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https://reveraliving-my.sharepoint.com/personal/darrel_valdiviezo_reveraliving_com/Documents/Desktop/Pandas/Numpy/.ipynb_checkpoints/"/>
    </mc:Choice>
  </mc:AlternateContent>
  <xr:revisionPtr revIDLastSave="3" documentId="8_{E5DF4505-E758-4C60-A474-ED6A8E1367AF}" xr6:coauthVersionLast="47" xr6:coauthVersionMax="47" xr10:uidLastSave="{4AB6106F-86C3-44DD-9B57-838C8F65308A}"/>
  <bookViews>
    <workbookView xWindow="13395" yWindow="7410" windowWidth="21600" windowHeight="11835" tabRatio="615" firstSheet="14" activeTab="14" xr2:uid="{00000000-000D-0000-FFFF-FFFF00000000}"/>
  </bookViews>
  <sheets>
    <sheet name="Check" sheetId="5" r:id="rId1"/>
    <sheet name="Data" sheetId="7" r:id="rId2"/>
    <sheet name="Dec 2021" sheetId="29" r:id="rId3"/>
    <sheet name="Jan 2022" sheetId="30" r:id="rId4"/>
    <sheet name="Feb 2022" sheetId="31" r:id="rId5"/>
    <sheet name="Mar 2022" sheetId="34" r:id="rId6"/>
    <sheet name="Apr 2022" sheetId="35" r:id="rId7"/>
    <sheet name="Sheet2" sheetId="17" state="hidden" r:id="rId8"/>
    <sheet name="May 2022" sheetId="36" r:id="rId9"/>
    <sheet name="June 2022" sheetId="37" r:id="rId10"/>
    <sheet name="July 2022" sheetId="39" r:id="rId11"/>
    <sheet name="Aug 2022" sheetId="40" r:id="rId12"/>
    <sheet name="Sep 2022" sheetId="41" r:id="rId13"/>
    <sheet name="Oct 2022" sheetId="42" r:id="rId14"/>
    <sheet name="Dec 2022" sheetId="43" r:id="rId15"/>
    <sheet name="Capital spend Nov 30" sheetId="4" r:id="rId16"/>
    <sheet name="Capital Lookup" sheetId="32" r:id="rId17"/>
    <sheet name="Sheet1" sheetId="45" r:id="rId18"/>
    <sheet name="Find Purchase Orders" sheetId="33" r:id="rId19"/>
    <sheet name="June Supplement " sheetId="38" r:id="rId20"/>
    <sheet name="Reclasses" sheetId="44" r:id="rId21"/>
    <sheet name="Supplier Inv issue" sheetId="8" r:id="rId22"/>
  </sheets>
  <externalReferences>
    <externalReference r:id="rId23"/>
    <externalReference r:id="rId24"/>
  </externalReferences>
  <definedNames>
    <definedName name="_xlnm._FilterDatabase" localSheetId="6" hidden="1">'Apr 2022'!$A$5:$I$364</definedName>
    <definedName name="_xlnm._FilterDatabase" localSheetId="11" hidden="1">'Aug 2022'!$A$6:$O$276</definedName>
    <definedName name="_xlnm._FilterDatabase" localSheetId="16" hidden="1">'Capital Lookup'!$A$1:$B$4444</definedName>
    <definedName name="_xlnm._FilterDatabase" localSheetId="15" hidden="1">'Capital spend Nov 30'!$A$10:$W$6093</definedName>
    <definedName name="_xlnm._FilterDatabase" localSheetId="2" hidden="1">'Dec 2021'!$A$7:$N$10</definedName>
    <definedName name="_xlnm._FilterDatabase" localSheetId="14" hidden="1">'Dec 2022'!$A$6:$N$369</definedName>
    <definedName name="_xlnm._FilterDatabase" localSheetId="4" hidden="1">'Feb 2022'!$A$7:$O$350</definedName>
    <definedName name="_xlnm._FilterDatabase" localSheetId="18" hidden="1">'Find Purchase Orders'!$A$2:$P$1360</definedName>
    <definedName name="_xlnm._FilterDatabase" localSheetId="3" hidden="1">'Jan 2022'!$A$7:$N$10</definedName>
    <definedName name="_xlnm._FilterDatabase" localSheetId="10" hidden="1">'July 2022'!$A$6:$O$276</definedName>
    <definedName name="_xlnm._FilterDatabase" localSheetId="9" hidden="1">'June 2022'!$A$6:$N$276</definedName>
    <definedName name="_xlnm._FilterDatabase" localSheetId="5" hidden="1">'Mar 2022'!$A$7:$I$370</definedName>
    <definedName name="_xlnm._FilterDatabase" localSheetId="8" hidden="1">'May 2022'!$A$5:$I$364</definedName>
    <definedName name="_xlnm._FilterDatabase" localSheetId="13" hidden="1">'Oct 2022'!$A$6:$N$304</definedName>
    <definedName name="_xlnm._FilterDatabase" localSheetId="12" hidden="1">'Sep 2022'!$A$6:$X$272</definedName>
    <definedName name="_xlnm._FilterDatabase" localSheetId="21" hidden="1">'Supplier Inv issue'!$B$1:$E$250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0" i="43" l="1" a="1"/>
  <c r="M30" i="43" s="1"/>
  <c r="C1" i="43"/>
  <c r="E322" i="43"/>
  <c r="D322" i="43" s="1"/>
  <c r="F322" i="43"/>
  <c r="G322" i="43"/>
  <c r="H322" i="43"/>
  <c r="I322" i="43"/>
  <c r="J322" i="43"/>
  <c r="K322" i="43"/>
  <c r="L322" i="43"/>
  <c r="E323" i="43"/>
  <c r="D323" i="43" s="1"/>
  <c r="F323" i="43"/>
  <c r="G323" i="43"/>
  <c r="H323" i="43"/>
  <c r="I323" i="43"/>
  <c r="J323" i="43"/>
  <c r="K323" i="43"/>
  <c r="L323" i="43"/>
  <c r="E324" i="43"/>
  <c r="D324" i="43" s="1"/>
  <c r="F324" i="43"/>
  <c r="G324" i="43"/>
  <c r="H324" i="43"/>
  <c r="I324" i="43"/>
  <c r="J324" i="43"/>
  <c r="K324" i="43"/>
  <c r="L324" i="43"/>
  <c r="E325" i="43"/>
  <c r="D325" i="43" s="1"/>
  <c r="F325" i="43"/>
  <c r="G325" i="43"/>
  <c r="H325" i="43"/>
  <c r="I325" i="43"/>
  <c r="J325" i="43"/>
  <c r="K325" i="43"/>
  <c r="L325" i="43"/>
  <c r="E326" i="43"/>
  <c r="D326" i="43" s="1"/>
  <c r="F326" i="43"/>
  <c r="G326" i="43"/>
  <c r="H326" i="43"/>
  <c r="I326" i="43"/>
  <c r="J326" i="43"/>
  <c r="K326" i="43"/>
  <c r="L326" i="43"/>
  <c r="E327" i="43"/>
  <c r="D327" i="43" s="1"/>
  <c r="F327" i="43"/>
  <c r="G327" i="43"/>
  <c r="H327" i="43"/>
  <c r="I327" i="43"/>
  <c r="J327" i="43"/>
  <c r="K327" i="43"/>
  <c r="L327" i="43"/>
  <c r="E328" i="43"/>
  <c r="D328" i="43" s="1"/>
  <c r="F328" i="43"/>
  <c r="G328" i="43"/>
  <c r="H328" i="43"/>
  <c r="I328" i="43"/>
  <c r="J328" i="43"/>
  <c r="K328" i="43"/>
  <c r="L328" i="43"/>
  <c r="E329" i="43"/>
  <c r="D329" i="43" s="1"/>
  <c r="F329" i="43"/>
  <c r="G329" i="43"/>
  <c r="H329" i="43"/>
  <c r="I329" i="43"/>
  <c r="J329" i="43"/>
  <c r="K329" i="43"/>
  <c r="L329" i="43"/>
  <c r="E330" i="43"/>
  <c r="D330" i="43" s="1"/>
  <c r="F330" i="43"/>
  <c r="G330" i="43"/>
  <c r="H330" i="43"/>
  <c r="I330" i="43"/>
  <c r="J330" i="43"/>
  <c r="K330" i="43"/>
  <c r="L330" i="43"/>
  <c r="E331" i="43"/>
  <c r="D331" i="43" s="1"/>
  <c r="F331" i="43"/>
  <c r="G331" i="43"/>
  <c r="H331" i="43"/>
  <c r="I331" i="43"/>
  <c r="J331" i="43"/>
  <c r="K331" i="43"/>
  <c r="L331" i="43"/>
  <c r="E332" i="43"/>
  <c r="D332" i="43" s="1"/>
  <c r="F332" i="43"/>
  <c r="G332" i="43"/>
  <c r="H332" i="43"/>
  <c r="I332" i="43"/>
  <c r="J332" i="43"/>
  <c r="K332" i="43"/>
  <c r="L332" i="43"/>
  <c r="E333" i="43"/>
  <c r="D333" i="43" s="1"/>
  <c r="F333" i="43"/>
  <c r="G333" i="43"/>
  <c r="H333" i="43"/>
  <c r="I333" i="43"/>
  <c r="J333" i="43"/>
  <c r="K333" i="43"/>
  <c r="L333" i="43"/>
  <c r="E334" i="43"/>
  <c r="D334" i="43" s="1"/>
  <c r="F334" i="43"/>
  <c r="G334" i="43"/>
  <c r="H334" i="43"/>
  <c r="I334" i="43"/>
  <c r="J334" i="43"/>
  <c r="K334" i="43"/>
  <c r="L334" i="43"/>
  <c r="E335" i="43"/>
  <c r="D335" i="43" s="1"/>
  <c r="F335" i="43"/>
  <c r="G335" i="43"/>
  <c r="H335" i="43"/>
  <c r="I335" i="43"/>
  <c r="J335" i="43"/>
  <c r="K335" i="43"/>
  <c r="L335" i="43"/>
  <c r="E336" i="43"/>
  <c r="D336" i="43" s="1"/>
  <c r="F336" i="43"/>
  <c r="G336" i="43"/>
  <c r="H336" i="43"/>
  <c r="I336" i="43"/>
  <c r="J336" i="43"/>
  <c r="K336" i="43"/>
  <c r="L336" i="43"/>
  <c r="E337" i="43"/>
  <c r="D337" i="43" s="1"/>
  <c r="F337" i="43"/>
  <c r="G337" i="43"/>
  <c r="H337" i="43"/>
  <c r="I337" i="43"/>
  <c r="J337" i="43"/>
  <c r="K337" i="43"/>
  <c r="L337" i="43"/>
  <c r="E338" i="43"/>
  <c r="D338" i="43" s="1"/>
  <c r="F338" i="43"/>
  <c r="G338" i="43"/>
  <c r="H338" i="43"/>
  <c r="I338" i="43"/>
  <c r="J338" i="43"/>
  <c r="K338" i="43"/>
  <c r="L338" i="43"/>
  <c r="E339" i="43"/>
  <c r="D339" i="43" s="1"/>
  <c r="F339" i="43"/>
  <c r="G339" i="43"/>
  <c r="H339" i="43"/>
  <c r="I339" i="43"/>
  <c r="J339" i="43"/>
  <c r="K339" i="43"/>
  <c r="L339" i="43"/>
  <c r="E340" i="43"/>
  <c r="D340" i="43" s="1"/>
  <c r="F340" i="43"/>
  <c r="G340" i="43"/>
  <c r="H340" i="43"/>
  <c r="I340" i="43"/>
  <c r="J340" i="43"/>
  <c r="K340" i="43"/>
  <c r="L340" i="43"/>
  <c r="E341" i="43"/>
  <c r="D341" i="43" s="1"/>
  <c r="F341" i="43"/>
  <c r="G341" i="43"/>
  <c r="H341" i="43"/>
  <c r="I341" i="43"/>
  <c r="J341" i="43"/>
  <c r="K341" i="43"/>
  <c r="L341" i="43"/>
  <c r="E342" i="43"/>
  <c r="D342" i="43" s="1"/>
  <c r="F342" i="43"/>
  <c r="G342" i="43"/>
  <c r="H342" i="43"/>
  <c r="I342" i="43"/>
  <c r="J342" i="43"/>
  <c r="K342" i="43"/>
  <c r="L342" i="43"/>
  <c r="E343" i="43"/>
  <c r="D343" i="43" s="1"/>
  <c r="F343" i="43"/>
  <c r="G343" i="43"/>
  <c r="H343" i="43"/>
  <c r="I343" i="43"/>
  <c r="J343" i="43"/>
  <c r="K343" i="43"/>
  <c r="L343" i="43"/>
  <c r="E344" i="43"/>
  <c r="D344" i="43" s="1"/>
  <c r="F344" i="43"/>
  <c r="G344" i="43"/>
  <c r="H344" i="43"/>
  <c r="I344" i="43"/>
  <c r="J344" i="43"/>
  <c r="K344" i="43"/>
  <c r="L344" i="43"/>
  <c r="E345" i="43"/>
  <c r="D345" i="43" s="1"/>
  <c r="F345" i="43"/>
  <c r="G345" i="43"/>
  <c r="H345" i="43"/>
  <c r="I345" i="43"/>
  <c r="J345" i="43"/>
  <c r="K345" i="43"/>
  <c r="L345" i="43"/>
  <c r="E346" i="43"/>
  <c r="D346" i="43" s="1"/>
  <c r="F346" i="43"/>
  <c r="G346" i="43"/>
  <c r="H346" i="43"/>
  <c r="I346" i="43"/>
  <c r="J346" i="43"/>
  <c r="K346" i="43"/>
  <c r="L346" i="43"/>
  <c r="E347" i="43"/>
  <c r="D347" i="43" s="1"/>
  <c r="F347" i="43"/>
  <c r="G347" i="43"/>
  <c r="H347" i="43"/>
  <c r="I347" i="43"/>
  <c r="J347" i="43"/>
  <c r="K347" i="43"/>
  <c r="L347" i="43"/>
  <c r="E348" i="43"/>
  <c r="D348" i="43" s="1"/>
  <c r="F348" i="43"/>
  <c r="G348" i="43"/>
  <c r="H348" i="43"/>
  <c r="I348" i="43"/>
  <c r="J348" i="43"/>
  <c r="K348" i="43"/>
  <c r="L348" i="43"/>
  <c r="E349" i="43"/>
  <c r="D349" i="43" s="1"/>
  <c r="F349" i="43"/>
  <c r="G349" i="43"/>
  <c r="H349" i="43"/>
  <c r="I349" i="43"/>
  <c r="J349" i="43"/>
  <c r="K349" i="43"/>
  <c r="L349" i="43"/>
  <c r="E350" i="43"/>
  <c r="D350" i="43" s="1"/>
  <c r="F350" i="43"/>
  <c r="G350" i="43"/>
  <c r="H350" i="43"/>
  <c r="I350" i="43"/>
  <c r="J350" i="43"/>
  <c r="K350" i="43"/>
  <c r="L350" i="43"/>
  <c r="E351" i="43"/>
  <c r="D351" i="43" s="1"/>
  <c r="F351" i="43"/>
  <c r="G351" i="43"/>
  <c r="H351" i="43"/>
  <c r="I351" i="43"/>
  <c r="J351" i="43"/>
  <c r="K351" i="43"/>
  <c r="L351" i="43"/>
  <c r="E352" i="43"/>
  <c r="D352" i="43" s="1"/>
  <c r="F352" i="43"/>
  <c r="G352" i="43"/>
  <c r="H352" i="43"/>
  <c r="I352" i="43"/>
  <c r="J352" i="43"/>
  <c r="K352" i="43"/>
  <c r="L352" i="43"/>
  <c r="E353" i="43"/>
  <c r="D353" i="43" s="1"/>
  <c r="F353" i="43"/>
  <c r="G353" i="43"/>
  <c r="H353" i="43"/>
  <c r="I353" i="43"/>
  <c r="J353" i="43"/>
  <c r="K353" i="43"/>
  <c r="L353" i="43"/>
  <c r="E354" i="43"/>
  <c r="D354" i="43" s="1"/>
  <c r="F354" i="43"/>
  <c r="G354" i="43"/>
  <c r="H354" i="43"/>
  <c r="I354" i="43"/>
  <c r="J354" i="43"/>
  <c r="K354" i="43"/>
  <c r="L354" i="43"/>
  <c r="E355" i="43"/>
  <c r="D355" i="43" s="1"/>
  <c r="F355" i="43"/>
  <c r="G355" i="43"/>
  <c r="H355" i="43"/>
  <c r="I355" i="43"/>
  <c r="J355" i="43"/>
  <c r="K355" i="43"/>
  <c r="L355" i="43"/>
  <c r="E356" i="43"/>
  <c r="D356" i="43" s="1"/>
  <c r="F356" i="43"/>
  <c r="G356" i="43"/>
  <c r="H356" i="43"/>
  <c r="I356" i="43"/>
  <c r="J356" i="43"/>
  <c r="K356" i="43"/>
  <c r="L356" i="43"/>
  <c r="E357" i="43"/>
  <c r="D357" i="43" s="1"/>
  <c r="F357" i="43"/>
  <c r="G357" i="43"/>
  <c r="H357" i="43"/>
  <c r="I357" i="43"/>
  <c r="J357" i="43"/>
  <c r="K357" i="43"/>
  <c r="L357" i="43"/>
  <c r="E358" i="43"/>
  <c r="D358" i="43" s="1"/>
  <c r="F358" i="43"/>
  <c r="G358" i="43"/>
  <c r="H358" i="43"/>
  <c r="I358" i="43"/>
  <c r="J358" i="43"/>
  <c r="K358" i="43"/>
  <c r="L358" i="43"/>
  <c r="E359" i="43"/>
  <c r="D359" i="43" s="1"/>
  <c r="F359" i="43"/>
  <c r="G359" i="43"/>
  <c r="H359" i="43"/>
  <c r="I359" i="43"/>
  <c r="J359" i="43"/>
  <c r="K359" i="43"/>
  <c r="L359" i="43"/>
  <c r="E360" i="43"/>
  <c r="D360" i="43" s="1"/>
  <c r="F360" i="43"/>
  <c r="G360" i="43"/>
  <c r="H360" i="43"/>
  <c r="I360" i="43"/>
  <c r="J360" i="43"/>
  <c r="K360" i="43"/>
  <c r="L360" i="43"/>
  <c r="E361" i="43"/>
  <c r="D361" i="43" s="1"/>
  <c r="F361" i="43"/>
  <c r="G361" i="43"/>
  <c r="H361" i="43"/>
  <c r="I361" i="43"/>
  <c r="J361" i="43"/>
  <c r="K361" i="43"/>
  <c r="L361" i="43"/>
  <c r="E362" i="43"/>
  <c r="D362" i="43" s="1"/>
  <c r="F362" i="43"/>
  <c r="G362" i="43"/>
  <c r="H362" i="43"/>
  <c r="I362" i="43"/>
  <c r="J362" i="43"/>
  <c r="K362" i="43"/>
  <c r="L362" i="43"/>
  <c r="E363" i="43"/>
  <c r="D363" i="43" s="1"/>
  <c r="F363" i="43"/>
  <c r="G363" i="43"/>
  <c r="H363" i="43"/>
  <c r="I363" i="43"/>
  <c r="J363" i="43"/>
  <c r="K363" i="43"/>
  <c r="L363" i="43"/>
  <c r="E364" i="43"/>
  <c r="D364" i="43" s="1"/>
  <c r="F364" i="43"/>
  <c r="G364" i="43"/>
  <c r="H364" i="43"/>
  <c r="I364" i="43"/>
  <c r="J364" i="43"/>
  <c r="K364" i="43"/>
  <c r="L364" i="43"/>
  <c r="E365" i="43"/>
  <c r="D365" i="43" s="1"/>
  <c r="F365" i="43"/>
  <c r="G365" i="43"/>
  <c r="H365" i="43"/>
  <c r="I365" i="43"/>
  <c r="J365" i="43"/>
  <c r="K365" i="43"/>
  <c r="L365" i="43"/>
  <c r="E366" i="43"/>
  <c r="D366" i="43" s="1"/>
  <c r="F366" i="43"/>
  <c r="G366" i="43"/>
  <c r="H366" i="43"/>
  <c r="I366" i="43"/>
  <c r="J366" i="43"/>
  <c r="K366" i="43"/>
  <c r="L366" i="43"/>
  <c r="E367" i="43"/>
  <c r="D367" i="43" s="1"/>
  <c r="F367" i="43"/>
  <c r="G367" i="43"/>
  <c r="H367" i="43"/>
  <c r="I367" i="43"/>
  <c r="J367" i="43"/>
  <c r="K367" i="43"/>
  <c r="L367" i="43"/>
  <c r="E368" i="43"/>
  <c r="D368" i="43" s="1"/>
  <c r="F368" i="43"/>
  <c r="G368" i="43"/>
  <c r="H368" i="43"/>
  <c r="I368" i="43"/>
  <c r="J368" i="43"/>
  <c r="K368" i="43"/>
  <c r="L368" i="43"/>
  <c r="E369" i="43"/>
  <c r="D369" i="43" s="1"/>
  <c r="F369" i="43"/>
  <c r="G369" i="43"/>
  <c r="H369" i="43"/>
  <c r="I369" i="43"/>
  <c r="J369" i="43"/>
  <c r="K369" i="43"/>
  <c r="L369" i="43"/>
  <c r="R6005" i="4"/>
  <c r="S6005" i="4" s="1"/>
  <c r="T6005" i="4"/>
  <c r="U6005" i="4"/>
  <c r="V6005" i="4"/>
  <c r="R6006" i="4"/>
  <c r="S6006" i="4" s="1"/>
  <c r="T6006" i="4"/>
  <c r="U6006" i="4"/>
  <c r="V6006" i="4"/>
  <c r="R6007" i="4"/>
  <c r="S6007" i="4" s="1"/>
  <c r="T6007" i="4"/>
  <c r="U6007" i="4"/>
  <c r="V6007" i="4"/>
  <c r="R6008" i="4"/>
  <c r="S6008" i="4" s="1"/>
  <c r="T6008" i="4"/>
  <c r="U6008" i="4"/>
  <c r="V6008" i="4"/>
  <c r="R6009" i="4"/>
  <c r="S6009" i="4" s="1"/>
  <c r="T6009" i="4"/>
  <c r="U6009" i="4"/>
  <c r="V6009" i="4"/>
  <c r="R6010" i="4"/>
  <c r="S6010" i="4" s="1"/>
  <c r="T6010" i="4"/>
  <c r="U6010" i="4"/>
  <c r="V6010" i="4"/>
  <c r="R6011" i="4"/>
  <c r="S6011" i="4"/>
  <c r="T6011" i="4"/>
  <c r="U6011" i="4"/>
  <c r="V6011" i="4"/>
  <c r="R6012" i="4"/>
  <c r="S6012" i="4"/>
  <c r="T6012" i="4"/>
  <c r="U6012" i="4"/>
  <c r="V6012" i="4"/>
  <c r="R6013" i="4"/>
  <c r="S6013" i="4" s="1"/>
  <c r="T6013" i="4"/>
  <c r="U6013" i="4"/>
  <c r="V6013" i="4"/>
  <c r="R6014" i="4"/>
  <c r="S6014" i="4" s="1"/>
  <c r="T6014" i="4"/>
  <c r="U6014" i="4"/>
  <c r="V6014" i="4"/>
  <c r="R6015" i="4"/>
  <c r="S6015" i="4"/>
  <c r="T6015" i="4"/>
  <c r="U6015" i="4"/>
  <c r="V6015" i="4"/>
  <c r="R6016" i="4"/>
  <c r="S6016" i="4" s="1"/>
  <c r="T6016" i="4"/>
  <c r="U6016" i="4"/>
  <c r="V6016" i="4"/>
  <c r="R6017" i="4"/>
  <c r="S6017" i="4"/>
  <c r="T6017" i="4"/>
  <c r="U6017" i="4"/>
  <c r="V6017" i="4"/>
  <c r="R6018" i="4"/>
  <c r="S6018" i="4" s="1"/>
  <c r="T6018" i="4"/>
  <c r="U6018" i="4"/>
  <c r="V6018" i="4"/>
  <c r="R6019" i="4"/>
  <c r="S6019" i="4"/>
  <c r="T6019" i="4"/>
  <c r="U6019" i="4"/>
  <c r="V6019" i="4"/>
  <c r="R6020" i="4"/>
  <c r="S6020" i="4" s="1"/>
  <c r="T6020" i="4"/>
  <c r="U6020" i="4"/>
  <c r="V6020" i="4"/>
  <c r="R6021" i="4"/>
  <c r="S6021" i="4" s="1"/>
  <c r="T6021" i="4"/>
  <c r="U6021" i="4"/>
  <c r="V6021" i="4"/>
  <c r="R6022" i="4"/>
  <c r="S6022" i="4" s="1"/>
  <c r="T6022" i="4"/>
  <c r="U6022" i="4"/>
  <c r="V6022" i="4"/>
  <c r="R6023" i="4"/>
  <c r="S6023" i="4"/>
  <c r="T6023" i="4"/>
  <c r="U6023" i="4"/>
  <c r="V6023" i="4"/>
  <c r="R6024" i="4"/>
  <c r="S6024" i="4" s="1"/>
  <c r="T6024" i="4"/>
  <c r="U6024" i="4"/>
  <c r="V6024" i="4"/>
  <c r="R6025" i="4"/>
  <c r="S6025" i="4"/>
  <c r="T6025" i="4"/>
  <c r="U6025" i="4"/>
  <c r="V6025" i="4"/>
  <c r="R6026" i="4"/>
  <c r="S6026" i="4" s="1"/>
  <c r="T6026" i="4"/>
  <c r="U6026" i="4"/>
  <c r="V6026" i="4"/>
  <c r="R6027" i="4"/>
  <c r="S6027" i="4"/>
  <c r="T6027" i="4"/>
  <c r="U6027" i="4"/>
  <c r="V6027" i="4"/>
  <c r="R6028" i="4"/>
  <c r="S6028" i="4" s="1"/>
  <c r="T6028" i="4"/>
  <c r="U6028" i="4"/>
  <c r="V6028" i="4"/>
  <c r="R6029" i="4"/>
  <c r="S6029" i="4" s="1"/>
  <c r="T6029" i="4"/>
  <c r="U6029" i="4"/>
  <c r="V6029" i="4"/>
  <c r="R6030" i="4"/>
  <c r="S6030" i="4" s="1"/>
  <c r="T6030" i="4"/>
  <c r="U6030" i="4"/>
  <c r="V6030" i="4"/>
  <c r="R6031" i="4"/>
  <c r="S6031" i="4"/>
  <c r="T6031" i="4"/>
  <c r="U6031" i="4"/>
  <c r="V6031" i="4"/>
  <c r="R6032" i="4"/>
  <c r="S6032" i="4" s="1"/>
  <c r="T6032" i="4"/>
  <c r="U6032" i="4"/>
  <c r="V6032" i="4"/>
  <c r="R6033" i="4"/>
  <c r="S6033" i="4" s="1"/>
  <c r="T6033" i="4"/>
  <c r="U6033" i="4"/>
  <c r="V6033" i="4"/>
  <c r="R6034" i="4"/>
  <c r="S6034" i="4" s="1"/>
  <c r="T6034" i="4"/>
  <c r="U6034" i="4"/>
  <c r="V6034" i="4"/>
  <c r="R6035" i="4"/>
  <c r="S6035" i="4"/>
  <c r="T6035" i="4"/>
  <c r="U6035" i="4"/>
  <c r="V6035" i="4"/>
  <c r="R6036" i="4"/>
  <c r="S6036" i="4" s="1"/>
  <c r="T6036" i="4"/>
  <c r="U6036" i="4"/>
  <c r="V6036" i="4"/>
  <c r="R6037" i="4"/>
  <c r="S6037" i="4" s="1"/>
  <c r="T6037" i="4"/>
  <c r="U6037" i="4"/>
  <c r="V6037" i="4"/>
  <c r="R6038" i="4"/>
  <c r="S6038" i="4" s="1"/>
  <c r="T6038" i="4"/>
  <c r="U6038" i="4"/>
  <c r="V6038" i="4"/>
  <c r="R6039" i="4"/>
  <c r="S6039" i="4"/>
  <c r="T6039" i="4"/>
  <c r="U6039" i="4"/>
  <c r="V6039" i="4"/>
  <c r="R6040" i="4"/>
  <c r="S6040" i="4" s="1"/>
  <c r="T6040" i="4"/>
  <c r="U6040" i="4"/>
  <c r="V6040" i="4"/>
  <c r="R6041" i="4"/>
  <c r="S6041" i="4"/>
  <c r="T6041" i="4"/>
  <c r="U6041" i="4"/>
  <c r="V6041" i="4"/>
  <c r="R6042" i="4"/>
  <c r="S6042" i="4" s="1"/>
  <c r="T6042" i="4"/>
  <c r="U6042" i="4"/>
  <c r="V6042" i="4"/>
  <c r="R6043" i="4"/>
  <c r="S6043" i="4"/>
  <c r="T6043" i="4"/>
  <c r="U6043" i="4"/>
  <c r="V6043" i="4"/>
  <c r="R6044" i="4"/>
  <c r="S6044" i="4" s="1"/>
  <c r="T6044" i="4"/>
  <c r="U6044" i="4"/>
  <c r="V6044" i="4"/>
  <c r="R6045" i="4"/>
  <c r="S6045" i="4" s="1"/>
  <c r="T6045" i="4"/>
  <c r="U6045" i="4"/>
  <c r="V6045" i="4"/>
  <c r="R6046" i="4"/>
  <c r="S6046" i="4" s="1"/>
  <c r="T6046" i="4"/>
  <c r="U6046" i="4"/>
  <c r="V6046" i="4"/>
  <c r="R6047" i="4"/>
  <c r="S6047" i="4"/>
  <c r="T6047" i="4"/>
  <c r="U6047" i="4"/>
  <c r="V6047" i="4"/>
  <c r="R6048" i="4"/>
  <c r="S6048" i="4" s="1"/>
  <c r="T6048" i="4"/>
  <c r="U6048" i="4"/>
  <c r="V6048" i="4"/>
  <c r="R6049" i="4"/>
  <c r="S6049" i="4" s="1"/>
  <c r="T6049" i="4"/>
  <c r="U6049" i="4"/>
  <c r="V6049" i="4"/>
  <c r="R6050" i="4"/>
  <c r="S6050" i="4" s="1"/>
  <c r="T6050" i="4"/>
  <c r="U6050" i="4"/>
  <c r="V6050" i="4"/>
  <c r="R6051" i="4"/>
  <c r="S6051" i="4"/>
  <c r="T6051" i="4"/>
  <c r="U6051" i="4"/>
  <c r="V6051" i="4"/>
  <c r="R6052" i="4"/>
  <c r="S6052" i="4" s="1"/>
  <c r="T6052" i="4"/>
  <c r="U6052" i="4"/>
  <c r="V6052" i="4"/>
  <c r="R6053" i="4"/>
  <c r="S6053" i="4" s="1"/>
  <c r="T6053" i="4"/>
  <c r="U6053" i="4"/>
  <c r="V6053" i="4"/>
  <c r="R6054" i="4"/>
  <c r="S6054" i="4" s="1"/>
  <c r="T6054" i="4"/>
  <c r="U6054" i="4"/>
  <c r="V6054" i="4"/>
  <c r="R6055" i="4"/>
  <c r="S6055" i="4"/>
  <c r="T6055" i="4"/>
  <c r="U6055" i="4"/>
  <c r="V6055" i="4"/>
  <c r="R6056" i="4"/>
  <c r="S6056" i="4" s="1"/>
  <c r="T6056" i="4"/>
  <c r="U6056" i="4"/>
  <c r="V6056" i="4"/>
  <c r="R6057" i="4"/>
  <c r="S6057" i="4" s="1"/>
  <c r="T6057" i="4"/>
  <c r="U6057" i="4"/>
  <c r="V6057" i="4"/>
  <c r="R6058" i="4"/>
  <c r="S6058" i="4" s="1"/>
  <c r="T6058" i="4"/>
  <c r="U6058" i="4"/>
  <c r="V6058" i="4"/>
  <c r="R6059" i="4"/>
  <c r="S6059" i="4" s="1"/>
  <c r="T6059" i="4"/>
  <c r="U6059" i="4"/>
  <c r="V6059" i="4"/>
  <c r="R6060" i="4"/>
  <c r="S6060" i="4" s="1"/>
  <c r="T6060" i="4"/>
  <c r="U6060" i="4"/>
  <c r="V6060" i="4"/>
  <c r="R6061" i="4"/>
  <c r="S6061" i="4" s="1"/>
  <c r="T6061" i="4"/>
  <c r="U6061" i="4"/>
  <c r="V6061" i="4"/>
  <c r="R6062" i="4"/>
  <c r="S6062" i="4" s="1"/>
  <c r="T6062" i="4"/>
  <c r="U6062" i="4"/>
  <c r="V6062" i="4"/>
  <c r="R6063" i="4"/>
  <c r="S6063" i="4"/>
  <c r="T6063" i="4"/>
  <c r="U6063" i="4"/>
  <c r="V6063" i="4"/>
  <c r="R6064" i="4"/>
  <c r="S6064" i="4" s="1"/>
  <c r="T6064" i="4"/>
  <c r="U6064" i="4"/>
  <c r="V6064" i="4"/>
  <c r="R6065" i="4"/>
  <c r="S6065" i="4" s="1"/>
  <c r="T6065" i="4"/>
  <c r="U6065" i="4"/>
  <c r="V6065" i="4"/>
  <c r="R6066" i="4"/>
  <c r="S6066" i="4"/>
  <c r="T6066" i="4"/>
  <c r="U6066" i="4"/>
  <c r="V6066" i="4"/>
  <c r="R6067" i="4"/>
  <c r="S6067" i="4"/>
  <c r="T6067" i="4"/>
  <c r="U6067" i="4"/>
  <c r="V6067" i="4"/>
  <c r="R6068" i="4"/>
  <c r="S6068" i="4" s="1"/>
  <c r="T6068" i="4"/>
  <c r="U6068" i="4"/>
  <c r="V6068" i="4"/>
  <c r="R6069" i="4"/>
  <c r="S6069" i="4" s="1"/>
  <c r="T6069" i="4"/>
  <c r="U6069" i="4"/>
  <c r="V6069" i="4"/>
  <c r="R6070" i="4"/>
  <c r="S6070" i="4" s="1"/>
  <c r="T6070" i="4"/>
  <c r="U6070" i="4"/>
  <c r="V6070" i="4"/>
  <c r="R6071" i="4"/>
  <c r="S6071" i="4"/>
  <c r="T6071" i="4"/>
  <c r="U6071" i="4"/>
  <c r="V6071" i="4"/>
  <c r="R6072" i="4"/>
  <c r="S6072" i="4" s="1"/>
  <c r="T6072" i="4"/>
  <c r="U6072" i="4"/>
  <c r="V6072" i="4"/>
  <c r="R6073" i="4"/>
  <c r="S6073" i="4"/>
  <c r="T6073" i="4"/>
  <c r="U6073" i="4"/>
  <c r="V6073" i="4"/>
  <c r="R6074" i="4"/>
  <c r="S6074" i="4"/>
  <c r="T6074" i="4"/>
  <c r="U6074" i="4"/>
  <c r="V6074" i="4"/>
  <c r="R6075" i="4"/>
  <c r="S6075" i="4" s="1"/>
  <c r="T6075" i="4"/>
  <c r="U6075" i="4"/>
  <c r="V6075" i="4"/>
  <c r="R6076" i="4"/>
  <c r="S6076" i="4" s="1"/>
  <c r="T6076" i="4"/>
  <c r="U6076" i="4"/>
  <c r="V6076" i="4"/>
  <c r="R6077" i="4"/>
  <c r="S6077" i="4" s="1"/>
  <c r="T6077" i="4"/>
  <c r="U6077" i="4"/>
  <c r="V6077" i="4"/>
  <c r="R6078" i="4"/>
  <c r="S6078" i="4" s="1"/>
  <c r="T6078" i="4"/>
  <c r="U6078" i="4"/>
  <c r="V6078" i="4"/>
  <c r="R6079" i="4"/>
  <c r="S6079" i="4"/>
  <c r="T6079" i="4"/>
  <c r="U6079" i="4"/>
  <c r="V6079" i="4"/>
  <c r="R6080" i="4"/>
  <c r="S6080" i="4" s="1"/>
  <c r="T6080" i="4"/>
  <c r="U6080" i="4"/>
  <c r="V6080" i="4"/>
  <c r="R6081" i="4"/>
  <c r="S6081" i="4" s="1"/>
  <c r="T6081" i="4"/>
  <c r="U6081" i="4"/>
  <c r="V6081" i="4"/>
  <c r="R6082" i="4"/>
  <c r="S6082" i="4"/>
  <c r="T6082" i="4"/>
  <c r="U6082" i="4"/>
  <c r="V6082" i="4"/>
  <c r="R6083" i="4"/>
  <c r="S6083" i="4"/>
  <c r="T6083" i="4"/>
  <c r="U6083" i="4"/>
  <c r="V6083" i="4"/>
  <c r="R6084" i="4"/>
  <c r="S6084" i="4" s="1"/>
  <c r="T6084" i="4"/>
  <c r="U6084" i="4"/>
  <c r="V6084" i="4"/>
  <c r="R6085" i="4"/>
  <c r="S6085" i="4" s="1"/>
  <c r="T6085" i="4"/>
  <c r="U6085" i="4"/>
  <c r="V6085" i="4"/>
  <c r="R6086" i="4"/>
  <c r="S6086" i="4" s="1"/>
  <c r="T6086" i="4"/>
  <c r="U6086" i="4"/>
  <c r="V6086" i="4"/>
  <c r="R6087" i="4"/>
  <c r="S6087" i="4"/>
  <c r="T6087" i="4"/>
  <c r="U6087" i="4"/>
  <c r="V6087" i="4"/>
  <c r="R6088" i="4"/>
  <c r="S6088" i="4" s="1"/>
  <c r="T6088" i="4"/>
  <c r="U6088" i="4"/>
  <c r="V6088" i="4"/>
  <c r="R6089" i="4"/>
  <c r="S6089" i="4" s="1"/>
  <c r="T6089" i="4"/>
  <c r="U6089" i="4"/>
  <c r="V6089" i="4"/>
  <c r="R6090" i="4"/>
  <c r="S6090" i="4"/>
  <c r="T6090" i="4"/>
  <c r="U6090" i="4"/>
  <c r="V6090" i="4"/>
  <c r="R6091" i="4"/>
  <c r="S6091" i="4"/>
  <c r="T6091" i="4"/>
  <c r="U6091" i="4"/>
  <c r="V6091" i="4"/>
  <c r="R6092" i="4"/>
  <c r="S6092" i="4" s="1"/>
  <c r="T6092" i="4"/>
  <c r="U6092" i="4"/>
  <c r="V6092" i="4"/>
  <c r="R6093" i="4"/>
  <c r="S6093" i="4" s="1"/>
  <c r="T6093" i="4"/>
  <c r="U6093" i="4"/>
  <c r="V6093" i="4"/>
  <c r="E305" i="43" l="1"/>
  <c r="D305" i="43" s="1"/>
  <c r="F305" i="43"/>
  <c r="H305" i="43"/>
  <c r="J305" i="43"/>
  <c r="K305" i="43"/>
  <c r="L305" i="43"/>
  <c r="E306" i="43"/>
  <c r="D306" i="43" s="1"/>
  <c r="F306" i="43"/>
  <c r="H306" i="43"/>
  <c r="J306" i="43"/>
  <c r="K306" i="43"/>
  <c r="L306" i="43"/>
  <c r="E307" i="43"/>
  <c r="D307" i="43" s="1"/>
  <c r="F307" i="43"/>
  <c r="H307" i="43"/>
  <c r="J307" i="43"/>
  <c r="K307" i="43"/>
  <c r="L307" i="43"/>
  <c r="E308" i="43"/>
  <c r="D308" i="43" s="1"/>
  <c r="F308" i="43"/>
  <c r="H308" i="43"/>
  <c r="J308" i="43"/>
  <c r="K308" i="43"/>
  <c r="L308" i="43"/>
  <c r="E309" i="43"/>
  <c r="D309" i="43" s="1"/>
  <c r="F309" i="43"/>
  <c r="H309" i="43"/>
  <c r="J309" i="43"/>
  <c r="K309" i="43"/>
  <c r="L309" i="43"/>
  <c r="E310" i="43"/>
  <c r="D310" i="43" s="1"/>
  <c r="F310" i="43"/>
  <c r="H310" i="43"/>
  <c r="J310" i="43"/>
  <c r="K310" i="43"/>
  <c r="L310" i="43"/>
  <c r="E311" i="43"/>
  <c r="D311" i="43" s="1"/>
  <c r="F311" i="43"/>
  <c r="H311" i="43"/>
  <c r="J311" i="43"/>
  <c r="K311" i="43"/>
  <c r="L311" i="43"/>
  <c r="E312" i="43"/>
  <c r="D312" i="43" s="1"/>
  <c r="F312" i="43"/>
  <c r="H312" i="43"/>
  <c r="J312" i="43"/>
  <c r="K312" i="43"/>
  <c r="L312" i="43"/>
  <c r="E313" i="43"/>
  <c r="D313" i="43" s="1"/>
  <c r="F313" i="43"/>
  <c r="H313" i="43"/>
  <c r="J313" i="43"/>
  <c r="K313" i="43"/>
  <c r="L313" i="43"/>
  <c r="E314" i="43"/>
  <c r="D314" i="43" s="1"/>
  <c r="F314" i="43"/>
  <c r="H314" i="43"/>
  <c r="J314" i="43"/>
  <c r="K314" i="43"/>
  <c r="L314" i="43"/>
  <c r="E315" i="43"/>
  <c r="D315" i="43" s="1"/>
  <c r="F315" i="43"/>
  <c r="H315" i="43"/>
  <c r="J315" i="43"/>
  <c r="K315" i="43"/>
  <c r="L315" i="43"/>
  <c r="E316" i="43"/>
  <c r="D316" i="43" s="1"/>
  <c r="F316" i="43"/>
  <c r="G316" i="43"/>
  <c r="H316" i="43"/>
  <c r="I316" i="43"/>
  <c r="J316" i="43"/>
  <c r="K316" i="43"/>
  <c r="L316" i="43"/>
  <c r="E317" i="43"/>
  <c r="D317" i="43" s="1"/>
  <c r="F317" i="43"/>
  <c r="G317" i="43"/>
  <c r="H317" i="43"/>
  <c r="I317" i="43"/>
  <c r="J317" i="43"/>
  <c r="K317" i="43"/>
  <c r="L317" i="43"/>
  <c r="E318" i="43"/>
  <c r="D318" i="43" s="1"/>
  <c r="F318" i="43"/>
  <c r="G318" i="43"/>
  <c r="H318" i="43"/>
  <c r="I318" i="43"/>
  <c r="J318" i="43"/>
  <c r="K318" i="43"/>
  <c r="L318" i="43"/>
  <c r="E319" i="43"/>
  <c r="D319" i="43" s="1"/>
  <c r="F319" i="43"/>
  <c r="G319" i="43"/>
  <c r="H319" i="43"/>
  <c r="I319" i="43"/>
  <c r="J319" i="43"/>
  <c r="K319" i="43"/>
  <c r="L319" i="43"/>
  <c r="E320" i="43"/>
  <c r="D320" i="43" s="1"/>
  <c r="F320" i="43"/>
  <c r="G320" i="43"/>
  <c r="H320" i="43"/>
  <c r="I320" i="43"/>
  <c r="J320" i="43"/>
  <c r="K320" i="43"/>
  <c r="L320" i="43"/>
  <c r="E321" i="43"/>
  <c r="D321" i="43" s="1"/>
  <c r="F321" i="43"/>
  <c r="G321" i="43"/>
  <c r="H321" i="43"/>
  <c r="I321" i="43"/>
  <c r="J321" i="43"/>
  <c r="K321" i="43"/>
  <c r="L321" i="43"/>
  <c r="B4445" i="32"/>
  <c r="B4446" i="32"/>
  <c r="B4447" i="32"/>
  <c r="B4448" i="32"/>
  <c r="B4449" i="32"/>
  <c r="B4450" i="32"/>
  <c r="B4451" i="32"/>
  <c r="B4452" i="32"/>
  <c r="B4453" i="32"/>
  <c r="B4454" i="32"/>
  <c r="B4455" i="32"/>
  <c r="B4456" i="32"/>
  <c r="B4457" i="32"/>
  <c r="B4458" i="32"/>
  <c r="B4459" i="32"/>
  <c r="R5860" i="4"/>
  <c r="S5860" i="4" s="1"/>
  <c r="T5860" i="4"/>
  <c r="U5860" i="4"/>
  <c r="V5860" i="4"/>
  <c r="R5861" i="4"/>
  <c r="S5861" i="4" s="1"/>
  <c r="T5861" i="4"/>
  <c r="U5861" i="4"/>
  <c r="V5861" i="4"/>
  <c r="R5862" i="4"/>
  <c r="S5862" i="4" s="1"/>
  <c r="T5862" i="4"/>
  <c r="U5862" i="4"/>
  <c r="V5862" i="4"/>
  <c r="R5863" i="4"/>
  <c r="S5863" i="4" s="1"/>
  <c r="T5863" i="4"/>
  <c r="U5863" i="4"/>
  <c r="V5863" i="4"/>
  <c r="R5864" i="4"/>
  <c r="S5864" i="4" s="1"/>
  <c r="T5864" i="4"/>
  <c r="U5864" i="4"/>
  <c r="V5864" i="4"/>
  <c r="R5865" i="4"/>
  <c r="S5865" i="4" s="1"/>
  <c r="T5865" i="4"/>
  <c r="U5865" i="4"/>
  <c r="V5865" i="4"/>
  <c r="R5866" i="4"/>
  <c r="S5866" i="4"/>
  <c r="T5866" i="4"/>
  <c r="U5866" i="4"/>
  <c r="V5866" i="4"/>
  <c r="R5867" i="4"/>
  <c r="S5867" i="4" s="1"/>
  <c r="T5867" i="4"/>
  <c r="U5867" i="4"/>
  <c r="V5867" i="4"/>
  <c r="R5868" i="4"/>
  <c r="S5868" i="4" s="1"/>
  <c r="T5868" i="4"/>
  <c r="U5868" i="4"/>
  <c r="V5868" i="4"/>
  <c r="R5869" i="4"/>
  <c r="S5869" i="4" s="1"/>
  <c r="T5869" i="4"/>
  <c r="U5869" i="4"/>
  <c r="V5869" i="4"/>
  <c r="R5870" i="4"/>
  <c r="S5870" i="4" s="1"/>
  <c r="T5870" i="4"/>
  <c r="U5870" i="4"/>
  <c r="V5870" i="4"/>
  <c r="R5871" i="4"/>
  <c r="S5871" i="4" s="1"/>
  <c r="T5871" i="4"/>
  <c r="U5871" i="4"/>
  <c r="V5871" i="4"/>
  <c r="R5872" i="4"/>
  <c r="S5872" i="4" s="1"/>
  <c r="T5872" i="4"/>
  <c r="U5872" i="4"/>
  <c r="V5872" i="4"/>
  <c r="R5873" i="4"/>
  <c r="S5873" i="4" s="1"/>
  <c r="T5873" i="4"/>
  <c r="U5873" i="4"/>
  <c r="V5873" i="4"/>
  <c r="R5874" i="4"/>
  <c r="S5874" i="4"/>
  <c r="T5874" i="4"/>
  <c r="U5874" i="4"/>
  <c r="V5874" i="4"/>
  <c r="R5875" i="4"/>
  <c r="S5875" i="4" s="1"/>
  <c r="T5875" i="4"/>
  <c r="U5875" i="4"/>
  <c r="V5875" i="4"/>
  <c r="R5876" i="4"/>
  <c r="S5876" i="4" s="1"/>
  <c r="T5876" i="4"/>
  <c r="U5876" i="4"/>
  <c r="V5876" i="4"/>
  <c r="R5877" i="4"/>
  <c r="S5877" i="4" s="1"/>
  <c r="T5877" i="4"/>
  <c r="U5877" i="4"/>
  <c r="V5877" i="4"/>
  <c r="R5878" i="4"/>
  <c r="S5878" i="4" s="1"/>
  <c r="T5878" i="4"/>
  <c r="U5878" i="4"/>
  <c r="V5878" i="4"/>
  <c r="R5879" i="4"/>
  <c r="S5879" i="4" s="1"/>
  <c r="T5879" i="4"/>
  <c r="U5879" i="4"/>
  <c r="V5879" i="4"/>
  <c r="R5880" i="4"/>
  <c r="S5880" i="4" s="1"/>
  <c r="T5880" i="4"/>
  <c r="U5880" i="4"/>
  <c r="V5880" i="4"/>
  <c r="R5881" i="4"/>
  <c r="S5881" i="4"/>
  <c r="T5881" i="4"/>
  <c r="U5881" i="4"/>
  <c r="V5881" i="4"/>
  <c r="R5882" i="4"/>
  <c r="S5882" i="4"/>
  <c r="T5882" i="4"/>
  <c r="U5882" i="4"/>
  <c r="V5882" i="4"/>
  <c r="R5883" i="4"/>
  <c r="S5883" i="4"/>
  <c r="T5883" i="4"/>
  <c r="U5883" i="4"/>
  <c r="V5883" i="4"/>
  <c r="R5884" i="4"/>
  <c r="S5884" i="4" s="1"/>
  <c r="T5884" i="4"/>
  <c r="U5884" i="4"/>
  <c r="V5884" i="4"/>
  <c r="R5885" i="4"/>
  <c r="S5885" i="4" s="1"/>
  <c r="T5885" i="4"/>
  <c r="U5885" i="4"/>
  <c r="V5885" i="4"/>
  <c r="R5886" i="4"/>
  <c r="S5886" i="4" s="1"/>
  <c r="T5886" i="4"/>
  <c r="U5886" i="4"/>
  <c r="V5886" i="4"/>
  <c r="R5887" i="4"/>
  <c r="S5887" i="4" s="1"/>
  <c r="T5887" i="4"/>
  <c r="U5887" i="4"/>
  <c r="V5887" i="4"/>
  <c r="R5888" i="4"/>
  <c r="S5888" i="4" s="1"/>
  <c r="T5888" i="4"/>
  <c r="U5888" i="4"/>
  <c r="V5888" i="4"/>
  <c r="R5889" i="4"/>
  <c r="S5889" i="4"/>
  <c r="T5889" i="4"/>
  <c r="U5889" i="4"/>
  <c r="V5889" i="4"/>
  <c r="R5890" i="4"/>
  <c r="S5890" i="4"/>
  <c r="T5890" i="4"/>
  <c r="U5890" i="4"/>
  <c r="V5890" i="4"/>
  <c r="R5891" i="4"/>
  <c r="S5891" i="4" s="1"/>
  <c r="T5891" i="4"/>
  <c r="U5891" i="4"/>
  <c r="V5891" i="4"/>
  <c r="R5892" i="4"/>
  <c r="S5892" i="4" s="1"/>
  <c r="T5892" i="4"/>
  <c r="U5892" i="4"/>
  <c r="V5892" i="4"/>
  <c r="R5893" i="4"/>
  <c r="S5893" i="4" s="1"/>
  <c r="T5893" i="4"/>
  <c r="U5893" i="4"/>
  <c r="V5893" i="4"/>
  <c r="R5894" i="4"/>
  <c r="S5894" i="4" s="1"/>
  <c r="T5894" i="4"/>
  <c r="U5894" i="4"/>
  <c r="V5894" i="4"/>
  <c r="R5895" i="4"/>
  <c r="S5895" i="4" s="1"/>
  <c r="T5895" i="4"/>
  <c r="U5895" i="4"/>
  <c r="V5895" i="4"/>
  <c r="R5896" i="4"/>
  <c r="S5896" i="4"/>
  <c r="T5896" i="4"/>
  <c r="U5896" i="4"/>
  <c r="V5896" i="4"/>
  <c r="R5897" i="4"/>
  <c r="S5897" i="4" s="1"/>
  <c r="T5897" i="4"/>
  <c r="U5897" i="4"/>
  <c r="V5897" i="4"/>
  <c r="R5898" i="4"/>
  <c r="S5898" i="4" s="1"/>
  <c r="T5898" i="4"/>
  <c r="U5898" i="4"/>
  <c r="V5898" i="4"/>
  <c r="R5899" i="4"/>
  <c r="S5899" i="4" s="1"/>
  <c r="T5899" i="4"/>
  <c r="U5899" i="4"/>
  <c r="V5899" i="4"/>
  <c r="R5900" i="4"/>
  <c r="S5900" i="4" s="1"/>
  <c r="T5900" i="4"/>
  <c r="U5900" i="4"/>
  <c r="V5900" i="4"/>
  <c r="R5901" i="4"/>
  <c r="S5901" i="4" s="1"/>
  <c r="T5901" i="4"/>
  <c r="U5901" i="4"/>
  <c r="V5901" i="4"/>
  <c r="R5902" i="4"/>
  <c r="S5902" i="4" s="1"/>
  <c r="T5902" i="4"/>
  <c r="U5902" i="4"/>
  <c r="V5902" i="4"/>
  <c r="R5903" i="4"/>
  <c r="S5903" i="4" s="1"/>
  <c r="T5903" i="4"/>
  <c r="U5903" i="4"/>
  <c r="V5903" i="4"/>
  <c r="R5904" i="4"/>
  <c r="S5904" i="4"/>
  <c r="T5904" i="4"/>
  <c r="U5904" i="4"/>
  <c r="V5904" i="4"/>
  <c r="R5905" i="4"/>
  <c r="S5905" i="4" s="1"/>
  <c r="T5905" i="4"/>
  <c r="U5905" i="4"/>
  <c r="V5905" i="4"/>
  <c r="R5906" i="4"/>
  <c r="S5906" i="4" s="1"/>
  <c r="T5906" i="4"/>
  <c r="U5906" i="4"/>
  <c r="V5906" i="4"/>
  <c r="R5907" i="4"/>
  <c r="S5907" i="4" s="1"/>
  <c r="T5907" i="4"/>
  <c r="U5907" i="4"/>
  <c r="V5907" i="4"/>
  <c r="R5908" i="4"/>
  <c r="S5908" i="4" s="1"/>
  <c r="T5908" i="4"/>
  <c r="U5908" i="4"/>
  <c r="V5908" i="4"/>
  <c r="R5909" i="4"/>
  <c r="S5909" i="4" s="1"/>
  <c r="T5909" i="4"/>
  <c r="U5909" i="4"/>
  <c r="V5909" i="4"/>
  <c r="R5910" i="4"/>
  <c r="S5910" i="4" s="1"/>
  <c r="T5910" i="4"/>
  <c r="U5910" i="4"/>
  <c r="V5910" i="4"/>
  <c r="R5911" i="4"/>
  <c r="S5911" i="4" s="1"/>
  <c r="T5911" i="4"/>
  <c r="U5911" i="4"/>
  <c r="V5911" i="4"/>
  <c r="R5912" i="4"/>
  <c r="S5912" i="4"/>
  <c r="T5912" i="4"/>
  <c r="U5912" i="4"/>
  <c r="V5912" i="4"/>
  <c r="R5913" i="4"/>
  <c r="S5913" i="4" s="1"/>
  <c r="T5913" i="4"/>
  <c r="U5913" i="4"/>
  <c r="V5913" i="4"/>
  <c r="R5914" i="4"/>
  <c r="S5914" i="4" s="1"/>
  <c r="T5914" i="4"/>
  <c r="U5914" i="4"/>
  <c r="V5914" i="4"/>
  <c r="R5915" i="4"/>
  <c r="S5915" i="4" s="1"/>
  <c r="T5915" i="4"/>
  <c r="U5915" i="4"/>
  <c r="V5915" i="4"/>
  <c r="R5916" i="4"/>
  <c r="S5916" i="4" s="1"/>
  <c r="T5916" i="4"/>
  <c r="U5916" i="4"/>
  <c r="V5916" i="4"/>
  <c r="R5917" i="4"/>
  <c r="S5917" i="4" s="1"/>
  <c r="T5917" i="4"/>
  <c r="U5917" i="4"/>
  <c r="V5917" i="4"/>
  <c r="R5918" i="4"/>
  <c r="S5918" i="4" s="1"/>
  <c r="T5918" i="4"/>
  <c r="U5918" i="4"/>
  <c r="V5918" i="4"/>
  <c r="R5919" i="4"/>
  <c r="S5919" i="4" s="1"/>
  <c r="T5919" i="4"/>
  <c r="U5919" i="4"/>
  <c r="V5919" i="4"/>
  <c r="R5920" i="4"/>
  <c r="S5920" i="4" s="1"/>
  <c r="T5920" i="4"/>
  <c r="U5920" i="4"/>
  <c r="V5920" i="4"/>
  <c r="R5921" i="4"/>
  <c r="S5921" i="4" s="1"/>
  <c r="T5921" i="4"/>
  <c r="U5921" i="4"/>
  <c r="V5921" i="4"/>
  <c r="R5922" i="4"/>
  <c r="S5922" i="4" s="1"/>
  <c r="T5922" i="4"/>
  <c r="U5922" i="4"/>
  <c r="V5922" i="4"/>
  <c r="R5923" i="4"/>
  <c r="S5923" i="4" s="1"/>
  <c r="T5923" i="4"/>
  <c r="U5923" i="4"/>
  <c r="V5923" i="4"/>
  <c r="R5924" i="4"/>
  <c r="S5924" i="4" s="1"/>
  <c r="T5924" i="4"/>
  <c r="U5924" i="4"/>
  <c r="V5924" i="4"/>
  <c r="R5925" i="4"/>
  <c r="S5925" i="4" s="1"/>
  <c r="T5925" i="4"/>
  <c r="U5925" i="4"/>
  <c r="V5925" i="4"/>
  <c r="R5926" i="4"/>
  <c r="S5926" i="4" s="1"/>
  <c r="T5926" i="4"/>
  <c r="U5926" i="4"/>
  <c r="V5926" i="4"/>
  <c r="R5927" i="4"/>
  <c r="S5927" i="4" s="1"/>
  <c r="T5927" i="4"/>
  <c r="U5927" i="4"/>
  <c r="V5927" i="4"/>
  <c r="R5928" i="4"/>
  <c r="S5928" i="4"/>
  <c r="T5928" i="4"/>
  <c r="U5928" i="4"/>
  <c r="V5928" i="4"/>
  <c r="R5929" i="4"/>
  <c r="S5929" i="4" s="1"/>
  <c r="T5929" i="4"/>
  <c r="U5929" i="4"/>
  <c r="V5929" i="4"/>
  <c r="R5930" i="4"/>
  <c r="S5930" i="4"/>
  <c r="T5930" i="4"/>
  <c r="U5930" i="4"/>
  <c r="V5930" i="4"/>
  <c r="R5931" i="4"/>
  <c r="S5931" i="4" s="1"/>
  <c r="T5931" i="4"/>
  <c r="U5931" i="4"/>
  <c r="V5931" i="4"/>
  <c r="R5932" i="4"/>
  <c r="S5932" i="4" s="1"/>
  <c r="T5932" i="4"/>
  <c r="U5932" i="4"/>
  <c r="V5932" i="4"/>
  <c r="R5933" i="4"/>
  <c r="S5933" i="4" s="1"/>
  <c r="T5933" i="4"/>
  <c r="U5933" i="4"/>
  <c r="V5933" i="4"/>
  <c r="R5934" i="4"/>
  <c r="S5934" i="4" s="1"/>
  <c r="T5934" i="4"/>
  <c r="U5934" i="4"/>
  <c r="V5934" i="4"/>
  <c r="R5935" i="4"/>
  <c r="S5935" i="4" s="1"/>
  <c r="T5935" i="4"/>
  <c r="U5935" i="4"/>
  <c r="V5935" i="4"/>
  <c r="R5936" i="4"/>
  <c r="S5936" i="4" s="1"/>
  <c r="T5936" i="4"/>
  <c r="U5936" i="4"/>
  <c r="V5936" i="4"/>
  <c r="R5937" i="4"/>
  <c r="S5937" i="4" s="1"/>
  <c r="T5937" i="4"/>
  <c r="U5937" i="4"/>
  <c r="V5937" i="4"/>
  <c r="R5938" i="4"/>
  <c r="S5938" i="4" s="1"/>
  <c r="T5938" i="4"/>
  <c r="U5938" i="4"/>
  <c r="V5938" i="4"/>
  <c r="R5939" i="4"/>
  <c r="S5939" i="4" s="1"/>
  <c r="T5939" i="4"/>
  <c r="U5939" i="4"/>
  <c r="V5939" i="4"/>
  <c r="R5940" i="4"/>
  <c r="S5940" i="4" s="1"/>
  <c r="T5940" i="4"/>
  <c r="U5940" i="4"/>
  <c r="V5940" i="4"/>
  <c r="R5941" i="4"/>
  <c r="S5941" i="4" s="1"/>
  <c r="T5941" i="4"/>
  <c r="U5941" i="4"/>
  <c r="V5941" i="4"/>
  <c r="R5942" i="4"/>
  <c r="S5942" i="4" s="1"/>
  <c r="T5942" i="4"/>
  <c r="U5942" i="4"/>
  <c r="V5942" i="4"/>
  <c r="R5943" i="4"/>
  <c r="S5943" i="4" s="1"/>
  <c r="T5943" i="4"/>
  <c r="U5943" i="4"/>
  <c r="V5943" i="4"/>
  <c r="R5944" i="4"/>
  <c r="S5944" i="4" s="1"/>
  <c r="T5944" i="4"/>
  <c r="U5944" i="4"/>
  <c r="V5944" i="4"/>
  <c r="R5945" i="4"/>
  <c r="I305" i="43" s="1"/>
  <c r="T5945" i="4"/>
  <c r="U5945" i="4"/>
  <c r="G305" i="43" s="1"/>
  <c r="V5945" i="4"/>
  <c r="R5946" i="4"/>
  <c r="S5946" i="4" s="1"/>
  <c r="T5946" i="4"/>
  <c r="U5946" i="4"/>
  <c r="G306" i="43" s="1"/>
  <c r="V5946" i="4"/>
  <c r="R5947" i="4"/>
  <c r="S5947" i="4" s="1"/>
  <c r="T5947" i="4"/>
  <c r="U5947" i="4"/>
  <c r="V5947" i="4"/>
  <c r="R5948" i="4"/>
  <c r="S5948" i="4" s="1"/>
  <c r="T5948" i="4"/>
  <c r="U5948" i="4"/>
  <c r="G307" i="43" s="1"/>
  <c r="V5948" i="4"/>
  <c r="R5949" i="4"/>
  <c r="I308" i="43" s="1"/>
  <c r="T5949" i="4"/>
  <c r="U5949" i="4"/>
  <c r="G308" i="43" s="1"/>
  <c r="V5949" i="4"/>
  <c r="R5950" i="4"/>
  <c r="S5950" i="4" s="1"/>
  <c r="T5950" i="4"/>
  <c r="U5950" i="4"/>
  <c r="V5950" i="4"/>
  <c r="R5951" i="4"/>
  <c r="S5951" i="4" s="1"/>
  <c r="T5951" i="4"/>
  <c r="U5951" i="4"/>
  <c r="G309" i="43" s="1"/>
  <c r="V5951" i="4"/>
  <c r="R5952" i="4"/>
  <c r="S5952" i="4" s="1"/>
  <c r="T5952" i="4"/>
  <c r="U5952" i="4"/>
  <c r="V5952" i="4"/>
  <c r="R5953" i="4"/>
  <c r="S5953" i="4" s="1"/>
  <c r="T5953" i="4"/>
  <c r="U5953" i="4"/>
  <c r="V5953" i="4"/>
  <c r="R5954" i="4"/>
  <c r="S5954" i="4" s="1"/>
  <c r="T5954" i="4"/>
  <c r="U5954" i="4"/>
  <c r="V5954" i="4"/>
  <c r="R5955" i="4"/>
  <c r="S5955" i="4" s="1"/>
  <c r="T5955" i="4"/>
  <c r="U5955" i="4"/>
  <c r="G310" i="43" s="1"/>
  <c r="V5955" i="4"/>
  <c r="R5956" i="4"/>
  <c r="S5956" i="4" s="1"/>
  <c r="T5956" i="4"/>
  <c r="U5956" i="4"/>
  <c r="V5956" i="4"/>
  <c r="R5957" i="4"/>
  <c r="I311" i="43" s="1"/>
  <c r="S5957" i="4"/>
  <c r="T5957" i="4"/>
  <c r="U5957" i="4"/>
  <c r="G311" i="43" s="1"/>
  <c r="V5957" i="4"/>
  <c r="R5958" i="4"/>
  <c r="S5958" i="4" s="1"/>
  <c r="T5958" i="4"/>
  <c r="U5958" i="4"/>
  <c r="V5958" i="4"/>
  <c r="R5959" i="4"/>
  <c r="S5959" i="4" s="1"/>
  <c r="T5959" i="4"/>
  <c r="U5959" i="4"/>
  <c r="V5959" i="4"/>
  <c r="R5960" i="4"/>
  <c r="S5960" i="4" s="1"/>
  <c r="T5960" i="4"/>
  <c r="U5960" i="4"/>
  <c r="G312" i="43" s="1"/>
  <c r="V5960" i="4"/>
  <c r="R5961" i="4"/>
  <c r="S5961" i="4" s="1"/>
  <c r="T5961" i="4"/>
  <c r="U5961" i="4"/>
  <c r="V5961" i="4"/>
  <c r="R5962" i="4"/>
  <c r="S5962" i="4" s="1"/>
  <c r="T5962" i="4"/>
  <c r="U5962" i="4"/>
  <c r="G313" i="43" s="1"/>
  <c r="V5962" i="4"/>
  <c r="R5963" i="4"/>
  <c r="S5963" i="4" s="1"/>
  <c r="T5963" i="4"/>
  <c r="U5963" i="4"/>
  <c r="V5963" i="4"/>
  <c r="R5964" i="4"/>
  <c r="S5964" i="4" s="1"/>
  <c r="T5964" i="4"/>
  <c r="U5964" i="4"/>
  <c r="G314" i="43" s="1"/>
  <c r="V5964" i="4"/>
  <c r="R5965" i="4"/>
  <c r="S5965" i="4" s="1"/>
  <c r="T5965" i="4"/>
  <c r="U5965" i="4"/>
  <c r="V5965" i="4"/>
  <c r="R5966" i="4"/>
  <c r="S5966" i="4" s="1"/>
  <c r="T5966" i="4"/>
  <c r="U5966" i="4"/>
  <c r="V5966" i="4"/>
  <c r="R5967" i="4"/>
  <c r="S5967" i="4" s="1"/>
  <c r="T5967" i="4"/>
  <c r="U5967" i="4"/>
  <c r="V5967" i="4"/>
  <c r="R5968" i="4"/>
  <c r="S5968" i="4"/>
  <c r="T5968" i="4"/>
  <c r="U5968" i="4"/>
  <c r="V5968" i="4"/>
  <c r="R5969" i="4"/>
  <c r="S5969" i="4" s="1"/>
  <c r="T5969" i="4"/>
  <c r="U5969" i="4"/>
  <c r="V5969" i="4"/>
  <c r="R5970" i="4"/>
  <c r="S5970" i="4" s="1"/>
  <c r="T5970" i="4"/>
  <c r="U5970" i="4"/>
  <c r="V5970" i="4"/>
  <c r="R5971" i="4"/>
  <c r="S5971" i="4" s="1"/>
  <c r="T5971" i="4"/>
  <c r="U5971" i="4"/>
  <c r="V5971" i="4"/>
  <c r="R5972" i="4"/>
  <c r="S5972" i="4" s="1"/>
  <c r="T5972" i="4"/>
  <c r="U5972" i="4"/>
  <c r="V5972" i="4"/>
  <c r="R5973" i="4"/>
  <c r="S5973" i="4" s="1"/>
  <c r="T5973" i="4"/>
  <c r="U5973" i="4"/>
  <c r="V5973" i="4"/>
  <c r="R5974" i="4"/>
  <c r="S5974" i="4" s="1"/>
  <c r="T5974" i="4"/>
  <c r="U5974" i="4"/>
  <c r="V5974" i="4"/>
  <c r="R5975" i="4"/>
  <c r="S5975" i="4" s="1"/>
  <c r="T5975" i="4"/>
  <c r="U5975" i="4"/>
  <c r="V5975" i="4"/>
  <c r="R5976" i="4"/>
  <c r="S5976" i="4" s="1"/>
  <c r="T5976" i="4"/>
  <c r="U5976" i="4"/>
  <c r="V5976" i="4"/>
  <c r="R5977" i="4"/>
  <c r="S5977" i="4" s="1"/>
  <c r="T5977" i="4"/>
  <c r="U5977" i="4"/>
  <c r="V5977" i="4"/>
  <c r="R5978" i="4"/>
  <c r="S5978" i="4" s="1"/>
  <c r="T5978" i="4"/>
  <c r="U5978" i="4"/>
  <c r="V5978" i="4"/>
  <c r="R5979" i="4"/>
  <c r="S5979" i="4"/>
  <c r="T5979" i="4"/>
  <c r="U5979" i="4"/>
  <c r="V5979" i="4"/>
  <c r="R5980" i="4"/>
  <c r="S5980" i="4" s="1"/>
  <c r="T5980" i="4"/>
  <c r="U5980" i="4"/>
  <c r="G315" i="43" s="1"/>
  <c r="V5980" i="4"/>
  <c r="R5981" i="4"/>
  <c r="S5981" i="4"/>
  <c r="T5981" i="4"/>
  <c r="U5981" i="4"/>
  <c r="V5981" i="4"/>
  <c r="R5982" i="4"/>
  <c r="S5982" i="4"/>
  <c r="T5982" i="4"/>
  <c r="U5982" i="4"/>
  <c r="V5982" i="4"/>
  <c r="R5983" i="4"/>
  <c r="S5983" i="4" s="1"/>
  <c r="T5983" i="4"/>
  <c r="U5983" i="4"/>
  <c r="V5983" i="4"/>
  <c r="R5984" i="4"/>
  <c r="S5984" i="4"/>
  <c r="T5984" i="4"/>
  <c r="U5984" i="4"/>
  <c r="V5984" i="4"/>
  <c r="R5985" i="4"/>
  <c r="S5985" i="4" s="1"/>
  <c r="T5985" i="4"/>
  <c r="U5985" i="4"/>
  <c r="V5985" i="4"/>
  <c r="R5986" i="4"/>
  <c r="S5986" i="4" s="1"/>
  <c r="T5986" i="4"/>
  <c r="U5986" i="4"/>
  <c r="V5986" i="4"/>
  <c r="R5987" i="4"/>
  <c r="S5987" i="4" s="1"/>
  <c r="T5987" i="4"/>
  <c r="U5987" i="4"/>
  <c r="V5987" i="4"/>
  <c r="R5988" i="4"/>
  <c r="S5988" i="4" s="1"/>
  <c r="T5988" i="4"/>
  <c r="U5988" i="4"/>
  <c r="V5988" i="4"/>
  <c r="R5989" i="4"/>
  <c r="S5989" i="4"/>
  <c r="T5989" i="4"/>
  <c r="U5989" i="4"/>
  <c r="V5989" i="4"/>
  <c r="R5990" i="4"/>
  <c r="S5990" i="4" s="1"/>
  <c r="T5990" i="4"/>
  <c r="U5990" i="4"/>
  <c r="V5990" i="4"/>
  <c r="R5991" i="4"/>
  <c r="S5991" i="4"/>
  <c r="T5991" i="4"/>
  <c r="U5991" i="4"/>
  <c r="V5991" i="4"/>
  <c r="R5992" i="4"/>
  <c r="S5992" i="4" s="1"/>
  <c r="T5992" i="4"/>
  <c r="U5992" i="4"/>
  <c r="V5992" i="4"/>
  <c r="R5993" i="4"/>
  <c r="S5993" i="4" s="1"/>
  <c r="T5993" i="4"/>
  <c r="U5993" i="4"/>
  <c r="V5993" i="4"/>
  <c r="R5994" i="4"/>
  <c r="S5994" i="4" s="1"/>
  <c r="T5994" i="4"/>
  <c r="U5994" i="4"/>
  <c r="V5994" i="4"/>
  <c r="R5995" i="4"/>
  <c r="S5995" i="4" s="1"/>
  <c r="T5995" i="4"/>
  <c r="U5995" i="4"/>
  <c r="V5995" i="4"/>
  <c r="R5996" i="4"/>
  <c r="S5996" i="4" s="1"/>
  <c r="T5996" i="4"/>
  <c r="U5996" i="4"/>
  <c r="V5996" i="4"/>
  <c r="R5997" i="4"/>
  <c r="S5997" i="4" s="1"/>
  <c r="T5997" i="4"/>
  <c r="U5997" i="4"/>
  <c r="V5997" i="4"/>
  <c r="R5998" i="4"/>
  <c r="S5998" i="4" s="1"/>
  <c r="T5998" i="4"/>
  <c r="U5998" i="4"/>
  <c r="V5998" i="4"/>
  <c r="R5999" i="4"/>
  <c r="S5999" i="4" s="1"/>
  <c r="T5999" i="4"/>
  <c r="U5999" i="4"/>
  <c r="V5999" i="4"/>
  <c r="R6000" i="4"/>
  <c r="S6000" i="4"/>
  <c r="T6000" i="4"/>
  <c r="U6000" i="4"/>
  <c r="V6000" i="4"/>
  <c r="R6001" i="4"/>
  <c r="S6001" i="4" s="1"/>
  <c r="T6001" i="4"/>
  <c r="U6001" i="4"/>
  <c r="V6001" i="4"/>
  <c r="R6002" i="4"/>
  <c r="S6002" i="4" s="1"/>
  <c r="T6002" i="4"/>
  <c r="U6002" i="4"/>
  <c r="V6002" i="4"/>
  <c r="R6003" i="4"/>
  <c r="S6003" i="4" s="1"/>
  <c r="T6003" i="4"/>
  <c r="U6003" i="4"/>
  <c r="V6003" i="4"/>
  <c r="R6004" i="4"/>
  <c r="S6004" i="4" s="1"/>
  <c r="T6004" i="4"/>
  <c r="U6004" i="4"/>
  <c r="V6004"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U1543" i="4"/>
  <c r="U1544" i="4"/>
  <c r="U1545" i="4"/>
  <c r="U1546" i="4"/>
  <c r="U1547" i="4"/>
  <c r="U1548" i="4"/>
  <c r="U1549" i="4"/>
  <c r="U1550" i="4"/>
  <c r="U1551" i="4"/>
  <c r="U1552" i="4"/>
  <c r="U1553" i="4"/>
  <c r="U1554" i="4"/>
  <c r="U1555" i="4"/>
  <c r="U1556" i="4"/>
  <c r="U1557" i="4"/>
  <c r="U1558" i="4"/>
  <c r="U1559" i="4"/>
  <c r="U1560" i="4"/>
  <c r="U1561" i="4"/>
  <c r="U1562" i="4"/>
  <c r="U1563" i="4"/>
  <c r="U1564" i="4"/>
  <c r="U1565" i="4"/>
  <c r="U1566" i="4"/>
  <c r="U1567" i="4"/>
  <c r="U1568" i="4"/>
  <c r="U1569" i="4"/>
  <c r="U1570" i="4"/>
  <c r="U1571" i="4"/>
  <c r="U1572" i="4"/>
  <c r="U1573" i="4"/>
  <c r="U1574" i="4"/>
  <c r="U1575" i="4"/>
  <c r="U1576" i="4"/>
  <c r="U1577" i="4"/>
  <c r="U1578" i="4"/>
  <c r="U1579" i="4"/>
  <c r="U1580" i="4"/>
  <c r="U1581" i="4"/>
  <c r="U1582" i="4"/>
  <c r="U1583" i="4"/>
  <c r="U1584" i="4"/>
  <c r="U1585" i="4"/>
  <c r="U1586" i="4"/>
  <c r="U1587" i="4"/>
  <c r="U1588" i="4"/>
  <c r="U1589" i="4"/>
  <c r="U1590" i="4"/>
  <c r="U1591" i="4"/>
  <c r="U1592" i="4"/>
  <c r="U1593" i="4"/>
  <c r="U1594" i="4"/>
  <c r="U1595" i="4"/>
  <c r="U1596" i="4"/>
  <c r="U1597" i="4"/>
  <c r="U1598" i="4"/>
  <c r="U1599" i="4"/>
  <c r="U1600" i="4"/>
  <c r="U1601" i="4"/>
  <c r="U1602" i="4"/>
  <c r="U1603" i="4"/>
  <c r="U1604" i="4"/>
  <c r="U1605" i="4"/>
  <c r="U1606" i="4"/>
  <c r="U1607" i="4"/>
  <c r="U1608" i="4"/>
  <c r="U1609" i="4"/>
  <c r="U1610" i="4"/>
  <c r="U1611" i="4"/>
  <c r="U1612" i="4"/>
  <c r="U1613" i="4"/>
  <c r="U1614" i="4"/>
  <c r="U1615" i="4"/>
  <c r="U1616" i="4"/>
  <c r="U1617" i="4"/>
  <c r="U1618" i="4"/>
  <c r="U1619" i="4"/>
  <c r="U1620" i="4"/>
  <c r="U1621" i="4"/>
  <c r="U1622" i="4"/>
  <c r="U1623" i="4"/>
  <c r="U1624" i="4"/>
  <c r="U1625" i="4"/>
  <c r="U1626" i="4"/>
  <c r="U1627" i="4"/>
  <c r="U1628" i="4"/>
  <c r="U1629" i="4"/>
  <c r="U1630" i="4"/>
  <c r="U1631" i="4"/>
  <c r="U1632" i="4"/>
  <c r="U1633" i="4"/>
  <c r="U1634" i="4"/>
  <c r="U1635" i="4"/>
  <c r="U1636" i="4"/>
  <c r="U1637" i="4"/>
  <c r="U1638" i="4"/>
  <c r="U1639" i="4"/>
  <c r="U1640" i="4"/>
  <c r="U1641" i="4"/>
  <c r="U1642" i="4"/>
  <c r="U1643" i="4"/>
  <c r="U1644" i="4"/>
  <c r="U1645" i="4"/>
  <c r="U1646" i="4"/>
  <c r="U1647" i="4"/>
  <c r="U1648" i="4"/>
  <c r="U1649" i="4"/>
  <c r="U1650" i="4"/>
  <c r="U1651" i="4"/>
  <c r="U1652" i="4"/>
  <c r="U1653" i="4"/>
  <c r="U1654" i="4"/>
  <c r="U1655" i="4"/>
  <c r="U1656" i="4"/>
  <c r="U1657" i="4"/>
  <c r="U1658" i="4"/>
  <c r="U1659" i="4"/>
  <c r="U1660" i="4"/>
  <c r="U1661" i="4"/>
  <c r="U1662" i="4"/>
  <c r="U1663" i="4"/>
  <c r="U1664" i="4"/>
  <c r="U1665" i="4"/>
  <c r="U1666" i="4"/>
  <c r="U1667" i="4"/>
  <c r="U1668" i="4"/>
  <c r="U1669" i="4"/>
  <c r="U1670" i="4"/>
  <c r="U1671" i="4"/>
  <c r="U1672" i="4"/>
  <c r="U1673" i="4"/>
  <c r="U1674" i="4"/>
  <c r="U1675" i="4"/>
  <c r="U1676" i="4"/>
  <c r="U1677" i="4"/>
  <c r="U1678" i="4"/>
  <c r="U1679" i="4"/>
  <c r="U1680" i="4"/>
  <c r="U1681" i="4"/>
  <c r="U1682" i="4"/>
  <c r="U1683" i="4"/>
  <c r="U1684" i="4"/>
  <c r="U1685" i="4"/>
  <c r="U1686" i="4"/>
  <c r="U1687" i="4"/>
  <c r="U1688" i="4"/>
  <c r="U1689" i="4"/>
  <c r="U1690" i="4"/>
  <c r="U1691" i="4"/>
  <c r="U1692" i="4"/>
  <c r="U1693" i="4"/>
  <c r="U1694" i="4"/>
  <c r="U1695" i="4"/>
  <c r="U1696" i="4"/>
  <c r="U1697" i="4"/>
  <c r="U1698" i="4"/>
  <c r="U1699" i="4"/>
  <c r="U1700" i="4"/>
  <c r="U1701" i="4"/>
  <c r="U1702" i="4"/>
  <c r="U1703" i="4"/>
  <c r="U1704" i="4"/>
  <c r="U1705" i="4"/>
  <c r="U1706" i="4"/>
  <c r="U1707" i="4"/>
  <c r="U1708" i="4"/>
  <c r="U1709" i="4"/>
  <c r="U1710" i="4"/>
  <c r="U1711" i="4"/>
  <c r="U1712" i="4"/>
  <c r="U1713" i="4"/>
  <c r="U1714" i="4"/>
  <c r="U1715" i="4"/>
  <c r="U1716" i="4"/>
  <c r="U1717" i="4"/>
  <c r="U1718" i="4"/>
  <c r="U1719" i="4"/>
  <c r="U1720" i="4"/>
  <c r="U1721" i="4"/>
  <c r="U1722" i="4"/>
  <c r="U1723" i="4"/>
  <c r="U1724" i="4"/>
  <c r="U1725" i="4"/>
  <c r="U1726" i="4"/>
  <c r="U1727" i="4"/>
  <c r="U1728" i="4"/>
  <c r="U1729" i="4"/>
  <c r="U1730" i="4"/>
  <c r="U1731" i="4"/>
  <c r="U1732" i="4"/>
  <c r="U1733" i="4"/>
  <c r="U1734" i="4"/>
  <c r="U1735" i="4"/>
  <c r="U1736" i="4"/>
  <c r="U1737" i="4"/>
  <c r="U1738" i="4"/>
  <c r="U1739" i="4"/>
  <c r="U1740" i="4"/>
  <c r="U1741" i="4"/>
  <c r="U1742" i="4"/>
  <c r="U1743" i="4"/>
  <c r="U1744" i="4"/>
  <c r="U1745" i="4"/>
  <c r="U1746" i="4"/>
  <c r="U1747" i="4"/>
  <c r="U1748" i="4"/>
  <c r="U1749" i="4"/>
  <c r="U1750" i="4"/>
  <c r="U1751" i="4"/>
  <c r="U1752" i="4"/>
  <c r="U1753" i="4"/>
  <c r="U1754" i="4"/>
  <c r="U1755" i="4"/>
  <c r="U1756" i="4"/>
  <c r="U1757" i="4"/>
  <c r="U1758" i="4"/>
  <c r="U1759" i="4"/>
  <c r="U1760" i="4"/>
  <c r="U1761" i="4"/>
  <c r="U1762" i="4"/>
  <c r="U1763" i="4"/>
  <c r="U1764" i="4"/>
  <c r="U1765" i="4"/>
  <c r="U1766" i="4"/>
  <c r="U1767" i="4"/>
  <c r="U1768" i="4"/>
  <c r="U1769" i="4"/>
  <c r="U1770" i="4"/>
  <c r="U1771" i="4"/>
  <c r="U1772" i="4"/>
  <c r="U1773" i="4"/>
  <c r="U1774" i="4"/>
  <c r="U1775" i="4"/>
  <c r="U1776" i="4"/>
  <c r="U1777" i="4"/>
  <c r="U1778" i="4"/>
  <c r="U1779" i="4"/>
  <c r="U1780" i="4"/>
  <c r="U1781" i="4"/>
  <c r="U1782" i="4"/>
  <c r="U1783" i="4"/>
  <c r="U1784" i="4"/>
  <c r="U1785" i="4"/>
  <c r="U1786" i="4"/>
  <c r="U1787" i="4"/>
  <c r="U1788" i="4"/>
  <c r="U1789" i="4"/>
  <c r="U1790" i="4"/>
  <c r="U1791" i="4"/>
  <c r="U1792" i="4"/>
  <c r="U1793" i="4"/>
  <c r="U1794" i="4"/>
  <c r="U1795" i="4"/>
  <c r="U1796" i="4"/>
  <c r="U1797" i="4"/>
  <c r="U1798" i="4"/>
  <c r="U1799" i="4"/>
  <c r="U1800" i="4"/>
  <c r="U1801" i="4"/>
  <c r="U1802" i="4"/>
  <c r="U1803" i="4"/>
  <c r="U1804" i="4"/>
  <c r="U1805" i="4"/>
  <c r="U1806" i="4"/>
  <c r="U1807" i="4"/>
  <c r="U1808" i="4"/>
  <c r="U1809" i="4"/>
  <c r="U1810" i="4"/>
  <c r="U1811" i="4"/>
  <c r="U1812" i="4"/>
  <c r="U1813" i="4"/>
  <c r="U1814" i="4"/>
  <c r="U1815" i="4"/>
  <c r="U1816" i="4"/>
  <c r="U1817" i="4"/>
  <c r="U1818" i="4"/>
  <c r="U1819" i="4"/>
  <c r="U1820" i="4"/>
  <c r="U1821" i="4"/>
  <c r="U1822" i="4"/>
  <c r="U1823" i="4"/>
  <c r="U1824" i="4"/>
  <c r="U1825" i="4"/>
  <c r="U1826" i="4"/>
  <c r="U1827" i="4"/>
  <c r="U1828" i="4"/>
  <c r="U1829" i="4"/>
  <c r="U1830" i="4"/>
  <c r="U1831" i="4"/>
  <c r="U1832" i="4"/>
  <c r="U1833" i="4"/>
  <c r="U1834" i="4"/>
  <c r="U1835" i="4"/>
  <c r="U1836" i="4"/>
  <c r="U1837" i="4"/>
  <c r="U1838" i="4"/>
  <c r="U1839" i="4"/>
  <c r="U1840" i="4"/>
  <c r="U1841" i="4"/>
  <c r="U1842" i="4"/>
  <c r="U1843" i="4"/>
  <c r="U1844" i="4"/>
  <c r="U1845" i="4"/>
  <c r="U1846" i="4"/>
  <c r="U1847" i="4"/>
  <c r="U1848" i="4"/>
  <c r="U1849" i="4"/>
  <c r="U1850" i="4"/>
  <c r="U1851" i="4"/>
  <c r="U1852" i="4"/>
  <c r="U1853" i="4"/>
  <c r="U1854" i="4"/>
  <c r="U1855" i="4"/>
  <c r="U1856" i="4"/>
  <c r="U1857" i="4"/>
  <c r="U1858" i="4"/>
  <c r="U1859" i="4"/>
  <c r="U1860" i="4"/>
  <c r="U1861" i="4"/>
  <c r="U1862" i="4"/>
  <c r="U1863" i="4"/>
  <c r="U1864" i="4"/>
  <c r="U1865" i="4"/>
  <c r="U1866" i="4"/>
  <c r="U1867" i="4"/>
  <c r="U1868" i="4"/>
  <c r="U1869" i="4"/>
  <c r="U1870" i="4"/>
  <c r="U1871" i="4"/>
  <c r="U1872" i="4"/>
  <c r="U1873" i="4"/>
  <c r="U1874" i="4"/>
  <c r="U1875" i="4"/>
  <c r="U1876" i="4"/>
  <c r="U1877" i="4"/>
  <c r="U1878" i="4"/>
  <c r="U1879" i="4"/>
  <c r="U1880" i="4"/>
  <c r="U1881" i="4"/>
  <c r="U1882" i="4"/>
  <c r="U1883" i="4"/>
  <c r="U1884" i="4"/>
  <c r="U1885" i="4"/>
  <c r="U1886" i="4"/>
  <c r="U1887" i="4"/>
  <c r="U1888" i="4"/>
  <c r="U1889" i="4"/>
  <c r="U1890" i="4"/>
  <c r="U1891" i="4"/>
  <c r="U1892" i="4"/>
  <c r="U1893" i="4"/>
  <c r="U1894" i="4"/>
  <c r="U1895" i="4"/>
  <c r="U1896" i="4"/>
  <c r="U1897" i="4"/>
  <c r="U1898" i="4"/>
  <c r="U1899" i="4"/>
  <c r="U1900" i="4"/>
  <c r="U1901" i="4"/>
  <c r="U1902" i="4"/>
  <c r="U1903" i="4"/>
  <c r="U1904" i="4"/>
  <c r="U1905" i="4"/>
  <c r="U1906" i="4"/>
  <c r="U1907" i="4"/>
  <c r="U1908" i="4"/>
  <c r="U1909" i="4"/>
  <c r="U1910" i="4"/>
  <c r="U1911" i="4"/>
  <c r="U1912" i="4"/>
  <c r="U1913" i="4"/>
  <c r="U1914" i="4"/>
  <c r="U1915" i="4"/>
  <c r="U1916" i="4"/>
  <c r="U1917" i="4"/>
  <c r="U1918" i="4"/>
  <c r="U1919" i="4"/>
  <c r="U1920" i="4"/>
  <c r="U1921" i="4"/>
  <c r="U1922" i="4"/>
  <c r="U1923" i="4"/>
  <c r="U1924" i="4"/>
  <c r="U1925" i="4"/>
  <c r="U1926" i="4"/>
  <c r="U1927" i="4"/>
  <c r="U1928" i="4"/>
  <c r="U1929" i="4"/>
  <c r="U1930" i="4"/>
  <c r="U1931" i="4"/>
  <c r="U1932" i="4"/>
  <c r="U1933" i="4"/>
  <c r="U1934" i="4"/>
  <c r="U1935" i="4"/>
  <c r="U1936" i="4"/>
  <c r="U1937" i="4"/>
  <c r="U1938" i="4"/>
  <c r="U1939" i="4"/>
  <c r="U1940" i="4"/>
  <c r="U1941" i="4"/>
  <c r="U1942" i="4"/>
  <c r="U1943" i="4"/>
  <c r="U1944" i="4"/>
  <c r="U1945" i="4"/>
  <c r="U1946" i="4"/>
  <c r="U1947" i="4"/>
  <c r="U1948" i="4"/>
  <c r="U1949" i="4"/>
  <c r="U1950" i="4"/>
  <c r="U1951" i="4"/>
  <c r="U1952" i="4"/>
  <c r="U1953" i="4"/>
  <c r="U1954" i="4"/>
  <c r="U1955" i="4"/>
  <c r="U1956" i="4"/>
  <c r="U1957" i="4"/>
  <c r="U1958" i="4"/>
  <c r="U1959" i="4"/>
  <c r="U1960" i="4"/>
  <c r="U1961" i="4"/>
  <c r="U1962" i="4"/>
  <c r="U1963" i="4"/>
  <c r="U1964" i="4"/>
  <c r="U1965" i="4"/>
  <c r="U1966" i="4"/>
  <c r="U1967" i="4"/>
  <c r="U1968" i="4"/>
  <c r="U1969" i="4"/>
  <c r="U1970" i="4"/>
  <c r="U1971" i="4"/>
  <c r="U1972" i="4"/>
  <c r="U1973" i="4"/>
  <c r="U1974" i="4"/>
  <c r="U1975" i="4"/>
  <c r="U1976" i="4"/>
  <c r="U1977" i="4"/>
  <c r="U1978" i="4"/>
  <c r="U1979" i="4"/>
  <c r="U1980" i="4"/>
  <c r="U1981" i="4"/>
  <c r="U1982" i="4"/>
  <c r="U1983" i="4"/>
  <c r="U1984" i="4"/>
  <c r="U1985" i="4"/>
  <c r="U1986" i="4"/>
  <c r="U1987" i="4"/>
  <c r="U1988" i="4"/>
  <c r="U1989" i="4"/>
  <c r="U1990" i="4"/>
  <c r="U1991" i="4"/>
  <c r="U1992" i="4"/>
  <c r="U1993" i="4"/>
  <c r="U1994" i="4"/>
  <c r="U1995" i="4"/>
  <c r="U1996" i="4"/>
  <c r="U1997" i="4"/>
  <c r="U1998" i="4"/>
  <c r="U1999" i="4"/>
  <c r="U2000" i="4"/>
  <c r="U2001" i="4"/>
  <c r="U2002" i="4"/>
  <c r="U2003" i="4"/>
  <c r="U2004" i="4"/>
  <c r="U2005" i="4"/>
  <c r="U2006" i="4"/>
  <c r="U2007" i="4"/>
  <c r="U2008" i="4"/>
  <c r="U2009" i="4"/>
  <c r="U2010" i="4"/>
  <c r="U2011" i="4"/>
  <c r="U2012" i="4"/>
  <c r="U2013" i="4"/>
  <c r="U2014" i="4"/>
  <c r="U2015" i="4"/>
  <c r="U2016" i="4"/>
  <c r="U2017" i="4"/>
  <c r="U2018" i="4"/>
  <c r="U2019" i="4"/>
  <c r="U2020" i="4"/>
  <c r="U2021" i="4"/>
  <c r="U2022" i="4"/>
  <c r="U2023" i="4"/>
  <c r="U2024" i="4"/>
  <c r="U2025" i="4"/>
  <c r="U2026" i="4"/>
  <c r="U2027" i="4"/>
  <c r="U2028" i="4"/>
  <c r="U2029" i="4"/>
  <c r="U2030" i="4"/>
  <c r="U2031" i="4"/>
  <c r="U2032" i="4"/>
  <c r="U2033" i="4"/>
  <c r="U2034" i="4"/>
  <c r="U2035" i="4"/>
  <c r="U2036" i="4"/>
  <c r="U2037" i="4"/>
  <c r="U2038" i="4"/>
  <c r="U2039" i="4"/>
  <c r="U2040" i="4"/>
  <c r="U2041" i="4"/>
  <c r="U2042" i="4"/>
  <c r="U2043" i="4"/>
  <c r="U2044" i="4"/>
  <c r="U2045" i="4"/>
  <c r="U2046" i="4"/>
  <c r="U2047" i="4"/>
  <c r="U2048" i="4"/>
  <c r="U2049" i="4"/>
  <c r="U2050" i="4"/>
  <c r="U2051" i="4"/>
  <c r="U2052" i="4"/>
  <c r="U2053" i="4"/>
  <c r="U2054" i="4"/>
  <c r="U2055" i="4"/>
  <c r="U2056" i="4"/>
  <c r="U2057" i="4"/>
  <c r="U2058" i="4"/>
  <c r="U2059" i="4"/>
  <c r="U2060" i="4"/>
  <c r="U2061" i="4"/>
  <c r="U2062" i="4"/>
  <c r="U2063" i="4"/>
  <c r="U2064" i="4"/>
  <c r="U2065" i="4"/>
  <c r="U2066" i="4"/>
  <c r="U2067" i="4"/>
  <c r="U2068" i="4"/>
  <c r="U2069" i="4"/>
  <c r="U2070" i="4"/>
  <c r="U2071" i="4"/>
  <c r="U2072" i="4"/>
  <c r="U2073" i="4"/>
  <c r="U2074" i="4"/>
  <c r="U2075" i="4"/>
  <c r="U2076" i="4"/>
  <c r="U2077" i="4"/>
  <c r="U2078" i="4"/>
  <c r="U2079" i="4"/>
  <c r="U2080" i="4"/>
  <c r="U2081" i="4"/>
  <c r="U2082" i="4"/>
  <c r="U2083" i="4"/>
  <c r="U2084" i="4"/>
  <c r="U2085" i="4"/>
  <c r="U2086" i="4"/>
  <c r="U2087" i="4"/>
  <c r="U2088" i="4"/>
  <c r="U2089" i="4"/>
  <c r="U2090" i="4"/>
  <c r="U2091" i="4"/>
  <c r="U2092" i="4"/>
  <c r="U2093" i="4"/>
  <c r="U2094" i="4"/>
  <c r="U2095" i="4"/>
  <c r="U2096" i="4"/>
  <c r="U2097" i="4"/>
  <c r="U2098" i="4"/>
  <c r="U2099" i="4"/>
  <c r="U2100" i="4"/>
  <c r="U2101" i="4"/>
  <c r="U2102" i="4"/>
  <c r="U2103" i="4"/>
  <c r="U2104" i="4"/>
  <c r="U2105" i="4"/>
  <c r="U2106" i="4"/>
  <c r="U2107" i="4"/>
  <c r="U2108" i="4"/>
  <c r="U2109" i="4"/>
  <c r="U2110" i="4"/>
  <c r="U2111" i="4"/>
  <c r="U2112" i="4"/>
  <c r="U2113" i="4"/>
  <c r="U2114" i="4"/>
  <c r="U2115" i="4"/>
  <c r="U2116" i="4"/>
  <c r="U2117" i="4"/>
  <c r="U2118" i="4"/>
  <c r="U2119" i="4"/>
  <c r="U2120" i="4"/>
  <c r="U2121" i="4"/>
  <c r="U2122" i="4"/>
  <c r="U2123" i="4"/>
  <c r="U2124" i="4"/>
  <c r="U2125" i="4"/>
  <c r="U2126" i="4"/>
  <c r="U2127" i="4"/>
  <c r="U2128" i="4"/>
  <c r="U2129" i="4"/>
  <c r="U2130" i="4"/>
  <c r="U2131" i="4"/>
  <c r="U2132" i="4"/>
  <c r="U2133" i="4"/>
  <c r="U2134" i="4"/>
  <c r="U2135" i="4"/>
  <c r="U2136" i="4"/>
  <c r="U2137" i="4"/>
  <c r="U2138" i="4"/>
  <c r="U2139" i="4"/>
  <c r="U2140" i="4"/>
  <c r="U2141" i="4"/>
  <c r="U2142" i="4"/>
  <c r="U2143" i="4"/>
  <c r="U2144" i="4"/>
  <c r="U2145" i="4"/>
  <c r="U2146" i="4"/>
  <c r="U2147" i="4"/>
  <c r="U2148" i="4"/>
  <c r="U2149" i="4"/>
  <c r="U2150" i="4"/>
  <c r="U2151" i="4"/>
  <c r="U2152" i="4"/>
  <c r="U2153" i="4"/>
  <c r="U2154" i="4"/>
  <c r="U2155" i="4"/>
  <c r="U2156" i="4"/>
  <c r="U2157" i="4"/>
  <c r="U2158" i="4"/>
  <c r="U2159" i="4"/>
  <c r="U2160" i="4"/>
  <c r="U2161" i="4"/>
  <c r="U2162" i="4"/>
  <c r="U2163" i="4"/>
  <c r="U2164" i="4"/>
  <c r="U2165" i="4"/>
  <c r="U2166" i="4"/>
  <c r="U2167" i="4"/>
  <c r="U2168" i="4"/>
  <c r="U2169" i="4"/>
  <c r="U2170" i="4"/>
  <c r="U2171" i="4"/>
  <c r="U2172" i="4"/>
  <c r="U2173" i="4"/>
  <c r="U2174" i="4"/>
  <c r="U2175" i="4"/>
  <c r="U2176" i="4"/>
  <c r="U2177" i="4"/>
  <c r="U2178" i="4"/>
  <c r="U2179" i="4"/>
  <c r="U2180" i="4"/>
  <c r="U2181" i="4"/>
  <c r="U2182" i="4"/>
  <c r="U2183" i="4"/>
  <c r="U2184" i="4"/>
  <c r="U2185" i="4"/>
  <c r="U2186" i="4"/>
  <c r="U2187" i="4"/>
  <c r="U2188" i="4"/>
  <c r="U2189" i="4"/>
  <c r="U2190" i="4"/>
  <c r="U2191" i="4"/>
  <c r="U2192" i="4"/>
  <c r="U2193" i="4"/>
  <c r="U2194" i="4"/>
  <c r="U2195" i="4"/>
  <c r="U2196" i="4"/>
  <c r="U2197" i="4"/>
  <c r="U2198" i="4"/>
  <c r="U2199" i="4"/>
  <c r="U2200" i="4"/>
  <c r="U2201" i="4"/>
  <c r="U2202" i="4"/>
  <c r="U2203" i="4"/>
  <c r="U2204" i="4"/>
  <c r="U2205" i="4"/>
  <c r="U2206" i="4"/>
  <c r="U2207" i="4"/>
  <c r="U2208" i="4"/>
  <c r="U2209" i="4"/>
  <c r="U2210" i="4"/>
  <c r="U2211" i="4"/>
  <c r="U2212" i="4"/>
  <c r="U2213" i="4"/>
  <c r="U2214" i="4"/>
  <c r="U2215" i="4"/>
  <c r="U2216" i="4"/>
  <c r="U2217" i="4"/>
  <c r="U2218" i="4"/>
  <c r="U2219" i="4"/>
  <c r="U2220" i="4"/>
  <c r="U2221" i="4"/>
  <c r="U2222" i="4"/>
  <c r="U2223" i="4"/>
  <c r="U2224" i="4"/>
  <c r="U2225" i="4"/>
  <c r="U2226" i="4"/>
  <c r="U2227" i="4"/>
  <c r="U2228" i="4"/>
  <c r="U2229" i="4"/>
  <c r="U2230" i="4"/>
  <c r="U2231" i="4"/>
  <c r="U2232" i="4"/>
  <c r="U2233" i="4"/>
  <c r="U2234" i="4"/>
  <c r="U2235" i="4"/>
  <c r="U2236" i="4"/>
  <c r="U2237" i="4"/>
  <c r="U2238" i="4"/>
  <c r="U2239" i="4"/>
  <c r="U2240" i="4"/>
  <c r="U2241" i="4"/>
  <c r="U2242" i="4"/>
  <c r="U2243" i="4"/>
  <c r="U2244" i="4"/>
  <c r="U2245" i="4"/>
  <c r="U2246" i="4"/>
  <c r="U2247" i="4"/>
  <c r="U2248" i="4"/>
  <c r="U2249" i="4"/>
  <c r="U2250" i="4"/>
  <c r="U2251" i="4"/>
  <c r="U2252" i="4"/>
  <c r="U2253" i="4"/>
  <c r="U2254" i="4"/>
  <c r="U2255" i="4"/>
  <c r="U2256" i="4"/>
  <c r="U2257" i="4"/>
  <c r="U2258" i="4"/>
  <c r="U2259" i="4"/>
  <c r="U2260" i="4"/>
  <c r="U2261" i="4"/>
  <c r="U2262" i="4"/>
  <c r="U2263" i="4"/>
  <c r="U2264" i="4"/>
  <c r="U2265" i="4"/>
  <c r="U2266" i="4"/>
  <c r="U2267" i="4"/>
  <c r="U2268" i="4"/>
  <c r="U2269" i="4"/>
  <c r="U2270" i="4"/>
  <c r="U2271" i="4"/>
  <c r="U2272" i="4"/>
  <c r="U2273" i="4"/>
  <c r="U2274" i="4"/>
  <c r="U2275" i="4"/>
  <c r="U2276" i="4"/>
  <c r="U2277" i="4"/>
  <c r="U2278" i="4"/>
  <c r="U2279" i="4"/>
  <c r="U2280" i="4"/>
  <c r="U2281" i="4"/>
  <c r="U2282" i="4"/>
  <c r="U2283" i="4"/>
  <c r="U2284" i="4"/>
  <c r="U2285" i="4"/>
  <c r="U2286" i="4"/>
  <c r="U2287" i="4"/>
  <c r="U2288" i="4"/>
  <c r="U2289" i="4"/>
  <c r="U2290" i="4"/>
  <c r="U2291" i="4"/>
  <c r="U2292" i="4"/>
  <c r="U2293" i="4"/>
  <c r="U2294" i="4"/>
  <c r="U2295" i="4"/>
  <c r="U2296" i="4"/>
  <c r="U2297" i="4"/>
  <c r="U2298" i="4"/>
  <c r="U2299" i="4"/>
  <c r="U2300" i="4"/>
  <c r="U2301" i="4"/>
  <c r="U2302" i="4"/>
  <c r="U2303" i="4"/>
  <c r="U2304" i="4"/>
  <c r="U2305" i="4"/>
  <c r="U2306" i="4"/>
  <c r="U2307" i="4"/>
  <c r="U2308" i="4"/>
  <c r="U2309" i="4"/>
  <c r="U2310" i="4"/>
  <c r="U2311" i="4"/>
  <c r="U2312" i="4"/>
  <c r="U2313" i="4"/>
  <c r="U2314" i="4"/>
  <c r="U2315" i="4"/>
  <c r="U2316" i="4"/>
  <c r="U2317" i="4"/>
  <c r="U2318" i="4"/>
  <c r="U2319" i="4"/>
  <c r="U2320" i="4"/>
  <c r="U2321" i="4"/>
  <c r="U2322" i="4"/>
  <c r="U2323" i="4"/>
  <c r="U2324" i="4"/>
  <c r="U2325" i="4"/>
  <c r="U2326" i="4"/>
  <c r="U2327" i="4"/>
  <c r="U2328" i="4"/>
  <c r="U2329" i="4"/>
  <c r="U2330" i="4"/>
  <c r="U2331" i="4"/>
  <c r="U2332" i="4"/>
  <c r="U2333" i="4"/>
  <c r="U2334" i="4"/>
  <c r="U2335" i="4"/>
  <c r="U2336" i="4"/>
  <c r="U2337" i="4"/>
  <c r="U2338" i="4"/>
  <c r="U2339" i="4"/>
  <c r="U2340" i="4"/>
  <c r="U2341" i="4"/>
  <c r="U2342" i="4"/>
  <c r="U2343" i="4"/>
  <c r="U2344" i="4"/>
  <c r="U2345" i="4"/>
  <c r="U2346" i="4"/>
  <c r="U2347" i="4"/>
  <c r="U2348" i="4"/>
  <c r="U2349" i="4"/>
  <c r="U2350" i="4"/>
  <c r="U2351" i="4"/>
  <c r="U2352" i="4"/>
  <c r="U2353" i="4"/>
  <c r="U2354" i="4"/>
  <c r="U2355" i="4"/>
  <c r="U2356" i="4"/>
  <c r="U2357" i="4"/>
  <c r="U2358" i="4"/>
  <c r="U2359" i="4"/>
  <c r="U2360" i="4"/>
  <c r="U2361" i="4"/>
  <c r="U2362" i="4"/>
  <c r="U2363" i="4"/>
  <c r="U2364" i="4"/>
  <c r="U2365" i="4"/>
  <c r="U2366" i="4"/>
  <c r="U2367" i="4"/>
  <c r="U2368" i="4"/>
  <c r="U2369" i="4"/>
  <c r="U2370" i="4"/>
  <c r="U2371" i="4"/>
  <c r="U2372" i="4"/>
  <c r="U2373" i="4"/>
  <c r="U2374" i="4"/>
  <c r="U2375" i="4"/>
  <c r="U2376" i="4"/>
  <c r="U2377" i="4"/>
  <c r="U2378" i="4"/>
  <c r="U2379" i="4"/>
  <c r="U2380" i="4"/>
  <c r="U2381" i="4"/>
  <c r="U2382" i="4"/>
  <c r="U2383" i="4"/>
  <c r="U2384" i="4"/>
  <c r="U2385" i="4"/>
  <c r="U2386" i="4"/>
  <c r="U2387" i="4"/>
  <c r="U2388" i="4"/>
  <c r="U2389" i="4"/>
  <c r="U2390" i="4"/>
  <c r="U2391" i="4"/>
  <c r="U2392" i="4"/>
  <c r="U2393" i="4"/>
  <c r="U2394" i="4"/>
  <c r="U2395" i="4"/>
  <c r="U2396" i="4"/>
  <c r="U2397" i="4"/>
  <c r="U2398" i="4"/>
  <c r="U2399" i="4"/>
  <c r="U2400" i="4"/>
  <c r="U2401" i="4"/>
  <c r="U2402" i="4"/>
  <c r="U2403" i="4"/>
  <c r="U2404" i="4"/>
  <c r="U2405" i="4"/>
  <c r="U2406" i="4"/>
  <c r="U2407" i="4"/>
  <c r="U2408" i="4"/>
  <c r="U2409" i="4"/>
  <c r="U2410" i="4"/>
  <c r="U2411" i="4"/>
  <c r="U2412" i="4"/>
  <c r="U2413" i="4"/>
  <c r="U2414" i="4"/>
  <c r="U2415" i="4"/>
  <c r="U2416" i="4"/>
  <c r="U2417" i="4"/>
  <c r="U2418" i="4"/>
  <c r="U2419" i="4"/>
  <c r="U2420" i="4"/>
  <c r="U2421" i="4"/>
  <c r="U2422" i="4"/>
  <c r="U2423" i="4"/>
  <c r="U2424" i="4"/>
  <c r="U2425" i="4"/>
  <c r="U2426" i="4"/>
  <c r="U2427" i="4"/>
  <c r="U2428" i="4"/>
  <c r="U2429" i="4"/>
  <c r="U2430" i="4"/>
  <c r="U2431" i="4"/>
  <c r="U2432" i="4"/>
  <c r="U2433" i="4"/>
  <c r="U2434" i="4"/>
  <c r="U2435" i="4"/>
  <c r="U2436" i="4"/>
  <c r="U2437" i="4"/>
  <c r="U2438" i="4"/>
  <c r="U2439" i="4"/>
  <c r="U2440" i="4"/>
  <c r="U2441" i="4"/>
  <c r="U2442" i="4"/>
  <c r="U2443" i="4"/>
  <c r="U2444" i="4"/>
  <c r="U2445" i="4"/>
  <c r="U2446" i="4"/>
  <c r="U2447" i="4"/>
  <c r="U2448" i="4"/>
  <c r="U2449" i="4"/>
  <c r="U2450" i="4"/>
  <c r="U2451" i="4"/>
  <c r="U2452" i="4"/>
  <c r="U2453" i="4"/>
  <c r="U2454" i="4"/>
  <c r="U2455" i="4"/>
  <c r="U2456" i="4"/>
  <c r="U2457" i="4"/>
  <c r="U2458" i="4"/>
  <c r="U2459" i="4"/>
  <c r="U2460" i="4"/>
  <c r="U2461" i="4"/>
  <c r="U2462" i="4"/>
  <c r="U2463" i="4"/>
  <c r="U2464" i="4"/>
  <c r="U2465" i="4"/>
  <c r="U2466" i="4"/>
  <c r="U2467" i="4"/>
  <c r="U2468" i="4"/>
  <c r="U2469" i="4"/>
  <c r="U2470" i="4"/>
  <c r="U2471" i="4"/>
  <c r="U2472" i="4"/>
  <c r="U2473" i="4"/>
  <c r="U2474" i="4"/>
  <c r="U2475" i="4"/>
  <c r="U2476" i="4"/>
  <c r="U2477" i="4"/>
  <c r="U2478" i="4"/>
  <c r="U2479" i="4"/>
  <c r="U2480" i="4"/>
  <c r="U2481" i="4"/>
  <c r="U2482" i="4"/>
  <c r="U2483" i="4"/>
  <c r="U2484" i="4"/>
  <c r="U2485" i="4"/>
  <c r="U2486" i="4"/>
  <c r="U2487" i="4"/>
  <c r="U2488" i="4"/>
  <c r="U2489" i="4"/>
  <c r="U2490" i="4"/>
  <c r="U2491" i="4"/>
  <c r="U2492" i="4"/>
  <c r="U2493" i="4"/>
  <c r="U2494" i="4"/>
  <c r="U2495" i="4"/>
  <c r="U2496" i="4"/>
  <c r="U2497" i="4"/>
  <c r="U2498" i="4"/>
  <c r="U2499" i="4"/>
  <c r="U2500" i="4"/>
  <c r="U2501" i="4"/>
  <c r="U2502" i="4"/>
  <c r="U2503" i="4"/>
  <c r="U2504" i="4"/>
  <c r="U2505" i="4"/>
  <c r="U2506" i="4"/>
  <c r="U2507" i="4"/>
  <c r="U2508" i="4"/>
  <c r="U2509" i="4"/>
  <c r="U2510" i="4"/>
  <c r="U2511" i="4"/>
  <c r="U2512" i="4"/>
  <c r="U2513" i="4"/>
  <c r="U2514" i="4"/>
  <c r="U2515" i="4"/>
  <c r="U2516" i="4"/>
  <c r="U2517" i="4"/>
  <c r="U2518" i="4"/>
  <c r="U2519" i="4"/>
  <c r="U2520" i="4"/>
  <c r="U2521" i="4"/>
  <c r="U2522" i="4"/>
  <c r="U2523" i="4"/>
  <c r="U2524" i="4"/>
  <c r="U2525" i="4"/>
  <c r="U2526" i="4"/>
  <c r="U2527" i="4"/>
  <c r="U2528" i="4"/>
  <c r="U2529" i="4"/>
  <c r="U2530" i="4"/>
  <c r="U2531" i="4"/>
  <c r="U2532" i="4"/>
  <c r="U2533" i="4"/>
  <c r="U2534" i="4"/>
  <c r="U2535" i="4"/>
  <c r="U2536" i="4"/>
  <c r="U2537" i="4"/>
  <c r="U2538" i="4"/>
  <c r="U2539" i="4"/>
  <c r="U2540" i="4"/>
  <c r="U2541" i="4"/>
  <c r="U2542" i="4"/>
  <c r="U2543" i="4"/>
  <c r="U2544" i="4"/>
  <c r="U2545" i="4"/>
  <c r="U2546" i="4"/>
  <c r="U2547" i="4"/>
  <c r="U2548" i="4"/>
  <c r="U2549" i="4"/>
  <c r="U2550" i="4"/>
  <c r="U2551" i="4"/>
  <c r="U2552" i="4"/>
  <c r="U2553" i="4"/>
  <c r="U2554" i="4"/>
  <c r="U2555" i="4"/>
  <c r="U2556" i="4"/>
  <c r="U2557" i="4"/>
  <c r="U2558" i="4"/>
  <c r="U2559" i="4"/>
  <c r="U2560" i="4"/>
  <c r="U2561" i="4"/>
  <c r="U2562" i="4"/>
  <c r="U2563" i="4"/>
  <c r="U2564" i="4"/>
  <c r="U2565" i="4"/>
  <c r="U2566" i="4"/>
  <c r="U2567" i="4"/>
  <c r="U2568" i="4"/>
  <c r="U2569" i="4"/>
  <c r="U2570" i="4"/>
  <c r="U2571" i="4"/>
  <c r="U2572" i="4"/>
  <c r="U2573" i="4"/>
  <c r="U2574" i="4"/>
  <c r="U2575" i="4"/>
  <c r="U2576" i="4"/>
  <c r="U2577" i="4"/>
  <c r="U2578" i="4"/>
  <c r="U2579" i="4"/>
  <c r="U2580" i="4"/>
  <c r="U2581" i="4"/>
  <c r="U2582" i="4"/>
  <c r="U2583" i="4"/>
  <c r="U2584" i="4"/>
  <c r="U2585" i="4"/>
  <c r="U2586" i="4"/>
  <c r="U2587" i="4"/>
  <c r="U2588" i="4"/>
  <c r="U2589" i="4"/>
  <c r="U2590" i="4"/>
  <c r="U2591" i="4"/>
  <c r="U2592" i="4"/>
  <c r="U2593" i="4"/>
  <c r="U2594" i="4"/>
  <c r="U2595" i="4"/>
  <c r="U2596" i="4"/>
  <c r="U2597" i="4"/>
  <c r="U2598" i="4"/>
  <c r="U2599" i="4"/>
  <c r="U2600" i="4"/>
  <c r="U2601" i="4"/>
  <c r="U2602" i="4"/>
  <c r="U2603" i="4"/>
  <c r="U2604" i="4"/>
  <c r="U2605" i="4"/>
  <c r="U2606" i="4"/>
  <c r="U2607" i="4"/>
  <c r="U2608" i="4"/>
  <c r="U2609" i="4"/>
  <c r="U2610" i="4"/>
  <c r="U2611" i="4"/>
  <c r="U2612" i="4"/>
  <c r="U2613" i="4"/>
  <c r="U2614" i="4"/>
  <c r="U2615" i="4"/>
  <c r="U2616" i="4"/>
  <c r="U2617" i="4"/>
  <c r="U2618" i="4"/>
  <c r="U2619" i="4"/>
  <c r="U2620" i="4"/>
  <c r="U2621" i="4"/>
  <c r="U2622" i="4"/>
  <c r="U2623" i="4"/>
  <c r="U2624" i="4"/>
  <c r="U2625" i="4"/>
  <c r="U2626" i="4"/>
  <c r="U2627" i="4"/>
  <c r="U2628" i="4"/>
  <c r="U2629" i="4"/>
  <c r="U2630" i="4"/>
  <c r="U2631" i="4"/>
  <c r="U2632" i="4"/>
  <c r="U2633" i="4"/>
  <c r="U2634" i="4"/>
  <c r="U2635" i="4"/>
  <c r="U2636" i="4"/>
  <c r="U2637" i="4"/>
  <c r="U2638" i="4"/>
  <c r="U2639" i="4"/>
  <c r="U2640" i="4"/>
  <c r="U2641" i="4"/>
  <c r="U2642" i="4"/>
  <c r="U2643" i="4"/>
  <c r="U2644" i="4"/>
  <c r="U2645" i="4"/>
  <c r="U2646" i="4"/>
  <c r="U2647" i="4"/>
  <c r="U2648" i="4"/>
  <c r="U2649" i="4"/>
  <c r="U2650" i="4"/>
  <c r="U2651" i="4"/>
  <c r="U2652" i="4"/>
  <c r="U2653" i="4"/>
  <c r="U2654" i="4"/>
  <c r="U2655" i="4"/>
  <c r="U2656" i="4"/>
  <c r="U2657" i="4"/>
  <c r="U2658" i="4"/>
  <c r="U2659" i="4"/>
  <c r="U2660" i="4"/>
  <c r="U2661" i="4"/>
  <c r="U2662" i="4"/>
  <c r="U2663" i="4"/>
  <c r="U2664" i="4"/>
  <c r="U2665" i="4"/>
  <c r="U2666" i="4"/>
  <c r="U2667" i="4"/>
  <c r="U2668" i="4"/>
  <c r="U2669" i="4"/>
  <c r="U2670" i="4"/>
  <c r="U2671" i="4"/>
  <c r="U2672" i="4"/>
  <c r="U2673" i="4"/>
  <c r="U2674" i="4"/>
  <c r="U2675" i="4"/>
  <c r="U2676" i="4"/>
  <c r="U2677" i="4"/>
  <c r="U2678" i="4"/>
  <c r="U2679" i="4"/>
  <c r="U2680" i="4"/>
  <c r="U2681" i="4"/>
  <c r="U2682" i="4"/>
  <c r="U2683" i="4"/>
  <c r="U2684" i="4"/>
  <c r="U2685" i="4"/>
  <c r="U2686" i="4"/>
  <c r="U2687" i="4"/>
  <c r="U2688" i="4"/>
  <c r="U2689" i="4"/>
  <c r="U2690" i="4"/>
  <c r="U2691" i="4"/>
  <c r="U2692" i="4"/>
  <c r="U2693" i="4"/>
  <c r="U2694" i="4"/>
  <c r="U2695" i="4"/>
  <c r="U2696" i="4"/>
  <c r="U2697" i="4"/>
  <c r="U2698" i="4"/>
  <c r="U2699" i="4"/>
  <c r="U2700" i="4"/>
  <c r="U2701" i="4"/>
  <c r="U2702" i="4"/>
  <c r="U2703" i="4"/>
  <c r="U2704" i="4"/>
  <c r="U2705" i="4"/>
  <c r="U2706" i="4"/>
  <c r="U2707" i="4"/>
  <c r="U2708" i="4"/>
  <c r="U2709" i="4"/>
  <c r="U2710" i="4"/>
  <c r="U2711" i="4"/>
  <c r="U2712" i="4"/>
  <c r="U2713" i="4"/>
  <c r="U2714" i="4"/>
  <c r="U2715" i="4"/>
  <c r="U2716" i="4"/>
  <c r="U2717" i="4"/>
  <c r="U2718" i="4"/>
  <c r="U2719" i="4"/>
  <c r="U2720" i="4"/>
  <c r="U2721" i="4"/>
  <c r="U2722" i="4"/>
  <c r="U2723" i="4"/>
  <c r="U2724" i="4"/>
  <c r="U2725" i="4"/>
  <c r="U2726" i="4"/>
  <c r="U2727" i="4"/>
  <c r="U2728" i="4"/>
  <c r="U2729" i="4"/>
  <c r="U2730" i="4"/>
  <c r="U2731" i="4"/>
  <c r="U2732" i="4"/>
  <c r="U2733" i="4"/>
  <c r="U2734" i="4"/>
  <c r="U2735" i="4"/>
  <c r="U2736" i="4"/>
  <c r="U2737" i="4"/>
  <c r="U2738" i="4"/>
  <c r="U2739" i="4"/>
  <c r="U2740" i="4"/>
  <c r="U2741" i="4"/>
  <c r="U2742" i="4"/>
  <c r="U2743" i="4"/>
  <c r="U2744" i="4"/>
  <c r="U2745" i="4"/>
  <c r="U2746" i="4"/>
  <c r="U2747" i="4"/>
  <c r="U2748" i="4"/>
  <c r="U2749" i="4"/>
  <c r="U2750" i="4"/>
  <c r="U2751" i="4"/>
  <c r="U2752" i="4"/>
  <c r="U2753" i="4"/>
  <c r="U2754" i="4"/>
  <c r="U2755" i="4"/>
  <c r="U2756" i="4"/>
  <c r="U2757" i="4"/>
  <c r="U2758" i="4"/>
  <c r="U2759" i="4"/>
  <c r="U2760" i="4"/>
  <c r="U2761" i="4"/>
  <c r="U2762" i="4"/>
  <c r="U2763" i="4"/>
  <c r="U2764" i="4"/>
  <c r="U2765" i="4"/>
  <c r="U2766" i="4"/>
  <c r="U2767" i="4"/>
  <c r="U2768" i="4"/>
  <c r="U2769" i="4"/>
  <c r="U2770" i="4"/>
  <c r="U2771" i="4"/>
  <c r="U2772" i="4"/>
  <c r="U2773" i="4"/>
  <c r="U2774" i="4"/>
  <c r="U2775" i="4"/>
  <c r="U2776" i="4"/>
  <c r="U2777" i="4"/>
  <c r="U2778" i="4"/>
  <c r="U2779" i="4"/>
  <c r="U2780" i="4"/>
  <c r="U2781" i="4"/>
  <c r="U2782" i="4"/>
  <c r="U2783" i="4"/>
  <c r="U2784" i="4"/>
  <c r="U2785" i="4"/>
  <c r="U2786" i="4"/>
  <c r="U2787" i="4"/>
  <c r="U2788" i="4"/>
  <c r="U2789" i="4"/>
  <c r="U2790" i="4"/>
  <c r="U2791" i="4"/>
  <c r="U2792" i="4"/>
  <c r="U2793" i="4"/>
  <c r="U2794" i="4"/>
  <c r="U2795" i="4"/>
  <c r="U2796" i="4"/>
  <c r="U2797" i="4"/>
  <c r="U2798" i="4"/>
  <c r="U2799" i="4"/>
  <c r="U2800" i="4"/>
  <c r="U2801" i="4"/>
  <c r="U2802" i="4"/>
  <c r="U2803" i="4"/>
  <c r="U2804" i="4"/>
  <c r="U2805" i="4"/>
  <c r="U2806" i="4"/>
  <c r="U2807" i="4"/>
  <c r="U2808" i="4"/>
  <c r="U2809" i="4"/>
  <c r="U2810" i="4"/>
  <c r="U2811" i="4"/>
  <c r="U2812" i="4"/>
  <c r="U2813" i="4"/>
  <c r="U2814" i="4"/>
  <c r="U2815" i="4"/>
  <c r="U2816" i="4"/>
  <c r="U2817" i="4"/>
  <c r="U2818" i="4"/>
  <c r="U2819" i="4"/>
  <c r="U2820" i="4"/>
  <c r="U2821" i="4"/>
  <c r="U2822" i="4"/>
  <c r="U2823" i="4"/>
  <c r="U2824" i="4"/>
  <c r="U2825" i="4"/>
  <c r="U2826" i="4"/>
  <c r="U2827" i="4"/>
  <c r="U2828" i="4"/>
  <c r="U2829" i="4"/>
  <c r="U2830" i="4"/>
  <c r="U2831" i="4"/>
  <c r="U2832" i="4"/>
  <c r="U2833" i="4"/>
  <c r="U2834" i="4"/>
  <c r="U2835" i="4"/>
  <c r="U2836" i="4"/>
  <c r="U2837" i="4"/>
  <c r="U2838" i="4"/>
  <c r="U2839" i="4"/>
  <c r="U2840" i="4"/>
  <c r="U2841" i="4"/>
  <c r="U2842" i="4"/>
  <c r="U2843" i="4"/>
  <c r="U2844" i="4"/>
  <c r="U2845" i="4"/>
  <c r="U2846" i="4"/>
  <c r="U2847" i="4"/>
  <c r="U2848" i="4"/>
  <c r="U2849" i="4"/>
  <c r="U2850" i="4"/>
  <c r="U2851" i="4"/>
  <c r="U2852" i="4"/>
  <c r="U2853" i="4"/>
  <c r="U2854" i="4"/>
  <c r="U2855" i="4"/>
  <c r="U2856" i="4"/>
  <c r="U2857" i="4"/>
  <c r="U2858" i="4"/>
  <c r="U2859" i="4"/>
  <c r="U2860" i="4"/>
  <c r="U2861" i="4"/>
  <c r="U2862" i="4"/>
  <c r="U2863" i="4"/>
  <c r="U2864" i="4"/>
  <c r="U2865" i="4"/>
  <c r="U2866" i="4"/>
  <c r="U2867" i="4"/>
  <c r="U2868" i="4"/>
  <c r="U2869" i="4"/>
  <c r="U2870" i="4"/>
  <c r="U2871" i="4"/>
  <c r="U2872" i="4"/>
  <c r="U2873" i="4"/>
  <c r="U2874" i="4"/>
  <c r="U2875" i="4"/>
  <c r="U2876" i="4"/>
  <c r="U2877" i="4"/>
  <c r="U2878" i="4"/>
  <c r="U2879" i="4"/>
  <c r="U2880" i="4"/>
  <c r="U2881" i="4"/>
  <c r="U2882" i="4"/>
  <c r="U2883" i="4"/>
  <c r="U2884" i="4"/>
  <c r="U2885" i="4"/>
  <c r="U2886" i="4"/>
  <c r="U2887" i="4"/>
  <c r="U2888" i="4"/>
  <c r="U2889" i="4"/>
  <c r="U2890" i="4"/>
  <c r="U2891" i="4"/>
  <c r="U2892" i="4"/>
  <c r="U2893" i="4"/>
  <c r="U2894" i="4"/>
  <c r="U2895" i="4"/>
  <c r="U2896" i="4"/>
  <c r="U2897" i="4"/>
  <c r="U2898" i="4"/>
  <c r="U2899" i="4"/>
  <c r="U2900" i="4"/>
  <c r="U2901" i="4"/>
  <c r="U2902" i="4"/>
  <c r="U2903" i="4"/>
  <c r="U2904" i="4"/>
  <c r="U2905" i="4"/>
  <c r="U2906" i="4"/>
  <c r="U2907" i="4"/>
  <c r="U2908" i="4"/>
  <c r="U2909" i="4"/>
  <c r="U2910" i="4"/>
  <c r="U2911" i="4"/>
  <c r="U2912" i="4"/>
  <c r="U2913" i="4"/>
  <c r="U2914" i="4"/>
  <c r="U2915" i="4"/>
  <c r="U2916" i="4"/>
  <c r="U2917" i="4"/>
  <c r="U2918" i="4"/>
  <c r="U2919" i="4"/>
  <c r="U2920" i="4"/>
  <c r="U2921" i="4"/>
  <c r="U2922" i="4"/>
  <c r="U2923" i="4"/>
  <c r="U2924" i="4"/>
  <c r="U2925" i="4"/>
  <c r="U2926" i="4"/>
  <c r="U2927" i="4"/>
  <c r="U2928" i="4"/>
  <c r="U2929" i="4"/>
  <c r="U2930" i="4"/>
  <c r="U2931" i="4"/>
  <c r="U2932" i="4"/>
  <c r="U2933" i="4"/>
  <c r="U2934" i="4"/>
  <c r="U2935" i="4"/>
  <c r="U2936" i="4"/>
  <c r="U2937" i="4"/>
  <c r="U2938" i="4"/>
  <c r="U2939" i="4"/>
  <c r="U2940" i="4"/>
  <c r="U2941" i="4"/>
  <c r="U2942" i="4"/>
  <c r="U2943" i="4"/>
  <c r="U2944" i="4"/>
  <c r="U2945" i="4"/>
  <c r="U2946" i="4"/>
  <c r="U2947" i="4"/>
  <c r="U2948" i="4"/>
  <c r="U2949" i="4"/>
  <c r="U2950" i="4"/>
  <c r="U2951" i="4"/>
  <c r="U2952" i="4"/>
  <c r="U2953" i="4"/>
  <c r="U2954" i="4"/>
  <c r="U2955" i="4"/>
  <c r="U2956" i="4"/>
  <c r="U2957" i="4"/>
  <c r="U2958" i="4"/>
  <c r="U2959" i="4"/>
  <c r="U2960" i="4"/>
  <c r="U2961" i="4"/>
  <c r="U2962" i="4"/>
  <c r="U2963" i="4"/>
  <c r="U2964" i="4"/>
  <c r="U2965" i="4"/>
  <c r="U2966" i="4"/>
  <c r="U2967" i="4"/>
  <c r="U2968" i="4"/>
  <c r="U2969" i="4"/>
  <c r="U2970" i="4"/>
  <c r="U2971" i="4"/>
  <c r="U2972" i="4"/>
  <c r="U2973" i="4"/>
  <c r="U2974" i="4"/>
  <c r="U2975" i="4"/>
  <c r="U2976" i="4"/>
  <c r="U2977" i="4"/>
  <c r="U2978" i="4"/>
  <c r="U2979" i="4"/>
  <c r="U2980" i="4"/>
  <c r="U2981" i="4"/>
  <c r="U2982" i="4"/>
  <c r="U2983" i="4"/>
  <c r="U2984" i="4"/>
  <c r="U2985" i="4"/>
  <c r="U2986" i="4"/>
  <c r="U2987" i="4"/>
  <c r="U2988" i="4"/>
  <c r="U2989" i="4"/>
  <c r="U2990" i="4"/>
  <c r="U2991" i="4"/>
  <c r="U2992" i="4"/>
  <c r="U2993" i="4"/>
  <c r="U2994" i="4"/>
  <c r="U2995" i="4"/>
  <c r="U2996" i="4"/>
  <c r="U2997" i="4"/>
  <c r="U2998" i="4"/>
  <c r="U2999" i="4"/>
  <c r="U3000" i="4"/>
  <c r="U3001" i="4"/>
  <c r="U3002" i="4"/>
  <c r="U3003" i="4"/>
  <c r="U3004" i="4"/>
  <c r="U3005" i="4"/>
  <c r="U3006" i="4"/>
  <c r="U3007" i="4"/>
  <c r="U3008" i="4"/>
  <c r="U3009" i="4"/>
  <c r="U3010" i="4"/>
  <c r="U3011" i="4"/>
  <c r="U3012" i="4"/>
  <c r="U3013" i="4"/>
  <c r="U3014" i="4"/>
  <c r="U3015" i="4"/>
  <c r="U3016" i="4"/>
  <c r="U3017" i="4"/>
  <c r="U3018" i="4"/>
  <c r="U3019" i="4"/>
  <c r="U3020" i="4"/>
  <c r="U3021" i="4"/>
  <c r="U3022" i="4"/>
  <c r="U3023" i="4"/>
  <c r="U3024" i="4"/>
  <c r="U3025" i="4"/>
  <c r="U3026" i="4"/>
  <c r="U3027" i="4"/>
  <c r="U3028" i="4"/>
  <c r="U3029" i="4"/>
  <c r="U3030" i="4"/>
  <c r="U3031" i="4"/>
  <c r="U3032" i="4"/>
  <c r="U3033" i="4"/>
  <c r="U3034" i="4"/>
  <c r="U3035" i="4"/>
  <c r="U3036" i="4"/>
  <c r="U3037" i="4"/>
  <c r="U3038" i="4"/>
  <c r="U3039" i="4"/>
  <c r="U3040" i="4"/>
  <c r="U3041" i="4"/>
  <c r="U3042" i="4"/>
  <c r="U3043" i="4"/>
  <c r="U3044" i="4"/>
  <c r="U3045" i="4"/>
  <c r="U3046" i="4"/>
  <c r="U3047" i="4"/>
  <c r="U3048" i="4"/>
  <c r="U3049" i="4"/>
  <c r="U3050" i="4"/>
  <c r="U3051" i="4"/>
  <c r="U3052" i="4"/>
  <c r="U3053" i="4"/>
  <c r="U3054" i="4"/>
  <c r="U3055" i="4"/>
  <c r="U3056" i="4"/>
  <c r="U3057" i="4"/>
  <c r="U3058" i="4"/>
  <c r="U3059" i="4"/>
  <c r="U3060" i="4"/>
  <c r="U3061" i="4"/>
  <c r="U3062" i="4"/>
  <c r="U3063" i="4"/>
  <c r="U3064" i="4"/>
  <c r="U3065" i="4"/>
  <c r="U3066" i="4"/>
  <c r="U3067" i="4"/>
  <c r="U3068" i="4"/>
  <c r="U3069" i="4"/>
  <c r="U3070" i="4"/>
  <c r="U3071" i="4"/>
  <c r="U3072" i="4"/>
  <c r="U3073" i="4"/>
  <c r="U3074" i="4"/>
  <c r="U3075" i="4"/>
  <c r="U3076" i="4"/>
  <c r="U3077" i="4"/>
  <c r="U3078" i="4"/>
  <c r="U3079" i="4"/>
  <c r="U3080" i="4"/>
  <c r="U3081" i="4"/>
  <c r="U3082" i="4"/>
  <c r="U3083" i="4"/>
  <c r="U3084" i="4"/>
  <c r="U3085" i="4"/>
  <c r="U3086" i="4"/>
  <c r="U3087" i="4"/>
  <c r="U3088" i="4"/>
  <c r="U3089" i="4"/>
  <c r="U3090" i="4"/>
  <c r="U3091" i="4"/>
  <c r="U3092" i="4"/>
  <c r="U3093" i="4"/>
  <c r="U3094" i="4"/>
  <c r="U3095" i="4"/>
  <c r="U3096" i="4"/>
  <c r="U3097" i="4"/>
  <c r="U3098" i="4"/>
  <c r="U3099" i="4"/>
  <c r="U3100" i="4"/>
  <c r="U3101" i="4"/>
  <c r="U3102" i="4"/>
  <c r="U3103" i="4"/>
  <c r="U3104" i="4"/>
  <c r="U3105" i="4"/>
  <c r="U3106" i="4"/>
  <c r="U3107" i="4"/>
  <c r="U3108" i="4"/>
  <c r="U3109" i="4"/>
  <c r="U3110" i="4"/>
  <c r="U3111" i="4"/>
  <c r="U3112" i="4"/>
  <c r="U3113" i="4"/>
  <c r="U3114" i="4"/>
  <c r="U3115" i="4"/>
  <c r="U3116" i="4"/>
  <c r="U3117" i="4"/>
  <c r="U3118" i="4"/>
  <c r="U3119" i="4"/>
  <c r="U3120" i="4"/>
  <c r="U3121" i="4"/>
  <c r="U3122" i="4"/>
  <c r="U3123" i="4"/>
  <c r="U3124" i="4"/>
  <c r="U3125" i="4"/>
  <c r="U3126" i="4"/>
  <c r="U3127" i="4"/>
  <c r="U3128" i="4"/>
  <c r="U3129" i="4"/>
  <c r="U3130" i="4"/>
  <c r="U3131" i="4"/>
  <c r="U3132" i="4"/>
  <c r="U3133" i="4"/>
  <c r="U3134" i="4"/>
  <c r="U3135" i="4"/>
  <c r="U3136" i="4"/>
  <c r="U3137" i="4"/>
  <c r="U3138" i="4"/>
  <c r="U3139" i="4"/>
  <c r="U3140" i="4"/>
  <c r="U3141" i="4"/>
  <c r="U3142" i="4"/>
  <c r="U3143" i="4"/>
  <c r="U3144" i="4"/>
  <c r="U3145" i="4"/>
  <c r="U3146" i="4"/>
  <c r="U3147" i="4"/>
  <c r="U3148" i="4"/>
  <c r="U3149" i="4"/>
  <c r="U3150" i="4"/>
  <c r="U3151" i="4"/>
  <c r="U3152" i="4"/>
  <c r="U3153" i="4"/>
  <c r="U3154" i="4"/>
  <c r="U3155" i="4"/>
  <c r="U3156" i="4"/>
  <c r="U3157" i="4"/>
  <c r="U3158" i="4"/>
  <c r="U3159" i="4"/>
  <c r="U3160" i="4"/>
  <c r="U3161" i="4"/>
  <c r="U3162" i="4"/>
  <c r="U3163" i="4"/>
  <c r="U3164" i="4"/>
  <c r="U3165" i="4"/>
  <c r="U3166" i="4"/>
  <c r="U3167" i="4"/>
  <c r="U3168" i="4"/>
  <c r="U3169" i="4"/>
  <c r="U3170" i="4"/>
  <c r="U3171" i="4"/>
  <c r="U3172" i="4"/>
  <c r="U3173" i="4"/>
  <c r="U3174" i="4"/>
  <c r="U3175" i="4"/>
  <c r="U3176" i="4"/>
  <c r="U3177" i="4"/>
  <c r="U3178" i="4"/>
  <c r="U3179" i="4"/>
  <c r="U3180" i="4"/>
  <c r="U3181" i="4"/>
  <c r="U3182" i="4"/>
  <c r="U3183" i="4"/>
  <c r="U3184" i="4"/>
  <c r="U3185" i="4"/>
  <c r="U3186" i="4"/>
  <c r="U3187" i="4"/>
  <c r="U3188" i="4"/>
  <c r="U3189" i="4"/>
  <c r="U3190" i="4"/>
  <c r="U3191" i="4"/>
  <c r="U3192" i="4"/>
  <c r="U3193" i="4"/>
  <c r="U3194" i="4"/>
  <c r="U3195" i="4"/>
  <c r="U3196" i="4"/>
  <c r="U3197" i="4"/>
  <c r="U3198" i="4"/>
  <c r="U3199" i="4"/>
  <c r="U3200" i="4"/>
  <c r="U3201" i="4"/>
  <c r="U3202" i="4"/>
  <c r="U3203" i="4"/>
  <c r="U3204" i="4"/>
  <c r="U3205" i="4"/>
  <c r="U3206" i="4"/>
  <c r="U3207" i="4"/>
  <c r="U3208" i="4"/>
  <c r="U3209" i="4"/>
  <c r="U3210" i="4"/>
  <c r="U3211" i="4"/>
  <c r="U3212" i="4"/>
  <c r="U3213" i="4"/>
  <c r="U3214" i="4"/>
  <c r="U3215" i="4"/>
  <c r="U3216" i="4"/>
  <c r="U3217" i="4"/>
  <c r="U3218" i="4"/>
  <c r="U3219" i="4"/>
  <c r="U3220" i="4"/>
  <c r="U3221" i="4"/>
  <c r="U3222" i="4"/>
  <c r="U3223" i="4"/>
  <c r="U3224" i="4"/>
  <c r="U3225" i="4"/>
  <c r="U3226" i="4"/>
  <c r="U3227" i="4"/>
  <c r="U3228" i="4"/>
  <c r="U3229" i="4"/>
  <c r="U3230" i="4"/>
  <c r="U3231" i="4"/>
  <c r="U3232" i="4"/>
  <c r="U3233" i="4"/>
  <c r="U3234" i="4"/>
  <c r="U3235" i="4"/>
  <c r="U3236" i="4"/>
  <c r="U3237" i="4"/>
  <c r="U3238" i="4"/>
  <c r="U3239" i="4"/>
  <c r="U3240" i="4"/>
  <c r="U3241" i="4"/>
  <c r="U3242" i="4"/>
  <c r="U3243" i="4"/>
  <c r="U3244" i="4"/>
  <c r="U3245" i="4"/>
  <c r="U3246" i="4"/>
  <c r="U3247" i="4"/>
  <c r="U3248" i="4"/>
  <c r="U3249" i="4"/>
  <c r="U3250" i="4"/>
  <c r="U3251" i="4"/>
  <c r="U3252" i="4"/>
  <c r="U3253" i="4"/>
  <c r="U3254" i="4"/>
  <c r="U3255" i="4"/>
  <c r="U3256" i="4"/>
  <c r="U3257" i="4"/>
  <c r="U3258" i="4"/>
  <c r="U3259" i="4"/>
  <c r="U3260" i="4"/>
  <c r="U3261" i="4"/>
  <c r="U3262" i="4"/>
  <c r="U3263" i="4"/>
  <c r="U3264" i="4"/>
  <c r="U3265" i="4"/>
  <c r="U3266" i="4"/>
  <c r="U3267" i="4"/>
  <c r="U3268" i="4"/>
  <c r="U3269" i="4"/>
  <c r="U3270" i="4"/>
  <c r="U3271" i="4"/>
  <c r="U3272" i="4"/>
  <c r="U3273" i="4"/>
  <c r="U3274" i="4"/>
  <c r="U3275" i="4"/>
  <c r="U3276" i="4"/>
  <c r="U3277" i="4"/>
  <c r="U3278" i="4"/>
  <c r="U3279" i="4"/>
  <c r="U3280" i="4"/>
  <c r="U3281" i="4"/>
  <c r="U3282" i="4"/>
  <c r="U3283" i="4"/>
  <c r="U3284" i="4"/>
  <c r="U3285" i="4"/>
  <c r="U3286" i="4"/>
  <c r="U3287" i="4"/>
  <c r="U3288" i="4"/>
  <c r="U3289" i="4"/>
  <c r="U3290" i="4"/>
  <c r="U3291" i="4"/>
  <c r="U3292" i="4"/>
  <c r="U3293" i="4"/>
  <c r="U3294" i="4"/>
  <c r="U3295" i="4"/>
  <c r="U3296" i="4"/>
  <c r="U3297" i="4"/>
  <c r="U3298" i="4"/>
  <c r="U3299" i="4"/>
  <c r="U3300" i="4"/>
  <c r="U3301" i="4"/>
  <c r="U3302" i="4"/>
  <c r="U3303" i="4"/>
  <c r="U3304" i="4"/>
  <c r="U3305" i="4"/>
  <c r="U3306" i="4"/>
  <c r="U3307" i="4"/>
  <c r="U3308" i="4"/>
  <c r="U3309" i="4"/>
  <c r="U3310" i="4"/>
  <c r="U3311" i="4"/>
  <c r="U3312" i="4"/>
  <c r="U3313" i="4"/>
  <c r="U3314" i="4"/>
  <c r="U3315" i="4"/>
  <c r="U3316" i="4"/>
  <c r="U3317" i="4"/>
  <c r="U3318" i="4"/>
  <c r="U3319" i="4"/>
  <c r="U3320" i="4"/>
  <c r="U3321" i="4"/>
  <c r="U3322" i="4"/>
  <c r="U3323" i="4"/>
  <c r="U3324" i="4"/>
  <c r="U3325" i="4"/>
  <c r="U3326" i="4"/>
  <c r="U3327" i="4"/>
  <c r="U3328" i="4"/>
  <c r="U3329" i="4"/>
  <c r="U3330" i="4"/>
  <c r="U3331" i="4"/>
  <c r="U3332" i="4"/>
  <c r="U3333" i="4"/>
  <c r="U3334" i="4"/>
  <c r="U3335" i="4"/>
  <c r="U3336" i="4"/>
  <c r="U3337" i="4"/>
  <c r="U3338" i="4"/>
  <c r="U3339" i="4"/>
  <c r="U3340" i="4"/>
  <c r="U3341" i="4"/>
  <c r="U3342" i="4"/>
  <c r="U3343" i="4"/>
  <c r="U3344" i="4"/>
  <c r="U3345" i="4"/>
  <c r="U3346" i="4"/>
  <c r="U3347" i="4"/>
  <c r="U3348" i="4"/>
  <c r="U3349" i="4"/>
  <c r="U3350" i="4"/>
  <c r="U3351" i="4"/>
  <c r="U3352" i="4"/>
  <c r="U3353" i="4"/>
  <c r="U3354" i="4"/>
  <c r="U3355" i="4"/>
  <c r="U3356" i="4"/>
  <c r="U3357" i="4"/>
  <c r="U3358" i="4"/>
  <c r="U3359" i="4"/>
  <c r="U3360" i="4"/>
  <c r="U3361" i="4"/>
  <c r="U3362" i="4"/>
  <c r="U3363" i="4"/>
  <c r="U3364" i="4"/>
  <c r="U3365" i="4"/>
  <c r="U3366" i="4"/>
  <c r="U3367" i="4"/>
  <c r="U3368" i="4"/>
  <c r="U3369" i="4"/>
  <c r="U3370" i="4"/>
  <c r="U3371" i="4"/>
  <c r="U3372" i="4"/>
  <c r="U3373" i="4"/>
  <c r="U3374" i="4"/>
  <c r="U3375" i="4"/>
  <c r="U3376" i="4"/>
  <c r="U3377" i="4"/>
  <c r="U3378" i="4"/>
  <c r="U3379" i="4"/>
  <c r="U3380" i="4"/>
  <c r="U3381" i="4"/>
  <c r="U3382" i="4"/>
  <c r="U3383" i="4"/>
  <c r="U3384" i="4"/>
  <c r="U3385" i="4"/>
  <c r="U3386" i="4"/>
  <c r="U3387" i="4"/>
  <c r="U3388" i="4"/>
  <c r="U3389" i="4"/>
  <c r="U3390" i="4"/>
  <c r="U3391" i="4"/>
  <c r="U3392" i="4"/>
  <c r="U3393" i="4"/>
  <c r="U3394" i="4"/>
  <c r="U3395" i="4"/>
  <c r="U3396" i="4"/>
  <c r="U3397" i="4"/>
  <c r="U3398" i="4"/>
  <c r="U3399" i="4"/>
  <c r="U3400" i="4"/>
  <c r="U3401" i="4"/>
  <c r="U3402" i="4"/>
  <c r="U3403" i="4"/>
  <c r="U3404" i="4"/>
  <c r="U3405" i="4"/>
  <c r="U3406" i="4"/>
  <c r="U3407" i="4"/>
  <c r="U3408" i="4"/>
  <c r="U3409" i="4"/>
  <c r="U3410" i="4"/>
  <c r="U3411" i="4"/>
  <c r="U3412" i="4"/>
  <c r="U3413" i="4"/>
  <c r="U3414" i="4"/>
  <c r="U3415" i="4"/>
  <c r="U3416" i="4"/>
  <c r="U3417" i="4"/>
  <c r="U3418" i="4"/>
  <c r="U3419" i="4"/>
  <c r="U3420" i="4"/>
  <c r="U3421" i="4"/>
  <c r="U3422" i="4"/>
  <c r="U3423" i="4"/>
  <c r="U3424" i="4"/>
  <c r="U3425" i="4"/>
  <c r="U3426" i="4"/>
  <c r="U3427" i="4"/>
  <c r="U3428" i="4"/>
  <c r="U3429" i="4"/>
  <c r="U3430" i="4"/>
  <c r="U3431" i="4"/>
  <c r="U3432" i="4"/>
  <c r="U3433" i="4"/>
  <c r="U3434" i="4"/>
  <c r="U3435" i="4"/>
  <c r="U3436" i="4"/>
  <c r="U3437" i="4"/>
  <c r="U3438" i="4"/>
  <c r="U3439" i="4"/>
  <c r="U3440" i="4"/>
  <c r="U3441" i="4"/>
  <c r="U3442" i="4"/>
  <c r="U3443" i="4"/>
  <c r="U3444" i="4"/>
  <c r="U3445" i="4"/>
  <c r="U3446" i="4"/>
  <c r="U3447" i="4"/>
  <c r="U3448" i="4"/>
  <c r="U3449" i="4"/>
  <c r="U3450" i="4"/>
  <c r="U3451" i="4"/>
  <c r="U3452" i="4"/>
  <c r="U3453" i="4"/>
  <c r="U3454" i="4"/>
  <c r="U3455" i="4"/>
  <c r="U3456" i="4"/>
  <c r="U3457" i="4"/>
  <c r="U3458" i="4"/>
  <c r="U3459" i="4"/>
  <c r="U3460" i="4"/>
  <c r="U3461" i="4"/>
  <c r="U3462" i="4"/>
  <c r="U3463" i="4"/>
  <c r="U3464" i="4"/>
  <c r="U3465" i="4"/>
  <c r="U3466" i="4"/>
  <c r="U3467" i="4"/>
  <c r="U3468" i="4"/>
  <c r="U3469" i="4"/>
  <c r="U3470" i="4"/>
  <c r="U3471" i="4"/>
  <c r="U3472" i="4"/>
  <c r="U3473" i="4"/>
  <c r="U3474" i="4"/>
  <c r="U3475" i="4"/>
  <c r="U3476" i="4"/>
  <c r="U3477" i="4"/>
  <c r="U3478" i="4"/>
  <c r="U3479" i="4"/>
  <c r="U3480" i="4"/>
  <c r="U3481" i="4"/>
  <c r="U3482" i="4"/>
  <c r="U3483" i="4"/>
  <c r="U3484" i="4"/>
  <c r="U3485" i="4"/>
  <c r="U3486" i="4"/>
  <c r="U3487" i="4"/>
  <c r="U3488" i="4"/>
  <c r="U3489" i="4"/>
  <c r="U3490" i="4"/>
  <c r="U3491" i="4"/>
  <c r="U3492" i="4"/>
  <c r="U3493" i="4"/>
  <c r="U3494" i="4"/>
  <c r="U3495" i="4"/>
  <c r="U3496" i="4"/>
  <c r="U3497" i="4"/>
  <c r="U3498" i="4"/>
  <c r="U3499" i="4"/>
  <c r="U3500" i="4"/>
  <c r="U3501" i="4"/>
  <c r="U3502" i="4"/>
  <c r="U3503" i="4"/>
  <c r="U3504" i="4"/>
  <c r="U3505" i="4"/>
  <c r="U3506" i="4"/>
  <c r="U3507" i="4"/>
  <c r="U3508" i="4"/>
  <c r="U3509" i="4"/>
  <c r="U3510" i="4"/>
  <c r="U3511" i="4"/>
  <c r="U3512" i="4"/>
  <c r="U3513" i="4"/>
  <c r="U3514" i="4"/>
  <c r="U3515" i="4"/>
  <c r="U3516" i="4"/>
  <c r="U3517" i="4"/>
  <c r="U3518" i="4"/>
  <c r="U3519" i="4"/>
  <c r="U3520" i="4"/>
  <c r="U3521" i="4"/>
  <c r="U3522" i="4"/>
  <c r="U3523" i="4"/>
  <c r="U3524" i="4"/>
  <c r="U3525" i="4"/>
  <c r="U3526" i="4"/>
  <c r="U3527" i="4"/>
  <c r="U3528" i="4"/>
  <c r="U3529" i="4"/>
  <c r="U3530" i="4"/>
  <c r="U3531" i="4"/>
  <c r="U3532" i="4"/>
  <c r="U3533" i="4"/>
  <c r="U3534" i="4"/>
  <c r="U3535" i="4"/>
  <c r="U3536" i="4"/>
  <c r="U3537" i="4"/>
  <c r="U3538" i="4"/>
  <c r="U3539" i="4"/>
  <c r="U3540" i="4"/>
  <c r="U3541" i="4"/>
  <c r="U3542" i="4"/>
  <c r="U3543" i="4"/>
  <c r="U3544" i="4"/>
  <c r="U3545" i="4"/>
  <c r="U3546" i="4"/>
  <c r="U3547" i="4"/>
  <c r="U3548" i="4"/>
  <c r="U3549" i="4"/>
  <c r="U3550" i="4"/>
  <c r="U3551" i="4"/>
  <c r="U3552" i="4"/>
  <c r="U3553" i="4"/>
  <c r="U3554" i="4"/>
  <c r="U3555" i="4"/>
  <c r="U3556" i="4"/>
  <c r="U3557" i="4"/>
  <c r="U3558" i="4"/>
  <c r="U3559" i="4"/>
  <c r="U3560" i="4"/>
  <c r="U3561" i="4"/>
  <c r="U3562" i="4"/>
  <c r="U3563" i="4"/>
  <c r="U3564" i="4"/>
  <c r="U3565" i="4"/>
  <c r="U3566" i="4"/>
  <c r="U3567" i="4"/>
  <c r="U3568" i="4"/>
  <c r="U3569" i="4"/>
  <c r="U3570" i="4"/>
  <c r="U3571" i="4"/>
  <c r="U3572" i="4"/>
  <c r="U3573" i="4"/>
  <c r="U3574" i="4"/>
  <c r="U3575" i="4"/>
  <c r="U3576" i="4"/>
  <c r="U3577" i="4"/>
  <c r="U3578" i="4"/>
  <c r="U3579" i="4"/>
  <c r="U3580" i="4"/>
  <c r="U3581" i="4"/>
  <c r="U3582" i="4"/>
  <c r="U3583" i="4"/>
  <c r="U3584" i="4"/>
  <c r="U3585" i="4"/>
  <c r="U3586" i="4"/>
  <c r="U3587" i="4"/>
  <c r="U3588" i="4"/>
  <c r="U3589" i="4"/>
  <c r="U3590" i="4"/>
  <c r="U3591" i="4"/>
  <c r="U3592" i="4"/>
  <c r="U3593" i="4"/>
  <c r="U3594" i="4"/>
  <c r="U3595" i="4"/>
  <c r="U3596" i="4"/>
  <c r="U3597" i="4"/>
  <c r="U3598" i="4"/>
  <c r="U3599" i="4"/>
  <c r="U3600" i="4"/>
  <c r="U3601" i="4"/>
  <c r="U3602" i="4"/>
  <c r="U3603" i="4"/>
  <c r="U3604" i="4"/>
  <c r="U3605" i="4"/>
  <c r="U3606" i="4"/>
  <c r="U3607" i="4"/>
  <c r="U3608" i="4"/>
  <c r="U3609" i="4"/>
  <c r="U3610" i="4"/>
  <c r="U3611" i="4"/>
  <c r="U3612" i="4"/>
  <c r="U3613" i="4"/>
  <c r="U3614" i="4"/>
  <c r="U3615" i="4"/>
  <c r="U3616" i="4"/>
  <c r="U3617" i="4"/>
  <c r="U3618" i="4"/>
  <c r="U3619" i="4"/>
  <c r="U3620" i="4"/>
  <c r="U3621" i="4"/>
  <c r="U3622" i="4"/>
  <c r="U3623" i="4"/>
  <c r="U3624" i="4"/>
  <c r="U3625" i="4"/>
  <c r="U3626" i="4"/>
  <c r="U3627" i="4"/>
  <c r="U3628" i="4"/>
  <c r="U3629" i="4"/>
  <c r="U3630" i="4"/>
  <c r="U3631" i="4"/>
  <c r="U3632" i="4"/>
  <c r="U3633" i="4"/>
  <c r="U3634" i="4"/>
  <c r="U3635" i="4"/>
  <c r="U3636" i="4"/>
  <c r="U3637" i="4"/>
  <c r="U3638" i="4"/>
  <c r="U3639" i="4"/>
  <c r="U3640" i="4"/>
  <c r="U3641" i="4"/>
  <c r="U3642" i="4"/>
  <c r="U3643" i="4"/>
  <c r="U3644" i="4"/>
  <c r="U3645" i="4"/>
  <c r="U3646" i="4"/>
  <c r="U3647" i="4"/>
  <c r="U3648" i="4"/>
  <c r="U3649" i="4"/>
  <c r="U3650" i="4"/>
  <c r="U3651" i="4"/>
  <c r="U3652" i="4"/>
  <c r="U3653" i="4"/>
  <c r="U3654" i="4"/>
  <c r="U3655" i="4"/>
  <c r="U3656" i="4"/>
  <c r="U3657" i="4"/>
  <c r="U3658" i="4"/>
  <c r="U3659" i="4"/>
  <c r="U3660" i="4"/>
  <c r="U3661" i="4"/>
  <c r="U3662" i="4"/>
  <c r="U3663" i="4"/>
  <c r="U3664" i="4"/>
  <c r="U3665" i="4"/>
  <c r="U3666" i="4"/>
  <c r="U3667" i="4"/>
  <c r="U3668" i="4"/>
  <c r="U3669" i="4"/>
  <c r="U3670" i="4"/>
  <c r="U3671" i="4"/>
  <c r="U3672" i="4"/>
  <c r="U3673" i="4"/>
  <c r="U3674" i="4"/>
  <c r="U3675" i="4"/>
  <c r="U3676" i="4"/>
  <c r="U3677" i="4"/>
  <c r="U3678" i="4"/>
  <c r="U3679" i="4"/>
  <c r="U3680" i="4"/>
  <c r="U3681" i="4"/>
  <c r="U3682" i="4"/>
  <c r="U3683" i="4"/>
  <c r="U3684" i="4"/>
  <c r="U3685" i="4"/>
  <c r="U3686" i="4"/>
  <c r="U3687" i="4"/>
  <c r="U3688" i="4"/>
  <c r="U3689" i="4"/>
  <c r="U3690" i="4"/>
  <c r="U3691" i="4"/>
  <c r="U3692" i="4"/>
  <c r="U3693" i="4"/>
  <c r="U3694" i="4"/>
  <c r="U3695" i="4"/>
  <c r="U3696" i="4"/>
  <c r="U3697" i="4"/>
  <c r="U3698" i="4"/>
  <c r="U3699" i="4"/>
  <c r="U3700" i="4"/>
  <c r="U3701" i="4"/>
  <c r="U3702" i="4"/>
  <c r="U3703" i="4"/>
  <c r="U3704" i="4"/>
  <c r="U3705" i="4"/>
  <c r="U3706" i="4"/>
  <c r="U3707" i="4"/>
  <c r="U3708" i="4"/>
  <c r="U3709" i="4"/>
  <c r="U3710" i="4"/>
  <c r="U3711" i="4"/>
  <c r="U3712" i="4"/>
  <c r="U3713" i="4"/>
  <c r="U3714" i="4"/>
  <c r="U3715" i="4"/>
  <c r="U3716" i="4"/>
  <c r="U3717" i="4"/>
  <c r="U3718" i="4"/>
  <c r="U3719" i="4"/>
  <c r="U3720" i="4"/>
  <c r="U3721" i="4"/>
  <c r="U3722" i="4"/>
  <c r="U3723" i="4"/>
  <c r="U3724" i="4"/>
  <c r="U3725" i="4"/>
  <c r="U3726" i="4"/>
  <c r="U3727" i="4"/>
  <c r="U3728" i="4"/>
  <c r="U3729" i="4"/>
  <c r="U3730" i="4"/>
  <c r="U3731" i="4"/>
  <c r="U3732" i="4"/>
  <c r="U3733" i="4"/>
  <c r="U3734" i="4"/>
  <c r="U3735" i="4"/>
  <c r="U3736" i="4"/>
  <c r="U3737" i="4"/>
  <c r="U3738" i="4"/>
  <c r="U3739" i="4"/>
  <c r="U3740" i="4"/>
  <c r="U3741" i="4"/>
  <c r="U3742" i="4"/>
  <c r="U3743" i="4"/>
  <c r="U3744" i="4"/>
  <c r="U3745" i="4"/>
  <c r="U3746" i="4"/>
  <c r="U3747" i="4"/>
  <c r="U3748" i="4"/>
  <c r="U3749" i="4"/>
  <c r="U3750" i="4"/>
  <c r="U3751" i="4"/>
  <c r="U3752" i="4"/>
  <c r="U3753" i="4"/>
  <c r="U3754" i="4"/>
  <c r="U3755" i="4"/>
  <c r="U3756" i="4"/>
  <c r="U3757" i="4"/>
  <c r="U3758" i="4"/>
  <c r="U3759" i="4"/>
  <c r="U3760" i="4"/>
  <c r="U3761" i="4"/>
  <c r="U3762" i="4"/>
  <c r="U3763" i="4"/>
  <c r="U3764" i="4"/>
  <c r="U3765" i="4"/>
  <c r="U3766" i="4"/>
  <c r="U3767" i="4"/>
  <c r="U3768" i="4"/>
  <c r="U3769" i="4"/>
  <c r="U3770" i="4"/>
  <c r="U3771" i="4"/>
  <c r="U3772" i="4"/>
  <c r="U3773" i="4"/>
  <c r="U3774" i="4"/>
  <c r="U3775" i="4"/>
  <c r="U3776" i="4"/>
  <c r="U3777" i="4"/>
  <c r="U3778" i="4"/>
  <c r="U3779" i="4"/>
  <c r="U3780" i="4"/>
  <c r="U3781" i="4"/>
  <c r="U3782" i="4"/>
  <c r="U3783" i="4"/>
  <c r="U3784" i="4"/>
  <c r="U3785" i="4"/>
  <c r="U3786" i="4"/>
  <c r="U3787" i="4"/>
  <c r="U3788" i="4"/>
  <c r="U3789" i="4"/>
  <c r="U3790" i="4"/>
  <c r="U3791" i="4"/>
  <c r="U3792" i="4"/>
  <c r="U3793" i="4"/>
  <c r="U3794" i="4"/>
  <c r="U3795" i="4"/>
  <c r="U3796" i="4"/>
  <c r="U3797" i="4"/>
  <c r="U3798" i="4"/>
  <c r="U3799" i="4"/>
  <c r="U3800" i="4"/>
  <c r="U3801" i="4"/>
  <c r="U3802" i="4"/>
  <c r="U3803" i="4"/>
  <c r="U3804" i="4"/>
  <c r="U3805" i="4"/>
  <c r="U3806" i="4"/>
  <c r="U3807" i="4"/>
  <c r="U3808" i="4"/>
  <c r="U3809" i="4"/>
  <c r="U3810" i="4"/>
  <c r="U3811" i="4"/>
  <c r="U3812" i="4"/>
  <c r="U3813" i="4"/>
  <c r="U3814" i="4"/>
  <c r="U3815" i="4"/>
  <c r="U3816" i="4"/>
  <c r="U3817" i="4"/>
  <c r="U3818" i="4"/>
  <c r="U3819" i="4"/>
  <c r="U3820" i="4"/>
  <c r="U3821" i="4"/>
  <c r="U3822" i="4"/>
  <c r="U3823" i="4"/>
  <c r="U3824" i="4"/>
  <c r="U3825" i="4"/>
  <c r="U3826" i="4"/>
  <c r="U3827" i="4"/>
  <c r="U3828" i="4"/>
  <c r="U3829" i="4"/>
  <c r="U3830" i="4"/>
  <c r="U3831" i="4"/>
  <c r="U3832" i="4"/>
  <c r="U3833" i="4"/>
  <c r="U3834" i="4"/>
  <c r="U3835" i="4"/>
  <c r="U3836" i="4"/>
  <c r="U3837" i="4"/>
  <c r="U3838" i="4"/>
  <c r="U3839" i="4"/>
  <c r="U3840" i="4"/>
  <c r="U3841" i="4"/>
  <c r="U3842" i="4"/>
  <c r="U3843" i="4"/>
  <c r="U3844" i="4"/>
  <c r="U3845" i="4"/>
  <c r="U3846" i="4"/>
  <c r="U3847" i="4"/>
  <c r="U3848" i="4"/>
  <c r="U3849" i="4"/>
  <c r="U3850" i="4"/>
  <c r="U3851" i="4"/>
  <c r="U3852" i="4"/>
  <c r="U3853" i="4"/>
  <c r="U3854" i="4"/>
  <c r="U3855" i="4"/>
  <c r="U3856" i="4"/>
  <c r="U3857" i="4"/>
  <c r="U3858" i="4"/>
  <c r="U3859" i="4"/>
  <c r="U3860" i="4"/>
  <c r="U3861" i="4"/>
  <c r="U3862" i="4"/>
  <c r="U3863" i="4"/>
  <c r="U3864" i="4"/>
  <c r="U3865" i="4"/>
  <c r="U3866" i="4"/>
  <c r="U3867" i="4"/>
  <c r="U3868" i="4"/>
  <c r="U3869" i="4"/>
  <c r="U3870" i="4"/>
  <c r="U3871" i="4"/>
  <c r="U3872" i="4"/>
  <c r="U3873" i="4"/>
  <c r="U3874" i="4"/>
  <c r="U3875" i="4"/>
  <c r="U3876" i="4"/>
  <c r="U3877" i="4"/>
  <c r="U3878" i="4"/>
  <c r="U3879" i="4"/>
  <c r="U3880" i="4"/>
  <c r="U3881" i="4"/>
  <c r="U3882" i="4"/>
  <c r="U3883" i="4"/>
  <c r="U3884" i="4"/>
  <c r="U3885" i="4"/>
  <c r="U3886" i="4"/>
  <c r="U3887" i="4"/>
  <c r="U3888" i="4"/>
  <c r="U3889" i="4"/>
  <c r="U3890" i="4"/>
  <c r="U3891" i="4"/>
  <c r="U3892" i="4"/>
  <c r="U3893" i="4"/>
  <c r="U3894" i="4"/>
  <c r="U3895" i="4"/>
  <c r="U3896" i="4"/>
  <c r="U3897" i="4"/>
  <c r="U3898" i="4"/>
  <c r="U3899" i="4"/>
  <c r="U3900" i="4"/>
  <c r="U3901" i="4"/>
  <c r="U3902" i="4"/>
  <c r="U3903" i="4"/>
  <c r="U3904" i="4"/>
  <c r="U3905" i="4"/>
  <c r="U3906" i="4"/>
  <c r="U3907" i="4"/>
  <c r="U3908" i="4"/>
  <c r="U3909" i="4"/>
  <c r="U3910" i="4"/>
  <c r="U3911" i="4"/>
  <c r="U3912" i="4"/>
  <c r="U3913" i="4"/>
  <c r="U3914" i="4"/>
  <c r="U3915" i="4"/>
  <c r="U3916" i="4"/>
  <c r="U3917" i="4"/>
  <c r="U3918" i="4"/>
  <c r="U3919" i="4"/>
  <c r="U3920" i="4"/>
  <c r="U3921" i="4"/>
  <c r="U3922" i="4"/>
  <c r="U3923" i="4"/>
  <c r="U3924" i="4"/>
  <c r="U3925" i="4"/>
  <c r="U3926" i="4"/>
  <c r="U3927" i="4"/>
  <c r="U3928" i="4"/>
  <c r="U3929" i="4"/>
  <c r="U3930" i="4"/>
  <c r="U3931" i="4"/>
  <c r="U3932" i="4"/>
  <c r="U3933" i="4"/>
  <c r="U3934" i="4"/>
  <c r="U3935" i="4"/>
  <c r="U3936" i="4"/>
  <c r="U3937" i="4"/>
  <c r="U3938" i="4"/>
  <c r="U3939" i="4"/>
  <c r="U3940" i="4"/>
  <c r="U3941" i="4"/>
  <c r="U3942" i="4"/>
  <c r="U3943" i="4"/>
  <c r="U3944" i="4"/>
  <c r="U3945" i="4"/>
  <c r="U3946" i="4"/>
  <c r="U3947" i="4"/>
  <c r="U3948" i="4"/>
  <c r="U3949" i="4"/>
  <c r="U3950" i="4"/>
  <c r="U3951" i="4"/>
  <c r="U3952" i="4"/>
  <c r="U3953" i="4"/>
  <c r="U3954" i="4"/>
  <c r="U3955" i="4"/>
  <c r="U3956" i="4"/>
  <c r="U3957" i="4"/>
  <c r="U3958" i="4"/>
  <c r="U3959" i="4"/>
  <c r="U3960" i="4"/>
  <c r="U3961" i="4"/>
  <c r="U3962" i="4"/>
  <c r="U3963" i="4"/>
  <c r="U3964" i="4"/>
  <c r="U3965" i="4"/>
  <c r="U3966" i="4"/>
  <c r="U3967" i="4"/>
  <c r="U3968" i="4"/>
  <c r="U3969" i="4"/>
  <c r="U3970" i="4"/>
  <c r="U3971" i="4"/>
  <c r="U3972" i="4"/>
  <c r="U3973" i="4"/>
  <c r="U3974" i="4"/>
  <c r="U3975" i="4"/>
  <c r="U3976" i="4"/>
  <c r="U3977" i="4"/>
  <c r="U3978" i="4"/>
  <c r="U3979" i="4"/>
  <c r="U3980" i="4"/>
  <c r="U3981" i="4"/>
  <c r="U3982" i="4"/>
  <c r="U3983" i="4"/>
  <c r="U3984" i="4"/>
  <c r="U3985" i="4"/>
  <c r="U3986" i="4"/>
  <c r="U3987" i="4"/>
  <c r="U3988" i="4"/>
  <c r="U3989" i="4"/>
  <c r="U3990" i="4"/>
  <c r="U3991" i="4"/>
  <c r="U3992" i="4"/>
  <c r="U3993" i="4"/>
  <c r="U3994" i="4"/>
  <c r="U3995" i="4"/>
  <c r="U3996" i="4"/>
  <c r="U3997" i="4"/>
  <c r="U3998" i="4"/>
  <c r="U3999" i="4"/>
  <c r="U4000" i="4"/>
  <c r="U4001" i="4"/>
  <c r="U4002" i="4"/>
  <c r="U4003" i="4"/>
  <c r="U4004" i="4"/>
  <c r="U4005" i="4"/>
  <c r="U4006" i="4"/>
  <c r="U4007" i="4"/>
  <c r="U4008" i="4"/>
  <c r="U4009" i="4"/>
  <c r="U4010" i="4"/>
  <c r="U4011" i="4"/>
  <c r="U4012" i="4"/>
  <c r="U4013" i="4"/>
  <c r="U4014" i="4"/>
  <c r="U4015" i="4"/>
  <c r="U4016" i="4"/>
  <c r="U4017" i="4"/>
  <c r="U4018" i="4"/>
  <c r="U4019" i="4"/>
  <c r="U4020" i="4"/>
  <c r="U4021" i="4"/>
  <c r="U4022" i="4"/>
  <c r="U4023" i="4"/>
  <c r="U4024" i="4"/>
  <c r="U4025" i="4"/>
  <c r="U4026" i="4"/>
  <c r="U4027" i="4"/>
  <c r="U4028" i="4"/>
  <c r="U4029" i="4"/>
  <c r="U4030" i="4"/>
  <c r="U4031" i="4"/>
  <c r="U4032" i="4"/>
  <c r="U4033" i="4"/>
  <c r="U4034" i="4"/>
  <c r="U4035" i="4"/>
  <c r="U4036" i="4"/>
  <c r="U4037" i="4"/>
  <c r="U4038" i="4"/>
  <c r="U4039" i="4"/>
  <c r="U4040" i="4"/>
  <c r="U4041" i="4"/>
  <c r="U4042" i="4"/>
  <c r="U4043" i="4"/>
  <c r="U4044" i="4"/>
  <c r="U4045" i="4"/>
  <c r="U4046" i="4"/>
  <c r="U4047" i="4"/>
  <c r="U4048" i="4"/>
  <c r="U4049" i="4"/>
  <c r="U4050" i="4"/>
  <c r="U4051" i="4"/>
  <c r="U4052" i="4"/>
  <c r="U4053" i="4"/>
  <c r="U4054" i="4"/>
  <c r="U4055" i="4"/>
  <c r="U4056" i="4"/>
  <c r="U4057" i="4"/>
  <c r="U4058" i="4"/>
  <c r="U4059" i="4"/>
  <c r="U4060" i="4"/>
  <c r="U4061" i="4"/>
  <c r="U4062" i="4"/>
  <c r="U4063" i="4"/>
  <c r="U4064" i="4"/>
  <c r="U4065" i="4"/>
  <c r="U4066" i="4"/>
  <c r="U4067" i="4"/>
  <c r="U4068" i="4"/>
  <c r="U4069" i="4"/>
  <c r="U4070" i="4"/>
  <c r="U4071" i="4"/>
  <c r="U4072" i="4"/>
  <c r="U4073" i="4"/>
  <c r="U4074" i="4"/>
  <c r="U4075" i="4"/>
  <c r="U4076" i="4"/>
  <c r="U4077" i="4"/>
  <c r="U4078" i="4"/>
  <c r="U4079" i="4"/>
  <c r="U4080" i="4"/>
  <c r="U4081" i="4"/>
  <c r="U4082" i="4"/>
  <c r="U4083" i="4"/>
  <c r="U4084" i="4"/>
  <c r="U4085" i="4"/>
  <c r="U4086" i="4"/>
  <c r="U4087" i="4"/>
  <c r="U4088" i="4"/>
  <c r="U4089" i="4"/>
  <c r="U4090" i="4"/>
  <c r="U4091" i="4"/>
  <c r="U4092" i="4"/>
  <c r="U4093" i="4"/>
  <c r="U4094" i="4"/>
  <c r="U4095" i="4"/>
  <c r="U4096" i="4"/>
  <c r="U4097" i="4"/>
  <c r="U4098" i="4"/>
  <c r="U4099" i="4"/>
  <c r="U4100" i="4"/>
  <c r="U4101" i="4"/>
  <c r="U4102" i="4"/>
  <c r="U4103" i="4"/>
  <c r="U4104" i="4"/>
  <c r="U4105" i="4"/>
  <c r="U4106" i="4"/>
  <c r="U4107" i="4"/>
  <c r="U4108" i="4"/>
  <c r="U4109" i="4"/>
  <c r="U4110" i="4"/>
  <c r="U4111" i="4"/>
  <c r="U4112" i="4"/>
  <c r="U4113" i="4"/>
  <c r="U4114" i="4"/>
  <c r="U4115" i="4"/>
  <c r="U4116" i="4"/>
  <c r="U4117" i="4"/>
  <c r="U4118" i="4"/>
  <c r="U4119" i="4"/>
  <c r="U4120" i="4"/>
  <c r="U4121" i="4"/>
  <c r="U4122" i="4"/>
  <c r="U4123" i="4"/>
  <c r="U4124" i="4"/>
  <c r="U4125" i="4"/>
  <c r="U4126" i="4"/>
  <c r="U4127" i="4"/>
  <c r="U4128" i="4"/>
  <c r="U4129" i="4"/>
  <c r="U4130" i="4"/>
  <c r="U4131" i="4"/>
  <c r="U4132" i="4"/>
  <c r="U4133" i="4"/>
  <c r="U4134" i="4"/>
  <c r="U4135" i="4"/>
  <c r="U4136" i="4"/>
  <c r="U4137" i="4"/>
  <c r="U4138" i="4"/>
  <c r="U4139" i="4"/>
  <c r="U4140" i="4"/>
  <c r="U4141" i="4"/>
  <c r="U4142" i="4"/>
  <c r="U4143" i="4"/>
  <c r="U4144" i="4"/>
  <c r="U4145" i="4"/>
  <c r="U4146" i="4"/>
  <c r="U4147" i="4"/>
  <c r="U4148" i="4"/>
  <c r="U4149" i="4"/>
  <c r="U4150" i="4"/>
  <c r="U4151" i="4"/>
  <c r="U4152" i="4"/>
  <c r="U4153" i="4"/>
  <c r="U4154" i="4"/>
  <c r="U4155" i="4"/>
  <c r="U4156" i="4"/>
  <c r="U4157" i="4"/>
  <c r="U4158" i="4"/>
  <c r="U4159" i="4"/>
  <c r="U4160" i="4"/>
  <c r="U4161" i="4"/>
  <c r="U4162" i="4"/>
  <c r="U4163" i="4"/>
  <c r="U4164" i="4"/>
  <c r="U4165" i="4"/>
  <c r="U4166" i="4"/>
  <c r="U4167" i="4"/>
  <c r="U4168" i="4"/>
  <c r="U4169" i="4"/>
  <c r="U4170" i="4"/>
  <c r="U4171" i="4"/>
  <c r="U4172" i="4"/>
  <c r="U4173" i="4"/>
  <c r="U4174" i="4"/>
  <c r="U4175" i="4"/>
  <c r="U4176" i="4"/>
  <c r="U4177" i="4"/>
  <c r="U4178" i="4"/>
  <c r="U4179" i="4"/>
  <c r="U4180" i="4"/>
  <c r="U4181" i="4"/>
  <c r="U4182" i="4"/>
  <c r="U4183" i="4"/>
  <c r="U4184" i="4"/>
  <c r="U4185" i="4"/>
  <c r="U4186" i="4"/>
  <c r="U4187" i="4"/>
  <c r="U4188" i="4"/>
  <c r="U4189" i="4"/>
  <c r="U4190" i="4"/>
  <c r="U4191" i="4"/>
  <c r="U4192" i="4"/>
  <c r="U4193" i="4"/>
  <c r="U4194" i="4"/>
  <c r="U4195" i="4"/>
  <c r="U4196" i="4"/>
  <c r="U4197" i="4"/>
  <c r="U4198" i="4"/>
  <c r="U4199" i="4"/>
  <c r="U4200" i="4"/>
  <c r="U4201" i="4"/>
  <c r="U4202" i="4"/>
  <c r="U4203" i="4"/>
  <c r="U4204" i="4"/>
  <c r="U4205" i="4"/>
  <c r="U4206" i="4"/>
  <c r="U4207" i="4"/>
  <c r="U4208" i="4"/>
  <c r="U4209" i="4"/>
  <c r="U4210" i="4"/>
  <c r="U4211" i="4"/>
  <c r="U4212" i="4"/>
  <c r="U4213" i="4"/>
  <c r="U4214" i="4"/>
  <c r="U4215" i="4"/>
  <c r="U4216" i="4"/>
  <c r="U4217" i="4"/>
  <c r="U4218" i="4"/>
  <c r="U4219" i="4"/>
  <c r="U4220" i="4"/>
  <c r="U4221" i="4"/>
  <c r="U4222" i="4"/>
  <c r="U4223" i="4"/>
  <c r="U4224" i="4"/>
  <c r="U4225" i="4"/>
  <c r="U4226" i="4"/>
  <c r="U4227" i="4"/>
  <c r="U4228" i="4"/>
  <c r="U4229" i="4"/>
  <c r="U4230" i="4"/>
  <c r="U4231" i="4"/>
  <c r="U4232" i="4"/>
  <c r="U4233" i="4"/>
  <c r="U4234" i="4"/>
  <c r="U4235" i="4"/>
  <c r="U4236" i="4"/>
  <c r="U4237" i="4"/>
  <c r="U4238" i="4"/>
  <c r="U4239" i="4"/>
  <c r="U4240" i="4"/>
  <c r="U4241" i="4"/>
  <c r="U4242" i="4"/>
  <c r="U4243" i="4"/>
  <c r="U4244" i="4"/>
  <c r="U4245" i="4"/>
  <c r="U4246" i="4"/>
  <c r="U4247" i="4"/>
  <c r="U4248" i="4"/>
  <c r="U4249" i="4"/>
  <c r="U4250" i="4"/>
  <c r="U4251" i="4"/>
  <c r="U4252" i="4"/>
  <c r="U4253" i="4"/>
  <c r="U4254" i="4"/>
  <c r="U4255" i="4"/>
  <c r="U4256" i="4"/>
  <c r="U4257" i="4"/>
  <c r="U4258" i="4"/>
  <c r="U4259" i="4"/>
  <c r="U4260" i="4"/>
  <c r="U4261" i="4"/>
  <c r="U4262" i="4"/>
  <c r="U4263" i="4"/>
  <c r="U4264" i="4"/>
  <c r="U4265" i="4"/>
  <c r="U4266" i="4"/>
  <c r="U4267" i="4"/>
  <c r="U4268" i="4"/>
  <c r="U4269" i="4"/>
  <c r="U4270" i="4"/>
  <c r="U4271" i="4"/>
  <c r="U4272" i="4"/>
  <c r="U4273" i="4"/>
  <c r="U4274" i="4"/>
  <c r="U4275" i="4"/>
  <c r="U4276" i="4"/>
  <c r="U4277" i="4"/>
  <c r="U4278" i="4"/>
  <c r="U4279" i="4"/>
  <c r="U4280" i="4"/>
  <c r="U4281" i="4"/>
  <c r="U4282" i="4"/>
  <c r="U4283" i="4"/>
  <c r="U4284" i="4"/>
  <c r="U4285" i="4"/>
  <c r="U4286" i="4"/>
  <c r="U4287" i="4"/>
  <c r="U4288" i="4"/>
  <c r="U4289" i="4"/>
  <c r="U4290" i="4"/>
  <c r="U4291" i="4"/>
  <c r="U4292" i="4"/>
  <c r="U4293" i="4"/>
  <c r="U4294" i="4"/>
  <c r="U4295" i="4"/>
  <c r="U4296" i="4"/>
  <c r="U4297" i="4"/>
  <c r="U4298" i="4"/>
  <c r="U4299" i="4"/>
  <c r="U4300" i="4"/>
  <c r="U4301" i="4"/>
  <c r="U4302" i="4"/>
  <c r="U4303" i="4"/>
  <c r="U4304" i="4"/>
  <c r="U4305" i="4"/>
  <c r="U4306" i="4"/>
  <c r="U4307" i="4"/>
  <c r="U4308" i="4"/>
  <c r="U4309" i="4"/>
  <c r="U4310" i="4"/>
  <c r="U4311" i="4"/>
  <c r="U4312" i="4"/>
  <c r="U4313" i="4"/>
  <c r="U4314" i="4"/>
  <c r="U4315" i="4"/>
  <c r="U4316" i="4"/>
  <c r="U4317" i="4"/>
  <c r="U4318" i="4"/>
  <c r="U4319" i="4"/>
  <c r="U4320" i="4"/>
  <c r="U4321" i="4"/>
  <c r="U4322" i="4"/>
  <c r="U4323" i="4"/>
  <c r="U4324" i="4"/>
  <c r="U4325" i="4"/>
  <c r="U4326" i="4"/>
  <c r="U4327" i="4"/>
  <c r="U4328" i="4"/>
  <c r="U4329" i="4"/>
  <c r="U4330" i="4"/>
  <c r="U4331" i="4"/>
  <c r="U4332" i="4"/>
  <c r="U4333" i="4"/>
  <c r="U4334" i="4"/>
  <c r="U4335" i="4"/>
  <c r="U4336" i="4"/>
  <c r="U4337" i="4"/>
  <c r="U4338" i="4"/>
  <c r="U4339" i="4"/>
  <c r="U4340" i="4"/>
  <c r="U4341" i="4"/>
  <c r="U4342" i="4"/>
  <c r="U4343" i="4"/>
  <c r="U4344" i="4"/>
  <c r="U4345" i="4"/>
  <c r="U4346" i="4"/>
  <c r="U4347" i="4"/>
  <c r="U4348" i="4"/>
  <c r="U4349" i="4"/>
  <c r="U4350" i="4"/>
  <c r="U4351" i="4"/>
  <c r="U4352" i="4"/>
  <c r="U4353" i="4"/>
  <c r="U4354" i="4"/>
  <c r="U4355" i="4"/>
  <c r="U4356" i="4"/>
  <c r="U4357" i="4"/>
  <c r="U4358" i="4"/>
  <c r="U4359" i="4"/>
  <c r="U4360" i="4"/>
  <c r="U4361" i="4"/>
  <c r="U4362" i="4"/>
  <c r="U4363" i="4"/>
  <c r="U4364" i="4"/>
  <c r="U4365" i="4"/>
  <c r="U4366" i="4"/>
  <c r="U4367" i="4"/>
  <c r="U4368" i="4"/>
  <c r="U4369" i="4"/>
  <c r="U4370" i="4"/>
  <c r="U4371" i="4"/>
  <c r="U4372" i="4"/>
  <c r="U4373" i="4"/>
  <c r="U4374" i="4"/>
  <c r="U4375" i="4"/>
  <c r="U4376" i="4"/>
  <c r="U4377" i="4"/>
  <c r="U4378" i="4"/>
  <c r="U4379" i="4"/>
  <c r="U4380" i="4"/>
  <c r="U4381" i="4"/>
  <c r="U4382" i="4"/>
  <c r="U4383" i="4"/>
  <c r="U4384" i="4"/>
  <c r="U4385" i="4"/>
  <c r="U4386" i="4"/>
  <c r="U4387" i="4"/>
  <c r="U4388" i="4"/>
  <c r="U4389" i="4"/>
  <c r="U4390" i="4"/>
  <c r="U4391" i="4"/>
  <c r="U4392" i="4"/>
  <c r="U4393" i="4"/>
  <c r="U4394" i="4"/>
  <c r="U4395" i="4"/>
  <c r="U4396" i="4"/>
  <c r="U4397" i="4"/>
  <c r="U4398" i="4"/>
  <c r="U4399" i="4"/>
  <c r="U4400" i="4"/>
  <c r="U4401" i="4"/>
  <c r="U4402" i="4"/>
  <c r="U4403" i="4"/>
  <c r="U4404" i="4"/>
  <c r="U4405" i="4"/>
  <c r="U4406" i="4"/>
  <c r="U4407" i="4"/>
  <c r="U4408" i="4"/>
  <c r="U4409" i="4"/>
  <c r="U4410" i="4"/>
  <c r="U4411" i="4"/>
  <c r="U4412" i="4"/>
  <c r="U4413" i="4"/>
  <c r="U4414" i="4"/>
  <c r="U4415" i="4"/>
  <c r="U4416" i="4"/>
  <c r="U4417" i="4"/>
  <c r="U4418" i="4"/>
  <c r="U4419" i="4"/>
  <c r="U4420" i="4"/>
  <c r="U4421" i="4"/>
  <c r="U4422" i="4"/>
  <c r="U4423" i="4"/>
  <c r="U4424" i="4"/>
  <c r="U4425" i="4"/>
  <c r="U4426" i="4"/>
  <c r="U4427" i="4"/>
  <c r="U4428" i="4"/>
  <c r="U4429" i="4"/>
  <c r="U4430" i="4"/>
  <c r="U4431" i="4"/>
  <c r="U4432" i="4"/>
  <c r="U4433" i="4"/>
  <c r="U4434" i="4"/>
  <c r="U4435" i="4"/>
  <c r="U4436" i="4"/>
  <c r="U4437" i="4"/>
  <c r="U4438" i="4"/>
  <c r="U4439" i="4"/>
  <c r="U4440" i="4"/>
  <c r="U4441" i="4"/>
  <c r="U4442" i="4"/>
  <c r="U4443" i="4"/>
  <c r="U4444" i="4"/>
  <c r="U4445" i="4"/>
  <c r="U4446" i="4"/>
  <c r="U4447" i="4"/>
  <c r="U4448" i="4"/>
  <c r="U4449" i="4"/>
  <c r="U4450" i="4"/>
  <c r="U4451" i="4"/>
  <c r="U4452" i="4"/>
  <c r="U4453" i="4"/>
  <c r="U4454" i="4"/>
  <c r="U4455" i="4"/>
  <c r="U4456" i="4"/>
  <c r="U4457" i="4"/>
  <c r="U4458" i="4"/>
  <c r="U4459" i="4"/>
  <c r="U4460" i="4"/>
  <c r="U4461" i="4"/>
  <c r="U4462" i="4"/>
  <c r="U4463" i="4"/>
  <c r="U4464" i="4"/>
  <c r="U4465" i="4"/>
  <c r="U4466" i="4"/>
  <c r="U4467" i="4"/>
  <c r="U4468" i="4"/>
  <c r="U4469" i="4"/>
  <c r="U4470" i="4"/>
  <c r="U4471" i="4"/>
  <c r="U4472" i="4"/>
  <c r="U4473" i="4"/>
  <c r="U4474" i="4"/>
  <c r="U4475" i="4"/>
  <c r="U4476" i="4"/>
  <c r="U4477" i="4"/>
  <c r="U4478" i="4"/>
  <c r="U4479" i="4"/>
  <c r="U4480" i="4"/>
  <c r="U4481" i="4"/>
  <c r="U4482" i="4"/>
  <c r="U4483" i="4"/>
  <c r="U4484" i="4"/>
  <c r="U4485" i="4"/>
  <c r="U4486" i="4"/>
  <c r="U4487" i="4"/>
  <c r="U4488" i="4"/>
  <c r="U4489" i="4"/>
  <c r="U4490" i="4"/>
  <c r="U4491" i="4"/>
  <c r="U4492" i="4"/>
  <c r="U4493" i="4"/>
  <c r="U4494" i="4"/>
  <c r="U4495" i="4"/>
  <c r="U4496" i="4"/>
  <c r="U4497" i="4"/>
  <c r="U4498" i="4"/>
  <c r="U4499" i="4"/>
  <c r="U4500" i="4"/>
  <c r="U4501" i="4"/>
  <c r="U4502" i="4"/>
  <c r="U4503" i="4"/>
  <c r="U4504" i="4"/>
  <c r="U4505" i="4"/>
  <c r="U4506" i="4"/>
  <c r="U4507" i="4"/>
  <c r="U4508" i="4"/>
  <c r="U4509" i="4"/>
  <c r="U4510" i="4"/>
  <c r="U4511" i="4"/>
  <c r="U4512" i="4"/>
  <c r="U4513" i="4"/>
  <c r="U4514" i="4"/>
  <c r="U4515" i="4"/>
  <c r="U4516" i="4"/>
  <c r="U4517" i="4"/>
  <c r="U4518" i="4"/>
  <c r="U4519" i="4"/>
  <c r="U4520" i="4"/>
  <c r="U4521" i="4"/>
  <c r="U4522" i="4"/>
  <c r="U4523" i="4"/>
  <c r="U4524" i="4"/>
  <c r="U4525" i="4"/>
  <c r="U4526" i="4"/>
  <c r="U4527" i="4"/>
  <c r="U4528" i="4"/>
  <c r="U4529" i="4"/>
  <c r="U4530" i="4"/>
  <c r="U4531" i="4"/>
  <c r="U4532" i="4"/>
  <c r="U4533" i="4"/>
  <c r="U4534" i="4"/>
  <c r="U4535" i="4"/>
  <c r="U4536" i="4"/>
  <c r="U4537" i="4"/>
  <c r="U4538" i="4"/>
  <c r="U4539" i="4"/>
  <c r="U4540" i="4"/>
  <c r="U4541" i="4"/>
  <c r="U4542" i="4"/>
  <c r="U4543" i="4"/>
  <c r="U4544" i="4"/>
  <c r="U4545" i="4"/>
  <c r="U4546" i="4"/>
  <c r="U4547" i="4"/>
  <c r="U4548" i="4"/>
  <c r="U4549" i="4"/>
  <c r="U4550" i="4"/>
  <c r="U4551" i="4"/>
  <c r="U4552" i="4"/>
  <c r="U4553" i="4"/>
  <c r="U4554" i="4"/>
  <c r="U4555" i="4"/>
  <c r="U4556" i="4"/>
  <c r="U4557" i="4"/>
  <c r="U4558" i="4"/>
  <c r="U4559" i="4"/>
  <c r="U4560" i="4"/>
  <c r="U4561" i="4"/>
  <c r="U4562" i="4"/>
  <c r="U4563" i="4"/>
  <c r="U4564" i="4"/>
  <c r="U4565" i="4"/>
  <c r="U4566" i="4"/>
  <c r="U4567" i="4"/>
  <c r="U4568" i="4"/>
  <c r="U4569" i="4"/>
  <c r="U4570" i="4"/>
  <c r="U4571" i="4"/>
  <c r="U4572" i="4"/>
  <c r="U4573" i="4"/>
  <c r="U4574" i="4"/>
  <c r="U4575" i="4"/>
  <c r="U4576" i="4"/>
  <c r="U4577" i="4"/>
  <c r="U4578" i="4"/>
  <c r="U4579" i="4"/>
  <c r="U4580" i="4"/>
  <c r="U4581" i="4"/>
  <c r="U4582" i="4"/>
  <c r="U4583" i="4"/>
  <c r="U4584" i="4"/>
  <c r="U4585" i="4"/>
  <c r="U4586" i="4"/>
  <c r="U4587" i="4"/>
  <c r="U4588" i="4"/>
  <c r="U4589" i="4"/>
  <c r="U4590" i="4"/>
  <c r="U4591" i="4"/>
  <c r="U4592" i="4"/>
  <c r="U4593" i="4"/>
  <c r="U4594" i="4"/>
  <c r="U4595" i="4"/>
  <c r="U4596" i="4"/>
  <c r="U4597" i="4"/>
  <c r="U4598" i="4"/>
  <c r="U4599" i="4"/>
  <c r="U4600" i="4"/>
  <c r="U4601" i="4"/>
  <c r="U4602" i="4"/>
  <c r="U4603" i="4"/>
  <c r="U4604" i="4"/>
  <c r="U4605" i="4"/>
  <c r="U4606" i="4"/>
  <c r="U4607" i="4"/>
  <c r="U4608" i="4"/>
  <c r="U4609" i="4"/>
  <c r="U4610" i="4"/>
  <c r="U4611" i="4"/>
  <c r="U4612" i="4"/>
  <c r="U4613" i="4"/>
  <c r="U4614" i="4"/>
  <c r="U4615" i="4"/>
  <c r="U4616" i="4"/>
  <c r="U4617" i="4"/>
  <c r="U4618" i="4"/>
  <c r="U4619" i="4"/>
  <c r="U4620" i="4"/>
  <c r="U4621" i="4"/>
  <c r="U4622" i="4"/>
  <c r="U4623" i="4"/>
  <c r="U4624" i="4"/>
  <c r="U4625" i="4"/>
  <c r="U4626" i="4"/>
  <c r="U4627" i="4"/>
  <c r="U4628" i="4"/>
  <c r="U4629" i="4"/>
  <c r="U4630" i="4"/>
  <c r="U4631" i="4"/>
  <c r="U4632" i="4"/>
  <c r="U4633" i="4"/>
  <c r="U4634" i="4"/>
  <c r="U4635" i="4"/>
  <c r="U4636" i="4"/>
  <c r="U4637" i="4"/>
  <c r="U4638" i="4"/>
  <c r="U4639" i="4"/>
  <c r="U4640" i="4"/>
  <c r="U4641" i="4"/>
  <c r="U4642" i="4"/>
  <c r="U4643" i="4"/>
  <c r="U4644" i="4"/>
  <c r="U4645" i="4"/>
  <c r="U4646" i="4"/>
  <c r="U4647" i="4"/>
  <c r="U4648" i="4"/>
  <c r="U4649" i="4"/>
  <c r="U4650" i="4"/>
  <c r="U4651" i="4"/>
  <c r="U4652" i="4"/>
  <c r="U4653" i="4"/>
  <c r="U4654" i="4"/>
  <c r="U4655" i="4"/>
  <c r="U4656" i="4"/>
  <c r="U4657" i="4"/>
  <c r="U4658" i="4"/>
  <c r="U4659" i="4"/>
  <c r="U4660" i="4"/>
  <c r="U4661" i="4"/>
  <c r="U4662" i="4"/>
  <c r="U4663" i="4"/>
  <c r="U4664" i="4"/>
  <c r="U4665" i="4"/>
  <c r="U4666" i="4"/>
  <c r="U4667" i="4"/>
  <c r="U4668" i="4"/>
  <c r="U4669" i="4"/>
  <c r="U4670" i="4"/>
  <c r="U4671" i="4"/>
  <c r="U4672" i="4"/>
  <c r="U4673" i="4"/>
  <c r="U4674" i="4"/>
  <c r="U4675" i="4"/>
  <c r="U4676" i="4"/>
  <c r="U4677" i="4"/>
  <c r="U4678" i="4"/>
  <c r="U4679" i="4"/>
  <c r="U4680" i="4"/>
  <c r="U4681" i="4"/>
  <c r="U4682" i="4"/>
  <c r="U4683" i="4"/>
  <c r="U4684" i="4"/>
  <c r="U4685" i="4"/>
  <c r="U4686" i="4"/>
  <c r="U4687" i="4"/>
  <c r="U4688" i="4"/>
  <c r="U4689" i="4"/>
  <c r="U4690" i="4"/>
  <c r="U4691" i="4"/>
  <c r="U4692" i="4"/>
  <c r="U4693" i="4"/>
  <c r="U4694" i="4"/>
  <c r="U4695" i="4"/>
  <c r="U4696" i="4"/>
  <c r="U4697" i="4"/>
  <c r="U4698" i="4"/>
  <c r="U4699" i="4"/>
  <c r="U4700" i="4"/>
  <c r="U4701" i="4"/>
  <c r="U4702" i="4"/>
  <c r="U4703" i="4"/>
  <c r="U4704" i="4"/>
  <c r="U4705" i="4"/>
  <c r="U4706" i="4"/>
  <c r="U4707" i="4"/>
  <c r="U4708" i="4"/>
  <c r="U4709" i="4"/>
  <c r="U4710" i="4"/>
  <c r="U4711" i="4"/>
  <c r="U4712" i="4"/>
  <c r="U4713" i="4"/>
  <c r="U4714" i="4"/>
  <c r="U4715" i="4"/>
  <c r="U4716" i="4"/>
  <c r="U4717" i="4"/>
  <c r="U4718" i="4"/>
  <c r="U4719" i="4"/>
  <c r="U4720" i="4"/>
  <c r="U4721" i="4"/>
  <c r="U4722" i="4"/>
  <c r="U4723" i="4"/>
  <c r="U4724" i="4"/>
  <c r="U4725" i="4"/>
  <c r="U4726" i="4"/>
  <c r="U4727" i="4"/>
  <c r="U4728" i="4"/>
  <c r="U4729" i="4"/>
  <c r="U4730" i="4"/>
  <c r="U4731" i="4"/>
  <c r="U4732" i="4"/>
  <c r="U4733" i="4"/>
  <c r="U4734" i="4"/>
  <c r="U4735" i="4"/>
  <c r="U4736" i="4"/>
  <c r="U4737" i="4"/>
  <c r="U4738" i="4"/>
  <c r="U4739" i="4"/>
  <c r="U4740" i="4"/>
  <c r="U4741" i="4"/>
  <c r="U4742" i="4"/>
  <c r="U4743" i="4"/>
  <c r="U4744" i="4"/>
  <c r="U4745" i="4"/>
  <c r="U4746" i="4"/>
  <c r="U4747" i="4"/>
  <c r="U4748" i="4"/>
  <c r="U4749" i="4"/>
  <c r="U4750" i="4"/>
  <c r="U4751" i="4"/>
  <c r="U4752" i="4"/>
  <c r="U4753" i="4"/>
  <c r="U4754" i="4"/>
  <c r="U4755" i="4"/>
  <c r="U4756" i="4"/>
  <c r="U4757" i="4"/>
  <c r="U4758" i="4"/>
  <c r="U4759" i="4"/>
  <c r="U4760" i="4"/>
  <c r="U4761" i="4"/>
  <c r="U4762" i="4"/>
  <c r="U4763" i="4"/>
  <c r="U4764" i="4"/>
  <c r="U4765" i="4"/>
  <c r="U4766" i="4"/>
  <c r="U4767" i="4"/>
  <c r="U4768" i="4"/>
  <c r="U4769" i="4"/>
  <c r="U4770" i="4"/>
  <c r="U4771" i="4"/>
  <c r="U4772" i="4"/>
  <c r="U4773" i="4"/>
  <c r="U4774" i="4"/>
  <c r="U4775" i="4"/>
  <c r="U4776" i="4"/>
  <c r="U4777" i="4"/>
  <c r="U4778" i="4"/>
  <c r="U4779" i="4"/>
  <c r="U4780" i="4"/>
  <c r="U4781" i="4"/>
  <c r="U4782" i="4"/>
  <c r="U4783" i="4"/>
  <c r="U4784" i="4"/>
  <c r="U4785" i="4"/>
  <c r="U4786" i="4"/>
  <c r="U4787" i="4"/>
  <c r="U4788" i="4"/>
  <c r="U4789" i="4"/>
  <c r="U4790" i="4"/>
  <c r="U4791" i="4"/>
  <c r="U4792" i="4"/>
  <c r="U4793" i="4"/>
  <c r="U4794" i="4"/>
  <c r="U4795" i="4"/>
  <c r="U4796" i="4"/>
  <c r="U4797" i="4"/>
  <c r="U4798" i="4"/>
  <c r="U4799" i="4"/>
  <c r="U4800" i="4"/>
  <c r="U4801" i="4"/>
  <c r="U4802" i="4"/>
  <c r="U4803" i="4"/>
  <c r="U4804" i="4"/>
  <c r="U4805" i="4"/>
  <c r="U4806" i="4"/>
  <c r="U4807" i="4"/>
  <c r="U4808" i="4"/>
  <c r="U4809" i="4"/>
  <c r="U4810" i="4"/>
  <c r="U4811" i="4"/>
  <c r="U4812" i="4"/>
  <c r="U4813" i="4"/>
  <c r="U4814" i="4"/>
  <c r="U4815" i="4"/>
  <c r="U4816" i="4"/>
  <c r="U4817" i="4"/>
  <c r="U4818" i="4"/>
  <c r="U4819" i="4"/>
  <c r="U4820" i="4"/>
  <c r="U4821" i="4"/>
  <c r="U4822" i="4"/>
  <c r="U4823" i="4"/>
  <c r="U4824" i="4"/>
  <c r="U4825" i="4"/>
  <c r="U4826" i="4"/>
  <c r="U4827" i="4"/>
  <c r="U4828" i="4"/>
  <c r="U4829" i="4"/>
  <c r="U4830" i="4"/>
  <c r="U4831" i="4"/>
  <c r="U4832" i="4"/>
  <c r="U4833" i="4"/>
  <c r="U4834" i="4"/>
  <c r="U4835" i="4"/>
  <c r="U4836" i="4"/>
  <c r="U4837" i="4"/>
  <c r="U4838" i="4"/>
  <c r="U4839" i="4"/>
  <c r="U4840" i="4"/>
  <c r="U4841" i="4"/>
  <c r="U4842" i="4"/>
  <c r="U4843" i="4"/>
  <c r="U4844" i="4"/>
  <c r="U4845" i="4"/>
  <c r="U4846" i="4"/>
  <c r="U4847" i="4"/>
  <c r="U4848" i="4"/>
  <c r="U4849" i="4"/>
  <c r="U4850" i="4"/>
  <c r="U4851" i="4"/>
  <c r="U4852" i="4"/>
  <c r="U4853" i="4"/>
  <c r="U4854" i="4"/>
  <c r="U4855" i="4"/>
  <c r="U4856" i="4"/>
  <c r="U4857" i="4"/>
  <c r="U4858" i="4"/>
  <c r="U4859" i="4"/>
  <c r="U4860" i="4"/>
  <c r="U4861" i="4"/>
  <c r="U4862" i="4"/>
  <c r="U4863" i="4"/>
  <c r="U4864" i="4"/>
  <c r="U4865" i="4"/>
  <c r="U4866" i="4"/>
  <c r="U4867" i="4"/>
  <c r="U4868" i="4"/>
  <c r="U4869" i="4"/>
  <c r="U4870" i="4"/>
  <c r="U4871" i="4"/>
  <c r="U4872" i="4"/>
  <c r="U4873" i="4"/>
  <c r="U4874" i="4"/>
  <c r="U4875" i="4"/>
  <c r="U4876" i="4"/>
  <c r="U4877" i="4"/>
  <c r="U4878" i="4"/>
  <c r="U4879" i="4"/>
  <c r="U4880" i="4"/>
  <c r="U4881" i="4"/>
  <c r="U4882" i="4"/>
  <c r="U4883" i="4"/>
  <c r="U4884" i="4"/>
  <c r="U4885" i="4"/>
  <c r="U4886" i="4"/>
  <c r="U4887" i="4"/>
  <c r="U4888" i="4"/>
  <c r="U4889" i="4"/>
  <c r="U4890" i="4"/>
  <c r="U4891" i="4"/>
  <c r="U4892" i="4"/>
  <c r="U4893" i="4"/>
  <c r="U4894" i="4"/>
  <c r="U4895" i="4"/>
  <c r="U4896" i="4"/>
  <c r="U4897" i="4"/>
  <c r="U4898" i="4"/>
  <c r="U4899" i="4"/>
  <c r="U4900" i="4"/>
  <c r="U4901" i="4"/>
  <c r="U4902" i="4"/>
  <c r="U4903" i="4"/>
  <c r="U4904" i="4"/>
  <c r="U4905" i="4"/>
  <c r="U4906" i="4"/>
  <c r="U4907" i="4"/>
  <c r="U4908" i="4"/>
  <c r="U4909" i="4"/>
  <c r="U4910" i="4"/>
  <c r="U4911" i="4"/>
  <c r="U4912" i="4"/>
  <c r="U4913" i="4"/>
  <c r="U4914" i="4"/>
  <c r="U4915" i="4"/>
  <c r="U4916" i="4"/>
  <c r="U4917" i="4"/>
  <c r="U4918" i="4"/>
  <c r="U4919" i="4"/>
  <c r="U4920" i="4"/>
  <c r="U4921" i="4"/>
  <c r="U4922" i="4"/>
  <c r="U4923" i="4"/>
  <c r="U4924" i="4"/>
  <c r="U4925" i="4"/>
  <c r="U4926" i="4"/>
  <c r="U4927" i="4"/>
  <c r="U4928" i="4"/>
  <c r="U4929" i="4"/>
  <c r="U4930" i="4"/>
  <c r="U4931" i="4"/>
  <c r="U4932" i="4"/>
  <c r="U4933" i="4"/>
  <c r="U4934" i="4"/>
  <c r="U4935" i="4"/>
  <c r="U4936" i="4"/>
  <c r="U4937" i="4"/>
  <c r="U4938" i="4"/>
  <c r="U4939" i="4"/>
  <c r="U4940" i="4"/>
  <c r="U4941" i="4"/>
  <c r="U4942" i="4"/>
  <c r="U4943" i="4"/>
  <c r="U4944" i="4"/>
  <c r="U4945" i="4"/>
  <c r="U4946" i="4"/>
  <c r="U4947" i="4"/>
  <c r="U4948" i="4"/>
  <c r="U4949" i="4"/>
  <c r="U4950" i="4"/>
  <c r="U4951" i="4"/>
  <c r="U4952" i="4"/>
  <c r="U4953" i="4"/>
  <c r="U4954" i="4"/>
  <c r="U4955" i="4"/>
  <c r="U4956" i="4"/>
  <c r="U4957" i="4"/>
  <c r="U4958" i="4"/>
  <c r="U4959" i="4"/>
  <c r="U4960" i="4"/>
  <c r="U4961" i="4"/>
  <c r="U4962" i="4"/>
  <c r="U4963" i="4"/>
  <c r="U4964" i="4"/>
  <c r="U4965" i="4"/>
  <c r="U4966" i="4"/>
  <c r="U4967" i="4"/>
  <c r="U4968" i="4"/>
  <c r="U4969" i="4"/>
  <c r="U4970" i="4"/>
  <c r="U4971" i="4"/>
  <c r="U4972" i="4"/>
  <c r="U4973" i="4"/>
  <c r="U4974" i="4"/>
  <c r="U4975" i="4"/>
  <c r="U4976" i="4"/>
  <c r="U4977" i="4"/>
  <c r="U4978" i="4"/>
  <c r="U4979" i="4"/>
  <c r="U4980" i="4"/>
  <c r="U4981" i="4"/>
  <c r="U4982" i="4"/>
  <c r="U4983" i="4"/>
  <c r="U4984" i="4"/>
  <c r="U4985" i="4"/>
  <c r="U4986" i="4"/>
  <c r="U4987" i="4"/>
  <c r="U4988" i="4"/>
  <c r="U4989" i="4"/>
  <c r="U4990" i="4"/>
  <c r="U4991" i="4"/>
  <c r="U4992" i="4"/>
  <c r="U4993" i="4"/>
  <c r="U4994" i="4"/>
  <c r="U4995" i="4"/>
  <c r="U4996" i="4"/>
  <c r="U4997" i="4"/>
  <c r="U4998" i="4"/>
  <c r="U4999" i="4"/>
  <c r="U5000" i="4"/>
  <c r="U5001" i="4"/>
  <c r="U5002" i="4"/>
  <c r="U5003" i="4"/>
  <c r="U5004" i="4"/>
  <c r="U5005" i="4"/>
  <c r="U5006" i="4"/>
  <c r="U5007" i="4"/>
  <c r="U5008" i="4"/>
  <c r="U5009" i="4"/>
  <c r="U5010" i="4"/>
  <c r="U5011" i="4"/>
  <c r="U5012" i="4"/>
  <c r="U5013" i="4"/>
  <c r="U5014" i="4"/>
  <c r="U5015" i="4"/>
  <c r="U5016" i="4"/>
  <c r="U5017" i="4"/>
  <c r="U5018" i="4"/>
  <c r="U5019" i="4"/>
  <c r="U5020" i="4"/>
  <c r="U5021" i="4"/>
  <c r="U5022" i="4"/>
  <c r="U5023" i="4"/>
  <c r="U5024" i="4"/>
  <c r="U5025" i="4"/>
  <c r="U5026" i="4"/>
  <c r="U5027" i="4"/>
  <c r="U5028" i="4"/>
  <c r="U5029" i="4"/>
  <c r="U5030" i="4"/>
  <c r="U5031" i="4"/>
  <c r="U5032" i="4"/>
  <c r="U5033" i="4"/>
  <c r="U5034" i="4"/>
  <c r="U5035" i="4"/>
  <c r="U5036" i="4"/>
  <c r="U5037" i="4"/>
  <c r="U5038" i="4"/>
  <c r="U5039" i="4"/>
  <c r="U5040" i="4"/>
  <c r="U5041" i="4"/>
  <c r="U5042" i="4"/>
  <c r="U5043" i="4"/>
  <c r="U5044" i="4"/>
  <c r="U5045" i="4"/>
  <c r="U5046" i="4"/>
  <c r="U5047" i="4"/>
  <c r="U5048" i="4"/>
  <c r="U5049" i="4"/>
  <c r="U5050" i="4"/>
  <c r="U5051" i="4"/>
  <c r="U5052" i="4"/>
  <c r="U5053" i="4"/>
  <c r="U5054" i="4"/>
  <c r="U5055" i="4"/>
  <c r="U5056" i="4"/>
  <c r="U5057" i="4"/>
  <c r="U5058" i="4"/>
  <c r="U5059" i="4"/>
  <c r="U5060" i="4"/>
  <c r="U5061" i="4"/>
  <c r="U5062" i="4"/>
  <c r="U5063" i="4"/>
  <c r="U5064" i="4"/>
  <c r="U5065" i="4"/>
  <c r="U5066" i="4"/>
  <c r="U5067" i="4"/>
  <c r="U5068" i="4"/>
  <c r="U5069" i="4"/>
  <c r="U5070" i="4"/>
  <c r="U5071" i="4"/>
  <c r="U5072" i="4"/>
  <c r="U5073" i="4"/>
  <c r="U5074" i="4"/>
  <c r="U5075" i="4"/>
  <c r="U5076" i="4"/>
  <c r="U5077" i="4"/>
  <c r="U5078" i="4"/>
  <c r="U5079" i="4"/>
  <c r="U5080" i="4"/>
  <c r="U5081" i="4"/>
  <c r="U5082" i="4"/>
  <c r="U5083" i="4"/>
  <c r="U5084" i="4"/>
  <c r="U5085" i="4"/>
  <c r="U5086" i="4"/>
  <c r="U5087" i="4"/>
  <c r="U5088" i="4"/>
  <c r="U5089" i="4"/>
  <c r="U5090" i="4"/>
  <c r="U5091" i="4"/>
  <c r="U5092" i="4"/>
  <c r="U5093" i="4"/>
  <c r="U5094" i="4"/>
  <c r="U5095" i="4"/>
  <c r="U5096" i="4"/>
  <c r="U5097" i="4"/>
  <c r="U5098" i="4"/>
  <c r="U5099" i="4"/>
  <c r="U5100" i="4"/>
  <c r="U5101" i="4"/>
  <c r="U5102" i="4"/>
  <c r="U5103" i="4"/>
  <c r="U5104" i="4"/>
  <c r="U5105" i="4"/>
  <c r="U5106" i="4"/>
  <c r="U5107" i="4"/>
  <c r="U5108" i="4"/>
  <c r="U5109" i="4"/>
  <c r="U5110" i="4"/>
  <c r="U5111" i="4"/>
  <c r="U5112" i="4"/>
  <c r="U5113" i="4"/>
  <c r="U5114" i="4"/>
  <c r="U5115" i="4"/>
  <c r="U5116" i="4"/>
  <c r="U5117" i="4"/>
  <c r="U5118" i="4"/>
  <c r="U5119" i="4"/>
  <c r="U5120" i="4"/>
  <c r="U5121" i="4"/>
  <c r="U5122" i="4"/>
  <c r="U5123" i="4"/>
  <c r="U5124" i="4"/>
  <c r="U5125" i="4"/>
  <c r="U5126" i="4"/>
  <c r="U5127" i="4"/>
  <c r="U5128" i="4"/>
  <c r="U5129" i="4"/>
  <c r="U5130" i="4"/>
  <c r="U5131" i="4"/>
  <c r="U5132" i="4"/>
  <c r="U5133" i="4"/>
  <c r="U5134" i="4"/>
  <c r="U5135" i="4"/>
  <c r="U5136" i="4"/>
  <c r="U5137" i="4"/>
  <c r="U5138" i="4"/>
  <c r="U5139" i="4"/>
  <c r="U5140" i="4"/>
  <c r="U5141" i="4"/>
  <c r="U5142" i="4"/>
  <c r="U5143" i="4"/>
  <c r="U5144" i="4"/>
  <c r="U5145" i="4"/>
  <c r="U5146" i="4"/>
  <c r="U5147" i="4"/>
  <c r="U5148" i="4"/>
  <c r="U5149" i="4"/>
  <c r="U5150" i="4"/>
  <c r="U5151" i="4"/>
  <c r="U5152" i="4"/>
  <c r="U5153" i="4"/>
  <c r="U5154" i="4"/>
  <c r="U5155" i="4"/>
  <c r="U5156" i="4"/>
  <c r="U5157" i="4"/>
  <c r="U5158" i="4"/>
  <c r="U5159" i="4"/>
  <c r="U5160" i="4"/>
  <c r="U5161" i="4"/>
  <c r="U5162" i="4"/>
  <c r="U5163" i="4"/>
  <c r="U5164" i="4"/>
  <c r="U5165" i="4"/>
  <c r="U5166" i="4"/>
  <c r="U5167" i="4"/>
  <c r="U5168" i="4"/>
  <c r="U5169" i="4"/>
  <c r="U5170" i="4"/>
  <c r="U5171" i="4"/>
  <c r="U5172" i="4"/>
  <c r="U5173" i="4"/>
  <c r="U5174" i="4"/>
  <c r="U5175" i="4"/>
  <c r="U5176" i="4"/>
  <c r="U5177" i="4"/>
  <c r="U5178" i="4"/>
  <c r="U5179" i="4"/>
  <c r="U5180" i="4"/>
  <c r="U5181" i="4"/>
  <c r="U5182" i="4"/>
  <c r="U5183" i="4"/>
  <c r="U5184" i="4"/>
  <c r="U5185" i="4"/>
  <c r="U5186" i="4"/>
  <c r="U5187" i="4"/>
  <c r="U5188" i="4"/>
  <c r="U5189" i="4"/>
  <c r="U5190" i="4"/>
  <c r="U5191" i="4"/>
  <c r="U5192" i="4"/>
  <c r="U5193" i="4"/>
  <c r="U5194" i="4"/>
  <c r="U5195" i="4"/>
  <c r="U5196" i="4"/>
  <c r="U5197" i="4"/>
  <c r="U5198" i="4"/>
  <c r="U5199" i="4"/>
  <c r="U5200" i="4"/>
  <c r="U5201" i="4"/>
  <c r="U5202" i="4"/>
  <c r="U5203" i="4"/>
  <c r="U5204" i="4"/>
  <c r="U5205" i="4"/>
  <c r="U5206" i="4"/>
  <c r="U5207" i="4"/>
  <c r="U5208" i="4"/>
  <c r="U5209" i="4"/>
  <c r="U5210" i="4"/>
  <c r="U5211" i="4"/>
  <c r="U5212" i="4"/>
  <c r="U5213" i="4"/>
  <c r="U5214" i="4"/>
  <c r="U5215" i="4"/>
  <c r="U5216" i="4"/>
  <c r="U5217" i="4"/>
  <c r="U5218" i="4"/>
  <c r="U5219" i="4"/>
  <c r="U5220" i="4"/>
  <c r="U5221" i="4"/>
  <c r="U5222" i="4"/>
  <c r="U5223" i="4"/>
  <c r="U5224" i="4"/>
  <c r="U5225" i="4"/>
  <c r="U5226" i="4"/>
  <c r="U5227" i="4"/>
  <c r="U5228" i="4"/>
  <c r="U5229" i="4"/>
  <c r="U5230" i="4"/>
  <c r="U5231" i="4"/>
  <c r="U5232" i="4"/>
  <c r="U5233" i="4"/>
  <c r="U5234" i="4"/>
  <c r="U5235" i="4"/>
  <c r="U5236" i="4"/>
  <c r="U5237" i="4"/>
  <c r="U5238" i="4"/>
  <c r="U5239" i="4"/>
  <c r="U5240" i="4"/>
  <c r="U5241" i="4"/>
  <c r="U5242" i="4"/>
  <c r="U5243" i="4"/>
  <c r="U5244" i="4"/>
  <c r="U5245" i="4"/>
  <c r="U5246" i="4"/>
  <c r="U5247" i="4"/>
  <c r="U5248" i="4"/>
  <c r="U5249" i="4"/>
  <c r="U5250" i="4"/>
  <c r="U5251" i="4"/>
  <c r="U5252" i="4"/>
  <c r="U5253" i="4"/>
  <c r="U5254" i="4"/>
  <c r="U5255" i="4"/>
  <c r="U5256" i="4"/>
  <c r="U5257" i="4"/>
  <c r="U5258" i="4"/>
  <c r="U5259" i="4"/>
  <c r="U5260" i="4"/>
  <c r="U5261" i="4"/>
  <c r="U5262" i="4"/>
  <c r="U5263" i="4"/>
  <c r="U5264" i="4"/>
  <c r="U5265" i="4"/>
  <c r="U5266" i="4"/>
  <c r="U5267" i="4"/>
  <c r="U5268" i="4"/>
  <c r="U5269" i="4"/>
  <c r="U5270" i="4"/>
  <c r="U5271" i="4"/>
  <c r="U5272" i="4"/>
  <c r="U5273" i="4"/>
  <c r="U5274" i="4"/>
  <c r="U5275" i="4"/>
  <c r="U5276" i="4"/>
  <c r="U5277" i="4"/>
  <c r="U5278" i="4"/>
  <c r="U5279" i="4"/>
  <c r="U5280" i="4"/>
  <c r="U5281" i="4"/>
  <c r="U5283" i="4"/>
  <c r="U5284" i="4"/>
  <c r="U5285" i="4"/>
  <c r="U5286" i="4"/>
  <c r="U5287" i="4"/>
  <c r="U5288" i="4"/>
  <c r="U5289" i="4"/>
  <c r="U5290" i="4"/>
  <c r="U5291" i="4"/>
  <c r="U5292" i="4"/>
  <c r="U5293" i="4"/>
  <c r="U5294" i="4"/>
  <c r="U5295" i="4"/>
  <c r="U5296" i="4"/>
  <c r="U5297" i="4"/>
  <c r="U5298" i="4"/>
  <c r="U5299" i="4"/>
  <c r="U5300" i="4"/>
  <c r="U5301" i="4"/>
  <c r="U5302" i="4"/>
  <c r="U5303" i="4"/>
  <c r="U5304" i="4"/>
  <c r="U5305" i="4"/>
  <c r="U5306" i="4"/>
  <c r="U5307" i="4"/>
  <c r="U5308" i="4"/>
  <c r="U5309" i="4"/>
  <c r="U5310" i="4"/>
  <c r="U5311" i="4"/>
  <c r="U5312" i="4"/>
  <c r="U5313" i="4"/>
  <c r="U5314" i="4"/>
  <c r="U5315" i="4"/>
  <c r="U5316" i="4"/>
  <c r="U5317" i="4"/>
  <c r="U5318" i="4"/>
  <c r="U5319" i="4"/>
  <c r="U5320" i="4"/>
  <c r="U5321" i="4"/>
  <c r="U5322" i="4"/>
  <c r="U5323" i="4"/>
  <c r="U5324" i="4"/>
  <c r="U5325" i="4"/>
  <c r="U5326" i="4"/>
  <c r="U5327" i="4"/>
  <c r="U5328" i="4"/>
  <c r="U5329" i="4"/>
  <c r="U5330" i="4"/>
  <c r="U5331" i="4"/>
  <c r="U5332" i="4"/>
  <c r="U5333" i="4"/>
  <c r="U5334" i="4"/>
  <c r="U5335" i="4"/>
  <c r="U5336" i="4"/>
  <c r="U5337" i="4"/>
  <c r="U5338" i="4"/>
  <c r="U5339" i="4"/>
  <c r="U5340" i="4"/>
  <c r="U5341" i="4"/>
  <c r="U5342" i="4"/>
  <c r="U5343" i="4"/>
  <c r="U5344" i="4"/>
  <c r="U5345" i="4"/>
  <c r="U5346" i="4"/>
  <c r="U5347" i="4"/>
  <c r="U5348" i="4"/>
  <c r="U5349" i="4"/>
  <c r="U5350" i="4"/>
  <c r="U5351" i="4"/>
  <c r="U5352" i="4"/>
  <c r="U5353" i="4"/>
  <c r="U5355" i="4"/>
  <c r="U5356" i="4"/>
  <c r="U5357" i="4"/>
  <c r="U5358" i="4"/>
  <c r="U5359" i="4"/>
  <c r="U5360" i="4"/>
  <c r="U5361" i="4"/>
  <c r="U5362" i="4"/>
  <c r="U5363" i="4"/>
  <c r="U5364" i="4"/>
  <c r="U5365" i="4"/>
  <c r="U5366" i="4"/>
  <c r="U5367" i="4"/>
  <c r="U5368" i="4"/>
  <c r="U5369" i="4"/>
  <c r="U5370" i="4"/>
  <c r="U5371" i="4"/>
  <c r="U5372" i="4"/>
  <c r="U5373" i="4"/>
  <c r="U5374" i="4"/>
  <c r="U5375" i="4"/>
  <c r="U5376" i="4"/>
  <c r="U5377" i="4"/>
  <c r="U5378" i="4"/>
  <c r="U5379" i="4"/>
  <c r="U5380" i="4"/>
  <c r="U5381" i="4"/>
  <c r="U5382" i="4"/>
  <c r="U5383" i="4"/>
  <c r="U5384" i="4"/>
  <c r="U5386" i="4"/>
  <c r="U5387" i="4"/>
  <c r="U5388" i="4"/>
  <c r="U5389" i="4"/>
  <c r="U5390" i="4"/>
  <c r="U5391" i="4"/>
  <c r="U5392" i="4"/>
  <c r="U5393" i="4"/>
  <c r="U5394" i="4"/>
  <c r="U5395" i="4"/>
  <c r="U5396" i="4"/>
  <c r="U5397" i="4"/>
  <c r="U5398" i="4"/>
  <c r="U5399" i="4"/>
  <c r="U5400" i="4"/>
  <c r="U5401" i="4"/>
  <c r="U5402" i="4"/>
  <c r="U5403" i="4"/>
  <c r="U5404" i="4"/>
  <c r="U5405" i="4"/>
  <c r="U5406" i="4"/>
  <c r="U5407" i="4"/>
  <c r="U5408" i="4"/>
  <c r="U5409" i="4"/>
  <c r="U5410" i="4"/>
  <c r="U5411" i="4"/>
  <c r="U5412" i="4"/>
  <c r="U5413" i="4"/>
  <c r="U5414" i="4"/>
  <c r="U5415" i="4"/>
  <c r="U5416" i="4"/>
  <c r="U5417" i="4"/>
  <c r="U5418" i="4"/>
  <c r="U5419" i="4"/>
  <c r="U5420" i="4"/>
  <c r="U5421" i="4"/>
  <c r="U5422" i="4"/>
  <c r="U5423" i="4"/>
  <c r="U5424" i="4"/>
  <c r="U5425" i="4"/>
  <c r="U5426" i="4"/>
  <c r="U5427" i="4"/>
  <c r="U5428" i="4"/>
  <c r="U5429" i="4"/>
  <c r="U5430" i="4"/>
  <c r="U5431" i="4"/>
  <c r="U5432" i="4"/>
  <c r="U5433" i="4"/>
  <c r="U5434" i="4"/>
  <c r="U5435" i="4"/>
  <c r="U5436" i="4"/>
  <c r="U5437" i="4"/>
  <c r="U5438" i="4"/>
  <c r="U5439" i="4"/>
  <c r="U5440" i="4"/>
  <c r="U5441" i="4"/>
  <c r="U5442" i="4"/>
  <c r="U5443" i="4"/>
  <c r="U5444" i="4"/>
  <c r="U5445" i="4"/>
  <c r="U5446" i="4"/>
  <c r="U5447" i="4"/>
  <c r="U5448" i="4"/>
  <c r="U5449" i="4"/>
  <c r="U5450" i="4"/>
  <c r="U5451" i="4"/>
  <c r="U5452" i="4"/>
  <c r="U5453" i="4"/>
  <c r="U5455" i="4"/>
  <c r="U5456" i="4"/>
  <c r="U5457" i="4"/>
  <c r="U5458" i="4"/>
  <c r="U5459" i="4"/>
  <c r="U5460" i="4"/>
  <c r="U5461" i="4"/>
  <c r="U5462" i="4"/>
  <c r="U5463" i="4"/>
  <c r="U5464" i="4"/>
  <c r="U5465" i="4"/>
  <c r="U5466" i="4"/>
  <c r="U5467" i="4"/>
  <c r="U5468" i="4"/>
  <c r="U5469" i="4"/>
  <c r="U5470" i="4"/>
  <c r="U5471" i="4"/>
  <c r="U5474" i="4"/>
  <c r="U5475" i="4"/>
  <c r="U5476" i="4"/>
  <c r="U5477" i="4"/>
  <c r="U5478" i="4"/>
  <c r="U5479" i="4"/>
  <c r="U5480" i="4"/>
  <c r="U5481" i="4"/>
  <c r="U5482" i="4"/>
  <c r="U5483" i="4"/>
  <c r="U5484" i="4"/>
  <c r="U5485" i="4"/>
  <c r="U5486" i="4"/>
  <c r="U5487" i="4"/>
  <c r="U5488" i="4"/>
  <c r="U5489" i="4"/>
  <c r="U5490" i="4"/>
  <c r="U5491" i="4"/>
  <c r="U5492" i="4"/>
  <c r="U5494" i="4"/>
  <c r="U5495" i="4"/>
  <c r="U5496" i="4"/>
  <c r="U5497" i="4"/>
  <c r="U5498" i="4"/>
  <c r="U5499" i="4"/>
  <c r="U5500" i="4"/>
  <c r="U5501" i="4"/>
  <c r="U5502" i="4"/>
  <c r="U5503" i="4"/>
  <c r="U5504" i="4"/>
  <c r="U5505" i="4"/>
  <c r="U5506" i="4"/>
  <c r="U5507" i="4"/>
  <c r="U5508" i="4"/>
  <c r="U5509" i="4"/>
  <c r="U5510" i="4"/>
  <c r="U5511" i="4"/>
  <c r="U5512" i="4"/>
  <c r="U5513" i="4"/>
  <c r="U5514" i="4"/>
  <c r="U5515" i="4"/>
  <c r="U5516" i="4"/>
  <c r="U5517" i="4"/>
  <c r="U5518" i="4"/>
  <c r="U5519" i="4"/>
  <c r="U5520" i="4"/>
  <c r="U5521" i="4"/>
  <c r="U5522" i="4"/>
  <c r="U5523" i="4"/>
  <c r="U5524" i="4"/>
  <c r="U5525" i="4"/>
  <c r="U5526" i="4"/>
  <c r="U5527" i="4"/>
  <c r="U5528" i="4"/>
  <c r="U5529" i="4"/>
  <c r="U5530" i="4"/>
  <c r="U5531" i="4"/>
  <c r="U5533" i="4"/>
  <c r="U5534" i="4"/>
  <c r="U5535" i="4"/>
  <c r="U5536" i="4"/>
  <c r="U5537" i="4"/>
  <c r="U5538" i="4"/>
  <c r="U5539" i="4"/>
  <c r="U5540" i="4"/>
  <c r="U5541" i="4"/>
  <c r="U5542" i="4"/>
  <c r="U5543" i="4"/>
  <c r="U5544" i="4"/>
  <c r="U5545" i="4"/>
  <c r="U5546" i="4"/>
  <c r="U5547" i="4"/>
  <c r="U5548" i="4"/>
  <c r="U5549" i="4"/>
  <c r="U5550" i="4"/>
  <c r="U5551" i="4"/>
  <c r="U5552" i="4"/>
  <c r="U5554" i="4"/>
  <c r="U5555" i="4"/>
  <c r="U5556" i="4"/>
  <c r="U5557" i="4"/>
  <c r="U5558" i="4"/>
  <c r="U5559" i="4"/>
  <c r="U5560" i="4"/>
  <c r="U5562" i="4"/>
  <c r="U5563" i="4"/>
  <c r="U5564" i="4"/>
  <c r="U5566" i="4"/>
  <c r="U5567" i="4"/>
  <c r="U5568" i="4"/>
  <c r="U5569" i="4"/>
  <c r="U5570" i="4"/>
  <c r="U5571" i="4"/>
  <c r="U5572" i="4"/>
  <c r="U5573" i="4"/>
  <c r="U5574" i="4"/>
  <c r="U5575" i="4"/>
  <c r="U5576" i="4"/>
  <c r="U5577" i="4"/>
  <c r="U5578" i="4"/>
  <c r="U5579" i="4"/>
  <c r="U5580" i="4"/>
  <c r="U5581" i="4"/>
  <c r="U5582" i="4"/>
  <c r="U5583" i="4"/>
  <c r="U5584" i="4"/>
  <c r="U5585" i="4"/>
  <c r="U5586" i="4"/>
  <c r="U5587" i="4"/>
  <c r="U5588" i="4"/>
  <c r="U5589" i="4"/>
  <c r="U5590" i="4"/>
  <c r="U5591" i="4"/>
  <c r="U5592" i="4"/>
  <c r="U5593" i="4"/>
  <c r="U5594" i="4"/>
  <c r="U5595" i="4"/>
  <c r="U5598" i="4"/>
  <c r="U5599" i="4"/>
  <c r="U5600" i="4"/>
  <c r="U5601" i="4"/>
  <c r="U5602" i="4"/>
  <c r="U5603" i="4"/>
  <c r="U5604" i="4"/>
  <c r="U5605" i="4"/>
  <c r="U5606" i="4"/>
  <c r="U5607" i="4"/>
  <c r="U5608" i="4"/>
  <c r="U5610" i="4"/>
  <c r="U5611" i="4"/>
  <c r="U5612" i="4"/>
  <c r="U5613" i="4"/>
  <c r="U5614" i="4"/>
  <c r="U5615" i="4"/>
  <c r="U5616" i="4"/>
  <c r="U5617" i="4"/>
  <c r="U5618" i="4"/>
  <c r="U5619" i="4"/>
  <c r="U5620" i="4"/>
  <c r="U5621" i="4"/>
  <c r="U5622" i="4"/>
  <c r="U5623" i="4"/>
  <c r="U5624" i="4"/>
  <c r="U5625" i="4"/>
  <c r="U5626" i="4"/>
  <c r="U5628" i="4"/>
  <c r="U5629" i="4"/>
  <c r="U5630" i="4"/>
  <c r="U5631" i="4"/>
  <c r="U5632" i="4"/>
  <c r="U5633" i="4"/>
  <c r="U5634" i="4"/>
  <c r="U5635" i="4"/>
  <c r="U5636" i="4"/>
  <c r="U5637" i="4"/>
  <c r="U5638" i="4"/>
  <c r="U5639" i="4"/>
  <c r="U5640" i="4"/>
  <c r="U5642" i="4"/>
  <c r="U5643" i="4"/>
  <c r="U5644" i="4"/>
  <c r="U5645" i="4"/>
  <c r="U5646" i="4"/>
  <c r="U5649" i="4"/>
  <c r="U5650" i="4"/>
  <c r="U5651" i="4"/>
  <c r="U5652" i="4"/>
  <c r="U5653" i="4"/>
  <c r="U5654" i="4"/>
  <c r="U5655" i="4"/>
  <c r="U5657" i="4"/>
  <c r="U5658" i="4"/>
  <c r="U5659" i="4"/>
  <c r="U5662" i="4"/>
  <c r="U5663" i="4"/>
  <c r="U5666" i="4"/>
  <c r="U5667" i="4"/>
  <c r="U5669" i="4"/>
  <c r="U5670" i="4"/>
  <c r="U5675" i="4"/>
  <c r="U5676" i="4"/>
  <c r="U5677" i="4"/>
  <c r="U5678" i="4"/>
  <c r="U5679" i="4"/>
  <c r="U5681" i="4"/>
  <c r="U5682" i="4"/>
  <c r="U5683" i="4"/>
  <c r="U5686" i="4"/>
  <c r="U5689" i="4"/>
  <c r="U5690" i="4"/>
  <c r="U5691" i="4"/>
  <c r="U5692" i="4"/>
  <c r="U5693" i="4"/>
  <c r="U5694" i="4"/>
  <c r="U5695" i="4"/>
  <c r="U5696" i="4"/>
  <c r="U5698" i="4"/>
  <c r="U5699" i="4"/>
  <c r="U5700" i="4"/>
  <c r="U5706" i="4"/>
  <c r="U5707" i="4"/>
  <c r="U5711" i="4"/>
  <c r="U5714" i="4"/>
  <c r="U5718" i="4"/>
  <c r="U5719" i="4"/>
  <c r="U5720" i="4"/>
  <c r="U5721" i="4"/>
  <c r="U5722" i="4"/>
  <c r="U5723" i="4"/>
  <c r="U5724" i="4"/>
  <c r="U5725" i="4"/>
  <c r="U5726" i="4"/>
  <c r="U5727" i="4"/>
  <c r="U5729" i="4"/>
  <c r="U5731" i="4"/>
  <c r="U5732" i="4"/>
  <c r="U5733" i="4"/>
  <c r="U5734" i="4"/>
  <c r="U5735" i="4"/>
  <c r="U5736" i="4"/>
  <c r="U5737" i="4"/>
  <c r="U5738" i="4"/>
  <c r="U5739" i="4"/>
  <c r="U5740" i="4"/>
  <c r="U5741" i="4"/>
  <c r="U5742" i="4"/>
  <c r="U5744" i="4"/>
  <c r="U5745" i="4"/>
  <c r="U5746" i="4"/>
  <c r="U5747" i="4"/>
  <c r="U5748" i="4"/>
  <c r="U5749" i="4"/>
  <c r="U5750" i="4"/>
  <c r="U5751" i="4"/>
  <c r="U5752" i="4"/>
  <c r="U5754" i="4"/>
  <c r="U5755" i="4"/>
  <c r="U5756" i="4"/>
  <c r="U5757" i="4"/>
  <c r="U5758" i="4"/>
  <c r="U5759" i="4"/>
  <c r="U5760" i="4"/>
  <c r="U5762" i="4"/>
  <c r="U5763" i="4"/>
  <c r="U5766" i="4"/>
  <c r="U5770" i="4"/>
  <c r="U5771" i="4"/>
  <c r="U5772" i="4"/>
  <c r="U5773" i="4"/>
  <c r="U5774" i="4"/>
  <c r="U5775" i="4"/>
  <c r="U5778" i="4"/>
  <c r="U5779" i="4"/>
  <c r="U5780" i="4"/>
  <c r="U5782" i="4"/>
  <c r="U5783" i="4"/>
  <c r="U5784" i="4"/>
  <c r="U5785" i="4"/>
  <c r="U5786" i="4"/>
  <c r="U5787" i="4"/>
  <c r="U5788" i="4"/>
  <c r="U5790" i="4"/>
  <c r="U5791" i="4"/>
  <c r="U5794" i="4"/>
  <c r="U5795" i="4"/>
  <c r="U5796" i="4"/>
  <c r="U5797" i="4"/>
  <c r="U5798" i="4"/>
  <c r="U5799" i="4"/>
  <c r="U5800" i="4"/>
  <c r="U5801" i="4"/>
  <c r="U5802" i="4"/>
  <c r="U5803" i="4"/>
  <c r="U5804" i="4"/>
  <c r="U5805" i="4"/>
  <c r="U5806" i="4"/>
  <c r="U5807" i="4"/>
  <c r="U5808" i="4"/>
  <c r="U5809" i="4"/>
  <c r="U5810" i="4"/>
  <c r="U5811" i="4"/>
  <c r="U5812" i="4"/>
  <c r="U5813" i="4"/>
  <c r="U5814" i="4"/>
  <c r="U5815" i="4"/>
  <c r="U5816" i="4"/>
  <c r="U5817" i="4"/>
  <c r="U5818" i="4"/>
  <c r="U5819" i="4"/>
  <c r="U5820" i="4"/>
  <c r="U5822" i="4"/>
  <c r="U5823" i="4"/>
  <c r="U5824" i="4"/>
  <c r="U5825" i="4"/>
  <c r="U5826" i="4"/>
  <c r="U5827" i="4"/>
  <c r="U5828" i="4"/>
  <c r="U5830" i="4"/>
  <c r="U5831" i="4"/>
  <c r="U5832" i="4"/>
  <c r="U5833" i="4"/>
  <c r="U5834" i="4"/>
  <c r="U5835" i="4"/>
  <c r="U5836" i="4"/>
  <c r="U5838" i="4"/>
  <c r="U5839" i="4"/>
  <c r="U5840" i="4"/>
  <c r="U5841" i="4"/>
  <c r="U5842" i="4"/>
  <c r="U5843" i="4"/>
  <c r="U5844" i="4"/>
  <c r="U5845" i="4"/>
  <c r="U5846" i="4"/>
  <c r="U5847" i="4"/>
  <c r="U5848" i="4"/>
  <c r="U5849" i="4"/>
  <c r="U5850" i="4"/>
  <c r="U5851" i="4"/>
  <c r="U5852" i="4"/>
  <c r="U5853" i="4"/>
  <c r="U5854" i="4"/>
  <c r="U5855" i="4"/>
  <c r="U5856" i="4"/>
  <c r="U5857" i="4"/>
  <c r="U5858" i="4"/>
  <c r="U5859" i="4"/>
  <c r="U11" i="4"/>
  <c r="B4396" i="32"/>
  <c r="B4397" i="32"/>
  <c r="U5493" i="4" s="1"/>
  <c r="B4398" i="32"/>
  <c r="U5532" i="4" s="1"/>
  <c r="B4399" i="32"/>
  <c r="B4400" i="32"/>
  <c r="B4401" i="32"/>
  <c r="U5553" i="4" s="1"/>
  <c r="B4402" i="32"/>
  <c r="U5561" i="4" s="1"/>
  <c r="B4403" i="32"/>
  <c r="U5565" i="4" s="1"/>
  <c r="B4404" i="32"/>
  <c r="B4405" i="32"/>
  <c r="U5597" i="4" s="1"/>
  <c r="B4406" i="32"/>
  <c r="U5609" i="4" s="1"/>
  <c r="B4407" i="32"/>
  <c r="U5641" i="4" s="1"/>
  <c r="B4408" i="32"/>
  <c r="B4409" i="32"/>
  <c r="U5647" i="4" s="1"/>
  <c r="B4410" i="32"/>
  <c r="U5648" i="4" s="1"/>
  <c r="B4411" i="32"/>
  <c r="U5656" i="4" s="1"/>
  <c r="B4412" i="32"/>
  <c r="B4413" i="32"/>
  <c r="U5660" i="4" s="1"/>
  <c r="B4414" i="32"/>
  <c r="U5661" i="4" s="1"/>
  <c r="B4415" i="32"/>
  <c r="B4416" i="32"/>
  <c r="B4417" i="32"/>
  <c r="U5664" i="4" s="1"/>
  <c r="B4418" i="32"/>
  <c r="U5665" i="4" s="1"/>
  <c r="B4419" i="32"/>
  <c r="B4420" i="32"/>
  <c r="B4421" i="32"/>
  <c r="U5454" i="4" s="1"/>
  <c r="B4422" i="32"/>
  <c r="U5671" i="4" s="1"/>
  <c r="B4423" i="32"/>
  <c r="U5672" i="4" s="1"/>
  <c r="B4424" i="32"/>
  <c r="U5673" i="4" s="1"/>
  <c r="B4425" i="32"/>
  <c r="U5674" i="4" s="1"/>
  <c r="B4426" i="32"/>
  <c r="B4427" i="32"/>
  <c r="U5680" i="4" s="1"/>
  <c r="B4428" i="32"/>
  <c r="U5685" i="4" s="1"/>
  <c r="B4429" i="32"/>
  <c r="U5473" i="4" s="1"/>
  <c r="B4430" i="32"/>
  <c r="B4431" i="32"/>
  <c r="B4432" i="32"/>
  <c r="B4433" i="32"/>
  <c r="U5684" i="4" s="1"/>
  <c r="B4434" i="32"/>
  <c r="U5703" i="4" s="1"/>
  <c r="B4435" i="32"/>
  <c r="B4436" i="32"/>
  <c r="B4437" i="32"/>
  <c r="U5743" i="4" s="1"/>
  <c r="B4438" i="32"/>
  <c r="B4439" i="32"/>
  <c r="U5781" i="4" s="1"/>
  <c r="B4440" i="32"/>
  <c r="U5761" i="4" s="1"/>
  <c r="B4441" i="32"/>
  <c r="U5764" i="4" s="1"/>
  <c r="B4442" i="32"/>
  <c r="U5765" i="4" s="1"/>
  <c r="B4443" i="32"/>
  <c r="U5767" i="4" s="1"/>
  <c r="B4444" i="32"/>
  <c r="B4395" i="32"/>
  <c r="U5354" i="4" s="1"/>
  <c r="R5669" i="4"/>
  <c r="S5669" i="4" s="1"/>
  <c r="T5669" i="4"/>
  <c r="V5669" i="4"/>
  <c r="R5670" i="4"/>
  <c r="S5670" i="4" s="1"/>
  <c r="T5670" i="4"/>
  <c r="V5670" i="4"/>
  <c r="R5671" i="4"/>
  <c r="S5671" i="4" s="1"/>
  <c r="T5671" i="4"/>
  <c r="V5671" i="4"/>
  <c r="R5672" i="4"/>
  <c r="S5672" i="4" s="1"/>
  <c r="T5672" i="4"/>
  <c r="V5672" i="4"/>
  <c r="R5673" i="4"/>
  <c r="S5673" i="4" s="1"/>
  <c r="T5673" i="4"/>
  <c r="V5673" i="4"/>
  <c r="R5674" i="4"/>
  <c r="S5674" i="4" s="1"/>
  <c r="T5674" i="4"/>
  <c r="V5674" i="4"/>
  <c r="R5675" i="4"/>
  <c r="S5675" i="4" s="1"/>
  <c r="T5675" i="4"/>
  <c r="V5675" i="4"/>
  <c r="R5676" i="4"/>
  <c r="S5676" i="4" s="1"/>
  <c r="T5676" i="4"/>
  <c r="V5676" i="4"/>
  <c r="R5677" i="4"/>
  <c r="S5677" i="4" s="1"/>
  <c r="T5677" i="4"/>
  <c r="V5677" i="4"/>
  <c r="R5678" i="4"/>
  <c r="S5678" i="4" s="1"/>
  <c r="T5678" i="4"/>
  <c r="V5678" i="4"/>
  <c r="R5679" i="4"/>
  <c r="S5679" i="4" s="1"/>
  <c r="T5679" i="4"/>
  <c r="V5679" i="4"/>
  <c r="R5680" i="4"/>
  <c r="S5680" i="4" s="1"/>
  <c r="T5680" i="4"/>
  <c r="V5680" i="4"/>
  <c r="R5681" i="4"/>
  <c r="S5681" i="4" s="1"/>
  <c r="T5681" i="4"/>
  <c r="V5681" i="4"/>
  <c r="R5682" i="4"/>
  <c r="S5682" i="4" s="1"/>
  <c r="T5682" i="4"/>
  <c r="V5682" i="4"/>
  <c r="R5683" i="4"/>
  <c r="S5683" i="4" s="1"/>
  <c r="T5683" i="4"/>
  <c r="V5683" i="4"/>
  <c r="R5684" i="4"/>
  <c r="S5684" i="4" s="1"/>
  <c r="T5684" i="4"/>
  <c r="V5684" i="4"/>
  <c r="R5685" i="4"/>
  <c r="S5685" i="4" s="1"/>
  <c r="T5685" i="4"/>
  <c r="V5685" i="4"/>
  <c r="R5686" i="4"/>
  <c r="S5686" i="4" s="1"/>
  <c r="T5686" i="4"/>
  <c r="V5686" i="4"/>
  <c r="R5687" i="4"/>
  <c r="S5687" i="4" s="1"/>
  <c r="T5687" i="4"/>
  <c r="V5687" i="4"/>
  <c r="R5688" i="4"/>
  <c r="S5688" i="4" s="1"/>
  <c r="T5688" i="4"/>
  <c r="V5688" i="4"/>
  <c r="R5689" i="4"/>
  <c r="S5689" i="4" s="1"/>
  <c r="T5689" i="4"/>
  <c r="V5689" i="4"/>
  <c r="R5690" i="4"/>
  <c r="S5690" i="4" s="1"/>
  <c r="T5690" i="4"/>
  <c r="V5690" i="4"/>
  <c r="R5691" i="4"/>
  <c r="S5691" i="4" s="1"/>
  <c r="T5691" i="4"/>
  <c r="V5691" i="4"/>
  <c r="R5692" i="4"/>
  <c r="S5692" i="4" s="1"/>
  <c r="T5692" i="4"/>
  <c r="V5692" i="4"/>
  <c r="R5693" i="4"/>
  <c r="S5693" i="4" s="1"/>
  <c r="T5693" i="4"/>
  <c r="V5693" i="4"/>
  <c r="R5694" i="4"/>
  <c r="S5694" i="4" s="1"/>
  <c r="T5694" i="4"/>
  <c r="V5694" i="4"/>
  <c r="R5695" i="4"/>
  <c r="S5695" i="4" s="1"/>
  <c r="T5695" i="4"/>
  <c r="V5695" i="4"/>
  <c r="R5696" i="4"/>
  <c r="S5696" i="4" s="1"/>
  <c r="T5696" i="4"/>
  <c r="V5696" i="4"/>
  <c r="R5697" i="4"/>
  <c r="S5697" i="4" s="1"/>
  <c r="T5697" i="4"/>
  <c r="V5697" i="4"/>
  <c r="R5698" i="4"/>
  <c r="S5698" i="4" s="1"/>
  <c r="T5698" i="4"/>
  <c r="V5698" i="4"/>
  <c r="R5699" i="4"/>
  <c r="S5699" i="4" s="1"/>
  <c r="T5699" i="4"/>
  <c r="V5699" i="4"/>
  <c r="R5700" i="4"/>
  <c r="S5700" i="4" s="1"/>
  <c r="T5700" i="4"/>
  <c r="V5700" i="4"/>
  <c r="R5701" i="4"/>
  <c r="S5701" i="4" s="1"/>
  <c r="T5701" i="4"/>
  <c r="V5701" i="4"/>
  <c r="R5702" i="4"/>
  <c r="S5702" i="4" s="1"/>
  <c r="T5702" i="4"/>
  <c r="V5702" i="4"/>
  <c r="R5703" i="4"/>
  <c r="S5703" i="4" s="1"/>
  <c r="T5703" i="4"/>
  <c r="V5703" i="4"/>
  <c r="R5704" i="4"/>
  <c r="S5704" i="4" s="1"/>
  <c r="T5704" i="4"/>
  <c r="V5704" i="4"/>
  <c r="R5705" i="4"/>
  <c r="S5705" i="4" s="1"/>
  <c r="T5705" i="4"/>
  <c r="V5705" i="4"/>
  <c r="R5706" i="4"/>
  <c r="S5706" i="4" s="1"/>
  <c r="T5706" i="4"/>
  <c r="V5706" i="4"/>
  <c r="R5707" i="4"/>
  <c r="S5707" i="4" s="1"/>
  <c r="T5707" i="4"/>
  <c r="V5707" i="4"/>
  <c r="R5708" i="4"/>
  <c r="S5708" i="4" s="1"/>
  <c r="T5708" i="4"/>
  <c r="V5708" i="4"/>
  <c r="R5709" i="4"/>
  <c r="S5709" i="4" s="1"/>
  <c r="T5709" i="4"/>
  <c r="V5709" i="4"/>
  <c r="R5710" i="4"/>
  <c r="S5710" i="4" s="1"/>
  <c r="T5710" i="4"/>
  <c r="V5710" i="4"/>
  <c r="R5711" i="4"/>
  <c r="S5711" i="4" s="1"/>
  <c r="T5711" i="4"/>
  <c r="V5711" i="4"/>
  <c r="R5712" i="4"/>
  <c r="S5712" i="4" s="1"/>
  <c r="T5712" i="4"/>
  <c r="V5712" i="4"/>
  <c r="R5713" i="4"/>
  <c r="S5713" i="4" s="1"/>
  <c r="T5713" i="4"/>
  <c r="V5713" i="4"/>
  <c r="R5714" i="4"/>
  <c r="S5714" i="4"/>
  <c r="T5714" i="4"/>
  <c r="V5714" i="4"/>
  <c r="R5715" i="4"/>
  <c r="S5715" i="4" s="1"/>
  <c r="T5715" i="4"/>
  <c r="V5715" i="4"/>
  <c r="R5716" i="4"/>
  <c r="S5716" i="4" s="1"/>
  <c r="T5716" i="4"/>
  <c r="V5716" i="4"/>
  <c r="R5717" i="4"/>
  <c r="S5717" i="4" s="1"/>
  <c r="T5717" i="4"/>
  <c r="V5717" i="4"/>
  <c r="R5718" i="4"/>
  <c r="S5718" i="4" s="1"/>
  <c r="T5718" i="4"/>
  <c r="V5718" i="4"/>
  <c r="R5719" i="4"/>
  <c r="S5719" i="4" s="1"/>
  <c r="T5719" i="4"/>
  <c r="V5719" i="4"/>
  <c r="R5720" i="4"/>
  <c r="S5720" i="4" s="1"/>
  <c r="T5720" i="4"/>
  <c r="V5720" i="4"/>
  <c r="R5721" i="4"/>
  <c r="S5721" i="4" s="1"/>
  <c r="T5721" i="4"/>
  <c r="V5721" i="4"/>
  <c r="R5722" i="4"/>
  <c r="S5722" i="4" s="1"/>
  <c r="T5722" i="4"/>
  <c r="V5722" i="4"/>
  <c r="R5723" i="4"/>
  <c r="S5723" i="4" s="1"/>
  <c r="T5723" i="4"/>
  <c r="V5723" i="4"/>
  <c r="R5724" i="4"/>
  <c r="S5724" i="4" s="1"/>
  <c r="T5724" i="4"/>
  <c r="V5724" i="4"/>
  <c r="R5725" i="4"/>
  <c r="S5725" i="4" s="1"/>
  <c r="T5725" i="4"/>
  <c r="V5725" i="4"/>
  <c r="R5726" i="4"/>
  <c r="S5726" i="4" s="1"/>
  <c r="T5726" i="4"/>
  <c r="V5726" i="4"/>
  <c r="R5727" i="4"/>
  <c r="S5727" i="4" s="1"/>
  <c r="T5727" i="4"/>
  <c r="V5727" i="4"/>
  <c r="R5728" i="4"/>
  <c r="S5728" i="4" s="1"/>
  <c r="T5728" i="4"/>
  <c r="V5728" i="4"/>
  <c r="R5729" i="4"/>
  <c r="S5729" i="4" s="1"/>
  <c r="T5729" i="4"/>
  <c r="V5729" i="4"/>
  <c r="R5730" i="4"/>
  <c r="S5730" i="4" s="1"/>
  <c r="T5730" i="4"/>
  <c r="V5730" i="4"/>
  <c r="R5731" i="4"/>
  <c r="S5731" i="4" s="1"/>
  <c r="T5731" i="4"/>
  <c r="V5731" i="4"/>
  <c r="R5732" i="4"/>
  <c r="S5732" i="4" s="1"/>
  <c r="T5732" i="4"/>
  <c r="V5732" i="4"/>
  <c r="R5733" i="4"/>
  <c r="S5733" i="4" s="1"/>
  <c r="T5733" i="4"/>
  <c r="V5733" i="4"/>
  <c r="R5734" i="4"/>
  <c r="S5734" i="4" s="1"/>
  <c r="T5734" i="4"/>
  <c r="V5734" i="4"/>
  <c r="R5735" i="4"/>
  <c r="S5735" i="4" s="1"/>
  <c r="T5735" i="4"/>
  <c r="V5735" i="4"/>
  <c r="R5736" i="4"/>
  <c r="S5736" i="4" s="1"/>
  <c r="T5736" i="4"/>
  <c r="V5736" i="4"/>
  <c r="R5737" i="4"/>
  <c r="S5737" i="4" s="1"/>
  <c r="T5737" i="4"/>
  <c r="V5737" i="4"/>
  <c r="R5738" i="4"/>
  <c r="S5738" i="4"/>
  <c r="T5738" i="4"/>
  <c r="V5738" i="4"/>
  <c r="R5739" i="4"/>
  <c r="S5739" i="4" s="1"/>
  <c r="T5739" i="4"/>
  <c r="V5739" i="4"/>
  <c r="R5740" i="4"/>
  <c r="S5740" i="4" s="1"/>
  <c r="T5740" i="4"/>
  <c r="V5740" i="4"/>
  <c r="R5741" i="4"/>
  <c r="S5741" i="4" s="1"/>
  <c r="T5741" i="4"/>
  <c r="V5741" i="4"/>
  <c r="R5742" i="4"/>
  <c r="S5742" i="4" s="1"/>
  <c r="T5742" i="4"/>
  <c r="V5742" i="4"/>
  <c r="R5743" i="4"/>
  <c r="S5743" i="4" s="1"/>
  <c r="T5743" i="4"/>
  <c r="V5743" i="4"/>
  <c r="R5744" i="4"/>
  <c r="S5744" i="4" s="1"/>
  <c r="T5744" i="4"/>
  <c r="V5744" i="4"/>
  <c r="R5745" i="4"/>
  <c r="S5745" i="4" s="1"/>
  <c r="T5745" i="4"/>
  <c r="V5745" i="4"/>
  <c r="R5746" i="4"/>
  <c r="S5746" i="4" s="1"/>
  <c r="T5746" i="4"/>
  <c r="V5746" i="4"/>
  <c r="R5747" i="4"/>
  <c r="S5747" i="4" s="1"/>
  <c r="T5747" i="4"/>
  <c r="V5747" i="4"/>
  <c r="R5748" i="4"/>
  <c r="S5748" i="4" s="1"/>
  <c r="T5748" i="4"/>
  <c r="V5748" i="4"/>
  <c r="R5749" i="4"/>
  <c r="S5749" i="4" s="1"/>
  <c r="T5749" i="4"/>
  <c r="V5749" i="4"/>
  <c r="R5750" i="4"/>
  <c r="S5750" i="4" s="1"/>
  <c r="T5750" i="4"/>
  <c r="V5750" i="4"/>
  <c r="R5751" i="4"/>
  <c r="S5751" i="4" s="1"/>
  <c r="T5751" i="4"/>
  <c r="V5751" i="4"/>
  <c r="R5752" i="4"/>
  <c r="S5752" i="4" s="1"/>
  <c r="T5752" i="4"/>
  <c r="V5752" i="4"/>
  <c r="R5753" i="4"/>
  <c r="S5753" i="4" s="1"/>
  <c r="T5753" i="4"/>
  <c r="V5753" i="4"/>
  <c r="R5754" i="4"/>
  <c r="S5754" i="4" s="1"/>
  <c r="T5754" i="4"/>
  <c r="V5754" i="4"/>
  <c r="R5755" i="4"/>
  <c r="S5755" i="4" s="1"/>
  <c r="T5755" i="4"/>
  <c r="V5755" i="4"/>
  <c r="R5756" i="4"/>
  <c r="S5756" i="4" s="1"/>
  <c r="T5756" i="4"/>
  <c r="V5756" i="4"/>
  <c r="R5757" i="4"/>
  <c r="S5757" i="4" s="1"/>
  <c r="T5757" i="4"/>
  <c r="V5757" i="4"/>
  <c r="R5758" i="4"/>
  <c r="S5758" i="4" s="1"/>
  <c r="T5758" i="4"/>
  <c r="V5758" i="4"/>
  <c r="R5759" i="4"/>
  <c r="S5759" i="4" s="1"/>
  <c r="T5759" i="4"/>
  <c r="V5759" i="4"/>
  <c r="R5760" i="4"/>
  <c r="S5760" i="4" s="1"/>
  <c r="T5760" i="4"/>
  <c r="V5760" i="4"/>
  <c r="R5761" i="4"/>
  <c r="S5761" i="4" s="1"/>
  <c r="T5761" i="4"/>
  <c r="V5761" i="4"/>
  <c r="R5762" i="4"/>
  <c r="S5762" i="4" s="1"/>
  <c r="T5762" i="4"/>
  <c r="V5762" i="4"/>
  <c r="R5763" i="4"/>
  <c r="S5763" i="4" s="1"/>
  <c r="T5763" i="4"/>
  <c r="V5763" i="4"/>
  <c r="R5764" i="4"/>
  <c r="S5764" i="4" s="1"/>
  <c r="T5764" i="4"/>
  <c r="V5764" i="4"/>
  <c r="R5765" i="4"/>
  <c r="S5765" i="4" s="1"/>
  <c r="T5765" i="4"/>
  <c r="V5765" i="4"/>
  <c r="R5766" i="4"/>
  <c r="S5766" i="4" s="1"/>
  <c r="T5766" i="4"/>
  <c r="V5766" i="4"/>
  <c r="R5767" i="4"/>
  <c r="S5767" i="4" s="1"/>
  <c r="T5767" i="4"/>
  <c r="V5767" i="4"/>
  <c r="R5768" i="4"/>
  <c r="S5768" i="4" s="1"/>
  <c r="T5768" i="4"/>
  <c r="V5768" i="4"/>
  <c r="R5769" i="4"/>
  <c r="S5769" i="4" s="1"/>
  <c r="T5769" i="4"/>
  <c r="V5769" i="4"/>
  <c r="R5770" i="4"/>
  <c r="S5770" i="4"/>
  <c r="T5770" i="4"/>
  <c r="V5770" i="4"/>
  <c r="R5771" i="4"/>
  <c r="S5771" i="4" s="1"/>
  <c r="T5771" i="4"/>
  <c r="V5771" i="4"/>
  <c r="R5772" i="4"/>
  <c r="S5772" i="4" s="1"/>
  <c r="T5772" i="4"/>
  <c r="V5772" i="4"/>
  <c r="R5773" i="4"/>
  <c r="S5773" i="4" s="1"/>
  <c r="T5773" i="4"/>
  <c r="V5773" i="4"/>
  <c r="R5774" i="4"/>
  <c r="S5774" i="4" s="1"/>
  <c r="T5774" i="4"/>
  <c r="V5774" i="4"/>
  <c r="R5775" i="4"/>
  <c r="S5775" i="4" s="1"/>
  <c r="T5775" i="4"/>
  <c r="V5775" i="4"/>
  <c r="R5776" i="4"/>
  <c r="S5776" i="4" s="1"/>
  <c r="T5776" i="4"/>
  <c r="V5776" i="4"/>
  <c r="R5777" i="4"/>
  <c r="S5777" i="4" s="1"/>
  <c r="T5777" i="4"/>
  <c r="V5777" i="4"/>
  <c r="R5778" i="4"/>
  <c r="S5778" i="4" s="1"/>
  <c r="T5778" i="4"/>
  <c r="V5778" i="4"/>
  <c r="R5779" i="4"/>
  <c r="S5779" i="4" s="1"/>
  <c r="T5779" i="4"/>
  <c r="V5779" i="4"/>
  <c r="R5780" i="4"/>
  <c r="S5780" i="4" s="1"/>
  <c r="T5780" i="4"/>
  <c r="V5780" i="4"/>
  <c r="R5781" i="4"/>
  <c r="S5781" i="4" s="1"/>
  <c r="T5781" i="4"/>
  <c r="V5781" i="4"/>
  <c r="R5782" i="4"/>
  <c r="S5782" i="4" s="1"/>
  <c r="T5782" i="4"/>
  <c r="V5782" i="4"/>
  <c r="R5783" i="4"/>
  <c r="S5783" i="4" s="1"/>
  <c r="T5783" i="4"/>
  <c r="V5783" i="4"/>
  <c r="R5784" i="4"/>
  <c r="S5784" i="4" s="1"/>
  <c r="T5784" i="4"/>
  <c r="V5784" i="4"/>
  <c r="R5785" i="4"/>
  <c r="S5785" i="4" s="1"/>
  <c r="T5785" i="4"/>
  <c r="V5785" i="4"/>
  <c r="R5786" i="4"/>
  <c r="S5786" i="4" s="1"/>
  <c r="T5786" i="4"/>
  <c r="V5786" i="4"/>
  <c r="R5787" i="4"/>
  <c r="S5787" i="4" s="1"/>
  <c r="T5787" i="4"/>
  <c r="V5787" i="4"/>
  <c r="R5788" i="4"/>
  <c r="S5788" i="4" s="1"/>
  <c r="T5788" i="4"/>
  <c r="V5788" i="4"/>
  <c r="R5789" i="4"/>
  <c r="S5789" i="4" s="1"/>
  <c r="T5789" i="4"/>
  <c r="V5789" i="4"/>
  <c r="R5790" i="4"/>
  <c r="S5790" i="4" s="1"/>
  <c r="T5790" i="4"/>
  <c r="V5790" i="4"/>
  <c r="R5791" i="4"/>
  <c r="S5791" i="4" s="1"/>
  <c r="T5791" i="4"/>
  <c r="V5791" i="4"/>
  <c r="R5792" i="4"/>
  <c r="S5792" i="4" s="1"/>
  <c r="T5792" i="4"/>
  <c r="V5792" i="4"/>
  <c r="R5793" i="4"/>
  <c r="S5793" i="4" s="1"/>
  <c r="T5793" i="4"/>
  <c r="V5793" i="4"/>
  <c r="R5794" i="4"/>
  <c r="S5794" i="4" s="1"/>
  <c r="T5794" i="4"/>
  <c r="V5794" i="4"/>
  <c r="R5795" i="4"/>
  <c r="S5795" i="4" s="1"/>
  <c r="T5795" i="4"/>
  <c r="V5795" i="4"/>
  <c r="R5796" i="4"/>
  <c r="S5796" i="4" s="1"/>
  <c r="T5796" i="4"/>
  <c r="V5796" i="4"/>
  <c r="R5797" i="4"/>
  <c r="S5797" i="4" s="1"/>
  <c r="T5797" i="4"/>
  <c r="V5797" i="4"/>
  <c r="R5798" i="4"/>
  <c r="S5798" i="4" s="1"/>
  <c r="T5798" i="4"/>
  <c r="V5798" i="4"/>
  <c r="R5799" i="4"/>
  <c r="S5799" i="4" s="1"/>
  <c r="T5799" i="4"/>
  <c r="V5799" i="4"/>
  <c r="R5800" i="4"/>
  <c r="S5800" i="4" s="1"/>
  <c r="T5800" i="4"/>
  <c r="V5800" i="4"/>
  <c r="R5801" i="4"/>
  <c r="S5801" i="4" s="1"/>
  <c r="T5801" i="4"/>
  <c r="V5801" i="4"/>
  <c r="R5802" i="4"/>
  <c r="S5802" i="4" s="1"/>
  <c r="T5802" i="4"/>
  <c r="V5802" i="4"/>
  <c r="R5803" i="4"/>
  <c r="S5803" i="4" s="1"/>
  <c r="T5803" i="4"/>
  <c r="V5803" i="4"/>
  <c r="R5804" i="4"/>
  <c r="S5804" i="4" s="1"/>
  <c r="T5804" i="4"/>
  <c r="V5804" i="4"/>
  <c r="R5805" i="4"/>
  <c r="S5805" i="4" s="1"/>
  <c r="T5805" i="4"/>
  <c r="V5805" i="4"/>
  <c r="R5806" i="4"/>
  <c r="S5806" i="4" s="1"/>
  <c r="T5806" i="4"/>
  <c r="V5806" i="4"/>
  <c r="R5807" i="4"/>
  <c r="S5807" i="4" s="1"/>
  <c r="T5807" i="4"/>
  <c r="V5807" i="4"/>
  <c r="R5808" i="4"/>
  <c r="S5808" i="4" s="1"/>
  <c r="T5808" i="4"/>
  <c r="V5808" i="4"/>
  <c r="R5809" i="4"/>
  <c r="S5809" i="4" s="1"/>
  <c r="T5809" i="4"/>
  <c r="V5809" i="4"/>
  <c r="R5810" i="4"/>
  <c r="S5810" i="4" s="1"/>
  <c r="T5810" i="4"/>
  <c r="V5810" i="4"/>
  <c r="R5811" i="4"/>
  <c r="S5811" i="4" s="1"/>
  <c r="T5811" i="4"/>
  <c r="V5811" i="4"/>
  <c r="R5812" i="4"/>
  <c r="S5812" i="4" s="1"/>
  <c r="T5812" i="4"/>
  <c r="V5812" i="4"/>
  <c r="R5813" i="4"/>
  <c r="S5813" i="4" s="1"/>
  <c r="T5813" i="4"/>
  <c r="V5813" i="4"/>
  <c r="R5814" i="4"/>
  <c r="S5814" i="4" s="1"/>
  <c r="T5814" i="4"/>
  <c r="V5814" i="4"/>
  <c r="R5815" i="4"/>
  <c r="S5815" i="4" s="1"/>
  <c r="T5815" i="4"/>
  <c r="V5815" i="4"/>
  <c r="R5816" i="4"/>
  <c r="S5816" i="4" s="1"/>
  <c r="T5816" i="4"/>
  <c r="V5816" i="4"/>
  <c r="R5817" i="4"/>
  <c r="S5817" i="4" s="1"/>
  <c r="T5817" i="4"/>
  <c r="V5817" i="4"/>
  <c r="R5818" i="4"/>
  <c r="S5818" i="4" s="1"/>
  <c r="T5818" i="4"/>
  <c r="V5818" i="4"/>
  <c r="R5819" i="4"/>
  <c r="S5819" i="4" s="1"/>
  <c r="T5819" i="4"/>
  <c r="V5819" i="4"/>
  <c r="R5820" i="4"/>
  <c r="S5820" i="4" s="1"/>
  <c r="T5820" i="4"/>
  <c r="V5820" i="4"/>
  <c r="R5821" i="4"/>
  <c r="S5821" i="4" s="1"/>
  <c r="T5821" i="4"/>
  <c r="V5821" i="4"/>
  <c r="R5822" i="4"/>
  <c r="S5822" i="4" s="1"/>
  <c r="T5822" i="4"/>
  <c r="V5822" i="4"/>
  <c r="R5823" i="4"/>
  <c r="S5823" i="4" s="1"/>
  <c r="T5823" i="4"/>
  <c r="V5823" i="4"/>
  <c r="R5824" i="4"/>
  <c r="S5824" i="4" s="1"/>
  <c r="T5824" i="4"/>
  <c r="V5824" i="4"/>
  <c r="R5825" i="4"/>
  <c r="S5825" i="4" s="1"/>
  <c r="T5825" i="4"/>
  <c r="V5825" i="4"/>
  <c r="R5826" i="4"/>
  <c r="S5826" i="4" s="1"/>
  <c r="T5826" i="4"/>
  <c r="V5826" i="4"/>
  <c r="R5827" i="4"/>
  <c r="S5827" i="4" s="1"/>
  <c r="T5827" i="4"/>
  <c r="V5827" i="4"/>
  <c r="R5828" i="4"/>
  <c r="S5828" i="4" s="1"/>
  <c r="T5828" i="4"/>
  <c r="V5828" i="4"/>
  <c r="R5829" i="4"/>
  <c r="S5829" i="4" s="1"/>
  <c r="T5829" i="4"/>
  <c r="V5829" i="4"/>
  <c r="R5830" i="4"/>
  <c r="S5830" i="4" s="1"/>
  <c r="T5830" i="4"/>
  <c r="V5830" i="4"/>
  <c r="R5831" i="4"/>
  <c r="S5831" i="4" s="1"/>
  <c r="T5831" i="4"/>
  <c r="V5831" i="4"/>
  <c r="R5832" i="4"/>
  <c r="S5832" i="4" s="1"/>
  <c r="T5832" i="4"/>
  <c r="V5832" i="4"/>
  <c r="R5833" i="4"/>
  <c r="S5833" i="4" s="1"/>
  <c r="T5833" i="4"/>
  <c r="V5833" i="4"/>
  <c r="R5834" i="4"/>
  <c r="S5834" i="4" s="1"/>
  <c r="T5834" i="4"/>
  <c r="V5834" i="4"/>
  <c r="R5835" i="4"/>
  <c r="S5835" i="4" s="1"/>
  <c r="T5835" i="4"/>
  <c r="V5835" i="4"/>
  <c r="R5836" i="4"/>
  <c r="S5836" i="4" s="1"/>
  <c r="T5836" i="4"/>
  <c r="V5836" i="4"/>
  <c r="R5837" i="4"/>
  <c r="S5837" i="4" s="1"/>
  <c r="T5837" i="4"/>
  <c r="V5837" i="4"/>
  <c r="R5838" i="4"/>
  <c r="S5838" i="4" s="1"/>
  <c r="T5838" i="4"/>
  <c r="V5838" i="4"/>
  <c r="R5839" i="4"/>
  <c r="S5839" i="4" s="1"/>
  <c r="T5839" i="4"/>
  <c r="V5839" i="4"/>
  <c r="R5840" i="4"/>
  <c r="S5840" i="4" s="1"/>
  <c r="T5840" i="4"/>
  <c r="V5840" i="4"/>
  <c r="R5841" i="4"/>
  <c r="S5841" i="4" s="1"/>
  <c r="T5841" i="4"/>
  <c r="V5841" i="4"/>
  <c r="R5842" i="4"/>
  <c r="S5842" i="4" s="1"/>
  <c r="T5842" i="4"/>
  <c r="V5842" i="4"/>
  <c r="R5843" i="4"/>
  <c r="S5843" i="4" s="1"/>
  <c r="T5843" i="4"/>
  <c r="V5843" i="4"/>
  <c r="R5844" i="4"/>
  <c r="S5844" i="4" s="1"/>
  <c r="T5844" i="4"/>
  <c r="V5844" i="4"/>
  <c r="R5845" i="4"/>
  <c r="S5845" i="4" s="1"/>
  <c r="T5845" i="4"/>
  <c r="V5845" i="4"/>
  <c r="R5846" i="4"/>
  <c r="S5846" i="4" s="1"/>
  <c r="T5846" i="4"/>
  <c r="V5846" i="4"/>
  <c r="R5847" i="4"/>
  <c r="S5847" i="4" s="1"/>
  <c r="T5847" i="4"/>
  <c r="V5847" i="4"/>
  <c r="R5848" i="4"/>
  <c r="S5848" i="4" s="1"/>
  <c r="T5848" i="4"/>
  <c r="V5848" i="4"/>
  <c r="R5849" i="4"/>
  <c r="S5849" i="4" s="1"/>
  <c r="T5849" i="4"/>
  <c r="V5849" i="4"/>
  <c r="R5850" i="4"/>
  <c r="S5850" i="4" s="1"/>
  <c r="T5850" i="4"/>
  <c r="V5850" i="4"/>
  <c r="R5851" i="4"/>
  <c r="S5851" i="4" s="1"/>
  <c r="T5851" i="4"/>
  <c r="V5851" i="4"/>
  <c r="R5852" i="4"/>
  <c r="S5852" i="4" s="1"/>
  <c r="T5852" i="4"/>
  <c r="V5852" i="4"/>
  <c r="R5853" i="4"/>
  <c r="S5853" i="4" s="1"/>
  <c r="T5853" i="4"/>
  <c r="V5853" i="4"/>
  <c r="R5854" i="4"/>
  <c r="S5854" i="4" s="1"/>
  <c r="T5854" i="4"/>
  <c r="V5854" i="4"/>
  <c r="R5855" i="4"/>
  <c r="S5855" i="4" s="1"/>
  <c r="T5855" i="4"/>
  <c r="V5855" i="4"/>
  <c r="R5856" i="4"/>
  <c r="S5856" i="4" s="1"/>
  <c r="T5856" i="4"/>
  <c r="V5856" i="4"/>
  <c r="R5857" i="4"/>
  <c r="S5857" i="4" s="1"/>
  <c r="T5857" i="4"/>
  <c r="V5857" i="4"/>
  <c r="R5858" i="4"/>
  <c r="S5858" i="4" s="1"/>
  <c r="T5858" i="4"/>
  <c r="V5858" i="4"/>
  <c r="R5859" i="4"/>
  <c r="S5859" i="4" s="1"/>
  <c r="T5859" i="4"/>
  <c r="V5859" i="4"/>
  <c r="C3" i="44"/>
  <c r="C4" i="44"/>
  <c r="C5" i="44"/>
  <c r="C6" i="44"/>
  <c r="C7" i="44"/>
  <c r="C8" i="44"/>
  <c r="C9" i="44"/>
  <c r="C10" i="44"/>
  <c r="C11" i="44"/>
  <c r="C12" i="44"/>
  <c r="C13" i="44"/>
  <c r="C14" i="44"/>
  <c r="C15" i="44"/>
  <c r="C16" i="44"/>
  <c r="C17" i="44"/>
  <c r="C18" i="44"/>
  <c r="C19" i="44"/>
  <c r="C20" i="44"/>
  <c r="C21" i="44"/>
  <c r="C22" i="44"/>
  <c r="C23" i="44"/>
  <c r="C24" i="44"/>
  <c r="C25" i="44"/>
  <c r="C26" i="44"/>
  <c r="C27" i="44"/>
  <c r="C28" i="44"/>
  <c r="C29" i="44"/>
  <c r="C2" i="44"/>
  <c r="Q122" i="43"/>
  <c r="S5945" i="4" l="1"/>
  <c r="S5949" i="4"/>
  <c r="I315" i="43"/>
  <c r="I314" i="43"/>
  <c r="I313" i="43"/>
  <c r="I312" i="43"/>
  <c r="I310" i="43"/>
  <c r="I309" i="43"/>
  <c r="I307" i="43"/>
  <c r="I306" i="43"/>
  <c r="U5627" i="4"/>
  <c r="U5282" i="4"/>
  <c r="U5716" i="4"/>
  <c r="U5701" i="4"/>
  <c r="U5709" i="4"/>
  <c r="U5717" i="4"/>
  <c r="U5704" i="4"/>
  <c r="U5712" i="4"/>
  <c r="U5728" i="4"/>
  <c r="U5792" i="4"/>
  <c r="U5705" i="4"/>
  <c r="U5713" i="4"/>
  <c r="U5715" i="4"/>
  <c r="U5702" i="4"/>
  <c r="U5385" i="4"/>
  <c r="U5697" i="4"/>
  <c r="U5730" i="4"/>
  <c r="U5710" i="4"/>
  <c r="U5668" i="4"/>
  <c r="U5596" i="4"/>
  <c r="U5472" i="4"/>
  <c r="U5688" i="4"/>
  <c r="U5708" i="4"/>
  <c r="U5687" i="4"/>
  <c r="U5793" i="4"/>
  <c r="U5777" i="4"/>
  <c r="U5769" i="4"/>
  <c r="U5753" i="4"/>
  <c r="U5776" i="4"/>
  <c r="U5768" i="4"/>
  <c r="U5837" i="4"/>
  <c r="U5829" i="4"/>
  <c r="U5821" i="4"/>
  <c r="U5789" i="4"/>
  <c r="Q120" i="43"/>
  <c r="Q119" i="43"/>
  <c r="Q118" i="43"/>
  <c r="Q117" i="43"/>
  <c r="Q116" i="43"/>
  <c r="Q115" i="43"/>
  <c r="Q114" i="43"/>
  <c r="Q113" i="43"/>
  <c r="Q112" i="43"/>
  <c r="Q111" i="43"/>
  <c r="Q110" i="43"/>
  <c r="Q109" i="43"/>
  <c r="K4" i="43"/>
  <c r="J22" i="42"/>
  <c r="H7" i="43" l="1"/>
  <c r="R5492" i="4"/>
  <c r="S5492" i="4" s="1"/>
  <c r="T5492" i="4"/>
  <c r="V5492" i="4"/>
  <c r="R5493" i="4"/>
  <c r="S5493" i="4" s="1"/>
  <c r="T5493" i="4"/>
  <c r="V5493" i="4"/>
  <c r="R5494" i="4"/>
  <c r="S5494" i="4" s="1"/>
  <c r="T5494" i="4"/>
  <c r="V5494" i="4"/>
  <c r="R5495" i="4"/>
  <c r="S5495" i="4" s="1"/>
  <c r="T5495" i="4"/>
  <c r="V5495" i="4"/>
  <c r="R5496" i="4"/>
  <c r="S5496" i="4" s="1"/>
  <c r="T5496" i="4"/>
  <c r="V5496" i="4"/>
  <c r="R5497" i="4"/>
  <c r="S5497" i="4" s="1"/>
  <c r="T5497" i="4"/>
  <c r="V5497" i="4"/>
  <c r="R5498" i="4"/>
  <c r="S5498" i="4" s="1"/>
  <c r="T5498" i="4"/>
  <c r="V5498" i="4"/>
  <c r="R5499" i="4"/>
  <c r="S5499" i="4" s="1"/>
  <c r="T5499" i="4"/>
  <c r="V5499" i="4"/>
  <c r="R5500" i="4"/>
  <c r="S5500" i="4" s="1"/>
  <c r="T5500" i="4"/>
  <c r="V5500" i="4"/>
  <c r="R5501" i="4"/>
  <c r="S5501" i="4" s="1"/>
  <c r="T5501" i="4"/>
  <c r="V5501" i="4"/>
  <c r="R5502" i="4"/>
  <c r="S5502" i="4" s="1"/>
  <c r="T5502" i="4"/>
  <c r="V5502" i="4"/>
  <c r="R5503" i="4"/>
  <c r="S5503" i="4" s="1"/>
  <c r="T5503" i="4"/>
  <c r="V5503" i="4"/>
  <c r="R5504" i="4"/>
  <c r="S5504" i="4" s="1"/>
  <c r="T5504" i="4"/>
  <c r="V5504" i="4"/>
  <c r="R5505" i="4"/>
  <c r="S5505" i="4" s="1"/>
  <c r="T5505" i="4"/>
  <c r="V5505" i="4"/>
  <c r="R5506" i="4"/>
  <c r="S5506" i="4" s="1"/>
  <c r="T5506" i="4"/>
  <c r="V5506" i="4"/>
  <c r="R5507" i="4"/>
  <c r="S5507" i="4" s="1"/>
  <c r="T5507" i="4"/>
  <c r="V5507" i="4"/>
  <c r="R5508" i="4"/>
  <c r="S5508" i="4" s="1"/>
  <c r="T5508" i="4"/>
  <c r="V5508" i="4"/>
  <c r="R5509" i="4"/>
  <c r="S5509" i="4" s="1"/>
  <c r="T5509" i="4"/>
  <c r="V5509" i="4"/>
  <c r="R5510" i="4"/>
  <c r="S5510" i="4" s="1"/>
  <c r="T5510" i="4"/>
  <c r="V5510" i="4"/>
  <c r="R5511" i="4"/>
  <c r="S5511" i="4" s="1"/>
  <c r="T5511" i="4"/>
  <c r="V5511" i="4"/>
  <c r="R5512" i="4"/>
  <c r="S5512" i="4" s="1"/>
  <c r="T5512" i="4"/>
  <c r="V5512" i="4"/>
  <c r="R5513" i="4"/>
  <c r="S5513" i="4" s="1"/>
  <c r="T5513" i="4"/>
  <c r="V5513" i="4"/>
  <c r="R5514" i="4"/>
  <c r="S5514" i="4" s="1"/>
  <c r="T5514" i="4"/>
  <c r="V5514" i="4"/>
  <c r="R5515" i="4"/>
  <c r="S5515" i="4" s="1"/>
  <c r="T5515" i="4"/>
  <c r="V5515" i="4"/>
  <c r="R5516" i="4"/>
  <c r="S5516" i="4" s="1"/>
  <c r="T5516" i="4"/>
  <c r="V5516" i="4"/>
  <c r="R5517" i="4"/>
  <c r="S5517" i="4" s="1"/>
  <c r="T5517" i="4"/>
  <c r="V5517" i="4"/>
  <c r="R5518" i="4"/>
  <c r="S5518" i="4" s="1"/>
  <c r="T5518" i="4"/>
  <c r="V5518" i="4"/>
  <c r="R5519" i="4"/>
  <c r="S5519" i="4" s="1"/>
  <c r="T5519" i="4"/>
  <c r="V5519" i="4"/>
  <c r="R5520" i="4"/>
  <c r="S5520" i="4" s="1"/>
  <c r="T5520" i="4"/>
  <c r="V5520" i="4"/>
  <c r="R5521" i="4"/>
  <c r="S5521" i="4" s="1"/>
  <c r="T5521" i="4"/>
  <c r="V5521" i="4"/>
  <c r="R5522" i="4"/>
  <c r="S5522" i="4" s="1"/>
  <c r="T5522" i="4"/>
  <c r="V5522" i="4"/>
  <c r="R5523" i="4"/>
  <c r="S5523" i="4" s="1"/>
  <c r="T5523" i="4"/>
  <c r="V5523" i="4"/>
  <c r="R5524" i="4"/>
  <c r="S5524" i="4" s="1"/>
  <c r="T5524" i="4"/>
  <c r="V5524" i="4"/>
  <c r="R5525" i="4"/>
  <c r="S5525" i="4" s="1"/>
  <c r="T5525" i="4"/>
  <c r="V5525" i="4"/>
  <c r="R5526" i="4"/>
  <c r="S5526" i="4" s="1"/>
  <c r="T5526" i="4"/>
  <c r="V5526" i="4"/>
  <c r="R5527" i="4"/>
  <c r="S5527" i="4" s="1"/>
  <c r="T5527" i="4"/>
  <c r="V5527" i="4"/>
  <c r="R5528" i="4"/>
  <c r="S5528" i="4" s="1"/>
  <c r="T5528" i="4"/>
  <c r="V5528" i="4"/>
  <c r="R5529" i="4"/>
  <c r="S5529" i="4" s="1"/>
  <c r="T5529" i="4"/>
  <c r="V5529" i="4"/>
  <c r="R5530" i="4"/>
  <c r="S5530" i="4" s="1"/>
  <c r="T5530" i="4"/>
  <c r="V5530" i="4"/>
  <c r="R5531" i="4"/>
  <c r="S5531" i="4" s="1"/>
  <c r="T5531" i="4"/>
  <c r="V5531" i="4"/>
  <c r="R5532" i="4"/>
  <c r="S5532" i="4" s="1"/>
  <c r="T5532" i="4"/>
  <c r="V5532" i="4"/>
  <c r="R5533" i="4"/>
  <c r="S5533" i="4" s="1"/>
  <c r="T5533" i="4"/>
  <c r="V5533" i="4"/>
  <c r="R5534" i="4"/>
  <c r="S5534" i="4" s="1"/>
  <c r="T5534" i="4"/>
  <c r="V5534" i="4"/>
  <c r="R5535" i="4"/>
  <c r="S5535" i="4" s="1"/>
  <c r="T5535" i="4"/>
  <c r="V5535" i="4"/>
  <c r="R5536" i="4"/>
  <c r="S5536" i="4" s="1"/>
  <c r="T5536" i="4"/>
  <c r="V5536" i="4"/>
  <c r="R5537" i="4"/>
  <c r="S5537" i="4" s="1"/>
  <c r="T5537" i="4"/>
  <c r="V5537" i="4"/>
  <c r="R5538" i="4"/>
  <c r="S5538" i="4" s="1"/>
  <c r="T5538" i="4"/>
  <c r="V5538" i="4"/>
  <c r="R5539" i="4"/>
  <c r="S5539" i="4" s="1"/>
  <c r="T5539" i="4"/>
  <c r="V5539" i="4"/>
  <c r="R5540" i="4"/>
  <c r="S5540" i="4" s="1"/>
  <c r="T5540" i="4"/>
  <c r="V5540" i="4"/>
  <c r="R5541" i="4"/>
  <c r="S5541" i="4" s="1"/>
  <c r="T5541" i="4"/>
  <c r="V5541" i="4"/>
  <c r="R5542" i="4"/>
  <c r="S5542" i="4" s="1"/>
  <c r="T5542" i="4"/>
  <c r="V5542" i="4"/>
  <c r="R5543" i="4"/>
  <c r="S5543" i="4" s="1"/>
  <c r="T5543" i="4"/>
  <c r="V5543" i="4"/>
  <c r="R5544" i="4"/>
  <c r="S5544" i="4" s="1"/>
  <c r="T5544" i="4"/>
  <c r="V5544" i="4"/>
  <c r="R5545" i="4"/>
  <c r="S5545" i="4" s="1"/>
  <c r="T5545" i="4"/>
  <c r="V5545" i="4"/>
  <c r="R5546" i="4"/>
  <c r="S5546" i="4" s="1"/>
  <c r="T5546" i="4"/>
  <c r="V5546" i="4"/>
  <c r="R5547" i="4"/>
  <c r="S5547" i="4" s="1"/>
  <c r="T5547" i="4"/>
  <c r="V5547" i="4"/>
  <c r="R5548" i="4"/>
  <c r="S5548" i="4" s="1"/>
  <c r="T5548" i="4"/>
  <c r="V5548" i="4"/>
  <c r="R5549" i="4"/>
  <c r="S5549" i="4" s="1"/>
  <c r="T5549" i="4"/>
  <c r="V5549" i="4"/>
  <c r="R5550" i="4"/>
  <c r="S5550" i="4" s="1"/>
  <c r="T5550" i="4"/>
  <c r="V5550" i="4"/>
  <c r="R5551" i="4"/>
  <c r="S5551" i="4" s="1"/>
  <c r="T5551" i="4"/>
  <c r="V5551" i="4"/>
  <c r="R5552" i="4"/>
  <c r="S5552" i="4" s="1"/>
  <c r="T5552" i="4"/>
  <c r="V5552" i="4"/>
  <c r="R5553" i="4"/>
  <c r="S5553" i="4" s="1"/>
  <c r="T5553" i="4"/>
  <c r="V5553" i="4"/>
  <c r="R5554" i="4"/>
  <c r="S5554" i="4" s="1"/>
  <c r="T5554" i="4"/>
  <c r="V5554" i="4"/>
  <c r="R5555" i="4"/>
  <c r="S5555" i="4" s="1"/>
  <c r="T5555" i="4"/>
  <c r="V5555" i="4"/>
  <c r="R5556" i="4"/>
  <c r="S5556" i="4" s="1"/>
  <c r="T5556" i="4"/>
  <c r="V5556" i="4"/>
  <c r="R5557" i="4"/>
  <c r="S5557" i="4" s="1"/>
  <c r="T5557" i="4"/>
  <c r="V5557" i="4"/>
  <c r="R5558" i="4"/>
  <c r="S5558" i="4" s="1"/>
  <c r="T5558" i="4"/>
  <c r="V5558" i="4"/>
  <c r="R5559" i="4"/>
  <c r="S5559" i="4" s="1"/>
  <c r="T5559" i="4"/>
  <c r="V5559" i="4"/>
  <c r="R5560" i="4"/>
  <c r="S5560" i="4" s="1"/>
  <c r="T5560" i="4"/>
  <c r="V5560" i="4"/>
  <c r="R5561" i="4"/>
  <c r="S5561" i="4" s="1"/>
  <c r="T5561" i="4"/>
  <c r="V5561" i="4"/>
  <c r="R5562" i="4"/>
  <c r="S5562" i="4" s="1"/>
  <c r="T5562" i="4"/>
  <c r="V5562" i="4"/>
  <c r="R5563" i="4"/>
  <c r="S5563" i="4" s="1"/>
  <c r="T5563" i="4"/>
  <c r="V5563" i="4"/>
  <c r="R5564" i="4"/>
  <c r="S5564" i="4" s="1"/>
  <c r="T5564" i="4"/>
  <c r="V5564" i="4"/>
  <c r="R5565" i="4"/>
  <c r="S5565" i="4" s="1"/>
  <c r="T5565" i="4"/>
  <c r="V5565" i="4"/>
  <c r="R5566" i="4"/>
  <c r="S5566" i="4" s="1"/>
  <c r="T5566" i="4"/>
  <c r="V5566" i="4"/>
  <c r="R5567" i="4"/>
  <c r="S5567" i="4" s="1"/>
  <c r="T5567" i="4"/>
  <c r="V5567" i="4"/>
  <c r="R5568" i="4"/>
  <c r="S5568" i="4" s="1"/>
  <c r="T5568" i="4"/>
  <c r="V5568" i="4"/>
  <c r="R5569" i="4"/>
  <c r="S5569" i="4" s="1"/>
  <c r="T5569" i="4"/>
  <c r="V5569" i="4"/>
  <c r="R5570" i="4"/>
  <c r="S5570" i="4" s="1"/>
  <c r="T5570" i="4"/>
  <c r="V5570" i="4"/>
  <c r="R5571" i="4"/>
  <c r="S5571" i="4" s="1"/>
  <c r="T5571" i="4"/>
  <c r="V5571" i="4"/>
  <c r="R5572" i="4"/>
  <c r="S5572" i="4" s="1"/>
  <c r="T5572" i="4"/>
  <c r="V5572" i="4"/>
  <c r="R5573" i="4"/>
  <c r="S5573" i="4" s="1"/>
  <c r="T5573" i="4"/>
  <c r="V5573" i="4"/>
  <c r="R5574" i="4"/>
  <c r="S5574" i="4" s="1"/>
  <c r="T5574" i="4"/>
  <c r="V5574" i="4"/>
  <c r="R5575" i="4"/>
  <c r="S5575" i="4" s="1"/>
  <c r="T5575" i="4"/>
  <c r="V5575" i="4"/>
  <c r="R5576" i="4"/>
  <c r="S5576" i="4" s="1"/>
  <c r="T5576" i="4"/>
  <c r="V5576" i="4"/>
  <c r="R5577" i="4"/>
  <c r="S5577" i="4" s="1"/>
  <c r="T5577" i="4"/>
  <c r="V5577" i="4"/>
  <c r="R5578" i="4"/>
  <c r="S5578" i="4" s="1"/>
  <c r="T5578" i="4"/>
  <c r="V5578" i="4"/>
  <c r="R5579" i="4"/>
  <c r="S5579" i="4" s="1"/>
  <c r="T5579" i="4"/>
  <c r="V5579" i="4"/>
  <c r="R5580" i="4"/>
  <c r="S5580" i="4" s="1"/>
  <c r="T5580" i="4"/>
  <c r="V5580" i="4"/>
  <c r="R5581" i="4"/>
  <c r="S5581" i="4" s="1"/>
  <c r="T5581" i="4"/>
  <c r="V5581" i="4"/>
  <c r="R5582" i="4"/>
  <c r="S5582" i="4" s="1"/>
  <c r="T5582" i="4"/>
  <c r="V5582" i="4"/>
  <c r="R5583" i="4"/>
  <c r="S5583" i="4" s="1"/>
  <c r="T5583" i="4"/>
  <c r="V5583" i="4"/>
  <c r="R5584" i="4"/>
  <c r="S5584" i="4" s="1"/>
  <c r="T5584" i="4"/>
  <c r="V5584" i="4"/>
  <c r="R5585" i="4"/>
  <c r="S5585" i="4" s="1"/>
  <c r="T5585" i="4"/>
  <c r="V5585" i="4"/>
  <c r="R5586" i="4"/>
  <c r="S5586" i="4" s="1"/>
  <c r="T5586" i="4"/>
  <c r="V5586" i="4"/>
  <c r="R5587" i="4"/>
  <c r="S5587" i="4" s="1"/>
  <c r="T5587" i="4"/>
  <c r="V5587" i="4"/>
  <c r="R5588" i="4"/>
  <c r="S5588" i="4" s="1"/>
  <c r="T5588" i="4"/>
  <c r="V5588" i="4"/>
  <c r="R5589" i="4"/>
  <c r="S5589" i="4" s="1"/>
  <c r="T5589" i="4"/>
  <c r="V5589" i="4"/>
  <c r="R5590" i="4"/>
  <c r="S5590" i="4" s="1"/>
  <c r="T5590" i="4"/>
  <c r="V5590" i="4"/>
  <c r="R5591" i="4"/>
  <c r="S5591" i="4" s="1"/>
  <c r="T5591" i="4"/>
  <c r="V5591" i="4"/>
  <c r="R5592" i="4"/>
  <c r="S5592" i="4" s="1"/>
  <c r="T5592" i="4"/>
  <c r="V5592" i="4"/>
  <c r="R5593" i="4"/>
  <c r="S5593" i="4" s="1"/>
  <c r="T5593" i="4"/>
  <c r="V5593" i="4"/>
  <c r="R5594" i="4"/>
  <c r="S5594" i="4" s="1"/>
  <c r="T5594" i="4"/>
  <c r="V5594" i="4"/>
  <c r="R5595" i="4"/>
  <c r="S5595" i="4" s="1"/>
  <c r="T5595" i="4"/>
  <c r="V5595" i="4"/>
  <c r="R5596" i="4"/>
  <c r="S5596" i="4" s="1"/>
  <c r="T5596" i="4"/>
  <c r="V5596" i="4"/>
  <c r="R5597" i="4"/>
  <c r="S5597" i="4" s="1"/>
  <c r="T5597" i="4"/>
  <c r="V5597" i="4"/>
  <c r="R5598" i="4"/>
  <c r="S5598" i="4" s="1"/>
  <c r="T5598" i="4"/>
  <c r="V5598" i="4"/>
  <c r="R5599" i="4"/>
  <c r="S5599" i="4" s="1"/>
  <c r="T5599" i="4"/>
  <c r="V5599" i="4"/>
  <c r="R5600" i="4"/>
  <c r="S5600" i="4" s="1"/>
  <c r="T5600" i="4"/>
  <c r="V5600" i="4"/>
  <c r="R5601" i="4"/>
  <c r="S5601" i="4" s="1"/>
  <c r="T5601" i="4"/>
  <c r="V5601" i="4"/>
  <c r="R5602" i="4"/>
  <c r="S5602" i="4"/>
  <c r="T5602" i="4"/>
  <c r="V5602" i="4"/>
  <c r="R5603" i="4"/>
  <c r="S5603" i="4" s="1"/>
  <c r="T5603" i="4"/>
  <c r="V5603" i="4"/>
  <c r="R5604" i="4"/>
  <c r="S5604" i="4" s="1"/>
  <c r="T5604" i="4"/>
  <c r="V5604" i="4"/>
  <c r="R5605" i="4"/>
  <c r="S5605" i="4" s="1"/>
  <c r="T5605" i="4"/>
  <c r="V5605" i="4"/>
  <c r="R5606" i="4"/>
  <c r="S5606" i="4" s="1"/>
  <c r="T5606" i="4"/>
  <c r="V5606" i="4"/>
  <c r="R5607" i="4"/>
  <c r="S5607" i="4" s="1"/>
  <c r="T5607" i="4"/>
  <c r="V5607" i="4"/>
  <c r="R5608" i="4"/>
  <c r="S5608" i="4" s="1"/>
  <c r="T5608" i="4"/>
  <c r="V5608" i="4"/>
  <c r="R5609" i="4"/>
  <c r="S5609" i="4" s="1"/>
  <c r="T5609" i="4"/>
  <c r="V5609" i="4"/>
  <c r="R5610" i="4"/>
  <c r="S5610" i="4" s="1"/>
  <c r="T5610" i="4"/>
  <c r="V5610" i="4"/>
  <c r="R5611" i="4"/>
  <c r="S5611" i="4" s="1"/>
  <c r="T5611" i="4"/>
  <c r="V5611" i="4"/>
  <c r="R5612" i="4"/>
  <c r="S5612" i="4" s="1"/>
  <c r="T5612" i="4"/>
  <c r="V5612" i="4"/>
  <c r="R5613" i="4"/>
  <c r="S5613" i="4" s="1"/>
  <c r="T5613" i="4"/>
  <c r="V5613" i="4"/>
  <c r="R5614" i="4"/>
  <c r="S5614" i="4" s="1"/>
  <c r="T5614" i="4"/>
  <c r="V5614" i="4"/>
  <c r="R5615" i="4"/>
  <c r="S5615" i="4" s="1"/>
  <c r="T5615" i="4"/>
  <c r="V5615" i="4"/>
  <c r="R5616" i="4"/>
  <c r="S5616" i="4" s="1"/>
  <c r="T5616" i="4"/>
  <c r="V5616" i="4"/>
  <c r="R5617" i="4"/>
  <c r="S5617" i="4" s="1"/>
  <c r="T5617" i="4"/>
  <c r="V5617" i="4"/>
  <c r="R5618" i="4"/>
  <c r="S5618" i="4" s="1"/>
  <c r="T5618" i="4"/>
  <c r="V5618" i="4"/>
  <c r="R5619" i="4"/>
  <c r="S5619" i="4" s="1"/>
  <c r="T5619" i="4"/>
  <c r="V5619" i="4"/>
  <c r="R5620" i="4"/>
  <c r="S5620" i="4" s="1"/>
  <c r="T5620" i="4"/>
  <c r="V5620" i="4"/>
  <c r="R5621" i="4"/>
  <c r="S5621" i="4" s="1"/>
  <c r="T5621" i="4"/>
  <c r="V5621" i="4"/>
  <c r="R5622" i="4"/>
  <c r="S5622" i="4" s="1"/>
  <c r="T5622" i="4"/>
  <c r="V5622" i="4"/>
  <c r="R5623" i="4"/>
  <c r="S5623" i="4" s="1"/>
  <c r="T5623" i="4"/>
  <c r="V5623" i="4"/>
  <c r="R5624" i="4"/>
  <c r="S5624" i="4" s="1"/>
  <c r="T5624" i="4"/>
  <c r="V5624" i="4"/>
  <c r="R5625" i="4"/>
  <c r="S5625" i="4" s="1"/>
  <c r="T5625" i="4"/>
  <c r="V5625" i="4"/>
  <c r="R5626" i="4"/>
  <c r="S5626" i="4" s="1"/>
  <c r="T5626" i="4"/>
  <c r="V5626" i="4"/>
  <c r="R5627" i="4"/>
  <c r="S5627" i="4" s="1"/>
  <c r="T5627" i="4"/>
  <c r="V5627" i="4"/>
  <c r="R5628" i="4"/>
  <c r="S5628" i="4" s="1"/>
  <c r="T5628" i="4"/>
  <c r="V5628" i="4"/>
  <c r="R5629" i="4"/>
  <c r="S5629" i="4" s="1"/>
  <c r="T5629" i="4"/>
  <c r="V5629" i="4"/>
  <c r="R5630" i="4"/>
  <c r="S5630" i="4" s="1"/>
  <c r="T5630" i="4"/>
  <c r="V5630" i="4"/>
  <c r="R5631" i="4"/>
  <c r="S5631" i="4" s="1"/>
  <c r="T5631" i="4"/>
  <c r="V5631" i="4"/>
  <c r="R5632" i="4"/>
  <c r="S5632" i="4" s="1"/>
  <c r="T5632" i="4"/>
  <c r="V5632" i="4"/>
  <c r="R5633" i="4"/>
  <c r="S5633" i="4" s="1"/>
  <c r="T5633" i="4"/>
  <c r="V5633" i="4"/>
  <c r="R5634" i="4"/>
  <c r="S5634" i="4" s="1"/>
  <c r="T5634" i="4"/>
  <c r="G143" i="43"/>
  <c r="V5634" i="4"/>
  <c r="R5635" i="4"/>
  <c r="S5635" i="4" s="1"/>
  <c r="T5635" i="4"/>
  <c r="V5635" i="4"/>
  <c r="R5636" i="4"/>
  <c r="I143" i="43" s="1"/>
  <c r="T5636" i="4"/>
  <c r="V5636" i="4"/>
  <c r="R5637" i="4"/>
  <c r="S5637" i="4" s="1"/>
  <c r="T5637" i="4"/>
  <c r="V5637" i="4"/>
  <c r="R5638" i="4"/>
  <c r="S5638" i="4" s="1"/>
  <c r="T5638" i="4"/>
  <c r="V5638" i="4"/>
  <c r="R5639" i="4"/>
  <c r="S5639" i="4" s="1"/>
  <c r="T5639" i="4"/>
  <c r="V5639" i="4"/>
  <c r="R5640" i="4"/>
  <c r="S5640" i="4" s="1"/>
  <c r="T5640" i="4"/>
  <c r="V5640" i="4"/>
  <c r="R5641" i="4"/>
  <c r="S5641" i="4" s="1"/>
  <c r="T5641" i="4"/>
  <c r="V5641" i="4"/>
  <c r="R5642" i="4"/>
  <c r="S5642" i="4" s="1"/>
  <c r="T5642" i="4"/>
  <c r="V5642" i="4"/>
  <c r="R5643" i="4"/>
  <c r="S5643" i="4" s="1"/>
  <c r="T5643" i="4"/>
  <c r="V5643" i="4"/>
  <c r="R5644" i="4"/>
  <c r="S5644" i="4" s="1"/>
  <c r="T5644" i="4"/>
  <c r="V5644" i="4"/>
  <c r="R5645" i="4"/>
  <c r="S5645" i="4" s="1"/>
  <c r="T5645" i="4"/>
  <c r="V5645" i="4"/>
  <c r="R5646" i="4"/>
  <c r="S5646" i="4" s="1"/>
  <c r="T5646" i="4"/>
  <c r="V5646" i="4"/>
  <c r="R5647" i="4"/>
  <c r="S5647" i="4" s="1"/>
  <c r="T5647" i="4"/>
  <c r="V5647" i="4"/>
  <c r="R5648" i="4"/>
  <c r="S5648" i="4" s="1"/>
  <c r="T5648" i="4"/>
  <c r="V5648" i="4"/>
  <c r="R5649" i="4"/>
  <c r="S5649" i="4" s="1"/>
  <c r="T5649" i="4"/>
  <c r="V5649" i="4"/>
  <c r="R5650" i="4"/>
  <c r="S5650" i="4" s="1"/>
  <c r="T5650" i="4"/>
  <c r="V5650" i="4"/>
  <c r="R5651" i="4"/>
  <c r="S5651" i="4" s="1"/>
  <c r="T5651" i="4"/>
  <c r="V5651" i="4"/>
  <c r="R5652" i="4"/>
  <c r="S5652" i="4" s="1"/>
  <c r="T5652" i="4"/>
  <c r="V5652" i="4"/>
  <c r="R5653" i="4"/>
  <c r="S5653" i="4" s="1"/>
  <c r="T5653" i="4"/>
  <c r="V5653" i="4"/>
  <c r="R5654" i="4"/>
  <c r="S5654" i="4" s="1"/>
  <c r="T5654" i="4"/>
  <c r="V5654" i="4"/>
  <c r="R5655" i="4"/>
  <c r="S5655" i="4" s="1"/>
  <c r="T5655" i="4"/>
  <c r="V5655" i="4"/>
  <c r="R5656" i="4"/>
  <c r="S5656" i="4" s="1"/>
  <c r="T5656" i="4"/>
  <c r="V5656" i="4"/>
  <c r="R5657" i="4"/>
  <c r="S5657" i="4" s="1"/>
  <c r="T5657" i="4"/>
  <c r="V5657" i="4"/>
  <c r="R5658" i="4"/>
  <c r="S5658" i="4" s="1"/>
  <c r="T5658" i="4"/>
  <c r="V5658" i="4"/>
  <c r="R5659" i="4"/>
  <c r="S5659" i="4" s="1"/>
  <c r="T5659" i="4"/>
  <c r="V5659" i="4"/>
  <c r="R5660" i="4"/>
  <c r="S5660" i="4" s="1"/>
  <c r="T5660" i="4"/>
  <c r="V5660" i="4"/>
  <c r="R5661" i="4"/>
  <c r="S5661" i="4" s="1"/>
  <c r="T5661" i="4"/>
  <c r="V5661" i="4"/>
  <c r="R5662" i="4"/>
  <c r="S5662" i="4" s="1"/>
  <c r="T5662" i="4"/>
  <c r="V5662" i="4"/>
  <c r="R5663" i="4"/>
  <c r="S5663" i="4" s="1"/>
  <c r="T5663" i="4"/>
  <c r="V5663" i="4"/>
  <c r="R5664" i="4"/>
  <c r="S5664" i="4" s="1"/>
  <c r="T5664" i="4"/>
  <c r="V5664" i="4"/>
  <c r="R5665" i="4"/>
  <c r="S5665" i="4" s="1"/>
  <c r="T5665" i="4"/>
  <c r="V5665" i="4"/>
  <c r="R5666" i="4"/>
  <c r="S5666" i="4" s="1"/>
  <c r="T5666" i="4"/>
  <c r="V5666" i="4"/>
  <c r="R5667" i="4"/>
  <c r="S5667" i="4" s="1"/>
  <c r="T5667" i="4"/>
  <c r="V5667" i="4"/>
  <c r="R5668" i="4"/>
  <c r="S5668" i="4" s="1"/>
  <c r="T5668" i="4"/>
  <c r="V5668" i="4"/>
  <c r="N2" i="43"/>
  <c r="L304" i="43"/>
  <c r="K304" i="43"/>
  <c r="J304" i="43"/>
  <c r="I304" i="43"/>
  <c r="H304" i="43"/>
  <c r="G304" i="43"/>
  <c r="F304" i="43"/>
  <c r="E304" i="43"/>
  <c r="D304" i="43" s="1"/>
  <c r="L303" i="43"/>
  <c r="K303" i="43"/>
  <c r="J303" i="43"/>
  <c r="I303" i="43"/>
  <c r="H303" i="43"/>
  <c r="G303" i="43"/>
  <c r="F303" i="43"/>
  <c r="E303" i="43"/>
  <c r="D303" i="43" s="1"/>
  <c r="L302" i="43"/>
  <c r="K302" i="43"/>
  <c r="J302" i="43"/>
  <c r="I302" i="43"/>
  <c r="H302" i="43"/>
  <c r="G302" i="43"/>
  <c r="F302" i="43"/>
  <c r="E302" i="43"/>
  <c r="D302" i="43" s="1"/>
  <c r="L301" i="43"/>
  <c r="K301" i="43"/>
  <c r="J301" i="43"/>
  <c r="I301" i="43"/>
  <c r="H301" i="43"/>
  <c r="G301" i="43"/>
  <c r="F301" i="43"/>
  <c r="E301" i="43"/>
  <c r="D301" i="43" s="1"/>
  <c r="L300" i="43"/>
  <c r="K300" i="43"/>
  <c r="J300" i="43"/>
  <c r="I300" i="43"/>
  <c r="H300" i="43"/>
  <c r="G300" i="43"/>
  <c r="F300" i="43"/>
  <c r="E300" i="43"/>
  <c r="D300" i="43" s="1"/>
  <c r="L299" i="43"/>
  <c r="K299" i="43"/>
  <c r="J299" i="43"/>
  <c r="I299" i="43"/>
  <c r="H299" i="43"/>
  <c r="G299" i="43"/>
  <c r="F299" i="43"/>
  <c r="E299" i="43"/>
  <c r="D299" i="43" s="1"/>
  <c r="L298" i="43"/>
  <c r="K298" i="43"/>
  <c r="J298" i="43"/>
  <c r="I298" i="43"/>
  <c r="H298" i="43"/>
  <c r="G298" i="43"/>
  <c r="F298" i="43"/>
  <c r="E298" i="43"/>
  <c r="D298" i="43" s="1"/>
  <c r="L297" i="43"/>
  <c r="K297" i="43"/>
  <c r="J297" i="43"/>
  <c r="I297" i="43"/>
  <c r="H297" i="43"/>
  <c r="G297" i="43"/>
  <c r="F297" i="43"/>
  <c r="E297" i="43"/>
  <c r="D297" i="43" s="1"/>
  <c r="L296" i="43"/>
  <c r="K296" i="43"/>
  <c r="J296" i="43"/>
  <c r="I296" i="43"/>
  <c r="H296" i="43"/>
  <c r="G296" i="43"/>
  <c r="F296" i="43"/>
  <c r="E296" i="43"/>
  <c r="D296" i="43" s="1"/>
  <c r="L295" i="43"/>
  <c r="K295" i="43"/>
  <c r="J295" i="43"/>
  <c r="I295" i="43"/>
  <c r="H295" i="43"/>
  <c r="G295" i="43"/>
  <c r="F295" i="43"/>
  <c r="E295" i="43"/>
  <c r="D295" i="43" s="1"/>
  <c r="L294" i="43"/>
  <c r="K294" i="43"/>
  <c r="J294" i="43"/>
  <c r="I294" i="43"/>
  <c r="H294" i="43"/>
  <c r="G294" i="43"/>
  <c r="F294" i="43"/>
  <c r="E294" i="43"/>
  <c r="D294" i="43" s="1"/>
  <c r="L293" i="43"/>
  <c r="K293" i="43"/>
  <c r="J293" i="43"/>
  <c r="I293" i="43"/>
  <c r="H293" i="43"/>
  <c r="G293" i="43"/>
  <c r="F293" i="43"/>
  <c r="E293" i="43"/>
  <c r="D293" i="43" s="1"/>
  <c r="L292" i="43"/>
  <c r="K292" i="43"/>
  <c r="J292" i="43"/>
  <c r="I292" i="43"/>
  <c r="H292" i="43"/>
  <c r="G292" i="43"/>
  <c r="F292" i="43"/>
  <c r="E292" i="43"/>
  <c r="D292" i="43" s="1"/>
  <c r="L291" i="43"/>
  <c r="K291" i="43"/>
  <c r="J291" i="43"/>
  <c r="I291" i="43"/>
  <c r="H291" i="43"/>
  <c r="G291" i="43"/>
  <c r="F291" i="43"/>
  <c r="E291" i="43"/>
  <c r="D291" i="43" s="1"/>
  <c r="L290" i="43"/>
  <c r="K290" i="43"/>
  <c r="J290" i="43"/>
  <c r="I290" i="43"/>
  <c r="H290" i="43"/>
  <c r="G290" i="43"/>
  <c r="F290" i="43"/>
  <c r="E290" i="43"/>
  <c r="D290" i="43" s="1"/>
  <c r="L289" i="43"/>
  <c r="K289" i="43"/>
  <c r="J289" i="43"/>
  <c r="I289" i="43"/>
  <c r="H289" i="43"/>
  <c r="G289" i="43"/>
  <c r="F289" i="43"/>
  <c r="E289" i="43"/>
  <c r="D289" i="43" s="1"/>
  <c r="L288" i="43"/>
  <c r="K288" i="43"/>
  <c r="J288" i="43"/>
  <c r="I288" i="43"/>
  <c r="H288" i="43"/>
  <c r="G288" i="43"/>
  <c r="F288" i="43"/>
  <c r="E288" i="43"/>
  <c r="D288" i="43" s="1"/>
  <c r="L287" i="43"/>
  <c r="K287" i="43"/>
  <c r="J287" i="43"/>
  <c r="I287" i="43"/>
  <c r="H287" i="43"/>
  <c r="G287" i="43"/>
  <c r="F287" i="43"/>
  <c r="E287" i="43"/>
  <c r="D287" i="43" s="1"/>
  <c r="L286" i="43"/>
  <c r="K286" i="43"/>
  <c r="J286" i="43"/>
  <c r="I286" i="43"/>
  <c r="H286" i="43"/>
  <c r="G286" i="43"/>
  <c r="F286" i="43"/>
  <c r="E286" i="43"/>
  <c r="D286" i="43" s="1"/>
  <c r="L285" i="43"/>
  <c r="K285" i="43"/>
  <c r="J285" i="43"/>
  <c r="I285" i="43"/>
  <c r="H285" i="43"/>
  <c r="G285" i="43"/>
  <c r="F285" i="43"/>
  <c r="E285" i="43"/>
  <c r="D285" i="43" s="1"/>
  <c r="L284" i="43"/>
  <c r="K284" i="43"/>
  <c r="J284" i="43"/>
  <c r="I284" i="43"/>
  <c r="H284" i="43"/>
  <c r="G284" i="43"/>
  <c r="F284" i="43"/>
  <c r="E284" i="43"/>
  <c r="D284" i="43" s="1"/>
  <c r="L283" i="43"/>
  <c r="K283" i="43"/>
  <c r="J283" i="43"/>
  <c r="I283" i="43"/>
  <c r="H283" i="43"/>
  <c r="G283" i="43"/>
  <c r="F283" i="43"/>
  <c r="E283" i="43"/>
  <c r="D283" i="43" s="1"/>
  <c r="L282" i="43"/>
  <c r="K282" i="43"/>
  <c r="J282" i="43"/>
  <c r="I282" i="43"/>
  <c r="H282" i="43"/>
  <c r="G282" i="43"/>
  <c r="F282" i="43"/>
  <c r="E282" i="43"/>
  <c r="D282" i="43" s="1"/>
  <c r="L281" i="43"/>
  <c r="K281" i="43"/>
  <c r="J281" i="43"/>
  <c r="I281" i="43"/>
  <c r="H281" i="43"/>
  <c r="G281" i="43"/>
  <c r="F281" i="43"/>
  <c r="E281" i="43"/>
  <c r="D281" i="43" s="1"/>
  <c r="L280" i="43"/>
  <c r="K280" i="43"/>
  <c r="J280" i="43"/>
  <c r="I280" i="43"/>
  <c r="H280" i="43"/>
  <c r="G280" i="43"/>
  <c r="F280" i="43"/>
  <c r="E280" i="43"/>
  <c r="D280" i="43" s="1"/>
  <c r="L279" i="43"/>
  <c r="K279" i="43"/>
  <c r="J279" i="43"/>
  <c r="I279" i="43"/>
  <c r="H279" i="43"/>
  <c r="G279" i="43"/>
  <c r="F279" i="43"/>
  <c r="E279" i="43"/>
  <c r="D279" i="43" s="1"/>
  <c r="L278" i="43"/>
  <c r="K278" i="43"/>
  <c r="J278" i="43"/>
  <c r="I278" i="43"/>
  <c r="H278" i="43"/>
  <c r="G278" i="43"/>
  <c r="F278" i="43"/>
  <c r="E278" i="43"/>
  <c r="D278" i="43" s="1"/>
  <c r="L277" i="43"/>
  <c r="K277" i="43"/>
  <c r="J277" i="43"/>
  <c r="I277" i="43"/>
  <c r="H277" i="43"/>
  <c r="G277" i="43"/>
  <c r="F277" i="43"/>
  <c r="E277" i="43"/>
  <c r="D277" i="43" s="1"/>
  <c r="L276" i="43"/>
  <c r="K276" i="43"/>
  <c r="J276" i="43"/>
  <c r="I276" i="43"/>
  <c r="H276" i="43"/>
  <c r="G276" i="43"/>
  <c r="F276" i="43"/>
  <c r="E276" i="43"/>
  <c r="D276" i="43" s="1"/>
  <c r="L275" i="43"/>
  <c r="K275" i="43"/>
  <c r="J275" i="43"/>
  <c r="I275" i="43"/>
  <c r="H275" i="43"/>
  <c r="G275" i="43"/>
  <c r="F275" i="43"/>
  <c r="E275" i="43"/>
  <c r="D275" i="43" s="1"/>
  <c r="L274" i="43"/>
  <c r="K274" i="43"/>
  <c r="J274" i="43"/>
  <c r="I274" i="43"/>
  <c r="H274" i="43"/>
  <c r="G274" i="43"/>
  <c r="F274" i="43"/>
  <c r="E274" i="43"/>
  <c r="D274" i="43" s="1"/>
  <c r="L273" i="43"/>
  <c r="K273" i="43"/>
  <c r="J273" i="43"/>
  <c r="I273" i="43"/>
  <c r="H273" i="43"/>
  <c r="G273" i="43"/>
  <c r="F273" i="43"/>
  <c r="E273" i="43"/>
  <c r="D273" i="43" s="1"/>
  <c r="L272" i="43"/>
  <c r="K272" i="43"/>
  <c r="J272" i="43"/>
  <c r="I272" i="43"/>
  <c r="H272" i="43"/>
  <c r="G272" i="43"/>
  <c r="F272" i="43"/>
  <c r="E272" i="43"/>
  <c r="D272" i="43" s="1"/>
  <c r="L271" i="43"/>
  <c r="K271" i="43"/>
  <c r="J271" i="43"/>
  <c r="I271" i="43"/>
  <c r="H271" i="43"/>
  <c r="G271" i="43"/>
  <c r="F271" i="43"/>
  <c r="E271" i="43"/>
  <c r="D271" i="43" s="1"/>
  <c r="L270" i="43"/>
  <c r="K270" i="43"/>
  <c r="J270" i="43"/>
  <c r="I270" i="43"/>
  <c r="H270" i="43"/>
  <c r="G270" i="43"/>
  <c r="F270" i="43"/>
  <c r="E270" i="43"/>
  <c r="D270" i="43" s="1"/>
  <c r="L269" i="43"/>
  <c r="K269" i="43"/>
  <c r="J269" i="43"/>
  <c r="I269" i="43"/>
  <c r="H269" i="43"/>
  <c r="G269" i="43"/>
  <c r="F269" i="43"/>
  <c r="E269" i="43"/>
  <c r="D269" i="43" s="1"/>
  <c r="L268" i="43"/>
  <c r="K268" i="43"/>
  <c r="J268" i="43"/>
  <c r="I268" i="43"/>
  <c r="H268" i="43"/>
  <c r="G268" i="43"/>
  <c r="F268" i="43"/>
  <c r="E268" i="43"/>
  <c r="D268" i="43" s="1"/>
  <c r="L267" i="43"/>
  <c r="K267" i="43"/>
  <c r="J267" i="43"/>
  <c r="I267" i="43"/>
  <c r="H267" i="43"/>
  <c r="G267" i="43"/>
  <c r="F267" i="43"/>
  <c r="E267" i="43"/>
  <c r="D267" i="43" s="1"/>
  <c r="L266" i="43"/>
  <c r="K266" i="43"/>
  <c r="J266" i="43"/>
  <c r="I266" i="43"/>
  <c r="H266" i="43"/>
  <c r="G266" i="43"/>
  <c r="F266" i="43"/>
  <c r="E266" i="43"/>
  <c r="D266" i="43" s="1"/>
  <c r="L265" i="43"/>
  <c r="K265" i="43"/>
  <c r="J265" i="43"/>
  <c r="I265" i="43"/>
  <c r="H265" i="43"/>
  <c r="G265" i="43"/>
  <c r="F265" i="43"/>
  <c r="E265" i="43"/>
  <c r="D265" i="43" s="1"/>
  <c r="L264" i="43"/>
  <c r="K264" i="43"/>
  <c r="J264" i="43"/>
  <c r="I264" i="43"/>
  <c r="H264" i="43"/>
  <c r="G264" i="43"/>
  <c r="F264" i="43"/>
  <c r="E264" i="43"/>
  <c r="D264" i="43" s="1"/>
  <c r="L263" i="43"/>
  <c r="K263" i="43"/>
  <c r="J263" i="43"/>
  <c r="I263" i="43"/>
  <c r="H263" i="43"/>
  <c r="G263" i="43"/>
  <c r="F263" i="43"/>
  <c r="E263" i="43"/>
  <c r="D263" i="43" s="1"/>
  <c r="L262" i="43"/>
  <c r="K262" i="43"/>
  <c r="J262" i="43"/>
  <c r="I262" i="43"/>
  <c r="H262" i="43"/>
  <c r="G262" i="43"/>
  <c r="F262" i="43"/>
  <c r="E262" i="43"/>
  <c r="D262" i="43" s="1"/>
  <c r="L261" i="43"/>
  <c r="K261" i="43"/>
  <c r="J261" i="43"/>
  <c r="I261" i="43"/>
  <c r="H261" i="43"/>
  <c r="G261" i="43"/>
  <c r="F261" i="43"/>
  <c r="E261" i="43"/>
  <c r="D261" i="43" s="1"/>
  <c r="L260" i="43"/>
  <c r="K260" i="43"/>
  <c r="J260" i="43"/>
  <c r="I260" i="43"/>
  <c r="H260" i="43"/>
  <c r="G260" i="43"/>
  <c r="F260" i="43"/>
  <c r="E260" i="43"/>
  <c r="D260" i="43" s="1"/>
  <c r="L259" i="43"/>
  <c r="K259" i="43"/>
  <c r="J259" i="43"/>
  <c r="I259" i="43"/>
  <c r="H259" i="43"/>
  <c r="G259" i="43"/>
  <c r="F259" i="43"/>
  <c r="E259" i="43"/>
  <c r="D259" i="43" s="1"/>
  <c r="L258" i="43"/>
  <c r="K258" i="43"/>
  <c r="J258" i="43"/>
  <c r="I258" i="43"/>
  <c r="H258" i="43"/>
  <c r="G258" i="43"/>
  <c r="F258" i="43"/>
  <c r="E258" i="43"/>
  <c r="D258" i="43" s="1"/>
  <c r="L257" i="43"/>
  <c r="K257" i="43"/>
  <c r="J257" i="43"/>
  <c r="I257" i="43"/>
  <c r="H257" i="43"/>
  <c r="G257" i="43"/>
  <c r="F257" i="43"/>
  <c r="E257" i="43"/>
  <c r="D257" i="43" s="1"/>
  <c r="L256" i="43"/>
  <c r="K256" i="43"/>
  <c r="J256" i="43"/>
  <c r="I256" i="43"/>
  <c r="H256" i="43"/>
  <c r="G256" i="43"/>
  <c r="F256" i="43"/>
  <c r="E256" i="43"/>
  <c r="D256" i="43" s="1"/>
  <c r="L255" i="43"/>
  <c r="K255" i="43"/>
  <c r="J255" i="43"/>
  <c r="I255" i="43"/>
  <c r="H255" i="43"/>
  <c r="G255" i="43"/>
  <c r="F255" i="43"/>
  <c r="E255" i="43"/>
  <c r="D255" i="43" s="1"/>
  <c r="L254" i="43"/>
  <c r="K254" i="43"/>
  <c r="J254" i="43"/>
  <c r="I254" i="43"/>
  <c r="H254" i="43"/>
  <c r="G254" i="43"/>
  <c r="F254" i="43"/>
  <c r="E254" i="43"/>
  <c r="D254" i="43" s="1"/>
  <c r="L253" i="43"/>
  <c r="K253" i="43"/>
  <c r="J253" i="43"/>
  <c r="I253" i="43"/>
  <c r="H253" i="43"/>
  <c r="G253" i="43"/>
  <c r="F253" i="43"/>
  <c r="E253" i="43"/>
  <c r="D253" i="43" s="1"/>
  <c r="L252" i="43"/>
  <c r="K252" i="43"/>
  <c r="J252" i="43"/>
  <c r="I252" i="43"/>
  <c r="H252" i="43"/>
  <c r="G252" i="43"/>
  <c r="F252" i="43"/>
  <c r="E252" i="43"/>
  <c r="D252" i="43" s="1"/>
  <c r="L251" i="43"/>
  <c r="K251" i="43"/>
  <c r="J251" i="43"/>
  <c r="I251" i="43"/>
  <c r="H251" i="43"/>
  <c r="G251" i="43"/>
  <c r="F251" i="43"/>
  <c r="E251" i="43"/>
  <c r="D251" i="43" s="1"/>
  <c r="L250" i="43"/>
  <c r="K250" i="43"/>
  <c r="J250" i="43"/>
  <c r="I250" i="43"/>
  <c r="H250" i="43"/>
  <c r="G250" i="43"/>
  <c r="F250" i="43"/>
  <c r="E250" i="43"/>
  <c r="D250" i="43" s="1"/>
  <c r="L249" i="43"/>
  <c r="K249" i="43"/>
  <c r="J249" i="43"/>
  <c r="I249" i="43"/>
  <c r="H249" i="43"/>
  <c r="G249" i="43"/>
  <c r="F249" i="43"/>
  <c r="E249" i="43"/>
  <c r="D249" i="43" s="1"/>
  <c r="L248" i="43"/>
  <c r="K248" i="43"/>
  <c r="J248" i="43"/>
  <c r="I248" i="43"/>
  <c r="H248" i="43"/>
  <c r="G248" i="43"/>
  <c r="F248" i="43"/>
  <c r="E248" i="43"/>
  <c r="D248" i="43" s="1"/>
  <c r="L247" i="43"/>
  <c r="K247" i="43"/>
  <c r="J247" i="43"/>
  <c r="I247" i="43"/>
  <c r="H247" i="43"/>
  <c r="G247" i="43"/>
  <c r="F247" i="43"/>
  <c r="E247" i="43"/>
  <c r="D247" i="43" s="1"/>
  <c r="L246" i="43"/>
  <c r="K246" i="43"/>
  <c r="J246" i="43"/>
  <c r="I246" i="43"/>
  <c r="H246" i="43"/>
  <c r="G246" i="43"/>
  <c r="F246" i="43"/>
  <c r="E246" i="43"/>
  <c r="D246" i="43" s="1"/>
  <c r="L245" i="43"/>
  <c r="K245" i="43"/>
  <c r="J245" i="43"/>
  <c r="I245" i="43"/>
  <c r="H245" i="43"/>
  <c r="G245" i="43"/>
  <c r="F245" i="43"/>
  <c r="E245" i="43"/>
  <c r="D245" i="43" s="1"/>
  <c r="L244" i="43"/>
  <c r="K244" i="43"/>
  <c r="J244" i="43"/>
  <c r="I244" i="43"/>
  <c r="H244" i="43"/>
  <c r="G244" i="43"/>
  <c r="F244" i="43"/>
  <c r="E244" i="43"/>
  <c r="D244" i="43" s="1"/>
  <c r="L243" i="43"/>
  <c r="K243" i="43"/>
  <c r="J243" i="43"/>
  <c r="H243" i="43"/>
  <c r="G243" i="43"/>
  <c r="F243" i="43"/>
  <c r="E243" i="43"/>
  <c r="D243" i="43" s="1"/>
  <c r="L242" i="43"/>
  <c r="K242" i="43"/>
  <c r="J242" i="43"/>
  <c r="I242" i="43"/>
  <c r="H242" i="43"/>
  <c r="G242" i="43"/>
  <c r="F242" i="43"/>
  <c r="E242" i="43"/>
  <c r="D242" i="43" s="1"/>
  <c r="L241" i="43"/>
  <c r="K241" i="43"/>
  <c r="J241" i="43"/>
  <c r="I241" i="43"/>
  <c r="H241" i="43"/>
  <c r="G241" i="43"/>
  <c r="F241" i="43"/>
  <c r="E241" i="43"/>
  <c r="D241" i="43" s="1"/>
  <c r="L240" i="43"/>
  <c r="K240" i="43"/>
  <c r="J240" i="43"/>
  <c r="H240" i="43"/>
  <c r="G240" i="43"/>
  <c r="F240" i="43"/>
  <c r="E240" i="43"/>
  <c r="D240" i="43" s="1"/>
  <c r="L239" i="43"/>
  <c r="K239" i="43"/>
  <c r="J239" i="43"/>
  <c r="H239" i="43"/>
  <c r="G239" i="43"/>
  <c r="F239" i="43"/>
  <c r="E239" i="43"/>
  <c r="D239" i="43" s="1"/>
  <c r="L238" i="43"/>
  <c r="K238" i="43"/>
  <c r="J238" i="43"/>
  <c r="I238" i="43"/>
  <c r="H238" i="43"/>
  <c r="G238" i="43"/>
  <c r="F238" i="43"/>
  <c r="E238" i="43"/>
  <c r="D238" i="43" s="1"/>
  <c r="L237" i="43"/>
  <c r="K237" i="43"/>
  <c r="J237" i="43"/>
  <c r="I237" i="43"/>
  <c r="H237" i="43"/>
  <c r="G237" i="43"/>
  <c r="F237" i="43"/>
  <c r="E237" i="43"/>
  <c r="D237" i="43" s="1"/>
  <c r="L236" i="43"/>
  <c r="K236" i="43"/>
  <c r="J236" i="43"/>
  <c r="I236" i="43"/>
  <c r="H236" i="43"/>
  <c r="G236" i="43"/>
  <c r="F236" i="43"/>
  <c r="E236" i="43"/>
  <c r="D236" i="43" s="1"/>
  <c r="L235" i="43"/>
  <c r="K235" i="43"/>
  <c r="J235" i="43"/>
  <c r="I235" i="43"/>
  <c r="H235" i="43"/>
  <c r="G235" i="43"/>
  <c r="F235" i="43"/>
  <c r="E235" i="43"/>
  <c r="D235" i="43" s="1"/>
  <c r="L234" i="43"/>
  <c r="K234" i="43"/>
  <c r="J234" i="43"/>
  <c r="I234" i="43"/>
  <c r="H234" i="43"/>
  <c r="G234" i="43"/>
  <c r="F234" i="43"/>
  <c r="E234" i="43"/>
  <c r="D234" i="43" s="1"/>
  <c r="L233" i="43"/>
  <c r="K233" i="43"/>
  <c r="J233" i="43"/>
  <c r="I233" i="43"/>
  <c r="H233" i="43"/>
  <c r="G233" i="43"/>
  <c r="F233" i="43"/>
  <c r="E233" i="43"/>
  <c r="D233" i="43" s="1"/>
  <c r="L232" i="43"/>
  <c r="K232" i="43"/>
  <c r="J232" i="43"/>
  <c r="I232" i="43"/>
  <c r="H232" i="43"/>
  <c r="G232" i="43"/>
  <c r="F232" i="43"/>
  <c r="E232" i="43"/>
  <c r="D232" i="43" s="1"/>
  <c r="L231" i="43"/>
  <c r="K231" i="43"/>
  <c r="J231" i="43"/>
  <c r="I231" i="43"/>
  <c r="H231" i="43"/>
  <c r="G231" i="43"/>
  <c r="F231" i="43"/>
  <c r="E231" i="43"/>
  <c r="D231" i="43" s="1"/>
  <c r="L230" i="43"/>
  <c r="K230" i="43"/>
  <c r="J230" i="43"/>
  <c r="I230" i="43"/>
  <c r="H230" i="43"/>
  <c r="G230" i="43"/>
  <c r="F230" i="43"/>
  <c r="E230" i="43"/>
  <c r="D230" i="43" s="1"/>
  <c r="L229" i="43"/>
  <c r="K229" i="43"/>
  <c r="J229" i="43"/>
  <c r="I229" i="43"/>
  <c r="H229" i="43"/>
  <c r="G229" i="43"/>
  <c r="F229" i="43"/>
  <c r="E229" i="43"/>
  <c r="D229" i="43" s="1"/>
  <c r="L228" i="43"/>
  <c r="K228" i="43"/>
  <c r="J228" i="43"/>
  <c r="I228" i="43"/>
  <c r="H228" i="43"/>
  <c r="G228" i="43"/>
  <c r="F228" i="43"/>
  <c r="E228" i="43"/>
  <c r="D228" i="43" s="1"/>
  <c r="L227" i="43"/>
  <c r="K227" i="43"/>
  <c r="J227" i="43"/>
  <c r="I227" i="43"/>
  <c r="H227" i="43"/>
  <c r="G227" i="43"/>
  <c r="F227" i="43"/>
  <c r="E227" i="43"/>
  <c r="D227" i="43" s="1"/>
  <c r="L226" i="43"/>
  <c r="K226" i="43"/>
  <c r="J226" i="43"/>
  <c r="I226" i="43"/>
  <c r="H226" i="43"/>
  <c r="G226" i="43"/>
  <c r="F226" i="43"/>
  <c r="E226" i="43"/>
  <c r="D226" i="43" s="1"/>
  <c r="L225" i="43"/>
  <c r="K225" i="43"/>
  <c r="J225" i="43"/>
  <c r="I225" i="43"/>
  <c r="H225" i="43"/>
  <c r="G225" i="43"/>
  <c r="F225" i="43"/>
  <c r="E225" i="43"/>
  <c r="D225" i="43" s="1"/>
  <c r="L224" i="43"/>
  <c r="K224" i="43"/>
  <c r="J224" i="43"/>
  <c r="I224" i="43"/>
  <c r="H224" i="43"/>
  <c r="G224" i="43"/>
  <c r="F224" i="43"/>
  <c r="E224" i="43"/>
  <c r="D224" i="43" s="1"/>
  <c r="L223" i="43"/>
  <c r="K223" i="43"/>
  <c r="J223" i="43"/>
  <c r="I223" i="43"/>
  <c r="H223" i="43"/>
  <c r="G223" i="43"/>
  <c r="F223" i="43"/>
  <c r="E223" i="43"/>
  <c r="D223" i="43" s="1"/>
  <c r="L222" i="43"/>
  <c r="K222" i="43"/>
  <c r="J222" i="43"/>
  <c r="I222" i="43"/>
  <c r="H222" i="43"/>
  <c r="G222" i="43"/>
  <c r="F222" i="43"/>
  <c r="E222" i="43"/>
  <c r="D222" i="43" s="1"/>
  <c r="L221" i="43"/>
  <c r="K221" i="43"/>
  <c r="J221" i="43"/>
  <c r="I221" i="43"/>
  <c r="H221" i="43"/>
  <c r="G221" i="43"/>
  <c r="F221" i="43"/>
  <c r="E221" i="43"/>
  <c r="D221" i="43" s="1"/>
  <c r="L220" i="43"/>
  <c r="K220" i="43"/>
  <c r="J220" i="43"/>
  <c r="I220" i="43"/>
  <c r="H220" i="43"/>
  <c r="G220" i="43"/>
  <c r="F220" i="43"/>
  <c r="E220" i="43"/>
  <c r="D220" i="43" s="1"/>
  <c r="L219" i="43"/>
  <c r="K219" i="43"/>
  <c r="J219" i="43"/>
  <c r="I219" i="43"/>
  <c r="H219" i="43"/>
  <c r="G219" i="43"/>
  <c r="F219" i="43"/>
  <c r="E219" i="43"/>
  <c r="D219" i="43" s="1"/>
  <c r="L218" i="43"/>
  <c r="K218" i="43"/>
  <c r="J218" i="43"/>
  <c r="I218" i="43"/>
  <c r="H218" i="43"/>
  <c r="G218" i="43"/>
  <c r="F218" i="43"/>
  <c r="E218" i="43"/>
  <c r="D218" i="43" s="1"/>
  <c r="L217" i="43"/>
  <c r="K217" i="43"/>
  <c r="J217" i="43"/>
  <c r="I217" i="43"/>
  <c r="H217" i="43"/>
  <c r="G217" i="43"/>
  <c r="F217" i="43"/>
  <c r="E217" i="43"/>
  <c r="D217" i="43" s="1"/>
  <c r="L216" i="43"/>
  <c r="K216" i="43"/>
  <c r="J216" i="43"/>
  <c r="I216" i="43"/>
  <c r="H216" i="43"/>
  <c r="G216" i="43"/>
  <c r="F216" i="43"/>
  <c r="E216" i="43"/>
  <c r="D216" i="43" s="1"/>
  <c r="L215" i="43"/>
  <c r="K215" i="43"/>
  <c r="J215" i="43"/>
  <c r="I215" i="43"/>
  <c r="H215" i="43"/>
  <c r="G215" i="43"/>
  <c r="F215" i="43"/>
  <c r="E215" i="43"/>
  <c r="D215" i="43" s="1"/>
  <c r="L214" i="43"/>
  <c r="K214" i="43"/>
  <c r="J214" i="43"/>
  <c r="I214" i="43"/>
  <c r="H214" i="43"/>
  <c r="G214" i="43"/>
  <c r="F214" i="43"/>
  <c r="E214" i="43"/>
  <c r="D214" i="43" s="1"/>
  <c r="L213" i="43"/>
  <c r="K213" i="43"/>
  <c r="J213" i="43"/>
  <c r="I213" i="43"/>
  <c r="H213" i="43"/>
  <c r="G213" i="43"/>
  <c r="F213" i="43"/>
  <c r="E213" i="43"/>
  <c r="D213" i="43" s="1"/>
  <c r="L212" i="43"/>
  <c r="K212" i="43"/>
  <c r="J212" i="43"/>
  <c r="I212" i="43"/>
  <c r="H212" i="43"/>
  <c r="G212" i="43"/>
  <c r="F212" i="43"/>
  <c r="E212" i="43"/>
  <c r="D212" i="43" s="1"/>
  <c r="L211" i="43"/>
  <c r="K211" i="43"/>
  <c r="J211" i="43"/>
  <c r="I211" i="43"/>
  <c r="H211" i="43"/>
  <c r="G211" i="43"/>
  <c r="F211" i="43"/>
  <c r="E211" i="43"/>
  <c r="D211" i="43" s="1"/>
  <c r="L210" i="43"/>
  <c r="K210" i="43"/>
  <c r="J210" i="43"/>
  <c r="I210" i="43"/>
  <c r="H210" i="43"/>
  <c r="G210" i="43"/>
  <c r="F210" i="43"/>
  <c r="E210" i="43"/>
  <c r="D210" i="43" s="1"/>
  <c r="L209" i="43"/>
  <c r="K209" i="43"/>
  <c r="J209" i="43"/>
  <c r="I209" i="43"/>
  <c r="H209" i="43"/>
  <c r="G209" i="43"/>
  <c r="F209" i="43"/>
  <c r="E209" i="43"/>
  <c r="D209" i="43" s="1"/>
  <c r="L208" i="43"/>
  <c r="K208" i="43"/>
  <c r="J208" i="43"/>
  <c r="I208" i="43"/>
  <c r="H208" i="43"/>
  <c r="G208" i="43"/>
  <c r="F208" i="43"/>
  <c r="E208" i="43"/>
  <c r="D208" i="43" s="1"/>
  <c r="L207" i="43"/>
  <c r="K207" i="43"/>
  <c r="J207" i="43"/>
  <c r="I207" i="43"/>
  <c r="H207" i="43"/>
  <c r="G207" i="43"/>
  <c r="F207" i="43"/>
  <c r="E207" i="43"/>
  <c r="D207" i="43" s="1"/>
  <c r="L206" i="43"/>
  <c r="K206" i="43"/>
  <c r="J206" i="43"/>
  <c r="I206" i="43"/>
  <c r="H206" i="43"/>
  <c r="G206" i="43"/>
  <c r="F206" i="43"/>
  <c r="E206" i="43"/>
  <c r="D206" i="43" s="1"/>
  <c r="L205" i="43"/>
  <c r="K205" i="43"/>
  <c r="J205" i="43"/>
  <c r="I205" i="43"/>
  <c r="H205" i="43"/>
  <c r="G205" i="43"/>
  <c r="F205" i="43"/>
  <c r="E205" i="43"/>
  <c r="D205" i="43" s="1"/>
  <c r="L204" i="43"/>
  <c r="K204" i="43"/>
  <c r="J204" i="43"/>
  <c r="I204" i="43"/>
  <c r="H204" i="43"/>
  <c r="G204" i="43"/>
  <c r="F204" i="43"/>
  <c r="E204" i="43"/>
  <c r="D204" i="43" s="1"/>
  <c r="L203" i="43"/>
  <c r="K203" i="43"/>
  <c r="J203" i="43"/>
  <c r="I203" i="43"/>
  <c r="H203" i="43"/>
  <c r="G203" i="43"/>
  <c r="F203" i="43"/>
  <c r="E203" i="43"/>
  <c r="D203" i="43" s="1"/>
  <c r="L202" i="43"/>
  <c r="K202" i="43"/>
  <c r="J202" i="43"/>
  <c r="I202" i="43"/>
  <c r="H202" i="43"/>
  <c r="G202" i="43"/>
  <c r="F202" i="43"/>
  <c r="E202" i="43"/>
  <c r="D202" i="43" s="1"/>
  <c r="L201" i="43"/>
  <c r="K201" i="43"/>
  <c r="J201" i="43"/>
  <c r="I201" i="43"/>
  <c r="H201" i="43"/>
  <c r="G201" i="43"/>
  <c r="F201" i="43"/>
  <c r="E201" i="43"/>
  <c r="D201" i="43" s="1"/>
  <c r="L200" i="43"/>
  <c r="K200" i="43"/>
  <c r="J200" i="43"/>
  <c r="I200" i="43"/>
  <c r="H200" i="43"/>
  <c r="G200" i="43"/>
  <c r="F200" i="43"/>
  <c r="E200" i="43"/>
  <c r="D200" i="43" s="1"/>
  <c r="L199" i="43"/>
  <c r="K199" i="43"/>
  <c r="J199" i="43"/>
  <c r="I199" i="43"/>
  <c r="H199" i="43"/>
  <c r="G199" i="43"/>
  <c r="F199" i="43"/>
  <c r="E199" i="43"/>
  <c r="D199" i="43" s="1"/>
  <c r="L198" i="43"/>
  <c r="K198" i="43"/>
  <c r="J198" i="43"/>
  <c r="I198" i="43"/>
  <c r="H198" i="43"/>
  <c r="G198" i="43"/>
  <c r="F198" i="43"/>
  <c r="E198" i="43"/>
  <c r="D198" i="43" s="1"/>
  <c r="L197" i="43"/>
  <c r="K197" i="43"/>
  <c r="J197" i="43"/>
  <c r="I197" i="43"/>
  <c r="H197" i="43"/>
  <c r="G197" i="43"/>
  <c r="F197" i="43"/>
  <c r="E197" i="43"/>
  <c r="D197" i="43" s="1"/>
  <c r="L196" i="43"/>
  <c r="K196" i="43"/>
  <c r="J196" i="43"/>
  <c r="I196" i="43"/>
  <c r="H196" i="43"/>
  <c r="G196" i="43"/>
  <c r="F196" i="43"/>
  <c r="E196" i="43"/>
  <c r="D196" i="43" s="1"/>
  <c r="L195" i="43"/>
  <c r="K195" i="43"/>
  <c r="J195" i="43"/>
  <c r="I195" i="43"/>
  <c r="H195" i="43"/>
  <c r="G195" i="43"/>
  <c r="F195" i="43"/>
  <c r="E195" i="43"/>
  <c r="D195" i="43" s="1"/>
  <c r="L194" i="43"/>
  <c r="K194" i="43"/>
  <c r="J194" i="43"/>
  <c r="H194" i="43"/>
  <c r="G194" i="43"/>
  <c r="F194" i="43"/>
  <c r="E194" i="43"/>
  <c r="D194" i="43" s="1"/>
  <c r="L193" i="43"/>
  <c r="K193" i="43"/>
  <c r="J193" i="43"/>
  <c r="H193" i="43"/>
  <c r="G193" i="43"/>
  <c r="F193" i="43"/>
  <c r="E193" i="43"/>
  <c r="D193" i="43" s="1"/>
  <c r="L192" i="43"/>
  <c r="K192" i="43"/>
  <c r="J192" i="43"/>
  <c r="I192" i="43"/>
  <c r="H192" i="43"/>
  <c r="G192" i="43"/>
  <c r="F192" i="43"/>
  <c r="E192" i="43"/>
  <c r="D192" i="43" s="1"/>
  <c r="L191" i="43"/>
  <c r="K191" i="43"/>
  <c r="J191" i="43"/>
  <c r="H191" i="43"/>
  <c r="G191" i="43"/>
  <c r="F191" i="43"/>
  <c r="E191" i="43"/>
  <c r="D191" i="43" s="1"/>
  <c r="L190" i="43"/>
  <c r="K190" i="43"/>
  <c r="J190" i="43"/>
  <c r="I190" i="43"/>
  <c r="H190" i="43"/>
  <c r="G190" i="43"/>
  <c r="F190" i="43"/>
  <c r="E190" i="43"/>
  <c r="D190" i="43" s="1"/>
  <c r="L189" i="43"/>
  <c r="K189" i="43"/>
  <c r="J189" i="43"/>
  <c r="H189" i="43"/>
  <c r="G189" i="43"/>
  <c r="F189" i="43"/>
  <c r="E189" i="43"/>
  <c r="D189" i="43" s="1"/>
  <c r="L188" i="43"/>
  <c r="K188" i="43"/>
  <c r="J188" i="43"/>
  <c r="I188" i="43"/>
  <c r="H188" i="43"/>
  <c r="G188" i="43"/>
  <c r="F188" i="43"/>
  <c r="E188" i="43"/>
  <c r="D188" i="43" s="1"/>
  <c r="L187" i="43"/>
  <c r="K187" i="43"/>
  <c r="J187" i="43"/>
  <c r="I187" i="43"/>
  <c r="H187" i="43"/>
  <c r="G187" i="43"/>
  <c r="F187" i="43"/>
  <c r="E187" i="43"/>
  <c r="D187" i="43" s="1"/>
  <c r="L186" i="43"/>
  <c r="K186" i="43"/>
  <c r="J186" i="43"/>
  <c r="H186" i="43"/>
  <c r="G186" i="43"/>
  <c r="F186" i="43"/>
  <c r="E186" i="43"/>
  <c r="D186" i="43" s="1"/>
  <c r="L185" i="43"/>
  <c r="K185" i="43"/>
  <c r="J185" i="43"/>
  <c r="H185" i="43"/>
  <c r="G185" i="43"/>
  <c r="F185" i="43"/>
  <c r="E185" i="43"/>
  <c r="D185" i="43" s="1"/>
  <c r="L184" i="43"/>
  <c r="K184" i="43"/>
  <c r="J184" i="43"/>
  <c r="H184" i="43"/>
  <c r="G184" i="43"/>
  <c r="F184" i="43"/>
  <c r="E184" i="43"/>
  <c r="D184" i="43" s="1"/>
  <c r="L183" i="43"/>
  <c r="K183" i="43"/>
  <c r="J183" i="43"/>
  <c r="I183" i="43"/>
  <c r="H183" i="43"/>
  <c r="G183" i="43"/>
  <c r="F183" i="43"/>
  <c r="E183" i="43"/>
  <c r="D183" i="43" s="1"/>
  <c r="L182" i="43"/>
  <c r="K182" i="43"/>
  <c r="J182" i="43"/>
  <c r="H182" i="43"/>
  <c r="G182" i="43"/>
  <c r="F182" i="43"/>
  <c r="E182" i="43"/>
  <c r="D182" i="43" s="1"/>
  <c r="L181" i="43"/>
  <c r="K181" i="43"/>
  <c r="J181" i="43"/>
  <c r="H181" i="43"/>
  <c r="G181" i="43"/>
  <c r="F181" i="43"/>
  <c r="E181" i="43"/>
  <c r="D181" i="43" s="1"/>
  <c r="L180" i="43"/>
  <c r="K180" i="43"/>
  <c r="J180" i="43"/>
  <c r="I180" i="43"/>
  <c r="H180" i="43"/>
  <c r="G180" i="43"/>
  <c r="F180" i="43"/>
  <c r="E180" i="43"/>
  <c r="D180" i="43" s="1"/>
  <c r="L179" i="43"/>
  <c r="K179" i="43"/>
  <c r="J179" i="43"/>
  <c r="I179" i="43"/>
  <c r="H179" i="43"/>
  <c r="G179" i="43"/>
  <c r="F179" i="43"/>
  <c r="E179" i="43"/>
  <c r="D179" i="43" s="1"/>
  <c r="L178" i="43"/>
  <c r="K178" i="43"/>
  <c r="J178" i="43"/>
  <c r="I178" i="43"/>
  <c r="H178" i="43"/>
  <c r="G178" i="43"/>
  <c r="F178" i="43"/>
  <c r="E178" i="43"/>
  <c r="D178" i="43" s="1"/>
  <c r="L177" i="43"/>
  <c r="K177" i="43"/>
  <c r="J177" i="43"/>
  <c r="I177" i="43"/>
  <c r="H177" i="43"/>
  <c r="G177" i="43"/>
  <c r="F177" i="43"/>
  <c r="E177" i="43"/>
  <c r="D177" i="43" s="1"/>
  <c r="L176" i="43"/>
  <c r="K176" i="43"/>
  <c r="J176" i="43"/>
  <c r="H176" i="43"/>
  <c r="G176" i="43"/>
  <c r="F176" i="43"/>
  <c r="E176" i="43"/>
  <c r="D176" i="43" s="1"/>
  <c r="L175" i="43"/>
  <c r="K175" i="43"/>
  <c r="J175" i="43"/>
  <c r="H175" i="43"/>
  <c r="G175" i="43"/>
  <c r="F175" i="43"/>
  <c r="E175" i="43"/>
  <c r="D175" i="43" s="1"/>
  <c r="L174" i="43"/>
  <c r="K174" i="43"/>
  <c r="J174" i="43"/>
  <c r="I174" i="43"/>
  <c r="H174" i="43"/>
  <c r="G174" i="43"/>
  <c r="F174" i="43"/>
  <c r="E174" i="43"/>
  <c r="D174" i="43" s="1"/>
  <c r="L173" i="43"/>
  <c r="K173" i="43"/>
  <c r="J173" i="43"/>
  <c r="I173" i="43"/>
  <c r="H173" i="43"/>
  <c r="G173" i="43"/>
  <c r="F173" i="43"/>
  <c r="E173" i="43"/>
  <c r="D173" i="43" s="1"/>
  <c r="L172" i="43"/>
  <c r="K172" i="43"/>
  <c r="J172" i="43"/>
  <c r="I172" i="43"/>
  <c r="H172" i="43"/>
  <c r="G172" i="43"/>
  <c r="F172" i="43"/>
  <c r="E172" i="43"/>
  <c r="D172" i="43" s="1"/>
  <c r="L171" i="43"/>
  <c r="K171" i="43"/>
  <c r="J171" i="43"/>
  <c r="H171" i="43"/>
  <c r="G171" i="43"/>
  <c r="F171" i="43"/>
  <c r="E171" i="43"/>
  <c r="D171" i="43" s="1"/>
  <c r="L170" i="43"/>
  <c r="K170" i="43"/>
  <c r="J170" i="43"/>
  <c r="I170" i="43"/>
  <c r="H170" i="43"/>
  <c r="G170" i="43"/>
  <c r="F170" i="43"/>
  <c r="E170" i="43"/>
  <c r="D170" i="43" s="1"/>
  <c r="L169" i="43"/>
  <c r="K169" i="43"/>
  <c r="J169" i="43"/>
  <c r="I169" i="43"/>
  <c r="H169" i="43"/>
  <c r="G169" i="43"/>
  <c r="F169" i="43"/>
  <c r="E169" i="43"/>
  <c r="D169" i="43" s="1"/>
  <c r="L168" i="43"/>
  <c r="K168" i="43"/>
  <c r="J168" i="43"/>
  <c r="H168" i="43"/>
  <c r="G168" i="43"/>
  <c r="F168" i="43"/>
  <c r="E168" i="43"/>
  <c r="D168" i="43" s="1"/>
  <c r="L167" i="43"/>
  <c r="K167" i="43"/>
  <c r="J167" i="43"/>
  <c r="I167" i="43"/>
  <c r="H167" i="43"/>
  <c r="G167" i="43"/>
  <c r="F167" i="43"/>
  <c r="E167" i="43"/>
  <c r="D167" i="43" s="1"/>
  <c r="L166" i="43"/>
  <c r="K166" i="43"/>
  <c r="J166" i="43"/>
  <c r="I166" i="43"/>
  <c r="H166" i="43"/>
  <c r="G166" i="43"/>
  <c r="F166" i="43"/>
  <c r="E166" i="43"/>
  <c r="D166" i="43" s="1"/>
  <c r="L165" i="43"/>
  <c r="K165" i="43"/>
  <c r="J165" i="43"/>
  <c r="I165" i="43"/>
  <c r="H165" i="43"/>
  <c r="G165" i="43"/>
  <c r="F165" i="43"/>
  <c r="E165" i="43"/>
  <c r="D165" i="43" s="1"/>
  <c r="L164" i="43"/>
  <c r="K164" i="43"/>
  <c r="J164" i="43"/>
  <c r="I164" i="43"/>
  <c r="H164" i="43"/>
  <c r="G164" i="43"/>
  <c r="F164" i="43"/>
  <c r="E164" i="43"/>
  <c r="D164" i="43" s="1"/>
  <c r="L163" i="43"/>
  <c r="K163" i="43"/>
  <c r="J163" i="43"/>
  <c r="I163" i="43"/>
  <c r="H163" i="43"/>
  <c r="G163" i="43"/>
  <c r="F163" i="43"/>
  <c r="E163" i="43"/>
  <c r="D163" i="43" s="1"/>
  <c r="L162" i="43"/>
  <c r="K162" i="43"/>
  <c r="J162" i="43"/>
  <c r="I162" i="43"/>
  <c r="H162" i="43"/>
  <c r="G162" i="43"/>
  <c r="F162" i="43"/>
  <c r="E162" i="43"/>
  <c r="D162" i="43" s="1"/>
  <c r="L161" i="43"/>
  <c r="K161" i="43"/>
  <c r="J161" i="43"/>
  <c r="I161" i="43"/>
  <c r="H161" i="43"/>
  <c r="G161" i="43"/>
  <c r="F161" i="43"/>
  <c r="E161" i="43"/>
  <c r="D161" i="43" s="1"/>
  <c r="L160" i="43"/>
  <c r="K160" i="43"/>
  <c r="J160" i="43"/>
  <c r="I160" i="43"/>
  <c r="H160" i="43"/>
  <c r="G160" i="43"/>
  <c r="F160" i="43"/>
  <c r="E160" i="43"/>
  <c r="D160" i="43" s="1"/>
  <c r="L159" i="43"/>
  <c r="K159" i="43"/>
  <c r="J159" i="43"/>
  <c r="H159" i="43"/>
  <c r="G159" i="43"/>
  <c r="F159" i="43"/>
  <c r="E159" i="43"/>
  <c r="D159" i="43" s="1"/>
  <c r="L158" i="43"/>
  <c r="K158" i="43"/>
  <c r="J158" i="43"/>
  <c r="I158" i="43"/>
  <c r="H158" i="43"/>
  <c r="G158" i="43"/>
  <c r="F158" i="43"/>
  <c r="E158" i="43"/>
  <c r="D158" i="43" s="1"/>
  <c r="L157" i="43"/>
  <c r="K157" i="43"/>
  <c r="J157" i="43"/>
  <c r="I157" i="43"/>
  <c r="H157" i="43"/>
  <c r="G157" i="43"/>
  <c r="F157" i="43"/>
  <c r="E157" i="43"/>
  <c r="D157" i="43" s="1"/>
  <c r="L156" i="43"/>
  <c r="K156" i="43"/>
  <c r="J156" i="43"/>
  <c r="I156" i="43"/>
  <c r="H156" i="43"/>
  <c r="G156" i="43"/>
  <c r="F156" i="43"/>
  <c r="E156" i="43"/>
  <c r="D156" i="43" s="1"/>
  <c r="L155" i="43"/>
  <c r="K155" i="43"/>
  <c r="J155" i="43"/>
  <c r="I155" i="43"/>
  <c r="H155" i="43"/>
  <c r="G155" i="43"/>
  <c r="F155" i="43"/>
  <c r="E155" i="43"/>
  <c r="D155" i="43" s="1"/>
  <c r="L154" i="43"/>
  <c r="K154" i="43"/>
  <c r="J154" i="43"/>
  <c r="I154" i="43"/>
  <c r="H154" i="43"/>
  <c r="G154" i="43"/>
  <c r="F154" i="43"/>
  <c r="E154" i="43"/>
  <c r="D154" i="43" s="1"/>
  <c r="L153" i="43"/>
  <c r="K153" i="43"/>
  <c r="J153" i="43"/>
  <c r="I153" i="43"/>
  <c r="H153" i="43"/>
  <c r="G153" i="43"/>
  <c r="F153" i="43"/>
  <c r="E153" i="43"/>
  <c r="D153" i="43" s="1"/>
  <c r="L152" i="43"/>
  <c r="K152" i="43"/>
  <c r="J152" i="43"/>
  <c r="I152" i="43"/>
  <c r="H152" i="43"/>
  <c r="G152" i="43"/>
  <c r="F152" i="43"/>
  <c r="E152" i="43"/>
  <c r="D152" i="43" s="1"/>
  <c r="L151" i="43"/>
  <c r="K151" i="43"/>
  <c r="J151" i="43"/>
  <c r="H151" i="43"/>
  <c r="G151" i="43"/>
  <c r="F151" i="43"/>
  <c r="E151" i="43"/>
  <c r="D151" i="43" s="1"/>
  <c r="L150" i="43"/>
  <c r="K150" i="43"/>
  <c r="J150" i="43"/>
  <c r="H150" i="43"/>
  <c r="G150" i="43"/>
  <c r="F150" i="43"/>
  <c r="E150" i="43"/>
  <c r="D150" i="43" s="1"/>
  <c r="L149" i="43"/>
  <c r="K149" i="43"/>
  <c r="J149" i="43"/>
  <c r="H149" i="43"/>
  <c r="G149" i="43"/>
  <c r="F149" i="43"/>
  <c r="E149" i="43"/>
  <c r="D149" i="43" s="1"/>
  <c r="L148" i="43"/>
  <c r="K148" i="43"/>
  <c r="J148" i="43"/>
  <c r="H148" i="43"/>
  <c r="G148" i="43"/>
  <c r="F148" i="43"/>
  <c r="E148" i="43"/>
  <c r="D148" i="43" s="1"/>
  <c r="L147" i="43"/>
  <c r="K147" i="43"/>
  <c r="J147" i="43"/>
  <c r="I147" i="43"/>
  <c r="H147" i="43"/>
  <c r="G147" i="43"/>
  <c r="F147" i="43"/>
  <c r="E147" i="43"/>
  <c r="D147" i="43" s="1"/>
  <c r="L146" i="43"/>
  <c r="K146" i="43"/>
  <c r="J146" i="43"/>
  <c r="H146" i="43"/>
  <c r="G146" i="43"/>
  <c r="F146" i="43"/>
  <c r="E146" i="43"/>
  <c r="D146" i="43" s="1"/>
  <c r="L145" i="43"/>
  <c r="K145" i="43"/>
  <c r="J145" i="43"/>
  <c r="I145" i="43"/>
  <c r="H145" i="43"/>
  <c r="G145" i="43"/>
  <c r="F145" i="43"/>
  <c r="E145" i="43"/>
  <c r="D145" i="43" s="1"/>
  <c r="L144" i="43"/>
  <c r="K144" i="43"/>
  <c r="J144" i="43"/>
  <c r="I144" i="43"/>
  <c r="H144" i="43"/>
  <c r="G144" i="43"/>
  <c r="F144" i="43"/>
  <c r="E144" i="43"/>
  <c r="D144" i="43" s="1"/>
  <c r="L143" i="43"/>
  <c r="K143" i="43"/>
  <c r="J143" i="43"/>
  <c r="H143" i="43"/>
  <c r="F143" i="43"/>
  <c r="E143" i="43"/>
  <c r="D143" i="43" s="1"/>
  <c r="L142" i="43"/>
  <c r="K142" i="43"/>
  <c r="J142" i="43"/>
  <c r="I142" i="43"/>
  <c r="H142" i="43"/>
  <c r="G142" i="43"/>
  <c r="F142" i="43"/>
  <c r="E142" i="43"/>
  <c r="D142" i="43" s="1"/>
  <c r="L141" i="43"/>
  <c r="K141" i="43"/>
  <c r="J141" i="43"/>
  <c r="I141" i="43"/>
  <c r="H141" i="43"/>
  <c r="G141" i="43"/>
  <c r="F141" i="43"/>
  <c r="E141" i="43"/>
  <c r="D141" i="43" s="1"/>
  <c r="L140" i="43"/>
  <c r="K140" i="43"/>
  <c r="J140" i="43"/>
  <c r="I140" i="43"/>
  <c r="H140" i="43"/>
  <c r="G140" i="43"/>
  <c r="F140" i="43"/>
  <c r="E140" i="43"/>
  <c r="D140" i="43" s="1"/>
  <c r="L139" i="43"/>
  <c r="K139" i="43"/>
  <c r="J139" i="43"/>
  <c r="H139" i="43"/>
  <c r="G139" i="43"/>
  <c r="F139" i="43"/>
  <c r="E139" i="43"/>
  <c r="D139" i="43" s="1"/>
  <c r="L138" i="43"/>
  <c r="K138" i="43"/>
  <c r="J138" i="43"/>
  <c r="I138" i="43"/>
  <c r="H138" i="43"/>
  <c r="G138" i="43"/>
  <c r="F138" i="43"/>
  <c r="E138" i="43"/>
  <c r="D138" i="43" s="1"/>
  <c r="L137" i="43"/>
  <c r="K137" i="43"/>
  <c r="J137" i="43"/>
  <c r="I137" i="43"/>
  <c r="H137" i="43"/>
  <c r="G137" i="43"/>
  <c r="F137" i="43"/>
  <c r="E137" i="43"/>
  <c r="D137" i="43" s="1"/>
  <c r="L136" i="43"/>
  <c r="K136" i="43"/>
  <c r="J136" i="43"/>
  <c r="I136" i="43"/>
  <c r="H136" i="43"/>
  <c r="G136" i="43"/>
  <c r="F136" i="43"/>
  <c r="E136" i="43"/>
  <c r="D136" i="43" s="1"/>
  <c r="L135" i="43"/>
  <c r="K135" i="43"/>
  <c r="J135" i="43"/>
  <c r="I135" i="43"/>
  <c r="H135" i="43"/>
  <c r="G135" i="43"/>
  <c r="F135" i="43"/>
  <c r="E135" i="43"/>
  <c r="D135" i="43" s="1"/>
  <c r="L134" i="43"/>
  <c r="K134" i="43"/>
  <c r="J134" i="43"/>
  <c r="I134" i="43"/>
  <c r="H134" i="43"/>
  <c r="G134" i="43"/>
  <c r="F134" i="43"/>
  <c r="E134" i="43"/>
  <c r="D134" i="43" s="1"/>
  <c r="L133" i="43"/>
  <c r="K133" i="43"/>
  <c r="J133" i="43"/>
  <c r="H133" i="43"/>
  <c r="G133" i="43"/>
  <c r="F133" i="43"/>
  <c r="E133" i="43"/>
  <c r="D133" i="43" s="1"/>
  <c r="L132" i="43"/>
  <c r="K132" i="43"/>
  <c r="J132" i="43"/>
  <c r="I132" i="43"/>
  <c r="H132" i="43"/>
  <c r="G132" i="43"/>
  <c r="F132" i="43"/>
  <c r="E132" i="43"/>
  <c r="D132" i="43" s="1"/>
  <c r="L131" i="43"/>
  <c r="K131" i="43"/>
  <c r="J131" i="43"/>
  <c r="I131" i="43"/>
  <c r="H131" i="43"/>
  <c r="G131" i="43"/>
  <c r="F131" i="43"/>
  <c r="E131" i="43"/>
  <c r="D131" i="43" s="1"/>
  <c r="L130" i="43"/>
  <c r="K130" i="43"/>
  <c r="J130" i="43"/>
  <c r="I130" i="43"/>
  <c r="H130" i="43"/>
  <c r="G130" i="43"/>
  <c r="F130" i="43"/>
  <c r="E130" i="43"/>
  <c r="D130" i="43" s="1"/>
  <c r="L129" i="43"/>
  <c r="K129" i="43"/>
  <c r="J129" i="43"/>
  <c r="I129" i="43"/>
  <c r="H129" i="43"/>
  <c r="G129" i="43"/>
  <c r="F129" i="43"/>
  <c r="E129" i="43"/>
  <c r="D129" i="43" s="1"/>
  <c r="L128" i="43"/>
  <c r="K128" i="43"/>
  <c r="J128" i="43"/>
  <c r="I128" i="43"/>
  <c r="H128" i="43"/>
  <c r="G128" i="43"/>
  <c r="F128" i="43"/>
  <c r="E128" i="43"/>
  <c r="D128" i="43" s="1"/>
  <c r="L127" i="43"/>
  <c r="K127" i="43"/>
  <c r="J127" i="43"/>
  <c r="I127" i="43"/>
  <c r="H127" i="43"/>
  <c r="G127" i="43"/>
  <c r="F127" i="43"/>
  <c r="E127" i="43"/>
  <c r="D127" i="43" s="1"/>
  <c r="L126" i="43"/>
  <c r="K126" i="43"/>
  <c r="J126" i="43"/>
  <c r="H126" i="43"/>
  <c r="G126" i="43"/>
  <c r="F126" i="43"/>
  <c r="E126" i="43"/>
  <c r="D126" i="43" s="1"/>
  <c r="L125" i="43"/>
  <c r="K125" i="43"/>
  <c r="J125" i="43"/>
  <c r="I125" i="43"/>
  <c r="H125" i="43"/>
  <c r="G125" i="43"/>
  <c r="F125" i="43"/>
  <c r="E125" i="43"/>
  <c r="D125" i="43" s="1"/>
  <c r="L124" i="43"/>
  <c r="K124" i="43"/>
  <c r="J124" i="43"/>
  <c r="I124" i="43"/>
  <c r="H124" i="43"/>
  <c r="G124" i="43"/>
  <c r="F124" i="43"/>
  <c r="E124" i="43"/>
  <c r="D124" i="43" s="1"/>
  <c r="L123" i="43"/>
  <c r="K123" i="43"/>
  <c r="J123" i="43"/>
  <c r="I123" i="43"/>
  <c r="H123" i="43"/>
  <c r="G123" i="43"/>
  <c r="F123" i="43"/>
  <c r="E123" i="43"/>
  <c r="D123" i="43" s="1"/>
  <c r="L122" i="43"/>
  <c r="K122" i="43"/>
  <c r="J122" i="43"/>
  <c r="I122" i="43"/>
  <c r="H122" i="43"/>
  <c r="G122" i="43"/>
  <c r="F122" i="43"/>
  <c r="E122" i="43"/>
  <c r="D122" i="43" s="1"/>
  <c r="L121" i="43"/>
  <c r="K121" i="43"/>
  <c r="J121" i="43"/>
  <c r="I121" i="43"/>
  <c r="H121" i="43"/>
  <c r="G121" i="43"/>
  <c r="F121" i="43"/>
  <c r="E121" i="43"/>
  <c r="D121" i="43" s="1"/>
  <c r="L120" i="43"/>
  <c r="K120" i="43"/>
  <c r="J120" i="43"/>
  <c r="I120" i="43"/>
  <c r="H120" i="43"/>
  <c r="G120" i="43"/>
  <c r="F120" i="43"/>
  <c r="E120" i="43"/>
  <c r="D120" i="43" s="1"/>
  <c r="L119" i="43"/>
  <c r="K119" i="43"/>
  <c r="J119" i="43"/>
  <c r="I119" i="43"/>
  <c r="H119" i="43"/>
  <c r="G119" i="43"/>
  <c r="F119" i="43"/>
  <c r="E119" i="43"/>
  <c r="D119" i="43" s="1"/>
  <c r="L118" i="43"/>
  <c r="K118" i="43"/>
  <c r="J118" i="43"/>
  <c r="I118" i="43"/>
  <c r="H118" i="43"/>
  <c r="G118" i="43"/>
  <c r="F118" i="43"/>
  <c r="E118" i="43"/>
  <c r="D118" i="43" s="1"/>
  <c r="L117" i="43"/>
  <c r="K117" i="43"/>
  <c r="J117" i="43"/>
  <c r="I117" i="43"/>
  <c r="H117" i="43"/>
  <c r="G117" i="43"/>
  <c r="F117" i="43"/>
  <c r="E117" i="43"/>
  <c r="D117" i="43" s="1"/>
  <c r="L116" i="43"/>
  <c r="K116" i="43"/>
  <c r="J116" i="43"/>
  <c r="I116" i="43"/>
  <c r="H116" i="43"/>
  <c r="G116" i="43"/>
  <c r="F116" i="43"/>
  <c r="E116" i="43"/>
  <c r="D116" i="43" s="1"/>
  <c r="L115" i="43"/>
  <c r="K115" i="43"/>
  <c r="J115" i="43"/>
  <c r="I115" i="43"/>
  <c r="H115" i="43"/>
  <c r="G115" i="43"/>
  <c r="F115" i="43"/>
  <c r="E115" i="43"/>
  <c r="D115" i="43" s="1"/>
  <c r="L114" i="43"/>
  <c r="K114" i="43"/>
  <c r="J114" i="43"/>
  <c r="H114" i="43"/>
  <c r="G114" i="43"/>
  <c r="F114" i="43"/>
  <c r="E114" i="43"/>
  <c r="D114" i="43" s="1"/>
  <c r="L113" i="43"/>
  <c r="K113" i="43"/>
  <c r="J113" i="43"/>
  <c r="I113" i="43"/>
  <c r="H113" i="43"/>
  <c r="G113" i="43"/>
  <c r="F113" i="43"/>
  <c r="E113" i="43"/>
  <c r="D113" i="43" s="1"/>
  <c r="L112" i="43"/>
  <c r="K112" i="43"/>
  <c r="J112" i="43"/>
  <c r="I112" i="43"/>
  <c r="H112" i="43"/>
  <c r="G112" i="43"/>
  <c r="F112" i="43"/>
  <c r="E112" i="43"/>
  <c r="D112" i="43" s="1"/>
  <c r="L111" i="43"/>
  <c r="K111" i="43"/>
  <c r="J111" i="43"/>
  <c r="I111" i="43"/>
  <c r="H111" i="43"/>
  <c r="G111" i="43"/>
  <c r="F111" i="43"/>
  <c r="E111" i="43"/>
  <c r="D111" i="43" s="1"/>
  <c r="L110" i="43"/>
  <c r="K110" i="43"/>
  <c r="J110" i="43"/>
  <c r="I110" i="43"/>
  <c r="H110" i="43"/>
  <c r="G110" i="43"/>
  <c r="F110" i="43"/>
  <c r="E110" i="43"/>
  <c r="D110" i="43" s="1"/>
  <c r="L109" i="43"/>
  <c r="K109" i="43"/>
  <c r="J109" i="43"/>
  <c r="I109" i="43"/>
  <c r="H109" i="43"/>
  <c r="G109" i="43"/>
  <c r="F109" i="43"/>
  <c r="E109" i="43"/>
  <c r="D109" i="43" s="1"/>
  <c r="L108" i="43"/>
  <c r="K108" i="43"/>
  <c r="J108" i="43"/>
  <c r="I108" i="43"/>
  <c r="H108" i="43"/>
  <c r="G108" i="43"/>
  <c r="F108" i="43"/>
  <c r="E108" i="43"/>
  <c r="D108" i="43" s="1"/>
  <c r="L107" i="43"/>
  <c r="K107" i="43"/>
  <c r="J107" i="43"/>
  <c r="I107" i="43"/>
  <c r="H107" i="43"/>
  <c r="G107" i="43"/>
  <c r="F107" i="43"/>
  <c r="E107" i="43"/>
  <c r="D107" i="43" s="1"/>
  <c r="L106" i="43"/>
  <c r="K106" i="43"/>
  <c r="J106" i="43"/>
  <c r="I106" i="43"/>
  <c r="H106" i="43"/>
  <c r="G106" i="43"/>
  <c r="F106" i="43"/>
  <c r="E106" i="43"/>
  <c r="D106" i="43" s="1"/>
  <c r="L105" i="43"/>
  <c r="K105" i="43"/>
  <c r="J105" i="43"/>
  <c r="H105" i="43"/>
  <c r="F105" i="43"/>
  <c r="E105" i="43"/>
  <c r="D105" i="43" s="1"/>
  <c r="L104" i="43"/>
  <c r="K104" i="43"/>
  <c r="J104" i="43"/>
  <c r="H104" i="43"/>
  <c r="F104" i="43"/>
  <c r="E104" i="43"/>
  <c r="D104" i="43" s="1"/>
  <c r="L103" i="43"/>
  <c r="K103" i="43"/>
  <c r="J103" i="43"/>
  <c r="H103" i="43"/>
  <c r="F103" i="43"/>
  <c r="E103" i="43"/>
  <c r="D103" i="43" s="1"/>
  <c r="L102" i="43"/>
  <c r="K102" i="43"/>
  <c r="J102" i="43"/>
  <c r="H102" i="43"/>
  <c r="F102" i="43"/>
  <c r="E102" i="43"/>
  <c r="D102" i="43" s="1"/>
  <c r="L101" i="43"/>
  <c r="K101" i="43"/>
  <c r="J101" i="43"/>
  <c r="H101" i="43"/>
  <c r="F101" i="43"/>
  <c r="E101" i="43"/>
  <c r="D101" i="43" s="1"/>
  <c r="L100" i="43"/>
  <c r="K100" i="43"/>
  <c r="J100" i="43"/>
  <c r="H100" i="43"/>
  <c r="F100" i="43"/>
  <c r="E100" i="43"/>
  <c r="D100" i="43" s="1"/>
  <c r="L99" i="43"/>
  <c r="K99" i="43"/>
  <c r="J99" i="43"/>
  <c r="H99" i="43"/>
  <c r="F99" i="43"/>
  <c r="E99" i="43"/>
  <c r="D99" i="43" s="1"/>
  <c r="L98" i="43"/>
  <c r="K98" i="43"/>
  <c r="J98" i="43"/>
  <c r="H98" i="43"/>
  <c r="F98" i="43"/>
  <c r="E98" i="43"/>
  <c r="D98" i="43" s="1"/>
  <c r="L97" i="43"/>
  <c r="K97" i="43"/>
  <c r="J97" i="43"/>
  <c r="H97" i="43"/>
  <c r="F97" i="43"/>
  <c r="E97" i="43"/>
  <c r="D97" i="43" s="1"/>
  <c r="L96" i="43"/>
  <c r="K96" i="43"/>
  <c r="J96" i="43"/>
  <c r="H96" i="43"/>
  <c r="F96" i="43"/>
  <c r="E96" i="43"/>
  <c r="D96" i="43" s="1"/>
  <c r="L95" i="43"/>
  <c r="K95" i="43"/>
  <c r="J95" i="43"/>
  <c r="H95" i="43"/>
  <c r="F95" i="43"/>
  <c r="E95" i="43"/>
  <c r="D95" i="43" s="1"/>
  <c r="L94" i="43"/>
  <c r="K94" i="43"/>
  <c r="J94" i="43"/>
  <c r="H94" i="43"/>
  <c r="F94" i="43"/>
  <c r="E94" i="43"/>
  <c r="D94" i="43" s="1"/>
  <c r="L93" i="43"/>
  <c r="K93" i="43"/>
  <c r="J93" i="43"/>
  <c r="H93" i="43"/>
  <c r="F93" i="43"/>
  <c r="E93" i="43"/>
  <c r="D93" i="43" s="1"/>
  <c r="L92" i="43"/>
  <c r="K92" i="43"/>
  <c r="J92" i="43"/>
  <c r="H92" i="43"/>
  <c r="F92" i="43"/>
  <c r="E92" i="43"/>
  <c r="D92" i="43" s="1"/>
  <c r="L91" i="43"/>
  <c r="K91" i="43"/>
  <c r="J91" i="43"/>
  <c r="H91" i="43"/>
  <c r="F91" i="43"/>
  <c r="E91" i="43"/>
  <c r="D91" i="43" s="1"/>
  <c r="L90" i="43"/>
  <c r="K90" i="43"/>
  <c r="J90" i="43"/>
  <c r="H90" i="43"/>
  <c r="F90" i="43"/>
  <c r="E90" i="43"/>
  <c r="D90" i="43" s="1"/>
  <c r="L89" i="43"/>
  <c r="K89" i="43"/>
  <c r="J89" i="43"/>
  <c r="H89" i="43"/>
  <c r="F89" i="43"/>
  <c r="E89" i="43"/>
  <c r="D89" i="43" s="1"/>
  <c r="L88" i="43"/>
  <c r="K88" i="43"/>
  <c r="J88" i="43"/>
  <c r="H88" i="43"/>
  <c r="F88" i="43"/>
  <c r="E88" i="43"/>
  <c r="D88" i="43" s="1"/>
  <c r="L87" i="43"/>
  <c r="K87" i="43"/>
  <c r="J87" i="43"/>
  <c r="H87" i="43"/>
  <c r="F87" i="43"/>
  <c r="E87" i="43"/>
  <c r="D87" i="43" s="1"/>
  <c r="L86" i="43"/>
  <c r="K86" i="43"/>
  <c r="J86" i="43"/>
  <c r="H86" i="43"/>
  <c r="F86" i="43"/>
  <c r="E86" i="43"/>
  <c r="D86" i="43" s="1"/>
  <c r="L85" i="43"/>
  <c r="K85" i="43"/>
  <c r="J85" i="43"/>
  <c r="H85" i="43"/>
  <c r="F85" i="43"/>
  <c r="E85" i="43"/>
  <c r="D85" i="43" s="1"/>
  <c r="L84" i="43"/>
  <c r="K84" i="43"/>
  <c r="J84" i="43"/>
  <c r="H84" i="43"/>
  <c r="F84" i="43"/>
  <c r="E84" i="43"/>
  <c r="D84" i="43" s="1"/>
  <c r="L83" i="43"/>
  <c r="K83" i="43"/>
  <c r="J83" i="43"/>
  <c r="H83" i="43"/>
  <c r="F83" i="43"/>
  <c r="E83" i="43"/>
  <c r="D83" i="43" s="1"/>
  <c r="L82" i="43"/>
  <c r="K82" i="43"/>
  <c r="J82" i="43"/>
  <c r="H82" i="43"/>
  <c r="F82" i="43"/>
  <c r="E82" i="43"/>
  <c r="D82" i="43" s="1"/>
  <c r="L81" i="43"/>
  <c r="K81" i="43"/>
  <c r="J81" i="43"/>
  <c r="H81" i="43"/>
  <c r="F81" i="43"/>
  <c r="E81" i="43"/>
  <c r="D81" i="43" s="1"/>
  <c r="L80" i="43"/>
  <c r="K80" i="43"/>
  <c r="J80" i="43"/>
  <c r="H80" i="43"/>
  <c r="F80" i="43"/>
  <c r="E80" i="43"/>
  <c r="D80" i="43" s="1"/>
  <c r="L79" i="43"/>
  <c r="K79" i="43"/>
  <c r="J79" i="43"/>
  <c r="H79" i="43"/>
  <c r="F79" i="43"/>
  <c r="E79" i="43"/>
  <c r="D79" i="43" s="1"/>
  <c r="L78" i="43"/>
  <c r="K78" i="43"/>
  <c r="J78" i="43"/>
  <c r="H78" i="43"/>
  <c r="F78" i="43"/>
  <c r="E78" i="43"/>
  <c r="D78" i="43" s="1"/>
  <c r="L77" i="43"/>
  <c r="K77" i="43"/>
  <c r="J77" i="43"/>
  <c r="H77" i="43"/>
  <c r="F77" i="43"/>
  <c r="E77" i="43"/>
  <c r="D77" i="43" s="1"/>
  <c r="L76" i="43"/>
  <c r="K76" i="43"/>
  <c r="J76" i="43"/>
  <c r="H76" i="43"/>
  <c r="F76" i="43"/>
  <c r="E76" i="43"/>
  <c r="D76" i="43" s="1"/>
  <c r="L75" i="43"/>
  <c r="K75" i="43"/>
  <c r="J75" i="43"/>
  <c r="H75" i="43"/>
  <c r="F75" i="43"/>
  <c r="E75" i="43"/>
  <c r="D75" i="43" s="1"/>
  <c r="L74" i="43"/>
  <c r="K74" i="43"/>
  <c r="J74" i="43"/>
  <c r="H74" i="43"/>
  <c r="F74" i="43"/>
  <c r="E74" i="43"/>
  <c r="D74" i="43" s="1"/>
  <c r="L73" i="43"/>
  <c r="K73" i="43"/>
  <c r="J73" i="43"/>
  <c r="H73" i="43"/>
  <c r="F73" i="43"/>
  <c r="E73" i="43"/>
  <c r="D73" i="43" s="1"/>
  <c r="L72" i="43"/>
  <c r="K72" i="43"/>
  <c r="J72" i="43"/>
  <c r="H72" i="43"/>
  <c r="F72" i="43"/>
  <c r="E72" i="43"/>
  <c r="D72" i="43" s="1"/>
  <c r="L71" i="43"/>
  <c r="K71" i="43"/>
  <c r="J71" i="43"/>
  <c r="H71" i="43"/>
  <c r="F71" i="43"/>
  <c r="E71" i="43"/>
  <c r="D71" i="43" s="1"/>
  <c r="L70" i="43"/>
  <c r="K70" i="43"/>
  <c r="J70" i="43"/>
  <c r="H70" i="43"/>
  <c r="F70" i="43"/>
  <c r="E70" i="43"/>
  <c r="D70" i="43" s="1"/>
  <c r="L69" i="43"/>
  <c r="K69" i="43"/>
  <c r="J69" i="43"/>
  <c r="H69" i="43"/>
  <c r="F69" i="43"/>
  <c r="E69" i="43"/>
  <c r="D69" i="43" s="1"/>
  <c r="L68" i="43"/>
  <c r="K68" i="43"/>
  <c r="J68" i="43"/>
  <c r="H68" i="43"/>
  <c r="F68" i="43"/>
  <c r="E68" i="43"/>
  <c r="D68" i="43" s="1"/>
  <c r="L67" i="43"/>
  <c r="K67" i="43"/>
  <c r="J67" i="43"/>
  <c r="H67" i="43"/>
  <c r="F67" i="43"/>
  <c r="E67" i="43"/>
  <c r="D67" i="43" s="1"/>
  <c r="L66" i="43"/>
  <c r="K66" i="43"/>
  <c r="J66" i="43"/>
  <c r="H66" i="43"/>
  <c r="F66" i="43"/>
  <c r="E66" i="43"/>
  <c r="D66" i="43" s="1"/>
  <c r="L65" i="43"/>
  <c r="K65" i="43"/>
  <c r="J65" i="43"/>
  <c r="H65" i="43"/>
  <c r="F65" i="43"/>
  <c r="E65" i="43"/>
  <c r="D65" i="43" s="1"/>
  <c r="L64" i="43"/>
  <c r="K64" i="43"/>
  <c r="J64" i="43"/>
  <c r="H64" i="43"/>
  <c r="F64" i="43"/>
  <c r="E64" i="43"/>
  <c r="D64" i="43" s="1"/>
  <c r="L63" i="43"/>
  <c r="K63" i="43"/>
  <c r="J63" i="43"/>
  <c r="H63" i="43"/>
  <c r="F63" i="43"/>
  <c r="E63" i="43"/>
  <c r="D63" i="43" s="1"/>
  <c r="L62" i="43"/>
  <c r="K62" i="43"/>
  <c r="J62" i="43"/>
  <c r="H62" i="43"/>
  <c r="F62" i="43"/>
  <c r="E62" i="43"/>
  <c r="D62" i="43" s="1"/>
  <c r="L61" i="43"/>
  <c r="K61" i="43"/>
  <c r="J61" i="43"/>
  <c r="H61" i="43"/>
  <c r="F61" i="43"/>
  <c r="E61" i="43"/>
  <c r="D61" i="43" s="1"/>
  <c r="L60" i="43"/>
  <c r="K60" i="43"/>
  <c r="J60" i="43"/>
  <c r="H60" i="43"/>
  <c r="F60" i="43"/>
  <c r="E60" i="43"/>
  <c r="D60" i="43" s="1"/>
  <c r="L59" i="43"/>
  <c r="K59" i="43"/>
  <c r="J59" i="43"/>
  <c r="H59" i="43"/>
  <c r="F59" i="43"/>
  <c r="E59" i="43"/>
  <c r="D59" i="43" s="1"/>
  <c r="L58" i="43"/>
  <c r="K58" i="43"/>
  <c r="J58" i="43"/>
  <c r="H58" i="43"/>
  <c r="F58" i="43"/>
  <c r="E58" i="43"/>
  <c r="D58" i="43" s="1"/>
  <c r="L57" i="43"/>
  <c r="K57" i="43"/>
  <c r="J57" i="43"/>
  <c r="H57" i="43"/>
  <c r="F57" i="43"/>
  <c r="E57" i="43"/>
  <c r="D57" i="43" s="1"/>
  <c r="L56" i="43"/>
  <c r="K56" i="43"/>
  <c r="J56" i="43"/>
  <c r="H56" i="43"/>
  <c r="F56" i="43"/>
  <c r="E56" i="43"/>
  <c r="D56" i="43" s="1"/>
  <c r="L55" i="43"/>
  <c r="K55" i="43"/>
  <c r="J55" i="43"/>
  <c r="H55" i="43"/>
  <c r="F55" i="43"/>
  <c r="E55" i="43"/>
  <c r="D55" i="43" s="1"/>
  <c r="L54" i="43"/>
  <c r="K54" i="43"/>
  <c r="J54" i="43"/>
  <c r="H54" i="43"/>
  <c r="F54" i="43"/>
  <c r="E54" i="43"/>
  <c r="D54" i="43" s="1"/>
  <c r="L53" i="43"/>
  <c r="K53" i="43"/>
  <c r="J53" i="43"/>
  <c r="H53" i="43"/>
  <c r="F53" i="43"/>
  <c r="E53" i="43"/>
  <c r="D53" i="43" s="1"/>
  <c r="L52" i="43"/>
  <c r="K52" i="43"/>
  <c r="J52" i="43"/>
  <c r="H52" i="43"/>
  <c r="F52" i="43"/>
  <c r="E52" i="43"/>
  <c r="D52" i="43" s="1"/>
  <c r="L51" i="43"/>
  <c r="K51" i="43"/>
  <c r="J51" i="43"/>
  <c r="H51" i="43"/>
  <c r="F51" i="43"/>
  <c r="E51" i="43"/>
  <c r="D51" i="43" s="1"/>
  <c r="L50" i="43"/>
  <c r="K50" i="43"/>
  <c r="J50" i="43"/>
  <c r="H50" i="43"/>
  <c r="F50" i="43"/>
  <c r="E50" i="43"/>
  <c r="D50" i="43" s="1"/>
  <c r="L49" i="43"/>
  <c r="K49" i="43"/>
  <c r="J49" i="43"/>
  <c r="H49" i="43"/>
  <c r="F49" i="43"/>
  <c r="E49" i="43"/>
  <c r="D49" i="43" s="1"/>
  <c r="L48" i="43"/>
  <c r="K48" i="43"/>
  <c r="J48" i="43"/>
  <c r="H48" i="43"/>
  <c r="F48" i="43"/>
  <c r="E48" i="43"/>
  <c r="D48" i="43" s="1"/>
  <c r="L47" i="43"/>
  <c r="K47" i="43"/>
  <c r="J47" i="43"/>
  <c r="H47" i="43"/>
  <c r="F47" i="43"/>
  <c r="E47" i="43"/>
  <c r="D47" i="43" s="1"/>
  <c r="L46" i="43"/>
  <c r="K46" i="43"/>
  <c r="J46" i="43"/>
  <c r="H46" i="43"/>
  <c r="F46" i="43"/>
  <c r="E46" i="43"/>
  <c r="D46" i="43" s="1"/>
  <c r="L45" i="43"/>
  <c r="K45" i="43"/>
  <c r="J45" i="43"/>
  <c r="H45" i="43"/>
  <c r="F45" i="43"/>
  <c r="E45" i="43"/>
  <c r="D45" i="43" s="1"/>
  <c r="L44" i="43"/>
  <c r="K44" i="43"/>
  <c r="J44" i="43"/>
  <c r="H44" i="43"/>
  <c r="F44" i="43"/>
  <c r="E44" i="43"/>
  <c r="D44" i="43" s="1"/>
  <c r="L43" i="43"/>
  <c r="K43" i="43"/>
  <c r="J43" i="43"/>
  <c r="H43" i="43"/>
  <c r="F43" i="43"/>
  <c r="E43" i="43"/>
  <c r="D43" i="43" s="1"/>
  <c r="L42" i="43"/>
  <c r="K42" i="43"/>
  <c r="J42" i="43"/>
  <c r="H42" i="43"/>
  <c r="F42" i="43"/>
  <c r="E42" i="43"/>
  <c r="D42" i="43" s="1"/>
  <c r="L41" i="43"/>
  <c r="K41" i="43"/>
  <c r="J41" i="43"/>
  <c r="H41" i="43"/>
  <c r="F41" i="43"/>
  <c r="E41" i="43"/>
  <c r="D41" i="43" s="1"/>
  <c r="L40" i="43"/>
  <c r="K40" i="43"/>
  <c r="J40" i="43"/>
  <c r="H40" i="43"/>
  <c r="F40" i="43"/>
  <c r="E40" i="43"/>
  <c r="D40" i="43" s="1"/>
  <c r="L39" i="43"/>
  <c r="K39" i="43"/>
  <c r="J39" i="43"/>
  <c r="H39" i="43"/>
  <c r="F39" i="43"/>
  <c r="E39" i="43"/>
  <c r="D39" i="43" s="1"/>
  <c r="L38" i="43"/>
  <c r="K38" i="43"/>
  <c r="J38" i="43"/>
  <c r="H38" i="43"/>
  <c r="F38" i="43"/>
  <c r="E38" i="43"/>
  <c r="L37" i="43"/>
  <c r="K37" i="43"/>
  <c r="J37" i="43"/>
  <c r="H37" i="43"/>
  <c r="F37" i="43"/>
  <c r="E37" i="43"/>
  <c r="D37" i="43" s="1"/>
  <c r="L36" i="43"/>
  <c r="K36" i="43"/>
  <c r="J36" i="43"/>
  <c r="H36" i="43"/>
  <c r="F36" i="43"/>
  <c r="E36" i="43"/>
  <c r="D36" i="43" s="1"/>
  <c r="L35" i="43"/>
  <c r="K35" i="43"/>
  <c r="J35" i="43"/>
  <c r="H35" i="43"/>
  <c r="F35" i="43"/>
  <c r="E35" i="43"/>
  <c r="D35" i="43" s="1"/>
  <c r="L34" i="43"/>
  <c r="K34" i="43"/>
  <c r="J34" i="43"/>
  <c r="H34" i="43"/>
  <c r="F34" i="43"/>
  <c r="E34" i="43"/>
  <c r="L33" i="43"/>
  <c r="K33" i="43"/>
  <c r="J33" i="43"/>
  <c r="H33" i="43"/>
  <c r="F33" i="43"/>
  <c r="E33" i="43"/>
  <c r="L32" i="43"/>
  <c r="K32" i="43"/>
  <c r="J32" i="43"/>
  <c r="H32" i="43"/>
  <c r="F32" i="43"/>
  <c r="E32" i="43"/>
  <c r="L31" i="43"/>
  <c r="K31" i="43"/>
  <c r="J31" i="43"/>
  <c r="H31" i="43"/>
  <c r="F31" i="43"/>
  <c r="E31" i="43"/>
  <c r="L30" i="43"/>
  <c r="K30" i="43"/>
  <c r="J30" i="43"/>
  <c r="H30" i="43"/>
  <c r="F30" i="43"/>
  <c r="E30" i="43"/>
  <c r="L29" i="43"/>
  <c r="K29" i="43"/>
  <c r="J29" i="43"/>
  <c r="H29" i="43"/>
  <c r="F29" i="43"/>
  <c r="E29" i="43"/>
  <c r="D29" i="43" s="1"/>
  <c r="L28" i="43"/>
  <c r="K28" i="43"/>
  <c r="J28" i="43"/>
  <c r="H28" i="43"/>
  <c r="F28" i="43"/>
  <c r="E28" i="43"/>
  <c r="D28" i="43" s="1"/>
  <c r="L27" i="43"/>
  <c r="K27" i="43"/>
  <c r="J27" i="43"/>
  <c r="H27" i="43"/>
  <c r="F27" i="43"/>
  <c r="E27" i="43"/>
  <c r="D27" i="43" s="1"/>
  <c r="L26" i="43"/>
  <c r="K26" i="43"/>
  <c r="J26" i="43"/>
  <c r="H26" i="43"/>
  <c r="F26" i="43"/>
  <c r="E26" i="43"/>
  <c r="D26" i="43" s="1"/>
  <c r="L25" i="43"/>
  <c r="K25" i="43"/>
  <c r="J25" i="43"/>
  <c r="H25" i="43"/>
  <c r="F25" i="43"/>
  <c r="E25" i="43"/>
  <c r="D25" i="43" s="1"/>
  <c r="L24" i="43"/>
  <c r="K24" i="43"/>
  <c r="J24" i="43"/>
  <c r="H24" i="43"/>
  <c r="F24" i="43"/>
  <c r="E24" i="43"/>
  <c r="D24" i="43" s="1"/>
  <c r="L23" i="43"/>
  <c r="K23" i="43"/>
  <c r="J23" i="43"/>
  <c r="H23" i="43"/>
  <c r="F23" i="43"/>
  <c r="E23" i="43"/>
  <c r="D23" i="43" s="1"/>
  <c r="L22" i="43"/>
  <c r="K22" i="43"/>
  <c r="J22" i="43"/>
  <c r="H22" i="43"/>
  <c r="F22" i="43"/>
  <c r="E22" i="43"/>
  <c r="D22" i="43" s="1"/>
  <c r="L21" i="43"/>
  <c r="K21" i="43"/>
  <c r="J21" i="43"/>
  <c r="H21" i="43"/>
  <c r="F21" i="43"/>
  <c r="E21" i="43"/>
  <c r="D21" i="43" s="1"/>
  <c r="L20" i="43"/>
  <c r="K20" i="43"/>
  <c r="J20" i="43"/>
  <c r="H20" i="43"/>
  <c r="F20" i="43"/>
  <c r="E20" i="43"/>
  <c r="D20" i="43" s="1"/>
  <c r="L19" i="43"/>
  <c r="K19" i="43"/>
  <c r="J19" i="43"/>
  <c r="H19" i="43"/>
  <c r="F19" i="43"/>
  <c r="E19" i="43"/>
  <c r="D19" i="43" s="1"/>
  <c r="L18" i="43"/>
  <c r="K18" i="43"/>
  <c r="J18" i="43"/>
  <c r="H18" i="43"/>
  <c r="F18" i="43"/>
  <c r="E18" i="43"/>
  <c r="D18" i="43" s="1"/>
  <c r="L17" i="43"/>
  <c r="K17" i="43"/>
  <c r="J17" i="43"/>
  <c r="H17" i="43"/>
  <c r="F17" i="43"/>
  <c r="E17" i="43"/>
  <c r="D17" i="43" s="1"/>
  <c r="L16" i="43"/>
  <c r="K16" i="43"/>
  <c r="J16" i="43"/>
  <c r="H16" i="43"/>
  <c r="F16" i="43"/>
  <c r="E16" i="43"/>
  <c r="D16" i="43" s="1"/>
  <c r="L15" i="43"/>
  <c r="K15" i="43"/>
  <c r="J15" i="43"/>
  <c r="H15" i="43"/>
  <c r="F15" i="43"/>
  <c r="E15" i="43"/>
  <c r="D15" i="43" s="1"/>
  <c r="L14" i="43"/>
  <c r="K14" i="43"/>
  <c r="J14" i="43"/>
  <c r="H14" i="43"/>
  <c r="F14" i="43"/>
  <c r="E14" i="43"/>
  <c r="D14" i="43" s="1"/>
  <c r="L13" i="43"/>
  <c r="K13" i="43"/>
  <c r="J13" i="43"/>
  <c r="H13" i="43"/>
  <c r="F13" i="43"/>
  <c r="E13" i="43"/>
  <c r="D13" i="43" s="1"/>
  <c r="L12" i="43"/>
  <c r="K12" i="43"/>
  <c r="J12" i="43"/>
  <c r="H12" i="43"/>
  <c r="F12" i="43"/>
  <c r="E12" i="43"/>
  <c r="D12" i="43" s="1"/>
  <c r="L11" i="43"/>
  <c r="K11" i="43"/>
  <c r="J11" i="43"/>
  <c r="H11" i="43"/>
  <c r="F11" i="43"/>
  <c r="E11" i="43"/>
  <c r="D11" i="43" s="1"/>
  <c r="L10" i="43"/>
  <c r="K10" i="43"/>
  <c r="J10" i="43"/>
  <c r="H10" i="43"/>
  <c r="F10" i="43"/>
  <c r="E10" i="43"/>
  <c r="D10" i="43" s="1"/>
  <c r="L9" i="43"/>
  <c r="K9" i="43"/>
  <c r="J9" i="43"/>
  <c r="H9" i="43"/>
  <c r="F9" i="43"/>
  <c r="E9" i="43"/>
  <c r="D9" i="43" s="1"/>
  <c r="L8" i="43"/>
  <c r="K8" i="43"/>
  <c r="J8" i="43"/>
  <c r="H8" i="43"/>
  <c r="F8" i="43"/>
  <c r="E8" i="43"/>
  <c r="D8" i="43" s="1"/>
  <c r="E7" i="43"/>
  <c r="D7" i="43" s="1"/>
  <c r="V5491" i="4"/>
  <c r="T5491" i="4"/>
  <c r="R5491" i="4"/>
  <c r="S5491" i="4" s="1"/>
  <c r="V5490" i="4"/>
  <c r="T5490" i="4"/>
  <c r="R5490" i="4"/>
  <c r="S5490" i="4" s="1"/>
  <c r="V5489" i="4"/>
  <c r="T5489" i="4"/>
  <c r="R5489" i="4"/>
  <c r="S5489" i="4" s="1"/>
  <c r="V5488" i="4"/>
  <c r="T5488" i="4"/>
  <c r="R5488" i="4"/>
  <c r="S5488" i="4" s="1"/>
  <c r="V5487" i="4"/>
  <c r="T5487" i="4"/>
  <c r="R5487" i="4"/>
  <c r="S5487" i="4" s="1"/>
  <c r="V5486" i="4"/>
  <c r="T5486" i="4"/>
  <c r="R5486" i="4"/>
  <c r="S5486" i="4" s="1"/>
  <c r="V5485" i="4"/>
  <c r="T5485" i="4"/>
  <c r="R5485" i="4"/>
  <c r="S5485" i="4" s="1"/>
  <c r="V5484" i="4"/>
  <c r="G105" i="43"/>
  <c r="T5484" i="4"/>
  <c r="R5484" i="4"/>
  <c r="S5484" i="4" s="1"/>
  <c r="V5483" i="4"/>
  <c r="T5483" i="4"/>
  <c r="R5483" i="4"/>
  <c r="S5483" i="4" s="1"/>
  <c r="V5482" i="4"/>
  <c r="T5482" i="4"/>
  <c r="R5482" i="4"/>
  <c r="S5482" i="4" s="1"/>
  <c r="V5481" i="4"/>
  <c r="G104" i="43"/>
  <c r="T5481" i="4"/>
  <c r="R5481" i="4"/>
  <c r="S5481" i="4" s="1"/>
  <c r="V5480" i="4"/>
  <c r="T5480" i="4"/>
  <c r="R5480" i="4"/>
  <c r="S5480" i="4" s="1"/>
  <c r="V5479" i="4"/>
  <c r="T5479" i="4"/>
  <c r="R5479" i="4"/>
  <c r="S5479" i="4" s="1"/>
  <c r="V5478" i="4"/>
  <c r="G103" i="43"/>
  <c r="T5478" i="4"/>
  <c r="R5478" i="4"/>
  <c r="S5478" i="4" s="1"/>
  <c r="V5477" i="4"/>
  <c r="T5477" i="4"/>
  <c r="R5477" i="4"/>
  <c r="S5477" i="4" s="1"/>
  <c r="V5476" i="4"/>
  <c r="G76" i="43"/>
  <c r="T5476" i="4"/>
  <c r="R5476" i="4"/>
  <c r="S5476" i="4" s="1"/>
  <c r="V5475" i="4"/>
  <c r="T5475" i="4"/>
  <c r="R5475" i="4"/>
  <c r="S5475" i="4" s="1"/>
  <c r="V5474" i="4"/>
  <c r="T5474" i="4"/>
  <c r="R5474" i="4"/>
  <c r="S5474" i="4" s="1"/>
  <c r="V5473" i="4"/>
  <c r="T5473" i="4"/>
  <c r="R5473" i="4"/>
  <c r="S5473" i="4" s="1"/>
  <c r="V5472" i="4"/>
  <c r="T5472" i="4"/>
  <c r="R5472" i="4"/>
  <c r="S5472" i="4" s="1"/>
  <c r="V5471" i="4"/>
  <c r="T5471" i="4"/>
  <c r="R5471" i="4"/>
  <c r="S5471" i="4" s="1"/>
  <c r="V5470" i="4"/>
  <c r="G101" i="43"/>
  <c r="T5470" i="4"/>
  <c r="R5470" i="4"/>
  <c r="S5470" i="4" s="1"/>
  <c r="V5469" i="4"/>
  <c r="T5469" i="4"/>
  <c r="R5469" i="4"/>
  <c r="S5469" i="4" s="1"/>
  <c r="V5468" i="4"/>
  <c r="T5468" i="4"/>
  <c r="R5468" i="4"/>
  <c r="S5468" i="4" s="1"/>
  <c r="V5467" i="4"/>
  <c r="T5467" i="4"/>
  <c r="R5467" i="4"/>
  <c r="S5467" i="4" s="1"/>
  <c r="V5466" i="4"/>
  <c r="T5466" i="4"/>
  <c r="R5466" i="4"/>
  <c r="S5466" i="4" s="1"/>
  <c r="V5465" i="4"/>
  <c r="T5465" i="4"/>
  <c r="R5465" i="4"/>
  <c r="S5465" i="4" s="1"/>
  <c r="V5464" i="4"/>
  <c r="T5464" i="4"/>
  <c r="R5464" i="4"/>
  <c r="S5464" i="4" s="1"/>
  <c r="V5463" i="4"/>
  <c r="T5463" i="4"/>
  <c r="R5463" i="4"/>
  <c r="S5463" i="4" s="1"/>
  <c r="V5462" i="4"/>
  <c r="G72" i="43"/>
  <c r="T5462" i="4"/>
  <c r="R5462" i="4"/>
  <c r="S5462" i="4" s="1"/>
  <c r="V5461" i="4"/>
  <c r="T5461" i="4"/>
  <c r="R5461" i="4"/>
  <c r="S5461" i="4" s="1"/>
  <c r="V5460" i="4"/>
  <c r="T5460" i="4"/>
  <c r="R5460" i="4"/>
  <c r="S5460" i="4" s="1"/>
  <c r="V5459" i="4"/>
  <c r="T5459" i="4"/>
  <c r="R5459" i="4"/>
  <c r="S5459" i="4" s="1"/>
  <c r="V5458" i="4"/>
  <c r="T5458" i="4"/>
  <c r="R5458" i="4"/>
  <c r="S5458" i="4" s="1"/>
  <c r="V5457" i="4"/>
  <c r="T5457" i="4"/>
  <c r="R5457" i="4"/>
  <c r="S5457" i="4" s="1"/>
  <c r="V5456" i="4"/>
  <c r="G71" i="43"/>
  <c r="T5456" i="4"/>
  <c r="R5456" i="4"/>
  <c r="S5456" i="4" s="1"/>
  <c r="V5455" i="4"/>
  <c r="G99" i="43"/>
  <c r="T5455" i="4"/>
  <c r="R5455" i="4"/>
  <c r="S5455" i="4" s="1"/>
  <c r="V5454" i="4"/>
  <c r="T5454" i="4"/>
  <c r="R5454" i="4"/>
  <c r="S5454" i="4" s="1"/>
  <c r="V5453" i="4"/>
  <c r="G98" i="43"/>
  <c r="T5453" i="4"/>
  <c r="R5453" i="4"/>
  <c r="S5453" i="4" s="1"/>
  <c r="V5452" i="4"/>
  <c r="T5452" i="4"/>
  <c r="R5452" i="4"/>
  <c r="S5452" i="4" s="1"/>
  <c r="V5451" i="4"/>
  <c r="T5451" i="4"/>
  <c r="R5451" i="4"/>
  <c r="S5451" i="4" s="1"/>
  <c r="V5450" i="4"/>
  <c r="T5450" i="4"/>
  <c r="R5450" i="4"/>
  <c r="S5450" i="4" s="1"/>
  <c r="V5449" i="4"/>
  <c r="T5449" i="4"/>
  <c r="R5449" i="4"/>
  <c r="S5449" i="4" s="1"/>
  <c r="V5448" i="4"/>
  <c r="G97" i="43"/>
  <c r="T5448" i="4"/>
  <c r="R5448" i="4"/>
  <c r="S5448" i="4" s="1"/>
  <c r="V5447" i="4"/>
  <c r="G96" i="43"/>
  <c r="T5447" i="4"/>
  <c r="R5447" i="4"/>
  <c r="S5447" i="4" s="1"/>
  <c r="V5446" i="4"/>
  <c r="T5446" i="4"/>
  <c r="R5446" i="4"/>
  <c r="S5446" i="4" s="1"/>
  <c r="V5445" i="4"/>
  <c r="T5445" i="4"/>
  <c r="R5445" i="4"/>
  <c r="S5445" i="4" s="1"/>
  <c r="V5444" i="4"/>
  <c r="G95" i="43"/>
  <c r="T5444" i="4"/>
  <c r="R5444" i="4"/>
  <c r="S5444" i="4" s="1"/>
  <c r="V5443" i="4"/>
  <c r="T5443" i="4"/>
  <c r="R5443" i="4"/>
  <c r="S5443" i="4" s="1"/>
  <c r="V5442" i="4"/>
  <c r="G69" i="43"/>
  <c r="T5442" i="4"/>
  <c r="R5442" i="4"/>
  <c r="S5442" i="4" s="1"/>
  <c r="V5441" i="4"/>
  <c r="T5441" i="4"/>
  <c r="R5441" i="4"/>
  <c r="S5441" i="4" s="1"/>
  <c r="V5440" i="4"/>
  <c r="G67" i="43"/>
  <c r="T5440" i="4"/>
  <c r="R5440" i="4"/>
  <c r="S5440" i="4" s="1"/>
  <c r="V5439" i="4"/>
  <c r="T5439" i="4"/>
  <c r="R5439" i="4"/>
  <c r="S5439" i="4" s="1"/>
  <c r="V5438" i="4"/>
  <c r="G66" i="43"/>
  <c r="T5438" i="4"/>
  <c r="R5438" i="4"/>
  <c r="S5438" i="4" s="1"/>
  <c r="V5437" i="4"/>
  <c r="T5437" i="4"/>
  <c r="R5437" i="4"/>
  <c r="S5437" i="4" s="1"/>
  <c r="V5436" i="4"/>
  <c r="T5436" i="4"/>
  <c r="R5436" i="4"/>
  <c r="S5436" i="4" s="1"/>
  <c r="V5435" i="4"/>
  <c r="T5435" i="4"/>
  <c r="R5435" i="4"/>
  <c r="S5435" i="4" s="1"/>
  <c r="V5434" i="4"/>
  <c r="T5434" i="4"/>
  <c r="R5434" i="4"/>
  <c r="S5434" i="4" s="1"/>
  <c r="V5433" i="4"/>
  <c r="T5433" i="4"/>
  <c r="R5433" i="4"/>
  <c r="S5433" i="4" s="1"/>
  <c r="V5432" i="4"/>
  <c r="G63" i="43"/>
  <c r="T5432" i="4"/>
  <c r="R5432" i="4"/>
  <c r="S5432" i="4" s="1"/>
  <c r="V5431" i="4"/>
  <c r="T5431" i="4"/>
  <c r="R5431" i="4"/>
  <c r="S5431" i="4" s="1"/>
  <c r="V5430" i="4"/>
  <c r="G62" i="43"/>
  <c r="T5430" i="4"/>
  <c r="R5430" i="4"/>
  <c r="S5430" i="4" s="1"/>
  <c r="V5429" i="4"/>
  <c r="T5429" i="4"/>
  <c r="R5429" i="4"/>
  <c r="S5429" i="4" s="1"/>
  <c r="V5428" i="4"/>
  <c r="T5428" i="4"/>
  <c r="R5428" i="4"/>
  <c r="S5428" i="4" s="1"/>
  <c r="V5427" i="4"/>
  <c r="T5427" i="4"/>
  <c r="R5427" i="4"/>
  <c r="S5427" i="4" s="1"/>
  <c r="V5426" i="4"/>
  <c r="G89" i="43"/>
  <c r="T5426" i="4"/>
  <c r="R5426" i="4"/>
  <c r="S5426" i="4" s="1"/>
  <c r="V5425" i="4"/>
  <c r="T5425" i="4"/>
  <c r="R5425" i="4"/>
  <c r="S5425" i="4" s="1"/>
  <c r="V5424" i="4"/>
  <c r="T5424" i="4"/>
  <c r="R5424" i="4"/>
  <c r="S5424" i="4" s="1"/>
  <c r="V5423" i="4"/>
  <c r="T5423" i="4"/>
  <c r="R5423" i="4"/>
  <c r="S5423" i="4" s="1"/>
  <c r="V5422" i="4"/>
  <c r="T5422" i="4"/>
  <c r="R5422" i="4"/>
  <c r="S5422" i="4" s="1"/>
  <c r="V5421" i="4"/>
  <c r="T5421" i="4"/>
  <c r="R5421" i="4"/>
  <c r="S5421" i="4" s="1"/>
  <c r="V5420" i="4"/>
  <c r="T5420" i="4"/>
  <c r="R5420" i="4"/>
  <c r="S5420" i="4" s="1"/>
  <c r="V5419" i="4"/>
  <c r="G88" i="43"/>
  <c r="T5419" i="4"/>
  <c r="R5419" i="4"/>
  <c r="S5419" i="4" s="1"/>
  <c r="V5418" i="4"/>
  <c r="T5418" i="4"/>
  <c r="R5418" i="4"/>
  <c r="S5418" i="4" s="1"/>
  <c r="V5417" i="4"/>
  <c r="T5417" i="4"/>
  <c r="R5417" i="4"/>
  <c r="S5417" i="4" s="1"/>
  <c r="V5416" i="4"/>
  <c r="T5416" i="4"/>
  <c r="R5416" i="4"/>
  <c r="S5416" i="4" s="1"/>
  <c r="V5415" i="4"/>
  <c r="T5415" i="4"/>
  <c r="R5415" i="4"/>
  <c r="S5415" i="4" s="1"/>
  <c r="V5414" i="4"/>
  <c r="T5414" i="4"/>
  <c r="R5414" i="4"/>
  <c r="S5414" i="4" s="1"/>
  <c r="V5413" i="4"/>
  <c r="G87" i="43"/>
  <c r="T5413" i="4"/>
  <c r="R5413" i="4"/>
  <c r="S5413" i="4" s="1"/>
  <c r="V5412" i="4"/>
  <c r="G86" i="43"/>
  <c r="T5412" i="4"/>
  <c r="R5412" i="4"/>
  <c r="S5412" i="4" s="1"/>
  <c r="V5411" i="4"/>
  <c r="T5411" i="4"/>
  <c r="R5411" i="4"/>
  <c r="S5411" i="4" s="1"/>
  <c r="V5410" i="4"/>
  <c r="T5410" i="4"/>
  <c r="R5410" i="4"/>
  <c r="S5410" i="4" s="1"/>
  <c r="V5409" i="4"/>
  <c r="T5409" i="4"/>
  <c r="R5409" i="4"/>
  <c r="S5409" i="4" s="1"/>
  <c r="V5408" i="4"/>
  <c r="T5408" i="4"/>
  <c r="R5408" i="4"/>
  <c r="S5408" i="4" s="1"/>
  <c r="V5407" i="4"/>
  <c r="T5407" i="4"/>
  <c r="R5407" i="4"/>
  <c r="S5407" i="4" s="1"/>
  <c r="V5406" i="4"/>
  <c r="T5406" i="4"/>
  <c r="R5406" i="4"/>
  <c r="S5406" i="4" s="1"/>
  <c r="V5405" i="4"/>
  <c r="T5405" i="4"/>
  <c r="R5405" i="4"/>
  <c r="S5405" i="4" s="1"/>
  <c r="V5404" i="4"/>
  <c r="G60" i="43"/>
  <c r="T5404" i="4"/>
  <c r="R5404" i="4"/>
  <c r="S5404" i="4" s="1"/>
  <c r="V5403" i="4"/>
  <c r="T5403" i="4"/>
  <c r="R5403" i="4"/>
  <c r="S5403" i="4" s="1"/>
  <c r="V5402" i="4"/>
  <c r="G59" i="43"/>
  <c r="T5402" i="4"/>
  <c r="R5402" i="4"/>
  <c r="S5402" i="4" s="1"/>
  <c r="V5401" i="4"/>
  <c r="T5401" i="4"/>
  <c r="R5401" i="4"/>
  <c r="S5401" i="4" s="1"/>
  <c r="V5400" i="4"/>
  <c r="G57" i="43"/>
  <c r="T5400" i="4"/>
  <c r="R5400" i="4"/>
  <c r="S5400" i="4" s="1"/>
  <c r="V5399" i="4"/>
  <c r="T5399" i="4"/>
  <c r="R5399" i="4"/>
  <c r="S5399" i="4" s="1"/>
  <c r="V5398" i="4"/>
  <c r="G56" i="43"/>
  <c r="T5398" i="4"/>
  <c r="R5398" i="4"/>
  <c r="S5398" i="4" s="1"/>
  <c r="V5397" i="4"/>
  <c r="T5397" i="4"/>
  <c r="R5397" i="4"/>
  <c r="S5397" i="4" s="1"/>
  <c r="V5396" i="4"/>
  <c r="G55" i="43"/>
  <c r="T5396" i="4"/>
  <c r="R5396" i="4"/>
  <c r="S5396" i="4" s="1"/>
  <c r="V5395" i="4"/>
  <c r="T5395" i="4"/>
  <c r="R5395" i="4"/>
  <c r="S5395" i="4" s="1"/>
  <c r="V5394" i="4"/>
  <c r="T5394" i="4"/>
  <c r="R5394" i="4"/>
  <c r="S5394" i="4" s="1"/>
  <c r="V5393" i="4"/>
  <c r="T5393" i="4"/>
  <c r="R5393" i="4"/>
  <c r="S5393" i="4" s="1"/>
  <c r="V5392" i="4"/>
  <c r="T5392" i="4"/>
  <c r="R5392" i="4"/>
  <c r="S5392" i="4" s="1"/>
  <c r="V5391" i="4"/>
  <c r="T5391" i="4"/>
  <c r="R5391" i="4"/>
  <c r="S5391" i="4" s="1"/>
  <c r="V5390" i="4"/>
  <c r="G84" i="43"/>
  <c r="T5390" i="4"/>
  <c r="R5390" i="4"/>
  <c r="S5390" i="4" s="1"/>
  <c r="V5389" i="4"/>
  <c r="T5389" i="4"/>
  <c r="R5389" i="4"/>
  <c r="S5389" i="4" s="1"/>
  <c r="V5388" i="4"/>
  <c r="T5388" i="4"/>
  <c r="R5388" i="4"/>
  <c r="S5388" i="4" s="1"/>
  <c r="V5387" i="4"/>
  <c r="T5387" i="4"/>
  <c r="R5387" i="4"/>
  <c r="S5387" i="4" s="1"/>
  <c r="V5386" i="4"/>
  <c r="T5386" i="4"/>
  <c r="R5386" i="4"/>
  <c r="S5386" i="4" s="1"/>
  <c r="V5385" i="4"/>
  <c r="T5385" i="4"/>
  <c r="R5385" i="4"/>
  <c r="S5385" i="4" s="1"/>
  <c r="V5384" i="4"/>
  <c r="G82" i="43"/>
  <c r="T5384" i="4"/>
  <c r="R5384" i="4"/>
  <c r="S5384" i="4" s="1"/>
  <c r="V5383" i="4"/>
  <c r="T5383" i="4"/>
  <c r="R5383" i="4"/>
  <c r="S5383" i="4" s="1"/>
  <c r="V5382" i="4"/>
  <c r="T5382" i="4"/>
  <c r="R5382" i="4"/>
  <c r="S5382" i="4" s="1"/>
  <c r="V5381" i="4"/>
  <c r="T5381" i="4"/>
  <c r="R5381" i="4"/>
  <c r="S5381" i="4" s="1"/>
  <c r="V5380" i="4"/>
  <c r="T5380" i="4"/>
  <c r="R5380" i="4"/>
  <c r="S5380" i="4" s="1"/>
  <c r="V5379" i="4"/>
  <c r="T5379" i="4"/>
  <c r="R5379" i="4"/>
  <c r="S5379" i="4" s="1"/>
  <c r="V5378" i="4"/>
  <c r="T5378" i="4"/>
  <c r="R5378" i="4"/>
  <c r="S5378" i="4" s="1"/>
  <c r="V5377" i="4"/>
  <c r="T5377" i="4"/>
  <c r="R5377" i="4"/>
  <c r="S5377" i="4" s="1"/>
  <c r="V5376" i="4"/>
  <c r="T5376" i="4"/>
  <c r="R5376" i="4"/>
  <c r="S5376" i="4" s="1"/>
  <c r="V5375" i="4"/>
  <c r="T5375" i="4"/>
  <c r="R5375" i="4"/>
  <c r="S5375" i="4" s="1"/>
  <c r="V5374" i="4"/>
  <c r="T5374" i="4"/>
  <c r="R5374" i="4"/>
  <c r="S5374" i="4" s="1"/>
  <c r="V5373" i="4"/>
  <c r="T5373" i="4"/>
  <c r="R5373" i="4"/>
  <c r="S5373" i="4" s="1"/>
  <c r="V5372" i="4"/>
  <c r="G51" i="43"/>
  <c r="T5372" i="4"/>
  <c r="R5372" i="4"/>
  <c r="S5372" i="4" s="1"/>
  <c r="V5371" i="4"/>
  <c r="T5371" i="4"/>
  <c r="R5371" i="4"/>
  <c r="S5371" i="4" s="1"/>
  <c r="V5370" i="4"/>
  <c r="T5370" i="4"/>
  <c r="R5370" i="4"/>
  <c r="S5370" i="4" s="1"/>
  <c r="V5369" i="4"/>
  <c r="T5369" i="4"/>
  <c r="R5369" i="4"/>
  <c r="S5369" i="4" s="1"/>
  <c r="V5368" i="4"/>
  <c r="T5368" i="4"/>
  <c r="R5368" i="4"/>
  <c r="S5368" i="4" s="1"/>
  <c r="V5367" i="4"/>
  <c r="T5367" i="4"/>
  <c r="R5367" i="4"/>
  <c r="S5367" i="4" s="1"/>
  <c r="V5366" i="4"/>
  <c r="G49" i="43"/>
  <c r="T5366" i="4"/>
  <c r="R5366" i="4"/>
  <c r="S5366" i="4" s="1"/>
  <c r="V5365" i="4"/>
  <c r="T5365" i="4"/>
  <c r="R5365" i="4"/>
  <c r="S5365" i="4" s="1"/>
  <c r="V5364" i="4"/>
  <c r="G47" i="43"/>
  <c r="T5364" i="4"/>
  <c r="R5364" i="4"/>
  <c r="S5364" i="4" s="1"/>
  <c r="V5363" i="4"/>
  <c r="T5363" i="4"/>
  <c r="R5363" i="4"/>
  <c r="S5363" i="4" s="1"/>
  <c r="V5362" i="4"/>
  <c r="T5362" i="4"/>
  <c r="R5362" i="4"/>
  <c r="S5362" i="4" s="1"/>
  <c r="V5361" i="4"/>
  <c r="T5361" i="4"/>
  <c r="R5361" i="4"/>
  <c r="S5361" i="4" s="1"/>
  <c r="V5360" i="4"/>
  <c r="G80" i="43"/>
  <c r="T5360" i="4"/>
  <c r="R5360" i="4"/>
  <c r="S5360" i="4" s="1"/>
  <c r="V5359" i="4"/>
  <c r="T5359" i="4"/>
  <c r="R5359" i="4"/>
  <c r="S5359" i="4" s="1"/>
  <c r="V5358" i="4"/>
  <c r="G44" i="43"/>
  <c r="T5358" i="4"/>
  <c r="R5358" i="4"/>
  <c r="S5358" i="4" s="1"/>
  <c r="V5357" i="4"/>
  <c r="T5357" i="4"/>
  <c r="R5357" i="4"/>
  <c r="S5357" i="4" s="1"/>
  <c r="V5356" i="4"/>
  <c r="T5356" i="4"/>
  <c r="R5356" i="4"/>
  <c r="S5356" i="4" s="1"/>
  <c r="V5355" i="4"/>
  <c r="T5355" i="4"/>
  <c r="R5355" i="4"/>
  <c r="S5355" i="4" s="1"/>
  <c r="V5354" i="4"/>
  <c r="G42" i="43"/>
  <c r="T5354" i="4"/>
  <c r="R5354" i="4"/>
  <c r="S5354" i="4" s="1"/>
  <c r="V5353" i="4"/>
  <c r="T5353" i="4"/>
  <c r="R5353" i="4"/>
  <c r="S5353" i="4" s="1"/>
  <c r="V5352" i="4"/>
  <c r="G41" i="43"/>
  <c r="T5352" i="4"/>
  <c r="R5352" i="4"/>
  <c r="S5352" i="4" s="1"/>
  <c r="V5351" i="4"/>
  <c r="T5351" i="4"/>
  <c r="R5351" i="4"/>
  <c r="S5351" i="4" s="1"/>
  <c r="V5350" i="4"/>
  <c r="G39" i="43"/>
  <c r="T5350" i="4"/>
  <c r="R5350" i="4"/>
  <c r="S5350" i="4" s="1"/>
  <c r="V5349" i="4"/>
  <c r="T5349" i="4"/>
  <c r="R5349" i="4"/>
  <c r="S5349" i="4" s="1"/>
  <c r="V5348" i="4"/>
  <c r="G37" i="43"/>
  <c r="T5348" i="4"/>
  <c r="R5348" i="4"/>
  <c r="S5348" i="4" s="1"/>
  <c r="V5347" i="4"/>
  <c r="T5347" i="4"/>
  <c r="R5347" i="4"/>
  <c r="S5347" i="4" s="1"/>
  <c r="V5346" i="4"/>
  <c r="G35" i="43"/>
  <c r="T5346" i="4"/>
  <c r="R5346" i="4"/>
  <c r="S5346" i="4" s="1"/>
  <c r="V5345" i="4"/>
  <c r="T5345" i="4"/>
  <c r="R5345" i="4"/>
  <c r="S5345" i="4" s="1"/>
  <c r="V5344" i="4"/>
  <c r="G33" i="43"/>
  <c r="T5344" i="4"/>
  <c r="R5344" i="4"/>
  <c r="S5344" i="4" s="1"/>
  <c r="V5343" i="4"/>
  <c r="T5343" i="4"/>
  <c r="R5343" i="4"/>
  <c r="S5343" i="4" s="1"/>
  <c r="T5342" i="4"/>
  <c r="T5341" i="4"/>
  <c r="T5340" i="4"/>
  <c r="T5339" i="4"/>
  <c r="T5338" i="4"/>
  <c r="T5337" i="4"/>
  <c r="T5336" i="4"/>
  <c r="T5335" i="4"/>
  <c r="T5334" i="4"/>
  <c r="T5333" i="4"/>
  <c r="T5332" i="4"/>
  <c r="T5331" i="4"/>
  <c r="T5330" i="4"/>
  <c r="T5329" i="4"/>
  <c r="T5328" i="4"/>
  <c r="T5327" i="4"/>
  <c r="T5326" i="4"/>
  <c r="T5325" i="4"/>
  <c r="T5324" i="4"/>
  <c r="T5323" i="4"/>
  <c r="T5322" i="4"/>
  <c r="T5321" i="4"/>
  <c r="T5320" i="4"/>
  <c r="T5319" i="4"/>
  <c r="T5318" i="4"/>
  <c r="T5317" i="4"/>
  <c r="T5316" i="4"/>
  <c r="T5315" i="4"/>
  <c r="T5314" i="4"/>
  <c r="T5313" i="4"/>
  <c r="T5312" i="4"/>
  <c r="T5311" i="4"/>
  <c r="T5310" i="4"/>
  <c r="T5309" i="4"/>
  <c r="T5308" i="4"/>
  <c r="T5307" i="4"/>
  <c r="T5306" i="4"/>
  <c r="T5305" i="4"/>
  <c r="T5304" i="4"/>
  <c r="T5303" i="4"/>
  <c r="T5302" i="4"/>
  <c r="T5301" i="4"/>
  <c r="T5300" i="4"/>
  <c r="T5299" i="4"/>
  <c r="T5298" i="4"/>
  <c r="T5297" i="4"/>
  <c r="T5296" i="4"/>
  <c r="T5295" i="4"/>
  <c r="T5294" i="4"/>
  <c r="T5293" i="4"/>
  <c r="T5292" i="4"/>
  <c r="T5291" i="4"/>
  <c r="T5290" i="4"/>
  <c r="T5289" i="4"/>
  <c r="T5288" i="4"/>
  <c r="T5287" i="4"/>
  <c r="T5286" i="4"/>
  <c r="T5285" i="4"/>
  <c r="T5284" i="4"/>
  <c r="T5283" i="4"/>
  <c r="T5282" i="4"/>
  <c r="T5281" i="4"/>
  <c r="T5280" i="4"/>
  <c r="T5279" i="4"/>
  <c r="T5278" i="4"/>
  <c r="T5277" i="4"/>
  <c r="T5276" i="4"/>
  <c r="T5275" i="4"/>
  <c r="T5274" i="4"/>
  <c r="T5273" i="4"/>
  <c r="T5272" i="4"/>
  <c r="T5271" i="4"/>
  <c r="T5270" i="4"/>
  <c r="T5269" i="4"/>
  <c r="T5268" i="4"/>
  <c r="T5267" i="4"/>
  <c r="T5266" i="4"/>
  <c r="T5265" i="4"/>
  <c r="T5264" i="4"/>
  <c r="T5263" i="4"/>
  <c r="T5262" i="4"/>
  <c r="T5261" i="4"/>
  <c r="T5260" i="4"/>
  <c r="T5259" i="4"/>
  <c r="T5258" i="4"/>
  <c r="T5257" i="4"/>
  <c r="T5256" i="4"/>
  <c r="T5255" i="4"/>
  <c r="T5254" i="4"/>
  <c r="T5253" i="4"/>
  <c r="T5252" i="4"/>
  <c r="T5251" i="4"/>
  <c r="T5250" i="4"/>
  <c r="T5249" i="4"/>
  <c r="T5248" i="4"/>
  <c r="T5247" i="4"/>
  <c r="T5246" i="4"/>
  <c r="T5245" i="4"/>
  <c r="T5244" i="4"/>
  <c r="T5243" i="4"/>
  <c r="T5242" i="4"/>
  <c r="T5241" i="4"/>
  <c r="T5240" i="4"/>
  <c r="T5239" i="4"/>
  <c r="T5238" i="4"/>
  <c r="T5237" i="4"/>
  <c r="T5236" i="4"/>
  <c r="T5235" i="4"/>
  <c r="T5234" i="4"/>
  <c r="T5233" i="4"/>
  <c r="T5232" i="4"/>
  <c r="T5231" i="4"/>
  <c r="T5230" i="4"/>
  <c r="T5229" i="4"/>
  <c r="T5228" i="4"/>
  <c r="T5227" i="4"/>
  <c r="T5226" i="4"/>
  <c r="T5225" i="4"/>
  <c r="T5224" i="4"/>
  <c r="T5223" i="4"/>
  <c r="T5222" i="4"/>
  <c r="T5221" i="4"/>
  <c r="T5220" i="4"/>
  <c r="T5219" i="4"/>
  <c r="T5218" i="4"/>
  <c r="T5217" i="4"/>
  <c r="T5216" i="4"/>
  <c r="T5215" i="4"/>
  <c r="T5214" i="4"/>
  <c r="T5213" i="4"/>
  <c r="T5212" i="4"/>
  <c r="T5211" i="4"/>
  <c r="T5210" i="4"/>
  <c r="T5209" i="4"/>
  <c r="T5208" i="4"/>
  <c r="T5207" i="4"/>
  <c r="T5206" i="4"/>
  <c r="T5205" i="4"/>
  <c r="T5204" i="4"/>
  <c r="T5203" i="4"/>
  <c r="T5202" i="4"/>
  <c r="T5201" i="4"/>
  <c r="T5200" i="4"/>
  <c r="T5199" i="4"/>
  <c r="T5198" i="4"/>
  <c r="T5197" i="4"/>
  <c r="T5196" i="4"/>
  <c r="T5195" i="4"/>
  <c r="T5194" i="4"/>
  <c r="T5193" i="4"/>
  <c r="T5192" i="4"/>
  <c r="T5191" i="4"/>
  <c r="T5190" i="4"/>
  <c r="T5189" i="4"/>
  <c r="T5188" i="4"/>
  <c r="T5187" i="4"/>
  <c r="T5186" i="4"/>
  <c r="T5185" i="4"/>
  <c r="T5184" i="4"/>
  <c r="T5183" i="4"/>
  <c r="T5182" i="4"/>
  <c r="T5181" i="4"/>
  <c r="T5180" i="4"/>
  <c r="T5179" i="4"/>
  <c r="T5178" i="4"/>
  <c r="T5177" i="4"/>
  <c r="T5176" i="4"/>
  <c r="T5175" i="4"/>
  <c r="T5174" i="4"/>
  <c r="T5173" i="4"/>
  <c r="T5172" i="4"/>
  <c r="T5171" i="4"/>
  <c r="T5170" i="4"/>
  <c r="T5169" i="4"/>
  <c r="T5168" i="4"/>
  <c r="T5167" i="4"/>
  <c r="T5166" i="4"/>
  <c r="T5165" i="4"/>
  <c r="T5164" i="4"/>
  <c r="T5163" i="4"/>
  <c r="T5162" i="4"/>
  <c r="T5161" i="4"/>
  <c r="T5160" i="4"/>
  <c r="T5159" i="4"/>
  <c r="T5158" i="4"/>
  <c r="T5157" i="4"/>
  <c r="T5156" i="4"/>
  <c r="T5155" i="4"/>
  <c r="T5154" i="4"/>
  <c r="T5153" i="4"/>
  <c r="T5152" i="4"/>
  <c r="T5151" i="4"/>
  <c r="T5150" i="4"/>
  <c r="T5149" i="4"/>
  <c r="T5148" i="4"/>
  <c r="T5147" i="4"/>
  <c r="T5146" i="4"/>
  <c r="T5145" i="4"/>
  <c r="T5144" i="4"/>
  <c r="T5143" i="4"/>
  <c r="T5142" i="4"/>
  <c r="T5141" i="4"/>
  <c r="T5140" i="4"/>
  <c r="T5139" i="4"/>
  <c r="T5138" i="4"/>
  <c r="T5137" i="4"/>
  <c r="T5136" i="4"/>
  <c r="T5135" i="4"/>
  <c r="T5134" i="4"/>
  <c r="T5133" i="4"/>
  <c r="T5132" i="4"/>
  <c r="T5131" i="4"/>
  <c r="T5130" i="4"/>
  <c r="T5129" i="4"/>
  <c r="T5128" i="4"/>
  <c r="T5127" i="4"/>
  <c r="T5126" i="4"/>
  <c r="T5125" i="4"/>
  <c r="T5124" i="4"/>
  <c r="T5123" i="4"/>
  <c r="T5122" i="4"/>
  <c r="T5121" i="4"/>
  <c r="T5120" i="4"/>
  <c r="T5119" i="4"/>
  <c r="T5118" i="4"/>
  <c r="T5117" i="4"/>
  <c r="T5116" i="4"/>
  <c r="T5115" i="4"/>
  <c r="T5114" i="4"/>
  <c r="T5113" i="4"/>
  <c r="T5112" i="4"/>
  <c r="T5111" i="4"/>
  <c r="T5110" i="4"/>
  <c r="T5109" i="4"/>
  <c r="T5108" i="4"/>
  <c r="T5107" i="4"/>
  <c r="T5106" i="4"/>
  <c r="T5105" i="4"/>
  <c r="T5104" i="4"/>
  <c r="T5103" i="4"/>
  <c r="T5102" i="4"/>
  <c r="T5101" i="4"/>
  <c r="T5100" i="4"/>
  <c r="T5099" i="4"/>
  <c r="T5098" i="4"/>
  <c r="T5097" i="4"/>
  <c r="T5096" i="4"/>
  <c r="T5095" i="4"/>
  <c r="T5094" i="4"/>
  <c r="T5093" i="4"/>
  <c r="T5092" i="4"/>
  <c r="T5091" i="4"/>
  <c r="T5090" i="4"/>
  <c r="T5089" i="4"/>
  <c r="T5088" i="4"/>
  <c r="T5087" i="4"/>
  <c r="T5086" i="4"/>
  <c r="T5085" i="4"/>
  <c r="T5084" i="4"/>
  <c r="T5083" i="4"/>
  <c r="T5082" i="4"/>
  <c r="T5081" i="4"/>
  <c r="T5080" i="4"/>
  <c r="T5079" i="4"/>
  <c r="T5078" i="4"/>
  <c r="T5077" i="4"/>
  <c r="T5076" i="4"/>
  <c r="T5075" i="4"/>
  <c r="T5074" i="4"/>
  <c r="T5073" i="4"/>
  <c r="T5072" i="4"/>
  <c r="T5071" i="4"/>
  <c r="T5070" i="4"/>
  <c r="T5069" i="4"/>
  <c r="T5068" i="4"/>
  <c r="T5067" i="4"/>
  <c r="T5066" i="4"/>
  <c r="T5065" i="4"/>
  <c r="T5064" i="4"/>
  <c r="T5063" i="4"/>
  <c r="T5062" i="4"/>
  <c r="T5061" i="4"/>
  <c r="T5060" i="4"/>
  <c r="T5059" i="4"/>
  <c r="T5058" i="4"/>
  <c r="T5057" i="4"/>
  <c r="T5056" i="4"/>
  <c r="T5055" i="4"/>
  <c r="T5054" i="4"/>
  <c r="T5053" i="4"/>
  <c r="T5052" i="4"/>
  <c r="T5051" i="4"/>
  <c r="T5050" i="4"/>
  <c r="T5049" i="4"/>
  <c r="T5048" i="4"/>
  <c r="T5047" i="4"/>
  <c r="T5046" i="4"/>
  <c r="T5045" i="4"/>
  <c r="T5044" i="4"/>
  <c r="T5043" i="4"/>
  <c r="T5042" i="4"/>
  <c r="T5041" i="4"/>
  <c r="T5040" i="4"/>
  <c r="T5039" i="4"/>
  <c r="T5038" i="4"/>
  <c r="T5037" i="4"/>
  <c r="T5036" i="4"/>
  <c r="T5035" i="4"/>
  <c r="T5034" i="4"/>
  <c r="T5033" i="4"/>
  <c r="T5032" i="4"/>
  <c r="T5031" i="4"/>
  <c r="T5030" i="4"/>
  <c r="T5029" i="4"/>
  <c r="T5028" i="4"/>
  <c r="T5027" i="4"/>
  <c r="T5026" i="4"/>
  <c r="T5025" i="4"/>
  <c r="T5024" i="4"/>
  <c r="T5023" i="4"/>
  <c r="T5022" i="4"/>
  <c r="T5021" i="4"/>
  <c r="T5020" i="4"/>
  <c r="T5019" i="4"/>
  <c r="T5018" i="4"/>
  <c r="T5017" i="4"/>
  <c r="T5016" i="4"/>
  <c r="T5015" i="4"/>
  <c r="T5014" i="4"/>
  <c r="T5013" i="4"/>
  <c r="T5012" i="4"/>
  <c r="T5011" i="4"/>
  <c r="T5010" i="4"/>
  <c r="T5009" i="4"/>
  <c r="T5008" i="4"/>
  <c r="T5007" i="4"/>
  <c r="T5006" i="4"/>
  <c r="T5005" i="4"/>
  <c r="T5004" i="4"/>
  <c r="T5003" i="4"/>
  <c r="T5002" i="4"/>
  <c r="T5001" i="4"/>
  <c r="T5000" i="4"/>
  <c r="T4999" i="4"/>
  <c r="T4998" i="4"/>
  <c r="T4997" i="4"/>
  <c r="T4996" i="4"/>
  <c r="T4995" i="4"/>
  <c r="T4994" i="4"/>
  <c r="T4993" i="4"/>
  <c r="T4992" i="4"/>
  <c r="T4991" i="4"/>
  <c r="T4990" i="4"/>
  <c r="T4989" i="4"/>
  <c r="T4988" i="4"/>
  <c r="T4987" i="4"/>
  <c r="T4986" i="4"/>
  <c r="T4985" i="4"/>
  <c r="T4984" i="4"/>
  <c r="T4983" i="4"/>
  <c r="T4982" i="4"/>
  <c r="T4981" i="4"/>
  <c r="T4980" i="4"/>
  <c r="T4979" i="4"/>
  <c r="T4978" i="4"/>
  <c r="T4977" i="4"/>
  <c r="T4976" i="4"/>
  <c r="T4975" i="4"/>
  <c r="T4974" i="4"/>
  <c r="T4973" i="4"/>
  <c r="T4972" i="4"/>
  <c r="T4971" i="4"/>
  <c r="T4970" i="4"/>
  <c r="T4969" i="4"/>
  <c r="T4968" i="4"/>
  <c r="T4967" i="4"/>
  <c r="T4966" i="4"/>
  <c r="T4965" i="4"/>
  <c r="T4964" i="4"/>
  <c r="T4963" i="4"/>
  <c r="T4962" i="4"/>
  <c r="T4961" i="4"/>
  <c r="T4960" i="4"/>
  <c r="T4959" i="4"/>
  <c r="T4958" i="4"/>
  <c r="T4957" i="4"/>
  <c r="T4956" i="4"/>
  <c r="T4955" i="4"/>
  <c r="T4954" i="4"/>
  <c r="T4953" i="4"/>
  <c r="T4952" i="4"/>
  <c r="T4951" i="4"/>
  <c r="T4950" i="4"/>
  <c r="T4949" i="4"/>
  <c r="T4948" i="4"/>
  <c r="T4947" i="4"/>
  <c r="T4946" i="4"/>
  <c r="T4945" i="4"/>
  <c r="T4944" i="4"/>
  <c r="T4943" i="4"/>
  <c r="T4942" i="4"/>
  <c r="T4941" i="4"/>
  <c r="T4940" i="4"/>
  <c r="T4939" i="4"/>
  <c r="T4938" i="4"/>
  <c r="T4937" i="4"/>
  <c r="T4936" i="4"/>
  <c r="T4935" i="4"/>
  <c r="T4934" i="4"/>
  <c r="T4933" i="4"/>
  <c r="T4932" i="4"/>
  <c r="T4931" i="4"/>
  <c r="T4930" i="4"/>
  <c r="T4929" i="4"/>
  <c r="T4928" i="4"/>
  <c r="T4927" i="4"/>
  <c r="T4926" i="4"/>
  <c r="T4925" i="4"/>
  <c r="T4924" i="4"/>
  <c r="T4923" i="4"/>
  <c r="T4922" i="4"/>
  <c r="T4921" i="4"/>
  <c r="T4920" i="4"/>
  <c r="T4919" i="4"/>
  <c r="T4918" i="4"/>
  <c r="T4917" i="4"/>
  <c r="T4916" i="4"/>
  <c r="T4915" i="4"/>
  <c r="T4914" i="4"/>
  <c r="T4913" i="4"/>
  <c r="T4912" i="4"/>
  <c r="T4911" i="4"/>
  <c r="T4910" i="4"/>
  <c r="T4909" i="4"/>
  <c r="T4908" i="4"/>
  <c r="T4907" i="4"/>
  <c r="T4906" i="4"/>
  <c r="T4905" i="4"/>
  <c r="T4904" i="4"/>
  <c r="T4903" i="4"/>
  <c r="T4902" i="4"/>
  <c r="T4901" i="4"/>
  <c r="T4900" i="4"/>
  <c r="T4899" i="4"/>
  <c r="T4898" i="4"/>
  <c r="T4897" i="4"/>
  <c r="T4896" i="4"/>
  <c r="T4895" i="4"/>
  <c r="T4894" i="4"/>
  <c r="T4893" i="4"/>
  <c r="T4892" i="4"/>
  <c r="T4891" i="4"/>
  <c r="T4890" i="4"/>
  <c r="T4889" i="4"/>
  <c r="T4888" i="4"/>
  <c r="T4887" i="4"/>
  <c r="T4886" i="4"/>
  <c r="T4885" i="4"/>
  <c r="T4884" i="4"/>
  <c r="T4883" i="4"/>
  <c r="T4882" i="4"/>
  <c r="T4881" i="4"/>
  <c r="T4880" i="4"/>
  <c r="T4879" i="4"/>
  <c r="T4878" i="4"/>
  <c r="T4877" i="4"/>
  <c r="T4876" i="4"/>
  <c r="T4875" i="4"/>
  <c r="T4874" i="4"/>
  <c r="T4873" i="4"/>
  <c r="T4872" i="4"/>
  <c r="T4871" i="4"/>
  <c r="T4870" i="4"/>
  <c r="T4869" i="4"/>
  <c r="T4868" i="4"/>
  <c r="T4867" i="4"/>
  <c r="T4866" i="4"/>
  <c r="T4865" i="4"/>
  <c r="T4864" i="4"/>
  <c r="T4863" i="4"/>
  <c r="T4862" i="4"/>
  <c r="T4861" i="4"/>
  <c r="T4860" i="4"/>
  <c r="T4859" i="4"/>
  <c r="T4858" i="4"/>
  <c r="T4857" i="4"/>
  <c r="T4856" i="4"/>
  <c r="T4855" i="4"/>
  <c r="T4854" i="4"/>
  <c r="T4853" i="4"/>
  <c r="T4852" i="4"/>
  <c r="T4851" i="4"/>
  <c r="T4850" i="4"/>
  <c r="T4849" i="4"/>
  <c r="T4848" i="4"/>
  <c r="T4847" i="4"/>
  <c r="T4846" i="4"/>
  <c r="T4845" i="4"/>
  <c r="T4844" i="4"/>
  <c r="T4843" i="4"/>
  <c r="T4842" i="4"/>
  <c r="T4841" i="4"/>
  <c r="T4840" i="4"/>
  <c r="T4839" i="4"/>
  <c r="T4838" i="4"/>
  <c r="T4837" i="4"/>
  <c r="T4836" i="4"/>
  <c r="T4835" i="4"/>
  <c r="T4834" i="4"/>
  <c r="T4833" i="4"/>
  <c r="T4832" i="4"/>
  <c r="T4831" i="4"/>
  <c r="T4830" i="4"/>
  <c r="T4829" i="4"/>
  <c r="T4828" i="4"/>
  <c r="T4827" i="4"/>
  <c r="T4826" i="4"/>
  <c r="T4825" i="4"/>
  <c r="T4824" i="4"/>
  <c r="T4823" i="4"/>
  <c r="T4822" i="4"/>
  <c r="T4821" i="4"/>
  <c r="T4820" i="4"/>
  <c r="T4819" i="4"/>
  <c r="T4818" i="4"/>
  <c r="T4817" i="4"/>
  <c r="T4816" i="4"/>
  <c r="T4815" i="4"/>
  <c r="T4814" i="4"/>
  <c r="T4813" i="4"/>
  <c r="T4812" i="4"/>
  <c r="T4811" i="4"/>
  <c r="T4810" i="4"/>
  <c r="T4809" i="4"/>
  <c r="T4808" i="4"/>
  <c r="T4807" i="4"/>
  <c r="T4806" i="4"/>
  <c r="T4805" i="4"/>
  <c r="T4804" i="4"/>
  <c r="T4803" i="4"/>
  <c r="T4802" i="4"/>
  <c r="T4801" i="4"/>
  <c r="T4800" i="4"/>
  <c r="T4799" i="4"/>
  <c r="T4798" i="4"/>
  <c r="T4797" i="4"/>
  <c r="T4796" i="4"/>
  <c r="T4795" i="4"/>
  <c r="T4794" i="4"/>
  <c r="T4793" i="4"/>
  <c r="T4792" i="4"/>
  <c r="T4791" i="4"/>
  <c r="T4790" i="4"/>
  <c r="T4789" i="4"/>
  <c r="T4788" i="4"/>
  <c r="T4787" i="4"/>
  <c r="T4786" i="4"/>
  <c r="T4785" i="4"/>
  <c r="T4784" i="4"/>
  <c r="T4783" i="4"/>
  <c r="T4782" i="4"/>
  <c r="T4781" i="4"/>
  <c r="T4780" i="4"/>
  <c r="T4779" i="4"/>
  <c r="T4778" i="4"/>
  <c r="T4777" i="4"/>
  <c r="T4776" i="4"/>
  <c r="T4775" i="4"/>
  <c r="T4774" i="4"/>
  <c r="T4773" i="4"/>
  <c r="T4772" i="4"/>
  <c r="T4771" i="4"/>
  <c r="T4770" i="4"/>
  <c r="T4769" i="4"/>
  <c r="T4768" i="4"/>
  <c r="T4767" i="4"/>
  <c r="T4766" i="4"/>
  <c r="T4765" i="4"/>
  <c r="T4764" i="4"/>
  <c r="T4763" i="4"/>
  <c r="T4762" i="4"/>
  <c r="T4761" i="4"/>
  <c r="T4760" i="4"/>
  <c r="T4759" i="4"/>
  <c r="T4758" i="4"/>
  <c r="T4757" i="4"/>
  <c r="T4756" i="4"/>
  <c r="T4755" i="4"/>
  <c r="T4754" i="4"/>
  <c r="T4753" i="4"/>
  <c r="T4752" i="4"/>
  <c r="T4751" i="4"/>
  <c r="T4750" i="4"/>
  <c r="T4749" i="4"/>
  <c r="T4748" i="4"/>
  <c r="T4747" i="4"/>
  <c r="T4746" i="4"/>
  <c r="T4745" i="4"/>
  <c r="T4744" i="4"/>
  <c r="T4743" i="4"/>
  <c r="T4742" i="4"/>
  <c r="T4741" i="4"/>
  <c r="T4740" i="4"/>
  <c r="T4739" i="4"/>
  <c r="T4738" i="4"/>
  <c r="T4737" i="4"/>
  <c r="T4736" i="4"/>
  <c r="T4735" i="4"/>
  <c r="T4734" i="4"/>
  <c r="T4733" i="4"/>
  <c r="T4732" i="4"/>
  <c r="T4731" i="4"/>
  <c r="T4730" i="4"/>
  <c r="T4729" i="4"/>
  <c r="T4728" i="4"/>
  <c r="T4727" i="4"/>
  <c r="T4726" i="4"/>
  <c r="T4725" i="4"/>
  <c r="T4724" i="4"/>
  <c r="T4723" i="4"/>
  <c r="T4722" i="4"/>
  <c r="T4721" i="4"/>
  <c r="T4720" i="4"/>
  <c r="T4719" i="4"/>
  <c r="T4718" i="4"/>
  <c r="T4717" i="4"/>
  <c r="T4716" i="4"/>
  <c r="T4715" i="4"/>
  <c r="T4714" i="4"/>
  <c r="T4713" i="4"/>
  <c r="T4712" i="4"/>
  <c r="T4711" i="4"/>
  <c r="T4710" i="4"/>
  <c r="T4709" i="4"/>
  <c r="T4708" i="4"/>
  <c r="T4707" i="4"/>
  <c r="T4706" i="4"/>
  <c r="T4705" i="4"/>
  <c r="T4704" i="4"/>
  <c r="T4703" i="4"/>
  <c r="T4702" i="4"/>
  <c r="T4701" i="4"/>
  <c r="T4700" i="4"/>
  <c r="T4699" i="4"/>
  <c r="T4698" i="4"/>
  <c r="T4697" i="4"/>
  <c r="T4696" i="4"/>
  <c r="T4695" i="4"/>
  <c r="T4694" i="4"/>
  <c r="T4693" i="4"/>
  <c r="T4692" i="4"/>
  <c r="T4691" i="4"/>
  <c r="T4690" i="4"/>
  <c r="T4689" i="4"/>
  <c r="T4688" i="4"/>
  <c r="T4687" i="4"/>
  <c r="T4686" i="4"/>
  <c r="T4685" i="4"/>
  <c r="T4684" i="4"/>
  <c r="T4683" i="4"/>
  <c r="T4682" i="4"/>
  <c r="T4681" i="4"/>
  <c r="T4680" i="4"/>
  <c r="T4679" i="4"/>
  <c r="T4678" i="4"/>
  <c r="T4677" i="4"/>
  <c r="T4676" i="4"/>
  <c r="T4675" i="4"/>
  <c r="T4674" i="4"/>
  <c r="T4673" i="4"/>
  <c r="T4672" i="4"/>
  <c r="T4671" i="4"/>
  <c r="T4670" i="4"/>
  <c r="T4669" i="4"/>
  <c r="T4668" i="4"/>
  <c r="T4667" i="4"/>
  <c r="T4666" i="4"/>
  <c r="T4665" i="4"/>
  <c r="T4664" i="4"/>
  <c r="T4663" i="4"/>
  <c r="T4662" i="4"/>
  <c r="T4661" i="4"/>
  <c r="T4660" i="4"/>
  <c r="T4659" i="4"/>
  <c r="T4658" i="4"/>
  <c r="T4657" i="4"/>
  <c r="T4656" i="4"/>
  <c r="T4655" i="4"/>
  <c r="T4654" i="4"/>
  <c r="T4653" i="4"/>
  <c r="T4652" i="4"/>
  <c r="T4651" i="4"/>
  <c r="T4650" i="4"/>
  <c r="T4649" i="4"/>
  <c r="T4648" i="4"/>
  <c r="T4647" i="4"/>
  <c r="T4646" i="4"/>
  <c r="T4645" i="4"/>
  <c r="T4644" i="4"/>
  <c r="T4643" i="4"/>
  <c r="T4642" i="4"/>
  <c r="T4641" i="4"/>
  <c r="T4640" i="4"/>
  <c r="T4639" i="4"/>
  <c r="T4638" i="4"/>
  <c r="T4637" i="4"/>
  <c r="T4636" i="4"/>
  <c r="T4635" i="4"/>
  <c r="T4634" i="4"/>
  <c r="T4633" i="4"/>
  <c r="T4632" i="4"/>
  <c r="T4631" i="4"/>
  <c r="T4630" i="4"/>
  <c r="T4629" i="4"/>
  <c r="T4628" i="4"/>
  <c r="T4627" i="4"/>
  <c r="T4626" i="4"/>
  <c r="T4625" i="4"/>
  <c r="T4624" i="4"/>
  <c r="T4623" i="4"/>
  <c r="T4622" i="4"/>
  <c r="T4621" i="4"/>
  <c r="T4620" i="4"/>
  <c r="T4619" i="4"/>
  <c r="T4618" i="4"/>
  <c r="T4617" i="4"/>
  <c r="T4616" i="4"/>
  <c r="T4615" i="4"/>
  <c r="T4614" i="4"/>
  <c r="T4613" i="4"/>
  <c r="T4612" i="4"/>
  <c r="T4611" i="4"/>
  <c r="T4610" i="4"/>
  <c r="T4609" i="4"/>
  <c r="T4608" i="4"/>
  <c r="T4607" i="4"/>
  <c r="T4606" i="4"/>
  <c r="T4605" i="4"/>
  <c r="T4604" i="4"/>
  <c r="T4603" i="4"/>
  <c r="T4602" i="4"/>
  <c r="T4601" i="4"/>
  <c r="T4600" i="4"/>
  <c r="T4599" i="4"/>
  <c r="T4598" i="4"/>
  <c r="T4597" i="4"/>
  <c r="T4596" i="4"/>
  <c r="T4595" i="4"/>
  <c r="T4594" i="4"/>
  <c r="T4593" i="4"/>
  <c r="T4592" i="4"/>
  <c r="T4591" i="4"/>
  <c r="T4590" i="4"/>
  <c r="T4589" i="4"/>
  <c r="T4588" i="4"/>
  <c r="T4587" i="4"/>
  <c r="T4586" i="4"/>
  <c r="T4585" i="4"/>
  <c r="T4584" i="4"/>
  <c r="T4583" i="4"/>
  <c r="T4582" i="4"/>
  <c r="T4581" i="4"/>
  <c r="T4580" i="4"/>
  <c r="T4579" i="4"/>
  <c r="T4578" i="4"/>
  <c r="T4577" i="4"/>
  <c r="T4576" i="4"/>
  <c r="T4575" i="4"/>
  <c r="T4574" i="4"/>
  <c r="T4573" i="4"/>
  <c r="T4572" i="4"/>
  <c r="T4571" i="4"/>
  <c r="T4570" i="4"/>
  <c r="T4569" i="4"/>
  <c r="T4568" i="4"/>
  <c r="T4567" i="4"/>
  <c r="T4566" i="4"/>
  <c r="T4565" i="4"/>
  <c r="T4564" i="4"/>
  <c r="T4563" i="4"/>
  <c r="T4562" i="4"/>
  <c r="T4561" i="4"/>
  <c r="T4560" i="4"/>
  <c r="T4559" i="4"/>
  <c r="T4558" i="4"/>
  <c r="T4557" i="4"/>
  <c r="T4556" i="4"/>
  <c r="T4555" i="4"/>
  <c r="T4554" i="4"/>
  <c r="T4553" i="4"/>
  <c r="T4552" i="4"/>
  <c r="T4551" i="4"/>
  <c r="T4550" i="4"/>
  <c r="T4549" i="4"/>
  <c r="T4548" i="4"/>
  <c r="T4547" i="4"/>
  <c r="T4546" i="4"/>
  <c r="T4545" i="4"/>
  <c r="T4544" i="4"/>
  <c r="T4543" i="4"/>
  <c r="T4542" i="4"/>
  <c r="T4541" i="4"/>
  <c r="T4540" i="4"/>
  <c r="T4539" i="4"/>
  <c r="T4538" i="4"/>
  <c r="T4537" i="4"/>
  <c r="T4536" i="4"/>
  <c r="T4535" i="4"/>
  <c r="T4534" i="4"/>
  <c r="T4533" i="4"/>
  <c r="T4532" i="4"/>
  <c r="T4531" i="4"/>
  <c r="T4530" i="4"/>
  <c r="T4529" i="4"/>
  <c r="T4528" i="4"/>
  <c r="T4527" i="4"/>
  <c r="T4526" i="4"/>
  <c r="T4525" i="4"/>
  <c r="T4524" i="4"/>
  <c r="T4523" i="4"/>
  <c r="T4522" i="4"/>
  <c r="T4521" i="4"/>
  <c r="T4520" i="4"/>
  <c r="T4519" i="4"/>
  <c r="T4518" i="4"/>
  <c r="T4517" i="4"/>
  <c r="T4516" i="4"/>
  <c r="T4515" i="4"/>
  <c r="T4514" i="4"/>
  <c r="T4513" i="4"/>
  <c r="T4512" i="4"/>
  <c r="T4511" i="4"/>
  <c r="T4510" i="4"/>
  <c r="T4509" i="4"/>
  <c r="T4508" i="4"/>
  <c r="T4507" i="4"/>
  <c r="T4506" i="4"/>
  <c r="T4505" i="4"/>
  <c r="T4504" i="4"/>
  <c r="T4503" i="4"/>
  <c r="T4502" i="4"/>
  <c r="T4501" i="4"/>
  <c r="T4500" i="4"/>
  <c r="T4499" i="4"/>
  <c r="T4498" i="4"/>
  <c r="T4497" i="4"/>
  <c r="T4496" i="4"/>
  <c r="T4495" i="4"/>
  <c r="T4494" i="4"/>
  <c r="T4493" i="4"/>
  <c r="T4492" i="4"/>
  <c r="T4491" i="4"/>
  <c r="T4490" i="4"/>
  <c r="T4489" i="4"/>
  <c r="T4488" i="4"/>
  <c r="T4487" i="4"/>
  <c r="T4486" i="4"/>
  <c r="T4485" i="4"/>
  <c r="T4484" i="4"/>
  <c r="T4483" i="4"/>
  <c r="T4482" i="4"/>
  <c r="T4481" i="4"/>
  <c r="T4480" i="4"/>
  <c r="T4479" i="4"/>
  <c r="T4478" i="4"/>
  <c r="T4477" i="4"/>
  <c r="T4476" i="4"/>
  <c r="T4475" i="4"/>
  <c r="T4474" i="4"/>
  <c r="T4473" i="4"/>
  <c r="T4472" i="4"/>
  <c r="T4471" i="4"/>
  <c r="T4470" i="4"/>
  <c r="T4469" i="4"/>
  <c r="T4468" i="4"/>
  <c r="T4467" i="4"/>
  <c r="T4466" i="4"/>
  <c r="T4465" i="4"/>
  <c r="T4464" i="4"/>
  <c r="T4463" i="4"/>
  <c r="T4462" i="4"/>
  <c r="T4461" i="4"/>
  <c r="T4460" i="4"/>
  <c r="T4459" i="4"/>
  <c r="T4458" i="4"/>
  <c r="T4457" i="4"/>
  <c r="T4456" i="4"/>
  <c r="T4455" i="4"/>
  <c r="T4454" i="4"/>
  <c r="T4453" i="4"/>
  <c r="T4452" i="4"/>
  <c r="T4451" i="4"/>
  <c r="T4450" i="4"/>
  <c r="T4449" i="4"/>
  <c r="T4448" i="4"/>
  <c r="T4447" i="4"/>
  <c r="T4446" i="4"/>
  <c r="T4445" i="4"/>
  <c r="T4444" i="4"/>
  <c r="T4443" i="4"/>
  <c r="T4442" i="4"/>
  <c r="T4441" i="4"/>
  <c r="T4440" i="4"/>
  <c r="T4439" i="4"/>
  <c r="T4438" i="4"/>
  <c r="T4437" i="4"/>
  <c r="T4436" i="4"/>
  <c r="T4435" i="4"/>
  <c r="T4434" i="4"/>
  <c r="T4433" i="4"/>
  <c r="T4432" i="4"/>
  <c r="T4431" i="4"/>
  <c r="T4430" i="4"/>
  <c r="T4429" i="4"/>
  <c r="T4428" i="4"/>
  <c r="T4427" i="4"/>
  <c r="T4426" i="4"/>
  <c r="T4425" i="4"/>
  <c r="T4424" i="4"/>
  <c r="T4423" i="4"/>
  <c r="T4422" i="4"/>
  <c r="T4421" i="4"/>
  <c r="T4420" i="4"/>
  <c r="T4419" i="4"/>
  <c r="T4418" i="4"/>
  <c r="T4417" i="4"/>
  <c r="T4416" i="4"/>
  <c r="T4415" i="4"/>
  <c r="T4414" i="4"/>
  <c r="T4413" i="4"/>
  <c r="T4412" i="4"/>
  <c r="T4411" i="4"/>
  <c r="T4410" i="4"/>
  <c r="T4409" i="4"/>
  <c r="T4408" i="4"/>
  <c r="T4407" i="4"/>
  <c r="T4406" i="4"/>
  <c r="T4405" i="4"/>
  <c r="T4404" i="4"/>
  <c r="T4403" i="4"/>
  <c r="T4402" i="4"/>
  <c r="T4401" i="4"/>
  <c r="T4400" i="4"/>
  <c r="T4399" i="4"/>
  <c r="T4398" i="4"/>
  <c r="T4397" i="4"/>
  <c r="T4396" i="4"/>
  <c r="T4395" i="4"/>
  <c r="T4394" i="4"/>
  <c r="T4393" i="4"/>
  <c r="T4392" i="4"/>
  <c r="T4391" i="4"/>
  <c r="T4390" i="4"/>
  <c r="T4389" i="4"/>
  <c r="T4388" i="4"/>
  <c r="T4387" i="4"/>
  <c r="T4386" i="4"/>
  <c r="T4385" i="4"/>
  <c r="T4384" i="4"/>
  <c r="T4383" i="4"/>
  <c r="T4382" i="4"/>
  <c r="T4381" i="4"/>
  <c r="T4380" i="4"/>
  <c r="T4379" i="4"/>
  <c r="T4378" i="4"/>
  <c r="T4377" i="4"/>
  <c r="T4376" i="4"/>
  <c r="T4375" i="4"/>
  <c r="T4374" i="4"/>
  <c r="T4373" i="4"/>
  <c r="T4372" i="4"/>
  <c r="T4371" i="4"/>
  <c r="T4370" i="4"/>
  <c r="T4369" i="4"/>
  <c r="T4368" i="4"/>
  <c r="T4367" i="4"/>
  <c r="T4366" i="4"/>
  <c r="T4365" i="4"/>
  <c r="T4364" i="4"/>
  <c r="T4363" i="4"/>
  <c r="T4362" i="4"/>
  <c r="T4361" i="4"/>
  <c r="T4360" i="4"/>
  <c r="T4359" i="4"/>
  <c r="T4358" i="4"/>
  <c r="T4357" i="4"/>
  <c r="T4356" i="4"/>
  <c r="T4355" i="4"/>
  <c r="T4354" i="4"/>
  <c r="T4353" i="4"/>
  <c r="T4352" i="4"/>
  <c r="T4351" i="4"/>
  <c r="T4350" i="4"/>
  <c r="T4349" i="4"/>
  <c r="T4348" i="4"/>
  <c r="T4347" i="4"/>
  <c r="T4346" i="4"/>
  <c r="T4345" i="4"/>
  <c r="T4344" i="4"/>
  <c r="T4343" i="4"/>
  <c r="T4342" i="4"/>
  <c r="T4341" i="4"/>
  <c r="T4340" i="4"/>
  <c r="T4339" i="4"/>
  <c r="T4338" i="4"/>
  <c r="T4337" i="4"/>
  <c r="T4336" i="4"/>
  <c r="T4335" i="4"/>
  <c r="T4334" i="4"/>
  <c r="T4333" i="4"/>
  <c r="T4332" i="4"/>
  <c r="T4331" i="4"/>
  <c r="T4330" i="4"/>
  <c r="T4329" i="4"/>
  <c r="T4328" i="4"/>
  <c r="T4327" i="4"/>
  <c r="T4326" i="4"/>
  <c r="T4325" i="4"/>
  <c r="T4324" i="4"/>
  <c r="T4323" i="4"/>
  <c r="T4322" i="4"/>
  <c r="T4321" i="4"/>
  <c r="T4320" i="4"/>
  <c r="T4319" i="4"/>
  <c r="T4318" i="4"/>
  <c r="T4317" i="4"/>
  <c r="T4316" i="4"/>
  <c r="T4315" i="4"/>
  <c r="T4314" i="4"/>
  <c r="T4313" i="4"/>
  <c r="T4312" i="4"/>
  <c r="T4311" i="4"/>
  <c r="T4310" i="4"/>
  <c r="T4309" i="4"/>
  <c r="T4308" i="4"/>
  <c r="T4307" i="4"/>
  <c r="T4306" i="4"/>
  <c r="T4305" i="4"/>
  <c r="T4304" i="4"/>
  <c r="T4303" i="4"/>
  <c r="T4302" i="4"/>
  <c r="T4301" i="4"/>
  <c r="T4300" i="4"/>
  <c r="T4299" i="4"/>
  <c r="T4298" i="4"/>
  <c r="T4297" i="4"/>
  <c r="T4296" i="4"/>
  <c r="T4295" i="4"/>
  <c r="T4294" i="4"/>
  <c r="T4293" i="4"/>
  <c r="T4292" i="4"/>
  <c r="T4291" i="4"/>
  <c r="T4290" i="4"/>
  <c r="T4289" i="4"/>
  <c r="T4288" i="4"/>
  <c r="T4287" i="4"/>
  <c r="T4286" i="4"/>
  <c r="T4285" i="4"/>
  <c r="T4284" i="4"/>
  <c r="T4283" i="4"/>
  <c r="T4282" i="4"/>
  <c r="T4281" i="4"/>
  <c r="T4280" i="4"/>
  <c r="T4279" i="4"/>
  <c r="T4278" i="4"/>
  <c r="T4277" i="4"/>
  <c r="T4276" i="4"/>
  <c r="T4275" i="4"/>
  <c r="T4274" i="4"/>
  <c r="T4273" i="4"/>
  <c r="T4272" i="4"/>
  <c r="T4271" i="4"/>
  <c r="T4270" i="4"/>
  <c r="T4269" i="4"/>
  <c r="T4268" i="4"/>
  <c r="T4267" i="4"/>
  <c r="T4266" i="4"/>
  <c r="T4265" i="4"/>
  <c r="T4264" i="4"/>
  <c r="T4263" i="4"/>
  <c r="T4262" i="4"/>
  <c r="T4261" i="4"/>
  <c r="T4260" i="4"/>
  <c r="T4259" i="4"/>
  <c r="T4258" i="4"/>
  <c r="T4257" i="4"/>
  <c r="T4256" i="4"/>
  <c r="T4255" i="4"/>
  <c r="T4254" i="4"/>
  <c r="T4253" i="4"/>
  <c r="T4252" i="4"/>
  <c r="T4251" i="4"/>
  <c r="T4250" i="4"/>
  <c r="T4249" i="4"/>
  <c r="T4248" i="4"/>
  <c r="T4247" i="4"/>
  <c r="T4246" i="4"/>
  <c r="T4245" i="4"/>
  <c r="T4244" i="4"/>
  <c r="T4243" i="4"/>
  <c r="T4242" i="4"/>
  <c r="T4241" i="4"/>
  <c r="T4240" i="4"/>
  <c r="T4239" i="4"/>
  <c r="T4238" i="4"/>
  <c r="T4237" i="4"/>
  <c r="T4236" i="4"/>
  <c r="T4235" i="4"/>
  <c r="T4234" i="4"/>
  <c r="T4233" i="4"/>
  <c r="T4232" i="4"/>
  <c r="T4231" i="4"/>
  <c r="T4230" i="4"/>
  <c r="T4229" i="4"/>
  <c r="T4228" i="4"/>
  <c r="T4227" i="4"/>
  <c r="T4226" i="4"/>
  <c r="T4225" i="4"/>
  <c r="T4224" i="4"/>
  <c r="T4223" i="4"/>
  <c r="T4222" i="4"/>
  <c r="T4221" i="4"/>
  <c r="T4220" i="4"/>
  <c r="T4219" i="4"/>
  <c r="T4218" i="4"/>
  <c r="T4217" i="4"/>
  <c r="T4216" i="4"/>
  <c r="T4215" i="4"/>
  <c r="T4214" i="4"/>
  <c r="T4213" i="4"/>
  <c r="T4212" i="4"/>
  <c r="T4211" i="4"/>
  <c r="T4210" i="4"/>
  <c r="T4209" i="4"/>
  <c r="T4208" i="4"/>
  <c r="T4207" i="4"/>
  <c r="T4206" i="4"/>
  <c r="T4205" i="4"/>
  <c r="T4204" i="4"/>
  <c r="T4203" i="4"/>
  <c r="T4202" i="4"/>
  <c r="T4201" i="4"/>
  <c r="T4200" i="4"/>
  <c r="T4199" i="4"/>
  <c r="T4198" i="4"/>
  <c r="T4197" i="4"/>
  <c r="T4196" i="4"/>
  <c r="T4195" i="4"/>
  <c r="T4194" i="4"/>
  <c r="T4193" i="4"/>
  <c r="T4192" i="4"/>
  <c r="T4191" i="4"/>
  <c r="T4190" i="4"/>
  <c r="T4189" i="4"/>
  <c r="T4188" i="4"/>
  <c r="T4187" i="4"/>
  <c r="T4186" i="4"/>
  <c r="T4185" i="4"/>
  <c r="T4184" i="4"/>
  <c r="T4183" i="4"/>
  <c r="T4182" i="4"/>
  <c r="T4181" i="4"/>
  <c r="T4180" i="4"/>
  <c r="T4179" i="4"/>
  <c r="T4178" i="4"/>
  <c r="T4177" i="4"/>
  <c r="T4176" i="4"/>
  <c r="T4175" i="4"/>
  <c r="T4174" i="4"/>
  <c r="T4173" i="4"/>
  <c r="T4172" i="4"/>
  <c r="T4171" i="4"/>
  <c r="T4170" i="4"/>
  <c r="T4169" i="4"/>
  <c r="T4168" i="4"/>
  <c r="T4167" i="4"/>
  <c r="T4166" i="4"/>
  <c r="T4165" i="4"/>
  <c r="T4164" i="4"/>
  <c r="T4163" i="4"/>
  <c r="T4162" i="4"/>
  <c r="T4161" i="4"/>
  <c r="T4160" i="4"/>
  <c r="T4159" i="4"/>
  <c r="T4158" i="4"/>
  <c r="T4157" i="4"/>
  <c r="T4156" i="4"/>
  <c r="T4155" i="4"/>
  <c r="T4154" i="4"/>
  <c r="T4153" i="4"/>
  <c r="T4152" i="4"/>
  <c r="T4151" i="4"/>
  <c r="T4150" i="4"/>
  <c r="T4149" i="4"/>
  <c r="T4148" i="4"/>
  <c r="T4147" i="4"/>
  <c r="T4146" i="4"/>
  <c r="T4145" i="4"/>
  <c r="T4144" i="4"/>
  <c r="T4143" i="4"/>
  <c r="T4142" i="4"/>
  <c r="T4141" i="4"/>
  <c r="T4140" i="4"/>
  <c r="T4139" i="4"/>
  <c r="T4138" i="4"/>
  <c r="T4137" i="4"/>
  <c r="T4136" i="4"/>
  <c r="T4135" i="4"/>
  <c r="T4134" i="4"/>
  <c r="T4133" i="4"/>
  <c r="T4132" i="4"/>
  <c r="T4131" i="4"/>
  <c r="T4130" i="4"/>
  <c r="T4129" i="4"/>
  <c r="T4128" i="4"/>
  <c r="T4127" i="4"/>
  <c r="T4126" i="4"/>
  <c r="T4125" i="4"/>
  <c r="T4124" i="4"/>
  <c r="T4123" i="4"/>
  <c r="T4122" i="4"/>
  <c r="T4121" i="4"/>
  <c r="T4120" i="4"/>
  <c r="T4119" i="4"/>
  <c r="T4118" i="4"/>
  <c r="T4117" i="4"/>
  <c r="T4116" i="4"/>
  <c r="T4115" i="4"/>
  <c r="T4114" i="4"/>
  <c r="T4113" i="4"/>
  <c r="T4112" i="4"/>
  <c r="T4111" i="4"/>
  <c r="T4110" i="4"/>
  <c r="T4109" i="4"/>
  <c r="T4108" i="4"/>
  <c r="T4107" i="4"/>
  <c r="T4106" i="4"/>
  <c r="T4105" i="4"/>
  <c r="T4104" i="4"/>
  <c r="T4103" i="4"/>
  <c r="T4102" i="4"/>
  <c r="T4101" i="4"/>
  <c r="T4100" i="4"/>
  <c r="T4099" i="4"/>
  <c r="T4098" i="4"/>
  <c r="T4097" i="4"/>
  <c r="T4096" i="4"/>
  <c r="T4095" i="4"/>
  <c r="T4094" i="4"/>
  <c r="T4093" i="4"/>
  <c r="T4092" i="4"/>
  <c r="T4091" i="4"/>
  <c r="T4090" i="4"/>
  <c r="T4089" i="4"/>
  <c r="T4088" i="4"/>
  <c r="T4087" i="4"/>
  <c r="T4086" i="4"/>
  <c r="T4085" i="4"/>
  <c r="T4084" i="4"/>
  <c r="T4083" i="4"/>
  <c r="T4082" i="4"/>
  <c r="T4081" i="4"/>
  <c r="T4080" i="4"/>
  <c r="T4079" i="4"/>
  <c r="T4078" i="4"/>
  <c r="T4077" i="4"/>
  <c r="T4076" i="4"/>
  <c r="T4075" i="4"/>
  <c r="T4074" i="4"/>
  <c r="T4073" i="4"/>
  <c r="T4072" i="4"/>
  <c r="T4071" i="4"/>
  <c r="T4070" i="4"/>
  <c r="T4069" i="4"/>
  <c r="T4068" i="4"/>
  <c r="T4067" i="4"/>
  <c r="T4066" i="4"/>
  <c r="T4065" i="4"/>
  <c r="T4064" i="4"/>
  <c r="T4063" i="4"/>
  <c r="T4062" i="4"/>
  <c r="T4061" i="4"/>
  <c r="T4060" i="4"/>
  <c r="T4059" i="4"/>
  <c r="T4058" i="4"/>
  <c r="T4057" i="4"/>
  <c r="T4056" i="4"/>
  <c r="T4055" i="4"/>
  <c r="T4054" i="4"/>
  <c r="T4053" i="4"/>
  <c r="T4052" i="4"/>
  <c r="T4051" i="4"/>
  <c r="T4050" i="4"/>
  <c r="T4049" i="4"/>
  <c r="T4048" i="4"/>
  <c r="T4047" i="4"/>
  <c r="T4046" i="4"/>
  <c r="T4045" i="4"/>
  <c r="T4044" i="4"/>
  <c r="T4043" i="4"/>
  <c r="T4042" i="4"/>
  <c r="T4041" i="4"/>
  <c r="T4040" i="4"/>
  <c r="T4039" i="4"/>
  <c r="T4038" i="4"/>
  <c r="T4037" i="4"/>
  <c r="T4036" i="4"/>
  <c r="T4035" i="4"/>
  <c r="T4034" i="4"/>
  <c r="T4033" i="4"/>
  <c r="T4032" i="4"/>
  <c r="T4031" i="4"/>
  <c r="T4030" i="4"/>
  <c r="T4029" i="4"/>
  <c r="T4028" i="4"/>
  <c r="T4027" i="4"/>
  <c r="T4026" i="4"/>
  <c r="T4025" i="4"/>
  <c r="T4024" i="4"/>
  <c r="T4023" i="4"/>
  <c r="T4022" i="4"/>
  <c r="T4021" i="4"/>
  <c r="T4020" i="4"/>
  <c r="T4019" i="4"/>
  <c r="T4018" i="4"/>
  <c r="T4017" i="4"/>
  <c r="T4016" i="4"/>
  <c r="T4015" i="4"/>
  <c r="T4014" i="4"/>
  <c r="T4013" i="4"/>
  <c r="T4012" i="4"/>
  <c r="T4011" i="4"/>
  <c r="T4010" i="4"/>
  <c r="T4009" i="4"/>
  <c r="T4008" i="4"/>
  <c r="T4007" i="4"/>
  <c r="T4006" i="4"/>
  <c r="T4005" i="4"/>
  <c r="T4004" i="4"/>
  <c r="T4003" i="4"/>
  <c r="T4002" i="4"/>
  <c r="T4001" i="4"/>
  <c r="T4000" i="4"/>
  <c r="T3999" i="4"/>
  <c r="T3998" i="4"/>
  <c r="T3997" i="4"/>
  <c r="T3996" i="4"/>
  <c r="T3995" i="4"/>
  <c r="T3994" i="4"/>
  <c r="T3993" i="4"/>
  <c r="T3992" i="4"/>
  <c r="T3991" i="4"/>
  <c r="T3990" i="4"/>
  <c r="T3989" i="4"/>
  <c r="T3988" i="4"/>
  <c r="T3987" i="4"/>
  <c r="T3986" i="4"/>
  <c r="T3985" i="4"/>
  <c r="T3984" i="4"/>
  <c r="T3983" i="4"/>
  <c r="T3982" i="4"/>
  <c r="T3981" i="4"/>
  <c r="T3980" i="4"/>
  <c r="T3979" i="4"/>
  <c r="T3978" i="4"/>
  <c r="T3977" i="4"/>
  <c r="T3976" i="4"/>
  <c r="T3975" i="4"/>
  <c r="T3974" i="4"/>
  <c r="T3973" i="4"/>
  <c r="T3972" i="4"/>
  <c r="T3971" i="4"/>
  <c r="T3970" i="4"/>
  <c r="T3969" i="4"/>
  <c r="T3968" i="4"/>
  <c r="T3967" i="4"/>
  <c r="T3966" i="4"/>
  <c r="T3965" i="4"/>
  <c r="T3964" i="4"/>
  <c r="T3963" i="4"/>
  <c r="T3962" i="4"/>
  <c r="T3961" i="4"/>
  <c r="T3960" i="4"/>
  <c r="T3959" i="4"/>
  <c r="T3958" i="4"/>
  <c r="T3957" i="4"/>
  <c r="T3956" i="4"/>
  <c r="T3955" i="4"/>
  <c r="T3954" i="4"/>
  <c r="T3953" i="4"/>
  <c r="T3952" i="4"/>
  <c r="T3951" i="4"/>
  <c r="T3950" i="4"/>
  <c r="T3949" i="4"/>
  <c r="T3948" i="4"/>
  <c r="T3947" i="4"/>
  <c r="T3946" i="4"/>
  <c r="T3945" i="4"/>
  <c r="T3944" i="4"/>
  <c r="T3943" i="4"/>
  <c r="T3942" i="4"/>
  <c r="T3941" i="4"/>
  <c r="T3940" i="4"/>
  <c r="T3939" i="4"/>
  <c r="T3938" i="4"/>
  <c r="T3937" i="4"/>
  <c r="T3936" i="4"/>
  <c r="T3935" i="4"/>
  <c r="T3934" i="4"/>
  <c r="T3933" i="4"/>
  <c r="T3932" i="4"/>
  <c r="T3931" i="4"/>
  <c r="T3930" i="4"/>
  <c r="T3929" i="4"/>
  <c r="T3928" i="4"/>
  <c r="T3927" i="4"/>
  <c r="T3926" i="4"/>
  <c r="T3925" i="4"/>
  <c r="T3924" i="4"/>
  <c r="T3923" i="4"/>
  <c r="T3922" i="4"/>
  <c r="T3921" i="4"/>
  <c r="T3920" i="4"/>
  <c r="T3919" i="4"/>
  <c r="T3918" i="4"/>
  <c r="T3917" i="4"/>
  <c r="T3916" i="4"/>
  <c r="T3915" i="4"/>
  <c r="T3914" i="4"/>
  <c r="T3913" i="4"/>
  <c r="T3912" i="4"/>
  <c r="T3911" i="4"/>
  <c r="T3910" i="4"/>
  <c r="T3909" i="4"/>
  <c r="T3908" i="4"/>
  <c r="T3907" i="4"/>
  <c r="T3906" i="4"/>
  <c r="T3905" i="4"/>
  <c r="T3904" i="4"/>
  <c r="T3903" i="4"/>
  <c r="T3902" i="4"/>
  <c r="T3901" i="4"/>
  <c r="T3900" i="4"/>
  <c r="T3899" i="4"/>
  <c r="T3898" i="4"/>
  <c r="T3897" i="4"/>
  <c r="T3896" i="4"/>
  <c r="T3895" i="4"/>
  <c r="T3894" i="4"/>
  <c r="T3893" i="4"/>
  <c r="T3892" i="4"/>
  <c r="T3891" i="4"/>
  <c r="T3890" i="4"/>
  <c r="T3889" i="4"/>
  <c r="T3888" i="4"/>
  <c r="T3887" i="4"/>
  <c r="T3886" i="4"/>
  <c r="T3885" i="4"/>
  <c r="T3884" i="4"/>
  <c r="T3883" i="4"/>
  <c r="T3882" i="4"/>
  <c r="T3881" i="4"/>
  <c r="T3880" i="4"/>
  <c r="T3879" i="4"/>
  <c r="T3878" i="4"/>
  <c r="T3877" i="4"/>
  <c r="T3876" i="4"/>
  <c r="T3875" i="4"/>
  <c r="T3874" i="4"/>
  <c r="T3873" i="4"/>
  <c r="T3872" i="4"/>
  <c r="T3871" i="4"/>
  <c r="T3870" i="4"/>
  <c r="T3869" i="4"/>
  <c r="T3868" i="4"/>
  <c r="T3867" i="4"/>
  <c r="T3866" i="4"/>
  <c r="T3865" i="4"/>
  <c r="T3864" i="4"/>
  <c r="T3863" i="4"/>
  <c r="T3862" i="4"/>
  <c r="T3861" i="4"/>
  <c r="T3860" i="4"/>
  <c r="T3859" i="4"/>
  <c r="T3858" i="4"/>
  <c r="T3857" i="4"/>
  <c r="T3856" i="4"/>
  <c r="T3855" i="4"/>
  <c r="T3854" i="4"/>
  <c r="T3853" i="4"/>
  <c r="T3852" i="4"/>
  <c r="T3851" i="4"/>
  <c r="T3850" i="4"/>
  <c r="T3849" i="4"/>
  <c r="T3848" i="4"/>
  <c r="T3847" i="4"/>
  <c r="T3846" i="4"/>
  <c r="T3845" i="4"/>
  <c r="T3844" i="4"/>
  <c r="T3843" i="4"/>
  <c r="T3842" i="4"/>
  <c r="T3841" i="4"/>
  <c r="T3840" i="4"/>
  <c r="T3839" i="4"/>
  <c r="T3838" i="4"/>
  <c r="T3837" i="4"/>
  <c r="T3836" i="4"/>
  <c r="T3835" i="4"/>
  <c r="T3834" i="4"/>
  <c r="T3833" i="4"/>
  <c r="T3832" i="4"/>
  <c r="T3831" i="4"/>
  <c r="T3830" i="4"/>
  <c r="T3829" i="4"/>
  <c r="T3828" i="4"/>
  <c r="T3827" i="4"/>
  <c r="T3826" i="4"/>
  <c r="T3825" i="4"/>
  <c r="T3824" i="4"/>
  <c r="T3823" i="4"/>
  <c r="T3822" i="4"/>
  <c r="T3821" i="4"/>
  <c r="T3820" i="4"/>
  <c r="T3819" i="4"/>
  <c r="T3818" i="4"/>
  <c r="T3817" i="4"/>
  <c r="T3816" i="4"/>
  <c r="T3815" i="4"/>
  <c r="T3814" i="4"/>
  <c r="T3813" i="4"/>
  <c r="T3812" i="4"/>
  <c r="T3811" i="4"/>
  <c r="T3810" i="4"/>
  <c r="T3809" i="4"/>
  <c r="T3808" i="4"/>
  <c r="T3807" i="4"/>
  <c r="T3806" i="4"/>
  <c r="T3805" i="4"/>
  <c r="T3804" i="4"/>
  <c r="T3803" i="4"/>
  <c r="T3802" i="4"/>
  <c r="T3801" i="4"/>
  <c r="T3800" i="4"/>
  <c r="T3799" i="4"/>
  <c r="T3798" i="4"/>
  <c r="T3797" i="4"/>
  <c r="T3796" i="4"/>
  <c r="T3795" i="4"/>
  <c r="T3794" i="4"/>
  <c r="T3793" i="4"/>
  <c r="T3792" i="4"/>
  <c r="T3791" i="4"/>
  <c r="T3790" i="4"/>
  <c r="T3789" i="4"/>
  <c r="T3788" i="4"/>
  <c r="T3787" i="4"/>
  <c r="T3786" i="4"/>
  <c r="T3785" i="4"/>
  <c r="T3784" i="4"/>
  <c r="T3783" i="4"/>
  <c r="T3782" i="4"/>
  <c r="T3781" i="4"/>
  <c r="T3780" i="4"/>
  <c r="T3779" i="4"/>
  <c r="T3778" i="4"/>
  <c r="T3777" i="4"/>
  <c r="T3776" i="4"/>
  <c r="T3775" i="4"/>
  <c r="T3774" i="4"/>
  <c r="T3773" i="4"/>
  <c r="T3772" i="4"/>
  <c r="T3771" i="4"/>
  <c r="T3770" i="4"/>
  <c r="T3769" i="4"/>
  <c r="T3768" i="4"/>
  <c r="T3767" i="4"/>
  <c r="T3766" i="4"/>
  <c r="T3765" i="4"/>
  <c r="T3764" i="4"/>
  <c r="T3763" i="4"/>
  <c r="T3762" i="4"/>
  <c r="T3761" i="4"/>
  <c r="T3760" i="4"/>
  <c r="T3759" i="4"/>
  <c r="T3758" i="4"/>
  <c r="T3757" i="4"/>
  <c r="T3756" i="4"/>
  <c r="T3755" i="4"/>
  <c r="T3754" i="4"/>
  <c r="T3753" i="4"/>
  <c r="T3752" i="4"/>
  <c r="T3751" i="4"/>
  <c r="T3750" i="4"/>
  <c r="T3749" i="4"/>
  <c r="T3748" i="4"/>
  <c r="T3747" i="4"/>
  <c r="T3746" i="4"/>
  <c r="T3745" i="4"/>
  <c r="T3744" i="4"/>
  <c r="T3743" i="4"/>
  <c r="T3742" i="4"/>
  <c r="T3741" i="4"/>
  <c r="T3740" i="4"/>
  <c r="T3739" i="4"/>
  <c r="T3738" i="4"/>
  <c r="T3737" i="4"/>
  <c r="T3736" i="4"/>
  <c r="T3735" i="4"/>
  <c r="T3734" i="4"/>
  <c r="T3733" i="4"/>
  <c r="T3732" i="4"/>
  <c r="T3731" i="4"/>
  <c r="T3730" i="4"/>
  <c r="T3729" i="4"/>
  <c r="T3728" i="4"/>
  <c r="T3727" i="4"/>
  <c r="T3726" i="4"/>
  <c r="T3725" i="4"/>
  <c r="T3724" i="4"/>
  <c r="T3723" i="4"/>
  <c r="T3722" i="4"/>
  <c r="T3721" i="4"/>
  <c r="T3720" i="4"/>
  <c r="T3719" i="4"/>
  <c r="T3718" i="4"/>
  <c r="T3717" i="4"/>
  <c r="T3716" i="4"/>
  <c r="T3715" i="4"/>
  <c r="T3714" i="4"/>
  <c r="T3713" i="4"/>
  <c r="T3712" i="4"/>
  <c r="T3711" i="4"/>
  <c r="T3710" i="4"/>
  <c r="T3709" i="4"/>
  <c r="T3708" i="4"/>
  <c r="T3707" i="4"/>
  <c r="T3706" i="4"/>
  <c r="T3705" i="4"/>
  <c r="T3704" i="4"/>
  <c r="T3703" i="4"/>
  <c r="T3702" i="4"/>
  <c r="T3701" i="4"/>
  <c r="T3700" i="4"/>
  <c r="T3699" i="4"/>
  <c r="T3698" i="4"/>
  <c r="T3697" i="4"/>
  <c r="T3696" i="4"/>
  <c r="T3695" i="4"/>
  <c r="T3694" i="4"/>
  <c r="T3693" i="4"/>
  <c r="T3692" i="4"/>
  <c r="T3691" i="4"/>
  <c r="T3690" i="4"/>
  <c r="T3689" i="4"/>
  <c r="T3688" i="4"/>
  <c r="T3687" i="4"/>
  <c r="T3686" i="4"/>
  <c r="T3685" i="4"/>
  <c r="T3684" i="4"/>
  <c r="T3683" i="4"/>
  <c r="T3682" i="4"/>
  <c r="T3681" i="4"/>
  <c r="T3680" i="4"/>
  <c r="T3679" i="4"/>
  <c r="T3678" i="4"/>
  <c r="T3677" i="4"/>
  <c r="T3676" i="4"/>
  <c r="T3675" i="4"/>
  <c r="T3674" i="4"/>
  <c r="T3673" i="4"/>
  <c r="T3672" i="4"/>
  <c r="T3671" i="4"/>
  <c r="T3670" i="4"/>
  <c r="T3669" i="4"/>
  <c r="T3668" i="4"/>
  <c r="T3667" i="4"/>
  <c r="T3666" i="4"/>
  <c r="T3665" i="4"/>
  <c r="T3664" i="4"/>
  <c r="T3663" i="4"/>
  <c r="T3662" i="4"/>
  <c r="T3661" i="4"/>
  <c r="T3660" i="4"/>
  <c r="T3659" i="4"/>
  <c r="T3658" i="4"/>
  <c r="T3657" i="4"/>
  <c r="T3656" i="4"/>
  <c r="T3655" i="4"/>
  <c r="T3654" i="4"/>
  <c r="T3653" i="4"/>
  <c r="T3652" i="4"/>
  <c r="T3651" i="4"/>
  <c r="T3650" i="4"/>
  <c r="T3649" i="4"/>
  <c r="T3648" i="4"/>
  <c r="T3647" i="4"/>
  <c r="T3646" i="4"/>
  <c r="T3645" i="4"/>
  <c r="T3644" i="4"/>
  <c r="T3643" i="4"/>
  <c r="T3642" i="4"/>
  <c r="T3641" i="4"/>
  <c r="T3640" i="4"/>
  <c r="T3639" i="4"/>
  <c r="T3638" i="4"/>
  <c r="T3637" i="4"/>
  <c r="T3636" i="4"/>
  <c r="T3635" i="4"/>
  <c r="T3634" i="4"/>
  <c r="T3633" i="4"/>
  <c r="T3632" i="4"/>
  <c r="T3631" i="4"/>
  <c r="T3630" i="4"/>
  <c r="T3629" i="4"/>
  <c r="T3628" i="4"/>
  <c r="T3627" i="4"/>
  <c r="T3626" i="4"/>
  <c r="T3625" i="4"/>
  <c r="T3624" i="4"/>
  <c r="T3623" i="4"/>
  <c r="T3622" i="4"/>
  <c r="T3621" i="4"/>
  <c r="T3620" i="4"/>
  <c r="T3619" i="4"/>
  <c r="T3618" i="4"/>
  <c r="T3617" i="4"/>
  <c r="T3616" i="4"/>
  <c r="T3615" i="4"/>
  <c r="T3614" i="4"/>
  <c r="T3613" i="4"/>
  <c r="T3612" i="4"/>
  <c r="T3611" i="4"/>
  <c r="T3610" i="4"/>
  <c r="T3609" i="4"/>
  <c r="T3608" i="4"/>
  <c r="T3607" i="4"/>
  <c r="T3606" i="4"/>
  <c r="T3605" i="4"/>
  <c r="T3604" i="4"/>
  <c r="T3603" i="4"/>
  <c r="T3602" i="4"/>
  <c r="T3601" i="4"/>
  <c r="T3600" i="4"/>
  <c r="T3599" i="4"/>
  <c r="T3598" i="4"/>
  <c r="T3597" i="4"/>
  <c r="T3596" i="4"/>
  <c r="T3595" i="4"/>
  <c r="T3594" i="4"/>
  <c r="T3593" i="4"/>
  <c r="T3592" i="4"/>
  <c r="T3591" i="4"/>
  <c r="T3590" i="4"/>
  <c r="T3589" i="4"/>
  <c r="T3588" i="4"/>
  <c r="T3587" i="4"/>
  <c r="T3586" i="4"/>
  <c r="T3585" i="4"/>
  <c r="T3584" i="4"/>
  <c r="T3583" i="4"/>
  <c r="T3582" i="4"/>
  <c r="T3581" i="4"/>
  <c r="T3580" i="4"/>
  <c r="T3579" i="4"/>
  <c r="T3578" i="4"/>
  <c r="T3577" i="4"/>
  <c r="T3576" i="4"/>
  <c r="T3575" i="4"/>
  <c r="T3574" i="4"/>
  <c r="T3573" i="4"/>
  <c r="T3572" i="4"/>
  <c r="T3571" i="4"/>
  <c r="T3570" i="4"/>
  <c r="T3569" i="4"/>
  <c r="T3568" i="4"/>
  <c r="T3567" i="4"/>
  <c r="T3566" i="4"/>
  <c r="T3565" i="4"/>
  <c r="T3564" i="4"/>
  <c r="T3563" i="4"/>
  <c r="T3562" i="4"/>
  <c r="T3561" i="4"/>
  <c r="T3560" i="4"/>
  <c r="T3559" i="4"/>
  <c r="T3558" i="4"/>
  <c r="T3557" i="4"/>
  <c r="T3556" i="4"/>
  <c r="T3555" i="4"/>
  <c r="T3554" i="4"/>
  <c r="T3553" i="4"/>
  <c r="T3552" i="4"/>
  <c r="T3551" i="4"/>
  <c r="T3550" i="4"/>
  <c r="T3549" i="4"/>
  <c r="T3548" i="4"/>
  <c r="T3547" i="4"/>
  <c r="T3546" i="4"/>
  <c r="T3545" i="4"/>
  <c r="T3544" i="4"/>
  <c r="T3543" i="4"/>
  <c r="T3542" i="4"/>
  <c r="T3541" i="4"/>
  <c r="T3540" i="4"/>
  <c r="T3539" i="4"/>
  <c r="T3538" i="4"/>
  <c r="T3537" i="4"/>
  <c r="T3536" i="4"/>
  <c r="T3535" i="4"/>
  <c r="T3534" i="4"/>
  <c r="T3533" i="4"/>
  <c r="T3532" i="4"/>
  <c r="T3531" i="4"/>
  <c r="T3530" i="4"/>
  <c r="T3529" i="4"/>
  <c r="T3528" i="4"/>
  <c r="T3527" i="4"/>
  <c r="T3526" i="4"/>
  <c r="T3525" i="4"/>
  <c r="T3524" i="4"/>
  <c r="T3523" i="4"/>
  <c r="T3522" i="4"/>
  <c r="T3521" i="4"/>
  <c r="T3520" i="4"/>
  <c r="T3519" i="4"/>
  <c r="T3518" i="4"/>
  <c r="T3517" i="4"/>
  <c r="T3516" i="4"/>
  <c r="T3515" i="4"/>
  <c r="T3514" i="4"/>
  <c r="T3513" i="4"/>
  <c r="T3512" i="4"/>
  <c r="T3511" i="4"/>
  <c r="T3510" i="4"/>
  <c r="T3509" i="4"/>
  <c r="T3508" i="4"/>
  <c r="T3507" i="4"/>
  <c r="T3506" i="4"/>
  <c r="T3505" i="4"/>
  <c r="T3504" i="4"/>
  <c r="T3503" i="4"/>
  <c r="T3502" i="4"/>
  <c r="T3501" i="4"/>
  <c r="T3500" i="4"/>
  <c r="T3499" i="4"/>
  <c r="T3498" i="4"/>
  <c r="T3497" i="4"/>
  <c r="T3496" i="4"/>
  <c r="T3495" i="4"/>
  <c r="T3494" i="4"/>
  <c r="T3493" i="4"/>
  <c r="T3492" i="4"/>
  <c r="T3491" i="4"/>
  <c r="T3490" i="4"/>
  <c r="T3489" i="4"/>
  <c r="T3488" i="4"/>
  <c r="T3487" i="4"/>
  <c r="T3486" i="4"/>
  <c r="T3485" i="4"/>
  <c r="T3484" i="4"/>
  <c r="T3483" i="4"/>
  <c r="T3482" i="4"/>
  <c r="T3481" i="4"/>
  <c r="T3480" i="4"/>
  <c r="T3479" i="4"/>
  <c r="T3478" i="4"/>
  <c r="T3477" i="4"/>
  <c r="T3476" i="4"/>
  <c r="T3475" i="4"/>
  <c r="T3474" i="4"/>
  <c r="T3473" i="4"/>
  <c r="T3472" i="4"/>
  <c r="T3471" i="4"/>
  <c r="T3470" i="4"/>
  <c r="T3469" i="4"/>
  <c r="T3468" i="4"/>
  <c r="T3467" i="4"/>
  <c r="T3466" i="4"/>
  <c r="T3465" i="4"/>
  <c r="T3464" i="4"/>
  <c r="T3463" i="4"/>
  <c r="T3462" i="4"/>
  <c r="T3461" i="4"/>
  <c r="T3460" i="4"/>
  <c r="T3459" i="4"/>
  <c r="T3458" i="4"/>
  <c r="T3457" i="4"/>
  <c r="T3456" i="4"/>
  <c r="T3455" i="4"/>
  <c r="T3454" i="4"/>
  <c r="T3453" i="4"/>
  <c r="T3452" i="4"/>
  <c r="T3451" i="4"/>
  <c r="T3450" i="4"/>
  <c r="T3449" i="4"/>
  <c r="T3448" i="4"/>
  <c r="T3447" i="4"/>
  <c r="T3446" i="4"/>
  <c r="T3445" i="4"/>
  <c r="T3444" i="4"/>
  <c r="T3443" i="4"/>
  <c r="T3442" i="4"/>
  <c r="T3441" i="4"/>
  <c r="T3440" i="4"/>
  <c r="T3439" i="4"/>
  <c r="T3438" i="4"/>
  <c r="T3437" i="4"/>
  <c r="T3436" i="4"/>
  <c r="T3435" i="4"/>
  <c r="T3434" i="4"/>
  <c r="T3433" i="4"/>
  <c r="T3432" i="4"/>
  <c r="T3431" i="4"/>
  <c r="T3430" i="4"/>
  <c r="T3429" i="4"/>
  <c r="T3428" i="4"/>
  <c r="T3427" i="4"/>
  <c r="T3426" i="4"/>
  <c r="T3425" i="4"/>
  <c r="T3424" i="4"/>
  <c r="T3423" i="4"/>
  <c r="T3422" i="4"/>
  <c r="T3421" i="4"/>
  <c r="T3420" i="4"/>
  <c r="T3419" i="4"/>
  <c r="T3418" i="4"/>
  <c r="T3417" i="4"/>
  <c r="T3416" i="4"/>
  <c r="T3415" i="4"/>
  <c r="T3414" i="4"/>
  <c r="T3413" i="4"/>
  <c r="T3412" i="4"/>
  <c r="T3411" i="4"/>
  <c r="T3410" i="4"/>
  <c r="T3409" i="4"/>
  <c r="T3408" i="4"/>
  <c r="T3407" i="4"/>
  <c r="T3406" i="4"/>
  <c r="T3405" i="4"/>
  <c r="T3404" i="4"/>
  <c r="T3403" i="4"/>
  <c r="T3402" i="4"/>
  <c r="T3401" i="4"/>
  <c r="T3400" i="4"/>
  <c r="T3399" i="4"/>
  <c r="T3398" i="4"/>
  <c r="T3397" i="4"/>
  <c r="T3396" i="4"/>
  <c r="T3395" i="4"/>
  <c r="T3394" i="4"/>
  <c r="T3393" i="4"/>
  <c r="T3392" i="4"/>
  <c r="T3391" i="4"/>
  <c r="T3390" i="4"/>
  <c r="T3389" i="4"/>
  <c r="T3388" i="4"/>
  <c r="T3387" i="4"/>
  <c r="T3386" i="4"/>
  <c r="T3385" i="4"/>
  <c r="T3384" i="4"/>
  <c r="T3383" i="4"/>
  <c r="T3382" i="4"/>
  <c r="T3381" i="4"/>
  <c r="T3380" i="4"/>
  <c r="T3379" i="4"/>
  <c r="T3378" i="4"/>
  <c r="T3377" i="4"/>
  <c r="T3376" i="4"/>
  <c r="T3375" i="4"/>
  <c r="T3374" i="4"/>
  <c r="T3373" i="4"/>
  <c r="T3372" i="4"/>
  <c r="T3371" i="4"/>
  <c r="T3370" i="4"/>
  <c r="T3369" i="4"/>
  <c r="T3368" i="4"/>
  <c r="T3367" i="4"/>
  <c r="T3366" i="4"/>
  <c r="T3365" i="4"/>
  <c r="T3364" i="4"/>
  <c r="T3363" i="4"/>
  <c r="T3362" i="4"/>
  <c r="T3361" i="4"/>
  <c r="T3360" i="4"/>
  <c r="T3359" i="4"/>
  <c r="T3358" i="4"/>
  <c r="T3357" i="4"/>
  <c r="T3356" i="4"/>
  <c r="T3355" i="4"/>
  <c r="T3354" i="4"/>
  <c r="T3353" i="4"/>
  <c r="T3352" i="4"/>
  <c r="T3351" i="4"/>
  <c r="T3350" i="4"/>
  <c r="T3349" i="4"/>
  <c r="T3348" i="4"/>
  <c r="T3347" i="4"/>
  <c r="T3346" i="4"/>
  <c r="T3345" i="4"/>
  <c r="T3344" i="4"/>
  <c r="T3343" i="4"/>
  <c r="T3342" i="4"/>
  <c r="T3341" i="4"/>
  <c r="T3340" i="4"/>
  <c r="T3339" i="4"/>
  <c r="T3338" i="4"/>
  <c r="T3337" i="4"/>
  <c r="T3336" i="4"/>
  <c r="T3335" i="4"/>
  <c r="T3334" i="4"/>
  <c r="T3333" i="4"/>
  <c r="T3332" i="4"/>
  <c r="T3331" i="4"/>
  <c r="T3330" i="4"/>
  <c r="T3329" i="4"/>
  <c r="T3328" i="4"/>
  <c r="T3327" i="4"/>
  <c r="T3326" i="4"/>
  <c r="T3325" i="4"/>
  <c r="T3324" i="4"/>
  <c r="T3323" i="4"/>
  <c r="T3322" i="4"/>
  <c r="T3321" i="4"/>
  <c r="T3320" i="4"/>
  <c r="T3319" i="4"/>
  <c r="T3318" i="4"/>
  <c r="T3317" i="4"/>
  <c r="T3316" i="4"/>
  <c r="T3315" i="4"/>
  <c r="T3314" i="4"/>
  <c r="T3313" i="4"/>
  <c r="T3312" i="4"/>
  <c r="T3311" i="4"/>
  <c r="T3310" i="4"/>
  <c r="T3309" i="4"/>
  <c r="T3308" i="4"/>
  <c r="T3307" i="4"/>
  <c r="T3306" i="4"/>
  <c r="T3305" i="4"/>
  <c r="T3304" i="4"/>
  <c r="T3303" i="4"/>
  <c r="T3302" i="4"/>
  <c r="T3301" i="4"/>
  <c r="T3300" i="4"/>
  <c r="T3299" i="4"/>
  <c r="T3298" i="4"/>
  <c r="T3297" i="4"/>
  <c r="T3296" i="4"/>
  <c r="T3295" i="4"/>
  <c r="T3294" i="4"/>
  <c r="T3293" i="4"/>
  <c r="T3292" i="4"/>
  <c r="T3291" i="4"/>
  <c r="T3290" i="4"/>
  <c r="T3289" i="4"/>
  <c r="T3288" i="4"/>
  <c r="T3287" i="4"/>
  <c r="T3286" i="4"/>
  <c r="T3285" i="4"/>
  <c r="T3284" i="4"/>
  <c r="T3283" i="4"/>
  <c r="T3282" i="4"/>
  <c r="T3281" i="4"/>
  <c r="T3280" i="4"/>
  <c r="T3279" i="4"/>
  <c r="T3278" i="4"/>
  <c r="T3277" i="4"/>
  <c r="T3276" i="4"/>
  <c r="T3275" i="4"/>
  <c r="T3274" i="4"/>
  <c r="T3273" i="4"/>
  <c r="T3272" i="4"/>
  <c r="T3271" i="4"/>
  <c r="T3270" i="4"/>
  <c r="T3269" i="4"/>
  <c r="T3268" i="4"/>
  <c r="T3267" i="4"/>
  <c r="T3266" i="4"/>
  <c r="T3265" i="4"/>
  <c r="T3264" i="4"/>
  <c r="T3263" i="4"/>
  <c r="T3262" i="4"/>
  <c r="T3261" i="4"/>
  <c r="T3260" i="4"/>
  <c r="T3259" i="4"/>
  <c r="T3258" i="4"/>
  <c r="T3257" i="4"/>
  <c r="T3256" i="4"/>
  <c r="T3255" i="4"/>
  <c r="T3254" i="4"/>
  <c r="T3253" i="4"/>
  <c r="T3252" i="4"/>
  <c r="T3251" i="4"/>
  <c r="T3250" i="4"/>
  <c r="T3249" i="4"/>
  <c r="T3248" i="4"/>
  <c r="T3247" i="4"/>
  <c r="T3246" i="4"/>
  <c r="T3245" i="4"/>
  <c r="T3244" i="4"/>
  <c r="T3243" i="4"/>
  <c r="T3242" i="4"/>
  <c r="T3241" i="4"/>
  <c r="T3240" i="4"/>
  <c r="T3239" i="4"/>
  <c r="T3238" i="4"/>
  <c r="T3237" i="4"/>
  <c r="T3236" i="4"/>
  <c r="T3235" i="4"/>
  <c r="T3234" i="4"/>
  <c r="T3233" i="4"/>
  <c r="T3232" i="4"/>
  <c r="T3231" i="4"/>
  <c r="T3230" i="4"/>
  <c r="T3229" i="4"/>
  <c r="T3228" i="4"/>
  <c r="T3227" i="4"/>
  <c r="T3226" i="4"/>
  <c r="T3225" i="4"/>
  <c r="T3224" i="4"/>
  <c r="T3223" i="4"/>
  <c r="T3222" i="4"/>
  <c r="T3221" i="4"/>
  <c r="T3220" i="4"/>
  <c r="T3219" i="4"/>
  <c r="T3218" i="4"/>
  <c r="T3217" i="4"/>
  <c r="T3216" i="4"/>
  <c r="T3215" i="4"/>
  <c r="T3214" i="4"/>
  <c r="T3213" i="4"/>
  <c r="T3212" i="4"/>
  <c r="T3211" i="4"/>
  <c r="T3210" i="4"/>
  <c r="T3209" i="4"/>
  <c r="T3208" i="4"/>
  <c r="T3207" i="4"/>
  <c r="T3206" i="4"/>
  <c r="T3205" i="4"/>
  <c r="T3204" i="4"/>
  <c r="T3203" i="4"/>
  <c r="T3202" i="4"/>
  <c r="T3201" i="4"/>
  <c r="T3200" i="4"/>
  <c r="T3199" i="4"/>
  <c r="T3198" i="4"/>
  <c r="T3197" i="4"/>
  <c r="T3196" i="4"/>
  <c r="T3195" i="4"/>
  <c r="T3194" i="4"/>
  <c r="T3193" i="4"/>
  <c r="T3192" i="4"/>
  <c r="T3191" i="4"/>
  <c r="T3190" i="4"/>
  <c r="T3189" i="4"/>
  <c r="T3188" i="4"/>
  <c r="T3187" i="4"/>
  <c r="T3186" i="4"/>
  <c r="T3185" i="4"/>
  <c r="T3184" i="4"/>
  <c r="T3183" i="4"/>
  <c r="T3182" i="4"/>
  <c r="T3181" i="4"/>
  <c r="T3180" i="4"/>
  <c r="T3179" i="4"/>
  <c r="T3178" i="4"/>
  <c r="T3177" i="4"/>
  <c r="T3176" i="4"/>
  <c r="T3175" i="4"/>
  <c r="T3174" i="4"/>
  <c r="T3173" i="4"/>
  <c r="T3172" i="4"/>
  <c r="T3171" i="4"/>
  <c r="T3170" i="4"/>
  <c r="T3169" i="4"/>
  <c r="T3168" i="4"/>
  <c r="T3167" i="4"/>
  <c r="T3166" i="4"/>
  <c r="T3165" i="4"/>
  <c r="T3164" i="4"/>
  <c r="T3163" i="4"/>
  <c r="T3162" i="4"/>
  <c r="T3161" i="4"/>
  <c r="T3160" i="4"/>
  <c r="T3159" i="4"/>
  <c r="T3158" i="4"/>
  <c r="T3157" i="4"/>
  <c r="T3156" i="4"/>
  <c r="T3155" i="4"/>
  <c r="T3154" i="4"/>
  <c r="T3153" i="4"/>
  <c r="T3152" i="4"/>
  <c r="T3151" i="4"/>
  <c r="T3150" i="4"/>
  <c r="T3149" i="4"/>
  <c r="T3148" i="4"/>
  <c r="T3147" i="4"/>
  <c r="T3146" i="4"/>
  <c r="T3145" i="4"/>
  <c r="T3144" i="4"/>
  <c r="T3143" i="4"/>
  <c r="T3142" i="4"/>
  <c r="T3141" i="4"/>
  <c r="T3140" i="4"/>
  <c r="T3139" i="4"/>
  <c r="T3138" i="4"/>
  <c r="T3137" i="4"/>
  <c r="T3136" i="4"/>
  <c r="T3135" i="4"/>
  <c r="T3134" i="4"/>
  <c r="T3133" i="4"/>
  <c r="T3132" i="4"/>
  <c r="T3131" i="4"/>
  <c r="T3130" i="4"/>
  <c r="T3129" i="4"/>
  <c r="T3128" i="4"/>
  <c r="T3127" i="4"/>
  <c r="T3126" i="4"/>
  <c r="T3125" i="4"/>
  <c r="T3124" i="4"/>
  <c r="T3123" i="4"/>
  <c r="T3122" i="4"/>
  <c r="T3121" i="4"/>
  <c r="T3120" i="4"/>
  <c r="T3119" i="4"/>
  <c r="T3118" i="4"/>
  <c r="T3117" i="4"/>
  <c r="T3116" i="4"/>
  <c r="T3115" i="4"/>
  <c r="T3114" i="4"/>
  <c r="T3113" i="4"/>
  <c r="T3112" i="4"/>
  <c r="T3111" i="4"/>
  <c r="T3110" i="4"/>
  <c r="T3109" i="4"/>
  <c r="T3108" i="4"/>
  <c r="T3107" i="4"/>
  <c r="T3106" i="4"/>
  <c r="T3105" i="4"/>
  <c r="T3104" i="4"/>
  <c r="T3103" i="4"/>
  <c r="T3102" i="4"/>
  <c r="T3101" i="4"/>
  <c r="T3100" i="4"/>
  <c r="T3099" i="4"/>
  <c r="T3098" i="4"/>
  <c r="T3097" i="4"/>
  <c r="T3096" i="4"/>
  <c r="T3095" i="4"/>
  <c r="T3094" i="4"/>
  <c r="T3093" i="4"/>
  <c r="T3092" i="4"/>
  <c r="T3091" i="4"/>
  <c r="T3090" i="4"/>
  <c r="T3089" i="4"/>
  <c r="T3088" i="4"/>
  <c r="T3087" i="4"/>
  <c r="T3086" i="4"/>
  <c r="T3085" i="4"/>
  <c r="T3084" i="4"/>
  <c r="T3083" i="4"/>
  <c r="T3082" i="4"/>
  <c r="T3081" i="4"/>
  <c r="T3080" i="4"/>
  <c r="T3079" i="4"/>
  <c r="T3078" i="4"/>
  <c r="T3077" i="4"/>
  <c r="T3076" i="4"/>
  <c r="T3075" i="4"/>
  <c r="T3074" i="4"/>
  <c r="T3073" i="4"/>
  <c r="T3072" i="4"/>
  <c r="T3071" i="4"/>
  <c r="T3070" i="4"/>
  <c r="T3069" i="4"/>
  <c r="T3068" i="4"/>
  <c r="T3067" i="4"/>
  <c r="T3066" i="4"/>
  <c r="T3065" i="4"/>
  <c r="T3064" i="4"/>
  <c r="T3063" i="4"/>
  <c r="T3062" i="4"/>
  <c r="T3061" i="4"/>
  <c r="T3060" i="4"/>
  <c r="T3059" i="4"/>
  <c r="T3058" i="4"/>
  <c r="T3057" i="4"/>
  <c r="T3056" i="4"/>
  <c r="T3055" i="4"/>
  <c r="T3054" i="4"/>
  <c r="T3053" i="4"/>
  <c r="T3052" i="4"/>
  <c r="T3051" i="4"/>
  <c r="T3050" i="4"/>
  <c r="T3049" i="4"/>
  <c r="T3048" i="4"/>
  <c r="T3047" i="4"/>
  <c r="T3046" i="4"/>
  <c r="T3045" i="4"/>
  <c r="T3044" i="4"/>
  <c r="T3043" i="4"/>
  <c r="T3042" i="4"/>
  <c r="T3041" i="4"/>
  <c r="T3040" i="4"/>
  <c r="T3039" i="4"/>
  <c r="T3038" i="4"/>
  <c r="T3037" i="4"/>
  <c r="T3036" i="4"/>
  <c r="T3035" i="4"/>
  <c r="T3034" i="4"/>
  <c r="T3033" i="4"/>
  <c r="T3032" i="4"/>
  <c r="T3031" i="4"/>
  <c r="T3030" i="4"/>
  <c r="T3029" i="4"/>
  <c r="T3028" i="4"/>
  <c r="T3027" i="4"/>
  <c r="T3026" i="4"/>
  <c r="T3025" i="4"/>
  <c r="T3024" i="4"/>
  <c r="T3023" i="4"/>
  <c r="T3022" i="4"/>
  <c r="T3021" i="4"/>
  <c r="T3020" i="4"/>
  <c r="T3019" i="4"/>
  <c r="T3018" i="4"/>
  <c r="T3017" i="4"/>
  <c r="T3016" i="4"/>
  <c r="T3015" i="4"/>
  <c r="T3014" i="4"/>
  <c r="T3013" i="4"/>
  <c r="T3012" i="4"/>
  <c r="T3011" i="4"/>
  <c r="T3010" i="4"/>
  <c r="T3009" i="4"/>
  <c r="T3008" i="4"/>
  <c r="T3007" i="4"/>
  <c r="T3006" i="4"/>
  <c r="T3005" i="4"/>
  <c r="T3004" i="4"/>
  <c r="T3003" i="4"/>
  <c r="T3002" i="4"/>
  <c r="T3001" i="4"/>
  <c r="T3000" i="4"/>
  <c r="T2999" i="4"/>
  <c r="T2998" i="4"/>
  <c r="T2997" i="4"/>
  <c r="T2996" i="4"/>
  <c r="T2995" i="4"/>
  <c r="T2994" i="4"/>
  <c r="T2993" i="4"/>
  <c r="T2992" i="4"/>
  <c r="T2991" i="4"/>
  <c r="T2990" i="4"/>
  <c r="T2989" i="4"/>
  <c r="T2988" i="4"/>
  <c r="T2987" i="4"/>
  <c r="T2986" i="4"/>
  <c r="T2985" i="4"/>
  <c r="T2984" i="4"/>
  <c r="T2983" i="4"/>
  <c r="T2982" i="4"/>
  <c r="T2981" i="4"/>
  <c r="T2980" i="4"/>
  <c r="T2979" i="4"/>
  <c r="T2978" i="4"/>
  <c r="T2977" i="4"/>
  <c r="T2976" i="4"/>
  <c r="T2975" i="4"/>
  <c r="T2974" i="4"/>
  <c r="T2973" i="4"/>
  <c r="T2972" i="4"/>
  <c r="T2971" i="4"/>
  <c r="T2970" i="4"/>
  <c r="T2969" i="4"/>
  <c r="T2968" i="4"/>
  <c r="T2967" i="4"/>
  <c r="T2966" i="4"/>
  <c r="T2965" i="4"/>
  <c r="T2964" i="4"/>
  <c r="T2963" i="4"/>
  <c r="T2962" i="4"/>
  <c r="T2961" i="4"/>
  <c r="T2960" i="4"/>
  <c r="T2959" i="4"/>
  <c r="T2958" i="4"/>
  <c r="T2957" i="4"/>
  <c r="T2956" i="4"/>
  <c r="T2955" i="4"/>
  <c r="T2954" i="4"/>
  <c r="T2953" i="4"/>
  <c r="T2952" i="4"/>
  <c r="T2951" i="4"/>
  <c r="T2950" i="4"/>
  <c r="T2949" i="4"/>
  <c r="T2948" i="4"/>
  <c r="T2947" i="4"/>
  <c r="T2946" i="4"/>
  <c r="T2945" i="4"/>
  <c r="T2944" i="4"/>
  <c r="T2943" i="4"/>
  <c r="T2942" i="4"/>
  <c r="T2941" i="4"/>
  <c r="T2940" i="4"/>
  <c r="T2939" i="4"/>
  <c r="T2938" i="4"/>
  <c r="T2937" i="4"/>
  <c r="T2936" i="4"/>
  <c r="T2935" i="4"/>
  <c r="T2934" i="4"/>
  <c r="T2933" i="4"/>
  <c r="T2932" i="4"/>
  <c r="T2931" i="4"/>
  <c r="T2930" i="4"/>
  <c r="T2929" i="4"/>
  <c r="T2928" i="4"/>
  <c r="T2927" i="4"/>
  <c r="T2926" i="4"/>
  <c r="T2925" i="4"/>
  <c r="T2924" i="4"/>
  <c r="T2923" i="4"/>
  <c r="T2922" i="4"/>
  <c r="T2921" i="4"/>
  <c r="T2920" i="4"/>
  <c r="T2919" i="4"/>
  <c r="T2918" i="4"/>
  <c r="T2917" i="4"/>
  <c r="T2916" i="4"/>
  <c r="T2915" i="4"/>
  <c r="T2914" i="4"/>
  <c r="T2913" i="4"/>
  <c r="T2912" i="4"/>
  <c r="T2911" i="4"/>
  <c r="T2910" i="4"/>
  <c r="T2909" i="4"/>
  <c r="T2908" i="4"/>
  <c r="T2907" i="4"/>
  <c r="T2906" i="4"/>
  <c r="T2905" i="4"/>
  <c r="T2904" i="4"/>
  <c r="T2903" i="4"/>
  <c r="T2902" i="4"/>
  <c r="T2901" i="4"/>
  <c r="T2900" i="4"/>
  <c r="T2899" i="4"/>
  <c r="T2898" i="4"/>
  <c r="T2897" i="4"/>
  <c r="T2896" i="4"/>
  <c r="T2895" i="4"/>
  <c r="T2894" i="4"/>
  <c r="T2893" i="4"/>
  <c r="T2892" i="4"/>
  <c r="T2891" i="4"/>
  <c r="T2890" i="4"/>
  <c r="T2889" i="4"/>
  <c r="T2888" i="4"/>
  <c r="T2887" i="4"/>
  <c r="T2886" i="4"/>
  <c r="T2885" i="4"/>
  <c r="T2884" i="4"/>
  <c r="T2883" i="4"/>
  <c r="T2882" i="4"/>
  <c r="T2881" i="4"/>
  <c r="T2880" i="4"/>
  <c r="T2879" i="4"/>
  <c r="T2878" i="4"/>
  <c r="T2877" i="4"/>
  <c r="T2876" i="4"/>
  <c r="T2875" i="4"/>
  <c r="T2874" i="4"/>
  <c r="T2873" i="4"/>
  <c r="T2872" i="4"/>
  <c r="T2871" i="4"/>
  <c r="T2870" i="4"/>
  <c r="T2869" i="4"/>
  <c r="T2868" i="4"/>
  <c r="T2867" i="4"/>
  <c r="T2866" i="4"/>
  <c r="T2865" i="4"/>
  <c r="T2864" i="4"/>
  <c r="T2863" i="4"/>
  <c r="T2862" i="4"/>
  <c r="T2861" i="4"/>
  <c r="T2860" i="4"/>
  <c r="T2859" i="4"/>
  <c r="T2858" i="4"/>
  <c r="T2857" i="4"/>
  <c r="T2856" i="4"/>
  <c r="T2855" i="4"/>
  <c r="T2854" i="4"/>
  <c r="T2853" i="4"/>
  <c r="T2852" i="4"/>
  <c r="T2851" i="4"/>
  <c r="T2850" i="4"/>
  <c r="T2849" i="4"/>
  <c r="T2848" i="4"/>
  <c r="T2847" i="4"/>
  <c r="T2846" i="4"/>
  <c r="T2845" i="4"/>
  <c r="T2844" i="4"/>
  <c r="T2843" i="4"/>
  <c r="T2842" i="4"/>
  <c r="T2841" i="4"/>
  <c r="T2840" i="4"/>
  <c r="T2839" i="4"/>
  <c r="T2838" i="4"/>
  <c r="T2837" i="4"/>
  <c r="T2836" i="4"/>
  <c r="T2835" i="4"/>
  <c r="T2834" i="4"/>
  <c r="T2833" i="4"/>
  <c r="T2832" i="4"/>
  <c r="T2831" i="4"/>
  <c r="T2830" i="4"/>
  <c r="T2829" i="4"/>
  <c r="T2828" i="4"/>
  <c r="T2827" i="4"/>
  <c r="T2826" i="4"/>
  <c r="T2825" i="4"/>
  <c r="T2824" i="4"/>
  <c r="T2823" i="4"/>
  <c r="T2822" i="4"/>
  <c r="T2821" i="4"/>
  <c r="T2820" i="4"/>
  <c r="T2819" i="4"/>
  <c r="T2818" i="4"/>
  <c r="T2817" i="4"/>
  <c r="T2816" i="4"/>
  <c r="T2815" i="4"/>
  <c r="T2814" i="4"/>
  <c r="T2813" i="4"/>
  <c r="T2812" i="4"/>
  <c r="T2811" i="4"/>
  <c r="T2810" i="4"/>
  <c r="T2809" i="4"/>
  <c r="T2808" i="4"/>
  <c r="T2807" i="4"/>
  <c r="T2806" i="4"/>
  <c r="T2805" i="4"/>
  <c r="T2804" i="4"/>
  <c r="T2803" i="4"/>
  <c r="T2802" i="4"/>
  <c r="T2801" i="4"/>
  <c r="T2800" i="4"/>
  <c r="T2799" i="4"/>
  <c r="T2798" i="4"/>
  <c r="T2797" i="4"/>
  <c r="T2796" i="4"/>
  <c r="T2795" i="4"/>
  <c r="T2794" i="4"/>
  <c r="T2793" i="4"/>
  <c r="T2792" i="4"/>
  <c r="T2791" i="4"/>
  <c r="T2790" i="4"/>
  <c r="T2789" i="4"/>
  <c r="T2788" i="4"/>
  <c r="T2787" i="4"/>
  <c r="T2786" i="4"/>
  <c r="T2785" i="4"/>
  <c r="T2784" i="4"/>
  <c r="T2783" i="4"/>
  <c r="T2782" i="4"/>
  <c r="T2781" i="4"/>
  <c r="T2780" i="4"/>
  <c r="T2779" i="4"/>
  <c r="T2778" i="4"/>
  <c r="T2777" i="4"/>
  <c r="T2776" i="4"/>
  <c r="T2775" i="4"/>
  <c r="T2774" i="4"/>
  <c r="T2773" i="4"/>
  <c r="T2772" i="4"/>
  <c r="T2771" i="4"/>
  <c r="T2770" i="4"/>
  <c r="T2769" i="4"/>
  <c r="T2768" i="4"/>
  <c r="T2767" i="4"/>
  <c r="T2766" i="4"/>
  <c r="T2765" i="4"/>
  <c r="T2764" i="4"/>
  <c r="T2763" i="4"/>
  <c r="T2762" i="4"/>
  <c r="T2761" i="4"/>
  <c r="T2760" i="4"/>
  <c r="T2759" i="4"/>
  <c r="T2758" i="4"/>
  <c r="T2757" i="4"/>
  <c r="T2756" i="4"/>
  <c r="T2755" i="4"/>
  <c r="T2754" i="4"/>
  <c r="T2753" i="4"/>
  <c r="T2752" i="4"/>
  <c r="T2751" i="4"/>
  <c r="T2750" i="4"/>
  <c r="T2749" i="4"/>
  <c r="T2748" i="4"/>
  <c r="T2747" i="4"/>
  <c r="T2746" i="4"/>
  <c r="T2745" i="4"/>
  <c r="T2744" i="4"/>
  <c r="T2743" i="4"/>
  <c r="T2742" i="4"/>
  <c r="T2741" i="4"/>
  <c r="T2740" i="4"/>
  <c r="T2739" i="4"/>
  <c r="T2738" i="4"/>
  <c r="T2737" i="4"/>
  <c r="T2736" i="4"/>
  <c r="T2735" i="4"/>
  <c r="T2734" i="4"/>
  <c r="T2733" i="4"/>
  <c r="T2732" i="4"/>
  <c r="T2731" i="4"/>
  <c r="T2730" i="4"/>
  <c r="T2729" i="4"/>
  <c r="T2728" i="4"/>
  <c r="T2727" i="4"/>
  <c r="T2726" i="4"/>
  <c r="T2725" i="4"/>
  <c r="T2724" i="4"/>
  <c r="T2723" i="4"/>
  <c r="T2722" i="4"/>
  <c r="T2721" i="4"/>
  <c r="T2720" i="4"/>
  <c r="T2719" i="4"/>
  <c r="T2718" i="4"/>
  <c r="T2717" i="4"/>
  <c r="T2716" i="4"/>
  <c r="T2715" i="4"/>
  <c r="T2714" i="4"/>
  <c r="T2713" i="4"/>
  <c r="T2712" i="4"/>
  <c r="T2711" i="4"/>
  <c r="T2710" i="4"/>
  <c r="T2709" i="4"/>
  <c r="T2708" i="4"/>
  <c r="T2707" i="4"/>
  <c r="T2706" i="4"/>
  <c r="T2705" i="4"/>
  <c r="T2704" i="4"/>
  <c r="T2703" i="4"/>
  <c r="T2702" i="4"/>
  <c r="T2701" i="4"/>
  <c r="T2700" i="4"/>
  <c r="T2699" i="4"/>
  <c r="T2698" i="4"/>
  <c r="T2697" i="4"/>
  <c r="T2696" i="4"/>
  <c r="T2695" i="4"/>
  <c r="T2694" i="4"/>
  <c r="T2693" i="4"/>
  <c r="T2692" i="4"/>
  <c r="T2691" i="4"/>
  <c r="T2690" i="4"/>
  <c r="T2689" i="4"/>
  <c r="T2688" i="4"/>
  <c r="T2687" i="4"/>
  <c r="T2686" i="4"/>
  <c r="T2685" i="4"/>
  <c r="T2684" i="4"/>
  <c r="T2683" i="4"/>
  <c r="T2682" i="4"/>
  <c r="T2681" i="4"/>
  <c r="T2680" i="4"/>
  <c r="T2679" i="4"/>
  <c r="T2678" i="4"/>
  <c r="T2677" i="4"/>
  <c r="T2676" i="4"/>
  <c r="T2675" i="4"/>
  <c r="T2674" i="4"/>
  <c r="T2673" i="4"/>
  <c r="T2672" i="4"/>
  <c r="T2671" i="4"/>
  <c r="T2670" i="4"/>
  <c r="T2669" i="4"/>
  <c r="T2668" i="4"/>
  <c r="T2667" i="4"/>
  <c r="T2666" i="4"/>
  <c r="T2665" i="4"/>
  <c r="T2664" i="4"/>
  <c r="T2663" i="4"/>
  <c r="T2662" i="4"/>
  <c r="T2661" i="4"/>
  <c r="T2660" i="4"/>
  <c r="T2659" i="4"/>
  <c r="T2658" i="4"/>
  <c r="T2657" i="4"/>
  <c r="T2656" i="4"/>
  <c r="T2655" i="4"/>
  <c r="T2654" i="4"/>
  <c r="T2653" i="4"/>
  <c r="T2652" i="4"/>
  <c r="T2651" i="4"/>
  <c r="T2650" i="4"/>
  <c r="T2649" i="4"/>
  <c r="T2648" i="4"/>
  <c r="T2647" i="4"/>
  <c r="T2646" i="4"/>
  <c r="T2645" i="4"/>
  <c r="T2644" i="4"/>
  <c r="T2643" i="4"/>
  <c r="T2642" i="4"/>
  <c r="T2641" i="4"/>
  <c r="T2640" i="4"/>
  <c r="T2639" i="4"/>
  <c r="T2638" i="4"/>
  <c r="T2637" i="4"/>
  <c r="T2636" i="4"/>
  <c r="T2635" i="4"/>
  <c r="T2634" i="4"/>
  <c r="T2633" i="4"/>
  <c r="T2632" i="4"/>
  <c r="T2631" i="4"/>
  <c r="T2630" i="4"/>
  <c r="T2629" i="4"/>
  <c r="T2628" i="4"/>
  <c r="T2627" i="4"/>
  <c r="T2626" i="4"/>
  <c r="T2625" i="4"/>
  <c r="T2624" i="4"/>
  <c r="T2623" i="4"/>
  <c r="T2622" i="4"/>
  <c r="T2621" i="4"/>
  <c r="T2620" i="4"/>
  <c r="T2619" i="4"/>
  <c r="T2618" i="4"/>
  <c r="T2617" i="4"/>
  <c r="T2616" i="4"/>
  <c r="T2615" i="4"/>
  <c r="T2614" i="4"/>
  <c r="T2613" i="4"/>
  <c r="T2612" i="4"/>
  <c r="T2611" i="4"/>
  <c r="T2610" i="4"/>
  <c r="T2609" i="4"/>
  <c r="T2608" i="4"/>
  <c r="T2607" i="4"/>
  <c r="T2606" i="4"/>
  <c r="T2605" i="4"/>
  <c r="T2604" i="4"/>
  <c r="T2603" i="4"/>
  <c r="T2602" i="4"/>
  <c r="T2601" i="4"/>
  <c r="T2600" i="4"/>
  <c r="T2599" i="4"/>
  <c r="T2598" i="4"/>
  <c r="T2597" i="4"/>
  <c r="T2596" i="4"/>
  <c r="T2595" i="4"/>
  <c r="T2594" i="4"/>
  <c r="T2593" i="4"/>
  <c r="T2592" i="4"/>
  <c r="T2591" i="4"/>
  <c r="T2590" i="4"/>
  <c r="T2589" i="4"/>
  <c r="T2588" i="4"/>
  <c r="T2587" i="4"/>
  <c r="T2586" i="4"/>
  <c r="T2585" i="4"/>
  <c r="T2584" i="4"/>
  <c r="T2583" i="4"/>
  <c r="T2582" i="4"/>
  <c r="T2581" i="4"/>
  <c r="T2580" i="4"/>
  <c r="T2579" i="4"/>
  <c r="T2578" i="4"/>
  <c r="T2577" i="4"/>
  <c r="T2576" i="4"/>
  <c r="T2575" i="4"/>
  <c r="T2574" i="4"/>
  <c r="T2573" i="4"/>
  <c r="T2572" i="4"/>
  <c r="T2571" i="4"/>
  <c r="T2570" i="4"/>
  <c r="T2569" i="4"/>
  <c r="T2568" i="4"/>
  <c r="T2567" i="4"/>
  <c r="T2566" i="4"/>
  <c r="T2565" i="4"/>
  <c r="T2564" i="4"/>
  <c r="T2563" i="4"/>
  <c r="T2562" i="4"/>
  <c r="T2561" i="4"/>
  <c r="T2560" i="4"/>
  <c r="T2559" i="4"/>
  <c r="T2558" i="4"/>
  <c r="T2557" i="4"/>
  <c r="T2556" i="4"/>
  <c r="T2555" i="4"/>
  <c r="T2554" i="4"/>
  <c r="T2553" i="4"/>
  <c r="T2552" i="4"/>
  <c r="T2551" i="4"/>
  <c r="T2550" i="4"/>
  <c r="T2549" i="4"/>
  <c r="T2548" i="4"/>
  <c r="T2547" i="4"/>
  <c r="T2546" i="4"/>
  <c r="T2545" i="4"/>
  <c r="T2544" i="4"/>
  <c r="T2543" i="4"/>
  <c r="T2542" i="4"/>
  <c r="T2541" i="4"/>
  <c r="T2540" i="4"/>
  <c r="T2539" i="4"/>
  <c r="T2538" i="4"/>
  <c r="T2537" i="4"/>
  <c r="T2536" i="4"/>
  <c r="T2535" i="4"/>
  <c r="T2534" i="4"/>
  <c r="T2533" i="4"/>
  <c r="T2532" i="4"/>
  <c r="T2531" i="4"/>
  <c r="T2530" i="4"/>
  <c r="T2529" i="4"/>
  <c r="T2528" i="4"/>
  <c r="T2527" i="4"/>
  <c r="T2526" i="4"/>
  <c r="T2525" i="4"/>
  <c r="T2524" i="4"/>
  <c r="T2523" i="4"/>
  <c r="T2522" i="4"/>
  <c r="T2521" i="4"/>
  <c r="T2520" i="4"/>
  <c r="T2519" i="4"/>
  <c r="T2518" i="4"/>
  <c r="T2517" i="4"/>
  <c r="T2516" i="4"/>
  <c r="T2515" i="4"/>
  <c r="T2514" i="4"/>
  <c r="T2513" i="4"/>
  <c r="T2512" i="4"/>
  <c r="T2511" i="4"/>
  <c r="T2510" i="4"/>
  <c r="T2509" i="4"/>
  <c r="T2508" i="4"/>
  <c r="T2507" i="4"/>
  <c r="T2506" i="4"/>
  <c r="T2505" i="4"/>
  <c r="T2504" i="4"/>
  <c r="T2503" i="4"/>
  <c r="T2502" i="4"/>
  <c r="T2501" i="4"/>
  <c r="T2500" i="4"/>
  <c r="T2499" i="4"/>
  <c r="T2498" i="4"/>
  <c r="T2497" i="4"/>
  <c r="T2496" i="4"/>
  <c r="T2495" i="4"/>
  <c r="T2494" i="4"/>
  <c r="T2493" i="4"/>
  <c r="T2492" i="4"/>
  <c r="T2491" i="4"/>
  <c r="T2490" i="4"/>
  <c r="T2489" i="4"/>
  <c r="T2488" i="4"/>
  <c r="T2487" i="4"/>
  <c r="T2486" i="4"/>
  <c r="T2485" i="4"/>
  <c r="T2484" i="4"/>
  <c r="T2483" i="4"/>
  <c r="T2482" i="4"/>
  <c r="T2481" i="4"/>
  <c r="T2480" i="4"/>
  <c r="T2479" i="4"/>
  <c r="T2478" i="4"/>
  <c r="T2477" i="4"/>
  <c r="T2476" i="4"/>
  <c r="T2475" i="4"/>
  <c r="T2474" i="4"/>
  <c r="T2473" i="4"/>
  <c r="T2472" i="4"/>
  <c r="T2471" i="4"/>
  <c r="T2470" i="4"/>
  <c r="T2469" i="4"/>
  <c r="T2468" i="4"/>
  <c r="T2467" i="4"/>
  <c r="T2466" i="4"/>
  <c r="T2465" i="4"/>
  <c r="T2464" i="4"/>
  <c r="T2463" i="4"/>
  <c r="T2462" i="4"/>
  <c r="T2461" i="4"/>
  <c r="T2460" i="4"/>
  <c r="T2459" i="4"/>
  <c r="T2458" i="4"/>
  <c r="T2457" i="4"/>
  <c r="T2456" i="4"/>
  <c r="T2455" i="4"/>
  <c r="T2454" i="4"/>
  <c r="T2453" i="4"/>
  <c r="T2452" i="4"/>
  <c r="T2451" i="4"/>
  <c r="T2450" i="4"/>
  <c r="T2449" i="4"/>
  <c r="T2448" i="4"/>
  <c r="T2447" i="4"/>
  <c r="T2446" i="4"/>
  <c r="T2445" i="4"/>
  <c r="T2444" i="4"/>
  <c r="T2443" i="4"/>
  <c r="T2442" i="4"/>
  <c r="T2441" i="4"/>
  <c r="T2440" i="4"/>
  <c r="T2439" i="4"/>
  <c r="T2438" i="4"/>
  <c r="T2437" i="4"/>
  <c r="T2436" i="4"/>
  <c r="T2435" i="4"/>
  <c r="T2434" i="4"/>
  <c r="T2433" i="4"/>
  <c r="T2432" i="4"/>
  <c r="T2431" i="4"/>
  <c r="T2430" i="4"/>
  <c r="T2429" i="4"/>
  <c r="T2428" i="4"/>
  <c r="T2427" i="4"/>
  <c r="T2426" i="4"/>
  <c r="T2425" i="4"/>
  <c r="T2424" i="4"/>
  <c r="T2423" i="4"/>
  <c r="T2422" i="4"/>
  <c r="T2421" i="4"/>
  <c r="T2420" i="4"/>
  <c r="T2419" i="4"/>
  <c r="T2418" i="4"/>
  <c r="T2417" i="4"/>
  <c r="T2416" i="4"/>
  <c r="T2415" i="4"/>
  <c r="T2414" i="4"/>
  <c r="T2413" i="4"/>
  <c r="T2412" i="4"/>
  <c r="T2411" i="4"/>
  <c r="T2410" i="4"/>
  <c r="T2409" i="4"/>
  <c r="T2408" i="4"/>
  <c r="T2407" i="4"/>
  <c r="T2406" i="4"/>
  <c r="T2405" i="4"/>
  <c r="T2404" i="4"/>
  <c r="T2403" i="4"/>
  <c r="T2402" i="4"/>
  <c r="T2401" i="4"/>
  <c r="T2400" i="4"/>
  <c r="T2399" i="4"/>
  <c r="T2398" i="4"/>
  <c r="T2397" i="4"/>
  <c r="T2396" i="4"/>
  <c r="T2395" i="4"/>
  <c r="T2394" i="4"/>
  <c r="T2393" i="4"/>
  <c r="T2392" i="4"/>
  <c r="T2391" i="4"/>
  <c r="T2390" i="4"/>
  <c r="T2389" i="4"/>
  <c r="T2388" i="4"/>
  <c r="T2387" i="4"/>
  <c r="T2386" i="4"/>
  <c r="T2385" i="4"/>
  <c r="T2384" i="4"/>
  <c r="T2383" i="4"/>
  <c r="T2382" i="4"/>
  <c r="T2381" i="4"/>
  <c r="T2380" i="4"/>
  <c r="T2379" i="4"/>
  <c r="T2378" i="4"/>
  <c r="T2377" i="4"/>
  <c r="T2376" i="4"/>
  <c r="T2375" i="4"/>
  <c r="T2374" i="4"/>
  <c r="T2373" i="4"/>
  <c r="T2372" i="4"/>
  <c r="T2371" i="4"/>
  <c r="T2370" i="4"/>
  <c r="T2369" i="4"/>
  <c r="T2368" i="4"/>
  <c r="T2367" i="4"/>
  <c r="T2366" i="4"/>
  <c r="T2365" i="4"/>
  <c r="T2364" i="4"/>
  <c r="T2363" i="4"/>
  <c r="T2362" i="4"/>
  <c r="T2361" i="4"/>
  <c r="T2360" i="4"/>
  <c r="T2359" i="4"/>
  <c r="T2358" i="4"/>
  <c r="T2357" i="4"/>
  <c r="T2356" i="4"/>
  <c r="T2355" i="4"/>
  <c r="T2354" i="4"/>
  <c r="T2353" i="4"/>
  <c r="T2352" i="4"/>
  <c r="T2351" i="4"/>
  <c r="T2350" i="4"/>
  <c r="T2349" i="4"/>
  <c r="T2348" i="4"/>
  <c r="T2347" i="4"/>
  <c r="T2346" i="4"/>
  <c r="T2345" i="4"/>
  <c r="T2344" i="4"/>
  <c r="T2343" i="4"/>
  <c r="T2342" i="4"/>
  <c r="T2341" i="4"/>
  <c r="T2340" i="4"/>
  <c r="T2339" i="4"/>
  <c r="T2338" i="4"/>
  <c r="T2337" i="4"/>
  <c r="T2336" i="4"/>
  <c r="T2335" i="4"/>
  <c r="T2334" i="4"/>
  <c r="T2333" i="4"/>
  <c r="T2332" i="4"/>
  <c r="T2331" i="4"/>
  <c r="T2330" i="4"/>
  <c r="T2329" i="4"/>
  <c r="T2328" i="4"/>
  <c r="T2327" i="4"/>
  <c r="T2326" i="4"/>
  <c r="T2325" i="4"/>
  <c r="T2324" i="4"/>
  <c r="T2323" i="4"/>
  <c r="T2322" i="4"/>
  <c r="T2321" i="4"/>
  <c r="T2320" i="4"/>
  <c r="T2319" i="4"/>
  <c r="T2318" i="4"/>
  <c r="T2317" i="4"/>
  <c r="T2316" i="4"/>
  <c r="T2315" i="4"/>
  <c r="T2314" i="4"/>
  <c r="T2313" i="4"/>
  <c r="T2312" i="4"/>
  <c r="T2311" i="4"/>
  <c r="T2310" i="4"/>
  <c r="T2309" i="4"/>
  <c r="T2308" i="4"/>
  <c r="T2307" i="4"/>
  <c r="T2306" i="4"/>
  <c r="T2305" i="4"/>
  <c r="T2304" i="4"/>
  <c r="T2303" i="4"/>
  <c r="T2302" i="4"/>
  <c r="T2301" i="4"/>
  <c r="T2300" i="4"/>
  <c r="T2299" i="4"/>
  <c r="T2298" i="4"/>
  <c r="T2297" i="4"/>
  <c r="T2296" i="4"/>
  <c r="T2295" i="4"/>
  <c r="T2294" i="4"/>
  <c r="T2293" i="4"/>
  <c r="T2292" i="4"/>
  <c r="T2291" i="4"/>
  <c r="T2290" i="4"/>
  <c r="T2289" i="4"/>
  <c r="T2288" i="4"/>
  <c r="T2287" i="4"/>
  <c r="T2286" i="4"/>
  <c r="T2285" i="4"/>
  <c r="T2284" i="4"/>
  <c r="T2283" i="4"/>
  <c r="T2282" i="4"/>
  <c r="T2281" i="4"/>
  <c r="T2280" i="4"/>
  <c r="T2279" i="4"/>
  <c r="T2278" i="4"/>
  <c r="T2277" i="4"/>
  <c r="T2276" i="4"/>
  <c r="T2275" i="4"/>
  <c r="T2274" i="4"/>
  <c r="T2273" i="4"/>
  <c r="T2272" i="4"/>
  <c r="T2271" i="4"/>
  <c r="T2270" i="4"/>
  <c r="T2269" i="4"/>
  <c r="T2268" i="4"/>
  <c r="T2267" i="4"/>
  <c r="T2266" i="4"/>
  <c r="T2265" i="4"/>
  <c r="T2264" i="4"/>
  <c r="T2263" i="4"/>
  <c r="T2262" i="4"/>
  <c r="T2261" i="4"/>
  <c r="T2260" i="4"/>
  <c r="T2259" i="4"/>
  <c r="T2258" i="4"/>
  <c r="T2257" i="4"/>
  <c r="T2256" i="4"/>
  <c r="T2255" i="4"/>
  <c r="T2254" i="4"/>
  <c r="T2253" i="4"/>
  <c r="T2252" i="4"/>
  <c r="T2251" i="4"/>
  <c r="T2250" i="4"/>
  <c r="T2249" i="4"/>
  <c r="T2248" i="4"/>
  <c r="T2247" i="4"/>
  <c r="T2246" i="4"/>
  <c r="T2245" i="4"/>
  <c r="T2244" i="4"/>
  <c r="T2243" i="4"/>
  <c r="T2242" i="4"/>
  <c r="T2241" i="4"/>
  <c r="T2240" i="4"/>
  <c r="T2239" i="4"/>
  <c r="T2238" i="4"/>
  <c r="T2237" i="4"/>
  <c r="T2236" i="4"/>
  <c r="T2235" i="4"/>
  <c r="T2234" i="4"/>
  <c r="T2233" i="4"/>
  <c r="T2232" i="4"/>
  <c r="T2231" i="4"/>
  <c r="T2230" i="4"/>
  <c r="T2229" i="4"/>
  <c r="T2228" i="4"/>
  <c r="T2227" i="4"/>
  <c r="T2226" i="4"/>
  <c r="T2225" i="4"/>
  <c r="T2224" i="4"/>
  <c r="T2223" i="4"/>
  <c r="T2222" i="4"/>
  <c r="T2221" i="4"/>
  <c r="T2220" i="4"/>
  <c r="T2219" i="4"/>
  <c r="T2218" i="4"/>
  <c r="T2217" i="4"/>
  <c r="T2216" i="4"/>
  <c r="T2215" i="4"/>
  <c r="T2214" i="4"/>
  <c r="T2213" i="4"/>
  <c r="T2212" i="4"/>
  <c r="T2211" i="4"/>
  <c r="T2210" i="4"/>
  <c r="T2209" i="4"/>
  <c r="T2208" i="4"/>
  <c r="T2207" i="4"/>
  <c r="T2206" i="4"/>
  <c r="T2205" i="4"/>
  <c r="T2204" i="4"/>
  <c r="T2203" i="4"/>
  <c r="T2202" i="4"/>
  <c r="T2201" i="4"/>
  <c r="T2200" i="4"/>
  <c r="T2199" i="4"/>
  <c r="T2198" i="4"/>
  <c r="T2197" i="4"/>
  <c r="T2196" i="4"/>
  <c r="T2195" i="4"/>
  <c r="T2194" i="4"/>
  <c r="T2193" i="4"/>
  <c r="T2192" i="4"/>
  <c r="T2191" i="4"/>
  <c r="T2190" i="4"/>
  <c r="T2189" i="4"/>
  <c r="T2188" i="4"/>
  <c r="T2187" i="4"/>
  <c r="T2186" i="4"/>
  <c r="T2185" i="4"/>
  <c r="T2184" i="4"/>
  <c r="T2183" i="4"/>
  <c r="T2182" i="4"/>
  <c r="T2181" i="4"/>
  <c r="T2180" i="4"/>
  <c r="T2179" i="4"/>
  <c r="T2178" i="4"/>
  <c r="T2177" i="4"/>
  <c r="T2176" i="4"/>
  <c r="T2175" i="4"/>
  <c r="T2174" i="4"/>
  <c r="T2173" i="4"/>
  <c r="T2172" i="4"/>
  <c r="T2171" i="4"/>
  <c r="T2170" i="4"/>
  <c r="T2169" i="4"/>
  <c r="T2168" i="4"/>
  <c r="T2167" i="4"/>
  <c r="T2166" i="4"/>
  <c r="T2165" i="4"/>
  <c r="T2164" i="4"/>
  <c r="T2163" i="4"/>
  <c r="T2162" i="4"/>
  <c r="T2161" i="4"/>
  <c r="T2160" i="4"/>
  <c r="T2159" i="4"/>
  <c r="T2158" i="4"/>
  <c r="T2157" i="4"/>
  <c r="T2156" i="4"/>
  <c r="T2155" i="4"/>
  <c r="T2154" i="4"/>
  <c r="T2153" i="4"/>
  <c r="T2152" i="4"/>
  <c r="T2151" i="4"/>
  <c r="T2150" i="4"/>
  <c r="T2149" i="4"/>
  <c r="T2148" i="4"/>
  <c r="T2147" i="4"/>
  <c r="T2146" i="4"/>
  <c r="T2145" i="4"/>
  <c r="T2144" i="4"/>
  <c r="T2143" i="4"/>
  <c r="T2142" i="4"/>
  <c r="T2141" i="4"/>
  <c r="T2140" i="4"/>
  <c r="T2139" i="4"/>
  <c r="T2138" i="4"/>
  <c r="T2137" i="4"/>
  <c r="T2136" i="4"/>
  <c r="T2135" i="4"/>
  <c r="T2134" i="4"/>
  <c r="T2133" i="4"/>
  <c r="T2132" i="4"/>
  <c r="T2131" i="4"/>
  <c r="T2130" i="4"/>
  <c r="T2129" i="4"/>
  <c r="T2128" i="4"/>
  <c r="T2127" i="4"/>
  <c r="T2126" i="4"/>
  <c r="T2125" i="4"/>
  <c r="T2124" i="4"/>
  <c r="T2123" i="4"/>
  <c r="T2122" i="4"/>
  <c r="T2121" i="4"/>
  <c r="T2120" i="4"/>
  <c r="T2119" i="4"/>
  <c r="T2118" i="4"/>
  <c r="T2117" i="4"/>
  <c r="T2116" i="4"/>
  <c r="T2115" i="4"/>
  <c r="T2114" i="4"/>
  <c r="T2113" i="4"/>
  <c r="T2112" i="4"/>
  <c r="T2111" i="4"/>
  <c r="T2110" i="4"/>
  <c r="T2109" i="4"/>
  <c r="T2108" i="4"/>
  <c r="T2107" i="4"/>
  <c r="T2106" i="4"/>
  <c r="T2105" i="4"/>
  <c r="T2104" i="4"/>
  <c r="T2103" i="4"/>
  <c r="T2102" i="4"/>
  <c r="T2101" i="4"/>
  <c r="T2100" i="4"/>
  <c r="T2099" i="4"/>
  <c r="T2098" i="4"/>
  <c r="T2097" i="4"/>
  <c r="T2096" i="4"/>
  <c r="T2095" i="4"/>
  <c r="T2094" i="4"/>
  <c r="T2093" i="4"/>
  <c r="T2092" i="4"/>
  <c r="T2091" i="4"/>
  <c r="T2090" i="4"/>
  <c r="T2089" i="4"/>
  <c r="T2088" i="4"/>
  <c r="T2087" i="4"/>
  <c r="T2086" i="4"/>
  <c r="T2085" i="4"/>
  <c r="T2084" i="4"/>
  <c r="T2083" i="4"/>
  <c r="T2082" i="4"/>
  <c r="T2081" i="4"/>
  <c r="T2080" i="4"/>
  <c r="T2079" i="4"/>
  <c r="T2078" i="4"/>
  <c r="T2077" i="4"/>
  <c r="T2076" i="4"/>
  <c r="T2075" i="4"/>
  <c r="T2074" i="4"/>
  <c r="T2073" i="4"/>
  <c r="T2072" i="4"/>
  <c r="T2071" i="4"/>
  <c r="T2070" i="4"/>
  <c r="T2069" i="4"/>
  <c r="T2068" i="4"/>
  <c r="T2067" i="4"/>
  <c r="T2066" i="4"/>
  <c r="T2065" i="4"/>
  <c r="T2064" i="4"/>
  <c r="T2063" i="4"/>
  <c r="T2062" i="4"/>
  <c r="T2061" i="4"/>
  <c r="T2060" i="4"/>
  <c r="T2059" i="4"/>
  <c r="T2058" i="4"/>
  <c r="T2057" i="4"/>
  <c r="T2056" i="4"/>
  <c r="T2055" i="4"/>
  <c r="T2054" i="4"/>
  <c r="T2053" i="4"/>
  <c r="T2052" i="4"/>
  <c r="T2051" i="4"/>
  <c r="T2050" i="4"/>
  <c r="T2049" i="4"/>
  <c r="T2048" i="4"/>
  <c r="T2047" i="4"/>
  <c r="T2046" i="4"/>
  <c r="T2045" i="4"/>
  <c r="T2044" i="4"/>
  <c r="T2043" i="4"/>
  <c r="T2042" i="4"/>
  <c r="T2041" i="4"/>
  <c r="T2040" i="4"/>
  <c r="T2039" i="4"/>
  <c r="T2038" i="4"/>
  <c r="T2037" i="4"/>
  <c r="T2036" i="4"/>
  <c r="T2035" i="4"/>
  <c r="T2034" i="4"/>
  <c r="T2033" i="4"/>
  <c r="T2032" i="4"/>
  <c r="T2031" i="4"/>
  <c r="T2030" i="4"/>
  <c r="T2029" i="4"/>
  <c r="T2028" i="4"/>
  <c r="T2027" i="4"/>
  <c r="T2026" i="4"/>
  <c r="T2025" i="4"/>
  <c r="T2024" i="4"/>
  <c r="T2023" i="4"/>
  <c r="T2022" i="4"/>
  <c r="T2021" i="4"/>
  <c r="T2020" i="4"/>
  <c r="T2019" i="4"/>
  <c r="T2018" i="4"/>
  <c r="T2017" i="4"/>
  <c r="T2016" i="4"/>
  <c r="T2015" i="4"/>
  <c r="T2014" i="4"/>
  <c r="T2013" i="4"/>
  <c r="T2012" i="4"/>
  <c r="T2011" i="4"/>
  <c r="T2010" i="4"/>
  <c r="T2009" i="4"/>
  <c r="T2008" i="4"/>
  <c r="T2007" i="4"/>
  <c r="T2006" i="4"/>
  <c r="T2005" i="4"/>
  <c r="T2004" i="4"/>
  <c r="T2003" i="4"/>
  <c r="T2002" i="4"/>
  <c r="T2001" i="4"/>
  <c r="T2000" i="4"/>
  <c r="T1999" i="4"/>
  <c r="T1998" i="4"/>
  <c r="T1997" i="4"/>
  <c r="T1996" i="4"/>
  <c r="T1995" i="4"/>
  <c r="T1994" i="4"/>
  <c r="T1993" i="4"/>
  <c r="T1992" i="4"/>
  <c r="T1991" i="4"/>
  <c r="T1990" i="4"/>
  <c r="T1989" i="4"/>
  <c r="T1988" i="4"/>
  <c r="T1987" i="4"/>
  <c r="T1986" i="4"/>
  <c r="T1985" i="4"/>
  <c r="T1984" i="4"/>
  <c r="T1983" i="4"/>
  <c r="T1982" i="4"/>
  <c r="T1981" i="4"/>
  <c r="T1980" i="4"/>
  <c r="T1979" i="4"/>
  <c r="T1978" i="4"/>
  <c r="T1977" i="4"/>
  <c r="T1976" i="4"/>
  <c r="T1975" i="4"/>
  <c r="T1974" i="4"/>
  <c r="T1973" i="4"/>
  <c r="T1972" i="4"/>
  <c r="T1971" i="4"/>
  <c r="T1970" i="4"/>
  <c r="T1969" i="4"/>
  <c r="T1968" i="4"/>
  <c r="T1967" i="4"/>
  <c r="T1966" i="4"/>
  <c r="T1965" i="4"/>
  <c r="T1964" i="4"/>
  <c r="T1963" i="4"/>
  <c r="T1962" i="4"/>
  <c r="T1961" i="4"/>
  <c r="T1960" i="4"/>
  <c r="T1959" i="4"/>
  <c r="T1958" i="4"/>
  <c r="T1957" i="4"/>
  <c r="T1956" i="4"/>
  <c r="T1955" i="4"/>
  <c r="T1954" i="4"/>
  <c r="T1953" i="4"/>
  <c r="T1952" i="4"/>
  <c r="T1951" i="4"/>
  <c r="T1950" i="4"/>
  <c r="T1949" i="4"/>
  <c r="T1948" i="4"/>
  <c r="T1947" i="4"/>
  <c r="T1946" i="4"/>
  <c r="T1945" i="4"/>
  <c r="T1944" i="4"/>
  <c r="T1943" i="4"/>
  <c r="T1942" i="4"/>
  <c r="T1941" i="4"/>
  <c r="T1940" i="4"/>
  <c r="T1939" i="4"/>
  <c r="T1938" i="4"/>
  <c r="T1937" i="4"/>
  <c r="T1936" i="4"/>
  <c r="T1935" i="4"/>
  <c r="T1934" i="4"/>
  <c r="T1933" i="4"/>
  <c r="T1932" i="4"/>
  <c r="T1931" i="4"/>
  <c r="T1930" i="4"/>
  <c r="T1929" i="4"/>
  <c r="T1928" i="4"/>
  <c r="T1927" i="4"/>
  <c r="T1926" i="4"/>
  <c r="T1925" i="4"/>
  <c r="T1924" i="4"/>
  <c r="T1923" i="4"/>
  <c r="T1922" i="4"/>
  <c r="T1921" i="4"/>
  <c r="T1920" i="4"/>
  <c r="T1919" i="4"/>
  <c r="T1918" i="4"/>
  <c r="T1917" i="4"/>
  <c r="T1916" i="4"/>
  <c r="T1915" i="4"/>
  <c r="T1914" i="4"/>
  <c r="T1913" i="4"/>
  <c r="T1912" i="4"/>
  <c r="T1911" i="4"/>
  <c r="T1910" i="4"/>
  <c r="T1909" i="4"/>
  <c r="T1908" i="4"/>
  <c r="T1907" i="4"/>
  <c r="T1906" i="4"/>
  <c r="T1905" i="4"/>
  <c r="T1904" i="4"/>
  <c r="T1903" i="4"/>
  <c r="T1902" i="4"/>
  <c r="T1901" i="4"/>
  <c r="T1900" i="4"/>
  <c r="T1899" i="4"/>
  <c r="T1898" i="4"/>
  <c r="T1897" i="4"/>
  <c r="T1896" i="4"/>
  <c r="T1895" i="4"/>
  <c r="T1894" i="4"/>
  <c r="T1893" i="4"/>
  <c r="T1892" i="4"/>
  <c r="T1891" i="4"/>
  <c r="T1890" i="4"/>
  <c r="T1889" i="4"/>
  <c r="T1888" i="4"/>
  <c r="T1887" i="4"/>
  <c r="T1886" i="4"/>
  <c r="T1885" i="4"/>
  <c r="T1884" i="4"/>
  <c r="T1883" i="4"/>
  <c r="T1882" i="4"/>
  <c r="T1881" i="4"/>
  <c r="T1880" i="4"/>
  <c r="T1879" i="4"/>
  <c r="T1878" i="4"/>
  <c r="T1877" i="4"/>
  <c r="T1876" i="4"/>
  <c r="T1875" i="4"/>
  <c r="T1874" i="4"/>
  <c r="T1873" i="4"/>
  <c r="T1872" i="4"/>
  <c r="T1871" i="4"/>
  <c r="T1870" i="4"/>
  <c r="T1869" i="4"/>
  <c r="T1868" i="4"/>
  <c r="T1867" i="4"/>
  <c r="T1866" i="4"/>
  <c r="T1865" i="4"/>
  <c r="T1864" i="4"/>
  <c r="T1863" i="4"/>
  <c r="T1862" i="4"/>
  <c r="T1861" i="4"/>
  <c r="T1860" i="4"/>
  <c r="T1859" i="4"/>
  <c r="T1858" i="4"/>
  <c r="T1857" i="4"/>
  <c r="T1856" i="4"/>
  <c r="T1855" i="4"/>
  <c r="T1854" i="4"/>
  <c r="T1853" i="4"/>
  <c r="T1852" i="4"/>
  <c r="T1851" i="4"/>
  <c r="T1850" i="4"/>
  <c r="T1849" i="4"/>
  <c r="T1848" i="4"/>
  <c r="T1847" i="4"/>
  <c r="T1846" i="4"/>
  <c r="T1845" i="4"/>
  <c r="T1844" i="4"/>
  <c r="T1843" i="4"/>
  <c r="T1842" i="4"/>
  <c r="T1841" i="4"/>
  <c r="T1840" i="4"/>
  <c r="T1839" i="4"/>
  <c r="T1838" i="4"/>
  <c r="T1837" i="4"/>
  <c r="T1836" i="4"/>
  <c r="T1835" i="4"/>
  <c r="T1834" i="4"/>
  <c r="T1833" i="4"/>
  <c r="T1832" i="4"/>
  <c r="T1831" i="4"/>
  <c r="T1830" i="4"/>
  <c r="T1829" i="4"/>
  <c r="T1828" i="4"/>
  <c r="T1827" i="4"/>
  <c r="T1826" i="4"/>
  <c r="T1825" i="4"/>
  <c r="T1824" i="4"/>
  <c r="T1823" i="4"/>
  <c r="T1822" i="4"/>
  <c r="T1821" i="4"/>
  <c r="T1820" i="4"/>
  <c r="T1819" i="4"/>
  <c r="T1818" i="4"/>
  <c r="T1817" i="4"/>
  <c r="T1816" i="4"/>
  <c r="T1815" i="4"/>
  <c r="T1814" i="4"/>
  <c r="T1813" i="4"/>
  <c r="T1812" i="4"/>
  <c r="T1811" i="4"/>
  <c r="T1810" i="4"/>
  <c r="T1809" i="4"/>
  <c r="T1808" i="4"/>
  <c r="T1807" i="4"/>
  <c r="T1806" i="4"/>
  <c r="T1805" i="4"/>
  <c r="T1804" i="4"/>
  <c r="T1803" i="4"/>
  <c r="T1802" i="4"/>
  <c r="T1801" i="4"/>
  <c r="T1800" i="4"/>
  <c r="T1799" i="4"/>
  <c r="T1798" i="4"/>
  <c r="T1797" i="4"/>
  <c r="T1796" i="4"/>
  <c r="T1795" i="4"/>
  <c r="T1794" i="4"/>
  <c r="T1793" i="4"/>
  <c r="T1792" i="4"/>
  <c r="T1791" i="4"/>
  <c r="T1790" i="4"/>
  <c r="T1789" i="4"/>
  <c r="T1788" i="4"/>
  <c r="T1787" i="4"/>
  <c r="T1786" i="4"/>
  <c r="T1785" i="4"/>
  <c r="T1784" i="4"/>
  <c r="T1783" i="4"/>
  <c r="T1782" i="4"/>
  <c r="T1781" i="4"/>
  <c r="T1780" i="4"/>
  <c r="T1779" i="4"/>
  <c r="T1778" i="4"/>
  <c r="T1777" i="4"/>
  <c r="T1776" i="4"/>
  <c r="T1775" i="4"/>
  <c r="T1774" i="4"/>
  <c r="T1773" i="4"/>
  <c r="T1772" i="4"/>
  <c r="T1771" i="4"/>
  <c r="T1770" i="4"/>
  <c r="T1769" i="4"/>
  <c r="T1768" i="4"/>
  <c r="T1767" i="4"/>
  <c r="T1766" i="4"/>
  <c r="T1765" i="4"/>
  <c r="T1764" i="4"/>
  <c r="T1763" i="4"/>
  <c r="T1762" i="4"/>
  <c r="T1761" i="4"/>
  <c r="T1760" i="4"/>
  <c r="T1759" i="4"/>
  <c r="T1758" i="4"/>
  <c r="T1757" i="4"/>
  <c r="T1756" i="4"/>
  <c r="T1755" i="4"/>
  <c r="T1754" i="4"/>
  <c r="T1753" i="4"/>
  <c r="T1752" i="4"/>
  <c r="T1751" i="4"/>
  <c r="T1750" i="4"/>
  <c r="T1749" i="4"/>
  <c r="T1748" i="4"/>
  <c r="T1747" i="4"/>
  <c r="T1746" i="4"/>
  <c r="T1745" i="4"/>
  <c r="T1744" i="4"/>
  <c r="T1743" i="4"/>
  <c r="T1742" i="4"/>
  <c r="T1741" i="4"/>
  <c r="T1740" i="4"/>
  <c r="T1739" i="4"/>
  <c r="T1738" i="4"/>
  <c r="T1737" i="4"/>
  <c r="T1736" i="4"/>
  <c r="T1735" i="4"/>
  <c r="T1734" i="4"/>
  <c r="T1733" i="4"/>
  <c r="T1732" i="4"/>
  <c r="T1731" i="4"/>
  <c r="T1730" i="4"/>
  <c r="T1729" i="4"/>
  <c r="T1728" i="4"/>
  <c r="T1727" i="4"/>
  <c r="T1726" i="4"/>
  <c r="T1725" i="4"/>
  <c r="T1724" i="4"/>
  <c r="T1723" i="4"/>
  <c r="T1722" i="4"/>
  <c r="T1721" i="4"/>
  <c r="T1720" i="4"/>
  <c r="T1719" i="4"/>
  <c r="T1718" i="4"/>
  <c r="T1717" i="4"/>
  <c r="T1716" i="4"/>
  <c r="T1715" i="4"/>
  <c r="T1714" i="4"/>
  <c r="T1713" i="4"/>
  <c r="T1712" i="4"/>
  <c r="T1711" i="4"/>
  <c r="T1710" i="4"/>
  <c r="T1709" i="4"/>
  <c r="T1708" i="4"/>
  <c r="T1707" i="4"/>
  <c r="T1706" i="4"/>
  <c r="T1705" i="4"/>
  <c r="T1704" i="4"/>
  <c r="T1703" i="4"/>
  <c r="T1702" i="4"/>
  <c r="T1701" i="4"/>
  <c r="T1700" i="4"/>
  <c r="T1699" i="4"/>
  <c r="T1698" i="4"/>
  <c r="T1697" i="4"/>
  <c r="T1696" i="4"/>
  <c r="T1695" i="4"/>
  <c r="T1694" i="4"/>
  <c r="T1693" i="4"/>
  <c r="T1692" i="4"/>
  <c r="T1691" i="4"/>
  <c r="T1690" i="4"/>
  <c r="T1689" i="4"/>
  <c r="T1688" i="4"/>
  <c r="T1687" i="4"/>
  <c r="T1686" i="4"/>
  <c r="T1685" i="4"/>
  <c r="T1684" i="4"/>
  <c r="T1683" i="4"/>
  <c r="T1682" i="4"/>
  <c r="T1681" i="4"/>
  <c r="T1680" i="4"/>
  <c r="T1679" i="4"/>
  <c r="T1678" i="4"/>
  <c r="T1677" i="4"/>
  <c r="T1676" i="4"/>
  <c r="T1675" i="4"/>
  <c r="T1674" i="4"/>
  <c r="T1673" i="4"/>
  <c r="T1672" i="4"/>
  <c r="T1671" i="4"/>
  <c r="T1670" i="4"/>
  <c r="T1669" i="4"/>
  <c r="T1668" i="4"/>
  <c r="T1667" i="4"/>
  <c r="T1666" i="4"/>
  <c r="T1665" i="4"/>
  <c r="T1664" i="4"/>
  <c r="T1663" i="4"/>
  <c r="T1662" i="4"/>
  <c r="T1661" i="4"/>
  <c r="T1660" i="4"/>
  <c r="T1659" i="4"/>
  <c r="T1658" i="4"/>
  <c r="T1657" i="4"/>
  <c r="T1656" i="4"/>
  <c r="T1655" i="4"/>
  <c r="T1654" i="4"/>
  <c r="T1653" i="4"/>
  <c r="T1652" i="4"/>
  <c r="T1651" i="4"/>
  <c r="T1650" i="4"/>
  <c r="T1649" i="4"/>
  <c r="T1648" i="4"/>
  <c r="T1647" i="4"/>
  <c r="T1646" i="4"/>
  <c r="T1645" i="4"/>
  <c r="T1644" i="4"/>
  <c r="T1643" i="4"/>
  <c r="T1642" i="4"/>
  <c r="T1641" i="4"/>
  <c r="T1640" i="4"/>
  <c r="T1639" i="4"/>
  <c r="T1638" i="4"/>
  <c r="T1637" i="4"/>
  <c r="T1636" i="4"/>
  <c r="T1635" i="4"/>
  <c r="T1634" i="4"/>
  <c r="T1633" i="4"/>
  <c r="T1632" i="4"/>
  <c r="T1631" i="4"/>
  <c r="T1630" i="4"/>
  <c r="T1629" i="4"/>
  <c r="T1628" i="4"/>
  <c r="T1627" i="4"/>
  <c r="T1626" i="4"/>
  <c r="T1625" i="4"/>
  <c r="T1624" i="4"/>
  <c r="T1623" i="4"/>
  <c r="T1622" i="4"/>
  <c r="T1621" i="4"/>
  <c r="T1620" i="4"/>
  <c r="T1619" i="4"/>
  <c r="T1618" i="4"/>
  <c r="T1617" i="4"/>
  <c r="T1616" i="4"/>
  <c r="T1615" i="4"/>
  <c r="T1614" i="4"/>
  <c r="T1613" i="4"/>
  <c r="T1612" i="4"/>
  <c r="T1611" i="4"/>
  <c r="T1610" i="4"/>
  <c r="T1609" i="4"/>
  <c r="T1608" i="4"/>
  <c r="T1607" i="4"/>
  <c r="T1606" i="4"/>
  <c r="T1605" i="4"/>
  <c r="T1604" i="4"/>
  <c r="T1603" i="4"/>
  <c r="T1602" i="4"/>
  <c r="T1601" i="4"/>
  <c r="T1600" i="4"/>
  <c r="T1599" i="4"/>
  <c r="T1598" i="4"/>
  <c r="T1597" i="4"/>
  <c r="T1596" i="4"/>
  <c r="T1595" i="4"/>
  <c r="T1594" i="4"/>
  <c r="T1593" i="4"/>
  <c r="T1592" i="4"/>
  <c r="T1591" i="4"/>
  <c r="T1590" i="4"/>
  <c r="T1589" i="4"/>
  <c r="T1588" i="4"/>
  <c r="T1587" i="4"/>
  <c r="T1586" i="4"/>
  <c r="T1585" i="4"/>
  <c r="T1584" i="4"/>
  <c r="T1583" i="4"/>
  <c r="T1582" i="4"/>
  <c r="T1581" i="4"/>
  <c r="T1580" i="4"/>
  <c r="T1579" i="4"/>
  <c r="T1578" i="4"/>
  <c r="T1577" i="4"/>
  <c r="T1576" i="4"/>
  <c r="T1575" i="4"/>
  <c r="T1574" i="4"/>
  <c r="T1573" i="4"/>
  <c r="T1572" i="4"/>
  <c r="T1571" i="4"/>
  <c r="T1570" i="4"/>
  <c r="T1569" i="4"/>
  <c r="T1568" i="4"/>
  <c r="T1567" i="4"/>
  <c r="T1566" i="4"/>
  <c r="T1565" i="4"/>
  <c r="T1564" i="4"/>
  <c r="T1563" i="4"/>
  <c r="T1562" i="4"/>
  <c r="T1561" i="4"/>
  <c r="T1560" i="4"/>
  <c r="T1559" i="4"/>
  <c r="T1558" i="4"/>
  <c r="T1557" i="4"/>
  <c r="T1556" i="4"/>
  <c r="T1555" i="4"/>
  <c r="T1554" i="4"/>
  <c r="T1553" i="4"/>
  <c r="T1552" i="4"/>
  <c r="T1551" i="4"/>
  <c r="T1550" i="4"/>
  <c r="T1549" i="4"/>
  <c r="T1548" i="4"/>
  <c r="T1547" i="4"/>
  <c r="T1546" i="4"/>
  <c r="T1545" i="4"/>
  <c r="T1544" i="4"/>
  <c r="T1543" i="4"/>
  <c r="T1542" i="4"/>
  <c r="T1541" i="4"/>
  <c r="T1540" i="4"/>
  <c r="T1539" i="4"/>
  <c r="T1538" i="4"/>
  <c r="T1537" i="4"/>
  <c r="T1536" i="4"/>
  <c r="T1535" i="4"/>
  <c r="T1534" i="4"/>
  <c r="T1533" i="4"/>
  <c r="T1532" i="4"/>
  <c r="T1531" i="4"/>
  <c r="T1530" i="4"/>
  <c r="T1529" i="4"/>
  <c r="T1528" i="4"/>
  <c r="T1527" i="4"/>
  <c r="T1526" i="4"/>
  <c r="T1525" i="4"/>
  <c r="T1524" i="4"/>
  <c r="T1523" i="4"/>
  <c r="T1522" i="4"/>
  <c r="T1521" i="4"/>
  <c r="T1520" i="4"/>
  <c r="T1519" i="4"/>
  <c r="T1518" i="4"/>
  <c r="T1517" i="4"/>
  <c r="T1516" i="4"/>
  <c r="T1515" i="4"/>
  <c r="T1514" i="4"/>
  <c r="T1513" i="4"/>
  <c r="T1512" i="4"/>
  <c r="T1511" i="4"/>
  <c r="T1510" i="4"/>
  <c r="T1509" i="4"/>
  <c r="T1508" i="4"/>
  <c r="T1507" i="4"/>
  <c r="T1506" i="4"/>
  <c r="T1505" i="4"/>
  <c r="T1504" i="4"/>
  <c r="T1503" i="4"/>
  <c r="T1502" i="4"/>
  <c r="T1501" i="4"/>
  <c r="T1500" i="4"/>
  <c r="T1499" i="4"/>
  <c r="T1498" i="4"/>
  <c r="T1497" i="4"/>
  <c r="T1496" i="4"/>
  <c r="T1495" i="4"/>
  <c r="T1494" i="4"/>
  <c r="T1493" i="4"/>
  <c r="T1492" i="4"/>
  <c r="T1491" i="4"/>
  <c r="T1490" i="4"/>
  <c r="T1489" i="4"/>
  <c r="T1488" i="4"/>
  <c r="T1487" i="4"/>
  <c r="T1486" i="4"/>
  <c r="T1485" i="4"/>
  <c r="T1484" i="4"/>
  <c r="T1483" i="4"/>
  <c r="T1482" i="4"/>
  <c r="T1481" i="4"/>
  <c r="T1480" i="4"/>
  <c r="T1479" i="4"/>
  <c r="T1478" i="4"/>
  <c r="T1477" i="4"/>
  <c r="T1476" i="4"/>
  <c r="T1475" i="4"/>
  <c r="T1474" i="4"/>
  <c r="T1473" i="4"/>
  <c r="T1472" i="4"/>
  <c r="T1471" i="4"/>
  <c r="T1470" i="4"/>
  <c r="T1469" i="4"/>
  <c r="T1468" i="4"/>
  <c r="T1467" i="4"/>
  <c r="T1466" i="4"/>
  <c r="T1465" i="4"/>
  <c r="T1464" i="4"/>
  <c r="T1463" i="4"/>
  <c r="T1462" i="4"/>
  <c r="T1461" i="4"/>
  <c r="T1460" i="4"/>
  <c r="T1459" i="4"/>
  <c r="T1458" i="4"/>
  <c r="T1457" i="4"/>
  <c r="T1456" i="4"/>
  <c r="T1455" i="4"/>
  <c r="T1454" i="4"/>
  <c r="T1453" i="4"/>
  <c r="T1452" i="4"/>
  <c r="T1451" i="4"/>
  <c r="T1450" i="4"/>
  <c r="T1449" i="4"/>
  <c r="T1448" i="4"/>
  <c r="T1447" i="4"/>
  <c r="T1446" i="4"/>
  <c r="T1445" i="4"/>
  <c r="T1444" i="4"/>
  <c r="T1443" i="4"/>
  <c r="T1442" i="4"/>
  <c r="T1441" i="4"/>
  <c r="T1440" i="4"/>
  <c r="T1439" i="4"/>
  <c r="T1438" i="4"/>
  <c r="T1437" i="4"/>
  <c r="T1436" i="4"/>
  <c r="T1435" i="4"/>
  <c r="T1434" i="4"/>
  <c r="T1433" i="4"/>
  <c r="T1432" i="4"/>
  <c r="T1431" i="4"/>
  <c r="T1430" i="4"/>
  <c r="T1429" i="4"/>
  <c r="T1428" i="4"/>
  <c r="T1427" i="4"/>
  <c r="T1426" i="4"/>
  <c r="T1425" i="4"/>
  <c r="T1424" i="4"/>
  <c r="T1423" i="4"/>
  <c r="T1422" i="4"/>
  <c r="T1421" i="4"/>
  <c r="T1420" i="4"/>
  <c r="T1419" i="4"/>
  <c r="T1418" i="4"/>
  <c r="T1417" i="4"/>
  <c r="T1416" i="4"/>
  <c r="T1415" i="4"/>
  <c r="T1414" i="4"/>
  <c r="T1413" i="4"/>
  <c r="T1412" i="4"/>
  <c r="T1411" i="4"/>
  <c r="T1410" i="4"/>
  <c r="T1409" i="4"/>
  <c r="T1408" i="4"/>
  <c r="T1407" i="4"/>
  <c r="T1406" i="4"/>
  <c r="T1405" i="4"/>
  <c r="T1404" i="4"/>
  <c r="T1403" i="4"/>
  <c r="T1402" i="4"/>
  <c r="T1401" i="4"/>
  <c r="T1400" i="4"/>
  <c r="T1399" i="4"/>
  <c r="T1398" i="4"/>
  <c r="T1397" i="4"/>
  <c r="T1396" i="4"/>
  <c r="T1395" i="4"/>
  <c r="T1394" i="4"/>
  <c r="T1393" i="4"/>
  <c r="T1392" i="4"/>
  <c r="T1391" i="4"/>
  <c r="T1390" i="4"/>
  <c r="T1389" i="4"/>
  <c r="T1388" i="4"/>
  <c r="T1387" i="4"/>
  <c r="T1386" i="4"/>
  <c r="T1385" i="4"/>
  <c r="T1384" i="4"/>
  <c r="T1383" i="4"/>
  <c r="T1382" i="4"/>
  <c r="T1381" i="4"/>
  <c r="T1380" i="4"/>
  <c r="T1379" i="4"/>
  <c r="T1378" i="4"/>
  <c r="T1377" i="4"/>
  <c r="T1376" i="4"/>
  <c r="T1375" i="4"/>
  <c r="T1374" i="4"/>
  <c r="T1373" i="4"/>
  <c r="T1372" i="4"/>
  <c r="T1371" i="4"/>
  <c r="T1370" i="4"/>
  <c r="T1369" i="4"/>
  <c r="T1368" i="4"/>
  <c r="T1367" i="4"/>
  <c r="T1366" i="4"/>
  <c r="T1365" i="4"/>
  <c r="T1364" i="4"/>
  <c r="T1363" i="4"/>
  <c r="T1362" i="4"/>
  <c r="T1361" i="4"/>
  <c r="T1360" i="4"/>
  <c r="T1359" i="4"/>
  <c r="T1358" i="4"/>
  <c r="T1357" i="4"/>
  <c r="T1356" i="4"/>
  <c r="T1355" i="4"/>
  <c r="T1354" i="4"/>
  <c r="T1353" i="4"/>
  <c r="T1352" i="4"/>
  <c r="T1351" i="4"/>
  <c r="T1350" i="4"/>
  <c r="T1349" i="4"/>
  <c r="T1348" i="4"/>
  <c r="T1347" i="4"/>
  <c r="T1346" i="4"/>
  <c r="T1345" i="4"/>
  <c r="T1344" i="4"/>
  <c r="T1343" i="4"/>
  <c r="T1342" i="4"/>
  <c r="T1341" i="4"/>
  <c r="T1340" i="4"/>
  <c r="T1339" i="4"/>
  <c r="T1338" i="4"/>
  <c r="T1337" i="4"/>
  <c r="T1336" i="4"/>
  <c r="T1335" i="4"/>
  <c r="T1334" i="4"/>
  <c r="T1333" i="4"/>
  <c r="T1332" i="4"/>
  <c r="T1331" i="4"/>
  <c r="T1330" i="4"/>
  <c r="T1329" i="4"/>
  <c r="T1328" i="4"/>
  <c r="T1327" i="4"/>
  <c r="T1326" i="4"/>
  <c r="T1325" i="4"/>
  <c r="T1324" i="4"/>
  <c r="T1323" i="4"/>
  <c r="T1322" i="4"/>
  <c r="T1321" i="4"/>
  <c r="T1320" i="4"/>
  <c r="T1319" i="4"/>
  <c r="T1318" i="4"/>
  <c r="T1317" i="4"/>
  <c r="T1316" i="4"/>
  <c r="T1315" i="4"/>
  <c r="T1314" i="4"/>
  <c r="T1313" i="4"/>
  <c r="T1312" i="4"/>
  <c r="T1311" i="4"/>
  <c r="T1310" i="4"/>
  <c r="T1309" i="4"/>
  <c r="T1308" i="4"/>
  <c r="T1307" i="4"/>
  <c r="T1306" i="4"/>
  <c r="T1305" i="4"/>
  <c r="T1304" i="4"/>
  <c r="T1303" i="4"/>
  <c r="T1302" i="4"/>
  <c r="T1301" i="4"/>
  <c r="T1300" i="4"/>
  <c r="T1299" i="4"/>
  <c r="T1298" i="4"/>
  <c r="T1297" i="4"/>
  <c r="T1296" i="4"/>
  <c r="T1295" i="4"/>
  <c r="T1294" i="4"/>
  <c r="T1293" i="4"/>
  <c r="T1292" i="4"/>
  <c r="T1291" i="4"/>
  <c r="T1290" i="4"/>
  <c r="T1289" i="4"/>
  <c r="T1288" i="4"/>
  <c r="T1287" i="4"/>
  <c r="T1286" i="4"/>
  <c r="T1285" i="4"/>
  <c r="T1284" i="4"/>
  <c r="T1283" i="4"/>
  <c r="T1282" i="4"/>
  <c r="T1281" i="4"/>
  <c r="T1280" i="4"/>
  <c r="T1279" i="4"/>
  <c r="T1278" i="4"/>
  <c r="T1277" i="4"/>
  <c r="T1276" i="4"/>
  <c r="T1275" i="4"/>
  <c r="T1274" i="4"/>
  <c r="T1273" i="4"/>
  <c r="T1272" i="4"/>
  <c r="T1271" i="4"/>
  <c r="T1270" i="4"/>
  <c r="T1269" i="4"/>
  <c r="T1268" i="4"/>
  <c r="T1267" i="4"/>
  <c r="T1266" i="4"/>
  <c r="T1265" i="4"/>
  <c r="T1264" i="4"/>
  <c r="T1263" i="4"/>
  <c r="T1262" i="4"/>
  <c r="T1261" i="4"/>
  <c r="T1260" i="4"/>
  <c r="T1259" i="4"/>
  <c r="T1258" i="4"/>
  <c r="T1257" i="4"/>
  <c r="T1256" i="4"/>
  <c r="T1255" i="4"/>
  <c r="T1254" i="4"/>
  <c r="T1253" i="4"/>
  <c r="T1252" i="4"/>
  <c r="T1251" i="4"/>
  <c r="T1250" i="4"/>
  <c r="T1249" i="4"/>
  <c r="T1248" i="4"/>
  <c r="T1247" i="4"/>
  <c r="T1246" i="4"/>
  <c r="T1245" i="4"/>
  <c r="T1244" i="4"/>
  <c r="T1243" i="4"/>
  <c r="T1242" i="4"/>
  <c r="T1241" i="4"/>
  <c r="T1240" i="4"/>
  <c r="T1239" i="4"/>
  <c r="T1238" i="4"/>
  <c r="T1237" i="4"/>
  <c r="T1236" i="4"/>
  <c r="T1235" i="4"/>
  <c r="T1234" i="4"/>
  <c r="T1233" i="4"/>
  <c r="T1232" i="4"/>
  <c r="T1231" i="4"/>
  <c r="T1230" i="4"/>
  <c r="T1229" i="4"/>
  <c r="T1228" i="4"/>
  <c r="T1227" i="4"/>
  <c r="T1226" i="4"/>
  <c r="T1225" i="4"/>
  <c r="T1224" i="4"/>
  <c r="T1223" i="4"/>
  <c r="T1222" i="4"/>
  <c r="T1221" i="4"/>
  <c r="T1220" i="4"/>
  <c r="T1219" i="4"/>
  <c r="T1218" i="4"/>
  <c r="T1217" i="4"/>
  <c r="T1216" i="4"/>
  <c r="T1215" i="4"/>
  <c r="T1214" i="4"/>
  <c r="T1213" i="4"/>
  <c r="T1212" i="4"/>
  <c r="T1211" i="4"/>
  <c r="T1210" i="4"/>
  <c r="T1209" i="4"/>
  <c r="T1208" i="4"/>
  <c r="T1207" i="4"/>
  <c r="T1206" i="4"/>
  <c r="T1205" i="4"/>
  <c r="T1204" i="4"/>
  <c r="T1203" i="4"/>
  <c r="T1202" i="4"/>
  <c r="T1201" i="4"/>
  <c r="T1200" i="4"/>
  <c r="T1199" i="4"/>
  <c r="T1198" i="4"/>
  <c r="T1197" i="4"/>
  <c r="T1196" i="4"/>
  <c r="T1195" i="4"/>
  <c r="T1194" i="4"/>
  <c r="T1193" i="4"/>
  <c r="T1192" i="4"/>
  <c r="T1191" i="4"/>
  <c r="T1190" i="4"/>
  <c r="T1189" i="4"/>
  <c r="T1188" i="4"/>
  <c r="T1187" i="4"/>
  <c r="T1186" i="4"/>
  <c r="T1185" i="4"/>
  <c r="T1184" i="4"/>
  <c r="T1183" i="4"/>
  <c r="T1182" i="4"/>
  <c r="T1181" i="4"/>
  <c r="T1180" i="4"/>
  <c r="T1179" i="4"/>
  <c r="T1178" i="4"/>
  <c r="T1177" i="4"/>
  <c r="T1176" i="4"/>
  <c r="T1175" i="4"/>
  <c r="T1174" i="4"/>
  <c r="T1173" i="4"/>
  <c r="T1172" i="4"/>
  <c r="T1171" i="4"/>
  <c r="T1170" i="4"/>
  <c r="T1169" i="4"/>
  <c r="T1168" i="4"/>
  <c r="T1167" i="4"/>
  <c r="T1166" i="4"/>
  <c r="T1165" i="4"/>
  <c r="T1164" i="4"/>
  <c r="T1163" i="4"/>
  <c r="T1162" i="4"/>
  <c r="T1161" i="4"/>
  <c r="T1160" i="4"/>
  <c r="T1159" i="4"/>
  <c r="T1158" i="4"/>
  <c r="T1157" i="4"/>
  <c r="T1156" i="4"/>
  <c r="T1155" i="4"/>
  <c r="T1154" i="4"/>
  <c r="T1153" i="4"/>
  <c r="T1152" i="4"/>
  <c r="T1151" i="4"/>
  <c r="T1150" i="4"/>
  <c r="T1149" i="4"/>
  <c r="T1148" i="4"/>
  <c r="T1147" i="4"/>
  <c r="T1146" i="4"/>
  <c r="T1145" i="4"/>
  <c r="T1144" i="4"/>
  <c r="T1143" i="4"/>
  <c r="T1142" i="4"/>
  <c r="T1141" i="4"/>
  <c r="T1140" i="4"/>
  <c r="T1139" i="4"/>
  <c r="T1138" i="4"/>
  <c r="T1137" i="4"/>
  <c r="T1136" i="4"/>
  <c r="T1135" i="4"/>
  <c r="T1134" i="4"/>
  <c r="T1133" i="4"/>
  <c r="T1132" i="4"/>
  <c r="T1131" i="4"/>
  <c r="T1130" i="4"/>
  <c r="T1129" i="4"/>
  <c r="T1128" i="4"/>
  <c r="T1127" i="4"/>
  <c r="T1126" i="4"/>
  <c r="T1125" i="4"/>
  <c r="T1124" i="4"/>
  <c r="T1123" i="4"/>
  <c r="T1122" i="4"/>
  <c r="T1121" i="4"/>
  <c r="T1120" i="4"/>
  <c r="T1119" i="4"/>
  <c r="T1118" i="4"/>
  <c r="T1117" i="4"/>
  <c r="T1116" i="4"/>
  <c r="T1115" i="4"/>
  <c r="T1114" i="4"/>
  <c r="T1113" i="4"/>
  <c r="T1112" i="4"/>
  <c r="T1111" i="4"/>
  <c r="T1110" i="4"/>
  <c r="T1109" i="4"/>
  <c r="T1108" i="4"/>
  <c r="T1107" i="4"/>
  <c r="T1106" i="4"/>
  <c r="T1105" i="4"/>
  <c r="T1104" i="4"/>
  <c r="T1103" i="4"/>
  <c r="T1102" i="4"/>
  <c r="T1101" i="4"/>
  <c r="T1100" i="4"/>
  <c r="T1099" i="4"/>
  <c r="T1098" i="4"/>
  <c r="T1097" i="4"/>
  <c r="T1096" i="4"/>
  <c r="T1095" i="4"/>
  <c r="T1094" i="4"/>
  <c r="T1093" i="4"/>
  <c r="T1092" i="4"/>
  <c r="T1091" i="4"/>
  <c r="T1090" i="4"/>
  <c r="T1089" i="4"/>
  <c r="T1088" i="4"/>
  <c r="T1087" i="4"/>
  <c r="T1086" i="4"/>
  <c r="T1085" i="4"/>
  <c r="T1084" i="4"/>
  <c r="T1083" i="4"/>
  <c r="T1082" i="4"/>
  <c r="T1081" i="4"/>
  <c r="T1080" i="4"/>
  <c r="T1079" i="4"/>
  <c r="T1078" i="4"/>
  <c r="T1077" i="4"/>
  <c r="T1076" i="4"/>
  <c r="T1075" i="4"/>
  <c r="T1074" i="4"/>
  <c r="T1073" i="4"/>
  <c r="T1072" i="4"/>
  <c r="T1071" i="4"/>
  <c r="T1070" i="4"/>
  <c r="T1069" i="4"/>
  <c r="T1068" i="4"/>
  <c r="T1067" i="4"/>
  <c r="T1066" i="4"/>
  <c r="T1065" i="4"/>
  <c r="T1064" i="4"/>
  <c r="T1063" i="4"/>
  <c r="T1062" i="4"/>
  <c r="T1061" i="4"/>
  <c r="T1060" i="4"/>
  <c r="T1059" i="4"/>
  <c r="T1058" i="4"/>
  <c r="T1057" i="4"/>
  <c r="T1056" i="4"/>
  <c r="T1055" i="4"/>
  <c r="T1054" i="4"/>
  <c r="T1053" i="4"/>
  <c r="T1052" i="4"/>
  <c r="T1051" i="4"/>
  <c r="T1050" i="4"/>
  <c r="T1049" i="4"/>
  <c r="T1048" i="4"/>
  <c r="T1047" i="4"/>
  <c r="T1046" i="4"/>
  <c r="T1045" i="4"/>
  <c r="T1044" i="4"/>
  <c r="T1043" i="4"/>
  <c r="T1042" i="4"/>
  <c r="T1041" i="4"/>
  <c r="T1040" i="4"/>
  <c r="T1039" i="4"/>
  <c r="T1038" i="4"/>
  <c r="T1037" i="4"/>
  <c r="T1036" i="4"/>
  <c r="T1035" i="4"/>
  <c r="T1034" i="4"/>
  <c r="T1033" i="4"/>
  <c r="T1032" i="4"/>
  <c r="T1031" i="4"/>
  <c r="T1030" i="4"/>
  <c r="T1029" i="4"/>
  <c r="T1028" i="4"/>
  <c r="T1027" i="4"/>
  <c r="T1026" i="4"/>
  <c r="T1025" i="4"/>
  <c r="T1024" i="4"/>
  <c r="T1023" i="4"/>
  <c r="T1022" i="4"/>
  <c r="T1021" i="4"/>
  <c r="T1020" i="4"/>
  <c r="T1019" i="4"/>
  <c r="T1018" i="4"/>
  <c r="T1017" i="4"/>
  <c r="T1016" i="4"/>
  <c r="T1015" i="4"/>
  <c r="T1014" i="4"/>
  <c r="T1013" i="4"/>
  <c r="T1012" i="4"/>
  <c r="T1011" i="4"/>
  <c r="T1010" i="4"/>
  <c r="T1009" i="4"/>
  <c r="T1008" i="4"/>
  <c r="T1007" i="4"/>
  <c r="T1006" i="4"/>
  <c r="T1005" i="4"/>
  <c r="T1004" i="4"/>
  <c r="T1003" i="4"/>
  <c r="T1002" i="4"/>
  <c r="T1001" i="4"/>
  <c r="T1000" i="4"/>
  <c r="T999" i="4"/>
  <c r="T998" i="4"/>
  <c r="T997" i="4"/>
  <c r="T996" i="4"/>
  <c r="T995" i="4"/>
  <c r="T994" i="4"/>
  <c r="T993" i="4"/>
  <c r="T992" i="4"/>
  <c r="T991" i="4"/>
  <c r="T990" i="4"/>
  <c r="T989" i="4"/>
  <c r="T988" i="4"/>
  <c r="T987" i="4"/>
  <c r="T986" i="4"/>
  <c r="T985" i="4"/>
  <c r="T984" i="4"/>
  <c r="T983" i="4"/>
  <c r="T982" i="4"/>
  <c r="T981" i="4"/>
  <c r="T980" i="4"/>
  <c r="T979" i="4"/>
  <c r="T978" i="4"/>
  <c r="T977" i="4"/>
  <c r="T976" i="4"/>
  <c r="T975" i="4"/>
  <c r="T974" i="4"/>
  <c r="T973" i="4"/>
  <c r="T972" i="4"/>
  <c r="T971" i="4"/>
  <c r="T970" i="4"/>
  <c r="T969" i="4"/>
  <c r="T968" i="4"/>
  <c r="T967" i="4"/>
  <c r="T966" i="4"/>
  <c r="T965" i="4"/>
  <c r="T964" i="4"/>
  <c r="T963" i="4"/>
  <c r="T962" i="4"/>
  <c r="T961" i="4"/>
  <c r="T960" i="4"/>
  <c r="T959" i="4"/>
  <c r="T958" i="4"/>
  <c r="T957" i="4"/>
  <c r="T956" i="4"/>
  <c r="T955" i="4"/>
  <c r="T954" i="4"/>
  <c r="T953" i="4"/>
  <c r="T952" i="4"/>
  <c r="T951" i="4"/>
  <c r="T950" i="4"/>
  <c r="T949" i="4"/>
  <c r="T948" i="4"/>
  <c r="T947" i="4"/>
  <c r="T946" i="4"/>
  <c r="T945" i="4"/>
  <c r="T944" i="4"/>
  <c r="T943" i="4"/>
  <c r="T942" i="4"/>
  <c r="T941" i="4"/>
  <c r="T940" i="4"/>
  <c r="T939" i="4"/>
  <c r="T938" i="4"/>
  <c r="T937" i="4"/>
  <c r="T936" i="4"/>
  <c r="T935" i="4"/>
  <c r="T934" i="4"/>
  <c r="T933" i="4"/>
  <c r="T932" i="4"/>
  <c r="T931" i="4"/>
  <c r="T930" i="4"/>
  <c r="T929" i="4"/>
  <c r="T928" i="4"/>
  <c r="T927" i="4"/>
  <c r="T926" i="4"/>
  <c r="T925" i="4"/>
  <c r="T924" i="4"/>
  <c r="T923" i="4"/>
  <c r="T922" i="4"/>
  <c r="T921" i="4"/>
  <c r="T920" i="4"/>
  <c r="T919" i="4"/>
  <c r="T918" i="4"/>
  <c r="T917" i="4"/>
  <c r="T916" i="4"/>
  <c r="T915" i="4"/>
  <c r="T914" i="4"/>
  <c r="T913" i="4"/>
  <c r="T912" i="4"/>
  <c r="T911" i="4"/>
  <c r="T910" i="4"/>
  <c r="T909" i="4"/>
  <c r="T908" i="4"/>
  <c r="T907" i="4"/>
  <c r="T906" i="4"/>
  <c r="T905" i="4"/>
  <c r="T904" i="4"/>
  <c r="T903" i="4"/>
  <c r="T902" i="4"/>
  <c r="T901" i="4"/>
  <c r="T900" i="4"/>
  <c r="T899" i="4"/>
  <c r="T898" i="4"/>
  <c r="T897" i="4"/>
  <c r="T896" i="4"/>
  <c r="T895" i="4"/>
  <c r="T894" i="4"/>
  <c r="T893" i="4"/>
  <c r="T892" i="4"/>
  <c r="T891" i="4"/>
  <c r="T890" i="4"/>
  <c r="T889" i="4"/>
  <c r="T888" i="4"/>
  <c r="T887" i="4"/>
  <c r="T886" i="4"/>
  <c r="T885" i="4"/>
  <c r="T884" i="4"/>
  <c r="T883" i="4"/>
  <c r="T882" i="4"/>
  <c r="T881" i="4"/>
  <c r="T880" i="4"/>
  <c r="T879" i="4"/>
  <c r="T878" i="4"/>
  <c r="T877" i="4"/>
  <c r="T876" i="4"/>
  <c r="T875" i="4"/>
  <c r="T874" i="4"/>
  <c r="T873" i="4"/>
  <c r="T872" i="4"/>
  <c r="T871" i="4"/>
  <c r="T870" i="4"/>
  <c r="T869" i="4"/>
  <c r="T868" i="4"/>
  <c r="T867" i="4"/>
  <c r="T866" i="4"/>
  <c r="T865" i="4"/>
  <c r="T864" i="4"/>
  <c r="T863" i="4"/>
  <c r="T862" i="4"/>
  <c r="T861" i="4"/>
  <c r="T860" i="4"/>
  <c r="T859" i="4"/>
  <c r="T858" i="4"/>
  <c r="T857" i="4"/>
  <c r="T856" i="4"/>
  <c r="T855" i="4"/>
  <c r="T854" i="4"/>
  <c r="T853" i="4"/>
  <c r="T852" i="4"/>
  <c r="T851" i="4"/>
  <c r="T850" i="4"/>
  <c r="T849" i="4"/>
  <c r="T848" i="4"/>
  <c r="T847" i="4"/>
  <c r="T846" i="4"/>
  <c r="T845" i="4"/>
  <c r="T844" i="4"/>
  <c r="T843" i="4"/>
  <c r="T842" i="4"/>
  <c r="T841" i="4"/>
  <c r="T840" i="4"/>
  <c r="T839" i="4"/>
  <c r="T838" i="4"/>
  <c r="T837" i="4"/>
  <c r="T836" i="4"/>
  <c r="T835" i="4"/>
  <c r="T834" i="4"/>
  <c r="T833" i="4"/>
  <c r="T832" i="4"/>
  <c r="T831" i="4"/>
  <c r="T830" i="4"/>
  <c r="T829" i="4"/>
  <c r="T828" i="4"/>
  <c r="T827" i="4"/>
  <c r="T826" i="4"/>
  <c r="T825" i="4"/>
  <c r="T824" i="4"/>
  <c r="T823" i="4"/>
  <c r="T822" i="4"/>
  <c r="T821" i="4"/>
  <c r="T820" i="4"/>
  <c r="T819" i="4"/>
  <c r="T818" i="4"/>
  <c r="T817" i="4"/>
  <c r="T816" i="4"/>
  <c r="T815" i="4"/>
  <c r="T814" i="4"/>
  <c r="T813" i="4"/>
  <c r="T812" i="4"/>
  <c r="T811" i="4"/>
  <c r="T810" i="4"/>
  <c r="T809" i="4"/>
  <c r="T808" i="4"/>
  <c r="T807" i="4"/>
  <c r="T806" i="4"/>
  <c r="T805" i="4"/>
  <c r="T804" i="4"/>
  <c r="T803" i="4"/>
  <c r="T802" i="4"/>
  <c r="T801" i="4"/>
  <c r="T800" i="4"/>
  <c r="T799" i="4"/>
  <c r="T798" i="4"/>
  <c r="T797" i="4"/>
  <c r="T796" i="4"/>
  <c r="T795" i="4"/>
  <c r="T794" i="4"/>
  <c r="T793" i="4"/>
  <c r="T792" i="4"/>
  <c r="T791" i="4"/>
  <c r="T790" i="4"/>
  <c r="T789" i="4"/>
  <c r="T788" i="4"/>
  <c r="T787" i="4"/>
  <c r="T786" i="4"/>
  <c r="T785" i="4"/>
  <c r="T784" i="4"/>
  <c r="T783" i="4"/>
  <c r="T782" i="4"/>
  <c r="T781" i="4"/>
  <c r="T780" i="4"/>
  <c r="T779" i="4"/>
  <c r="T778" i="4"/>
  <c r="T777" i="4"/>
  <c r="T776" i="4"/>
  <c r="T775" i="4"/>
  <c r="T774" i="4"/>
  <c r="T773" i="4"/>
  <c r="T772" i="4"/>
  <c r="T771" i="4"/>
  <c r="T770" i="4"/>
  <c r="T769" i="4"/>
  <c r="T768" i="4"/>
  <c r="T767" i="4"/>
  <c r="T766" i="4"/>
  <c r="T765" i="4"/>
  <c r="T764" i="4"/>
  <c r="T763" i="4"/>
  <c r="T762" i="4"/>
  <c r="T761" i="4"/>
  <c r="T760" i="4"/>
  <c r="T759" i="4"/>
  <c r="T758" i="4"/>
  <c r="T757" i="4"/>
  <c r="T756" i="4"/>
  <c r="T755" i="4"/>
  <c r="T754" i="4"/>
  <c r="T753" i="4"/>
  <c r="T752" i="4"/>
  <c r="T751" i="4"/>
  <c r="T750" i="4"/>
  <c r="T749" i="4"/>
  <c r="T748" i="4"/>
  <c r="T747" i="4"/>
  <c r="T746" i="4"/>
  <c r="T745" i="4"/>
  <c r="T744" i="4"/>
  <c r="T743" i="4"/>
  <c r="T742" i="4"/>
  <c r="T741" i="4"/>
  <c r="T740" i="4"/>
  <c r="T739" i="4"/>
  <c r="T738" i="4"/>
  <c r="T737" i="4"/>
  <c r="T736" i="4"/>
  <c r="T735" i="4"/>
  <c r="T734" i="4"/>
  <c r="T733" i="4"/>
  <c r="T732" i="4"/>
  <c r="T731" i="4"/>
  <c r="T730" i="4"/>
  <c r="T729" i="4"/>
  <c r="T728" i="4"/>
  <c r="T727" i="4"/>
  <c r="T726" i="4"/>
  <c r="T725" i="4"/>
  <c r="T724" i="4"/>
  <c r="T723" i="4"/>
  <c r="T722" i="4"/>
  <c r="T721" i="4"/>
  <c r="T720" i="4"/>
  <c r="T719" i="4"/>
  <c r="T718" i="4"/>
  <c r="T717" i="4"/>
  <c r="T716" i="4"/>
  <c r="T715" i="4"/>
  <c r="T714" i="4"/>
  <c r="T713" i="4"/>
  <c r="T712" i="4"/>
  <c r="T711" i="4"/>
  <c r="T710" i="4"/>
  <c r="T709" i="4"/>
  <c r="T708" i="4"/>
  <c r="T707" i="4"/>
  <c r="T706" i="4"/>
  <c r="T705" i="4"/>
  <c r="T704" i="4"/>
  <c r="T703" i="4"/>
  <c r="T702" i="4"/>
  <c r="T701" i="4"/>
  <c r="T700" i="4"/>
  <c r="T699" i="4"/>
  <c r="T698" i="4"/>
  <c r="T697" i="4"/>
  <c r="T696" i="4"/>
  <c r="T695" i="4"/>
  <c r="T694" i="4"/>
  <c r="T693" i="4"/>
  <c r="T692" i="4"/>
  <c r="T691" i="4"/>
  <c r="T690" i="4"/>
  <c r="T689" i="4"/>
  <c r="T688" i="4"/>
  <c r="T687" i="4"/>
  <c r="T686" i="4"/>
  <c r="T685" i="4"/>
  <c r="T684" i="4"/>
  <c r="T683" i="4"/>
  <c r="T682" i="4"/>
  <c r="T681" i="4"/>
  <c r="T680" i="4"/>
  <c r="T679" i="4"/>
  <c r="T678" i="4"/>
  <c r="T677" i="4"/>
  <c r="T676" i="4"/>
  <c r="T675" i="4"/>
  <c r="T674" i="4"/>
  <c r="T673" i="4"/>
  <c r="T672" i="4"/>
  <c r="T671" i="4"/>
  <c r="T670" i="4"/>
  <c r="T669" i="4"/>
  <c r="T668" i="4"/>
  <c r="T667" i="4"/>
  <c r="T666" i="4"/>
  <c r="T665" i="4"/>
  <c r="T664" i="4"/>
  <c r="T663" i="4"/>
  <c r="T662" i="4"/>
  <c r="T661" i="4"/>
  <c r="T660" i="4"/>
  <c r="T659" i="4"/>
  <c r="T658" i="4"/>
  <c r="T657" i="4"/>
  <c r="T656" i="4"/>
  <c r="T655" i="4"/>
  <c r="T654" i="4"/>
  <c r="T653" i="4"/>
  <c r="T652" i="4"/>
  <c r="T651" i="4"/>
  <c r="T650" i="4"/>
  <c r="T649" i="4"/>
  <c r="T648" i="4"/>
  <c r="T647" i="4"/>
  <c r="T646" i="4"/>
  <c r="T645" i="4"/>
  <c r="T644" i="4"/>
  <c r="T643" i="4"/>
  <c r="T642" i="4"/>
  <c r="T641" i="4"/>
  <c r="T640" i="4"/>
  <c r="T639" i="4"/>
  <c r="T638" i="4"/>
  <c r="T637" i="4"/>
  <c r="T636" i="4"/>
  <c r="T635" i="4"/>
  <c r="T634" i="4"/>
  <c r="T633" i="4"/>
  <c r="T632" i="4"/>
  <c r="T631" i="4"/>
  <c r="T630" i="4"/>
  <c r="T629" i="4"/>
  <c r="T628" i="4"/>
  <c r="T627" i="4"/>
  <c r="T626" i="4"/>
  <c r="T625" i="4"/>
  <c r="T624" i="4"/>
  <c r="T623" i="4"/>
  <c r="T622" i="4"/>
  <c r="T621" i="4"/>
  <c r="T620" i="4"/>
  <c r="T619" i="4"/>
  <c r="T618" i="4"/>
  <c r="T617" i="4"/>
  <c r="T616" i="4"/>
  <c r="T615" i="4"/>
  <c r="T614" i="4"/>
  <c r="T613" i="4"/>
  <c r="T612" i="4"/>
  <c r="T611" i="4"/>
  <c r="T610" i="4"/>
  <c r="T609" i="4"/>
  <c r="T608" i="4"/>
  <c r="T607" i="4"/>
  <c r="T606" i="4"/>
  <c r="T605" i="4"/>
  <c r="T604" i="4"/>
  <c r="T603" i="4"/>
  <c r="T602" i="4"/>
  <c r="T601" i="4"/>
  <c r="T600" i="4"/>
  <c r="T599" i="4"/>
  <c r="T598" i="4"/>
  <c r="T597" i="4"/>
  <c r="T596" i="4"/>
  <c r="T595" i="4"/>
  <c r="T594" i="4"/>
  <c r="T593" i="4"/>
  <c r="T592" i="4"/>
  <c r="T591" i="4"/>
  <c r="T590" i="4"/>
  <c r="T589" i="4"/>
  <c r="T588" i="4"/>
  <c r="T587" i="4"/>
  <c r="T586" i="4"/>
  <c r="T585" i="4"/>
  <c r="T584" i="4"/>
  <c r="T583" i="4"/>
  <c r="T582" i="4"/>
  <c r="T581" i="4"/>
  <c r="T580" i="4"/>
  <c r="T579" i="4"/>
  <c r="T578" i="4"/>
  <c r="T577" i="4"/>
  <c r="T576" i="4"/>
  <c r="T575" i="4"/>
  <c r="T574" i="4"/>
  <c r="T573" i="4"/>
  <c r="T572" i="4"/>
  <c r="T571" i="4"/>
  <c r="T570" i="4"/>
  <c r="T569" i="4"/>
  <c r="T568" i="4"/>
  <c r="T567" i="4"/>
  <c r="T566" i="4"/>
  <c r="T565" i="4"/>
  <c r="T564" i="4"/>
  <c r="T563" i="4"/>
  <c r="T562" i="4"/>
  <c r="T561" i="4"/>
  <c r="T560" i="4"/>
  <c r="T559" i="4"/>
  <c r="T558" i="4"/>
  <c r="T557" i="4"/>
  <c r="T556" i="4"/>
  <c r="T555" i="4"/>
  <c r="T554" i="4"/>
  <c r="T553" i="4"/>
  <c r="T552" i="4"/>
  <c r="T551" i="4"/>
  <c r="T550" i="4"/>
  <c r="T549" i="4"/>
  <c r="T548" i="4"/>
  <c r="T547" i="4"/>
  <c r="T546" i="4"/>
  <c r="T545" i="4"/>
  <c r="T544" i="4"/>
  <c r="T543" i="4"/>
  <c r="T542" i="4"/>
  <c r="T541" i="4"/>
  <c r="T540" i="4"/>
  <c r="T539" i="4"/>
  <c r="T538" i="4"/>
  <c r="T537" i="4"/>
  <c r="T536" i="4"/>
  <c r="T535" i="4"/>
  <c r="T534" i="4"/>
  <c r="T533" i="4"/>
  <c r="T532" i="4"/>
  <c r="T531" i="4"/>
  <c r="T530" i="4"/>
  <c r="T529" i="4"/>
  <c r="T528" i="4"/>
  <c r="T527" i="4"/>
  <c r="T526" i="4"/>
  <c r="T525" i="4"/>
  <c r="T524" i="4"/>
  <c r="T523" i="4"/>
  <c r="T522" i="4"/>
  <c r="T521" i="4"/>
  <c r="T520" i="4"/>
  <c r="T519" i="4"/>
  <c r="T518" i="4"/>
  <c r="T517" i="4"/>
  <c r="T516" i="4"/>
  <c r="T515" i="4"/>
  <c r="T514" i="4"/>
  <c r="T513" i="4"/>
  <c r="T512" i="4"/>
  <c r="T511" i="4"/>
  <c r="T510" i="4"/>
  <c r="T509" i="4"/>
  <c r="T508" i="4"/>
  <c r="T507" i="4"/>
  <c r="T506" i="4"/>
  <c r="T505" i="4"/>
  <c r="T504" i="4"/>
  <c r="T503" i="4"/>
  <c r="T502" i="4"/>
  <c r="T501" i="4"/>
  <c r="T500" i="4"/>
  <c r="T499" i="4"/>
  <c r="T498" i="4"/>
  <c r="T497" i="4"/>
  <c r="T496" i="4"/>
  <c r="T495" i="4"/>
  <c r="T494" i="4"/>
  <c r="T493" i="4"/>
  <c r="T492" i="4"/>
  <c r="T491" i="4"/>
  <c r="T490" i="4"/>
  <c r="T489" i="4"/>
  <c r="T488" i="4"/>
  <c r="T487" i="4"/>
  <c r="T486" i="4"/>
  <c r="T485" i="4"/>
  <c r="T484" i="4"/>
  <c r="T483" i="4"/>
  <c r="T482" i="4"/>
  <c r="T481" i="4"/>
  <c r="T480" i="4"/>
  <c r="T479" i="4"/>
  <c r="T478" i="4"/>
  <c r="T477" i="4"/>
  <c r="T476" i="4"/>
  <c r="T475" i="4"/>
  <c r="T474" i="4"/>
  <c r="T473" i="4"/>
  <c r="T472" i="4"/>
  <c r="T471" i="4"/>
  <c r="T470" i="4"/>
  <c r="T469" i="4"/>
  <c r="T468" i="4"/>
  <c r="T467" i="4"/>
  <c r="T466" i="4"/>
  <c r="T465" i="4"/>
  <c r="T464" i="4"/>
  <c r="T463" i="4"/>
  <c r="T462" i="4"/>
  <c r="T461" i="4"/>
  <c r="T460" i="4"/>
  <c r="T459" i="4"/>
  <c r="T458" i="4"/>
  <c r="T457" i="4"/>
  <c r="T456" i="4"/>
  <c r="T455" i="4"/>
  <c r="T454" i="4"/>
  <c r="T453" i="4"/>
  <c r="T452" i="4"/>
  <c r="T451" i="4"/>
  <c r="T450" i="4"/>
  <c r="T449" i="4"/>
  <c r="T448" i="4"/>
  <c r="T447" i="4"/>
  <c r="T446" i="4"/>
  <c r="T445" i="4"/>
  <c r="T444" i="4"/>
  <c r="T443" i="4"/>
  <c r="T442" i="4"/>
  <c r="T441" i="4"/>
  <c r="T440" i="4"/>
  <c r="T439" i="4"/>
  <c r="T438" i="4"/>
  <c r="T437" i="4"/>
  <c r="T436" i="4"/>
  <c r="T435" i="4"/>
  <c r="T434" i="4"/>
  <c r="T433" i="4"/>
  <c r="T432" i="4"/>
  <c r="T431" i="4"/>
  <c r="T430" i="4"/>
  <c r="T429" i="4"/>
  <c r="T428" i="4"/>
  <c r="T427" i="4"/>
  <c r="T426" i="4"/>
  <c r="T425" i="4"/>
  <c r="T424" i="4"/>
  <c r="T423" i="4"/>
  <c r="T422" i="4"/>
  <c r="T421" i="4"/>
  <c r="T420" i="4"/>
  <c r="T419" i="4"/>
  <c r="T418" i="4"/>
  <c r="T417" i="4"/>
  <c r="T416" i="4"/>
  <c r="T415" i="4"/>
  <c r="T414" i="4"/>
  <c r="T413" i="4"/>
  <c r="T412" i="4"/>
  <c r="T411" i="4"/>
  <c r="T410" i="4"/>
  <c r="T409" i="4"/>
  <c r="T408" i="4"/>
  <c r="T407" i="4"/>
  <c r="T406" i="4"/>
  <c r="T405" i="4"/>
  <c r="T404" i="4"/>
  <c r="T403" i="4"/>
  <c r="T402" i="4"/>
  <c r="T401" i="4"/>
  <c r="T400" i="4"/>
  <c r="T399" i="4"/>
  <c r="T398" i="4"/>
  <c r="T397" i="4"/>
  <c r="T396" i="4"/>
  <c r="T395" i="4"/>
  <c r="T394" i="4"/>
  <c r="T393" i="4"/>
  <c r="T392" i="4"/>
  <c r="T391" i="4"/>
  <c r="T390" i="4"/>
  <c r="T389" i="4"/>
  <c r="T388" i="4"/>
  <c r="T387" i="4"/>
  <c r="T386" i="4"/>
  <c r="T385" i="4"/>
  <c r="T384" i="4"/>
  <c r="T383" i="4"/>
  <c r="T382" i="4"/>
  <c r="T381" i="4"/>
  <c r="T380" i="4"/>
  <c r="T379" i="4"/>
  <c r="T378" i="4"/>
  <c r="T377" i="4"/>
  <c r="T376" i="4"/>
  <c r="T375" i="4"/>
  <c r="T374" i="4"/>
  <c r="T373" i="4"/>
  <c r="T372" i="4"/>
  <c r="T371" i="4"/>
  <c r="T370" i="4"/>
  <c r="T369" i="4"/>
  <c r="T368" i="4"/>
  <c r="T367" i="4"/>
  <c r="T366" i="4"/>
  <c r="T365" i="4"/>
  <c r="T364" i="4"/>
  <c r="T363" i="4"/>
  <c r="T362" i="4"/>
  <c r="T361" i="4"/>
  <c r="T360" i="4"/>
  <c r="T359" i="4"/>
  <c r="T358" i="4"/>
  <c r="T357" i="4"/>
  <c r="T356" i="4"/>
  <c r="T355" i="4"/>
  <c r="T354" i="4"/>
  <c r="T353" i="4"/>
  <c r="T352" i="4"/>
  <c r="T351" i="4"/>
  <c r="T350" i="4"/>
  <c r="T349" i="4"/>
  <c r="T348" i="4"/>
  <c r="T347" i="4"/>
  <c r="T346" i="4"/>
  <c r="T345" i="4"/>
  <c r="T344" i="4"/>
  <c r="T343" i="4"/>
  <c r="T342" i="4"/>
  <c r="T341" i="4"/>
  <c r="T340" i="4"/>
  <c r="T339" i="4"/>
  <c r="T338" i="4"/>
  <c r="T337" i="4"/>
  <c r="T336" i="4"/>
  <c r="T335" i="4"/>
  <c r="T334" i="4"/>
  <c r="T333" i="4"/>
  <c r="T332" i="4"/>
  <c r="T331" i="4"/>
  <c r="T330" i="4"/>
  <c r="T329" i="4"/>
  <c r="T328" i="4"/>
  <c r="T327" i="4"/>
  <c r="T326" i="4"/>
  <c r="T325" i="4"/>
  <c r="T324" i="4"/>
  <c r="T323" i="4"/>
  <c r="T322" i="4"/>
  <c r="T321" i="4"/>
  <c r="T320" i="4"/>
  <c r="T319" i="4"/>
  <c r="T318" i="4"/>
  <c r="T317" i="4"/>
  <c r="T316" i="4"/>
  <c r="T315" i="4"/>
  <c r="T314" i="4"/>
  <c r="T313" i="4"/>
  <c r="T312" i="4"/>
  <c r="T311" i="4"/>
  <c r="T310" i="4"/>
  <c r="T309" i="4"/>
  <c r="T308" i="4"/>
  <c r="T307" i="4"/>
  <c r="T306" i="4"/>
  <c r="T305" i="4"/>
  <c r="T304" i="4"/>
  <c r="T303" i="4"/>
  <c r="T302" i="4"/>
  <c r="T301" i="4"/>
  <c r="T300" i="4"/>
  <c r="T299" i="4"/>
  <c r="T298" i="4"/>
  <c r="T297" i="4"/>
  <c r="T296" i="4"/>
  <c r="T295" i="4"/>
  <c r="T294" i="4"/>
  <c r="T293" i="4"/>
  <c r="T292" i="4"/>
  <c r="T291" i="4"/>
  <c r="T290" i="4"/>
  <c r="T289" i="4"/>
  <c r="T288" i="4"/>
  <c r="T287" i="4"/>
  <c r="T286" i="4"/>
  <c r="T285" i="4"/>
  <c r="T284" i="4"/>
  <c r="T283" i="4"/>
  <c r="T282" i="4"/>
  <c r="T281" i="4"/>
  <c r="T280" i="4"/>
  <c r="T279" i="4"/>
  <c r="T278" i="4"/>
  <c r="T277" i="4"/>
  <c r="T276" i="4"/>
  <c r="T275" i="4"/>
  <c r="T274" i="4"/>
  <c r="T273" i="4"/>
  <c r="T272" i="4"/>
  <c r="T271" i="4"/>
  <c r="T270" i="4"/>
  <c r="T269" i="4"/>
  <c r="T268" i="4"/>
  <c r="T267" i="4"/>
  <c r="T266" i="4"/>
  <c r="T265" i="4"/>
  <c r="T264" i="4"/>
  <c r="T263" i="4"/>
  <c r="T262" i="4"/>
  <c r="T261" i="4"/>
  <c r="T260" i="4"/>
  <c r="T259" i="4"/>
  <c r="T258" i="4"/>
  <c r="T257" i="4"/>
  <c r="T256" i="4"/>
  <c r="T255" i="4"/>
  <c r="T254" i="4"/>
  <c r="T253" i="4"/>
  <c r="T252" i="4"/>
  <c r="T251" i="4"/>
  <c r="T250" i="4"/>
  <c r="T249" i="4"/>
  <c r="T248" i="4"/>
  <c r="T247" i="4"/>
  <c r="T246" i="4"/>
  <c r="T245" i="4"/>
  <c r="T244" i="4"/>
  <c r="T243" i="4"/>
  <c r="T242" i="4"/>
  <c r="T241" i="4"/>
  <c r="T240" i="4"/>
  <c r="T239" i="4"/>
  <c r="T238" i="4"/>
  <c r="T237" i="4"/>
  <c r="T236" i="4"/>
  <c r="T235" i="4"/>
  <c r="T234" i="4"/>
  <c r="T233" i="4"/>
  <c r="T232" i="4"/>
  <c r="T231" i="4"/>
  <c r="T230" i="4"/>
  <c r="T229" i="4"/>
  <c r="T228" i="4"/>
  <c r="T227" i="4"/>
  <c r="T226" i="4"/>
  <c r="T225" i="4"/>
  <c r="T224" i="4"/>
  <c r="T223" i="4"/>
  <c r="T222" i="4"/>
  <c r="T221" i="4"/>
  <c r="T220" i="4"/>
  <c r="T219" i="4"/>
  <c r="T218" i="4"/>
  <c r="T217" i="4"/>
  <c r="T216" i="4"/>
  <c r="T215" i="4"/>
  <c r="T214" i="4"/>
  <c r="T213" i="4"/>
  <c r="T212" i="4"/>
  <c r="T211" i="4"/>
  <c r="T210" i="4"/>
  <c r="T209" i="4"/>
  <c r="T208" i="4"/>
  <c r="T207" i="4"/>
  <c r="T206" i="4"/>
  <c r="T205" i="4"/>
  <c r="T204" i="4"/>
  <c r="T203" i="4"/>
  <c r="T202" i="4"/>
  <c r="T201" i="4"/>
  <c r="T200" i="4"/>
  <c r="T199" i="4"/>
  <c r="T198" i="4"/>
  <c r="T197" i="4"/>
  <c r="T196" i="4"/>
  <c r="T195" i="4"/>
  <c r="T194" i="4"/>
  <c r="T193" i="4"/>
  <c r="T192" i="4"/>
  <c r="T191" i="4"/>
  <c r="T190" i="4"/>
  <c r="T189" i="4"/>
  <c r="T188" i="4"/>
  <c r="T187" i="4"/>
  <c r="T186" i="4"/>
  <c r="T185" i="4"/>
  <c r="T184" i="4"/>
  <c r="T183" i="4"/>
  <c r="T182" i="4"/>
  <c r="T181" i="4"/>
  <c r="T180" i="4"/>
  <c r="T179" i="4"/>
  <c r="T178" i="4"/>
  <c r="T177" i="4"/>
  <c r="T176" i="4"/>
  <c r="T175" i="4"/>
  <c r="T174" i="4"/>
  <c r="T173" i="4"/>
  <c r="T172" i="4"/>
  <c r="T171" i="4"/>
  <c r="T170" i="4"/>
  <c r="T169" i="4"/>
  <c r="T168" i="4"/>
  <c r="T167" i="4"/>
  <c r="T166" i="4"/>
  <c r="T165" i="4"/>
  <c r="T164" i="4"/>
  <c r="T163" i="4"/>
  <c r="T162" i="4"/>
  <c r="T161" i="4"/>
  <c r="T160" i="4"/>
  <c r="T159" i="4"/>
  <c r="T158" i="4"/>
  <c r="T157" i="4"/>
  <c r="T156" i="4"/>
  <c r="T155" i="4"/>
  <c r="T154" i="4"/>
  <c r="T153" i="4"/>
  <c r="T152" i="4"/>
  <c r="T151" i="4"/>
  <c r="T150" i="4"/>
  <c r="T149" i="4"/>
  <c r="T148" i="4"/>
  <c r="T147" i="4"/>
  <c r="T146" i="4"/>
  <c r="T145" i="4"/>
  <c r="T144" i="4"/>
  <c r="T143" i="4"/>
  <c r="T142" i="4"/>
  <c r="T141" i="4"/>
  <c r="T140" i="4"/>
  <c r="T139" i="4"/>
  <c r="T138" i="4"/>
  <c r="T137" i="4"/>
  <c r="T136" i="4"/>
  <c r="T135" i="4"/>
  <c r="T134" i="4"/>
  <c r="T133" i="4"/>
  <c r="T132" i="4"/>
  <c r="T131" i="4"/>
  <c r="T130" i="4"/>
  <c r="T129" i="4"/>
  <c r="T128" i="4"/>
  <c r="T127" i="4"/>
  <c r="T126" i="4"/>
  <c r="T125" i="4"/>
  <c r="T124" i="4"/>
  <c r="T123" i="4"/>
  <c r="T122" i="4"/>
  <c r="T121" i="4"/>
  <c r="T120" i="4"/>
  <c r="T119" i="4"/>
  <c r="T118" i="4"/>
  <c r="T117" i="4"/>
  <c r="T116" i="4"/>
  <c r="T115" i="4"/>
  <c r="T114" i="4"/>
  <c r="T113" i="4"/>
  <c r="T112" i="4"/>
  <c r="T111" i="4"/>
  <c r="T110" i="4"/>
  <c r="T109" i="4"/>
  <c r="T108" i="4"/>
  <c r="T107" i="4"/>
  <c r="T106" i="4"/>
  <c r="T105" i="4"/>
  <c r="T104" i="4"/>
  <c r="T103" i="4"/>
  <c r="T102" i="4"/>
  <c r="T101" i="4"/>
  <c r="T100" i="4"/>
  <c r="T99" i="4"/>
  <c r="T98" i="4"/>
  <c r="T97" i="4"/>
  <c r="T96" i="4"/>
  <c r="T95" i="4"/>
  <c r="T94" i="4"/>
  <c r="T93" i="4"/>
  <c r="T92" i="4"/>
  <c r="T91" i="4"/>
  <c r="T90" i="4"/>
  <c r="T89" i="4"/>
  <c r="T88" i="4"/>
  <c r="T87" i="4"/>
  <c r="T86" i="4"/>
  <c r="T85" i="4"/>
  <c r="T84" i="4"/>
  <c r="T83" i="4"/>
  <c r="T82" i="4"/>
  <c r="T81" i="4"/>
  <c r="T80" i="4"/>
  <c r="T79" i="4"/>
  <c r="T78" i="4"/>
  <c r="T77" i="4"/>
  <c r="T76" i="4"/>
  <c r="T75" i="4"/>
  <c r="T74" i="4"/>
  <c r="T73" i="4"/>
  <c r="T72" i="4"/>
  <c r="T71" i="4"/>
  <c r="T70" i="4"/>
  <c r="T69" i="4"/>
  <c r="T68" i="4"/>
  <c r="T67" i="4"/>
  <c r="T66" i="4"/>
  <c r="T65" i="4"/>
  <c r="T64" i="4"/>
  <c r="T63" i="4"/>
  <c r="T62" i="4"/>
  <c r="T61" i="4"/>
  <c r="T60" i="4"/>
  <c r="T59" i="4"/>
  <c r="T58" i="4"/>
  <c r="T57" i="4"/>
  <c r="T56" i="4"/>
  <c r="T55" i="4"/>
  <c r="T54" i="4"/>
  <c r="T53" i="4"/>
  <c r="T52" i="4"/>
  <c r="T51" i="4"/>
  <c r="T50" i="4"/>
  <c r="T49" i="4"/>
  <c r="T48" i="4"/>
  <c r="T47" i="4"/>
  <c r="T46" i="4"/>
  <c r="T45" i="4"/>
  <c r="T44" i="4"/>
  <c r="T43" i="4"/>
  <c r="T42" i="4"/>
  <c r="T41" i="4"/>
  <c r="T40" i="4"/>
  <c r="T39" i="4"/>
  <c r="T38" i="4"/>
  <c r="T37" i="4"/>
  <c r="T36" i="4"/>
  <c r="T35" i="4"/>
  <c r="T34" i="4"/>
  <c r="T33" i="4"/>
  <c r="T32" i="4"/>
  <c r="T31" i="4"/>
  <c r="T30" i="4"/>
  <c r="T29" i="4"/>
  <c r="T28" i="4"/>
  <c r="T27" i="4"/>
  <c r="T26" i="4"/>
  <c r="T25" i="4"/>
  <c r="T24" i="4"/>
  <c r="T23" i="4"/>
  <c r="T22" i="4"/>
  <c r="T21" i="4"/>
  <c r="T20" i="4"/>
  <c r="T19" i="4"/>
  <c r="T18" i="4"/>
  <c r="T17" i="4"/>
  <c r="T16" i="4"/>
  <c r="T15" i="4"/>
  <c r="T14" i="4"/>
  <c r="T13" i="4"/>
  <c r="T12" i="4"/>
  <c r="T11" i="4"/>
  <c r="Q274" i="43"/>
  <c r="Q259" i="43"/>
  <c r="Q258" i="43"/>
  <c r="Q257" i="43"/>
  <c r="Q256" i="43"/>
  <c r="Q255" i="43"/>
  <c r="Q254" i="43"/>
  <c r="Q253" i="43"/>
  <c r="Q252" i="43"/>
  <c r="Q251" i="43"/>
  <c r="Q250" i="43"/>
  <c r="Q249" i="43"/>
  <c r="Q248" i="43"/>
  <c r="Q247" i="43"/>
  <c r="Q246" i="43"/>
  <c r="Q245" i="43"/>
  <c r="Q244" i="43"/>
  <c r="Q243" i="43"/>
  <c r="Q242" i="43"/>
  <c r="Q241" i="43"/>
  <c r="Q240" i="43"/>
  <c r="Q239" i="43"/>
  <c r="Q238" i="43"/>
  <c r="Q237" i="43"/>
  <c r="Q236" i="43"/>
  <c r="Q235" i="43"/>
  <c r="Q234" i="43"/>
  <c r="Q233" i="43"/>
  <c r="Q232" i="43"/>
  <c r="Q231" i="43"/>
  <c r="Q230" i="43"/>
  <c r="Q229" i="43"/>
  <c r="Q228" i="43"/>
  <c r="Q227" i="43"/>
  <c r="Q226" i="43"/>
  <c r="Q225" i="43"/>
  <c r="Q224" i="43"/>
  <c r="Q223" i="43"/>
  <c r="Q222" i="43"/>
  <c r="Q220" i="43"/>
  <c r="Q219" i="43"/>
  <c r="Q218" i="43"/>
  <c r="Q215" i="43"/>
  <c r="Q170" i="43"/>
  <c r="Q169" i="43"/>
  <c r="Q168" i="43"/>
  <c r="Q167" i="43"/>
  <c r="Q166" i="43"/>
  <c r="Q165" i="43"/>
  <c r="Q164" i="43"/>
  <c r="Q163" i="43"/>
  <c r="Q162" i="43"/>
  <c r="Q161" i="43"/>
  <c r="Q160" i="43"/>
  <c r="Q159" i="43"/>
  <c r="Q158" i="43"/>
  <c r="Q157" i="43"/>
  <c r="Q156" i="43"/>
  <c r="Q155" i="43"/>
  <c r="Q154" i="43"/>
  <c r="Q152" i="43"/>
  <c r="Q151" i="43"/>
  <c r="Q150" i="43"/>
  <c r="Q142" i="43"/>
  <c r="Q141" i="43"/>
  <c r="Q140" i="43"/>
  <c r="Q139" i="43"/>
  <c r="Q138" i="43"/>
  <c r="Q137" i="43"/>
  <c r="Q136" i="43"/>
  <c r="Q135" i="43"/>
  <c r="Q134" i="43"/>
  <c r="Q133" i="43"/>
  <c r="Q132" i="43"/>
  <c r="Q131" i="43"/>
  <c r="Q130" i="43"/>
  <c r="Q129" i="43"/>
  <c r="Q128" i="43"/>
  <c r="Q127" i="43"/>
  <c r="Q126" i="43"/>
  <c r="Q125" i="43"/>
  <c r="Q124" i="43"/>
  <c r="Q123" i="43"/>
  <c r="Q121" i="43"/>
  <c r="Q108" i="43"/>
  <c r="Q107" i="43"/>
  <c r="Q106" i="43"/>
  <c r="Q105" i="43"/>
  <c r="Q104" i="43"/>
  <c r="Q103" i="43"/>
  <c r="Q102" i="43"/>
  <c r="Q101" i="43"/>
  <c r="Q100" i="43"/>
  <c r="Q99" i="43"/>
  <c r="Q98" i="43"/>
  <c r="Q97" i="43"/>
  <c r="Q96" i="43"/>
  <c r="Q95" i="43"/>
  <c r="Q94" i="43"/>
  <c r="Q93" i="43"/>
  <c r="Q92" i="43"/>
  <c r="Q91" i="43"/>
  <c r="Q90" i="43"/>
  <c r="Q89" i="43"/>
  <c r="Q88" i="43"/>
  <c r="Q87" i="43"/>
  <c r="Q86" i="43"/>
  <c r="Q85" i="43"/>
  <c r="Q84" i="43"/>
  <c r="Q83" i="43"/>
  <c r="Q82" i="43"/>
  <c r="Q81" i="43"/>
  <c r="Q80" i="43"/>
  <c r="Q79" i="43"/>
  <c r="Q78" i="43"/>
  <c r="Q77" i="43"/>
  <c r="Q76" i="43"/>
  <c r="Q75" i="43"/>
  <c r="Q74" i="43"/>
  <c r="Q73" i="43"/>
  <c r="Q72" i="43"/>
  <c r="Q71" i="43"/>
  <c r="Q70" i="43"/>
  <c r="Q69" i="43"/>
  <c r="Q68" i="43"/>
  <c r="Q67" i="43"/>
  <c r="Q66" i="43"/>
  <c r="Q65" i="43"/>
  <c r="Q64" i="43"/>
  <c r="Q63" i="43"/>
  <c r="Q62" i="43"/>
  <c r="Q61" i="43"/>
  <c r="Q60" i="43"/>
  <c r="Q59" i="43"/>
  <c r="Q58" i="43"/>
  <c r="L7" i="43"/>
  <c r="K7" i="43"/>
  <c r="J7" i="43"/>
  <c r="F7" i="43"/>
  <c r="J4" i="43"/>
  <c r="K3" i="43"/>
  <c r="J3" i="43"/>
  <c r="K2" i="43"/>
  <c r="J2" i="43"/>
  <c r="L304" i="42"/>
  <c r="K304" i="42"/>
  <c r="J304" i="42"/>
  <c r="H304" i="42"/>
  <c r="F304" i="42"/>
  <c r="E304" i="42"/>
  <c r="D304" i="42" s="1"/>
  <c r="L303" i="42"/>
  <c r="K303" i="42"/>
  <c r="J303" i="42"/>
  <c r="H303" i="42"/>
  <c r="F303" i="42"/>
  <c r="E303" i="42"/>
  <c r="D303" i="42" s="1"/>
  <c r="L302" i="42"/>
  <c r="K302" i="42"/>
  <c r="J302" i="42"/>
  <c r="H302" i="42"/>
  <c r="F302" i="42"/>
  <c r="E302" i="42"/>
  <c r="D302" i="42" s="1"/>
  <c r="L301" i="42"/>
  <c r="K301" i="42"/>
  <c r="J301" i="42"/>
  <c r="H301" i="42"/>
  <c r="F301" i="42"/>
  <c r="E301" i="42"/>
  <c r="D301" i="42" s="1"/>
  <c r="L300" i="42"/>
  <c r="K300" i="42"/>
  <c r="J300" i="42"/>
  <c r="H300" i="42"/>
  <c r="F300" i="42"/>
  <c r="E300" i="42"/>
  <c r="D300" i="42" s="1"/>
  <c r="L299" i="42"/>
  <c r="K299" i="42"/>
  <c r="J299" i="42"/>
  <c r="H299" i="42"/>
  <c r="F299" i="42"/>
  <c r="E299" i="42"/>
  <c r="D299" i="42" s="1"/>
  <c r="L298" i="42"/>
  <c r="K298" i="42"/>
  <c r="J298" i="42"/>
  <c r="H298" i="42"/>
  <c r="F298" i="42"/>
  <c r="E298" i="42"/>
  <c r="D298" i="42" s="1"/>
  <c r="L297" i="42"/>
  <c r="K297" i="42"/>
  <c r="J297" i="42"/>
  <c r="H297" i="42"/>
  <c r="F297" i="42"/>
  <c r="E297" i="42"/>
  <c r="D297" i="42" s="1"/>
  <c r="L296" i="42"/>
  <c r="K296" i="42"/>
  <c r="J296" i="42"/>
  <c r="H296" i="42"/>
  <c r="F296" i="42"/>
  <c r="E296" i="42"/>
  <c r="D296" i="42" s="1"/>
  <c r="L295" i="42"/>
  <c r="K295" i="42"/>
  <c r="J295" i="42"/>
  <c r="H295" i="42"/>
  <c r="F295" i="42"/>
  <c r="E295" i="42"/>
  <c r="D295" i="42" s="1"/>
  <c r="L294" i="42"/>
  <c r="K294" i="42"/>
  <c r="J294" i="42"/>
  <c r="H294" i="42"/>
  <c r="F294" i="42"/>
  <c r="E294" i="42"/>
  <c r="D294" i="42" s="1"/>
  <c r="L293" i="42"/>
  <c r="K293" i="42"/>
  <c r="J293" i="42"/>
  <c r="H293" i="42"/>
  <c r="F293" i="42"/>
  <c r="E293" i="42"/>
  <c r="D293" i="42" s="1"/>
  <c r="L292" i="42"/>
  <c r="K292" i="42"/>
  <c r="J292" i="42"/>
  <c r="H292" i="42"/>
  <c r="F292" i="42"/>
  <c r="E292" i="42"/>
  <c r="D292" i="42" s="1"/>
  <c r="L291" i="42"/>
  <c r="K291" i="42"/>
  <c r="J291" i="42"/>
  <c r="H291" i="42"/>
  <c r="F291" i="42"/>
  <c r="E291" i="42"/>
  <c r="D291" i="42" s="1"/>
  <c r="L290" i="42"/>
  <c r="K290" i="42"/>
  <c r="J290" i="42"/>
  <c r="H290" i="42"/>
  <c r="F290" i="42"/>
  <c r="E290" i="42"/>
  <c r="D290" i="42" s="1"/>
  <c r="L289" i="42"/>
  <c r="K289" i="42"/>
  <c r="J289" i="42"/>
  <c r="H289" i="42"/>
  <c r="F289" i="42"/>
  <c r="E289" i="42"/>
  <c r="D289" i="42" s="1"/>
  <c r="L288" i="42"/>
  <c r="K288" i="42"/>
  <c r="J288" i="42"/>
  <c r="H288" i="42"/>
  <c r="F288" i="42"/>
  <c r="E288" i="42"/>
  <c r="D288" i="42" s="1"/>
  <c r="L287" i="42"/>
  <c r="K287" i="42"/>
  <c r="J287" i="42"/>
  <c r="H287" i="42"/>
  <c r="F287" i="42"/>
  <c r="E287" i="42"/>
  <c r="D287" i="42" s="1"/>
  <c r="L286" i="42"/>
  <c r="K286" i="42"/>
  <c r="J286" i="42"/>
  <c r="H286" i="42"/>
  <c r="F286" i="42"/>
  <c r="E286" i="42"/>
  <c r="D286" i="42" s="1"/>
  <c r="L285" i="42"/>
  <c r="K285" i="42"/>
  <c r="J285" i="42"/>
  <c r="H285" i="42"/>
  <c r="F285" i="42"/>
  <c r="E285" i="42"/>
  <c r="D285" i="42" s="1"/>
  <c r="L284" i="42"/>
  <c r="K284" i="42"/>
  <c r="J284" i="42"/>
  <c r="H284" i="42"/>
  <c r="F284" i="42"/>
  <c r="E284" i="42"/>
  <c r="D284" i="42" s="1"/>
  <c r="L283" i="42"/>
  <c r="K283" i="42"/>
  <c r="J283" i="42"/>
  <c r="H283" i="42"/>
  <c r="F283" i="42"/>
  <c r="E283" i="42"/>
  <c r="D283" i="42" s="1"/>
  <c r="L282" i="42"/>
  <c r="K282" i="42"/>
  <c r="J282" i="42"/>
  <c r="H282" i="42"/>
  <c r="F282" i="42"/>
  <c r="E282" i="42"/>
  <c r="D282" i="42" s="1"/>
  <c r="L281" i="42"/>
  <c r="K281" i="42"/>
  <c r="J281" i="42"/>
  <c r="H281" i="42"/>
  <c r="F281" i="42"/>
  <c r="E281" i="42"/>
  <c r="D281" i="42" s="1"/>
  <c r="L280" i="42"/>
  <c r="K280" i="42"/>
  <c r="J280" i="42"/>
  <c r="H280" i="42"/>
  <c r="F280" i="42"/>
  <c r="E280" i="42"/>
  <c r="D280" i="42" s="1"/>
  <c r="L279" i="42"/>
  <c r="K279" i="42"/>
  <c r="J279" i="42"/>
  <c r="H279" i="42"/>
  <c r="F279" i="42"/>
  <c r="E279" i="42"/>
  <c r="D279" i="42" s="1"/>
  <c r="L278" i="42"/>
  <c r="K278" i="42"/>
  <c r="J278" i="42"/>
  <c r="H278" i="42"/>
  <c r="F278" i="42"/>
  <c r="E278" i="42"/>
  <c r="D278" i="42" s="1"/>
  <c r="L277" i="42"/>
  <c r="K277" i="42"/>
  <c r="J277" i="42"/>
  <c r="H277" i="42"/>
  <c r="F277" i="42"/>
  <c r="E277" i="42"/>
  <c r="D277" i="42" s="1"/>
  <c r="L276" i="42"/>
  <c r="K276" i="42"/>
  <c r="J276" i="42"/>
  <c r="H276" i="42"/>
  <c r="F276" i="42"/>
  <c r="E276" i="42"/>
  <c r="D276" i="42" s="1"/>
  <c r="L275" i="42"/>
  <c r="K275" i="42"/>
  <c r="J275" i="42"/>
  <c r="H275" i="42"/>
  <c r="F275" i="42"/>
  <c r="E275" i="42"/>
  <c r="D275" i="42" s="1"/>
  <c r="L274" i="42"/>
  <c r="K274" i="42"/>
  <c r="J274" i="42"/>
  <c r="H274" i="42"/>
  <c r="F274" i="42"/>
  <c r="E274" i="42"/>
  <c r="D274" i="42" s="1"/>
  <c r="L273" i="42"/>
  <c r="K273" i="42"/>
  <c r="J273" i="42"/>
  <c r="H273" i="42"/>
  <c r="F273" i="42"/>
  <c r="E273" i="42"/>
  <c r="D273" i="42" s="1"/>
  <c r="L272" i="42"/>
  <c r="K272" i="42"/>
  <c r="J272" i="42"/>
  <c r="H272" i="42"/>
  <c r="F272" i="42"/>
  <c r="E272" i="42"/>
  <c r="D272" i="42" s="1"/>
  <c r="L271" i="42"/>
  <c r="K271" i="42"/>
  <c r="J271" i="42"/>
  <c r="H271" i="42"/>
  <c r="F271" i="42"/>
  <c r="E271" i="42"/>
  <c r="D271" i="42" s="1"/>
  <c r="L270" i="42"/>
  <c r="K270" i="42"/>
  <c r="J270" i="42"/>
  <c r="H270" i="42"/>
  <c r="F270" i="42"/>
  <c r="E270" i="42"/>
  <c r="D270" i="42" s="1"/>
  <c r="V5342" i="4"/>
  <c r="G31" i="43"/>
  <c r="R5342" i="4"/>
  <c r="S5342" i="4" s="1"/>
  <c r="V5341" i="4"/>
  <c r="R5341" i="4"/>
  <c r="S5341" i="4" s="1"/>
  <c r="V5340" i="4"/>
  <c r="R5340" i="4"/>
  <c r="S5340" i="4" s="1"/>
  <c r="V5339" i="4"/>
  <c r="R5339" i="4"/>
  <c r="S5339" i="4" s="1"/>
  <c r="V5338" i="4"/>
  <c r="R5338" i="4"/>
  <c r="S5338" i="4" s="1"/>
  <c r="V5337" i="4"/>
  <c r="R5337" i="4"/>
  <c r="S5337" i="4" s="1"/>
  <c r="V5336" i="4"/>
  <c r="R5336" i="4"/>
  <c r="S5336" i="4" s="1"/>
  <c r="V5335" i="4"/>
  <c r="R5335" i="4"/>
  <c r="S5335" i="4" s="1"/>
  <c r="V5334" i="4"/>
  <c r="G29" i="43"/>
  <c r="R5334" i="4"/>
  <c r="S5334" i="4" s="1"/>
  <c r="V5333" i="4"/>
  <c r="R5333" i="4"/>
  <c r="S5333" i="4" s="1"/>
  <c r="V5332" i="4"/>
  <c r="R5332" i="4"/>
  <c r="S5332" i="4" s="1"/>
  <c r="V5331" i="4"/>
  <c r="R5331" i="4"/>
  <c r="S5331" i="4" s="1"/>
  <c r="V5330" i="4"/>
  <c r="R5330" i="4"/>
  <c r="S5330" i="4" s="1"/>
  <c r="V5329" i="4"/>
  <c r="R5329" i="4"/>
  <c r="S5329" i="4" s="1"/>
  <c r="V5328" i="4"/>
  <c r="G27" i="43"/>
  <c r="R5328" i="4"/>
  <c r="S5328" i="4" s="1"/>
  <c r="V5327" i="4"/>
  <c r="R5327" i="4"/>
  <c r="S5327" i="4" s="1"/>
  <c r="V5326" i="4"/>
  <c r="R5326" i="4"/>
  <c r="S5326" i="4" s="1"/>
  <c r="V5325" i="4"/>
  <c r="R5325" i="4"/>
  <c r="S5325" i="4" s="1"/>
  <c r="V5324" i="4"/>
  <c r="R5324" i="4"/>
  <c r="S5324" i="4" s="1"/>
  <c r="V5323" i="4"/>
  <c r="G25" i="43"/>
  <c r="R5323" i="4"/>
  <c r="S5323" i="4" s="1"/>
  <c r="V5322" i="4"/>
  <c r="R5322" i="4"/>
  <c r="S5322" i="4" s="1"/>
  <c r="V5321" i="4"/>
  <c r="R5321" i="4"/>
  <c r="S5321" i="4" s="1"/>
  <c r="V5320" i="4"/>
  <c r="G23" i="43"/>
  <c r="R5320" i="4"/>
  <c r="S5320" i="4" s="1"/>
  <c r="V5319" i="4"/>
  <c r="R5319" i="4"/>
  <c r="V5318" i="4"/>
  <c r="G22" i="43"/>
  <c r="R5318" i="4"/>
  <c r="S5318" i="4" s="1"/>
  <c r="V5317" i="4"/>
  <c r="R5317" i="4"/>
  <c r="S5317" i="4" s="1"/>
  <c r="V5316" i="4"/>
  <c r="G20" i="43"/>
  <c r="R5316" i="4"/>
  <c r="S5316" i="4" s="1"/>
  <c r="V5315" i="4"/>
  <c r="G19" i="43"/>
  <c r="R5315" i="4"/>
  <c r="S5315" i="4" s="1"/>
  <c r="V5314" i="4"/>
  <c r="R5314" i="4"/>
  <c r="S5314" i="4" s="1"/>
  <c r="V5313" i="4"/>
  <c r="R5313" i="4"/>
  <c r="S5313" i="4" s="1"/>
  <c r="V5312" i="4"/>
  <c r="R5312" i="4"/>
  <c r="S5312" i="4" s="1"/>
  <c r="V5311" i="4"/>
  <c r="R5311" i="4"/>
  <c r="S5311" i="4" s="1"/>
  <c r="V5310" i="4"/>
  <c r="R5310" i="4"/>
  <c r="S5310" i="4" s="1"/>
  <c r="V5309" i="4"/>
  <c r="R5309" i="4"/>
  <c r="S5309" i="4" s="1"/>
  <c r="V5308" i="4"/>
  <c r="R5308" i="4"/>
  <c r="S5308" i="4" s="1"/>
  <c r="V5307" i="4"/>
  <c r="R5307" i="4"/>
  <c r="S5307" i="4" s="1"/>
  <c r="V5306" i="4"/>
  <c r="R5306" i="4"/>
  <c r="S5306" i="4" s="1"/>
  <c r="V5305" i="4"/>
  <c r="R5305" i="4"/>
  <c r="S5305" i="4" s="1"/>
  <c r="V5304" i="4"/>
  <c r="R5304" i="4"/>
  <c r="S5304" i="4" s="1"/>
  <c r="V5303" i="4"/>
  <c r="R5303" i="4"/>
  <c r="S5303" i="4" s="1"/>
  <c r="V5302" i="4"/>
  <c r="R5302" i="4"/>
  <c r="S5302" i="4" s="1"/>
  <c r="V5301" i="4"/>
  <c r="R5301" i="4"/>
  <c r="S5301" i="4" s="1"/>
  <c r="V5300" i="4"/>
  <c r="R5300" i="4"/>
  <c r="S5300" i="4" s="1"/>
  <c r="V5299" i="4"/>
  <c r="R5299" i="4"/>
  <c r="S5299" i="4" s="1"/>
  <c r="V5298" i="4"/>
  <c r="R5298" i="4"/>
  <c r="V5297" i="4"/>
  <c r="R5297" i="4"/>
  <c r="S5297" i="4" s="1"/>
  <c r="V5296" i="4"/>
  <c r="R5296" i="4"/>
  <c r="S5296" i="4" s="1"/>
  <c r="V5295" i="4"/>
  <c r="R5295" i="4"/>
  <c r="S5295" i="4" s="1"/>
  <c r="V5294" i="4"/>
  <c r="R5294" i="4"/>
  <c r="S5294" i="4" s="1"/>
  <c r="V5293" i="4"/>
  <c r="R5293" i="4"/>
  <c r="S5293" i="4" s="1"/>
  <c r="V5292" i="4"/>
  <c r="R5292" i="4"/>
  <c r="S5292" i="4" s="1"/>
  <c r="V5291" i="4"/>
  <c r="G18" i="43"/>
  <c r="R5291" i="4"/>
  <c r="S5291" i="4" s="1"/>
  <c r="V5290" i="4"/>
  <c r="R5290" i="4"/>
  <c r="S5290" i="4" s="1"/>
  <c r="V5289" i="4"/>
  <c r="R5289" i="4"/>
  <c r="S5289" i="4" s="1"/>
  <c r="V5288" i="4"/>
  <c r="R5288" i="4"/>
  <c r="S5288" i="4" s="1"/>
  <c r="V5287" i="4"/>
  <c r="R5287" i="4"/>
  <c r="S5287" i="4" s="1"/>
  <c r="V5286" i="4"/>
  <c r="R5286" i="4"/>
  <c r="S5286" i="4" s="1"/>
  <c r="V5285" i="4"/>
  <c r="R5285" i="4"/>
  <c r="S5285" i="4" s="1"/>
  <c r="V5284" i="4"/>
  <c r="R5284" i="4"/>
  <c r="S5284" i="4" s="1"/>
  <c r="V5283" i="4"/>
  <c r="R5283" i="4"/>
  <c r="V5282" i="4"/>
  <c r="R5282" i="4"/>
  <c r="V5281" i="4"/>
  <c r="R5281" i="4"/>
  <c r="S5281" i="4" s="1"/>
  <c r="V5280" i="4"/>
  <c r="R5280" i="4"/>
  <c r="S5280" i="4" s="1"/>
  <c r="V5279" i="4"/>
  <c r="G79" i="43"/>
  <c r="R5279" i="4"/>
  <c r="I79" i="43" s="1"/>
  <c r="V5278" i="4"/>
  <c r="R5278" i="4"/>
  <c r="S5278" i="4" s="1"/>
  <c r="V5277" i="4"/>
  <c r="R5277" i="4"/>
  <c r="S5277" i="4" s="1"/>
  <c r="V5276" i="4"/>
  <c r="G16" i="43"/>
  <c r="R5276" i="4"/>
  <c r="S5276" i="4" s="1"/>
  <c r="V5275" i="4"/>
  <c r="G15" i="43"/>
  <c r="R5275" i="4"/>
  <c r="S5275" i="4" s="1"/>
  <c r="V5274" i="4"/>
  <c r="R5274" i="4"/>
  <c r="S5274" i="4" s="1"/>
  <c r="V5273" i="4"/>
  <c r="R5273" i="4"/>
  <c r="S5273" i="4" s="1"/>
  <c r="V5272" i="4"/>
  <c r="R5272" i="4"/>
  <c r="S5272" i="4" s="1"/>
  <c r="V5271" i="4"/>
  <c r="R5271" i="4"/>
  <c r="S5271" i="4" s="1"/>
  <c r="V5270" i="4"/>
  <c r="G11" i="43"/>
  <c r="R5270" i="4"/>
  <c r="S5270" i="4" s="1"/>
  <c r="V5269" i="4"/>
  <c r="R5269" i="4"/>
  <c r="S5269" i="4" s="1"/>
  <c r="V5268" i="4"/>
  <c r="R5268" i="4"/>
  <c r="V5267" i="4"/>
  <c r="G10" i="43"/>
  <c r="R5267" i="4"/>
  <c r="S5267" i="4" s="1"/>
  <c r="V5266" i="4"/>
  <c r="R5266" i="4"/>
  <c r="S5266" i="4" s="1"/>
  <c r="V5265" i="4"/>
  <c r="R5265" i="4"/>
  <c r="V5264" i="4"/>
  <c r="R5264" i="4"/>
  <c r="S5264" i="4" s="1"/>
  <c r="V5263" i="4"/>
  <c r="R5263" i="4"/>
  <c r="V5262" i="4"/>
  <c r="R5262" i="4"/>
  <c r="S5262" i="4" s="1"/>
  <c r="V5261" i="4"/>
  <c r="R5261" i="4"/>
  <c r="V5260" i="4"/>
  <c r="R5260" i="4"/>
  <c r="S5260" i="4" s="1"/>
  <c r="V5259" i="4"/>
  <c r="R5259" i="4"/>
  <c r="V5258" i="4"/>
  <c r="R5258" i="4"/>
  <c r="V5257" i="4"/>
  <c r="R5257" i="4"/>
  <c r="V5256" i="4"/>
  <c r="R5256" i="4"/>
  <c r="V5255" i="4"/>
  <c r="R5255" i="4"/>
  <c r="S5255" i="4" s="1"/>
  <c r="V5254" i="4"/>
  <c r="R5254" i="4"/>
  <c r="V5253" i="4"/>
  <c r="R5253" i="4"/>
  <c r="V5252" i="4"/>
  <c r="R5252" i="4"/>
  <c r="S5252" i="4" s="1"/>
  <c r="V5251" i="4"/>
  <c r="R5251" i="4"/>
  <c r="V5250" i="4"/>
  <c r="R5250" i="4"/>
  <c r="V5249" i="4"/>
  <c r="R5249" i="4"/>
  <c r="V5248" i="4"/>
  <c r="R5248" i="4"/>
  <c r="V5247" i="4"/>
  <c r="R5247" i="4"/>
  <c r="S5247" i="4" s="1"/>
  <c r="V5246" i="4"/>
  <c r="R5246" i="4"/>
  <c r="V5245" i="4"/>
  <c r="R5245" i="4"/>
  <c r="S5245" i="4" s="1"/>
  <c r="V5244" i="4"/>
  <c r="R5244" i="4"/>
  <c r="V5243" i="4"/>
  <c r="G9" i="43"/>
  <c r="R5243" i="4"/>
  <c r="S5243" i="4" s="1"/>
  <c r="V5242" i="4"/>
  <c r="R5242" i="4"/>
  <c r="S5242" i="4" s="1"/>
  <c r="V5241" i="4"/>
  <c r="R5241" i="4"/>
  <c r="S5241" i="4" s="1"/>
  <c r="V5240" i="4"/>
  <c r="R5240" i="4"/>
  <c r="S5240" i="4" s="1"/>
  <c r="V5239" i="4"/>
  <c r="R5239" i="4"/>
  <c r="S5239" i="4" s="1"/>
  <c r="V5238" i="4"/>
  <c r="R5238" i="4"/>
  <c r="S5238" i="4" s="1"/>
  <c r="V5237" i="4"/>
  <c r="R5237" i="4"/>
  <c r="S5237" i="4" s="1"/>
  <c r="V5236" i="4"/>
  <c r="R5236" i="4"/>
  <c r="S5236" i="4" s="1"/>
  <c r="V5235" i="4"/>
  <c r="R5235" i="4"/>
  <c r="S5235" i="4" s="1"/>
  <c r="V5234" i="4"/>
  <c r="R5234" i="4"/>
  <c r="S5234" i="4" s="1"/>
  <c r="V5233" i="4"/>
  <c r="R5233" i="4"/>
  <c r="V5232" i="4"/>
  <c r="R5232" i="4"/>
  <c r="S5232" i="4" s="1"/>
  <c r="V5231" i="4"/>
  <c r="R5231" i="4"/>
  <c r="V5230" i="4"/>
  <c r="R5230" i="4"/>
  <c r="V5229" i="4"/>
  <c r="R5229" i="4"/>
  <c r="V5228" i="4"/>
  <c r="R5228" i="4"/>
  <c r="V5227" i="4"/>
  <c r="R5227" i="4"/>
  <c r="S5227" i="4" s="1"/>
  <c r="V5226" i="4"/>
  <c r="R5226" i="4"/>
  <c r="V5225" i="4"/>
  <c r="R5225" i="4"/>
  <c r="S5225" i="4" s="1"/>
  <c r="V5224" i="4"/>
  <c r="R5224" i="4"/>
  <c r="V5223" i="4"/>
  <c r="R5223" i="4"/>
  <c r="V5222" i="4"/>
  <c r="R5222" i="4"/>
  <c r="V5221" i="4"/>
  <c r="R5221" i="4"/>
  <c r="V5220" i="4"/>
  <c r="R5220" i="4"/>
  <c r="V5219" i="4"/>
  <c r="G272" i="42"/>
  <c r="R5219" i="4"/>
  <c r="V5218" i="4"/>
  <c r="R5218" i="4"/>
  <c r="V5217" i="4"/>
  <c r="R5217" i="4"/>
  <c r="V5216" i="4"/>
  <c r="R5216" i="4"/>
  <c r="S5216" i="4" s="1"/>
  <c r="V5215" i="4"/>
  <c r="R5215" i="4"/>
  <c r="V5214" i="4"/>
  <c r="R5214" i="4"/>
  <c r="S5214" i="4" s="1"/>
  <c r="V5213" i="4"/>
  <c r="R5213" i="4"/>
  <c r="V5212" i="4"/>
  <c r="R5212" i="4"/>
  <c r="V5211" i="4"/>
  <c r="R5211" i="4"/>
  <c r="V5210" i="4"/>
  <c r="R5210" i="4"/>
  <c r="V5209" i="4"/>
  <c r="R5209" i="4"/>
  <c r="V5208" i="4"/>
  <c r="R5208" i="4"/>
  <c r="V5207" i="4"/>
  <c r="R5207" i="4"/>
  <c r="V5206" i="4"/>
  <c r="R5206" i="4"/>
  <c r="V5205" i="4"/>
  <c r="R5205" i="4"/>
  <c r="V5204" i="4"/>
  <c r="R5204" i="4"/>
  <c r="S5204" i="4" s="1"/>
  <c r="V5203" i="4"/>
  <c r="R5203" i="4"/>
  <c r="V5202" i="4"/>
  <c r="R5202" i="4"/>
  <c r="S5202" i="4" s="1"/>
  <c r="V5201" i="4"/>
  <c r="R5201" i="4"/>
  <c r="S5201" i="4" s="1"/>
  <c r="V5200" i="4"/>
  <c r="R5200" i="4"/>
  <c r="S5200" i="4" s="1"/>
  <c r="V5199" i="4"/>
  <c r="R5199" i="4"/>
  <c r="S5199" i="4" s="1"/>
  <c r="V5198" i="4"/>
  <c r="R5198" i="4"/>
  <c r="V5197" i="4"/>
  <c r="R5197" i="4"/>
  <c r="V5196" i="4"/>
  <c r="R5196" i="4"/>
  <c r="S5196" i="4" s="1"/>
  <c r="V5195" i="4"/>
  <c r="R5195" i="4"/>
  <c r="S5195" i="4" s="1"/>
  <c r="V5194" i="4"/>
  <c r="R5194" i="4"/>
  <c r="V5193" i="4"/>
  <c r="R5193" i="4"/>
  <c r="S5193" i="4" s="1"/>
  <c r="V5192" i="4"/>
  <c r="R5192" i="4"/>
  <c r="S5192" i="4" s="1"/>
  <c r="V5191" i="4"/>
  <c r="R5191" i="4"/>
  <c r="S5191" i="4" s="1"/>
  <c r="V5190" i="4"/>
  <c r="R5190" i="4"/>
  <c r="V5189" i="4"/>
  <c r="R5189" i="4"/>
  <c r="S5189" i="4" s="1"/>
  <c r="V5188" i="4"/>
  <c r="R5188" i="4"/>
  <c r="S5188" i="4" s="1"/>
  <c r="V5187" i="4"/>
  <c r="R5187" i="4"/>
  <c r="V5186" i="4"/>
  <c r="R5186" i="4"/>
  <c r="V5185" i="4"/>
  <c r="R5185" i="4"/>
  <c r="S5185" i="4" s="1"/>
  <c r="V5184" i="4"/>
  <c r="R5184" i="4"/>
  <c r="S5184" i="4" s="1"/>
  <c r="V5183" i="4"/>
  <c r="R5183" i="4"/>
  <c r="S5183" i="4" s="1"/>
  <c r="V5182" i="4"/>
  <c r="R5182" i="4"/>
  <c r="V5181" i="4"/>
  <c r="R5181" i="4"/>
  <c r="V5180" i="4"/>
  <c r="R5180" i="4"/>
  <c r="V5179" i="4"/>
  <c r="R5179" i="4"/>
  <c r="V5178" i="4"/>
  <c r="R5178" i="4"/>
  <c r="S5178" i="4" s="1"/>
  <c r="V5177" i="4"/>
  <c r="R5177" i="4"/>
  <c r="S5177" i="4" s="1"/>
  <c r="V5176" i="4"/>
  <c r="R5176" i="4"/>
  <c r="S5176" i="4" s="1"/>
  <c r="V5175" i="4"/>
  <c r="R5175" i="4"/>
  <c r="S5175" i="4" s="1"/>
  <c r="V5174" i="4"/>
  <c r="R5174" i="4"/>
  <c r="S5174" i="4" s="1"/>
  <c r="V5173" i="4"/>
  <c r="R5173" i="4"/>
  <c r="S5173" i="4" s="1"/>
  <c r="V5172" i="4"/>
  <c r="R5172" i="4"/>
  <c r="S5172" i="4" s="1"/>
  <c r="V5171" i="4"/>
  <c r="R5171" i="4"/>
  <c r="S5171" i="4" s="1"/>
  <c r="V5170" i="4"/>
  <c r="R5170" i="4"/>
  <c r="S5170" i="4" s="1"/>
  <c r="V5169" i="4"/>
  <c r="R5169" i="4"/>
  <c r="S5169" i="4" s="1"/>
  <c r="V5168" i="4"/>
  <c r="R5168" i="4"/>
  <c r="S5168" i="4" s="1"/>
  <c r="V5167" i="4"/>
  <c r="R5167" i="4"/>
  <c r="S5167" i="4" s="1"/>
  <c r="V5166" i="4"/>
  <c r="R5166" i="4"/>
  <c r="S5166" i="4" s="1"/>
  <c r="V5165" i="4"/>
  <c r="R5165" i="4"/>
  <c r="S5165" i="4" s="1"/>
  <c r="V5164" i="4"/>
  <c r="R5164" i="4"/>
  <c r="V5163" i="4"/>
  <c r="R5163" i="4"/>
  <c r="S5163" i="4" s="1"/>
  <c r="V5162" i="4"/>
  <c r="R5162" i="4"/>
  <c r="S5162" i="4" s="1"/>
  <c r="V5161" i="4"/>
  <c r="R5161" i="4"/>
  <c r="S5161" i="4" s="1"/>
  <c r="V5160" i="4"/>
  <c r="R5160" i="4"/>
  <c r="V5159" i="4"/>
  <c r="R5159" i="4"/>
  <c r="S5159" i="4" s="1"/>
  <c r="V5158" i="4"/>
  <c r="R5158" i="4"/>
  <c r="V5157" i="4"/>
  <c r="R5157" i="4"/>
  <c r="S5157" i="4" s="1"/>
  <c r="Q108" i="42"/>
  <c r="Q107" i="42"/>
  <c r="Q106" i="42"/>
  <c r="Q105" i="42"/>
  <c r="I184" i="43" l="1"/>
  <c r="I185" i="43"/>
  <c r="I186" i="43"/>
  <c r="I91" i="43"/>
  <c r="I168" i="43"/>
  <c r="I171" i="43"/>
  <c r="I191" i="43"/>
  <c r="I193" i="43"/>
  <c r="I194" i="43"/>
  <c r="I243" i="43"/>
  <c r="I83" i="43"/>
  <c r="I176" i="43"/>
  <c r="I86" i="43"/>
  <c r="I87" i="43"/>
  <c r="I95" i="43"/>
  <c r="I103" i="43"/>
  <c r="S5636" i="4"/>
  <c r="I94" i="43"/>
  <c r="I102" i="43"/>
  <c r="I85" i="43"/>
  <c r="I93" i="43"/>
  <c r="I101" i="43"/>
  <c r="I84" i="43"/>
  <c r="I92" i="43"/>
  <c r="I100" i="43"/>
  <c r="I99" i="43"/>
  <c r="I82" i="43"/>
  <c r="I90" i="43"/>
  <c r="I98" i="43"/>
  <c r="I146" i="43"/>
  <c r="I149" i="43"/>
  <c r="I150" i="43"/>
  <c r="I151" i="43"/>
  <c r="I159" i="43"/>
  <c r="I175" i="43"/>
  <c r="I181" i="43"/>
  <c r="I182" i="43"/>
  <c r="I189" i="43"/>
  <c r="I81" i="43"/>
  <c r="I89" i="43"/>
  <c r="I97" i="43"/>
  <c r="I105" i="43"/>
  <c r="I114" i="43"/>
  <c r="I126" i="43"/>
  <c r="I133" i="43"/>
  <c r="I139" i="43"/>
  <c r="I80" i="43"/>
  <c r="I88" i="43"/>
  <c r="I96" i="43"/>
  <c r="I104" i="43"/>
  <c r="G12" i="43"/>
  <c r="G32" i="43"/>
  <c r="G34" i="43"/>
  <c r="G36" i="43"/>
  <c r="G38" i="43"/>
  <c r="G40" i="43"/>
  <c r="G43" i="43"/>
  <c r="G45" i="43"/>
  <c r="G46" i="43"/>
  <c r="G48" i="43"/>
  <c r="G50" i="43"/>
  <c r="G52" i="43"/>
  <c r="G53" i="43"/>
  <c r="G54" i="43"/>
  <c r="G58" i="43"/>
  <c r="G61" i="43"/>
  <c r="G64" i="43"/>
  <c r="G65" i="43"/>
  <c r="G68" i="43"/>
  <c r="G70" i="43"/>
  <c r="G73" i="43"/>
  <c r="G74" i="43"/>
  <c r="G75" i="43"/>
  <c r="G271" i="42"/>
  <c r="G14" i="43"/>
  <c r="G24" i="43"/>
  <c r="G28" i="43"/>
  <c r="G30" i="43"/>
  <c r="G17" i="43"/>
  <c r="G21" i="43"/>
  <c r="G26" i="43"/>
  <c r="G81" i="43"/>
  <c r="G83" i="43"/>
  <c r="G85" i="43"/>
  <c r="G90" i="43"/>
  <c r="G91" i="43"/>
  <c r="G92" i="43"/>
  <c r="G93" i="43"/>
  <c r="G94" i="43"/>
  <c r="G100" i="43"/>
  <c r="G102" i="43"/>
  <c r="G13" i="43"/>
  <c r="M3" i="43"/>
  <c r="M4" i="43"/>
  <c r="J5" i="43"/>
  <c r="I9" i="43"/>
  <c r="I10" i="43"/>
  <c r="I11" i="43"/>
  <c r="I12" i="43"/>
  <c r="I13" i="43"/>
  <c r="I14" i="43"/>
  <c r="I15" i="43"/>
  <c r="I16" i="43"/>
  <c r="I17" i="43"/>
  <c r="I18" i="43"/>
  <c r="I19" i="43"/>
  <c r="I20" i="43"/>
  <c r="I21" i="43"/>
  <c r="I22" i="43"/>
  <c r="I23" i="43"/>
  <c r="I24" i="43"/>
  <c r="I25" i="43"/>
  <c r="I26" i="43"/>
  <c r="I27" i="43"/>
  <c r="I28" i="43"/>
  <c r="I29" i="43"/>
  <c r="I30" i="43"/>
  <c r="I31" i="43"/>
  <c r="I32" i="43"/>
  <c r="I33" i="43"/>
  <c r="I34" i="43"/>
  <c r="I35" i="43"/>
  <c r="I36" i="43"/>
  <c r="I37" i="43"/>
  <c r="I38" i="43"/>
  <c r="I39" i="43"/>
  <c r="I40" i="43"/>
  <c r="I41" i="43"/>
  <c r="I42" i="43"/>
  <c r="I43" i="43"/>
  <c r="I44" i="43"/>
  <c r="I45" i="43"/>
  <c r="I46" i="43"/>
  <c r="I47" i="43"/>
  <c r="I48" i="43"/>
  <c r="I49" i="43"/>
  <c r="I50" i="43"/>
  <c r="I51" i="43"/>
  <c r="I52" i="43"/>
  <c r="I53" i="43"/>
  <c r="I54" i="43"/>
  <c r="I55" i="43"/>
  <c r="I56" i="43"/>
  <c r="I57" i="43"/>
  <c r="I58" i="43"/>
  <c r="I59" i="43"/>
  <c r="I60" i="43"/>
  <c r="I61" i="43"/>
  <c r="I62" i="43"/>
  <c r="I63" i="43"/>
  <c r="I64" i="43"/>
  <c r="I65" i="43"/>
  <c r="I66" i="43"/>
  <c r="I67" i="43"/>
  <c r="I68" i="43"/>
  <c r="I69" i="43"/>
  <c r="I70" i="43"/>
  <c r="I71" i="43"/>
  <c r="I72" i="43"/>
  <c r="I73" i="43"/>
  <c r="I74" i="43"/>
  <c r="I75" i="43"/>
  <c r="I76" i="43"/>
  <c r="K5" i="43"/>
  <c r="G274" i="42"/>
  <c r="S5224" i="4"/>
  <c r="G280" i="42"/>
  <c r="S5248" i="4"/>
  <c r="G290" i="42"/>
  <c r="S5256" i="4"/>
  <c r="G296" i="42"/>
  <c r="S5209" i="4"/>
  <c r="S5217" i="4"/>
  <c r="S5164" i="4"/>
  <c r="S5180" i="4"/>
  <c r="S5212" i="4"/>
  <c r="S5207" i="4"/>
  <c r="S5215" i="4"/>
  <c r="S5186" i="4"/>
  <c r="S5194" i="4"/>
  <c r="S5210" i="4"/>
  <c r="S5181" i="4"/>
  <c r="S5197" i="4"/>
  <c r="S5205" i="4"/>
  <c r="S5213" i="4"/>
  <c r="S5160" i="4"/>
  <c r="S5208" i="4"/>
  <c r="S5179" i="4"/>
  <c r="S5187" i="4"/>
  <c r="S5203" i="4"/>
  <c r="S5211" i="4"/>
  <c r="S5219" i="4"/>
  <c r="G277" i="42"/>
  <c r="G286" i="42"/>
  <c r="S5251" i="4"/>
  <c r="G292" i="42"/>
  <c r="S5259" i="4"/>
  <c r="S5283" i="4"/>
  <c r="S5158" i="4"/>
  <c r="S5182" i="4"/>
  <c r="S5190" i="4"/>
  <c r="S5198" i="4"/>
  <c r="S5206" i="4"/>
  <c r="S5222" i="4"/>
  <c r="S5230" i="4"/>
  <c r="S5246" i="4"/>
  <c r="G289" i="42"/>
  <c r="S5254" i="4"/>
  <c r="G295" i="42"/>
  <c r="G302" i="42"/>
  <c r="G275" i="42"/>
  <c r="G281" i="42"/>
  <c r="S5233" i="4"/>
  <c r="G285" i="42"/>
  <c r="S5249" i="4"/>
  <c r="G291" i="42"/>
  <c r="S5257" i="4"/>
  <c r="S5265" i="4"/>
  <c r="G270" i="42"/>
  <c r="S5220" i="4"/>
  <c r="S5228" i="4"/>
  <c r="G283" i="42"/>
  <c r="S5244" i="4"/>
  <c r="G287" i="42"/>
  <c r="G293" i="42"/>
  <c r="G298" i="42"/>
  <c r="S5268" i="4"/>
  <c r="G273" i="42"/>
  <c r="S5223" i="4"/>
  <c r="G279" i="42"/>
  <c r="S5231" i="4"/>
  <c r="G284" i="42"/>
  <c r="S5263" i="4"/>
  <c r="G299" i="42"/>
  <c r="S5279" i="4"/>
  <c r="S5319" i="4"/>
  <c r="S5218" i="4"/>
  <c r="G276" i="42"/>
  <c r="S5226" i="4"/>
  <c r="G282" i="42"/>
  <c r="S5250" i="4"/>
  <c r="S5258" i="4"/>
  <c r="G297" i="42"/>
  <c r="G300" i="42"/>
  <c r="S5282" i="4"/>
  <c r="S5298" i="4"/>
  <c r="G304" i="42"/>
  <c r="S5221" i="4"/>
  <c r="G278" i="42"/>
  <c r="S5229" i="4"/>
  <c r="G288" i="42"/>
  <c r="S5253" i="4"/>
  <c r="G294" i="42"/>
  <c r="S5261" i="4"/>
  <c r="G301" i="42"/>
  <c r="G303" i="42"/>
  <c r="L3" i="43"/>
  <c r="L2" i="43"/>
  <c r="L4" i="43"/>
  <c r="M2" i="43"/>
  <c r="I286" i="42"/>
  <c r="I287" i="42"/>
  <c r="I288" i="42"/>
  <c r="I289" i="42"/>
  <c r="I290" i="42"/>
  <c r="I291" i="42"/>
  <c r="I292" i="42"/>
  <c r="I293" i="42"/>
  <c r="I294" i="42"/>
  <c r="I295" i="42"/>
  <c r="I296" i="42"/>
  <c r="I297" i="42"/>
  <c r="I270" i="42"/>
  <c r="I271" i="42"/>
  <c r="I272" i="42"/>
  <c r="I273" i="42"/>
  <c r="I274" i="42"/>
  <c r="I275" i="42"/>
  <c r="I276" i="42"/>
  <c r="I298" i="42"/>
  <c r="I299" i="42"/>
  <c r="I300" i="42"/>
  <c r="I301" i="42"/>
  <c r="I302" i="42"/>
  <c r="I303" i="42"/>
  <c r="I304" i="42"/>
  <c r="I277" i="42"/>
  <c r="I278" i="42"/>
  <c r="I279" i="42"/>
  <c r="I280" i="42"/>
  <c r="I281" i="42"/>
  <c r="I282" i="42"/>
  <c r="I283" i="42"/>
  <c r="I284" i="42"/>
  <c r="I285" i="42"/>
  <c r="Q104" i="42"/>
  <c r="Q103" i="42"/>
  <c r="Q102" i="42"/>
  <c r="Q101" i="42"/>
  <c r="Q100" i="42"/>
  <c r="Q99" i="42"/>
  <c r="Q98" i="42"/>
  <c r="Q97" i="42"/>
  <c r="Q96" i="42"/>
  <c r="Q95" i="42"/>
  <c r="Q94" i="42"/>
  <c r="Q93" i="42"/>
  <c r="Q92" i="42"/>
  <c r="Q91" i="42"/>
  <c r="Q90" i="42"/>
  <c r="Q89" i="42"/>
  <c r="Q88" i="42"/>
  <c r="Q87" i="42"/>
  <c r="Q86" i="42"/>
  <c r="Q85" i="42"/>
  <c r="Q84" i="42"/>
  <c r="Q83" i="42"/>
  <c r="Q166" i="42"/>
  <c r="J113" i="42"/>
  <c r="R4810" i="4"/>
  <c r="S4810" i="4" s="1"/>
  <c r="V4810" i="4"/>
  <c r="R4811" i="4"/>
  <c r="G38" i="42"/>
  <c r="V4811" i="4"/>
  <c r="R4812" i="4"/>
  <c r="I39" i="42" s="1"/>
  <c r="V4812" i="4"/>
  <c r="R4813" i="4"/>
  <c r="S4813" i="4" s="1"/>
  <c r="V4813" i="4"/>
  <c r="R4814" i="4"/>
  <c r="I40" i="42" s="1"/>
  <c r="V4814" i="4"/>
  <c r="R4815" i="4"/>
  <c r="S4815" i="4" s="1"/>
  <c r="V4815" i="4"/>
  <c r="R4816" i="4"/>
  <c r="V4816" i="4"/>
  <c r="R4817" i="4"/>
  <c r="G42" i="42"/>
  <c r="V4817" i="4"/>
  <c r="R4818" i="4"/>
  <c r="S4818" i="4" s="1"/>
  <c r="V4818" i="4"/>
  <c r="R4819" i="4"/>
  <c r="S4819" i="4" s="1"/>
  <c r="V4819" i="4"/>
  <c r="R4820" i="4"/>
  <c r="S4820" i="4" s="1"/>
  <c r="V4820" i="4"/>
  <c r="R4821" i="4"/>
  <c r="I43" i="42" s="1"/>
  <c r="V4821" i="4"/>
  <c r="R4822" i="4"/>
  <c r="I44" i="42" s="1"/>
  <c r="V4822" i="4"/>
  <c r="R4823" i="4"/>
  <c r="G45" i="42"/>
  <c r="V4823" i="4"/>
  <c r="R4824" i="4"/>
  <c r="V4824" i="4"/>
  <c r="R4825" i="4"/>
  <c r="S4825" i="4" s="1"/>
  <c r="V4825" i="4"/>
  <c r="R4826" i="4"/>
  <c r="S4826" i="4" s="1"/>
  <c r="V4826" i="4"/>
  <c r="R4827" i="4"/>
  <c r="I47" i="42" s="1"/>
  <c r="G47" i="42"/>
  <c r="V4827" i="4"/>
  <c r="R4828" i="4"/>
  <c r="I48" i="42" s="1"/>
  <c r="V4828" i="4"/>
  <c r="R4829" i="4"/>
  <c r="I49" i="42" s="1"/>
  <c r="V4829" i="4"/>
  <c r="R4830" i="4"/>
  <c r="I50" i="42" s="1"/>
  <c r="V4830" i="4"/>
  <c r="R4831" i="4"/>
  <c r="V4831" i="4"/>
  <c r="R4832" i="4"/>
  <c r="S4832" i="4" s="1"/>
  <c r="V4832" i="4"/>
  <c r="R4833" i="4"/>
  <c r="G52" i="42"/>
  <c r="V4833" i="4"/>
  <c r="R4834" i="4"/>
  <c r="I53" i="42" s="1"/>
  <c r="G53" i="42"/>
  <c r="V4834" i="4"/>
  <c r="R4835" i="4"/>
  <c r="G54" i="42"/>
  <c r="V4835" i="4"/>
  <c r="R4836" i="4"/>
  <c r="I55" i="42" s="1"/>
  <c r="V4836" i="4"/>
  <c r="R4837" i="4"/>
  <c r="S4837" i="4" s="1"/>
  <c r="V4837" i="4"/>
  <c r="R4838" i="4"/>
  <c r="I56" i="42" s="1"/>
  <c r="V4838" i="4"/>
  <c r="R4839" i="4"/>
  <c r="S4839" i="4" s="1"/>
  <c r="V4839" i="4"/>
  <c r="R4840" i="4"/>
  <c r="I57" i="42" s="1"/>
  <c r="V4840" i="4"/>
  <c r="R4841" i="4"/>
  <c r="S4841" i="4" s="1"/>
  <c r="V4841" i="4"/>
  <c r="R4842" i="4"/>
  <c r="S4842" i="4" s="1"/>
  <c r="V4842" i="4"/>
  <c r="R4843" i="4"/>
  <c r="G58" i="42"/>
  <c r="V4843" i="4"/>
  <c r="R4844" i="4"/>
  <c r="I59" i="42" s="1"/>
  <c r="V4844" i="4"/>
  <c r="R4845" i="4"/>
  <c r="S4845" i="4" s="1"/>
  <c r="V4845" i="4"/>
  <c r="R4846" i="4"/>
  <c r="S4846" i="4" s="1"/>
  <c r="V4846" i="4"/>
  <c r="R4847" i="4"/>
  <c r="I205" i="42" s="1"/>
  <c r="V4847" i="4"/>
  <c r="R4848" i="4"/>
  <c r="V4848" i="4"/>
  <c r="R4849" i="4"/>
  <c r="I206" i="42" s="1"/>
  <c r="V4849" i="4"/>
  <c r="R4850" i="4"/>
  <c r="I61" i="42" s="1"/>
  <c r="G61" i="42"/>
  <c r="V4850" i="4"/>
  <c r="R4851" i="4"/>
  <c r="G62" i="42"/>
  <c r="V4851" i="4"/>
  <c r="R4852" i="4"/>
  <c r="S4852" i="4" s="1"/>
  <c r="V4852" i="4"/>
  <c r="R4853" i="4"/>
  <c r="S4853" i="4" s="1"/>
  <c r="V4853" i="4"/>
  <c r="R4854" i="4"/>
  <c r="S4854" i="4" s="1"/>
  <c r="V4854" i="4"/>
  <c r="R4855" i="4"/>
  <c r="G63" i="42"/>
  <c r="V4855" i="4"/>
  <c r="R4856" i="4"/>
  <c r="S4856" i="4" s="1"/>
  <c r="V4856" i="4"/>
  <c r="R4857" i="4"/>
  <c r="I64" i="42" s="1"/>
  <c r="V4857" i="4"/>
  <c r="R4858" i="4"/>
  <c r="S4858" i="4" s="1"/>
  <c r="V4858" i="4"/>
  <c r="R4859" i="4"/>
  <c r="I65" i="42" s="1"/>
  <c r="V4859" i="4"/>
  <c r="R4860" i="4"/>
  <c r="S4860" i="4" s="1"/>
  <c r="V4860" i="4"/>
  <c r="R4861" i="4"/>
  <c r="V4861" i="4"/>
  <c r="R4862" i="4"/>
  <c r="S4862" i="4" s="1"/>
  <c r="V4862" i="4"/>
  <c r="R4863" i="4"/>
  <c r="V4863" i="4"/>
  <c r="R4864" i="4"/>
  <c r="V4864" i="4"/>
  <c r="R4865" i="4"/>
  <c r="I69" i="42" s="1"/>
  <c r="V4865" i="4"/>
  <c r="R4866" i="4"/>
  <c r="V4866" i="4"/>
  <c r="R4867" i="4"/>
  <c r="S4867" i="4" s="1"/>
  <c r="V4867" i="4"/>
  <c r="R4868" i="4"/>
  <c r="V4868" i="4"/>
  <c r="R4869" i="4"/>
  <c r="S4869" i="4" s="1"/>
  <c r="V4869" i="4"/>
  <c r="R4870" i="4"/>
  <c r="I72" i="42" s="1"/>
  <c r="V4870" i="4"/>
  <c r="R4871" i="4"/>
  <c r="V4871" i="4"/>
  <c r="R4872" i="4"/>
  <c r="S4872" i="4" s="1"/>
  <c r="V4872" i="4"/>
  <c r="R4873" i="4"/>
  <c r="V4873" i="4"/>
  <c r="R4874" i="4"/>
  <c r="S4874" i="4" s="1"/>
  <c r="V4874" i="4"/>
  <c r="R4875" i="4"/>
  <c r="I75" i="42" s="1"/>
  <c r="V4875" i="4"/>
  <c r="R4876" i="4"/>
  <c r="S4876" i="4" s="1"/>
  <c r="V4876" i="4"/>
  <c r="R4877" i="4"/>
  <c r="I76" i="42" s="1"/>
  <c r="G76" i="42"/>
  <c r="V4877" i="4"/>
  <c r="R4878" i="4"/>
  <c r="I77" i="42" s="1"/>
  <c r="G77" i="42"/>
  <c r="V4878" i="4"/>
  <c r="R4879" i="4"/>
  <c r="S4879" i="4" s="1"/>
  <c r="V4879" i="4"/>
  <c r="R4880" i="4"/>
  <c r="I207" i="42" s="1"/>
  <c r="V4880" i="4"/>
  <c r="R4881" i="4"/>
  <c r="S4881" i="4" s="1"/>
  <c r="V4881" i="4"/>
  <c r="R4882" i="4"/>
  <c r="I78" i="42" s="1"/>
  <c r="G78" i="42"/>
  <c r="V4882" i="4"/>
  <c r="R4883" i="4"/>
  <c r="S4883" i="4" s="1"/>
  <c r="V4883" i="4"/>
  <c r="R4884" i="4"/>
  <c r="V4884" i="4"/>
  <c r="R4885" i="4"/>
  <c r="I80" i="42" s="1"/>
  <c r="G80" i="42"/>
  <c r="V4885" i="4"/>
  <c r="R4886" i="4"/>
  <c r="I81" i="42" s="1"/>
  <c r="G81" i="42"/>
  <c r="V4886" i="4"/>
  <c r="R4887" i="4"/>
  <c r="V4887" i="4"/>
  <c r="R4888" i="4"/>
  <c r="S4888" i="4" s="1"/>
  <c r="V4888" i="4"/>
  <c r="R4889" i="4"/>
  <c r="I83" i="42" s="1"/>
  <c r="V4889" i="4"/>
  <c r="R4890" i="4"/>
  <c r="I84" i="42" s="1"/>
  <c r="V4890" i="4"/>
  <c r="R4891" i="4"/>
  <c r="S4891" i="4" s="1"/>
  <c r="V4891" i="4"/>
  <c r="R4892" i="4"/>
  <c r="V4892" i="4"/>
  <c r="R4893" i="4"/>
  <c r="G86" i="42"/>
  <c r="V4893" i="4"/>
  <c r="R4894" i="4"/>
  <c r="S4894" i="4" s="1"/>
  <c r="V4894" i="4"/>
  <c r="R4895" i="4"/>
  <c r="V4895" i="4"/>
  <c r="R4896" i="4"/>
  <c r="S4896" i="4" s="1"/>
  <c r="V4896" i="4"/>
  <c r="R4897" i="4"/>
  <c r="I88" i="42" s="1"/>
  <c r="V4897" i="4"/>
  <c r="R4898" i="4"/>
  <c r="S4898" i="4" s="1"/>
  <c r="V4898" i="4"/>
  <c r="R4899" i="4"/>
  <c r="S4899" i="4" s="1"/>
  <c r="V4899" i="4"/>
  <c r="R4900" i="4"/>
  <c r="I89" i="42" s="1"/>
  <c r="V4900" i="4"/>
  <c r="R4901" i="4"/>
  <c r="I90" i="42" s="1"/>
  <c r="V4901" i="4"/>
  <c r="R4902" i="4"/>
  <c r="S4902" i="4" s="1"/>
  <c r="V4902" i="4"/>
  <c r="R4903" i="4"/>
  <c r="S4903" i="4" s="1"/>
  <c r="V4903" i="4"/>
  <c r="R4904" i="4"/>
  <c r="S4904" i="4" s="1"/>
  <c r="V4904" i="4"/>
  <c r="R4905" i="4"/>
  <c r="I91" i="42" s="1"/>
  <c r="V4905" i="4"/>
  <c r="R4906" i="4"/>
  <c r="I92" i="42" s="1"/>
  <c r="V4906" i="4"/>
  <c r="R4907" i="4"/>
  <c r="I93" i="42" s="1"/>
  <c r="V4907" i="4"/>
  <c r="R4908" i="4"/>
  <c r="I94" i="42" s="1"/>
  <c r="V4908" i="4"/>
  <c r="R4909" i="4"/>
  <c r="I95" i="42" s="1"/>
  <c r="G95" i="42"/>
  <c r="V4909" i="4"/>
  <c r="R4910" i="4"/>
  <c r="S4910" i="4" s="1"/>
  <c r="V4910" i="4"/>
  <c r="R4911" i="4"/>
  <c r="V4911" i="4"/>
  <c r="R4912" i="4"/>
  <c r="S4912" i="4" s="1"/>
  <c r="V4912" i="4"/>
  <c r="R4913" i="4"/>
  <c r="I97" i="42" s="1"/>
  <c r="V4913" i="4"/>
  <c r="R4914" i="4"/>
  <c r="G98" i="42"/>
  <c r="V4914" i="4"/>
  <c r="R4915" i="4"/>
  <c r="S4915" i="4" s="1"/>
  <c r="V4915" i="4"/>
  <c r="R4916" i="4"/>
  <c r="S4916" i="4" s="1"/>
  <c r="V4916" i="4"/>
  <c r="R4917" i="4"/>
  <c r="S4917" i="4" s="1"/>
  <c r="V4917" i="4"/>
  <c r="R4918" i="4"/>
  <c r="I99" i="42" s="1"/>
  <c r="V4918" i="4"/>
  <c r="R4919" i="4"/>
  <c r="V4919" i="4"/>
  <c r="R4920" i="4"/>
  <c r="I101" i="42" s="1"/>
  <c r="V4920" i="4"/>
  <c r="R4921" i="4"/>
  <c r="I102" i="42" s="1"/>
  <c r="G102" i="42"/>
  <c r="V4921" i="4"/>
  <c r="R4922" i="4"/>
  <c r="I103" i="42" s="1"/>
  <c r="V4922" i="4"/>
  <c r="R4923" i="4"/>
  <c r="I104" i="42" s="1"/>
  <c r="V4923" i="4"/>
  <c r="R4924" i="4"/>
  <c r="I105" i="42" s="1"/>
  <c r="V4924" i="4"/>
  <c r="R4925" i="4"/>
  <c r="V4925" i="4"/>
  <c r="R4926" i="4"/>
  <c r="I107" i="42" s="1"/>
  <c r="V4926" i="4"/>
  <c r="R4927" i="4"/>
  <c r="V4927" i="4"/>
  <c r="R4928" i="4"/>
  <c r="I109" i="42" s="1"/>
  <c r="V4928" i="4"/>
  <c r="R4929" i="4"/>
  <c r="I110" i="42" s="1"/>
  <c r="V4929" i="4"/>
  <c r="R4930" i="4"/>
  <c r="S4930" i="4" s="1"/>
  <c r="V4930" i="4"/>
  <c r="R4931" i="4"/>
  <c r="I111" i="42" s="1"/>
  <c r="V4931" i="4"/>
  <c r="R4932" i="4"/>
  <c r="S4932" i="4" s="1"/>
  <c r="V4932" i="4"/>
  <c r="R4933" i="4"/>
  <c r="V4933" i="4"/>
  <c r="R4934" i="4"/>
  <c r="S4934" i="4" s="1"/>
  <c r="V4934" i="4"/>
  <c r="R4935" i="4"/>
  <c r="V4935" i="4"/>
  <c r="R4936" i="4"/>
  <c r="I113" i="42" s="1"/>
  <c r="V4936" i="4"/>
  <c r="R4937" i="4"/>
  <c r="I114" i="42" s="1"/>
  <c r="V4937" i="4"/>
  <c r="R4938" i="4"/>
  <c r="S4938" i="4" s="1"/>
  <c r="V4938" i="4"/>
  <c r="R4939" i="4"/>
  <c r="I115" i="42" s="1"/>
  <c r="V4939" i="4"/>
  <c r="R4940" i="4"/>
  <c r="V4940" i="4"/>
  <c r="R4941" i="4"/>
  <c r="S4941" i="4" s="1"/>
  <c r="V4941" i="4"/>
  <c r="R4942" i="4"/>
  <c r="S4942" i="4" s="1"/>
  <c r="V4942" i="4"/>
  <c r="R4943" i="4"/>
  <c r="S4943" i="4" s="1"/>
  <c r="V4943" i="4"/>
  <c r="R4944" i="4"/>
  <c r="V4944" i="4"/>
  <c r="R4945" i="4"/>
  <c r="S4945" i="4" s="1"/>
  <c r="V4945" i="4"/>
  <c r="R4946" i="4"/>
  <c r="S4946" i="4" s="1"/>
  <c r="V4946" i="4"/>
  <c r="R4947" i="4"/>
  <c r="I118" i="42" s="1"/>
  <c r="V4947" i="4"/>
  <c r="R4948" i="4"/>
  <c r="S4948" i="4" s="1"/>
  <c r="V4948" i="4"/>
  <c r="R4949" i="4"/>
  <c r="I119" i="42" s="1"/>
  <c r="V4949" i="4"/>
  <c r="R4950" i="4"/>
  <c r="S4950" i="4" s="1"/>
  <c r="V4950" i="4"/>
  <c r="R4951" i="4"/>
  <c r="V4951" i="4"/>
  <c r="R4952" i="4"/>
  <c r="S4952" i="4" s="1"/>
  <c r="V4952" i="4"/>
  <c r="R4953" i="4"/>
  <c r="I121" i="42" s="1"/>
  <c r="V4953" i="4"/>
  <c r="R4954" i="4"/>
  <c r="S4954" i="4" s="1"/>
  <c r="V4954" i="4"/>
  <c r="R4955" i="4"/>
  <c r="S4955" i="4" s="1"/>
  <c r="V4955" i="4"/>
  <c r="R4956" i="4"/>
  <c r="I122" i="42" s="1"/>
  <c r="V4956" i="4"/>
  <c r="R4957" i="4"/>
  <c r="S4957" i="4" s="1"/>
  <c r="V4957" i="4"/>
  <c r="R4958" i="4"/>
  <c r="V4958" i="4"/>
  <c r="R4959" i="4"/>
  <c r="S4959" i="4" s="1"/>
  <c r="V4959" i="4"/>
  <c r="R4960" i="4"/>
  <c r="I209" i="42" s="1"/>
  <c r="V4960" i="4"/>
  <c r="R4961" i="4"/>
  <c r="S4961" i="4" s="1"/>
  <c r="V4961" i="4"/>
  <c r="R4962" i="4"/>
  <c r="I124" i="42" s="1"/>
  <c r="V4962" i="4"/>
  <c r="R4963" i="4"/>
  <c r="I125" i="42" s="1"/>
  <c r="V4963" i="4"/>
  <c r="R4964" i="4"/>
  <c r="V4964" i="4"/>
  <c r="R4965" i="4"/>
  <c r="S4965" i="4" s="1"/>
  <c r="V4965" i="4"/>
  <c r="R4966" i="4"/>
  <c r="S4966" i="4" s="1"/>
  <c r="V4966" i="4"/>
  <c r="R4967" i="4"/>
  <c r="S4967" i="4" s="1"/>
  <c r="V4967" i="4"/>
  <c r="R4968" i="4"/>
  <c r="S4968" i="4" s="1"/>
  <c r="V4968" i="4"/>
  <c r="R4969" i="4"/>
  <c r="S4969" i="4" s="1"/>
  <c r="V4969" i="4"/>
  <c r="R4970" i="4"/>
  <c r="S4970" i="4" s="1"/>
  <c r="V4970" i="4"/>
  <c r="R4971" i="4"/>
  <c r="S4971" i="4" s="1"/>
  <c r="V4971" i="4"/>
  <c r="R4972" i="4"/>
  <c r="S4972" i="4" s="1"/>
  <c r="V4972" i="4"/>
  <c r="R4973" i="4"/>
  <c r="S4973" i="4" s="1"/>
  <c r="V4973" i="4"/>
  <c r="R4974" i="4"/>
  <c r="V4974" i="4"/>
  <c r="R4975" i="4"/>
  <c r="S4975" i="4" s="1"/>
  <c r="V4975" i="4"/>
  <c r="R4976" i="4"/>
  <c r="V4976" i="4"/>
  <c r="R4977" i="4"/>
  <c r="V4977" i="4"/>
  <c r="R4978" i="4"/>
  <c r="S4978" i="4" s="1"/>
  <c r="V4978" i="4"/>
  <c r="R4979" i="4"/>
  <c r="I129" i="42" s="1"/>
  <c r="V4979" i="4"/>
  <c r="R4980" i="4"/>
  <c r="S4980" i="4" s="1"/>
  <c r="V4980" i="4"/>
  <c r="R4981" i="4"/>
  <c r="I130" i="42" s="1"/>
  <c r="V4981" i="4"/>
  <c r="R4982" i="4"/>
  <c r="V4982" i="4"/>
  <c r="R4983" i="4"/>
  <c r="S4983" i="4" s="1"/>
  <c r="V4983" i="4"/>
  <c r="R4984" i="4"/>
  <c r="I132" i="42" s="1"/>
  <c r="V4984" i="4"/>
  <c r="R4985" i="4"/>
  <c r="S4985" i="4" s="1"/>
  <c r="V4985" i="4"/>
  <c r="R4986" i="4"/>
  <c r="S4986" i="4" s="1"/>
  <c r="V4986" i="4"/>
  <c r="R4987" i="4"/>
  <c r="I133" i="42" s="1"/>
  <c r="V4987" i="4"/>
  <c r="R4988" i="4"/>
  <c r="S4988" i="4" s="1"/>
  <c r="V4988" i="4"/>
  <c r="R4989" i="4"/>
  <c r="S4989" i="4" s="1"/>
  <c r="V4989" i="4"/>
  <c r="R4990" i="4"/>
  <c r="V4990" i="4"/>
  <c r="R4991" i="4"/>
  <c r="G134" i="42"/>
  <c r="V4991" i="4"/>
  <c r="R4992" i="4"/>
  <c r="V4992" i="4"/>
  <c r="R4993" i="4"/>
  <c r="S4993" i="4" s="1"/>
  <c r="V4993" i="4"/>
  <c r="R4994" i="4"/>
  <c r="I136" i="42" s="1"/>
  <c r="V4994" i="4"/>
  <c r="R4995" i="4"/>
  <c r="I137" i="42" s="1"/>
  <c r="V4995" i="4"/>
  <c r="R4996" i="4"/>
  <c r="I138" i="42" s="1"/>
  <c r="V4996" i="4"/>
  <c r="R4997" i="4"/>
  <c r="I139" i="42" s="1"/>
  <c r="V4997" i="4"/>
  <c r="R4998" i="4"/>
  <c r="I140" i="42" s="1"/>
  <c r="V4998" i="4"/>
  <c r="R4999" i="4"/>
  <c r="V4999" i="4"/>
  <c r="R5000" i="4"/>
  <c r="V5000" i="4"/>
  <c r="R5001" i="4"/>
  <c r="I143" i="42" s="1"/>
  <c r="V5001" i="4"/>
  <c r="R5002" i="4"/>
  <c r="I144" i="42" s="1"/>
  <c r="V5002" i="4"/>
  <c r="R5003" i="4"/>
  <c r="I145" i="42" s="1"/>
  <c r="V5003" i="4"/>
  <c r="R5004" i="4"/>
  <c r="V5004" i="4"/>
  <c r="R5005" i="4"/>
  <c r="I147" i="42" s="1"/>
  <c r="V5005" i="4"/>
  <c r="R5006" i="4"/>
  <c r="V5006" i="4"/>
  <c r="R5007" i="4"/>
  <c r="S5007" i="4" s="1"/>
  <c r="V5007" i="4"/>
  <c r="R5008" i="4"/>
  <c r="S5008" i="4" s="1"/>
  <c r="V5008" i="4"/>
  <c r="R5009" i="4"/>
  <c r="V5009" i="4"/>
  <c r="R5010" i="4"/>
  <c r="S5010" i="4" s="1"/>
  <c r="V5010" i="4"/>
  <c r="R5011" i="4"/>
  <c r="S5011" i="4" s="1"/>
  <c r="V5011" i="4"/>
  <c r="R5012" i="4"/>
  <c r="V5012" i="4"/>
  <c r="R5013" i="4"/>
  <c r="S5013" i="4" s="1"/>
  <c r="V5013" i="4"/>
  <c r="R5014" i="4"/>
  <c r="S5014" i="4" s="1"/>
  <c r="V5014" i="4"/>
  <c r="R5015" i="4"/>
  <c r="V5015" i="4"/>
  <c r="R5016" i="4"/>
  <c r="S5016" i="4" s="1"/>
  <c r="V5016" i="4"/>
  <c r="R5017" i="4"/>
  <c r="V5017" i="4"/>
  <c r="R5018" i="4"/>
  <c r="S5018" i="4" s="1"/>
  <c r="V5018" i="4"/>
  <c r="R5019" i="4"/>
  <c r="I153" i="42" s="1"/>
  <c r="V5019" i="4"/>
  <c r="R5020" i="4"/>
  <c r="V5020" i="4"/>
  <c r="R5021" i="4"/>
  <c r="V5021" i="4"/>
  <c r="R5022" i="4"/>
  <c r="S5022" i="4" s="1"/>
  <c r="V5022" i="4"/>
  <c r="R5023" i="4"/>
  <c r="V5023" i="4"/>
  <c r="R5024" i="4"/>
  <c r="V5024" i="4"/>
  <c r="R5025" i="4"/>
  <c r="S5025" i="4" s="1"/>
  <c r="V5025" i="4"/>
  <c r="R5026" i="4"/>
  <c r="I157" i="42" s="1"/>
  <c r="V5026" i="4"/>
  <c r="R5027" i="4"/>
  <c r="S5027" i="4" s="1"/>
  <c r="V5027" i="4"/>
  <c r="R5028" i="4"/>
  <c r="S5028" i="4" s="1"/>
  <c r="V5028" i="4"/>
  <c r="R5029" i="4"/>
  <c r="S5029" i="4" s="1"/>
  <c r="V5029" i="4"/>
  <c r="R5030" i="4"/>
  <c r="I158" i="42" s="1"/>
  <c r="V5030" i="4"/>
  <c r="R5031" i="4"/>
  <c r="S5031" i="4" s="1"/>
  <c r="V5031" i="4"/>
  <c r="R5032" i="4"/>
  <c r="V5032" i="4"/>
  <c r="R5033" i="4"/>
  <c r="S5033" i="4" s="1"/>
  <c r="V5033" i="4"/>
  <c r="R5034" i="4"/>
  <c r="I160" i="42" s="1"/>
  <c r="V5034" i="4"/>
  <c r="R5035" i="4"/>
  <c r="S5035" i="4" s="1"/>
  <c r="V5035" i="4"/>
  <c r="R5036" i="4"/>
  <c r="I212" i="42" s="1"/>
  <c r="V5036" i="4"/>
  <c r="R5037" i="4"/>
  <c r="V5037" i="4"/>
  <c r="R5038" i="4"/>
  <c r="S5038" i="4" s="1"/>
  <c r="V5038" i="4"/>
  <c r="R5039" i="4"/>
  <c r="G77" i="43"/>
  <c r="V5039" i="4"/>
  <c r="R5040" i="4"/>
  <c r="V5040" i="4"/>
  <c r="R5041" i="4"/>
  <c r="V5041" i="4"/>
  <c r="R5042" i="4"/>
  <c r="V5042" i="4"/>
  <c r="R5043" i="4"/>
  <c r="V5043" i="4"/>
  <c r="R5044" i="4"/>
  <c r="V5044" i="4"/>
  <c r="R5045" i="4"/>
  <c r="V5045" i="4"/>
  <c r="R5046" i="4"/>
  <c r="S5046" i="4" s="1"/>
  <c r="V5046" i="4"/>
  <c r="R5047" i="4"/>
  <c r="I78" i="43" s="1"/>
  <c r="G78" i="43"/>
  <c r="V5047" i="4"/>
  <c r="R5048" i="4"/>
  <c r="V5048" i="4"/>
  <c r="R5049" i="4"/>
  <c r="V5049" i="4"/>
  <c r="R5050" i="4"/>
  <c r="S5050" i="4" s="1"/>
  <c r="V5050" i="4"/>
  <c r="R5051" i="4"/>
  <c r="V5051" i="4"/>
  <c r="R5052" i="4"/>
  <c r="S5052" i="4" s="1"/>
  <c r="V5052" i="4"/>
  <c r="R5053" i="4"/>
  <c r="V5053" i="4"/>
  <c r="R5054" i="4"/>
  <c r="V5054" i="4"/>
  <c r="R5055" i="4"/>
  <c r="V5055" i="4"/>
  <c r="R5056" i="4"/>
  <c r="V5056" i="4"/>
  <c r="R5057" i="4"/>
  <c r="V5057" i="4"/>
  <c r="R5058" i="4"/>
  <c r="S5058" i="4" s="1"/>
  <c r="V5058" i="4"/>
  <c r="R5059" i="4"/>
  <c r="S5059" i="4" s="1"/>
  <c r="V5059" i="4"/>
  <c r="R5060" i="4"/>
  <c r="S5060" i="4" s="1"/>
  <c r="V5060" i="4"/>
  <c r="R5061" i="4"/>
  <c r="S5061" i="4" s="1"/>
  <c r="V5061" i="4"/>
  <c r="R5062" i="4"/>
  <c r="V5062" i="4"/>
  <c r="R5063" i="4"/>
  <c r="V5063" i="4"/>
  <c r="R5064" i="4"/>
  <c r="V5064" i="4"/>
  <c r="R5065" i="4"/>
  <c r="S5065" i="4" s="1"/>
  <c r="V5065" i="4"/>
  <c r="R5066" i="4"/>
  <c r="S5066" i="4" s="1"/>
  <c r="V5066" i="4"/>
  <c r="R5067" i="4"/>
  <c r="S5067" i="4" s="1"/>
  <c r="V5067" i="4"/>
  <c r="R5068" i="4"/>
  <c r="S5068" i="4" s="1"/>
  <c r="V5068" i="4"/>
  <c r="R5069" i="4"/>
  <c r="G177" i="42"/>
  <c r="V5069" i="4"/>
  <c r="R5070" i="4"/>
  <c r="S5070" i="4" s="1"/>
  <c r="V5070" i="4"/>
  <c r="R5071" i="4"/>
  <c r="V5071" i="4"/>
  <c r="R5072" i="4"/>
  <c r="V5072" i="4"/>
  <c r="R5073" i="4"/>
  <c r="S5073" i="4" s="1"/>
  <c r="V5073" i="4"/>
  <c r="R5074" i="4"/>
  <c r="G215" i="42"/>
  <c r="V5074" i="4"/>
  <c r="R5075" i="4"/>
  <c r="S5075" i="4" s="1"/>
  <c r="V5075" i="4"/>
  <c r="R5076" i="4"/>
  <c r="V5076" i="4"/>
  <c r="R5077" i="4"/>
  <c r="V5077" i="4"/>
  <c r="R5078" i="4"/>
  <c r="S5078" i="4" s="1"/>
  <c r="V5078" i="4"/>
  <c r="R5079" i="4"/>
  <c r="V5079" i="4"/>
  <c r="R5080" i="4"/>
  <c r="S5080" i="4" s="1"/>
  <c r="V5080" i="4"/>
  <c r="R5081" i="4"/>
  <c r="V5081" i="4"/>
  <c r="R5082" i="4"/>
  <c r="S5082" i="4" s="1"/>
  <c r="V5082" i="4"/>
  <c r="R5083" i="4"/>
  <c r="S5083" i="4" s="1"/>
  <c r="V5083" i="4"/>
  <c r="R5084" i="4"/>
  <c r="S5084" i="4" s="1"/>
  <c r="V5084" i="4"/>
  <c r="R5085" i="4"/>
  <c r="S5085" i="4" s="1"/>
  <c r="V5085" i="4"/>
  <c r="R5086" i="4"/>
  <c r="V5086" i="4"/>
  <c r="R5087" i="4"/>
  <c r="S5087" i="4" s="1"/>
  <c r="V5087" i="4"/>
  <c r="R5088" i="4"/>
  <c r="V5088" i="4"/>
  <c r="R5089" i="4"/>
  <c r="S5089" i="4" s="1"/>
  <c r="V5089" i="4"/>
  <c r="R5090" i="4"/>
  <c r="G219" i="42"/>
  <c r="V5090" i="4"/>
  <c r="R5091" i="4"/>
  <c r="V5091" i="4"/>
  <c r="R5092" i="4"/>
  <c r="V5092" i="4"/>
  <c r="R5093" i="4"/>
  <c r="V5093" i="4"/>
  <c r="R5094" i="4"/>
  <c r="S5094" i="4" s="1"/>
  <c r="V5094" i="4"/>
  <c r="R5095" i="4"/>
  <c r="S5095" i="4" s="1"/>
  <c r="V5095" i="4"/>
  <c r="R5096" i="4"/>
  <c r="V5096" i="4"/>
  <c r="R5097" i="4"/>
  <c r="S5097" i="4" s="1"/>
  <c r="V5097" i="4"/>
  <c r="R5098" i="4"/>
  <c r="S5098" i="4" s="1"/>
  <c r="V5098" i="4"/>
  <c r="R5099" i="4"/>
  <c r="V5099" i="4"/>
  <c r="R5100" i="4"/>
  <c r="S5100" i="4" s="1"/>
  <c r="V5100" i="4"/>
  <c r="R5101" i="4"/>
  <c r="V5101" i="4"/>
  <c r="R5102" i="4"/>
  <c r="S5102" i="4" s="1"/>
  <c r="V5102" i="4"/>
  <c r="R5103" i="4"/>
  <c r="S5103" i="4" s="1"/>
  <c r="V5103" i="4"/>
  <c r="R5104" i="4"/>
  <c r="S5104" i="4" s="1"/>
  <c r="V5104" i="4"/>
  <c r="R5105" i="4"/>
  <c r="S5105" i="4" s="1"/>
  <c r="V5105" i="4"/>
  <c r="R5106" i="4"/>
  <c r="S5106" i="4" s="1"/>
  <c r="V5106" i="4"/>
  <c r="R5107" i="4"/>
  <c r="S5107" i="4" s="1"/>
  <c r="V5107" i="4"/>
  <c r="R5108" i="4"/>
  <c r="S5108" i="4" s="1"/>
  <c r="V5108" i="4"/>
  <c r="R5109" i="4"/>
  <c r="S5109" i="4" s="1"/>
  <c r="V5109" i="4"/>
  <c r="R5110" i="4"/>
  <c r="S5110" i="4" s="1"/>
  <c r="V5110" i="4"/>
  <c r="R5111" i="4"/>
  <c r="V5111" i="4"/>
  <c r="R5112" i="4"/>
  <c r="S5112" i="4" s="1"/>
  <c r="V5112" i="4"/>
  <c r="R5113" i="4"/>
  <c r="V5113" i="4"/>
  <c r="R5114" i="4"/>
  <c r="G185" i="42"/>
  <c r="V5114" i="4"/>
  <c r="R5115" i="4"/>
  <c r="V5115" i="4"/>
  <c r="R5116" i="4"/>
  <c r="V5116" i="4"/>
  <c r="R5117" i="4"/>
  <c r="V5117" i="4"/>
  <c r="R5118" i="4"/>
  <c r="V5118" i="4"/>
  <c r="R5119" i="4"/>
  <c r="V5119" i="4"/>
  <c r="R5120" i="4"/>
  <c r="S5120" i="4" s="1"/>
  <c r="V5120" i="4"/>
  <c r="R5121" i="4"/>
  <c r="V5121" i="4"/>
  <c r="R5122" i="4"/>
  <c r="G192" i="42"/>
  <c r="V5122" i="4"/>
  <c r="R5123" i="4"/>
  <c r="G225" i="42"/>
  <c r="V5123" i="4"/>
  <c r="R5124" i="4"/>
  <c r="S5124" i="4" s="1"/>
  <c r="V5124" i="4"/>
  <c r="R5125" i="4"/>
  <c r="V5125" i="4"/>
  <c r="R5126" i="4"/>
  <c r="S5126" i="4" s="1"/>
  <c r="V5126" i="4"/>
  <c r="R5127" i="4"/>
  <c r="V5127" i="4"/>
  <c r="R5128" i="4"/>
  <c r="V5128" i="4"/>
  <c r="R5129" i="4"/>
  <c r="V5129" i="4"/>
  <c r="R5130" i="4"/>
  <c r="S5130" i="4" s="1"/>
  <c r="V5130" i="4"/>
  <c r="R5131" i="4"/>
  <c r="V5131" i="4"/>
  <c r="R5132" i="4"/>
  <c r="S5132" i="4" s="1"/>
  <c r="V5132" i="4"/>
  <c r="R5133" i="4"/>
  <c r="V5133" i="4"/>
  <c r="R5134" i="4"/>
  <c r="S5134" i="4" s="1"/>
  <c r="V5134" i="4"/>
  <c r="R5135" i="4"/>
  <c r="S5135" i="4" s="1"/>
  <c r="V5135" i="4"/>
  <c r="R5136" i="4"/>
  <c r="V5136" i="4"/>
  <c r="R5137" i="4"/>
  <c r="S5137" i="4" s="1"/>
  <c r="V5137" i="4"/>
  <c r="R5138" i="4"/>
  <c r="G8" i="43"/>
  <c r="V5138" i="4"/>
  <c r="R5139" i="4"/>
  <c r="S5139" i="4" s="1"/>
  <c r="V5139" i="4"/>
  <c r="R5140" i="4"/>
  <c r="S5140" i="4" s="1"/>
  <c r="V5140" i="4"/>
  <c r="R5141" i="4"/>
  <c r="V5141" i="4"/>
  <c r="R5142" i="4"/>
  <c r="V5142" i="4"/>
  <c r="R5143" i="4"/>
  <c r="V5143" i="4"/>
  <c r="R5144" i="4"/>
  <c r="S5144" i="4" s="1"/>
  <c r="V5144" i="4"/>
  <c r="R5145" i="4"/>
  <c r="V5145" i="4"/>
  <c r="R5146" i="4"/>
  <c r="S5146" i="4" s="1"/>
  <c r="V5146" i="4"/>
  <c r="R5147" i="4"/>
  <c r="S5147" i="4" s="1"/>
  <c r="V5147" i="4"/>
  <c r="R5148" i="4"/>
  <c r="V5148" i="4"/>
  <c r="R5149" i="4"/>
  <c r="S5149" i="4" s="1"/>
  <c r="V5149" i="4"/>
  <c r="R5150" i="4"/>
  <c r="S5150" i="4" s="1"/>
  <c r="V5150" i="4"/>
  <c r="R5151" i="4"/>
  <c r="S5151" i="4" s="1"/>
  <c r="V5151" i="4"/>
  <c r="R5152" i="4"/>
  <c r="V5152" i="4"/>
  <c r="R5153" i="4"/>
  <c r="V5153" i="4"/>
  <c r="R5154" i="4"/>
  <c r="G198" i="42"/>
  <c r="V5154" i="4"/>
  <c r="R5155" i="4"/>
  <c r="V5155" i="4"/>
  <c r="R5156" i="4"/>
  <c r="S5156" i="4" s="1"/>
  <c r="V5156" i="4"/>
  <c r="E7" i="42"/>
  <c r="D7" i="42" s="1"/>
  <c r="F7" i="42"/>
  <c r="H7" i="42"/>
  <c r="E8" i="42"/>
  <c r="D8" i="42" s="1"/>
  <c r="F8" i="42"/>
  <c r="H8" i="42"/>
  <c r="E9" i="42"/>
  <c r="D9" i="42" s="1"/>
  <c r="F9" i="42"/>
  <c r="H9" i="42"/>
  <c r="E10" i="42"/>
  <c r="D10" i="42" s="1"/>
  <c r="F10" i="42"/>
  <c r="H10" i="42"/>
  <c r="E11" i="42"/>
  <c r="D11" i="42" s="1"/>
  <c r="F11" i="42"/>
  <c r="H11" i="42"/>
  <c r="E12" i="42"/>
  <c r="D12" i="42" s="1"/>
  <c r="F12" i="42"/>
  <c r="H12" i="42"/>
  <c r="E13" i="42"/>
  <c r="D13" i="42" s="1"/>
  <c r="F13" i="42"/>
  <c r="H13" i="42"/>
  <c r="E14" i="42"/>
  <c r="D14" i="42" s="1"/>
  <c r="F14" i="42"/>
  <c r="H14" i="42"/>
  <c r="E15" i="42"/>
  <c r="D15" i="42" s="1"/>
  <c r="F15" i="42"/>
  <c r="H15" i="42"/>
  <c r="E16" i="42"/>
  <c r="D16" i="42" s="1"/>
  <c r="F16" i="42"/>
  <c r="H16" i="42"/>
  <c r="E17" i="42"/>
  <c r="D17" i="42" s="1"/>
  <c r="F17" i="42"/>
  <c r="H17" i="42"/>
  <c r="E18" i="42"/>
  <c r="D18" i="42" s="1"/>
  <c r="F18" i="42"/>
  <c r="H18" i="42"/>
  <c r="E19" i="42"/>
  <c r="D19" i="42" s="1"/>
  <c r="F19" i="42"/>
  <c r="H19" i="42"/>
  <c r="E20" i="42"/>
  <c r="D20" i="42" s="1"/>
  <c r="F20" i="42"/>
  <c r="H20" i="42"/>
  <c r="E21" i="42"/>
  <c r="D21" i="42" s="1"/>
  <c r="F21" i="42"/>
  <c r="H21" i="42"/>
  <c r="E22" i="42"/>
  <c r="D22" i="42" s="1"/>
  <c r="F22" i="42"/>
  <c r="H22" i="42"/>
  <c r="E23" i="42"/>
  <c r="D23" i="42" s="1"/>
  <c r="F23" i="42"/>
  <c r="H23" i="42"/>
  <c r="E24" i="42"/>
  <c r="D24" i="42" s="1"/>
  <c r="F24" i="42"/>
  <c r="H24" i="42"/>
  <c r="E25" i="42"/>
  <c r="D25" i="42" s="1"/>
  <c r="F25" i="42"/>
  <c r="H25" i="42"/>
  <c r="E26" i="42"/>
  <c r="D26" i="42" s="1"/>
  <c r="F26" i="42"/>
  <c r="H26" i="42"/>
  <c r="E27" i="42"/>
  <c r="D27" i="42" s="1"/>
  <c r="F27" i="42"/>
  <c r="H27" i="42"/>
  <c r="E28" i="42"/>
  <c r="D28" i="42" s="1"/>
  <c r="F28" i="42"/>
  <c r="H28" i="42"/>
  <c r="E29" i="42"/>
  <c r="D29" i="42" s="1"/>
  <c r="F29" i="42"/>
  <c r="H29" i="42"/>
  <c r="E30" i="42"/>
  <c r="D30" i="42" s="1"/>
  <c r="F30" i="42"/>
  <c r="H30" i="42"/>
  <c r="E31" i="42"/>
  <c r="D31" i="42" s="1"/>
  <c r="F31" i="42"/>
  <c r="H31" i="42"/>
  <c r="E32" i="42"/>
  <c r="D32" i="42" s="1"/>
  <c r="F32" i="42"/>
  <c r="H32" i="42"/>
  <c r="E33" i="42"/>
  <c r="D33" i="42" s="1"/>
  <c r="F33" i="42"/>
  <c r="H33" i="42"/>
  <c r="E34" i="42"/>
  <c r="D34" i="42" s="1"/>
  <c r="F34" i="42"/>
  <c r="H34" i="42"/>
  <c r="E35" i="42"/>
  <c r="D35" i="42" s="1"/>
  <c r="F35" i="42"/>
  <c r="H35" i="42"/>
  <c r="E36" i="42"/>
  <c r="D36" i="42" s="1"/>
  <c r="F36" i="42"/>
  <c r="H36" i="42"/>
  <c r="E37" i="42"/>
  <c r="D37" i="42" s="1"/>
  <c r="F37" i="42"/>
  <c r="H37" i="42"/>
  <c r="E38" i="42"/>
  <c r="D38" i="42" s="1"/>
  <c r="F38" i="42"/>
  <c r="H38" i="42"/>
  <c r="E39" i="42"/>
  <c r="D39" i="42" s="1"/>
  <c r="F39" i="42"/>
  <c r="G39" i="42"/>
  <c r="H39" i="42"/>
  <c r="E40" i="42"/>
  <c r="D40" i="42" s="1"/>
  <c r="F40" i="42"/>
  <c r="H40" i="42"/>
  <c r="E41" i="42"/>
  <c r="D41" i="42" s="1"/>
  <c r="F41" i="42"/>
  <c r="H41" i="42"/>
  <c r="E42" i="42"/>
  <c r="D42" i="42" s="1"/>
  <c r="F42" i="42"/>
  <c r="H42" i="42"/>
  <c r="E43" i="42"/>
  <c r="D43" i="42" s="1"/>
  <c r="F43" i="42"/>
  <c r="H43" i="42"/>
  <c r="E44" i="42"/>
  <c r="D44" i="42" s="1"/>
  <c r="F44" i="42"/>
  <c r="H44" i="42"/>
  <c r="E45" i="42"/>
  <c r="D45" i="42" s="1"/>
  <c r="F45" i="42"/>
  <c r="H45" i="42"/>
  <c r="E46" i="42"/>
  <c r="D46" i="42" s="1"/>
  <c r="F46" i="42"/>
  <c r="H46" i="42"/>
  <c r="E47" i="42"/>
  <c r="D47" i="42" s="1"/>
  <c r="F47" i="42"/>
  <c r="H47" i="42"/>
  <c r="E48" i="42"/>
  <c r="D48" i="42" s="1"/>
  <c r="F48" i="42"/>
  <c r="H48" i="42"/>
  <c r="E49" i="42"/>
  <c r="D49" i="42" s="1"/>
  <c r="F49" i="42"/>
  <c r="G49" i="42"/>
  <c r="H49" i="42"/>
  <c r="E50" i="42"/>
  <c r="D50" i="42" s="1"/>
  <c r="F50" i="42"/>
  <c r="H50" i="42"/>
  <c r="E51" i="42"/>
  <c r="D51" i="42" s="1"/>
  <c r="F51" i="42"/>
  <c r="H51" i="42"/>
  <c r="E52" i="42"/>
  <c r="D52" i="42" s="1"/>
  <c r="F52" i="42"/>
  <c r="H52" i="42"/>
  <c r="E53" i="42"/>
  <c r="D53" i="42" s="1"/>
  <c r="F53" i="42"/>
  <c r="H53" i="42"/>
  <c r="E54" i="42"/>
  <c r="D54" i="42" s="1"/>
  <c r="F54" i="42"/>
  <c r="H54" i="42"/>
  <c r="E55" i="42"/>
  <c r="D55" i="42" s="1"/>
  <c r="F55" i="42"/>
  <c r="H55" i="42"/>
  <c r="E56" i="42"/>
  <c r="D56" i="42" s="1"/>
  <c r="F56" i="42"/>
  <c r="H56" i="42"/>
  <c r="E57" i="42"/>
  <c r="D57" i="42" s="1"/>
  <c r="F57" i="42"/>
  <c r="H57" i="42"/>
  <c r="E58" i="42"/>
  <c r="D58" i="42" s="1"/>
  <c r="F58" i="42"/>
  <c r="H58" i="42"/>
  <c r="E59" i="42"/>
  <c r="D59" i="42" s="1"/>
  <c r="F59" i="42"/>
  <c r="H59" i="42"/>
  <c r="E60" i="42"/>
  <c r="D60" i="42" s="1"/>
  <c r="F60" i="42"/>
  <c r="H60" i="42"/>
  <c r="E61" i="42"/>
  <c r="D61" i="42" s="1"/>
  <c r="F61" i="42"/>
  <c r="H61" i="42"/>
  <c r="E62" i="42"/>
  <c r="D62" i="42" s="1"/>
  <c r="F62" i="42"/>
  <c r="H62" i="42"/>
  <c r="E63" i="42"/>
  <c r="D63" i="42" s="1"/>
  <c r="F63" i="42"/>
  <c r="H63" i="42"/>
  <c r="E64" i="42"/>
  <c r="D64" i="42" s="1"/>
  <c r="F64" i="42"/>
  <c r="H64" i="42"/>
  <c r="E65" i="42"/>
  <c r="D65" i="42" s="1"/>
  <c r="F65" i="42"/>
  <c r="H65" i="42"/>
  <c r="E66" i="42"/>
  <c r="D66" i="42" s="1"/>
  <c r="F66" i="42"/>
  <c r="H66" i="42"/>
  <c r="E67" i="42"/>
  <c r="D67" i="42" s="1"/>
  <c r="F67" i="42"/>
  <c r="H67" i="42"/>
  <c r="E68" i="42"/>
  <c r="D68" i="42" s="1"/>
  <c r="F68" i="42"/>
  <c r="H68" i="42"/>
  <c r="E69" i="42"/>
  <c r="D69" i="42" s="1"/>
  <c r="F69" i="42"/>
  <c r="H69" i="42"/>
  <c r="E70" i="42"/>
  <c r="D70" i="42" s="1"/>
  <c r="F70" i="42"/>
  <c r="H70" i="42"/>
  <c r="E71" i="42"/>
  <c r="D71" i="42" s="1"/>
  <c r="F71" i="42"/>
  <c r="G71" i="42"/>
  <c r="H71" i="42"/>
  <c r="E72" i="42"/>
  <c r="D72" i="42" s="1"/>
  <c r="F72" i="42"/>
  <c r="H72" i="42"/>
  <c r="E73" i="42"/>
  <c r="D73" i="42" s="1"/>
  <c r="F73" i="42"/>
  <c r="H73" i="42"/>
  <c r="E74" i="42"/>
  <c r="D74" i="42" s="1"/>
  <c r="F74" i="42"/>
  <c r="H74" i="42"/>
  <c r="E75" i="42"/>
  <c r="D75" i="42" s="1"/>
  <c r="F75" i="42"/>
  <c r="H75" i="42"/>
  <c r="E76" i="42"/>
  <c r="D76" i="42" s="1"/>
  <c r="F76" i="42"/>
  <c r="H76" i="42"/>
  <c r="E77" i="42"/>
  <c r="D77" i="42" s="1"/>
  <c r="F77" i="42"/>
  <c r="H77" i="42"/>
  <c r="E78" i="42"/>
  <c r="D78" i="42" s="1"/>
  <c r="F78" i="42"/>
  <c r="H78" i="42"/>
  <c r="E79" i="42"/>
  <c r="D79" i="42" s="1"/>
  <c r="F79" i="42"/>
  <c r="G79" i="42"/>
  <c r="H79" i="42"/>
  <c r="E80" i="42"/>
  <c r="D80" i="42" s="1"/>
  <c r="F80" i="42"/>
  <c r="H80" i="42"/>
  <c r="E81" i="42"/>
  <c r="D81" i="42" s="1"/>
  <c r="F81" i="42"/>
  <c r="H81" i="42"/>
  <c r="E82" i="42"/>
  <c r="D82" i="42" s="1"/>
  <c r="F82" i="42"/>
  <c r="H82" i="42"/>
  <c r="E83" i="42"/>
  <c r="D83" i="42" s="1"/>
  <c r="F83" i="42"/>
  <c r="H83" i="42"/>
  <c r="E84" i="42"/>
  <c r="D84" i="42" s="1"/>
  <c r="F84" i="42"/>
  <c r="H84" i="42"/>
  <c r="E85" i="42"/>
  <c r="D85" i="42" s="1"/>
  <c r="F85" i="42"/>
  <c r="G85" i="42"/>
  <c r="H85" i="42"/>
  <c r="E86" i="42"/>
  <c r="D86" i="42" s="1"/>
  <c r="F86" i="42"/>
  <c r="H86" i="42"/>
  <c r="E87" i="42"/>
  <c r="D87" i="42" s="1"/>
  <c r="F87" i="42"/>
  <c r="H87" i="42"/>
  <c r="E88" i="42"/>
  <c r="D88" i="42" s="1"/>
  <c r="F88" i="42"/>
  <c r="H88" i="42"/>
  <c r="E89" i="42"/>
  <c r="D89" i="42" s="1"/>
  <c r="F89" i="42"/>
  <c r="H89" i="42"/>
  <c r="E90" i="42"/>
  <c r="D90" i="42" s="1"/>
  <c r="F90" i="42"/>
  <c r="H90" i="42"/>
  <c r="E91" i="42"/>
  <c r="D91" i="42" s="1"/>
  <c r="F91" i="42"/>
  <c r="H91" i="42"/>
  <c r="E92" i="42"/>
  <c r="D92" i="42" s="1"/>
  <c r="F92" i="42"/>
  <c r="H92" i="42"/>
  <c r="E93" i="42"/>
  <c r="D93" i="42" s="1"/>
  <c r="F93" i="42"/>
  <c r="H93" i="42"/>
  <c r="E94" i="42"/>
  <c r="D94" i="42" s="1"/>
  <c r="F94" i="42"/>
  <c r="H94" i="42"/>
  <c r="E95" i="42"/>
  <c r="D95" i="42" s="1"/>
  <c r="F95" i="42"/>
  <c r="H95" i="42"/>
  <c r="E96" i="42"/>
  <c r="D96" i="42" s="1"/>
  <c r="F96" i="42"/>
  <c r="H96" i="42"/>
  <c r="E97" i="42"/>
  <c r="D97" i="42" s="1"/>
  <c r="F97" i="42"/>
  <c r="H97" i="42"/>
  <c r="E98" i="42"/>
  <c r="D98" i="42" s="1"/>
  <c r="F98" i="42"/>
  <c r="H98" i="42"/>
  <c r="E99" i="42"/>
  <c r="D99" i="42" s="1"/>
  <c r="F99" i="42"/>
  <c r="H99" i="42"/>
  <c r="E100" i="42"/>
  <c r="D100" i="42" s="1"/>
  <c r="F100" i="42"/>
  <c r="H100" i="42"/>
  <c r="E101" i="42"/>
  <c r="D101" i="42" s="1"/>
  <c r="F101" i="42"/>
  <c r="H101" i="42"/>
  <c r="E102" i="42"/>
  <c r="D102" i="42" s="1"/>
  <c r="F102" i="42"/>
  <c r="H102" i="42"/>
  <c r="E103" i="42"/>
  <c r="D103" i="42" s="1"/>
  <c r="F103" i="42"/>
  <c r="H103" i="42"/>
  <c r="E104" i="42"/>
  <c r="D104" i="42" s="1"/>
  <c r="F104" i="42"/>
  <c r="H104" i="42"/>
  <c r="E105" i="42"/>
  <c r="D105" i="42" s="1"/>
  <c r="F105" i="42"/>
  <c r="G105" i="42"/>
  <c r="H105" i="42"/>
  <c r="E106" i="42"/>
  <c r="D106" i="42" s="1"/>
  <c r="F106" i="42"/>
  <c r="H106" i="42"/>
  <c r="E107" i="42"/>
  <c r="D107" i="42" s="1"/>
  <c r="F107" i="42"/>
  <c r="H107" i="42"/>
  <c r="E108" i="42"/>
  <c r="D108" i="42" s="1"/>
  <c r="F108" i="42"/>
  <c r="H108" i="42"/>
  <c r="E109" i="42"/>
  <c r="D109" i="42" s="1"/>
  <c r="F109" i="42"/>
  <c r="H109" i="42"/>
  <c r="E110" i="42"/>
  <c r="D110" i="42" s="1"/>
  <c r="F110" i="42"/>
  <c r="H110" i="42"/>
  <c r="E111" i="42"/>
  <c r="D111" i="42" s="1"/>
  <c r="F111" i="42"/>
  <c r="H111" i="42"/>
  <c r="E112" i="42"/>
  <c r="D112" i="42" s="1"/>
  <c r="F112" i="42"/>
  <c r="H112" i="42"/>
  <c r="E113" i="42"/>
  <c r="D113" i="42" s="1"/>
  <c r="F113" i="42"/>
  <c r="H113" i="42"/>
  <c r="E114" i="42"/>
  <c r="D114" i="42" s="1"/>
  <c r="F114" i="42"/>
  <c r="H114" i="42"/>
  <c r="E115" i="42"/>
  <c r="D115" i="42" s="1"/>
  <c r="F115" i="42"/>
  <c r="H115" i="42"/>
  <c r="E116" i="42"/>
  <c r="D116" i="42" s="1"/>
  <c r="F116" i="42"/>
  <c r="H116" i="42"/>
  <c r="E117" i="42"/>
  <c r="D117" i="42" s="1"/>
  <c r="F117" i="42"/>
  <c r="H117" i="42"/>
  <c r="E118" i="42"/>
  <c r="D118" i="42" s="1"/>
  <c r="F118" i="42"/>
  <c r="H118" i="42"/>
  <c r="E119" i="42"/>
  <c r="D119" i="42" s="1"/>
  <c r="F119" i="42"/>
  <c r="H119" i="42"/>
  <c r="E120" i="42"/>
  <c r="D120" i="42" s="1"/>
  <c r="F120" i="42"/>
  <c r="H120" i="42"/>
  <c r="E121" i="42"/>
  <c r="D121" i="42" s="1"/>
  <c r="F121" i="42"/>
  <c r="H121" i="42"/>
  <c r="E122" i="42"/>
  <c r="D122" i="42" s="1"/>
  <c r="F122" i="42"/>
  <c r="G122" i="42"/>
  <c r="H122" i="42"/>
  <c r="E123" i="42"/>
  <c r="D123" i="42" s="1"/>
  <c r="F123" i="42"/>
  <c r="H123" i="42"/>
  <c r="E124" i="42"/>
  <c r="D124" i="42" s="1"/>
  <c r="F124" i="42"/>
  <c r="H124" i="42"/>
  <c r="E125" i="42"/>
  <c r="D125" i="42" s="1"/>
  <c r="F125" i="42"/>
  <c r="H125" i="42"/>
  <c r="E126" i="42"/>
  <c r="D126" i="42" s="1"/>
  <c r="F126" i="42"/>
  <c r="H126" i="42"/>
  <c r="E127" i="42"/>
  <c r="D127" i="42" s="1"/>
  <c r="F127" i="42"/>
  <c r="H127" i="42"/>
  <c r="E128" i="42"/>
  <c r="D128" i="42" s="1"/>
  <c r="F128" i="42"/>
  <c r="H128" i="42"/>
  <c r="E129" i="42"/>
  <c r="D129" i="42" s="1"/>
  <c r="F129" i="42"/>
  <c r="H129" i="42"/>
  <c r="E130" i="42"/>
  <c r="D130" i="42" s="1"/>
  <c r="F130" i="42"/>
  <c r="H130" i="42"/>
  <c r="E131" i="42"/>
  <c r="D131" i="42" s="1"/>
  <c r="F131" i="42"/>
  <c r="H131" i="42"/>
  <c r="E132" i="42"/>
  <c r="D132" i="42" s="1"/>
  <c r="F132" i="42"/>
  <c r="H132" i="42"/>
  <c r="E133" i="42"/>
  <c r="D133" i="42" s="1"/>
  <c r="F133" i="42"/>
  <c r="H133" i="42"/>
  <c r="E134" i="42"/>
  <c r="D134" i="42" s="1"/>
  <c r="F134" i="42"/>
  <c r="H134" i="42"/>
  <c r="E135" i="42"/>
  <c r="D135" i="42" s="1"/>
  <c r="F135" i="42"/>
  <c r="H135" i="42"/>
  <c r="E136" i="42"/>
  <c r="D136" i="42" s="1"/>
  <c r="F136" i="42"/>
  <c r="H136" i="42"/>
  <c r="E137" i="42"/>
  <c r="D137" i="42" s="1"/>
  <c r="F137" i="42"/>
  <c r="H137" i="42"/>
  <c r="E138" i="42"/>
  <c r="D138" i="42" s="1"/>
  <c r="F138" i="42"/>
  <c r="H138" i="42"/>
  <c r="E139" i="42"/>
  <c r="F139" i="42"/>
  <c r="H139" i="42"/>
  <c r="E140" i="42"/>
  <c r="F140" i="42"/>
  <c r="H140" i="42"/>
  <c r="E141" i="42"/>
  <c r="D141" i="42" s="1"/>
  <c r="F141" i="42"/>
  <c r="H141" i="42"/>
  <c r="E142" i="42"/>
  <c r="D142" i="42" s="1"/>
  <c r="F142" i="42"/>
  <c r="H142" i="42"/>
  <c r="E143" i="42"/>
  <c r="D143" i="42" s="1"/>
  <c r="F143" i="42"/>
  <c r="H143" i="42"/>
  <c r="E144" i="42"/>
  <c r="D144" i="42" s="1"/>
  <c r="F144" i="42"/>
  <c r="H144" i="42"/>
  <c r="E145" i="42"/>
  <c r="F145" i="42"/>
  <c r="H145" i="42"/>
  <c r="E146" i="42"/>
  <c r="D146" i="42" s="1"/>
  <c r="F146" i="42"/>
  <c r="H146" i="42"/>
  <c r="E147" i="42"/>
  <c r="D147" i="42" s="1"/>
  <c r="F147" i="42"/>
  <c r="H147" i="42"/>
  <c r="E148" i="42"/>
  <c r="F148" i="42"/>
  <c r="H148" i="42"/>
  <c r="E149" i="42"/>
  <c r="D149" i="42" s="1"/>
  <c r="F149" i="42"/>
  <c r="H149" i="42"/>
  <c r="E150" i="42"/>
  <c r="D150" i="42" s="1"/>
  <c r="F150" i="42"/>
  <c r="H150" i="42"/>
  <c r="E151" i="42"/>
  <c r="D151" i="42" s="1"/>
  <c r="F151" i="42"/>
  <c r="H151" i="42"/>
  <c r="E152" i="42"/>
  <c r="D152" i="42" s="1"/>
  <c r="F152" i="42"/>
  <c r="H152" i="42"/>
  <c r="E153" i="42"/>
  <c r="D153" i="42" s="1"/>
  <c r="F153" i="42"/>
  <c r="H153" i="42"/>
  <c r="E154" i="42"/>
  <c r="D154" i="42" s="1"/>
  <c r="F154" i="42"/>
  <c r="H154" i="42"/>
  <c r="E155" i="42"/>
  <c r="D155" i="42" s="1"/>
  <c r="F155" i="42"/>
  <c r="H155" i="42"/>
  <c r="E156" i="42"/>
  <c r="D156" i="42" s="1"/>
  <c r="F156" i="42"/>
  <c r="H156" i="42"/>
  <c r="E157" i="42"/>
  <c r="D157" i="42" s="1"/>
  <c r="F157" i="42"/>
  <c r="H157" i="42"/>
  <c r="E158" i="42"/>
  <c r="D158" i="42" s="1"/>
  <c r="F158" i="42"/>
  <c r="H158" i="42"/>
  <c r="E159" i="42"/>
  <c r="D159" i="42" s="1"/>
  <c r="F159" i="42"/>
  <c r="H159" i="42"/>
  <c r="E160" i="42"/>
  <c r="D160" i="42" s="1"/>
  <c r="F160" i="42"/>
  <c r="H160" i="42"/>
  <c r="E161" i="42"/>
  <c r="D161" i="42" s="1"/>
  <c r="F161" i="42"/>
  <c r="H161" i="42"/>
  <c r="E162" i="42"/>
  <c r="F162" i="42"/>
  <c r="H162" i="42"/>
  <c r="E163" i="42"/>
  <c r="D163" i="42" s="1"/>
  <c r="F163" i="42"/>
  <c r="H163" i="42"/>
  <c r="E164" i="42"/>
  <c r="D164" i="42" s="1"/>
  <c r="F164" i="42"/>
  <c r="H164" i="42"/>
  <c r="E165" i="42"/>
  <c r="D165" i="42" s="1"/>
  <c r="F165" i="42"/>
  <c r="H165" i="42"/>
  <c r="E166" i="42"/>
  <c r="D166" i="42" s="1"/>
  <c r="F166" i="42"/>
  <c r="H166" i="42"/>
  <c r="E167" i="42"/>
  <c r="F167" i="42"/>
  <c r="H167" i="42"/>
  <c r="E168" i="42"/>
  <c r="D168" i="42" s="1"/>
  <c r="F168" i="42"/>
  <c r="H168" i="42"/>
  <c r="E169" i="42"/>
  <c r="D169" i="42" s="1"/>
  <c r="F169" i="42"/>
  <c r="H169" i="42"/>
  <c r="E170" i="42"/>
  <c r="D170" i="42" s="1"/>
  <c r="F170" i="42"/>
  <c r="H170" i="42"/>
  <c r="E171" i="42"/>
  <c r="F171" i="42"/>
  <c r="H171" i="42"/>
  <c r="E172" i="42"/>
  <c r="D172" i="42" s="1"/>
  <c r="F172" i="42"/>
  <c r="H172" i="42"/>
  <c r="E173" i="42"/>
  <c r="F173" i="42"/>
  <c r="H173" i="42"/>
  <c r="E174" i="42"/>
  <c r="D174" i="42" s="1"/>
  <c r="F174" i="42"/>
  <c r="H174" i="42"/>
  <c r="E175" i="42"/>
  <c r="D175" i="42" s="1"/>
  <c r="F175" i="42"/>
  <c r="H175" i="42"/>
  <c r="E176" i="42"/>
  <c r="F176" i="42"/>
  <c r="H176" i="42"/>
  <c r="E177" i="42"/>
  <c r="D177" i="42" s="1"/>
  <c r="F177" i="42"/>
  <c r="H177" i="42"/>
  <c r="E178" i="42"/>
  <c r="D178" i="42" s="1"/>
  <c r="F178" i="42"/>
  <c r="H178" i="42"/>
  <c r="E179" i="42"/>
  <c r="D179" i="42" s="1"/>
  <c r="F179" i="42"/>
  <c r="H179" i="42"/>
  <c r="E180" i="42"/>
  <c r="F180" i="42"/>
  <c r="H180" i="42"/>
  <c r="E181" i="42"/>
  <c r="D181" i="42" s="1"/>
  <c r="F181" i="42"/>
  <c r="H181" i="42"/>
  <c r="E182" i="42"/>
  <c r="D182" i="42" s="1"/>
  <c r="F182" i="42"/>
  <c r="H182" i="42"/>
  <c r="E183" i="42"/>
  <c r="D183" i="42" s="1"/>
  <c r="F183" i="42"/>
  <c r="H183" i="42"/>
  <c r="E184" i="42"/>
  <c r="D184" i="42" s="1"/>
  <c r="F184" i="42"/>
  <c r="H184" i="42"/>
  <c r="E185" i="42"/>
  <c r="F185" i="42"/>
  <c r="H185" i="42"/>
  <c r="E186" i="42"/>
  <c r="F186" i="42"/>
  <c r="H186" i="42"/>
  <c r="E187" i="42"/>
  <c r="D187" i="42" s="1"/>
  <c r="F187" i="42"/>
  <c r="H187" i="42"/>
  <c r="E188" i="42"/>
  <c r="F188" i="42"/>
  <c r="H188" i="42"/>
  <c r="E189" i="42"/>
  <c r="D189" i="42" s="1"/>
  <c r="F189" i="42"/>
  <c r="H189" i="42"/>
  <c r="E190" i="42"/>
  <c r="D190" i="42" s="1"/>
  <c r="F190" i="42"/>
  <c r="H190" i="42"/>
  <c r="E191" i="42"/>
  <c r="D191" i="42" s="1"/>
  <c r="F191" i="42"/>
  <c r="H191" i="42"/>
  <c r="E192" i="42"/>
  <c r="D192" i="42" s="1"/>
  <c r="F192" i="42"/>
  <c r="H192" i="42"/>
  <c r="E193" i="42"/>
  <c r="D193" i="42" s="1"/>
  <c r="F193" i="42"/>
  <c r="H193" i="42"/>
  <c r="E194" i="42"/>
  <c r="D194" i="42" s="1"/>
  <c r="F194" i="42"/>
  <c r="H194" i="42"/>
  <c r="E195" i="42"/>
  <c r="F195" i="42"/>
  <c r="H195" i="42"/>
  <c r="E196" i="42"/>
  <c r="D196" i="42" s="1"/>
  <c r="F196" i="42"/>
  <c r="H196" i="42"/>
  <c r="E197" i="42"/>
  <c r="D197" i="42" s="1"/>
  <c r="F197" i="42"/>
  <c r="H197" i="42"/>
  <c r="E198" i="42"/>
  <c r="D198" i="42" s="1"/>
  <c r="F198" i="42"/>
  <c r="H198" i="42"/>
  <c r="H199" i="42"/>
  <c r="H200" i="42"/>
  <c r="H201" i="42"/>
  <c r="H202" i="42"/>
  <c r="H203" i="42"/>
  <c r="H204" i="42"/>
  <c r="H205" i="42"/>
  <c r="H206" i="42"/>
  <c r="H207" i="42"/>
  <c r="H208" i="42"/>
  <c r="H209" i="42"/>
  <c r="H210" i="42"/>
  <c r="H211" i="42"/>
  <c r="H212" i="42"/>
  <c r="H213" i="42"/>
  <c r="H214" i="42"/>
  <c r="H215" i="42"/>
  <c r="H216" i="42"/>
  <c r="H217" i="42"/>
  <c r="H218" i="42"/>
  <c r="H219" i="42"/>
  <c r="H220" i="42"/>
  <c r="H221" i="42"/>
  <c r="H222" i="42"/>
  <c r="H223" i="42"/>
  <c r="H224" i="42"/>
  <c r="H225" i="42"/>
  <c r="H226" i="42"/>
  <c r="H227" i="42"/>
  <c r="H228" i="42"/>
  <c r="H229" i="42"/>
  <c r="H230" i="42"/>
  <c r="H231" i="42"/>
  <c r="H232" i="42"/>
  <c r="H233" i="42"/>
  <c r="H234" i="42"/>
  <c r="G235" i="42"/>
  <c r="H235" i="42"/>
  <c r="H236" i="42"/>
  <c r="G237" i="42"/>
  <c r="H237" i="42"/>
  <c r="H238" i="42"/>
  <c r="G239" i="42"/>
  <c r="H239" i="42"/>
  <c r="H240" i="42"/>
  <c r="G241" i="42"/>
  <c r="H241" i="42"/>
  <c r="H242" i="42"/>
  <c r="G243" i="42"/>
  <c r="H243" i="42"/>
  <c r="H244" i="42"/>
  <c r="G245" i="42"/>
  <c r="H245" i="42"/>
  <c r="H246" i="42"/>
  <c r="G247" i="42"/>
  <c r="H247" i="42"/>
  <c r="H248" i="42"/>
  <c r="G249" i="42"/>
  <c r="H249" i="42"/>
  <c r="H250" i="42"/>
  <c r="G251" i="42"/>
  <c r="H251" i="42"/>
  <c r="H252" i="42"/>
  <c r="G253" i="42"/>
  <c r="H253" i="42"/>
  <c r="H254" i="42"/>
  <c r="G255" i="42"/>
  <c r="H255" i="42"/>
  <c r="H256" i="42"/>
  <c r="G257" i="42"/>
  <c r="H257" i="42"/>
  <c r="H258" i="42"/>
  <c r="G259" i="42"/>
  <c r="H259" i="42"/>
  <c r="H260" i="42"/>
  <c r="G261" i="42"/>
  <c r="H261" i="42"/>
  <c r="H262" i="42"/>
  <c r="G263" i="42"/>
  <c r="H263" i="42"/>
  <c r="H264" i="42"/>
  <c r="G265" i="42"/>
  <c r="H265" i="42"/>
  <c r="H266" i="42"/>
  <c r="G267" i="42"/>
  <c r="H267" i="42"/>
  <c r="H268" i="42"/>
  <c r="G269" i="42"/>
  <c r="H269" i="42"/>
  <c r="J7" i="42"/>
  <c r="K7" i="42"/>
  <c r="L7" i="42"/>
  <c r="J8" i="42"/>
  <c r="K8" i="42"/>
  <c r="L8" i="42"/>
  <c r="J9" i="42"/>
  <c r="K9" i="42"/>
  <c r="L9" i="42"/>
  <c r="J10" i="42"/>
  <c r="K10" i="42"/>
  <c r="L10" i="42"/>
  <c r="J11" i="42"/>
  <c r="K11" i="42"/>
  <c r="L11" i="42"/>
  <c r="J12" i="42"/>
  <c r="K12" i="42"/>
  <c r="L12" i="42"/>
  <c r="J13" i="42"/>
  <c r="K13" i="42"/>
  <c r="L13" i="42"/>
  <c r="J14" i="42"/>
  <c r="K14" i="42"/>
  <c r="L14" i="42"/>
  <c r="J15" i="42"/>
  <c r="K15" i="42"/>
  <c r="L15" i="42"/>
  <c r="J16" i="42"/>
  <c r="K16" i="42"/>
  <c r="L16" i="42"/>
  <c r="J17" i="42"/>
  <c r="K17" i="42"/>
  <c r="L17" i="42"/>
  <c r="J18" i="42"/>
  <c r="K18" i="42"/>
  <c r="L18" i="42"/>
  <c r="J19" i="42"/>
  <c r="K19" i="42"/>
  <c r="L19" i="42"/>
  <c r="J20" i="42"/>
  <c r="K20" i="42"/>
  <c r="L20" i="42"/>
  <c r="J21" i="42"/>
  <c r="K21" i="42"/>
  <c r="L21" i="42"/>
  <c r="K22" i="42"/>
  <c r="L22" i="42"/>
  <c r="J23" i="42"/>
  <c r="K23" i="42"/>
  <c r="L23" i="42"/>
  <c r="J24" i="42"/>
  <c r="K24" i="42"/>
  <c r="L24" i="42"/>
  <c r="J25" i="42"/>
  <c r="K25" i="42"/>
  <c r="L25" i="42"/>
  <c r="J26" i="42"/>
  <c r="K26" i="42"/>
  <c r="L26" i="42"/>
  <c r="J27" i="42"/>
  <c r="K27" i="42"/>
  <c r="L27" i="42"/>
  <c r="J28" i="42"/>
  <c r="K28" i="42"/>
  <c r="L28" i="42"/>
  <c r="J29" i="42"/>
  <c r="K29" i="42"/>
  <c r="L29" i="42"/>
  <c r="J30" i="42"/>
  <c r="K30" i="42"/>
  <c r="L30" i="42"/>
  <c r="J31" i="42"/>
  <c r="K31" i="42"/>
  <c r="L31" i="42"/>
  <c r="J32" i="42"/>
  <c r="K32" i="42"/>
  <c r="L32" i="42"/>
  <c r="J33" i="42"/>
  <c r="K33" i="42"/>
  <c r="L33" i="42"/>
  <c r="J34" i="42"/>
  <c r="K34" i="42"/>
  <c r="L34" i="42"/>
  <c r="J35" i="42"/>
  <c r="K35" i="42"/>
  <c r="L35" i="42"/>
  <c r="J36" i="42"/>
  <c r="K36" i="42"/>
  <c r="L36" i="42"/>
  <c r="J37" i="42"/>
  <c r="K37" i="42"/>
  <c r="L37" i="42"/>
  <c r="J38" i="42"/>
  <c r="K38" i="42"/>
  <c r="L38" i="42"/>
  <c r="J39" i="42"/>
  <c r="K39" i="42"/>
  <c r="L39" i="42"/>
  <c r="J40" i="42"/>
  <c r="K40" i="42"/>
  <c r="L40" i="42"/>
  <c r="J41" i="42"/>
  <c r="K41" i="42"/>
  <c r="L41" i="42"/>
  <c r="I42" i="42"/>
  <c r="J42" i="42"/>
  <c r="K42" i="42"/>
  <c r="L42" i="42"/>
  <c r="J43" i="42"/>
  <c r="K43" i="42"/>
  <c r="L43" i="42"/>
  <c r="J44" i="42"/>
  <c r="K44" i="42"/>
  <c r="L44" i="42"/>
  <c r="I45" i="42"/>
  <c r="J45" i="42"/>
  <c r="K45" i="42"/>
  <c r="L45" i="42"/>
  <c r="J46" i="42"/>
  <c r="K46" i="42"/>
  <c r="L46" i="42"/>
  <c r="J47" i="42"/>
  <c r="K47" i="42"/>
  <c r="L47" i="42"/>
  <c r="J48" i="42"/>
  <c r="K48" i="42"/>
  <c r="L48" i="42"/>
  <c r="J49" i="42"/>
  <c r="K49" i="42"/>
  <c r="L49" i="42"/>
  <c r="J50" i="42"/>
  <c r="K50" i="42"/>
  <c r="L50" i="42"/>
  <c r="I51" i="42"/>
  <c r="J51" i="42"/>
  <c r="K51" i="42"/>
  <c r="L51" i="42"/>
  <c r="J52" i="42"/>
  <c r="K52" i="42"/>
  <c r="L52" i="42"/>
  <c r="J53" i="42"/>
  <c r="K53" i="42"/>
  <c r="L53" i="42"/>
  <c r="J54" i="42"/>
  <c r="K54" i="42"/>
  <c r="L54" i="42"/>
  <c r="J55" i="42"/>
  <c r="K55" i="42"/>
  <c r="L55" i="42"/>
  <c r="J56" i="42"/>
  <c r="K56" i="42"/>
  <c r="L56" i="42"/>
  <c r="J57" i="42"/>
  <c r="K57" i="42"/>
  <c r="L57" i="42"/>
  <c r="J58" i="42"/>
  <c r="K58" i="42"/>
  <c r="L58" i="42"/>
  <c r="J59" i="42"/>
  <c r="K59" i="42"/>
  <c r="L59" i="42"/>
  <c r="J60" i="42"/>
  <c r="K60" i="42"/>
  <c r="L60" i="42"/>
  <c r="J61" i="42"/>
  <c r="K61" i="42"/>
  <c r="L61" i="42"/>
  <c r="J62" i="42"/>
  <c r="K62" i="42"/>
  <c r="L62" i="42"/>
  <c r="J63" i="42"/>
  <c r="K63" i="42"/>
  <c r="L63" i="42"/>
  <c r="J64" i="42"/>
  <c r="K64" i="42"/>
  <c r="L64" i="42"/>
  <c r="J65" i="42"/>
  <c r="K65" i="42"/>
  <c r="L65" i="42"/>
  <c r="J66" i="42"/>
  <c r="K66" i="42"/>
  <c r="L66" i="42"/>
  <c r="I67" i="42"/>
  <c r="J67" i="42"/>
  <c r="K67" i="42"/>
  <c r="L67" i="42"/>
  <c r="J68" i="42"/>
  <c r="K68" i="42"/>
  <c r="L68" i="42"/>
  <c r="J69" i="42"/>
  <c r="K69" i="42"/>
  <c r="L69" i="42"/>
  <c r="J70" i="42"/>
  <c r="K70" i="42"/>
  <c r="L70" i="42"/>
  <c r="J71" i="42"/>
  <c r="K71" i="42"/>
  <c r="L71" i="42"/>
  <c r="J72" i="42"/>
  <c r="K72" i="42"/>
  <c r="L72" i="42"/>
  <c r="I73" i="42"/>
  <c r="J73" i="42"/>
  <c r="K73" i="42"/>
  <c r="L73" i="42"/>
  <c r="J74" i="42"/>
  <c r="K74" i="42"/>
  <c r="L74" i="42"/>
  <c r="J75" i="42"/>
  <c r="K75" i="42"/>
  <c r="L75" i="42"/>
  <c r="J76" i="42"/>
  <c r="K76" i="42"/>
  <c r="L76" i="42"/>
  <c r="J77" i="42"/>
  <c r="K77" i="42"/>
  <c r="L77" i="42"/>
  <c r="J78" i="42"/>
  <c r="K78" i="42"/>
  <c r="L78" i="42"/>
  <c r="J79" i="42"/>
  <c r="K79" i="42"/>
  <c r="L79" i="42"/>
  <c r="J80" i="42"/>
  <c r="K80" i="42"/>
  <c r="L80" i="42"/>
  <c r="J81" i="42"/>
  <c r="K81" i="42"/>
  <c r="L81" i="42"/>
  <c r="J82" i="42"/>
  <c r="K82" i="42"/>
  <c r="L82" i="42"/>
  <c r="J83" i="42"/>
  <c r="K83" i="42"/>
  <c r="L83" i="42"/>
  <c r="J84" i="42"/>
  <c r="K84" i="42"/>
  <c r="L84" i="42"/>
  <c r="J85" i="42"/>
  <c r="K85" i="42"/>
  <c r="L85" i="42"/>
  <c r="J86" i="42"/>
  <c r="K86" i="42"/>
  <c r="L86" i="42"/>
  <c r="I87" i="42"/>
  <c r="J87" i="42"/>
  <c r="K87" i="42"/>
  <c r="L87" i="42"/>
  <c r="J88" i="42"/>
  <c r="K88" i="42"/>
  <c r="L88" i="42"/>
  <c r="J89" i="42"/>
  <c r="K89" i="42"/>
  <c r="L89" i="42"/>
  <c r="J90" i="42"/>
  <c r="K90" i="42"/>
  <c r="L90" i="42"/>
  <c r="J91" i="42"/>
  <c r="K91" i="42"/>
  <c r="L91" i="42"/>
  <c r="J92" i="42"/>
  <c r="K92" i="42"/>
  <c r="L92" i="42"/>
  <c r="J93" i="42"/>
  <c r="K93" i="42"/>
  <c r="L93" i="42"/>
  <c r="J94" i="42"/>
  <c r="K94" i="42"/>
  <c r="L94" i="42"/>
  <c r="J95" i="42"/>
  <c r="K95" i="42"/>
  <c r="L95" i="42"/>
  <c r="I96" i="42"/>
  <c r="J96" i="42"/>
  <c r="K96" i="42"/>
  <c r="L96" i="42"/>
  <c r="J97" i="42"/>
  <c r="K97" i="42"/>
  <c r="L97" i="42"/>
  <c r="J98" i="42"/>
  <c r="K98" i="42"/>
  <c r="L98" i="42"/>
  <c r="J99" i="42"/>
  <c r="K99" i="42"/>
  <c r="L99" i="42"/>
  <c r="I100" i="42"/>
  <c r="J100" i="42"/>
  <c r="K100" i="42"/>
  <c r="L100" i="42"/>
  <c r="J101" i="42"/>
  <c r="K101" i="42"/>
  <c r="L101" i="42"/>
  <c r="J102" i="42"/>
  <c r="K102" i="42"/>
  <c r="L102" i="42"/>
  <c r="J103" i="42"/>
  <c r="K103" i="42"/>
  <c r="L103" i="42"/>
  <c r="J104" i="42"/>
  <c r="K104" i="42"/>
  <c r="L104" i="42"/>
  <c r="J105" i="42"/>
  <c r="K105" i="42"/>
  <c r="L105" i="42"/>
  <c r="J106" i="42"/>
  <c r="K106" i="42"/>
  <c r="L106" i="42"/>
  <c r="J107" i="42"/>
  <c r="K107" i="42"/>
  <c r="L107" i="42"/>
  <c r="J108" i="42"/>
  <c r="K108" i="42"/>
  <c r="L108" i="42"/>
  <c r="J109" i="42"/>
  <c r="K109" i="42"/>
  <c r="L109" i="42"/>
  <c r="J110" i="42"/>
  <c r="K110" i="42"/>
  <c r="L110" i="42"/>
  <c r="J111" i="42"/>
  <c r="K111" i="42"/>
  <c r="L111" i="42"/>
  <c r="J112" i="42"/>
  <c r="K112" i="42"/>
  <c r="L112" i="42"/>
  <c r="K113" i="42"/>
  <c r="L113" i="42"/>
  <c r="J114" i="42"/>
  <c r="K114" i="42"/>
  <c r="L114" i="42"/>
  <c r="J115" i="42"/>
  <c r="K115" i="42"/>
  <c r="L115" i="42"/>
  <c r="J116" i="42"/>
  <c r="K116" i="42"/>
  <c r="L116" i="42"/>
  <c r="J117" i="42"/>
  <c r="K117" i="42"/>
  <c r="L117" i="42"/>
  <c r="J118" i="42"/>
  <c r="K118" i="42"/>
  <c r="L118" i="42"/>
  <c r="J119" i="42"/>
  <c r="K119" i="42"/>
  <c r="L119" i="42"/>
  <c r="I120" i="42"/>
  <c r="J120" i="42"/>
  <c r="K120" i="42"/>
  <c r="L120" i="42"/>
  <c r="J121" i="42"/>
  <c r="K121" i="42"/>
  <c r="L121" i="42"/>
  <c r="J122" i="42"/>
  <c r="K122" i="42"/>
  <c r="L122" i="42"/>
  <c r="J123" i="42"/>
  <c r="K123" i="42"/>
  <c r="L123" i="42"/>
  <c r="J124" i="42"/>
  <c r="K124" i="42"/>
  <c r="L124" i="42"/>
  <c r="J125" i="42"/>
  <c r="K125" i="42"/>
  <c r="L125" i="42"/>
  <c r="J126" i="42"/>
  <c r="K126" i="42"/>
  <c r="L126" i="42"/>
  <c r="J127" i="42"/>
  <c r="K127" i="42"/>
  <c r="L127" i="42"/>
  <c r="J128" i="42"/>
  <c r="K128" i="42"/>
  <c r="L128" i="42"/>
  <c r="J129" i="42"/>
  <c r="K129" i="42"/>
  <c r="L129" i="42"/>
  <c r="J130" i="42"/>
  <c r="K130" i="42"/>
  <c r="L130" i="42"/>
  <c r="J131" i="42"/>
  <c r="K131" i="42"/>
  <c r="L131" i="42"/>
  <c r="J132" i="42"/>
  <c r="K132" i="42"/>
  <c r="L132" i="42"/>
  <c r="J133" i="42"/>
  <c r="K133" i="42"/>
  <c r="L133" i="42"/>
  <c r="J134" i="42"/>
  <c r="K134" i="42"/>
  <c r="L134" i="42"/>
  <c r="J135" i="42"/>
  <c r="K135" i="42"/>
  <c r="L135" i="42"/>
  <c r="J136" i="42"/>
  <c r="K136" i="42"/>
  <c r="L136" i="42"/>
  <c r="J137" i="42"/>
  <c r="K137" i="42"/>
  <c r="L137" i="42"/>
  <c r="J138" i="42"/>
  <c r="K138" i="42"/>
  <c r="L138" i="42"/>
  <c r="J139" i="42"/>
  <c r="K139" i="42"/>
  <c r="L139" i="42"/>
  <c r="J140" i="42"/>
  <c r="K140" i="42"/>
  <c r="L140" i="42"/>
  <c r="J141" i="42"/>
  <c r="K141" i="42"/>
  <c r="L141" i="42"/>
  <c r="J142" i="42"/>
  <c r="K142" i="42"/>
  <c r="L142" i="42"/>
  <c r="J143" i="42"/>
  <c r="K143" i="42"/>
  <c r="L143" i="42"/>
  <c r="J144" i="42"/>
  <c r="K144" i="42"/>
  <c r="L144" i="42"/>
  <c r="J145" i="42"/>
  <c r="K145" i="42"/>
  <c r="L145" i="42"/>
  <c r="J146" i="42"/>
  <c r="K146" i="42"/>
  <c r="L146" i="42"/>
  <c r="J147" i="42"/>
  <c r="K147" i="42"/>
  <c r="L147" i="42"/>
  <c r="J148" i="42"/>
  <c r="K148" i="42"/>
  <c r="L148" i="42"/>
  <c r="J149" i="42"/>
  <c r="K149" i="42"/>
  <c r="L149" i="42"/>
  <c r="J150" i="42"/>
  <c r="K150" i="42"/>
  <c r="L150" i="42"/>
  <c r="J151" i="42"/>
  <c r="K151" i="42"/>
  <c r="L151" i="42"/>
  <c r="J152" i="42"/>
  <c r="K152" i="42"/>
  <c r="L152" i="42"/>
  <c r="J153" i="42"/>
  <c r="K153" i="42"/>
  <c r="L153" i="42"/>
  <c r="J154" i="42"/>
  <c r="K154" i="42"/>
  <c r="L154" i="42"/>
  <c r="I155" i="42"/>
  <c r="J155" i="42"/>
  <c r="K155" i="42"/>
  <c r="L155" i="42"/>
  <c r="J156" i="42"/>
  <c r="K156" i="42"/>
  <c r="L156" i="42"/>
  <c r="J157" i="42"/>
  <c r="K157" i="42"/>
  <c r="L157" i="42"/>
  <c r="J158" i="42"/>
  <c r="K158" i="42"/>
  <c r="L158" i="42"/>
  <c r="J159" i="42"/>
  <c r="K159" i="42"/>
  <c r="L159" i="42"/>
  <c r="J160" i="42"/>
  <c r="K160" i="42"/>
  <c r="L160" i="42"/>
  <c r="J161" i="42"/>
  <c r="K161" i="42"/>
  <c r="L161" i="42"/>
  <c r="J162" i="42"/>
  <c r="K162" i="42"/>
  <c r="L162" i="42"/>
  <c r="J163" i="42"/>
  <c r="K163" i="42"/>
  <c r="L163" i="42"/>
  <c r="J164" i="42"/>
  <c r="K164" i="42"/>
  <c r="L164" i="42"/>
  <c r="J165" i="42"/>
  <c r="K165" i="42"/>
  <c r="L165" i="42"/>
  <c r="I166" i="42"/>
  <c r="J166" i="42"/>
  <c r="K166" i="42"/>
  <c r="L166" i="42"/>
  <c r="J167" i="42"/>
  <c r="K167" i="42"/>
  <c r="L167" i="42"/>
  <c r="J168" i="42"/>
  <c r="K168" i="42"/>
  <c r="L168" i="42"/>
  <c r="J169" i="42"/>
  <c r="K169" i="42"/>
  <c r="L169" i="42"/>
  <c r="J170" i="42"/>
  <c r="K170" i="42"/>
  <c r="L170" i="42"/>
  <c r="I171" i="42"/>
  <c r="J171" i="42"/>
  <c r="K171" i="42"/>
  <c r="L171" i="42"/>
  <c r="J172" i="42"/>
  <c r="K172" i="42"/>
  <c r="L172" i="42"/>
  <c r="J173" i="42"/>
  <c r="K173" i="42"/>
  <c r="L173" i="42"/>
  <c r="J174" i="42"/>
  <c r="K174" i="42"/>
  <c r="L174" i="42"/>
  <c r="I175" i="42"/>
  <c r="J175" i="42"/>
  <c r="K175" i="42"/>
  <c r="L175" i="42"/>
  <c r="J176" i="42"/>
  <c r="K176" i="42"/>
  <c r="L176" i="42"/>
  <c r="J177" i="42"/>
  <c r="K177" i="42"/>
  <c r="L177" i="42"/>
  <c r="J178" i="42"/>
  <c r="K178" i="42"/>
  <c r="L178" i="42"/>
  <c r="J179" i="42"/>
  <c r="K179" i="42"/>
  <c r="L179" i="42"/>
  <c r="J180" i="42"/>
  <c r="K180" i="42"/>
  <c r="J181" i="42"/>
  <c r="K181" i="42"/>
  <c r="L181" i="42"/>
  <c r="J182" i="42"/>
  <c r="K182" i="42"/>
  <c r="L182" i="42"/>
  <c r="J183" i="42"/>
  <c r="K183" i="42"/>
  <c r="L183" i="42"/>
  <c r="J184" i="42"/>
  <c r="K184" i="42"/>
  <c r="L184" i="42"/>
  <c r="J185" i="42"/>
  <c r="K185" i="42"/>
  <c r="L185" i="42"/>
  <c r="J186" i="42"/>
  <c r="K186" i="42"/>
  <c r="L186" i="42"/>
  <c r="J187" i="42"/>
  <c r="K187" i="42"/>
  <c r="L187" i="42"/>
  <c r="J188" i="42"/>
  <c r="K188" i="42"/>
  <c r="L188" i="42"/>
  <c r="J189" i="42"/>
  <c r="K189" i="42"/>
  <c r="L189" i="42"/>
  <c r="I190" i="42"/>
  <c r="J190" i="42"/>
  <c r="K190" i="42"/>
  <c r="L190" i="42"/>
  <c r="J191" i="42"/>
  <c r="K191" i="42"/>
  <c r="L191" i="42"/>
  <c r="J192" i="42"/>
  <c r="K192" i="42"/>
  <c r="L192" i="42"/>
  <c r="J193" i="42"/>
  <c r="K193" i="42"/>
  <c r="L193" i="42"/>
  <c r="J194" i="42"/>
  <c r="K194" i="42"/>
  <c r="L194" i="42"/>
  <c r="J195" i="42"/>
  <c r="K195" i="42"/>
  <c r="L195" i="42"/>
  <c r="J196" i="42"/>
  <c r="K196" i="42"/>
  <c r="L196" i="42"/>
  <c r="J197" i="42"/>
  <c r="K197" i="42"/>
  <c r="L197" i="42"/>
  <c r="J198" i="42"/>
  <c r="K198" i="42"/>
  <c r="L198" i="42"/>
  <c r="J199" i="42"/>
  <c r="K199" i="42"/>
  <c r="L199" i="42"/>
  <c r="J200" i="42"/>
  <c r="J201" i="42"/>
  <c r="K201" i="42"/>
  <c r="L201" i="42"/>
  <c r="J202" i="42"/>
  <c r="J203" i="42"/>
  <c r="K203" i="42"/>
  <c r="L203" i="42"/>
  <c r="J204" i="42"/>
  <c r="J205" i="42"/>
  <c r="K205" i="42"/>
  <c r="L205" i="42"/>
  <c r="J206" i="42"/>
  <c r="J207" i="42"/>
  <c r="K207" i="42"/>
  <c r="L207" i="42"/>
  <c r="I208" i="42"/>
  <c r="J208" i="42"/>
  <c r="J209" i="42"/>
  <c r="K209" i="42"/>
  <c r="L209" i="42"/>
  <c r="J210" i="42"/>
  <c r="J211" i="42"/>
  <c r="K211" i="42"/>
  <c r="L211" i="42"/>
  <c r="J212" i="42"/>
  <c r="J213" i="42"/>
  <c r="K213" i="42"/>
  <c r="L213" i="42"/>
  <c r="J214" i="42"/>
  <c r="J215" i="42"/>
  <c r="K215" i="42"/>
  <c r="L215" i="42"/>
  <c r="J216" i="42"/>
  <c r="J217" i="42"/>
  <c r="K217" i="42"/>
  <c r="L217" i="42"/>
  <c r="J218" i="42"/>
  <c r="J219" i="42"/>
  <c r="K219" i="42"/>
  <c r="L219" i="42"/>
  <c r="J220" i="42"/>
  <c r="J221" i="42"/>
  <c r="K221" i="42"/>
  <c r="L221" i="42"/>
  <c r="J222" i="42"/>
  <c r="I223" i="42"/>
  <c r="J223" i="42"/>
  <c r="K223" i="42"/>
  <c r="L223" i="42"/>
  <c r="J224" i="42"/>
  <c r="J225" i="42"/>
  <c r="K225" i="42"/>
  <c r="L225" i="42"/>
  <c r="J226" i="42"/>
  <c r="J227" i="42"/>
  <c r="K227" i="42"/>
  <c r="L227" i="42"/>
  <c r="J228" i="42"/>
  <c r="L228" i="42"/>
  <c r="J229" i="42"/>
  <c r="K229" i="42"/>
  <c r="L229" i="42"/>
  <c r="J230" i="42"/>
  <c r="L230" i="42"/>
  <c r="J231" i="42"/>
  <c r="K231" i="42"/>
  <c r="L231" i="42"/>
  <c r="J232" i="42"/>
  <c r="L232" i="42"/>
  <c r="J233" i="42"/>
  <c r="K233" i="42"/>
  <c r="L233" i="42"/>
  <c r="J234" i="42"/>
  <c r="L234" i="42"/>
  <c r="I235" i="42"/>
  <c r="J235" i="42"/>
  <c r="K235" i="42"/>
  <c r="L235" i="42"/>
  <c r="I236" i="42"/>
  <c r="J236" i="42"/>
  <c r="L236" i="42"/>
  <c r="I237" i="42"/>
  <c r="J237" i="42"/>
  <c r="K237" i="42"/>
  <c r="L237" i="42"/>
  <c r="I238" i="42"/>
  <c r="J238" i="42"/>
  <c r="L238" i="42"/>
  <c r="I239" i="42"/>
  <c r="J239" i="42"/>
  <c r="K239" i="42"/>
  <c r="L239" i="42"/>
  <c r="I240" i="42"/>
  <c r="J240" i="42"/>
  <c r="L240" i="42"/>
  <c r="I241" i="42"/>
  <c r="J241" i="42"/>
  <c r="K241" i="42"/>
  <c r="L241" i="42"/>
  <c r="I242" i="42"/>
  <c r="J242" i="42"/>
  <c r="L242" i="42"/>
  <c r="I243" i="42"/>
  <c r="J243" i="42"/>
  <c r="K243" i="42"/>
  <c r="L243" i="42"/>
  <c r="I244" i="42"/>
  <c r="J244" i="42"/>
  <c r="L244" i="42"/>
  <c r="I245" i="42"/>
  <c r="J245" i="42"/>
  <c r="K245" i="42"/>
  <c r="L245" i="42"/>
  <c r="I246" i="42"/>
  <c r="J246" i="42"/>
  <c r="L246" i="42"/>
  <c r="I247" i="42"/>
  <c r="J247" i="42"/>
  <c r="K247" i="42"/>
  <c r="L247" i="42"/>
  <c r="I248" i="42"/>
  <c r="J248" i="42"/>
  <c r="L248" i="42"/>
  <c r="I249" i="42"/>
  <c r="J249" i="42"/>
  <c r="K249" i="42"/>
  <c r="L249" i="42"/>
  <c r="I250" i="42"/>
  <c r="J250" i="42"/>
  <c r="L250" i="42"/>
  <c r="I251" i="42"/>
  <c r="J251" i="42"/>
  <c r="K251" i="42"/>
  <c r="L251" i="42"/>
  <c r="I252" i="42"/>
  <c r="J252" i="42"/>
  <c r="L252" i="42"/>
  <c r="I253" i="42"/>
  <c r="J253" i="42"/>
  <c r="K253" i="42"/>
  <c r="L253" i="42"/>
  <c r="I254" i="42"/>
  <c r="J254" i="42"/>
  <c r="L254" i="42"/>
  <c r="I255" i="42"/>
  <c r="J255" i="42"/>
  <c r="K255" i="42"/>
  <c r="L255" i="42"/>
  <c r="I256" i="42"/>
  <c r="J256" i="42"/>
  <c r="L256" i="42"/>
  <c r="I257" i="42"/>
  <c r="J257" i="42"/>
  <c r="K257" i="42"/>
  <c r="L257" i="42"/>
  <c r="I258" i="42"/>
  <c r="J258" i="42"/>
  <c r="L258" i="42"/>
  <c r="I259" i="42"/>
  <c r="J259" i="42"/>
  <c r="K259" i="42"/>
  <c r="L259" i="42"/>
  <c r="I260" i="42"/>
  <c r="J260" i="42"/>
  <c r="L260" i="42"/>
  <c r="I261" i="42"/>
  <c r="J261" i="42"/>
  <c r="K261" i="42"/>
  <c r="L261" i="42"/>
  <c r="I262" i="42"/>
  <c r="J262" i="42"/>
  <c r="L262" i="42"/>
  <c r="I263" i="42"/>
  <c r="J263" i="42"/>
  <c r="K263" i="42"/>
  <c r="L263" i="42"/>
  <c r="I264" i="42"/>
  <c r="J264" i="42"/>
  <c r="L264" i="42"/>
  <c r="I265" i="42"/>
  <c r="J265" i="42"/>
  <c r="K265" i="42"/>
  <c r="L265" i="42"/>
  <c r="I266" i="42"/>
  <c r="J266" i="42"/>
  <c r="L266" i="42"/>
  <c r="I267" i="42"/>
  <c r="J267" i="42"/>
  <c r="K267" i="42"/>
  <c r="L267" i="42"/>
  <c r="I268" i="42"/>
  <c r="J268" i="42"/>
  <c r="L268" i="42"/>
  <c r="I269" i="42"/>
  <c r="J269" i="42"/>
  <c r="K269" i="42"/>
  <c r="L269" i="42"/>
  <c r="Q274" i="42"/>
  <c r="J2" i="42"/>
  <c r="J3" i="42"/>
  <c r="K3" i="42"/>
  <c r="J4" i="42"/>
  <c r="K4" i="42"/>
  <c r="L4" i="42" s="1"/>
  <c r="Q58" i="42"/>
  <c r="Q59" i="42"/>
  <c r="Q60" i="42"/>
  <c r="Q61" i="42"/>
  <c r="Q62" i="42"/>
  <c r="Q63" i="42"/>
  <c r="Q64" i="42"/>
  <c r="Q65" i="42"/>
  <c r="Q66" i="42"/>
  <c r="Q67" i="42"/>
  <c r="Q68" i="42"/>
  <c r="Q69" i="42"/>
  <c r="Q70" i="42"/>
  <c r="Q71" i="42"/>
  <c r="Q72" i="42"/>
  <c r="Q73" i="42"/>
  <c r="Q74" i="42"/>
  <c r="Q75" i="42"/>
  <c r="Q76" i="42"/>
  <c r="Q77" i="42"/>
  <c r="Q78" i="42"/>
  <c r="Q79" i="42"/>
  <c r="Q80" i="42"/>
  <c r="Q81" i="42"/>
  <c r="Q82" i="42"/>
  <c r="Q121" i="42"/>
  <c r="Q123" i="42"/>
  <c r="Q124" i="42"/>
  <c r="Q125" i="42"/>
  <c r="Q126" i="42"/>
  <c r="Q127" i="42"/>
  <c r="Q128" i="42"/>
  <c r="Q129" i="42"/>
  <c r="Q130" i="42"/>
  <c r="Q131" i="42"/>
  <c r="Q132" i="42"/>
  <c r="Q133" i="42"/>
  <c r="Q134" i="42"/>
  <c r="Q135" i="42"/>
  <c r="Q136" i="42"/>
  <c r="Q137" i="42"/>
  <c r="Q138" i="42"/>
  <c r="Q139" i="42"/>
  <c r="Q140" i="42"/>
  <c r="Q141" i="42"/>
  <c r="Q142" i="42"/>
  <c r="Q150" i="42"/>
  <c r="Q151" i="42"/>
  <c r="Q152" i="42"/>
  <c r="Q154" i="42"/>
  <c r="Q155" i="42"/>
  <c r="Q156" i="42"/>
  <c r="Q157" i="42"/>
  <c r="Q158" i="42"/>
  <c r="Q159" i="42"/>
  <c r="Q160" i="42"/>
  <c r="Q161" i="42"/>
  <c r="Q162" i="42"/>
  <c r="Q163" i="42"/>
  <c r="Q164" i="42"/>
  <c r="Q165" i="42"/>
  <c r="Q167" i="42"/>
  <c r="Q168" i="42"/>
  <c r="Q169" i="42"/>
  <c r="Q170" i="42"/>
  <c r="Q215" i="42"/>
  <c r="Q218" i="42"/>
  <c r="Q219" i="42"/>
  <c r="Q220" i="42"/>
  <c r="Q222" i="42"/>
  <c r="Q223" i="42"/>
  <c r="Q224" i="42"/>
  <c r="Q225" i="42"/>
  <c r="Q226" i="42"/>
  <c r="Q227" i="42"/>
  <c r="Q228" i="42"/>
  <c r="Q229" i="42"/>
  <c r="Q230" i="42"/>
  <c r="Q231" i="42"/>
  <c r="Q232" i="42"/>
  <c r="Q233" i="42"/>
  <c r="Q234" i="42"/>
  <c r="Q235" i="42"/>
  <c r="Q236" i="42"/>
  <c r="Q237" i="42"/>
  <c r="Q238" i="42"/>
  <c r="Q239" i="42"/>
  <c r="Q240" i="42"/>
  <c r="Q241" i="42"/>
  <c r="Q242" i="42"/>
  <c r="Q243" i="42"/>
  <c r="Q244" i="42"/>
  <c r="Q245" i="42"/>
  <c r="Q246" i="42"/>
  <c r="Q247" i="42"/>
  <c r="Q248" i="42"/>
  <c r="Q249" i="42"/>
  <c r="Q250" i="42"/>
  <c r="Q251" i="42"/>
  <c r="Q252" i="42"/>
  <c r="Q253" i="42"/>
  <c r="Q254" i="42"/>
  <c r="Q255" i="42"/>
  <c r="Q256" i="42"/>
  <c r="Q257" i="42"/>
  <c r="Q258" i="42"/>
  <c r="Q259" i="42"/>
  <c r="F20" i="41"/>
  <c r="L94" i="41"/>
  <c r="K94" i="41"/>
  <c r="J94" i="41"/>
  <c r="H94" i="41"/>
  <c r="F94" i="41"/>
  <c r="E94" i="41"/>
  <c r="D94" i="41" s="1"/>
  <c r="L93" i="41"/>
  <c r="K93" i="41"/>
  <c r="J93" i="41"/>
  <c r="H93" i="41"/>
  <c r="F93" i="41"/>
  <c r="E93" i="41"/>
  <c r="D93" i="41" s="1"/>
  <c r="L92" i="41"/>
  <c r="K92" i="41"/>
  <c r="J92" i="41"/>
  <c r="H92" i="41"/>
  <c r="F92" i="41"/>
  <c r="E92" i="41"/>
  <c r="D92" i="41" s="1"/>
  <c r="L91" i="41"/>
  <c r="K91" i="41"/>
  <c r="J91" i="41"/>
  <c r="H91" i="41"/>
  <c r="F91" i="41"/>
  <c r="E91" i="41"/>
  <c r="D91" i="41" s="1"/>
  <c r="L90" i="41"/>
  <c r="K90" i="41"/>
  <c r="J90" i="41"/>
  <c r="H90" i="41"/>
  <c r="F90" i="41"/>
  <c r="E90" i="41"/>
  <c r="D90" i="41" s="1"/>
  <c r="L89" i="41"/>
  <c r="K89" i="41"/>
  <c r="J89" i="41"/>
  <c r="H89" i="41"/>
  <c r="F89" i="41"/>
  <c r="E89" i="41"/>
  <c r="D89" i="41" s="1"/>
  <c r="L88" i="41"/>
  <c r="K88" i="41"/>
  <c r="J88" i="41"/>
  <c r="H88" i="41"/>
  <c r="F88" i="41"/>
  <c r="E88" i="41"/>
  <c r="D88" i="41" s="1"/>
  <c r="L87" i="41"/>
  <c r="K87" i="41"/>
  <c r="J87" i="41"/>
  <c r="H87" i="41"/>
  <c r="F87" i="41"/>
  <c r="E87" i="41"/>
  <c r="D87" i="41" s="1"/>
  <c r="L86" i="41"/>
  <c r="K86" i="41"/>
  <c r="J86" i="41"/>
  <c r="H86" i="41"/>
  <c r="F86" i="41"/>
  <c r="E86" i="41"/>
  <c r="D86" i="41" s="1"/>
  <c r="L85" i="41"/>
  <c r="K85" i="41"/>
  <c r="J85" i="41"/>
  <c r="H85" i="41"/>
  <c r="F85" i="41"/>
  <c r="E85" i="41"/>
  <c r="D85" i="41" s="1"/>
  <c r="L272" i="41"/>
  <c r="K272" i="41"/>
  <c r="J272" i="41"/>
  <c r="H272" i="41"/>
  <c r="F272" i="41"/>
  <c r="E272" i="41"/>
  <c r="D272" i="41" s="1"/>
  <c r="L271" i="41"/>
  <c r="K271" i="41"/>
  <c r="J271" i="41"/>
  <c r="H271" i="41"/>
  <c r="F271" i="41"/>
  <c r="E271" i="41"/>
  <c r="D271" i="41" s="1"/>
  <c r="L270" i="41"/>
  <c r="K270" i="41"/>
  <c r="J270" i="41"/>
  <c r="H270" i="41"/>
  <c r="F270" i="41"/>
  <c r="E270" i="41"/>
  <c r="D270" i="41" s="1"/>
  <c r="L269" i="41"/>
  <c r="K269" i="41"/>
  <c r="J269" i="41"/>
  <c r="H269" i="41"/>
  <c r="F269" i="41"/>
  <c r="E269" i="41"/>
  <c r="D269" i="41" s="1"/>
  <c r="L268" i="41"/>
  <c r="K268" i="41"/>
  <c r="J268" i="41"/>
  <c r="H268" i="41"/>
  <c r="F268" i="41"/>
  <c r="E268" i="41"/>
  <c r="D268" i="41" s="1"/>
  <c r="L267" i="41"/>
  <c r="K267" i="41"/>
  <c r="J267" i="41"/>
  <c r="H267" i="41"/>
  <c r="F267" i="41"/>
  <c r="E267" i="41"/>
  <c r="D267" i="41" s="1"/>
  <c r="L266" i="41"/>
  <c r="K266" i="41"/>
  <c r="J266" i="41"/>
  <c r="H266" i="41"/>
  <c r="F266" i="41"/>
  <c r="E266" i="41"/>
  <c r="D266" i="41" s="1"/>
  <c r="L265" i="41"/>
  <c r="K265" i="41"/>
  <c r="J265" i="41"/>
  <c r="H265" i="41"/>
  <c r="F265" i="41"/>
  <c r="E265" i="41"/>
  <c r="D265" i="41" s="1"/>
  <c r="L264" i="41"/>
  <c r="K264" i="41"/>
  <c r="J264" i="41"/>
  <c r="H264" i="41"/>
  <c r="F264" i="41"/>
  <c r="E264" i="41"/>
  <c r="D264" i="41" s="1"/>
  <c r="L263" i="41"/>
  <c r="K263" i="41"/>
  <c r="J263" i="41"/>
  <c r="H263" i="41"/>
  <c r="F263" i="41"/>
  <c r="E263" i="41"/>
  <c r="D263" i="41" s="1"/>
  <c r="L183" i="41"/>
  <c r="K183" i="41"/>
  <c r="J183" i="41"/>
  <c r="H183" i="41"/>
  <c r="F183" i="41"/>
  <c r="E183" i="41"/>
  <c r="D183" i="41" s="1"/>
  <c r="L182" i="41"/>
  <c r="K182" i="41"/>
  <c r="J182" i="41"/>
  <c r="H182" i="41"/>
  <c r="F182" i="41"/>
  <c r="E182" i="41"/>
  <c r="D182" i="41" s="1"/>
  <c r="L181" i="41"/>
  <c r="K181" i="41"/>
  <c r="J181" i="41"/>
  <c r="H181" i="41"/>
  <c r="F181" i="41"/>
  <c r="E181" i="41"/>
  <c r="D181" i="41" s="1"/>
  <c r="L180" i="41"/>
  <c r="K180" i="41"/>
  <c r="J180" i="41"/>
  <c r="H180" i="41"/>
  <c r="F180" i="41"/>
  <c r="E180" i="41"/>
  <c r="D180" i="41" s="1"/>
  <c r="L179" i="41"/>
  <c r="K179" i="41"/>
  <c r="J179" i="41"/>
  <c r="H179" i="41"/>
  <c r="F179" i="41"/>
  <c r="E179" i="41"/>
  <c r="D179" i="41" s="1"/>
  <c r="L178" i="41"/>
  <c r="K178" i="41"/>
  <c r="J178" i="41"/>
  <c r="H178" i="41"/>
  <c r="F178" i="41"/>
  <c r="E178" i="41"/>
  <c r="D178" i="41" s="1"/>
  <c r="L177" i="41"/>
  <c r="K177" i="41"/>
  <c r="J177" i="41"/>
  <c r="H177" i="41"/>
  <c r="F177" i="41"/>
  <c r="E177" i="41"/>
  <c r="D177" i="41" s="1"/>
  <c r="L176" i="41"/>
  <c r="K176" i="41"/>
  <c r="J176" i="41"/>
  <c r="H176" i="41"/>
  <c r="F176" i="41"/>
  <c r="E176" i="41"/>
  <c r="D176" i="41" s="1"/>
  <c r="L175" i="41"/>
  <c r="K175" i="41"/>
  <c r="J175" i="41"/>
  <c r="H175" i="41"/>
  <c r="F175" i="41"/>
  <c r="E175" i="41"/>
  <c r="D175" i="41" s="1"/>
  <c r="L174" i="41"/>
  <c r="K174" i="41"/>
  <c r="J174" i="41"/>
  <c r="H174" i="41"/>
  <c r="F174" i="41"/>
  <c r="E174" i="41"/>
  <c r="D174" i="41" s="1"/>
  <c r="V4809" i="4"/>
  <c r="R4809" i="4"/>
  <c r="V4808" i="4"/>
  <c r="R4808" i="4"/>
  <c r="V4807" i="4"/>
  <c r="R4807" i="4"/>
  <c r="V4806" i="4"/>
  <c r="R4806" i="4"/>
  <c r="S4806" i="4" s="1"/>
  <c r="V4805" i="4"/>
  <c r="R4805" i="4"/>
  <c r="S4805" i="4" s="1"/>
  <c r="V4804" i="4"/>
  <c r="R4804" i="4"/>
  <c r="V4803" i="4"/>
  <c r="R4803" i="4"/>
  <c r="S4803" i="4" s="1"/>
  <c r="V4802" i="4"/>
  <c r="R4802" i="4"/>
  <c r="S4802" i="4" s="1"/>
  <c r="V4801" i="4"/>
  <c r="R4801" i="4"/>
  <c r="S4801" i="4" s="1"/>
  <c r="V4800" i="4"/>
  <c r="R4800" i="4"/>
  <c r="V4799" i="4"/>
  <c r="R4799" i="4"/>
  <c r="V4798" i="4"/>
  <c r="R4798" i="4"/>
  <c r="S4798" i="4" s="1"/>
  <c r="V4797" i="4"/>
  <c r="R4797" i="4"/>
  <c r="S4797" i="4" s="1"/>
  <c r="V4796" i="4"/>
  <c r="R4796" i="4"/>
  <c r="S4796" i="4" s="1"/>
  <c r="V4795" i="4"/>
  <c r="R4795" i="4"/>
  <c r="V4794" i="4"/>
  <c r="R4794" i="4"/>
  <c r="S4794" i="4" s="1"/>
  <c r="V4793" i="4"/>
  <c r="R4793" i="4"/>
  <c r="V4792" i="4"/>
  <c r="R4792" i="4"/>
  <c r="S4792" i="4" s="1"/>
  <c r="V4791" i="4"/>
  <c r="R4791" i="4"/>
  <c r="V4790" i="4"/>
  <c r="R4790" i="4"/>
  <c r="V4789" i="4"/>
  <c r="R4789" i="4"/>
  <c r="V4788" i="4"/>
  <c r="R4788" i="4"/>
  <c r="S4788" i="4" s="1"/>
  <c r="V4787" i="4"/>
  <c r="R4787" i="4"/>
  <c r="S4787" i="4" s="1"/>
  <c r="V4786" i="4"/>
  <c r="R4786" i="4"/>
  <c r="S4786" i="4" s="1"/>
  <c r="V4785" i="4"/>
  <c r="R4785" i="4"/>
  <c r="S4785" i="4" s="1"/>
  <c r="V4784" i="4"/>
  <c r="R4784" i="4"/>
  <c r="S4784" i="4" s="1"/>
  <c r="V4783" i="4"/>
  <c r="R4783" i="4"/>
  <c r="S4783" i="4" s="1"/>
  <c r="V4782" i="4"/>
  <c r="R4782" i="4"/>
  <c r="S4782" i="4" s="1"/>
  <c r="V4781" i="4"/>
  <c r="R4781" i="4"/>
  <c r="S4781" i="4" s="1"/>
  <c r="V4780" i="4"/>
  <c r="R4780" i="4"/>
  <c r="S4780" i="4" s="1"/>
  <c r="V4779" i="4"/>
  <c r="R4779" i="4"/>
  <c r="V4778" i="4"/>
  <c r="R4778" i="4"/>
  <c r="S4778" i="4" s="1"/>
  <c r="V4777" i="4"/>
  <c r="R4777" i="4"/>
  <c r="V4776" i="4"/>
  <c r="R4776" i="4"/>
  <c r="S4776" i="4" s="1"/>
  <c r="V4775" i="4"/>
  <c r="R4775" i="4"/>
  <c r="V4774" i="4"/>
  <c r="R4774" i="4"/>
  <c r="S4774" i="4" s="1"/>
  <c r="V4773" i="4"/>
  <c r="R4773" i="4"/>
  <c r="V4772" i="4"/>
  <c r="G94" i="41"/>
  <c r="R4772" i="4"/>
  <c r="S4772" i="4" s="1"/>
  <c r="V4771" i="4"/>
  <c r="R4771" i="4"/>
  <c r="S4771" i="4" s="1"/>
  <c r="V4770" i="4"/>
  <c r="R4770" i="4"/>
  <c r="S4770" i="4" s="1"/>
  <c r="V4769" i="4"/>
  <c r="G93" i="41"/>
  <c r="R4769" i="4"/>
  <c r="S4769" i="4" s="1"/>
  <c r="V4768" i="4"/>
  <c r="G92" i="41"/>
  <c r="R4768" i="4"/>
  <c r="S4768" i="4" s="1"/>
  <c r="V4767" i="4"/>
  <c r="R4767" i="4"/>
  <c r="V4766" i="4"/>
  <c r="G91" i="41"/>
  <c r="R4766" i="4"/>
  <c r="S4766" i="4" s="1"/>
  <c r="V4765" i="4"/>
  <c r="R4765" i="4"/>
  <c r="S4765" i="4" s="1"/>
  <c r="V4764" i="4"/>
  <c r="G90" i="41"/>
  <c r="R4764" i="4"/>
  <c r="S4764" i="4" s="1"/>
  <c r="V4763" i="4"/>
  <c r="R4763" i="4"/>
  <c r="V4762" i="4"/>
  <c r="G89" i="41"/>
  <c r="R4762" i="4"/>
  <c r="S4762" i="4" s="1"/>
  <c r="V4761" i="4"/>
  <c r="G88" i="41"/>
  <c r="R4761" i="4"/>
  <c r="S4761" i="4" s="1"/>
  <c r="E157" i="41"/>
  <c r="D157" i="41" s="1"/>
  <c r="F157" i="41"/>
  <c r="H157" i="41"/>
  <c r="J157" i="41"/>
  <c r="K157" i="41"/>
  <c r="L157" i="41"/>
  <c r="Q164" i="41"/>
  <c r="E134" i="41"/>
  <c r="D134" i="41" s="1"/>
  <c r="F134" i="41"/>
  <c r="H134" i="41"/>
  <c r="J134" i="41"/>
  <c r="K134" i="41"/>
  <c r="L134" i="41"/>
  <c r="Q165" i="41"/>
  <c r="E99" i="41"/>
  <c r="D99" i="41" s="1"/>
  <c r="F99" i="41"/>
  <c r="H99" i="41"/>
  <c r="J99" i="41"/>
  <c r="K99" i="41"/>
  <c r="L99" i="41"/>
  <c r="Q166" i="41"/>
  <c r="E158" i="41"/>
  <c r="D158" i="41" s="1"/>
  <c r="F158" i="41"/>
  <c r="H158" i="41"/>
  <c r="J158" i="41"/>
  <c r="K158" i="41"/>
  <c r="L158" i="41"/>
  <c r="Q167" i="41"/>
  <c r="E159" i="41"/>
  <c r="D159" i="41" s="1"/>
  <c r="F159" i="41"/>
  <c r="H159" i="41"/>
  <c r="J159" i="41"/>
  <c r="K159" i="41"/>
  <c r="L159" i="41"/>
  <c r="Q168" i="41"/>
  <c r="E160" i="41"/>
  <c r="D160" i="41" s="1"/>
  <c r="F160" i="41"/>
  <c r="H160" i="41"/>
  <c r="J160" i="41"/>
  <c r="K160" i="41"/>
  <c r="L160" i="41"/>
  <c r="Q169" i="41"/>
  <c r="E135" i="41"/>
  <c r="D135" i="41" s="1"/>
  <c r="F135" i="41"/>
  <c r="H135" i="41"/>
  <c r="J135" i="41"/>
  <c r="K135" i="41"/>
  <c r="L135" i="41"/>
  <c r="Q170" i="41"/>
  <c r="E136" i="41"/>
  <c r="D136" i="41" s="1"/>
  <c r="F136" i="41"/>
  <c r="H136" i="41"/>
  <c r="J136" i="41"/>
  <c r="K136" i="41"/>
  <c r="L136" i="41"/>
  <c r="Q171" i="41"/>
  <c r="E169" i="41"/>
  <c r="D169" i="41" s="1"/>
  <c r="F169" i="41"/>
  <c r="H169" i="41"/>
  <c r="J169" i="41"/>
  <c r="K169" i="41"/>
  <c r="L169" i="41"/>
  <c r="Q172" i="41"/>
  <c r="E161" i="41"/>
  <c r="D161" i="41" s="1"/>
  <c r="F161" i="41"/>
  <c r="H161" i="41"/>
  <c r="J161" i="41"/>
  <c r="K161" i="41"/>
  <c r="L161" i="41"/>
  <c r="Q173" i="41"/>
  <c r="E236" i="41"/>
  <c r="D236" i="41" s="1"/>
  <c r="F236" i="41"/>
  <c r="H236" i="41"/>
  <c r="J236" i="41"/>
  <c r="K236" i="41"/>
  <c r="L236" i="41"/>
  <c r="Q236" i="41"/>
  <c r="E237" i="41"/>
  <c r="D237" i="41" s="1"/>
  <c r="F237" i="41"/>
  <c r="H237" i="41"/>
  <c r="J237" i="41"/>
  <c r="K237" i="41"/>
  <c r="L237" i="41"/>
  <c r="Q237" i="41"/>
  <c r="E238" i="41"/>
  <c r="D238" i="41" s="1"/>
  <c r="F238" i="41"/>
  <c r="H238" i="41"/>
  <c r="J238" i="41"/>
  <c r="K238" i="41"/>
  <c r="L238" i="41"/>
  <c r="Q238" i="41"/>
  <c r="E239" i="41"/>
  <c r="D239" i="41" s="1"/>
  <c r="F239" i="41"/>
  <c r="H239" i="41"/>
  <c r="J239" i="41"/>
  <c r="K239" i="41"/>
  <c r="L239" i="41"/>
  <c r="Q239" i="41"/>
  <c r="E240" i="41"/>
  <c r="D240" i="41" s="1"/>
  <c r="F240" i="41"/>
  <c r="H240" i="41"/>
  <c r="J240" i="41"/>
  <c r="K240" i="41"/>
  <c r="L240" i="41"/>
  <c r="Q240" i="41"/>
  <c r="E241" i="41"/>
  <c r="D241" i="41" s="1"/>
  <c r="F241" i="41"/>
  <c r="H241" i="41"/>
  <c r="J241" i="41"/>
  <c r="K241" i="41"/>
  <c r="L241" i="41"/>
  <c r="Q241" i="41"/>
  <c r="E242" i="41"/>
  <c r="D242" i="41" s="1"/>
  <c r="F242" i="41"/>
  <c r="H242" i="41"/>
  <c r="J242" i="41"/>
  <c r="K242" i="41"/>
  <c r="L242" i="41"/>
  <c r="Q242" i="41"/>
  <c r="E243" i="41"/>
  <c r="D243" i="41" s="1"/>
  <c r="F243" i="41"/>
  <c r="H243" i="41"/>
  <c r="J243" i="41"/>
  <c r="K243" i="41"/>
  <c r="L243" i="41"/>
  <c r="Q243" i="41"/>
  <c r="E244" i="41"/>
  <c r="D244" i="41" s="1"/>
  <c r="F244" i="41"/>
  <c r="H244" i="41"/>
  <c r="J244" i="41"/>
  <c r="K244" i="41"/>
  <c r="L244" i="41"/>
  <c r="Q244" i="41"/>
  <c r="E245" i="41"/>
  <c r="D245" i="41" s="1"/>
  <c r="F245" i="41"/>
  <c r="H245" i="41"/>
  <c r="J245" i="41"/>
  <c r="K245" i="41"/>
  <c r="L245" i="41"/>
  <c r="Q245" i="41"/>
  <c r="E246" i="41"/>
  <c r="D246" i="41" s="1"/>
  <c r="F246" i="41"/>
  <c r="H246" i="41"/>
  <c r="J246" i="41"/>
  <c r="K246" i="41"/>
  <c r="L246" i="41"/>
  <c r="Q246" i="41"/>
  <c r="E247" i="41"/>
  <c r="D247" i="41" s="1"/>
  <c r="F247" i="41"/>
  <c r="H247" i="41"/>
  <c r="J247" i="41"/>
  <c r="K247" i="41"/>
  <c r="L247" i="41"/>
  <c r="Q247" i="41"/>
  <c r="E248" i="41"/>
  <c r="D248" i="41" s="1"/>
  <c r="F248" i="41"/>
  <c r="H248" i="41"/>
  <c r="J248" i="41"/>
  <c r="K248" i="41"/>
  <c r="L248" i="41"/>
  <c r="Q248" i="41"/>
  <c r="E249" i="41"/>
  <c r="D249" i="41" s="1"/>
  <c r="F249" i="41"/>
  <c r="H249" i="41"/>
  <c r="J249" i="41"/>
  <c r="K249" i="41"/>
  <c r="L249" i="41"/>
  <c r="Q249" i="41"/>
  <c r="E250" i="41"/>
  <c r="D250" i="41" s="1"/>
  <c r="F250" i="41"/>
  <c r="H250" i="41"/>
  <c r="J250" i="41"/>
  <c r="K250" i="41"/>
  <c r="L250" i="41"/>
  <c r="Q250" i="41"/>
  <c r="E251" i="41"/>
  <c r="D251" i="41" s="1"/>
  <c r="F251" i="41"/>
  <c r="H251" i="41"/>
  <c r="J251" i="41"/>
  <c r="K251" i="41"/>
  <c r="L251" i="41"/>
  <c r="Q251" i="41"/>
  <c r="E252" i="41"/>
  <c r="D252" i="41" s="1"/>
  <c r="F252" i="41"/>
  <c r="H252" i="41"/>
  <c r="J252" i="41"/>
  <c r="K252" i="41"/>
  <c r="L252" i="41"/>
  <c r="Q252" i="41"/>
  <c r="E253" i="41"/>
  <c r="D253" i="41" s="1"/>
  <c r="F253" i="41"/>
  <c r="H253" i="41"/>
  <c r="J253" i="41"/>
  <c r="K253" i="41"/>
  <c r="L253" i="41"/>
  <c r="Q253" i="41"/>
  <c r="E254" i="41"/>
  <c r="D254" i="41" s="1"/>
  <c r="F254" i="41"/>
  <c r="H254" i="41"/>
  <c r="J254" i="41"/>
  <c r="K254" i="41"/>
  <c r="L254" i="41"/>
  <c r="Q254" i="41"/>
  <c r="E255" i="41"/>
  <c r="D255" i="41" s="1"/>
  <c r="F255" i="41"/>
  <c r="H255" i="41"/>
  <c r="J255" i="41"/>
  <c r="K255" i="41"/>
  <c r="L255" i="41"/>
  <c r="Q255" i="41"/>
  <c r="E256" i="41"/>
  <c r="D256" i="41" s="1"/>
  <c r="F256" i="41"/>
  <c r="H256" i="41"/>
  <c r="J256" i="41"/>
  <c r="K256" i="41"/>
  <c r="L256" i="41"/>
  <c r="Q256" i="41"/>
  <c r="E257" i="41"/>
  <c r="D257" i="41" s="1"/>
  <c r="F257" i="41"/>
  <c r="H257" i="41"/>
  <c r="J257" i="41"/>
  <c r="K257" i="41"/>
  <c r="L257" i="41"/>
  <c r="Q257" i="41"/>
  <c r="E258" i="41"/>
  <c r="D258" i="41" s="1"/>
  <c r="F258" i="41"/>
  <c r="H258" i="41"/>
  <c r="J258" i="41"/>
  <c r="K258" i="41"/>
  <c r="L258" i="41"/>
  <c r="Q258" i="41"/>
  <c r="E259" i="41"/>
  <c r="D259" i="41" s="1"/>
  <c r="F259" i="41"/>
  <c r="H259" i="41"/>
  <c r="J259" i="41"/>
  <c r="K259" i="41"/>
  <c r="L259" i="41"/>
  <c r="Q259" i="41"/>
  <c r="E260" i="41"/>
  <c r="D260" i="41" s="1"/>
  <c r="F260" i="41"/>
  <c r="H260" i="41"/>
  <c r="J260" i="41"/>
  <c r="K260" i="41"/>
  <c r="L260" i="41"/>
  <c r="Q260" i="41"/>
  <c r="E261" i="41"/>
  <c r="D261" i="41" s="1"/>
  <c r="F261" i="41"/>
  <c r="H261" i="41"/>
  <c r="J261" i="41"/>
  <c r="K261" i="41"/>
  <c r="L261" i="41"/>
  <c r="Q261" i="41"/>
  <c r="E262" i="41"/>
  <c r="D262" i="41" s="1"/>
  <c r="F262" i="41"/>
  <c r="H262" i="41"/>
  <c r="J262" i="41"/>
  <c r="K262" i="41"/>
  <c r="L262" i="41"/>
  <c r="Q262" i="41"/>
  <c r="E58" i="41"/>
  <c r="D58" i="41" s="1"/>
  <c r="F58" i="41"/>
  <c r="H58" i="41"/>
  <c r="J58" i="41"/>
  <c r="K58" i="41"/>
  <c r="L58" i="41"/>
  <c r="Q58" i="41"/>
  <c r="E59" i="41"/>
  <c r="D59" i="41" s="1"/>
  <c r="F59" i="41"/>
  <c r="H59" i="41"/>
  <c r="J59" i="41"/>
  <c r="K59" i="41"/>
  <c r="L59" i="41"/>
  <c r="Q59" i="41"/>
  <c r="E60" i="41"/>
  <c r="D60" i="41" s="1"/>
  <c r="F60" i="41"/>
  <c r="H60" i="41"/>
  <c r="J60" i="41"/>
  <c r="K60" i="41"/>
  <c r="L60" i="41"/>
  <c r="Q60" i="41"/>
  <c r="E61" i="41"/>
  <c r="D61" i="41" s="1"/>
  <c r="F61" i="41"/>
  <c r="H61" i="41"/>
  <c r="J61" i="41"/>
  <c r="K61" i="41"/>
  <c r="L61" i="41"/>
  <c r="Q61" i="41"/>
  <c r="E62" i="41"/>
  <c r="D62" i="41" s="1"/>
  <c r="F62" i="41"/>
  <c r="H62" i="41"/>
  <c r="J62" i="41"/>
  <c r="K62" i="41"/>
  <c r="L62" i="41"/>
  <c r="Q62" i="41"/>
  <c r="E63" i="41"/>
  <c r="D63" i="41" s="1"/>
  <c r="F63" i="41"/>
  <c r="H63" i="41"/>
  <c r="J63" i="41"/>
  <c r="K63" i="41"/>
  <c r="L63" i="41"/>
  <c r="Q63" i="41"/>
  <c r="E64" i="41"/>
  <c r="D64" i="41" s="1"/>
  <c r="F64" i="41"/>
  <c r="H64" i="41"/>
  <c r="J64" i="41"/>
  <c r="K64" i="41"/>
  <c r="L64" i="41"/>
  <c r="Q64" i="41"/>
  <c r="E65" i="41"/>
  <c r="D65" i="41" s="1"/>
  <c r="F65" i="41"/>
  <c r="H65" i="41"/>
  <c r="J65" i="41"/>
  <c r="K65" i="41"/>
  <c r="L65" i="41"/>
  <c r="Q65" i="41"/>
  <c r="E66" i="41"/>
  <c r="D66" i="41" s="1"/>
  <c r="F66" i="41"/>
  <c r="H66" i="41"/>
  <c r="J66" i="41"/>
  <c r="K66" i="41"/>
  <c r="L66" i="41"/>
  <c r="Q66" i="41"/>
  <c r="E67" i="41"/>
  <c r="D67" i="41" s="1"/>
  <c r="F67" i="41"/>
  <c r="H67" i="41"/>
  <c r="J67" i="41"/>
  <c r="K67" i="41"/>
  <c r="L67" i="41"/>
  <c r="Q67" i="41"/>
  <c r="E68" i="41"/>
  <c r="D68" i="41" s="1"/>
  <c r="F68" i="41"/>
  <c r="H68" i="41"/>
  <c r="J68" i="41"/>
  <c r="K68" i="41"/>
  <c r="L68" i="41"/>
  <c r="Q68" i="41"/>
  <c r="E69" i="41"/>
  <c r="D69" i="41" s="1"/>
  <c r="F69" i="41"/>
  <c r="H69" i="41"/>
  <c r="J69" i="41"/>
  <c r="K69" i="41"/>
  <c r="L69" i="41"/>
  <c r="Q69" i="41"/>
  <c r="E70" i="41"/>
  <c r="D70" i="41" s="1"/>
  <c r="F70" i="41"/>
  <c r="H70" i="41"/>
  <c r="J70" i="41"/>
  <c r="K70" i="41"/>
  <c r="L70" i="41"/>
  <c r="Q70" i="41"/>
  <c r="E71" i="41"/>
  <c r="D71" i="41" s="1"/>
  <c r="F71" i="41"/>
  <c r="H71" i="41"/>
  <c r="J71" i="41"/>
  <c r="K71" i="41"/>
  <c r="L71" i="41"/>
  <c r="Q71" i="41"/>
  <c r="E72" i="41"/>
  <c r="D72" i="41" s="1"/>
  <c r="F72" i="41"/>
  <c r="H72" i="41"/>
  <c r="J72" i="41"/>
  <c r="K72" i="41"/>
  <c r="L72" i="41"/>
  <c r="Q72" i="41"/>
  <c r="E73" i="41"/>
  <c r="D73" i="41" s="1"/>
  <c r="F73" i="41"/>
  <c r="H73" i="41"/>
  <c r="J73" i="41"/>
  <c r="K73" i="41"/>
  <c r="L73" i="41"/>
  <c r="Q73" i="41"/>
  <c r="E74" i="41"/>
  <c r="D74" i="41" s="1"/>
  <c r="F74" i="41"/>
  <c r="H74" i="41"/>
  <c r="J74" i="41"/>
  <c r="K74" i="41"/>
  <c r="L74" i="41"/>
  <c r="Q74" i="41"/>
  <c r="E75" i="41"/>
  <c r="D75" i="41" s="1"/>
  <c r="F75" i="41"/>
  <c r="H75" i="41"/>
  <c r="J75" i="41"/>
  <c r="K75" i="41"/>
  <c r="L75" i="41"/>
  <c r="Q75" i="41"/>
  <c r="E76" i="41"/>
  <c r="D76" i="41" s="1"/>
  <c r="F76" i="41"/>
  <c r="H76" i="41"/>
  <c r="J76" i="41"/>
  <c r="K76" i="41"/>
  <c r="L76" i="41"/>
  <c r="Q76" i="41"/>
  <c r="E77" i="41"/>
  <c r="D77" i="41" s="1"/>
  <c r="F77" i="41"/>
  <c r="H77" i="41"/>
  <c r="J77" i="41"/>
  <c r="K77" i="41"/>
  <c r="L77" i="41"/>
  <c r="Q77" i="41"/>
  <c r="E78" i="41"/>
  <c r="D78" i="41" s="1"/>
  <c r="F78" i="41"/>
  <c r="H78" i="41"/>
  <c r="J78" i="41"/>
  <c r="K78" i="41"/>
  <c r="L78" i="41"/>
  <c r="Q78" i="41"/>
  <c r="E79" i="41"/>
  <c r="D79" i="41" s="1"/>
  <c r="F79" i="41"/>
  <c r="H79" i="41"/>
  <c r="J79" i="41"/>
  <c r="K79" i="41"/>
  <c r="L79" i="41"/>
  <c r="Q79" i="41"/>
  <c r="E80" i="41"/>
  <c r="D80" i="41" s="1"/>
  <c r="F80" i="41"/>
  <c r="H80" i="41"/>
  <c r="J80" i="41"/>
  <c r="K80" i="41"/>
  <c r="L80" i="41"/>
  <c r="Q80" i="41"/>
  <c r="E81" i="41"/>
  <c r="D81" i="41" s="1"/>
  <c r="F81" i="41"/>
  <c r="H81" i="41"/>
  <c r="J81" i="41"/>
  <c r="K81" i="41"/>
  <c r="L81" i="41"/>
  <c r="Q81" i="41"/>
  <c r="E82" i="41"/>
  <c r="D82" i="41" s="1"/>
  <c r="F82" i="41"/>
  <c r="H82" i="41"/>
  <c r="J82" i="41"/>
  <c r="K82" i="41"/>
  <c r="L82" i="41"/>
  <c r="Q82" i="41"/>
  <c r="E83" i="41"/>
  <c r="D83" i="41" s="1"/>
  <c r="F83" i="41"/>
  <c r="H83" i="41"/>
  <c r="J83" i="41"/>
  <c r="K83" i="41"/>
  <c r="L83" i="41"/>
  <c r="Q83" i="41"/>
  <c r="E84" i="41"/>
  <c r="D84" i="41" s="1"/>
  <c r="F84" i="41"/>
  <c r="H84" i="41"/>
  <c r="J84" i="41"/>
  <c r="K84" i="41"/>
  <c r="L84" i="41"/>
  <c r="Q84" i="41"/>
  <c r="R4620" i="4"/>
  <c r="S4620" i="4" s="1"/>
  <c r="G249" i="41"/>
  <c r="V4620" i="4"/>
  <c r="R4621" i="4"/>
  <c r="I250" i="41" s="1"/>
  <c r="G250" i="41"/>
  <c r="V4621" i="4"/>
  <c r="R4622" i="4"/>
  <c r="S4622" i="4" s="1"/>
  <c r="G251" i="41"/>
  <c r="V4622" i="4"/>
  <c r="R4623" i="4"/>
  <c r="S4623" i="4" s="1"/>
  <c r="G252" i="41"/>
  <c r="V4623" i="4"/>
  <c r="R4624" i="4"/>
  <c r="I253" i="41" s="1"/>
  <c r="G253" i="41"/>
  <c r="V4624" i="4"/>
  <c r="R4625" i="4"/>
  <c r="S4625" i="4" s="1"/>
  <c r="V4625" i="4"/>
  <c r="R4626" i="4"/>
  <c r="I254" i="41" s="1"/>
  <c r="G254" i="41"/>
  <c r="V4626" i="4"/>
  <c r="R4627" i="4"/>
  <c r="S4627" i="4" s="1"/>
  <c r="V4627" i="4"/>
  <c r="R4628" i="4"/>
  <c r="S4628" i="4" s="1"/>
  <c r="V4628" i="4"/>
  <c r="R4629" i="4"/>
  <c r="S4629" i="4" s="1"/>
  <c r="V4629" i="4"/>
  <c r="R4630" i="4"/>
  <c r="S4630" i="4" s="1"/>
  <c r="V4630" i="4"/>
  <c r="R4631" i="4"/>
  <c r="S4631" i="4" s="1"/>
  <c r="V4631" i="4"/>
  <c r="R4632" i="4"/>
  <c r="S4632" i="4" s="1"/>
  <c r="V4632" i="4"/>
  <c r="R4633" i="4"/>
  <c r="S4633" i="4" s="1"/>
  <c r="G255" i="41"/>
  <c r="V4633" i="4"/>
  <c r="R4634" i="4"/>
  <c r="I256" i="41" s="1"/>
  <c r="G256" i="41"/>
  <c r="V4634" i="4"/>
  <c r="R4635" i="4"/>
  <c r="I257" i="41" s="1"/>
  <c r="G257" i="41"/>
  <c r="V4635" i="4"/>
  <c r="R4636" i="4"/>
  <c r="S4636" i="4" s="1"/>
  <c r="V4636" i="4"/>
  <c r="R4637" i="4"/>
  <c r="I258" i="41" s="1"/>
  <c r="G258" i="41"/>
  <c r="V4637" i="4"/>
  <c r="R4638" i="4"/>
  <c r="S4638" i="4" s="1"/>
  <c r="V4638" i="4"/>
  <c r="R4639" i="4"/>
  <c r="S4639" i="4" s="1"/>
  <c r="G259" i="41"/>
  <c r="V4639" i="4"/>
  <c r="R4640" i="4"/>
  <c r="S4640" i="4" s="1"/>
  <c r="V4640" i="4"/>
  <c r="R4641" i="4"/>
  <c r="I260" i="41" s="1"/>
  <c r="G260" i="41"/>
  <c r="V4641" i="4"/>
  <c r="R4642" i="4"/>
  <c r="S4642" i="4" s="1"/>
  <c r="V4642" i="4"/>
  <c r="R4643" i="4"/>
  <c r="I261" i="41" s="1"/>
  <c r="G261" i="41"/>
  <c r="V4643" i="4"/>
  <c r="R4644" i="4"/>
  <c r="S4644" i="4" s="1"/>
  <c r="V4644" i="4"/>
  <c r="R4645" i="4"/>
  <c r="S4645" i="4" s="1"/>
  <c r="V4645" i="4"/>
  <c r="R4646" i="4"/>
  <c r="S4646" i="4" s="1"/>
  <c r="V4646" i="4"/>
  <c r="R4647" i="4"/>
  <c r="S4647" i="4" s="1"/>
  <c r="G262" i="41"/>
  <c r="V4647" i="4"/>
  <c r="R4648" i="4"/>
  <c r="S4648" i="4" s="1"/>
  <c r="V4648" i="4"/>
  <c r="R4649" i="4"/>
  <c r="S4649" i="4" s="1"/>
  <c r="V4649" i="4"/>
  <c r="R4650" i="4"/>
  <c r="I58" i="41" s="1"/>
  <c r="G58" i="41"/>
  <c r="V4650" i="4"/>
  <c r="R4651" i="4"/>
  <c r="S4651" i="4" s="1"/>
  <c r="G176" i="41"/>
  <c r="V4651" i="4"/>
  <c r="R4652" i="4"/>
  <c r="S4652" i="4" s="1"/>
  <c r="V4652" i="4"/>
  <c r="R4653" i="4"/>
  <c r="I59" i="41" s="1"/>
  <c r="G59" i="41"/>
  <c r="V4653" i="4"/>
  <c r="R4654" i="4"/>
  <c r="S4654" i="4" s="1"/>
  <c r="V4654" i="4"/>
  <c r="R4655" i="4"/>
  <c r="S4655" i="4" s="1"/>
  <c r="G60" i="41"/>
  <c r="V4655" i="4"/>
  <c r="R4656" i="4"/>
  <c r="I61" i="41" s="1"/>
  <c r="G61" i="41"/>
  <c r="V4656" i="4"/>
  <c r="R4657" i="4"/>
  <c r="I62" i="41" s="1"/>
  <c r="G62" i="41"/>
  <c r="V4657" i="4"/>
  <c r="R4658" i="4"/>
  <c r="S4658" i="4" s="1"/>
  <c r="V4658" i="4"/>
  <c r="R4659" i="4"/>
  <c r="I63" i="41" s="1"/>
  <c r="G63" i="41"/>
  <c r="V4659" i="4"/>
  <c r="R4660" i="4"/>
  <c r="S4660" i="4" s="1"/>
  <c r="V4660" i="4"/>
  <c r="R4661" i="4"/>
  <c r="I64" i="41" s="1"/>
  <c r="G64" i="41"/>
  <c r="V4661" i="4"/>
  <c r="R4662" i="4"/>
  <c r="S4662" i="4" s="1"/>
  <c r="V4662" i="4"/>
  <c r="R4663" i="4"/>
  <c r="S4663" i="4" s="1"/>
  <c r="V4663" i="4"/>
  <c r="R4664" i="4"/>
  <c r="S4664" i="4" s="1"/>
  <c r="V4664" i="4"/>
  <c r="R4665" i="4"/>
  <c r="S4665" i="4" s="1"/>
  <c r="V4665" i="4"/>
  <c r="R4666" i="4"/>
  <c r="I65" i="41" s="1"/>
  <c r="G65" i="41"/>
  <c r="V4666" i="4"/>
  <c r="R4667" i="4"/>
  <c r="S4667" i="4" s="1"/>
  <c r="G66" i="41"/>
  <c r="V4667" i="4"/>
  <c r="R4668" i="4"/>
  <c r="I67" i="41" s="1"/>
  <c r="G67" i="41"/>
  <c r="V4668" i="4"/>
  <c r="R4669" i="4"/>
  <c r="S4669" i="4" s="1"/>
  <c r="V4669" i="4"/>
  <c r="R4670" i="4"/>
  <c r="I68" i="41" s="1"/>
  <c r="G68" i="41"/>
  <c r="V4670" i="4"/>
  <c r="R4671" i="4"/>
  <c r="S4671" i="4" s="1"/>
  <c r="G69" i="41"/>
  <c r="V4671" i="4"/>
  <c r="R4672" i="4"/>
  <c r="S4672" i="4" s="1"/>
  <c r="G70" i="41"/>
  <c r="V4672" i="4"/>
  <c r="R4673" i="4"/>
  <c r="S4673" i="4" s="1"/>
  <c r="G177" i="41"/>
  <c r="V4673" i="4"/>
  <c r="R4674" i="4"/>
  <c r="S4674" i="4" s="1"/>
  <c r="V4674" i="4"/>
  <c r="R4675" i="4"/>
  <c r="I71" i="41" s="1"/>
  <c r="G71" i="41"/>
  <c r="V4675" i="4"/>
  <c r="R4676" i="4"/>
  <c r="S4676" i="4" s="1"/>
  <c r="V4676" i="4"/>
  <c r="R4677" i="4"/>
  <c r="I72" i="41" s="1"/>
  <c r="G72" i="41"/>
  <c r="V4677" i="4"/>
  <c r="R4678" i="4"/>
  <c r="S4678" i="4" s="1"/>
  <c r="V4678" i="4"/>
  <c r="R4679" i="4"/>
  <c r="S4679" i="4" s="1"/>
  <c r="V4679" i="4"/>
  <c r="R4680" i="4"/>
  <c r="S4680" i="4" s="1"/>
  <c r="V4680" i="4"/>
  <c r="R4681" i="4"/>
  <c r="V4681" i="4"/>
  <c r="R4682" i="4"/>
  <c r="I73" i="41" s="1"/>
  <c r="G73" i="41"/>
  <c r="V4682" i="4"/>
  <c r="R4683" i="4"/>
  <c r="S4683" i="4" s="1"/>
  <c r="V4683" i="4"/>
  <c r="R4684" i="4"/>
  <c r="S4684" i="4" s="1"/>
  <c r="G74" i="41"/>
  <c r="V4684" i="4"/>
  <c r="R4685" i="4"/>
  <c r="S4685" i="4" s="1"/>
  <c r="V4685" i="4"/>
  <c r="R4686" i="4"/>
  <c r="S4686" i="4" s="1"/>
  <c r="V4686" i="4"/>
  <c r="R4687" i="4"/>
  <c r="S4687" i="4" s="1"/>
  <c r="V4687" i="4"/>
  <c r="R4688" i="4"/>
  <c r="S4688" i="4" s="1"/>
  <c r="V4688" i="4"/>
  <c r="R4689" i="4"/>
  <c r="S4689" i="4" s="1"/>
  <c r="V4689" i="4"/>
  <c r="R4690" i="4"/>
  <c r="S4690" i="4" s="1"/>
  <c r="V4690" i="4"/>
  <c r="R4691" i="4"/>
  <c r="S4691" i="4" s="1"/>
  <c r="V4691" i="4"/>
  <c r="R4692" i="4"/>
  <c r="S4692" i="4" s="1"/>
  <c r="V4692" i="4"/>
  <c r="R4693" i="4"/>
  <c r="S4693" i="4" s="1"/>
  <c r="V4693" i="4"/>
  <c r="R4694" i="4"/>
  <c r="S4694" i="4" s="1"/>
  <c r="V4694" i="4"/>
  <c r="R4695" i="4"/>
  <c r="S4695" i="4" s="1"/>
  <c r="V4695" i="4"/>
  <c r="R4696" i="4"/>
  <c r="V4696" i="4"/>
  <c r="R4697" i="4"/>
  <c r="S4697" i="4" s="1"/>
  <c r="V4697" i="4"/>
  <c r="R4698" i="4"/>
  <c r="S4698" i="4" s="1"/>
  <c r="V4698" i="4"/>
  <c r="R4699" i="4"/>
  <c r="I75" i="41" s="1"/>
  <c r="G75" i="41"/>
  <c r="V4699" i="4"/>
  <c r="R4700" i="4"/>
  <c r="S4700" i="4" s="1"/>
  <c r="G76" i="41"/>
  <c r="V4700" i="4"/>
  <c r="R4701" i="4"/>
  <c r="S4701" i="4" s="1"/>
  <c r="G178" i="41"/>
  <c r="V4701" i="4"/>
  <c r="R4702" i="4"/>
  <c r="I77" i="41" s="1"/>
  <c r="G77" i="41"/>
  <c r="V4702" i="4"/>
  <c r="R4703" i="4"/>
  <c r="S4703" i="4" s="1"/>
  <c r="V4703" i="4"/>
  <c r="R4704" i="4"/>
  <c r="V4704" i="4"/>
  <c r="R4705" i="4"/>
  <c r="S4705" i="4" s="1"/>
  <c r="G179" i="41"/>
  <c r="V4705" i="4"/>
  <c r="R4706" i="4"/>
  <c r="S4706" i="4" s="1"/>
  <c r="V4706" i="4"/>
  <c r="R4707" i="4"/>
  <c r="S4707" i="4" s="1"/>
  <c r="G180" i="41"/>
  <c r="V4707" i="4"/>
  <c r="R4708" i="4"/>
  <c r="S4708" i="4" s="1"/>
  <c r="G181" i="41"/>
  <c r="V4708" i="4"/>
  <c r="R4709" i="4"/>
  <c r="S4709" i="4" s="1"/>
  <c r="G78" i="41"/>
  <c r="V4709" i="4"/>
  <c r="R4710" i="4"/>
  <c r="S4710" i="4" s="1"/>
  <c r="V4710" i="4"/>
  <c r="R4711" i="4"/>
  <c r="S4711" i="4" s="1"/>
  <c r="G79" i="41"/>
  <c r="V4711" i="4"/>
  <c r="R4712" i="4"/>
  <c r="S4712" i="4" s="1"/>
  <c r="V4712" i="4"/>
  <c r="R4713" i="4"/>
  <c r="I80" i="41" s="1"/>
  <c r="G80" i="41"/>
  <c r="V4713" i="4"/>
  <c r="R4714" i="4"/>
  <c r="I81" i="41" s="1"/>
  <c r="G81" i="41"/>
  <c r="V4714" i="4"/>
  <c r="R4715" i="4"/>
  <c r="S4715" i="4" s="1"/>
  <c r="V4715" i="4"/>
  <c r="R4716" i="4"/>
  <c r="S4716" i="4" s="1"/>
  <c r="V4716" i="4"/>
  <c r="R4717" i="4"/>
  <c r="S4717" i="4" s="1"/>
  <c r="V4717" i="4"/>
  <c r="R4718" i="4"/>
  <c r="S4718" i="4" s="1"/>
  <c r="G182" i="41"/>
  <c r="V4718" i="4"/>
  <c r="R4719" i="4"/>
  <c r="S4719" i="4" s="1"/>
  <c r="G82" i="41"/>
  <c r="V4719" i="4"/>
  <c r="R4720" i="4"/>
  <c r="S4720" i="4" s="1"/>
  <c r="G183" i="41"/>
  <c r="V4720" i="4"/>
  <c r="R4721" i="4"/>
  <c r="S4721" i="4" s="1"/>
  <c r="V4721" i="4"/>
  <c r="R4722" i="4"/>
  <c r="I83" i="41" s="1"/>
  <c r="G83" i="41"/>
  <c r="V4722" i="4"/>
  <c r="R4723" i="4"/>
  <c r="I84" i="41" s="1"/>
  <c r="G84" i="41"/>
  <c r="V4723" i="4"/>
  <c r="R4724" i="4"/>
  <c r="S4724" i="4" s="1"/>
  <c r="V4724" i="4"/>
  <c r="R4725" i="4"/>
  <c r="S4725" i="4" s="1"/>
  <c r="V4725" i="4"/>
  <c r="R4726" i="4"/>
  <c r="S4726" i="4" s="1"/>
  <c r="V4726" i="4"/>
  <c r="R4727" i="4"/>
  <c r="S4727" i="4" s="1"/>
  <c r="V4727" i="4"/>
  <c r="R4728" i="4"/>
  <c r="V4728" i="4"/>
  <c r="R4729" i="4"/>
  <c r="S4729" i="4" s="1"/>
  <c r="V4729" i="4"/>
  <c r="R4730" i="4"/>
  <c r="S4730" i="4" s="1"/>
  <c r="V4730" i="4"/>
  <c r="R4731" i="4"/>
  <c r="S4731" i="4" s="1"/>
  <c r="V4731" i="4"/>
  <c r="R4732" i="4"/>
  <c r="V4732" i="4"/>
  <c r="R4733" i="4"/>
  <c r="S4733" i="4" s="1"/>
  <c r="V4733" i="4"/>
  <c r="R4734" i="4"/>
  <c r="S4734" i="4" s="1"/>
  <c r="V4734" i="4"/>
  <c r="R4735" i="4"/>
  <c r="S4735" i="4" s="1"/>
  <c r="G263" i="41"/>
  <c r="V4735" i="4"/>
  <c r="R4736" i="4"/>
  <c r="S4736" i="4" s="1"/>
  <c r="V4736" i="4"/>
  <c r="R4737" i="4"/>
  <c r="S4737" i="4" s="1"/>
  <c r="V4737" i="4"/>
  <c r="R4738" i="4"/>
  <c r="S4738" i="4" s="1"/>
  <c r="G264" i="41"/>
  <c r="V4738" i="4"/>
  <c r="R4739" i="4"/>
  <c r="S4739" i="4" s="1"/>
  <c r="V4739" i="4"/>
  <c r="R4740" i="4"/>
  <c r="S4740" i="4" s="1"/>
  <c r="V4740" i="4"/>
  <c r="R4741" i="4"/>
  <c r="S4741" i="4" s="1"/>
  <c r="V4741" i="4"/>
  <c r="R4742" i="4"/>
  <c r="V4742" i="4"/>
  <c r="R4743" i="4"/>
  <c r="S4743" i="4" s="1"/>
  <c r="V4743" i="4"/>
  <c r="R4744" i="4"/>
  <c r="S4744" i="4" s="1"/>
  <c r="V4744" i="4"/>
  <c r="R4745" i="4"/>
  <c r="S4745" i="4" s="1"/>
  <c r="V4745" i="4"/>
  <c r="R4746" i="4"/>
  <c r="S4746" i="4" s="1"/>
  <c r="G265" i="41"/>
  <c r="V4746" i="4"/>
  <c r="R4747" i="4"/>
  <c r="S4747" i="4" s="1"/>
  <c r="G266" i="41"/>
  <c r="V4747" i="4"/>
  <c r="R4748" i="4"/>
  <c r="S4748" i="4" s="1"/>
  <c r="G267" i="41"/>
  <c r="V4748" i="4"/>
  <c r="R4749" i="4"/>
  <c r="S4749" i="4" s="1"/>
  <c r="G268" i="41"/>
  <c r="V4749" i="4"/>
  <c r="R4750" i="4"/>
  <c r="V4750" i="4"/>
  <c r="R4751" i="4"/>
  <c r="S4751" i="4" s="1"/>
  <c r="G269" i="41"/>
  <c r="V4751" i="4"/>
  <c r="R4752" i="4"/>
  <c r="S4752" i="4" s="1"/>
  <c r="G270" i="41"/>
  <c r="V4752" i="4"/>
  <c r="R4753" i="4"/>
  <c r="S4753" i="4" s="1"/>
  <c r="V4753" i="4"/>
  <c r="R4754" i="4"/>
  <c r="S4754" i="4" s="1"/>
  <c r="G271" i="41"/>
  <c r="V4754" i="4"/>
  <c r="R4755" i="4"/>
  <c r="V4755" i="4"/>
  <c r="R4756" i="4"/>
  <c r="S4756" i="4" s="1"/>
  <c r="V4756" i="4"/>
  <c r="R4757" i="4"/>
  <c r="S4757" i="4" s="1"/>
  <c r="G272" i="41"/>
  <c r="V4757" i="4"/>
  <c r="R4758" i="4"/>
  <c r="S4758" i="4" s="1"/>
  <c r="G85" i="41"/>
  <c r="V4758" i="4"/>
  <c r="R4759" i="4"/>
  <c r="S4759" i="4" s="1"/>
  <c r="G86" i="41"/>
  <c r="V4759" i="4"/>
  <c r="R4760" i="4"/>
  <c r="S4760" i="4" s="1"/>
  <c r="G87" i="41"/>
  <c r="V4760" i="4"/>
  <c r="Q235" i="41"/>
  <c r="Q234" i="41"/>
  <c r="Q233" i="41"/>
  <c r="Q232" i="41"/>
  <c r="I164" i="42" l="1"/>
  <c r="I213" i="42"/>
  <c r="I174" i="42"/>
  <c r="I170" i="42"/>
  <c r="I172" i="42"/>
  <c r="I177" i="42"/>
  <c r="I230" i="42"/>
  <c r="I226" i="42"/>
  <c r="I219" i="42"/>
  <c r="I232" i="42"/>
  <c r="I183" i="42"/>
  <c r="I162" i="42"/>
  <c r="I218" i="42"/>
  <c r="I179" i="42"/>
  <c r="I169" i="42"/>
  <c r="I231" i="42"/>
  <c r="I217" i="42"/>
  <c r="I221" i="42"/>
  <c r="I215" i="42"/>
  <c r="I233" i="42"/>
  <c r="I214" i="42"/>
  <c r="S5039" i="4"/>
  <c r="I77" i="43"/>
  <c r="I195" i="42"/>
  <c r="I224" i="42"/>
  <c r="I216" i="42"/>
  <c r="I173" i="42"/>
  <c r="M5" i="43"/>
  <c r="I229" i="42"/>
  <c r="I225" i="42"/>
  <c r="I222" i="42"/>
  <c r="I220" i="42"/>
  <c r="S5138" i="4"/>
  <c r="I8" i="43"/>
  <c r="G233" i="42"/>
  <c r="G205" i="42"/>
  <c r="G87" i="42"/>
  <c r="G155" i="42"/>
  <c r="G175" i="42"/>
  <c r="G73" i="42"/>
  <c r="G141" i="42"/>
  <c r="G181" i="42"/>
  <c r="G151" i="42"/>
  <c r="G100" i="42"/>
  <c r="G67" i="42"/>
  <c r="G51" i="42"/>
  <c r="G171" i="42"/>
  <c r="G166" i="42"/>
  <c r="G120" i="42"/>
  <c r="G170" i="42"/>
  <c r="G221" i="42"/>
  <c r="G194" i="42"/>
  <c r="G139" i="42"/>
  <c r="G174" i="42"/>
  <c r="G148" i="42"/>
  <c r="G143" i="42"/>
  <c r="G193" i="42"/>
  <c r="G157" i="42"/>
  <c r="G131" i="42"/>
  <c r="G94" i="42"/>
  <c r="G89" i="42"/>
  <c r="G223" i="42"/>
  <c r="G140" i="42"/>
  <c r="G110" i="42"/>
  <c r="G173" i="42"/>
  <c r="G154" i="42"/>
  <c r="G158" i="42"/>
  <c r="G132" i="42"/>
  <c r="G167" i="42"/>
  <c r="G209" i="42"/>
  <c r="G159" i="42"/>
  <c r="G60" i="42"/>
  <c r="G213" i="42"/>
  <c r="G207" i="42"/>
  <c r="G113" i="42"/>
  <c r="S4773" i="4"/>
  <c r="S5155" i="4"/>
  <c r="S5131" i="4"/>
  <c r="S5123" i="4"/>
  <c r="S5115" i="4"/>
  <c r="S5099" i="4"/>
  <c r="S5091" i="4"/>
  <c r="S5051" i="4"/>
  <c r="S5019" i="4"/>
  <c r="S5003" i="4"/>
  <c r="S4995" i="4"/>
  <c r="S4987" i="4"/>
  <c r="S4979" i="4"/>
  <c r="S4963" i="4"/>
  <c r="S4947" i="4"/>
  <c r="S4939" i="4"/>
  <c r="S4931" i="4"/>
  <c r="S4923" i="4"/>
  <c r="G101" i="42"/>
  <c r="S4907" i="4"/>
  <c r="S4875" i="4"/>
  <c r="S4859" i="4"/>
  <c r="S4851" i="4"/>
  <c r="S4843" i="4"/>
  <c r="G57" i="42"/>
  <c r="S4835" i="4"/>
  <c r="S4827" i="4"/>
  <c r="G46" i="42"/>
  <c r="S4811" i="4"/>
  <c r="G25" i="42"/>
  <c r="G28" i="42"/>
  <c r="S4800" i="4"/>
  <c r="S4808" i="4"/>
  <c r="G127" i="42"/>
  <c r="G68" i="42"/>
  <c r="S5136" i="4"/>
  <c r="S5128" i="4"/>
  <c r="G184" i="42"/>
  <c r="S5096" i="4"/>
  <c r="S5088" i="4"/>
  <c r="G180" i="42"/>
  <c r="S5072" i="4"/>
  <c r="S5064" i="4"/>
  <c r="S5056" i="4"/>
  <c r="S5048" i="4"/>
  <c r="G165" i="42"/>
  <c r="S5040" i="4"/>
  <c r="G161" i="42"/>
  <c r="S5032" i="4"/>
  <c r="S5024" i="4"/>
  <c r="G211" i="42"/>
  <c r="G147" i="42"/>
  <c r="S5000" i="4"/>
  <c r="S4992" i="4"/>
  <c r="S4984" i="4"/>
  <c r="G130" i="42"/>
  <c r="S4976" i="4"/>
  <c r="S4960" i="4"/>
  <c r="G119" i="42"/>
  <c r="S4944" i="4"/>
  <c r="S4936" i="4"/>
  <c r="S4928" i="4"/>
  <c r="G106" i="42"/>
  <c r="S4920" i="4"/>
  <c r="G90" i="42"/>
  <c r="S4880" i="4"/>
  <c r="S4864" i="4"/>
  <c r="S4848" i="4"/>
  <c r="S4840" i="4"/>
  <c r="S4824" i="4"/>
  <c r="S4816" i="4"/>
  <c r="S4755" i="4"/>
  <c r="S4789" i="4"/>
  <c r="G19" i="42"/>
  <c r="S4763" i="4"/>
  <c r="S4779" i="4"/>
  <c r="S4795" i="4"/>
  <c r="G34" i="42"/>
  <c r="G227" i="42"/>
  <c r="S5141" i="4"/>
  <c r="S5133" i="4"/>
  <c r="S5125" i="4"/>
  <c r="S5117" i="4"/>
  <c r="S5101" i="4"/>
  <c r="S5093" i="4"/>
  <c r="S5077" i="4"/>
  <c r="S5069" i="4"/>
  <c r="S5053" i="4"/>
  <c r="S5045" i="4"/>
  <c r="S5037" i="4"/>
  <c r="S5021" i="4"/>
  <c r="S5005" i="4"/>
  <c r="S4997" i="4"/>
  <c r="G136" i="42"/>
  <c r="S4981" i="4"/>
  <c r="S4949" i="4"/>
  <c r="S4933" i="4"/>
  <c r="S4925" i="4"/>
  <c r="S4909" i="4"/>
  <c r="S4901" i="4"/>
  <c r="S4893" i="4"/>
  <c r="S4885" i="4"/>
  <c r="S4877" i="4"/>
  <c r="G70" i="42"/>
  <c r="S4861" i="4"/>
  <c r="S4829" i="4"/>
  <c r="S4821" i="4"/>
  <c r="S4732" i="4"/>
  <c r="G15" i="42"/>
  <c r="G23" i="42"/>
  <c r="S4790" i="4"/>
  <c r="G32" i="42"/>
  <c r="G183" i="42"/>
  <c r="S5154" i="4"/>
  <c r="S5122" i="4"/>
  <c r="S5114" i="4"/>
  <c r="S5090" i="4"/>
  <c r="S5074" i="4"/>
  <c r="S5042" i="4"/>
  <c r="S5034" i="4"/>
  <c r="S5026" i="4"/>
  <c r="S5002" i="4"/>
  <c r="S4994" i="4"/>
  <c r="S4962" i="4"/>
  <c r="S4922" i="4"/>
  <c r="S4914" i="4"/>
  <c r="S4906" i="4"/>
  <c r="S4890" i="4"/>
  <c r="S4882" i="4"/>
  <c r="S4866" i="4"/>
  <c r="S4850" i="4"/>
  <c r="S4834" i="4"/>
  <c r="G17" i="42"/>
  <c r="G203" i="42"/>
  <c r="G21" i="42"/>
  <c r="G20" i="42"/>
  <c r="S4681" i="4"/>
  <c r="S4777" i="4"/>
  <c r="G29" i="42"/>
  <c r="S4793" i="4"/>
  <c r="S4809" i="4"/>
  <c r="G178" i="42"/>
  <c r="G176" i="42"/>
  <c r="G172" i="42"/>
  <c r="G156" i="42"/>
  <c r="G142" i="42"/>
  <c r="S5143" i="4"/>
  <c r="S5127" i="4"/>
  <c r="S5119" i="4"/>
  <c r="S5111" i="4"/>
  <c r="S5079" i="4"/>
  <c r="S5071" i="4"/>
  <c r="S5063" i="4"/>
  <c r="S5055" i="4"/>
  <c r="S5047" i="4"/>
  <c r="S5023" i="4"/>
  <c r="S5015" i="4"/>
  <c r="G146" i="42"/>
  <c r="S4999" i="4"/>
  <c r="S4991" i="4"/>
  <c r="S4951" i="4"/>
  <c r="G116" i="42"/>
  <c r="S4935" i="4"/>
  <c r="S4927" i="4"/>
  <c r="S4919" i="4"/>
  <c r="S4911" i="4"/>
  <c r="S4895" i="4"/>
  <c r="S4887" i="4"/>
  <c r="S4871" i="4"/>
  <c r="S4863" i="4"/>
  <c r="S4855" i="4"/>
  <c r="S4847" i="4"/>
  <c r="G59" i="42"/>
  <c r="G55" i="42"/>
  <c r="S4831" i="4"/>
  <c r="G48" i="42"/>
  <c r="S4823" i="4"/>
  <c r="G22" i="42"/>
  <c r="S4750" i="4"/>
  <c r="S4742" i="4"/>
  <c r="G27" i="42"/>
  <c r="G31" i="42"/>
  <c r="S4804" i="4"/>
  <c r="G231" i="42"/>
  <c r="G135" i="42"/>
  <c r="G197" i="42"/>
  <c r="S5148" i="4"/>
  <c r="G195" i="42"/>
  <c r="G191" i="42"/>
  <c r="S5116" i="4"/>
  <c r="S5092" i="4"/>
  <c r="S5076" i="4"/>
  <c r="S5044" i="4"/>
  <c r="S5036" i="4"/>
  <c r="S5020" i="4"/>
  <c r="G152" i="42"/>
  <c r="S5012" i="4"/>
  <c r="S5004" i="4"/>
  <c r="S4996" i="4"/>
  <c r="S4964" i="4"/>
  <c r="S4956" i="4"/>
  <c r="S4940" i="4"/>
  <c r="S4924" i="4"/>
  <c r="G97" i="42"/>
  <c r="S4908" i="4"/>
  <c r="G91" i="42"/>
  <c r="S4900" i="4"/>
  <c r="S4892" i="4"/>
  <c r="G83" i="42"/>
  <c r="S4884" i="4"/>
  <c r="G74" i="42"/>
  <c r="S4868" i="4"/>
  <c r="G69" i="42"/>
  <c r="G64" i="42"/>
  <c r="S4844" i="4"/>
  <c r="S4836" i="4"/>
  <c r="S4828" i="4"/>
  <c r="S4812" i="4"/>
  <c r="G18" i="42"/>
  <c r="S4767" i="4"/>
  <c r="S4775" i="4"/>
  <c r="S4791" i="4"/>
  <c r="S4799" i="4"/>
  <c r="G35" i="42"/>
  <c r="S4807" i="4"/>
  <c r="S5153" i="4"/>
  <c r="S5145" i="4"/>
  <c r="S5129" i="4"/>
  <c r="S5121" i="4"/>
  <c r="G189" i="42"/>
  <c r="G217" i="42"/>
  <c r="S5081" i="4"/>
  <c r="S5057" i="4"/>
  <c r="S5017" i="4"/>
  <c r="S5009" i="4"/>
  <c r="S5001" i="4"/>
  <c r="S4977" i="4"/>
  <c r="G126" i="42"/>
  <c r="G123" i="42"/>
  <c r="S4953" i="4"/>
  <c r="S4937" i="4"/>
  <c r="S4929" i="4"/>
  <c r="G107" i="42"/>
  <c r="S4921" i="4"/>
  <c r="S4913" i="4"/>
  <c r="S4905" i="4"/>
  <c r="S4897" i="4"/>
  <c r="S4889" i="4"/>
  <c r="G82" i="42"/>
  <c r="S4873" i="4"/>
  <c r="G72" i="42"/>
  <c r="S4865" i="4"/>
  <c r="S4857" i="4"/>
  <c r="S4849" i="4"/>
  <c r="S4833" i="4"/>
  <c r="G50" i="42"/>
  <c r="G44" i="42"/>
  <c r="S4817" i="4"/>
  <c r="G40" i="42"/>
  <c r="G16" i="42"/>
  <c r="S4728" i="4"/>
  <c r="S4704" i="4"/>
  <c r="S4696" i="4"/>
  <c r="G24" i="42"/>
  <c r="G26" i="42"/>
  <c r="G30" i="42"/>
  <c r="G33" i="42"/>
  <c r="S5142" i="4"/>
  <c r="G229" i="42"/>
  <c r="S5118" i="4"/>
  <c r="S5086" i="4"/>
  <c r="S5062" i="4"/>
  <c r="S5054" i="4"/>
  <c r="G163" i="42"/>
  <c r="S5030" i="4"/>
  <c r="G153" i="42"/>
  <c r="S5006" i="4"/>
  <c r="G145" i="42"/>
  <c r="S4998" i="4"/>
  <c r="G133" i="42"/>
  <c r="S4982" i="4"/>
  <c r="S4958" i="4"/>
  <c r="G115" i="42"/>
  <c r="G111" i="42"/>
  <c r="S4926" i="4"/>
  <c r="S4918" i="4"/>
  <c r="G93" i="42"/>
  <c r="S4886" i="4"/>
  <c r="S4878" i="4"/>
  <c r="G75" i="42"/>
  <c r="S4870" i="4"/>
  <c r="S4838" i="4"/>
  <c r="S4830" i="4"/>
  <c r="S4822" i="4"/>
  <c r="S4814" i="4"/>
  <c r="L5" i="43"/>
  <c r="I181" i="42"/>
  <c r="I234" i="42"/>
  <c r="I210" i="42"/>
  <c r="I193" i="42"/>
  <c r="I154" i="42"/>
  <c r="I152" i="42"/>
  <c r="I134" i="42"/>
  <c r="I123" i="42"/>
  <c r="I63" i="42"/>
  <c r="I228" i="42"/>
  <c r="I197" i="42"/>
  <c r="I204" i="42"/>
  <c r="I196" i="42"/>
  <c r="I194" i="42"/>
  <c r="I161" i="42"/>
  <c r="I159" i="42"/>
  <c r="I146" i="42"/>
  <c r="I142" i="42"/>
  <c r="I106" i="42"/>
  <c r="I71" i="42"/>
  <c r="I227" i="42"/>
  <c r="I211" i="42"/>
  <c r="I203" i="42"/>
  <c r="I180" i="42"/>
  <c r="I112" i="42"/>
  <c r="I79" i="42"/>
  <c r="I60" i="42"/>
  <c r="I58" i="42"/>
  <c r="I189" i="42"/>
  <c r="I184" i="42"/>
  <c r="I182" i="42"/>
  <c r="I167" i="42"/>
  <c r="I150" i="42"/>
  <c r="I131" i="42"/>
  <c r="I116" i="42"/>
  <c r="I85" i="42"/>
  <c r="I66" i="42"/>
  <c r="I41" i="42"/>
  <c r="G66" i="42"/>
  <c r="G41" i="42"/>
  <c r="I22" i="42"/>
  <c r="G117" i="42"/>
  <c r="G121" i="42"/>
  <c r="G56" i="42"/>
  <c r="G196" i="42"/>
  <c r="G92" i="42"/>
  <c r="G144" i="42"/>
  <c r="G118" i="42"/>
  <c r="G109" i="42"/>
  <c r="G43" i="42"/>
  <c r="G36" i="42"/>
  <c r="G137" i="42"/>
  <c r="G129" i="42"/>
  <c r="G138" i="42"/>
  <c r="G88" i="42"/>
  <c r="G187" i="42"/>
  <c r="G124" i="42"/>
  <c r="G104" i="42"/>
  <c r="G182" i="42"/>
  <c r="G125" i="42"/>
  <c r="G188" i="42"/>
  <c r="G65" i="42"/>
  <c r="G114" i="42"/>
  <c r="G84" i="42"/>
  <c r="G37" i="42"/>
  <c r="I16" i="42"/>
  <c r="G169" i="42"/>
  <c r="G168" i="42"/>
  <c r="G160" i="42"/>
  <c r="G150" i="42"/>
  <c r="I135" i="42"/>
  <c r="I18" i="42"/>
  <c r="I186" i="42"/>
  <c r="I20" i="42"/>
  <c r="I168" i="42"/>
  <c r="I165" i="42"/>
  <c r="I163" i="42"/>
  <c r="G103" i="42"/>
  <c r="I24" i="42"/>
  <c r="I198" i="42"/>
  <c r="G179" i="42"/>
  <c r="I127" i="42"/>
  <c r="G96" i="42"/>
  <c r="I36" i="42"/>
  <c r="I26" i="42"/>
  <c r="G164" i="42"/>
  <c r="G162" i="42"/>
  <c r="G149" i="42"/>
  <c r="G112" i="42"/>
  <c r="G99" i="42"/>
  <c r="I28" i="42"/>
  <c r="G190" i="42"/>
  <c r="G128" i="42"/>
  <c r="G108" i="42"/>
  <c r="G186" i="42"/>
  <c r="I185" i="42"/>
  <c r="I108" i="42"/>
  <c r="I98" i="42"/>
  <c r="I86" i="42"/>
  <c r="I82" i="42"/>
  <c r="I74" i="42"/>
  <c r="I70" i="42"/>
  <c r="I68" i="42"/>
  <c r="I62" i="42"/>
  <c r="I54" i="42"/>
  <c r="I52" i="42"/>
  <c r="I46" i="42"/>
  <c r="I38" i="42"/>
  <c r="I27" i="42"/>
  <c r="I25" i="42"/>
  <c r="I23" i="42"/>
  <c r="I21" i="42"/>
  <c r="I19" i="42"/>
  <c r="I17" i="42"/>
  <c r="I15" i="42"/>
  <c r="I191" i="42"/>
  <c r="I187" i="42"/>
  <c r="I156" i="42"/>
  <c r="I148" i="42"/>
  <c r="I128" i="42"/>
  <c r="I126" i="42"/>
  <c r="I33" i="42"/>
  <c r="I31" i="42"/>
  <c r="I178" i="42"/>
  <c r="I176" i="42"/>
  <c r="S5043" i="4"/>
  <c r="S4990" i="4"/>
  <c r="S4974" i="4"/>
  <c r="I192" i="42"/>
  <c r="I188" i="42"/>
  <c r="I151" i="42"/>
  <c r="I149" i="42"/>
  <c r="I141" i="42"/>
  <c r="I117" i="42"/>
  <c r="I32" i="42"/>
  <c r="I30" i="42"/>
  <c r="K2" i="42"/>
  <c r="L2" i="42" s="1"/>
  <c r="E200" i="42"/>
  <c r="D200" i="42" s="1"/>
  <c r="E202" i="42"/>
  <c r="D202" i="42" s="1"/>
  <c r="E204" i="42"/>
  <c r="D204" i="42" s="1"/>
  <c r="E206" i="42"/>
  <c r="D206" i="42" s="1"/>
  <c r="E208" i="42"/>
  <c r="D208" i="42" s="1"/>
  <c r="E210" i="42"/>
  <c r="D210" i="42" s="1"/>
  <c r="E212" i="42"/>
  <c r="D212" i="42" s="1"/>
  <c r="E214" i="42"/>
  <c r="D214" i="42" s="1"/>
  <c r="E216" i="42"/>
  <c r="D216" i="42" s="1"/>
  <c r="E218" i="42"/>
  <c r="D218" i="42" s="1"/>
  <c r="E220" i="42"/>
  <c r="D220" i="42" s="1"/>
  <c r="E222" i="42"/>
  <c r="D222" i="42" s="1"/>
  <c r="E224" i="42"/>
  <c r="D224" i="42" s="1"/>
  <c r="E226" i="42"/>
  <c r="D226" i="42" s="1"/>
  <c r="E228" i="42"/>
  <c r="D228" i="42" s="1"/>
  <c r="E230" i="42"/>
  <c r="D230" i="42" s="1"/>
  <c r="E232" i="42"/>
  <c r="D232" i="42" s="1"/>
  <c r="E234" i="42"/>
  <c r="D234" i="42" s="1"/>
  <c r="E236" i="42"/>
  <c r="E238" i="42"/>
  <c r="D238" i="42" s="1"/>
  <c r="E240" i="42"/>
  <c r="D240" i="42" s="1"/>
  <c r="E242" i="42"/>
  <c r="E244" i="42"/>
  <c r="D244" i="42" s="1"/>
  <c r="E246" i="42"/>
  <c r="E248" i="42"/>
  <c r="D248" i="42" s="1"/>
  <c r="E250" i="42"/>
  <c r="D250" i="42" s="1"/>
  <c r="E252" i="42"/>
  <c r="E254" i="42"/>
  <c r="D254" i="42" s="1"/>
  <c r="E256" i="42"/>
  <c r="D256" i="42" s="1"/>
  <c r="E258" i="42"/>
  <c r="E260" i="42"/>
  <c r="D260" i="42" s="1"/>
  <c r="E262" i="42"/>
  <c r="D262" i="42" s="1"/>
  <c r="E264" i="42"/>
  <c r="E266" i="42"/>
  <c r="D266" i="42" s="1"/>
  <c r="E268" i="42"/>
  <c r="D268" i="42" s="1"/>
  <c r="F200" i="42"/>
  <c r="F202" i="42"/>
  <c r="F204" i="42"/>
  <c r="F206" i="42"/>
  <c r="F208" i="42"/>
  <c r="F210" i="42"/>
  <c r="F212" i="42"/>
  <c r="F214" i="42"/>
  <c r="F216" i="42"/>
  <c r="F218" i="42"/>
  <c r="F220" i="42"/>
  <c r="F222" i="42"/>
  <c r="F224" i="42"/>
  <c r="F226" i="42"/>
  <c r="F228" i="42"/>
  <c r="F230" i="42"/>
  <c r="F232" i="42"/>
  <c r="F234" i="42"/>
  <c r="F236" i="42"/>
  <c r="F238" i="42"/>
  <c r="F240" i="42"/>
  <c r="F242" i="42"/>
  <c r="F244" i="42"/>
  <c r="F246" i="42"/>
  <c r="F248" i="42"/>
  <c r="F250" i="42"/>
  <c r="F252" i="42"/>
  <c r="F254" i="42"/>
  <c r="F256" i="42"/>
  <c r="F258" i="42"/>
  <c r="F260" i="42"/>
  <c r="F262" i="42"/>
  <c r="F264" i="42"/>
  <c r="F266" i="42"/>
  <c r="F268" i="42"/>
  <c r="G204" i="42"/>
  <c r="G206" i="42"/>
  <c r="G208" i="42"/>
  <c r="G210" i="42"/>
  <c r="G212" i="42"/>
  <c r="G214" i="42"/>
  <c r="G216" i="42"/>
  <c r="G218" i="42"/>
  <c r="G220" i="42"/>
  <c r="G222" i="42"/>
  <c r="G224" i="42"/>
  <c r="G226" i="42"/>
  <c r="G228" i="42"/>
  <c r="G230" i="42"/>
  <c r="G232" i="42"/>
  <c r="G234" i="42"/>
  <c r="G236" i="42"/>
  <c r="G238" i="42"/>
  <c r="G240" i="42"/>
  <c r="G242" i="42"/>
  <c r="G244" i="42"/>
  <c r="G246" i="42"/>
  <c r="G248" i="42"/>
  <c r="G250" i="42"/>
  <c r="G252" i="42"/>
  <c r="G254" i="42"/>
  <c r="G256" i="42"/>
  <c r="G258" i="42"/>
  <c r="G260" i="42"/>
  <c r="G262" i="42"/>
  <c r="G264" i="42"/>
  <c r="G266" i="42"/>
  <c r="G268" i="42"/>
  <c r="E199" i="42"/>
  <c r="D199" i="42" s="1"/>
  <c r="E201" i="42"/>
  <c r="D201" i="42" s="1"/>
  <c r="E203" i="42"/>
  <c r="D203" i="42" s="1"/>
  <c r="E205" i="42"/>
  <c r="D205" i="42" s="1"/>
  <c r="E207" i="42"/>
  <c r="D207" i="42" s="1"/>
  <c r="E209" i="42"/>
  <c r="D209" i="42" s="1"/>
  <c r="E211" i="42"/>
  <c r="D211" i="42" s="1"/>
  <c r="E213" i="42"/>
  <c r="D213" i="42" s="1"/>
  <c r="E215" i="42"/>
  <c r="D215" i="42" s="1"/>
  <c r="E217" i="42"/>
  <c r="D217" i="42" s="1"/>
  <c r="E219" i="42"/>
  <c r="D219" i="42" s="1"/>
  <c r="E221" i="42"/>
  <c r="D221" i="42" s="1"/>
  <c r="E223" i="42"/>
  <c r="D223" i="42" s="1"/>
  <c r="E225" i="42"/>
  <c r="D225" i="42" s="1"/>
  <c r="E227" i="42"/>
  <c r="D227" i="42" s="1"/>
  <c r="E229" i="42"/>
  <c r="D229" i="42" s="1"/>
  <c r="E231" i="42"/>
  <c r="D231" i="42" s="1"/>
  <c r="E233" i="42"/>
  <c r="D233" i="42" s="1"/>
  <c r="E235" i="42"/>
  <c r="E237" i="42"/>
  <c r="D237" i="42" s="1"/>
  <c r="E239" i="42"/>
  <c r="D239" i="42" s="1"/>
  <c r="E241" i="42"/>
  <c r="D241" i="42" s="1"/>
  <c r="E243" i="42"/>
  <c r="E245" i="42"/>
  <c r="D245" i="42" s="1"/>
  <c r="E247" i="42"/>
  <c r="D247" i="42" s="1"/>
  <c r="E249" i="42"/>
  <c r="D249" i="42" s="1"/>
  <c r="E251" i="42"/>
  <c r="E253" i="42"/>
  <c r="D253" i="42" s="1"/>
  <c r="E255" i="42"/>
  <c r="D255" i="42" s="1"/>
  <c r="E257" i="42"/>
  <c r="D257" i="42" s="1"/>
  <c r="E259" i="42"/>
  <c r="D259" i="42" s="1"/>
  <c r="E261" i="42"/>
  <c r="D261" i="42" s="1"/>
  <c r="E263" i="42"/>
  <c r="E265" i="42"/>
  <c r="E267" i="42"/>
  <c r="D267" i="42" s="1"/>
  <c r="E269" i="42"/>
  <c r="D269" i="42" s="1"/>
  <c r="K200" i="42"/>
  <c r="K202" i="42"/>
  <c r="K204" i="42"/>
  <c r="K206" i="42"/>
  <c r="K208" i="42"/>
  <c r="K210" i="42"/>
  <c r="K212" i="42"/>
  <c r="K214" i="42"/>
  <c r="K216" i="42"/>
  <c r="K218" i="42"/>
  <c r="K220" i="42"/>
  <c r="K222" i="42"/>
  <c r="K224" i="42"/>
  <c r="K226" i="42"/>
  <c r="K228" i="42"/>
  <c r="K230" i="42"/>
  <c r="K232" i="42"/>
  <c r="K234" i="42"/>
  <c r="K236" i="42"/>
  <c r="K238" i="42"/>
  <c r="K240" i="42"/>
  <c r="K242" i="42"/>
  <c r="K244" i="42"/>
  <c r="K246" i="42"/>
  <c r="K248" i="42"/>
  <c r="K250" i="42"/>
  <c r="K252" i="42"/>
  <c r="K254" i="42"/>
  <c r="K256" i="42"/>
  <c r="K258" i="42"/>
  <c r="K260" i="42"/>
  <c r="K262" i="42"/>
  <c r="K264" i="42"/>
  <c r="K266" i="42"/>
  <c r="K268" i="42"/>
  <c r="L200" i="42"/>
  <c r="L202" i="42"/>
  <c r="L204" i="42"/>
  <c r="L206" i="42"/>
  <c r="L208" i="42"/>
  <c r="L210" i="42"/>
  <c r="L212" i="42"/>
  <c r="L214" i="42"/>
  <c r="L216" i="42"/>
  <c r="L218" i="42"/>
  <c r="L220" i="42"/>
  <c r="L222" i="42"/>
  <c r="L224" i="42"/>
  <c r="L226" i="42"/>
  <c r="F199" i="42"/>
  <c r="F201" i="42"/>
  <c r="F203" i="42"/>
  <c r="F205" i="42"/>
  <c r="F207" i="42"/>
  <c r="F209" i="42"/>
  <c r="F211" i="42"/>
  <c r="F213" i="42"/>
  <c r="F215" i="42"/>
  <c r="F217" i="42"/>
  <c r="F219" i="42"/>
  <c r="F221" i="42"/>
  <c r="F223" i="42"/>
  <c r="F225" i="42"/>
  <c r="F227" i="42"/>
  <c r="F229" i="42"/>
  <c r="F231" i="42"/>
  <c r="F233" i="42"/>
  <c r="F235" i="42"/>
  <c r="F237" i="42"/>
  <c r="F239" i="42"/>
  <c r="F241" i="42"/>
  <c r="F243" i="42"/>
  <c r="F245" i="42"/>
  <c r="F247" i="42"/>
  <c r="F249" i="42"/>
  <c r="F251" i="42"/>
  <c r="F253" i="42"/>
  <c r="F255" i="42"/>
  <c r="F257" i="42"/>
  <c r="F259" i="42"/>
  <c r="F261" i="42"/>
  <c r="F263" i="42"/>
  <c r="F265" i="42"/>
  <c r="F267" i="42"/>
  <c r="F269" i="42"/>
  <c r="I34" i="42"/>
  <c r="S5113" i="4"/>
  <c r="S5049" i="4"/>
  <c r="S5041" i="4"/>
  <c r="I35" i="42"/>
  <c r="I37" i="42"/>
  <c r="I29" i="42"/>
  <c r="S5152" i="4"/>
  <c r="J5" i="42"/>
  <c r="M3" i="42"/>
  <c r="L3" i="42"/>
  <c r="M4" i="42"/>
  <c r="I178" i="41"/>
  <c r="I183" i="41"/>
  <c r="I270" i="41"/>
  <c r="I89" i="41"/>
  <c r="I182" i="41"/>
  <c r="I269" i="41"/>
  <c r="I181" i="41"/>
  <c r="I268" i="41"/>
  <c r="I180" i="41"/>
  <c r="I267" i="41"/>
  <c r="I87" i="41"/>
  <c r="I179" i="41"/>
  <c r="I266" i="41"/>
  <c r="I86" i="41"/>
  <c r="I92" i="41"/>
  <c r="I177" i="41"/>
  <c r="I264" i="41"/>
  <c r="I272" i="41"/>
  <c r="I91" i="41"/>
  <c r="I265" i="41"/>
  <c r="I85" i="41"/>
  <c r="I176" i="41"/>
  <c r="I263" i="41"/>
  <c r="I271" i="41"/>
  <c r="I90" i="41"/>
  <c r="I88" i="41"/>
  <c r="I93" i="41"/>
  <c r="I94" i="41"/>
  <c r="S4634" i="4"/>
  <c r="S4641" i="4"/>
  <c r="S4626" i="4"/>
  <c r="S4677" i="4"/>
  <c r="S4666" i="4"/>
  <c r="S4650" i="4"/>
  <c r="S4637" i="4"/>
  <c r="S4714" i="4"/>
  <c r="S4661" i="4"/>
  <c r="S4657" i="4"/>
  <c r="I78" i="41"/>
  <c r="I255" i="41"/>
  <c r="I251" i="41"/>
  <c r="S4621" i="4"/>
  <c r="S4722" i="4"/>
  <c r="S4713" i="4"/>
  <c r="S4702" i="4"/>
  <c r="S4653" i="4"/>
  <c r="I66" i="41"/>
  <c r="S4682" i="4"/>
  <c r="I70" i="41"/>
  <c r="I74" i="41"/>
  <c r="I82" i="41"/>
  <c r="I259" i="41"/>
  <c r="S4656" i="4"/>
  <c r="S4624" i="4"/>
  <c r="I69" i="41"/>
  <c r="I262" i="41"/>
  <c r="S4723" i="4"/>
  <c r="S4699" i="4"/>
  <c r="S4675" i="4"/>
  <c r="S4659" i="4"/>
  <c r="S4643" i="4"/>
  <c r="S4635" i="4"/>
  <c r="S4670" i="4"/>
  <c r="I76" i="41"/>
  <c r="I60" i="41"/>
  <c r="I249" i="41"/>
  <c r="S4668" i="4"/>
  <c r="I79" i="41"/>
  <c r="I252" i="41"/>
  <c r="Q231" i="41"/>
  <c r="K5" i="42" l="1"/>
  <c r="M5" i="42" s="1"/>
  <c r="M2" i="42"/>
  <c r="L5" i="42"/>
  <c r="Q230" i="41"/>
  <c r="Q229" i="41"/>
  <c r="Q228" i="41"/>
  <c r="Q227" i="41" l="1"/>
  <c r="Q145" i="41" l="1"/>
  <c r="R4494" i="4"/>
  <c r="S4494" i="4" s="1"/>
  <c r="V4494" i="4"/>
  <c r="R4495" i="4"/>
  <c r="S4495" i="4" s="1"/>
  <c r="V4495" i="4"/>
  <c r="R4496" i="4"/>
  <c r="S4496" i="4" s="1"/>
  <c r="V4496" i="4"/>
  <c r="R4497" i="4"/>
  <c r="S4497" i="4" s="1"/>
  <c r="V4497" i="4"/>
  <c r="R4498" i="4"/>
  <c r="S4498" i="4" s="1"/>
  <c r="V4498" i="4"/>
  <c r="R4499" i="4"/>
  <c r="S4499" i="4" s="1"/>
  <c r="G227" i="41"/>
  <c r="V4499" i="4"/>
  <c r="R4500" i="4"/>
  <c r="S4500" i="4" s="1"/>
  <c r="G228" i="41"/>
  <c r="V4500" i="4"/>
  <c r="R4501" i="4"/>
  <c r="S4501" i="4" s="1"/>
  <c r="G229" i="41"/>
  <c r="V4501" i="4"/>
  <c r="R4502" i="4"/>
  <c r="S4502" i="4" s="1"/>
  <c r="G230" i="41"/>
  <c r="V4502" i="4"/>
  <c r="R4503" i="4"/>
  <c r="I231" i="41" s="1"/>
  <c r="G231" i="41"/>
  <c r="V4503" i="4"/>
  <c r="R4504" i="4"/>
  <c r="S4504" i="4" s="1"/>
  <c r="V4504" i="4"/>
  <c r="R4505" i="4"/>
  <c r="S4505" i="4" s="1"/>
  <c r="G232" i="41"/>
  <c r="V4505" i="4"/>
  <c r="R4506" i="4"/>
  <c r="S4506" i="4" s="1"/>
  <c r="V4506" i="4"/>
  <c r="R4507" i="4"/>
  <c r="S4507" i="4" s="1"/>
  <c r="G233" i="41"/>
  <c r="V4507" i="4"/>
  <c r="R4508" i="4"/>
  <c r="S4508" i="4" s="1"/>
  <c r="G234" i="41"/>
  <c r="V4508" i="4"/>
  <c r="R4509" i="4"/>
  <c r="I235" i="41" s="1"/>
  <c r="G235" i="41"/>
  <c r="V4509" i="4"/>
  <c r="R4510" i="4"/>
  <c r="S4510" i="4" s="1"/>
  <c r="V4510" i="4"/>
  <c r="R4511" i="4"/>
  <c r="S4511" i="4" s="1"/>
  <c r="G34" i="41"/>
  <c r="V4511" i="4"/>
  <c r="R4512" i="4"/>
  <c r="S4512" i="4" s="1"/>
  <c r="V4512" i="4"/>
  <c r="R4513" i="4"/>
  <c r="S4513" i="4" s="1"/>
  <c r="V4513" i="4"/>
  <c r="R4514" i="4"/>
  <c r="S4514" i="4" s="1"/>
  <c r="V4514" i="4"/>
  <c r="R4515" i="4"/>
  <c r="S4515" i="4" s="1"/>
  <c r="V4515" i="4"/>
  <c r="R4516" i="4"/>
  <c r="S4516" i="4" s="1"/>
  <c r="V4516" i="4"/>
  <c r="R4517" i="4"/>
  <c r="S4517" i="4" s="1"/>
  <c r="G35" i="41"/>
  <c r="V4517" i="4"/>
  <c r="R4518" i="4"/>
  <c r="S4518" i="4" s="1"/>
  <c r="G36" i="41"/>
  <c r="V4518" i="4"/>
  <c r="R4519" i="4"/>
  <c r="I127" i="41" s="1"/>
  <c r="G127" i="41"/>
  <c r="V4519" i="4"/>
  <c r="R4520" i="4"/>
  <c r="S4520" i="4" s="1"/>
  <c r="G37" i="41"/>
  <c r="V4520" i="4"/>
  <c r="R4521" i="4"/>
  <c r="I38" i="41" s="1"/>
  <c r="G38" i="41"/>
  <c r="V4521" i="4"/>
  <c r="R4522" i="4"/>
  <c r="S4522" i="4" s="1"/>
  <c r="G39" i="41"/>
  <c r="V4522" i="4"/>
  <c r="R4523" i="4"/>
  <c r="S4523" i="4" s="1"/>
  <c r="V4523" i="4"/>
  <c r="R4524" i="4"/>
  <c r="S4524" i="4" s="1"/>
  <c r="G40" i="41"/>
  <c r="V4524" i="4"/>
  <c r="R4525" i="4"/>
  <c r="S4525" i="4" s="1"/>
  <c r="V4525" i="4"/>
  <c r="R4526" i="4"/>
  <c r="S4526" i="4" s="1"/>
  <c r="G41" i="41"/>
  <c r="V4526" i="4"/>
  <c r="R4527" i="4"/>
  <c r="S4527" i="4" s="1"/>
  <c r="G97" i="41"/>
  <c r="V4527" i="4"/>
  <c r="R4528" i="4"/>
  <c r="S4528" i="4" s="1"/>
  <c r="V4528" i="4"/>
  <c r="R4529" i="4"/>
  <c r="S4529" i="4" s="1"/>
  <c r="V4529" i="4"/>
  <c r="R4530" i="4"/>
  <c r="S4530" i="4" s="1"/>
  <c r="G128" i="41"/>
  <c r="V4530" i="4"/>
  <c r="R4531" i="4"/>
  <c r="S4531" i="4" s="1"/>
  <c r="G42" i="41"/>
  <c r="V4531" i="4"/>
  <c r="R4532" i="4"/>
  <c r="S4532" i="4" s="1"/>
  <c r="G43" i="41"/>
  <c r="V4532" i="4"/>
  <c r="R4533" i="4"/>
  <c r="S4533" i="4" s="1"/>
  <c r="V4533" i="4"/>
  <c r="R4534" i="4"/>
  <c r="S4534" i="4" s="1"/>
  <c r="G44" i="41"/>
  <c r="V4534" i="4"/>
  <c r="R4535" i="4"/>
  <c r="I129" i="41" s="1"/>
  <c r="G129" i="41"/>
  <c r="V4535" i="4"/>
  <c r="R4536" i="4"/>
  <c r="S4536" i="4" s="1"/>
  <c r="G45" i="41"/>
  <c r="V4536" i="4"/>
  <c r="R4537" i="4"/>
  <c r="S4537" i="4" s="1"/>
  <c r="V4537" i="4"/>
  <c r="R4538" i="4"/>
  <c r="S4538" i="4" s="1"/>
  <c r="G130" i="41"/>
  <c r="V4538" i="4"/>
  <c r="R4539" i="4"/>
  <c r="S4539" i="4" s="1"/>
  <c r="V4539" i="4"/>
  <c r="R4540" i="4"/>
  <c r="S4540" i="4" s="1"/>
  <c r="G131" i="41"/>
  <c r="V4540" i="4"/>
  <c r="R4541" i="4"/>
  <c r="S4541" i="4" s="1"/>
  <c r="V4541" i="4"/>
  <c r="R4542" i="4"/>
  <c r="S4542" i="4" s="1"/>
  <c r="G46" i="41"/>
  <c r="V4542" i="4"/>
  <c r="R4543" i="4"/>
  <c r="S4543" i="4" s="1"/>
  <c r="V4543" i="4"/>
  <c r="R4544" i="4"/>
  <c r="S4544" i="4" s="1"/>
  <c r="G47" i="41"/>
  <c r="V4544" i="4"/>
  <c r="R4545" i="4"/>
  <c r="S4545" i="4" s="1"/>
  <c r="G48" i="41"/>
  <c r="V4545" i="4"/>
  <c r="R4546" i="4"/>
  <c r="S4546" i="4" s="1"/>
  <c r="G49" i="41"/>
  <c r="V4546" i="4"/>
  <c r="R4547" i="4"/>
  <c r="S4547" i="4" s="1"/>
  <c r="G168" i="41"/>
  <c r="V4547" i="4"/>
  <c r="R4548" i="4"/>
  <c r="S4548" i="4" s="1"/>
  <c r="V4548" i="4"/>
  <c r="R4549" i="4"/>
  <c r="S4549" i="4" s="1"/>
  <c r="V4549" i="4"/>
  <c r="R4550" i="4"/>
  <c r="V4550" i="4"/>
  <c r="R4551" i="4"/>
  <c r="V4551" i="4"/>
  <c r="R4552" i="4"/>
  <c r="S4552" i="4" s="1"/>
  <c r="G50" i="41"/>
  <c r="V4552" i="4"/>
  <c r="R4553" i="4"/>
  <c r="S4553" i="4" s="1"/>
  <c r="G51" i="41"/>
  <c r="V4553" i="4"/>
  <c r="R4554" i="4"/>
  <c r="S4554" i="4" s="1"/>
  <c r="V4554" i="4"/>
  <c r="R4555" i="4"/>
  <c r="V4555" i="4"/>
  <c r="R4556" i="4"/>
  <c r="V4556" i="4"/>
  <c r="R4557" i="4"/>
  <c r="V4557" i="4"/>
  <c r="R4558" i="4"/>
  <c r="S4558" i="4" s="1"/>
  <c r="G52" i="41"/>
  <c r="V4558" i="4"/>
  <c r="R4559" i="4"/>
  <c r="S4559" i="4" s="1"/>
  <c r="G53" i="41"/>
  <c r="V4559" i="4"/>
  <c r="R4560" i="4"/>
  <c r="S4560" i="4" s="1"/>
  <c r="V4560" i="4"/>
  <c r="R4561" i="4"/>
  <c r="S4561" i="4" s="1"/>
  <c r="V4561" i="4"/>
  <c r="R4562" i="4"/>
  <c r="S4562" i="4" s="1"/>
  <c r="V4562" i="4"/>
  <c r="R4563" i="4"/>
  <c r="S4563" i="4" s="1"/>
  <c r="G54" i="41"/>
  <c r="V4563" i="4"/>
  <c r="R4564" i="4"/>
  <c r="S4564" i="4" s="1"/>
  <c r="V4564" i="4"/>
  <c r="R4565" i="4"/>
  <c r="S4565" i="4" s="1"/>
  <c r="G55" i="41"/>
  <c r="V4565" i="4"/>
  <c r="R4566" i="4"/>
  <c r="S4566" i="4" s="1"/>
  <c r="V4566" i="4"/>
  <c r="R4567" i="4"/>
  <c r="I154" i="41" s="1"/>
  <c r="G154" i="41"/>
  <c r="V4567" i="4"/>
  <c r="R4568" i="4"/>
  <c r="S4568" i="4" s="1"/>
  <c r="G155" i="41"/>
  <c r="V4568" i="4"/>
  <c r="R4569" i="4"/>
  <c r="I156" i="41" s="1"/>
  <c r="G156" i="41"/>
  <c r="V4569" i="4"/>
  <c r="R4570" i="4"/>
  <c r="S4570" i="4" s="1"/>
  <c r="V4570" i="4"/>
  <c r="R4571" i="4"/>
  <c r="S4571" i="4" s="1"/>
  <c r="V4571" i="4"/>
  <c r="R4572" i="4"/>
  <c r="S4572" i="4" s="1"/>
  <c r="V4572" i="4"/>
  <c r="R4573" i="4"/>
  <c r="S4573" i="4" s="1"/>
  <c r="V4573" i="4"/>
  <c r="R4574" i="4"/>
  <c r="S4574" i="4" s="1"/>
  <c r="G132" i="41"/>
  <c r="V4574" i="4"/>
  <c r="R4575" i="4"/>
  <c r="S4575" i="4" s="1"/>
  <c r="V4575" i="4"/>
  <c r="R4576" i="4"/>
  <c r="S4576" i="4" s="1"/>
  <c r="V4576" i="4"/>
  <c r="R4577" i="4"/>
  <c r="S4577" i="4" s="1"/>
  <c r="V4577" i="4"/>
  <c r="R4578" i="4"/>
  <c r="S4578" i="4" s="1"/>
  <c r="G56" i="41"/>
  <c r="V4578" i="4"/>
  <c r="R4579" i="4"/>
  <c r="S4579" i="4" s="1"/>
  <c r="G133" i="41"/>
  <c r="V4579" i="4"/>
  <c r="R4580" i="4"/>
  <c r="G157" i="41"/>
  <c r="V4580" i="4"/>
  <c r="R4581" i="4"/>
  <c r="I134" i="41" s="1"/>
  <c r="G134" i="41"/>
  <c r="V4581" i="4"/>
  <c r="R4582" i="4"/>
  <c r="S4582" i="4" s="1"/>
  <c r="V4582" i="4"/>
  <c r="R4583" i="4"/>
  <c r="I99" i="41" s="1"/>
  <c r="G99" i="41"/>
  <c r="V4583" i="4"/>
  <c r="R4584" i="4"/>
  <c r="S4584" i="4" s="1"/>
  <c r="G57" i="41"/>
  <c r="V4584" i="4"/>
  <c r="R4585" i="4"/>
  <c r="I158" i="41" s="1"/>
  <c r="G158" i="41"/>
  <c r="V4585" i="4"/>
  <c r="R4586" i="4"/>
  <c r="S4586" i="4" s="1"/>
  <c r="V4586" i="4"/>
  <c r="R4587" i="4"/>
  <c r="S4587" i="4" s="1"/>
  <c r="V4587" i="4"/>
  <c r="R4588" i="4"/>
  <c r="S4588" i="4" s="1"/>
  <c r="V4588" i="4"/>
  <c r="R4589" i="4"/>
  <c r="S4589" i="4" s="1"/>
  <c r="V4589" i="4"/>
  <c r="R4590" i="4"/>
  <c r="G159" i="41"/>
  <c r="V4590" i="4"/>
  <c r="R4591" i="4"/>
  <c r="S4591" i="4" s="1"/>
  <c r="V4591" i="4"/>
  <c r="R4592" i="4"/>
  <c r="G160" i="41"/>
  <c r="V4592" i="4"/>
  <c r="R4593" i="4"/>
  <c r="I135" i="41" s="1"/>
  <c r="G135" i="41"/>
  <c r="V4593" i="4"/>
  <c r="R4594" i="4"/>
  <c r="G174" i="41"/>
  <c r="V4594" i="4"/>
  <c r="R4595" i="4"/>
  <c r="I136" i="41" s="1"/>
  <c r="G136" i="41"/>
  <c r="V4595" i="4"/>
  <c r="R4596" i="4"/>
  <c r="G169" i="41"/>
  <c r="V4596" i="4"/>
  <c r="R4597" i="4"/>
  <c r="I161" i="41" s="1"/>
  <c r="G161" i="41"/>
  <c r="V4597" i="4"/>
  <c r="R4598" i="4"/>
  <c r="S4598" i="4" s="1"/>
  <c r="V4598" i="4"/>
  <c r="R4599" i="4"/>
  <c r="S4599" i="4" s="1"/>
  <c r="V4599" i="4"/>
  <c r="R4600" i="4"/>
  <c r="S4600" i="4" s="1"/>
  <c r="V4600" i="4"/>
  <c r="R4601" i="4"/>
  <c r="I236" i="41" s="1"/>
  <c r="G236" i="41"/>
  <c r="V4601" i="4"/>
  <c r="R4602" i="4"/>
  <c r="G237" i="41"/>
  <c r="V4602" i="4"/>
  <c r="R4603" i="4"/>
  <c r="I238" i="41" s="1"/>
  <c r="G238" i="41"/>
  <c r="V4603" i="4"/>
  <c r="R4604" i="4"/>
  <c r="G239" i="41"/>
  <c r="V4604" i="4"/>
  <c r="R4605" i="4"/>
  <c r="S4605" i="4" s="1"/>
  <c r="V4605" i="4"/>
  <c r="R4606" i="4"/>
  <c r="G240" i="41"/>
  <c r="V4606" i="4"/>
  <c r="R4607" i="4"/>
  <c r="S4607" i="4" s="1"/>
  <c r="V4607" i="4"/>
  <c r="R4608" i="4"/>
  <c r="G241" i="41"/>
  <c r="V4608" i="4"/>
  <c r="R4609" i="4"/>
  <c r="S4609" i="4" s="1"/>
  <c r="V4609" i="4"/>
  <c r="R4610" i="4"/>
  <c r="G242" i="41"/>
  <c r="V4610" i="4"/>
  <c r="R4611" i="4"/>
  <c r="S4611" i="4" s="1"/>
  <c r="V4611" i="4"/>
  <c r="R4612" i="4"/>
  <c r="G243" i="41"/>
  <c r="V4612" i="4"/>
  <c r="R4613" i="4"/>
  <c r="S4613" i="4" s="1"/>
  <c r="V4613" i="4"/>
  <c r="R4614" i="4"/>
  <c r="G244" i="41"/>
  <c r="V4614" i="4"/>
  <c r="R4615" i="4"/>
  <c r="G175" i="41"/>
  <c r="V4615" i="4"/>
  <c r="R4616" i="4"/>
  <c r="G245" i="41"/>
  <c r="V4616" i="4"/>
  <c r="R4617" i="4"/>
  <c r="I246" i="41" s="1"/>
  <c r="G246" i="41"/>
  <c r="V4617" i="4"/>
  <c r="R4618" i="4"/>
  <c r="G247" i="41"/>
  <c r="V4618" i="4"/>
  <c r="R4619" i="4"/>
  <c r="I248" i="41" s="1"/>
  <c r="G248" i="41"/>
  <c r="V4619" i="4"/>
  <c r="J2" i="41"/>
  <c r="Q277" i="41"/>
  <c r="K2" i="41"/>
  <c r="J3" i="41"/>
  <c r="K3" i="41"/>
  <c r="J4" i="41"/>
  <c r="K4" i="41"/>
  <c r="E103" i="41"/>
  <c r="D103" i="41" s="1"/>
  <c r="F103" i="41"/>
  <c r="H103" i="41"/>
  <c r="J103" i="41"/>
  <c r="K103" i="41"/>
  <c r="L103" i="41"/>
  <c r="E137" i="41"/>
  <c r="D137" i="41" s="1"/>
  <c r="F137" i="41"/>
  <c r="H137" i="41"/>
  <c r="J137" i="41"/>
  <c r="K137" i="41"/>
  <c r="L137" i="41"/>
  <c r="E104" i="41"/>
  <c r="D104" i="41" s="1"/>
  <c r="F104" i="41"/>
  <c r="H104" i="41"/>
  <c r="J104" i="41"/>
  <c r="K104" i="41"/>
  <c r="L104" i="41"/>
  <c r="E105" i="41"/>
  <c r="D105" i="41" s="1"/>
  <c r="F105" i="41"/>
  <c r="H105" i="41"/>
  <c r="J105" i="41"/>
  <c r="K105" i="41"/>
  <c r="L105" i="41"/>
  <c r="E106" i="41"/>
  <c r="D106" i="41" s="1"/>
  <c r="F106" i="41"/>
  <c r="H106" i="41"/>
  <c r="J106" i="41"/>
  <c r="K106" i="41"/>
  <c r="L106" i="41"/>
  <c r="E107" i="41"/>
  <c r="D107" i="41" s="1"/>
  <c r="F107" i="41"/>
  <c r="H107" i="41"/>
  <c r="J107" i="41"/>
  <c r="K107" i="41"/>
  <c r="L107" i="41"/>
  <c r="E138" i="41"/>
  <c r="D138" i="41" s="1"/>
  <c r="F138" i="41"/>
  <c r="H138" i="41"/>
  <c r="J138" i="41"/>
  <c r="K138" i="41"/>
  <c r="L138" i="41"/>
  <c r="E108" i="41"/>
  <c r="D108" i="41" s="1"/>
  <c r="F108" i="41"/>
  <c r="H108" i="41"/>
  <c r="J108" i="41"/>
  <c r="K108" i="41"/>
  <c r="L108" i="41"/>
  <c r="E139" i="41"/>
  <c r="D139" i="41" s="1"/>
  <c r="F139" i="41"/>
  <c r="H139" i="41"/>
  <c r="J139" i="41"/>
  <c r="K139" i="41"/>
  <c r="L139" i="41"/>
  <c r="E95" i="41"/>
  <c r="D95" i="41" s="1"/>
  <c r="F95" i="41"/>
  <c r="H95" i="41"/>
  <c r="J95" i="41"/>
  <c r="K95" i="41"/>
  <c r="L95" i="41"/>
  <c r="E101" i="41"/>
  <c r="D101" i="41" s="1"/>
  <c r="F101" i="41"/>
  <c r="H101" i="41"/>
  <c r="J101" i="41"/>
  <c r="K101" i="41"/>
  <c r="L101" i="41"/>
  <c r="E109" i="41"/>
  <c r="D109" i="41" s="1"/>
  <c r="F109" i="41"/>
  <c r="H109" i="41"/>
  <c r="J109" i="41"/>
  <c r="K109" i="41"/>
  <c r="L109" i="41"/>
  <c r="E110" i="41"/>
  <c r="D110" i="41" s="1"/>
  <c r="F110" i="41"/>
  <c r="H110" i="41"/>
  <c r="J110" i="41"/>
  <c r="K110" i="41"/>
  <c r="L110" i="41"/>
  <c r="E98" i="41"/>
  <c r="D98" i="41" s="1"/>
  <c r="F98" i="41"/>
  <c r="H98" i="41"/>
  <c r="J98" i="41"/>
  <c r="K98" i="41"/>
  <c r="L98" i="41"/>
  <c r="E111" i="41"/>
  <c r="D111" i="41" s="1"/>
  <c r="F111" i="41"/>
  <c r="H111" i="41"/>
  <c r="J111" i="41"/>
  <c r="K111" i="41"/>
  <c r="L111" i="41"/>
  <c r="E140" i="41"/>
  <c r="D140" i="41" s="1"/>
  <c r="F140" i="41"/>
  <c r="H140" i="41"/>
  <c r="J140" i="41"/>
  <c r="K140" i="41"/>
  <c r="L140" i="41"/>
  <c r="E141" i="41"/>
  <c r="D141" i="41" s="1"/>
  <c r="F141" i="41"/>
  <c r="H141" i="41"/>
  <c r="J141" i="41"/>
  <c r="K141" i="41"/>
  <c r="L141" i="41"/>
  <c r="E142" i="41"/>
  <c r="D142" i="41" s="1"/>
  <c r="F142" i="41"/>
  <c r="H142" i="41"/>
  <c r="J142" i="41"/>
  <c r="K142" i="41"/>
  <c r="L142" i="41"/>
  <c r="E112" i="41"/>
  <c r="D112" i="41" s="1"/>
  <c r="F112" i="41"/>
  <c r="H112" i="41"/>
  <c r="J112" i="41"/>
  <c r="K112" i="41"/>
  <c r="L112" i="41"/>
  <c r="E113" i="41"/>
  <c r="D113" i="41" s="1"/>
  <c r="F113" i="41"/>
  <c r="H113" i="41"/>
  <c r="J113" i="41"/>
  <c r="K113" i="41"/>
  <c r="L113" i="41"/>
  <c r="E114" i="41"/>
  <c r="D114" i="41" s="1"/>
  <c r="F114" i="41"/>
  <c r="H114" i="41"/>
  <c r="J114" i="41"/>
  <c r="K114" i="41"/>
  <c r="L114" i="41"/>
  <c r="E143" i="41"/>
  <c r="D143" i="41" s="1"/>
  <c r="F143" i="41"/>
  <c r="H143" i="41"/>
  <c r="J143" i="41"/>
  <c r="K143" i="41"/>
  <c r="L143" i="41"/>
  <c r="E144" i="41"/>
  <c r="D144" i="41" s="1"/>
  <c r="F144" i="41"/>
  <c r="H144" i="41"/>
  <c r="J144" i="41"/>
  <c r="K144" i="41"/>
  <c r="L144" i="41"/>
  <c r="E145" i="41"/>
  <c r="D145" i="41" s="1"/>
  <c r="F145" i="41"/>
  <c r="H145" i="41"/>
  <c r="J145" i="41"/>
  <c r="K145" i="41"/>
  <c r="L145" i="41"/>
  <c r="E162" i="41"/>
  <c r="D162" i="41" s="1"/>
  <c r="F162" i="41"/>
  <c r="H162" i="41"/>
  <c r="J162" i="41"/>
  <c r="K162" i="41"/>
  <c r="L162" i="41"/>
  <c r="E146" i="41"/>
  <c r="D146" i="41" s="1"/>
  <c r="F146" i="41"/>
  <c r="H146" i="41"/>
  <c r="J146" i="41"/>
  <c r="K146" i="41"/>
  <c r="L146" i="41"/>
  <c r="E115" i="41"/>
  <c r="D115" i="41" s="1"/>
  <c r="F115" i="41"/>
  <c r="H115" i="41"/>
  <c r="J115" i="41"/>
  <c r="K115" i="41"/>
  <c r="L115" i="41"/>
  <c r="E100" i="41"/>
  <c r="D100" i="41" s="1"/>
  <c r="F100" i="41"/>
  <c r="H100" i="41"/>
  <c r="J100" i="41"/>
  <c r="K100" i="41"/>
  <c r="L100" i="41"/>
  <c r="E184" i="41"/>
  <c r="D184" i="41" s="1"/>
  <c r="F184" i="41"/>
  <c r="H184" i="41"/>
  <c r="J184" i="41"/>
  <c r="K184" i="41"/>
  <c r="L184" i="41"/>
  <c r="E185" i="41"/>
  <c r="D185" i="41" s="1"/>
  <c r="F185" i="41"/>
  <c r="H185" i="41"/>
  <c r="J185" i="41"/>
  <c r="K185" i="41"/>
  <c r="L185" i="41"/>
  <c r="E186" i="41"/>
  <c r="D186" i="41" s="1"/>
  <c r="F186" i="41"/>
  <c r="H186" i="41"/>
  <c r="J186" i="41"/>
  <c r="K186" i="41"/>
  <c r="L186" i="41"/>
  <c r="E187" i="41"/>
  <c r="D187" i="41" s="1"/>
  <c r="F187" i="41"/>
  <c r="H187" i="41"/>
  <c r="J187" i="41"/>
  <c r="K187" i="41"/>
  <c r="L187" i="41"/>
  <c r="E188" i="41"/>
  <c r="D188" i="41" s="1"/>
  <c r="F188" i="41"/>
  <c r="H188" i="41"/>
  <c r="J188" i="41"/>
  <c r="K188" i="41"/>
  <c r="L188" i="41"/>
  <c r="E189" i="41"/>
  <c r="D189" i="41" s="1"/>
  <c r="F189" i="41"/>
  <c r="H189" i="41"/>
  <c r="J189" i="41"/>
  <c r="K189" i="41"/>
  <c r="L189" i="41"/>
  <c r="E190" i="41"/>
  <c r="D190" i="41" s="1"/>
  <c r="F190" i="41"/>
  <c r="H190" i="41"/>
  <c r="J190" i="41"/>
  <c r="K190" i="41"/>
  <c r="L190" i="41"/>
  <c r="E191" i="41"/>
  <c r="D191" i="41" s="1"/>
  <c r="F191" i="41"/>
  <c r="H191" i="41"/>
  <c r="J191" i="41"/>
  <c r="K191" i="41"/>
  <c r="L191" i="41"/>
  <c r="E192" i="41"/>
  <c r="D192" i="41" s="1"/>
  <c r="F192" i="41"/>
  <c r="H192" i="41"/>
  <c r="J192" i="41"/>
  <c r="K192" i="41"/>
  <c r="L192" i="41"/>
  <c r="E193" i="41"/>
  <c r="D193" i="41" s="1"/>
  <c r="F193" i="41"/>
  <c r="H193" i="41"/>
  <c r="J193" i="41"/>
  <c r="K193" i="41"/>
  <c r="L193" i="41"/>
  <c r="E194" i="41"/>
  <c r="D194" i="41" s="1"/>
  <c r="F194" i="41"/>
  <c r="H194" i="41"/>
  <c r="J194" i="41"/>
  <c r="K194" i="41"/>
  <c r="L194" i="41"/>
  <c r="E195" i="41"/>
  <c r="D195" i="41" s="1"/>
  <c r="F195" i="41"/>
  <c r="H195" i="41"/>
  <c r="J195" i="41"/>
  <c r="K195" i="41"/>
  <c r="L195" i="41"/>
  <c r="E196" i="41"/>
  <c r="D196" i="41" s="1"/>
  <c r="F196" i="41"/>
  <c r="H196" i="41"/>
  <c r="J196" i="41"/>
  <c r="K196" i="41"/>
  <c r="L196" i="41"/>
  <c r="E197" i="41"/>
  <c r="D197" i="41" s="1"/>
  <c r="F197" i="41"/>
  <c r="H197" i="41"/>
  <c r="J197" i="41"/>
  <c r="K197" i="41"/>
  <c r="L197" i="41"/>
  <c r="E198" i="41"/>
  <c r="D198" i="41" s="1"/>
  <c r="F198" i="41"/>
  <c r="H198" i="41"/>
  <c r="J198" i="41"/>
  <c r="K198" i="41"/>
  <c r="L198" i="41"/>
  <c r="E199" i="41"/>
  <c r="D199" i="41" s="1"/>
  <c r="F199" i="41"/>
  <c r="H199" i="41"/>
  <c r="J199" i="41"/>
  <c r="K199" i="41"/>
  <c r="L199" i="41"/>
  <c r="E200" i="41"/>
  <c r="D200" i="41" s="1"/>
  <c r="F200" i="41"/>
  <c r="H200" i="41"/>
  <c r="J200" i="41"/>
  <c r="K200" i="41"/>
  <c r="L200" i="41"/>
  <c r="E201" i="41"/>
  <c r="D201" i="41" s="1"/>
  <c r="F201" i="41"/>
  <c r="H201" i="41"/>
  <c r="J201" i="41"/>
  <c r="K201" i="41"/>
  <c r="L201" i="41"/>
  <c r="E202" i="41"/>
  <c r="D202" i="41" s="1"/>
  <c r="F202" i="41"/>
  <c r="H202" i="41"/>
  <c r="J202" i="41"/>
  <c r="K202" i="41"/>
  <c r="L202" i="41"/>
  <c r="E203" i="41"/>
  <c r="D203" i="41" s="1"/>
  <c r="F203" i="41"/>
  <c r="H203" i="41"/>
  <c r="J203" i="41"/>
  <c r="K203" i="41"/>
  <c r="L203" i="41"/>
  <c r="E204" i="41"/>
  <c r="D204" i="41" s="1"/>
  <c r="F204" i="41"/>
  <c r="H204" i="41"/>
  <c r="J204" i="41"/>
  <c r="K204" i="41"/>
  <c r="L204" i="41"/>
  <c r="E205" i="41"/>
  <c r="D205" i="41" s="1"/>
  <c r="F205" i="41"/>
  <c r="H205" i="41"/>
  <c r="J205" i="41"/>
  <c r="K205" i="41"/>
  <c r="L205" i="41"/>
  <c r="E206" i="41"/>
  <c r="D206" i="41" s="1"/>
  <c r="F206" i="41"/>
  <c r="H206" i="41"/>
  <c r="J206" i="41"/>
  <c r="K206" i="41"/>
  <c r="L206" i="41"/>
  <c r="E207" i="41"/>
  <c r="D207" i="41" s="1"/>
  <c r="F207" i="41"/>
  <c r="H207" i="41"/>
  <c r="J207" i="41"/>
  <c r="K207" i="41"/>
  <c r="L207" i="41"/>
  <c r="E208" i="41"/>
  <c r="D208" i="41" s="1"/>
  <c r="F208" i="41"/>
  <c r="H208" i="41"/>
  <c r="J208" i="41"/>
  <c r="K208" i="41"/>
  <c r="L208" i="41"/>
  <c r="E209" i="41"/>
  <c r="D209" i="41" s="1"/>
  <c r="F209" i="41"/>
  <c r="H209" i="41"/>
  <c r="J209" i="41"/>
  <c r="K209" i="41"/>
  <c r="L209" i="41"/>
  <c r="E210" i="41"/>
  <c r="D210" i="41" s="1"/>
  <c r="F210" i="41"/>
  <c r="H210" i="41"/>
  <c r="J210" i="41"/>
  <c r="K210" i="41"/>
  <c r="L210" i="41"/>
  <c r="E7" i="41"/>
  <c r="D7" i="41" s="1"/>
  <c r="F7" i="41"/>
  <c r="H7" i="41"/>
  <c r="J7" i="41"/>
  <c r="K7" i="41"/>
  <c r="L7" i="41"/>
  <c r="E8" i="41"/>
  <c r="D8" i="41" s="1"/>
  <c r="F8" i="41"/>
  <c r="H8" i="41"/>
  <c r="J8" i="41"/>
  <c r="K8" i="41"/>
  <c r="L8" i="41"/>
  <c r="E9" i="41"/>
  <c r="D9" i="41" s="1"/>
  <c r="F9" i="41"/>
  <c r="H9" i="41"/>
  <c r="J9" i="41"/>
  <c r="K9" i="41"/>
  <c r="L9" i="41"/>
  <c r="E10" i="41"/>
  <c r="D10" i="41" s="1"/>
  <c r="F10" i="41"/>
  <c r="H10" i="41"/>
  <c r="J10" i="41"/>
  <c r="K10" i="41"/>
  <c r="L10" i="41"/>
  <c r="E11" i="41"/>
  <c r="D11" i="41" s="1"/>
  <c r="F11" i="41"/>
  <c r="H11" i="41"/>
  <c r="J11" i="41"/>
  <c r="K11" i="41"/>
  <c r="L11" i="41"/>
  <c r="E12" i="41"/>
  <c r="D12" i="41" s="1"/>
  <c r="F12" i="41"/>
  <c r="H12" i="41"/>
  <c r="J12" i="41"/>
  <c r="K12" i="41"/>
  <c r="L12" i="41"/>
  <c r="E13" i="41"/>
  <c r="D13" i="41" s="1"/>
  <c r="F13" i="41"/>
  <c r="H13" i="41"/>
  <c r="J13" i="41"/>
  <c r="K13" i="41"/>
  <c r="L13" i="41"/>
  <c r="E14" i="41"/>
  <c r="D14" i="41" s="1"/>
  <c r="F14" i="41"/>
  <c r="H14" i="41"/>
  <c r="J14" i="41"/>
  <c r="K14" i="41"/>
  <c r="L14" i="41"/>
  <c r="E15" i="41"/>
  <c r="D15" i="41" s="1"/>
  <c r="F15" i="41"/>
  <c r="H15" i="41"/>
  <c r="J15" i="41"/>
  <c r="K15" i="41"/>
  <c r="L15" i="41"/>
  <c r="E16" i="41"/>
  <c r="D16" i="41" s="1"/>
  <c r="F16" i="41"/>
  <c r="H16" i="41"/>
  <c r="J16" i="41"/>
  <c r="K16" i="41"/>
  <c r="L16" i="41"/>
  <c r="E17" i="41"/>
  <c r="D17" i="41" s="1"/>
  <c r="F17" i="41"/>
  <c r="H17" i="41"/>
  <c r="J17" i="41"/>
  <c r="K17" i="41"/>
  <c r="L17" i="41"/>
  <c r="E18" i="41"/>
  <c r="D18" i="41" s="1"/>
  <c r="F18" i="41"/>
  <c r="H18" i="41"/>
  <c r="J18" i="41"/>
  <c r="K18" i="41"/>
  <c r="L18" i="41"/>
  <c r="E19" i="41"/>
  <c r="D19" i="41" s="1"/>
  <c r="F19" i="41"/>
  <c r="H19" i="41"/>
  <c r="J19" i="41"/>
  <c r="K19" i="41"/>
  <c r="L19" i="41"/>
  <c r="E20" i="41"/>
  <c r="D20" i="41" s="1"/>
  <c r="H20" i="41"/>
  <c r="J20" i="41"/>
  <c r="K20" i="41"/>
  <c r="L20" i="41"/>
  <c r="E21" i="41"/>
  <c r="D21" i="41" s="1"/>
  <c r="F21" i="41"/>
  <c r="H21" i="41"/>
  <c r="J21" i="41"/>
  <c r="K21" i="41"/>
  <c r="L21" i="41"/>
  <c r="E22" i="41"/>
  <c r="D22" i="41" s="1"/>
  <c r="F22" i="41"/>
  <c r="H22" i="41"/>
  <c r="J22" i="41"/>
  <c r="K22" i="41"/>
  <c r="L22" i="41"/>
  <c r="E23" i="41"/>
  <c r="D23" i="41" s="1"/>
  <c r="F23" i="41"/>
  <c r="H23" i="41"/>
  <c r="J23" i="41"/>
  <c r="K23" i="41"/>
  <c r="L23" i="41"/>
  <c r="E24" i="41"/>
  <c r="D24" i="41" s="1"/>
  <c r="F24" i="41"/>
  <c r="H24" i="41"/>
  <c r="J24" i="41"/>
  <c r="K24" i="41"/>
  <c r="L24" i="41"/>
  <c r="E25" i="41"/>
  <c r="D25" i="41" s="1"/>
  <c r="F25" i="41"/>
  <c r="H25" i="41"/>
  <c r="J25" i="41"/>
  <c r="K25" i="41"/>
  <c r="L25" i="41"/>
  <c r="E26" i="41"/>
  <c r="D26" i="41" s="1"/>
  <c r="F26" i="41"/>
  <c r="H26" i="41"/>
  <c r="J26" i="41"/>
  <c r="K26" i="41"/>
  <c r="L26" i="41"/>
  <c r="E27" i="41"/>
  <c r="D27" i="41" s="1"/>
  <c r="F27" i="41"/>
  <c r="H27" i="41"/>
  <c r="J27" i="41"/>
  <c r="K27" i="41"/>
  <c r="L27" i="41"/>
  <c r="E28" i="41"/>
  <c r="D28" i="41" s="1"/>
  <c r="F28" i="41"/>
  <c r="H28" i="41"/>
  <c r="J28" i="41"/>
  <c r="K28" i="41"/>
  <c r="L28" i="41"/>
  <c r="E29" i="41"/>
  <c r="D29" i="41" s="1"/>
  <c r="F29" i="41"/>
  <c r="H29" i="41"/>
  <c r="J29" i="41"/>
  <c r="K29" i="41"/>
  <c r="L29" i="41"/>
  <c r="E30" i="41"/>
  <c r="D30" i="41" s="1"/>
  <c r="F30" i="41"/>
  <c r="H30" i="41"/>
  <c r="J30" i="41"/>
  <c r="K30" i="41"/>
  <c r="L30" i="41"/>
  <c r="E31" i="41"/>
  <c r="D31" i="41" s="1"/>
  <c r="F31" i="41"/>
  <c r="H31" i="41"/>
  <c r="J31" i="41"/>
  <c r="K31" i="41"/>
  <c r="L31" i="41"/>
  <c r="E32" i="41"/>
  <c r="D32" i="41" s="1"/>
  <c r="F32" i="41"/>
  <c r="H32" i="41"/>
  <c r="J32" i="41"/>
  <c r="K32" i="41"/>
  <c r="L32" i="41"/>
  <c r="E33" i="41"/>
  <c r="D33" i="41" s="1"/>
  <c r="F33" i="41"/>
  <c r="H33" i="41"/>
  <c r="J33" i="41"/>
  <c r="K33" i="41"/>
  <c r="L33" i="41"/>
  <c r="E116" i="41"/>
  <c r="D116" i="41" s="1"/>
  <c r="F116" i="41"/>
  <c r="H116" i="41"/>
  <c r="J116" i="41"/>
  <c r="K116" i="41"/>
  <c r="L116" i="41"/>
  <c r="E117" i="41"/>
  <c r="D117" i="41" s="1"/>
  <c r="F117" i="41"/>
  <c r="H117" i="41"/>
  <c r="J117" i="41"/>
  <c r="K117" i="41"/>
  <c r="L117" i="41"/>
  <c r="Q124" i="41"/>
  <c r="E147" i="41"/>
  <c r="D147" i="41" s="1"/>
  <c r="F147" i="41"/>
  <c r="H147" i="41"/>
  <c r="J147" i="41"/>
  <c r="K147" i="41"/>
  <c r="L147" i="41"/>
  <c r="E163" i="41"/>
  <c r="D163" i="41" s="1"/>
  <c r="F163" i="41"/>
  <c r="H163" i="41"/>
  <c r="J163" i="41"/>
  <c r="K163" i="41"/>
  <c r="L163" i="41"/>
  <c r="Q126" i="41"/>
  <c r="E96" i="41"/>
  <c r="D96" i="41" s="1"/>
  <c r="F96" i="41"/>
  <c r="H96" i="41"/>
  <c r="J96" i="41"/>
  <c r="K96" i="41"/>
  <c r="L96" i="41"/>
  <c r="Q127" i="41"/>
  <c r="E148" i="41"/>
  <c r="D148" i="41" s="1"/>
  <c r="F148" i="41"/>
  <c r="H148" i="41"/>
  <c r="J148" i="41"/>
  <c r="K148" i="41"/>
  <c r="L148" i="41"/>
  <c r="Q128" i="41"/>
  <c r="E102" i="41"/>
  <c r="D102" i="41" s="1"/>
  <c r="F102" i="41"/>
  <c r="H102" i="41"/>
  <c r="J102" i="41"/>
  <c r="K102" i="41"/>
  <c r="L102" i="41"/>
  <c r="Q129" i="41"/>
  <c r="E118" i="41"/>
  <c r="D118" i="41" s="1"/>
  <c r="F118" i="41"/>
  <c r="H118" i="41"/>
  <c r="J118" i="41"/>
  <c r="K118" i="41"/>
  <c r="L118" i="41"/>
  <c r="Q130" i="41"/>
  <c r="E164" i="41"/>
  <c r="D164" i="41" s="1"/>
  <c r="F164" i="41"/>
  <c r="H164" i="41"/>
  <c r="J164" i="41"/>
  <c r="K164" i="41"/>
  <c r="L164" i="41"/>
  <c r="Q131" i="41"/>
  <c r="E119" i="41"/>
  <c r="D119" i="41" s="1"/>
  <c r="F119" i="41"/>
  <c r="H119" i="41"/>
  <c r="J119" i="41"/>
  <c r="K119" i="41"/>
  <c r="L119" i="41"/>
  <c r="Q132" i="41"/>
  <c r="E120" i="41"/>
  <c r="D120" i="41" s="1"/>
  <c r="F120" i="41"/>
  <c r="H120" i="41"/>
  <c r="J120" i="41"/>
  <c r="K120" i="41"/>
  <c r="L120" i="41"/>
  <c r="Q133" i="41"/>
  <c r="E170" i="41"/>
  <c r="D170" i="41" s="1"/>
  <c r="F170" i="41"/>
  <c r="H170" i="41"/>
  <c r="J170" i="41"/>
  <c r="K170" i="41"/>
  <c r="L170" i="41"/>
  <c r="Q134" i="41"/>
  <c r="E171" i="41"/>
  <c r="D171" i="41" s="1"/>
  <c r="F171" i="41"/>
  <c r="H171" i="41"/>
  <c r="J171" i="41"/>
  <c r="K171" i="41"/>
  <c r="L171" i="41"/>
  <c r="Q135" i="41"/>
  <c r="E149" i="41"/>
  <c r="D149" i="41" s="1"/>
  <c r="F149" i="41"/>
  <c r="H149" i="41"/>
  <c r="J149" i="41"/>
  <c r="K149" i="41"/>
  <c r="L149" i="41"/>
  <c r="Q136" i="41"/>
  <c r="E150" i="41"/>
  <c r="D150" i="41" s="1"/>
  <c r="F150" i="41"/>
  <c r="H150" i="41"/>
  <c r="J150" i="41"/>
  <c r="K150" i="41"/>
  <c r="L150" i="41"/>
  <c r="Q137" i="41"/>
  <c r="E151" i="41"/>
  <c r="D151" i="41" s="1"/>
  <c r="F151" i="41"/>
  <c r="H151" i="41"/>
  <c r="J151" i="41"/>
  <c r="K151" i="41"/>
  <c r="L151" i="41"/>
  <c r="Q138" i="41"/>
  <c r="E121" i="41"/>
  <c r="D121" i="41" s="1"/>
  <c r="F121" i="41"/>
  <c r="H121" i="41"/>
  <c r="J121" i="41"/>
  <c r="K121" i="41"/>
  <c r="L121" i="41"/>
  <c r="Q139" i="41"/>
  <c r="E152" i="41"/>
  <c r="D152" i="41" s="1"/>
  <c r="F152" i="41"/>
  <c r="H152" i="41"/>
  <c r="J152" i="41"/>
  <c r="K152" i="41"/>
  <c r="L152" i="41"/>
  <c r="Q140" i="41"/>
  <c r="E165" i="41"/>
  <c r="D165" i="41" s="1"/>
  <c r="F165" i="41"/>
  <c r="H165" i="41"/>
  <c r="J165" i="41"/>
  <c r="K165" i="41"/>
  <c r="L165" i="41"/>
  <c r="Q141" i="41"/>
  <c r="E153" i="41"/>
  <c r="D153" i="41" s="1"/>
  <c r="F153" i="41"/>
  <c r="H153" i="41"/>
  <c r="J153" i="41"/>
  <c r="K153" i="41"/>
  <c r="L153" i="41"/>
  <c r="Q142" i="41"/>
  <c r="E172" i="41"/>
  <c r="D172" i="41" s="1"/>
  <c r="F172" i="41"/>
  <c r="H172" i="41"/>
  <c r="J172" i="41"/>
  <c r="K172" i="41"/>
  <c r="L172" i="41"/>
  <c r="Q143" i="41"/>
  <c r="E122" i="41"/>
  <c r="D122" i="41" s="1"/>
  <c r="F122" i="41"/>
  <c r="H122" i="41"/>
  <c r="J122" i="41"/>
  <c r="K122" i="41"/>
  <c r="L122" i="41"/>
  <c r="Q144" i="41"/>
  <c r="E123" i="41"/>
  <c r="D123" i="41" s="1"/>
  <c r="F123" i="41"/>
  <c r="H123" i="41"/>
  <c r="J123" i="41"/>
  <c r="K123" i="41"/>
  <c r="L123" i="41"/>
  <c r="E124" i="41"/>
  <c r="D124" i="41" s="1"/>
  <c r="F124" i="41"/>
  <c r="H124" i="41"/>
  <c r="J124" i="41"/>
  <c r="K124" i="41"/>
  <c r="L124" i="41"/>
  <c r="E211" i="41"/>
  <c r="D211" i="41" s="1"/>
  <c r="F211" i="41"/>
  <c r="H211" i="41"/>
  <c r="J211" i="41"/>
  <c r="K211" i="41"/>
  <c r="L211" i="41"/>
  <c r="E212" i="41"/>
  <c r="D212" i="41" s="1"/>
  <c r="F212" i="41"/>
  <c r="H212" i="41"/>
  <c r="J212" i="41"/>
  <c r="K212" i="41"/>
  <c r="L212" i="41"/>
  <c r="E213" i="41"/>
  <c r="D213" i="41" s="1"/>
  <c r="F213" i="41"/>
  <c r="H213" i="41"/>
  <c r="J213" i="41"/>
  <c r="K213" i="41"/>
  <c r="L213" i="41"/>
  <c r="E214" i="41"/>
  <c r="D214" i="41" s="1"/>
  <c r="F214" i="41"/>
  <c r="H214" i="41"/>
  <c r="J214" i="41"/>
  <c r="K214" i="41"/>
  <c r="L214" i="41"/>
  <c r="E215" i="41"/>
  <c r="D215" i="41" s="1"/>
  <c r="F215" i="41"/>
  <c r="H215" i="41"/>
  <c r="J215" i="41"/>
  <c r="K215" i="41"/>
  <c r="L215" i="41"/>
  <c r="E216" i="41"/>
  <c r="D216" i="41" s="1"/>
  <c r="F216" i="41"/>
  <c r="H216" i="41"/>
  <c r="J216" i="41"/>
  <c r="K216" i="41"/>
  <c r="L216" i="41"/>
  <c r="E217" i="41"/>
  <c r="D217" i="41" s="1"/>
  <c r="F217" i="41"/>
  <c r="H217" i="41"/>
  <c r="J217" i="41"/>
  <c r="K217" i="41"/>
  <c r="L217" i="41"/>
  <c r="E218" i="41"/>
  <c r="D218" i="41" s="1"/>
  <c r="F218" i="41"/>
  <c r="H218" i="41"/>
  <c r="J218" i="41"/>
  <c r="K218" i="41"/>
  <c r="L218" i="41"/>
  <c r="Q218" i="41"/>
  <c r="E219" i="41"/>
  <c r="D219" i="41" s="1"/>
  <c r="F219" i="41"/>
  <c r="H219" i="41"/>
  <c r="J219" i="41"/>
  <c r="K219" i="41"/>
  <c r="L219" i="41"/>
  <c r="E220" i="41"/>
  <c r="D220" i="41" s="1"/>
  <c r="F220" i="41"/>
  <c r="H220" i="41"/>
  <c r="J220" i="41"/>
  <c r="K220" i="41"/>
  <c r="L220" i="41"/>
  <c r="E221" i="41"/>
  <c r="D221" i="41" s="1"/>
  <c r="F221" i="41"/>
  <c r="H221" i="41"/>
  <c r="J221" i="41"/>
  <c r="K221" i="41"/>
  <c r="L221" i="41"/>
  <c r="Q221" i="41"/>
  <c r="E222" i="41"/>
  <c r="D222" i="41" s="1"/>
  <c r="F222" i="41"/>
  <c r="H222" i="41"/>
  <c r="J222" i="41"/>
  <c r="K222" i="41"/>
  <c r="L222" i="41"/>
  <c r="Q222" i="41"/>
  <c r="E223" i="41"/>
  <c r="D223" i="41" s="1"/>
  <c r="F223" i="41"/>
  <c r="H223" i="41"/>
  <c r="J223" i="41"/>
  <c r="K223" i="41"/>
  <c r="L223" i="41"/>
  <c r="Q223" i="41"/>
  <c r="E224" i="41"/>
  <c r="D224" i="41" s="1"/>
  <c r="F224" i="41"/>
  <c r="H224" i="41"/>
  <c r="J224" i="41"/>
  <c r="K224" i="41"/>
  <c r="L224" i="41"/>
  <c r="E225" i="41"/>
  <c r="D225" i="41" s="1"/>
  <c r="F225" i="41"/>
  <c r="H225" i="41"/>
  <c r="J225" i="41"/>
  <c r="K225" i="41"/>
  <c r="L225" i="41"/>
  <c r="Q225" i="41"/>
  <c r="E226" i="41"/>
  <c r="D226" i="41" s="1"/>
  <c r="F226" i="41"/>
  <c r="H226" i="41"/>
  <c r="J226" i="41"/>
  <c r="K226" i="41"/>
  <c r="L226" i="41"/>
  <c r="Q226" i="41"/>
  <c r="E227" i="41"/>
  <c r="D227" i="41" s="1"/>
  <c r="F227" i="41"/>
  <c r="H227" i="41"/>
  <c r="J227" i="41"/>
  <c r="K227" i="41"/>
  <c r="L227" i="41"/>
  <c r="E228" i="41"/>
  <c r="D228" i="41" s="1"/>
  <c r="F228" i="41"/>
  <c r="H228" i="41"/>
  <c r="J228" i="41"/>
  <c r="K228" i="41"/>
  <c r="L228" i="41"/>
  <c r="E229" i="41"/>
  <c r="D229" i="41" s="1"/>
  <c r="F229" i="41"/>
  <c r="H229" i="41"/>
  <c r="J229" i="41"/>
  <c r="K229" i="41"/>
  <c r="L229" i="41"/>
  <c r="E230" i="41"/>
  <c r="D230" i="41" s="1"/>
  <c r="F230" i="41"/>
  <c r="H230" i="41"/>
  <c r="J230" i="41"/>
  <c r="K230" i="41"/>
  <c r="L230" i="41"/>
  <c r="E231" i="41"/>
  <c r="D231" i="41" s="1"/>
  <c r="F231" i="41"/>
  <c r="H231" i="41"/>
  <c r="J231" i="41"/>
  <c r="K231" i="41"/>
  <c r="L231" i="41"/>
  <c r="E232" i="41"/>
  <c r="D232" i="41" s="1"/>
  <c r="F232" i="41"/>
  <c r="H232" i="41"/>
  <c r="J232" i="41"/>
  <c r="K232" i="41"/>
  <c r="L232" i="41"/>
  <c r="E233" i="41"/>
  <c r="D233" i="41" s="1"/>
  <c r="F233" i="41"/>
  <c r="H233" i="41"/>
  <c r="J233" i="41"/>
  <c r="K233" i="41"/>
  <c r="L233" i="41"/>
  <c r="E234" i="41"/>
  <c r="D234" i="41" s="1"/>
  <c r="F234" i="41"/>
  <c r="H234" i="41"/>
  <c r="J234" i="41"/>
  <c r="K234" i="41"/>
  <c r="L234" i="41"/>
  <c r="E235" i="41"/>
  <c r="D235" i="41" s="1"/>
  <c r="F235" i="41"/>
  <c r="H235" i="41"/>
  <c r="J235" i="41"/>
  <c r="K235" i="41"/>
  <c r="L235" i="41"/>
  <c r="E34" i="41"/>
  <c r="D34" i="41" s="1"/>
  <c r="F34" i="41"/>
  <c r="H34" i="41"/>
  <c r="J34" i="41"/>
  <c r="K34" i="41"/>
  <c r="L34" i="41"/>
  <c r="E35" i="41"/>
  <c r="D35" i="41" s="1"/>
  <c r="F35" i="41"/>
  <c r="H35" i="41"/>
  <c r="J35" i="41"/>
  <c r="K35" i="41"/>
  <c r="L35" i="41"/>
  <c r="E36" i="41"/>
  <c r="D36" i="41" s="1"/>
  <c r="F36" i="41"/>
  <c r="H36" i="41"/>
  <c r="J36" i="41"/>
  <c r="K36" i="41"/>
  <c r="L36" i="41"/>
  <c r="E37" i="41"/>
  <c r="D37" i="41" s="1"/>
  <c r="F37" i="41"/>
  <c r="H37" i="41"/>
  <c r="J37" i="41"/>
  <c r="K37" i="41"/>
  <c r="L37" i="41"/>
  <c r="E38" i="41"/>
  <c r="D38" i="41" s="1"/>
  <c r="F38" i="41"/>
  <c r="H38" i="41"/>
  <c r="J38" i="41"/>
  <c r="K38" i="41"/>
  <c r="L38" i="41"/>
  <c r="E39" i="41"/>
  <c r="D39" i="41" s="1"/>
  <c r="F39" i="41"/>
  <c r="H39" i="41"/>
  <c r="J39" i="41"/>
  <c r="K39" i="41"/>
  <c r="L39" i="41"/>
  <c r="E40" i="41"/>
  <c r="D40" i="41" s="1"/>
  <c r="F40" i="41"/>
  <c r="H40" i="41"/>
  <c r="J40" i="41"/>
  <c r="K40" i="41"/>
  <c r="L40" i="41"/>
  <c r="E41" i="41"/>
  <c r="D41" i="41" s="1"/>
  <c r="F41" i="41"/>
  <c r="H41" i="41"/>
  <c r="J41" i="41"/>
  <c r="K41" i="41"/>
  <c r="L41" i="41"/>
  <c r="E42" i="41"/>
  <c r="D42" i="41" s="1"/>
  <c r="F42" i="41"/>
  <c r="H42" i="41"/>
  <c r="J42" i="41"/>
  <c r="K42" i="41"/>
  <c r="L42" i="41"/>
  <c r="E43" i="41"/>
  <c r="D43" i="41" s="1"/>
  <c r="F43" i="41"/>
  <c r="H43" i="41"/>
  <c r="J43" i="41"/>
  <c r="K43" i="41"/>
  <c r="L43" i="41"/>
  <c r="E44" i="41"/>
  <c r="D44" i="41" s="1"/>
  <c r="F44" i="41"/>
  <c r="H44" i="41"/>
  <c r="J44" i="41"/>
  <c r="K44" i="41"/>
  <c r="L44" i="41"/>
  <c r="E45" i="41"/>
  <c r="D45" i="41" s="1"/>
  <c r="F45" i="41"/>
  <c r="H45" i="41"/>
  <c r="J45" i="41"/>
  <c r="K45" i="41"/>
  <c r="L45" i="41"/>
  <c r="E46" i="41"/>
  <c r="D46" i="41" s="1"/>
  <c r="F46" i="41"/>
  <c r="H46" i="41"/>
  <c r="J46" i="41"/>
  <c r="K46" i="41"/>
  <c r="L46" i="41"/>
  <c r="E47" i="41"/>
  <c r="D47" i="41" s="1"/>
  <c r="F47" i="41"/>
  <c r="H47" i="41"/>
  <c r="J47" i="41"/>
  <c r="K47" i="41"/>
  <c r="L47" i="41"/>
  <c r="E48" i="41"/>
  <c r="D48" i="41" s="1"/>
  <c r="F48" i="41"/>
  <c r="H48" i="41"/>
  <c r="J48" i="41"/>
  <c r="K48" i="41"/>
  <c r="L48" i="41"/>
  <c r="E49" i="41"/>
  <c r="D49" i="41" s="1"/>
  <c r="F49" i="41"/>
  <c r="H49" i="41"/>
  <c r="J49" i="41"/>
  <c r="K49" i="41"/>
  <c r="L49" i="41"/>
  <c r="E50" i="41"/>
  <c r="D50" i="41" s="1"/>
  <c r="F50" i="41"/>
  <c r="H50" i="41"/>
  <c r="J50" i="41"/>
  <c r="K50" i="41"/>
  <c r="L50" i="41"/>
  <c r="E51" i="41"/>
  <c r="D51" i="41" s="1"/>
  <c r="F51" i="41"/>
  <c r="H51" i="41"/>
  <c r="J51" i="41"/>
  <c r="K51" i="41"/>
  <c r="L51" i="41"/>
  <c r="E52" i="41"/>
  <c r="D52" i="41" s="1"/>
  <c r="F52" i="41"/>
  <c r="H52" i="41"/>
  <c r="J52" i="41"/>
  <c r="K52" i="41"/>
  <c r="L52" i="41"/>
  <c r="E53" i="41"/>
  <c r="D53" i="41" s="1"/>
  <c r="F53" i="41"/>
  <c r="H53" i="41"/>
  <c r="J53" i="41"/>
  <c r="K53" i="41"/>
  <c r="L53" i="41"/>
  <c r="E54" i="41"/>
  <c r="D54" i="41" s="1"/>
  <c r="F54" i="41"/>
  <c r="H54" i="41"/>
  <c r="J54" i="41"/>
  <c r="K54" i="41"/>
  <c r="L54" i="41"/>
  <c r="E55" i="41"/>
  <c r="D55" i="41" s="1"/>
  <c r="F55" i="41"/>
  <c r="H55" i="41"/>
  <c r="J55" i="41"/>
  <c r="K55" i="41"/>
  <c r="L55" i="41"/>
  <c r="E56" i="41"/>
  <c r="D56" i="41" s="1"/>
  <c r="F56" i="41"/>
  <c r="H56" i="41"/>
  <c r="J56" i="41"/>
  <c r="K56" i="41"/>
  <c r="L56" i="41"/>
  <c r="E57" i="41"/>
  <c r="D57" i="41" s="1"/>
  <c r="F57" i="41"/>
  <c r="H57" i="41"/>
  <c r="J57" i="41"/>
  <c r="K57" i="41"/>
  <c r="L57" i="41"/>
  <c r="E125" i="41"/>
  <c r="D125" i="41" s="1"/>
  <c r="F125" i="41"/>
  <c r="H125" i="41"/>
  <c r="J125" i="41"/>
  <c r="K125" i="41"/>
  <c r="L125" i="41"/>
  <c r="E173" i="41"/>
  <c r="D173" i="41" s="1"/>
  <c r="F173" i="41"/>
  <c r="H173" i="41"/>
  <c r="J173" i="41"/>
  <c r="K173" i="41"/>
  <c r="L173" i="41"/>
  <c r="E166" i="41"/>
  <c r="D166" i="41" s="1"/>
  <c r="F166" i="41"/>
  <c r="H166" i="41"/>
  <c r="J166" i="41"/>
  <c r="K166" i="41"/>
  <c r="L166" i="41"/>
  <c r="E167" i="41"/>
  <c r="D167" i="41" s="1"/>
  <c r="F167" i="41"/>
  <c r="H167" i="41"/>
  <c r="J167" i="41"/>
  <c r="K167" i="41"/>
  <c r="L167" i="41"/>
  <c r="E126" i="41"/>
  <c r="D126" i="41" s="1"/>
  <c r="F126" i="41"/>
  <c r="H126" i="41"/>
  <c r="J126" i="41"/>
  <c r="K126" i="41"/>
  <c r="L126" i="41"/>
  <c r="E127" i="41"/>
  <c r="D127" i="41" s="1"/>
  <c r="F127" i="41"/>
  <c r="H127" i="41"/>
  <c r="J127" i="41"/>
  <c r="K127" i="41"/>
  <c r="L127" i="41"/>
  <c r="E97" i="41"/>
  <c r="D97" i="41" s="1"/>
  <c r="F97" i="41"/>
  <c r="H97" i="41"/>
  <c r="J97" i="41"/>
  <c r="K97" i="41"/>
  <c r="L97" i="41"/>
  <c r="Q153" i="41"/>
  <c r="E128" i="41"/>
  <c r="D128" i="41" s="1"/>
  <c r="F128" i="41"/>
  <c r="H128" i="41"/>
  <c r="J128" i="41"/>
  <c r="K128" i="41"/>
  <c r="L128" i="41"/>
  <c r="Q154" i="41"/>
  <c r="E129" i="41"/>
  <c r="D129" i="41" s="1"/>
  <c r="F129" i="41"/>
  <c r="H129" i="41"/>
  <c r="J129" i="41"/>
  <c r="K129" i="41"/>
  <c r="L129" i="41"/>
  <c r="Q155" i="41"/>
  <c r="E130" i="41"/>
  <c r="D130" i="41" s="1"/>
  <c r="F130" i="41"/>
  <c r="H130" i="41"/>
  <c r="J130" i="41"/>
  <c r="K130" i="41"/>
  <c r="L130" i="41"/>
  <c r="E131" i="41"/>
  <c r="D131" i="41" s="1"/>
  <c r="F131" i="41"/>
  <c r="H131" i="41"/>
  <c r="J131" i="41"/>
  <c r="K131" i="41"/>
  <c r="L131" i="41"/>
  <c r="Q157" i="41"/>
  <c r="E168" i="41"/>
  <c r="D168" i="41" s="1"/>
  <c r="F168" i="41"/>
  <c r="H168" i="41"/>
  <c r="J168" i="41"/>
  <c r="K168" i="41"/>
  <c r="L168" i="41"/>
  <c r="Q158" i="41"/>
  <c r="E154" i="41"/>
  <c r="D154" i="41" s="1"/>
  <c r="F154" i="41"/>
  <c r="H154" i="41"/>
  <c r="J154" i="41"/>
  <c r="K154" i="41"/>
  <c r="L154" i="41"/>
  <c r="Q159" i="41"/>
  <c r="E155" i="41"/>
  <c r="D155" i="41" s="1"/>
  <c r="F155" i="41"/>
  <c r="H155" i="41"/>
  <c r="J155" i="41"/>
  <c r="K155" i="41"/>
  <c r="L155" i="41"/>
  <c r="Q160" i="41"/>
  <c r="E156" i="41"/>
  <c r="D156" i="41" s="1"/>
  <c r="F156" i="41"/>
  <c r="H156" i="41"/>
  <c r="J156" i="41"/>
  <c r="K156" i="41"/>
  <c r="L156" i="41"/>
  <c r="Q161" i="41"/>
  <c r="E132" i="41"/>
  <c r="D132" i="41" s="1"/>
  <c r="F132" i="41"/>
  <c r="H132" i="41"/>
  <c r="J132" i="41"/>
  <c r="K132" i="41"/>
  <c r="L132" i="41"/>
  <c r="Q162" i="41"/>
  <c r="E133" i="41"/>
  <c r="D133" i="41" s="1"/>
  <c r="F133" i="41"/>
  <c r="H133" i="41"/>
  <c r="J133" i="41"/>
  <c r="K133" i="41"/>
  <c r="L133" i="41"/>
  <c r="Q163" i="41"/>
  <c r="V4345" i="4"/>
  <c r="V4346" i="4"/>
  <c r="V4347" i="4"/>
  <c r="V4348" i="4"/>
  <c r="V4349" i="4"/>
  <c r="V4350" i="4"/>
  <c r="V4351" i="4"/>
  <c r="V4352" i="4"/>
  <c r="V4353" i="4"/>
  <c r="V4354" i="4"/>
  <c r="V4355" i="4"/>
  <c r="V4356" i="4"/>
  <c r="V4357" i="4"/>
  <c r="V4358" i="4"/>
  <c r="V4359" i="4"/>
  <c r="V4360" i="4"/>
  <c r="V4361" i="4"/>
  <c r="V4362" i="4"/>
  <c r="V4363" i="4"/>
  <c r="V4364" i="4"/>
  <c r="V4365" i="4"/>
  <c r="V4366" i="4"/>
  <c r="V4367" i="4"/>
  <c r="V4368" i="4"/>
  <c r="V4369" i="4"/>
  <c r="V4370" i="4"/>
  <c r="V4371" i="4"/>
  <c r="V4372" i="4"/>
  <c r="V4373" i="4"/>
  <c r="V4374" i="4"/>
  <c r="V4375" i="4"/>
  <c r="V4376" i="4"/>
  <c r="V4377" i="4"/>
  <c r="V4378" i="4"/>
  <c r="V4379" i="4"/>
  <c r="V4380" i="4"/>
  <c r="V4381" i="4"/>
  <c r="V4382" i="4"/>
  <c r="V4383" i="4"/>
  <c r="V4384" i="4"/>
  <c r="V4385" i="4"/>
  <c r="V4386" i="4"/>
  <c r="V4387" i="4"/>
  <c r="V4388" i="4"/>
  <c r="V4389" i="4"/>
  <c r="V4390" i="4"/>
  <c r="V4391" i="4"/>
  <c r="V4392" i="4"/>
  <c r="V4393" i="4"/>
  <c r="V4394" i="4"/>
  <c r="V4395" i="4"/>
  <c r="V4396" i="4"/>
  <c r="V4397" i="4"/>
  <c r="V4398" i="4"/>
  <c r="V4399" i="4"/>
  <c r="V4400" i="4"/>
  <c r="V4401" i="4"/>
  <c r="V4402" i="4"/>
  <c r="V4403" i="4"/>
  <c r="V4404" i="4"/>
  <c r="V4405" i="4"/>
  <c r="V4406" i="4"/>
  <c r="V4407" i="4"/>
  <c r="V4408" i="4"/>
  <c r="V4409" i="4"/>
  <c r="V4410" i="4"/>
  <c r="V4411" i="4"/>
  <c r="G166" i="41"/>
  <c r="V4412" i="4"/>
  <c r="V4413" i="4"/>
  <c r="V4414" i="4"/>
  <c r="V4415" i="4"/>
  <c r="V4416" i="4"/>
  <c r="V4417" i="4"/>
  <c r="V4418" i="4"/>
  <c r="V4419" i="4"/>
  <c r="V4420" i="4"/>
  <c r="V4421" i="4"/>
  <c r="V4422" i="4"/>
  <c r="V4423" i="4"/>
  <c r="V4424" i="4"/>
  <c r="V4425" i="4"/>
  <c r="V4426" i="4"/>
  <c r="V4427" i="4"/>
  <c r="V4428" i="4"/>
  <c r="V4429" i="4"/>
  <c r="V4430" i="4"/>
  <c r="V4431" i="4"/>
  <c r="V4432" i="4"/>
  <c r="V4433" i="4"/>
  <c r="V4434" i="4"/>
  <c r="V4435" i="4"/>
  <c r="V4436" i="4"/>
  <c r="V4437" i="4"/>
  <c r="V4438" i="4"/>
  <c r="V4439" i="4"/>
  <c r="V4440" i="4"/>
  <c r="V4441" i="4"/>
  <c r="V4442" i="4"/>
  <c r="V4443" i="4"/>
  <c r="V4444" i="4"/>
  <c r="V4445" i="4"/>
  <c r="V4446" i="4"/>
  <c r="V4447" i="4"/>
  <c r="V4448" i="4"/>
  <c r="V4449" i="4"/>
  <c r="V4450" i="4"/>
  <c r="V4451" i="4"/>
  <c r="V4452" i="4"/>
  <c r="V4453" i="4"/>
  <c r="V4454" i="4"/>
  <c r="V4455" i="4"/>
  <c r="V4456" i="4"/>
  <c r="V4457" i="4"/>
  <c r="V4458" i="4"/>
  <c r="V4459" i="4"/>
  <c r="V4460" i="4"/>
  <c r="V4461" i="4"/>
  <c r="V4462" i="4"/>
  <c r="V4463" i="4"/>
  <c r="V4464" i="4"/>
  <c r="V4465" i="4"/>
  <c r="V4466" i="4"/>
  <c r="V4467" i="4"/>
  <c r="V4468" i="4"/>
  <c r="V4469" i="4"/>
  <c r="V4470" i="4"/>
  <c r="V4471" i="4"/>
  <c r="V4472" i="4"/>
  <c r="V4473" i="4"/>
  <c r="V4474" i="4"/>
  <c r="V4475" i="4"/>
  <c r="V4476" i="4"/>
  <c r="V4477" i="4"/>
  <c r="V4478" i="4"/>
  <c r="V4479" i="4"/>
  <c r="V4480" i="4"/>
  <c r="V4481" i="4"/>
  <c r="V4482" i="4"/>
  <c r="V4483" i="4"/>
  <c r="V4484" i="4"/>
  <c r="V4485" i="4"/>
  <c r="V4486" i="4"/>
  <c r="V4487" i="4"/>
  <c r="V4488" i="4"/>
  <c r="V4489" i="4"/>
  <c r="V4490" i="4"/>
  <c r="V4491" i="4"/>
  <c r="V4492" i="4"/>
  <c r="V4493" i="4"/>
  <c r="R4345" i="4"/>
  <c r="R4346" i="4"/>
  <c r="S4346" i="4" s="1"/>
  <c r="R4347" i="4"/>
  <c r="S4347" i="4" s="1"/>
  <c r="R4348" i="4"/>
  <c r="R4349" i="4"/>
  <c r="R4350" i="4"/>
  <c r="S4350" i="4" s="1"/>
  <c r="R4351" i="4"/>
  <c r="R4352" i="4"/>
  <c r="S4352" i="4" s="1"/>
  <c r="R4353" i="4"/>
  <c r="S4353" i="4" s="1"/>
  <c r="R4354" i="4"/>
  <c r="S4354" i="4" s="1"/>
  <c r="R4355" i="4"/>
  <c r="R4356" i="4"/>
  <c r="S4356" i="4" s="1"/>
  <c r="R4357" i="4"/>
  <c r="R4358" i="4"/>
  <c r="R4359" i="4"/>
  <c r="R4360" i="4"/>
  <c r="R4361" i="4"/>
  <c r="R4362" i="4"/>
  <c r="R4363" i="4"/>
  <c r="S4363" i="4" s="1"/>
  <c r="R4364" i="4"/>
  <c r="S4364" i="4" s="1"/>
  <c r="R4365" i="4"/>
  <c r="S4365" i="4" s="1"/>
  <c r="R4366" i="4"/>
  <c r="S4366" i="4" s="1"/>
  <c r="R4367" i="4"/>
  <c r="S4367" i="4" s="1"/>
  <c r="R4368" i="4"/>
  <c r="R4369" i="4"/>
  <c r="R4370" i="4"/>
  <c r="S4370" i="4" s="1"/>
  <c r="R4371" i="4"/>
  <c r="S4371" i="4" s="1"/>
  <c r="R4372" i="4"/>
  <c r="S4372" i="4" s="1"/>
  <c r="R4373" i="4"/>
  <c r="R4374" i="4"/>
  <c r="S4374" i="4" s="1"/>
  <c r="R4375" i="4"/>
  <c r="R4376" i="4"/>
  <c r="R4377" i="4"/>
  <c r="S4377" i="4" s="1"/>
  <c r="R4378" i="4"/>
  <c r="S4378" i="4" s="1"/>
  <c r="R4379" i="4"/>
  <c r="S4379" i="4" s="1"/>
  <c r="R4380" i="4"/>
  <c r="S4380" i="4" s="1"/>
  <c r="R4381" i="4"/>
  <c r="R4382" i="4"/>
  <c r="R4383" i="4"/>
  <c r="S4383" i="4" s="1"/>
  <c r="R4384" i="4"/>
  <c r="R4385" i="4"/>
  <c r="S4385" i="4" s="1"/>
  <c r="R4386" i="4"/>
  <c r="S4386" i="4" s="1"/>
  <c r="R4387" i="4"/>
  <c r="S4387" i="4" s="1"/>
  <c r="R4388" i="4"/>
  <c r="S4388" i="4" s="1"/>
  <c r="R4389" i="4"/>
  <c r="S4389" i="4" s="1"/>
  <c r="R4390" i="4"/>
  <c r="S4390" i="4" s="1"/>
  <c r="R4391" i="4"/>
  <c r="S4391" i="4" s="1"/>
  <c r="R4392" i="4"/>
  <c r="S4392" i="4" s="1"/>
  <c r="R4393" i="4"/>
  <c r="S4393" i="4" s="1"/>
  <c r="R4394" i="4"/>
  <c r="S4394" i="4" s="1"/>
  <c r="R4395" i="4"/>
  <c r="S4395" i="4" s="1"/>
  <c r="R4396" i="4"/>
  <c r="S4396" i="4" s="1"/>
  <c r="R4397" i="4"/>
  <c r="S4397" i="4" s="1"/>
  <c r="R4398" i="4"/>
  <c r="S4398" i="4" s="1"/>
  <c r="R4399" i="4"/>
  <c r="R4400" i="4"/>
  <c r="R4401" i="4"/>
  <c r="S4401" i="4" s="1"/>
  <c r="R4402" i="4"/>
  <c r="R4403" i="4"/>
  <c r="R4404" i="4"/>
  <c r="R4405" i="4"/>
  <c r="S4405" i="4" s="1"/>
  <c r="R4406" i="4"/>
  <c r="R4407" i="4"/>
  <c r="S4407" i="4" s="1"/>
  <c r="R4408" i="4"/>
  <c r="S4408" i="4" s="1"/>
  <c r="R4409" i="4"/>
  <c r="S4409" i="4" s="1"/>
  <c r="R4410" i="4"/>
  <c r="S4410" i="4" s="1"/>
  <c r="R4411" i="4"/>
  <c r="S4411" i="4" s="1"/>
  <c r="R4412" i="4"/>
  <c r="S4412" i="4" s="1"/>
  <c r="R4413" i="4"/>
  <c r="S4413" i="4" s="1"/>
  <c r="R4414" i="4"/>
  <c r="S4414" i="4" s="1"/>
  <c r="R4415" i="4"/>
  <c r="S4415" i="4" s="1"/>
  <c r="R4416" i="4"/>
  <c r="S4416" i="4" s="1"/>
  <c r="R4417" i="4"/>
  <c r="S4417" i="4" s="1"/>
  <c r="R4418" i="4"/>
  <c r="R4419" i="4"/>
  <c r="S4419" i="4" s="1"/>
  <c r="R4420" i="4"/>
  <c r="R4421" i="4"/>
  <c r="S4421" i="4" s="1"/>
  <c r="R4422" i="4"/>
  <c r="S4422" i="4" s="1"/>
  <c r="R4423" i="4"/>
  <c r="R4424" i="4"/>
  <c r="S4424" i="4" s="1"/>
  <c r="R4425" i="4"/>
  <c r="S4425" i="4" s="1"/>
  <c r="R4426" i="4"/>
  <c r="S4426" i="4" s="1"/>
  <c r="R4427" i="4"/>
  <c r="S4427" i="4" s="1"/>
  <c r="R4428" i="4"/>
  <c r="R4429" i="4"/>
  <c r="S4429" i="4" s="1"/>
  <c r="R4430" i="4"/>
  <c r="S4430" i="4" s="1"/>
  <c r="R4431" i="4"/>
  <c r="S4431" i="4" s="1"/>
  <c r="R4432" i="4"/>
  <c r="R4433" i="4"/>
  <c r="S4433" i="4" s="1"/>
  <c r="R4434" i="4"/>
  <c r="S4434" i="4" s="1"/>
  <c r="R4435" i="4"/>
  <c r="S4435" i="4" s="1"/>
  <c r="R4436" i="4"/>
  <c r="R4437" i="4"/>
  <c r="S4437" i="4" s="1"/>
  <c r="R4438" i="4"/>
  <c r="S4438" i="4" s="1"/>
  <c r="R4439" i="4"/>
  <c r="R4440" i="4"/>
  <c r="R4441" i="4"/>
  <c r="S4441" i="4" s="1"/>
  <c r="R4442" i="4"/>
  <c r="S4442" i="4" s="1"/>
  <c r="R4443" i="4"/>
  <c r="R4444" i="4"/>
  <c r="S4444" i="4" s="1"/>
  <c r="R4445" i="4"/>
  <c r="S4445" i="4" s="1"/>
  <c r="R4446" i="4"/>
  <c r="S4446" i="4" s="1"/>
  <c r="R4447" i="4"/>
  <c r="R4448" i="4"/>
  <c r="S4448" i="4" s="1"/>
  <c r="R4449" i="4"/>
  <c r="S4449" i="4" s="1"/>
  <c r="R4450" i="4"/>
  <c r="S4450" i="4" s="1"/>
  <c r="R4451" i="4"/>
  <c r="S4451" i="4" s="1"/>
  <c r="R4452" i="4"/>
  <c r="S4452" i="4" s="1"/>
  <c r="R4453" i="4"/>
  <c r="S4453" i="4" s="1"/>
  <c r="R4454" i="4"/>
  <c r="S4454" i="4" s="1"/>
  <c r="R4455" i="4"/>
  <c r="S4455" i="4" s="1"/>
  <c r="R4456" i="4"/>
  <c r="S4456" i="4" s="1"/>
  <c r="R4457" i="4"/>
  <c r="S4457" i="4" s="1"/>
  <c r="R4458" i="4"/>
  <c r="R4459" i="4"/>
  <c r="S4459" i="4" s="1"/>
  <c r="R4460" i="4"/>
  <c r="R4461" i="4"/>
  <c r="S4461" i="4" s="1"/>
  <c r="R4462" i="4"/>
  <c r="R4463" i="4"/>
  <c r="S4463" i="4" s="1"/>
  <c r="R4464" i="4"/>
  <c r="R4465" i="4"/>
  <c r="S4465" i="4" s="1"/>
  <c r="R4466" i="4"/>
  <c r="S4466" i="4" s="1"/>
  <c r="R4467" i="4"/>
  <c r="S4467" i="4" s="1"/>
  <c r="R4468" i="4"/>
  <c r="S4468" i="4" s="1"/>
  <c r="R4469" i="4"/>
  <c r="S4469" i="4" s="1"/>
  <c r="R4470" i="4"/>
  <c r="S4470" i="4" s="1"/>
  <c r="R4471" i="4"/>
  <c r="S4471" i="4" s="1"/>
  <c r="R4472" i="4"/>
  <c r="S4472" i="4" s="1"/>
  <c r="R4473" i="4"/>
  <c r="S4473" i="4" s="1"/>
  <c r="R4474" i="4"/>
  <c r="S4474" i="4" s="1"/>
  <c r="R4475" i="4"/>
  <c r="S4475" i="4" s="1"/>
  <c r="R4476" i="4"/>
  <c r="S4476" i="4" s="1"/>
  <c r="R4477" i="4"/>
  <c r="S4477" i="4" s="1"/>
  <c r="R4478" i="4"/>
  <c r="S4478" i="4" s="1"/>
  <c r="R4479" i="4"/>
  <c r="S4479" i="4" s="1"/>
  <c r="R4480" i="4"/>
  <c r="S4480" i="4" s="1"/>
  <c r="R4481" i="4"/>
  <c r="S4481" i="4" s="1"/>
  <c r="R4482" i="4"/>
  <c r="S4482" i="4" s="1"/>
  <c r="R4483" i="4"/>
  <c r="S4483" i="4" s="1"/>
  <c r="R4484" i="4"/>
  <c r="S4484" i="4" s="1"/>
  <c r="R4485" i="4"/>
  <c r="S4485" i="4" s="1"/>
  <c r="R4486" i="4"/>
  <c r="S4486" i="4" s="1"/>
  <c r="R4487" i="4"/>
  <c r="S4487" i="4" s="1"/>
  <c r="R4488" i="4"/>
  <c r="S4488" i="4" s="1"/>
  <c r="R4489" i="4"/>
  <c r="S4489" i="4" s="1"/>
  <c r="R4490" i="4"/>
  <c r="S4490" i="4" s="1"/>
  <c r="R4491" i="4"/>
  <c r="S4491" i="4" s="1"/>
  <c r="R4492" i="4"/>
  <c r="S4492" i="4" s="1"/>
  <c r="R4493" i="4"/>
  <c r="S4493" i="4" s="1"/>
  <c r="L178" i="40"/>
  <c r="K178" i="40"/>
  <c r="J178" i="40"/>
  <c r="H178" i="40"/>
  <c r="F178" i="40"/>
  <c r="E178" i="40"/>
  <c r="D178" i="40" s="1"/>
  <c r="L177" i="40"/>
  <c r="K177" i="40"/>
  <c r="J177" i="40"/>
  <c r="H177" i="40"/>
  <c r="F177" i="40"/>
  <c r="E177" i="40"/>
  <c r="D177" i="40" s="1"/>
  <c r="L176" i="40"/>
  <c r="K176" i="40"/>
  <c r="J176" i="40"/>
  <c r="H176" i="40"/>
  <c r="F176" i="40"/>
  <c r="E176" i="40"/>
  <c r="D176" i="40" s="1"/>
  <c r="L175" i="40"/>
  <c r="K175" i="40"/>
  <c r="J175" i="40"/>
  <c r="H175" i="40"/>
  <c r="F175" i="40"/>
  <c r="E175" i="40"/>
  <c r="D175" i="40" s="1"/>
  <c r="L174" i="40"/>
  <c r="K174" i="40"/>
  <c r="J174" i="40"/>
  <c r="H174" i="40"/>
  <c r="F174" i="40"/>
  <c r="E174" i="40"/>
  <c r="D174" i="40" s="1"/>
  <c r="L173" i="40"/>
  <c r="K173" i="40"/>
  <c r="J173" i="40"/>
  <c r="H173" i="40"/>
  <c r="F173" i="40"/>
  <c r="E173" i="40"/>
  <c r="D173" i="40" s="1"/>
  <c r="L172" i="40"/>
  <c r="K172" i="40"/>
  <c r="J172" i="40"/>
  <c r="H172" i="40"/>
  <c r="F172" i="40"/>
  <c r="E172" i="40"/>
  <c r="D172" i="40" s="1"/>
  <c r="L171" i="40"/>
  <c r="K171" i="40"/>
  <c r="J171" i="40"/>
  <c r="H171" i="40"/>
  <c r="F171" i="40"/>
  <c r="E171" i="40"/>
  <c r="D171" i="40" s="1"/>
  <c r="L170" i="40"/>
  <c r="K170" i="40"/>
  <c r="J170" i="40"/>
  <c r="H170" i="40"/>
  <c r="F170" i="40"/>
  <c r="E170" i="40"/>
  <c r="D170" i="40" s="1"/>
  <c r="L169" i="40"/>
  <c r="K169" i="40"/>
  <c r="J169" i="40"/>
  <c r="H169" i="40"/>
  <c r="F169" i="40"/>
  <c r="E169" i="40"/>
  <c r="D169" i="40" s="1"/>
  <c r="L168" i="40"/>
  <c r="K168" i="40"/>
  <c r="J168" i="40"/>
  <c r="H168" i="40"/>
  <c r="F168" i="40"/>
  <c r="E168" i="40"/>
  <c r="D168" i="40" s="1"/>
  <c r="L167" i="40"/>
  <c r="K167" i="40"/>
  <c r="J167" i="40"/>
  <c r="H167" i="40"/>
  <c r="F167" i="40"/>
  <c r="E167" i="40"/>
  <c r="D167" i="40" s="1"/>
  <c r="L166" i="40"/>
  <c r="K166" i="40"/>
  <c r="J166" i="40"/>
  <c r="H166" i="40"/>
  <c r="F166" i="40"/>
  <c r="E166" i="40"/>
  <c r="D166" i="40" s="1"/>
  <c r="L165" i="40"/>
  <c r="K165" i="40"/>
  <c r="J165" i="40"/>
  <c r="H165" i="40"/>
  <c r="F165" i="40"/>
  <c r="E165" i="40"/>
  <c r="D165" i="40" s="1"/>
  <c r="L164" i="40"/>
  <c r="K164" i="40"/>
  <c r="J164" i="40"/>
  <c r="H164" i="40"/>
  <c r="F164" i="40"/>
  <c r="E164" i="40"/>
  <c r="D164" i="40" s="1"/>
  <c r="L163" i="40"/>
  <c r="K163" i="40"/>
  <c r="J163" i="40"/>
  <c r="H163" i="40"/>
  <c r="F163" i="40"/>
  <c r="E163" i="40"/>
  <c r="D163" i="40" s="1"/>
  <c r="L162" i="40"/>
  <c r="K162" i="40"/>
  <c r="J162" i="40"/>
  <c r="H162" i="40"/>
  <c r="F162" i="40"/>
  <c r="E162" i="40"/>
  <c r="D162" i="40" s="1"/>
  <c r="L161" i="40"/>
  <c r="K161" i="40"/>
  <c r="J161" i="40"/>
  <c r="H161" i="40"/>
  <c r="F161" i="40"/>
  <c r="E161" i="40"/>
  <c r="D161" i="40" s="1"/>
  <c r="L160" i="40"/>
  <c r="K160" i="40"/>
  <c r="J160" i="40"/>
  <c r="H160" i="40"/>
  <c r="F160" i="40"/>
  <c r="E160" i="40"/>
  <c r="D160" i="40" s="1"/>
  <c r="L159" i="40"/>
  <c r="K159" i="40"/>
  <c r="J159" i="40"/>
  <c r="H159" i="40"/>
  <c r="F159" i="40"/>
  <c r="E159" i="40"/>
  <c r="D159" i="40" s="1"/>
  <c r="L158" i="40"/>
  <c r="K158" i="40"/>
  <c r="J158" i="40"/>
  <c r="H158" i="40"/>
  <c r="F158" i="40"/>
  <c r="E158" i="40"/>
  <c r="D158" i="40" s="1"/>
  <c r="V4344" i="4"/>
  <c r="R4344" i="4"/>
  <c r="S4344" i="4" s="1"/>
  <c r="V4343" i="4"/>
  <c r="R4343" i="4"/>
  <c r="S4343" i="4" s="1"/>
  <c r="V4342" i="4"/>
  <c r="R4342" i="4"/>
  <c r="V4341" i="4"/>
  <c r="R4341" i="4"/>
  <c r="V4340" i="4"/>
  <c r="R4340" i="4"/>
  <c r="S4340" i="4" s="1"/>
  <c r="V4339" i="4"/>
  <c r="R4339" i="4"/>
  <c r="S4339" i="4" s="1"/>
  <c r="V4338" i="4"/>
  <c r="R4338" i="4"/>
  <c r="S4338" i="4" s="1"/>
  <c r="V4337" i="4"/>
  <c r="R4337" i="4"/>
  <c r="S4337" i="4" s="1"/>
  <c r="V4336" i="4"/>
  <c r="R4336" i="4"/>
  <c r="S4336" i="4" s="1"/>
  <c r="V4335" i="4"/>
  <c r="R4335" i="4"/>
  <c r="S4335" i="4" s="1"/>
  <c r="V4334" i="4"/>
  <c r="R4334" i="4"/>
  <c r="V4333" i="4"/>
  <c r="R4333" i="4"/>
  <c r="S4333" i="4" s="1"/>
  <c r="V4332" i="4"/>
  <c r="R4332" i="4"/>
  <c r="S4332" i="4" s="1"/>
  <c r="V4331" i="4"/>
  <c r="R4331" i="4"/>
  <c r="V4330" i="4"/>
  <c r="R4330" i="4"/>
  <c r="S4330" i="4" s="1"/>
  <c r="V4329" i="4"/>
  <c r="R4329" i="4"/>
  <c r="S4329" i="4" s="1"/>
  <c r="V4328" i="4"/>
  <c r="R4328" i="4"/>
  <c r="V4327" i="4"/>
  <c r="R4327" i="4"/>
  <c r="S4327" i="4" s="1"/>
  <c r="V4326" i="4"/>
  <c r="R4326" i="4"/>
  <c r="S4326" i="4" s="1"/>
  <c r="V4325" i="4"/>
  <c r="R4325" i="4"/>
  <c r="S4325" i="4" s="1"/>
  <c r="V4324" i="4"/>
  <c r="R4324" i="4"/>
  <c r="S4324" i="4" s="1"/>
  <c r="V4323" i="4"/>
  <c r="R4323" i="4"/>
  <c r="S4323" i="4" s="1"/>
  <c r="V4322" i="4"/>
  <c r="R4322" i="4"/>
  <c r="S4322" i="4" s="1"/>
  <c r="V4321" i="4"/>
  <c r="R4321" i="4"/>
  <c r="S4321" i="4" s="1"/>
  <c r="V4320" i="4"/>
  <c r="R4320" i="4"/>
  <c r="S4320" i="4" s="1"/>
  <c r="V4319" i="4"/>
  <c r="R4319" i="4"/>
  <c r="S4319" i="4" s="1"/>
  <c r="V4318" i="4"/>
  <c r="R4318" i="4"/>
  <c r="S4318" i="4" s="1"/>
  <c r="V4317" i="4"/>
  <c r="R4317" i="4"/>
  <c r="V4316" i="4"/>
  <c r="R4316" i="4"/>
  <c r="S4316" i="4" s="1"/>
  <c r="V4315" i="4"/>
  <c r="R4315" i="4"/>
  <c r="S4315" i="4" s="1"/>
  <c r="V4314" i="4"/>
  <c r="R4314" i="4"/>
  <c r="S4314" i="4" s="1"/>
  <c r="V4313" i="4"/>
  <c r="R4313" i="4"/>
  <c r="S4313" i="4" s="1"/>
  <c r="V4312" i="4"/>
  <c r="R4312" i="4"/>
  <c r="S4312" i="4" s="1"/>
  <c r="V4311" i="4"/>
  <c r="R4311" i="4"/>
  <c r="S4311" i="4" s="1"/>
  <c r="V4310" i="4"/>
  <c r="R4310" i="4"/>
  <c r="V4309" i="4"/>
  <c r="R4309" i="4"/>
  <c r="V4308" i="4"/>
  <c r="R4308" i="4"/>
  <c r="S4308" i="4" s="1"/>
  <c r="V4307" i="4"/>
  <c r="R4307" i="4"/>
  <c r="S4307" i="4" s="1"/>
  <c r="V4306" i="4"/>
  <c r="R4306" i="4"/>
  <c r="S4306" i="4" s="1"/>
  <c r="V4305" i="4"/>
  <c r="R4305" i="4"/>
  <c r="S4305" i="4" s="1"/>
  <c r="V4304" i="4"/>
  <c r="R4304" i="4"/>
  <c r="S4304" i="4" s="1"/>
  <c r="V4303" i="4"/>
  <c r="R4303" i="4"/>
  <c r="S4303" i="4" s="1"/>
  <c r="V4302" i="4"/>
  <c r="R4302" i="4"/>
  <c r="S4302" i="4" s="1"/>
  <c r="V4301" i="4"/>
  <c r="R4301" i="4"/>
  <c r="S4301" i="4" s="1"/>
  <c r="V4300" i="4"/>
  <c r="R4300" i="4"/>
  <c r="V4299" i="4"/>
  <c r="R4299" i="4"/>
  <c r="S4299" i="4" s="1"/>
  <c r="V4298" i="4"/>
  <c r="R4298" i="4"/>
  <c r="S4298" i="4" s="1"/>
  <c r="V4297" i="4"/>
  <c r="R4297" i="4"/>
  <c r="S4297" i="4" s="1"/>
  <c r="V4296" i="4"/>
  <c r="R4296" i="4"/>
  <c r="S4296" i="4" s="1"/>
  <c r="V4295" i="4"/>
  <c r="R4295" i="4"/>
  <c r="V4294" i="4"/>
  <c r="R4294" i="4"/>
  <c r="S4294" i="4" s="1"/>
  <c r="V4293" i="4"/>
  <c r="R4293" i="4"/>
  <c r="S4293" i="4" s="1"/>
  <c r="V4292" i="4"/>
  <c r="R4292" i="4"/>
  <c r="S4292" i="4" s="1"/>
  <c r="V4291" i="4"/>
  <c r="R4291" i="4"/>
  <c r="V4290" i="4"/>
  <c r="G119" i="41"/>
  <c r="R4290" i="4"/>
  <c r="S4290" i="4" s="1"/>
  <c r="V4289" i="4"/>
  <c r="G191" i="41"/>
  <c r="R4289" i="4"/>
  <c r="V4288" i="4"/>
  <c r="G190" i="41"/>
  <c r="R4288" i="4"/>
  <c r="V4287" i="4"/>
  <c r="G189" i="41"/>
  <c r="R4287" i="4"/>
  <c r="V4286" i="4"/>
  <c r="G188" i="41"/>
  <c r="R4286" i="4"/>
  <c r="V4285" i="4"/>
  <c r="G187" i="41"/>
  <c r="R4285" i="4"/>
  <c r="V4284" i="4"/>
  <c r="G164" i="41"/>
  <c r="R4284" i="4"/>
  <c r="S4284" i="4" s="1"/>
  <c r="V4283" i="4"/>
  <c r="G125" i="41"/>
  <c r="R4283" i="4"/>
  <c r="S4283" i="4" s="1"/>
  <c r="V4282" i="4"/>
  <c r="G186" i="41"/>
  <c r="R4282" i="4"/>
  <c r="V4281" i="4"/>
  <c r="G185" i="41"/>
  <c r="R4281" i="4"/>
  <c r="V4280" i="4"/>
  <c r="R4280" i="4"/>
  <c r="S4280" i="4" s="1"/>
  <c r="V4279" i="4"/>
  <c r="G184" i="41"/>
  <c r="R4279" i="4"/>
  <c r="V4278" i="4"/>
  <c r="R4278" i="4"/>
  <c r="S4278" i="4" s="1"/>
  <c r="V4277" i="4"/>
  <c r="R4277" i="4"/>
  <c r="S4277" i="4" s="1"/>
  <c r="V4276" i="4"/>
  <c r="R4276" i="4"/>
  <c r="S4276" i="4" s="1"/>
  <c r="V4275" i="4"/>
  <c r="G118" i="41"/>
  <c r="R4275" i="4"/>
  <c r="S4275" i="4" s="1"/>
  <c r="V4274" i="4"/>
  <c r="G102" i="41"/>
  <c r="R4274" i="4"/>
  <c r="S4274" i="4" s="1"/>
  <c r="V4273" i="4"/>
  <c r="R4273" i="4"/>
  <c r="S4273" i="4" s="1"/>
  <c r="V4272" i="4"/>
  <c r="R4272" i="4"/>
  <c r="S4272" i="4" s="1"/>
  <c r="V4271" i="4"/>
  <c r="G100" i="41"/>
  <c r="R4271" i="4"/>
  <c r="V4270" i="4"/>
  <c r="R4270" i="4"/>
  <c r="S4270" i="4" s="1"/>
  <c r="V4269" i="4"/>
  <c r="G115" i="41"/>
  <c r="R4269" i="4"/>
  <c r="V4268" i="4"/>
  <c r="R4268" i="4"/>
  <c r="S4268" i="4" s="1"/>
  <c r="V4267" i="4"/>
  <c r="G146" i="41"/>
  <c r="R4267" i="4"/>
  <c r="V4266" i="4"/>
  <c r="R4266" i="4"/>
  <c r="S4266" i="4" s="1"/>
  <c r="V4265" i="4"/>
  <c r="R4265" i="4"/>
  <c r="S4265" i="4" s="1"/>
  <c r="V4264" i="4"/>
  <c r="R4264" i="4"/>
  <c r="S4264" i="4" s="1"/>
  <c r="V4263" i="4"/>
  <c r="R4263" i="4"/>
  <c r="S4263" i="4" s="1"/>
  <c r="V4262" i="4"/>
  <c r="R4262" i="4"/>
  <c r="V4261" i="4"/>
  <c r="R4261" i="4"/>
  <c r="S4261" i="4" s="1"/>
  <c r="V4260" i="4"/>
  <c r="R4260" i="4"/>
  <c r="S4260" i="4" s="1"/>
  <c r="V4259" i="4"/>
  <c r="R4259" i="4"/>
  <c r="S4259" i="4" s="1"/>
  <c r="V4258" i="4"/>
  <c r="G148" i="41"/>
  <c r="R4258" i="4"/>
  <c r="S4258" i="4" s="1"/>
  <c r="V4257" i="4"/>
  <c r="R4257" i="4"/>
  <c r="V4256" i="4"/>
  <c r="R4256" i="4"/>
  <c r="S4256" i="4" s="1"/>
  <c r="Q101" i="40"/>
  <c r="S4257" i="4" l="1"/>
  <c r="I239" i="43"/>
  <c r="S4262" i="4"/>
  <c r="I240" i="43"/>
  <c r="S4355" i="4"/>
  <c r="I148" i="43"/>
  <c r="G14" i="42"/>
  <c r="G202" i="42"/>
  <c r="G9" i="42"/>
  <c r="G11" i="42"/>
  <c r="G13" i="42"/>
  <c r="G8" i="42"/>
  <c r="G10" i="42"/>
  <c r="G12" i="42"/>
  <c r="S4381" i="4"/>
  <c r="I202" i="42"/>
  <c r="S4557" i="4"/>
  <c r="I14" i="42"/>
  <c r="S4551" i="4"/>
  <c r="I11" i="42"/>
  <c r="S4291" i="4"/>
  <c r="I8" i="42"/>
  <c r="S4357" i="4"/>
  <c r="I9" i="42"/>
  <c r="S4556" i="4"/>
  <c r="I13" i="42"/>
  <c r="S4550" i="4"/>
  <c r="I10" i="42"/>
  <c r="S4555" i="4"/>
  <c r="I12" i="42"/>
  <c r="S4594" i="4"/>
  <c r="I174" i="41"/>
  <c r="S4615" i="4"/>
  <c r="I175" i="41"/>
  <c r="M2" i="41"/>
  <c r="M3" i="41"/>
  <c r="M4" i="41"/>
  <c r="I227" i="41"/>
  <c r="S4567" i="4"/>
  <c r="S4503" i="4"/>
  <c r="I130" i="41"/>
  <c r="I39" i="41"/>
  <c r="I53" i="41"/>
  <c r="G120" i="41"/>
  <c r="G149" i="41"/>
  <c r="G198" i="41"/>
  <c r="G171" i="41"/>
  <c r="I133" i="41"/>
  <c r="S4521" i="4"/>
  <c r="I34" i="41"/>
  <c r="G226" i="41"/>
  <c r="I97" i="41"/>
  <c r="G194" i="41"/>
  <c r="G196" i="41"/>
  <c r="G200" i="41"/>
  <c r="I131" i="41"/>
  <c r="I56" i="41"/>
  <c r="I42" i="41"/>
  <c r="I54" i="41"/>
  <c r="I48" i="41"/>
  <c r="I232" i="41"/>
  <c r="S4585" i="4"/>
  <c r="S4535" i="4"/>
  <c r="I167" i="41"/>
  <c r="I50" i="41"/>
  <c r="I45" i="41"/>
  <c r="S4617" i="4"/>
  <c r="S4509" i="4"/>
  <c r="I51" i="41"/>
  <c r="I40" i="41"/>
  <c r="I128" i="41"/>
  <c r="I37" i="41"/>
  <c r="G170" i="41"/>
  <c r="G197" i="41"/>
  <c r="G220" i="41"/>
  <c r="G33" i="41"/>
  <c r="G31" i="41"/>
  <c r="G215" i="41"/>
  <c r="G124" i="41"/>
  <c r="G27" i="41"/>
  <c r="G25" i="41"/>
  <c r="G24" i="41"/>
  <c r="G23" i="41"/>
  <c r="G21" i="41"/>
  <c r="G18" i="41"/>
  <c r="G15" i="41"/>
  <c r="G13" i="41"/>
  <c r="G11" i="41"/>
  <c r="G7" i="41"/>
  <c r="G151" i="41"/>
  <c r="G208" i="41"/>
  <c r="G203" i="41"/>
  <c r="S4601" i="4"/>
  <c r="S4519" i="4"/>
  <c r="I234" i="41"/>
  <c r="G195" i="41"/>
  <c r="G199" i="41"/>
  <c r="G201" i="41"/>
  <c r="S4593" i="4"/>
  <c r="S4569" i="4"/>
  <c r="I168" i="41"/>
  <c r="I126" i="41"/>
  <c r="I57" i="41"/>
  <c r="I49" i="41"/>
  <c r="S4583" i="4"/>
  <c r="G219" i="41"/>
  <c r="G213" i="41"/>
  <c r="G26" i="41"/>
  <c r="G22" i="41"/>
  <c r="G205" i="41"/>
  <c r="S4608" i="4"/>
  <c r="I241" i="41"/>
  <c r="S4592" i="4"/>
  <c r="I160" i="41"/>
  <c r="G222" i="41"/>
  <c r="G216" i="41"/>
  <c r="G29" i="41"/>
  <c r="G153" i="41"/>
  <c r="G14" i="41"/>
  <c r="G10" i="41"/>
  <c r="G150" i="41"/>
  <c r="S4612" i="4"/>
  <c r="I243" i="41"/>
  <c r="G221" i="41"/>
  <c r="G30" i="41"/>
  <c r="G122" i="41"/>
  <c r="G19" i="41"/>
  <c r="G121" i="41"/>
  <c r="G210" i="41"/>
  <c r="I132" i="41"/>
  <c r="I125" i="41"/>
  <c r="I55" i="41"/>
  <c r="I52" i="41"/>
  <c r="I47" i="41"/>
  <c r="I44" i="41"/>
  <c r="I36" i="41"/>
  <c r="I230" i="41"/>
  <c r="S4606" i="4"/>
  <c r="I240" i="41"/>
  <c r="G224" i="41"/>
  <c r="G28" i="41"/>
  <c r="G172" i="41"/>
  <c r="G17" i="41"/>
  <c r="G207" i="41"/>
  <c r="S4596" i="4"/>
  <c r="I169" i="41"/>
  <c r="S4580" i="4"/>
  <c r="I157" i="41"/>
  <c r="G193" i="41"/>
  <c r="G214" i="41"/>
  <c r="G20" i="41"/>
  <c r="G12" i="41"/>
  <c r="I173" i="41"/>
  <c r="I46" i="41"/>
  <c r="I43" i="41"/>
  <c r="I41" i="41"/>
  <c r="I35" i="41"/>
  <c r="I228" i="41"/>
  <c r="G192" i="41"/>
  <c r="S4618" i="4"/>
  <c r="I247" i="41"/>
  <c r="S4602" i="4"/>
  <c r="I237" i="41"/>
  <c r="S4595" i="4"/>
  <c r="S4614" i="4"/>
  <c r="I244" i="41"/>
  <c r="G218" i="41"/>
  <c r="G32" i="41"/>
  <c r="G212" i="41"/>
  <c r="G16" i="41"/>
  <c r="G206" i="41"/>
  <c r="I166" i="41"/>
  <c r="I233" i="41"/>
  <c r="I229" i="41"/>
  <c r="S4616" i="4"/>
  <c r="I245" i="41"/>
  <c r="G225" i="41"/>
  <c r="G223" i="41"/>
  <c r="G217" i="41"/>
  <c r="G211" i="41"/>
  <c r="G123" i="41"/>
  <c r="G165" i="41"/>
  <c r="G152" i="41"/>
  <c r="G9" i="41"/>
  <c r="G8" i="41"/>
  <c r="G209" i="41"/>
  <c r="G204" i="41"/>
  <c r="G202" i="41"/>
  <c r="I155" i="41"/>
  <c r="G126" i="41"/>
  <c r="G167" i="41"/>
  <c r="G173" i="41"/>
  <c r="S4604" i="4"/>
  <c r="I239" i="41"/>
  <c r="S4597" i="4"/>
  <c r="S4581" i="4"/>
  <c r="S4590" i="4"/>
  <c r="I159" i="41"/>
  <c r="S4619" i="4"/>
  <c r="S4610" i="4"/>
  <c r="I242" i="41"/>
  <c r="S4603" i="4"/>
  <c r="I221" i="41"/>
  <c r="I220" i="41"/>
  <c r="I219" i="41"/>
  <c r="I151" i="41"/>
  <c r="I118" i="41"/>
  <c r="I218" i="41"/>
  <c r="I217" i="41"/>
  <c r="I216" i="41"/>
  <c r="I215" i="41"/>
  <c r="I214" i="41"/>
  <c r="I213" i="41"/>
  <c r="I212" i="41"/>
  <c r="I211" i="41"/>
  <c r="I124" i="41"/>
  <c r="I123" i="41"/>
  <c r="I150" i="41"/>
  <c r="I102" i="41"/>
  <c r="S4300" i="4"/>
  <c r="I193" i="41"/>
  <c r="S4458" i="4"/>
  <c r="I30" i="41"/>
  <c r="S4418" i="4"/>
  <c r="I20" i="41"/>
  <c r="S4402" i="4"/>
  <c r="I16" i="41"/>
  <c r="S4362" i="4"/>
  <c r="I210" i="41"/>
  <c r="I122" i="41"/>
  <c r="I149" i="41"/>
  <c r="I148" i="41"/>
  <c r="S4282" i="4"/>
  <c r="I186" i="41"/>
  <c r="S4464" i="4"/>
  <c r="I33" i="41"/>
  <c r="S4440" i="4"/>
  <c r="I27" i="41"/>
  <c r="S4432" i="4"/>
  <c r="I24" i="41"/>
  <c r="S4400" i="4"/>
  <c r="I15" i="41"/>
  <c r="S4384" i="4"/>
  <c r="I13" i="41"/>
  <c r="S4376" i="4"/>
  <c r="I11" i="41"/>
  <c r="S4368" i="4"/>
  <c r="I7" i="41"/>
  <c r="S4360" i="4"/>
  <c r="I208" i="41"/>
  <c r="S4269" i="4"/>
  <c r="I115" i="41"/>
  <c r="S4285" i="4"/>
  <c r="I187" i="41"/>
  <c r="S4309" i="4"/>
  <c r="I194" i="41"/>
  <c r="S4317" i="4"/>
  <c r="I196" i="41"/>
  <c r="S4341" i="4"/>
  <c r="I200" i="41"/>
  <c r="S4447" i="4"/>
  <c r="I29" i="41"/>
  <c r="S4439" i="4"/>
  <c r="I26" i="41"/>
  <c r="S4423" i="4"/>
  <c r="I22" i="41"/>
  <c r="S4399" i="4"/>
  <c r="I14" i="41"/>
  <c r="S4375" i="4"/>
  <c r="I10" i="41"/>
  <c r="S4359" i="4"/>
  <c r="I207" i="41"/>
  <c r="S4351" i="4"/>
  <c r="I205" i="41"/>
  <c r="S4286" i="4"/>
  <c r="I188" i="41"/>
  <c r="S4310" i="4"/>
  <c r="I195" i="41"/>
  <c r="S4334" i="4"/>
  <c r="I199" i="41"/>
  <c r="S4342" i="4"/>
  <c r="I201" i="41"/>
  <c r="S4460" i="4"/>
  <c r="I31" i="41"/>
  <c r="S4436" i="4"/>
  <c r="I25" i="41"/>
  <c r="S4428" i="4"/>
  <c r="I23" i="41"/>
  <c r="S4420" i="4"/>
  <c r="I21" i="41"/>
  <c r="S4404" i="4"/>
  <c r="I18" i="41"/>
  <c r="S4348" i="4"/>
  <c r="I203" i="41"/>
  <c r="S4281" i="4"/>
  <c r="I185" i="41"/>
  <c r="S4289" i="4"/>
  <c r="I191" i="41"/>
  <c r="S4443" i="4"/>
  <c r="I28" i="41"/>
  <c r="S4403" i="4"/>
  <c r="I17" i="41"/>
  <c r="S4271" i="4"/>
  <c r="I100" i="41"/>
  <c r="S4279" i="4"/>
  <c r="I184" i="41"/>
  <c r="S4287" i="4"/>
  <c r="I189" i="41"/>
  <c r="S4295" i="4"/>
  <c r="I192" i="41"/>
  <c r="S4369" i="4"/>
  <c r="I8" i="41"/>
  <c r="S4361" i="4"/>
  <c r="I209" i="41"/>
  <c r="S4345" i="4"/>
  <c r="I202" i="41"/>
  <c r="I172" i="41"/>
  <c r="I171" i="41"/>
  <c r="I226" i="41"/>
  <c r="I153" i="41"/>
  <c r="I170" i="41"/>
  <c r="I225" i="41"/>
  <c r="I224" i="41"/>
  <c r="I165" i="41"/>
  <c r="I120" i="41"/>
  <c r="S4288" i="4"/>
  <c r="I190" i="41"/>
  <c r="S4328" i="4"/>
  <c r="I197" i="41"/>
  <c r="S4462" i="4"/>
  <c r="I32" i="41"/>
  <c r="S4406" i="4"/>
  <c r="I19" i="41"/>
  <c r="S4382" i="4"/>
  <c r="I12" i="41"/>
  <c r="S4358" i="4"/>
  <c r="I206" i="41"/>
  <c r="I223" i="41"/>
  <c r="I152" i="41"/>
  <c r="I119" i="41"/>
  <c r="S4267" i="4"/>
  <c r="I146" i="41"/>
  <c r="S4331" i="4"/>
  <c r="I198" i="41"/>
  <c r="S4373" i="4"/>
  <c r="I9" i="41"/>
  <c r="S4349" i="4"/>
  <c r="I204" i="41"/>
  <c r="I222" i="41"/>
  <c r="I121" i="41"/>
  <c r="I164" i="41"/>
  <c r="J5" i="41"/>
  <c r="L4" i="41"/>
  <c r="L2" i="41"/>
  <c r="L3" i="41"/>
  <c r="K5" i="41"/>
  <c r="G177" i="40"/>
  <c r="G178" i="40"/>
  <c r="I177" i="40"/>
  <c r="I178" i="40"/>
  <c r="Q97" i="40"/>
  <c r="M5" i="41" l="1"/>
  <c r="L5" i="41"/>
  <c r="E119" i="40"/>
  <c r="D119" i="40" s="1"/>
  <c r="F119" i="40"/>
  <c r="H119" i="40"/>
  <c r="J119" i="40"/>
  <c r="K119" i="40"/>
  <c r="L119" i="40"/>
  <c r="E120" i="40"/>
  <c r="D120" i="40" s="1"/>
  <c r="F120" i="40"/>
  <c r="H120" i="40"/>
  <c r="J120" i="40"/>
  <c r="K120" i="40"/>
  <c r="L120" i="40"/>
  <c r="E121" i="40"/>
  <c r="D121" i="40" s="1"/>
  <c r="F121" i="40"/>
  <c r="H121" i="40"/>
  <c r="J121" i="40"/>
  <c r="K121" i="40"/>
  <c r="L121" i="40"/>
  <c r="E122" i="40"/>
  <c r="D122" i="40" s="1"/>
  <c r="F122" i="40"/>
  <c r="H122" i="40"/>
  <c r="J122" i="40"/>
  <c r="K122" i="40"/>
  <c r="L122" i="40"/>
  <c r="E123" i="40"/>
  <c r="D123" i="40" s="1"/>
  <c r="F123" i="40"/>
  <c r="H123" i="40"/>
  <c r="J123" i="40"/>
  <c r="K123" i="40"/>
  <c r="L123" i="40"/>
  <c r="E124" i="40"/>
  <c r="D124" i="40" s="1"/>
  <c r="F124" i="40"/>
  <c r="H124" i="40"/>
  <c r="J124" i="40"/>
  <c r="K124" i="40"/>
  <c r="L124" i="40"/>
  <c r="E125" i="40"/>
  <c r="D125" i="40" s="1"/>
  <c r="F125" i="40"/>
  <c r="H125" i="40"/>
  <c r="J125" i="40"/>
  <c r="K125" i="40"/>
  <c r="L125" i="40"/>
  <c r="E126" i="40"/>
  <c r="D126" i="40" s="1"/>
  <c r="F126" i="40"/>
  <c r="H126" i="40"/>
  <c r="J126" i="40"/>
  <c r="K126" i="40"/>
  <c r="L126" i="40"/>
  <c r="E127" i="40"/>
  <c r="D127" i="40" s="1"/>
  <c r="F127" i="40"/>
  <c r="H127" i="40"/>
  <c r="J127" i="40"/>
  <c r="K127" i="40"/>
  <c r="L127" i="40"/>
  <c r="E128" i="40"/>
  <c r="D128" i="40" s="1"/>
  <c r="F128" i="40"/>
  <c r="H128" i="40"/>
  <c r="J128" i="40"/>
  <c r="K128" i="40"/>
  <c r="L128" i="40"/>
  <c r="E129" i="40"/>
  <c r="D129" i="40" s="1"/>
  <c r="F129" i="40"/>
  <c r="H129" i="40"/>
  <c r="J129" i="40"/>
  <c r="K129" i="40"/>
  <c r="L129" i="40"/>
  <c r="E130" i="40"/>
  <c r="D130" i="40" s="1"/>
  <c r="F130" i="40"/>
  <c r="H130" i="40"/>
  <c r="J130" i="40"/>
  <c r="K130" i="40"/>
  <c r="L130" i="40"/>
  <c r="E131" i="40"/>
  <c r="D131" i="40" s="1"/>
  <c r="F131" i="40"/>
  <c r="H131" i="40"/>
  <c r="J131" i="40"/>
  <c r="K131" i="40"/>
  <c r="L131" i="40"/>
  <c r="E132" i="40"/>
  <c r="D132" i="40" s="1"/>
  <c r="F132" i="40"/>
  <c r="H132" i="40"/>
  <c r="J132" i="40"/>
  <c r="K132" i="40"/>
  <c r="L132" i="40"/>
  <c r="E133" i="40"/>
  <c r="D133" i="40" s="1"/>
  <c r="F133" i="40"/>
  <c r="H133" i="40"/>
  <c r="J133" i="40"/>
  <c r="K133" i="40"/>
  <c r="L133" i="40"/>
  <c r="E134" i="40"/>
  <c r="D134" i="40" s="1"/>
  <c r="F134" i="40"/>
  <c r="H134" i="40"/>
  <c r="J134" i="40"/>
  <c r="K134" i="40"/>
  <c r="L134" i="40"/>
  <c r="E135" i="40"/>
  <c r="D135" i="40" s="1"/>
  <c r="F135" i="40"/>
  <c r="H135" i="40"/>
  <c r="J135" i="40"/>
  <c r="K135" i="40"/>
  <c r="L135" i="40"/>
  <c r="E136" i="40"/>
  <c r="D136" i="40" s="1"/>
  <c r="F136" i="40"/>
  <c r="H136" i="40"/>
  <c r="J136" i="40"/>
  <c r="K136" i="40"/>
  <c r="L136" i="40"/>
  <c r="E137" i="40"/>
  <c r="D137" i="40" s="1"/>
  <c r="F137" i="40"/>
  <c r="H137" i="40"/>
  <c r="J137" i="40"/>
  <c r="K137" i="40"/>
  <c r="L137" i="40"/>
  <c r="E138" i="40"/>
  <c r="D138" i="40" s="1"/>
  <c r="F138" i="40"/>
  <c r="H138" i="40"/>
  <c r="J138" i="40"/>
  <c r="K138" i="40"/>
  <c r="L138" i="40"/>
  <c r="E139" i="40"/>
  <c r="D139" i="40" s="1"/>
  <c r="F139" i="40"/>
  <c r="H139" i="40"/>
  <c r="J139" i="40"/>
  <c r="K139" i="40"/>
  <c r="L139" i="40"/>
  <c r="E140" i="40"/>
  <c r="D140" i="40" s="1"/>
  <c r="F140" i="40"/>
  <c r="H140" i="40"/>
  <c r="J140" i="40"/>
  <c r="K140" i="40"/>
  <c r="L140" i="40"/>
  <c r="E141" i="40"/>
  <c r="D141" i="40" s="1"/>
  <c r="F141" i="40"/>
  <c r="H141" i="40"/>
  <c r="J141" i="40"/>
  <c r="K141" i="40"/>
  <c r="L141" i="40"/>
  <c r="E142" i="40"/>
  <c r="D142" i="40" s="1"/>
  <c r="F142" i="40"/>
  <c r="H142" i="40"/>
  <c r="J142" i="40"/>
  <c r="K142" i="40"/>
  <c r="L142" i="40"/>
  <c r="E143" i="40"/>
  <c r="D143" i="40" s="1"/>
  <c r="F143" i="40"/>
  <c r="H143" i="40"/>
  <c r="J143" i="40"/>
  <c r="K143" i="40"/>
  <c r="L143" i="40"/>
  <c r="E144" i="40"/>
  <c r="D144" i="40" s="1"/>
  <c r="F144" i="40"/>
  <c r="H144" i="40"/>
  <c r="J144" i="40"/>
  <c r="K144" i="40"/>
  <c r="L144" i="40"/>
  <c r="E145" i="40"/>
  <c r="D145" i="40" s="1"/>
  <c r="F145" i="40"/>
  <c r="H145" i="40"/>
  <c r="J145" i="40"/>
  <c r="K145" i="40"/>
  <c r="L145" i="40"/>
  <c r="E146" i="40"/>
  <c r="D146" i="40" s="1"/>
  <c r="F146" i="40"/>
  <c r="H146" i="40"/>
  <c r="J146" i="40"/>
  <c r="K146" i="40"/>
  <c r="L146" i="40"/>
  <c r="E147" i="40"/>
  <c r="D147" i="40" s="1"/>
  <c r="F147" i="40"/>
  <c r="H147" i="40"/>
  <c r="J147" i="40"/>
  <c r="K147" i="40"/>
  <c r="L147" i="40"/>
  <c r="E148" i="40"/>
  <c r="D148" i="40" s="1"/>
  <c r="F148" i="40"/>
  <c r="H148" i="40"/>
  <c r="J148" i="40"/>
  <c r="K148" i="40"/>
  <c r="L148" i="40"/>
  <c r="E149" i="40"/>
  <c r="D149" i="40" s="1"/>
  <c r="F149" i="40"/>
  <c r="H149" i="40"/>
  <c r="J149" i="40"/>
  <c r="K149" i="40"/>
  <c r="L149" i="40"/>
  <c r="E150" i="40"/>
  <c r="D150" i="40" s="1"/>
  <c r="F150" i="40"/>
  <c r="H150" i="40"/>
  <c r="J150" i="40"/>
  <c r="K150" i="40"/>
  <c r="L150" i="40"/>
  <c r="E151" i="40"/>
  <c r="D151" i="40" s="1"/>
  <c r="F151" i="40"/>
  <c r="H151" i="40"/>
  <c r="J151" i="40"/>
  <c r="K151" i="40"/>
  <c r="L151" i="40"/>
  <c r="E152" i="40"/>
  <c r="D152" i="40" s="1"/>
  <c r="F152" i="40"/>
  <c r="H152" i="40"/>
  <c r="J152" i="40"/>
  <c r="K152" i="40"/>
  <c r="L152" i="40"/>
  <c r="E153" i="40"/>
  <c r="D153" i="40" s="1"/>
  <c r="F153" i="40"/>
  <c r="H153" i="40"/>
  <c r="J153" i="40"/>
  <c r="K153" i="40"/>
  <c r="L153" i="40"/>
  <c r="E154" i="40"/>
  <c r="D154" i="40" s="1"/>
  <c r="F154" i="40"/>
  <c r="H154" i="40"/>
  <c r="J154" i="40"/>
  <c r="K154" i="40"/>
  <c r="L154" i="40"/>
  <c r="E155" i="40"/>
  <c r="D155" i="40" s="1"/>
  <c r="F155" i="40"/>
  <c r="H155" i="40"/>
  <c r="J155" i="40"/>
  <c r="K155" i="40"/>
  <c r="L155" i="40"/>
  <c r="E156" i="40"/>
  <c r="D156" i="40" s="1"/>
  <c r="F156" i="40"/>
  <c r="H156" i="40"/>
  <c r="J156" i="40"/>
  <c r="K156" i="40"/>
  <c r="L156" i="40"/>
  <c r="E157" i="40"/>
  <c r="D157" i="40" s="1"/>
  <c r="F157" i="40"/>
  <c r="H157" i="40"/>
  <c r="J157" i="40"/>
  <c r="K157" i="40"/>
  <c r="L157" i="40"/>
  <c r="R4201" i="4"/>
  <c r="G110" i="41"/>
  <c r="V4201" i="4"/>
  <c r="R4202" i="4"/>
  <c r="G98" i="41"/>
  <c r="V4202" i="4"/>
  <c r="R4203" i="4"/>
  <c r="S4203" i="4" s="1"/>
  <c r="V4203" i="4"/>
  <c r="R4204" i="4"/>
  <c r="G111" i="41"/>
  <c r="V4204" i="4"/>
  <c r="R4205" i="4"/>
  <c r="G166" i="40"/>
  <c r="V4205" i="4"/>
  <c r="R4206" i="4"/>
  <c r="G117" i="41"/>
  <c r="V4206" i="4"/>
  <c r="R4207" i="4"/>
  <c r="G167" i="40"/>
  <c r="V4207" i="4"/>
  <c r="R4208" i="4"/>
  <c r="S4208" i="4" s="1"/>
  <c r="V4208" i="4"/>
  <c r="R4209" i="4"/>
  <c r="S4209" i="4" s="1"/>
  <c r="G151" i="40"/>
  <c r="V4209" i="4"/>
  <c r="R4210" i="4"/>
  <c r="S4210" i="4" s="1"/>
  <c r="V4210" i="4"/>
  <c r="R4211" i="4"/>
  <c r="S4211" i="4" s="1"/>
  <c r="V4211" i="4"/>
  <c r="R4212" i="4"/>
  <c r="G147" i="41"/>
  <c r="V4212" i="4"/>
  <c r="R4213" i="4"/>
  <c r="S4213" i="4" s="1"/>
  <c r="G152" i="40"/>
  <c r="V4213" i="4"/>
  <c r="R4214" i="4"/>
  <c r="G168" i="40"/>
  <c r="V4214" i="4"/>
  <c r="R4215" i="4"/>
  <c r="S4215" i="4" s="1"/>
  <c r="G153" i="40"/>
  <c r="V4215" i="4"/>
  <c r="R4216" i="4"/>
  <c r="I154" i="40" s="1"/>
  <c r="G154" i="40"/>
  <c r="V4216" i="4"/>
  <c r="R4217" i="4"/>
  <c r="G169" i="40"/>
  <c r="V4217" i="4"/>
  <c r="R4218" i="4"/>
  <c r="S4218" i="4" s="1"/>
  <c r="V4218" i="4"/>
  <c r="R4219" i="4"/>
  <c r="G170" i="40"/>
  <c r="V4219" i="4"/>
  <c r="R4220" i="4"/>
  <c r="G171" i="40"/>
  <c r="V4220" i="4"/>
  <c r="R4221" i="4"/>
  <c r="G172" i="40"/>
  <c r="V4221" i="4"/>
  <c r="R4222" i="4"/>
  <c r="S4222" i="4" s="1"/>
  <c r="V4222" i="4"/>
  <c r="R4223" i="4"/>
  <c r="G140" i="41"/>
  <c r="V4223" i="4"/>
  <c r="R4224" i="4"/>
  <c r="S4224" i="4" s="1"/>
  <c r="V4224" i="4"/>
  <c r="R4225" i="4"/>
  <c r="G141" i="41"/>
  <c r="V4225" i="4"/>
  <c r="R4226" i="4"/>
  <c r="S4226" i="4" s="1"/>
  <c r="V4226" i="4"/>
  <c r="R4227" i="4"/>
  <c r="S4227" i="4" s="1"/>
  <c r="V4227" i="4"/>
  <c r="R4228" i="4"/>
  <c r="I155" i="40" s="1"/>
  <c r="G155" i="40"/>
  <c r="V4228" i="4"/>
  <c r="R4229" i="4"/>
  <c r="I156" i="40" s="1"/>
  <c r="G156" i="40"/>
  <c r="V4229" i="4"/>
  <c r="R4230" i="4"/>
  <c r="V4230" i="4"/>
  <c r="R4231" i="4"/>
  <c r="S4231" i="4" s="1"/>
  <c r="V4231" i="4"/>
  <c r="R4232" i="4"/>
  <c r="G142" i="41"/>
  <c r="V4232" i="4"/>
  <c r="R4233" i="4"/>
  <c r="S4233" i="4" s="1"/>
  <c r="V4233" i="4"/>
  <c r="R4234" i="4"/>
  <c r="G112" i="41"/>
  <c r="V4234" i="4"/>
  <c r="R4235" i="4"/>
  <c r="S4235" i="4" s="1"/>
  <c r="V4235" i="4"/>
  <c r="R4236" i="4"/>
  <c r="G113" i="41"/>
  <c r="V4236" i="4"/>
  <c r="R4237" i="4"/>
  <c r="V4237" i="4"/>
  <c r="R4238" i="4"/>
  <c r="S4238" i="4" s="1"/>
  <c r="V4238" i="4"/>
  <c r="R4239" i="4"/>
  <c r="I114" i="41" s="1"/>
  <c r="G114" i="41"/>
  <c r="V4239" i="4"/>
  <c r="R4240" i="4"/>
  <c r="V4240" i="4"/>
  <c r="R4241" i="4"/>
  <c r="S4241" i="4" s="1"/>
  <c r="V4241" i="4"/>
  <c r="R4242" i="4"/>
  <c r="G143" i="41"/>
  <c r="V4242" i="4"/>
  <c r="R4243" i="4"/>
  <c r="S4243" i="4" s="1"/>
  <c r="V4243" i="4"/>
  <c r="R4244" i="4"/>
  <c r="S4244" i="4" s="1"/>
  <c r="V4244" i="4"/>
  <c r="R4245" i="4"/>
  <c r="G144" i="41"/>
  <c r="V4245" i="4"/>
  <c r="R4246" i="4"/>
  <c r="S4246" i="4" s="1"/>
  <c r="V4246" i="4"/>
  <c r="R4247" i="4"/>
  <c r="S4247" i="4" s="1"/>
  <c r="V4247" i="4"/>
  <c r="R4248" i="4"/>
  <c r="G145" i="41"/>
  <c r="V4248" i="4"/>
  <c r="R4249" i="4"/>
  <c r="I162" i="41" s="1"/>
  <c r="G162" i="41"/>
  <c r="V4249" i="4"/>
  <c r="R4250" i="4"/>
  <c r="S4250" i="4" s="1"/>
  <c r="V4250" i="4"/>
  <c r="R4251" i="4"/>
  <c r="G163" i="41"/>
  <c r="V4251" i="4"/>
  <c r="R4252" i="4"/>
  <c r="G96" i="41"/>
  <c r="V4252" i="4"/>
  <c r="R4253" i="4"/>
  <c r="S4253" i="4" s="1"/>
  <c r="V4253" i="4"/>
  <c r="R4254" i="4"/>
  <c r="S4254" i="4" s="1"/>
  <c r="V4254" i="4"/>
  <c r="R4255" i="4"/>
  <c r="S4255" i="4" s="1"/>
  <c r="V4255" i="4"/>
  <c r="E69" i="40"/>
  <c r="D69" i="40" s="1"/>
  <c r="F69" i="40"/>
  <c r="H69" i="40"/>
  <c r="J69" i="40"/>
  <c r="K69" i="40"/>
  <c r="L69" i="40"/>
  <c r="E70" i="40"/>
  <c r="D70" i="40" s="1"/>
  <c r="F70" i="40"/>
  <c r="H70" i="40"/>
  <c r="J70" i="40"/>
  <c r="K70" i="40"/>
  <c r="L70" i="40"/>
  <c r="E71" i="40"/>
  <c r="D71" i="40" s="1"/>
  <c r="F71" i="40"/>
  <c r="H71" i="40"/>
  <c r="J71" i="40"/>
  <c r="K71" i="40"/>
  <c r="L71" i="40"/>
  <c r="E72" i="40"/>
  <c r="D72" i="40" s="1"/>
  <c r="F72" i="40"/>
  <c r="H72" i="40"/>
  <c r="J72" i="40"/>
  <c r="K72" i="40"/>
  <c r="L72" i="40"/>
  <c r="E73" i="40"/>
  <c r="D73" i="40" s="1"/>
  <c r="F73" i="40"/>
  <c r="H73" i="40"/>
  <c r="J73" i="40"/>
  <c r="K73" i="40"/>
  <c r="L73" i="40"/>
  <c r="E74" i="40"/>
  <c r="D74" i="40" s="1"/>
  <c r="F74" i="40"/>
  <c r="H74" i="40"/>
  <c r="J74" i="40"/>
  <c r="K74" i="40"/>
  <c r="L74" i="40"/>
  <c r="E75" i="40"/>
  <c r="D75" i="40" s="1"/>
  <c r="F75" i="40"/>
  <c r="H75" i="40"/>
  <c r="J75" i="40"/>
  <c r="K75" i="40"/>
  <c r="L75" i="40"/>
  <c r="E76" i="40"/>
  <c r="D76" i="40" s="1"/>
  <c r="F76" i="40"/>
  <c r="H76" i="40"/>
  <c r="J76" i="40"/>
  <c r="K76" i="40"/>
  <c r="L76" i="40"/>
  <c r="E77" i="40"/>
  <c r="D77" i="40" s="1"/>
  <c r="F77" i="40"/>
  <c r="H77" i="40"/>
  <c r="J77" i="40"/>
  <c r="K77" i="40"/>
  <c r="L77" i="40"/>
  <c r="E78" i="40"/>
  <c r="D78" i="40" s="1"/>
  <c r="F78" i="40"/>
  <c r="H78" i="40"/>
  <c r="J78" i="40"/>
  <c r="K78" i="40"/>
  <c r="L78" i="40"/>
  <c r="E79" i="40"/>
  <c r="D79" i="40" s="1"/>
  <c r="F79" i="40"/>
  <c r="H79" i="40"/>
  <c r="J79" i="40"/>
  <c r="K79" i="40"/>
  <c r="L79" i="40"/>
  <c r="E80" i="40"/>
  <c r="D80" i="40" s="1"/>
  <c r="F80" i="40"/>
  <c r="H80" i="40"/>
  <c r="J80" i="40"/>
  <c r="K80" i="40"/>
  <c r="L80" i="40"/>
  <c r="E81" i="40"/>
  <c r="D81" i="40" s="1"/>
  <c r="F81" i="40"/>
  <c r="H81" i="40"/>
  <c r="J81" i="40"/>
  <c r="K81" i="40"/>
  <c r="L81" i="40"/>
  <c r="E82" i="40"/>
  <c r="D82" i="40" s="1"/>
  <c r="F82" i="40"/>
  <c r="H82" i="40"/>
  <c r="J82" i="40"/>
  <c r="K82" i="40"/>
  <c r="L82" i="40"/>
  <c r="E83" i="40"/>
  <c r="D83" i="40" s="1"/>
  <c r="F83" i="40"/>
  <c r="H83" i="40"/>
  <c r="J83" i="40"/>
  <c r="K83" i="40"/>
  <c r="L83" i="40"/>
  <c r="E84" i="40"/>
  <c r="D84" i="40" s="1"/>
  <c r="F84" i="40"/>
  <c r="H84" i="40"/>
  <c r="J84" i="40"/>
  <c r="K84" i="40"/>
  <c r="L84" i="40"/>
  <c r="E85" i="40"/>
  <c r="D85" i="40" s="1"/>
  <c r="F85" i="40"/>
  <c r="H85" i="40"/>
  <c r="J85" i="40"/>
  <c r="K85" i="40"/>
  <c r="L85" i="40"/>
  <c r="E86" i="40"/>
  <c r="D86" i="40" s="1"/>
  <c r="F86" i="40"/>
  <c r="H86" i="40"/>
  <c r="J86" i="40"/>
  <c r="K86" i="40"/>
  <c r="L86" i="40"/>
  <c r="E87" i="40"/>
  <c r="D87" i="40" s="1"/>
  <c r="F87" i="40"/>
  <c r="H87" i="40"/>
  <c r="J87" i="40"/>
  <c r="K87" i="40"/>
  <c r="L87" i="40"/>
  <c r="E88" i="40"/>
  <c r="D88" i="40" s="1"/>
  <c r="F88" i="40"/>
  <c r="H88" i="40"/>
  <c r="J88" i="40"/>
  <c r="K88" i="40"/>
  <c r="L88" i="40"/>
  <c r="E89" i="40"/>
  <c r="D89" i="40" s="1"/>
  <c r="F89" i="40"/>
  <c r="H89" i="40"/>
  <c r="J89" i="40"/>
  <c r="K89" i="40"/>
  <c r="L89" i="40"/>
  <c r="E90" i="40"/>
  <c r="D90" i="40" s="1"/>
  <c r="F90" i="40"/>
  <c r="H90" i="40"/>
  <c r="J90" i="40"/>
  <c r="K90" i="40"/>
  <c r="L90" i="40"/>
  <c r="E91" i="40"/>
  <c r="D91" i="40" s="1"/>
  <c r="F91" i="40"/>
  <c r="H91" i="40"/>
  <c r="J91" i="40"/>
  <c r="K91" i="40"/>
  <c r="L91" i="40"/>
  <c r="E92" i="40"/>
  <c r="D92" i="40" s="1"/>
  <c r="F92" i="40"/>
  <c r="H92" i="40"/>
  <c r="J92" i="40"/>
  <c r="K92" i="40"/>
  <c r="L92" i="40"/>
  <c r="E93" i="40"/>
  <c r="D93" i="40" s="1"/>
  <c r="F93" i="40"/>
  <c r="H93" i="40"/>
  <c r="J93" i="40"/>
  <c r="K93" i="40"/>
  <c r="L93" i="40"/>
  <c r="E94" i="40"/>
  <c r="D94" i="40" s="1"/>
  <c r="F94" i="40"/>
  <c r="H94" i="40"/>
  <c r="J94" i="40"/>
  <c r="K94" i="40"/>
  <c r="L94" i="40"/>
  <c r="E95" i="40"/>
  <c r="D95" i="40" s="1"/>
  <c r="F95" i="40"/>
  <c r="H95" i="40"/>
  <c r="J95" i="40"/>
  <c r="K95" i="40"/>
  <c r="L95" i="40"/>
  <c r="E96" i="40"/>
  <c r="D96" i="40" s="1"/>
  <c r="F96" i="40"/>
  <c r="H96" i="40"/>
  <c r="J96" i="40"/>
  <c r="K96" i="40"/>
  <c r="L96" i="40"/>
  <c r="E97" i="40"/>
  <c r="D97" i="40" s="1"/>
  <c r="F97" i="40"/>
  <c r="H97" i="40"/>
  <c r="J97" i="40"/>
  <c r="K97" i="40"/>
  <c r="L97" i="40"/>
  <c r="E98" i="40"/>
  <c r="D98" i="40" s="1"/>
  <c r="F98" i="40"/>
  <c r="H98" i="40"/>
  <c r="J98" i="40"/>
  <c r="K98" i="40"/>
  <c r="L98" i="40"/>
  <c r="E99" i="40"/>
  <c r="D99" i="40" s="1"/>
  <c r="F99" i="40"/>
  <c r="H99" i="40"/>
  <c r="J99" i="40"/>
  <c r="K99" i="40"/>
  <c r="L99" i="40"/>
  <c r="E100" i="40"/>
  <c r="D100" i="40" s="1"/>
  <c r="F100" i="40"/>
  <c r="H100" i="40"/>
  <c r="J100" i="40"/>
  <c r="K100" i="40"/>
  <c r="L100" i="40"/>
  <c r="E101" i="40"/>
  <c r="D101" i="40" s="1"/>
  <c r="F101" i="40"/>
  <c r="H101" i="40"/>
  <c r="J101" i="40"/>
  <c r="K101" i="40"/>
  <c r="L101" i="40"/>
  <c r="E102" i="40"/>
  <c r="D102" i="40" s="1"/>
  <c r="F102" i="40"/>
  <c r="H102" i="40"/>
  <c r="J102" i="40"/>
  <c r="K102" i="40"/>
  <c r="L102" i="40"/>
  <c r="E103" i="40"/>
  <c r="D103" i="40" s="1"/>
  <c r="F103" i="40"/>
  <c r="H103" i="40"/>
  <c r="J103" i="40"/>
  <c r="K103" i="40"/>
  <c r="L103" i="40"/>
  <c r="E104" i="40"/>
  <c r="D104" i="40" s="1"/>
  <c r="F104" i="40"/>
  <c r="H104" i="40"/>
  <c r="J104" i="40"/>
  <c r="K104" i="40"/>
  <c r="L104" i="40"/>
  <c r="E105" i="40"/>
  <c r="D105" i="40" s="1"/>
  <c r="F105" i="40"/>
  <c r="H105" i="40"/>
  <c r="J105" i="40"/>
  <c r="K105" i="40"/>
  <c r="L105" i="40"/>
  <c r="E106" i="40"/>
  <c r="D106" i="40" s="1"/>
  <c r="F106" i="40"/>
  <c r="H106" i="40"/>
  <c r="J106" i="40"/>
  <c r="K106" i="40"/>
  <c r="L106" i="40"/>
  <c r="E107" i="40"/>
  <c r="D107" i="40" s="1"/>
  <c r="F107" i="40"/>
  <c r="H107" i="40"/>
  <c r="J107" i="40"/>
  <c r="K107" i="40"/>
  <c r="L107" i="40"/>
  <c r="E108" i="40"/>
  <c r="D108" i="40" s="1"/>
  <c r="F108" i="40"/>
  <c r="H108" i="40"/>
  <c r="J108" i="40"/>
  <c r="K108" i="40"/>
  <c r="L108" i="40"/>
  <c r="E109" i="40"/>
  <c r="D109" i="40" s="1"/>
  <c r="F109" i="40"/>
  <c r="H109" i="40"/>
  <c r="J109" i="40"/>
  <c r="K109" i="40"/>
  <c r="L109" i="40"/>
  <c r="E110" i="40"/>
  <c r="D110" i="40" s="1"/>
  <c r="F110" i="40"/>
  <c r="H110" i="40"/>
  <c r="J110" i="40"/>
  <c r="K110" i="40"/>
  <c r="L110" i="40"/>
  <c r="E111" i="40"/>
  <c r="D111" i="40" s="1"/>
  <c r="F111" i="40"/>
  <c r="H111" i="40"/>
  <c r="J111" i="40"/>
  <c r="K111" i="40"/>
  <c r="L111" i="40"/>
  <c r="E112" i="40"/>
  <c r="D112" i="40" s="1"/>
  <c r="F112" i="40"/>
  <c r="H112" i="40"/>
  <c r="J112" i="40"/>
  <c r="K112" i="40"/>
  <c r="L112" i="40"/>
  <c r="E113" i="40"/>
  <c r="D113" i="40" s="1"/>
  <c r="F113" i="40"/>
  <c r="H113" i="40"/>
  <c r="J113" i="40"/>
  <c r="K113" i="40"/>
  <c r="L113" i="40"/>
  <c r="E114" i="40"/>
  <c r="D114" i="40" s="1"/>
  <c r="F114" i="40"/>
  <c r="H114" i="40"/>
  <c r="J114" i="40"/>
  <c r="K114" i="40"/>
  <c r="L114" i="40"/>
  <c r="E115" i="40"/>
  <c r="D115" i="40" s="1"/>
  <c r="F115" i="40"/>
  <c r="H115" i="40"/>
  <c r="J115" i="40"/>
  <c r="K115" i="40"/>
  <c r="L115" i="40"/>
  <c r="E116" i="40"/>
  <c r="D116" i="40" s="1"/>
  <c r="F116" i="40"/>
  <c r="H116" i="40"/>
  <c r="J116" i="40"/>
  <c r="K116" i="40"/>
  <c r="L116" i="40"/>
  <c r="E117" i="40"/>
  <c r="D117" i="40" s="1"/>
  <c r="F117" i="40"/>
  <c r="H117" i="40"/>
  <c r="J117" i="40"/>
  <c r="K117" i="40"/>
  <c r="L117" i="40"/>
  <c r="E118" i="40"/>
  <c r="D118" i="40" s="1"/>
  <c r="F118" i="40"/>
  <c r="H118" i="40"/>
  <c r="J118" i="40"/>
  <c r="K118" i="40"/>
  <c r="L118" i="40"/>
  <c r="R4088" i="4"/>
  <c r="I106" i="40" s="1"/>
  <c r="G106" i="40"/>
  <c r="V4088" i="4"/>
  <c r="R4089" i="4"/>
  <c r="S4089" i="4" s="1"/>
  <c r="G107" i="40"/>
  <c r="V4089" i="4"/>
  <c r="R4090" i="4"/>
  <c r="I121" i="40" s="1"/>
  <c r="G121" i="40"/>
  <c r="V4090" i="4"/>
  <c r="R4091" i="4"/>
  <c r="I108" i="40" s="1"/>
  <c r="G108" i="40"/>
  <c r="V4091" i="4"/>
  <c r="R4092" i="4"/>
  <c r="I122" i="40" s="1"/>
  <c r="G122" i="40"/>
  <c r="V4092" i="4"/>
  <c r="R4093" i="4"/>
  <c r="S4093" i="4" s="1"/>
  <c r="V4093" i="4"/>
  <c r="R4094" i="4"/>
  <c r="S4094" i="4" s="1"/>
  <c r="V4094" i="4"/>
  <c r="R4095" i="4"/>
  <c r="S4095" i="4" s="1"/>
  <c r="G109" i="40"/>
  <c r="V4095" i="4"/>
  <c r="R4096" i="4"/>
  <c r="I123" i="40" s="1"/>
  <c r="G123" i="40"/>
  <c r="V4096" i="4"/>
  <c r="R4097" i="4"/>
  <c r="S4097" i="4" s="1"/>
  <c r="V4097" i="4"/>
  <c r="R4098" i="4"/>
  <c r="I110" i="40" s="1"/>
  <c r="G110" i="40"/>
  <c r="V4098" i="4"/>
  <c r="R4099" i="4"/>
  <c r="S4099" i="4" s="1"/>
  <c r="V4099" i="4"/>
  <c r="R4100" i="4"/>
  <c r="S4100" i="4" s="1"/>
  <c r="V4100" i="4"/>
  <c r="R4101" i="4"/>
  <c r="S4101" i="4" s="1"/>
  <c r="V4101" i="4"/>
  <c r="R4102" i="4"/>
  <c r="S4102" i="4" s="1"/>
  <c r="V4102" i="4"/>
  <c r="R4103" i="4"/>
  <c r="S4103" i="4" s="1"/>
  <c r="G111" i="40"/>
  <c r="V4103" i="4"/>
  <c r="R4104" i="4"/>
  <c r="S4104" i="4" s="1"/>
  <c r="V4104" i="4"/>
  <c r="R4105" i="4"/>
  <c r="I112" i="40" s="1"/>
  <c r="G112" i="40"/>
  <c r="V4105" i="4"/>
  <c r="R4106" i="4"/>
  <c r="S4106" i="4" s="1"/>
  <c r="V4106" i="4"/>
  <c r="R4107" i="4"/>
  <c r="I113" i="40" s="1"/>
  <c r="G113" i="40"/>
  <c r="V4107" i="4"/>
  <c r="R4108" i="4"/>
  <c r="S4108" i="4" s="1"/>
  <c r="V4108" i="4"/>
  <c r="R4109" i="4"/>
  <c r="S4109" i="4" s="1"/>
  <c r="V4109" i="4"/>
  <c r="R4110" i="4"/>
  <c r="S4110" i="4" s="1"/>
  <c r="G114" i="40"/>
  <c r="V4110" i="4"/>
  <c r="R4111" i="4"/>
  <c r="S4111" i="4" s="1"/>
  <c r="G124" i="40"/>
  <c r="V4111" i="4"/>
  <c r="R4112" i="4"/>
  <c r="S4112" i="4" s="1"/>
  <c r="V4112" i="4"/>
  <c r="R4113" i="4"/>
  <c r="S4113" i="4" s="1"/>
  <c r="V4113" i="4"/>
  <c r="R4114" i="4"/>
  <c r="S4114" i="4" s="1"/>
  <c r="V4114" i="4"/>
  <c r="R4115" i="4"/>
  <c r="S4115" i="4" s="1"/>
  <c r="V4115" i="4"/>
  <c r="R4116" i="4"/>
  <c r="S4116" i="4" s="1"/>
  <c r="V4116" i="4"/>
  <c r="R4117" i="4"/>
  <c r="S4117" i="4" s="1"/>
  <c r="V4117" i="4"/>
  <c r="R4118" i="4"/>
  <c r="S4118" i="4" s="1"/>
  <c r="V4118" i="4"/>
  <c r="R4119" i="4"/>
  <c r="S4119" i="4" s="1"/>
  <c r="G125" i="40"/>
  <c r="V4119" i="4"/>
  <c r="R4120" i="4"/>
  <c r="I126" i="40" s="1"/>
  <c r="G126" i="40"/>
  <c r="V4120" i="4"/>
  <c r="R4121" i="4"/>
  <c r="S4121" i="4" s="1"/>
  <c r="V4121" i="4"/>
  <c r="R4122" i="4"/>
  <c r="S4122" i="4" s="1"/>
  <c r="G127" i="40"/>
  <c r="V4122" i="4"/>
  <c r="R4123" i="4"/>
  <c r="I128" i="40" s="1"/>
  <c r="G128" i="40"/>
  <c r="V4123" i="4"/>
  <c r="R4124" i="4"/>
  <c r="S4124" i="4" s="1"/>
  <c r="V4124" i="4"/>
  <c r="R4125" i="4"/>
  <c r="G160" i="40"/>
  <c r="V4125" i="4"/>
  <c r="R4126" i="4"/>
  <c r="S4126" i="4" s="1"/>
  <c r="V4126" i="4"/>
  <c r="R4127" i="4"/>
  <c r="S4127" i="4" s="1"/>
  <c r="V4127" i="4"/>
  <c r="R4128" i="4"/>
  <c r="S4128" i="4" s="1"/>
  <c r="V4128" i="4"/>
  <c r="R4129" i="4"/>
  <c r="S4129" i="4" s="1"/>
  <c r="G115" i="40"/>
  <c r="V4129" i="4"/>
  <c r="R4130" i="4"/>
  <c r="S4130" i="4" s="1"/>
  <c r="V4130" i="4"/>
  <c r="R4131" i="4"/>
  <c r="S4131" i="4" s="1"/>
  <c r="V4131" i="4"/>
  <c r="R4132" i="4"/>
  <c r="S4132" i="4" s="1"/>
  <c r="V4132" i="4"/>
  <c r="R4133" i="4"/>
  <c r="S4133" i="4" s="1"/>
  <c r="V4133" i="4"/>
  <c r="R4134" i="4"/>
  <c r="S4134" i="4" s="1"/>
  <c r="V4134" i="4"/>
  <c r="R4135" i="4"/>
  <c r="S4135" i="4" s="1"/>
  <c r="G129" i="40"/>
  <c r="V4135" i="4"/>
  <c r="R4136" i="4"/>
  <c r="G108" i="41"/>
  <c r="V4136" i="4"/>
  <c r="R4137" i="4"/>
  <c r="S4137" i="4" s="1"/>
  <c r="V4137" i="4"/>
  <c r="R4138" i="4"/>
  <c r="I130" i="40" s="1"/>
  <c r="G130" i="40"/>
  <c r="V4138" i="4"/>
  <c r="R4139" i="4"/>
  <c r="S4139" i="4" s="1"/>
  <c r="G116" i="40"/>
  <c r="V4139" i="4"/>
  <c r="R4140" i="4"/>
  <c r="S4140" i="4" s="1"/>
  <c r="V4140" i="4"/>
  <c r="R4141" i="4"/>
  <c r="I131" i="40" s="1"/>
  <c r="G131" i="40"/>
  <c r="V4141" i="4"/>
  <c r="R4142" i="4"/>
  <c r="S4142" i="4" s="1"/>
  <c r="V4142" i="4"/>
  <c r="R4143" i="4"/>
  <c r="I132" i="40" s="1"/>
  <c r="G132" i="40"/>
  <c r="V4143" i="4"/>
  <c r="R4144" i="4"/>
  <c r="S4144" i="4" s="1"/>
  <c r="V4144" i="4"/>
  <c r="R4145" i="4"/>
  <c r="S4145" i="4" s="1"/>
  <c r="G133" i="40"/>
  <c r="V4145" i="4"/>
  <c r="R4146" i="4"/>
  <c r="S4146" i="4" s="1"/>
  <c r="V4146" i="4"/>
  <c r="R4147" i="4"/>
  <c r="S4147" i="4" s="1"/>
  <c r="V4147" i="4"/>
  <c r="R4148" i="4"/>
  <c r="I117" i="40" s="1"/>
  <c r="G117" i="40"/>
  <c r="V4148" i="4"/>
  <c r="R4149" i="4"/>
  <c r="G139" i="41"/>
  <c r="V4149" i="4"/>
  <c r="R4150" i="4"/>
  <c r="I134" i="40" s="1"/>
  <c r="G134" i="40"/>
  <c r="V4150" i="4"/>
  <c r="R4151" i="4"/>
  <c r="S4151" i="4" s="1"/>
  <c r="G135" i="40"/>
  <c r="V4151" i="4"/>
  <c r="R4152" i="4"/>
  <c r="S4152" i="4" s="1"/>
  <c r="V4152" i="4"/>
  <c r="R4153" i="4"/>
  <c r="S4153" i="4" s="1"/>
  <c r="G136" i="40"/>
  <c r="V4153" i="4"/>
  <c r="R4154" i="4"/>
  <c r="S4154" i="4" s="1"/>
  <c r="V4154" i="4"/>
  <c r="R4155" i="4"/>
  <c r="S4155" i="4" s="1"/>
  <c r="V4155" i="4"/>
  <c r="R4156" i="4"/>
  <c r="I137" i="40" s="1"/>
  <c r="G137" i="40"/>
  <c r="V4156" i="4"/>
  <c r="R4157" i="4"/>
  <c r="S4157" i="4" s="1"/>
  <c r="V4157" i="4"/>
  <c r="R4158" i="4"/>
  <c r="I118" i="40" s="1"/>
  <c r="G118" i="40"/>
  <c r="V4158" i="4"/>
  <c r="R4159" i="4"/>
  <c r="G138" i="40"/>
  <c r="V4159" i="4"/>
  <c r="R4160" i="4"/>
  <c r="I139" i="40" s="1"/>
  <c r="G139" i="40"/>
  <c r="V4160" i="4"/>
  <c r="R4161" i="4"/>
  <c r="S4161" i="4" s="1"/>
  <c r="V4161" i="4"/>
  <c r="R4162" i="4"/>
  <c r="S4162" i="4" s="1"/>
  <c r="V4162" i="4"/>
  <c r="R4163" i="4"/>
  <c r="G95" i="41"/>
  <c r="V4163" i="4"/>
  <c r="R4164" i="4"/>
  <c r="S4164" i="4" s="1"/>
  <c r="V4164" i="4"/>
  <c r="R4165" i="4"/>
  <c r="G101" i="41"/>
  <c r="V4165" i="4"/>
  <c r="R4166" i="4"/>
  <c r="S4166" i="4" s="1"/>
  <c r="V4166" i="4"/>
  <c r="R4167" i="4"/>
  <c r="S4167" i="4" s="1"/>
  <c r="V4167" i="4"/>
  <c r="R4168" i="4"/>
  <c r="S4168" i="4" s="1"/>
  <c r="V4168" i="4"/>
  <c r="R4169" i="4"/>
  <c r="S4169" i="4" s="1"/>
  <c r="V4169" i="4"/>
  <c r="R4170" i="4"/>
  <c r="I140" i="40" s="1"/>
  <c r="G140" i="40"/>
  <c r="V4170" i="4"/>
  <c r="R4171" i="4"/>
  <c r="S4171" i="4" s="1"/>
  <c r="V4171" i="4"/>
  <c r="R4172" i="4"/>
  <c r="S4172" i="4" s="1"/>
  <c r="V4172" i="4"/>
  <c r="R4173" i="4"/>
  <c r="S4173" i="4" s="1"/>
  <c r="V4173" i="4"/>
  <c r="R4174" i="4"/>
  <c r="S4174" i="4" s="1"/>
  <c r="V4174" i="4"/>
  <c r="R4175" i="4"/>
  <c r="S4175" i="4" s="1"/>
  <c r="V4175" i="4"/>
  <c r="R4176" i="4"/>
  <c r="S4176" i="4" s="1"/>
  <c r="V4176" i="4"/>
  <c r="R4177" i="4"/>
  <c r="S4177" i="4" s="1"/>
  <c r="V4177" i="4"/>
  <c r="R4178" i="4"/>
  <c r="G109" i="41"/>
  <c r="V4178" i="4"/>
  <c r="R4179" i="4"/>
  <c r="S4179" i="4" s="1"/>
  <c r="V4179" i="4"/>
  <c r="R4180" i="4"/>
  <c r="S4180" i="4" s="1"/>
  <c r="V4180" i="4"/>
  <c r="R4181" i="4"/>
  <c r="S4181" i="4" s="1"/>
  <c r="V4181" i="4"/>
  <c r="R4182" i="4"/>
  <c r="S4182" i="4" s="1"/>
  <c r="V4182" i="4"/>
  <c r="R4183" i="4"/>
  <c r="S4183" i="4" s="1"/>
  <c r="V4183" i="4"/>
  <c r="R4184" i="4"/>
  <c r="I141" i="40" s="1"/>
  <c r="G141" i="40"/>
  <c r="V4184" i="4"/>
  <c r="R4185" i="4"/>
  <c r="G116" i="41"/>
  <c r="V4185" i="4"/>
  <c r="R4186" i="4"/>
  <c r="I142" i="40" s="1"/>
  <c r="G142" i="40"/>
  <c r="V4186" i="4"/>
  <c r="R4187" i="4"/>
  <c r="G161" i="40"/>
  <c r="V4187" i="4"/>
  <c r="R4188" i="4"/>
  <c r="G162" i="40"/>
  <c r="V4188" i="4"/>
  <c r="R4189" i="4"/>
  <c r="S4189" i="4" s="1"/>
  <c r="V4189" i="4"/>
  <c r="R4190" i="4"/>
  <c r="I143" i="40" s="1"/>
  <c r="G143" i="40"/>
  <c r="V4190" i="4"/>
  <c r="R4191" i="4"/>
  <c r="G144" i="40"/>
  <c r="V4191" i="4"/>
  <c r="R4192" i="4"/>
  <c r="I145" i="40" s="1"/>
  <c r="G145" i="40"/>
  <c r="V4192" i="4"/>
  <c r="R4193" i="4"/>
  <c r="I146" i="40" s="1"/>
  <c r="G146" i="40"/>
  <c r="V4193" i="4"/>
  <c r="R4194" i="4"/>
  <c r="I147" i="40" s="1"/>
  <c r="G147" i="40"/>
  <c r="V4194" i="4"/>
  <c r="R4195" i="4"/>
  <c r="G163" i="40"/>
  <c r="V4195" i="4"/>
  <c r="R4196" i="4"/>
  <c r="I148" i="40" s="1"/>
  <c r="G148" i="40"/>
  <c r="V4196" i="4"/>
  <c r="R4197" i="4"/>
  <c r="G164" i="40"/>
  <c r="V4197" i="4"/>
  <c r="R4198" i="4"/>
  <c r="G165" i="40"/>
  <c r="V4198" i="4"/>
  <c r="R4199" i="4"/>
  <c r="G149" i="40"/>
  <c r="V4199" i="4"/>
  <c r="R4200" i="4"/>
  <c r="I150" i="40" s="1"/>
  <c r="G150" i="40"/>
  <c r="V4200" i="4"/>
  <c r="L68" i="40"/>
  <c r="K68" i="40"/>
  <c r="J68" i="40"/>
  <c r="H68" i="40"/>
  <c r="F68" i="40"/>
  <c r="E68" i="40"/>
  <c r="D68" i="40" s="1"/>
  <c r="L67" i="40"/>
  <c r="K67" i="40"/>
  <c r="J67" i="40"/>
  <c r="H67" i="40"/>
  <c r="F67" i="40"/>
  <c r="E67" i="40"/>
  <c r="D67" i="40" s="1"/>
  <c r="L66" i="40"/>
  <c r="K66" i="40"/>
  <c r="J66" i="40"/>
  <c r="H66" i="40"/>
  <c r="F66" i="40"/>
  <c r="E66" i="40"/>
  <c r="D66" i="40" s="1"/>
  <c r="L65" i="40"/>
  <c r="K65" i="40"/>
  <c r="J65" i="40"/>
  <c r="H65" i="40"/>
  <c r="F65" i="40"/>
  <c r="E65" i="40"/>
  <c r="D65" i="40" s="1"/>
  <c r="L64" i="40"/>
  <c r="K64" i="40"/>
  <c r="J64" i="40"/>
  <c r="H64" i="40"/>
  <c r="F64" i="40"/>
  <c r="E64" i="40"/>
  <c r="D64" i="40" s="1"/>
  <c r="L63" i="40"/>
  <c r="K63" i="40"/>
  <c r="J63" i="40"/>
  <c r="H63" i="40"/>
  <c r="F63" i="40"/>
  <c r="E63" i="40"/>
  <c r="D63" i="40" s="1"/>
  <c r="L62" i="40"/>
  <c r="K62" i="40"/>
  <c r="J62" i="40"/>
  <c r="H62" i="40"/>
  <c r="F62" i="40"/>
  <c r="E62" i="40"/>
  <c r="D62" i="40" s="1"/>
  <c r="L61" i="40"/>
  <c r="K61" i="40"/>
  <c r="J61" i="40"/>
  <c r="H61" i="40"/>
  <c r="F61" i="40"/>
  <c r="E61" i="40"/>
  <c r="D61" i="40" s="1"/>
  <c r="L60" i="40"/>
  <c r="K60" i="40"/>
  <c r="J60" i="40"/>
  <c r="H60" i="40"/>
  <c r="F60" i="40"/>
  <c r="E60" i="40"/>
  <c r="D60" i="40" s="1"/>
  <c r="L59" i="40"/>
  <c r="K59" i="40"/>
  <c r="J59" i="40"/>
  <c r="H59" i="40"/>
  <c r="F59" i="40"/>
  <c r="E59" i="40"/>
  <c r="D59" i="40" s="1"/>
  <c r="L58" i="40"/>
  <c r="K58" i="40"/>
  <c r="J58" i="40"/>
  <c r="H58" i="40"/>
  <c r="F58" i="40"/>
  <c r="E58" i="40"/>
  <c r="D58" i="40" s="1"/>
  <c r="L57" i="40"/>
  <c r="K57" i="40"/>
  <c r="J57" i="40"/>
  <c r="H57" i="40"/>
  <c r="F57" i="40"/>
  <c r="E57" i="40"/>
  <c r="D57" i="40" s="1"/>
  <c r="L56" i="40"/>
  <c r="K56" i="40"/>
  <c r="J56" i="40"/>
  <c r="H56" i="40"/>
  <c r="F56" i="40"/>
  <c r="E56" i="40"/>
  <c r="D56" i="40" s="1"/>
  <c r="L55" i="40"/>
  <c r="K55" i="40"/>
  <c r="J55" i="40"/>
  <c r="H55" i="40"/>
  <c r="F55" i="40"/>
  <c r="E55" i="40"/>
  <c r="D55" i="40" s="1"/>
  <c r="L54" i="40"/>
  <c r="K54" i="40"/>
  <c r="J54" i="40"/>
  <c r="H54" i="40"/>
  <c r="F54" i="40"/>
  <c r="E54" i="40"/>
  <c r="D54" i="40" s="1"/>
  <c r="L53" i="40"/>
  <c r="K53" i="40"/>
  <c r="J53" i="40"/>
  <c r="H53" i="40"/>
  <c r="F53" i="40"/>
  <c r="E53" i="40"/>
  <c r="D53" i="40" s="1"/>
  <c r="L52" i="40"/>
  <c r="K52" i="40"/>
  <c r="J52" i="40"/>
  <c r="H52" i="40"/>
  <c r="F52" i="40"/>
  <c r="E52" i="40"/>
  <c r="D52" i="40" s="1"/>
  <c r="L51" i="40"/>
  <c r="K51" i="40"/>
  <c r="J51" i="40"/>
  <c r="H51" i="40"/>
  <c r="F51" i="40"/>
  <c r="E51" i="40"/>
  <c r="D51" i="40" s="1"/>
  <c r="L50" i="40"/>
  <c r="K50" i="40"/>
  <c r="J50" i="40"/>
  <c r="H50" i="40"/>
  <c r="F50" i="40"/>
  <c r="E50" i="40"/>
  <c r="D50" i="40" s="1"/>
  <c r="L49" i="40"/>
  <c r="K49" i="40"/>
  <c r="J49" i="40"/>
  <c r="H49" i="40"/>
  <c r="F49" i="40"/>
  <c r="E49" i="40"/>
  <c r="D49" i="40" s="1"/>
  <c r="L48" i="40"/>
  <c r="K48" i="40"/>
  <c r="J48" i="40"/>
  <c r="H48" i="40"/>
  <c r="F48" i="40"/>
  <c r="E48" i="40"/>
  <c r="D48" i="40" s="1"/>
  <c r="L47" i="40"/>
  <c r="K47" i="40"/>
  <c r="J47" i="40"/>
  <c r="H47" i="40"/>
  <c r="F47" i="40"/>
  <c r="E47" i="40"/>
  <c r="D47" i="40" s="1"/>
  <c r="L46" i="40"/>
  <c r="K46" i="40"/>
  <c r="J46" i="40"/>
  <c r="H46" i="40"/>
  <c r="F46" i="40"/>
  <c r="E46" i="40"/>
  <c r="D46" i="40" s="1"/>
  <c r="L45" i="40"/>
  <c r="K45" i="40"/>
  <c r="J45" i="40"/>
  <c r="H45" i="40"/>
  <c r="F45" i="40"/>
  <c r="E45" i="40"/>
  <c r="D45" i="40" s="1"/>
  <c r="L44" i="40"/>
  <c r="K44" i="40"/>
  <c r="J44" i="40"/>
  <c r="H44" i="40"/>
  <c r="F44" i="40"/>
  <c r="E44" i="40"/>
  <c r="D44" i="40" s="1"/>
  <c r="L43" i="40"/>
  <c r="K43" i="40"/>
  <c r="J43" i="40"/>
  <c r="H43" i="40"/>
  <c r="F43" i="40"/>
  <c r="E43" i="40"/>
  <c r="D43" i="40" s="1"/>
  <c r="L42" i="40"/>
  <c r="K42" i="40"/>
  <c r="J42" i="40"/>
  <c r="H42" i="40"/>
  <c r="F42" i="40"/>
  <c r="E42" i="40"/>
  <c r="D42" i="40" s="1"/>
  <c r="L41" i="40"/>
  <c r="K41" i="40"/>
  <c r="J41" i="40"/>
  <c r="H41" i="40"/>
  <c r="F41" i="40"/>
  <c r="E41" i="40"/>
  <c r="D41" i="40" s="1"/>
  <c r="L40" i="40"/>
  <c r="K40" i="40"/>
  <c r="J40" i="40"/>
  <c r="H40" i="40"/>
  <c r="F40" i="40"/>
  <c r="E40" i="40"/>
  <c r="D40" i="40" s="1"/>
  <c r="L39" i="40"/>
  <c r="K39" i="40"/>
  <c r="J39" i="40"/>
  <c r="H39" i="40"/>
  <c r="F39" i="40"/>
  <c r="E39" i="40"/>
  <c r="D39" i="40" s="1"/>
  <c r="L38" i="40"/>
  <c r="K38" i="40"/>
  <c r="J38" i="40"/>
  <c r="H38" i="40"/>
  <c r="F38" i="40"/>
  <c r="E38" i="40"/>
  <c r="D38" i="40" s="1"/>
  <c r="L37" i="40"/>
  <c r="K37" i="40"/>
  <c r="J37" i="40"/>
  <c r="H37" i="40"/>
  <c r="F37" i="40"/>
  <c r="E37" i="40"/>
  <c r="D37" i="40" s="1"/>
  <c r="L36" i="40"/>
  <c r="K36" i="40"/>
  <c r="J36" i="40"/>
  <c r="H36" i="40"/>
  <c r="F36" i="40"/>
  <c r="E36" i="40"/>
  <c r="D36" i="40" s="1"/>
  <c r="L35" i="40"/>
  <c r="K35" i="40"/>
  <c r="J35" i="40"/>
  <c r="H35" i="40"/>
  <c r="F35" i="40"/>
  <c r="E35" i="40"/>
  <c r="D35" i="40" s="1"/>
  <c r="L34" i="40"/>
  <c r="K34" i="40"/>
  <c r="J34" i="40"/>
  <c r="H34" i="40"/>
  <c r="F34" i="40"/>
  <c r="E34" i="40"/>
  <c r="D34" i="40" s="1"/>
  <c r="L33" i="40"/>
  <c r="K33" i="40"/>
  <c r="J33" i="40"/>
  <c r="H33" i="40"/>
  <c r="F33" i="40"/>
  <c r="E33" i="40"/>
  <c r="D33" i="40" s="1"/>
  <c r="L32" i="40"/>
  <c r="K32" i="40"/>
  <c r="J32" i="40"/>
  <c r="H32" i="40"/>
  <c r="F32" i="40"/>
  <c r="E32" i="40"/>
  <c r="D32" i="40" s="1"/>
  <c r="J3" i="40"/>
  <c r="J2" i="40"/>
  <c r="J4" i="40"/>
  <c r="V4087" i="4"/>
  <c r="R4087" i="4"/>
  <c r="S4087" i="4" s="1"/>
  <c r="V4086" i="4"/>
  <c r="R4086" i="4"/>
  <c r="S4086" i="4" s="1"/>
  <c r="V4085" i="4"/>
  <c r="G105" i="40"/>
  <c r="R4085" i="4"/>
  <c r="V4084" i="4"/>
  <c r="R4084" i="4"/>
  <c r="S4084" i="4" s="1"/>
  <c r="V4083" i="4"/>
  <c r="R4083" i="4"/>
  <c r="S4083" i="4" s="1"/>
  <c r="V4082" i="4"/>
  <c r="G104" i="40"/>
  <c r="R4082" i="4"/>
  <c r="V4081" i="4"/>
  <c r="R4081" i="4"/>
  <c r="S4081" i="4" s="1"/>
  <c r="V4080" i="4"/>
  <c r="G103" i="40"/>
  <c r="R4080" i="4"/>
  <c r="V4079" i="4"/>
  <c r="R4079" i="4"/>
  <c r="S4079" i="4" s="1"/>
  <c r="V4078" i="4"/>
  <c r="R4078" i="4"/>
  <c r="S4078" i="4" s="1"/>
  <c r="V4077" i="4"/>
  <c r="R4077" i="4"/>
  <c r="S4077" i="4" s="1"/>
  <c r="V4076" i="4"/>
  <c r="G159" i="40"/>
  <c r="R4076" i="4"/>
  <c r="V4075" i="4"/>
  <c r="R4075" i="4"/>
  <c r="S4075" i="4" s="1"/>
  <c r="V4074" i="4"/>
  <c r="R4074" i="4"/>
  <c r="S4074" i="4" s="1"/>
  <c r="V4073" i="4"/>
  <c r="R4073" i="4"/>
  <c r="S4073" i="4" s="1"/>
  <c r="V4072" i="4"/>
  <c r="G102" i="40"/>
  <c r="R4072" i="4"/>
  <c r="V4071" i="4"/>
  <c r="R4071" i="4"/>
  <c r="S4071" i="4" s="1"/>
  <c r="V4070" i="4"/>
  <c r="G101" i="40"/>
  <c r="R4070" i="4"/>
  <c r="V4069" i="4"/>
  <c r="G100" i="40"/>
  <c r="R4069" i="4"/>
  <c r="V4068" i="4"/>
  <c r="R4068" i="4"/>
  <c r="S4068" i="4" s="1"/>
  <c r="V4067" i="4"/>
  <c r="R4067" i="4"/>
  <c r="S4067" i="4" s="1"/>
  <c r="V4066" i="4"/>
  <c r="G99" i="40"/>
  <c r="R4066" i="4"/>
  <c r="V4065" i="4"/>
  <c r="R4065" i="4"/>
  <c r="S4065" i="4" s="1"/>
  <c r="V4064" i="4"/>
  <c r="R4064" i="4"/>
  <c r="S4064" i="4" s="1"/>
  <c r="V4063" i="4"/>
  <c r="G98" i="40"/>
  <c r="R4063" i="4"/>
  <c r="V4062" i="4"/>
  <c r="R4062" i="4"/>
  <c r="S4062" i="4" s="1"/>
  <c r="V4061" i="4"/>
  <c r="G97" i="40"/>
  <c r="R4061" i="4"/>
  <c r="V4060" i="4"/>
  <c r="G138" i="41"/>
  <c r="R4060" i="4"/>
  <c r="V4059" i="4"/>
  <c r="R4059" i="4"/>
  <c r="S4059" i="4" s="1"/>
  <c r="V4058" i="4"/>
  <c r="G96" i="40"/>
  <c r="R4058" i="4"/>
  <c r="V4057" i="4"/>
  <c r="R4057" i="4"/>
  <c r="S4057" i="4" s="1"/>
  <c r="V4056" i="4"/>
  <c r="G95" i="40"/>
  <c r="R4056" i="4"/>
  <c r="V4055" i="4"/>
  <c r="G94" i="40"/>
  <c r="R4055" i="4"/>
  <c r="V4054" i="4"/>
  <c r="R4054" i="4"/>
  <c r="S4054" i="4" s="1"/>
  <c r="V4053" i="4"/>
  <c r="R4053" i="4"/>
  <c r="S4053" i="4" s="1"/>
  <c r="V4052" i="4"/>
  <c r="R4052" i="4"/>
  <c r="S4052" i="4" s="1"/>
  <c r="V4051" i="4"/>
  <c r="G93" i="40"/>
  <c r="R4051" i="4"/>
  <c r="V4050" i="4"/>
  <c r="R4050" i="4"/>
  <c r="S4050" i="4" s="1"/>
  <c r="V4049" i="4"/>
  <c r="R4049" i="4"/>
  <c r="S4049" i="4" s="1"/>
  <c r="V4048" i="4"/>
  <c r="R4048" i="4"/>
  <c r="S4048" i="4" s="1"/>
  <c r="V4047" i="4"/>
  <c r="R4047" i="4"/>
  <c r="S4047" i="4" s="1"/>
  <c r="V4046" i="4"/>
  <c r="G92" i="40"/>
  <c r="R4046" i="4"/>
  <c r="V4045" i="4"/>
  <c r="G91" i="40"/>
  <c r="R4045" i="4"/>
  <c r="V4044" i="4"/>
  <c r="G68" i="40"/>
  <c r="R4044" i="4"/>
  <c r="S4044" i="4" s="1"/>
  <c r="V4043" i="4"/>
  <c r="G90" i="40"/>
  <c r="R4043" i="4"/>
  <c r="V4042" i="4"/>
  <c r="G89" i="40"/>
  <c r="R4042" i="4"/>
  <c r="V4041" i="4"/>
  <c r="R4041" i="4"/>
  <c r="S4041" i="4" s="1"/>
  <c r="V4040" i="4"/>
  <c r="G107" i="41"/>
  <c r="R4040" i="4"/>
  <c r="V4039" i="4"/>
  <c r="G88" i="40"/>
  <c r="R4039" i="4"/>
  <c r="V4038" i="4"/>
  <c r="R4038" i="4"/>
  <c r="S4038" i="4" s="1"/>
  <c r="V4037" i="4"/>
  <c r="G87" i="40"/>
  <c r="R4037" i="4"/>
  <c r="V4036" i="4"/>
  <c r="R4036" i="4"/>
  <c r="S4036" i="4" s="1"/>
  <c r="V4035" i="4"/>
  <c r="R4035" i="4"/>
  <c r="S4035" i="4" s="1"/>
  <c r="V4034" i="4"/>
  <c r="G86" i="40"/>
  <c r="R4034" i="4"/>
  <c r="V4033" i="4"/>
  <c r="G85" i="40"/>
  <c r="R4033" i="4"/>
  <c r="V4032" i="4"/>
  <c r="R4032" i="4"/>
  <c r="S4032" i="4" s="1"/>
  <c r="V4031" i="4"/>
  <c r="R4031" i="4"/>
  <c r="S4031" i="4" s="1"/>
  <c r="V4030" i="4"/>
  <c r="G67" i="40"/>
  <c r="R4030" i="4"/>
  <c r="S4030" i="4" s="1"/>
  <c r="V4029" i="4"/>
  <c r="G84" i="40"/>
  <c r="R4029" i="4"/>
  <c r="V4028" i="4"/>
  <c r="G66" i="40"/>
  <c r="R4028" i="4"/>
  <c r="S4028" i="4" s="1"/>
  <c r="V4027" i="4"/>
  <c r="G65" i="40"/>
  <c r="R4027" i="4"/>
  <c r="S4027" i="4" s="1"/>
  <c r="V4026" i="4"/>
  <c r="R4026" i="4"/>
  <c r="S4026" i="4" s="1"/>
  <c r="V4025" i="4"/>
  <c r="G83" i="40"/>
  <c r="R4025" i="4"/>
  <c r="V4024" i="4"/>
  <c r="R4024" i="4"/>
  <c r="S4024" i="4" s="1"/>
  <c r="V4023" i="4"/>
  <c r="R4023" i="4"/>
  <c r="S4023" i="4" s="1"/>
  <c r="V4022" i="4"/>
  <c r="R4022" i="4"/>
  <c r="S4022" i="4" s="1"/>
  <c r="V4021" i="4"/>
  <c r="R4021" i="4"/>
  <c r="S4021" i="4" s="1"/>
  <c r="V4020" i="4"/>
  <c r="G82" i="40"/>
  <c r="R4020" i="4"/>
  <c r="V4019" i="4"/>
  <c r="G81" i="40"/>
  <c r="R4019" i="4"/>
  <c r="V4018" i="4"/>
  <c r="R4018" i="4"/>
  <c r="S4018" i="4" s="1"/>
  <c r="V4017" i="4"/>
  <c r="R4017" i="4"/>
  <c r="S4017" i="4" s="1"/>
  <c r="V4016" i="4"/>
  <c r="G80" i="40"/>
  <c r="R4016" i="4"/>
  <c r="V4015" i="4"/>
  <c r="R4015" i="4"/>
  <c r="S4015" i="4" s="1"/>
  <c r="V4014" i="4"/>
  <c r="G79" i="40"/>
  <c r="R4014" i="4"/>
  <c r="K4" i="40"/>
  <c r="K2" i="40"/>
  <c r="V4013" i="4"/>
  <c r="R4013" i="4"/>
  <c r="S4013" i="4" s="1"/>
  <c r="V4012" i="4"/>
  <c r="G78" i="40"/>
  <c r="R4012" i="4"/>
  <c r="V4011" i="4"/>
  <c r="R4011" i="4"/>
  <c r="S4011" i="4" s="1"/>
  <c r="V4010" i="4"/>
  <c r="R4010" i="4"/>
  <c r="S4010" i="4" s="1"/>
  <c r="V4009" i="4"/>
  <c r="R4009" i="4"/>
  <c r="S4009" i="4" s="1"/>
  <c r="V4008" i="4"/>
  <c r="R4008" i="4"/>
  <c r="S4008" i="4" s="1"/>
  <c r="V4007" i="4"/>
  <c r="R4007" i="4"/>
  <c r="S4007" i="4" s="1"/>
  <c r="V4006" i="4"/>
  <c r="G77" i="40"/>
  <c r="R4006" i="4"/>
  <c r="V4005" i="4"/>
  <c r="G64" i="40"/>
  <c r="R4005" i="4"/>
  <c r="S4005" i="4" s="1"/>
  <c r="V4004" i="4"/>
  <c r="R4004" i="4"/>
  <c r="S4004" i="4" s="1"/>
  <c r="V4003" i="4"/>
  <c r="G76" i="40"/>
  <c r="R4003" i="4"/>
  <c r="V4002" i="4"/>
  <c r="R4002" i="4"/>
  <c r="S4002" i="4" s="1"/>
  <c r="V4001" i="4"/>
  <c r="R4001" i="4"/>
  <c r="S4001" i="4" s="1"/>
  <c r="V4000" i="4"/>
  <c r="R4000" i="4"/>
  <c r="S4000" i="4" s="1"/>
  <c r="V3999" i="4"/>
  <c r="R3999" i="4"/>
  <c r="I7" i="43" s="1"/>
  <c r="V3998" i="4"/>
  <c r="R3998" i="4"/>
  <c r="S3998" i="4" s="1"/>
  <c r="V3997" i="4"/>
  <c r="G63" i="40"/>
  <c r="R3997" i="4"/>
  <c r="S3997" i="4" s="1"/>
  <c r="V3996" i="4"/>
  <c r="G75" i="40"/>
  <c r="R3996" i="4"/>
  <c r="V3995" i="4"/>
  <c r="G62" i="40"/>
  <c r="R3995" i="4"/>
  <c r="S3995" i="4" s="1"/>
  <c r="V3994" i="4"/>
  <c r="R3994" i="4"/>
  <c r="S3994" i="4" s="1"/>
  <c r="V3993" i="4"/>
  <c r="R3993" i="4"/>
  <c r="S3993" i="4" s="1"/>
  <c r="V3992" i="4"/>
  <c r="R3992" i="4"/>
  <c r="S3992" i="4" s="1"/>
  <c r="V3991" i="4"/>
  <c r="R3991" i="4"/>
  <c r="S3991" i="4" s="1"/>
  <c r="V3990" i="4"/>
  <c r="R3990" i="4"/>
  <c r="S3990" i="4" s="1"/>
  <c r="V3989" i="4"/>
  <c r="R3989" i="4"/>
  <c r="S3989" i="4" s="1"/>
  <c r="V3988" i="4"/>
  <c r="R3988" i="4"/>
  <c r="S3988" i="4" s="1"/>
  <c r="V3987" i="4"/>
  <c r="R3987" i="4"/>
  <c r="S3987" i="4" s="1"/>
  <c r="V3986" i="4"/>
  <c r="R3986" i="4"/>
  <c r="S3986" i="4" s="1"/>
  <c r="V3985" i="4"/>
  <c r="R3985" i="4"/>
  <c r="S3985" i="4" s="1"/>
  <c r="V3984" i="4"/>
  <c r="R3984" i="4"/>
  <c r="S3984" i="4" s="1"/>
  <c r="V3983" i="4"/>
  <c r="R3983" i="4"/>
  <c r="S3983" i="4" s="1"/>
  <c r="V3982" i="4"/>
  <c r="R3982" i="4"/>
  <c r="S3982" i="4" s="1"/>
  <c r="V3981" i="4"/>
  <c r="R3981" i="4"/>
  <c r="S3981" i="4" s="1"/>
  <c r="V3980" i="4"/>
  <c r="R3980" i="4"/>
  <c r="S3980" i="4" s="1"/>
  <c r="V3979" i="4"/>
  <c r="G61" i="40"/>
  <c r="R3979" i="4"/>
  <c r="S3979" i="4" s="1"/>
  <c r="V3978" i="4"/>
  <c r="G60" i="40"/>
  <c r="R3978" i="4"/>
  <c r="S3978" i="4" s="1"/>
  <c r="V3977" i="4"/>
  <c r="R3977" i="4"/>
  <c r="S3977" i="4" s="1"/>
  <c r="V3976" i="4"/>
  <c r="R3976" i="4"/>
  <c r="S3976" i="4" s="1"/>
  <c r="V3975" i="4"/>
  <c r="G59" i="40"/>
  <c r="R3975" i="4"/>
  <c r="S3975" i="4" s="1"/>
  <c r="V3974" i="4"/>
  <c r="R3974" i="4"/>
  <c r="S3974" i="4" s="1"/>
  <c r="V3973" i="4"/>
  <c r="R3973" i="4"/>
  <c r="S3973" i="4" s="1"/>
  <c r="V3972" i="4"/>
  <c r="G74" i="40"/>
  <c r="R3972" i="4"/>
  <c r="V3971" i="4"/>
  <c r="R3971" i="4"/>
  <c r="S3971" i="4" s="1"/>
  <c r="V3970" i="4"/>
  <c r="G58" i="40"/>
  <c r="R3970" i="4"/>
  <c r="S3970" i="4" s="1"/>
  <c r="V3969" i="4"/>
  <c r="G57" i="40"/>
  <c r="R3969" i="4"/>
  <c r="S3969" i="4" s="1"/>
  <c r="V3968" i="4"/>
  <c r="R3968" i="4"/>
  <c r="S3968" i="4" s="1"/>
  <c r="V3967" i="4"/>
  <c r="G73" i="40"/>
  <c r="R3967" i="4"/>
  <c r="V3966" i="4"/>
  <c r="R3966" i="4"/>
  <c r="S3966" i="4" s="1"/>
  <c r="V3965" i="4"/>
  <c r="G56" i="40"/>
  <c r="R3965" i="4"/>
  <c r="S3965" i="4" s="1"/>
  <c r="V3964" i="4"/>
  <c r="R3964" i="4"/>
  <c r="S3964" i="4" s="1"/>
  <c r="V3963" i="4"/>
  <c r="R3963" i="4"/>
  <c r="S3963" i="4" s="1"/>
  <c r="V3962" i="4"/>
  <c r="R3962" i="4"/>
  <c r="S3962" i="4" s="1"/>
  <c r="V3961" i="4"/>
  <c r="G72" i="40"/>
  <c r="R3961" i="4"/>
  <c r="V3960" i="4"/>
  <c r="R3960" i="4"/>
  <c r="S3960" i="4" s="1"/>
  <c r="V3959" i="4"/>
  <c r="G55" i="40"/>
  <c r="R3959" i="4"/>
  <c r="S3959" i="4" s="1"/>
  <c r="V3958" i="4"/>
  <c r="R3958" i="4"/>
  <c r="S3958" i="4" s="1"/>
  <c r="V3957" i="4"/>
  <c r="G54" i="40"/>
  <c r="R3957" i="4"/>
  <c r="S3957" i="4" s="1"/>
  <c r="V3956" i="4"/>
  <c r="R3956" i="4"/>
  <c r="S3956" i="4" s="1"/>
  <c r="V3955" i="4"/>
  <c r="R3955" i="4"/>
  <c r="S3955" i="4" s="1"/>
  <c r="V3954" i="4"/>
  <c r="R3954" i="4"/>
  <c r="S3954" i="4" s="1"/>
  <c r="V3953" i="4"/>
  <c r="G52" i="40"/>
  <c r="R3953" i="4"/>
  <c r="S3953" i="4" s="1"/>
  <c r="V3952" i="4"/>
  <c r="R3952" i="4"/>
  <c r="S3952" i="4" s="1"/>
  <c r="V3951" i="4"/>
  <c r="R3951" i="4"/>
  <c r="S3951" i="4" s="1"/>
  <c r="V3950" i="4"/>
  <c r="R3950" i="4"/>
  <c r="S3950" i="4" s="1"/>
  <c r="V3949" i="4"/>
  <c r="R3949" i="4"/>
  <c r="S3949" i="4" s="1"/>
  <c r="V3948" i="4"/>
  <c r="R3948" i="4"/>
  <c r="S3948" i="4" s="1"/>
  <c r="V3947" i="4"/>
  <c r="R3947" i="4"/>
  <c r="S3947" i="4" s="1"/>
  <c r="V3946" i="4"/>
  <c r="R3946" i="4"/>
  <c r="S3946" i="4" s="1"/>
  <c r="V3945" i="4"/>
  <c r="R3945" i="4"/>
  <c r="S3945" i="4" s="1"/>
  <c r="V3944" i="4"/>
  <c r="G51" i="40"/>
  <c r="R3944" i="4"/>
  <c r="S3944" i="4" s="1"/>
  <c r="V3943" i="4"/>
  <c r="R3943" i="4"/>
  <c r="S3943" i="4" s="1"/>
  <c r="V3942" i="4"/>
  <c r="G50" i="40"/>
  <c r="R3942" i="4"/>
  <c r="S3942" i="4" s="1"/>
  <c r="V3941" i="4"/>
  <c r="G49" i="40"/>
  <c r="R3941" i="4"/>
  <c r="S3941" i="4" s="1"/>
  <c r="V3940" i="4"/>
  <c r="G48" i="40"/>
  <c r="R3940" i="4"/>
  <c r="S3940" i="4" s="1"/>
  <c r="V3939" i="4"/>
  <c r="R3939" i="4"/>
  <c r="S3939" i="4" s="1"/>
  <c r="V3938" i="4"/>
  <c r="R3938" i="4"/>
  <c r="S3938" i="4" s="1"/>
  <c r="V3937" i="4"/>
  <c r="R3937" i="4"/>
  <c r="Q277" i="40"/>
  <c r="Q178" i="40"/>
  <c r="Q177" i="40"/>
  <c r="Q176" i="40"/>
  <c r="Q175" i="40"/>
  <c r="Q174" i="40"/>
  <c r="Q173" i="40"/>
  <c r="Q172" i="40"/>
  <c r="Q170" i="40"/>
  <c r="Q169" i="40"/>
  <c r="Q168" i="40"/>
  <c r="Q128" i="40"/>
  <c r="Q127" i="40"/>
  <c r="Q125" i="40"/>
  <c r="Q124" i="40"/>
  <c r="Q123" i="40"/>
  <c r="Q120" i="40"/>
  <c r="Q110" i="40"/>
  <c r="Q109" i="40"/>
  <c r="Q108" i="40"/>
  <c r="Q107" i="40"/>
  <c r="Q106" i="40"/>
  <c r="Q105" i="40"/>
  <c r="Q104" i="40"/>
  <c r="Q103" i="40"/>
  <c r="Q102" i="40"/>
  <c r="Q100" i="40"/>
  <c r="Q99" i="40"/>
  <c r="Q98" i="40"/>
  <c r="Q96" i="40"/>
  <c r="Q95" i="40"/>
  <c r="Q94" i="40"/>
  <c r="Q93" i="40"/>
  <c r="Q92" i="40"/>
  <c r="Q90" i="40"/>
  <c r="L31" i="40"/>
  <c r="K31" i="40"/>
  <c r="J31" i="40"/>
  <c r="H31" i="40"/>
  <c r="F31" i="40"/>
  <c r="E31" i="40"/>
  <c r="D31" i="40" s="1"/>
  <c r="L30" i="40"/>
  <c r="K30" i="40"/>
  <c r="J30" i="40"/>
  <c r="H30" i="40"/>
  <c r="F30" i="40"/>
  <c r="E30" i="40"/>
  <c r="D30" i="40" s="1"/>
  <c r="L29" i="40"/>
  <c r="K29" i="40"/>
  <c r="J29" i="40"/>
  <c r="H29" i="40"/>
  <c r="F29" i="40"/>
  <c r="E29" i="40"/>
  <c r="D29" i="40" s="1"/>
  <c r="L28" i="40"/>
  <c r="K28" i="40"/>
  <c r="J28" i="40"/>
  <c r="H28" i="40"/>
  <c r="F28" i="40"/>
  <c r="E28" i="40"/>
  <c r="D28" i="40" s="1"/>
  <c r="L27" i="40"/>
  <c r="K27" i="40"/>
  <c r="J27" i="40"/>
  <c r="H27" i="40"/>
  <c r="F27" i="40"/>
  <c r="E27" i="40"/>
  <c r="D27" i="40" s="1"/>
  <c r="L26" i="40"/>
  <c r="K26" i="40"/>
  <c r="J26" i="40"/>
  <c r="H26" i="40"/>
  <c r="F26" i="40"/>
  <c r="E26" i="40"/>
  <c r="D26" i="40" s="1"/>
  <c r="L25" i="40"/>
  <c r="K25" i="40"/>
  <c r="J25" i="40"/>
  <c r="H25" i="40"/>
  <c r="F25" i="40"/>
  <c r="E25" i="40"/>
  <c r="D25" i="40" s="1"/>
  <c r="L24" i="40"/>
  <c r="K24" i="40"/>
  <c r="J24" i="40"/>
  <c r="H24" i="40"/>
  <c r="F24" i="40"/>
  <c r="E24" i="40"/>
  <c r="D24" i="40" s="1"/>
  <c r="L23" i="40"/>
  <c r="K23" i="40"/>
  <c r="J23" i="40"/>
  <c r="H23" i="40"/>
  <c r="F23" i="40"/>
  <c r="E23" i="40"/>
  <c r="D23" i="40" s="1"/>
  <c r="L22" i="40"/>
  <c r="K22" i="40"/>
  <c r="J22" i="40"/>
  <c r="H22" i="40"/>
  <c r="F22" i="40"/>
  <c r="E22" i="40"/>
  <c r="D22" i="40" s="1"/>
  <c r="L21" i="40"/>
  <c r="K21" i="40"/>
  <c r="J21" i="40"/>
  <c r="H21" i="40"/>
  <c r="F21" i="40"/>
  <c r="E21" i="40"/>
  <c r="D21" i="40" s="1"/>
  <c r="L20" i="40"/>
  <c r="K20" i="40"/>
  <c r="J20" i="40"/>
  <c r="H20" i="40"/>
  <c r="F20" i="40"/>
  <c r="E20" i="40"/>
  <c r="D20" i="40" s="1"/>
  <c r="L19" i="40"/>
  <c r="K19" i="40"/>
  <c r="J19" i="40"/>
  <c r="H19" i="40"/>
  <c r="F19" i="40"/>
  <c r="E19" i="40"/>
  <c r="D19" i="40" s="1"/>
  <c r="L18" i="40"/>
  <c r="K18" i="40"/>
  <c r="J18" i="40"/>
  <c r="H18" i="40"/>
  <c r="F18" i="40"/>
  <c r="E18" i="40"/>
  <c r="D18" i="40" s="1"/>
  <c r="L17" i="40"/>
  <c r="K17" i="40"/>
  <c r="J17" i="40"/>
  <c r="H17" i="40"/>
  <c r="F17" i="40"/>
  <c r="E17" i="40"/>
  <c r="D17" i="40" s="1"/>
  <c r="L16" i="40"/>
  <c r="K16" i="40"/>
  <c r="J16" i="40"/>
  <c r="H16" i="40"/>
  <c r="F16" i="40"/>
  <c r="E16" i="40"/>
  <c r="D16" i="40" s="1"/>
  <c r="L15" i="40"/>
  <c r="K15" i="40"/>
  <c r="J15" i="40"/>
  <c r="H15" i="40"/>
  <c r="F15" i="40"/>
  <c r="E15" i="40"/>
  <c r="D15" i="40" s="1"/>
  <c r="L14" i="40"/>
  <c r="K14" i="40"/>
  <c r="J14" i="40"/>
  <c r="H14" i="40"/>
  <c r="F14" i="40"/>
  <c r="E14" i="40"/>
  <c r="D14" i="40" s="1"/>
  <c r="L13" i="40"/>
  <c r="K13" i="40"/>
  <c r="J13" i="40"/>
  <c r="H13" i="40"/>
  <c r="F13" i="40"/>
  <c r="E13" i="40"/>
  <c r="D13" i="40" s="1"/>
  <c r="L12" i="40"/>
  <c r="K12" i="40"/>
  <c r="J12" i="40"/>
  <c r="H12" i="40"/>
  <c r="F12" i="40"/>
  <c r="E12" i="40"/>
  <c r="D12" i="40" s="1"/>
  <c r="L11" i="40"/>
  <c r="K11" i="40"/>
  <c r="J11" i="40"/>
  <c r="H11" i="40"/>
  <c r="F11" i="40"/>
  <c r="E11" i="40"/>
  <c r="D11" i="40" s="1"/>
  <c r="L10" i="40"/>
  <c r="K10" i="40"/>
  <c r="J10" i="40"/>
  <c r="H10" i="40"/>
  <c r="F10" i="40"/>
  <c r="E10" i="40"/>
  <c r="D10" i="40" s="1"/>
  <c r="L9" i="40"/>
  <c r="K9" i="40"/>
  <c r="J9" i="40"/>
  <c r="H9" i="40"/>
  <c r="F9" i="40"/>
  <c r="E9" i="40"/>
  <c r="D9" i="40" s="1"/>
  <c r="L8" i="40"/>
  <c r="K8" i="40"/>
  <c r="J8" i="40"/>
  <c r="H8" i="40"/>
  <c r="F8" i="40"/>
  <c r="E8" i="40"/>
  <c r="D8" i="40" s="1"/>
  <c r="L7" i="40"/>
  <c r="K7" i="40"/>
  <c r="J7" i="40"/>
  <c r="H7" i="40"/>
  <c r="F7" i="40"/>
  <c r="E7" i="40"/>
  <c r="D7" i="40" s="1"/>
  <c r="K3" i="40"/>
  <c r="Q277" i="39"/>
  <c r="Q223" i="39"/>
  <c r="Q222" i="39"/>
  <c r="Q221" i="39"/>
  <c r="Q220" i="39"/>
  <c r="Q219" i="39"/>
  <c r="Q218" i="39"/>
  <c r="Q217" i="39"/>
  <c r="Q216" i="39"/>
  <c r="Q214" i="39"/>
  <c r="Q185" i="39"/>
  <c r="Q183" i="39"/>
  <c r="Q182" i="39"/>
  <c r="Q181" i="39"/>
  <c r="Q179" i="39"/>
  <c r="Q178" i="39"/>
  <c r="Q177" i="39"/>
  <c r="Q176" i="39"/>
  <c r="Q175" i="39"/>
  <c r="Q174" i="39"/>
  <c r="Q173" i="39"/>
  <c r="Q172" i="39"/>
  <c r="Q170" i="39"/>
  <c r="Q169" i="39"/>
  <c r="Q168" i="39"/>
  <c r="Q128" i="39"/>
  <c r="Q127" i="39"/>
  <c r="Q125" i="39"/>
  <c r="Q124" i="39"/>
  <c r="Q123" i="39"/>
  <c r="Q120" i="39"/>
  <c r="Q110" i="39"/>
  <c r="Q109" i="39"/>
  <c r="Q108" i="39"/>
  <c r="Q107" i="39"/>
  <c r="Q106" i="39"/>
  <c r="Q105" i="39"/>
  <c r="Q104" i="39"/>
  <c r="Q103" i="39"/>
  <c r="Q102" i="39"/>
  <c r="Q100" i="39"/>
  <c r="Q99" i="39"/>
  <c r="Q98" i="39"/>
  <c r="Q96" i="39"/>
  <c r="Q95" i="39"/>
  <c r="Q94" i="39"/>
  <c r="Q93" i="39"/>
  <c r="Q92" i="39"/>
  <c r="Q90" i="39"/>
  <c r="V3936" i="4"/>
  <c r="R3844" i="4"/>
  <c r="S3844" i="4" s="1"/>
  <c r="V3844" i="4"/>
  <c r="R3845" i="4"/>
  <c r="S3845" i="4" s="1"/>
  <c r="V3845" i="4"/>
  <c r="R3846" i="4"/>
  <c r="S3846" i="4" s="1"/>
  <c r="V3846" i="4"/>
  <c r="R3847" i="4"/>
  <c r="S3847" i="4" s="1"/>
  <c r="V3847" i="4"/>
  <c r="R3848" i="4"/>
  <c r="S3848" i="4" s="1"/>
  <c r="V3848" i="4"/>
  <c r="R3849" i="4"/>
  <c r="S3849" i="4" s="1"/>
  <c r="V3849" i="4"/>
  <c r="R3850" i="4"/>
  <c r="S3850" i="4" s="1"/>
  <c r="G37" i="40"/>
  <c r="V3850" i="4"/>
  <c r="R3851" i="4"/>
  <c r="S3851" i="4" s="1"/>
  <c r="G38" i="40"/>
  <c r="V3851" i="4"/>
  <c r="R3852" i="4"/>
  <c r="G119" i="40"/>
  <c r="V3852" i="4"/>
  <c r="R3853" i="4"/>
  <c r="S3853" i="4" s="1"/>
  <c r="V3853" i="4"/>
  <c r="R3854" i="4"/>
  <c r="S3854" i="4" s="1"/>
  <c r="V3854" i="4"/>
  <c r="R3855" i="4"/>
  <c r="S3855" i="4" s="1"/>
  <c r="V3855" i="4"/>
  <c r="R3856" i="4"/>
  <c r="S3856" i="4" s="1"/>
  <c r="V3856" i="4"/>
  <c r="R3857" i="4"/>
  <c r="S3857" i="4" s="1"/>
  <c r="V3857" i="4"/>
  <c r="R3858" i="4"/>
  <c r="S3858" i="4" s="1"/>
  <c r="V3858" i="4"/>
  <c r="R3859" i="4"/>
  <c r="S3859" i="4" s="1"/>
  <c r="V3859" i="4"/>
  <c r="R3860" i="4"/>
  <c r="S3860" i="4" s="1"/>
  <c r="V3860" i="4"/>
  <c r="R3861" i="4"/>
  <c r="S3861" i="4" s="1"/>
  <c r="V3861" i="4"/>
  <c r="R3862" i="4"/>
  <c r="S3862" i="4" s="1"/>
  <c r="V3862" i="4"/>
  <c r="R3863" i="4"/>
  <c r="S3863" i="4" s="1"/>
  <c r="V3863" i="4"/>
  <c r="R3864" i="4"/>
  <c r="S3864" i="4" s="1"/>
  <c r="V3864" i="4"/>
  <c r="R3865" i="4"/>
  <c r="S3865" i="4" s="1"/>
  <c r="V3865" i="4"/>
  <c r="R3866" i="4"/>
  <c r="S3866" i="4" s="1"/>
  <c r="V3866" i="4"/>
  <c r="R3867" i="4"/>
  <c r="S3867" i="4" s="1"/>
  <c r="V3867" i="4"/>
  <c r="R3868" i="4"/>
  <c r="S3868" i="4" s="1"/>
  <c r="V3868" i="4"/>
  <c r="R3869" i="4"/>
  <c r="S3869" i="4" s="1"/>
  <c r="V3869" i="4"/>
  <c r="R3870" i="4"/>
  <c r="S3870" i="4" s="1"/>
  <c r="V3870" i="4"/>
  <c r="R3871" i="4"/>
  <c r="S3871" i="4" s="1"/>
  <c r="V3871" i="4"/>
  <c r="R3872" i="4"/>
  <c r="S3872" i="4" s="1"/>
  <c r="V3872" i="4"/>
  <c r="R3873" i="4"/>
  <c r="S3873" i="4" s="1"/>
  <c r="V3873" i="4"/>
  <c r="R3874" i="4"/>
  <c r="S3874" i="4" s="1"/>
  <c r="V3874" i="4"/>
  <c r="R3875" i="4"/>
  <c r="S3875" i="4" s="1"/>
  <c r="V3875" i="4"/>
  <c r="R3876" i="4"/>
  <c r="S3876" i="4" s="1"/>
  <c r="V3876" i="4"/>
  <c r="R3877" i="4"/>
  <c r="S3877" i="4" s="1"/>
  <c r="V3877" i="4"/>
  <c r="R3878" i="4"/>
  <c r="S3878" i="4" s="1"/>
  <c r="V3878" i="4"/>
  <c r="R3879" i="4"/>
  <c r="S3879" i="4" s="1"/>
  <c r="V3879" i="4"/>
  <c r="R3880" i="4"/>
  <c r="S3880" i="4" s="1"/>
  <c r="V3880" i="4"/>
  <c r="R3881" i="4"/>
  <c r="S3881" i="4" s="1"/>
  <c r="V3881" i="4"/>
  <c r="R3882" i="4"/>
  <c r="S3882" i="4" s="1"/>
  <c r="V3882" i="4"/>
  <c r="R3883" i="4"/>
  <c r="S3883" i="4" s="1"/>
  <c r="V3883" i="4"/>
  <c r="R3884" i="4"/>
  <c r="S3884" i="4" s="1"/>
  <c r="V3884" i="4"/>
  <c r="R3885" i="4"/>
  <c r="S3885" i="4" s="1"/>
  <c r="V3885" i="4"/>
  <c r="R3886" i="4"/>
  <c r="S3886" i="4" s="1"/>
  <c r="V3886" i="4"/>
  <c r="R3887" i="4"/>
  <c r="S3887" i="4" s="1"/>
  <c r="V3887" i="4"/>
  <c r="R3888" i="4"/>
  <c r="S3888" i="4" s="1"/>
  <c r="V3888" i="4"/>
  <c r="R3889" i="4"/>
  <c r="S3889" i="4" s="1"/>
  <c r="V3889" i="4"/>
  <c r="R3890" i="4"/>
  <c r="S3890" i="4" s="1"/>
  <c r="V3890" i="4"/>
  <c r="R3891" i="4"/>
  <c r="S3891" i="4" s="1"/>
  <c r="V3891" i="4"/>
  <c r="R3892" i="4"/>
  <c r="S3892" i="4" s="1"/>
  <c r="V3892" i="4"/>
  <c r="R3893" i="4"/>
  <c r="S3893" i="4" s="1"/>
  <c r="V3893" i="4"/>
  <c r="R3894" i="4"/>
  <c r="S3894" i="4" s="1"/>
  <c r="V3894" i="4"/>
  <c r="R3895" i="4"/>
  <c r="S3895" i="4" s="1"/>
  <c r="V3895" i="4"/>
  <c r="R3896" i="4"/>
  <c r="S3896" i="4" s="1"/>
  <c r="V3896" i="4"/>
  <c r="R3897" i="4"/>
  <c r="S3897" i="4" s="1"/>
  <c r="V3897" i="4"/>
  <c r="R3898" i="4"/>
  <c r="S3898" i="4" s="1"/>
  <c r="V3898" i="4"/>
  <c r="R3899" i="4"/>
  <c r="S3899" i="4" s="1"/>
  <c r="V3899" i="4"/>
  <c r="R3900" i="4"/>
  <c r="S3900" i="4" s="1"/>
  <c r="V3900" i="4"/>
  <c r="R3901" i="4"/>
  <c r="S3901" i="4" s="1"/>
  <c r="V3901" i="4"/>
  <c r="R3902" i="4"/>
  <c r="S3902" i="4" s="1"/>
  <c r="V3902" i="4"/>
  <c r="R3903" i="4"/>
  <c r="S3903" i="4" s="1"/>
  <c r="V3903" i="4"/>
  <c r="R3904" i="4"/>
  <c r="S3904" i="4" s="1"/>
  <c r="V3904" i="4"/>
  <c r="R3905" i="4"/>
  <c r="S3905" i="4" s="1"/>
  <c r="V3905" i="4"/>
  <c r="R3906" i="4"/>
  <c r="S3906" i="4" s="1"/>
  <c r="V3906" i="4"/>
  <c r="R3907" i="4"/>
  <c r="S3907" i="4" s="1"/>
  <c r="V3907" i="4"/>
  <c r="R3908" i="4"/>
  <c r="S3908" i="4" s="1"/>
  <c r="V3908" i="4"/>
  <c r="R3909" i="4"/>
  <c r="S3909" i="4" s="1"/>
  <c r="V3909" i="4"/>
  <c r="R3910" i="4"/>
  <c r="S3910" i="4" s="1"/>
  <c r="V3910" i="4"/>
  <c r="R3911" i="4"/>
  <c r="S3911" i="4" s="1"/>
  <c r="V3911" i="4"/>
  <c r="R3912" i="4"/>
  <c r="S3912" i="4" s="1"/>
  <c r="V3912" i="4"/>
  <c r="R3913" i="4"/>
  <c r="S3913" i="4" s="1"/>
  <c r="V3913" i="4"/>
  <c r="R3914" i="4"/>
  <c r="S3914" i="4" s="1"/>
  <c r="V3914" i="4"/>
  <c r="R3915" i="4"/>
  <c r="S3915" i="4" s="1"/>
  <c r="V3915" i="4"/>
  <c r="R3916" i="4"/>
  <c r="S3916" i="4" s="1"/>
  <c r="V3916" i="4"/>
  <c r="R3917" i="4"/>
  <c r="S3917" i="4" s="1"/>
  <c r="V3917" i="4"/>
  <c r="R3918" i="4"/>
  <c r="S3918" i="4" s="1"/>
  <c r="V3918" i="4"/>
  <c r="R3919" i="4"/>
  <c r="S3919" i="4" s="1"/>
  <c r="V3919" i="4"/>
  <c r="R3920" i="4"/>
  <c r="S3920" i="4" s="1"/>
  <c r="V3920" i="4"/>
  <c r="R3921" i="4"/>
  <c r="S3921" i="4" s="1"/>
  <c r="G40" i="40"/>
  <c r="V3921" i="4"/>
  <c r="R3922" i="4"/>
  <c r="S3922" i="4" s="1"/>
  <c r="V3922" i="4"/>
  <c r="R3923" i="4"/>
  <c r="S3923" i="4" s="1"/>
  <c r="G41" i="40"/>
  <c r="V3923" i="4"/>
  <c r="R3924" i="4"/>
  <c r="S3924" i="4" s="1"/>
  <c r="G42" i="40"/>
  <c r="V3924" i="4"/>
  <c r="R3925" i="4"/>
  <c r="S3925" i="4" s="1"/>
  <c r="G43" i="40"/>
  <c r="V3925" i="4"/>
  <c r="R3926" i="4"/>
  <c r="S3926" i="4" s="1"/>
  <c r="V3926" i="4"/>
  <c r="R3927" i="4"/>
  <c r="S3927" i="4" s="1"/>
  <c r="G44" i="40"/>
  <c r="V3927" i="4"/>
  <c r="R3928" i="4"/>
  <c r="S3928" i="4" s="1"/>
  <c r="G45" i="40"/>
  <c r="V3928" i="4"/>
  <c r="R3929" i="4"/>
  <c r="S3929" i="4" s="1"/>
  <c r="V3929" i="4"/>
  <c r="R3930" i="4"/>
  <c r="S3930" i="4" s="1"/>
  <c r="G46" i="40"/>
  <c r="V3930" i="4"/>
  <c r="R3931" i="4"/>
  <c r="G120" i="40"/>
  <c r="V3931" i="4"/>
  <c r="R3932" i="4"/>
  <c r="S3932" i="4" s="1"/>
  <c r="V3932" i="4"/>
  <c r="R3933" i="4"/>
  <c r="S3933" i="4" s="1"/>
  <c r="V3933" i="4"/>
  <c r="R3934" i="4"/>
  <c r="S3934" i="4" s="1"/>
  <c r="V3934" i="4"/>
  <c r="R3935" i="4"/>
  <c r="S3935" i="4" s="1"/>
  <c r="G47" i="40"/>
  <c r="V3935" i="4"/>
  <c r="R3936" i="4"/>
  <c r="S3936" i="4" s="1"/>
  <c r="K4" i="39"/>
  <c r="R3730" i="4"/>
  <c r="S3730" i="4" s="1"/>
  <c r="V3730" i="4"/>
  <c r="R3731" i="4"/>
  <c r="S3731" i="4" s="1"/>
  <c r="V3731" i="4"/>
  <c r="R3732" i="4"/>
  <c r="S3732" i="4" s="1"/>
  <c r="V3732" i="4"/>
  <c r="R3733" i="4"/>
  <c r="S3733" i="4" s="1"/>
  <c r="V3733" i="4"/>
  <c r="R3734" i="4"/>
  <c r="S3734" i="4" s="1"/>
  <c r="V3734" i="4"/>
  <c r="R3735" i="4"/>
  <c r="V3735" i="4"/>
  <c r="R3736" i="4"/>
  <c r="S3736" i="4" s="1"/>
  <c r="G33" i="40"/>
  <c r="V3736" i="4"/>
  <c r="R3737" i="4"/>
  <c r="V3737" i="4"/>
  <c r="R3738" i="4"/>
  <c r="V3738" i="4"/>
  <c r="R3739" i="4"/>
  <c r="S3739" i="4" s="1"/>
  <c r="V3739" i="4"/>
  <c r="R3740" i="4"/>
  <c r="S3740" i="4" s="1"/>
  <c r="V3740" i="4"/>
  <c r="R3741" i="4"/>
  <c r="S3741" i="4" s="1"/>
  <c r="V3741" i="4"/>
  <c r="R3742" i="4"/>
  <c r="S3742" i="4" s="1"/>
  <c r="V3742" i="4"/>
  <c r="R3743" i="4"/>
  <c r="S3743" i="4" s="1"/>
  <c r="V3743" i="4"/>
  <c r="R3744" i="4"/>
  <c r="S3744" i="4" s="1"/>
  <c r="V3744" i="4"/>
  <c r="R3745" i="4"/>
  <c r="S3745" i="4" s="1"/>
  <c r="V3745" i="4"/>
  <c r="R3746" i="4"/>
  <c r="S3746" i="4" s="1"/>
  <c r="V3746" i="4"/>
  <c r="R3747" i="4"/>
  <c r="S3747" i="4" s="1"/>
  <c r="V3747" i="4"/>
  <c r="R3748" i="4"/>
  <c r="S3748" i="4" s="1"/>
  <c r="V3748" i="4"/>
  <c r="R3749" i="4"/>
  <c r="S3749" i="4" s="1"/>
  <c r="V3749" i="4"/>
  <c r="R3750" i="4"/>
  <c r="S3750" i="4" s="1"/>
  <c r="V3750" i="4"/>
  <c r="R3751" i="4"/>
  <c r="S3751" i="4" s="1"/>
  <c r="V3751" i="4"/>
  <c r="R3752" i="4"/>
  <c r="S3752" i="4" s="1"/>
  <c r="V3752" i="4"/>
  <c r="R3753" i="4"/>
  <c r="S3753" i="4" s="1"/>
  <c r="V3753" i="4"/>
  <c r="R3754" i="4"/>
  <c r="S3754" i="4" s="1"/>
  <c r="V3754" i="4"/>
  <c r="R3755" i="4"/>
  <c r="S3755" i="4" s="1"/>
  <c r="V3755" i="4"/>
  <c r="R3756" i="4"/>
  <c r="G106" i="41"/>
  <c r="V3756" i="4"/>
  <c r="R3757" i="4"/>
  <c r="S3757" i="4" s="1"/>
  <c r="V3757" i="4"/>
  <c r="R3758" i="4"/>
  <c r="S3758" i="4" s="1"/>
  <c r="V3758" i="4"/>
  <c r="R3759" i="4"/>
  <c r="S3759" i="4" s="1"/>
  <c r="V3759" i="4"/>
  <c r="R3760" i="4"/>
  <c r="G158" i="40"/>
  <c r="V3760" i="4"/>
  <c r="R3761" i="4"/>
  <c r="S3761" i="4" s="1"/>
  <c r="V3761" i="4"/>
  <c r="R3762" i="4"/>
  <c r="S3762" i="4" s="1"/>
  <c r="V3762" i="4"/>
  <c r="R3763" i="4"/>
  <c r="S3763" i="4" s="1"/>
  <c r="V3763" i="4"/>
  <c r="R3764" i="4"/>
  <c r="S3764" i="4" s="1"/>
  <c r="V3764" i="4"/>
  <c r="R3765" i="4"/>
  <c r="S3765" i="4" s="1"/>
  <c r="V3765" i="4"/>
  <c r="R3766" i="4"/>
  <c r="S3766" i="4" s="1"/>
  <c r="V3766" i="4"/>
  <c r="R3767" i="4"/>
  <c r="S3767" i="4" s="1"/>
  <c r="V3767" i="4"/>
  <c r="R3768" i="4"/>
  <c r="S3768" i="4" s="1"/>
  <c r="V3768" i="4"/>
  <c r="R3769" i="4"/>
  <c r="S3769" i="4" s="1"/>
  <c r="V3769" i="4"/>
  <c r="R3770" i="4"/>
  <c r="S3770" i="4" s="1"/>
  <c r="V3770" i="4"/>
  <c r="R3771" i="4"/>
  <c r="S3771" i="4" s="1"/>
  <c r="V3771" i="4"/>
  <c r="R3772" i="4"/>
  <c r="S3772" i="4" s="1"/>
  <c r="V3772" i="4"/>
  <c r="R3773" i="4"/>
  <c r="S3773" i="4" s="1"/>
  <c r="V3773" i="4"/>
  <c r="R3774" i="4"/>
  <c r="S3774" i="4" s="1"/>
  <c r="V3774" i="4"/>
  <c r="R3775" i="4"/>
  <c r="S3775" i="4" s="1"/>
  <c r="V3775" i="4"/>
  <c r="R3776" i="4"/>
  <c r="S3776" i="4" s="1"/>
  <c r="V3776" i="4"/>
  <c r="R3777" i="4"/>
  <c r="S3777" i="4" s="1"/>
  <c r="V3777" i="4"/>
  <c r="R3778" i="4"/>
  <c r="S3778" i="4" s="1"/>
  <c r="V3778" i="4"/>
  <c r="R3779" i="4"/>
  <c r="S3779" i="4" s="1"/>
  <c r="V3779" i="4"/>
  <c r="R3780" i="4"/>
  <c r="S3780" i="4" s="1"/>
  <c r="V3780" i="4"/>
  <c r="R3781" i="4"/>
  <c r="S3781" i="4" s="1"/>
  <c r="V3781" i="4"/>
  <c r="R3782" i="4"/>
  <c r="S3782" i="4" s="1"/>
  <c r="V3782" i="4"/>
  <c r="R3783" i="4"/>
  <c r="S3783" i="4" s="1"/>
  <c r="V3783" i="4"/>
  <c r="R3784" i="4"/>
  <c r="S3784" i="4" s="1"/>
  <c r="V3784" i="4"/>
  <c r="R3785" i="4"/>
  <c r="S3785" i="4" s="1"/>
  <c r="V3785" i="4"/>
  <c r="R3786" i="4"/>
  <c r="S3786" i="4" s="1"/>
  <c r="V3786" i="4"/>
  <c r="R3787" i="4"/>
  <c r="S3787" i="4" s="1"/>
  <c r="V3787" i="4"/>
  <c r="R3788" i="4"/>
  <c r="S3788" i="4" s="1"/>
  <c r="V3788" i="4"/>
  <c r="R3789" i="4"/>
  <c r="S3789" i="4" s="1"/>
  <c r="V3789" i="4"/>
  <c r="R3790" i="4"/>
  <c r="S3790" i="4" s="1"/>
  <c r="V3790" i="4"/>
  <c r="R3791" i="4"/>
  <c r="S3791" i="4" s="1"/>
  <c r="V3791" i="4"/>
  <c r="R3792" i="4"/>
  <c r="S3792" i="4" s="1"/>
  <c r="V3792" i="4"/>
  <c r="R3793" i="4"/>
  <c r="S3793" i="4" s="1"/>
  <c r="V3793" i="4"/>
  <c r="R3794" i="4"/>
  <c r="S3794" i="4" s="1"/>
  <c r="V3794" i="4"/>
  <c r="R3795" i="4"/>
  <c r="S3795" i="4" s="1"/>
  <c r="V3795" i="4"/>
  <c r="R3796" i="4"/>
  <c r="S3796" i="4" s="1"/>
  <c r="V3796" i="4"/>
  <c r="R3797" i="4"/>
  <c r="S3797" i="4" s="1"/>
  <c r="V3797" i="4"/>
  <c r="R3798" i="4"/>
  <c r="S3798" i="4" s="1"/>
  <c r="V3798" i="4"/>
  <c r="R3799" i="4"/>
  <c r="S3799" i="4" s="1"/>
  <c r="V3799" i="4"/>
  <c r="R3800" i="4"/>
  <c r="S3800" i="4" s="1"/>
  <c r="V3800" i="4"/>
  <c r="R3801" i="4"/>
  <c r="S3801" i="4" s="1"/>
  <c r="V3801" i="4"/>
  <c r="R3802" i="4"/>
  <c r="S3802" i="4" s="1"/>
  <c r="V3802" i="4"/>
  <c r="R3803" i="4"/>
  <c r="S3803" i="4" s="1"/>
  <c r="V3803" i="4"/>
  <c r="R3804" i="4"/>
  <c r="S3804" i="4" s="1"/>
  <c r="V3804" i="4"/>
  <c r="R3805" i="4"/>
  <c r="S3805" i="4" s="1"/>
  <c r="V3805" i="4"/>
  <c r="R3806" i="4"/>
  <c r="S3806" i="4" s="1"/>
  <c r="V3806" i="4"/>
  <c r="R3807" i="4"/>
  <c r="S3807" i="4" s="1"/>
  <c r="V3807" i="4"/>
  <c r="R3808" i="4"/>
  <c r="S3808" i="4" s="1"/>
  <c r="V3808" i="4"/>
  <c r="R3809" i="4"/>
  <c r="S3809" i="4" s="1"/>
  <c r="V3809" i="4"/>
  <c r="R3810" i="4"/>
  <c r="S3810" i="4" s="1"/>
  <c r="V3810" i="4"/>
  <c r="R3811" i="4"/>
  <c r="S3811" i="4" s="1"/>
  <c r="V3811" i="4"/>
  <c r="R3812" i="4"/>
  <c r="S3812" i="4" s="1"/>
  <c r="V3812" i="4"/>
  <c r="R3813" i="4"/>
  <c r="S3813" i="4" s="1"/>
  <c r="G34" i="40"/>
  <c r="V3813" i="4"/>
  <c r="R3814" i="4"/>
  <c r="S3814" i="4" s="1"/>
  <c r="G35" i="40"/>
  <c r="V3814" i="4"/>
  <c r="R3815" i="4"/>
  <c r="S3815" i="4" s="1"/>
  <c r="V3815" i="4"/>
  <c r="R3816" i="4"/>
  <c r="S3816" i="4" s="1"/>
  <c r="V3816" i="4"/>
  <c r="R3817" i="4"/>
  <c r="S3817" i="4" s="1"/>
  <c r="V3817" i="4"/>
  <c r="R3818" i="4"/>
  <c r="S3818" i="4" s="1"/>
  <c r="V3818" i="4"/>
  <c r="R3819" i="4"/>
  <c r="S3819" i="4" s="1"/>
  <c r="V3819" i="4"/>
  <c r="R3820" i="4"/>
  <c r="S3820" i="4" s="1"/>
  <c r="V3820" i="4"/>
  <c r="R3821" i="4"/>
  <c r="S3821" i="4" s="1"/>
  <c r="V3821" i="4"/>
  <c r="R3822" i="4"/>
  <c r="S3822" i="4" s="1"/>
  <c r="V3822" i="4"/>
  <c r="R3823" i="4"/>
  <c r="S3823" i="4" s="1"/>
  <c r="V3823" i="4"/>
  <c r="R3824" i="4"/>
  <c r="S3824" i="4" s="1"/>
  <c r="V3824" i="4"/>
  <c r="R3825" i="4"/>
  <c r="S3825" i="4" s="1"/>
  <c r="V3825" i="4"/>
  <c r="R3826" i="4"/>
  <c r="S3826" i="4" s="1"/>
  <c r="V3826" i="4"/>
  <c r="R3827" i="4"/>
  <c r="S3827" i="4" s="1"/>
  <c r="V3827" i="4"/>
  <c r="R3828" i="4"/>
  <c r="S3828" i="4" s="1"/>
  <c r="V3828" i="4"/>
  <c r="R3829" i="4"/>
  <c r="S3829" i="4" s="1"/>
  <c r="V3829" i="4"/>
  <c r="R3830" i="4"/>
  <c r="S3830" i="4" s="1"/>
  <c r="V3830" i="4"/>
  <c r="R3831" i="4"/>
  <c r="S3831" i="4" s="1"/>
  <c r="V3831" i="4"/>
  <c r="R3832" i="4"/>
  <c r="S3832" i="4" s="1"/>
  <c r="V3832" i="4"/>
  <c r="R3833" i="4"/>
  <c r="S3833" i="4" s="1"/>
  <c r="V3833" i="4"/>
  <c r="R3834" i="4"/>
  <c r="S3834" i="4" s="1"/>
  <c r="V3834" i="4"/>
  <c r="R3835" i="4"/>
  <c r="S3835" i="4" s="1"/>
  <c r="V3835" i="4"/>
  <c r="R3836" i="4"/>
  <c r="S3836" i="4" s="1"/>
  <c r="V3836" i="4"/>
  <c r="R3837" i="4"/>
  <c r="S3837" i="4" s="1"/>
  <c r="V3837" i="4"/>
  <c r="R3838" i="4"/>
  <c r="S3838" i="4" s="1"/>
  <c r="V3838" i="4"/>
  <c r="R3839" i="4"/>
  <c r="S3839" i="4" s="1"/>
  <c r="V3839" i="4"/>
  <c r="R3840" i="4"/>
  <c r="S3840" i="4" s="1"/>
  <c r="V3840" i="4"/>
  <c r="R3841" i="4"/>
  <c r="S3841" i="4" s="1"/>
  <c r="V3841" i="4"/>
  <c r="R3842" i="4"/>
  <c r="S3842" i="4" s="1"/>
  <c r="V3842" i="4"/>
  <c r="R3843" i="4"/>
  <c r="S3843" i="4" s="1"/>
  <c r="V3843" i="4"/>
  <c r="G201" i="42" l="1"/>
  <c r="G7" i="42"/>
  <c r="G7" i="43"/>
  <c r="G199" i="42"/>
  <c r="G200" i="42"/>
  <c r="S3738" i="4"/>
  <c r="I201" i="42"/>
  <c r="S3735" i="4"/>
  <c r="I199" i="42"/>
  <c r="S3737" i="4"/>
  <c r="I200" i="42"/>
  <c r="S3999" i="4"/>
  <c r="I7" i="42"/>
  <c r="S4242" i="4"/>
  <c r="I143" i="41"/>
  <c r="S4234" i="4"/>
  <c r="I112" i="41"/>
  <c r="S4202" i="4"/>
  <c r="I98" i="41"/>
  <c r="S4223" i="4"/>
  <c r="I140" i="41"/>
  <c r="S4060" i="4"/>
  <c r="I138" i="41"/>
  <c r="S4165" i="4"/>
  <c r="I101" i="41"/>
  <c r="S4149" i="4"/>
  <c r="I139" i="41"/>
  <c r="S4136" i="4"/>
  <c r="I108" i="41"/>
  <c r="S4252" i="4"/>
  <c r="I96" i="41"/>
  <c r="S4236" i="4"/>
  <c r="I113" i="41"/>
  <c r="S4212" i="4"/>
  <c r="I147" i="41"/>
  <c r="S4204" i="4"/>
  <c r="I111" i="41"/>
  <c r="S4163" i="4"/>
  <c r="I95" i="41"/>
  <c r="S4178" i="4"/>
  <c r="I109" i="41"/>
  <c r="S4138" i="4"/>
  <c r="S4225" i="4"/>
  <c r="I141" i="41"/>
  <c r="S4201" i="4"/>
  <c r="I110" i="41"/>
  <c r="S4206" i="4"/>
  <c r="I117" i="41"/>
  <c r="S3756" i="4"/>
  <c r="I106" i="41"/>
  <c r="S4251" i="4"/>
  <c r="I163" i="41"/>
  <c r="S4040" i="4"/>
  <c r="I107" i="41"/>
  <c r="S4185" i="4"/>
  <c r="I116" i="41"/>
  <c r="S4248" i="4"/>
  <c r="I145" i="41"/>
  <c r="S4232" i="4"/>
  <c r="I142" i="41"/>
  <c r="S4245" i="4"/>
  <c r="I144" i="41"/>
  <c r="I157" i="40"/>
  <c r="G157" i="40"/>
  <c r="G173" i="40"/>
  <c r="G176" i="40"/>
  <c r="G175" i="40"/>
  <c r="G174" i="40"/>
  <c r="S4076" i="4"/>
  <c r="I159" i="40"/>
  <c r="S4197" i="4"/>
  <c r="I164" i="40"/>
  <c r="S4195" i="4"/>
  <c r="I163" i="40"/>
  <c r="S4187" i="4"/>
  <c r="I161" i="40"/>
  <c r="S4125" i="4"/>
  <c r="I160" i="40"/>
  <c r="S4230" i="4"/>
  <c r="I173" i="40"/>
  <c r="S4220" i="4"/>
  <c r="I171" i="40"/>
  <c r="S4214" i="4"/>
  <c r="I168" i="40"/>
  <c r="S4198" i="4"/>
  <c r="I165" i="40"/>
  <c r="S4188" i="4"/>
  <c r="I162" i="40"/>
  <c r="S4249" i="4"/>
  <c r="I176" i="40"/>
  <c r="S4239" i="4"/>
  <c r="I175" i="40"/>
  <c r="S4237" i="4"/>
  <c r="I174" i="40"/>
  <c r="S4221" i="4"/>
  <c r="I172" i="40"/>
  <c r="S4219" i="4"/>
  <c r="I170" i="40"/>
  <c r="S4217" i="4"/>
  <c r="I169" i="40"/>
  <c r="S4207" i="4"/>
  <c r="I167" i="40"/>
  <c r="S4205" i="4"/>
  <c r="I166" i="40"/>
  <c r="S3760" i="4"/>
  <c r="I158" i="40"/>
  <c r="S4216" i="4"/>
  <c r="S4240" i="4"/>
  <c r="G11" i="40"/>
  <c r="S4200" i="4"/>
  <c r="S4120" i="4"/>
  <c r="S4170" i="4"/>
  <c r="S4156" i="4"/>
  <c r="I107" i="40"/>
  <c r="S4092" i="4"/>
  <c r="S4192" i="4"/>
  <c r="S4186" i="4"/>
  <c r="G9" i="40"/>
  <c r="G24" i="40"/>
  <c r="G19" i="40"/>
  <c r="G16" i="40"/>
  <c r="S4196" i="4"/>
  <c r="S4150" i="4"/>
  <c r="S4143" i="4"/>
  <c r="S4123" i="4"/>
  <c r="S4090" i="4"/>
  <c r="S4228" i="4"/>
  <c r="I135" i="40"/>
  <c r="G13" i="40"/>
  <c r="G12" i="40"/>
  <c r="G25" i="40"/>
  <c r="G22" i="40"/>
  <c r="G20" i="40"/>
  <c r="S4194" i="4"/>
  <c r="S4160" i="4"/>
  <c r="S4148" i="4"/>
  <c r="S4107" i="4"/>
  <c r="S4088" i="4"/>
  <c r="I67" i="40"/>
  <c r="S4158" i="4"/>
  <c r="I114" i="40"/>
  <c r="I127" i="40"/>
  <c r="S4098" i="4"/>
  <c r="S4091" i="4"/>
  <c r="I115" i="40"/>
  <c r="S4096" i="4"/>
  <c r="S4184" i="4"/>
  <c r="I151" i="40"/>
  <c r="S4014" i="4"/>
  <c r="I79" i="40"/>
  <c r="S4016" i="4"/>
  <c r="I80" i="40"/>
  <c r="S4020" i="4"/>
  <c r="I82" i="40"/>
  <c r="S4034" i="4"/>
  <c r="I86" i="40"/>
  <c r="S4042" i="4"/>
  <c r="I89" i="40"/>
  <c r="S4046" i="4"/>
  <c r="I92" i="40"/>
  <c r="S4056" i="4"/>
  <c r="I95" i="40"/>
  <c r="S4058" i="4"/>
  <c r="I96" i="40"/>
  <c r="S4066" i="4"/>
  <c r="I99" i="40"/>
  <c r="S4070" i="4"/>
  <c r="I101" i="40"/>
  <c r="S4072" i="4"/>
  <c r="I102" i="40"/>
  <c r="S4080" i="4"/>
  <c r="I103" i="40"/>
  <c r="S4082" i="4"/>
  <c r="I104" i="40"/>
  <c r="I45" i="40"/>
  <c r="I53" i="40"/>
  <c r="I61" i="40"/>
  <c r="I44" i="40"/>
  <c r="I52" i="40"/>
  <c r="I60" i="40"/>
  <c r="I68" i="40"/>
  <c r="S4193" i="4"/>
  <c r="G21" i="40"/>
  <c r="S3852" i="4"/>
  <c r="I119" i="40"/>
  <c r="I43" i="40"/>
  <c r="I51" i="40"/>
  <c r="I59" i="40"/>
  <c r="G29" i="40"/>
  <c r="G39" i="40"/>
  <c r="G26" i="40"/>
  <c r="S4003" i="4"/>
  <c r="I76" i="40"/>
  <c r="G28" i="40"/>
  <c r="G15" i="40"/>
  <c r="G31" i="40"/>
  <c r="G53" i="40"/>
  <c r="S4006" i="4"/>
  <c r="I77" i="40"/>
  <c r="I42" i="40"/>
  <c r="I50" i="40"/>
  <c r="I58" i="40"/>
  <c r="I66" i="40"/>
  <c r="S4191" i="4"/>
  <c r="I144" i="40"/>
  <c r="I138" i="40"/>
  <c r="S4159" i="4"/>
  <c r="S3931" i="4"/>
  <c r="I120" i="40"/>
  <c r="G17" i="40"/>
  <c r="S3937" i="4"/>
  <c r="I71" i="40"/>
  <c r="S3961" i="4"/>
  <c r="I72" i="40"/>
  <c r="S4019" i="4"/>
  <c r="I81" i="40"/>
  <c r="S4025" i="4"/>
  <c r="I83" i="40"/>
  <c r="S4029" i="4"/>
  <c r="I84" i="40"/>
  <c r="S4033" i="4"/>
  <c r="I85" i="40"/>
  <c r="S4037" i="4"/>
  <c r="I87" i="40"/>
  <c r="S4039" i="4"/>
  <c r="I88" i="40"/>
  <c r="S4043" i="4"/>
  <c r="I90" i="40"/>
  <c r="S4045" i="4"/>
  <c r="I91" i="40"/>
  <c r="S4051" i="4"/>
  <c r="I93" i="40"/>
  <c r="S4055" i="4"/>
  <c r="I94" i="40"/>
  <c r="S4061" i="4"/>
  <c r="I97" i="40"/>
  <c r="S4063" i="4"/>
  <c r="I98" i="40"/>
  <c r="S4069" i="4"/>
  <c r="I100" i="40"/>
  <c r="S4085" i="4"/>
  <c r="I105" i="40"/>
  <c r="I41" i="40"/>
  <c r="I49" i="40"/>
  <c r="I57" i="40"/>
  <c r="I65" i="40"/>
  <c r="S3972" i="4"/>
  <c r="I74" i="40"/>
  <c r="S3996" i="4"/>
  <c r="I75" i="40"/>
  <c r="S4012" i="4"/>
  <c r="I78" i="40"/>
  <c r="G36" i="40"/>
  <c r="I40" i="40"/>
  <c r="I48" i="40"/>
  <c r="I56" i="40"/>
  <c r="I64" i="40"/>
  <c r="S4199" i="4"/>
  <c r="I149" i="40"/>
  <c r="G14" i="40"/>
  <c r="G10" i="40"/>
  <c r="G30" i="40"/>
  <c r="G71" i="40"/>
  <c r="G27" i="40"/>
  <c r="G23" i="40"/>
  <c r="G18" i="40"/>
  <c r="S3967" i="4"/>
  <c r="I73" i="40"/>
  <c r="I39" i="40"/>
  <c r="I47" i="40"/>
  <c r="I55" i="40"/>
  <c r="I63" i="40"/>
  <c r="I33" i="40"/>
  <c r="I34" i="40"/>
  <c r="I35" i="40"/>
  <c r="I36" i="40"/>
  <c r="I37" i="40"/>
  <c r="I38" i="40"/>
  <c r="I46" i="40"/>
  <c r="I54" i="40"/>
  <c r="I62" i="40"/>
  <c r="S4190" i="4"/>
  <c r="I109" i="40"/>
  <c r="I153" i="40"/>
  <c r="I129" i="40"/>
  <c r="S4141" i="4"/>
  <c r="I116" i="40"/>
  <c r="I152" i="40"/>
  <c r="I136" i="40"/>
  <c r="S4229" i="4"/>
  <c r="I133" i="40"/>
  <c r="I125" i="40"/>
  <c r="S4105" i="4"/>
  <c r="I124" i="40"/>
  <c r="I111" i="40"/>
  <c r="I18" i="40"/>
  <c r="I30" i="40"/>
  <c r="I31" i="40"/>
  <c r="I25" i="40"/>
  <c r="I23" i="40"/>
  <c r="I28" i="40"/>
  <c r="I29" i="40"/>
  <c r="I27" i="40"/>
  <c r="I26" i="40"/>
  <c r="I9" i="40"/>
  <c r="I10" i="40"/>
  <c r="I11" i="40"/>
  <c r="I12" i="40"/>
  <c r="I13" i="40"/>
  <c r="I14" i="40"/>
  <c r="I15" i="40"/>
  <c r="I16" i="40"/>
  <c r="I17" i="40"/>
  <c r="I19" i="40"/>
  <c r="I20" i="40"/>
  <c r="I21" i="40"/>
  <c r="I22" i="40"/>
  <c r="I24" i="40"/>
  <c r="K5" i="40"/>
  <c r="E8" i="39"/>
  <c r="D8" i="39" s="1"/>
  <c r="F8" i="39"/>
  <c r="H8" i="39"/>
  <c r="J8" i="39"/>
  <c r="K8" i="39"/>
  <c r="L8" i="39"/>
  <c r="E9" i="39"/>
  <c r="D9" i="39" s="1"/>
  <c r="F9" i="39"/>
  <c r="H9" i="39"/>
  <c r="J9" i="39"/>
  <c r="K9" i="39"/>
  <c r="L9" i="39"/>
  <c r="E10" i="39"/>
  <c r="D10" i="39" s="1"/>
  <c r="F10" i="39"/>
  <c r="H10" i="39"/>
  <c r="J10" i="39"/>
  <c r="K10" i="39"/>
  <c r="L10" i="39"/>
  <c r="E11" i="39"/>
  <c r="D11" i="39" s="1"/>
  <c r="F11" i="39"/>
  <c r="H11" i="39"/>
  <c r="J11" i="39"/>
  <c r="K11" i="39"/>
  <c r="L11" i="39"/>
  <c r="E12" i="39"/>
  <c r="D12" i="39" s="1"/>
  <c r="F12" i="39"/>
  <c r="H12" i="39"/>
  <c r="J12" i="39"/>
  <c r="K12" i="39"/>
  <c r="L12" i="39"/>
  <c r="E13" i="39"/>
  <c r="D13" i="39" s="1"/>
  <c r="F13" i="39"/>
  <c r="H13" i="39"/>
  <c r="J13" i="39"/>
  <c r="K13" i="39"/>
  <c r="L13" i="39"/>
  <c r="E14" i="39"/>
  <c r="D14" i="39" s="1"/>
  <c r="F14" i="39"/>
  <c r="H14" i="39"/>
  <c r="J14" i="39"/>
  <c r="K14" i="39"/>
  <c r="L14" i="39"/>
  <c r="E15" i="39"/>
  <c r="D15" i="39" s="1"/>
  <c r="F15" i="39"/>
  <c r="H15" i="39"/>
  <c r="J15" i="39"/>
  <c r="K15" i="39"/>
  <c r="L15" i="39"/>
  <c r="E16" i="39"/>
  <c r="D16" i="39" s="1"/>
  <c r="F16" i="39"/>
  <c r="H16" i="39"/>
  <c r="J16" i="39"/>
  <c r="K16" i="39"/>
  <c r="L16" i="39"/>
  <c r="E17" i="39"/>
  <c r="D17" i="39" s="1"/>
  <c r="F17" i="39"/>
  <c r="H17" i="39"/>
  <c r="J17" i="39"/>
  <c r="K17" i="39"/>
  <c r="L17" i="39"/>
  <c r="E18" i="39"/>
  <c r="D18" i="39" s="1"/>
  <c r="F18" i="39"/>
  <c r="H18" i="39"/>
  <c r="J18" i="39"/>
  <c r="K18" i="39"/>
  <c r="L18" i="39"/>
  <c r="E19" i="39"/>
  <c r="D19" i="39" s="1"/>
  <c r="F19" i="39"/>
  <c r="H19" i="39"/>
  <c r="J19" i="39"/>
  <c r="K19" i="39"/>
  <c r="L19" i="39"/>
  <c r="E20" i="39"/>
  <c r="D20" i="39" s="1"/>
  <c r="F20" i="39"/>
  <c r="H20" i="39"/>
  <c r="J20" i="39"/>
  <c r="K20" i="39"/>
  <c r="L20" i="39"/>
  <c r="E21" i="39"/>
  <c r="D21" i="39" s="1"/>
  <c r="F21" i="39"/>
  <c r="H21" i="39"/>
  <c r="J21" i="39"/>
  <c r="K21" i="39"/>
  <c r="L21" i="39"/>
  <c r="E22" i="39"/>
  <c r="D22" i="39" s="1"/>
  <c r="F22" i="39"/>
  <c r="H22" i="39"/>
  <c r="J22" i="39"/>
  <c r="K22" i="39"/>
  <c r="L22" i="39"/>
  <c r="E23" i="39"/>
  <c r="D23" i="39" s="1"/>
  <c r="F23" i="39"/>
  <c r="H23" i="39"/>
  <c r="J23" i="39"/>
  <c r="K23" i="39"/>
  <c r="L23" i="39"/>
  <c r="E24" i="39"/>
  <c r="D24" i="39" s="1"/>
  <c r="F24" i="39"/>
  <c r="H24" i="39"/>
  <c r="J24" i="39"/>
  <c r="K24" i="39"/>
  <c r="L24" i="39"/>
  <c r="E25" i="39"/>
  <c r="D25" i="39" s="1"/>
  <c r="F25" i="39"/>
  <c r="H25" i="39"/>
  <c r="J25" i="39"/>
  <c r="K25" i="39"/>
  <c r="L25" i="39"/>
  <c r="E26" i="39"/>
  <c r="D26" i="39" s="1"/>
  <c r="F26" i="39"/>
  <c r="H26" i="39"/>
  <c r="J26" i="39"/>
  <c r="K26" i="39"/>
  <c r="L26" i="39"/>
  <c r="E27" i="39"/>
  <c r="D27" i="39" s="1"/>
  <c r="F27" i="39"/>
  <c r="H27" i="39"/>
  <c r="J27" i="39"/>
  <c r="K27" i="39"/>
  <c r="L27" i="39"/>
  <c r="E28" i="39"/>
  <c r="D28" i="39" s="1"/>
  <c r="F28" i="39"/>
  <c r="H28" i="39"/>
  <c r="J28" i="39"/>
  <c r="K28" i="39"/>
  <c r="L28" i="39"/>
  <c r="E29" i="39"/>
  <c r="D29" i="39" s="1"/>
  <c r="F29" i="39"/>
  <c r="H29" i="39"/>
  <c r="J29" i="39"/>
  <c r="K29" i="39"/>
  <c r="L29" i="39"/>
  <c r="E30" i="39"/>
  <c r="D30" i="39" s="1"/>
  <c r="F30" i="39"/>
  <c r="H30" i="39"/>
  <c r="J30" i="39"/>
  <c r="K30" i="39"/>
  <c r="L30" i="39"/>
  <c r="E31" i="39"/>
  <c r="D31" i="39" s="1"/>
  <c r="F31" i="39"/>
  <c r="H31" i="39"/>
  <c r="J31" i="39"/>
  <c r="K31" i="39"/>
  <c r="L31" i="39"/>
  <c r="E32" i="39"/>
  <c r="D32" i="39" s="1"/>
  <c r="F32" i="39"/>
  <c r="H32" i="39"/>
  <c r="J32" i="39"/>
  <c r="K32" i="39"/>
  <c r="L32" i="39"/>
  <c r="E33" i="39"/>
  <c r="D33" i="39" s="1"/>
  <c r="F33" i="39"/>
  <c r="H33" i="39"/>
  <c r="J33" i="39"/>
  <c r="K33" i="39"/>
  <c r="L33" i="39"/>
  <c r="E34" i="39"/>
  <c r="D34" i="39" s="1"/>
  <c r="F34" i="39"/>
  <c r="H34" i="39"/>
  <c r="J34" i="39"/>
  <c r="K34" i="39"/>
  <c r="L34" i="39"/>
  <c r="E35" i="39"/>
  <c r="D35" i="39" s="1"/>
  <c r="F35" i="39"/>
  <c r="H35" i="39"/>
  <c r="J35" i="39"/>
  <c r="K35" i="39"/>
  <c r="L35" i="39"/>
  <c r="E36" i="39"/>
  <c r="D36" i="39" s="1"/>
  <c r="F36" i="39"/>
  <c r="H36" i="39"/>
  <c r="J36" i="39"/>
  <c r="K36" i="39"/>
  <c r="L36" i="39"/>
  <c r="E37" i="39"/>
  <c r="D37" i="39" s="1"/>
  <c r="F37" i="39"/>
  <c r="H37" i="39"/>
  <c r="J37" i="39"/>
  <c r="K37" i="39"/>
  <c r="L37" i="39"/>
  <c r="E38" i="39"/>
  <c r="D38" i="39" s="1"/>
  <c r="F38" i="39"/>
  <c r="H38" i="39"/>
  <c r="J38" i="39"/>
  <c r="K38" i="39"/>
  <c r="L38" i="39"/>
  <c r="E39" i="39"/>
  <c r="D39" i="39" s="1"/>
  <c r="F39" i="39"/>
  <c r="H39" i="39"/>
  <c r="J39" i="39"/>
  <c r="K39" i="39"/>
  <c r="L39" i="39"/>
  <c r="E40" i="39"/>
  <c r="D40" i="39" s="1"/>
  <c r="F40" i="39"/>
  <c r="H40" i="39"/>
  <c r="J40" i="39"/>
  <c r="K40" i="39"/>
  <c r="L40" i="39"/>
  <c r="E41" i="39"/>
  <c r="D41" i="39" s="1"/>
  <c r="F41" i="39"/>
  <c r="H41" i="39"/>
  <c r="J41" i="39"/>
  <c r="K41" i="39"/>
  <c r="L41" i="39"/>
  <c r="E42" i="39"/>
  <c r="D42" i="39" s="1"/>
  <c r="F42" i="39"/>
  <c r="H42" i="39"/>
  <c r="J42" i="39"/>
  <c r="K42" i="39"/>
  <c r="L42" i="39"/>
  <c r="E43" i="39"/>
  <c r="D43" i="39" s="1"/>
  <c r="F43" i="39"/>
  <c r="H43" i="39"/>
  <c r="J43" i="39"/>
  <c r="K43" i="39"/>
  <c r="L43" i="39"/>
  <c r="E44" i="39"/>
  <c r="D44" i="39" s="1"/>
  <c r="F44" i="39"/>
  <c r="H44" i="39"/>
  <c r="J44" i="39"/>
  <c r="K44" i="39"/>
  <c r="L44" i="39"/>
  <c r="E45" i="39"/>
  <c r="D45" i="39" s="1"/>
  <c r="F45" i="39"/>
  <c r="H45" i="39"/>
  <c r="J45" i="39"/>
  <c r="K45" i="39"/>
  <c r="L45" i="39"/>
  <c r="E46" i="39"/>
  <c r="D46" i="39" s="1"/>
  <c r="F46" i="39"/>
  <c r="H46" i="39"/>
  <c r="J46" i="39"/>
  <c r="K46" i="39"/>
  <c r="L46" i="39"/>
  <c r="E47" i="39"/>
  <c r="D47" i="39" s="1"/>
  <c r="F47" i="39"/>
  <c r="H47" i="39"/>
  <c r="J47" i="39"/>
  <c r="K47" i="39"/>
  <c r="L47" i="39"/>
  <c r="E48" i="39"/>
  <c r="D48" i="39" s="1"/>
  <c r="F48" i="39"/>
  <c r="H48" i="39"/>
  <c r="J48" i="39"/>
  <c r="K48" i="39"/>
  <c r="L48" i="39"/>
  <c r="E49" i="39"/>
  <c r="D49" i="39" s="1"/>
  <c r="F49" i="39"/>
  <c r="H49" i="39"/>
  <c r="J49" i="39"/>
  <c r="K49" i="39"/>
  <c r="L49" i="39"/>
  <c r="E50" i="39"/>
  <c r="D50" i="39" s="1"/>
  <c r="F50" i="39"/>
  <c r="H50" i="39"/>
  <c r="J50" i="39"/>
  <c r="K50" i="39"/>
  <c r="L50" i="39"/>
  <c r="E51" i="39"/>
  <c r="D51" i="39" s="1"/>
  <c r="F51" i="39"/>
  <c r="H51" i="39"/>
  <c r="J51" i="39"/>
  <c r="K51" i="39"/>
  <c r="L51" i="39"/>
  <c r="E52" i="39"/>
  <c r="D52" i="39" s="1"/>
  <c r="F52" i="39"/>
  <c r="H52" i="39"/>
  <c r="J52" i="39"/>
  <c r="K52" i="39"/>
  <c r="L52" i="39"/>
  <c r="E53" i="39"/>
  <c r="D53" i="39" s="1"/>
  <c r="F53" i="39"/>
  <c r="H53" i="39"/>
  <c r="J53" i="39"/>
  <c r="K53" i="39"/>
  <c r="L53" i="39"/>
  <c r="E54" i="39"/>
  <c r="D54" i="39" s="1"/>
  <c r="F54" i="39"/>
  <c r="H54" i="39"/>
  <c r="J54" i="39"/>
  <c r="K54" i="39"/>
  <c r="L54" i="39"/>
  <c r="E55" i="39"/>
  <c r="D55" i="39" s="1"/>
  <c r="F55" i="39"/>
  <c r="H55" i="39"/>
  <c r="J55" i="39"/>
  <c r="K55" i="39"/>
  <c r="L55" i="39"/>
  <c r="E56" i="39"/>
  <c r="D56" i="39" s="1"/>
  <c r="F56" i="39"/>
  <c r="H56" i="39"/>
  <c r="J56" i="39"/>
  <c r="K56" i="39"/>
  <c r="L56" i="39"/>
  <c r="E57" i="39"/>
  <c r="D57" i="39" s="1"/>
  <c r="F57" i="39"/>
  <c r="H57" i="39"/>
  <c r="J57" i="39"/>
  <c r="K57" i="39"/>
  <c r="L57" i="39"/>
  <c r="E58" i="39"/>
  <c r="D58" i="39" s="1"/>
  <c r="F58" i="39"/>
  <c r="H58" i="39"/>
  <c r="J58" i="39"/>
  <c r="K58" i="39"/>
  <c r="L58" i="39"/>
  <c r="E59" i="39"/>
  <c r="D59" i="39" s="1"/>
  <c r="F59" i="39"/>
  <c r="H59" i="39"/>
  <c r="J59" i="39"/>
  <c r="K59" i="39"/>
  <c r="L59" i="39"/>
  <c r="E60" i="39"/>
  <c r="D60" i="39" s="1"/>
  <c r="F60" i="39"/>
  <c r="H60" i="39"/>
  <c r="J60" i="39"/>
  <c r="K60" i="39"/>
  <c r="L60" i="39"/>
  <c r="E61" i="39"/>
  <c r="D61" i="39" s="1"/>
  <c r="F61" i="39"/>
  <c r="H61" i="39"/>
  <c r="J61" i="39"/>
  <c r="K61" i="39"/>
  <c r="L61" i="39"/>
  <c r="E62" i="39"/>
  <c r="D62" i="39" s="1"/>
  <c r="F62" i="39"/>
  <c r="H62" i="39"/>
  <c r="J62" i="39"/>
  <c r="K62" i="39"/>
  <c r="L62" i="39"/>
  <c r="E63" i="39"/>
  <c r="D63" i="39" s="1"/>
  <c r="F63" i="39"/>
  <c r="H63" i="39"/>
  <c r="J63" i="39"/>
  <c r="K63" i="39"/>
  <c r="L63" i="39"/>
  <c r="E64" i="39"/>
  <c r="D64" i="39" s="1"/>
  <c r="F64" i="39"/>
  <c r="H64" i="39"/>
  <c r="J64" i="39"/>
  <c r="K64" i="39"/>
  <c r="L64" i="39"/>
  <c r="E65" i="39"/>
  <c r="D65" i="39" s="1"/>
  <c r="F65" i="39"/>
  <c r="H65" i="39"/>
  <c r="J65" i="39"/>
  <c r="K65" i="39"/>
  <c r="L65" i="39"/>
  <c r="E66" i="39"/>
  <c r="D66" i="39" s="1"/>
  <c r="F66" i="39"/>
  <c r="H66" i="39"/>
  <c r="J66" i="39"/>
  <c r="K66" i="39"/>
  <c r="L66" i="39"/>
  <c r="E67" i="39"/>
  <c r="D67" i="39" s="1"/>
  <c r="F67" i="39"/>
  <c r="H67" i="39"/>
  <c r="J67" i="39"/>
  <c r="K67" i="39"/>
  <c r="L67" i="39"/>
  <c r="E68" i="39"/>
  <c r="D68" i="39" s="1"/>
  <c r="F68" i="39"/>
  <c r="H68" i="39"/>
  <c r="J68" i="39"/>
  <c r="K68" i="39"/>
  <c r="L68" i="39"/>
  <c r="E69" i="39"/>
  <c r="D69" i="39" s="1"/>
  <c r="F69" i="39"/>
  <c r="H69" i="39"/>
  <c r="J69" i="39"/>
  <c r="K69" i="39"/>
  <c r="L69" i="39"/>
  <c r="E70" i="39"/>
  <c r="D70" i="39" s="1"/>
  <c r="F70" i="39"/>
  <c r="H70" i="39"/>
  <c r="J70" i="39"/>
  <c r="K70" i="39"/>
  <c r="L70" i="39"/>
  <c r="E71" i="39"/>
  <c r="D71" i="39" s="1"/>
  <c r="F71" i="39"/>
  <c r="H71" i="39"/>
  <c r="J71" i="39"/>
  <c r="K71" i="39"/>
  <c r="L71" i="39"/>
  <c r="E72" i="39"/>
  <c r="D72" i="39" s="1"/>
  <c r="F72" i="39"/>
  <c r="H72" i="39"/>
  <c r="J72" i="39"/>
  <c r="K72" i="39"/>
  <c r="L72" i="39"/>
  <c r="E73" i="39"/>
  <c r="D73" i="39" s="1"/>
  <c r="F73" i="39"/>
  <c r="H73" i="39"/>
  <c r="J73" i="39"/>
  <c r="K73" i="39"/>
  <c r="L73" i="39"/>
  <c r="E74" i="39"/>
  <c r="D74" i="39" s="1"/>
  <c r="F74" i="39"/>
  <c r="H74" i="39"/>
  <c r="J74" i="39"/>
  <c r="K74" i="39"/>
  <c r="L74" i="39"/>
  <c r="E75" i="39"/>
  <c r="D75" i="39" s="1"/>
  <c r="F75" i="39"/>
  <c r="H75" i="39"/>
  <c r="J75" i="39"/>
  <c r="K75" i="39"/>
  <c r="L75" i="39"/>
  <c r="E76" i="39"/>
  <c r="D76" i="39" s="1"/>
  <c r="F76" i="39"/>
  <c r="H76" i="39"/>
  <c r="J76" i="39"/>
  <c r="K76" i="39"/>
  <c r="L76" i="39"/>
  <c r="E77" i="39"/>
  <c r="D77" i="39" s="1"/>
  <c r="F77" i="39"/>
  <c r="H77" i="39"/>
  <c r="J77" i="39"/>
  <c r="K77" i="39"/>
  <c r="L77" i="39"/>
  <c r="E78" i="39"/>
  <c r="D78" i="39" s="1"/>
  <c r="F78" i="39"/>
  <c r="H78" i="39"/>
  <c r="J78" i="39"/>
  <c r="K78" i="39"/>
  <c r="L78" i="39"/>
  <c r="E79" i="39"/>
  <c r="D79" i="39" s="1"/>
  <c r="F79" i="39"/>
  <c r="H79" i="39"/>
  <c r="J79" i="39"/>
  <c r="K79" i="39"/>
  <c r="L79" i="39"/>
  <c r="E80" i="39"/>
  <c r="D80" i="39" s="1"/>
  <c r="F80" i="39"/>
  <c r="H80" i="39"/>
  <c r="J80" i="39"/>
  <c r="K80" i="39"/>
  <c r="L80" i="39"/>
  <c r="E81" i="39"/>
  <c r="D81" i="39" s="1"/>
  <c r="F81" i="39"/>
  <c r="H81" i="39"/>
  <c r="J81" i="39"/>
  <c r="K81" i="39"/>
  <c r="L81" i="39"/>
  <c r="E82" i="39"/>
  <c r="D82" i="39" s="1"/>
  <c r="F82" i="39"/>
  <c r="H82" i="39"/>
  <c r="J82" i="39"/>
  <c r="K82" i="39"/>
  <c r="L82" i="39"/>
  <c r="E83" i="39"/>
  <c r="D83" i="39" s="1"/>
  <c r="F83" i="39"/>
  <c r="H83" i="39"/>
  <c r="J83" i="39"/>
  <c r="K83" i="39"/>
  <c r="L83" i="39"/>
  <c r="E84" i="39"/>
  <c r="D84" i="39" s="1"/>
  <c r="F84" i="39"/>
  <c r="H84" i="39"/>
  <c r="J84" i="39"/>
  <c r="K84" i="39"/>
  <c r="L84" i="39"/>
  <c r="E85" i="39"/>
  <c r="D85" i="39" s="1"/>
  <c r="F85" i="39"/>
  <c r="H85" i="39"/>
  <c r="J85" i="39"/>
  <c r="K85" i="39"/>
  <c r="L85" i="39"/>
  <c r="E86" i="39"/>
  <c r="D86" i="39" s="1"/>
  <c r="F86" i="39"/>
  <c r="H86" i="39"/>
  <c r="J86" i="39"/>
  <c r="K86" i="39"/>
  <c r="L86" i="39"/>
  <c r="E87" i="39"/>
  <c r="D87" i="39" s="1"/>
  <c r="F87" i="39"/>
  <c r="H87" i="39"/>
  <c r="J87" i="39"/>
  <c r="K87" i="39"/>
  <c r="L87" i="39"/>
  <c r="E88" i="39"/>
  <c r="D88" i="39" s="1"/>
  <c r="F88" i="39"/>
  <c r="H88" i="39"/>
  <c r="J88" i="39"/>
  <c r="K88" i="39"/>
  <c r="L88" i="39"/>
  <c r="E89" i="39"/>
  <c r="D89" i="39" s="1"/>
  <c r="F89" i="39"/>
  <c r="H89" i="39"/>
  <c r="J89" i="39"/>
  <c r="K89" i="39"/>
  <c r="L89" i="39"/>
  <c r="E90" i="39"/>
  <c r="D90" i="39" s="1"/>
  <c r="F90" i="39"/>
  <c r="H90" i="39"/>
  <c r="J90" i="39"/>
  <c r="K90" i="39"/>
  <c r="L90" i="39"/>
  <c r="E91" i="39"/>
  <c r="D91" i="39" s="1"/>
  <c r="F91" i="39"/>
  <c r="H91" i="39"/>
  <c r="J91" i="39"/>
  <c r="K91" i="39"/>
  <c r="L91" i="39"/>
  <c r="E92" i="39"/>
  <c r="D92" i="39" s="1"/>
  <c r="F92" i="39"/>
  <c r="H92" i="39"/>
  <c r="J92" i="39"/>
  <c r="K92" i="39"/>
  <c r="L92" i="39"/>
  <c r="E93" i="39"/>
  <c r="D93" i="39" s="1"/>
  <c r="F93" i="39"/>
  <c r="H93" i="39"/>
  <c r="J93" i="39"/>
  <c r="K93" i="39"/>
  <c r="L93" i="39"/>
  <c r="E94" i="39"/>
  <c r="D94" i="39" s="1"/>
  <c r="F94" i="39"/>
  <c r="H94" i="39"/>
  <c r="J94" i="39"/>
  <c r="K94" i="39"/>
  <c r="L94" i="39"/>
  <c r="E95" i="39"/>
  <c r="D95" i="39" s="1"/>
  <c r="F95" i="39"/>
  <c r="H95" i="39"/>
  <c r="J95" i="39"/>
  <c r="K95" i="39"/>
  <c r="L95" i="39"/>
  <c r="E96" i="39"/>
  <c r="D96" i="39" s="1"/>
  <c r="F96" i="39"/>
  <c r="H96" i="39"/>
  <c r="J96" i="39"/>
  <c r="K96" i="39"/>
  <c r="L96" i="39"/>
  <c r="E97" i="39"/>
  <c r="D97" i="39" s="1"/>
  <c r="F97" i="39"/>
  <c r="H97" i="39"/>
  <c r="J97" i="39"/>
  <c r="K97" i="39"/>
  <c r="L97" i="39"/>
  <c r="E98" i="39"/>
  <c r="D98" i="39" s="1"/>
  <c r="F98" i="39"/>
  <c r="H98" i="39"/>
  <c r="J98" i="39"/>
  <c r="K98" i="39"/>
  <c r="L98" i="39"/>
  <c r="E99" i="39"/>
  <c r="D99" i="39" s="1"/>
  <c r="F99" i="39"/>
  <c r="H99" i="39"/>
  <c r="J99" i="39"/>
  <c r="K99" i="39"/>
  <c r="L99" i="39"/>
  <c r="E100" i="39"/>
  <c r="D100" i="39" s="1"/>
  <c r="F100" i="39"/>
  <c r="H100" i="39"/>
  <c r="J100" i="39"/>
  <c r="K100" i="39"/>
  <c r="L100" i="39"/>
  <c r="E101" i="39"/>
  <c r="D101" i="39" s="1"/>
  <c r="F101" i="39"/>
  <c r="H101" i="39"/>
  <c r="J101" i="39"/>
  <c r="K101" i="39"/>
  <c r="L101" i="39"/>
  <c r="E102" i="39"/>
  <c r="D102" i="39" s="1"/>
  <c r="F102" i="39"/>
  <c r="H102" i="39"/>
  <c r="J102" i="39"/>
  <c r="K102" i="39"/>
  <c r="L102" i="39"/>
  <c r="E103" i="39"/>
  <c r="D103" i="39" s="1"/>
  <c r="F103" i="39"/>
  <c r="H103" i="39"/>
  <c r="J103" i="39"/>
  <c r="K103" i="39"/>
  <c r="L103" i="39"/>
  <c r="E104" i="39"/>
  <c r="D104" i="39" s="1"/>
  <c r="F104" i="39"/>
  <c r="H104" i="39"/>
  <c r="J104" i="39"/>
  <c r="K104" i="39"/>
  <c r="L104" i="39"/>
  <c r="E105" i="39"/>
  <c r="D105" i="39" s="1"/>
  <c r="F105" i="39"/>
  <c r="H105" i="39"/>
  <c r="J105" i="39"/>
  <c r="K105" i="39"/>
  <c r="L105" i="39"/>
  <c r="E106" i="39"/>
  <c r="D106" i="39" s="1"/>
  <c r="F106" i="39"/>
  <c r="H106" i="39"/>
  <c r="J106" i="39"/>
  <c r="K106" i="39"/>
  <c r="L106" i="39"/>
  <c r="E107" i="39"/>
  <c r="D107" i="39" s="1"/>
  <c r="F107" i="39"/>
  <c r="H107" i="39"/>
  <c r="J107" i="39"/>
  <c r="K107" i="39"/>
  <c r="L107" i="39"/>
  <c r="E108" i="39"/>
  <c r="D108" i="39" s="1"/>
  <c r="F108" i="39"/>
  <c r="H108" i="39"/>
  <c r="J108" i="39"/>
  <c r="K108" i="39"/>
  <c r="L108" i="39"/>
  <c r="E109" i="39"/>
  <c r="D109" i="39" s="1"/>
  <c r="F109" i="39"/>
  <c r="H109" i="39"/>
  <c r="J109" i="39"/>
  <c r="K109" i="39"/>
  <c r="L109" i="39"/>
  <c r="E110" i="39"/>
  <c r="D110" i="39" s="1"/>
  <c r="F110" i="39"/>
  <c r="H110" i="39"/>
  <c r="J110" i="39"/>
  <c r="K110" i="39"/>
  <c r="L110" i="39"/>
  <c r="E111" i="39"/>
  <c r="D111" i="39" s="1"/>
  <c r="F111" i="39"/>
  <c r="H111" i="39"/>
  <c r="J111" i="39"/>
  <c r="K111" i="39"/>
  <c r="L111" i="39"/>
  <c r="E112" i="39"/>
  <c r="D112" i="39" s="1"/>
  <c r="F112" i="39"/>
  <c r="H112" i="39"/>
  <c r="J112" i="39"/>
  <c r="K112" i="39"/>
  <c r="L112" i="39"/>
  <c r="E113" i="39"/>
  <c r="D113" i="39" s="1"/>
  <c r="F113" i="39"/>
  <c r="H113" i="39"/>
  <c r="J113" i="39"/>
  <c r="K113" i="39"/>
  <c r="L113" i="39"/>
  <c r="E114" i="39"/>
  <c r="D114" i="39" s="1"/>
  <c r="F114" i="39"/>
  <c r="H114" i="39"/>
  <c r="J114" i="39"/>
  <c r="K114" i="39"/>
  <c r="L114" i="39"/>
  <c r="E115" i="39"/>
  <c r="D115" i="39" s="1"/>
  <c r="F115" i="39"/>
  <c r="H115" i="39"/>
  <c r="J115" i="39"/>
  <c r="K115" i="39"/>
  <c r="L115" i="39"/>
  <c r="E116" i="39"/>
  <c r="D116" i="39" s="1"/>
  <c r="F116" i="39"/>
  <c r="H116" i="39"/>
  <c r="J116" i="39"/>
  <c r="K116" i="39"/>
  <c r="L116" i="39"/>
  <c r="E117" i="39"/>
  <c r="D117" i="39" s="1"/>
  <c r="F117" i="39"/>
  <c r="H117" i="39"/>
  <c r="J117" i="39"/>
  <c r="K117" i="39"/>
  <c r="L117" i="39"/>
  <c r="E118" i="39"/>
  <c r="D118" i="39" s="1"/>
  <c r="F118" i="39"/>
  <c r="H118" i="39"/>
  <c r="J118" i="39"/>
  <c r="K118" i="39"/>
  <c r="L118" i="39"/>
  <c r="E119" i="39"/>
  <c r="D119" i="39" s="1"/>
  <c r="F119" i="39"/>
  <c r="H119" i="39"/>
  <c r="J119" i="39"/>
  <c r="K119" i="39"/>
  <c r="L119" i="39"/>
  <c r="E120" i="39"/>
  <c r="D120" i="39" s="1"/>
  <c r="F120" i="39"/>
  <c r="H120" i="39"/>
  <c r="J120" i="39"/>
  <c r="K120" i="39"/>
  <c r="L120" i="39"/>
  <c r="E121" i="39"/>
  <c r="D121" i="39" s="1"/>
  <c r="F121" i="39"/>
  <c r="H121" i="39"/>
  <c r="J121" i="39"/>
  <c r="K121" i="39"/>
  <c r="L121" i="39"/>
  <c r="E122" i="39"/>
  <c r="D122" i="39" s="1"/>
  <c r="F122" i="39"/>
  <c r="H122" i="39"/>
  <c r="J122" i="39"/>
  <c r="K122" i="39"/>
  <c r="L122" i="39"/>
  <c r="E123" i="39"/>
  <c r="D123" i="39" s="1"/>
  <c r="F123" i="39"/>
  <c r="H123" i="39"/>
  <c r="J123" i="39"/>
  <c r="K123" i="39"/>
  <c r="L123" i="39"/>
  <c r="E124" i="39"/>
  <c r="D124" i="39" s="1"/>
  <c r="F124" i="39"/>
  <c r="H124" i="39"/>
  <c r="J124" i="39"/>
  <c r="K124" i="39"/>
  <c r="L124" i="39"/>
  <c r="E125" i="39"/>
  <c r="D125" i="39" s="1"/>
  <c r="F125" i="39"/>
  <c r="H125" i="39"/>
  <c r="J125" i="39"/>
  <c r="K125" i="39"/>
  <c r="L125" i="39"/>
  <c r="E126" i="39"/>
  <c r="D126" i="39" s="1"/>
  <c r="F126" i="39"/>
  <c r="H126" i="39"/>
  <c r="J126" i="39"/>
  <c r="K126" i="39"/>
  <c r="L126" i="39"/>
  <c r="E127" i="39"/>
  <c r="D127" i="39" s="1"/>
  <c r="F127" i="39"/>
  <c r="H127" i="39"/>
  <c r="J127" i="39"/>
  <c r="K127" i="39"/>
  <c r="L127" i="39"/>
  <c r="E128" i="39"/>
  <c r="D128" i="39" s="1"/>
  <c r="F128" i="39"/>
  <c r="H128" i="39"/>
  <c r="J128" i="39"/>
  <c r="K128" i="39"/>
  <c r="L128" i="39"/>
  <c r="E129" i="39"/>
  <c r="D129" i="39" s="1"/>
  <c r="F129" i="39"/>
  <c r="H129" i="39"/>
  <c r="J129" i="39"/>
  <c r="K129" i="39"/>
  <c r="L129" i="39"/>
  <c r="E130" i="39"/>
  <c r="D130" i="39" s="1"/>
  <c r="F130" i="39"/>
  <c r="H130" i="39"/>
  <c r="J130" i="39"/>
  <c r="K130" i="39"/>
  <c r="L130" i="39"/>
  <c r="E131" i="39"/>
  <c r="D131" i="39" s="1"/>
  <c r="F131" i="39"/>
  <c r="H131" i="39"/>
  <c r="J131" i="39"/>
  <c r="K131" i="39"/>
  <c r="L131" i="39"/>
  <c r="E132" i="39"/>
  <c r="D132" i="39" s="1"/>
  <c r="F132" i="39"/>
  <c r="H132" i="39"/>
  <c r="J132" i="39"/>
  <c r="K132" i="39"/>
  <c r="L132" i="39"/>
  <c r="E133" i="39"/>
  <c r="D133" i="39" s="1"/>
  <c r="F133" i="39"/>
  <c r="H133" i="39"/>
  <c r="J133" i="39"/>
  <c r="K133" i="39"/>
  <c r="L133" i="39"/>
  <c r="E134" i="39"/>
  <c r="D134" i="39" s="1"/>
  <c r="F134" i="39"/>
  <c r="H134" i="39"/>
  <c r="J134" i="39"/>
  <c r="K134" i="39"/>
  <c r="L134" i="39"/>
  <c r="E135" i="39"/>
  <c r="D135" i="39" s="1"/>
  <c r="F135" i="39"/>
  <c r="H135" i="39"/>
  <c r="J135" i="39"/>
  <c r="K135" i="39"/>
  <c r="L135" i="39"/>
  <c r="E136" i="39"/>
  <c r="D136" i="39" s="1"/>
  <c r="F136" i="39"/>
  <c r="H136" i="39"/>
  <c r="J136" i="39"/>
  <c r="K136" i="39"/>
  <c r="L136" i="39"/>
  <c r="E137" i="39"/>
  <c r="D137" i="39" s="1"/>
  <c r="F137" i="39"/>
  <c r="H137" i="39"/>
  <c r="J137" i="39"/>
  <c r="K137" i="39"/>
  <c r="L137" i="39"/>
  <c r="E138" i="39"/>
  <c r="D138" i="39" s="1"/>
  <c r="F138" i="39"/>
  <c r="H138" i="39"/>
  <c r="J138" i="39"/>
  <c r="K138" i="39"/>
  <c r="L138" i="39"/>
  <c r="E139" i="39"/>
  <c r="D139" i="39" s="1"/>
  <c r="F139" i="39"/>
  <c r="H139" i="39"/>
  <c r="J139" i="39"/>
  <c r="K139" i="39"/>
  <c r="L139" i="39"/>
  <c r="E140" i="39"/>
  <c r="D140" i="39" s="1"/>
  <c r="F140" i="39"/>
  <c r="H140" i="39"/>
  <c r="J140" i="39"/>
  <c r="K140" i="39"/>
  <c r="L140" i="39"/>
  <c r="E141" i="39"/>
  <c r="D141" i="39" s="1"/>
  <c r="F141" i="39"/>
  <c r="H141" i="39"/>
  <c r="J141" i="39"/>
  <c r="K141" i="39"/>
  <c r="L141" i="39"/>
  <c r="E142" i="39"/>
  <c r="D142" i="39" s="1"/>
  <c r="F142" i="39"/>
  <c r="H142" i="39"/>
  <c r="J142" i="39"/>
  <c r="K142" i="39"/>
  <c r="L142" i="39"/>
  <c r="E143" i="39"/>
  <c r="D143" i="39" s="1"/>
  <c r="F143" i="39"/>
  <c r="H143" i="39"/>
  <c r="J143" i="39"/>
  <c r="K143" i="39"/>
  <c r="L143" i="39"/>
  <c r="E144" i="39"/>
  <c r="D144" i="39" s="1"/>
  <c r="F144" i="39"/>
  <c r="H144" i="39"/>
  <c r="J144" i="39"/>
  <c r="K144" i="39"/>
  <c r="L144" i="39"/>
  <c r="E145" i="39"/>
  <c r="D145" i="39" s="1"/>
  <c r="F145" i="39"/>
  <c r="H145" i="39"/>
  <c r="J145" i="39"/>
  <c r="K145" i="39"/>
  <c r="L145" i="39"/>
  <c r="E146" i="39"/>
  <c r="D146" i="39" s="1"/>
  <c r="F146" i="39"/>
  <c r="H146" i="39"/>
  <c r="J146" i="39"/>
  <c r="K146" i="39"/>
  <c r="L146" i="39"/>
  <c r="E147" i="39"/>
  <c r="D147" i="39" s="1"/>
  <c r="F147" i="39"/>
  <c r="H147" i="39"/>
  <c r="J147" i="39"/>
  <c r="K147" i="39"/>
  <c r="L147" i="39"/>
  <c r="E148" i="39"/>
  <c r="D148" i="39" s="1"/>
  <c r="F148" i="39"/>
  <c r="H148" i="39"/>
  <c r="J148" i="39"/>
  <c r="K148" i="39"/>
  <c r="L148" i="39"/>
  <c r="E149" i="39"/>
  <c r="D149" i="39" s="1"/>
  <c r="F149" i="39"/>
  <c r="H149" i="39"/>
  <c r="J149" i="39"/>
  <c r="K149" i="39"/>
  <c r="L149" i="39"/>
  <c r="E150" i="39"/>
  <c r="D150" i="39" s="1"/>
  <c r="F150" i="39"/>
  <c r="H150" i="39"/>
  <c r="J150" i="39"/>
  <c r="K150" i="39"/>
  <c r="L150" i="39"/>
  <c r="E151" i="39"/>
  <c r="D151" i="39" s="1"/>
  <c r="F151" i="39"/>
  <c r="H151" i="39"/>
  <c r="J151" i="39"/>
  <c r="K151" i="39"/>
  <c r="L151" i="39"/>
  <c r="E152" i="39"/>
  <c r="D152" i="39" s="1"/>
  <c r="F152" i="39"/>
  <c r="H152" i="39"/>
  <c r="J152" i="39"/>
  <c r="K152" i="39"/>
  <c r="L152" i="39"/>
  <c r="E153" i="39"/>
  <c r="D153" i="39" s="1"/>
  <c r="F153" i="39"/>
  <c r="H153" i="39"/>
  <c r="J153" i="39"/>
  <c r="K153" i="39"/>
  <c r="L153" i="39"/>
  <c r="E154" i="39"/>
  <c r="D154" i="39" s="1"/>
  <c r="F154" i="39"/>
  <c r="H154" i="39"/>
  <c r="J154" i="39"/>
  <c r="K154" i="39"/>
  <c r="L154" i="39"/>
  <c r="E155" i="39"/>
  <c r="D155" i="39" s="1"/>
  <c r="F155" i="39"/>
  <c r="H155" i="39"/>
  <c r="J155" i="39"/>
  <c r="K155" i="39"/>
  <c r="L155" i="39"/>
  <c r="E156" i="39"/>
  <c r="D156" i="39" s="1"/>
  <c r="F156" i="39"/>
  <c r="H156" i="39"/>
  <c r="J156" i="39"/>
  <c r="K156" i="39"/>
  <c r="L156" i="39"/>
  <c r="E157" i="39"/>
  <c r="D157" i="39" s="1"/>
  <c r="F157" i="39"/>
  <c r="H157" i="39"/>
  <c r="J157" i="39"/>
  <c r="K157" i="39"/>
  <c r="L157" i="39"/>
  <c r="E158" i="39"/>
  <c r="D158" i="39" s="1"/>
  <c r="F158" i="39"/>
  <c r="H158" i="39"/>
  <c r="J158" i="39"/>
  <c r="K158" i="39"/>
  <c r="L158" i="39"/>
  <c r="E159" i="39"/>
  <c r="D159" i="39" s="1"/>
  <c r="F159" i="39"/>
  <c r="H159" i="39"/>
  <c r="J159" i="39"/>
  <c r="K159" i="39"/>
  <c r="L159" i="39"/>
  <c r="E160" i="39"/>
  <c r="D160" i="39" s="1"/>
  <c r="F160" i="39"/>
  <c r="H160" i="39"/>
  <c r="J160" i="39"/>
  <c r="K160" i="39"/>
  <c r="L160" i="39"/>
  <c r="E161" i="39"/>
  <c r="D161" i="39" s="1"/>
  <c r="F161" i="39"/>
  <c r="H161" i="39"/>
  <c r="J161" i="39"/>
  <c r="K161" i="39"/>
  <c r="L161" i="39"/>
  <c r="E162" i="39"/>
  <c r="D162" i="39" s="1"/>
  <c r="F162" i="39"/>
  <c r="H162" i="39"/>
  <c r="J162" i="39"/>
  <c r="K162" i="39"/>
  <c r="L162" i="39"/>
  <c r="E163" i="39"/>
  <c r="D163" i="39" s="1"/>
  <c r="F163" i="39"/>
  <c r="H163" i="39"/>
  <c r="J163" i="39"/>
  <c r="K163" i="39"/>
  <c r="L163" i="39"/>
  <c r="E164" i="39"/>
  <c r="D164" i="39" s="1"/>
  <c r="F164" i="39"/>
  <c r="H164" i="39"/>
  <c r="J164" i="39"/>
  <c r="K164" i="39"/>
  <c r="L164" i="39"/>
  <c r="E165" i="39"/>
  <c r="D165" i="39" s="1"/>
  <c r="F165" i="39"/>
  <c r="H165" i="39"/>
  <c r="J165" i="39"/>
  <c r="K165" i="39"/>
  <c r="L165" i="39"/>
  <c r="E166" i="39"/>
  <c r="D166" i="39" s="1"/>
  <c r="F166" i="39"/>
  <c r="H166" i="39"/>
  <c r="J166" i="39"/>
  <c r="K166" i="39"/>
  <c r="L166" i="39"/>
  <c r="E167" i="39"/>
  <c r="D167" i="39" s="1"/>
  <c r="F167" i="39"/>
  <c r="G167" i="39"/>
  <c r="H167" i="39"/>
  <c r="I167" i="39"/>
  <c r="J167" i="39"/>
  <c r="K167" i="39"/>
  <c r="L167" i="39"/>
  <c r="E168" i="39"/>
  <c r="D168" i="39" s="1"/>
  <c r="F168" i="39"/>
  <c r="G168" i="39"/>
  <c r="H168" i="39"/>
  <c r="I168" i="39"/>
  <c r="J168" i="39"/>
  <c r="K168" i="39"/>
  <c r="L168" i="39"/>
  <c r="E169" i="39"/>
  <c r="D169" i="39" s="1"/>
  <c r="F169" i="39"/>
  <c r="G169" i="39"/>
  <c r="H169" i="39"/>
  <c r="I169" i="39"/>
  <c r="J169" i="39"/>
  <c r="K169" i="39"/>
  <c r="L169" i="39"/>
  <c r="E170" i="39"/>
  <c r="D170" i="39" s="1"/>
  <c r="F170" i="39"/>
  <c r="G170" i="39"/>
  <c r="H170" i="39"/>
  <c r="I170" i="39"/>
  <c r="J170" i="39"/>
  <c r="K170" i="39"/>
  <c r="L170" i="39"/>
  <c r="E171" i="39"/>
  <c r="D171" i="39" s="1"/>
  <c r="F171" i="39"/>
  <c r="G171" i="39"/>
  <c r="H171" i="39"/>
  <c r="I171" i="39"/>
  <c r="J171" i="39"/>
  <c r="K171" i="39"/>
  <c r="L171" i="39"/>
  <c r="E172" i="39"/>
  <c r="D172" i="39" s="1"/>
  <c r="F172" i="39"/>
  <c r="G172" i="39"/>
  <c r="H172" i="39"/>
  <c r="I172" i="39"/>
  <c r="J172" i="39"/>
  <c r="K172" i="39"/>
  <c r="L172" i="39"/>
  <c r="E173" i="39"/>
  <c r="D173" i="39" s="1"/>
  <c r="F173" i="39"/>
  <c r="G173" i="39"/>
  <c r="H173" i="39"/>
  <c r="I173" i="39"/>
  <c r="J173" i="39"/>
  <c r="K173" i="39"/>
  <c r="L173" i="39"/>
  <c r="E174" i="39"/>
  <c r="D174" i="39" s="1"/>
  <c r="F174" i="39"/>
  <c r="G174" i="39"/>
  <c r="H174" i="39"/>
  <c r="I174" i="39"/>
  <c r="J174" i="39"/>
  <c r="K174" i="39"/>
  <c r="L174" i="39"/>
  <c r="E175" i="39"/>
  <c r="D175" i="39" s="1"/>
  <c r="F175" i="39"/>
  <c r="G175" i="39"/>
  <c r="H175" i="39"/>
  <c r="I175" i="39"/>
  <c r="J175" i="39"/>
  <c r="K175" i="39"/>
  <c r="L175" i="39"/>
  <c r="E176" i="39"/>
  <c r="D176" i="39" s="1"/>
  <c r="F176" i="39"/>
  <c r="G176" i="39"/>
  <c r="H176" i="39"/>
  <c r="I176" i="39"/>
  <c r="J176" i="39"/>
  <c r="K176" i="39"/>
  <c r="L176" i="39"/>
  <c r="E177" i="39"/>
  <c r="D177" i="39" s="1"/>
  <c r="F177" i="39"/>
  <c r="G177" i="39"/>
  <c r="H177" i="39"/>
  <c r="I177" i="39"/>
  <c r="J177" i="39"/>
  <c r="K177" i="39"/>
  <c r="L177" i="39"/>
  <c r="E178" i="39"/>
  <c r="D178" i="39" s="1"/>
  <c r="F178" i="39"/>
  <c r="G178" i="39"/>
  <c r="H178" i="39"/>
  <c r="I178" i="39"/>
  <c r="J178" i="39"/>
  <c r="K178" i="39"/>
  <c r="L178" i="39"/>
  <c r="E179" i="39"/>
  <c r="D179" i="39" s="1"/>
  <c r="F179" i="39"/>
  <c r="G179" i="39"/>
  <c r="H179" i="39"/>
  <c r="I179" i="39"/>
  <c r="J179" i="39"/>
  <c r="K179" i="39"/>
  <c r="L179" i="39"/>
  <c r="E180" i="39"/>
  <c r="D180" i="39" s="1"/>
  <c r="F180" i="39"/>
  <c r="G180" i="39"/>
  <c r="H180" i="39"/>
  <c r="I180" i="39"/>
  <c r="J180" i="39"/>
  <c r="K180" i="39"/>
  <c r="L180" i="39"/>
  <c r="E181" i="39"/>
  <c r="D181" i="39" s="1"/>
  <c r="F181" i="39"/>
  <c r="G181" i="39"/>
  <c r="H181" i="39"/>
  <c r="I181" i="39"/>
  <c r="J181" i="39"/>
  <c r="K181" i="39"/>
  <c r="L181" i="39"/>
  <c r="E182" i="39"/>
  <c r="D182" i="39" s="1"/>
  <c r="F182" i="39"/>
  <c r="G182" i="39"/>
  <c r="H182" i="39"/>
  <c r="I182" i="39"/>
  <c r="J182" i="39"/>
  <c r="K182" i="39"/>
  <c r="L182" i="39"/>
  <c r="E183" i="39"/>
  <c r="D183" i="39" s="1"/>
  <c r="F183" i="39"/>
  <c r="G183" i="39"/>
  <c r="H183" i="39"/>
  <c r="I183" i="39"/>
  <c r="J183" i="39"/>
  <c r="K183" i="39"/>
  <c r="L183" i="39"/>
  <c r="E184" i="39"/>
  <c r="D184" i="39" s="1"/>
  <c r="F184" i="39"/>
  <c r="G184" i="39"/>
  <c r="H184" i="39"/>
  <c r="I184" i="39"/>
  <c r="J184" i="39"/>
  <c r="K184" i="39"/>
  <c r="L184" i="39"/>
  <c r="E185" i="39"/>
  <c r="D185" i="39" s="1"/>
  <c r="F185" i="39"/>
  <c r="G185" i="39"/>
  <c r="H185" i="39"/>
  <c r="I185" i="39"/>
  <c r="J185" i="39"/>
  <c r="K185" i="39"/>
  <c r="L185" i="39"/>
  <c r="E186" i="39"/>
  <c r="D186" i="39" s="1"/>
  <c r="F186" i="39"/>
  <c r="G186" i="39"/>
  <c r="H186" i="39"/>
  <c r="I186" i="39"/>
  <c r="J186" i="39"/>
  <c r="K186" i="39"/>
  <c r="L186" i="39"/>
  <c r="E187" i="39"/>
  <c r="D187" i="39" s="1"/>
  <c r="F187" i="39"/>
  <c r="H187" i="39"/>
  <c r="J187" i="39"/>
  <c r="K187" i="39"/>
  <c r="L187" i="39"/>
  <c r="E188" i="39"/>
  <c r="D188" i="39" s="1"/>
  <c r="F188" i="39"/>
  <c r="H188" i="39"/>
  <c r="J188" i="39"/>
  <c r="K188" i="39"/>
  <c r="L188" i="39"/>
  <c r="E189" i="39"/>
  <c r="D189" i="39" s="1"/>
  <c r="F189" i="39"/>
  <c r="H189" i="39"/>
  <c r="J189" i="39"/>
  <c r="K189" i="39"/>
  <c r="L189" i="39"/>
  <c r="E190" i="39"/>
  <c r="D190" i="39" s="1"/>
  <c r="F190" i="39"/>
  <c r="H190" i="39"/>
  <c r="J190" i="39"/>
  <c r="K190" i="39"/>
  <c r="L190" i="39"/>
  <c r="E191" i="39"/>
  <c r="D191" i="39" s="1"/>
  <c r="F191" i="39"/>
  <c r="H191" i="39"/>
  <c r="J191" i="39"/>
  <c r="K191" i="39"/>
  <c r="L191" i="39"/>
  <c r="E192" i="39"/>
  <c r="D192" i="39" s="1"/>
  <c r="F192" i="39"/>
  <c r="H192" i="39"/>
  <c r="J192" i="39"/>
  <c r="K192" i="39"/>
  <c r="L192" i="39"/>
  <c r="E193" i="39"/>
  <c r="D193" i="39" s="1"/>
  <c r="F193" i="39"/>
  <c r="G193" i="39"/>
  <c r="H193" i="39"/>
  <c r="I193" i="39"/>
  <c r="J193" i="39"/>
  <c r="K193" i="39"/>
  <c r="L193" i="39"/>
  <c r="E194" i="39"/>
  <c r="D194" i="39" s="1"/>
  <c r="F194" i="39"/>
  <c r="G194" i="39"/>
  <c r="H194" i="39"/>
  <c r="I194" i="39"/>
  <c r="J194" i="39"/>
  <c r="K194" i="39"/>
  <c r="L194" i="39"/>
  <c r="E195" i="39"/>
  <c r="D195" i="39" s="1"/>
  <c r="F195" i="39"/>
  <c r="G195" i="39"/>
  <c r="H195" i="39"/>
  <c r="I195" i="39"/>
  <c r="J195" i="39"/>
  <c r="K195" i="39"/>
  <c r="L195" i="39"/>
  <c r="E196" i="39"/>
  <c r="D196" i="39" s="1"/>
  <c r="F196" i="39"/>
  <c r="G196" i="39"/>
  <c r="H196" i="39"/>
  <c r="I196" i="39"/>
  <c r="J196" i="39"/>
  <c r="K196" i="39"/>
  <c r="L196" i="39"/>
  <c r="E197" i="39"/>
  <c r="D197" i="39" s="1"/>
  <c r="F197" i="39"/>
  <c r="G197" i="39"/>
  <c r="H197" i="39"/>
  <c r="I197" i="39"/>
  <c r="J197" i="39"/>
  <c r="K197" i="39"/>
  <c r="L197" i="39"/>
  <c r="E198" i="39"/>
  <c r="D198" i="39" s="1"/>
  <c r="F198" i="39"/>
  <c r="G198" i="39"/>
  <c r="H198" i="39"/>
  <c r="I198" i="39"/>
  <c r="J198" i="39"/>
  <c r="K198" i="39"/>
  <c r="L198" i="39"/>
  <c r="E199" i="39"/>
  <c r="D199" i="39" s="1"/>
  <c r="F199" i="39"/>
  <c r="G199" i="39"/>
  <c r="H199" i="39"/>
  <c r="I199" i="39"/>
  <c r="J199" i="39"/>
  <c r="K199" i="39"/>
  <c r="L199" i="39"/>
  <c r="E200" i="39"/>
  <c r="D200" i="39" s="1"/>
  <c r="F200" i="39"/>
  <c r="G200" i="39"/>
  <c r="H200" i="39"/>
  <c r="I200" i="39"/>
  <c r="J200" i="39"/>
  <c r="K200" i="39"/>
  <c r="L200" i="39"/>
  <c r="E201" i="39"/>
  <c r="D201" i="39" s="1"/>
  <c r="F201" i="39"/>
  <c r="G201" i="39"/>
  <c r="H201" i="39"/>
  <c r="I201" i="39"/>
  <c r="J201" i="39"/>
  <c r="K201" i="39"/>
  <c r="L201" i="39"/>
  <c r="E202" i="39"/>
  <c r="D202" i="39" s="1"/>
  <c r="F202" i="39"/>
  <c r="G202" i="39"/>
  <c r="H202" i="39"/>
  <c r="I202" i="39"/>
  <c r="J202" i="39"/>
  <c r="K202" i="39"/>
  <c r="L202" i="39"/>
  <c r="E203" i="39"/>
  <c r="D203" i="39" s="1"/>
  <c r="F203" i="39"/>
  <c r="G203" i="39"/>
  <c r="H203" i="39"/>
  <c r="I203" i="39"/>
  <c r="J203" i="39"/>
  <c r="K203" i="39"/>
  <c r="L203" i="39"/>
  <c r="E204" i="39"/>
  <c r="D204" i="39" s="1"/>
  <c r="F204" i="39"/>
  <c r="G204" i="39"/>
  <c r="H204" i="39"/>
  <c r="I204" i="39"/>
  <c r="J204" i="39"/>
  <c r="K204" i="39"/>
  <c r="L204" i="39"/>
  <c r="E205" i="39"/>
  <c r="D205" i="39" s="1"/>
  <c r="F205" i="39"/>
  <c r="G205" i="39"/>
  <c r="H205" i="39"/>
  <c r="I205" i="39"/>
  <c r="J205" i="39"/>
  <c r="K205" i="39"/>
  <c r="L205" i="39"/>
  <c r="E206" i="39"/>
  <c r="D206" i="39" s="1"/>
  <c r="F206" i="39"/>
  <c r="G206" i="39"/>
  <c r="H206" i="39"/>
  <c r="I206" i="39"/>
  <c r="J206" i="39"/>
  <c r="K206" i="39"/>
  <c r="L206" i="39"/>
  <c r="E207" i="39"/>
  <c r="D207" i="39" s="1"/>
  <c r="F207" i="39"/>
  <c r="G207" i="39"/>
  <c r="H207" i="39"/>
  <c r="I207" i="39"/>
  <c r="J207" i="39"/>
  <c r="K207" i="39"/>
  <c r="L207" i="39"/>
  <c r="E208" i="39"/>
  <c r="D208" i="39" s="1"/>
  <c r="F208" i="39"/>
  <c r="G208" i="39"/>
  <c r="H208" i="39"/>
  <c r="I208" i="39"/>
  <c r="J208" i="39"/>
  <c r="K208" i="39"/>
  <c r="L208" i="39"/>
  <c r="E209" i="39"/>
  <c r="D209" i="39" s="1"/>
  <c r="F209" i="39"/>
  <c r="G209" i="39"/>
  <c r="H209" i="39"/>
  <c r="I209" i="39"/>
  <c r="J209" i="39"/>
  <c r="K209" i="39"/>
  <c r="L209" i="39"/>
  <c r="E210" i="39"/>
  <c r="D210" i="39" s="1"/>
  <c r="F210" i="39"/>
  <c r="G210" i="39"/>
  <c r="H210" i="39"/>
  <c r="I210" i="39"/>
  <c r="J210" i="39"/>
  <c r="K210" i="39"/>
  <c r="L210" i="39"/>
  <c r="E211" i="39"/>
  <c r="D211" i="39" s="1"/>
  <c r="F211" i="39"/>
  <c r="G211" i="39"/>
  <c r="H211" i="39"/>
  <c r="I211" i="39"/>
  <c r="J211" i="39"/>
  <c r="K211" i="39"/>
  <c r="L211" i="39"/>
  <c r="E212" i="39"/>
  <c r="D212" i="39" s="1"/>
  <c r="F212" i="39"/>
  <c r="G212" i="39"/>
  <c r="H212" i="39"/>
  <c r="I212" i="39"/>
  <c r="J212" i="39"/>
  <c r="K212" i="39"/>
  <c r="L212" i="39"/>
  <c r="E213" i="39"/>
  <c r="D213" i="39" s="1"/>
  <c r="F213" i="39"/>
  <c r="G213" i="39"/>
  <c r="H213" i="39"/>
  <c r="I213" i="39"/>
  <c r="J213" i="39"/>
  <c r="K213" i="39"/>
  <c r="L213" i="39"/>
  <c r="E214" i="39"/>
  <c r="D214" i="39" s="1"/>
  <c r="F214" i="39"/>
  <c r="G214" i="39"/>
  <c r="H214" i="39"/>
  <c r="I214" i="39"/>
  <c r="J214" i="39"/>
  <c r="K214" i="39"/>
  <c r="L214" i="39"/>
  <c r="E215" i="39"/>
  <c r="D215" i="39" s="1"/>
  <c r="F215" i="39"/>
  <c r="G215" i="39"/>
  <c r="H215" i="39"/>
  <c r="I215" i="39"/>
  <c r="J215" i="39"/>
  <c r="K215" i="39"/>
  <c r="L215" i="39"/>
  <c r="E216" i="39"/>
  <c r="D216" i="39" s="1"/>
  <c r="F216" i="39"/>
  <c r="G216" i="39"/>
  <c r="H216" i="39"/>
  <c r="I216" i="39"/>
  <c r="J216" i="39"/>
  <c r="K216" i="39"/>
  <c r="L216" i="39"/>
  <c r="E217" i="39"/>
  <c r="D217" i="39" s="1"/>
  <c r="F217" i="39"/>
  <c r="G217" i="39"/>
  <c r="H217" i="39"/>
  <c r="I217" i="39"/>
  <c r="J217" i="39"/>
  <c r="K217" i="39"/>
  <c r="L217" i="39"/>
  <c r="E218" i="39"/>
  <c r="D218" i="39" s="1"/>
  <c r="F218" i="39"/>
  <c r="G218" i="39"/>
  <c r="H218" i="39"/>
  <c r="I218" i="39"/>
  <c r="J218" i="39"/>
  <c r="K218" i="39"/>
  <c r="L218" i="39"/>
  <c r="E219" i="39"/>
  <c r="D219" i="39" s="1"/>
  <c r="F219" i="39"/>
  <c r="G219" i="39"/>
  <c r="H219" i="39"/>
  <c r="I219" i="39"/>
  <c r="J219" i="39"/>
  <c r="K219" i="39"/>
  <c r="L219" i="39"/>
  <c r="E220" i="39"/>
  <c r="D220" i="39" s="1"/>
  <c r="F220" i="39"/>
  <c r="G220" i="39"/>
  <c r="H220" i="39"/>
  <c r="I220" i="39"/>
  <c r="J220" i="39"/>
  <c r="K220" i="39"/>
  <c r="L220" i="39"/>
  <c r="E221" i="39"/>
  <c r="D221" i="39" s="1"/>
  <c r="F221" i="39"/>
  <c r="G221" i="39"/>
  <c r="H221" i="39"/>
  <c r="I221" i="39"/>
  <c r="J221" i="39"/>
  <c r="K221" i="39"/>
  <c r="L221" i="39"/>
  <c r="E222" i="39"/>
  <c r="D222" i="39" s="1"/>
  <c r="F222" i="39"/>
  <c r="G222" i="39"/>
  <c r="H222" i="39"/>
  <c r="I222" i="39"/>
  <c r="J222" i="39"/>
  <c r="K222" i="39"/>
  <c r="L222" i="39"/>
  <c r="E223" i="39"/>
  <c r="D223" i="39" s="1"/>
  <c r="F223" i="39"/>
  <c r="G223" i="39"/>
  <c r="H223" i="39"/>
  <c r="I223" i="39"/>
  <c r="J223" i="39"/>
  <c r="K223" i="39"/>
  <c r="L223" i="39"/>
  <c r="E224" i="39"/>
  <c r="D224" i="39" s="1"/>
  <c r="F224" i="39"/>
  <c r="G224" i="39"/>
  <c r="H224" i="39"/>
  <c r="I224" i="39"/>
  <c r="J224" i="39"/>
  <c r="K224" i="39"/>
  <c r="L224" i="39"/>
  <c r="E225" i="39"/>
  <c r="D225" i="39" s="1"/>
  <c r="F225" i="39"/>
  <c r="G225" i="39"/>
  <c r="H225" i="39"/>
  <c r="I225" i="39"/>
  <c r="J225" i="39"/>
  <c r="K225" i="39"/>
  <c r="L225" i="39"/>
  <c r="E226" i="39"/>
  <c r="D226" i="39" s="1"/>
  <c r="F226" i="39"/>
  <c r="G226" i="39"/>
  <c r="H226" i="39"/>
  <c r="I226" i="39"/>
  <c r="J226" i="39"/>
  <c r="K226" i="39"/>
  <c r="L226" i="39"/>
  <c r="V3494" i="4"/>
  <c r="V3495" i="4"/>
  <c r="V3496" i="4"/>
  <c r="V3497" i="4"/>
  <c r="V3498" i="4"/>
  <c r="V3499" i="4"/>
  <c r="V3500" i="4"/>
  <c r="V3501" i="4"/>
  <c r="V3502" i="4"/>
  <c r="V3503" i="4"/>
  <c r="V3504" i="4"/>
  <c r="V3505" i="4"/>
  <c r="V3506" i="4"/>
  <c r="V3507" i="4"/>
  <c r="V3508" i="4"/>
  <c r="V3509" i="4"/>
  <c r="V3510" i="4"/>
  <c r="V3511" i="4"/>
  <c r="V3512" i="4"/>
  <c r="V3513" i="4"/>
  <c r="V3514" i="4"/>
  <c r="V3515" i="4"/>
  <c r="V3516" i="4"/>
  <c r="V3517" i="4"/>
  <c r="V3518" i="4"/>
  <c r="V3519" i="4"/>
  <c r="V3520" i="4"/>
  <c r="V3521" i="4"/>
  <c r="V3522" i="4"/>
  <c r="V3523" i="4"/>
  <c r="V3524" i="4"/>
  <c r="V3525" i="4"/>
  <c r="V3526" i="4"/>
  <c r="V3527" i="4"/>
  <c r="V3528" i="4"/>
  <c r="V3529" i="4"/>
  <c r="V3530" i="4"/>
  <c r="V3531" i="4"/>
  <c r="V3532" i="4"/>
  <c r="V3533" i="4"/>
  <c r="V3534" i="4"/>
  <c r="V3535" i="4"/>
  <c r="V3536" i="4"/>
  <c r="V3537" i="4"/>
  <c r="V3538" i="4"/>
  <c r="V3539" i="4"/>
  <c r="V3540" i="4"/>
  <c r="V3541" i="4"/>
  <c r="V3542" i="4"/>
  <c r="V3543" i="4"/>
  <c r="V3544" i="4"/>
  <c r="V3545" i="4"/>
  <c r="V3546" i="4"/>
  <c r="V3547" i="4"/>
  <c r="V3548" i="4"/>
  <c r="V3549" i="4"/>
  <c r="V3550" i="4"/>
  <c r="V3551" i="4"/>
  <c r="V3552" i="4"/>
  <c r="V3553" i="4"/>
  <c r="V3554" i="4"/>
  <c r="V3555" i="4"/>
  <c r="V3556" i="4"/>
  <c r="V3557" i="4"/>
  <c r="V3558" i="4"/>
  <c r="V3559" i="4"/>
  <c r="V3560" i="4"/>
  <c r="V3561" i="4"/>
  <c r="V3562" i="4"/>
  <c r="V3563" i="4"/>
  <c r="V3564" i="4"/>
  <c r="V3565" i="4"/>
  <c r="V3566" i="4"/>
  <c r="V3567" i="4"/>
  <c r="V3568" i="4"/>
  <c r="V3569" i="4"/>
  <c r="V3570" i="4"/>
  <c r="V3571" i="4"/>
  <c r="V3572" i="4"/>
  <c r="V3573" i="4"/>
  <c r="V3574" i="4"/>
  <c r="V3575" i="4"/>
  <c r="V3576" i="4"/>
  <c r="V3577" i="4"/>
  <c r="V3578" i="4"/>
  <c r="V3579" i="4"/>
  <c r="V3580" i="4"/>
  <c r="V3581" i="4"/>
  <c r="V3582" i="4"/>
  <c r="V3583" i="4"/>
  <c r="V3584" i="4"/>
  <c r="V3585" i="4"/>
  <c r="V3586" i="4"/>
  <c r="V3587" i="4"/>
  <c r="V3588" i="4"/>
  <c r="V3589" i="4"/>
  <c r="V3590" i="4"/>
  <c r="V3591" i="4"/>
  <c r="V3592" i="4"/>
  <c r="V3593" i="4"/>
  <c r="V3594" i="4"/>
  <c r="V3595" i="4"/>
  <c r="V3596" i="4"/>
  <c r="V3597" i="4"/>
  <c r="V3598" i="4"/>
  <c r="V3599" i="4"/>
  <c r="V3600" i="4"/>
  <c r="V3601" i="4"/>
  <c r="V3602" i="4"/>
  <c r="V3603" i="4"/>
  <c r="V3604" i="4"/>
  <c r="V3605" i="4"/>
  <c r="V3606" i="4"/>
  <c r="V3607" i="4"/>
  <c r="V3608" i="4"/>
  <c r="V3609" i="4"/>
  <c r="V3610" i="4"/>
  <c r="V3611" i="4"/>
  <c r="V3612" i="4"/>
  <c r="V3613" i="4"/>
  <c r="V3614" i="4"/>
  <c r="V3615" i="4"/>
  <c r="V3616" i="4"/>
  <c r="V3617" i="4"/>
  <c r="V3618" i="4"/>
  <c r="V3619" i="4"/>
  <c r="V3620" i="4"/>
  <c r="V3621" i="4"/>
  <c r="V3622" i="4"/>
  <c r="V3623" i="4"/>
  <c r="V3624" i="4"/>
  <c r="V3625" i="4"/>
  <c r="V3626" i="4"/>
  <c r="V3627" i="4"/>
  <c r="V3628" i="4"/>
  <c r="V3629" i="4"/>
  <c r="V3630" i="4"/>
  <c r="V3631" i="4"/>
  <c r="V3632" i="4"/>
  <c r="V3633" i="4"/>
  <c r="V3634" i="4"/>
  <c r="V3635" i="4"/>
  <c r="V3636" i="4"/>
  <c r="V3637" i="4"/>
  <c r="V3638" i="4"/>
  <c r="V3639" i="4"/>
  <c r="V3640" i="4"/>
  <c r="V3641" i="4"/>
  <c r="V3642" i="4"/>
  <c r="V3643" i="4"/>
  <c r="V3644" i="4"/>
  <c r="V3645" i="4"/>
  <c r="V3646" i="4"/>
  <c r="V3647" i="4"/>
  <c r="V3648" i="4"/>
  <c r="V3649" i="4"/>
  <c r="V3650" i="4"/>
  <c r="V3651" i="4"/>
  <c r="V3652" i="4"/>
  <c r="V3653" i="4"/>
  <c r="V3654" i="4"/>
  <c r="V3655" i="4"/>
  <c r="V3656" i="4"/>
  <c r="V3657" i="4"/>
  <c r="V3658" i="4"/>
  <c r="V3659" i="4"/>
  <c r="V3660" i="4"/>
  <c r="V3661" i="4"/>
  <c r="V3662" i="4"/>
  <c r="V3663" i="4"/>
  <c r="V3664" i="4"/>
  <c r="V3665" i="4"/>
  <c r="V3666" i="4"/>
  <c r="V3667" i="4"/>
  <c r="V3668" i="4"/>
  <c r="V3669" i="4"/>
  <c r="V3670" i="4"/>
  <c r="V3671" i="4"/>
  <c r="V3672" i="4"/>
  <c r="V3673" i="4"/>
  <c r="V3674" i="4"/>
  <c r="V3675" i="4"/>
  <c r="V3676" i="4"/>
  <c r="V3677" i="4"/>
  <c r="V3678" i="4"/>
  <c r="V3679" i="4"/>
  <c r="V3680" i="4"/>
  <c r="V3681" i="4"/>
  <c r="V3682" i="4"/>
  <c r="V3683" i="4"/>
  <c r="V3684" i="4"/>
  <c r="V3685" i="4"/>
  <c r="V3686" i="4"/>
  <c r="V3687" i="4"/>
  <c r="V3688" i="4"/>
  <c r="V3689" i="4"/>
  <c r="V3690" i="4"/>
  <c r="V3691" i="4"/>
  <c r="V3692" i="4"/>
  <c r="V3693" i="4"/>
  <c r="V3694" i="4"/>
  <c r="V3695" i="4"/>
  <c r="V3696" i="4"/>
  <c r="V3697" i="4"/>
  <c r="V3698" i="4"/>
  <c r="V3699" i="4"/>
  <c r="V3700" i="4"/>
  <c r="V3701" i="4"/>
  <c r="V3702" i="4"/>
  <c r="V3703" i="4"/>
  <c r="V3704" i="4"/>
  <c r="V3705" i="4"/>
  <c r="V3706" i="4"/>
  <c r="V3707" i="4"/>
  <c r="V3708" i="4"/>
  <c r="V3709" i="4"/>
  <c r="V3710" i="4"/>
  <c r="V3711" i="4"/>
  <c r="V3712" i="4"/>
  <c r="V3713" i="4"/>
  <c r="V3714" i="4"/>
  <c r="V3715" i="4"/>
  <c r="V3716" i="4"/>
  <c r="V3717" i="4"/>
  <c r="V3718" i="4"/>
  <c r="V3719" i="4"/>
  <c r="V3720" i="4"/>
  <c r="V3721" i="4"/>
  <c r="V3722" i="4"/>
  <c r="V3723" i="4"/>
  <c r="V3724" i="4"/>
  <c r="V3725" i="4"/>
  <c r="V3726" i="4"/>
  <c r="V3727" i="4"/>
  <c r="V3728" i="4"/>
  <c r="V3729" i="4"/>
  <c r="R3494" i="4"/>
  <c r="S3494" i="4" s="1"/>
  <c r="R3495" i="4"/>
  <c r="I43" i="39" s="1"/>
  <c r="G43" i="39"/>
  <c r="R3496" i="4"/>
  <c r="S3496" i="4" s="1"/>
  <c r="R3497" i="4"/>
  <c r="G44" i="39"/>
  <c r="R3498" i="4"/>
  <c r="S3498" i="4" s="1"/>
  <c r="R3499" i="4"/>
  <c r="I45" i="39" s="1"/>
  <c r="G45" i="39"/>
  <c r="R3500" i="4"/>
  <c r="S3500" i="4" s="1"/>
  <c r="R3501" i="4"/>
  <c r="S3501" i="4" s="1"/>
  <c r="R3502" i="4"/>
  <c r="S3502" i="4" s="1"/>
  <c r="R3503" i="4"/>
  <c r="I46" i="39" s="1"/>
  <c r="G46" i="39"/>
  <c r="R3504" i="4"/>
  <c r="S3504" i="4" s="1"/>
  <c r="R3505" i="4"/>
  <c r="I47" i="39" s="1"/>
  <c r="G47" i="39"/>
  <c r="R3506" i="4"/>
  <c r="S3506" i="4" s="1"/>
  <c r="R3507" i="4"/>
  <c r="I48" i="39" s="1"/>
  <c r="G48" i="39"/>
  <c r="R3508" i="4"/>
  <c r="I49" i="39" s="1"/>
  <c r="G49" i="39"/>
  <c r="R3509" i="4"/>
  <c r="S3509" i="4" s="1"/>
  <c r="G50" i="39"/>
  <c r="R3510" i="4"/>
  <c r="I51" i="39" s="1"/>
  <c r="G51" i="39"/>
  <c r="R3511" i="4"/>
  <c r="S3511" i="4" s="1"/>
  <c r="R3512" i="4"/>
  <c r="S3512" i="4" s="1"/>
  <c r="R3513" i="4"/>
  <c r="I52" i="39" s="1"/>
  <c r="G52" i="39"/>
  <c r="R3514" i="4"/>
  <c r="I53" i="39" s="1"/>
  <c r="G53" i="39"/>
  <c r="R3515" i="4"/>
  <c r="I54" i="39" s="1"/>
  <c r="G54" i="39"/>
  <c r="R3516" i="4"/>
  <c r="I55" i="39" s="1"/>
  <c r="G55" i="39"/>
  <c r="R3517" i="4"/>
  <c r="I56" i="39" s="1"/>
  <c r="G56" i="39"/>
  <c r="R3518" i="4"/>
  <c r="I57" i="39" s="1"/>
  <c r="G57" i="39"/>
  <c r="R3519" i="4"/>
  <c r="S3519" i="4" s="1"/>
  <c r="G58" i="39"/>
  <c r="R3520" i="4"/>
  <c r="I59" i="39" s="1"/>
  <c r="G59" i="39"/>
  <c r="R3521" i="4"/>
  <c r="S3521" i="4" s="1"/>
  <c r="R3522" i="4"/>
  <c r="S3522" i="4" s="1"/>
  <c r="R3523" i="4"/>
  <c r="I60" i="39" s="1"/>
  <c r="G60" i="39"/>
  <c r="R3524" i="4"/>
  <c r="I61" i="39" s="1"/>
  <c r="G61" i="39"/>
  <c r="R3525" i="4"/>
  <c r="I62" i="39" s="1"/>
  <c r="G62" i="39"/>
  <c r="R3526" i="4"/>
  <c r="I63" i="39" s="1"/>
  <c r="G63" i="39"/>
  <c r="R3527" i="4"/>
  <c r="S3527" i="4" s="1"/>
  <c r="R3528" i="4"/>
  <c r="I64" i="39" s="1"/>
  <c r="G64" i="39"/>
  <c r="R3529" i="4"/>
  <c r="I65" i="39" s="1"/>
  <c r="G65" i="39"/>
  <c r="R3530" i="4"/>
  <c r="S3530" i="4" s="1"/>
  <c r="R3531" i="4"/>
  <c r="S3531" i="4" s="1"/>
  <c r="R3532" i="4"/>
  <c r="S3532" i="4" s="1"/>
  <c r="R3533" i="4"/>
  <c r="S3533" i="4" s="1"/>
  <c r="G66" i="39"/>
  <c r="R3534" i="4"/>
  <c r="S3534" i="4" s="1"/>
  <c r="R3535" i="4"/>
  <c r="I67" i="39" s="1"/>
  <c r="G67" i="39"/>
  <c r="R3536" i="4"/>
  <c r="S3536" i="4" s="1"/>
  <c r="R3537" i="4"/>
  <c r="S3537" i="4" s="1"/>
  <c r="R3538" i="4"/>
  <c r="S3538" i="4" s="1"/>
  <c r="R3539" i="4"/>
  <c r="S3539" i="4" s="1"/>
  <c r="G133" i="39"/>
  <c r="R3540" i="4"/>
  <c r="S3540" i="4" s="1"/>
  <c r="R3541" i="4"/>
  <c r="S3541" i="4" s="1"/>
  <c r="R3542" i="4"/>
  <c r="I68" i="39" s="1"/>
  <c r="G68" i="39"/>
  <c r="R3543" i="4"/>
  <c r="S3543" i="4" s="1"/>
  <c r="R3544" i="4"/>
  <c r="S3544" i="4" s="1"/>
  <c r="R3545" i="4"/>
  <c r="I69" i="39" s="1"/>
  <c r="G69" i="39"/>
  <c r="R3546" i="4"/>
  <c r="S3546" i="4" s="1"/>
  <c r="R3547" i="4"/>
  <c r="S3547" i="4" s="1"/>
  <c r="R3548" i="4"/>
  <c r="I70" i="39" s="1"/>
  <c r="G70" i="39"/>
  <c r="R3549" i="4"/>
  <c r="I71" i="39" s="1"/>
  <c r="G71" i="39"/>
  <c r="R3550" i="4"/>
  <c r="S3550" i="4" s="1"/>
  <c r="R3551" i="4"/>
  <c r="I72" i="39" s="1"/>
  <c r="G72" i="39"/>
  <c r="R3552" i="4"/>
  <c r="I73" i="39" s="1"/>
  <c r="G73" i="39"/>
  <c r="R3553" i="4"/>
  <c r="S3553" i="4" s="1"/>
  <c r="G74" i="39"/>
  <c r="R3554" i="4"/>
  <c r="I75" i="39" s="1"/>
  <c r="G75" i="39"/>
  <c r="R3555" i="4"/>
  <c r="I76" i="39" s="1"/>
  <c r="G76" i="39"/>
  <c r="R3556" i="4"/>
  <c r="I77" i="39" s="1"/>
  <c r="G77" i="39"/>
  <c r="R3557" i="4"/>
  <c r="S3557" i="4" s="1"/>
  <c r="R3558" i="4"/>
  <c r="I78" i="39" s="1"/>
  <c r="G78" i="39"/>
  <c r="R3559" i="4"/>
  <c r="S3559" i="4" s="1"/>
  <c r="R3560" i="4"/>
  <c r="I79" i="39" s="1"/>
  <c r="G79" i="39"/>
  <c r="R3561" i="4"/>
  <c r="S3561" i="4" s="1"/>
  <c r="R3562" i="4"/>
  <c r="I80" i="39" s="1"/>
  <c r="G80" i="39"/>
  <c r="R3563" i="4"/>
  <c r="S3563" i="4" s="1"/>
  <c r="R3564" i="4"/>
  <c r="I81" i="39" s="1"/>
  <c r="G81" i="39"/>
  <c r="R3565" i="4"/>
  <c r="S3565" i="4" s="1"/>
  <c r="R3566" i="4"/>
  <c r="S3566" i="4" s="1"/>
  <c r="G82" i="39"/>
  <c r="R3567" i="4"/>
  <c r="I83" i="39" s="1"/>
  <c r="G83" i="39"/>
  <c r="R3568" i="4"/>
  <c r="S3568" i="4" s="1"/>
  <c r="R3569" i="4"/>
  <c r="I84" i="39" s="1"/>
  <c r="G84" i="39"/>
  <c r="R3570" i="4"/>
  <c r="I85" i="39" s="1"/>
  <c r="G85" i="39"/>
  <c r="R3571" i="4"/>
  <c r="I86" i="39" s="1"/>
  <c r="G86" i="39"/>
  <c r="R3572" i="4"/>
  <c r="S3572" i="4" s="1"/>
  <c r="R3573" i="4"/>
  <c r="S3573" i="4" s="1"/>
  <c r="R3574" i="4"/>
  <c r="I87" i="39" s="1"/>
  <c r="G87" i="39"/>
  <c r="R3575" i="4"/>
  <c r="S3575" i="4" s="1"/>
  <c r="R3576" i="4"/>
  <c r="G88" i="39"/>
  <c r="R3577" i="4"/>
  <c r="G69" i="40"/>
  <c r="R3578" i="4"/>
  <c r="I89" i="39" s="1"/>
  <c r="G89" i="39"/>
  <c r="R3579" i="4"/>
  <c r="I90" i="39" s="1"/>
  <c r="G90" i="39"/>
  <c r="R3580" i="4"/>
  <c r="I91" i="39" s="1"/>
  <c r="G91" i="39"/>
  <c r="R3581" i="4"/>
  <c r="G92" i="39"/>
  <c r="R3582" i="4"/>
  <c r="S3582" i="4" s="1"/>
  <c r="G134" i="39"/>
  <c r="R3583" i="4"/>
  <c r="I93" i="39" s="1"/>
  <c r="G93" i="39"/>
  <c r="R3584" i="4"/>
  <c r="I94" i="39" s="1"/>
  <c r="G94" i="39"/>
  <c r="R3585" i="4"/>
  <c r="I95" i="39" s="1"/>
  <c r="G95" i="39"/>
  <c r="R3586" i="4"/>
  <c r="G96" i="39"/>
  <c r="R3587" i="4"/>
  <c r="S3587" i="4" s="1"/>
  <c r="R3588" i="4"/>
  <c r="I97" i="39" s="1"/>
  <c r="G97" i="39"/>
  <c r="R3589" i="4"/>
  <c r="S3589" i="4" s="1"/>
  <c r="R3590" i="4"/>
  <c r="G70" i="40"/>
  <c r="R3591" i="4"/>
  <c r="S3591" i="4" s="1"/>
  <c r="R3592" i="4"/>
  <c r="S3592" i="4" s="1"/>
  <c r="R3593" i="4"/>
  <c r="S3593" i="4" s="1"/>
  <c r="G98" i="39"/>
  <c r="R3594" i="4"/>
  <c r="S3594" i="4" s="1"/>
  <c r="R3595" i="4"/>
  <c r="S3595" i="4" s="1"/>
  <c r="R3596" i="4"/>
  <c r="I99" i="39" s="1"/>
  <c r="G99" i="39"/>
  <c r="R3597" i="4"/>
  <c r="S3597" i="4" s="1"/>
  <c r="R3598" i="4"/>
  <c r="S3598" i="4" s="1"/>
  <c r="R3599" i="4"/>
  <c r="S3599" i="4" s="1"/>
  <c r="R3600" i="4"/>
  <c r="S3600" i="4" s="1"/>
  <c r="R3601" i="4"/>
  <c r="G104" i="41"/>
  <c r="R3602" i="4"/>
  <c r="G105" i="41"/>
  <c r="R3603" i="4"/>
  <c r="S3603" i="4" s="1"/>
  <c r="R3604" i="4"/>
  <c r="G100" i="39"/>
  <c r="R3605" i="4"/>
  <c r="I101" i="39" s="1"/>
  <c r="G101" i="39"/>
  <c r="R3606" i="4"/>
  <c r="I102" i="39" s="1"/>
  <c r="G102" i="39"/>
  <c r="R3607" i="4"/>
  <c r="I103" i="39" s="1"/>
  <c r="G103" i="39"/>
  <c r="R3608" i="4"/>
  <c r="S3608" i="4" s="1"/>
  <c r="R3609" i="4"/>
  <c r="S3609" i="4" s="1"/>
  <c r="R3610" i="4"/>
  <c r="I104" i="39" s="1"/>
  <c r="G104" i="39"/>
  <c r="R3611" i="4"/>
  <c r="S3611" i="4" s="1"/>
  <c r="R3612" i="4"/>
  <c r="G105" i="39"/>
  <c r="R3613" i="4"/>
  <c r="S3613" i="4" s="1"/>
  <c r="R3614" i="4"/>
  <c r="S3614" i="4" s="1"/>
  <c r="R3615" i="4"/>
  <c r="I106" i="39" s="1"/>
  <c r="G106" i="39"/>
  <c r="R3616" i="4"/>
  <c r="I107" i="39" s="1"/>
  <c r="G107" i="39"/>
  <c r="R3617" i="4"/>
  <c r="I108" i="39" s="1"/>
  <c r="G108" i="39"/>
  <c r="R3618" i="4"/>
  <c r="S3618" i="4" s="1"/>
  <c r="R3619" i="4"/>
  <c r="I109" i="39" s="1"/>
  <c r="G109" i="39"/>
  <c r="R3620" i="4"/>
  <c r="I110" i="39" s="1"/>
  <c r="G110" i="39"/>
  <c r="R3621" i="4"/>
  <c r="S3621" i="4" s="1"/>
  <c r="R3622" i="4"/>
  <c r="I135" i="39" s="1"/>
  <c r="G135" i="39"/>
  <c r="R3623" i="4"/>
  <c r="S3623" i="4" s="1"/>
  <c r="R3624" i="4"/>
  <c r="S3624" i="4" s="1"/>
  <c r="G136" i="39"/>
  <c r="R3625" i="4"/>
  <c r="S3625" i="4" s="1"/>
  <c r="R3626" i="4"/>
  <c r="I111" i="39" s="1"/>
  <c r="G111" i="39"/>
  <c r="R3627" i="4"/>
  <c r="I112" i="39" s="1"/>
  <c r="G112" i="39"/>
  <c r="R3628" i="4"/>
  <c r="I113" i="39" s="1"/>
  <c r="G113" i="39"/>
  <c r="R3629" i="4"/>
  <c r="I114" i="39" s="1"/>
  <c r="G114" i="39"/>
  <c r="R3630" i="4"/>
  <c r="I115" i="39" s="1"/>
  <c r="G115" i="39"/>
  <c r="R3631" i="4"/>
  <c r="I116" i="39" s="1"/>
  <c r="G116" i="39"/>
  <c r="R3632" i="4"/>
  <c r="S3632" i="4" s="1"/>
  <c r="R3633" i="4"/>
  <c r="I117" i="39" s="1"/>
  <c r="G117" i="39"/>
  <c r="R3634" i="4"/>
  <c r="S3634" i="4" s="1"/>
  <c r="R3635" i="4"/>
  <c r="I118" i="39" s="1"/>
  <c r="G118" i="39"/>
  <c r="R3636" i="4"/>
  <c r="I119" i="39" s="1"/>
  <c r="G119" i="39"/>
  <c r="R3637" i="4"/>
  <c r="S3637" i="4" s="1"/>
  <c r="R3638" i="4"/>
  <c r="S3638" i="4" s="1"/>
  <c r="R3639" i="4"/>
  <c r="I137" i="39" s="1"/>
  <c r="G137" i="39"/>
  <c r="R3640" i="4"/>
  <c r="S3640" i="4" s="1"/>
  <c r="R3641" i="4"/>
  <c r="I120" i="39" s="1"/>
  <c r="G120" i="39"/>
  <c r="R3642" i="4"/>
  <c r="S3642" i="4" s="1"/>
  <c r="R3643" i="4"/>
  <c r="S3643" i="4" s="1"/>
  <c r="R3644" i="4"/>
  <c r="S3644" i="4" s="1"/>
  <c r="R3645" i="4"/>
  <c r="I121" i="39" s="1"/>
  <c r="G121" i="39"/>
  <c r="R3646" i="4"/>
  <c r="I122" i="39" s="1"/>
  <c r="G122" i="39"/>
  <c r="R3647" i="4"/>
  <c r="S3647" i="4" s="1"/>
  <c r="R3648" i="4"/>
  <c r="S3648" i="4" s="1"/>
  <c r="G188" i="39"/>
  <c r="R3649" i="4"/>
  <c r="S3649" i="4" s="1"/>
  <c r="R3650" i="4"/>
  <c r="S3650" i="4" s="1"/>
  <c r="R3651" i="4"/>
  <c r="I123" i="39" s="1"/>
  <c r="G123" i="39"/>
  <c r="R3652" i="4"/>
  <c r="S3652" i="4" s="1"/>
  <c r="R3653" i="4"/>
  <c r="S3653" i="4" s="1"/>
  <c r="R3654" i="4"/>
  <c r="S3654" i="4" s="1"/>
  <c r="R3655" i="4"/>
  <c r="I124" i="39" s="1"/>
  <c r="G124" i="39"/>
  <c r="R3656" i="4"/>
  <c r="S3656" i="4" s="1"/>
  <c r="R3657" i="4"/>
  <c r="S3657" i="4" s="1"/>
  <c r="R3658" i="4"/>
  <c r="S3658" i="4" s="1"/>
  <c r="R3659" i="4"/>
  <c r="I125" i="39" s="1"/>
  <c r="G125" i="39"/>
  <c r="R3660" i="4"/>
  <c r="S3660" i="4" s="1"/>
  <c r="R3661" i="4"/>
  <c r="S3661" i="4" s="1"/>
  <c r="R3662" i="4"/>
  <c r="S3662" i="4" s="1"/>
  <c r="R3663" i="4"/>
  <c r="I189" i="39" s="1"/>
  <c r="G189" i="39"/>
  <c r="R3664" i="4"/>
  <c r="S3664" i="4" s="1"/>
  <c r="R3665" i="4"/>
  <c r="I126" i="39" s="1"/>
  <c r="G126" i="39"/>
  <c r="R3666" i="4"/>
  <c r="S3666" i="4" s="1"/>
  <c r="G138" i="39"/>
  <c r="R3667" i="4"/>
  <c r="S3667" i="4" s="1"/>
  <c r="R3668" i="4"/>
  <c r="S3668" i="4" s="1"/>
  <c r="R3669" i="4"/>
  <c r="S3669" i="4" s="1"/>
  <c r="G139" i="39"/>
  <c r="R3670" i="4"/>
  <c r="S3670" i="4" s="1"/>
  <c r="G140" i="39"/>
  <c r="R3671" i="4"/>
  <c r="I127" i="39" s="1"/>
  <c r="G127" i="39"/>
  <c r="R3672" i="4"/>
  <c r="S3672" i="4" s="1"/>
  <c r="G141" i="39"/>
  <c r="R3673" i="4"/>
  <c r="S3673" i="4" s="1"/>
  <c r="G142" i="39"/>
  <c r="R3674" i="4"/>
  <c r="S3674" i="4" s="1"/>
  <c r="R3675" i="4"/>
  <c r="S3675" i="4" s="1"/>
  <c r="G143" i="39"/>
  <c r="R3676" i="4"/>
  <c r="S3676" i="4" s="1"/>
  <c r="R3677" i="4"/>
  <c r="S3677" i="4" s="1"/>
  <c r="R3678" i="4"/>
  <c r="S3678" i="4" s="1"/>
  <c r="R3679" i="4"/>
  <c r="S3679" i="4" s="1"/>
  <c r="R3680" i="4"/>
  <c r="S3680" i="4" s="1"/>
  <c r="R3681" i="4"/>
  <c r="I128" i="39" s="1"/>
  <c r="G128" i="39"/>
  <c r="R3682" i="4"/>
  <c r="S3682" i="4" s="1"/>
  <c r="R3683" i="4"/>
  <c r="I144" i="39" s="1"/>
  <c r="G144" i="39"/>
  <c r="R3684" i="4"/>
  <c r="S3684" i="4" s="1"/>
  <c r="R3685" i="4"/>
  <c r="S3685" i="4" s="1"/>
  <c r="R3686" i="4"/>
  <c r="I145" i="39" s="1"/>
  <c r="G145" i="39"/>
  <c r="R3687" i="4"/>
  <c r="I146" i="39" s="1"/>
  <c r="G146" i="39"/>
  <c r="R3688" i="4"/>
  <c r="I129" i="39" s="1"/>
  <c r="G129" i="39"/>
  <c r="R3689" i="4"/>
  <c r="S3689" i="4" s="1"/>
  <c r="R3690" i="4"/>
  <c r="S3690" i="4" s="1"/>
  <c r="R3691" i="4"/>
  <c r="S3691" i="4" s="1"/>
  <c r="R3692" i="4"/>
  <c r="I147" i="39" s="1"/>
  <c r="G147" i="39"/>
  <c r="R3693" i="4"/>
  <c r="S3693" i="4" s="1"/>
  <c r="R3694" i="4"/>
  <c r="S3694" i="4" s="1"/>
  <c r="R3695" i="4"/>
  <c r="I148" i="39" s="1"/>
  <c r="G148" i="39"/>
  <c r="R3696" i="4"/>
  <c r="S3696" i="4" s="1"/>
  <c r="R3697" i="4"/>
  <c r="I149" i="39" s="1"/>
  <c r="G149" i="39"/>
  <c r="R3698" i="4"/>
  <c r="S3698" i="4" s="1"/>
  <c r="R3699" i="4"/>
  <c r="I150" i="39" s="1"/>
  <c r="G150" i="39"/>
  <c r="R3700" i="4"/>
  <c r="I151" i="39" s="1"/>
  <c r="G151" i="39"/>
  <c r="R3701" i="4"/>
  <c r="S3701" i="4" s="1"/>
  <c r="R3702" i="4"/>
  <c r="I190" i="39" s="1"/>
  <c r="G190" i="39"/>
  <c r="R3703" i="4"/>
  <c r="S3703" i="4" s="1"/>
  <c r="R3704" i="4"/>
  <c r="S3704" i="4" s="1"/>
  <c r="R3705" i="4"/>
  <c r="I152" i="39" s="1"/>
  <c r="G152" i="39"/>
  <c r="R3706" i="4"/>
  <c r="S3706" i="4" s="1"/>
  <c r="G153" i="39"/>
  <c r="R3707" i="4"/>
  <c r="I154" i="39" s="1"/>
  <c r="G154" i="39"/>
  <c r="R3708" i="4"/>
  <c r="I155" i="39" s="1"/>
  <c r="G155" i="39"/>
  <c r="R3709" i="4"/>
  <c r="S3709" i="4" s="1"/>
  <c r="G191" i="39"/>
  <c r="R3710" i="4"/>
  <c r="S3710" i="4" s="1"/>
  <c r="R3711" i="4"/>
  <c r="S3711" i="4" s="1"/>
  <c r="R3712" i="4"/>
  <c r="I156" i="39" s="1"/>
  <c r="G156" i="39"/>
  <c r="R3713" i="4"/>
  <c r="I192" i="39" s="1"/>
  <c r="G192" i="39"/>
  <c r="R3714" i="4"/>
  <c r="S3714" i="4" s="1"/>
  <c r="G157" i="39"/>
  <c r="R3715" i="4"/>
  <c r="I158" i="39" s="1"/>
  <c r="G158" i="39"/>
  <c r="R3716" i="4"/>
  <c r="S3716" i="4" s="1"/>
  <c r="R3717" i="4"/>
  <c r="S3717" i="4" s="1"/>
  <c r="R3718" i="4"/>
  <c r="I159" i="39" s="1"/>
  <c r="G159" i="39"/>
  <c r="R3719" i="4"/>
  <c r="I160" i="39" s="1"/>
  <c r="G160" i="39"/>
  <c r="R3720" i="4"/>
  <c r="I161" i="39" s="1"/>
  <c r="G161" i="39"/>
  <c r="R3721" i="4"/>
  <c r="S3721" i="4" s="1"/>
  <c r="R3722" i="4"/>
  <c r="S3722" i="4" s="1"/>
  <c r="G162" i="39"/>
  <c r="R3723" i="4"/>
  <c r="S3723" i="4" s="1"/>
  <c r="R3724" i="4"/>
  <c r="I163" i="39" s="1"/>
  <c r="G163" i="39"/>
  <c r="R3725" i="4"/>
  <c r="S3725" i="4" s="1"/>
  <c r="R3726" i="4"/>
  <c r="S3726" i="4" s="1"/>
  <c r="R3727" i="4"/>
  <c r="I164" i="39" s="1"/>
  <c r="G164" i="39"/>
  <c r="R3728" i="4"/>
  <c r="I165" i="39" s="1"/>
  <c r="G165" i="39"/>
  <c r="R3729" i="4"/>
  <c r="I166" i="39" s="1"/>
  <c r="G166" i="39"/>
  <c r="J2" i="39"/>
  <c r="K2" i="39"/>
  <c r="J3" i="39"/>
  <c r="K3" i="39"/>
  <c r="J4" i="39"/>
  <c r="E7" i="39"/>
  <c r="D7" i="39" s="1"/>
  <c r="F7" i="39"/>
  <c r="H7" i="39"/>
  <c r="J7" i="39"/>
  <c r="K7" i="39"/>
  <c r="L7" i="39"/>
  <c r="J251" i="37"/>
  <c r="H261" i="37"/>
  <c r="H262" i="37"/>
  <c r="H263" i="37"/>
  <c r="H264" i="37"/>
  <c r="H265" i="37"/>
  <c r="H266" i="37"/>
  <c r="H267" i="37"/>
  <c r="H268" i="37"/>
  <c r="H269" i="37"/>
  <c r="H270" i="37"/>
  <c r="H271" i="37"/>
  <c r="H272" i="37"/>
  <c r="H273" i="37"/>
  <c r="H274" i="37"/>
  <c r="H275" i="37"/>
  <c r="H276" i="37"/>
  <c r="H209" i="37"/>
  <c r="H210" i="37"/>
  <c r="H211" i="37"/>
  <c r="H212" i="37"/>
  <c r="H213" i="37"/>
  <c r="H214" i="37"/>
  <c r="H215" i="37"/>
  <c r="H216" i="37"/>
  <c r="H217" i="37"/>
  <c r="H218" i="37"/>
  <c r="H219" i="37"/>
  <c r="H220" i="37"/>
  <c r="H221" i="37"/>
  <c r="H222" i="37"/>
  <c r="H223" i="37"/>
  <c r="H224" i="37"/>
  <c r="H225" i="37"/>
  <c r="H226" i="37"/>
  <c r="H227" i="37"/>
  <c r="H228" i="37"/>
  <c r="H185" i="37"/>
  <c r="H186" i="37"/>
  <c r="H149" i="37"/>
  <c r="H150" i="37"/>
  <c r="H151" i="37"/>
  <c r="H152" i="37"/>
  <c r="H153" i="37"/>
  <c r="H154" i="37"/>
  <c r="H155" i="37"/>
  <c r="H156" i="37"/>
  <c r="H157" i="37"/>
  <c r="H158" i="37"/>
  <c r="H159" i="37"/>
  <c r="H160" i="37"/>
  <c r="H161" i="37"/>
  <c r="H162" i="37"/>
  <c r="H163" i="37"/>
  <c r="H164" i="37"/>
  <c r="H73" i="37"/>
  <c r="H74" i="37"/>
  <c r="H75" i="37"/>
  <c r="H76" i="37"/>
  <c r="H77" i="37"/>
  <c r="H78" i="37"/>
  <c r="H79" i="37"/>
  <c r="H80" i="37"/>
  <c r="H81" i="37"/>
  <c r="H82" i="37"/>
  <c r="H83" i="37"/>
  <c r="H84" i="37"/>
  <c r="H85" i="37"/>
  <c r="H86" i="37"/>
  <c r="H87" i="37"/>
  <c r="H88" i="37"/>
  <c r="H89" i="37"/>
  <c r="H90" i="37"/>
  <c r="H91" i="37"/>
  <c r="H92" i="37"/>
  <c r="H93" i="37"/>
  <c r="H94" i="37"/>
  <c r="H95" i="37"/>
  <c r="H96" i="37"/>
  <c r="H97" i="37"/>
  <c r="H98" i="37"/>
  <c r="H99" i="37"/>
  <c r="H100" i="37"/>
  <c r="H101" i="37"/>
  <c r="H102" i="37"/>
  <c r="H103" i="37"/>
  <c r="H144" i="37"/>
  <c r="H145" i="37"/>
  <c r="H146" i="37"/>
  <c r="H147" i="37"/>
  <c r="H7" i="37"/>
  <c r="H8" i="37"/>
  <c r="H9" i="37"/>
  <c r="H10" i="37"/>
  <c r="H11" i="37"/>
  <c r="H12" i="37"/>
  <c r="H13" i="37"/>
  <c r="H14" i="37"/>
  <c r="H15" i="37"/>
  <c r="H16" i="37"/>
  <c r="H17" i="37"/>
  <c r="H18" i="37"/>
  <c r="H19" i="37"/>
  <c r="H20" i="37"/>
  <c r="H21" i="37"/>
  <c r="H22" i="37"/>
  <c r="H23" i="37"/>
  <c r="H24" i="37"/>
  <c r="H25" i="37"/>
  <c r="H26" i="37"/>
  <c r="H27" i="37"/>
  <c r="H28" i="37"/>
  <c r="H29" i="37"/>
  <c r="H30" i="37"/>
  <c r="H31" i="37"/>
  <c r="H32" i="37"/>
  <c r="H33" i="37"/>
  <c r="H34" i="37"/>
  <c r="H35" i="37"/>
  <c r="H36" i="37"/>
  <c r="H37" i="37"/>
  <c r="H38" i="37"/>
  <c r="H39" i="37"/>
  <c r="H40" i="37"/>
  <c r="H104" i="37"/>
  <c r="H105" i="37"/>
  <c r="H106" i="37"/>
  <c r="H107" i="37"/>
  <c r="H108" i="37"/>
  <c r="H109" i="37"/>
  <c r="H110" i="37"/>
  <c r="H111" i="37"/>
  <c r="H229" i="37"/>
  <c r="H230" i="37"/>
  <c r="H231" i="37"/>
  <c r="H232" i="37"/>
  <c r="H233" i="37"/>
  <c r="H234" i="37"/>
  <c r="H235" i="37"/>
  <c r="H236" i="37"/>
  <c r="H237" i="37"/>
  <c r="H238" i="37"/>
  <c r="H239" i="37"/>
  <c r="H240" i="37"/>
  <c r="H241" i="37"/>
  <c r="H242" i="37"/>
  <c r="H243" i="37"/>
  <c r="H244" i="37"/>
  <c r="H165" i="37"/>
  <c r="H166" i="37"/>
  <c r="H167" i="37"/>
  <c r="H168" i="37"/>
  <c r="H169" i="37"/>
  <c r="H170" i="37"/>
  <c r="H171" i="37"/>
  <c r="H172" i="37"/>
  <c r="H173" i="37"/>
  <c r="H174" i="37"/>
  <c r="H175" i="37"/>
  <c r="H176" i="37"/>
  <c r="H177" i="37"/>
  <c r="H178" i="37"/>
  <c r="H179" i="37"/>
  <c r="H180" i="37"/>
  <c r="H181" i="37"/>
  <c r="H182" i="37"/>
  <c r="H183" i="37"/>
  <c r="H184" i="37"/>
  <c r="H125" i="37"/>
  <c r="H113" i="37"/>
  <c r="H114" i="37"/>
  <c r="H115" i="37"/>
  <c r="H116" i="37"/>
  <c r="H117" i="37"/>
  <c r="H118" i="37"/>
  <c r="H119" i="37"/>
  <c r="H120" i="37"/>
  <c r="H121" i="37"/>
  <c r="H122" i="37"/>
  <c r="H112" i="37"/>
  <c r="F186" i="37"/>
  <c r="H148" i="37"/>
  <c r="F171" i="37"/>
  <c r="S3602" i="4" l="1"/>
  <c r="I105" i="41"/>
  <c r="S3601" i="4"/>
  <c r="I104" i="41"/>
  <c r="S3590" i="4"/>
  <c r="I70" i="40"/>
  <c r="S3577" i="4"/>
  <c r="I69" i="40"/>
  <c r="S3610" i="4"/>
  <c r="S3720" i="4"/>
  <c r="S3529" i="4"/>
  <c r="S3514" i="4"/>
  <c r="S3564" i="4"/>
  <c r="S3707" i="4"/>
  <c r="S3659" i="4"/>
  <c r="S3636" i="4"/>
  <c r="S3713" i="4"/>
  <c r="S3727" i="4"/>
  <c r="S3569" i="4"/>
  <c r="S3700" i="4"/>
  <c r="S3663" i="4"/>
  <c r="S3615" i="4"/>
  <c r="S3567" i="4"/>
  <c r="S3695" i="4"/>
  <c r="S3688" i="4"/>
  <c r="S3665" i="4"/>
  <c r="S3651" i="4"/>
  <c r="S3548" i="4"/>
  <c r="S3729" i="4"/>
  <c r="S3629" i="4"/>
  <c r="S3526" i="4"/>
  <c r="S3515" i="4"/>
  <c r="S3697" i="4"/>
  <c r="S3639" i="4"/>
  <c r="S3554" i="4"/>
  <c r="S3583" i="4"/>
  <c r="S3724" i="4"/>
  <c r="S3715" i="4"/>
  <c r="S3712" i="4"/>
  <c r="S3606" i="4"/>
  <c r="S3574" i="4"/>
  <c r="S3708" i="4"/>
  <c r="S3705" i="4"/>
  <c r="S3699" i="4"/>
  <c r="S3687" i="4"/>
  <c r="S3626" i="4"/>
  <c r="S3584" i="4"/>
  <c r="S3545" i="4"/>
  <c r="S3535" i="4"/>
  <c r="S3503" i="4"/>
  <c r="S3692" i="4"/>
  <c r="S3683" i="4"/>
  <c r="S3622" i="4"/>
  <c r="S3551" i="4"/>
  <c r="S3499" i="4"/>
  <c r="S3728" i="4"/>
  <c r="S3719" i="4"/>
  <c r="S3596" i="4"/>
  <c r="L2" i="39"/>
  <c r="S3718" i="4"/>
  <c r="S3702" i="4"/>
  <c r="S3686" i="4"/>
  <c r="S3641" i="4"/>
  <c r="S3556" i="4"/>
  <c r="I191" i="39"/>
  <c r="I188" i="39"/>
  <c r="I162" i="39"/>
  <c r="I157" i="39"/>
  <c r="I153" i="39"/>
  <c r="I143" i="39"/>
  <c r="I142" i="39"/>
  <c r="I141" i="39"/>
  <c r="I140" i="39"/>
  <c r="I139" i="39"/>
  <c r="I138" i="39"/>
  <c r="I136" i="39"/>
  <c r="I134" i="39"/>
  <c r="I133" i="39"/>
  <c r="S3630" i="4"/>
  <c r="S3588" i="4"/>
  <c r="S3585" i="4"/>
  <c r="S3579" i="4"/>
  <c r="S3558" i="4"/>
  <c r="S3555" i="4"/>
  <c r="S3552" i="4"/>
  <c r="S3645" i="4"/>
  <c r="S3617" i="4"/>
  <c r="S3607" i="4"/>
  <c r="S3516" i="4"/>
  <c r="L3" i="39"/>
  <c r="L4" i="39"/>
  <c r="J5" i="39"/>
  <c r="I50" i="39"/>
  <c r="S3646" i="4"/>
  <c r="S3635" i="4"/>
  <c r="S3627" i="4"/>
  <c r="I74" i="39"/>
  <c r="M4" i="39"/>
  <c r="M2" i="39"/>
  <c r="S3655" i="4"/>
  <c r="S3620" i="4"/>
  <c r="I100" i="39"/>
  <c r="S3604" i="4"/>
  <c r="I88" i="39"/>
  <c r="S3576" i="4"/>
  <c r="S3571" i="4"/>
  <c r="S3560" i="4"/>
  <c r="S3549" i="4"/>
  <c r="S3542" i="4"/>
  <c r="S3524" i="4"/>
  <c r="S3513" i="4"/>
  <c r="S3508" i="4"/>
  <c r="I98" i="39"/>
  <c r="K5" i="39"/>
  <c r="I105" i="39"/>
  <c r="S3612" i="4"/>
  <c r="I92" i="39"/>
  <c r="S3581" i="4"/>
  <c r="S3578" i="4"/>
  <c r="S3518" i="4"/>
  <c r="S3505" i="4"/>
  <c r="S3495" i="4"/>
  <c r="I58" i="39"/>
  <c r="I82" i="39"/>
  <c r="I96" i="39"/>
  <c r="S3586" i="4"/>
  <c r="S3671" i="4"/>
  <c r="S3631" i="4"/>
  <c r="S3619" i="4"/>
  <c r="S3580" i="4"/>
  <c r="S3570" i="4"/>
  <c r="S3562" i="4"/>
  <c r="S3523" i="4"/>
  <c r="S3510" i="4"/>
  <c r="S3507" i="4"/>
  <c r="M3" i="39"/>
  <c r="S3681" i="4"/>
  <c r="S3628" i="4"/>
  <c r="S3520" i="4"/>
  <c r="S3517" i="4"/>
  <c r="I44" i="39"/>
  <c r="S3497" i="4"/>
  <c r="I66" i="39"/>
  <c r="S3633" i="4"/>
  <c r="S3616" i="4"/>
  <c r="S3605" i="4"/>
  <c r="S3528" i="4"/>
  <c r="S3525" i="4"/>
  <c r="J269" i="37"/>
  <c r="J266" i="37"/>
  <c r="J267" i="37"/>
  <c r="J259" i="37"/>
  <c r="J255" i="37"/>
  <c r="J256" i="37"/>
  <c r="J257" i="37"/>
  <c r="J250" i="37"/>
  <c r="J252" i="37"/>
  <c r="J253" i="37"/>
  <c r="J245" i="37"/>
  <c r="J246" i="37"/>
  <c r="J237" i="37"/>
  <c r="J238" i="37"/>
  <c r="J239" i="37"/>
  <c r="J240" i="37"/>
  <c r="J241" i="37"/>
  <c r="J233" i="37"/>
  <c r="J234" i="37"/>
  <c r="J229" i="37"/>
  <c r="J230" i="37"/>
  <c r="J231" i="37"/>
  <c r="J227" i="37"/>
  <c r="J217" i="37"/>
  <c r="J218" i="37"/>
  <c r="J219" i="37"/>
  <c r="J220" i="37"/>
  <c r="J221" i="37"/>
  <c r="J222" i="37"/>
  <c r="J223" i="37"/>
  <c r="J224" i="37"/>
  <c r="J214" i="37"/>
  <c r="J210" i="37"/>
  <c r="J211" i="37"/>
  <c r="J206" i="37"/>
  <c r="J207" i="37"/>
  <c r="J208" i="37"/>
  <c r="J204" i="37"/>
  <c r="J198" i="37"/>
  <c r="J199" i="37"/>
  <c r="J200" i="37"/>
  <c r="J201" i="37"/>
  <c r="J192"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62" i="37"/>
  <c r="J163" i="37"/>
  <c r="J160" i="37"/>
  <c r="J157" i="37"/>
  <c r="J158" i="37"/>
  <c r="J148" i="37"/>
  <c r="J149" i="37"/>
  <c r="J150" i="37"/>
  <c r="J151" i="37"/>
  <c r="J140" i="37"/>
  <c r="J141" i="37"/>
  <c r="J142" i="37"/>
  <c r="J143" i="37"/>
  <c r="J144" i="37"/>
  <c r="J145" i="37"/>
  <c r="J146" i="37"/>
  <c r="J136" i="37"/>
  <c r="J137" i="37"/>
  <c r="J138" i="37"/>
  <c r="J131" i="37"/>
  <c r="J132" i="37"/>
  <c r="J125" i="37"/>
  <c r="J126" i="37"/>
  <c r="J127" i="37"/>
  <c r="J101" i="37"/>
  <c r="J102" i="37"/>
  <c r="J103" i="37"/>
  <c r="J104" i="37"/>
  <c r="J105" i="37"/>
  <c r="J106" i="37"/>
  <c r="J107" i="37"/>
  <c r="J108" i="37"/>
  <c r="J109" i="37"/>
  <c r="J110" i="37"/>
  <c r="J111" i="37"/>
  <c r="J112" i="37"/>
  <c r="J113" i="37"/>
  <c r="J114" i="37"/>
  <c r="J115" i="37"/>
  <c r="J116" i="37"/>
  <c r="J117" i="37"/>
  <c r="J118" i="37"/>
  <c r="J119" i="37"/>
  <c r="J120" i="37"/>
  <c r="J121" i="37"/>
  <c r="J122" i="37"/>
  <c r="J91" i="37"/>
  <c r="J92" i="37"/>
  <c r="J93" i="37"/>
  <c r="J94" i="37"/>
  <c r="J95" i="37"/>
  <c r="J96" i="37"/>
  <c r="J97" i="37"/>
  <c r="J98" i="37"/>
  <c r="J99" i="37"/>
  <c r="J85" i="37"/>
  <c r="J86" i="37"/>
  <c r="J87" i="37"/>
  <c r="J88" i="37"/>
  <c r="J89" i="37"/>
  <c r="J78" i="37"/>
  <c r="J79" i="37"/>
  <c r="J80" i="37"/>
  <c r="J81" i="37"/>
  <c r="J82" i="37"/>
  <c r="J83" i="37"/>
  <c r="J72" i="37"/>
  <c r="J73" i="37"/>
  <c r="J74" i="37"/>
  <c r="J75" i="37"/>
  <c r="J76" i="37"/>
  <c r="J69" i="37"/>
  <c r="J70" i="37"/>
  <c r="J62" i="37"/>
  <c r="J63" i="37"/>
  <c r="J64" i="37"/>
  <c r="J65" i="37"/>
  <c r="J56" i="37"/>
  <c r="J57" i="37"/>
  <c r="J58" i="37"/>
  <c r="J46" i="37"/>
  <c r="J47" i="37"/>
  <c r="J48" i="37"/>
  <c r="J49" i="37"/>
  <c r="J50" i="37"/>
  <c r="J51" i="37"/>
  <c r="J52" i="37"/>
  <c r="J53" i="37"/>
  <c r="J54" i="37"/>
  <c r="J44"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8" i="37"/>
  <c r="J9" i="37"/>
  <c r="J10" i="37"/>
  <c r="J11" i="37"/>
  <c r="J7" i="37"/>
  <c r="L209" i="37"/>
  <c r="E229" i="37"/>
  <c r="D229" i="37" s="1"/>
  <c r="F229" i="37"/>
  <c r="K229" i="37"/>
  <c r="L229" i="37"/>
  <c r="M229" i="37"/>
  <c r="N229" i="37"/>
  <c r="E230" i="37"/>
  <c r="D230" i="37" s="1"/>
  <c r="F230" i="37"/>
  <c r="K230" i="37"/>
  <c r="L230" i="37"/>
  <c r="M230" i="37"/>
  <c r="N230" i="37"/>
  <c r="E231" i="37"/>
  <c r="D231" i="37" s="1"/>
  <c r="F231" i="37"/>
  <c r="K231" i="37"/>
  <c r="L231" i="37"/>
  <c r="M231" i="37"/>
  <c r="N231" i="37"/>
  <c r="E232" i="37"/>
  <c r="D232" i="37" s="1"/>
  <c r="F232" i="37"/>
  <c r="J232" i="37"/>
  <c r="K232" i="37"/>
  <c r="L232" i="37"/>
  <c r="M232" i="37"/>
  <c r="N232" i="37"/>
  <c r="E233" i="37"/>
  <c r="D233" i="37" s="1"/>
  <c r="F233" i="37"/>
  <c r="K233" i="37"/>
  <c r="L233" i="37"/>
  <c r="M233" i="37"/>
  <c r="N233" i="37"/>
  <c r="E234" i="37"/>
  <c r="D234" i="37" s="1"/>
  <c r="F234" i="37"/>
  <c r="K234" i="37"/>
  <c r="L234" i="37"/>
  <c r="M234" i="37"/>
  <c r="N234" i="37"/>
  <c r="E235" i="37"/>
  <c r="D235" i="37" s="1"/>
  <c r="F235" i="37"/>
  <c r="J235" i="37"/>
  <c r="K235" i="37"/>
  <c r="L235" i="37"/>
  <c r="M235" i="37"/>
  <c r="N235" i="37"/>
  <c r="E236" i="37"/>
  <c r="D236" i="37" s="1"/>
  <c r="F236" i="37"/>
  <c r="J236" i="37"/>
  <c r="K236" i="37"/>
  <c r="L236" i="37"/>
  <c r="M236" i="37"/>
  <c r="N236" i="37"/>
  <c r="E237" i="37"/>
  <c r="D237" i="37" s="1"/>
  <c r="F237" i="37"/>
  <c r="K237" i="37"/>
  <c r="L237" i="37"/>
  <c r="M237" i="37"/>
  <c r="N237" i="37"/>
  <c r="E238" i="37"/>
  <c r="D238" i="37" s="1"/>
  <c r="F238" i="37"/>
  <c r="K238" i="37"/>
  <c r="L238" i="37"/>
  <c r="M238" i="37"/>
  <c r="N238" i="37"/>
  <c r="E239" i="37"/>
  <c r="D239" i="37" s="1"/>
  <c r="F239" i="37"/>
  <c r="K239" i="37"/>
  <c r="L239" i="37"/>
  <c r="M239" i="37"/>
  <c r="N239" i="37"/>
  <c r="E240" i="37"/>
  <c r="D240" i="37" s="1"/>
  <c r="F240" i="37"/>
  <c r="K240" i="37"/>
  <c r="L240" i="37"/>
  <c r="M240" i="37"/>
  <c r="N240" i="37"/>
  <c r="E241" i="37"/>
  <c r="D241" i="37" s="1"/>
  <c r="F241" i="37"/>
  <c r="K241" i="37"/>
  <c r="L241" i="37"/>
  <c r="M241" i="37"/>
  <c r="N241" i="37"/>
  <c r="E242" i="37"/>
  <c r="D242" i="37" s="1"/>
  <c r="F242" i="37"/>
  <c r="J242" i="37"/>
  <c r="K242" i="37"/>
  <c r="L242" i="37"/>
  <c r="M242" i="37"/>
  <c r="N242" i="37"/>
  <c r="E243" i="37"/>
  <c r="D243" i="37" s="1"/>
  <c r="F243" i="37"/>
  <c r="J243" i="37"/>
  <c r="K243" i="37"/>
  <c r="L243" i="37"/>
  <c r="M243" i="37"/>
  <c r="N243" i="37"/>
  <c r="E244" i="37"/>
  <c r="D244" i="37" s="1"/>
  <c r="F244" i="37"/>
  <c r="J244" i="37"/>
  <c r="K244" i="37"/>
  <c r="L244" i="37"/>
  <c r="M244" i="37"/>
  <c r="N244" i="37"/>
  <c r="E245" i="37"/>
  <c r="D245" i="37" s="1"/>
  <c r="F245" i="37"/>
  <c r="K245" i="37"/>
  <c r="L245" i="37"/>
  <c r="M245" i="37"/>
  <c r="N245" i="37"/>
  <c r="E246" i="37"/>
  <c r="D246" i="37" s="1"/>
  <c r="F246" i="37"/>
  <c r="K246" i="37"/>
  <c r="L246" i="37"/>
  <c r="M246" i="37"/>
  <c r="N246" i="37"/>
  <c r="E247" i="37"/>
  <c r="D247" i="37" s="1"/>
  <c r="F247" i="37"/>
  <c r="J247" i="37"/>
  <c r="K247" i="37"/>
  <c r="L247" i="37"/>
  <c r="M247" i="37"/>
  <c r="N247" i="37"/>
  <c r="E248" i="37"/>
  <c r="D248" i="37" s="1"/>
  <c r="F248" i="37"/>
  <c r="J248" i="37"/>
  <c r="K248" i="37"/>
  <c r="L248" i="37"/>
  <c r="M248" i="37"/>
  <c r="N248" i="37"/>
  <c r="E249" i="37"/>
  <c r="D249" i="37" s="1"/>
  <c r="F249" i="37"/>
  <c r="J249" i="37"/>
  <c r="K249" i="37"/>
  <c r="L249" i="37"/>
  <c r="M249" i="37"/>
  <c r="N249" i="37"/>
  <c r="E250" i="37"/>
  <c r="D250" i="37" s="1"/>
  <c r="F250" i="37"/>
  <c r="K250" i="37"/>
  <c r="L250" i="37"/>
  <c r="M250" i="37"/>
  <c r="N250" i="37"/>
  <c r="E251" i="37"/>
  <c r="D251" i="37" s="1"/>
  <c r="F251" i="37"/>
  <c r="K251" i="37"/>
  <c r="L251" i="37"/>
  <c r="M251" i="37"/>
  <c r="N251" i="37"/>
  <c r="E252" i="37"/>
  <c r="D252" i="37" s="1"/>
  <c r="F252" i="37"/>
  <c r="K252" i="37"/>
  <c r="L252" i="37"/>
  <c r="M252" i="37"/>
  <c r="N252" i="37"/>
  <c r="E253" i="37"/>
  <c r="D253" i="37" s="1"/>
  <c r="F253" i="37"/>
  <c r="K253" i="37"/>
  <c r="L253" i="37"/>
  <c r="M253" i="37"/>
  <c r="N253" i="37"/>
  <c r="E254" i="37"/>
  <c r="D254" i="37" s="1"/>
  <c r="F254" i="37"/>
  <c r="J254" i="37"/>
  <c r="K254" i="37"/>
  <c r="L254" i="37"/>
  <c r="M254" i="37"/>
  <c r="N254" i="37"/>
  <c r="E255" i="37"/>
  <c r="D255" i="37" s="1"/>
  <c r="F255" i="37"/>
  <c r="K255" i="37"/>
  <c r="L255" i="37"/>
  <c r="M255" i="37"/>
  <c r="N255" i="37"/>
  <c r="E256" i="37"/>
  <c r="D256" i="37" s="1"/>
  <c r="F256" i="37"/>
  <c r="K256" i="37"/>
  <c r="L256" i="37"/>
  <c r="M256" i="37"/>
  <c r="N256" i="37"/>
  <c r="E257" i="37"/>
  <c r="D257" i="37" s="1"/>
  <c r="F257" i="37"/>
  <c r="K257" i="37"/>
  <c r="L257" i="37"/>
  <c r="M257" i="37"/>
  <c r="N257" i="37"/>
  <c r="E258" i="37"/>
  <c r="D258" i="37" s="1"/>
  <c r="F258" i="37"/>
  <c r="J258" i="37"/>
  <c r="K258" i="37"/>
  <c r="L258" i="37"/>
  <c r="M258" i="37"/>
  <c r="N258" i="37"/>
  <c r="E259" i="37"/>
  <c r="D259" i="37" s="1"/>
  <c r="F259" i="37"/>
  <c r="K259" i="37"/>
  <c r="L259" i="37"/>
  <c r="M259" i="37"/>
  <c r="N259" i="37"/>
  <c r="E260" i="37"/>
  <c r="D260" i="37" s="1"/>
  <c r="F260" i="37"/>
  <c r="J260" i="37"/>
  <c r="K260" i="37"/>
  <c r="L260" i="37"/>
  <c r="M260" i="37"/>
  <c r="N260" i="37"/>
  <c r="E261" i="37"/>
  <c r="D261" i="37" s="1"/>
  <c r="F261" i="37"/>
  <c r="J261" i="37"/>
  <c r="K261" i="37"/>
  <c r="L261" i="37"/>
  <c r="M261" i="37"/>
  <c r="N261" i="37"/>
  <c r="E262" i="37"/>
  <c r="D262" i="37" s="1"/>
  <c r="F262" i="37"/>
  <c r="J262" i="37"/>
  <c r="K262" i="37"/>
  <c r="L262" i="37"/>
  <c r="M262" i="37"/>
  <c r="N262" i="37"/>
  <c r="E263" i="37"/>
  <c r="D263" i="37" s="1"/>
  <c r="F263" i="37"/>
  <c r="J263" i="37"/>
  <c r="K263" i="37"/>
  <c r="L263" i="37"/>
  <c r="M263" i="37"/>
  <c r="N263" i="37"/>
  <c r="E264" i="37"/>
  <c r="D264" i="37" s="1"/>
  <c r="F264" i="37"/>
  <c r="J264" i="37"/>
  <c r="K264" i="37"/>
  <c r="L264" i="37"/>
  <c r="M264" i="37"/>
  <c r="N264" i="37"/>
  <c r="E265" i="37"/>
  <c r="D265" i="37" s="1"/>
  <c r="F265" i="37"/>
  <c r="J265" i="37"/>
  <c r="K265" i="37"/>
  <c r="L265" i="37"/>
  <c r="M265" i="37"/>
  <c r="N265" i="37"/>
  <c r="E266" i="37"/>
  <c r="D266" i="37" s="1"/>
  <c r="F266" i="37"/>
  <c r="K266" i="37"/>
  <c r="L266" i="37"/>
  <c r="M266" i="37"/>
  <c r="N266" i="37"/>
  <c r="E267" i="37"/>
  <c r="D267" i="37" s="1"/>
  <c r="F267" i="37"/>
  <c r="K267" i="37"/>
  <c r="L267" i="37"/>
  <c r="M267" i="37"/>
  <c r="N267" i="37"/>
  <c r="E268" i="37"/>
  <c r="D268" i="37" s="1"/>
  <c r="F268" i="37"/>
  <c r="J268" i="37"/>
  <c r="K268" i="37"/>
  <c r="L268" i="37"/>
  <c r="M268" i="37"/>
  <c r="N268" i="37"/>
  <c r="E269" i="37"/>
  <c r="D269" i="37" s="1"/>
  <c r="F269" i="37"/>
  <c r="K269" i="37"/>
  <c r="L269" i="37"/>
  <c r="M269" i="37"/>
  <c r="N269" i="37"/>
  <c r="E270" i="37"/>
  <c r="D270" i="37" s="1"/>
  <c r="F270" i="37"/>
  <c r="J270" i="37"/>
  <c r="K270" i="37"/>
  <c r="L270" i="37"/>
  <c r="M270" i="37"/>
  <c r="N270" i="37"/>
  <c r="E271" i="37"/>
  <c r="D271" i="37" s="1"/>
  <c r="F271" i="37"/>
  <c r="J271" i="37"/>
  <c r="K271" i="37"/>
  <c r="L271" i="37"/>
  <c r="M271" i="37"/>
  <c r="N271" i="37"/>
  <c r="E272" i="37"/>
  <c r="D272" i="37" s="1"/>
  <c r="F272" i="37"/>
  <c r="J272" i="37"/>
  <c r="K272" i="37"/>
  <c r="L272" i="37"/>
  <c r="M272" i="37"/>
  <c r="N272" i="37"/>
  <c r="E273" i="37"/>
  <c r="D273" i="37" s="1"/>
  <c r="F273" i="37"/>
  <c r="J273" i="37"/>
  <c r="K273" i="37"/>
  <c r="L273" i="37"/>
  <c r="M273" i="37"/>
  <c r="N273" i="37"/>
  <c r="E274" i="37"/>
  <c r="D274" i="37" s="1"/>
  <c r="F274" i="37"/>
  <c r="J274" i="37"/>
  <c r="K274" i="37"/>
  <c r="L274" i="37"/>
  <c r="M274" i="37"/>
  <c r="N274" i="37"/>
  <c r="E275" i="37"/>
  <c r="D275" i="37" s="1"/>
  <c r="F275" i="37"/>
  <c r="J275" i="37"/>
  <c r="K275" i="37"/>
  <c r="L275" i="37"/>
  <c r="M275" i="37"/>
  <c r="N275" i="37"/>
  <c r="E276" i="37"/>
  <c r="D276" i="37" s="1"/>
  <c r="F276" i="37"/>
  <c r="J276" i="37"/>
  <c r="K276" i="37"/>
  <c r="L276" i="37"/>
  <c r="M276" i="37"/>
  <c r="N276" i="37"/>
  <c r="V3389" i="4"/>
  <c r="V3390" i="4"/>
  <c r="V3391" i="4"/>
  <c r="V3392" i="4"/>
  <c r="V3393" i="4"/>
  <c r="V3394" i="4"/>
  <c r="V3395" i="4"/>
  <c r="V3396" i="4"/>
  <c r="V3397" i="4"/>
  <c r="V3398" i="4"/>
  <c r="V3399" i="4"/>
  <c r="V3400" i="4"/>
  <c r="V3401" i="4"/>
  <c r="V3402" i="4"/>
  <c r="V3403" i="4"/>
  <c r="V3404" i="4"/>
  <c r="V3405" i="4"/>
  <c r="V3406" i="4"/>
  <c r="V3407" i="4"/>
  <c r="V3408" i="4"/>
  <c r="V3409" i="4"/>
  <c r="V3410" i="4"/>
  <c r="V3411" i="4"/>
  <c r="V3412" i="4"/>
  <c r="V3413" i="4"/>
  <c r="V3414" i="4"/>
  <c r="V3415" i="4"/>
  <c r="V3416" i="4"/>
  <c r="V3417" i="4"/>
  <c r="V3418" i="4"/>
  <c r="V3419" i="4"/>
  <c r="V3420" i="4"/>
  <c r="V3421" i="4"/>
  <c r="V3422" i="4"/>
  <c r="V3423" i="4"/>
  <c r="V3424" i="4"/>
  <c r="V3425" i="4"/>
  <c r="V3426" i="4"/>
  <c r="V3427" i="4"/>
  <c r="V3428" i="4"/>
  <c r="V3429" i="4"/>
  <c r="V3430" i="4"/>
  <c r="V3431" i="4"/>
  <c r="V3432" i="4"/>
  <c r="V3433" i="4"/>
  <c r="V3434" i="4"/>
  <c r="V3435" i="4"/>
  <c r="V3436" i="4"/>
  <c r="V3437" i="4"/>
  <c r="V3438" i="4"/>
  <c r="V3439" i="4"/>
  <c r="V3440" i="4"/>
  <c r="V3441" i="4"/>
  <c r="V3442" i="4"/>
  <c r="V3443" i="4"/>
  <c r="V3444" i="4"/>
  <c r="V3445" i="4"/>
  <c r="V3446" i="4"/>
  <c r="V3447" i="4"/>
  <c r="V3448" i="4"/>
  <c r="V3449" i="4"/>
  <c r="V3450" i="4"/>
  <c r="V3451" i="4"/>
  <c r="V3452" i="4"/>
  <c r="V3453" i="4"/>
  <c r="V3454" i="4"/>
  <c r="V3455" i="4"/>
  <c r="V3456" i="4"/>
  <c r="V3457" i="4"/>
  <c r="V3458" i="4"/>
  <c r="V3459" i="4"/>
  <c r="V3460" i="4"/>
  <c r="V3461" i="4"/>
  <c r="V3462" i="4"/>
  <c r="V3463" i="4"/>
  <c r="V3464" i="4"/>
  <c r="V3465" i="4"/>
  <c r="V3466" i="4"/>
  <c r="V3467" i="4"/>
  <c r="V3468" i="4"/>
  <c r="V3469" i="4"/>
  <c r="V3470" i="4"/>
  <c r="V3471" i="4"/>
  <c r="V3472" i="4"/>
  <c r="V3473" i="4"/>
  <c r="V3474" i="4"/>
  <c r="V3475" i="4"/>
  <c r="V3476" i="4"/>
  <c r="V3477" i="4"/>
  <c r="V3478" i="4"/>
  <c r="V3479" i="4"/>
  <c r="V3480" i="4"/>
  <c r="V3481" i="4"/>
  <c r="V3482" i="4"/>
  <c r="V3483" i="4"/>
  <c r="V3484" i="4"/>
  <c r="V3485" i="4"/>
  <c r="V3486" i="4"/>
  <c r="V3487" i="4"/>
  <c r="V3488" i="4"/>
  <c r="V3489" i="4"/>
  <c r="V3490" i="4"/>
  <c r="V3491" i="4"/>
  <c r="V3492" i="4"/>
  <c r="V3493" i="4"/>
  <c r="R3393" i="4"/>
  <c r="I256" i="37" s="1"/>
  <c r="G256" i="37"/>
  <c r="R3394" i="4"/>
  <c r="I257" i="37" s="1"/>
  <c r="G257" i="37"/>
  <c r="R3395" i="4"/>
  <c r="I258" i="37" s="1"/>
  <c r="G258" i="37"/>
  <c r="R3396" i="4"/>
  <c r="S3396" i="4" s="1"/>
  <c r="R3397" i="4"/>
  <c r="I259" i="37" s="1"/>
  <c r="G259" i="37"/>
  <c r="R3398" i="4"/>
  <c r="S3398" i="4" s="1"/>
  <c r="R3399" i="4"/>
  <c r="I260" i="37" s="1"/>
  <c r="G260" i="37"/>
  <c r="R3400" i="4"/>
  <c r="S3400" i="4" s="1"/>
  <c r="R3401" i="4"/>
  <c r="S3401" i="4" s="1"/>
  <c r="R3402" i="4"/>
  <c r="I261" i="37" s="1"/>
  <c r="G261" i="37"/>
  <c r="R3403" i="4"/>
  <c r="S3403" i="4" s="1"/>
  <c r="R3404" i="4"/>
  <c r="I20" i="39" s="1"/>
  <c r="G20" i="39"/>
  <c r="R3405" i="4"/>
  <c r="S3405" i="4" s="1"/>
  <c r="R3406" i="4"/>
  <c r="S3406" i="4" s="1"/>
  <c r="R3407" i="4"/>
  <c r="S3407" i="4" s="1"/>
  <c r="R3408" i="4"/>
  <c r="R3409" i="4"/>
  <c r="S3409" i="4" s="1"/>
  <c r="R3410" i="4"/>
  <c r="R3411" i="4"/>
  <c r="S3411" i="4" s="1"/>
  <c r="R3412" i="4"/>
  <c r="S3412" i="4" s="1"/>
  <c r="R3413" i="4"/>
  <c r="R3414" i="4"/>
  <c r="G264" i="37"/>
  <c r="R3415" i="4"/>
  <c r="R3416" i="4"/>
  <c r="G265" i="37"/>
  <c r="R3417" i="4"/>
  <c r="S3417" i="4" s="1"/>
  <c r="R3418" i="4"/>
  <c r="S3418" i="4" s="1"/>
  <c r="R3419" i="4"/>
  <c r="S3419" i="4" s="1"/>
  <c r="R3420" i="4"/>
  <c r="S3420" i="4" s="1"/>
  <c r="R3421" i="4"/>
  <c r="R3422" i="4"/>
  <c r="G266" i="37"/>
  <c r="R3423" i="4"/>
  <c r="S3423" i="4" s="1"/>
  <c r="R3424" i="4"/>
  <c r="S3424" i="4" s="1"/>
  <c r="R3425" i="4"/>
  <c r="S3425" i="4" s="1"/>
  <c r="R3426" i="4"/>
  <c r="R3427" i="4"/>
  <c r="S3427" i="4" s="1"/>
  <c r="R3428" i="4"/>
  <c r="S3428" i="4" s="1"/>
  <c r="R3429" i="4"/>
  <c r="S3429" i="4" s="1"/>
  <c r="R3430" i="4"/>
  <c r="S3430" i="4" s="1"/>
  <c r="R3431" i="4"/>
  <c r="I22" i="39" s="1"/>
  <c r="G22" i="39"/>
  <c r="R3432" i="4"/>
  <c r="S3432" i="4" s="1"/>
  <c r="R3433" i="4"/>
  <c r="S3433" i="4" s="1"/>
  <c r="R3434" i="4"/>
  <c r="S3434" i="4" s="1"/>
  <c r="R3435" i="4"/>
  <c r="S3435" i="4" s="1"/>
  <c r="R3436" i="4"/>
  <c r="S3436" i="4" s="1"/>
  <c r="R3437" i="4"/>
  <c r="S3437" i="4" s="1"/>
  <c r="R3438" i="4"/>
  <c r="S3438" i="4" s="1"/>
  <c r="R3439" i="4"/>
  <c r="S3439" i="4" s="1"/>
  <c r="R3440" i="4"/>
  <c r="S3440" i="4" s="1"/>
  <c r="R3441" i="4"/>
  <c r="S3441" i="4" s="1"/>
  <c r="R3442" i="4"/>
  <c r="S3442" i="4" s="1"/>
  <c r="R3443" i="4"/>
  <c r="S3443" i="4" s="1"/>
  <c r="R3444" i="4"/>
  <c r="S3444" i="4" s="1"/>
  <c r="R3445" i="4"/>
  <c r="S3445" i="4" s="1"/>
  <c r="R3446" i="4"/>
  <c r="I23" i="39" s="1"/>
  <c r="R3447" i="4"/>
  <c r="I273" i="37" s="1"/>
  <c r="R3448" i="4"/>
  <c r="S3448" i="4" s="1"/>
  <c r="R3449" i="4"/>
  <c r="I274" i="37" s="1"/>
  <c r="R3450" i="4"/>
  <c r="S3450" i="4" s="1"/>
  <c r="R3451" i="4"/>
  <c r="I24" i="39" s="1"/>
  <c r="G24" i="39"/>
  <c r="R3452" i="4"/>
  <c r="G7" i="40"/>
  <c r="R3453" i="4"/>
  <c r="S3453" i="4" s="1"/>
  <c r="R3454" i="4"/>
  <c r="S3454" i="4" s="1"/>
  <c r="R3455" i="4"/>
  <c r="G8" i="40"/>
  <c r="R3456" i="4"/>
  <c r="S3456" i="4" s="1"/>
  <c r="R3457" i="4"/>
  <c r="S3457" i="4" s="1"/>
  <c r="R3458" i="4"/>
  <c r="S3458" i="4" s="1"/>
  <c r="R3459" i="4"/>
  <c r="S3459" i="4" s="1"/>
  <c r="R3460" i="4"/>
  <c r="S3460" i="4" s="1"/>
  <c r="R3461" i="4"/>
  <c r="S3461" i="4" s="1"/>
  <c r="R3462" i="4"/>
  <c r="S3462" i="4" s="1"/>
  <c r="R3463" i="4"/>
  <c r="I25" i="39" s="1"/>
  <c r="G25" i="39"/>
  <c r="R3464" i="4"/>
  <c r="S3464" i="4" s="1"/>
  <c r="R3465" i="4"/>
  <c r="I26" i="39" s="1"/>
  <c r="G26" i="39"/>
  <c r="R3466" i="4"/>
  <c r="I27" i="39" s="1"/>
  <c r="G27" i="39"/>
  <c r="R3467" i="4"/>
  <c r="S3467" i="4" s="1"/>
  <c r="R3468" i="4"/>
  <c r="I28" i="39" s="1"/>
  <c r="G28" i="39"/>
  <c r="R3469" i="4"/>
  <c r="I29" i="39" s="1"/>
  <c r="G29" i="39"/>
  <c r="R3470" i="4"/>
  <c r="I30" i="39" s="1"/>
  <c r="G30" i="39"/>
  <c r="R3471" i="4"/>
  <c r="S3471" i="4" s="1"/>
  <c r="R3472" i="4"/>
  <c r="S3472" i="4" s="1"/>
  <c r="R3473" i="4"/>
  <c r="I31" i="39" s="1"/>
  <c r="G31" i="39"/>
  <c r="R3474" i="4"/>
  <c r="S3474" i="4" s="1"/>
  <c r="R3475" i="4"/>
  <c r="I32" i="39" s="1"/>
  <c r="G32" i="39"/>
  <c r="R3476" i="4"/>
  <c r="S3476" i="4" s="1"/>
  <c r="R3477" i="4"/>
  <c r="I33" i="39" s="1"/>
  <c r="G33" i="39"/>
  <c r="R3478" i="4"/>
  <c r="I34" i="39" s="1"/>
  <c r="G34" i="39"/>
  <c r="R3479" i="4"/>
  <c r="I35" i="39" s="1"/>
  <c r="G35" i="39"/>
  <c r="R3480" i="4"/>
  <c r="I36" i="39" s="1"/>
  <c r="G36" i="39"/>
  <c r="R3481" i="4"/>
  <c r="I37" i="39" s="1"/>
  <c r="G37" i="39"/>
  <c r="R3482" i="4"/>
  <c r="I38" i="39" s="1"/>
  <c r="G38" i="39"/>
  <c r="R3483" i="4"/>
  <c r="S3483" i="4" s="1"/>
  <c r="R3484" i="4"/>
  <c r="S3484" i="4" s="1"/>
  <c r="R3485" i="4"/>
  <c r="S3485" i="4" s="1"/>
  <c r="R3486" i="4"/>
  <c r="I39" i="39" s="1"/>
  <c r="G39" i="39"/>
  <c r="R3487" i="4"/>
  <c r="S3487" i="4" s="1"/>
  <c r="R3488" i="4"/>
  <c r="S3488" i="4" s="1"/>
  <c r="R3489" i="4"/>
  <c r="I40" i="39" s="1"/>
  <c r="G40" i="39"/>
  <c r="R3490" i="4"/>
  <c r="S3490" i="4" s="1"/>
  <c r="R3491" i="4"/>
  <c r="I41" i="39" s="1"/>
  <c r="G41" i="39"/>
  <c r="R3492" i="4"/>
  <c r="S3492" i="4" s="1"/>
  <c r="R3493" i="4"/>
  <c r="I42" i="39" s="1"/>
  <c r="G42" i="39"/>
  <c r="K2" i="37"/>
  <c r="N162" i="37"/>
  <c r="K77" i="37"/>
  <c r="J228" i="37"/>
  <c r="J226" i="37"/>
  <c r="J225" i="37"/>
  <c r="J216" i="37"/>
  <c r="J215" i="37"/>
  <c r="J213" i="37"/>
  <c r="J212" i="37"/>
  <c r="J209" i="37"/>
  <c r="J164" i="37"/>
  <c r="J161" i="37"/>
  <c r="J159" i="37"/>
  <c r="J156" i="37"/>
  <c r="J155" i="37"/>
  <c r="J154" i="37"/>
  <c r="J153" i="37"/>
  <c r="J152" i="37"/>
  <c r="J147" i="37"/>
  <c r="J100" i="37"/>
  <c r="J90" i="37"/>
  <c r="J84" i="37"/>
  <c r="J77" i="37"/>
  <c r="J205" i="37"/>
  <c r="J203" i="37"/>
  <c r="J202" i="37"/>
  <c r="J197" i="37"/>
  <c r="J196" i="37"/>
  <c r="J195" i="37"/>
  <c r="J194" i="37"/>
  <c r="J193" i="37"/>
  <c r="J191" i="37"/>
  <c r="J190" i="37"/>
  <c r="J139" i="37"/>
  <c r="J135" i="37"/>
  <c r="J134" i="37"/>
  <c r="J133" i="37"/>
  <c r="J130" i="37"/>
  <c r="J129" i="37"/>
  <c r="J128" i="37"/>
  <c r="J124" i="37"/>
  <c r="J123" i="37"/>
  <c r="J71" i="37"/>
  <c r="J68" i="37"/>
  <c r="J67" i="37"/>
  <c r="J66" i="37"/>
  <c r="J61" i="37"/>
  <c r="J60" i="37"/>
  <c r="J59" i="37"/>
  <c r="J55" i="37"/>
  <c r="J45" i="37"/>
  <c r="J43" i="37"/>
  <c r="J42" i="37"/>
  <c r="J41" i="37"/>
  <c r="N26" i="37"/>
  <c r="N27" i="37"/>
  <c r="N28" i="37"/>
  <c r="N29" i="37"/>
  <c r="N30" i="37"/>
  <c r="N31" i="37"/>
  <c r="N32" i="37"/>
  <c r="N33" i="37"/>
  <c r="N34" i="37"/>
  <c r="N35" i="37"/>
  <c r="N36" i="37"/>
  <c r="N37" i="37"/>
  <c r="N38" i="37"/>
  <c r="N39" i="37"/>
  <c r="N40" i="37"/>
  <c r="N41" i="37"/>
  <c r="N42" i="37"/>
  <c r="N43" i="37"/>
  <c r="N44" i="37"/>
  <c r="N45" i="37"/>
  <c r="N46" i="37"/>
  <c r="N47" i="37"/>
  <c r="N48" i="37"/>
  <c r="N49" i="37"/>
  <c r="N50" i="37"/>
  <c r="N51" i="37"/>
  <c r="N52" i="37"/>
  <c r="N53" i="37"/>
  <c r="N54" i="37"/>
  <c r="N55" i="37"/>
  <c r="N56" i="37"/>
  <c r="N57" i="37"/>
  <c r="N58" i="37"/>
  <c r="N59" i="37"/>
  <c r="N60" i="37"/>
  <c r="N61" i="37"/>
  <c r="N62" i="37"/>
  <c r="N63" i="37"/>
  <c r="N64" i="37"/>
  <c r="N65" i="37"/>
  <c r="N66" i="37"/>
  <c r="N67" i="37"/>
  <c r="N68" i="37"/>
  <c r="N69" i="37"/>
  <c r="N70" i="37"/>
  <c r="N71" i="37"/>
  <c r="N72" i="37"/>
  <c r="N73" i="37"/>
  <c r="N74" i="37"/>
  <c r="N75" i="37"/>
  <c r="N76" i="37"/>
  <c r="N77" i="37"/>
  <c r="N78" i="37"/>
  <c r="N79" i="37"/>
  <c r="N80" i="37"/>
  <c r="N81" i="37"/>
  <c r="N82" i="37"/>
  <c r="N83" i="37"/>
  <c r="N84" i="37"/>
  <c r="N85" i="37"/>
  <c r="N86" i="37"/>
  <c r="N87" i="37"/>
  <c r="N88" i="37"/>
  <c r="N89" i="37"/>
  <c r="N90" i="37"/>
  <c r="N91" i="37"/>
  <c r="N92" i="37"/>
  <c r="N93" i="37"/>
  <c r="N94" i="37"/>
  <c r="N95" i="37"/>
  <c r="N96" i="37"/>
  <c r="N97" i="37"/>
  <c r="N98" i="37"/>
  <c r="N99" i="37"/>
  <c r="N100" i="37"/>
  <c r="N101" i="37"/>
  <c r="N102" i="37"/>
  <c r="N103" i="37"/>
  <c r="N104" i="37"/>
  <c r="N105" i="37"/>
  <c r="N106" i="37"/>
  <c r="N107" i="37"/>
  <c r="N108" i="37"/>
  <c r="N109" i="37"/>
  <c r="N110" i="37"/>
  <c r="N111" i="37"/>
  <c r="N112" i="37"/>
  <c r="N113" i="37"/>
  <c r="N114" i="37"/>
  <c r="N115" i="37"/>
  <c r="N116" i="37"/>
  <c r="N117" i="37"/>
  <c r="N118" i="37"/>
  <c r="N119" i="37"/>
  <c r="N120" i="37"/>
  <c r="N121" i="37"/>
  <c r="N122" i="37"/>
  <c r="N123" i="37"/>
  <c r="N124" i="37"/>
  <c r="N125" i="37"/>
  <c r="N126" i="37"/>
  <c r="N127" i="37"/>
  <c r="N128" i="37"/>
  <c r="N129" i="37"/>
  <c r="N130" i="37"/>
  <c r="N131" i="37"/>
  <c r="N132" i="37"/>
  <c r="N133" i="37"/>
  <c r="N134" i="37"/>
  <c r="N135" i="37"/>
  <c r="N136" i="37"/>
  <c r="N137" i="37"/>
  <c r="N138" i="37"/>
  <c r="N139" i="37"/>
  <c r="N140" i="37"/>
  <c r="N141" i="37"/>
  <c r="N142" i="37"/>
  <c r="N143" i="37"/>
  <c r="N144" i="37"/>
  <c r="N145" i="37"/>
  <c r="N146" i="37"/>
  <c r="N147" i="37"/>
  <c r="N148" i="37"/>
  <c r="N149" i="37"/>
  <c r="N150" i="37"/>
  <c r="N151" i="37"/>
  <c r="N152" i="37"/>
  <c r="N153" i="37"/>
  <c r="N154" i="37"/>
  <c r="N155" i="37"/>
  <c r="N156" i="37"/>
  <c r="N157" i="37"/>
  <c r="N158" i="37"/>
  <c r="N159" i="37"/>
  <c r="N160" i="37"/>
  <c r="N161" i="37"/>
  <c r="N163" i="37"/>
  <c r="N164" i="37"/>
  <c r="N165" i="37"/>
  <c r="N166" i="37"/>
  <c r="N167" i="37"/>
  <c r="N168" i="37"/>
  <c r="N169" i="37"/>
  <c r="N170" i="37"/>
  <c r="N171" i="37"/>
  <c r="N172" i="37"/>
  <c r="N173" i="37"/>
  <c r="N174" i="37"/>
  <c r="N175" i="37"/>
  <c r="N176" i="37"/>
  <c r="N177" i="37"/>
  <c r="N178" i="37"/>
  <c r="N179" i="37"/>
  <c r="N180" i="37"/>
  <c r="N181" i="37"/>
  <c r="N182" i="37"/>
  <c r="N183" i="37"/>
  <c r="N184" i="37"/>
  <c r="N185" i="37"/>
  <c r="N186" i="37"/>
  <c r="N187" i="37"/>
  <c r="N188" i="37"/>
  <c r="N189" i="37"/>
  <c r="N190" i="37"/>
  <c r="N191" i="37"/>
  <c r="N192" i="37"/>
  <c r="N193" i="37"/>
  <c r="N194" i="37"/>
  <c r="N195" i="37"/>
  <c r="N196" i="37"/>
  <c r="N197" i="37"/>
  <c r="N198" i="37"/>
  <c r="N199" i="37"/>
  <c r="N200" i="37"/>
  <c r="N201" i="37"/>
  <c r="N202" i="37"/>
  <c r="N203" i="37"/>
  <c r="N204" i="37"/>
  <c r="N205" i="37"/>
  <c r="N206" i="37"/>
  <c r="N207" i="37"/>
  <c r="N208" i="37"/>
  <c r="N209" i="37"/>
  <c r="N210" i="37"/>
  <c r="N211" i="37"/>
  <c r="N212" i="37"/>
  <c r="N213" i="37"/>
  <c r="N214" i="37"/>
  <c r="N215" i="37"/>
  <c r="N216" i="37"/>
  <c r="N217" i="37"/>
  <c r="N218" i="37"/>
  <c r="N219" i="37"/>
  <c r="N220" i="37"/>
  <c r="N221" i="37"/>
  <c r="N222" i="37"/>
  <c r="N223" i="37"/>
  <c r="N224" i="37"/>
  <c r="N225" i="37"/>
  <c r="N226" i="37"/>
  <c r="N227" i="37"/>
  <c r="N228" i="37"/>
  <c r="N23" i="37"/>
  <c r="N24" i="37"/>
  <c r="N25" i="37"/>
  <c r="N7" i="37"/>
  <c r="N8" i="37"/>
  <c r="N9" i="37"/>
  <c r="N10" i="37"/>
  <c r="N11" i="37"/>
  <c r="N12" i="37"/>
  <c r="N13" i="37"/>
  <c r="N14" i="37"/>
  <c r="N15" i="37"/>
  <c r="N16" i="37"/>
  <c r="N17" i="37"/>
  <c r="N18" i="37"/>
  <c r="N19" i="37"/>
  <c r="N20" i="37"/>
  <c r="N21" i="37"/>
  <c r="N22" i="37"/>
  <c r="M8" i="37"/>
  <c r="M9" i="37"/>
  <c r="M10" i="37"/>
  <c r="M11" i="37"/>
  <c r="M12" i="37"/>
  <c r="M13" i="37"/>
  <c r="M14" i="37"/>
  <c r="M15" i="37"/>
  <c r="M16" i="37"/>
  <c r="M17" i="37"/>
  <c r="M18" i="37"/>
  <c r="M19" i="37"/>
  <c r="M20" i="37"/>
  <c r="M21" i="37"/>
  <c r="M22" i="37"/>
  <c r="M23" i="37"/>
  <c r="M24" i="37"/>
  <c r="M25" i="37"/>
  <c r="M26" i="37"/>
  <c r="M27" i="37"/>
  <c r="M28" i="37"/>
  <c r="M29" i="37"/>
  <c r="M30" i="37"/>
  <c r="M31" i="37"/>
  <c r="M32" i="37"/>
  <c r="M33" i="37"/>
  <c r="M34" i="37"/>
  <c r="M35" i="37"/>
  <c r="M36" i="37"/>
  <c r="M37" i="37"/>
  <c r="M38" i="37"/>
  <c r="M39" i="37"/>
  <c r="M40" i="37"/>
  <c r="M41" i="37"/>
  <c r="M42" i="37"/>
  <c r="M43" i="37"/>
  <c r="M44" i="37"/>
  <c r="M45" i="37"/>
  <c r="M46" i="37"/>
  <c r="M47" i="37"/>
  <c r="M48" i="37"/>
  <c r="M49" i="37"/>
  <c r="M50" i="37"/>
  <c r="M51" i="37"/>
  <c r="M52" i="37"/>
  <c r="M53" i="37"/>
  <c r="M54" i="37"/>
  <c r="M55" i="37"/>
  <c r="M56" i="37"/>
  <c r="M57" i="37"/>
  <c r="M58" i="37"/>
  <c r="M59" i="37"/>
  <c r="M60" i="37"/>
  <c r="M61" i="37"/>
  <c r="M62" i="37"/>
  <c r="M63" i="37"/>
  <c r="M64" i="37"/>
  <c r="M65" i="37"/>
  <c r="M66" i="37"/>
  <c r="M67" i="37"/>
  <c r="M68" i="37"/>
  <c r="M69" i="37"/>
  <c r="M70" i="37"/>
  <c r="M71" i="37"/>
  <c r="M72" i="37"/>
  <c r="M73" i="37"/>
  <c r="M74" i="37"/>
  <c r="M75" i="37"/>
  <c r="M76" i="37"/>
  <c r="M77" i="37"/>
  <c r="M78" i="37"/>
  <c r="M79" i="37"/>
  <c r="M80" i="37"/>
  <c r="M81" i="37"/>
  <c r="M82" i="37"/>
  <c r="M83" i="37"/>
  <c r="M84" i="37"/>
  <c r="M85" i="37"/>
  <c r="M86" i="37"/>
  <c r="M87" i="37"/>
  <c r="M88" i="37"/>
  <c r="M89" i="37"/>
  <c r="M90" i="37"/>
  <c r="M91" i="37"/>
  <c r="M92" i="37"/>
  <c r="M93" i="37"/>
  <c r="M94" i="37"/>
  <c r="M95" i="37"/>
  <c r="M96" i="37"/>
  <c r="M97" i="37"/>
  <c r="M98" i="37"/>
  <c r="M99" i="37"/>
  <c r="M100" i="37"/>
  <c r="M101" i="37"/>
  <c r="M102" i="37"/>
  <c r="M103" i="37"/>
  <c r="M104" i="37"/>
  <c r="M105" i="37"/>
  <c r="M106" i="37"/>
  <c r="M107" i="37"/>
  <c r="M108" i="37"/>
  <c r="M109" i="37"/>
  <c r="M110" i="37"/>
  <c r="M111" i="37"/>
  <c r="M112" i="37"/>
  <c r="M113" i="37"/>
  <c r="M114" i="37"/>
  <c r="M115" i="37"/>
  <c r="M116" i="37"/>
  <c r="M117" i="37"/>
  <c r="M118" i="37"/>
  <c r="M119" i="37"/>
  <c r="M120" i="37"/>
  <c r="M121" i="37"/>
  <c r="M122" i="37"/>
  <c r="M123" i="37"/>
  <c r="M124" i="37"/>
  <c r="M125" i="37"/>
  <c r="M126" i="37"/>
  <c r="M127" i="37"/>
  <c r="M128" i="37"/>
  <c r="M129" i="37"/>
  <c r="M130" i="37"/>
  <c r="M131" i="37"/>
  <c r="M132" i="37"/>
  <c r="M133" i="37"/>
  <c r="M134" i="37"/>
  <c r="M135" i="37"/>
  <c r="M136" i="37"/>
  <c r="M137" i="37"/>
  <c r="M138" i="37"/>
  <c r="M139" i="37"/>
  <c r="M140" i="37"/>
  <c r="M141" i="37"/>
  <c r="M142" i="37"/>
  <c r="M143" i="37"/>
  <c r="M144" i="37"/>
  <c r="M145" i="37"/>
  <c r="M146" i="37"/>
  <c r="M147" i="37"/>
  <c r="M148" i="37"/>
  <c r="M149" i="37"/>
  <c r="M150" i="37"/>
  <c r="M151" i="37"/>
  <c r="M152" i="37"/>
  <c r="M157" i="37"/>
  <c r="M158" i="37"/>
  <c r="M159" i="37"/>
  <c r="M160" i="37"/>
  <c r="M161" i="37"/>
  <c r="M162" i="37"/>
  <c r="M163" i="37"/>
  <c r="M164" i="37"/>
  <c r="M165" i="37"/>
  <c r="M166" i="37"/>
  <c r="M167" i="37"/>
  <c r="M168" i="37"/>
  <c r="M169" i="37"/>
  <c r="M170" i="37"/>
  <c r="M171" i="37"/>
  <c r="M172" i="37"/>
  <c r="M173" i="37"/>
  <c r="M174" i="37"/>
  <c r="M175" i="37"/>
  <c r="M176" i="37"/>
  <c r="M177" i="37"/>
  <c r="M178" i="37"/>
  <c r="M179" i="37"/>
  <c r="M180" i="37"/>
  <c r="M181" i="37"/>
  <c r="M182" i="37"/>
  <c r="M183" i="37"/>
  <c r="M184" i="37"/>
  <c r="M185" i="37"/>
  <c r="M186" i="37"/>
  <c r="M187" i="37"/>
  <c r="M188" i="37"/>
  <c r="M189" i="37"/>
  <c r="M190" i="37"/>
  <c r="M191" i="37"/>
  <c r="M192" i="37"/>
  <c r="M193" i="37"/>
  <c r="M194" i="37"/>
  <c r="M195" i="37"/>
  <c r="M196" i="37"/>
  <c r="M197" i="37"/>
  <c r="M198" i="37"/>
  <c r="M199" i="37"/>
  <c r="M200" i="37"/>
  <c r="M201" i="37"/>
  <c r="M202" i="37"/>
  <c r="M203" i="37"/>
  <c r="M204" i="37"/>
  <c r="M205" i="37"/>
  <c r="M206" i="37"/>
  <c r="M207" i="37"/>
  <c r="M208" i="37"/>
  <c r="M209" i="37"/>
  <c r="M210" i="37"/>
  <c r="M211" i="37"/>
  <c r="M213" i="37"/>
  <c r="M214" i="37"/>
  <c r="M215" i="37"/>
  <c r="M216" i="37"/>
  <c r="M217" i="37"/>
  <c r="M218" i="37"/>
  <c r="M219" i="37"/>
  <c r="M220" i="37"/>
  <c r="M221" i="37"/>
  <c r="M222" i="37"/>
  <c r="M223" i="37"/>
  <c r="M224" i="37"/>
  <c r="M225" i="37"/>
  <c r="M226" i="37"/>
  <c r="M227" i="37"/>
  <c r="M228" i="37"/>
  <c r="M7" i="37"/>
  <c r="L8" i="37"/>
  <c r="L9" i="37"/>
  <c r="L10" i="37"/>
  <c r="L11" i="37"/>
  <c r="L12" i="37"/>
  <c r="L13" i="37"/>
  <c r="L14" i="37"/>
  <c r="L15" i="37"/>
  <c r="L16" i="37"/>
  <c r="L17" i="37"/>
  <c r="L18" i="37"/>
  <c r="L19" i="37"/>
  <c r="L20" i="37"/>
  <c r="L21" i="37"/>
  <c r="L22" i="37"/>
  <c r="L23" i="37"/>
  <c r="L24" i="37"/>
  <c r="L25" i="37"/>
  <c r="L26" i="37"/>
  <c r="L27" i="37"/>
  <c r="L28" i="37"/>
  <c r="L29" i="37"/>
  <c r="L30" i="37"/>
  <c r="L31" i="37"/>
  <c r="L32" i="37"/>
  <c r="L33" i="37"/>
  <c r="L34" i="37"/>
  <c r="L35" i="37"/>
  <c r="L36" i="37"/>
  <c r="L37" i="37"/>
  <c r="L38" i="37"/>
  <c r="L39" i="37"/>
  <c r="L40" i="37"/>
  <c r="L41" i="37"/>
  <c r="L42" i="37"/>
  <c r="L43" i="37"/>
  <c r="L44" i="37"/>
  <c r="L45" i="37"/>
  <c r="L46" i="37"/>
  <c r="L47" i="37"/>
  <c r="L48" i="37"/>
  <c r="L49" i="37"/>
  <c r="L50" i="37"/>
  <c r="L51" i="37"/>
  <c r="L52" i="37"/>
  <c r="L53" i="37"/>
  <c r="L54" i="37"/>
  <c r="L55" i="37"/>
  <c r="L56" i="37"/>
  <c r="L57" i="37"/>
  <c r="L58" i="37"/>
  <c r="L59" i="37"/>
  <c r="L60" i="37"/>
  <c r="L61" i="37"/>
  <c r="L62" i="37"/>
  <c r="L63" i="37"/>
  <c r="L64" i="37"/>
  <c r="L65" i="37"/>
  <c r="L66" i="37"/>
  <c r="L67" i="37"/>
  <c r="L68" i="37"/>
  <c r="L69" i="37"/>
  <c r="L70" i="37"/>
  <c r="L71" i="37"/>
  <c r="L72" i="37"/>
  <c r="L73" i="37"/>
  <c r="L74" i="37"/>
  <c r="L75" i="37"/>
  <c r="L76" i="37"/>
  <c r="L77" i="37"/>
  <c r="L78" i="37"/>
  <c r="L79" i="37"/>
  <c r="L80" i="37"/>
  <c r="L81" i="37"/>
  <c r="L82" i="37"/>
  <c r="L83" i="37"/>
  <c r="L84" i="37"/>
  <c r="L85" i="37"/>
  <c r="L86" i="37"/>
  <c r="L87" i="37"/>
  <c r="L88" i="37"/>
  <c r="L89" i="37"/>
  <c r="L90" i="37"/>
  <c r="L91" i="37"/>
  <c r="L92" i="37"/>
  <c r="L93" i="37"/>
  <c r="L94" i="37"/>
  <c r="L95" i="37"/>
  <c r="L96" i="37"/>
  <c r="L97" i="37"/>
  <c r="L98" i="37"/>
  <c r="L99" i="37"/>
  <c r="L100" i="37"/>
  <c r="L101" i="37"/>
  <c r="L102" i="37"/>
  <c r="L103" i="37"/>
  <c r="L104" i="37"/>
  <c r="L105" i="37"/>
  <c r="L106" i="37"/>
  <c r="L107" i="37"/>
  <c r="L108" i="37"/>
  <c r="L109" i="37"/>
  <c r="L110" i="37"/>
  <c r="L111" i="37"/>
  <c r="L112" i="37"/>
  <c r="L113" i="37"/>
  <c r="L114" i="37"/>
  <c r="L115" i="37"/>
  <c r="L116" i="37"/>
  <c r="L117" i="37"/>
  <c r="L118" i="37"/>
  <c r="L119" i="37"/>
  <c r="L120" i="37"/>
  <c r="L121" i="37"/>
  <c r="L122" i="37"/>
  <c r="L123" i="37"/>
  <c r="L124" i="37"/>
  <c r="L125" i="37"/>
  <c r="L126" i="37"/>
  <c r="L127" i="37"/>
  <c r="L128" i="37"/>
  <c r="L129" i="37"/>
  <c r="L130" i="37"/>
  <c r="L131" i="37"/>
  <c r="L132" i="37"/>
  <c r="L133" i="37"/>
  <c r="L134" i="37"/>
  <c r="L135" i="37"/>
  <c r="L136" i="37"/>
  <c r="L137" i="37"/>
  <c r="L138" i="37"/>
  <c r="L139" i="37"/>
  <c r="L140" i="37"/>
  <c r="L141" i="37"/>
  <c r="L142" i="37"/>
  <c r="L143" i="37"/>
  <c r="L144" i="37"/>
  <c r="L145" i="37"/>
  <c r="L146" i="37"/>
  <c r="L147" i="37"/>
  <c r="L148" i="37"/>
  <c r="L149" i="37"/>
  <c r="L150" i="37"/>
  <c r="L151" i="37"/>
  <c r="L152" i="37"/>
  <c r="L153" i="37"/>
  <c r="L154" i="37"/>
  <c r="L155" i="37"/>
  <c r="L156" i="37"/>
  <c r="L157" i="37"/>
  <c r="L158" i="37"/>
  <c r="L159" i="37"/>
  <c r="L160" i="37"/>
  <c r="L161" i="37"/>
  <c r="L162" i="37"/>
  <c r="L163" i="37"/>
  <c r="L164" i="37"/>
  <c r="L165" i="37"/>
  <c r="L166" i="37"/>
  <c r="L167" i="37"/>
  <c r="L168" i="37"/>
  <c r="L169" i="37"/>
  <c r="L170" i="37"/>
  <c r="L171" i="37"/>
  <c r="L172" i="37"/>
  <c r="L173" i="37"/>
  <c r="L174" i="37"/>
  <c r="L175" i="37"/>
  <c r="L176" i="37"/>
  <c r="L177" i="37"/>
  <c r="L178" i="37"/>
  <c r="L179" i="37"/>
  <c r="L180" i="37"/>
  <c r="L181" i="37"/>
  <c r="L182" i="37"/>
  <c r="L183" i="37"/>
  <c r="L184" i="37"/>
  <c r="L185" i="37"/>
  <c r="L186" i="37"/>
  <c r="L187" i="37"/>
  <c r="L188" i="37"/>
  <c r="L189" i="37"/>
  <c r="L190" i="37"/>
  <c r="L191" i="37"/>
  <c r="L192" i="37"/>
  <c r="L193" i="37"/>
  <c r="L194" i="37"/>
  <c r="L195" i="37"/>
  <c r="L196" i="37"/>
  <c r="L197" i="37"/>
  <c r="L198" i="37"/>
  <c r="L199" i="37"/>
  <c r="L200" i="37"/>
  <c r="L201" i="37"/>
  <c r="L202" i="37"/>
  <c r="L203" i="37"/>
  <c r="L204" i="37"/>
  <c r="L205" i="37"/>
  <c r="L206" i="37"/>
  <c r="L207" i="37"/>
  <c r="L208" i="37"/>
  <c r="L210" i="37"/>
  <c r="L211" i="37"/>
  <c r="L212" i="37"/>
  <c r="L213" i="37"/>
  <c r="L214" i="37"/>
  <c r="L215" i="37"/>
  <c r="L216" i="37"/>
  <c r="L217" i="37"/>
  <c r="L218" i="37"/>
  <c r="L219" i="37"/>
  <c r="L220" i="37"/>
  <c r="L221" i="37"/>
  <c r="L222" i="37"/>
  <c r="L223" i="37"/>
  <c r="L224" i="37"/>
  <c r="L225" i="37"/>
  <c r="L226" i="37"/>
  <c r="L227" i="37"/>
  <c r="L228" i="37"/>
  <c r="L7" i="37"/>
  <c r="S3455" i="4" l="1"/>
  <c r="I8" i="40"/>
  <c r="S3452" i="4"/>
  <c r="I7" i="40"/>
  <c r="S3479" i="4"/>
  <c r="S3469" i="4"/>
  <c r="S3475" i="4"/>
  <c r="S3394" i="4"/>
  <c r="S3493" i="4"/>
  <c r="S3404" i="4"/>
  <c r="S3491" i="4"/>
  <c r="S3451" i="4"/>
  <c r="S3449" i="4"/>
  <c r="S3477" i="4"/>
  <c r="S3481" i="4"/>
  <c r="S3422" i="4"/>
  <c r="I266" i="37"/>
  <c r="S3414" i="4"/>
  <c r="I264" i="37"/>
  <c r="S3465" i="4"/>
  <c r="S3402" i="4"/>
  <c r="S3447" i="4"/>
  <c r="S3489" i="4"/>
  <c r="S3473" i="4"/>
  <c r="S3431" i="4"/>
  <c r="S3416" i="4"/>
  <c r="I265" i="37"/>
  <c r="G276" i="37"/>
  <c r="G274" i="37"/>
  <c r="G270" i="37"/>
  <c r="G267" i="37"/>
  <c r="L5" i="39"/>
  <c r="M5" i="39"/>
  <c r="S3399" i="4"/>
  <c r="S3397" i="4"/>
  <c r="S3395" i="4"/>
  <c r="S3393" i="4"/>
  <c r="I276" i="37"/>
  <c r="I275" i="37"/>
  <c r="I272" i="37"/>
  <c r="I271" i="37"/>
  <c r="I270" i="37"/>
  <c r="G273" i="37"/>
  <c r="G23" i="39"/>
  <c r="I268" i="37"/>
  <c r="I263" i="37"/>
  <c r="I262" i="37"/>
  <c r="S3480" i="4"/>
  <c r="S3470" i="4"/>
  <c r="G275" i="37"/>
  <c r="S3446" i="4"/>
  <c r="G269" i="37"/>
  <c r="G21" i="39"/>
  <c r="S3482" i="4"/>
  <c r="G272" i="37"/>
  <c r="G271" i="37"/>
  <c r="S3421" i="4"/>
  <c r="S3415" i="4"/>
  <c r="S3413" i="4"/>
  <c r="I267" i="37"/>
  <c r="I269" i="37"/>
  <c r="I21" i="39"/>
  <c r="S3466" i="4"/>
  <c r="G268" i="37"/>
  <c r="G263" i="37"/>
  <c r="G262" i="37"/>
  <c r="S3486" i="4"/>
  <c r="S3478" i="4"/>
  <c r="S3468" i="4"/>
  <c r="S3463" i="4"/>
  <c r="S3426" i="4"/>
  <c r="S3410" i="4"/>
  <c r="S3408" i="4"/>
  <c r="F94" i="37"/>
  <c r="E8" i="37"/>
  <c r="E9" i="37"/>
  <c r="E10" i="37"/>
  <c r="E11" i="37"/>
  <c r="E12" i="37"/>
  <c r="E13" i="37"/>
  <c r="E14" i="37"/>
  <c r="E15" i="37"/>
  <c r="E16" i="37"/>
  <c r="E17" i="37"/>
  <c r="E18" i="37"/>
  <c r="E19" i="37"/>
  <c r="E20" i="37"/>
  <c r="E21" i="37"/>
  <c r="E22" i="37"/>
  <c r="E23" i="37"/>
  <c r="E24" i="37"/>
  <c r="E25" i="37"/>
  <c r="E26" i="37"/>
  <c r="E27" i="37"/>
  <c r="E28" i="37"/>
  <c r="E29" i="37"/>
  <c r="E30" i="37"/>
  <c r="E31" i="37"/>
  <c r="E32" i="37"/>
  <c r="E33" i="37"/>
  <c r="E34" i="37"/>
  <c r="E35" i="37"/>
  <c r="E36" i="37"/>
  <c r="E37" i="37"/>
  <c r="E38" i="37"/>
  <c r="E39" i="37"/>
  <c r="E40" i="37"/>
  <c r="E41" i="37"/>
  <c r="E42" i="37"/>
  <c r="E43" i="37"/>
  <c r="E44" i="37"/>
  <c r="E45" i="37"/>
  <c r="E46" i="37"/>
  <c r="E47" i="37"/>
  <c r="E48" i="37"/>
  <c r="E49" i="37"/>
  <c r="E50" i="37"/>
  <c r="E51" i="37"/>
  <c r="E52" i="37"/>
  <c r="E53" i="37"/>
  <c r="E54" i="37"/>
  <c r="E55" i="37"/>
  <c r="E56" i="37"/>
  <c r="E57" i="37"/>
  <c r="E58" i="37"/>
  <c r="E59" i="37"/>
  <c r="E60" i="37"/>
  <c r="E61" i="37"/>
  <c r="E62" i="37"/>
  <c r="E63" i="37"/>
  <c r="E64" i="37"/>
  <c r="E65" i="37"/>
  <c r="E66" i="37"/>
  <c r="E67" i="37"/>
  <c r="E68" i="37"/>
  <c r="E69" i="37"/>
  <c r="E70" i="37"/>
  <c r="E71" i="37"/>
  <c r="E72" i="37"/>
  <c r="E73" i="37"/>
  <c r="E74" i="37"/>
  <c r="E75" i="37"/>
  <c r="E76" i="37"/>
  <c r="E77" i="37"/>
  <c r="E78" i="37"/>
  <c r="E79" i="37"/>
  <c r="E80" i="37"/>
  <c r="E81" i="37"/>
  <c r="E82" i="37"/>
  <c r="E83" i="37"/>
  <c r="E84" i="37"/>
  <c r="E85" i="37"/>
  <c r="E86" i="37"/>
  <c r="E87" i="37"/>
  <c r="E88" i="37"/>
  <c r="E89" i="37"/>
  <c r="E90" i="37"/>
  <c r="E91" i="37"/>
  <c r="E92" i="37"/>
  <c r="E93" i="37"/>
  <c r="E94" i="37"/>
  <c r="E96" i="37"/>
  <c r="E97" i="37"/>
  <c r="E98" i="37"/>
  <c r="E99" i="37"/>
  <c r="E100" i="37"/>
  <c r="E101" i="37"/>
  <c r="E102" i="37"/>
  <c r="E103" i="37"/>
  <c r="E104" i="37"/>
  <c r="E105" i="37"/>
  <c r="E106" i="37"/>
  <c r="E107" i="37"/>
  <c r="E108" i="37"/>
  <c r="E109" i="37"/>
  <c r="E110" i="37"/>
  <c r="E111" i="37"/>
  <c r="E112" i="37"/>
  <c r="E113" i="37"/>
  <c r="E114" i="37"/>
  <c r="E115" i="37"/>
  <c r="E116" i="37"/>
  <c r="E117" i="37"/>
  <c r="E118" i="37"/>
  <c r="E119" i="37"/>
  <c r="E120" i="37"/>
  <c r="E121" i="37"/>
  <c r="E122" i="37"/>
  <c r="E123" i="37"/>
  <c r="E124" i="37"/>
  <c r="E125" i="37"/>
  <c r="E126" i="37"/>
  <c r="E127" i="37"/>
  <c r="E128" i="37"/>
  <c r="E129" i="37"/>
  <c r="E130" i="37"/>
  <c r="E131" i="37"/>
  <c r="E132" i="37"/>
  <c r="E133" i="37"/>
  <c r="E134" i="37"/>
  <c r="E135" i="37"/>
  <c r="E136" i="37"/>
  <c r="E137" i="37"/>
  <c r="E138" i="37"/>
  <c r="E139" i="37"/>
  <c r="E140" i="37"/>
  <c r="E141" i="37"/>
  <c r="E142" i="37"/>
  <c r="E143" i="37"/>
  <c r="E144" i="37"/>
  <c r="E145" i="37"/>
  <c r="E146" i="37"/>
  <c r="E147" i="37"/>
  <c r="E148" i="37"/>
  <c r="E149" i="37"/>
  <c r="E150" i="37"/>
  <c r="E151" i="37"/>
  <c r="E152" i="37"/>
  <c r="E153" i="37"/>
  <c r="E154" i="37"/>
  <c r="E155" i="37"/>
  <c r="E156" i="37"/>
  <c r="E157" i="37"/>
  <c r="E158" i="37"/>
  <c r="E159" i="37"/>
  <c r="E160" i="37"/>
  <c r="E161" i="37"/>
  <c r="E162" i="37"/>
  <c r="E163" i="37"/>
  <c r="E164" i="37"/>
  <c r="E165" i="37"/>
  <c r="D165" i="37" s="1"/>
  <c r="E166" i="37"/>
  <c r="D166" i="37" s="1"/>
  <c r="E167" i="37"/>
  <c r="D167" i="37" s="1"/>
  <c r="E168" i="37"/>
  <c r="D168" i="37" s="1"/>
  <c r="E169" i="37"/>
  <c r="D169" i="37" s="1"/>
  <c r="E170" i="37"/>
  <c r="D170" i="37" s="1"/>
  <c r="E171" i="37"/>
  <c r="D171" i="37" s="1"/>
  <c r="E172" i="37"/>
  <c r="D172" i="37" s="1"/>
  <c r="E173" i="37"/>
  <c r="D173" i="37" s="1"/>
  <c r="E174" i="37"/>
  <c r="D174" i="37" s="1"/>
  <c r="E175" i="37"/>
  <c r="D175" i="37" s="1"/>
  <c r="E176" i="37"/>
  <c r="D176" i="37" s="1"/>
  <c r="E177" i="37"/>
  <c r="D177" i="37" s="1"/>
  <c r="E178" i="37"/>
  <c r="D178" i="37" s="1"/>
  <c r="E179" i="37"/>
  <c r="D179" i="37" s="1"/>
  <c r="E180" i="37"/>
  <c r="D180" i="37" s="1"/>
  <c r="E181" i="37"/>
  <c r="D181" i="37" s="1"/>
  <c r="E182" i="37"/>
  <c r="D182" i="37" s="1"/>
  <c r="E183" i="37"/>
  <c r="D183" i="37" s="1"/>
  <c r="E184" i="37"/>
  <c r="D184" i="37" s="1"/>
  <c r="E185" i="37"/>
  <c r="D185" i="37" s="1"/>
  <c r="E186" i="37"/>
  <c r="D186" i="37" s="1"/>
  <c r="E187" i="37"/>
  <c r="D187" i="37" s="1"/>
  <c r="E188" i="37"/>
  <c r="D188" i="37" s="1"/>
  <c r="E189" i="37"/>
  <c r="D189" i="37" s="1"/>
  <c r="E190" i="37"/>
  <c r="D190" i="37" s="1"/>
  <c r="E191" i="37"/>
  <c r="D191" i="37" s="1"/>
  <c r="E192" i="37"/>
  <c r="D192" i="37" s="1"/>
  <c r="E193" i="37"/>
  <c r="D193" i="37" s="1"/>
  <c r="E194" i="37"/>
  <c r="D194" i="37" s="1"/>
  <c r="E195" i="37"/>
  <c r="D195" i="37" s="1"/>
  <c r="E196" i="37"/>
  <c r="D196" i="37" s="1"/>
  <c r="E197" i="37"/>
  <c r="D197" i="37" s="1"/>
  <c r="E198" i="37"/>
  <c r="D198" i="37" s="1"/>
  <c r="E199" i="37"/>
  <c r="D199" i="37" s="1"/>
  <c r="E200" i="37"/>
  <c r="D200" i="37" s="1"/>
  <c r="E201" i="37"/>
  <c r="D201" i="37" s="1"/>
  <c r="E202" i="37"/>
  <c r="D202" i="37" s="1"/>
  <c r="E203" i="37"/>
  <c r="D203" i="37" s="1"/>
  <c r="E204" i="37"/>
  <c r="D204" i="37" s="1"/>
  <c r="E205" i="37"/>
  <c r="D205" i="37" s="1"/>
  <c r="E206" i="37"/>
  <c r="D206" i="37" s="1"/>
  <c r="E207" i="37"/>
  <c r="D207" i="37" s="1"/>
  <c r="E208" i="37"/>
  <c r="D208" i="37" s="1"/>
  <c r="E209" i="37"/>
  <c r="D209" i="37" s="1"/>
  <c r="E210" i="37"/>
  <c r="D210" i="37" s="1"/>
  <c r="E211" i="37"/>
  <c r="D211" i="37" s="1"/>
  <c r="E212" i="37"/>
  <c r="D212" i="37" s="1"/>
  <c r="E213" i="37"/>
  <c r="D213" i="37" s="1"/>
  <c r="E214" i="37"/>
  <c r="D214" i="37" s="1"/>
  <c r="E215" i="37"/>
  <c r="D215" i="37" s="1"/>
  <c r="E216" i="37"/>
  <c r="D216" i="37" s="1"/>
  <c r="E217" i="37"/>
  <c r="D217" i="37" s="1"/>
  <c r="E218" i="37"/>
  <c r="D218" i="37" s="1"/>
  <c r="E219" i="37"/>
  <c r="D219" i="37" s="1"/>
  <c r="E220" i="37"/>
  <c r="D220" i="37" s="1"/>
  <c r="E221" i="37"/>
  <c r="D221" i="37" s="1"/>
  <c r="E222" i="37"/>
  <c r="D222" i="37" s="1"/>
  <c r="E223" i="37"/>
  <c r="D223" i="37" s="1"/>
  <c r="E224" i="37"/>
  <c r="D224" i="37" s="1"/>
  <c r="E225" i="37"/>
  <c r="D225" i="37" s="1"/>
  <c r="E226" i="37"/>
  <c r="D226" i="37" s="1"/>
  <c r="E227" i="37"/>
  <c r="D227" i="37" s="1"/>
  <c r="E228" i="37"/>
  <c r="D228" i="37" s="1"/>
  <c r="E7" i="37"/>
  <c r="K228" i="37"/>
  <c r="F228" i="37"/>
  <c r="K227" i="37"/>
  <c r="F227" i="37"/>
  <c r="K226" i="37"/>
  <c r="F226" i="37"/>
  <c r="K225" i="37"/>
  <c r="F225" i="37"/>
  <c r="K224" i="37"/>
  <c r="F224" i="37"/>
  <c r="K223" i="37"/>
  <c r="F223" i="37"/>
  <c r="K222" i="37"/>
  <c r="F222" i="37"/>
  <c r="K221" i="37"/>
  <c r="F221" i="37"/>
  <c r="K220" i="37"/>
  <c r="F220" i="37"/>
  <c r="K219" i="37"/>
  <c r="F219" i="37"/>
  <c r="K218" i="37"/>
  <c r="F218" i="37"/>
  <c r="K217" i="37"/>
  <c r="F217" i="37"/>
  <c r="K216" i="37"/>
  <c r="F216" i="37"/>
  <c r="K215" i="37"/>
  <c r="F215" i="37"/>
  <c r="K214" i="37"/>
  <c r="F214" i="37"/>
  <c r="K213" i="37"/>
  <c r="F213" i="37"/>
  <c r="K212" i="37"/>
  <c r="F212" i="37"/>
  <c r="K211" i="37"/>
  <c r="F211" i="37"/>
  <c r="K210" i="37"/>
  <c r="F210" i="37"/>
  <c r="K209" i="37"/>
  <c r="F209" i="37"/>
  <c r="K208" i="37"/>
  <c r="F208" i="37"/>
  <c r="K207" i="37"/>
  <c r="F207" i="37"/>
  <c r="K206" i="37"/>
  <c r="F206" i="37"/>
  <c r="K205" i="37"/>
  <c r="F205" i="37"/>
  <c r="K204" i="37"/>
  <c r="F204" i="37"/>
  <c r="K203" i="37"/>
  <c r="F203" i="37"/>
  <c r="K202" i="37"/>
  <c r="F202" i="37"/>
  <c r="K201" i="37"/>
  <c r="F201" i="37"/>
  <c r="K200" i="37"/>
  <c r="F200" i="37"/>
  <c r="K199" i="37"/>
  <c r="F199" i="37"/>
  <c r="K198" i="37"/>
  <c r="F198" i="37"/>
  <c r="K197" i="37"/>
  <c r="F197" i="37"/>
  <c r="K196" i="37"/>
  <c r="F196" i="37"/>
  <c r="K195" i="37"/>
  <c r="F195" i="37"/>
  <c r="K194" i="37"/>
  <c r="F194" i="37"/>
  <c r="K193" i="37"/>
  <c r="F193" i="37"/>
  <c r="K192" i="37"/>
  <c r="F192" i="37"/>
  <c r="K191" i="37"/>
  <c r="F191" i="37"/>
  <c r="K190" i="37"/>
  <c r="F190" i="37"/>
  <c r="K189" i="37"/>
  <c r="F189" i="37"/>
  <c r="K188" i="37"/>
  <c r="F188" i="37"/>
  <c r="K187" i="37"/>
  <c r="F187" i="37"/>
  <c r="K186" i="37"/>
  <c r="K185" i="37"/>
  <c r="F185" i="37"/>
  <c r="K184" i="37"/>
  <c r="F184" i="37"/>
  <c r="K183" i="37"/>
  <c r="F183" i="37"/>
  <c r="K182" i="37"/>
  <c r="F182" i="37"/>
  <c r="K181" i="37"/>
  <c r="F181" i="37"/>
  <c r="K180" i="37"/>
  <c r="F180" i="37"/>
  <c r="K179" i="37"/>
  <c r="F179" i="37"/>
  <c r="K178" i="37"/>
  <c r="F178" i="37"/>
  <c r="K177" i="37"/>
  <c r="F177" i="37"/>
  <c r="K176" i="37"/>
  <c r="F176" i="37"/>
  <c r="K175" i="37"/>
  <c r="F175" i="37"/>
  <c r="K174" i="37"/>
  <c r="F174" i="37"/>
  <c r="K173" i="37"/>
  <c r="F173" i="37"/>
  <c r="K172" i="37"/>
  <c r="F172" i="37"/>
  <c r="K171" i="37"/>
  <c r="K170" i="37"/>
  <c r="F170" i="37"/>
  <c r="K169" i="37"/>
  <c r="F169" i="37"/>
  <c r="K168" i="37"/>
  <c r="F168" i="37"/>
  <c r="K167" i="37"/>
  <c r="F167" i="37"/>
  <c r="K166" i="37"/>
  <c r="F166" i="37"/>
  <c r="K165" i="37"/>
  <c r="F165" i="37"/>
  <c r="G255" i="37"/>
  <c r="R3392" i="4"/>
  <c r="G19" i="39"/>
  <c r="R3391" i="4"/>
  <c r="R3390" i="4"/>
  <c r="S3390" i="4" s="1"/>
  <c r="G254" i="37"/>
  <c r="R3389" i="4"/>
  <c r="I254" i="37" s="1"/>
  <c r="V3388" i="4"/>
  <c r="R3388" i="4"/>
  <c r="S3388" i="4" s="1"/>
  <c r="V3387" i="4"/>
  <c r="G228" i="37"/>
  <c r="R3387" i="4"/>
  <c r="V3386" i="4"/>
  <c r="G18" i="39"/>
  <c r="R3386" i="4"/>
  <c r="V3385" i="4"/>
  <c r="R3385" i="4"/>
  <c r="S3385" i="4" s="1"/>
  <c r="V3384" i="4"/>
  <c r="R3384" i="4"/>
  <c r="S3384" i="4" s="1"/>
  <c r="V3383" i="4"/>
  <c r="R3383" i="4"/>
  <c r="S3383" i="4" s="1"/>
  <c r="V3382" i="4"/>
  <c r="G253" i="37"/>
  <c r="R3382" i="4"/>
  <c r="V3381" i="4"/>
  <c r="G252" i="37"/>
  <c r="R3381" i="4"/>
  <c r="V3380" i="4"/>
  <c r="G251" i="37"/>
  <c r="R3380" i="4"/>
  <c r="V3379" i="4"/>
  <c r="G250" i="37"/>
  <c r="R3379" i="4"/>
  <c r="V3378" i="4"/>
  <c r="R3378" i="4"/>
  <c r="S3378" i="4" s="1"/>
  <c r="V3377" i="4"/>
  <c r="G227" i="37"/>
  <c r="R3377" i="4"/>
  <c r="V3376" i="4"/>
  <c r="R3376" i="4"/>
  <c r="S3376" i="4" s="1"/>
  <c r="V3375" i="4"/>
  <c r="G226" i="37"/>
  <c r="R3375" i="4"/>
  <c r="V3374" i="4"/>
  <c r="R3374" i="4"/>
  <c r="S3374" i="4" s="1"/>
  <c r="V3373" i="4"/>
  <c r="R3373" i="4"/>
  <c r="S3373" i="4" s="1"/>
  <c r="V3372" i="4"/>
  <c r="R3372" i="4"/>
  <c r="S3372" i="4" s="1"/>
  <c r="V3371" i="4"/>
  <c r="R3371" i="4"/>
  <c r="S3371" i="4" s="1"/>
  <c r="V3370" i="4"/>
  <c r="R3370" i="4"/>
  <c r="S3370" i="4" s="1"/>
  <c r="V3369" i="4"/>
  <c r="G225" i="37"/>
  <c r="R3369" i="4"/>
  <c r="V3368" i="4"/>
  <c r="R3368" i="4"/>
  <c r="S3368" i="4" s="1"/>
  <c r="V3367" i="4"/>
  <c r="G249" i="37"/>
  <c r="R3367" i="4"/>
  <c r="V3366" i="4"/>
  <c r="R3366" i="4"/>
  <c r="S3366" i="4" s="1"/>
  <c r="V3365" i="4"/>
  <c r="G248" i="37"/>
  <c r="R3365" i="4"/>
  <c r="V3364" i="4"/>
  <c r="G247" i="37"/>
  <c r="R3364" i="4"/>
  <c r="V3363" i="4"/>
  <c r="G17" i="39"/>
  <c r="R3363" i="4"/>
  <c r="V3362" i="4"/>
  <c r="R3362" i="4"/>
  <c r="S3362" i="4" s="1"/>
  <c r="V3361" i="4"/>
  <c r="R3361" i="4"/>
  <c r="S3361" i="4" s="1"/>
  <c r="V3360" i="4"/>
  <c r="R3360" i="4"/>
  <c r="S3360" i="4" s="1"/>
  <c r="V3359" i="4"/>
  <c r="G246" i="37"/>
  <c r="R3359" i="4"/>
  <c r="V3358" i="4"/>
  <c r="G16" i="39"/>
  <c r="R3358" i="4"/>
  <c r="V3357" i="4"/>
  <c r="R3357" i="4"/>
  <c r="S3357" i="4" s="1"/>
  <c r="V3356" i="4"/>
  <c r="G224" i="37"/>
  <c r="R3356" i="4"/>
  <c r="V3355" i="4"/>
  <c r="G223" i="37"/>
  <c r="R3355" i="4"/>
  <c r="V3354" i="4"/>
  <c r="G222" i="37"/>
  <c r="R3354" i="4"/>
  <c r="V3353" i="4"/>
  <c r="G221" i="37"/>
  <c r="R3353" i="4"/>
  <c r="V3352" i="4"/>
  <c r="G220" i="37"/>
  <c r="R3352" i="4"/>
  <c r="V3351" i="4"/>
  <c r="G219" i="37"/>
  <c r="R3351" i="4"/>
  <c r="V3350" i="4"/>
  <c r="G218" i="37"/>
  <c r="R3350" i="4"/>
  <c r="V3349" i="4"/>
  <c r="G245" i="37"/>
  <c r="R3349" i="4"/>
  <c r="V3348" i="4"/>
  <c r="G15" i="39"/>
  <c r="R3348" i="4"/>
  <c r="V3347" i="4"/>
  <c r="G132" i="39"/>
  <c r="R3347" i="4"/>
  <c r="V3346" i="4"/>
  <c r="G217" i="37"/>
  <c r="R3346" i="4"/>
  <c r="V3345" i="4"/>
  <c r="G14" i="39"/>
  <c r="R3345" i="4"/>
  <c r="V3344" i="4"/>
  <c r="G216" i="37"/>
  <c r="R3344" i="4"/>
  <c r="V3343" i="4"/>
  <c r="G215" i="37"/>
  <c r="R3343" i="4"/>
  <c r="V3342" i="4"/>
  <c r="G214" i="37"/>
  <c r="R3342" i="4"/>
  <c r="V3341" i="4"/>
  <c r="G213" i="37"/>
  <c r="R3341" i="4"/>
  <c r="V3340" i="4"/>
  <c r="G187" i="39"/>
  <c r="R3340" i="4"/>
  <c r="V3339" i="4"/>
  <c r="G212" i="37"/>
  <c r="R3339" i="4"/>
  <c r="V3338" i="4"/>
  <c r="R3338" i="4"/>
  <c r="S3338" i="4" s="1"/>
  <c r="V3337" i="4"/>
  <c r="G13" i="39"/>
  <c r="R3337" i="4"/>
  <c r="V3336" i="4"/>
  <c r="G244" i="37"/>
  <c r="R3336" i="4"/>
  <c r="V3335" i="4"/>
  <c r="G243" i="37"/>
  <c r="R3335" i="4"/>
  <c r="V3334" i="4"/>
  <c r="G242" i="37"/>
  <c r="R3334" i="4"/>
  <c r="V3333" i="4"/>
  <c r="R3333" i="4"/>
  <c r="S3333" i="4" s="1"/>
  <c r="V3332" i="4"/>
  <c r="G211" i="37"/>
  <c r="R3332" i="4"/>
  <c r="V3331" i="4"/>
  <c r="R3331" i="4"/>
  <c r="S3331" i="4" s="1"/>
  <c r="V3330" i="4"/>
  <c r="G12" i="39"/>
  <c r="R3330" i="4"/>
  <c r="V3329" i="4"/>
  <c r="G241" i="37"/>
  <c r="R3329" i="4"/>
  <c r="V3328" i="4"/>
  <c r="R3328" i="4"/>
  <c r="S3328" i="4" s="1"/>
  <c r="V3327" i="4"/>
  <c r="G240" i="37"/>
  <c r="R3327" i="4"/>
  <c r="V3326" i="4"/>
  <c r="G11" i="39"/>
  <c r="R3326" i="4"/>
  <c r="V3325" i="4"/>
  <c r="R3325" i="4"/>
  <c r="S3325" i="4" s="1"/>
  <c r="V3324" i="4"/>
  <c r="R3324" i="4"/>
  <c r="S3324" i="4" s="1"/>
  <c r="V3323" i="4"/>
  <c r="G239" i="37"/>
  <c r="R3323" i="4"/>
  <c r="V3322" i="4"/>
  <c r="G238" i="37"/>
  <c r="R3322" i="4"/>
  <c r="V3321" i="4"/>
  <c r="G210" i="37"/>
  <c r="R3321" i="4"/>
  <c r="V3320" i="4"/>
  <c r="G209" i="37"/>
  <c r="R3320" i="4"/>
  <c r="V3319" i="4"/>
  <c r="R3319" i="4"/>
  <c r="S3319" i="4" s="1"/>
  <c r="V3318" i="4"/>
  <c r="R3318" i="4"/>
  <c r="S3318" i="4" s="1"/>
  <c r="V3317" i="4"/>
  <c r="R3317" i="4"/>
  <c r="S3317" i="4" s="1"/>
  <c r="V3316" i="4"/>
  <c r="R3316" i="4"/>
  <c r="S3316" i="4" s="1"/>
  <c r="V3315" i="4"/>
  <c r="R3315" i="4"/>
  <c r="S3315" i="4" s="1"/>
  <c r="V3314" i="4"/>
  <c r="R3314" i="4"/>
  <c r="S3314" i="4" s="1"/>
  <c r="V3313" i="4"/>
  <c r="R3313" i="4"/>
  <c r="S3313" i="4" s="1"/>
  <c r="V3312" i="4"/>
  <c r="R3312" i="4"/>
  <c r="S3312" i="4" s="1"/>
  <c r="V3311" i="4"/>
  <c r="R3311" i="4"/>
  <c r="S3311" i="4" s="1"/>
  <c r="V3310" i="4"/>
  <c r="R3310" i="4"/>
  <c r="S3310" i="4" s="1"/>
  <c r="V3309" i="4"/>
  <c r="R3309" i="4"/>
  <c r="S3309" i="4" s="1"/>
  <c r="V3308" i="4"/>
  <c r="R3308" i="4"/>
  <c r="S3308" i="4" s="1"/>
  <c r="V3307" i="4"/>
  <c r="R3307" i="4"/>
  <c r="S3307" i="4" s="1"/>
  <c r="V3306" i="4"/>
  <c r="R3306" i="4"/>
  <c r="S3306" i="4" s="1"/>
  <c r="V3305" i="4"/>
  <c r="R3305" i="4"/>
  <c r="S3305" i="4" s="1"/>
  <c r="V3304" i="4"/>
  <c r="R3304" i="4"/>
  <c r="S3304" i="4" s="1"/>
  <c r="V3303" i="4"/>
  <c r="R3303" i="4"/>
  <c r="S3303" i="4" s="1"/>
  <c r="V3302" i="4"/>
  <c r="R3302" i="4"/>
  <c r="S3302" i="4" s="1"/>
  <c r="V3301" i="4"/>
  <c r="R3301" i="4"/>
  <c r="S3301" i="4" s="1"/>
  <c r="V3300" i="4"/>
  <c r="R3300" i="4"/>
  <c r="S3300" i="4" s="1"/>
  <c r="V3299" i="4"/>
  <c r="R3299" i="4"/>
  <c r="S3299" i="4" s="1"/>
  <c r="F164" i="37"/>
  <c r="F163" i="37"/>
  <c r="F162" i="37"/>
  <c r="F161" i="37"/>
  <c r="F160" i="37"/>
  <c r="F159" i="37"/>
  <c r="F158" i="37"/>
  <c r="F157" i="37"/>
  <c r="F156" i="37"/>
  <c r="F155" i="37"/>
  <c r="F154" i="37"/>
  <c r="F153" i="37"/>
  <c r="F152" i="37"/>
  <c r="F151" i="37"/>
  <c r="F150" i="37"/>
  <c r="F149" i="37"/>
  <c r="F148" i="37"/>
  <c r="F147" i="37"/>
  <c r="F146" i="37"/>
  <c r="F145" i="37"/>
  <c r="F144" i="37"/>
  <c r="F143" i="37"/>
  <c r="F142" i="37"/>
  <c r="F141" i="37"/>
  <c r="F140" i="37"/>
  <c r="F139" i="37"/>
  <c r="F138" i="37"/>
  <c r="F137" i="37"/>
  <c r="F136" i="37"/>
  <c r="F135" i="37"/>
  <c r="F134" i="37"/>
  <c r="F133" i="37"/>
  <c r="F132" i="37"/>
  <c r="F131" i="37"/>
  <c r="F130" i="37"/>
  <c r="F129" i="37"/>
  <c r="F128" i="37"/>
  <c r="F127" i="37"/>
  <c r="F126" i="37"/>
  <c r="F125" i="37"/>
  <c r="F124" i="37"/>
  <c r="F123" i="37"/>
  <c r="F122" i="37"/>
  <c r="F121" i="37"/>
  <c r="F120" i="37"/>
  <c r="F119" i="37"/>
  <c r="F118" i="37"/>
  <c r="F117" i="37"/>
  <c r="F116" i="37"/>
  <c r="F115" i="37"/>
  <c r="F114" i="37"/>
  <c r="F113" i="37"/>
  <c r="F112" i="37"/>
  <c r="F111" i="37"/>
  <c r="F110" i="37"/>
  <c r="F109" i="37"/>
  <c r="F108" i="37"/>
  <c r="F107" i="37"/>
  <c r="F106" i="37"/>
  <c r="F105" i="37"/>
  <c r="F104" i="37"/>
  <c r="F103" i="37"/>
  <c r="F102" i="37"/>
  <c r="F101" i="37"/>
  <c r="F100" i="37"/>
  <c r="F99" i="37"/>
  <c r="F98" i="37"/>
  <c r="F97" i="37"/>
  <c r="F96" i="37"/>
  <c r="F95" i="37"/>
  <c r="F93" i="37"/>
  <c r="F92" i="37"/>
  <c r="F91" i="37"/>
  <c r="F90" i="37"/>
  <c r="F89" i="37"/>
  <c r="F88" i="37"/>
  <c r="F87" i="37"/>
  <c r="F86" i="37"/>
  <c r="F85" i="37"/>
  <c r="F84" i="37"/>
  <c r="F83" i="37"/>
  <c r="F82" i="37"/>
  <c r="F81" i="37"/>
  <c r="F80" i="37"/>
  <c r="F79" i="37"/>
  <c r="F78" i="37"/>
  <c r="F77" i="37"/>
  <c r="F76" i="37"/>
  <c r="F75" i="37"/>
  <c r="F74" i="37"/>
  <c r="F73" i="37"/>
  <c r="F72" i="37"/>
  <c r="F71" i="37"/>
  <c r="F70" i="37"/>
  <c r="F69" i="37"/>
  <c r="F68" i="37"/>
  <c r="F67" i="37"/>
  <c r="F66" i="37"/>
  <c r="F65" i="37"/>
  <c r="F64" i="37"/>
  <c r="F63" i="37"/>
  <c r="F62" i="37"/>
  <c r="F61" i="37"/>
  <c r="F60" i="37"/>
  <c r="F59" i="37"/>
  <c r="F58" i="37"/>
  <c r="F57" i="37"/>
  <c r="F56" i="37"/>
  <c r="F55" i="37"/>
  <c r="F54" i="37"/>
  <c r="F53" i="37"/>
  <c r="F52" i="37"/>
  <c r="F51" i="37"/>
  <c r="F50" i="37"/>
  <c r="F49" i="37"/>
  <c r="F48" i="37"/>
  <c r="F47" i="37"/>
  <c r="F46" i="37"/>
  <c r="F45" i="37"/>
  <c r="F44" i="37"/>
  <c r="F43" i="37"/>
  <c r="F42" i="37"/>
  <c r="F41" i="37"/>
  <c r="F40" i="37"/>
  <c r="F39" i="37"/>
  <c r="F38" i="37"/>
  <c r="F37" i="37"/>
  <c r="F36" i="37"/>
  <c r="F35" i="37"/>
  <c r="F34" i="37"/>
  <c r="F33" i="37"/>
  <c r="F32" i="37"/>
  <c r="F31" i="37"/>
  <c r="F30" i="37"/>
  <c r="F29" i="37"/>
  <c r="F28" i="37"/>
  <c r="F27" i="37"/>
  <c r="F26" i="37"/>
  <c r="F25" i="37"/>
  <c r="F24" i="37"/>
  <c r="F23" i="37"/>
  <c r="F22" i="37"/>
  <c r="F21" i="37"/>
  <c r="F20" i="37"/>
  <c r="F19" i="37"/>
  <c r="F18" i="37"/>
  <c r="F17" i="37"/>
  <c r="F16" i="37"/>
  <c r="F15" i="37"/>
  <c r="F14" i="37"/>
  <c r="F13" i="37"/>
  <c r="F12" i="37"/>
  <c r="F11" i="37"/>
  <c r="F10" i="37"/>
  <c r="F9" i="37"/>
  <c r="F8" i="37"/>
  <c r="F7" i="37"/>
  <c r="K7" i="37"/>
  <c r="K8" i="37"/>
  <c r="K9" i="37"/>
  <c r="K10" i="37"/>
  <c r="K11" i="37"/>
  <c r="K12" i="37"/>
  <c r="K13" i="37"/>
  <c r="K14" i="37"/>
  <c r="K15" i="37"/>
  <c r="K16" i="37"/>
  <c r="K18" i="37"/>
  <c r="K19" i="37"/>
  <c r="K20" i="37"/>
  <c r="K21" i="37"/>
  <c r="K22" i="37"/>
  <c r="K23" i="37"/>
  <c r="K24" i="37"/>
  <c r="K25" i="37"/>
  <c r="K26" i="37"/>
  <c r="K27" i="37"/>
  <c r="K28" i="37"/>
  <c r="K29" i="37"/>
  <c r="K30" i="37"/>
  <c r="K31" i="37"/>
  <c r="K32" i="37"/>
  <c r="K33" i="37"/>
  <c r="K34" i="37"/>
  <c r="K35" i="37"/>
  <c r="K36" i="37"/>
  <c r="K37" i="37"/>
  <c r="K38" i="37"/>
  <c r="K39" i="37"/>
  <c r="K40" i="37"/>
  <c r="K41" i="37"/>
  <c r="K42" i="37"/>
  <c r="K43" i="37"/>
  <c r="K44" i="37"/>
  <c r="K45" i="37"/>
  <c r="K46" i="37"/>
  <c r="K47" i="37"/>
  <c r="K48" i="37"/>
  <c r="K49" i="37"/>
  <c r="K50" i="37"/>
  <c r="K51" i="37"/>
  <c r="K53" i="37"/>
  <c r="K54" i="37"/>
  <c r="K55" i="37"/>
  <c r="K56" i="37"/>
  <c r="K57" i="37"/>
  <c r="K58" i="37"/>
  <c r="K59" i="37"/>
  <c r="K60" i="37"/>
  <c r="K61" i="37"/>
  <c r="K62" i="37"/>
  <c r="K63" i="37"/>
  <c r="K64" i="37"/>
  <c r="K65" i="37"/>
  <c r="K66" i="37"/>
  <c r="K67" i="37"/>
  <c r="K68" i="37"/>
  <c r="K69" i="37"/>
  <c r="K70" i="37"/>
  <c r="K71" i="37"/>
  <c r="K72" i="37"/>
  <c r="K73" i="37"/>
  <c r="K74" i="37"/>
  <c r="K75" i="37"/>
  <c r="K76" i="37"/>
  <c r="K78" i="37"/>
  <c r="K79" i="37"/>
  <c r="K80" i="37"/>
  <c r="K81" i="37"/>
  <c r="K82" i="37"/>
  <c r="K83" i="37"/>
  <c r="K84" i="37"/>
  <c r="K85" i="37"/>
  <c r="K86" i="37"/>
  <c r="K87" i="37"/>
  <c r="K88" i="37"/>
  <c r="K89" i="37"/>
  <c r="K90" i="37"/>
  <c r="K91" i="37"/>
  <c r="K92" i="37"/>
  <c r="K93" i="37"/>
  <c r="K94" i="37"/>
  <c r="K95" i="37"/>
  <c r="K96" i="37"/>
  <c r="K97" i="37"/>
  <c r="K98" i="37"/>
  <c r="K99" i="37"/>
  <c r="K100" i="37"/>
  <c r="K101" i="37"/>
  <c r="K102" i="37"/>
  <c r="K103" i="37"/>
  <c r="K104" i="37"/>
  <c r="K105" i="37"/>
  <c r="K106" i="37"/>
  <c r="K107" i="37"/>
  <c r="K108" i="37"/>
  <c r="K109" i="37"/>
  <c r="K110" i="37"/>
  <c r="K111" i="37"/>
  <c r="K112" i="37"/>
  <c r="K113" i="37"/>
  <c r="K114" i="37"/>
  <c r="K115" i="37"/>
  <c r="K116" i="37"/>
  <c r="K117" i="37"/>
  <c r="K118" i="37"/>
  <c r="K119" i="37"/>
  <c r="K120" i="37"/>
  <c r="K121" i="37"/>
  <c r="K122" i="37"/>
  <c r="K123" i="37"/>
  <c r="K124" i="37"/>
  <c r="K125" i="37"/>
  <c r="K126" i="37"/>
  <c r="K127" i="37"/>
  <c r="K128" i="37"/>
  <c r="K129" i="37"/>
  <c r="K130" i="37"/>
  <c r="K131" i="37"/>
  <c r="K132" i="37"/>
  <c r="K133" i="37"/>
  <c r="K134" i="37"/>
  <c r="K135" i="37"/>
  <c r="K136" i="37"/>
  <c r="K137" i="37"/>
  <c r="K138" i="37"/>
  <c r="K139" i="37"/>
  <c r="K140" i="37"/>
  <c r="K141" i="37"/>
  <c r="K142" i="37"/>
  <c r="K143" i="37"/>
  <c r="K144" i="37"/>
  <c r="K145" i="37"/>
  <c r="K146" i="37"/>
  <c r="K147" i="37"/>
  <c r="K148" i="37"/>
  <c r="K149" i="37"/>
  <c r="K150" i="37"/>
  <c r="K151" i="37"/>
  <c r="K152" i="37"/>
  <c r="K153" i="37"/>
  <c r="K154" i="37"/>
  <c r="K155" i="37"/>
  <c r="K156" i="37"/>
  <c r="K157" i="37"/>
  <c r="K158" i="37"/>
  <c r="K159" i="37"/>
  <c r="K160" i="37"/>
  <c r="K161" i="37"/>
  <c r="K162" i="37"/>
  <c r="K163" i="37"/>
  <c r="K164" i="37"/>
  <c r="K17" i="37"/>
  <c r="V3298" i="4"/>
  <c r="R3298" i="4"/>
  <c r="S3298" i="4" s="1"/>
  <c r="V3297" i="4"/>
  <c r="R3297" i="4"/>
  <c r="S3297" i="4" s="1"/>
  <c r="V3296" i="4"/>
  <c r="R3296" i="4"/>
  <c r="S3296" i="4" s="1"/>
  <c r="V3295" i="4"/>
  <c r="R3295" i="4"/>
  <c r="S3295" i="4" s="1"/>
  <c r="V3294" i="4"/>
  <c r="R3294" i="4"/>
  <c r="S3294" i="4" s="1"/>
  <c r="V3293" i="4"/>
  <c r="R3293" i="4"/>
  <c r="S3293" i="4" s="1"/>
  <c r="V3292" i="4"/>
  <c r="R3292" i="4"/>
  <c r="S3292" i="4" s="1"/>
  <c r="V3291" i="4"/>
  <c r="R3291" i="4"/>
  <c r="S3291" i="4" s="1"/>
  <c r="V3290" i="4"/>
  <c r="R3290" i="4"/>
  <c r="S3290" i="4" s="1"/>
  <c r="V3289" i="4"/>
  <c r="G208" i="37"/>
  <c r="R3289" i="4"/>
  <c r="V3288" i="4"/>
  <c r="R3288" i="4"/>
  <c r="S3288" i="4" s="1"/>
  <c r="V3287" i="4"/>
  <c r="R3287" i="4"/>
  <c r="S3287" i="4" s="1"/>
  <c r="V3286" i="4"/>
  <c r="R3286" i="4"/>
  <c r="S3286" i="4" s="1"/>
  <c r="V3285" i="4"/>
  <c r="R3285" i="4"/>
  <c r="S3285" i="4" s="1"/>
  <c r="V3284" i="4"/>
  <c r="R3284" i="4"/>
  <c r="S3284" i="4" s="1"/>
  <c r="V3283" i="4"/>
  <c r="R3283" i="4"/>
  <c r="S3283" i="4" s="1"/>
  <c r="V3282" i="4"/>
  <c r="G207" i="37"/>
  <c r="R3282" i="4"/>
  <c r="V3281" i="4"/>
  <c r="R3281" i="4"/>
  <c r="S3281" i="4" s="1"/>
  <c r="V3280" i="4"/>
  <c r="R3280" i="4"/>
  <c r="S3280" i="4" s="1"/>
  <c r="V3279" i="4"/>
  <c r="R3279" i="4"/>
  <c r="S3279" i="4" s="1"/>
  <c r="V3278" i="4"/>
  <c r="R3278" i="4"/>
  <c r="S3278" i="4" s="1"/>
  <c r="V3277" i="4"/>
  <c r="G10" i="39"/>
  <c r="R3277" i="4"/>
  <c r="V3276" i="4"/>
  <c r="R3276" i="4"/>
  <c r="S3276" i="4" s="1"/>
  <c r="V3275" i="4"/>
  <c r="G206" i="37"/>
  <c r="R3275" i="4"/>
  <c r="V3274" i="4"/>
  <c r="G205" i="37"/>
  <c r="R3274" i="4"/>
  <c r="V3273" i="4"/>
  <c r="G237" i="37"/>
  <c r="R3273" i="4"/>
  <c r="V3272" i="4"/>
  <c r="G236" i="37"/>
  <c r="R3272" i="4"/>
  <c r="V3271" i="4"/>
  <c r="G235" i="37"/>
  <c r="R3271" i="4"/>
  <c r="V3270" i="4"/>
  <c r="R3270" i="4"/>
  <c r="S3270" i="4" s="1"/>
  <c r="V3269" i="4"/>
  <c r="R3269" i="4"/>
  <c r="S3269" i="4" s="1"/>
  <c r="V3268" i="4"/>
  <c r="G204" i="37"/>
  <c r="R3268" i="4"/>
  <c r="V3267" i="4"/>
  <c r="R3267" i="4"/>
  <c r="S3267" i="4" s="1"/>
  <c r="V3266" i="4"/>
  <c r="G203" i="37"/>
  <c r="R3266" i="4"/>
  <c r="V3265" i="4"/>
  <c r="R3265" i="4"/>
  <c r="S3265" i="4" s="1"/>
  <c r="V3264" i="4"/>
  <c r="R3264" i="4"/>
  <c r="S3264" i="4" s="1"/>
  <c r="V3263" i="4"/>
  <c r="R3263" i="4"/>
  <c r="S3263" i="4" s="1"/>
  <c r="V3262" i="4"/>
  <c r="R3262" i="4"/>
  <c r="S3262" i="4" s="1"/>
  <c r="V3261" i="4"/>
  <c r="G202" i="37"/>
  <c r="R3261" i="4"/>
  <c r="V3260" i="4"/>
  <c r="G201" i="37"/>
  <c r="R3260" i="4"/>
  <c r="V3259" i="4"/>
  <c r="G200" i="37"/>
  <c r="R3259" i="4"/>
  <c r="V3258" i="4"/>
  <c r="G199" i="37"/>
  <c r="R3258" i="4"/>
  <c r="V3257" i="4"/>
  <c r="R3257" i="4"/>
  <c r="S3257" i="4" s="1"/>
  <c r="V3256" i="4"/>
  <c r="G198" i="37"/>
  <c r="R3256" i="4"/>
  <c r="V3255" i="4"/>
  <c r="R3255" i="4"/>
  <c r="S3255" i="4" s="1"/>
  <c r="V3254" i="4"/>
  <c r="R3254" i="4"/>
  <c r="S3254" i="4" s="1"/>
  <c r="V3253" i="4"/>
  <c r="G234" i="37"/>
  <c r="R3253" i="4"/>
  <c r="V3252" i="4"/>
  <c r="R3252" i="4"/>
  <c r="S3252" i="4" s="1"/>
  <c r="V3251" i="4"/>
  <c r="R3251" i="4"/>
  <c r="S3251" i="4" s="1"/>
  <c r="V3250" i="4"/>
  <c r="R3250" i="4"/>
  <c r="S3250" i="4" s="1"/>
  <c r="V3249" i="4"/>
  <c r="R3249" i="4"/>
  <c r="S3249" i="4" s="1"/>
  <c r="V3248" i="4"/>
  <c r="G197" i="37"/>
  <c r="R3248" i="4"/>
  <c r="V3247" i="4"/>
  <c r="R3247" i="4"/>
  <c r="S3247" i="4" s="1"/>
  <c r="V3246" i="4"/>
  <c r="G196" i="37"/>
  <c r="R3246" i="4"/>
  <c r="V3245" i="4"/>
  <c r="R3245" i="4"/>
  <c r="S3245" i="4" s="1"/>
  <c r="V3244" i="4"/>
  <c r="G195" i="37"/>
  <c r="R3244" i="4"/>
  <c r="V3243" i="4"/>
  <c r="G194" i="37"/>
  <c r="R3243" i="4"/>
  <c r="V3242" i="4"/>
  <c r="R3242" i="4"/>
  <c r="S3242" i="4" s="1"/>
  <c r="V3241" i="4"/>
  <c r="R3241" i="4"/>
  <c r="V3240" i="4"/>
  <c r="R3240" i="4"/>
  <c r="S3240" i="4" s="1"/>
  <c r="V3239" i="4"/>
  <c r="R3239" i="4"/>
  <c r="S3239" i="4" s="1"/>
  <c r="V3238" i="4"/>
  <c r="R3238" i="4"/>
  <c r="V3237" i="4"/>
  <c r="R3237" i="4"/>
  <c r="S3237" i="4" s="1"/>
  <c r="V3236" i="4"/>
  <c r="R3236" i="4"/>
  <c r="S3236" i="4" s="1"/>
  <c r="V3235" i="4"/>
  <c r="G233" i="37"/>
  <c r="R3235" i="4"/>
  <c r="V3234" i="4"/>
  <c r="R3234" i="4"/>
  <c r="S3234" i="4" s="1"/>
  <c r="V3233" i="4"/>
  <c r="R3233" i="4"/>
  <c r="S3233" i="4" s="1"/>
  <c r="V3232" i="4"/>
  <c r="R3232" i="4"/>
  <c r="V3231" i="4"/>
  <c r="R3231" i="4"/>
  <c r="S3231" i="4" s="1"/>
  <c r="V3230" i="4"/>
  <c r="R3230" i="4"/>
  <c r="V3229" i="4"/>
  <c r="R3229" i="4"/>
  <c r="S3229" i="4" s="1"/>
  <c r="V3228" i="4"/>
  <c r="R3228" i="4"/>
  <c r="S3228" i="4" s="1"/>
  <c r="V3227" i="4"/>
  <c r="R3227" i="4"/>
  <c r="S3227" i="4" s="1"/>
  <c r="V3226" i="4"/>
  <c r="G193" i="37"/>
  <c r="R3226" i="4"/>
  <c r="V3225" i="4"/>
  <c r="R3225" i="4"/>
  <c r="S3225" i="4" s="1"/>
  <c r="V3224" i="4"/>
  <c r="R3224" i="4"/>
  <c r="S3224" i="4" s="1"/>
  <c r="V3223" i="4"/>
  <c r="G192" i="37"/>
  <c r="R3223" i="4"/>
  <c r="V3222" i="4"/>
  <c r="R3222" i="4"/>
  <c r="S3222" i="4" s="1"/>
  <c r="V3221" i="4"/>
  <c r="G191" i="37"/>
  <c r="R3221" i="4"/>
  <c r="V3220" i="4"/>
  <c r="R3220" i="4"/>
  <c r="S3220" i="4" s="1"/>
  <c r="V3219" i="4"/>
  <c r="G190" i="37"/>
  <c r="R3219" i="4"/>
  <c r="V3218" i="4"/>
  <c r="G9" i="39"/>
  <c r="R3218" i="4"/>
  <c r="V3217" i="4"/>
  <c r="R3217" i="4"/>
  <c r="S3217" i="4" s="1"/>
  <c r="V3216" i="4"/>
  <c r="R3216" i="4"/>
  <c r="S3216" i="4" s="1"/>
  <c r="V3215" i="4"/>
  <c r="R3215" i="4"/>
  <c r="S3215" i="4" s="1"/>
  <c r="V3214" i="4"/>
  <c r="R3214" i="4"/>
  <c r="V3213" i="4"/>
  <c r="R3213" i="4"/>
  <c r="S3213" i="4" s="1"/>
  <c r="V3212" i="4"/>
  <c r="R3212" i="4"/>
  <c r="V3211" i="4"/>
  <c r="R3211" i="4"/>
  <c r="S3211" i="4" s="1"/>
  <c r="V3210" i="4"/>
  <c r="R3210" i="4"/>
  <c r="S3210" i="4" s="1"/>
  <c r="V3209" i="4"/>
  <c r="R3209" i="4"/>
  <c r="V3208" i="4"/>
  <c r="G189" i="37"/>
  <c r="R3208" i="4"/>
  <c r="V3207" i="4"/>
  <c r="R3207" i="4"/>
  <c r="S3207" i="4" s="1"/>
  <c r="V3206" i="4"/>
  <c r="R3206" i="4"/>
  <c r="S3206" i="4" s="1"/>
  <c r="V3205" i="4"/>
  <c r="R3205" i="4"/>
  <c r="V3204" i="4"/>
  <c r="R3204" i="4"/>
  <c r="V3203" i="4"/>
  <c r="R3203" i="4"/>
  <c r="S3203" i="4" s="1"/>
  <c r="V3202" i="4"/>
  <c r="R3202" i="4"/>
  <c r="S3202" i="4" s="1"/>
  <c r="V3201" i="4"/>
  <c r="G187" i="37"/>
  <c r="R3201" i="4"/>
  <c r="V3200" i="4"/>
  <c r="G186" i="37"/>
  <c r="R3200" i="4"/>
  <c r="V3199" i="4"/>
  <c r="R3199" i="4"/>
  <c r="V3198" i="4"/>
  <c r="R3198" i="4"/>
  <c r="V3197" i="4"/>
  <c r="R3197" i="4"/>
  <c r="V3196" i="4"/>
  <c r="R3196" i="4"/>
  <c r="V3195" i="4"/>
  <c r="R3195" i="4"/>
  <c r="V3194" i="4"/>
  <c r="R3194" i="4"/>
  <c r="V3193" i="4"/>
  <c r="R3193" i="4"/>
  <c r="V3192" i="4"/>
  <c r="G184" i="37"/>
  <c r="R3192" i="4"/>
  <c r="V3191" i="4"/>
  <c r="R3191" i="4"/>
  <c r="S3191" i="4" s="1"/>
  <c r="V3190" i="4"/>
  <c r="R3190" i="4"/>
  <c r="V3189" i="4"/>
  <c r="R3189" i="4"/>
  <c r="S3189" i="4" s="1"/>
  <c r="V3188" i="4"/>
  <c r="R3188" i="4"/>
  <c r="S3188" i="4" s="1"/>
  <c r="V3187" i="4"/>
  <c r="R3187" i="4"/>
  <c r="S3187" i="4" s="1"/>
  <c r="V3186" i="4"/>
  <c r="G183" i="37"/>
  <c r="R3186" i="4"/>
  <c r="V3185" i="4"/>
  <c r="G182" i="37"/>
  <c r="R3185" i="4"/>
  <c r="V3184" i="4"/>
  <c r="R3184" i="4"/>
  <c r="S3184" i="4" s="1"/>
  <c r="V3183" i="4"/>
  <c r="R3183" i="4"/>
  <c r="S3183" i="4" s="1"/>
  <c r="V3182" i="4"/>
  <c r="G181" i="37"/>
  <c r="R3182" i="4"/>
  <c r="V3181" i="4"/>
  <c r="R3181" i="4"/>
  <c r="V3180" i="4"/>
  <c r="R3180" i="4"/>
  <c r="S3180" i="4" s="1"/>
  <c r="V3179" i="4"/>
  <c r="G180" i="37"/>
  <c r="R3179" i="4"/>
  <c r="V3178" i="4"/>
  <c r="R3178" i="4"/>
  <c r="S3178" i="4" s="1"/>
  <c r="V3177" i="4"/>
  <c r="G232" i="37"/>
  <c r="R3177" i="4"/>
  <c r="V3176" i="4"/>
  <c r="G179" i="37"/>
  <c r="R3176" i="4"/>
  <c r="V3175" i="4"/>
  <c r="G148" i="37"/>
  <c r="R3175" i="4"/>
  <c r="V3174" i="4"/>
  <c r="G147" i="37"/>
  <c r="R3174" i="4"/>
  <c r="V3173" i="4"/>
  <c r="G146" i="37"/>
  <c r="R3173" i="4"/>
  <c r="V3172" i="4"/>
  <c r="G231" i="37"/>
  <c r="R3172" i="4"/>
  <c r="V3171" i="4"/>
  <c r="G145" i="37"/>
  <c r="R3171" i="4"/>
  <c r="V3170" i="4"/>
  <c r="G144" i="37"/>
  <c r="R3170" i="4"/>
  <c r="V3169" i="4"/>
  <c r="G178" i="37"/>
  <c r="R3169" i="4"/>
  <c r="V3168" i="4"/>
  <c r="R3168" i="4"/>
  <c r="S3168" i="4" s="1"/>
  <c r="V3167" i="4"/>
  <c r="G177" i="37"/>
  <c r="R3167" i="4"/>
  <c r="V3166" i="4"/>
  <c r="G176" i="37"/>
  <c r="R3166" i="4"/>
  <c r="V3165" i="4"/>
  <c r="R3165" i="4"/>
  <c r="S3165" i="4" s="1"/>
  <c r="V3164" i="4"/>
  <c r="G175" i="37"/>
  <c r="R3164" i="4"/>
  <c r="V3163" i="4"/>
  <c r="R3163" i="4"/>
  <c r="S3163" i="4" s="1"/>
  <c r="V3162" i="4"/>
  <c r="G174" i="37"/>
  <c r="R3162" i="4"/>
  <c r="M4" i="40" l="1"/>
  <c r="L4" i="40"/>
  <c r="M3" i="40"/>
  <c r="L3" i="40"/>
  <c r="M2" i="40"/>
  <c r="L2" i="40"/>
  <c r="J5" i="40"/>
  <c r="M5" i="40" s="1"/>
  <c r="S3347" i="4"/>
  <c r="I132" i="39"/>
  <c r="S3340" i="4"/>
  <c r="I187" i="39"/>
  <c r="G151" i="37"/>
  <c r="G156" i="37"/>
  <c r="G158" i="37"/>
  <c r="G160" i="37"/>
  <c r="G161" i="37"/>
  <c r="G162" i="37"/>
  <c r="G163" i="37"/>
  <c r="G164" i="37"/>
  <c r="S3277" i="4"/>
  <c r="I10" i="39"/>
  <c r="S3337" i="4"/>
  <c r="I13" i="39"/>
  <c r="S3358" i="4"/>
  <c r="I16" i="39"/>
  <c r="S3348" i="4"/>
  <c r="I15" i="39"/>
  <c r="S3218" i="4"/>
  <c r="I9" i="39"/>
  <c r="S3363" i="4"/>
  <c r="I17" i="39"/>
  <c r="G154" i="37"/>
  <c r="G157" i="37"/>
  <c r="G159" i="37"/>
  <c r="S3330" i="4"/>
  <c r="I12" i="39"/>
  <c r="S3326" i="4"/>
  <c r="I11" i="39"/>
  <c r="S3345" i="4"/>
  <c r="I14" i="39"/>
  <c r="S3386" i="4"/>
  <c r="I18" i="39"/>
  <c r="S3391" i="4"/>
  <c r="I19" i="39"/>
  <c r="S3181" i="4"/>
  <c r="I149" i="37"/>
  <c r="S3164" i="4"/>
  <c r="I175" i="37"/>
  <c r="S3196" i="4"/>
  <c r="I154" i="37"/>
  <c r="S3260" i="4"/>
  <c r="I201" i="37"/>
  <c r="S3268" i="4"/>
  <c r="I204" i="37"/>
  <c r="S3162" i="4"/>
  <c r="I174" i="37"/>
  <c r="S3170" i="4"/>
  <c r="I144" i="37"/>
  <c r="S3186" i="4"/>
  <c r="I183" i="37"/>
  <c r="G150" i="37"/>
  <c r="S3194" i="4"/>
  <c r="I152" i="37"/>
  <c r="S3226" i="4"/>
  <c r="I193" i="37"/>
  <c r="S3258" i="4"/>
  <c r="I199" i="37"/>
  <c r="S3266" i="4"/>
  <c r="I203" i="37"/>
  <c r="S3274" i="4"/>
  <c r="I205" i="37"/>
  <c r="S3282" i="4"/>
  <c r="I207" i="37"/>
  <c r="S3320" i="4"/>
  <c r="I209" i="37"/>
  <c r="S3322" i="4"/>
  <c r="I238" i="37"/>
  <c r="S3332" i="4"/>
  <c r="I211" i="37"/>
  <c r="S3334" i="4"/>
  <c r="I242" i="37"/>
  <c r="S3336" i="4"/>
  <c r="I244" i="37"/>
  <c r="S3342" i="4"/>
  <c r="I214" i="37"/>
  <c r="S3344" i="4"/>
  <c r="I216" i="37"/>
  <c r="S3346" i="4"/>
  <c r="I217" i="37"/>
  <c r="S3350" i="4"/>
  <c r="I218" i="37"/>
  <c r="S3352" i="4"/>
  <c r="I220" i="37"/>
  <c r="S3354" i="4"/>
  <c r="I222" i="37"/>
  <c r="S3356" i="4"/>
  <c r="I224" i="37"/>
  <c r="S3364" i="4"/>
  <c r="I247" i="37"/>
  <c r="S3380" i="4"/>
  <c r="I251" i="37"/>
  <c r="S3382" i="4"/>
  <c r="I253" i="37"/>
  <c r="S3221" i="4"/>
  <c r="I191" i="37"/>
  <c r="S3253" i="4"/>
  <c r="I234" i="37"/>
  <c r="S3205" i="4"/>
  <c r="I188" i="37"/>
  <c r="S3176" i="4"/>
  <c r="I179" i="37"/>
  <c r="S3200" i="4"/>
  <c r="I186" i="37"/>
  <c r="S3208" i="4"/>
  <c r="I189" i="37"/>
  <c r="S3232" i="4"/>
  <c r="I162" i="37"/>
  <c r="S3195" i="4"/>
  <c r="I153" i="37"/>
  <c r="S3219" i="4"/>
  <c r="I190" i="37"/>
  <c r="S3235" i="4"/>
  <c r="I233" i="37"/>
  <c r="S3243" i="4"/>
  <c r="I194" i="37"/>
  <c r="S3259" i="4"/>
  <c r="I200" i="37"/>
  <c r="S3275" i="4"/>
  <c r="I206" i="37"/>
  <c r="S3246" i="4"/>
  <c r="I196" i="37"/>
  <c r="S3321" i="4"/>
  <c r="I210" i="37"/>
  <c r="S3323" i="4"/>
  <c r="I239" i="37"/>
  <c r="S3327" i="4"/>
  <c r="I240" i="37"/>
  <c r="S3329" i="4"/>
  <c r="I241" i="37"/>
  <c r="S3335" i="4"/>
  <c r="I243" i="37"/>
  <c r="S3339" i="4"/>
  <c r="I212" i="37"/>
  <c r="S3341" i="4"/>
  <c r="I213" i="37"/>
  <c r="S3343" i="4"/>
  <c r="I215" i="37"/>
  <c r="S3349" i="4"/>
  <c r="I245" i="37"/>
  <c r="S3351" i="4"/>
  <c r="I219" i="37"/>
  <c r="S3353" i="4"/>
  <c r="I221" i="37"/>
  <c r="S3355" i="4"/>
  <c r="I223" i="37"/>
  <c r="S3359" i="4"/>
  <c r="I246" i="37"/>
  <c r="S3365" i="4"/>
  <c r="I248" i="37"/>
  <c r="S3367" i="4"/>
  <c r="I249" i="37"/>
  <c r="S3369" i="4"/>
  <c r="I225" i="37"/>
  <c r="S3375" i="4"/>
  <c r="I226" i="37"/>
  <c r="S3377" i="4"/>
  <c r="I227" i="37"/>
  <c r="S3379" i="4"/>
  <c r="I250" i="37"/>
  <c r="S3381" i="4"/>
  <c r="I252" i="37"/>
  <c r="S3387" i="4"/>
  <c r="I228" i="37"/>
  <c r="S3197" i="4"/>
  <c r="I155" i="37"/>
  <c r="S3192" i="4"/>
  <c r="I184" i="37"/>
  <c r="S3248" i="4"/>
  <c r="I197" i="37"/>
  <c r="S3256" i="4"/>
  <c r="I198" i="37"/>
  <c r="S3272" i="4"/>
  <c r="I236" i="37"/>
  <c r="S3171" i="4"/>
  <c r="I145" i="37"/>
  <c r="S3179" i="4"/>
  <c r="I180" i="37"/>
  <c r="S3166" i="4"/>
  <c r="I176" i="37"/>
  <c r="S3174" i="4"/>
  <c r="I147" i="37"/>
  <c r="S3182" i="4"/>
  <c r="I181" i="37"/>
  <c r="S3190" i="4"/>
  <c r="I150" i="37"/>
  <c r="G152" i="37"/>
  <c r="S3198" i="4"/>
  <c r="I156" i="37"/>
  <c r="S3214" i="4"/>
  <c r="I160" i="37"/>
  <c r="S3230" i="4"/>
  <c r="I161" i="37"/>
  <c r="S3238" i="4"/>
  <c r="I163" i="37"/>
  <c r="S3169" i="4"/>
  <c r="I178" i="37"/>
  <c r="S3177" i="4"/>
  <c r="I232" i="37"/>
  <c r="G149" i="37"/>
  <c r="S3185" i="4"/>
  <c r="I182" i="37"/>
  <c r="S3193" i="4"/>
  <c r="I151" i="37"/>
  <c r="G155" i="37"/>
  <c r="S3201" i="4"/>
  <c r="I187" i="37"/>
  <c r="S3209" i="4"/>
  <c r="I158" i="37"/>
  <c r="S3241" i="4"/>
  <c r="I164" i="37"/>
  <c r="S3273" i="4"/>
  <c r="I237" i="37"/>
  <c r="S3289" i="4"/>
  <c r="I208" i="37"/>
  <c r="S3389" i="4"/>
  <c r="S3173" i="4"/>
  <c r="I146" i="37"/>
  <c r="S3261" i="4"/>
  <c r="I202" i="37"/>
  <c r="S3172" i="4"/>
  <c r="I231" i="37"/>
  <c r="S3204" i="4"/>
  <c r="I157" i="37"/>
  <c r="S3212" i="4"/>
  <c r="I159" i="37"/>
  <c r="S3244" i="4"/>
  <c r="I195" i="37"/>
  <c r="S3392" i="4"/>
  <c r="I255" i="37"/>
  <c r="G185" i="37"/>
  <c r="S3167" i="4"/>
  <c r="I177" i="37"/>
  <c r="S3175" i="4"/>
  <c r="I148" i="37"/>
  <c r="G153" i="37"/>
  <c r="S3199" i="4"/>
  <c r="I185" i="37"/>
  <c r="S3223" i="4"/>
  <c r="I192" i="37"/>
  <c r="S3271" i="4"/>
  <c r="I235" i="37"/>
  <c r="G188" i="37"/>
  <c r="R2958" i="4"/>
  <c r="S2958" i="4" s="1"/>
  <c r="V2958" i="4"/>
  <c r="R2959" i="4"/>
  <c r="S2959" i="4" s="1"/>
  <c r="V2959" i="4"/>
  <c r="R2960" i="4"/>
  <c r="S2960" i="4" s="1"/>
  <c r="V2960" i="4"/>
  <c r="R2961" i="4"/>
  <c r="S2961" i="4" s="1"/>
  <c r="V2961" i="4"/>
  <c r="R2962" i="4"/>
  <c r="I49" i="37" s="1"/>
  <c r="G49" i="37"/>
  <c r="V2962" i="4"/>
  <c r="R2963" i="4"/>
  <c r="S2963" i="4" s="1"/>
  <c r="V2963" i="4"/>
  <c r="R2964" i="4"/>
  <c r="S2964" i="4" s="1"/>
  <c r="V2964" i="4"/>
  <c r="R2965" i="4"/>
  <c r="I50" i="37" s="1"/>
  <c r="G50" i="37"/>
  <c r="V2965" i="4"/>
  <c r="R2966" i="4"/>
  <c r="I51" i="37" s="1"/>
  <c r="G51" i="37"/>
  <c r="V2966" i="4"/>
  <c r="R2967" i="4"/>
  <c r="I52" i="37" s="1"/>
  <c r="G52" i="37"/>
  <c r="V2967" i="4"/>
  <c r="R2968" i="4"/>
  <c r="I53" i="37" s="1"/>
  <c r="G53" i="37"/>
  <c r="V2968" i="4"/>
  <c r="R2969" i="4"/>
  <c r="I54" i="37" s="1"/>
  <c r="G54" i="37"/>
  <c r="V2969" i="4"/>
  <c r="R2970" i="4"/>
  <c r="S2970" i="4" s="1"/>
  <c r="V2970" i="4"/>
  <c r="R2971" i="4"/>
  <c r="S2971" i="4" s="1"/>
  <c r="V2971" i="4"/>
  <c r="R2972" i="4"/>
  <c r="S2972" i="4" s="1"/>
  <c r="V2972" i="4"/>
  <c r="R2973" i="4"/>
  <c r="S2973" i="4" s="1"/>
  <c r="V2973" i="4"/>
  <c r="R2974" i="4"/>
  <c r="S2974" i="4" s="1"/>
  <c r="V2974" i="4"/>
  <c r="R2975" i="4"/>
  <c r="I106" i="37" s="1"/>
  <c r="G106" i="37"/>
  <c r="V2975" i="4"/>
  <c r="R2976" i="4"/>
  <c r="S2976" i="4" s="1"/>
  <c r="V2976" i="4"/>
  <c r="R2977" i="4"/>
  <c r="I55" i="37" s="1"/>
  <c r="G55" i="37"/>
  <c r="V2977" i="4"/>
  <c r="R2978" i="4"/>
  <c r="S2978" i="4" s="1"/>
  <c r="V2978" i="4"/>
  <c r="R2979" i="4"/>
  <c r="S2979" i="4" s="1"/>
  <c r="V2979" i="4"/>
  <c r="R2980" i="4"/>
  <c r="I56" i="37" s="1"/>
  <c r="G56" i="37"/>
  <c r="V2980" i="4"/>
  <c r="R2981" i="4"/>
  <c r="I57" i="37" s="1"/>
  <c r="G57" i="37"/>
  <c r="V2981" i="4"/>
  <c r="R2982" i="4"/>
  <c r="S2982" i="4" s="1"/>
  <c r="V2982" i="4"/>
  <c r="R2983" i="4"/>
  <c r="I58" i="37" s="1"/>
  <c r="G58" i="37"/>
  <c r="V2983" i="4"/>
  <c r="R2984" i="4"/>
  <c r="I59" i="37" s="1"/>
  <c r="G59" i="37"/>
  <c r="V2984" i="4"/>
  <c r="R2985" i="4"/>
  <c r="I60" i="37" s="1"/>
  <c r="G60" i="37"/>
  <c r="V2985" i="4"/>
  <c r="R2986" i="4"/>
  <c r="S2986" i="4" s="1"/>
  <c r="V2986" i="4"/>
  <c r="R2987" i="4"/>
  <c r="S2987" i="4" s="1"/>
  <c r="V2987" i="4"/>
  <c r="R2988" i="4"/>
  <c r="I61" i="37" s="1"/>
  <c r="G61" i="37"/>
  <c r="V2988" i="4"/>
  <c r="R2989" i="4"/>
  <c r="I62" i="37" s="1"/>
  <c r="G62" i="37"/>
  <c r="V2989" i="4"/>
  <c r="R2990" i="4"/>
  <c r="I63" i="37" s="1"/>
  <c r="G63" i="37"/>
  <c r="V2990" i="4"/>
  <c r="R2991" i="4"/>
  <c r="I107" i="37" s="1"/>
  <c r="G107" i="37"/>
  <c r="V2991" i="4"/>
  <c r="R2992" i="4"/>
  <c r="I64" i="37" s="1"/>
  <c r="G64" i="37"/>
  <c r="V2992" i="4"/>
  <c r="R2993" i="4"/>
  <c r="I65" i="37" s="1"/>
  <c r="G65" i="37"/>
  <c r="V2993" i="4"/>
  <c r="R2994" i="4"/>
  <c r="S2994" i="4" s="1"/>
  <c r="V2994" i="4"/>
  <c r="R2995" i="4"/>
  <c r="S2995" i="4" s="1"/>
  <c r="V2995" i="4"/>
  <c r="R2996" i="4"/>
  <c r="S2996" i="4" s="1"/>
  <c r="V2996" i="4"/>
  <c r="R2997" i="4"/>
  <c r="S2997" i="4" s="1"/>
  <c r="V2997" i="4"/>
  <c r="R2998" i="4"/>
  <c r="I108" i="37" s="1"/>
  <c r="G108" i="37"/>
  <c r="V2998" i="4"/>
  <c r="R2999" i="4"/>
  <c r="I66" i="37" s="1"/>
  <c r="G66" i="37"/>
  <c r="V2999" i="4"/>
  <c r="R3000" i="4"/>
  <c r="S3000" i="4" s="1"/>
  <c r="V3000" i="4"/>
  <c r="R3001" i="4"/>
  <c r="I67" i="37" s="1"/>
  <c r="G67" i="37"/>
  <c r="V3001" i="4"/>
  <c r="R3002" i="4"/>
  <c r="S3002" i="4" s="1"/>
  <c r="V3002" i="4"/>
  <c r="R3003" i="4"/>
  <c r="S3003" i="4" s="1"/>
  <c r="V3003" i="4"/>
  <c r="R3004" i="4"/>
  <c r="S3004" i="4" s="1"/>
  <c r="V3004" i="4"/>
  <c r="R3005" i="4"/>
  <c r="S3005" i="4" s="1"/>
  <c r="V3005" i="4"/>
  <c r="R3006" i="4"/>
  <c r="S3006" i="4" s="1"/>
  <c r="V3006" i="4"/>
  <c r="R3007" i="4"/>
  <c r="I68" i="37" s="1"/>
  <c r="G68" i="37"/>
  <c r="V3007" i="4"/>
  <c r="R3008" i="4"/>
  <c r="I109" i="37" s="1"/>
  <c r="G109" i="37"/>
  <c r="V3008" i="4"/>
  <c r="R3009" i="4"/>
  <c r="S3009" i="4" s="1"/>
  <c r="V3009" i="4"/>
  <c r="R3010" i="4"/>
  <c r="S3010" i="4" s="1"/>
  <c r="V3010" i="4"/>
  <c r="R3011" i="4"/>
  <c r="S3011" i="4" s="1"/>
  <c r="V3011" i="4"/>
  <c r="R3012" i="4"/>
  <c r="S3012" i="4" s="1"/>
  <c r="V3012" i="4"/>
  <c r="R3013" i="4"/>
  <c r="I69" i="37" s="1"/>
  <c r="G69" i="37"/>
  <c r="V3013" i="4"/>
  <c r="R3014" i="4"/>
  <c r="I70" i="37" s="1"/>
  <c r="G70" i="37"/>
  <c r="V3014" i="4"/>
  <c r="R3015" i="4"/>
  <c r="S3015" i="4" s="1"/>
  <c r="V3015" i="4"/>
  <c r="R3016" i="4"/>
  <c r="I71" i="37" s="1"/>
  <c r="G71" i="37"/>
  <c r="V3016" i="4"/>
  <c r="R3017" i="4"/>
  <c r="I110" i="37" s="1"/>
  <c r="G110" i="37"/>
  <c r="V3017" i="4"/>
  <c r="R3018" i="4"/>
  <c r="S3018" i="4" s="1"/>
  <c r="V3018" i="4"/>
  <c r="R3019" i="4"/>
  <c r="I72" i="37" s="1"/>
  <c r="G72" i="37"/>
  <c r="V3019" i="4"/>
  <c r="R3020" i="4"/>
  <c r="I73" i="37" s="1"/>
  <c r="G73" i="37"/>
  <c r="V3020" i="4"/>
  <c r="R3021" i="4"/>
  <c r="I74" i="37" s="1"/>
  <c r="G74" i="37"/>
  <c r="V3021" i="4"/>
  <c r="R3022" i="4"/>
  <c r="S3022" i="4" s="1"/>
  <c r="V3022" i="4"/>
  <c r="R3023" i="4"/>
  <c r="I75" i="37" s="1"/>
  <c r="G75" i="37"/>
  <c r="V3023" i="4"/>
  <c r="R3024" i="4"/>
  <c r="I76" i="37" s="1"/>
  <c r="G76" i="37"/>
  <c r="V3024" i="4"/>
  <c r="R3025" i="4"/>
  <c r="I77" i="37" s="1"/>
  <c r="G77" i="37"/>
  <c r="V3025" i="4"/>
  <c r="R3026" i="4"/>
  <c r="G168" i="37"/>
  <c r="V3026" i="4"/>
  <c r="R3027" i="4"/>
  <c r="S3027" i="4" s="1"/>
  <c r="V3027" i="4"/>
  <c r="R3028" i="4"/>
  <c r="S3028" i="4" s="1"/>
  <c r="V3028" i="4"/>
  <c r="R3029" i="4"/>
  <c r="I78" i="37" s="1"/>
  <c r="G78" i="37"/>
  <c r="V3029" i="4"/>
  <c r="R3030" i="4"/>
  <c r="I79" i="37" s="1"/>
  <c r="G79" i="37"/>
  <c r="V3030" i="4"/>
  <c r="R3031" i="4"/>
  <c r="S3031" i="4" s="1"/>
  <c r="V3031" i="4"/>
  <c r="R3032" i="4"/>
  <c r="I80" i="37" s="1"/>
  <c r="G80" i="37"/>
  <c r="V3032" i="4"/>
  <c r="R3033" i="4"/>
  <c r="I81" i="37" s="1"/>
  <c r="G81" i="37"/>
  <c r="V3033" i="4"/>
  <c r="R3034" i="4"/>
  <c r="S3034" i="4" s="1"/>
  <c r="V3034" i="4"/>
  <c r="R3035" i="4"/>
  <c r="I82" i="37" s="1"/>
  <c r="G82" i="37"/>
  <c r="V3035" i="4"/>
  <c r="R3036" i="4"/>
  <c r="I83" i="37" s="1"/>
  <c r="G83" i="37"/>
  <c r="V3036" i="4"/>
  <c r="R3037" i="4"/>
  <c r="I111" i="37" s="1"/>
  <c r="G111" i="37"/>
  <c r="V3037" i="4"/>
  <c r="R3038" i="4"/>
  <c r="S3038" i="4" s="1"/>
  <c r="V3038" i="4"/>
  <c r="R3039" i="4"/>
  <c r="I84" i="37" s="1"/>
  <c r="G84" i="37"/>
  <c r="V3039" i="4"/>
  <c r="R3040" i="4"/>
  <c r="S3040" i="4" s="1"/>
  <c r="V3040" i="4"/>
  <c r="R3041" i="4"/>
  <c r="S3041" i="4" s="1"/>
  <c r="V3041" i="4"/>
  <c r="R3042" i="4"/>
  <c r="G169" i="37"/>
  <c r="V3042" i="4"/>
  <c r="R3043" i="4"/>
  <c r="S3043" i="4" s="1"/>
  <c r="V3043" i="4"/>
  <c r="R3044" i="4"/>
  <c r="I85" i="37" s="1"/>
  <c r="G85" i="37"/>
  <c r="V3044" i="4"/>
  <c r="R3045" i="4"/>
  <c r="I86" i="37" s="1"/>
  <c r="G86" i="37"/>
  <c r="V3045" i="4"/>
  <c r="R3046" i="4"/>
  <c r="I87" i="37" s="1"/>
  <c r="G87" i="37"/>
  <c r="V3046" i="4"/>
  <c r="R3047" i="4"/>
  <c r="I88" i="37" s="1"/>
  <c r="G88" i="37"/>
  <c r="V3047" i="4"/>
  <c r="R3048" i="4"/>
  <c r="I89" i="37" s="1"/>
  <c r="G89" i="37"/>
  <c r="V3048" i="4"/>
  <c r="R3049" i="4"/>
  <c r="S3049" i="4" s="1"/>
  <c r="V3049" i="4"/>
  <c r="R3050" i="4"/>
  <c r="I90" i="37" s="1"/>
  <c r="G90" i="37"/>
  <c r="V3050" i="4"/>
  <c r="R3051" i="4"/>
  <c r="S3051" i="4" s="1"/>
  <c r="V3051" i="4"/>
  <c r="R3052" i="4"/>
  <c r="S3052" i="4" s="1"/>
  <c r="V3052" i="4"/>
  <c r="R3053" i="4"/>
  <c r="S3053" i="4" s="1"/>
  <c r="V3053" i="4"/>
  <c r="R3054" i="4"/>
  <c r="S3054" i="4" s="1"/>
  <c r="V3054" i="4"/>
  <c r="R3055" i="4"/>
  <c r="I91" i="37" s="1"/>
  <c r="G91" i="37"/>
  <c r="V3055" i="4"/>
  <c r="R3056" i="4"/>
  <c r="S3056" i="4" s="1"/>
  <c r="V3056" i="4"/>
  <c r="R3057" i="4"/>
  <c r="I92" i="37" s="1"/>
  <c r="G92" i="37"/>
  <c r="V3057" i="4"/>
  <c r="R3058" i="4"/>
  <c r="S3058" i="4" s="1"/>
  <c r="V3058" i="4"/>
  <c r="R3059" i="4"/>
  <c r="I112" i="37" s="1"/>
  <c r="G112" i="37"/>
  <c r="V3059" i="4"/>
  <c r="R3060" i="4"/>
  <c r="S3060" i="4" s="1"/>
  <c r="V3060" i="4"/>
  <c r="R3061" i="4"/>
  <c r="I113" i="37" s="1"/>
  <c r="G113" i="37"/>
  <c r="V3061" i="4"/>
  <c r="R3062" i="4"/>
  <c r="S3062" i="4" s="1"/>
  <c r="V3062" i="4"/>
  <c r="R3063" i="4"/>
  <c r="G230" i="37"/>
  <c r="V3063" i="4"/>
  <c r="R3064" i="4"/>
  <c r="S3064" i="4" s="1"/>
  <c r="V3064" i="4"/>
  <c r="R3065" i="4"/>
  <c r="I114" i="37" s="1"/>
  <c r="G114" i="37"/>
  <c r="V3065" i="4"/>
  <c r="R3066" i="4"/>
  <c r="I93" i="37" s="1"/>
  <c r="G93" i="37"/>
  <c r="V3066" i="4"/>
  <c r="R3067" i="4"/>
  <c r="G170" i="37"/>
  <c r="V3067" i="4"/>
  <c r="R3068" i="4"/>
  <c r="I115" i="37" s="1"/>
  <c r="G115" i="37"/>
  <c r="V3068" i="4"/>
  <c r="R3069" i="4"/>
  <c r="S3069" i="4" s="1"/>
  <c r="V3069" i="4"/>
  <c r="R3070" i="4"/>
  <c r="S3070" i="4" s="1"/>
  <c r="V3070" i="4"/>
  <c r="R3071" i="4"/>
  <c r="I94" i="37" s="1"/>
  <c r="G94" i="37"/>
  <c r="V3071" i="4"/>
  <c r="R3072" i="4"/>
  <c r="I116" i="37" s="1"/>
  <c r="G116" i="37"/>
  <c r="V3072" i="4"/>
  <c r="R3073" i="4"/>
  <c r="I117" i="37" s="1"/>
  <c r="G117" i="37"/>
  <c r="V3073" i="4"/>
  <c r="R3074" i="4"/>
  <c r="S3074" i="4" s="1"/>
  <c r="V3074" i="4"/>
  <c r="R3075" i="4"/>
  <c r="I118" i="37" s="1"/>
  <c r="G118" i="37"/>
  <c r="V3075" i="4"/>
  <c r="R3076" i="4"/>
  <c r="S3076" i="4" s="1"/>
  <c r="V3076" i="4"/>
  <c r="R3077" i="4"/>
  <c r="I119" i="37" s="1"/>
  <c r="G119" i="37"/>
  <c r="V3077" i="4"/>
  <c r="R3078" i="4"/>
  <c r="S3078" i="4" s="1"/>
  <c r="V3078" i="4"/>
  <c r="R3079" i="4"/>
  <c r="I95" i="37" s="1"/>
  <c r="G95" i="37"/>
  <c r="V3079" i="4"/>
  <c r="R3080" i="4"/>
  <c r="S3080" i="4" s="1"/>
  <c r="V3080" i="4"/>
  <c r="R3081" i="4"/>
  <c r="S3081" i="4" s="1"/>
  <c r="V3081" i="4"/>
  <c r="R3082" i="4"/>
  <c r="S3082" i="4" s="1"/>
  <c r="V3082" i="4"/>
  <c r="R3083" i="4"/>
  <c r="S3083" i="4" s="1"/>
  <c r="V3083" i="4"/>
  <c r="R3084" i="4"/>
  <c r="I96" i="37" s="1"/>
  <c r="G96" i="37"/>
  <c r="V3084" i="4"/>
  <c r="R3085" i="4"/>
  <c r="I97" i="37" s="1"/>
  <c r="G97" i="37"/>
  <c r="V3085" i="4"/>
  <c r="R3086" i="4"/>
  <c r="S3086" i="4" s="1"/>
  <c r="V3086" i="4"/>
  <c r="R3087" i="4"/>
  <c r="I120" i="37" s="1"/>
  <c r="G120" i="37"/>
  <c r="V3087" i="4"/>
  <c r="R3088" i="4"/>
  <c r="S3088" i="4" s="1"/>
  <c r="V3088" i="4"/>
  <c r="R3089" i="4"/>
  <c r="I98" i="37" s="1"/>
  <c r="G98" i="37"/>
  <c r="V3089" i="4"/>
  <c r="R3090" i="4"/>
  <c r="I121" i="37" s="1"/>
  <c r="G121" i="37"/>
  <c r="V3090" i="4"/>
  <c r="R3091" i="4"/>
  <c r="I99" i="37" s="1"/>
  <c r="G99" i="37"/>
  <c r="V3091" i="4"/>
  <c r="R3092" i="4"/>
  <c r="I122" i="37" s="1"/>
  <c r="G122" i="37"/>
  <c r="V3092" i="4"/>
  <c r="R3093" i="4"/>
  <c r="I123" i="37" s="1"/>
  <c r="G123" i="37"/>
  <c r="V3093" i="4"/>
  <c r="R3094" i="4"/>
  <c r="I124" i="37" s="1"/>
  <c r="G124" i="37"/>
  <c r="V3094" i="4"/>
  <c r="R3095" i="4"/>
  <c r="I100" i="37" s="1"/>
  <c r="G100" i="37"/>
  <c r="V3095" i="4"/>
  <c r="R3096" i="4"/>
  <c r="S3096" i="4" s="1"/>
  <c r="V3096" i="4"/>
  <c r="R3097" i="4"/>
  <c r="S3097" i="4" s="1"/>
  <c r="V3097" i="4"/>
  <c r="R3098" i="4"/>
  <c r="S3098" i="4" s="1"/>
  <c r="V3098" i="4"/>
  <c r="R3099" i="4"/>
  <c r="I125" i="37" s="1"/>
  <c r="G125" i="37"/>
  <c r="V3099" i="4"/>
  <c r="R3100" i="4"/>
  <c r="S3100" i="4" s="1"/>
  <c r="V3100" i="4"/>
  <c r="R3101" i="4"/>
  <c r="S3101" i="4" s="1"/>
  <c r="V3101" i="4"/>
  <c r="R3102" i="4"/>
  <c r="S3102" i="4" s="1"/>
  <c r="V3102" i="4"/>
  <c r="R3103" i="4"/>
  <c r="I101" i="37" s="1"/>
  <c r="G101" i="37"/>
  <c r="V3103" i="4"/>
  <c r="R3104" i="4"/>
  <c r="I102" i="37" s="1"/>
  <c r="G102" i="37"/>
  <c r="V3104" i="4"/>
  <c r="R3105" i="4"/>
  <c r="S3105" i="4" s="1"/>
  <c r="V3105" i="4"/>
  <c r="R3106" i="4"/>
  <c r="I126" i="37" s="1"/>
  <c r="G126" i="37"/>
  <c r="V3106" i="4"/>
  <c r="R3107" i="4"/>
  <c r="S3107" i="4" s="1"/>
  <c r="V3107" i="4"/>
  <c r="R3108" i="4"/>
  <c r="S3108" i="4" s="1"/>
  <c r="V3108" i="4"/>
  <c r="R3109" i="4"/>
  <c r="I103" i="37" s="1"/>
  <c r="G103" i="37"/>
  <c r="V3109" i="4"/>
  <c r="R3110" i="4"/>
  <c r="S3110" i="4" s="1"/>
  <c r="V3110" i="4"/>
  <c r="R3111" i="4"/>
  <c r="S3111" i="4" s="1"/>
  <c r="V3111" i="4"/>
  <c r="R3112" i="4"/>
  <c r="I127" i="37" s="1"/>
  <c r="G127" i="37"/>
  <c r="V3112" i="4"/>
  <c r="R3113" i="4"/>
  <c r="S3113" i="4" s="1"/>
  <c r="V3113" i="4"/>
  <c r="R3114" i="4"/>
  <c r="S3114" i="4" s="1"/>
  <c r="V3114" i="4"/>
  <c r="R3115" i="4"/>
  <c r="S3115" i="4" s="1"/>
  <c r="V3115" i="4"/>
  <c r="R3116" i="4"/>
  <c r="G131" i="39"/>
  <c r="V3116" i="4"/>
  <c r="R3117" i="4"/>
  <c r="G8" i="39"/>
  <c r="V3117" i="4"/>
  <c r="R3118" i="4"/>
  <c r="I128" i="37" s="1"/>
  <c r="G128" i="37"/>
  <c r="V3118" i="4"/>
  <c r="R3119" i="4"/>
  <c r="I129" i="37" s="1"/>
  <c r="G129" i="37"/>
  <c r="V3119" i="4"/>
  <c r="R3120" i="4"/>
  <c r="S3120" i="4" s="1"/>
  <c r="V3120" i="4"/>
  <c r="R3121" i="4"/>
  <c r="G171" i="37"/>
  <c r="V3121" i="4"/>
  <c r="R3122" i="4"/>
  <c r="I130" i="37" s="1"/>
  <c r="G130" i="37"/>
  <c r="V3122" i="4"/>
  <c r="R3123" i="4"/>
  <c r="I131" i="37" s="1"/>
  <c r="G131" i="37"/>
  <c r="V3123" i="4"/>
  <c r="R3124" i="4"/>
  <c r="S3124" i="4" s="1"/>
  <c r="V3124" i="4"/>
  <c r="R3125" i="4"/>
  <c r="S3125" i="4" s="1"/>
  <c r="V3125" i="4"/>
  <c r="R3126" i="4"/>
  <c r="S3126" i="4" s="1"/>
  <c r="V3126" i="4"/>
  <c r="R3127" i="4"/>
  <c r="I132" i="37" s="1"/>
  <c r="G132" i="37"/>
  <c r="V3127" i="4"/>
  <c r="R3128" i="4"/>
  <c r="S3128" i="4" s="1"/>
  <c r="V3128" i="4"/>
  <c r="R3129" i="4"/>
  <c r="S3129" i="4" s="1"/>
  <c r="V3129" i="4"/>
  <c r="R3130" i="4"/>
  <c r="S3130" i="4" s="1"/>
  <c r="V3130" i="4"/>
  <c r="R3131" i="4"/>
  <c r="I133" i="37" s="1"/>
  <c r="G133" i="37"/>
  <c r="V3131" i="4"/>
  <c r="R3132" i="4"/>
  <c r="S3132" i="4" s="1"/>
  <c r="V3132" i="4"/>
  <c r="R3133" i="4"/>
  <c r="I134" i="37" s="1"/>
  <c r="G134" i="37"/>
  <c r="V3133" i="4"/>
  <c r="R3134" i="4"/>
  <c r="S3134" i="4" s="1"/>
  <c r="V3134" i="4"/>
  <c r="R3135" i="4"/>
  <c r="I135" i="37" s="1"/>
  <c r="G135" i="37"/>
  <c r="V3135" i="4"/>
  <c r="R3136" i="4"/>
  <c r="S3136" i="4" s="1"/>
  <c r="V3136" i="4"/>
  <c r="R3137" i="4"/>
  <c r="I136" i="37" s="1"/>
  <c r="G136" i="37"/>
  <c r="V3137" i="4"/>
  <c r="R3138" i="4"/>
  <c r="S3138" i="4" s="1"/>
  <c r="V3138" i="4"/>
  <c r="R3139" i="4"/>
  <c r="S3139" i="4" s="1"/>
  <c r="V3139" i="4"/>
  <c r="R3140" i="4"/>
  <c r="G172" i="37"/>
  <c r="V3140" i="4"/>
  <c r="R3141" i="4"/>
  <c r="I137" i="37" s="1"/>
  <c r="G137" i="37"/>
  <c r="V3141" i="4"/>
  <c r="R3142" i="4"/>
  <c r="I138" i="37" s="1"/>
  <c r="G138" i="37"/>
  <c r="V3142" i="4"/>
  <c r="R3143" i="4"/>
  <c r="S3143" i="4" s="1"/>
  <c r="V3143" i="4"/>
  <c r="R3144" i="4"/>
  <c r="S3144" i="4" s="1"/>
  <c r="V3144" i="4"/>
  <c r="R3145" i="4"/>
  <c r="S3145" i="4" s="1"/>
  <c r="V3145" i="4"/>
  <c r="R3146" i="4"/>
  <c r="I139" i="37" s="1"/>
  <c r="G139" i="37"/>
  <c r="V3146" i="4"/>
  <c r="R3147" i="4"/>
  <c r="S3147" i="4" s="1"/>
  <c r="V3147" i="4"/>
  <c r="R3148" i="4"/>
  <c r="S3148" i="4" s="1"/>
  <c r="V3148" i="4"/>
  <c r="R3149" i="4"/>
  <c r="S3149" i="4" s="1"/>
  <c r="V3149" i="4"/>
  <c r="R3150" i="4"/>
  <c r="I104" i="37" s="1"/>
  <c r="G104" i="37"/>
  <c r="V3150" i="4"/>
  <c r="R3151" i="4"/>
  <c r="I140" i="37" s="1"/>
  <c r="G140" i="37"/>
  <c r="V3151" i="4"/>
  <c r="R3152" i="4"/>
  <c r="G173" i="37"/>
  <c r="V3152" i="4"/>
  <c r="R3153" i="4"/>
  <c r="S3153" i="4" s="1"/>
  <c r="V3153" i="4"/>
  <c r="R3154" i="4"/>
  <c r="I141" i="37" s="1"/>
  <c r="G141" i="37"/>
  <c r="V3154" i="4"/>
  <c r="R3155" i="4"/>
  <c r="S3155" i="4" s="1"/>
  <c r="V3155" i="4"/>
  <c r="R3156" i="4"/>
  <c r="I142" i="37" s="1"/>
  <c r="G142" i="37"/>
  <c r="V3156" i="4"/>
  <c r="R3157" i="4"/>
  <c r="S3157" i="4" s="1"/>
  <c r="V3157" i="4"/>
  <c r="R3158" i="4"/>
  <c r="I143" i="37" s="1"/>
  <c r="G143" i="37"/>
  <c r="V3158" i="4"/>
  <c r="R3159" i="4"/>
  <c r="G103" i="41"/>
  <c r="V3159" i="4"/>
  <c r="R3160" i="4"/>
  <c r="S3160" i="4" s="1"/>
  <c r="V3160" i="4"/>
  <c r="R3161" i="4"/>
  <c r="G137" i="41"/>
  <c r="V3161" i="4"/>
  <c r="J3" i="37"/>
  <c r="J4" i="37"/>
  <c r="J2" i="37"/>
  <c r="M2" i="37" s="1"/>
  <c r="K3" i="37"/>
  <c r="M3" i="37" s="1"/>
  <c r="K4" i="37"/>
  <c r="M4" i="37" s="1"/>
  <c r="D7" i="37"/>
  <c r="D8" i="37"/>
  <c r="D9" i="37"/>
  <c r="D10" i="37"/>
  <c r="D11" i="37"/>
  <c r="D12" i="37"/>
  <c r="D13" i="37"/>
  <c r="D14" i="37"/>
  <c r="D15" i="37"/>
  <c r="D16" i="37"/>
  <c r="D17" i="37"/>
  <c r="D18" i="37"/>
  <c r="D19" i="37"/>
  <c r="D20" i="37"/>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D52" i="37"/>
  <c r="D53" i="37"/>
  <c r="D54" i="37"/>
  <c r="D55" i="37"/>
  <c r="D56" i="37"/>
  <c r="D57" i="37"/>
  <c r="D58" i="37"/>
  <c r="D59" i="37"/>
  <c r="D60" i="37"/>
  <c r="D61" i="37"/>
  <c r="D62" i="37"/>
  <c r="D63" i="37"/>
  <c r="D64" i="37"/>
  <c r="D65" i="37"/>
  <c r="D66" i="37"/>
  <c r="D67" i="37"/>
  <c r="D68" i="37"/>
  <c r="D69" i="37"/>
  <c r="D70" i="37"/>
  <c r="D71" i="37"/>
  <c r="D72" i="37"/>
  <c r="D73" i="37"/>
  <c r="D74" i="37"/>
  <c r="D75" i="37"/>
  <c r="D76" i="37"/>
  <c r="D77" i="37"/>
  <c r="D78" i="37"/>
  <c r="D79" i="37"/>
  <c r="D80" i="37"/>
  <c r="D81" i="37"/>
  <c r="D82" i="37"/>
  <c r="D83" i="37"/>
  <c r="D84" i="37"/>
  <c r="D85" i="37"/>
  <c r="D86" i="37"/>
  <c r="D87" i="37"/>
  <c r="D88" i="37"/>
  <c r="D89" i="37"/>
  <c r="D90" i="37"/>
  <c r="D91" i="37"/>
  <c r="D92" i="37"/>
  <c r="D93" i="37"/>
  <c r="D94" i="37"/>
  <c r="D95" i="37"/>
  <c r="D96" i="37"/>
  <c r="D97" i="37"/>
  <c r="D98" i="37"/>
  <c r="D99" i="37"/>
  <c r="D100" i="37"/>
  <c r="D101" i="37"/>
  <c r="D102" i="37"/>
  <c r="D103" i="37"/>
  <c r="D104" i="37"/>
  <c r="D105" i="37"/>
  <c r="D106" i="37"/>
  <c r="D107" i="37"/>
  <c r="D108" i="37"/>
  <c r="D109" i="37"/>
  <c r="D110" i="37"/>
  <c r="D111" i="37"/>
  <c r="D112" i="37"/>
  <c r="D113" i="37"/>
  <c r="D114" i="37"/>
  <c r="D115" i="37"/>
  <c r="D116" i="37"/>
  <c r="D117" i="37"/>
  <c r="D118" i="37"/>
  <c r="D119" i="37"/>
  <c r="D120" i="37"/>
  <c r="D121" i="37"/>
  <c r="D122" i="37"/>
  <c r="D123" i="37"/>
  <c r="D124" i="37"/>
  <c r="D125" i="37"/>
  <c r="D126" i="37"/>
  <c r="D127" i="37"/>
  <c r="D128" i="37"/>
  <c r="D129" i="37"/>
  <c r="D130" i="37"/>
  <c r="D131" i="37"/>
  <c r="D132" i="37"/>
  <c r="D133" i="37"/>
  <c r="D134" i="37"/>
  <c r="D135" i="37"/>
  <c r="D136" i="37"/>
  <c r="D137" i="37"/>
  <c r="D138" i="37"/>
  <c r="D139" i="37"/>
  <c r="D140" i="37"/>
  <c r="D141" i="37"/>
  <c r="D142" i="37"/>
  <c r="D143" i="37"/>
  <c r="D144" i="37"/>
  <c r="D145" i="37"/>
  <c r="D146" i="37"/>
  <c r="D148" i="37"/>
  <c r="D149" i="37"/>
  <c r="D150" i="37"/>
  <c r="D151" i="37"/>
  <c r="D152" i="37"/>
  <c r="D153" i="37"/>
  <c r="D154" i="37"/>
  <c r="D155" i="37"/>
  <c r="D156" i="37"/>
  <c r="D157" i="37"/>
  <c r="D158" i="37"/>
  <c r="D159" i="37"/>
  <c r="D160" i="37"/>
  <c r="D161" i="37"/>
  <c r="D162" i="37"/>
  <c r="D163" i="37"/>
  <c r="D164" i="37"/>
  <c r="V2957" i="4"/>
  <c r="R2957" i="4"/>
  <c r="S2957" i="4" s="1"/>
  <c r="V2956" i="4"/>
  <c r="G48" i="37"/>
  <c r="R2956" i="4"/>
  <c r="I48" i="37" s="1"/>
  <c r="V2955" i="4"/>
  <c r="R2955" i="4"/>
  <c r="S2955" i="4" s="1"/>
  <c r="V2954" i="4"/>
  <c r="R2954" i="4"/>
  <c r="S2954" i="4" s="1"/>
  <c r="V2953" i="4"/>
  <c r="G47" i="37"/>
  <c r="R2953" i="4"/>
  <c r="I47" i="37" s="1"/>
  <c r="V2952" i="4"/>
  <c r="G46" i="37"/>
  <c r="R2952" i="4"/>
  <c r="I46" i="37" s="1"/>
  <c r="V2951" i="4"/>
  <c r="R2951" i="4"/>
  <c r="S2951" i="4" s="1"/>
  <c r="V2950" i="4"/>
  <c r="G45" i="37"/>
  <c r="R2950" i="4"/>
  <c r="I45" i="37" s="1"/>
  <c r="V2949" i="4"/>
  <c r="R2949" i="4"/>
  <c r="S2949" i="4" s="1"/>
  <c r="V2948" i="4"/>
  <c r="R2948" i="4"/>
  <c r="S2948" i="4" s="1"/>
  <c r="V2947" i="4"/>
  <c r="G44" i="37"/>
  <c r="R2947" i="4"/>
  <c r="I44" i="37" s="1"/>
  <c r="V2946" i="4"/>
  <c r="R2946" i="4"/>
  <c r="S2946" i="4" s="1"/>
  <c r="V2945" i="4"/>
  <c r="R2945" i="4"/>
  <c r="S2945" i="4" s="1"/>
  <c r="V2944" i="4"/>
  <c r="R2944" i="4"/>
  <c r="S2944" i="4" s="1"/>
  <c r="V2943" i="4"/>
  <c r="R2943" i="4"/>
  <c r="S2943" i="4" s="1"/>
  <c r="V2942" i="4"/>
  <c r="G43" i="37"/>
  <c r="R2942" i="4"/>
  <c r="I43" i="37" s="1"/>
  <c r="V2941" i="4"/>
  <c r="G42" i="37"/>
  <c r="R2941" i="4"/>
  <c r="I42" i="37" s="1"/>
  <c r="V2940" i="4"/>
  <c r="G41" i="37"/>
  <c r="R2940" i="4"/>
  <c r="I41" i="37" s="1"/>
  <c r="V2939" i="4"/>
  <c r="R2939" i="4"/>
  <c r="S2939" i="4" s="1"/>
  <c r="V2938" i="4"/>
  <c r="G40" i="37"/>
  <c r="R2938" i="4"/>
  <c r="I40" i="37" s="1"/>
  <c r="V2937" i="4"/>
  <c r="R2937" i="4"/>
  <c r="S2937" i="4" s="1"/>
  <c r="V2936" i="4"/>
  <c r="G39" i="37"/>
  <c r="R2936" i="4"/>
  <c r="I39" i="37" s="1"/>
  <c r="V2935" i="4"/>
  <c r="R2935" i="4"/>
  <c r="S2935" i="4" s="1"/>
  <c r="V2934" i="4"/>
  <c r="G38" i="37"/>
  <c r="R2934" i="4"/>
  <c r="I38" i="37" s="1"/>
  <c r="V2933" i="4"/>
  <c r="R2933" i="4"/>
  <c r="S2933" i="4" s="1"/>
  <c r="V2932" i="4"/>
  <c r="G37" i="37"/>
  <c r="R2932" i="4"/>
  <c r="I37" i="37" s="1"/>
  <c r="V2931" i="4"/>
  <c r="R2931" i="4"/>
  <c r="S2931" i="4" s="1"/>
  <c r="V2930" i="4"/>
  <c r="R2930" i="4"/>
  <c r="S2930" i="4" s="1"/>
  <c r="V2929" i="4"/>
  <c r="G36" i="37"/>
  <c r="R2929" i="4"/>
  <c r="I36" i="37" s="1"/>
  <c r="V2928" i="4"/>
  <c r="G35" i="37"/>
  <c r="R2928" i="4"/>
  <c r="I35" i="37" s="1"/>
  <c r="V2927" i="4"/>
  <c r="R2927" i="4"/>
  <c r="S2927" i="4" s="1"/>
  <c r="V2926" i="4"/>
  <c r="R2926" i="4"/>
  <c r="S2926" i="4" s="1"/>
  <c r="V2925" i="4"/>
  <c r="R2925" i="4"/>
  <c r="S2925" i="4" s="1"/>
  <c r="V2924" i="4"/>
  <c r="R2924" i="4"/>
  <c r="S2924" i="4" s="1"/>
  <c r="V2923" i="4"/>
  <c r="R2923" i="4"/>
  <c r="S2923" i="4" s="1"/>
  <c r="V2922" i="4"/>
  <c r="R2922" i="4"/>
  <c r="S2922" i="4" s="1"/>
  <c r="V2921" i="4"/>
  <c r="G34" i="37"/>
  <c r="R2921" i="4"/>
  <c r="I34" i="37" s="1"/>
  <c r="V2920" i="4"/>
  <c r="R2920" i="4"/>
  <c r="S2920" i="4" s="1"/>
  <c r="V2919" i="4"/>
  <c r="R2919" i="4"/>
  <c r="S2919" i="4" s="1"/>
  <c r="V2918" i="4"/>
  <c r="R2918" i="4"/>
  <c r="S2918" i="4" s="1"/>
  <c r="V2917" i="4"/>
  <c r="R2917" i="4"/>
  <c r="S2917" i="4" s="1"/>
  <c r="V2916" i="4"/>
  <c r="R2916" i="4"/>
  <c r="S2916" i="4" s="1"/>
  <c r="V2915" i="4"/>
  <c r="R2915" i="4"/>
  <c r="S2915" i="4" s="1"/>
  <c r="V2914" i="4"/>
  <c r="R2914" i="4"/>
  <c r="S2914" i="4" s="1"/>
  <c r="V2913" i="4"/>
  <c r="R2913" i="4"/>
  <c r="S2913" i="4" s="1"/>
  <c r="V2912" i="4"/>
  <c r="R2912" i="4"/>
  <c r="S2912" i="4" s="1"/>
  <c r="V2911" i="4"/>
  <c r="R2911" i="4"/>
  <c r="S2911" i="4" s="1"/>
  <c r="V2910" i="4"/>
  <c r="R2910" i="4"/>
  <c r="S2910" i="4" s="1"/>
  <c r="V2909" i="4"/>
  <c r="R2909" i="4"/>
  <c r="S2909" i="4" s="1"/>
  <c r="V2908" i="4"/>
  <c r="R2908" i="4"/>
  <c r="S2908" i="4" s="1"/>
  <c r="V2907" i="4"/>
  <c r="R2907" i="4"/>
  <c r="S2907" i="4" s="1"/>
  <c r="V2906" i="4"/>
  <c r="R2906" i="4"/>
  <c r="S2906" i="4" s="1"/>
  <c r="V2905" i="4"/>
  <c r="G33" i="37"/>
  <c r="R2905" i="4"/>
  <c r="I33" i="37" s="1"/>
  <c r="V2904" i="4"/>
  <c r="R2904" i="4"/>
  <c r="S2904" i="4" s="1"/>
  <c r="V2903" i="4"/>
  <c r="G32" i="37"/>
  <c r="R2903" i="4"/>
  <c r="I32" i="37" s="1"/>
  <c r="V2902" i="4"/>
  <c r="R2902" i="4"/>
  <c r="S2902" i="4" s="1"/>
  <c r="V2901" i="4"/>
  <c r="R2901" i="4"/>
  <c r="S2901" i="4" s="1"/>
  <c r="V2900" i="4"/>
  <c r="G31" i="37"/>
  <c r="R2900" i="4"/>
  <c r="I31" i="37" s="1"/>
  <c r="V2899" i="4"/>
  <c r="G30" i="37"/>
  <c r="R2899" i="4"/>
  <c r="I30" i="37" s="1"/>
  <c r="V2898" i="4"/>
  <c r="G29" i="37"/>
  <c r="R2898" i="4"/>
  <c r="I29" i="37" s="1"/>
  <c r="V2897" i="4"/>
  <c r="R2897" i="4"/>
  <c r="S2897" i="4" s="1"/>
  <c r="V2896" i="4"/>
  <c r="G28" i="37"/>
  <c r="R2896" i="4"/>
  <c r="I28" i="37" s="1"/>
  <c r="V2895" i="4"/>
  <c r="G27" i="37"/>
  <c r="R2895" i="4"/>
  <c r="I27" i="37" s="1"/>
  <c r="V2894" i="4"/>
  <c r="G26" i="37"/>
  <c r="R2894" i="4"/>
  <c r="I26" i="37" s="1"/>
  <c r="V2893" i="4"/>
  <c r="R2893" i="4"/>
  <c r="S2893" i="4" s="1"/>
  <c r="V2892" i="4"/>
  <c r="R2892" i="4"/>
  <c r="S2892" i="4" s="1"/>
  <c r="V2891" i="4"/>
  <c r="R2891" i="4"/>
  <c r="S2891" i="4" s="1"/>
  <c r="V2890" i="4"/>
  <c r="G167" i="37"/>
  <c r="R2890" i="4"/>
  <c r="V2889" i="4"/>
  <c r="R2889" i="4"/>
  <c r="S2889" i="4" s="1"/>
  <c r="V2888" i="4"/>
  <c r="R2888" i="4"/>
  <c r="S2888" i="4" s="1"/>
  <c r="V2887" i="4"/>
  <c r="R2887" i="4"/>
  <c r="S2887" i="4" s="1"/>
  <c r="V2886" i="4"/>
  <c r="G7" i="39"/>
  <c r="R2886" i="4"/>
  <c r="V2885" i="4"/>
  <c r="R2885" i="4"/>
  <c r="S2885" i="4" s="1"/>
  <c r="V2884" i="4"/>
  <c r="G166" i="37"/>
  <c r="R2884" i="4"/>
  <c r="V2883" i="4"/>
  <c r="R2883" i="4"/>
  <c r="S2883" i="4" s="1"/>
  <c r="V2882" i="4"/>
  <c r="G165" i="37"/>
  <c r="R2882" i="4"/>
  <c r="V2881" i="4"/>
  <c r="R2881" i="4"/>
  <c r="S2881" i="4" s="1"/>
  <c r="V2880" i="4"/>
  <c r="R2880" i="4"/>
  <c r="S2880" i="4" s="1"/>
  <c r="V2879" i="4"/>
  <c r="R2879" i="4"/>
  <c r="S2879" i="4" s="1"/>
  <c r="V2878" i="4"/>
  <c r="R2878" i="4"/>
  <c r="S2878" i="4" s="1"/>
  <c r="V2877" i="4"/>
  <c r="R2877" i="4"/>
  <c r="S2877" i="4" s="1"/>
  <c r="V2876" i="4"/>
  <c r="G25" i="37"/>
  <c r="R2876" i="4"/>
  <c r="I25" i="37" s="1"/>
  <c r="V2875" i="4"/>
  <c r="R2875" i="4"/>
  <c r="S2875" i="4" s="1"/>
  <c r="V2874" i="4"/>
  <c r="R2874" i="4"/>
  <c r="S2874" i="4" s="1"/>
  <c r="V2873" i="4"/>
  <c r="R2873" i="4"/>
  <c r="S2873" i="4" s="1"/>
  <c r="V2872" i="4"/>
  <c r="R2872" i="4"/>
  <c r="S2872" i="4" s="1"/>
  <c r="V2871" i="4"/>
  <c r="R2871" i="4"/>
  <c r="S2871" i="4" s="1"/>
  <c r="V2870" i="4"/>
  <c r="R2870" i="4"/>
  <c r="S2870" i="4" s="1"/>
  <c r="V2869" i="4"/>
  <c r="G24" i="37"/>
  <c r="R2869" i="4"/>
  <c r="I24" i="37" s="1"/>
  <c r="V2868" i="4"/>
  <c r="G23" i="37"/>
  <c r="R2868" i="4"/>
  <c r="I23" i="37" s="1"/>
  <c r="V2867" i="4"/>
  <c r="R2867" i="4"/>
  <c r="S2867" i="4" s="1"/>
  <c r="R12" i="4"/>
  <c r="S12" i="4" s="1"/>
  <c r="V12" i="4"/>
  <c r="R13" i="4"/>
  <c r="S13" i="4" s="1"/>
  <c r="V13" i="4"/>
  <c r="R14" i="4"/>
  <c r="S14" i="4" s="1"/>
  <c r="V14" i="4"/>
  <c r="R15" i="4"/>
  <c r="S15" i="4" s="1"/>
  <c r="V15" i="4"/>
  <c r="R16" i="4"/>
  <c r="S16" i="4" s="1"/>
  <c r="V16" i="4"/>
  <c r="R17" i="4"/>
  <c r="S17" i="4" s="1"/>
  <c r="V17" i="4"/>
  <c r="R18" i="4"/>
  <c r="S18" i="4" s="1"/>
  <c r="V18" i="4"/>
  <c r="R19" i="4"/>
  <c r="S19" i="4" s="1"/>
  <c r="V19" i="4"/>
  <c r="R20" i="4"/>
  <c r="S20" i="4" s="1"/>
  <c r="V20" i="4"/>
  <c r="R21" i="4"/>
  <c r="S21" i="4" s="1"/>
  <c r="V21" i="4"/>
  <c r="R22" i="4"/>
  <c r="S22" i="4" s="1"/>
  <c r="V22" i="4"/>
  <c r="R23" i="4"/>
  <c r="S23" i="4" s="1"/>
  <c r="V23" i="4"/>
  <c r="R24" i="4"/>
  <c r="S24" i="4" s="1"/>
  <c r="V24" i="4"/>
  <c r="R25" i="4"/>
  <c r="S25" i="4" s="1"/>
  <c r="V25" i="4"/>
  <c r="R26" i="4"/>
  <c r="S26" i="4" s="1"/>
  <c r="V26" i="4"/>
  <c r="R27" i="4"/>
  <c r="S27" i="4" s="1"/>
  <c r="V27" i="4"/>
  <c r="R28" i="4"/>
  <c r="S28" i="4" s="1"/>
  <c r="V28" i="4"/>
  <c r="R29" i="4"/>
  <c r="S29" i="4" s="1"/>
  <c r="V29" i="4"/>
  <c r="R30" i="4"/>
  <c r="S30" i="4" s="1"/>
  <c r="V30" i="4"/>
  <c r="R31" i="4"/>
  <c r="S31" i="4" s="1"/>
  <c r="V31" i="4"/>
  <c r="R32" i="4"/>
  <c r="S32" i="4" s="1"/>
  <c r="V32" i="4"/>
  <c r="R33" i="4"/>
  <c r="S33" i="4" s="1"/>
  <c r="V33" i="4"/>
  <c r="R34" i="4"/>
  <c r="S34" i="4" s="1"/>
  <c r="V34" i="4"/>
  <c r="R35" i="4"/>
  <c r="S35" i="4" s="1"/>
  <c r="V35" i="4"/>
  <c r="R36" i="4"/>
  <c r="S36" i="4" s="1"/>
  <c r="V36" i="4"/>
  <c r="R37" i="4"/>
  <c r="S37" i="4" s="1"/>
  <c r="V37" i="4"/>
  <c r="R38" i="4"/>
  <c r="S38" i="4" s="1"/>
  <c r="V38" i="4"/>
  <c r="R39" i="4"/>
  <c r="S39" i="4" s="1"/>
  <c r="V39" i="4"/>
  <c r="R40" i="4"/>
  <c r="S40" i="4" s="1"/>
  <c r="V40" i="4"/>
  <c r="R41" i="4"/>
  <c r="S41" i="4" s="1"/>
  <c r="V41" i="4"/>
  <c r="R42" i="4"/>
  <c r="S42" i="4" s="1"/>
  <c r="V42" i="4"/>
  <c r="R43" i="4"/>
  <c r="S43" i="4" s="1"/>
  <c r="V43" i="4"/>
  <c r="R44" i="4"/>
  <c r="S44" i="4" s="1"/>
  <c r="V44" i="4"/>
  <c r="R45" i="4"/>
  <c r="S45" i="4" s="1"/>
  <c r="V45" i="4"/>
  <c r="R46" i="4"/>
  <c r="S46" i="4" s="1"/>
  <c r="V46" i="4"/>
  <c r="R47" i="4"/>
  <c r="S47" i="4" s="1"/>
  <c r="V47" i="4"/>
  <c r="R48" i="4"/>
  <c r="S48" i="4" s="1"/>
  <c r="V48" i="4"/>
  <c r="R49" i="4"/>
  <c r="S49" i="4" s="1"/>
  <c r="V49" i="4"/>
  <c r="R50" i="4"/>
  <c r="S50" i="4" s="1"/>
  <c r="V50" i="4"/>
  <c r="R51" i="4"/>
  <c r="S51" i="4" s="1"/>
  <c r="V51" i="4"/>
  <c r="R52" i="4"/>
  <c r="S52" i="4" s="1"/>
  <c r="V52" i="4"/>
  <c r="R53" i="4"/>
  <c r="S53" i="4" s="1"/>
  <c r="V53" i="4"/>
  <c r="R54" i="4"/>
  <c r="S54" i="4" s="1"/>
  <c r="V54" i="4"/>
  <c r="R55" i="4"/>
  <c r="S55" i="4" s="1"/>
  <c r="V55" i="4"/>
  <c r="R56" i="4"/>
  <c r="S56" i="4" s="1"/>
  <c r="V56" i="4"/>
  <c r="R57" i="4"/>
  <c r="S57" i="4" s="1"/>
  <c r="V57" i="4"/>
  <c r="R58" i="4"/>
  <c r="S58" i="4" s="1"/>
  <c r="V58" i="4"/>
  <c r="R59" i="4"/>
  <c r="S59" i="4" s="1"/>
  <c r="V59" i="4"/>
  <c r="R60" i="4"/>
  <c r="S60" i="4" s="1"/>
  <c r="V60" i="4"/>
  <c r="R61" i="4"/>
  <c r="S61" i="4" s="1"/>
  <c r="V61" i="4"/>
  <c r="R62" i="4"/>
  <c r="S62" i="4" s="1"/>
  <c r="V62" i="4"/>
  <c r="R63" i="4"/>
  <c r="S63" i="4" s="1"/>
  <c r="V63" i="4"/>
  <c r="R64" i="4"/>
  <c r="S64" i="4" s="1"/>
  <c r="V64" i="4"/>
  <c r="R65" i="4"/>
  <c r="S65" i="4" s="1"/>
  <c r="V65" i="4"/>
  <c r="R66" i="4"/>
  <c r="S66" i="4" s="1"/>
  <c r="V66" i="4"/>
  <c r="R67" i="4"/>
  <c r="S67" i="4" s="1"/>
  <c r="V67" i="4"/>
  <c r="R68" i="4"/>
  <c r="S68" i="4" s="1"/>
  <c r="V68" i="4"/>
  <c r="R69" i="4"/>
  <c r="S69" i="4" s="1"/>
  <c r="V69" i="4"/>
  <c r="R70" i="4"/>
  <c r="S70" i="4" s="1"/>
  <c r="V70" i="4"/>
  <c r="R71" i="4"/>
  <c r="S71" i="4" s="1"/>
  <c r="V71" i="4"/>
  <c r="R72" i="4"/>
  <c r="S72" i="4" s="1"/>
  <c r="V72" i="4"/>
  <c r="R73" i="4"/>
  <c r="S73" i="4" s="1"/>
  <c r="V73" i="4"/>
  <c r="R74" i="4"/>
  <c r="S74" i="4" s="1"/>
  <c r="V74" i="4"/>
  <c r="R75" i="4"/>
  <c r="S75" i="4" s="1"/>
  <c r="V75" i="4"/>
  <c r="R76" i="4"/>
  <c r="S76" i="4" s="1"/>
  <c r="V76" i="4"/>
  <c r="R77" i="4"/>
  <c r="S77" i="4" s="1"/>
  <c r="V77" i="4"/>
  <c r="R78" i="4"/>
  <c r="S78" i="4" s="1"/>
  <c r="V78" i="4"/>
  <c r="R79" i="4"/>
  <c r="S79" i="4" s="1"/>
  <c r="V79" i="4"/>
  <c r="R80" i="4"/>
  <c r="S80" i="4" s="1"/>
  <c r="V80" i="4"/>
  <c r="R81" i="4"/>
  <c r="S81" i="4" s="1"/>
  <c r="V81" i="4"/>
  <c r="R82" i="4"/>
  <c r="S82" i="4" s="1"/>
  <c r="V82" i="4"/>
  <c r="R83" i="4"/>
  <c r="S83" i="4" s="1"/>
  <c r="V83" i="4"/>
  <c r="R84" i="4"/>
  <c r="S84" i="4" s="1"/>
  <c r="V84" i="4"/>
  <c r="R85" i="4"/>
  <c r="S85" i="4" s="1"/>
  <c r="V85" i="4"/>
  <c r="R86" i="4"/>
  <c r="S86" i="4" s="1"/>
  <c r="V86" i="4"/>
  <c r="R87" i="4"/>
  <c r="S87" i="4" s="1"/>
  <c r="V87" i="4"/>
  <c r="R88" i="4"/>
  <c r="S88" i="4" s="1"/>
  <c r="V88" i="4"/>
  <c r="R89" i="4"/>
  <c r="S89" i="4" s="1"/>
  <c r="V89" i="4"/>
  <c r="R90" i="4"/>
  <c r="S90" i="4" s="1"/>
  <c r="V90" i="4"/>
  <c r="R91" i="4"/>
  <c r="S91" i="4" s="1"/>
  <c r="V91" i="4"/>
  <c r="R92" i="4"/>
  <c r="S92" i="4" s="1"/>
  <c r="V92" i="4"/>
  <c r="R93" i="4"/>
  <c r="S93" i="4" s="1"/>
  <c r="V93" i="4"/>
  <c r="R94" i="4"/>
  <c r="S94" i="4" s="1"/>
  <c r="V94" i="4"/>
  <c r="R95" i="4"/>
  <c r="S95" i="4" s="1"/>
  <c r="V95" i="4"/>
  <c r="R96" i="4"/>
  <c r="S96" i="4" s="1"/>
  <c r="V96" i="4"/>
  <c r="R97" i="4"/>
  <c r="S97" i="4" s="1"/>
  <c r="V97" i="4"/>
  <c r="R98" i="4"/>
  <c r="S98" i="4" s="1"/>
  <c r="V98" i="4"/>
  <c r="R99" i="4"/>
  <c r="S99" i="4" s="1"/>
  <c r="V99" i="4"/>
  <c r="R100" i="4"/>
  <c r="S100" i="4" s="1"/>
  <c r="V100" i="4"/>
  <c r="R101" i="4"/>
  <c r="S101" i="4" s="1"/>
  <c r="V101" i="4"/>
  <c r="R102" i="4"/>
  <c r="S102" i="4" s="1"/>
  <c r="V102" i="4"/>
  <c r="R103" i="4"/>
  <c r="S103" i="4" s="1"/>
  <c r="V103" i="4"/>
  <c r="R104" i="4"/>
  <c r="S104" i="4" s="1"/>
  <c r="V104" i="4"/>
  <c r="R105" i="4"/>
  <c r="S105" i="4" s="1"/>
  <c r="V105" i="4"/>
  <c r="R106" i="4"/>
  <c r="S106" i="4" s="1"/>
  <c r="V106" i="4"/>
  <c r="R107" i="4"/>
  <c r="S107" i="4" s="1"/>
  <c r="V107" i="4"/>
  <c r="R108" i="4"/>
  <c r="S108" i="4" s="1"/>
  <c r="V108" i="4"/>
  <c r="R109" i="4"/>
  <c r="S109" i="4" s="1"/>
  <c r="V109" i="4"/>
  <c r="R110" i="4"/>
  <c r="S110" i="4" s="1"/>
  <c r="V110" i="4"/>
  <c r="R111" i="4"/>
  <c r="S111" i="4" s="1"/>
  <c r="V111" i="4"/>
  <c r="R112" i="4"/>
  <c r="S112" i="4" s="1"/>
  <c r="V112" i="4"/>
  <c r="R113" i="4"/>
  <c r="S113" i="4" s="1"/>
  <c r="V113" i="4"/>
  <c r="R114" i="4"/>
  <c r="S114" i="4" s="1"/>
  <c r="V114" i="4"/>
  <c r="R115" i="4"/>
  <c r="S115" i="4" s="1"/>
  <c r="V115" i="4"/>
  <c r="R116" i="4"/>
  <c r="S116" i="4" s="1"/>
  <c r="V116" i="4"/>
  <c r="R117" i="4"/>
  <c r="S117" i="4" s="1"/>
  <c r="V117" i="4"/>
  <c r="R118" i="4"/>
  <c r="S118" i="4" s="1"/>
  <c r="V118" i="4"/>
  <c r="R119" i="4"/>
  <c r="S119" i="4" s="1"/>
  <c r="V119" i="4"/>
  <c r="R120" i="4"/>
  <c r="S120" i="4" s="1"/>
  <c r="V120" i="4"/>
  <c r="R121" i="4"/>
  <c r="S121" i="4" s="1"/>
  <c r="V121" i="4"/>
  <c r="R122" i="4"/>
  <c r="S122" i="4" s="1"/>
  <c r="V122" i="4"/>
  <c r="R123" i="4"/>
  <c r="S123" i="4" s="1"/>
  <c r="V123" i="4"/>
  <c r="R124" i="4"/>
  <c r="S124" i="4" s="1"/>
  <c r="V124" i="4"/>
  <c r="R125" i="4"/>
  <c r="S125" i="4" s="1"/>
  <c r="V125" i="4"/>
  <c r="R126" i="4"/>
  <c r="S126" i="4" s="1"/>
  <c r="V126" i="4"/>
  <c r="R127" i="4"/>
  <c r="S127" i="4" s="1"/>
  <c r="V127" i="4"/>
  <c r="R128" i="4"/>
  <c r="S128" i="4" s="1"/>
  <c r="V128" i="4"/>
  <c r="R129" i="4"/>
  <c r="S129" i="4" s="1"/>
  <c r="V129" i="4"/>
  <c r="R130" i="4"/>
  <c r="S130" i="4" s="1"/>
  <c r="V130" i="4"/>
  <c r="R131" i="4"/>
  <c r="S131" i="4" s="1"/>
  <c r="V131" i="4"/>
  <c r="R132" i="4"/>
  <c r="S132" i="4" s="1"/>
  <c r="V132" i="4"/>
  <c r="R133" i="4"/>
  <c r="S133" i="4" s="1"/>
  <c r="V133" i="4"/>
  <c r="R134" i="4"/>
  <c r="S134" i="4" s="1"/>
  <c r="V134" i="4"/>
  <c r="R135" i="4"/>
  <c r="S135" i="4" s="1"/>
  <c r="V135" i="4"/>
  <c r="R136" i="4"/>
  <c r="S136" i="4" s="1"/>
  <c r="V136" i="4"/>
  <c r="R137" i="4"/>
  <c r="S137" i="4" s="1"/>
  <c r="V137" i="4"/>
  <c r="R138" i="4"/>
  <c r="S138" i="4" s="1"/>
  <c r="V138" i="4"/>
  <c r="R139" i="4"/>
  <c r="S139" i="4" s="1"/>
  <c r="V139" i="4"/>
  <c r="R140" i="4"/>
  <c r="S140" i="4" s="1"/>
  <c r="V140" i="4"/>
  <c r="R141" i="4"/>
  <c r="S141" i="4" s="1"/>
  <c r="V141" i="4"/>
  <c r="R142" i="4"/>
  <c r="S142" i="4" s="1"/>
  <c r="V142" i="4"/>
  <c r="R143" i="4"/>
  <c r="S143" i="4" s="1"/>
  <c r="V143" i="4"/>
  <c r="R144" i="4"/>
  <c r="S144" i="4" s="1"/>
  <c r="V144" i="4"/>
  <c r="R145" i="4"/>
  <c r="S145" i="4" s="1"/>
  <c r="V145" i="4"/>
  <c r="R146" i="4"/>
  <c r="S146" i="4" s="1"/>
  <c r="V146" i="4"/>
  <c r="R147" i="4"/>
  <c r="S147" i="4" s="1"/>
  <c r="V147" i="4"/>
  <c r="R148" i="4"/>
  <c r="S148" i="4" s="1"/>
  <c r="V148" i="4"/>
  <c r="R149" i="4"/>
  <c r="S149" i="4" s="1"/>
  <c r="V149" i="4"/>
  <c r="R150" i="4"/>
  <c r="S150" i="4" s="1"/>
  <c r="V150" i="4"/>
  <c r="R151" i="4"/>
  <c r="S151" i="4" s="1"/>
  <c r="V151" i="4"/>
  <c r="R152" i="4"/>
  <c r="S152" i="4" s="1"/>
  <c r="V152" i="4"/>
  <c r="R153" i="4"/>
  <c r="S153" i="4" s="1"/>
  <c r="V153" i="4"/>
  <c r="R154" i="4"/>
  <c r="S154" i="4" s="1"/>
  <c r="V154" i="4"/>
  <c r="R155" i="4"/>
  <c r="S155" i="4" s="1"/>
  <c r="V155" i="4"/>
  <c r="R156" i="4"/>
  <c r="S156" i="4" s="1"/>
  <c r="V156" i="4"/>
  <c r="R157" i="4"/>
  <c r="S157" i="4" s="1"/>
  <c r="V157" i="4"/>
  <c r="R158" i="4"/>
  <c r="S158" i="4" s="1"/>
  <c r="V158" i="4"/>
  <c r="R159" i="4"/>
  <c r="S159" i="4" s="1"/>
  <c r="V159" i="4"/>
  <c r="R160" i="4"/>
  <c r="S160" i="4" s="1"/>
  <c r="V160" i="4"/>
  <c r="R161" i="4"/>
  <c r="S161" i="4" s="1"/>
  <c r="V161" i="4"/>
  <c r="R162" i="4"/>
  <c r="S162" i="4" s="1"/>
  <c r="V162" i="4"/>
  <c r="R163" i="4"/>
  <c r="S163" i="4" s="1"/>
  <c r="V163" i="4"/>
  <c r="R164" i="4"/>
  <c r="S164" i="4" s="1"/>
  <c r="V164" i="4"/>
  <c r="R165" i="4"/>
  <c r="S165" i="4" s="1"/>
  <c r="V165" i="4"/>
  <c r="R166" i="4"/>
  <c r="S166" i="4" s="1"/>
  <c r="V166" i="4"/>
  <c r="R167" i="4"/>
  <c r="S167" i="4" s="1"/>
  <c r="V167" i="4"/>
  <c r="R168" i="4"/>
  <c r="S168" i="4" s="1"/>
  <c r="V168" i="4"/>
  <c r="R169" i="4"/>
  <c r="S169" i="4" s="1"/>
  <c r="V169" i="4"/>
  <c r="R170" i="4"/>
  <c r="S170" i="4" s="1"/>
  <c r="V170" i="4"/>
  <c r="R171" i="4"/>
  <c r="S171" i="4" s="1"/>
  <c r="V171" i="4"/>
  <c r="R172" i="4"/>
  <c r="S172" i="4" s="1"/>
  <c r="V172" i="4"/>
  <c r="R173" i="4"/>
  <c r="S173" i="4" s="1"/>
  <c r="V173" i="4"/>
  <c r="R174" i="4"/>
  <c r="S174" i="4" s="1"/>
  <c r="V174" i="4"/>
  <c r="R175" i="4"/>
  <c r="S175" i="4" s="1"/>
  <c r="V175" i="4"/>
  <c r="R176" i="4"/>
  <c r="S176" i="4" s="1"/>
  <c r="V176" i="4"/>
  <c r="R177" i="4"/>
  <c r="S177" i="4" s="1"/>
  <c r="V177" i="4"/>
  <c r="R178" i="4"/>
  <c r="S178" i="4" s="1"/>
  <c r="V178" i="4"/>
  <c r="R179" i="4"/>
  <c r="S179" i="4" s="1"/>
  <c r="V179" i="4"/>
  <c r="R180" i="4"/>
  <c r="S180" i="4" s="1"/>
  <c r="V180" i="4"/>
  <c r="R181" i="4"/>
  <c r="S181" i="4" s="1"/>
  <c r="V181" i="4"/>
  <c r="R182" i="4"/>
  <c r="S182" i="4" s="1"/>
  <c r="V182" i="4"/>
  <c r="R183" i="4"/>
  <c r="S183" i="4" s="1"/>
  <c r="V183" i="4"/>
  <c r="R184" i="4"/>
  <c r="S184" i="4" s="1"/>
  <c r="V184" i="4"/>
  <c r="R185" i="4"/>
  <c r="S185" i="4" s="1"/>
  <c r="V185" i="4"/>
  <c r="R186" i="4"/>
  <c r="S186" i="4" s="1"/>
  <c r="V186" i="4"/>
  <c r="R187" i="4"/>
  <c r="S187" i="4" s="1"/>
  <c r="V187" i="4"/>
  <c r="R188" i="4"/>
  <c r="S188" i="4" s="1"/>
  <c r="V188" i="4"/>
  <c r="R189" i="4"/>
  <c r="S189" i="4" s="1"/>
  <c r="V189" i="4"/>
  <c r="R190" i="4"/>
  <c r="S190" i="4" s="1"/>
  <c r="V190" i="4"/>
  <c r="R191" i="4"/>
  <c r="S191" i="4" s="1"/>
  <c r="V191" i="4"/>
  <c r="R192" i="4"/>
  <c r="S192" i="4" s="1"/>
  <c r="V192" i="4"/>
  <c r="R193" i="4"/>
  <c r="S193" i="4" s="1"/>
  <c r="V193" i="4"/>
  <c r="R194" i="4"/>
  <c r="S194" i="4" s="1"/>
  <c r="V194" i="4"/>
  <c r="R195" i="4"/>
  <c r="S195" i="4" s="1"/>
  <c r="V195" i="4"/>
  <c r="R196" i="4"/>
  <c r="S196" i="4" s="1"/>
  <c r="V196" i="4"/>
  <c r="R197" i="4"/>
  <c r="S197" i="4" s="1"/>
  <c r="V197" i="4"/>
  <c r="R198" i="4"/>
  <c r="S198" i="4" s="1"/>
  <c r="V198" i="4"/>
  <c r="R199" i="4"/>
  <c r="S199" i="4" s="1"/>
  <c r="V199" i="4"/>
  <c r="R200" i="4"/>
  <c r="S200" i="4" s="1"/>
  <c r="V200" i="4"/>
  <c r="R201" i="4"/>
  <c r="S201" i="4" s="1"/>
  <c r="V201" i="4"/>
  <c r="R202" i="4"/>
  <c r="S202" i="4" s="1"/>
  <c r="V202" i="4"/>
  <c r="R203" i="4"/>
  <c r="S203" i="4" s="1"/>
  <c r="V203" i="4"/>
  <c r="R204" i="4"/>
  <c r="S204" i="4" s="1"/>
  <c r="V204" i="4"/>
  <c r="R205" i="4"/>
  <c r="S205" i="4" s="1"/>
  <c r="V205" i="4"/>
  <c r="R206" i="4"/>
  <c r="S206" i="4" s="1"/>
  <c r="V206" i="4"/>
  <c r="R207" i="4"/>
  <c r="S207" i="4" s="1"/>
  <c r="V207" i="4"/>
  <c r="R208" i="4"/>
  <c r="S208" i="4" s="1"/>
  <c r="V208" i="4"/>
  <c r="R209" i="4"/>
  <c r="S209" i="4" s="1"/>
  <c r="V209" i="4"/>
  <c r="R210" i="4"/>
  <c r="S210" i="4" s="1"/>
  <c r="V210" i="4"/>
  <c r="R211" i="4"/>
  <c r="S211" i="4" s="1"/>
  <c r="V211" i="4"/>
  <c r="R212" i="4"/>
  <c r="S212" i="4" s="1"/>
  <c r="V212" i="4"/>
  <c r="R213" i="4"/>
  <c r="S213" i="4" s="1"/>
  <c r="V213" i="4"/>
  <c r="R214" i="4"/>
  <c r="S214" i="4" s="1"/>
  <c r="V214" i="4"/>
  <c r="R215" i="4"/>
  <c r="S215" i="4" s="1"/>
  <c r="V215" i="4"/>
  <c r="R216" i="4"/>
  <c r="S216" i="4" s="1"/>
  <c r="V216" i="4"/>
  <c r="R217" i="4"/>
  <c r="S217" i="4" s="1"/>
  <c r="V217" i="4"/>
  <c r="R218" i="4"/>
  <c r="S218" i="4" s="1"/>
  <c r="V218" i="4"/>
  <c r="R219" i="4"/>
  <c r="S219" i="4" s="1"/>
  <c r="V219" i="4"/>
  <c r="R220" i="4"/>
  <c r="S220" i="4" s="1"/>
  <c r="V220" i="4"/>
  <c r="R221" i="4"/>
  <c r="S221" i="4" s="1"/>
  <c r="V221" i="4"/>
  <c r="R222" i="4"/>
  <c r="S222" i="4" s="1"/>
  <c r="V222" i="4"/>
  <c r="R223" i="4"/>
  <c r="S223" i="4" s="1"/>
  <c r="V223" i="4"/>
  <c r="R224" i="4"/>
  <c r="S224" i="4" s="1"/>
  <c r="V224" i="4"/>
  <c r="R225" i="4"/>
  <c r="S225" i="4" s="1"/>
  <c r="V225" i="4"/>
  <c r="R226" i="4"/>
  <c r="S226" i="4" s="1"/>
  <c r="V226" i="4"/>
  <c r="R227" i="4"/>
  <c r="S227" i="4" s="1"/>
  <c r="V227" i="4"/>
  <c r="R228" i="4"/>
  <c r="S228" i="4" s="1"/>
  <c r="V228" i="4"/>
  <c r="R229" i="4"/>
  <c r="S229" i="4" s="1"/>
  <c r="V229" i="4"/>
  <c r="R230" i="4"/>
  <c r="S230" i="4" s="1"/>
  <c r="V230" i="4"/>
  <c r="R231" i="4"/>
  <c r="S231" i="4" s="1"/>
  <c r="V231" i="4"/>
  <c r="R232" i="4"/>
  <c r="S232" i="4" s="1"/>
  <c r="V232" i="4"/>
  <c r="R233" i="4"/>
  <c r="S233" i="4" s="1"/>
  <c r="V233" i="4"/>
  <c r="R234" i="4"/>
  <c r="S234" i="4" s="1"/>
  <c r="V234" i="4"/>
  <c r="R235" i="4"/>
  <c r="S235" i="4" s="1"/>
  <c r="V235" i="4"/>
  <c r="R236" i="4"/>
  <c r="S236" i="4" s="1"/>
  <c r="V236" i="4"/>
  <c r="R237" i="4"/>
  <c r="S237" i="4" s="1"/>
  <c r="V237" i="4"/>
  <c r="R238" i="4"/>
  <c r="S238" i="4" s="1"/>
  <c r="V238" i="4"/>
  <c r="R239" i="4"/>
  <c r="S239" i="4" s="1"/>
  <c r="V239" i="4"/>
  <c r="R240" i="4"/>
  <c r="S240" i="4" s="1"/>
  <c r="V240" i="4"/>
  <c r="R241" i="4"/>
  <c r="S241" i="4" s="1"/>
  <c r="V241" i="4"/>
  <c r="R242" i="4"/>
  <c r="S242" i="4" s="1"/>
  <c r="V242" i="4"/>
  <c r="R243" i="4"/>
  <c r="S243" i="4" s="1"/>
  <c r="V243" i="4"/>
  <c r="R244" i="4"/>
  <c r="S244" i="4" s="1"/>
  <c r="V244" i="4"/>
  <c r="R245" i="4"/>
  <c r="S245" i="4" s="1"/>
  <c r="V245" i="4"/>
  <c r="R246" i="4"/>
  <c r="S246" i="4" s="1"/>
  <c r="V246" i="4"/>
  <c r="R247" i="4"/>
  <c r="S247" i="4" s="1"/>
  <c r="V247" i="4"/>
  <c r="R248" i="4"/>
  <c r="S248" i="4" s="1"/>
  <c r="V248" i="4"/>
  <c r="R249" i="4"/>
  <c r="S249" i="4" s="1"/>
  <c r="V249" i="4"/>
  <c r="R250" i="4"/>
  <c r="S250" i="4" s="1"/>
  <c r="V250" i="4"/>
  <c r="R251" i="4"/>
  <c r="S251" i="4" s="1"/>
  <c r="V251" i="4"/>
  <c r="R252" i="4"/>
  <c r="S252" i="4" s="1"/>
  <c r="V252" i="4"/>
  <c r="R253" i="4"/>
  <c r="S253" i="4" s="1"/>
  <c r="V253" i="4"/>
  <c r="R254" i="4"/>
  <c r="S254" i="4" s="1"/>
  <c r="V254" i="4"/>
  <c r="R255" i="4"/>
  <c r="S255" i="4" s="1"/>
  <c r="V255" i="4"/>
  <c r="R256" i="4"/>
  <c r="S256" i="4" s="1"/>
  <c r="V256" i="4"/>
  <c r="R257" i="4"/>
  <c r="S257" i="4" s="1"/>
  <c r="V257" i="4"/>
  <c r="R258" i="4"/>
  <c r="S258" i="4" s="1"/>
  <c r="V258" i="4"/>
  <c r="R259" i="4"/>
  <c r="S259" i="4" s="1"/>
  <c r="V259" i="4"/>
  <c r="R260" i="4"/>
  <c r="S260" i="4" s="1"/>
  <c r="V260" i="4"/>
  <c r="R261" i="4"/>
  <c r="S261" i="4" s="1"/>
  <c r="V261" i="4"/>
  <c r="R262" i="4"/>
  <c r="S262" i="4" s="1"/>
  <c r="V262" i="4"/>
  <c r="R263" i="4"/>
  <c r="S263" i="4" s="1"/>
  <c r="V263" i="4"/>
  <c r="R264" i="4"/>
  <c r="S264" i="4" s="1"/>
  <c r="V264" i="4"/>
  <c r="R265" i="4"/>
  <c r="S265" i="4" s="1"/>
  <c r="V265" i="4"/>
  <c r="R266" i="4"/>
  <c r="S266" i="4" s="1"/>
  <c r="V266" i="4"/>
  <c r="R267" i="4"/>
  <c r="S267" i="4" s="1"/>
  <c r="V267" i="4"/>
  <c r="R268" i="4"/>
  <c r="S268" i="4" s="1"/>
  <c r="V268" i="4"/>
  <c r="R269" i="4"/>
  <c r="S269" i="4" s="1"/>
  <c r="V269" i="4"/>
  <c r="R270" i="4"/>
  <c r="S270" i="4" s="1"/>
  <c r="V270" i="4"/>
  <c r="R271" i="4"/>
  <c r="S271" i="4" s="1"/>
  <c r="V271" i="4"/>
  <c r="R272" i="4"/>
  <c r="S272" i="4" s="1"/>
  <c r="V272" i="4"/>
  <c r="R273" i="4"/>
  <c r="S273" i="4" s="1"/>
  <c r="V273" i="4"/>
  <c r="R274" i="4"/>
  <c r="S274" i="4" s="1"/>
  <c r="V274" i="4"/>
  <c r="R275" i="4"/>
  <c r="S275" i="4" s="1"/>
  <c r="V275" i="4"/>
  <c r="R276" i="4"/>
  <c r="S276" i="4" s="1"/>
  <c r="V276" i="4"/>
  <c r="R277" i="4"/>
  <c r="S277" i="4" s="1"/>
  <c r="V277" i="4"/>
  <c r="R278" i="4"/>
  <c r="S278" i="4" s="1"/>
  <c r="V278" i="4"/>
  <c r="R279" i="4"/>
  <c r="S279" i="4" s="1"/>
  <c r="V279" i="4"/>
  <c r="R280" i="4"/>
  <c r="S280" i="4" s="1"/>
  <c r="V280" i="4"/>
  <c r="R281" i="4"/>
  <c r="S281" i="4" s="1"/>
  <c r="V281" i="4"/>
  <c r="R282" i="4"/>
  <c r="S282" i="4" s="1"/>
  <c r="V282" i="4"/>
  <c r="R283" i="4"/>
  <c r="S283" i="4" s="1"/>
  <c r="V283" i="4"/>
  <c r="R284" i="4"/>
  <c r="S284" i="4" s="1"/>
  <c r="V284" i="4"/>
  <c r="R285" i="4"/>
  <c r="S285" i="4" s="1"/>
  <c r="V285" i="4"/>
  <c r="R286" i="4"/>
  <c r="S286" i="4" s="1"/>
  <c r="V286" i="4"/>
  <c r="R287" i="4"/>
  <c r="S287" i="4" s="1"/>
  <c r="V287" i="4"/>
  <c r="R288" i="4"/>
  <c r="S288" i="4" s="1"/>
  <c r="V288" i="4"/>
  <c r="R289" i="4"/>
  <c r="S289" i="4" s="1"/>
  <c r="V289" i="4"/>
  <c r="R290" i="4"/>
  <c r="S290" i="4" s="1"/>
  <c r="V290" i="4"/>
  <c r="R291" i="4"/>
  <c r="S291" i="4" s="1"/>
  <c r="V291" i="4"/>
  <c r="R292" i="4"/>
  <c r="S292" i="4" s="1"/>
  <c r="V292" i="4"/>
  <c r="R293" i="4"/>
  <c r="S293" i="4" s="1"/>
  <c r="V293" i="4"/>
  <c r="R294" i="4"/>
  <c r="S294" i="4" s="1"/>
  <c r="V294" i="4"/>
  <c r="R295" i="4"/>
  <c r="S295" i="4" s="1"/>
  <c r="V295" i="4"/>
  <c r="R296" i="4"/>
  <c r="S296" i="4" s="1"/>
  <c r="V296" i="4"/>
  <c r="R297" i="4"/>
  <c r="S297" i="4" s="1"/>
  <c r="V297" i="4"/>
  <c r="R298" i="4"/>
  <c r="S298" i="4" s="1"/>
  <c r="V298" i="4"/>
  <c r="R299" i="4"/>
  <c r="S299" i="4" s="1"/>
  <c r="V299" i="4"/>
  <c r="R300" i="4"/>
  <c r="S300" i="4" s="1"/>
  <c r="V300" i="4"/>
  <c r="R301" i="4"/>
  <c r="S301" i="4" s="1"/>
  <c r="V301" i="4"/>
  <c r="R302" i="4"/>
  <c r="S302" i="4" s="1"/>
  <c r="V302" i="4"/>
  <c r="R303" i="4"/>
  <c r="S303" i="4" s="1"/>
  <c r="V303" i="4"/>
  <c r="R304" i="4"/>
  <c r="S304" i="4" s="1"/>
  <c r="V304" i="4"/>
  <c r="R305" i="4"/>
  <c r="S305" i="4" s="1"/>
  <c r="V305" i="4"/>
  <c r="R306" i="4"/>
  <c r="S306" i="4" s="1"/>
  <c r="V306" i="4"/>
  <c r="R307" i="4"/>
  <c r="S307" i="4" s="1"/>
  <c r="V307" i="4"/>
  <c r="R308" i="4"/>
  <c r="S308" i="4" s="1"/>
  <c r="V308" i="4"/>
  <c r="R309" i="4"/>
  <c r="S309" i="4" s="1"/>
  <c r="V309" i="4"/>
  <c r="R310" i="4"/>
  <c r="S310" i="4" s="1"/>
  <c r="V310" i="4"/>
  <c r="R311" i="4"/>
  <c r="S311" i="4" s="1"/>
  <c r="V311" i="4"/>
  <c r="R312" i="4"/>
  <c r="S312" i="4" s="1"/>
  <c r="V312" i="4"/>
  <c r="R313" i="4"/>
  <c r="S313" i="4" s="1"/>
  <c r="V313" i="4"/>
  <c r="R314" i="4"/>
  <c r="S314" i="4" s="1"/>
  <c r="V314" i="4"/>
  <c r="R315" i="4"/>
  <c r="S315" i="4" s="1"/>
  <c r="V315" i="4"/>
  <c r="R316" i="4"/>
  <c r="S316" i="4" s="1"/>
  <c r="V316" i="4"/>
  <c r="R317" i="4"/>
  <c r="S317" i="4" s="1"/>
  <c r="V317" i="4"/>
  <c r="R318" i="4"/>
  <c r="S318" i="4" s="1"/>
  <c r="V318" i="4"/>
  <c r="R319" i="4"/>
  <c r="S319" i="4" s="1"/>
  <c r="V319" i="4"/>
  <c r="R320" i="4"/>
  <c r="S320" i="4" s="1"/>
  <c r="V320" i="4"/>
  <c r="R321" i="4"/>
  <c r="S321" i="4" s="1"/>
  <c r="V321" i="4"/>
  <c r="R322" i="4"/>
  <c r="S322" i="4" s="1"/>
  <c r="V322" i="4"/>
  <c r="R323" i="4"/>
  <c r="S323" i="4" s="1"/>
  <c r="V323" i="4"/>
  <c r="R324" i="4"/>
  <c r="S324" i="4" s="1"/>
  <c r="V324" i="4"/>
  <c r="R325" i="4"/>
  <c r="S325" i="4" s="1"/>
  <c r="V325" i="4"/>
  <c r="R326" i="4"/>
  <c r="S326" i="4" s="1"/>
  <c r="V326" i="4"/>
  <c r="R327" i="4"/>
  <c r="S327" i="4" s="1"/>
  <c r="V327" i="4"/>
  <c r="R328" i="4"/>
  <c r="S328" i="4" s="1"/>
  <c r="V328" i="4"/>
  <c r="R329" i="4"/>
  <c r="S329" i="4" s="1"/>
  <c r="V329" i="4"/>
  <c r="R330" i="4"/>
  <c r="S330" i="4" s="1"/>
  <c r="V330" i="4"/>
  <c r="R331" i="4"/>
  <c r="S331" i="4" s="1"/>
  <c r="V331" i="4"/>
  <c r="R332" i="4"/>
  <c r="S332" i="4" s="1"/>
  <c r="V332" i="4"/>
  <c r="R333" i="4"/>
  <c r="S333" i="4" s="1"/>
  <c r="V333" i="4"/>
  <c r="R334" i="4"/>
  <c r="S334" i="4" s="1"/>
  <c r="V334" i="4"/>
  <c r="R335" i="4"/>
  <c r="S335" i="4" s="1"/>
  <c r="V335" i="4"/>
  <c r="R336" i="4"/>
  <c r="S336" i="4" s="1"/>
  <c r="V336" i="4"/>
  <c r="R337" i="4"/>
  <c r="S337" i="4" s="1"/>
  <c r="V337" i="4"/>
  <c r="R338" i="4"/>
  <c r="S338" i="4" s="1"/>
  <c r="V338" i="4"/>
  <c r="R339" i="4"/>
  <c r="S339" i="4" s="1"/>
  <c r="V339" i="4"/>
  <c r="R340" i="4"/>
  <c r="S340" i="4" s="1"/>
  <c r="V340" i="4"/>
  <c r="R341" i="4"/>
  <c r="S341" i="4" s="1"/>
  <c r="V341" i="4"/>
  <c r="R342" i="4"/>
  <c r="S342" i="4" s="1"/>
  <c r="V342" i="4"/>
  <c r="R343" i="4"/>
  <c r="S343" i="4" s="1"/>
  <c r="V343" i="4"/>
  <c r="R344" i="4"/>
  <c r="S344" i="4" s="1"/>
  <c r="V344" i="4"/>
  <c r="R345" i="4"/>
  <c r="S345" i="4" s="1"/>
  <c r="V345" i="4"/>
  <c r="R346" i="4"/>
  <c r="S346" i="4" s="1"/>
  <c r="V346" i="4"/>
  <c r="R347" i="4"/>
  <c r="S347" i="4" s="1"/>
  <c r="V347" i="4"/>
  <c r="R348" i="4"/>
  <c r="S348" i="4" s="1"/>
  <c r="V348" i="4"/>
  <c r="R349" i="4"/>
  <c r="S349" i="4" s="1"/>
  <c r="V349" i="4"/>
  <c r="R350" i="4"/>
  <c r="S350" i="4" s="1"/>
  <c r="V350" i="4"/>
  <c r="R351" i="4"/>
  <c r="S351" i="4" s="1"/>
  <c r="V351" i="4"/>
  <c r="R352" i="4"/>
  <c r="S352" i="4" s="1"/>
  <c r="V352" i="4"/>
  <c r="R353" i="4"/>
  <c r="S353" i="4" s="1"/>
  <c r="V353" i="4"/>
  <c r="R354" i="4"/>
  <c r="S354" i="4" s="1"/>
  <c r="V354" i="4"/>
  <c r="R355" i="4"/>
  <c r="S355" i="4" s="1"/>
  <c r="V355" i="4"/>
  <c r="R356" i="4"/>
  <c r="S356" i="4" s="1"/>
  <c r="V356" i="4"/>
  <c r="R357" i="4"/>
  <c r="S357" i="4" s="1"/>
  <c r="V357" i="4"/>
  <c r="R358" i="4"/>
  <c r="S358" i="4" s="1"/>
  <c r="V358" i="4"/>
  <c r="R359" i="4"/>
  <c r="S359" i="4" s="1"/>
  <c r="V359" i="4"/>
  <c r="R360" i="4"/>
  <c r="S360" i="4" s="1"/>
  <c r="V360" i="4"/>
  <c r="R361" i="4"/>
  <c r="S361" i="4" s="1"/>
  <c r="V361" i="4"/>
  <c r="R362" i="4"/>
  <c r="S362" i="4" s="1"/>
  <c r="V362" i="4"/>
  <c r="R363" i="4"/>
  <c r="S363" i="4" s="1"/>
  <c r="V363" i="4"/>
  <c r="R364" i="4"/>
  <c r="S364" i="4" s="1"/>
  <c r="V364" i="4"/>
  <c r="R365" i="4"/>
  <c r="S365" i="4" s="1"/>
  <c r="V365" i="4"/>
  <c r="R366" i="4"/>
  <c r="S366" i="4" s="1"/>
  <c r="V366" i="4"/>
  <c r="R367" i="4"/>
  <c r="S367" i="4" s="1"/>
  <c r="V367" i="4"/>
  <c r="R368" i="4"/>
  <c r="S368" i="4" s="1"/>
  <c r="V368" i="4"/>
  <c r="R369" i="4"/>
  <c r="S369" i="4" s="1"/>
  <c r="V369" i="4"/>
  <c r="R370" i="4"/>
  <c r="S370" i="4" s="1"/>
  <c r="V370" i="4"/>
  <c r="R371" i="4"/>
  <c r="S371" i="4" s="1"/>
  <c r="V371" i="4"/>
  <c r="R372" i="4"/>
  <c r="S372" i="4" s="1"/>
  <c r="V372" i="4"/>
  <c r="R373" i="4"/>
  <c r="S373" i="4" s="1"/>
  <c r="V373" i="4"/>
  <c r="R374" i="4"/>
  <c r="S374" i="4" s="1"/>
  <c r="V374" i="4"/>
  <c r="R375" i="4"/>
  <c r="S375" i="4" s="1"/>
  <c r="V375" i="4"/>
  <c r="R376" i="4"/>
  <c r="S376" i="4" s="1"/>
  <c r="V376" i="4"/>
  <c r="R377" i="4"/>
  <c r="S377" i="4" s="1"/>
  <c r="V377" i="4"/>
  <c r="R378" i="4"/>
  <c r="S378" i="4" s="1"/>
  <c r="V378" i="4"/>
  <c r="R379" i="4"/>
  <c r="S379" i="4" s="1"/>
  <c r="V379" i="4"/>
  <c r="R380" i="4"/>
  <c r="S380" i="4" s="1"/>
  <c r="V380" i="4"/>
  <c r="R381" i="4"/>
  <c r="S381" i="4" s="1"/>
  <c r="V381" i="4"/>
  <c r="R382" i="4"/>
  <c r="S382" i="4" s="1"/>
  <c r="V382" i="4"/>
  <c r="R383" i="4"/>
  <c r="S383" i="4" s="1"/>
  <c r="V383" i="4"/>
  <c r="R384" i="4"/>
  <c r="S384" i="4" s="1"/>
  <c r="V384" i="4"/>
  <c r="R385" i="4"/>
  <c r="S385" i="4" s="1"/>
  <c r="V385" i="4"/>
  <c r="R386" i="4"/>
  <c r="S386" i="4" s="1"/>
  <c r="V386" i="4"/>
  <c r="R387" i="4"/>
  <c r="S387" i="4" s="1"/>
  <c r="V387" i="4"/>
  <c r="R388" i="4"/>
  <c r="S388" i="4" s="1"/>
  <c r="V388" i="4"/>
  <c r="R389" i="4"/>
  <c r="S389" i="4" s="1"/>
  <c r="V389" i="4"/>
  <c r="R390" i="4"/>
  <c r="S390" i="4" s="1"/>
  <c r="V390" i="4"/>
  <c r="R391" i="4"/>
  <c r="S391" i="4" s="1"/>
  <c r="V391" i="4"/>
  <c r="R392" i="4"/>
  <c r="S392" i="4" s="1"/>
  <c r="V392" i="4"/>
  <c r="R393" i="4"/>
  <c r="S393" i="4" s="1"/>
  <c r="V393" i="4"/>
  <c r="R394" i="4"/>
  <c r="S394" i="4" s="1"/>
  <c r="V394" i="4"/>
  <c r="R395" i="4"/>
  <c r="S395" i="4" s="1"/>
  <c r="V395" i="4"/>
  <c r="R396" i="4"/>
  <c r="S396" i="4" s="1"/>
  <c r="V396" i="4"/>
  <c r="R397" i="4"/>
  <c r="S397" i="4" s="1"/>
  <c r="V397" i="4"/>
  <c r="R398" i="4"/>
  <c r="S398" i="4" s="1"/>
  <c r="V398" i="4"/>
  <c r="R399" i="4"/>
  <c r="S399" i="4" s="1"/>
  <c r="V399" i="4"/>
  <c r="R400" i="4"/>
  <c r="S400" i="4" s="1"/>
  <c r="V400" i="4"/>
  <c r="R401" i="4"/>
  <c r="S401" i="4" s="1"/>
  <c r="V401" i="4"/>
  <c r="R402" i="4"/>
  <c r="S402" i="4" s="1"/>
  <c r="V402" i="4"/>
  <c r="R403" i="4"/>
  <c r="S403" i="4" s="1"/>
  <c r="V403" i="4"/>
  <c r="R404" i="4"/>
  <c r="S404" i="4" s="1"/>
  <c r="V404" i="4"/>
  <c r="R405" i="4"/>
  <c r="S405" i="4" s="1"/>
  <c r="V405" i="4"/>
  <c r="R406" i="4"/>
  <c r="S406" i="4" s="1"/>
  <c r="V406" i="4"/>
  <c r="R407" i="4"/>
  <c r="S407" i="4" s="1"/>
  <c r="V407" i="4"/>
  <c r="R408" i="4"/>
  <c r="S408" i="4" s="1"/>
  <c r="V408" i="4"/>
  <c r="R409" i="4"/>
  <c r="S409" i="4" s="1"/>
  <c r="V409" i="4"/>
  <c r="R410" i="4"/>
  <c r="S410" i="4" s="1"/>
  <c r="V410" i="4"/>
  <c r="R411" i="4"/>
  <c r="S411" i="4" s="1"/>
  <c r="V411" i="4"/>
  <c r="R412" i="4"/>
  <c r="S412" i="4" s="1"/>
  <c r="V412" i="4"/>
  <c r="R413" i="4"/>
  <c r="S413" i="4" s="1"/>
  <c r="V413" i="4"/>
  <c r="R414" i="4"/>
  <c r="S414" i="4" s="1"/>
  <c r="V414" i="4"/>
  <c r="R415" i="4"/>
  <c r="S415" i="4" s="1"/>
  <c r="V415" i="4"/>
  <c r="R416" i="4"/>
  <c r="S416" i="4" s="1"/>
  <c r="V416" i="4"/>
  <c r="R417" i="4"/>
  <c r="S417" i="4" s="1"/>
  <c r="V417" i="4"/>
  <c r="R418" i="4"/>
  <c r="S418" i="4" s="1"/>
  <c r="V418" i="4"/>
  <c r="R419" i="4"/>
  <c r="S419" i="4" s="1"/>
  <c r="V419" i="4"/>
  <c r="R420" i="4"/>
  <c r="S420" i="4" s="1"/>
  <c r="V420" i="4"/>
  <c r="R421" i="4"/>
  <c r="S421" i="4" s="1"/>
  <c r="V421" i="4"/>
  <c r="R422" i="4"/>
  <c r="S422" i="4" s="1"/>
  <c r="V422" i="4"/>
  <c r="R423" i="4"/>
  <c r="S423" i="4" s="1"/>
  <c r="V423" i="4"/>
  <c r="R424" i="4"/>
  <c r="S424" i="4" s="1"/>
  <c r="V424" i="4"/>
  <c r="R425" i="4"/>
  <c r="S425" i="4" s="1"/>
  <c r="V425" i="4"/>
  <c r="R426" i="4"/>
  <c r="S426" i="4" s="1"/>
  <c r="V426" i="4"/>
  <c r="R427" i="4"/>
  <c r="S427" i="4" s="1"/>
  <c r="V427" i="4"/>
  <c r="R428" i="4"/>
  <c r="S428" i="4" s="1"/>
  <c r="V428" i="4"/>
  <c r="R429" i="4"/>
  <c r="S429" i="4" s="1"/>
  <c r="V429" i="4"/>
  <c r="R430" i="4"/>
  <c r="S430" i="4" s="1"/>
  <c r="V430" i="4"/>
  <c r="R431" i="4"/>
  <c r="S431" i="4" s="1"/>
  <c r="V431" i="4"/>
  <c r="R432" i="4"/>
  <c r="S432" i="4" s="1"/>
  <c r="V432" i="4"/>
  <c r="R433" i="4"/>
  <c r="S433" i="4" s="1"/>
  <c r="V433" i="4"/>
  <c r="R434" i="4"/>
  <c r="S434" i="4" s="1"/>
  <c r="V434" i="4"/>
  <c r="R435" i="4"/>
  <c r="S435" i="4" s="1"/>
  <c r="V435" i="4"/>
  <c r="R436" i="4"/>
  <c r="S436" i="4" s="1"/>
  <c r="V436" i="4"/>
  <c r="R437" i="4"/>
  <c r="S437" i="4" s="1"/>
  <c r="V437" i="4"/>
  <c r="R438" i="4"/>
  <c r="S438" i="4" s="1"/>
  <c r="V438" i="4"/>
  <c r="R439" i="4"/>
  <c r="S439" i="4" s="1"/>
  <c r="V439" i="4"/>
  <c r="R440" i="4"/>
  <c r="S440" i="4" s="1"/>
  <c r="V440" i="4"/>
  <c r="R441" i="4"/>
  <c r="S441" i="4" s="1"/>
  <c r="V441" i="4"/>
  <c r="R442" i="4"/>
  <c r="S442" i="4" s="1"/>
  <c r="V442" i="4"/>
  <c r="R443" i="4"/>
  <c r="S443" i="4" s="1"/>
  <c r="V443" i="4"/>
  <c r="R444" i="4"/>
  <c r="S444" i="4" s="1"/>
  <c r="V444" i="4"/>
  <c r="R445" i="4"/>
  <c r="S445" i="4" s="1"/>
  <c r="V445" i="4"/>
  <c r="R446" i="4"/>
  <c r="S446" i="4" s="1"/>
  <c r="V446" i="4"/>
  <c r="R447" i="4"/>
  <c r="S447" i="4" s="1"/>
  <c r="V447" i="4"/>
  <c r="R448" i="4"/>
  <c r="S448" i="4" s="1"/>
  <c r="V448" i="4"/>
  <c r="R449" i="4"/>
  <c r="S449" i="4" s="1"/>
  <c r="V449" i="4"/>
  <c r="R450" i="4"/>
  <c r="S450" i="4" s="1"/>
  <c r="V450" i="4"/>
  <c r="R451" i="4"/>
  <c r="S451" i="4" s="1"/>
  <c r="V451" i="4"/>
  <c r="R452" i="4"/>
  <c r="S452" i="4" s="1"/>
  <c r="V452" i="4"/>
  <c r="R453" i="4"/>
  <c r="S453" i="4" s="1"/>
  <c r="V453" i="4"/>
  <c r="R454" i="4"/>
  <c r="S454" i="4" s="1"/>
  <c r="V454" i="4"/>
  <c r="R455" i="4"/>
  <c r="S455" i="4" s="1"/>
  <c r="V455" i="4"/>
  <c r="R456" i="4"/>
  <c r="S456" i="4" s="1"/>
  <c r="V456" i="4"/>
  <c r="R457" i="4"/>
  <c r="S457" i="4" s="1"/>
  <c r="V457" i="4"/>
  <c r="R458" i="4"/>
  <c r="S458" i="4" s="1"/>
  <c r="V458" i="4"/>
  <c r="R459" i="4"/>
  <c r="S459" i="4" s="1"/>
  <c r="V459" i="4"/>
  <c r="R460" i="4"/>
  <c r="S460" i="4" s="1"/>
  <c r="V460" i="4"/>
  <c r="R461" i="4"/>
  <c r="S461" i="4" s="1"/>
  <c r="V461" i="4"/>
  <c r="R462" i="4"/>
  <c r="S462" i="4" s="1"/>
  <c r="V462" i="4"/>
  <c r="R463" i="4"/>
  <c r="S463" i="4" s="1"/>
  <c r="V463" i="4"/>
  <c r="R464" i="4"/>
  <c r="S464" i="4" s="1"/>
  <c r="V464" i="4"/>
  <c r="R465" i="4"/>
  <c r="S465" i="4" s="1"/>
  <c r="V465" i="4"/>
  <c r="R466" i="4"/>
  <c r="S466" i="4" s="1"/>
  <c r="V466" i="4"/>
  <c r="R467" i="4"/>
  <c r="S467" i="4" s="1"/>
  <c r="V467" i="4"/>
  <c r="R468" i="4"/>
  <c r="S468" i="4" s="1"/>
  <c r="V468" i="4"/>
  <c r="R469" i="4"/>
  <c r="S469" i="4" s="1"/>
  <c r="V469" i="4"/>
  <c r="R470" i="4"/>
  <c r="S470" i="4" s="1"/>
  <c r="V470" i="4"/>
  <c r="R471" i="4"/>
  <c r="S471" i="4" s="1"/>
  <c r="V471" i="4"/>
  <c r="R472" i="4"/>
  <c r="S472" i="4" s="1"/>
  <c r="V472" i="4"/>
  <c r="R473" i="4"/>
  <c r="S473" i="4" s="1"/>
  <c r="V473" i="4"/>
  <c r="R474" i="4"/>
  <c r="S474" i="4" s="1"/>
  <c r="V474" i="4"/>
  <c r="R475" i="4"/>
  <c r="S475" i="4" s="1"/>
  <c r="V475" i="4"/>
  <c r="R476" i="4"/>
  <c r="S476" i="4" s="1"/>
  <c r="V476" i="4"/>
  <c r="R477" i="4"/>
  <c r="S477" i="4" s="1"/>
  <c r="V477" i="4"/>
  <c r="R478" i="4"/>
  <c r="S478" i="4" s="1"/>
  <c r="V478" i="4"/>
  <c r="R479" i="4"/>
  <c r="S479" i="4" s="1"/>
  <c r="V479" i="4"/>
  <c r="R480" i="4"/>
  <c r="S480" i="4" s="1"/>
  <c r="V480" i="4"/>
  <c r="R481" i="4"/>
  <c r="S481" i="4" s="1"/>
  <c r="V481" i="4"/>
  <c r="R482" i="4"/>
  <c r="S482" i="4" s="1"/>
  <c r="V482" i="4"/>
  <c r="R483" i="4"/>
  <c r="S483" i="4" s="1"/>
  <c r="V483" i="4"/>
  <c r="R484" i="4"/>
  <c r="S484" i="4" s="1"/>
  <c r="V484" i="4"/>
  <c r="R485" i="4"/>
  <c r="S485" i="4" s="1"/>
  <c r="V485" i="4"/>
  <c r="R486" i="4"/>
  <c r="S486" i="4" s="1"/>
  <c r="V486" i="4"/>
  <c r="R487" i="4"/>
  <c r="S487" i="4" s="1"/>
  <c r="V487" i="4"/>
  <c r="R488" i="4"/>
  <c r="S488" i="4" s="1"/>
  <c r="V488" i="4"/>
  <c r="R489" i="4"/>
  <c r="S489" i="4" s="1"/>
  <c r="V489" i="4"/>
  <c r="R490" i="4"/>
  <c r="S490" i="4" s="1"/>
  <c r="V490" i="4"/>
  <c r="R491" i="4"/>
  <c r="S491" i="4" s="1"/>
  <c r="V491" i="4"/>
  <c r="R492" i="4"/>
  <c r="S492" i="4" s="1"/>
  <c r="V492" i="4"/>
  <c r="R493" i="4"/>
  <c r="S493" i="4" s="1"/>
  <c r="V493" i="4"/>
  <c r="R494" i="4"/>
  <c r="S494" i="4" s="1"/>
  <c r="V494" i="4"/>
  <c r="R495" i="4"/>
  <c r="S495" i="4" s="1"/>
  <c r="V495" i="4"/>
  <c r="R496" i="4"/>
  <c r="S496" i="4" s="1"/>
  <c r="V496" i="4"/>
  <c r="R497" i="4"/>
  <c r="S497" i="4" s="1"/>
  <c r="V497" i="4"/>
  <c r="R498" i="4"/>
  <c r="S498" i="4" s="1"/>
  <c r="V498" i="4"/>
  <c r="R499" i="4"/>
  <c r="S499" i="4" s="1"/>
  <c r="V499" i="4"/>
  <c r="R500" i="4"/>
  <c r="S500" i="4" s="1"/>
  <c r="V500" i="4"/>
  <c r="R501" i="4"/>
  <c r="S501" i="4" s="1"/>
  <c r="V501" i="4"/>
  <c r="R502" i="4"/>
  <c r="S502" i="4" s="1"/>
  <c r="V502" i="4"/>
  <c r="R503" i="4"/>
  <c r="S503" i="4" s="1"/>
  <c r="V503" i="4"/>
  <c r="R504" i="4"/>
  <c r="S504" i="4" s="1"/>
  <c r="V504" i="4"/>
  <c r="R505" i="4"/>
  <c r="S505" i="4" s="1"/>
  <c r="V505" i="4"/>
  <c r="R506" i="4"/>
  <c r="S506" i="4" s="1"/>
  <c r="V506" i="4"/>
  <c r="R507" i="4"/>
  <c r="S507" i="4" s="1"/>
  <c r="V507" i="4"/>
  <c r="R508" i="4"/>
  <c r="S508" i="4" s="1"/>
  <c r="V508" i="4"/>
  <c r="R509" i="4"/>
  <c r="S509" i="4" s="1"/>
  <c r="V509" i="4"/>
  <c r="R510" i="4"/>
  <c r="S510" i="4" s="1"/>
  <c r="V510" i="4"/>
  <c r="R511" i="4"/>
  <c r="S511" i="4" s="1"/>
  <c r="V511" i="4"/>
  <c r="R512" i="4"/>
  <c r="S512" i="4" s="1"/>
  <c r="V512" i="4"/>
  <c r="R513" i="4"/>
  <c r="S513" i="4" s="1"/>
  <c r="V513" i="4"/>
  <c r="R514" i="4"/>
  <c r="S514" i="4" s="1"/>
  <c r="V514" i="4"/>
  <c r="R515" i="4"/>
  <c r="S515" i="4" s="1"/>
  <c r="V515" i="4"/>
  <c r="R516" i="4"/>
  <c r="S516" i="4" s="1"/>
  <c r="V516" i="4"/>
  <c r="R517" i="4"/>
  <c r="S517" i="4" s="1"/>
  <c r="V517" i="4"/>
  <c r="R518" i="4"/>
  <c r="S518" i="4" s="1"/>
  <c r="V518" i="4"/>
  <c r="R519" i="4"/>
  <c r="S519" i="4" s="1"/>
  <c r="V519" i="4"/>
  <c r="R520" i="4"/>
  <c r="S520" i="4" s="1"/>
  <c r="V520" i="4"/>
  <c r="R521" i="4"/>
  <c r="S521" i="4" s="1"/>
  <c r="V521" i="4"/>
  <c r="R522" i="4"/>
  <c r="S522" i="4" s="1"/>
  <c r="V522" i="4"/>
  <c r="R523" i="4"/>
  <c r="S523" i="4" s="1"/>
  <c r="V523" i="4"/>
  <c r="R524" i="4"/>
  <c r="S524" i="4" s="1"/>
  <c r="V524" i="4"/>
  <c r="R525" i="4"/>
  <c r="S525" i="4" s="1"/>
  <c r="V525" i="4"/>
  <c r="R526" i="4"/>
  <c r="S526" i="4" s="1"/>
  <c r="V526" i="4"/>
  <c r="R527" i="4"/>
  <c r="S527" i="4" s="1"/>
  <c r="V527" i="4"/>
  <c r="R528" i="4"/>
  <c r="S528" i="4" s="1"/>
  <c r="V528" i="4"/>
  <c r="R529" i="4"/>
  <c r="S529" i="4" s="1"/>
  <c r="V529" i="4"/>
  <c r="R530" i="4"/>
  <c r="S530" i="4" s="1"/>
  <c r="V530" i="4"/>
  <c r="R531" i="4"/>
  <c r="S531" i="4" s="1"/>
  <c r="V531" i="4"/>
  <c r="R532" i="4"/>
  <c r="S532" i="4" s="1"/>
  <c r="V532" i="4"/>
  <c r="R533" i="4"/>
  <c r="S533" i="4" s="1"/>
  <c r="V533" i="4"/>
  <c r="R534" i="4"/>
  <c r="S534" i="4" s="1"/>
  <c r="V534" i="4"/>
  <c r="R535" i="4"/>
  <c r="S535" i="4" s="1"/>
  <c r="V535" i="4"/>
  <c r="R536" i="4"/>
  <c r="S536" i="4" s="1"/>
  <c r="V536" i="4"/>
  <c r="R537" i="4"/>
  <c r="S537" i="4" s="1"/>
  <c r="V537" i="4"/>
  <c r="R538" i="4"/>
  <c r="S538" i="4" s="1"/>
  <c r="V538" i="4"/>
  <c r="R539" i="4"/>
  <c r="S539" i="4" s="1"/>
  <c r="V539" i="4"/>
  <c r="R540" i="4"/>
  <c r="S540" i="4" s="1"/>
  <c r="V540" i="4"/>
  <c r="R541" i="4"/>
  <c r="S541" i="4" s="1"/>
  <c r="V541" i="4"/>
  <c r="R542" i="4"/>
  <c r="S542" i="4" s="1"/>
  <c r="V542" i="4"/>
  <c r="R543" i="4"/>
  <c r="S543" i="4" s="1"/>
  <c r="V543" i="4"/>
  <c r="R544" i="4"/>
  <c r="S544" i="4" s="1"/>
  <c r="V544" i="4"/>
  <c r="R545" i="4"/>
  <c r="S545" i="4" s="1"/>
  <c r="V545" i="4"/>
  <c r="R546" i="4"/>
  <c r="S546" i="4" s="1"/>
  <c r="V546" i="4"/>
  <c r="R547" i="4"/>
  <c r="S547" i="4" s="1"/>
  <c r="V547" i="4"/>
  <c r="R548" i="4"/>
  <c r="S548" i="4" s="1"/>
  <c r="V548" i="4"/>
  <c r="R549" i="4"/>
  <c r="S549" i="4" s="1"/>
  <c r="V549" i="4"/>
  <c r="R550" i="4"/>
  <c r="S550" i="4" s="1"/>
  <c r="V550" i="4"/>
  <c r="R551" i="4"/>
  <c r="S551" i="4" s="1"/>
  <c r="V551" i="4"/>
  <c r="R552" i="4"/>
  <c r="S552" i="4" s="1"/>
  <c r="V552" i="4"/>
  <c r="R553" i="4"/>
  <c r="S553" i="4" s="1"/>
  <c r="V553" i="4"/>
  <c r="R554" i="4"/>
  <c r="S554" i="4" s="1"/>
  <c r="V554" i="4"/>
  <c r="R555" i="4"/>
  <c r="S555" i="4" s="1"/>
  <c r="V555" i="4"/>
  <c r="R556" i="4"/>
  <c r="S556" i="4" s="1"/>
  <c r="V556" i="4"/>
  <c r="R557" i="4"/>
  <c r="S557" i="4" s="1"/>
  <c r="V557" i="4"/>
  <c r="R558" i="4"/>
  <c r="S558" i="4" s="1"/>
  <c r="V558" i="4"/>
  <c r="R559" i="4"/>
  <c r="S559" i="4" s="1"/>
  <c r="V559" i="4"/>
  <c r="R560" i="4"/>
  <c r="S560" i="4" s="1"/>
  <c r="V560" i="4"/>
  <c r="R561" i="4"/>
  <c r="S561" i="4" s="1"/>
  <c r="V561" i="4"/>
  <c r="R562" i="4"/>
  <c r="S562" i="4" s="1"/>
  <c r="V562" i="4"/>
  <c r="R563" i="4"/>
  <c r="S563" i="4" s="1"/>
  <c r="V563" i="4"/>
  <c r="R564" i="4"/>
  <c r="S564" i="4" s="1"/>
  <c r="V564" i="4"/>
  <c r="R565" i="4"/>
  <c r="S565" i="4" s="1"/>
  <c r="V565" i="4"/>
  <c r="R566" i="4"/>
  <c r="S566" i="4" s="1"/>
  <c r="V566" i="4"/>
  <c r="R567" i="4"/>
  <c r="S567" i="4" s="1"/>
  <c r="V567" i="4"/>
  <c r="R568" i="4"/>
  <c r="S568" i="4" s="1"/>
  <c r="V568" i="4"/>
  <c r="R569" i="4"/>
  <c r="S569" i="4" s="1"/>
  <c r="V569" i="4"/>
  <c r="R570" i="4"/>
  <c r="S570" i="4" s="1"/>
  <c r="V570" i="4"/>
  <c r="R571" i="4"/>
  <c r="S571" i="4" s="1"/>
  <c r="V571" i="4"/>
  <c r="R572" i="4"/>
  <c r="S572" i="4" s="1"/>
  <c r="V572" i="4"/>
  <c r="R573" i="4"/>
  <c r="S573" i="4" s="1"/>
  <c r="V573" i="4"/>
  <c r="R574" i="4"/>
  <c r="S574" i="4" s="1"/>
  <c r="V574" i="4"/>
  <c r="R575" i="4"/>
  <c r="S575" i="4" s="1"/>
  <c r="V575" i="4"/>
  <c r="R576" i="4"/>
  <c r="S576" i="4" s="1"/>
  <c r="V576" i="4"/>
  <c r="R577" i="4"/>
  <c r="S577" i="4" s="1"/>
  <c r="V577" i="4"/>
  <c r="R578" i="4"/>
  <c r="S578" i="4" s="1"/>
  <c r="V578" i="4"/>
  <c r="R579" i="4"/>
  <c r="S579" i="4" s="1"/>
  <c r="V579" i="4"/>
  <c r="R580" i="4"/>
  <c r="S580" i="4" s="1"/>
  <c r="V580" i="4"/>
  <c r="R581" i="4"/>
  <c r="S581" i="4" s="1"/>
  <c r="V581" i="4"/>
  <c r="R582" i="4"/>
  <c r="S582" i="4" s="1"/>
  <c r="V582" i="4"/>
  <c r="R583" i="4"/>
  <c r="S583" i="4" s="1"/>
  <c r="V583" i="4"/>
  <c r="R584" i="4"/>
  <c r="S584" i="4" s="1"/>
  <c r="V584" i="4"/>
  <c r="R585" i="4"/>
  <c r="S585" i="4" s="1"/>
  <c r="V585" i="4"/>
  <c r="R586" i="4"/>
  <c r="S586" i="4" s="1"/>
  <c r="V586" i="4"/>
  <c r="R587" i="4"/>
  <c r="S587" i="4" s="1"/>
  <c r="V587" i="4"/>
  <c r="R588" i="4"/>
  <c r="S588" i="4" s="1"/>
  <c r="V588" i="4"/>
  <c r="R589" i="4"/>
  <c r="S589" i="4" s="1"/>
  <c r="V589" i="4"/>
  <c r="R590" i="4"/>
  <c r="S590" i="4" s="1"/>
  <c r="V590" i="4"/>
  <c r="R591" i="4"/>
  <c r="S591" i="4" s="1"/>
  <c r="V591" i="4"/>
  <c r="R592" i="4"/>
  <c r="S592" i="4" s="1"/>
  <c r="V592" i="4"/>
  <c r="R593" i="4"/>
  <c r="S593" i="4" s="1"/>
  <c r="V593" i="4"/>
  <c r="R594" i="4"/>
  <c r="S594" i="4" s="1"/>
  <c r="V594" i="4"/>
  <c r="R595" i="4"/>
  <c r="S595" i="4" s="1"/>
  <c r="V595" i="4"/>
  <c r="R596" i="4"/>
  <c r="S596" i="4" s="1"/>
  <c r="V596" i="4"/>
  <c r="R597" i="4"/>
  <c r="S597" i="4" s="1"/>
  <c r="V597" i="4"/>
  <c r="R598" i="4"/>
  <c r="S598" i="4" s="1"/>
  <c r="V598" i="4"/>
  <c r="R599" i="4"/>
  <c r="S599" i="4" s="1"/>
  <c r="V599" i="4"/>
  <c r="R600" i="4"/>
  <c r="S600" i="4" s="1"/>
  <c r="V600" i="4"/>
  <c r="R601" i="4"/>
  <c r="S601" i="4" s="1"/>
  <c r="V601" i="4"/>
  <c r="R602" i="4"/>
  <c r="S602" i="4" s="1"/>
  <c r="V602" i="4"/>
  <c r="R603" i="4"/>
  <c r="S603" i="4" s="1"/>
  <c r="V603" i="4"/>
  <c r="R604" i="4"/>
  <c r="S604" i="4" s="1"/>
  <c r="V604" i="4"/>
  <c r="R605" i="4"/>
  <c r="S605" i="4" s="1"/>
  <c r="V605" i="4"/>
  <c r="R606" i="4"/>
  <c r="S606" i="4" s="1"/>
  <c r="V606" i="4"/>
  <c r="R607" i="4"/>
  <c r="S607" i="4" s="1"/>
  <c r="V607" i="4"/>
  <c r="R608" i="4"/>
  <c r="S608" i="4" s="1"/>
  <c r="V608" i="4"/>
  <c r="R609" i="4"/>
  <c r="S609" i="4" s="1"/>
  <c r="V609" i="4"/>
  <c r="R610" i="4"/>
  <c r="S610" i="4" s="1"/>
  <c r="V610" i="4"/>
  <c r="R611" i="4"/>
  <c r="S611" i="4" s="1"/>
  <c r="V611" i="4"/>
  <c r="R612" i="4"/>
  <c r="S612" i="4" s="1"/>
  <c r="V612" i="4"/>
  <c r="R613" i="4"/>
  <c r="S613" i="4" s="1"/>
  <c r="V613" i="4"/>
  <c r="R614" i="4"/>
  <c r="S614" i="4" s="1"/>
  <c r="V614" i="4"/>
  <c r="R615" i="4"/>
  <c r="S615" i="4" s="1"/>
  <c r="V615" i="4"/>
  <c r="R616" i="4"/>
  <c r="S616" i="4" s="1"/>
  <c r="V616" i="4"/>
  <c r="R617" i="4"/>
  <c r="S617" i="4" s="1"/>
  <c r="V617" i="4"/>
  <c r="R618" i="4"/>
  <c r="S618" i="4" s="1"/>
  <c r="V618" i="4"/>
  <c r="R619" i="4"/>
  <c r="S619" i="4" s="1"/>
  <c r="V619" i="4"/>
  <c r="R620" i="4"/>
  <c r="S620" i="4" s="1"/>
  <c r="V620" i="4"/>
  <c r="R621" i="4"/>
  <c r="S621" i="4" s="1"/>
  <c r="V621" i="4"/>
  <c r="R622" i="4"/>
  <c r="S622" i="4" s="1"/>
  <c r="V622" i="4"/>
  <c r="R623" i="4"/>
  <c r="S623" i="4" s="1"/>
  <c r="V623" i="4"/>
  <c r="R624" i="4"/>
  <c r="S624" i="4" s="1"/>
  <c r="V624" i="4"/>
  <c r="R625" i="4"/>
  <c r="S625" i="4" s="1"/>
  <c r="V625" i="4"/>
  <c r="R626" i="4"/>
  <c r="S626" i="4" s="1"/>
  <c r="V626" i="4"/>
  <c r="R627" i="4"/>
  <c r="S627" i="4" s="1"/>
  <c r="V627" i="4"/>
  <c r="R628" i="4"/>
  <c r="S628" i="4" s="1"/>
  <c r="V628" i="4"/>
  <c r="R629" i="4"/>
  <c r="S629" i="4" s="1"/>
  <c r="V629" i="4"/>
  <c r="R630" i="4"/>
  <c r="S630" i="4" s="1"/>
  <c r="V630" i="4"/>
  <c r="R631" i="4"/>
  <c r="S631" i="4" s="1"/>
  <c r="V631" i="4"/>
  <c r="R632" i="4"/>
  <c r="S632" i="4" s="1"/>
  <c r="V632" i="4"/>
  <c r="R633" i="4"/>
  <c r="S633" i="4" s="1"/>
  <c r="V633" i="4"/>
  <c r="R634" i="4"/>
  <c r="S634" i="4" s="1"/>
  <c r="V634" i="4"/>
  <c r="R635" i="4"/>
  <c r="S635" i="4" s="1"/>
  <c r="V635" i="4"/>
  <c r="R636" i="4"/>
  <c r="S636" i="4" s="1"/>
  <c r="V636" i="4"/>
  <c r="R637" i="4"/>
  <c r="S637" i="4" s="1"/>
  <c r="V637" i="4"/>
  <c r="R638" i="4"/>
  <c r="S638" i="4" s="1"/>
  <c r="V638" i="4"/>
  <c r="R639" i="4"/>
  <c r="S639" i="4" s="1"/>
  <c r="V639" i="4"/>
  <c r="R640" i="4"/>
  <c r="S640" i="4" s="1"/>
  <c r="V640" i="4"/>
  <c r="R641" i="4"/>
  <c r="S641" i="4" s="1"/>
  <c r="V641" i="4"/>
  <c r="R642" i="4"/>
  <c r="S642" i="4" s="1"/>
  <c r="V642" i="4"/>
  <c r="R643" i="4"/>
  <c r="S643" i="4" s="1"/>
  <c r="V643" i="4"/>
  <c r="R644" i="4"/>
  <c r="S644" i="4" s="1"/>
  <c r="V644" i="4"/>
  <c r="R645" i="4"/>
  <c r="S645" i="4" s="1"/>
  <c r="V645" i="4"/>
  <c r="R646" i="4"/>
  <c r="S646" i="4" s="1"/>
  <c r="V646" i="4"/>
  <c r="R647" i="4"/>
  <c r="S647" i="4" s="1"/>
  <c r="V647" i="4"/>
  <c r="R648" i="4"/>
  <c r="S648" i="4" s="1"/>
  <c r="V648" i="4"/>
  <c r="R649" i="4"/>
  <c r="S649" i="4" s="1"/>
  <c r="V649" i="4"/>
  <c r="R650" i="4"/>
  <c r="S650" i="4" s="1"/>
  <c r="V650" i="4"/>
  <c r="R651" i="4"/>
  <c r="S651" i="4" s="1"/>
  <c r="V651" i="4"/>
  <c r="R652" i="4"/>
  <c r="S652" i="4" s="1"/>
  <c r="V652" i="4"/>
  <c r="R653" i="4"/>
  <c r="S653" i="4" s="1"/>
  <c r="V653" i="4"/>
  <c r="R654" i="4"/>
  <c r="S654" i="4" s="1"/>
  <c r="V654" i="4"/>
  <c r="R655" i="4"/>
  <c r="S655" i="4" s="1"/>
  <c r="V655" i="4"/>
  <c r="R656" i="4"/>
  <c r="S656" i="4" s="1"/>
  <c r="V656" i="4"/>
  <c r="R657" i="4"/>
  <c r="S657" i="4" s="1"/>
  <c r="V657" i="4"/>
  <c r="R658" i="4"/>
  <c r="S658" i="4" s="1"/>
  <c r="V658" i="4"/>
  <c r="R659" i="4"/>
  <c r="S659" i="4" s="1"/>
  <c r="V659" i="4"/>
  <c r="R660" i="4"/>
  <c r="S660" i="4" s="1"/>
  <c r="V660" i="4"/>
  <c r="R661" i="4"/>
  <c r="S661" i="4" s="1"/>
  <c r="V661" i="4"/>
  <c r="R662" i="4"/>
  <c r="S662" i="4" s="1"/>
  <c r="V662" i="4"/>
  <c r="R663" i="4"/>
  <c r="S663" i="4" s="1"/>
  <c r="V663" i="4"/>
  <c r="R664" i="4"/>
  <c r="S664" i="4" s="1"/>
  <c r="V664" i="4"/>
  <c r="R665" i="4"/>
  <c r="S665" i="4" s="1"/>
  <c r="V665" i="4"/>
  <c r="R666" i="4"/>
  <c r="S666" i="4" s="1"/>
  <c r="V666" i="4"/>
  <c r="R667" i="4"/>
  <c r="S667" i="4" s="1"/>
  <c r="V667" i="4"/>
  <c r="R668" i="4"/>
  <c r="S668" i="4" s="1"/>
  <c r="V668" i="4"/>
  <c r="R669" i="4"/>
  <c r="S669" i="4" s="1"/>
  <c r="V669" i="4"/>
  <c r="R670" i="4"/>
  <c r="S670" i="4" s="1"/>
  <c r="V670" i="4"/>
  <c r="R671" i="4"/>
  <c r="S671" i="4" s="1"/>
  <c r="V671" i="4"/>
  <c r="R672" i="4"/>
  <c r="S672" i="4" s="1"/>
  <c r="V672" i="4"/>
  <c r="R673" i="4"/>
  <c r="S673" i="4" s="1"/>
  <c r="V673" i="4"/>
  <c r="R674" i="4"/>
  <c r="S674" i="4" s="1"/>
  <c r="V674" i="4"/>
  <c r="R675" i="4"/>
  <c r="S675" i="4" s="1"/>
  <c r="V675" i="4"/>
  <c r="R676" i="4"/>
  <c r="S676" i="4" s="1"/>
  <c r="V676" i="4"/>
  <c r="R677" i="4"/>
  <c r="S677" i="4" s="1"/>
  <c r="V677" i="4"/>
  <c r="R678" i="4"/>
  <c r="S678" i="4" s="1"/>
  <c r="V678" i="4"/>
  <c r="R679" i="4"/>
  <c r="S679" i="4" s="1"/>
  <c r="V679" i="4"/>
  <c r="R680" i="4"/>
  <c r="S680" i="4" s="1"/>
  <c r="V680" i="4"/>
  <c r="R681" i="4"/>
  <c r="S681" i="4" s="1"/>
  <c r="V681" i="4"/>
  <c r="R682" i="4"/>
  <c r="S682" i="4" s="1"/>
  <c r="V682" i="4"/>
  <c r="R683" i="4"/>
  <c r="S683" i="4" s="1"/>
  <c r="V683" i="4"/>
  <c r="R684" i="4"/>
  <c r="S684" i="4" s="1"/>
  <c r="V684" i="4"/>
  <c r="R685" i="4"/>
  <c r="S685" i="4" s="1"/>
  <c r="V685" i="4"/>
  <c r="R686" i="4"/>
  <c r="S686" i="4" s="1"/>
  <c r="V686" i="4"/>
  <c r="R687" i="4"/>
  <c r="S687" i="4" s="1"/>
  <c r="V687" i="4"/>
  <c r="R688" i="4"/>
  <c r="S688" i="4" s="1"/>
  <c r="V688" i="4"/>
  <c r="R689" i="4"/>
  <c r="S689" i="4" s="1"/>
  <c r="V689" i="4"/>
  <c r="R690" i="4"/>
  <c r="S690" i="4" s="1"/>
  <c r="V690" i="4"/>
  <c r="R691" i="4"/>
  <c r="S691" i="4" s="1"/>
  <c r="V691" i="4"/>
  <c r="R692" i="4"/>
  <c r="S692" i="4" s="1"/>
  <c r="V692" i="4"/>
  <c r="R693" i="4"/>
  <c r="S693" i="4" s="1"/>
  <c r="V693" i="4"/>
  <c r="R694" i="4"/>
  <c r="S694" i="4" s="1"/>
  <c r="V694" i="4"/>
  <c r="R695" i="4"/>
  <c r="S695" i="4" s="1"/>
  <c r="V695" i="4"/>
  <c r="R696" i="4"/>
  <c r="S696" i="4" s="1"/>
  <c r="V696" i="4"/>
  <c r="R697" i="4"/>
  <c r="S697" i="4" s="1"/>
  <c r="V697" i="4"/>
  <c r="R698" i="4"/>
  <c r="S698" i="4" s="1"/>
  <c r="V698" i="4"/>
  <c r="R699" i="4"/>
  <c r="S699" i="4" s="1"/>
  <c r="V699" i="4"/>
  <c r="R700" i="4"/>
  <c r="S700" i="4" s="1"/>
  <c r="V700" i="4"/>
  <c r="R701" i="4"/>
  <c r="S701" i="4" s="1"/>
  <c r="V701" i="4"/>
  <c r="R702" i="4"/>
  <c r="S702" i="4" s="1"/>
  <c r="V702" i="4"/>
  <c r="R703" i="4"/>
  <c r="S703" i="4" s="1"/>
  <c r="V703" i="4"/>
  <c r="R704" i="4"/>
  <c r="S704" i="4" s="1"/>
  <c r="V704" i="4"/>
  <c r="R705" i="4"/>
  <c r="S705" i="4" s="1"/>
  <c r="V705" i="4"/>
  <c r="R706" i="4"/>
  <c r="S706" i="4" s="1"/>
  <c r="V706" i="4"/>
  <c r="R707" i="4"/>
  <c r="S707" i="4" s="1"/>
  <c r="V707" i="4"/>
  <c r="R708" i="4"/>
  <c r="S708" i="4" s="1"/>
  <c r="V708" i="4"/>
  <c r="R709" i="4"/>
  <c r="S709" i="4" s="1"/>
  <c r="V709" i="4"/>
  <c r="R710" i="4"/>
  <c r="S710" i="4" s="1"/>
  <c r="V710" i="4"/>
  <c r="R711" i="4"/>
  <c r="S711" i="4" s="1"/>
  <c r="V711" i="4"/>
  <c r="R712" i="4"/>
  <c r="S712" i="4" s="1"/>
  <c r="V712" i="4"/>
  <c r="R713" i="4"/>
  <c r="S713" i="4" s="1"/>
  <c r="V713" i="4"/>
  <c r="R714" i="4"/>
  <c r="S714" i="4" s="1"/>
  <c r="V714" i="4"/>
  <c r="R715" i="4"/>
  <c r="S715" i="4" s="1"/>
  <c r="V715" i="4"/>
  <c r="R716" i="4"/>
  <c r="S716" i="4" s="1"/>
  <c r="V716" i="4"/>
  <c r="R717" i="4"/>
  <c r="S717" i="4" s="1"/>
  <c r="V717" i="4"/>
  <c r="R718" i="4"/>
  <c r="S718" i="4" s="1"/>
  <c r="V718" i="4"/>
  <c r="R719" i="4"/>
  <c r="S719" i="4" s="1"/>
  <c r="V719" i="4"/>
  <c r="R720" i="4"/>
  <c r="S720" i="4" s="1"/>
  <c r="V720" i="4"/>
  <c r="R721" i="4"/>
  <c r="S721" i="4" s="1"/>
  <c r="V721" i="4"/>
  <c r="R722" i="4"/>
  <c r="S722" i="4" s="1"/>
  <c r="V722" i="4"/>
  <c r="R723" i="4"/>
  <c r="S723" i="4" s="1"/>
  <c r="V723" i="4"/>
  <c r="R724" i="4"/>
  <c r="S724" i="4" s="1"/>
  <c r="V724" i="4"/>
  <c r="R725" i="4"/>
  <c r="S725" i="4" s="1"/>
  <c r="V725" i="4"/>
  <c r="R726" i="4"/>
  <c r="S726" i="4" s="1"/>
  <c r="V726" i="4"/>
  <c r="R727" i="4"/>
  <c r="S727" i="4" s="1"/>
  <c r="V727" i="4"/>
  <c r="R728" i="4"/>
  <c r="S728" i="4" s="1"/>
  <c r="V728" i="4"/>
  <c r="R729" i="4"/>
  <c r="S729" i="4" s="1"/>
  <c r="V729" i="4"/>
  <c r="R730" i="4"/>
  <c r="S730" i="4" s="1"/>
  <c r="V730" i="4"/>
  <c r="R731" i="4"/>
  <c r="S731" i="4" s="1"/>
  <c r="V731" i="4"/>
  <c r="R732" i="4"/>
  <c r="S732" i="4" s="1"/>
  <c r="V732" i="4"/>
  <c r="R733" i="4"/>
  <c r="S733" i="4" s="1"/>
  <c r="V733" i="4"/>
  <c r="R734" i="4"/>
  <c r="S734" i="4" s="1"/>
  <c r="V734" i="4"/>
  <c r="R735" i="4"/>
  <c r="S735" i="4" s="1"/>
  <c r="V735" i="4"/>
  <c r="R736" i="4"/>
  <c r="S736" i="4" s="1"/>
  <c r="V736" i="4"/>
  <c r="R737" i="4"/>
  <c r="S737" i="4" s="1"/>
  <c r="V737" i="4"/>
  <c r="R738" i="4"/>
  <c r="S738" i="4" s="1"/>
  <c r="V738" i="4"/>
  <c r="R739" i="4"/>
  <c r="S739" i="4" s="1"/>
  <c r="V739" i="4"/>
  <c r="R740" i="4"/>
  <c r="S740" i="4" s="1"/>
  <c r="V740" i="4"/>
  <c r="R741" i="4"/>
  <c r="S741" i="4" s="1"/>
  <c r="V741" i="4"/>
  <c r="R742" i="4"/>
  <c r="S742" i="4" s="1"/>
  <c r="V742" i="4"/>
  <c r="R743" i="4"/>
  <c r="S743" i="4" s="1"/>
  <c r="V743" i="4"/>
  <c r="R744" i="4"/>
  <c r="S744" i="4" s="1"/>
  <c r="V744" i="4"/>
  <c r="R745" i="4"/>
  <c r="S745" i="4" s="1"/>
  <c r="V745" i="4"/>
  <c r="R746" i="4"/>
  <c r="S746" i="4" s="1"/>
  <c r="V746" i="4"/>
  <c r="R747" i="4"/>
  <c r="S747" i="4" s="1"/>
  <c r="V747" i="4"/>
  <c r="R748" i="4"/>
  <c r="S748" i="4" s="1"/>
  <c r="V748" i="4"/>
  <c r="R749" i="4"/>
  <c r="S749" i="4" s="1"/>
  <c r="V749" i="4"/>
  <c r="R750" i="4"/>
  <c r="S750" i="4" s="1"/>
  <c r="V750" i="4"/>
  <c r="R751" i="4"/>
  <c r="S751" i="4" s="1"/>
  <c r="V751" i="4"/>
  <c r="R752" i="4"/>
  <c r="S752" i="4" s="1"/>
  <c r="V752" i="4"/>
  <c r="R753" i="4"/>
  <c r="S753" i="4" s="1"/>
  <c r="V753" i="4"/>
  <c r="R754" i="4"/>
  <c r="S754" i="4" s="1"/>
  <c r="V754" i="4"/>
  <c r="R755" i="4"/>
  <c r="S755" i="4" s="1"/>
  <c r="V755" i="4"/>
  <c r="R756" i="4"/>
  <c r="S756" i="4" s="1"/>
  <c r="V756" i="4"/>
  <c r="R757" i="4"/>
  <c r="S757" i="4" s="1"/>
  <c r="V757" i="4"/>
  <c r="R758" i="4"/>
  <c r="S758" i="4" s="1"/>
  <c r="V758" i="4"/>
  <c r="R759" i="4"/>
  <c r="S759" i="4" s="1"/>
  <c r="V759" i="4"/>
  <c r="R760" i="4"/>
  <c r="S760" i="4" s="1"/>
  <c r="V760" i="4"/>
  <c r="R761" i="4"/>
  <c r="S761" i="4" s="1"/>
  <c r="V761" i="4"/>
  <c r="R762" i="4"/>
  <c r="S762" i="4" s="1"/>
  <c r="V762" i="4"/>
  <c r="R763" i="4"/>
  <c r="S763" i="4" s="1"/>
  <c r="V763" i="4"/>
  <c r="R764" i="4"/>
  <c r="S764" i="4" s="1"/>
  <c r="V764" i="4"/>
  <c r="R765" i="4"/>
  <c r="S765" i="4" s="1"/>
  <c r="V765" i="4"/>
  <c r="R766" i="4"/>
  <c r="S766" i="4" s="1"/>
  <c r="V766" i="4"/>
  <c r="R767" i="4"/>
  <c r="S767" i="4" s="1"/>
  <c r="V767" i="4"/>
  <c r="R768" i="4"/>
  <c r="S768" i="4" s="1"/>
  <c r="V768" i="4"/>
  <c r="R769" i="4"/>
  <c r="S769" i="4" s="1"/>
  <c r="V769" i="4"/>
  <c r="R770" i="4"/>
  <c r="S770" i="4" s="1"/>
  <c r="V770" i="4"/>
  <c r="R771" i="4"/>
  <c r="S771" i="4" s="1"/>
  <c r="V771" i="4"/>
  <c r="R772" i="4"/>
  <c r="S772" i="4" s="1"/>
  <c r="V772" i="4"/>
  <c r="R773" i="4"/>
  <c r="S773" i="4" s="1"/>
  <c r="V773" i="4"/>
  <c r="R774" i="4"/>
  <c r="S774" i="4" s="1"/>
  <c r="V774" i="4"/>
  <c r="R775" i="4"/>
  <c r="S775" i="4" s="1"/>
  <c r="V775" i="4"/>
  <c r="R776" i="4"/>
  <c r="S776" i="4" s="1"/>
  <c r="V776" i="4"/>
  <c r="R777" i="4"/>
  <c r="S777" i="4" s="1"/>
  <c r="V777" i="4"/>
  <c r="R778" i="4"/>
  <c r="S778" i="4" s="1"/>
  <c r="V778" i="4"/>
  <c r="R779" i="4"/>
  <c r="S779" i="4" s="1"/>
  <c r="V779" i="4"/>
  <c r="R780" i="4"/>
  <c r="S780" i="4" s="1"/>
  <c r="V780" i="4"/>
  <c r="R781" i="4"/>
  <c r="S781" i="4" s="1"/>
  <c r="V781" i="4"/>
  <c r="R782" i="4"/>
  <c r="S782" i="4" s="1"/>
  <c r="V782" i="4"/>
  <c r="R783" i="4"/>
  <c r="S783" i="4" s="1"/>
  <c r="V783" i="4"/>
  <c r="R784" i="4"/>
  <c r="S784" i="4" s="1"/>
  <c r="V784" i="4"/>
  <c r="R785" i="4"/>
  <c r="S785" i="4" s="1"/>
  <c r="V785" i="4"/>
  <c r="R786" i="4"/>
  <c r="S786" i="4" s="1"/>
  <c r="V786" i="4"/>
  <c r="R787" i="4"/>
  <c r="S787" i="4" s="1"/>
  <c r="V787" i="4"/>
  <c r="R788" i="4"/>
  <c r="S788" i="4" s="1"/>
  <c r="V788" i="4"/>
  <c r="R789" i="4"/>
  <c r="S789" i="4" s="1"/>
  <c r="V789" i="4"/>
  <c r="R790" i="4"/>
  <c r="S790" i="4" s="1"/>
  <c r="V790" i="4"/>
  <c r="R791" i="4"/>
  <c r="S791" i="4" s="1"/>
  <c r="V791" i="4"/>
  <c r="R792" i="4"/>
  <c r="S792" i="4" s="1"/>
  <c r="V792" i="4"/>
  <c r="R793" i="4"/>
  <c r="S793" i="4" s="1"/>
  <c r="V793" i="4"/>
  <c r="R794" i="4"/>
  <c r="S794" i="4" s="1"/>
  <c r="V794" i="4"/>
  <c r="R795" i="4"/>
  <c r="S795" i="4" s="1"/>
  <c r="V795" i="4"/>
  <c r="R796" i="4"/>
  <c r="S796" i="4" s="1"/>
  <c r="V796" i="4"/>
  <c r="R797" i="4"/>
  <c r="S797" i="4" s="1"/>
  <c r="V797" i="4"/>
  <c r="R798" i="4"/>
  <c r="S798" i="4" s="1"/>
  <c r="V798" i="4"/>
  <c r="R799" i="4"/>
  <c r="S799" i="4" s="1"/>
  <c r="V799" i="4"/>
  <c r="R800" i="4"/>
  <c r="S800" i="4" s="1"/>
  <c r="V800" i="4"/>
  <c r="R801" i="4"/>
  <c r="S801" i="4" s="1"/>
  <c r="V801" i="4"/>
  <c r="R802" i="4"/>
  <c r="S802" i="4" s="1"/>
  <c r="V802" i="4"/>
  <c r="R803" i="4"/>
  <c r="S803" i="4" s="1"/>
  <c r="V803" i="4"/>
  <c r="R804" i="4"/>
  <c r="S804" i="4" s="1"/>
  <c r="V804" i="4"/>
  <c r="R805" i="4"/>
  <c r="S805" i="4" s="1"/>
  <c r="V805" i="4"/>
  <c r="R806" i="4"/>
  <c r="S806" i="4" s="1"/>
  <c r="V806" i="4"/>
  <c r="R807" i="4"/>
  <c r="S807" i="4" s="1"/>
  <c r="V807" i="4"/>
  <c r="R808" i="4"/>
  <c r="S808" i="4" s="1"/>
  <c r="V808" i="4"/>
  <c r="R809" i="4"/>
  <c r="S809" i="4" s="1"/>
  <c r="V809" i="4"/>
  <c r="R810" i="4"/>
  <c r="S810" i="4" s="1"/>
  <c r="V810" i="4"/>
  <c r="R811" i="4"/>
  <c r="S811" i="4" s="1"/>
  <c r="V811" i="4"/>
  <c r="R812" i="4"/>
  <c r="S812" i="4" s="1"/>
  <c r="V812" i="4"/>
  <c r="R813" i="4"/>
  <c r="S813" i="4" s="1"/>
  <c r="V813" i="4"/>
  <c r="R814" i="4"/>
  <c r="S814" i="4" s="1"/>
  <c r="V814" i="4"/>
  <c r="R815" i="4"/>
  <c r="S815" i="4" s="1"/>
  <c r="V815" i="4"/>
  <c r="R816" i="4"/>
  <c r="S816" i="4" s="1"/>
  <c r="V816" i="4"/>
  <c r="R817" i="4"/>
  <c r="S817" i="4" s="1"/>
  <c r="V817" i="4"/>
  <c r="R818" i="4"/>
  <c r="S818" i="4" s="1"/>
  <c r="V818" i="4"/>
  <c r="R819" i="4"/>
  <c r="S819" i="4" s="1"/>
  <c r="V819" i="4"/>
  <c r="R820" i="4"/>
  <c r="S820" i="4" s="1"/>
  <c r="V820" i="4"/>
  <c r="R821" i="4"/>
  <c r="S821" i="4" s="1"/>
  <c r="V821" i="4"/>
  <c r="R822" i="4"/>
  <c r="S822" i="4" s="1"/>
  <c r="V822" i="4"/>
  <c r="R823" i="4"/>
  <c r="S823" i="4" s="1"/>
  <c r="V823" i="4"/>
  <c r="R824" i="4"/>
  <c r="S824" i="4" s="1"/>
  <c r="V824" i="4"/>
  <c r="R825" i="4"/>
  <c r="S825" i="4" s="1"/>
  <c r="V825" i="4"/>
  <c r="R826" i="4"/>
  <c r="S826" i="4" s="1"/>
  <c r="V826" i="4"/>
  <c r="R827" i="4"/>
  <c r="S827" i="4" s="1"/>
  <c r="V827" i="4"/>
  <c r="R828" i="4"/>
  <c r="S828" i="4" s="1"/>
  <c r="V828" i="4"/>
  <c r="R829" i="4"/>
  <c r="S829" i="4" s="1"/>
  <c r="V829" i="4"/>
  <c r="R830" i="4"/>
  <c r="S830" i="4" s="1"/>
  <c r="V830" i="4"/>
  <c r="R831" i="4"/>
  <c r="S831" i="4" s="1"/>
  <c r="V831" i="4"/>
  <c r="R832" i="4"/>
  <c r="S832" i="4" s="1"/>
  <c r="V832" i="4"/>
  <c r="R833" i="4"/>
  <c r="S833" i="4" s="1"/>
  <c r="V833" i="4"/>
  <c r="R834" i="4"/>
  <c r="S834" i="4" s="1"/>
  <c r="V834" i="4"/>
  <c r="R835" i="4"/>
  <c r="S835" i="4" s="1"/>
  <c r="V835" i="4"/>
  <c r="R836" i="4"/>
  <c r="S836" i="4" s="1"/>
  <c r="V836" i="4"/>
  <c r="R837" i="4"/>
  <c r="S837" i="4" s="1"/>
  <c r="V837" i="4"/>
  <c r="R838" i="4"/>
  <c r="S838" i="4" s="1"/>
  <c r="V838" i="4"/>
  <c r="R839" i="4"/>
  <c r="S839" i="4" s="1"/>
  <c r="V839" i="4"/>
  <c r="R840" i="4"/>
  <c r="S840" i="4" s="1"/>
  <c r="V840" i="4"/>
  <c r="R841" i="4"/>
  <c r="S841" i="4" s="1"/>
  <c r="V841" i="4"/>
  <c r="R842" i="4"/>
  <c r="S842" i="4" s="1"/>
  <c r="V842" i="4"/>
  <c r="R843" i="4"/>
  <c r="S843" i="4" s="1"/>
  <c r="V843" i="4"/>
  <c r="R844" i="4"/>
  <c r="S844" i="4" s="1"/>
  <c r="V844" i="4"/>
  <c r="R845" i="4"/>
  <c r="S845" i="4" s="1"/>
  <c r="V845" i="4"/>
  <c r="R846" i="4"/>
  <c r="S846" i="4" s="1"/>
  <c r="V846" i="4"/>
  <c r="R847" i="4"/>
  <c r="S847" i="4" s="1"/>
  <c r="V847" i="4"/>
  <c r="R848" i="4"/>
  <c r="S848" i="4" s="1"/>
  <c r="V848" i="4"/>
  <c r="R849" i="4"/>
  <c r="S849" i="4" s="1"/>
  <c r="V849" i="4"/>
  <c r="R850" i="4"/>
  <c r="S850" i="4" s="1"/>
  <c r="V850" i="4"/>
  <c r="R851" i="4"/>
  <c r="S851" i="4" s="1"/>
  <c r="V851" i="4"/>
  <c r="R852" i="4"/>
  <c r="S852" i="4" s="1"/>
  <c r="V852" i="4"/>
  <c r="R853" i="4"/>
  <c r="S853" i="4" s="1"/>
  <c r="V853" i="4"/>
  <c r="R854" i="4"/>
  <c r="S854" i="4" s="1"/>
  <c r="V854" i="4"/>
  <c r="R855" i="4"/>
  <c r="S855" i="4" s="1"/>
  <c r="V855" i="4"/>
  <c r="R856" i="4"/>
  <c r="S856" i="4" s="1"/>
  <c r="V856" i="4"/>
  <c r="R857" i="4"/>
  <c r="S857" i="4" s="1"/>
  <c r="V857" i="4"/>
  <c r="R858" i="4"/>
  <c r="S858" i="4" s="1"/>
  <c r="V858" i="4"/>
  <c r="R859" i="4"/>
  <c r="S859" i="4" s="1"/>
  <c r="V859" i="4"/>
  <c r="R860" i="4"/>
  <c r="S860" i="4" s="1"/>
  <c r="V860" i="4"/>
  <c r="R861" i="4"/>
  <c r="S861" i="4" s="1"/>
  <c r="V861" i="4"/>
  <c r="R862" i="4"/>
  <c r="S862" i="4" s="1"/>
  <c r="V862" i="4"/>
  <c r="R863" i="4"/>
  <c r="S863" i="4" s="1"/>
  <c r="V863" i="4"/>
  <c r="R864" i="4"/>
  <c r="S864" i="4" s="1"/>
  <c r="V864" i="4"/>
  <c r="R865" i="4"/>
  <c r="S865" i="4" s="1"/>
  <c r="V865" i="4"/>
  <c r="R866" i="4"/>
  <c r="S866" i="4" s="1"/>
  <c r="V866" i="4"/>
  <c r="R867" i="4"/>
  <c r="S867" i="4" s="1"/>
  <c r="V867" i="4"/>
  <c r="R868" i="4"/>
  <c r="S868" i="4" s="1"/>
  <c r="V868" i="4"/>
  <c r="R869" i="4"/>
  <c r="S869" i="4" s="1"/>
  <c r="V869" i="4"/>
  <c r="R870" i="4"/>
  <c r="S870" i="4" s="1"/>
  <c r="V870" i="4"/>
  <c r="R871" i="4"/>
  <c r="S871" i="4" s="1"/>
  <c r="V871" i="4"/>
  <c r="R872" i="4"/>
  <c r="S872" i="4" s="1"/>
  <c r="V872" i="4"/>
  <c r="R873" i="4"/>
  <c r="S873" i="4" s="1"/>
  <c r="V873" i="4"/>
  <c r="R874" i="4"/>
  <c r="S874" i="4" s="1"/>
  <c r="V874" i="4"/>
  <c r="R875" i="4"/>
  <c r="S875" i="4" s="1"/>
  <c r="V875" i="4"/>
  <c r="R876" i="4"/>
  <c r="S876" i="4" s="1"/>
  <c r="V876" i="4"/>
  <c r="R877" i="4"/>
  <c r="S877" i="4" s="1"/>
  <c r="V877" i="4"/>
  <c r="R878" i="4"/>
  <c r="S878" i="4" s="1"/>
  <c r="V878" i="4"/>
  <c r="R879" i="4"/>
  <c r="S879" i="4" s="1"/>
  <c r="V879" i="4"/>
  <c r="R880" i="4"/>
  <c r="S880" i="4" s="1"/>
  <c r="V880" i="4"/>
  <c r="R881" i="4"/>
  <c r="S881" i="4" s="1"/>
  <c r="V881" i="4"/>
  <c r="R882" i="4"/>
  <c r="S882" i="4" s="1"/>
  <c r="V882" i="4"/>
  <c r="R883" i="4"/>
  <c r="S883" i="4" s="1"/>
  <c r="V883" i="4"/>
  <c r="R884" i="4"/>
  <c r="S884" i="4" s="1"/>
  <c r="V884" i="4"/>
  <c r="R885" i="4"/>
  <c r="S885" i="4" s="1"/>
  <c r="V885" i="4"/>
  <c r="R886" i="4"/>
  <c r="S886" i="4" s="1"/>
  <c r="V886" i="4"/>
  <c r="R887" i="4"/>
  <c r="S887" i="4" s="1"/>
  <c r="V887" i="4"/>
  <c r="R888" i="4"/>
  <c r="S888" i="4" s="1"/>
  <c r="V888" i="4"/>
  <c r="R889" i="4"/>
  <c r="S889" i="4" s="1"/>
  <c r="V889" i="4"/>
  <c r="R890" i="4"/>
  <c r="S890" i="4" s="1"/>
  <c r="V890" i="4"/>
  <c r="R891" i="4"/>
  <c r="S891" i="4" s="1"/>
  <c r="V891" i="4"/>
  <c r="R892" i="4"/>
  <c r="S892" i="4" s="1"/>
  <c r="V892" i="4"/>
  <c r="R893" i="4"/>
  <c r="S893" i="4" s="1"/>
  <c r="V893" i="4"/>
  <c r="R894" i="4"/>
  <c r="S894" i="4" s="1"/>
  <c r="V894" i="4"/>
  <c r="R895" i="4"/>
  <c r="S895" i="4" s="1"/>
  <c r="V895" i="4"/>
  <c r="R896" i="4"/>
  <c r="S896" i="4" s="1"/>
  <c r="V896" i="4"/>
  <c r="R897" i="4"/>
  <c r="S897" i="4" s="1"/>
  <c r="V897" i="4"/>
  <c r="R898" i="4"/>
  <c r="S898" i="4" s="1"/>
  <c r="V898" i="4"/>
  <c r="R899" i="4"/>
  <c r="S899" i="4" s="1"/>
  <c r="V899" i="4"/>
  <c r="R900" i="4"/>
  <c r="S900" i="4" s="1"/>
  <c r="V900" i="4"/>
  <c r="R901" i="4"/>
  <c r="S901" i="4" s="1"/>
  <c r="V901" i="4"/>
  <c r="R902" i="4"/>
  <c r="S902" i="4" s="1"/>
  <c r="V902" i="4"/>
  <c r="R903" i="4"/>
  <c r="S903" i="4" s="1"/>
  <c r="V903" i="4"/>
  <c r="R904" i="4"/>
  <c r="S904" i="4" s="1"/>
  <c r="V904" i="4"/>
  <c r="R905" i="4"/>
  <c r="S905" i="4" s="1"/>
  <c r="V905" i="4"/>
  <c r="R906" i="4"/>
  <c r="S906" i="4" s="1"/>
  <c r="V906" i="4"/>
  <c r="R907" i="4"/>
  <c r="S907" i="4" s="1"/>
  <c r="V907" i="4"/>
  <c r="R908" i="4"/>
  <c r="S908" i="4" s="1"/>
  <c r="V908" i="4"/>
  <c r="R909" i="4"/>
  <c r="S909" i="4" s="1"/>
  <c r="V909" i="4"/>
  <c r="R910" i="4"/>
  <c r="S910" i="4" s="1"/>
  <c r="V910" i="4"/>
  <c r="R911" i="4"/>
  <c r="S911" i="4" s="1"/>
  <c r="V911" i="4"/>
  <c r="R912" i="4"/>
  <c r="S912" i="4" s="1"/>
  <c r="V912" i="4"/>
  <c r="R913" i="4"/>
  <c r="S913" i="4" s="1"/>
  <c r="V913" i="4"/>
  <c r="R914" i="4"/>
  <c r="S914" i="4" s="1"/>
  <c r="V914" i="4"/>
  <c r="R915" i="4"/>
  <c r="S915" i="4" s="1"/>
  <c r="V915" i="4"/>
  <c r="R916" i="4"/>
  <c r="S916" i="4" s="1"/>
  <c r="V916" i="4"/>
  <c r="R917" i="4"/>
  <c r="S917" i="4" s="1"/>
  <c r="V917" i="4"/>
  <c r="R918" i="4"/>
  <c r="S918" i="4" s="1"/>
  <c r="V918" i="4"/>
  <c r="R919" i="4"/>
  <c r="S919" i="4" s="1"/>
  <c r="V919" i="4"/>
  <c r="R920" i="4"/>
  <c r="S920" i="4" s="1"/>
  <c r="V920" i="4"/>
  <c r="R921" i="4"/>
  <c r="S921" i="4" s="1"/>
  <c r="V921" i="4"/>
  <c r="R922" i="4"/>
  <c r="S922" i="4" s="1"/>
  <c r="V922" i="4"/>
  <c r="R923" i="4"/>
  <c r="S923" i="4" s="1"/>
  <c r="V923" i="4"/>
  <c r="R924" i="4"/>
  <c r="S924" i="4" s="1"/>
  <c r="V924" i="4"/>
  <c r="R925" i="4"/>
  <c r="S925" i="4" s="1"/>
  <c r="V925" i="4"/>
  <c r="R926" i="4"/>
  <c r="S926" i="4" s="1"/>
  <c r="V926" i="4"/>
  <c r="R927" i="4"/>
  <c r="S927" i="4" s="1"/>
  <c r="V927" i="4"/>
  <c r="R928" i="4"/>
  <c r="S928" i="4" s="1"/>
  <c r="V928" i="4"/>
  <c r="R929" i="4"/>
  <c r="S929" i="4" s="1"/>
  <c r="V929" i="4"/>
  <c r="R930" i="4"/>
  <c r="S930" i="4" s="1"/>
  <c r="V930" i="4"/>
  <c r="R931" i="4"/>
  <c r="S931" i="4" s="1"/>
  <c r="V931" i="4"/>
  <c r="R932" i="4"/>
  <c r="S932" i="4" s="1"/>
  <c r="V932" i="4"/>
  <c r="R933" i="4"/>
  <c r="S933" i="4" s="1"/>
  <c r="V933" i="4"/>
  <c r="R934" i="4"/>
  <c r="S934" i="4" s="1"/>
  <c r="V934" i="4"/>
  <c r="R935" i="4"/>
  <c r="S935" i="4" s="1"/>
  <c r="V935" i="4"/>
  <c r="R936" i="4"/>
  <c r="S936" i="4" s="1"/>
  <c r="V936" i="4"/>
  <c r="R937" i="4"/>
  <c r="S937" i="4" s="1"/>
  <c r="V937" i="4"/>
  <c r="R938" i="4"/>
  <c r="S938" i="4" s="1"/>
  <c r="V938" i="4"/>
  <c r="R939" i="4"/>
  <c r="S939" i="4" s="1"/>
  <c r="V939" i="4"/>
  <c r="R940" i="4"/>
  <c r="S940" i="4" s="1"/>
  <c r="V940" i="4"/>
  <c r="R941" i="4"/>
  <c r="S941" i="4" s="1"/>
  <c r="V941" i="4"/>
  <c r="R942" i="4"/>
  <c r="S942" i="4" s="1"/>
  <c r="V942" i="4"/>
  <c r="R943" i="4"/>
  <c r="S943" i="4" s="1"/>
  <c r="V943" i="4"/>
  <c r="R944" i="4"/>
  <c r="S944" i="4" s="1"/>
  <c r="V944" i="4"/>
  <c r="R945" i="4"/>
  <c r="S945" i="4" s="1"/>
  <c r="V945" i="4"/>
  <c r="R946" i="4"/>
  <c r="S946" i="4" s="1"/>
  <c r="V946" i="4"/>
  <c r="R947" i="4"/>
  <c r="S947" i="4" s="1"/>
  <c r="V947" i="4"/>
  <c r="R948" i="4"/>
  <c r="S948" i="4" s="1"/>
  <c r="V948" i="4"/>
  <c r="R949" i="4"/>
  <c r="S949" i="4" s="1"/>
  <c r="V949" i="4"/>
  <c r="R950" i="4"/>
  <c r="S950" i="4" s="1"/>
  <c r="V950" i="4"/>
  <c r="R951" i="4"/>
  <c r="S951" i="4" s="1"/>
  <c r="V951" i="4"/>
  <c r="R952" i="4"/>
  <c r="S952" i="4" s="1"/>
  <c r="V952" i="4"/>
  <c r="R953" i="4"/>
  <c r="S953" i="4" s="1"/>
  <c r="V953" i="4"/>
  <c r="R954" i="4"/>
  <c r="S954" i="4" s="1"/>
  <c r="V954" i="4"/>
  <c r="R955" i="4"/>
  <c r="S955" i="4" s="1"/>
  <c r="V955" i="4"/>
  <c r="R956" i="4"/>
  <c r="S956" i="4" s="1"/>
  <c r="V956" i="4"/>
  <c r="R957" i="4"/>
  <c r="S957" i="4" s="1"/>
  <c r="V957" i="4"/>
  <c r="R958" i="4"/>
  <c r="S958" i="4" s="1"/>
  <c r="V958" i="4"/>
  <c r="R959" i="4"/>
  <c r="S959" i="4" s="1"/>
  <c r="V959" i="4"/>
  <c r="R960" i="4"/>
  <c r="S960" i="4" s="1"/>
  <c r="V960" i="4"/>
  <c r="R961" i="4"/>
  <c r="S961" i="4" s="1"/>
  <c r="V961" i="4"/>
  <c r="R962" i="4"/>
  <c r="S962" i="4" s="1"/>
  <c r="V962" i="4"/>
  <c r="R963" i="4"/>
  <c r="S963" i="4" s="1"/>
  <c r="V963" i="4"/>
  <c r="R964" i="4"/>
  <c r="S964" i="4" s="1"/>
  <c r="V964" i="4"/>
  <c r="R965" i="4"/>
  <c r="S965" i="4" s="1"/>
  <c r="V965" i="4"/>
  <c r="R966" i="4"/>
  <c r="S966" i="4" s="1"/>
  <c r="V966" i="4"/>
  <c r="R967" i="4"/>
  <c r="S967" i="4" s="1"/>
  <c r="V967" i="4"/>
  <c r="R968" i="4"/>
  <c r="S968" i="4" s="1"/>
  <c r="V968" i="4"/>
  <c r="R969" i="4"/>
  <c r="S969" i="4" s="1"/>
  <c r="V969" i="4"/>
  <c r="R970" i="4"/>
  <c r="S970" i="4" s="1"/>
  <c r="V970" i="4"/>
  <c r="R971" i="4"/>
  <c r="S971" i="4" s="1"/>
  <c r="V971" i="4"/>
  <c r="R972" i="4"/>
  <c r="S972" i="4" s="1"/>
  <c r="V972" i="4"/>
  <c r="R973" i="4"/>
  <c r="S973" i="4" s="1"/>
  <c r="V973" i="4"/>
  <c r="R974" i="4"/>
  <c r="S974" i="4" s="1"/>
  <c r="V974" i="4"/>
  <c r="R975" i="4"/>
  <c r="S975" i="4" s="1"/>
  <c r="V975" i="4"/>
  <c r="R976" i="4"/>
  <c r="S976" i="4" s="1"/>
  <c r="V976" i="4"/>
  <c r="R977" i="4"/>
  <c r="S977" i="4" s="1"/>
  <c r="V977" i="4"/>
  <c r="R978" i="4"/>
  <c r="S978" i="4" s="1"/>
  <c r="V978" i="4"/>
  <c r="R979" i="4"/>
  <c r="S979" i="4" s="1"/>
  <c r="V979" i="4"/>
  <c r="R980" i="4"/>
  <c r="S980" i="4" s="1"/>
  <c r="V980" i="4"/>
  <c r="R981" i="4"/>
  <c r="S981" i="4" s="1"/>
  <c r="V981" i="4"/>
  <c r="R982" i="4"/>
  <c r="S982" i="4" s="1"/>
  <c r="V982" i="4"/>
  <c r="R983" i="4"/>
  <c r="S983" i="4" s="1"/>
  <c r="V983" i="4"/>
  <c r="R984" i="4"/>
  <c r="S984" i="4" s="1"/>
  <c r="V984" i="4"/>
  <c r="R985" i="4"/>
  <c r="S985" i="4" s="1"/>
  <c r="V985" i="4"/>
  <c r="R986" i="4"/>
  <c r="S986" i="4" s="1"/>
  <c r="V986" i="4"/>
  <c r="R987" i="4"/>
  <c r="S987" i="4" s="1"/>
  <c r="V987" i="4"/>
  <c r="R988" i="4"/>
  <c r="S988" i="4" s="1"/>
  <c r="V988" i="4"/>
  <c r="R989" i="4"/>
  <c r="S989" i="4" s="1"/>
  <c r="V989" i="4"/>
  <c r="R990" i="4"/>
  <c r="S990" i="4" s="1"/>
  <c r="V990" i="4"/>
  <c r="R991" i="4"/>
  <c r="S991" i="4" s="1"/>
  <c r="V991" i="4"/>
  <c r="R992" i="4"/>
  <c r="S992" i="4" s="1"/>
  <c r="V992" i="4"/>
  <c r="R993" i="4"/>
  <c r="S993" i="4" s="1"/>
  <c r="V993" i="4"/>
  <c r="R994" i="4"/>
  <c r="S994" i="4" s="1"/>
  <c r="V994" i="4"/>
  <c r="R995" i="4"/>
  <c r="S995" i="4" s="1"/>
  <c r="V995" i="4"/>
  <c r="R996" i="4"/>
  <c r="S996" i="4" s="1"/>
  <c r="V996" i="4"/>
  <c r="R997" i="4"/>
  <c r="S997" i="4" s="1"/>
  <c r="V997" i="4"/>
  <c r="R998" i="4"/>
  <c r="S998" i="4" s="1"/>
  <c r="V998" i="4"/>
  <c r="R999" i="4"/>
  <c r="S999" i="4" s="1"/>
  <c r="V999" i="4"/>
  <c r="R1000" i="4"/>
  <c r="S1000" i="4" s="1"/>
  <c r="V1000" i="4"/>
  <c r="R1001" i="4"/>
  <c r="S1001" i="4" s="1"/>
  <c r="V1001" i="4"/>
  <c r="R1002" i="4"/>
  <c r="S1002" i="4" s="1"/>
  <c r="V1002" i="4"/>
  <c r="R1003" i="4"/>
  <c r="S1003" i="4" s="1"/>
  <c r="V1003" i="4"/>
  <c r="R1004" i="4"/>
  <c r="S1004" i="4" s="1"/>
  <c r="V1004" i="4"/>
  <c r="R1005" i="4"/>
  <c r="S1005" i="4" s="1"/>
  <c r="V1005" i="4"/>
  <c r="R1006" i="4"/>
  <c r="S1006" i="4" s="1"/>
  <c r="V1006" i="4"/>
  <c r="R1007" i="4"/>
  <c r="S1007" i="4" s="1"/>
  <c r="V1007" i="4"/>
  <c r="R1008" i="4"/>
  <c r="S1008" i="4" s="1"/>
  <c r="V1008" i="4"/>
  <c r="R1009" i="4"/>
  <c r="S1009" i="4" s="1"/>
  <c r="V1009" i="4"/>
  <c r="R1010" i="4"/>
  <c r="S1010" i="4" s="1"/>
  <c r="V1010" i="4"/>
  <c r="R1011" i="4"/>
  <c r="S1011" i="4" s="1"/>
  <c r="V1011" i="4"/>
  <c r="R1012" i="4"/>
  <c r="S1012" i="4" s="1"/>
  <c r="V1012" i="4"/>
  <c r="R1013" i="4"/>
  <c r="S1013" i="4" s="1"/>
  <c r="V1013" i="4"/>
  <c r="R1014" i="4"/>
  <c r="S1014" i="4" s="1"/>
  <c r="V1014" i="4"/>
  <c r="R1015" i="4"/>
  <c r="S1015" i="4" s="1"/>
  <c r="V1015" i="4"/>
  <c r="R1016" i="4"/>
  <c r="S1016" i="4" s="1"/>
  <c r="V1016" i="4"/>
  <c r="R1017" i="4"/>
  <c r="S1017" i="4" s="1"/>
  <c r="V1017" i="4"/>
  <c r="R1018" i="4"/>
  <c r="S1018" i="4" s="1"/>
  <c r="V1018" i="4"/>
  <c r="R1019" i="4"/>
  <c r="S1019" i="4" s="1"/>
  <c r="V1019" i="4"/>
  <c r="R1020" i="4"/>
  <c r="S1020" i="4" s="1"/>
  <c r="V1020" i="4"/>
  <c r="R1021" i="4"/>
  <c r="S1021" i="4" s="1"/>
  <c r="V1021" i="4"/>
  <c r="R1022" i="4"/>
  <c r="S1022" i="4" s="1"/>
  <c r="V1022" i="4"/>
  <c r="R1023" i="4"/>
  <c r="S1023" i="4" s="1"/>
  <c r="V1023" i="4"/>
  <c r="R1024" i="4"/>
  <c r="S1024" i="4" s="1"/>
  <c r="V1024" i="4"/>
  <c r="R1025" i="4"/>
  <c r="S1025" i="4" s="1"/>
  <c r="V1025" i="4"/>
  <c r="R1026" i="4"/>
  <c r="S1026" i="4" s="1"/>
  <c r="V1026" i="4"/>
  <c r="R1027" i="4"/>
  <c r="S1027" i="4" s="1"/>
  <c r="V1027" i="4"/>
  <c r="R1028" i="4"/>
  <c r="S1028" i="4" s="1"/>
  <c r="V1028" i="4"/>
  <c r="R1029" i="4"/>
  <c r="S1029" i="4" s="1"/>
  <c r="V1029" i="4"/>
  <c r="R1030" i="4"/>
  <c r="S1030" i="4" s="1"/>
  <c r="V1030" i="4"/>
  <c r="R1031" i="4"/>
  <c r="S1031" i="4" s="1"/>
  <c r="V1031" i="4"/>
  <c r="R1032" i="4"/>
  <c r="S1032" i="4" s="1"/>
  <c r="V1032" i="4"/>
  <c r="R1033" i="4"/>
  <c r="S1033" i="4" s="1"/>
  <c r="V1033" i="4"/>
  <c r="R1034" i="4"/>
  <c r="S1034" i="4" s="1"/>
  <c r="V1034" i="4"/>
  <c r="R1035" i="4"/>
  <c r="S1035" i="4" s="1"/>
  <c r="V1035" i="4"/>
  <c r="R1036" i="4"/>
  <c r="S1036" i="4" s="1"/>
  <c r="V1036" i="4"/>
  <c r="R1037" i="4"/>
  <c r="S1037" i="4" s="1"/>
  <c r="V1037" i="4"/>
  <c r="R1038" i="4"/>
  <c r="S1038" i="4" s="1"/>
  <c r="V1038" i="4"/>
  <c r="R1039" i="4"/>
  <c r="S1039" i="4" s="1"/>
  <c r="V1039" i="4"/>
  <c r="R1040" i="4"/>
  <c r="S1040" i="4" s="1"/>
  <c r="V1040" i="4"/>
  <c r="R1041" i="4"/>
  <c r="S1041" i="4" s="1"/>
  <c r="V1041" i="4"/>
  <c r="R1042" i="4"/>
  <c r="S1042" i="4" s="1"/>
  <c r="V1042" i="4"/>
  <c r="R1043" i="4"/>
  <c r="S1043" i="4" s="1"/>
  <c r="V1043" i="4"/>
  <c r="R1044" i="4"/>
  <c r="S1044" i="4" s="1"/>
  <c r="V1044" i="4"/>
  <c r="R1045" i="4"/>
  <c r="S1045" i="4" s="1"/>
  <c r="V1045" i="4"/>
  <c r="R1046" i="4"/>
  <c r="S1046" i="4" s="1"/>
  <c r="V1046" i="4"/>
  <c r="R1047" i="4"/>
  <c r="S1047" i="4" s="1"/>
  <c r="V1047" i="4"/>
  <c r="R1048" i="4"/>
  <c r="S1048" i="4" s="1"/>
  <c r="V1048" i="4"/>
  <c r="R1049" i="4"/>
  <c r="S1049" i="4" s="1"/>
  <c r="V1049" i="4"/>
  <c r="R1050" i="4"/>
  <c r="S1050" i="4" s="1"/>
  <c r="V1050" i="4"/>
  <c r="R1051" i="4"/>
  <c r="S1051" i="4" s="1"/>
  <c r="V1051" i="4"/>
  <c r="R1052" i="4"/>
  <c r="S1052" i="4" s="1"/>
  <c r="V1052" i="4"/>
  <c r="R1053" i="4"/>
  <c r="S1053" i="4" s="1"/>
  <c r="V1053" i="4"/>
  <c r="R1054" i="4"/>
  <c r="S1054" i="4" s="1"/>
  <c r="V1054" i="4"/>
  <c r="R1055" i="4"/>
  <c r="S1055" i="4" s="1"/>
  <c r="V1055" i="4"/>
  <c r="R1056" i="4"/>
  <c r="S1056" i="4" s="1"/>
  <c r="V1056" i="4"/>
  <c r="R1057" i="4"/>
  <c r="S1057" i="4" s="1"/>
  <c r="V1057" i="4"/>
  <c r="R1058" i="4"/>
  <c r="S1058" i="4" s="1"/>
  <c r="V1058" i="4"/>
  <c r="R1059" i="4"/>
  <c r="S1059" i="4" s="1"/>
  <c r="V1059" i="4"/>
  <c r="R1060" i="4"/>
  <c r="S1060" i="4" s="1"/>
  <c r="V1060" i="4"/>
  <c r="R1061" i="4"/>
  <c r="S1061" i="4" s="1"/>
  <c r="V1061" i="4"/>
  <c r="R1062" i="4"/>
  <c r="S1062" i="4" s="1"/>
  <c r="V1062" i="4"/>
  <c r="R1063" i="4"/>
  <c r="S1063" i="4" s="1"/>
  <c r="V1063" i="4"/>
  <c r="R1064" i="4"/>
  <c r="S1064" i="4" s="1"/>
  <c r="V1064" i="4"/>
  <c r="R1065" i="4"/>
  <c r="S1065" i="4" s="1"/>
  <c r="V1065" i="4"/>
  <c r="R1066" i="4"/>
  <c r="S1066" i="4" s="1"/>
  <c r="V1066" i="4"/>
  <c r="R1067" i="4"/>
  <c r="S1067" i="4" s="1"/>
  <c r="V1067" i="4"/>
  <c r="R1068" i="4"/>
  <c r="S1068" i="4" s="1"/>
  <c r="V1068" i="4"/>
  <c r="R1069" i="4"/>
  <c r="S1069" i="4" s="1"/>
  <c r="V1069" i="4"/>
  <c r="R1070" i="4"/>
  <c r="S1070" i="4" s="1"/>
  <c r="V1070" i="4"/>
  <c r="R1071" i="4"/>
  <c r="S1071" i="4" s="1"/>
  <c r="V1071" i="4"/>
  <c r="R1072" i="4"/>
  <c r="S1072" i="4" s="1"/>
  <c r="V1072" i="4"/>
  <c r="R1073" i="4"/>
  <c r="S1073" i="4" s="1"/>
  <c r="V1073" i="4"/>
  <c r="R1074" i="4"/>
  <c r="S1074" i="4" s="1"/>
  <c r="V1074" i="4"/>
  <c r="R1075" i="4"/>
  <c r="S1075" i="4" s="1"/>
  <c r="V1075" i="4"/>
  <c r="R1076" i="4"/>
  <c r="S1076" i="4" s="1"/>
  <c r="V1076" i="4"/>
  <c r="R1077" i="4"/>
  <c r="S1077" i="4" s="1"/>
  <c r="V1077" i="4"/>
  <c r="R1078" i="4"/>
  <c r="S1078" i="4" s="1"/>
  <c r="V1078" i="4"/>
  <c r="R1079" i="4"/>
  <c r="S1079" i="4" s="1"/>
  <c r="V1079" i="4"/>
  <c r="R1080" i="4"/>
  <c r="S1080" i="4" s="1"/>
  <c r="V1080" i="4"/>
  <c r="R1081" i="4"/>
  <c r="S1081" i="4" s="1"/>
  <c r="V1081" i="4"/>
  <c r="R1082" i="4"/>
  <c r="S1082" i="4" s="1"/>
  <c r="V1082" i="4"/>
  <c r="R1083" i="4"/>
  <c r="S1083" i="4" s="1"/>
  <c r="V1083" i="4"/>
  <c r="R1084" i="4"/>
  <c r="S1084" i="4" s="1"/>
  <c r="V1084" i="4"/>
  <c r="R1085" i="4"/>
  <c r="S1085" i="4" s="1"/>
  <c r="V1085" i="4"/>
  <c r="R1086" i="4"/>
  <c r="S1086" i="4" s="1"/>
  <c r="V1086" i="4"/>
  <c r="R1087" i="4"/>
  <c r="S1087" i="4" s="1"/>
  <c r="V1087" i="4"/>
  <c r="R1088" i="4"/>
  <c r="S1088" i="4" s="1"/>
  <c r="V1088" i="4"/>
  <c r="R1089" i="4"/>
  <c r="S1089" i="4" s="1"/>
  <c r="V1089" i="4"/>
  <c r="R1090" i="4"/>
  <c r="S1090" i="4" s="1"/>
  <c r="V1090" i="4"/>
  <c r="R1091" i="4"/>
  <c r="S1091" i="4" s="1"/>
  <c r="V1091" i="4"/>
  <c r="R1092" i="4"/>
  <c r="S1092" i="4" s="1"/>
  <c r="V1092" i="4"/>
  <c r="R1093" i="4"/>
  <c r="S1093" i="4" s="1"/>
  <c r="V1093" i="4"/>
  <c r="R1094" i="4"/>
  <c r="S1094" i="4" s="1"/>
  <c r="V1094" i="4"/>
  <c r="R1095" i="4"/>
  <c r="S1095" i="4" s="1"/>
  <c r="V1095" i="4"/>
  <c r="R1096" i="4"/>
  <c r="S1096" i="4" s="1"/>
  <c r="V1096" i="4"/>
  <c r="R1097" i="4"/>
  <c r="S1097" i="4" s="1"/>
  <c r="V1097" i="4"/>
  <c r="R1098" i="4"/>
  <c r="S1098" i="4" s="1"/>
  <c r="V1098" i="4"/>
  <c r="R1099" i="4"/>
  <c r="S1099" i="4" s="1"/>
  <c r="V1099" i="4"/>
  <c r="R1100" i="4"/>
  <c r="S1100" i="4" s="1"/>
  <c r="V1100" i="4"/>
  <c r="R1101" i="4"/>
  <c r="S1101" i="4" s="1"/>
  <c r="V1101" i="4"/>
  <c r="R1102" i="4"/>
  <c r="S1102" i="4" s="1"/>
  <c r="V1102" i="4"/>
  <c r="R1103" i="4"/>
  <c r="S1103" i="4" s="1"/>
  <c r="V1103" i="4"/>
  <c r="R1104" i="4"/>
  <c r="S1104" i="4" s="1"/>
  <c r="V1104" i="4"/>
  <c r="R1105" i="4"/>
  <c r="S1105" i="4" s="1"/>
  <c r="V1105" i="4"/>
  <c r="R1106" i="4"/>
  <c r="S1106" i="4" s="1"/>
  <c r="V1106" i="4"/>
  <c r="R1107" i="4"/>
  <c r="S1107" i="4" s="1"/>
  <c r="V1107" i="4"/>
  <c r="R1108" i="4"/>
  <c r="S1108" i="4" s="1"/>
  <c r="V1108" i="4"/>
  <c r="R1109" i="4"/>
  <c r="S1109" i="4" s="1"/>
  <c r="V1109" i="4"/>
  <c r="R1110" i="4"/>
  <c r="S1110" i="4" s="1"/>
  <c r="V1110" i="4"/>
  <c r="R1111" i="4"/>
  <c r="S1111" i="4" s="1"/>
  <c r="V1111" i="4"/>
  <c r="R1112" i="4"/>
  <c r="S1112" i="4" s="1"/>
  <c r="V1112" i="4"/>
  <c r="R1113" i="4"/>
  <c r="S1113" i="4" s="1"/>
  <c r="V1113" i="4"/>
  <c r="R1114" i="4"/>
  <c r="S1114" i="4" s="1"/>
  <c r="V1114" i="4"/>
  <c r="R1115" i="4"/>
  <c r="S1115" i="4" s="1"/>
  <c r="V1115" i="4"/>
  <c r="R1116" i="4"/>
  <c r="S1116" i="4" s="1"/>
  <c r="V1116" i="4"/>
  <c r="R1117" i="4"/>
  <c r="S1117" i="4" s="1"/>
  <c r="V1117" i="4"/>
  <c r="R1118" i="4"/>
  <c r="S1118" i="4" s="1"/>
  <c r="V1118" i="4"/>
  <c r="R1119" i="4"/>
  <c r="S1119" i="4" s="1"/>
  <c r="V1119" i="4"/>
  <c r="R1120" i="4"/>
  <c r="S1120" i="4" s="1"/>
  <c r="V1120" i="4"/>
  <c r="R1121" i="4"/>
  <c r="S1121" i="4" s="1"/>
  <c r="V1121" i="4"/>
  <c r="R1122" i="4"/>
  <c r="S1122" i="4" s="1"/>
  <c r="V1122" i="4"/>
  <c r="R1123" i="4"/>
  <c r="S1123" i="4" s="1"/>
  <c r="V1123" i="4"/>
  <c r="R1124" i="4"/>
  <c r="S1124" i="4" s="1"/>
  <c r="V1124" i="4"/>
  <c r="R1125" i="4"/>
  <c r="S1125" i="4" s="1"/>
  <c r="V1125" i="4"/>
  <c r="R1126" i="4"/>
  <c r="S1126" i="4" s="1"/>
  <c r="V1126" i="4"/>
  <c r="R1127" i="4"/>
  <c r="S1127" i="4" s="1"/>
  <c r="V1127" i="4"/>
  <c r="R1128" i="4"/>
  <c r="S1128" i="4" s="1"/>
  <c r="V1128" i="4"/>
  <c r="R1129" i="4"/>
  <c r="S1129" i="4" s="1"/>
  <c r="V1129" i="4"/>
  <c r="R1130" i="4"/>
  <c r="S1130" i="4" s="1"/>
  <c r="V1130" i="4"/>
  <c r="R1131" i="4"/>
  <c r="S1131" i="4" s="1"/>
  <c r="V1131" i="4"/>
  <c r="R1132" i="4"/>
  <c r="S1132" i="4" s="1"/>
  <c r="V1132" i="4"/>
  <c r="R1133" i="4"/>
  <c r="S1133" i="4" s="1"/>
  <c r="V1133" i="4"/>
  <c r="R1134" i="4"/>
  <c r="S1134" i="4" s="1"/>
  <c r="V1134" i="4"/>
  <c r="R1135" i="4"/>
  <c r="S1135" i="4" s="1"/>
  <c r="V1135" i="4"/>
  <c r="R1136" i="4"/>
  <c r="S1136" i="4" s="1"/>
  <c r="V1136" i="4"/>
  <c r="R1137" i="4"/>
  <c r="S1137" i="4" s="1"/>
  <c r="V1137" i="4"/>
  <c r="R1138" i="4"/>
  <c r="S1138" i="4" s="1"/>
  <c r="V1138" i="4"/>
  <c r="R1139" i="4"/>
  <c r="S1139" i="4" s="1"/>
  <c r="V1139" i="4"/>
  <c r="R1140" i="4"/>
  <c r="S1140" i="4" s="1"/>
  <c r="V1140" i="4"/>
  <c r="R1141" i="4"/>
  <c r="S1141" i="4" s="1"/>
  <c r="V1141" i="4"/>
  <c r="R1142" i="4"/>
  <c r="S1142" i="4" s="1"/>
  <c r="V1142" i="4"/>
  <c r="R1143" i="4"/>
  <c r="S1143" i="4" s="1"/>
  <c r="V1143" i="4"/>
  <c r="R1144" i="4"/>
  <c r="S1144" i="4" s="1"/>
  <c r="V1144" i="4"/>
  <c r="R1145" i="4"/>
  <c r="S1145" i="4" s="1"/>
  <c r="V1145" i="4"/>
  <c r="R1146" i="4"/>
  <c r="S1146" i="4" s="1"/>
  <c r="V1146" i="4"/>
  <c r="R1147" i="4"/>
  <c r="S1147" i="4" s="1"/>
  <c r="V1147" i="4"/>
  <c r="R1148" i="4"/>
  <c r="S1148" i="4" s="1"/>
  <c r="V1148" i="4"/>
  <c r="R1149" i="4"/>
  <c r="S1149" i="4" s="1"/>
  <c r="V1149" i="4"/>
  <c r="R1150" i="4"/>
  <c r="S1150" i="4" s="1"/>
  <c r="V1150" i="4"/>
  <c r="R1151" i="4"/>
  <c r="S1151" i="4" s="1"/>
  <c r="V1151" i="4"/>
  <c r="R1152" i="4"/>
  <c r="S1152" i="4" s="1"/>
  <c r="V1152" i="4"/>
  <c r="R1153" i="4"/>
  <c r="S1153" i="4" s="1"/>
  <c r="V1153" i="4"/>
  <c r="R1154" i="4"/>
  <c r="S1154" i="4" s="1"/>
  <c r="V1154" i="4"/>
  <c r="R1155" i="4"/>
  <c r="S1155" i="4" s="1"/>
  <c r="V1155" i="4"/>
  <c r="R1156" i="4"/>
  <c r="S1156" i="4" s="1"/>
  <c r="V1156" i="4"/>
  <c r="R1157" i="4"/>
  <c r="S1157" i="4" s="1"/>
  <c r="V1157" i="4"/>
  <c r="R1158" i="4"/>
  <c r="S1158" i="4" s="1"/>
  <c r="V1158" i="4"/>
  <c r="R1159" i="4"/>
  <c r="S1159" i="4" s="1"/>
  <c r="V1159" i="4"/>
  <c r="R1160" i="4"/>
  <c r="S1160" i="4" s="1"/>
  <c r="V1160" i="4"/>
  <c r="R1161" i="4"/>
  <c r="S1161" i="4" s="1"/>
  <c r="V1161" i="4"/>
  <c r="R1162" i="4"/>
  <c r="S1162" i="4" s="1"/>
  <c r="V1162" i="4"/>
  <c r="R1163" i="4"/>
  <c r="S1163" i="4" s="1"/>
  <c r="V1163" i="4"/>
  <c r="R1164" i="4"/>
  <c r="S1164" i="4" s="1"/>
  <c r="V1164" i="4"/>
  <c r="R1165" i="4"/>
  <c r="S1165" i="4" s="1"/>
  <c r="V1165" i="4"/>
  <c r="R1166" i="4"/>
  <c r="S1166" i="4" s="1"/>
  <c r="V1166" i="4"/>
  <c r="R1167" i="4"/>
  <c r="S1167" i="4" s="1"/>
  <c r="V1167" i="4"/>
  <c r="R1168" i="4"/>
  <c r="S1168" i="4" s="1"/>
  <c r="V1168" i="4"/>
  <c r="R1169" i="4"/>
  <c r="S1169" i="4" s="1"/>
  <c r="V1169" i="4"/>
  <c r="R1170" i="4"/>
  <c r="S1170" i="4" s="1"/>
  <c r="V1170" i="4"/>
  <c r="R1171" i="4"/>
  <c r="S1171" i="4" s="1"/>
  <c r="V1171" i="4"/>
  <c r="R1172" i="4"/>
  <c r="S1172" i="4" s="1"/>
  <c r="V1172" i="4"/>
  <c r="R1173" i="4"/>
  <c r="S1173" i="4" s="1"/>
  <c r="V1173" i="4"/>
  <c r="R1174" i="4"/>
  <c r="S1174" i="4" s="1"/>
  <c r="V1174" i="4"/>
  <c r="R1175" i="4"/>
  <c r="S1175" i="4" s="1"/>
  <c r="V1175" i="4"/>
  <c r="R1176" i="4"/>
  <c r="S1176" i="4" s="1"/>
  <c r="V1176" i="4"/>
  <c r="R1177" i="4"/>
  <c r="S1177" i="4" s="1"/>
  <c r="V1177" i="4"/>
  <c r="R1178" i="4"/>
  <c r="S1178" i="4" s="1"/>
  <c r="V1178" i="4"/>
  <c r="R1179" i="4"/>
  <c r="S1179" i="4" s="1"/>
  <c r="V1179" i="4"/>
  <c r="R1180" i="4"/>
  <c r="S1180" i="4" s="1"/>
  <c r="V1180" i="4"/>
  <c r="R1181" i="4"/>
  <c r="S1181" i="4" s="1"/>
  <c r="V1181" i="4"/>
  <c r="R1182" i="4"/>
  <c r="S1182" i="4" s="1"/>
  <c r="V1182" i="4"/>
  <c r="R1183" i="4"/>
  <c r="S1183" i="4" s="1"/>
  <c r="V1183" i="4"/>
  <c r="R1184" i="4"/>
  <c r="S1184" i="4" s="1"/>
  <c r="V1184" i="4"/>
  <c r="R1185" i="4"/>
  <c r="S1185" i="4" s="1"/>
  <c r="V1185" i="4"/>
  <c r="R1186" i="4"/>
  <c r="S1186" i="4" s="1"/>
  <c r="V1186" i="4"/>
  <c r="R1187" i="4"/>
  <c r="S1187" i="4" s="1"/>
  <c r="V1187" i="4"/>
  <c r="R1188" i="4"/>
  <c r="S1188" i="4" s="1"/>
  <c r="V1188" i="4"/>
  <c r="R1189" i="4"/>
  <c r="S1189" i="4" s="1"/>
  <c r="V1189" i="4"/>
  <c r="R1190" i="4"/>
  <c r="S1190" i="4" s="1"/>
  <c r="V1190" i="4"/>
  <c r="R1191" i="4"/>
  <c r="S1191" i="4" s="1"/>
  <c r="V1191" i="4"/>
  <c r="R1192" i="4"/>
  <c r="S1192" i="4" s="1"/>
  <c r="V1192" i="4"/>
  <c r="R1193" i="4"/>
  <c r="S1193" i="4" s="1"/>
  <c r="V1193" i="4"/>
  <c r="R1194" i="4"/>
  <c r="S1194" i="4" s="1"/>
  <c r="V1194" i="4"/>
  <c r="R1195" i="4"/>
  <c r="S1195" i="4" s="1"/>
  <c r="V1195" i="4"/>
  <c r="R1196" i="4"/>
  <c r="S1196" i="4" s="1"/>
  <c r="V1196" i="4"/>
  <c r="R1197" i="4"/>
  <c r="S1197" i="4" s="1"/>
  <c r="V1197" i="4"/>
  <c r="R1198" i="4"/>
  <c r="S1198" i="4" s="1"/>
  <c r="V1198" i="4"/>
  <c r="R1199" i="4"/>
  <c r="S1199" i="4" s="1"/>
  <c r="V1199" i="4"/>
  <c r="R1200" i="4"/>
  <c r="S1200" i="4" s="1"/>
  <c r="V1200" i="4"/>
  <c r="R1201" i="4"/>
  <c r="S1201" i="4" s="1"/>
  <c r="V1201" i="4"/>
  <c r="R1202" i="4"/>
  <c r="S1202" i="4" s="1"/>
  <c r="V1202" i="4"/>
  <c r="R1203" i="4"/>
  <c r="S1203" i="4" s="1"/>
  <c r="V1203" i="4"/>
  <c r="R1204" i="4"/>
  <c r="S1204" i="4" s="1"/>
  <c r="V1204" i="4"/>
  <c r="R1205" i="4"/>
  <c r="S1205" i="4" s="1"/>
  <c r="V1205" i="4"/>
  <c r="R1206" i="4"/>
  <c r="S1206" i="4" s="1"/>
  <c r="V1206" i="4"/>
  <c r="R1207" i="4"/>
  <c r="S1207" i="4" s="1"/>
  <c r="V1207" i="4"/>
  <c r="R1208" i="4"/>
  <c r="S1208" i="4" s="1"/>
  <c r="V1208" i="4"/>
  <c r="R1209" i="4"/>
  <c r="S1209" i="4" s="1"/>
  <c r="V1209" i="4"/>
  <c r="R1210" i="4"/>
  <c r="S1210" i="4" s="1"/>
  <c r="V1210" i="4"/>
  <c r="R1211" i="4"/>
  <c r="S1211" i="4" s="1"/>
  <c r="V1211" i="4"/>
  <c r="R1212" i="4"/>
  <c r="S1212" i="4" s="1"/>
  <c r="V1212" i="4"/>
  <c r="R1213" i="4"/>
  <c r="S1213" i="4" s="1"/>
  <c r="V1213" i="4"/>
  <c r="R1214" i="4"/>
  <c r="S1214" i="4" s="1"/>
  <c r="V1214" i="4"/>
  <c r="R1215" i="4"/>
  <c r="S1215" i="4" s="1"/>
  <c r="V1215" i="4"/>
  <c r="R1216" i="4"/>
  <c r="S1216" i="4" s="1"/>
  <c r="V1216" i="4"/>
  <c r="R1217" i="4"/>
  <c r="S1217" i="4" s="1"/>
  <c r="V1217" i="4"/>
  <c r="R1218" i="4"/>
  <c r="S1218" i="4" s="1"/>
  <c r="V1218" i="4"/>
  <c r="R1219" i="4"/>
  <c r="S1219" i="4" s="1"/>
  <c r="V1219" i="4"/>
  <c r="R1220" i="4"/>
  <c r="S1220" i="4" s="1"/>
  <c r="V1220" i="4"/>
  <c r="R1221" i="4"/>
  <c r="S1221" i="4" s="1"/>
  <c r="V1221" i="4"/>
  <c r="R1222" i="4"/>
  <c r="S1222" i="4" s="1"/>
  <c r="V1222" i="4"/>
  <c r="R1223" i="4"/>
  <c r="S1223" i="4" s="1"/>
  <c r="V1223" i="4"/>
  <c r="R1224" i="4"/>
  <c r="S1224" i="4" s="1"/>
  <c r="V1224" i="4"/>
  <c r="R1225" i="4"/>
  <c r="S1225" i="4" s="1"/>
  <c r="V1225" i="4"/>
  <c r="R1226" i="4"/>
  <c r="S1226" i="4" s="1"/>
  <c r="V1226" i="4"/>
  <c r="R1227" i="4"/>
  <c r="S1227" i="4" s="1"/>
  <c r="V1227" i="4"/>
  <c r="R1228" i="4"/>
  <c r="S1228" i="4" s="1"/>
  <c r="V1228" i="4"/>
  <c r="R1229" i="4"/>
  <c r="S1229" i="4" s="1"/>
  <c r="V1229" i="4"/>
  <c r="R1230" i="4"/>
  <c r="S1230" i="4" s="1"/>
  <c r="V1230" i="4"/>
  <c r="R1231" i="4"/>
  <c r="S1231" i="4" s="1"/>
  <c r="V1231" i="4"/>
  <c r="R1232" i="4"/>
  <c r="S1232" i="4" s="1"/>
  <c r="V1232" i="4"/>
  <c r="R1233" i="4"/>
  <c r="S1233" i="4" s="1"/>
  <c r="V1233" i="4"/>
  <c r="R1234" i="4"/>
  <c r="S1234" i="4" s="1"/>
  <c r="V1234" i="4"/>
  <c r="R1235" i="4"/>
  <c r="S1235" i="4" s="1"/>
  <c r="V1235" i="4"/>
  <c r="R1236" i="4"/>
  <c r="S1236" i="4" s="1"/>
  <c r="V1236" i="4"/>
  <c r="R1237" i="4"/>
  <c r="S1237" i="4" s="1"/>
  <c r="V1237" i="4"/>
  <c r="R1238" i="4"/>
  <c r="S1238" i="4" s="1"/>
  <c r="V1238" i="4"/>
  <c r="R1239" i="4"/>
  <c r="S1239" i="4" s="1"/>
  <c r="V1239" i="4"/>
  <c r="R1240" i="4"/>
  <c r="S1240" i="4" s="1"/>
  <c r="V1240" i="4"/>
  <c r="R1241" i="4"/>
  <c r="S1241" i="4" s="1"/>
  <c r="V1241" i="4"/>
  <c r="R1242" i="4"/>
  <c r="S1242" i="4" s="1"/>
  <c r="V1242" i="4"/>
  <c r="R1243" i="4"/>
  <c r="S1243" i="4" s="1"/>
  <c r="V1243" i="4"/>
  <c r="R1244" i="4"/>
  <c r="S1244" i="4" s="1"/>
  <c r="V1244" i="4"/>
  <c r="R1245" i="4"/>
  <c r="S1245" i="4" s="1"/>
  <c r="V1245" i="4"/>
  <c r="R1246" i="4"/>
  <c r="S1246" i="4" s="1"/>
  <c r="V1246" i="4"/>
  <c r="R1247" i="4"/>
  <c r="S1247" i="4" s="1"/>
  <c r="V1247" i="4"/>
  <c r="R1248" i="4"/>
  <c r="S1248" i="4" s="1"/>
  <c r="V1248" i="4"/>
  <c r="R1249" i="4"/>
  <c r="S1249" i="4" s="1"/>
  <c r="V1249" i="4"/>
  <c r="R1250" i="4"/>
  <c r="S1250" i="4" s="1"/>
  <c r="V1250" i="4"/>
  <c r="R1251" i="4"/>
  <c r="S1251" i="4" s="1"/>
  <c r="V1251" i="4"/>
  <c r="R1252" i="4"/>
  <c r="S1252" i="4" s="1"/>
  <c r="V1252" i="4"/>
  <c r="R1253" i="4"/>
  <c r="S1253" i="4" s="1"/>
  <c r="V1253" i="4"/>
  <c r="R1254" i="4"/>
  <c r="S1254" i="4" s="1"/>
  <c r="V1254" i="4"/>
  <c r="R1255" i="4"/>
  <c r="S1255" i="4" s="1"/>
  <c r="V1255" i="4"/>
  <c r="R1256" i="4"/>
  <c r="S1256" i="4" s="1"/>
  <c r="V1256" i="4"/>
  <c r="R1257" i="4"/>
  <c r="S1257" i="4" s="1"/>
  <c r="V1257" i="4"/>
  <c r="R1258" i="4"/>
  <c r="S1258" i="4" s="1"/>
  <c r="V1258" i="4"/>
  <c r="R1259" i="4"/>
  <c r="S1259" i="4" s="1"/>
  <c r="V1259" i="4"/>
  <c r="R1260" i="4"/>
  <c r="S1260" i="4" s="1"/>
  <c r="V1260" i="4"/>
  <c r="R1261" i="4"/>
  <c r="S1261" i="4" s="1"/>
  <c r="V1261" i="4"/>
  <c r="R1262" i="4"/>
  <c r="S1262" i="4" s="1"/>
  <c r="V1262" i="4"/>
  <c r="R1263" i="4"/>
  <c r="S1263" i="4" s="1"/>
  <c r="V1263" i="4"/>
  <c r="R1264" i="4"/>
  <c r="S1264" i="4" s="1"/>
  <c r="V1264" i="4"/>
  <c r="R1265" i="4"/>
  <c r="S1265" i="4" s="1"/>
  <c r="V1265" i="4"/>
  <c r="R1266" i="4"/>
  <c r="S1266" i="4" s="1"/>
  <c r="V1266" i="4"/>
  <c r="R1267" i="4"/>
  <c r="S1267" i="4" s="1"/>
  <c r="V1267" i="4"/>
  <c r="R1268" i="4"/>
  <c r="S1268" i="4" s="1"/>
  <c r="V1268" i="4"/>
  <c r="R1269" i="4"/>
  <c r="S1269" i="4" s="1"/>
  <c r="V1269" i="4"/>
  <c r="R1270" i="4"/>
  <c r="S1270" i="4" s="1"/>
  <c r="V1270" i="4"/>
  <c r="R1271" i="4"/>
  <c r="S1271" i="4" s="1"/>
  <c r="V1271" i="4"/>
  <c r="R1272" i="4"/>
  <c r="S1272" i="4" s="1"/>
  <c r="V1272" i="4"/>
  <c r="R1273" i="4"/>
  <c r="S1273" i="4" s="1"/>
  <c r="V1273" i="4"/>
  <c r="R1274" i="4"/>
  <c r="S1274" i="4" s="1"/>
  <c r="V1274" i="4"/>
  <c r="R1275" i="4"/>
  <c r="S1275" i="4" s="1"/>
  <c r="V1275" i="4"/>
  <c r="R1276" i="4"/>
  <c r="S1276" i="4" s="1"/>
  <c r="V1276" i="4"/>
  <c r="R1277" i="4"/>
  <c r="S1277" i="4" s="1"/>
  <c r="V1277" i="4"/>
  <c r="R1278" i="4"/>
  <c r="S1278" i="4" s="1"/>
  <c r="V1278" i="4"/>
  <c r="R1279" i="4"/>
  <c r="S1279" i="4" s="1"/>
  <c r="V1279" i="4"/>
  <c r="R1280" i="4"/>
  <c r="S1280" i="4" s="1"/>
  <c r="V1280" i="4"/>
  <c r="R1281" i="4"/>
  <c r="S1281" i="4" s="1"/>
  <c r="V1281" i="4"/>
  <c r="R1282" i="4"/>
  <c r="S1282" i="4" s="1"/>
  <c r="V1282" i="4"/>
  <c r="R1283" i="4"/>
  <c r="S1283" i="4" s="1"/>
  <c r="V1283" i="4"/>
  <c r="R1284" i="4"/>
  <c r="S1284" i="4" s="1"/>
  <c r="V1284" i="4"/>
  <c r="R1285" i="4"/>
  <c r="S1285" i="4" s="1"/>
  <c r="V1285" i="4"/>
  <c r="R1286" i="4"/>
  <c r="S1286" i="4" s="1"/>
  <c r="V1286" i="4"/>
  <c r="R1287" i="4"/>
  <c r="S1287" i="4" s="1"/>
  <c r="V1287" i="4"/>
  <c r="R1288" i="4"/>
  <c r="S1288" i="4" s="1"/>
  <c r="V1288" i="4"/>
  <c r="R1289" i="4"/>
  <c r="S1289" i="4" s="1"/>
  <c r="V1289" i="4"/>
  <c r="R1290" i="4"/>
  <c r="S1290" i="4" s="1"/>
  <c r="V1290" i="4"/>
  <c r="R1291" i="4"/>
  <c r="S1291" i="4" s="1"/>
  <c r="V1291" i="4"/>
  <c r="R1292" i="4"/>
  <c r="S1292" i="4" s="1"/>
  <c r="V1292" i="4"/>
  <c r="R1293" i="4"/>
  <c r="S1293" i="4" s="1"/>
  <c r="V1293" i="4"/>
  <c r="R1294" i="4"/>
  <c r="S1294" i="4" s="1"/>
  <c r="V1294" i="4"/>
  <c r="R1295" i="4"/>
  <c r="I7" i="37" s="1"/>
  <c r="G7" i="37"/>
  <c r="V1295" i="4"/>
  <c r="R1296" i="4"/>
  <c r="S1296" i="4" s="1"/>
  <c r="V1296" i="4"/>
  <c r="R1297" i="4"/>
  <c r="S1297" i="4" s="1"/>
  <c r="V1297" i="4"/>
  <c r="R1298" i="4"/>
  <c r="S1298" i="4" s="1"/>
  <c r="V1298" i="4"/>
  <c r="R1299" i="4"/>
  <c r="S1299" i="4" s="1"/>
  <c r="V1299" i="4"/>
  <c r="R1300" i="4"/>
  <c r="S1300" i="4" s="1"/>
  <c r="V1300" i="4"/>
  <c r="R1301" i="4"/>
  <c r="S1301" i="4" s="1"/>
  <c r="V1301" i="4"/>
  <c r="R1302" i="4"/>
  <c r="S1302" i="4" s="1"/>
  <c r="V1302" i="4"/>
  <c r="R1303" i="4"/>
  <c r="S1303" i="4" s="1"/>
  <c r="V1303" i="4"/>
  <c r="R1304" i="4"/>
  <c r="S1304" i="4" s="1"/>
  <c r="V1304" i="4"/>
  <c r="R1305" i="4"/>
  <c r="S1305" i="4" s="1"/>
  <c r="V1305" i="4"/>
  <c r="R1306" i="4"/>
  <c r="S1306" i="4" s="1"/>
  <c r="V1306" i="4"/>
  <c r="R1307" i="4"/>
  <c r="S1307" i="4" s="1"/>
  <c r="V1307" i="4"/>
  <c r="R1308" i="4"/>
  <c r="S1308" i="4" s="1"/>
  <c r="V1308" i="4"/>
  <c r="R1309" i="4"/>
  <c r="S1309" i="4" s="1"/>
  <c r="V1309" i="4"/>
  <c r="R1310" i="4"/>
  <c r="S1310" i="4" s="1"/>
  <c r="V1310" i="4"/>
  <c r="R1311" i="4"/>
  <c r="S1311" i="4" s="1"/>
  <c r="V1311" i="4"/>
  <c r="R1312" i="4"/>
  <c r="S1312" i="4" s="1"/>
  <c r="V1312" i="4"/>
  <c r="R1313" i="4"/>
  <c r="S1313" i="4" s="1"/>
  <c r="V1313" i="4"/>
  <c r="R1314" i="4"/>
  <c r="S1314" i="4" s="1"/>
  <c r="V1314" i="4"/>
  <c r="R1315" i="4"/>
  <c r="S1315" i="4" s="1"/>
  <c r="V1315" i="4"/>
  <c r="R1316" i="4"/>
  <c r="S1316" i="4" s="1"/>
  <c r="V1316" i="4"/>
  <c r="R1317" i="4"/>
  <c r="S1317" i="4" s="1"/>
  <c r="V1317" i="4"/>
  <c r="R1318" i="4"/>
  <c r="S1318" i="4" s="1"/>
  <c r="V1318" i="4"/>
  <c r="R1319" i="4"/>
  <c r="S1319" i="4" s="1"/>
  <c r="V1319" i="4"/>
  <c r="R1320" i="4"/>
  <c r="S1320" i="4" s="1"/>
  <c r="V1320" i="4"/>
  <c r="R1321" i="4"/>
  <c r="S1321" i="4" s="1"/>
  <c r="V1321" i="4"/>
  <c r="R1322" i="4"/>
  <c r="S1322" i="4" s="1"/>
  <c r="V1322" i="4"/>
  <c r="R1323" i="4"/>
  <c r="S1323" i="4" s="1"/>
  <c r="V1323" i="4"/>
  <c r="R1324" i="4"/>
  <c r="S1324" i="4" s="1"/>
  <c r="V1324" i="4"/>
  <c r="R1325" i="4"/>
  <c r="S1325" i="4" s="1"/>
  <c r="V1325" i="4"/>
  <c r="R1326" i="4"/>
  <c r="S1326" i="4" s="1"/>
  <c r="V1326" i="4"/>
  <c r="R1327" i="4"/>
  <c r="S1327" i="4" s="1"/>
  <c r="V1327" i="4"/>
  <c r="R1328" i="4"/>
  <c r="S1328" i="4" s="1"/>
  <c r="V1328" i="4"/>
  <c r="R1329" i="4"/>
  <c r="S1329" i="4" s="1"/>
  <c r="V1329" i="4"/>
  <c r="R1330" i="4"/>
  <c r="S1330" i="4" s="1"/>
  <c r="V1330" i="4"/>
  <c r="R1331" i="4"/>
  <c r="S1331" i="4" s="1"/>
  <c r="V1331" i="4"/>
  <c r="R1332" i="4"/>
  <c r="S1332" i="4" s="1"/>
  <c r="V1332" i="4"/>
  <c r="R1333" i="4"/>
  <c r="S1333" i="4" s="1"/>
  <c r="V1333" i="4"/>
  <c r="R1334" i="4"/>
  <c r="S1334" i="4" s="1"/>
  <c r="V1334" i="4"/>
  <c r="R1335" i="4"/>
  <c r="S1335" i="4" s="1"/>
  <c r="V1335" i="4"/>
  <c r="R1336" i="4"/>
  <c r="S1336" i="4" s="1"/>
  <c r="V1336" i="4"/>
  <c r="R1337" i="4"/>
  <c r="S1337" i="4" s="1"/>
  <c r="V1337" i="4"/>
  <c r="R1338" i="4"/>
  <c r="S1338" i="4" s="1"/>
  <c r="V1338" i="4"/>
  <c r="R1339" i="4"/>
  <c r="S1339" i="4" s="1"/>
  <c r="V1339" i="4"/>
  <c r="R1340" i="4"/>
  <c r="S1340" i="4" s="1"/>
  <c r="V1340" i="4"/>
  <c r="R1341" i="4"/>
  <c r="S1341" i="4" s="1"/>
  <c r="V1341" i="4"/>
  <c r="R1342" i="4"/>
  <c r="S1342" i="4" s="1"/>
  <c r="V1342" i="4"/>
  <c r="R1343" i="4"/>
  <c r="S1343" i="4" s="1"/>
  <c r="V1343" i="4"/>
  <c r="R1344" i="4"/>
  <c r="S1344" i="4" s="1"/>
  <c r="V1344" i="4"/>
  <c r="R1345" i="4"/>
  <c r="S1345" i="4" s="1"/>
  <c r="V1345" i="4"/>
  <c r="R1346" i="4"/>
  <c r="S1346" i="4" s="1"/>
  <c r="V1346" i="4"/>
  <c r="R1347" i="4"/>
  <c r="S1347" i="4" s="1"/>
  <c r="V1347" i="4"/>
  <c r="R1348" i="4"/>
  <c r="S1348" i="4" s="1"/>
  <c r="V1348" i="4"/>
  <c r="R1349" i="4"/>
  <c r="S1349" i="4" s="1"/>
  <c r="V1349" i="4"/>
  <c r="R1350" i="4"/>
  <c r="S1350" i="4" s="1"/>
  <c r="V1350" i="4"/>
  <c r="R1351" i="4"/>
  <c r="S1351" i="4" s="1"/>
  <c r="V1351" i="4"/>
  <c r="R1352" i="4"/>
  <c r="S1352" i="4" s="1"/>
  <c r="V1352" i="4"/>
  <c r="R1353" i="4"/>
  <c r="S1353" i="4" s="1"/>
  <c r="V1353" i="4"/>
  <c r="R1354" i="4"/>
  <c r="S1354" i="4" s="1"/>
  <c r="V1354" i="4"/>
  <c r="R1355" i="4"/>
  <c r="S1355" i="4" s="1"/>
  <c r="V1355" i="4"/>
  <c r="R1356" i="4"/>
  <c r="S1356" i="4" s="1"/>
  <c r="V1356" i="4"/>
  <c r="R1357" i="4"/>
  <c r="S1357" i="4" s="1"/>
  <c r="V1357" i="4"/>
  <c r="R1358" i="4"/>
  <c r="S1358" i="4" s="1"/>
  <c r="V1358" i="4"/>
  <c r="R1359" i="4"/>
  <c r="S1359" i="4" s="1"/>
  <c r="V1359" i="4"/>
  <c r="R1360" i="4"/>
  <c r="S1360" i="4" s="1"/>
  <c r="V1360" i="4"/>
  <c r="R1361" i="4"/>
  <c r="S1361" i="4" s="1"/>
  <c r="V1361" i="4"/>
  <c r="R1362" i="4"/>
  <c r="S1362" i="4" s="1"/>
  <c r="V1362" i="4"/>
  <c r="R1363" i="4"/>
  <c r="S1363" i="4" s="1"/>
  <c r="V1363" i="4"/>
  <c r="R1364" i="4"/>
  <c r="S1364" i="4" s="1"/>
  <c r="V1364" i="4"/>
  <c r="R1365" i="4"/>
  <c r="S1365" i="4" s="1"/>
  <c r="V1365" i="4"/>
  <c r="R1366" i="4"/>
  <c r="S1366" i="4" s="1"/>
  <c r="V1366" i="4"/>
  <c r="R1367" i="4"/>
  <c r="S1367" i="4" s="1"/>
  <c r="V1367" i="4"/>
  <c r="R1368" i="4"/>
  <c r="S1368" i="4" s="1"/>
  <c r="V1368" i="4"/>
  <c r="R1369" i="4"/>
  <c r="S1369" i="4" s="1"/>
  <c r="V1369" i="4"/>
  <c r="R1370" i="4"/>
  <c r="S1370" i="4" s="1"/>
  <c r="V1370" i="4"/>
  <c r="R1371" i="4"/>
  <c r="S1371" i="4" s="1"/>
  <c r="V1371" i="4"/>
  <c r="R1372" i="4"/>
  <c r="S1372" i="4" s="1"/>
  <c r="V1372" i="4"/>
  <c r="R1373" i="4"/>
  <c r="S1373" i="4" s="1"/>
  <c r="V1373" i="4"/>
  <c r="R1374" i="4"/>
  <c r="S1374" i="4" s="1"/>
  <c r="V1374" i="4"/>
  <c r="R1375" i="4"/>
  <c r="S1375" i="4" s="1"/>
  <c r="V1375" i="4"/>
  <c r="R1376" i="4"/>
  <c r="S1376" i="4" s="1"/>
  <c r="V1376" i="4"/>
  <c r="R1377" i="4"/>
  <c r="S1377" i="4" s="1"/>
  <c r="V1377" i="4"/>
  <c r="R1378" i="4"/>
  <c r="S1378" i="4" s="1"/>
  <c r="V1378" i="4"/>
  <c r="R1379" i="4"/>
  <c r="S1379" i="4" s="1"/>
  <c r="V1379" i="4"/>
  <c r="R1380" i="4"/>
  <c r="S1380" i="4" s="1"/>
  <c r="V1380" i="4"/>
  <c r="R1381" i="4"/>
  <c r="S1381" i="4" s="1"/>
  <c r="V1381" i="4"/>
  <c r="R1382" i="4"/>
  <c r="S1382" i="4" s="1"/>
  <c r="V1382" i="4"/>
  <c r="R1383" i="4"/>
  <c r="S1383" i="4" s="1"/>
  <c r="V1383" i="4"/>
  <c r="R1384" i="4"/>
  <c r="S1384" i="4" s="1"/>
  <c r="V1384" i="4"/>
  <c r="R1385" i="4"/>
  <c r="S1385" i="4" s="1"/>
  <c r="V1385" i="4"/>
  <c r="R1386" i="4"/>
  <c r="S1386" i="4" s="1"/>
  <c r="V1386" i="4"/>
  <c r="R1387" i="4"/>
  <c r="S1387" i="4" s="1"/>
  <c r="V1387" i="4"/>
  <c r="R1388" i="4"/>
  <c r="S1388" i="4" s="1"/>
  <c r="V1388" i="4"/>
  <c r="R1389" i="4"/>
  <c r="S1389" i="4" s="1"/>
  <c r="V1389" i="4"/>
  <c r="R1390" i="4"/>
  <c r="S1390" i="4" s="1"/>
  <c r="V1390" i="4"/>
  <c r="R1391" i="4"/>
  <c r="S1391" i="4" s="1"/>
  <c r="V1391" i="4"/>
  <c r="R1392" i="4"/>
  <c r="S1392" i="4" s="1"/>
  <c r="V1392" i="4"/>
  <c r="R1393" i="4"/>
  <c r="S1393" i="4" s="1"/>
  <c r="V1393" i="4"/>
  <c r="R1394" i="4"/>
  <c r="S1394" i="4" s="1"/>
  <c r="V1394" i="4"/>
  <c r="R1395" i="4"/>
  <c r="S1395" i="4" s="1"/>
  <c r="V1395" i="4"/>
  <c r="R1396" i="4"/>
  <c r="S1396" i="4" s="1"/>
  <c r="V1396" i="4"/>
  <c r="R1397" i="4"/>
  <c r="S1397" i="4" s="1"/>
  <c r="V1397" i="4"/>
  <c r="R1398" i="4"/>
  <c r="S1398" i="4" s="1"/>
  <c r="V1398" i="4"/>
  <c r="R1399" i="4"/>
  <c r="S1399" i="4" s="1"/>
  <c r="V1399" i="4"/>
  <c r="R1400" i="4"/>
  <c r="S1400" i="4" s="1"/>
  <c r="V1400" i="4"/>
  <c r="R1401" i="4"/>
  <c r="S1401" i="4" s="1"/>
  <c r="V1401" i="4"/>
  <c r="R1402" i="4"/>
  <c r="S1402" i="4" s="1"/>
  <c r="V1402" i="4"/>
  <c r="R1403" i="4"/>
  <c r="S1403" i="4" s="1"/>
  <c r="V1403" i="4"/>
  <c r="R1404" i="4"/>
  <c r="S1404" i="4" s="1"/>
  <c r="V1404" i="4"/>
  <c r="R1405" i="4"/>
  <c r="S1405" i="4" s="1"/>
  <c r="V1405" i="4"/>
  <c r="R1406" i="4"/>
  <c r="S1406" i="4" s="1"/>
  <c r="V1406" i="4"/>
  <c r="R1407" i="4"/>
  <c r="S1407" i="4" s="1"/>
  <c r="V1407" i="4"/>
  <c r="R1408" i="4"/>
  <c r="S1408" i="4" s="1"/>
  <c r="V1408" i="4"/>
  <c r="R1409" i="4"/>
  <c r="S1409" i="4" s="1"/>
  <c r="V1409" i="4"/>
  <c r="R1410" i="4"/>
  <c r="S1410" i="4" s="1"/>
  <c r="V1410" i="4"/>
  <c r="R1411" i="4"/>
  <c r="S1411" i="4" s="1"/>
  <c r="V1411" i="4"/>
  <c r="R1412" i="4"/>
  <c r="S1412" i="4" s="1"/>
  <c r="V1412" i="4"/>
  <c r="R1413" i="4"/>
  <c r="S1413" i="4" s="1"/>
  <c r="V1413" i="4"/>
  <c r="R1414" i="4"/>
  <c r="S1414" i="4" s="1"/>
  <c r="V1414" i="4"/>
  <c r="R1415" i="4"/>
  <c r="S1415" i="4" s="1"/>
  <c r="V1415" i="4"/>
  <c r="R1416" i="4"/>
  <c r="S1416" i="4" s="1"/>
  <c r="V1416" i="4"/>
  <c r="R1417" i="4"/>
  <c r="S1417" i="4" s="1"/>
  <c r="V1417" i="4"/>
  <c r="R1418" i="4"/>
  <c r="S1418" i="4" s="1"/>
  <c r="V1418" i="4"/>
  <c r="R1419" i="4"/>
  <c r="S1419" i="4" s="1"/>
  <c r="V1419" i="4"/>
  <c r="R1420" i="4"/>
  <c r="S1420" i="4" s="1"/>
  <c r="V1420" i="4"/>
  <c r="R1421" i="4"/>
  <c r="S1421" i="4" s="1"/>
  <c r="V1421" i="4"/>
  <c r="R1422" i="4"/>
  <c r="S1422" i="4" s="1"/>
  <c r="V1422" i="4"/>
  <c r="R1423" i="4"/>
  <c r="S1423" i="4" s="1"/>
  <c r="V1423" i="4"/>
  <c r="R1424" i="4"/>
  <c r="S1424" i="4" s="1"/>
  <c r="V1424" i="4"/>
  <c r="R1425" i="4"/>
  <c r="S1425" i="4" s="1"/>
  <c r="V1425" i="4"/>
  <c r="R1426" i="4"/>
  <c r="S1426" i="4" s="1"/>
  <c r="V1426" i="4"/>
  <c r="R1427" i="4"/>
  <c r="S1427" i="4" s="1"/>
  <c r="V1427" i="4"/>
  <c r="R1428" i="4"/>
  <c r="S1428" i="4" s="1"/>
  <c r="V1428" i="4"/>
  <c r="R1429" i="4"/>
  <c r="S1429" i="4" s="1"/>
  <c r="V1429" i="4"/>
  <c r="R1430" i="4"/>
  <c r="S1430" i="4" s="1"/>
  <c r="V1430" i="4"/>
  <c r="R1431" i="4"/>
  <c r="S1431" i="4" s="1"/>
  <c r="V1431" i="4"/>
  <c r="R1432" i="4"/>
  <c r="S1432" i="4" s="1"/>
  <c r="V1432" i="4"/>
  <c r="R1433" i="4"/>
  <c r="S1433" i="4" s="1"/>
  <c r="V1433" i="4"/>
  <c r="R1434" i="4"/>
  <c r="S1434" i="4" s="1"/>
  <c r="V1434" i="4"/>
  <c r="R1435" i="4"/>
  <c r="S1435" i="4" s="1"/>
  <c r="V1435" i="4"/>
  <c r="R1436" i="4"/>
  <c r="S1436" i="4" s="1"/>
  <c r="V1436" i="4"/>
  <c r="R1437" i="4"/>
  <c r="S1437" i="4" s="1"/>
  <c r="V1437" i="4"/>
  <c r="R1438" i="4"/>
  <c r="S1438" i="4" s="1"/>
  <c r="V1438" i="4"/>
  <c r="R1439" i="4"/>
  <c r="S1439" i="4" s="1"/>
  <c r="V1439" i="4"/>
  <c r="R1440" i="4"/>
  <c r="S1440" i="4" s="1"/>
  <c r="V1440" i="4"/>
  <c r="R1441" i="4"/>
  <c r="S1441" i="4" s="1"/>
  <c r="V1441" i="4"/>
  <c r="R1442" i="4"/>
  <c r="S1442" i="4" s="1"/>
  <c r="V1442" i="4"/>
  <c r="R1443" i="4"/>
  <c r="S1443" i="4" s="1"/>
  <c r="V1443" i="4"/>
  <c r="R1444" i="4"/>
  <c r="S1444" i="4" s="1"/>
  <c r="V1444" i="4"/>
  <c r="R1445" i="4"/>
  <c r="S1445" i="4" s="1"/>
  <c r="V1445" i="4"/>
  <c r="R1446" i="4"/>
  <c r="S1446" i="4" s="1"/>
  <c r="V1446" i="4"/>
  <c r="R1447" i="4"/>
  <c r="S1447" i="4" s="1"/>
  <c r="V1447" i="4"/>
  <c r="R1448" i="4"/>
  <c r="S1448" i="4" s="1"/>
  <c r="V1448" i="4"/>
  <c r="R1449" i="4"/>
  <c r="S1449" i="4" s="1"/>
  <c r="V1449" i="4"/>
  <c r="R1450" i="4"/>
  <c r="S1450" i="4" s="1"/>
  <c r="V1450" i="4"/>
  <c r="R1451" i="4"/>
  <c r="S1451" i="4" s="1"/>
  <c r="V1451" i="4"/>
  <c r="R1452" i="4"/>
  <c r="S1452" i="4" s="1"/>
  <c r="V1452" i="4"/>
  <c r="R1453" i="4"/>
  <c r="S1453" i="4" s="1"/>
  <c r="V1453" i="4"/>
  <c r="R1454" i="4"/>
  <c r="S1454" i="4" s="1"/>
  <c r="V1454" i="4"/>
  <c r="R1455" i="4"/>
  <c r="S1455" i="4" s="1"/>
  <c r="V1455" i="4"/>
  <c r="R1456" i="4"/>
  <c r="S1456" i="4" s="1"/>
  <c r="V1456" i="4"/>
  <c r="R1457" i="4"/>
  <c r="S1457" i="4" s="1"/>
  <c r="V1457" i="4"/>
  <c r="R1458" i="4"/>
  <c r="S1458" i="4" s="1"/>
  <c r="V1458" i="4"/>
  <c r="R1459" i="4"/>
  <c r="S1459" i="4" s="1"/>
  <c r="V1459" i="4"/>
  <c r="R1460" i="4"/>
  <c r="S1460" i="4" s="1"/>
  <c r="V1460" i="4"/>
  <c r="R1461" i="4"/>
  <c r="S1461" i="4" s="1"/>
  <c r="V1461" i="4"/>
  <c r="R1462" i="4"/>
  <c r="S1462" i="4" s="1"/>
  <c r="V1462" i="4"/>
  <c r="R1463" i="4"/>
  <c r="S1463" i="4" s="1"/>
  <c r="V1463" i="4"/>
  <c r="R1464" i="4"/>
  <c r="S1464" i="4" s="1"/>
  <c r="V1464" i="4"/>
  <c r="R1465" i="4"/>
  <c r="S1465" i="4" s="1"/>
  <c r="V1465" i="4"/>
  <c r="R1466" i="4"/>
  <c r="S1466" i="4" s="1"/>
  <c r="V1466" i="4"/>
  <c r="R1467" i="4"/>
  <c r="S1467" i="4" s="1"/>
  <c r="V1467" i="4"/>
  <c r="R1468" i="4"/>
  <c r="S1468" i="4" s="1"/>
  <c r="V1468" i="4"/>
  <c r="R1469" i="4"/>
  <c r="S1469" i="4" s="1"/>
  <c r="V1469" i="4"/>
  <c r="R1470" i="4"/>
  <c r="S1470" i="4" s="1"/>
  <c r="V1470" i="4"/>
  <c r="R1471" i="4"/>
  <c r="S1471" i="4" s="1"/>
  <c r="V1471" i="4"/>
  <c r="R1472" i="4"/>
  <c r="S1472" i="4" s="1"/>
  <c r="V1472" i="4"/>
  <c r="R1473" i="4"/>
  <c r="S1473" i="4" s="1"/>
  <c r="V1473" i="4"/>
  <c r="R1474" i="4"/>
  <c r="S1474" i="4" s="1"/>
  <c r="V1474" i="4"/>
  <c r="R1475" i="4"/>
  <c r="S1475" i="4" s="1"/>
  <c r="V1475" i="4"/>
  <c r="R1476" i="4"/>
  <c r="S1476" i="4" s="1"/>
  <c r="V1476" i="4"/>
  <c r="R1477" i="4"/>
  <c r="S1477" i="4" s="1"/>
  <c r="V1477" i="4"/>
  <c r="R1478" i="4"/>
  <c r="S1478" i="4" s="1"/>
  <c r="V1478" i="4"/>
  <c r="R1479" i="4"/>
  <c r="S1479" i="4" s="1"/>
  <c r="V1479" i="4"/>
  <c r="R1480" i="4"/>
  <c r="S1480" i="4" s="1"/>
  <c r="V1480" i="4"/>
  <c r="R1481" i="4"/>
  <c r="S1481" i="4" s="1"/>
  <c r="V1481" i="4"/>
  <c r="R1482" i="4"/>
  <c r="S1482" i="4" s="1"/>
  <c r="V1482" i="4"/>
  <c r="R1483" i="4"/>
  <c r="S1483" i="4" s="1"/>
  <c r="V1483" i="4"/>
  <c r="R1484" i="4"/>
  <c r="S1484" i="4" s="1"/>
  <c r="V1484" i="4"/>
  <c r="R1485" i="4"/>
  <c r="S1485" i="4" s="1"/>
  <c r="V1485" i="4"/>
  <c r="R1486" i="4"/>
  <c r="S1486" i="4" s="1"/>
  <c r="V1486" i="4"/>
  <c r="R1487" i="4"/>
  <c r="S1487" i="4" s="1"/>
  <c r="V1487" i="4"/>
  <c r="R1488" i="4"/>
  <c r="S1488" i="4" s="1"/>
  <c r="V1488" i="4"/>
  <c r="R1489" i="4"/>
  <c r="S1489" i="4" s="1"/>
  <c r="V1489" i="4"/>
  <c r="R1490" i="4"/>
  <c r="S1490" i="4" s="1"/>
  <c r="V1490" i="4"/>
  <c r="R1491" i="4"/>
  <c r="S1491" i="4" s="1"/>
  <c r="V1491" i="4"/>
  <c r="R1492" i="4"/>
  <c r="S1492" i="4" s="1"/>
  <c r="V1492" i="4"/>
  <c r="R1493" i="4"/>
  <c r="S1493" i="4" s="1"/>
  <c r="V1493" i="4"/>
  <c r="R1494" i="4"/>
  <c r="S1494" i="4" s="1"/>
  <c r="V1494" i="4"/>
  <c r="R1495" i="4"/>
  <c r="S1495" i="4" s="1"/>
  <c r="V1495" i="4"/>
  <c r="R1496" i="4"/>
  <c r="S1496" i="4" s="1"/>
  <c r="V1496" i="4"/>
  <c r="R1497" i="4"/>
  <c r="S1497" i="4" s="1"/>
  <c r="V1497" i="4"/>
  <c r="R1498" i="4"/>
  <c r="S1498" i="4" s="1"/>
  <c r="V1498" i="4"/>
  <c r="R1499" i="4"/>
  <c r="S1499" i="4" s="1"/>
  <c r="V1499" i="4"/>
  <c r="R1500" i="4"/>
  <c r="S1500" i="4" s="1"/>
  <c r="V1500" i="4"/>
  <c r="R1501" i="4"/>
  <c r="S1501" i="4" s="1"/>
  <c r="V1501" i="4"/>
  <c r="R1502" i="4"/>
  <c r="S1502" i="4" s="1"/>
  <c r="V1502" i="4"/>
  <c r="R1503" i="4"/>
  <c r="S1503" i="4" s="1"/>
  <c r="V1503" i="4"/>
  <c r="R1504" i="4"/>
  <c r="S1504" i="4" s="1"/>
  <c r="V1504" i="4"/>
  <c r="R1505" i="4"/>
  <c r="S1505" i="4" s="1"/>
  <c r="V1505" i="4"/>
  <c r="R1506" i="4"/>
  <c r="S1506" i="4" s="1"/>
  <c r="V1506" i="4"/>
  <c r="R1507" i="4"/>
  <c r="S1507" i="4" s="1"/>
  <c r="V1507" i="4"/>
  <c r="R1508" i="4"/>
  <c r="S1508" i="4" s="1"/>
  <c r="V1508" i="4"/>
  <c r="R1509" i="4"/>
  <c r="S1509" i="4" s="1"/>
  <c r="V1509" i="4"/>
  <c r="R1510" i="4"/>
  <c r="S1510" i="4" s="1"/>
  <c r="V1510" i="4"/>
  <c r="R1511" i="4"/>
  <c r="S1511" i="4" s="1"/>
  <c r="V1511" i="4"/>
  <c r="R1512" i="4"/>
  <c r="S1512" i="4" s="1"/>
  <c r="V1512" i="4"/>
  <c r="R1513" i="4"/>
  <c r="S1513" i="4" s="1"/>
  <c r="V1513" i="4"/>
  <c r="R1514" i="4"/>
  <c r="S1514" i="4" s="1"/>
  <c r="V1514" i="4"/>
  <c r="R1515" i="4"/>
  <c r="S1515" i="4" s="1"/>
  <c r="V1515" i="4"/>
  <c r="R1516" i="4"/>
  <c r="S1516" i="4" s="1"/>
  <c r="V1516" i="4"/>
  <c r="R1517" i="4"/>
  <c r="S1517" i="4" s="1"/>
  <c r="V1517" i="4"/>
  <c r="R1518" i="4"/>
  <c r="S1518" i="4" s="1"/>
  <c r="V1518" i="4"/>
  <c r="R1519" i="4"/>
  <c r="S1519" i="4" s="1"/>
  <c r="V1519" i="4"/>
  <c r="R1520" i="4"/>
  <c r="S1520" i="4" s="1"/>
  <c r="V1520" i="4"/>
  <c r="R1521" i="4"/>
  <c r="S1521" i="4" s="1"/>
  <c r="V1521" i="4"/>
  <c r="R1522" i="4"/>
  <c r="S1522" i="4" s="1"/>
  <c r="V1522" i="4"/>
  <c r="R1523" i="4"/>
  <c r="S1523" i="4" s="1"/>
  <c r="V1523" i="4"/>
  <c r="R1524" i="4"/>
  <c r="S1524" i="4" s="1"/>
  <c r="V1524" i="4"/>
  <c r="R1525" i="4"/>
  <c r="S1525" i="4" s="1"/>
  <c r="V1525" i="4"/>
  <c r="R1526" i="4"/>
  <c r="S1526" i="4" s="1"/>
  <c r="V1526" i="4"/>
  <c r="R1527" i="4"/>
  <c r="S1527" i="4" s="1"/>
  <c r="V1527" i="4"/>
  <c r="R1528" i="4"/>
  <c r="S1528" i="4" s="1"/>
  <c r="V1528" i="4"/>
  <c r="R1529" i="4"/>
  <c r="S1529" i="4" s="1"/>
  <c r="V1529" i="4"/>
  <c r="R1530" i="4"/>
  <c r="S1530" i="4" s="1"/>
  <c r="V1530" i="4"/>
  <c r="R1531" i="4"/>
  <c r="S1531" i="4" s="1"/>
  <c r="V1531" i="4"/>
  <c r="R1532" i="4"/>
  <c r="S1532" i="4" s="1"/>
  <c r="V1532" i="4"/>
  <c r="R1533" i="4"/>
  <c r="S1533" i="4" s="1"/>
  <c r="V1533" i="4"/>
  <c r="R1534" i="4"/>
  <c r="S1534" i="4" s="1"/>
  <c r="V1534" i="4"/>
  <c r="R1535" i="4"/>
  <c r="S1535" i="4" s="1"/>
  <c r="V1535" i="4"/>
  <c r="R1536" i="4"/>
  <c r="S1536" i="4" s="1"/>
  <c r="V1536" i="4"/>
  <c r="R1537" i="4"/>
  <c r="S1537" i="4" s="1"/>
  <c r="V1537" i="4"/>
  <c r="R1538" i="4"/>
  <c r="S1538" i="4" s="1"/>
  <c r="V1538" i="4"/>
  <c r="R1539" i="4"/>
  <c r="S1539" i="4" s="1"/>
  <c r="V1539" i="4"/>
  <c r="R1540" i="4"/>
  <c r="S1540" i="4" s="1"/>
  <c r="V1540" i="4"/>
  <c r="R1541" i="4"/>
  <c r="S1541" i="4" s="1"/>
  <c r="V1541" i="4"/>
  <c r="R1542" i="4"/>
  <c r="S1542" i="4" s="1"/>
  <c r="V1542" i="4"/>
  <c r="R1543" i="4"/>
  <c r="S1543" i="4" s="1"/>
  <c r="V1543" i="4"/>
  <c r="R1544" i="4"/>
  <c r="S1544" i="4" s="1"/>
  <c r="V1544" i="4"/>
  <c r="R1545" i="4"/>
  <c r="S1545" i="4" s="1"/>
  <c r="V1545" i="4"/>
  <c r="R1546" i="4"/>
  <c r="S1546" i="4" s="1"/>
  <c r="V1546" i="4"/>
  <c r="R1547" i="4"/>
  <c r="S1547" i="4" s="1"/>
  <c r="V1547" i="4"/>
  <c r="R1548" i="4"/>
  <c r="S1548" i="4" s="1"/>
  <c r="V1548" i="4"/>
  <c r="R1549" i="4"/>
  <c r="S1549" i="4" s="1"/>
  <c r="V1549" i="4"/>
  <c r="R1550" i="4"/>
  <c r="S1550" i="4" s="1"/>
  <c r="V1550" i="4"/>
  <c r="R1551" i="4"/>
  <c r="S1551" i="4" s="1"/>
  <c r="V1551" i="4"/>
  <c r="R1552" i="4"/>
  <c r="S1552" i="4" s="1"/>
  <c r="V1552" i="4"/>
  <c r="R1553" i="4"/>
  <c r="S1553" i="4" s="1"/>
  <c r="V1553" i="4"/>
  <c r="R1554" i="4"/>
  <c r="S1554" i="4" s="1"/>
  <c r="V1554" i="4"/>
  <c r="R1555" i="4"/>
  <c r="S1555" i="4" s="1"/>
  <c r="V1555" i="4"/>
  <c r="R1556" i="4"/>
  <c r="S1556" i="4" s="1"/>
  <c r="V1556" i="4"/>
  <c r="R1557" i="4"/>
  <c r="S1557" i="4" s="1"/>
  <c r="V1557" i="4"/>
  <c r="R1558" i="4"/>
  <c r="S1558" i="4" s="1"/>
  <c r="V1558" i="4"/>
  <c r="R1559" i="4"/>
  <c r="S1559" i="4" s="1"/>
  <c r="V1559" i="4"/>
  <c r="R1560" i="4"/>
  <c r="S1560" i="4" s="1"/>
  <c r="V1560" i="4"/>
  <c r="R1561" i="4"/>
  <c r="S1561" i="4" s="1"/>
  <c r="V1561" i="4"/>
  <c r="R1562" i="4"/>
  <c r="S1562" i="4" s="1"/>
  <c r="V1562" i="4"/>
  <c r="R1563" i="4"/>
  <c r="S1563" i="4" s="1"/>
  <c r="V1563" i="4"/>
  <c r="R1564" i="4"/>
  <c r="S1564" i="4" s="1"/>
  <c r="V1564" i="4"/>
  <c r="R1565" i="4"/>
  <c r="S1565" i="4" s="1"/>
  <c r="V1565" i="4"/>
  <c r="R1566" i="4"/>
  <c r="S1566" i="4" s="1"/>
  <c r="V1566" i="4"/>
  <c r="R1567" i="4"/>
  <c r="S1567" i="4" s="1"/>
  <c r="V1567" i="4"/>
  <c r="R1568" i="4"/>
  <c r="S1568" i="4" s="1"/>
  <c r="V1568" i="4"/>
  <c r="R1569" i="4"/>
  <c r="S1569" i="4" s="1"/>
  <c r="V1569" i="4"/>
  <c r="R1570" i="4"/>
  <c r="S1570" i="4" s="1"/>
  <c r="V1570" i="4"/>
  <c r="R1571" i="4"/>
  <c r="S1571" i="4" s="1"/>
  <c r="V1571" i="4"/>
  <c r="R1572" i="4"/>
  <c r="S1572" i="4" s="1"/>
  <c r="V1572" i="4"/>
  <c r="R1573" i="4"/>
  <c r="S1573" i="4" s="1"/>
  <c r="V1573" i="4"/>
  <c r="R1574" i="4"/>
  <c r="S1574" i="4" s="1"/>
  <c r="V1574" i="4"/>
  <c r="R1575" i="4"/>
  <c r="S1575" i="4" s="1"/>
  <c r="V1575" i="4"/>
  <c r="R1576" i="4"/>
  <c r="S1576" i="4" s="1"/>
  <c r="V1576" i="4"/>
  <c r="R1577" i="4"/>
  <c r="S1577" i="4" s="1"/>
  <c r="V1577" i="4"/>
  <c r="R1578" i="4"/>
  <c r="S1578" i="4" s="1"/>
  <c r="V1578" i="4"/>
  <c r="R1579" i="4"/>
  <c r="S1579" i="4" s="1"/>
  <c r="V1579" i="4"/>
  <c r="R1580" i="4"/>
  <c r="S1580" i="4" s="1"/>
  <c r="V1580" i="4"/>
  <c r="R1581" i="4"/>
  <c r="S1581" i="4" s="1"/>
  <c r="V1581" i="4"/>
  <c r="R1582" i="4"/>
  <c r="S1582" i="4" s="1"/>
  <c r="V1582" i="4"/>
  <c r="R1583" i="4"/>
  <c r="S1583" i="4" s="1"/>
  <c r="V1583" i="4"/>
  <c r="R1584" i="4"/>
  <c r="S1584" i="4" s="1"/>
  <c r="V1584" i="4"/>
  <c r="R1585" i="4"/>
  <c r="S1585" i="4" s="1"/>
  <c r="V1585" i="4"/>
  <c r="R1586" i="4"/>
  <c r="S1586" i="4" s="1"/>
  <c r="V1586" i="4"/>
  <c r="R1587" i="4"/>
  <c r="S1587" i="4" s="1"/>
  <c r="V1587" i="4"/>
  <c r="R1588" i="4"/>
  <c r="S1588" i="4" s="1"/>
  <c r="V1588" i="4"/>
  <c r="R1589" i="4"/>
  <c r="S1589" i="4" s="1"/>
  <c r="V1589" i="4"/>
  <c r="R1590" i="4"/>
  <c r="S1590" i="4" s="1"/>
  <c r="V1590" i="4"/>
  <c r="R1591" i="4"/>
  <c r="S1591" i="4" s="1"/>
  <c r="V1591" i="4"/>
  <c r="R1592" i="4"/>
  <c r="S1592" i="4" s="1"/>
  <c r="V1592" i="4"/>
  <c r="R1593" i="4"/>
  <c r="S1593" i="4" s="1"/>
  <c r="V1593" i="4"/>
  <c r="R1594" i="4"/>
  <c r="S1594" i="4" s="1"/>
  <c r="V1594" i="4"/>
  <c r="R1595" i="4"/>
  <c r="S1595" i="4" s="1"/>
  <c r="V1595" i="4"/>
  <c r="R1596" i="4"/>
  <c r="S1596" i="4" s="1"/>
  <c r="V1596" i="4"/>
  <c r="R1597" i="4"/>
  <c r="S1597" i="4" s="1"/>
  <c r="V1597" i="4"/>
  <c r="R1598" i="4"/>
  <c r="S1598" i="4" s="1"/>
  <c r="V1598" i="4"/>
  <c r="R1599" i="4"/>
  <c r="S1599" i="4" s="1"/>
  <c r="V1599" i="4"/>
  <c r="R1600" i="4"/>
  <c r="S1600" i="4" s="1"/>
  <c r="V1600" i="4"/>
  <c r="R1601" i="4"/>
  <c r="S1601" i="4" s="1"/>
  <c r="V1601" i="4"/>
  <c r="R1602" i="4"/>
  <c r="S1602" i="4" s="1"/>
  <c r="V1602" i="4"/>
  <c r="R1603" i="4"/>
  <c r="S1603" i="4" s="1"/>
  <c r="V1603" i="4"/>
  <c r="R1604" i="4"/>
  <c r="S1604" i="4" s="1"/>
  <c r="V1604" i="4"/>
  <c r="R1605" i="4"/>
  <c r="S1605" i="4" s="1"/>
  <c r="V1605" i="4"/>
  <c r="R1606" i="4"/>
  <c r="S1606" i="4" s="1"/>
  <c r="V1606" i="4"/>
  <c r="R1607" i="4"/>
  <c r="S1607" i="4" s="1"/>
  <c r="V1607" i="4"/>
  <c r="R1608" i="4"/>
  <c r="S1608" i="4" s="1"/>
  <c r="V1608" i="4"/>
  <c r="R1609" i="4"/>
  <c r="S1609" i="4" s="1"/>
  <c r="V1609" i="4"/>
  <c r="R1610" i="4"/>
  <c r="S1610" i="4" s="1"/>
  <c r="V1610" i="4"/>
  <c r="R1611" i="4"/>
  <c r="S1611" i="4" s="1"/>
  <c r="V1611" i="4"/>
  <c r="R1612" i="4"/>
  <c r="S1612" i="4" s="1"/>
  <c r="V1612" i="4"/>
  <c r="R1613" i="4"/>
  <c r="S1613" i="4" s="1"/>
  <c r="V1613" i="4"/>
  <c r="R1614" i="4"/>
  <c r="S1614" i="4" s="1"/>
  <c r="V1614" i="4"/>
  <c r="R1615" i="4"/>
  <c r="S1615" i="4" s="1"/>
  <c r="V1615" i="4"/>
  <c r="R1616" i="4"/>
  <c r="S1616" i="4" s="1"/>
  <c r="V1616" i="4"/>
  <c r="R1617" i="4"/>
  <c r="S1617" i="4" s="1"/>
  <c r="V1617" i="4"/>
  <c r="R1618" i="4"/>
  <c r="S1618" i="4" s="1"/>
  <c r="V1618" i="4"/>
  <c r="R1619" i="4"/>
  <c r="S1619" i="4" s="1"/>
  <c r="V1619" i="4"/>
  <c r="R1620" i="4"/>
  <c r="S1620" i="4" s="1"/>
  <c r="V1620" i="4"/>
  <c r="R1621" i="4"/>
  <c r="S1621" i="4" s="1"/>
  <c r="V1621" i="4"/>
  <c r="R1622" i="4"/>
  <c r="S1622" i="4" s="1"/>
  <c r="V1622" i="4"/>
  <c r="R1623" i="4"/>
  <c r="S1623" i="4" s="1"/>
  <c r="V1623" i="4"/>
  <c r="R1624" i="4"/>
  <c r="S1624" i="4" s="1"/>
  <c r="V1624" i="4"/>
  <c r="R1625" i="4"/>
  <c r="S1625" i="4" s="1"/>
  <c r="V1625" i="4"/>
  <c r="R1626" i="4"/>
  <c r="S1626" i="4" s="1"/>
  <c r="V1626" i="4"/>
  <c r="R1627" i="4"/>
  <c r="S1627" i="4" s="1"/>
  <c r="V1627" i="4"/>
  <c r="R1628" i="4"/>
  <c r="S1628" i="4" s="1"/>
  <c r="V1628" i="4"/>
  <c r="R1629" i="4"/>
  <c r="S1629" i="4" s="1"/>
  <c r="V1629" i="4"/>
  <c r="R1630" i="4"/>
  <c r="S1630" i="4" s="1"/>
  <c r="V1630" i="4"/>
  <c r="R1631" i="4"/>
  <c r="S1631" i="4" s="1"/>
  <c r="V1631" i="4"/>
  <c r="R1632" i="4"/>
  <c r="S1632" i="4" s="1"/>
  <c r="V1632" i="4"/>
  <c r="R1633" i="4"/>
  <c r="S1633" i="4" s="1"/>
  <c r="V1633" i="4"/>
  <c r="R1634" i="4"/>
  <c r="S1634" i="4" s="1"/>
  <c r="V1634" i="4"/>
  <c r="R1635" i="4"/>
  <c r="S1635" i="4" s="1"/>
  <c r="V1635" i="4"/>
  <c r="R1636" i="4"/>
  <c r="S1636" i="4" s="1"/>
  <c r="V1636" i="4"/>
  <c r="R1637" i="4"/>
  <c r="S1637" i="4" s="1"/>
  <c r="V1637" i="4"/>
  <c r="R1638" i="4"/>
  <c r="S1638" i="4" s="1"/>
  <c r="V1638" i="4"/>
  <c r="R1639" i="4"/>
  <c r="S1639" i="4" s="1"/>
  <c r="V1639" i="4"/>
  <c r="R1640" i="4"/>
  <c r="S1640" i="4" s="1"/>
  <c r="V1640" i="4"/>
  <c r="R1641" i="4"/>
  <c r="S1641" i="4" s="1"/>
  <c r="V1641" i="4"/>
  <c r="R1642" i="4"/>
  <c r="S1642" i="4" s="1"/>
  <c r="V1642" i="4"/>
  <c r="R1643" i="4"/>
  <c r="S1643" i="4" s="1"/>
  <c r="V1643" i="4"/>
  <c r="R1644" i="4"/>
  <c r="S1644" i="4" s="1"/>
  <c r="V1644" i="4"/>
  <c r="R1645" i="4"/>
  <c r="S1645" i="4" s="1"/>
  <c r="V1645" i="4"/>
  <c r="R1646" i="4"/>
  <c r="S1646" i="4" s="1"/>
  <c r="V1646" i="4"/>
  <c r="R1647" i="4"/>
  <c r="S1647" i="4" s="1"/>
  <c r="V1647" i="4"/>
  <c r="R1648" i="4"/>
  <c r="S1648" i="4" s="1"/>
  <c r="V1648" i="4"/>
  <c r="R1649" i="4"/>
  <c r="S1649" i="4" s="1"/>
  <c r="V1649" i="4"/>
  <c r="R1650" i="4"/>
  <c r="S1650" i="4" s="1"/>
  <c r="V1650" i="4"/>
  <c r="R1651" i="4"/>
  <c r="S1651" i="4" s="1"/>
  <c r="V1651" i="4"/>
  <c r="R1652" i="4"/>
  <c r="S1652" i="4" s="1"/>
  <c r="V1652" i="4"/>
  <c r="R1653" i="4"/>
  <c r="S1653" i="4" s="1"/>
  <c r="V1653" i="4"/>
  <c r="R1654" i="4"/>
  <c r="S1654" i="4" s="1"/>
  <c r="V1654" i="4"/>
  <c r="R1655" i="4"/>
  <c r="S1655" i="4" s="1"/>
  <c r="V1655" i="4"/>
  <c r="R1656" i="4"/>
  <c r="S1656" i="4" s="1"/>
  <c r="V1656" i="4"/>
  <c r="R1657" i="4"/>
  <c r="S1657" i="4" s="1"/>
  <c r="V1657" i="4"/>
  <c r="R1658" i="4"/>
  <c r="S1658" i="4" s="1"/>
  <c r="V1658" i="4"/>
  <c r="R1659" i="4"/>
  <c r="S1659" i="4" s="1"/>
  <c r="V1659" i="4"/>
  <c r="R1660" i="4"/>
  <c r="S1660" i="4" s="1"/>
  <c r="V1660" i="4"/>
  <c r="R1661" i="4"/>
  <c r="S1661" i="4" s="1"/>
  <c r="V1661" i="4"/>
  <c r="R1662" i="4"/>
  <c r="S1662" i="4" s="1"/>
  <c r="V1662" i="4"/>
  <c r="R1663" i="4"/>
  <c r="S1663" i="4" s="1"/>
  <c r="V1663" i="4"/>
  <c r="R1664" i="4"/>
  <c r="S1664" i="4" s="1"/>
  <c r="V1664" i="4"/>
  <c r="R1665" i="4"/>
  <c r="S1665" i="4" s="1"/>
  <c r="V1665" i="4"/>
  <c r="R1666" i="4"/>
  <c r="S1666" i="4" s="1"/>
  <c r="V1666" i="4"/>
  <c r="R1667" i="4"/>
  <c r="S1667" i="4" s="1"/>
  <c r="V1667" i="4"/>
  <c r="R1668" i="4"/>
  <c r="S1668" i="4" s="1"/>
  <c r="V1668" i="4"/>
  <c r="R1669" i="4"/>
  <c r="S1669" i="4" s="1"/>
  <c r="V1669" i="4"/>
  <c r="R1670" i="4"/>
  <c r="S1670" i="4" s="1"/>
  <c r="V1670" i="4"/>
  <c r="R1671" i="4"/>
  <c r="S1671" i="4" s="1"/>
  <c r="V1671" i="4"/>
  <c r="R1672" i="4"/>
  <c r="S1672" i="4" s="1"/>
  <c r="V1672" i="4"/>
  <c r="R1673" i="4"/>
  <c r="S1673" i="4" s="1"/>
  <c r="V1673" i="4"/>
  <c r="R1674" i="4"/>
  <c r="S1674" i="4" s="1"/>
  <c r="V1674" i="4"/>
  <c r="R1675" i="4"/>
  <c r="S1675" i="4" s="1"/>
  <c r="V1675" i="4"/>
  <c r="R1676" i="4"/>
  <c r="S1676" i="4" s="1"/>
  <c r="V1676" i="4"/>
  <c r="R1677" i="4"/>
  <c r="S1677" i="4" s="1"/>
  <c r="V1677" i="4"/>
  <c r="R1678" i="4"/>
  <c r="S1678" i="4" s="1"/>
  <c r="V1678" i="4"/>
  <c r="R1679" i="4"/>
  <c r="S1679" i="4" s="1"/>
  <c r="V1679" i="4"/>
  <c r="R1680" i="4"/>
  <c r="S1680" i="4" s="1"/>
  <c r="V1680" i="4"/>
  <c r="R1681" i="4"/>
  <c r="S1681" i="4" s="1"/>
  <c r="V1681" i="4"/>
  <c r="R1682" i="4"/>
  <c r="S1682" i="4" s="1"/>
  <c r="V1682" i="4"/>
  <c r="R1683" i="4"/>
  <c r="S1683" i="4" s="1"/>
  <c r="V1683" i="4"/>
  <c r="R1684" i="4"/>
  <c r="S1684" i="4" s="1"/>
  <c r="V1684" i="4"/>
  <c r="R1685" i="4"/>
  <c r="S1685" i="4" s="1"/>
  <c r="V1685" i="4"/>
  <c r="R1686" i="4"/>
  <c r="S1686" i="4" s="1"/>
  <c r="V1686" i="4"/>
  <c r="R1687" i="4"/>
  <c r="S1687" i="4" s="1"/>
  <c r="V1687" i="4"/>
  <c r="R1688" i="4"/>
  <c r="S1688" i="4" s="1"/>
  <c r="V1688" i="4"/>
  <c r="R1689" i="4"/>
  <c r="S1689" i="4" s="1"/>
  <c r="V1689" i="4"/>
  <c r="R1690" i="4"/>
  <c r="S1690" i="4" s="1"/>
  <c r="V1690" i="4"/>
  <c r="R1691" i="4"/>
  <c r="S1691" i="4" s="1"/>
  <c r="V1691" i="4"/>
  <c r="R1692" i="4"/>
  <c r="S1692" i="4" s="1"/>
  <c r="V1692" i="4"/>
  <c r="R1693" i="4"/>
  <c r="S1693" i="4" s="1"/>
  <c r="V1693" i="4"/>
  <c r="R1694" i="4"/>
  <c r="S1694" i="4" s="1"/>
  <c r="V1694" i="4"/>
  <c r="R1695" i="4"/>
  <c r="S1695" i="4" s="1"/>
  <c r="V1695" i="4"/>
  <c r="R1696" i="4"/>
  <c r="S1696" i="4" s="1"/>
  <c r="V1696" i="4"/>
  <c r="R1697" i="4"/>
  <c r="S1697" i="4" s="1"/>
  <c r="V1697" i="4"/>
  <c r="R1698" i="4"/>
  <c r="S1698" i="4" s="1"/>
  <c r="V1698" i="4"/>
  <c r="R1699" i="4"/>
  <c r="S1699" i="4" s="1"/>
  <c r="V1699" i="4"/>
  <c r="R1700" i="4"/>
  <c r="S1700" i="4" s="1"/>
  <c r="V1700" i="4"/>
  <c r="R1701" i="4"/>
  <c r="S1701" i="4" s="1"/>
  <c r="V1701" i="4"/>
  <c r="R1702" i="4"/>
  <c r="S1702" i="4" s="1"/>
  <c r="V1702" i="4"/>
  <c r="R1703" i="4"/>
  <c r="S1703" i="4" s="1"/>
  <c r="V1703" i="4"/>
  <c r="R1704" i="4"/>
  <c r="S1704" i="4" s="1"/>
  <c r="V1704" i="4"/>
  <c r="R1705" i="4"/>
  <c r="S1705" i="4" s="1"/>
  <c r="V1705" i="4"/>
  <c r="R1706" i="4"/>
  <c r="S1706" i="4" s="1"/>
  <c r="V1706" i="4"/>
  <c r="R1707" i="4"/>
  <c r="S1707" i="4" s="1"/>
  <c r="V1707" i="4"/>
  <c r="R1708" i="4"/>
  <c r="S1708" i="4" s="1"/>
  <c r="V1708" i="4"/>
  <c r="R1709" i="4"/>
  <c r="S1709" i="4" s="1"/>
  <c r="V1709" i="4"/>
  <c r="R1710" i="4"/>
  <c r="S1710" i="4" s="1"/>
  <c r="V1710" i="4"/>
  <c r="R1711" i="4"/>
  <c r="S1711" i="4" s="1"/>
  <c r="V1711" i="4"/>
  <c r="R1712" i="4"/>
  <c r="S1712" i="4" s="1"/>
  <c r="V1712" i="4"/>
  <c r="R1713" i="4"/>
  <c r="S1713" i="4" s="1"/>
  <c r="V1713" i="4"/>
  <c r="R1714" i="4"/>
  <c r="S1714" i="4" s="1"/>
  <c r="V1714" i="4"/>
  <c r="R1715" i="4"/>
  <c r="S1715" i="4" s="1"/>
  <c r="V1715" i="4"/>
  <c r="R1716" i="4"/>
  <c r="S1716" i="4" s="1"/>
  <c r="V1716" i="4"/>
  <c r="R1717" i="4"/>
  <c r="S1717" i="4" s="1"/>
  <c r="V1717" i="4"/>
  <c r="R1718" i="4"/>
  <c r="S1718" i="4" s="1"/>
  <c r="V1718" i="4"/>
  <c r="R1719" i="4"/>
  <c r="S1719" i="4" s="1"/>
  <c r="V1719" i="4"/>
  <c r="R1720" i="4"/>
  <c r="S1720" i="4" s="1"/>
  <c r="V1720" i="4"/>
  <c r="R1721" i="4"/>
  <c r="S1721" i="4" s="1"/>
  <c r="V1721" i="4"/>
  <c r="R1722" i="4"/>
  <c r="S1722" i="4" s="1"/>
  <c r="V1722" i="4"/>
  <c r="R1723" i="4"/>
  <c r="S1723" i="4" s="1"/>
  <c r="V1723" i="4"/>
  <c r="R1724" i="4"/>
  <c r="S1724" i="4" s="1"/>
  <c r="V1724" i="4"/>
  <c r="R1725" i="4"/>
  <c r="S1725" i="4" s="1"/>
  <c r="V1725" i="4"/>
  <c r="R1726" i="4"/>
  <c r="S1726" i="4" s="1"/>
  <c r="V1726" i="4"/>
  <c r="R1727" i="4"/>
  <c r="S1727" i="4" s="1"/>
  <c r="V1727" i="4"/>
  <c r="R1728" i="4"/>
  <c r="S1728" i="4" s="1"/>
  <c r="V1728" i="4"/>
  <c r="R1729" i="4"/>
  <c r="S1729" i="4" s="1"/>
  <c r="V1729" i="4"/>
  <c r="R1730" i="4"/>
  <c r="S1730" i="4" s="1"/>
  <c r="V1730" i="4"/>
  <c r="R1731" i="4"/>
  <c r="S1731" i="4" s="1"/>
  <c r="V1731" i="4"/>
  <c r="R1732" i="4"/>
  <c r="S1732" i="4" s="1"/>
  <c r="V1732" i="4"/>
  <c r="R1733" i="4"/>
  <c r="S1733" i="4" s="1"/>
  <c r="V1733" i="4"/>
  <c r="R1734" i="4"/>
  <c r="S1734" i="4" s="1"/>
  <c r="V1734" i="4"/>
  <c r="R1735" i="4"/>
  <c r="S1735" i="4" s="1"/>
  <c r="V1735" i="4"/>
  <c r="R1736" i="4"/>
  <c r="S1736" i="4" s="1"/>
  <c r="V1736" i="4"/>
  <c r="R1737" i="4"/>
  <c r="S1737" i="4" s="1"/>
  <c r="V1737" i="4"/>
  <c r="R1738" i="4"/>
  <c r="S1738" i="4" s="1"/>
  <c r="V1738" i="4"/>
  <c r="R1739" i="4"/>
  <c r="S1739" i="4" s="1"/>
  <c r="V1739" i="4"/>
  <c r="R1740" i="4"/>
  <c r="S1740" i="4" s="1"/>
  <c r="V1740" i="4"/>
  <c r="R1741" i="4"/>
  <c r="S1741" i="4" s="1"/>
  <c r="V1741" i="4"/>
  <c r="R1742" i="4"/>
  <c r="S1742" i="4" s="1"/>
  <c r="V1742" i="4"/>
  <c r="R1743" i="4"/>
  <c r="S1743" i="4" s="1"/>
  <c r="V1743" i="4"/>
  <c r="R1744" i="4"/>
  <c r="S1744" i="4" s="1"/>
  <c r="V1744" i="4"/>
  <c r="R1745" i="4"/>
  <c r="S1745" i="4" s="1"/>
  <c r="V1745" i="4"/>
  <c r="R1746" i="4"/>
  <c r="S1746" i="4" s="1"/>
  <c r="V1746" i="4"/>
  <c r="R1747" i="4"/>
  <c r="S1747" i="4" s="1"/>
  <c r="V1747" i="4"/>
  <c r="R1748" i="4"/>
  <c r="S1748" i="4" s="1"/>
  <c r="V1748" i="4"/>
  <c r="R1749" i="4"/>
  <c r="S1749" i="4" s="1"/>
  <c r="V1749" i="4"/>
  <c r="R1750" i="4"/>
  <c r="S1750" i="4" s="1"/>
  <c r="V1750" i="4"/>
  <c r="R1751" i="4"/>
  <c r="S1751" i="4" s="1"/>
  <c r="V1751" i="4"/>
  <c r="R1752" i="4"/>
  <c r="S1752" i="4" s="1"/>
  <c r="V1752" i="4"/>
  <c r="R1753" i="4"/>
  <c r="S1753" i="4" s="1"/>
  <c r="V1753" i="4"/>
  <c r="R1754" i="4"/>
  <c r="S1754" i="4" s="1"/>
  <c r="V1754" i="4"/>
  <c r="R1755" i="4"/>
  <c r="S1755" i="4" s="1"/>
  <c r="V1755" i="4"/>
  <c r="R1756" i="4"/>
  <c r="S1756" i="4" s="1"/>
  <c r="V1756" i="4"/>
  <c r="R1757" i="4"/>
  <c r="S1757" i="4" s="1"/>
  <c r="V1757" i="4"/>
  <c r="R1758" i="4"/>
  <c r="S1758" i="4" s="1"/>
  <c r="V1758" i="4"/>
  <c r="R1759" i="4"/>
  <c r="S1759" i="4" s="1"/>
  <c r="V1759" i="4"/>
  <c r="R1760" i="4"/>
  <c r="S1760" i="4" s="1"/>
  <c r="V1760" i="4"/>
  <c r="R1761" i="4"/>
  <c r="S1761" i="4" s="1"/>
  <c r="V1761" i="4"/>
  <c r="R1762" i="4"/>
  <c r="S1762" i="4" s="1"/>
  <c r="V1762" i="4"/>
  <c r="R1763" i="4"/>
  <c r="S1763" i="4" s="1"/>
  <c r="V1763" i="4"/>
  <c r="R1764" i="4"/>
  <c r="S1764" i="4" s="1"/>
  <c r="V1764" i="4"/>
  <c r="R1765" i="4"/>
  <c r="S1765" i="4" s="1"/>
  <c r="V1765" i="4"/>
  <c r="R1766" i="4"/>
  <c r="S1766" i="4" s="1"/>
  <c r="V1766" i="4"/>
  <c r="R1767" i="4"/>
  <c r="S1767" i="4" s="1"/>
  <c r="V1767" i="4"/>
  <c r="R1768" i="4"/>
  <c r="S1768" i="4" s="1"/>
  <c r="V1768" i="4"/>
  <c r="R1769" i="4"/>
  <c r="S1769" i="4" s="1"/>
  <c r="V1769" i="4"/>
  <c r="R1770" i="4"/>
  <c r="S1770" i="4" s="1"/>
  <c r="V1770" i="4"/>
  <c r="R1771" i="4"/>
  <c r="S1771" i="4" s="1"/>
  <c r="V1771" i="4"/>
  <c r="R1772" i="4"/>
  <c r="S1772" i="4" s="1"/>
  <c r="V1772" i="4"/>
  <c r="R1773" i="4"/>
  <c r="S1773" i="4" s="1"/>
  <c r="V1773" i="4"/>
  <c r="R1774" i="4"/>
  <c r="S1774" i="4" s="1"/>
  <c r="V1774" i="4"/>
  <c r="R1775" i="4"/>
  <c r="S1775" i="4" s="1"/>
  <c r="V1775" i="4"/>
  <c r="R1776" i="4"/>
  <c r="S1776" i="4" s="1"/>
  <c r="V1776" i="4"/>
  <c r="R1777" i="4"/>
  <c r="S1777" i="4" s="1"/>
  <c r="V1777" i="4"/>
  <c r="R1778" i="4"/>
  <c r="S1778" i="4" s="1"/>
  <c r="V1778" i="4"/>
  <c r="R1779" i="4"/>
  <c r="S1779" i="4" s="1"/>
  <c r="V1779" i="4"/>
  <c r="R1780" i="4"/>
  <c r="S1780" i="4" s="1"/>
  <c r="V1780" i="4"/>
  <c r="R1781" i="4"/>
  <c r="S1781" i="4" s="1"/>
  <c r="V1781" i="4"/>
  <c r="R1782" i="4"/>
  <c r="S1782" i="4" s="1"/>
  <c r="V1782" i="4"/>
  <c r="R1783" i="4"/>
  <c r="S1783" i="4" s="1"/>
  <c r="V1783" i="4"/>
  <c r="R1784" i="4"/>
  <c r="S1784" i="4" s="1"/>
  <c r="V1784" i="4"/>
  <c r="R1785" i="4"/>
  <c r="S1785" i="4" s="1"/>
  <c r="V1785" i="4"/>
  <c r="R1786" i="4"/>
  <c r="S1786" i="4" s="1"/>
  <c r="V1786" i="4"/>
  <c r="R1787" i="4"/>
  <c r="S1787" i="4" s="1"/>
  <c r="V1787" i="4"/>
  <c r="R1788" i="4"/>
  <c r="S1788" i="4" s="1"/>
  <c r="V1788" i="4"/>
  <c r="R1789" i="4"/>
  <c r="S1789" i="4" s="1"/>
  <c r="V1789" i="4"/>
  <c r="R1790" i="4"/>
  <c r="S1790" i="4" s="1"/>
  <c r="V1790" i="4"/>
  <c r="R1791" i="4"/>
  <c r="S1791" i="4" s="1"/>
  <c r="V1791" i="4"/>
  <c r="R1792" i="4"/>
  <c r="S1792" i="4" s="1"/>
  <c r="V1792" i="4"/>
  <c r="R1793" i="4"/>
  <c r="S1793" i="4" s="1"/>
  <c r="V1793" i="4"/>
  <c r="R1794" i="4"/>
  <c r="S1794" i="4" s="1"/>
  <c r="V1794" i="4"/>
  <c r="R1795" i="4"/>
  <c r="S1795" i="4" s="1"/>
  <c r="V1795" i="4"/>
  <c r="R1796" i="4"/>
  <c r="S1796" i="4" s="1"/>
  <c r="V1796" i="4"/>
  <c r="R1797" i="4"/>
  <c r="S1797" i="4" s="1"/>
  <c r="V1797" i="4"/>
  <c r="R1798" i="4"/>
  <c r="S1798" i="4" s="1"/>
  <c r="V1798" i="4"/>
  <c r="R1799" i="4"/>
  <c r="S1799" i="4" s="1"/>
  <c r="V1799" i="4"/>
  <c r="R1800" i="4"/>
  <c r="S1800" i="4" s="1"/>
  <c r="V1800" i="4"/>
  <c r="R1801" i="4"/>
  <c r="S1801" i="4" s="1"/>
  <c r="V1801" i="4"/>
  <c r="R1802" i="4"/>
  <c r="S1802" i="4" s="1"/>
  <c r="V1802" i="4"/>
  <c r="R1803" i="4"/>
  <c r="S1803" i="4" s="1"/>
  <c r="V1803" i="4"/>
  <c r="R1804" i="4"/>
  <c r="S1804" i="4" s="1"/>
  <c r="V1804" i="4"/>
  <c r="R1805" i="4"/>
  <c r="S1805" i="4" s="1"/>
  <c r="V1805" i="4"/>
  <c r="R1806" i="4"/>
  <c r="S1806" i="4" s="1"/>
  <c r="V1806" i="4"/>
  <c r="R1807" i="4"/>
  <c r="S1807" i="4" s="1"/>
  <c r="V1807" i="4"/>
  <c r="R1808" i="4"/>
  <c r="S1808" i="4" s="1"/>
  <c r="V1808" i="4"/>
  <c r="R1809" i="4"/>
  <c r="S1809" i="4" s="1"/>
  <c r="V1809" i="4"/>
  <c r="R1810" i="4"/>
  <c r="S1810" i="4" s="1"/>
  <c r="V1810" i="4"/>
  <c r="R1811" i="4"/>
  <c r="S1811" i="4" s="1"/>
  <c r="V1811" i="4"/>
  <c r="R1812" i="4"/>
  <c r="S1812" i="4" s="1"/>
  <c r="V1812" i="4"/>
  <c r="R1813" i="4"/>
  <c r="S1813" i="4" s="1"/>
  <c r="V1813" i="4"/>
  <c r="R1814" i="4"/>
  <c r="S1814" i="4" s="1"/>
  <c r="V1814" i="4"/>
  <c r="R1815" i="4"/>
  <c r="S1815" i="4" s="1"/>
  <c r="V1815" i="4"/>
  <c r="R1816" i="4"/>
  <c r="S1816" i="4" s="1"/>
  <c r="V1816" i="4"/>
  <c r="R1817" i="4"/>
  <c r="S1817" i="4" s="1"/>
  <c r="V1817" i="4"/>
  <c r="R1818" i="4"/>
  <c r="S1818" i="4" s="1"/>
  <c r="V1818" i="4"/>
  <c r="R1819" i="4"/>
  <c r="S1819" i="4" s="1"/>
  <c r="V1819" i="4"/>
  <c r="R1820" i="4"/>
  <c r="S1820" i="4" s="1"/>
  <c r="V1820" i="4"/>
  <c r="R1821" i="4"/>
  <c r="S1821" i="4" s="1"/>
  <c r="V1821" i="4"/>
  <c r="R1822" i="4"/>
  <c r="S1822" i="4" s="1"/>
  <c r="V1822" i="4"/>
  <c r="R1823" i="4"/>
  <c r="S1823" i="4" s="1"/>
  <c r="V1823" i="4"/>
  <c r="R1824" i="4"/>
  <c r="S1824" i="4" s="1"/>
  <c r="V1824" i="4"/>
  <c r="R1825" i="4"/>
  <c r="S1825" i="4" s="1"/>
  <c r="V1825" i="4"/>
  <c r="R1826" i="4"/>
  <c r="S1826" i="4" s="1"/>
  <c r="V1826" i="4"/>
  <c r="R1827" i="4"/>
  <c r="S1827" i="4" s="1"/>
  <c r="I191" i="36"/>
  <c r="V1827" i="4"/>
  <c r="R1828" i="4"/>
  <c r="S1828" i="4" s="1"/>
  <c r="V1828" i="4"/>
  <c r="R1829" i="4"/>
  <c r="S1829" i="4" s="1"/>
  <c r="V1829" i="4"/>
  <c r="R1830" i="4"/>
  <c r="S1830" i="4" s="1"/>
  <c r="V1830" i="4"/>
  <c r="R1831" i="4"/>
  <c r="S1831" i="4" s="1"/>
  <c r="V1831" i="4"/>
  <c r="R1832" i="4"/>
  <c r="S1832" i="4" s="1"/>
  <c r="V1832" i="4"/>
  <c r="R1833" i="4"/>
  <c r="S1833" i="4" s="1"/>
  <c r="V1833" i="4"/>
  <c r="R1834" i="4"/>
  <c r="S1834" i="4" s="1"/>
  <c r="V1834" i="4"/>
  <c r="R1835" i="4"/>
  <c r="S1835" i="4" s="1"/>
  <c r="V1835" i="4"/>
  <c r="R1836" i="4"/>
  <c r="S1836" i="4" s="1"/>
  <c r="V1836" i="4"/>
  <c r="R1837" i="4"/>
  <c r="S1837" i="4" s="1"/>
  <c r="V1837" i="4"/>
  <c r="R1838" i="4"/>
  <c r="S1838" i="4" s="1"/>
  <c r="V1838" i="4"/>
  <c r="R1839" i="4"/>
  <c r="S1839" i="4" s="1"/>
  <c r="V1839" i="4"/>
  <c r="R1840" i="4"/>
  <c r="S1840" i="4" s="1"/>
  <c r="V1840" i="4"/>
  <c r="R1841" i="4"/>
  <c r="S1841" i="4" s="1"/>
  <c r="V1841" i="4"/>
  <c r="R1842" i="4"/>
  <c r="S1842" i="4" s="1"/>
  <c r="V1842" i="4"/>
  <c r="R1843" i="4"/>
  <c r="S1843" i="4" s="1"/>
  <c r="V1843" i="4"/>
  <c r="R1844" i="4"/>
  <c r="S1844" i="4" s="1"/>
  <c r="V1844" i="4"/>
  <c r="R1845" i="4"/>
  <c r="S1845" i="4" s="1"/>
  <c r="V1845" i="4"/>
  <c r="R1846" i="4"/>
  <c r="S1846" i="4" s="1"/>
  <c r="V1846" i="4"/>
  <c r="R1847" i="4"/>
  <c r="S1847" i="4" s="1"/>
  <c r="V1847" i="4"/>
  <c r="R1848" i="4"/>
  <c r="S1848" i="4" s="1"/>
  <c r="V1848" i="4"/>
  <c r="R1849" i="4"/>
  <c r="S1849" i="4" s="1"/>
  <c r="V1849" i="4"/>
  <c r="R1850" i="4"/>
  <c r="S1850" i="4" s="1"/>
  <c r="V1850" i="4"/>
  <c r="R1851" i="4"/>
  <c r="S1851" i="4" s="1"/>
  <c r="V1851" i="4"/>
  <c r="R1852" i="4"/>
  <c r="S1852" i="4" s="1"/>
  <c r="V1852" i="4"/>
  <c r="R1853" i="4"/>
  <c r="S1853" i="4" s="1"/>
  <c r="V1853" i="4"/>
  <c r="R1854" i="4"/>
  <c r="S1854" i="4" s="1"/>
  <c r="V1854" i="4"/>
  <c r="R1855" i="4"/>
  <c r="S1855" i="4" s="1"/>
  <c r="V1855" i="4"/>
  <c r="R1856" i="4"/>
  <c r="S1856" i="4" s="1"/>
  <c r="V1856" i="4"/>
  <c r="R1857" i="4"/>
  <c r="S1857" i="4" s="1"/>
  <c r="V1857" i="4"/>
  <c r="R1858" i="4"/>
  <c r="S1858" i="4" s="1"/>
  <c r="V1858" i="4"/>
  <c r="R1859" i="4"/>
  <c r="S1859" i="4" s="1"/>
  <c r="V1859" i="4"/>
  <c r="R1860" i="4"/>
  <c r="S1860" i="4" s="1"/>
  <c r="V1860" i="4"/>
  <c r="R1861" i="4"/>
  <c r="S1861" i="4" s="1"/>
  <c r="V1861" i="4"/>
  <c r="R1862" i="4"/>
  <c r="S1862" i="4" s="1"/>
  <c r="V1862" i="4"/>
  <c r="R1863" i="4"/>
  <c r="S1863" i="4" s="1"/>
  <c r="V1863" i="4"/>
  <c r="R1864" i="4"/>
  <c r="S1864" i="4" s="1"/>
  <c r="V1864" i="4"/>
  <c r="R1865" i="4"/>
  <c r="S1865" i="4" s="1"/>
  <c r="V1865" i="4"/>
  <c r="R1866" i="4"/>
  <c r="S1866" i="4" s="1"/>
  <c r="V1866" i="4"/>
  <c r="R1867" i="4"/>
  <c r="S1867" i="4" s="1"/>
  <c r="V1867" i="4"/>
  <c r="R1868" i="4"/>
  <c r="S1868" i="4" s="1"/>
  <c r="V1868" i="4"/>
  <c r="R1869" i="4"/>
  <c r="S1869" i="4" s="1"/>
  <c r="V1869" i="4"/>
  <c r="R1870" i="4"/>
  <c r="S1870" i="4" s="1"/>
  <c r="V1870" i="4"/>
  <c r="R1871" i="4"/>
  <c r="S1871" i="4" s="1"/>
  <c r="V1871" i="4"/>
  <c r="R1872" i="4"/>
  <c r="S1872" i="4" s="1"/>
  <c r="V1872" i="4"/>
  <c r="R1873" i="4"/>
  <c r="S1873" i="4" s="1"/>
  <c r="V1873" i="4"/>
  <c r="R1874" i="4"/>
  <c r="S1874" i="4" s="1"/>
  <c r="V1874" i="4"/>
  <c r="R1875" i="4"/>
  <c r="S1875" i="4" s="1"/>
  <c r="V1875" i="4"/>
  <c r="R1876" i="4"/>
  <c r="S1876" i="4" s="1"/>
  <c r="V1876" i="4"/>
  <c r="R1877" i="4"/>
  <c r="S1877" i="4" s="1"/>
  <c r="V1877" i="4"/>
  <c r="R1878" i="4"/>
  <c r="S1878" i="4" s="1"/>
  <c r="V1878" i="4"/>
  <c r="R1879" i="4"/>
  <c r="S1879" i="4" s="1"/>
  <c r="V1879" i="4"/>
  <c r="R1880" i="4"/>
  <c r="S1880" i="4" s="1"/>
  <c r="V1880" i="4"/>
  <c r="R1881" i="4"/>
  <c r="S1881" i="4" s="1"/>
  <c r="V1881" i="4"/>
  <c r="R1882" i="4"/>
  <c r="S1882" i="4" s="1"/>
  <c r="V1882" i="4"/>
  <c r="R1883" i="4"/>
  <c r="S1883" i="4" s="1"/>
  <c r="V1883" i="4"/>
  <c r="R1884" i="4"/>
  <c r="S1884" i="4" s="1"/>
  <c r="V1884" i="4"/>
  <c r="R1885" i="4"/>
  <c r="S1885" i="4" s="1"/>
  <c r="V1885" i="4"/>
  <c r="R1886" i="4"/>
  <c r="S1886" i="4" s="1"/>
  <c r="V1886" i="4"/>
  <c r="R1887" i="4"/>
  <c r="S1887" i="4" s="1"/>
  <c r="V1887" i="4"/>
  <c r="R1888" i="4"/>
  <c r="S1888" i="4" s="1"/>
  <c r="V1888" i="4"/>
  <c r="R1889" i="4"/>
  <c r="S1889" i="4" s="1"/>
  <c r="V1889" i="4"/>
  <c r="R1890" i="4"/>
  <c r="S1890" i="4" s="1"/>
  <c r="V1890" i="4"/>
  <c r="R1891" i="4"/>
  <c r="S1891" i="4" s="1"/>
  <c r="V1891" i="4"/>
  <c r="R1892" i="4"/>
  <c r="S1892" i="4" s="1"/>
  <c r="V1892" i="4"/>
  <c r="R1893" i="4"/>
  <c r="S1893" i="4" s="1"/>
  <c r="V1893" i="4"/>
  <c r="R1894" i="4"/>
  <c r="S1894" i="4" s="1"/>
  <c r="V1894" i="4"/>
  <c r="R1895" i="4"/>
  <c r="S1895" i="4" s="1"/>
  <c r="V1895" i="4"/>
  <c r="R1896" i="4"/>
  <c r="S1896" i="4" s="1"/>
  <c r="V1896" i="4"/>
  <c r="R1897" i="4"/>
  <c r="S1897" i="4" s="1"/>
  <c r="V1897" i="4"/>
  <c r="R1898" i="4"/>
  <c r="S1898" i="4" s="1"/>
  <c r="V1898" i="4"/>
  <c r="R1899" i="4"/>
  <c r="S1899" i="4" s="1"/>
  <c r="V1899" i="4"/>
  <c r="R1900" i="4"/>
  <c r="S1900" i="4" s="1"/>
  <c r="V1900" i="4"/>
  <c r="R1901" i="4"/>
  <c r="S1901" i="4" s="1"/>
  <c r="V1901" i="4"/>
  <c r="R1902" i="4"/>
  <c r="S1902" i="4" s="1"/>
  <c r="V1902" i="4"/>
  <c r="R1903" i="4"/>
  <c r="S1903" i="4" s="1"/>
  <c r="V1903" i="4"/>
  <c r="R1904" i="4"/>
  <c r="S1904" i="4" s="1"/>
  <c r="V1904" i="4"/>
  <c r="R1905" i="4"/>
  <c r="S1905" i="4" s="1"/>
  <c r="V1905" i="4"/>
  <c r="R1906" i="4"/>
  <c r="S1906" i="4" s="1"/>
  <c r="V1906" i="4"/>
  <c r="R1907" i="4"/>
  <c r="S1907" i="4" s="1"/>
  <c r="V1907" i="4"/>
  <c r="R1908" i="4"/>
  <c r="S1908" i="4" s="1"/>
  <c r="V1908" i="4"/>
  <c r="R1909" i="4"/>
  <c r="S1909" i="4" s="1"/>
  <c r="V1909" i="4"/>
  <c r="R1910" i="4"/>
  <c r="S1910" i="4" s="1"/>
  <c r="V1910" i="4"/>
  <c r="R1911" i="4"/>
  <c r="S1911" i="4" s="1"/>
  <c r="V1911" i="4"/>
  <c r="R1912" i="4"/>
  <c r="S1912" i="4" s="1"/>
  <c r="V1912" i="4"/>
  <c r="R1913" i="4"/>
  <c r="S1913" i="4" s="1"/>
  <c r="V1913" i="4"/>
  <c r="R1914" i="4"/>
  <c r="S1914" i="4" s="1"/>
  <c r="V1914" i="4"/>
  <c r="R1915" i="4"/>
  <c r="S1915" i="4" s="1"/>
  <c r="V1915" i="4"/>
  <c r="R1916" i="4"/>
  <c r="S1916" i="4" s="1"/>
  <c r="V1916" i="4"/>
  <c r="R1917" i="4"/>
  <c r="S1917" i="4" s="1"/>
  <c r="V1917" i="4"/>
  <c r="R1918" i="4"/>
  <c r="S1918" i="4" s="1"/>
  <c r="V1918" i="4"/>
  <c r="R1919" i="4"/>
  <c r="S1919" i="4" s="1"/>
  <c r="V1919" i="4"/>
  <c r="R1920" i="4"/>
  <c r="S1920" i="4" s="1"/>
  <c r="V1920" i="4"/>
  <c r="R1921" i="4"/>
  <c r="S1921" i="4" s="1"/>
  <c r="V1921" i="4"/>
  <c r="R1922" i="4"/>
  <c r="S1922" i="4" s="1"/>
  <c r="V1922" i="4"/>
  <c r="R1923" i="4"/>
  <c r="S1923" i="4" s="1"/>
  <c r="V1923" i="4"/>
  <c r="R1924" i="4"/>
  <c r="S1924" i="4" s="1"/>
  <c r="V1924" i="4"/>
  <c r="R1925" i="4"/>
  <c r="S1925" i="4" s="1"/>
  <c r="V1925" i="4"/>
  <c r="R1926" i="4"/>
  <c r="S1926" i="4" s="1"/>
  <c r="V1926" i="4"/>
  <c r="R1927" i="4"/>
  <c r="S1927" i="4" s="1"/>
  <c r="V1927" i="4"/>
  <c r="R1928" i="4"/>
  <c r="S1928" i="4" s="1"/>
  <c r="V1928" i="4"/>
  <c r="R1929" i="4"/>
  <c r="S1929" i="4" s="1"/>
  <c r="V1929" i="4"/>
  <c r="R1930" i="4"/>
  <c r="S1930" i="4" s="1"/>
  <c r="V1930" i="4"/>
  <c r="R1931" i="4"/>
  <c r="S1931" i="4" s="1"/>
  <c r="V1931" i="4"/>
  <c r="R1932" i="4"/>
  <c r="S1932" i="4" s="1"/>
  <c r="V1932" i="4"/>
  <c r="R1933" i="4"/>
  <c r="S1933" i="4" s="1"/>
  <c r="V1933" i="4"/>
  <c r="R1934" i="4"/>
  <c r="S1934" i="4" s="1"/>
  <c r="V1934" i="4"/>
  <c r="R1935" i="4"/>
  <c r="S1935" i="4" s="1"/>
  <c r="V1935" i="4"/>
  <c r="R1936" i="4"/>
  <c r="S1936" i="4" s="1"/>
  <c r="V1936" i="4"/>
  <c r="R1937" i="4"/>
  <c r="S1937" i="4" s="1"/>
  <c r="V1937" i="4"/>
  <c r="R1938" i="4"/>
  <c r="S1938" i="4" s="1"/>
  <c r="V1938" i="4"/>
  <c r="R1939" i="4"/>
  <c r="S1939" i="4" s="1"/>
  <c r="V1939" i="4"/>
  <c r="R1940" i="4"/>
  <c r="S1940" i="4" s="1"/>
  <c r="V1940" i="4"/>
  <c r="R1941" i="4"/>
  <c r="S1941" i="4" s="1"/>
  <c r="V1941" i="4"/>
  <c r="R1942" i="4"/>
  <c r="S1942" i="4" s="1"/>
  <c r="V1942" i="4"/>
  <c r="R1943" i="4"/>
  <c r="S1943" i="4" s="1"/>
  <c r="V1943" i="4"/>
  <c r="R1944" i="4"/>
  <c r="S1944" i="4" s="1"/>
  <c r="V1944" i="4"/>
  <c r="R1945" i="4"/>
  <c r="S1945" i="4" s="1"/>
  <c r="V1945" i="4"/>
  <c r="R1946" i="4"/>
  <c r="S1946" i="4" s="1"/>
  <c r="I192" i="36"/>
  <c r="V1946" i="4"/>
  <c r="R1947" i="4"/>
  <c r="S1947" i="4" s="1"/>
  <c r="V1947" i="4"/>
  <c r="R1948" i="4"/>
  <c r="S1948" i="4" s="1"/>
  <c r="V1948" i="4"/>
  <c r="R1949" i="4"/>
  <c r="S1949" i="4" s="1"/>
  <c r="V1949" i="4"/>
  <c r="R1950" i="4"/>
  <c r="S1950" i="4" s="1"/>
  <c r="V1950" i="4"/>
  <c r="R1951" i="4"/>
  <c r="S1951" i="4" s="1"/>
  <c r="V1951" i="4"/>
  <c r="R1952" i="4"/>
  <c r="S1952" i="4" s="1"/>
  <c r="V1952" i="4"/>
  <c r="R1953" i="4"/>
  <c r="S1953" i="4" s="1"/>
  <c r="V1953" i="4"/>
  <c r="R1954" i="4"/>
  <c r="S1954" i="4" s="1"/>
  <c r="V1954" i="4"/>
  <c r="R1955" i="4"/>
  <c r="S1955" i="4" s="1"/>
  <c r="V1955" i="4"/>
  <c r="R1956" i="4"/>
  <c r="S1956" i="4" s="1"/>
  <c r="V1956" i="4"/>
  <c r="R1957" i="4"/>
  <c r="S1957" i="4" s="1"/>
  <c r="V1957" i="4"/>
  <c r="R1958" i="4"/>
  <c r="S1958" i="4" s="1"/>
  <c r="V1958" i="4"/>
  <c r="R1959" i="4"/>
  <c r="S1959" i="4" s="1"/>
  <c r="V1959" i="4"/>
  <c r="R1960" i="4"/>
  <c r="S1960" i="4" s="1"/>
  <c r="V1960" i="4"/>
  <c r="R1961" i="4"/>
  <c r="S1961" i="4" s="1"/>
  <c r="V1961" i="4"/>
  <c r="R1962" i="4"/>
  <c r="S1962" i="4" s="1"/>
  <c r="V1962" i="4"/>
  <c r="R1963" i="4"/>
  <c r="S1963" i="4" s="1"/>
  <c r="V1963" i="4"/>
  <c r="R1964" i="4"/>
  <c r="S1964" i="4" s="1"/>
  <c r="V1964" i="4"/>
  <c r="R1965" i="4"/>
  <c r="S1965" i="4" s="1"/>
  <c r="V1965" i="4"/>
  <c r="R1966" i="4"/>
  <c r="S1966" i="4" s="1"/>
  <c r="V1966" i="4"/>
  <c r="R1967" i="4"/>
  <c r="S1967" i="4" s="1"/>
  <c r="V1967" i="4"/>
  <c r="R1968" i="4"/>
  <c r="S1968" i="4" s="1"/>
  <c r="V1968" i="4"/>
  <c r="R1969" i="4"/>
  <c r="S1969" i="4" s="1"/>
  <c r="V1969" i="4"/>
  <c r="R1970" i="4"/>
  <c r="S1970" i="4" s="1"/>
  <c r="V1970" i="4"/>
  <c r="R1971" i="4"/>
  <c r="S1971" i="4" s="1"/>
  <c r="V1971" i="4"/>
  <c r="R1972" i="4"/>
  <c r="S1972" i="4" s="1"/>
  <c r="V1972" i="4"/>
  <c r="R1973" i="4"/>
  <c r="S1973" i="4" s="1"/>
  <c r="V1973" i="4"/>
  <c r="R1974" i="4"/>
  <c r="S1974" i="4" s="1"/>
  <c r="V1974" i="4"/>
  <c r="R1975" i="4"/>
  <c r="S1975" i="4" s="1"/>
  <c r="V1975" i="4"/>
  <c r="R1976" i="4"/>
  <c r="S1976" i="4" s="1"/>
  <c r="V1976" i="4"/>
  <c r="R1977" i="4"/>
  <c r="S1977" i="4" s="1"/>
  <c r="V1977" i="4"/>
  <c r="R1978" i="4"/>
  <c r="S1978" i="4" s="1"/>
  <c r="V1978" i="4"/>
  <c r="R1979" i="4"/>
  <c r="S1979" i="4" s="1"/>
  <c r="V1979" i="4"/>
  <c r="R1980" i="4"/>
  <c r="S1980" i="4" s="1"/>
  <c r="V1980" i="4"/>
  <c r="R1981" i="4"/>
  <c r="S1981" i="4" s="1"/>
  <c r="V1981" i="4"/>
  <c r="R1982" i="4"/>
  <c r="S1982" i="4" s="1"/>
  <c r="V1982" i="4"/>
  <c r="R1983" i="4"/>
  <c r="S1983" i="4" s="1"/>
  <c r="V1983" i="4"/>
  <c r="R1984" i="4"/>
  <c r="S1984" i="4" s="1"/>
  <c r="V1984" i="4"/>
  <c r="R1985" i="4"/>
  <c r="S1985" i="4" s="1"/>
  <c r="V1985" i="4"/>
  <c r="R1986" i="4"/>
  <c r="S1986" i="4" s="1"/>
  <c r="V1986" i="4"/>
  <c r="R1987" i="4"/>
  <c r="S1987" i="4" s="1"/>
  <c r="V1987" i="4"/>
  <c r="R1988" i="4"/>
  <c r="S1988" i="4" s="1"/>
  <c r="V1988" i="4"/>
  <c r="R1989" i="4"/>
  <c r="S1989" i="4" s="1"/>
  <c r="V1989" i="4"/>
  <c r="R1990" i="4"/>
  <c r="S1990" i="4" s="1"/>
  <c r="V1990" i="4"/>
  <c r="R1991" i="4"/>
  <c r="S1991" i="4" s="1"/>
  <c r="V1991" i="4"/>
  <c r="R1992" i="4"/>
  <c r="S1992" i="4" s="1"/>
  <c r="V1992" i="4"/>
  <c r="R1993" i="4"/>
  <c r="S1993" i="4" s="1"/>
  <c r="V1993" i="4"/>
  <c r="R1994" i="4"/>
  <c r="S1994" i="4" s="1"/>
  <c r="V1994" i="4"/>
  <c r="R1995" i="4"/>
  <c r="S1995" i="4" s="1"/>
  <c r="V1995" i="4"/>
  <c r="R1996" i="4"/>
  <c r="S1996" i="4" s="1"/>
  <c r="V1996" i="4"/>
  <c r="R1997" i="4"/>
  <c r="S1997" i="4" s="1"/>
  <c r="V1997" i="4"/>
  <c r="R1998" i="4"/>
  <c r="S1998" i="4" s="1"/>
  <c r="V1998" i="4"/>
  <c r="R1999" i="4"/>
  <c r="S1999" i="4" s="1"/>
  <c r="V1999" i="4"/>
  <c r="R2000" i="4"/>
  <c r="S2000" i="4" s="1"/>
  <c r="V2000" i="4"/>
  <c r="R2001" i="4"/>
  <c r="S2001" i="4" s="1"/>
  <c r="V2001" i="4"/>
  <c r="R2002" i="4"/>
  <c r="S2002" i="4" s="1"/>
  <c r="V2002" i="4"/>
  <c r="R2003" i="4"/>
  <c r="S2003" i="4" s="1"/>
  <c r="V2003" i="4"/>
  <c r="R2004" i="4"/>
  <c r="S2004" i="4" s="1"/>
  <c r="V2004" i="4"/>
  <c r="R2005" i="4"/>
  <c r="S2005" i="4" s="1"/>
  <c r="V2005" i="4"/>
  <c r="R2006" i="4"/>
  <c r="S2006" i="4" s="1"/>
  <c r="V2006" i="4"/>
  <c r="R2007" i="4"/>
  <c r="S2007" i="4" s="1"/>
  <c r="V2007" i="4"/>
  <c r="R2008" i="4"/>
  <c r="S2008" i="4" s="1"/>
  <c r="V2008" i="4"/>
  <c r="R2009" i="4"/>
  <c r="S2009" i="4" s="1"/>
  <c r="V2009" i="4"/>
  <c r="R2010" i="4"/>
  <c r="S2010" i="4" s="1"/>
  <c r="V2010" i="4"/>
  <c r="R2011" i="4"/>
  <c r="S2011" i="4" s="1"/>
  <c r="V2011" i="4"/>
  <c r="R2012" i="4"/>
  <c r="S2012" i="4" s="1"/>
  <c r="V2012" i="4"/>
  <c r="R2013" i="4"/>
  <c r="S2013" i="4" s="1"/>
  <c r="V2013" i="4"/>
  <c r="R2014" i="4"/>
  <c r="S2014" i="4" s="1"/>
  <c r="V2014" i="4"/>
  <c r="R2015" i="4"/>
  <c r="S2015" i="4" s="1"/>
  <c r="V2015" i="4"/>
  <c r="R2016" i="4"/>
  <c r="S2016" i="4" s="1"/>
  <c r="V2016" i="4"/>
  <c r="R2017" i="4"/>
  <c r="S2017" i="4" s="1"/>
  <c r="V2017" i="4"/>
  <c r="R2018" i="4"/>
  <c r="S2018" i="4" s="1"/>
  <c r="V2018" i="4"/>
  <c r="R2019" i="4"/>
  <c r="S2019" i="4" s="1"/>
  <c r="V2019" i="4"/>
  <c r="R2020" i="4"/>
  <c r="S2020" i="4" s="1"/>
  <c r="V2020" i="4"/>
  <c r="R2021" i="4"/>
  <c r="S2021" i="4" s="1"/>
  <c r="V2021" i="4"/>
  <c r="R2022" i="4"/>
  <c r="S2022" i="4" s="1"/>
  <c r="V2022" i="4"/>
  <c r="R2023" i="4"/>
  <c r="S2023" i="4" s="1"/>
  <c r="V2023" i="4"/>
  <c r="R2024" i="4"/>
  <c r="S2024" i="4" s="1"/>
  <c r="V2024" i="4"/>
  <c r="R2025" i="4"/>
  <c r="S2025" i="4" s="1"/>
  <c r="V2025" i="4"/>
  <c r="R2026" i="4"/>
  <c r="S2026" i="4" s="1"/>
  <c r="V2026" i="4"/>
  <c r="R2027" i="4"/>
  <c r="S2027" i="4" s="1"/>
  <c r="V2027" i="4"/>
  <c r="R2028" i="4"/>
  <c r="S2028" i="4" s="1"/>
  <c r="V2028" i="4"/>
  <c r="R2029" i="4"/>
  <c r="S2029" i="4" s="1"/>
  <c r="V2029" i="4"/>
  <c r="R2030" i="4"/>
  <c r="S2030" i="4" s="1"/>
  <c r="V2030" i="4"/>
  <c r="R2031" i="4"/>
  <c r="S2031" i="4" s="1"/>
  <c r="V2031" i="4"/>
  <c r="R2032" i="4"/>
  <c r="S2032" i="4" s="1"/>
  <c r="V2032" i="4"/>
  <c r="R2033" i="4"/>
  <c r="S2033" i="4" s="1"/>
  <c r="V2033" i="4"/>
  <c r="R2034" i="4"/>
  <c r="S2034" i="4" s="1"/>
  <c r="V2034" i="4"/>
  <c r="R2035" i="4"/>
  <c r="S2035" i="4" s="1"/>
  <c r="V2035" i="4"/>
  <c r="R2036" i="4"/>
  <c r="S2036" i="4" s="1"/>
  <c r="V2036" i="4"/>
  <c r="R2037" i="4"/>
  <c r="S2037" i="4" s="1"/>
  <c r="V2037" i="4"/>
  <c r="R2038" i="4"/>
  <c r="S2038" i="4" s="1"/>
  <c r="V2038" i="4"/>
  <c r="R2039" i="4"/>
  <c r="S2039" i="4" s="1"/>
  <c r="V2039" i="4"/>
  <c r="R2040" i="4"/>
  <c r="S2040" i="4" s="1"/>
  <c r="V2040" i="4"/>
  <c r="R2041" i="4"/>
  <c r="S2041" i="4" s="1"/>
  <c r="V2041" i="4"/>
  <c r="R2042" i="4"/>
  <c r="S2042" i="4" s="1"/>
  <c r="V2042" i="4"/>
  <c r="R2043" i="4"/>
  <c r="S2043" i="4" s="1"/>
  <c r="V2043" i="4"/>
  <c r="R2044" i="4"/>
  <c r="S2044" i="4" s="1"/>
  <c r="V2044" i="4"/>
  <c r="R2045" i="4"/>
  <c r="S2045" i="4" s="1"/>
  <c r="V2045" i="4"/>
  <c r="R2046" i="4"/>
  <c r="S2046" i="4" s="1"/>
  <c r="V2046" i="4"/>
  <c r="R2047" i="4"/>
  <c r="S2047" i="4" s="1"/>
  <c r="V2047" i="4"/>
  <c r="R2048" i="4"/>
  <c r="S2048" i="4" s="1"/>
  <c r="V2048" i="4"/>
  <c r="R2049" i="4"/>
  <c r="S2049" i="4" s="1"/>
  <c r="V2049" i="4"/>
  <c r="R2050" i="4"/>
  <c r="S2050" i="4" s="1"/>
  <c r="V2050" i="4"/>
  <c r="R2051" i="4"/>
  <c r="S2051" i="4" s="1"/>
  <c r="V2051" i="4"/>
  <c r="R2052" i="4"/>
  <c r="S2052" i="4" s="1"/>
  <c r="V2052" i="4"/>
  <c r="R2053" i="4"/>
  <c r="S2053" i="4" s="1"/>
  <c r="V2053" i="4"/>
  <c r="R2054" i="4"/>
  <c r="S2054" i="4" s="1"/>
  <c r="V2054" i="4"/>
  <c r="R2055" i="4"/>
  <c r="S2055" i="4" s="1"/>
  <c r="V2055" i="4"/>
  <c r="R2056" i="4"/>
  <c r="S2056" i="4" s="1"/>
  <c r="V2056" i="4"/>
  <c r="R2057" i="4"/>
  <c r="S2057" i="4" s="1"/>
  <c r="V2057" i="4"/>
  <c r="R2058" i="4"/>
  <c r="S2058" i="4" s="1"/>
  <c r="V2058" i="4"/>
  <c r="R2059" i="4"/>
  <c r="S2059" i="4" s="1"/>
  <c r="V2059" i="4"/>
  <c r="R2060" i="4"/>
  <c r="S2060" i="4" s="1"/>
  <c r="V2060" i="4"/>
  <c r="R2061" i="4"/>
  <c r="S2061" i="4" s="1"/>
  <c r="V2061" i="4"/>
  <c r="R2062" i="4"/>
  <c r="S2062" i="4" s="1"/>
  <c r="V2062" i="4"/>
  <c r="R2063" i="4"/>
  <c r="S2063" i="4" s="1"/>
  <c r="V2063" i="4"/>
  <c r="R2064" i="4"/>
  <c r="S2064" i="4" s="1"/>
  <c r="V2064" i="4"/>
  <c r="R2065" i="4"/>
  <c r="S2065" i="4" s="1"/>
  <c r="V2065" i="4"/>
  <c r="R2066" i="4"/>
  <c r="S2066" i="4" s="1"/>
  <c r="V2066" i="4"/>
  <c r="R2067" i="4"/>
  <c r="S2067" i="4" s="1"/>
  <c r="V2067" i="4"/>
  <c r="R2068" i="4"/>
  <c r="S2068" i="4" s="1"/>
  <c r="V2068" i="4"/>
  <c r="R2069" i="4"/>
  <c r="S2069" i="4" s="1"/>
  <c r="V2069" i="4"/>
  <c r="R2070" i="4"/>
  <c r="S2070" i="4" s="1"/>
  <c r="V2070" i="4"/>
  <c r="R2071" i="4"/>
  <c r="S2071" i="4" s="1"/>
  <c r="V2071" i="4"/>
  <c r="R2072" i="4"/>
  <c r="S2072" i="4" s="1"/>
  <c r="V2072" i="4"/>
  <c r="R2073" i="4"/>
  <c r="S2073" i="4" s="1"/>
  <c r="V2073" i="4"/>
  <c r="R2074" i="4"/>
  <c r="S2074" i="4" s="1"/>
  <c r="V2074" i="4"/>
  <c r="R2075" i="4"/>
  <c r="S2075" i="4" s="1"/>
  <c r="V2075" i="4"/>
  <c r="R2076" i="4"/>
  <c r="S2076" i="4" s="1"/>
  <c r="V2076" i="4"/>
  <c r="R2077" i="4"/>
  <c r="S2077" i="4" s="1"/>
  <c r="V2077" i="4"/>
  <c r="R2078" i="4"/>
  <c r="S2078" i="4" s="1"/>
  <c r="V2078" i="4"/>
  <c r="R2079" i="4"/>
  <c r="S2079" i="4" s="1"/>
  <c r="V2079" i="4"/>
  <c r="R2080" i="4"/>
  <c r="S2080" i="4" s="1"/>
  <c r="V2080" i="4"/>
  <c r="R2081" i="4"/>
  <c r="S2081" i="4" s="1"/>
  <c r="V2081" i="4"/>
  <c r="R2082" i="4"/>
  <c r="S2082" i="4" s="1"/>
  <c r="V2082" i="4"/>
  <c r="R2083" i="4"/>
  <c r="S2083" i="4" s="1"/>
  <c r="V2083" i="4"/>
  <c r="R2084" i="4"/>
  <c r="S2084" i="4" s="1"/>
  <c r="V2084" i="4"/>
  <c r="R2085" i="4"/>
  <c r="S2085" i="4" s="1"/>
  <c r="I193" i="36"/>
  <c r="V2085" i="4"/>
  <c r="R2086" i="4"/>
  <c r="S2086" i="4" s="1"/>
  <c r="V2086" i="4"/>
  <c r="R2087" i="4"/>
  <c r="S2087" i="4" s="1"/>
  <c r="V2087" i="4"/>
  <c r="R2088" i="4"/>
  <c r="S2088" i="4" s="1"/>
  <c r="V2088" i="4"/>
  <c r="R2089" i="4"/>
  <c r="S2089" i="4" s="1"/>
  <c r="V2089" i="4"/>
  <c r="R2090" i="4"/>
  <c r="S2090" i="4" s="1"/>
  <c r="V2090" i="4"/>
  <c r="R2091" i="4"/>
  <c r="S2091" i="4" s="1"/>
  <c r="V2091" i="4"/>
  <c r="R2092" i="4"/>
  <c r="S2092" i="4" s="1"/>
  <c r="V2092" i="4"/>
  <c r="R2093" i="4"/>
  <c r="S2093" i="4" s="1"/>
  <c r="V2093" i="4"/>
  <c r="R2094" i="4"/>
  <c r="S2094" i="4" s="1"/>
  <c r="V2094" i="4"/>
  <c r="R2095" i="4"/>
  <c r="S2095" i="4" s="1"/>
  <c r="V2095" i="4"/>
  <c r="R2096" i="4"/>
  <c r="S2096" i="4" s="1"/>
  <c r="V2096" i="4"/>
  <c r="R2097" i="4"/>
  <c r="S2097" i="4" s="1"/>
  <c r="V2097" i="4"/>
  <c r="R2098" i="4"/>
  <c r="S2098" i="4" s="1"/>
  <c r="V2098" i="4"/>
  <c r="R2099" i="4"/>
  <c r="S2099" i="4" s="1"/>
  <c r="V2099" i="4"/>
  <c r="R2100" i="4"/>
  <c r="S2100" i="4" s="1"/>
  <c r="V2100" i="4"/>
  <c r="R2101" i="4"/>
  <c r="S2101" i="4" s="1"/>
  <c r="V2101" i="4"/>
  <c r="R2102" i="4"/>
  <c r="S2102" i="4" s="1"/>
  <c r="V2102" i="4"/>
  <c r="R2103" i="4"/>
  <c r="S2103" i="4" s="1"/>
  <c r="V2103" i="4"/>
  <c r="R2104" i="4"/>
  <c r="S2104" i="4" s="1"/>
  <c r="V2104" i="4"/>
  <c r="R2105" i="4"/>
  <c r="S2105" i="4" s="1"/>
  <c r="V2105" i="4"/>
  <c r="R2106" i="4"/>
  <c r="S2106" i="4" s="1"/>
  <c r="V2106" i="4"/>
  <c r="R2107" i="4"/>
  <c r="S2107" i="4" s="1"/>
  <c r="V2107" i="4"/>
  <c r="R2108" i="4"/>
  <c r="S2108" i="4" s="1"/>
  <c r="V2108" i="4"/>
  <c r="R2109" i="4"/>
  <c r="S2109" i="4" s="1"/>
  <c r="I300" i="36"/>
  <c r="V2109" i="4"/>
  <c r="R2110" i="4"/>
  <c r="S2110" i="4" s="1"/>
  <c r="V2110" i="4"/>
  <c r="R2111" i="4"/>
  <c r="S2111" i="4" s="1"/>
  <c r="V2111" i="4"/>
  <c r="R2112" i="4"/>
  <c r="S2112" i="4" s="1"/>
  <c r="V2112" i="4"/>
  <c r="R2113" i="4"/>
  <c r="S2113" i="4" s="1"/>
  <c r="V2113" i="4"/>
  <c r="R2114" i="4"/>
  <c r="S2114" i="4" s="1"/>
  <c r="V2114" i="4"/>
  <c r="R2115" i="4"/>
  <c r="S2115" i="4" s="1"/>
  <c r="V2115" i="4"/>
  <c r="R2116" i="4"/>
  <c r="S2116" i="4" s="1"/>
  <c r="V2116" i="4"/>
  <c r="R2117" i="4"/>
  <c r="S2117" i="4" s="1"/>
  <c r="V2117" i="4"/>
  <c r="R2118" i="4"/>
  <c r="S2118" i="4" s="1"/>
  <c r="V2118" i="4"/>
  <c r="R2119" i="4"/>
  <c r="S2119" i="4" s="1"/>
  <c r="V2119" i="4"/>
  <c r="R2120" i="4"/>
  <c r="S2120" i="4" s="1"/>
  <c r="V2120" i="4"/>
  <c r="R2121" i="4"/>
  <c r="S2121" i="4" s="1"/>
  <c r="V2121" i="4"/>
  <c r="R2122" i="4"/>
  <c r="S2122" i="4" s="1"/>
  <c r="V2122" i="4"/>
  <c r="R2123" i="4"/>
  <c r="S2123" i="4" s="1"/>
  <c r="V2123" i="4"/>
  <c r="R2124" i="4"/>
  <c r="S2124" i="4" s="1"/>
  <c r="V2124" i="4"/>
  <c r="R2125" i="4"/>
  <c r="S2125" i="4" s="1"/>
  <c r="V2125" i="4"/>
  <c r="R2126" i="4"/>
  <c r="S2126" i="4" s="1"/>
  <c r="V2126" i="4"/>
  <c r="R2127" i="4"/>
  <c r="S2127" i="4" s="1"/>
  <c r="V2127" i="4"/>
  <c r="R2128" i="4"/>
  <c r="S2128" i="4" s="1"/>
  <c r="V2128" i="4"/>
  <c r="R2129" i="4"/>
  <c r="S2129" i="4" s="1"/>
  <c r="V2129" i="4"/>
  <c r="R2130" i="4"/>
  <c r="S2130" i="4" s="1"/>
  <c r="V2130" i="4"/>
  <c r="R2131" i="4"/>
  <c r="S2131" i="4" s="1"/>
  <c r="V2131" i="4"/>
  <c r="R2132" i="4"/>
  <c r="S2132" i="4" s="1"/>
  <c r="V2132" i="4"/>
  <c r="R2133" i="4"/>
  <c r="S2133" i="4" s="1"/>
  <c r="V2133" i="4"/>
  <c r="R2134" i="4"/>
  <c r="S2134" i="4" s="1"/>
  <c r="V2134" i="4"/>
  <c r="R2135" i="4"/>
  <c r="S2135" i="4" s="1"/>
  <c r="V2135" i="4"/>
  <c r="R2136" i="4"/>
  <c r="S2136" i="4" s="1"/>
  <c r="V2136" i="4"/>
  <c r="R2137" i="4"/>
  <c r="S2137" i="4" s="1"/>
  <c r="V2137" i="4"/>
  <c r="R2138" i="4"/>
  <c r="S2138" i="4" s="1"/>
  <c r="V2138" i="4"/>
  <c r="R2139" i="4"/>
  <c r="S2139" i="4" s="1"/>
  <c r="V2139" i="4"/>
  <c r="R2140" i="4"/>
  <c r="S2140" i="4" s="1"/>
  <c r="V2140" i="4"/>
  <c r="R2141" i="4"/>
  <c r="S2141" i="4" s="1"/>
  <c r="V2141" i="4"/>
  <c r="R2142" i="4"/>
  <c r="S2142" i="4" s="1"/>
  <c r="V2142" i="4"/>
  <c r="R2143" i="4"/>
  <c r="S2143" i="4" s="1"/>
  <c r="V2143" i="4"/>
  <c r="R2144" i="4"/>
  <c r="S2144" i="4" s="1"/>
  <c r="V2144" i="4"/>
  <c r="R2145" i="4"/>
  <c r="S2145" i="4" s="1"/>
  <c r="V2145" i="4"/>
  <c r="R2146" i="4"/>
  <c r="S2146" i="4" s="1"/>
  <c r="V2146" i="4"/>
  <c r="R2147" i="4"/>
  <c r="S2147" i="4" s="1"/>
  <c r="V2147" i="4"/>
  <c r="R2148" i="4"/>
  <c r="S2148" i="4" s="1"/>
  <c r="I301" i="36"/>
  <c r="V2148" i="4"/>
  <c r="R2149" i="4"/>
  <c r="S2149" i="4" s="1"/>
  <c r="V2149" i="4"/>
  <c r="R2150" i="4"/>
  <c r="S2150" i="4" s="1"/>
  <c r="V2150" i="4"/>
  <c r="R2151" i="4"/>
  <c r="S2151" i="4" s="1"/>
  <c r="V2151" i="4"/>
  <c r="R2152" i="4"/>
  <c r="S2152" i="4" s="1"/>
  <c r="V2152" i="4"/>
  <c r="R2153" i="4"/>
  <c r="S2153" i="4" s="1"/>
  <c r="V2153" i="4"/>
  <c r="R2154" i="4"/>
  <c r="S2154" i="4" s="1"/>
  <c r="V2154" i="4"/>
  <c r="R2155" i="4"/>
  <c r="S2155" i="4" s="1"/>
  <c r="V2155" i="4"/>
  <c r="R2156" i="4"/>
  <c r="S2156" i="4" s="1"/>
  <c r="V2156" i="4"/>
  <c r="R2157" i="4"/>
  <c r="S2157" i="4" s="1"/>
  <c r="V2157" i="4"/>
  <c r="R2158" i="4"/>
  <c r="S2158" i="4" s="1"/>
  <c r="V2158" i="4"/>
  <c r="R2159" i="4"/>
  <c r="S2159" i="4" s="1"/>
  <c r="V2159" i="4"/>
  <c r="R2160" i="4"/>
  <c r="S2160" i="4" s="1"/>
  <c r="V2160" i="4"/>
  <c r="R2161" i="4"/>
  <c r="S2161" i="4" s="1"/>
  <c r="V2161" i="4"/>
  <c r="R2162" i="4"/>
  <c r="S2162" i="4" s="1"/>
  <c r="V2162" i="4"/>
  <c r="R2163" i="4"/>
  <c r="S2163" i="4" s="1"/>
  <c r="V2163" i="4"/>
  <c r="R2164" i="4"/>
  <c r="S2164" i="4" s="1"/>
  <c r="V2164" i="4"/>
  <c r="R2165" i="4"/>
  <c r="S2165" i="4" s="1"/>
  <c r="V2165" i="4"/>
  <c r="R2166" i="4"/>
  <c r="S2166" i="4" s="1"/>
  <c r="V2166" i="4"/>
  <c r="R2167" i="4"/>
  <c r="S2167" i="4" s="1"/>
  <c r="V2167" i="4"/>
  <c r="R2168" i="4"/>
  <c r="S2168" i="4" s="1"/>
  <c r="V2168" i="4"/>
  <c r="R2169" i="4"/>
  <c r="S2169" i="4" s="1"/>
  <c r="V2169" i="4"/>
  <c r="R2170" i="4"/>
  <c r="S2170" i="4" s="1"/>
  <c r="V2170" i="4"/>
  <c r="R2171" i="4"/>
  <c r="S2171" i="4" s="1"/>
  <c r="V2171" i="4"/>
  <c r="R2172" i="4"/>
  <c r="S2172" i="4" s="1"/>
  <c r="V2172" i="4"/>
  <c r="R2173" i="4"/>
  <c r="I8" i="37" s="1"/>
  <c r="G8" i="37"/>
  <c r="V2173" i="4"/>
  <c r="R2174" i="4"/>
  <c r="S2174" i="4" s="1"/>
  <c r="V2174" i="4"/>
  <c r="R2175" i="4"/>
  <c r="S2175" i="4" s="1"/>
  <c r="V2175" i="4"/>
  <c r="R2176" i="4"/>
  <c r="S2176" i="4" s="1"/>
  <c r="V2176" i="4"/>
  <c r="R2177" i="4"/>
  <c r="S2177" i="4" s="1"/>
  <c r="V2177" i="4"/>
  <c r="R2178" i="4"/>
  <c r="S2178" i="4" s="1"/>
  <c r="I302" i="36"/>
  <c r="V2178" i="4"/>
  <c r="R2179" i="4"/>
  <c r="S2179" i="4" s="1"/>
  <c r="V2179" i="4"/>
  <c r="R2180" i="4"/>
  <c r="S2180" i="4" s="1"/>
  <c r="I303" i="36"/>
  <c r="V2180" i="4"/>
  <c r="R2181" i="4"/>
  <c r="S2181" i="4" s="1"/>
  <c r="V2181" i="4"/>
  <c r="R2182" i="4"/>
  <c r="S2182" i="4" s="1"/>
  <c r="V2182" i="4"/>
  <c r="R2183" i="4"/>
  <c r="S2183" i="4" s="1"/>
  <c r="V2183" i="4"/>
  <c r="R2184" i="4"/>
  <c r="S2184" i="4" s="1"/>
  <c r="V2184" i="4"/>
  <c r="R2185" i="4"/>
  <c r="S2185" i="4" s="1"/>
  <c r="V2185" i="4"/>
  <c r="R2186" i="4"/>
  <c r="S2186" i="4" s="1"/>
  <c r="V2186" i="4"/>
  <c r="R2187" i="4"/>
  <c r="S2187" i="4" s="1"/>
  <c r="V2187" i="4"/>
  <c r="R2188" i="4"/>
  <c r="S2188" i="4" s="1"/>
  <c r="V2188" i="4"/>
  <c r="R2189" i="4"/>
  <c r="S2189" i="4" s="1"/>
  <c r="V2189" i="4"/>
  <c r="R2190" i="4"/>
  <c r="S2190" i="4" s="1"/>
  <c r="V2190" i="4"/>
  <c r="R2191" i="4"/>
  <c r="S2191" i="4" s="1"/>
  <c r="V2191" i="4"/>
  <c r="R2192" i="4"/>
  <c r="S2192" i="4" s="1"/>
  <c r="V2192" i="4"/>
  <c r="R2193" i="4"/>
  <c r="S2193" i="4" s="1"/>
  <c r="V2193" i="4"/>
  <c r="R2194" i="4"/>
  <c r="S2194" i="4" s="1"/>
  <c r="V2194" i="4"/>
  <c r="R2195" i="4"/>
  <c r="S2195" i="4" s="1"/>
  <c r="V2195" i="4"/>
  <c r="R2196" i="4"/>
  <c r="S2196" i="4" s="1"/>
  <c r="V2196" i="4"/>
  <c r="R2197" i="4"/>
  <c r="S2197" i="4" s="1"/>
  <c r="V2197" i="4"/>
  <c r="R2198" i="4"/>
  <c r="S2198" i="4" s="1"/>
  <c r="V2198" i="4"/>
  <c r="R2199" i="4"/>
  <c r="S2199" i="4" s="1"/>
  <c r="V2199" i="4"/>
  <c r="R2200" i="4"/>
  <c r="S2200" i="4" s="1"/>
  <c r="V2200" i="4"/>
  <c r="R2201" i="4"/>
  <c r="S2201" i="4" s="1"/>
  <c r="V2201" i="4"/>
  <c r="R2202" i="4"/>
  <c r="S2202" i="4" s="1"/>
  <c r="V2202" i="4"/>
  <c r="R2203" i="4"/>
  <c r="S2203" i="4" s="1"/>
  <c r="V2203" i="4"/>
  <c r="R2204" i="4"/>
  <c r="S2204" i="4" s="1"/>
  <c r="V2204" i="4"/>
  <c r="R2205" i="4"/>
  <c r="S2205" i="4" s="1"/>
  <c r="V2205" i="4"/>
  <c r="R2206" i="4"/>
  <c r="S2206" i="4" s="1"/>
  <c r="V2206" i="4"/>
  <c r="R2207" i="4"/>
  <c r="S2207" i="4" s="1"/>
  <c r="V2207" i="4"/>
  <c r="R2208" i="4"/>
  <c r="S2208" i="4" s="1"/>
  <c r="V2208" i="4"/>
  <c r="R2209" i="4"/>
  <c r="S2209" i="4" s="1"/>
  <c r="V2209" i="4"/>
  <c r="R2210" i="4"/>
  <c r="S2210" i="4" s="1"/>
  <c r="V2210" i="4"/>
  <c r="R2211" i="4"/>
  <c r="S2211" i="4" s="1"/>
  <c r="V2211" i="4"/>
  <c r="R2212" i="4"/>
  <c r="S2212" i="4" s="1"/>
  <c r="V2212" i="4"/>
  <c r="R2213" i="4"/>
  <c r="S2213" i="4" s="1"/>
  <c r="V2213" i="4"/>
  <c r="R2214" i="4"/>
  <c r="S2214" i="4" s="1"/>
  <c r="V2214" i="4"/>
  <c r="R2215" i="4"/>
  <c r="S2215" i="4" s="1"/>
  <c r="V2215" i="4"/>
  <c r="R2216" i="4"/>
  <c r="S2216" i="4" s="1"/>
  <c r="V2216" i="4"/>
  <c r="R2217" i="4"/>
  <c r="S2217" i="4" s="1"/>
  <c r="V2217" i="4"/>
  <c r="R2218" i="4"/>
  <c r="S2218" i="4" s="1"/>
  <c r="V2218" i="4"/>
  <c r="R2219" i="4"/>
  <c r="S2219" i="4" s="1"/>
  <c r="V2219" i="4"/>
  <c r="R2220" i="4"/>
  <c r="S2220" i="4" s="1"/>
  <c r="V2220" i="4"/>
  <c r="R2221" i="4"/>
  <c r="S2221" i="4" s="1"/>
  <c r="V2221" i="4"/>
  <c r="R2222" i="4"/>
  <c r="S2222" i="4" s="1"/>
  <c r="V2222" i="4"/>
  <c r="R2223" i="4"/>
  <c r="S2223" i="4" s="1"/>
  <c r="V2223" i="4"/>
  <c r="R2224" i="4"/>
  <c r="S2224" i="4" s="1"/>
  <c r="V2224" i="4"/>
  <c r="R2225" i="4"/>
  <c r="S2225" i="4" s="1"/>
  <c r="V2225" i="4"/>
  <c r="R2226" i="4"/>
  <c r="S2226" i="4" s="1"/>
  <c r="V2226" i="4"/>
  <c r="R2227" i="4"/>
  <c r="S2227" i="4" s="1"/>
  <c r="V2227" i="4"/>
  <c r="R2228" i="4"/>
  <c r="S2228" i="4" s="1"/>
  <c r="V2228" i="4"/>
  <c r="R2229" i="4"/>
  <c r="S2229" i="4" s="1"/>
  <c r="V2229" i="4"/>
  <c r="R2230" i="4"/>
  <c r="S2230" i="4" s="1"/>
  <c r="V2230" i="4"/>
  <c r="R2231" i="4"/>
  <c r="S2231" i="4" s="1"/>
  <c r="V2231" i="4"/>
  <c r="R2232" i="4"/>
  <c r="S2232" i="4" s="1"/>
  <c r="V2232" i="4"/>
  <c r="R2233" i="4"/>
  <c r="S2233" i="4" s="1"/>
  <c r="V2233" i="4"/>
  <c r="R2234" i="4"/>
  <c r="S2234" i="4" s="1"/>
  <c r="I194" i="36"/>
  <c r="V2234" i="4"/>
  <c r="R2235" i="4"/>
  <c r="S2235" i="4" s="1"/>
  <c r="V2235" i="4"/>
  <c r="R2236" i="4"/>
  <c r="S2236" i="4" s="1"/>
  <c r="V2236" i="4"/>
  <c r="R2237" i="4"/>
  <c r="S2237" i="4" s="1"/>
  <c r="V2237" i="4"/>
  <c r="R2238" i="4"/>
  <c r="S2238" i="4" s="1"/>
  <c r="V2238" i="4"/>
  <c r="R2239" i="4"/>
  <c r="S2239" i="4" s="1"/>
  <c r="V2239" i="4"/>
  <c r="R2240" i="4"/>
  <c r="S2240" i="4" s="1"/>
  <c r="I195" i="36"/>
  <c r="V2240" i="4"/>
  <c r="R2241" i="4"/>
  <c r="S2241" i="4" s="1"/>
  <c r="V2241" i="4"/>
  <c r="R2242" i="4"/>
  <c r="S2242" i="4" s="1"/>
  <c r="V2242" i="4"/>
  <c r="R2243" i="4"/>
  <c r="S2243" i="4" s="1"/>
  <c r="V2243" i="4"/>
  <c r="R2244" i="4"/>
  <c r="S2244" i="4" s="1"/>
  <c r="V2244" i="4"/>
  <c r="R2245" i="4"/>
  <c r="I105" i="37" s="1"/>
  <c r="G105" i="37"/>
  <c r="V2245" i="4"/>
  <c r="R2246" i="4"/>
  <c r="S2246" i="4" s="1"/>
  <c r="V2246" i="4"/>
  <c r="R2247" i="4"/>
  <c r="S2247" i="4" s="1"/>
  <c r="V2247" i="4"/>
  <c r="R2248" i="4"/>
  <c r="S2248" i="4" s="1"/>
  <c r="V2248" i="4"/>
  <c r="R2249" i="4"/>
  <c r="S2249" i="4" s="1"/>
  <c r="V2249" i="4"/>
  <c r="R2250" i="4"/>
  <c r="S2250" i="4" s="1"/>
  <c r="V2250" i="4"/>
  <c r="R2251" i="4"/>
  <c r="S2251" i="4" s="1"/>
  <c r="V2251" i="4"/>
  <c r="R2252" i="4"/>
  <c r="S2252" i="4" s="1"/>
  <c r="V2252" i="4"/>
  <c r="R2253" i="4"/>
  <c r="S2253" i="4" s="1"/>
  <c r="V2253" i="4"/>
  <c r="R2254" i="4"/>
  <c r="S2254" i="4" s="1"/>
  <c r="I304" i="36"/>
  <c r="V2254" i="4"/>
  <c r="R2255" i="4"/>
  <c r="S2255" i="4" s="1"/>
  <c r="V2255" i="4"/>
  <c r="R2256" i="4"/>
  <c r="S2256" i="4" s="1"/>
  <c r="V2256" i="4"/>
  <c r="R2257" i="4"/>
  <c r="S2257" i="4" s="1"/>
  <c r="V2257" i="4"/>
  <c r="R2258" i="4"/>
  <c r="S2258" i="4" s="1"/>
  <c r="V2258" i="4"/>
  <c r="R2259" i="4"/>
  <c r="S2259" i="4" s="1"/>
  <c r="V2259" i="4"/>
  <c r="R2260" i="4"/>
  <c r="S2260" i="4" s="1"/>
  <c r="V2260" i="4"/>
  <c r="R2261" i="4"/>
  <c r="S2261" i="4" s="1"/>
  <c r="V2261" i="4"/>
  <c r="R2262" i="4"/>
  <c r="S2262" i="4" s="1"/>
  <c r="V2262" i="4"/>
  <c r="R2263" i="4"/>
  <c r="S2263" i="4" s="1"/>
  <c r="V2263" i="4"/>
  <c r="R2264" i="4"/>
  <c r="S2264" i="4" s="1"/>
  <c r="V2264" i="4"/>
  <c r="R2265" i="4"/>
  <c r="S2265" i="4" s="1"/>
  <c r="V2265" i="4"/>
  <c r="R2266" i="4"/>
  <c r="S2266" i="4" s="1"/>
  <c r="V2266" i="4"/>
  <c r="R2267" i="4"/>
  <c r="S2267" i="4" s="1"/>
  <c r="V2267" i="4"/>
  <c r="R2268" i="4"/>
  <c r="S2268" i="4" s="1"/>
  <c r="V2268" i="4"/>
  <c r="R2269" i="4"/>
  <c r="S2269" i="4" s="1"/>
  <c r="V2269" i="4"/>
  <c r="R2270" i="4"/>
  <c r="S2270" i="4" s="1"/>
  <c r="V2270" i="4"/>
  <c r="R2271" i="4"/>
  <c r="S2271" i="4" s="1"/>
  <c r="V2271" i="4"/>
  <c r="R2272" i="4"/>
  <c r="S2272" i="4" s="1"/>
  <c r="V2272" i="4"/>
  <c r="R2273" i="4"/>
  <c r="S2273" i="4" s="1"/>
  <c r="V2273" i="4"/>
  <c r="R2274" i="4"/>
  <c r="S2274" i="4" s="1"/>
  <c r="V2274" i="4"/>
  <c r="R2275" i="4"/>
  <c r="S2275" i="4" s="1"/>
  <c r="V2275" i="4"/>
  <c r="R2276" i="4"/>
  <c r="S2276" i="4" s="1"/>
  <c r="V2276" i="4"/>
  <c r="R2277" i="4"/>
  <c r="S2277" i="4" s="1"/>
  <c r="V2277" i="4"/>
  <c r="R2278" i="4"/>
  <c r="S2278" i="4" s="1"/>
  <c r="V2278" i="4"/>
  <c r="R2279" i="4"/>
  <c r="S2279" i="4" s="1"/>
  <c r="V2279" i="4"/>
  <c r="R2280" i="4"/>
  <c r="S2280" i="4" s="1"/>
  <c r="V2280" i="4"/>
  <c r="R2281" i="4"/>
  <c r="S2281" i="4" s="1"/>
  <c r="V2281" i="4"/>
  <c r="R2282" i="4"/>
  <c r="S2282" i="4" s="1"/>
  <c r="V2282" i="4"/>
  <c r="R2283" i="4"/>
  <c r="S2283" i="4" s="1"/>
  <c r="V2283" i="4"/>
  <c r="R2284" i="4"/>
  <c r="S2284" i="4" s="1"/>
  <c r="V2284" i="4"/>
  <c r="R2285" i="4"/>
  <c r="S2285" i="4" s="1"/>
  <c r="V2285" i="4"/>
  <c r="R2286" i="4"/>
  <c r="S2286" i="4" s="1"/>
  <c r="V2286" i="4"/>
  <c r="R2287" i="4"/>
  <c r="S2287" i="4" s="1"/>
  <c r="V2287" i="4"/>
  <c r="R2288" i="4"/>
  <c r="S2288" i="4" s="1"/>
  <c r="V2288" i="4"/>
  <c r="R2289" i="4"/>
  <c r="S2289" i="4" s="1"/>
  <c r="V2289" i="4"/>
  <c r="R2290" i="4"/>
  <c r="S2290" i="4" s="1"/>
  <c r="V2290" i="4"/>
  <c r="R2291" i="4"/>
  <c r="S2291" i="4" s="1"/>
  <c r="V2291" i="4"/>
  <c r="R2292" i="4"/>
  <c r="S2292" i="4" s="1"/>
  <c r="V2292" i="4"/>
  <c r="R2293" i="4"/>
  <c r="S2293" i="4" s="1"/>
  <c r="V2293" i="4"/>
  <c r="R2294" i="4"/>
  <c r="S2294" i="4" s="1"/>
  <c r="V2294" i="4"/>
  <c r="R2295" i="4"/>
  <c r="S2295" i="4" s="1"/>
  <c r="I196" i="36"/>
  <c r="V2295" i="4"/>
  <c r="R2296" i="4"/>
  <c r="S2296" i="4" s="1"/>
  <c r="V2296" i="4"/>
  <c r="R2297" i="4"/>
  <c r="S2297" i="4" s="1"/>
  <c r="V2297" i="4"/>
  <c r="R2298" i="4"/>
  <c r="S2298" i="4" s="1"/>
  <c r="V2298" i="4"/>
  <c r="R2299" i="4"/>
  <c r="S2299" i="4" s="1"/>
  <c r="V2299" i="4"/>
  <c r="R2300" i="4"/>
  <c r="S2300" i="4" s="1"/>
  <c r="V2300" i="4"/>
  <c r="R2301" i="4"/>
  <c r="S2301" i="4" s="1"/>
  <c r="V2301" i="4"/>
  <c r="R2302" i="4"/>
  <c r="S2302" i="4" s="1"/>
  <c r="V2302" i="4"/>
  <c r="R2303" i="4"/>
  <c r="S2303" i="4" s="1"/>
  <c r="V2303" i="4"/>
  <c r="R2304" i="4"/>
  <c r="S2304" i="4" s="1"/>
  <c r="V2304" i="4"/>
  <c r="R2305" i="4"/>
  <c r="S2305" i="4" s="1"/>
  <c r="V2305" i="4"/>
  <c r="R2306" i="4"/>
  <c r="S2306" i="4" s="1"/>
  <c r="V2306" i="4"/>
  <c r="R2307" i="4"/>
  <c r="S2307" i="4" s="1"/>
  <c r="V2307" i="4"/>
  <c r="R2308" i="4"/>
  <c r="S2308" i="4" s="1"/>
  <c r="V2308" i="4"/>
  <c r="R2309" i="4"/>
  <c r="S2309" i="4" s="1"/>
  <c r="V2309" i="4"/>
  <c r="R2310" i="4"/>
  <c r="S2310" i="4" s="1"/>
  <c r="V2310" i="4"/>
  <c r="R2311" i="4"/>
  <c r="S2311" i="4" s="1"/>
  <c r="V2311" i="4"/>
  <c r="R2312" i="4"/>
  <c r="S2312" i="4" s="1"/>
  <c r="V2312" i="4"/>
  <c r="R2313" i="4"/>
  <c r="S2313" i="4" s="1"/>
  <c r="V2313" i="4"/>
  <c r="R2314" i="4"/>
  <c r="S2314" i="4" s="1"/>
  <c r="V2314" i="4"/>
  <c r="R2315" i="4"/>
  <c r="S2315" i="4" s="1"/>
  <c r="V2315" i="4"/>
  <c r="R2316" i="4"/>
  <c r="S2316" i="4" s="1"/>
  <c r="V2316" i="4"/>
  <c r="R2317" i="4"/>
  <c r="S2317" i="4" s="1"/>
  <c r="V2317" i="4"/>
  <c r="R2318" i="4"/>
  <c r="S2318" i="4" s="1"/>
  <c r="V2318" i="4"/>
  <c r="R2319" i="4"/>
  <c r="S2319" i="4" s="1"/>
  <c r="V2319" i="4"/>
  <c r="R2320" i="4"/>
  <c r="S2320" i="4" s="1"/>
  <c r="V2320" i="4"/>
  <c r="R2321" i="4"/>
  <c r="S2321" i="4" s="1"/>
  <c r="V2321" i="4"/>
  <c r="R2322" i="4"/>
  <c r="S2322" i="4" s="1"/>
  <c r="V2322" i="4"/>
  <c r="R2323" i="4"/>
  <c r="S2323" i="4" s="1"/>
  <c r="V2323" i="4"/>
  <c r="R2324" i="4"/>
  <c r="S2324" i="4" s="1"/>
  <c r="V2324" i="4"/>
  <c r="R2325" i="4"/>
  <c r="S2325" i="4" s="1"/>
  <c r="V2325" i="4"/>
  <c r="R2326" i="4"/>
  <c r="S2326" i="4" s="1"/>
  <c r="V2326" i="4"/>
  <c r="R2327" i="4"/>
  <c r="S2327" i="4" s="1"/>
  <c r="V2327" i="4"/>
  <c r="R2328" i="4"/>
  <c r="S2328" i="4" s="1"/>
  <c r="V2328" i="4"/>
  <c r="R2329" i="4"/>
  <c r="S2329" i="4" s="1"/>
  <c r="V2329" i="4"/>
  <c r="R2330" i="4"/>
  <c r="S2330" i="4" s="1"/>
  <c r="V2330" i="4"/>
  <c r="R2331" i="4"/>
  <c r="S2331" i="4" s="1"/>
  <c r="V2331" i="4"/>
  <c r="R2332" i="4"/>
  <c r="S2332" i="4" s="1"/>
  <c r="V2332" i="4"/>
  <c r="R2333" i="4"/>
  <c r="S2333" i="4" s="1"/>
  <c r="V2333" i="4"/>
  <c r="R2334" i="4"/>
  <c r="S2334" i="4" s="1"/>
  <c r="V2334" i="4"/>
  <c r="R2335" i="4"/>
  <c r="S2335" i="4" s="1"/>
  <c r="V2335" i="4"/>
  <c r="R2336" i="4"/>
  <c r="S2336" i="4" s="1"/>
  <c r="V2336" i="4"/>
  <c r="R2337" i="4"/>
  <c r="S2337" i="4" s="1"/>
  <c r="V2337" i="4"/>
  <c r="R2338" i="4"/>
  <c r="S2338" i="4" s="1"/>
  <c r="V2338" i="4"/>
  <c r="R2339" i="4"/>
  <c r="S2339" i="4" s="1"/>
  <c r="V2339" i="4"/>
  <c r="R2340" i="4"/>
  <c r="S2340" i="4" s="1"/>
  <c r="V2340" i="4"/>
  <c r="R2341" i="4"/>
  <c r="S2341" i="4" s="1"/>
  <c r="V2341" i="4"/>
  <c r="R2342" i="4"/>
  <c r="S2342" i="4" s="1"/>
  <c r="V2342" i="4"/>
  <c r="R2343" i="4"/>
  <c r="S2343" i="4" s="1"/>
  <c r="V2343" i="4"/>
  <c r="R2344" i="4"/>
  <c r="S2344" i="4" s="1"/>
  <c r="V2344" i="4"/>
  <c r="R2345" i="4"/>
  <c r="S2345" i="4" s="1"/>
  <c r="V2345" i="4"/>
  <c r="R2346" i="4"/>
  <c r="S2346" i="4" s="1"/>
  <c r="V2346" i="4"/>
  <c r="R2347" i="4"/>
  <c r="S2347" i="4" s="1"/>
  <c r="V2347" i="4"/>
  <c r="R2348" i="4"/>
  <c r="S2348" i="4" s="1"/>
  <c r="V2348" i="4"/>
  <c r="R2349" i="4"/>
  <c r="S2349" i="4" s="1"/>
  <c r="V2349" i="4"/>
  <c r="R2350" i="4"/>
  <c r="S2350" i="4" s="1"/>
  <c r="V2350" i="4"/>
  <c r="R2351" i="4"/>
  <c r="S2351" i="4" s="1"/>
  <c r="V2351" i="4"/>
  <c r="R2352" i="4"/>
  <c r="S2352" i="4" s="1"/>
  <c r="V2352" i="4"/>
  <c r="R2353" i="4"/>
  <c r="S2353" i="4" s="1"/>
  <c r="V2353" i="4"/>
  <c r="R2354" i="4"/>
  <c r="S2354" i="4" s="1"/>
  <c r="V2354" i="4"/>
  <c r="R2355" i="4"/>
  <c r="S2355" i="4" s="1"/>
  <c r="V2355" i="4"/>
  <c r="R2356" i="4"/>
  <c r="S2356" i="4" s="1"/>
  <c r="V2356" i="4"/>
  <c r="R2357" i="4"/>
  <c r="S2357" i="4" s="1"/>
  <c r="V2357" i="4"/>
  <c r="R2358" i="4"/>
  <c r="S2358" i="4" s="1"/>
  <c r="V2358" i="4"/>
  <c r="R2359" i="4"/>
  <c r="S2359" i="4" s="1"/>
  <c r="V2359" i="4"/>
  <c r="R2360" i="4"/>
  <c r="S2360" i="4" s="1"/>
  <c r="V2360" i="4"/>
  <c r="R2361" i="4"/>
  <c r="S2361" i="4" s="1"/>
  <c r="V2361" i="4"/>
  <c r="R2362" i="4"/>
  <c r="S2362" i="4" s="1"/>
  <c r="V2362" i="4"/>
  <c r="R2363" i="4"/>
  <c r="S2363" i="4" s="1"/>
  <c r="V2363" i="4"/>
  <c r="R2364" i="4"/>
  <c r="S2364" i="4" s="1"/>
  <c r="V2364" i="4"/>
  <c r="R2365" i="4"/>
  <c r="S2365" i="4" s="1"/>
  <c r="V2365" i="4"/>
  <c r="R2366" i="4"/>
  <c r="S2366" i="4" s="1"/>
  <c r="V2366" i="4"/>
  <c r="R2367" i="4"/>
  <c r="S2367" i="4" s="1"/>
  <c r="V2367" i="4"/>
  <c r="R2368" i="4"/>
  <c r="S2368" i="4" s="1"/>
  <c r="V2368" i="4"/>
  <c r="R2369" i="4"/>
  <c r="S2369" i="4" s="1"/>
  <c r="V2369" i="4"/>
  <c r="R2370" i="4"/>
  <c r="S2370" i="4" s="1"/>
  <c r="V2370" i="4"/>
  <c r="R2371" i="4"/>
  <c r="S2371" i="4" s="1"/>
  <c r="V2371" i="4"/>
  <c r="R2372" i="4"/>
  <c r="S2372" i="4" s="1"/>
  <c r="V2372" i="4"/>
  <c r="R2373" i="4"/>
  <c r="S2373" i="4" s="1"/>
  <c r="V2373" i="4"/>
  <c r="R2374" i="4"/>
  <c r="S2374" i="4" s="1"/>
  <c r="I197" i="36"/>
  <c r="V2374" i="4"/>
  <c r="R2375" i="4"/>
  <c r="S2375" i="4" s="1"/>
  <c r="V2375" i="4"/>
  <c r="R2376" i="4"/>
  <c r="S2376" i="4" s="1"/>
  <c r="V2376" i="4"/>
  <c r="R2377" i="4"/>
  <c r="S2377" i="4" s="1"/>
  <c r="V2377" i="4"/>
  <c r="R2378" i="4"/>
  <c r="S2378" i="4" s="1"/>
  <c r="V2378" i="4"/>
  <c r="R2379" i="4"/>
  <c r="S2379" i="4" s="1"/>
  <c r="V2379" i="4"/>
  <c r="R2380" i="4"/>
  <c r="S2380" i="4" s="1"/>
  <c r="V2380" i="4"/>
  <c r="R2381" i="4"/>
  <c r="S2381" i="4" s="1"/>
  <c r="V2381" i="4"/>
  <c r="R2382" i="4"/>
  <c r="S2382" i="4" s="1"/>
  <c r="V2382" i="4"/>
  <c r="R2383" i="4"/>
  <c r="S2383" i="4" s="1"/>
  <c r="V2383" i="4"/>
  <c r="R2384" i="4"/>
  <c r="G130" i="39"/>
  <c r="V2384" i="4"/>
  <c r="R2385" i="4"/>
  <c r="S2385" i="4" s="1"/>
  <c r="I198" i="36"/>
  <c r="V2385" i="4"/>
  <c r="R2386" i="4"/>
  <c r="S2386" i="4" s="1"/>
  <c r="V2386" i="4"/>
  <c r="R2387" i="4"/>
  <c r="S2387" i="4" s="1"/>
  <c r="V2387" i="4"/>
  <c r="R2388" i="4"/>
  <c r="S2388" i="4" s="1"/>
  <c r="V2388" i="4"/>
  <c r="R2389" i="4"/>
  <c r="S2389" i="4" s="1"/>
  <c r="V2389" i="4"/>
  <c r="R2390" i="4"/>
  <c r="S2390" i="4" s="1"/>
  <c r="V2390" i="4"/>
  <c r="R2391" i="4"/>
  <c r="S2391" i="4" s="1"/>
  <c r="V2391" i="4"/>
  <c r="R2392" i="4"/>
  <c r="S2392" i="4" s="1"/>
  <c r="V2392" i="4"/>
  <c r="R2393" i="4"/>
  <c r="S2393" i="4" s="1"/>
  <c r="V2393" i="4"/>
  <c r="R2394" i="4"/>
  <c r="S2394" i="4" s="1"/>
  <c r="V2394" i="4"/>
  <c r="R2395" i="4"/>
  <c r="S2395" i="4" s="1"/>
  <c r="V2395" i="4"/>
  <c r="R2396" i="4"/>
  <c r="S2396" i="4" s="1"/>
  <c r="V2396" i="4"/>
  <c r="R2397" i="4"/>
  <c r="S2397" i="4" s="1"/>
  <c r="V2397" i="4"/>
  <c r="R2398" i="4"/>
  <c r="S2398" i="4" s="1"/>
  <c r="V2398" i="4"/>
  <c r="R2399" i="4"/>
  <c r="S2399" i="4" s="1"/>
  <c r="V2399" i="4"/>
  <c r="R2400" i="4"/>
  <c r="S2400" i="4" s="1"/>
  <c r="V2400" i="4"/>
  <c r="R2401" i="4"/>
  <c r="S2401" i="4" s="1"/>
  <c r="V2401" i="4"/>
  <c r="R2402" i="4"/>
  <c r="S2402" i="4" s="1"/>
  <c r="V2402" i="4"/>
  <c r="R2403" i="4"/>
  <c r="S2403" i="4" s="1"/>
  <c r="V2403" i="4"/>
  <c r="R2404" i="4"/>
  <c r="S2404" i="4" s="1"/>
  <c r="V2404" i="4"/>
  <c r="R2405" i="4"/>
  <c r="S2405" i="4" s="1"/>
  <c r="V2405" i="4"/>
  <c r="R2406" i="4"/>
  <c r="I9" i="37" s="1"/>
  <c r="G9" i="37"/>
  <c r="V2406" i="4"/>
  <c r="R2407" i="4"/>
  <c r="S2407" i="4" s="1"/>
  <c r="V2407" i="4"/>
  <c r="R2408" i="4"/>
  <c r="I10" i="37" s="1"/>
  <c r="G10" i="37"/>
  <c r="V2408" i="4"/>
  <c r="R2409" i="4"/>
  <c r="S2409" i="4" s="1"/>
  <c r="V2409" i="4"/>
  <c r="R2410" i="4"/>
  <c r="S2410" i="4" s="1"/>
  <c r="V2410" i="4"/>
  <c r="R2411" i="4"/>
  <c r="S2411" i="4" s="1"/>
  <c r="V2411" i="4"/>
  <c r="R2412" i="4"/>
  <c r="S2412" i="4" s="1"/>
  <c r="V2412" i="4"/>
  <c r="R2413" i="4"/>
  <c r="S2413" i="4" s="1"/>
  <c r="V2413" i="4"/>
  <c r="R2414" i="4"/>
  <c r="S2414" i="4" s="1"/>
  <c r="V2414" i="4"/>
  <c r="R2415" i="4"/>
  <c r="S2415" i="4" s="1"/>
  <c r="V2415" i="4"/>
  <c r="R2416" i="4"/>
  <c r="S2416" i="4" s="1"/>
  <c r="V2416" i="4"/>
  <c r="R2417" i="4"/>
  <c r="S2417" i="4" s="1"/>
  <c r="I199" i="36"/>
  <c r="V2417" i="4"/>
  <c r="R2418" i="4"/>
  <c r="S2418" i="4" s="1"/>
  <c r="V2418" i="4"/>
  <c r="R2419" i="4"/>
  <c r="S2419" i="4" s="1"/>
  <c r="V2419" i="4"/>
  <c r="R2420" i="4"/>
  <c r="S2420" i="4" s="1"/>
  <c r="V2420" i="4"/>
  <c r="R2421" i="4"/>
  <c r="S2421" i="4" s="1"/>
  <c r="V2421" i="4"/>
  <c r="R2422" i="4"/>
  <c r="S2422" i="4" s="1"/>
  <c r="V2422" i="4"/>
  <c r="R2423" i="4"/>
  <c r="S2423" i="4" s="1"/>
  <c r="V2423" i="4"/>
  <c r="R2424" i="4"/>
  <c r="S2424" i="4" s="1"/>
  <c r="V2424" i="4"/>
  <c r="R2425" i="4"/>
  <c r="S2425" i="4" s="1"/>
  <c r="V2425" i="4"/>
  <c r="R2426" i="4"/>
  <c r="S2426" i="4" s="1"/>
  <c r="V2426" i="4"/>
  <c r="R2427" i="4"/>
  <c r="S2427" i="4" s="1"/>
  <c r="V2427" i="4"/>
  <c r="R2428" i="4"/>
  <c r="S2428" i="4" s="1"/>
  <c r="V2428" i="4"/>
  <c r="R2429" i="4"/>
  <c r="S2429" i="4" s="1"/>
  <c r="V2429" i="4"/>
  <c r="R2430" i="4"/>
  <c r="S2430" i="4" s="1"/>
  <c r="V2430" i="4"/>
  <c r="R2431" i="4"/>
  <c r="S2431" i="4" s="1"/>
  <c r="V2431" i="4"/>
  <c r="R2432" i="4"/>
  <c r="S2432" i="4" s="1"/>
  <c r="V2432" i="4"/>
  <c r="R2433" i="4"/>
  <c r="S2433" i="4" s="1"/>
  <c r="V2433" i="4"/>
  <c r="R2434" i="4"/>
  <c r="S2434" i="4" s="1"/>
  <c r="V2434" i="4"/>
  <c r="R2435" i="4"/>
  <c r="S2435" i="4" s="1"/>
  <c r="V2435" i="4"/>
  <c r="R2436" i="4"/>
  <c r="S2436" i="4" s="1"/>
  <c r="V2436" i="4"/>
  <c r="R2437" i="4"/>
  <c r="S2437" i="4" s="1"/>
  <c r="V2437" i="4"/>
  <c r="R2438" i="4"/>
  <c r="S2438" i="4" s="1"/>
  <c r="V2438" i="4"/>
  <c r="R2439" i="4"/>
  <c r="S2439" i="4" s="1"/>
  <c r="V2439" i="4"/>
  <c r="R2440" i="4"/>
  <c r="S2440" i="4" s="1"/>
  <c r="V2440" i="4"/>
  <c r="R2441" i="4"/>
  <c r="S2441" i="4" s="1"/>
  <c r="V2441" i="4"/>
  <c r="R2442" i="4"/>
  <c r="S2442" i="4" s="1"/>
  <c r="V2442" i="4"/>
  <c r="R2443" i="4"/>
  <c r="S2443" i="4" s="1"/>
  <c r="I200" i="36"/>
  <c r="V2443" i="4"/>
  <c r="R2444" i="4"/>
  <c r="S2444" i="4" s="1"/>
  <c r="V2444" i="4"/>
  <c r="R2445" i="4"/>
  <c r="S2445" i="4" s="1"/>
  <c r="V2445" i="4"/>
  <c r="R2446" i="4"/>
  <c r="S2446" i="4" s="1"/>
  <c r="V2446" i="4"/>
  <c r="R2447" i="4"/>
  <c r="S2447" i="4" s="1"/>
  <c r="V2447" i="4"/>
  <c r="R2448" i="4"/>
  <c r="S2448" i="4" s="1"/>
  <c r="V2448" i="4"/>
  <c r="R2449" i="4"/>
  <c r="S2449" i="4" s="1"/>
  <c r="V2449" i="4"/>
  <c r="R2450" i="4"/>
  <c r="S2450" i="4" s="1"/>
  <c r="V2450" i="4"/>
  <c r="R2451" i="4"/>
  <c r="S2451" i="4" s="1"/>
  <c r="V2451" i="4"/>
  <c r="R2452" i="4"/>
  <c r="S2452" i="4" s="1"/>
  <c r="V2452" i="4"/>
  <c r="R2453" i="4"/>
  <c r="S2453" i="4" s="1"/>
  <c r="V2453" i="4"/>
  <c r="R2454" i="4"/>
  <c r="S2454" i="4" s="1"/>
  <c r="V2454" i="4"/>
  <c r="R2455" i="4"/>
  <c r="S2455" i="4" s="1"/>
  <c r="V2455" i="4"/>
  <c r="R2456" i="4"/>
  <c r="S2456" i="4" s="1"/>
  <c r="V2456" i="4"/>
  <c r="R2457" i="4"/>
  <c r="S2457" i="4" s="1"/>
  <c r="V2457" i="4"/>
  <c r="R2458" i="4"/>
  <c r="S2458" i="4" s="1"/>
  <c r="V2458" i="4"/>
  <c r="R2459" i="4"/>
  <c r="S2459" i="4" s="1"/>
  <c r="V2459" i="4"/>
  <c r="R2460" i="4"/>
  <c r="S2460" i="4" s="1"/>
  <c r="V2460" i="4"/>
  <c r="R2461" i="4"/>
  <c r="S2461" i="4" s="1"/>
  <c r="V2461" i="4"/>
  <c r="R2462" i="4"/>
  <c r="S2462" i="4" s="1"/>
  <c r="V2462" i="4"/>
  <c r="R2463" i="4"/>
  <c r="S2463" i="4" s="1"/>
  <c r="V2463" i="4"/>
  <c r="R2464" i="4"/>
  <c r="S2464" i="4" s="1"/>
  <c r="V2464" i="4"/>
  <c r="R2465" i="4"/>
  <c r="S2465" i="4" s="1"/>
  <c r="V2465" i="4"/>
  <c r="R2466" i="4"/>
  <c r="S2466" i="4" s="1"/>
  <c r="V2466" i="4"/>
  <c r="R2467" i="4"/>
  <c r="S2467" i="4" s="1"/>
  <c r="V2467" i="4"/>
  <c r="R2468" i="4"/>
  <c r="S2468" i="4" s="1"/>
  <c r="V2468" i="4"/>
  <c r="R2469" i="4"/>
  <c r="S2469" i="4" s="1"/>
  <c r="V2469" i="4"/>
  <c r="R2470" i="4"/>
  <c r="S2470" i="4" s="1"/>
  <c r="V2470" i="4"/>
  <c r="R2471" i="4"/>
  <c r="S2471" i="4" s="1"/>
  <c r="V2471" i="4"/>
  <c r="R2472" i="4"/>
  <c r="I11" i="37" s="1"/>
  <c r="G11" i="37"/>
  <c r="V2472" i="4"/>
  <c r="R2473" i="4"/>
  <c r="S2473" i="4" s="1"/>
  <c r="I201" i="36"/>
  <c r="V2473" i="4"/>
  <c r="R2474" i="4"/>
  <c r="S2474" i="4" s="1"/>
  <c r="I202" i="36"/>
  <c r="V2474" i="4"/>
  <c r="R2475" i="4"/>
  <c r="S2475" i="4" s="1"/>
  <c r="V2475" i="4"/>
  <c r="R2476" i="4"/>
  <c r="S2476" i="4" s="1"/>
  <c r="V2476" i="4"/>
  <c r="R2477" i="4"/>
  <c r="S2477" i="4" s="1"/>
  <c r="V2477" i="4"/>
  <c r="R2478" i="4"/>
  <c r="S2478" i="4" s="1"/>
  <c r="V2478" i="4"/>
  <c r="R2479" i="4"/>
  <c r="S2479" i="4" s="1"/>
  <c r="V2479" i="4"/>
  <c r="R2480" i="4"/>
  <c r="S2480" i="4" s="1"/>
  <c r="V2480" i="4"/>
  <c r="R2481" i="4"/>
  <c r="S2481" i="4" s="1"/>
  <c r="V2481" i="4"/>
  <c r="R2482" i="4"/>
  <c r="S2482" i="4" s="1"/>
  <c r="V2482" i="4"/>
  <c r="R2483" i="4"/>
  <c r="S2483" i="4" s="1"/>
  <c r="V2483" i="4"/>
  <c r="R2484" i="4"/>
  <c r="S2484" i="4" s="1"/>
  <c r="V2484" i="4"/>
  <c r="R2485" i="4"/>
  <c r="S2485" i="4" s="1"/>
  <c r="V2485" i="4"/>
  <c r="R2486" i="4"/>
  <c r="S2486" i="4" s="1"/>
  <c r="V2486" i="4"/>
  <c r="R2487" i="4"/>
  <c r="S2487" i="4" s="1"/>
  <c r="V2487" i="4"/>
  <c r="R2488" i="4"/>
  <c r="S2488" i="4" s="1"/>
  <c r="V2488" i="4"/>
  <c r="R2489" i="4"/>
  <c r="S2489" i="4" s="1"/>
  <c r="V2489" i="4"/>
  <c r="R2490" i="4"/>
  <c r="S2490" i="4" s="1"/>
  <c r="V2490" i="4"/>
  <c r="R2491" i="4"/>
  <c r="S2491" i="4" s="1"/>
  <c r="V2491" i="4"/>
  <c r="R2492" i="4"/>
  <c r="S2492" i="4" s="1"/>
  <c r="V2492" i="4"/>
  <c r="R2493" i="4"/>
  <c r="S2493" i="4" s="1"/>
  <c r="V2493" i="4"/>
  <c r="R2494" i="4"/>
  <c r="S2494" i="4" s="1"/>
  <c r="V2494" i="4"/>
  <c r="R2495" i="4"/>
  <c r="S2495" i="4" s="1"/>
  <c r="V2495" i="4"/>
  <c r="R2496" i="4"/>
  <c r="S2496" i="4" s="1"/>
  <c r="V2496" i="4"/>
  <c r="R2497" i="4"/>
  <c r="S2497" i="4" s="1"/>
  <c r="V2497" i="4"/>
  <c r="R2498" i="4"/>
  <c r="S2498" i="4" s="1"/>
  <c r="V2498" i="4"/>
  <c r="R2499" i="4"/>
  <c r="S2499" i="4" s="1"/>
  <c r="V2499" i="4"/>
  <c r="R2500" i="4"/>
  <c r="S2500" i="4" s="1"/>
  <c r="V2500" i="4"/>
  <c r="R2501" i="4"/>
  <c r="S2501" i="4" s="1"/>
  <c r="V2501" i="4"/>
  <c r="R2502" i="4"/>
  <c r="S2502" i="4" s="1"/>
  <c r="V2502" i="4"/>
  <c r="R2503" i="4"/>
  <c r="S2503" i="4" s="1"/>
  <c r="V2503" i="4"/>
  <c r="R2504" i="4"/>
  <c r="S2504" i="4" s="1"/>
  <c r="V2504" i="4"/>
  <c r="R2505" i="4"/>
  <c r="S2505" i="4" s="1"/>
  <c r="V2505" i="4"/>
  <c r="R2506" i="4"/>
  <c r="S2506" i="4" s="1"/>
  <c r="V2506" i="4"/>
  <c r="R2507" i="4"/>
  <c r="S2507" i="4" s="1"/>
  <c r="V2507" i="4"/>
  <c r="R2508" i="4"/>
  <c r="S2508" i="4" s="1"/>
  <c r="V2508" i="4"/>
  <c r="R2509" i="4"/>
  <c r="S2509" i="4" s="1"/>
  <c r="V2509" i="4"/>
  <c r="R2510" i="4"/>
  <c r="S2510" i="4" s="1"/>
  <c r="I203" i="36"/>
  <c r="V2510" i="4"/>
  <c r="R2511" i="4"/>
  <c r="S2511" i="4" s="1"/>
  <c r="V2511" i="4"/>
  <c r="R2512" i="4"/>
  <c r="S2512" i="4" s="1"/>
  <c r="V2512" i="4"/>
  <c r="R2513" i="4"/>
  <c r="S2513" i="4" s="1"/>
  <c r="V2513" i="4"/>
  <c r="R2514" i="4"/>
  <c r="S2514" i="4" s="1"/>
  <c r="I204" i="36"/>
  <c r="V2514" i="4"/>
  <c r="R2515" i="4"/>
  <c r="S2515" i="4" s="1"/>
  <c r="V2515" i="4"/>
  <c r="R2516" i="4"/>
  <c r="S2516" i="4" s="1"/>
  <c r="V2516" i="4"/>
  <c r="R2517" i="4"/>
  <c r="S2517" i="4" s="1"/>
  <c r="V2517" i="4"/>
  <c r="R2518" i="4"/>
  <c r="S2518" i="4" s="1"/>
  <c r="V2518" i="4"/>
  <c r="R2519" i="4"/>
  <c r="S2519" i="4" s="1"/>
  <c r="V2519" i="4"/>
  <c r="R2520" i="4"/>
  <c r="S2520" i="4" s="1"/>
  <c r="V2520" i="4"/>
  <c r="R2521" i="4"/>
  <c r="S2521" i="4" s="1"/>
  <c r="V2521" i="4"/>
  <c r="R2522" i="4"/>
  <c r="S2522" i="4" s="1"/>
  <c r="V2522" i="4"/>
  <c r="R2523" i="4"/>
  <c r="S2523" i="4" s="1"/>
  <c r="V2523" i="4"/>
  <c r="R2524" i="4"/>
  <c r="S2524" i="4" s="1"/>
  <c r="V2524" i="4"/>
  <c r="R2525" i="4"/>
  <c r="S2525" i="4" s="1"/>
  <c r="V2525" i="4"/>
  <c r="R2526" i="4"/>
  <c r="S2526" i="4" s="1"/>
  <c r="V2526" i="4"/>
  <c r="R2527" i="4"/>
  <c r="S2527" i="4" s="1"/>
  <c r="V2527" i="4"/>
  <c r="R2528" i="4"/>
  <c r="S2528" i="4" s="1"/>
  <c r="V2528" i="4"/>
  <c r="R2529" i="4"/>
  <c r="S2529" i="4" s="1"/>
  <c r="V2529" i="4"/>
  <c r="R2530" i="4"/>
  <c r="S2530" i="4" s="1"/>
  <c r="V2530" i="4"/>
  <c r="R2531" i="4"/>
  <c r="S2531" i="4" s="1"/>
  <c r="V2531" i="4"/>
  <c r="R2532" i="4"/>
  <c r="S2532" i="4" s="1"/>
  <c r="I205" i="36"/>
  <c r="V2532" i="4"/>
  <c r="R2533" i="4"/>
  <c r="S2533" i="4" s="1"/>
  <c r="V2533" i="4"/>
  <c r="R2534" i="4"/>
  <c r="S2534" i="4" s="1"/>
  <c r="V2534" i="4"/>
  <c r="R2535" i="4"/>
  <c r="S2535" i="4" s="1"/>
  <c r="V2535" i="4"/>
  <c r="R2536" i="4"/>
  <c r="S2536" i="4" s="1"/>
  <c r="I206" i="36"/>
  <c r="V2536" i="4"/>
  <c r="R2537" i="4"/>
  <c r="S2537" i="4" s="1"/>
  <c r="V2537" i="4"/>
  <c r="R2538" i="4"/>
  <c r="S2538" i="4" s="1"/>
  <c r="V2538" i="4"/>
  <c r="R2539" i="4"/>
  <c r="S2539" i="4" s="1"/>
  <c r="V2539" i="4"/>
  <c r="R2540" i="4"/>
  <c r="S2540" i="4" s="1"/>
  <c r="V2540" i="4"/>
  <c r="R2541" i="4"/>
  <c r="S2541" i="4" s="1"/>
  <c r="V2541" i="4"/>
  <c r="R2542" i="4"/>
  <c r="S2542" i="4" s="1"/>
  <c r="V2542" i="4"/>
  <c r="R2543" i="4"/>
  <c r="S2543" i="4" s="1"/>
  <c r="V2543" i="4"/>
  <c r="R2544" i="4"/>
  <c r="S2544" i="4" s="1"/>
  <c r="I207" i="36"/>
  <c r="V2544" i="4"/>
  <c r="R2545" i="4"/>
  <c r="I12" i="37" s="1"/>
  <c r="G12" i="37"/>
  <c r="V2545" i="4"/>
  <c r="R2546" i="4"/>
  <c r="I13" i="37" s="1"/>
  <c r="G13" i="37"/>
  <c r="V2546" i="4"/>
  <c r="R2547" i="4"/>
  <c r="S2547" i="4" s="1"/>
  <c r="V2547" i="4"/>
  <c r="R2548" i="4"/>
  <c r="S2548" i="4" s="1"/>
  <c r="V2548" i="4"/>
  <c r="R2549" i="4"/>
  <c r="S2549" i="4" s="1"/>
  <c r="V2549" i="4"/>
  <c r="R2550" i="4"/>
  <c r="S2550" i="4" s="1"/>
  <c r="V2550" i="4"/>
  <c r="R2551" i="4"/>
  <c r="S2551" i="4" s="1"/>
  <c r="I209" i="36"/>
  <c r="V2551" i="4"/>
  <c r="R2552" i="4"/>
  <c r="S2552" i="4" s="1"/>
  <c r="I210" i="36"/>
  <c r="V2552" i="4"/>
  <c r="R2553" i="4"/>
  <c r="S2553" i="4" s="1"/>
  <c r="V2553" i="4"/>
  <c r="R2554" i="4"/>
  <c r="S2554" i="4" s="1"/>
  <c r="I211" i="36"/>
  <c r="V2554" i="4"/>
  <c r="R2555" i="4"/>
  <c r="S2555" i="4" s="1"/>
  <c r="V2555" i="4"/>
  <c r="R2556" i="4"/>
  <c r="S2556" i="4" s="1"/>
  <c r="V2556" i="4"/>
  <c r="R2557" i="4"/>
  <c r="S2557" i="4" s="1"/>
  <c r="V2557" i="4"/>
  <c r="R2558" i="4"/>
  <c r="S2558" i="4" s="1"/>
  <c r="V2558" i="4"/>
  <c r="R2559" i="4"/>
  <c r="S2559" i="4" s="1"/>
  <c r="I212" i="36"/>
  <c r="V2559" i="4"/>
  <c r="R2560" i="4"/>
  <c r="S2560" i="4" s="1"/>
  <c r="V2560" i="4"/>
  <c r="R2561" i="4"/>
  <c r="S2561" i="4" s="1"/>
  <c r="V2561" i="4"/>
  <c r="R2562" i="4"/>
  <c r="S2562" i="4" s="1"/>
  <c r="V2562" i="4"/>
  <c r="R2563" i="4"/>
  <c r="S2563" i="4" s="1"/>
  <c r="V2563" i="4"/>
  <c r="R2564" i="4"/>
  <c r="S2564" i="4" s="1"/>
  <c r="V2564" i="4"/>
  <c r="R2565" i="4"/>
  <c r="S2565" i="4" s="1"/>
  <c r="I214" i="36"/>
  <c r="V2565" i="4"/>
  <c r="R2566" i="4"/>
  <c r="S2566" i="4" s="1"/>
  <c r="I215" i="36"/>
  <c r="V2566" i="4"/>
  <c r="R2567" i="4"/>
  <c r="S2567" i="4" s="1"/>
  <c r="V2567" i="4"/>
  <c r="R2568" i="4"/>
  <c r="S2568" i="4" s="1"/>
  <c r="I216" i="36"/>
  <c r="V2568" i="4"/>
  <c r="R2569" i="4"/>
  <c r="S2569" i="4" s="1"/>
  <c r="V2569" i="4"/>
  <c r="R2570" i="4"/>
  <c r="S2570" i="4" s="1"/>
  <c r="V2570" i="4"/>
  <c r="R2571" i="4"/>
  <c r="S2571" i="4" s="1"/>
  <c r="V2571" i="4"/>
  <c r="R2572" i="4"/>
  <c r="S2572" i="4" s="1"/>
  <c r="V2572" i="4"/>
  <c r="R2573" i="4"/>
  <c r="S2573" i="4" s="1"/>
  <c r="V2573" i="4"/>
  <c r="R2574" i="4"/>
  <c r="S2574" i="4" s="1"/>
  <c r="V2574" i="4"/>
  <c r="R2575" i="4"/>
  <c r="S2575" i="4" s="1"/>
  <c r="V2575" i="4"/>
  <c r="R2576" i="4"/>
  <c r="S2576" i="4" s="1"/>
  <c r="V2576" i="4"/>
  <c r="R2577" i="4"/>
  <c r="S2577" i="4" s="1"/>
  <c r="V2577" i="4"/>
  <c r="R2578" i="4"/>
  <c r="S2578" i="4" s="1"/>
  <c r="V2578" i="4"/>
  <c r="R2579" i="4"/>
  <c r="S2579" i="4" s="1"/>
  <c r="V2579" i="4"/>
  <c r="R2580" i="4"/>
  <c r="S2580" i="4" s="1"/>
  <c r="V2580" i="4"/>
  <c r="R2581" i="4"/>
  <c r="S2581" i="4" s="1"/>
  <c r="V2581" i="4"/>
  <c r="R2582" i="4"/>
  <c r="S2582" i="4" s="1"/>
  <c r="V2582" i="4"/>
  <c r="R2583" i="4"/>
  <c r="S2583" i="4" s="1"/>
  <c r="V2583" i="4"/>
  <c r="R2584" i="4"/>
  <c r="S2584" i="4" s="1"/>
  <c r="V2584" i="4"/>
  <c r="R2585" i="4"/>
  <c r="S2585" i="4" s="1"/>
  <c r="V2585" i="4"/>
  <c r="R2586" i="4"/>
  <c r="S2586" i="4" s="1"/>
  <c r="V2586" i="4"/>
  <c r="R2587" i="4"/>
  <c r="S2587" i="4" s="1"/>
  <c r="V2587" i="4"/>
  <c r="R2588" i="4"/>
  <c r="S2588" i="4" s="1"/>
  <c r="V2588" i="4"/>
  <c r="R2589" i="4"/>
  <c r="S2589" i="4" s="1"/>
  <c r="V2589" i="4"/>
  <c r="R2590" i="4"/>
  <c r="S2590" i="4" s="1"/>
  <c r="V2590" i="4"/>
  <c r="R2591" i="4"/>
  <c r="I14" i="37" s="1"/>
  <c r="G14" i="37"/>
  <c r="V2591" i="4"/>
  <c r="R2592" i="4"/>
  <c r="S2592" i="4" s="1"/>
  <c r="V2592" i="4"/>
  <c r="R2593" i="4"/>
  <c r="S2593" i="4" s="1"/>
  <c r="V2593" i="4"/>
  <c r="R2594" i="4"/>
  <c r="S2594" i="4" s="1"/>
  <c r="I219" i="36"/>
  <c r="V2594" i="4"/>
  <c r="R2595" i="4"/>
  <c r="S2595" i="4" s="1"/>
  <c r="V2595" i="4"/>
  <c r="R2596" i="4"/>
  <c r="S2596" i="4" s="1"/>
  <c r="V2596" i="4"/>
  <c r="R2597" i="4"/>
  <c r="S2597" i="4" s="1"/>
  <c r="V2597" i="4"/>
  <c r="R2598" i="4"/>
  <c r="S2598" i="4" s="1"/>
  <c r="I220" i="36"/>
  <c r="V2598" i="4"/>
  <c r="R2599" i="4"/>
  <c r="S2599" i="4" s="1"/>
  <c r="V2599" i="4"/>
  <c r="R2600" i="4"/>
  <c r="S2600" i="4" s="1"/>
  <c r="V2600" i="4"/>
  <c r="R2601" i="4"/>
  <c r="S2601" i="4" s="1"/>
  <c r="V2601" i="4"/>
  <c r="R2602" i="4"/>
  <c r="S2602" i="4" s="1"/>
  <c r="I221" i="36"/>
  <c r="V2602" i="4"/>
  <c r="R2603" i="4"/>
  <c r="S2603" i="4" s="1"/>
  <c r="V2603" i="4"/>
  <c r="R2604" i="4"/>
  <c r="S2604" i="4" s="1"/>
  <c r="V2604" i="4"/>
  <c r="R2605" i="4"/>
  <c r="S2605" i="4" s="1"/>
  <c r="V2605" i="4"/>
  <c r="R2606" i="4"/>
  <c r="S2606" i="4" s="1"/>
  <c r="V2606" i="4"/>
  <c r="R2607" i="4"/>
  <c r="S2607" i="4" s="1"/>
  <c r="I223" i="36"/>
  <c r="V2607" i="4"/>
  <c r="R2608" i="4"/>
  <c r="S2608" i="4" s="1"/>
  <c r="V2608" i="4"/>
  <c r="R2609" i="4"/>
  <c r="S2609" i="4" s="1"/>
  <c r="V2609" i="4"/>
  <c r="R2610" i="4"/>
  <c r="S2610" i="4" s="1"/>
  <c r="I224" i="36"/>
  <c r="V2610" i="4"/>
  <c r="R2611" i="4"/>
  <c r="S2611" i="4" s="1"/>
  <c r="V2611" i="4"/>
  <c r="R2612" i="4"/>
  <c r="S2612" i="4" s="1"/>
  <c r="V2612" i="4"/>
  <c r="R2613" i="4"/>
  <c r="S2613" i="4" s="1"/>
  <c r="I225" i="36"/>
  <c r="V2613" i="4"/>
  <c r="R2614" i="4"/>
  <c r="S2614" i="4" s="1"/>
  <c r="V2614" i="4"/>
  <c r="R2615" i="4"/>
  <c r="S2615" i="4" s="1"/>
  <c r="I226" i="36"/>
  <c r="V2615" i="4"/>
  <c r="R2616" i="4"/>
  <c r="S2616" i="4" s="1"/>
  <c r="V2616" i="4"/>
  <c r="R2617" i="4"/>
  <c r="S2617" i="4" s="1"/>
  <c r="V2617" i="4"/>
  <c r="R2618" i="4"/>
  <c r="S2618" i="4" s="1"/>
  <c r="V2618" i="4"/>
  <c r="R2619" i="4"/>
  <c r="S2619" i="4" s="1"/>
  <c r="V2619" i="4"/>
  <c r="R2620" i="4"/>
  <c r="S2620" i="4" s="1"/>
  <c r="V2620" i="4"/>
  <c r="R2621" i="4"/>
  <c r="S2621" i="4" s="1"/>
  <c r="V2621" i="4"/>
  <c r="R2622" i="4"/>
  <c r="S2622" i="4" s="1"/>
  <c r="V2622" i="4"/>
  <c r="R2623" i="4"/>
  <c r="S2623" i="4" s="1"/>
  <c r="V2623" i="4"/>
  <c r="R2624" i="4"/>
  <c r="S2624" i="4" s="1"/>
  <c r="V2624" i="4"/>
  <c r="R2625" i="4"/>
  <c r="S2625" i="4" s="1"/>
  <c r="V2625" i="4"/>
  <c r="R2626" i="4"/>
  <c r="S2626" i="4" s="1"/>
  <c r="V2626" i="4"/>
  <c r="R2627" i="4"/>
  <c r="S2627" i="4" s="1"/>
  <c r="V2627" i="4"/>
  <c r="R2628" i="4"/>
  <c r="S2628" i="4" s="1"/>
  <c r="I227" i="36"/>
  <c r="V2628" i="4"/>
  <c r="R2629" i="4"/>
  <c r="S2629" i="4" s="1"/>
  <c r="V2629" i="4"/>
  <c r="R2630" i="4"/>
  <c r="S2630" i="4" s="1"/>
  <c r="V2630" i="4"/>
  <c r="R2631" i="4"/>
  <c r="S2631" i="4" s="1"/>
  <c r="I305" i="36"/>
  <c r="V2631" i="4"/>
  <c r="R2632" i="4"/>
  <c r="S2632" i="4" s="1"/>
  <c r="V2632" i="4"/>
  <c r="R2633" i="4"/>
  <c r="S2633" i="4" s="1"/>
  <c r="V2633" i="4"/>
  <c r="R2634" i="4"/>
  <c r="S2634" i="4" s="1"/>
  <c r="V2634" i="4"/>
  <c r="R2635" i="4"/>
  <c r="S2635" i="4" s="1"/>
  <c r="V2635" i="4"/>
  <c r="R2636" i="4"/>
  <c r="S2636" i="4" s="1"/>
  <c r="I229" i="36"/>
  <c r="V2636" i="4"/>
  <c r="R2637" i="4"/>
  <c r="S2637" i="4" s="1"/>
  <c r="V2637" i="4"/>
  <c r="R2638" i="4"/>
  <c r="S2638" i="4" s="1"/>
  <c r="V2638" i="4"/>
  <c r="R2639" i="4"/>
  <c r="S2639" i="4" s="1"/>
  <c r="V2639" i="4"/>
  <c r="R2640" i="4"/>
  <c r="S2640" i="4" s="1"/>
  <c r="V2640" i="4"/>
  <c r="R2641" i="4"/>
  <c r="S2641" i="4" s="1"/>
  <c r="V2641" i="4"/>
  <c r="R2642" i="4"/>
  <c r="S2642" i="4" s="1"/>
  <c r="V2642" i="4"/>
  <c r="R2643" i="4"/>
  <c r="S2643" i="4" s="1"/>
  <c r="V2643" i="4"/>
  <c r="R2644" i="4"/>
  <c r="S2644" i="4" s="1"/>
  <c r="V2644" i="4"/>
  <c r="R2645" i="4"/>
  <c r="S2645" i="4" s="1"/>
  <c r="I230" i="36"/>
  <c r="V2645" i="4"/>
  <c r="R2646" i="4"/>
  <c r="S2646" i="4" s="1"/>
  <c r="V2646" i="4"/>
  <c r="R2647" i="4"/>
  <c r="S2647" i="4" s="1"/>
  <c r="V2647" i="4"/>
  <c r="R2648" i="4"/>
  <c r="S2648" i="4" s="1"/>
  <c r="I231" i="36"/>
  <c r="V2648" i="4"/>
  <c r="R2649" i="4"/>
  <c r="S2649" i="4" s="1"/>
  <c r="V2649" i="4"/>
  <c r="R2650" i="4"/>
  <c r="S2650" i="4" s="1"/>
  <c r="I232" i="36"/>
  <c r="V2650" i="4"/>
  <c r="R2651" i="4"/>
  <c r="S2651" i="4" s="1"/>
  <c r="V2651" i="4"/>
  <c r="R2652" i="4"/>
  <c r="S2652" i="4" s="1"/>
  <c r="V2652" i="4"/>
  <c r="R2653" i="4"/>
  <c r="S2653" i="4" s="1"/>
  <c r="V2653" i="4"/>
  <c r="R2654" i="4"/>
  <c r="S2654" i="4" s="1"/>
  <c r="V2654" i="4"/>
  <c r="R2655" i="4"/>
  <c r="S2655" i="4" s="1"/>
  <c r="V2655" i="4"/>
  <c r="R2656" i="4"/>
  <c r="S2656" i="4" s="1"/>
  <c r="I233" i="36"/>
  <c r="V2656" i="4"/>
  <c r="R2657" i="4"/>
  <c r="S2657" i="4" s="1"/>
  <c r="V2657" i="4"/>
  <c r="R2658" i="4"/>
  <c r="S2658" i="4" s="1"/>
  <c r="I234" i="36"/>
  <c r="V2658" i="4"/>
  <c r="R2659" i="4"/>
  <c r="S2659" i="4" s="1"/>
  <c r="V2659" i="4"/>
  <c r="R2660" i="4"/>
  <c r="S2660" i="4" s="1"/>
  <c r="V2660" i="4"/>
  <c r="R2661" i="4"/>
  <c r="S2661" i="4" s="1"/>
  <c r="I236" i="36"/>
  <c r="V2661" i="4"/>
  <c r="R2662" i="4"/>
  <c r="S2662" i="4" s="1"/>
  <c r="V2662" i="4"/>
  <c r="R2663" i="4"/>
  <c r="S2663" i="4" s="1"/>
  <c r="V2663" i="4"/>
  <c r="R2664" i="4"/>
  <c r="S2664" i="4" s="1"/>
  <c r="V2664" i="4"/>
  <c r="R2665" i="4"/>
  <c r="S2665" i="4" s="1"/>
  <c r="V2665" i="4"/>
  <c r="R2666" i="4"/>
  <c r="S2666" i="4" s="1"/>
  <c r="V2666" i="4"/>
  <c r="R2667" i="4"/>
  <c r="S2667" i="4" s="1"/>
  <c r="V2667" i="4"/>
  <c r="R2668" i="4"/>
  <c r="S2668" i="4" s="1"/>
  <c r="V2668" i="4"/>
  <c r="R2669" i="4"/>
  <c r="S2669" i="4" s="1"/>
  <c r="V2669" i="4"/>
  <c r="R2670" i="4"/>
  <c r="S2670" i="4" s="1"/>
  <c r="V2670" i="4"/>
  <c r="R2671" i="4"/>
  <c r="S2671" i="4" s="1"/>
  <c r="V2671" i="4"/>
  <c r="R2672" i="4"/>
  <c r="S2672" i="4" s="1"/>
  <c r="I237" i="36"/>
  <c r="V2672" i="4"/>
  <c r="R2673" i="4"/>
  <c r="G229" i="37"/>
  <c r="V2673" i="4"/>
  <c r="R2674" i="4"/>
  <c r="S2674" i="4" s="1"/>
  <c r="I238" i="36"/>
  <c r="V2674" i="4"/>
  <c r="R2675" i="4"/>
  <c r="S2675" i="4" s="1"/>
  <c r="V2675" i="4"/>
  <c r="R2676" i="4"/>
  <c r="S2676" i="4" s="1"/>
  <c r="V2676" i="4"/>
  <c r="R2677" i="4"/>
  <c r="S2677" i="4" s="1"/>
  <c r="V2677" i="4"/>
  <c r="R2678" i="4"/>
  <c r="S2678" i="4" s="1"/>
  <c r="V2678" i="4"/>
  <c r="R2679" i="4"/>
  <c r="S2679" i="4" s="1"/>
  <c r="V2679" i="4"/>
  <c r="R2680" i="4"/>
  <c r="S2680" i="4" s="1"/>
  <c r="V2680" i="4"/>
  <c r="R2681" i="4"/>
  <c r="S2681" i="4" s="1"/>
  <c r="V2681" i="4"/>
  <c r="R2682" i="4"/>
  <c r="S2682" i="4" s="1"/>
  <c r="V2682" i="4"/>
  <c r="R2683" i="4"/>
  <c r="S2683" i="4" s="1"/>
  <c r="V2683" i="4"/>
  <c r="R2684" i="4"/>
  <c r="S2684" i="4" s="1"/>
  <c r="I240" i="36"/>
  <c r="V2684" i="4"/>
  <c r="R2685" i="4"/>
  <c r="S2685" i="4" s="1"/>
  <c r="V2685" i="4"/>
  <c r="R2686" i="4"/>
  <c r="S2686" i="4" s="1"/>
  <c r="V2686" i="4"/>
  <c r="R2687" i="4"/>
  <c r="S2687" i="4" s="1"/>
  <c r="V2687" i="4"/>
  <c r="R2688" i="4"/>
  <c r="S2688" i="4" s="1"/>
  <c r="I241" i="36"/>
  <c r="V2688" i="4"/>
  <c r="R2689" i="4"/>
  <c r="S2689" i="4" s="1"/>
  <c r="V2689" i="4"/>
  <c r="R2690" i="4"/>
  <c r="I15" i="37" s="1"/>
  <c r="G15" i="37"/>
  <c r="V2690" i="4"/>
  <c r="R2691" i="4"/>
  <c r="S2691" i="4" s="1"/>
  <c r="V2691" i="4"/>
  <c r="R2692" i="4"/>
  <c r="S2692" i="4" s="1"/>
  <c r="V2692" i="4"/>
  <c r="R2693" i="4"/>
  <c r="S2693" i="4" s="1"/>
  <c r="I243" i="36"/>
  <c r="V2693" i="4"/>
  <c r="R2694" i="4"/>
  <c r="S2694" i="4" s="1"/>
  <c r="V2694" i="4"/>
  <c r="R2695" i="4"/>
  <c r="S2695" i="4" s="1"/>
  <c r="V2695" i="4"/>
  <c r="R2696" i="4"/>
  <c r="S2696" i="4" s="1"/>
  <c r="I244" i="36"/>
  <c r="V2696" i="4"/>
  <c r="R2697" i="4"/>
  <c r="S2697" i="4" s="1"/>
  <c r="V2697" i="4"/>
  <c r="R2698" i="4"/>
  <c r="S2698" i="4" s="1"/>
  <c r="V2698" i="4"/>
  <c r="R2699" i="4"/>
  <c r="S2699" i="4" s="1"/>
  <c r="V2699" i="4"/>
  <c r="R2700" i="4"/>
  <c r="S2700" i="4" s="1"/>
  <c r="I245" i="36"/>
  <c r="V2700" i="4"/>
  <c r="R2701" i="4"/>
  <c r="S2701" i="4" s="1"/>
  <c r="V2701" i="4"/>
  <c r="R2702" i="4"/>
  <c r="S2702" i="4" s="1"/>
  <c r="I246" i="36"/>
  <c r="V2702" i="4"/>
  <c r="R2703" i="4"/>
  <c r="S2703" i="4" s="1"/>
  <c r="V2703" i="4"/>
  <c r="R2704" i="4"/>
  <c r="S2704" i="4" s="1"/>
  <c r="V2704" i="4"/>
  <c r="R2705" i="4"/>
  <c r="S2705" i="4" s="1"/>
  <c r="I247" i="36"/>
  <c r="V2705" i="4"/>
  <c r="R2706" i="4"/>
  <c r="S2706" i="4" s="1"/>
  <c r="V2706" i="4"/>
  <c r="R2707" i="4"/>
  <c r="S2707" i="4" s="1"/>
  <c r="V2707" i="4"/>
  <c r="R2708" i="4"/>
  <c r="S2708" i="4" s="1"/>
  <c r="V2708" i="4"/>
  <c r="R2709" i="4"/>
  <c r="S2709" i="4" s="1"/>
  <c r="I249" i="36"/>
  <c r="V2709" i="4"/>
  <c r="R2710" i="4"/>
  <c r="S2710" i="4" s="1"/>
  <c r="I250" i="36"/>
  <c r="V2710" i="4"/>
  <c r="R2711" i="4"/>
  <c r="S2711" i="4" s="1"/>
  <c r="V2711" i="4"/>
  <c r="R2712" i="4"/>
  <c r="S2712" i="4" s="1"/>
  <c r="V2712" i="4"/>
  <c r="R2713" i="4"/>
  <c r="S2713" i="4" s="1"/>
  <c r="I251" i="36"/>
  <c r="V2713" i="4"/>
  <c r="R2714" i="4"/>
  <c r="S2714" i="4" s="1"/>
  <c r="V2714" i="4"/>
  <c r="R2715" i="4"/>
  <c r="S2715" i="4" s="1"/>
  <c r="V2715" i="4"/>
  <c r="R2716" i="4"/>
  <c r="S2716" i="4" s="1"/>
  <c r="V2716" i="4"/>
  <c r="R2717" i="4"/>
  <c r="S2717" i="4" s="1"/>
  <c r="V2717" i="4"/>
  <c r="R2718" i="4"/>
  <c r="S2718" i="4" s="1"/>
  <c r="I252" i="36"/>
  <c r="V2718" i="4"/>
  <c r="R2719" i="4"/>
  <c r="S2719" i="4" s="1"/>
  <c r="V2719" i="4"/>
  <c r="R2720" i="4"/>
  <c r="S2720" i="4" s="1"/>
  <c r="V2720" i="4"/>
  <c r="R2721" i="4"/>
  <c r="S2721" i="4" s="1"/>
  <c r="I253" i="36"/>
  <c r="V2721" i="4"/>
  <c r="R2722" i="4"/>
  <c r="S2722" i="4" s="1"/>
  <c r="I254" i="36"/>
  <c r="V2722" i="4"/>
  <c r="R2723" i="4"/>
  <c r="S2723" i="4" s="1"/>
  <c r="V2723" i="4"/>
  <c r="R2724" i="4"/>
  <c r="S2724" i="4" s="1"/>
  <c r="I255" i="36"/>
  <c r="V2724" i="4"/>
  <c r="R2725" i="4"/>
  <c r="S2725" i="4" s="1"/>
  <c r="V2725" i="4"/>
  <c r="R2726" i="4"/>
  <c r="S2726" i="4" s="1"/>
  <c r="I256" i="36"/>
  <c r="V2726" i="4"/>
  <c r="R2727" i="4"/>
  <c r="S2727" i="4" s="1"/>
  <c r="V2727" i="4"/>
  <c r="R2728" i="4"/>
  <c r="I16" i="37" s="1"/>
  <c r="G16" i="37"/>
  <c r="V2728" i="4"/>
  <c r="R2729" i="4"/>
  <c r="S2729" i="4" s="1"/>
  <c r="I257" i="36"/>
  <c r="V2729" i="4"/>
  <c r="R2730" i="4"/>
  <c r="S2730" i="4" s="1"/>
  <c r="I258" i="36"/>
  <c r="V2730" i="4"/>
  <c r="R2731" i="4"/>
  <c r="S2731" i="4" s="1"/>
  <c r="V2731" i="4"/>
  <c r="R2732" i="4"/>
  <c r="S2732" i="4" s="1"/>
  <c r="I260" i="36"/>
  <c r="V2732" i="4"/>
  <c r="R2733" i="4"/>
  <c r="S2733" i="4" s="1"/>
  <c r="V2733" i="4"/>
  <c r="R2734" i="4"/>
  <c r="S2734" i="4" s="1"/>
  <c r="V2734" i="4"/>
  <c r="R2735" i="4"/>
  <c r="S2735" i="4" s="1"/>
  <c r="I261" i="36"/>
  <c r="V2735" i="4"/>
  <c r="R2736" i="4"/>
  <c r="S2736" i="4" s="1"/>
  <c r="V2736" i="4"/>
  <c r="R2737" i="4"/>
  <c r="S2737" i="4" s="1"/>
  <c r="I262" i="36"/>
  <c r="V2737" i="4"/>
  <c r="R2738" i="4"/>
  <c r="S2738" i="4" s="1"/>
  <c r="I263" i="36"/>
  <c r="V2738" i="4"/>
  <c r="R2739" i="4"/>
  <c r="S2739" i="4" s="1"/>
  <c r="V2739" i="4"/>
  <c r="R2740" i="4"/>
  <c r="S2740" i="4" s="1"/>
  <c r="I264" i="36"/>
  <c r="V2740" i="4"/>
  <c r="R2741" i="4"/>
  <c r="S2741" i="4" s="1"/>
  <c r="I265" i="36"/>
  <c r="V2741" i="4"/>
  <c r="R2742" i="4"/>
  <c r="S2742" i="4" s="1"/>
  <c r="I266" i="36"/>
  <c r="V2742" i="4"/>
  <c r="R2743" i="4"/>
  <c r="S2743" i="4" s="1"/>
  <c r="V2743" i="4"/>
  <c r="R2744" i="4"/>
  <c r="S2744" i="4" s="1"/>
  <c r="I267" i="36"/>
  <c r="V2744" i="4"/>
  <c r="R2745" i="4"/>
  <c r="S2745" i="4" s="1"/>
  <c r="V2745" i="4"/>
  <c r="R2746" i="4"/>
  <c r="S2746" i="4" s="1"/>
  <c r="I268" i="36"/>
  <c r="V2746" i="4"/>
  <c r="R2747" i="4"/>
  <c r="S2747" i="4" s="1"/>
  <c r="V2747" i="4"/>
  <c r="R2748" i="4"/>
  <c r="S2748" i="4" s="1"/>
  <c r="I270" i="36"/>
  <c r="V2748" i="4"/>
  <c r="R2749" i="4"/>
  <c r="S2749" i="4" s="1"/>
  <c r="V2749" i="4"/>
  <c r="R2750" i="4"/>
  <c r="S2750" i="4" s="1"/>
  <c r="V2750" i="4"/>
  <c r="R2751" i="4"/>
  <c r="S2751" i="4" s="1"/>
  <c r="V2751" i="4"/>
  <c r="R2752" i="4"/>
  <c r="S2752" i="4" s="1"/>
  <c r="I271" i="36"/>
  <c r="V2752" i="4"/>
  <c r="R2753" i="4"/>
  <c r="S2753" i="4" s="1"/>
  <c r="V2753" i="4"/>
  <c r="R2754" i="4"/>
  <c r="S2754" i="4" s="1"/>
  <c r="I272" i="36"/>
  <c r="V2754" i="4"/>
  <c r="R2755" i="4"/>
  <c r="S2755" i="4" s="1"/>
  <c r="V2755" i="4"/>
  <c r="R2756" i="4"/>
  <c r="S2756" i="4" s="1"/>
  <c r="I273" i="36"/>
  <c r="V2756" i="4"/>
  <c r="R2757" i="4"/>
  <c r="S2757" i="4" s="1"/>
  <c r="V2757" i="4"/>
  <c r="R2758" i="4"/>
  <c r="S2758" i="4" s="1"/>
  <c r="V2758" i="4"/>
  <c r="R2759" i="4"/>
  <c r="S2759" i="4" s="1"/>
  <c r="V2759" i="4"/>
  <c r="R2760" i="4"/>
  <c r="I17" i="37" s="1"/>
  <c r="G17" i="37"/>
  <c r="V2760" i="4"/>
  <c r="R2761" i="4"/>
  <c r="S2761" i="4" s="1"/>
  <c r="I296" i="36"/>
  <c r="V2761" i="4"/>
  <c r="R2762" i="4"/>
  <c r="S2762" i="4" s="1"/>
  <c r="I275" i="36"/>
  <c r="V2762" i="4"/>
  <c r="R2763" i="4"/>
  <c r="S2763" i="4" s="1"/>
  <c r="V2763" i="4"/>
  <c r="R2764" i="4"/>
  <c r="S2764" i="4" s="1"/>
  <c r="I277" i="36"/>
  <c r="V2764" i="4"/>
  <c r="R2765" i="4"/>
  <c r="S2765" i="4" s="1"/>
  <c r="V2765" i="4"/>
  <c r="R2766" i="4"/>
  <c r="S2766" i="4" s="1"/>
  <c r="I278" i="36"/>
  <c r="V2766" i="4"/>
  <c r="R2767" i="4"/>
  <c r="S2767" i="4" s="1"/>
  <c r="I279" i="36"/>
  <c r="V2767" i="4"/>
  <c r="R2768" i="4"/>
  <c r="S2768" i="4" s="1"/>
  <c r="I280" i="36"/>
  <c r="V2768" i="4"/>
  <c r="R2769" i="4"/>
  <c r="S2769" i="4" s="1"/>
  <c r="I281" i="36"/>
  <c r="V2769" i="4"/>
  <c r="R2770" i="4"/>
  <c r="S2770" i="4" s="1"/>
  <c r="I282" i="36"/>
  <c r="V2770" i="4"/>
  <c r="R2771" i="4"/>
  <c r="S2771" i="4" s="1"/>
  <c r="V2771" i="4"/>
  <c r="R2772" i="4"/>
  <c r="S2772" i="4" s="1"/>
  <c r="I283" i="36"/>
  <c r="V2772" i="4"/>
  <c r="R2773" i="4"/>
  <c r="S2773" i="4" s="1"/>
  <c r="V2773" i="4"/>
  <c r="R2774" i="4"/>
  <c r="S2774" i="4" s="1"/>
  <c r="V2774" i="4"/>
  <c r="R2775" i="4"/>
  <c r="S2775" i="4" s="1"/>
  <c r="V2775" i="4"/>
  <c r="R2776" i="4"/>
  <c r="S2776" i="4" s="1"/>
  <c r="V2776" i="4"/>
  <c r="R2777" i="4"/>
  <c r="S2777" i="4" s="1"/>
  <c r="I284" i="36"/>
  <c r="V2777" i="4"/>
  <c r="R2778" i="4"/>
  <c r="S2778" i="4" s="1"/>
  <c r="I285" i="36"/>
  <c r="V2778" i="4"/>
  <c r="R2779" i="4"/>
  <c r="S2779" i="4" s="1"/>
  <c r="V2779" i="4"/>
  <c r="R2780" i="4"/>
  <c r="S2780" i="4" s="1"/>
  <c r="I352" i="36"/>
  <c r="V2780" i="4"/>
  <c r="R2781" i="4"/>
  <c r="S2781" i="4" s="1"/>
  <c r="I287" i="36"/>
  <c r="V2781" i="4"/>
  <c r="R2782" i="4"/>
  <c r="S2782" i="4" s="1"/>
  <c r="V2782" i="4"/>
  <c r="R2783" i="4"/>
  <c r="S2783" i="4" s="1"/>
  <c r="V2783" i="4"/>
  <c r="R2784" i="4"/>
  <c r="S2784" i="4" s="1"/>
  <c r="V2784" i="4"/>
  <c r="R2785" i="4"/>
  <c r="S2785" i="4" s="1"/>
  <c r="V2785" i="4"/>
  <c r="R2786" i="4"/>
  <c r="S2786" i="4" s="1"/>
  <c r="I351" i="36"/>
  <c r="V2786" i="4"/>
  <c r="R2787" i="4"/>
  <c r="S2787" i="4" s="1"/>
  <c r="V2787" i="4"/>
  <c r="R2788" i="4"/>
  <c r="S2788" i="4" s="1"/>
  <c r="V2788" i="4"/>
  <c r="R2789" i="4"/>
  <c r="S2789" i="4" s="1"/>
  <c r="V2789" i="4"/>
  <c r="R2790" i="4"/>
  <c r="S2790" i="4" s="1"/>
  <c r="I289" i="36"/>
  <c r="V2790" i="4"/>
  <c r="R2791" i="4"/>
  <c r="S2791" i="4" s="1"/>
  <c r="V2791" i="4"/>
  <c r="R2792" i="4"/>
  <c r="S2792" i="4" s="1"/>
  <c r="V2792" i="4"/>
  <c r="R2793" i="4"/>
  <c r="S2793" i="4" s="1"/>
  <c r="V2793" i="4"/>
  <c r="R2794" i="4"/>
  <c r="S2794" i="4" s="1"/>
  <c r="V2794" i="4"/>
  <c r="R2795" i="4"/>
  <c r="S2795" i="4" s="1"/>
  <c r="V2795" i="4"/>
  <c r="R2796" i="4"/>
  <c r="S2796" i="4" s="1"/>
  <c r="I290" i="36"/>
  <c r="V2796" i="4"/>
  <c r="R2797" i="4"/>
  <c r="S2797" i="4" s="1"/>
  <c r="V2797" i="4"/>
  <c r="R2798" i="4"/>
  <c r="S2798" i="4" s="1"/>
  <c r="I340" i="36"/>
  <c r="V2798" i="4"/>
  <c r="R2799" i="4"/>
  <c r="S2799" i="4" s="1"/>
  <c r="V2799" i="4"/>
  <c r="R2800" i="4"/>
  <c r="S2800" i="4" s="1"/>
  <c r="V2800" i="4"/>
  <c r="R2801" i="4"/>
  <c r="S2801" i="4" s="1"/>
  <c r="V2801" i="4"/>
  <c r="R2802" i="4"/>
  <c r="S2802" i="4" s="1"/>
  <c r="V2802" i="4"/>
  <c r="R2803" i="4"/>
  <c r="S2803" i="4" s="1"/>
  <c r="V2803" i="4"/>
  <c r="R2804" i="4"/>
  <c r="S2804" i="4" s="1"/>
  <c r="V2804" i="4"/>
  <c r="R2805" i="4"/>
  <c r="S2805" i="4" s="1"/>
  <c r="I274" i="36"/>
  <c r="V2805" i="4"/>
  <c r="R2806" i="4"/>
  <c r="I18" i="37" s="1"/>
  <c r="G18" i="37"/>
  <c r="V2806" i="4"/>
  <c r="R2807" i="4"/>
  <c r="S2807" i="4" s="1"/>
  <c r="V2807" i="4"/>
  <c r="R2808" i="4"/>
  <c r="S2808" i="4" s="1"/>
  <c r="I292" i="36"/>
  <c r="V2808" i="4"/>
  <c r="R2809" i="4"/>
  <c r="I19" i="37" s="1"/>
  <c r="G19" i="37"/>
  <c r="V2809" i="4"/>
  <c r="R2810" i="4"/>
  <c r="S2810" i="4" s="1"/>
  <c r="V2810" i="4"/>
  <c r="R2811" i="4"/>
  <c r="S2811" i="4" s="1"/>
  <c r="V2811" i="4"/>
  <c r="R2812" i="4"/>
  <c r="S2812" i="4" s="1"/>
  <c r="V2812" i="4"/>
  <c r="R2813" i="4"/>
  <c r="S2813" i="4" s="1"/>
  <c r="V2813" i="4"/>
  <c r="R2814" i="4"/>
  <c r="S2814" i="4" s="1"/>
  <c r="V2814" i="4"/>
  <c r="R2815" i="4"/>
  <c r="S2815" i="4" s="1"/>
  <c r="V2815" i="4"/>
  <c r="R2816" i="4"/>
  <c r="S2816" i="4" s="1"/>
  <c r="V2816" i="4"/>
  <c r="R2817" i="4"/>
  <c r="S2817" i="4" s="1"/>
  <c r="I335" i="36"/>
  <c r="V2817" i="4"/>
  <c r="R2818" i="4"/>
  <c r="S2818" i="4" s="1"/>
  <c r="V2818" i="4"/>
  <c r="R2819" i="4"/>
  <c r="S2819" i="4" s="1"/>
  <c r="V2819" i="4"/>
  <c r="R2820" i="4"/>
  <c r="G32" i="40"/>
  <c r="V2820" i="4"/>
  <c r="R2821" i="4"/>
  <c r="S2821" i="4" s="1"/>
  <c r="V2821" i="4"/>
  <c r="R2822" i="4"/>
  <c r="S2822" i="4" s="1"/>
  <c r="I294" i="36"/>
  <c r="V2822" i="4"/>
  <c r="R2823" i="4"/>
  <c r="S2823" i="4" s="1"/>
  <c r="V2823" i="4"/>
  <c r="R2824" i="4"/>
  <c r="S2824" i="4" s="1"/>
  <c r="V2824" i="4"/>
  <c r="R2825" i="4"/>
  <c r="S2825" i="4" s="1"/>
  <c r="V2825" i="4"/>
  <c r="R2826" i="4"/>
  <c r="S2826" i="4" s="1"/>
  <c r="V2826" i="4"/>
  <c r="R2827" i="4"/>
  <c r="S2827" i="4" s="1"/>
  <c r="V2827" i="4"/>
  <c r="R2828" i="4"/>
  <c r="S2828" i="4" s="1"/>
  <c r="V2828" i="4"/>
  <c r="R2829" i="4"/>
  <c r="S2829" i="4" s="1"/>
  <c r="V2829" i="4"/>
  <c r="R2830" i="4"/>
  <c r="S2830" i="4" s="1"/>
  <c r="I293" i="36"/>
  <c r="V2830" i="4"/>
  <c r="R2831" i="4"/>
  <c r="S2831" i="4" s="1"/>
  <c r="V2831" i="4"/>
  <c r="R2832" i="4"/>
  <c r="S2832" i="4" s="1"/>
  <c r="V2832" i="4"/>
  <c r="R2833" i="4"/>
  <c r="S2833" i="4" s="1"/>
  <c r="V2833" i="4"/>
  <c r="R2834" i="4"/>
  <c r="S2834" i="4" s="1"/>
  <c r="V2834" i="4"/>
  <c r="R2835" i="4"/>
  <c r="S2835" i="4" s="1"/>
  <c r="V2835" i="4"/>
  <c r="R2836" i="4"/>
  <c r="S2836" i="4" s="1"/>
  <c r="V2836" i="4"/>
  <c r="R2837" i="4"/>
  <c r="S2837" i="4" s="1"/>
  <c r="I298" i="36"/>
  <c r="V2837" i="4"/>
  <c r="R2838" i="4"/>
  <c r="S2838" i="4" s="1"/>
  <c r="V2838" i="4"/>
  <c r="R2839" i="4"/>
  <c r="S2839" i="4" s="1"/>
  <c r="I288" i="36"/>
  <c r="V2839" i="4"/>
  <c r="R2840" i="4"/>
  <c r="S2840" i="4" s="1"/>
  <c r="V2840" i="4"/>
  <c r="R2841" i="4"/>
  <c r="S2841" i="4" s="1"/>
  <c r="V2841" i="4"/>
  <c r="R2842" i="4"/>
  <c r="S2842" i="4" s="1"/>
  <c r="V2842" i="4"/>
  <c r="R2843" i="4"/>
  <c r="I20" i="37" s="1"/>
  <c r="G20" i="37"/>
  <c r="V2843" i="4"/>
  <c r="R2844" i="4"/>
  <c r="I21" i="37" s="1"/>
  <c r="G21" i="37"/>
  <c r="V2844" i="4"/>
  <c r="R2845" i="4"/>
  <c r="S2845" i="4" s="1"/>
  <c r="V2845" i="4"/>
  <c r="R2846" i="4"/>
  <c r="S2846" i="4" s="1"/>
  <c r="V2846" i="4"/>
  <c r="R2847" i="4"/>
  <c r="S2847" i="4" s="1"/>
  <c r="V2847" i="4"/>
  <c r="R2848" i="4"/>
  <c r="S2848" i="4" s="1"/>
  <c r="V2848" i="4"/>
  <c r="R2849" i="4"/>
  <c r="S2849" i="4" s="1"/>
  <c r="V2849" i="4"/>
  <c r="R2850" i="4"/>
  <c r="S2850" i="4" s="1"/>
  <c r="V2850" i="4"/>
  <c r="R2851" i="4"/>
  <c r="S2851" i="4" s="1"/>
  <c r="V2851" i="4"/>
  <c r="R2852" i="4"/>
  <c r="S2852" i="4" s="1"/>
  <c r="V2852" i="4"/>
  <c r="R2853" i="4"/>
  <c r="S2853" i="4" s="1"/>
  <c r="V2853" i="4"/>
  <c r="R2854" i="4"/>
  <c r="I22" i="37" s="1"/>
  <c r="G22" i="37"/>
  <c r="V2854" i="4"/>
  <c r="R2855" i="4"/>
  <c r="S2855" i="4" s="1"/>
  <c r="V2855" i="4"/>
  <c r="R2856" i="4"/>
  <c r="S2856" i="4" s="1"/>
  <c r="V2856" i="4"/>
  <c r="R2857" i="4"/>
  <c r="S2857" i="4" s="1"/>
  <c r="V2857" i="4"/>
  <c r="R2858" i="4"/>
  <c r="S2858" i="4" s="1"/>
  <c r="V2858" i="4"/>
  <c r="R2859" i="4"/>
  <c r="S2859" i="4" s="1"/>
  <c r="V2859" i="4"/>
  <c r="R2860" i="4"/>
  <c r="S2860" i="4" s="1"/>
  <c r="V2860" i="4"/>
  <c r="R2861" i="4"/>
  <c r="S2861" i="4" s="1"/>
  <c r="V2861" i="4"/>
  <c r="R2862" i="4"/>
  <c r="S2862" i="4" s="1"/>
  <c r="V2862" i="4"/>
  <c r="R2863" i="4"/>
  <c r="S2863" i="4" s="1"/>
  <c r="V2863" i="4"/>
  <c r="R2864" i="4"/>
  <c r="S2864" i="4" s="1"/>
  <c r="V2864" i="4"/>
  <c r="R2865" i="4"/>
  <c r="S2865" i="4" s="1"/>
  <c r="V2865" i="4"/>
  <c r="R2866" i="4"/>
  <c r="S2866" i="4" s="1"/>
  <c r="V2866" i="4"/>
  <c r="G273" i="36"/>
  <c r="F273" i="36" s="1"/>
  <c r="H273" i="36"/>
  <c r="G296" i="36"/>
  <c r="F296" i="36" s="1"/>
  <c r="H296" i="36"/>
  <c r="G275" i="36"/>
  <c r="F275" i="36" s="1"/>
  <c r="H275" i="36"/>
  <c r="G276" i="36"/>
  <c r="F276" i="36" s="1"/>
  <c r="H276" i="36"/>
  <c r="G277" i="36"/>
  <c r="F277" i="36" s="1"/>
  <c r="H277" i="36"/>
  <c r="G278" i="36"/>
  <c r="F278" i="36" s="1"/>
  <c r="H278" i="36"/>
  <c r="G279" i="36"/>
  <c r="F279" i="36" s="1"/>
  <c r="H279" i="36"/>
  <c r="G280" i="36"/>
  <c r="F280" i="36" s="1"/>
  <c r="H280" i="36"/>
  <c r="G281" i="36"/>
  <c r="F281" i="36" s="1"/>
  <c r="H281" i="36"/>
  <c r="G282" i="36"/>
  <c r="F282" i="36" s="1"/>
  <c r="H282" i="36"/>
  <c r="G283" i="36"/>
  <c r="F283" i="36" s="1"/>
  <c r="H283" i="36"/>
  <c r="G284" i="36"/>
  <c r="F284" i="36" s="1"/>
  <c r="H284" i="36"/>
  <c r="G285" i="36"/>
  <c r="F285" i="36" s="1"/>
  <c r="H285" i="36"/>
  <c r="G352" i="36"/>
  <c r="F352" i="36" s="1"/>
  <c r="H352" i="36"/>
  <c r="G287" i="36"/>
  <c r="F287" i="36" s="1"/>
  <c r="H287" i="36"/>
  <c r="G351" i="36"/>
  <c r="F351" i="36" s="1"/>
  <c r="H351" i="36"/>
  <c r="G289" i="36"/>
  <c r="F289" i="36" s="1"/>
  <c r="H289" i="36"/>
  <c r="G290" i="36"/>
  <c r="F290" i="36" s="1"/>
  <c r="H290" i="36"/>
  <c r="G340" i="36"/>
  <c r="F340" i="36" s="1"/>
  <c r="H340" i="36"/>
  <c r="G274" i="36"/>
  <c r="F274" i="36" s="1"/>
  <c r="H274" i="36"/>
  <c r="G292" i="36"/>
  <c r="F292" i="36" s="1"/>
  <c r="H292" i="36"/>
  <c r="G297" i="36"/>
  <c r="F297" i="36" s="1"/>
  <c r="H297" i="36"/>
  <c r="G335" i="36"/>
  <c r="F335" i="36" s="1"/>
  <c r="H335" i="36"/>
  <c r="G294" i="36"/>
  <c r="F294" i="36" s="1"/>
  <c r="H294" i="36"/>
  <c r="G293" i="36"/>
  <c r="F293" i="36" s="1"/>
  <c r="H293" i="36"/>
  <c r="G298" i="36"/>
  <c r="F298" i="36" s="1"/>
  <c r="H298" i="36"/>
  <c r="G288" i="36"/>
  <c r="F288" i="36" s="1"/>
  <c r="H288" i="36"/>
  <c r="G300" i="36"/>
  <c r="F300" i="36" s="1"/>
  <c r="H300" i="36"/>
  <c r="G301" i="36"/>
  <c r="F301" i="36" s="1"/>
  <c r="H301" i="36"/>
  <c r="G302" i="36"/>
  <c r="F302" i="36" s="1"/>
  <c r="H302" i="36"/>
  <c r="G303" i="36"/>
  <c r="F303" i="36" s="1"/>
  <c r="H303" i="36"/>
  <c r="G304" i="36"/>
  <c r="F304" i="36" s="1"/>
  <c r="H304" i="36"/>
  <c r="G305" i="36"/>
  <c r="F305" i="36" s="1"/>
  <c r="H305" i="36"/>
  <c r="G257" i="36"/>
  <c r="F257" i="36" s="1"/>
  <c r="H257" i="36"/>
  <c r="G258" i="36"/>
  <c r="F258" i="36" s="1"/>
  <c r="H258" i="36"/>
  <c r="G259" i="36"/>
  <c r="F259" i="36" s="1"/>
  <c r="H259" i="36"/>
  <c r="G260" i="36"/>
  <c r="F260" i="36" s="1"/>
  <c r="H260" i="36"/>
  <c r="G261" i="36"/>
  <c r="F261" i="36" s="1"/>
  <c r="H261" i="36"/>
  <c r="G262" i="36"/>
  <c r="F262" i="36" s="1"/>
  <c r="H262" i="36"/>
  <c r="G263" i="36"/>
  <c r="F263" i="36" s="1"/>
  <c r="H263" i="36"/>
  <c r="G264" i="36"/>
  <c r="F264" i="36" s="1"/>
  <c r="H264" i="36"/>
  <c r="G265" i="36"/>
  <c r="F265" i="36" s="1"/>
  <c r="H265" i="36"/>
  <c r="G266" i="36"/>
  <c r="F266" i="36" s="1"/>
  <c r="H266" i="36"/>
  <c r="G267" i="36"/>
  <c r="F267" i="36" s="1"/>
  <c r="H267" i="36"/>
  <c r="G268" i="36"/>
  <c r="F268" i="36" s="1"/>
  <c r="H268" i="36"/>
  <c r="G269" i="36"/>
  <c r="F269" i="36" s="1"/>
  <c r="H269" i="36"/>
  <c r="G270" i="36"/>
  <c r="F270" i="36" s="1"/>
  <c r="H270" i="36"/>
  <c r="G271" i="36"/>
  <c r="F271" i="36" s="1"/>
  <c r="H271" i="36"/>
  <c r="G272" i="36"/>
  <c r="F272" i="36" s="1"/>
  <c r="H272" i="36"/>
  <c r="G193" i="36"/>
  <c r="F193" i="36" s="1"/>
  <c r="H193" i="36"/>
  <c r="G194" i="36"/>
  <c r="F194" i="36" s="1"/>
  <c r="H194" i="36"/>
  <c r="G195" i="36"/>
  <c r="F195" i="36" s="1"/>
  <c r="H195" i="36"/>
  <c r="G196" i="36"/>
  <c r="F196" i="36" s="1"/>
  <c r="H196" i="36"/>
  <c r="G197" i="36"/>
  <c r="F197" i="36" s="1"/>
  <c r="H197" i="36"/>
  <c r="G198" i="36"/>
  <c r="F198" i="36" s="1"/>
  <c r="H198" i="36"/>
  <c r="G199" i="36"/>
  <c r="F199" i="36" s="1"/>
  <c r="H199" i="36"/>
  <c r="G200" i="36"/>
  <c r="F200" i="36" s="1"/>
  <c r="H200" i="36"/>
  <c r="G201" i="36"/>
  <c r="F201" i="36" s="1"/>
  <c r="H201" i="36"/>
  <c r="G202" i="36"/>
  <c r="F202" i="36" s="1"/>
  <c r="H202" i="36"/>
  <c r="G203" i="36"/>
  <c r="F203" i="36" s="1"/>
  <c r="H203" i="36"/>
  <c r="G204" i="36"/>
  <c r="F204" i="36" s="1"/>
  <c r="H204" i="36"/>
  <c r="G205" i="36"/>
  <c r="F205" i="36" s="1"/>
  <c r="H205" i="36"/>
  <c r="G206" i="36"/>
  <c r="F206" i="36" s="1"/>
  <c r="H206" i="36"/>
  <c r="G207" i="36"/>
  <c r="F207" i="36" s="1"/>
  <c r="H207" i="36"/>
  <c r="G208" i="36"/>
  <c r="F208" i="36" s="1"/>
  <c r="H208" i="36"/>
  <c r="G209" i="36"/>
  <c r="F209" i="36" s="1"/>
  <c r="H209" i="36"/>
  <c r="G210" i="36"/>
  <c r="F210" i="36" s="1"/>
  <c r="H210" i="36"/>
  <c r="G211" i="36"/>
  <c r="F211" i="36" s="1"/>
  <c r="H211" i="36"/>
  <c r="G212" i="36"/>
  <c r="F212" i="36" s="1"/>
  <c r="H212" i="36"/>
  <c r="G213" i="36"/>
  <c r="F213" i="36" s="1"/>
  <c r="H213" i="36"/>
  <c r="G214" i="36"/>
  <c r="F214" i="36" s="1"/>
  <c r="H214" i="36"/>
  <c r="G215" i="36"/>
  <c r="F215" i="36" s="1"/>
  <c r="H215" i="36"/>
  <c r="G216" i="36"/>
  <c r="F216" i="36" s="1"/>
  <c r="H216" i="36"/>
  <c r="G217" i="36"/>
  <c r="F217" i="36" s="1"/>
  <c r="H217" i="36"/>
  <c r="G218" i="36"/>
  <c r="F218" i="36" s="1"/>
  <c r="H218" i="36"/>
  <c r="G219" i="36"/>
  <c r="F219" i="36" s="1"/>
  <c r="H219" i="36"/>
  <c r="G220" i="36"/>
  <c r="F220" i="36" s="1"/>
  <c r="H220" i="36"/>
  <c r="G221" i="36"/>
  <c r="F221" i="36" s="1"/>
  <c r="H221" i="36"/>
  <c r="G222" i="36"/>
  <c r="F222" i="36" s="1"/>
  <c r="H222" i="36"/>
  <c r="G223" i="36"/>
  <c r="F223" i="36" s="1"/>
  <c r="H223" i="36"/>
  <c r="G224" i="36"/>
  <c r="F224" i="36" s="1"/>
  <c r="H224" i="36"/>
  <c r="G225" i="36"/>
  <c r="F225" i="36" s="1"/>
  <c r="H225" i="36"/>
  <c r="G226" i="36"/>
  <c r="F226" i="36" s="1"/>
  <c r="H226" i="36"/>
  <c r="G227" i="36"/>
  <c r="F227" i="36" s="1"/>
  <c r="H227" i="36"/>
  <c r="G228" i="36"/>
  <c r="F228" i="36" s="1"/>
  <c r="H228" i="36"/>
  <c r="G229" i="36"/>
  <c r="F229" i="36" s="1"/>
  <c r="H229" i="36"/>
  <c r="G230" i="36"/>
  <c r="F230" i="36" s="1"/>
  <c r="H230" i="36"/>
  <c r="G231" i="36"/>
  <c r="F231" i="36" s="1"/>
  <c r="H231" i="36"/>
  <c r="G232" i="36"/>
  <c r="F232" i="36" s="1"/>
  <c r="H232" i="36"/>
  <c r="G233" i="36"/>
  <c r="F233" i="36" s="1"/>
  <c r="H233" i="36"/>
  <c r="G234" i="36"/>
  <c r="F234" i="36" s="1"/>
  <c r="H234" i="36"/>
  <c r="G235" i="36"/>
  <c r="F235" i="36" s="1"/>
  <c r="H235" i="36"/>
  <c r="G236" i="36"/>
  <c r="F236" i="36" s="1"/>
  <c r="H236" i="36"/>
  <c r="G237" i="36"/>
  <c r="F237" i="36" s="1"/>
  <c r="H237" i="36"/>
  <c r="G238" i="36"/>
  <c r="F238" i="36" s="1"/>
  <c r="H238" i="36"/>
  <c r="G239" i="36"/>
  <c r="F239" i="36" s="1"/>
  <c r="H239" i="36"/>
  <c r="G240" i="36"/>
  <c r="F240" i="36" s="1"/>
  <c r="H240" i="36"/>
  <c r="G241" i="36"/>
  <c r="F241" i="36" s="1"/>
  <c r="H241" i="36"/>
  <c r="G242" i="36"/>
  <c r="F242" i="36" s="1"/>
  <c r="H242" i="36"/>
  <c r="G243" i="36"/>
  <c r="F243" i="36" s="1"/>
  <c r="H243" i="36"/>
  <c r="G244" i="36"/>
  <c r="F244" i="36" s="1"/>
  <c r="H244" i="36"/>
  <c r="G245" i="36"/>
  <c r="F245" i="36" s="1"/>
  <c r="H245" i="36"/>
  <c r="G246" i="36"/>
  <c r="F246" i="36" s="1"/>
  <c r="H246" i="36"/>
  <c r="G247" i="36"/>
  <c r="F247" i="36" s="1"/>
  <c r="H247" i="36"/>
  <c r="G248" i="36"/>
  <c r="F248" i="36" s="1"/>
  <c r="H248" i="36"/>
  <c r="G249" i="36"/>
  <c r="F249" i="36" s="1"/>
  <c r="H249" i="36"/>
  <c r="G250" i="36"/>
  <c r="F250" i="36" s="1"/>
  <c r="H250" i="36"/>
  <c r="G251" i="36"/>
  <c r="F251" i="36" s="1"/>
  <c r="H251" i="36"/>
  <c r="G252" i="36"/>
  <c r="F252" i="36" s="1"/>
  <c r="H252" i="36"/>
  <c r="G253" i="36"/>
  <c r="F253" i="36" s="1"/>
  <c r="H253" i="36"/>
  <c r="G254" i="36"/>
  <c r="F254" i="36" s="1"/>
  <c r="H254" i="36"/>
  <c r="G255" i="36"/>
  <c r="F255" i="36" s="1"/>
  <c r="H255" i="36"/>
  <c r="G256" i="36"/>
  <c r="F256" i="36" s="1"/>
  <c r="H256" i="36"/>
  <c r="G191" i="36"/>
  <c r="F191" i="36" s="1"/>
  <c r="H191" i="36"/>
  <c r="G192" i="36"/>
  <c r="F192" i="36" s="1"/>
  <c r="H192" i="36"/>
  <c r="S3159" i="4" l="1"/>
  <c r="I103" i="41"/>
  <c r="S3161" i="4"/>
  <c r="I137" i="41"/>
  <c r="S2820" i="4"/>
  <c r="I32" i="40"/>
  <c r="L5" i="40"/>
  <c r="S3116" i="4"/>
  <c r="I131" i="39"/>
  <c r="S2384" i="4"/>
  <c r="I130" i="39"/>
  <c r="S2886" i="4"/>
  <c r="I7" i="39"/>
  <c r="S3117" i="4"/>
  <c r="I8" i="39"/>
  <c r="S3067" i="4"/>
  <c r="I170" i="37"/>
  <c r="S2673" i="4"/>
  <c r="I229" i="37"/>
  <c r="S3152" i="4"/>
  <c r="I173" i="37"/>
  <c r="S3042" i="4"/>
  <c r="I169" i="37"/>
  <c r="S3026" i="4"/>
  <c r="I168" i="37"/>
  <c r="S2884" i="4"/>
  <c r="I166" i="37"/>
  <c r="S3063" i="4"/>
  <c r="I230" i="37"/>
  <c r="S3140" i="4"/>
  <c r="I172" i="37"/>
  <c r="S2882" i="4"/>
  <c r="I165" i="37"/>
  <c r="S2890" i="4"/>
  <c r="I167" i="37"/>
  <c r="S3121" i="4"/>
  <c r="I171" i="37"/>
  <c r="I297" i="36"/>
  <c r="I276" i="36"/>
  <c r="I269" i="36"/>
  <c r="I259" i="36"/>
  <c r="I248" i="36"/>
  <c r="I242" i="36"/>
  <c r="I239" i="36"/>
  <c r="I235" i="36"/>
  <c r="I228" i="36"/>
  <c r="I222" i="36"/>
  <c r="I218" i="36"/>
  <c r="I217" i="36"/>
  <c r="I213" i="36"/>
  <c r="I208" i="36"/>
  <c r="S2591" i="4"/>
  <c r="S2896" i="4"/>
  <c r="S2928" i="4"/>
  <c r="S2936" i="4"/>
  <c r="S2809" i="4"/>
  <c r="S2854" i="4"/>
  <c r="S2806" i="4"/>
  <c r="S2406" i="4"/>
  <c r="S2894" i="4"/>
  <c r="S2934" i="4"/>
  <c r="S2942" i="4"/>
  <c r="S2950" i="4"/>
  <c r="S3151" i="4"/>
  <c r="S3135" i="4"/>
  <c r="S3127" i="4"/>
  <c r="S3119" i="4"/>
  <c r="S3103" i="4"/>
  <c r="S3095" i="4"/>
  <c r="S3087" i="4"/>
  <c r="S3079" i="4"/>
  <c r="S3071" i="4"/>
  <c r="S3055" i="4"/>
  <c r="S3047" i="4"/>
  <c r="S3039" i="4"/>
  <c r="S3023" i="4"/>
  <c r="S3007" i="4"/>
  <c r="S2999" i="4"/>
  <c r="S2991" i="4"/>
  <c r="S2983" i="4"/>
  <c r="S2975" i="4"/>
  <c r="S2967" i="4"/>
  <c r="S3068" i="4"/>
  <c r="S3044" i="4"/>
  <c r="S3036" i="4"/>
  <c r="S3020" i="4"/>
  <c r="S2988" i="4"/>
  <c r="S2980" i="4"/>
  <c r="S3065" i="4"/>
  <c r="S3057" i="4"/>
  <c r="S3033" i="4"/>
  <c r="S3025" i="4"/>
  <c r="S3017" i="4"/>
  <c r="S3001" i="4"/>
  <c r="S2993" i="4"/>
  <c r="S2985" i="4"/>
  <c r="S2977" i="4"/>
  <c r="S2969" i="4"/>
  <c r="S1295" i="4"/>
  <c r="S2941" i="4"/>
  <c r="S2952" i="4"/>
  <c r="S2545" i="4"/>
  <c r="S2947" i="4"/>
  <c r="S3154" i="4"/>
  <c r="S3146" i="4"/>
  <c r="S3122" i="4"/>
  <c r="S3090" i="4"/>
  <c r="S3066" i="4"/>
  <c r="S2962" i="4"/>
  <c r="S2905" i="4"/>
  <c r="S2921" i="4"/>
  <c r="S2929" i="4"/>
  <c r="S2953" i="4"/>
  <c r="S3156" i="4"/>
  <c r="S3092" i="4"/>
  <c r="S3084" i="4"/>
  <c r="S2760" i="4"/>
  <c r="S2728" i="4"/>
  <c r="S2472" i="4"/>
  <c r="S2408" i="4"/>
  <c r="S2868" i="4"/>
  <c r="S2876" i="4"/>
  <c r="S2900" i="4"/>
  <c r="S2932" i="4"/>
  <c r="S2940" i="4"/>
  <c r="S2956" i="4"/>
  <c r="S3137" i="4"/>
  <c r="S3089" i="4"/>
  <c r="S3073" i="4"/>
  <c r="S2245" i="4"/>
  <c r="S2173" i="4"/>
  <c r="S2895" i="4"/>
  <c r="S2903" i="4"/>
  <c r="S3158" i="4"/>
  <c r="S3150" i="4"/>
  <c r="S3142" i="4"/>
  <c r="S3118" i="4"/>
  <c r="S3094" i="4"/>
  <c r="S3046" i="4"/>
  <c r="S3030" i="4"/>
  <c r="S3014" i="4"/>
  <c r="S2998" i="4"/>
  <c r="S2990" i="4"/>
  <c r="S2966" i="4"/>
  <c r="S2869" i="4"/>
  <c r="S2844" i="4"/>
  <c r="S2899" i="4"/>
  <c r="S3106" i="4"/>
  <c r="S3050" i="4"/>
  <c r="S2843" i="4"/>
  <c r="S2690" i="4"/>
  <c r="S2546" i="4"/>
  <c r="S2898" i="4"/>
  <c r="S2938" i="4"/>
  <c r="S3131" i="4"/>
  <c r="S3123" i="4"/>
  <c r="S3099" i="4"/>
  <c r="S3091" i="4"/>
  <c r="S3075" i="4"/>
  <c r="S3059" i="4"/>
  <c r="S3035" i="4"/>
  <c r="S3019" i="4"/>
  <c r="S3112" i="4"/>
  <c r="S3104" i="4"/>
  <c r="S3072" i="4"/>
  <c r="S3048" i="4"/>
  <c r="S3032" i="4"/>
  <c r="S3024" i="4"/>
  <c r="S3016" i="4"/>
  <c r="S3008" i="4"/>
  <c r="S2992" i="4"/>
  <c r="S2984" i="4"/>
  <c r="S2968" i="4"/>
  <c r="S3141" i="4"/>
  <c r="S3133" i="4"/>
  <c r="S3109" i="4"/>
  <c r="S3093" i="4"/>
  <c r="S3085" i="4"/>
  <c r="S3077" i="4"/>
  <c r="S3061" i="4"/>
  <c r="S3045" i="4"/>
  <c r="S3037" i="4"/>
  <c r="S3029" i="4"/>
  <c r="S3021" i="4"/>
  <c r="S3013" i="4"/>
  <c r="S2989" i="4"/>
  <c r="S2981" i="4"/>
  <c r="S2965" i="4"/>
  <c r="L3" i="37"/>
  <c r="L2" i="37"/>
  <c r="L4" i="37"/>
  <c r="K5" i="37"/>
  <c r="J5" i="37"/>
  <c r="H93" i="36"/>
  <c r="K3" i="36"/>
  <c r="L3" i="36" s="1"/>
  <c r="K4" i="36"/>
  <c r="L4" i="36" s="1"/>
  <c r="K2" i="36"/>
  <c r="L2" i="36" s="1"/>
  <c r="M2" i="36"/>
  <c r="M3" i="36"/>
  <c r="M4" i="36"/>
  <c r="G30" i="36"/>
  <c r="F30" i="36" s="1"/>
  <c r="H30" i="36"/>
  <c r="G27" i="36"/>
  <c r="F27" i="36" s="1"/>
  <c r="H27" i="36"/>
  <c r="G20" i="36"/>
  <c r="F20" i="36" s="1"/>
  <c r="H20" i="36"/>
  <c r="G13" i="36"/>
  <c r="F13" i="36" s="1"/>
  <c r="H13" i="36"/>
  <c r="G14" i="36"/>
  <c r="F14" i="36" s="1"/>
  <c r="H14" i="36"/>
  <c r="G34" i="36"/>
  <c r="F34" i="36" s="1"/>
  <c r="H34" i="36"/>
  <c r="G6" i="36"/>
  <c r="F6" i="36" s="1"/>
  <c r="H6" i="36"/>
  <c r="G7" i="36"/>
  <c r="F7" i="36" s="1"/>
  <c r="H7" i="36"/>
  <c r="G36" i="36"/>
  <c r="F36" i="36" s="1"/>
  <c r="H36" i="36"/>
  <c r="G17" i="36"/>
  <c r="F17" i="36" s="1"/>
  <c r="H17" i="36"/>
  <c r="G28" i="36"/>
  <c r="F28" i="36" s="1"/>
  <c r="H28" i="36"/>
  <c r="G16" i="36"/>
  <c r="F16" i="36" s="1"/>
  <c r="H16" i="36"/>
  <c r="G21" i="36"/>
  <c r="F21" i="36" s="1"/>
  <c r="H21" i="36"/>
  <c r="G29" i="36"/>
  <c r="F29" i="36" s="1"/>
  <c r="H29" i="36"/>
  <c r="G22" i="36"/>
  <c r="F22" i="36" s="1"/>
  <c r="H22" i="36"/>
  <c r="G9" i="36"/>
  <c r="F9" i="36" s="1"/>
  <c r="H9" i="36"/>
  <c r="G18" i="36"/>
  <c r="F18" i="36" s="1"/>
  <c r="H18" i="36"/>
  <c r="G10" i="36"/>
  <c r="F10" i="36" s="1"/>
  <c r="H10" i="36"/>
  <c r="G11" i="36"/>
  <c r="F11" i="36" s="1"/>
  <c r="H11" i="36"/>
  <c r="G12" i="36"/>
  <c r="F12" i="36" s="1"/>
  <c r="H12" i="36"/>
  <c r="G19" i="36"/>
  <c r="F19" i="36" s="1"/>
  <c r="H19" i="36"/>
  <c r="G8" i="36"/>
  <c r="F8" i="36" s="1"/>
  <c r="H8" i="36"/>
  <c r="G24" i="36"/>
  <c r="F24" i="36" s="1"/>
  <c r="H24" i="36"/>
  <c r="G38" i="36"/>
  <c r="F38" i="36" s="1"/>
  <c r="H38" i="36"/>
  <c r="G15" i="36"/>
  <c r="F15" i="36" s="1"/>
  <c r="H15" i="36"/>
  <c r="G35" i="36"/>
  <c r="F35" i="36" s="1"/>
  <c r="H35" i="36"/>
  <c r="G31" i="36"/>
  <c r="F31" i="36" s="1"/>
  <c r="H31" i="36"/>
  <c r="G32" i="36"/>
  <c r="F32" i="36" s="1"/>
  <c r="H32" i="36"/>
  <c r="G33" i="36"/>
  <c r="F33" i="36" s="1"/>
  <c r="H33" i="36"/>
  <c r="G23" i="36"/>
  <c r="F23" i="36" s="1"/>
  <c r="H23" i="36"/>
  <c r="G39" i="36"/>
  <c r="F39" i="36" s="1"/>
  <c r="H39" i="36"/>
  <c r="G37" i="36"/>
  <c r="F37" i="36" s="1"/>
  <c r="H37" i="36"/>
  <c r="G26" i="36"/>
  <c r="F26" i="36" s="1"/>
  <c r="H26" i="36"/>
  <c r="G25" i="36"/>
  <c r="F25" i="36" s="1"/>
  <c r="H25" i="36"/>
  <c r="G40" i="36"/>
  <c r="F40" i="36" s="1"/>
  <c r="H40" i="36"/>
  <c r="G41" i="36"/>
  <c r="F41" i="36" s="1"/>
  <c r="H41" i="36"/>
  <c r="G42" i="36"/>
  <c r="F42" i="36" s="1"/>
  <c r="H42" i="36"/>
  <c r="G43" i="36"/>
  <c r="F43" i="36" s="1"/>
  <c r="H43" i="36"/>
  <c r="G44" i="36"/>
  <c r="F44" i="36" s="1"/>
  <c r="H44" i="36"/>
  <c r="G45" i="36"/>
  <c r="F45" i="36" s="1"/>
  <c r="H45" i="36"/>
  <c r="G46" i="36"/>
  <c r="F46" i="36" s="1"/>
  <c r="H46" i="36"/>
  <c r="G47" i="36"/>
  <c r="F47" i="36" s="1"/>
  <c r="H47" i="36"/>
  <c r="G48" i="36"/>
  <c r="F48" i="36" s="1"/>
  <c r="H48" i="36"/>
  <c r="G49" i="36"/>
  <c r="F49" i="36" s="1"/>
  <c r="H49" i="36"/>
  <c r="G50" i="36"/>
  <c r="F50" i="36" s="1"/>
  <c r="H50" i="36"/>
  <c r="G51" i="36"/>
  <c r="F51" i="36" s="1"/>
  <c r="H51" i="36"/>
  <c r="G52" i="36"/>
  <c r="F52" i="36" s="1"/>
  <c r="H52" i="36"/>
  <c r="G53" i="36"/>
  <c r="F53" i="36" s="1"/>
  <c r="H53" i="36"/>
  <c r="G54" i="36"/>
  <c r="F54" i="36" s="1"/>
  <c r="H54" i="36"/>
  <c r="G55" i="36"/>
  <c r="F55" i="36" s="1"/>
  <c r="H55" i="36"/>
  <c r="G56" i="36"/>
  <c r="F56" i="36" s="1"/>
  <c r="H56" i="36"/>
  <c r="G57" i="36"/>
  <c r="F57" i="36" s="1"/>
  <c r="H57" i="36"/>
  <c r="G58" i="36"/>
  <c r="F58" i="36" s="1"/>
  <c r="H58" i="36"/>
  <c r="G59" i="36"/>
  <c r="F59" i="36" s="1"/>
  <c r="H59" i="36"/>
  <c r="G60" i="36"/>
  <c r="F60" i="36" s="1"/>
  <c r="H60" i="36"/>
  <c r="G61" i="36"/>
  <c r="F61" i="36" s="1"/>
  <c r="H61" i="36"/>
  <c r="G62" i="36"/>
  <c r="F62" i="36" s="1"/>
  <c r="H62" i="36"/>
  <c r="G63" i="36"/>
  <c r="F63" i="36" s="1"/>
  <c r="H63" i="36"/>
  <c r="G64" i="36"/>
  <c r="F64" i="36" s="1"/>
  <c r="H64" i="36"/>
  <c r="G65" i="36"/>
  <c r="F65" i="36" s="1"/>
  <c r="H65" i="36"/>
  <c r="G66" i="36"/>
  <c r="F66" i="36" s="1"/>
  <c r="H66" i="36"/>
  <c r="G67" i="36"/>
  <c r="F67" i="36" s="1"/>
  <c r="H67" i="36"/>
  <c r="G68" i="36"/>
  <c r="F68" i="36" s="1"/>
  <c r="H68" i="36"/>
  <c r="G69" i="36"/>
  <c r="F69" i="36" s="1"/>
  <c r="H69" i="36"/>
  <c r="G70" i="36"/>
  <c r="F70" i="36" s="1"/>
  <c r="H70" i="36"/>
  <c r="G71" i="36"/>
  <c r="F71" i="36" s="1"/>
  <c r="H71" i="36"/>
  <c r="G72" i="36"/>
  <c r="F72" i="36" s="1"/>
  <c r="H72" i="36"/>
  <c r="G73" i="36"/>
  <c r="F73" i="36" s="1"/>
  <c r="H73" i="36"/>
  <c r="G74" i="36"/>
  <c r="F74" i="36" s="1"/>
  <c r="H74" i="36"/>
  <c r="G75" i="36"/>
  <c r="F75" i="36" s="1"/>
  <c r="H75" i="36"/>
  <c r="G76" i="36"/>
  <c r="F76" i="36" s="1"/>
  <c r="H76" i="36"/>
  <c r="G77" i="36"/>
  <c r="F77" i="36" s="1"/>
  <c r="H77" i="36"/>
  <c r="G78" i="36"/>
  <c r="F78" i="36" s="1"/>
  <c r="H78" i="36"/>
  <c r="G79" i="36"/>
  <c r="F79" i="36" s="1"/>
  <c r="H79" i="36"/>
  <c r="G80" i="36"/>
  <c r="F80" i="36" s="1"/>
  <c r="H80" i="36"/>
  <c r="G81" i="36"/>
  <c r="F81" i="36" s="1"/>
  <c r="H81" i="36"/>
  <c r="G82" i="36"/>
  <c r="F82" i="36" s="1"/>
  <c r="H82" i="36"/>
  <c r="G83" i="36"/>
  <c r="F83" i="36" s="1"/>
  <c r="H83" i="36"/>
  <c r="G84" i="36"/>
  <c r="F84" i="36" s="1"/>
  <c r="H84" i="36"/>
  <c r="G85" i="36"/>
  <c r="F85" i="36" s="1"/>
  <c r="H85" i="36"/>
  <c r="G86" i="36"/>
  <c r="F86" i="36" s="1"/>
  <c r="H86" i="36"/>
  <c r="G87" i="36"/>
  <c r="F87" i="36" s="1"/>
  <c r="H87" i="36"/>
  <c r="G88" i="36"/>
  <c r="F88" i="36" s="1"/>
  <c r="H88" i="36"/>
  <c r="G89" i="36"/>
  <c r="F89" i="36" s="1"/>
  <c r="H89" i="36"/>
  <c r="G90" i="36"/>
  <c r="F90" i="36" s="1"/>
  <c r="H90" i="36"/>
  <c r="G91" i="36"/>
  <c r="F91" i="36" s="1"/>
  <c r="H91" i="36"/>
  <c r="G92" i="36"/>
  <c r="F92" i="36" s="1"/>
  <c r="H92" i="36"/>
  <c r="G93" i="36"/>
  <c r="F93" i="36" s="1"/>
  <c r="G94" i="36"/>
  <c r="F94" i="36" s="1"/>
  <c r="H94" i="36"/>
  <c r="G95" i="36"/>
  <c r="F95" i="36" s="1"/>
  <c r="H95" i="36"/>
  <c r="G96" i="36"/>
  <c r="F96" i="36" s="1"/>
  <c r="H96" i="36"/>
  <c r="G97" i="36"/>
  <c r="F97" i="36" s="1"/>
  <c r="H97" i="36"/>
  <c r="G98" i="36"/>
  <c r="F98" i="36" s="1"/>
  <c r="H98" i="36"/>
  <c r="G99" i="36"/>
  <c r="F99" i="36" s="1"/>
  <c r="H99" i="36"/>
  <c r="G100" i="36"/>
  <c r="F100" i="36" s="1"/>
  <c r="H100" i="36"/>
  <c r="G101" i="36"/>
  <c r="F101" i="36" s="1"/>
  <c r="H101" i="36"/>
  <c r="G102" i="36"/>
  <c r="F102" i="36" s="1"/>
  <c r="H102" i="36"/>
  <c r="G103" i="36"/>
  <c r="F103" i="36" s="1"/>
  <c r="H103" i="36"/>
  <c r="G104" i="36"/>
  <c r="F104" i="36" s="1"/>
  <c r="H104" i="36"/>
  <c r="G105" i="36"/>
  <c r="F105" i="36" s="1"/>
  <c r="H105" i="36"/>
  <c r="G106" i="36"/>
  <c r="F106" i="36" s="1"/>
  <c r="H106" i="36"/>
  <c r="G107" i="36"/>
  <c r="F107" i="36" s="1"/>
  <c r="H107" i="36"/>
  <c r="I107" i="36"/>
  <c r="G108" i="36"/>
  <c r="F108" i="36" s="1"/>
  <c r="H108" i="36"/>
  <c r="I108" i="36"/>
  <c r="G109" i="36"/>
  <c r="F109" i="36" s="1"/>
  <c r="H109" i="36"/>
  <c r="I109" i="36"/>
  <c r="G110" i="36"/>
  <c r="F110" i="36" s="1"/>
  <c r="H110" i="36"/>
  <c r="I110" i="36"/>
  <c r="G111" i="36"/>
  <c r="F111" i="36" s="1"/>
  <c r="H111" i="36"/>
  <c r="I111" i="36"/>
  <c r="G112" i="36"/>
  <c r="F112" i="36" s="1"/>
  <c r="H112" i="36"/>
  <c r="I112" i="36"/>
  <c r="G113" i="36"/>
  <c r="F113" i="36" s="1"/>
  <c r="H113" i="36"/>
  <c r="I113" i="36"/>
  <c r="G114" i="36"/>
  <c r="F114" i="36" s="1"/>
  <c r="H114" i="36"/>
  <c r="I114" i="36"/>
  <c r="G115" i="36"/>
  <c r="F115" i="36" s="1"/>
  <c r="H115" i="36"/>
  <c r="I115" i="36"/>
  <c r="G116" i="36"/>
  <c r="F116" i="36" s="1"/>
  <c r="H116" i="36"/>
  <c r="I116" i="36"/>
  <c r="G117" i="36"/>
  <c r="F117" i="36" s="1"/>
  <c r="H117" i="36"/>
  <c r="I117" i="36"/>
  <c r="G118" i="36"/>
  <c r="F118" i="36" s="1"/>
  <c r="H118" i="36"/>
  <c r="I118" i="36"/>
  <c r="G119" i="36"/>
  <c r="F119" i="36" s="1"/>
  <c r="H119" i="36"/>
  <c r="I119" i="36"/>
  <c r="G120" i="36"/>
  <c r="F120" i="36" s="1"/>
  <c r="H120" i="36"/>
  <c r="I120" i="36"/>
  <c r="G121" i="36"/>
  <c r="F121" i="36" s="1"/>
  <c r="H121" i="36"/>
  <c r="I121" i="36"/>
  <c r="G122" i="36"/>
  <c r="F122" i="36" s="1"/>
  <c r="H122" i="36"/>
  <c r="I122" i="36"/>
  <c r="G123" i="36"/>
  <c r="F123" i="36" s="1"/>
  <c r="H123" i="36"/>
  <c r="I123" i="36"/>
  <c r="G124" i="36"/>
  <c r="F124" i="36" s="1"/>
  <c r="H124" i="36"/>
  <c r="I124" i="36"/>
  <c r="G125" i="36"/>
  <c r="F125" i="36" s="1"/>
  <c r="H125" i="36"/>
  <c r="I125" i="36"/>
  <c r="G126" i="36"/>
  <c r="F126" i="36" s="1"/>
  <c r="H126" i="36"/>
  <c r="I126" i="36"/>
  <c r="G127" i="36"/>
  <c r="F127" i="36" s="1"/>
  <c r="H127" i="36"/>
  <c r="I127" i="36"/>
  <c r="G128" i="36"/>
  <c r="F128" i="36" s="1"/>
  <c r="H128" i="36"/>
  <c r="I128" i="36"/>
  <c r="G129" i="36"/>
  <c r="F129" i="36" s="1"/>
  <c r="H129" i="36"/>
  <c r="I129" i="36"/>
  <c r="G130" i="36"/>
  <c r="F130" i="36" s="1"/>
  <c r="H130" i="36"/>
  <c r="I130" i="36"/>
  <c r="G131" i="36"/>
  <c r="F131" i="36" s="1"/>
  <c r="H131" i="36"/>
  <c r="I131" i="36"/>
  <c r="G132" i="36"/>
  <c r="F132" i="36" s="1"/>
  <c r="H132" i="36"/>
  <c r="I132" i="36"/>
  <c r="G133" i="36"/>
  <c r="F133" i="36" s="1"/>
  <c r="H133" i="36"/>
  <c r="I133" i="36"/>
  <c r="G134" i="36"/>
  <c r="F134" i="36" s="1"/>
  <c r="H134" i="36"/>
  <c r="I134" i="36"/>
  <c r="G135" i="36"/>
  <c r="F135" i="36" s="1"/>
  <c r="H135" i="36"/>
  <c r="I135" i="36"/>
  <c r="G136" i="36"/>
  <c r="F136" i="36" s="1"/>
  <c r="H136" i="36"/>
  <c r="I136" i="36"/>
  <c r="G137" i="36"/>
  <c r="F137" i="36" s="1"/>
  <c r="H137" i="36"/>
  <c r="I137" i="36"/>
  <c r="G138" i="36"/>
  <c r="F138" i="36" s="1"/>
  <c r="H138" i="36"/>
  <c r="I138" i="36"/>
  <c r="G139" i="36"/>
  <c r="F139" i="36" s="1"/>
  <c r="H139" i="36"/>
  <c r="I139" i="36"/>
  <c r="G140" i="36"/>
  <c r="F140" i="36" s="1"/>
  <c r="H140" i="36"/>
  <c r="I140" i="36"/>
  <c r="G141" i="36"/>
  <c r="F141" i="36" s="1"/>
  <c r="H141" i="36"/>
  <c r="I141" i="36"/>
  <c r="G142" i="36"/>
  <c r="F142" i="36" s="1"/>
  <c r="H142" i="36"/>
  <c r="I142" i="36"/>
  <c r="G143" i="36"/>
  <c r="F143" i="36" s="1"/>
  <c r="H143" i="36"/>
  <c r="I143" i="36"/>
  <c r="G144" i="36"/>
  <c r="F144" i="36" s="1"/>
  <c r="H144" i="36"/>
  <c r="I144" i="36"/>
  <c r="G145" i="36"/>
  <c r="F145" i="36" s="1"/>
  <c r="H145" i="36"/>
  <c r="I145" i="36"/>
  <c r="G146" i="36"/>
  <c r="F146" i="36" s="1"/>
  <c r="H146" i="36"/>
  <c r="I146" i="36"/>
  <c r="G147" i="36"/>
  <c r="F147" i="36" s="1"/>
  <c r="H147" i="36"/>
  <c r="I147" i="36"/>
  <c r="G148" i="36"/>
  <c r="F148" i="36" s="1"/>
  <c r="H148" i="36"/>
  <c r="I148" i="36"/>
  <c r="G149" i="36"/>
  <c r="F149" i="36" s="1"/>
  <c r="H149" i="36"/>
  <c r="I149" i="36"/>
  <c r="G150" i="36"/>
  <c r="F150" i="36" s="1"/>
  <c r="H150" i="36"/>
  <c r="I150" i="36"/>
  <c r="G151" i="36"/>
  <c r="F151" i="36" s="1"/>
  <c r="H151" i="36"/>
  <c r="I151" i="36"/>
  <c r="G152" i="36"/>
  <c r="F152" i="36" s="1"/>
  <c r="H152" i="36"/>
  <c r="I152" i="36"/>
  <c r="G153" i="36"/>
  <c r="F153" i="36" s="1"/>
  <c r="H153" i="36"/>
  <c r="I153" i="36"/>
  <c r="G154" i="36"/>
  <c r="F154" i="36" s="1"/>
  <c r="H154" i="36"/>
  <c r="I154" i="36"/>
  <c r="G155" i="36"/>
  <c r="F155" i="36" s="1"/>
  <c r="H155" i="36"/>
  <c r="I155" i="36"/>
  <c r="G156" i="36"/>
  <c r="F156" i="36" s="1"/>
  <c r="H156" i="36"/>
  <c r="I156" i="36"/>
  <c r="G157" i="36"/>
  <c r="F157" i="36" s="1"/>
  <c r="H157" i="36"/>
  <c r="I157" i="36"/>
  <c r="G158" i="36"/>
  <c r="F158" i="36" s="1"/>
  <c r="H158" i="36"/>
  <c r="I158" i="36"/>
  <c r="G159" i="36"/>
  <c r="F159" i="36" s="1"/>
  <c r="H159" i="36"/>
  <c r="I159" i="36"/>
  <c r="G160" i="36"/>
  <c r="F160" i="36" s="1"/>
  <c r="H160" i="36"/>
  <c r="I160" i="36"/>
  <c r="G161" i="36"/>
  <c r="F161" i="36" s="1"/>
  <c r="H161" i="36"/>
  <c r="I161" i="36"/>
  <c r="G162" i="36"/>
  <c r="F162" i="36" s="1"/>
  <c r="H162" i="36"/>
  <c r="I162" i="36"/>
  <c r="G163" i="36"/>
  <c r="F163" i="36" s="1"/>
  <c r="H163" i="36"/>
  <c r="I163" i="36"/>
  <c r="G164" i="36"/>
  <c r="F164" i="36" s="1"/>
  <c r="H164" i="36"/>
  <c r="I164" i="36"/>
  <c r="G165" i="36"/>
  <c r="F165" i="36" s="1"/>
  <c r="H165" i="36"/>
  <c r="I165" i="36"/>
  <c r="G166" i="36"/>
  <c r="F166" i="36" s="1"/>
  <c r="H166" i="36"/>
  <c r="I166" i="36"/>
  <c r="G167" i="36"/>
  <c r="F167" i="36" s="1"/>
  <c r="H167" i="36"/>
  <c r="I167" i="36"/>
  <c r="G168" i="36"/>
  <c r="F168" i="36" s="1"/>
  <c r="H168" i="36"/>
  <c r="I168" i="36"/>
  <c r="G169" i="36"/>
  <c r="F169" i="36" s="1"/>
  <c r="H169" i="36"/>
  <c r="I169" i="36"/>
  <c r="G170" i="36"/>
  <c r="F170" i="36" s="1"/>
  <c r="H170" i="36"/>
  <c r="I170" i="36"/>
  <c r="G171" i="36"/>
  <c r="F171" i="36" s="1"/>
  <c r="H171" i="36"/>
  <c r="I171" i="36"/>
  <c r="G172" i="36"/>
  <c r="F172" i="36" s="1"/>
  <c r="H172" i="36"/>
  <c r="I172" i="36"/>
  <c r="G173" i="36"/>
  <c r="F173" i="36" s="1"/>
  <c r="H173" i="36"/>
  <c r="I173" i="36"/>
  <c r="G174" i="36"/>
  <c r="F174" i="36" s="1"/>
  <c r="H174" i="36"/>
  <c r="I174" i="36"/>
  <c r="G175" i="36"/>
  <c r="F175" i="36" s="1"/>
  <c r="H175" i="36"/>
  <c r="I175" i="36"/>
  <c r="G176" i="36"/>
  <c r="F176" i="36" s="1"/>
  <c r="H176" i="36"/>
  <c r="I176" i="36"/>
  <c r="G177" i="36"/>
  <c r="F177" i="36" s="1"/>
  <c r="H177" i="36"/>
  <c r="I177" i="36"/>
  <c r="G178" i="36"/>
  <c r="F178" i="36" s="1"/>
  <c r="H178" i="36"/>
  <c r="I178" i="36"/>
  <c r="G179" i="36"/>
  <c r="F179" i="36" s="1"/>
  <c r="H179" i="36"/>
  <c r="I179" i="36"/>
  <c r="G180" i="36"/>
  <c r="F180" i="36" s="1"/>
  <c r="H180" i="36"/>
  <c r="I180" i="36"/>
  <c r="G181" i="36"/>
  <c r="F181" i="36" s="1"/>
  <c r="H181" i="36"/>
  <c r="I181" i="36"/>
  <c r="G182" i="36"/>
  <c r="F182" i="36" s="1"/>
  <c r="H182" i="36"/>
  <c r="I182" i="36"/>
  <c r="G183" i="36"/>
  <c r="F183" i="36" s="1"/>
  <c r="H183" i="36"/>
  <c r="I183" i="36"/>
  <c r="G184" i="36"/>
  <c r="F184" i="36" s="1"/>
  <c r="H184" i="36"/>
  <c r="I184" i="36"/>
  <c r="G185" i="36"/>
  <c r="F185" i="36" s="1"/>
  <c r="H185" i="36"/>
  <c r="I185" i="36"/>
  <c r="G186" i="36"/>
  <c r="F186" i="36" s="1"/>
  <c r="H186" i="36"/>
  <c r="I186" i="36"/>
  <c r="G187" i="36"/>
  <c r="F187" i="36" s="1"/>
  <c r="H187" i="36"/>
  <c r="I187" i="36"/>
  <c r="G188" i="36"/>
  <c r="F188" i="36" s="1"/>
  <c r="H188" i="36"/>
  <c r="I188" i="36"/>
  <c r="G189" i="36"/>
  <c r="F189" i="36" s="1"/>
  <c r="H189" i="36"/>
  <c r="I189" i="36"/>
  <c r="G190" i="36"/>
  <c r="F190" i="36" s="1"/>
  <c r="H190" i="36"/>
  <c r="I190" i="36"/>
  <c r="G306" i="36"/>
  <c r="F306" i="36" s="1"/>
  <c r="H306" i="36"/>
  <c r="I306" i="36"/>
  <c r="G307" i="36"/>
  <c r="F307" i="36" s="1"/>
  <c r="H307" i="36"/>
  <c r="I307" i="36"/>
  <c r="G308" i="36"/>
  <c r="F308" i="36" s="1"/>
  <c r="H308" i="36"/>
  <c r="I308" i="36"/>
  <c r="G309" i="36"/>
  <c r="F309" i="36" s="1"/>
  <c r="H309" i="36"/>
  <c r="I309" i="36"/>
  <c r="G310" i="36"/>
  <c r="F310" i="36" s="1"/>
  <c r="H310" i="36"/>
  <c r="I310" i="36"/>
  <c r="G311" i="36"/>
  <c r="F311" i="36" s="1"/>
  <c r="H311" i="36"/>
  <c r="I311" i="36"/>
  <c r="G312" i="36"/>
  <c r="F312" i="36" s="1"/>
  <c r="H312" i="36"/>
  <c r="I312" i="36"/>
  <c r="G313" i="36"/>
  <c r="F313" i="36" s="1"/>
  <c r="H313" i="36"/>
  <c r="I313" i="36"/>
  <c r="G314" i="36"/>
  <c r="F314" i="36" s="1"/>
  <c r="H314" i="36"/>
  <c r="I314" i="36"/>
  <c r="G315" i="36"/>
  <c r="F315" i="36" s="1"/>
  <c r="H315" i="36"/>
  <c r="I315" i="36"/>
  <c r="G316" i="36"/>
  <c r="F316" i="36" s="1"/>
  <c r="H316" i="36"/>
  <c r="I316" i="36"/>
  <c r="G317" i="36"/>
  <c r="F317" i="36" s="1"/>
  <c r="H317" i="36"/>
  <c r="I317" i="36"/>
  <c r="G318" i="36"/>
  <c r="F318" i="36" s="1"/>
  <c r="H318" i="36"/>
  <c r="I318" i="36"/>
  <c r="G319" i="36"/>
  <c r="F319" i="36" s="1"/>
  <c r="H319" i="36"/>
  <c r="I319" i="36"/>
  <c r="G320" i="36"/>
  <c r="F320" i="36" s="1"/>
  <c r="H320" i="36"/>
  <c r="I320" i="36"/>
  <c r="G321" i="36"/>
  <c r="F321" i="36" s="1"/>
  <c r="H321" i="36"/>
  <c r="I321" i="36"/>
  <c r="G322" i="36"/>
  <c r="F322" i="36" s="1"/>
  <c r="H322" i="36"/>
  <c r="I322" i="36"/>
  <c r="G323" i="36"/>
  <c r="F323" i="36" s="1"/>
  <c r="H323" i="36"/>
  <c r="I323" i="36"/>
  <c r="G324" i="36"/>
  <c r="F324" i="36" s="1"/>
  <c r="H324" i="36"/>
  <c r="I324" i="36"/>
  <c r="G325" i="36"/>
  <c r="F325" i="36" s="1"/>
  <c r="H325" i="36"/>
  <c r="I325" i="36"/>
  <c r="G326" i="36"/>
  <c r="F326" i="36" s="1"/>
  <c r="H326" i="36"/>
  <c r="I326" i="36"/>
  <c r="G327" i="36"/>
  <c r="F327" i="36" s="1"/>
  <c r="H327" i="36"/>
  <c r="I327" i="36"/>
  <c r="G328" i="36"/>
  <c r="F328" i="36" s="1"/>
  <c r="H328" i="36"/>
  <c r="I328" i="36"/>
  <c r="G329" i="36"/>
  <c r="F329" i="36" s="1"/>
  <c r="H329" i="36"/>
  <c r="I329" i="36"/>
  <c r="G330" i="36"/>
  <c r="F330" i="36" s="1"/>
  <c r="H330" i="36"/>
  <c r="I330" i="36"/>
  <c r="G331" i="36"/>
  <c r="F331" i="36" s="1"/>
  <c r="H331" i="36"/>
  <c r="I331" i="36"/>
  <c r="G332" i="36"/>
  <c r="F332" i="36" s="1"/>
  <c r="H332" i="36"/>
  <c r="I332" i="36"/>
  <c r="G333" i="36"/>
  <c r="F333" i="36" s="1"/>
  <c r="H333" i="36"/>
  <c r="I333" i="36"/>
  <c r="G334" i="36"/>
  <c r="F334" i="36" s="1"/>
  <c r="H334" i="36"/>
  <c r="I334" i="36"/>
  <c r="G299" i="36"/>
  <c r="F299" i="36" s="1"/>
  <c r="H299" i="36"/>
  <c r="I299" i="36"/>
  <c r="G336" i="36"/>
  <c r="F336" i="36" s="1"/>
  <c r="H336" i="36"/>
  <c r="I336" i="36"/>
  <c r="G341" i="36"/>
  <c r="F341" i="36" s="1"/>
  <c r="H341" i="36"/>
  <c r="I341" i="36"/>
  <c r="G342" i="36"/>
  <c r="F342" i="36" s="1"/>
  <c r="H342" i="36"/>
  <c r="I342" i="36"/>
  <c r="G344" i="36"/>
  <c r="F344" i="36" s="1"/>
  <c r="H344" i="36"/>
  <c r="I344" i="36"/>
  <c r="G349" i="36"/>
  <c r="F349" i="36" s="1"/>
  <c r="H349" i="36"/>
  <c r="I349" i="36"/>
  <c r="G350" i="36"/>
  <c r="F350" i="36" s="1"/>
  <c r="H350" i="36"/>
  <c r="I350" i="36"/>
  <c r="G286" i="36"/>
  <c r="F286" i="36" s="1"/>
  <c r="H286" i="36"/>
  <c r="I286" i="36"/>
  <c r="G343" i="36"/>
  <c r="F343" i="36" s="1"/>
  <c r="H343" i="36"/>
  <c r="I343" i="36"/>
  <c r="G295" i="36"/>
  <c r="F295" i="36" s="1"/>
  <c r="H295" i="36"/>
  <c r="I295" i="36"/>
  <c r="G345" i="36"/>
  <c r="F345" i="36" s="1"/>
  <c r="H345" i="36"/>
  <c r="I345" i="36"/>
  <c r="G346" i="36"/>
  <c r="F346" i="36" s="1"/>
  <c r="H346" i="36"/>
  <c r="I346" i="36"/>
  <c r="G347" i="36"/>
  <c r="F347" i="36" s="1"/>
  <c r="H347" i="36"/>
  <c r="I347" i="36"/>
  <c r="G348" i="36"/>
  <c r="F348" i="36" s="1"/>
  <c r="H348" i="36"/>
  <c r="I348" i="36"/>
  <c r="G339" i="36"/>
  <c r="F339" i="36" s="1"/>
  <c r="H339" i="36"/>
  <c r="I339" i="36"/>
  <c r="G337" i="36"/>
  <c r="F337" i="36" s="1"/>
  <c r="H337" i="36"/>
  <c r="I337" i="36"/>
  <c r="G338" i="36"/>
  <c r="F338" i="36" s="1"/>
  <c r="H338" i="36"/>
  <c r="I338" i="36"/>
  <c r="G291" i="36"/>
  <c r="F291" i="36" s="1"/>
  <c r="H291" i="36"/>
  <c r="I291" i="36"/>
  <c r="G353" i="36"/>
  <c r="F353" i="36" s="1"/>
  <c r="H353" i="36"/>
  <c r="I353" i="36"/>
  <c r="G354" i="36"/>
  <c r="F354" i="36" s="1"/>
  <c r="H354" i="36"/>
  <c r="I354" i="36"/>
  <c r="G355" i="36"/>
  <c r="F355" i="36" s="1"/>
  <c r="H355" i="36"/>
  <c r="I355" i="36"/>
  <c r="G356" i="36"/>
  <c r="F356" i="36" s="1"/>
  <c r="H356" i="36"/>
  <c r="I356" i="36"/>
  <c r="G357" i="36"/>
  <c r="F357" i="36" s="1"/>
  <c r="H357" i="36"/>
  <c r="I357" i="36"/>
  <c r="G358" i="36"/>
  <c r="F358" i="36" s="1"/>
  <c r="H358" i="36"/>
  <c r="I358" i="36"/>
  <c r="G359" i="36"/>
  <c r="F359" i="36" s="1"/>
  <c r="H359" i="36"/>
  <c r="I359" i="36"/>
  <c r="G360" i="36"/>
  <c r="F360" i="36" s="1"/>
  <c r="H360" i="36"/>
  <c r="I360" i="36"/>
  <c r="G361" i="36"/>
  <c r="F361" i="36" s="1"/>
  <c r="H361" i="36"/>
  <c r="I361" i="36"/>
  <c r="G362" i="36"/>
  <c r="F362" i="36" s="1"/>
  <c r="H362" i="36"/>
  <c r="I362" i="36"/>
  <c r="G363" i="36"/>
  <c r="F363" i="36" s="1"/>
  <c r="H363" i="36"/>
  <c r="I363" i="36"/>
  <c r="G364" i="36"/>
  <c r="F364" i="36" s="1"/>
  <c r="H364" i="36"/>
  <c r="I364" i="36"/>
  <c r="I30" i="36"/>
  <c r="I27" i="36"/>
  <c r="I20" i="36"/>
  <c r="I13" i="36"/>
  <c r="I14" i="36"/>
  <c r="I34" i="36"/>
  <c r="I6" i="36"/>
  <c r="I7" i="36"/>
  <c r="I36" i="36"/>
  <c r="I17" i="36"/>
  <c r="I28" i="36"/>
  <c r="I16" i="36"/>
  <c r="I21" i="36"/>
  <c r="I29" i="36"/>
  <c r="I22" i="36"/>
  <c r="I9" i="36"/>
  <c r="I18" i="36"/>
  <c r="I10" i="36"/>
  <c r="I11" i="36"/>
  <c r="I12" i="36"/>
  <c r="I19" i="36"/>
  <c r="I8" i="36"/>
  <c r="I24" i="36"/>
  <c r="I38" i="36"/>
  <c r="I15" i="36"/>
  <c r="I35" i="36"/>
  <c r="I31" i="36"/>
  <c r="M4" i="35"/>
  <c r="O2" i="35"/>
  <c r="M5" i="37" l="1"/>
  <c r="L5" i="37"/>
  <c r="K5" i="36"/>
  <c r="N4" i="36"/>
  <c r="I93" i="36"/>
  <c r="I105" i="36"/>
  <c r="I85" i="36"/>
  <c r="I100" i="36"/>
  <c r="I84" i="36"/>
  <c r="I80" i="36"/>
  <c r="I77" i="36"/>
  <c r="I81" i="36"/>
  <c r="I102" i="36"/>
  <c r="I87" i="36"/>
  <c r="I96" i="36"/>
  <c r="I91" i="36"/>
  <c r="I71" i="36"/>
  <c r="I67" i="36"/>
  <c r="I63" i="36"/>
  <c r="I56" i="36"/>
  <c r="I52" i="36"/>
  <c r="I48" i="36"/>
  <c r="I45" i="36"/>
  <c r="I42" i="36"/>
  <c r="I33" i="36"/>
  <c r="I69" i="36"/>
  <c r="I66" i="36"/>
  <c r="I61" i="36"/>
  <c r="I54" i="36"/>
  <c r="I50" i="36"/>
  <c r="I41" i="36"/>
  <c r="I40" i="36"/>
  <c r="I26" i="36"/>
  <c r="I39" i="36"/>
  <c r="I32" i="36"/>
  <c r="I106" i="36"/>
  <c r="I95" i="36"/>
  <c r="I90" i="36"/>
  <c r="I103" i="36"/>
  <c r="I76" i="36"/>
  <c r="I74" i="36"/>
  <c r="I73" i="36"/>
  <c r="I72" i="36"/>
  <c r="I70" i="36"/>
  <c r="I68" i="36"/>
  <c r="I65" i="36"/>
  <c r="I64" i="36"/>
  <c r="I62" i="36"/>
  <c r="I60" i="36"/>
  <c r="I59" i="36"/>
  <c r="I58" i="36"/>
  <c r="I57" i="36"/>
  <c r="I55" i="36"/>
  <c r="I53" i="36"/>
  <c r="I51" i="36"/>
  <c r="I49" i="36"/>
  <c r="I47" i="36"/>
  <c r="I46" i="36"/>
  <c r="I44" i="36"/>
  <c r="I43" i="36"/>
  <c r="I25" i="36"/>
  <c r="I37" i="36"/>
  <c r="I23" i="36"/>
  <c r="I89" i="36"/>
  <c r="I79" i="36"/>
  <c r="I75" i="36"/>
  <c r="I99" i="36"/>
  <c r="I86" i="36"/>
  <c r="I83" i="36"/>
  <c r="I98" i="36"/>
  <c r="I78" i="36"/>
  <c r="I101" i="36"/>
  <c r="I92" i="36"/>
  <c r="I88" i="36"/>
  <c r="I82" i="36"/>
  <c r="I104" i="36"/>
  <c r="I97" i="36"/>
  <c r="I94" i="36"/>
  <c r="N2" i="36"/>
  <c r="L5" i="36"/>
  <c r="N3" i="36"/>
  <c r="M5" i="36"/>
  <c r="I364" i="35"/>
  <c r="H364" i="35"/>
  <c r="G364" i="35"/>
  <c r="F364" i="35" s="1"/>
  <c r="I363" i="35"/>
  <c r="H363" i="35"/>
  <c r="G363" i="35"/>
  <c r="F363" i="35" s="1"/>
  <c r="I362" i="35"/>
  <c r="H362" i="35"/>
  <c r="G362" i="35"/>
  <c r="F362" i="35" s="1"/>
  <c r="I361" i="35"/>
  <c r="H361" i="35"/>
  <c r="G361" i="35"/>
  <c r="F361" i="35" s="1"/>
  <c r="I360" i="35"/>
  <c r="H360" i="35"/>
  <c r="G360" i="35"/>
  <c r="F360" i="35" s="1"/>
  <c r="I359" i="35"/>
  <c r="H359" i="35"/>
  <c r="G359" i="35"/>
  <c r="F359" i="35" s="1"/>
  <c r="I358" i="35"/>
  <c r="H358" i="35"/>
  <c r="G358" i="35"/>
  <c r="F358" i="35" s="1"/>
  <c r="I357" i="35"/>
  <c r="H357" i="35"/>
  <c r="G357" i="35"/>
  <c r="F357" i="35" s="1"/>
  <c r="I356" i="35"/>
  <c r="H356" i="35"/>
  <c r="G356" i="35"/>
  <c r="F356" i="35" s="1"/>
  <c r="I355" i="35"/>
  <c r="H355" i="35"/>
  <c r="G355" i="35"/>
  <c r="F355" i="35" s="1"/>
  <c r="I354" i="35"/>
  <c r="H354" i="35"/>
  <c r="G354" i="35"/>
  <c r="F354" i="35" s="1"/>
  <c r="I353" i="35"/>
  <c r="H353" i="35"/>
  <c r="G353" i="35"/>
  <c r="F353" i="35" s="1"/>
  <c r="I352" i="35"/>
  <c r="H352" i="35"/>
  <c r="G352" i="35"/>
  <c r="F352" i="35" s="1"/>
  <c r="I351" i="35"/>
  <c r="H351" i="35"/>
  <c r="G351" i="35"/>
  <c r="F351" i="35" s="1"/>
  <c r="I350" i="35"/>
  <c r="H350" i="35"/>
  <c r="G350" i="35"/>
  <c r="F350" i="35" s="1"/>
  <c r="I349" i="35"/>
  <c r="H349" i="35"/>
  <c r="G349" i="35"/>
  <c r="F349" i="35" s="1"/>
  <c r="I348" i="35"/>
  <c r="H348" i="35"/>
  <c r="G348" i="35"/>
  <c r="F348" i="35" s="1"/>
  <c r="I347" i="35"/>
  <c r="H347" i="35"/>
  <c r="G347" i="35"/>
  <c r="F347" i="35" s="1"/>
  <c r="I346" i="35"/>
  <c r="H346" i="35"/>
  <c r="G346" i="35"/>
  <c r="F346" i="35" s="1"/>
  <c r="I345" i="35"/>
  <c r="H345" i="35"/>
  <c r="G345" i="35"/>
  <c r="F345" i="35" s="1"/>
  <c r="I243" i="35"/>
  <c r="H243" i="35"/>
  <c r="G243" i="35"/>
  <c r="F243" i="35" s="1"/>
  <c r="I344" i="35"/>
  <c r="H344" i="35"/>
  <c r="G344" i="35"/>
  <c r="F344" i="35" s="1"/>
  <c r="I343" i="35"/>
  <c r="H343" i="35"/>
  <c r="G343" i="35"/>
  <c r="F343" i="35" s="1"/>
  <c r="I342" i="35"/>
  <c r="H342" i="35"/>
  <c r="G342" i="35"/>
  <c r="F342" i="35" s="1"/>
  <c r="I341" i="35"/>
  <c r="H341" i="35"/>
  <c r="G341" i="35"/>
  <c r="F341" i="35" s="1"/>
  <c r="I340" i="35"/>
  <c r="H340" i="35"/>
  <c r="G340" i="35"/>
  <c r="F340" i="35" s="1"/>
  <c r="I339" i="35"/>
  <c r="H339" i="35"/>
  <c r="G339" i="35"/>
  <c r="F339" i="35" s="1"/>
  <c r="I338" i="35"/>
  <c r="H338" i="35"/>
  <c r="G338" i="35"/>
  <c r="F338" i="35" s="1"/>
  <c r="I126" i="35"/>
  <c r="H126" i="35"/>
  <c r="G126" i="35"/>
  <c r="F126" i="35" s="1"/>
  <c r="I125" i="35"/>
  <c r="H125" i="35"/>
  <c r="G125" i="35"/>
  <c r="F125" i="35" s="1"/>
  <c r="I124" i="35"/>
  <c r="H124" i="35"/>
  <c r="G124" i="35"/>
  <c r="F124" i="35" s="1"/>
  <c r="I123" i="35"/>
  <c r="H123" i="35"/>
  <c r="G123" i="35"/>
  <c r="F123" i="35" s="1"/>
  <c r="I122" i="35"/>
  <c r="H122" i="35"/>
  <c r="G122" i="35"/>
  <c r="F122" i="35" s="1"/>
  <c r="I121" i="35"/>
  <c r="H121" i="35"/>
  <c r="G121" i="35"/>
  <c r="F121" i="35" s="1"/>
  <c r="I120" i="35"/>
  <c r="H120" i="35"/>
  <c r="G120" i="35"/>
  <c r="F120" i="35" s="1"/>
  <c r="I119" i="35"/>
  <c r="H119" i="35"/>
  <c r="G119" i="35"/>
  <c r="F119" i="35" s="1"/>
  <c r="I118" i="35"/>
  <c r="H118" i="35"/>
  <c r="G118" i="35"/>
  <c r="F118" i="35" s="1"/>
  <c r="I117" i="35"/>
  <c r="H117" i="35"/>
  <c r="G117" i="35"/>
  <c r="F117" i="35" s="1"/>
  <c r="I116" i="35"/>
  <c r="H116" i="35"/>
  <c r="G116" i="35"/>
  <c r="F116" i="35" s="1"/>
  <c r="I115" i="35"/>
  <c r="H115" i="35"/>
  <c r="G115" i="35"/>
  <c r="F115" i="35" s="1"/>
  <c r="I114" i="35"/>
  <c r="H114" i="35"/>
  <c r="G114" i="35"/>
  <c r="F114" i="35" s="1"/>
  <c r="I113" i="35"/>
  <c r="H113" i="35"/>
  <c r="G113" i="35"/>
  <c r="F113" i="35" s="1"/>
  <c r="I112" i="35"/>
  <c r="H112" i="35"/>
  <c r="G112" i="35"/>
  <c r="F112" i="35" s="1"/>
  <c r="I111" i="35"/>
  <c r="H111" i="35"/>
  <c r="G111" i="35"/>
  <c r="F111" i="35" s="1"/>
  <c r="I110" i="35"/>
  <c r="H110" i="35"/>
  <c r="G110" i="35"/>
  <c r="F110" i="35" s="1"/>
  <c r="I109" i="35"/>
  <c r="H109" i="35"/>
  <c r="G109" i="35"/>
  <c r="F109" i="35" s="1"/>
  <c r="I108" i="35"/>
  <c r="H108" i="35"/>
  <c r="G108" i="35"/>
  <c r="F108" i="35" s="1"/>
  <c r="I107" i="35"/>
  <c r="H107" i="35"/>
  <c r="G107" i="35"/>
  <c r="F107" i="35" s="1"/>
  <c r="I106" i="35"/>
  <c r="H106" i="35"/>
  <c r="G106" i="35"/>
  <c r="F106" i="35" s="1"/>
  <c r="I105" i="35"/>
  <c r="H105" i="35"/>
  <c r="G105" i="35"/>
  <c r="F105" i="35" s="1"/>
  <c r="I104" i="35"/>
  <c r="H104" i="35"/>
  <c r="G104" i="35"/>
  <c r="F104" i="35" s="1"/>
  <c r="I103" i="35"/>
  <c r="H103" i="35"/>
  <c r="G103" i="35"/>
  <c r="F103" i="35" s="1"/>
  <c r="I102" i="35"/>
  <c r="H102" i="35"/>
  <c r="G102" i="35"/>
  <c r="F102" i="35" s="1"/>
  <c r="I101" i="35"/>
  <c r="H101" i="35"/>
  <c r="G101" i="35"/>
  <c r="F101" i="35" s="1"/>
  <c r="I242" i="35"/>
  <c r="H242" i="35"/>
  <c r="G242" i="35"/>
  <c r="F242" i="35" s="1"/>
  <c r="I100" i="35"/>
  <c r="H100" i="35"/>
  <c r="G100" i="35"/>
  <c r="F100" i="35" s="1"/>
  <c r="I235" i="35"/>
  <c r="H235" i="35"/>
  <c r="G235" i="35"/>
  <c r="F235" i="35" s="1"/>
  <c r="I240" i="35"/>
  <c r="H240" i="35"/>
  <c r="G240" i="35"/>
  <c r="F240" i="35" s="1"/>
  <c r="I239" i="35"/>
  <c r="H239" i="35"/>
  <c r="G239" i="35"/>
  <c r="F239" i="35" s="1"/>
  <c r="I184" i="35"/>
  <c r="H184" i="35"/>
  <c r="G184" i="35"/>
  <c r="F184" i="35" s="1"/>
  <c r="I237" i="35"/>
  <c r="H237" i="35"/>
  <c r="G237" i="35"/>
  <c r="F237" i="35" s="1"/>
  <c r="I236" i="35"/>
  <c r="H236" i="35"/>
  <c r="G236" i="35"/>
  <c r="F236" i="35" s="1"/>
  <c r="I227" i="35"/>
  <c r="H227" i="35"/>
  <c r="G227" i="35"/>
  <c r="F227" i="35" s="1"/>
  <c r="I234" i="35"/>
  <c r="H234" i="35"/>
  <c r="G234" i="35"/>
  <c r="F234" i="35" s="1"/>
  <c r="I233" i="35"/>
  <c r="H233" i="35"/>
  <c r="G233" i="35"/>
  <c r="F233" i="35" s="1"/>
  <c r="I225" i="35"/>
  <c r="H225" i="35"/>
  <c r="G225" i="35"/>
  <c r="F225" i="35" s="1"/>
  <c r="I198" i="35"/>
  <c r="H198" i="35"/>
  <c r="G198" i="35"/>
  <c r="F198" i="35" s="1"/>
  <c r="I230" i="35"/>
  <c r="H230" i="35"/>
  <c r="G230" i="35"/>
  <c r="F230" i="35" s="1"/>
  <c r="I229" i="35"/>
  <c r="H229" i="35"/>
  <c r="G229" i="35"/>
  <c r="F229" i="35" s="1"/>
  <c r="I228" i="35"/>
  <c r="H228" i="35"/>
  <c r="G228" i="35"/>
  <c r="F228" i="35" s="1"/>
  <c r="I186" i="35"/>
  <c r="H186" i="35"/>
  <c r="G186" i="35"/>
  <c r="F186" i="35" s="1"/>
  <c r="I226" i="35"/>
  <c r="H226" i="35"/>
  <c r="G226" i="35"/>
  <c r="F226" i="35" s="1"/>
  <c r="I231" i="35"/>
  <c r="H231" i="35"/>
  <c r="G231" i="35"/>
  <c r="F231" i="35" s="1"/>
  <c r="I224" i="35"/>
  <c r="H224" i="35"/>
  <c r="G224" i="35"/>
  <c r="F224" i="35" s="1"/>
  <c r="I223" i="35"/>
  <c r="H223" i="35"/>
  <c r="G223" i="35"/>
  <c r="F223" i="35" s="1"/>
  <c r="I196" i="35"/>
  <c r="H196" i="35"/>
  <c r="G196" i="35"/>
  <c r="F196" i="35" s="1"/>
  <c r="I221" i="35"/>
  <c r="H221" i="35"/>
  <c r="G221" i="35"/>
  <c r="F221" i="35" s="1"/>
  <c r="I220" i="35"/>
  <c r="H220" i="35"/>
  <c r="G220" i="35"/>
  <c r="F220" i="35" s="1"/>
  <c r="I219" i="35"/>
  <c r="H219" i="35"/>
  <c r="G219" i="35"/>
  <c r="F219" i="35" s="1"/>
  <c r="I218" i="35"/>
  <c r="H218" i="35"/>
  <c r="G218" i="35"/>
  <c r="F218" i="35" s="1"/>
  <c r="I217" i="35"/>
  <c r="H217" i="35"/>
  <c r="G217" i="35"/>
  <c r="F217" i="35" s="1"/>
  <c r="N4" i="35"/>
  <c r="N5" i="36" l="1"/>
  <c r="N2" i="35"/>
  <c r="N3" i="35"/>
  <c r="G179" i="35"/>
  <c r="F179" i="35" s="1"/>
  <c r="H179" i="35"/>
  <c r="G180" i="35"/>
  <c r="F180" i="35" s="1"/>
  <c r="H180" i="35"/>
  <c r="G181" i="35"/>
  <c r="F181" i="35" s="1"/>
  <c r="H181" i="35"/>
  <c r="G182" i="35"/>
  <c r="F182" i="35" s="1"/>
  <c r="H182" i="35"/>
  <c r="G195" i="35"/>
  <c r="F195" i="35" s="1"/>
  <c r="H195" i="35"/>
  <c r="G201" i="35"/>
  <c r="F201" i="35" s="1"/>
  <c r="H201" i="35"/>
  <c r="G232" i="35"/>
  <c r="F232" i="35" s="1"/>
  <c r="H232" i="35"/>
  <c r="G211" i="35"/>
  <c r="F211" i="35" s="1"/>
  <c r="H211" i="35"/>
  <c r="G187" i="35"/>
  <c r="F187" i="35" s="1"/>
  <c r="H187" i="35"/>
  <c r="G155" i="35"/>
  <c r="F155" i="35" s="1"/>
  <c r="H155" i="35"/>
  <c r="G189" i="35"/>
  <c r="F189" i="35" s="1"/>
  <c r="H189" i="35"/>
  <c r="G190" i="35"/>
  <c r="F190" i="35" s="1"/>
  <c r="H190" i="35"/>
  <c r="G210" i="35"/>
  <c r="F210" i="35" s="1"/>
  <c r="H210" i="35"/>
  <c r="G138" i="35"/>
  <c r="F138" i="35" s="1"/>
  <c r="H138" i="35"/>
  <c r="G192" i="35"/>
  <c r="F192" i="35" s="1"/>
  <c r="H192" i="35"/>
  <c r="G140" i="35"/>
  <c r="F140" i="35" s="1"/>
  <c r="H140" i="35"/>
  <c r="G178" i="35"/>
  <c r="F178" i="35" s="1"/>
  <c r="H178" i="35"/>
  <c r="G238" i="35"/>
  <c r="F238" i="35" s="1"/>
  <c r="H238" i="35"/>
  <c r="G212" i="35"/>
  <c r="F212" i="35" s="1"/>
  <c r="H212" i="35"/>
  <c r="G200" i="35"/>
  <c r="F200" i="35" s="1"/>
  <c r="H200" i="35"/>
  <c r="G193" i="35"/>
  <c r="F193" i="35" s="1"/>
  <c r="H193" i="35"/>
  <c r="G241" i="35"/>
  <c r="F241" i="35" s="1"/>
  <c r="H241" i="35"/>
  <c r="G177" i="35"/>
  <c r="F177" i="35" s="1"/>
  <c r="H177" i="35"/>
  <c r="G202" i="35"/>
  <c r="F202" i="35" s="1"/>
  <c r="H202" i="35"/>
  <c r="G203" i="35"/>
  <c r="F203" i="35" s="1"/>
  <c r="H203" i="35"/>
  <c r="G188" i="35"/>
  <c r="F188" i="35" s="1"/>
  <c r="H188" i="35"/>
  <c r="G205" i="35"/>
  <c r="F205" i="35" s="1"/>
  <c r="H205" i="35"/>
  <c r="G183" i="35"/>
  <c r="F183" i="35" s="1"/>
  <c r="H183" i="35"/>
  <c r="G207" i="35"/>
  <c r="F207" i="35" s="1"/>
  <c r="H207" i="35"/>
  <c r="G150" i="35"/>
  <c r="F150" i="35" s="1"/>
  <c r="H150" i="35"/>
  <c r="G209" i="35"/>
  <c r="F209" i="35" s="1"/>
  <c r="H209" i="35"/>
  <c r="G149" i="35"/>
  <c r="F149" i="35" s="1"/>
  <c r="H149" i="35"/>
  <c r="G135" i="35"/>
  <c r="F135" i="35" s="1"/>
  <c r="H135" i="35"/>
  <c r="G151" i="35"/>
  <c r="F151" i="35" s="1"/>
  <c r="H151" i="35"/>
  <c r="G213" i="35"/>
  <c r="F213" i="35" s="1"/>
  <c r="H213" i="35"/>
  <c r="G214" i="35"/>
  <c r="F214" i="35" s="1"/>
  <c r="H214" i="35"/>
  <c r="G215" i="35"/>
  <c r="F215" i="35" s="1"/>
  <c r="H215" i="35"/>
  <c r="G216" i="35"/>
  <c r="F216" i="35" s="1"/>
  <c r="H216" i="35"/>
  <c r="G300" i="35"/>
  <c r="F300" i="35" s="1"/>
  <c r="H300" i="35"/>
  <c r="G301" i="35"/>
  <c r="F301" i="35" s="1"/>
  <c r="H301" i="35"/>
  <c r="G302" i="35"/>
  <c r="F302" i="35" s="1"/>
  <c r="H302" i="35"/>
  <c r="G303" i="35"/>
  <c r="F303" i="35" s="1"/>
  <c r="H303" i="35"/>
  <c r="G304" i="35"/>
  <c r="F304" i="35" s="1"/>
  <c r="H304" i="35"/>
  <c r="G305" i="35"/>
  <c r="F305" i="35" s="1"/>
  <c r="H305" i="35"/>
  <c r="G306" i="35"/>
  <c r="F306" i="35" s="1"/>
  <c r="H306" i="35"/>
  <c r="G307" i="35"/>
  <c r="F307" i="35" s="1"/>
  <c r="H307" i="35"/>
  <c r="G308" i="35"/>
  <c r="F308" i="35" s="1"/>
  <c r="H308" i="35"/>
  <c r="G309" i="35"/>
  <c r="F309" i="35" s="1"/>
  <c r="H309" i="35"/>
  <c r="G310" i="35"/>
  <c r="F310" i="35" s="1"/>
  <c r="H310" i="35"/>
  <c r="G311" i="35"/>
  <c r="F311" i="35" s="1"/>
  <c r="H311" i="35"/>
  <c r="G312" i="35"/>
  <c r="F312" i="35" s="1"/>
  <c r="H312" i="35"/>
  <c r="G313" i="35"/>
  <c r="F313" i="35" s="1"/>
  <c r="H313" i="35"/>
  <c r="G314" i="35"/>
  <c r="F314" i="35" s="1"/>
  <c r="H314" i="35"/>
  <c r="G315" i="35"/>
  <c r="F315" i="35" s="1"/>
  <c r="H315" i="35"/>
  <c r="G316" i="35"/>
  <c r="F316" i="35" s="1"/>
  <c r="H316" i="35"/>
  <c r="G317" i="35"/>
  <c r="F317" i="35" s="1"/>
  <c r="H317" i="35"/>
  <c r="G318" i="35"/>
  <c r="F318" i="35" s="1"/>
  <c r="H318" i="35"/>
  <c r="G319" i="35"/>
  <c r="F319" i="35" s="1"/>
  <c r="H319" i="35"/>
  <c r="G320" i="35"/>
  <c r="F320" i="35" s="1"/>
  <c r="H320" i="35"/>
  <c r="G321" i="35"/>
  <c r="F321" i="35" s="1"/>
  <c r="H321" i="35"/>
  <c r="G322" i="35"/>
  <c r="F322" i="35" s="1"/>
  <c r="H322" i="35"/>
  <c r="G323" i="35"/>
  <c r="F323" i="35" s="1"/>
  <c r="H323" i="35"/>
  <c r="G324" i="35"/>
  <c r="F324" i="35" s="1"/>
  <c r="H324" i="35"/>
  <c r="G325" i="35"/>
  <c r="F325" i="35" s="1"/>
  <c r="H325" i="35"/>
  <c r="G326" i="35"/>
  <c r="F326" i="35" s="1"/>
  <c r="H326" i="35"/>
  <c r="G327" i="35"/>
  <c r="F327" i="35" s="1"/>
  <c r="H327" i="35"/>
  <c r="G328" i="35"/>
  <c r="F328" i="35" s="1"/>
  <c r="H328" i="35"/>
  <c r="G329" i="35"/>
  <c r="F329" i="35" s="1"/>
  <c r="H329" i="35"/>
  <c r="G330" i="35"/>
  <c r="F330" i="35" s="1"/>
  <c r="H330" i="35"/>
  <c r="G331" i="35"/>
  <c r="F331" i="35" s="1"/>
  <c r="H331" i="35"/>
  <c r="G332" i="35"/>
  <c r="F332" i="35" s="1"/>
  <c r="H332" i="35"/>
  <c r="G333" i="35"/>
  <c r="F333" i="35" s="1"/>
  <c r="H333" i="35"/>
  <c r="G334" i="35"/>
  <c r="F334" i="35" s="1"/>
  <c r="H334" i="35"/>
  <c r="G335" i="35"/>
  <c r="F335" i="35" s="1"/>
  <c r="H335" i="35"/>
  <c r="G336" i="35"/>
  <c r="F336" i="35" s="1"/>
  <c r="H336" i="35"/>
  <c r="G337" i="35"/>
  <c r="F337" i="35" s="1"/>
  <c r="H337" i="35"/>
  <c r="G62" i="35"/>
  <c r="F62" i="35" s="1"/>
  <c r="H62" i="35"/>
  <c r="G63" i="35"/>
  <c r="F63" i="35" s="1"/>
  <c r="H63" i="35"/>
  <c r="G64" i="35"/>
  <c r="F64" i="35" s="1"/>
  <c r="H64" i="35"/>
  <c r="G65" i="35"/>
  <c r="F65" i="35" s="1"/>
  <c r="H65" i="35"/>
  <c r="G66" i="35"/>
  <c r="F66" i="35" s="1"/>
  <c r="H66" i="35"/>
  <c r="G67" i="35"/>
  <c r="F67" i="35" s="1"/>
  <c r="H67" i="35"/>
  <c r="G68" i="35"/>
  <c r="F68" i="35" s="1"/>
  <c r="H68" i="35"/>
  <c r="G69" i="35"/>
  <c r="F69" i="35" s="1"/>
  <c r="H69" i="35"/>
  <c r="G70" i="35"/>
  <c r="F70" i="35" s="1"/>
  <c r="H70" i="35"/>
  <c r="G71" i="35"/>
  <c r="F71" i="35" s="1"/>
  <c r="H71" i="35"/>
  <c r="G72" i="35"/>
  <c r="F72" i="35" s="1"/>
  <c r="H72" i="35"/>
  <c r="G73" i="35"/>
  <c r="F73" i="35" s="1"/>
  <c r="H73" i="35"/>
  <c r="G74" i="35"/>
  <c r="F74" i="35" s="1"/>
  <c r="H74" i="35"/>
  <c r="G75" i="35"/>
  <c r="F75" i="35" s="1"/>
  <c r="H75" i="35"/>
  <c r="G76" i="35"/>
  <c r="F76" i="35" s="1"/>
  <c r="H76" i="35"/>
  <c r="G77" i="35"/>
  <c r="F77" i="35" s="1"/>
  <c r="H77" i="35"/>
  <c r="G78" i="35"/>
  <c r="F78" i="35" s="1"/>
  <c r="H78" i="35"/>
  <c r="G79" i="35"/>
  <c r="F79" i="35" s="1"/>
  <c r="H79" i="35"/>
  <c r="G80" i="35"/>
  <c r="F80" i="35" s="1"/>
  <c r="H80" i="35"/>
  <c r="G81" i="35"/>
  <c r="F81" i="35" s="1"/>
  <c r="H81" i="35"/>
  <c r="G82" i="35"/>
  <c r="F82" i="35" s="1"/>
  <c r="H82" i="35"/>
  <c r="G83" i="35"/>
  <c r="F83" i="35" s="1"/>
  <c r="H83" i="35"/>
  <c r="G84" i="35"/>
  <c r="F84" i="35" s="1"/>
  <c r="H84" i="35"/>
  <c r="G85" i="35"/>
  <c r="F85" i="35" s="1"/>
  <c r="H85" i="35"/>
  <c r="G86" i="35"/>
  <c r="F86" i="35" s="1"/>
  <c r="H86" i="35"/>
  <c r="G87" i="35"/>
  <c r="F87" i="35" s="1"/>
  <c r="H87" i="35"/>
  <c r="G88" i="35"/>
  <c r="F88" i="35" s="1"/>
  <c r="H88" i="35"/>
  <c r="G89" i="35"/>
  <c r="F89" i="35" s="1"/>
  <c r="H89" i="35"/>
  <c r="G90" i="35"/>
  <c r="F90" i="35" s="1"/>
  <c r="H90" i="35"/>
  <c r="G91" i="35"/>
  <c r="F91" i="35" s="1"/>
  <c r="H91" i="35"/>
  <c r="G92" i="35"/>
  <c r="F92" i="35" s="1"/>
  <c r="H92" i="35"/>
  <c r="G93" i="35"/>
  <c r="F93" i="35" s="1"/>
  <c r="H93" i="35"/>
  <c r="G94" i="35"/>
  <c r="F94" i="35" s="1"/>
  <c r="H94" i="35"/>
  <c r="G95" i="35"/>
  <c r="F95" i="35" s="1"/>
  <c r="H95" i="35"/>
  <c r="G96" i="35"/>
  <c r="F96" i="35" s="1"/>
  <c r="H96" i="35"/>
  <c r="G97" i="35"/>
  <c r="F97" i="35" s="1"/>
  <c r="H97" i="35"/>
  <c r="G98" i="35"/>
  <c r="F98" i="35" s="1"/>
  <c r="H98" i="35"/>
  <c r="G99" i="35"/>
  <c r="F99" i="35" s="1"/>
  <c r="H99" i="35"/>
  <c r="H152" i="35" l="1"/>
  <c r="I87" i="35" l="1"/>
  <c r="I320" i="35"/>
  <c r="I331" i="35"/>
  <c r="I317" i="35"/>
  <c r="I318" i="35"/>
  <c r="I215" i="35"/>
  <c r="I69" i="35"/>
  <c r="I328" i="35"/>
  <c r="I319" i="35"/>
  <c r="I180" i="35"/>
  <c r="I91" i="35"/>
  <c r="I71" i="35"/>
  <c r="I98" i="35"/>
  <c r="I95" i="35"/>
  <c r="I75" i="35"/>
  <c r="I62" i="35"/>
  <c r="I316" i="35"/>
  <c r="I305" i="35"/>
  <c r="I183" i="35"/>
  <c r="I178" i="35"/>
  <c r="I84" i="35"/>
  <c r="I80" i="35"/>
  <c r="I324" i="35"/>
  <c r="I216" i="35"/>
  <c r="I90" i="35"/>
  <c r="I76" i="35"/>
  <c r="I63" i="35"/>
  <c r="I327" i="35"/>
  <c r="I311" i="35"/>
  <c r="I94" i="35"/>
  <c r="I85" i="35"/>
  <c r="I333" i="35"/>
  <c r="I321" i="35"/>
  <c r="I241" i="35"/>
  <c r="I155" i="35"/>
  <c r="I181" i="35"/>
  <c r="I213" i="35"/>
  <c r="I205" i="35"/>
  <c r="I193" i="35"/>
  <c r="I210" i="35"/>
  <c r="I140" i="35"/>
  <c r="I92" i="35"/>
  <c r="I306" i="35"/>
  <c r="I78" i="35"/>
  <c r="I67" i="35"/>
  <c r="I334" i="35"/>
  <c r="I329" i="35"/>
  <c r="I322" i="35"/>
  <c r="I202" i="35"/>
  <c r="I68" i="35"/>
  <c r="I309" i="35"/>
  <c r="I301" i="35"/>
  <c r="I99" i="35"/>
  <c r="I79" i="35"/>
  <c r="I72" i="35"/>
  <c r="I64" i="35"/>
  <c r="I336" i="35"/>
  <c r="I313" i="35"/>
  <c r="I207" i="35"/>
  <c r="I200" i="35"/>
  <c r="I238" i="35"/>
  <c r="I192" i="35"/>
  <c r="I89" i="35"/>
  <c r="I82" i="35"/>
  <c r="I97" i="35"/>
  <c r="I74" i="35"/>
  <c r="I65" i="35"/>
  <c r="I337" i="35"/>
  <c r="I325" i="35"/>
  <c r="I314" i="35"/>
  <c r="I308" i="35"/>
  <c r="I304" i="35"/>
  <c r="I300" i="35"/>
  <c r="I135" i="35"/>
  <c r="I209" i="35"/>
  <c r="I203" i="35"/>
  <c r="I190" i="35"/>
  <c r="I211" i="35"/>
  <c r="I182" i="35"/>
  <c r="I81" i="35"/>
  <c r="I66" i="35"/>
  <c r="I315" i="35"/>
  <c r="I188" i="35"/>
  <c r="I83" i="35"/>
  <c r="I77" i="35"/>
  <c r="I335" i="35"/>
  <c r="I332" i="35"/>
  <c r="I330" i="35"/>
  <c r="I323" i="35"/>
  <c r="I312" i="35"/>
  <c r="I302" i="35"/>
  <c r="I149" i="35"/>
  <c r="I138" i="35"/>
  <c r="I96" i="35"/>
  <c r="I70" i="35"/>
  <c r="I88" i="35"/>
  <c r="I86" i="35"/>
  <c r="I326" i="35"/>
  <c r="I310" i="35"/>
  <c r="I151" i="35"/>
  <c r="I189" i="35"/>
  <c r="I201" i="35"/>
  <c r="I93" i="35"/>
  <c r="I73" i="35"/>
  <c r="I307" i="35"/>
  <c r="I303" i="35"/>
  <c r="I214" i="35"/>
  <c r="I150" i="35"/>
  <c r="I177" i="35"/>
  <c r="I212" i="35"/>
  <c r="I187" i="35"/>
  <c r="I232" i="35"/>
  <c r="I195" i="35"/>
  <c r="I179" i="35"/>
  <c r="M3" i="35"/>
  <c r="O3" i="35" s="1"/>
  <c r="O4" i="35"/>
  <c r="M2" i="35"/>
  <c r="L5" i="35"/>
  <c r="K5" i="35"/>
  <c r="G128" i="35"/>
  <c r="F128" i="35" s="1"/>
  <c r="H128" i="35"/>
  <c r="G129" i="35"/>
  <c r="F129" i="35" s="1"/>
  <c r="H129" i="35"/>
  <c r="G130" i="35"/>
  <c r="F130" i="35" s="1"/>
  <c r="H130" i="35"/>
  <c r="G131" i="35"/>
  <c r="F131" i="35" s="1"/>
  <c r="H131" i="35"/>
  <c r="G132" i="35"/>
  <c r="F132" i="35" s="1"/>
  <c r="H132" i="35"/>
  <c r="G133" i="35"/>
  <c r="F133" i="35" s="1"/>
  <c r="H133" i="35"/>
  <c r="G134" i="35"/>
  <c r="F134" i="35" s="1"/>
  <c r="H134" i="35"/>
  <c r="G197" i="35"/>
  <c r="F197" i="35" s="1"/>
  <c r="H197" i="35"/>
  <c r="G136" i="35"/>
  <c r="F136" i="35" s="1"/>
  <c r="H136" i="35"/>
  <c r="G137" i="35"/>
  <c r="F137" i="35" s="1"/>
  <c r="H137" i="35"/>
  <c r="G191" i="35"/>
  <c r="F191" i="35" s="1"/>
  <c r="H191" i="35"/>
  <c r="G139" i="35"/>
  <c r="F139" i="35" s="1"/>
  <c r="H139" i="35"/>
  <c r="G199" i="35"/>
  <c r="F199" i="35" s="1"/>
  <c r="H199" i="35"/>
  <c r="G141" i="35"/>
  <c r="F141" i="35" s="1"/>
  <c r="H141" i="35"/>
  <c r="G142" i="35"/>
  <c r="F142" i="35" s="1"/>
  <c r="H142" i="35"/>
  <c r="G143" i="35"/>
  <c r="F143" i="35" s="1"/>
  <c r="H143" i="35"/>
  <c r="G144" i="35"/>
  <c r="F144" i="35" s="1"/>
  <c r="H144" i="35"/>
  <c r="G145" i="35"/>
  <c r="F145" i="35" s="1"/>
  <c r="H145" i="35"/>
  <c r="G146" i="35"/>
  <c r="F146" i="35" s="1"/>
  <c r="H146" i="35"/>
  <c r="G147" i="35"/>
  <c r="F147" i="35" s="1"/>
  <c r="H147" i="35"/>
  <c r="G148" i="35"/>
  <c r="F148" i="35" s="1"/>
  <c r="H148" i="35"/>
  <c r="G185" i="35"/>
  <c r="F185" i="35" s="1"/>
  <c r="H185" i="35"/>
  <c r="G208" i="35"/>
  <c r="F208" i="35" s="1"/>
  <c r="H208" i="35"/>
  <c r="G222" i="35"/>
  <c r="F222" i="35" s="1"/>
  <c r="H222" i="35"/>
  <c r="G152" i="35"/>
  <c r="F152" i="35" s="1"/>
  <c r="G153" i="35"/>
  <c r="F153" i="35" s="1"/>
  <c r="H153" i="35"/>
  <c r="G154" i="35"/>
  <c r="F154" i="35" s="1"/>
  <c r="H154" i="35"/>
  <c r="G159" i="35"/>
  <c r="F159" i="35" s="1"/>
  <c r="H159" i="35"/>
  <c r="G156" i="35"/>
  <c r="F156" i="35" s="1"/>
  <c r="H156" i="35"/>
  <c r="G157" i="35"/>
  <c r="F157" i="35" s="1"/>
  <c r="H157" i="35"/>
  <c r="G158" i="35"/>
  <c r="F158" i="35" s="1"/>
  <c r="H158" i="35"/>
  <c r="G194" i="35"/>
  <c r="F194" i="35" s="1"/>
  <c r="H194" i="35"/>
  <c r="G160" i="35"/>
  <c r="F160" i="35" s="1"/>
  <c r="H160" i="35"/>
  <c r="G161" i="35"/>
  <c r="F161" i="35" s="1"/>
  <c r="H161" i="35"/>
  <c r="G162" i="35"/>
  <c r="F162" i="35" s="1"/>
  <c r="H162" i="35"/>
  <c r="G163" i="35"/>
  <c r="F163" i="35" s="1"/>
  <c r="H163" i="35"/>
  <c r="G164" i="35"/>
  <c r="F164" i="35" s="1"/>
  <c r="H164" i="35"/>
  <c r="G165" i="35"/>
  <c r="F165" i="35" s="1"/>
  <c r="H165" i="35"/>
  <c r="G166" i="35"/>
  <c r="F166" i="35" s="1"/>
  <c r="H166" i="35"/>
  <c r="G167" i="35"/>
  <c r="F167" i="35" s="1"/>
  <c r="H167" i="35"/>
  <c r="G168" i="35"/>
  <c r="F168" i="35" s="1"/>
  <c r="H168" i="35"/>
  <c r="G169" i="35"/>
  <c r="F169" i="35" s="1"/>
  <c r="H169" i="35"/>
  <c r="G170" i="35"/>
  <c r="F170" i="35" s="1"/>
  <c r="H170" i="35"/>
  <c r="G171" i="35"/>
  <c r="F171" i="35" s="1"/>
  <c r="H171" i="35"/>
  <c r="G172" i="35"/>
  <c r="F172" i="35" s="1"/>
  <c r="H172" i="35"/>
  <c r="G244" i="35"/>
  <c r="F244" i="35" s="1"/>
  <c r="H244" i="35"/>
  <c r="G173" i="35"/>
  <c r="F173" i="35" s="1"/>
  <c r="H173" i="35"/>
  <c r="G174" i="35"/>
  <c r="F174" i="35" s="1"/>
  <c r="H174" i="35"/>
  <c r="G175" i="35"/>
  <c r="F175" i="35" s="1"/>
  <c r="H175" i="35"/>
  <c r="G176" i="35"/>
  <c r="F176" i="35" s="1"/>
  <c r="H176" i="35"/>
  <c r="G6" i="35"/>
  <c r="F6" i="35" s="1"/>
  <c r="H6" i="35"/>
  <c r="G204" i="35"/>
  <c r="F204" i="35" s="1"/>
  <c r="H204" i="35"/>
  <c r="G206" i="35"/>
  <c r="F206" i="35" s="1"/>
  <c r="H206" i="35"/>
  <c r="G7" i="35"/>
  <c r="F7" i="35" s="1"/>
  <c r="H7" i="35"/>
  <c r="G8" i="35"/>
  <c r="F8" i="35" s="1"/>
  <c r="H8" i="35"/>
  <c r="G9" i="35"/>
  <c r="F9" i="35" s="1"/>
  <c r="H9" i="35"/>
  <c r="G10" i="35"/>
  <c r="F10" i="35" s="1"/>
  <c r="H10" i="35"/>
  <c r="G11" i="35"/>
  <c r="F11" i="35" s="1"/>
  <c r="H11" i="35"/>
  <c r="G12" i="35"/>
  <c r="F12" i="35" s="1"/>
  <c r="H12" i="35"/>
  <c r="G13" i="35"/>
  <c r="F13" i="35" s="1"/>
  <c r="H13" i="35"/>
  <c r="G14" i="35"/>
  <c r="F14" i="35" s="1"/>
  <c r="H14" i="35"/>
  <c r="G15" i="35"/>
  <c r="F15" i="35" s="1"/>
  <c r="H15" i="35"/>
  <c r="G16" i="35"/>
  <c r="F16" i="35" s="1"/>
  <c r="H16" i="35"/>
  <c r="G17" i="35"/>
  <c r="F17" i="35" s="1"/>
  <c r="H17" i="35"/>
  <c r="G18" i="35"/>
  <c r="F18" i="35" s="1"/>
  <c r="H18" i="35"/>
  <c r="G19" i="35"/>
  <c r="F19" i="35" s="1"/>
  <c r="H19" i="35"/>
  <c r="G20" i="35"/>
  <c r="F20" i="35" s="1"/>
  <c r="H20" i="35"/>
  <c r="G21" i="35"/>
  <c r="F21" i="35" s="1"/>
  <c r="H21" i="35"/>
  <c r="G22" i="35"/>
  <c r="F22" i="35" s="1"/>
  <c r="H22" i="35"/>
  <c r="G23" i="35"/>
  <c r="F23" i="35" s="1"/>
  <c r="H23" i="35"/>
  <c r="G24" i="35"/>
  <c r="F24" i="35" s="1"/>
  <c r="H24" i="35"/>
  <c r="G25" i="35"/>
  <c r="F25" i="35" s="1"/>
  <c r="H25" i="35"/>
  <c r="G26" i="35"/>
  <c r="F26" i="35" s="1"/>
  <c r="H26" i="35"/>
  <c r="G27" i="35"/>
  <c r="F27" i="35" s="1"/>
  <c r="H27" i="35"/>
  <c r="G28" i="35"/>
  <c r="F28" i="35" s="1"/>
  <c r="H28" i="35"/>
  <c r="G29" i="35"/>
  <c r="F29" i="35" s="1"/>
  <c r="H29" i="35"/>
  <c r="G30" i="35"/>
  <c r="F30" i="35" s="1"/>
  <c r="H30" i="35"/>
  <c r="G31" i="35"/>
  <c r="F31" i="35" s="1"/>
  <c r="H31" i="35"/>
  <c r="G32" i="35"/>
  <c r="F32" i="35" s="1"/>
  <c r="H32" i="35"/>
  <c r="G33" i="35"/>
  <c r="F33" i="35" s="1"/>
  <c r="H33" i="35"/>
  <c r="G34" i="35"/>
  <c r="F34" i="35" s="1"/>
  <c r="H34" i="35"/>
  <c r="G35" i="35"/>
  <c r="F35" i="35" s="1"/>
  <c r="H35" i="35"/>
  <c r="G36" i="35"/>
  <c r="F36" i="35" s="1"/>
  <c r="H36" i="35"/>
  <c r="G37" i="35"/>
  <c r="F37" i="35" s="1"/>
  <c r="H37" i="35"/>
  <c r="G38" i="35"/>
  <c r="F38" i="35" s="1"/>
  <c r="H38" i="35"/>
  <c r="G39" i="35"/>
  <c r="F39" i="35" s="1"/>
  <c r="H39" i="35"/>
  <c r="G40" i="35"/>
  <c r="F40" i="35" s="1"/>
  <c r="H40" i="35"/>
  <c r="G41" i="35"/>
  <c r="F41" i="35" s="1"/>
  <c r="H41" i="35"/>
  <c r="G42" i="35"/>
  <c r="F42" i="35" s="1"/>
  <c r="H42" i="35"/>
  <c r="G43" i="35"/>
  <c r="F43" i="35" s="1"/>
  <c r="H43" i="35"/>
  <c r="G44" i="35"/>
  <c r="F44" i="35" s="1"/>
  <c r="H44" i="35"/>
  <c r="G45" i="35"/>
  <c r="F45" i="35" s="1"/>
  <c r="H45" i="35"/>
  <c r="G46" i="35"/>
  <c r="F46" i="35" s="1"/>
  <c r="H46" i="35"/>
  <c r="G47" i="35"/>
  <c r="F47" i="35" s="1"/>
  <c r="H47" i="35"/>
  <c r="G48" i="35"/>
  <c r="F48" i="35" s="1"/>
  <c r="H48" i="35"/>
  <c r="G49" i="35"/>
  <c r="F49" i="35" s="1"/>
  <c r="H49" i="35"/>
  <c r="G50" i="35"/>
  <c r="F50" i="35" s="1"/>
  <c r="H50" i="35"/>
  <c r="G51" i="35"/>
  <c r="F51" i="35" s="1"/>
  <c r="H51" i="35"/>
  <c r="G52" i="35"/>
  <c r="F52" i="35" s="1"/>
  <c r="H52" i="35"/>
  <c r="G53" i="35"/>
  <c r="F53" i="35" s="1"/>
  <c r="H53" i="35"/>
  <c r="G54" i="35"/>
  <c r="F54" i="35" s="1"/>
  <c r="H54" i="35"/>
  <c r="G55" i="35"/>
  <c r="F55" i="35" s="1"/>
  <c r="H55" i="35"/>
  <c r="G56" i="35"/>
  <c r="F56" i="35" s="1"/>
  <c r="H56" i="35"/>
  <c r="G57" i="35"/>
  <c r="F57" i="35" s="1"/>
  <c r="H57" i="35"/>
  <c r="G58" i="35"/>
  <c r="F58" i="35" s="1"/>
  <c r="H58" i="35"/>
  <c r="G59" i="35"/>
  <c r="F59" i="35" s="1"/>
  <c r="H59" i="35"/>
  <c r="G60" i="35"/>
  <c r="F60" i="35" s="1"/>
  <c r="H60" i="35"/>
  <c r="G61" i="35"/>
  <c r="F61" i="35" s="1"/>
  <c r="H61" i="35"/>
  <c r="G245" i="35"/>
  <c r="F245" i="35" s="1"/>
  <c r="H245" i="35"/>
  <c r="G246" i="35"/>
  <c r="F246" i="35" s="1"/>
  <c r="H246" i="35"/>
  <c r="G247" i="35"/>
  <c r="F247" i="35" s="1"/>
  <c r="H247" i="35"/>
  <c r="G248" i="35"/>
  <c r="F248" i="35" s="1"/>
  <c r="H248" i="35"/>
  <c r="G249" i="35"/>
  <c r="F249" i="35" s="1"/>
  <c r="H249" i="35"/>
  <c r="G250" i="35"/>
  <c r="F250" i="35" s="1"/>
  <c r="H250" i="35"/>
  <c r="G251" i="35"/>
  <c r="F251" i="35" s="1"/>
  <c r="H251" i="35"/>
  <c r="G252" i="35"/>
  <c r="F252" i="35" s="1"/>
  <c r="H252" i="35"/>
  <c r="G253" i="35"/>
  <c r="F253" i="35" s="1"/>
  <c r="H253" i="35"/>
  <c r="G254" i="35"/>
  <c r="F254" i="35" s="1"/>
  <c r="H254" i="35"/>
  <c r="G255" i="35"/>
  <c r="F255" i="35" s="1"/>
  <c r="H255" i="35"/>
  <c r="G256" i="35"/>
  <c r="F256" i="35" s="1"/>
  <c r="H256" i="35"/>
  <c r="G257" i="35"/>
  <c r="F257" i="35" s="1"/>
  <c r="H257" i="35"/>
  <c r="G258" i="35"/>
  <c r="F258" i="35" s="1"/>
  <c r="H258" i="35"/>
  <c r="G259" i="35"/>
  <c r="F259" i="35" s="1"/>
  <c r="H259" i="35"/>
  <c r="G260" i="35"/>
  <c r="F260" i="35" s="1"/>
  <c r="H260" i="35"/>
  <c r="G261" i="35"/>
  <c r="F261" i="35" s="1"/>
  <c r="H261" i="35"/>
  <c r="G262" i="35"/>
  <c r="F262" i="35" s="1"/>
  <c r="H262" i="35"/>
  <c r="G263" i="35"/>
  <c r="F263" i="35" s="1"/>
  <c r="H263" i="35"/>
  <c r="G264" i="35"/>
  <c r="F264" i="35" s="1"/>
  <c r="H264" i="35"/>
  <c r="G265" i="35"/>
  <c r="F265" i="35" s="1"/>
  <c r="H265" i="35"/>
  <c r="G266" i="35"/>
  <c r="F266" i="35" s="1"/>
  <c r="H266" i="35"/>
  <c r="G267" i="35"/>
  <c r="F267" i="35" s="1"/>
  <c r="H267" i="35"/>
  <c r="G268" i="35"/>
  <c r="F268" i="35" s="1"/>
  <c r="H268" i="35"/>
  <c r="G269" i="35"/>
  <c r="F269" i="35" s="1"/>
  <c r="H269" i="35"/>
  <c r="G270" i="35"/>
  <c r="F270" i="35" s="1"/>
  <c r="H270" i="35"/>
  <c r="G271" i="35"/>
  <c r="F271" i="35" s="1"/>
  <c r="H271" i="35"/>
  <c r="G272" i="35"/>
  <c r="F272" i="35" s="1"/>
  <c r="H272" i="35"/>
  <c r="G273" i="35"/>
  <c r="F273" i="35" s="1"/>
  <c r="H273" i="35"/>
  <c r="G274" i="35"/>
  <c r="F274" i="35" s="1"/>
  <c r="H274" i="35"/>
  <c r="G275" i="35"/>
  <c r="F275" i="35" s="1"/>
  <c r="H275" i="35"/>
  <c r="G276" i="35"/>
  <c r="F276" i="35" s="1"/>
  <c r="H276" i="35"/>
  <c r="G277" i="35"/>
  <c r="F277" i="35" s="1"/>
  <c r="H277" i="35"/>
  <c r="G278" i="35"/>
  <c r="F278" i="35" s="1"/>
  <c r="H278" i="35"/>
  <c r="G279" i="35"/>
  <c r="F279" i="35" s="1"/>
  <c r="H279" i="35"/>
  <c r="G280" i="35"/>
  <c r="F280" i="35" s="1"/>
  <c r="H280" i="35"/>
  <c r="G281" i="35"/>
  <c r="F281" i="35" s="1"/>
  <c r="H281" i="35"/>
  <c r="G282" i="35"/>
  <c r="F282" i="35" s="1"/>
  <c r="H282" i="35"/>
  <c r="G283" i="35"/>
  <c r="F283" i="35" s="1"/>
  <c r="H283" i="35"/>
  <c r="G284" i="35"/>
  <c r="F284" i="35" s="1"/>
  <c r="H284" i="35"/>
  <c r="G285" i="35"/>
  <c r="F285" i="35" s="1"/>
  <c r="H285" i="35"/>
  <c r="G286" i="35"/>
  <c r="F286" i="35" s="1"/>
  <c r="H286" i="35"/>
  <c r="G287" i="35"/>
  <c r="F287" i="35" s="1"/>
  <c r="H287" i="35"/>
  <c r="G288" i="35"/>
  <c r="F288" i="35" s="1"/>
  <c r="H288" i="35"/>
  <c r="G289" i="35"/>
  <c r="F289" i="35" s="1"/>
  <c r="H289" i="35"/>
  <c r="G290" i="35"/>
  <c r="F290" i="35" s="1"/>
  <c r="H290" i="35"/>
  <c r="G291" i="35"/>
  <c r="F291" i="35" s="1"/>
  <c r="H291" i="35"/>
  <c r="G292" i="35"/>
  <c r="F292" i="35" s="1"/>
  <c r="H292" i="35"/>
  <c r="G293" i="35"/>
  <c r="F293" i="35" s="1"/>
  <c r="H293" i="35"/>
  <c r="G294" i="35"/>
  <c r="F294" i="35" s="1"/>
  <c r="H294" i="35"/>
  <c r="G295" i="35"/>
  <c r="F295" i="35" s="1"/>
  <c r="H295" i="35"/>
  <c r="G296" i="35"/>
  <c r="F296" i="35" s="1"/>
  <c r="H296" i="35"/>
  <c r="I296" i="35"/>
  <c r="G297" i="35"/>
  <c r="F297" i="35" s="1"/>
  <c r="H297" i="35"/>
  <c r="G298" i="35"/>
  <c r="F298" i="35" s="1"/>
  <c r="H298" i="35"/>
  <c r="G299" i="35"/>
  <c r="F299" i="35" s="1"/>
  <c r="H299" i="35"/>
  <c r="G127" i="35"/>
  <c r="F127" i="35" s="1"/>
  <c r="H127" i="35"/>
  <c r="I297" i="35"/>
  <c r="I292" i="35"/>
  <c r="I291" i="35"/>
  <c r="I290" i="35"/>
  <c r="I278" i="35"/>
  <c r="I279" i="35"/>
  <c r="I282" i="35"/>
  <c r="I283" i="35"/>
  <c r="I285" i="35"/>
  <c r="I275" i="35"/>
  <c r="I271" i="35"/>
  <c r="I267" i="35"/>
  <c r="I268" i="35"/>
  <c r="I261" i="35"/>
  <c r="I262" i="35"/>
  <c r="I250" i="35"/>
  <c r="I254" i="35"/>
  <c r="I248" i="35"/>
  <c r="I249" i="35"/>
  <c r="I61" i="35"/>
  <c r="I58" i="35"/>
  <c r="I57" i="35"/>
  <c r="I55" i="35"/>
  <c r="I49" i="35"/>
  <c r="I43" i="35"/>
  <c r="I46" i="35"/>
  <c r="I35" i="35"/>
  <c r="I38" i="35"/>
  <c r="I39" i="35"/>
  <c r="I34" i="35"/>
  <c r="I31" i="35"/>
  <c r="I27" i="35"/>
  <c r="I28" i="35"/>
  <c r="I19" i="35"/>
  <c r="I20" i="35"/>
  <c r="I21" i="35"/>
  <c r="I23" i="35"/>
  <c r="I24" i="35"/>
  <c r="I7" i="35"/>
  <c r="I8" i="35"/>
  <c r="I11" i="35"/>
  <c r="I12" i="35"/>
  <c r="I13" i="35"/>
  <c r="I14" i="35"/>
  <c r="I175" i="35"/>
  <c r="I176" i="35"/>
  <c r="I6" i="35"/>
  <c r="I171" i="35"/>
  <c r="I172" i="35"/>
  <c r="I169" i="35"/>
  <c r="I162" i="35"/>
  <c r="I163" i="35"/>
  <c r="I165" i="35"/>
  <c r="I166" i="35"/>
  <c r="I157" i="35"/>
  <c r="I158" i="35"/>
  <c r="I159" i="35"/>
  <c r="I154" i="35"/>
  <c r="I208" i="35"/>
  <c r="I152" i="35"/>
  <c r="I145" i="35"/>
  <c r="I142" i="35"/>
  <c r="I199" i="35"/>
  <c r="I288" i="35"/>
  <c r="H305" i="34"/>
  <c r="H317" i="34"/>
  <c r="G307" i="34"/>
  <c r="F307" i="34" s="1"/>
  <c r="P2" i="34"/>
  <c r="G281" i="34"/>
  <c r="F281" i="34" s="1"/>
  <c r="H281" i="34"/>
  <c r="G282" i="34"/>
  <c r="F282" i="34" s="1"/>
  <c r="H282" i="34"/>
  <c r="G283" i="34"/>
  <c r="F283" i="34" s="1"/>
  <c r="H283" i="34"/>
  <c r="G284" i="34"/>
  <c r="F284" i="34" s="1"/>
  <c r="H284" i="34"/>
  <c r="I284" i="34"/>
  <c r="G285" i="34"/>
  <c r="F285" i="34" s="1"/>
  <c r="H285" i="34"/>
  <c r="G286" i="34"/>
  <c r="F286" i="34" s="1"/>
  <c r="H286" i="34"/>
  <c r="G287" i="34"/>
  <c r="F287" i="34" s="1"/>
  <c r="H287" i="34"/>
  <c r="G288" i="34"/>
  <c r="F288" i="34" s="1"/>
  <c r="H288" i="34"/>
  <c r="G289" i="34"/>
  <c r="F289" i="34" s="1"/>
  <c r="H289" i="34"/>
  <c r="G290" i="34"/>
  <c r="F290" i="34" s="1"/>
  <c r="H290" i="34"/>
  <c r="G291" i="34"/>
  <c r="F291" i="34" s="1"/>
  <c r="H291" i="34"/>
  <c r="G292" i="34"/>
  <c r="F292" i="34" s="1"/>
  <c r="H292" i="34"/>
  <c r="G293" i="34"/>
  <c r="F293" i="34" s="1"/>
  <c r="H293" i="34"/>
  <c r="G294" i="34"/>
  <c r="F294" i="34" s="1"/>
  <c r="H294" i="34"/>
  <c r="G295" i="34"/>
  <c r="F295" i="34" s="1"/>
  <c r="H295" i="34"/>
  <c r="G296" i="34"/>
  <c r="F296" i="34" s="1"/>
  <c r="H296" i="34"/>
  <c r="G297" i="34"/>
  <c r="F297" i="34" s="1"/>
  <c r="H297" i="34"/>
  <c r="G298" i="34"/>
  <c r="F298" i="34" s="1"/>
  <c r="H298" i="34"/>
  <c r="G299" i="34"/>
  <c r="F299" i="34" s="1"/>
  <c r="H299" i="34"/>
  <c r="G300" i="34"/>
  <c r="F300" i="34" s="1"/>
  <c r="H300" i="34"/>
  <c r="G301" i="34"/>
  <c r="F301" i="34" s="1"/>
  <c r="H301" i="34"/>
  <c r="G302" i="34"/>
  <c r="F302" i="34" s="1"/>
  <c r="H302" i="34"/>
  <c r="G303" i="34"/>
  <c r="F303" i="34" s="1"/>
  <c r="H303" i="34"/>
  <c r="G304" i="34"/>
  <c r="F304" i="34" s="1"/>
  <c r="H304" i="34"/>
  <c r="G305" i="34"/>
  <c r="F305" i="34" s="1"/>
  <c r="G306" i="34"/>
  <c r="F306" i="34" s="1"/>
  <c r="H306" i="34"/>
  <c r="H307" i="34"/>
  <c r="G308" i="34"/>
  <c r="F308" i="34" s="1"/>
  <c r="H308" i="34"/>
  <c r="G309" i="34"/>
  <c r="F309" i="34" s="1"/>
  <c r="H309" i="34"/>
  <c r="G310" i="34"/>
  <c r="F310" i="34" s="1"/>
  <c r="H310" i="34"/>
  <c r="G311" i="34"/>
  <c r="F311" i="34" s="1"/>
  <c r="H311" i="34"/>
  <c r="G312" i="34"/>
  <c r="F312" i="34" s="1"/>
  <c r="H312" i="34"/>
  <c r="G313" i="34"/>
  <c r="F313" i="34" s="1"/>
  <c r="H313" i="34"/>
  <c r="G314" i="34"/>
  <c r="F314" i="34" s="1"/>
  <c r="H314" i="34"/>
  <c r="G315" i="34"/>
  <c r="F315" i="34" s="1"/>
  <c r="H315" i="34"/>
  <c r="G316" i="34"/>
  <c r="F316" i="34" s="1"/>
  <c r="H316" i="34"/>
  <c r="G317" i="34"/>
  <c r="F317" i="34" s="1"/>
  <c r="G318" i="34"/>
  <c r="F318" i="34" s="1"/>
  <c r="H318" i="34"/>
  <c r="G324" i="34"/>
  <c r="F324" i="34" s="1"/>
  <c r="H324" i="34"/>
  <c r="G325" i="34"/>
  <c r="F325" i="34" s="1"/>
  <c r="H325" i="34"/>
  <c r="G326" i="34"/>
  <c r="F326" i="34" s="1"/>
  <c r="H326" i="34"/>
  <c r="G327" i="34"/>
  <c r="F327" i="34" s="1"/>
  <c r="H327" i="34"/>
  <c r="G328" i="34"/>
  <c r="F328" i="34" s="1"/>
  <c r="H328" i="34"/>
  <c r="G319" i="34"/>
  <c r="F319" i="34" s="1"/>
  <c r="H319" i="34"/>
  <c r="G329" i="34"/>
  <c r="F329" i="34" s="1"/>
  <c r="H329" i="34"/>
  <c r="G330" i="34"/>
  <c r="F330" i="34" s="1"/>
  <c r="H330" i="34"/>
  <c r="G320" i="34"/>
  <c r="F320" i="34" s="1"/>
  <c r="H320" i="34"/>
  <c r="G331" i="34"/>
  <c r="F331" i="34" s="1"/>
  <c r="H331" i="34"/>
  <c r="G321" i="34"/>
  <c r="F321" i="34" s="1"/>
  <c r="H321" i="34"/>
  <c r="G332" i="34"/>
  <c r="F332" i="34" s="1"/>
  <c r="H332" i="34"/>
  <c r="G333" i="34"/>
  <c r="F333" i="34" s="1"/>
  <c r="H333" i="34"/>
  <c r="G337" i="34"/>
  <c r="F337" i="34" s="1"/>
  <c r="H337" i="34"/>
  <c r="G334" i="34"/>
  <c r="F334" i="34" s="1"/>
  <c r="H334" i="34"/>
  <c r="G322" i="34"/>
  <c r="F322" i="34" s="1"/>
  <c r="H322" i="34"/>
  <c r="G335" i="34"/>
  <c r="F335" i="34" s="1"/>
  <c r="H335" i="34"/>
  <c r="G172" i="34"/>
  <c r="F172" i="34" s="1"/>
  <c r="H172" i="34"/>
  <c r="G336" i="34"/>
  <c r="F336" i="34" s="1"/>
  <c r="H336" i="34"/>
  <c r="G338" i="34"/>
  <c r="F338" i="34" s="1"/>
  <c r="H338" i="34"/>
  <c r="G339" i="34"/>
  <c r="F339" i="34" s="1"/>
  <c r="H339" i="34"/>
  <c r="G340" i="34"/>
  <c r="F340" i="34" s="1"/>
  <c r="H340" i="34"/>
  <c r="G341" i="34"/>
  <c r="F341" i="34" s="1"/>
  <c r="H341" i="34"/>
  <c r="G342" i="34"/>
  <c r="F342" i="34" s="1"/>
  <c r="H342" i="34"/>
  <c r="G343" i="34"/>
  <c r="F343" i="34" s="1"/>
  <c r="H343" i="34"/>
  <c r="G344" i="34"/>
  <c r="F344" i="34" s="1"/>
  <c r="H344" i="34"/>
  <c r="G345" i="34"/>
  <c r="F345" i="34" s="1"/>
  <c r="H345" i="34"/>
  <c r="G346" i="34"/>
  <c r="F346" i="34" s="1"/>
  <c r="H346" i="34"/>
  <c r="G347" i="34"/>
  <c r="F347" i="34" s="1"/>
  <c r="H347" i="34"/>
  <c r="G348" i="34"/>
  <c r="F348" i="34" s="1"/>
  <c r="H348" i="34"/>
  <c r="G349" i="34"/>
  <c r="F349" i="34" s="1"/>
  <c r="H349" i="34"/>
  <c r="G350" i="34"/>
  <c r="F350" i="34" s="1"/>
  <c r="H350" i="34"/>
  <c r="G351" i="34"/>
  <c r="F351" i="34" s="1"/>
  <c r="H351" i="34"/>
  <c r="G352" i="34"/>
  <c r="F352" i="34" s="1"/>
  <c r="H352" i="34"/>
  <c r="G353" i="34"/>
  <c r="F353" i="34" s="1"/>
  <c r="H353" i="34"/>
  <c r="G354" i="34"/>
  <c r="F354" i="34" s="1"/>
  <c r="H354" i="34"/>
  <c r="G355" i="34"/>
  <c r="F355" i="34" s="1"/>
  <c r="H355" i="34"/>
  <c r="G356" i="34"/>
  <c r="F356" i="34" s="1"/>
  <c r="H356" i="34"/>
  <c r="G357" i="34"/>
  <c r="F357" i="34" s="1"/>
  <c r="H357" i="34"/>
  <c r="G358" i="34"/>
  <c r="F358" i="34" s="1"/>
  <c r="H358" i="34"/>
  <c r="G359" i="34"/>
  <c r="F359" i="34" s="1"/>
  <c r="H359" i="34"/>
  <c r="G360" i="34"/>
  <c r="F360" i="34" s="1"/>
  <c r="H360" i="34"/>
  <c r="G361" i="34"/>
  <c r="F361" i="34" s="1"/>
  <c r="H361" i="34"/>
  <c r="G362" i="34"/>
  <c r="F362" i="34" s="1"/>
  <c r="H362" i="34"/>
  <c r="G363" i="34"/>
  <c r="F363" i="34" s="1"/>
  <c r="H363" i="34"/>
  <c r="G364" i="34"/>
  <c r="F364" i="34" s="1"/>
  <c r="H364" i="34"/>
  <c r="G365" i="34"/>
  <c r="F365" i="34" s="1"/>
  <c r="H365" i="34"/>
  <c r="G366" i="34"/>
  <c r="F366" i="34" s="1"/>
  <c r="H366" i="34"/>
  <c r="G367" i="34"/>
  <c r="F367" i="34" s="1"/>
  <c r="H367" i="34"/>
  <c r="G368" i="34"/>
  <c r="F368" i="34" s="1"/>
  <c r="H368" i="34"/>
  <c r="G369" i="34"/>
  <c r="F369" i="34" s="1"/>
  <c r="H369" i="34"/>
  <c r="G370" i="34"/>
  <c r="F370" i="34" s="1"/>
  <c r="H370" i="34"/>
  <c r="V11" i="4"/>
  <c r="I281" i="34"/>
  <c r="I282" i="34"/>
  <c r="I283" i="34"/>
  <c r="I127" i="35"/>
  <c r="I285" i="34"/>
  <c r="I286" i="34"/>
  <c r="I287" i="34"/>
  <c r="I288" i="34"/>
  <c r="I290" i="34"/>
  <c r="I296" i="34"/>
  <c r="I297" i="34"/>
  <c r="I298" i="34"/>
  <c r="I301" i="34"/>
  <c r="I302" i="34"/>
  <c r="I305" i="34"/>
  <c r="I306" i="34"/>
  <c r="I310" i="34"/>
  <c r="I319" i="34"/>
  <c r="I329" i="34"/>
  <c r="I330" i="34"/>
  <c r="I320" i="34"/>
  <c r="I331" i="34"/>
  <c r="I337" i="34"/>
  <c r="I322" i="34"/>
  <c r="I335" i="34"/>
  <c r="I338" i="34"/>
  <c r="I339" i="34"/>
  <c r="I341" i="34"/>
  <c r="I343" i="34"/>
  <c r="I344" i="34"/>
  <c r="I348" i="34"/>
  <c r="I353" i="34"/>
  <c r="I354" i="34"/>
  <c r="I357" i="34"/>
  <c r="I361" i="34"/>
  <c r="I364" i="34"/>
  <c r="I366" i="34"/>
  <c r="I367" i="34"/>
  <c r="I368" i="34"/>
  <c r="I369" i="34"/>
  <c r="I370" i="34"/>
  <c r="O5" i="35" l="1"/>
  <c r="M5" i="35"/>
  <c r="I325" i="34"/>
  <c r="I293" i="34"/>
  <c r="I336" i="34"/>
  <c r="I327" i="34"/>
  <c r="I313" i="34"/>
  <c r="I294" i="34"/>
  <c r="I132" i="35"/>
  <c r="I244" i="35"/>
  <c r="I346" i="34"/>
  <c r="I334" i="34"/>
  <c r="I332" i="34"/>
  <c r="I292" i="34"/>
  <c r="I289" i="34"/>
  <c r="I133" i="35"/>
  <c r="I15" i="35"/>
  <c r="I16" i="35"/>
  <c r="I308" i="34"/>
  <c r="I300" i="34"/>
  <c r="I299" i="34"/>
  <c r="I355" i="34"/>
  <c r="I314" i="34"/>
  <c r="I295" i="34"/>
  <c r="I251" i="35"/>
  <c r="I277" i="35"/>
  <c r="I41" i="35"/>
  <c r="I128" i="35"/>
  <c r="I134" i="35"/>
  <c r="I141" i="35"/>
  <c r="I164" i="35"/>
  <c r="I26" i="35"/>
  <c r="I40" i="35"/>
  <c r="I54" i="35"/>
  <c r="I60" i="35"/>
  <c r="I255" i="35"/>
  <c r="I256" i="35"/>
  <c r="I266" i="35"/>
  <c r="I276" i="35"/>
  <c r="I284" i="35"/>
  <c r="I197" i="35"/>
  <c r="I146" i="35"/>
  <c r="I185" i="35"/>
  <c r="I156" i="35"/>
  <c r="I42" i="35"/>
  <c r="I48" i="35"/>
  <c r="I53" i="35"/>
  <c r="I59" i="35"/>
  <c r="I260" i="35"/>
  <c r="I265" i="35"/>
  <c r="I289" i="35"/>
  <c r="I293" i="35"/>
  <c r="I280" i="35"/>
  <c r="I129" i="35"/>
  <c r="I137" i="35"/>
  <c r="I143" i="35"/>
  <c r="I148" i="35"/>
  <c r="I194" i="35"/>
  <c r="I206" i="35"/>
  <c r="I25" i="35"/>
  <c r="I47" i="35"/>
  <c r="I52" i="35"/>
  <c r="I246" i="35"/>
  <c r="I259" i="35"/>
  <c r="I286" i="35"/>
  <c r="I295" i="35"/>
  <c r="I298" i="35"/>
  <c r="I291" i="34"/>
  <c r="I130" i="35"/>
  <c r="I136" i="35"/>
  <c r="I153" i="35"/>
  <c r="I161" i="35"/>
  <c r="I170" i="35"/>
  <c r="I10" i="35"/>
  <c r="I18" i="35"/>
  <c r="I33" i="35"/>
  <c r="I37" i="35"/>
  <c r="I45" i="35"/>
  <c r="I51" i="35"/>
  <c r="I245" i="35"/>
  <c r="I253" i="35"/>
  <c r="I258" i="35"/>
  <c r="I264" i="35"/>
  <c r="I270" i="35"/>
  <c r="I274" i="35"/>
  <c r="I294" i="35"/>
  <c r="I139" i="35"/>
  <c r="I144" i="35"/>
  <c r="I222" i="35"/>
  <c r="I160" i="35"/>
  <c r="I174" i="35"/>
  <c r="I204" i="35"/>
  <c r="I22" i="35"/>
  <c r="I30" i="35"/>
  <c r="I44" i="35"/>
  <c r="I56" i="35"/>
  <c r="I247" i="35"/>
  <c r="I263" i="35"/>
  <c r="I273" i="35"/>
  <c r="I281" i="35"/>
  <c r="I287" i="35"/>
  <c r="I131" i="35"/>
  <c r="I191" i="35"/>
  <c r="I147" i="35"/>
  <c r="I167" i="35"/>
  <c r="I168" i="35"/>
  <c r="I173" i="35"/>
  <c r="I9" i="35"/>
  <c r="I17" i="35"/>
  <c r="I29" i="35"/>
  <c r="I32" i="35"/>
  <c r="I36" i="35"/>
  <c r="I50" i="35"/>
  <c r="I252" i="35"/>
  <c r="I257" i="35"/>
  <c r="I269" i="35"/>
  <c r="I272" i="35"/>
  <c r="I299" i="35"/>
  <c r="I316" i="34"/>
  <c r="I365" i="34"/>
  <c r="I352" i="34"/>
  <c r="I362" i="34"/>
  <c r="I333" i="34"/>
  <c r="I317" i="34"/>
  <c r="I309" i="34"/>
  <c r="I359" i="34"/>
  <c r="I358" i="34"/>
  <c r="I356" i="34"/>
  <c r="I172" i="34"/>
  <c r="I363" i="34"/>
  <c r="I360" i="34"/>
  <c r="I328" i="34"/>
  <c r="I324" i="34"/>
  <c r="I303" i="34"/>
  <c r="I321" i="34"/>
  <c r="I318" i="34"/>
  <c r="I315" i="34"/>
  <c r="I312" i="34"/>
  <c r="I307" i="34"/>
  <c r="I304" i="34"/>
  <c r="I351" i="34"/>
  <c r="I350" i="34"/>
  <c r="I349" i="34"/>
  <c r="I347" i="34"/>
  <c r="I345" i="34"/>
  <c r="I342" i="34"/>
  <c r="I340" i="34"/>
  <c r="I326" i="34"/>
  <c r="I311" i="34"/>
  <c r="I280" i="34"/>
  <c r="H280" i="34"/>
  <c r="G280" i="34"/>
  <c r="F280" i="34" s="1"/>
  <c r="I279" i="34"/>
  <c r="H279" i="34"/>
  <c r="G279" i="34"/>
  <c r="I278" i="34"/>
  <c r="H278" i="34"/>
  <c r="G278" i="34"/>
  <c r="F278" i="34" s="1"/>
  <c r="I277" i="34"/>
  <c r="H277" i="34"/>
  <c r="G277" i="34"/>
  <c r="F277" i="34" s="1"/>
  <c r="I276" i="34"/>
  <c r="H276" i="34"/>
  <c r="G276" i="34"/>
  <c r="F276" i="34" s="1"/>
  <c r="I275" i="34"/>
  <c r="H275" i="34"/>
  <c r="G275" i="34"/>
  <c r="I274" i="34"/>
  <c r="H274" i="34"/>
  <c r="G274" i="34"/>
  <c r="F274" i="34" s="1"/>
  <c r="I273" i="34"/>
  <c r="H273" i="34"/>
  <c r="G273" i="34"/>
  <c r="F273" i="34" s="1"/>
  <c r="H272" i="34"/>
  <c r="G272" i="34"/>
  <c r="F272" i="34" s="1"/>
  <c r="H271" i="34"/>
  <c r="G271" i="34"/>
  <c r="F271" i="34" s="1"/>
  <c r="H270" i="34"/>
  <c r="G270" i="34"/>
  <c r="F270" i="34" s="1"/>
  <c r="H269" i="34"/>
  <c r="G269" i="34"/>
  <c r="F269" i="34" s="1"/>
  <c r="H268" i="34"/>
  <c r="G268" i="34"/>
  <c r="F268" i="34" s="1"/>
  <c r="H267" i="34"/>
  <c r="G267" i="34"/>
  <c r="F267" i="34" s="1"/>
  <c r="H266" i="34"/>
  <c r="G266" i="34"/>
  <c r="F266" i="34" s="1"/>
  <c r="H265" i="34"/>
  <c r="G265" i="34"/>
  <c r="F265" i="34" s="1"/>
  <c r="H264" i="34"/>
  <c r="G264" i="34"/>
  <c r="F264" i="34" s="1"/>
  <c r="H263" i="34"/>
  <c r="G263" i="34"/>
  <c r="F263" i="34" s="1"/>
  <c r="H262" i="34"/>
  <c r="G262" i="34"/>
  <c r="F262" i="34" s="1"/>
  <c r="H261" i="34"/>
  <c r="G261" i="34"/>
  <c r="F261" i="34" s="1"/>
  <c r="H260" i="34"/>
  <c r="G260" i="34"/>
  <c r="F260" i="34" s="1"/>
  <c r="H259" i="34"/>
  <c r="G259" i="34"/>
  <c r="F259" i="34" s="1"/>
  <c r="H258" i="34"/>
  <c r="G258" i="34"/>
  <c r="F258" i="34" s="1"/>
  <c r="H257" i="34"/>
  <c r="G257" i="34"/>
  <c r="F257" i="34" s="1"/>
  <c r="H256" i="34"/>
  <c r="G256" i="34"/>
  <c r="F256" i="34" s="1"/>
  <c r="H255" i="34"/>
  <c r="G255" i="34"/>
  <c r="F255" i="34" s="1"/>
  <c r="H254" i="34"/>
  <c r="G254" i="34"/>
  <c r="F254" i="34" s="1"/>
  <c r="H253" i="34"/>
  <c r="G253" i="34"/>
  <c r="F253" i="34" s="1"/>
  <c r="H252" i="34"/>
  <c r="G252" i="34"/>
  <c r="F252" i="34" s="1"/>
  <c r="H251" i="34"/>
  <c r="G251" i="34"/>
  <c r="F251" i="34" s="1"/>
  <c r="H250" i="34"/>
  <c r="G250" i="34"/>
  <c r="F250" i="34" s="1"/>
  <c r="H249" i="34"/>
  <c r="G249" i="34"/>
  <c r="F249" i="34" s="1"/>
  <c r="H248" i="34"/>
  <c r="G248" i="34"/>
  <c r="F248" i="34" s="1"/>
  <c r="H247" i="34"/>
  <c r="G247" i="34"/>
  <c r="F247" i="34" s="1"/>
  <c r="H246" i="34"/>
  <c r="G246" i="34"/>
  <c r="F246" i="34" s="1"/>
  <c r="H245" i="34"/>
  <c r="G245" i="34"/>
  <c r="F245" i="34" s="1"/>
  <c r="H244" i="34"/>
  <c r="G244" i="34"/>
  <c r="F244" i="34" s="1"/>
  <c r="H243" i="34"/>
  <c r="G243" i="34"/>
  <c r="F243" i="34" s="1"/>
  <c r="H242" i="34"/>
  <c r="G242" i="34"/>
  <c r="F242" i="34" s="1"/>
  <c r="H241" i="34"/>
  <c r="G241" i="34"/>
  <c r="F241" i="34" s="1"/>
  <c r="H240" i="34"/>
  <c r="G240" i="34"/>
  <c r="F240" i="34" s="1"/>
  <c r="H239" i="34"/>
  <c r="G239" i="34"/>
  <c r="F239" i="34" s="1"/>
  <c r="H238" i="34"/>
  <c r="G238" i="34"/>
  <c r="F238" i="34" s="1"/>
  <c r="H237" i="34"/>
  <c r="G237" i="34"/>
  <c r="F237" i="34" s="1"/>
  <c r="H236" i="34"/>
  <c r="G236" i="34"/>
  <c r="F236" i="34" s="1"/>
  <c r="H235" i="34"/>
  <c r="G235" i="34"/>
  <c r="F235" i="34" s="1"/>
  <c r="H234" i="34"/>
  <c r="G234" i="34"/>
  <c r="F234" i="34" s="1"/>
  <c r="H233" i="34"/>
  <c r="G233" i="34"/>
  <c r="F233" i="34" s="1"/>
  <c r="H232" i="34"/>
  <c r="G232" i="34"/>
  <c r="F232" i="34" s="1"/>
  <c r="H231" i="34"/>
  <c r="G231" i="34"/>
  <c r="F231" i="34" s="1"/>
  <c r="H230" i="34"/>
  <c r="G230" i="34"/>
  <c r="F230" i="34" s="1"/>
  <c r="H229" i="34"/>
  <c r="G229" i="34"/>
  <c r="F229" i="34" s="1"/>
  <c r="H228" i="34"/>
  <c r="G228" i="34"/>
  <c r="F228" i="34" s="1"/>
  <c r="H227" i="34"/>
  <c r="G227" i="34"/>
  <c r="F227" i="34" s="1"/>
  <c r="H226" i="34"/>
  <c r="G226" i="34"/>
  <c r="F226" i="34" s="1"/>
  <c r="H225" i="34"/>
  <c r="G225" i="34"/>
  <c r="F225" i="34" s="1"/>
  <c r="H224" i="34"/>
  <c r="G224" i="34"/>
  <c r="F224" i="34" s="1"/>
  <c r="H223" i="34"/>
  <c r="G223" i="34"/>
  <c r="F223" i="34" s="1"/>
  <c r="H222" i="34"/>
  <c r="G222" i="34"/>
  <c r="F222" i="34" s="1"/>
  <c r="H221" i="34"/>
  <c r="G221" i="34"/>
  <c r="F221" i="34" s="1"/>
  <c r="H220" i="34"/>
  <c r="G220" i="34"/>
  <c r="F220" i="34" s="1"/>
  <c r="H219" i="34"/>
  <c r="G219" i="34"/>
  <c r="F219" i="34" s="1"/>
  <c r="H218" i="34"/>
  <c r="G218" i="34"/>
  <c r="F218" i="34" s="1"/>
  <c r="H217" i="34"/>
  <c r="G217" i="34"/>
  <c r="F217" i="34" s="1"/>
  <c r="H216" i="34"/>
  <c r="G216" i="34"/>
  <c r="F216" i="34" s="1"/>
  <c r="H215" i="34"/>
  <c r="G215" i="34"/>
  <c r="F215" i="34" s="1"/>
  <c r="H214" i="34"/>
  <c r="G214" i="34"/>
  <c r="F214" i="34" s="1"/>
  <c r="H213" i="34"/>
  <c r="G213" i="34"/>
  <c r="F213" i="34" s="1"/>
  <c r="H212" i="34"/>
  <c r="G212" i="34"/>
  <c r="F212" i="34" s="1"/>
  <c r="H211" i="34"/>
  <c r="G211" i="34"/>
  <c r="F211" i="34" s="1"/>
  <c r="H210" i="34"/>
  <c r="G210" i="34"/>
  <c r="F210" i="34" s="1"/>
  <c r="H209" i="34"/>
  <c r="G209" i="34"/>
  <c r="F209" i="34" s="1"/>
  <c r="H208" i="34"/>
  <c r="G208" i="34"/>
  <c r="F208" i="34" s="1"/>
  <c r="I207" i="34"/>
  <c r="H207" i="34"/>
  <c r="G207" i="34"/>
  <c r="F207" i="34" s="1"/>
  <c r="H206" i="34"/>
  <c r="G206" i="34"/>
  <c r="F206" i="34" s="1"/>
  <c r="H205" i="34"/>
  <c r="G205" i="34"/>
  <c r="F205" i="34" s="1"/>
  <c r="H174" i="34"/>
  <c r="G174" i="34"/>
  <c r="F174" i="34" s="1"/>
  <c r="H204" i="34"/>
  <c r="G204" i="34"/>
  <c r="F204" i="34" s="1"/>
  <c r="I202" i="34"/>
  <c r="H202" i="34"/>
  <c r="G202" i="34"/>
  <c r="H160" i="34"/>
  <c r="G160" i="34"/>
  <c r="F160" i="34" s="1"/>
  <c r="H323" i="34"/>
  <c r="G323" i="34"/>
  <c r="F323" i="34" s="1"/>
  <c r="H199" i="34"/>
  <c r="G199" i="34"/>
  <c r="F199" i="34" s="1"/>
  <c r="I198" i="34"/>
  <c r="H198" i="34"/>
  <c r="G198" i="34"/>
  <c r="F198" i="34" s="1"/>
  <c r="H197" i="34"/>
  <c r="G197" i="34"/>
  <c r="F197" i="34" s="1"/>
  <c r="I196" i="34"/>
  <c r="H196" i="34"/>
  <c r="G196" i="34"/>
  <c r="F196" i="34" s="1"/>
  <c r="H195" i="34"/>
  <c r="G195" i="34"/>
  <c r="F195" i="34" s="1"/>
  <c r="H203" i="34"/>
  <c r="G203" i="34"/>
  <c r="F203" i="34" s="1"/>
  <c r="H201" i="34"/>
  <c r="G201" i="34"/>
  <c r="F201" i="34" s="1"/>
  <c r="H192" i="34"/>
  <c r="G192" i="34"/>
  <c r="H200" i="34"/>
  <c r="G200" i="34"/>
  <c r="F200" i="34" s="1"/>
  <c r="H190" i="34"/>
  <c r="G190" i="34"/>
  <c r="F190" i="34" s="1"/>
  <c r="H189" i="34"/>
  <c r="G189" i="34"/>
  <c r="I188" i="34"/>
  <c r="H188" i="34"/>
  <c r="G188" i="34"/>
  <c r="I187" i="34"/>
  <c r="H187" i="34"/>
  <c r="G187" i="34"/>
  <c r="F187" i="34" s="1"/>
  <c r="H186" i="34"/>
  <c r="G186" i="34"/>
  <c r="F186" i="34" s="1"/>
  <c r="H185" i="34"/>
  <c r="G185" i="34"/>
  <c r="F185" i="34" s="1"/>
  <c r="H184" i="34"/>
  <c r="G184" i="34"/>
  <c r="F184" i="34" s="1"/>
  <c r="H194" i="34"/>
  <c r="G194" i="34"/>
  <c r="F194" i="34" s="1"/>
  <c r="H182" i="34"/>
  <c r="G182" i="34"/>
  <c r="F182" i="34" s="1"/>
  <c r="I181" i="34"/>
  <c r="H181" i="34"/>
  <c r="G181" i="34"/>
  <c r="F181" i="34" s="1"/>
  <c r="I180" i="34"/>
  <c r="H180" i="34"/>
  <c r="G180" i="34"/>
  <c r="F180" i="34" s="1"/>
  <c r="I179" i="34"/>
  <c r="H179" i="34"/>
  <c r="G179" i="34"/>
  <c r="F179" i="34" s="1"/>
  <c r="I178" i="34"/>
  <c r="H178" i="34"/>
  <c r="G178" i="34"/>
  <c r="F178" i="34" s="1"/>
  <c r="I177" i="34"/>
  <c r="H177" i="34"/>
  <c r="G177" i="34"/>
  <c r="F177" i="34" s="1"/>
  <c r="I176" i="34"/>
  <c r="H176" i="34"/>
  <c r="G176" i="34"/>
  <c r="F176" i="34" s="1"/>
  <c r="H193" i="34"/>
  <c r="G193" i="34"/>
  <c r="F193" i="34" s="1"/>
  <c r="H159" i="34"/>
  <c r="G159" i="34"/>
  <c r="F159" i="34" s="1"/>
  <c r="H173" i="34"/>
  <c r="G173" i="34"/>
  <c r="F173" i="34" s="1"/>
  <c r="H191" i="34"/>
  <c r="G191" i="34"/>
  <c r="F191" i="34" s="1"/>
  <c r="I171" i="34"/>
  <c r="H171" i="34"/>
  <c r="G171" i="34"/>
  <c r="F171" i="34" s="1"/>
  <c r="H170" i="34"/>
  <c r="G170" i="34"/>
  <c r="F170" i="34" s="1"/>
  <c r="H169" i="34"/>
  <c r="G169" i="34"/>
  <c r="F169" i="34" s="1"/>
  <c r="I168" i="34"/>
  <c r="H168" i="34"/>
  <c r="G168" i="34"/>
  <c r="F168" i="34" s="1"/>
  <c r="I167" i="34"/>
  <c r="H167" i="34"/>
  <c r="G167" i="34"/>
  <c r="F167" i="34" s="1"/>
  <c r="I166" i="34"/>
  <c r="H166" i="34"/>
  <c r="G166" i="34"/>
  <c r="F166" i="34" s="1"/>
  <c r="H165" i="34"/>
  <c r="G165" i="34"/>
  <c r="F165" i="34" s="1"/>
  <c r="I164" i="34"/>
  <c r="H164" i="34"/>
  <c r="G164" i="34"/>
  <c r="F164" i="34" s="1"/>
  <c r="I163" i="34"/>
  <c r="H163" i="34"/>
  <c r="G163" i="34"/>
  <c r="F163" i="34" s="1"/>
  <c r="I162" i="34"/>
  <c r="H162" i="34"/>
  <c r="G162" i="34"/>
  <c r="F162" i="34" s="1"/>
  <c r="H161" i="34"/>
  <c r="G161" i="34"/>
  <c r="I183" i="34"/>
  <c r="H183" i="34"/>
  <c r="G183" i="34"/>
  <c r="F183" i="34" s="1"/>
  <c r="H175" i="34"/>
  <c r="G175" i="34"/>
  <c r="F175" i="34" s="1"/>
  <c r="H158" i="34"/>
  <c r="G158" i="34"/>
  <c r="F158" i="34" s="1"/>
  <c r="H157" i="34"/>
  <c r="G157" i="34"/>
  <c r="F157" i="34" s="1"/>
  <c r="I156" i="34"/>
  <c r="H156" i="34"/>
  <c r="G156" i="34"/>
  <c r="H155" i="34"/>
  <c r="G155" i="34"/>
  <c r="F155" i="34" s="1"/>
  <c r="I154" i="34"/>
  <c r="H154" i="34"/>
  <c r="G154" i="34"/>
  <c r="F154" i="34" s="1"/>
  <c r="H153" i="34"/>
  <c r="G153" i="34"/>
  <c r="F153" i="34" s="1"/>
  <c r="H152" i="34"/>
  <c r="G152" i="34"/>
  <c r="F152" i="34" s="1"/>
  <c r="H151" i="34"/>
  <c r="G151" i="34"/>
  <c r="F151" i="34" s="1"/>
  <c r="H150" i="34"/>
  <c r="G150" i="34"/>
  <c r="F150" i="34" s="1"/>
  <c r="H149" i="34"/>
  <c r="G149" i="34"/>
  <c r="F149" i="34" s="1"/>
  <c r="H148" i="34"/>
  <c r="G148" i="34"/>
  <c r="F148" i="34" s="1"/>
  <c r="H147" i="34"/>
  <c r="G147" i="34"/>
  <c r="F147" i="34" s="1"/>
  <c r="H146" i="34"/>
  <c r="G146" i="34"/>
  <c r="F146" i="34" s="1"/>
  <c r="H145" i="34"/>
  <c r="G145" i="34"/>
  <c r="F145" i="34" s="1"/>
  <c r="H144" i="34"/>
  <c r="G144" i="34"/>
  <c r="F144" i="34" s="1"/>
  <c r="H143" i="34"/>
  <c r="G143" i="34"/>
  <c r="F143" i="34" s="1"/>
  <c r="H142" i="34"/>
  <c r="G142" i="34"/>
  <c r="F142" i="34" s="1"/>
  <c r="I141" i="34"/>
  <c r="H141" i="34"/>
  <c r="G141" i="34"/>
  <c r="F141" i="34" s="1"/>
  <c r="H140" i="34"/>
  <c r="G140" i="34"/>
  <c r="F140" i="34" s="1"/>
  <c r="H139" i="34"/>
  <c r="G139" i="34"/>
  <c r="F139" i="34" s="1"/>
  <c r="H138" i="34"/>
  <c r="G138" i="34"/>
  <c r="F138" i="34" s="1"/>
  <c r="H137" i="34"/>
  <c r="G137" i="34"/>
  <c r="F137" i="34" s="1"/>
  <c r="H136" i="34"/>
  <c r="G136" i="34"/>
  <c r="F136" i="34" s="1"/>
  <c r="H135" i="34"/>
  <c r="G135" i="34"/>
  <c r="F135" i="34" s="1"/>
  <c r="H134" i="34"/>
  <c r="G134" i="34"/>
  <c r="F134" i="34" s="1"/>
  <c r="H133" i="34"/>
  <c r="G133" i="34"/>
  <c r="F133" i="34" s="1"/>
  <c r="H132" i="34"/>
  <c r="G132" i="34"/>
  <c r="F132" i="34" s="1"/>
  <c r="H131" i="34"/>
  <c r="G131" i="34"/>
  <c r="F131" i="34" s="1"/>
  <c r="H130" i="34"/>
  <c r="G130" i="34"/>
  <c r="F130" i="34" s="1"/>
  <c r="H129" i="34"/>
  <c r="G129" i="34"/>
  <c r="F129" i="34" s="1"/>
  <c r="H128" i="34"/>
  <c r="G128" i="34"/>
  <c r="F128" i="34" s="1"/>
  <c r="H127" i="34"/>
  <c r="G127" i="34"/>
  <c r="F127" i="34" s="1"/>
  <c r="H126" i="34"/>
  <c r="G126" i="34"/>
  <c r="F126" i="34" s="1"/>
  <c r="H125" i="34"/>
  <c r="G125" i="34"/>
  <c r="F125" i="34" s="1"/>
  <c r="H124" i="34"/>
  <c r="G124" i="34"/>
  <c r="F124" i="34" s="1"/>
  <c r="H123" i="34"/>
  <c r="G123" i="34"/>
  <c r="F123" i="34" s="1"/>
  <c r="H122" i="34"/>
  <c r="G122" i="34"/>
  <c r="F122" i="34" s="1"/>
  <c r="H121" i="34"/>
  <c r="G121" i="34"/>
  <c r="F121" i="34" s="1"/>
  <c r="H120" i="34"/>
  <c r="G120" i="34"/>
  <c r="F120" i="34" s="1"/>
  <c r="H119" i="34"/>
  <c r="G119" i="34"/>
  <c r="F119" i="34" s="1"/>
  <c r="H118" i="34"/>
  <c r="G118" i="34"/>
  <c r="F118" i="34" s="1"/>
  <c r="H117" i="34"/>
  <c r="G117" i="34"/>
  <c r="F117" i="34" s="1"/>
  <c r="H116" i="34"/>
  <c r="G116" i="34"/>
  <c r="F116" i="34" s="1"/>
  <c r="H115" i="34"/>
  <c r="G115" i="34"/>
  <c r="F115" i="34" s="1"/>
  <c r="H114" i="34"/>
  <c r="G114" i="34"/>
  <c r="F114" i="34" s="1"/>
  <c r="H113" i="34"/>
  <c r="G113" i="34"/>
  <c r="F113" i="34" s="1"/>
  <c r="H112" i="34"/>
  <c r="G112" i="34"/>
  <c r="F112" i="34" s="1"/>
  <c r="H111" i="34"/>
  <c r="G111" i="34"/>
  <c r="F111" i="34" s="1"/>
  <c r="H110" i="34"/>
  <c r="G110" i="34"/>
  <c r="F110" i="34" s="1"/>
  <c r="H109" i="34"/>
  <c r="G109" i="34"/>
  <c r="F109" i="34" s="1"/>
  <c r="H108" i="34"/>
  <c r="G108" i="34"/>
  <c r="F108" i="34" s="1"/>
  <c r="H107" i="34"/>
  <c r="G107" i="34"/>
  <c r="F107" i="34" s="1"/>
  <c r="H106" i="34"/>
  <c r="G106" i="34"/>
  <c r="F106" i="34" s="1"/>
  <c r="H105" i="34"/>
  <c r="G105" i="34"/>
  <c r="F105" i="34" s="1"/>
  <c r="H104" i="34"/>
  <c r="G104" i="34"/>
  <c r="F104" i="34" s="1"/>
  <c r="H103" i="34"/>
  <c r="G103" i="34"/>
  <c r="F103" i="34" s="1"/>
  <c r="H102" i="34"/>
  <c r="G102" i="34"/>
  <c r="F102" i="34" s="1"/>
  <c r="H101" i="34"/>
  <c r="G101" i="34"/>
  <c r="F101" i="34" s="1"/>
  <c r="H100" i="34"/>
  <c r="G100" i="34"/>
  <c r="F100" i="34" s="1"/>
  <c r="H99" i="34"/>
  <c r="G99" i="34"/>
  <c r="F99" i="34" s="1"/>
  <c r="H98" i="34"/>
  <c r="G98" i="34"/>
  <c r="F98" i="34" s="1"/>
  <c r="H97" i="34"/>
  <c r="G97" i="34"/>
  <c r="F97" i="34" s="1"/>
  <c r="H96" i="34"/>
  <c r="G96" i="34"/>
  <c r="F96" i="34" s="1"/>
  <c r="H95" i="34"/>
  <c r="G95" i="34"/>
  <c r="F95" i="34" s="1"/>
  <c r="H94" i="34"/>
  <c r="G94" i="34"/>
  <c r="H93" i="34"/>
  <c r="G93" i="34"/>
  <c r="F93" i="34" s="1"/>
  <c r="H92" i="34"/>
  <c r="G92" i="34"/>
  <c r="F92" i="34" s="1"/>
  <c r="H91" i="34"/>
  <c r="G91" i="34"/>
  <c r="H90" i="34"/>
  <c r="G90" i="34"/>
  <c r="F90" i="34" s="1"/>
  <c r="H89" i="34"/>
  <c r="G89" i="34"/>
  <c r="F89" i="34" s="1"/>
  <c r="H88" i="34"/>
  <c r="G88" i="34"/>
  <c r="F88" i="34" s="1"/>
  <c r="I87" i="34"/>
  <c r="H87" i="34"/>
  <c r="G87" i="34"/>
  <c r="H86" i="34"/>
  <c r="G86" i="34"/>
  <c r="F86" i="34" s="1"/>
  <c r="H85" i="34"/>
  <c r="G85" i="34"/>
  <c r="F85" i="34" s="1"/>
  <c r="H84" i="34"/>
  <c r="G84" i="34"/>
  <c r="F84" i="34" s="1"/>
  <c r="H83" i="34"/>
  <c r="G83" i="34"/>
  <c r="F83" i="34" s="1"/>
  <c r="H82" i="34"/>
  <c r="G82" i="34"/>
  <c r="F82" i="34" s="1"/>
  <c r="H81" i="34"/>
  <c r="G81" i="34"/>
  <c r="F81" i="34" s="1"/>
  <c r="H80" i="34"/>
  <c r="G80" i="34"/>
  <c r="F80" i="34" s="1"/>
  <c r="H79" i="34"/>
  <c r="G79" i="34"/>
  <c r="F79" i="34" s="1"/>
  <c r="I78" i="34"/>
  <c r="H78" i="34"/>
  <c r="G78" i="34"/>
  <c r="F78" i="34" s="1"/>
  <c r="H77" i="34"/>
  <c r="G77" i="34"/>
  <c r="F77" i="34" s="1"/>
  <c r="H76" i="34"/>
  <c r="G76" i="34"/>
  <c r="F76" i="34" s="1"/>
  <c r="H75" i="34"/>
  <c r="G75" i="34"/>
  <c r="F75" i="34" s="1"/>
  <c r="H74" i="34"/>
  <c r="G74" i="34"/>
  <c r="F74" i="34" s="1"/>
  <c r="H73" i="34"/>
  <c r="G73" i="34"/>
  <c r="F73" i="34" s="1"/>
  <c r="H72" i="34"/>
  <c r="G72" i="34"/>
  <c r="H71" i="34"/>
  <c r="G71" i="34"/>
  <c r="F71" i="34" s="1"/>
  <c r="H70" i="34"/>
  <c r="G70" i="34"/>
  <c r="F70" i="34" s="1"/>
  <c r="H69" i="34"/>
  <c r="G69" i="34"/>
  <c r="F69" i="34" s="1"/>
  <c r="H68" i="34"/>
  <c r="G68" i="34"/>
  <c r="F68" i="34" s="1"/>
  <c r="H67" i="34"/>
  <c r="G67" i="34"/>
  <c r="F67" i="34" s="1"/>
  <c r="H66" i="34"/>
  <c r="G66" i="34"/>
  <c r="F66" i="34" s="1"/>
  <c r="H65" i="34"/>
  <c r="G65" i="34"/>
  <c r="F65" i="34" s="1"/>
  <c r="H64" i="34"/>
  <c r="G64" i="34"/>
  <c r="F64" i="34" s="1"/>
  <c r="H63" i="34"/>
  <c r="G63" i="34"/>
  <c r="F63" i="34" s="1"/>
  <c r="H62" i="34"/>
  <c r="G62" i="34"/>
  <c r="F62" i="34" s="1"/>
  <c r="H61" i="34"/>
  <c r="G61" i="34"/>
  <c r="F61" i="34" s="1"/>
  <c r="H60" i="34"/>
  <c r="G60" i="34"/>
  <c r="F60" i="34" s="1"/>
  <c r="H59" i="34"/>
  <c r="G59" i="34"/>
  <c r="F59" i="34" s="1"/>
  <c r="H58" i="34"/>
  <c r="G58" i="34"/>
  <c r="F58" i="34" s="1"/>
  <c r="H57" i="34"/>
  <c r="G57" i="34"/>
  <c r="F57" i="34" s="1"/>
  <c r="H56" i="34"/>
  <c r="G56" i="34"/>
  <c r="F56" i="34" s="1"/>
  <c r="H55" i="34"/>
  <c r="G55" i="34"/>
  <c r="F55" i="34" s="1"/>
  <c r="H54" i="34"/>
  <c r="G54" i="34"/>
  <c r="F54" i="34" s="1"/>
  <c r="H53" i="34"/>
  <c r="G53" i="34"/>
  <c r="F53" i="34" s="1"/>
  <c r="H52" i="34"/>
  <c r="G52" i="34"/>
  <c r="F52" i="34" s="1"/>
  <c r="I51" i="34"/>
  <c r="H51" i="34"/>
  <c r="G51" i="34"/>
  <c r="F51" i="34" s="1"/>
  <c r="H50" i="34"/>
  <c r="G50" i="34"/>
  <c r="F50" i="34" s="1"/>
  <c r="H49" i="34"/>
  <c r="G49" i="34"/>
  <c r="F49" i="34" s="1"/>
  <c r="H48" i="34"/>
  <c r="G48" i="34"/>
  <c r="F48" i="34" s="1"/>
  <c r="H47" i="34"/>
  <c r="G47" i="34"/>
  <c r="F47" i="34" s="1"/>
  <c r="H46" i="34"/>
  <c r="G46" i="34"/>
  <c r="F46" i="34" s="1"/>
  <c r="H45" i="34"/>
  <c r="G45" i="34"/>
  <c r="F45" i="34" s="1"/>
  <c r="H44" i="34"/>
  <c r="G44" i="34"/>
  <c r="F44" i="34" s="1"/>
  <c r="H43" i="34"/>
  <c r="G43" i="34"/>
  <c r="F43" i="34" s="1"/>
  <c r="H42" i="34"/>
  <c r="G42" i="34"/>
  <c r="F42" i="34" s="1"/>
  <c r="H41" i="34"/>
  <c r="G41" i="34"/>
  <c r="F41" i="34" s="1"/>
  <c r="I40" i="34"/>
  <c r="H40" i="34"/>
  <c r="G40" i="34"/>
  <c r="F40" i="34" s="1"/>
  <c r="I39" i="34"/>
  <c r="H39" i="34"/>
  <c r="G39" i="34"/>
  <c r="F39" i="34" s="1"/>
  <c r="H38" i="34"/>
  <c r="G38" i="34"/>
  <c r="F38" i="34" s="1"/>
  <c r="H37" i="34"/>
  <c r="G37" i="34"/>
  <c r="F37" i="34" s="1"/>
  <c r="H36" i="34"/>
  <c r="G36" i="34"/>
  <c r="F36" i="34" s="1"/>
  <c r="H35" i="34"/>
  <c r="G35" i="34"/>
  <c r="F35" i="34" s="1"/>
  <c r="H34" i="34"/>
  <c r="G34" i="34"/>
  <c r="F34" i="34" s="1"/>
  <c r="I33" i="34"/>
  <c r="H33" i="34"/>
  <c r="G33" i="34"/>
  <c r="F33" i="34" s="1"/>
  <c r="I32" i="34"/>
  <c r="H32" i="34"/>
  <c r="G32" i="34"/>
  <c r="F32" i="34" s="1"/>
  <c r="H31" i="34"/>
  <c r="G31" i="34"/>
  <c r="F31" i="34" s="1"/>
  <c r="H30" i="34"/>
  <c r="G30" i="34"/>
  <c r="F30" i="34" s="1"/>
  <c r="H29" i="34"/>
  <c r="G29" i="34"/>
  <c r="F29" i="34" s="1"/>
  <c r="H28" i="34"/>
  <c r="G28" i="34"/>
  <c r="F28" i="34" s="1"/>
  <c r="H27" i="34"/>
  <c r="G27" i="34"/>
  <c r="F27" i="34" s="1"/>
  <c r="H26" i="34"/>
  <c r="G26" i="34"/>
  <c r="F26" i="34" s="1"/>
  <c r="H25" i="34"/>
  <c r="G25" i="34"/>
  <c r="F25" i="34" s="1"/>
  <c r="H24" i="34"/>
  <c r="G24" i="34"/>
  <c r="F24" i="34" s="1"/>
  <c r="H23" i="34"/>
  <c r="G23" i="34"/>
  <c r="F23" i="34" s="1"/>
  <c r="H22" i="34"/>
  <c r="G22" i="34"/>
  <c r="F22" i="34" s="1"/>
  <c r="H21" i="34"/>
  <c r="G21" i="34"/>
  <c r="F21" i="34" s="1"/>
  <c r="H20" i="34"/>
  <c r="G20" i="34"/>
  <c r="F20" i="34" s="1"/>
  <c r="H19" i="34"/>
  <c r="G19" i="34"/>
  <c r="F19" i="34" s="1"/>
  <c r="H18" i="34"/>
  <c r="G18" i="34"/>
  <c r="F18" i="34" s="1"/>
  <c r="H17" i="34"/>
  <c r="G17" i="34"/>
  <c r="F17" i="34" s="1"/>
  <c r="H16" i="34"/>
  <c r="G16" i="34"/>
  <c r="F16" i="34" s="1"/>
  <c r="H15" i="34"/>
  <c r="G15" i="34"/>
  <c r="F15" i="34" s="1"/>
  <c r="H14" i="34"/>
  <c r="G14" i="34"/>
  <c r="F14" i="34" s="1"/>
  <c r="H13" i="34"/>
  <c r="G13" i="34"/>
  <c r="F13" i="34" s="1"/>
  <c r="H12" i="34"/>
  <c r="G12" i="34"/>
  <c r="F12" i="34" s="1"/>
  <c r="H11" i="34"/>
  <c r="G11" i="34"/>
  <c r="F11" i="34" s="1"/>
  <c r="H10" i="34"/>
  <c r="G10" i="34"/>
  <c r="F10" i="34" s="1"/>
  <c r="H9" i="34"/>
  <c r="G9" i="34"/>
  <c r="F9" i="34" s="1"/>
  <c r="N350" i="31"/>
  <c r="M350" i="31"/>
  <c r="N349" i="31"/>
  <c r="M349" i="31"/>
  <c r="N348" i="31"/>
  <c r="M348" i="31"/>
  <c r="N347" i="31"/>
  <c r="M347" i="31"/>
  <c r="N346" i="31"/>
  <c r="M346" i="31"/>
  <c r="N345" i="31"/>
  <c r="M345" i="31"/>
  <c r="N344" i="31"/>
  <c r="M344" i="31"/>
  <c r="N343" i="31"/>
  <c r="M343" i="31"/>
  <c r="N342" i="31"/>
  <c r="M342" i="31"/>
  <c r="N341" i="31"/>
  <c r="M341" i="31"/>
  <c r="N340" i="31"/>
  <c r="M340" i="31"/>
  <c r="N339" i="31"/>
  <c r="M339" i="31"/>
  <c r="N338" i="31"/>
  <c r="M338" i="31"/>
  <c r="N337" i="31"/>
  <c r="M337" i="31"/>
  <c r="N336" i="31"/>
  <c r="M336" i="31"/>
  <c r="N335" i="31"/>
  <c r="M335" i="31"/>
  <c r="N334" i="31"/>
  <c r="M334" i="31"/>
  <c r="N333" i="31"/>
  <c r="M333" i="31"/>
  <c r="N332" i="31"/>
  <c r="M332" i="31"/>
  <c r="N331" i="31"/>
  <c r="M331" i="31"/>
  <c r="N330" i="31"/>
  <c r="M330" i="31"/>
  <c r="N329" i="31"/>
  <c r="M329" i="31"/>
  <c r="N328" i="31"/>
  <c r="M328" i="31"/>
  <c r="N327" i="31"/>
  <c r="M327" i="31"/>
  <c r="N326" i="31"/>
  <c r="M326" i="31"/>
  <c r="N325" i="31"/>
  <c r="M325" i="31"/>
  <c r="N324" i="31"/>
  <c r="M324" i="31"/>
  <c r="N323" i="31"/>
  <c r="M323" i="31"/>
  <c r="N322" i="31"/>
  <c r="M322" i="31"/>
  <c r="N321" i="31"/>
  <c r="M321" i="31"/>
  <c r="N320" i="31"/>
  <c r="M320" i="31"/>
  <c r="N319" i="31"/>
  <c r="M319" i="31"/>
  <c r="N318" i="31"/>
  <c r="M318" i="31"/>
  <c r="N317" i="31"/>
  <c r="M317" i="31"/>
  <c r="N316" i="31"/>
  <c r="M316" i="31"/>
  <c r="N315" i="31"/>
  <c r="M315" i="31"/>
  <c r="N314" i="31"/>
  <c r="M314" i="31"/>
  <c r="N313" i="31"/>
  <c r="M313" i="31"/>
  <c r="N312" i="31"/>
  <c r="M312" i="31"/>
  <c r="N311" i="31"/>
  <c r="M311" i="31"/>
  <c r="N310" i="31"/>
  <c r="M310" i="31"/>
  <c r="N309" i="31"/>
  <c r="M309" i="31"/>
  <c r="N308" i="31"/>
  <c r="M308" i="31"/>
  <c r="N307" i="31"/>
  <c r="M307" i="31"/>
  <c r="N306" i="31"/>
  <c r="M306" i="31"/>
  <c r="N305" i="31"/>
  <c r="M305" i="31"/>
  <c r="N304" i="31"/>
  <c r="M304" i="31"/>
  <c r="N303" i="31"/>
  <c r="M303" i="31"/>
  <c r="N302" i="31"/>
  <c r="M302" i="31"/>
  <c r="N301" i="31"/>
  <c r="M301" i="31"/>
  <c r="N300" i="31"/>
  <c r="M300" i="31"/>
  <c r="N299" i="31"/>
  <c r="M299" i="31"/>
  <c r="N298" i="31"/>
  <c r="M298" i="31"/>
  <c r="N297" i="31"/>
  <c r="M297" i="31"/>
  <c r="N296" i="31"/>
  <c r="M296" i="31"/>
  <c r="N295" i="31"/>
  <c r="M295" i="31"/>
  <c r="N294" i="31"/>
  <c r="M294" i="31"/>
  <c r="N293" i="31"/>
  <c r="M293" i="31"/>
  <c r="N292" i="31"/>
  <c r="M292" i="31"/>
  <c r="N291" i="31"/>
  <c r="M291" i="31"/>
  <c r="N290" i="31"/>
  <c r="M290" i="31"/>
  <c r="N289" i="31"/>
  <c r="M289" i="31"/>
  <c r="N288" i="31"/>
  <c r="M288" i="31"/>
  <c r="N287" i="31"/>
  <c r="M287" i="31"/>
  <c r="N286" i="31"/>
  <c r="M286" i="31"/>
  <c r="N285" i="31"/>
  <c r="M285" i="31"/>
  <c r="N284" i="31"/>
  <c r="M284" i="31"/>
  <c r="N283" i="31"/>
  <c r="M283" i="31"/>
  <c r="N282" i="31"/>
  <c r="M282" i="31"/>
  <c r="N281" i="31"/>
  <c r="M281" i="31"/>
  <c r="N280" i="31"/>
  <c r="M280" i="31"/>
  <c r="N279" i="31"/>
  <c r="M279" i="31"/>
  <c r="N278" i="31"/>
  <c r="M278" i="31"/>
  <c r="N277" i="31"/>
  <c r="M277" i="31"/>
  <c r="N276" i="31"/>
  <c r="M276" i="31"/>
  <c r="N275" i="31"/>
  <c r="M275" i="31"/>
  <c r="N274" i="31"/>
  <c r="M274" i="31"/>
  <c r="N273" i="31"/>
  <c r="M273" i="31"/>
  <c r="N272" i="31"/>
  <c r="M272" i="31"/>
  <c r="N271" i="31"/>
  <c r="M271" i="31"/>
  <c r="N270" i="31"/>
  <c r="M270" i="31"/>
  <c r="N269" i="31"/>
  <c r="M269" i="31"/>
  <c r="N268" i="31"/>
  <c r="M268" i="31"/>
  <c r="N267" i="31"/>
  <c r="M267" i="31"/>
  <c r="N266" i="31"/>
  <c r="M266" i="31"/>
  <c r="N265" i="31"/>
  <c r="M265" i="31"/>
  <c r="N264" i="31"/>
  <c r="M264" i="31"/>
  <c r="N263" i="31"/>
  <c r="M263" i="31"/>
  <c r="N262" i="31"/>
  <c r="M262" i="31"/>
  <c r="N261" i="31"/>
  <c r="M261" i="31"/>
  <c r="N260" i="31"/>
  <c r="M260" i="31"/>
  <c r="N259" i="31"/>
  <c r="M259" i="31"/>
  <c r="N258" i="31"/>
  <c r="M258" i="31"/>
  <c r="N257" i="31"/>
  <c r="M257" i="31"/>
  <c r="N256" i="31"/>
  <c r="M256" i="31"/>
  <c r="N255" i="31"/>
  <c r="M255" i="31"/>
  <c r="N254" i="31"/>
  <c r="M254" i="31"/>
  <c r="N253" i="31"/>
  <c r="M253" i="31"/>
  <c r="N252" i="31"/>
  <c r="M252" i="31"/>
  <c r="N251" i="31"/>
  <c r="M251" i="31"/>
  <c r="N250" i="31"/>
  <c r="M250" i="31"/>
  <c r="N249" i="31"/>
  <c r="M249" i="31"/>
  <c r="N248" i="31"/>
  <c r="M248" i="31"/>
  <c r="N247" i="31"/>
  <c r="M247" i="31"/>
  <c r="N246" i="31"/>
  <c r="M246" i="31"/>
  <c r="N245" i="31"/>
  <c r="M245" i="31"/>
  <c r="N244" i="31"/>
  <c r="M244" i="31"/>
  <c r="N243" i="31"/>
  <c r="M243" i="31"/>
  <c r="N242" i="31"/>
  <c r="M242" i="31"/>
  <c r="N241" i="31"/>
  <c r="M241" i="31"/>
  <c r="N240" i="31"/>
  <c r="M240" i="31"/>
  <c r="N239" i="31"/>
  <c r="M239" i="31"/>
  <c r="N238" i="31"/>
  <c r="M238" i="31"/>
  <c r="N237" i="31"/>
  <c r="M237" i="31"/>
  <c r="N236" i="31"/>
  <c r="M236" i="31"/>
  <c r="N235" i="31"/>
  <c r="M235" i="31"/>
  <c r="N234" i="31"/>
  <c r="M234" i="31"/>
  <c r="N233" i="31"/>
  <c r="M233" i="31"/>
  <c r="N232" i="31"/>
  <c r="M232" i="31"/>
  <c r="N231" i="31"/>
  <c r="M231" i="31"/>
  <c r="N230" i="31"/>
  <c r="M230" i="31"/>
  <c r="N229" i="31"/>
  <c r="M229" i="31"/>
  <c r="N228" i="31"/>
  <c r="M228" i="31"/>
  <c r="N227" i="31"/>
  <c r="M227" i="31"/>
  <c r="N226" i="31"/>
  <c r="M226" i="31"/>
  <c r="N225" i="31"/>
  <c r="M225" i="31"/>
  <c r="N224" i="31"/>
  <c r="M224" i="31"/>
  <c r="N223" i="31"/>
  <c r="M223" i="31"/>
  <c r="N222" i="31"/>
  <c r="M222" i="31"/>
  <c r="N221" i="31"/>
  <c r="M221" i="31"/>
  <c r="N220" i="31"/>
  <c r="M220" i="31"/>
  <c r="N219" i="31"/>
  <c r="M219" i="31"/>
  <c r="N218" i="31"/>
  <c r="M218" i="31"/>
  <c r="N217" i="31"/>
  <c r="M217" i="31"/>
  <c r="N216" i="31"/>
  <c r="M216" i="31"/>
  <c r="N215" i="31"/>
  <c r="M215" i="31"/>
  <c r="N214" i="31"/>
  <c r="M214" i="31"/>
  <c r="N213" i="31"/>
  <c r="M213" i="31"/>
  <c r="N212" i="31"/>
  <c r="M212" i="31"/>
  <c r="N211" i="31"/>
  <c r="M211" i="31"/>
  <c r="N210" i="31"/>
  <c r="M210" i="31"/>
  <c r="N209" i="31"/>
  <c r="M209" i="31"/>
  <c r="N208" i="31"/>
  <c r="M208" i="31"/>
  <c r="N207" i="31"/>
  <c r="M207" i="31"/>
  <c r="N206" i="31"/>
  <c r="M206" i="31"/>
  <c r="N205" i="31"/>
  <c r="M205" i="31"/>
  <c r="N204" i="31"/>
  <c r="M204" i="31"/>
  <c r="N203" i="31"/>
  <c r="M203" i="31"/>
  <c r="N202" i="31"/>
  <c r="M202" i="31"/>
  <c r="N201" i="31"/>
  <c r="M201" i="31"/>
  <c r="N200" i="31"/>
  <c r="M200" i="31"/>
  <c r="N199" i="31"/>
  <c r="M199" i="31"/>
  <c r="N198" i="31"/>
  <c r="M198" i="31"/>
  <c r="N197" i="31"/>
  <c r="M197" i="31"/>
  <c r="N196" i="31"/>
  <c r="M196" i="31"/>
  <c r="N195" i="31"/>
  <c r="M195" i="31"/>
  <c r="N194" i="31"/>
  <c r="M194" i="31"/>
  <c r="N193" i="31"/>
  <c r="M193" i="31"/>
  <c r="N192" i="31"/>
  <c r="M192" i="31"/>
  <c r="N191" i="31"/>
  <c r="M191" i="31"/>
  <c r="N190" i="31"/>
  <c r="M190" i="31"/>
  <c r="N189" i="31"/>
  <c r="M189" i="31"/>
  <c r="N188" i="31"/>
  <c r="M188" i="31"/>
  <c r="N187" i="31"/>
  <c r="M187" i="31"/>
  <c r="N186" i="31"/>
  <c r="M186" i="31"/>
  <c r="N185" i="31"/>
  <c r="M185" i="31"/>
  <c r="N184" i="31"/>
  <c r="M184" i="31"/>
  <c r="N183" i="31"/>
  <c r="M183" i="31"/>
  <c r="N182" i="31"/>
  <c r="M182" i="31"/>
  <c r="N181" i="31"/>
  <c r="M181" i="31"/>
  <c r="N180" i="31"/>
  <c r="M180" i="31"/>
  <c r="N179" i="31"/>
  <c r="M179" i="31"/>
  <c r="N178" i="31"/>
  <c r="M178" i="31"/>
  <c r="N177" i="31"/>
  <c r="M177" i="31"/>
  <c r="N176" i="31"/>
  <c r="M176" i="31"/>
  <c r="N175" i="31"/>
  <c r="M175" i="31"/>
  <c r="N174" i="31"/>
  <c r="M174" i="31"/>
  <c r="N173" i="31"/>
  <c r="M173" i="31"/>
  <c r="N172" i="31"/>
  <c r="M172" i="31"/>
  <c r="N171" i="31"/>
  <c r="M171" i="31"/>
  <c r="N170" i="31"/>
  <c r="M170" i="31"/>
  <c r="N169" i="31"/>
  <c r="M169" i="31"/>
  <c r="N168" i="31"/>
  <c r="M168" i="31"/>
  <c r="N167" i="31"/>
  <c r="M167" i="31"/>
  <c r="N166" i="31"/>
  <c r="M166" i="31"/>
  <c r="N165" i="31"/>
  <c r="M165" i="31"/>
  <c r="N164" i="31"/>
  <c r="M164" i="31"/>
  <c r="N163" i="31"/>
  <c r="M163" i="31"/>
  <c r="N162" i="31"/>
  <c r="M162" i="31"/>
  <c r="N161" i="31"/>
  <c r="M161" i="31"/>
  <c r="N160" i="31"/>
  <c r="M160" i="31"/>
  <c r="N159" i="31"/>
  <c r="M159" i="31"/>
  <c r="N158" i="31"/>
  <c r="M158" i="31"/>
  <c r="N157" i="31"/>
  <c r="M157" i="31"/>
  <c r="N156" i="31"/>
  <c r="M156" i="31"/>
  <c r="N155" i="31"/>
  <c r="M155" i="31"/>
  <c r="N154" i="31"/>
  <c r="M154" i="31"/>
  <c r="N153" i="31"/>
  <c r="M153" i="31"/>
  <c r="N152" i="31"/>
  <c r="M152" i="31"/>
  <c r="N151" i="31"/>
  <c r="M151" i="31"/>
  <c r="N150" i="31"/>
  <c r="M150" i="31"/>
  <c r="N149" i="31"/>
  <c r="M149" i="31"/>
  <c r="N148" i="31"/>
  <c r="M148" i="31"/>
  <c r="N147" i="31"/>
  <c r="M147" i="31"/>
  <c r="N146" i="31"/>
  <c r="M146" i="31"/>
  <c r="N145" i="31"/>
  <c r="M145" i="31"/>
  <c r="N144" i="31"/>
  <c r="M144" i="31"/>
  <c r="N143" i="31"/>
  <c r="M143" i="31"/>
  <c r="N142" i="31"/>
  <c r="M142" i="31"/>
  <c r="N141" i="31"/>
  <c r="M141" i="31"/>
  <c r="N140" i="31"/>
  <c r="M140" i="31"/>
  <c r="N139" i="31"/>
  <c r="M139" i="31"/>
  <c r="N138" i="31"/>
  <c r="M138" i="31"/>
  <c r="N137" i="31"/>
  <c r="M137" i="31"/>
  <c r="N136" i="31"/>
  <c r="M136" i="31"/>
  <c r="N135" i="31"/>
  <c r="M135" i="31"/>
  <c r="N134" i="31"/>
  <c r="M134" i="31"/>
  <c r="N133" i="31"/>
  <c r="M133" i="31"/>
  <c r="N132" i="31"/>
  <c r="M132" i="31"/>
  <c r="N131" i="31"/>
  <c r="M131" i="31"/>
  <c r="N130" i="31"/>
  <c r="M130" i="31"/>
  <c r="N129" i="31"/>
  <c r="M129" i="31"/>
  <c r="N128" i="31"/>
  <c r="M128" i="31"/>
  <c r="N127" i="31"/>
  <c r="M127" i="31"/>
  <c r="N126" i="31"/>
  <c r="M126" i="31"/>
  <c r="N125" i="31"/>
  <c r="M125" i="31"/>
  <c r="N124" i="31"/>
  <c r="M124" i="31"/>
  <c r="N123" i="31"/>
  <c r="M123" i="31"/>
  <c r="N122" i="31"/>
  <c r="M122" i="31"/>
  <c r="N121" i="31"/>
  <c r="M121" i="31"/>
  <c r="N120" i="31"/>
  <c r="M120" i="31"/>
  <c r="N119" i="31"/>
  <c r="M119" i="31"/>
  <c r="N118" i="31"/>
  <c r="M118" i="31"/>
  <c r="N117" i="31"/>
  <c r="M117" i="31"/>
  <c r="N116" i="31"/>
  <c r="M116" i="31"/>
  <c r="N115" i="31"/>
  <c r="M115" i="31"/>
  <c r="N114" i="31"/>
  <c r="M114" i="31"/>
  <c r="N113" i="31"/>
  <c r="M113" i="31"/>
  <c r="N112" i="31"/>
  <c r="M112" i="31"/>
  <c r="N111" i="31"/>
  <c r="M111" i="31"/>
  <c r="N110" i="31"/>
  <c r="M110" i="31"/>
  <c r="N109" i="31"/>
  <c r="M109" i="31"/>
  <c r="N108" i="31"/>
  <c r="M108" i="31"/>
  <c r="N107" i="31"/>
  <c r="M107" i="31"/>
  <c r="N106" i="31"/>
  <c r="M106" i="31"/>
  <c r="N105" i="31"/>
  <c r="M105" i="31"/>
  <c r="N104" i="31"/>
  <c r="M104" i="31"/>
  <c r="N103" i="31"/>
  <c r="M103" i="31"/>
  <c r="N102" i="31"/>
  <c r="M102" i="31"/>
  <c r="N101" i="31"/>
  <c r="M101" i="31"/>
  <c r="N100" i="31"/>
  <c r="M100" i="31"/>
  <c r="N99" i="31"/>
  <c r="M99" i="31"/>
  <c r="N98" i="31"/>
  <c r="M98" i="31"/>
  <c r="N97" i="31"/>
  <c r="M97" i="31"/>
  <c r="N96" i="31"/>
  <c r="M96" i="31"/>
  <c r="N95" i="31"/>
  <c r="M95" i="31"/>
  <c r="N94" i="31"/>
  <c r="M94" i="31"/>
  <c r="N93" i="31"/>
  <c r="M93" i="31"/>
  <c r="N92" i="31"/>
  <c r="M92" i="31"/>
  <c r="N91" i="31"/>
  <c r="M91" i="31"/>
  <c r="N90" i="31"/>
  <c r="M90" i="31"/>
  <c r="N89" i="31"/>
  <c r="M89" i="31"/>
  <c r="O88" i="31"/>
  <c r="N88" i="31"/>
  <c r="M88" i="31"/>
  <c r="O87" i="31"/>
  <c r="N87" i="31"/>
  <c r="M87" i="31"/>
  <c r="O86" i="31"/>
  <c r="N86" i="31"/>
  <c r="M86" i="31"/>
  <c r="O85" i="31"/>
  <c r="N85" i="31"/>
  <c r="M85" i="31"/>
  <c r="O84" i="31"/>
  <c r="N84" i="31"/>
  <c r="M84" i="31"/>
  <c r="O83" i="31"/>
  <c r="N83" i="31"/>
  <c r="M83" i="31"/>
  <c r="N82" i="31"/>
  <c r="M82" i="31"/>
  <c r="N81" i="31"/>
  <c r="M81" i="31"/>
  <c r="N80" i="31"/>
  <c r="M80" i="31"/>
  <c r="N79" i="31"/>
  <c r="M79" i="31"/>
  <c r="N78" i="31"/>
  <c r="M78" i="31"/>
  <c r="N77" i="31"/>
  <c r="M77" i="31"/>
  <c r="N76" i="31"/>
  <c r="M76" i="31"/>
  <c r="N75" i="31"/>
  <c r="M75" i="31"/>
  <c r="N74" i="31"/>
  <c r="M74" i="31"/>
  <c r="N73" i="31"/>
  <c r="M73" i="31"/>
  <c r="N72" i="31"/>
  <c r="M72" i="31"/>
  <c r="N71" i="31"/>
  <c r="M71" i="31"/>
  <c r="N70" i="31"/>
  <c r="M70" i="31"/>
  <c r="N69" i="31"/>
  <c r="M69" i="31"/>
  <c r="O68" i="31"/>
  <c r="N68" i="31"/>
  <c r="M68" i="31"/>
  <c r="O67" i="31"/>
  <c r="N67" i="31"/>
  <c r="M67" i="31"/>
  <c r="N66" i="31"/>
  <c r="M66" i="31"/>
  <c r="N65" i="31"/>
  <c r="M65" i="31"/>
  <c r="N64" i="31"/>
  <c r="M64" i="31"/>
  <c r="N63" i="31"/>
  <c r="M63" i="31"/>
  <c r="N62" i="31"/>
  <c r="M62" i="31"/>
  <c r="N61" i="31"/>
  <c r="M61" i="31"/>
  <c r="N60" i="31"/>
  <c r="M60" i="31"/>
  <c r="N59" i="31"/>
  <c r="M59" i="31"/>
  <c r="N58" i="31"/>
  <c r="M58" i="31"/>
  <c r="N57" i="31"/>
  <c r="M57" i="31"/>
  <c r="O56" i="31"/>
  <c r="N56" i="31"/>
  <c r="M56" i="31"/>
  <c r="N55" i="31"/>
  <c r="M55" i="31"/>
  <c r="N54" i="31"/>
  <c r="M54" i="31"/>
  <c r="N53" i="31"/>
  <c r="M53" i="31"/>
  <c r="N52" i="31"/>
  <c r="M52" i="31"/>
  <c r="N51" i="31"/>
  <c r="M51" i="31"/>
  <c r="N50" i="31"/>
  <c r="M50" i="31"/>
  <c r="N49" i="31"/>
  <c r="M49" i="31"/>
  <c r="N48" i="31"/>
  <c r="M48" i="31"/>
  <c r="N47" i="31"/>
  <c r="M47" i="31"/>
  <c r="N46" i="31"/>
  <c r="M46" i="31"/>
  <c r="N45" i="31"/>
  <c r="M45" i="31"/>
  <c r="N44" i="31"/>
  <c r="M44" i="31"/>
  <c r="N43" i="31"/>
  <c r="M43" i="31"/>
  <c r="N42" i="31"/>
  <c r="M42" i="31"/>
  <c r="O41" i="31"/>
  <c r="N41" i="31"/>
  <c r="M41" i="31"/>
  <c r="O40" i="31"/>
  <c r="N40" i="31"/>
  <c r="M40" i="31"/>
  <c r="N39" i="31"/>
  <c r="M39" i="31"/>
  <c r="N38" i="31"/>
  <c r="M38" i="31"/>
  <c r="N37" i="31"/>
  <c r="M37" i="31"/>
  <c r="N36" i="31"/>
  <c r="M36" i="31"/>
  <c r="N35" i="31"/>
  <c r="M35" i="31"/>
  <c r="N34" i="31"/>
  <c r="M34" i="31"/>
  <c r="O33" i="31"/>
  <c r="N33" i="31"/>
  <c r="M33" i="31"/>
  <c r="N32" i="31"/>
  <c r="M32" i="31"/>
  <c r="N31" i="31"/>
  <c r="M31" i="31"/>
  <c r="O30" i="31"/>
  <c r="N30" i="31"/>
  <c r="M30" i="31"/>
  <c r="O29" i="31"/>
  <c r="N29" i="31"/>
  <c r="M29" i="31"/>
  <c r="O28" i="31"/>
  <c r="N28" i="31"/>
  <c r="M28" i="31"/>
  <c r="O27" i="31"/>
  <c r="N27" i="31"/>
  <c r="M27" i="31"/>
  <c r="O26" i="31"/>
  <c r="N26" i="31"/>
  <c r="M26" i="31"/>
  <c r="N25" i="31"/>
  <c r="M25" i="31"/>
  <c r="N24" i="31"/>
  <c r="M24" i="31"/>
  <c r="N23" i="31"/>
  <c r="M23" i="31"/>
  <c r="N22" i="31"/>
  <c r="M22" i="31"/>
  <c r="N21" i="31"/>
  <c r="M21" i="31"/>
  <c r="N20" i="31"/>
  <c r="M20" i="31"/>
  <c r="N19" i="31"/>
  <c r="M19" i="31"/>
  <c r="N18" i="31"/>
  <c r="M18" i="31"/>
  <c r="N17" i="31"/>
  <c r="M17" i="31"/>
  <c r="N16" i="31"/>
  <c r="M16" i="31"/>
  <c r="N15" i="31"/>
  <c r="M15" i="31"/>
  <c r="N14" i="31"/>
  <c r="M14" i="31"/>
  <c r="N13" i="31"/>
  <c r="M13" i="31"/>
  <c r="N12" i="31"/>
  <c r="M12" i="31"/>
  <c r="N11" i="31"/>
  <c r="M11" i="31"/>
  <c r="N10" i="31"/>
  <c r="M10" i="31"/>
  <c r="O9" i="31"/>
  <c r="N9" i="31"/>
  <c r="M9" i="31"/>
  <c r="I199" i="34"/>
  <c r="I323" i="34"/>
  <c r="I205" i="34"/>
  <c r="I174" i="34"/>
  <c r="I197" i="34"/>
  <c r="I195" i="34"/>
  <c r="I192" i="34"/>
  <c r="I201" i="34"/>
  <c r="I272" i="34"/>
  <c r="I200" i="34"/>
  <c r="I203" i="34"/>
  <c r="I184" i="34"/>
  <c r="I185" i="34"/>
  <c r="I271" i="34"/>
  <c r="I160" i="34"/>
  <c r="I194" i="34"/>
  <c r="I182" i="34"/>
  <c r="I190" i="34"/>
  <c r="I270" i="34"/>
  <c r="I269" i="34"/>
  <c r="I268" i="34"/>
  <c r="I186" i="34"/>
  <c r="I267" i="34"/>
  <c r="I193" i="34"/>
  <c r="I266" i="34"/>
  <c r="I265" i="34"/>
  <c r="I159" i="34"/>
  <c r="I264" i="34"/>
  <c r="I170" i="34"/>
  <c r="I169" i="34"/>
  <c r="I189" i="34"/>
  <c r="I204" i="34"/>
  <c r="I263" i="34"/>
  <c r="I262" i="34"/>
  <c r="I261" i="34"/>
  <c r="I173" i="34"/>
  <c r="I191" i="34"/>
  <c r="I175" i="34"/>
  <c r="I158" i="34"/>
  <c r="I157" i="34"/>
  <c r="I153" i="34"/>
  <c r="I165" i="34"/>
  <c r="I152" i="34"/>
  <c r="I151" i="34"/>
  <c r="I150" i="34"/>
  <c r="I149" i="34"/>
  <c r="I260" i="34"/>
  <c r="I259" i="34"/>
  <c r="I95" i="34"/>
  <c r="I94" i="34"/>
  <c r="I93" i="34"/>
  <c r="I258" i="34"/>
  <c r="I257" i="34"/>
  <c r="I256" i="34"/>
  <c r="I255" i="34"/>
  <c r="I89" i="34"/>
  <c r="I254" i="34"/>
  <c r="I90" i="34"/>
  <c r="I253" i="34"/>
  <c r="I252" i="34"/>
  <c r="I251" i="34"/>
  <c r="I250" i="34"/>
  <c r="I249" i="34"/>
  <c r="I248" i="34"/>
  <c r="I247" i="34"/>
  <c r="I246" i="34"/>
  <c r="I245" i="34"/>
  <c r="I244" i="34"/>
  <c r="I243" i="34"/>
  <c r="I242" i="34"/>
  <c r="I241" i="34"/>
  <c r="I240" i="34"/>
  <c r="I86" i="34"/>
  <c r="I239" i="34"/>
  <c r="I92" i="34"/>
  <c r="I84" i="34"/>
  <c r="I79" i="34"/>
  <c r="I238" i="34"/>
  <c r="I77" i="34"/>
  <c r="I161" i="34"/>
  <c r="I76" i="34"/>
  <c r="I75" i="34"/>
  <c r="I74" i="34"/>
  <c r="I88" i="34"/>
  <c r="I64" i="34"/>
  <c r="I63" i="34"/>
  <c r="I60" i="34"/>
  <c r="I52" i="34"/>
  <c r="I53" i="34"/>
  <c r="I54" i="34"/>
  <c r="I237" i="34"/>
  <c r="I55" i="34"/>
  <c r="I66" i="34"/>
  <c r="I65" i="34"/>
  <c r="I236" i="34"/>
  <c r="I235" i="34"/>
  <c r="I68" i="34"/>
  <c r="I67" i="34"/>
  <c r="I148" i="34"/>
  <c r="I234" i="34"/>
  <c r="I233" i="34"/>
  <c r="I56" i="34"/>
  <c r="I69" i="34"/>
  <c r="I232" i="34"/>
  <c r="I231" i="34"/>
  <c r="I230" i="34"/>
  <c r="I229" i="34"/>
  <c r="I91" i="34"/>
  <c r="I45" i="34"/>
  <c r="I46" i="34"/>
  <c r="I47" i="34"/>
  <c r="I228" i="34"/>
  <c r="I227" i="34"/>
  <c r="I147" i="34"/>
  <c r="I226" i="34"/>
  <c r="I57" i="34"/>
  <c r="I48" i="34"/>
  <c r="I70" i="34"/>
  <c r="I71" i="34"/>
  <c r="I72" i="34"/>
  <c r="I146" i="34"/>
  <c r="I225" i="34"/>
  <c r="I34" i="34"/>
  <c r="I35" i="34"/>
  <c r="I224" i="34"/>
  <c r="I223" i="34"/>
  <c r="I222" i="34"/>
  <c r="I221" i="34"/>
  <c r="I145" i="34"/>
  <c r="I144" i="34"/>
  <c r="I143" i="34"/>
  <c r="I220" i="34"/>
  <c r="I41" i="34"/>
  <c r="I219" i="34"/>
  <c r="I218" i="34"/>
  <c r="I142" i="34"/>
  <c r="I140" i="34"/>
  <c r="I217" i="34"/>
  <c r="I139" i="34"/>
  <c r="I138" i="34"/>
  <c r="I137" i="34"/>
  <c r="I136" i="34"/>
  <c r="I135" i="34"/>
  <c r="I134" i="34"/>
  <c r="I133" i="34"/>
  <c r="I132" i="34"/>
  <c r="I131" i="34"/>
  <c r="I130" i="34"/>
  <c r="I129" i="34"/>
  <c r="I216" i="34"/>
  <c r="I128" i="34"/>
  <c r="I127" i="34"/>
  <c r="I82" i="34"/>
  <c r="I215" i="34"/>
  <c r="I126" i="34"/>
  <c r="I9" i="34"/>
  <c r="I43" i="34"/>
  <c r="I214" i="34"/>
  <c r="I125" i="34"/>
  <c r="I10" i="34"/>
  <c r="I11" i="34"/>
  <c r="I13" i="34"/>
  <c r="I124" i="34"/>
  <c r="I123" i="34"/>
  <c r="I213" i="34"/>
  <c r="I122" i="34"/>
  <c r="I16" i="34"/>
  <c r="I121" i="34"/>
  <c r="I18" i="34"/>
  <c r="I58" i="34"/>
  <c r="I49" i="34"/>
  <c r="I19" i="34"/>
  <c r="I120" i="34"/>
  <c r="I12" i="34"/>
  <c r="I83" i="34"/>
  <c r="I81" i="34"/>
  <c r="I80" i="34"/>
  <c r="I31" i="34"/>
  <c r="I14" i="34"/>
  <c r="I20" i="34"/>
  <c r="I21" i="34"/>
  <c r="I22" i="34"/>
  <c r="I119" i="34"/>
  <c r="I118" i="34"/>
  <c r="I117" i="34"/>
  <c r="I116" i="34"/>
  <c r="I115" i="34"/>
  <c r="I114" i="34"/>
  <c r="I113" i="34"/>
  <c r="I112" i="34"/>
  <c r="I111" i="34"/>
  <c r="I110" i="34"/>
  <c r="I23" i="34"/>
  <c r="I28" i="34"/>
  <c r="I24" i="34"/>
  <c r="I25" i="34"/>
  <c r="I26" i="34"/>
  <c r="I27" i="34"/>
  <c r="I29" i="34"/>
  <c r="I155" i="34"/>
  <c r="I109" i="34"/>
  <c r="I59" i="34"/>
  <c r="I73" i="34"/>
  <c r="I50" i="34"/>
  <c r="I108" i="34"/>
  <c r="O82" i="31"/>
  <c r="I107" i="34"/>
  <c r="I106" i="34"/>
  <c r="I105" i="34"/>
  <c r="O77" i="31"/>
  <c r="O72" i="31"/>
  <c r="O73" i="31"/>
  <c r="O80" i="31"/>
  <c r="O74" i="31"/>
  <c r="O75" i="31"/>
  <c r="O79" i="31"/>
  <c r="O76" i="31"/>
  <c r="O71" i="31"/>
  <c r="O70" i="31"/>
  <c r="I212" i="34"/>
  <c r="O69" i="31"/>
  <c r="O81" i="31"/>
  <c r="O350" i="31"/>
  <c r="I104" i="34"/>
  <c r="I103" i="34"/>
  <c r="O61" i="31"/>
  <c r="O62" i="31"/>
  <c r="O63" i="31"/>
  <c r="O64" i="31"/>
  <c r="O349" i="31"/>
  <c r="O348" i="31"/>
  <c r="O347" i="31"/>
  <c r="O346" i="31"/>
  <c r="O345" i="31"/>
  <c r="O60" i="31"/>
  <c r="O344" i="31"/>
  <c r="O59" i="31"/>
  <c r="I102" i="34"/>
  <c r="I101" i="34"/>
  <c r="O65" i="31"/>
  <c r="O58" i="31"/>
  <c r="I100" i="34"/>
  <c r="O343" i="31"/>
  <c r="I61" i="34"/>
  <c r="I62" i="34"/>
  <c r="O55" i="31"/>
  <c r="O54" i="31"/>
  <c r="I211" i="34"/>
  <c r="O342" i="31"/>
  <c r="O341" i="31"/>
  <c r="O340" i="31"/>
  <c r="O53" i="31"/>
  <c r="O339" i="31"/>
  <c r="O338" i="31"/>
  <c r="O337" i="31"/>
  <c r="O336" i="31"/>
  <c r="O335" i="31"/>
  <c r="O51" i="31"/>
  <c r="O52" i="31"/>
  <c r="O334" i="31"/>
  <c r="O49" i="31"/>
  <c r="O48" i="31"/>
  <c r="O47" i="31"/>
  <c r="O46" i="31"/>
  <c r="O50" i="31"/>
  <c r="O333" i="31"/>
  <c r="O42" i="31"/>
  <c r="O39" i="31"/>
  <c r="O38" i="31"/>
  <c r="O332" i="31"/>
  <c r="O45" i="31"/>
  <c r="O44" i="31"/>
  <c r="O66" i="31"/>
  <c r="O57" i="31"/>
  <c r="O331" i="31"/>
  <c r="I99" i="34"/>
  <c r="O330" i="31"/>
  <c r="O329" i="31"/>
  <c r="O328" i="31"/>
  <c r="O24" i="31"/>
  <c r="O25" i="31"/>
  <c r="O31" i="31"/>
  <c r="I210" i="34"/>
  <c r="I209" i="34"/>
  <c r="I208" i="34"/>
  <c r="O327" i="31"/>
  <c r="O32" i="31"/>
  <c r="O43" i="31"/>
  <c r="O36" i="31"/>
  <c r="O326" i="31"/>
  <c r="O10" i="31"/>
  <c r="O11" i="31"/>
  <c r="O325" i="31"/>
  <c r="O324" i="31"/>
  <c r="O14" i="31"/>
  <c r="O13" i="31"/>
  <c r="O22" i="31"/>
  <c r="O15" i="31"/>
  <c r="O23" i="31"/>
  <c r="O12" i="31"/>
  <c r="O16" i="31"/>
  <c r="O21" i="31"/>
  <c r="O323" i="31"/>
  <c r="I98" i="34"/>
  <c r="O322" i="31"/>
  <c r="O321" i="31"/>
  <c r="O320" i="31"/>
  <c r="O319" i="31"/>
  <c r="O318" i="31"/>
  <c r="I44" i="34"/>
  <c r="O19" i="31"/>
  <c r="O18" i="31"/>
  <c r="O34" i="31"/>
  <c r="O317" i="31"/>
  <c r="O316" i="31"/>
  <c r="O78" i="31"/>
  <c r="O315" i="31"/>
  <c r="O314" i="31"/>
  <c r="O17" i="31"/>
  <c r="O313" i="31"/>
  <c r="O312" i="31"/>
  <c r="O311" i="31"/>
  <c r="O310" i="31"/>
  <c r="O309" i="31"/>
  <c r="O308" i="31"/>
  <c r="O307" i="31"/>
  <c r="O306" i="31"/>
  <c r="O305" i="31"/>
  <c r="O20" i="31"/>
  <c r="O304" i="31"/>
  <c r="O303" i="31"/>
  <c r="O302" i="31"/>
  <c r="O301" i="31"/>
  <c r="O300" i="31"/>
  <c r="O299" i="31"/>
  <c r="O298" i="31"/>
  <c r="O297" i="31"/>
  <c r="O296" i="31"/>
  <c r="O295" i="31"/>
  <c r="O294" i="31"/>
  <c r="I206" i="34"/>
  <c r="O37" i="31"/>
  <c r="O293" i="31"/>
  <c r="O292" i="31"/>
  <c r="O291" i="31"/>
  <c r="O290" i="31"/>
  <c r="O289" i="31"/>
  <c r="I17" i="34"/>
  <c r="O288" i="31"/>
  <c r="O287" i="31"/>
  <c r="O286" i="31"/>
  <c r="O285" i="31"/>
  <c r="O284" i="31"/>
  <c r="O283" i="31"/>
  <c r="O282" i="31"/>
  <c r="O281" i="31"/>
  <c r="O280" i="31"/>
  <c r="I97" i="34"/>
  <c r="O279" i="31"/>
  <c r="O278" i="31"/>
  <c r="O277" i="31"/>
  <c r="O276" i="31"/>
  <c r="O275" i="31"/>
  <c r="O274" i="31"/>
  <c r="O273" i="31"/>
  <c r="O272" i="31"/>
  <c r="O271" i="31"/>
  <c r="O270" i="31"/>
  <c r="O269" i="31"/>
  <c r="O268" i="31"/>
  <c r="O267" i="31"/>
  <c r="O266" i="31"/>
  <c r="O265" i="31"/>
  <c r="O264" i="31"/>
  <c r="O263" i="31"/>
  <c r="O262" i="31"/>
  <c r="O261" i="31"/>
  <c r="O260" i="31"/>
  <c r="O259" i="31"/>
  <c r="O258" i="31"/>
  <c r="O257" i="31"/>
  <c r="O256" i="31"/>
  <c r="O255" i="31"/>
  <c r="O254" i="31"/>
  <c r="O253" i="31"/>
  <c r="O252" i="31"/>
  <c r="O251" i="31"/>
  <c r="O250" i="31"/>
  <c r="O249" i="31"/>
  <c r="O248" i="31"/>
  <c r="O247" i="31"/>
  <c r="O246" i="31"/>
  <c r="O245" i="31"/>
  <c r="O244" i="31"/>
  <c r="O243" i="31"/>
  <c r="O242" i="31"/>
  <c r="O241" i="31"/>
  <c r="O240" i="31"/>
  <c r="O239" i="31"/>
  <c r="O238" i="31"/>
  <c r="O237" i="31"/>
  <c r="O236" i="31"/>
  <c r="O235" i="31"/>
  <c r="O234" i="31"/>
  <c r="O233" i="31"/>
  <c r="O232" i="31"/>
  <c r="O231" i="31"/>
  <c r="O230" i="31"/>
  <c r="O229" i="31"/>
  <c r="O228" i="31"/>
  <c r="O227" i="31"/>
  <c r="O226" i="31"/>
  <c r="O225" i="31"/>
  <c r="O224" i="31"/>
  <c r="O223" i="31"/>
  <c r="O222" i="31"/>
  <c r="O221" i="31"/>
  <c r="O220" i="31"/>
  <c r="O219" i="31"/>
  <c r="O218" i="31"/>
  <c r="O217" i="31"/>
  <c r="O216" i="31"/>
  <c r="O215" i="31"/>
  <c r="O214" i="31"/>
  <c r="O35" i="31"/>
  <c r="O213" i="31"/>
  <c r="O212" i="31"/>
  <c r="O211" i="31"/>
  <c r="O210" i="31"/>
  <c r="O209" i="31"/>
  <c r="O208" i="31"/>
  <c r="O207" i="31"/>
  <c r="O206" i="31"/>
  <c r="I96" i="34"/>
  <c r="O205" i="31"/>
  <c r="O204" i="31"/>
  <c r="O203" i="31"/>
  <c r="O202" i="31"/>
  <c r="O201" i="31"/>
  <c r="O200" i="31"/>
  <c r="O199" i="31"/>
  <c r="O198" i="31"/>
  <c r="O197" i="31"/>
  <c r="O196" i="31"/>
  <c r="O195" i="31"/>
  <c r="O194" i="31"/>
  <c r="O193" i="31"/>
  <c r="O192" i="31"/>
  <c r="O191" i="31"/>
  <c r="O190" i="31"/>
  <c r="O189" i="31"/>
  <c r="O188" i="31"/>
  <c r="O187" i="31"/>
  <c r="O186" i="31"/>
  <c r="O185" i="31"/>
  <c r="O184" i="31"/>
  <c r="O183" i="31"/>
  <c r="O182" i="31"/>
  <c r="O181" i="31"/>
  <c r="O180" i="31"/>
  <c r="O179" i="31"/>
  <c r="O178" i="31"/>
  <c r="O177" i="31"/>
  <c r="O176" i="31"/>
  <c r="O175" i="31"/>
  <c r="O174" i="31"/>
  <c r="O173" i="31"/>
  <c r="O172" i="31"/>
  <c r="O171" i="31"/>
  <c r="O170" i="31"/>
  <c r="O169" i="31"/>
  <c r="O168" i="31"/>
  <c r="O167" i="31"/>
  <c r="O166" i="31"/>
  <c r="O165" i="31"/>
  <c r="O164" i="31"/>
  <c r="O163" i="31"/>
  <c r="O162" i="31"/>
  <c r="O161" i="31"/>
  <c r="O160" i="31"/>
  <c r="O159" i="31"/>
  <c r="O158" i="31"/>
  <c r="O157" i="31"/>
  <c r="O156" i="31"/>
  <c r="O155" i="31"/>
  <c r="O154" i="31"/>
  <c r="O153" i="31"/>
  <c r="O152" i="31"/>
  <c r="O151" i="31"/>
  <c r="O150" i="31"/>
  <c r="O149" i="31"/>
  <c r="O148" i="31"/>
  <c r="O147" i="31"/>
  <c r="O146" i="31"/>
  <c r="O145" i="31"/>
  <c r="O144" i="31"/>
  <c r="O143" i="31"/>
  <c r="O142" i="31"/>
  <c r="O141" i="31"/>
  <c r="O140" i="31"/>
  <c r="O139" i="31"/>
  <c r="O138" i="31"/>
  <c r="O137" i="31"/>
  <c r="O136" i="31"/>
  <c r="O135" i="31"/>
  <c r="O134" i="31"/>
  <c r="O133" i="31"/>
  <c r="O132" i="31"/>
  <c r="O131" i="31"/>
  <c r="O130" i="31"/>
  <c r="O129" i="31"/>
  <c r="O128" i="31"/>
  <c r="O127" i="31"/>
  <c r="O126" i="31"/>
  <c r="O125" i="31"/>
  <c r="O124" i="31"/>
  <c r="O123" i="31"/>
  <c r="O122" i="31"/>
  <c r="O121" i="31"/>
  <c r="O120" i="31"/>
  <c r="O119" i="31"/>
  <c r="O118" i="31"/>
  <c r="O117" i="31"/>
  <c r="O116" i="31"/>
  <c r="O115" i="31"/>
  <c r="O114" i="31"/>
  <c r="O113" i="31"/>
  <c r="O112" i="31"/>
  <c r="O111" i="31"/>
  <c r="O110" i="31"/>
  <c r="O109" i="31"/>
  <c r="O108" i="31"/>
  <c r="O107" i="31"/>
  <c r="O105" i="31"/>
  <c r="O104" i="31"/>
  <c r="O103" i="31"/>
  <c r="O102" i="31"/>
  <c r="O101" i="31"/>
  <c r="O100" i="31"/>
  <c r="O99" i="31"/>
  <c r="O98" i="31"/>
  <c r="O97" i="31"/>
  <c r="O96" i="31"/>
  <c r="O95" i="31"/>
  <c r="O94" i="31"/>
  <c r="O93" i="31"/>
  <c r="O92" i="31"/>
  <c r="O91" i="31"/>
  <c r="O90" i="31"/>
  <c r="O89" i="31"/>
  <c r="G8" i="34"/>
  <c r="F8" i="34" s="1"/>
  <c r="I30" i="34" l="1"/>
  <c r="I37" i="34"/>
  <c r="I36" i="34"/>
  <c r="I85" i="34"/>
  <c r="I15" i="34"/>
  <c r="I38" i="34"/>
  <c r="I42" i="34"/>
  <c r="O106" i="31"/>
  <c r="N3" i="34"/>
  <c r="N4" i="34"/>
  <c r="N2" i="34"/>
  <c r="M5" i="34"/>
  <c r="L5" i="34"/>
  <c r="I8" i="34"/>
  <c r="N5" i="34" l="1"/>
  <c r="H8" i="34"/>
  <c r="N8" i="31"/>
  <c r="O8" i="31" l="1"/>
  <c r="M8" i="31" l="1"/>
  <c r="M3" i="30" l="1"/>
  <c r="N4" i="30"/>
  <c r="M4" i="30"/>
  <c r="N3" i="30"/>
  <c r="N2" i="30"/>
  <c r="M2" i="30"/>
  <c r="O10" i="29"/>
  <c r="M10" i="29"/>
  <c r="O4" i="30" l="1"/>
  <c r="O2" i="30"/>
  <c r="O3" i="30"/>
  <c r="O9" i="29"/>
  <c r="O8" i="29"/>
  <c r="M9" i="29"/>
  <c r="M2" i="29" l="1"/>
  <c r="M8" i="29"/>
  <c r="M3" i="29" l="1"/>
  <c r="M4" i="29"/>
  <c r="O4" i="29" s="1"/>
  <c r="N4" i="29" l="1"/>
  <c r="N3" i="29"/>
  <c r="O3" i="29" s="1"/>
  <c r="N2" i="29"/>
  <c r="O2" i="29" s="1"/>
  <c r="R11" i="4" l="1"/>
  <c r="S11" i="4" s="1"/>
  <c r="R10"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<sst xmlns="http://schemas.openxmlformats.org/spreadsheetml/2006/main" count="150373" uniqueCount="32361">
  <si>
    <t>Check for All requisitions being listed.</t>
  </si>
  <si>
    <t>Req's that have PO for Cap spend by CEA</t>
  </si>
  <si>
    <t>Count</t>
  </si>
  <si>
    <t>Legacy ID</t>
  </si>
  <si>
    <t>Legacy Description</t>
  </si>
  <si>
    <t>Workday ID</t>
  </si>
  <si>
    <t>Workday Description</t>
  </si>
  <si>
    <t xml:space="preserve">Spend Categories </t>
  </si>
  <si>
    <t>Spend Categories  ID</t>
  </si>
  <si>
    <t>0205</t>
  </si>
  <si>
    <t>Charlotte Villa</t>
  </si>
  <si>
    <t>ST10000</t>
  </si>
  <si>
    <t>In-Suite Renovation ESO</t>
  </si>
  <si>
    <t>SC001</t>
  </si>
  <si>
    <t>26311.02</t>
  </si>
  <si>
    <t>Suite Renovations ESO</t>
  </si>
  <si>
    <t>0255</t>
  </si>
  <si>
    <t>Williamsburg</t>
  </si>
  <si>
    <t>ST10001</t>
  </si>
  <si>
    <t>The Williamsburg</t>
  </si>
  <si>
    <t>In-Suite Refresh</t>
  </si>
  <si>
    <t>SC002</t>
  </si>
  <si>
    <t>26311.03</t>
  </si>
  <si>
    <t>Suite Refresh</t>
  </si>
  <si>
    <t>0272</t>
  </si>
  <si>
    <t>Garrison Place</t>
  </si>
  <si>
    <t>ST10002</t>
  </si>
  <si>
    <t>In-Suite Renovation</t>
  </si>
  <si>
    <t>SC003</t>
  </si>
  <si>
    <t>26311.01</t>
  </si>
  <si>
    <t>Suite Renovations</t>
  </si>
  <si>
    <t>9001</t>
  </si>
  <si>
    <t>Appleby Place</t>
  </si>
  <si>
    <t>ST10003</t>
  </si>
  <si>
    <t>Leasehold Improvements</t>
  </si>
  <si>
    <t>SC004</t>
  </si>
  <si>
    <t>26900</t>
  </si>
  <si>
    <t>9004</t>
  </si>
  <si>
    <t>Churchill Place</t>
  </si>
  <si>
    <t>ST10004</t>
  </si>
  <si>
    <t>Administration FF&amp;E</t>
  </si>
  <si>
    <t>SC005</t>
  </si>
  <si>
    <t>27111.02</t>
  </si>
  <si>
    <t>Staff/Administration</t>
  </si>
  <si>
    <t>9009</t>
  </si>
  <si>
    <t>The Kensington Oakville</t>
  </si>
  <si>
    <t>ST10005</t>
  </si>
  <si>
    <t>Amenity Spaces FF&amp;E</t>
  </si>
  <si>
    <t>SC006</t>
  </si>
  <si>
    <t>27111.10</t>
  </si>
  <si>
    <t>Amenity Spaces</t>
  </si>
  <si>
    <t>9071</t>
  </si>
  <si>
    <t>Maplecrest Village</t>
  </si>
  <si>
    <t>ST10006</t>
  </si>
  <si>
    <t>Artwork</t>
  </si>
  <si>
    <t>SC007</t>
  </si>
  <si>
    <t>27111.01</t>
  </si>
  <si>
    <t>9233</t>
  </si>
  <si>
    <t>Lundy Manor</t>
  </si>
  <si>
    <t>ST10007</t>
  </si>
  <si>
    <t>Dining Room FF&amp;E</t>
  </si>
  <si>
    <t>SC008</t>
  </si>
  <si>
    <t>27111.08</t>
  </si>
  <si>
    <t>Dining Room</t>
  </si>
  <si>
    <t>9262</t>
  </si>
  <si>
    <t>Trafalgar Lodge</t>
  </si>
  <si>
    <t>ST10008</t>
  </si>
  <si>
    <t>Housekeeping FF&amp;E</t>
  </si>
  <si>
    <t>SC009</t>
  </si>
  <si>
    <t>27111.03</t>
  </si>
  <si>
    <t>Housekeeping</t>
  </si>
  <si>
    <t>9402</t>
  </si>
  <si>
    <t>Birkdale</t>
  </si>
  <si>
    <t>ST10009</t>
  </si>
  <si>
    <t>Kitchen FF&amp;E</t>
  </si>
  <si>
    <t>SC010</t>
  </si>
  <si>
    <t>27111.04</t>
  </si>
  <si>
    <t>Kitchen</t>
  </si>
  <si>
    <t>9408</t>
  </si>
  <si>
    <t>Plymouth</t>
  </si>
  <si>
    <t>ST10010</t>
  </si>
  <si>
    <t>Plymouth Cordage</t>
  </si>
  <si>
    <t>Laundry FF&amp;E</t>
  </si>
  <si>
    <t>SC011</t>
  </si>
  <si>
    <t>27111.05</t>
  </si>
  <si>
    <t>Laundry</t>
  </si>
  <si>
    <t>9003</t>
  </si>
  <si>
    <t>The Beechwood</t>
  </si>
  <si>
    <t>ST10011</t>
  </si>
  <si>
    <t>Lobby/Storage FF&amp;E</t>
  </si>
  <si>
    <t>SC012</t>
  </si>
  <si>
    <t>27111.11</t>
  </si>
  <si>
    <t>Lobby/Storage</t>
  </si>
  <si>
    <t>9007</t>
  </si>
  <si>
    <t>Forest Hill Place</t>
  </si>
  <si>
    <t>ST10012</t>
  </si>
  <si>
    <t>Maintenance FF&amp;E</t>
  </si>
  <si>
    <t>SC013</t>
  </si>
  <si>
    <t>27111.06</t>
  </si>
  <si>
    <t>Maintenance</t>
  </si>
  <si>
    <t>9203</t>
  </si>
  <si>
    <t>Bough Beeches Place</t>
  </si>
  <si>
    <t>ST10013</t>
  </si>
  <si>
    <t>Nursing FF&amp;E</t>
  </si>
  <si>
    <t>SC014</t>
  </si>
  <si>
    <t>27111.09</t>
  </si>
  <si>
    <t>Nursing</t>
  </si>
  <si>
    <t>9204</t>
  </si>
  <si>
    <t>Bradgate Arms</t>
  </si>
  <si>
    <t>ST10014</t>
  </si>
  <si>
    <t>Spa/Tubs/Washroom FF&amp;E</t>
  </si>
  <si>
    <t>SC015</t>
  </si>
  <si>
    <t>27111.12</t>
  </si>
  <si>
    <t>Spa/ Tubs/ Washrooms</t>
  </si>
  <si>
    <t>9210</t>
  </si>
  <si>
    <t>Centennial Park Place</t>
  </si>
  <si>
    <t>ST10015</t>
  </si>
  <si>
    <t>Suites FF&amp;E</t>
  </si>
  <si>
    <t>SC016</t>
  </si>
  <si>
    <t>27111.07</t>
  </si>
  <si>
    <t>Suites</t>
  </si>
  <si>
    <t>9212</t>
  </si>
  <si>
    <t>Constitution Place</t>
  </si>
  <si>
    <t>ST10016</t>
  </si>
  <si>
    <t>Tenant Spaces FF&amp;E</t>
  </si>
  <si>
    <t>SC017</t>
  </si>
  <si>
    <t>27111.13</t>
  </si>
  <si>
    <t>Tenant Spaces</t>
  </si>
  <si>
    <t>9226</t>
  </si>
  <si>
    <t>King Gardens</t>
  </si>
  <si>
    <t>ST10017</t>
  </si>
  <si>
    <t>Vehicles</t>
  </si>
  <si>
    <t>SC018</t>
  </si>
  <si>
    <t>9250</t>
  </si>
  <si>
    <t>The Annex</t>
  </si>
  <si>
    <t>ST10018</t>
  </si>
  <si>
    <t>Computer Hardware</t>
  </si>
  <si>
    <t>SC019</t>
  </si>
  <si>
    <t>9256</t>
  </si>
  <si>
    <t>Terrace Gardens</t>
  </si>
  <si>
    <t>ST10019</t>
  </si>
  <si>
    <t>Computer Software</t>
  </si>
  <si>
    <t>SC020</t>
  </si>
  <si>
    <t>9279</t>
  </si>
  <si>
    <t>Kingsway</t>
  </si>
  <si>
    <t>ST10020</t>
  </si>
  <si>
    <t>Network Infrastructure</t>
  </si>
  <si>
    <t>SC021</t>
  </si>
  <si>
    <t>9294</t>
  </si>
  <si>
    <t>The Claremont</t>
  </si>
  <si>
    <t>ST10021</t>
  </si>
  <si>
    <t>Capital Management</t>
  </si>
  <si>
    <t>SC022</t>
  </si>
  <si>
    <t>26331.14</t>
  </si>
  <si>
    <t>Capital Mgmt Fees</t>
  </si>
  <si>
    <t>0208</t>
  </si>
  <si>
    <t>Brookside Court/Hilltop Place</t>
  </si>
  <si>
    <t>ST10022</t>
  </si>
  <si>
    <t>Kitchen ESO</t>
  </si>
  <si>
    <t>SC023</t>
  </si>
  <si>
    <t>26331.06</t>
  </si>
  <si>
    <t>0214</t>
  </si>
  <si>
    <t>The Renoir</t>
  </si>
  <si>
    <t>ST10023</t>
  </si>
  <si>
    <t>Lighting ESO</t>
  </si>
  <si>
    <t>SC024</t>
  </si>
  <si>
    <t>26331.11</t>
  </si>
  <si>
    <t>0274</t>
  </si>
  <si>
    <t>William Place</t>
  </si>
  <si>
    <t>ST10024</t>
  </si>
  <si>
    <t>Land</t>
  </si>
  <si>
    <t>SC025</t>
  </si>
  <si>
    <t>25210</t>
  </si>
  <si>
    <t>9005</t>
  </si>
  <si>
    <t>Don Mills Seniors Apartments</t>
  </si>
  <si>
    <t>ST10025</t>
  </si>
  <si>
    <t>Access and Security systems</t>
  </si>
  <si>
    <t>SC026</t>
  </si>
  <si>
    <t>26344</t>
  </si>
  <si>
    <t>Access/Security</t>
  </si>
  <si>
    <t>9006</t>
  </si>
  <si>
    <t>Donway Place</t>
  </si>
  <si>
    <t>ST10026</t>
  </si>
  <si>
    <t>Emergency Power System</t>
  </si>
  <si>
    <t>SC027</t>
  </si>
  <si>
    <t>26341</t>
  </si>
  <si>
    <t>Emergency Power</t>
  </si>
  <si>
    <t>9008</t>
  </si>
  <si>
    <t>Glynnwood</t>
  </si>
  <si>
    <t>ST10027</t>
  </si>
  <si>
    <t>Fire alarm/Sprinkler</t>
  </si>
  <si>
    <t>SC028</t>
  </si>
  <si>
    <t>26342</t>
  </si>
  <si>
    <t>9236</t>
  </si>
  <si>
    <t>Cedarcroft Place</t>
  </si>
  <si>
    <t>ST10028</t>
  </si>
  <si>
    <t>Nurse Call System</t>
  </si>
  <si>
    <t>SC029</t>
  </si>
  <si>
    <t>26343</t>
  </si>
  <si>
    <t>Nurse Call</t>
  </si>
  <si>
    <t>9259</t>
  </si>
  <si>
    <t>Leaside</t>
  </si>
  <si>
    <t>ST10029</t>
  </si>
  <si>
    <t>Canopies and Awnings</t>
  </si>
  <si>
    <t>SC030</t>
  </si>
  <si>
    <t>25310</t>
  </si>
  <si>
    <t>Canopies, Awnings</t>
  </si>
  <si>
    <t>9270</t>
  </si>
  <si>
    <t>Rayoak Place</t>
  </si>
  <si>
    <t>ST10030</t>
  </si>
  <si>
    <t>Exterior Living Space</t>
  </si>
  <si>
    <t>SC031</t>
  </si>
  <si>
    <t>25320</t>
  </si>
  <si>
    <t>9409</t>
  </si>
  <si>
    <t>Port Perry</t>
  </si>
  <si>
    <t>ST10031</t>
  </si>
  <si>
    <t>Port Perry Villa</t>
  </si>
  <si>
    <t>Landscaping Features</t>
  </si>
  <si>
    <t>SC032</t>
  </si>
  <si>
    <t>25330</t>
  </si>
  <si>
    <t>9130</t>
  </si>
  <si>
    <t>Briargate</t>
  </si>
  <si>
    <t>ST10032</t>
  </si>
  <si>
    <t>Parking &amp; Outdoor Storage</t>
  </si>
  <si>
    <t>SC033</t>
  </si>
  <si>
    <t>25340</t>
  </si>
  <si>
    <t>Parking Surface/Curb/Sid</t>
  </si>
  <si>
    <t>9201</t>
  </si>
  <si>
    <t>Arnprior Villa</t>
  </si>
  <si>
    <t>ST10033</t>
  </si>
  <si>
    <t>Signage</t>
  </si>
  <si>
    <t>SC034</t>
  </si>
  <si>
    <t>25360</t>
  </si>
  <si>
    <t>9207</t>
  </si>
  <si>
    <t>Bridlewood Manor</t>
  </si>
  <si>
    <t>ST10034</t>
  </si>
  <si>
    <t>Exterior Balcony</t>
  </si>
  <si>
    <t>SC035</t>
  </si>
  <si>
    <t>26111.01</t>
  </si>
  <si>
    <t>9238</t>
  </si>
  <si>
    <t>The Westwood</t>
  </si>
  <si>
    <t>ST10035</t>
  </si>
  <si>
    <t>Exterior Structure</t>
  </si>
  <si>
    <t>SC036</t>
  </si>
  <si>
    <t>Contra-Impairment</t>
  </si>
  <si>
    <t>9246</t>
  </si>
  <si>
    <t>Robertson House</t>
  </si>
  <si>
    <t>ST10036</t>
  </si>
  <si>
    <t>26111.03</t>
  </si>
  <si>
    <t>9252</t>
  </si>
  <si>
    <t>Stittsville Villa</t>
  </si>
  <si>
    <t>ST10037</t>
  </si>
  <si>
    <t>Exterior Window</t>
  </si>
  <si>
    <t>SC037</t>
  </si>
  <si>
    <t>26111.02</t>
  </si>
  <si>
    <t>9273</t>
  </si>
  <si>
    <t>St. Lawrence Place</t>
  </si>
  <si>
    <t>ST10038</t>
  </si>
  <si>
    <t>Plumbing</t>
  </si>
  <si>
    <t>SC038</t>
  </si>
  <si>
    <t>26111.05</t>
  </si>
  <si>
    <t>9401</t>
  </si>
  <si>
    <t>Barrhaven</t>
  </si>
  <si>
    <t>ST10039</t>
  </si>
  <si>
    <t>Roof</t>
  </si>
  <si>
    <t>SC039</t>
  </si>
  <si>
    <t>26130</t>
  </si>
  <si>
    <t>9407</t>
  </si>
  <si>
    <t>Lynwood</t>
  </si>
  <si>
    <t>ST10040</t>
  </si>
  <si>
    <t>Electrical Systems</t>
  </si>
  <si>
    <t>SC040</t>
  </si>
  <si>
    <t>26230</t>
  </si>
  <si>
    <t>Electrical</t>
  </si>
  <si>
    <t>9411</t>
  </si>
  <si>
    <t>Prince of Wales</t>
  </si>
  <si>
    <t>ST10041</t>
  </si>
  <si>
    <t>Elevator Systems</t>
  </si>
  <si>
    <t>SC041</t>
  </si>
  <si>
    <t>26210</t>
  </si>
  <si>
    <t>Elevator</t>
  </si>
  <si>
    <t>9414</t>
  </si>
  <si>
    <t>Valley Stream</t>
  </si>
  <si>
    <t>ST10042</t>
  </si>
  <si>
    <t>HVAC Systems</t>
  </si>
  <si>
    <t>SC042</t>
  </si>
  <si>
    <t>HVAC PTAC</t>
  </si>
  <si>
    <t>9018</t>
  </si>
  <si>
    <t>Hunt Club Manor</t>
  </si>
  <si>
    <t>ST10043</t>
  </si>
  <si>
    <t>HVAC ESO</t>
  </si>
  <si>
    <t>9019</t>
  </si>
  <si>
    <t>Landmark Court</t>
  </si>
  <si>
    <t>ST10044</t>
  </si>
  <si>
    <t>HVAC Chiller</t>
  </si>
  <si>
    <t>9216</t>
  </si>
  <si>
    <t>The Edinburgh</t>
  </si>
  <si>
    <t>ST10045</t>
  </si>
  <si>
    <t>26221.01</t>
  </si>
  <si>
    <t>HVAC</t>
  </si>
  <si>
    <t>9235</t>
  </si>
  <si>
    <t>Ogilvie Villa</t>
  </si>
  <si>
    <t>ST10046</t>
  </si>
  <si>
    <t>HVAC &amp; Boiler</t>
  </si>
  <si>
    <t>9242</t>
  </si>
  <si>
    <t>Queenswood Villa</t>
  </si>
  <si>
    <t>ST10047</t>
  </si>
  <si>
    <t>SC043</t>
  </si>
  <si>
    <t>26331.01</t>
  </si>
  <si>
    <t>9265</t>
  </si>
  <si>
    <t>Heritage Lodge</t>
  </si>
  <si>
    <t>ST10048</t>
  </si>
  <si>
    <t>Corridors</t>
  </si>
  <si>
    <t>SC044</t>
  </si>
  <si>
    <t>26331.03</t>
  </si>
  <si>
    <t>9278</t>
  </si>
  <si>
    <t>Colonel By</t>
  </si>
  <si>
    <t>ST10049</t>
  </si>
  <si>
    <t>SC045</t>
  </si>
  <si>
    <t>26331.04</t>
  </si>
  <si>
    <t>9400</t>
  </si>
  <si>
    <t>Alta Vista</t>
  </si>
  <si>
    <t>ST10050</t>
  </si>
  <si>
    <t>SC046</t>
  </si>
  <si>
    <t>26331.05</t>
  </si>
  <si>
    <t>9403</t>
  </si>
  <si>
    <t>Cambridge Estates</t>
  </si>
  <si>
    <t>ST10051</t>
  </si>
  <si>
    <t>SC047</t>
  </si>
  <si>
    <t>26331.07</t>
  </si>
  <si>
    <t>9410</t>
  </si>
  <si>
    <t>Portobello</t>
  </si>
  <si>
    <t>ST10052</t>
  </si>
  <si>
    <t>Lighting</t>
  </si>
  <si>
    <t>SC048</t>
  </si>
  <si>
    <t>26331.10</t>
  </si>
  <si>
    <t>9415</t>
  </si>
  <si>
    <t>Windsor Park</t>
  </si>
  <si>
    <t>ST10053</t>
  </si>
  <si>
    <t>SC049</t>
  </si>
  <si>
    <t>26331.08</t>
  </si>
  <si>
    <t>9011</t>
  </si>
  <si>
    <t>Crofton Manor</t>
  </si>
  <si>
    <t>ST10054</t>
  </si>
  <si>
    <t>Nursing Station</t>
  </si>
  <si>
    <t>SC050</t>
  </si>
  <si>
    <t>26331.12</t>
  </si>
  <si>
    <t>9012</t>
  </si>
  <si>
    <t>Hollyburn House</t>
  </si>
  <si>
    <t>ST10055</t>
  </si>
  <si>
    <t>Spa/Tubs/Washrooms</t>
  </si>
  <si>
    <t>SC051</t>
  </si>
  <si>
    <t>26331.09</t>
  </si>
  <si>
    <t>9013</t>
  </si>
  <si>
    <t>The Kensington Victoria</t>
  </si>
  <si>
    <t>ST10056</t>
  </si>
  <si>
    <t>SC052</t>
  </si>
  <si>
    <t>26331.13</t>
  </si>
  <si>
    <t>9014</t>
  </si>
  <si>
    <t>Parkwood Court</t>
  </si>
  <si>
    <t>ST10057</t>
  </si>
  <si>
    <t>SC053</t>
  </si>
  <si>
    <t>26331.02</t>
  </si>
  <si>
    <t>9015</t>
  </si>
  <si>
    <t>Parkwood Place</t>
  </si>
  <si>
    <t>ST10058</t>
  </si>
  <si>
    <t>9016</t>
  </si>
  <si>
    <t>Parkwood Manor</t>
  </si>
  <si>
    <t>ST10059</t>
  </si>
  <si>
    <t>9017</t>
  </si>
  <si>
    <t>Whitecliff</t>
  </si>
  <si>
    <t>ST10060</t>
  </si>
  <si>
    <t>Whitecliff Retirement</t>
  </si>
  <si>
    <t>9293</t>
  </si>
  <si>
    <t>The Dorchester</t>
  </si>
  <si>
    <t>ST10061</t>
  </si>
  <si>
    <t>9298</t>
  </si>
  <si>
    <t>Fleetwood Villa</t>
  </si>
  <si>
    <t>ST10062</t>
  </si>
  <si>
    <t>9413</t>
  </si>
  <si>
    <t>Sunwood</t>
  </si>
  <si>
    <t>ST10063</t>
  </si>
  <si>
    <t>9020</t>
  </si>
  <si>
    <t>Aspen Ridge</t>
  </si>
  <si>
    <t>ST10064</t>
  </si>
  <si>
    <t>9021</t>
  </si>
  <si>
    <t>Evergreen</t>
  </si>
  <si>
    <t>ST10065</t>
  </si>
  <si>
    <t>9022</t>
  </si>
  <si>
    <t>Inglewood</t>
  </si>
  <si>
    <t>ST10066</t>
  </si>
  <si>
    <t>9215</t>
  </si>
  <si>
    <t>The Edgemont</t>
  </si>
  <si>
    <t>ST10067</t>
  </si>
  <si>
    <t>9243</t>
  </si>
  <si>
    <t>Chateau Renoir</t>
  </si>
  <si>
    <t>ST10068</t>
  </si>
  <si>
    <t>9271</t>
  </si>
  <si>
    <t>The Heartland</t>
  </si>
  <si>
    <t>ST10069</t>
  </si>
  <si>
    <t>9277</t>
  </si>
  <si>
    <t>Scenic Acres</t>
  </si>
  <si>
    <t>ST10070</t>
  </si>
  <si>
    <t>9281</t>
  </si>
  <si>
    <t>Riverbend Retirement</t>
  </si>
  <si>
    <t>ST10071</t>
  </si>
  <si>
    <t>Riverbend</t>
  </si>
  <si>
    <t>9282</t>
  </si>
  <si>
    <t>Meadowland</t>
  </si>
  <si>
    <t>ST10072</t>
  </si>
  <si>
    <t>Meadowlands</t>
  </si>
  <si>
    <t>9285</t>
  </si>
  <si>
    <t>The Churchill</t>
  </si>
  <si>
    <t>ST10073</t>
  </si>
  <si>
    <t>9295</t>
  </si>
  <si>
    <t>McKenzie Towne Retirement</t>
  </si>
  <si>
    <t>ST10074</t>
  </si>
  <si>
    <t>9302</t>
  </si>
  <si>
    <t>River Ridge</t>
  </si>
  <si>
    <t>ST10075</t>
  </si>
  <si>
    <t>9010</t>
  </si>
  <si>
    <t>The Wellington</t>
  </si>
  <si>
    <t>ST10076</t>
  </si>
  <si>
    <t>9286</t>
  </si>
  <si>
    <t>Portsmouth</t>
  </si>
  <si>
    <t>ST10077</t>
  </si>
  <si>
    <t>9287</t>
  </si>
  <si>
    <t>Marian Chateau</t>
  </si>
  <si>
    <t>ST10078</t>
  </si>
  <si>
    <t>9288</t>
  </si>
  <si>
    <t>The Bentley Moose Jaw</t>
  </si>
  <si>
    <t>ST10079</t>
  </si>
  <si>
    <t>9289</t>
  </si>
  <si>
    <t>The Bentley Yorkton</t>
  </si>
  <si>
    <t>ST10080</t>
  </si>
  <si>
    <t>9290</t>
  </si>
  <si>
    <t>The Bentley Swift Current</t>
  </si>
  <si>
    <t>ST10081</t>
  </si>
  <si>
    <t>9291</t>
  </si>
  <si>
    <t>The Franklin</t>
  </si>
  <si>
    <t>ST10082</t>
  </si>
  <si>
    <t>9296</t>
  </si>
  <si>
    <t>The Waverley/Rosewood</t>
  </si>
  <si>
    <t>ST10083</t>
  </si>
  <si>
    <t>The Waverly/Rosewood</t>
  </si>
  <si>
    <t>9300</t>
  </si>
  <si>
    <t>The Bentley Saskatoon</t>
  </si>
  <si>
    <t>ST10084</t>
  </si>
  <si>
    <t>Bentley Saskatoon</t>
  </si>
  <si>
    <t>9301</t>
  </si>
  <si>
    <t>Bentley Regina</t>
  </si>
  <si>
    <t>ST10085</t>
  </si>
  <si>
    <t>9412</t>
  </si>
  <si>
    <t>Renaissance</t>
  </si>
  <si>
    <t>ST10086</t>
  </si>
  <si>
    <t>0237</t>
  </si>
  <si>
    <t>Granite Landing</t>
  </si>
  <si>
    <t>ST10087</t>
  </si>
  <si>
    <t>9219</t>
  </si>
  <si>
    <t>Fergus Place</t>
  </si>
  <si>
    <t>ST10088</t>
  </si>
  <si>
    <t>9220</t>
  </si>
  <si>
    <t>Highland Place</t>
  </si>
  <si>
    <t>ST10089</t>
  </si>
  <si>
    <t>9227</t>
  </si>
  <si>
    <t>Victoria Place</t>
  </si>
  <si>
    <t>ST10090</t>
  </si>
  <si>
    <t>9231</t>
  </si>
  <si>
    <t>Horizon Place</t>
  </si>
  <si>
    <t>ST10091</t>
  </si>
  <si>
    <t>9253</t>
  </si>
  <si>
    <t>Stone Lodge</t>
  </si>
  <si>
    <t>ST10092</t>
  </si>
  <si>
    <t>9299</t>
  </si>
  <si>
    <t>Windermere on The Mount</t>
  </si>
  <si>
    <t>ST10093</t>
  </si>
  <si>
    <t>9303</t>
  </si>
  <si>
    <t>Briarfield Gardens</t>
  </si>
  <si>
    <t>ST10094</t>
  </si>
  <si>
    <t>9406</t>
  </si>
  <si>
    <t>Greenway</t>
  </si>
  <si>
    <t>ST10095</t>
  </si>
  <si>
    <t>9404</t>
  </si>
  <si>
    <t>Chatham</t>
  </si>
  <si>
    <t>ST10096</t>
  </si>
  <si>
    <t>9405</t>
  </si>
  <si>
    <t>GrandWood Park</t>
  </si>
  <si>
    <t>ST10097</t>
  </si>
  <si>
    <t>Grand Wood Park</t>
  </si>
  <si>
    <t>0101</t>
  </si>
  <si>
    <t>Le Cambridge</t>
  </si>
  <si>
    <t>ST10099</t>
  </si>
  <si>
    <t>0102</t>
  </si>
  <si>
    <t>Val D'Or</t>
  </si>
  <si>
    <t>ST10100</t>
  </si>
  <si>
    <t>0103</t>
  </si>
  <si>
    <t>Vanier</t>
  </si>
  <si>
    <t>ST10101</t>
  </si>
  <si>
    <t>0104</t>
  </si>
  <si>
    <t>Vanier II</t>
  </si>
  <si>
    <t>ST10102</t>
  </si>
  <si>
    <t>0105</t>
  </si>
  <si>
    <t>Cours Du Moulin</t>
  </si>
  <si>
    <t>ST10103</t>
  </si>
  <si>
    <t>0106</t>
  </si>
  <si>
    <t>Magog</t>
  </si>
  <si>
    <t>ST10104</t>
  </si>
  <si>
    <t>0107</t>
  </si>
  <si>
    <t>Levis</t>
  </si>
  <si>
    <t>ST10105</t>
  </si>
  <si>
    <t>0108</t>
  </si>
  <si>
    <t>Tours Rimouski</t>
  </si>
  <si>
    <t>ST10106</t>
  </si>
  <si>
    <t>0109</t>
  </si>
  <si>
    <t>Jardins Des Sources</t>
  </si>
  <si>
    <t>ST10107</t>
  </si>
  <si>
    <t>0110</t>
  </si>
  <si>
    <t>Le Selection</t>
  </si>
  <si>
    <t>ST10108</t>
  </si>
  <si>
    <t>0111</t>
  </si>
  <si>
    <t>Tours Angrignon</t>
  </si>
  <si>
    <t>ST10109</t>
  </si>
  <si>
    <t>0112</t>
  </si>
  <si>
    <t>St-Leonard</t>
  </si>
  <si>
    <t>ST10110</t>
  </si>
  <si>
    <t>0113</t>
  </si>
  <si>
    <t>Trois-Rivieres</t>
  </si>
  <si>
    <t>ST10111</t>
  </si>
  <si>
    <t>0114</t>
  </si>
  <si>
    <t>Bleu Horizon</t>
  </si>
  <si>
    <t>ST10112</t>
  </si>
  <si>
    <t>0115</t>
  </si>
  <si>
    <t>SEC St-Jerome</t>
  </si>
  <si>
    <t>ST10113</t>
  </si>
  <si>
    <t>0118</t>
  </si>
  <si>
    <t>Chateauguay</t>
  </si>
  <si>
    <t>ST10114</t>
  </si>
  <si>
    <t>0119</t>
  </si>
  <si>
    <t>Vanier 3</t>
  </si>
  <si>
    <t>ST10115</t>
  </si>
  <si>
    <t>0120</t>
  </si>
  <si>
    <t>Residence Rock Forest</t>
  </si>
  <si>
    <t>ST10116</t>
  </si>
  <si>
    <t>0121</t>
  </si>
  <si>
    <t>Deux Montagnes</t>
  </si>
  <si>
    <t>ST10117</t>
  </si>
  <si>
    <t>0127</t>
  </si>
  <si>
    <t>Granby</t>
  </si>
  <si>
    <t>ST10118</t>
  </si>
  <si>
    <t>0128</t>
  </si>
  <si>
    <t>Les Marronniers</t>
  </si>
  <si>
    <t>ST10119</t>
  </si>
  <si>
    <t>0129</t>
  </si>
  <si>
    <t>St Dorothee</t>
  </si>
  <si>
    <t>ST10120</t>
  </si>
  <si>
    <t>0130</t>
  </si>
  <si>
    <t>Saint Augustin</t>
  </si>
  <si>
    <t>ST10121</t>
  </si>
  <si>
    <t>0135</t>
  </si>
  <si>
    <t>Saint Jean Richelieu</t>
  </si>
  <si>
    <t>ST10122</t>
  </si>
  <si>
    <t>0134</t>
  </si>
  <si>
    <t>Manoir Montefiore</t>
  </si>
  <si>
    <t>ST10123</t>
  </si>
  <si>
    <t>0136</t>
  </si>
  <si>
    <t>Le Graham</t>
  </si>
  <si>
    <t>ST10124</t>
  </si>
  <si>
    <t>0138</t>
  </si>
  <si>
    <t>Le Cherbourg 1</t>
  </si>
  <si>
    <t>ST10125</t>
  </si>
  <si>
    <t>0140</t>
  </si>
  <si>
    <t>Le Cherbourg 2</t>
  </si>
  <si>
    <t>ST10126</t>
  </si>
  <si>
    <t>0148</t>
  </si>
  <si>
    <t>La Roseraie</t>
  </si>
  <si>
    <t>ST10127</t>
  </si>
  <si>
    <t>0166</t>
  </si>
  <si>
    <t>Le Waldorf</t>
  </si>
  <si>
    <t>ST10128</t>
  </si>
  <si>
    <t>0183</t>
  </si>
  <si>
    <t>Residence Lasalle</t>
  </si>
  <si>
    <t>ST10129</t>
  </si>
  <si>
    <t>0184</t>
  </si>
  <si>
    <t>Manoir Sainte-Genevieve</t>
  </si>
  <si>
    <t>ST10130</t>
  </si>
  <si>
    <t>0122</t>
  </si>
  <si>
    <t>Ile des Soeurs</t>
  </si>
  <si>
    <t>ST10131</t>
  </si>
  <si>
    <t>0123</t>
  </si>
  <si>
    <t>West Island</t>
  </si>
  <si>
    <t>ST10132</t>
  </si>
  <si>
    <t>0124</t>
  </si>
  <si>
    <t>Vista</t>
  </si>
  <si>
    <t>ST10133</t>
  </si>
  <si>
    <t>9416</t>
  </si>
  <si>
    <t>Clair Matin</t>
  </si>
  <si>
    <t>ST10134</t>
  </si>
  <si>
    <t>9417</t>
  </si>
  <si>
    <t>Emerite Brossard</t>
  </si>
  <si>
    <t>ST10135</t>
  </si>
  <si>
    <t>9418</t>
  </si>
  <si>
    <t>Jardins Couvent</t>
  </si>
  <si>
    <t>ST10136</t>
  </si>
  <si>
    <t>9419</t>
  </si>
  <si>
    <t>Jardins Interieure</t>
  </si>
  <si>
    <t>ST10137</t>
  </si>
  <si>
    <t>9420</t>
  </si>
  <si>
    <t>Jardins Vaudreuil</t>
  </si>
  <si>
    <t>ST10138</t>
  </si>
  <si>
    <t>9421</t>
  </si>
  <si>
    <t>Manoir Lafontaine</t>
  </si>
  <si>
    <t>ST10139</t>
  </si>
  <si>
    <t>9422</t>
  </si>
  <si>
    <t>Pavillon des Cedres</t>
  </si>
  <si>
    <t>ST10140</t>
  </si>
  <si>
    <t>2089</t>
  </si>
  <si>
    <t>The Meadows</t>
  </si>
  <si>
    <t>ST10141</t>
  </si>
  <si>
    <t>2090</t>
  </si>
  <si>
    <t>Burloak</t>
  </si>
  <si>
    <t>ST10142</t>
  </si>
  <si>
    <t>2093</t>
  </si>
  <si>
    <t>Northridge</t>
  </si>
  <si>
    <t>ST10143</t>
  </si>
  <si>
    <t>2094</t>
  </si>
  <si>
    <t>West Oak Village</t>
  </si>
  <si>
    <t>ST10144</t>
  </si>
  <si>
    <t>2098</t>
  </si>
  <si>
    <t>Ridgeview</t>
  </si>
  <si>
    <t>ST10145</t>
  </si>
  <si>
    <t>7003</t>
  </si>
  <si>
    <t>BayWoods Place</t>
  </si>
  <si>
    <t>ST10330</t>
  </si>
  <si>
    <t>7018</t>
  </si>
  <si>
    <t>Garden City Manor</t>
  </si>
  <si>
    <t>ST10147</t>
  </si>
  <si>
    <t>7070</t>
  </si>
  <si>
    <t>Kilean Lodge</t>
  </si>
  <si>
    <t>ST10148</t>
  </si>
  <si>
    <t>2088</t>
  </si>
  <si>
    <t>Winbourne Park</t>
  </si>
  <si>
    <t>ST10149</t>
  </si>
  <si>
    <t>2092</t>
  </si>
  <si>
    <t>Fenelon Court</t>
  </si>
  <si>
    <t>ST10150</t>
  </si>
  <si>
    <t>2096</t>
  </si>
  <si>
    <t>Bay Ridges</t>
  </si>
  <si>
    <t>ST10151</t>
  </si>
  <si>
    <t>7006</t>
  </si>
  <si>
    <t>Fosterbrooke LTC</t>
  </si>
  <si>
    <t>ST10152</t>
  </si>
  <si>
    <t>7007</t>
  </si>
  <si>
    <t>Eagle Terrace</t>
  </si>
  <si>
    <t>ST10153</t>
  </si>
  <si>
    <t>7008</t>
  </si>
  <si>
    <t>Mackenzie Place</t>
  </si>
  <si>
    <t>ST10154</t>
  </si>
  <si>
    <t>7009</t>
  </si>
  <si>
    <t>Oak Terrace</t>
  </si>
  <si>
    <t>ST10155</t>
  </si>
  <si>
    <t>7010</t>
  </si>
  <si>
    <t>ThorntonView</t>
  </si>
  <si>
    <t>ST10156</t>
  </si>
  <si>
    <t>7013</t>
  </si>
  <si>
    <t>Hallowell House</t>
  </si>
  <si>
    <t>ST10157</t>
  </si>
  <si>
    <t>7055</t>
  </si>
  <si>
    <t>ReachView Village</t>
  </si>
  <si>
    <t>ST10158</t>
  </si>
  <si>
    <t>7078</t>
  </si>
  <si>
    <t>Sara Vista</t>
  </si>
  <si>
    <t>ST10159</t>
  </si>
  <si>
    <t>2046</t>
  </si>
  <si>
    <t>Sherwood Court</t>
  </si>
  <si>
    <t>ST10160</t>
  </si>
  <si>
    <t>2095</t>
  </si>
  <si>
    <t>Longfields Manor</t>
  </si>
  <si>
    <t>ST10161</t>
  </si>
  <si>
    <t>2097</t>
  </si>
  <si>
    <t>Elginwood</t>
  </si>
  <si>
    <t>ST10162</t>
  </si>
  <si>
    <t>7001</t>
  </si>
  <si>
    <t>Stoneridge Manor</t>
  </si>
  <si>
    <t>ST10335</t>
  </si>
  <si>
    <t>7002</t>
  </si>
  <si>
    <t>Heartwood</t>
  </si>
  <si>
    <t>ST10333</t>
  </si>
  <si>
    <t>7011</t>
  </si>
  <si>
    <t>Carlingview Manor</t>
  </si>
  <si>
    <t>ST10331</t>
  </si>
  <si>
    <t>7015</t>
  </si>
  <si>
    <t>Humber Valley Terrace</t>
  </si>
  <si>
    <t>ST10334</t>
  </si>
  <si>
    <t>7022</t>
  </si>
  <si>
    <t>Main Street Terrace</t>
  </si>
  <si>
    <t>ST10167</t>
  </si>
  <si>
    <t>7069</t>
  </si>
  <si>
    <t>Westside</t>
  </si>
  <si>
    <t>ST10168</t>
  </si>
  <si>
    <t>7077</t>
  </si>
  <si>
    <t>Kennedy Lodge</t>
  </si>
  <si>
    <t>ST10169</t>
  </si>
  <si>
    <t>7111</t>
  </si>
  <si>
    <t>Montfort</t>
  </si>
  <si>
    <t>ST10170</t>
  </si>
  <si>
    <t>2004</t>
  </si>
  <si>
    <t>McGarrell Place</t>
  </si>
  <si>
    <t>ST10171</t>
  </si>
  <si>
    <t>2024</t>
  </si>
  <si>
    <t>Riverside Place</t>
  </si>
  <si>
    <t>ST10172</t>
  </si>
  <si>
    <t>2091</t>
  </si>
  <si>
    <t>Stirling Heights</t>
  </si>
  <si>
    <t>ST10173</t>
  </si>
  <si>
    <t>2099</t>
  </si>
  <si>
    <t>Columbia Forest</t>
  </si>
  <si>
    <t>ST10174</t>
  </si>
  <si>
    <t>7014</t>
  </si>
  <si>
    <t>Dover Cliffs</t>
  </si>
  <si>
    <t>ST10332</t>
  </si>
  <si>
    <t>7016</t>
  </si>
  <si>
    <t>Sumac Lodge</t>
  </si>
  <si>
    <t>ST10176</t>
  </si>
  <si>
    <t>7019</t>
  </si>
  <si>
    <t>Hillside Manor</t>
  </si>
  <si>
    <t>ST10177</t>
  </si>
  <si>
    <t>7031</t>
  </si>
  <si>
    <t>Elmwood Place</t>
  </si>
  <si>
    <t>ST10324</t>
  </si>
  <si>
    <t>7073</t>
  </si>
  <si>
    <t>Forest Heights</t>
  </si>
  <si>
    <t>ST10179</t>
  </si>
  <si>
    <t>7074</t>
  </si>
  <si>
    <t>Pinecrest Manor</t>
  </si>
  <si>
    <t>ST10180</t>
  </si>
  <si>
    <t>2030</t>
  </si>
  <si>
    <t>Iler Lodge</t>
  </si>
  <si>
    <t>ST10181</t>
  </si>
  <si>
    <t>7026</t>
  </si>
  <si>
    <t>Blenheim Community Village</t>
  </si>
  <si>
    <t>ST10182</t>
  </si>
  <si>
    <t>7027</t>
  </si>
  <si>
    <t>Brierwood Gardens</t>
  </si>
  <si>
    <t>ST10183</t>
  </si>
  <si>
    <t>7028</t>
  </si>
  <si>
    <t>Riverbend Place</t>
  </si>
  <si>
    <t>ST10184</t>
  </si>
  <si>
    <t>7032</t>
  </si>
  <si>
    <t>Summit Place</t>
  </si>
  <si>
    <t>ST10185</t>
  </si>
  <si>
    <t>7056</t>
  </si>
  <si>
    <t>Brierwood Court</t>
  </si>
  <si>
    <t>ST10186</t>
  </si>
  <si>
    <t>7126</t>
  </si>
  <si>
    <t>The Village Seniors</t>
  </si>
  <si>
    <t>ST10336</t>
  </si>
  <si>
    <t>The Village Seniors Community</t>
  </si>
  <si>
    <t>7127</t>
  </si>
  <si>
    <t>Telfer Place</t>
  </si>
  <si>
    <t>ST10188</t>
  </si>
  <si>
    <t>7128</t>
  </si>
  <si>
    <t>Village on the Ridge</t>
  </si>
  <si>
    <t>ST10189</t>
  </si>
  <si>
    <t>7129</t>
  </si>
  <si>
    <t>Trillium Court</t>
  </si>
  <si>
    <t>ST10190</t>
  </si>
  <si>
    <t>2025</t>
  </si>
  <si>
    <t>Beacon Hill Lodge</t>
  </si>
  <si>
    <t>ST10191</t>
  </si>
  <si>
    <t>2066</t>
  </si>
  <si>
    <t>Valleyview Care Centre</t>
  </si>
  <si>
    <t>ST10192</t>
  </si>
  <si>
    <t>2075</t>
  </si>
  <si>
    <t>Charleswood Care Centre</t>
  </si>
  <si>
    <t>ST10193</t>
  </si>
  <si>
    <t>2082</t>
  </si>
  <si>
    <t>Heritage Lodge Personal Care</t>
  </si>
  <si>
    <t>ST10194</t>
  </si>
  <si>
    <t>2120</t>
  </si>
  <si>
    <t>Maples Personal Care Home</t>
  </si>
  <si>
    <t>ST10195</t>
  </si>
  <si>
    <t>2121</t>
  </si>
  <si>
    <t>Kildonan Personal Care Home</t>
  </si>
  <si>
    <t>ST10196</t>
  </si>
  <si>
    <t>7067</t>
  </si>
  <si>
    <t>Parkview Place Care Centre</t>
  </si>
  <si>
    <t>ST10197</t>
  </si>
  <si>
    <t>7068</t>
  </si>
  <si>
    <t>Poseidon Care Centre</t>
  </si>
  <si>
    <t>ST10198</t>
  </si>
  <si>
    <t>2061</t>
  </si>
  <si>
    <t>Mount Royal Care Centre</t>
  </si>
  <si>
    <t>ST10199</t>
  </si>
  <si>
    <t>2062</t>
  </si>
  <si>
    <t>Jasper Place</t>
  </si>
  <si>
    <t>ST10200</t>
  </si>
  <si>
    <t>2063</t>
  </si>
  <si>
    <t>South Terrace</t>
  </si>
  <si>
    <t>ST10201</t>
  </si>
  <si>
    <t>2064</t>
  </si>
  <si>
    <t>Riverview</t>
  </si>
  <si>
    <t>ST10202</t>
  </si>
  <si>
    <t>2076</t>
  </si>
  <si>
    <t>Bow-Crest Care Centre</t>
  </si>
  <si>
    <t>ST10203</t>
  </si>
  <si>
    <t>2080</t>
  </si>
  <si>
    <t>McKenzie Towne Continuing Care</t>
  </si>
  <si>
    <t>ST10204</t>
  </si>
  <si>
    <t>2085</t>
  </si>
  <si>
    <t>Miller Crossing Care Centre</t>
  </si>
  <si>
    <t>ST10205</t>
  </si>
  <si>
    <t>2047</t>
  </si>
  <si>
    <t>Holyrood Manor</t>
  </si>
  <si>
    <t>ST10206</t>
  </si>
  <si>
    <t>2058</t>
  </si>
  <si>
    <t>James Bay Care Centre</t>
  </si>
  <si>
    <t>ST10207</t>
  </si>
  <si>
    <t>2079</t>
  </si>
  <si>
    <t>Royal City Manor</t>
  </si>
  <si>
    <t>ST10208</t>
  </si>
  <si>
    <t>7048</t>
  </si>
  <si>
    <t>Arbutus Care Centre</t>
  </si>
  <si>
    <t>ST10209</t>
  </si>
  <si>
    <t>2049</t>
  </si>
  <si>
    <t>Sandringham Care Centre</t>
  </si>
  <si>
    <t>ST10210</t>
  </si>
  <si>
    <t>7059</t>
  </si>
  <si>
    <t>Capilano Care Centre</t>
  </si>
  <si>
    <t>ST10211</t>
  </si>
  <si>
    <t>2065</t>
  </si>
  <si>
    <t>Glenwarren Lodge</t>
  </si>
  <si>
    <t>ST10212</t>
  </si>
  <si>
    <t>2083</t>
  </si>
  <si>
    <t>Lakeview Care Centre</t>
  </si>
  <si>
    <t>ST10213</t>
  </si>
  <si>
    <t>7033</t>
  </si>
  <si>
    <t>Harold &amp; Grace Baker Centre</t>
  </si>
  <si>
    <t>ST10217</t>
  </si>
  <si>
    <t>0213</t>
  </si>
  <si>
    <t>Development Parksville Bc</t>
  </si>
  <si>
    <t>ST10218</t>
  </si>
  <si>
    <t>0218</t>
  </si>
  <si>
    <t>Westney Gardens</t>
  </si>
  <si>
    <t>ST10219</t>
  </si>
  <si>
    <t>0224</t>
  </si>
  <si>
    <t>Development Grimsby</t>
  </si>
  <si>
    <t>ST10220</t>
  </si>
  <si>
    <t>0261</t>
  </si>
  <si>
    <t>McConachie Gardens</t>
  </si>
  <si>
    <t>ST10221</t>
  </si>
  <si>
    <t>0263</t>
  </si>
  <si>
    <t>Development Spruce Grove</t>
  </si>
  <si>
    <t>ST10222</t>
  </si>
  <si>
    <t>0254</t>
  </si>
  <si>
    <t>Green Falls Landing</t>
  </si>
  <si>
    <t>ST10223</t>
  </si>
  <si>
    <t>8100</t>
  </si>
  <si>
    <t>Fareham</t>
  </si>
  <si>
    <t>ST10224</t>
  </si>
  <si>
    <t>8101</t>
  </si>
  <si>
    <t>Horely</t>
  </si>
  <si>
    <t>ST10225</t>
  </si>
  <si>
    <t>8102</t>
  </si>
  <si>
    <t>Hove</t>
  </si>
  <si>
    <t>ST10226</t>
  </si>
  <si>
    <t>8103</t>
  </si>
  <si>
    <t>Frome</t>
  </si>
  <si>
    <t>ST10227</t>
  </si>
  <si>
    <t>8104</t>
  </si>
  <si>
    <t>Church Crookham</t>
  </si>
  <si>
    <t>ST10228</t>
  </si>
  <si>
    <t>8105</t>
  </si>
  <si>
    <t>Edgbaston</t>
  </si>
  <si>
    <t>ST10229</t>
  </si>
  <si>
    <t>8106</t>
  </si>
  <si>
    <t>Camberley</t>
  </si>
  <si>
    <t>ST10230</t>
  </si>
  <si>
    <t>8107</t>
  </si>
  <si>
    <t>Hawley</t>
  </si>
  <si>
    <t>ST10231</t>
  </si>
  <si>
    <t>8108</t>
  </si>
  <si>
    <t>Basingstoke</t>
  </si>
  <si>
    <t>ST10232</t>
  </si>
  <si>
    <t>8109</t>
  </si>
  <si>
    <t>Salisbury</t>
  </si>
  <si>
    <t>ST10233</t>
  </si>
  <si>
    <t>8110</t>
  </si>
  <si>
    <t>Weymouth</t>
  </si>
  <si>
    <t>ST10234</t>
  </si>
  <si>
    <t>8111</t>
  </si>
  <si>
    <t>Sway</t>
  </si>
  <si>
    <t>ST10235</t>
  </si>
  <si>
    <t>8112</t>
  </si>
  <si>
    <t>Kentford</t>
  </si>
  <si>
    <t>ST10236</t>
  </si>
  <si>
    <t>8113</t>
  </si>
  <si>
    <t>Knowle Gate</t>
  </si>
  <si>
    <t>ST10237</t>
  </si>
  <si>
    <t>8114</t>
  </si>
  <si>
    <t>Newbury</t>
  </si>
  <si>
    <t>ST10238</t>
  </si>
  <si>
    <t>8115</t>
  </si>
  <si>
    <t>Sutton</t>
  </si>
  <si>
    <t>ST10239</t>
  </si>
  <si>
    <t>8116</t>
  </si>
  <si>
    <t>Bourneville</t>
  </si>
  <si>
    <t>ST10240</t>
  </si>
  <si>
    <t>8117</t>
  </si>
  <si>
    <t>Coldfield</t>
  </si>
  <si>
    <t>ST10241</t>
  </si>
  <si>
    <t>8119</t>
  </si>
  <si>
    <t>Adderbury</t>
  </si>
  <si>
    <t>ST10242</t>
  </si>
  <si>
    <t>8120</t>
  </si>
  <si>
    <t>Bath</t>
  </si>
  <si>
    <t>ST10243</t>
  </si>
  <si>
    <t>8121</t>
  </si>
  <si>
    <t>Lane End</t>
  </si>
  <si>
    <t>ST10244</t>
  </si>
  <si>
    <t>8123</t>
  </si>
  <si>
    <t>Little Bookham</t>
  </si>
  <si>
    <t>ST10245</t>
  </si>
  <si>
    <t>8124</t>
  </si>
  <si>
    <t>Woking</t>
  </si>
  <si>
    <t>ST10246</t>
  </si>
  <si>
    <t>8308</t>
  </si>
  <si>
    <t>Avery Pemberley House</t>
  </si>
  <si>
    <t>ST10247</t>
  </si>
  <si>
    <t>8313</t>
  </si>
  <si>
    <t>Avery Knowle Gate</t>
  </si>
  <si>
    <t>ST10248</t>
  </si>
  <si>
    <t>8316</t>
  </si>
  <si>
    <t>Avery Bournville</t>
  </si>
  <si>
    <t>ST10249</t>
  </si>
  <si>
    <t>8701</t>
  </si>
  <si>
    <t>Brentwood</t>
  </si>
  <si>
    <t>ST10250</t>
  </si>
  <si>
    <t>8702</t>
  </si>
  <si>
    <t>Hindhead</t>
  </si>
  <si>
    <t>ST10251</t>
  </si>
  <si>
    <t>8703</t>
  </si>
  <si>
    <t>Coombe</t>
  </si>
  <si>
    <t>ST10252</t>
  </si>
  <si>
    <t>8704</t>
  </si>
  <si>
    <t>Epsom</t>
  </si>
  <si>
    <t>ST10253</t>
  </si>
  <si>
    <t>8705</t>
  </si>
  <si>
    <t>Marlow</t>
  </si>
  <si>
    <t>ST10254</t>
  </si>
  <si>
    <t>8706</t>
  </si>
  <si>
    <t>ST10255</t>
  </si>
  <si>
    <t>8709</t>
  </si>
  <si>
    <t>Sunninghill</t>
  </si>
  <si>
    <t>ST10256</t>
  </si>
  <si>
    <t>8711</t>
  </si>
  <si>
    <t>Bushey</t>
  </si>
  <si>
    <t>ST10257</t>
  </si>
  <si>
    <t>8712</t>
  </si>
  <si>
    <t>Ottershaw</t>
  </si>
  <si>
    <t>ST10258</t>
  </si>
  <si>
    <t>5501</t>
  </si>
  <si>
    <t>Sunrise Mgmt ManCo</t>
  </si>
  <si>
    <t>ST10259</t>
  </si>
  <si>
    <t>Support Office</t>
  </si>
  <si>
    <t>ST10260</t>
  </si>
  <si>
    <t>0257</t>
  </si>
  <si>
    <t>Scenic Grande</t>
  </si>
  <si>
    <t>ST10296</t>
  </si>
  <si>
    <t xml:space="preserve">The Scenic Grande </t>
  </si>
  <si>
    <t>2001</t>
  </si>
  <si>
    <t>Arbour Heights</t>
  </si>
  <si>
    <t>ST10297</t>
  </si>
  <si>
    <t>Our Parents Home</t>
  </si>
  <si>
    <t>ST10339</t>
  </si>
  <si>
    <t>Dec</t>
  </si>
  <si>
    <t>Nov</t>
  </si>
  <si>
    <t>Total</t>
  </si>
  <si>
    <t>Darrel</t>
  </si>
  <si>
    <t>Tania</t>
  </si>
  <si>
    <t>Nicole</t>
  </si>
  <si>
    <t>Requisition #</t>
  </si>
  <si>
    <t>Intiated By</t>
  </si>
  <si>
    <t>Date Approved</t>
  </si>
  <si>
    <t>Spend Category</t>
  </si>
  <si>
    <t>Amount</t>
  </si>
  <si>
    <t>Site</t>
  </si>
  <si>
    <t>Capital Team approver</t>
  </si>
  <si>
    <t>Site #</t>
  </si>
  <si>
    <t>Spenc Category</t>
  </si>
  <si>
    <t>Age</t>
  </si>
  <si>
    <t>Status</t>
  </si>
  <si>
    <t xml:space="preserve">Disposal </t>
  </si>
  <si>
    <t>PO line #</t>
  </si>
  <si>
    <t>Comment</t>
  </si>
  <si>
    <t>REQ-2021-049239</t>
  </si>
  <si>
    <t>Steph</t>
  </si>
  <si>
    <t>-</t>
  </si>
  <si>
    <t>Sent Back - Missing Age</t>
  </si>
  <si>
    <t>REQ-2021-049402</t>
  </si>
  <si>
    <t>Denial sent to Matt</t>
  </si>
  <si>
    <t>REQ-2021-051154</t>
  </si>
  <si>
    <t>Check with Matt</t>
  </si>
  <si>
    <t>Ones to Dispose</t>
  </si>
  <si>
    <t>Must have a PO number in column M</t>
  </si>
  <si>
    <t>If the req has a project in Column M, the capital column (Column O) must be "No"</t>
  </si>
  <si>
    <t>If the req doesn't have a project in column M, only a PO number is required to dispose</t>
  </si>
  <si>
    <t>Capital Team Approver</t>
  </si>
  <si>
    <t>Project</t>
  </si>
  <si>
    <t>Capital?</t>
  </si>
  <si>
    <t>REQ-2022-003576</t>
  </si>
  <si>
    <t>REQ-2022-004140</t>
  </si>
  <si>
    <t>REQ-2022-004138</t>
  </si>
  <si>
    <t>Disposed</t>
  </si>
  <si>
    <t>REQ-2022-004128</t>
  </si>
  <si>
    <t>disposed</t>
  </si>
  <si>
    <t>REQ-2022-004113</t>
  </si>
  <si>
    <t>REQ-2022-004117</t>
  </si>
  <si>
    <t>Without a PO, no disposal on Feb-2022</t>
  </si>
  <si>
    <t>REQ-2022-004119</t>
  </si>
  <si>
    <t>REQ-2022-004115</t>
  </si>
  <si>
    <t>REQ-2022-004112</t>
  </si>
  <si>
    <t>REQ-2022-004001</t>
  </si>
  <si>
    <t>REQ-2022-004025</t>
  </si>
  <si>
    <t>REQ-2022-004026</t>
  </si>
  <si>
    <t>Disposal is not required. New installation</t>
  </si>
  <si>
    <t>REQ-2022-003930</t>
  </si>
  <si>
    <t>REQ-2022-004110</t>
  </si>
  <si>
    <t>REQ-2022-004116</t>
  </si>
  <si>
    <t>REQ-2022-004114</t>
  </si>
  <si>
    <t>REQ-2022-004225</t>
  </si>
  <si>
    <t>REQ-2022-004224</t>
  </si>
  <si>
    <t>REQ-2022-002849</t>
  </si>
  <si>
    <t>REQ-2022-003920</t>
  </si>
  <si>
    <t>REQ-2022-004142</t>
  </si>
  <si>
    <t>REQ-2022-004222</t>
  </si>
  <si>
    <t>REQ-2022-004221</t>
  </si>
  <si>
    <t>REQ-2022-004220</t>
  </si>
  <si>
    <t>REQ-2022-004210</t>
  </si>
  <si>
    <t>REQ-2022-004208</t>
  </si>
  <si>
    <t>REQ-2022-004024</t>
  </si>
  <si>
    <t>REQ-2022-003155</t>
  </si>
  <si>
    <t>REQ-2022-004186</t>
  </si>
  <si>
    <t>REQ-2022-003834</t>
  </si>
  <si>
    <t>REQ-2022-004286</t>
  </si>
  <si>
    <t>N/A in this site. Zero-dollar disposal</t>
  </si>
  <si>
    <t>REQ-2022-004287</t>
  </si>
  <si>
    <t>REQ-2022-004309</t>
  </si>
  <si>
    <t>REQ-2022-004209</t>
  </si>
  <si>
    <t>REQ-2022-004293</t>
  </si>
  <si>
    <t>REQ-2022-004187</t>
  </si>
  <si>
    <t>Approved provided that more reqs will come up in this project (Budget: $25k) to meet the minimum aggregate expenditure of $5k.</t>
  </si>
  <si>
    <t>REQ-2022-004276</t>
  </si>
  <si>
    <t>REQ-2022-004278</t>
  </si>
  <si>
    <t>REQ-2022-004344</t>
  </si>
  <si>
    <t>REQ-2022-004345</t>
  </si>
  <si>
    <t>REQ-2022-004346</t>
  </si>
  <si>
    <t>REQ-2022-004347</t>
  </si>
  <si>
    <t>REQ-2022-004317</t>
  </si>
  <si>
    <t>REQ-2022-004366</t>
  </si>
  <si>
    <t>REQ-2022-004361</t>
  </si>
  <si>
    <t>REQ-2022-004400</t>
  </si>
  <si>
    <t>REQ-2022-004453</t>
  </si>
  <si>
    <t>REQ-2022-004454</t>
  </si>
  <si>
    <t>REQ-2022-004455</t>
  </si>
  <si>
    <t>REQ-2022-004259</t>
  </si>
  <si>
    <t>REQ-2022-004517</t>
  </si>
  <si>
    <t>REQ-2022-004533</t>
  </si>
  <si>
    <t>REQ-2022-004543</t>
  </si>
  <si>
    <t>N/A in this site. new installation</t>
  </si>
  <si>
    <t>REQ-2022-004575</t>
  </si>
  <si>
    <t>REQ-2022-004568</t>
  </si>
  <si>
    <t>REQ-2022-004562</t>
  </si>
  <si>
    <t>REQ-2022-004556</t>
  </si>
  <si>
    <t>REQ-2022-004522</t>
  </si>
  <si>
    <t>REQ-2022-004264</t>
  </si>
  <si>
    <t>REQ-2022-004697</t>
  </si>
  <si>
    <t>REQ-2022-003593</t>
  </si>
  <si>
    <t>REQ-2022-004682</t>
  </si>
  <si>
    <t>REQ-2022-004698</t>
  </si>
  <si>
    <t>REQ-2022-004699</t>
  </si>
  <si>
    <t>REQ-2022-004706</t>
  </si>
  <si>
    <t>REQ-2022-004705</t>
  </si>
  <si>
    <t>REQ-2022-004703</t>
  </si>
  <si>
    <t>REQ-2022-004702</t>
  </si>
  <si>
    <t>REQ-2022-004700</t>
  </si>
  <si>
    <t>REQ-2022-004707</t>
  </si>
  <si>
    <t>Zero Dollar</t>
  </si>
  <si>
    <t>REQ-2022-004021</t>
  </si>
  <si>
    <t>REQ-2022-004701</t>
  </si>
  <si>
    <t>REQ-2022-004704</t>
  </si>
  <si>
    <t>REQ-2022-004670</t>
  </si>
  <si>
    <t>REQ-2022-004776</t>
  </si>
  <si>
    <t>REQ-2022-002755</t>
  </si>
  <si>
    <t>REQ-2022-002767</t>
  </si>
  <si>
    <t>REQ-2022-003361</t>
  </si>
  <si>
    <t>REQ-2022-003369</t>
  </si>
  <si>
    <t>No old assets were found. Zero-dollar disposal</t>
  </si>
  <si>
    <t>REQ-2022-003552</t>
  </si>
  <si>
    <t>REQ-2022-004316</t>
  </si>
  <si>
    <t>REQ-2022-001453</t>
  </si>
  <si>
    <t>REQ-2022-001644</t>
  </si>
  <si>
    <t>REQ-2022-001969</t>
  </si>
  <si>
    <t>REQ-2022-001977</t>
  </si>
  <si>
    <t>REQ-2022-002119</t>
  </si>
  <si>
    <t>REQ-2022-002154</t>
  </si>
  <si>
    <t>REQ-2022-002213</t>
  </si>
  <si>
    <t>REQ-2022-002223</t>
  </si>
  <si>
    <t>REQ-2022-002230</t>
  </si>
  <si>
    <t>REQ-2022-002233</t>
  </si>
  <si>
    <t>REQ-2022-002281</t>
  </si>
  <si>
    <t>REQ-2022-002287</t>
  </si>
  <si>
    <t>REQ-2022-002293</t>
  </si>
  <si>
    <t>REQ-2022-002296</t>
  </si>
  <si>
    <t>REQ-2022-002299</t>
  </si>
  <si>
    <t>REQ-2022-002305</t>
  </si>
  <si>
    <t>REQ-2022-002309</t>
  </si>
  <si>
    <t>REQ-2022-002321</t>
  </si>
  <si>
    <t>REQ-2022-002358</t>
  </si>
  <si>
    <t>REQ-2022-002401</t>
  </si>
  <si>
    <t>REQ-2022-002403</t>
  </si>
  <si>
    <t>REQ-2022-002405</t>
  </si>
  <si>
    <t>REQ-2022-002407</t>
  </si>
  <si>
    <t>REQ-2022-002410</t>
  </si>
  <si>
    <t>REQ-2022-002432</t>
  </si>
  <si>
    <t>REQ-2022-002463</t>
  </si>
  <si>
    <t>REQ-2022-002469</t>
  </si>
  <si>
    <t>REQ-2022-002471</t>
  </si>
  <si>
    <t>REQ-2022-002474</t>
  </si>
  <si>
    <t>REQ-2022-002528</t>
  </si>
  <si>
    <t>REQ-2022-002534</t>
  </si>
  <si>
    <t>REQ-2022-002538</t>
  </si>
  <si>
    <t>REQ-2022-002542</t>
  </si>
  <si>
    <t>REQ-2022-002558</t>
  </si>
  <si>
    <t>REQ-2022-002578</t>
  </si>
  <si>
    <t>REQ-2022-002580</t>
  </si>
  <si>
    <t>REQ-2022-002583</t>
  </si>
  <si>
    <t>REQ-2022-002584</t>
  </si>
  <si>
    <t>REQ-2022-002585</t>
  </si>
  <si>
    <t>REQ-2022-002586</t>
  </si>
  <si>
    <t>REQ-2022-002588</t>
  </si>
  <si>
    <t>REQ-2022-002589</t>
  </si>
  <si>
    <t>REQ-2022-002590</t>
  </si>
  <si>
    <t>REQ-2022-002594</t>
  </si>
  <si>
    <t>REQ-2022-002595</t>
  </si>
  <si>
    <t>REQ-2022-002596</t>
  </si>
  <si>
    <t>REQ-2022-002607</t>
  </si>
  <si>
    <t>REQ-2022-002621</t>
  </si>
  <si>
    <t>REQ-2022-002626</t>
  </si>
  <si>
    <t>REQ-2022-002632</t>
  </si>
  <si>
    <t>REQ-2022-002645</t>
  </si>
  <si>
    <t>REQ-2022-002649</t>
  </si>
  <si>
    <t>REQ-2022-002652</t>
  </si>
  <si>
    <t>REQ-2022-002659</t>
  </si>
  <si>
    <t>REQ-2022-002661</t>
  </si>
  <si>
    <t>REQ-2022-002674</t>
  </si>
  <si>
    <t>REQ-2022-002718</t>
  </si>
  <si>
    <t xml:space="preserve">ZDD Disposal No Asset Found </t>
  </si>
  <si>
    <t>REQ-2022-002725</t>
  </si>
  <si>
    <t xml:space="preserve"> BA-02096122 - REQ-2022-002725 
</t>
  </si>
  <si>
    <t>REQ-2022-002726</t>
  </si>
  <si>
    <t xml:space="preserve"> BA-40013495 - REQ-2022-002726 </t>
  </si>
  <si>
    <t>REQ-2022-002728</t>
  </si>
  <si>
    <t xml:space="preserve"> BA-40020114 - REQ-2022-002728 
</t>
  </si>
  <si>
    <t>REQ-2022-002729</t>
  </si>
  <si>
    <t xml:space="preserve">ZDD No Cost Found </t>
  </si>
  <si>
    <t>REQ-2022-002731</t>
  </si>
  <si>
    <t>ZDD Disposal</t>
  </si>
  <si>
    <t>REQ-2022-002738</t>
  </si>
  <si>
    <t>ZDD\</t>
  </si>
  <si>
    <t>REQ-2022-002739</t>
  </si>
  <si>
    <t xml:space="preserve"> BA-02401318 - REQ-2022-002739 </t>
  </si>
  <si>
    <t>REQ-2022-002740</t>
  </si>
  <si>
    <t xml:space="preserve"> BA-02523374 - REQ-2022-002740 </t>
  </si>
  <si>
    <t>REQ-2022-002741</t>
  </si>
  <si>
    <t xml:space="preserve">ZDD New Equipment </t>
  </si>
  <si>
    <t>REQ-2022-002742</t>
  </si>
  <si>
    <t>ZDD No Disposal needed</t>
  </si>
  <si>
    <t>REQ-2022-002748</t>
  </si>
  <si>
    <t xml:space="preserve"> BA-02633004 - REQ-2022-002748 
</t>
  </si>
  <si>
    <t>REQ-2022-002773</t>
  </si>
  <si>
    <t xml:space="preserve"> BA-02633004 - REQ-2022-002748 </t>
  </si>
  <si>
    <t>REQ-2022-002834</t>
  </si>
  <si>
    <t xml:space="preserve"> BA-02633434 - REQ-2022-002834 </t>
  </si>
  <si>
    <t>REQ-2022-002837</t>
  </si>
  <si>
    <t xml:space="preserve"> BA-02352325 - REQ-2022-002837 </t>
  </si>
  <si>
    <t>REQ-2022-002841</t>
  </si>
  <si>
    <t xml:space="preserve">No Asset Found </t>
  </si>
  <si>
    <t>REQ-2022-002842</t>
  </si>
  <si>
    <t>TBD</t>
  </si>
  <si>
    <t>REQ-2022-002850</t>
  </si>
  <si>
    <t xml:space="preserve">ZDD  -  BA-01779917 - REQ-2022-002850 
</t>
  </si>
  <si>
    <t>REQ-2022-002852</t>
  </si>
  <si>
    <t xml:space="preserve"> BA-01779896 - REQ-2022-002852 
</t>
  </si>
  <si>
    <t>REQ-2022-002853</t>
  </si>
  <si>
    <t xml:space="preserve"> BA-40021242 - REQ-2022-002853 
</t>
  </si>
  <si>
    <t>REQ-2022-002859</t>
  </si>
  <si>
    <t xml:space="preserve">ZDD  BA-02259307 - REQ-2022-002859 
</t>
  </si>
  <si>
    <t>REQ-2022-002860</t>
  </si>
  <si>
    <t xml:space="preserve"> BA-02227145 - REQ-2022-002860 </t>
  </si>
  <si>
    <t>REQ-2022-002861</t>
  </si>
  <si>
    <t xml:space="preserve"> BA-40027485 - REQ-2021-002861 </t>
  </si>
  <si>
    <t>REQ-2022-002862</t>
  </si>
  <si>
    <t xml:space="preserve"> BA-02659010 - REQ-2022-022862 </t>
  </si>
  <si>
    <t>REQ-2022-002873</t>
  </si>
  <si>
    <t xml:space="preserve"> BA-01777524 - REQ-2022-002873 </t>
  </si>
  <si>
    <t>REQ-2022-002888</t>
  </si>
  <si>
    <t>REQ-2022-002894</t>
  </si>
  <si>
    <t>REQ-2022-002897</t>
  </si>
  <si>
    <t>REQ-2022-002898</t>
  </si>
  <si>
    <t>REQ-2022-002900</t>
  </si>
  <si>
    <t>REQ-2022-002918</t>
  </si>
  <si>
    <t>REQ-2022-002923</t>
  </si>
  <si>
    <t>REQ-2022-002926</t>
  </si>
  <si>
    <t>REQ-2022-002945</t>
  </si>
  <si>
    <t>REQ-2022-002964</t>
  </si>
  <si>
    <t>REQ-2022-002965</t>
  </si>
  <si>
    <t>REQ-2022-002966</t>
  </si>
  <si>
    <t>REQ-2022-002972</t>
  </si>
  <si>
    <t>REQ-2022-002980</t>
  </si>
  <si>
    <t>REQ-2022-002989</t>
  </si>
  <si>
    <t>REQ-2022-002993</t>
  </si>
  <si>
    <t>REQ-2022-002994</t>
  </si>
  <si>
    <t>REQ-2022-002995</t>
  </si>
  <si>
    <t>REQ-2022-002996</t>
  </si>
  <si>
    <t>REQ-2022-002999</t>
  </si>
  <si>
    <t>REQ-2022-003002</t>
  </si>
  <si>
    <t>REQ-2022-003003</t>
  </si>
  <si>
    <t>REQ-2022-003004</t>
  </si>
  <si>
    <t>REQ-2022-003005</t>
  </si>
  <si>
    <t>REQ-2022-003009</t>
  </si>
  <si>
    <t>REQ-2022-003015</t>
  </si>
  <si>
    <t>REQ-2022-003017</t>
  </si>
  <si>
    <t>REQ-2022-003018</t>
  </si>
  <si>
    <t>REQ-2022-003022</t>
  </si>
  <si>
    <t>REQ-2022-003025</t>
  </si>
  <si>
    <t>REQ-2022-003028</t>
  </si>
  <si>
    <t>REQ-2022-003029</t>
  </si>
  <si>
    <t>REQ-2022-003056</t>
  </si>
  <si>
    <t>REQ-2022-003059</t>
  </si>
  <si>
    <t>REQ-2022-003060</t>
  </si>
  <si>
    <t>REQ-2022-003076</t>
  </si>
  <si>
    <t>REQ-2022-003084</t>
  </si>
  <si>
    <t>REQ-2022-003112</t>
  </si>
  <si>
    <t>REQ-2022-003119</t>
  </si>
  <si>
    <t>REQ-2022-003129</t>
  </si>
  <si>
    <t>REQ-2022-003139</t>
  </si>
  <si>
    <t>REQ-2022-003144</t>
  </si>
  <si>
    <t>REQ-2022-003145</t>
  </si>
  <si>
    <t>REQ-2022-003169</t>
  </si>
  <si>
    <t>REQ-2022-003170</t>
  </si>
  <si>
    <t>REQ-2022-003172</t>
  </si>
  <si>
    <t>REQ-2022-003175</t>
  </si>
  <si>
    <t>REQ-2022-003176</t>
  </si>
  <si>
    <t>REQ-2022-003180</t>
  </si>
  <si>
    <t>REQ-2022-003187</t>
  </si>
  <si>
    <t>REQ-2022-003287</t>
  </si>
  <si>
    <t>ZDD</t>
  </si>
  <si>
    <t>REQ-2022-003289</t>
  </si>
  <si>
    <t xml:space="preserve"> BA-40027606 - REQ-2022-003289 </t>
  </si>
  <si>
    <t>REQ-2022-003290</t>
  </si>
  <si>
    <t xml:space="preserve">ZDD  BA-02259307 - REQ-2022-003290 
</t>
  </si>
  <si>
    <t>REQ-2022-003291</t>
  </si>
  <si>
    <t xml:space="preserve">ZDD No Asset Found </t>
  </si>
  <si>
    <t>REQ-2022-003292</t>
  </si>
  <si>
    <t xml:space="preserve"> BA-02511411 - REQ-2022-003292 
</t>
  </si>
  <si>
    <t>REQ-2022-003297</t>
  </si>
  <si>
    <t>REQ-2022-003302</t>
  </si>
  <si>
    <t>REQ-2022-003306</t>
  </si>
  <si>
    <t>REQ-2022-003309</t>
  </si>
  <si>
    <t>REQ-2022-003313</t>
  </si>
  <si>
    <t>REQ-2022-003315</t>
  </si>
  <si>
    <t>REQ-2022-003316</t>
  </si>
  <si>
    <t>REQ-2022-003322</t>
  </si>
  <si>
    <t>REQ-2022-003327</t>
  </si>
  <si>
    <t>REQ-2022-003334</t>
  </si>
  <si>
    <t>REQ-2022-003352</t>
  </si>
  <si>
    <t>REQ-2022-003357</t>
  </si>
  <si>
    <t>REQ-2022-003358</t>
  </si>
  <si>
    <t>REQ-2022-003359</t>
  </si>
  <si>
    <t>REQ-2022-003381</t>
  </si>
  <si>
    <t>REQ-2022-003385</t>
  </si>
  <si>
    <t>REQ-2022-003402</t>
  </si>
  <si>
    <t>REQ-2022-003403</t>
  </si>
  <si>
    <t>REQ-2022-003406</t>
  </si>
  <si>
    <t>REQ-2022-003412</t>
  </si>
  <si>
    <t>REQ-2022-003413</t>
  </si>
  <si>
    <t>REQ-2022-003415</t>
  </si>
  <si>
    <t>REQ-2022-003420</t>
  </si>
  <si>
    <t>REQ-2022-003429</t>
  </si>
  <si>
    <t>REQ-2022-003473</t>
  </si>
  <si>
    <t>REQ-2022-003475</t>
  </si>
  <si>
    <t>REQ-2022-003486</t>
  </si>
  <si>
    <t>REQ-2022-003522</t>
  </si>
  <si>
    <t>REQ-2022-003524</t>
  </si>
  <si>
    <t>REQ-2022-003525</t>
  </si>
  <si>
    <t>REQ-2022-003526</t>
  </si>
  <si>
    <t>REQ-2022-003527</t>
  </si>
  <si>
    <t>REQ-2022-003528</t>
  </si>
  <si>
    <t>REQ-2022-003536</t>
  </si>
  <si>
    <t>REQ-2022-003542</t>
  </si>
  <si>
    <t>REQ-2022-003547</t>
  </si>
  <si>
    <t>REQ-2022-003549</t>
  </si>
  <si>
    <t>REQ-2022-003558</t>
  </si>
  <si>
    <t>REQ-2022-003565</t>
  </si>
  <si>
    <t>REQ-2022-003566</t>
  </si>
  <si>
    <t>REQ-2022-003581</t>
  </si>
  <si>
    <t>REQ-2022-003585</t>
  </si>
  <si>
    <t>REQ-2022-003598</t>
  </si>
  <si>
    <t>REQ-2022-003612</t>
  </si>
  <si>
    <t>REQ-2022-003630</t>
  </si>
  <si>
    <t>REQ-2022-003645</t>
  </si>
  <si>
    <t>REQ-2022-003647</t>
  </si>
  <si>
    <t>REQ-2022-003648</t>
  </si>
  <si>
    <t>REQ-2022-003657</t>
  </si>
  <si>
    <t>REQ-2022-003685</t>
  </si>
  <si>
    <t>REQ-2022-003694</t>
  </si>
  <si>
    <t>REQ-2022-003696</t>
  </si>
  <si>
    <t>REQ-2022-003701</t>
  </si>
  <si>
    <t>REQ-2022-003702</t>
  </si>
  <si>
    <t>REQ-2022-003724</t>
  </si>
  <si>
    <t>REQ-2022-003726</t>
  </si>
  <si>
    <t>REQ-2022-003727</t>
  </si>
  <si>
    <t>REQ-2022-003728</t>
  </si>
  <si>
    <t>REQ-2022-003734</t>
  </si>
  <si>
    <t>REQ-2022-003735</t>
  </si>
  <si>
    <t>REQ-2022-003742</t>
  </si>
  <si>
    <t>REQ-2022-003745</t>
  </si>
  <si>
    <t>REQ-2022-003748</t>
  </si>
  <si>
    <t>REQ-2022-003794</t>
  </si>
  <si>
    <t>REQ-2022-003804</t>
  </si>
  <si>
    <t>REQ-2022-003808</t>
  </si>
  <si>
    <t>REQ-2022-003816</t>
  </si>
  <si>
    <t>REQ-2022-003823</t>
  </si>
  <si>
    <t>REQ-2022-003888</t>
  </si>
  <si>
    <t>REQ-2022-003889</t>
  </si>
  <si>
    <t>REQ-2022-003890</t>
  </si>
  <si>
    <t>REQ-2022-003891</t>
  </si>
  <si>
    <t>REQ-2022-003892</t>
  </si>
  <si>
    <t>REQ-2022-003893</t>
  </si>
  <si>
    <t>REQ-2022-003894</t>
  </si>
  <si>
    <t>REQ-2022-003895</t>
  </si>
  <si>
    <t>REQ-2022-003896</t>
  </si>
  <si>
    <t>REQ-2022-003897</t>
  </si>
  <si>
    <t>REQ-2022-003909</t>
  </si>
  <si>
    <t>REQ-2022-003934</t>
  </si>
  <si>
    <t>REQ-2022-003950</t>
  </si>
  <si>
    <t>REQ-2022-003952</t>
  </si>
  <si>
    <t>REQ-2022-003974</t>
  </si>
  <si>
    <t>REQ-2022-003977</t>
  </si>
  <si>
    <t>REQ-2022-003978</t>
  </si>
  <si>
    <t>REQ-2022-003980</t>
  </si>
  <si>
    <t>REQ-2022-003982</t>
  </si>
  <si>
    <t>REQ-2022-003997</t>
  </si>
  <si>
    <t>REQ-2022-004018</t>
  </si>
  <si>
    <t>REQ-2022-004019</t>
  </si>
  <si>
    <t>REQ-2022-004022</t>
  </si>
  <si>
    <t>REQ-2022-004023</t>
  </si>
  <si>
    <t>REQ-2022-004036</t>
  </si>
  <si>
    <t>REQ-2022-004077</t>
  </si>
  <si>
    <t>REQ-2022-004084</t>
  </si>
  <si>
    <t>REQ-2022-004089</t>
  </si>
  <si>
    <t>REQ-2022-004105</t>
  </si>
  <si>
    <t>REQ-2022-004107</t>
  </si>
  <si>
    <t>REQ-2022-004125</t>
  </si>
  <si>
    <t>REQ-2022-004126</t>
  </si>
  <si>
    <t>REQ-2022-004173</t>
  </si>
  <si>
    <t>REQ-2022-004211</t>
  </si>
  <si>
    <t>REQ-2022-004241</t>
  </si>
  <si>
    <t>REQ-2022-004243</t>
  </si>
  <si>
    <t>REQ-2022-004244</t>
  </si>
  <si>
    <t>REQ-2022-004249</t>
  </si>
  <si>
    <t>REQ-2022-004279</t>
  </si>
  <si>
    <t>REQ-2022-004306</t>
  </si>
  <si>
    <t>REQ-2022-004357</t>
  </si>
  <si>
    <t>REQ-2022-004381</t>
  </si>
  <si>
    <t>REQ-2022-004384</t>
  </si>
  <si>
    <t>REQ-2022-004390</t>
  </si>
  <si>
    <t>REQ-2022-004392</t>
  </si>
  <si>
    <t>REQ-2022-004395</t>
  </si>
  <si>
    <t>REQ-2022-004447</t>
  </si>
  <si>
    <t>REQ-2022-004448</t>
  </si>
  <si>
    <t>REQ-2022-004449</t>
  </si>
  <si>
    <t>REQ-2022-004493</t>
  </si>
  <si>
    <t>REQ-2022-004534</t>
  </si>
  <si>
    <t>REQ-2022-004544</t>
  </si>
  <si>
    <t>REQ-2022-004549</t>
  </si>
  <si>
    <t>REQ-2022-004551</t>
  </si>
  <si>
    <t>REQ-2022-004553</t>
  </si>
  <si>
    <t>REQ-2022-004554</t>
  </si>
  <si>
    <t>REQ-2022-004663</t>
  </si>
  <si>
    <t>Remaining Disposals</t>
  </si>
  <si>
    <t>Feb</t>
  </si>
  <si>
    <t>Mar</t>
  </si>
  <si>
    <t>Must have a PO number in column G</t>
  </si>
  <si>
    <t>If the req has a project in Column H, the capital column (Column I) must be "No"</t>
  </si>
  <si>
    <t>If the req doesn't have a project in column H, only a PO number is required to dispose</t>
  </si>
  <si>
    <t>REQ-2022-005273</t>
  </si>
  <si>
    <t>REQ-2022-005192</t>
  </si>
  <si>
    <t>zero dollar</t>
  </si>
  <si>
    <t>REQ-2022-005150</t>
  </si>
  <si>
    <t>REQ-2022-005147</t>
  </si>
  <si>
    <t>REQ-2022-005034</t>
  </si>
  <si>
    <t>REQ-2022-005146</t>
  </si>
  <si>
    <t>REQ-2022-005029</t>
  </si>
  <si>
    <t>it is a capital, no disposal is needed on Mar-2022</t>
  </si>
  <si>
    <t>REQ-2022-005115</t>
  </si>
  <si>
    <t>REQ-2022-003749</t>
  </si>
  <si>
    <t>REQ-2022-005056</t>
  </si>
  <si>
    <t>REQ-2022-005040</t>
  </si>
  <si>
    <t>REQ-2022-005028</t>
  </si>
  <si>
    <t>REQ-2022-005027</t>
  </si>
  <si>
    <t>REQ-2022-005026</t>
  </si>
  <si>
    <t>REQ-2022-004962</t>
  </si>
  <si>
    <t>REQ-2022-004945</t>
  </si>
  <si>
    <t>REQ-2022-004940</t>
  </si>
  <si>
    <t>REQ-2022-004934</t>
  </si>
  <si>
    <t>REQ-2022-004929</t>
  </si>
  <si>
    <t>REQ-2022-004961</t>
  </si>
  <si>
    <t>REQ-2022-004927</t>
  </si>
  <si>
    <t>REQ-2022-004839</t>
  </si>
  <si>
    <t>REQ-2022-005030</t>
  </si>
  <si>
    <t>Couldn’t find old asset</t>
  </si>
  <si>
    <t>REQ-2022-005471</t>
  </si>
  <si>
    <t>ZDD - No Asset Found</t>
  </si>
  <si>
    <t>REQ-2022-005475</t>
  </si>
  <si>
    <t>REQ-2022-005463</t>
  </si>
  <si>
    <t xml:space="preserve"> BA-01780969 - REQ-2022-005463 </t>
  </si>
  <si>
    <t>REQ-2022-005460</t>
  </si>
  <si>
    <t xml:space="preserve"> BA-01364287 - REQ-2022-005460 </t>
  </si>
  <si>
    <t>REQ-2022-005245</t>
  </si>
  <si>
    <t>REQ-2022-005164</t>
  </si>
  <si>
    <t>REQ-2022-004956</t>
  </si>
  <si>
    <t>REQ-2022-005361</t>
  </si>
  <si>
    <t>ZDD - New</t>
  </si>
  <si>
    <t>REQ-2022-005215</t>
  </si>
  <si>
    <t>BA-02594121 - REQ-2022-005215</t>
  </si>
  <si>
    <t>REQ-2022-005350</t>
  </si>
  <si>
    <t xml:space="preserve"> BA-02715940 - REQ-2022-005350 </t>
  </si>
  <si>
    <t>REQ-2022-005396</t>
  </si>
  <si>
    <t xml:space="preserve">Awaiting Age from TIm Morrision </t>
  </si>
  <si>
    <t>REQ-2022-005178</t>
  </si>
  <si>
    <t>REQ-2022-004027</t>
  </si>
  <si>
    <t>New purchase</t>
  </si>
  <si>
    <t>REQ-2022-005545</t>
  </si>
  <si>
    <t>REQ-2022-005539</t>
  </si>
  <si>
    <t>REQ-2022-005535</t>
  </si>
  <si>
    <t>REQ-2022-005495</t>
  </si>
  <si>
    <t>no disposal is needed on Mar-2022</t>
  </si>
  <si>
    <t>REQ-2022-005043</t>
  </si>
  <si>
    <t>REQ-2022-004821</t>
  </si>
  <si>
    <t>no old asset found</t>
  </si>
  <si>
    <t>REQ-2022-005240</t>
  </si>
  <si>
    <t>REQ-2022-005638</t>
  </si>
  <si>
    <t>REQ-2022-005636</t>
  </si>
  <si>
    <t>OPH, no disposal is needed</t>
  </si>
  <si>
    <t>REQ-2022-005631</t>
  </si>
  <si>
    <t>REQ-2022-005619</t>
  </si>
  <si>
    <t>REQ-2022-005589</t>
  </si>
  <si>
    <t>REQ-2022-005500</t>
  </si>
  <si>
    <t>REQ-2022-005045</t>
  </si>
  <si>
    <t>REQ-2022-004838</t>
  </si>
  <si>
    <t>REQ-2022-005663</t>
  </si>
  <si>
    <t>REQ-2022-004489</t>
  </si>
  <si>
    <t>REQ-2022-004486</t>
  </si>
  <si>
    <t>REQ-2022-005668</t>
  </si>
  <si>
    <t>REQ-2022-005671</t>
  </si>
  <si>
    <t>REQ-2022-005617</t>
  </si>
  <si>
    <t>REQ-2022-005618</t>
  </si>
  <si>
    <t>REQ-2022-005602</t>
  </si>
  <si>
    <t>REQ-2022-005605</t>
  </si>
  <si>
    <t>REQ-2022-005587</t>
  </si>
  <si>
    <t>REQ-2022-005494</t>
  </si>
  <si>
    <t>REQ-2022-005493</t>
  </si>
  <si>
    <t>REQ-2022-005492</t>
  </si>
  <si>
    <t>Without a PO, no disposal on Mar-2022</t>
  </si>
  <si>
    <t>REQ-2022-004834</t>
  </si>
  <si>
    <t>REQ-2022-005694</t>
  </si>
  <si>
    <t>REQ-2022-005703</t>
  </si>
  <si>
    <t>REQ-2022-005704</t>
  </si>
  <si>
    <t>REQ-2022-005720</t>
  </si>
  <si>
    <t>REQ-2022-005725</t>
  </si>
  <si>
    <t>REQ-2022-005748</t>
  </si>
  <si>
    <t>REQ-2022-005031</t>
  </si>
  <si>
    <t>REQ-2022-005032</t>
  </si>
  <si>
    <t>REQ-2022-005236</t>
  </si>
  <si>
    <t>REQ-2022-005033</t>
  </si>
  <si>
    <t>REQ-2022-005749</t>
  </si>
  <si>
    <t>REQ-2022-005661</t>
  </si>
  <si>
    <t xml:space="preserve">ZDD -  BA-02260261 - REQ-2022-005661 
</t>
  </si>
  <si>
    <t>REQ-2022-005755</t>
  </si>
  <si>
    <t xml:space="preserve">No Age Given </t>
  </si>
  <si>
    <t>REQ-2022-005782</t>
  </si>
  <si>
    <t>REQ-2022-005685</t>
  </si>
  <si>
    <t xml:space="preserve"> BA-01779917 - REQ-2022-005685 </t>
  </si>
  <si>
    <t>REQ-2022-005827</t>
  </si>
  <si>
    <t>REQ-2022-005820</t>
  </si>
  <si>
    <t>REQ-2022-005555</t>
  </si>
  <si>
    <t>REQ-2022-005752</t>
  </si>
  <si>
    <t>REQ-2022-005868</t>
  </si>
  <si>
    <t>REQ-2022-005871</t>
  </si>
  <si>
    <t>REQ-2022-005876</t>
  </si>
  <si>
    <t>REQ-2022-003075</t>
  </si>
  <si>
    <t>REQ-2022-003722</t>
  </si>
  <si>
    <t xml:space="preserve"> BA-01781671 - REQ-2022-003722 </t>
  </si>
  <si>
    <t>REQ-2022-004106</t>
  </si>
  <si>
    <t xml:space="preserve"> BA-01806065 - REQ-2022-004106 </t>
  </si>
  <si>
    <t>REQ-2022-004245</t>
  </si>
  <si>
    <t>BA-40029526 - REQ-2022-004245</t>
  </si>
  <si>
    <t>REQ-2022-004512</t>
  </si>
  <si>
    <t xml:space="preserve"> BA-01794789 - REQ-2022-004512 
</t>
  </si>
  <si>
    <t>REQ-2022-004523</t>
  </si>
  <si>
    <t xml:space="preserve"> BA-02564475 - REQ-2022-004523 </t>
  </si>
  <si>
    <t>REQ-2022-004527</t>
  </si>
  <si>
    <t>autonomous</t>
  </si>
  <si>
    <t>REQ-2022-004623</t>
  </si>
  <si>
    <t xml:space="preserve"> BA-02176923 - REQ-2022-004623 </t>
  </si>
  <si>
    <t>REQ-2022-004659</t>
  </si>
  <si>
    <t xml:space="preserve">BA-01795562 - REQ-2022-004659
</t>
  </si>
  <si>
    <t>REQ-2022-004735</t>
  </si>
  <si>
    <t>ZDD No Asset Found</t>
  </si>
  <si>
    <t>REQ-2022-004741</t>
  </si>
  <si>
    <t xml:space="preserve"> BA-40011887 - REQ-2022-004741 
</t>
  </si>
  <si>
    <t>REQ-2022-004748</t>
  </si>
  <si>
    <t xml:space="preserve"> BA-40012105 - REQ-2022-004748 </t>
  </si>
  <si>
    <t>REQ-2022-004787</t>
  </si>
  <si>
    <t xml:space="preserve"> BA-02259542 - REQ-2022-004787 </t>
  </si>
  <si>
    <t>REQ-2022-004842</t>
  </si>
  <si>
    <t xml:space="preserve"> BA-40028465 - REQ-2022-004842 </t>
  </si>
  <si>
    <t>REQ-2022-004997</t>
  </si>
  <si>
    <t xml:space="preserve"> BA-02041842 - REQ-2022-004997 </t>
  </si>
  <si>
    <t>REQ-2022-004999</t>
  </si>
  <si>
    <t xml:space="preserve"> BA-40010364 - REQ-2022-004999 </t>
  </si>
  <si>
    <t>REQ-2022-005013</t>
  </si>
  <si>
    <t xml:space="preserve"> BA-01832124 - REQ-2022-005013 </t>
  </si>
  <si>
    <t>REQ-2022-005014</t>
  </si>
  <si>
    <t xml:space="preserve"> BA-01912925 - REQ-2022-005014 
</t>
  </si>
  <si>
    <t>REQ-2022-005016</t>
  </si>
  <si>
    <t xml:space="preserve"> BA-01779301 - REQ-2022-005016 </t>
  </si>
  <si>
    <t>REQ-2022-005018</t>
  </si>
  <si>
    <t xml:space="preserve"> BA-01795562 - REQ-2022-004659 </t>
  </si>
  <si>
    <t>REQ-2022-005019</t>
  </si>
  <si>
    <t>REQ-2022-005021</t>
  </si>
  <si>
    <t>REQ-2022-005022</t>
  </si>
  <si>
    <t xml:space="preserve"> BA-02214889 - REQ-2022-005022 </t>
  </si>
  <si>
    <t>REQ-2022-005023</t>
  </si>
  <si>
    <t xml:space="preserve"> BA-02521512 - REQ-2022-005023 </t>
  </si>
  <si>
    <t>REQ-2022-005038</t>
  </si>
  <si>
    <t>REQ-2022-005061</t>
  </si>
  <si>
    <t xml:space="preserve"> BA-02454057 - REQ-2022-005061 </t>
  </si>
  <si>
    <t>REQ-2022-005117</t>
  </si>
  <si>
    <t>REQ-2022-005136</t>
  </si>
  <si>
    <t>REQ-2022-005138</t>
  </si>
  <si>
    <t>REQ-2022-005175</t>
  </si>
  <si>
    <t>REQ-2022-005207</t>
  </si>
  <si>
    <t>REQ-2022-005247</t>
  </si>
  <si>
    <t>REQ-2022-005249</t>
  </si>
  <si>
    <t>REQ-2022-005253</t>
  </si>
  <si>
    <t>REQ-2022-005254</t>
  </si>
  <si>
    <t>REQ-2022-005256</t>
  </si>
  <si>
    <t>REQ-2022-005258</t>
  </si>
  <si>
    <t>REQ-2022-005260</t>
  </si>
  <si>
    <t>REQ-2022-005263</t>
  </si>
  <si>
    <t>REQ-2022-005265</t>
  </si>
  <si>
    <t>REQ-2022-005266</t>
  </si>
  <si>
    <t>REQ-2022-005279</t>
  </si>
  <si>
    <t>REQ-2022-005302</t>
  </si>
  <si>
    <t>REQ-2022-005311</t>
  </si>
  <si>
    <t>REQ-2022-005328</t>
  </si>
  <si>
    <t>REQ-2022-005332</t>
  </si>
  <si>
    <t>REQ-2022-005335</t>
  </si>
  <si>
    <t>REQ-2022-005359</t>
  </si>
  <si>
    <t>REQ-2022-005362</t>
  </si>
  <si>
    <t>REQ-2022-005387</t>
  </si>
  <si>
    <t>REQ-2022-005486</t>
  </si>
  <si>
    <t>REQ-2022-005529</t>
  </si>
  <si>
    <t>REQ-2022-005599</t>
  </si>
  <si>
    <t>REQ-2022-005897</t>
  </si>
  <si>
    <t>REQ-2022-005898</t>
  </si>
  <si>
    <t>REQ-2022-005899</t>
  </si>
  <si>
    <t>REQ-2022-005900</t>
  </si>
  <si>
    <t>REQ-2022-005914</t>
  </si>
  <si>
    <t>REQ-2022-005916</t>
  </si>
  <si>
    <t>REQ-2022-004846</t>
  </si>
  <si>
    <t>REQ-2022-005919</t>
  </si>
  <si>
    <t>REQ-2022-005926</t>
  </si>
  <si>
    <t>REQ-2022-005927</t>
  </si>
  <si>
    <t>REQ-2022-006130</t>
  </si>
  <si>
    <t>REQ-2022-006230</t>
  </si>
  <si>
    <t>REQ-2022-005716</t>
  </si>
  <si>
    <t>REQ-2022-005990</t>
  </si>
  <si>
    <t>REQ-2022-005989</t>
  </si>
  <si>
    <t>REQ-2022-006086</t>
  </si>
  <si>
    <t>REQ-2022-005903</t>
  </si>
  <si>
    <t>REQ-2022-005918</t>
  </si>
  <si>
    <t>REQ-2022-006091</t>
  </si>
  <si>
    <t>REQ-2022-006087</t>
  </si>
  <si>
    <t>REQ-2022-006096</t>
  </si>
  <si>
    <t>REQ-2022-006103</t>
  </si>
  <si>
    <t>REQ-2022-006039</t>
  </si>
  <si>
    <t>REQ-2022-006717</t>
  </si>
  <si>
    <t>REQ-2022-005968</t>
  </si>
  <si>
    <t>REQ-2022-006432</t>
  </si>
  <si>
    <t>New Installation</t>
  </si>
  <si>
    <t>REQ-2022-005955</t>
  </si>
  <si>
    <t>REQ-2022-006180</t>
  </si>
  <si>
    <t>REQ-2022-006213</t>
  </si>
  <si>
    <t>REQ-2022-006214</t>
  </si>
  <si>
    <t>REQ-2022-006216</t>
  </si>
  <si>
    <t>REQ-2022-006227</t>
  </si>
  <si>
    <t>REQ-2022-006221</t>
  </si>
  <si>
    <t>REQ-2022-006220</t>
  </si>
  <si>
    <t>REQ-2022-006044</t>
  </si>
  <si>
    <t>REQ-2022-006262</t>
  </si>
  <si>
    <t>REQ-2022-006261</t>
  </si>
  <si>
    <t>REQ-2022-006195</t>
  </si>
  <si>
    <t>Disposed on Apr-2022</t>
  </si>
  <si>
    <t>REQ-2022-006238</t>
  </si>
  <si>
    <t xml:space="preserve"> BA-02260842 - REQ-2022-006238 </t>
  </si>
  <si>
    <t>REQ-2022-006043</t>
  </si>
  <si>
    <t>REQ-2022-006095</t>
  </si>
  <si>
    <t>REQ-2022-006215</t>
  </si>
  <si>
    <t>N/A - consulting service</t>
  </si>
  <si>
    <t>REQ-2022-005964</t>
  </si>
  <si>
    <t>REQ-2022-006413</t>
  </si>
  <si>
    <t>REQ-2022-006169</t>
  </si>
  <si>
    <t>REQ-2022-006222</t>
  </si>
  <si>
    <t>REQ-2022-006421</t>
  </si>
  <si>
    <t xml:space="preserve"> BA-01347671 - REQ-2022-006421 </t>
  </si>
  <si>
    <t>REQ-2022-006352</t>
  </si>
  <si>
    <t>REQ-2022-006430</t>
  </si>
  <si>
    <t>REQ-2022-006428</t>
  </si>
  <si>
    <t>REQ-2022-006560</t>
  </si>
  <si>
    <t>REQ-2022-006378</t>
  </si>
  <si>
    <t>REQ-2022-006410</t>
  </si>
  <si>
    <t>REQ-2022-005917</t>
  </si>
  <si>
    <t>REQ-2022-006356</t>
  </si>
  <si>
    <t>REQ-2022-006089</t>
  </si>
  <si>
    <t>REQ-2022-006435</t>
  </si>
  <si>
    <t>REQ-2022-003860</t>
  </si>
  <si>
    <t>REQ-2022-004182</t>
  </si>
  <si>
    <t>REQ-2022-004217</t>
  </si>
  <si>
    <t>REQ-2022-004218</t>
  </si>
  <si>
    <t>REQ-2022-004219</t>
  </si>
  <si>
    <t>REQ-2022-004451</t>
  </si>
  <si>
    <t>REQ-2022-004684</t>
  </si>
  <si>
    <t>REQ-2022-005135</t>
  </si>
  <si>
    <t>REQ-2022-005176</t>
  </si>
  <si>
    <t>REQ-2022-005231</t>
  </si>
  <si>
    <t>REQ-2022-005252</t>
  </si>
  <si>
    <t>REQ-2022-005317</t>
  </si>
  <si>
    <t>REQ-2022-005345</t>
  </si>
  <si>
    <t>REQ-2022-005347</t>
  </si>
  <si>
    <t>REQ-2022-005355</t>
  </si>
  <si>
    <t>REQ-2022-005412</t>
  </si>
  <si>
    <t>REQ-2022-005413</t>
  </si>
  <si>
    <t>REQ-2022-005425</t>
  </si>
  <si>
    <t>REQ-2022-005455</t>
  </si>
  <si>
    <t>REQ-2022-005480</t>
  </si>
  <si>
    <t>REQ-2022-005525</t>
  </si>
  <si>
    <t>REQ-2022-005532</t>
  </si>
  <si>
    <t>REQ-2022-005533</t>
  </si>
  <si>
    <t>REQ-2022-005577</t>
  </si>
  <si>
    <t>REQ-2022-005578</t>
  </si>
  <si>
    <t>REQ-2022-005579</t>
  </si>
  <si>
    <t>REQ-2022-005581</t>
  </si>
  <si>
    <t>REQ-2022-005590</t>
  </si>
  <si>
    <t>REQ-2022-005593</t>
  </si>
  <si>
    <t>REQ-2022-005615</t>
  </si>
  <si>
    <t>REQ-2022-005616</t>
  </si>
  <si>
    <t>REQ-2022-005623</t>
  </si>
  <si>
    <t>REQ-2022-005732</t>
  </si>
  <si>
    <t>REQ-2022-005754</t>
  </si>
  <si>
    <t>REQ-2022-005759</t>
  </si>
  <si>
    <t xml:space="preserve"> BA-02529670 - REQ-2022-005759 </t>
  </si>
  <si>
    <t>REQ-2022-005760</t>
  </si>
  <si>
    <t xml:space="preserve"> BA-02375682 - REQ-2022-005760 </t>
  </si>
  <si>
    <t>REQ-2022-005763</t>
  </si>
  <si>
    <t xml:space="preserve">ZDD No Asset </t>
  </si>
  <si>
    <t>REQ-2022-005765</t>
  </si>
  <si>
    <t xml:space="preserve"> BA-01893138 - REQ-2022-005765 </t>
  </si>
  <si>
    <t>REQ-2022-005780</t>
  </si>
  <si>
    <t>ZDD No Asset found</t>
  </si>
  <si>
    <t>REQ-2022-005783</t>
  </si>
  <si>
    <t>REQ-2022-005786</t>
  </si>
  <si>
    <t>BA-02529670 - REQ-2022-005786</t>
  </si>
  <si>
    <t>REQ-2022-005806</t>
  </si>
  <si>
    <t>BA-02539194 - REQ-2022-005806</t>
  </si>
  <si>
    <t>REQ-2022-005808</t>
  </si>
  <si>
    <t>BA-02548718 - REQ-2022-005808</t>
  </si>
  <si>
    <t>REQ-2022-005809</t>
  </si>
  <si>
    <t>BA-02558242 - REQ-2022-005809</t>
  </si>
  <si>
    <t>REQ-2022-005810</t>
  </si>
  <si>
    <t>BA-02567766 - REQ-2022-005810</t>
  </si>
  <si>
    <t>REQ-2022-005812</t>
  </si>
  <si>
    <t>BA-02577290 - REQ-2022-005812</t>
  </si>
  <si>
    <t>REQ-2022-005813</t>
  </si>
  <si>
    <t>BA-02586814 - REQ-2022-005813</t>
  </si>
  <si>
    <t>REQ-2022-005814</t>
  </si>
  <si>
    <t>BA-02596338 - REQ-2022-005814</t>
  </si>
  <si>
    <t>REQ-2022-005821</t>
  </si>
  <si>
    <t>BA-02605862 - REQ-2022-005821</t>
  </si>
  <si>
    <t>REQ-2022-005835</t>
  </si>
  <si>
    <t>BA-02615386 - REQ-2022-005835</t>
  </si>
  <si>
    <t>REQ-2022-005857</t>
  </si>
  <si>
    <t>REQ-2022-005858</t>
  </si>
  <si>
    <t xml:space="preserve"> BA-02521782 - REQ-2022-005858 </t>
  </si>
  <si>
    <t>REQ-2022-005867</t>
  </si>
  <si>
    <t xml:space="preserve"> BA-02417053 - REQ-2022-005867 </t>
  </si>
  <si>
    <t>REQ-2022-005877</t>
  </si>
  <si>
    <t xml:space="preserve"> BA-02110027 - REQ-2022-005877 
</t>
  </si>
  <si>
    <t>REQ-2022-005878</t>
  </si>
  <si>
    <t xml:space="preserve"> BA-02551236 - REQ-2022-005878 </t>
  </si>
  <si>
    <t>REQ-2022-005986</t>
  </si>
  <si>
    <t xml:space="preserve"> BA-01777567 - REQ-2022-005986 </t>
  </si>
  <si>
    <t>REQ-2022-006063</t>
  </si>
  <si>
    <t xml:space="preserve"> BA-02658615 - REQ-2022-005986 </t>
  </si>
  <si>
    <t>REQ-2022-006077</t>
  </si>
  <si>
    <t xml:space="preserve"> BA-40000481 - REQ-2022-006077 </t>
  </si>
  <si>
    <t>REQ-2022-006125</t>
  </si>
  <si>
    <t>BA-02605862 - REQ-2022-006125</t>
  </si>
  <si>
    <t>REQ-2022-006135</t>
  </si>
  <si>
    <t>BA-02611386 - REQ-2022-006135</t>
  </si>
  <si>
    <t>REQ-2022-006138</t>
  </si>
  <si>
    <t>BA-02616910 - REQ-2022-006138</t>
  </si>
  <si>
    <t>REQ-2022-006194</t>
  </si>
  <si>
    <t>BA-02622434 - REQ-2022-006194</t>
  </si>
  <si>
    <t>REQ-2022-006210</t>
  </si>
  <si>
    <t>BA-02627958 - REQ-2022-006210</t>
  </si>
  <si>
    <t>REQ-2022-006211</t>
  </si>
  <si>
    <t>BA-02633482 - REQ-2022-006211</t>
  </si>
  <si>
    <t>REQ-2022-006212</t>
  </si>
  <si>
    <t>BA-02639006 - REQ-2022-006212</t>
  </si>
  <si>
    <t>REQ-2022-006245</t>
  </si>
  <si>
    <t xml:space="preserve"> BA-02704191 - REQ-2022-006245 
</t>
  </si>
  <si>
    <t>REQ-2022-006398</t>
  </si>
  <si>
    <t xml:space="preserve"> BA-02608458 - REQ-2022-006398 </t>
  </si>
  <si>
    <t>REQ-2022-006620</t>
  </si>
  <si>
    <t>REQ-2022-006616</t>
  </si>
  <si>
    <t>REQ-2022-006615</t>
  </si>
  <si>
    <t>REQ-2022-006242</t>
  </si>
  <si>
    <t>REQ-2022-006588</t>
  </si>
  <si>
    <t>REQ-2022-006600</t>
  </si>
  <si>
    <t>REQ-2022-006602</t>
  </si>
  <si>
    <t>Please approve.</t>
  </si>
  <si>
    <t>REQ-2022-006577</t>
  </si>
  <si>
    <t>REQ-2022-003117</t>
  </si>
  <si>
    <t>REQ-2022-004165</t>
  </si>
  <si>
    <t>Please indicate the age of the existing assets.</t>
  </si>
  <si>
    <t>REQ-2022-004841</t>
  </si>
  <si>
    <t> Please advise whether it is a new installation or replacement. Please indicate the age of the existing assets if it is a replacement.</t>
  </si>
  <si>
    <t>REQ-2022-005441</t>
  </si>
  <si>
    <t>REQ-2022-006102</t>
  </si>
  <si>
    <t>REQ-2022-006111</t>
  </si>
  <si>
    <t>REQ-2022-006132</t>
  </si>
  <si>
    <t>REQ-2022-006134</t>
  </si>
  <si>
    <t>REQ-2022-006136</t>
  </si>
  <si>
    <t>REQ-2022-006184</t>
  </si>
  <si>
    <t>REQ-2022-006229</t>
  </si>
  <si>
    <t>REQ-2022-006267</t>
  </si>
  <si>
    <t>REQ-2022-006268</t>
  </si>
  <si>
    <t>REQ-2022-006269</t>
  </si>
  <si>
    <t>REQ-2022-006275</t>
  </si>
  <si>
    <t>REQ-2022-006281</t>
  </si>
  <si>
    <t>REQ-2022-006288</t>
  </si>
  <si>
    <t>REQ-2022-006324</t>
  </si>
  <si>
    <t>REQ-2022-006376</t>
  </si>
  <si>
    <t>REQ-2022-006403</t>
  </si>
  <si>
    <t xml:space="preserve"> BA-02118221 - REQ-2022-006403 </t>
  </si>
  <si>
    <t>REQ-2022-006443</t>
  </si>
  <si>
    <t>REQ-2022-006447</t>
  </si>
  <si>
    <t xml:space="preserve"> BA-02713881 - REQ-2022-006447 </t>
  </si>
  <si>
    <t>REQ-2022-006448</t>
  </si>
  <si>
    <t xml:space="preserve"> BA-02356836 - REQ-2022-006448 </t>
  </si>
  <si>
    <t>REQ-2022-006449</t>
  </si>
  <si>
    <t>REQ-2022-006451</t>
  </si>
  <si>
    <t>REQ-2022-006453</t>
  </si>
  <si>
    <t xml:space="preserve"> BA-01924841 - REQ-2022-006453 </t>
  </si>
  <si>
    <t>REQ-2022-006454</t>
  </si>
  <si>
    <t>REQ-2022-006455</t>
  </si>
  <si>
    <t>REQ-2022-006460</t>
  </si>
  <si>
    <t xml:space="preserve"> BA-02303128 - REQ-2022-006460 </t>
  </si>
  <si>
    <t>REQ-2022-006463</t>
  </si>
  <si>
    <t xml:space="preserve"> BA-02234927 - REQ-2022-006463 
</t>
  </si>
  <si>
    <t>REQ-2022-006467</t>
  </si>
  <si>
    <t>REQ-2022-006478</t>
  </si>
  <si>
    <t xml:space="preserve"> BA-02261061 - REQ-2022-006478 </t>
  </si>
  <si>
    <t>REQ-2022-006480</t>
  </si>
  <si>
    <t xml:space="preserve">ZDD </t>
  </si>
  <si>
    <t>REQ-2022-006489</t>
  </si>
  <si>
    <t>No Asset Found</t>
  </si>
  <si>
    <t>REQ-2022-006490</t>
  </si>
  <si>
    <t xml:space="preserve"> BA-02496054 - REQ-2022-006490 </t>
  </si>
  <si>
    <t>REQ-2022-006491</t>
  </si>
  <si>
    <t xml:space="preserve"> BA-02154281 - Req-2022-006491 </t>
  </si>
  <si>
    <t>REQ-2022-006492</t>
  </si>
  <si>
    <t>Zero Dollar Disposal No Asset Found</t>
  </si>
  <si>
    <t>REQ-2022-006579</t>
  </si>
  <si>
    <t xml:space="preserve"> BA-01903113 - REQ-2022-006579 
</t>
  </si>
  <si>
    <t>REQ-2022-006589</t>
  </si>
  <si>
    <t>REQ-2022-006642</t>
  </si>
  <si>
    <t>REQ-2022-006649</t>
  </si>
  <si>
    <t>REQ-2022-006712</t>
  </si>
  <si>
    <t>REQ-2022-006549</t>
  </si>
  <si>
    <t>REQ-2022-006581</t>
  </si>
  <si>
    <t>REQ-2022-006584</t>
  </si>
  <si>
    <t>REQ-2022-006585</t>
  </si>
  <si>
    <t>no old asset &amp; OB found on Mar-2022</t>
  </si>
  <si>
    <t>REQ-2022-006586</t>
  </si>
  <si>
    <t>REQ-2022-006587</t>
  </si>
  <si>
    <t>REQ-2022-006603</t>
  </si>
  <si>
    <t>REQ-2022-006625</t>
  </si>
  <si>
    <t>REQ-2022-006645</t>
  </si>
  <si>
    <t>REQ-2022-006668</t>
  </si>
  <si>
    <t>REQ-2022-006689</t>
  </si>
  <si>
    <t>REQ-2022-006706</t>
  </si>
  <si>
    <t>no old asset found, OB doesn’t fit the age on Mar-2022</t>
  </si>
  <si>
    <t>REQ-2022-006715</t>
  </si>
  <si>
    <t>REQ-2022-006752</t>
  </si>
  <si>
    <t>REQ-2022-006690</t>
  </si>
  <si>
    <t>REQ-2022-006774</t>
  </si>
  <si>
    <t>REQ-2022-006780</t>
  </si>
  <si>
    <t>REQ-2022-006792</t>
  </si>
  <si>
    <t xml:space="preserve"> BA-02506283 - REQ-2022-006792 </t>
  </si>
  <si>
    <t>REQ-2022-006794</t>
  </si>
  <si>
    <t>No Matching Asset Founf</t>
  </si>
  <si>
    <t>REQ-2022-006802</t>
  </si>
  <si>
    <t xml:space="preserve"> BA-02677787 - REQ-2022-006802 </t>
  </si>
  <si>
    <t>REQ-2022-006803</t>
  </si>
  <si>
    <t xml:space="preserve"> BA-01865461 - REQ-2022-006803 </t>
  </si>
  <si>
    <t>REQ-2022-006804</t>
  </si>
  <si>
    <t xml:space="preserve"> BA-40010329 - REQ-2022-006804 </t>
  </si>
  <si>
    <t>REQ-2022-006805</t>
  </si>
  <si>
    <t xml:space="preserve"> BA-01363971 - REQ-2022-006805 </t>
  </si>
  <si>
    <t>REQ-2022-006806</t>
  </si>
  <si>
    <t xml:space="preserve"> BA-40018290 - REQ-2022-006806 </t>
  </si>
  <si>
    <t>REQ-2022-006822</t>
  </si>
  <si>
    <t>REQ-2022-006829</t>
  </si>
  <si>
    <t>REQ-2022-006831</t>
  </si>
  <si>
    <t xml:space="preserve"> BA-40008301 - REQ-2022-006831 </t>
  </si>
  <si>
    <t>REQ-2022-006856</t>
  </si>
  <si>
    <t xml:space="preserve"> BA-02724758 - REQ-2022-006856 
</t>
  </si>
  <si>
    <t>REQ-2022-006866</t>
  </si>
  <si>
    <t xml:space="preserve"> BA-01778551 - REQ-2022-006866 
</t>
  </si>
  <si>
    <t>REQ-2022-006872</t>
  </si>
  <si>
    <t xml:space="preserve"> BA-01780521 - REQ-2022-006872 
</t>
  </si>
  <si>
    <t>REQ-2022-006876</t>
  </si>
  <si>
    <t xml:space="preserve"> BA-01780580 - REQ-2022-006876 </t>
  </si>
  <si>
    <t>REQ-2022-006921</t>
  </si>
  <si>
    <t>REQ-2022-006925</t>
  </si>
  <si>
    <t>REQ-2022-006933</t>
  </si>
  <si>
    <t>REQ-2022-006941</t>
  </si>
  <si>
    <t>REQ-2022-006950</t>
  </si>
  <si>
    <t>REQ-2022-006951</t>
  </si>
  <si>
    <t>REQ-2022-006962</t>
  </si>
  <si>
    <t>REQ-2022-006971</t>
  </si>
  <si>
    <t>REQ-2022-006979</t>
  </si>
  <si>
    <t>REQ-2022-006982</t>
  </si>
  <si>
    <t>REQ-2022-007011</t>
  </si>
  <si>
    <t>REQ-2022-007013</t>
  </si>
  <si>
    <t>REQ-2022-007050</t>
  </si>
  <si>
    <t>REQ-2022-007083</t>
  </si>
  <si>
    <t>REQ-2022-007138</t>
  </si>
  <si>
    <t>REQ-2022-007155</t>
  </si>
  <si>
    <t>REQ-2022-007224</t>
  </si>
  <si>
    <t>Accountant</t>
  </si>
  <si>
    <t>Apr</t>
  </si>
  <si>
    <t>Disp'd</t>
  </si>
  <si>
    <t>Remaining</t>
  </si>
  <si>
    <t>REQ-2022-007222</t>
  </si>
  <si>
    <t xml:space="preserve"> BA-02261061 - REQ-2022-007222 
</t>
  </si>
  <si>
    <t>REQ-2022-007227</t>
  </si>
  <si>
    <t xml:space="preserve">ZDD  BA-01780571 - REQ-2022-007227 
</t>
  </si>
  <si>
    <t>REQ-2022-007236</t>
  </si>
  <si>
    <t xml:space="preserve">BA-40007564 - REQ-2022-007236
</t>
  </si>
  <si>
    <t>REQ-2022-007238</t>
  </si>
  <si>
    <t xml:space="preserve">ZDD  BA-02524271 - REQ-2022-007238 
</t>
  </si>
  <si>
    <t>REQ-2022-007263</t>
  </si>
  <si>
    <t xml:space="preserve">BA-40007564 - REQ-2022-007263
</t>
  </si>
  <si>
    <t>REQ-2022-007267</t>
  </si>
  <si>
    <t xml:space="preserve"> BA-02261061 - REQ-2022-007267
</t>
  </si>
  <si>
    <t>REQ-2022-007268</t>
  </si>
  <si>
    <t xml:space="preserve"> BA-02262461 - REQ-2022-007268
</t>
  </si>
  <si>
    <t>REQ-2022-007269</t>
  </si>
  <si>
    <t xml:space="preserve">ZDD  BA-01346425 - REQ-2022-007269 
</t>
  </si>
  <si>
    <t>REQ-2022-007271</t>
  </si>
  <si>
    <t xml:space="preserve"> BA-01403581 - REQ-2022-007271 </t>
  </si>
  <si>
    <t>REQ-2022-007273</t>
  </si>
  <si>
    <t>BA-01834197 - REQ-2022-007273</t>
  </si>
  <si>
    <t>REQ-2022-007281</t>
  </si>
  <si>
    <t xml:space="preserve"> BA-40027475 - REQ-2022-007281 </t>
  </si>
  <si>
    <t>REQ-2022-007283</t>
  </si>
  <si>
    <t>REQ-2022-007284</t>
  </si>
  <si>
    <t>REQ-2022-007284 - BA-02334841</t>
  </si>
  <si>
    <t>REQ-2022-007285</t>
  </si>
  <si>
    <t>REQ-2022-007285 - BA-02883508</t>
  </si>
  <si>
    <t>REQ-2022-007287</t>
  </si>
  <si>
    <t>REQ-2022-007287 - BA-02255943</t>
  </si>
  <si>
    <t>REQ-2022-007291</t>
  </si>
  <si>
    <t>BA-02524094 -REQ-2022-007283</t>
  </si>
  <si>
    <t>REQ-2022-007294</t>
  </si>
  <si>
    <t xml:space="preserve">New </t>
  </si>
  <si>
    <t>REQ-2022-007296</t>
  </si>
  <si>
    <t xml:space="preserve"> BA-02170337 - REQ-2022-007296 </t>
  </si>
  <si>
    <t>REQ-2022-007299</t>
  </si>
  <si>
    <t xml:space="preserve"> BA-01346441 - REQ-2022-007299 </t>
  </si>
  <si>
    <t>REQ-2022-007311</t>
  </si>
  <si>
    <t xml:space="preserve"> BA-02498383 - REQ-2022-007311 </t>
  </si>
  <si>
    <t>REQ-2022-007323</t>
  </si>
  <si>
    <t>Listed as New</t>
  </si>
  <si>
    <t>REQ-2022-007324</t>
  </si>
  <si>
    <t>REQ-2022-007333</t>
  </si>
  <si>
    <t xml:space="preserve"> BA-02634200 - REQ-2022-007333 
</t>
  </si>
  <si>
    <t>REQ-2022-007367</t>
  </si>
  <si>
    <t xml:space="preserve"> BA-02238506 - REQ-2022-0073697 </t>
  </si>
  <si>
    <t>REQ-2022-007368</t>
  </si>
  <si>
    <t>REQ-2022-007399</t>
  </si>
  <si>
    <t xml:space="preserve"> BA-02114351 - REQ-2022-007399 </t>
  </si>
  <si>
    <t>REQ-2022-007400</t>
  </si>
  <si>
    <t xml:space="preserve"> BA-02203477 - REQ-2022-007400 </t>
  </si>
  <si>
    <t>REQ-2022-007401</t>
  </si>
  <si>
    <t>REQ-2022-007423</t>
  </si>
  <si>
    <t xml:space="preserve"> BA-02771335 - REQ-2022-007423 </t>
  </si>
  <si>
    <t>REQ-2022-007426</t>
  </si>
  <si>
    <t>REQ-2022-007427</t>
  </si>
  <si>
    <t>REQ-2022-007427 - BA-02810844</t>
  </si>
  <si>
    <t>REQ-2022-007428</t>
  </si>
  <si>
    <t>REQ-2022-007428 - BA-02748552</t>
  </si>
  <si>
    <t>REQ-2022-007429</t>
  </si>
  <si>
    <t>REQ-2022-007429 - BA-0293999</t>
  </si>
  <si>
    <t>REQ-2022-007431</t>
  </si>
  <si>
    <t>REQ-2022-008745 - BA-02878119</t>
  </si>
  <si>
    <t>REQ-2022-007448</t>
  </si>
  <si>
    <t xml:space="preserve"> BA-02261853 - REQ-2022-007448 </t>
  </si>
  <si>
    <t>REQ-2022-007451</t>
  </si>
  <si>
    <t>REQ-2022-007455</t>
  </si>
  <si>
    <t>Listed as new</t>
  </si>
  <si>
    <t>REQ-2022-007461</t>
  </si>
  <si>
    <t xml:space="preserve"> BA-02141721 - REQ-2022-007461 
</t>
  </si>
  <si>
    <t>REQ-2022-007466</t>
  </si>
  <si>
    <t xml:space="preserve"> BA-02141721 - REQ-2022-007466 </t>
  </si>
  <si>
    <t>REQ-2022-007468</t>
  </si>
  <si>
    <t>REQ-2022-007468 - BA-02872388</t>
  </si>
  <si>
    <t>REQ-2022-007470</t>
  </si>
  <si>
    <t xml:space="preserve"> BA-02261651 - REQ-2022-007470 </t>
  </si>
  <si>
    <t>REQ-2022-007484</t>
  </si>
  <si>
    <t>REQ-2022-007484 - BA-02808452</t>
  </si>
  <si>
    <t>REQ-2022-007486</t>
  </si>
  <si>
    <t>REQ-2022-007487</t>
  </si>
  <si>
    <t>REQ-2022-007487 - BA-02414589</t>
  </si>
  <si>
    <t>REQ-2022-007495</t>
  </si>
  <si>
    <t xml:space="preserve"> BA-02679619 - REQ-2022-007495 </t>
  </si>
  <si>
    <t>REQ-2022-007512</t>
  </si>
  <si>
    <t>REQ-2022-007512 - BA-02534376</t>
  </si>
  <si>
    <t>REQ-2022-007542</t>
  </si>
  <si>
    <t>REQ-2022-007542 - BA-02423250</t>
  </si>
  <si>
    <t>REQ-2022-007544</t>
  </si>
  <si>
    <t xml:space="preserve"> BA-02280350 - REQ-2022-007544 </t>
  </si>
  <si>
    <t>REQ-2022-007550</t>
  </si>
  <si>
    <t>REQ-2022-007554</t>
  </si>
  <si>
    <t xml:space="preserve"> BA-02247752 - REQ-2022-007554 </t>
  </si>
  <si>
    <t>REQ-2022-007572</t>
  </si>
  <si>
    <t xml:space="preserve"> BA-02772362 - REQ-2022-007572 </t>
  </si>
  <si>
    <t>REQ-2022-007597</t>
  </si>
  <si>
    <t xml:space="preserve"> BA-40020118 - REQ-2022-007597 </t>
  </si>
  <si>
    <t>REQ-2022-007621</t>
  </si>
  <si>
    <t xml:space="preserve"> BA-02529872 - REQ-2022-007621 </t>
  </si>
  <si>
    <t>REQ-2022-007623</t>
  </si>
  <si>
    <t>REQ-2022-007623 - BA-02824050</t>
  </si>
  <si>
    <t>BA-</t>
  </si>
  <si>
    <t>REQ-2022-007624</t>
  </si>
  <si>
    <t>REQ-2022-007624 - BA-02338253</t>
  </si>
  <si>
    <t>REQ-2022-007625</t>
  </si>
  <si>
    <t>REQ-2022-007625 - BA-02268400</t>
  </si>
  <si>
    <t>REQ-2022-008401</t>
  </si>
  <si>
    <t>REQ-2022-008401 - BA-02194329</t>
  </si>
  <si>
    <t>REQ-2022-008422</t>
  </si>
  <si>
    <t>REQ-2022-008422 - BA-02940323</t>
  </si>
  <si>
    <t>REQ-2022-008429</t>
  </si>
  <si>
    <t>REQ-2022-008429 - BA-02796425</t>
  </si>
  <si>
    <t>REQ-2022-008445</t>
  </si>
  <si>
    <t xml:space="preserve"> BA-02702701 - REQ-2022-008445 </t>
  </si>
  <si>
    <t>REQ-2022-008446</t>
  </si>
  <si>
    <t>REQ-2022-008446 - BA-02869905</t>
  </si>
  <si>
    <t>REQ-2022-008466</t>
  </si>
  <si>
    <t xml:space="preserve"> ZDD BA-02634269 - REQ-2022-008466 </t>
  </si>
  <si>
    <t>REQ-2022-008482</t>
  </si>
  <si>
    <t xml:space="preserve">ZDD  BA-02634269 - REQ-2022-008482 </t>
  </si>
  <si>
    <t>REQ-2022-008489</t>
  </si>
  <si>
    <t>New Asset</t>
  </si>
  <si>
    <t>REQ-2022-008496</t>
  </si>
  <si>
    <t>REQ-2022-008504</t>
  </si>
  <si>
    <t>New  Asset Found</t>
  </si>
  <si>
    <t>REQ-2022-008511</t>
  </si>
  <si>
    <t>REQ-2022-008511 - BA-02769176</t>
  </si>
  <si>
    <t>REQ-2022-008512</t>
  </si>
  <si>
    <t xml:space="preserve"> BA-02803798 - REQ-2022-008512 
</t>
  </si>
  <si>
    <t>REQ-2022-008514</t>
  </si>
  <si>
    <t xml:space="preserve"> BA-02260842 - REQ-2022-008514 </t>
  </si>
  <si>
    <t>REQ-2022-008515</t>
  </si>
  <si>
    <t xml:space="preserve"> BA-02189345 - REQ-2022-008515 </t>
  </si>
  <si>
    <t>REQ-2022-008516</t>
  </si>
  <si>
    <t>REQ-2022-008516 - BA-02863245</t>
  </si>
  <si>
    <t>REQ-2022-008529</t>
  </si>
  <si>
    <t xml:space="preserve"> BA-02259593 - REQ-2022-008529 </t>
  </si>
  <si>
    <t>REQ-2022-008532</t>
  </si>
  <si>
    <t>REQ-2022-008532 - BA-02407358</t>
  </si>
  <si>
    <t>REQ-2022-008541</t>
  </si>
  <si>
    <t>REQ-2022-008546</t>
  </si>
  <si>
    <t xml:space="preserve"> BA-02482867 - REQ-2022-008546 
</t>
  </si>
  <si>
    <t>REQ-2022-008553</t>
  </si>
  <si>
    <t>No Breakdown Available</t>
  </si>
  <si>
    <t>REQ-2022-008588</t>
  </si>
  <si>
    <t>ZDD  BA-02592804 - REQ-2022-008588</t>
  </si>
  <si>
    <t>REQ-2022-008595</t>
  </si>
  <si>
    <t>BA-02592714 - REQ-2022-008595</t>
  </si>
  <si>
    <t>REQ-2022-008599</t>
  </si>
  <si>
    <t xml:space="preserve"> BA-0177818 - REQ-2022-008599 </t>
  </si>
  <si>
    <t>REQ-2022-008606</t>
  </si>
  <si>
    <t>ZDD  BA-01359082 - REQ-2022-008606</t>
  </si>
  <si>
    <t>REQ-2022-008620</t>
  </si>
  <si>
    <t xml:space="preserve"> BA-40002812 - REQ-2022-008620 </t>
  </si>
  <si>
    <t>REQ-2022-008653</t>
  </si>
  <si>
    <t>BA-02261141 - REQ-2022-008653</t>
  </si>
  <si>
    <t>REQ-2022-008665</t>
  </si>
  <si>
    <t xml:space="preserve">ZDD  BA-01360876 - REQ-2022-008665 
</t>
  </si>
  <si>
    <t>REQ-2022-008680</t>
  </si>
  <si>
    <t xml:space="preserve"> BA-02237263 - REQ-2022-006680 </t>
  </si>
  <si>
    <t>REQ-2022-008684</t>
  </si>
  <si>
    <t xml:space="preserve"> BA-02103628 - REQ-2022-008684 </t>
  </si>
  <si>
    <t>REQ-2022-008701</t>
  </si>
  <si>
    <t>REQ-2022-008702</t>
  </si>
  <si>
    <t>New</t>
  </si>
  <si>
    <t>REQ-2022-008727</t>
  </si>
  <si>
    <t xml:space="preserve"> BA-02803798 - REQ-2022-008727 </t>
  </si>
  <si>
    <t>REQ-2022-008728</t>
  </si>
  <si>
    <t xml:space="preserve"> BA-02803798 - REQ-2022-008728 </t>
  </si>
  <si>
    <t>REQ-2022-008731</t>
  </si>
  <si>
    <t xml:space="preserve"> BA-01782067 - REQ-2022-008731 </t>
  </si>
  <si>
    <t>REQ-2022-008734</t>
  </si>
  <si>
    <t xml:space="preserve">ZDD   BA-02593575 - REQ-2022-008734 
</t>
  </si>
  <si>
    <t>REQ-2022-008768</t>
  </si>
  <si>
    <t xml:space="preserve"> BA-02633080 - REQ-2022-008768 </t>
  </si>
  <si>
    <t>REQ-2022-008787</t>
  </si>
  <si>
    <t>REQ-2022-008787 - BA-02504762</t>
  </si>
  <si>
    <t>REQ-2022-008826</t>
  </si>
  <si>
    <t xml:space="preserve">Come BACK asking Hazel </t>
  </si>
  <si>
    <t>REQ-2022-008715</t>
  </si>
  <si>
    <t>REQ-2022-008717</t>
  </si>
  <si>
    <t xml:space="preserve"> BA-40027980 - REQ-2022-008717 </t>
  </si>
  <si>
    <t>REQ-2022-008721</t>
  </si>
  <si>
    <t xml:space="preserve"> BA-01823893 - REQ-2022-008721 </t>
  </si>
  <si>
    <t>REQ-2022-008722</t>
  </si>
  <si>
    <t>REQ-2022-008745</t>
  </si>
  <si>
    <t>REQ-2022-008747</t>
  </si>
  <si>
    <t>REQ-2022-008771</t>
  </si>
  <si>
    <t>REQ-2022-008756</t>
  </si>
  <si>
    <t xml:space="preserve"> BA-02504886 - REQ-2022-008756 </t>
  </si>
  <si>
    <t>REQ-2022-008771 - BA-0254986</t>
  </si>
  <si>
    <t>REQ-2022-008781</t>
  </si>
  <si>
    <t xml:space="preserve"> BA-02772354 - REQ-2022-008781 </t>
  </si>
  <si>
    <t>REQ-2022-008783</t>
  </si>
  <si>
    <t>REQ-2022-008783 - BA-02578993</t>
  </si>
  <si>
    <t>REQ-2022-008849</t>
  </si>
  <si>
    <t xml:space="preserve"> BA-02409344 - REQ-2022-008849 </t>
  </si>
  <si>
    <t>REQ-2022-008870</t>
  </si>
  <si>
    <t>REQ-2022-008870 - BA-02789497</t>
  </si>
  <si>
    <t>REQ-2022-008884</t>
  </si>
  <si>
    <t xml:space="preserve"> BA-02692995 - REQ-2022-008884 
</t>
  </si>
  <si>
    <t>REQ-2022-008919</t>
  </si>
  <si>
    <t xml:space="preserve"> BA-01346425 - REQ-2022-008919 </t>
  </si>
  <si>
    <t>REQ-2022-008929</t>
  </si>
  <si>
    <t>REQ-2022-008930</t>
  </si>
  <si>
    <t>REQ-2022-008931</t>
  </si>
  <si>
    <t>NO ASset Found</t>
  </si>
  <si>
    <t>REQ-2022-008933</t>
  </si>
  <si>
    <t>REQ-2022-008942</t>
  </si>
  <si>
    <t xml:space="preserve"> BA-02672804 - REQ-2022-08942 
</t>
  </si>
  <si>
    <t>REQ-2022-008947</t>
  </si>
  <si>
    <t xml:space="preserve">NO Age Given </t>
  </si>
  <si>
    <t>REQ-2022-008948</t>
  </si>
  <si>
    <t>REQ-2022-008970</t>
  </si>
  <si>
    <t xml:space="preserve">NO Asset Found </t>
  </si>
  <si>
    <t>REQ-2022-008972</t>
  </si>
  <si>
    <t>REQ-2022-008973</t>
  </si>
  <si>
    <t xml:space="preserve"> BA-02260842 - REQ-2022-008973 </t>
  </si>
  <si>
    <t>REQ-2022-008974</t>
  </si>
  <si>
    <t xml:space="preserve"> BA-02260842 - REQ-2022-008974 </t>
  </si>
  <si>
    <t>REQ-2022-008978</t>
  </si>
  <si>
    <t xml:space="preserve"> BA-02143339 - REQ-2022-008978 </t>
  </si>
  <si>
    <t>REQ-2022-008980</t>
  </si>
  <si>
    <t xml:space="preserve"> BA-02235479 - REQ-2022-008980 
</t>
  </si>
  <si>
    <t>REQ-2022-005368</t>
  </si>
  <si>
    <t>REQ-2022-006036</t>
  </si>
  <si>
    <t>REQ-2022-006444</t>
  </si>
  <si>
    <t>REQ-2022-006518</t>
  </si>
  <si>
    <t>N/A</t>
  </si>
  <si>
    <t>REQ-2022-006624</t>
  </si>
  <si>
    <t>REQ-2022-006639</t>
  </si>
  <si>
    <t>REQ-2022-006659</t>
  </si>
  <si>
    <t>REQ-2022-006725</t>
  </si>
  <si>
    <t>REQ-2022-007994</t>
  </si>
  <si>
    <t>REQ-2022-006867</t>
  </si>
  <si>
    <t>REQ-2022-006871</t>
  </si>
  <si>
    <t>fully disposed before</t>
  </si>
  <si>
    <t>REQ-2022-007443</t>
  </si>
  <si>
    <t>REQ-2022-006887</t>
  </si>
  <si>
    <t>REQ-2022-007482</t>
  </si>
  <si>
    <t>REQ-2022-006920</t>
  </si>
  <si>
    <t>REQ-2022-006923</t>
  </si>
  <si>
    <t>REQ-2022-006955</t>
  </si>
  <si>
    <t>REQ-2022-006966</t>
  </si>
  <si>
    <t>REQ-2022-006970</t>
  </si>
  <si>
    <t>REQ-2022-007008</t>
  </si>
  <si>
    <t>REQ-2022-007010</t>
  </si>
  <si>
    <t>REQ-2022-007024</t>
  </si>
  <si>
    <t>REQ-2022-007980</t>
  </si>
  <si>
    <t>REQ-2022-007933</t>
  </si>
  <si>
    <t>REQ-2022-008003</t>
  </si>
  <si>
    <t>REQ-2022-007084</t>
  </si>
  <si>
    <t>REQ-2022-007088</t>
  </si>
  <si>
    <t>REQ-2022-007092</t>
  </si>
  <si>
    <t>REQ-2022-007035</t>
  </si>
  <si>
    <t>REQ-2022-007108</t>
  </si>
  <si>
    <t>REQ-2022-007116</t>
  </si>
  <si>
    <t>REQ-2022-007117</t>
  </si>
  <si>
    <t>REQ-2022-007095</t>
  </si>
  <si>
    <t>REQ-2022-007133</t>
  </si>
  <si>
    <t>REQ-2022-007136</t>
  </si>
  <si>
    <t>REQ-2022-007140</t>
  </si>
  <si>
    <t>REQ-2022-007141</t>
  </si>
  <si>
    <t>REQ-2022-007143</t>
  </si>
  <si>
    <t>REQ-2022-007145</t>
  </si>
  <si>
    <t>REQ-2022-007149</t>
  </si>
  <si>
    <t>REQ-2022-007150</t>
  </si>
  <si>
    <t>REQ-2022-007164</t>
  </si>
  <si>
    <t>REQ-2022-007167</t>
  </si>
  <si>
    <t>REQ-2022-007171</t>
  </si>
  <si>
    <t>REQ-2022-007194</t>
  </si>
  <si>
    <t>REQ-2022-007197</t>
  </si>
  <si>
    <t>REQ-2022-007209</t>
  </si>
  <si>
    <t>REQ-2022-007211</t>
  </si>
  <si>
    <t>REQ-2022-007212</t>
  </si>
  <si>
    <t>REQ-2022-007213</t>
  </si>
  <si>
    <t>REQ-2022-007749</t>
  </si>
  <si>
    <t>REQ-2022-007492</t>
  </si>
  <si>
    <t>REQ-2022-005901</t>
  </si>
  <si>
    <t>REQ-2022-006363</t>
  </si>
  <si>
    <t>New installation</t>
  </si>
  <si>
    <t>REQ-2022-006648</t>
  </si>
  <si>
    <t>REQ-2022-006661</t>
  </si>
  <si>
    <t>REQ-2022-007886</t>
  </si>
  <si>
    <t>REQ-2022-008655</t>
  </si>
  <si>
    <t>no need to dispose</t>
  </si>
  <si>
    <t>REQ-2022-007058</t>
  </si>
  <si>
    <t>REQ-2022-008209</t>
  </si>
  <si>
    <t>REQ-2022-007025</t>
  </si>
  <si>
    <t>REQ-2022-007803</t>
  </si>
  <si>
    <t>REQ-2022-007300</t>
  </si>
  <si>
    <t>REQ-2022-007308</t>
  </si>
  <si>
    <t>REQ-2022-006885</t>
  </si>
  <si>
    <t>REQ-2022-007456</t>
  </si>
  <si>
    <t>REQ-2022-007688</t>
  </si>
  <si>
    <t>REQ-2022-007121</t>
  </si>
  <si>
    <t>REQ-2022-006815</t>
  </si>
  <si>
    <t>REQ-2022-008072</t>
  </si>
  <si>
    <t>REQ-2022-006789</t>
  </si>
  <si>
    <t>REQ-2022-008483</t>
  </si>
  <si>
    <t>REQ-2022-006901</t>
  </si>
  <si>
    <t>REQ-2022-007676</t>
  </si>
  <si>
    <t>REQ-2022-006820</t>
  </si>
  <si>
    <t>REQ-2022-007769</t>
  </si>
  <si>
    <t>REQ-2022-007770</t>
  </si>
  <si>
    <t>REQ-2022-007225</t>
  </si>
  <si>
    <t>REQ-2022-007866</t>
  </si>
  <si>
    <t>REQ-2022-007226</t>
  </si>
  <si>
    <t>REQ-2022-007892</t>
  </si>
  <si>
    <t>REQ-2022-007063</t>
  </si>
  <si>
    <t>REQ-2022-007955</t>
  </si>
  <si>
    <t>REQ-2022-007408</t>
  </si>
  <si>
    <t>REQ-2022-006952</t>
  </si>
  <si>
    <t>REQ-2022-007616</t>
  </si>
  <si>
    <t>REQ-2022-008039</t>
  </si>
  <si>
    <t>REQ-2022-008061</t>
  </si>
  <si>
    <t>REQ-2022-008063</t>
  </si>
  <si>
    <t>REQ-2022-008074</t>
  </si>
  <si>
    <t>REQ-2022-007756</t>
  </si>
  <si>
    <t>REQ-2022-007757</t>
  </si>
  <si>
    <t>REQ-2022-007759</t>
  </si>
  <si>
    <t>REQ-2022-008004</t>
  </si>
  <si>
    <t>REQ-2022-008059</t>
  </si>
  <si>
    <t>REQ-2022-007065</t>
  </si>
  <si>
    <t>REQ-2022-008117</t>
  </si>
  <si>
    <t>No asset found</t>
  </si>
  <si>
    <t>REQ-2022-008122</t>
  </si>
  <si>
    <t>REQ-2022-008503</t>
  </si>
  <si>
    <t>REQ-2022-008128</t>
  </si>
  <si>
    <t>REQ-2022-008582</t>
  </si>
  <si>
    <t>REQ-2022-008309</t>
  </si>
  <si>
    <t>REQ-2022-008400</t>
  </si>
  <si>
    <t>REQ-2022-008425</t>
  </si>
  <si>
    <t>REQ-2022-008125</t>
  </si>
  <si>
    <t>REQ-2022-006902</t>
  </si>
  <si>
    <t>REQ-2022-008567</t>
  </si>
  <si>
    <t>REQ-2022-008571</t>
  </si>
  <si>
    <t>REQ-2022-008703</t>
  </si>
  <si>
    <t>REQ-2022-008598</t>
  </si>
  <si>
    <t>REQ-2022-008648</t>
  </si>
  <si>
    <t>REQ-2022-007494</t>
  </si>
  <si>
    <t>REQ-2022-008663</t>
  </si>
  <si>
    <t>REQ-2022-008696</t>
  </si>
  <si>
    <t>REQ-2022-007748</t>
  </si>
  <si>
    <t>REQ-2022-008716</t>
  </si>
  <si>
    <t>REQ-2022-009138</t>
  </si>
  <si>
    <t>REQ-2022-007200</t>
  </si>
  <si>
    <t>REQ-2022-007631</t>
  </si>
  <si>
    <t>REQ-2022-007632</t>
  </si>
  <si>
    <t>REQ-2022-007661</t>
  </si>
  <si>
    <t>REQ-2022-007669</t>
  </si>
  <si>
    <t>REQ-2022-007674</t>
  </si>
  <si>
    <t>REQ-2022-007710</t>
  </si>
  <si>
    <t>REQ-2022-007728</t>
  </si>
  <si>
    <t>REQ-2022-007735</t>
  </si>
  <si>
    <t>REQ-2022-007737</t>
  </si>
  <si>
    <t>REQ-2022-007738</t>
  </si>
  <si>
    <t>REQ-2022-007739</t>
  </si>
  <si>
    <t>REQ-2022-007751</t>
  </si>
  <si>
    <t>REQ-2022-007754</t>
  </si>
  <si>
    <t>REQ-2022-007755</t>
  </si>
  <si>
    <t>REQ-2022-007776</t>
  </si>
  <si>
    <t>REQ-2022-007777</t>
  </si>
  <si>
    <t>REQ-2022-007794</t>
  </si>
  <si>
    <t>REQ-2022-007802</t>
  </si>
  <si>
    <t>REQ-2022-007821</t>
  </si>
  <si>
    <t>REQ-2022-007828</t>
  </si>
  <si>
    <t>REQ-2022-007849</t>
  </si>
  <si>
    <t>REQ-2022-007853</t>
  </si>
  <si>
    <t>REQ-2022-007854</t>
  </si>
  <si>
    <t>REQ-2022-007855</t>
  </si>
  <si>
    <t>REQ-2022-007862</t>
  </si>
  <si>
    <t>REQ-2022-007927</t>
  </si>
  <si>
    <t>REQ-2022-007945</t>
  </si>
  <si>
    <t>REQ-2022-007946</t>
  </si>
  <si>
    <t>REQ-2022-007962</t>
  </si>
  <si>
    <t>REQ-2022-007963</t>
  </si>
  <si>
    <t>REQ-2022-007964</t>
  </si>
  <si>
    <t>REQ-2022-007965</t>
  </si>
  <si>
    <t>REQ-2022-007986</t>
  </si>
  <si>
    <t>REQ-2022-008020</t>
  </si>
  <si>
    <t>REQ-2022-008022</t>
  </si>
  <si>
    <t>REQ-2022-008026</t>
  </si>
  <si>
    <t>REQ-2022-008028</t>
  </si>
  <si>
    <t>REQ-2022-008030</t>
  </si>
  <si>
    <t>REQ-2022-008032</t>
  </si>
  <si>
    <t>REQ-2022-008033</t>
  </si>
  <si>
    <t>REQ-2022-008035</t>
  </si>
  <si>
    <t>REQ-2022-008055</t>
  </si>
  <si>
    <t>REQ-2022-008060</t>
  </si>
  <si>
    <t>REQ-2022-008064</t>
  </si>
  <si>
    <t>REQ-2022-008066</t>
  </si>
  <si>
    <t>REQ-2022-008067</t>
  </si>
  <si>
    <t>REQ-2022-008069</t>
  </si>
  <si>
    <t>REQ-2022-008071</t>
  </si>
  <si>
    <t>REQ-2022-008075</t>
  </si>
  <si>
    <t>REQ-2022-008081</t>
  </si>
  <si>
    <t>REQ-2022-008082</t>
  </si>
  <si>
    <t>REQ-2022-008108</t>
  </si>
  <si>
    <t>REQ-2022-008112</t>
  </si>
  <si>
    <t>REQ-2022-008144</t>
  </si>
  <si>
    <t>REQ-2022-008232</t>
  </si>
  <si>
    <t>REQ-2022-008080</t>
  </si>
  <si>
    <t>REQ-2022-008084</t>
  </si>
  <si>
    <t>REQ-2022-008133</t>
  </si>
  <si>
    <t>REQ-2022-008141</t>
  </si>
  <si>
    <t>REQ-2022-008143</t>
  </si>
  <si>
    <t>REQ-2022-008145</t>
  </si>
  <si>
    <t>REQ-2022-008215</t>
  </si>
  <si>
    <t>REQ-2022-008217</t>
  </si>
  <si>
    <t>REQ-2022-008223</t>
  </si>
  <si>
    <t>REQ-2022-008227</t>
  </si>
  <si>
    <t>REQ-2022-008273</t>
  </si>
  <si>
    <t>REQ-2022-008277</t>
  </si>
  <si>
    <t>REQ-2022-008279</t>
  </si>
  <si>
    <t>REQ-2022-008280</t>
  </si>
  <si>
    <t>REQ-2022-008282</t>
  </si>
  <si>
    <t>REQ-2022-008284</t>
  </si>
  <si>
    <t>REQ-2022-008312</t>
  </si>
  <si>
    <t>REQ-2022-008328</t>
  </si>
  <si>
    <t>REQ-2022-008339</t>
  </si>
  <si>
    <t>REQ-2022-008343</t>
  </si>
  <si>
    <t>REQ-2022-008353</t>
  </si>
  <si>
    <t>REQ-2022-008363</t>
  </si>
  <si>
    <t>REQ-2022-008365</t>
  </si>
  <si>
    <t>REQ-2022-008367</t>
  </si>
  <si>
    <t>REQ-2022-008369</t>
  </si>
  <si>
    <t>REQ-2022-008371</t>
  </si>
  <si>
    <t>REQ-2022-008374</t>
  </si>
  <si>
    <t>REQ-2022-008375</t>
  </si>
  <si>
    <t>REQ-2022-008376</t>
  </si>
  <si>
    <t>REQ-2022-008379</t>
  </si>
  <si>
    <t>REQ-2022-008382</t>
  </si>
  <si>
    <t>REQ-2022-008383</t>
  </si>
  <si>
    <t>REQ-2022-008384</t>
  </si>
  <si>
    <t>REQ-2022-008385</t>
  </si>
  <si>
    <t>REQ-2022-008391</t>
  </si>
  <si>
    <t>REQ-2022-008394</t>
  </si>
  <si>
    <t>REQ-2022-008395</t>
  </si>
  <si>
    <t>REQ-2022-008396</t>
  </si>
  <si>
    <t>REQ-2022-009088</t>
  </si>
  <si>
    <t>REQ-2022-009113</t>
  </si>
  <si>
    <t>REQ-2022-009116</t>
  </si>
  <si>
    <t>REQ-2022-009122</t>
  </si>
  <si>
    <t>REQ-2022-009123</t>
  </si>
  <si>
    <t>REQ-2022-009127</t>
  </si>
  <si>
    <t>REQ-2022-009136</t>
  </si>
  <si>
    <t>REQ-2022-009144</t>
  </si>
  <si>
    <t>REQ-2022-009173</t>
  </si>
  <si>
    <t>REQ-2022-009270</t>
  </si>
  <si>
    <t>REQ-2022-009282</t>
  </si>
  <si>
    <t>REQ-2022-009288</t>
  </si>
  <si>
    <t>REQ-2022-009300</t>
  </si>
  <si>
    <t>REQ-2022-009302</t>
  </si>
  <si>
    <t>REQ-2022-009304</t>
  </si>
  <si>
    <t>REQ-2022-009305</t>
  </si>
  <si>
    <t>REQ-2022-009331</t>
  </si>
  <si>
    <t>REQ-2022-009335</t>
  </si>
  <si>
    <t>REQ-2022-009336</t>
  </si>
  <si>
    <t>REQ-2022-009339</t>
  </si>
  <si>
    <t>REQ-2022-009372</t>
  </si>
  <si>
    <t>REQ-2022-009383</t>
  </si>
  <si>
    <t>REQ-2022-009386</t>
  </si>
  <si>
    <t>REQ-2022-009389</t>
  </si>
  <si>
    <t>REQ-2022-009395</t>
  </si>
  <si>
    <t>REQ-2022-009397</t>
  </si>
  <si>
    <t>REQ-2022-009465</t>
  </si>
  <si>
    <t>REQ-2019-019567</t>
  </si>
  <si>
    <t>REQ-2020-000010</t>
  </si>
  <si>
    <t>REQ-2020-000207</t>
  </si>
  <si>
    <t>REQ-2020-000274</t>
  </si>
  <si>
    <t>REQ-2020-000293</t>
  </si>
  <si>
    <t>REQ-2020-000308</t>
  </si>
  <si>
    <t>REQ-2020-000336</t>
  </si>
  <si>
    <t>REQ-2020-000387</t>
  </si>
  <si>
    <t>REQ-2020-000453</t>
  </si>
  <si>
    <t>REQ-2020-000656</t>
  </si>
  <si>
    <t>REQ-2020-000759</t>
  </si>
  <si>
    <t>REQ-2020-000829</t>
  </si>
  <si>
    <t>REQ-2020-000975</t>
  </si>
  <si>
    <t>REQ-2020-000981</t>
  </si>
  <si>
    <t>REQ-2020-000987</t>
  </si>
  <si>
    <t>REQ-2020-000994</t>
  </si>
  <si>
    <t>REQ-2020-001006</t>
  </si>
  <si>
    <t>REQ-2020-001007</t>
  </si>
  <si>
    <t>REQ-2020-001108</t>
  </si>
  <si>
    <t>REQ-2020-001130</t>
  </si>
  <si>
    <t>REQ-2020-001132</t>
  </si>
  <si>
    <t>REQ-2020-001138</t>
  </si>
  <si>
    <t>REQ-2020-001142</t>
  </si>
  <si>
    <t>REQ-2020-001144</t>
  </si>
  <si>
    <t>REQ-2020-001151</t>
  </si>
  <si>
    <t>REQ-2020-001154</t>
  </si>
  <si>
    <t>REQ-2020-001159</t>
  </si>
  <si>
    <t>REQ-2020-001163</t>
  </si>
  <si>
    <t>REQ-2020-001179</t>
  </si>
  <si>
    <t>REQ-2020-001181</t>
  </si>
  <si>
    <t>REQ-2020-001188</t>
  </si>
  <si>
    <t>REQ-2020-001189</t>
  </si>
  <si>
    <t>REQ-2020-001192</t>
  </si>
  <si>
    <t>REQ-2020-001194</t>
  </si>
  <si>
    <t>REQ-2020-001242</t>
  </si>
  <si>
    <t>REQ-2020-001272</t>
  </si>
  <si>
    <t>REQ-2020-001279</t>
  </si>
  <si>
    <t>REQ-2020-001309</t>
  </si>
  <si>
    <t>REQ-2020-001318</t>
  </si>
  <si>
    <t>REQ-2020-001320</t>
  </si>
  <si>
    <t>REQ-2020-001323</t>
  </si>
  <si>
    <t>REQ-2020-001326</t>
  </si>
  <si>
    <t>REQ-2020-001331</t>
  </si>
  <si>
    <t>REQ-2020-001335</t>
  </si>
  <si>
    <t>REQ-2020-001389</t>
  </si>
  <si>
    <t>REQ-2020-001400</t>
  </si>
  <si>
    <t>REQ-2020-001405</t>
  </si>
  <si>
    <t>REQ-2020-001443</t>
  </si>
  <si>
    <t>REQ-2020-001448</t>
  </si>
  <si>
    <t>REQ-2020-001477</t>
  </si>
  <si>
    <t>REQ-2020-001500</t>
  </si>
  <si>
    <t>REQ-2020-001511</t>
  </si>
  <si>
    <t>REQ-2020-001572</t>
  </si>
  <si>
    <t>REQ-2020-001573</t>
  </si>
  <si>
    <t>REQ-2020-001588</t>
  </si>
  <si>
    <t>REQ-2020-001596</t>
  </si>
  <si>
    <t>REQ-2020-001728</t>
  </si>
  <si>
    <t>REQ-2020-001729</t>
  </si>
  <si>
    <t>REQ-2020-001730</t>
  </si>
  <si>
    <t>REQ-2020-001765</t>
  </si>
  <si>
    <t>REQ-2020-001773</t>
  </si>
  <si>
    <t>REQ-2020-001776</t>
  </si>
  <si>
    <t>REQ-2020-001889</t>
  </si>
  <si>
    <t>REQ-2020-001898</t>
  </si>
  <si>
    <t>REQ-2020-001900</t>
  </si>
  <si>
    <t>REQ-2020-001967</t>
  </si>
  <si>
    <t>REQ-2020-001997</t>
  </si>
  <si>
    <t>REQ-2020-002022</t>
  </si>
  <si>
    <t>REQ-2020-002023</t>
  </si>
  <si>
    <t>REQ-2020-002032</t>
  </si>
  <si>
    <t>REQ-2020-002034</t>
  </si>
  <si>
    <t>REQ-2020-002053</t>
  </si>
  <si>
    <t>REQ-2020-002182</t>
  </si>
  <si>
    <t>REQ-2020-002192</t>
  </si>
  <si>
    <t>REQ-2020-002195</t>
  </si>
  <si>
    <t>REQ-2020-002261</t>
  </si>
  <si>
    <t>REQ-2020-002582</t>
  </si>
  <si>
    <t>REQ-2020-002593</t>
  </si>
  <si>
    <t>REQ-2020-002600</t>
  </si>
  <si>
    <t>REQ-2020-002620</t>
  </si>
  <si>
    <t>REQ-2020-002629</t>
  </si>
  <si>
    <t>REQ-2020-002637</t>
  </si>
  <si>
    <t>REQ-2020-002751</t>
  </si>
  <si>
    <t>REQ-2020-002755</t>
  </si>
  <si>
    <t>REQ-2020-002758</t>
  </si>
  <si>
    <t>REQ-2020-002759</t>
  </si>
  <si>
    <t>REQ-2020-002763</t>
  </si>
  <si>
    <t>REQ-2020-002818</t>
  </si>
  <si>
    <t>REQ-2020-002843</t>
  </si>
  <si>
    <t>REQ-2020-002914</t>
  </si>
  <si>
    <t>REQ-2020-002921</t>
  </si>
  <si>
    <t>REQ-2020-002962</t>
  </si>
  <si>
    <t>REQ-2020-002973</t>
  </si>
  <si>
    <t>REQ-2020-003104</t>
  </si>
  <si>
    <t>REQ-2020-003255</t>
  </si>
  <si>
    <t>REQ-2020-003274</t>
  </si>
  <si>
    <t>REQ-2020-003300</t>
  </si>
  <si>
    <t>REQ-2020-003339</t>
  </si>
  <si>
    <t>REQ-2020-003349</t>
  </si>
  <si>
    <t>REQ-2020-003363</t>
  </si>
  <si>
    <t>REQ-2020-003384</t>
  </si>
  <si>
    <t>REQ-2020-003470</t>
  </si>
  <si>
    <t>REQ-2020-003487</t>
  </si>
  <si>
    <t>REQ-2020-003496</t>
  </si>
  <si>
    <t>REQ-2020-003503</t>
  </si>
  <si>
    <t>REQ-2020-003540</t>
  </si>
  <si>
    <t>REQ-2020-003647</t>
  </si>
  <si>
    <t>REQ-2020-003828</t>
  </si>
  <si>
    <t>REQ-2020-003830</t>
  </si>
  <si>
    <t>REQ-2020-003837</t>
  </si>
  <si>
    <t>REQ-2020-003889</t>
  </si>
  <si>
    <t>REQ-2020-003918</t>
  </si>
  <si>
    <t>REQ-2020-003973</t>
  </si>
  <si>
    <t>REQ-2020-003981</t>
  </si>
  <si>
    <t>REQ-2020-003985</t>
  </si>
  <si>
    <t>REQ-2020-003988</t>
  </si>
  <si>
    <t>REQ-2020-004001</t>
  </si>
  <si>
    <t>REQ-2020-004022</t>
  </si>
  <si>
    <t>REQ-2020-004023</t>
  </si>
  <si>
    <t>REQ-2020-004038</t>
  </si>
  <si>
    <t>REQ-2020-004065</t>
  </si>
  <si>
    <t>REQ-2020-004067</t>
  </si>
  <si>
    <t>REQ-2020-004068</t>
  </si>
  <si>
    <t>REQ-2020-004069</t>
  </si>
  <si>
    <t>REQ-2020-004070</t>
  </si>
  <si>
    <t>REQ-2020-004071</t>
  </si>
  <si>
    <t>REQ-2020-004137</t>
  </si>
  <si>
    <t>REQ-2020-004187</t>
  </si>
  <si>
    <t>REQ-2020-004195</t>
  </si>
  <si>
    <t>REQ-2020-004290</t>
  </si>
  <si>
    <t>REQ-2020-004298</t>
  </si>
  <si>
    <t>REQ-2020-004299</t>
  </si>
  <si>
    <t>REQ-2020-004306</t>
  </si>
  <si>
    <t>REQ-2020-004328</t>
  </si>
  <si>
    <t>REQ-2020-004344</t>
  </si>
  <si>
    <t>REQ-2020-004353</t>
  </si>
  <si>
    <t>REQ-2020-004358</t>
  </si>
  <si>
    <t>REQ-2020-004370</t>
  </si>
  <si>
    <t>REQ-2020-004380</t>
  </si>
  <si>
    <t>REQ-2020-004387</t>
  </si>
  <si>
    <t>REQ-2020-004419</t>
  </si>
  <si>
    <t>REQ-2020-004430</t>
  </si>
  <si>
    <t>REQ-2020-004461</t>
  </si>
  <si>
    <t>REQ-2020-004474</t>
  </si>
  <si>
    <t>REQ-2020-004488</t>
  </si>
  <si>
    <t>REQ-2020-004506</t>
  </si>
  <si>
    <t>REQ-2020-004518</t>
  </si>
  <si>
    <t>REQ-2020-004533</t>
  </si>
  <si>
    <t>REQ-2020-004680</t>
  </si>
  <si>
    <t>REQ-2020-004696</t>
  </si>
  <si>
    <t>REQ-2020-004718</t>
  </si>
  <si>
    <t>REQ-2020-004733</t>
  </si>
  <si>
    <t>REQ-2020-004740</t>
  </si>
  <si>
    <t>REQ-2020-004909</t>
  </si>
  <si>
    <t>REQ-2020-004911</t>
  </si>
  <si>
    <t>REQ-2020-004916</t>
  </si>
  <si>
    <t>REQ-2020-004918</t>
  </si>
  <si>
    <t>REQ-2020-004925</t>
  </si>
  <si>
    <t>REQ-2020-004933</t>
  </si>
  <si>
    <t>REQ-2020-004945</t>
  </si>
  <si>
    <t>REQ-2020-005168</t>
  </si>
  <si>
    <t>REQ-2020-005274</t>
  </si>
  <si>
    <t>REQ-2020-005283</t>
  </si>
  <si>
    <t>REQ-2020-005334</t>
  </si>
  <si>
    <t>REQ-2020-005341</t>
  </si>
  <si>
    <t>REQ-2020-005343</t>
  </si>
  <si>
    <t>REQ-2020-005381</t>
  </si>
  <si>
    <t>REQ-2020-005386</t>
  </si>
  <si>
    <t>REQ-2020-005388</t>
  </si>
  <si>
    <t>REQ-2020-005399</t>
  </si>
  <si>
    <t>REQ-2020-005437</t>
  </si>
  <si>
    <t>REQ-2020-005471</t>
  </si>
  <si>
    <t>REQ-2020-005472</t>
  </si>
  <si>
    <t>REQ-2020-005519</t>
  </si>
  <si>
    <t>REQ-2020-005524</t>
  </si>
  <si>
    <t>REQ-2020-005555</t>
  </si>
  <si>
    <t>REQ-2020-005591</t>
  </si>
  <si>
    <t>REQ-2020-005604</t>
  </si>
  <si>
    <t>REQ-2020-005633</t>
  </si>
  <si>
    <t>REQ-2020-005670</t>
  </si>
  <si>
    <t>REQ-2020-005672</t>
  </si>
  <si>
    <t>REQ-2020-005682</t>
  </si>
  <si>
    <t>REQ-2020-005754</t>
  </si>
  <si>
    <t>REQ-2020-005758</t>
  </si>
  <si>
    <t>REQ-2020-005768</t>
  </si>
  <si>
    <t>REQ-2020-005854</t>
  </si>
  <si>
    <t>REQ-2020-005858</t>
  </si>
  <si>
    <t>REQ-2020-005859</t>
  </si>
  <si>
    <t>REQ-2020-005862</t>
  </si>
  <si>
    <t>REQ-2020-005870</t>
  </si>
  <si>
    <t>REQ-2020-005872</t>
  </si>
  <si>
    <t>REQ-2020-005909</t>
  </si>
  <si>
    <t>REQ-2020-005918</t>
  </si>
  <si>
    <t>REQ-2020-005927</t>
  </si>
  <si>
    <t>REQ-2020-005984</t>
  </si>
  <si>
    <t>REQ-2020-006012</t>
  </si>
  <si>
    <t>REQ-2020-006024</t>
  </si>
  <si>
    <t>REQ-2020-006040</t>
  </si>
  <si>
    <t>REQ-2020-006041</t>
  </si>
  <si>
    <t>REQ-2020-006049</t>
  </si>
  <si>
    <t>REQ-2020-006058</t>
  </si>
  <si>
    <t>REQ-2020-006108</t>
  </si>
  <si>
    <t>REQ-2020-006142</t>
  </si>
  <si>
    <t>REQ-2020-006147</t>
  </si>
  <si>
    <t>REQ-2020-006232</t>
  </si>
  <si>
    <t>REQ-2020-006239</t>
  </si>
  <si>
    <t>REQ-2020-006242</t>
  </si>
  <si>
    <t>REQ-2020-006248</t>
  </si>
  <si>
    <t>REQ-2020-006287</t>
  </si>
  <si>
    <t>REQ-2020-006290</t>
  </si>
  <si>
    <t>REQ-2020-006297</t>
  </si>
  <si>
    <t>REQ-2020-006298</t>
  </si>
  <si>
    <t>REQ-2020-006362</t>
  </si>
  <si>
    <t>REQ-2020-006386</t>
  </si>
  <si>
    <t>REQ-2020-006417</t>
  </si>
  <si>
    <t>REQ-2020-006455</t>
  </si>
  <si>
    <t>REQ-2020-006461</t>
  </si>
  <si>
    <t>REQ-2020-006486</t>
  </si>
  <si>
    <t>REQ-2020-006495</t>
  </si>
  <si>
    <t>REQ-2020-006497</t>
  </si>
  <si>
    <t>REQ-2020-006557</t>
  </si>
  <si>
    <t>REQ-2020-006560</t>
  </si>
  <si>
    <t>REQ-2020-006563</t>
  </si>
  <si>
    <t>REQ-2020-006568</t>
  </si>
  <si>
    <t>REQ-2020-006588</t>
  </si>
  <si>
    <t>REQ-2020-006599</t>
  </si>
  <si>
    <t>REQ-2020-006608</t>
  </si>
  <si>
    <t>REQ-2020-006635</t>
  </si>
  <si>
    <t>REQ-2020-006640</t>
  </si>
  <si>
    <t>REQ-2020-006642</t>
  </si>
  <si>
    <t>REQ-2020-006648</t>
  </si>
  <si>
    <t>REQ-2020-006675</t>
  </si>
  <si>
    <t>REQ-2020-006682</t>
  </si>
  <si>
    <t>REQ-2020-006688</t>
  </si>
  <si>
    <t>REQ-2020-006722</t>
  </si>
  <si>
    <t>REQ-2020-006736</t>
  </si>
  <si>
    <t>REQ-2020-006762</t>
  </si>
  <si>
    <t>REQ-2020-006802</t>
  </si>
  <si>
    <t>REQ-2020-006945</t>
  </si>
  <si>
    <t>REQ-2020-006948</t>
  </si>
  <si>
    <t>REQ-2020-006952</t>
  </si>
  <si>
    <t>REQ-2020-006965</t>
  </si>
  <si>
    <t>REQ-2020-007000</t>
  </si>
  <si>
    <t>REQ-2020-007020</t>
  </si>
  <si>
    <t>REQ-2020-007024</t>
  </si>
  <si>
    <t>REQ-2020-007027</t>
  </si>
  <si>
    <t>REQ-2020-007029</t>
  </si>
  <si>
    <t>REQ-2020-007030</t>
  </si>
  <si>
    <t>REQ-2020-007063</t>
  </si>
  <si>
    <t>REQ-2020-007066</t>
  </si>
  <si>
    <t>REQ-2020-007072</t>
  </si>
  <si>
    <t>REQ-2020-007077</t>
  </si>
  <si>
    <t>REQ-2020-007092</t>
  </si>
  <si>
    <t>REQ-2020-007094</t>
  </si>
  <si>
    <t>REQ-2020-007138</t>
  </si>
  <si>
    <t>REQ-2020-007192</t>
  </si>
  <si>
    <t>REQ-2020-007202</t>
  </si>
  <si>
    <t>REQ-2020-007207</t>
  </si>
  <si>
    <t>REQ-2020-007226</t>
  </si>
  <si>
    <t>REQ-2020-007243</t>
  </si>
  <si>
    <t>REQ-2020-007252</t>
  </si>
  <si>
    <t>REQ-2020-007261</t>
  </si>
  <si>
    <t>REQ-2020-007264</t>
  </si>
  <si>
    <t>REQ-2020-007268</t>
  </si>
  <si>
    <t>REQ-2020-007302</t>
  </si>
  <si>
    <t>REQ-2020-007322</t>
  </si>
  <si>
    <t>REQ-2020-007340</t>
  </si>
  <si>
    <t>REQ-2020-007351</t>
  </si>
  <si>
    <t>REQ-2020-007356</t>
  </si>
  <si>
    <t>REQ-2020-007361</t>
  </si>
  <si>
    <t>REQ-2020-007365</t>
  </si>
  <si>
    <t>REQ-2020-007374</t>
  </si>
  <si>
    <t>REQ-2020-007404</t>
  </si>
  <si>
    <t>REQ-2020-007411</t>
  </si>
  <si>
    <t>REQ-2020-007453</t>
  </si>
  <si>
    <t>REQ-2020-007532</t>
  </si>
  <si>
    <t>REQ-2020-007533</t>
  </si>
  <si>
    <t>REQ-2020-007534</t>
  </si>
  <si>
    <t>REQ-2020-007553</t>
  </si>
  <si>
    <t>REQ-2020-007556</t>
  </si>
  <si>
    <t>REQ-2020-007602</t>
  </si>
  <si>
    <t>REQ-2020-007623</t>
  </si>
  <si>
    <t>REQ-2020-007644</t>
  </si>
  <si>
    <t>REQ-2020-007758</t>
  </si>
  <si>
    <t>REQ-2020-007785</t>
  </si>
  <si>
    <t>REQ-2020-007983</t>
  </si>
  <si>
    <t>REQ-2020-007985</t>
  </si>
  <si>
    <t>REQ-2020-007986</t>
  </si>
  <si>
    <t>REQ-2020-007997</t>
  </si>
  <si>
    <t>REQ-2020-008066</t>
  </si>
  <si>
    <t>REQ-2020-008071</t>
  </si>
  <si>
    <t>REQ-2020-008130</t>
  </si>
  <si>
    <t>REQ-2020-008199</t>
  </si>
  <si>
    <t>REQ-2020-008251</t>
  </si>
  <si>
    <t>REQ-2020-008253</t>
  </si>
  <si>
    <t>REQ-2020-008327</t>
  </si>
  <si>
    <t>REQ-2020-008358</t>
  </si>
  <si>
    <t>REQ-2020-008411</t>
  </si>
  <si>
    <t>REQ-2020-008443</t>
  </si>
  <si>
    <t>REQ-2020-008567</t>
  </si>
  <si>
    <t>REQ-2020-008678</t>
  </si>
  <si>
    <t>REQ-2020-008686</t>
  </si>
  <si>
    <t>REQ-2020-008709</t>
  </si>
  <si>
    <t>REQ-2020-008741</t>
  </si>
  <si>
    <t>REQ-2020-008800</t>
  </si>
  <si>
    <t>REQ-2020-008821</t>
  </si>
  <si>
    <t>REQ-2020-008852</t>
  </si>
  <si>
    <t>REQ-2020-008886</t>
  </si>
  <si>
    <t>REQ-2020-009009</t>
  </si>
  <si>
    <t>REQ-2020-009043</t>
  </si>
  <si>
    <t>REQ-2020-009055</t>
  </si>
  <si>
    <t>REQ-2020-009056</t>
  </si>
  <si>
    <t>REQ-2020-009057</t>
  </si>
  <si>
    <t>REQ-2020-009127</t>
  </si>
  <si>
    <t>REQ-2020-009153</t>
  </si>
  <si>
    <t>REQ-2020-009166</t>
  </si>
  <si>
    <t>REQ-2020-009171</t>
  </si>
  <si>
    <t>REQ-2020-009195</t>
  </si>
  <si>
    <t>REQ-2020-009228</t>
  </si>
  <si>
    <t>REQ-2020-009232</t>
  </si>
  <si>
    <t>REQ-2020-009237</t>
  </si>
  <si>
    <t>REQ-2020-009241</t>
  </si>
  <si>
    <t>REQ-2020-009246</t>
  </si>
  <si>
    <t>REQ-2020-009248</t>
  </si>
  <si>
    <t>REQ-2020-009258</t>
  </si>
  <si>
    <t>REQ-2020-009266</t>
  </si>
  <si>
    <t>REQ-2020-009269</t>
  </si>
  <si>
    <t>REQ-2020-009273</t>
  </si>
  <si>
    <t>REQ-2020-009301</t>
  </si>
  <si>
    <t>REQ-2020-009346</t>
  </si>
  <si>
    <t>REQ-2020-009402</t>
  </si>
  <si>
    <t>REQ-2020-009423</t>
  </si>
  <si>
    <t>REQ-2020-009425</t>
  </si>
  <si>
    <t>REQ-2020-009433</t>
  </si>
  <si>
    <t>REQ-2020-009438</t>
  </si>
  <si>
    <t>REQ-2020-009540</t>
  </si>
  <si>
    <t>REQ-2020-009544</t>
  </si>
  <si>
    <t>REQ-2020-009547</t>
  </si>
  <si>
    <t>REQ-2020-009585</t>
  </si>
  <si>
    <t>REQ-2020-009586</t>
  </si>
  <si>
    <t>REQ-2020-009647</t>
  </si>
  <si>
    <t>REQ-2020-009660</t>
  </si>
  <si>
    <t>REQ-2020-009670</t>
  </si>
  <si>
    <t>REQ-2020-009782</t>
  </si>
  <si>
    <t>REQ-2020-009787</t>
  </si>
  <si>
    <t>REQ-2020-009793</t>
  </si>
  <si>
    <t>REQ-2020-009811</t>
  </si>
  <si>
    <t>REQ-2020-009832</t>
  </si>
  <si>
    <t>REQ-2020-009927</t>
  </si>
  <si>
    <t>REQ-2020-010025</t>
  </si>
  <si>
    <t>REQ-2020-010082</t>
  </si>
  <si>
    <t>REQ-2020-010098</t>
  </si>
  <si>
    <t>REQ-2020-010119</t>
  </si>
  <si>
    <t>REQ-2020-010139</t>
  </si>
  <si>
    <t>REQ-2020-010262</t>
  </si>
  <si>
    <t>REQ-2020-010313</t>
  </si>
  <si>
    <t>REQ-2020-010316</t>
  </si>
  <si>
    <t>REQ-2020-010396</t>
  </si>
  <si>
    <t>REQ-2020-010397</t>
  </si>
  <si>
    <t>REQ-2020-010398</t>
  </si>
  <si>
    <t>REQ-2020-010419</t>
  </si>
  <si>
    <t>REQ-2020-010449</t>
  </si>
  <si>
    <t>REQ-2020-010453</t>
  </si>
  <si>
    <t>REQ-2020-010462</t>
  </si>
  <si>
    <t>REQ-2020-010549</t>
  </si>
  <si>
    <t>REQ-2020-010569</t>
  </si>
  <si>
    <t>REQ-2020-010573</t>
  </si>
  <si>
    <t>REQ-2020-010590</t>
  </si>
  <si>
    <t>REQ-2020-010595</t>
  </si>
  <si>
    <t>REQ-2020-010598</t>
  </si>
  <si>
    <t>REQ-2020-010617</t>
  </si>
  <si>
    <t>REQ-2020-010629</t>
  </si>
  <si>
    <t>REQ-2020-010634</t>
  </si>
  <si>
    <t>REQ-2020-010646</t>
  </si>
  <si>
    <t>REQ-2020-010685</t>
  </si>
  <si>
    <t>REQ-2020-010754</t>
  </si>
  <si>
    <t>REQ-2020-010805</t>
  </si>
  <si>
    <t>REQ-2020-010829</t>
  </si>
  <si>
    <t>REQ-2020-010865</t>
  </si>
  <si>
    <t>REQ-2020-010919</t>
  </si>
  <si>
    <t>REQ-2020-010925</t>
  </si>
  <si>
    <t>REQ-2020-010960</t>
  </si>
  <si>
    <t>REQ-2020-010976</t>
  </si>
  <si>
    <t>REQ-2020-011031</t>
  </si>
  <si>
    <t>REQ-2020-011036</t>
  </si>
  <si>
    <t>REQ-2020-011053</t>
  </si>
  <si>
    <t>REQ-2020-011063</t>
  </si>
  <si>
    <t>REQ-2020-011230</t>
  </si>
  <si>
    <t>REQ-2020-011242</t>
  </si>
  <si>
    <t>REQ-2020-011291</t>
  </si>
  <si>
    <t>REQ-2020-011296</t>
  </si>
  <si>
    <t>REQ-2020-011300</t>
  </si>
  <si>
    <t>REQ-2020-011309</t>
  </si>
  <si>
    <t>REQ-2020-011315</t>
  </si>
  <si>
    <t>REQ-2020-011316</t>
  </si>
  <si>
    <t>REQ-2020-011323</t>
  </si>
  <si>
    <t>REQ-2020-011336</t>
  </si>
  <si>
    <t>REQ-2020-011346</t>
  </si>
  <si>
    <t>REQ-2020-011363</t>
  </si>
  <si>
    <t>REQ-2020-011366</t>
  </si>
  <si>
    <t>REQ-2020-011374</t>
  </si>
  <si>
    <t>REQ-2020-011379</t>
  </si>
  <si>
    <t>REQ-2020-011390</t>
  </si>
  <si>
    <t>REQ-2020-011456</t>
  </si>
  <si>
    <t>REQ-2020-011557</t>
  </si>
  <si>
    <t>REQ-2020-011598</t>
  </si>
  <si>
    <t>REQ-2020-011603</t>
  </si>
  <si>
    <t>REQ-2020-011604</t>
  </si>
  <si>
    <t>REQ-2020-011610</t>
  </si>
  <si>
    <t>REQ-2020-011619</t>
  </si>
  <si>
    <t>REQ-2020-011626</t>
  </si>
  <si>
    <t>REQ-2020-011636</t>
  </si>
  <si>
    <t>REQ-2020-011645</t>
  </si>
  <si>
    <t>REQ-2020-011655</t>
  </si>
  <si>
    <t>REQ-2020-011659</t>
  </si>
  <si>
    <t>REQ-2020-011663</t>
  </si>
  <si>
    <t>REQ-2020-011719</t>
  </si>
  <si>
    <t>REQ-2020-011828</t>
  </si>
  <si>
    <t>REQ-2020-011867</t>
  </si>
  <si>
    <t>REQ-2020-011985</t>
  </si>
  <si>
    <t>REQ-2020-012105</t>
  </si>
  <si>
    <t>REQ-2020-012112</t>
  </si>
  <si>
    <t>REQ-2020-012137</t>
  </si>
  <si>
    <t>REQ-2020-012180</t>
  </si>
  <si>
    <t>REQ-2020-012302</t>
  </si>
  <si>
    <t>REQ-2020-012437</t>
  </si>
  <si>
    <t>REQ-2020-012440</t>
  </si>
  <si>
    <t>REQ-2020-012441</t>
  </si>
  <si>
    <t>REQ-2020-012446</t>
  </si>
  <si>
    <t>REQ-2020-012447</t>
  </si>
  <si>
    <t>REQ-2020-012450</t>
  </si>
  <si>
    <t>REQ-2020-012482</t>
  </si>
  <si>
    <t>REQ-2020-012562</t>
  </si>
  <si>
    <t>REQ-2020-012579</t>
  </si>
  <si>
    <t>REQ-2020-012591</t>
  </si>
  <si>
    <t>REQ-2020-012599</t>
  </si>
  <si>
    <t>REQ-2020-012612</t>
  </si>
  <si>
    <t>REQ-2020-012703</t>
  </si>
  <si>
    <t>REQ-2020-012744</t>
  </si>
  <si>
    <t>REQ-2020-012766</t>
  </si>
  <si>
    <t>REQ-2020-012788</t>
  </si>
  <si>
    <t>REQ-2020-012863</t>
  </si>
  <si>
    <t>REQ-2020-012905</t>
  </si>
  <si>
    <t>REQ-2020-012906</t>
  </si>
  <si>
    <t>REQ-2020-012923</t>
  </si>
  <si>
    <t>REQ-2020-012943</t>
  </si>
  <si>
    <t>REQ-2020-012957</t>
  </si>
  <si>
    <t>REQ-2020-012966</t>
  </si>
  <si>
    <t>REQ-2020-012967</t>
  </si>
  <si>
    <t>REQ-2020-012968</t>
  </si>
  <si>
    <t>REQ-2020-012969</t>
  </si>
  <si>
    <t>REQ-2020-012987</t>
  </si>
  <si>
    <t>REQ-2020-012988</t>
  </si>
  <si>
    <t>REQ-2020-012991</t>
  </si>
  <si>
    <t>REQ-2020-012993</t>
  </si>
  <si>
    <t>REQ-2020-012994</t>
  </si>
  <si>
    <t>REQ-2020-012995</t>
  </si>
  <si>
    <t>REQ-2020-012996</t>
  </si>
  <si>
    <t>REQ-2020-012997</t>
  </si>
  <si>
    <t>REQ-2020-012999</t>
  </si>
  <si>
    <t>REQ-2020-013000</t>
  </si>
  <si>
    <t>REQ-2020-013001</t>
  </si>
  <si>
    <t>REQ-2020-013003</t>
  </si>
  <si>
    <t>REQ-2020-013005</t>
  </si>
  <si>
    <t>REQ-2020-013049</t>
  </si>
  <si>
    <t>REQ-2020-013072</t>
  </si>
  <si>
    <t>REQ-2020-013119</t>
  </si>
  <si>
    <t>REQ-2020-013134</t>
  </si>
  <si>
    <t>REQ-2020-013186</t>
  </si>
  <si>
    <t>REQ-2020-013200</t>
  </si>
  <si>
    <t>REQ-2020-013214</t>
  </si>
  <si>
    <t>REQ-2020-013217</t>
  </si>
  <si>
    <t>REQ-2020-013319</t>
  </si>
  <si>
    <t>REQ-2020-013327</t>
  </si>
  <si>
    <t>REQ-2020-013339</t>
  </si>
  <si>
    <t>REQ-2020-013350</t>
  </si>
  <si>
    <t>REQ-2020-013357</t>
  </si>
  <si>
    <t>REQ-2020-013363</t>
  </si>
  <si>
    <t>REQ-2020-013364</t>
  </si>
  <si>
    <t>REQ-2020-013387</t>
  </si>
  <si>
    <t>REQ-2020-013393</t>
  </si>
  <si>
    <t>REQ-2020-013399</t>
  </si>
  <si>
    <t>REQ-2020-013402</t>
  </si>
  <si>
    <t>REQ-2020-013420</t>
  </si>
  <si>
    <t>REQ-2020-013428</t>
  </si>
  <si>
    <t>REQ-2020-013434</t>
  </si>
  <si>
    <t>REQ-2020-013437</t>
  </si>
  <si>
    <t>REQ-2020-013464</t>
  </si>
  <si>
    <t>REQ-2020-013501</t>
  </si>
  <si>
    <t>REQ-2020-013521</t>
  </si>
  <si>
    <t>REQ-2020-013563</t>
  </si>
  <si>
    <t>REQ-2020-013662</t>
  </si>
  <si>
    <t>REQ-2020-013678</t>
  </si>
  <si>
    <t>REQ-2020-013685</t>
  </si>
  <si>
    <t>REQ-2020-013695</t>
  </si>
  <si>
    <t>REQ-2020-013697</t>
  </si>
  <si>
    <t>REQ-2020-013701</t>
  </si>
  <si>
    <t>REQ-2020-013709</t>
  </si>
  <si>
    <t>REQ-2020-013715</t>
  </si>
  <si>
    <t>REQ-2020-013725</t>
  </si>
  <si>
    <t>REQ-2020-013787</t>
  </si>
  <si>
    <t>REQ-2020-013792</t>
  </si>
  <si>
    <t>REQ-2020-013794</t>
  </si>
  <si>
    <t>REQ-2020-013808</t>
  </si>
  <si>
    <t>REQ-2020-013887</t>
  </si>
  <si>
    <t>REQ-2020-013890</t>
  </si>
  <si>
    <t>REQ-2020-013896</t>
  </si>
  <si>
    <t>REQ-2020-013898</t>
  </si>
  <si>
    <t>REQ-2020-013900</t>
  </si>
  <si>
    <t>REQ-2020-013901</t>
  </si>
  <si>
    <t>REQ-2020-013904</t>
  </si>
  <si>
    <t>REQ-2020-013930</t>
  </si>
  <si>
    <t>REQ-2020-013956</t>
  </si>
  <si>
    <t>REQ-2020-013964</t>
  </si>
  <si>
    <t>REQ-2020-013968</t>
  </si>
  <si>
    <t>REQ-2020-014064</t>
  </si>
  <si>
    <t>REQ-2020-014069</t>
  </si>
  <si>
    <t>REQ-2020-014157</t>
  </si>
  <si>
    <t>REQ-2020-014165</t>
  </si>
  <si>
    <t>REQ-2020-014175</t>
  </si>
  <si>
    <t>REQ-2020-014189</t>
  </si>
  <si>
    <t>REQ-2020-014253</t>
  </si>
  <si>
    <t>REQ-2020-014258</t>
  </si>
  <si>
    <t>REQ-2020-014268</t>
  </si>
  <si>
    <t>REQ-2020-014307</t>
  </si>
  <si>
    <t>REQ-2020-014318</t>
  </si>
  <si>
    <t>REQ-2020-014323</t>
  </si>
  <si>
    <t>REQ-2020-014326</t>
  </si>
  <si>
    <t>REQ-2020-014372</t>
  </si>
  <si>
    <t>REQ-2020-014380</t>
  </si>
  <si>
    <t>REQ-2020-014420</t>
  </si>
  <si>
    <t>REQ-2020-014421</t>
  </si>
  <si>
    <t>REQ-2020-014424</t>
  </si>
  <si>
    <t>REQ-2020-014428</t>
  </si>
  <si>
    <t>REQ-2020-014438</t>
  </si>
  <si>
    <t>REQ-2020-014451</t>
  </si>
  <si>
    <t>REQ-2020-014456</t>
  </si>
  <si>
    <t>REQ-2020-014457</t>
  </si>
  <si>
    <t>REQ-2020-014467</t>
  </si>
  <si>
    <t>REQ-2020-014474</t>
  </si>
  <si>
    <t>REQ-2020-014500</t>
  </si>
  <si>
    <t>REQ-2020-014501</t>
  </si>
  <si>
    <t>REQ-2020-014505</t>
  </si>
  <si>
    <t>REQ-2020-014522</t>
  </si>
  <si>
    <t>REQ-2020-014530</t>
  </si>
  <si>
    <t>REQ-2020-014553</t>
  </si>
  <si>
    <t>REQ-2020-014615</t>
  </si>
  <si>
    <t>REQ-2020-014633</t>
  </si>
  <si>
    <t>REQ-2020-014637</t>
  </si>
  <si>
    <t>REQ-2020-014638</t>
  </si>
  <si>
    <t>REQ-2020-014650</t>
  </si>
  <si>
    <t>REQ-2020-014691</t>
  </si>
  <si>
    <t>REQ-2020-014709</t>
  </si>
  <si>
    <t>REQ-2020-014738</t>
  </si>
  <si>
    <t>REQ-2020-014742</t>
  </si>
  <si>
    <t>REQ-2020-014744</t>
  </si>
  <si>
    <t>REQ-2020-014746</t>
  </si>
  <si>
    <t>REQ-2020-014747</t>
  </si>
  <si>
    <t>REQ-2020-014756</t>
  </si>
  <si>
    <t>REQ-2020-014765</t>
  </si>
  <si>
    <t>REQ-2020-014792</t>
  </si>
  <si>
    <t>REQ-2020-014794</t>
  </si>
  <si>
    <t>REQ-2020-014869</t>
  </si>
  <si>
    <t>REQ-2020-014873</t>
  </si>
  <si>
    <t>REQ-2020-014879</t>
  </si>
  <si>
    <t>REQ-2020-014887</t>
  </si>
  <si>
    <t>REQ-2020-014898</t>
  </si>
  <si>
    <t>REQ-2020-014950</t>
  </si>
  <si>
    <t>REQ-2020-015000</t>
  </si>
  <si>
    <t>REQ-2020-015037</t>
  </si>
  <si>
    <t>REQ-2020-015113</t>
  </si>
  <si>
    <t>REQ-2020-015121</t>
  </si>
  <si>
    <t>REQ-2020-015132</t>
  </si>
  <si>
    <t>REQ-2020-015266</t>
  </si>
  <si>
    <t>REQ-2020-015337</t>
  </si>
  <si>
    <t>REQ-2020-015346</t>
  </si>
  <si>
    <t>REQ-2020-015387</t>
  </si>
  <si>
    <t>REQ-2020-015391</t>
  </si>
  <si>
    <t>REQ-2020-015431</t>
  </si>
  <si>
    <t>REQ-2020-015472</t>
  </si>
  <si>
    <t>REQ-2020-015555</t>
  </si>
  <si>
    <t>REQ-2020-015588</t>
  </si>
  <si>
    <t>REQ-2020-015602</t>
  </si>
  <si>
    <t>REQ-2020-015626</t>
  </si>
  <si>
    <t>REQ-2020-015665</t>
  </si>
  <si>
    <t>REQ-2020-015678</t>
  </si>
  <si>
    <t>REQ-2020-015683</t>
  </si>
  <si>
    <t>REQ-2020-015692</t>
  </si>
  <si>
    <t>REQ-2020-015752</t>
  </si>
  <si>
    <t>REQ-2020-015753</t>
  </si>
  <si>
    <t>REQ-2020-015754</t>
  </si>
  <si>
    <t>REQ-2020-015778</t>
  </si>
  <si>
    <t>REQ-2020-015781</t>
  </si>
  <si>
    <t>REQ-2020-015790</t>
  </si>
  <si>
    <t>REQ-2020-015865</t>
  </si>
  <si>
    <t>REQ-2020-015929</t>
  </si>
  <si>
    <t>REQ-2020-016008</t>
  </si>
  <si>
    <t>REQ-2020-016020</t>
  </si>
  <si>
    <t>REQ-2020-016034</t>
  </si>
  <si>
    <t>REQ-2020-016091</t>
  </si>
  <si>
    <t>REQ-2020-016094</t>
  </si>
  <si>
    <t>REQ-2020-016103</t>
  </si>
  <si>
    <t>REQ-2020-016105</t>
  </si>
  <si>
    <t>REQ-2020-016112</t>
  </si>
  <si>
    <t>REQ-2020-016115</t>
  </si>
  <si>
    <t>REQ-2020-016170</t>
  </si>
  <si>
    <t>REQ-2020-016202</t>
  </si>
  <si>
    <t>REQ-2020-016204</t>
  </si>
  <si>
    <t>REQ-2020-016210</t>
  </si>
  <si>
    <t>REQ-2020-016215</t>
  </si>
  <si>
    <t>REQ-2020-016220</t>
  </si>
  <si>
    <t>REQ-2020-016221</t>
  </si>
  <si>
    <t>REQ-2020-016224</t>
  </si>
  <si>
    <t>REQ-2020-016227</t>
  </si>
  <si>
    <t>REQ-2020-016253</t>
  </si>
  <si>
    <t>REQ-2020-016265</t>
  </si>
  <si>
    <t>REQ-2020-016267</t>
  </si>
  <si>
    <t>REQ-2020-016295</t>
  </si>
  <si>
    <t>REQ-2020-016340</t>
  </si>
  <si>
    <t>REQ-2020-016350</t>
  </si>
  <si>
    <t>REQ-2020-016373</t>
  </si>
  <si>
    <t>REQ-2020-016382</t>
  </si>
  <si>
    <t>REQ-2020-016387</t>
  </si>
  <si>
    <t>REQ-2020-016392</t>
  </si>
  <si>
    <t>REQ-2020-016394</t>
  </si>
  <si>
    <t>REQ-2020-016395</t>
  </si>
  <si>
    <t>REQ-2020-016412</t>
  </si>
  <si>
    <t>REQ-2020-016514</t>
  </si>
  <si>
    <t>REQ-2020-016515</t>
  </si>
  <si>
    <t>REQ-2020-016520</t>
  </si>
  <si>
    <t>REQ-2020-016546</t>
  </si>
  <si>
    <t>REQ-2020-016561</t>
  </si>
  <si>
    <t>REQ-2020-016562</t>
  </si>
  <si>
    <t>REQ-2020-016564</t>
  </si>
  <si>
    <t>REQ-2020-016574</t>
  </si>
  <si>
    <t>REQ-2020-016596</t>
  </si>
  <si>
    <t>REQ-2020-016611</t>
  </si>
  <si>
    <t>REQ-2020-016612</t>
  </si>
  <si>
    <t>REQ-2020-016614</t>
  </si>
  <si>
    <t>REQ-2020-016621</t>
  </si>
  <si>
    <t>REQ-2020-016638</t>
  </si>
  <si>
    <t>REQ-2020-016660</t>
  </si>
  <si>
    <t>REQ-2020-016688</t>
  </si>
  <si>
    <t>REQ-2020-016724</t>
  </si>
  <si>
    <t>REQ-2020-016739</t>
  </si>
  <si>
    <t>REQ-2020-016791</t>
  </si>
  <si>
    <t>REQ-2020-016801</t>
  </si>
  <si>
    <t>REQ-2020-016804</t>
  </si>
  <si>
    <t>REQ-2020-016818</t>
  </si>
  <si>
    <t>REQ-2020-016850</t>
  </si>
  <si>
    <t>REQ-2020-016851</t>
  </si>
  <si>
    <t>REQ-2020-016853</t>
  </si>
  <si>
    <t>REQ-2020-016858</t>
  </si>
  <si>
    <t>REQ-2020-016867</t>
  </si>
  <si>
    <t>REQ-2020-016870</t>
  </si>
  <si>
    <t>REQ-2020-016898</t>
  </si>
  <si>
    <t>REQ-2020-016906</t>
  </si>
  <si>
    <t>REQ-2020-016913</t>
  </si>
  <si>
    <t>REQ-2020-016917</t>
  </si>
  <si>
    <t>REQ-2020-016919</t>
  </si>
  <si>
    <t>REQ-2020-016924</t>
  </si>
  <si>
    <t>REQ-2020-016927</t>
  </si>
  <si>
    <t>REQ-2020-016948</t>
  </si>
  <si>
    <t>REQ-2020-016949</t>
  </si>
  <si>
    <t>REQ-2020-016955</t>
  </si>
  <si>
    <t>REQ-2020-016957</t>
  </si>
  <si>
    <t>REQ-2020-016971</t>
  </si>
  <si>
    <t>REQ-2020-016987</t>
  </si>
  <si>
    <t>REQ-2020-017004</t>
  </si>
  <si>
    <t>REQ-2020-017006</t>
  </si>
  <si>
    <t>REQ-2020-017043</t>
  </si>
  <si>
    <t>REQ-2020-017065</t>
  </si>
  <si>
    <t>REQ-2020-017066</t>
  </si>
  <si>
    <t>REQ-2020-017082</t>
  </si>
  <si>
    <t>REQ-2020-017137</t>
  </si>
  <si>
    <t>REQ-2020-017146</t>
  </si>
  <si>
    <t>REQ-2020-017211</t>
  </si>
  <si>
    <t>REQ-2020-017217</t>
  </si>
  <si>
    <t>REQ-2020-017321</t>
  </si>
  <si>
    <t>REQ-2020-017343</t>
  </si>
  <si>
    <t>REQ-2020-017367</t>
  </si>
  <si>
    <t>REQ-2020-017375</t>
  </si>
  <si>
    <t>REQ-2020-017381</t>
  </si>
  <si>
    <t>REQ-2020-017396</t>
  </si>
  <si>
    <t>REQ-2020-017424</t>
  </si>
  <si>
    <t>REQ-2020-017435</t>
  </si>
  <si>
    <t>REQ-2020-017444</t>
  </si>
  <si>
    <t>REQ-2020-017452</t>
  </si>
  <si>
    <t>REQ-2020-017455</t>
  </si>
  <si>
    <t>REQ-2020-017470</t>
  </si>
  <si>
    <t>REQ-2020-017472</t>
  </si>
  <si>
    <t>REQ-2020-017479</t>
  </si>
  <si>
    <t>REQ-2020-017523</t>
  </si>
  <si>
    <t>REQ-2020-017563</t>
  </si>
  <si>
    <t>REQ-2020-017599</t>
  </si>
  <si>
    <t>REQ-2020-017603</t>
  </si>
  <si>
    <t>REQ-2020-017605</t>
  </si>
  <si>
    <t>REQ-2020-017609</t>
  </si>
  <si>
    <t>REQ-2020-017627</t>
  </si>
  <si>
    <t>REQ-2020-017630</t>
  </si>
  <si>
    <t>REQ-2020-017632</t>
  </si>
  <si>
    <t>REQ-2020-017642</t>
  </si>
  <si>
    <t>REQ-2020-017690</t>
  </si>
  <si>
    <t>REQ-2020-017704</t>
  </si>
  <si>
    <t>REQ-2020-017738</t>
  </si>
  <si>
    <t>REQ-2020-017751</t>
  </si>
  <si>
    <t>REQ-2020-017768</t>
  </si>
  <si>
    <t>REQ-2020-017777</t>
  </si>
  <si>
    <t>REQ-2020-017785</t>
  </si>
  <si>
    <t>REQ-2020-017795</t>
  </si>
  <si>
    <t>REQ-2020-017814</t>
  </si>
  <si>
    <t>REQ-2020-017828</t>
  </si>
  <si>
    <t>REQ-2020-017839</t>
  </si>
  <si>
    <t>REQ-2020-017846</t>
  </si>
  <si>
    <t>REQ-2020-017851</t>
  </si>
  <si>
    <t>REQ-2020-017856</t>
  </si>
  <si>
    <t>REQ-2020-017874</t>
  </si>
  <si>
    <t>REQ-2020-017886</t>
  </si>
  <si>
    <t>REQ-2020-017890</t>
  </si>
  <si>
    <t>REQ-2020-017966</t>
  </si>
  <si>
    <t>REQ-2020-017987</t>
  </si>
  <si>
    <t>REQ-2020-017988</t>
  </si>
  <si>
    <t>REQ-2020-017993</t>
  </si>
  <si>
    <t>REQ-2020-018012</t>
  </si>
  <si>
    <t>REQ-2020-018014</t>
  </si>
  <si>
    <t>REQ-2020-018015</t>
  </si>
  <si>
    <t>REQ-2020-018017</t>
  </si>
  <si>
    <t>REQ-2020-018022</t>
  </si>
  <si>
    <t>REQ-2020-018025</t>
  </si>
  <si>
    <t>REQ-2020-018029</t>
  </si>
  <si>
    <t>REQ-2020-018034</t>
  </si>
  <si>
    <t>REQ-2020-018037</t>
  </si>
  <si>
    <t>REQ-2020-018043</t>
  </si>
  <si>
    <t>REQ-2020-018068</t>
  </si>
  <si>
    <t>REQ-2020-018071</t>
  </si>
  <si>
    <t>REQ-2020-018078</t>
  </si>
  <si>
    <t>REQ-2020-018087</t>
  </si>
  <si>
    <t>REQ-2020-018094</t>
  </si>
  <si>
    <t>REQ-2020-018107</t>
  </si>
  <si>
    <t>REQ-2020-018118</t>
  </si>
  <si>
    <t>REQ-2020-018127</t>
  </si>
  <si>
    <t>REQ-2020-018138</t>
  </si>
  <si>
    <t>REQ-2020-018139</t>
  </si>
  <si>
    <t>REQ-2020-018140</t>
  </si>
  <si>
    <t>REQ-2020-018144</t>
  </si>
  <si>
    <t>REQ-2020-018158</t>
  </si>
  <si>
    <t>REQ-2020-018171</t>
  </si>
  <si>
    <t>REQ-2020-018181</t>
  </si>
  <si>
    <t>REQ-2020-018191</t>
  </si>
  <si>
    <t>REQ-2020-018208</t>
  </si>
  <si>
    <t>REQ-2020-018218</t>
  </si>
  <si>
    <t>REQ-2020-018249</t>
  </si>
  <si>
    <t>REQ-2020-018263</t>
  </si>
  <si>
    <t>REQ-2020-018306</t>
  </si>
  <si>
    <t>REQ-2020-018315</t>
  </si>
  <si>
    <t>REQ-2020-018328</t>
  </si>
  <si>
    <t>REQ-2020-018334</t>
  </si>
  <si>
    <t>REQ-2020-018340</t>
  </si>
  <si>
    <t>REQ-2020-018341</t>
  </si>
  <si>
    <t>REQ-2020-018359</t>
  </si>
  <si>
    <t>REQ-2020-018402</t>
  </si>
  <si>
    <t>REQ-2020-018419</t>
  </si>
  <si>
    <t>REQ-2020-018421</t>
  </si>
  <si>
    <t>REQ-2020-018422</t>
  </si>
  <si>
    <t>REQ-2020-018467</t>
  </si>
  <si>
    <t>REQ-2020-018468</t>
  </si>
  <si>
    <t>REQ-2020-018469</t>
  </si>
  <si>
    <t>REQ-2020-018472</t>
  </si>
  <si>
    <t>REQ-2020-018512</t>
  </si>
  <si>
    <t>REQ-2020-018557</t>
  </si>
  <si>
    <t>REQ-2020-018583</t>
  </si>
  <si>
    <t>REQ-2020-018616</t>
  </si>
  <si>
    <t>REQ-2020-018631</t>
  </si>
  <si>
    <t>REQ-2020-018638</t>
  </si>
  <si>
    <t>REQ-2020-018644</t>
  </si>
  <si>
    <t>REQ-2020-018647</t>
  </si>
  <si>
    <t>REQ-2020-018648</t>
  </si>
  <si>
    <t>REQ-2020-018658</t>
  </si>
  <si>
    <t>REQ-2020-018659</t>
  </si>
  <si>
    <t>REQ-2020-018669</t>
  </si>
  <si>
    <t>REQ-2020-018676</t>
  </si>
  <si>
    <t>REQ-2020-018678</t>
  </si>
  <si>
    <t>REQ-2020-018687</t>
  </si>
  <si>
    <t>REQ-2020-018688</t>
  </si>
  <si>
    <t>REQ-2020-018697</t>
  </si>
  <si>
    <t>REQ-2020-018711</t>
  </si>
  <si>
    <t>REQ-2020-018730</t>
  </si>
  <si>
    <t>REQ-2020-018739</t>
  </si>
  <si>
    <t>REQ-2020-018757</t>
  </si>
  <si>
    <t>REQ-2020-018779</t>
  </si>
  <si>
    <t>REQ-2020-018799</t>
  </si>
  <si>
    <t>REQ-2020-018815</t>
  </si>
  <si>
    <t>REQ-2020-018859</t>
  </si>
  <si>
    <t>REQ-2020-018870</t>
  </si>
  <si>
    <t>REQ-2020-018902</t>
  </si>
  <si>
    <t>REQ-2020-018924</t>
  </si>
  <si>
    <t>REQ-2020-018925</t>
  </si>
  <si>
    <t>REQ-2020-018930</t>
  </si>
  <si>
    <t>REQ-2020-018949</t>
  </si>
  <si>
    <t>REQ-2020-018975</t>
  </si>
  <si>
    <t>REQ-2020-018984</t>
  </si>
  <si>
    <t>REQ-2020-018988</t>
  </si>
  <si>
    <t>REQ-2020-018998</t>
  </si>
  <si>
    <t>REQ-2020-019013</t>
  </si>
  <si>
    <t>REQ-2020-019090</t>
  </si>
  <si>
    <t>REQ-2020-019139</t>
  </si>
  <si>
    <t>REQ-2020-019250</t>
  </si>
  <si>
    <t>REQ-2020-019290</t>
  </si>
  <si>
    <t>REQ-2020-019316</t>
  </si>
  <si>
    <t>REQ-2020-019344</t>
  </si>
  <si>
    <t>REQ-2020-019356</t>
  </si>
  <si>
    <t>REQ-2020-019375</t>
  </si>
  <si>
    <t>REQ-2020-019394</t>
  </si>
  <si>
    <t>REQ-2020-019420</t>
  </si>
  <si>
    <t>REQ-2020-019433</t>
  </si>
  <si>
    <t>REQ-2020-019434</t>
  </si>
  <si>
    <t>REQ-2020-019443</t>
  </si>
  <si>
    <t>REQ-2020-019454</t>
  </si>
  <si>
    <t>REQ-2020-019462</t>
  </si>
  <si>
    <t>REQ-2020-019482</t>
  </si>
  <si>
    <t>REQ-2020-019517</t>
  </si>
  <si>
    <t>REQ-2020-019724</t>
  </si>
  <si>
    <t>REQ-2020-019725</t>
  </si>
  <si>
    <t>REQ-2020-019726</t>
  </si>
  <si>
    <t>REQ-2020-019753</t>
  </si>
  <si>
    <t>REQ-2020-019803</t>
  </si>
  <si>
    <t>REQ-2020-019871</t>
  </si>
  <si>
    <t>REQ-2020-019929</t>
  </si>
  <si>
    <t>REQ-2020-019954</t>
  </si>
  <si>
    <t>REQ-2020-019962</t>
  </si>
  <si>
    <t>REQ-2020-019970</t>
  </si>
  <si>
    <t>REQ-2020-019984</t>
  </si>
  <si>
    <t>REQ-2020-019988</t>
  </si>
  <si>
    <t>REQ-2020-020034</t>
  </si>
  <si>
    <t>REQ-2020-020044</t>
  </si>
  <si>
    <t>REQ-2020-020048</t>
  </si>
  <si>
    <t>REQ-2020-020056</t>
  </si>
  <si>
    <t>REQ-2020-020065</t>
  </si>
  <si>
    <t>REQ-2020-020073</t>
  </si>
  <si>
    <t>REQ-2020-020157</t>
  </si>
  <si>
    <t>REQ-2020-020178</t>
  </si>
  <si>
    <t>REQ-2020-020187</t>
  </si>
  <si>
    <t>REQ-2020-020188</t>
  </si>
  <si>
    <t>REQ-2020-020236</t>
  </si>
  <si>
    <t>REQ-2020-020246</t>
  </si>
  <si>
    <t>REQ-2020-020247</t>
  </si>
  <si>
    <t>REQ-2020-020265</t>
  </si>
  <si>
    <t>REQ-2020-020266</t>
  </si>
  <si>
    <t>REQ-2020-020279</t>
  </si>
  <si>
    <t>REQ-2020-020282</t>
  </si>
  <si>
    <t>REQ-2020-020285</t>
  </si>
  <si>
    <t>REQ-2020-020286</t>
  </si>
  <si>
    <t>REQ-2020-020299</t>
  </si>
  <si>
    <t>REQ-2020-020308</t>
  </si>
  <si>
    <t>REQ-2020-020313</t>
  </si>
  <si>
    <t>REQ-2020-020373</t>
  </si>
  <si>
    <t>REQ-2020-020378</t>
  </si>
  <si>
    <t>REQ-2020-020397</t>
  </si>
  <si>
    <t>REQ-2020-020398</t>
  </si>
  <si>
    <t>REQ-2020-020399</t>
  </si>
  <si>
    <t>REQ-2020-020402</t>
  </si>
  <si>
    <t>REQ-2020-020405</t>
  </si>
  <si>
    <t>REQ-2020-020413</t>
  </si>
  <si>
    <t>REQ-2020-020416</t>
  </si>
  <si>
    <t>REQ-2020-020422</t>
  </si>
  <si>
    <t>REQ-2020-020430</t>
  </si>
  <si>
    <t>REQ-2020-020437</t>
  </si>
  <si>
    <t>REQ-2020-020485</t>
  </si>
  <si>
    <t>REQ-2020-020488</t>
  </si>
  <si>
    <t>REQ-2020-020536</t>
  </si>
  <si>
    <t>REQ-2020-020546</t>
  </si>
  <si>
    <t>REQ-2020-020615</t>
  </si>
  <si>
    <t>REQ-2020-020626</t>
  </si>
  <si>
    <t>REQ-2020-020628</t>
  </si>
  <si>
    <t>REQ-2020-020642</t>
  </si>
  <si>
    <t>REQ-2020-020679</t>
  </si>
  <si>
    <t>REQ-2020-020693</t>
  </si>
  <si>
    <t>REQ-2020-020701</t>
  </si>
  <si>
    <t>REQ-2020-020703</t>
  </si>
  <si>
    <t>REQ-2020-020713</t>
  </si>
  <si>
    <t>REQ-2020-020718</t>
  </si>
  <si>
    <t>REQ-2020-020746</t>
  </si>
  <si>
    <t>REQ-2020-020787</t>
  </si>
  <si>
    <t>REQ-2020-020969</t>
  </si>
  <si>
    <t>REQ-2020-021068</t>
  </si>
  <si>
    <t>REQ-2020-021075</t>
  </si>
  <si>
    <t>REQ-2020-021111</t>
  </si>
  <si>
    <t>REQ-2020-021123</t>
  </si>
  <si>
    <t>REQ-2020-021131</t>
  </si>
  <si>
    <t>REQ-2020-021134</t>
  </si>
  <si>
    <t>REQ-2020-021136</t>
  </si>
  <si>
    <t>REQ-2020-021151</t>
  </si>
  <si>
    <t>REQ-2020-021188</t>
  </si>
  <si>
    <t>REQ-2020-021202</t>
  </si>
  <si>
    <t>REQ-2020-021216</t>
  </si>
  <si>
    <t>REQ-2020-021257</t>
  </si>
  <si>
    <t>REQ-2020-021264</t>
  </si>
  <si>
    <t>REQ-2020-021311</t>
  </si>
  <si>
    <t>REQ-2020-021316</t>
  </si>
  <si>
    <t>REQ-2020-021355</t>
  </si>
  <si>
    <t>REQ-2020-021428</t>
  </si>
  <si>
    <t>REQ-2020-021465</t>
  </si>
  <si>
    <t>REQ-2020-021490</t>
  </si>
  <si>
    <t>REQ-2020-021521</t>
  </si>
  <si>
    <t>REQ-2020-021637</t>
  </si>
  <si>
    <t>REQ-2020-021662</t>
  </si>
  <si>
    <t>REQ-2020-021666</t>
  </si>
  <si>
    <t>REQ-2020-021676</t>
  </si>
  <si>
    <t>REQ-2020-021752</t>
  </si>
  <si>
    <t>REQ-2020-021769</t>
  </si>
  <si>
    <t>REQ-2020-021794</t>
  </si>
  <si>
    <t>REQ-2020-021795</t>
  </si>
  <si>
    <t>REQ-2020-021797</t>
  </si>
  <si>
    <t>REQ-2020-021805</t>
  </si>
  <si>
    <t>REQ-2020-021807</t>
  </si>
  <si>
    <t>REQ-2020-021838</t>
  </si>
  <si>
    <t>REQ-2020-021859</t>
  </si>
  <si>
    <t>REQ-2020-021867</t>
  </si>
  <si>
    <t>REQ-2020-021912</t>
  </si>
  <si>
    <t>REQ-2020-021928</t>
  </si>
  <si>
    <t>REQ-2020-021933</t>
  </si>
  <si>
    <t>REQ-2020-021945</t>
  </si>
  <si>
    <t>REQ-2020-021947</t>
  </si>
  <si>
    <t>REQ-2020-021962</t>
  </si>
  <si>
    <t>REQ-2020-022024</t>
  </si>
  <si>
    <t>REQ-2020-022166</t>
  </si>
  <si>
    <t>REQ-2020-022167</t>
  </si>
  <si>
    <t>REQ-2020-022180</t>
  </si>
  <si>
    <t>REQ-2020-022181</t>
  </si>
  <si>
    <t>REQ-2020-022182</t>
  </si>
  <si>
    <t>REQ-2020-022289</t>
  </si>
  <si>
    <t>REQ-2020-022292</t>
  </si>
  <si>
    <t>REQ-2020-022317</t>
  </si>
  <si>
    <t>REQ-2020-022338</t>
  </si>
  <si>
    <t>REQ-2020-022349</t>
  </si>
  <si>
    <t>REQ-2020-022516</t>
  </si>
  <si>
    <t>REQ-2020-022517</t>
  </si>
  <si>
    <t>REQ-2020-022536</t>
  </si>
  <si>
    <t>REQ-2020-022567</t>
  </si>
  <si>
    <t>REQ-2020-022593</t>
  </si>
  <si>
    <t>REQ-2020-022807</t>
  </si>
  <si>
    <t>REQ-2020-022810</t>
  </si>
  <si>
    <t>REQ-2020-022829</t>
  </si>
  <si>
    <t>REQ-2020-022920</t>
  </si>
  <si>
    <t>REQ-2020-023000</t>
  </si>
  <si>
    <t>REQ-2020-023033</t>
  </si>
  <si>
    <t>REQ-2020-023056</t>
  </si>
  <si>
    <t>REQ-2020-023058</t>
  </si>
  <si>
    <t>REQ-2020-023062</t>
  </si>
  <si>
    <t>REQ-2020-023063</t>
  </si>
  <si>
    <t>REQ-2020-023145</t>
  </si>
  <si>
    <t>REQ-2020-023178</t>
  </si>
  <si>
    <t>REQ-2020-023180</t>
  </si>
  <si>
    <t>REQ-2020-023199</t>
  </si>
  <si>
    <t>REQ-2020-023239</t>
  </si>
  <si>
    <t>REQ-2020-023257</t>
  </si>
  <si>
    <t>REQ-2020-023301</t>
  </si>
  <si>
    <t>REQ-2020-023307</t>
  </si>
  <si>
    <t>REQ-2020-023319</t>
  </si>
  <si>
    <t>REQ-2020-023371</t>
  </si>
  <si>
    <t>REQ-2020-023382</t>
  </si>
  <si>
    <t>REQ-2020-023458</t>
  </si>
  <si>
    <t>REQ-2020-023514</t>
  </si>
  <si>
    <t>REQ-2020-023585</t>
  </si>
  <si>
    <t>REQ-2020-023586</t>
  </si>
  <si>
    <t>REQ-2020-023598</t>
  </si>
  <si>
    <t>REQ-2020-023636</t>
  </si>
  <si>
    <t>REQ-2020-023659</t>
  </si>
  <si>
    <t>REQ-2020-023660</t>
  </si>
  <si>
    <t>REQ-2020-023667</t>
  </si>
  <si>
    <t>REQ-2020-023704</t>
  </si>
  <si>
    <t>REQ-2020-023713</t>
  </si>
  <si>
    <t>REQ-2020-023753</t>
  </si>
  <si>
    <t>REQ-2020-023842</t>
  </si>
  <si>
    <t>REQ-2020-023865</t>
  </si>
  <si>
    <t>REQ-2020-023872</t>
  </si>
  <si>
    <t>REQ-2020-023873</t>
  </si>
  <si>
    <t>REQ-2020-023874</t>
  </si>
  <si>
    <t>REQ-2020-023875</t>
  </si>
  <si>
    <t>REQ-2020-023877</t>
  </si>
  <si>
    <t>REQ-2020-023878</t>
  </si>
  <si>
    <t>REQ-2020-023879</t>
  </si>
  <si>
    <t>REQ-2020-023896</t>
  </si>
  <si>
    <t>REQ-2020-023935</t>
  </si>
  <si>
    <t>REQ-2020-024018</t>
  </si>
  <si>
    <t>REQ-2020-024049</t>
  </si>
  <si>
    <t>REQ-2020-024122</t>
  </si>
  <si>
    <t>REQ-2020-024167</t>
  </si>
  <si>
    <t>REQ-2020-024174</t>
  </si>
  <si>
    <t>REQ-2020-024176</t>
  </si>
  <si>
    <t>REQ-2020-024177</t>
  </si>
  <si>
    <t>REQ-2020-024180</t>
  </si>
  <si>
    <t>REQ-2020-024181</t>
  </si>
  <si>
    <t>REQ-2020-024182</t>
  </si>
  <si>
    <t>REQ-2020-024183</t>
  </si>
  <si>
    <t>REQ-2020-024195</t>
  </si>
  <si>
    <t>REQ-2020-024198</t>
  </si>
  <si>
    <t>REQ-2020-024326</t>
  </si>
  <si>
    <t>REQ-2020-024327</t>
  </si>
  <si>
    <t>REQ-2020-024328</t>
  </si>
  <si>
    <t>REQ-2020-024329</t>
  </si>
  <si>
    <t>REQ-2020-024330</t>
  </si>
  <si>
    <t>REQ-2020-024341</t>
  </si>
  <si>
    <t>REQ-2020-024343</t>
  </si>
  <si>
    <t>REQ-2020-024344</t>
  </si>
  <si>
    <t>REQ-2020-024358</t>
  </si>
  <si>
    <t>REQ-2020-024383</t>
  </si>
  <si>
    <t>REQ-2020-024475</t>
  </si>
  <si>
    <t>REQ-2020-024513</t>
  </si>
  <si>
    <t>REQ-2020-024524</t>
  </si>
  <si>
    <t>REQ-2020-024532</t>
  </si>
  <si>
    <t>REQ-2020-024566</t>
  </si>
  <si>
    <t>REQ-2020-024590</t>
  </si>
  <si>
    <t>REQ-2020-024717</t>
  </si>
  <si>
    <t>REQ-2020-024724</t>
  </si>
  <si>
    <t>REQ-2020-024732</t>
  </si>
  <si>
    <t>REQ-2020-024794</t>
  </si>
  <si>
    <t>REQ-2020-024850</t>
  </si>
  <si>
    <t>REQ-2020-024864</t>
  </si>
  <si>
    <t>REQ-2020-024876</t>
  </si>
  <si>
    <t>REQ-2020-024905</t>
  </si>
  <si>
    <t>REQ-2020-024955</t>
  </si>
  <si>
    <t>REQ-2020-025083</t>
  </si>
  <si>
    <t>REQ-2020-025156</t>
  </si>
  <si>
    <t>REQ-2020-025201</t>
  </si>
  <si>
    <t>REQ-2020-025243</t>
  </si>
  <si>
    <t>REQ-2020-025246</t>
  </si>
  <si>
    <t>REQ-2020-025266</t>
  </si>
  <si>
    <t>REQ-2020-025276</t>
  </si>
  <si>
    <t>REQ-2020-025277</t>
  </si>
  <si>
    <t>REQ-2020-025289</t>
  </si>
  <si>
    <t>REQ-2020-025311</t>
  </si>
  <si>
    <t>REQ-2020-025318</t>
  </si>
  <si>
    <t>REQ-2020-025356</t>
  </si>
  <si>
    <t>REQ-2020-025387</t>
  </si>
  <si>
    <t>REQ-2020-025402</t>
  </si>
  <si>
    <t>REQ-2020-025420</t>
  </si>
  <si>
    <t>REQ-2020-025430</t>
  </si>
  <si>
    <t>REQ-2020-025463</t>
  </si>
  <si>
    <t>REQ-2020-025496</t>
  </si>
  <si>
    <t>REQ-2020-025504</t>
  </si>
  <si>
    <t>REQ-2020-025522</t>
  </si>
  <si>
    <t>REQ-2020-025561</t>
  </si>
  <si>
    <t>REQ-2020-025578</t>
  </si>
  <si>
    <t>REQ-2020-025635</t>
  </si>
  <si>
    <t>REQ-2020-025647</t>
  </si>
  <si>
    <t>REQ-2020-025656</t>
  </si>
  <si>
    <t>REQ-2020-025658</t>
  </si>
  <si>
    <t>REQ-2020-025669</t>
  </si>
  <si>
    <t>REQ-2020-025672</t>
  </si>
  <si>
    <t>REQ-2020-025698</t>
  </si>
  <si>
    <t>REQ-2020-025700</t>
  </si>
  <si>
    <t>REQ-2020-025708</t>
  </si>
  <si>
    <t>REQ-2020-025711</t>
  </si>
  <si>
    <t>REQ-2020-025716</t>
  </si>
  <si>
    <t>REQ-2020-025717</t>
  </si>
  <si>
    <t>REQ-2020-025728</t>
  </si>
  <si>
    <t>REQ-2020-025748</t>
  </si>
  <si>
    <t>REQ-2020-025750</t>
  </si>
  <si>
    <t>REQ-2020-025753</t>
  </si>
  <si>
    <t>REQ-2020-025755</t>
  </si>
  <si>
    <t>REQ-2020-025763</t>
  </si>
  <si>
    <t>REQ-2020-025765</t>
  </si>
  <si>
    <t>REQ-2020-025769</t>
  </si>
  <si>
    <t>REQ-2020-025771</t>
  </si>
  <si>
    <t>REQ-2020-025772</t>
  </si>
  <si>
    <t>REQ-2020-025818</t>
  </si>
  <si>
    <t>REQ-2020-025840</t>
  </si>
  <si>
    <t>REQ-2020-025841</t>
  </si>
  <si>
    <t>REQ-2020-025846</t>
  </si>
  <si>
    <t>REQ-2020-025850</t>
  </si>
  <si>
    <t>REQ-2020-025851</t>
  </si>
  <si>
    <t>REQ-2020-025855</t>
  </si>
  <si>
    <t>REQ-2020-025857</t>
  </si>
  <si>
    <t>REQ-2020-025864</t>
  </si>
  <si>
    <t>REQ-2020-025865</t>
  </si>
  <si>
    <t>REQ-2020-025878</t>
  </si>
  <si>
    <t>REQ-2020-025885</t>
  </si>
  <si>
    <t>REQ-2020-025888</t>
  </si>
  <si>
    <t>REQ-2020-025899</t>
  </si>
  <si>
    <t>REQ-2020-025925</t>
  </si>
  <si>
    <t>REQ-2020-025931</t>
  </si>
  <si>
    <t>REQ-2020-025935</t>
  </si>
  <si>
    <t>REQ-2020-025950</t>
  </si>
  <si>
    <t>REQ-2020-026021</t>
  </si>
  <si>
    <t>REQ-2020-026036</t>
  </si>
  <si>
    <t>REQ-2020-026070</t>
  </si>
  <si>
    <t>REQ-2020-026085</t>
  </si>
  <si>
    <t>REQ-2020-026100</t>
  </si>
  <si>
    <t>REQ-2020-026105</t>
  </si>
  <si>
    <t>REQ-2020-026133</t>
  </si>
  <si>
    <t>REQ-2020-026137</t>
  </si>
  <si>
    <t>REQ-2020-026139</t>
  </si>
  <si>
    <t>REQ-2020-026140</t>
  </si>
  <si>
    <t>REQ-2020-026156</t>
  </si>
  <si>
    <t>REQ-2020-026164</t>
  </si>
  <si>
    <t>REQ-2020-026165</t>
  </si>
  <si>
    <t>REQ-2020-026166</t>
  </si>
  <si>
    <t>REQ-2020-026187</t>
  </si>
  <si>
    <t>REQ-2020-026190</t>
  </si>
  <si>
    <t>REQ-2020-026197</t>
  </si>
  <si>
    <t>REQ-2020-026225</t>
  </si>
  <si>
    <t>REQ-2020-026285</t>
  </si>
  <si>
    <t>REQ-2020-026299</t>
  </si>
  <si>
    <t>REQ-2020-026453</t>
  </si>
  <si>
    <t>REQ-2020-026477</t>
  </si>
  <si>
    <t>REQ-2020-026590</t>
  </si>
  <si>
    <t>REQ-2020-026706</t>
  </si>
  <si>
    <t>REQ-2020-026769</t>
  </si>
  <si>
    <t>REQ-2020-026864</t>
  </si>
  <si>
    <t>REQ-2020-026889</t>
  </si>
  <si>
    <t>REQ-2020-026923</t>
  </si>
  <si>
    <t>REQ-2020-027056</t>
  </si>
  <si>
    <t>REQ-2020-027059</t>
  </si>
  <si>
    <t>REQ-2020-027061</t>
  </si>
  <si>
    <t>REQ-2020-027067</t>
  </si>
  <si>
    <t>REQ-2020-027077</t>
  </si>
  <si>
    <t>REQ-2020-027078</t>
  </si>
  <si>
    <t>REQ-2020-027079</t>
  </si>
  <si>
    <t>REQ-2020-027080</t>
  </si>
  <si>
    <t>REQ-2020-027082</t>
  </si>
  <si>
    <t>REQ-2020-027196</t>
  </si>
  <si>
    <t>REQ-2020-027304</t>
  </si>
  <si>
    <t>REQ-2020-027317</t>
  </si>
  <si>
    <t>REQ-2020-027339</t>
  </si>
  <si>
    <t>REQ-2020-027369</t>
  </si>
  <si>
    <t>REQ-2020-027389</t>
  </si>
  <si>
    <t>REQ-2020-027395</t>
  </si>
  <si>
    <t>REQ-2020-027409</t>
  </si>
  <si>
    <t>REQ-2020-027411</t>
  </si>
  <si>
    <t>REQ-2020-027412</t>
  </si>
  <si>
    <t>REQ-2020-027437</t>
  </si>
  <si>
    <t>REQ-2020-027448</t>
  </si>
  <si>
    <t>REQ-2020-027455</t>
  </si>
  <si>
    <t>REQ-2020-027457</t>
  </si>
  <si>
    <t>REQ-2020-027477</t>
  </si>
  <si>
    <t>REQ-2020-027523</t>
  </si>
  <si>
    <t>REQ-2020-027560</t>
  </si>
  <si>
    <t>REQ-2020-027585</t>
  </si>
  <si>
    <t>REQ-2020-027588</t>
  </si>
  <si>
    <t>REQ-2020-027622</t>
  </si>
  <si>
    <t>REQ-2020-027670</t>
  </si>
  <si>
    <t>REQ-2020-027673</t>
  </si>
  <si>
    <t>REQ-2020-027729</t>
  </si>
  <si>
    <t>REQ-2020-027749</t>
  </si>
  <si>
    <t>REQ-2020-027784</t>
  </si>
  <si>
    <t>REQ-2020-027786</t>
  </si>
  <si>
    <t>REQ-2020-027787</t>
  </si>
  <si>
    <t>REQ-2020-027788</t>
  </si>
  <si>
    <t>REQ-2020-027864</t>
  </si>
  <si>
    <t>REQ-2020-027926</t>
  </si>
  <si>
    <t>REQ-2020-027959</t>
  </si>
  <si>
    <t>REQ-2020-027967</t>
  </si>
  <si>
    <t>REQ-2020-028162</t>
  </si>
  <si>
    <t>REQ-2020-028170</t>
  </si>
  <si>
    <t>REQ-2020-028180</t>
  </si>
  <si>
    <t>REQ-2020-028195</t>
  </si>
  <si>
    <t>REQ-2020-028197</t>
  </si>
  <si>
    <t>REQ-2020-028200</t>
  </si>
  <si>
    <t>REQ-2020-028202</t>
  </si>
  <si>
    <t>REQ-2020-028203</t>
  </si>
  <si>
    <t>REQ-2020-028317</t>
  </si>
  <si>
    <t>REQ-2020-028320</t>
  </si>
  <si>
    <t>REQ-2020-028321</t>
  </si>
  <si>
    <t>REQ-2020-028322</t>
  </si>
  <si>
    <t>REQ-2020-028324</t>
  </si>
  <si>
    <t>REQ-2020-028327</t>
  </si>
  <si>
    <t>REQ-2020-028328</t>
  </si>
  <si>
    <t>REQ-2020-028333</t>
  </si>
  <si>
    <t>REQ-2020-028357</t>
  </si>
  <si>
    <t>REQ-2020-028426</t>
  </si>
  <si>
    <t>REQ-2020-028475</t>
  </si>
  <si>
    <t>REQ-2020-028483</t>
  </si>
  <si>
    <t>REQ-2020-028503</t>
  </si>
  <si>
    <t>REQ-2020-028514</t>
  </si>
  <si>
    <t>REQ-2020-028519</t>
  </si>
  <si>
    <t>REQ-2020-028546</t>
  </si>
  <si>
    <t>REQ-2020-028550</t>
  </si>
  <si>
    <t>REQ-2020-028609</t>
  </si>
  <si>
    <t>REQ-2020-028613</t>
  </si>
  <si>
    <t>REQ-2020-028617</t>
  </si>
  <si>
    <t>REQ-2020-028620</t>
  </si>
  <si>
    <t>REQ-2020-028652</t>
  </si>
  <si>
    <t>REQ-2020-028686</t>
  </si>
  <si>
    <t>REQ-2020-028712</t>
  </si>
  <si>
    <t>REQ-2020-028713</t>
  </si>
  <si>
    <t>REQ-2020-028833</t>
  </si>
  <si>
    <t>REQ-2020-028950</t>
  </si>
  <si>
    <t>REQ-2020-029025</t>
  </si>
  <si>
    <t>REQ-2020-029228</t>
  </si>
  <si>
    <t>REQ-2020-029284</t>
  </si>
  <si>
    <t>REQ-2020-029288</t>
  </si>
  <si>
    <t>REQ-2020-029326</t>
  </si>
  <si>
    <t>REQ-2020-029403</t>
  </si>
  <si>
    <t>REQ-2020-029406</t>
  </si>
  <si>
    <t>REQ-2020-029410</t>
  </si>
  <si>
    <t>REQ-2020-029413</t>
  </si>
  <si>
    <t>REQ-2020-029418</t>
  </si>
  <si>
    <t>REQ-2020-029434</t>
  </si>
  <si>
    <t>REQ-2020-029530</t>
  </si>
  <si>
    <t>REQ-2020-029538</t>
  </si>
  <si>
    <t>REQ-2020-029561</t>
  </si>
  <si>
    <t>REQ-2020-029567</t>
  </si>
  <si>
    <t>REQ-2020-029627</t>
  </si>
  <si>
    <t>REQ-2020-029635</t>
  </si>
  <si>
    <t>REQ-2020-029671</t>
  </si>
  <si>
    <t>REQ-2020-029742</t>
  </si>
  <si>
    <t>REQ-2020-029768</t>
  </si>
  <si>
    <t>REQ-2020-029966</t>
  </si>
  <si>
    <t>REQ-2020-029979</t>
  </si>
  <si>
    <t>REQ-2020-029985</t>
  </si>
  <si>
    <t>REQ-2020-030013</t>
  </si>
  <si>
    <t>REQ-2020-030014</t>
  </si>
  <si>
    <t>REQ-2020-030015</t>
  </si>
  <si>
    <t>REQ-2020-030016</t>
  </si>
  <si>
    <t>REQ-2020-030017</t>
  </si>
  <si>
    <t>REQ-2020-030028</t>
  </si>
  <si>
    <t>REQ-2020-030069</t>
  </si>
  <si>
    <t>REQ-2020-030074</t>
  </si>
  <si>
    <t>REQ-2020-030191</t>
  </si>
  <si>
    <t>REQ-2020-030334</t>
  </si>
  <si>
    <t>REQ-2020-030357</t>
  </si>
  <si>
    <t>REQ-2020-030359</t>
  </si>
  <si>
    <t>REQ-2020-030360</t>
  </si>
  <si>
    <t>REQ-2020-030372</t>
  </si>
  <si>
    <t>REQ-2020-030375</t>
  </si>
  <si>
    <t>REQ-2020-030376</t>
  </si>
  <si>
    <t>REQ-2020-030384</t>
  </si>
  <si>
    <t>REQ-2020-030429</t>
  </si>
  <si>
    <t>REQ-2020-030504</t>
  </si>
  <si>
    <t>REQ-2020-030536</t>
  </si>
  <si>
    <t>REQ-2020-030607</t>
  </si>
  <si>
    <t>REQ-2020-030611</t>
  </si>
  <si>
    <t>REQ-2020-030852</t>
  </si>
  <si>
    <t>REQ-2020-030908</t>
  </si>
  <si>
    <t>REQ-2020-030911</t>
  </si>
  <si>
    <t>REQ-2020-030932</t>
  </si>
  <si>
    <t>REQ-2020-031021</t>
  </si>
  <si>
    <t>REQ-2020-031099</t>
  </si>
  <si>
    <t>REQ-2020-031123</t>
  </si>
  <si>
    <t>REQ-2020-031136</t>
  </si>
  <si>
    <t>REQ-2020-031157</t>
  </si>
  <si>
    <t>REQ-2020-031176</t>
  </si>
  <si>
    <t>REQ-2020-031207</t>
  </si>
  <si>
    <t>REQ-2020-031258</t>
  </si>
  <si>
    <t>REQ-2020-031264</t>
  </si>
  <si>
    <t>REQ-2020-031312</t>
  </si>
  <si>
    <t>REQ-2020-031348</t>
  </si>
  <si>
    <t>REQ-2020-031350</t>
  </si>
  <si>
    <t>REQ-2020-031370</t>
  </si>
  <si>
    <t>REQ-2020-031375</t>
  </si>
  <si>
    <t>REQ-2020-031379</t>
  </si>
  <si>
    <t>REQ-2020-031389</t>
  </si>
  <si>
    <t>REQ-2020-031404</t>
  </si>
  <si>
    <t>REQ-2020-031463</t>
  </si>
  <si>
    <t>REQ-2020-031498</t>
  </si>
  <si>
    <t>REQ-2020-031504</t>
  </si>
  <si>
    <t>REQ-2020-031527</t>
  </si>
  <si>
    <t>REQ-2020-031595</t>
  </si>
  <si>
    <t>REQ-2020-031601</t>
  </si>
  <si>
    <t>REQ-2020-031619</t>
  </si>
  <si>
    <t>REQ-2020-031631</t>
  </si>
  <si>
    <t>REQ-2020-031633</t>
  </si>
  <si>
    <t>REQ-2020-031635</t>
  </si>
  <si>
    <t>REQ-2020-031636</t>
  </si>
  <si>
    <t>REQ-2020-031645</t>
  </si>
  <si>
    <t>REQ-2020-031649</t>
  </si>
  <si>
    <t>REQ-2020-031676</t>
  </si>
  <si>
    <t>REQ-2020-031679</t>
  </si>
  <si>
    <t>REQ-2020-031698</t>
  </si>
  <si>
    <t>REQ-2020-031703</t>
  </si>
  <si>
    <t>REQ-2020-031757</t>
  </si>
  <si>
    <t>REQ-2020-031770</t>
  </si>
  <si>
    <t>REQ-2020-031773</t>
  </si>
  <si>
    <t>REQ-2020-031777</t>
  </si>
  <si>
    <t>REQ-2020-031779</t>
  </si>
  <si>
    <t>REQ-2020-031826</t>
  </si>
  <si>
    <t>REQ-2020-031836</t>
  </si>
  <si>
    <t>REQ-2020-031858</t>
  </si>
  <si>
    <t>REQ-2020-031861</t>
  </si>
  <si>
    <t>REQ-2020-031872</t>
  </si>
  <si>
    <t>REQ-2020-031883</t>
  </si>
  <si>
    <t>REQ-2020-031930</t>
  </si>
  <si>
    <t>REQ-2020-031946</t>
  </si>
  <si>
    <t>REQ-2020-031957</t>
  </si>
  <si>
    <t>REQ-2020-031975</t>
  </si>
  <si>
    <t>REQ-2020-031981</t>
  </si>
  <si>
    <t>REQ-2020-032010</t>
  </si>
  <si>
    <t>REQ-2020-032017</t>
  </si>
  <si>
    <t>REQ-2020-032039</t>
  </si>
  <si>
    <t>REQ-2020-032074</t>
  </si>
  <si>
    <t>REQ-2020-032084</t>
  </si>
  <si>
    <t>REQ-2020-032085</t>
  </si>
  <si>
    <t>REQ-2020-032103</t>
  </si>
  <si>
    <t>REQ-2020-032110</t>
  </si>
  <si>
    <t>REQ-2020-032124</t>
  </si>
  <si>
    <t>REQ-2020-032131</t>
  </si>
  <si>
    <t>REQ-2020-032164</t>
  </si>
  <si>
    <t>REQ-2020-032247</t>
  </si>
  <si>
    <t>REQ-2020-032336</t>
  </si>
  <si>
    <t>REQ-2020-032349</t>
  </si>
  <si>
    <t>REQ-2020-032356</t>
  </si>
  <si>
    <t>REQ-2020-032367</t>
  </si>
  <si>
    <t>REQ-2020-032420</t>
  </si>
  <si>
    <t>REQ-2020-032427</t>
  </si>
  <si>
    <t>REQ-2020-032444</t>
  </si>
  <si>
    <t>REQ-2020-032447</t>
  </si>
  <si>
    <t>REQ-2020-032476</t>
  </si>
  <si>
    <t>REQ-2020-032481</t>
  </si>
  <si>
    <t>REQ-2020-032496</t>
  </si>
  <si>
    <t>REQ-2020-032546</t>
  </si>
  <si>
    <t>REQ-2020-032662</t>
  </si>
  <si>
    <t>REQ-2020-032685</t>
  </si>
  <si>
    <t>REQ-2020-032814</t>
  </si>
  <si>
    <t>REQ-2020-032833</t>
  </si>
  <si>
    <t>REQ-2020-032861</t>
  </si>
  <si>
    <t>REQ-2020-032877</t>
  </si>
  <si>
    <t>REQ-2020-032998</t>
  </si>
  <si>
    <t>REQ-2020-033040</t>
  </si>
  <si>
    <t>REQ-2020-033215</t>
  </si>
  <si>
    <t>REQ-2020-033293</t>
  </si>
  <si>
    <t>REQ-2020-033305</t>
  </si>
  <si>
    <t>REQ-2020-033484</t>
  </si>
  <si>
    <t>REQ-2020-033523</t>
  </si>
  <si>
    <t>REQ-2020-033551</t>
  </si>
  <si>
    <t>REQ-2020-033563</t>
  </si>
  <si>
    <t>REQ-2020-033584</t>
  </si>
  <si>
    <t>REQ-2020-033745</t>
  </si>
  <si>
    <t>REQ-2020-033822</t>
  </si>
  <si>
    <t>REQ-2020-033839</t>
  </si>
  <si>
    <t>REQ-2020-033841</t>
  </si>
  <si>
    <t>REQ-2020-033847</t>
  </si>
  <si>
    <t>REQ-2020-033852</t>
  </si>
  <si>
    <t>REQ-2020-033855</t>
  </si>
  <si>
    <t>REQ-2020-033856</t>
  </si>
  <si>
    <t>REQ-2020-033859</t>
  </si>
  <si>
    <t>REQ-2020-033873</t>
  </si>
  <si>
    <t>REQ-2020-033874</t>
  </si>
  <si>
    <t>REQ-2020-033938</t>
  </si>
  <si>
    <t>REQ-2020-033945</t>
  </si>
  <si>
    <t>REQ-2020-033951</t>
  </si>
  <si>
    <t>REQ-2020-033971</t>
  </si>
  <si>
    <t>REQ-2020-033976</t>
  </si>
  <si>
    <t>REQ-2020-034083</t>
  </si>
  <si>
    <t>REQ-2020-034161</t>
  </si>
  <si>
    <t>REQ-2020-034203</t>
  </si>
  <si>
    <t>REQ-2020-034288</t>
  </si>
  <si>
    <t>REQ-2020-034289</t>
  </si>
  <si>
    <t>REQ-2020-034290</t>
  </si>
  <si>
    <t>REQ-2020-034388</t>
  </si>
  <si>
    <t>REQ-2020-034389</t>
  </si>
  <si>
    <t>REQ-2020-034432</t>
  </si>
  <si>
    <t>REQ-2020-034513</t>
  </si>
  <si>
    <t>REQ-2020-034519</t>
  </si>
  <si>
    <t>REQ-2020-034530</t>
  </si>
  <si>
    <t>REQ-2020-034579</t>
  </si>
  <si>
    <t>REQ-2020-034585</t>
  </si>
  <si>
    <t>REQ-2020-034618</t>
  </si>
  <si>
    <t>REQ-2020-034632</t>
  </si>
  <si>
    <t>REQ-2020-034634</t>
  </si>
  <si>
    <t>REQ-2020-034645</t>
  </si>
  <si>
    <t>REQ-2020-034650</t>
  </si>
  <si>
    <t>REQ-2020-034661</t>
  </si>
  <si>
    <t>REQ-2020-034706</t>
  </si>
  <si>
    <t>REQ-2020-034715</t>
  </si>
  <si>
    <t>REQ-2020-034733</t>
  </si>
  <si>
    <t>REQ-2020-034752</t>
  </si>
  <si>
    <t>REQ-2020-034825</t>
  </si>
  <si>
    <t>REQ-2020-034926</t>
  </si>
  <si>
    <t>REQ-2020-035013</t>
  </si>
  <si>
    <t>REQ-2020-035150</t>
  </si>
  <si>
    <t>REQ-2020-035156</t>
  </si>
  <si>
    <t>REQ-2020-035171</t>
  </si>
  <si>
    <t>REQ-2020-035214</t>
  </si>
  <si>
    <t>REQ-2020-035236</t>
  </si>
  <si>
    <t>REQ-2020-035300</t>
  </si>
  <si>
    <t>REQ-2020-035398</t>
  </si>
  <si>
    <t>REQ-2020-035464</t>
  </si>
  <si>
    <t>REQ-2020-035472</t>
  </si>
  <si>
    <t>REQ-2020-035481</t>
  </si>
  <si>
    <t>REQ-2020-035497</t>
  </si>
  <si>
    <t>REQ-2020-035627</t>
  </si>
  <si>
    <t>REQ-2020-035670</t>
  </si>
  <si>
    <t>REQ-2020-035722</t>
  </si>
  <si>
    <t>REQ-2020-035780</t>
  </si>
  <si>
    <t>REQ-2020-035808</t>
  </si>
  <si>
    <t>REQ-2020-035819</t>
  </si>
  <si>
    <t>REQ-2020-035824</t>
  </si>
  <si>
    <t>REQ-2020-035889</t>
  </si>
  <si>
    <t>REQ-2020-035894</t>
  </si>
  <si>
    <t>REQ-2020-035938</t>
  </si>
  <si>
    <t>REQ-2020-035983</t>
  </si>
  <si>
    <t>REQ-2020-036040</t>
  </si>
  <si>
    <t>REQ-2020-036042</t>
  </si>
  <si>
    <t>REQ-2020-036047</t>
  </si>
  <si>
    <t>REQ-2020-036077</t>
  </si>
  <si>
    <t>REQ-2020-036086</t>
  </si>
  <si>
    <t>REQ-2020-036098</t>
  </si>
  <si>
    <t>REQ-2020-036099</t>
  </si>
  <si>
    <t>REQ-2020-036102</t>
  </si>
  <si>
    <t>REQ-2020-036105</t>
  </si>
  <si>
    <t>REQ-2020-036106</t>
  </si>
  <si>
    <t>REQ-2020-036113</t>
  </si>
  <si>
    <t>REQ-2020-036115</t>
  </si>
  <si>
    <t>REQ-2020-036117</t>
  </si>
  <si>
    <t>REQ-2020-036119</t>
  </si>
  <si>
    <t>REQ-2020-036130</t>
  </si>
  <si>
    <t>REQ-2020-036131</t>
  </si>
  <si>
    <t>REQ-2020-036132</t>
  </si>
  <si>
    <t>REQ-2020-036135</t>
  </si>
  <si>
    <t>REQ-2020-036149</t>
  </si>
  <si>
    <t>REQ-2020-036222</t>
  </si>
  <si>
    <t>REQ-2020-036243</t>
  </si>
  <si>
    <t>REQ-2020-036285</t>
  </si>
  <si>
    <t>REQ-2020-036292</t>
  </si>
  <si>
    <t>REQ-2020-036299</t>
  </si>
  <si>
    <t>REQ-2020-036302</t>
  </si>
  <si>
    <t>REQ-2020-036320</t>
  </si>
  <si>
    <t>REQ-2020-036323</t>
  </si>
  <si>
    <t>REQ-2020-036388</t>
  </si>
  <si>
    <t>REQ-2020-036396</t>
  </si>
  <si>
    <t>REQ-2020-036409</t>
  </si>
  <si>
    <t>REQ-2020-036422</t>
  </si>
  <si>
    <t>REQ-2020-036429</t>
  </si>
  <si>
    <t>REQ-2020-036450</t>
  </si>
  <si>
    <t>REQ-2020-036505</t>
  </si>
  <si>
    <t>REQ-2020-036592</t>
  </si>
  <si>
    <t>REQ-2020-036604</t>
  </si>
  <si>
    <t>REQ-2020-036618</t>
  </si>
  <si>
    <t>REQ-2020-036620</t>
  </si>
  <si>
    <t>REQ-2020-036622</t>
  </si>
  <si>
    <t>REQ-2020-036626</t>
  </si>
  <si>
    <t>REQ-2020-036628</t>
  </si>
  <si>
    <t>REQ-2020-036629</t>
  </si>
  <si>
    <t>REQ-2020-036630</t>
  </si>
  <si>
    <t>REQ-2020-036633</t>
  </si>
  <si>
    <t>REQ-2020-036634</t>
  </si>
  <si>
    <t>REQ-2020-036635</t>
  </si>
  <si>
    <t>REQ-2020-036636</t>
  </si>
  <si>
    <t>REQ-2020-036638</t>
  </si>
  <si>
    <t>REQ-2020-036639</t>
  </si>
  <si>
    <t>REQ-2020-036640</t>
  </si>
  <si>
    <t>REQ-2020-036641</t>
  </si>
  <si>
    <t>REQ-2020-036642</t>
  </si>
  <si>
    <t>REQ-2020-036672</t>
  </si>
  <si>
    <t>REQ-2020-036714</t>
  </si>
  <si>
    <t>REQ-2020-036727</t>
  </si>
  <si>
    <t>REQ-2020-036732</t>
  </si>
  <si>
    <t>REQ-2020-036740</t>
  </si>
  <si>
    <t>REQ-2020-036751</t>
  </si>
  <si>
    <t>REQ-2020-036756</t>
  </si>
  <si>
    <t>REQ-2020-036799</t>
  </si>
  <si>
    <t>REQ-2020-036803</t>
  </si>
  <si>
    <t>REQ-2020-036823</t>
  </si>
  <si>
    <t>REQ-2020-036923</t>
  </si>
  <si>
    <t>REQ-2020-037008</t>
  </si>
  <si>
    <t>REQ-2020-037010</t>
  </si>
  <si>
    <t>REQ-2020-037023</t>
  </si>
  <si>
    <t>REQ-2020-037031</t>
  </si>
  <si>
    <t>REQ-2020-037049</t>
  </si>
  <si>
    <t>REQ-2020-037077</t>
  </si>
  <si>
    <t>REQ-2020-037079</t>
  </si>
  <si>
    <t>REQ-2020-037174</t>
  </si>
  <si>
    <t>REQ-2020-037196</t>
  </si>
  <si>
    <t>REQ-2020-037202</t>
  </si>
  <si>
    <t>REQ-2020-037242</t>
  </si>
  <si>
    <t>REQ-2020-037283</t>
  </si>
  <si>
    <t>REQ-2020-037288</t>
  </si>
  <si>
    <t>REQ-2020-037301</t>
  </si>
  <si>
    <t>REQ-2020-037323</t>
  </si>
  <si>
    <t>REQ-2020-037369</t>
  </si>
  <si>
    <t>REQ-2020-037373</t>
  </si>
  <si>
    <t>REQ-2020-037418</t>
  </si>
  <si>
    <t>REQ-2020-037424</t>
  </si>
  <si>
    <t>REQ-2020-037429</t>
  </si>
  <si>
    <t>REQ-2020-037438</t>
  </si>
  <si>
    <t>REQ-2020-037439</t>
  </si>
  <si>
    <t>REQ-2020-037441</t>
  </si>
  <si>
    <t>REQ-2020-037479</t>
  </si>
  <si>
    <t>REQ-2020-037502</t>
  </si>
  <si>
    <t>REQ-2020-037524</t>
  </si>
  <si>
    <t>REQ-2020-037533</t>
  </si>
  <si>
    <t>REQ-2020-037534</t>
  </si>
  <si>
    <t>REQ-2020-037539</t>
  </si>
  <si>
    <t>REQ-2020-037540</t>
  </si>
  <si>
    <t>REQ-2020-037541</t>
  </si>
  <si>
    <t>REQ-2020-037688</t>
  </si>
  <si>
    <t>REQ-2020-037692</t>
  </si>
  <si>
    <t>REQ-2020-037710</t>
  </si>
  <si>
    <t>REQ-2020-037716</t>
  </si>
  <si>
    <t>REQ-2020-037800</t>
  </si>
  <si>
    <t>REQ-2020-037803</t>
  </si>
  <si>
    <t>REQ-2020-037819</t>
  </si>
  <si>
    <t>REQ-2020-037826</t>
  </si>
  <si>
    <t>REQ-2020-037986</t>
  </si>
  <si>
    <t>REQ-2020-038051</t>
  </si>
  <si>
    <t>REQ-2020-038117</t>
  </si>
  <si>
    <t>REQ-2020-038137</t>
  </si>
  <si>
    <t>REQ-2020-038180</t>
  </si>
  <si>
    <t>REQ-2020-038188</t>
  </si>
  <si>
    <t>REQ-2020-038247</t>
  </si>
  <si>
    <t>REQ-2020-038266</t>
  </si>
  <si>
    <t>REQ-2020-038434</t>
  </si>
  <si>
    <t>REQ-2020-038469</t>
  </si>
  <si>
    <t>REQ-2020-038491</t>
  </si>
  <si>
    <t>REQ-2020-038582</t>
  </si>
  <si>
    <t>REQ-2020-038588</t>
  </si>
  <si>
    <t>REQ-2020-038604</t>
  </si>
  <si>
    <t>REQ-2020-038628</t>
  </si>
  <si>
    <t>REQ-2020-038632</t>
  </si>
  <si>
    <t>REQ-2020-038648</t>
  </si>
  <si>
    <t>REQ-2020-038659</t>
  </si>
  <si>
    <t>REQ-2020-038696</t>
  </si>
  <si>
    <t>REQ-2020-038698</t>
  </si>
  <si>
    <t>REQ-2020-038713</t>
  </si>
  <si>
    <t>REQ-2020-038726</t>
  </si>
  <si>
    <t>REQ-2020-038758</t>
  </si>
  <si>
    <t>REQ-2020-039037</t>
  </si>
  <si>
    <t>REQ-2020-039041</t>
  </si>
  <si>
    <t>REQ-2020-039043</t>
  </si>
  <si>
    <t>REQ-2020-039052</t>
  </si>
  <si>
    <t>REQ-2020-039056</t>
  </si>
  <si>
    <t>REQ-2020-039058</t>
  </si>
  <si>
    <t>REQ-2020-039066</t>
  </si>
  <si>
    <t>REQ-2020-039091</t>
  </si>
  <si>
    <t>REQ-2020-039134</t>
  </si>
  <si>
    <t>REQ-2020-039181</t>
  </si>
  <si>
    <t>REQ-2020-039183</t>
  </si>
  <si>
    <t>REQ-2020-039184</t>
  </si>
  <si>
    <t>REQ-2020-039256</t>
  </si>
  <si>
    <t>REQ-2020-039290</t>
  </si>
  <si>
    <t>REQ-2020-039312</t>
  </si>
  <si>
    <t>REQ-2020-039330</t>
  </si>
  <si>
    <t>REQ-2020-039333</t>
  </si>
  <si>
    <t>REQ-2020-039340</t>
  </si>
  <si>
    <t>REQ-2020-039422</t>
  </si>
  <si>
    <t>REQ-2020-039447</t>
  </si>
  <si>
    <t>REQ-2020-039493</t>
  </si>
  <si>
    <t>REQ-2020-039576</t>
  </si>
  <si>
    <t>REQ-2020-039580</t>
  </si>
  <si>
    <t>REQ-2020-039584</t>
  </si>
  <si>
    <t>REQ-2020-039617</t>
  </si>
  <si>
    <t>REQ-2020-039738</t>
  </si>
  <si>
    <t>REQ-2020-039848</t>
  </si>
  <si>
    <t>REQ-2020-039881</t>
  </si>
  <si>
    <t>REQ-2020-039950</t>
  </si>
  <si>
    <t>REQ-2020-039958</t>
  </si>
  <si>
    <t>REQ-2020-039963</t>
  </si>
  <si>
    <t>REQ-2020-039982</t>
  </si>
  <si>
    <t>REQ-2020-039984</t>
  </si>
  <si>
    <t>REQ-2020-039986</t>
  </si>
  <si>
    <t>REQ-2020-040060</t>
  </si>
  <si>
    <t>REQ-2020-040090</t>
  </si>
  <si>
    <t>REQ-2020-040122</t>
  </si>
  <si>
    <t>REQ-2020-040160</t>
  </si>
  <si>
    <t>REQ-2020-040277</t>
  </si>
  <si>
    <t>REQ-2020-040326</t>
  </si>
  <si>
    <t>REQ-2020-040408</t>
  </si>
  <si>
    <t>REQ-2020-040416</t>
  </si>
  <si>
    <t>REQ-2020-040424</t>
  </si>
  <si>
    <t>REQ-2020-040438</t>
  </si>
  <si>
    <t>REQ-2020-040514</t>
  </si>
  <si>
    <t>REQ-2020-040566</t>
  </si>
  <si>
    <t>REQ-2020-040569</t>
  </si>
  <si>
    <t>REQ-2020-040577</t>
  </si>
  <si>
    <t>REQ-2020-040605</t>
  </si>
  <si>
    <t>REQ-2020-040614</t>
  </si>
  <si>
    <t>REQ-2020-040616</t>
  </si>
  <si>
    <t>REQ-2020-040618</t>
  </si>
  <si>
    <t>REQ-2020-040619</t>
  </si>
  <si>
    <t>REQ-2020-040620</t>
  </si>
  <si>
    <t>REQ-2020-040621</t>
  </si>
  <si>
    <t>REQ-2020-040622</t>
  </si>
  <si>
    <t>REQ-2020-040785</t>
  </si>
  <si>
    <t>REQ-2020-040908</t>
  </si>
  <si>
    <t>REQ-2020-040943</t>
  </si>
  <si>
    <t>REQ-2020-040978</t>
  </si>
  <si>
    <t>REQ-2020-041000</t>
  </si>
  <si>
    <t>REQ-2020-041014</t>
  </si>
  <si>
    <t>REQ-2020-041017</t>
  </si>
  <si>
    <t>REQ-2020-041020</t>
  </si>
  <si>
    <t>REQ-2020-041040</t>
  </si>
  <si>
    <t>REQ-2020-041116</t>
  </si>
  <si>
    <t>REQ-2020-041138</t>
  </si>
  <si>
    <t>REQ-2020-041175</t>
  </si>
  <si>
    <t>REQ-2020-041238</t>
  </si>
  <si>
    <t>REQ-2020-041240</t>
  </si>
  <si>
    <t>REQ-2020-041241</t>
  </si>
  <si>
    <t>REQ-2020-041242</t>
  </si>
  <si>
    <t>REQ-2020-041264</t>
  </si>
  <si>
    <t>REQ-2020-041267</t>
  </si>
  <si>
    <t>REQ-2020-041269</t>
  </si>
  <si>
    <t>REQ-2020-041275</t>
  </si>
  <si>
    <t>REQ-2020-041285</t>
  </si>
  <si>
    <t>REQ-2020-041301</t>
  </si>
  <si>
    <t>REQ-2020-041308</t>
  </si>
  <si>
    <t>REQ-2020-041309</t>
  </si>
  <si>
    <t>REQ-2020-041336</t>
  </si>
  <si>
    <t>REQ-2020-041358</t>
  </si>
  <si>
    <t>REQ-2020-041441</t>
  </si>
  <si>
    <t>REQ-2020-041464</t>
  </si>
  <si>
    <t>REQ-2020-041489</t>
  </si>
  <si>
    <t>REQ-2020-041549</t>
  </si>
  <si>
    <t>REQ-2020-041570</t>
  </si>
  <si>
    <t>REQ-2020-041571</t>
  </si>
  <si>
    <t>REQ-2020-041574</t>
  </si>
  <si>
    <t>REQ-2020-041599</t>
  </si>
  <si>
    <t>REQ-2020-041623</t>
  </si>
  <si>
    <t>REQ-2020-041642</t>
  </si>
  <si>
    <t>REQ-2020-041652</t>
  </si>
  <si>
    <t>REQ-2020-041657</t>
  </si>
  <si>
    <t>REQ-2020-041661</t>
  </si>
  <si>
    <t>REQ-2020-041664</t>
  </si>
  <si>
    <t>REQ-2020-041679</t>
  </si>
  <si>
    <t>REQ-2020-041684</t>
  </si>
  <si>
    <t>REQ-2020-041691</t>
  </si>
  <si>
    <t>REQ-2020-041695</t>
  </si>
  <si>
    <t>REQ-2020-041705</t>
  </si>
  <si>
    <t>REQ-2020-041730</t>
  </si>
  <si>
    <t>REQ-2020-041744</t>
  </si>
  <si>
    <t>REQ-2020-041793</t>
  </si>
  <si>
    <t>REQ-2020-041816</t>
  </si>
  <si>
    <t>REQ-2020-041972</t>
  </si>
  <si>
    <t>REQ-2020-042024</t>
  </si>
  <si>
    <t>REQ-2020-042076</t>
  </si>
  <si>
    <t>REQ-2020-042079</t>
  </si>
  <si>
    <t>REQ-2020-042083</t>
  </si>
  <si>
    <t>REQ-2020-042088</t>
  </si>
  <si>
    <t>REQ-2020-042097</t>
  </si>
  <si>
    <t>REQ-2020-042101</t>
  </si>
  <si>
    <t>REQ-2020-042107</t>
  </si>
  <si>
    <t>REQ-2020-042146</t>
  </si>
  <si>
    <t>REQ-2020-042174</t>
  </si>
  <si>
    <t>REQ-2020-042180</t>
  </si>
  <si>
    <t>REQ-2020-042181</t>
  </si>
  <si>
    <t>REQ-2020-042187</t>
  </si>
  <si>
    <t>REQ-2020-042237</t>
  </si>
  <si>
    <t>REQ-2020-042239</t>
  </si>
  <si>
    <t>REQ-2020-042248</t>
  </si>
  <si>
    <t>REQ-2020-042249</t>
  </si>
  <si>
    <t>REQ-2020-042255</t>
  </si>
  <si>
    <t>REQ-2020-042260</t>
  </si>
  <si>
    <t>REQ-2020-042264</t>
  </si>
  <si>
    <t>REQ-2020-042268</t>
  </si>
  <si>
    <t>REQ-2020-042277</t>
  </si>
  <si>
    <t>REQ-2020-042283</t>
  </si>
  <si>
    <t>REQ-2020-042288</t>
  </si>
  <si>
    <t>REQ-2020-042300</t>
  </si>
  <si>
    <t>REQ-2020-042302</t>
  </si>
  <si>
    <t>REQ-2020-042367</t>
  </si>
  <si>
    <t>REQ-2020-042374</t>
  </si>
  <si>
    <t>REQ-2020-042399</t>
  </si>
  <si>
    <t>REQ-2020-042464</t>
  </si>
  <si>
    <t>REQ-2020-042518</t>
  </si>
  <si>
    <t>REQ-2020-042598</t>
  </si>
  <si>
    <t>REQ-2020-042599</t>
  </si>
  <si>
    <t>REQ-2020-042611</t>
  </si>
  <si>
    <t>REQ-2020-042637</t>
  </si>
  <si>
    <t>REQ-2020-042639</t>
  </si>
  <si>
    <t>REQ-2020-042669</t>
  </si>
  <si>
    <t>REQ-2020-042674</t>
  </si>
  <si>
    <t>REQ-2020-042693</t>
  </si>
  <si>
    <t>REQ-2020-042702</t>
  </si>
  <si>
    <t>REQ-2020-042715</t>
  </si>
  <si>
    <t>REQ-2020-042722</t>
  </si>
  <si>
    <t>REQ-2020-042750</t>
  </si>
  <si>
    <t>REQ-2020-042761</t>
  </si>
  <si>
    <t>REQ-2020-042788</t>
  </si>
  <si>
    <t>REQ-2020-042838</t>
  </si>
  <si>
    <t>REQ-2020-042843</t>
  </si>
  <si>
    <t>REQ-2020-042874</t>
  </si>
  <si>
    <t>REQ-2020-042914</t>
  </si>
  <si>
    <t>REQ-2020-042918</t>
  </si>
  <si>
    <t>REQ-2020-042981</t>
  </si>
  <si>
    <t>REQ-2020-042984</t>
  </si>
  <si>
    <t>REQ-2020-042991</t>
  </si>
  <si>
    <t>REQ-2020-042996</t>
  </si>
  <si>
    <t>REQ-2020-043002</t>
  </si>
  <si>
    <t>REQ-2020-043005</t>
  </si>
  <si>
    <t>REQ-2020-043135</t>
  </si>
  <si>
    <t>REQ-2020-043136</t>
  </si>
  <si>
    <t>REQ-2020-043151</t>
  </si>
  <si>
    <t>REQ-2020-043160</t>
  </si>
  <si>
    <t>REQ-2020-043167</t>
  </si>
  <si>
    <t>REQ-2020-043170</t>
  </si>
  <si>
    <t>REQ-2020-043239</t>
  </si>
  <si>
    <t>REQ-2020-043253</t>
  </si>
  <si>
    <t>REQ-2020-043258</t>
  </si>
  <si>
    <t>REQ-2020-043272</t>
  </si>
  <si>
    <t>REQ-2020-043285</t>
  </si>
  <si>
    <t>REQ-2020-043291</t>
  </si>
  <si>
    <t>REQ-2020-043295</t>
  </si>
  <si>
    <t>REQ-2020-043299</t>
  </si>
  <si>
    <t>REQ-2020-043300</t>
  </si>
  <si>
    <t>REQ-2020-043303</t>
  </si>
  <si>
    <t>REQ-2020-043326</t>
  </si>
  <si>
    <t>REQ-2020-043338</t>
  </si>
  <si>
    <t>REQ-2020-043374</t>
  </si>
  <si>
    <t>REQ-2020-043375</t>
  </si>
  <si>
    <t>REQ-2020-043379</t>
  </si>
  <si>
    <t>REQ-2020-043396</t>
  </si>
  <si>
    <t>REQ-2020-043437</t>
  </si>
  <si>
    <t>REQ-2020-043438</t>
  </si>
  <si>
    <t>REQ-2020-043446</t>
  </si>
  <si>
    <t>REQ-2020-043449</t>
  </si>
  <si>
    <t>REQ-2020-043463</t>
  </si>
  <si>
    <t>REQ-2020-043482</t>
  </si>
  <si>
    <t>REQ-2020-043494</t>
  </si>
  <si>
    <t>REQ-2020-043638</t>
  </si>
  <si>
    <t>REQ-2020-043676</t>
  </si>
  <si>
    <t>REQ-2020-043687</t>
  </si>
  <si>
    <t>REQ-2020-043734</t>
  </si>
  <si>
    <t>REQ-2020-043780</t>
  </si>
  <si>
    <t>REQ-2020-043797</t>
  </si>
  <si>
    <t>REQ-2020-043815</t>
  </si>
  <si>
    <t>REQ-2020-043821</t>
  </si>
  <si>
    <t>REQ-2020-043830</t>
  </si>
  <si>
    <t>REQ-2020-043844</t>
  </si>
  <si>
    <t>REQ-2020-043862</t>
  </si>
  <si>
    <t>REQ-2020-043923</t>
  </si>
  <si>
    <t>REQ-2020-043947</t>
  </si>
  <si>
    <t>REQ-2020-043956</t>
  </si>
  <si>
    <t>REQ-2020-044081</t>
  </si>
  <si>
    <t>REQ-2020-044085</t>
  </si>
  <si>
    <t>REQ-2020-044125</t>
  </si>
  <si>
    <t>REQ-2020-044129</t>
  </si>
  <si>
    <t>REQ-2020-044130</t>
  </si>
  <si>
    <t>REQ-2020-044131</t>
  </si>
  <si>
    <t>REQ-2020-044313</t>
  </si>
  <si>
    <t>REQ-2020-044384</t>
  </si>
  <si>
    <t>REQ-2020-044403</t>
  </si>
  <si>
    <t>REQ-2020-044485</t>
  </si>
  <si>
    <t>REQ-2020-044514</t>
  </si>
  <si>
    <t>REQ-2020-044542</t>
  </si>
  <si>
    <t>REQ-2020-044581</t>
  </si>
  <si>
    <t>REQ-2020-044683</t>
  </si>
  <si>
    <t>REQ-2020-044857</t>
  </si>
  <si>
    <t>REQ-2020-044858</t>
  </si>
  <si>
    <t>REQ-2020-044932</t>
  </si>
  <si>
    <t>REQ-2020-044967</t>
  </si>
  <si>
    <t>REQ-2020-045041</t>
  </si>
  <si>
    <t>REQ-2020-045194</t>
  </si>
  <si>
    <t>REQ-2020-045202</t>
  </si>
  <si>
    <t>REQ-2020-045218</t>
  </si>
  <si>
    <t>REQ-2020-045222</t>
  </si>
  <si>
    <t>REQ-2020-045294</t>
  </si>
  <si>
    <t>REQ-2020-045345</t>
  </si>
  <si>
    <t>REQ-2020-045359</t>
  </si>
  <si>
    <t>REQ-2020-045391</t>
  </si>
  <si>
    <t>REQ-2020-045625</t>
  </si>
  <si>
    <t>REQ-2020-045652</t>
  </si>
  <si>
    <t>REQ-2020-045669</t>
  </si>
  <si>
    <t>REQ-2020-045672</t>
  </si>
  <si>
    <t>REQ-2020-045675</t>
  </si>
  <si>
    <t>REQ-2020-045682</t>
  </si>
  <si>
    <t>REQ-2020-045708</t>
  </si>
  <si>
    <t>REQ-2020-045719</t>
  </si>
  <si>
    <t>REQ-2020-045815</t>
  </si>
  <si>
    <t>REQ-2020-045858</t>
  </si>
  <si>
    <t>REQ-2020-045890</t>
  </si>
  <si>
    <t>REQ-2020-045892</t>
  </si>
  <si>
    <t>REQ-2020-045917</t>
  </si>
  <si>
    <t>REQ-2020-045958</t>
  </si>
  <si>
    <t>REQ-2020-045981</t>
  </si>
  <si>
    <t>REQ-2020-046013</t>
  </si>
  <si>
    <t>REQ-2020-046021</t>
  </si>
  <si>
    <t>REQ-2020-046025</t>
  </si>
  <si>
    <t>REQ-2020-046183</t>
  </si>
  <si>
    <t>REQ-2020-046343</t>
  </si>
  <si>
    <t>REQ-2020-046444</t>
  </si>
  <si>
    <t>REQ-2020-046556</t>
  </si>
  <si>
    <t>REQ-2020-046558</t>
  </si>
  <si>
    <t>REQ-2020-046559</t>
  </si>
  <si>
    <t>REQ-2020-046566</t>
  </si>
  <si>
    <t>REQ-2020-046623</t>
  </si>
  <si>
    <t>REQ-2020-046686</t>
  </si>
  <si>
    <t>REQ-2020-046721</t>
  </si>
  <si>
    <t>REQ-2020-046731</t>
  </si>
  <si>
    <t>REQ-2020-046814</t>
  </si>
  <si>
    <t>REQ-2020-046840</t>
  </si>
  <si>
    <t>REQ-2020-046844</t>
  </si>
  <si>
    <t>REQ-2020-046855</t>
  </si>
  <si>
    <t>REQ-2020-046877</t>
  </si>
  <si>
    <t>REQ-2020-046961</t>
  </si>
  <si>
    <t>REQ-2020-046985</t>
  </si>
  <si>
    <t>REQ-2020-047004</t>
  </si>
  <si>
    <t>REQ-2020-047013</t>
  </si>
  <si>
    <t>REQ-2020-047016</t>
  </si>
  <si>
    <t>REQ-2020-047018</t>
  </si>
  <si>
    <t>REQ-2020-047025</t>
  </si>
  <si>
    <t>REQ-2020-047053</t>
  </si>
  <si>
    <t>REQ-2020-047058</t>
  </si>
  <si>
    <t>REQ-2020-047064</t>
  </si>
  <si>
    <t>REQ-2020-047072</t>
  </si>
  <si>
    <t>REQ-2020-047080</t>
  </si>
  <si>
    <t>REQ-2020-047093</t>
  </si>
  <si>
    <t>REQ-2020-047098</t>
  </si>
  <si>
    <t>REQ-2020-047125</t>
  </si>
  <si>
    <t>REQ-2020-047131</t>
  </si>
  <si>
    <t>REQ-2020-047176</t>
  </si>
  <si>
    <t>REQ-2020-047195</t>
  </si>
  <si>
    <t>REQ-2020-047197</t>
  </si>
  <si>
    <t>REQ-2020-047206</t>
  </si>
  <si>
    <t>REQ-2020-047209</t>
  </si>
  <si>
    <t>REQ-2020-047211</t>
  </si>
  <si>
    <t>REQ-2020-047213</t>
  </si>
  <si>
    <t>REQ-2020-047221</t>
  </si>
  <si>
    <t>REQ-2020-047223</t>
  </si>
  <si>
    <t>REQ-2020-047228</t>
  </si>
  <si>
    <t>REQ-2020-047229</t>
  </si>
  <si>
    <t>REQ-2020-047284</t>
  </si>
  <si>
    <t>REQ-2020-047294</t>
  </si>
  <si>
    <t>REQ-2020-047355</t>
  </si>
  <si>
    <t>REQ-2020-047427</t>
  </si>
  <si>
    <t>REQ-2020-047440</t>
  </si>
  <si>
    <t>REQ-2020-047480</t>
  </si>
  <si>
    <t>REQ-2020-047515</t>
  </si>
  <si>
    <t>REQ-2020-047633</t>
  </si>
  <si>
    <t>REQ-2020-047643</t>
  </si>
  <si>
    <t>REQ-2020-047646</t>
  </si>
  <si>
    <t>REQ-2020-047653</t>
  </si>
  <si>
    <t>REQ-2020-047665</t>
  </si>
  <si>
    <t>REQ-2020-047740</t>
  </si>
  <si>
    <t>REQ-2020-047743</t>
  </si>
  <si>
    <t>REQ-2020-047748</t>
  </si>
  <si>
    <t>REQ-2020-047764</t>
  </si>
  <si>
    <t>REQ-2020-047821</t>
  </si>
  <si>
    <t>REQ-2020-047826</t>
  </si>
  <si>
    <t>REQ-2020-047846</t>
  </si>
  <si>
    <t>REQ-2020-047854</t>
  </si>
  <si>
    <t>REQ-2020-047857</t>
  </si>
  <si>
    <t>REQ-2020-047874</t>
  </si>
  <si>
    <t>REQ-2020-047875</t>
  </si>
  <si>
    <t>REQ-2020-047886</t>
  </si>
  <si>
    <t>REQ-2020-047890</t>
  </si>
  <si>
    <t>REQ-2020-047894</t>
  </si>
  <si>
    <t>REQ-2020-047931</t>
  </si>
  <si>
    <t>REQ-2020-047997</t>
  </si>
  <si>
    <t>REQ-2020-048036</t>
  </si>
  <si>
    <t>REQ-2020-048051</t>
  </si>
  <si>
    <t>REQ-2020-048177</t>
  </si>
  <si>
    <t>REQ-2020-048212</t>
  </si>
  <si>
    <t>REQ-2020-048234</t>
  </si>
  <si>
    <t>REQ-2020-048240</t>
  </si>
  <si>
    <t>REQ-2020-048273</t>
  </si>
  <si>
    <t>REQ-2020-048274</t>
  </si>
  <si>
    <t>REQ-2020-048296</t>
  </si>
  <si>
    <t>REQ-2020-048347</t>
  </si>
  <si>
    <t>REQ-2020-048371</t>
  </si>
  <si>
    <t>REQ-2020-048378</t>
  </si>
  <si>
    <t>REQ-2020-048385</t>
  </si>
  <si>
    <t>REQ-2020-048451</t>
  </si>
  <si>
    <t>REQ-2020-048487</t>
  </si>
  <si>
    <t>REQ-2020-048549</t>
  </si>
  <si>
    <t>REQ-2020-048588</t>
  </si>
  <si>
    <t>REQ-2020-048592</t>
  </si>
  <si>
    <t>REQ-2020-048602</t>
  </si>
  <si>
    <t>REQ-2020-048606</t>
  </si>
  <si>
    <t>REQ-2020-048621</t>
  </si>
  <si>
    <t>REQ-2020-048623</t>
  </si>
  <si>
    <t>REQ-2020-048633</t>
  </si>
  <si>
    <t>REQ-2020-048682</t>
  </si>
  <si>
    <t>REQ-2020-048690</t>
  </si>
  <si>
    <t>REQ-2020-048706</t>
  </si>
  <si>
    <t>REQ-2020-048738</t>
  </si>
  <si>
    <t>REQ-2020-048816</t>
  </si>
  <si>
    <t>REQ-2020-048821</t>
  </si>
  <si>
    <t>REQ-2020-048840</t>
  </si>
  <si>
    <t>REQ-2020-048853</t>
  </si>
  <si>
    <t>REQ-2020-048854</t>
  </si>
  <si>
    <t>REQ-2020-048855</t>
  </si>
  <si>
    <t>REQ-2020-048856</t>
  </si>
  <si>
    <t>REQ-2020-048857</t>
  </si>
  <si>
    <t>REQ-2020-048859</t>
  </si>
  <si>
    <t>REQ-2020-048902</t>
  </si>
  <si>
    <t>REQ-2020-048907</t>
  </si>
  <si>
    <t>REQ-2020-048928</t>
  </si>
  <si>
    <t>REQ-2020-048930</t>
  </si>
  <si>
    <t>REQ-2020-048939</t>
  </si>
  <si>
    <t>REQ-2020-048991</t>
  </si>
  <si>
    <t>REQ-2020-049087</t>
  </si>
  <si>
    <t>REQ-2020-049089</t>
  </si>
  <si>
    <t>REQ-2020-049091</t>
  </si>
  <si>
    <t>REQ-2020-049107</t>
  </si>
  <si>
    <t>REQ-2020-049108</t>
  </si>
  <si>
    <t>REQ-2020-049194</t>
  </si>
  <si>
    <t>REQ-2020-049222</t>
  </si>
  <si>
    <t>REQ-2020-049265</t>
  </si>
  <si>
    <t>REQ-2020-049292</t>
  </si>
  <si>
    <t>REQ-2020-049322</t>
  </si>
  <si>
    <t>REQ-2020-049323</t>
  </si>
  <si>
    <t>REQ-2020-049363</t>
  </si>
  <si>
    <t>REQ-2020-049455</t>
  </si>
  <si>
    <t>REQ-2020-049484</t>
  </si>
  <si>
    <t>REQ-2020-049488</t>
  </si>
  <si>
    <t>REQ-2020-049493</t>
  </si>
  <si>
    <t>REQ-2020-049500</t>
  </si>
  <si>
    <t>REQ-2020-049535</t>
  </si>
  <si>
    <t>REQ-2020-049539</t>
  </si>
  <si>
    <t>REQ-2020-049557</t>
  </si>
  <si>
    <t>REQ-2020-049558</t>
  </si>
  <si>
    <t>REQ-2020-049562</t>
  </si>
  <si>
    <t>REQ-2020-049564</t>
  </si>
  <si>
    <t>REQ-2020-049671</t>
  </si>
  <si>
    <t>REQ-2020-049696</t>
  </si>
  <si>
    <t>REQ-2020-049742</t>
  </si>
  <si>
    <t>REQ-2020-049746</t>
  </si>
  <si>
    <t>REQ-2020-049747</t>
  </si>
  <si>
    <t>REQ-2020-049751</t>
  </si>
  <si>
    <t>REQ-2020-049753</t>
  </si>
  <si>
    <t>REQ-2020-049765</t>
  </si>
  <si>
    <t>REQ-2020-049772</t>
  </si>
  <si>
    <t>REQ-2020-049861</t>
  </si>
  <si>
    <t>REQ-2020-049862</t>
  </si>
  <si>
    <t>REQ-2020-049891</t>
  </si>
  <si>
    <t>REQ-2020-049892</t>
  </si>
  <si>
    <t>REQ-2020-049898</t>
  </si>
  <si>
    <t>REQ-2020-049905</t>
  </si>
  <si>
    <t>REQ-2020-049907</t>
  </si>
  <si>
    <t>REQ-2020-049953</t>
  </si>
  <si>
    <t>REQ-2020-049957</t>
  </si>
  <si>
    <t>REQ-2020-049960</t>
  </si>
  <si>
    <t>REQ-2020-049963</t>
  </si>
  <si>
    <t>REQ-2020-049993</t>
  </si>
  <si>
    <t>REQ-2020-050006</t>
  </si>
  <si>
    <t>REQ-2020-050011</t>
  </si>
  <si>
    <t>REQ-2020-050032</t>
  </si>
  <si>
    <t>REQ-2020-050047</t>
  </si>
  <si>
    <t>REQ-2020-050048</t>
  </si>
  <si>
    <t>REQ-2020-050073</t>
  </si>
  <si>
    <t>REQ-2020-050087</t>
  </si>
  <si>
    <t>REQ-2020-050109</t>
  </si>
  <si>
    <t>REQ-2020-050116</t>
  </si>
  <si>
    <t>REQ-2020-050121</t>
  </si>
  <si>
    <t>REQ-2020-050126</t>
  </si>
  <si>
    <t>REQ-2020-050148</t>
  </si>
  <si>
    <t>REQ-2020-050155</t>
  </si>
  <si>
    <t>REQ-2020-050173</t>
  </si>
  <si>
    <t>REQ-2020-050195</t>
  </si>
  <si>
    <t>REQ-2020-050201</t>
  </si>
  <si>
    <t>REQ-2020-050205</t>
  </si>
  <si>
    <t>REQ-2020-050206</t>
  </si>
  <si>
    <t>REQ-2020-050207</t>
  </si>
  <si>
    <t>REQ-2020-050209</t>
  </si>
  <si>
    <t>REQ-2020-050213</t>
  </si>
  <si>
    <t>REQ-2020-050214</t>
  </si>
  <si>
    <t>REQ-2020-050215</t>
  </si>
  <si>
    <t>REQ-2020-050253</t>
  </si>
  <si>
    <t>REQ-2020-050257</t>
  </si>
  <si>
    <t>REQ-2020-050278</t>
  </si>
  <si>
    <t>REQ-2020-050299</t>
  </si>
  <si>
    <t>REQ-2020-050318</t>
  </si>
  <si>
    <t>REQ-2020-050335</t>
  </si>
  <si>
    <t>REQ-2020-050337</t>
  </si>
  <si>
    <t>REQ-2020-050371</t>
  </si>
  <si>
    <t>REQ-2020-050373</t>
  </si>
  <si>
    <t>REQ-2020-050376</t>
  </si>
  <si>
    <t>REQ-2020-050380</t>
  </si>
  <si>
    <t>REQ-2020-050391</t>
  </si>
  <si>
    <t>REQ-2020-050430</t>
  </si>
  <si>
    <t>REQ-2020-050458</t>
  </si>
  <si>
    <t>REQ-2020-050461</t>
  </si>
  <si>
    <t>REQ-2020-050516</t>
  </si>
  <si>
    <t>REQ-2020-050517</t>
  </si>
  <si>
    <t>REQ-2020-050537</t>
  </si>
  <si>
    <t>REQ-2020-050570</t>
  </si>
  <si>
    <t>REQ-2020-050575</t>
  </si>
  <si>
    <t>REQ-2020-050586</t>
  </si>
  <si>
    <t>REQ-2020-050591</t>
  </si>
  <si>
    <t>REQ-2020-050593</t>
  </si>
  <si>
    <t>REQ-2020-050594</t>
  </si>
  <si>
    <t>REQ-2020-050597</t>
  </si>
  <si>
    <t>REQ-2020-050610</t>
  </si>
  <si>
    <t>REQ-2020-050625</t>
  </si>
  <si>
    <t>REQ-2020-050649</t>
  </si>
  <si>
    <t>REQ-2020-050651</t>
  </si>
  <si>
    <t>REQ-2020-050680</t>
  </si>
  <si>
    <t>REQ-2020-050681</t>
  </si>
  <si>
    <t>REQ-2020-050698</t>
  </si>
  <si>
    <t>REQ-2020-050722</t>
  </si>
  <si>
    <t>REQ-2020-050734</t>
  </si>
  <si>
    <t>REQ-2020-050746</t>
  </si>
  <si>
    <t>REQ-2020-050776</t>
  </si>
  <si>
    <t>REQ-2020-050802</t>
  </si>
  <si>
    <t>REQ-2020-050812</t>
  </si>
  <si>
    <t>REQ-2020-050813</t>
  </si>
  <si>
    <t>REQ-2020-050845</t>
  </si>
  <si>
    <t>REQ-2020-050913</t>
  </si>
  <si>
    <t>REQ-2020-050933</t>
  </si>
  <si>
    <t>REQ-2020-050950</t>
  </si>
  <si>
    <t>REQ-2020-050981</t>
  </si>
  <si>
    <t>REQ-2020-050994</t>
  </si>
  <si>
    <t>REQ-2020-051001</t>
  </si>
  <si>
    <t>REQ-2020-051002</t>
  </si>
  <si>
    <t>REQ-2020-051033</t>
  </si>
  <si>
    <t>REQ-2020-051035</t>
  </si>
  <si>
    <t>REQ-2020-051040</t>
  </si>
  <si>
    <t>REQ-2020-051042</t>
  </si>
  <si>
    <t>REQ-2020-051052</t>
  </si>
  <si>
    <t>REQ-2020-051053</t>
  </si>
  <si>
    <t>REQ-2020-051055</t>
  </si>
  <si>
    <t>REQ-2020-051056</t>
  </si>
  <si>
    <t>REQ-2020-051057</t>
  </si>
  <si>
    <t>REQ-2020-051060</t>
  </si>
  <si>
    <t>REQ-2020-051084</t>
  </si>
  <si>
    <t>REQ-2020-051094</t>
  </si>
  <si>
    <t>REQ-2020-051101</t>
  </si>
  <si>
    <t>REQ-2020-051148</t>
  </si>
  <si>
    <t>REQ-2020-051156</t>
  </si>
  <si>
    <t>REQ-2020-051240</t>
  </si>
  <si>
    <t>REQ-2020-051252</t>
  </si>
  <si>
    <t>REQ-2020-051292</t>
  </si>
  <si>
    <t>REQ-2020-051306</t>
  </si>
  <si>
    <t>REQ-2020-051399</t>
  </si>
  <si>
    <t>REQ-2020-051405</t>
  </si>
  <si>
    <t>REQ-2020-051520</t>
  </si>
  <si>
    <t>REQ-2020-051537</t>
  </si>
  <si>
    <t>REQ-2020-051587</t>
  </si>
  <si>
    <t>REQ-2020-051776</t>
  </si>
  <si>
    <t>REQ-2020-051851</t>
  </si>
  <si>
    <t>REQ-2020-051852</t>
  </si>
  <si>
    <t>REQ-2020-051870</t>
  </si>
  <si>
    <t>REQ-2020-051875</t>
  </si>
  <si>
    <t>REQ-2020-051880</t>
  </si>
  <si>
    <t>REQ-2020-051882</t>
  </si>
  <si>
    <t>REQ-2020-051935</t>
  </si>
  <si>
    <t>REQ-2020-051959</t>
  </si>
  <si>
    <t>REQ-2020-051966</t>
  </si>
  <si>
    <t>REQ-2020-051975</t>
  </si>
  <si>
    <t>REQ-2020-051981</t>
  </si>
  <si>
    <t>REQ-2020-051983</t>
  </si>
  <si>
    <t>REQ-2020-051984</t>
  </si>
  <si>
    <t>REQ-2020-051994</t>
  </si>
  <si>
    <t>REQ-2020-051995</t>
  </si>
  <si>
    <t>REQ-2020-051996</t>
  </si>
  <si>
    <t>REQ-2020-052042</t>
  </si>
  <si>
    <t>REQ-2020-052044</t>
  </si>
  <si>
    <t>REQ-2020-052085</t>
  </si>
  <si>
    <t>REQ-2020-052092</t>
  </si>
  <si>
    <t>REQ-2020-052127</t>
  </si>
  <si>
    <t>REQ-2020-052133</t>
  </si>
  <si>
    <t>REQ-2020-052161</t>
  </si>
  <si>
    <t>REQ-2020-052165</t>
  </si>
  <si>
    <t>REQ-2020-052199</t>
  </si>
  <si>
    <t>REQ-2020-052258</t>
  </si>
  <si>
    <t>REQ-2020-052262</t>
  </si>
  <si>
    <t>REQ-2020-052263</t>
  </si>
  <si>
    <t>REQ-2020-052267</t>
  </si>
  <si>
    <t>REQ-2020-052275</t>
  </si>
  <si>
    <t>REQ-2020-052348</t>
  </si>
  <si>
    <t>REQ-2020-052350</t>
  </si>
  <si>
    <t>REQ-2020-052390</t>
  </si>
  <si>
    <t>REQ-2020-052467</t>
  </si>
  <si>
    <t>REQ-2020-052470</t>
  </si>
  <si>
    <t>REQ-2020-052473</t>
  </si>
  <si>
    <t>REQ-2020-052476</t>
  </si>
  <si>
    <t>REQ-2020-052480</t>
  </si>
  <si>
    <t>REQ-2020-052485</t>
  </si>
  <si>
    <t>REQ-2020-052487</t>
  </si>
  <si>
    <t>REQ-2020-052488</t>
  </si>
  <si>
    <t>REQ-2020-052491</t>
  </si>
  <si>
    <t>REQ-2020-052493</t>
  </si>
  <si>
    <t>REQ-2020-052495</t>
  </si>
  <si>
    <t>REQ-2020-052498</t>
  </si>
  <si>
    <t>REQ-2020-052501</t>
  </si>
  <si>
    <t>REQ-2020-052505</t>
  </si>
  <si>
    <t>REQ-2020-052510</t>
  </si>
  <si>
    <t>REQ-2020-052517</t>
  </si>
  <si>
    <t>REQ-2020-052535</t>
  </si>
  <si>
    <t>REQ-2020-052536</t>
  </si>
  <si>
    <t>REQ-2020-052582</t>
  </si>
  <si>
    <t>REQ-2020-052597</t>
  </si>
  <si>
    <t>REQ-2020-052599</t>
  </si>
  <si>
    <t>REQ-2020-052603</t>
  </si>
  <si>
    <t>REQ-2020-052606</t>
  </si>
  <si>
    <t>REQ-2020-052618</t>
  </si>
  <si>
    <t>REQ-2020-052658</t>
  </si>
  <si>
    <t>REQ-2020-052670</t>
  </si>
  <si>
    <t>REQ-2020-052690</t>
  </si>
  <si>
    <t>REQ-2020-052692</t>
  </si>
  <si>
    <t>REQ-2020-052745</t>
  </si>
  <si>
    <t>REQ-2020-052758</t>
  </si>
  <si>
    <t>REQ-2020-052777</t>
  </si>
  <si>
    <t>REQ-2020-052874</t>
  </si>
  <si>
    <t>REQ-2020-052893</t>
  </si>
  <si>
    <t>REQ-2020-052997</t>
  </si>
  <si>
    <t>REQ-2020-053033</t>
  </si>
  <si>
    <t>REQ-2020-053089</t>
  </si>
  <si>
    <t>REQ-2020-053108</t>
  </si>
  <si>
    <t>REQ-2020-053111</t>
  </si>
  <si>
    <t>REQ-2020-053128</t>
  </si>
  <si>
    <t>REQ-2020-053180</t>
  </si>
  <si>
    <t>REQ-2020-053225</t>
  </si>
  <si>
    <t>REQ-2020-053237</t>
  </si>
  <si>
    <t>REQ-2020-053304</t>
  </si>
  <si>
    <t>REQ-2020-053315</t>
  </si>
  <si>
    <t>REQ-2020-053341</t>
  </si>
  <si>
    <t>REQ-2020-053358</t>
  </si>
  <si>
    <t>REQ-2020-053363</t>
  </si>
  <si>
    <t>REQ-2020-053381</t>
  </si>
  <si>
    <t>REQ-2020-053420</t>
  </si>
  <si>
    <t>REQ-2020-053432</t>
  </si>
  <si>
    <t>REQ-2020-053453</t>
  </si>
  <si>
    <t>REQ-2020-053470</t>
  </si>
  <si>
    <t>REQ-2020-053489</t>
  </si>
  <si>
    <t>REQ-2020-053509</t>
  </si>
  <si>
    <t>REQ-2020-053543</t>
  </si>
  <si>
    <t>REQ-2020-053584</t>
  </si>
  <si>
    <t>REQ-2020-053597</t>
  </si>
  <si>
    <t>REQ-2020-053657</t>
  </si>
  <si>
    <t>REQ-2020-053667</t>
  </si>
  <si>
    <t>REQ-2020-053757</t>
  </si>
  <si>
    <t>REQ-2020-053762</t>
  </si>
  <si>
    <t>REQ-2020-053767</t>
  </si>
  <si>
    <t>REQ-2020-053775</t>
  </si>
  <si>
    <t>REQ-2020-053788</t>
  </si>
  <si>
    <t>REQ-2020-053805</t>
  </si>
  <si>
    <t>REQ-2020-053827</t>
  </si>
  <si>
    <t>REQ-2020-053869</t>
  </si>
  <si>
    <t>REQ-2020-053885</t>
  </si>
  <si>
    <t>REQ-2020-053905</t>
  </si>
  <si>
    <t>REQ-2020-053924</t>
  </si>
  <si>
    <t>REQ-2020-053949</t>
  </si>
  <si>
    <t>REQ-2020-053970</t>
  </si>
  <si>
    <t>REQ-2020-053971</t>
  </si>
  <si>
    <t>REQ-2020-053998</t>
  </si>
  <si>
    <t>REQ-2020-054016</t>
  </si>
  <si>
    <t>REQ-2020-054056</t>
  </si>
  <si>
    <t>REQ-2020-054074</t>
  </si>
  <si>
    <t>REQ-2020-054115</t>
  </si>
  <si>
    <t>REQ-2020-054126</t>
  </si>
  <si>
    <t>REQ-2020-054157</t>
  </si>
  <si>
    <t>REQ-2020-054160</t>
  </si>
  <si>
    <t>REQ-2020-054171</t>
  </si>
  <si>
    <t>REQ-2020-054220</t>
  </si>
  <si>
    <t>REQ-2020-054225</t>
  </si>
  <si>
    <t>REQ-2020-054233</t>
  </si>
  <si>
    <t>REQ-2020-054243</t>
  </si>
  <si>
    <t>REQ-2020-054259</t>
  </si>
  <si>
    <t>REQ-2020-054277</t>
  </si>
  <si>
    <t>REQ-2020-054326</t>
  </si>
  <si>
    <t>REQ-2020-054395</t>
  </si>
  <si>
    <t>REQ-2020-054406</t>
  </si>
  <si>
    <t>REQ-2020-054408</t>
  </si>
  <si>
    <t>REQ-2020-054413</t>
  </si>
  <si>
    <t>REQ-2020-054483</t>
  </si>
  <si>
    <t>REQ-2020-054486</t>
  </si>
  <si>
    <t>REQ-2020-054506</t>
  </si>
  <si>
    <t>REQ-2020-054511</t>
  </si>
  <si>
    <t>REQ-2020-054514</t>
  </si>
  <si>
    <t>REQ-2020-054533</t>
  </si>
  <si>
    <t>REQ-2020-054555</t>
  </si>
  <si>
    <t>REQ-2020-054557</t>
  </si>
  <si>
    <t>REQ-2020-054561</t>
  </si>
  <si>
    <t>REQ-2020-054620</t>
  </si>
  <si>
    <t>REQ-2020-054641</t>
  </si>
  <si>
    <t>REQ-2020-054645</t>
  </si>
  <si>
    <t>REQ-2020-054648</t>
  </si>
  <si>
    <t>REQ-2020-054653</t>
  </si>
  <si>
    <t>REQ-2020-054683</t>
  </si>
  <si>
    <t>REQ-2020-054687</t>
  </si>
  <si>
    <t>REQ-2020-054694</t>
  </si>
  <si>
    <t>REQ-2020-054737</t>
  </si>
  <si>
    <t>REQ-2020-054758</t>
  </si>
  <si>
    <t>REQ-2020-054793</t>
  </si>
  <si>
    <t>REQ-2020-054801</t>
  </si>
  <si>
    <t>REQ-2020-054823</t>
  </si>
  <si>
    <t>REQ-2020-054834</t>
  </si>
  <si>
    <t>REQ-2020-054838</t>
  </si>
  <si>
    <t>REQ-2020-054840</t>
  </si>
  <si>
    <t>REQ-2020-054861</t>
  </si>
  <si>
    <t>REQ-2020-054865</t>
  </si>
  <si>
    <t>REQ-2020-054879</t>
  </si>
  <si>
    <t>REQ-2020-054893</t>
  </si>
  <si>
    <t>REQ-2020-054905</t>
  </si>
  <si>
    <t>REQ-2020-054906</t>
  </si>
  <si>
    <t>REQ-2020-054907</t>
  </si>
  <si>
    <t>REQ-2020-054909</t>
  </si>
  <si>
    <t>REQ-2020-054910</t>
  </si>
  <si>
    <t>REQ-2020-054911</t>
  </si>
  <si>
    <t>REQ-2020-054936</t>
  </si>
  <si>
    <t>REQ-2020-054939</t>
  </si>
  <si>
    <t>REQ-2020-054952</t>
  </si>
  <si>
    <t>REQ-2020-054976</t>
  </si>
  <si>
    <t>REQ-2020-055027</t>
  </si>
  <si>
    <t>REQ-2020-055088</t>
  </si>
  <si>
    <t>REQ-2020-055092</t>
  </si>
  <si>
    <t>REQ-2020-055106</t>
  </si>
  <si>
    <t>REQ-2020-055125</t>
  </si>
  <si>
    <t>REQ-2020-055126</t>
  </si>
  <si>
    <t>REQ-2020-055338</t>
  </si>
  <si>
    <t>REQ-2020-055353</t>
  </si>
  <si>
    <t>REQ-2020-055355</t>
  </si>
  <si>
    <t>REQ-2020-055362</t>
  </si>
  <si>
    <t>REQ-2020-055373</t>
  </si>
  <si>
    <t>REQ-2020-055378</t>
  </si>
  <si>
    <t>REQ-2020-055380</t>
  </si>
  <si>
    <t>REQ-2020-055385</t>
  </si>
  <si>
    <t>REQ-2020-055403</t>
  </si>
  <si>
    <t>REQ-2020-055453</t>
  </si>
  <si>
    <t>REQ-2020-055488</t>
  </si>
  <si>
    <t>REQ-2020-055558</t>
  </si>
  <si>
    <t>REQ-2020-055562</t>
  </si>
  <si>
    <t>REQ-2020-055571</t>
  </si>
  <si>
    <t>REQ-2020-055597</t>
  </si>
  <si>
    <t>REQ-2020-055599</t>
  </si>
  <si>
    <t>REQ-2020-055600</t>
  </si>
  <si>
    <t>REQ-2020-055618</t>
  </si>
  <si>
    <t>REQ-2020-055632</t>
  </si>
  <si>
    <t>REQ-2020-055634</t>
  </si>
  <si>
    <t>REQ-2020-055686</t>
  </si>
  <si>
    <t>REQ-2020-055706</t>
  </si>
  <si>
    <t>REQ-2020-055765</t>
  </si>
  <si>
    <t>REQ-2020-055807</t>
  </si>
  <si>
    <t>REQ-2020-055810</t>
  </si>
  <si>
    <t>REQ-2020-055812</t>
  </si>
  <si>
    <t>REQ-2020-055814</t>
  </si>
  <si>
    <t>REQ-2020-055817</t>
  </si>
  <si>
    <t>REQ-2020-055827</t>
  </si>
  <si>
    <t>REQ-2020-055829</t>
  </si>
  <si>
    <t>REQ-2020-055836</t>
  </si>
  <si>
    <t>REQ-2020-055838</t>
  </si>
  <si>
    <t>REQ-2020-055840</t>
  </si>
  <si>
    <t>REQ-2020-055843</t>
  </si>
  <si>
    <t>REQ-2020-055877</t>
  </si>
  <si>
    <t>REQ-2020-055879</t>
  </si>
  <si>
    <t>REQ-2020-055880</t>
  </si>
  <si>
    <t>REQ-2020-055883</t>
  </si>
  <si>
    <t>REQ-2020-055884</t>
  </si>
  <si>
    <t>REQ-2020-055905</t>
  </si>
  <si>
    <t>REQ-2020-055906</t>
  </si>
  <si>
    <t>REQ-2020-055916</t>
  </si>
  <si>
    <t>REQ-2020-055921</t>
  </si>
  <si>
    <t>REQ-2020-055953</t>
  </si>
  <si>
    <t>REQ-2020-055972</t>
  </si>
  <si>
    <t>REQ-2020-055985</t>
  </si>
  <si>
    <t>REQ-2020-056013</t>
  </si>
  <si>
    <t>REQ-2020-056015</t>
  </si>
  <si>
    <t>REQ-2020-056029</t>
  </si>
  <si>
    <t>REQ-2020-056033</t>
  </si>
  <si>
    <t>REQ-2020-056107</t>
  </si>
  <si>
    <t>REQ-2020-056126</t>
  </si>
  <si>
    <t>REQ-2020-056156</t>
  </si>
  <si>
    <t>REQ-2020-056160</t>
  </si>
  <si>
    <t>REQ-2020-056227</t>
  </si>
  <si>
    <t>REQ-2020-056237</t>
  </si>
  <si>
    <t>REQ-2020-056240</t>
  </si>
  <si>
    <t>REQ-2020-056250</t>
  </si>
  <si>
    <t>REQ-2020-056252</t>
  </si>
  <si>
    <t>REQ-2020-056255</t>
  </si>
  <si>
    <t>REQ-2020-056275</t>
  </si>
  <si>
    <t>REQ-2020-056281</t>
  </si>
  <si>
    <t>REQ-2020-056282</t>
  </si>
  <si>
    <t>REQ-2020-056295</t>
  </si>
  <si>
    <t>REQ-2020-056302</t>
  </si>
  <si>
    <t>REQ-2020-056309</t>
  </si>
  <si>
    <t>REQ-2020-056324</t>
  </si>
  <si>
    <t>REQ-2020-056364</t>
  </si>
  <si>
    <t>REQ-2020-056373</t>
  </si>
  <si>
    <t>REQ-2020-056387</t>
  </si>
  <si>
    <t>REQ-2020-056416</t>
  </si>
  <si>
    <t>REQ-2020-056443</t>
  </si>
  <si>
    <t>REQ-2020-056445</t>
  </si>
  <si>
    <t>REQ-2020-056489</t>
  </si>
  <si>
    <t>REQ-2020-056498</t>
  </si>
  <si>
    <t>REQ-2020-056506</t>
  </si>
  <si>
    <t>REQ-2020-056507</t>
  </si>
  <si>
    <t>REQ-2020-056508</t>
  </si>
  <si>
    <t>REQ-2020-056512</t>
  </si>
  <si>
    <t>REQ-2020-056521</t>
  </si>
  <si>
    <t>REQ-2020-056557</t>
  </si>
  <si>
    <t>REQ-2020-056558</t>
  </si>
  <si>
    <t>REQ-2020-056575</t>
  </si>
  <si>
    <t>REQ-2020-056595</t>
  </si>
  <si>
    <t>REQ-2020-056621</t>
  </si>
  <si>
    <t>REQ-2020-056675</t>
  </si>
  <si>
    <t>REQ-2020-056678</t>
  </si>
  <si>
    <t>REQ-2020-056691</t>
  </si>
  <si>
    <t>REQ-2020-056695</t>
  </si>
  <si>
    <t>REQ-2020-056712</t>
  </si>
  <si>
    <t>REQ-2020-056716</t>
  </si>
  <si>
    <t>REQ-2020-056717</t>
  </si>
  <si>
    <t>REQ-2020-056718</t>
  </si>
  <si>
    <t>REQ-2020-056724</t>
  </si>
  <si>
    <t>REQ-2020-056725</t>
  </si>
  <si>
    <t>REQ-2020-056728</t>
  </si>
  <si>
    <t>REQ-2020-056732</t>
  </si>
  <si>
    <t>REQ-2020-056753</t>
  </si>
  <si>
    <t>REQ-2020-056760</t>
  </si>
  <si>
    <t>REQ-2020-056765</t>
  </si>
  <si>
    <t>REQ-2020-056766</t>
  </si>
  <si>
    <t>REQ-2020-056791</t>
  </si>
  <si>
    <t>REQ-2020-056811</t>
  </si>
  <si>
    <t>REQ-2020-056833</t>
  </si>
  <si>
    <t>REQ-2020-056839</t>
  </si>
  <si>
    <t>REQ-2020-056842</t>
  </si>
  <si>
    <t>REQ-2020-056849</t>
  </si>
  <si>
    <t>REQ-2020-056852</t>
  </si>
  <si>
    <t>REQ-2020-056867</t>
  </si>
  <si>
    <t>REQ-2020-056888</t>
  </si>
  <si>
    <t>REQ-2020-056890</t>
  </si>
  <si>
    <t>REQ-2020-056917</t>
  </si>
  <si>
    <t>REQ-2020-056921</t>
  </si>
  <si>
    <t>REQ-2020-056940</t>
  </si>
  <si>
    <t>REQ-2020-056946</t>
  </si>
  <si>
    <t>REQ-2020-056947</t>
  </si>
  <si>
    <t>REQ-2020-056948</t>
  </si>
  <si>
    <t>REQ-2020-056951</t>
  </si>
  <si>
    <t>REQ-2020-056952</t>
  </si>
  <si>
    <t>REQ-2020-056955</t>
  </si>
  <si>
    <t>REQ-2020-056974</t>
  </si>
  <si>
    <t>REQ-2020-056977</t>
  </si>
  <si>
    <t>REQ-2020-057019</t>
  </si>
  <si>
    <t>REQ-2020-057021</t>
  </si>
  <si>
    <t>REQ-2020-057024</t>
  </si>
  <si>
    <t>REQ-2020-057025</t>
  </si>
  <si>
    <t>REQ-2020-057152</t>
  </si>
  <si>
    <t>REQ-2020-057182</t>
  </si>
  <si>
    <t>REQ-2020-057201</t>
  </si>
  <si>
    <t>REQ-2020-057238</t>
  </si>
  <si>
    <t>REQ-2020-057279</t>
  </si>
  <si>
    <t>REQ-2020-057317</t>
  </si>
  <si>
    <t>REQ-2020-057334</t>
  </si>
  <si>
    <t>REQ-2020-057342</t>
  </si>
  <si>
    <t>REQ-2020-057347</t>
  </si>
  <si>
    <t>REQ-2020-057357</t>
  </si>
  <si>
    <t>REQ-2020-057397</t>
  </si>
  <si>
    <t>REQ-2020-057470</t>
  </si>
  <si>
    <t>REQ-2020-057479</t>
  </si>
  <si>
    <t>REQ-2020-057496</t>
  </si>
  <si>
    <t>REQ-2020-057503</t>
  </si>
  <si>
    <t>REQ-2020-057542</t>
  </si>
  <si>
    <t>REQ-2020-057550</t>
  </si>
  <si>
    <t>REQ-2020-057571</t>
  </si>
  <si>
    <t>REQ-2020-057633</t>
  </si>
  <si>
    <t>REQ-2020-057642</t>
  </si>
  <si>
    <t>REQ-2020-057643</t>
  </si>
  <si>
    <t>REQ-2020-057719</t>
  </si>
  <si>
    <t>REQ-2020-057726</t>
  </si>
  <si>
    <t>REQ-2020-057729</t>
  </si>
  <si>
    <t>REQ-2020-057731</t>
  </si>
  <si>
    <t>REQ-2020-057733</t>
  </si>
  <si>
    <t>REQ-2020-057789</t>
  </si>
  <si>
    <t>REQ-2020-057830</t>
  </si>
  <si>
    <t>REQ-2020-057847</t>
  </si>
  <si>
    <t>REQ-2020-057951</t>
  </si>
  <si>
    <t>REQ-2020-057991</t>
  </si>
  <si>
    <t>REQ-2020-058024</t>
  </si>
  <si>
    <t>REQ-2020-058137</t>
  </si>
  <si>
    <t>REQ-2020-058163</t>
  </si>
  <si>
    <t>REQ-2020-058221</t>
  </si>
  <si>
    <t>REQ-2020-058222</t>
  </si>
  <si>
    <t>REQ-2020-058248</t>
  </si>
  <si>
    <t>REQ-2020-058331</t>
  </si>
  <si>
    <t>REQ-2020-058405</t>
  </si>
  <si>
    <t>REQ-2020-058445</t>
  </si>
  <si>
    <t>REQ-2020-058459</t>
  </si>
  <si>
    <t>REQ-2020-058480</t>
  </si>
  <si>
    <t>REQ-2020-058483</t>
  </si>
  <si>
    <t>REQ-2020-058498</t>
  </si>
  <si>
    <t>REQ-2020-058500</t>
  </si>
  <si>
    <t>REQ-2020-058513</t>
  </si>
  <si>
    <t>REQ-2020-058544</t>
  </si>
  <si>
    <t>REQ-2020-058612</t>
  </si>
  <si>
    <t>REQ-2020-058699</t>
  </si>
  <si>
    <t>REQ-2020-058787</t>
  </si>
  <si>
    <t>REQ-2020-058916</t>
  </si>
  <si>
    <t>REQ-2020-058946</t>
  </si>
  <si>
    <t>REQ-2020-058971</t>
  </si>
  <si>
    <t>REQ-2020-059070</t>
  </si>
  <si>
    <t>REQ-2020-059077</t>
  </si>
  <si>
    <t>REQ-2020-059106</t>
  </si>
  <si>
    <t>REQ-2020-059110</t>
  </si>
  <si>
    <t>REQ-2020-059115</t>
  </si>
  <si>
    <t>REQ-2020-059126</t>
  </si>
  <si>
    <t>REQ-2020-059296</t>
  </si>
  <si>
    <t>REQ-2020-059300</t>
  </si>
  <si>
    <t>REQ-2020-059303</t>
  </si>
  <si>
    <t>REQ-2020-059374</t>
  </si>
  <si>
    <t>REQ-2020-059643</t>
  </si>
  <si>
    <t>REQ-2020-059740</t>
  </si>
  <si>
    <t>REQ-2020-059777</t>
  </si>
  <si>
    <t>REQ-2020-059785</t>
  </si>
  <si>
    <t>REQ-2020-059872</t>
  </si>
  <si>
    <t>REQ-2020-059982</t>
  </si>
  <si>
    <t>REQ-2020-059984</t>
  </si>
  <si>
    <t>May</t>
  </si>
  <si>
    <t>REQ-2022-008650</t>
  </si>
  <si>
    <t>REQ-2022-008656</t>
  </si>
  <si>
    <t>REQ-2022-009049</t>
  </si>
  <si>
    <t>REQ-2022-008961</t>
  </si>
  <si>
    <t>REQ-2022-008977</t>
  </si>
  <si>
    <t>REQ-2022-008994</t>
  </si>
  <si>
    <t>REQ-2022-008995</t>
  </si>
  <si>
    <t>REQ-2022-007928</t>
  </si>
  <si>
    <t>REQ-2022-007930</t>
  </si>
  <si>
    <t>REQ-2022-009133</t>
  </si>
  <si>
    <t>REQ-2022-008927</t>
  </si>
  <si>
    <t>REQ-2022-008759</t>
  </si>
  <si>
    <t>REQ-2022-008962</t>
  </si>
  <si>
    <t>REQ-2022-009026</t>
  </si>
  <si>
    <t>new purchase</t>
  </si>
  <si>
    <t>REQ-2022-007883</t>
  </si>
  <si>
    <t>REQ-2022-008951</t>
  </si>
  <si>
    <t>REQ-2022-008956</t>
  </si>
  <si>
    <t>REQ-2022-009245</t>
  </si>
  <si>
    <t>REQ-2022-009118</t>
  </si>
  <si>
    <t>REQ-2022-009293</t>
  </si>
  <si>
    <t>REQ-2022-009284</t>
  </si>
  <si>
    <t>REQ-2022-007517</t>
  </si>
  <si>
    <t>REQ-2022-008903</t>
  </si>
  <si>
    <t>REQ-2022-008954</t>
  </si>
  <si>
    <t>REQ-2022-006707</t>
  </si>
  <si>
    <t>REQ-2022-009188</t>
  </si>
  <si>
    <t>REQ-2022-009191</t>
  </si>
  <si>
    <t>REQ-2022-009211</t>
  </si>
  <si>
    <t>REQ-2022-008120</t>
  </si>
  <si>
    <t>REQ-2022-009168</t>
  </si>
  <si>
    <t>REQ-2022-008700</t>
  </si>
  <si>
    <t>REQ-2022-009256</t>
  </si>
  <si>
    <t>REQ-2022-009119</t>
  </si>
  <si>
    <t>REQ-2022-009248</t>
  </si>
  <si>
    <t>REQ-2022-009295</t>
  </si>
  <si>
    <t>REQ-2022-009322</t>
  </si>
  <si>
    <t>REQ-2022-009328</t>
  </si>
  <si>
    <t>REQ-2022-009338</t>
  </si>
  <si>
    <t>REQ-2022-009340</t>
  </si>
  <si>
    <t>REQ-2022-009341</t>
  </si>
  <si>
    <t>REQ-2022-009360</t>
  </si>
  <si>
    <t>REQ-2022-009392</t>
  </si>
  <si>
    <t>REQ-2022-009400</t>
  </si>
  <si>
    <t>REQ-2022-009402</t>
  </si>
  <si>
    <t>REQ-2022-009403</t>
  </si>
  <si>
    <t>REQ-2022-009405</t>
  </si>
  <si>
    <t>REQ-2022-009413</t>
  </si>
  <si>
    <t>REQ-2022-009424</t>
  </si>
  <si>
    <t>REQ-2022-009434</t>
  </si>
  <si>
    <t>REQ-2022-009440</t>
  </si>
  <si>
    <t>REQ-2022-009457</t>
  </si>
  <si>
    <t>REQ-2022-009461</t>
  </si>
  <si>
    <t>REQ-2022-009464</t>
  </si>
  <si>
    <t>REQ-2022-009471</t>
  </si>
  <si>
    <t>REQ-2022-009493</t>
  </si>
  <si>
    <t>REQ-2022-009497</t>
  </si>
  <si>
    <t>REQ-2022-009499</t>
  </si>
  <si>
    <t>REQ-2022-009504</t>
  </si>
  <si>
    <t>REQ-2022-009532</t>
  </si>
  <si>
    <t>REQ-2022-009565</t>
  </si>
  <si>
    <t>REQ-2022-009566</t>
  </si>
  <si>
    <t>REQ-2022-009567</t>
  </si>
  <si>
    <t>REQ-2022-009574</t>
  </si>
  <si>
    <t>REQ-2022-009576</t>
  </si>
  <si>
    <t>REQ-2022-009578</t>
  </si>
  <si>
    <t>REQ-2022-009581</t>
  </si>
  <si>
    <t>REQ-2022-009582</t>
  </si>
  <si>
    <t>REQ-2022-009583</t>
  </si>
  <si>
    <t>REQ-2022-009591</t>
  </si>
  <si>
    <t>BA-02423156 - REQ-2022-009591</t>
  </si>
  <si>
    <t>REQ-2022-009598</t>
  </si>
  <si>
    <t>BA-02365791 - REQ-2022-009598</t>
  </si>
  <si>
    <t>REQ-2022-009659</t>
  </si>
  <si>
    <t>BA-02231787 - REQ-2022-009659</t>
  </si>
  <si>
    <t>REQ-2022-009662</t>
  </si>
  <si>
    <t>REQ-2022-009669</t>
  </si>
  <si>
    <t>BA-03693202 - REQ-2022-009669</t>
  </si>
  <si>
    <t>REQ-2022-009670</t>
  </si>
  <si>
    <t xml:space="preserve"> BA-01360041 - REQ-2022-009670 </t>
  </si>
  <si>
    <t>REQ-2022-009675</t>
  </si>
  <si>
    <t>REQ-2022-009677</t>
  </si>
  <si>
    <t>REQ-2022-009679</t>
  </si>
  <si>
    <t>REQ-2022-009681</t>
  </si>
  <si>
    <t>BA-0431165 - REQ-2022-009681</t>
  </si>
  <si>
    <t>REQ-2022-009682</t>
  </si>
  <si>
    <t>BA-05384255 - REQ-2022-009682</t>
  </si>
  <si>
    <t>REQ-2022-009683</t>
  </si>
  <si>
    <t>BA-02248799 - REQ-2022-009683</t>
  </si>
  <si>
    <t>REQ-2022-009685</t>
  </si>
  <si>
    <t xml:space="preserve"> BA-02751879 - REQ-2022-009685 </t>
  </si>
  <si>
    <t>REQ-2022-009691</t>
  </si>
  <si>
    <t>BA-02673481 - REQ-2022-009691</t>
  </si>
  <si>
    <t>REQ-2022-009692</t>
  </si>
  <si>
    <t xml:space="preserve"> BA-02446946 - REQ-2022-009692 </t>
  </si>
  <si>
    <t>REQ-2022-009731</t>
  </si>
  <si>
    <t>BA-0293712 - REQ-2022-009731</t>
  </si>
  <si>
    <t>REQ-2022-009764</t>
  </si>
  <si>
    <t>BA-0246627 - REQ-2022-009764</t>
  </si>
  <si>
    <t>REQ-2022-009772</t>
  </si>
  <si>
    <t>BA-02204382 - REQ-2022-009772</t>
  </si>
  <si>
    <t>REQ-2022-009798</t>
  </si>
  <si>
    <t>BA-02340814 - REQ-2022-009798</t>
  </si>
  <si>
    <t>REQ-2022-009799</t>
  </si>
  <si>
    <t>BA-0228359 - REQ-2022-009799</t>
  </si>
  <si>
    <t>REQ-2022-009806</t>
  </si>
  <si>
    <t>BA-02333600 - REQ-2022-009806</t>
  </si>
  <si>
    <t>REQ-2022-009807</t>
  </si>
  <si>
    <t>New Furniture</t>
  </si>
  <si>
    <t>REQ-2022-009809</t>
  </si>
  <si>
    <t>REQ-2022-009825</t>
  </si>
  <si>
    <t>REQ-2022-009832</t>
  </si>
  <si>
    <t>REQ-2022-009870</t>
  </si>
  <si>
    <t>REQ-2022-009921</t>
  </si>
  <si>
    <t>REQ-2022-009955</t>
  </si>
  <si>
    <t xml:space="preserve"> BA-01394591 - REQ-2022-009955 
</t>
  </si>
  <si>
    <t>REQ-2022-009957</t>
  </si>
  <si>
    <t>BA-02105809 - REQ-2022-009957</t>
  </si>
  <si>
    <t>REQ-2022-009959</t>
  </si>
  <si>
    <t>BA-02549563 - REQ-2022-009959</t>
  </si>
  <si>
    <t>REQ-2022-010036</t>
  </si>
  <si>
    <t>BA-02841954 - REQ-2022-010036</t>
  </si>
  <si>
    <t>REQ-2022-010037</t>
  </si>
  <si>
    <t>BA-02722695 - REQ-2022-010037</t>
  </si>
  <si>
    <t>REQ-2022-010061</t>
  </si>
  <si>
    <t>BA-02180264 - REQ-2022-010061</t>
  </si>
  <si>
    <t>REQ-2022-006943</t>
  </si>
  <si>
    <t>new installation</t>
  </si>
  <si>
    <t>REQ-2022-008749</t>
  </si>
  <si>
    <t>REQ-2022-009066</t>
  </si>
  <si>
    <t>REQ-2022-009183</t>
  </si>
  <si>
    <t>REQ-2022-009207</t>
  </si>
  <si>
    <t>REQ-2022-009208</t>
  </si>
  <si>
    <t>REQ-2022-009292</t>
  </si>
  <si>
    <t>REQ-2022-009330</t>
  </si>
  <si>
    <t>REQ-2022-009351</t>
  </si>
  <si>
    <t>REQ-2022-009380</t>
  </si>
  <si>
    <t>REQ-2022-009381</t>
  </si>
  <si>
    <t>REQ-2022-009418</t>
  </si>
  <si>
    <t>REQ-2022-009489</t>
  </si>
  <si>
    <t>REQ-2022-009533</t>
  </si>
  <si>
    <t>REQ-2022-009604</t>
  </si>
  <si>
    <t>REQ-2022-009652</t>
  </si>
  <si>
    <t>REQ-2022-009653</t>
  </si>
  <si>
    <t>REQ-2022-009654</t>
  </si>
  <si>
    <t>REQ-2022-009719</t>
  </si>
  <si>
    <t>REQ-2022-009756</t>
  </si>
  <si>
    <t>REQ-2022-009823</t>
  </si>
  <si>
    <t>REQ-2022-009836</t>
  </si>
  <si>
    <t>REQ-2022-009857</t>
  </si>
  <si>
    <t>REQ-2022-009891</t>
  </si>
  <si>
    <t>REQ-2022-009892</t>
  </si>
  <si>
    <t>REQ-2022-009894</t>
  </si>
  <si>
    <t>REQ-2022-009954</t>
  </si>
  <si>
    <t>REQ-2022-009958</t>
  </si>
  <si>
    <t>REQ-2022-009960</t>
  </si>
  <si>
    <t>REQ-2022-009980</t>
  </si>
  <si>
    <t>REQ-2022-009993</t>
  </si>
  <si>
    <t>REQ-2022-010002</t>
  </si>
  <si>
    <t>REQ-2022-010024</t>
  </si>
  <si>
    <t>REQ-2022-010029</t>
  </si>
  <si>
    <t>REQ-2022-010040</t>
  </si>
  <si>
    <t>REQ-2022-010044</t>
  </si>
  <si>
    <t>REQ-2022-010045</t>
  </si>
  <si>
    <t>REQ-2022-010065</t>
  </si>
  <si>
    <t>REQ-2022-010068</t>
  </si>
  <si>
    <t>REQ-2022-010072</t>
  </si>
  <si>
    <t>REQ-2022-010073</t>
  </si>
  <si>
    <t>REQ-2022-010075</t>
  </si>
  <si>
    <t>REQ-2022-010087</t>
  </si>
  <si>
    <t>REQ-2022-010145</t>
  </si>
  <si>
    <t>REQ-2022-010146</t>
  </si>
  <si>
    <t>REQ-2022-010157</t>
  </si>
  <si>
    <t>REQ-2022-010190</t>
  </si>
  <si>
    <t>REQ-2022-010196</t>
  </si>
  <si>
    <t>REQ-2022-010224</t>
  </si>
  <si>
    <t>REQ-2022-010227</t>
  </si>
  <si>
    <t>REQ-2022-010258</t>
  </si>
  <si>
    <t xml:space="preserve"> BA-01781671 - REQ-2022-010258 
</t>
  </si>
  <si>
    <t>REQ-2022-010275</t>
  </si>
  <si>
    <t>REQ-2022-010297</t>
  </si>
  <si>
    <t>REQ-2022-010298</t>
  </si>
  <si>
    <t>REQ-2022-010306</t>
  </si>
  <si>
    <t xml:space="preserve"> BA-02634357 - REQ-2022-010306 </t>
  </si>
  <si>
    <t>REQ-2022-010314</t>
  </si>
  <si>
    <t>REQ-2022-010315</t>
  </si>
  <si>
    <t>REQ-2022-010317</t>
  </si>
  <si>
    <t>REQ-2022-010318</t>
  </si>
  <si>
    <t>REQ-2022-010356</t>
  </si>
  <si>
    <t xml:space="preserve"> BA-02633004 - REQ-2022-010356 </t>
  </si>
  <si>
    <t>REQ-2022-010417</t>
  </si>
  <si>
    <t xml:space="preserve"> BA-02593559 - REQ-2022-010417 </t>
  </si>
  <si>
    <t>REQ-2022-010425</t>
  </si>
  <si>
    <t>REQ-2022-010427</t>
  </si>
  <si>
    <t xml:space="preserve"> BA-02143591 - REQ-2022-010427 </t>
  </si>
  <si>
    <t>REQ-2022-010431</t>
  </si>
  <si>
    <t xml:space="preserve"> BA-02259331 - REQ-2022-010431 </t>
  </si>
  <si>
    <t>REQ-2022-010445</t>
  </si>
  <si>
    <t>REQ-2022-010465</t>
  </si>
  <si>
    <t xml:space="preserve"> BA-01779861 - REQ-2022-010465 </t>
  </si>
  <si>
    <t>REQ-2022-010469</t>
  </si>
  <si>
    <t>REQ-2022-010479</t>
  </si>
  <si>
    <t xml:space="preserve"> BA-01346257 - REQ-2022-010479 </t>
  </si>
  <si>
    <t>REQ-2022-010484</t>
  </si>
  <si>
    <t>REQ-2022-010487</t>
  </si>
  <si>
    <t xml:space="preserve"> BA-01346273 - REQ-2022-010487 </t>
  </si>
  <si>
    <t>REQ-2022-010502</t>
  </si>
  <si>
    <t>REQ-2022-010504</t>
  </si>
  <si>
    <t>REQ-2022-010507</t>
  </si>
  <si>
    <t>REQ-2022-010514</t>
  </si>
  <si>
    <t>REQ-2022-010549</t>
  </si>
  <si>
    <t>REQ-2022-007633</t>
  </si>
  <si>
    <t>REQ-2022-008068</t>
  </si>
  <si>
    <t>REQ-2022-008495</t>
  </si>
  <si>
    <t>REQ-2022-008976</t>
  </si>
  <si>
    <t>REQ-2022-008979</t>
  </si>
  <si>
    <t>REQ-2022-009190</t>
  </si>
  <si>
    <t>REQ-2022-009462</t>
  </si>
  <si>
    <t>REQ-2022-009525</t>
  </si>
  <si>
    <t>REQ-2022-009661</t>
  </si>
  <si>
    <t>no disposal is needed</t>
  </si>
  <si>
    <t>REQ-2022-009779</t>
  </si>
  <si>
    <t>REQ-2022-009940</t>
  </si>
  <si>
    <t>REQ-2022-009941</t>
  </si>
  <si>
    <t>REQ-2022-010056</t>
  </si>
  <si>
    <t>REQ-2022-010071</t>
  </si>
  <si>
    <t>REQ-2022-010136</t>
  </si>
  <si>
    <t>REQ-2022-010143</t>
  </si>
  <si>
    <t>REQ-2022-010167</t>
  </si>
  <si>
    <t>REQ-2022-010179</t>
  </si>
  <si>
    <t>REQ-2022-010180</t>
  </si>
  <si>
    <t>REQ-2022-010183</t>
  </si>
  <si>
    <t>REQ-2022-010185</t>
  </si>
  <si>
    <t>REQ-2022-010194</t>
  </si>
  <si>
    <t>REQ-2022-010206</t>
  </si>
  <si>
    <t>REQ-2022-010217</t>
  </si>
  <si>
    <t>REQ-2022-010221</t>
  </si>
  <si>
    <t>REQ-2022-010222</t>
  </si>
  <si>
    <t>REQ-2022-010225</t>
  </si>
  <si>
    <t>REQ-2022-010245</t>
  </si>
  <si>
    <t>REQ-2022-010294</t>
  </si>
  <si>
    <t>REQ-2022-010295</t>
  </si>
  <si>
    <t>REQ-2022-010299</t>
  </si>
  <si>
    <t>REQ-2022-010303</t>
  </si>
  <si>
    <t>REQ-2022-010304</t>
  </si>
  <si>
    <t>REQ-2022-010307</t>
  </si>
  <si>
    <t>REQ-2022-010310</t>
  </si>
  <si>
    <t>REQ-2022-010313</t>
  </si>
  <si>
    <t>REQ-2022-010332</t>
  </si>
  <si>
    <t>REQ-2022-010359</t>
  </si>
  <si>
    <t>REQ-2022-010365</t>
  </si>
  <si>
    <t>REQ-2022-010392</t>
  </si>
  <si>
    <t>REQ-2022-010402</t>
  </si>
  <si>
    <t>REQ-2022-010403</t>
  </si>
  <si>
    <t>REQ-2022-010430</t>
  </si>
  <si>
    <t>REQ-2022-010432</t>
  </si>
  <si>
    <t>REQ-2022-010440</t>
  </si>
  <si>
    <t>REQ-2022-010449</t>
  </si>
  <si>
    <t>REQ-2022-010491</t>
  </si>
  <si>
    <t>REQ-2022-010498</t>
  </si>
  <si>
    <t>REQ-2022-010499</t>
  </si>
  <si>
    <t>REQ-2022-010511</t>
  </si>
  <si>
    <t>REQ-2022-010518</t>
  </si>
  <si>
    <t>REQ-2022-010533</t>
  </si>
  <si>
    <t>REQ-2022-010548</t>
  </si>
  <si>
    <t>REQ-2022-010587</t>
  </si>
  <si>
    <t>REQ-2022-010599</t>
  </si>
  <si>
    <t>REQ-2022-010602</t>
  </si>
  <si>
    <t>REQ-2022-010604</t>
  </si>
  <si>
    <t>REQ-2022-010605</t>
  </si>
  <si>
    <t>REQ-2022-010606</t>
  </si>
  <si>
    <t>REQ-2022-010607</t>
  </si>
  <si>
    <t>REQ-2022-010611</t>
  </si>
  <si>
    <t>REQ-2022-010619</t>
  </si>
  <si>
    <t>REQ-2022-010634</t>
  </si>
  <si>
    <t>REQ-2022-010635</t>
  </si>
  <si>
    <t>REQ-2022-010650</t>
  </si>
  <si>
    <t>REQ-2022-010655</t>
  </si>
  <si>
    <t>REQ-2022-010667</t>
  </si>
  <si>
    <t>REQ-2022-010669</t>
  </si>
  <si>
    <t>REQ-2022-010676</t>
  </si>
  <si>
    <t>REQ-2022-010685</t>
  </si>
  <si>
    <t>REQ-2022-010686</t>
  </si>
  <si>
    <t>REQ-2022-010700</t>
  </si>
  <si>
    <t>REQ-2022-010701</t>
  </si>
  <si>
    <t>REQ-2022-010704</t>
  </si>
  <si>
    <t>BA-01778551 - REQ-2022-010704</t>
  </si>
  <si>
    <t>REQ-2022-010710</t>
  </si>
  <si>
    <t xml:space="preserve">Age not given </t>
  </si>
  <si>
    <t>REQ-2022-010713</t>
  </si>
  <si>
    <t xml:space="preserve"> BA-02141472 - REQ-2022-010713 </t>
  </si>
  <si>
    <t>REQ-2022-010715</t>
  </si>
  <si>
    <t xml:space="preserve"> BA-02261319 - REQ-2022-010715 </t>
  </si>
  <si>
    <t>REQ-2022-010759</t>
  </si>
  <si>
    <t xml:space="preserve"> BA-02479676 - REQ-2022-010759 </t>
  </si>
  <si>
    <t>REQ-2022-010763</t>
  </si>
  <si>
    <t xml:space="preserve"> BA-01778551 - REQ-2022-010704 </t>
  </si>
  <si>
    <t>REQ-2022-010783</t>
  </si>
  <si>
    <t>REQ-2022-010785</t>
  </si>
  <si>
    <t xml:space="preserve"> BA-40021529 - REQ-2022-010785 </t>
  </si>
  <si>
    <t>REQ-2022-010786</t>
  </si>
  <si>
    <t>REQ-2022-010787</t>
  </si>
  <si>
    <t xml:space="preserve">NO Asset found </t>
  </si>
  <si>
    <t>REQ-2022-010928</t>
  </si>
  <si>
    <t xml:space="preserve">ZDD Disposal  BA-02715931 - REQ-2022-010928 
</t>
  </si>
  <si>
    <t>REQ-2022-010807</t>
  </si>
  <si>
    <t>REQ-2022-010808</t>
  </si>
  <si>
    <t>REQ-2022-010810</t>
  </si>
  <si>
    <t>REQ-2022-010812</t>
  </si>
  <si>
    <t>REQ-2022-010814</t>
  </si>
  <si>
    <t>REQ-2022-010816</t>
  </si>
  <si>
    <t>REQ-2022-010818</t>
  </si>
  <si>
    <t>REQ-2022-010821</t>
  </si>
  <si>
    <t>REQ-2022-010827</t>
  </si>
  <si>
    <t xml:space="preserve"> BA-01775941 - REQ-2022-010827 </t>
  </si>
  <si>
    <t>REQ-2022-010834</t>
  </si>
  <si>
    <t>REQ-2022-010835</t>
  </si>
  <si>
    <t>New ASset</t>
  </si>
  <si>
    <t>REQ-2022-011182</t>
  </si>
  <si>
    <t>REQ-2022-010838</t>
  </si>
  <si>
    <t xml:space="preserve"> BA-01781339 - REQ-2022-010838 </t>
  </si>
  <si>
    <t>REQ-2022-011047</t>
  </si>
  <si>
    <t xml:space="preserve"> BA-02633848 - REQ-2022-011047 </t>
  </si>
  <si>
    <t>REQ-2022-010868</t>
  </si>
  <si>
    <t>REQ-2022-010892</t>
  </si>
  <si>
    <t xml:space="preserve"> BA-01780150 - REQ-2022-010892 
</t>
  </si>
  <si>
    <t>REQ-2022-011421</t>
  </si>
  <si>
    <t xml:space="preserve"> BA-02380174 - REQ-2022-011421 </t>
  </si>
  <si>
    <t>REQ-2022-010936</t>
  </si>
  <si>
    <t xml:space="preserve"> BA-02261191 - REQ-2022-010936 </t>
  </si>
  <si>
    <t>REQ-2022-011028</t>
  </si>
  <si>
    <t xml:space="preserve"> BA-40028905 - REQ-2022-011028 </t>
  </si>
  <si>
    <t>REQ-2022-010992</t>
  </si>
  <si>
    <t xml:space="preserve">New Toaster </t>
  </si>
  <si>
    <t>REQ-2022-011210</t>
  </si>
  <si>
    <t xml:space="preserve"> BA-01778738 - REQ-2022-011210 </t>
  </si>
  <si>
    <t>REQ-2022-010806</t>
  </si>
  <si>
    <t xml:space="preserve"> BA-01778471 - REQ-2022-010806 </t>
  </si>
  <si>
    <t>REQ-2022-010943</t>
  </si>
  <si>
    <t xml:space="preserve"> BA-01777701 - REQ-2022-010943 </t>
  </si>
  <si>
    <t>REQ-2022-011043</t>
  </si>
  <si>
    <t xml:space="preserve"> BA-02522849 - REQ-2022-011043 </t>
  </si>
  <si>
    <t>REQ-2022-011114</t>
  </si>
  <si>
    <t xml:space="preserve"> BA-02639781 - REQ-2022-011114 </t>
  </si>
  <si>
    <t>REQ-2022-008552</t>
  </si>
  <si>
    <t>REQ-2022-008697</t>
  </si>
  <si>
    <t>REQ-2022-008764</t>
  </si>
  <si>
    <t>REQ-2022-008770</t>
  </si>
  <si>
    <t>REQ-2022-009015</t>
  </si>
  <si>
    <t>REQ-2022-010352</t>
  </si>
  <si>
    <t>REQ-2022-010516</t>
  </si>
  <si>
    <t>REQ-2022-010610</t>
  </si>
  <si>
    <t>REQ-2022-010640</t>
  </si>
  <si>
    <t>REQ-2022-010801</t>
  </si>
  <si>
    <t>disposal is not needed</t>
  </si>
  <si>
    <t>REQ-2022-010831</t>
  </si>
  <si>
    <t>REQ-2022-010845</t>
  </si>
  <si>
    <t>REQ-2022-010846</t>
  </si>
  <si>
    <t>REQ-2022-010849</t>
  </si>
  <si>
    <t>REQ-2022-010853</t>
  </si>
  <si>
    <t>REQ-2022-010859</t>
  </si>
  <si>
    <t>REQ-2022-010887</t>
  </si>
  <si>
    <t>REQ-2022-010893</t>
  </si>
  <si>
    <t>REQ-2022-010895</t>
  </si>
  <si>
    <t>REQ-2022-010926</t>
  </si>
  <si>
    <t>REQ-2022-010933</t>
  </si>
  <si>
    <t>REQ-2022-010938</t>
  </si>
  <si>
    <t>REQ-2022-010944</t>
  </si>
  <si>
    <t>REQ-2022-010945</t>
  </si>
  <si>
    <t>REQ-2022-011013</t>
  </si>
  <si>
    <t>REQ-2022-011025</t>
  </si>
  <si>
    <t>REQ-2022-011027</t>
  </si>
  <si>
    <t>REQ-2022-011042</t>
  </si>
  <si>
    <t>REQ-2022-011045</t>
  </si>
  <si>
    <t>REQ-2022-011049</t>
  </si>
  <si>
    <t>REQ-2022-011051</t>
  </si>
  <si>
    <t>REQ-2022-011052</t>
  </si>
  <si>
    <t>REQ-2022-011073</t>
  </si>
  <si>
    <t>REQ-2022-011075</t>
  </si>
  <si>
    <t>REQ-2022-011078</t>
  </si>
  <si>
    <t>REQ-2022-010970</t>
  </si>
  <si>
    <t>Age Does not reach OB</t>
  </si>
  <si>
    <t>REQ-2022-011118</t>
  </si>
  <si>
    <t>REQ-2022-011353</t>
  </si>
  <si>
    <t xml:space="preserve"> BA-01779749 - REQ-2022-011353 </t>
  </si>
  <si>
    <t>REQ-2022-011377</t>
  </si>
  <si>
    <t xml:space="preserve"> BA-01781419 - REQ-2022-011377 </t>
  </si>
  <si>
    <t>REQ-2022-011348</t>
  </si>
  <si>
    <t>REQ-2022-010894</t>
  </si>
  <si>
    <t xml:space="preserve"> BA-02142256 - REQ-2022-010894 </t>
  </si>
  <si>
    <t>REQ-2022-011128</t>
  </si>
  <si>
    <t>REQ-2022-011129</t>
  </si>
  <si>
    <t>REQ-2022-011194</t>
  </si>
  <si>
    <t xml:space="preserve"> BA-01904773 - REQ-2022-011194 </t>
  </si>
  <si>
    <t>REQ-2022-011130</t>
  </si>
  <si>
    <t xml:space="preserve"> BA-400028558 - REQ-2022-011130 </t>
  </si>
  <si>
    <t>REQ-2022-011212</t>
  </si>
  <si>
    <t>BA-01781339 - REQ-2022-011212</t>
  </si>
  <si>
    <t>REQ-2022-011250</t>
  </si>
  <si>
    <t xml:space="preserve">FUnding </t>
  </si>
  <si>
    <t>REQ-2022-011279</t>
  </si>
  <si>
    <t xml:space="preserve"> BA-0274509 - REQ-2022-011279 </t>
  </si>
  <si>
    <t>REQ-2022-011283</t>
  </si>
  <si>
    <t xml:space="preserve"> BA-01780141 - REQ-2022-011283 </t>
  </si>
  <si>
    <t>REQ-2022-011131</t>
  </si>
  <si>
    <t xml:space="preserve">NO aSSET fOUND </t>
  </si>
  <si>
    <t>REQ-2022-011132</t>
  </si>
  <si>
    <t xml:space="preserve"> BA-40024726 - REQ-2022-001132 </t>
  </si>
  <si>
    <t>REQ-2022-010855</t>
  </si>
  <si>
    <t xml:space="preserve"> BA-01777971 - REQ-2022-010855 </t>
  </si>
  <si>
    <t>REQ-2022-010837</t>
  </si>
  <si>
    <t xml:space="preserve"> BA-01777971 - REQ-2022-010837 </t>
  </si>
  <si>
    <t>Completion</t>
  </si>
  <si>
    <t xml:space="preserve">Amount </t>
  </si>
  <si>
    <t xml:space="preserve">Site </t>
  </si>
  <si>
    <t xml:space="preserve">Spend Category </t>
  </si>
  <si>
    <t>Company</t>
  </si>
  <si>
    <t>Memo</t>
  </si>
  <si>
    <t>Suggested Asset</t>
  </si>
  <si>
    <t>2nd Suggestion</t>
  </si>
  <si>
    <t>REQ-2022-005904</t>
  </si>
  <si>
    <t>REQ-2022-008748</t>
  </si>
  <si>
    <t>REQ-2022-009634</t>
  </si>
  <si>
    <t>REQ-2022-009637</t>
  </si>
  <si>
    <t>REQ-2022-009939</t>
  </si>
  <si>
    <t>REQ-2022-010173</t>
  </si>
  <si>
    <t>REQ-2022-010175</t>
  </si>
  <si>
    <t>REQ-2022-010274</t>
  </si>
  <si>
    <t>no asset found</t>
  </si>
  <si>
    <t>REQ-2022-010532</t>
  </si>
  <si>
    <t>REQ-2022-010656</t>
  </si>
  <si>
    <t>REQ-2022-010805</t>
  </si>
  <si>
    <t>REQ-2022-010929</t>
  </si>
  <si>
    <t>REQ-2022-010937</t>
  </si>
  <si>
    <t>REQ-2022-011053</t>
  </si>
  <si>
    <t>REQ-2022-011059</t>
  </si>
  <si>
    <t>REQ-2022-011094</t>
  </si>
  <si>
    <t>REQ-2022-011186</t>
  </si>
  <si>
    <t>REQ-2022-011187</t>
  </si>
  <si>
    <t>REQ-2022-011249</t>
  </si>
  <si>
    <t>REQ-2022-011356</t>
  </si>
  <si>
    <t>REQ-2022-011367</t>
  </si>
  <si>
    <t>REQ-2022-011371</t>
  </si>
  <si>
    <t>REQ-2022-011380</t>
  </si>
  <si>
    <t>REQ-2022-011395</t>
  </si>
  <si>
    <t>REQ-2022-011396</t>
  </si>
  <si>
    <t>REQ-2022-011415</t>
  </si>
  <si>
    <t>REQ-2022-011416</t>
  </si>
  <si>
    <t>REQ-2022-011439</t>
  </si>
  <si>
    <t>REQ-2022-011473</t>
  </si>
  <si>
    <t>REQ-2022-011500</t>
  </si>
  <si>
    <t>REQ-2022-011546</t>
  </si>
  <si>
    <t>REQ-2022-011551</t>
  </si>
  <si>
    <t>REQ-2022-011564</t>
  </si>
  <si>
    <t>REQ-2022-011568</t>
  </si>
  <si>
    <t>REQ-2022-011575</t>
  </si>
  <si>
    <t>REQ-2022-011577</t>
  </si>
  <si>
    <t>REQ-2022-011578</t>
  </si>
  <si>
    <t>REQ-2022-011597</t>
  </si>
  <si>
    <t>REQ-2022-011621</t>
  </si>
  <si>
    <t>REQ-2022-011647</t>
  </si>
  <si>
    <t>REQ-2022-011649</t>
  </si>
  <si>
    <t>REQ-2022-011673</t>
  </si>
  <si>
    <t>REQ-2022-011699</t>
  </si>
  <si>
    <t>REQ-2022-011706</t>
  </si>
  <si>
    <t>REQ-2022-011708</t>
  </si>
  <si>
    <t>REQ-2022-011711</t>
  </si>
  <si>
    <t>ls</t>
  </si>
  <si>
    <t>REQ-2022-011716</t>
  </si>
  <si>
    <t>REQ-2022-011717</t>
  </si>
  <si>
    <t>REQ-2022-011731</t>
  </si>
  <si>
    <t>REQ-2022-011735</t>
  </si>
  <si>
    <t>REQ-2022-011741</t>
  </si>
  <si>
    <t>REQ-2022-011744</t>
  </si>
  <si>
    <t>REQ-2022-011759</t>
  </si>
  <si>
    <t>REQ-2022-011761</t>
  </si>
  <si>
    <t>REQ-2022-011791</t>
  </si>
  <si>
    <t>REQ-2022-011798</t>
  </si>
  <si>
    <t>REQ-2022-011801</t>
  </si>
  <si>
    <t>REQ-2022-011810</t>
  </si>
  <si>
    <t>REQ-2022-011816</t>
  </si>
  <si>
    <t>REQ-2022-011822</t>
  </si>
  <si>
    <t>REQ-2022-011824</t>
  </si>
  <si>
    <t>REQ-2022-011827</t>
  </si>
  <si>
    <t>REQ-2022-011842</t>
  </si>
  <si>
    <t>REQ-2022-011849</t>
  </si>
  <si>
    <t>REQ-2022-011888</t>
  </si>
  <si>
    <t>REQ-2022-011895</t>
  </si>
  <si>
    <t>REQ-2022-011897</t>
  </si>
  <si>
    <t>REQ-2022-011898</t>
  </si>
  <si>
    <t>REQ-2022-011938</t>
  </si>
  <si>
    <t>REQ-2022-011941</t>
  </si>
  <si>
    <t>REQ-2022-011942</t>
  </si>
  <si>
    <t>REQ-2022-011951</t>
  </si>
  <si>
    <t>REQ-2022-011954</t>
  </si>
  <si>
    <t>REQ-2022-011999</t>
  </si>
  <si>
    <t>REQ-2022-012001</t>
  </si>
  <si>
    <t>REQ-2022-012029</t>
  </si>
  <si>
    <t>REQ-2022-012033</t>
  </si>
  <si>
    <t>REQ-2022-012050</t>
  </si>
  <si>
    <t xml:space="preserve"> BA-02555018 - REQ-2022-01205 </t>
  </si>
  <si>
    <t>REQ-2022-012064</t>
  </si>
  <si>
    <t>No Age Given</t>
  </si>
  <si>
    <t>REQ-2022-012072</t>
  </si>
  <si>
    <t xml:space="preserve"> BA-01777920 - REQ-2022-012072 </t>
  </si>
  <si>
    <t>REQ-2022-012074</t>
  </si>
  <si>
    <t xml:space="preserve"> BA-01777920 - REQ-2022-012074 </t>
  </si>
  <si>
    <t>REQ-2022-012077</t>
  </si>
  <si>
    <t xml:space="preserve"> BA-01781443 - REQ-2022-012077 
</t>
  </si>
  <si>
    <t>REQ-2022-012081</t>
  </si>
  <si>
    <t>REQ-2022-012086</t>
  </si>
  <si>
    <t xml:space="preserve"> BA-02413386 - REQ-2022-012086 
</t>
  </si>
  <si>
    <t>REQ-2022-012091</t>
  </si>
  <si>
    <t xml:space="preserve"> BA-02592741 - REQ-2022-012091 </t>
  </si>
  <si>
    <t>REQ-2022-012097</t>
  </si>
  <si>
    <t>BA-02592741 Asset Disposed</t>
  </si>
  <si>
    <t>REQ-2022-012136</t>
  </si>
  <si>
    <t>REQ-2022-012155</t>
  </si>
  <si>
    <t xml:space="preserve"> BA-01780555 - REQ-2022-012155 </t>
  </si>
  <si>
    <t>REQ-2022-012190</t>
  </si>
  <si>
    <t xml:space="preserve">ZDD -  BA-01364252 - REQ-2022-012190 
</t>
  </si>
  <si>
    <t xml:space="preserve"> </t>
  </si>
  <si>
    <t>REQ-2022-012234</t>
  </si>
  <si>
    <t>REQ-2022-012247</t>
  </si>
  <si>
    <t xml:space="preserve">New Asset </t>
  </si>
  <si>
    <t>REQ-2022-012261</t>
  </si>
  <si>
    <t>`</t>
  </si>
  <si>
    <t>REQ-2022-012302</t>
  </si>
  <si>
    <t xml:space="preserve"> BA-02261600 - REQ-2022-012302 </t>
  </si>
  <si>
    <t>REQ-2022-012309</t>
  </si>
  <si>
    <t xml:space="preserve">Asset Not Found </t>
  </si>
  <si>
    <t>REQ-2022-012352</t>
  </si>
  <si>
    <t>REQ-2022-012354</t>
  </si>
  <si>
    <t xml:space="preserve">ZDD -  BA-02592898 - REQ-2022-012354 
</t>
  </si>
  <si>
    <t>REQ-2022-012356</t>
  </si>
  <si>
    <t xml:space="preserve"> BA-01780088 - REQ-2022-012356 
</t>
  </si>
  <si>
    <t>REQ-2022-012506</t>
  </si>
  <si>
    <t>REQ-2022-008986</t>
  </si>
  <si>
    <t>REQ-2022-011725</t>
  </si>
  <si>
    <t>REQ-2022-011804</t>
  </si>
  <si>
    <t>REQ-2022-011820</t>
  </si>
  <si>
    <t>REQ-2022-011829</t>
  </si>
  <si>
    <t>REQ-2022-011891</t>
  </si>
  <si>
    <t>REQ-2022-012045</t>
  </si>
  <si>
    <t>REQ-2022-012098</t>
  </si>
  <si>
    <t>REQ-2022-012099</t>
  </si>
  <si>
    <t>REQ-2022-012127</t>
  </si>
  <si>
    <t>REQ-2022-012150</t>
  </si>
  <si>
    <t>REQ-2022-012165</t>
  </si>
  <si>
    <t>REQ-2022-012180</t>
  </si>
  <si>
    <t>REQ-2022-012184</t>
  </si>
  <si>
    <t>REQ-2022-012189</t>
  </si>
  <si>
    <t>REQ-2022-012260</t>
  </si>
  <si>
    <t>REQ-2022-012299</t>
  </si>
  <si>
    <t>REQ-2022-012305</t>
  </si>
  <si>
    <t>REQ-2022-012306</t>
  </si>
  <si>
    <t>REQ-2022-012308</t>
  </si>
  <si>
    <t>REQ-2022-012341</t>
  </si>
  <si>
    <t>REQ-2022-012355</t>
  </si>
  <si>
    <t>REQ-2022-012377</t>
  </si>
  <si>
    <t>REQ-2022-012402</t>
  </si>
  <si>
    <t>REQ-2022-012405</t>
  </si>
  <si>
    <t>REQ-2022-012409</t>
  </si>
  <si>
    <t>REQ-2022-012413</t>
  </si>
  <si>
    <t>REQ-2022-012415</t>
  </si>
  <si>
    <t>REQ-2022-012420</t>
  </si>
  <si>
    <t>REQ-2022-012422</t>
  </si>
  <si>
    <t>REQ-2022-012425</t>
  </si>
  <si>
    <t>REQ-2022-012443</t>
  </si>
  <si>
    <t>REQ-2022-012472</t>
  </si>
  <si>
    <t>REQ-2022-012474</t>
  </si>
  <si>
    <t>REQ-2022-012499</t>
  </si>
  <si>
    <t>REQ-2022-012507</t>
  </si>
  <si>
    <t>REQ-2022-012514</t>
  </si>
  <si>
    <t>REQ-2022-012518</t>
  </si>
  <si>
    <t>REQ-2022-012533</t>
  </si>
  <si>
    <t>REQ-2022-012557</t>
  </si>
  <si>
    <t xml:space="preserve"> BA-01780096 - REQ-2022-012557 </t>
  </si>
  <si>
    <t>REQ-2022-012563</t>
  </si>
  <si>
    <t xml:space="preserve"> BA-02143005 - REQ-2022-012563 </t>
  </si>
  <si>
    <t>REQ-2022-012582</t>
  </si>
  <si>
    <t>NO Age Given</t>
  </si>
  <si>
    <t>REQ-2022-012587</t>
  </si>
  <si>
    <t>BA-40032511 - REQ-2022-012587</t>
  </si>
  <si>
    <t>REQ-2022-012599</t>
  </si>
  <si>
    <t xml:space="preserve"> BA-02260893 - REQ-2022-012599 </t>
  </si>
  <si>
    <t>REQ-2022-012649</t>
  </si>
  <si>
    <t xml:space="preserve"> BA-02634103 - REQ-2022-012649 
</t>
  </si>
  <si>
    <t>REQ-2022-012681</t>
  </si>
  <si>
    <t xml:space="preserve">ZDD  BA-01778738 - REQ-2022-012681 
</t>
  </si>
  <si>
    <t>REQ-2022-012692</t>
  </si>
  <si>
    <t xml:space="preserve"> BA-02143005 - REQ-2022-012692 
</t>
  </si>
  <si>
    <t>REQ-2022-012728</t>
  </si>
  <si>
    <t xml:space="preserve"> BA-01887758 - REQ-2022-012728 
</t>
  </si>
  <si>
    <t>REQ-2022-012729</t>
  </si>
  <si>
    <t xml:space="preserve"> BA-01918016 - REQ-2022-012729 
</t>
  </si>
  <si>
    <t>REQ-2022-012733</t>
  </si>
  <si>
    <t xml:space="preserve"> BA-40028170 - REQ-2022-012733 </t>
  </si>
  <si>
    <t>REQ-2022-012736</t>
  </si>
  <si>
    <t xml:space="preserve"> BA-02193512 - REQ-2022-012736 </t>
  </si>
  <si>
    <t>REQ-2022-012738</t>
  </si>
  <si>
    <t>REQ-2022-012751</t>
  </si>
  <si>
    <t xml:space="preserve"> BA-01366776 - REQ-2022-012751 
</t>
  </si>
  <si>
    <t>REQ-2022-012762</t>
  </si>
  <si>
    <t xml:space="preserve"> BA-01778527 - REQ-2022-012762 </t>
  </si>
  <si>
    <t>REQ-2022-012770</t>
  </si>
  <si>
    <t>BA-40000161  - REQ-2022-012770</t>
  </si>
  <si>
    <t>REQ-2022-012772</t>
  </si>
  <si>
    <t>BA-02248237 - REQ-2022-012772</t>
  </si>
  <si>
    <t>REQ-2022-012822</t>
  </si>
  <si>
    <t xml:space="preserve"> BA-01893162 - REQ-2022-012822 </t>
  </si>
  <si>
    <t>REQ-2022-012823</t>
  </si>
  <si>
    <t xml:space="preserve"> BA-02206361 - REQ-2022-012823 
</t>
  </si>
  <si>
    <t>REQ-2022-012825</t>
  </si>
  <si>
    <t xml:space="preserve">ZDD  BA-02592863 - REQ-2022-012825 
</t>
  </si>
  <si>
    <t>REQ-2022-012841</t>
  </si>
  <si>
    <t xml:space="preserve"> BA-02411401 - REQ-2022-012841 
</t>
  </si>
  <si>
    <t>REQ-2022-011280</t>
  </si>
  <si>
    <t>REQ-2022-011281</t>
  </si>
  <si>
    <t>REQ-2022-011316</t>
  </si>
  <si>
    <t>REQ-2022-011943</t>
  </si>
  <si>
    <t>REQ-2022-012057</t>
  </si>
  <si>
    <t>REQ-2022-012148</t>
  </si>
  <si>
    <t>REQ-2022-012408</t>
  </si>
  <si>
    <t>REQ-2022-012468</t>
  </si>
  <si>
    <t>REQ-2022-012511</t>
  </si>
  <si>
    <t>REQ-2022-012544</t>
  </si>
  <si>
    <t>REQ-2022-012551</t>
  </si>
  <si>
    <t>REQ-2022-012552</t>
  </si>
  <si>
    <t>REQ-2022-012553</t>
  </si>
  <si>
    <t>REQ-2022-012556</t>
  </si>
  <si>
    <t>REQ-2022-012602</t>
  </si>
  <si>
    <t>REQ-2022-012638</t>
  </si>
  <si>
    <t>REQ-2022-012650</t>
  </si>
  <si>
    <t>REQ-2022-012652</t>
  </si>
  <si>
    <t>REQ-2022-012656</t>
  </si>
  <si>
    <t>REQ-2022-012685</t>
  </si>
  <si>
    <t>REQ-2022-012741</t>
  </si>
  <si>
    <t xml:space="preserve">ZDD  BA-01347701 - REQ-2022-01741 
</t>
  </si>
  <si>
    <t>REQ-2022-012743</t>
  </si>
  <si>
    <t xml:space="preserve"> BA-01611014 - REQ-2022-01743 
</t>
  </si>
  <si>
    <t>REQ-2022-012747</t>
  </si>
  <si>
    <t>REQ-2022-012753</t>
  </si>
  <si>
    <t>REQ-2022-012761</t>
  </si>
  <si>
    <t>REQ-2022-012792</t>
  </si>
  <si>
    <t>REQ-2022-012800</t>
  </si>
  <si>
    <t>REQ-2022-012802</t>
  </si>
  <si>
    <t>REQ-2022-012809</t>
  </si>
  <si>
    <t>REQ-2022-012843</t>
  </si>
  <si>
    <t>REQ-2022-012847</t>
  </si>
  <si>
    <t>REQ-2022-012848</t>
  </si>
  <si>
    <t>REQ-2022-012858</t>
  </si>
  <si>
    <t>REQ-2022-012893</t>
  </si>
  <si>
    <t>REQ-2022-012895</t>
  </si>
  <si>
    <t>REQ-2022-012896</t>
  </si>
  <si>
    <t>REQ-2022-012899</t>
  </si>
  <si>
    <t>REQ-2022-012900</t>
  </si>
  <si>
    <t>REQ-2022-012918</t>
  </si>
  <si>
    <t>REQ-2022-012923</t>
  </si>
  <si>
    <t>REQ-2022-012940</t>
  </si>
  <si>
    <t>REQ-2022-012953</t>
  </si>
  <si>
    <t>REQ-2022-012977</t>
  </si>
  <si>
    <t>REQ-2022-012985</t>
  </si>
  <si>
    <t>REQ-2022-013063</t>
  </si>
  <si>
    <t xml:space="preserve"> BA-01875714 - REQ-2022-013063 
</t>
  </si>
  <si>
    <t>REQ-2022-013064</t>
  </si>
  <si>
    <t xml:space="preserve"> BA-01779108 - REQ-2022-013064 
</t>
  </si>
  <si>
    <t>REQ-2022-013099</t>
  </si>
  <si>
    <t xml:space="preserve"> BA-02143902 - REQ-2022-013099 </t>
  </si>
  <si>
    <t>REQ-2022-013122</t>
  </si>
  <si>
    <t xml:space="preserve"> BA-02694878 - REQ-2022-013122 
</t>
  </si>
  <si>
    <t>REQ-2022-013125</t>
  </si>
  <si>
    <t xml:space="preserve"> BA-01780002 - REQ-2022-013125 
</t>
  </si>
  <si>
    <t>REQ-2022-013138</t>
  </si>
  <si>
    <t>REQ-2022-013141</t>
  </si>
  <si>
    <t>REQ-2022-013143</t>
  </si>
  <si>
    <t xml:space="preserve"> BA-01346103 - REQ-2022-012649 
</t>
  </si>
  <si>
    <t>REQ-2022-013154</t>
  </si>
  <si>
    <t xml:space="preserve"> BA-01780029 - REQ-2022-013154 
</t>
  </si>
  <si>
    <t>REQ-2022-013159</t>
  </si>
  <si>
    <t>REQ-2022-013160</t>
  </si>
  <si>
    <t xml:space="preserve"> BA-01781443 - REQ-2022-013160 
</t>
  </si>
  <si>
    <t>REQ-2022-013161</t>
  </si>
  <si>
    <t>REQ-2022-013162</t>
  </si>
  <si>
    <t xml:space="preserve"> BA-02143857 - REQ-2022-013162 </t>
  </si>
  <si>
    <t>REQ-2022-013163</t>
  </si>
  <si>
    <t xml:space="preserve"> BA-02143443 - REQ-2022-013163 </t>
  </si>
  <si>
    <t>REQ-2022-013164</t>
  </si>
  <si>
    <t xml:space="preserve"> BA-02143566 - REQ-2022-013164 
</t>
  </si>
  <si>
    <t>REQ-2022-013165</t>
  </si>
  <si>
    <t xml:space="preserve"> BA-02358874 - REQ-2022-013165 
</t>
  </si>
  <si>
    <t>REQ-2022-013258</t>
  </si>
  <si>
    <t>REQ-2022-013289</t>
  </si>
  <si>
    <t xml:space="preserve">No asset Found </t>
  </si>
  <si>
    <t>REQ-2022-013320</t>
  </si>
  <si>
    <t xml:space="preserve"> BA-02144219 - REQ-2022-013320 
</t>
  </si>
  <si>
    <t>REQ-2022-013351</t>
  </si>
  <si>
    <t>REQ-2022-010492</t>
  </si>
  <si>
    <t>REQ-2022-012121</t>
  </si>
  <si>
    <t>REQ-2022-012571</t>
  </si>
  <si>
    <t>REQ-2022-012630</t>
  </si>
  <si>
    <t>REQ-2022-012824</t>
  </si>
  <si>
    <t>REQ-2022-012888</t>
  </si>
  <si>
    <t>REQ-2022-012934</t>
  </si>
  <si>
    <t>REQ-2022-012935</t>
  </si>
  <si>
    <t>REQ-2022-012936</t>
  </si>
  <si>
    <t>REQ-2022-013065</t>
  </si>
  <si>
    <t>REQ-2022-013066</t>
  </si>
  <si>
    <t>REQ-2022-013068</t>
  </si>
  <si>
    <t>REQ-2022-013085</t>
  </si>
  <si>
    <t>REQ-2022-013110</t>
  </si>
  <si>
    <t>REQ-2022-013113</t>
  </si>
  <si>
    <t>REQ-2022-013116</t>
  </si>
  <si>
    <t>REQ-2022-013157</t>
  </si>
  <si>
    <t>REQ-2022-013187</t>
  </si>
  <si>
    <t>REQ-2022-013249</t>
  </si>
  <si>
    <t>REQ-2022-013255</t>
  </si>
  <si>
    <t>REQ-2022-013256</t>
  </si>
  <si>
    <t>REQ-2022-013331</t>
  </si>
  <si>
    <t>REQ-2022-013334</t>
  </si>
  <si>
    <t>REQ-2022-013335</t>
  </si>
  <si>
    <t>REQ-2022-013337</t>
  </si>
  <si>
    <t>REQ-2022-013354</t>
  </si>
  <si>
    <t>REQ-2022-013423</t>
  </si>
  <si>
    <t>REQ-2022-013424</t>
  </si>
  <si>
    <t>REQ-2022-013425</t>
  </si>
  <si>
    <t>ZeroDollar</t>
  </si>
  <si>
    <t>REQ-2022-013427</t>
  </si>
  <si>
    <t>REQ-2022-013434</t>
  </si>
  <si>
    <t>REQ-2022-013449</t>
  </si>
  <si>
    <t>REQ-2022-013479</t>
  </si>
  <si>
    <t>REQ-2022-013492</t>
  </si>
  <si>
    <t>BA-02153872</t>
  </si>
  <si>
    <t>REQ-2022-013494</t>
  </si>
  <si>
    <t xml:space="preserve">BA-02238699 </t>
  </si>
  <si>
    <t>REQ-2022-013512</t>
  </si>
  <si>
    <t xml:space="preserve">BA-02343881 </t>
  </si>
  <si>
    <t>REQ-2022-013518</t>
  </si>
  <si>
    <t xml:space="preserve"> BA-02612103 - REQ-2022-012649 
</t>
  </si>
  <si>
    <t>REQ-2022-013578</t>
  </si>
  <si>
    <t xml:space="preserve"> BA-02634103 - REQ-2022-012648
</t>
  </si>
  <si>
    <t>REQ-2022-013581</t>
  </si>
  <si>
    <t xml:space="preserve">BA-02411401 </t>
  </si>
  <si>
    <t>REQ-2022-013585</t>
  </si>
  <si>
    <t>BA-02215427</t>
  </si>
  <si>
    <t>REQ-2022-013587</t>
  </si>
  <si>
    <t>BA-01783086 (Reno: Suite 209)</t>
  </si>
  <si>
    <t>REQ-2022-013595</t>
  </si>
  <si>
    <t xml:space="preserve">BA-02253861 </t>
  </si>
  <si>
    <t>REQ-2022-013598</t>
  </si>
  <si>
    <t xml:space="preserve">BA-02043434 </t>
  </si>
  <si>
    <t>REQ-2022-013599</t>
  </si>
  <si>
    <t xml:space="preserve">BA-02453370 </t>
  </si>
  <si>
    <t>REQ-2022-013619</t>
  </si>
  <si>
    <t xml:space="preserve">BA-02214854 </t>
  </si>
  <si>
    <t>REQ-2022-013622</t>
  </si>
  <si>
    <t>REQ-2022-013640</t>
  </si>
  <si>
    <t>REQ-2022-013670</t>
  </si>
  <si>
    <t>REQ-2022-011282</t>
  </si>
  <si>
    <t>REQ-2022-012397</t>
  </si>
  <si>
    <t>REQ-2022-012789</t>
  </si>
  <si>
    <t>REQ-2022-012956</t>
  </si>
  <si>
    <t>REQ-2022-013067</t>
  </si>
  <si>
    <t>REQ-2022-013087</t>
  </si>
  <si>
    <t>REQ-2022-013121</t>
  </si>
  <si>
    <t>REQ-2022-013153</t>
  </si>
  <si>
    <t>REQ-2022-013156</t>
  </si>
  <si>
    <t>REQ-2022-013173</t>
  </si>
  <si>
    <t>REQ-2022-013241</t>
  </si>
  <si>
    <t>REQ-2022-013338</t>
  </si>
  <si>
    <t>REQ-2022-013387</t>
  </si>
  <si>
    <t>REQ-2022-013482</t>
  </si>
  <si>
    <t>REQ-2022-013586</t>
  </si>
  <si>
    <t>REQ-2022-013589</t>
  </si>
  <si>
    <t>REQ-2022-013614</t>
  </si>
  <si>
    <t>REQ-2022-013624</t>
  </si>
  <si>
    <t>REQ-2022-013688</t>
  </si>
  <si>
    <t>REQ-2022-013694</t>
  </si>
  <si>
    <t>REQ-2022-013695</t>
  </si>
  <si>
    <t>REQ-2022-013697</t>
  </si>
  <si>
    <t>REQ-2022-013701</t>
  </si>
  <si>
    <t>REQ-2022-013704</t>
  </si>
  <si>
    <t>REQ-2022-013739</t>
  </si>
  <si>
    <t>REQ-2022-013743</t>
  </si>
  <si>
    <t>REQ-2022-013746</t>
  </si>
  <si>
    <t>REQ-2022-013757</t>
  </si>
  <si>
    <t>REQ-2022-013761</t>
  </si>
  <si>
    <t>REQ-2022-013769</t>
  </si>
  <si>
    <t>REQ-2022-013771</t>
  </si>
  <si>
    <t>REQ-2022-013789</t>
  </si>
  <si>
    <t>REQ-2022-013791</t>
  </si>
  <si>
    <t>REQ-2022-013792</t>
  </si>
  <si>
    <t>REQ-2022-013793</t>
  </si>
  <si>
    <t>REQ-2022-013794</t>
  </si>
  <si>
    <t>REQ-2022-013801</t>
  </si>
  <si>
    <t>REQ-2022-013802</t>
  </si>
  <si>
    <t>REQ-2022-013825</t>
  </si>
  <si>
    <t>REQ-2022-013838</t>
  </si>
  <si>
    <t>REQ-2022-013869</t>
  </si>
  <si>
    <t>REQ-2022-013882</t>
  </si>
  <si>
    <t>REQ-2022-013886</t>
  </si>
  <si>
    <t>REQ-2022-013889</t>
  </si>
  <si>
    <t>REQ-2022-013897</t>
  </si>
  <si>
    <t>REQ-2022-013905</t>
  </si>
  <si>
    <t>REQ-2022-013908</t>
  </si>
  <si>
    <t>REQ-2022-013921</t>
  </si>
  <si>
    <t>REQ-2022-013922</t>
  </si>
  <si>
    <t>REQ-2022-013923</t>
  </si>
  <si>
    <t>REQ-2022-013924</t>
  </si>
  <si>
    <t>REQ-2022-013925</t>
  </si>
  <si>
    <t>REQ-2022-013926</t>
  </si>
  <si>
    <t>REQ-2022-013931</t>
  </si>
  <si>
    <t>REQ-2022-013934</t>
  </si>
  <si>
    <t>REQ-2022-013937</t>
  </si>
  <si>
    <t>REQ-2022-013943</t>
  </si>
  <si>
    <t>REQ-2022-013945</t>
  </si>
  <si>
    <t>REQ-2022-013948</t>
  </si>
  <si>
    <t>REQ-2022-013955</t>
  </si>
  <si>
    <t>REQ-2022-013979</t>
  </si>
  <si>
    <t>REQ-2022-014016</t>
  </si>
  <si>
    <t>REQ-2022-014024</t>
  </si>
  <si>
    <t>REQ-2022-014028</t>
  </si>
  <si>
    <t>REQ-2022-014029</t>
  </si>
  <si>
    <t>REQ-2022-014030</t>
  </si>
  <si>
    <t>REQ-2022-014031</t>
  </si>
  <si>
    <t>REQ-2022-014038</t>
  </si>
  <si>
    <t>REQ-2022-014039</t>
  </si>
  <si>
    <t>REQ-2022-014040</t>
  </si>
  <si>
    <t>REQ-2022-014041</t>
  </si>
  <si>
    <t>REQ-2022-014042</t>
  </si>
  <si>
    <t>REQ-2022-014043</t>
  </si>
  <si>
    <t>REQ-2022-014044</t>
  </si>
  <si>
    <t>REQ-2022-014050</t>
  </si>
  <si>
    <t>REQ-2022-014062</t>
  </si>
  <si>
    <t>REQ-2022-014068</t>
  </si>
  <si>
    <t>REQ-2022-014073</t>
  </si>
  <si>
    <t>REQ-2022-014075</t>
  </si>
  <si>
    <t>REQ-2022-014076</t>
  </si>
  <si>
    <t>REQ-2022-014080</t>
  </si>
  <si>
    <t>REQ-2022-014090</t>
  </si>
  <si>
    <t>REQ-2022-014095</t>
  </si>
  <si>
    <t xml:space="preserve">ZDD  BA-01778551 - REQ-2022-014095 
</t>
  </si>
  <si>
    <t>REQ-2022-014099</t>
  </si>
  <si>
    <t xml:space="preserve"> BA-01778551 - REQ-2022-014099 
</t>
  </si>
  <si>
    <t>REQ-2022-014100</t>
  </si>
  <si>
    <t>New Installation No Disposal</t>
  </si>
  <si>
    <t>REQ-2022-014104</t>
  </si>
  <si>
    <t xml:space="preserve"> BA-01778551 - REQ-2022-014104 
</t>
  </si>
  <si>
    <t>BA-01778551 - REQ-2022-014104</t>
  </si>
  <si>
    <t>REQ-2022-014108</t>
  </si>
  <si>
    <t xml:space="preserve"> BA-01780125 - REQ-2022-014108 
</t>
  </si>
  <si>
    <t>BA-01780125 - REQ-2022-014108</t>
  </si>
  <si>
    <t>REQ-2022-014112</t>
  </si>
  <si>
    <t>BA-02042554 - REQ-2022-014234</t>
  </si>
  <si>
    <t>REQ-2022-014115</t>
  </si>
  <si>
    <t>BA-02633899 - REQ-2022-014308</t>
  </si>
  <si>
    <t>REQ-2022-014117</t>
  </si>
  <si>
    <t>BA-02143814 - REQ-2022-014385</t>
  </si>
  <si>
    <t>REQ-2022-014119</t>
  </si>
  <si>
    <t>BA-02142985 - REQ-2022-014474</t>
  </si>
  <si>
    <t>REQ-2022-014136</t>
  </si>
  <si>
    <t>BA-02633291 - REQ-2022-014767</t>
  </si>
  <si>
    <t>REQ-2022-014144</t>
  </si>
  <si>
    <t>BA-02261669 - REQ-2022-014839</t>
  </si>
  <si>
    <t>REQ-2022-014184</t>
  </si>
  <si>
    <t>BA-01779204 - REQ-2022-014862</t>
  </si>
  <si>
    <t>REQ-2022-014185</t>
  </si>
  <si>
    <t>BA-02141616 - REQ-2022-014904</t>
  </si>
  <si>
    <t>REQ-2022-014186</t>
  </si>
  <si>
    <t>BA-02634381 - REQ-2022-014905</t>
  </si>
  <si>
    <t>REQ-2022-014192</t>
  </si>
  <si>
    <t>BA-02296626 - REQ-2022-014795</t>
  </si>
  <si>
    <t>REQ-2022-014197</t>
  </si>
  <si>
    <t>BA-02391551 -REQ-2022-013254</t>
  </si>
  <si>
    <t>BA-02691984 - REQ-2022-014808</t>
  </si>
  <si>
    <t>REQ-2022-014198</t>
  </si>
  <si>
    <t xml:space="preserve"> BA-02042554 - REQ-2022-014234 
</t>
  </si>
  <si>
    <t>BA-02141595 - REQ-2022-014811</t>
  </si>
  <si>
    <t>REQ-2022-014211</t>
  </si>
  <si>
    <t>Ba-02521513 - rEQ-2022-014211</t>
  </si>
  <si>
    <t>BA-02391551 - REQ-2022-014197</t>
  </si>
  <si>
    <t>REQ-2022-014213</t>
  </si>
  <si>
    <t>BA-02042538 - REQ-2022-014377</t>
  </si>
  <si>
    <t>REQ-2022-014214</t>
  </si>
  <si>
    <t>BA-02554816 - REQ-2022-014214</t>
  </si>
  <si>
    <t>BA-40035499 - REQ-2022-014379</t>
  </si>
  <si>
    <t>REQ-2022-014234</t>
  </si>
  <si>
    <t>BA-02185070 - REQ-2022-014503</t>
  </si>
  <si>
    <t>REQ-2022-014247</t>
  </si>
  <si>
    <t>BA-02391551 -REQ-2022-014247</t>
  </si>
  <si>
    <t>BA-01930082 - REQ-2022-014763</t>
  </si>
  <si>
    <t>REQ-2022-014259</t>
  </si>
  <si>
    <t>BA-02639641 - REQ-2022-014797</t>
  </si>
  <si>
    <t>REQ-2022-014260</t>
  </si>
  <si>
    <t xml:space="preserve">ZDD  BA-01345385 - REQ-2022-014260 
</t>
  </si>
  <si>
    <t>BA-02477697 - REQ-2022-014813</t>
  </si>
  <si>
    <t>REQ-2022-014261</t>
  </si>
  <si>
    <t xml:space="preserve"> ZDD BA-02634023 - REQ-2022-014261 </t>
  </si>
  <si>
    <t>BA-02742438 - REQ-2022-014888</t>
  </si>
  <si>
    <t>REQ-2022-014262</t>
  </si>
  <si>
    <t>ZDD No aSSET fOUND</t>
  </si>
  <si>
    <t>BA-02417651 - REQ-2022-014913</t>
  </si>
  <si>
    <t>REQ-2022-014264</t>
  </si>
  <si>
    <t>BA-02142934 - REQ-2022-015140</t>
  </si>
  <si>
    <t>REQ-2022-014266</t>
  </si>
  <si>
    <t>BA-02182039 - REQ-2022-015145</t>
  </si>
  <si>
    <t>REQ-2022-014267</t>
  </si>
  <si>
    <t xml:space="preserve">ZDD  BA-02343385 - REQ-2022-014267
</t>
  </si>
  <si>
    <t>BA-01951705 - REQ-2022-015145</t>
  </si>
  <si>
    <t>REQ-2022-014272</t>
  </si>
  <si>
    <t>BA-02500181 - REQ-2022-015146</t>
  </si>
  <si>
    <t>REQ-2022-014273</t>
  </si>
  <si>
    <t xml:space="preserve">ZDD  BA-01778447 - REQ-2022-014273 
</t>
  </si>
  <si>
    <t>BA-40026044 - REQ-2022-015150</t>
  </si>
  <si>
    <t>REQ-2022-014308</t>
  </si>
  <si>
    <t xml:space="preserve">BA-02633899 - REQ-2022-014308
</t>
  </si>
  <si>
    <t>BA-02623252 - REQ-2022-015275</t>
  </si>
  <si>
    <t>REQ-2022-014328</t>
  </si>
  <si>
    <t>ZDD - BA-02593567</t>
  </si>
  <si>
    <t>REQ-2022-014345</t>
  </si>
  <si>
    <t xml:space="preserve">Pass No Asset Found </t>
  </si>
  <si>
    <t>REQ-2022-014377</t>
  </si>
  <si>
    <t xml:space="preserve"> BA-02042538 - REQ-2022-014377 </t>
  </si>
  <si>
    <t>REQ-2022-014379</t>
  </si>
  <si>
    <t xml:space="preserve"> BA-40035499 - REQ-2022-014379 </t>
  </si>
  <si>
    <t>REQ-2022-014385</t>
  </si>
  <si>
    <t xml:space="preserve"> BA-02143814 - REQ-2022-014385 </t>
  </si>
  <si>
    <t>REQ-2022-014436</t>
  </si>
  <si>
    <t xml:space="preserve">ZDD  BA-01346329 - REQ-2022-014436 </t>
  </si>
  <si>
    <t>REQ-2022-014474</t>
  </si>
  <si>
    <t xml:space="preserve"> BA-02142985 - REQ-2022-014474 </t>
  </si>
  <si>
    <t>REQ-2022-014503</t>
  </si>
  <si>
    <t xml:space="preserve"> BA-02185070 - REQ-2022-014503 </t>
  </si>
  <si>
    <t>REQ-2022-014565</t>
  </si>
  <si>
    <t xml:space="preserve">ZDD Disposal  BA-01775650 - REQ-2022-014565 
</t>
  </si>
  <si>
    <t>REQ-2022-009521</t>
  </si>
  <si>
    <t>REQ-2022-012390</t>
  </si>
  <si>
    <t>REQ-2022-013155</t>
  </si>
  <si>
    <t>REQ-2022-013988</t>
  </si>
  <si>
    <t>REQ-2022-014107</t>
  </si>
  <si>
    <t>REQ-2022-014249</t>
  </si>
  <si>
    <t>REQ-2022-014253</t>
  </si>
  <si>
    <t>REQ-2022-014290</t>
  </si>
  <si>
    <t>REQ-2022-014437</t>
  </si>
  <si>
    <t>REQ-2022-014453</t>
  </si>
  <si>
    <t>REQ-2022-014454</t>
  </si>
  <si>
    <t>REQ-2022-014482</t>
  </si>
  <si>
    <t>REQ-2022-014484</t>
  </si>
  <si>
    <t>REQ-2022-014485</t>
  </si>
  <si>
    <t>REQ-2022-014519</t>
  </si>
  <si>
    <t>REQ-2022-014537</t>
  </si>
  <si>
    <t>REQ-2022-014556</t>
  </si>
  <si>
    <t>REQ-2022-014576</t>
  </si>
  <si>
    <t>REQ-2022-014577</t>
  </si>
  <si>
    <t>REQ-2022-014593</t>
  </si>
  <si>
    <t>REQ-2022-014594</t>
  </si>
  <si>
    <t>REQ-2022-014596</t>
  </si>
  <si>
    <t>REQ-2022-014610</t>
  </si>
  <si>
    <t>REQ-2022-014617</t>
  </si>
  <si>
    <t>REQ-2022-014650</t>
  </si>
  <si>
    <t>REQ-2022-014651</t>
  </si>
  <si>
    <t>REQ-2022-014665</t>
  </si>
  <si>
    <t>REQ-2022-014686</t>
  </si>
  <si>
    <t>REQ-2022-014715</t>
  </si>
  <si>
    <t>REQ-2022-014734</t>
  </si>
  <si>
    <t>REQ-2022-014741</t>
  </si>
  <si>
    <t>REQ-2022-014742</t>
  </si>
  <si>
    <t>REQ-2022-014743</t>
  </si>
  <si>
    <t>REQ-2022-014749</t>
  </si>
  <si>
    <t>REQ-2022-014750</t>
  </si>
  <si>
    <t>REQ-2022-014751</t>
  </si>
  <si>
    <t>REQ-2022-014752</t>
  </si>
  <si>
    <t>REQ-2022-014761</t>
  </si>
  <si>
    <t>REQ-2022-014763</t>
  </si>
  <si>
    <t xml:space="preserve"> BA-01930082 - REQ-2022-014763 </t>
  </si>
  <si>
    <t>REQ-2022-014765</t>
  </si>
  <si>
    <t>REQ-2022-014767</t>
  </si>
  <si>
    <t xml:space="preserve"> BA-02633291 - REQ-2022-014767</t>
  </si>
  <si>
    <t>REQ-2022-014773</t>
  </si>
  <si>
    <t>REQ-2022-014795</t>
  </si>
  <si>
    <t xml:space="preserve"> BA-02296626 - REQ-2022-014795 </t>
  </si>
  <si>
    <t>REQ-2022-014797</t>
  </si>
  <si>
    <t xml:space="preserve"> BA-02639641 - REQ-2022-014797 </t>
  </si>
  <si>
    <t>REQ-2022-014808</t>
  </si>
  <si>
    <t xml:space="preserve"> BA-02691984 - REQ-2022-014808 </t>
  </si>
  <si>
    <t>REQ-2022-014811</t>
  </si>
  <si>
    <t xml:space="preserve"> BA-02141595 - REQ-2022-014811 </t>
  </si>
  <si>
    <t>REQ-2022-014813</t>
  </si>
  <si>
    <t xml:space="preserve"> BA-02477697 - REQ-2022-014813 </t>
  </si>
  <si>
    <t>REQ-2022-014839</t>
  </si>
  <si>
    <t xml:space="preserve"> BA-02261669 - REQ-2022-014839 </t>
  </si>
  <si>
    <t>REQ-2022-014862</t>
  </si>
  <si>
    <t xml:space="preserve"> BA-01779204 - REQ-2022-014862 </t>
  </si>
  <si>
    <t>REQ-2022-014888</t>
  </si>
  <si>
    <t xml:space="preserve"> BA-02742438 - REQ-2022-014888 </t>
  </si>
  <si>
    <t>REQ-2022-014889</t>
  </si>
  <si>
    <t>REQ-2022-014904</t>
  </si>
  <si>
    <t xml:space="preserve"> BA-02141616 - REQ-2022-014904</t>
  </si>
  <si>
    <t>REQ-2022-014905</t>
  </si>
  <si>
    <t xml:space="preserve"> BA-02634381 - REQ-2022-014905 </t>
  </si>
  <si>
    <t>REQ-2022-014913</t>
  </si>
  <si>
    <t>BA-02461346 - REQ-2022-014913</t>
  </si>
  <si>
    <t>REQ-2022-014935</t>
  </si>
  <si>
    <t xml:space="preserve">ZDD No ASset Found </t>
  </si>
  <si>
    <t>REQ-2022-014936</t>
  </si>
  <si>
    <t>REQ-2022-014958</t>
  </si>
  <si>
    <t>REQ-2022-013124</t>
  </si>
  <si>
    <t>REQ-2022-014361</t>
  </si>
  <si>
    <t>REQ-2022-014421</t>
  </si>
  <si>
    <t>REQ-2022-014605</t>
  </si>
  <si>
    <t>REQ-2022-014652</t>
  </si>
  <si>
    <t>REQ-2022-014674</t>
  </si>
  <si>
    <t>REQ-2022-014762</t>
  </si>
  <si>
    <t>REQ-2022-014780</t>
  </si>
  <si>
    <t>REQ-2022-014784</t>
  </si>
  <si>
    <t>REQ-2022-014796</t>
  </si>
  <si>
    <t>REQ-2022-014891</t>
  </si>
  <si>
    <t>REQ-2022-014932</t>
  </si>
  <si>
    <t>REQ-2022-014956</t>
  </si>
  <si>
    <t>REQ-2022-014972</t>
  </si>
  <si>
    <t>REQ-2022-014982</t>
  </si>
  <si>
    <t>REQ-2022-014991</t>
  </si>
  <si>
    <t>REQ-2022-015012</t>
  </si>
  <si>
    <t>REQ-2022-015013</t>
  </si>
  <si>
    <t>REQ-2022-015063</t>
  </si>
  <si>
    <t>REQ-2022-015065</t>
  </si>
  <si>
    <t>REQ-2022-015072</t>
  </si>
  <si>
    <t>REQ-2022-015073</t>
  </si>
  <si>
    <t>REQ-2022-015079</t>
  </si>
  <si>
    <t>REQ-2022-015080</t>
  </si>
  <si>
    <t>REQ-2022-015082</t>
  </si>
  <si>
    <t>REQ-2022-015089</t>
  </si>
  <si>
    <t>REQ-2022-015095</t>
  </si>
  <si>
    <t>REQ-2022-015140</t>
  </si>
  <si>
    <t>BA-02251346 - REQ-2022-015140</t>
  </si>
  <si>
    <t>REQ-2022-015145</t>
  </si>
  <si>
    <t>REQ-2022-015146</t>
  </si>
  <si>
    <t>BA-02251346 - REQ-2022-0115140</t>
  </si>
  <si>
    <t>REQ-2022-015150</t>
  </si>
  <si>
    <t>BA-04154346 - REQ-2022-0115150</t>
  </si>
  <si>
    <t>REQ-2022-015154</t>
  </si>
  <si>
    <t>REQ-2022-015157</t>
  </si>
  <si>
    <t>REQ-2022-015164</t>
  </si>
  <si>
    <t>REQ-2022-015170</t>
  </si>
  <si>
    <t>REQ-2022-015257</t>
  </si>
  <si>
    <t>REQ-2022-015275</t>
  </si>
  <si>
    <t>BA-02865342 - REQ-2022-014913</t>
  </si>
  <si>
    <t>REQ-2022-015329</t>
  </si>
  <si>
    <t>n.a</t>
  </si>
  <si>
    <t>REQ-2022-015338</t>
  </si>
  <si>
    <t>n/a</t>
  </si>
  <si>
    <t>REQ-2022-015374</t>
  </si>
  <si>
    <t>REQ-2022-013631</t>
  </si>
  <si>
    <t>REQ-2022-013636</t>
  </si>
  <si>
    <t>REQ-2022-014867</t>
  </si>
  <si>
    <t>REQ-2022-014868</t>
  </si>
  <si>
    <t>REQ-2022-014870</t>
  </si>
  <si>
    <t>REQ-2022-014874</t>
  </si>
  <si>
    <t>REQ-2022-015093</t>
  </si>
  <si>
    <t>REQ-2022-015172</t>
  </si>
  <si>
    <t>REQ-2022-015243</t>
  </si>
  <si>
    <t>REQ-2022-015245</t>
  </si>
  <si>
    <t>REQ-2022-015262</t>
  </si>
  <si>
    <t>REQ-2022-015265</t>
  </si>
  <si>
    <t>REQ-2022-015266</t>
  </si>
  <si>
    <t>REQ-2022-015283</t>
  </si>
  <si>
    <t>REQ-2022-015292</t>
  </si>
  <si>
    <t>reviewed</t>
  </si>
  <si>
    <t>REQ-2022-015333</t>
  </si>
  <si>
    <t>REQ-2022-015357</t>
  </si>
  <si>
    <t>REQ-2022-015358</t>
  </si>
  <si>
    <t>REQ-2022-015381</t>
  </si>
  <si>
    <t>REQ-2022-015386</t>
  </si>
  <si>
    <t>REQ-2022-015398</t>
  </si>
  <si>
    <t>REQ-2022-015399</t>
  </si>
  <si>
    <t>REQ-2022-015400</t>
  </si>
  <si>
    <t>REQ-2022-015531</t>
  </si>
  <si>
    <t>REQ-2022-015592</t>
  </si>
  <si>
    <t>REQ-2022-010990</t>
  </si>
  <si>
    <t>REQ-2022-014769</t>
  </si>
  <si>
    <t>REQ-2022-015091</t>
  </si>
  <si>
    <t>REQ-2022-015092</t>
  </si>
  <si>
    <t>REQ-2022-015094</t>
  </si>
  <si>
    <t>REQ-2022-015206</t>
  </si>
  <si>
    <t>REQ-2022-015207</t>
  </si>
  <si>
    <t>REQ-2022-015433</t>
  </si>
  <si>
    <t>REQ-2022-015483</t>
  </si>
  <si>
    <t>REQ-2022-015490</t>
  </si>
  <si>
    <t>REQ-2022-015491</t>
  </si>
  <si>
    <t>REQ-2022-015501</t>
  </si>
  <si>
    <t>REQ-2022-015504</t>
  </si>
  <si>
    <t>REQ-2022-015505</t>
  </si>
  <si>
    <t>REQ-2022-015507</t>
  </si>
  <si>
    <t>REQ-2022-015530</t>
  </si>
  <si>
    <t>REQ-2022-015556</t>
  </si>
  <si>
    <t>REQ-2022-015557</t>
  </si>
  <si>
    <t>REQ-2022-015558</t>
  </si>
  <si>
    <t>REQ-2022-015566</t>
  </si>
  <si>
    <t>REQ-2022-015591</t>
  </si>
  <si>
    <t>REQ-2022-015594</t>
  </si>
  <si>
    <t>REQ-2022-015601</t>
  </si>
  <si>
    <t>REQ-2022-015609</t>
  </si>
  <si>
    <t>No Disposal yet as per Matt</t>
  </si>
  <si>
    <t>REQ-2022-015646</t>
  </si>
  <si>
    <t>REQ-2022-015655</t>
  </si>
  <si>
    <t>REQ-2022-015669</t>
  </si>
  <si>
    <t>REQ-2022-015724</t>
  </si>
  <si>
    <t>REQ-2022-015726</t>
  </si>
  <si>
    <t>REQ-2022-015729</t>
  </si>
  <si>
    <t>REQ-2022-015775</t>
  </si>
  <si>
    <t>REQ-2022-015805</t>
  </si>
  <si>
    <t>REQ-2022-015892</t>
  </si>
  <si>
    <t>REQ-2022-016014</t>
  </si>
  <si>
    <t>REQ-2022-016024</t>
  </si>
  <si>
    <t>REQ-2022-016029</t>
  </si>
  <si>
    <t>REQ-2022-016125</t>
  </si>
  <si>
    <t>REQ-2022-014093</t>
  </si>
  <si>
    <t>REQ-2022-014126</t>
  </si>
  <si>
    <t>REQ-2022-015546</t>
  </si>
  <si>
    <t>REQ-2022-015637</t>
  </si>
  <si>
    <t>REQ-2022-015652</t>
  </si>
  <si>
    <t>REQ-2022-015688</t>
  </si>
  <si>
    <t>REQ-2022-015790</t>
  </si>
  <si>
    <t>REQ-2022-015885</t>
  </si>
  <si>
    <t>REQ-2022-015916</t>
  </si>
  <si>
    <t>REQ-2022-015949</t>
  </si>
  <si>
    <t>REQ-2022-015961</t>
  </si>
  <si>
    <t>REQ-2022-015974</t>
  </si>
  <si>
    <t>REQ-2022-015981</t>
  </si>
  <si>
    <t>REQ-2022-015982</t>
  </si>
  <si>
    <t>REQ-2022-016011</t>
  </si>
  <si>
    <t>REQ-2022-016028</t>
  </si>
  <si>
    <t>REQ-2022-016049</t>
  </si>
  <si>
    <t>REQ-2022-016052</t>
  </si>
  <si>
    <t>REQ-2022-016071</t>
  </si>
  <si>
    <t>REQ-2022-016076</t>
  </si>
  <si>
    <t>REQ-2022-016121</t>
  </si>
  <si>
    <t>REQ-2022-016124</t>
  </si>
  <si>
    <t>REQ-2022-016129</t>
  </si>
  <si>
    <t>REQ-2022-016154</t>
  </si>
  <si>
    <t>REQ-2022-016165</t>
  </si>
  <si>
    <t>REQ-2022-016183</t>
  </si>
  <si>
    <t>REQ-2022-016189</t>
  </si>
  <si>
    <t>REQ-2022-016190</t>
  </si>
  <si>
    <t>REQ-2022-016206</t>
  </si>
  <si>
    <t>REQ-2022-016208</t>
  </si>
  <si>
    <t>REQ-2022-016210</t>
  </si>
  <si>
    <t>REQ-2022-016234</t>
  </si>
  <si>
    <t>REQ-2022-016236</t>
  </si>
  <si>
    <t>REQ-2022-016238</t>
  </si>
  <si>
    <t>REQ-2022-016253</t>
  </si>
  <si>
    <t>REQ-2022-016254</t>
  </si>
  <si>
    <t>REQ-2022-016257</t>
  </si>
  <si>
    <t>REQ-2022-016287</t>
  </si>
  <si>
    <t>REQ-2022-016294</t>
  </si>
  <si>
    <t>REQ-2022-016302</t>
  </si>
  <si>
    <t>REQ-2022-016307</t>
  </si>
  <si>
    <t>REQ-2022-016355</t>
  </si>
  <si>
    <t>REQ-2022-016363</t>
  </si>
  <si>
    <t>REQ-2022-016390</t>
  </si>
  <si>
    <t>REQ-2022-016415</t>
  </si>
  <si>
    <t>REQ-2022-016423</t>
  </si>
  <si>
    <t>REQ-2022-016465</t>
  </si>
  <si>
    <t>REQ-2022-016527</t>
  </si>
  <si>
    <t>REQ-2022-016535</t>
  </si>
  <si>
    <t>REQ-2022-016587</t>
  </si>
  <si>
    <t>REQ-2022-015208</t>
  </si>
  <si>
    <t>REQ-2022-015508</t>
  </si>
  <si>
    <t>REQ-2022-016298</t>
  </si>
  <si>
    <t>REQ-2022-016304</t>
  </si>
  <si>
    <t>REQ-2022-016340</t>
  </si>
  <si>
    <t>REQ-2022-016426</t>
  </si>
  <si>
    <t>REQ-2022-016459</t>
  </si>
  <si>
    <t>REQ-2022-016460</t>
  </si>
  <si>
    <t>REQ-2022-016461</t>
  </si>
  <si>
    <t>REQ-2022-016462</t>
  </si>
  <si>
    <t>REQ-2022-016503</t>
  </si>
  <si>
    <t>REQ-2022-016526</t>
  </si>
  <si>
    <t>REQ-2022-016531</t>
  </si>
  <si>
    <t>REQ-2022-016532</t>
  </si>
  <si>
    <t>REQ-2022-016533</t>
  </si>
  <si>
    <t>REQ-2022-016542</t>
  </si>
  <si>
    <t>REQ-2022-016574</t>
  </si>
  <si>
    <t>REQ-2022-016575</t>
  </si>
  <si>
    <t>REQ-2022-016586</t>
  </si>
  <si>
    <t>REQ-2022-016592</t>
  </si>
  <si>
    <t>REQ-2022-016595</t>
  </si>
  <si>
    <t>REQ-2022-016663</t>
  </si>
  <si>
    <t>REQ-2022-016696</t>
  </si>
  <si>
    <t>REQ-2022-016700</t>
  </si>
  <si>
    <t>REQ-2022-016703</t>
  </si>
  <si>
    <t>REQ-2022-016705</t>
  </si>
  <si>
    <t>REQ-2022-016708</t>
  </si>
  <si>
    <t>REQ-2022-016709</t>
  </si>
  <si>
    <t>REQ-2022-016710</t>
  </si>
  <si>
    <t>REQ-2022-016712</t>
  </si>
  <si>
    <t>REQ-2022-016717</t>
  </si>
  <si>
    <t>REQ-2022-016720</t>
  </si>
  <si>
    <t>REQ-2022-016731</t>
  </si>
  <si>
    <t>REQ-2022-016738</t>
  </si>
  <si>
    <t>REQ-2022-016740</t>
  </si>
  <si>
    <t>REQ-2022-016741</t>
  </si>
  <si>
    <t>REQ-2022-016783</t>
  </si>
  <si>
    <t>REQ-2022-016784</t>
  </si>
  <si>
    <t>REQ-2022-016882</t>
  </si>
  <si>
    <t>REQ-2022-014843</t>
  </si>
  <si>
    <t>REQ-2022-016241</t>
  </si>
  <si>
    <t>REQ-2022-016464</t>
  </si>
  <si>
    <t>REQ-2022-016701</t>
  </si>
  <si>
    <t>REQ-2022-016702</t>
  </si>
  <si>
    <t>REQ-2022-016711</t>
  </si>
  <si>
    <t>REQ-2022-016713</t>
  </si>
  <si>
    <t>REQ-2022-016714</t>
  </si>
  <si>
    <t>REQ-2022-016728</t>
  </si>
  <si>
    <t>REQ-2022-016730</t>
  </si>
  <si>
    <t>REQ-2022-016739</t>
  </si>
  <si>
    <t>REQ-2022-016746</t>
  </si>
  <si>
    <t>REQ-2022-016751</t>
  </si>
  <si>
    <t>REQ-2022-016759</t>
  </si>
  <si>
    <t>REQ-2022-016770</t>
  </si>
  <si>
    <t>REQ-2022-016806</t>
  </si>
  <si>
    <t>REQ-2022-016839</t>
  </si>
  <si>
    <t>REQ-2022-016881</t>
  </si>
  <si>
    <t>REQ-2022-016947</t>
  </si>
  <si>
    <t>REQ-2022-017035</t>
  </si>
  <si>
    <t>REQ-2022-017232</t>
  </si>
  <si>
    <t>Asset</t>
  </si>
  <si>
    <t xml:space="preserve">REQ # </t>
  </si>
  <si>
    <t xml:space="preserve">Description </t>
  </si>
  <si>
    <t xml:space="preserve">Cost Center </t>
  </si>
  <si>
    <t>Note</t>
  </si>
  <si>
    <t>SpendCat</t>
  </si>
  <si>
    <t>REQ-2022-017514</t>
  </si>
  <si>
    <t>Reviewed</t>
  </si>
  <si>
    <t>ST10397</t>
  </si>
  <si>
    <t>To replace the in-the-wall 3 part Kitchen sink drain that has been leaking for some time before is was discovered. This leak caused a significant amount of interior damage in behind the wall and to the ceiling below.</t>
  </si>
  <si>
    <t>REQ-2022-017517</t>
  </si>
  <si>
    <t>Suite 437 Reno
Full reno</t>
  </si>
  <si>
    <t>REQ-2022-017539</t>
  </si>
  <si>
    <t>Network cabling split between Maplecrest and Kilean in preparation for LTC transition to Extendicare</t>
  </si>
  <si>
    <t>REQ-2022-017556</t>
  </si>
  <si>
    <t>Suite H5 Refresh</t>
  </si>
  <si>
    <t>REQ-2022-017577</t>
  </si>
  <si>
    <t>Suite 323 Refresh Additional Scope</t>
  </si>
  <si>
    <t>REQ-2022-017582</t>
  </si>
  <si>
    <t>Suite 2-220 Refresh Additional Scope</t>
  </si>
  <si>
    <t>REQ-2022-017597</t>
  </si>
  <si>
    <t>replacement stick blender, as per attached quote / submitted on behalf of Rene Koerner &amp; Sunwood Culinary / Nick Calina.
Building age : 16 Years</t>
  </si>
  <si>
    <t>REQ-2022-017662</t>
  </si>
  <si>
    <t>Rewiewed</t>
  </si>
  <si>
    <t>Colonel By - 2022- Chiller sensor replacement . Replacement chiller sensor . More 10 yrs</t>
  </si>
  <si>
    <t>REQ-2022-017664</t>
  </si>
  <si>
    <t>Barrhaven - 2022 - Suite 166 repair - Repair ceiling in unit 166 due to water damage from P-tac  . More 10</t>
  </si>
  <si>
    <t>REQ-2022-017681</t>
  </si>
  <si>
    <t>Suite 605 Refresh Paint</t>
  </si>
  <si>
    <t>REQ-2022-017682</t>
  </si>
  <si>
    <t>Kennedy - 2022- Elevator Sump Pump Replacement. remove existing pump and discharge line, replace pump, and replace discharge . More 2 yrs</t>
  </si>
  <si>
    <t>REQ-2022-017694</t>
  </si>
  <si>
    <t>Suite 330 Reno</t>
  </si>
  <si>
    <t>REQ-2022-017734</t>
  </si>
  <si>
    <t>Suite 339 Refresh Fridge</t>
  </si>
  <si>
    <t>REQ-2022-017887</t>
  </si>
  <si>
    <t>Suite 415-416 Refresh Paint Only</t>
  </si>
  <si>
    <t>REQ-2022-017902</t>
  </si>
  <si>
    <t>Suite 275 Refresh Fridge</t>
  </si>
  <si>
    <t>REQ-2022-017904</t>
  </si>
  <si>
    <t>Suite 277 Refresh Fridge</t>
  </si>
  <si>
    <t>REQ-2022-017908</t>
  </si>
  <si>
    <t>Suite 231 Reno Fridge</t>
  </si>
  <si>
    <t>REQ-2022-017909</t>
  </si>
  <si>
    <t>Suite 211 Reno Fridge</t>
  </si>
  <si>
    <t>REQ-2022-017911</t>
  </si>
  <si>
    <t>Suite 117 Refresh Paint</t>
  </si>
  <si>
    <t>REQ-2022-017914</t>
  </si>
  <si>
    <t>Suite 238B Reno</t>
  </si>
  <si>
    <t>REQ-2022-017916</t>
  </si>
  <si>
    <t>Suite 206 Refresh Fridge</t>
  </si>
  <si>
    <t>REQ-2022-017917</t>
  </si>
  <si>
    <t>Suite 118 Refresh Fridge</t>
  </si>
  <si>
    <t>REQ-2022-017924</t>
  </si>
  <si>
    <t>Suite 217 Reno One Bedroom Large Den</t>
  </si>
  <si>
    <t>REQ-2022-018001</t>
  </si>
  <si>
    <t>in suite re-fresh (suite 2225 - AL Wing) suite reservation completed - resident has signed lease</t>
  </si>
  <si>
    <t>REQ-2022-018002</t>
  </si>
  <si>
    <t>Suite 444 Reno</t>
  </si>
  <si>
    <t>REQ-2022-018004</t>
  </si>
  <si>
    <t>Suite 203 Reno Additional Scope</t>
  </si>
  <si>
    <t>REQ-2022-018005</t>
  </si>
  <si>
    <t>Suite 22 Reno Additional Scope</t>
  </si>
  <si>
    <t>REQ-2022-018229</t>
  </si>
  <si>
    <t>Suite 250 Reno remove old wall plate p&amp;p, supply and install bathroom door, remove supply and install closet doors, repair wall damange, replace all floors with LVP (existing LVP is damaged by previous occupants electric scooter), threshold, paint, entire bathroom reno (still has a tub and discoloured/damaged vanity),  replace fixtures</t>
  </si>
  <si>
    <t>REQ-2022-018232</t>
  </si>
  <si>
    <t>To replace the current failed 20 year old gas safety shut off valve for the Kitchen gas fired appliances as per an inspection from the fire inspector. It failed during a test of the suppression system.</t>
  </si>
  <si>
    <t>REQ-2022-018233</t>
  </si>
  <si>
    <t>To replace the current failed 25 year old Heat Pump in suite 108. No AC or Heat at this time. Cannot be repaired due to age.</t>
  </si>
  <si>
    <t>REQ-2022-018235</t>
  </si>
  <si>
    <t>To replace the current 20 year old failed motorized damper for the supply makeup air for the Laundry Room. The commercial dryers cannot operate because the damper is seized. The dampers cannot open which keeps the dryers off.</t>
  </si>
  <si>
    <t>REQ-2022-018249</t>
  </si>
  <si>
    <t>Suite 422 Reno
Flooring</t>
  </si>
  <si>
    <t>REQ-2022-018251</t>
  </si>
  <si>
    <t>In-Suite Refresh: Retirement - Rooms 604, 309, 356, 348; LTC - Rooms A117, A123</t>
  </si>
  <si>
    <t>REQ-2022-018261</t>
  </si>
  <si>
    <t>Pre-existing mould discovered from longstanding sprinkler line leak.</t>
  </si>
  <si>
    <t>REQ-2022-018275</t>
  </si>
  <si>
    <t>Suite 160 Reno Paint, Carpet, Bathroom Flooring, Replace Toilet</t>
  </si>
  <si>
    <t>REQ-2022-018294</t>
  </si>
  <si>
    <t>Windsor -2022- Caulking Exterior - Loading dock section , Fill void pests are entering..  apply caulking at overhang where wall stone meets soffit  . More 10 yrs</t>
  </si>
  <si>
    <t>REQ-2022-018295</t>
  </si>
  <si>
    <t>Suite 248 Reno Additional Scope</t>
  </si>
  <si>
    <t>REQ-2022-018297</t>
  </si>
  <si>
    <t>Colonel By - 2022 - MUA Water valve , replace mua water valve .More 10 yrs</t>
  </si>
  <si>
    <t>REQ-2022-018300</t>
  </si>
  <si>
    <t>Suite 1-217 Reno Additional Scope</t>
  </si>
  <si>
    <t>REQ-2022-018320</t>
  </si>
  <si>
    <t>Suite 237 Reno</t>
  </si>
  <si>
    <t>REQ-2022-018325</t>
  </si>
  <si>
    <t>Replacement of a 2nd Alenti Seat.  Damage and not safe to use.</t>
  </si>
  <si>
    <t>REQ-2022-018330</t>
  </si>
  <si>
    <t>Disconnect and hook up of new Arjo tub.</t>
  </si>
  <si>
    <t>REQ-2022-018342</t>
  </si>
  <si>
    <t>To supply and install LVT in suites 144, 204, 208 and 252.</t>
  </si>
  <si>
    <t>REQ-2022-018375</t>
  </si>
  <si>
    <t>Suite 210 Reno AVM suite 210 - Paint/patch, bathroom flooring, lighting, toilet, full shower, grab bar, towel bar and TP holder.</t>
  </si>
  <si>
    <t>REQ-2022-018378</t>
  </si>
  <si>
    <t>Suite 533 Reno AVM suite 533 - Paint/patch, bathroom flooring, lighting, grab bar, towel bar.</t>
  </si>
  <si>
    <t>REQ-2022-018385</t>
  </si>
  <si>
    <t>Colonel By - 2022 - Fan coil Unit 232 . Replace board . More 7 yrs</t>
  </si>
  <si>
    <t>REQ-2022-018391</t>
  </si>
  <si>
    <t>failed sump pump</t>
  </si>
  <si>
    <t>REQ-2022-018401</t>
  </si>
  <si>
    <t>Suite 1-716 Reno</t>
  </si>
  <si>
    <t>REQ-2022-018405</t>
  </si>
  <si>
    <t>Suite 2-606-08 Reno</t>
  </si>
  <si>
    <t>REQ-2022-018447</t>
  </si>
  <si>
    <t>Repair to the fire/life safety system to bring home into compliance.</t>
  </si>
  <si>
    <t>REQ-2022-018456</t>
  </si>
  <si>
    <t>Suite 515 Refresh
paint and transition strip from metal to rubber</t>
  </si>
  <si>
    <t>REQ-2022-018732</t>
  </si>
  <si>
    <t>Reviews</t>
  </si>
  <si>
    <t>Hunt club - 2022 - Combo Dryer / Washer - Replace resident`s  combo dryer / washer . More 7 yrs</t>
  </si>
  <si>
    <t>REQ-2022-018741</t>
  </si>
  <si>
    <t>To perform a mold abatement and then restoration on the 20 year old spa room shower area that has severely deteriorated from water leakage in the shower. The room is currently closed.</t>
  </si>
  <si>
    <t>REQ-2022-018747</t>
  </si>
  <si>
    <t>Prince of Wales - 2022 - Laundry  Room Renovation- The original Mechanical drawers require some adjustments for new equipment .</t>
  </si>
  <si>
    <t>REQ-2022-018749</t>
  </si>
  <si>
    <t>Suite 410 Refresh Paint</t>
  </si>
  <si>
    <t>REQ-2022-018754</t>
  </si>
  <si>
    <t>Suite 303 Reno AVM Suite Patch/paint, lighting, Full shower, grab bar, towel bar and tp holder.</t>
  </si>
  <si>
    <t>REQ-2022-018755</t>
  </si>
  <si>
    <t>Review</t>
  </si>
  <si>
    <t>Suite 504 Reno AVM suite 504 - Patch/paint, lighting, toilet, towel bar and tp holder.</t>
  </si>
  <si>
    <t>REQ-2022-018756</t>
  </si>
  <si>
    <t>Suite 306 Reno Additional Scope Cabinet Refresh</t>
  </si>
  <si>
    <t>REQ-2022-018780</t>
  </si>
  <si>
    <t>Suite 2127 Reno  Large 1 B/R Reno Refresh, Only 1 Bedroom suite vacant in building
Suite Reserved for October move in.
Flooring and paint, and baseboards only</t>
  </si>
  <si>
    <t>REQ-2022-018793</t>
  </si>
  <si>
    <t>REVIEWED</t>
  </si>
  <si>
    <t>10444 - Irrigation Repairs 
Building age 32 Years old. 
Locations : Exterior perimeter</t>
  </si>
  <si>
    <t>REQ-2022-018798</t>
  </si>
  <si>
    <t>Suite 213 Reno</t>
  </si>
  <si>
    <t>REQ-2022-018800</t>
  </si>
  <si>
    <t>Suite 1113 Refresh</t>
  </si>
  <si>
    <t>REQ-2022-018801</t>
  </si>
  <si>
    <t>Suite 202 Refresh</t>
  </si>
  <si>
    <t>REQ-2022-018806</t>
  </si>
  <si>
    <t>Prince of Wales - 2022 - Main Laundry - Purchase commercial  dryer . More 7 yrs</t>
  </si>
  <si>
    <t>REQ-2022-018813</t>
  </si>
  <si>
    <t>Suite 103 Reno (paint, carpet and bathroom flooring)</t>
  </si>
  <si>
    <t>REQ-2022-018826</t>
  </si>
  <si>
    <t>Re keying of all building locks / Interior and exterior . 
Re structing of Master key sequencing.
As per approved Quotation attached 
Building age : 32 Years
Location: Parkwood Court , Building wide</t>
  </si>
  <si>
    <t>REQ-2022-018897</t>
  </si>
  <si>
    <t>Suite 213 Reno Fridge</t>
  </si>
  <si>
    <t>REQ-2022-018898</t>
  </si>
  <si>
    <t>Suite 218 Reno Fridge</t>
  </si>
  <si>
    <t>REQ-2022-018914</t>
  </si>
  <si>
    <t>Suite 243 Reno Paint and Carpet</t>
  </si>
  <si>
    <t>REQ-2022-018919</t>
  </si>
  <si>
    <t>Suite 221 Reno</t>
  </si>
  <si>
    <t>REQ-2022-018923</t>
  </si>
  <si>
    <t>Suite 421 Reno  Reservation was moved to another suite ( 515), but suite still needs to be done for inventory</t>
  </si>
  <si>
    <t>REQ-2022-018955</t>
  </si>
  <si>
    <t>REQ-2022-018958</t>
  </si>
  <si>
    <t>Suite 429-430 Refresh Paint</t>
  </si>
  <si>
    <t>REQ-2022-018979</t>
  </si>
  <si>
    <t>Suite 111 Reno Replace lino in suite,  seam cannot be repaired and is a tripping hazard for residents</t>
  </si>
  <si>
    <t>REQ-2022-018980</t>
  </si>
  <si>
    <t>Suite 326 Reno Additional Scope
Bathtub Cut out</t>
  </si>
  <si>
    <t>REQ-2022-018990</t>
  </si>
  <si>
    <t>Fire &amp; LS Deficiencies</t>
  </si>
  <si>
    <t>REQ-2022-018999</t>
  </si>
  <si>
    <t>Suite 301 Reno Catch up PO for P21-046046 missed from 2021 Additional Flooring Scope and Caulking.
2022 PO -Receipt is not to be Created as per Tania Capital Accounting</t>
  </si>
  <si>
    <t>REQ-2022-019002</t>
  </si>
  <si>
    <t>Suite 430 Refresh Additional Scope Cabinet Refresh</t>
  </si>
  <si>
    <t>REQ-2022-019157</t>
  </si>
  <si>
    <t>To replace a 125 square feet section of the 40 year old flat roof that has failed and leaking quite badly into suite 522.</t>
  </si>
  <si>
    <t>REQ-2022-019158</t>
  </si>
  <si>
    <t>To replace the 10 year old failed contactors on 4 circuits of the Chiller. Out of service until repaired.</t>
  </si>
  <si>
    <t>REQ-2022-019160</t>
  </si>
  <si>
    <t>To perform roof repairs on the failed 30 year sections that are leaking into the home. Caulking on all roof penetrations, HVAC units and plumbing stacks. Repair and seal loose flashings. Repair some roof drains that have come apart. Complete repairs to duct work.</t>
  </si>
  <si>
    <t>REQ-2022-019162</t>
  </si>
  <si>
    <t>To have Troy Fire perform the replacement/repairs for the 2022 Annual Fire Deficiencies.</t>
  </si>
  <si>
    <t>REQ-2022-019165</t>
  </si>
  <si>
    <t>To perform repairs/replacement on the 25 year old flat roof where water is leaking into resident rooms. Caulk all plumbing stacks, repairs to the ductwork, replace missing flashing and replace some small sections of the roof membrane.</t>
  </si>
  <si>
    <t>REQ-2022-019173</t>
  </si>
  <si>
    <t>To replace the missing 30 year old shingles over suite 232 where there were many leaks coming into this resident room. All of the shingles were missing on this roof line with little vapor barrier and just bare plywood showing. 
2 CONTRACTORS--FLYNN &amp; WINMAR</t>
  </si>
  <si>
    <t>REQ-2022-019177</t>
  </si>
  <si>
    <t>new</t>
  </si>
  <si>
    <t>O/S Invoices for resident move related to roof project</t>
  </si>
  <si>
    <t>REQ-2022-019184</t>
  </si>
  <si>
    <t>ST10270</t>
  </si>
  <si>
    <t>Install new heat exchanger on boiler #1.</t>
  </si>
  <si>
    <t>REQ-2022-019186</t>
  </si>
  <si>
    <t>To replace bathroom floor in suites 201, 204, 206, 207, 208, 209, 212 and 215.</t>
  </si>
  <si>
    <t>REQ-2022-019189</t>
  </si>
  <si>
    <t>To provide new smoke detectors and relay bases. This will hopefully prevent the power draw scenario that seems to be bringing the loop 1 down.  As well prevent the devices from going into alarm with the new coded smoke detectors.</t>
  </si>
  <si>
    <t>REQ-2022-016611</t>
  </si>
  <si>
    <t>Suite 177 Reno</t>
  </si>
  <si>
    <t>REQ-2022-016952</t>
  </si>
  <si>
    <t>Enbridge Gas high incentives direct install DCKV(Demand Control Kitchen Ventilation )program –  Donway Place, Gross Project Cost: $26,490. Enbridge Gas and IESO pay incentive directly to the contactor total of $21,000, Revera only pay for the remaining amount $6203.70 (with Tax).</t>
  </si>
  <si>
    <t>REQ-2022-018285</t>
  </si>
  <si>
    <t>Suite 111 Reno</t>
  </si>
  <si>
    <t>REQ-2022-016725</t>
  </si>
  <si>
    <t>Suite 105 Reno per the scope</t>
  </si>
  <si>
    <t>REQ-2022-018455</t>
  </si>
  <si>
    <t>Suite 511 Reno
-Paint
-Carpet
-Vinyl flooring</t>
  </si>
  <si>
    <t>REQ-2022-017063</t>
  </si>
  <si>
    <t>Suite 232 Reno Funded Suite 232 floor replace. Heavily stained/damaged floor. Extensive steaming will not remove pungent urine scent.</t>
  </si>
  <si>
    <t>REQ-2022-016612</t>
  </si>
  <si>
    <t>Suite 107 Reno Fridge</t>
  </si>
  <si>
    <t>REQ-2022-017081</t>
  </si>
  <si>
    <t>Suite 603 Reno</t>
  </si>
  <si>
    <t>REQ-2022-012535</t>
  </si>
  <si>
    <t>Suite 118 Reno Paint, Replace carpet, lino &amp;</t>
  </si>
  <si>
    <t>REQ-2022-014172</t>
  </si>
  <si>
    <t>Suite 312 Refresh Large 2 Bedroom
Wall Repairs and 1 coat of paint
Ceiling repair drywall and texture include material.</t>
  </si>
  <si>
    <t>REQ-2022-014173</t>
  </si>
  <si>
    <t>Suite 224 Refresh Paint
Wall Repair &amp; Doors Paint</t>
  </si>
  <si>
    <t>REQ-2022-014812</t>
  </si>
  <si>
    <t>Suite 2-211 Reno
Replacement of carpet and baseboard</t>
  </si>
  <si>
    <t>REQ-2022-016078</t>
  </si>
  <si>
    <t>Apt 310 Reno RENTED FOR SEPT 1ST NEED APPROVAL ASAP</t>
  </si>
  <si>
    <t>REQ-2022-016512</t>
  </si>
  <si>
    <t>Suite 421 Reno</t>
  </si>
  <si>
    <t>REQ-2022-016683</t>
  </si>
  <si>
    <t>Suite 134 Refresh  Paint only</t>
  </si>
  <si>
    <t>REQ-2022-016721</t>
  </si>
  <si>
    <t>To provide emergency repairs to the roof. Water coming into some resident suites and the hallway.</t>
  </si>
  <si>
    <t>REQ-2022-016726</t>
  </si>
  <si>
    <t>Autoscrubber, vacuums and carpet cleaner.</t>
  </si>
  <si>
    <t>REQ-2022-016818</t>
  </si>
  <si>
    <t>Suite 153 Refresh Patch/Paint and repair window/crank.</t>
  </si>
  <si>
    <t>REQ-2022-016819</t>
  </si>
  <si>
    <t>Suite 246 Reno Patch/paint, bathroom floor and kitchen cabinet</t>
  </si>
  <si>
    <t>REQ-2022-016862</t>
  </si>
  <si>
    <t>Suite 123A Reno Supply and install paint and flooring as per Revera spe</t>
  </si>
  <si>
    <t>REQ-2022-017056</t>
  </si>
  <si>
    <t>Suite 200 Reno Additional Scope</t>
  </si>
  <si>
    <t>REQ-2022-016699</t>
  </si>
  <si>
    <t>To replace the current failed 15 year old heat pump. No parts available. Cannot be repaired for its age.</t>
  </si>
  <si>
    <t>REQ-2022-016729</t>
  </si>
  <si>
    <t>Exterior wall restoration of 2370 and 2374 Carling Ave.</t>
  </si>
  <si>
    <t>REQ-2022-017082</t>
  </si>
  <si>
    <t>Suite 701 Reno Additional Scope</t>
  </si>
  <si>
    <t>REQ-2022-017174</t>
  </si>
  <si>
    <t>To replace the current failed 15 year old 40lb commercial washer. Cannot be fixed, too old. Parts not available.</t>
  </si>
  <si>
    <t>REQ-2022-017219</t>
  </si>
  <si>
    <t>Elevator #2 Offline - During the category 5 testing the elevator failed under capacity and the ropes jumped the deflector sheave causing damage and the elevator has been left off pending repair</t>
  </si>
  <si>
    <t>REQ-2022-017579</t>
  </si>
  <si>
    <t>Suite 2-308 Refresh Additional Scope</t>
  </si>
  <si>
    <t>REQ-2022-017907</t>
  </si>
  <si>
    <t>Repairs to doors throughout home.</t>
  </si>
  <si>
    <t>REQ-2022-017913</t>
  </si>
  <si>
    <t>Suite 315 Reno Additional Scope</t>
  </si>
  <si>
    <t>REQ-2022-017926</t>
  </si>
  <si>
    <t>Replacement of the kitchen dishwasher hot water booster.</t>
  </si>
  <si>
    <t>REQ-2022-017153</t>
  </si>
  <si>
    <t>ST10398</t>
  </si>
  <si>
    <t>To perform various HVAC repairs to bring major components back to proper operating procedures.</t>
  </si>
  <si>
    <t>REQ-2022-018122</t>
  </si>
  <si>
    <t>To replace the current failed 10 year old Spa Motor #2 and the Filter Pump of the swimming pool. It is currently shut down until these critical components are replaced.</t>
  </si>
  <si>
    <t>REQ-2022-018234</t>
  </si>
  <si>
    <t>To replace the current 20 year old failed sewage pumps X2. Both have failed where ground water is leaking into the finished areas of the home. The water is not being pumped up to the street, therefore ground water pressure is being built up around the foundation of the home.</t>
  </si>
  <si>
    <t>REQ-2022-018292</t>
  </si>
  <si>
    <t>Prince of Wales - 2022 - 2ND Floor MC Door keypad - Replace faulty keypad . More 5 yrs</t>
  </si>
  <si>
    <t>REQ-2022-018298</t>
  </si>
  <si>
    <t>Prince of Wales - 2022- Pendants Replacement - Replace 5 x wristband and 5x  lanyard . More 5yrs</t>
  </si>
  <si>
    <t>REQ-2022-018305</t>
  </si>
  <si>
    <t>Suite 227 Reno Fridge</t>
  </si>
  <si>
    <t>REQ-2022-018319</t>
  </si>
  <si>
    <t>Suite 110 Reno</t>
  </si>
  <si>
    <t>REQ-2022-018442</t>
  </si>
  <si>
    <t>Suite 311 Reno painting and Flooring due to age of suite can't match paint anymore</t>
  </si>
  <si>
    <t>REQ-2022-018450</t>
  </si>
  <si>
    <t>&gt;Installing gravel, compacting &amp; HL3 Driveway Grade asphalt in (two) parking areas that are currently uneven gravel areas. (9’x22’) (21’x10’)
&gt;Glue &amp; hot patch around (one) storm drain (9’x9’)
&gt;SS1 Glue &amp; hot asphalt patch (six) areas (4’x11’)(7’x5’)(6’x3’)(7’x12’)(5’x3’)(4’x3’)
&gt;Painting of line markings</t>
  </si>
  <si>
    <t>REQ-2022-018453</t>
  </si>
  <si>
    <t>Suite 232 Refresh Additional Scope Cabinet refresh</t>
  </si>
  <si>
    <t>REQ-2022-018491</t>
  </si>
  <si>
    <t>REQ-2022-018501</t>
  </si>
  <si>
    <t>exterior balcony &amp; wall restoration - continuation of P21-046660. Additional scope of work included to replace rotted wood. 
**Capital admin: please note that the total of this REQ does not align with total of the invoice, invoice will be partially paid using remaining funds from 2021 PO. REQ is also inclusive of holdback.</t>
  </si>
  <si>
    <t>REQ-2022-012537</t>
  </si>
  <si>
    <t>Suite 280 Refresh Paint</t>
  </si>
  <si>
    <t>REQ-2022-016201</t>
  </si>
  <si>
    <t>To provide the needed upgrades to the generator fuel system to satisfy the TSSA standards of today. At this time, the home cannot refill the diesel tank until we satisfy the TSSA regs.</t>
  </si>
  <si>
    <t>REQ-2022-016541</t>
  </si>
  <si>
    <t>Suite 429 Reno (1 Bedroom)</t>
  </si>
  <si>
    <t>REQ-2022-016771</t>
  </si>
  <si>
    <t>Suite 1 Reno Additional Scope Inglewood</t>
  </si>
  <si>
    <t>REQ-2022-016772</t>
  </si>
  <si>
    <t>Suite 53 Reno Additional Scope Aspen</t>
  </si>
  <si>
    <t>REQ-2022-016808</t>
  </si>
  <si>
    <t>Suite 1005 Reno Additional Scope</t>
  </si>
  <si>
    <t>REQ-2022-016894</t>
  </si>
  <si>
    <t>Suite 306 Reno Fridge</t>
  </si>
  <si>
    <t>REQ-2022-016909</t>
  </si>
  <si>
    <t>Suite A209 Reno
Fridge</t>
  </si>
  <si>
    <t>REQ-2022-016912</t>
  </si>
  <si>
    <t>Suite 114 Reno ( Studio Model Suite)</t>
  </si>
  <si>
    <t>REQ-2022-017051</t>
  </si>
  <si>
    <t>Suite 307 Refresh DSL matched to new Resident by AHS. Funding contract requires suite to be ready in 48 hours</t>
  </si>
  <si>
    <t>REQ-2022-016733</t>
  </si>
  <si>
    <t>To replace the 10 year old isolation valves around the water meter so that the city can shut off the water to the building to change out the failed water meter that the city owns.</t>
  </si>
  <si>
    <t>REQ-2022-017028</t>
  </si>
  <si>
    <t>Suite 47 Reno Paint &amp; LVP</t>
  </si>
  <si>
    <t>REQ-2022-017255</t>
  </si>
  <si>
    <t>Elevator #2 offline - repairs required asap, rollers &amp; spyrators.</t>
  </si>
  <si>
    <t>REQ-2022-017472</t>
  </si>
  <si>
    <t>Supply and install new blinds for suite 33.</t>
  </si>
  <si>
    <t>REQ-2022-017501</t>
  </si>
  <si>
    <t>Replacement of Blixer</t>
  </si>
  <si>
    <t>REQ-2022-017625</t>
  </si>
  <si>
    <t>Edgemont-2022-Ice Machine</t>
  </si>
  <si>
    <t>REQ-2022-017839</t>
  </si>
  <si>
    <t>Stoneridge - 2022 - Westside driveway ramp - The current service gravel driveway ramp that leads to the back of the building. The gravel in multiple spots  has washed away and is  rutted . Heath / safety for staff and deliveries .Pics attached .More 5 yrs</t>
  </si>
  <si>
    <t>REQ-2022-018409</t>
  </si>
  <si>
    <t>Suite 2 Refresh Paint for suite #2. Previous resident with wheelchair has made impressions on the walls that need to be painted over.</t>
  </si>
  <si>
    <t>REQ-2022-018410</t>
  </si>
  <si>
    <t>Suite 46 Reno Last reno completed 4.5 years ago. Suite is sold for Oct 15 move in.</t>
  </si>
  <si>
    <t>REQ-2022-018432</t>
  </si>
  <si>
    <t>Suite 107 Reno Carpet, Baseboard Replacement</t>
  </si>
  <si>
    <t>REQ-2022-018452</t>
  </si>
  <si>
    <t>Replacement of baseboard heaters in 10 suites.</t>
  </si>
  <si>
    <t>REQ-2022-018457</t>
  </si>
  <si>
    <t>Suite 215 Reno Fridge</t>
  </si>
  <si>
    <t>REQ-2022-018487</t>
  </si>
  <si>
    <t>Suite 116 Reno Additional Scope</t>
  </si>
  <si>
    <t>REQ-2022-018488</t>
  </si>
  <si>
    <t>Chateau Renoir - Interior Wayfinding Signage Package</t>
  </si>
  <si>
    <t>REQ-2022-018523</t>
  </si>
  <si>
    <t>Suite 220 Reno</t>
  </si>
  <si>
    <t>REQ-2022-016943</t>
  </si>
  <si>
    <t>Suite 230 Refresh Paint</t>
  </si>
  <si>
    <t>REQ-2022-016948</t>
  </si>
  <si>
    <t>The Renoir -2022- Enbridge Gas direct install DCKV program. For The Renoir, Gross Project Cost: $26,250. Enbridge Gas and IESO pay incentive directly to the contactor total of $16,000, Revera only pay for the remaining amount $11,582.50 (with Tax).</t>
  </si>
  <si>
    <t>REQ-2022-017161</t>
  </si>
  <si>
    <t>7 Portable AC Units</t>
  </si>
  <si>
    <t>REQ-2022-017678</t>
  </si>
  <si>
    <t>Suite 707 Refresh Paint</t>
  </si>
  <si>
    <t>REQ-2022-017765</t>
  </si>
  <si>
    <t>Start-up fees for building envelope rehab project; design, investigation.
*Tender for design &amp; CA was complete in 2020/2021.</t>
  </si>
  <si>
    <t>REQ-2022-017828</t>
  </si>
  <si>
    <t>Suite 117 Refresh Paint Confirmed Paint being re-done again</t>
  </si>
  <si>
    <t>REQ-2022-018349</t>
  </si>
  <si>
    <t>Supply &amp; Install replacement flooring on ground floor as per attached Drawing and Spec ID 5.0 A &amp; Addendum #1 
Building age 16 Years 
Replacement flooring</t>
  </si>
  <si>
    <t>REQ-2022-018519</t>
  </si>
  <si>
    <t>design &amp; construction services for exterior rehab project.</t>
  </si>
  <si>
    <t>REQ-2022-017242</t>
  </si>
  <si>
    <t>Water ingress (July 5th) following heavy rain, due to blocked eavestrough downspouts and floor drains. Rebuild dining room drywall and features.</t>
  </si>
  <si>
    <t>REQ-2022-017247</t>
  </si>
  <si>
    <t>REQ-2022-017899</t>
  </si>
  <si>
    <t>Pinkerton on-site security</t>
  </si>
  <si>
    <t>REQ-2022-017496</t>
  </si>
  <si>
    <t>Design fees relates to Refresh of common areas and corridors</t>
  </si>
  <si>
    <t>REQ-2022-018492</t>
  </si>
  <si>
    <t>O/S 2019 INV for Fire &amp; LS</t>
  </si>
  <si>
    <t>REQ-2022-018563</t>
  </si>
  <si>
    <t>To replace the current failed 10+ year old smoke detectors. The replacement date stamped onto the units is 2022. The fire dept has come on 5 false alarms because of the failing units. Must replace or receive an "order".</t>
  </si>
  <si>
    <t>REQ-2022-018733</t>
  </si>
  <si>
    <t>Westwood - 2022 - Sidewalk slab at compactor very uneven,  vendor unwilling to roll cardboard bid healthy &amp; safely issue . Require to remove and repour slab . More 10 yrs</t>
  </si>
  <si>
    <t>REQ-2022-018810</t>
  </si>
  <si>
    <t>REQ-2022-018920</t>
  </si>
  <si>
    <t>2021 Invoices not captured</t>
  </si>
  <si>
    <t>REQ-2022-018941</t>
  </si>
  <si>
    <t>O/S Invoices.</t>
  </si>
  <si>
    <t>REQ-2022-018949</t>
  </si>
  <si>
    <t>Compliance – laundry room door opener</t>
  </si>
  <si>
    <t>REQ-2022-018953</t>
  </si>
  <si>
    <t>Fire &amp; LS Deficiencies – CPU replacement</t>
  </si>
  <si>
    <t>REQ-2022-018989</t>
  </si>
  <si>
    <t>Current label maker for is falling apart very quickly and will not last much longer.</t>
  </si>
  <si>
    <t>REQ-2022-018991</t>
  </si>
  <si>
    <t>Replace kitchen heat pump – existing is eol &amp; cannot secure parts.</t>
  </si>
  <si>
    <t>REQ-2022-017143</t>
  </si>
  <si>
    <t>Dishwasher Table</t>
  </si>
  <si>
    <t>REQ-2022-017148</t>
  </si>
  <si>
    <t>Dining Rm Ceiling Structure</t>
  </si>
  <si>
    <t>REQ-2022-017150</t>
  </si>
  <si>
    <t>Generator Upgrades</t>
  </si>
  <si>
    <t>REQ-2022-017167</t>
  </si>
  <si>
    <t>Suite 103 &amp; 201To replace two (2) current failed 20 year old PTAC/Heat Pumps. No AC/Heat in these suites.</t>
  </si>
  <si>
    <t>REQ-2022-017168</t>
  </si>
  <si>
    <t>Spa Jet Pump Motor</t>
  </si>
  <si>
    <t>REQ-2022-017169</t>
  </si>
  <si>
    <t>To replace the current failed 12 year old top washer.</t>
  </si>
  <si>
    <t>REQ-2022-017172</t>
  </si>
  <si>
    <t>Courtyard Engineering Fees - Sink Hole</t>
  </si>
  <si>
    <t>REQ-2022-017173</t>
  </si>
  <si>
    <t>ST10399</t>
  </si>
  <si>
    <t>Sidewalk/Concrete Upgrades</t>
  </si>
  <si>
    <t>REQ-2022-017212</t>
  </si>
  <si>
    <t>Suite 136 Reno Fridge Additional Scope Cost</t>
  </si>
  <si>
    <t>REQ-2022-017223</t>
  </si>
  <si>
    <t>Active leaks, balcony - suites 210, 236, 232, 234 &amp; Bistro roof. Required immediate repairs.</t>
  </si>
  <si>
    <t>REQ-2022-017234</t>
  </si>
  <si>
    <t>To replace the Kitchen Walk-In Fridge floor due to a Public Health "Order" for the condition of the floor.</t>
  </si>
  <si>
    <t>REQ-2022-017235</t>
  </si>
  <si>
    <t>Suite M226 Reno Fridge</t>
  </si>
  <si>
    <t>REQ-2022-017293</t>
  </si>
  <si>
    <t>Suite 120 Reno Additional Scope Refresh Cabinets</t>
  </si>
  <si>
    <t>REQ-2022-017365</t>
  </si>
  <si>
    <t>To replace the two heating elements, one high limit, and descale the Cleveland steamer; model number: 21CET16; serial number: 1311230000275.</t>
  </si>
  <si>
    <t>REQ-2022-017378</t>
  </si>
  <si>
    <t>Suite 206 Reno Required to make rent ready for Sep 15th move in</t>
  </si>
  <si>
    <t>REQ-2022-017381</t>
  </si>
  <si>
    <t>Suite 222 Reno required to make  rent ready inventory</t>
  </si>
  <si>
    <t>REQ-2022-017404</t>
  </si>
  <si>
    <t>Supply of replacement room fridges as per approved quote 764290. 
Building age 38 years old
Location : Resident rooms</t>
  </si>
  <si>
    <t>REQ-2022-017407</t>
  </si>
  <si>
    <t>Windsor Park - 2022- BAS system Upgrade - BAS system requires upgrade  and control pad .More 10 yrs</t>
  </si>
  <si>
    <t>REQ-2022-017431</t>
  </si>
  <si>
    <t>Suite 304 Reno Fridge</t>
  </si>
  <si>
    <t>REQ-2022-017435</t>
  </si>
  <si>
    <t>REQ-2022-017438</t>
  </si>
  <si>
    <t>Suite 344 Reno move in asap - transfer from Don Mills</t>
  </si>
  <si>
    <t>REQ-2022-017455</t>
  </si>
  <si>
    <t>Replace feature address wall at driveway entrance and concrete work in courtyard.</t>
  </si>
  <si>
    <t>REQ-2022-017475</t>
  </si>
  <si>
    <t>Suite 430 Reno</t>
  </si>
  <si>
    <t>REQ-2022-017478</t>
  </si>
  <si>
    <t>Suite 326 Reno</t>
  </si>
  <si>
    <t>REQ-2022-017479</t>
  </si>
  <si>
    <t>Suite 409 Refresh Paint   Suite is Rented</t>
  </si>
  <si>
    <t>REQ-2022-017485</t>
  </si>
  <si>
    <t>Supply and install door hold open devices at two additional office doors (near Library and near nurse station) original PO for the 5 already installed is P22-002120.</t>
  </si>
  <si>
    <t>REQ-2022-017493</t>
  </si>
  <si>
    <t>Replacement of  heat seal press.</t>
  </si>
  <si>
    <t>REQ-2022-017930</t>
  </si>
  <si>
    <t>Replacement of damaged seat on our lift required to ensure it is be safe for use.</t>
  </si>
  <si>
    <t>REQ-2022-017952</t>
  </si>
  <si>
    <t>Suite 611 (n) Reno - this is a quick move in as soon as possible</t>
  </si>
  <si>
    <t>REQ-2022-017961</t>
  </si>
  <si>
    <t>Suite 348 Reno Paint, Carpet and LVP Flooring</t>
  </si>
  <si>
    <t>REQ-2022-017996</t>
  </si>
  <si>
    <t>Suite 541 Reno</t>
  </si>
  <si>
    <t>REQ-2022-017998</t>
  </si>
  <si>
    <t>Suite 525 Reno Additional Scope</t>
  </si>
  <si>
    <t>REQ-2022-018024</t>
  </si>
  <si>
    <t>Suite 350 Reno Carpet Bedroom</t>
  </si>
  <si>
    <t>REQ-2022-018036</t>
  </si>
  <si>
    <t>Suite 121 Refresh Fridge</t>
  </si>
  <si>
    <t>REQ-2022-018114</t>
  </si>
  <si>
    <t>To have Troy Fire provide insulated wrap to an exposed wet sprinkler line that runs the length of the underground garage. This line has no protection from cold weather. It has the chance of bursting if cold enough.</t>
  </si>
  <si>
    <t>REQ-2022-018115</t>
  </si>
  <si>
    <t>To replace the current failed 12 year old AC compressor HP-25: Library 1. Cannot repair, too old. Parts not available.</t>
  </si>
  <si>
    <t>REQ-2022-018116</t>
  </si>
  <si>
    <t>Suite 236 Reno Fridge</t>
  </si>
  <si>
    <t>REQ-2022-018117</t>
  </si>
  <si>
    <t>Suite 311 Reno Paint, Carpet, Flooring</t>
  </si>
  <si>
    <t>REQ-2022-018119</t>
  </si>
  <si>
    <t>Suite 258 Refresh Patch/paint, blinds, and bathroom exhaust fan.</t>
  </si>
  <si>
    <t>REQ-2022-018120</t>
  </si>
  <si>
    <t>ST10400</t>
  </si>
  <si>
    <t>To replace the current failed 12 year old AC compressor in the pool area.</t>
  </si>
  <si>
    <t>REQ-2022-018125</t>
  </si>
  <si>
    <t>Suite 217 Refresh Patch/Paint</t>
  </si>
  <si>
    <t>REQ-2022-018128</t>
  </si>
  <si>
    <t>Suite 158 Reno Fridge</t>
  </si>
  <si>
    <t>REQ-2022-018132</t>
  </si>
  <si>
    <t>Suite 139 Reno Patch/paint, flooring, lighting, toilet, shower system, grab bar, tower bars and tp holder.</t>
  </si>
  <si>
    <t>REQ-2022-018179</t>
  </si>
  <si>
    <t>Suite 1-307 Refresh Paint and Patch</t>
  </si>
  <si>
    <t>REQ-2022-018185</t>
  </si>
  <si>
    <t>Suite 223 Reno
Leased</t>
  </si>
  <si>
    <t>REQ-2022-018186</t>
  </si>
  <si>
    <t>Suite 227 Reno
Leased</t>
  </si>
  <si>
    <t>REQ-2022-018190</t>
  </si>
  <si>
    <t>Numerous active leaks from ceiling space victaulic fittings. Drain and rebuild fittings with new seals. Replace failed dhw pump. Test and correct water treatment.</t>
  </si>
  <si>
    <t>REQ-2022-018221</t>
  </si>
  <si>
    <t>Suite 305 Reno Additional Scope</t>
  </si>
  <si>
    <t>REQ-2022-018222</t>
  </si>
  <si>
    <t>Suite 124 Reno Additional Scope</t>
  </si>
  <si>
    <t>REQ-2022-018226</t>
  </si>
  <si>
    <t>Suite 166 Reno This was done about 3 months ago, however the PTAC leaked and stained the carpet. Can't come clean, seems to be rust stains. Only replacing the living room, will leave bedroom.</t>
  </si>
  <si>
    <t>REQ-2022-018227</t>
  </si>
  <si>
    <t>Suite 168 Refresh This suite had resident in it, he was displaced due to the beam repair required for the AL wing reno.  This additional REQ for R&amp;R is to cover the 3 walls and closet not painted through repair req (to match colour), and the baseboard to be replaced (current spec does not meeting existing size in suite).</t>
  </si>
  <si>
    <t>REQ-2022-018228</t>
  </si>
  <si>
    <t>Suite 249 Reno Remove carpet, install lvp throughout, remove old cover plate p&amp;p, remove and replace closet doors, remove and replace flooring and vanity in bathroom, update fixtures,  and install threshold.</t>
  </si>
  <si>
    <t>REQ-2022-018543</t>
  </si>
  <si>
    <t>To replace the current failed 18 year old Heat Pump in suite 202. No AC or Heat at this time. Cannot repair, too old.</t>
  </si>
  <si>
    <t>REQ-2022-018545</t>
  </si>
  <si>
    <t>To replace the current failed 15 two (2) commercial dryers where both had a catastrophic failure on September 7 &amp; 8. Coinamatic rob one dryer of parts to limp along the other one until the new units are available.</t>
  </si>
  <si>
    <t>REQ-2022-018546</t>
  </si>
  <si>
    <t>To replace 4 sets of failed 12 year old washer/dryers in the resident corridors. The residents must travel other floors for laundry which is creating grid-lock in some areas.</t>
  </si>
  <si>
    <t>REQ-2022-018548</t>
  </si>
  <si>
    <t>Suite 418 Reno One bedroom Suite is leased for Oct 1, 2022</t>
  </si>
  <si>
    <t>REQ-2022-018553</t>
  </si>
  <si>
    <t>Suite 309 AL Reno Paint, Flooring, baseboards, 1/4 round, bathroom vanity, sink, faucet, toilet, towel bar &amp; toilet paper holder</t>
  </si>
  <si>
    <t>REQ-2022-018554</t>
  </si>
  <si>
    <t>Suite 224 Reno Paint and Carpet</t>
  </si>
  <si>
    <t>REQ-2022-018555</t>
  </si>
  <si>
    <t>Suite 305 Refresh Paint</t>
  </si>
  <si>
    <t>REQ-2022-018556</t>
  </si>
  <si>
    <t>Suite 302 Reno Paint, Carpet</t>
  </si>
  <si>
    <t>REQ-2022-018560</t>
  </si>
  <si>
    <t>To replace two (2) failed 20 year old heat pumps. Cannot repair due to age.</t>
  </si>
  <si>
    <t>REQ-2022-018567</t>
  </si>
  <si>
    <t>To replace major components on the Walk In Freezer as an emergency on a weekend. The freezer was heating up quickly due do some material failures.</t>
  </si>
  <si>
    <t>REQ-2022-018572</t>
  </si>
  <si>
    <t>To replace the current 12 year old failed Electric Dryer in a resident corridor laundry room. Cannot repair due to age. Residents must travel to the other floors to use a dryer.</t>
  </si>
  <si>
    <t>REQ-2022-018576</t>
  </si>
  <si>
    <t>To replace the failed 10 year old resident suite apt fridges. The home has removed working fridges from vacant rooms to supply occupied rooms. We now can't rent the rooms with missing fridges.</t>
  </si>
  <si>
    <t>REQ-2022-018578</t>
  </si>
  <si>
    <t>To have an engineer to work on behalf of Revera to close 2 permits from work started and completed in 2016/2017. There is a fire department permit open and a building department permit open. There are still remaining infractions that need to be completed to close each permit. There is a fire dept "order" to comply.</t>
  </si>
  <si>
    <t>REQ-2022-018579</t>
  </si>
  <si>
    <t>To replace the failed 25 year old wooden subfloor that is in a corridor. The subfloor has rotted from many resident room floods that have reached the corridor. A resident scooter wheel has penetrated the subfloor.</t>
  </si>
  <si>
    <t>REQ-2022-018580</t>
  </si>
  <si>
    <t>2 x Vacuums</t>
  </si>
  <si>
    <t>REQ-2022-018582</t>
  </si>
  <si>
    <t>To clear the home of the fire deficiencies from the 2022 Annual Fire Inspection.</t>
  </si>
  <si>
    <t>REQ-2022-018583</t>
  </si>
  <si>
    <t>To have Troy Fire clear the home of a fire dept "order" for missing sprinkler heads in some areas of the home.</t>
  </si>
  <si>
    <t>REQ-2022-018591</t>
  </si>
  <si>
    <t>Suite 21 Reno</t>
  </si>
  <si>
    <t>REQ-2022-018608</t>
  </si>
  <si>
    <t>Panasonic Microwave 651/NE-1064C</t>
  </si>
  <si>
    <t>REQ-2022-018662</t>
  </si>
  <si>
    <t>Painting of ground floor &amp; supply and install of lounge wallcovering as called for by Hagar Design IFC.</t>
  </si>
  <si>
    <t>REQ-2022-018672</t>
  </si>
  <si>
    <t>Suite 126 Reno Carpet Replacement due to stains unable to come out</t>
  </si>
  <si>
    <t>REQ-2022-018695</t>
  </si>
  <si>
    <t>Suite 514 Reno</t>
  </si>
  <si>
    <t>REQ-2022-018696</t>
  </si>
  <si>
    <t>Suite 405 Reno Bedroom carpet, paint and lighting upgrade to make suite rent ready</t>
  </si>
  <si>
    <t>REQ-2022-018703</t>
  </si>
  <si>
    <t>Suite 512 Reno AVM Suite Patch/paint, full shower, grab bars, tp holder and towel rack.</t>
  </si>
  <si>
    <t>REQ-2022-018712</t>
  </si>
  <si>
    <t>Suite 93 Reno</t>
  </si>
  <si>
    <t>REQ-2022-018714</t>
  </si>
  <si>
    <t>Suite 338 Reno Fridge</t>
  </si>
  <si>
    <t>REQ-2022-018715</t>
  </si>
  <si>
    <t>Suite 253 Reno Patch/paint, lightning, bathroom mirror, bathroom exhaust, toilet seat, door catch and shower head with hose.</t>
  </si>
  <si>
    <t>REQ-2022-019051</t>
  </si>
  <si>
    <t>Suite 1-303 Reno new Flooring, Baseboards, Toilet</t>
  </si>
  <si>
    <t>REQ-2022-019064</t>
  </si>
  <si>
    <t>Suite 507-508 Large 1 bedroom 
Paint and flooring required.  Original carpet and paint 2009</t>
  </si>
  <si>
    <t>REQ-2022-019134</t>
  </si>
  <si>
    <t>St Lawrence - 2022- Back Flow - Replaced main back flow preventer . More 10 yrs</t>
  </si>
  <si>
    <t>REQ-2022-019136</t>
  </si>
  <si>
    <t>St Lawrence Place - 2022- Washer #2 &amp; #3 - Replace washers #2 #3 ...both are over 8 yrs old and out of order ... repairs that exceed more then half the cost of a new machine . More 8 yrs</t>
  </si>
  <si>
    <t>REQ-2022-019137</t>
  </si>
  <si>
    <t>Barrhaven - 2022- Washer Machine . Replace residentially washer . More 7 yrs</t>
  </si>
  <si>
    <t>REQ-2022-019138</t>
  </si>
  <si>
    <t>Detailed assessment of soffit &amp; port cochere, ongoing issues with leaks, falling drywall, poor insulation.</t>
  </si>
  <si>
    <t>REQ-2022-019141</t>
  </si>
  <si>
    <t>Various deficiencies noted during quarterly inspection that require immediate attention – quote was provided to former DES who is no longer with company, was missed during transition.</t>
  </si>
  <si>
    <t>REQ-2022-019142</t>
  </si>
  <si>
    <t>Suite 233 Reno</t>
  </si>
  <si>
    <t>REQ-2022-019144</t>
  </si>
  <si>
    <t>Replace isolation valves &amp; header gasket on DHW boiler.</t>
  </si>
  <si>
    <t>REQ-2022-019153</t>
  </si>
  <si>
    <t>To replace the current failed 20 year old steam table. Leaking. Too old to replace parts, plus costly. 
Nick has authorized and approved this purchase.</t>
  </si>
  <si>
    <t>REQ-2022-015835</t>
  </si>
  <si>
    <t>REQ-2022-017185</t>
  </si>
  <si>
    <t>REQ-2022-017474</t>
  </si>
  <si>
    <t>REQ-2022-018371</t>
  </si>
  <si>
    <t>REQ-2022-018374</t>
  </si>
  <si>
    <t>REQ-2022-018381</t>
  </si>
  <si>
    <t>REQ-2022-018382</t>
  </si>
  <si>
    <t>REQ-2022-018383</t>
  </si>
  <si>
    <t>REQ-2022-018880</t>
  </si>
  <si>
    <t>REQ-2022-018906</t>
  </si>
  <si>
    <t>REQ-2022-018932</t>
  </si>
  <si>
    <t>REQ-2022-019005</t>
  </si>
  <si>
    <t>REQ-2022-019025</t>
  </si>
  <si>
    <t>REQ-2022-019079</t>
  </si>
  <si>
    <t>REQ-2022-019139</t>
  </si>
  <si>
    <t>REQ-2022-019150</t>
  </si>
  <si>
    <t>REQ-2022-019167</t>
  </si>
  <si>
    <t>REQ-2022-019181</t>
  </si>
  <si>
    <t>REQ-2022-019190</t>
  </si>
  <si>
    <t>REQ-2022-019217</t>
  </si>
  <si>
    <t>REQ-2022-019232</t>
  </si>
  <si>
    <t>Zero dollar</t>
  </si>
  <si>
    <t>REQ-2022-019263</t>
  </si>
  <si>
    <t>REQ-2022-019265</t>
  </si>
  <si>
    <t>REQ-2022-019294</t>
  </si>
  <si>
    <t>REQ-2022-019318</t>
  </si>
  <si>
    <t>REQ-2022-019321</t>
  </si>
  <si>
    <t>REQ-2022-019335</t>
  </si>
  <si>
    <t>REQ-2022-019336</t>
  </si>
  <si>
    <t>REQ-2022-019337</t>
  </si>
  <si>
    <t>REQ-2022-019380</t>
  </si>
  <si>
    <t>REQ-2022-019381</t>
  </si>
  <si>
    <t>REQ-2022-019389</t>
  </si>
  <si>
    <t>REQ-2022-019412</t>
  </si>
  <si>
    <t>REQ-2022-019423</t>
  </si>
  <si>
    <t>REQ-2022-019452</t>
  </si>
  <si>
    <t>REQ-2022-019463</t>
  </si>
  <si>
    <t>REQ-2022-019473</t>
  </si>
  <si>
    <t>REQ-2022-019474</t>
  </si>
  <si>
    <t>REQ-2022-019476</t>
  </si>
  <si>
    <t>REQ-2022-019479</t>
  </si>
  <si>
    <t>REQ-2022-019498</t>
  </si>
  <si>
    <t>REQ-2022-019499</t>
  </si>
  <si>
    <t>REQ-2022-019500</t>
  </si>
  <si>
    <t>REQ-2022-019502</t>
  </si>
  <si>
    <t>REQ-2022-019504</t>
  </si>
  <si>
    <t>REQ-2022-019506</t>
  </si>
  <si>
    <t>REQ-2022-019514</t>
  </si>
  <si>
    <t>REQ-2022-019517</t>
  </si>
  <si>
    <t>REQ-2022-019527</t>
  </si>
  <si>
    <t>REQ-2022-019528</t>
  </si>
  <si>
    <t>REQ-2022-019530</t>
  </si>
  <si>
    <t>REQ-2022-019533</t>
  </si>
  <si>
    <t>REQ-2022-019538</t>
  </si>
  <si>
    <t>REQ-2022-019541</t>
  </si>
  <si>
    <t>REQ-2022-019550</t>
  </si>
  <si>
    <t>REQ-2022-019555</t>
  </si>
  <si>
    <t>REQ-2022-019576</t>
  </si>
  <si>
    <t>REQ-2022-019578</t>
  </si>
  <si>
    <t>REQ-2022-019580</t>
  </si>
  <si>
    <t>REQ-2022-019582</t>
  </si>
  <si>
    <t>REQ-2022-019583</t>
  </si>
  <si>
    <t>REQ-2022-019585</t>
  </si>
  <si>
    <t>REQ-2022-019586</t>
  </si>
  <si>
    <t>REQ-2022-019587</t>
  </si>
  <si>
    <t>REQ-2022-019588</t>
  </si>
  <si>
    <t>REQ-2022-019593</t>
  </si>
  <si>
    <t>REQ-2022-019621</t>
  </si>
  <si>
    <t>REQ-2022-019656</t>
  </si>
  <si>
    <t>REQ-2022-019658</t>
  </si>
  <si>
    <t>REQ-2022-019669</t>
  </si>
  <si>
    <t>REQ-2022-019683</t>
  </si>
  <si>
    <t>REQ-2022-019713</t>
  </si>
  <si>
    <t>REQ-2022-019733</t>
  </si>
  <si>
    <t>REQ-2022-019749</t>
  </si>
  <si>
    <t>REQ-2022-019751</t>
  </si>
  <si>
    <t>REQ-2022-019753</t>
  </si>
  <si>
    <t>REQ-2022-019779</t>
  </si>
  <si>
    <t>REQ-2022-019784</t>
  </si>
  <si>
    <t>REQ-2022-019785</t>
  </si>
  <si>
    <t>REQ-2022-019792</t>
  </si>
  <si>
    <t>REQ-2022-019796</t>
  </si>
  <si>
    <t>REQ-2022-019804</t>
  </si>
  <si>
    <t>REQ-2022-019809</t>
  </si>
  <si>
    <t>REQ-2022-019814</t>
  </si>
  <si>
    <t>REQ-2022-019822</t>
  </si>
  <si>
    <t>REQ-2022-019823</t>
  </si>
  <si>
    <t>REQ-2022-019824</t>
  </si>
  <si>
    <t>REQ-2022-019825</t>
  </si>
  <si>
    <t>REQ-2022-019827</t>
  </si>
  <si>
    <t>REQ-2022-019828</t>
  </si>
  <si>
    <t>REQ-2022-019830</t>
  </si>
  <si>
    <t>REQ-2022-019832</t>
  </si>
  <si>
    <t>REQ-2022-019839</t>
  </si>
  <si>
    <t>REQ-2022-019844</t>
  </si>
  <si>
    <t>REQ-2022-019846</t>
  </si>
  <si>
    <t>REQ-2022-019847</t>
  </si>
  <si>
    <t>REQ-2022-019848</t>
  </si>
  <si>
    <t>REQ-2022-019849</t>
  </si>
  <si>
    <t>REQ-2022-019850</t>
  </si>
  <si>
    <t>REQ-2022-019853</t>
  </si>
  <si>
    <t>REQ-2022-019854</t>
  </si>
  <si>
    <t>REQ-2022-019855</t>
  </si>
  <si>
    <t>REQ-2022-019857</t>
  </si>
  <si>
    <t>REQ-2022-019859</t>
  </si>
  <si>
    <t>REQ-2022-019877</t>
  </si>
  <si>
    <t>REQ-2022-019878</t>
  </si>
  <si>
    <t>REQ-2022-019881</t>
  </si>
  <si>
    <t>REQ-2022-019883</t>
  </si>
  <si>
    <t>REQ-2022-019884</t>
  </si>
  <si>
    <t>REQ-2022-019888</t>
  </si>
  <si>
    <t>REQ-2022-019900</t>
  </si>
  <si>
    <t>REQ-2022-019923</t>
  </si>
  <si>
    <t>REQ-2022-019959</t>
  </si>
  <si>
    <t>REQ-2022-019964</t>
  </si>
  <si>
    <t>REQ-2022-019965</t>
  </si>
  <si>
    <t>REQ-2022-019976</t>
  </si>
  <si>
    <t>REQ-2022-019978</t>
  </si>
  <si>
    <t>REQ-2022-019991</t>
  </si>
  <si>
    <t>REQ-2022-019993</t>
  </si>
  <si>
    <t>REQ-2022-020007</t>
  </si>
  <si>
    <t>REQ-2022-020015</t>
  </si>
  <si>
    <t xml:space="preserve"> BA-40012569 - REQ-2022-020015 	
</t>
  </si>
  <si>
    <t>REQ-2022-020039</t>
  </si>
  <si>
    <t>REQ-2022-020041</t>
  </si>
  <si>
    <t>REQ-2022-020049</t>
  </si>
  <si>
    <t>REQ-2022-020050</t>
  </si>
  <si>
    <t>REQ-2022-020055</t>
  </si>
  <si>
    <t>REQ-2022-020062</t>
  </si>
  <si>
    <t>REQ-2022-020076</t>
  </si>
  <si>
    <t>REQ-2022-020077</t>
  </si>
  <si>
    <t>REQ-2022-020079</t>
  </si>
  <si>
    <t>No Asset</t>
  </si>
  <si>
    <t>REQ-2022-020083</t>
  </si>
  <si>
    <t xml:space="preserve"> BA-02259577 - REQ-2022-020083 	
</t>
  </si>
  <si>
    <t>REQ-2022-020084</t>
  </si>
  <si>
    <t xml:space="preserve"> BA-01777891 - REQ-2022-020084 </t>
  </si>
  <si>
    <t>REQ-2022-020085</t>
  </si>
  <si>
    <t xml:space="preserve"> BA-02143419 - REQ-2022-020085 </t>
  </si>
  <si>
    <t>REQ-2022-020088</t>
  </si>
  <si>
    <t xml:space="preserve"> BA-02260228 - REQ-2022-020088 </t>
  </si>
  <si>
    <t>REQ-2022-020090</t>
  </si>
  <si>
    <t xml:space="preserve"> BA-01781312 - REQ-2022-020090 	
</t>
  </si>
  <si>
    <t>REQ-2022-020092</t>
  </si>
  <si>
    <t xml:space="preserve"> BA-40027208 - REQ-2022-020092 	
</t>
  </si>
  <si>
    <t>REQ-2022-020093</t>
  </si>
  <si>
    <t xml:space="preserve"> BA-01782358 - REQ-2022-020093 	
</t>
  </si>
  <si>
    <t>REQ-2022-020094</t>
  </si>
  <si>
    <t>REQ-2022-020095</t>
  </si>
  <si>
    <t xml:space="preserve"> BA-01781347 - REQ-2022-020095 </t>
  </si>
  <si>
    <t>REQ-2022-020096</t>
  </si>
  <si>
    <t>REQ-2022-020101</t>
  </si>
  <si>
    <t>Yes there is</t>
  </si>
  <si>
    <t>REQ-2022-020106</t>
  </si>
  <si>
    <t xml:space="preserve"> BA-02143451 - REQ-2022-020106 </t>
  </si>
  <si>
    <t>REQ-2022-020110</t>
  </si>
  <si>
    <t xml:space="preserve"> BA-40021506 - REQ-2022-020110 	
</t>
  </si>
  <si>
    <t>REQ-2022-020112</t>
  </si>
  <si>
    <t>REQ-2022-020118</t>
  </si>
  <si>
    <t xml:space="preserve">Reviewed </t>
  </si>
  <si>
    <t>REQ-2022-020119</t>
  </si>
  <si>
    <t>REQ-2022-020130</t>
  </si>
  <si>
    <t>REQ-2022-020135</t>
  </si>
  <si>
    <t xml:space="preserve"> BA-02143970 - REQ-2022-020135 	
</t>
  </si>
  <si>
    <t>REQ-2022-020150</t>
  </si>
  <si>
    <t>REQ-2022-020158</t>
  </si>
  <si>
    <t>REQ-2022-020159</t>
  </si>
  <si>
    <t>REQ-2022-020207</t>
  </si>
  <si>
    <t>REQ-2022-020208</t>
  </si>
  <si>
    <t>REQ-2022-020209</t>
  </si>
  <si>
    <t xml:space="preserve"> BA-02649903 - REQ-2022-020209 </t>
  </si>
  <si>
    <t>REQ-2022-020211</t>
  </si>
  <si>
    <t>REQ-2022-020217</t>
  </si>
  <si>
    <t xml:space="preserve"> BA-01782358 - REQ-2022-020217 </t>
  </si>
  <si>
    <t>REQ-2022-020221</t>
  </si>
  <si>
    <t xml:space="preserve"> BA-02605679 - REQ-2022-020221 	
</t>
  </si>
  <si>
    <t>REQ-2022-020222</t>
  </si>
  <si>
    <t xml:space="preserve"> BA-02537119 - REQ-2022-020222 	
</t>
  </si>
  <si>
    <t>REQ-2022-020225</t>
  </si>
  <si>
    <t xml:space="preserve"> BA-02468176 - REQ-2022-020225 	
</t>
  </si>
  <si>
    <t>REQ-2022-020227</t>
  </si>
  <si>
    <t xml:space="preserve"> BA-02430776 - REQ-2022-020227 	
</t>
  </si>
  <si>
    <t>REQ-2022-020228</t>
  </si>
  <si>
    <t xml:space="preserve"> BA-02430776 - REQ-2022-020227 </t>
  </si>
  <si>
    <t>REQ-2022-020230</t>
  </si>
  <si>
    <t xml:space="preserve"> BA-01780871 - REQ-2022-020230 	
</t>
  </si>
  <si>
    <t>REQ-2022-020231</t>
  </si>
  <si>
    <t>REQ-2022-020232</t>
  </si>
  <si>
    <t>REQ-2022-020233</t>
  </si>
  <si>
    <t xml:space="preserve"> BA-02633531 - REQ-2022-020233 </t>
  </si>
  <si>
    <t>REQ-2022-020236</t>
  </si>
  <si>
    <t xml:space="preserve"> BA-02633531 - REQ-2022-020236 </t>
  </si>
  <si>
    <t>REQ-2022-020242</t>
  </si>
  <si>
    <t xml:space="preserve"> BA-02216235 - REQ-2022-020242 </t>
  </si>
  <si>
    <t>REQ-2022-020249</t>
  </si>
  <si>
    <t xml:space="preserve"> BA-01775983 - REQ-2022-020249 	
</t>
  </si>
  <si>
    <t>REQ-2022-020250</t>
  </si>
  <si>
    <t>REQ-2022-020251</t>
  </si>
  <si>
    <t xml:space="preserve"> BA-01780555 - REQ-2022-020251 </t>
  </si>
  <si>
    <t>REQ-2022-020272</t>
  </si>
  <si>
    <t>REQ-2022-020277</t>
  </si>
  <si>
    <t xml:space="preserve"> BA-01890290- REQ-2022-020277</t>
  </si>
  <si>
    <t>REQ-2022-020285</t>
  </si>
  <si>
    <t xml:space="preserve"> BA-40031991 - REQ-2022-020285 	
</t>
  </si>
  <si>
    <t>REQ-2022-020289</t>
  </si>
  <si>
    <t xml:space="preserve"> BA-02645187 - REQ-2022-020289 </t>
  </si>
  <si>
    <t>fvf,m,,lf</t>
  </si>
  <si>
    <t>REQ-2022-020307</t>
  </si>
  <si>
    <t xml:space="preserve"> BA-02236201 - REQ-2022-020307 	
</t>
  </si>
  <si>
    <t>REQ-2022-020329</t>
  </si>
  <si>
    <t>REQ-2022-020350</t>
  </si>
  <si>
    <t>REQ-2022-020373</t>
  </si>
  <si>
    <t>REQ-2022-020400</t>
  </si>
  <si>
    <t xml:space="preserve"> BA-02443471 - REQ-2022-020400 </t>
  </si>
  <si>
    <t>REQ-2022-020402</t>
  </si>
  <si>
    <t xml:space="preserve"> BA-02628264 - REQ-2022-020402 </t>
  </si>
  <si>
    <t>REQ-2022-020430</t>
  </si>
  <si>
    <t>REQ-2022-020434</t>
  </si>
  <si>
    <t xml:space="preserve"> BA-02614292 - REQ-2022-020434 </t>
  </si>
  <si>
    <t>REQ-2022-020451</t>
  </si>
  <si>
    <t xml:space="preserve"> BA-02261124 - REQ-2022-020451 	
</t>
  </si>
  <si>
    <t>REQ-2022-020452</t>
  </si>
  <si>
    <t>REQ-2022-020473</t>
  </si>
  <si>
    <t>REQ-2022-020474</t>
  </si>
  <si>
    <t>REQ-2022-020514</t>
  </si>
  <si>
    <t xml:space="preserve"> BA-02609602 - REQ-2022-020776 	</t>
  </si>
  <si>
    <t>REQ-2022-020535</t>
  </si>
  <si>
    <t>REQ-2022-020547</t>
  </si>
  <si>
    <t xml:space="preserve"> BA-02610435 - REQ-2022-020547 </t>
  </si>
  <si>
    <t>REQ-2022-020554</t>
  </si>
  <si>
    <t xml:space="preserve">ZDD no relevant asset found </t>
  </si>
  <si>
    <t>REQ-2022-020635</t>
  </si>
  <si>
    <t>REQ-2022-020641</t>
  </si>
  <si>
    <t>REQ-2022-014768</t>
  </si>
  <si>
    <t>REQ-2022-014770</t>
  </si>
  <si>
    <t>REQ-2022-014771</t>
  </si>
  <si>
    <t>REQ-2022-017580</t>
  </si>
  <si>
    <t>REQ-2022-019249</t>
  </si>
  <si>
    <t>REQ-2022-019360</t>
  </si>
  <si>
    <t>REQ-2022-019540</t>
  </si>
  <si>
    <t>REQ-2022-019542</t>
  </si>
  <si>
    <t>REQ-2022-019710</t>
  </si>
  <si>
    <t>REQ-2022-019879</t>
  </si>
  <si>
    <t>REQ-2022-019988</t>
  </si>
  <si>
    <t>REQ-2022-019994</t>
  </si>
  <si>
    <t>REQ-2022-020144</t>
  </si>
  <si>
    <t>REQ-2022-020210</t>
  </si>
  <si>
    <t>REQ-2022-020213</t>
  </si>
  <si>
    <t>REQ-2022-020274</t>
  </si>
  <si>
    <t>REQ-2022-020283</t>
  </si>
  <si>
    <t>REQ-2022-020312</t>
  </si>
  <si>
    <t>REQ-2022-020316</t>
  </si>
  <si>
    <t>REQ-2022-020321</t>
  </si>
  <si>
    <t>REQ-2022-020323</t>
  </si>
  <si>
    <t>REQ-2022-020327</t>
  </si>
  <si>
    <t>REQ-2022-020337</t>
  </si>
  <si>
    <t>REQ-2022-020371</t>
  </si>
  <si>
    <t>REQ-2022-020398</t>
  </si>
  <si>
    <t>REQ-2022-020399</t>
  </si>
  <si>
    <t>REQ-2022-020475</t>
  </si>
  <si>
    <t>REQ-2022-020513</t>
  </si>
  <si>
    <t>REQ-2022-020517</t>
  </si>
  <si>
    <t>REQ-2022-020518</t>
  </si>
  <si>
    <t>REQ-2022-020525</t>
  </si>
  <si>
    <t>REQ-2022-020529</t>
  </si>
  <si>
    <t>REQ-2022-020532</t>
  </si>
  <si>
    <t>REQ-2022-020538</t>
  </si>
  <si>
    <t>REQ-2022-020540</t>
  </si>
  <si>
    <t>REQ-2022-020647</t>
  </si>
  <si>
    <t>REQ-2022-020711</t>
  </si>
  <si>
    <t xml:space="preserve"> BA-02261853 - REQ-2022-020711 </t>
  </si>
  <si>
    <t>REQ-2022-020717</t>
  </si>
  <si>
    <t xml:space="preserve"> BA-02259462 - REQ-2022-020717 </t>
  </si>
  <si>
    <t>REQ-2022-020729</t>
  </si>
  <si>
    <t>REQ-2022-020730</t>
  </si>
  <si>
    <t>REQ-2022-020731</t>
  </si>
  <si>
    <t>REQ-2022-020733</t>
  </si>
  <si>
    <t xml:space="preserve">New Installation </t>
  </si>
  <si>
    <t>REQ-2022-020743</t>
  </si>
  <si>
    <t>BA-02054112 - REQ- 2022-020798</t>
  </si>
  <si>
    <t>REQ-2022-020768</t>
  </si>
  <si>
    <t xml:space="preserve"> BA-01780096 - REQ-2022-020768 </t>
  </si>
  <si>
    <t>REQ-2022-020770</t>
  </si>
  <si>
    <t xml:space="preserve"> BA-01780521 - REQ-2022-020770 </t>
  </si>
  <si>
    <t>REQ-2022-020772</t>
  </si>
  <si>
    <t>BA-01779044 - REQ-2022-020772</t>
  </si>
  <si>
    <t>REQ-2022-020775</t>
  </si>
  <si>
    <t>REQ-2022-020776</t>
  </si>
  <si>
    <t xml:space="preserve"> BA-01861363 - REQ-2022-020776 	
</t>
  </si>
  <si>
    <t>REQ-2022-020778</t>
  </si>
  <si>
    <t>REQ-2022-020779</t>
  </si>
  <si>
    <t>REQ-2022-020780</t>
  </si>
  <si>
    <t>REQ-2022-020781</t>
  </si>
  <si>
    <t>REQ-2022-020782</t>
  </si>
  <si>
    <t xml:space="preserve"> BA-01781574 - REQ-2022-020782 </t>
  </si>
  <si>
    <t>REQ-2022-020783</t>
  </si>
  <si>
    <t xml:space="preserve"> BA-02142846 - REQ-2022-020783 </t>
  </si>
  <si>
    <t>REQ-2022-020784</t>
  </si>
  <si>
    <t>Zdd</t>
  </si>
  <si>
    <t>REQ-2022-020785</t>
  </si>
  <si>
    <t>REQ-2022-020786</t>
  </si>
  <si>
    <t>REQ-2022-020787</t>
  </si>
  <si>
    <t xml:space="preserve"> BA-02625389 - REQ-2022-020787 	
</t>
  </si>
  <si>
    <t>REQ-2022-020788</t>
  </si>
  <si>
    <t>REQ-2022-020789</t>
  </si>
  <si>
    <t xml:space="preserve"> BA-40035510 - REQ-2022-020789 </t>
  </si>
  <si>
    <t>REQ-2022-020795</t>
  </si>
  <si>
    <t>REQ-2022-020796</t>
  </si>
  <si>
    <t>REQ-2022-020797</t>
  </si>
  <si>
    <t>REQ-2022-020798</t>
  </si>
  <si>
    <t>BA-02514312 - REQ- 2022-020798</t>
  </si>
  <si>
    <t>REQ-2022-020799</t>
  </si>
  <si>
    <t xml:space="preserve"> BA-02259331 - REQ-2022-020795 </t>
  </si>
  <si>
    <t>REQ-2022-020800</t>
  </si>
  <si>
    <t xml:space="preserve"> BA-02142205 - REQ-2022-020800 </t>
  </si>
  <si>
    <t>REQ-2022-020801</t>
  </si>
  <si>
    <t xml:space="preserve"> BA-02142230 - REQ-2022-020785 </t>
  </si>
  <si>
    <t>REQ-2022-020805</t>
  </si>
  <si>
    <t>REQ-2022-020818</t>
  </si>
  <si>
    <t>REQ-2022-020826</t>
  </si>
  <si>
    <t>REQ-2022-020830</t>
  </si>
  <si>
    <t>BA-02514532 - REQ-2022-020830</t>
  </si>
  <si>
    <t>REQ-2022-020838</t>
  </si>
  <si>
    <t>REQ-2022-020839</t>
  </si>
  <si>
    <t>REQ-2022-020840</t>
  </si>
  <si>
    <t>REQ-2022-020841</t>
  </si>
  <si>
    <t>REQ-2022-020843</t>
  </si>
  <si>
    <t>REQ-2022-020846</t>
  </si>
  <si>
    <t>REQ-2022-020848</t>
  </si>
  <si>
    <t>REQ-2022-020853</t>
  </si>
  <si>
    <t>REQ-2022-020869</t>
  </si>
  <si>
    <t>REQ-2022-020870</t>
  </si>
  <si>
    <t>REQ-2022-020871</t>
  </si>
  <si>
    <t>REQ-2022-020873</t>
  </si>
  <si>
    <t>REQ-2022-020874</t>
  </si>
  <si>
    <t>REQ-2022-020881</t>
  </si>
  <si>
    <t>REQ-2022-020920</t>
  </si>
  <si>
    <t>REQ-2022-020930</t>
  </si>
  <si>
    <t>REQ-2022-020957</t>
  </si>
  <si>
    <t>REQ-2022-020970</t>
  </si>
  <si>
    <t>REQ-2022-021004</t>
  </si>
  <si>
    <t>REQ-2022-021009</t>
  </si>
  <si>
    <t>REQ-2022-021011</t>
  </si>
  <si>
    <t>REQ-2022-021025</t>
  </si>
  <si>
    <t>REQ-2022-021038</t>
  </si>
  <si>
    <t>REQ-2022-021039</t>
  </si>
  <si>
    <t>REQ-2022-021040</t>
  </si>
  <si>
    <t>REQ-2022-021041</t>
  </si>
  <si>
    <t>REQ-2022-021042</t>
  </si>
  <si>
    <t>REQ-2022-021043</t>
  </si>
  <si>
    <t>REQ-2022-021044</t>
  </si>
  <si>
    <t>REQ-2022-021054</t>
  </si>
  <si>
    <t>REQ-2022-021153</t>
  </si>
  <si>
    <t>REQ-2022-021156</t>
  </si>
  <si>
    <t>REQ-2022-021164</t>
  </si>
  <si>
    <t>REQ-2022-021199</t>
  </si>
  <si>
    <t>REQ-2022-021239</t>
  </si>
  <si>
    <t>(?&lt;=(\w+\s+)?[aA]ge(\s+)?|Tom)[0-9]</t>
  </si>
  <si>
    <t>REQ-2022-020528</t>
  </si>
  <si>
    <t>REQ-2022-020534</t>
  </si>
  <si>
    <t>REQ-2022-020909</t>
  </si>
  <si>
    <t>REQ-2022-021047</t>
  </si>
  <si>
    <t>REQ-2022-021067</t>
  </si>
  <si>
    <t>REQ-2022-021096</t>
  </si>
  <si>
    <t>BA-02311232 - any carpet, flooring, paint, baseboard, quarter round, door trim, ceiling</t>
  </si>
  <si>
    <t>REQ-2022-021129</t>
  </si>
  <si>
    <t>REQ-2022-021130</t>
  </si>
  <si>
    <t>REQ-2022-021136</t>
  </si>
  <si>
    <t>REQ-2022-021141</t>
  </si>
  <si>
    <t>REQ-2022-021145</t>
  </si>
  <si>
    <t>REQ-2022-021182</t>
  </si>
  <si>
    <t>REQ-2022-021232</t>
  </si>
  <si>
    <t>REQ-2022-021234</t>
  </si>
  <si>
    <t>REQ-2022-021235</t>
  </si>
  <si>
    <t>REQ-2022-021236</t>
  </si>
  <si>
    <t>REQ-2022-021265</t>
  </si>
  <si>
    <t>REQ-2022-021316</t>
  </si>
  <si>
    <t>REQ-2022-021337</t>
  </si>
  <si>
    <t>REQ-2022-021338</t>
  </si>
  <si>
    <t>REQ-2022-021344</t>
  </si>
  <si>
    <t>REQ-2022-021345</t>
  </si>
  <si>
    <t>REQ-2022-021364</t>
  </si>
  <si>
    <t>REQ-2022-021367</t>
  </si>
  <si>
    <t>REQ-2022-021372</t>
  </si>
  <si>
    <t>REQ-2022-021395</t>
  </si>
  <si>
    <t>REQ-2022-021396</t>
  </si>
  <si>
    <t>REQ-2022-021397</t>
  </si>
  <si>
    <t>REQ-2022-021398</t>
  </si>
  <si>
    <t xml:space="preserve">ZDD
</t>
  </si>
  <si>
    <t>REQ-2022-021399</t>
  </si>
  <si>
    <t>REQ-2022-021401</t>
  </si>
  <si>
    <t>REQ-2022-021402</t>
  </si>
  <si>
    <t>REQ-2022-021406</t>
  </si>
  <si>
    <t>REQ-2022-021408</t>
  </si>
  <si>
    <t>REQ-2022-021410</t>
  </si>
  <si>
    <t>REQ-2022-021416</t>
  </si>
  <si>
    <t>REQ-2022-021418</t>
  </si>
  <si>
    <t>REQ-2022-021429</t>
  </si>
  <si>
    <t>REQ-2022-021432</t>
  </si>
  <si>
    <t>REQ-2022-021450</t>
  </si>
  <si>
    <t>REQ-2022-021460</t>
  </si>
  <si>
    <t>REQ-2022-021465</t>
  </si>
  <si>
    <t>REQ-2022-021480</t>
  </si>
  <si>
    <t>REQ-2022-021491</t>
  </si>
  <si>
    <t>Diposed</t>
  </si>
  <si>
    <t>REQ-2022-021508</t>
  </si>
  <si>
    <t>REQ-2022-021510</t>
  </si>
  <si>
    <t>REQ-2022-021531</t>
  </si>
  <si>
    <t>REQ-2022-021556</t>
  </si>
  <si>
    <t>REQ-2022-021558</t>
  </si>
  <si>
    <t>REQ-2022-021560</t>
  </si>
  <si>
    <t>REQ-2022-021562</t>
  </si>
  <si>
    <t>REQ-2022-021565</t>
  </si>
  <si>
    <t>REQ-2022-021572</t>
  </si>
  <si>
    <t>REQ-2022-021598</t>
  </si>
  <si>
    <t>REQ-2022-021631</t>
  </si>
  <si>
    <t>REQ-2022-021633</t>
  </si>
  <si>
    <t>REQ-2022-021636</t>
  </si>
  <si>
    <t>REQ-2022-021638</t>
  </si>
  <si>
    <t>REQ-2022-021639</t>
  </si>
  <si>
    <t>REQ-2022-021640</t>
  </si>
  <si>
    <t>REQ-2022-021642</t>
  </si>
  <si>
    <t>REQ-2022-021643</t>
  </si>
  <si>
    <t>REQ-2022-021644</t>
  </si>
  <si>
    <t>REQ-2022-021663</t>
  </si>
  <si>
    <t>REQ-2022-021696</t>
  </si>
  <si>
    <t>REQ-2022-021721</t>
  </si>
  <si>
    <t>REQ-2022-021726</t>
  </si>
  <si>
    <t>REQ-2022-021751</t>
  </si>
  <si>
    <t>REQ-2022-021810</t>
  </si>
  <si>
    <t>REQ-2022-021819</t>
  </si>
  <si>
    <t>REQ-2022-020212</t>
  </si>
  <si>
    <t>REQ-2022-020226</t>
  </si>
  <si>
    <t>BA-02311478 - any paint</t>
  </si>
  <si>
    <t>REQ-2022-021148</t>
  </si>
  <si>
    <t>REQ-2022-021430</t>
  </si>
  <si>
    <t>REQ-2022-021507</t>
  </si>
  <si>
    <t>REQ-2022-021522</t>
  </si>
  <si>
    <t>REQ-2022-021528</t>
  </si>
  <si>
    <t>REQ-2022-021541</t>
  </si>
  <si>
    <t>BA-02658084 - any carpet, flooring, paint, quarter round</t>
  </si>
  <si>
    <t>REQ-2022-021575</t>
  </si>
  <si>
    <t>REQ-2022-021610</t>
  </si>
  <si>
    <t>REQ-2022-021611</t>
  </si>
  <si>
    <t>REQ-2022-021619</t>
  </si>
  <si>
    <t>REQ-2022-021626</t>
  </si>
  <si>
    <t>REQ-2022-021630</t>
  </si>
  <si>
    <t>REQ-2022-021632</t>
  </si>
  <si>
    <t>REQ-2022-021635</t>
  </si>
  <si>
    <t>REQ-2022-021637</t>
  </si>
  <si>
    <t>REQ-2022-021641</t>
  </si>
  <si>
    <t>BA-02015716 - any paint</t>
  </si>
  <si>
    <t>REQ-2022-021645</t>
  </si>
  <si>
    <t>REQ-2022-021652</t>
  </si>
  <si>
    <t>BA-02638147 - any paint</t>
  </si>
  <si>
    <t>REQ-2022-021657</t>
  </si>
  <si>
    <t>REQ-2022-021664</t>
  </si>
  <si>
    <t>REQ-2022-021669</t>
  </si>
  <si>
    <t>REQ-2022-021742</t>
  </si>
  <si>
    <t>REQ-2022-021766</t>
  </si>
  <si>
    <t>REQ-2022-021812</t>
  </si>
  <si>
    <t>REQ-2022-021821</t>
  </si>
  <si>
    <t>REQ-2022-021848</t>
  </si>
  <si>
    <t>REQ-2022-021868</t>
  </si>
  <si>
    <t>REQ-2022-021882</t>
  </si>
  <si>
    <t>REQ-2022-021887</t>
  </si>
  <si>
    <t>REQ-2022-021888</t>
  </si>
  <si>
    <t>REQ-2022-021893</t>
  </si>
  <si>
    <t>REQ-2022-021895</t>
  </si>
  <si>
    <t>REQ-2022-021941</t>
  </si>
  <si>
    <t>REQ-2022-021942</t>
  </si>
  <si>
    <t>REQ-2022-021943</t>
  </si>
  <si>
    <t>REQ-2022-021944</t>
  </si>
  <si>
    <t>REQ-2022-021945</t>
  </si>
  <si>
    <t>REQ-2022-021993</t>
  </si>
  <si>
    <t>REQ-2022-021994</t>
  </si>
  <si>
    <t>REQ-2022-021995</t>
  </si>
  <si>
    <t>REQ-2022-021998</t>
  </si>
  <si>
    <t>REQ-2022-021999</t>
  </si>
  <si>
    <t>REQ-2022-022026</t>
  </si>
  <si>
    <t>REQ-2022-022047</t>
  </si>
  <si>
    <t>REQ-2022-022068</t>
  </si>
  <si>
    <t>REQ-2022-022073</t>
  </si>
  <si>
    <t>REQ-2022-022075</t>
  </si>
  <si>
    <t>REQ-2022-022079</t>
  </si>
  <si>
    <t>REQ-2022-022081</t>
  </si>
  <si>
    <t>REQ-2022-022084</t>
  </si>
  <si>
    <t>REQ-2022-022085</t>
  </si>
  <si>
    <t>REQ-2022-022090</t>
  </si>
  <si>
    <t>REQ-2022-022096</t>
  </si>
  <si>
    <t>REQ-2022-022100</t>
  </si>
  <si>
    <t>REQ-2022-022113</t>
  </si>
  <si>
    <t>REQ-2022-022123</t>
  </si>
  <si>
    <t>REQ-2022-022133</t>
  </si>
  <si>
    <t>REQ-2022-022142</t>
  </si>
  <si>
    <t>REQ-2022-022143</t>
  </si>
  <si>
    <t>REQ-2022-022155</t>
  </si>
  <si>
    <t>REQ-2022-022230</t>
  </si>
  <si>
    <t>REQ-2022-022231</t>
  </si>
  <si>
    <t>REQ-2022-022232</t>
  </si>
  <si>
    <t>REQ-2022-022233</t>
  </si>
  <si>
    <t>REQ-2022-022243</t>
  </si>
  <si>
    <t>REQ-2022-022244</t>
  </si>
  <si>
    <t>REQ-2022-022245</t>
  </si>
  <si>
    <t>REQ-2022-022246</t>
  </si>
  <si>
    <t>REQ-2022-022247</t>
  </si>
  <si>
    <t>REQ-2022-017461</t>
  </si>
  <si>
    <t>REQ-2022-021414</t>
  </si>
  <si>
    <t>REQ-2022-021520</t>
  </si>
  <si>
    <t>REQ-2022-021555</t>
  </si>
  <si>
    <t>REQ-2022-021880</t>
  </si>
  <si>
    <t>REQ-2022-022025</t>
  </si>
  <si>
    <t>REQ-2022-022030</t>
  </si>
  <si>
    <t>REQ-2022-022045</t>
  </si>
  <si>
    <t>REQ-2022-022049</t>
  </si>
  <si>
    <t>REQ-2022-022050</t>
  </si>
  <si>
    <t>REQ-2022-022066</t>
  </si>
  <si>
    <t>REQ-2022-022074</t>
  </si>
  <si>
    <t>REQ-2022-022076</t>
  </si>
  <si>
    <t>REQ-2022-022077</t>
  </si>
  <si>
    <t>REQ-2022-022078</t>
  </si>
  <si>
    <t>REQ-2022-022089</t>
  </si>
  <si>
    <t>BA-02168691 - any flooring, paint, toilet, rubber base in washroom</t>
  </si>
  <si>
    <t>REQ-2022-022093</t>
  </si>
  <si>
    <t>REQ-2022-022120</t>
  </si>
  <si>
    <t>BA-02335357 - any flooring, paint, toilet,</t>
  </si>
  <si>
    <t>REQ-2022-022126</t>
  </si>
  <si>
    <t>REQ-2022-022129</t>
  </si>
  <si>
    <t>REQ-2022-022144</t>
  </si>
  <si>
    <t>REQ-2022-022145</t>
  </si>
  <si>
    <t>REQ-2022-022191</t>
  </si>
  <si>
    <t>REQ-2022-022195</t>
  </si>
  <si>
    <t>BA-02646315 - any carpet, flooring, paint, baseboard, closet door, ceiling lighting, vanity, blinds, toilet, fixtures</t>
  </si>
  <si>
    <t>REQ-2022-022196</t>
  </si>
  <si>
    <t xml:space="preserve">BA-02610531 - any carpet, flooring, paint, baeboard, blinds, toilet, caulking, </t>
  </si>
  <si>
    <t>REQ-2022-022211</t>
  </si>
  <si>
    <t>REQ-2022-022213</t>
  </si>
  <si>
    <t>REQ-2022-022214</t>
  </si>
  <si>
    <t>REQ-2022-022215</t>
  </si>
  <si>
    <t>REQ-2022-022217</t>
  </si>
  <si>
    <t>REQ-2022-022218</t>
  </si>
  <si>
    <t>REQ-2022-022219</t>
  </si>
  <si>
    <t>REQ-2022-022221</t>
  </si>
  <si>
    <t xml:space="preserve">BA-02015775 - any carpet, flooring, paint, baseboard, cabinet, countertop, bathroom, </t>
  </si>
  <si>
    <t>REQ-2022-022252</t>
  </si>
  <si>
    <t>REQ-2022-022277</t>
  </si>
  <si>
    <t>REQ-2022-022279</t>
  </si>
  <si>
    <t>REQ-2022-022281</t>
  </si>
  <si>
    <t>REQ-2022-022290</t>
  </si>
  <si>
    <t>REQ-2022-022293</t>
  </si>
  <si>
    <t>REQ-2022-022296</t>
  </si>
  <si>
    <t>REQ-2022-022298</t>
  </si>
  <si>
    <t>REQ-2022-022301</t>
  </si>
  <si>
    <t>REQ-2022-022302</t>
  </si>
  <si>
    <t>REQ-2022-022303</t>
  </si>
  <si>
    <t>REQ-2022-022306</t>
  </si>
  <si>
    <t>REQ-2022-022308</t>
  </si>
  <si>
    <t>PO Canceled</t>
  </si>
  <si>
    <t>REQ-2022-022309</t>
  </si>
  <si>
    <t>REQ-2022-022311</t>
  </si>
  <si>
    <t>REQ-2022-022339</t>
  </si>
  <si>
    <t>REQ-2022-022342</t>
  </si>
  <si>
    <t>REQ-2022-022343</t>
  </si>
  <si>
    <t>REQ-2022-022347</t>
  </si>
  <si>
    <t>REQ-2022-022348</t>
  </si>
  <si>
    <t>REQ-2022-022364</t>
  </si>
  <si>
    <t>REQ-2022-022408</t>
  </si>
  <si>
    <t>REQ-2022-022411</t>
  </si>
  <si>
    <t>REQ-2022-022412</t>
  </si>
  <si>
    <t>REQ-2022-022431</t>
  </si>
  <si>
    <t>REQ-2022-022432</t>
  </si>
  <si>
    <t>REQ-2022-022433</t>
  </si>
  <si>
    <t>REQ-2022-022444</t>
  </si>
  <si>
    <t>REQ-2022-022451</t>
  </si>
  <si>
    <t>REQ-2022-022459</t>
  </si>
  <si>
    <t>REQ-2022-022466</t>
  </si>
  <si>
    <t>REQ-2022-022468</t>
  </si>
  <si>
    <t>REQ-2022-022473</t>
  </si>
  <si>
    <t>REQ-2022-022494</t>
  </si>
  <si>
    <t>REQ-2022-022506</t>
  </si>
  <si>
    <t>REQ-2022-022508</t>
  </si>
  <si>
    <t>REQ-2022-022516</t>
  </si>
  <si>
    <t>REQ-2022-022533</t>
  </si>
  <si>
    <t>REQ-2022-022537</t>
  </si>
  <si>
    <t>REQ-2022-022560</t>
  </si>
  <si>
    <t>REQ-2022-022570</t>
  </si>
  <si>
    <t>REQ-2022-022576</t>
  </si>
  <si>
    <t>REQ-2022-022585</t>
  </si>
  <si>
    <t>REQ-2022-022587</t>
  </si>
  <si>
    <t>REQ-2022-022588</t>
  </si>
  <si>
    <t>REQ-2022-022589</t>
  </si>
  <si>
    <t>REQ-2022-022590</t>
  </si>
  <si>
    <t>REQ-2022-022593</t>
  </si>
  <si>
    <t>REQ-2022-022598</t>
  </si>
  <si>
    <t>REQ-2022-022599</t>
  </si>
  <si>
    <t>REQ-2022-022601</t>
  </si>
  <si>
    <t>REQ-2022-022617</t>
  </si>
  <si>
    <t>REQ-2022-022621</t>
  </si>
  <si>
    <t>REQ-2022-022636</t>
  </si>
  <si>
    <t>REQ-2022-022638</t>
  </si>
  <si>
    <t>REQ-2022-022645</t>
  </si>
  <si>
    <t>REQ-2022-022674</t>
  </si>
  <si>
    <t>REQ-2022-022676</t>
  </si>
  <si>
    <t>REQ-2022-017027</t>
  </si>
  <si>
    <t>REQ-2022-017030</t>
  </si>
  <si>
    <t>REQ-2022-022028</t>
  </si>
  <si>
    <t>BA-02769622 - flooring, paint, quarter round, toilet, closet door, blinds, fixture, drywall repair.</t>
  </si>
  <si>
    <t>REQ-2022-022029</t>
  </si>
  <si>
    <t>REQ-2022-022267</t>
  </si>
  <si>
    <t>REQ-2022-022287</t>
  </si>
  <si>
    <t>REQ-2022-022368</t>
  </si>
  <si>
    <t>BA-01607672 - any carpet, paint, toilet, baseboard</t>
  </si>
  <si>
    <t>REQ-2022-022390</t>
  </si>
  <si>
    <t>REQ-2022-022464</t>
  </si>
  <si>
    <t>REQ-2022-022469</t>
  </si>
  <si>
    <t>REQ-2022-022547</t>
  </si>
  <si>
    <t>BA-02568636 - any flooring, baseboard, shoemould</t>
  </si>
  <si>
    <t>REQ-2022-022549</t>
  </si>
  <si>
    <t>REQ-2022-022550</t>
  </si>
  <si>
    <t xml:space="preserve">BA-01864388 - any flooring, paint, quarter round, </t>
  </si>
  <si>
    <t>REQ-2022-022566</t>
  </si>
  <si>
    <t>REQ-2022-022578</t>
  </si>
  <si>
    <t>REQ-2022-022580</t>
  </si>
  <si>
    <t>REQ-2022-022581</t>
  </si>
  <si>
    <t>REQ-2022-022583</t>
  </si>
  <si>
    <t>REQ-2022-022591</t>
  </si>
  <si>
    <t>REQ-2022-022597</t>
  </si>
  <si>
    <t>REQ-2022-022607</t>
  </si>
  <si>
    <t>REQ-2022-022616</t>
  </si>
  <si>
    <t>REQ-2022-022618</t>
  </si>
  <si>
    <t>REQ-2022-022620</t>
  </si>
  <si>
    <t>REQ-2022-022625</t>
  </si>
  <si>
    <t>REQ-2022-022626</t>
  </si>
  <si>
    <t>REQ-2022-022629</t>
  </si>
  <si>
    <t>REQ-2022-022631</t>
  </si>
  <si>
    <t>REQ-2022-022634</t>
  </si>
  <si>
    <t>REQ-2022-022635</t>
  </si>
  <si>
    <t>REQ-2022-022642</t>
  </si>
  <si>
    <t>REQ-2022-022646</t>
  </si>
  <si>
    <t>REQ-2022-022652</t>
  </si>
  <si>
    <t>REQ-2022-022671</t>
  </si>
  <si>
    <t>REQ-2022-022677</t>
  </si>
  <si>
    <t>REQ-2022-022701</t>
  </si>
  <si>
    <t>REQ-2022-022721</t>
  </si>
  <si>
    <t>REQ-2022-022726</t>
  </si>
  <si>
    <t>REQ-2022-022731</t>
  </si>
  <si>
    <t>REQ-2022-022738</t>
  </si>
  <si>
    <t>REQ-2022-022740</t>
  </si>
  <si>
    <t>REQ-2022-022773</t>
  </si>
  <si>
    <t>REQ-2022-022774</t>
  </si>
  <si>
    <t>REQ-2022-022782</t>
  </si>
  <si>
    <t>REQ-2022-022784</t>
  </si>
  <si>
    <t>REQ-2022-022785</t>
  </si>
  <si>
    <t>REQ-2022-022786</t>
  </si>
  <si>
    <t>REQ-2022-022787</t>
  </si>
  <si>
    <t>REQ-2022-022789</t>
  </si>
  <si>
    <t>REQ-2022-022792</t>
  </si>
  <si>
    <t>REQ-2022-022830</t>
  </si>
  <si>
    <t>REQ-2022-022853</t>
  </si>
  <si>
    <t>REQ-2022-022874</t>
  </si>
  <si>
    <t>REQ-2022-022888</t>
  </si>
  <si>
    <t>REQ-2022-022993</t>
  </si>
  <si>
    <t>REQ-2022-022997</t>
  </si>
  <si>
    <t>REQ-2022-022998</t>
  </si>
  <si>
    <t>REQ-2022-023015</t>
  </si>
  <si>
    <t>REQ-2022-023056</t>
  </si>
  <si>
    <t>REQ-2022-023062</t>
  </si>
  <si>
    <t>REQ-2022-023071</t>
  </si>
  <si>
    <t>REQ-2022-023085</t>
  </si>
  <si>
    <t>REQ-2022-023093</t>
  </si>
  <si>
    <t>REQ-2022-023094</t>
  </si>
  <si>
    <t>REQ-2022-023104</t>
  </si>
  <si>
    <t>REQ-2022-023114</t>
  </si>
  <si>
    <t>REQ-2022-023115</t>
  </si>
  <si>
    <t>REQ-2022-023118</t>
  </si>
  <si>
    <t>REQ-2022-023120</t>
  </si>
  <si>
    <t>REQ-2022-023121</t>
  </si>
  <si>
    <t>REQ-2022-023124</t>
  </si>
  <si>
    <t>REQ-2022-023126</t>
  </si>
  <si>
    <t>REQ-2022-023129</t>
  </si>
  <si>
    <t>REQ-2022-023131</t>
  </si>
  <si>
    <t>REQ-2022-023132</t>
  </si>
  <si>
    <t>REQ-2022-023133</t>
  </si>
  <si>
    <t>REQ-2022-023195</t>
  </si>
  <si>
    <t>REQ-2022-022502</t>
  </si>
  <si>
    <t>Disposed one asset, the rest of the old assets cannot be found</t>
  </si>
  <si>
    <t>REQ-2022-022510</t>
  </si>
  <si>
    <t>REQ-2022-022666</t>
  </si>
  <si>
    <t>REQ-2022-022805</t>
  </si>
  <si>
    <t xml:space="preserve">BA-02220761 - any carpet, flooring, paint, quarter round, fixture, caulking, </t>
  </si>
  <si>
    <t>REQ-2022-022871</t>
  </si>
  <si>
    <t>BA-02697577 - any paint</t>
  </si>
  <si>
    <t>REQ-2022-022890</t>
  </si>
  <si>
    <t>REQ-2022-022904</t>
  </si>
  <si>
    <t>REQ-2022-022973</t>
  </si>
  <si>
    <t>REQ-2022-022976</t>
  </si>
  <si>
    <t>REQ-2022-022985</t>
  </si>
  <si>
    <t>REQ-2022-022988</t>
  </si>
  <si>
    <t>REQ-2022-022999</t>
  </si>
  <si>
    <t>REQ-2022-023005</t>
  </si>
  <si>
    <t>REQ-2022-023006</t>
  </si>
  <si>
    <t>REQ-2022-023013</t>
  </si>
  <si>
    <t>REQ-2022-023016</t>
  </si>
  <si>
    <t>REQ-2022-023020</t>
  </si>
  <si>
    <t>REQ-2022-023041</t>
  </si>
  <si>
    <t>REQ-2022-023057</t>
  </si>
  <si>
    <t>REQ-2022-023063</t>
  </si>
  <si>
    <t>REQ-2022-023068</t>
  </si>
  <si>
    <t>REQ-2022-023070</t>
  </si>
  <si>
    <t>REQ-2022-023072</t>
  </si>
  <si>
    <t>REQ-2022-023073</t>
  </si>
  <si>
    <t>REQ-2022-023111</t>
  </si>
  <si>
    <t>REQ-2022-023113</t>
  </si>
  <si>
    <t>REQ-2022-023136</t>
  </si>
  <si>
    <t>REQ-2022-023139</t>
  </si>
  <si>
    <t>REQ-2022-023145</t>
  </si>
  <si>
    <t>REQ-2022-023163</t>
  </si>
  <si>
    <t>REQ-2022-023172</t>
  </si>
  <si>
    <t>REQ-2022-023194</t>
  </si>
  <si>
    <t>REQ-2022-023213</t>
  </si>
  <si>
    <t>REQ-2022-023226</t>
  </si>
  <si>
    <t>REQ-2022-023232</t>
  </si>
  <si>
    <t>REQ-2022-023249</t>
  </si>
  <si>
    <t>REQ-2022-023250</t>
  </si>
  <si>
    <t>REQ-2022-023315</t>
  </si>
  <si>
    <t>REQ-2022-023328</t>
  </si>
  <si>
    <t>REQ-2022-023330</t>
  </si>
  <si>
    <t>REQ-2022-023337</t>
  </si>
  <si>
    <t>REQ-2022-023375</t>
  </si>
  <si>
    <t>REQ-2022-023376</t>
  </si>
  <si>
    <t>REQ-2022-023378</t>
  </si>
  <si>
    <t>REQ-2022-023380</t>
  </si>
  <si>
    <t>REQ-2022-023381</t>
  </si>
  <si>
    <t>REQ-2022-023414</t>
  </si>
  <si>
    <t>REQ-2022-023419</t>
  </si>
  <si>
    <t>REQ-2022-023440</t>
  </si>
  <si>
    <t>Revera Capital Spend By CEA</t>
  </si>
  <si>
    <t>All Reportable Companies</t>
  </si>
  <si>
    <t>Reporting Currency</t>
  </si>
  <si>
    <t>CAD</t>
  </si>
  <si>
    <t>Requisition Status</t>
  </si>
  <si>
    <t>Starting Document Date</t>
  </si>
  <si>
    <t>Ending Document Date</t>
  </si>
  <si>
    <t>Spend Category as Worktag</t>
  </si>
  <si>
    <t>Sourcing Buyer</t>
  </si>
  <si>
    <t>Purchase Order Lines</t>
  </si>
  <si>
    <t>Purchase Order Line</t>
  </si>
  <si>
    <t>Site Segment</t>
  </si>
  <si>
    <t>Buyer</t>
  </si>
  <si>
    <t>PO Line#</t>
  </si>
  <si>
    <t>Line Description</t>
  </si>
  <si>
    <t>Requisition Line Amount</t>
  </si>
  <si>
    <t>Purchase Order Status</t>
  </si>
  <si>
    <t>Sub Type</t>
  </si>
  <si>
    <t>Purchase Order Line Amount</t>
  </si>
  <si>
    <t>Invoiced Amount</t>
  </si>
  <si>
    <t>Uninvoiced Amount in Reporting Currency</t>
  </si>
  <si>
    <t>Received Amount</t>
  </si>
  <si>
    <t>Site Name</t>
  </si>
  <si>
    <t>On Spreadsheet?</t>
  </si>
  <si>
    <t>PO Date</t>
  </si>
  <si>
    <t>LE3196 HCN-Revera (Regal) LP</t>
  </si>
  <si>
    <t>10086 Renaissance</t>
  </si>
  <si>
    <t>Regal</t>
  </si>
  <si>
    <t>REQ-2021-047935</t>
  </si>
  <si>
    <t>Beau Swan (Terminated)</t>
  </si>
  <si>
    <t>Pending</t>
  </si>
  <si>
    <t>Suites FF&amp;E (Capital)</t>
  </si>
  <si>
    <t>Suite Renovations - Budgeted</t>
  </si>
  <si>
    <t>Renaissance - 2021 - In-Suite Renovations</t>
  </si>
  <si>
    <t>LE3099 HCN-Revera Joint Venture Limited Partnership</t>
  </si>
  <si>
    <t>In-Suite Renovation (Capital)</t>
  </si>
  <si>
    <t>10030 Rayoak Place</t>
  </si>
  <si>
    <t>Welltower T1</t>
  </si>
  <si>
    <t>REQ-2021-049842</t>
  </si>
  <si>
    <t>Ann Louis</t>
  </si>
  <si>
    <t>Room Refresh - Budgeted</t>
  </si>
  <si>
    <t>Rayoak Place - 2021 - In-Suite Renovations</t>
  </si>
  <si>
    <t>LE1011 Revera Inc</t>
  </si>
  <si>
    <t>10211 Capilano Care Centre</t>
  </si>
  <si>
    <t>Revera LTC</t>
  </si>
  <si>
    <t>REQ-2021-050753</t>
  </si>
  <si>
    <t>Trevor Shoemaker</t>
  </si>
  <si>
    <t>Land Costs</t>
  </si>
  <si>
    <t>Project Hard Costs</t>
  </si>
  <si>
    <t>10064 Aspen Ridge</t>
  </si>
  <si>
    <t>Welltower Master</t>
  </si>
  <si>
    <t>REQ-2021-051470</t>
  </si>
  <si>
    <t>Kirsten Irwin (Terminated)</t>
  </si>
  <si>
    <t>Aspen Ridge - 2021 - In-Suite Renovations</t>
  </si>
  <si>
    <t>10014 Bradgate Arms</t>
  </si>
  <si>
    <t>Welltower T2</t>
  </si>
  <si>
    <t>REQ-2022-000008</t>
  </si>
  <si>
    <t>Guy Ratchford</t>
  </si>
  <si>
    <t>P22-000783 - Line 1</t>
  </si>
  <si>
    <t>Suite 202 Refresh Paint</t>
  </si>
  <si>
    <t>Ordered</t>
  </si>
  <si>
    <t>Issued</t>
  </si>
  <si>
    <t>In-Suite Refresh (Capital)</t>
  </si>
  <si>
    <t>Bradgate Arms - 2022 - In-Suite Renovations</t>
  </si>
  <si>
    <t>10083 The Waverley &amp; Rosewood</t>
  </si>
  <si>
    <t>REQ-2022-000045</t>
  </si>
  <si>
    <t>Daniel Reinsch</t>
  </si>
  <si>
    <t>P22-000974 - Line 1</t>
  </si>
  <si>
    <t>Suite D7 Refresh</t>
  </si>
  <si>
    <t>Received</t>
  </si>
  <si>
    <t>The Waverly/Rosewood - 2022 - In-Suite Renovations</t>
  </si>
  <si>
    <t>REQ-2022-000046</t>
  </si>
  <si>
    <t>P22-000870 - Line 1</t>
  </si>
  <si>
    <t>Suite B7 Refresh</t>
  </si>
  <si>
    <t>REQ-2022-000047</t>
  </si>
  <si>
    <t>P22-000869 - Line 1</t>
  </si>
  <si>
    <t>Suite D10 Refresh</t>
  </si>
  <si>
    <t>REQ-2022-000048</t>
  </si>
  <si>
    <t>P22-000692 - Line 1</t>
  </si>
  <si>
    <t>Suite F10 Refresh</t>
  </si>
  <si>
    <t>REQ-2022-000049</t>
  </si>
  <si>
    <t>P22-000693 - Line 1</t>
  </si>
  <si>
    <t>Suite F4 Refresh</t>
  </si>
  <si>
    <t>REQ-2022-000050</t>
  </si>
  <si>
    <t>P22-000694 - Line 1</t>
  </si>
  <si>
    <t>Suite A10 Refresh</t>
  </si>
  <si>
    <t>LE2503 AXR Operating (National) LP</t>
  </si>
  <si>
    <t>10062 Fleetwood Villa</t>
  </si>
  <si>
    <t>REQ-2022-000228</t>
  </si>
  <si>
    <t>Jim Neudorf</t>
  </si>
  <si>
    <t>P22-001346 - Line 1</t>
  </si>
  <si>
    <t>Suite 218 Reno Paint, Carpet</t>
  </si>
  <si>
    <t>Fleetwood Villa - 2022 - In-Suite Renovations</t>
  </si>
  <si>
    <t>REQ-2022-000229</t>
  </si>
  <si>
    <t>P22-001345 - Line 2</t>
  </si>
  <si>
    <t>Suite 142 Reno Paint, Flooring,  Countertops, Vanity</t>
  </si>
  <si>
    <t>P22-001345 - Line 1</t>
  </si>
  <si>
    <t>Suite 142 Reno Additional Scope</t>
  </si>
  <si>
    <t>REQ-2022-000230</t>
  </si>
  <si>
    <t>P22-001037 - Line 2</t>
  </si>
  <si>
    <t>Suite 226 Reno  Paint, Flooring</t>
  </si>
  <si>
    <t>P22-001037 - Line 1</t>
  </si>
  <si>
    <t>Suite 226 Reno Additional Scope</t>
  </si>
  <si>
    <t>REQ-2022-000237</t>
  </si>
  <si>
    <t>P22-001038 - Line 2</t>
  </si>
  <si>
    <t>Suite 323 Reno Paint , Flooring, Vanity</t>
  </si>
  <si>
    <t>P22-001038 - Line 1</t>
  </si>
  <si>
    <t>Suite 323 Reno Additional Scope</t>
  </si>
  <si>
    <t>LE3073 HCN-Revera Lessee (River Ridge) LP</t>
  </si>
  <si>
    <t>REQ-2022-000239</t>
  </si>
  <si>
    <t>P22-001039 - Line 2</t>
  </si>
  <si>
    <t>Suite 347 Reno  Paint, Flooring</t>
  </si>
  <si>
    <t>Partially Received</t>
  </si>
  <si>
    <t>Fleetwood Villa - 2021 - In-Suite Renovations</t>
  </si>
  <si>
    <t>P22-001039 - Line 1</t>
  </si>
  <si>
    <t>Suite 347 Reno Additional Scope</t>
  </si>
  <si>
    <t>10093 Windermere on The Mount</t>
  </si>
  <si>
    <t>REQ-2022-000247</t>
  </si>
  <si>
    <t>Dawn Mackintosh</t>
  </si>
  <si>
    <t>P22-000988 - Line 2</t>
  </si>
  <si>
    <t>Suite 206 Reno Fridge</t>
  </si>
  <si>
    <t>Windermere on the Mount - 2022 - In-Suite Renovations</t>
  </si>
  <si>
    <t>P22-000988 - Line 4</t>
  </si>
  <si>
    <t>Suite 206 Reno Microwave</t>
  </si>
  <si>
    <t>P22-000988 - Line 3</t>
  </si>
  <si>
    <t>Suite 206 Reno Carpet</t>
  </si>
  <si>
    <t>P22-000988 - Line 1</t>
  </si>
  <si>
    <t>Suite 206 Reno Additional Scope</t>
  </si>
  <si>
    <t>10094 Briarfield Gardens</t>
  </si>
  <si>
    <t>REQ-2022-000331</t>
  </si>
  <si>
    <t>Anthony Cowie (On Leave)</t>
  </si>
  <si>
    <t>P22-001300 - Line 1</t>
  </si>
  <si>
    <t>Suite 223 Reno Fridge</t>
  </si>
  <si>
    <t>Briarfield Gardens - 2022 - In-Suite Renovations</t>
  </si>
  <si>
    <t>P22-001300 - Line 3</t>
  </si>
  <si>
    <t>Suite 223 Reno Microwave</t>
  </si>
  <si>
    <t>P22-001300 - Line 2</t>
  </si>
  <si>
    <t>Suite 223 Reno Additional Scope</t>
  </si>
  <si>
    <t>LE6300 Harold &amp; Grace Baker Centre</t>
  </si>
  <si>
    <t>P22-001300 - Line 4</t>
  </si>
  <si>
    <t>Suite 223 Reno</t>
  </si>
  <si>
    <t>REQ-2022-000334</t>
  </si>
  <si>
    <t>P22-001000 - Line 2</t>
  </si>
  <si>
    <t>Suite 131 Reno Fridge</t>
  </si>
  <si>
    <t>P22-001000 - Line 4</t>
  </si>
  <si>
    <t>Suite 131 Reno Microwave</t>
  </si>
  <si>
    <t>P22-001000 - Line 3</t>
  </si>
  <si>
    <t>Suite 131 Reno</t>
  </si>
  <si>
    <t>P22-001000 - Line 1</t>
  </si>
  <si>
    <t>Suite 131 Reno Additional Scope</t>
  </si>
  <si>
    <t>REQ-2022-000339</t>
  </si>
  <si>
    <t>P22-001106 - Line 2</t>
  </si>
  <si>
    <t>Suite 225 Reno Fridge</t>
  </si>
  <si>
    <t>P22-001106 - Line 3</t>
  </si>
  <si>
    <t>Suite 225 Reno Microwave</t>
  </si>
  <si>
    <t>P22-001106 - Line 1</t>
  </si>
  <si>
    <t>Suite 225 Reno</t>
  </si>
  <si>
    <t>10066 Inglewood</t>
  </si>
  <si>
    <t>REQ-2022-000344</t>
  </si>
  <si>
    <t>Heather Wormington</t>
  </si>
  <si>
    <t>P22-000978 - Line 1</t>
  </si>
  <si>
    <t>Suite 4 Refresh Additional Scope</t>
  </si>
  <si>
    <t>Inglewood - 2022 - In-Suite Renovations</t>
  </si>
  <si>
    <t>P22-000978 - Line 2</t>
  </si>
  <si>
    <t>Suite 4 Refresh</t>
  </si>
  <si>
    <t>REQ-2022-000347</t>
  </si>
  <si>
    <t>P22-000983 - Line 1</t>
  </si>
  <si>
    <t>Suite 13 Reno Additional Scope</t>
  </si>
  <si>
    <t>Aspen Ridge - 2022 - In-Suite Renovations</t>
  </si>
  <si>
    <t>P22-000983 - Line 2</t>
  </si>
  <si>
    <t>Suite 13 Reno Rent Ready</t>
  </si>
  <si>
    <t>10009 Birkdale</t>
  </si>
  <si>
    <t>REQ-2022-000365</t>
  </si>
  <si>
    <t>Greg Chow</t>
  </si>
  <si>
    <t>P22-001095 - Line 2</t>
  </si>
  <si>
    <t>Suite 112 Reno Fridge</t>
  </si>
  <si>
    <t>Birkdale - 2022 - In-Suite Renovations</t>
  </si>
  <si>
    <t>P22-001095 - Line 3</t>
  </si>
  <si>
    <t>Suite 112  Reno Ground Floor Unit</t>
  </si>
  <si>
    <t>P22-001095 - Line 1</t>
  </si>
  <si>
    <t>Suite 112 Reno Additional Scope</t>
  </si>
  <si>
    <t>10015 Centennial Park Place</t>
  </si>
  <si>
    <t>REQ-2022-000379</t>
  </si>
  <si>
    <t>Melanie Leslie</t>
  </si>
  <si>
    <t>P22-001035 - Line 1</t>
  </si>
  <si>
    <t>Suite 26 Reno needed for January 31, 2022</t>
  </si>
  <si>
    <t>Centennial Park - 2022 - In-Suite Renovations</t>
  </si>
  <si>
    <t>REQ-2022-000384</t>
  </si>
  <si>
    <t>P22-001036 - Line 1</t>
  </si>
  <si>
    <t>Suite 10 Reno Needed for February 1, 2022</t>
  </si>
  <si>
    <t>10012 Forest Hill Place</t>
  </si>
  <si>
    <t>REQ-2022-000399</t>
  </si>
  <si>
    <t>Arnel Tanglao</t>
  </si>
  <si>
    <t>P22-001026 - Line 1</t>
  </si>
  <si>
    <t>Suite  619-621  Reno 
Needs the following 
-carpet
-new spec vinyl flooring   hallways, closet , washroom and kitchen
-paint
Replace x 1 inner door
-Replace x2 set  sliding closet doors
DRAPES (Seperate Quote)</t>
  </si>
  <si>
    <t>Forest Hill - 2022 - In-Suite Renovations</t>
  </si>
  <si>
    <t>P22-001025 - Line 1</t>
  </si>
  <si>
    <t>Suite 619-621 Reno Additional Scope not on Bid/Quote Form Drapes Replacement</t>
  </si>
  <si>
    <t>LE1002 Revera Long Term Care Inc</t>
  </si>
  <si>
    <t>10188 Telfer Place</t>
  </si>
  <si>
    <t>REQ-2022-000456</t>
  </si>
  <si>
    <t>Darleen Barber</t>
  </si>
  <si>
    <t>Telfer Place - 2022 - In-Suite Renovations</t>
  </si>
  <si>
    <t>REQ-2022-000457</t>
  </si>
  <si>
    <t>REQ-2022-000459</t>
  </si>
  <si>
    <t>P22-000997 - Line 1</t>
  </si>
  <si>
    <t>Suite 346 Reno Fridge</t>
  </si>
  <si>
    <t>P22-000997 - Line 4</t>
  </si>
  <si>
    <t>Suite 346 Reno Microwave</t>
  </si>
  <si>
    <t>P22-000997 - Line 3</t>
  </si>
  <si>
    <t>Suite 346 Reno</t>
  </si>
  <si>
    <t>P22-000997 - Line 2</t>
  </si>
  <si>
    <t>Suite 346 Reno Additional Scope</t>
  </si>
  <si>
    <t>10068 Chateau Renoir</t>
  </si>
  <si>
    <t>REQ-2022-000512</t>
  </si>
  <si>
    <t>Ellie Bromley (Terminated)</t>
  </si>
  <si>
    <t>P22-001420 - Line 1</t>
  </si>
  <si>
    <t>Suite 141 Reno</t>
  </si>
  <si>
    <t>Chateau Renoir - 2022 - In-Suite Renovations</t>
  </si>
  <si>
    <t>REQ-2022-000525</t>
  </si>
  <si>
    <t>P22-000976 - Line 1</t>
  </si>
  <si>
    <t>Suite 301 Reno</t>
  </si>
  <si>
    <t>REQ-2022-000526</t>
  </si>
  <si>
    <t>P22-001314 - Line 1</t>
  </si>
  <si>
    <t>Suite 130 Reno</t>
  </si>
  <si>
    <t>Rayoak  - 2022 - In-Suite Renovations</t>
  </si>
  <si>
    <t>REQ-2022-000561</t>
  </si>
  <si>
    <t>P22-001024 - Line 1</t>
  </si>
  <si>
    <t>Suite 624-626 Reno
Needs the following
-carpet
-paint
-closet doors
-hallways vinyl flooring</t>
  </si>
  <si>
    <t>REQ-2022-000620</t>
  </si>
  <si>
    <t>P22-001228 - Line 1</t>
  </si>
  <si>
    <t>Suite 708 Reno</t>
  </si>
  <si>
    <t>Renaissance - 2022 - In-Suite Renovations</t>
  </si>
  <si>
    <t>10003 Appleby Place</t>
  </si>
  <si>
    <t>REQ-2022-000633</t>
  </si>
  <si>
    <t>Richard Halford</t>
  </si>
  <si>
    <t>P22-000977 - Line 1</t>
  </si>
  <si>
    <t>Suite 106 Reno Urgently Needed.</t>
  </si>
  <si>
    <t>Appleby Place - 2022 - In-Suite Renovations</t>
  </si>
  <si>
    <t>10052 Portobello</t>
  </si>
  <si>
    <t>REQ-2022-000662</t>
  </si>
  <si>
    <t>KATIE WHITFIELD (On Leave)</t>
  </si>
  <si>
    <t>P22-000980 - Line 1</t>
  </si>
  <si>
    <t>Suite 349 Reno Paint, Carpet</t>
  </si>
  <si>
    <t>Portobello - 2022 - In-Suite Renovations</t>
  </si>
  <si>
    <t>10074 McKenzie Towne Retirement</t>
  </si>
  <si>
    <t>REQ-2022-000759</t>
  </si>
  <si>
    <t>Michael Eves</t>
  </si>
  <si>
    <t>P22-000979 - Line 1</t>
  </si>
  <si>
    <t>Suite 218 Reno Paint, Flooring</t>
  </si>
  <si>
    <t>McKenzie Towne - 2022 - In-Suite Renovations</t>
  </si>
  <si>
    <t>LE2501 AXR Joint Venture Limited Partnership</t>
  </si>
  <si>
    <t>10027 Glynnwood</t>
  </si>
  <si>
    <t>REQ-2022-000762</t>
  </si>
  <si>
    <t>Ellen Tan</t>
  </si>
  <si>
    <t>P22-000982 - Line 2</t>
  </si>
  <si>
    <t>Suite 122 Reno</t>
  </si>
  <si>
    <t>Glynnwood - 2022 - In-Suite Renovations</t>
  </si>
  <si>
    <t>P22-000982 - Line 1</t>
  </si>
  <si>
    <t>Suite 122 Reno Additional Scope</t>
  </si>
  <si>
    <t>REQ-2022-000763</t>
  </si>
  <si>
    <t>P22-000981 - Line 1</t>
  </si>
  <si>
    <t>Suite 630 Reno</t>
  </si>
  <si>
    <t>10179 Forest Heights</t>
  </si>
  <si>
    <t>REQ-2022-000781</t>
  </si>
  <si>
    <t>Hazel D'Gama</t>
  </si>
  <si>
    <t>P22-001098 - Line 1</t>
  </si>
  <si>
    <t>Forest Heights - PTAC Units</t>
  </si>
  <si>
    <t>HVAC Systems (Capital)</t>
  </si>
  <si>
    <t>Tech Initiatives</t>
  </si>
  <si>
    <t>Forest Heights - Q2/Q4 - IPAC Capital Fund</t>
  </si>
  <si>
    <t>10169 Kennedy Lodge</t>
  </si>
  <si>
    <t>REQ-2022-000807</t>
  </si>
  <si>
    <t>Franco D'Angelo</t>
  </si>
  <si>
    <t>P22-001056 - Line 1</t>
  </si>
  <si>
    <t>2022 - Kennedy Lodge - Replacement of Spa Tub . More 10 yrs</t>
  </si>
  <si>
    <t>Spa/ Tubs/Washroom FF&amp;E (Capital)</t>
  </si>
  <si>
    <t>Spa/Tub/Washroom - FF&amp;E - Budgeted</t>
  </si>
  <si>
    <t>Kennedy Lodge - 2022 - Spa Room FF&amp;E (Funded)</t>
  </si>
  <si>
    <t>10031 Port Perry Villa</t>
  </si>
  <si>
    <t>REQ-2022-000812</t>
  </si>
  <si>
    <t>P22-000911 - Line 1</t>
  </si>
  <si>
    <t>2022  Port Perry - Replace smoke devices ( Est . 106 units ) More 10 yrs</t>
  </si>
  <si>
    <t>Fire alarm/Sprinkler (Capital)</t>
  </si>
  <si>
    <t>Fire Life Safety - Emergency Power - Budgeted</t>
  </si>
  <si>
    <t>Port Perry - 2022 - Smoke Device</t>
  </si>
  <si>
    <t>10043 Hunt Club Manor</t>
  </si>
  <si>
    <t>REQ-2022-000817</t>
  </si>
  <si>
    <t>P22-001202 - Line 1</t>
  </si>
  <si>
    <t>2022- Hunt Club - Replacement of Resident P-Tec 6  x units . More 10 yrs</t>
  </si>
  <si>
    <t>Mechanical System - HVAC PTAC - Budgeted</t>
  </si>
  <si>
    <t>Hunt Club Manor - 2022 - PTACs</t>
  </si>
  <si>
    <t>LE3022 HCN-Revera Lessee (Briargate) LP</t>
  </si>
  <si>
    <t>REQ-2022-000819</t>
  </si>
  <si>
    <t>P22-000805 - Line 1</t>
  </si>
  <si>
    <t>2022- Hunt Club - Installation of  BFP valve on sprinkler system . New installation</t>
  </si>
  <si>
    <t>Hunt Club Manor - 2022 - Fire &amp; Life Safety</t>
  </si>
  <si>
    <t>10041 Prince of Wales</t>
  </si>
  <si>
    <t>REQ-2022-000828</t>
  </si>
  <si>
    <t>Jennifer Holmes</t>
  </si>
  <si>
    <t>P22-000854 - Line 1</t>
  </si>
  <si>
    <t>Suite 327 Refresh Paint</t>
  </si>
  <si>
    <t>Prince of Wales - 2022 - In-Suite Renovations</t>
  </si>
  <si>
    <t>LE1016 Revera Retirement LP</t>
  </si>
  <si>
    <t>10223 Green Falls Landing</t>
  </si>
  <si>
    <t>REQ-2022-000868</t>
  </si>
  <si>
    <t>Lorna Knoll</t>
  </si>
  <si>
    <t>P22-000926 - Line 1</t>
  </si>
  <si>
    <t>Suite 2216 AL Refresh  Painting, Caulking</t>
  </si>
  <si>
    <t>Green Falls Landing - 2022 - In-Suite Renovations</t>
  </si>
  <si>
    <t>REQ-2022-000869</t>
  </si>
  <si>
    <t>P22-000925 - Line 1</t>
  </si>
  <si>
    <t>Suite 1103 MC Refresh Paint, Bathroom Recaulking</t>
  </si>
  <si>
    <t>LE3056 HCN-Revera Lessee (Riverbend) LP</t>
  </si>
  <si>
    <t>10061 The Dorchester</t>
  </si>
  <si>
    <t>REQ-2022-000874</t>
  </si>
  <si>
    <t>Andrea M. Malinowski</t>
  </si>
  <si>
    <t>The Dorchester - 2022 - In-Suite Renovations</t>
  </si>
  <si>
    <t>LE3052 HCN-Revera Lessee (St. Lawrence Place) LP</t>
  </si>
  <si>
    <t>10096 Chatham</t>
  </si>
  <si>
    <t>REQ-2022-000921</t>
  </si>
  <si>
    <t>Doug Hay</t>
  </si>
  <si>
    <t>P22-001557 - Line 2</t>
  </si>
  <si>
    <t>Suite T104 Reno Apartment Reno for new leased apartment. Space has not been updated in over 25 yrs.</t>
  </si>
  <si>
    <t>Chatham - 2022 - In-Suite Renovations</t>
  </si>
  <si>
    <t>P22-001557 - Line 1</t>
  </si>
  <si>
    <t>Suite T104 Reno Additional Scope</t>
  </si>
  <si>
    <t>REQ-2022-000923</t>
  </si>
  <si>
    <t>P22-001002 - Line 1</t>
  </si>
  <si>
    <t>Suite M219 Reno Fridge</t>
  </si>
  <si>
    <t>P22-001002 - Line 3</t>
  </si>
  <si>
    <t>Suite M219 Reno Microwave</t>
  </si>
  <si>
    <t>P22-001002 - Line 4</t>
  </si>
  <si>
    <t>Suite M219 Reno for inventory in high demand area of residence</t>
  </si>
  <si>
    <t>P22-001002 - Line 2</t>
  </si>
  <si>
    <t>Suite M219 Reno Additional Scope</t>
  </si>
  <si>
    <t>REQ-2022-000928</t>
  </si>
  <si>
    <t>P22-001021 - Line 2</t>
  </si>
  <si>
    <t>Suite T405 Reno Apartment Reno for new lease. Space has not been updated in over 25 years.</t>
  </si>
  <si>
    <t>P22-001021 - Line 1</t>
  </si>
  <si>
    <t>Suite T405 Reno Additional Scope</t>
  </si>
  <si>
    <t>REQ-2022-000937</t>
  </si>
  <si>
    <t>P22-001001 - Line 2</t>
  </si>
  <si>
    <t>Suite 103 Reno Fridge</t>
  </si>
  <si>
    <t>P22-001001 - Line 1</t>
  </si>
  <si>
    <t>Suite 103 Reno Paint, Flooring</t>
  </si>
  <si>
    <t>LE3076 HCN-Revera Lessee (Barrhaven) LP</t>
  </si>
  <si>
    <t>10039 Barrhaven</t>
  </si>
  <si>
    <t>REQ-2022-000957</t>
  </si>
  <si>
    <t>Kerrsten Norwood</t>
  </si>
  <si>
    <t>P22-001182 - Line 1</t>
  </si>
  <si>
    <t>Replacement of toaster</t>
  </si>
  <si>
    <t>Kitchen FF&amp;E (Capital)</t>
  </si>
  <si>
    <t>Kitchen - FF&amp;E - Budgeted</t>
  </si>
  <si>
    <t>Barrhaven - 2022 - Kitchen FF&amp;E (Rotary Toaster)</t>
  </si>
  <si>
    <t>REQ-2022-000959</t>
  </si>
  <si>
    <t>P22-001183 - Line 1</t>
  </si>
  <si>
    <t>Replacement of immersion blender</t>
  </si>
  <si>
    <t>Barrhaven - 2022 - Kitchen FF&amp;E (Stick Blender)</t>
  </si>
  <si>
    <t>10160 Sherwood Court</t>
  </si>
  <si>
    <t>Axium T1b</t>
  </si>
  <si>
    <t>REQ-2022-000994</t>
  </si>
  <si>
    <t>P22-001087 - Line 1</t>
  </si>
  <si>
    <t>2022 - Sherwood Court - Clorox Machine - Purchase a Clorox Machine - New</t>
  </si>
  <si>
    <t>Housekeeping FF&amp;E (Capital)</t>
  </si>
  <si>
    <t>Maintenance - FF&amp;E - Unbudgeted</t>
  </si>
  <si>
    <t>Sherwood Court - 2022 - Clorox Machine</t>
  </si>
  <si>
    <t>10157 Hallowell House</t>
  </si>
  <si>
    <t>REQ-2022-000995</t>
  </si>
  <si>
    <t>P22-001082 - Line 1</t>
  </si>
  <si>
    <t>2022 - Hallowell House - Spa room floor tile . The current floor tile isn't an anti -slip tile .. An anti -slip coating application  is required . Floor is very slip when wet ..heath / safety issue . More 10 yrs</t>
  </si>
  <si>
    <t>Spa/Tubs/Washrooms (Capital)</t>
  </si>
  <si>
    <t>Hallowell House - Q2/Q4 - IPAC Capital Fund</t>
  </si>
  <si>
    <t>10034 Bridlewood Manor</t>
  </si>
  <si>
    <t>REQ-2022-001005</t>
  </si>
  <si>
    <t>Rachael Mathieson (On Leave)</t>
  </si>
  <si>
    <t>P22-001152 - Line 2</t>
  </si>
  <si>
    <t>Suite 232 Reno</t>
  </si>
  <si>
    <t>Bridlewood Manor - 2022 - In-Suite Renovations</t>
  </si>
  <si>
    <t>P22-001152 - Line 1</t>
  </si>
  <si>
    <t>Suite 232 Reno Additional Scope</t>
  </si>
  <si>
    <t>10161 Longfields Manor</t>
  </si>
  <si>
    <t>REQ-2022-001013</t>
  </si>
  <si>
    <t>P22-001045 - Line 1</t>
  </si>
  <si>
    <t>2022 - Longfields Manor - Elevator Review  -  Maintenance audit, , review the elevators, provide a list of issues ,  recommend upgrade requirements . More 18 yrs</t>
  </si>
  <si>
    <t>Elevator Systems (Capital)</t>
  </si>
  <si>
    <t>Mechanical System - Elevator - Budgeted</t>
  </si>
  <si>
    <t>Longfields - 2022 - Elevators</t>
  </si>
  <si>
    <t>10334 Humber Valley Terrace</t>
  </si>
  <si>
    <t>REQ-2022-001016</t>
  </si>
  <si>
    <t>P22-001110 - Line 1</t>
  </si>
  <si>
    <t>2022 - Humber Valley - Replace the hydraulic  oil in both elevator cars . More 7 yrs</t>
  </si>
  <si>
    <t>Humber Valley Terrace - 2022 - Elevator Rplace Oil</t>
  </si>
  <si>
    <t>LE1043 Humber Valley Terrace Operating Inc</t>
  </si>
  <si>
    <t>REQ-2022-001017</t>
  </si>
  <si>
    <t>P22-000993 - Line 1</t>
  </si>
  <si>
    <t>2022 - Humber valley -  Purchase 14 x High back Chairs  lounges , 12 x  Dining Chairs. More 10 yrs</t>
  </si>
  <si>
    <t>Tenant Spaces FF&amp;E (Capital)</t>
  </si>
  <si>
    <t>Suites - FF&amp;E - Budgeted</t>
  </si>
  <si>
    <t>Humber Valley Terrace - 2022 - Resident FF&amp;E</t>
  </si>
  <si>
    <t>REQ-2022-001020</t>
  </si>
  <si>
    <t>P22-000992 - Line 1</t>
  </si>
  <si>
    <t>2022 - Humber valley -  Purchase  3 x clover tables  More 10 yrs</t>
  </si>
  <si>
    <t>Dining Room FF&amp;E (Capital)</t>
  </si>
  <si>
    <t>Humber Valley Terrace - 2022 - Dining Room  FF&amp;E</t>
  </si>
  <si>
    <t>REQ-2022-001021</t>
  </si>
  <si>
    <t>P22-001077 - Line 1</t>
  </si>
  <si>
    <t>2022 - Sherwood Court  -  Purchase  12x bedside tables  . More 10 yrs</t>
  </si>
  <si>
    <t>Amenity Spaces - FF&amp;E - Budgeted</t>
  </si>
  <si>
    <t>Sherwood Court - 2022 - Bedside Tables</t>
  </si>
  <si>
    <t>REQ-2022-001023</t>
  </si>
  <si>
    <t>P22-001046 - Line 1</t>
  </si>
  <si>
    <t>2022 - Kennedy Lodge - PH - 1  Structural study / review / recommendations   of the Parking Lot Garage roof suspended slab  membrane ..Multiple areas leaking below  . More 20 yrs</t>
  </si>
  <si>
    <t>Exterior Structure (Capital)</t>
  </si>
  <si>
    <t>Land Improvements - Exterior Living Spaces - Budgeted</t>
  </si>
  <si>
    <t>Kennedy Lodge - 2022 - Parking Lot Garage  Study</t>
  </si>
  <si>
    <t>10020 Kingsway</t>
  </si>
  <si>
    <t>REQ-2022-001028</t>
  </si>
  <si>
    <t>Cameron Scully</t>
  </si>
  <si>
    <t>Amenity Spaces (Capital)</t>
  </si>
  <si>
    <t>Sustaining PropCo</t>
  </si>
  <si>
    <t>REQ-2022-001030</t>
  </si>
  <si>
    <t>REQ-2022-001032</t>
  </si>
  <si>
    <t>P22-003805 - Line 1</t>
  </si>
  <si>
    <t>Construction Related Costs - Continuation of P21-041830 - Multi Year Project</t>
  </si>
  <si>
    <t>Amenity Spaces - Special Project - Budgeted</t>
  </si>
  <si>
    <t>The Kingsway - Multi Yr - Public Space Renovation</t>
  </si>
  <si>
    <t>REQ-2022-001033</t>
  </si>
  <si>
    <t>P22-001249 - Line 1</t>
  </si>
  <si>
    <t>Keiser Equipment Supply &amp; Install</t>
  </si>
  <si>
    <t>10018 The Annex</t>
  </si>
  <si>
    <t>REQ-2022-001034</t>
  </si>
  <si>
    <t>P22-003804 - Line 1</t>
  </si>
  <si>
    <t>Construction Related Costs - Continuation of P21-041833 - Multi Year Project</t>
  </si>
  <si>
    <t>The Annex  - Multi Yr -  Public Space Renovation</t>
  </si>
  <si>
    <t>10055 Hollyburn House</t>
  </si>
  <si>
    <t>REQ-2022-001036</t>
  </si>
  <si>
    <t>P22-003806 - Line 1</t>
  </si>
  <si>
    <t>Construction Related Costs - Continuation of P21-038552 - Multi Year Project</t>
  </si>
  <si>
    <t>Hollyburn House - Multi Yr - Public Space Renovation</t>
  </si>
  <si>
    <t>REQ-2022-001044</t>
  </si>
  <si>
    <t>P22-001100 - Line 1</t>
  </si>
  <si>
    <t>2022 - Humber valley - Tub Room  Replace  2 x Spa  Tubs  P300 . More 18 yrs</t>
  </si>
  <si>
    <t>Spa/Tub/Washroom - Budgeted</t>
  </si>
  <si>
    <t>Humber Valley Terrace - 2022 - Spa/Tub Room (Funded)</t>
  </si>
  <si>
    <t>REQ-2022-001053</t>
  </si>
  <si>
    <t>P22-001007 - Line 1</t>
  </si>
  <si>
    <t>Suite G12 Refresh
Paint</t>
  </si>
  <si>
    <t>REQ-2022-001054</t>
  </si>
  <si>
    <t>P22-001008 - Line 1</t>
  </si>
  <si>
    <t>Suite D6- Refresh
Paint, Blinds, Caulking</t>
  </si>
  <si>
    <t>REQ-2022-001055</t>
  </si>
  <si>
    <t>P22-001009 - Line 1</t>
  </si>
  <si>
    <t>Suite H7 Refresh</t>
  </si>
  <si>
    <t>REQ-2022-001056</t>
  </si>
  <si>
    <t>P22-001010 - Line 1</t>
  </si>
  <si>
    <t>Suite K7 Refresh Paint, Blinds, Caulking</t>
  </si>
  <si>
    <t>REQ-2022-001058</t>
  </si>
  <si>
    <t>P22-001003 - Line 2</t>
  </si>
  <si>
    <t>Suite K10 Reno</t>
  </si>
  <si>
    <t>P22-001003 - Line 1</t>
  </si>
  <si>
    <t>Suite K10 Reno Additional Scope</t>
  </si>
  <si>
    <t>REQ-2022-001059</t>
  </si>
  <si>
    <t>P22-001011 - Line 1</t>
  </si>
  <si>
    <t>Suite N2 Refresh Paint, Blinds, Caulking</t>
  </si>
  <si>
    <t>REQ-2022-001061</t>
  </si>
  <si>
    <t>P22-001005 - Line 1</t>
  </si>
  <si>
    <t>Suite K12 Refresh
Paint, Caulking</t>
  </si>
  <si>
    <t>REQ-2022-001062</t>
  </si>
  <si>
    <t>P22-001004 - Line 1</t>
  </si>
  <si>
    <t>Suite J2 Refresh</t>
  </si>
  <si>
    <t>REQ-2022-001064</t>
  </si>
  <si>
    <t>P22-001006 - Line 1</t>
  </si>
  <si>
    <t>Suite J6 Refresh Paint, Blinds, Caulking</t>
  </si>
  <si>
    <t>10054 Crofton Manor</t>
  </si>
  <si>
    <t>REQ-2022-001068</t>
  </si>
  <si>
    <t>Ray Millar (Terminated)</t>
  </si>
  <si>
    <t>P22-001153 - Line 1</t>
  </si>
  <si>
    <t>Suite 150 Reno Additional Scope</t>
  </si>
  <si>
    <t>Crofton Manor - 2022 - In-Suite Renovations</t>
  </si>
  <si>
    <t>P22-001153 - Line 2</t>
  </si>
  <si>
    <t>Suite 150 Reno</t>
  </si>
  <si>
    <t>10335 Stoneridge Manor</t>
  </si>
  <si>
    <t>REQ-2022-001095</t>
  </si>
  <si>
    <t>P22-001206 - Line 1</t>
  </si>
  <si>
    <t>Replace heating unit for stairwell 
*Funded by Q2/Q4 IPAC</t>
  </si>
  <si>
    <t>Stoneridge Manor - Q2/Q4 - IPAC Capital Fund</t>
  </si>
  <si>
    <t>REQ-2022-001122</t>
  </si>
  <si>
    <t>P22-001104 - Line 1</t>
  </si>
  <si>
    <t>Suite 207 Reno Paint, Carpet</t>
  </si>
  <si>
    <t>REQ-2022-001123</t>
  </si>
  <si>
    <t>P22-001103 - Line 2</t>
  </si>
  <si>
    <t>Suite 111 Reno Microwave</t>
  </si>
  <si>
    <t>P22-001103 - Line 1</t>
  </si>
  <si>
    <t>Suite111 Reno Paint, Carpet    For Rent Ready</t>
  </si>
  <si>
    <t>REQ-2022-001124</t>
  </si>
  <si>
    <t>P22-001102 - Line 1</t>
  </si>
  <si>
    <t>Suite 327 Refresh Paint  to make it leasable. May need new bedroom flooring if we contractor can't buff out scratches</t>
  </si>
  <si>
    <t>REQ-2022-001132</t>
  </si>
  <si>
    <t>P22-001288 - Line 1</t>
  </si>
  <si>
    <t>2022 - Hallowell House - FF&amp;E - Purchasing   10 x dining tables  Pedestal base / clover and  18 Chairs . More 10 yrs</t>
  </si>
  <si>
    <t>Dining Room - FF&amp;E - Budgeted</t>
  </si>
  <si>
    <t>Hallowell House - 2022 - 18 Adjustable Dining Room Tables with 50 Chairs</t>
  </si>
  <si>
    <t>REQ-2022-001133</t>
  </si>
  <si>
    <t>P22-001113 - Line 1</t>
  </si>
  <si>
    <t>Description
2022- Kennedy Lodge -Main  Laundry room washer machine drain . There are currently  2 drains , 1  drain has collapsed and at this point unusable  . Investigation  required to utilize a drain in the corridor ..P-1 would be to scope this drain to see if it can be utilized...if so P2 would be to connect washer to this drain . Adjustment will be required if P2 results are good . More 10 yrs</t>
  </si>
  <si>
    <t>Plumbing (Capital)</t>
  </si>
  <si>
    <t>Building - Plumbing - Unbudgeted</t>
  </si>
  <si>
    <t>Kennedy Lodge - 2022 - Main Laundry Room</t>
  </si>
  <si>
    <t>10221 McConachie Gardens</t>
  </si>
  <si>
    <t>REQ-2022-001136</t>
  </si>
  <si>
    <t>P22-001419 - Line 1</t>
  </si>
  <si>
    <t>Nowak Engineering designed new heat pump retrofit to main kitchen dish pit due to extreme overheating. The original PO (P20-061347) has no cost/invoice against it and has been cancelled. A new PO is required to pay out for Nowak services. Heat pump is installed.</t>
  </si>
  <si>
    <t>HVAC Systems - Other - Unbudgeted</t>
  </si>
  <si>
    <t>McConachie Gardens - 2022 - Heat Pump Retrofit</t>
  </si>
  <si>
    <t>REQ-2022-001156</t>
  </si>
  <si>
    <t>P22-001205 - Line 1</t>
  </si>
  <si>
    <t>2022- Hunt club - MUA replace damper motor . More 10 yrs  Note - wok is already completed . 
Contingency Funds</t>
  </si>
  <si>
    <t>Mechanical System - HVAC - Unbudgeted</t>
  </si>
  <si>
    <t>Hunt Club - 2022 - MUA Damper Motor</t>
  </si>
  <si>
    <t>10050 Alta Vista</t>
  </si>
  <si>
    <t>REQ-2022-001159</t>
  </si>
  <si>
    <t>P22-001299 - Line 1</t>
  </si>
  <si>
    <t>10 x PTACs for resident suites.</t>
  </si>
  <si>
    <t>Alta Vista - 2022 - PTACs</t>
  </si>
  <si>
    <t>10065 Evergreen</t>
  </si>
  <si>
    <t>REQ-2022-001160</t>
  </si>
  <si>
    <t>P22-001531 - Line 1</t>
  </si>
  <si>
    <t>Elevator Overspeed Testing as per AEDARSA directives that came about as of the inspection on December 17th.</t>
  </si>
  <si>
    <t>Mechanical System - Elevator - Unbudgeted</t>
  </si>
  <si>
    <t>Evergreen - 2022 - Elevator Overspeed Testing</t>
  </si>
  <si>
    <t>LE1044 Stoneridge Manor Operating Inc</t>
  </si>
  <si>
    <t>REQ-2022-001204</t>
  </si>
  <si>
    <t>P22-001330 - Line 1</t>
  </si>
  <si>
    <t>2022 - Stoneridge Manor - Purchasing a exterior gazebo . More 10 yrs</t>
  </si>
  <si>
    <t>Exterior Living Space (Capital)</t>
  </si>
  <si>
    <t>Building - Exterior Structure - Budgeted</t>
  </si>
  <si>
    <t>Stoneridge Manor - 2022 - Gazebo (Funded)</t>
  </si>
  <si>
    <t>LE3016 HCN-Revera Lessee (Hunt Club Manor) LP</t>
  </si>
  <si>
    <t>REQ-2022-001206</t>
  </si>
  <si>
    <t>P22-001251 - Line 1</t>
  </si>
  <si>
    <t>2022 - Hunt club Manor - Replace front Entrance  seating   3  x wing back Chairs</t>
  </si>
  <si>
    <t>Hunt Club Manor- 2022 - Lobby Entrance  FF&amp;E</t>
  </si>
  <si>
    <t>REQ-2022-001207</t>
  </si>
  <si>
    <t>P22-001220 - Line 1</t>
  </si>
  <si>
    <t>2022 - Hunt club Manor - Replace Livingroom  lounge  furniture  . More 10 yrs</t>
  </si>
  <si>
    <t>Hunt Club Manor- 2022 - Living Room Lounge FF&amp;E</t>
  </si>
  <si>
    <t>LE3084 HCN-Revera Lessee (Port Perry) LP</t>
  </si>
  <si>
    <t>REQ-2022-001237</t>
  </si>
  <si>
    <t>P22-001219 - Line 1</t>
  </si>
  <si>
    <t>2022- Port Perry - Purchase a set  resident  washer and dryer . More 10 yrs</t>
  </si>
  <si>
    <t>Laundry FF&amp;E (Capital)</t>
  </si>
  <si>
    <t>Laundry - FF&amp;E - Budgeted</t>
  </si>
  <si>
    <t>Port Perry - 2022 - Laundry  Equipment FF&amp;E</t>
  </si>
  <si>
    <t>10060 Whitecliff Retirement</t>
  </si>
  <si>
    <t>REQ-2022-001262</t>
  </si>
  <si>
    <t>Amrita Jawanda (On Leave)</t>
  </si>
  <si>
    <t>P22-001349 - Line 2</t>
  </si>
  <si>
    <t>Suite 175 Reno</t>
  </si>
  <si>
    <t>Whitecliff - 2022 - In-Suite Renovations</t>
  </si>
  <si>
    <t>P22-001349 - Line 1</t>
  </si>
  <si>
    <t>Suite 175 Reno Additional Scope</t>
  </si>
  <si>
    <t>REQ-2022-001263</t>
  </si>
  <si>
    <t>P22-001347 - Line 1</t>
  </si>
  <si>
    <t>Suite 405 Reno Additional Scope</t>
  </si>
  <si>
    <t>P22-001347 - Line 2</t>
  </si>
  <si>
    <t>Suite 405 Reno</t>
  </si>
  <si>
    <t>REQ-2022-001264</t>
  </si>
  <si>
    <t>P22-001348 - Line 2</t>
  </si>
  <si>
    <t>Suite 409 Reno</t>
  </si>
  <si>
    <t>P22-001348 - Line 1</t>
  </si>
  <si>
    <t>Suite 409 Reno Additional Scope</t>
  </si>
  <si>
    <t>10333 Heartwood</t>
  </si>
  <si>
    <t>REQ-2022-001273</t>
  </si>
  <si>
    <t>P22-001364 - Line 1</t>
  </si>
  <si>
    <t>2022 - Heartwood - Main Boiler motor / pumps replacement . These items failed over the holidays replacement required . work might already have been completed . More 10 yrs</t>
  </si>
  <si>
    <t>Heartwood - 2022 - Main Boiler (pump)</t>
  </si>
  <si>
    <t>10153 Eagle Terrace</t>
  </si>
  <si>
    <t>REQ-2022-001274</t>
  </si>
  <si>
    <t>P22-001513 - Line 1</t>
  </si>
  <si>
    <t>Eagle Terrace - Electrical Upgrades</t>
  </si>
  <si>
    <t>Mechanical System - HVAC Chiller - Unbudgeted</t>
  </si>
  <si>
    <t>Eagle Terrace - Funded - In Suite Cooling</t>
  </si>
  <si>
    <t>REQ-2022-001276</t>
  </si>
  <si>
    <t>P22-002980 - Line 1</t>
  </si>
  <si>
    <t>Hallowell House - Electrical Wiring Upgrade</t>
  </si>
  <si>
    <t>Hallowell House - Funded - In Suite Cooling</t>
  </si>
  <si>
    <t>REQ-2022-001278</t>
  </si>
  <si>
    <t>P22-002981 - Line 1</t>
  </si>
  <si>
    <t>Heartwood - Electrical Wiring</t>
  </si>
  <si>
    <t>Heartwood - Funded - In Suite Cooling</t>
  </si>
  <si>
    <t>10180 Pinecrest Manor</t>
  </si>
  <si>
    <t>REQ-2022-001279</t>
  </si>
  <si>
    <t>P22-001729 - Line 1</t>
  </si>
  <si>
    <t>Pinecrest Manor - Electrical Wiring</t>
  </si>
  <si>
    <t>Pinecrest Manor - Funded - In Suite Cooling</t>
  </si>
  <si>
    <t>10145 Ridgeview</t>
  </si>
  <si>
    <t>REQ-2022-001280</t>
  </si>
  <si>
    <t>P22-002982 - Line 1</t>
  </si>
  <si>
    <t>Ridgeview - Electrical Wiring for Portable Units</t>
  </si>
  <si>
    <t>Ridgeview - Funded - In Suite Cooling</t>
  </si>
  <si>
    <t>10185 Summit Place</t>
  </si>
  <si>
    <t>REQ-2022-001285</t>
  </si>
  <si>
    <t>P22-003208 - Line 1</t>
  </si>
  <si>
    <t>Summit Place - Electrical Wiring for Portable Units</t>
  </si>
  <si>
    <t>Summit Place - Funded - In Suite Cooling</t>
  </si>
  <si>
    <t>10156 ThorntonView</t>
  </si>
  <si>
    <t>REQ-2022-001286</t>
  </si>
  <si>
    <t>P22-003553 - Line 1</t>
  </si>
  <si>
    <t>Thorntonview - Electirical Wiring for Portable Units</t>
  </si>
  <si>
    <t>Thorntonview - Funded - In Suite Cooling</t>
  </si>
  <si>
    <t>10336 The Village Seniors Community</t>
  </si>
  <si>
    <t>REQ-2022-001288</t>
  </si>
  <si>
    <t>P22-001512 - Line 1</t>
  </si>
  <si>
    <t>The Village Seniors - Electrical Wiring for Portable Units</t>
  </si>
  <si>
    <t>The Village Seniors Community - Funded - In Suite Cooling</t>
  </si>
  <si>
    <t>10167 Main Street Terrace</t>
  </si>
  <si>
    <t>REQ-2022-001293</t>
  </si>
  <si>
    <t>P22-002983 - Line 1</t>
  </si>
  <si>
    <t>Main Street Terrace - Electrical Wiring for Portable Units</t>
  </si>
  <si>
    <t>Main Street Terrace - Funded - In Suite Cooling</t>
  </si>
  <si>
    <t>10297 Arbour Heights</t>
  </si>
  <si>
    <t>REQ-2022-001310</t>
  </si>
  <si>
    <t>P22-001576 - Line 1</t>
  </si>
  <si>
    <t>Arbour Heights - Sensor Pilots</t>
  </si>
  <si>
    <t>Arbour Heights - Q2/Q4 - IPAC Capital Fund</t>
  </si>
  <si>
    <t>10330 BayWoods Place</t>
  </si>
  <si>
    <t>REQ-2022-001312</t>
  </si>
  <si>
    <t>P22-001352 - Line 1</t>
  </si>
  <si>
    <t>Baywoods - Sensor Pilot</t>
  </si>
  <si>
    <t>Baywoods Place - Funded - In Suite Cooling</t>
  </si>
  <si>
    <t>10331 Carlingview Manor</t>
  </si>
  <si>
    <t>REQ-2022-001315</t>
  </si>
  <si>
    <t>P22-001423 - Line 1</t>
  </si>
  <si>
    <t>Carlingview Manor - Sensor Pilots</t>
  </si>
  <si>
    <t>Carlingview Manor - Q2/Q4 - IPAC Capital Fund</t>
  </si>
  <si>
    <t>10029 Leaside</t>
  </si>
  <si>
    <t>REQ-2022-001316</t>
  </si>
  <si>
    <t>Earl Forde (Terminated)</t>
  </si>
  <si>
    <t>P22-001897 - Line 2</t>
  </si>
  <si>
    <t>Suite 2-611 Reno Flooring</t>
  </si>
  <si>
    <t>Leaside - 2022 - In-Suite Renovations</t>
  </si>
  <si>
    <t>P22-001897 - Line 1</t>
  </si>
  <si>
    <t>Suite 2-611 Reno Additional Scope</t>
  </si>
  <si>
    <t>10175 Dover Cliffs History</t>
  </si>
  <si>
    <t>REQ-2022-001317</t>
  </si>
  <si>
    <t>P22-001493 - Line 1</t>
  </si>
  <si>
    <t>Dover Cliffs - Sensor Pilots</t>
  </si>
  <si>
    <t>Dover Cliffs - 2021 - Q2/Q4 Minor Capital Fund C</t>
  </si>
  <si>
    <t>REQ-2022-001318</t>
  </si>
  <si>
    <t>P22-002013 - Line 1</t>
  </si>
  <si>
    <t>Top up Project Funding for  remaining from IPAC  ( $ 736.55 )</t>
  </si>
  <si>
    <t>Main Street Terrace - Q2/Q4 - IPAC Capital Fund</t>
  </si>
  <si>
    <t>P22-002013 - Line 2</t>
  </si>
  <si>
    <t>2022- Main  Street - Main Street Terrace - 2022 - Elevator Room Add AC com room . New installation</t>
  </si>
  <si>
    <t>Main Street Terrace - 2022 - Elevator Room Add AC</t>
  </si>
  <si>
    <t>REQ-2022-001319</t>
  </si>
  <si>
    <t>P22-001441 - Line 1</t>
  </si>
  <si>
    <t>Eagle Terrace - Sensor Pilots</t>
  </si>
  <si>
    <t>REQ-2022-001320</t>
  </si>
  <si>
    <t>P22-001307 - Line 1</t>
  </si>
  <si>
    <t>Suite 1-419 Reno Flooring</t>
  </si>
  <si>
    <t>10038 St. Lawrence Place</t>
  </si>
  <si>
    <t>REQ-2022-001321</t>
  </si>
  <si>
    <t>P22-001698 - Line 1</t>
  </si>
  <si>
    <t>2022 -St. Lawrence Place  - Roof Anchors Adding new  roof anchors &amp; bring existing up to code. 
New installation .</t>
  </si>
  <si>
    <t>Roof (Capital)</t>
  </si>
  <si>
    <t>St. Lawrence Place - 2022 - Roof Anchors</t>
  </si>
  <si>
    <t>REQ-2022-001323</t>
  </si>
  <si>
    <t>P22-001309 - Line 2</t>
  </si>
  <si>
    <t>Suite 1-504 Reno Flooring</t>
  </si>
  <si>
    <t>P22-001309 - Line 1</t>
  </si>
  <si>
    <t>Suite 1-504 Reno Additional Scope</t>
  </si>
  <si>
    <t>REQ-2022-001326</t>
  </si>
  <si>
    <t>P22-001658 - Line 1</t>
  </si>
  <si>
    <t>Suite 206 Reno
Paint, Carpet</t>
  </si>
  <si>
    <t>REQ-2022-001329</t>
  </si>
  <si>
    <t>P22-001310 - Line 2</t>
  </si>
  <si>
    <t>Suite 1-535 Reno Flooring</t>
  </si>
  <si>
    <t>P22-001310 - Line 1</t>
  </si>
  <si>
    <t>Suite 1-535 Reno Additional Scope</t>
  </si>
  <si>
    <t>REQ-2022-001331</t>
  </si>
  <si>
    <t>P22-001311 - Line 2</t>
  </si>
  <si>
    <t>Suite 1-610 Reno</t>
  </si>
  <si>
    <t>P22-001311 - Line 1</t>
  </si>
  <si>
    <t>Suite 1-610 Reno Additional Scope</t>
  </si>
  <si>
    <t>REQ-2022-001332</t>
  </si>
  <si>
    <t>P22-001312 - Line 2</t>
  </si>
  <si>
    <t>Suite 1-622 Reno Flooring</t>
  </si>
  <si>
    <t>P22-001312 - Line 1</t>
  </si>
  <si>
    <t>Suite 1-622 Reno Additional Scope</t>
  </si>
  <si>
    <t>REQ-2022-001336</t>
  </si>
  <si>
    <t>REQ-2022-001339</t>
  </si>
  <si>
    <t>P22-001313 - Line 2</t>
  </si>
  <si>
    <t>Suite 2-319 Reno Flooring</t>
  </si>
  <si>
    <t>P22-001313 - Line 1</t>
  </si>
  <si>
    <t>Suite 2-319 Reno Additional Scope</t>
  </si>
  <si>
    <t>REQ-2022-001348</t>
  </si>
  <si>
    <t>REQ-2022-001351</t>
  </si>
  <si>
    <t>REQ-2022-001352</t>
  </si>
  <si>
    <t>REQ-2022-001354</t>
  </si>
  <si>
    <t>REQ-2022-001356</t>
  </si>
  <si>
    <t>REQ-2022-001358</t>
  </si>
  <si>
    <t>REQ-2022-001362</t>
  </si>
  <si>
    <t>10182 Blenheim Community Village</t>
  </si>
  <si>
    <t>REQ-2022-001377</t>
  </si>
  <si>
    <t>Blenheim - Funded - In Suite Cooling</t>
  </si>
  <si>
    <t>Blenheim Community Village - Q2/Q4 - IPAC Capital Fund</t>
  </si>
  <si>
    <t>10162 Elginwood</t>
  </si>
  <si>
    <t>REQ-2022-001379</t>
  </si>
  <si>
    <t>Elginwood - Q2/Q4 - IPAC Capital Fund</t>
  </si>
  <si>
    <t>Elginwood - Funded - In Suite Cooling</t>
  </si>
  <si>
    <t>10177 Hillside Manor</t>
  </si>
  <si>
    <t>REQ-2022-001381</t>
  </si>
  <si>
    <t>Hillside Manor - Funded - In Suite Cooling</t>
  </si>
  <si>
    <t>REQ-2022-001382</t>
  </si>
  <si>
    <t>Humber Valley Terrace - Funded - In Suite Cooling</t>
  </si>
  <si>
    <t>10181 Iler Lodge</t>
  </si>
  <si>
    <t>REQ-2022-001383</t>
  </si>
  <si>
    <t>Iler Lodge - Funded - In Suite Cooling</t>
  </si>
  <si>
    <t>10154 Mackenzie Place</t>
  </si>
  <si>
    <t>REQ-2022-001385</t>
  </si>
  <si>
    <t>Mackenzie Place - 2021 - Q2/Q4 Minor Capital Fund C</t>
  </si>
  <si>
    <t>10171 McGarrell Place</t>
  </si>
  <si>
    <t>REQ-2022-001386</t>
  </si>
  <si>
    <t>McGarrell Place - Funded - In Suite Cooling</t>
  </si>
  <si>
    <t>10155 Oak Terrace</t>
  </si>
  <si>
    <t>REQ-2022-001400</t>
  </si>
  <si>
    <t>Oak Terrace - Funded - In Suite Cooling</t>
  </si>
  <si>
    <t>10184 Riverbend Place</t>
  </si>
  <si>
    <t>REQ-2022-001402</t>
  </si>
  <si>
    <t>Riverbend Place - Funded - In Suite Cooling</t>
  </si>
  <si>
    <t>10172 Riverside Place</t>
  </si>
  <si>
    <t>REQ-2022-001403</t>
  </si>
  <si>
    <t>Riverside Place - Funded - In Suite Cooling</t>
  </si>
  <si>
    <t>10159 Sara Vista</t>
  </si>
  <si>
    <t>REQ-2022-001405</t>
  </si>
  <si>
    <t>Sara Vista - Funded - In Suite Cooling</t>
  </si>
  <si>
    <t>10190 Trillium Court</t>
  </si>
  <si>
    <t>REQ-2022-001406</t>
  </si>
  <si>
    <t>Trillium Court - Funded - In Suite Cooling</t>
  </si>
  <si>
    <t>10189 Village on the Ridge</t>
  </si>
  <si>
    <t>REQ-2022-001407</t>
  </si>
  <si>
    <t>Village on the Ridge - Funded - In Suite Cooling</t>
  </si>
  <si>
    <t>10144 West Oak Village</t>
  </si>
  <si>
    <t>REQ-2022-001408</t>
  </si>
  <si>
    <t>West Oak Village - Funded - In Suite Cooling</t>
  </si>
  <si>
    <t>10149 Winbourne Park</t>
  </si>
  <si>
    <t>REQ-2022-001411</t>
  </si>
  <si>
    <t>Winbourne Park - Funded - In Suite Cooling</t>
  </si>
  <si>
    <t>REQ-2022-001413</t>
  </si>
  <si>
    <t>Longfields Manor - Funded - In Suite Cooling</t>
  </si>
  <si>
    <t>10324 Elmwood Place - Revera</t>
  </si>
  <si>
    <t>REQ-2022-001417</t>
  </si>
  <si>
    <t>P22-003856 - Line 1</t>
  </si>
  <si>
    <t>Elmwood Place - Sensor Pilots</t>
  </si>
  <si>
    <t>Closed</t>
  </si>
  <si>
    <t>Elmwood Place - Funded - In Suite Cooling</t>
  </si>
  <si>
    <t>REQ-2022-001419</t>
  </si>
  <si>
    <t>P22-001554 - Line 1</t>
  </si>
  <si>
    <t>Forest Heights - Funded - In Suite Cooling</t>
  </si>
  <si>
    <t>10152 Fosterbrooke LTC</t>
  </si>
  <si>
    <t>REQ-2022-001421</t>
  </si>
  <si>
    <t>P22-001546 - Line 1</t>
  </si>
  <si>
    <t>Fosterbrook - Sensor Pilots</t>
  </si>
  <si>
    <t>Fosterbrooke - Funded - In Suite Cooling</t>
  </si>
  <si>
    <t>REQ-2022-001422</t>
  </si>
  <si>
    <t>P22-001567 - Line 1</t>
  </si>
  <si>
    <t>Kennedy Lodge - Sensor Pilots</t>
  </si>
  <si>
    <t>Kennedy Lodge - Funded - In Suite Cooling</t>
  </si>
  <si>
    <t>10148 Kilean Lodge</t>
  </si>
  <si>
    <t>REQ-2022-001423</t>
  </si>
  <si>
    <t>P22-001544 - Line 1</t>
  </si>
  <si>
    <t>Kilean Lodge - Sensor Pilots</t>
  </si>
  <si>
    <t>Kilean Lodge - Funded - In Suite Cooling</t>
  </si>
  <si>
    <t>REQ-2022-001425</t>
  </si>
  <si>
    <t>Stoneridge Manor - Funded - In Suite Cooling</t>
  </si>
  <si>
    <t>10176 Sumac Lodge</t>
  </si>
  <si>
    <t>REQ-2022-001426</t>
  </si>
  <si>
    <t>P22-001541 - Line 1</t>
  </si>
  <si>
    <t>Sumac Lodge - Sensor Pilots</t>
  </si>
  <si>
    <t>Sumac Lodge - Funded - In Suite Cooling</t>
  </si>
  <si>
    <t>REQ-2022-001427</t>
  </si>
  <si>
    <t>P22-001548 - Line 1</t>
  </si>
  <si>
    <t>Telfer Place - Sensor Pilots</t>
  </si>
  <si>
    <t>Telfer Place - Funded - In Suite Cooling</t>
  </si>
  <si>
    <t>10168 Westside</t>
  </si>
  <si>
    <t>REQ-2022-001429</t>
  </si>
  <si>
    <t>P22-001569 - Line 1</t>
  </si>
  <si>
    <t>Westside - Sensor Pilots</t>
  </si>
  <si>
    <t>Westside - Funded - In Suite Cooling</t>
  </si>
  <si>
    <t>REQ-2022-001432</t>
  </si>
  <si>
    <t>P22-001543 - Line 1</t>
  </si>
  <si>
    <t>Hallowell House - Sensor Pilots</t>
  </si>
  <si>
    <t>REQ-2022-001433</t>
  </si>
  <si>
    <t>P22-001579 - Line 1</t>
  </si>
  <si>
    <t>Heartwood - Sensor Pilots</t>
  </si>
  <si>
    <t>REQ-2022-001436</t>
  </si>
  <si>
    <t>P22-001545 - Line 1</t>
  </si>
  <si>
    <t>Main Street Terrace - Sensor Pilots</t>
  </si>
  <si>
    <t>REQ-2022-001437</t>
  </si>
  <si>
    <t>P22-001542 - Line 1</t>
  </si>
  <si>
    <t>Pinecrest Manor - Sensor Pilots</t>
  </si>
  <si>
    <t>REQ-2022-001439</t>
  </si>
  <si>
    <t>P22-001547 - Line 1</t>
  </si>
  <si>
    <t>Ridgeview - Sensor Pilots</t>
  </si>
  <si>
    <t>REQ-2022-001443</t>
  </si>
  <si>
    <t>REQ-2022-001444</t>
  </si>
  <si>
    <t>P22-001875 - Line 1</t>
  </si>
  <si>
    <t>Summit Place - Sensor Pilots</t>
  </si>
  <si>
    <t>REQ-2022-001446</t>
  </si>
  <si>
    <t>P22-001549 - Line 1</t>
  </si>
  <si>
    <t>The Village Seniors - Sensor Pilots</t>
  </si>
  <si>
    <t>The Village Seniors - Funded - In Suite Cooling</t>
  </si>
  <si>
    <t>REQ-2022-001447</t>
  </si>
  <si>
    <t>P22-001624 - Line 1</t>
  </si>
  <si>
    <t>Thorntonview - Sensor Pilots</t>
  </si>
  <si>
    <t>REQ-2022-001449</t>
  </si>
  <si>
    <t>P22-003394 - Line 1</t>
  </si>
  <si>
    <t>2022- St Lawrence Place - Caulking &amp; Concrete Panel Repairs continuing / carryover   from 2021 - P21-039305 . More 15 yrs</t>
  </si>
  <si>
    <t>St. Lawrence Place - 2022 - Window and Caulking</t>
  </si>
  <si>
    <t>10051 Cambridge Estates</t>
  </si>
  <si>
    <t>REQ-2022-001479</t>
  </si>
  <si>
    <t>P22-001455 - Line 1</t>
  </si>
  <si>
    <t>2022- Cambridge -  Install new grease trap , Install pan under dishwasher …Electric Room below .
More 10 yrs</t>
  </si>
  <si>
    <t>Building - Plumbing - Budgeted</t>
  </si>
  <si>
    <t>Cambridge - 2022 - Kitchen grease trap</t>
  </si>
  <si>
    <t>REQ-2022-001482</t>
  </si>
  <si>
    <t>P22-003327 - Line 1</t>
  </si>
  <si>
    <t>Hallowell House - Coring holes for AC Units</t>
  </si>
  <si>
    <t>10201 South Terrace</t>
  </si>
  <si>
    <t>Axium T1a</t>
  </si>
  <si>
    <t>REQ-2022-001521</t>
  </si>
  <si>
    <t>Amenity Spaces FF&amp;E (Capital)</t>
  </si>
  <si>
    <t>Amenity Spaces - FF&amp;E - Unbudgeted</t>
  </si>
  <si>
    <t>South Terrace - 2022 - Tilt &amp; Wheelchair</t>
  </si>
  <si>
    <t>REQ-2022-001524</t>
  </si>
  <si>
    <t>P22-001525 - Line 1</t>
  </si>
  <si>
    <t>Urgent requirement of tilt and wheelchairs to accommodate movement of residents.</t>
  </si>
  <si>
    <t>10199 Mount Royal Care Centre</t>
  </si>
  <si>
    <t>REQ-2022-001526</t>
  </si>
  <si>
    <t>P22-001539 - Line 1</t>
  </si>
  <si>
    <t>Fire alarm panel, devices and system repairs.</t>
  </si>
  <si>
    <t>Mount Royal - 2022 - Fire Alarm Panel</t>
  </si>
  <si>
    <t>10170 Montfort</t>
  </si>
  <si>
    <t>REQ-2022-001538</t>
  </si>
  <si>
    <t>P22-003095 - Line 1</t>
  </si>
  <si>
    <t>Montfort - Electrical Upgrades for Portable Units</t>
  </si>
  <si>
    <t>Montfort - Funded - In Suite Cooling</t>
  </si>
  <si>
    <t>REQ-2022-001539</t>
  </si>
  <si>
    <t>P22-003269 - Line 1</t>
  </si>
  <si>
    <t>Montfort - Sensor Pilots</t>
  </si>
  <si>
    <t>REQ-2022-001548</t>
  </si>
  <si>
    <t>P22-001571 - Line 1</t>
  </si>
  <si>
    <t>2022- Kennedy Lodge -Spa Room  North #2  - Continuation from 2021 another spa room -  Flooring / paint  North Spa, 2nd Floor  paint and Flooring  Convalescent care- 3rd North same scope - More 10 yrs</t>
  </si>
  <si>
    <t>Kennedy Lodge - 2022 - Spa Room (Funded)</t>
  </si>
  <si>
    <t>REQ-2022-001567</t>
  </si>
  <si>
    <t>P22-001969 - Line 1</t>
  </si>
  <si>
    <t>2022 - Elginwood - Replace section of fencing - Spruce Glen and Cedar Grove patio areas   Wooden Fence around the Resident garden Space. More 18 yrs</t>
  </si>
  <si>
    <t>Land Improvements - Landscaping Features - Budgeted</t>
  </si>
  <si>
    <t>Elginwood (RET) - 2022 - Fence Spruce Cedar Grove</t>
  </si>
  <si>
    <t>10207 James Bay Care Centre</t>
  </si>
  <si>
    <t>REQ-2022-001577</t>
  </si>
  <si>
    <t>P22-001538 - Line 1</t>
  </si>
  <si>
    <t>Urgent replacement of failed fresh air heating coil</t>
  </si>
  <si>
    <t>James Bay - 2022 - Heating Coil</t>
  </si>
  <si>
    <t>10045 The Edinburgh</t>
  </si>
  <si>
    <t>REQ-2022-001579</t>
  </si>
  <si>
    <t>P22-001534 - Line 1</t>
  </si>
  <si>
    <t>2022- The Edinburgh - Replacement of  DHW storage  Tank . More 10 yrs</t>
  </si>
  <si>
    <t>Mechanical System - HVAC - Budgeted</t>
  </si>
  <si>
    <t>The Edinburgh - 2022 - DHW Tank</t>
  </si>
  <si>
    <t>10048 Heritage Lodge</t>
  </si>
  <si>
    <t>REQ-2022-001582</t>
  </si>
  <si>
    <t>P22-001926 - Line 1</t>
  </si>
  <si>
    <t>2022- Heritage Lodge - Mechanical room requires  cooling due the equipment in this small space . Comms equipment,  electrical panels  and DHW  boiler . 
New installation .</t>
  </si>
  <si>
    <t>Heritage Lodge (RET) - 2022 - H-Vac  Mechanical Room</t>
  </si>
  <si>
    <t>REQ-2022-001587</t>
  </si>
  <si>
    <t>P22-001776 - Line 1</t>
  </si>
  <si>
    <t>2022 - Cambridge - Replacement DHW tank # 2 . More 10 yrs</t>
  </si>
  <si>
    <t>Cambridge - 2022 - DHW Tank</t>
  </si>
  <si>
    <t>10049 Colonel By</t>
  </si>
  <si>
    <t>REQ-2022-001589</t>
  </si>
  <si>
    <t>Patric Laflamme</t>
  </si>
  <si>
    <t>P22-001657 - Line 2</t>
  </si>
  <si>
    <t>Suite 351 Reno  Paint, Blinds and Bathroom Flooring.</t>
  </si>
  <si>
    <t>Colonel By - 2022 - In-Suite Renovations</t>
  </si>
  <si>
    <t>P22-001657 - Line 1</t>
  </si>
  <si>
    <t>Suite 351 Reno Additional Scope</t>
  </si>
  <si>
    <t>REQ-2022-001624</t>
  </si>
  <si>
    <t>P22-001785 - Line 1</t>
  </si>
  <si>
    <t>2022 - Sherwood - Roof Replacement of remaining section of shingled roof . More 20 yrs</t>
  </si>
  <si>
    <t>Building - Roof - Budgeted</t>
  </si>
  <si>
    <t>Sherwood Court - 2022 - Roof Shingled</t>
  </si>
  <si>
    <t>10032 Briargate</t>
  </si>
  <si>
    <t>REQ-2022-001639</t>
  </si>
  <si>
    <t>P22-001803 - Line 1</t>
  </si>
  <si>
    <t>2022- Briargate - Replacement of AHU  on roof . More 20 yrs</t>
  </si>
  <si>
    <t>Briargate - 2022 - AHU</t>
  </si>
  <si>
    <t>P22-002680 - Line 1</t>
  </si>
  <si>
    <t>2022- Carling View - Continuation of  Replacement  of resident fan coil units . More 40 yrs</t>
  </si>
  <si>
    <t>Carlingview - 2022 - Fan Coil Replacement</t>
  </si>
  <si>
    <t>REQ-2022-001647</t>
  </si>
  <si>
    <t>P22-001746 - Line 1</t>
  </si>
  <si>
    <t>2022 - St Lawrence - Main Kitchen replacement of exhaust fan . More 20 yrs</t>
  </si>
  <si>
    <t>St. Lawrence Place - 2022 - Kitchen Exhaust</t>
  </si>
  <si>
    <t>10076 The Wellington</t>
  </si>
  <si>
    <t>REQ-2022-001650</t>
  </si>
  <si>
    <t>Gail Richter</t>
  </si>
  <si>
    <t>The Wellington - 2022 - In-Suite Renovations</t>
  </si>
  <si>
    <t>REQ-2022-001651</t>
  </si>
  <si>
    <t>In-Suite Reno</t>
  </si>
  <si>
    <t>REQ-2022-001659</t>
  </si>
  <si>
    <t>Tim Morrison</t>
  </si>
  <si>
    <t>P22-002000 - Line 1</t>
  </si>
  <si>
    <t>To replace the failed Main Bathroom Exhaust Motor for all the resident rooms in the East Wing.</t>
  </si>
  <si>
    <t>Village on the Ridge - Q2/Q4 - IPAC Capital Fund</t>
  </si>
  <si>
    <t>REQ-2022-001660</t>
  </si>
  <si>
    <t>P22-002002 - Line 1</t>
  </si>
  <si>
    <t>To replace the current failed 18 year old resident clothing labeler with a new Thermopatch system.</t>
  </si>
  <si>
    <t>REQ-2022-001661</t>
  </si>
  <si>
    <t>P22-001707 - Line 1</t>
  </si>
  <si>
    <t>To replace the current failed resident commercial washer with new. Too old to repair.</t>
  </si>
  <si>
    <t>Laundry - FF&amp;E - Unbudgeted</t>
  </si>
  <si>
    <t>Ridgeview - 2022 - Resident Commercial Washer</t>
  </si>
  <si>
    <t>REQ-2022-001662</t>
  </si>
  <si>
    <t>P22-001706 - Line 1</t>
  </si>
  <si>
    <t>To replace the current failed dishwasher booster. Sealed units. No parts can be replaced.</t>
  </si>
  <si>
    <t>Kitchen (Capital)</t>
  </si>
  <si>
    <t>Kitchen - FF&amp;E - Unbudgeted</t>
  </si>
  <si>
    <t>Kilean Lodge - 2022 - Dishwasher Booster</t>
  </si>
  <si>
    <t>REQ-2022-001663</t>
  </si>
  <si>
    <t>P22-001989 - Line 1</t>
  </si>
  <si>
    <t>To replace the current failed hot water heater. Cannot be repaired. Water leaking out the bottom.</t>
  </si>
  <si>
    <t>Blenheim Community - 2022 - Hot Water Heater</t>
  </si>
  <si>
    <t>10186 Brierwood Court</t>
  </si>
  <si>
    <t>REQ-2022-001665</t>
  </si>
  <si>
    <t>P22-002004 - Line 1</t>
  </si>
  <si>
    <t>To perform emergency repairs on a leaking roof.</t>
  </si>
  <si>
    <t>Building - Roof - Unbudgeted</t>
  </si>
  <si>
    <t>Brierwood Court Apts - 2022 - Roof (Emergency Repairs)</t>
  </si>
  <si>
    <t>REQ-2022-001666</t>
  </si>
  <si>
    <t>P22-001906 - Line 1</t>
  </si>
  <si>
    <t>To replace the failed DJM Board &amp; Motor. No Heat.</t>
  </si>
  <si>
    <t>Iler Lodge - 2022 - MUA 2 (DJM Board/Motor)</t>
  </si>
  <si>
    <t>REQ-2022-001667</t>
  </si>
  <si>
    <t>P22-002120 - Line 1</t>
  </si>
  <si>
    <t>To replace 5 door closers that were "cited" by the fire dept on their last visit.</t>
  </si>
  <si>
    <t>Access and Security systems (Capital)</t>
  </si>
  <si>
    <t>Fire Life Safety - Fire Alarm/Sprinkler - Unbudgeted</t>
  </si>
  <si>
    <t>Telfer Place - 2022 - Door Closures</t>
  </si>
  <si>
    <t>10183 Brierwood Gardens</t>
  </si>
  <si>
    <t>REQ-2022-001668</t>
  </si>
  <si>
    <t>P22-001851 - Line 1</t>
  </si>
  <si>
    <t>To replace the current failed heat exchanger in the LTC MUA 200 East Wing. No heat.</t>
  </si>
  <si>
    <t>Brierwood Gardens - 2022 - Heat Exchanger (MUA 200 East Wing )</t>
  </si>
  <si>
    <t>REQ-2022-001669</t>
  </si>
  <si>
    <t>P22-002119 - Line 1</t>
  </si>
  <si>
    <t>To perform the Engineer Fee Proposal in 2022 and then replace panel in 2023.</t>
  </si>
  <si>
    <t>Iler Lodge - 2022 - Fire Panel</t>
  </si>
  <si>
    <t>REQ-2022-001672</t>
  </si>
  <si>
    <t>Jackie Moses</t>
  </si>
  <si>
    <t>P22-001684 - Line 1</t>
  </si>
  <si>
    <t>Suite 110 Reno
Paint, LVP, Carpet,  Sink/Faucet and Toilet</t>
  </si>
  <si>
    <t>Evergreen - 2022 - In-Suite Renovations</t>
  </si>
  <si>
    <t>REQ-2022-001673</t>
  </si>
  <si>
    <t>P22-001967 - Line 1</t>
  </si>
  <si>
    <t>To provide the engineering fee proposal cost that will include design, tendering, technical review, scheduled inspections, invoice certification and final acceptance inspection to the Two (2) current failing 30 year elevators that have amassed a cost of repairs in 2020-2021 of over $60,000.</t>
  </si>
  <si>
    <t>Trillium Court - 2022 - Replace Elevator #1 &amp; #2  (Partially Funded)</t>
  </si>
  <si>
    <t>REQ-2022-001689</t>
  </si>
  <si>
    <t>P22-001781 - Line 1</t>
  </si>
  <si>
    <t>Stoneridge Manor - Sensor Pilots</t>
  </si>
  <si>
    <t>REQ-2022-001700</t>
  </si>
  <si>
    <t>Laura Clarke-Giberson</t>
  </si>
  <si>
    <t>P22-001686 - Line 1</t>
  </si>
  <si>
    <t>Suite 126 Reno Additional Scope</t>
  </si>
  <si>
    <t>Barrhaven - 2022 - In-Suite Renovations</t>
  </si>
  <si>
    <t>P22-001686 - Line 2</t>
  </si>
  <si>
    <t>Suite 126 Reno</t>
  </si>
  <si>
    <t>REQ-2022-001701</t>
  </si>
  <si>
    <t>P22-001656 - Line 1</t>
  </si>
  <si>
    <t>Suite 174 Refresh 
Patch, Paint</t>
  </si>
  <si>
    <t>REQ-2022-001703</t>
  </si>
  <si>
    <t>P22-001689 - Line 2</t>
  </si>
  <si>
    <t>P22-001689 - Line 1</t>
  </si>
  <si>
    <t>Suite 221 Reno Additional Scope</t>
  </si>
  <si>
    <t>REQ-2022-001705</t>
  </si>
  <si>
    <t>P22-001688 - Line 2</t>
  </si>
  <si>
    <t>Suite 230 Reno</t>
  </si>
  <si>
    <t>P22-001688 - Line 1</t>
  </si>
  <si>
    <t>Suite 230 Reno Additional Scope</t>
  </si>
  <si>
    <t>REQ-2022-001708</t>
  </si>
  <si>
    <t>P22-001687 - Line 2</t>
  </si>
  <si>
    <t>Suite 255 Reno</t>
  </si>
  <si>
    <t>P22-001687 - Line 1</t>
  </si>
  <si>
    <t>Suite 255 Reno Additional Scope</t>
  </si>
  <si>
    <t>REQ-2022-001713</t>
  </si>
  <si>
    <t>P22-001697 - Line 1</t>
  </si>
  <si>
    <t>2022 - Heartwood  - MUA - Replace DJM circuit board . More 10 yrs</t>
  </si>
  <si>
    <t>Heartwood - 2021 - Q2/Q4 Minor Capital Fund C</t>
  </si>
  <si>
    <t>10026 Donway Place</t>
  </si>
  <si>
    <t>REQ-2022-001729</t>
  </si>
  <si>
    <t>Lynn A. Jennings</t>
  </si>
  <si>
    <t>P22-002112 - Line 1</t>
  </si>
  <si>
    <t>Suite 260 Reno Paint, Vinyl Throughout Flooring.  Please note:  this suite had previously been renovated with carpet.  However, resident internally transferred.  We have taken deposit for suite 260 - client would like to have vinyl flooring - client would like to take possession asap</t>
  </si>
  <si>
    <t>Donway Place - 2022 - In-Suite Renovations</t>
  </si>
  <si>
    <t>REQ-2022-001731</t>
  </si>
  <si>
    <t>P22-001834 - Line 1</t>
  </si>
  <si>
    <t>2022- Elginwood - Purchasing outdoor  patio furniture ..mix of chairs ,  tables and umbrellas . More 10 yrs</t>
  </si>
  <si>
    <t>Elginwood - 2022 - Outdoor FF&amp;E</t>
  </si>
  <si>
    <t>REQ-2022-001732</t>
  </si>
  <si>
    <t>P22-001669 - Line 1</t>
  </si>
  <si>
    <t>2022- Humber Valley  - Purchasing patio furniture ..a mix of chairs ,  tables and umbrellas . More 10 yrs</t>
  </si>
  <si>
    <t>Humber Valley Terrace - 2022 - Outdoor FF&amp;E</t>
  </si>
  <si>
    <t>REQ-2022-001734</t>
  </si>
  <si>
    <t>P22-001661 - Line 1</t>
  </si>
  <si>
    <t>2022- Kennedy Lodge  - Purchasing patio furniture ..a mix of chairs ,  tables and umbrellas . More 10 yrs</t>
  </si>
  <si>
    <t>Tenant Spaces - Budgeted</t>
  </si>
  <si>
    <t>Kennedy Lodge - 2022 - Outdoor FF&amp;E</t>
  </si>
  <si>
    <t>REQ-2022-001735</t>
  </si>
  <si>
    <t>P22-001741 - Line 1</t>
  </si>
  <si>
    <t>2022- Sherwood Court   - Purchasing patio furniture ..a mix of chairs ,  tables and umbrellas . More 10 yrs</t>
  </si>
  <si>
    <t>Sherwood Court - 2022 - Outdoor FF&amp;E</t>
  </si>
  <si>
    <t>REQ-2022-001736</t>
  </si>
  <si>
    <t>P22-001883 - Line 1</t>
  </si>
  <si>
    <t>2022- Westside  - Purchasing patio furniture ..a mix of chairs ,  tables and umbrellas . More 10 yrs</t>
  </si>
  <si>
    <t>Westside - 2022 - Outdoor FF&amp;E</t>
  </si>
  <si>
    <t>REQ-2022-001755</t>
  </si>
  <si>
    <t>P22-001670 - Line 1</t>
  </si>
  <si>
    <t>Suite 207 Refresh Paint</t>
  </si>
  <si>
    <t>REQ-2022-001789</t>
  </si>
  <si>
    <t>Mount Royal - 2022 - HVAC</t>
  </si>
  <si>
    <t>10260 Revera Support Office</t>
  </si>
  <si>
    <t>Welltower Blank Site</t>
  </si>
  <si>
    <t>REQ-2022-001790</t>
  </si>
  <si>
    <t>Suzanne D'Mello</t>
  </si>
  <si>
    <t>P22-002943 - Line 1</t>
  </si>
  <si>
    <t>Workday Time and Materials Professional Service Fees per Statement of Work #241638, signed May 18 2021, project carried over to 2022</t>
  </si>
  <si>
    <t>Project Consulting</t>
  </si>
  <si>
    <t>PMO Projects - Capital</t>
  </si>
  <si>
    <t>2021 - SO - Workday Adaptive Budget Planning Capital</t>
  </si>
  <si>
    <t>REQ-2022-001792</t>
  </si>
  <si>
    <t>P22-001869 - Line 1</t>
  </si>
  <si>
    <t>Various mechanical repairs to HVAC systems (as attached).</t>
  </si>
  <si>
    <t>REQ-2022-001799</t>
  </si>
  <si>
    <t>P22-001991 - Line 1</t>
  </si>
  <si>
    <t>2022- Westside - Lobby Replacement of the carpet to LVP in the lobby ,lounge ,  foyer and admin areas . More 12 yrs</t>
  </si>
  <si>
    <t>Corridors (Capital)</t>
  </si>
  <si>
    <t>Corridors - Budgeted</t>
  </si>
  <si>
    <t>Westside - 2022 - Main Floor   LVP</t>
  </si>
  <si>
    <t>REQ-2022-001805</t>
  </si>
  <si>
    <t>P22-002233 - Line 1</t>
  </si>
  <si>
    <t>Suite 316 Reno Additional Scope</t>
  </si>
  <si>
    <t>P22-002233 - Line 2</t>
  </si>
  <si>
    <t>Suite 316 Reno</t>
  </si>
  <si>
    <t>10021 The Claremont</t>
  </si>
  <si>
    <t>REQ-2022-001842</t>
  </si>
  <si>
    <t>Natalie Coppolino</t>
  </si>
  <si>
    <t>P22-001846 - Line 1</t>
  </si>
  <si>
    <t>Suite 206 Reno</t>
  </si>
  <si>
    <t>The Claremont - 2022 - In-Suite Renovations</t>
  </si>
  <si>
    <t>REQ-2022-001845</t>
  </si>
  <si>
    <t>P22-001799 - Line 1</t>
  </si>
  <si>
    <t>Suite 207 Reno</t>
  </si>
  <si>
    <t>REQ-2022-001850</t>
  </si>
  <si>
    <t>P22-001798 - Line 1</t>
  </si>
  <si>
    <t>Suite 511Reno Additional Scope</t>
  </si>
  <si>
    <t>P22-001798 - Line 2</t>
  </si>
  <si>
    <t>Suite 511 Reno</t>
  </si>
  <si>
    <t>REQ-2022-001855</t>
  </si>
  <si>
    <t>P22-001990 - Line 1</t>
  </si>
  <si>
    <t>2022- Westside - Resident refub of fan coil units  replace hoses / actuators . Continuation from 2021 . More 20 yrs</t>
  </si>
  <si>
    <t>HVAC Systems - Other - Budgeted</t>
  </si>
  <si>
    <t>Westside - 2022 - Fan Coils (Funded)</t>
  </si>
  <si>
    <t>REQ-2022-001860</t>
  </si>
  <si>
    <t>P22-001835 - Line 1</t>
  </si>
  <si>
    <t>2022- Westside - Med-room 2nd - Replacement of all millwork upper and lower cabinets . More 20 yrs</t>
  </si>
  <si>
    <t>Staff/Administration (Capital)</t>
  </si>
  <si>
    <t>Nursing Station - Budgeted</t>
  </si>
  <si>
    <t>Westside - 2022 - Med Room 2nd Floor  (Funded)</t>
  </si>
  <si>
    <t>10082 The Franklin</t>
  </si>
  <si>
    <t>REQ-2022-001884</t>
  </si>
  <si>
    <t>Vinod Rana</t>
  </si>
  <si>
    <t>P22-001909 - Line 2</t>
  </si>
  <si>
    <t>Suite 501 Reno    Paint, Flooring, Toilet,  Bathroom Vanity Light, Replace Kitchen Cabinet</t>
  </si>
  <si>
    <t>The Franklin - 2022 - In-Suite Renovations</t>
  </si>
  <si>
    <t>P22-001909 - Line 1</t>
  </si>
  <si>
    <t>Suite 501 Reno Additional Scope</t>
  </si>
  <si>
    <t>REQ-2022-001888</t>
  </si>
  <si>
    <t>P22-001970 - Line 1</t>
  </si>
  <si>
    <t>2022 - Westside - Replacement of Recir - pump on boiler . More 10 yrs</t>
  </si>
  <si>
    <t>Westside - 2022 - Recirc Pump</t>
  </si>
  <si>
    <t>REQ-2022-001966</t>
  </si>
  <si>
    <t>P22-001908 - Line 1</t>
  </si>
  <si>
    <t>Suite 367 Reno Paint, Carpet Respite stay to permanent</t>
  </si>
  <si>
    <t>P22-002448 - Line 2</t>
  </si>
  <si>
    <t>Suite 563 Reno  Paint, Flooring, Quarter Round</t>
  </si>
  <si>
    <t>P22-002448 - Line 1</t>
  </si>
  <si>
    <t>Suite 563 Reno Additional Scope</t>
  </si>
  <si>
    <t>P22-002607 - Line 2</t>
  </si>
  <si>
    <t>2022- Heritage Lodge  Window and Door - Replacement continuation from 2021 exterior Doors #  165 163 161  149 145     Windows #  165 163 161 149 145 . More 20 yrs</t>
  </si>
  <si>
    <t>Exterior Window (Capital)</t>
  </si>
  <si>
    <t>Building - Exterior Windows - Budgeted</t>
  </si>
  <si>
    <t>Heritage Lodge (RET) - 2022 - Exterior  Window s</t>
  </si>
  <si>
    <t>P22-002607 - Line 1</t>
  </si>
  <si>
    <t>Heritage Lodge (RET) - 2022 - Exterior  Doors</t>
  </si>
  <si>
    <t>REQ-2022-001978</t>
  </si>
  <si>
    <t>P22-002436 - Line 1</t>
  </si>
  <si>
    <t>2022 - Heartwood Manor - Installation of snow guards on the sloped metal roofs at front entrance  of building  . Building safety concern falling ice / snow .    New Item</t>
  </si>
  <si>
    <t>Heartwood - 2022 - Snow Guards (Funded)</t>
  </si>
  <si>
    <t>REQ-2022-001979</t>
  </si>
  <si>
    <t>P22-002160 - Line 1</t>
  </si>
  <si>
    <t>2022 - Westside - Nurse Station  2# 3# 4# Recapping  of the 3 x nurse station counter tops ..This is a infection control issue . Note : Current GC is working in the Med room on teh  millwork .  More 10 yrs</t>
  </si>
  <si>
    <t>Nursing Station (Capital)</t>
  </si>
  <si>
    <t>Westside - 2022 - Nurse Station (Funded)</t>
  </si>
  <si>
    <t>10025 Don Mills Seniors Apartments</t>
  </si>
  <si>
    <t>REQ-2022-001986</t>
  </si>
  <si>
    <t>P22-001907 - Line 1</t>
  </si>
  <si>
    <t>Suite 506 (s) Apt Reno</t>
  </si>
  <si>
    <t>Don Mills - 2022 - In-Suite Renovations</t>
  </si>
  <si>
    <t>REQ-2022-001990</t>
  </si>
  <si>
    <t>REQ-2022-001991</t>
  </si>
  <si>
    <t>P22-002117 - Line 1</t>
  </si>
  <si>
    <t>Suite 602 (n) Apt Reno</t>
  </si>
  <si>
    <t>REQ-2022-001992</t>
  </si>
  <si>
    <t>P22-002116 - Line 1</t>
  </si>
  <si>
    <t>Suite 507 (n) Apt Reno</t>
  </si>
  <si>
    <t>REQ-2022-001994</t>
  </si>
  <si>
    <t>P22-002025 - Line 1</t>
  </si>
  <si>
    <t>Suite 107 Refresh Paint per the scope</t>
  </si>
  <si>
    <t>REQ-2022-001995</t>
  </si>
  <si>
    <t>P22-002115 - Line 1</t>
  </si>
  <si>
    <t>Suite 406 (n) Apt Reno</t>
  </si>
  <si>
    <t>10203 Bow-Crest Care Centre</t>
  </si>
  <si>
    <t>REQ-2022-002000</t>
  </si>
  <si>
    <t>P22-002128 - Line 1</t>
  </si>
  <si>
    <t>No Heat, Urgent replacement of failed recirp pump on heating coil of basement Air Handling Unit</t>
  </si>
  <si>
    <t>Bow Crest - 2022 - Basement AHU pump</t>
  </si>
  <si>
    <t>REQ-2022-002001</t>
  </si>
  <si>
    <t>P22-002114 - Line 1</t>
  </si>
  <si>
    <t>Suite 405 (n) Apt Reno</t>
  </si>
  <si>
    <t>REQ-2022-002010</t>
  </si>
  <si>
    <t>P22-002113 - Line 1</t>
  </si>
  <si>
    <t>Suite 301 (s) Apt Reno</t>
  </si>
  <si>
    <t>REQ-2022-002012</t>
  </si>
  <si>
    <t>P22-001986 - Line 1</t>
  </si>
  <si>
    <t>Suite 334 Refresh Paint</t>
  </si>
  <si>
    <t>REQ-2022-002015</t>
  </si>
  <si>
    <t>P22-002234 - Line 2</t>
  </si>
  <si>
    <t>Suite 109 (s) Apt Reno Fridge</t>
  </si>
  <si>
    <t>P22-002234 - Line 3</t>
  </si>
  <si>
    <t>Suite 109 (s) Apt Reno - Paint and replace vanity doors under sink</t>
  </si>
  <si>
    <t>P22-002234 - Line 1</t>
  </si>
  <si>
    <t>Suite 109 (s) Apt Reno Additional Scope New Vanity</t>
  </si>
  <si>
    <t>10151 Bay Ridges</t>
  </si>
  <si>
    <t>REQ-2022-002043</t>
  </si>
  <si>
    <t>P22-002072 - Line 1</t>
  </si>
  <si>
    <t>2022 - Bay Ridges - This is Part of the sprinkler project from prior year 2021 - Areas  where  exposed on ceiling to excesses pipe repairs and replacement . Patch and paining of exposed  areas  are required ..The  ceiling is a fire separation safety concern . 
Note ; The scope will increase with this once installation of piping .   More 10 yrs</t>
  </si>
  <si>
    <t>Fire Life Safety - Fire Alarm/Sprinkler - Budgeted</t>
  </si>
  <si>
    <t>Bay Ridges - 2022 - Fire &amp; Life Safety</t>
  </si>
  <si>
    <t>10071 Riverbend</t>
  </si>
  <si>
    <t>REQ-2022-002049</t>
  </si>
  <si>
    <t>Trisha Andre (Terminated)</t>
  </si>
  <si>
    <t>P22-002111 - Line 1</t>
  </si>
  <si>
    <t>Suite 340 Reno</t>
  </si>
  <si>
    <t>Riverbend - 2022 - In-Suite Renovations</t>
  </si>
  <si>
    <t>REQ-2022-002054</t>
  </si>
  <si>
    <t>P22-002036 - Line 1</t>
  </si>
  <si>
    <t>Suite 304 (s) Apt Paint</t>
  </si>
  <si>
    <t>REQ-2022-002059</t>
  </si>
  <si>
    <t>P22-002110 - Line 1</t>
  </si>
  <si>
    <t>Suite 608 (s)  Apt Reno</t>
  </si>
  <si>
    <t>REQ-2022-002061</t>
  </si>
  <si>
    <t>P22-002109 - Line 1</t>
  </si>
  <si>
    <t>Suite 309 (s)  Apt Reno</t>
  </si>
  <si>
    <t>REQ-2022-002067</t>
  </si>
  <si>
    <t>P22-002108 - Line 2</t>
  </si>
  <si>
    <t>Suite 111(s) Apt Reno</t>
  </si>
  <si>
    <t>P22-002108 - Line 1</t>
  </si>
  <si>
    <t>Suite 111(s) Apt Reno Additional Scope</t>
  </si>
  <si>
    <t>REQ-2022-002069</t>
  </si>
  <si>
    <t>P22-002107 - Line 2</t>
  </si>
  <si>
    <t>Suite 322 Reno Fridge</t>
  </si>
  <si>
    <t>P22-002107 - Line 1</t>
  </si>
  <si>
    <t>Suite 322 Reno Memory care reno</t>
  </si>
  <si>
    <t>REQ-2022-002076</t>
  </si>
  <si>
    <t>LE3006 HCN-Revera Lessee (Glynnwood) LP</t>
  </si>
  <si>
    <t>REQ-2022-002077</t>
  </si>
  <si>
    <t>Denan Dj Basalic</t>
  </si>
  <si>
    <t>Development FF&amp;E (Dev use only)</t>
  </si>
  <si>
    <t>REQ-2022-002082</t>
  </si>
  <si>
    <t>REQ-2022-002085</t>
  </si>
  <si>
    <t>Rachelle Forder (Terminated)</t>
  </si>
  <si>
    <t>REQ-2022-002105</t>
  </si>
  <si>
    <t>P22-002089 - Line 1</t>
  </si>
  <si>
    <t>Suite 338 Refresh Paint</t>
  </si>
  <si>
    <t>Kathy Russell</t>
  </si>
  <si>
    <t>P22-002347 - Line 2</t>
  </si>
  <si>
    <t>Suite 216 Reno</t>
  </si>
  <si>
    <t>Hollyburn House - 2022 - In-Suite Renovations</t>
  </si>
  <si>
    <t>P22-002347 - Line 1</t>
  </si>
  <si>
    <t>Suite 216 Reno Additional Scope</t>
  </si>
  <si>
    <t>REQ-2022-002122</t>
  </si>
  <si>
    <t>P22-002106 - Line 1</t>
  </si>
  <si>
    <t>Suite 107 Refresh Additional Scope</t>
  </si>
  <si>
    <t>P22-002106 - Line 2</t>
  </si>
  <si>
    <t>Suite 107 Refresh
Paint</t>
  </si>
  <si>
    <t>REQ-2022-002132</t>
  </si>
  <si>
    <t>P22-002105 - Line 1</t>
  </si>
  <si>
    <t>Suite 222 Reno</t>
  </si>
  <si>
    <t>REQ-2022-002135</t>
  </si>
  <si>
    <t>Andrei Bitioukov</t>
  </si>
  <si>
    <t>P22-002307 - Line 2</t>
  </si>
  <si>
    <t>Suite 316 Reno Microwave</t>
  </si>
  <si>
    <t>P22-002307 - Line 1</t>
  </si>
  <si>
    <t>10056 The Kensington Victoria</t>
  </si>
  <si>
    <t>Doug Blanchard</t>
  </si>
  <si>
    <t>P22-002708 - Line 1</t>
  </si>
  <si>
    <t>As per Fire code, replacement of 115 smoke detectors</t>
  </si>
  <si>
    <t>The Kensington - 2022 - Fire &amp; Life Safety</t>
  </si>
  <si>
    <t>REQ-2022-002222</t>
  </si>
  <si>
    <t>P22-002270 - Line 1</t>
  </si>
  <si>
    <t>provide heat to DES office. Current temp is 12C (Jan28)</t>
  </si>
  <si>
    <t>Colonel By - 2022 - Office Heating</t>
  </si>
  <si>
    <t>LE3054 HCN-Revera Lessee (Colonel By) LP</t>
  </si>
  <si>
    <t>P22-002402 - Line 1</t>
  </si>
  <si>
    <t>New key cutter, existing is broke and cannot be repaired.</t>
  </si>
  <si>
    <t>Housekeeping - FF&amp;E - Unbudgeted</t>
  </si>
  <si>
    <t>Colonel By - 2022 - Key Cutter</t>
  </si>
  <si>
    <t>P22-002443 - Line 1</t>
  </si>
  <si>
    <t>Replace water cooled WIC &amp; WIF refrigeration equipment with outdoor air cooled.</t>
  </si>
  <si>
    <t>Kitchen - ESO - Budgeted</t>
  </si>
  <si>
    <t>Mount Royal Care Centre - 2022 - WIF &amp; WIC</t>
  </si>
  <si>
    <t>10173 Stirling Heights</t>
  </si>
  <si>
    <t>P22-002767 - Line 1</t>
  </si>
  <si>
    <t>This home has experienced a major deterioration and failure of the 1/2" copper piping in both the hot water &amp; cold water recirculation lines. Many pinhole leaks over the past 5 years to the tune of over $100K in pipe replacement and drywall damages/repairs. 
This new system that Revera is experimenting with by LEac Shield (Leak) includes the addition of a food grade additive called Sodium Silicate to both water systems where it will add a micro-layer film on the interior of the copper pipe which in-turn will settle in and block the pinhole leaks. 
This project has been approved by Adam Moy, the Revera Clinical Team, Revera Health &amp; Safety Team and Axium. 
Revera did retain Trinity Engineering &amp; Consulting to provide a scope of work and related costs to replace the failing copper piping. They stated to budget at least $840K for a cost.</t>
  </si>
  <si>
    <t>Stirling Heights - 2022 -  Piping Replacement</t>
  </si>
  <si>
    <t>REQ-2022-002241</t>
  </si>
  <si>
    <t>P22-002170 - Line 1</t>
  </si>
  <si>
    <t>Suite 234 Refresh Paint</t>
  </si>
  <si>
    <t>REQ-2022-002242</t>
  </si>
  <si>
    <t>P22-002169 - Line 1</t>
  </si>
  <si>
    <t>Suite 326 SA Refresh  Paint (Leased) March 1, 2022</t>
  </si>
  <si>
    <t>REQ-2022-002243</t>
  </si>
  <si>
    <t>P22-002168 - Line 1</t>
  </si>
  <si>
    <t>Suite 216 SA Refresh  Paint</t>
  </si>
  <si>
    <t>REQ-2022-002244</t>
  </si>
  <si>
    <t>P22-002296 - Line 2</t>
  </si>
  <si>
    <t>P22-002296 - Line 1</t>
  </si>
  <si>
    <t>LE3033 HCN-Revera Lessee (King Gardens) LP</t>
  </si>
  <si>
    <t>10017 King Gardens</t>
  </si>
  <si>
    <t>REQ-2022-002285</t>
  </si>
  <si>
    <t>Jim Rocovitis (Terminated)</t>
  </si>
  <si>
    <t>In-Suite Renovation ESO (Capital)</t>
  </si>
  <si>
    <t>ESO</t>
  </si>
  <si>
    <t>P22-002482 - Line 2</t>
  </si>
  <si>
    <t>Suite 403 Reno</t>
  </si>
  <si>
    <t>P22-002482 - Line 1</t>
  </si>
  <si>
    <t>Suite 403 Reno Additional Scope</t>
  </si>
  <si>
    <t>REQ-2022-002288</t>
  </si>
  <si>
    <t>P22-002483 - Line 2</t>
  </si>
  <si>
    <t>Suite 505 Reno</t>
  </si>
  <si>
    <t>P22-002483 - Line 1</t>
  </si>
  <si>
    <t>Suite 505 Reno Additional Scope</t>
  </si>
  <si>
    <t>P22-002484 - Line 2</t>
  </si>
  <si>
    <t>Suite 508 Reno</t>
  </si>
  <si>
    <t>P22-002484 - Line 1</t>
  </si>
  <si>
    <t>Suite 508 Reno Additional Scope</t>
  </si>
  <si>
    <t>P22-002449 - Line 1</t>
  </si>
  <si>
    <t>Suite 215 Reno Additional Scope</t>
  </si>
  <si>
    <t>King Gardens - 2022 - In-Suite Renovations</t>
  </si>
  <si>
    <t>P22-002449 - Line 2</t>
  </si>
  <si>
    <t>Suite 215 Reno</t>
  </si>
  <si>
    <t>REQ-2022-002301</t>
  </si>
  <si>
    <t>10005 The Kensington Oakville</t>
  </si>
  <si>
    <t>REQ-2022-002304</t>
  </si>
  <si>
    <t>Clint Stephenson (Terminated)</t>
  </si>
  <si>
    <t>P22-002787 - Line 1</t>
  </si>
  <si>
    <t>Commercial space landlord work</t>
  </si>
  <si>
    <t>Amenity Spaces - Special Project - Unbudgeted</t>
  </si>
  <si>
    <t>Kensington - 2022 - Commercial Space</t>
  </si>
  <si>
    <t>P22-002451 - Line 1</t>
  </si>
  <si>
    <t>Suite 512 Reno Additional Scope</t>
  </si>
  <si>
    <t>P22-002451 - Line 2</t>
  </si>
  <si>
    <t>Suite 512 Reno</t>
  </si>
  <si>
    <t>P22-002452 - Line 1</t>
  </si>
  <si>
    <t>Suite 401 Reno Additional Scope</t>
  </si>
  <si>
    <t>P22-002452 - Line 2</t>
  </si>
  <si>
    <t>Suite 401 Reno</t>
  </si>
  <si>
    <t>P22-002453 - Line 1</t>
  </si>
  <si>
    <t>Suite 302 Reno Additional Scope</t>
  </si>
  <si>
    <t>P22-002453 - Line 2</t>
  </si>
  <si>
    <t>Suite 302 Reno</t>
  </si>
  <si>
    <t>10004 Churchill Place</t>
  </si>
  <si>
    <t>REQ-2022-002329</t>
  </si>
  <si>
    <t>P22-002789 - Line 1</t>
  </si>
  <si>
    <t>Ground floor carpet replacement. Leftover from 2021 basement flooring scope.</t>
  </si>
  <si>
    <t>Churchill Place - 2022 - Carpet Replacement</t>
  </si>
  <si>
    <t>REQ-2022-002352</t>
  </si>
  <si>
    <t>Structural</t>
  </si>
  <si>
    <t>P22-004238 - Line 1</t>
  </si>
  <si>
    <t>Roof Project Phase 4 of 5 --To replace the failed 20 year old shingles on Roof Line: A-B-D-G-J-K for 2022. Only 3 roof lines remain to complete in the final Phase 5 of 5 in 2023.
Flynn has completed the previous 3 phases.</t>
  </si>
  <si>
    <t>Stirling Heights - 2022 - Roof</t>
  </si>
  <si>
    <t>REQ-2022-002368</t>
  </si>
  <si>
    <t>10095 Greenway</t>
  </si>
  <si>
    <t>REQ-2022-002379</t>
  </si>
  <si>
    <t>Mimoza Xheka</t>
  </si>
  <si>
    <t>Greenway - 2022 - In-Suite Renovations</t>
  </si>
  <si>
    <t>REQ-2022-002394</t>
  </si>
  <si>
    <t>P22-002536 - Line 1</t>
  </si>
  <si>
    <t>Resident flooring suite #2121</t>
  </si>
  <si>
    <t>Tenant Spaces (Capital)</t>
  </si>
  <si>
    <t>Suite Renovations - Unbudgeted</t>
  </si>
  <si>
    <t>Montfort - 2021 - Resident Suite Flooring (#2121)</t>
  </si>
  <si>
    <t>REQ-2022-002398</t>
  </si>
  <si>
    <t>P22-002537 - Line 1</t>
  </si>
  <si>
    <t>pump seal bearing replacement for boiler</t>
  </si>
  <si>
    <t>Montfort - 2021 - Pump Seal Bearing (Boiler)</t>
  </si>
  <si>
    <t>REQ-2022-002400</t>
  </si>
  <si>
    <t>P22-002538 - Line 1</t>
  </si>
  <si>
    <t>supply and replace blower motor for RTU</t>
  </si>
  <si>
    <t>Montfort - 2021 - Blower Motor</t>
  </si>
  <si>
    <t>P22-002679 - Line 1</t>
  </si>
  <si>
    <t>emergency remediation and reinstatement of kitchen servery after hot water line failure.</t>
  </si>
  <si>
    <t>Amenity Spaces - Unbudgeted</t>
  </si>
  <si>
    <t>Montfort - 2022 - Kitchen/Servery Remediation</t>
  </si>
  <si>
    <t>Patricia Glassford</t>
  </si>
  <si>
    <t>P22-003257 - Line 2</t>
  </si>
  <si>
    <t>Suite 427 Reno one bedroom renovation to include flooring, paint, vanity top, sink/faucet and toilet.
Suite reservation for February 9th.</t>
  </si>
  <si>
    <t>Port Perry - 2022 - In-Suite Renovations</t>
  </si>
  <si>
    <t>P22-003257 - Line 1</t>
  </si>
  <si>
    <t>Suite 427 Reno Additional Scope</t>
  </si>
  <si>
    <t>REQ-2022-002404</t>
  </si>
  <si>
    <t>P22-002447 - Line 1</t>
  </si>
  <si>
    <t>P22-002447 - Line 2</t>
  </si>
  <si>
    <t>Suite 232 Reno two bedroom with balcony for inventory. Flooring, paint, washroom vanity top, sink/faucet and toilet</t>
  </si>
  <si>
    <t>P22-002689 - Line 1</t>
  </si>
  <si>
    <t>2022-  Arbour Heights - MUA #3 exhaust  Vent - Venting doesn't meet code ..correction required . More 5 yr s</t>
  </si>
  <si>
    <t>Arbour Heights - 2022 - MUA#3 (Exhaust Vent)</t>
  </si>
  <si>
    <t>P22-002526 - Line 1</t>
  </si>
  <si>
    <t>2022- Bay Ridges - DHW storage tank #2 replacement . More 15 yrs</t>
  </si>
  <si>
    <t>Bay Ridges - 2022 - Hot water storage tanks</t>
  </si>
  <si>
    <t>P22-002454 - Line 1</t>
  </si>
  <si>
    <t>Suite 906 Reno Additional Scope</t>
  </si>
  <si>
    <t>P22-002454 - Line 2</t>
  </si>
  <si>
    <t>Suite 906 Reno</t>
  </si>
  <si>
    <t>P22-003251 - Line 1</t>
  </si>
  <si>
    <t>Suite 103 Reno</t>
  </si>
  <si>
    <t>LE3062 HCN-Revera Lessee (Bentley Yorkton) LP</t>
  </si>
  <si>
    <t>10080 The Bentley Yorkton</t>
  </si>
  <si>
    <t>Malcolm Holbrow</t>
  </si>
  <si>
    <t>P22-002733 - Line 1</t>
  </si>
  <si>
    <t>The Bentley Yorkton - 2022 - Laundry - Replacing a 15yr old dryer which is at end of life. Coinamatic supplied the quote and came in at budget.</t>
  </si>
  <si>
    <t>The Bentley Yorkton - 2022 - Laundry  FF&amp;E</t>
  </si>
  <si>
    <t>P22-002732 - Line 1</t>
  </si>
  <si>
    <t>The Bentley Yorkton - 2022 - Carpet Cleaner and Vacuums - The carpet cleaner is at end of life and requires replacement along with 3 vacuums that are 10yrs old.</t>
  </si>
  <si>
    <t>Maintenance - FF&amp;E - Budgeted</t>
  </si>
  <si>
    <t>The Bentley Yorkton - 2022 - Vacuum and Carpet cleaner</t>
  </si>
  <si>
    <t>LE3061 HCN-Revera Lessee (Bentley Moose Jaw) LP</t>
  </si>
  <si>
    <t>10079 The Bentley Moose Jaw</t>
  </si>
  <si>
    <t>P22-002676 - Line 1</t>
  </si>
  <si>
    <t>The Bentley Moose Jaw - 2022 - Toaster Replacement. Replacing a 15yr old toaster that is at end of life.</t>
  </si>
  <si>
    <t>The Bentley Moose Jaw - 2022 - Kitchen FF&amp;E (Toaster)</t>
  </si>
  <si>
    <t>REQ-2022-002525</t>
  </si>
  <si>
    <t>Asif Jogiyat</t>
  </si>
  <si>
    <t>Computer Hardware (Capital)</t>
  </si>
  <si>
    <t>Endpoint - Capital</t>
  </si>
  <si>
    <t>2022 LTC-JV IT Refresh &amp; Growth Endpoint Capital</t>
  </si>
  <si>
    <t>10059 Parkwood Manor</t>
  </si>
  <si>
    <t>Bryan Dylawsky</t>
  </si>
  <si>
    <t>P22-002841 - Line 2</t>
  </si>
  <si>
    <t>Suite 120 Reno Paint, Replace Carpet, Lino</t>
  </si>
  <si>
    <t>Parkwood Manor - 2022 - In-Suite Renovations</t>
  </si>
  <si>
    <t>P22-002841 - Line 1</t>
  </si>
  <si>
    <t>Suite 120 Reno Additional Scope</t>
  </si>
  <si>
    <t>REQ-2022-002530</t>
  </si>
  <si>
    <t>2022 LTC IT Refresh &amp; Growth Endpoint Capital</t>
  </si>
  <si>
    <t>P22-002842 - Line 2</t>
  </si>
  <si>
    <t>Suite 223 Reno Paint, Replace carpet, Lino</t>
  </si>
  <si>
    <t>P22-002842 - Line 1</t>
  </si>
  <si>
    <t>LE1804 HSRE-RV Property I LP</t>
  </si>
  <si>
    <t>REQ-2022-002537</t>
  </si>
  <si>
    <t>P22-002974 - Line 1</t>
  </si>
  <si>
    <t>95-WS-BASIC
HW BUILD + BASE IMAGE LOAD &amp; DOMAIN JOIN</t>
  </si>
  <si>
    <t>2022 RET-JV-HS IT Refresh &amp; Growth Endpoint Capital</t>
  </si>
  <si>
    <t>P22-002974 - Line 2</t>
  </si>
  <si>
    <t>Solution includes the following:
211V5UT#ABA
HP ProDesk 400 G6 - mini desktop - Core i5
10500T 2.3 GHz - vPro - 8 GB - SSD 512 GB -
EWR Fee
1.25/EA</t>
  </si>
  <si>
    <t>P22-002974 - Line 3</t>
  </si>
  <si>
    <t>U7897E
Electronic HP Care Pack Next Business Day
Hardware Support - extended service agreement
- 4 years - on-site</t>
  </si>
  <si>
    <t>P22-002974 - Line 4</t>
  </si>
  <si>
    <t>P22-002974 - Line 5</t>
  </si>
  <si>
    <t>28K93UT#ABA
HP ProBook 450 G8 - 15.6" - Core i5 1135G7 -
8 GB RAM - 256 GB SSD - US
EWR Fee
0.80/EA</t>
  </si>
  <si>
    <t>P22-002974 - Line 6</t>
  </si>
  <si>
    <t>UK720E
Electronic HP Care Pack Pick-Up and Return
Service - extended service agreement - 4
years - pick-up and return</t>
  </si>
  <si>
    <t>P22-002786 - Line 1</t>
  </si>
  <si>
    <t>Suite 247 Reno Tub Cutout</t>
  </si>
  <si>
    <t>P22-002843 - Line 2</t>
  </si>
  <si>
    <t>Suite 213 Reno Paint, Replace carpet, Lino</t>
  </si>
  <si>
    <t>P22-002843 - Line 1</t>
  </si>
  <si>
    <t>Suite 213 Reno Additional Scope</t>
  </si>
  <si>
    <t>REQ-2022-002546</t>
  </si>
  <si>
    <t>P22-002942 - Line 1</t>
  </si>
  <si>
    <t>2022 RET-JV-WT IT Refresh &amp; Growth Endpoint Capital</t>
  </si>
  <si>
    <t>P22-002942 - Line 2</t>
  </si>
  <si>
    <t>211V5UT#ABA
HP ProDesk 400 G6 - mini desktop - Core i5
10500T 2.3 GHz - vPro - 8 GB - SSD 512 GB -
EWR Fee
1.25/EA</t>
  </si>
  <si>
    <t>P22-002942 - Line 3</t>
  </si>
  <si>
    <t>P22-002942 - Line 4</t>
  </si>
  <si>
    <t>P22-002942 - Line 5</t>
  </si>
  <si>
    <t>P22-002942 - Line 6</t>
  </si>
  <si>
    <t>P22-002942 - Line 7</t>
  </si>
  <si>
    <t>P22-002942 - Line 8</t>
  </si>
  <si>
    <t>REQ-2022-002550</t>
  </si>
  <si>
    <t>P22-002849 - Line 1</t>
  </si>
  <si>
    <t>2022 RET IT Refresh &amp; Growth Endpoint Capital</t>
  </si>
  <si>
    <t>P22-002849 - Line 2</t>
  </si>
  <si>
    <t>P22-002849 - Line 3</t>
  </si>
  <si>
    <t>P22-002849 - Line 4</t>
  </si>
  <si>
    <t>P22-002849 - Line 5</t>
  </si>
  <si>
    <t>REQ-2022-002556</t>
  </si>
  <si>
    <t>Charlene Smith</t>
  </si>
  <si>
    <t>Sustaining OpCo</t>
  </si>
  <si>
    <t>10053 Windsor Park</t>
  </si>
  <si>
    <t>Sarah Hibberd</t>
  </si>
  <si>
    <t>P22-002791 - Line 2</t>
  </si>
  <si>
    <t>Suite 218 Reno Microwave</t>
  </si>
  <si>
    <t>Windsor Park - 2022 - In-Suite Renovations</t>
  </si>
  <si>
    <t>P22-002791 - Line 3</t>
  </si>
  <si>
    <t>Suite 218 Reno</t>
  </si>
  <si>
    <t>P22-002791 - Line 1</t>
  </si>
  <si>
    <t>Suite 218 Reno Additional Scope</t>
  </si>
  <si>
    <t>REQ-2022-002563</t>
  </si>
  <si>
    <t>Cindy Du Plessis-White</t>
  </si>
  <si>
    <t>Lobby/Storage - FF&amp;E - Budgeted</t>
  </si>
  <si>
    <t>The Kensington Oakville - 2022 - Lobby FF&amp;E</t>
  </si>
  <si>
    <t>LE3071 HCN-Revera Lessee (Bentley Saskatoon) LP</t>
  </si>
  <si>
    <t>10084 Bentley Saskatoon</t>
  </si>
  <si>
    <t>REQ-2022-002576</t>
  </si>
  <si>
    <t>Teresa Isaac (Terminated)</t>
  </si>
  <si>
    <t>P22-002844 - Line 2</t>
  </si>
  <si>
    <t>Suite 244 Reno Paint, Replace Carpet, Lino</t>
  </si>
  <si>
    <t>P22-002844 - Line 1</t>
  </si>
  <si>
    <t>Suite 244 Reno Additional Scope</t>
  </si>
  <si>
    <t>P22-002845 - Line 2</t>
  </si>
  <si>
    <t>Suite 284 Reno Fridge</t>
  </si>
  <si>
    <t>P22-002845 - Line 1</t>
  </si>
  <si>
    <t>Suite 284 Reno Paint, Replace Carpet, L:ino</t>
  </si>
  <si>
    <t>P22-002573 - Line 1</t>
  </si>
  <si>
    <t>Suite 129 Refresh Additional Scope</t>
  </si>
  <si>
    <t>P22-002573 - Line 2</t>
  </si>
  <si>
    <t>Suite 129 Refresh</t>
  </si>
  <si>
    <t>P22-002790 - Line 1</t>
  </si>
  <si>
    <t>Suite 434 Reno</t>
  </si>
  <si>
    <t>The Bentley Saskatoon - 2022 - In-Suite Renovations</t>
  </si>
  <si>
    <t>P22-002574 - Line 1</t>
  </si>
  <si>
    <t>Suite 125 Refresh</t>
  </si>
  <si>
    <t>P22-002846 - Line 1</t>
  </si>
  <si>
    <t>Suite 111 Reno Additional Scope</t>
  </si>
  <si>
    <t>P22-002846 - Line 2</t>
  </si>
  <si>
    <t>LE3008 HCN-Revera Lessee (Wellington ) LP</t>
  </si>
  <si>
    <t>REQ-2022-002587</t>
  </si>
  <si>
    <t>P22-002792 - Line 2</t>
  </si>
  <si>
    <t>Suite 136 Reno</t>
  </si>
  <si>
    <t>P22-002792 - Line 1</t>
  </si>
  <si>
    <t>Suite 136 Reno Additional Scope</t>
  </si>
  <si>
    <t>P22-002948 - Line 1</t>
  </si>
  <si>
    <t>Cambro Cart (2nd Floor AL)</t>
  </si>
  <si>
    <t>Barrhaven - 2022 - Cambro Cart</t>
  </si>
  <si>
    <t>P22-004512 - Line 1</t>
  </si>
  <si>
    <t>Signage/Wayfinding for 2nd floor 
(please note we do not need install, travel or site visit costs included in quote)</t>
  </si>
  <si>
    <t>Signage (Capital)</t>
  </si>
  <si>
    <t>Amenity Spaces - Budgeted</t>
  </si>
  <si>
    <t>Barrhaven - 2022 - Signage/Wayfinding</t>
  </si>
  <si>
    <t>10198 Poseidon Care Centre</t>
  </si>
  <si>
    <t>REQ-2022-002591</t>
  </si>
  <si>
    <t>P22-004328 - Line 1</t>
  </si>
  <si>
    <t>Poseidon - 2022 - Bathroom Reno -  Option 2 - Wall repair, Painting, and replacing all flooring in 124 bathrooms on 6 floors. The bathrooms ahve not been renovated for a long time and are dated and in poor shape. The WRHA is funding this project.</t>
  </si>
  <si>
    <t>Poseidon - 2022 -  BathRoom Renovations  (WHRA Funded)</t>
  </si>
  <si>
    <t>P22-002583 - Line 2</t>
  </si>
  <si>
    <t>Suite 1050 Reno</t>
  </si>
  <si>
    <t>P22-002583 - Line 1</t>
  </si>
  <si>
    <t>Suite 1050 Reno Additional Scope</t>
  </si>
  <si>
    <t>P22-002582 - Line 2</t>
  </si>
  <si>
    <t>Suite 3014 Reno</t>
  </si>
  <si>
    <t>P22-002582 - Line 1</t>
  </si>
  <si>
    <t>Suite 3014 Reno Additional Scope</t>
  </si>
  <si>
    <t>P22-002947 - Line 2</t>
  </si>
  <si>
    <t>Suite 3016 Reno</t>
  </si>
  <si>
    <t>P22-002947 - Line 1</t>
  </si>
  <si>
    <t>Suite 3016 Reno Additional Scope</t>
  </si>
  <si>
    <t>P22-002848 - Line 1</t>
  </si>
  <si>
    <t>2022 - Westside - Entrance heater split coil unit   More 10 yrs</t>
  </si>
  <si>
    <t>Westside - 2022 -  Entrance Heater (split coil)</t>
  </si>
  <si>
    <t>P22-002793 - Line 1</t>
  </si>
  <si>
    <t>Suite 128 Reno Additional Scope</t>
  </si>
  <si>
    <t>P22-002793 - Line 2</t>
  </si>
  <si>
    <t>Suite 128 Reno</t>
  </si>
  <si>
    <t>LE3007 HCN-Revera Lessee (Kensington) LP</t>
  </si>
  <si>
    <t>P22-002707 - Line 1</t>
  </si>
  <si>
    <t>Lobby furniture from 2021 project</t>
  </si>
  <si>
    <t>Lobby/Storage FF&amp;E (Capital)</t>
  </si>
  <si>
    <t>P22-002585 - Line 1</t>
  </si>
  <si>
    <t>To replace the failed heat valve body in the Kitchen radiant heat unit. No Heat. 
REPLACEMENT IS COMPLETED BECAUE NOT HEAT.</t>
  </si>
  <si>
    <t>West Oak Village - 2022 -Heat Panel Valve Body (Kitchen)</t>
  </si>
  <si>
    <t>P22-002651 - Line 1</t>
  </si>
  <si>
    <t>To replace the failed dishwasher drain piping and related work behind the wall that has caused damages from leaking for some time.</t>
  </si>
  <si>
    <t>Trillium Court - 2022 - Dishwasher Pipe Leak</t>
  </si>
  <si>
    <t>Janette West (Terminated)</t>
  </si>
  <si>
    <t>P22-002728 - Line 1</t>
  </si>
  <si>
    <t>Floor cleaner</t>
  </si>
  <si>
    <t>Housekeeping - FF&amp;E - Budgeted</t>
  </si>
  <si>
    <t>King Gardens - 2022 - Housekeeping FF&amp;E</t>
  </si>
  <si>
    <t>10075 River Ridge</t>
  </si>
  <si>
    <t>Kelsey Nuttall (Terminated)</t>
  </si>
  <si>
    <t>P22-002797 - Line 2</t>
  </si>
  <si>
    <t>Suite 3106 Reno Two Bedroom</t>
  </si>
  <si>
    <t>River Ridge - 2022 - In-Suite Renovations</t>
  </si>
  <si>
    <t>P22-002797 - Line 1</t>
  </si>
  <si>
    <t>Suite 3106 Reno Additional Scope</t>
  </si>
  <si>
    <t>P22-003242 - Line 2</t>
  </si>
  <si>
    <t>Suite 417 Reno One Bedroom with balcony. Flooring, paint, washroom vanity/sink/faucet.  
There is a suite reservation for move in February</t>
  </si>
  <si>
    <t>P22-003242 - Line 1</t>
  </si>
  <si>
    <t>Suite 417 Reno Additional Scope</t>
  </si>
  <si>
    <t>10011 The Beechwood</t>
  </si>
  <si>
    <t>Anne Terselic</t>
  </si>
  <si>
    <t>P22-002847 - Line 1</t>
  </si>
  <si>
    <t>Plumbing repairs</t>
  </si>
  <si>
    <t>The Beechwood - 2022 - Plumbing</t>
  </si>
  <si>
    <t>10078 Marian Chateau</t>
  </si>
  <si>
    <t>Armando Rivero</t>
  </si>
  <si>
    <t>P22-002805 - Line 2</t>
  </si>
  <si>
    <t>Suite 345 Reno</t>
  </si>
  <si>
    <t>Marian Chateau - 2022 - In-Suite Renovations</t>
  </si>
  <si>
    <t>P22-002805 - Line 1</t>
  </si>
  <si>
    <t>Suite 345 Reno Additional Scope</t>
  </si>
  <si>
    <t>REQ-2022-002704</t>
  </si>
  <si>
    <t>Port Perry - 2022 - Exterior  FF&amp;E</t>
  </si>
  <si>
    <t>P22-003088 - Line 1</t>
  </si>
  <si>
    <t>To replace 6 dryer vents on the apartment tower on the 5th &amp; 6th floors that have been sheared off right on the brick face. Birds are now nesting in the dryer vent pipes because it is warm in there.</t>
  </si>
  <si>
    <t>The Village Srs-2022-Roof Repairs</t>
  </si>
  <si>
    <t>P22-004014 - Line 2</t>
  </si>
  <si>
    <t>Suite 354 Reno</t>
  </si>
  <si>
    <t>P22-004014 - Line 1</t>
  </si>
  <si>
    <t>Suite 354 Reno Additional Scope</t>
  </si>
  <si>
    <t>P22-002704 - Line 1</t>
  </si>
  <si>
    <t>Suite 105 Refresh Paint</t>
  </si>
  <si>
    <t>REQ-2022-002727</t>
  </si>
  <si>
    <t>P22-002706 - Line 1</t>
  </si>
  <si>
    <t>Suite 345 Refresh
Paint</t>
  </si>
  <si>
    <t>P22-002705 - Line 1</t>
  </si>
  <si>
    <t>Suite 386 Refresh
Paint</t>
  </si>
  <si>
    <t>P22-002697 - Line 1</t>
  </si>
  <si>
    <t>2022- Heritage Lodge - Painting of 3 corridors wings . Wall trim and doors . More 10 yrs</t>
  </si>
  <si>
    <t>Heritage Lodge (RET) - 2022 - Corridor painting</t>
  </si>
  <si>
    <t>REQ-2022-002732</t>
  </si>
  <si>
    <t>P22-002831 - Line 1</t>
  </si>
  <si>
    <t>2022- Hallowell House - Resident  doorways - Replace damaged protection - Install frame and door protection . More 10 yrs</t>
  </si>
  <si>
    <t>Hallowell House - 2022 - Acrovyn Door Frames (30) &amp; Kickplates (50) (Partially Funded)</t>
  </si>
  <si>
    <t>P22-003905 - Line 1</t>
  </si>
  <si>
    <t>To provide repairs to the concrete slab, waterproof membrane and face brick of the balconies for suite 610 &amp; 611. These two balconies are directly over suite 512 where this unit is leaking quite badly into the residents bedroom. She has buckets and trays throughout her bedroom. 
2 VENDORS--Eagle Restoration and RJC Engineering.</t>
  </si>
  <si>
    <t>Exterior Balcony (Capital)</t>
  </si>
  <si>
    <t>Building - Exterior Structure - Unbudgeted</t>
  </si>
  <si>
    <t>Brierwood Court Apts-2022-Balcony Structural</t>
  </si>
  <si>
    <t>P22-003904 - Line 1</t>
  </si>
  <si>
    <t>To have Eagle Restoration follow the scope of work laid out by RJC Engineering to perform the required repairs to suite 610 &amp; 611 balconies to stop the water leaking into the suite below, 512.</t>
  </si>
  <si>
    <t>P22-002812 - Line 2</t>
  </si>
  <si>
    <t>P22-002812 - Line 1</t>
  </si>
  <si>
    <t>Suite 141 Reno Additional Scope</t>
  </si>
  <si>
    <t>Tom Taylor</t>
  </si>
  <si>
    <t>P22-002633 - Line 1</t>
  </si>
  <si>
    <t>Suite 101 Refresh Paint and Plaster</t>
  </si>
  <si>
    <t>Cambridge - 2022 - In-Suite Renovations</t>
  </si>
  <si>
    <t>Nick Calina</t>
  </si>
  <si>
    <t>P22-003042 - Line 1</t>
  </si>
  <si>
    <t>The Annex - Electrical Upgrades (for Kitchen FF&amp;E install)</t>
  </si>
  <si>
    <t>Mechanical System - Electrical - Unbudgeted</t>
  </si>
  <si>
    <t>The Annex - 2022 - Electrical Upgrades (for Kitchen FF&amp;E)</t>
  </si>
  <si>
    <t>P22-002788 - Line 1</t>
  </si>
  <si>
    <t>P22-003193 - Line 1</t>
  </si>
  <si>
    <t>To replace an 8 year old failed blixer. To old of a unit to repair. Cost close to a new unit.</t>
  </si>
  <si>
    <t>Iler Lodge - 2022 -  Kitchen FF&amp;E</t>
  </si>
  <si>
    <t>10217 Harold &amp; Grace Baker Centre</t>
  </si>
  <si>
    <t>Sonia Price</t>
  </si>
  <si>
    <t>P22-003209 - Line 1</t>
  </si>
  <si>
    <t>Exterior at Rear of Building - Receiving Area: Water Main Replacement and Void Filling</t>
  </si>
  <si>
    <t>P22-002702 - Line 1</t>
  </si>
  <si>
    <t>Painting: Reception Area; Staff Lounge in Basement; Laundry Room in Basement; Room 304</t>
  </si>
  <si>
    <t>P22-003986 - Line 1</t>
  </si>
  <si>
    <t>LE2505 AXR Operating (BC) LP</t>
  </si>
  <si>
    <t>REQ-2022-002803</t>
  </si>
  <si>
    <t>Karen Carnes (Terminated)</t>
  </si>
  <si>
    <t>Nursing FF&amp;E (Capital)</t>
  </si>
  <si>
    <t>10142 Burloak</t>
  </si>
  <si>
    <t>P22-004326 - Line 1</t>
  </si>
  <si>
    <t>To continue with Phase 2 of 2 to replace the East Balcony by Birchcliff Construction. This vendor was the lowest tender for Phase 1 of 2 back in 2021 under PO# P21-041565.</t>
  </si>
  <si>
    <t>Building - Exterior Balcony - Budgeted</t>
  </si>
  <si>
    <t>Burloak - 2022 - Balconies</t>
  </si>
  <si>
    <t>P22-003168 - Line 1</t>
  </si>
  <si>
    <t>Exterior walls repairs  from 2021 to 2022</t>
  </si>
  <si>
    <t>Greenway - 2022 - Exterior  Walls</t>
  </si>
  <si>
    <t>10077 Portsmouth</t>
  </si>
  <si>
    <t>Jennifer Gray</t>
  </si>
  <si>
    <t>P22-003256 - Line 2</t>
  </si>
  <si>
    <t>Suite 108 Reno Paint/Patch, Replace Flooring throughout, Replace Blinds,</t>
  </si>
  <si>
    <t>Portsmouth - 2022 - In-Suite Renovations</t>
  </si>
  <si>
    <t>P22-003256 - Line 1</t>
  </si>
  <si>
    <t>Suite 108 Reno Additional Scope</t>
  </si>
  <si>
    <t>P22-003255 - Line 1</t>
  </si>
  <si>
    <t>Suite 124 Reno</t>
  </si>
  <si>
    <t>P22-003255 - Line 2</t>
  </si>
  <si>
    <t>Suite 124 Reno Paint/Patch, Replace Bedroom and Hall Closet Doors with Bifold, Blinds</t>
  </si>
  <si>
    <t>P22-004146 - Line 1</t>
  </si>
  <si>
    <t>To perform all the Engineering/Consulting fees of the fire panel in 2022 and replacement of the fire panel in 2023. Vitalis Engineering will take the project to tender so that we know what our number is for the 2023 Capital Budget.</t>
  </si>
  <si>
    <t>Telfer Place - 2022 - Fire Alarm Panel (Partially Funded)</t>
  </si>
  <si>
    <t>LE3067 HCN-Revera Lessee (McKenzie Towne) LP</t>
  </si>
  <si>
    <t>P22-002908 - Line 1</t>
  </si>
  <si>
    <t>Replacement of laundry equipment beyond life cycle and economical repair.</t>
  </si>
  <si>
    <t>McKenzie Towne - 2022 - Laundry  FF&amp;E</t>
  </si>
  <si>
    <t>P22-003292 - Line 1</t>
  </si>
  <si>
    <t>Code requirement. Replacement of 229 120V smoke detectors.</t>
  </si>
  <si>
    <t>Fire Life Safety - Access/Security - Budgeted</t>
  </si>
  <si>
    <t>McKenzie Towne - 2022 - Fire System Device Replacement</t>
  </si>
  <si>
    <t>P22-002807 - Line 1</t>
  </si>
  <si>
    <t>Supply and install new water softener service kitchen equipment.</t>
  </si>
  <si>
    <t>McKenzie Towne - 2022 - Kitchen Water Softener</t>
  </si>
  <si>
    <t>Jessica-lee Allen</t>
  </si>
  <si>
    <t>P22-003409 - Line 1</t>
  </si>
  <si>
    <t>Suite 435 Reno Additional Scope to REQ-2021-045098 / P21-044512 Alta Vista Studio Large</t>
  </si>
  <si>
    <t>Alta Vista - 2022 - In-Suite Renovations</t>
  </si>
  <si>
    <t>10067 The Edgemont</t>
  </si>
  <si>
    <t>P22-002909 - Line 1</t>
  </si>
  <si>
    <t>Water loss Dec 18th. Room 119 &amp; 220.</t>
  </si>
  <si>
    <t>Tenant Spaces - Unbudgeted</t>
  </si>
  <si>
    <t>The Edgemont - 2022 - Water Loss Dec 18th</t>
  </si>
  <si>
    <t>P22-002910 - Line 1</t>
  </si>
  <si>
    <t>P22-003254 - Line 1</t>
  </si>
  <si>
    <t>Suite 318 Reno Paint, Carpet, LVP &amp; Toilet</t>
  </si>
  <si>
    <t>P22-003274 - Line 1</t>
  </si>
  <si>
    <t>Suite 132 Reno  Paint, Flooring, 1/4 round, counter top, millwork, sink, faucet, toilet, floor &amp; wall cabinet</t>
  </si>
  <si>
    <t>The Beechwood - 2022 - In-Suite Renovations</t>
  </si>
  <si>
    <t>10399 Westney Gardens - HSRE</t>
  </si>
  <si>
    <t>REQ-2022-002867</t>
  </si>
  <si>
    <t>Dave Billington</t>
  </si>
  <si>
    <t>P22-003276 - Line 1</t>
  </si>
  <si>
    <t>Suite 217 Refresh Additional Scope</t>
  </si>
  <si>
    <t>Westney Gardens - 2022 - In-Suite Renovations</t>
  </si>
  <si>
    <t>P22-003276 - Line 2</t>
  </si>
  <si>
    <t>Suite 217 Refresh</t>
  </si>
  <si>
    <t>P22-003429 - Line 1</t>
  </si>
  <si>
    <t>Installation of re-designed boiler venting as per mechanical engineer to correct flaws causing frequent boiler lockouts and equipment damage.</t>
  </si>
  <si>
    <t>Chateau Renoir - 2022 - Boiler Venting</t>
  </si>
  <si>
    <t>P22-002840 - Line 1</t>
  </si>
  <si>
    <t>Suite 115 Refresh Paint</t>
  </si>
  <si>
    <t>10191 Beacon Hill Lodge</t>
  </si>
  <si>
    <t>REQ-2022-002891</t>
  </si>
  <si>
    <t>P22-002984 - Line 1</t>
  </si>
  <si>
    <t>Beacon Hill - 2022 - Resident Room Furniture - Funded by the WRHA -  Please ensure Jason Chester is an approver on this project. Site is replacing 120 bedside tables and dressers. The age of replacement is approx 25yrs old</t>
  </si>
  <si>
    <t>Beacon Hill Lodge - 2022 - Suite FF&amp;E (Funded)</t>
  </si>
  <si>
    <t>10196 Kildonan Personal Care Home</t>
  </si>
  <si>
    <t>P22-002823 - Line 1</t>
  </si>
  <si>
    <t>Kildonan - 2022 - Air Matt and Pump - Replacing 5 air mattresses. The current inventory is approx 5yrs old and the pumps are defective and the mattresses are worn.</t>
  </si>
  <si>
    <t>Nursing - FF&amp;E - Budgeted</t>
  </si>
  <si>
    <t>Kildonan  - 2022 - Air Mattresses/Pumps</t>
  </si>
  <si>
    <t>10192 Valleyview Care Centre</t>
  </si>
  <si>
    <t>P22-002822 - Line 1</t>
  </si>
  <si>
    <t>Valleyview - 2022 - Bed Replacement -  replacing 5 beds with mattresses. Approx age of repalcement is 17yrs old.</t>
  </si>
  <si>
    <t>Valleyview - 2022 - Bed Replacement</t>
  </si>
  <si>
    <t>P22-003143 - Line 1</t>
  </si>
  <si>
    <t>Kildonan - 2022 Lifts W/Scales -  Replacing 3 lifts at end of lift based on the Arjo PM report. The approx age of replacements is 18yr old.</t>
  </si>
  <si>
    <t>Kildonan - 2022 - Lifts with Scales</t>
  </si>
  <si>
    <t>10195 Maples Personal Care Home</t>
  </si>
  <si>
    <t>P22-003144 - Line 1</t>
  </si>
  <si>
    <t>Maples - 2022 - Lifts W/Scales -  Replacing 3 lifts with scales that have reached end of life based on the Arjo PM report. The approx age is 15yrs old</t>
  </si>
  <si>
    <t>Maples - 2022 - Lifts with Scales</t>
  </si>
  <si>
    <t>P22-003253 - Line 1</t>
  </si>
  <si>
    <t>Suite 326 Reno Paint, Carpet and new Toilet</t>
  </si>
  <si>
    <t>P22-003252 - Line 2</t>
  </si>
  <si>
    <t>Suite 224 Reno Fridge</t>
  </si>
  <si>
    <t>P22-003252 - Line 3</t>
  </si>
  <si>
    <t>Suite 224 Reno Microwave</t>
  </si>
  <si>
    <t>P22-003252 - Line 1</t>
  </si>
  <si>
    <t>Suite 224 Reno  Paint, Carpet</t>
  </si>
  <si>
    <t>P22-003250 - Line 2</t>
  </si>
  <si>
    <t>P22-003250 - Line 3</t>
  </si>
  <si>
    <t>Suite 304 Reno Microwave</t>
  </si>
  <si>
    <t>P22-003250 - Line 1</t>
  </si>
  <si>
    <t>Suite 304 Reno Paint, Carpet</t>
  </si>
  <si>
    <t>P22-002816 - Line 1</t>
  </si>
  <si>
    <t>Suite H8 Refresh Paint, Toilet, Caulking</t>
  </si>
  <si>
    <t>LE3059 HCN-Revera Lessee (Portsmouth) LP</t>
  </si>
  <si>
    <t>REQ-2022-002954</t>
  </si>
  <si>
    <t>P22-002817 - Line 1</t>
  </si>
  <si>
    <t>Suite J11 Refresh
Paint, Caulking</t>
  </si>
  <si>
    <t>P22-002818 - Line 1</t>
  </si>
  <si>
    <t>Suite M2 Refresh
Paint, Blinds, Caulking</t>
  </si>
  <si>
    <t>P22-002819 - Line 1</t>
  </si>
  <si>
    <t>Suite C7 Refresh</t>
  </si>
  <si>
    <t>P22-003275 - Line 1</t>
  </si>
  <si>
    <t>Suite 222 IL Reno  Paint, Flooring, Baseboards, 1/4 round, Toilet</t>
  </si>
  <si>
    <t>P22-003280 - Line 1</t>
  </si>
  <si>
    <t>Suite 237 Refresh  Paint</t>
  </si>
  <si>
    <t>P22-003295 - Line 1</t>
  </si>
  <si>
    <t>Suite 410 Reno Additional Scope</t>
  </si>
  <si>
    <t>P22-003295 - Line 2</t>
  </si>
  <si>
    <t>Suite 410 Reno</t>
  </si>
  <si>
    <t>10174 Columbia Forest</t>
  </si>
  <si>
    <t>P22-003156 - Line 1</t>
  </si>
  <si>
    <t>To replace the current failed Fire Backflow Preventer. After some minor repairs, the backflow preventer failed again. Must now be replaced for fire life safety.</t>
  </si>
  <si>
    <t>Columbia Forest - 2022-Fire Backflow Preventer</t>
  </si>
  <si>
    <t>P22-003876 - Line 1</t>
  </si>
  <si>
    <t>This home experienced a major raw sewer backup into the Kitchen, the Managers Office Area and the 2 washrooms. The Kitchen had to be evacuated. Out of service for the day. Drywall had to be removed 24" up from the floor and flooring had to be removed the noted rooms. Blockage was found by the electric snake about 75' down the line but still within Revera property.</t>
  </si>
  <si>
    <t>Burloak - 2022-Sewer Backup</t>
  </si>
  <si>
    <t>P22-003157 - Line 1</t>
  </si>
  <si>
    <t>To replace 50' of failed 4" copper pipe from the water main back to the boiler room. There are 6 patched pinhole leaks. Also, to replace 40' of 1/2" copper hot water recirc pipe that has 5 patched pinhole leaks. 
Night work is included. Need to shut the building down for the work.</t>
  </si>
  <si>
    <t>McGarrell Place - 2022 - Copper Replacement</t>
  </si>
  <si>
    <t>P22-003540 - Line 1</t>
  </si>
  <si>
    <t>To have the fire panel engineer provide a turn-key start to finish scope of work, design, award and final certification for the fee proposal in 2022 with the panel to be replaced in 2023. The idea is to award for 2023 so we know the number to enter into the 2023 Capital Budget. 
The current fire panel is having major issues due to has reached its life expectancy. 25+ years old.</t>
  </si>
  <si>
    <t>Ridgeview - 2022 - Fire Panel Replacement</t>
  </si>
  <si>
    <t>P22-003433 - Line 1</t>
  </si>
  <si>
    <t>Consulting Services - Generation Installation &amp; Fire Shutter Retrofit</t>
  </si>
  <si>
    <t>Emergency Power System (Capital)</t>
  </si>
  <si>
    <t>Mechanical System - Electrical - Budgeted</t>
  </si>
  <si>
    <t>Parkwood Manor - 2022 - Generator</t>
  </si>
  <si>
    <t>P22-003155 - Line 1</t>
  </si>
  <si>
    <t>To replace the current failing 25 year old Notifier 320 CPU that is constantly resetting itself and overloading. Will be installing a new upgraded Notifier 640 CPU that has 80 characters. This new unit has lots of capacity and some to spare.</t>
  </si>
  <si>
    <t>Forest Heights - 2022 - Fire Panel</t>
  </si>
  <si>
    <t>P22-003114 - Line 1</t>
  </si>
  <si>
    <t>2022- The Edinburgh - Resident P-Tec replacement require x 3  . More 10 yrs</t>
  </si>
  <si>
    <t>The Edinburgh - 2022 - PTACs (Resident Suites)</t>
  </si>
  <si>
    <t>P22-003249 - Line 1</t>
  </si>
  <si>
    <t>Suite 659 Reno Paint, Flooring</t>
  </si>
  <si>
    <t>10143 Northridge</t>
  </si>
  <si>
    <t>P22-002897 - Line 1</t>
  </si>
  <si>
    <t>To replace the aging/failing Metasys controller for MUA #2. This unit is currently down. This controller is not manufactured anymore. Naylor will be installing a refurbished controller. A new updated controller is not compatible with the old MUA #2 technology.</t>
  </si>
  <si>
    <t>Northridge - 2022 -MUA 2 (Metasys Controller)</t>
  </si>
  <si>
    <t>P22-003248 - Line 1</t>
  </si>
  <si>
    <t>Suite 317 Reno Paint, Carpet, LVT</t>
  </si>
  <si>
    <t>P22-003247 - Line 1</t>
  </si>
  <si>
    <t>Suite 210 Reno Paint, Carpet, Flooring</t>
  </si>
  <si>
    <t>P22-003246 - Line 1</t>
  </si>
  <si>
    <t>Suite 114 Reno Paint, Carpet, Flooring</t>
  </si>
  <si>
    <t>P22-003245 - Line 1</t>
  </si>
  <si>
    <t>Suite 138 Reno Paint, Carpet, Flooring</t>
  </si>
  <si>
    <t>P22-003244 - Line 1</t>
  </si>
  <si>
    <t>Suite 206 (n) Apt Reno Fridge</t>
  </si>
  <si>
    <t>P22-003244 - Line 3</t>
  </si>
  <si>
    <t>Suite 206 (n) Apt
Cooktop</t>
  </si>
  <si>
    <t>P22-003244 - Line 4</t>
  </si>
  <si>
    <t>Suite 206 (n) Apt Dishwasher</t>
  </si>
  <si>
    <t>P22-003244 - Line 2</t>
  </si>
  <si>
    <t>Suite 206 (n) Apt Reno</t>
  </si>
  <si>
    <t>P22-003243 - Line 2</t>
  </si>
  <si>
    <t>Suite 201 (n) Apt
Reno</t>
  </si>
  <si>
    <t>P22-003243 - Line 1</t>
  </si>
  <si>
    <t>Suite 201 (n) Apt Reno Additional Scope</t>
  </si>
  <si>
    <t>P22-003259 - Line 1</t>
  </si>
  <si>
    <t>Suite 234 Reno Additional Scope</t>
  </si>
  <si>
    <t>P22-003259 - Line 2</t>
  </si>
  <si>
    <t>Suite 234 Reno</t>
  </si>
  <si>
    <t>P22-003241 - Line 1</t>
  </si>
  <si>
    <t>Suite 114 Reno Additional Scope</t>
  </si>
  <si>
    <t>P22-003241 - Line 2</t>
  </si>
  <si>
    <t>Suite 114 Reno</t>
  </si>
  <si>
    <t>10400 Granite Landing - HSRE</t>
  </si>
  <si>
    <t>REQ-2022-003036</t>
  </si>
  <si>
    <t>Nancy Lowell (Terminated)</t>
  </si>
  <si>
    <t>P22-003440 - Line 1</t>
  </si>
  <si>
    <t>Suite 201 Reno Additional Scope</t>
  </si>
  <si>
    <t>Granite Landing - 2022 - In-Suite Renovations</t>
  </si>
  <si>
    <t>P22-003440 - Line 2</t>
  </si>
  <si>
    <t>Suite 201 Reno</t>
  </si>
  <si>
    <t>REQ-2022-003037</t>
  </si>
  <si>
    <t>P22-003441 - Line 1</t>
  </si>
  <si>
    <t>Suite 140 Reno</t>
  </si>
  <si>
    <t>REQ-2022-003039</t>
  </si>
  <si>
    <t>P22-003283 - Line 1</t>
  </si>
  <si>
    <t>Suite 518 Reno</t>
  </si>
  <si>
    <t>REQ-2022-003041</t>
  </si>
  <si>
    <t>P22-003284 - Line 1</t>
  </si>
  <si>
    <t>Suite 322 Reno</t>
  </si>
  <si>
    <t>REQ-2022-003046</t>
  </si>
  <si>
    <t>P22-003285 - Line 1</t>
  </si>
  <si>
    <t>Suite 229 Reno</t>
  </si>
  <si>
    <t>P22-003293 - Line 1</t>
  </si>
  <si>
    <t>Urgent replacement of failed hydronic heating PK boiler #2.</t>
  </si>
  <si>
    <t>Chateau Renoir - 2022 - Boiler #2 Replacement</t>
  </si>
  <si>
    <t>P22-003205 - Line 1</t>
  </si>
  <si>
    <t>Beacon Hill - 2022 - Lifts W/Scales - Replacing 3 lifts at end of life based on the Arjo PM report. The lifts are 15yrs old</t>
  </si>
  <si>
    <t>Beacon Hill Lodge - 2022 - Lifts with Scales</t>
  </si>
  <si>
    <t>P22-003141 - Line 1</t>
  </si>
  <si>
    <t>Valleyview - 2022 - Lifts - Replacing 4 lifts as per the Arjo PM report. the age of asset is 17yrs.</t>
  </si>
  <si>
    <t>Valleyview - 2022 - Lifts</t>
  </si>
  <si>
    <t>REQ-2022-003062</t>
  </si>
  <si>
    <t>P22-003342 - Line 1</t>
  </si>
  <si>
    <t>Poseidon - 2022 - Commodes - WRHA Funded - WRHA is funding 3 shower commodes. These are to replace commodes that are approx 15yrs old</t>
  </si>
  <si>
    <t>Poseidon - 2022 - Commodes  (WHRA Funded)</t>
  </si>
  <si>
    <t>REQ-2022-003065</t>
  </si>
  <si>
    <t>P22-003421 - Line 1</t>
  </si>
  <si>
    <t>Poseidon - 2022 - Lifts and Slings -  WRHA Funded. Replacing 6 lifts and slings that are approx 16yrs old and was identified on the Arjo PM report. Please ensure Jason Chester is an approver on the project.</t>
  </si>
  <si>
    <t>Poseidon - 2022 - 5 Sara Lifts slings 100 total  (WHRA Funded)</t>
  </si>
  <si>
    <t>10073 The Churchill</t>
  </si>
  <si>
    <t>P22-005116 - Line 1</t>
  </si>
  <si>
    <t>Continuation of The Churchill - 2021 - Generator. Equipment on back order, Retrofit new 260KW emergency generator to replace existing unit beyond economical repair.</t>
  </si>
  <si>
    <t>Fire Life Safety - Emergency Power - Unbudgeted</t>
  </si>
  <si>
    <t>The Churchill - 2022 - Generator</t>
  </si>
  <si>
    <t>10212 Glenwarren Lodge</t>
  </si>
  <si>
    <t>Axium T2</t>
  </si>
  <si>
    <t>P22-003422 - Line 1</t>
  </si>
  <si>
    <t>Glenwarren - 2022 - Fire Panel replacement. Equipment is End of life. Requiring immediate replacement as Per Troy Fire and Life. Fire Panel is approx 20 yrs old.</t>
  </si>
  <si>
    <t>Glenwarren - 2022 - Fire &amp; Life Safety</t>
  </si>
  <si>
    <t>P22-003079 - Line 1</t>
  </si>
  <si>
    <t>To provide the home with an autoscrubber because of all the hard surface flooring in the home. Currently the home is using a wet mop system. Hard of the housekeeping staff.</t>
  </si>
  <si>
    <t>Kilean Lodge - 2022 - Autoscrubber</t>
  </si>
  <si>
    <t>10205 Miller Crossing Care Centre</t>
  </si>
  <si>
    <t>Carley Hounjet (Terminated)</t>
  </si>
  <si>
    <t>P22-003435 - Line 1</t>
  </si>
  <si>
    <t>Easy care roll in low electric low height bed. Including: Height, Head Section Rails, Laminate HF Boards, Footboard Staff Control Panel</t>
  </si>
  <si>
    <t>Miller Crossing - 2022 - Beds</t>
  </si>
  <si>
    <t>10398 The Williamsburg - HSRE</t>
  </si>
  <si>
    <t>REQ-2022-003114</t>
  </si>
  <si>
    <t>Sarah Poirier</t>
  </si>
  <si>
    <t>P22-003272 - Line 1</t>
  </si>
  <si>
    <t>Suite 310 Reno  Paint, Flooring</t>
  </si>
  <si>
    <t>Williamsburg - 2022 - In-Suite Renovations</t>
  </si>
  <si>
    <t>REQ-2022-003116</t>
  </si>
  <si>
    <t>P22-003271 - Line 1</t>
  </si>
  <si>
    <t>Suite 511 Reno Fridge Additional Scope</t>
  </si>
  <si>
    <t>P22-003271 - Line 3</t>
  </si>
  <si>
    <t>Suite 511 Reno Microwave</t>
  </si>
  <si>
    <t>P22-003271 - Line 2</t>
  </si>
  <si>
    <t>Suite 511 Reno Paint, Carpet</t>
  </si>
  <si>
    <t>P22-006405 - Line 2</t>
  </si>
  <si>
    <t>P22-006405 - Line 1</t>
  </si>
  <si>
    <t>REQ-2022-003118</t>
  </si>
  <si>
    <t>P22-003368 - Line 1</t>
  </si>
  <si>
    <t>Suite 508 Reno Fridge Additional Scope</t>
  </si>
  <si>
    <t>P22-003368 - Line 3</t>
  </si>
  <si>
    <t>Suite 508 Reno Microwave</t>
  </si>
  <si>
    <t>P22-003368 - Line 2</t>
  </si>
  <si>
    <t>Suite 508 Reno Paint, Thresholds, Caulking</t>
  </si>
  <si>
    <t>P22-003420 - Line 2</t>
  </si>
  <si>
    <t>Suite 116 Reno</t>
  </si>
  <si>
    <t>P22-003420 - Line 1</t>
  </si>
  <si>
    <t>10209 Arbutus Care Centre</t>
  </si>
  <si>
    <t>REQ-2022-003121</t>
  </si>
  <si>
    <t>Maintenance FF&amp;E (Capital)</t>
  </si>
  <si>
    <t>P22-003005 - Line 1</t>
  </si>
  <si>
    <t>Install addition duct, diffusers and controls to increase air conditioning capacity to Servery rooms (2nd &amp; 3rd floor).</t>
  </si>
  <si>
    <t>McConachie Gardens - 2022 - Heat Pumps</t>
  </si>
  <si>
    <t>P22-003240 - Line 1</t>
  </si>
  <si>
    <t>Suite 219 Refresh Paint, Blinds for AL suite for new occupant</t>
  </si>
  <si>
    <t>The Kensington Oakville - 2022 - In-Suite Renovations</t>
  </si>
  <si>
    <t>P22-003239 - Line 1</t>
  </si>
  <si>
    <t>Suite 432 Reno Paint, Carpet, Transition, 1/4 Round, Blinds.  Lease signed for move in 15th of February.</t>
  </si>
  <si>
    <t>P22-003238 - Line 2</t>
  </si>
  <si>
    <t>Suite 101 Reno Paint, Blinds, Towel Bar,   Lease is signed.</t>
  </si>
  <si>
    <t>P22-003238 - Line 1</t>
  </si>
  <si>
    <t>Suite 101 Reno Additional Scope</t>
  </si>
  <si>
    <t>REQ-2022-003146</t>
  </si>
  <si>
    <t>REQ-2022-003157</t>
  </si>
  <si>
    <t>James Bay - 2022 - Nursing FF&amp;E</t>
  </si>
  <si>
    <t>REQ-2022-003167</t>
  </si>
  <si>
    <t>Longfields - 2022 - Patio Roof membrane replacement</t>
  </si>
  <si>
    <t>P22-003194 - Line 1</t>
  </si>
  <si>
    <t>To provide both the Kitchen and the Laundry Room with an approved LED fixture replacement project. There are 10 burnt out ballasts in the 4 bulb light fixtures. To replace these 25 year old light ballasts is the same cost to install a new LED light fixture. Electrician is applying the rebate.</t>
  </si>
  <si>
    <t>Electrical Systems (Capital)</t>
  </si>
  <si>
    <t>Lighting - ESO - Unbudgeted</t>
  </si>
  <si>
    <t>Summit Place - 2022 - LED Lighting Project</t>
  </si>
  <si>
    <t>P22-003232 - Line 1</t>
  </si>
  <si>
    <t>2022- The Edinburgh -  PH -1 Proposal fee  per- design and  create scope for exterior brick window sills and north west channeled  paneling . More 10 yrs</t>
  </si>
  <si>
    <t>The Edinburgh - 2022 - Exterior  Walls  Study</t>
  </si>
  <si>
    <t>P22-003174 - Line 1</t>
  </si>
  <si>
    <t>To replace the existing failed 12 year old carpet cleaner. Cannot repair due to age and no parts available.</t>
  </si>
  <si>
    <t>Columbia Forest-2022- Housekeeping FF&amp;E</t>
  </si>
  <si>
    <t>P22-003129 - Line 1</t>
  </si>
  <si>
    <t>2022 - Stoneridge Manor - Replace blower motor . More 10 yrs</t>
  </si>
  <si>
    <t>Stoneridge Manor - 2022 - RTUs</t>
  </si>
  <si>
    <t>10141 The Meadows</t>
  </si>
  <si>
    <t>P22-003084 - Line 1</t>
  </si>
  <si>
    <t>To provide the home with a new autoscrubber. The home current does not have a unit. New ESM.</t>
  </si>
  <si>
    <t>The Meadows - 2022 - Housekeeping FF&amp;E</t>
  </si>
  <si>
    <t>P22-003267 - Line 1</t>
  </si>
  <si>
    <t>2022- Longfields -  Front  2nd floor Patio and Attic Insulation - PH-1 proposal fees to pre-design assessment  / create a scope and prepare tender package . More 10 yrs</t>
  </si>
  <si>
    <t>Longfields - 2022 - 2nd Flr Terrace (Membrane Replacement)</t>
  </si>
  <si>
    <t>REQ-2022-003184</t>
  </si>
  <si>
    <t>P22-003277 - Line 1</t>
  </si>
  <si>
    <t>Suite 507 Refresh Additional Scope</t>
  </si>
  <si>
    <t>P22-003277 - Line 2</t>
  </si>
  <si>
    <t>Suite 507 Refresh
Paint</t>
  </si>
  <si>
    <t>P22-003145 - Line 1</t>
  </si>
  <si>
    <t>2022- Sherwood Court - Wall bed protection .28 rooms plan attached . New installation</t>
  </si>
  <si>
    <t>Sherwood Court - 2022 - Bed Wall Protection</t>
  </si>
  <si>
    <t>Adrian Keklikian (Terminated)</t>
  </si>
  <si>
    <t>P22-004156 - Line 2</t>
  </si>
  <si>
    <t>Suite 208 Reno Studio Large</t>
  </si>
  <si>
    <t>P22-004156 - Line 1</t>
  </si>
  <si>
    <t>Suite 204 Reno Additional Scope</t>
  </si>
  <si>
    <t>P22-003110 - Line 1</t>
  </si>
  <si>
    <t>Suite 316 Refresh Paint Studio Small</t>
  </si>
  <si>
    <t>P22-004157 - Line 1</t>
  </si>
  <si>
    <t>Suite 420 Reno Studio Large</t>
  </si>
  <si>
    <t>P22-004159 - Line 1</t>
  </si>
  <si>
    <t>Suite 425 Reno Studio Medium</t>
  </si>
  <si>
    <t>P22-004158 - Line 2</t>
  </si>
  <si>
    <t>Suite 439 Reno Studio Small</t>
  </si>
  <si>
    <t>P22-004158 - Line 1</t>
  </si>
  <si>
    <t>Suite 439 Reno 
Additional Scope 
Studio Small</t>
  </si>
  <si>
    <t>P22-003340 - Line 1</t>
  </si>
  <si>
    <t>To provide the home with a new Blixer 7VV to replace the failed unit. The existing unit is too old to replace parts.</t>
  </si>
  <si>
    <t>Columbia Forest - 2022 - Kitchen FF&amp;E</t>
  </si>
  <si>
    <t>P22-003432 - Line 1</t>
  </si>
  <si>
    <t>The Franklin - 2022 - PTAC Replacement and on-site backup - The site is experiencing many PTAC failuers throughout the year. This project is to fund 9 PTAC units that will be on site and installed when a PTAC unit reaches end of life.  Currently the site has 3 units down. The current age of the units are approx 20yrs old.</t>
  </si>
  <si>
    <t>The Franklin - 2022 -  PTAC Replacement</t>
  </si>
  <si>
    <t>REQ-2022-003305</t>
  </si>
  <si>
    <t>P22-003888 - Line 1</t>
  </si>
  <si>
    <t>952-000044
Logitech Wall Mount For Video Bars - camera mount</t>
  </si>
  <si>
    <t>IT Projects - Capital</t>
  </si>
  <si>
    <t>2021 Spectrum 6th Floor Consolidation - Capital</t>
  </si>
  <si>
    <t>10085 Bentley Regina</t>
  </si>
  <si>
    <t>P22-003431 - Line 1</t>
  </si>
  <si>
    <t>The Bentley Regina - 2022 - PTAC Replacement - Replacing 9 end of life PTAC units that are approx 20yrs old.</t>
  </si>
  <si>
    <t>The Bentley Regina - PTAC</t>
  </si>
  <si>
    <t>REQ-2022-003307</t>
  </si>
  <si>
    <t>10058 Parkwood Place</t>
  </si>
  <si>
    <t>Ricci Burgueno (Terminated)</t>
  </si>
  <si>
    <t>P22-003261 - Line 1</t>
  </si>
  <si>
    <t>Suite 421 Reno Tub Cut Out</t>
  </si>
  <si>
    <t>Parkwood Place - 2022 - In-Suite Renovations</t>
  </si>
  <si>
    <t>REQ-2022-003311</t>
  </si>
  <si>
    <t>P22-003549 - Line 1</t>
  </si>
  <si>
    <t>To perform major drywall repairs/paint that still remain not completed from a flood in early 2019. There are still rooms that have been closed off to residents and staff due to their deteriorated conditions. 
The RAI Office-Room 719-Education Room-Chapel-Staff Room have all been closed for this time. 
2 contractors have provided the scope of work where Winmar Hamilton was the lowest tender.</t>
  </si>
  <si>
    <t>Baywoods Place - 2022 - Common Areas (Partially Funded)</t>
  </si>
  <si>
    <t>P22-003437 - Line 1</t>
  </si>
  <si>
    <t>To provide Phase 1 of 2--Engineering Fee's for the replacement of the failed and shut down Domestic Hot Water Storage Tank #2. The steel frame of the tank is compromised where there are many pinholes rusted right through. Cannot hold water anymore. The fee's are for Trinity Engineering &amp; Consulting to provide Revera with a turn-key start to finish replacement project. They will be responsible for the design &amp; specs, tender and analysis, construction contract admin and final certification.</t>
  </si>
  <si>
    <t>Ridgeview - 2022 - Plumbing</t>
  </si>
  <si>
    <t>P22-003434 - Line 1</t>
  </si>
  <si>
    <t>Suite 628 Reno
Paint, Carpet</t>
  </si>
  <si>
    <t>P22-003367 - Line 1</t>
  </si>
  <si>
    <t>Suite 323 Refresh
Paint</t>
  </si>
  <si>
    <t>P22-003683 - Line 1</t>
  </si>
  <si>
    <t>To perform a mold abatement in suites 19 &amp; 20 due to a roof leak that had gone undetected for quite some time until the mold appeared on the surface of the drywall. Winmar completed the mitigation and is currently completing the restoration.</t>
  </si>
  <si>
    <t>Pinecrest Manor - 2022 - Mold Abatement</t>
  </si>
  <si>
    <t>P22-003624 - Line 1</t>
  </si>
  <si>
    <t>For Flynn to provide the necessary work to stop the roof leak that has come into a resident room and common space.</t>
  </si>
  <si>
    <t>Forest Heights-2022-Roof Leak Jan.26</t>
  </si>
  <si>
    <t>P22-003436 - Line 1</t>
  </si>
  <si>
    <t>Kitchen - Replaced failed ductless split air conditioning system</t>
  </si>
  <si>
    <t>The Edgemont - 2022 - HVAC</t>
  </si>
  <si>
    <t>REQ-2022-003343</t>
  </si>
  <si>
    <t>P22-003213 - Line 1</t>
  </si>
  <si>
    <t>4 Port HDMI Extender with 4x Receivers. 60M over CAT6 1080P.Includes network cables and HDMI cables</t>
  </si>
  <si>
    <t>P22-004531 - Line 1</t>
  </si>
  <si>
    <t>Suite 211 Reno</t>
  </si>
  <si>
    <t>REQ-2022-003355</t>
  </si>
  <si>
    <t>P22-003411 - Line 1</t>
  </si>
  <si>
    <t>2022 - Kennedy Lodge - Replacement of booster pump . More 7 yrs .</t>
  </si>
  <si>
    <t>Kennedy Lodge - Q2/Q4 - IPAC Capital Fund</t>
  </si>
  <si>
    <t>P22-003212 - Line 1</t>
  </si>
  <si>
    <t>2022- Fosterbrooke - Replacement of section of sheet flooring in both shower rooms . More 10 yrs</t>
  </si>
  <si>
    <t>Fosterbrooke - 2022 - Spa/Tub Room</t>
  </si>
  <si>
    <t>10070 Scenic Acres</t>
  </si>
  <si>
    <t>P22-003999 - Line 1</t>
  </si>
  <si>
    <t>Urgent replacement of failed AO Smith domestic hot water boiler.</t>
  </si>
  <si>
    <t>Scenic Acres - 2022 - Domestic Boiler Replacement</t>
  </si>
  <si>
    <t>P22-003428 - Line 1</t>
  </si>
  <si>
    <t>2022 - Fosterbrooke - Replacement of flooring in Resident DOC office and med room . More 10 yrs .</t>
  </si>
  <si>
    <t>Staff/Administration - Unbudgeted</t>
  </si>
  <si>
    <t>Fosterbrooke - 2022 -  Med room DOC office flooring</t>
  </si>
  <si>
    <t>P22-003458 - Line 1</t>
  </si>
  <si>
    <t>Replacement of Flooring - Main Floor Director of Care and Food Administration Offices</t>
  </si>
  <si>
    <t>P22-003541 - Line 1</t>
  </si>
  <si>
    <t>Retirement: Rooms 433, 505, 618, 630,  649 - 
Replacement of Flooring, Bathroom Plumbing and Fixtures</t>
  </si>
  <si>
    <t>P22-003473 - Line 1</t>
  </si>
  <si>
    <t>Suite 136 Reno Paint, Flooring</t>
  </si>
  <si>
    <t>P22-003430 - Line 1</t>
  </si>
  <si>
    <t>The Waverley and Rosewood - 2022 - PTAC - Site is replacing 6 PTAC units that are approx 19yrs old. The installation will include the duct adaptor and electrical is included.</t>
  </si>
  <si>
    <t>The Waverley/Rosewood - 2022 - PTACs</t>
  </si>
  <si>
    <t>REQ-2022-003386</t>
  </si>
  <si>
    <t>Heartwood - 2022 - Blixer Purchase</t>
  </si>
  <si>
    <t>10206 Holyrood Manor</t>
  </si>
  <si>
    <t>REQ-2022-003401</t>
  </si>
  <si>
    <t>Holyrood - 2022 - Kitchen FF&amp;E</t>
  </si>
  <si>
    <t>Gurmanpreet Kaur (Terminated)</t>
  </si>
  <si>
    <t>P22-003413 - Line 1</t>
  </si>
  <si>
    <t>Suite 402 Reno Additional Scope</t>
  </si>
  <si>
    <t>P22-003413 - Line 2</t>
  </si>
  <si>
    <t>Suite 402 Reno</t>
  </si>
  <si>
    <t>P22-003565 - Line 2</t>
  </si>
  <si>
    <t>Suite 404 Reno</t>
  </si>
  <si>
    <t>P22-003565 - Line 1</t>
  </si>
  <si>
    <t>Suite 404 Reno Additional Scope</t>
  </si>
  <si>
    <t>P22-003418 - Line 1</t>
  </si>
  <si>
    <t>2022 - Longfields - Replace floor scrubber . More 7 yrs</t>
  </si>
  <si>
    <t>Longfields Manor - 2022 - Auto Scrubber</t>
  </si>
  <si>
    <t>P22-003268 - Line 1</t>
  </si>
  <si>
    <t>2022 - Fosterbrooke - Replace Fire Doors in 2 Resident Rooms, harvest Room, lower level Dining Rooms and service area Door . More  10 yrs</t>
  </si>
  <si>
    <t>Fosterbrooke - 2022 - Replace Fire Doors in 2 Resident Rooms, harvest Room, lower level Dining Rooms and service area Door</t>
  </si>
  <si>
    <t>P22-004680 - Line 1</t>
  </si>
  <si>
    <t>New Kitchen Blixer 7 QT , V speed. Current unit broken / failing components.</t>
  </si>
  <si>
    <t>P22-003346 - Line 1</t>
  </si>
  <si>
    <t>New Maxi lift, replacing existing end of life unit . Safety compliance.</t>
  </si>
  <si>
    <t>P22-003258 - Line 1</t>
  </si>
  <si>
    <t>Suite 217 Reno
Additional Scope</t>
  </si>
  <si>
    <t>P22-003258 - Line 2</t>
  </si>
  <si>
    <t>Suite 217 Reno
Carpet</t>
  </si>
  <si>
    <t>REQ-2022-003425</t>
  </si>
  <si>
    <t>Building Repairs and Maintenance</t>
  </si>
  <si>
    <t>Arbutus - 2022 - Rodent Exclusion</t>
  </si>
  <si>
    <t>P22-003562 - Line 2</t>
  </si>
  <si>
    <t>Suite 366 Reno</t>
  </si>
  <si>
    <t>P22-003562 - Line 1</t>
  </si>
  <si>
    <t>Suite 366 Reno Additional Scope</t>
  </si>
  <si>
    <t>P22-003474 - Line 1</t>
  </si>
  <si>
    <t>Suite 337 Refresh Paint, replacement of failed Blinds.</t>
  </si>
  <si>
    <t>P22-003477 - Line 1</t>
  </si>
  <si>
    <t>Suite 423 Reno Fridge</t>
  </si>
  <si>
    <t>P22-003477 - Line 2</t>
  </si>
  <si>
    <t>Suite 423 Reno Paint, Carpet, Vinyl Flooring</t>
  </si>
  <si>
    <t>P22-003532 - Line 1</t>
  </si>
  <si>
    <t>Replacing 3 Hot Carts that are approx 25yrs old and the welds have failed. This has been approved by Shannon Shaw. The funding: 40164 - 5.1.3 Kitchen FF&amp;E</t>
  </si>
  <si>
    <t>Poseidon - 2022 - Kitchen FF&amp;E</t>
  </si>
  <si>
    <t>REQ-2022-003488</t>
  </si>
  <si>
    <t>Cynthia Hare</t>
  </si>
  <si>
    <t>P22-003468 - Line 1</t>
  </si>
  <si>
    <t>Suite 401 Refresh Paint</t>
  </si>
  <si>
    <t>Churchill Place - 2022 - In-Suite Renovations</t>
  </si>
  <si>
    <t>REQ-2022-003523</t>
  </si>
  <si>
    <t>P22-003442 - Line 2</t>
  </si>
  <si>
    <t>Suite 321 Reno Flooring</t>
  </si>
  <si>
    <t>P22-003442 - Line 1</t>
  </si>
  <si>
    <t>Suite 321 Reno Additional Scope</t>
  </si>
  <si>
    <t>P22-003475 - Line 1</t>
  </si>
  <si>
    <t>Suite 424 Refresh 
Paint, blinds.</t>
  </si>
  <si>
    <t>P22-004012 - Line 1</t>
  </si>
  <si>
    <t>Suite 229 Reno Paint, carpet, vinyl, and replacement of failed Vorten toilet</t>
  </si>
  <si>
    <t>P22-003476 - Line 1</t>
  </si>
  <si>
    <t>Suite 336 Refresh 
Paint, Blinds.</t>
  </si>
  <si>
    <t>P22-004013 - Line 1</t>
  </si>
  <si>
    <t>Suite 415 Reno Fridge</t>
  </si>
  <si>
    <t>P22-004013 - Line 2</t>
  </si>
  <si>
    <t>Suite 415 Reno Paint, Carpet in Bedroom only,  Blinds</t>
  </si>
  <si>
    <t>REQ-2022-003535</t>
  </si>
  <si>
    <t>P22-003578 - Line 1</t>
  </si>
  <si>
    <t>2022- Kennedy Lodge - 2nd Medroom and office - Replacement of millwork and patch  / paint .  More 10 yrs</t>
  </si>
  <si>
    <t>Kennedy Lodge - 2022 -  Nursing station / Med Room (Funded)</t>
  </si>
  <si>
    <t>P22-003545 - Line 1</t>
  </si>
  <si>
    <t>2022- Kennedy Lodge - Park parking lot asphalt replacement . This is a continuation  from  2021 ( P21-030470 )  More 20  yrs</t>
  </si>
  <si>
    <t>Land Improvements - Parking Surface/Curb/Sidewalk - Budgeted</t>
  </si>
  <si>
    <t>Kennedy Lodge - 2022 - Asphalt Paving  Wideside</t>
  </si>
  <si>
    <t>P22-003551 - Line 1</t>
  </si>
  <si>
    <t>Inglewood - Hot Water Tank Replacement</t>
  </si>
  <si>
    <t>Inglewood - 2022 - Hot Water Tank Replacement</t>
  </si>
  <si>
    <t>P22-004167 - Line 1</t>
  </si>
  <si>
    <t>Suite 105 Reno</t>
  </si>
  <si>
    <t>Mandie Kopitin</t>
  </si>
  <si>
    <t>P22-003534 - Line 2</t>
  </si>
  <si>
    <t>Suite 514 Apt Reno     Remove, dispose &amp; install bedroom &amp; living area carpet, entrance area/kitchen flooring and bathroom flooring.
Supply &amp; Install threshold/transition strip.
Supply &amp; Install Two Interior Doors, One closet door (Bifold) and One closet door (Sliding) and two door handles.
Install One Wall Sconce.
Interior Paint (2 coats)
Supply &amp; Install Baseboards and door trim
Additional Scope:  Supply and install carpet and vinyl base, custom sliding door threshold.  Major smoke damaged walls &amp; fixtures clean up and prep for painting and smoke sealer.  Large drywall hole repairs in closet and pantry</t>
  </si>
  <si>
    <t>Brierwood Apts - 2022 - In-Suite Renovations</t>
  </si>
  <si>
    <t>P22-003534 - Line 1</t>
  </si>
  <si>
    <t>Suite 514 Apt Reno Additional Scope</t>
  </si>
  <si>
    <t>P22-003777 - Line 2</t>
  </si>
  <si>
    <t>Upgrade to HVAC Duct Systems on A and C Wings</t>
  </si>
  <si>
    <t>P22-003777 - Line 1</t>
  </si>
  <si>
    <t>One-time Funded Expense (Ancillary Revenue)</t>
  </si>
  <si>
    <t>P22-003700 - Line 1</t>
  </si>
  <si>
    <t>Replace end of life/beyond economical repair Arjo tub in memory care.</t>
  </si>
  <si>
    <t>River Ridge - 2022 - Spa/Tub FF&amp;E</t>
  </si>
  <si>
    <t>LE1042 Heartwood Operating Inc</t>
  </si>
  <si>
    <t>P22-003453 - Line 1</t>
  </si>
  <si>
    <t>2022- Heartwood -  Blixer purchase . More 10 yrs</t>
  </si>
  <si>
    <t>10063 Sunwood</t>
  </si>
  <si>
    <t>Jason Sigurdson (Terminated)</t>
  </si>
  <si>
    <t>P22-004011 - Line 1</t>
  </si>
  <si>
    <t>Suite 208 Reno Additional Scope</t>
  </si>
  <si>
    <t>Sunwood - 2022 - In-Suite Renovations</t>
  </si>
  <si>
    <t>P22-004011 - Line 2</t>
  </si>
  <si>
    <t>Suite 208 Reno Paint, Flooring  Unit is reserved for move in upon completion.</t>
  </si>
  <si>
    <t>P22-004023 - Line 1</t>
  </si>
  <si>
    <t>21/02/2022 Project Project Labor 1 275.00 275.00
21/02/2022 Parts 1U Network Shelf 1 45.00 45.00
21/02/2022 Parts 1FT Patch Cables 50 3.60 180.00
21/02/2022 Parts Passthrough Keystone Jacks 6 4.17 25.02
21/02/2022 Parts Small Parts &amp; Connectors 1 20.00 20.00
21/02/2022 Trip Charge Trip Charge - Per Hour 1 100.00 100.00</t>
  </si>
  <si>
    <t>P22-003727 - Line 1</t>
  </si>
  <si>
    <t>Rodent Exclusion, Wall panel installation / Gap sealing. Efforts to eliminate escalating Mice Problem.</t>
  </si>
  <si>
    <t>10158 ReachView Village</t>
  </si>
  <si>
    <t>P22-003828 - Line 1</t>
  </si>
  <si>
    <t>To replace the current failed Domestic Hot Water Boiler. The home is having issues to keep up with hot water for the Kitchen and Bathing.</t>
  </si>
  <si>
    <t>Reachview Village  - 2022 - DHW</t>
  </si>
  <si>
    <t>10332 Dover Cliffs</t>
  </si>
  <si>
    <t>P22-005139 - Line 1</t>
  </si>
  <si>
    <t>To replace the water cooled Fridge &amp; Freezer Condensers to new Air Cooled Condensers to be located on the roof. The water cooled condensers are a burden to the homes utility costs. The homes water bill will decrease drastically.</t>
  </si>
  <si>
    <t>Dover Cliffs - 2022 - Walkin Fridge/Freezer Condensers (Funded)</t>
  </si>
  <si>
    <t>10147 Garden City Manor</t>
  </si>
  <si>
    <t>REQ-2022-003594</t>
  </si>
  <si>
    <t>Garden City Manor - 2022 - Bedside Table Replacement</t>
  </si>
  <si>
    <t>P22-003808 - Line 1</t>
  </si>
  <si>
    <t>For Topic Electrical to supply upgraded higher voltage wiring to the five (5) new Drop-In Hot Food Well's.</t>
  </si>
  <si>
    <t>Dining Room (Capital)</t>
  </si>
  <si>
    <t>Baywoods - 2022 - Steamwell Replacement (5)</t>
  </si>
  <si>
    <t>P22-003807 - Line 1</t>
  </si>
  <si>
    <t>To replace five (5) Drop-In Food Hot Well's that have failed. Because of their 20 year age, 2 caught on fire and burnt all the wiring. Lee Dunlop has stated that all 5 require replacing. Because these units are new, they don't fit the old countertop configuration. New laminate countertops are required. Also, because of being new, the electrical requires updating to match the requirements of the new. 
Russell Hendrix--West Oak GC--Topic Electric are all involved with the project.</t>
  </si>
  <si>
    <t>P22-003809 - Line 1</t>
  </si>
  <si>
    <t>For West Oak GC to replace the five (5) affected countertops to match the configuration of the new Drop-In Food Wells.</t>
  </si>
  <si>
    <t>P22-003708 - Line 1</t>
  </si>
  <si>
    <t>To replace the 20+ year old failing bedside tables with new out of the Capital Budget.</t>
  </si>
  <si>
    <t>P22-004005 - Line 2</t>
  </si>
  <si>
    <t>Suite 210 Reno Microwave</t>
  </si>
  <si>
    <t>P22-004005 - Line 1</t>
  </si>
  <si>
    <t>Suite 210 Reno</t>
  </si>
  <si>
    <t>P22-003832 - Line 1</t>
  </si>
  <si>
    <t>Suite 228 Refresh</t>
  </si>
  <si>
    <t>P22-003862 - Line 1</t>
  </si>
  <si>
    <t>Suite 148 Refresh Paint</t>
  </si>
  <si>
    <t>P22-003833 - Line 1</t>
  </si>
  <si>
    <t>Suite 107 Refresh Paint</t>
  </si>
  <si>
    <t>10008 Trafalgar Lodge</t>
  </si>
  <si>
    <t>Ernest Darko</t>
  </si>
  <si>
    <t>P22-003989 - Line 1</t>
  </si>
  <si>
    <t>Trafalgar Lodge - 2022 - In-Suite Renovations</t>
  </si>
  <si>
    <t>REQ-2022-003679</t>
  </si>
  <si>
    <t>The Claremont - 2022 - Kitchen FF&amp;E (Steamer)</t>
  </si>
  <si>
    <t>LE3066 HCN-Revera Lessee (Claremont) LP</t>
  </si>
  <si>
    <t>P22-003871 - Line 1</t>
  </si>
  <si>
    <t>Servery</t>
  </si>
  <si>
    <t>The Claremont - 2022 - Servery (Unpaid Invoice)</t>
  </si>
  <si>
    <t>P22-003988 - Line 1</t>
  </si>
  <si>
    <t>Suite 23 Reno Additional Scope</t>
  </si>
  <si>
    <t>P22-003988 - Line 2</t>
  </si>
  <si>
    <t>Suite 23 Reno</t>
  </si>
  <si>
    <t>Samantha Wright</t>
  </si>
  <si>
    <t>P22-004009 - Line 1</t>
  </si>
  <si>
    <t>Suite 121 Reno     1 Bedroom</t>
  </si>
  <si>
    <t>The Kensington Victoria - 2022 - In-Suite Renovations</t>
  </si>
  <si>
    <t>P22-004501 - Line 1</t>
  </si>
  <si>
    <t>Suite 332 Reno     2 Bedroom</t>
  </si>
  <si>
    <t>P22-003987 - Line 1</t>
  </si>
  <si>
    <t>Suite 125 Reno</t>
  </si>
  <si>
    <t>P22-005069 - Line 1</t>
  </si>
  <si>
    <t>Replacement of Primary pump#2. Current unit stopped running. Pump #1 carrying full building load with no back up.</t>
  </si>
  <si>
    <t>Hollyburn - 2022 - Building-Plumbing</t>
  </si>
  <si>
    <t>P22-004018 - Line 1</t>
  </si>
  <si>
    <t>Suite 322 Reno Paint, Carpet</t>
  </si>
  <si>
    <t>P22-004015 - Line 1</t>
  </si>
  <si>
    <t>Suite 119 Reno 1 Bedroom</t>
  </si>
  <si>
    <t>LE3021 HCN-Revera Lessee (Maplecrest) LP</t>
  </si>
  <si>
    <t>10006 Maplecrest Village</t>
  </si>
  <si>
    <t>P22-004027 - Line 1</t>
  </si>
  <si>
    <t>UPS battery  back up for phone system</t>
  </si>
  <si>
    <t>Administration FF&amp;E (Capital)</t>
  </si>
  <si>
    <t>Staff/Administration FF&amp;E - Unbudgeted</t>
  </si>
  <si>
    <t>Maplecrest Village - 2022 - UPS Battery Back Up (Phone System)</t>
  </si>
  <si>
    <t>P22-003973 - Line 1</t>
  </si>
  <si>
    <t>Emergency replacement of boiler. 2 of 3 boilers are out of service, parts cannot be purchase. Replacing 2 failed boilers with 1 high efficiency boiler. Ambient has boiler in stock and lowest bid. Naylor is 2 week lead time &amp; higher cost.</t>
  </si>
  <si>
    <t>Forest Hill Place - 2022 - Boiler Replacement</t>
  </si>
  <si>
    <t>10069 The Heartland</t>
  </si>
  <si>
    <t>Calum Wighton</t>
  </si>
  <si>
    <t>P22-003983 - Line 2</t>
  </si>
  <si>
    <t>Suite 212 Reno  DSL Suite</t>
  </si>
  <si>
    <t>The Heartland - 2022 - In-Suite Renovations</t>
  </si>
  <si>
    <t>P22-003983 - Line 1</t>
  </si>
  <si>
    <t>Suite 212 Reno Additional Scope</t>
  </si>
  <si>
    <t>P22-003982 - Line 2</t>
  </si>
  <si>
    <t>Suite 309 Reno DSL Suite</t>
  </si>
  <si>
    <t>P22-003982 - Line 1</t>
  </si>
  <si>
    <t>Suite 309 Reno Additional Scope</t>
  </si>
  <si>
    <t>P22-003861 - Line 1</t>
  </si>
  <si>
    <t>Hunt Club - 2022- Replacement of resident 2 x washing machines . More 7 yrs</t>
  </si>
  <si>
    <t>Hunt Club - 2022 - Resident Washing Machines</t>
  </si>
  <si>
    <t>Reymon Roxas</t>
  </si>
  <si>
    <t>P22-004006 - Line 1</t>
  </si>
  <si>
    <t>Suite 305 Refresh Additional Scope</t>
  </si>
  <si>
    <t>The Bentley Regina - 2022 - In-Suite Renovations</t>
  </si>
  <si>
    <t>P22-004006 - Line 2</t>
  </si>
  <si>
    <t>P22-004000 - Line 1</t>
  </si>
  <si>
    <t>The Heartland - Boiler Expansion Tank Replacement</t>
  </si>
  <si>
    <t>The Heartland - 2022 - Replace Boiler Expansion Tank</t>
  </si>
  <si>
    <t>P22-005702 - Line 1</t>
  </si>
  <si>
    <t>Chateau Renoir - Water Loss (Oct 31)</t>
  </si>
  <si>
    <t>Chateau Renoir - 2022 - Water Loss (Oct 31)</t>
  </si>
  <si>
    <t>P22-005703 - Line 1</t>
  </si>
  <si>
    <t>P22-003985 - Line 1</t>
  </si>
  <si>
    <t>Suite 203 Reno Tub Cut Out  per the attached scope</t>
  </si>
  <si>
    <t>10035 The Westwood</t>
  </si>
  <si>
    <t>Shawna Prud'Homme</t>
  </si>
  <si>
    <t>P22-003984 - Line 1</t>
  </si>
  <si>
    <t>Suite 1-416 Reno</t>
  </si>
  <si>
    <t>The Westwood - 2022 - In-Suite Renovations</t>
  </si>
  <si>
    <t>REQ-2022-003805</t>
  </si>
  <si>
    <t>Renaissance - 2022 - Fire Panel Replacement</t>
  </si>
  <si>
    <t>P22-003767 - Line 1</t>
  </si>
  <si>
    <t>Arbour Heights - 2022 - Andrew B site  2021 ..This  invoice  applies to the Dishwasher  installation of 2022 ..FRP wall paneling installation . More 5 yrs</t>
  </si>
  <si>
    <t>Arbour Heights - 2022 - Dishwasher installation</t>
  </si>
  <si>
    <t>LE3075 HCN-Revera Lessee (Alta Vista) LP</t>
  </si>
  <si>
    <t>P22-003971 - Line 1</t>
  </si>
  <si>
    <t>Alta Vista - Stick Blender</t>
  </si>
  <si>
    <t>Alta Vista - 2022 - Stick Blender</t>
  </si>
  <si>
    <t>REQ-2022-003817</t>
  </si>
  <si>
    <t>Matthew Dirks (Terminated)</t>
  </si>
  <si>
    <t>LE3078 HCN-Revera Lessee (Cambridge) LP</t>
  </si>
  <si>
    <t>P22-003860 - Line 1</t>
  </si>
  <si>
    <t>Cambridge Estates - 2022 - Replacement of laundry room equipment 1x washer 2 x dryers  . More 5 yrs</t>
  </si>
  <si>
    <t>Cambridge - 2022 - Laundry  FF&amp;E</t>
  </si>
  <si>
    <t>P22-004360 - Line 1</t>
  </si>
  <si>
    <t>Portsmouth - 2022 - Kitchen FF&amp;E (Power Mixer)</t>
  </si>
  <si>
    <t>REQ-2022-003850</t>
  </si>
  <si>
    <t>P22-004108 - Line 1</t>
  </si>
  <si>
    <t>Montfort - 109 Portable Units. Please note payment is 45 days from receipt of invoice. Delivery for all units is end May. Please provide a shipment schedule for each site.</t>
  </si>
  <si>
    <t>REQ-2022-003853</t>
  </si>
  <si>
    <t>P22-003951 - Line 1</t>
  </si>
  <si>
    <t>Main Street Terrace - 40 Portable Units. Please note payment is 45 days from receipt of invoice. Delivery for all units is end May. Please provide a shipment schedule for each site.</t>
  </si>
  <si>
    <t>Main Street Terrace - 2021 - Q2/Q4 Minor Capital Fund C</t>
  </si>
  <si>
    <t>P22-003951 - Line 2</t>
  </si>
  <si>
    <t>REQ-2022-003854</t>
  </si>
  <si>
    <t>P22-003717 - Line 1</t>
  </si>
  <si>
    <t>Kennedy Lodge 2022- Resident closet  door replacement continuation  . More 20 yrs 
208, 210, 219, 220, 221, 227, 229, 319, 324, 329)</t>
  </si>
  <si>
    <t>Kennedy Lodge - 2022 - Resident Closet Doors (Funded)</t>
  </si>
  <si>
    <t>REQ-2022-003855</t>
  </si>
  <si>
    <t>P22-003836 - Line 1</t>
  </si>
  <si>
    <t>Pinecrest Manor - 25 Portable Units. Please note payment is 45 days from receipt of invoice. Delivery for all units is end May. Please provide a shipment schedule for each site.</t>
  </si>
  <si>
    <t>REQ-2022-003857</t>
  </si>
  <si>
    <t>P22-004239 - Line 1</t>
  </si>
  <si>
    <t>Ridgeview - 108 Portable Units. Please note payment is 45 days from receipt of invoice. Delivery for all units is end May. Please provide a shipment schedule for each site.</t>
  </si>
  <si>
    <t>REQ-2022-003859</t>
  </si>
  <si>
    <t>P22-003800 - Line 1</t>
  </si>
  <si>
    <t>Summit Place - 51Portable Units. Please note payment is 45 days from receipt of invoice. Delivery for all units is end May. Please provide a shipment schedule for each site.</t>
  </si>
  <si>
    <t>Summit Place - 2021 - Q2/Q4 Minor Capital Fund C</t>
  </si>
  <si>
    <t>Omar Wiltshire (Terminated)</t>
  </si>
  <si>
    <t>P22-006038 - Line 2</t>
  </si>
  <si>
    <t>Suite 316 Reno To Replace Kitchen/ bathroom are flooring</t>
  </si>
  <si>
    <t>The Bentley Moose Jaw - 2022 - In-Suite Renovations</t>
  </si>
  <si>
    <t>P22-006038 - Line 1</t>
  </si>
  <si>
    <t>REQ-2022-003862</t>
  </si>
  <si>
    <t>P22-003906 - Line 1</t>
  </si>
  <si>
    <t>The Village Seniors - 17 Portable Units. Please note payment is 45 days from receipt of invoice. Delivery for all units is end May. Please provide a shipment schedule for each site.</t>
  </si>
  <si>
    <t>REQ-2022-003863</t>
  </si>
  <si>
    <t>P22-004214 - Line 1</t>
  </si>
  <si>
    <t>Thorntonview  - 91 Portable Units. Please note payment is 45 days from receipt of invoice. Delivery for all units is end May. Please provide a shipment schedule for each site.</t>
  </si>
  <si>
    <t>Thorntonview - 2021 - Q2/Q4 Minor Capital Fund C</t>
  </si>
  <si>
    <t>P22-004214 - Line 2</t>
  </si>
  <si>
    <t>REQ-2022-003866</t>
  </si>
  <si>
    <t>P22-003900 - Line 1</t>
  </si>
  <si>
    <t>Blenheim - 32 Portable Units. Please note payment is 45 days from receipt of invoice. Delivery for all units is end May. Please provide a shipment schedule for each site.</t>
  </si>
  <si>
    <t>REQ-2022-003868</t>
  </si>
  <si>
    <t>REQ-2022-003869</t>
  </si>
  <si>
    <t>P22-003810 - Line 1</t>
  </si>
  <si>
    <t>Hallowell House - 35 Portable Units. Please note payment is 45 days from receipt of invoice. Delivery for all units is end May. Please provide a shipment schedule for each site.</t>
  </si>
  <si>
    <t>Hallowell House - 2021 - Q2/Q4 Minor Capital Fund C</t>
  </si>
  <si>
    <t>REQ-2022-003872</t>
  </si>
  <si>
    <t>P22-003894 - Line 1</t>
  </si>
  <si>
    <t>Heartwood - 66 Portable Units. Please note payment is 45 days from receipt of invoice. Delivery for all units is end May. Please provide a shipment schedule for each site.</t>
  </si>
  <si>
    <t>REQ-2022-003876</t>
  </si>
  <si>
    <t>P22-004107 - Line 2</t>
  </si>
  <si>
    <t>Elginwood - 100 Portable Units. Please note payment is 45 days from receipt of invoice. Delivery for all units is end May. Please provide a shipment schedule for each site.</t>
  </si>
  <si>
    <t>P22-004107 - Line 1</t>
  </si>
  <si>
    <t>REQ-2022-003878</t>
  </si>
  <si>
    <t>P22-003965 - Line 1</t>
  </si>
  <si>
    <t>Hillside Manor - 36 Portable Units. Please note payment is 45 days from receipt of invoice. Delivery for all units is end May. Please provide a shipment schedule for each site.</t>
  </si>
  <si>
    <t>REQ-2022-003879</t>
  </si>
  <si>
    <t>P22-003821 - Line 1</t>
  </si>
  <si>
    <t>Humber Valley Terrace - 54 Portable Units. Please note payment is 45 days from receipt of invoice. Delivery for all units is end May. Please provide a shipment schedule for each site.</t>
  </si>
  <si>
    <t>REQ-2022-003881</t>
  </si>
  <si>
    <t>REQ-2022-003883</t>
  </si>
  <si>
    <t>P22-004003 - Line 2</t>
  </si>
  <si>
    <t>Suite 320 Refresh Paint</t>
  </si>
  <si>
    <t>P22-004003 - Line 1</t>
  </si>
  <si>
    <t>Suite 320 Refresh
Additional Scope
Repair Flooring/ Baseboard /Wall</t>
  </si>
  <si>
    <t>P22-003812 - Line 1</t>
  </si>
  <si>
    <t>PTACs for resident suites. Converting gas to electric.
Remainder of 2nd floor assisted living suites.</t>
  </si>
  <si>
    <t>Barrhaven - 2022 - PTACs, Resident Suites</t>
  </si>
  <si>
    <t>P22-003818 - Line 1</t>
  </si>
  <si>
    <t>Fan coil refurb - suite 2515</t>
  </si>
  <si>
    <t>The Westwood - 2022 - Fan Coil Replacement, B2</t>
  </si>
  <si>
    <t>P22-003819 - Line 1</t>
  </si>
  <si>
    <t>Laundry chute repairs/replacement of section between basement &amp; 1st flr.</t>
  </si>
  <si>
    <t>Laundry (Capital)</t>
  </si>
  <si>
    <t>Laundry - Unbudgeted</t>
  </si>
  <si>
    <t>Westwood - 2022 - Laundry Chute</t>
  </si>
  <si>
    <t>P22-003843 - Line 1</t>
  </si>
  <si>
    <t>Thermostat replacement for fan coil in resident suite #146</t>
  </si>
  <si>
    <t>Colonel By - 2022 - Fan Coil Replacement, Resident Suites</t>
  </si>
  <si>
    <t>P22-003907 - Line 1</t>
  </si>
  <si>
    <t>emergency replacement of sump pump</t>
  </si>
  <si>
    <t>Prince of Wales - 2022 - Sump Pump Replacement</t>
  </si>
  <si>
    <t>10208 Royal City Manor</t>
  </si>
  <si>
    <t>P22-004087 - Line 1</t>
  </si>
  <si>
    <t>Replace missing and non functional PTACs (6)</t>
  </si>
  <si>
    <t>Royal City Manor - 2022 - HVAC</t>
  </si>
  <si>
    <t>P22-004017 - Line 2</t>
  </si>
  <si>
    <t>P22-004017 - Line 1</t>
  </si>
  <si>
    <t>Suite 103 Reno Additional Scope</t>
  </si>
  <si>
    <t>P22-004030 - Line 2</t>
  </si>
  <si>
    <t>Suite 324 Reno Cooktop</t>
  </si>
  <si>
    <t>P22-004030 - Line 4</t>
  </si>
  <si>
    <t>Suite 324 Reno Fridge</t>
  </si>
  <si>
    <t>P22-004030 - Line 3</t>
  </si>
  <si>
    <t>Suite 324 Reno</t>
  </si>
  <si>
    <t>P22-004030 - Line 1</t>
  </si>
  <si>
    <t>Suite 324 Reno Additional Scope</t>
  </si>
  <si>
    <t>P22-004031 - Line 2</t>
  </si>
  <si>
    <t>Suite 222 Reno Cooktop</t>
  </si>
  <si>
    <t>P22-004031 - Line 4</t>
  </si>
  <si>
    <t>Suite 222 Reno Fridge</t>
  </si>
  <si>
    <t>P22-004031 - Line 3</t>
  </si>
  <si>
    <t>P22-004031 - Line 1</t>
  </si>
  <si>
    <t>Suite 222 Reno Additional Scope</t>
  </si>
  <si>
    <t>P22-004032 - Line 1</t>
  </si>
  <si>
    <t>Suite 229 Reno Cooktop</t>
  </si>
  <si>
    <t>P22-004032 - Line 3</t>
  </si>
  <si>
    <t>Suite 229 Reno Fridge</t>
  </si>
  <si>
    <t>P22-004032 - Line 4</t>
  </si>
  <si>
    <t>P22-004032 - Line 2</t>
  </si>
  <si>
    <t>Suite 229 Reno Additional Scope</t>
  </si>
  <si>
    <t>P22-004061 - Line 1</t>
  </si>
  <si>
    <t>Suite 208 Reno</t>
  </si>
  <si>
    <t>REQ-2022-003911</t>
  </si>
  <si>
    <t>P22-004381 - Line 1</t>
  </si>
  <si>
    <t>Iler Lodge - 72 Portable Units. Please note payment is 45 days from receipt of invoice. Delivery for all units is end May. Please provide a shipment schedule for each site.</t>
  </si>
  <si>
    <t>REQ-2022-003913</t>
  </si>
  <si>
    <t>P22-003814 - Line 1</t>
  </si>
  <si>
    <t>Mackenzie Place - 21 Portable Units. Please note payment is 45 days from receipt of invoice. Delivery for all units is end May. Please provide a shipment schedule for each site.</t>
  </si>
  <si>
    <t>REQ-2022-003914</t>
  </si>
  <si>
    <t>P22-004230 - Line 1</t>
  </si>
  <si>
    <t>McGarrell Place - 114 Portable Units. Please note payment is 45 days from receipt of invoice. Delivery for all units is end May. Please provide a shipment schedule for each site.</t>
  </si>
  <si>
    <t>REQ-2022-003915</t>
  </si>
  <si>
    <t>P22-004096 - Line 1</t>
  </si>
  <si>
    <t>Kennedy Lodge - 2022 - Domestic hot water boiler and recirculation line .. Replace a section of piping  due to a leak . More 10 yrs</t>
  </si>
  <si>
    <t>REQ-2022-003916</t>
  </si>
  <si>
    <t>P22-003827 - Line 1</t>
  </si>
  <si>
    <t>Oak Terrace - 27 Portable Units. Please note payment is 45 days from receipt of invoice. Delivery for all units is end May. Please provide a shipment schedule for each site.</t>
  </si>
  <si>
    <t>Oak Terrace - Q2/Q4 - IPAC Capital Fund</t>
  </si>
  <si>
    <t>P22-003827 - Line 2</t>
  </si>
  <si>
    <t>REQ-2022-003917</t>
  </si>
  <si>
    <t>P22-003901 - Line 1</t>
  </si>
  <si>
    <t>Riverbend Place - 32 Portable Units. Please note payment is 45 days from receipt of invoice. Delivery for all units is end May. Please provide a shipment schedule for each site.</t>
  </si>
  <si>
    <t>P22-004629 - Line 1</t>
  </si>
  <si>
    <t>Riverside Place -  70 Portable Units. Please note payment is 45 days from receipt of invoice. Delivery for all units is end May. Please provide a shipment schedule for each site.</t>
  </si>
  <si>
    <t>Riverside Place - Q2/Q4 - IPAC Capital Fund</t>
  </si>
  <si>
    <t>P22-004629 - Line 2</t>
  </si>
  <si>
    <t>REQ-2022-003924</t>
  </si>
  <si>
    <t>P22-003826 - Line 1</t>
  </si>
  <si>
    <t>Sara Vista - 24 Portable Units. Please note payment is 45 days from receipt of invoice. Delivery for all units is end May. Please provide a shipment schedule for each site.</t>
  </si>
  <si>
    <t>REQ-2022-003925</t>
  </si>
  <si>
    <t>P22-003899 - Line 1</t>
  </si>
  <si>
    <t>Trillium Court - 23 Portable Units. Please note payment is 45 days from receipt of invoice. Delivery for all units is end May. Please provide a shipment schedule for each site.</t>
  </si>
  <si>
    <t>REQ-2022-003927</t>
  </si>
  <si>
    <t>P22-004961 - Line 1</t>
  </si>
  <si>
    <t>Village on the Ridge - 17 Portable Units. Please note payment is 45 days from receipt of invoice. Delivery for all units is end May. Please provide a shipment schedule for each site.</t>
  </si>
  <si>
    <t>REQ-2022-003929</t>
  </si>
  <si>
    <t>P22-003822 - Line 1</t>
  </si>
  <si>
    <t>Winbourne Park - 90 Portable Units. Please note payment is 45 days from receipt of invoice. Delivery for all units is end May. Please provide a shipment schedule for each site.</t>
  </si>
  <si>
    <t>P22-006984 - Line 1</t>
  </si>
  <si>
    <t>supply &amp; install 3 x heat pumps for suite #s 109,110,111
lead time is 18-20 weeks, Naylor is preferred vendor.</t>
  </si>
  <si>
    <t>Windermere on the Mount - 2022 - Heating</t>
  </si>
  <si>
    <t>REQ-2022-003933</t>
  </si>
  <si>
    <t>P22-004232 - Line 1</t>
  </si>
  <si>
    <t>West Oak Village - 108 Portable Units. Please note payment is 45 days from receipt of invoice. Delivery for all units is end May. Please provide a shipment schedule for each site.</t>
  </si>
  <si>
    <t>P22-003903 - Line 1</t>
  </si>
  <si>
    <t>To repairs 2 large rips in the Brierwood Court Apt front entrance canvass canopy. Vendor has been approved for Revera and vetted by Vanessa in Marketing/Signage.</t>
  </si>
  <si>
    <t>Land Improvements - Canopies/Awnings - Unbudgeted</t>
  </si>
  <si>
    <t>Brierwood Court - 2022 - Awning</t>
  </si>
  <si>
    <t>REQ-2022-003935</t>
  </si>
  <si>
    <t>P22-004233 - Line 1</t>
  </si>
  <si>
    <t>Longfields Manor - 93 Portable Units. Please note payment is 45 days from receipt of invoice. Delivery for all units is end May. Please provide a shipment schedule for each site.</t>
  </si>
  <si>
    <t>REQ-2022-003936</t>
  </si>
  <si>
    <t>P22-003875 - Line 1</t>
  </si>
  <si>
    <t>Bay Ridges - 100 Portable Units. Please note payment is 45 days from receipt of invoice. Delivery for all units is end May. Please provide a shipment schedule for each site.</t>
  </si>
  <si>
    <t>Bay Ridges - Funded - In Suite Cooling</t>
  </si>
  <si>
    <t>REQ-2022-003937</t>
  </si>
  <si>
    <t>P22-003902 - Line 1</t>
  </si>
  <si>
    <t>Brierwood Gardens - 45 Portable Units. Please note payment is 45 days from receipt of invoice. Delivery for all units is end May. Please provide a shipment schedule for each site.</t>
  </si>
  <si>
    <t>Brierwood Gardens - Funded - In Suite Cooling</t>
  </si>
  <si>
    <t>REQ-2022-003938</t>
  </si>
  <si>
    <t>P22-004110 - Line 1</t>
  </si>
  <si>
    <t>Burloak - 116 Portable Units. Please note payment is 45 days from receipt of invoice. Delivery for all units is end May. Please provide a shipment schedule for each site.</t>
  </si>
  <si>
    <t>Burloak - Funded - In Suite Cooling</t>
  </si>
  <si>
    <t>REQ-2022-003944</t>
  </si>
  <si>
    <t>P22-004231 - Line 2</t>
  </si>
  <si>
    <t>Columbia Forest - 126 Portable Units. Please note payment is 45 days from receipt of invoice. Delivery for all units is end May. Please provide a shipment schedule for each site.</t>
  </si>
  <si>
    <t>Columbia Forest - Funded - In Suite Cooling</t>
  </si>
  <si>
    <t>P22-004231 - Line 1</t>
  </si>
  <si>
    <t>Columbia Forest - Q2/Q4 - IPAC Capital Fund</t>
  </si>
  <si>
    <t>REQ-2022-003945</t>
  </si>
  <si>
    <t>P22-003815 - Line 1</t>
  </si>
  <si>
    <t>Eagle Terrace - 31 Portable Units. Please note payment is 45 days from receipt of invoice. Delivery for all units is end May. Please provide a shipment schedule for each site.</t>
  </si>
  <si>
    <t>Vanessa Fuentes-Castro</t>
  </si>
  <si>
    <t>P22-004025 - Line 1</t>
  </si>
  <si>
    <t>Survey required of the front entrance canopy for the encroachment application</t>
  </si>
  <si>
    <t>Land Improvements - Signage - Unbudgeted</t>
  </si>
  <si>
    <t>The Kensington Oakville - 2022 - Front Entrance Canopy</t>
  </si>
  <si>
    <t>P22-004022 - Line 1</t>
  </si>
  <si>
    <t>The Kensington Oakville Encroachment Application Fee</t>
  </si>
  <si>
    <t>P22-003981 - Line 2</t>
  </si>
  <si>
    <t>Suite 331 Reno</t>
  </si>
  <si>
    <t>P22-003981 - Line 1</t>
  </si>
  <si>
    <t>Suite 331 Reno Additional Scope</t>
  </si>
  <si>
    <t>P22-003980 - Line 2</t>
  </si>
  <si>
    <t>Suite 224 Reno</t>
  </si>
  <si>
    <t>P22-003980 - Line 1</t>
  </si>
  <si>
    <t>Suite 224 Reno Additional Scope</t>
  </si>
  <si>
    <t>P22-003979 - Line 2</t>
  </si>
  <si>
    <t>Suite 311 Reno</t>
  </si>
  <si>
    <t>P22-003979 - Line 1</t>
  </si>
  <si>
    <t>Suite 311 Reno Additional Scope</t>
  </si>
  <si>
    <t>P22-003978 - Line 1</t>
  </si>
  <si>
    <t>Suite 304 Reno</t>
  </si>
  <si>
    <t>P22-003977 - Line 1</t>
  </si>
  <si>
    <t>Suite 432 Reno</t>
  </si>
  <si>
    <t>P22-003976 - Line 1</t>
  </si>
  <si>
    <t>P22-003976 - Line 2</t>
  </si>
  <si>
    <t>LE3010 HCN-Revera Lessee (Hollyburn House) LP</t>
  </si>
  <si>
    <t>P22-004010 - Line 1</t>
  </si>
  <si>
    <t>Freezer with sliding top</t>
  </si>
  <si>
    <t>Hollyburn - 2022 - Ice Cream Freezer</t>
  </si>
  <si>
    <t>P22-004010 - Line 2</t>
  </si>
  <si>
    <t>Delivery, set in place, disposal of old unit</t>
  </si>
  <si>
    <t>P22-004357 - Line 1</t>
  </si>
  <si>
    <t>To replace a failed commercial washer that is too old to repair. Repairs are going to exceed $6500 for a 15 year old machine.</t>
  </si>
  <si>
    <t>Blenhiem - 2022 - Commercial Washer</t>
  </si>
  <si>
    <t>P22-004440 - Line 1</t>
  </si>
  <si>
    <t>To replace 8 parking lot pole light halogen fixtures that have burnt out with new LED fixtures.</t>
  </si>
  <si>
    <t>Lighting (Capital)</t>
  </si>
  <si>
    <t>Lighting - Unbudgeted</t>
  </si>
  <si>
    <t>Riverside Place-2022-Exterior Pole Lighting</t>
  </si>
  <si>
    <t>REQ-2022-004020</t>
  </si>
  <si>
    <t>P22-004173 - Line 1</t>
  </si>
  <si>
    <t>To perform repairs to elevator #1 over the Christmas Holidays and 1st week of January. The elevator went down 3 times trapping paramedics and a resident. These repairs will hopefully hold the elevator until replacement in 2022.</t>
  </si>
  <si>
    <t>Trillium Court -  2022- Elevator #1 Repairs</t>
  </si>
  <si>
    <t>P22-005235 - Line 1</t>
  </si>
  <si>
    <t>To replace 2 domestic hot water tanks. Tank #2 has been shut down and taken out of service. The tank has many holes that cannot be welded to repair. Must replace. We need to replace Tank #1 because it is tucked in behind Tank#2. Same vintage. Replace both tanks while both are removed.</t>
  </si>
  <si>
    <t>West Oak Village - 2022 - DHW Tank Replacement</t>
  </si>
  <si>
    <t>P22-003975 - Line 2</t>
  </si>
  <si>
    <t>Suite 520 Reno</t>
  </si>
  <si>
    <t>P22-003975 - Line 1</t>
  </si>
  <si>
    <t>Suite 520 Reno Additional Scope</t>
  </si>
  <si>
    <t>P22-003974 - Line 2</t>
  </si>
  <si>
    <t>Suite 305 Reno</t>
  </si>
  <si>
    <t>P22-003974 - Line 1</t>
  </si>
  <si>
    <t>LE3055 HCN-Revera Lessee (Kingsway) LP</t>
  </si>
  <si>
    <t>PHILIP HAYDON</t>
  </si>
  <si>
    <t>P22-004155 - Line 1</t>
  </si>
  <si>
    <t>merrychef for memory care renovation</t>
  </si>
  <si>
    <t>Kingsway - 2022 - Merrychef</t>
  </si>
  <si>
    <t>P22-004008 - Line 2</t>
  </si>
  <si>
    <t>Delivery and set in place</t>
  </si>
  <si>
    <t>Hollyburn House - 2022 -  Kitchen FF&amp;E (Fridge)</t>
  </si>
  <si>
    <t>P22-004008 - Line 1</t>
  </si>
  <si>
    <t>Single door under counter cooler</t>
  </si>
  <si>
    <t>P22-003995 - Line 1</t>
  </si>
  <si>
    <t>Sandwich table</t>
  </si>
  <si>
    <t>Hollyburn House - 2022 -  Kitchen FF&amp;E (Sandwich prep Table)</t>
  </si>
  <si>
    <t>P22-003995 - Line 2</t>
  </si>
  <si>
    <t>P22-005441 - Line 2</t>
  </si>
  <si>
    <t>Hollyburn - 2022 - Reach In Freezer</t>
  </si>
  <si>
    <t>P22-005441 - Line 1</t>
  </si>
  <si>
    <t>Reach in freezer</t>
  </si>
  <si>
    <t>10150 Fenelon Court</t>
  </si>
  <si>
    <t>REQ-2022-004030</t>
  </si>
  <si>
    <t>P22-004073 - Line 1</t>
  </si>
  <si>
    <t>Fenelon Court - 54 Portable Units. Please note payment is 45 days from receipt of invoice. Delivery for all units is end May. Please provide a shipment schedule for each site.</t>
  </si>
  <si>
    <t>Fenelon Court - Q2/Q4 - IPAC Capital Fund</t>
  </si>
  <si>
    <t>REQ-2022-004032</t>
  </si>
  <si>
    <t>P22-004075 - Line 1</t>
  </si>
  <si>
    <t>Garden City Manor - 88 Portable Units. Please note payment is 45 days from receipt of invoice. Delivery for all units is end May. Please provide a shipment schedule for each site.</t>
  </si>
  <si>
    <t>Garden City Manor - Q2/Q4 - IPAC Capital Fund</t>
  </si>
  <si>
    <t>P22-004075 - Line 2</t>
  </si>
  <si>
    <t>Garden City Manor - Funded - In Suite Cooling</t>
  </si>
  <si>
    <t>REQ-2022-004034</t>
  </si>
  <si>
    <t>P22-004234 - Line 1</t>
  </si>
  <si>
    <t>Northridge - 108 Portable Units. Please note payment is 45 days from receipt of invoice. Delivery for all units is end May. Please provide a shipment schedule for each site.</t>
  </si>
  <si>
    <t>Northridge - Funded - In Suite Cooling</t>
  </si>
  <si>
    <t>REQ-2022-004035</t>
  </si>
  <si>
    <t>P22-004040 - Line 1</t>
  </si>
  <si>
    <t>Reachview - 32 Portable Units. Please note payment is 45 days from receipt of invoice. Delivery for all units is end May. Please provide a shipment schedule for each site.</t>
  </si>
  <si>
    <t>Reachview Village - Funded - In Suite Cooling</t>
  </si>
  <si>
    <t>P22-003952 - Line 1</t>
  </si>
  <si>
    <t>Main Street - 2022 - Replacement the  flooring on both resident balconies . More 10 yrs</t>
  </si>
  <si>
    <t>Main Street Terrace - 2022 - Balconies</t>
  </si>
  <si>
    <t>REQ-2022-004037</t>
  </si>
  <si>
    <t>P22-004337 - Line 1</t>
  </si>
  <si>
    <t>Sherwood Court - 78 Portable Units. Please note payment is 45 days from receipt of invoice. Delivery for all units is end May. Please provide a shipment schedule for each site.</t>
  </si>
  <si>
    <t>Sherwood Court - Funded - In Suite Cooling</t>
  </si>
  <si>
    <t>REQ-2022-004038</t>
  </si>
  <si>
    <t>Stirling Heights - Q2/Q4 - IPAC Capital Fund</t>
  </si>
  <si>
    <t>REQ-2022-004039</t>
  </si>
  <si>
    <t>P22-004109 - Line 1</t>
  </si>
  <si>
    <t>The Meadows - 113 Portable Units. Please note payment is 45 days from receipt of invoice. Delivery for all units is end May. Please provide a shipment schedule for each site.</t>
  </si>
  <si>
    <t>The Meadows - Funded - In Suite Cooling</t>
  </si>
  <si>
    <t>REQ-2022-004049</t>
  </si>
  <si>
    <t>P22-003867 - Line 1</t>
  </si>
  <si>
    <t>17/02/2022 Project Replace 32 Access Points 1 500.00 500.00
17/02/2022 Trip Charge Trip Charge - Per Hour 1 35.00 35.00</t>
  </si>
  <si>
    <t>Network Infrastructure (Capital)</t>
  </si>
  <si>
    <t>Infrastructure - Capital</t>
  </si>
  <si>
    <t>2022 LTC IT Refresh &amp; Growth Infrastructure Capital</t>
  </si>
  <si>
    <t>REQ-2022-004056</t>
  </si>
  <si>
    <t>P22-004235 - Line 1</t>
  </si>
  <si>
    <t>Stirling Heights - 91 Portable Units. Please note payment is 45 days from receipt of invoice. Delivery for all units is end May. Please provide a shipment schedule for each site.</t>
  </si>
  <si>
    <t>P22-004077 - Line 1</t>
  </si>
  <si>
    <t>P22-004077 - Line 2</t>
  </si>
  <si>
    <t>Suite 417 Reno</t>
  </si>
  <si>
    <t>REQ-2022-004078</t>
  </si>
  <si>
    <t>P22-003910 - Line 1</t>
  </si>
  <si>
    <t>Suite 326 Refresh Paint only</t>
  </si>
  <si>
    <t>Prince of Wales - 2021 - In-Suite Renovations</t>
  </si>
  <si>
    <t>LE3132 HCN-Revera Lessee (Bough Beeches Place) GP Inc</t>
  </si>
  <si>
    <t>10013 Bough Beeches Place</t>
  </si>
  <si>
    <t>REQ-2022-004081</t>
  </si>
  <si>
    <t>Natalie Fahey</t>
  </si>
  <si>
    <t>P22-004016 - Line 1</t>
  </si>
  <si>
    <t>Suite 91 Reno</t>
  </si>
  <si>
    <t>Bough Beaches - 2022 - In-Suite Renovations</t>
  </si>
  <si>
    <t>P22-004361 - Line 1</t>
  </si>
  <si>
    <t>Suite 226 Refresh      Paint, Patch</t>
  </si>
  <si>
    <t>REQ-2022-004099</t>
  </si>
  <si>
    <t>REQ-2022-004100</t>
  </si>
  <si>
    <t>P22-004002 - Line 1</t>
  </si>
  <si>
    <t>Suite 201 Reno Paint, Carpet</t>
  </si>
  <si>
    <t>REQ-2022-004101</t>
  </si>
  <si>
    <t>P22-003972 - Line 2</t>
  </si>
  <si>
    <t>Suite 636 Reno</t>
  </si>
  <si>
    <t>P22-003972 - Line 1</t>
  </si>
  <si>
    <t>Suite 636 Reno Additional Scope</t>
  </si>
  <si>
    <t>P22-004810 - Line 1</t>
  </si>
  <si>
    <t>Suite 806 Reno Fridge</t>
  </si>
  <si>
    <t>P22-004810 - Line 2</t>
  </si>
  <si>
    <t>Suite 806 Reno</t>
  </si>
  <si>
    <t>P22-004594 - Line 2</t>
  </si>
  <si>
    <t>Suite 508 Reno Fridge</t>
  </si>
  <si>
    <t>P22-004594 - Line 1</t>
  </si>
  <si>
    <t>P22-004236 - Line 1</t>
  </si>
  <si>
    <t>For Russell Hendrix to supply and install a new microwave, wall oven and commercial fridge/freezer.</t>
  </si>
  <si>
    <t>Dining Room - Budgeted</t>
  </si>
  <si>
    <t>Stirling Heights - 2022 - Servery Replacement</t>
  </si>
  <si>
    <t>P22-004237 - Line 1</t>
  </si>
  <si>
    <t>To continue with the replacement of the Serveries as per a Public Health "order" from 2019. This is Phase 2 of 4. 
2 Contractors in the project. West Oak GC for construction and Russell Hendrix for FF&amp;E</t>
  </si>
  <si>
    <t>P22-005754 - Line 1</t>
  </si>
  <si>
    <t>Hunt Club - 2022 - Lower level office flood - Due to a 4 " waste line clamp failure . Removal and reconstruction cost</t>
  </si>
  <si>
    <t>Hunt Club - 2022 - Lower level office flood</t>
  </si>
  <si>
    <t>P22-005753 - Line 1</t>
  </si>
  <si>
    <t>P22-004358 - Line 1</t>
  </si>
  <si>
    <t>Alta Vista - 2022 - Resident Laundry equipment replacement . More 7 yrs</t>
  </si>
  <si>
    <t>Alta Vista - 2022 - Resident Laundry Equipment</t>
  </si>
  <si>
    <t>P22-004119 - Line 1</t>
  </si>
  <si>
    <t>Fosterbrooke - 2022 - Parking lot extra 2021 - P21-039758 Andrew B  scope increase was missed .</t>
  </si>
  <si>
    <t>Parking &amp; Outdoor Storage (Capital)</t>
  </si>
  <si>
    <t>Land Improvements - Parking Surface/Curb/Sidewalk - Unbudgeted</t>
  </si>
  <si>
    <t>Fosterbrooke - 2022 - Parking lot extra 2021</t>
  </si>
  <si>
    <t>P22-003961 - Line 1</t>
  </si>
  <si>
    <t>Fosterbrooke - 2022 - Waring Blender . More 10 yrs</t>
  </si>
  <si>
    <t>Fosterbrooke - 2022 - Waring Blender</t>
  </si>
  <si>
    <t>P22-004301 - Line 1</t>
  </si>
  <si>
    <t>Bay Ridges- 2022 - Replacement of Toaster / CamCart . CamCart isn't holding temp more 12 yrs old and Toaster is poor condition not worth repairing .More 7 yrs</t>
  </si>
  <si>
    <t>Bayridge - 2022 - Kitchen Equipment</t>
  </si>
  <si>
    <t>P22-005646 - Line 1</t>
  </si>
  <si>
    <t>2022 - Westside - Courtyard Fence extension . Safety  concern for resident  hopping fence .More 10 yrs</t>
  </si>
  <si>
    <t>Exterior Structure - Other - Unbudgeted</t>
  </si>
  <si>
    <t>Westside - 2022 - Courtyard Fence Extension</t>
  </si>
  <si>
    <t>P22-004439 - Line 1</t>
  </si>
  <si>
    <t>To replace the failed 20 year old domestic hot water PK boiler heat exchanger with new. 
BOILER IS DOWN.</t>
  </si>
  <si>
    <t>Riverside Place-2022-Heat Exchanger (DHW PK Boiler)</t>
  </si>
  <si>
    <t>REQ-2022-004120</t>
  </si>
  <si>
    <t>Oak Terrace - 2022 - Kitchen FF&amp;E</t>
  </si>
  <si>
    <t>P22-003970 - Line 2</t>
  </si>
  <si>
    <t>Suite 240 Reno Bathroom flooring, patch/paint, 1/4 round, blinds, thermostat</t>
  </si>
  <si>
    <t>P22-003970 - Line 1</t>
  </si>
  <si>
    <t>Suite 240 Reno Additional Scope
Ceiling tiles and bathroom exhaust.</t>
  </si>
  <si>
    <t>P22-004425 - Line 2</t>
  </si>
  <si>
    <t>Suite 138 Reno</t>
  </si>
  <si>
    <t>P22-004425 - Line 1</t>
  </si>
  <si>
    <t>Suite 138 Reno Additional Scope</t>
  </si>
  <si>
    <t>P22-004049 - Line 1</t>
  </si>
  <si>
    <t>To replace the current failing 13 year old Kitchen Steamer with Capital Funds.</t>
  </si>
  <si>
    <t>P22-004074 - Line 1</t>
  </si>
  <si>
    <t>To cover the work from past Regional Manager for the replacement of the heat exchanger in boiler #1 and boiler #2. Both failed between January 1 and February 1. Also, to cover the costs of a boiler failed gas valve and boiler control board. All installed in 2005.</t>
  </si>
  <si>
    <t>Oak Terrace - 2022 - Domestic Hot Water Boilers</t>
  </si>
  <si>
    <t>P22-004441 - Line 1</t>
  </si>
  <si>
    <t>To replace the 15 year old current failed heat pump at the end of North Hall. 
NO HEAT.
*Requesting Q2/Q4 IPAC Funds</t>
  </si>
  <si>
    <t>Sumac Lodge - Q2/Q4 - IPAC Capital Fund</t>
  </si>
  <si>
    <t>REQ-2022-004141</t>
  </si>
  <si>
    <t>Northridge - Q2/Q4 - IPAC Capital Fund</t>
  </si>
  <si>
    <t>P22-004150 - Line 1</t>
  </si>
  <si>
    <t>To perform a dishwasher exhaust hood modification project. With the newer Ecolab dishwasher, it is larger than the overhead original exhaust hood. When you open the door to pull out the dishes, the steam is not pulled up the hood exhaust. It fills the Kitchen with hot steam which heats up the Kitchen in the summer. Also, this moisture is creating a large amount of mold on the ceiling and walls because it doesn't get away.
*Requesting Q2/Q4 IPAC Funds.</t>
  </si>
  <si>
    <t>P22-006875 - Line 2</t>
  </si>
  <si>
    <t>Suite 102 (n) Apt  Refresh  
Paint only - different paint colour requested</t>
  </si>
  <si>
    <t>P22-006875 - Line 1</t>
  </si>
  <si>
    <t>Suite 102 (n) Apt Refresh</t>
  </si>
  <si>
    <t>P22-004414 - Line 1</t>
  </si>
  <si>
    <t>Suite 453 Reno  Paint, Carpet  Fast Move In</t>
  </si>
  <si>
    <t>LE1806 HSRE-RV Operating I LP</t>
  </si>
  <si>
    <t>P22-006288 - Line 1</t>
  </si>
  <si>
    <t>new slicer</t>
  </si>
  <si>
    <t>Granite Landing - 2022 - Kitchen FF&amp;E (Slicer)</t>
  </si>
  <si>
    <t>Land Improvements - Signage - Budgeted</t>
  </si>
  <si>
    <t>Bradgate Arms - 2022 - Signage</t>
  </si>
  <si>
    <t>Wellington Ng Jimenez (Terminated)</t>
  </si>
  <si>
    <t>P22-006171 - Line 1</t>
  </si>
  <si>
    <t>Strategic renovation interior design services</t>
  </si>
  <si>
    <t>Special Projects</t>
  </si>
  <si>
    <t>Alta Vista - 2022 - Care Floor Renovation</t>
  </si>
  <si>
    <t>P22-004812 - Line 1</t>
  </si>
  <si>
    <t>To replace the current failing large heat exchanger in the MUA unit and the Madok heating coil that provides heat to all the back-of-house. Laundry, Corridors, Management Offices, Kitchen, Staff Room, Change Rooms. On the very frigid mornings, you can see your breath in these back areas. Many staff complaints. 
A Health &amp; Safety issue.</t>
  </si>
  <si>
    <t>P22-004142 - Line 1</t>
  </si>
  <si>
    <t>To replace current heavily damaged Dining Room chairs due to they are not wipeable for infection control.</t>
  </si>
  <si>
    <t>Kilean Lodge - 2022 - Dining Room Chairs (Funded)</t>
  </si>
  <si>
    <t>P22-004487 - Line 1</t>
  </si>
  <si>
    <t>To replace the last remaining wooden handrail. This wooden handrail is chipped and missing most of its finish. An infection control issue.</t>
  </si>
  <si>
    <t>Hillside Manor - 2022 - Handrail Replacement</t>
  </si>
  <si>
    <t>P22-004631 - Line 1</t>
  </si>
  <si>
    <t>To supply and install new window blinds in the resident rooms to replace failing thread bare curtains. The current curtains are shredding with many rods broken. Some resident rooms have no window coverings to block the hot summer sun.</t>
  </si>
  <si>
    <t>Forest Heights - 2022 - Resident Suite Blinds</t>
  </si>
  <si>
    <t>P22-005727 - Line 1</t>
  </si>
  <si>
    <t>Suite 310 Reno   Paint, Flooring,  1/4 Round,</t>
  </si>
  <si>
    <t>P22-005728 - Line 2</t>
  </si>
  <si>
    <t>Suite 316 AL Reno Paint, Flooring, 1/4 Round, Toilet</t>
  </si>
  <si>
    <t>P22-005728 - Line 1</t>
  </si>
  <si>
    <t>Suite 316 AL Reno Additional Scope Closet Door</t>
  </si>
  <si>
    <t>P22-005729 - Line 2</t>
  </si>
  <si>
    <t>Suite 210AL Reno Paint, Flooring, 1/4 Round, Toilet</t>
  </si>
  <si>
    <t>P22-005729 - Line 1</t>
  </si>
  <si>
    <t>Suite 210 AL Reno Additional Scope Concrete Floor Sealer</t>
  </si>
  <si>
    <t>P22-004628 - Line 1</t>
  </si>
  <si>
    <t>To replace the last aging 20+ Arjo Tub that has reached the end of its life expectancy. Many issues with it and many parts are not manufactured anymore. 
2 contractors. Arjo to install the tub and Ken Robinson Plumbing for removal/plumbing of the tub.</t>
  </si>
  <si>
    <t>Hillside Manor - 2022 - Spa Room Tub Replacement</t>
  </si>
  <si>
    <t>P22-004627 - Line 1</t>
  </si>
  <si>
    <t>For Ken Robinson Refrigeration to remove the old tub and plumb the new tub.</t>
  </si>
  <si>
    <t>P22-004338 - Line 1</t>
  </si>
  <si>
    <t>To replace the aging 20+ year old Arjo Tub that has reached the end of its life expectancy. Many issues with it and many parts are not manufactured anymore.</t>
  </si>
  <si>
    <t>Garden City Manor - 2022 - Spa Room Renovation (Funded)</t>
  </si>
  <si>
    <t>P22-004635 - Line 1</t>
  </si>
  <si>
    <t>To replace the aging 20+ year old Arjo Tub that has reached the end of its life expectancy. Many issues
with it and many parts are not manufactured anymore.</t>
  </si>
  <si>
    <t>Sumac Lodge - 2022 - Spa Room Tub Replacement (Funded)</t>
  </si>
  <si>
    <t>REQ-2022-004223</t>
  </si>
  <si>
    <t>Baywoods Place - 2022 - Spa Tub Replacement</t>
  </si>
  <si>
    <t>P22-004147 - Line 1</t>
  </si>
  <si>
    <t>To replace the aging 25 year old Arjo tub that has reached the end of its life expectancy. Many issues with the tub where many parts are no longer manufactured.</t>
  </si>
  <si>
    <t>Telfer Place - 2022 - Spa Room Tub</t>
  </si>
  <si>
    <t>P22-004145 - Line 1</t>
  </si>
  <si>
    <t>To replace an aging 20 year old Arjo tub that has reached the end of its life expectancy. Many issues with this tub and many parts are no longer manufactured.</t>
  </si>
  <si>
    <t>The Meadows - 2022 - Spa Tub Replacement</t>
  </si>
  <si>
    <t>REQ-2022-004226</t>
  </si>
  <si>
    <t>The Village Seniors - 2022 - Spa Room Tub</t>
  </si>
  <si>
    <t>P22-004363 - Line 2</t>
  </si>
  <si>
    <t>Suite 2-420 Refresh</t>
  </si>
  <si>
    <t>P22-004363 - Line 1</t>
  </si>
  <si>
    <t>Suite 2-420 Refresh Additional Scope</t>
  </si>
  <si>
    <t>P22-004362 - Line 2</t>
  </si>
  <si>
    <t>Suite 1-303 Refresh</t>
  </si>
  <si>
    <t>P22-004362 - Line 1</t>
  </si>
  <si>
    <t>Suite 1-303 Refresh Additional Scope</t>
  </si>
  <si>
    <t>P22-004128 - Line 1</t>
  </si>
  <si>
    <t>Suite 2-707</t>
  </si>
  <si>
    <t>P22-004942 - Line 1</t>
  </si>
  <si>
    <t>Suite 2-617 Refresh</t>
  </si>
  <si>
    <t>P22-004129 - Line 1</t>
  </si>
  <si>
    <t>Suite 2-407 Refresh</t>
  </si>
  <si>
    <t>P22-005929 - Line 1</t>
  </si>
  <si>
    <t>Strategic renovation interior design</t>
  </si>
  <si>
    <t>Forest Hill - 2022 - Public Space Renovation</t>
  </si>
  <si>
    <t>P22-004739 - Line 1</t>
  </si>
  <si>
    <t>Water loss Dec 26th, frozen hydronic heating pipe in Library froze during extreme cold weather, and released causing extensive damage to library and reception below.</t>
  </si>
  <si>
    <t>The Edgemont - 2022 - Dec 26th Water Loss (Library &amp; Reception)</t>
  </si>
  <si>
    <t>P22-004738 - Line 1</t>
  </si>
  <si>
    <t>P22-005928 - Line 1</t>
  </si>
  <si>
    <t>Leaside - 2022 - Special Project</t>
  </si>
  <si>
    <t>P22-004442 - Line 1</t>
  </si>
  <si>
    <t>Expansion tank replacement located in mechanical room. 
Current unit has failed, leaking water through hole in bottom of tank. Further failure could result in loss of heating for the Building.</t>
  </si>
  <si>
    <t>Crofton Manor - 2022 - Plumbing</t>
  </si>
  <si>
    <t>P22-004127 - Line 1</t>
  </si>
  <si>
    <t>Suite 2-419 Refresh</t>
  </si>
  <si>
    <t>10339 Our Parents’ Home</t>
  </si>
  <si>
    <t>P22-004242 - Line 1</t>
  </si>
  <si>
    <t>Repairs to 3rd floor balcony, as required to repair delamination of surface concrete/paint.</t>
  </si>
  <si>
    <t>Our Parents Home - 2022 - Balconies</t>
  </si>
  <si>
    <t>P22-004241 - Line 1</t>
  </si>
  <si>
    <t>Repairs and waterproofing to underground parking structure.</t>
  </si>
  <si>
    <t>Building - Parking Underground - Budgeted</t>
  </si>
  <si>
    <t>Our Parents Home - 2022 - Parking Lot Study</t>
  </si>
  <si>
    <t>P22-004160 - Line 1</t>
  </si>
  <si>
    <t>Bradgate Arms - Banner Flag Signs for Existing Structure</t>
  </si>
  <si>
    <t>P22-004563 - Line 1</t>
  </si>
  <si>
    <t>Suite 2 Reno  Additional Scope Future resident moving in on March 10, 2022.</t>
  </si>
  <si>
    <t>P22-004563 - Line 2</t>
  </si>
  <si>
    <t>Suite  2 Reno Future resident moving in on March 10, 2022.</t>
  </si>
  <si>
    <t>P22-004172 - Line 1</t>
  </si>
  <si>
    <t>Replacement of the water damaged Motor Starter and Safety Disconnect Switch on Heating Pump 8,</t>
  </si>
  <si>
    <t>P22-004175 - Line 1</t>
  </si>
  <si>
    <t>Replacement of closet doors in resident rooms - Carried over from 2021. 100% Completion to date.</t>
  </si>
  <si>
    <t>The Franklin - 2022 - Illuminated Sign Panel</t>
  </si>
  <si>
    <t>REQ-2022-004343</t>
  </si>
  <si>
    <t>Mount Royal Care Centre - 2022 - Beds &amp; Mattresses</t>
  </si>
  <si>
    <t>P22-004432 - Line 1</t>
  </si>
  <si>
    <t>Humber Valley - 2022 - MUA -1 Motor - Replacement of motor on MUA - 1 . More 10 yrs</t>
  </si>
  <si>
    <t>Humber Valley - 2022 - MUA #1 Motor</t>
  </si>
  <si>
    <t>P22-004375 - Line 1</t>
  </si>
  <si>
    <t>Longfields-2022- Kitchen MUA blower assembly replacement . More 10 yrs work already completed .Mat A Good morning Franco,
This would be ok for capital.</t>
  </si>
  <si>
    <t>Longfields - 2022 - Kitchen MUA (Blower Motor Assembly)</t>
  </si>
  <si>
    <t>P22-004455 - Line 1</t>
  </si>
  <si>
    <t>Westside- 2022-  Dining room fan coil repairs . More 10 yrs</t>
  </si>
  <si>
    <t>Westside - 2022 -  Fan Coil (Dining Room)</t>
  </si>
  <si>
    <t>P22-004452 - Line 1</t>
  </si>
  <si>
    <t>Westside- 2022- Receiving area heater fan coil replacement  . More 10 yrs</t>
  </si>
  <si>
    <t>Westside - 2022 -  Heater (Receiving Area)</t>
  </si>
  <si>
    <t>P22-004248 - Line 1</t>
  </si>
  <si>
    <t>As requested by site management, urgent replacement of beds and mattresses.</t>
  </si>
  <si>
    <t>P22-004755 - Line 1</t>
  </si>
  <si>
    <t>To replace the current failed 20 year old Kitchen Steamer that is too old to replace parts. Must replace.</t>
  </si>
  <si>
    <t>The Meadows - 2022 - Kitchen FF&amp;E</t>
  </si>
  <si>
    <t>10057 Parkwood Court</t>
  </si>
  <si>
    <t>Dinah Higley (Terminated)</t>
  </si>
  <si>
    <t>P22-004408 - Line 1</t>
  </si>
  <si>
    <t>Suite 104 Reno</t>
  </si>
  <si>
    <t>Parkwood Court - 2022 - In-Suite Renovations</t>
  </si>
  <si>
    <t>P22-004564 - Line 1</t>
  </si>
  <si>
    <t>10087 Granite Landing - Revera</t>
  </si>
  <si>
    <t>Revera RET</t>
  </si>
  <si>
    <t>REQ-2022-004385</t>
  </si>
  <si>
    <t>Granite Landing - 2022 - HVAC (AC Coil)</t>
  </si>
  <si>
    <t>P22-004409 - Line 1</t>
  </si>
  <si>
    <t>P22-004565 - Line 1</t>
  </si>
  <si>
    <t>Suite 242 Reno</t>
  </si>
  <si>
    <t>P22-004411 - Line 1</t>
  </si>
  <si>
    <t>Suite 244 Reno</t>
  </si>
  <si>
    <t>P22-004449 - Line 1</t>
  </si>
  <si>
    <t>Westside - 2022-Expansion Tank replacement . more 10 yrs</t>
  </si>
  <si>
    <t>Westside - 2022-Expansion Tank replacement</t>
  </si>
  <si>
    <t>P22-004466 - Line 1</t>
  </si>
  <si>
    <t>Suite 331 Reno Fridge</t>
  </si>
  <si>
    <t>P22-004466 - Line 3</t>
  </si>
  <si>
    <t>Suite 331 Reno Microwave</t>
  </si>
  <si>
    <t>P22-004466 - Line 4</t>
  </si>
  <si>
    <t>Suite 331 Reno Full bathroom with shower, full kitchenette, patch/paint, flooring, blinds, thermostat, bathroom exhaust.</t>
  </si>
  <si>
    <t>P22-004466 - Line 2</t>
  </si>
  <si>
    <t>P22-004469 - Line 2</t>
  </si>
  <si>
    <t>Suite 408 Reno Studio Carpet Replacement only</t>
  </si>
  <si>
    <t>P22-004469 - Line 1</t>
  </si>
  <si>
    <t>Suite 408 Reno Additional Scope
Carpet Base</t>
  </si>
  <si>
    <t>P22-004470 - Line 1</t>
  </si>
  <si>
    <t>Suite 423 Reno Additional Scope</t>
  </si>
  <si>
    <t>P22-004470 - Line 2</t>
  </si>
  <si>
    <t>Suite 423 Reno One bedroom, Paint and Carpet and  . (carpet only required in bedroom)
Suite has been leased</t>
  </si>
  <si>
    <t>P22-005924 - Line 1</t>
  </si>
  <si>
    <t>Suite 150 Reno Fridge</t>
  </si>
  <si>
    <t>P22-005924 - Line 2</t>
  </si>
  <si>
    <t>P22-005924 - Line 3</t>
  </si>
  <si>
    <t>Suite 150 Reno Paint, Ceiling Damage, Floor, Cabinet</t>
  </si>
  <si>
    <t>P22-004349 - Line 1</t>
  </si>
  <si>
    <t>New Lifts and slings</t>
  </si>
  <si>
    <t>Royal City Manor - 2022 - Nursing FF&amp;E</t>
  </si>
  <si>
    <t>P22-004316 - Line 1</t>
  </si>
  <si>
    <t>10838 - Wooden retaining wall Replacement</t>
  </si>
  <si>
    <t>Landscaping Features (Capital)</t>
  </si>
  <si>
    <t>Whitecliff - 2022 - Landscaping</t>
  </si>
  <si>
    <t>P22-005000 - Line 1</t>
  </si>
  <si>
    <t>$160K Funded by VCH (Vancouver Coastal Health) 
252,000 BTU/h cooling capacity upgrade</t>
  </si>
  <si>
    <t>Arbutus - 2022 - Cooling Upgrades (Funded)</t>
  </si>
  <si>
    <t>REQ-2022-004472</t>
  </si>
  <si>
    <t>P22-005425 - Line 1</t>
  </si>
  <si>
    <t>Strategic renovation site measurement services</t>
  </si>
  <si>
    <t>P22-005483 - Line 1</t>
  </si>
  <si>
    <t>P22-004506 - Line 1</t>
  </si>
  <si>
    <t>Suite 115 Reno Paint, Flooring</t>
  </si>
  <si>
    <t>P22-004964 - Line 1</t>
  </si>
  <si>
    <t>Suite 319 Reno Fridge Additional Scope</t>
  </si>
  <si>
    <t>P22-004964 - Line 3</t>
  </si>
  <si>
    <t>Suite 319 Reno</t>
  </si>
  <si>
    <t>P22-004964 - Line 2</t>
  </si>
  <si>
    <t>Suite 319 Reno Additional Scope</t>
  </si>
  <si>
    <t>P22-004413 - Line 1</t>
  </si>
  <si>
    <t>Grease trap replacement</t>
  </si>
  <si>
    <t>Whitecliff - 2022 - Grease Trap</t>
  </si>
  <si>
    <t>P22-004885 - Line 1</t>
  </si>
  <si>
    <t>10831 - Paint cedar Fence 8065ft</t>
  </si>
  <si>
    <t>Whitecliff - 2022 - Fence</t>
  </si>
  <si>
    <t>P22-004965 - Line 1</t>
  </si>
  <si>
    <t>Suite 320 Reno Fridge Additional Scope</t>
  </si>
  <si>
    <t>P22-004965 - Line 3</t>
  </si>
  <si>
    <t>Suite 320 Reno</t>
  </si>
  <si>
    <t>P22-004965 - Line 2</t>
  </si>
  <si>
    <t>Suite 320 Reno Additional Scope</t>
  </si>
  <si>
    <t>P22-004966 - Line 2</t>
  </si>
  <si>
    <t>Suite 323 Reno Fridge</t>
  </si>
  <si>
    <t>P22-004966 - Line 3</t>
  </si>
  <si>
    <t>Suite 323 Reno</t>
  </si>
  <si>
    <t>P22-004966 - Line 1</t>
  </si>
  <si>
    <t>P22-004529 - Line 1</t>
  </si>
  <si>
    <t>Replacement and calibration of failed CO sensor in parkade ventilation controls system</t>
  </si>
  <si>
    <t>The Churchill - 2022 - Parkade CO Sensors</t>
  </si>
  <si>
    <t>P22-004682 - Line 1</t>
  </si>
  <si>
    <t>Suite 418 Reno Fridge</t>
  </si>
  <si>
    <t>P22-004682 - Line 3</t>
  </si>
  <si>
    <t>Suite 418 Reno</t>
  </si>
  <si>
    <t>P22-004682 - Line 2</t>
  </si>
  <si>
    <t>Suite 418 Reno Additional Scope</t>
  </si>
  <si>
    <t>P22-004505 - Line 1</t>
  </si>
  <si>
    <t>Supply and install kitchen water softener.</t>
  </si>
  <si>
    <t>Our Parents Home - 2022 - Water Softener</t>
  </si>
  <si>
    <t>Brenda Dennis</t>
  </si>
  <si>
    <t>P22-004509 - Line 1</t>
  </si>
  <si>
    <t>Suite 318 Reno</t>
  </si>
  <si>
    <t>Riverbend Place - 2022 - In-Suite Renovations</t>
  </si>
  <si>
    <t>P22-004504 - Line 2</t>
  </si>
  <si>
    <t>Suite 306 Refresh Paint</t>
  </si>
  <si>
    <t>P22-004504 - Line 1</t>
  </si>
  <si>
    <t>Suite 306 Refresh Additional Scope</t>
  </si>
  <si>
    <t>P22-004562 - Line 1</t>
  </si>
  <si>
    <t>Suite 311 Reno Additional Scope - Studio</t>
  </si>
  <si>
    <t>P22-004562 - Line 2</t>
  </si>
  <si>
    <t>Suite 311 Reno 
Paint, Flooring
Studio</t>
  </si>
  <si>
    <t>P22-004503 - Line 1</t>
  </si>
  <si>
    <t>Suite 412 Reno Additional Scope</t>
  </si>
  <si>
    <t>P22-004503 - Line 2</t>
  </si>
  <si>
    <t>Suite 412 Reno Paint, Flooring</t>
  </si>
  <si>
    <t>P22-004502 - Line 1</t>
  </si>
  <si>
    <t>Suite 425 Reno Additional Scope</t>
  </si>
  <si>
    <t>P22-004502 - Line 2</t>
  </si>
  <si>
    <t>Suite 425 Reno Paint, Flooring</t>
  </si>
  <si>
    <t>P22-004530 - Line 1</t>
  </si>
  <si>
    <t>Supply and install automatic door openers to laundry rooms.</t>
  </si>
  <si>
    <t>The Churchill - 2022 - Fire Doors</t>
  </si>
  <si>
    <t>P22-005368 - Line 1</t>
  </si>
  <si>
    <t>10295 - Courtyard resurfacing</t>
  </si>
  <si>
    <t>Hollyburn House - 2022 - Asphalt Paving</t>
  </si>
  <si>
    <t>P22-004500 - Line 1</t>
  </si>
  <si>
    <t>Remove and replace deteriorating and cracked fire bricks</t>
  </si>
  <si>
    <t>Fleetwood Villa - 2022 - Boiler</t>
  </si>
  <si>
    <t>P22-004508 - Line 1</t>
  </si>
  <si>
    <t>Westney Gardens - Sump pit pump relief valve replacement  . More 3 yrs</t>
  </si>
  <si>
    <t>Westney Gardens -2022 - Sump pit pump  relief valve</t>
  </si>
  <si>
    <t>P22-005211 - Line 2</t>
  </si>
  <si>
    <t>Suite 405 Reno Fridge</t>
  </si>
  <si>
    <t>P22-005211 - Line 1</t>
  </si>
  <si>
    <t>P22-005063 - Line 2</t>
  </si>
  <si>
    <t>P22-005063 - Line 1</t>
  </si>
  <si>
    <t>Suite 130 Reno Additional Scope</t>
  </si>
  <si>
    <t>P22-004465 - Line 1</t>
  </si>
  <si>
    <t>Replacement of (122) smoke detectors &amp; (2) duct detectors, as per City of Edmonton deficiency notation on Fire Prevention Inspection report (Sept 22/2021)</t>
  </si>
  <si>
    <t>South Terrace - 2022 - Fire Alarm Device Replacement</t>
  </si>
  <si>
    <t>LE1040 Carlingview Manor Operating Inc</t>
  </si>
  <si>
    <t>P22-004931 - Line 1</t>
  </si>
  <si>
    <t>Carling View - 2022-Robo Blixer  Purchase x2. More 10 yrs</t>
  </si>
  <si>
    <t>Carlingview - 2022 - Blixer x 2</t>
  </si>
  <si>
    <t>P22-004588 - Line 1</t>
  </si>
  <si>
    <t>Replacement of failed grease trap, kitchen.</t>
  </si>
  <si>
    <t>Building - Plumbing</t>
  </si>
  <si>
    <t>Our Parents Home - 2022 - Grease Trap Replacement</t>
  </si>
  <si>
    <t>P22-004815 - Line 1</t>
  </si>
  <si>
    <t>Suite 223 Refresh
Paint</t>
  </si>
  <si>
    <t>P22-005140 - Line 1</t>
  </si>
  <si>
    <t>To replace the 20 year old failed Laundry Room Ductless Split AC unit. The fan coil and condenser failed just at the end of the cooling season in 2021. The cost to replace the parts is half of what a new unit would cost. Can't put new parts into a 20 year old AC unit.</t>
  </si>
  <si>
    <t>P22-005600 - Line 1</t>
  </si>
  <si>
    <t>Phase 1 (2022)of 2 (2023) -To replace the failed 20 year old shingles on 80% of the building. There have been many recorded leaks and interior damages have resulted. There are shingle patches all over the roof to hold us until this project starts.</t>
  </si>
  <si>
    <t>Winbourne Park - 2022 - Roof Replacement</t>
  </si>
  <si>
    <t>P22-004624 - Line 1</t>
  </si>
  <si>
    <t>To replace the current failed vacuum steamer.</t>
  </si>
  <si>
    <t>Oak Terrace - 2022 - Vacuum Steamer.</t>
  </si>
  <si>
    <t>P22-004646 - Line 1</t>
  </si>
  <si>
    <t>To replace 2 Servery countertops that have failed. The laminate has cracked, broke, where some pieces are now missing. Infection control. Public Health will "cite" us if not rectified.</t>
  </si>
  <si>
    <t>Dining Room - Unbudgeted</t>
  </si>
  <si>
    <t>Columbia Forest - 2022 - Servery Countertops (2)</t>
  </si>
  <si>
    <t>P22-005236 - Line 1</t>
  </si>
  <si>
    <t>To replace the Fridge &amp; Freezer utility water cooled consumption condensers out of the Kitchen to air cooled installed on the roof. The home will save thousands of dollars on yearly water consumption with this conversion.</t>
  </si>
  <si>
    <t>Kitchen (Walk-in Freezer/Fridge Parts) - Unbudgeted</t>
  </si>
  <si>
    <t>Summit Place - 2022 - Fridge/Freezer Condensers.</t>
  </si>
  <si>
    <t>P22-004620 - Line 1</t>
  </si>
  <si>
    <t>To provide 4 adaptive Dining Room tables to provide a more pleasurable meal experience for residents that have challenges when it comes to eating meals.</t>
  </si>
  <si>
    <t>Blenheim - 2022 - Dining Room FF&amp;E</t>
  </si>
  <si>
    <t>P22-004785 - Line 1</t>
  </si>
  <si>
    <t>To add a heated cambro cart to the Kitchen. This will be used to deliver hot in-room meal service to residents that cannot come to the Dining Room. Resident complaints of cold food by the time from the Kitchen to their rooms.</t>
  </si>
  <si>
    <t>Blenheim  - 2022 - Kitchen FF&amp;E</t>
  </si>
  <si>
    <t>P22-005238 - Line 1</t>
  </si>
  <si>
    <t>To replace two (2) aging Arjo tubs (25 years old) that have reached the end of their life expectancy. Parts are very scarce and the units keep breaking down.</t>
  </si>
  <si>
    <t>Forest Heights - 2022 - Tub Replacement</t>
  </si>
  <si>
    <t>P22-004811 - Line 1</t>
  </si>
  <si>
    <t>To complete the final Phase of the shingle roof replacement project that has been happening over the past 5 years. This last sections must be replaced. Starting to have interior water leaks. The shingles have disintegrated into granular dust.</t>
  </si>
  <si>
    <t>McGarrell Place - 2022 - Roof</t>
  </si>
  <si>
    <t>P22-004816 - Line 1</t>
  </si>
  <si>
    <t>To replace the failed ice machine in the Servery. Too old to replace parts.</t>
  </si>
  <si>
    <t>MacKenzie Place - 2022 - Ice Machine</t>
  </si>
  <si>
    <t>P22-004886 - Line 1</t>
  </si>
  <si>
    <t>To install Acrovyn wall protection on the walls of the North and East Corridors from the top of the baseboard to the underside of the handrail. This will save funds from ever performing drywall repairs and painting again. So much wall damage from the lifts and wheelchairs.</t>
  </si>
  <si>
    <t>Corridors - Unbudgeted</t>
  </si>
  <si>
    <t>Sumac Lodge - 2022 - Corridor Wall Protection</t>
  </si>
  <si>
    <t>LE1045 Hanover Operating Inc</t>
  </si>
  <si>
    <t>Dylan Subject</t>
  </si>
  <si>
    <t>P22-004702 - Line 1</t>
  </si>
  <si>
    <t>Suite 4015 Reno 
Full Renovation of Apartment 4015 including removal of existing bathroom tub, vanity, toilet and replacement. Removal of existing carpet and vinyl and replacement. Removal of existing kitchen and replacement, new paint in all rooms. Full renovation.</t>
  </si>
  <si>
    <t>The Village Senoirs - 2022 - In-Suite Renovations</t>
  </si>
  <si>
    <t>P22-004701 - Line 1</t>
  </si>
  <si>
    <t>Suite 161 Reno   paint, Flooring requires new carpet and new paint - old carpet badly stained. Walls marked up. Current paint old and faded.</t>
  </si>
  <si>
    <t>P22-004700 - Line 1</t>
  </si>
  <si>
    <t>Suite 163 Reno Paint, Bathroom Flooring.  Walls marked up badly and bathroom floor damaged and very dated.</t>
  </si>
  <si>
    <t>P22-004805 - Line 1</t>
  </si>
  <si>
    <t>Arbour Height's - 2022 - Shower room  # 150 . Refresh the space ..replace broken  floor and wall tile and patch and paint . More 10 yrs</t>
  </si>
  <si>
    <t>Arbour Heights - 2022 - Shower Room barriers</t>
  </si>
  <si>
    <t>P22-004911 - Line 2</t>
  </si>
  <si>
    <t>Suite 336 Reno Fridge</t>
  </si>
  <si>
    <t>P22-004911 - Line 1</t>
  </si>
  <si>
    <t>Suite 336 Reno</t>
  </si>
  <si>
    <t>LE2521 Stoneridge Manor Redev LP</t>
  </si>
  <si>
    <t>REQ-2022-004801</t>
  </si>
  <si>
    <t>Toni Chamoun</t>
  </si>
  <si>
    <t>P22-004969 - Line 1</t>
  </si>
  <si>
    <t>Provide a VingCard Access Control System including the maglocks and electric strikes (only for the doors with card readers on them). KR Communications to supply, install and verify equipment. Electrical Contractor responsible for rough-in/back boxes/ jhooks/ conduit/ raceways/ firestopping/ 120V connections. Any elevator contractor work that may be required is not included. Site to provide remote connectivity.</t>
  </si>
  <si>
    <t>CA Developments - Construction</t>
  </si>
  <si>
    <t>Stoneridge Redevelopment - IT</t>
  </si>
  <si>
    <t>P22-005638 - Line 1</t>
  </si>
  <si>
    <t>Microwave</t>
  </si>
  <si>
    <t>Westney Gardens - 2022 - Microwave</t>
  </si>
  <si>
    <t>P22-005526 - Line 1</t>
  </si>
  <si>
    <t>Freight Charge for 
Seal Shield Silver Storm Waterproof - keyboard &amp; Mouse</t>
  </si>
  <si>
    <t>P22-005422 - Line 1</t>
  </si>
  <si>
    <t>Freight Charge
Seal Shield Silver Storm Waterproof - keyboard &amp; Mouse</t>
  </si>
  <si>
    <t>P22-005525 - Line 1</t>
  </si>
  <si>
    <t>Freight Charges
Seal Shield Silver Storm Waterproof - keyboard &amp; Keyboard</t>
  </si>
  <si>
    <t>P22-006693 - Line 1</t>
  </si>
  <si>
    <t>EMERGENCY: Fire panel installed in 2011 has failed and needs immediate replacement.</t>
  </si>
  <si>
    <t>Fire Life Safety - Access/Security - Unbudgeted</t>
  </si>
  <si>
    <t>Appleby Place - 2022 - FAP Replacement</t>
  </si>
  <si>
    <t>Mike Mclean</t>
  </si>
  <si>
    <t>P22-005061 - Line 1</t>
  </si>
  <si>
    <t>Suite 108 Reno</t>
  </si>
  <si>
    <t>P22-006016 - Line 3</t>
  </si>
  <si>
    <t>Service is for the supply and install of four mirrors and framing in the dining room.</t>
  </si>
  <si>
    <t>Bradgate Arms - Multi Yr - Amenity Space Renovation</t>
  </si>
  <si>
    <t>P22-006016 - Line 1</t>
  </si>
  <si>
    <t>Quote for two way swing door option</t>
  </si>
  <si>
    <t>P22-006016 - Line 2</t>
  </si>
  <si>
    <t>Vinyl covering application in the library</t>
  </si>
  <si>
    <t>REQ-2022-004924</t>
  </si>
  <si>
    <t>P22-005126 - Line 1</t>
  </si>
  <si>
    <t>Suite 705 Reno Fridge Additional Scope</t>
  </si>
  <si>
    <t>P22-005126 - Line 3</t>
  </si>
  <si>
    <t>Suite 705 Reno Microwave</t>
  </si>
  <si>
    <t>P22-005126 - Line 2</t>
  </si>
  <si>
    <t>Suite 705 Reno Paint, Flooring</t>
  </si>
  <si>
    <t>10081 The Bentley Swift Current</t>
  </si>
  <si>
    <t>P22-005443 - Line 1</t>
  </si>
  <si>
    <t>The Bentley Swift Current - 2022 - PTAC - The site has 5 units currently down and all are around the same age (19yrs). Due to remote location, they keep an inventory on hand for emergency situations. The site installs the units in house as required. The project includes 12 PTAC units supply only.</t>
  </si>
  <si>
    <t>The Bentley Swift Current - 2022 - PTACs</t>
  </si>
  <si>
    <t>P22-005627 - Line 1</t>
  </si>
  <si>
    <t>The Bentley Yorkton - 2022 - PTAC - This project covers 12 PTAC units and 4 control boards or current inventory. The site is a remote location and will replace the 20yr old PTAC units as needed. They keep some extra inventory on site to respond to emergency situations. The site cuurently have 6 units that require replacement or repair.</t>
  </si>
  <si>
    <t>The Bentley Yorkton - 2022 - PTACs</t>
  </si>
  <si>
    <t>P22-005442 - Line 1</t>
  </si>
  <si>
    <t>Renaissance - 2022 - Fire Panel - The CPU in the fire panel failed and the system was taken off line as a result. Troy was able to supple the site with a temp CPU and programmed until we are able to provide a PO for the replacement panel. The age of the assit is approx 25yrs old and the parts are now obsolete. All documented on the quote attached.</t>
  </si>
  <si>
    <t>P22-005376 - Line 1</t>
  </si>
  <si>
    <t>The Franklin - 2022 - Elevator Door Operators - This is a continuation from 2021. P21-035040 was created last year for the deposit so parts could be ordered. Replacing elevator door operators on main elevator. Approx age of the asset is 23yrs.</t>
  </si>
  <si>
    <t>The Franklin - 2022 - Elevator Door Operators</t>
  </si>
  <si>
    <t>10193 Charleswood Care Centre</t>
  </si>
  <si>
    <t>P22-005408 - Line 1</t>
  </si>
  <si>
    <t>Charleswood - 2022 - DDC Controls - 30040 - To support the chiller's operations. Upon invensigation, we discovered the software for the DDC controls was not working and the site couldnt adjust the temps unless the manually completed this at the chiller. The upgrade will allow new software to be compatible and allow the site to remotely adjust the system. Current age of asset is 15yrs</t>
  </si>
  <si>
    <t>Mechanical System - HVAC Chiller - Budgeted</t>
  </si>
  <si>
    <t>Charleswood - 2022 - DDC Controls</t>
  </si>
  <si>
    <t>P22-006343 - Line 1</t>
  </si>
  <si>
    <t>The Annex Awning Reskinning &amp; Aluminum Letters Replacement</t>
  </si>
  <si>
    <t>The Annex - 2022 - Signage</t>
  </si>
  <si>
    <t>P22-005186 - Line 1</t>
  </si>
  <si>
    <t>Sara Vista -  Soffit and Cladding Repairs</t>
  </si>
  <si>
    <t>Sara Vista - 2022 - Soffit Replacement</t>
  </si>
  <si>
    <t>P22-005536 - Line 1</t>
  </si>
  <si>
    <t>The Edgemont - Flood on 3rd Floor Library</t>
  </si>
  <si>
    <t>Edgemont - 2022 - Water Loss</t>
  </si>
  <si>
    <t>P22-005535 - Line 1</t>
  </si>
  <si>
    <t>REQ-2022-004973</t>
  </si>
  <si>
    <t>P22-004941 - Line 1</t>
  </si>
  <si>
    <t>Suite 404 Refresh
Paint</t>
  </si>
  <si>
    <t>REQ-2022-004974</t>
  </si>
  <si>
    <t>P22-005013 - Line 1</t>
  </si>
  <si>
    <t>Suite 224 Reno
Paint, Carpet</t>
  </si>
  <si>
    <t>REQ-2022-004977</t>
  </si>
  <si>
    <t>P22-005017 - Line 1</t>
  </si>
  <si>
    <t>Suite 219 Reno
Paint, Carpet</t>
  </si>
  <si>
    <t>REQ-2022-004981</t>
  </si>
  <si>
    <t>P22-005016 - Line 1</t>
  </si>
  <si>
    <t>Suite 308 Reno Paint, Carpet</t>
  </si>
  <si>
    <t>REQ-2022-004985</t>
  </si>
  <si>
    <t>P22-005015 - Line 1</t>
  </si>
  <si>
    <t>Suite 413 Reno Paint, Carpet</t>
  </si>
  <si>
    <t>REQ-2022-004988</t>
  </si>
  <si>
    <t>SaraVista - 2022 - Kitchen FF&amp;E</t>
  </si>
  <si>
    <t>REQ-2022-004993</t>
  </si>
  <si>
    <t>P22-005014 - Line 1</t>
  </si>
  <si>
    <t>Suite 322 Reno
Paint, Carpet</t>
  </si>
  <si>
    <t>P22-005064 - Line 1</t>
  </si>
  <si>
    <t>Suite 12 Reno Additional Scope</t>
  </si>
  <si>
    <t>P22-005064 - Line 2</t>
  </si>
  <si>
    <t>Suite 12 Reno</t>
  </si>
  <si>
    <t>P22-005042 - Line 1</t>
  </si>
  <si>
    <t>Suite 113 Reno Additional Scope</t>
  </si>
  <si>
    <t>P22-005042 - Line 2</t>
  </si>
  <si>
    <t>Suite 113 Reno</t>
  </si>
  <si>
    <t>Tracy Emmerson (On Leave)</t>
  </si>
  <si>
    <t>P22-004910 - Line 2</t>
  </si>
  <si>
    <t>Suite 213 Reno including Paint, Carpet, Lino and New Bathroom Fixtures</t>
  </si>
  <si>
    <t>The Bentley Swift Current - 2022 - In-Suite Renovations</t>
  </si>
  <si>
    <t>P22-004910 - Line 1</t>
  </si>
  <si>
    <t>P22-004909 - Line 2</t>
  </si>
  <si>
    <t>Suite 110 Reno including Paint, Carpet, Lino and Bathtub Fixtures.  Hide CCTV cable running through entrance and down west side of kitchen/living area</t>
  </si>
  <si>
    <t>P22-004909 - Line 1</t>
  </si>
  <si>
    <t>Suite 110 Reno Additional Scope</t>
  </si>
  <si>
    <t>P22-004908 - Line 2</t>
  </si>
  <si>
    <t>Suite 221 Reno including Paint, Carpet, Lino and Shower Fixture.  Touch up paint of cabinets</t>
  </si>
  <si>
    <t>P22-004908 - Line 1</t>
  </si>
  <si>
    <t>P22-005008 - Line 2</t>
  </si>
  <si>
    <t>Suite 330 Reno to include Paint, Carpet, Lino and Blinds</t>
  </si>
  <si>
    <t>P22-005008 - Line 1</t>
  </si>
  <si>
    <t>Suite 330 Reno Additional Scope</t>
  </si>
  <si>
    <t>P22-004907 - Line 2</t>
  </si>
  <si>
    <t>Suite 105 Reno  to include Paint, Carpet, Lino and Blinds</t>
  </si>
  <si>
    <t>P22-004907 - Line 1</t>
  </si>
  <si>
    <t>Suite 105 Reno Additional Scope</t>
  </si>
  <si>
    <t>P22-005065 - Line 2</t>
  </si>
  <si>
    <t>Suite 142 Reno Paint2, Carpet, Lino</t>
  </si>
  <si>
    <t>P22-005065 - Line 1</t>
  </si>
  <si>
    <t>P22-005066 - Line 2</t>
  </si>
  <si>
    <t>Suite 241 Reno Paint, Carpet, Lino</t>
  </si>
  <si>
    <t>P22-005066 - Line 1</t>
  </si>
  <si>
    <t>Suite 241 Reno Additional Scope</t>
  </si>
  <si>
    <t>P22-005067 - Line 2</t>
  </si>
  <si>
    <t>Suite 242 Reno Paint, Carpet, Lino</t>
  </si>
  <si>
    <t>P22-005067 - Line 1</t>
  </si>
  <si>
    <t>Suite 242 Reno Additional Scope</t>
  </si>
  <si>
    <t>LE3096 HCN-Revera Lessee (Manoir Lafontaine) LP</t>
  </si>
  <si>
    <t>REQ-2022-005024</t>
  </si>
  <si>
    <t>Renaissance - 2022 - Laundry Replacement</t>
  </si>
  <si>
    <t>REQ-2022-005025</t>
  </si>
  <si>
    <t>P22-005432 - Line 1</t>
  </si>
  <si>
    <t>Kildonan - 2022 - Crawl Space Heater - Upon inspection. It was identified that the heater in the crawl space had died and required replacement to avoid frozen pipes (sprinkler system) The heater was approx 25yrs old and located in the main crawl space area.</t>
  </si>
  <si>
    <t>Kildonan - 2022 - Crawl Space Heater</t>
  </si>
  <si>
    <t>P22-005320 - Line 1</t>
  </si>
  <si>
    <t>Green Falls Landing - 2022 - Kitchen MUA - PLC controller requires replacement to communicate  properly to the exsisting system. All Season has provided a quote and can ensure installation asap. All season is the main PM contractor for the site. The age of asset is 4yrs.</t>
  </si>
  <si>
    <t>Green Falls Landing - 2022 - Kitchen MUA</t>
  </si>
  <si>
    <t>P22-005321 - Line 1</t>
  </si>
  <si>
    <t>The Bentley Moose Jaw - 2022 - Garbuartor replacement. The exsisting garburator failed causing a blockage in the drain pipe. The site had the line cleared and replaced the gaburator to ensure they didnt have a blockage again. The site is remote and their is only one mechcanical company who could repsond to the emergency. The age of asset is approx 17yrs.</t>
  </si>
  <si>
    <t>The Bentley Moose Jaw - 2022 - Garburator</t>
  </si>
  <si>
    <t>P22-005213 - Line 1</t>
  </si>
  <si>
    <t>bathroom rough in - commercial space</t>
  </si>
  <si>
    <t>P22-005925 - Line 1</t>
  </si>
  <si>
    <t>Diesel generator system upgrades
RJC retained in 2021, design &amp; tender completed. Execution in 2022.</t>
  </si>
  <si>
    <t>Briarfield Gardens- 2022 - Generator</t>
  </si>
  <si>
    <t>P22-005861 - Line 1</t>
  </si>
  <si>
    <t>Maples - 2022 - Roof - Shingle Replacement - Garland to tender, design and submit quotes, and PM the roof project ffrom start to finish. This is a single phase project and expected to be completed all this year.</t>
  </si>
  <si>
    <t>Maples - 2022 - Roof</t>
  </si>
  <si>
    <t>P22-005705 - Line 1</t>
  </si>
  <si>
    <t>The Bentley Swift Current - 2022 - Roof - Shingle Replacement - Garland to manage, design, and tender project and will be on-site as PM to ensure completion and provide support</t>
  </si>
  <si>
    <t>The Bentley Swift Current - 2022 - Roof</t>
  </si>
  <si>
    <t>P22-005706 - Line 1</t>
  </si>
  <si>
    <t>The Waverley and Rosewood - 2022 - Roof - Shingle Replacement - Final Phase. Garlard to design, tender, and manage the roof project to ensure efficencies and provide on site support</t>
  </si>
  <si>
    <t>The Waverley/Rosewood - 2022 - Roof</t>
  </si>
  <si>
    <t>P22-005248 - Line 1</t>
  </si>
  <si>
    <t>replace defective sump pump</t>
  </si>
  <si>
    <t>Maplecrest - 2022 - Sump Pump</t>
  </si>
  <si>
    <t>P22-005062 - Line 1</t>
  </si>
  <si>
    <t>Suite 308 (s) Apt Reno Paint,  Flooring</t>
  </si>
  <si>
    <t>P22-005228 - Line 1</t>
  </si>
  <si>
    <t>Sara Vista - Blixer</t>
  </si>
  <si>
    <t>P22-005413 - Line 1</t>
  </si>
  <si>
    <t>Oak Terrace - Scrape &amp; Pain Pit and Pit Steel</t>
  </si>
  <si>
    <t>Oak Terrace - 2022 - Elevator shaft</t>
  </si>
  <si>
    <t>P22-005570 - Line 1</t>
  </si>
  <si>
    <t>Aspen Ridge - Maglock Replacement</t>
  </si>
  <si>
    <t>Aspen Ridge - 2022 - Maglock Replacement</t>
  </si>
  <si>
    <t>LE3005 HCN-Revera Lessee (Forest Hill Place) LP</t>
  </si>
  <si>
    <t>P22-005282 - Line 1</t>
  </si>
  <si>
    <t>Replacement of resident laundry equipment</t>
  </si>
  <si>
    <t>Forest Hill - 2022 - X2 Resident washing machine</t>
  </si>
  <si>
    <t>P22-005149 - Line 1</t>
  </si>
  <si>
    <t>10210 Sandringham Care Centre</t>
  </si>
  <si>
    <t>P22-005602 - Line 1</t>
  </si>
  <si>
    <t>Walk-in freezer air cooled condenser conversion</t>
  </si>
  <si>
    <t>Kitchen (Walk-in Freezer/Fridge Parts) - Budgeted</t>
  </si>
  <si>
    <t>Sandringham - 2022 - HVAC</t>
  </si>
  <si>
    <t>P22-005023 - Line 1</t>
  </si>
  <si>
    <t>Suite 504 Reno Microwave</t>
  </si>
  <si>
    <t>P22-005023 - Line 2</t>
  </si>
  <si>
    <t>Suite 504 Reno Paint, Carpet in  Bedroom  and replace microwave</t>
  </si>
  <si>
    <t>REQ-2022-005125</t>
  </si>
  <si>
    <t>P22-005967 - Line 1</t>
  </si>
  <si>
    <t>Suite 243 Reno Additional Scope</t>
  </si>
  <si>
    <t>P22-005967 - Line 2</t>
  </si>
  <si>
    <t>Suite 243 Reno Paint, Carpet, Lino</t>
  </si>
  <si>
    <t>P22-005059 - Line 1</t>
  </si>
  <si>
    <t>Suite 251 Reno Additional Scope</t>
  </si>
  <si>
    <t>P22-005059 - Line 2</t>
  </si>
  <si>
    <t>Suite 251 Reno Paint, Carpet, Lino</t>
  </si>
  <si>
    <t>P22-005431 - Line 1</t>
  </si>
  <si>
    <t>Kildonan - 2022 - MUA-1 Repairs -  Requesting contingency funds.  - Repeated unit resets with all the temperature adjustments and monitoring the operation of the unit has not resolved the flame failure lockouts and supply air temperature drift issues that are shutting the unit down on low limit of late. The next step in resolving the 2 intermittent issues is to replace the flame safeguard controller (Fireye) and main unit control board (Gtrac) c/w discharge air sensor. Age of asset is approx 20yrs</t>
  </si>
  <si>
    <t>Kildonan - 2022 - MUA-1 Repairs</t>
  </si>
  <si>
    <t>P22-005322 - Line 1</t>
  </si>
  <si>
    <t>Description
Portsmouth - 2022 - Fire Dampers.  Requesting contingency funds to fund project.. The 5 year inspection needed to eb completed as per the fire inspector. Lowe Mechanical performed the inspection and have identified some that failed. The age of the asset is approx 20yrs old. There are some dampers and linkages that require replacement 4 dampers and linkages failed. Inspection report attached.</t>
  </si>
  <si>
    <t>Portsmouth - 2022 - Fire Dampers</t>
  </si>
  <si>
    <t>REQ-2022-005148</t>
  </si>
  <si>
    <t>P22-005123 - Line 1</t>
  </si>
  <si>
    <t>Holyrood, Fraser Health Funding, Beds &amp; Mattresses</t>
  </si>
  <si>
    <t>Holyrood - 2022 - Beds &amp; Mattresses (Funded)</t>
  </si>
  <si>
    <t>P22-005552 - Line 1</t>
  </si>
  <si>
    <t>To replace the 15 year old failing commercial washer #2. A service tech cannot provide any further service or parts replacement because it has reached its end of life. Cost too much to repair a unit of this age.</t>
  </si>
  <si>
    <t>Blenheim - 2022 - Laundry (Washer)</t>
  </si>
  <si>
    <t>REQ-2022-005154</t>
  </si>
  <si>
    <t>Mount Royal - 2022 - Security Upgrades</t>
  </si>
  <si>
    <t>P22-005032 - Line 1</t>
  </si>
  <si>
    <t>Suite 2-212 Refresh Paint</t>
  </si>
  <si>
    <t>P22-005626 - Line 1</t>
  </si>
  <si>
    <t>As per approved capital ESO project #10538, retrofit 139 penguin toilet replacements.</t>
  </si>
  <si>
    <t>Suite Renovation - ESO - Budgeted</t>
  </si>
  <si>
    <t>Riverbend - 2022 - Toilets</t>
  </si>
  <si>
    <t>LE3039 HCN-Revera Lessee (Westwood) LP</t>
  </si>
  <si>
    <t>REQ-2022-005177</t>
  </si>
  <si>
    <t>Charlie Graci [C]</t>
  </si>
  <si>
    <t>P22-005508 - Line 1</t>
  </si>
  <si>
    <t>The Churchill - Supply and install electrical circuits in 3rd and 4th floor electrical rooms for phone modems</t>
  </si>
  <si>
    <t>Phone - Capital</t>
  </si>
  <si>
    <t>2022 RET-JV-WT IT Resident Safety Telephone Capital</t>
  </si>
  <si>
    <t>P22-005593 - Line 1</t>
  </si>
  <si>
    <t>Update Fire Alarm Panel</t>
  </si>
  <si>
    <t>Sandringham - 2022 - Fire &amp; Life Safety</t>
  </si>
  <si>
    <t>P22-005043 - Line 1</t>
  </si>
  <si>
    <t>Suite1-206 Reno</t>
  </si>
  <si>
    <t>REQ-2022-005208</t>
  </si>
  <si>
    <t>Burloak - 2022 - Dry Sprinkler Replacement</t>
  </si>
  <si>
    <t>P22-005539 - Line 1</t>
  </si>
  <si>
    <t>Holyrood, Fraser Heath Funding for FF&amp;E</t>
  </si>
  <si>
    <t>Holyrood - 2022 - FF&amp;E (Funded)</t>
  </si>
  <si>
    <t>P22-005540 - Line 1</t>
  </si>
  <si>
    <t>REQ-2022-005216</t>
  </si>
  <si>
    <t>P22-005724 - Line 1</t>
  </si>
  <si>
    <t>Suite 309 Reno</t>
  </si>
  <si>
    <t>LE3087 HCN-Revera Lessee (Renaissance) LP</t>
  </si>
  <si>
    <t>P22-005957 - Line 1</t>
  </si>
  <si>
    <t>Renaissance - 2022 - Laundry - Replacing the washer and dryer on the 4th floor. Both washer and dryer cannot be repaired and Coinamatic supplied site with a replacement quote (Attached) and recommend we replace as both units on the 4th floor are now not working. Requesting contingency funds to support the sites request. Requesting contingency funds.</t>
  </si>
  <si>
    <t>P22-005719 - Line 1</t>
  </si>
  <si>
    <t>As per approved health authority funding ( Attached). Supply/ replacement of flooring, tub, furniture, scrubber.</t>
  </si>
  <si>
    <t>James Bay - 2022 - Island Health Funding</t>
  </si>
  <si>
    <t>P22-005718 - Line 1</t>
  </si>
  <si>
    <t>P22-005720 - Line 1</t>
  </si>
  <si>
    <t>P22-005721 - Line 1</t>
  </si>
  <si>
    <t>P22-005721 - Line 2</t>
  </si>
  <si>
    <t>P22-005721 - Line 3</t>
  </si>
  <si>
    <t>P22-005955 - Line 1</t>
  </si>
  <si>
    <t>Renaissance Interior Wayfinding - Add'l signs needed</t>
  </si>
  <si>
    <t>Renaissance - 2022 - Wayfinding</t>
  </si>
  <si>
    <t>P22-005349 - Line 1</t>
  </si>
  <si>
    <t>Suite 248/249 - Reno - fast move in date March 11/22</t>
  </si>
  <si>
    <t>P22-005372 - Line 2</t>
  </si>
  <si>
    <t>Suite 343 Reno Paint, Carpet, Lino</t>
  </si>
  <si>
    <t>P22-005372 - Line 1</t>
  </si>
  <si>
    <t>Suite 343 Reno Additional Scope</t>
  </si>
  <si>
    <t>P22-005968 - Line 2</t>
  </si>
  <si>
    <t>Suite 347 Reno Paint, Carpet, Lino</t>
  </si>
  <si>
    <t>P22-005968 - Line 1</t>
  </si>
  <si>
    <t>P22-005371 - Line 2</t>
  </si>
  <si>
    <t>Suite 361 Reno Paint, Carpet, Lino</t>
  </si>
  <si>
    <t>P22-005371 - Line 1</t>
  </si>
  <si>
    <t>Suite 361 Reno Additional Scope</t>
  </si>
  <si>
    <t>P22-005370 - Line 1</t>
  </si>
  <si>
    <t>Suite 381 Reno Fridge</t>
  </si>
  <si>
    <t>P22-005370 - Line 3</t>
  </si>
  <si>
    <t>Suite 381 Reno Paint, Carpet, Lino, Refrigerator</t>
  </si>
  <si>
    <t>P22-005370 - Line 2</t>
  </si>
  <si>
    <t>Suite 381 Reno Additional Scope</t>
  </si>
  <si>
    <t>P22-005369 - Line 2</t>
  </si>
  <si>
    <t>Suite 387 Reno Paint, Carpet, Lino</t>
  </si>
  <si>
    <t>P22-005369 - Line 1</t>
  </si>
  <si>
    <t>Suite 387 Reno Additional Scope</t>
  </si>
  <si>
    <t>P22-005305 - Line 2</t>
  </si>
  <si>
    <t>Suite 101 Reno Fridge</t>
  </si>
  <si>
    <t>P22-005305 - Line 1</t>
  </si>
  <si>
    <t>Suite 101 Reno</t>
  </si>
  <si>
    <t>P22-005117 - Line 1</t>
  </si>
  <si>
    <t>Suite 145 Refresh</t>
  </si>
  <si>
    <t>P22-005173 - Line 1</t>
  </si>
  <si>
    <t>Suite 135 Reno</t>
  </si>
  <si>
    <t>P22-005174 - Line 1</t>
  </si>
  <si>
    <t>P22-005119 - Line 1</t>
  </si>
  <si>
    <t>Suite 130 Refresh</t>
  </si>
  <si>
    <t>LE3077 HCN-Revera Lessee (Birkdale) LP</t>
  </si>
  <si>
    <t>REQ-2022-005268</t>
  </si>
  <si>
    <t>Jiaming Liang</t>
  </si>
  <si>
    <t>Kitchen ESO (Capital)</t>
  </si>
  <si>
    <t>HVAC - ESO - Budgeted</t>
  </si>
  <si>
    <t>Birkdale  - 2022 - Monitoring based Building Retro-commissioning</t>
  </si>
  <si>
    <t>REQ-2022-005272</t>
  </si>
  <si>
    <t>P22-005393 - Line 2</t>
  </si>
  <si>
    <t>Suite 419 Reno Paint, Carpet</t>
  </si>
  <si>
    <t>P22-005393 - Line 1</t>
  </si>
  <si>
    <t>Suite 419 Reno Additional Scope</t>
  </si>
  <si>
    <t>P22-005625 - Line 1</t>
  </si>
  <si>
    <t>Replace 3 existing commercial dryers w/ 2 x 75LB dryers. 
Units are at end of life &amp; cost to repair is comparable to replacing</t>
  </si>
  <si>
    <t>The Kensington Oakville - 2022 - Laundry FF&amp;E</t>
  </si>
  <si>
    <t>P22-005351 - Line 1</t>
  </si>
  <si>
    <t>Suite 320 Reno Microwave</t>
  </si>
  <si>
    <t>P22-005351 - Line 2</t>
  </si>
  <si>
    <t>P22-005351 - Line 3</t>
  </si>
  <si>
    <t>P22-005350 - Line 1</t>
  </si>
  <si>
    <t>Suite 113Reno Additional Scope</t>
  </si>
  <si>
    <t>P22-005350 - Line 2</t>
  </si>
  <si>
    <t>Suite 113 Reno will be Inventory Model Suite</t>
  </si>
  <si>
    <t>REQ-2022-005312</t>
  </si>
  <si>
    <t>P22-005208 - Line 1</t>
  </si>
  <si>
    <t>Royal City Manor, Fraser Health Funding. Beds &amp; Mattresses; $93,960</t>
  </si>
  <si>
    <t>Royal City Manor - 2022 - Beds &amp; Mattresses (Funded)</t>
  </si>
  <si>
    <t>P22-006034 - Line 1</t>
  </si>
  <si>
    <t>Suite 409 Reno Paint, Carpet - Suite rented</t>
  </si>
  <si>
    <t>10295 Royal City Manor - Revera</t>
  </si>
  <si>
    <t>REQ-2022-005323</t>
  </si>
  <si>
    <t>Royal City Manor - 2022 - FF&amp;E (Funded)</t>
  </si>
  <si>
    <t>P22-005444 - Line 1</t>
  </si>
  <si>
    <t>Suite 134 Reno Paint, Carpet and new Toilet - Suite Rented</t>
  </si>
  <si>
    <t>P22-005176 - Line 1</t>
  </si>
  <si>
    <t>Replacement of Resident Room Drapes: Rooms 333, 401, 501, 533</t>
  </si>
  <si>
    <t>REQ-2022-005334</t>
  </si>
  <si>
    <t>P22-005445 - Line 1</t>
  </si>
  <si>
    <t>Suite 124 Reno Paint, Carpet - Suite Rented</t>
  </si>
  <si>
    <t>P22-005725 - Line 2</t>
  </si>
  <si>
    <t>P22-005725 - Line 3</t>
  </si>
  <si>
    <t>Suite 206 Reno Paint, tub conversion and replacement of plumbing fixtures/countertops (suite was never completely globalized).</t>
  </si>
  <si>
    <t>P22-005725 - Line 1</t>
  </si>
  <si>
    <t>REQ-2022-005346</t>
  </si>
  <si>
    <t>P22-005723 - Line 2</t>
  </si>
  <si>
    <t>P22-005723 - Line 1</t>
  </si>
  <si>
    <t>10213 Lakeview Care Centre</t>
  </si>
  <si>
    <t>P22-005419 - Line 1</t>
  </si>
  <si>
    <t>Dry sprinkler flushing</t>
  </si>
  <si>
    <t>Lakeview - 2022 - Fire &amp; Life Safety</t>
  </si>
  <si>
    <t>REQ-2022-005351</t>
  </si>
  <si>
    <t>REQ-2022-005352</t>
  </si>
  <si>
    <t>P22-005956 - Line 1</t>
  </si>
  <si>
    <t>Suite 339 Reno Paint. Carpet Prep to rent 2 Bedroom</t>
  </si>
  <si>
    <t>P22-005156 - Line 1</t>
  </si>
  <si>
    <t>Suite 2-207 Refresh Paint, Toilet</t>
  </si>
  <si>
    <t>P22-005449 - Line 1</t>
  </si>
  <si>
    <t>Nurse Call Austco System and Installation</t>
  </si>
  <si>
    <t>Nurse Call System (Capital)</t>
  </si>
  <si>
    <t>P22-005426 - Line 1</t>
  </si>
  <si>
    <t>REQ-2022-005367</t>
  </si>
  <si>
    <t>Burloak - 2022 - Sprinkler system Replacement</t>
  </si>
  <si>
    <t>P22-005447 - Line 1</t>
  </si>
  <si>
    <t>Suite 513 Reno</t>
  </si>
  <si>
    <t>P22-005253 - Line 1</t>
  </si>
  <si>
    <t>To have the electrician install 4 standard electrical outlets to support the installation of the new equipment for the already approved LEac Shield Project under P22-002767.</t>
  </si>
  <si>
    <t>P22-005636 - Line 2</t>
  </si>
  <si>
    <t>Suite 210 Reno Fridge</t>
  </si>
  <si>
    <t>P22-005636 - Line 1</t>
  </si>
  <si>
    <t>Suite 210 Reno Leased</t>
  </si>
  <si>
    <t>The Churchill - 2022 - In-Suite Renovations</t>
  </si>
  <si>
    <t>P22-005637 - Line 1</t>
  </si>
  <si>
    <t>Suite 219 Reno Fridge</t>
  </si>
  <si>
    <t>P22-005637 - Line 2</t>
  </si>
  <si>
    <t>Suite 219 Reno Leased for April. Occupied until April 1,2022&gt;Refresh to be completed by April 8,2022.</t>
  </si>
  <si>
    <t>REQ-2022-005421</t>
  </si>
  <si>
    <t>P22-005635 - Line 1</t>
  </si>
  <si>
    <t>P22-005635 - Line 2</t>
  </si>
  <si>
    <t>Suite 320 Reno Leased</t>
  </si>
  <si>
    <t>P22-006768 - Line 1</t>
  </si>
  <si>
    <t>2 new washers to replace non repairable units</t>
  </si>
  <si>
    <t>Birkdale - 2022 - Resident Washing Machine x 2</t>
  </si>
  <si>
    <t>P22-005624 - Line 2</t>
  </si>
  <si>
    <t>Suite 106 Refresh  - Paint. Interior Door &amp; Handle</t>
  </si>
  <si>
    <t>P22-005624 - Line 1</t>
  </si>
  <si>
    <t>Suite 106 Refresh Additional Scope</t>
  </si>
  <si>
    <t>P22-005949 - Line 1</t>
  </si>
  <si>
    <t>The Village Seniors Community - Incurred Code Check charges for signage that has recently been cancelled due to last week's announcement</t>
  </si>
  <si>
    <t>The Village Seniors - 2022 - Signage</t>
  </si>
  <si>
    <t>P22-006044 - Line 1</t>
  </si>
  <si>
    <t>Don Mills Apartments - Directional Sign to Parking Lot</t>
  </si>
  <si>
    <t>Don Mills - 2022 - Parking Lot Signage</t>
  </si>
  <si>
    <t>REQ-2022-005464</t>
  </si>
  <si>
    <t>P22-005313 - Line 1</t>
  </si>
  <si>
    <t>Nursing Home - A wing  Activity Room: Replacement of Window Blinds</t>
  </si>
  <si>
    <t>P22-005415 - Line 1</t>
  </si>
  <si>
    <t>Royal City Manor, Fraser Health Funding - FFE; $62,865.00</t>
  </si>
  <si>
    <t>P22-005927 - Line 1</t>
  </si>
  <si>
    <t>10305 - ESO - Toilet Replacement</t>
  </si>
  <si>
    <t>Hollyburn House - 2022 - Toilets</t>
  </si>
  <si>
    <t>P22-005428 - Line 1</t>
  </si>
  <si>
    <t>10423 - ESO - Toilet Replacement, 79 units</t>
  </si>
  <si>
    <t>Parkwood Court - 2022 - Toilets</t>
  </si>
  <si>
    <t>P22-005672 - Line 1</t>
  </si>
  <si>
    <t>Conduct field measurements, testing, assessment, investigations, interviews; Develop and update CFR and RCx Plan; Implement RCx measures with facility management and O&amp;M  team; Analysis, document and present energy/water savings and carbon footprint reductions; Provide full documentation, reporting, visualization, presentation and on-going technical supports.</t>
  </si>
  <si>
    <t>Donway Place - 2022 - Building Retro-commissioning</t>
  </si>
  <si>
    <t>P22-005673 - Line 1</t>
  </si>
  <si>
    <t>Glynnwood- 2022 - Building Retro-commissioning</t>
  </si>
  <si>
    <t>P22-006061 - Line 1</t>
  </si>
  <si>
    <t>Forest Hill - 2022 - Building Retro-commissioning</t>
  </si>
  <si>
    <t>P22-005421 - Line 1</t>
  </si>
  <si>
    <t>CAT 5e drop for a new AP in the Manager’s Office at Revera Windsor Park</t>
  </si>
  <si>
    <t>P22-005634 - Line 2</t>
  </si>
  <si>
    <t>Suite 109 Reno Fridge</t>
  </si>
  <si>
    <t>P22-005634 - Line 4</t>
  </si>
  <si>
    <t>Suite 109 Reno Microwave</t>
  </si>
  <si>
    <t>P22-005634 - Line 1</t>
  </si>
  <si>
    <t>Suite 109 Reno Additional Scope</t>
  </si>
  <si>
    <t>P22-005634 - Line 3</t>
  </si>
  <si>
    <t>Suite 109 Reno  New Model Suite</t>
  </si>
  <si>
    <t>P22-005567 - Line 1</t>
  </si>
  <si>
    <t>Fenelon Court - Beds &amp; Mattresses</t>
  </si>
  <si>
    <t>Tenant Spaces - FF&amp;E - Unbudgeted</t>
  </si>
  <si>
    <t>Fenelon Court  - 2022 - Beds &amp; Mattresses</t>
  </si>
  <si>
    <t>10200 Jasper Place</t>
  </si>
  <si>
    <t>REQ-2022-005531</t>
  </si>
  <si>
    <t>Jasper Place - 2022 - Steamer</t>
  </si>
  <si>
    <t>P22-006031 - Line 1</t>
  </si>
  <si>
    <t>P22-005685 - Line 1</t>
  </si>
  <si>
    <t>Suite 414 Reno Additional Scope</t>
  </si>
  <si>
    <t>P22-005685 - Line 2</t>
  </si>
  <si>
    <t>Suite 414 Reno</t>
  </si>
  <si>
    <t>P22-005568 - Line 1</t>
  </si>
  <si>
    <t>Fenelon Court - Fuel Oil Distribution Report</t>
  </si>
  <si>
    <t>Fenelon Court - 2022 - Fuel Distribution Report</t>
  </si>
  <si>
    <t>P22-005709 - Line 1</t>
  </si>
  <si>
    <t>Sara Vista - Sprinkler - Standpipe Deficiencies</t>
  </si>
  <si>
    <t>Sara Vista - 2022 - Sprinkler Deficiencies</t>
  </si>
  <si>
    <t>P22-005581 - Line 1</t>
  </si>
  <si>
    <t>Mackenzie Place - 3 Way heating valve Replacement</t>
  </si>
  <si>
    <t>Mackenzie Place - 2022 - 3-way heating &amp; isolation valve</t>
  </si>
  <si>
    <t>P22-005582 - Line 1</t>
  </si>
  <si>
    <t>Monique Desjardins</t>
  </si>
  <si>
    <t>P22-005692 - Line 1</t>
  </si>
  <si>
    <t>St. Lawrence Place - 2022 - In-Suite Renovations</t>
  </si>
  <si>
    <t>P22-005693 - Line 1</t>
  </si>
  <si>
    <t>Suite 201 Reno Blinds</t>
  </si>
  <si>
    <t>P22-005689 - Line 1</t>
  </si>
  <si>
    <t>P22-005690 - Line 1</t>
  </si>
  <si>
    <t>P22-005691 - Line 1</t>
  </si>
  <si>
    <t>Suite 408 Reno</t>
  </si>
  <si>
    <t>P22-005699 - Line 1</t>
  </si>
  <si>
    <t>Suite 515 Reno</t>
  </si>
  <si>
    <t>P22-005700 - Line 1</t>
  </si>
  <si>
    <t>Suite 515 Reno Blinds</t>
  </si>
  <si>
    <t>LE3081 HCN-Revera Lessee (Greenway) LP</t>
  </si>
  <si>
    <t>REQ-2022-005584</t>
  </si>
  <si>
    <t>Rounak Shastri</t>
  </si>
  <si>
    <t>P22-005823 - Line 1</t>
  </si>
  <si>
    <t>Design related costs</t>
  </si>
  <si>
    <t>P22-005486 - Line 1</t>
  </si>
  <si>
    <t>To replace 40 failed electric baseboard heaters c/w thermostats. The home was experiencing heat issues over the Winter. I had 2 contractors visit the home and take inventory of how many were not working. These all have failed over the past year or so. These baseboard heaters are of the vintage of 30-50 years old.</t>
  </si>
  <si>
    <t>Reachview Village - 2022 - Baseboard Heaters</t>
  </si>
  <si>
    <t>P22-006032 - Line 2</t>
  </si>
  <si>
    <t>Suite 116 Reno Fridge</t>
  </si>
  <si>
    <t>P22-006032 - Line 1</t>
  </si>
  <si>
    <t>P22-006032 - Line 3</t>
  </si>
  <si>
    <t>P22-006033 - Line 2</t>
  </si>
  <si>
    <t>Suite 216 Reno Fridge</t>
  </si>
  <si>
    <t>P22-006033 - Line 3</t>
  </si>
  <si>
    <t>P22-006033 - Line 1</t>
  </si>
  <si>
    <t>P22-005335 - Line 1</t>
  </si>
  <si>
    <t>Suite 561 Refresh Paint only - move in march 15th</t>
  </si>
  <si>
    <t>P22-005730 - Line 1</t>
  </si>
  <si>
    <t>Design Related Costs</t>
  </si>
  <si>
    <t>P22-006046 - Line 2</t>
  </si>
  <si>
    <t>P22-006046 - Line 1</t>
  </si>
  <si>
    <t>P22-005969 - Line 1</t>
  </si>
  <si>
    <t>Suite 205 Reno Paint, Toilet, Blinds.</t>
  </si>
  <si>
    <t>P22-005726 - Line 1</t>
  </si>
  <si>
    <t>Suite 414 Reno Paint, Toilet, Blinds</t>
  </si>
  <si>
    <t>P22-005482 - Line 1</t>
  </si>
  <si>
    <t>Nurse call system equipment</t>
  </si>
  <si>
    <t>Fire Life Safety - Nurse Call - Unbudgeted</t>
  </si>
  <si>
    <t>Colonel By - 2022 - Nurse Call System (Equipment)</t>
  </si>
  <si>
    <t>P22-005679 - Line 1</t>
  </si>
  <si>
    <t>Remove existing kitchen refrigeration from roof (during roof replacement project), supply new &amp; relocate to ground.</t>
  </si>
  <si>
    <t>Briarfield - 2022 - Kitchen Refrigeration Equipment</t>
  </si>
  <si>
    <t>P22-006013 - Line 1</t>
  </si>
  <si>
    <t>Generator fuel system compliance. The generator has been red tagged since 2017. Unable to re-fuel.</t>
  </si>
  <si>
    <t>The Claremont - 2022 - Generator Compliance</t>
  </si>
  <si>
    <t>P22-006013 - Line 2</t>
  </si>
  <si>
    <t>The Claremont - 2022 - Generator Compliance2</t>
  </si>
  <si>
    <t>P22-005954 - Line 1</t>
  </si>
  <si>
    <t>Suite 707 Reno</t>
  </si>
  <si>
    <t>P22-005829 - Line 1</t>
  </si>
  <si>
    <t>Whitelcliff - Elevator Upgrades</t>
  </si>
  <si>
    <t>Whitecliffe - 2022 - Elevator Upgrades</t>
  </si>
  <si>
    <t>P22-006020 - Line 1</t>
  </si>
  <si>
    <t>20014 - Supply and install new LED lights in all areas; removal of old and dispose- Residents Suites are included</t>
  </si>
  <si>
    <t>Lighting - ESO - Budgeted</t>
  </si>
  <si>
    <t>Our Parents Home - 2022 -  LED UPGRADES</t>
  </si>
  <si>
    <t>P22-005538 - Line 1</t>
  </si>
  <si>
    <t>10219 - landscape repair Replacement of Trees and softscape at the front enternence and left of the building</t>
  </si>
  <si>
    <t>Evergreen - 2022 - Landscaping</t>
  </si>
  <si>
    <t>REQ-2022-005660</t>
  </si>
  <si>
    <t>P22-005853 - Line 1</t>
  </si>
  <si>
    <t>Greenway - 2022 - Kitchen FF&amp;E (Ice Machine)</t>
  </si>
  <si>
    <t>10072 Meadowlands</t>
  </si>
  <si>
    <t>P22-005537 - Line 1</t>
  </si>
  <si>
    <t>10406 - repair dura-decks and protect structure from wood rot</t>
  </si>
  <si>
    <t>Meadowlands - 2022 - Balconies</t>
  </si>
  <si>
    <t>P22-005583 - Line 1</t>
  </si>
  <si>
    <t>20011 - restore proper Heating control. Replace 3 way modulating heating valve</t>
  </si>
  <si>
    <t>Our Parents Home - 2022 - 3 Way heating Valve</t>
  </si>
  <si>
    <t>P22-005621 - Line 1</t>
  </si>
  <si>
    <t>Thorntonview - Dining Chairs</t>
  </si>
  <si>
    <t>Thorntonview - 2022 - Dining Chairs</t>
  </si>
  <si>
    <t>P22-005830 - Line 2</t>
  </si>
  <si>
    <t>Mckenzie Towne - Community Room Change Over</t>
  </si>
  <si>
    <t>Mckenzie Towne - 2022 - Community Room</t>
  </si>
  <si>
    <t>P22-005830 - Line 1</t>
  </si>
  <si>
    <t>P22-005611 - Line 1</t>
  </si>
  <si>
    <t>To replace the failed 15 year old AO Smith Hot Water Heater #3. Water is pouring out the bottom. Need to replace before a catastrophic failure that leads into a major flood. 
EMERGENCY REPLACEMENT COMPLETED DUE TO LOW HOT WATER LEVELS.</t>
  </si>
  <si>
    <t>Garden City Manor - 2022 - Hot Water Heater #3</t>
  </si>
  <si>
    <t>P22-005599 - Line 1</t>
  </si>
  <si>
    <t>To replace the floors and to install FRP on the walls/ceiling of the walk-in fridge/freezer due to a Public Health "order". The project will also consist of replacing all the rusty shelving in each unit. The walls/ceiling of each unit has paint peeling. Much more economical to cover the walls/ceiling than replacing the complete boxes at $150K.</t>
  </si>
  <si>
    <t>Summit Place - 2022 - WalkIn Fridge-Freezer</t>
  </si>
  <si>
    <t>P22-005566 - Line 1</t>
  </si>
  <si>
    <t>To replace some non-working Housekeeping Equipment. An autoscrubber, 2 vacuums and a small burnisher. All are 12+ years old. Cannot be repaired.</t>
  </si>
  <si>
    <t>Iler Lodge - 2022 - Housekeeping FF&amp;E</t>
  </si>
  <si>
    <t>REQ-2022-005714</t>
  </si>
  <si>
    <t>REQ-2022-005715</t>
  </si>
  <si>
    <t>Loris Parekh</t>
  </si>
  <si>
    <t>Computer Software (Capital)</t>
  </si>
  <si>
    <t>2022 - SO - Website Maintenance Capital</t>
  </si>
  <si>
    <t>REQ-2022-005717</t>
  </si>
  <si>
    <t>LE1039 BayWoods Place Operating Inc</t>
  </si>
  <si>
    <t>P22-006133 - Line 1</t>
  </si>
  <si>
    <t>To replace the current failing 25 year old Arjo Tub. No parts are available. Frequently breaking down.</t>
  </si>
  <si>
    <t>REQ-2022-005722</t>
  </si>
  <si>
    <t>REQ-2022-005723</t>
  </si>
  <si>
    <t>P22-005612 - Line 1</t>
  </si>
  <si>
    <t>To replace the failed flooring in the Spa Room. Many cuts and holes. Permitting water to penetrate under the vinyl creating bubbles.</t>
  </si>
  <si>
    <t>Kilean Lodge - 2022 - Spa Room Flooring (Funded)</t>
  </si>
  <si>
    <t>P22-005953 - Line 1</t>
  </si>
  <si>
    <t>Suite 211 Refresh Blinds, Toilet, Grab Bar</t>
  </si>
  <si>
    <t>P22-005565 - Line 1</t>
  </si>
  <si>
    <t>Kildonan - 2022 - Mixing Valve - Requesting contingency funds -  Manitoba Health was on site conduccting their standards review. The water temps at the site failed to properly reach temps safe for the residents or staff to touch. The site contacted a mechanical company and they determined the mixing valve needed to be replaced. the age of assit is approx 15yrs. located in the main mechanical room.</t>
  </si>
  <si>
    <t>Kildonan - 2022 - Mixing Valve</t>
  </si>
  <si>
    <t>P22-005704 - Line 1</t>
  </si>
  <si>
    <t>Description
The Franklin - 2022 - Smoke Detector Replacements - Requesting contingency funds for this project. Upon inspection, it was noted that 73 smoke detectors had expired and require replacement and installation. Age of asset is approx between 5-7yrs. The location is the hallways, stairwells, corridors, and emergency exits.</t>
  </si>
  <si>
    <t>The Franklin - 2022 - Smoke Detector Replacements</t>
  </si>
  <si>
    <t>P22-005952 - Line 1</t>
  </si>
  <si>
    <t>Renaissance - 2022 - Fan Coil Replacement -  Room 221's fan coil unit was approx 17yrs old and no longer works. All Season quoted on replacing the unit before the new resident moves in.</t>
  </si>
  <si>
    <t>Renaissance - 2022 - Fan Coil Replacement</t>
  </si>
  <si>
    <t>P22-006042 - Line 1</t>
  </si>
  <si>
    <t>Suite 431 Refresh Paint</t>
  </si>
  <si>
    <t>LE3074 HCN-Revera Lessee (Weber) LP</t>
  </si>
  <si>
    <t>P22-005915 - Line 1</t>
  </si>
  <si>
    <t>Briarfield Gardens- 2022 - Kitchen FF&amp;E (Steamer w/ Stand)</t>
  </si>
  <si>
    <t>P22-006041 - Line 2</t>
  </si>
  <si>
    <t>Suite E1 Reno</t>
  </si>
  <si>
    <t>P22-006041 - Line 1</t>
  </si>
  <si>
    <t>Suite E1 Reno Additional Scope</t>
  </si>
  <si>
    <t>P22-005793 - Line 1</t>
  </si>
  <si>
    <t>Suite 17 Town Home Reno Fridge 
Additional Scope</t>
  </si>
  <si>
    <t>P22-005793 - Line 3</t>
  </si>
  <si>
    <t>Suite 17 Town Home Reno Dishwasher</t>
  </si>
  <si>
    <t>P22-005793 - Line 4</t>
  </si>
  <si>
    <t>Suite 17 Town Home  Reno</t>
  </si>
  <si>
    <t>P22-005793 - Line 2</t>
  </si>
  <si>
    <t>Suite 17 Town Home Reno Additional Scope</t>
  </si>
  <si>
    <t>P22-006040 - Line 1</t>
  </si>
  <si>
    <t>Suite 231 Refresh  
Paint, Vanity Sconce</t>
  </si>
  <si>
    <t>P22-006039 - Line 2</t>
  </si>
  <si>
    <t>Suite 327 Reno To full paint suite, replace flooring, Install Bathroom Sink
Install Bathroom Faucet</t>
  </si>
  <si>
    <t>P22-006039 - Line 1</t>
  </si>
  <si>
    <t>Suite 327 Reno Additional Scope</t>
  </si>
  <si>
    <t>10033 Arnprior Villa</t>
  </si>
  <si>
    <t>Janice McIlquham</t>
  </si>
  <si>
    <t>P22-005684 - Line 1</t>
  </si>
  <si>
    <t>Suite 231 Reno</t>
  </si>
  <si>
    <t>Arnprior Villa - 2022 - In-Suite Renovations</t>
  </si>
  <si>
    <t>P22-005683 - Line 1</t>
  </si>
  <si>
    <t>P22-005682 - Line 1</t>
  </si>
  <si>
    <t>Suite 413 Reno</t>
  </si>
  <si>
    <t>P22-005775 - Line 1</t>
  </si>
  <si>
    <t>Suite 610 Reno</t>
  </si>
  <si>
    <t>P22-005970 - Line 1</t>
  </si>
  <si>
    <t>Suite 309 Reno Paint, replacement toilet and blinds.</t>
  </si>
  <si>
    <t>P22-005776 - Line 1</t>
  </si>
  <si>
    <t>Suite 618 Reno</t>
  </si>
  <si>
    <t>P22-005777 - Line 1</t>
  </si>
  <si>
    <t>Suite 712 Reno</t>
  </si>
  <si>
    <t>P22-005778 - Line 1</t>
  </si>
  <si>
    <t>Suite 421-423  Reno</t>
  </si>
  <si>
    <t>P22-005779 - Line 2</t>
  </si>
  <si>
    <t>Suite 512 Reno Fridge</t>
  </si>
  <si>
    <t>P22-005779 - Line 3</t>
  </si>
  <si>
    <t>Suite 512 Reno Microwave</t>
  </si>
  <si>
    <t>P22-005779 - Line 1</t>
  </si>
  <si>
    <t>P22-005780 - Line 1</t>
  </si>
  <si>
    <t>Suite 703 Reno</t>
  </si>
  <si>
    <t>P22-005674 - Line 1</t>
  </si>
  <si>
    <t>10706 - Replace dead trees overhanging property and walking path to reduce property damage and pedestrian risk.</t>
  </si>
  <si>
    <t>The Edgemont - 2022 - Landscaping</t>
  </si>
  <si>
    <t>P22-005722 - Line 1</t>
  </si>
  <si>
    <t>Suite 303 Reno Fridge</t>
  </si>
  <si>
    <t>P22-005722 - Line 2</t>
  </si>
  <si>
    <t>Suite 303 Reno Paint, flooring, tub to shower conversion, replacement of failing Vortens toilet, fridge.</t>
  </si>
  <si>
    <t>P22-005844 - Line 1</t>
  </si>
  <si>
    <t>To replace the 30 year old 65' of 1" for the water main that comes in under the home in the crawl space. This line has pinhole leaks. If this line does let go, its the main water source coming into the home plus a major flood risk. A high pressure line.</t>
  </si>
  <si>
    <t>Dover Cliffs - 2022 - Copper Piping</t>
  </si>
  <si>
    <t>P22-005680 - Line 2</t>
  </si>
  <si>
    <t>Suite 408 Refresh  Paint &amp; Vanity</t>
  </si>
  <si>
    <t>P22-005680 - Line 1</t>
  </si>
  <si>
    <t>Suite 408 Refresh Additional Scope</t>
  </si>
  <si>
    <t>REQ-2022-005840</t>
  </si>
  <si>
    <t>REQ-2022-005843</t>
  </si>
  <si>
    <t>REQ-2022-005852</t>
  </si>
  <si>
    <t>P22-005918 - Line 1</t>
  </si>
  <si>
    <t>Suite 608 Reno  Paint, Carpet</t>
  </si>
  <si>
    <t>REQ-2022-005854</t>
  </si>
  <si>
    <t>P22-005919 - Line 1</t>
  </si>
  <si>
    <t>Suite 202 Reno Paint, Carpet and Flooring</t>
  </si>
  <si>
    <t>P22-005792 - Line 1</t>
  </si>
  <si>
    <t>Suite 233 Reno Fridge</t>
  </si>
  <si>
    <t>P22-005792 - Line 2</t>
  </si>
  <si>
    <t>P22-005686 - Line 2</t>
  </si>
  <si>
    <t>Suite106 Reno</t>
  </si>
  <si>
    <t>P22-005686 - Line 1</t>
  </si>
  <si>
    <t>Suite 106 Reno Additional Scope</t>
  </si>
  <si>
    <t>P22-005622 - Line 1</t>
  </si>
  <si>
    <t>Winbourne Park - Failed Backflow Preventer</t>
  </si>
  <si>
    <t>Winbourne Park - 2022 - Failed Backflow Preventer</t>
  </si>
  <si>
    <t>REQ-2022-005875</t>
  </si>
  <si>
    <t>P22-005920 - Line 2</t>
  </si>
  <si>
    <t>Suite 306 Refresh  Paint and Ceiling Repair</t>
  </si>
  <si>
    <t>P22-005920 - Line 1</t>
  </si>
  <si>
    <t>LE3051 HCN-Revera Lessee (Heartland) LP</t>
  </si>
  <si>
    <t>P22-005596 - Line 1</t>
  </si>
  <si>
    <t>10730 - beyond economical repair. Replace w/Karcher Armada 40/22</t>
  </si>
  <si>
    <t>The Heartland - 2022 - Housekeeping FF&amp;E</t>
  </si>
  <si>
    <t>Barbara Howell</t>
  </si>
  <si>
    <t>P22-005688 - Line 1</t>
  </si>
  <si>
    <t>Suite 3117 Reno Paint and Flooring</t>
  </si>
  <si>
    <t>P22-005687 - Line 1</t>
  </si>
  <si>
    <t>Suite 2117 Reno Paint and Flooring</t>
  </si>
  <si>
    <t>10397 The Renoir - HSRE</t>
  </si>
  <si>
    <t>REQ-2022-005887</t>
  </si>
  <si>
    <t>Meirav Schwartzman</t>
  </si>
  <si>
    <t>P22-005695 - Line 2</t>
  </si>
  <si>
    <t>Suite 306 Refresh Painting</t>
  </si>
  <si>
    <t>The Renoir - 2022 - In-Suite Renovations</t>
  </si>
  <si>
    <t>P22-005695 - Line 1</t>
  </si>
  <si>
    <t>P22-005856 - Line 1</t>
  </si>
  <si>
    <t>10670 - guest automation - repair &amp; controls calibration</t>
  </si>
  <si>
    <t>The Churchill - 2022 - HVAC</t>
  </si>
  <si>
    <t>P22-005959 - Line 1</t>
  </si>
  <si>
    <t>To replace a failing 25 year old Arjo Tub. Due to age, no parts are available. It frequently breaks down.</t>
  </si>
  <si>
    <t>P22-005993 - Line 1</t>
  </si>
  <si>
    <t>To provide a flat roof repair. 3 leaks coming into a resident room.</t>
  </si>
  <si>
    <t>Stirling Heights - 2022 - Roof (Flat)</t>
  </si>
  <si>
    <t>P22-005701 - Line 1</t>
  </si>
  <si>
    <t>To provide after hours work on the failed backflow preventer. The backflow preventer project has already been approved in P22-003156. This after hours is an add on.</t>
  </si>
  <si>
    <t>P22-008136 - Line 1</t>
  </si>
  <si>
    <t>To replace the failed 20 year old Metro Heated Holding Cabinet. The electrical controls inside the unit shorted out and burnt all the interior wires.</t>
  </si>
  <si>
    <t>Columbia Forest - 2022 - Metro Heated Holding Cabinet</t>
  </si>
  <si>
    <t>REQ-2022-005902</t>
  </si>
  <si>
    <t>Tech Services</t>
  </si>
  <si>
    <t>Axium LTC - 2022 - Emergency Contingency</t>
  </si>
  <si>
    <t>P22-006225 - Line 1</t>
  </si>
  <si>
    <t>To complete the Annual Fire Deficiencies that were found during the inspection.</t>
  </si>
  <si>
    <t>Iler Lodge - 2022 - Annual Fire Deficiencies</t>
  </si>
  <si>
    <t>P22-011335 - Line 1</t>
  </si>
  <si>
    <t>To replace a 20 year old Drop In Hot Food Well where 2 wells are leaking and cannot be welded. Plus another well's electrical has shorted out and burnt. 
The home is using chaffing pans at this time.</t>
  </si>
  <si>
    <t>Dining Room - FF&amp;E - Unbudgeted</t>
  </si>
  <si>
    <t>Iler Lodge - 2022 - Servery Steam Table</t>
  </si>
  <si>
    <t>P22-005771 - Line 1</t>
  </si>
  <si>
    <t>To install FRP wall protection on the walls and ceilings of the Walk In Fridge/Walk In Freezer to cover up all the peeling paint. Also to replace all rusted shelving that will become a Public Health Order. 
Do not need to replace condensers, that completed in 2018.</t>
  </si>
  <si>
    <t>Oak Terrace - 2022 - Walk in Freezer - +30 yrs</t>
  </si>
  <si>
    <t>P22-006058 - Line 1</t>
  </si>
  <si>
    <t>To purchase cleaning equipment with the spend down of the IPAC Q2/Q4 Funding before March 31, 2022. Existing equipment is failing and cannot be repaired.</t>
  </si>
  <si>
    <t>P22-006598 - Line 1</t>
  </si>
  <si>
    <t>To purchase failed cleaning equipment to spend down the remaining Q2/Q4 IPAC Funding before March 31, 2022.</t>
  </si>
  <si>
    <t>P22-005943 - Line 1</t>
  </si>
  <si>
    <t>To provide a new autoscrubber &amp; vacuums to replace failing units with the spend down of Q2/Q4 IPAC Funding before March 31, 2022.</t>
  </si>
  <si>
    <t>P22-005922 - Line 1</t>
  </si>
  <si>
    <t>St Lawrence - 2022- 2nd floor Recir line  Replacement</t>
  </si>
  <si>
    <t>P22-005923 - Line 1</t>
  </si>
  <si>
    <t>St Lawrence - 2022- 2nd floor Recir line  Replacement . More 20 yrs</t>
  </si>
  <si>
    <t>P22-006150 - Line 1</t>
  </si>
  <si>
    <t>Sherwood - 2022- RTU - 7 - Replace Heat exchanger assemble . More 10 yrs</t>
  </si>
  <si>
    <t>Sherwood - 2022 - Heat Exchanger (RTU)</t>
  </si>
  <si>
    <t>REQ-2022-005946</t>
  </si>
  <si>
    <t>REQ-2022-005950</t>
  </si>
  <si>
    <t>Westney Gardens - 2022 - H-Vac  Wrap</t>
  </si>
  <si>
    <t>P22-006705 - Line 1</t>
  </si>
  <si>
    <t>The Bentley Saskatoon - 2022 - Deep Fryer Replacement - Replacing a deep fryer at end of life. 10638 - Deep fryer Replacement ESG35T. Approved by Nick and Josh. Approx age of asset is 12yrs.</t>
  </si>
  <si>
    <t>The Bentley Saskatoon - 2022 - deep fryer</t>
  </si>
  <si>
    <t>LE3015 HCN-Revera Lessee (Whitecliff ) LP</t>
  </si>
  <si>
    <t>Tom Lefkovits (Terminated)</t>
  </si>
  <si>
    <t>P22-006384 - Line 1</t>
  </si>
  <si>
    <t>Combi Oven</t>
  </si>
  <si>
    <t>Whitecliff - 2022 - Kitchen FF&amp;E (Combi Oven)</t>
  </si>
  <si>
    <t>P22-006060 - Line 1</t>
  </si>
  <si>
    <t>Steam Kettle</t>
  </si>
  <si>
    <t>Whitecliff - 2022 - Kitchen FF&amp;E (Kettle)</t>
  </si>
  <si>
    <t>P22-005789 - Line 1</t>
  </si>
  <si>
    <t>Suite 327 Refresh</t>
  </si>
  <si>
    <t>P22-006063 - Line 1</t>
  </si>
  <si>
    <t>Elginwood - 2022- Staffroom  and Kitchen water damage  . Work already completed .More 10 yrs</t>
  </si>
  <si>
    <t>Elginwood - 2022- Staffroom  and Kitchen water damage</t>
  </si>
  <si>
    <t>P22-005895 - Line 1</t>
  </si>
  <si>
    <t>Kennedy - 2022 - New booster pump  Created P22-003411 .. This would be to upgrade Electrical  . More 10 yrs</t>
  </si>
  <si>
    <t>P22-007282 - Line 2</t>
  </si>
  <si>
    <t>P22-007282 - Line 1</t>
  </si>
  <si>
    <t>Suite 421 Reno Additional Scope</t>
  </si>
  <si>
    <t>P22-005899 - Line 1</t>
  </si>
  <si>
    <t>Stick Blender</t>
  </si>
  <si>
    <t>Westwood - 2022 - Stick Blender</t>
  </si>
  <si>
    <t>REQ-2022-006040</t>
  </si>
  <si>
    <t>P22-006424 - Line 1</t>
  </si>
  <si>
    <t>Kennedy Lodge - 2022- Replace Convalescent ground floor spa tub . More 10 yrs</t>
  </si>
  <si>
    <t>P22-005937 - Line 1</t>
  </si>
  <si>
    <t>Dietary: Replacement of the Food Processor</t>
  </si>
  <si>
    <t>P22-006232 - Line 2</t>
  </si>
  <si>
    <t>Suite 66 Reno Additional Scope Vinyl Baseboard for</t>
  </si>
  <si>
    <t>P22-006232 - Line 3</t>
  </si>
  <si>
    <t>Suite 66 Reno</t>
  </si>
  <si>
    <t>P22-006232 - Line 1</t>
  </si>
  <si>
    <t>Suite 66 Reno Additional Scope Toilet Valve</t>
  </si>
  <si>
    <t>P22-005836 - Line 1</t>
  </si>
  <si>
    <t>Suite 313 Refresh
Paint</t>
  </si>
  <si>
    <t>P22-006024 - Line 1</t>
  </si>
  <si>
    <t>To replace a cracked glass sneeze guard in the Dining Room. Currently held together with packaging tape.</t>
  </si>
  <si>
    <t>The Meadows - 2022 - Dining Room (Sneeze Guard)</t>
  </si>
  <si>
    <t>P22-005936 - Line 1</t>
  </si>
  <si>
    <t>To replace the current failed blower motor-drive pulley-bushings in MUA-2. No heat in the Tower Corridors.</t>
  </si>
  <si>
    <t>Riverbend Place - 2022 - Blower Motor-Pulley (MUA-2)</t>
  </si>
  <si>
    <t>P22-006369 - Line 1</t>
  </si>
  <si>
    <t>To perform repairs to the flat roof where water is leaking in 3 spots into a resident room.</t>
  </si>
  <si>
    <t>McGarrell Place - 2022 - Roof Repairs (Flat)</t>
  </si>
  <si>
    <t>P22-005942 - Line 1</t>
  </si>
  <si>
    <t>To scrape down and paint the elevator shaft as per TK Elevator. The home had water in the shaft for a long period of time before we were aware that the sump pump had failed. A large amount of corrosion on the shaft that must be dealt with immediately.</t>
  </si>
  <si>
    <t>Forest Heights - 2022 - Elevator Pit Shaft</t>
  </si>
  <si>
    <t>REQ-2022-006093</t>
  </si>
  <si>
    <t>Green Falls Landing - 2022 - Dental Clinic</t>
  </si>
  <si>
    <t>P22-006210 - Line 1</t>
  </si>
  <si>
    <t>Green Falls Landing - 2022 - Pipe Insulation - The Chiller loop was not insulated when the building was constructed 5 years ago. As a result the pipe condensates and leaks through the ceiling. The project will esnure the entire loop is insulated and no further damage is caused.</t>
  </si>
  <si>
    <t>Green Falls Landing - 2022 - Pipe Insulating</t>
  </si>
  <si>
    <t>P22-006545 - Line 1</t>
  </si>
  <si>
    <t>Suite 326 Reno Additional Scope</t>
  </si>
  <si>
    <t>P22-006545 - Line 2</t>
  </si>
  <si>
    <t>P22-005921 - Line 1</t>
  </si>
  <si>
    <t>Port Perry - 2022 - Laundry equipment replacement  . More 7 yrs</t>
  </si>
  <si>
    <t>REQ-2022-006104</t>
  </si>
  <si>
    <t>P22-006868 - Line 1</t>
  </si>
  <si>
    <t>Carpet Cleaner &amp; 2 Vacuums More 10 years</t>
  </si>
  <si>
    <t>P22-006045 - Line 2</t>
  </si>
  <si>
    <t>Suite 423 Reno Baseboards</t>
  </si>
  <si>
    <t>Kingsway - 2022 - In-Suite Renovations</t>
  </si>
  <si>
    <t>P22-006045 - Line 1</t>
  </si>
  <si>
    <t>Suite 423 Refresh
Additional Scope</t>
  </si>
  <si>
    <t>LE3060 HCN-Revera Lessee (Marian Chateau) LP</t>
  </si>
  <si>
    <t>P22-006379 - Line 1</t>
  </si>
  <si>
    <t>Marian Chateau - 2022 - Dining room Funiture replacement. This was approved in 2021. REQ-2021-046145. The prices held for 2022 so there will not be an increase. Replacing 88 chairs and 24 tables approx 20yrs old.</t>
  </si>
  <si>
    <t>Marian Chateau - 2022 - Dining Room FF&amp;E</t>
  </si>
  <si>
    <t>10044 Landmark Court</t>
  </si>
  <si>
    <t>Yahia Achour (Terminated)</t>
  </si>
  <si>
    <t>P22-006381 - Line 1</t>
  </si>
  <si>
    <t>Suite 208 Refresh Additional Scope</t>
  </si>
  <si>
    <t>Landmark Court - 2022 - In-Suite Renovations</t>
  </si>
  <si>
    <t>P22-006381 - Line 2</t>
  </si>
  <si>
    <t>Suite 208 Refresh
Paint</t>
  </si>
  <si>
    <t>P22-006382 - Line 1</t>
  </si>
  <si>
    <t>Suite 301 Refresh Additional Scope</t>
  </si>
  <si>
    <t>P22-006382 - Line 2</t>
  </si>
  <si>
    <t>Suite 301 Refresh
Paint</t>
  </si>
  <si>
    <t>P22-006014 - Line 1</t>
  </si>
  <si>
    <t>P22-006383 - Line 1</t>
  </si>
  <si>
    <t>Suite 508 Refresh Additional Scope</t>
  </si>
  <si>
    <t>P22-006383 - Line 2</t>
  </si>
  <si>
    <t>Suite 508 Refresh
Paint, Baseboards</t>
  </si>
  <si>
    <t>P22-006017 - Line 1</t>
  </si>
  <si>
    <t>Suite 2104 Reno</t>
  </si>
  <si>
    <t>P22-006374 - Line 1</t>
  </si>
  <si>
    <t>Port Perry - 2022 - Purchasing exterior patio furniture . More 10 yrs</t>
  </si>
  <si>
    <t>P22-006088 - Line 1</t>
  </si>
  <si>
    <t>Approved Vancouver Coastal Health Funding - $160K</t>
  </si>
  <si>
    <t>Lakeview - 2022 - Cooling Upgrades (Funded)</t>
  </si>
  <si>
    <t>P22-006691 - Line 1</t>
  </si>
  <si>
    <t>Prince of Wales - 2022- Resident P-Tec units . 110 ,233,326,331,335,401,404,408
421/422 
More 10 yrs Phased in  Continuation from pervious years .</t>
  </si>
  <si>
    <t>Prince of Wales - 2022 - PTACs, Resident Suites</t>
  </si>
  <si>
    <t>P22-006018 - Line 1</t>
  </si>
  <si>
    <t>Suite 2105 Reno</t>
  </si>
  <si>
    <t>P22-007215 - Line 1</t>
  </si>
  <si>
    <t>Rotary Toaster</t>
  </si>
  <si>
    <t>Royal City Manor - 2022 - Kitchen FF&amp;E</t>
  </si>
  <si>
    <t>P22-006035 - Line 1</t>
  </si>
  <si>
    <t>Suite 222 SA Refresh (2BR)</t>
  </si>
  <si>
    <t>P22-006036 - Line 1</t>
  </si>
  <si>
    <t>Suite 214 (SA) Refresh</t>
  </si>
  <si>
    <t>P22-006037 - Line 1</t>
  </si>
  <si>
    <t>Suite 201 Refresh Licensed Studio</t>
  </si>
  <si>
    <t>P22-006211 - Line 1</t>
  </si>
  <si>
    <t>To provide the home with four (4) Rubbermaid Microfiber Carts to replace the failing 20 year old outdated blue carts. The home has never been on the Microfiber Program. 
These are being purchased by the IPAC Q2/Q4 Capital Funds Spend Down.</t>
  </si>
  <si>
    <t>P22-006298 - Line 1</t>
  </si>
  <si>
    <t>To replace the failed 20 year old heat exchanger for the domestic hot water boiler. No hot water.</t>
  </si>
  <si>
    <t>Reachview Village - 2022 - DHW Heat Exchanger</t>
  </si>
  <si>
    <t>P22-007365 - Line 1</t>
  </si>
  <si>
    <t>Design drawings &amp; specifications, tender &amp; analysis for generator fuel system upgrades.</t>
  </si>
  <si>
    <t>Greenway - 2022 - Generator</t>
  </si>
  <si>
    <t>P22-006228 - Line 1</t>
  </si>
  <si>
    <t>To replace the failed cracked boiler burner in the heating boiler. 
EMERGENCY REPLACEMENT HAS BEEN COMPLETED DUE TO NO HEAT.</t>
  </si>
  <si>
    <t>West Oak Village - 2022 - Boiler Burner</t>
  </si>
  <si>
    <t>LE3088 HCN-Revera Lessee (Sunwood) LP</t>
  </si>
  <si>
    <t>REQ-2022-006217</t>
  </si>
  <si>
    <t>Fleetwood Villa - 2022 - Dry sprinkler Flush</t>
  </si>
  <si>
    <t>P22-006108 - Line 1</t>
  </si>
  <si>
    <t>Patio deck repair/Replacement</t>
  </si>
  <si>
    <t>James Bay - 2022 - Landscaping</t>
  </si>
  <si>
    <t>P22-006148 - Line 1</t>
  </si>
  <si>
    <t>Longfields - 2022- Replace compressor  . More 5 yrs</t>
  </si>
  <si>
    <t>Longfields - 2022- Replace compressor</t>
  </si>
  <si>
    <t>P22-006456 - Line 1</t>
  </si>
  <si>
    <t>Fire sprinkler system ( Dry system flush &amp; investigation)</t>
  </si>
  <si>
    <t>REQ-2022-006223</t>
  </si>
  <si>
    <t>The Village Seniors - 2022 - Apartment Fridge Replacement</t>
  </si>
  <si>
    <t>REQ-2022-006226</t>
  </si>
  <si>
    <t>P22-006238 - Line 1</t>
  </si>
  <si>
    <t>To perform repairs on both heating boilers in LTC to bring them back to proper operating systems. No heat at this time. 
EMERGENCY REPAIRS COMPLETED DUE TO NO HEAT.</t>
  </si>
  <si>
    <t>The Village Seniors - 2022 - Boiler Repairs</t>
  </si>
  <si>
    <t>P22-006623 - Line 2</t>
  </si>
  <si>
    <t>Suite 123 Reno</t>
  </si>
  <si>
    <t>P22-006623 - Line 1</t>
  </si>
  <si>
    <t>Suite 123 Reno Additional Scope</t>
  </si>
  <si>
    <t>P22-006560 - Line 1</t>
  </si>
  <si>
    <t>To replace the failed flooring in the following rooms: Res Room 2219-Res Room 2205-Res Room 2123-Res Room 2116-Res Room 1101-Langdon Housekeeping Room &amp; Med Room. The carpet has been shampooed so many times that the backing has released from the fibers creating large ripples in the carpet. Trip hazards for the residents.</t>
  </si>
  <si>
    <t>Room Refresh - Unbudgeted</t>
  </si>
  <si>
    <t>Stirling Heights - 2022 - Room Refresh (Flooring)</t>
  </si>
  <si>
    <t>P22-006209 - Line 1</t>
  </si>
  <si>
    <t>Portobello - 2022- Parging foundation area back west end of building . More 10 yrs</t>
  </si>
  <si>
    <t>Portobello - 2022 - Foundation Repairs / interlock</t>
  </si>
  <si>
    <t>REQ-2022-006240</t>
  </si>
  <si>
    <t>P22-007789 - Line 1</t>
  </si>
  <si>
    <t>Range Replacement SUMG-200*</t>
  </si>
  <si>
    <t>Sunwood - 2022 - Kitchen FF&amp;E (Range)</t>
  </si>
  <si>
    <t>P22-006164 - Line 1</t>
  </si>
  <si>
    <t>Suite 212 MC Reno Floor</t>
  </si>
  <si>
    <t>REQ-2022-006248</t>
  </si>
  <si>
    <t>REQ-2022-006252</t>
  </si>
  <si>
    <t>Renaissance - 2022 - HVAC</t>
  </si>
  <si>
    <t>P22-006208 - Line 1</t>
  </si>
  <si>
    <t>Renaissance - 2022 - Heat Pump Replacements - All Seasons is the PM for the site and found 2 heat pumps had expired. The age of asset is approx 20yrs and they are located on the first floor</t>
  </si>
  <si>
    <t>P22-006126 - Line 1</t>
  </si>
  <si>
    <t>Renaissance - 2022 - Chiller Compressor Replacement. Regina plumbing came in at the lowest cost for this project. Replacing the chiller compressor which is died last year at the end of season. The age of asset is approx 17yrs.</t>
  </si>
  <si>
    <t>Renaissance - 2022 - Compressor Replacement</t>
  </si>
  <si>
    <t>REQ-2022-006265</t>
  </si>
  <si>
    <t>P22-006448 - Line 1</t>
  </si>
  <si>
    <t>P22-006448 - Line 2</t>
  </si>
  <si>
    <t>P22-006402 - Line 1</t>
  </si>
  <si>
    <t>Suite E11 Refresh</t>
  </si>
  <si>
    <t>P22-006401 - Line 2</t>
  </si>
  <si>
    <t>Suite 227 Refresh Paint/Patch incl ste door, blinds, thermostat repair, replace blinds</t>
  </si>
  <si>
    <t>P22-006401 - Line 1</t>
  </si>
  <si>
    <t>Suite 227 Refresh Additional Scope</t>
  </si>
  <si>
    <t>P22-006403 - Line 1</t>
  </si>
  <si>
    <t>Suite K4 Refresh</t>
  </si>
  <si>
    <t>P22-006400 - Line 1</t>
  </si>
  <si>
    <t>Suite 307 Reno replace recalled toilet, bathroom floor, carpet, patch and paint, repair heat</t>
  </si>
  <si>
    <t>P22-006588 - Line 2</t>
  </si>
  <si>
    <t>Suite 337 Reno Paint/Patch and  caulk pipe, replace blinds, carpet &amp; kitchen flooring, replace pantry cabinet door, replace toilet</t>
  </si>
  <si>
    <t>P22-006588 - Line 1</t>
  </si>
  <si>
    <t>Suite 337 Reno Additional Scope Blinds</t>
  </si>
  <si>
    <t>P22-006885 - Line 1</t>
  </si>
  <si>
    <t>Heartwood - 2022- Admin  office and resident sitting FF&amp;E . more 10 yrs</t>
  </si>
  <si>
    <t>Heartwood - 2022 - Staff Office, FF&amp;E</t>
  </si>
  <si>
    <t>LE3043 HCN-Revera Lessee (Annex) LP</t>
  </si>
  <si>
    <t>REQ-2022-006303</t>
  </si>
  <si>
    <t>KENNY-ATTA DANIEL</t>
  </si>
  <si>
    <t>IT</t>
  </si>
  <si>
    <t>REQ-2022-006304</t>
  </si>
  <si>
    <t>Stefanie Hay</t>
  </si>
  <si>
    <t>REQ-2022-006308</t>
  </si>
  <si>
    <t>P22-006703 - Line 2</t>
  </si>
  <si>
    <t>Suite 223 MC Reno</t>
  </si>
  <si>
    <t>P22-006703 - Line 1</t>
  </si>
  <si>
    <t>Suite 223 MC Reno Additional Scope</t>
  </si>
  <si>
    <t>REQ-2022-006348</t>
  </si>
  <si>
    <t>P22-006274 - Line 1</t>
  </si>
  <si>
    <t>Suite 509 Reno Additional Scope</t>
  </si>
  <si>
    <t>P22-006274 - Line 2</t>
  </si>
  <si>
    <t>Suite 509 Reno</t>
  </si>
  <si>
    <t>REQ-2022-006349</t>
  </si>
  <si>
    <t>P22-006275 - Line 1</t>
  </si>
  <si>
    <t>Suite 217 Reno Additional Scope</t>
  </si>
  <si>
    <t>P22-006275 - Line 2</t>
  </si>
  <si>
    <t>Suite 217 Reno</t>
  </si>
  <si>
    <t>REQ-2022-006350</t>
  </si>
  <si>
    <t>P22-006500 - Line 1</t>
  </si>
  <si>
    <t>Suite 308 Reno Additional Scope</t>
  </si>
  <si>
    <t>P22-006500 - Line 2</t>
  </si>
  <si>
    <t>Suite 308 Reno</t>
  </si>
  <si>
    <t>P22-006251 - Line 1</t>
  </si>
  <si>
    <t>Onsite investigation to determine controls needed for proper operation of site MUA's  Current operation does not meet ASHRAE compliance.</t>
  </si>
  <si>
    <t>Whitecliff-2022-HVAC Controls Investigation</t>
  </si>
  <si>
    <t>P22-006593 - Line 1</t>
  </si>
  <si>
    <t>Sara Vista - Water Heater. Existing Water Heater is leaking at the bottom. Over 12 years old.</t>
  </si>
  <si>
    <t>Sara Vista - 2022 - Water Heater</t>
  </si>
  <si>
    <t>Jai Sukhai (On Leave)</t>
  </si>
  <si>
    <t>P22-008265 - Line 1</t>
  </si>
  <si>
    <t>new dining room tables</t>
  </si>
  <si>
    <t>Greenway - 2022 - Public Space Reno</t>
  </si>
  <si>
    <t>P22-008265 - Line 2</t>
  </si>
  <si>
    <t>DINING ROOM DELIVERY CHARGES</t>
  </si>
  <si>
    <t>P22-006704 - Line 2</t>
  </si>
  <si>
    <t>Suite 211 MC Reno</t>
  </si>
  <si>
    <t>P22-006704 - Line 1</t>
  </si>
  <si>
    <t>Suite 211 MC Reno Additional Scope</t>
  </si>
  <si>
    <t>P22-006378 - Line 1</t>
  </si>
  <si>
    <t>Arnprior - 2022 - Phased Replacement of Window s in Resident Suites  . More 20 yrs</t>
  </si>
  <si>
    <t>Arnprior Villa - 2022 - Windows</t>
  </si>
  <si>
    <t>REQ-2022-006396</t>
  </si>
  <si>
    <t>P22-006233 - Line 1</t>
  </si>
  <si>
    <t>Suite313 Refresh</t>
  </si>
  <si>
    <t>P22-006510 - Line 2</t>
  </si>
  <si>
    <t>Suite 107 Reno</t>
  </si>
  <si>
    <t>P22-006510 - Line 1</t>
  </si>
  <si>
    <t>Suite 107 Reno Additional Scope</t>
  </si>
  <si>
    <t>P22-006509 - Line 1</t>
  </si>
  <si>
    <t>Alta Vista - 2022- Boiler replacement laundry , kitchen . Mo 10 yrs</t>
  </si>
  <si>
    <t>Alta Vista - 2022 - Boiler (Laundry &amp; Kitchen)</t>
  </si>
  <si>
    <t>P22-006508 - Line 1</t>
  </si>
  <si>
    <t>Westney Gardens - 2022- Garage garbage room fan coil pipe . Pipe froze burst causing damage to fan coil , drywall and fire devices . More 3 yrs</t>
  </si>
  <si>
    <t>Lobby/Storage (Capital)</t>
  </si>
  <si>
    <t>Westney Gardens - 2022- Water Loss</t>
  </si>
  <si>
    <t>P22-006505 - Line 1</t>
  </si>
  <si>
    <t>P22-006506 - Line 1</t>
  </si>
  <si>
    <t>P22-006507 - Line 1</t>
  </si>
  <si>
    <t>P22-006256 - Line 1</t>
  </si>
  <si>
    <t>Hallowell  House - 2022- Front park lot lighting . - Remove existing and Replace with LED Lighting, possibly add additional Lighting if required . More 20 yrs</t>
  </si>
  <si>
    <t>Lighting - Budgeted</t>
  </si>
  <si>
    <t>Hallowell House - 2022 - Lighting outside in Parking Lot lot</t>
  </si>
  <si>
    <t>P22-006295 - Line 1</t>
  </si>
  <si>
    <t>Replacement of 6" PRV, Current Valve cannot be repaired. Original to building 17years. Current pressure in piping is above 90PSI, on a 60PSI system. 
1 Quote obtained due to urgency</t>
  </si>
  <si>
    <t>Fleetwood Villa - 2022 - PRV Replacement</t>
  </si>
  <si>
    <t>LE3017 HCN-Revera Lessee (Landmark Court) LP</t>
  </si>
  <si>
    <t>P22-006242 - Line 1</t>
  </si>
  <si>
    <t>Landmark Court – 2022 – Outdoor FF&amp;E-  Exterior  FF&amp;E  Chairs,  tables ,  umbrellas. More 10 yrs</t>
  </si>
  <si>
    <t>Landmark Court – 2022 – Outdoor FF&amp;E</t>
  </si>
  <si>
    <t>P22-006855 - Line 1</t>
  </si>
  <si>
    <t>add 3 ductless split installation, Hallways A2, B2, C2 (3 systems). Phase one completed addition of 3 ductless splits in 2021.
 March -2022 Supply and install 2x36,000 BTU Ductless splits to add cooling to 1st floor nursing stations and corridors.</t>
  </si>
  <si>
    <t>Arbutus Care Centre - 2022 - HVAC</t>
  </si>
  <si>
    <t>REQ-2022-006433</t>
  </si>
  <si>
    <t>P22-006587 - Line 1</t>
  </si>
  <si>
    <t>Portsmouth - 2022 - Window AC Replacements - Phased Project - started in 2021. Requesting 10 supply only window AC units to replace aged and defective units. Age of asset is approx between 10-15yrs. Site does not have PTAC's but rather Window AC and loop heating.</t>
  </si>
  <si>
    <t>Portsmouth - 2022 - Air Conditioning</t>
  </si>
  <si>
    <t>REQ-2022-006437</t>
  </si>
  <si>
    <t>P22-006486 - Line 2</t>
  </si>
  <si>
    <t>Suite 211 Reno Paint/Patch, Bathroom Floor, Thermostat, Bathroom Exhaust Fan and ceiling Tiles.</t>
  </si>
  <si>
    <t>P22-006486 - Line 1</t>
  </si>
  <si>
    <t>Suite 211 Reno Additional Scope</t>
  </si>
  <si>
    <t>Maples - 2022 - Exterior  Doors</t>
  </si>
  <si>
    <t>P22-006487 - Line 1</t>
  </si>
  <si>
    <t>Suite 43 Reno Additional Scope</t>
  </si>
  <si>
    <t>P22-006487 - Line 2</t>
  </si>
  <si>
    <t>Suite 43 Reno</t>
  </si>
  <si>
    <t>P22-006485 - Line 2</t>
  </si>
  <si>
    <t>Suite 142 Reno Paint/Patch, Bathroom Floor, Blinds, Thermostat, Bathroom Exhaust and Ceiling Tiles.</t>
  </si>
  <si>
    <t>P22-006485 - Line 1</t>
  </si>
  <si>
    <t>P22-006483 - Line 2</t>
  </si>
  <si>
    <t>Suite 316 Reno Paint/ Patch Bathroom Floor and Ceiling Tiles.</t>
  </si>
  <si>
    <t>P22-006483 - Line 1</t>
  </si>
  <si>
    <t>P22-006484 - Line 2</t>
  </si>
  <si>
    <t>Suite 304 Reno Paint/Patch, Bathroom Floor, Blinds, Thermostat, Bathroom Exhaust Fan and Ceiling Tiles.</t>
  </si>
  <si>
    <t>P22-006484 - Line 1</t>
  </si>
  <si>
    <t>Suite 304 Reno Additional Scope</t>
  </si>
  <si>
    <t>REQ-2022-006452</t>
  </si>
  <si>
    <t>P22-006523 - Line 2</t>
  </si>
  <si>
    <t>Suite 265 Reno Paint/Patch, Bathroom Floor, Blinds, Thermostat, Bathroom Exhaust, Bathroom Door and Ceiling Tiles.</t>
  </si>
  <si>
    <t>P22-006523 - Line 1</t>
  </si>
  <si>
    <t>Suite 265 Reno Additional Scope</t>
  </si>
  <si>
    <t>Jason Baker</t>
  </si>
  <si>
    <t>P22-006490 - Line 1</t>
  </si>
  <si>
    <t>Suite 227 Reno Additional Scope</t>
  </si>
  <si>
    <t>The Edgemont - 2022 - In-Suite Renovations</t>
  </si>
  <si>
    <t>P22-006490 - Line 2</t>
  </si>
  <si>
    <t>Suite 227 Reno</t>
  </si>
  <si>
    <t>P22-006491 - Line 1</t>
  </si>
  <si>
    <t>Suite 222 Reno
Paint, Flooring</t>
  </si>
  <si>
    <t>P22-006526 - Line 1</t>
  </si>
  <si>
    <t>Suite 232 Reno Carpet</t>
  </si>
  <si>
    <t>P22-006502 - Line 1</t>
  </si>
  <si>
    <t>Suite 202 Reno</t>
  </si>
  <si>
    <t>REQ-2022-006465</t>
  </si>
  <si>
    <t>Fleetwood Villa-2022-Attic Ventilation Consultant</t>
  </si>
  <si>
    <t>P22-006488 - Line 1</t>
  </si>
  <si>
    <t>P22-006488 - Line 2</t>
  </si>
  <si>
    <t>REQ-2022-006477</t>
  </si>
  <si>
    <t>Williamsburg - 2022 - Cold table</t>
  </si>
  <si>
    <t>P22-006679 - Line 1</t>
  </si>
  <si>
    <t>Prince of Wales - 2022- Replacement of DHW storage tank . More 10 yrs</t>
  </si>
  <si>
    <t>Prince of Wales - 2022 - DHW Tanks</t>
  </si>
  <si>
    <t>REQ-2022-006479</t>
  </si>
  <si>
    <t>P22-006620 - Line 1</t>
  </si>
  <si>
    <t>P22-006492 - Line 2</t>
  </si>
  <si>
    <t>Suite 123 Refresh</t>
  </si>
  <si>
    <t>P22-006492 - Line 1</t>
  </si>
  <si>
    <t>Suite 123 Refresh Additional Scope</t>
  </si>
  <si>
    <t>P22-006493 - Line 1</t>
  </si>
  <si>
    <t>Suite 226 Refresh Additional Scope</t>
  </si>
  <si>
    <t>P22-006493 - Line 2</t>
  </si>
  <si>
    <t>Suite 226 Refresh</t>
  </si>
  <si>
    <t>P22-006589 - Line 2</t>
  </si>
  <si>
    <t>Suite 701 Reno Paint, Supply and install carpet bedroom and living room, LVT in the kitchen and Bathroom, vanity scone, blinds, drywall repair kitchen and bathroom cabinet paint</t>
  </si>
  <si>
    <t>P22-006589 - Line 1</t>
  </si>
  <si>
    <t>P22-006489 - Line 1</t>
  </si>
  <si>
    <t>Suite 11 Reno Additional Scope</t>
  </si>
  <si>
    <t>P22-006489 - Line 2</t>
  </si>
  <si>
    <t>Suite 11 Reno</t>
  </si>
  <si>
    <t>P22-007558 - Line 1</t>
  </si>
  <si>
    <t>new cold table required for kitchen</t>
  </si>
  <si>
    <t>REQ-2022-006539</t>
  </si>
  <si>
    <t>LE3041 HCN-Revera Lessee (Chateau Renoir) LP</t>
  </si>
  <si>
    <t>P22-006335 - Line 1</t>
  </si>
  <si>
    <t>Kitchen - Steamer</t>
  </si>
  <si>
    <t>Chateau Renoir- 2022 - Kitchen FF&amp;E (Steamer)</t>
  </si>
  <si>
    <t>P22-007901 - Line 1</t>
  </si>
  <si>
    <t>Supply and install Lobby FF&amp;E</t>
  </si>
  <si>
    <t>Sunwood - 2022 - Lobby FF&amp;E</t>
  </si>
  <si>
    <t>REQ-2022-006561</t>
  </si>
  <si>
    <t>P22-007974 - Line 1</t>
  </si>
  <si>
    <t>Digital Echidna SOLr Upgrade</t>
  </si>
  <si>
    <t>P22-006415 - Line 1</t>
  </si>
  <si>
    <t>Ridgeview - Toaster</t>
  </si>
  <si>
    <t>Ridgeview - 2022 - Toasters</t>
  </si>
  <si>
    <t>P22-006621 - Line 1</t>
  </si>
  <si>
    <t>Suite 16 Reno Additional Scope</t>
  </si>
  <si>
    <t>P22-006621 - Line 2</t>
  </si>
  <si>
    <t>Suite 16 Reno</t>
  </si>
  <si>
    <t>P22-006590 - Line 2</t>
  </si>
  <si>
    <t>Suite 235 Reno Paint/Patch. Carpet</t>
  </si>
  <si>
    <t>P22-006590 - Line 1</t>
  </si>
  <si>
    <t>Suite 235 Reno Additional Scope
Blinds</t>
  </si>
  <si>
    <t>P22-006640 - Line 2</t>
  </si>
  <si>
    <t>P22-006640 - Line 1</t>
  </si>
  <si>
    <t>Suite 417 Reno Additional Scope Patch</t>
  </si>
  <si>
    <t>P22-006641 - Line 1</t>
  </si>
  <si>
    <t>P22-006641 - Line 2</t>
  </si>
  <si>
    <t>Suite 224 Reno Paint, Flooring, Baseboards, Fridge</t>
  </si>
  <si>
    <t>P22-006642 - Line 1</t>
  </si>
  <si>
    <t>Suite 310 Reno Paint, Flooring, Baseboards</t>
  </si>
  <si>
    <t>P22-006965 - Line 1</t>
  </si>
  <si>
    <t>Suite 508 Reno Paint, Flooring, Baseboards</t>
  </si>
  <si>
    <t>P22-006586 - Line 1</t>
  </si>
  <si>
    <t>Green Falls Landing - 2022 - Boiler Repair - The combustion blower failed on boiler #3. All Season is the PM company who found the failed blower. The age of asset is 4yrs.</t>
  </si>
  <si>
    <t>Green Falls Landing - 2022 - Boiler Repair</t>
  </si>
  <si>
    <t>P22-006985 - Line 1</t>
  </si>
  <si>
    <t>O/S 2021 INV for Fire &amp; LS Deficiencies</t>
  </si>
  <si>
    <t>Greenway - 2022 - Fire &amp; LS Deficiencies (O/S 2021 INV)</t>
  </si>
  <si>
    <t>REQ-2022-006590</t>
  </si>
  <si>
    <t>P22-006554 - Line 1</t>
  </si>
  <si>
    <t>Main Street - 2022- Replacement of 3"/ 4" case piping and fittings  exterior patio ceiling . Pipes are cracked flooding patio when raining  . Kitchen faucet.  More 20 yrs</t>
  </si>
  <si>
    <t>Main Street - 2022- Replacement of 3"/ 4" case pipe exterior patio ceiling .Kitchen faucet</t>
  </si>
  <si>
    <t>P22-006406 - Line 1</t>
  </si>
  <si>
    <t>3 1u Network shelf
$52.90
$158.70
1 Cat6 Cable - Bulk and RJ Connectors
$82.90
$82.90
1  Misc shop supplies
$38.90
$38.90</t>
  </si>
  <si>
    <t>Lynelle Stogran</t>
  </si>
  <si>
    <t>P22-006869 - Line 1</t>
  </si>
  <si>
    <t>Suite 1006 Reno   for Resident move in</t>
  </si>
  <si>
    <t>Our Parents Home - 2022 - In-Suite Renovations</t>
  </si>
  <si>
    <t>REQ-2022-006604</t>
  </si>
  <si>
    <t>P22-008768 - Line 2</t>
  </si>
  <si>
    <t>Northridge - Insuite Electrical Upgrade</t>
  </si>
  <si>
    <t>P22-008768 - Line 1</t>
  </si>
  <si>
    <t>P22-006543 - Line 1</t>
  </si>
  <si>
    <t>Portobello - 2022 - Replace cracked ceramic tile with sheet goods. More 10 yrs</t>
  </si>
  <si>
    <t>Portobello - 2022 - Elevator Flooring</t>
  </si>
  <si>
    <t>P22-006435 - Line 1</t>
  </si>
  <si>
    <t>Sherwood - 2022- DHW Storage tank pipe leak repair  and BF replacement . More 10 yrs</t>
  </si>
  <si>
    <t>Sherwood - 2022- Storage tank pipe leak and BF replacement</t>
  </si>
  <si>
    <t>P22-006377 - Line 1</t>
  </si>
  <si>
    <t>Colonel By - 2022- Chiller pump replacement. More 10 yrs</t>
  </si>
  <si>
    <t>Colonel By - 2022- Chiller pump replacement</t>
  </si>
  <si>
    <t>P22-007401 - Line 1</t>
  </si>
  <si>
    <t>Charleswood - 2022 - Window Replacement. This will complete all window replacement at Charleswood. This is the final phase of the project. This is a continuation of project from P21-025322.</t>
  </si>
  <si>
    <t>Charleswood - 2022 - Windows</t>
  </si>
  <si>
    <t>P22-006404 - Line 1</t>
  </si>
  <si>
    <t>Suite B11 Refresh</t>
  </si>
  <si>
    <t>REQ-2022-006626</t>
  </si>
  <si>
    <t>REQ-2022-006627</t>
  </si>
  <si>
    <t>P22-006636 - Line 1</t>
  </si>
  <si>
    <t>Suite 519 Refresh Additional Scope 
High Ceiling</t>
  </si>
  <si>
    <t>P22-006636 - Line 2</t>
  </si>
  <si>
    <t>Suite 519 Refresh Paint</t>
  </si>
  <si>
    <t>REQ-2022-006629</t>
  </si>
  <si>
    <t>P22-006637 - Line 1</t>
  </si>
  <si>
    <t>Suite 418 Reno Additional Scope
High Ceiling</t>
  </si>
  <si>
    <t>P22-006637 - Line 2</t>
  </si>
  <si>
    <t>Suite 418 Reno
Paint, Carpet</t>
  </si>
  <si>
    <t>REQ-2022-006630</t>
  </si>
  <si>
    <t>P22-006638 - Line 1</t>
  </si>
  <si>
    <t>Suite 512 Refresh Additional Scope High Ceiling</t>
  </si>
  <si>
    <t>P22-006638 - Line 2</t>
  </si>
  <si>
    <t>Suite 512 Refresh Paint</t>
  </si>
  <si>
    <t>P22-007214 - Line 1</t>
  </si>
  <si>
    <t>Oak Terrace - Musty Smell Investigation</t>
  </si>
  <si>
    <t>Oak Terrace - 2022 - Musty Smell Investigation</t>
  </si>
  <si>
    <t>P22-006812 - Line 1</t>
  </si>
  <si>
    <t>Elginwood - 2022- - Front parking lot localized pavement Repairs/Replacement . More 10 yrs</t>
  </si>
  <si>
    <t>Elginwood - 2022 - Asphalt Paving</t>
  </si>
  <si>
    <t>REQ-2022-006643</t>
  </si>
  <si>
    <t>BayWoods Place - 2022 - Beds/Mattresses</t>
  </si>
  <si>
    <t>Rachel Robidoux</t>
  </si>
  <si>
    <t>P22-006574 - Line 1</t>
  </si>
  <si>
    <t>Suite 207 Reno Service to Cut Bathtub</t>
  </si>
  <si>
    <t>P22-008418 - Line 1</t>
  </si>
  <si>
    <t>Ceiling re-instatement work building wide from previous sprinkler head work. Access had to be provided which was not captured in original scope / budget.</t>
  </si>
  <si>
    <t>Royal City Manor-2022-Ceilings Reinstatement</t>
  </si>
  <si>
    <t>LE3085 HCN-Revera Lessee (Portobello) LP</t>
  </si>
  <si>
    <t>P22-006690 - Line 1</t>
  </si>
  <si>
    <t>Portobello - 2022 - Housekeeping FF&amp;E- Purchase 2 x vacuums . More 5 yrs</t>
  </si>
  <si>
    <t>Portobello - 2022 - Housekeeping FF&amp;E</t>
  </si>
  <si>
    <t>P22-007626 - Line 1</t>
  </si>
  <si>
    <t>Building attic space is over heating. ACTION, Bring in consultants to determine action plan to alleviate excessive heat in mechanical attic.</t>
  </si>
  <si>
    <t>P22-008471 - Line 1</t>
  </si>
  <si>
    <t>Landmark - 2022- Replace commercial washer . More 15 yrs</t>
  </si>
  <si>
    <t>Landmark - 2022- Replace commercial washer</t>
  </si>
  <si>
    <t>P22-006504 - Line 2</t>
  </si>
  <si>
    <t>Suite 522 Reno</t>
  </si>
  <si>
    <t>P22-006504 - Line 1</t>
  </si>
  <si>
    <t>Suite 522 Reno Additional Scope</t>
  </si>
  <si>
    <t>REQ-2022-006683</t>
  </si>
  <si>
    <t>REQ-2022-006686</t>
  </si>
  <si>
    <t>P22-006710 - Line 1</t>
  </si>
  <si>
    <t>Fosterbrooke - 2022 - Painting of the ground  floor corridor . More 10 yrs</t>
  </si>
  <si>
    <t>Fosterbrooke - 2022 - Full home painting</t>
  </si>
  <si>
    <t>P22-006591 - Line 1</t>
  </si>
  <si>
    <t>Suite 1401 Reno Fridge 
2021 Catch up P21-049817</t>
  </si>
  <si>
    <t>P22-006591 - Line 3</t>
  </si>
  <si>
    <t>Suite 1401 Reno  2021 Catch -up P21-049817 Supply and install LVT in kitchen and bathroom, transition strip, paint , change baseboards, install blinds. supply and install bathroom sink and faucet</t>
  </si>
  <si>
    <t>P22-006591 - Line 2</t>
  </si>
  <si>
    <t>Suite 1401 Reno Additional Scope
2021 Catch up P21-049817</t>
  </si>
  <si>
    <t>The Annex - 2022 - In-Suite Renovations</t>
  </si>
  <si>
    <t>P22-009286 - Line 1</t>
  </si>
  <si>
    <t>Suite 332 Reno Additional Scope</t>
  </si>
  <si>
    <t>P22-009286 - Line 2</t>
  </si>
  <si>
    <t>Suite 332 Reno
carpeting, bathroom floor and ceiling repairs suite 332 for new resident</t>
  </si>
  <si>
    <t>REQ-2022-006710</t>
  </si>
  <si>
    <t>P22-006877 - Line 2</t>
  </si>
  <si>
    <t>wing back chairs</t>
  </si>
  <si>
    <t>Williamsburg - 2022 - FF&amp;E</t>
  </si>
  <si>
    <t>P22-006877 - Line 3</t>
  </si>
  <si>
    <t>swan arm chair</t>
  </si>
  <si>
    <t>P22-006877 - Line 4</t>
  </si>
  <si>
    <t>Arm chair - AL diningroom</t>
  </si>
  <si>
    <t>P22-006877 - Line 1</t>
  </si>
  <si>
    <t>freight and installation</t>
  </si>
  <si>
    <t>P22-006668 - Line 2</t>
  </si>
  <si>
    <t>To provide two (2) new beds for the home to replace crank beds.</t>
  </si>
  <si>
    <t>Blenheim - 2022 - 10 Beds/Mattresses</t>
  </si>
  <si>
    <t>P22-006668 - Line 1</t>
  </si>
  <si>
    <t>Freight To provide two (2) new beds for the home to replace crank beds.</t>
  </si>
  <si>
    <t>P22-006583 - Line 1</t>
  </si>
  <si>
    <t>Suite 402 Reno  Paint, Carpet
2019 Invoice</t>
  </si>
  <si>
    <t>P22-006702 - Line 1</t>
  </si>
  <si>
    <t>To have RJC Engineering provide Revera with a report on the condition of the exterior due to the walls are deteriorating.</t>
  </si>
  <si>
    <t>Consulting</t>
  </si>
  <si>
    <t>Hillside Manor - 2022 - Building Exterior (RJC)</t>
  </si>
  <si>
    <t>P22-007549 - Line 1</t>
  </si>
  <si>
    <t>Replacement of Sandwich/Salad Cold Table</t>
  </si>
  <si>
    <t>The Wellington - 2022 - Cold Table</t>
  </si>
  <si>
    <t>P22-006547 - Line 1</t>
  </si>
  <si>
    <t>REQ-2022-006768</t>
  </si>
  <si>
    <t>P22-006701 - Line 1</t>
  </si>
  <si>
    <t>Thermostat replacement for fan coil - Suite #235</t>
  </si>
  <si>
    <t>Colonel By - 2021 - Fan Coils</t>
  </si>
  <si>
    <t>P22-006787 - Line 2</t>
  </si>
  <si>
    <t>Suite 253 Reno Paint/Patch, remove and replace base cabinets and doors of kitchenette, sink and faucet, reuse upper base cabinets but replace doors, remove cover plates, patch and paint.</t>
  </si>
  <si>
    <t>P22-006787 - Line 1</t>
  </si>
  <si>
    <t>Suite 253 Reno Additional Scope</t>
  </si>
  <si>
    <t>P22-006629 - Line 1</t>
  </si>
  <si>
    <t>P22-007109 - Line 1</t>
  </si>
  <si>
    <t>Suite 211 Reno 2021 Catch up to P21-048993</t>
  </si>
  <si>
    <t>REQ-2022-006790</t>
  </si>
  <si>
    <t>P22-006686 - Line 1</t>
  </si>
  <si>
    <t>Suite 247 Reno</t>
  </si>
  <si>
    <t>P22-006687 - Line 1</t>
  </si>
  <si>
    <t>Suite 135 Reno Bathroom</t>
  </si>
  <si>
    <t>P22-006878 - Line 1</t>
  </si>
  <si>
    <t>Westney Gardens - 2022 - Boiler room fan coil replacement .More 3 yrs</t>
  </si>
  <si>
    <t>Westney Gardens - 2022 - Fan Coil Replacement (boiler room)</t>
  </si>
  <si>
    <t>P22-006683 - Line 2</t>
  </si>
  <si>
    <t>Suite 216 Reno
Paint, Carpet</t>
  </si>
  <si>
    <t>P22-006683 - Line 1</t>
  </si>
  <si>
    <t>P22-006622 - Line 1</t>
  </si>
  <si>
    <t>Suite 238 Refresh
Paint, Baseboards</t>
  </si>
  <si>
    <t>P22-006674 - Line 1</t>
  </si>
  <si>
    <t>To replace the current 12 year old failed autoscrubber. Cannot repair because parts are discontinued.</t>
  </si>
  <si>
    <t>Trillium Court - 2022 - Housekeeping FF&amp;E</t>
  </si>
  <si>
    <t>P22-006939 - Line 1</t>
  </si>
  <si>
    <t>Windsor Park - 2022 - Replacement of heat pumps resident units . More 10 yrs</t>
  </si>
  <si>
    <t>Windsor Park - 2022 - Heat Pumps</t>
  </si>
  <si>
    <t>REQ-2022-006810</t>
  </si>
  <si>
    <t>P22-006594 - Line 1</t>
  </si>
  <si>
    <t>Solution includes the following:
28K93UT#ABA
HP ProBook 450 G8 - 15.6" - Core i5 1135G7 -
8 GB RAM - 256 GB SSD - US</t>
  </si>
  <si>
    <t>P22-006594 - Line 2</t>
  </si>
  <si>
    <t>P22-006594 - Line 3</t>
  </si>
  <si>
    <t>P22-006594 - Line 4</t>
  </si>
  <si>
    <t>P22-006594 - Line 5</t>
  </si>
  <si>
    <t>P22-008379 - Line 1</t>
  </si>
  <si>
    <t>Suite 136 IL Reno (BWP) - Paint, Flooring,  , Baseboards (2019 invoice clean up)</t>
  </si>
  <si>
    <t>P22-008380 - Line 1</t>
  </si>
  <si>
    <t>Suite 312 AL Reno (BWC) - Paint, Flooring,   Fixtures (2019 invoice clean up)</t>
  </si>
  <si>
    <t>REQ-2022-006821</t>
  </si>
  <si>
    <t>P22-006595 - Line 1</t>
  </si>
  <si>
    <t>28K93UT#ABA
HP ProBook 450 G8 - 15.6" - Core i5 1135G7 -
8 GB RAM - 256 GB SSD - US
8
1,060.00
8,480.00
EWR Fee
0.95/EA</t>
  </si>
  <si>
    <t>Approved</t>
  </si>
  <si>
    <t>P22-006595 - Line 2</t>
  </si>
  <si>
    <t>P22-006595 - Line 3</t>
  </si>
  <si>
    <t>P22-006822 - Line 1</t>
  </si>
  <si>
    <t>Suite 403 
IL Refresh (BWP) - Paint (2019 invoice clean up)</t>
  </si>
  <si>
    <t>P22-006688 - Line 1</t>
  </si>
  <si>
    <t>Suite M225 Reno Needed for New Permanent Lease</t>
  </si>
  <si>
    <t>P22-006689 - Line 2</t>
  </si>
  <si>
    <t>Suite 248 Reno Paint/Patch, Bathroom Floor and Thermostat.</t>
  </si>
  <si>
    <t>P22-006689 - Line 1</t>
  </si>
  <si>
    <t>P22-006864 - Line 1</t>
  </si>
  <si>
    <t>P22-006864 - Line 2</t>
  </si>
  <si>
    <t>Suite 331 Reno
Full Reno</t>
  </si>
  <si>
    <t>P22-006788 - Line 1</t>
  </si>
  <si>
    <t>2022 - Fan Coil Replacement, Resident Suites - Replace  Actuator Valve . More 10 yrs</t>
  </si>
  <si>
    <t>P22-007058 - Line 1</t>
  </si>
  <si>
    <t>Green Falls Landing - 2022 - Decking Repair - 20000 - TLC started this work in 2021. PRJ-2021-002724. This is a continuation of project. TLC will repair 45 exterior decks and ensure they are properly sealed.</t>
  </si>
  <si>
    <t>Exterior Structure - Other - Budgeted</t>
  </si>
  <si>
    <t>Green Falls Landing - 2022 - Balcony Repair</t>
  </si>
  <si>
    <t>P22-007612 - Line 1</t>
  </si>
  <si>
    <t>The Bentley Swift Current - 2022 - Roof - Flynn roofing had to come in and repair a section of the roof that was badl damaged. The site couldnt wait for this repair to be completed due to risk of further damage. The roof is planned to be fully replaced this year. The roof is 20yrs old. Full assessment was completed last year.</t>
  </si>
  <si>
    <t>P22-006706 - Line 1</t>
  </si>
  <si>
    <t>The Bentley Regina - 2022 - Column Repair - Shoring the columns as a temp fix. An engineering firmwas brought in late last year and recommended we shore and then cost out repair. Age of columns are 20yrs old. Total Living Care was able to respond to this emergency and are currently shoring the columns.</t>
  </si>
  <si>
    <t>The Bentley Regina - 2022 - Columns</t>
  </si>
  <si>
    <t>P22-006597 - Line 1</t>
  </si>
  <si>
    <t>Arbour Heights -2022- Fire deficiencies  . More 5 yrs .</t>
  </si>
  <si>
    <t>Arbour Heights -2022- Fire deficiencies</t>
  </si>
  <si>
    <t>REQ-2022-006884</t>
  </si>
  <si>
    <t>Sara Vista - 2022 - Maglog Replacement</t>
  </si>
  <si>
    <t>P22-007551 - Line 1</t>
  </si>
  <si>
    <t>P22-007224 - Line 1</t>
  </si>
  <si>
    <t>Briargate - 2022 - Phased Replacements of PTACs (2 Per Year. More 10yrs</t>
  </si>
  <si>
    <t>Briargate - 2022 - PTACs, Resident Suites</t>
  </si>
  <si>
    <t>REQ-2022-006892</t>
  </si>
  <si>
    <t>The Dorchester - 2022 - Landscaping</t>
  </si>
  <si>
    <t>P22-008436 - Line 2</t>
  </si>
  <si>
    <t>Suite 128 Reno Fridge</t>
  </si>
  <si>
    <t>P22-008436 - Line 3</t>
  </si>
  <si>
    <t>Suite 128 Reno Microwave</t>
  </si>
  <si>
    <t>P22-008436 - Line 4</t>
  </si>
  <si>
    <t>Suite 128 Reno including new flooring, cabinets, and lighting.</t>
  </si>
  <si>
    <t>P22-008436 - Line 1</t>
  </si>
  <si>
    <t>Suite 128 Reno Additional Scope
Cabinet Refresh</t>
  </si>
  <si>
    <t>REQ-2022-006909</t>
  </si>
  <si>
    <t>REQ-2022-006910</t>
  </si>
  <si>
    <t>P22-006993 - Line 2</t>
  </si>
  <si>
    <t>Suite 447 Reno   Paint, Flooring Fast move in</t>
  </si>
  <si>
    <t>P22-006993 - Line 1</t>
  </si>
  <si>
    <t>Suite 447 Reno Additional Scope Replace Shelving under Fridge</t>
  </si>
  <si>
    <t>REQ-2022-006911</t>
  </si>
  <si>
    <t>P22-006994 - Line 1</t>
  </si>
  <si>
    <t>Suite 426 reno</t>
  </si>
  <si>
    <t>REQ-2022-006912</t>
  </si>
  <si>
    <t>P22-006995 - Line 2</t>
  </si>
  <si>
    <t>Suite 357  Reno
Paint, Flooring</t>
  </si>
  <si>
    <t>P22-006995 - Line 1</t>
  </si>
  <si>
    <t>Suite 357 Reno Additional Scope Prime Suite</t>
  </si>
  <si>
    <t>LE3004 HCN-Revera Lessee (Donway Place) LP</t>
  </si>
  <si>
    <t>REQ-2022-006913</t>
  </si>
  <si>
    <t>REQ-2022-006914</t>
  </si>
  <si>
    <t>P22-006996 - Line 1</t>
  </si>
  <si>
    <t>REQ-2022-006915</t>
  </si>
  <si>
    <t>P22-006998 - Line 1</t>
  </si>
  <si>
    <t>Suite 240  Reno</t>
  </si>
  <si>
    <t>REQ-2022-006916</t>
  </si>
  <si>
    <t>P22-006997 - Line 2</t>
  </si>
  <si>
    <t>Suite 226 Reno</t>
  </si>
  <si>
    <t>P22-006997 - Line 1</t>
  </si>
  <si>
    <t>REQ-2022-006919</t>
  </si>
  <si>
    <t>P22-007226 - Line 1</t>
  </si>
  <si>
    <t>To replace 5 failed 10+ year old Apartment fridges and 2 stoves.</t>
  </si>
  <si>
    <t>P22-006734 - Line 1</t>
  </si>
  <si>
    <t>To replace the 22 year old failed Kitchen Exhaust Fan motor, pulley and bearings. The hood shut off. 
EMERGENCY REPLACEMENT HAS BEEN COMPLETED so the hood can be functional again.</t>
  </si>
  <si>
    <t>Kilean Lodge - 2022 - Kitchen Hood Motor</t>
  </si>
  <si>
    <t>REQ-2022-006922</t>
  </si>
  <si>
    <t>P22-007613 - Line 1</t>
  </si>
  <si>
    <t>To replace 12 failed 20 year old Maxi Ceiling Lifts in various resident rooms. The home cannot accept a resident with needs into these rooms until the lifts are replaced.</t>
  </si>
  <si>
    <t>Spa/Tub/Washroom - FF&amp;E - Unbudgeted</t>
  </si>
  <si>
    <t>The Village Seniors - 2022 - Ceiling Lifts (12)</t>
  </si>
  <si>
    <t>P22-006898 - Line 1</t>
  </si>
  <si>
    <t>To replace two (2) failed heat exchangers in MUA units #1 &amp; #2. No heat at this time. 
EMERGENCY REPLACEMENT IS COMPLETED.</t>
  </si>
  <si>
    <t>Thorntonview - 2022 - Heat Exchangers (2)</t>
  </si>
  <si>
    <t>REQ-2022-006926</t>
  </si>
  <si>
    <t>REQ-2022-006930</t>
  </si>
  <si>
    <t>P22-006886 - Line 2</t>
  </si>
  <si>
    <t>Suite 239 Reno Fridge</t>
  </si>
  <si>
    <t>P22-006886 - Line 3</t>
  </si>
  <si>
    <t>Suite 239 Reno Microwave</t>
  </si>
  <si>
    <t>P22-006886 - Line 1</t>
  </si>
  <si>
    <t>Suite 239 Reno</t>
  </si>
  <si>
    <t>P22-006926 - Line 2</t>
  </si>
  <si>
    <t>Suite 307 Reno</t>
  </si>
  <si>
    <t>P22-006926 - Line 1</t>
  </si>
  <si>
    <t>Suite 307 Reno Additional Scope</t>
  </si>
  <si>
    <t>10296 The Scenic Grande</t>
  </si>
  <si>
    <t>P22-009693 - Line 1</t>
  </si>
  <si>
    <t>Install irrigation system - c/w  wifi capability (x 20 zones) to exterior perimeter of property.</t>
  </si>
  <si>
    <t>Scenic Grande - 2022 - Irrigation</t>
  </si>
  <si>
    <t>P22-006874 - Line 1</t>
  </si>
  <si>
    <t>Suite 329 Reno Additional Scope</t>
  </si>
  <si>
    <t>P22-006874 - Line 2</t>
  </si>
  <si>
    <t>Suite 329 Reno</t>
  </si>
  <si>
    <t>P22-008073 - Line 1</t>
  </si>
  <si>
    <t>Suite 120 Reno Fridge</t>
  </si>
  <si>
    <t>P22-008073 - Line 3</t>
  </si>
  <si>
    <t>suite 120 Reno Microwave</t>
  </si>
  <si>
    <t>P22-008073 - Line 4</t>
  </si>
  <si>
    <t>Suite 120 Reno</t>
  </si>
  <si>
    <t>P22-008073 - Line 2</t>
  </si>
  <si>
    <t>P22-007388 - Line 1</t>
  </si>
  <si>
    <t>Replace sections of failed welded kitchen exhaust duct above ceiling space of kitchen. Due to multiple unrepairable holes in existing duct, cleaning is not feasible thus duct must be replaced with custom welded duct work.</t>
  </si>
  <si>
    <t>Evergreen - 2022 - Kitchen Exhaust System Repairs</t>
  </si>
  <si>
    <t>REQ-2022-006959</t>
  </si>
  <si>
    <t>P22-006872 - Line 2</t>
  </si>
  <si>
    <t>Suite 419 Reno Fridge</t>
  </si>
  <si>
    <t>P22-006872 - Line 1</t>
  </si>
  <si>
    <t>Suite 419 Reno Paint, LPV, Carpet,</t>
  </si>
  <si>
    <t>LE3019 HCN-Revera Lessee (Evergreen) LP</t>
  </si>
  <si>
    <t>REQ-2022-006965</t>
  </si>
  <si>
    <t>P22-007317 - Line 1</t>
  </si>
  <si>
    <t>West Oak Village - Unpaid 2021 Invoice</t>
  </si>
  <si>
    <t>West Oak Village - 2021 - O/S Invoice</t>
  </si>
  <si>
    <t>P22-007334 - Line 1</t>
  </si>
  <si>
    <t>Sara Vista - Maglock Replacement.</t>
  </si>
  <si>
    <t>P22-006823 - Line 1</t>
  </si>
  <si>
    <t>Suite 218 Refresh Paint</t>
  </si>
  <si>
    <t>P22-006870 - Line 1</t>
  </si>
  <si>
    <t>P22-007373 - Line 1</t>
  </si>
  <si>
    <t>Heartwood - 2022- Plumbing pipe water loss . Pipe froze in wall  and burst . Water loss .More 10 yrs</t>
  </si>
  <si>
    <t>Heartwood - 2022- Plumbing pipe water loss</t>
  </si>
  <si>
    <t>P22-007371 - Line 1</t>
  </si>
  <si>
    <t>P22-007370 - Line 1</t>
  </si>
  <si>
    <t>P22-007372 - Line 1</t>
  </si>
  <si>
    <t>Arbutus Care Centre - 2022 - Storm Water Drainage</t>
  </si>
  <si>
    <t>P22-006909 - Line 2</t>
  </si>
  <si>
    <t>P22-006909 - Line 1</t>
  </si>
  <si>
    <t>Suite 324 Reno Paint, LVP, Carpet, Toilet</t>
  </si>
  <si>
    <t>P22-006867 - Line 1</t>
  </si>
  <si>
    <t>Suite 1108 Reno</t>
  </si>
  <si>
    <t>P22-007390 - Line 1</t>
  </si>
  <si>
    <t>Portobello - 2022- Al TV room - Paint the TV Room second Floor  refresh paint . More 10 yrs</t>
  </si>
  <si>
    <t>Portobello - 2022 - TV Room Refresh (AL)</t>
  </si>
  <si>
    <t>P22-008086 - Line 1</t>
  </si>
  <si>
    <t>Landmark Court - 2022 - Resident PTACs- Continuation of phasing out  gas fired units  to electric . More 20 yrs</t>
  </si>
  <si>
    <t>Landmark Court - 2022 - Resident PTACs</t>
  </si>
  <si>
    <t>P22-008202 - Line 1</t>
  </si>
  <si>
    <t>Suite 212 (n) Reno Paint, Flooring, 1/4 Round</t>
  </si>
  <si>
    <t>REQ-2022-007037</t>
  </si>
  <si>
    <t>Canopies and Awnings (Capital)</t>
  </si>
  <si>
    <t>Land Improvements - Canopies/Awnings - Budgeted</t>
  </si>
  <si>
    <t>Riverside Place - 2022 - Replace AWNINGS</t>
  </si>
  <si>
    <t>P22-006938 - Line 2</t>
  </si>
  <si>
    <t>Suite 420 Reno one bedroom Paint, Flooring, Countertop/Sink/Faucet, Toilet.
Suite is rented for April 16th move in.</t>
  </si>
  <si>
    <t>P22-006938 - Line 1</t>
  </si>
  <si>
    <t>Suite 420 Reno Additional Scope
Carpet Base</t>
  </si>
  <si>
    <t>P22-007068 - Line 1</t>
  </si>
  <si>
    <t>Suite 114 Reno Fridge</t>
  </si>
  <si>
    <t>P22-007068 - Line 2</t>
  </si>
  <si>
    <t>P22-007068 - Line 3</t>
  </si>
  <si>
    <t>Suite 114 Reno Paint, Supply and install Flooring, Millwork, as per Revera spec</t>
  </si>
  <si>
    <t>P22-007552 - Line 1</t>
  </si>
  <si>
    <t>Suite 318 Reno Additional Scope</t>
  </si>
  <si>
    <t>P22-007552 - Line 2</t>
  </si>
  <si>
    <t>P22-007553 - Line 1</t>
  </si>
  <si>
    <t>P22-007553 - Line 2</t>
  </si>
  <si>
    <t>Suite 323 Reno Complete paint, replace flooring, countertops, toilet, sinks and faucets and Install medicine cabinet</t>
  </si>
  <si>
    <t>P22-006865 - Line 2</t>
  </si>
  <si>
    <t>P22-006865 - Line 1</t>
  </si>
  <si>
    <t>P22-007546 - Line 1</t>
  </si>
  <si>
    <t>Phase 1 - Investigation and Report regarding HVAC Systems Upgrade on A and C Wings (LTC)</t>
  </si>
  <si>
    <t>Summit Place - 2022 - Exterior  FF&amp;E</t>
  </si>
  <si>
    <t>P22-007234 - Line 1</t>
  </si>
  <si>
    <t>Fosterbrooke - 2022 - Resident Suite Windows.  Replacement of the worse windows . More 15 yrs 
119, 218 , 2nd lounge</t>
  </si>
  <si>
    <t>Fosterbrooke - 2022 - Resident Suite Windows (Funded)</t>
  </si>
  <si>
    <t>REQ-2022-007094</t>
  </si>
  <si>
    <t>P22-006897 - Line 1</t>
  </si>
  <si>
    <t>Suite 415 Reno Paint, Carpet</t>
  </si>
  <si>
    <t>P22-007123 - Line 1</t>
  </si>
  <si>
    <t>Suite 229 Refresh Paint</t>
  </si>
  <si>
    <t>REQ-2022-007102</t>
  </si>
  <si>
    <t>REQ-2022-007104</t>
  </si>
  <si>
    <t>REQ-2022-007106</t>
  </si>
  <si>
    <t>P22-014282 - Line 1</t>
  </si>
  <si>
    <t>Beacon Hill - 2022 - Tub Replacement - WRHA Funded - Replacing 4 tubs and 2 chair lifts. Approx age of asset is 13yrs old.</t>
  </si>
  <si>
    <t>Axium - 2022 - Tub Replacement (Funded)</t>
  </si>
  <si>
    <t>P22-007376 - Line 1</t>
  </si>
  <si>
    <t>The Bentley Yorkton - 2022 - Column Repair -  Upon inspection, we found major rot at the bases of the columns facing the front of the home. The columns are approx 20yrs old and are wood. TLC was called on site to address this by shoring the columns and will provide a quote to replace in 2023. Requesting contingency funds to cove the cost of the repair and planning for replacement in 2023.</t>
  </si>
  <si>
    <t>Building - Exterior Balcony - Unbudgeted</t>
  </si>
  <si>
    <t>The Bentley Yorkton - 2022 - Column Repair</t>
  </si>
  <si>
    <t>P22-007529 - Line 1</t>
  </si>
  <si>
    <t>Hunt club - 2022 -Freezer Walk in compressor replacement . More 10 yrs</t>
  </si>
  <si>
    <t>Hunt club - 2022 - Walk in compressor replacement</t>
  </si>
  <si>
    <t>P22-007528 - Line 1</t>
  </si>
  <si>
    <t>10042 Valley Stream</t>
  </si>
  <si>
    <t>P22-007418 - Line 1</t>
  </si>
  <si>
    <t>Valley Stream - 2022 - DHW storage tanks Replacement . More 10 yrs
Urgent work required tanks leaking .</t>
  </si>
  <si>
    <t>Valley Stream - 2022 - DHW storage tanks Replacement</t>
  </si>
  <si>
    <t>REQ-2022-007118</t>
  </si>
  <si>
    <t>P22-007281 - Line 1</t>
  </si>
  <si>
    <t>Suite 415 Reno Paint, Carpet, Flooring, Ceiling Paint, Closet doors, Bathroom Flooring</t>
  </si>
  <si>
    <t>REQ-2022-007123</t>
  </si>
  <si>
    <t>P22-007903 - Line 1</t>
  </si>
  <si>
    <t>Require funding for outstanding invoice to payout 2021 costs on generator replacement. Change order P21-031671 was created and intended to cover these costs, but the incorrect vendor was selected in error, i.e., Action Electric, Vancouver selected, Action Electric, Edmonton was intended. With insufficient funds available to re-allocate, requesting Contingency Funds</t>
  </si>
  <si>
    <t>The Churchill - 2022 - Generator Carry over costs</t>
  </si>
  <si>
    <t>P22-007427 - Line 1</t>
  </si>
  <si>
    <t>Final phase of balcony doors and floors upgrades. 
*Continuation of work performed by TLC.</t>
  </si>
  <si>
    <t>The Heartland - 2022 - Balcony Doors &amp; Floors</t>
  </si>
  <si>
    <t>P22-006881 - Line 1</t>
  </si>
  <si>
    <t>Suite 2-605 Refresh</t>
  </si>
  <si>
    <t>P22-007368 - Line 1</t>
  </si>
  <si>
    <t>Main Street - 2022 -  9 x Bathroom  refreshes -Lots  of damage to walls ,  Patch paint and install new baseboard . More 10 yrs</t>
  </si>
  <si>
    <t>Main Street - 2022 - Bathroom refreshes</t>
  </si>
  <si>
    <t>P22-007521 - Line 1</t>
  </si>
  <si>
    <t>Reachview Village Flooring Replacement (Rooms 27 &amp; 18).</t>
  </si>
  <si>
    <t>Reachview Village - 2022 - Flooring</t>
  </si>
  <si>
    <t>P22-007264 - Line 1</t>
  </si>
  <si>
    <t>Carling View- 2022  - DHW pipe replacement . More 10 yrs</t>
  </si>
  <si>
    <t>Carling View - DHW pipe replacement</t>
  </si>
  <si>
    <t>P22-007813 - Line 1</t>
  </si>
  <si>
    <t>Summit Place - Chapel Renovation</t>
  </si>
  <si>
    <t>Summit Place - 2022 - Chapel Renovation</t>
  </si>
  <si>
    <t>P22-007392 - Line 1</t>
  </si>
  <si>
    <t>West Oak Village - Public Address System</t>
  </si>
  <si>
    <t>West Oak Village - 2022 - Public Address System</t>
  </si>
  <si>
    <t>P22-007467 - Line 1</t>
  </si>
  <si>
    <t>Windsor Park - 2022- Heat pump compressor replacement #20 lounge . More 10 yrs</t>
  </si>
  <si>
    <t>P22-006880 - Line 1</t>
  </si>
  <si>
    <t>Suite 210 Reno Replacement of damaged Bathroom Floor</t>
  </si>
  <si>
    <t>P22-007381 - Line 1</t>
  </si>
  <si>
    <t>Landscaping allowance. 
Increase from 2021 budgeting with additional works proposed.</t>
  </si>
  <si>
    <t>P22-007788 - Line 1</t>
  </si>
  <si>
    <t>10173 - Hot water storage tank #3 Replacement
Increase from 2021 Pricing</t>
  </si>
  <si>
    <t>Crofton Manor - 2022 - DHW</t>
  </si>
  <si>
    <t>P22-007595 - Line 1</t>
  </si>
  <si>
    <t>Description
30053 - Flooring Replacement on ground Floor  (3 Suites)
Increased scope of work to better serve Building residents. 7 rooms &amp; partial Stairwell (NEW Scope)</t>
  </si>
  <si>
    <t>Glenwarren Lodge - 2022 - Tenant Spaces</t>
  </si>
  <si>
    <t>REQ-2022-007173</t>
  </si>
  <si>
    <t>P22-007232 - Line 1</t>
  </si>
  <si>
    <t>Arbour Heights - 2022 - New hook ups  for Ecolab  4 x dishwasher . More 5 yrs</t>
  </si>
  <si>
    <t>Arbour Heights - 2022 - Ecolab Conversion</t>
  </si>
  <si>
    <t>P22-007614 - Line 1</t>
  </si>
  <si>
    <t>Oak Terrace - Spa Tub Replacement</t>
  </si>
  <si>
    <t>Oak Terrace - 2022 - Replace Spa Tub Replacement on second Floor</t>
  </si>
  <si>
    <t>P22-007382 - Line 1</t>
  </si>
  <si>
    <t>Replacement of 5 PTACS</t>
  </si>
  <si>
    <t>The Dorchester - 2022 - HVAC</t>
  </si>
  <si>
    <t>REQ-2022-007201</t>
  </si>
  <si>
    <t>P22-006949 - Line 1</t>
  </si>
  <si>
    <t>AP305C-CAN-EXTN
EXTREMECLOUD IQ INDOOR</t>
  </si>
  <si>
    <t>2022 RET-JV-WT IT Refresh &amp; Growth Infrastructure Capital</t>
  </si>
  <si>
    <t>P22-006949 - Line 2</t>
  </si>
  <si>
    <t>XIQPILSCEW=6
EXTREME NETWORK XIQ PILOT SAAS, EW SAAS
SUPPORT 6YRS
Coverage Dates:
03-FEB-2022 - 03-FEB-2028</t>
  </si>
  <si>
    <t>P22-006949 - Line 3</t>
  </si>
  <si>
    <t>97000AP305CCAN=6
6Y EW TAC OS AP305C-CAN NON RETURNABLE</t>
  </si>
  <si>
    <t>REQ-2022-007203</t>
  </si>
  <si>
    <t>P22-006954 - Line 1</t>
  </si>
  <si>
    <t>2022 RET-JV-HS IT Refresh &amp; Growth Infrastructure Capital</t>
  </si>
  <si>
    <t>P22-006954 - Line 2</t>
  </si>
  <si>
    <t>P22-006954 - Line 3</t>
  </si>
  <si>
    <t>P22-007402 - Line 1</t>
  </si>
  <si>
    <t>Maples - 2022 - Tub Replacements - WRHA Funded - replacing 3 tubs and tub lifts that are all over 10yrs of age.</t>
  </si>
  <si>
    <t>10194 Heritage Lodge Personal Care</t>
  </si>
  <si>
    <t>P22-007369 - Line 1</t>
  </si>
  <si>
    <t>Heritage Lodge - 2022 - Tub Replacements - WRHA Funded Replacing 3 tubs and lifts on first and second floors. approx age of asset is between 10-15yrs old.</t>
  </si>
  <si>
    <t>P22-007711 - Line 1</t>
  </si>
  <si>
    <t>Charleswood - 2022 - Tub Replacements - WRHA Funded</t>
  </si>
  <si>
    <t>P22-007710 - Line 1</t>
  </si>
  <si>
    <t>Kildonan - 2022 - Tub Replacement - WRHA Funded. Replacing one tub and one lift as per the Arjo PM report.</t>
  </si>
  <si>
    <t>P22-007405 - Line 1</t>
  </si>
  <si>
    <t>Prince of wales - 2022 - Continuation on  Window and Themo Pane replacement .   Replace complete window in Unit 209 and all the window panes in the main  dining room . More 15  yrs</t>
  </si>
  <si>
    <t>Prince of Wales - 2022 - Windows</t>
  </si>
  <si>
    <t>P22-006966 - Line 1</t>
  </si>
  <si>
    <t>Suite 2-801 Refresh Paint</t>
  </si>
  <si>
    <t>P22-007645 - Line 2</t>
  </si>
  <si>
    <t>Suite 2-609 Refresh Paint</t>
  </si>
  <si>
    <t>P22-007645 - Line 1</t>
  </si>
  <si>
    <t>Suite 2-609 Refresh Additional Scope</t>
  </si>
  <si>
    <t>P22-007644 - Line 2</t>
  </si>
  <si>
    <t>Suite 2-817 Refresh Paint</t>
  </si>
  <si>
    <t>P22-007644 - Line 1</t>
  </si>
  <si>
    <t>Suite 2-817 Refresh Additional Scope</t>
  </si>
  <si>
    <t>P22-007527 - Line 1</t>
  </si>
  <si>
    <t>The Bentley Regina - 2022 - Main Floor and Dining Room Flooring - Replacing the flooring on the entire main floor. including the lobby, halls, corridors, and dining. The current flooring is 20yrs old.</t>
  </si>
  <si>
    <t>The Bentley Regina - 2022 - Main Floor  and Dining Room Carpet</t>
  </si>
  <si>
    <t>P22-007385 - Line 1</t>
  </si>
  <si>
    <t>Suite 321 Reno Fridge</t>
  </si>
  <si>
    <t>P22-007385 - Line 2</t>
  </si>
  <si>
    <t>Suite 321 Reno</t>
  </si>
  <si>
    <t>P22-007384 - Line 2</t>
  </si>
  <si>
    <t>Suite 318 Reno Fridge</t>
  </si>
  <si>
    <t>P22-007384 - Line 1</t>
  </si>
  <si>
    <t>P22-007391 - Line 1</t>
  </si>
  <si>
    <t>Portobello - 2022- Walk in Cooler - Hinge  replacements . More 10 yrs</t>
  </si>
  <si>
    <t>Portobello - 2022- Walk in - Hinge  replacements</t>
  </si>
  <si>
    <t>P22-007236 - Line 1</t>
  </si>
  <si>
    <t>Stoneridge - 2022- Resident / common area floor section  replacement . North Wing Corridor, Lounge &amp; South Wing Corridor . 10 yrs  
Note - this is a  specialty  type of flooring , certified  trade pool is very limited .</t>
  </si>
  <si>
    <t>Stoneridge Manor - 2022 - Suite Refresh (Funded)</t>
  </si>
  <si>
    <t>P22-007280 - Line 1</t>
  </si>
  <si>
    <t>Suite 204 Reno Microwave</t>
  </si>
  <si>
    <t>P22-007280 - Line 2</t>
  </si>
  <si>
    <t>Suite 204 Reno Work Last Completed in 2014</t>
  </si>
  <si>
    <t>P22-007615 - Line 1</t>
  </si>
  <si>
    <t>Thorntonview - Soffit &amp; Roof Repairs</t>
  </si>
  <si>
    <t>ThorntonView - 2022 - flat roof over main Kitchen and trillium flat roof needs repair</t>
  </si>
  <si>
    <t>P22-007375 - Line 1</t>
  </si>
  <si>
    <t>CarlingView - 2022-  Corridor / Resident Flooring Replacement .Units / areas attached on quote . More 10 yrs 
Note - this is a  specialty  type of flooring , certified  trade pool is very limited .</t>
  </si>
  <si>
    <t>Carlingview - 2022 - Corridor Flooring (Partially Funded)</t>
  </si>
  <si>
    <t>REQ-2022-007272</t>
  </si>
  <si>
    <t>P22-007610 - Line 1</t>
  </si>
  <si>
    <t>Suite 423 Reno Microwave</t>
  </si>
  <si>
    <t>P22-007610 - Line 3</t>
  </si>
  <si>
    <t>Suite 423 Reno Original Suite from 2008 ( never refreshed/renovated). Bathtub is cracked, so has to be replaced</t>
  </si>
  <si>
    <t>P22-007610 - Line 2</t>
  </si>
  <si>
    <t>REQ-2022-007279</t>
  </si>
  <si>
    <t>P22-007064 - Line 2</t>
  </si>
  <si>
    <t>Suite 235 Reno Patch/paint and bathroom floor.</t>
  </si>
  <si>
    <t>P22-007064 - Line 1</t>
  </si>
  <si>
    <t>Suite 235 Reno Additional Scope</t>
  </si>
  <si>
    <t>P22-007063 - Line 1</t>
  </si>
  <si>
    <t>Suite 257 Reno Additional Scope</t>
  </si>
  <si>
    <t>P22-007063 - Line 2</t>
  </si>
  <si>
    <t>Suite 257 Reno Patch/paint, thermostat, bathroom exhaust, ceiling tiles and bathroom mirror.</t>
  </si>
  <si>
    <t>P22-007393 - Line 1</t>
  </si>
  <si>
    <t>Replace Grease Trap
Original to building 30 years old</t>
  </si>
  <si>
    <t>Lakeview - 2022 - Plumbing</t>
  </si>
  <si>
    <t>10097 Grand Wood Park</t>
  </si>
  <si>
    <t>Iesha Hibbert (Terminated)</t>
  </si>
  <si>
    <t>P22-007060 - Line 2</t>
  </si>
  <si>
    <t>Suite 141 Reno Replace carpet, Baseboards</t>
  </si>
  <si>
    <t>Grand Wood Park - 2022 - In-Suite Renovations</t>
  </si>
  <si>
    <t>P22-007060 - Line 1</t>
  </si>
  <si>
    <t>P22-007062 - Line 2</t>
  </si>
  <si>
    <t>Suite 212 Reno Patch/paint, bathroom floor, front door handle, thermostat, bathroom exhaust and ceiling tiles.</t>
  </si>
  <si>
    <t>P22-007062 - Line 1</t>
  </si>
  <si>
    <t>P22-007279 - Line 2</t>
  </si>
  <si>
    <t>Suite 512 Reno Paint, Carpet, Flooring</t>
  </si>
  <si>
    <t>P22-007279 - Line 1</t>
  </si>
  <si>
    <t>P22-007702 - Line 1</t>
  </si>
  <si>
    <t>Riverside Place - Awnings</t>
  </si>
  <si>
    <t>P22-007701 - Line 1</t>
  </si>
  <si>
    <t>P22-007061 - Line 2</t>
  </si>
  <si>
    <t>Suite 232 Reno Patch/paint, bathroom floor, bathroom door, blinds, thermostat, bathroom exhaust and ceiling tiles.</t>
  </si>
  <si>
    <t>P22-007061 - Line 1</t>
  </si>
  <si>
    <t>P22-007440 - Line 1</t>
  </si>
  <si>
    <t>Thorntonview - RTU#4 Replacement</t>
  </si>
  <si>
    <t>Thorntonview - 2022 - RTU-4 Replacement</t>
  </si>
  <si>
    <t>P22-008218 - Line 1</t>
  </si>
  <si>
    <t>Eagle Terrace - Steamer</t>
  </si>
  <si>
    <t>Eagle Terrace- 2022 - Kitchen FF&amp;E</t>
  </si>
  <si>
    <t>P22-008217 - Line 1</t>
  </si>
  <si>
    <t>P22-008115 - Line 1</t>
  </si>
  <si>
    <t>10575 - DHW Copper pipe Replacement in mechanical Room
Price increase.
Piping original to building at 17 years.</t>
  </si>
  <si>
    <t>Sunwood - 2022 - Plumbing</t>
  </si>
  <si>
    <t>Jason Vincent</t>
  </si>
  <si>
    <t>P22-007059 - Line 2</t>
  </si>
  <si>
    <t>Suite 235-236 Refresh Painting of suite - Rapid move in PERM</t>
  </si>
  <si>
    <t>Valley Stream - 2022 - In-Suite Renovations</t>
  </si>
  <si>
    <t>P22-007059 - Line 1</t>
  </si>
  <si>
    <t>Suite 235-236 Refresh Additional Scope</t>
  </si>
  <si>
    <t>P22-007441 - Line 1</t>
  </si>
  <si>
    <t>Mackenzie Place - Housekeeping Rooms</t>
  </si>
  <si>
    <t>Mackenzie Place - 2022 - Hkping Closet Flooring (Funded)</t>
  </si>
  <si>
    <t>P22-007442 - Line 1</t>
  </si>
  <si>
    <t>Mackenzie Place - Offices</t>
  </si>
  <si>
    <t>Staff/Administration - Budgeted</t>
  </si>
  <si>
    <t>Mackenzie Place - 2022 - Replace of carpets in offices and main Entrance</t>
  </si>
  <si>
    <t>P22-007265 - Line 1</t>
  </si>
  <si>
    <t>Bay  Ridges - 2022- DHW tank replacement . More 10 yrs</t>
  </si>
  <si>
    <t>Bay Ridges - 2022 - DHW tank replacement</t>
  </si>
  <si>
    <t>P22-007383 - Line 1</t>
  </si>
  <si>
    <t>Suite 411-413 Reno One Bedroom IL</t>
  </si>
  <si>
    <t>P22-007520 - Line 1</t>
  </si>
  <si>
    <t>Reachview Village Flooring</t>
  </si>
  <si>
    <t>REQ-2022-007372</t>
  </si>
  <si>
    <t>P22-007360 - Line 1</t>
  </si>
  <si>
    <t>XIQPILSCEW=3
3YR CLOUD IQ PILOT SAAS SUBS EW SAAS SUP 1DVC
6
1,366.74
8,200.44
Coverage Dates:
16-FEB-2022 - 16-FEB-2025</t>
  </si>
  <si>
    <t>TSO - Capital</t>
  </si>
  <si>
    <t>2022 - Brighton Head Office Setup - Capital</t>
  </si>
  <si>
    <t>P22-007360 - Line 2</t>
  </si>
  <si>
    <t>JL727A#ABA
HPE Aruba 6200F 48G Class4 PoE 4SFP+ 370W
Switch - switch - 52 ports - managed -
rack-mountable</t>
  </si>
  <si>
    <t>P22-007360 - Line 3</t>
  </si>
  <si>
    <t>SMC1500C
APC Smart-UPS C SMC1500C - UPS - 900 Watt -
1440 VA - with APC SmartConnect</t>
  </si>
  <si>
    <t>P22-007360 - Line 4</t>
  </si>
  <si>
    <t>PDU41001
CyberPower Switched Series PDU41001 - power
distribution unit</t>
  </si>
  <si>
    <t>REQ-2022-007378</t>
  </si>
  <si>
    <t>REQ-2022-007381</t>
  </si>
  <si>
    <t>REQ-2022-007383</t>
  </si>
  <si>
    <t>REQ-2022-007386</t>
  </si>
  <si>
    <t>P22-008694 - Line 1</t>
  </si>
  <si>
    <t>Suite PH1 Reno</t>
  </si>
  <si>
    <t>P22-007277 - Line 2</t>
  </si>
  <si>
    <t>Suite 361 Reno Patch/paint, bathroom floor, thermostat, blinds and bathroom exhaust fan.</t>
  </si>
  <si>
    <t>P22-007277 - Line 1</t>
  </si>
  <si>
    <t>P22-007550 - Line 2</t>
  </si>
  <si>
    <t>Suite F3 Reno</t>
  </si>
  <si>
    <t>P22-007550 - Line 1</t>
  </si>
  <si>
    <t>Suite F3 Reno Additional Scope</t>
  </si>
  <si>
    <t>Denise Buekert</t>
  </si>
  <si>
    <t>P22-007548 - Line 1</t>
  </si>
  <si>
    <t>Suite 104 Refresh Suite is Rented</t>
  </si>
  <si>
    <t>P22-008272 - Line 2</t>
  </si>
  <si>
    <t>Suite 129 Reno</t>
  </si>
  <si>
    <t>P22-008272 - Line 1</t>
  </si>
  <si>
    <t>Suite 129 Reno
Additional Scope</t>
  </si>
  <si>
    <t>REQ-2022-007421</t>
  </si>
  <si>
    <t>P22-007346 - Line 1</t>
  </si>
  <si>
    <t>TAPRBGMSTAPP
Logitech Rally Bar + Tap Cat5E Graphite
Bundle for Microsoft Teams Rooms - video
conferencing kit</t>
  </si>
  <si>
    <t>P22-007346 - Line 2</t>
  </si>
  <si>
    <t>TAPRMGMSTAPP
Logitech Small Room with Tap + Rally Bar Mini
for Microsoft Teams Room on Android - video
conferencing kit</t>
  </si>
  <si>
    <t>P22-007346 - Line 3</t>
  </si>
  <si>
    <t>989-000430
Logitech Rally Mic Pod - microphone
2
387.64
775.28
EWR Fee
1.90/EA</t>
  </si>
  <si>
    <t>P22-007346 - Line 4</t>
  </si>
  <si>
    <t>952-000044
Logitech Wall Mount For Video Bars - camera
mount</t>
  </si>
  <si>
    <t>REQ-2022-007424</t>
  </si>
  <si>
    <t>Glynnwood - 2022 - Kitchen FF&amp;E (Prep Table)</t>
  </si>
  <si>
    <t>P22-007647 - Line 1</t>
  </si>
  <si>
    <t>Suite 2-505 Refresh Paint</t>
  </si>
  <si>
    <t>P22-007640 - Line 2</t>
  </si>
  <si>
    <t>Suite  2-403 Refresh Paint</t>
  </si>
  <si>
    <t>P22-007640 - Line 1</t>
  </si>
  <si>
    <t>Suite 2-403 Refresh Additional Scope</t>
  </si>
  <si>
    <t>P22-007642 - Line 2</t>
  </si>
  <si>
    <t>Suite 2-422 Refresh Paint</t>
  </si>
  <si>
    <t>P22-007642 - Line 1</t>
  </si>
  <si>
    <t>Suite 2-422 Refresh Additional Scope</t>
  </si>
  <si>
    <t>P22-007643 - Line 2</t>
  </si>
  <si>
    <t>Suite 2-205 Refresh Paint</t>
  </si>
  <si>
    <t>P22-007643 - Line 1</t>
  </si>
  <si>
    <t>Suite 2-205 Refresh Additional Scope</t>
  </si>
  <si>
    <t>P22-007641 - Line 2</t>
  </si>
  <si>
    <t>Suite 2-304 Refresh Paint</t>
  </si>
  <si>
    <t>P22-007641 - Line 1</t>
  </si>
  <si>
    <t>Suite 2-304 Refresh Additional Scope</t>
  </si>
  <si>
    <t>P22-008056 - Line 1</t>
  </si>
  <si>
    <t>Suite 334 Reno</t>
  </si>
  <si>
    <t>REQ-2022-007445</t>
  </si>
  <si>
    <t>P22-007466 - Line 1</t>
  </si>
  <si>
    <t>Windsor- 2002- Dining room gas fireplace . Upgrades required . More 10 yrs</t>
  </si>
  <si>
    <t>Windsor Park - 2022- Dining room gas Fireplace</t>
  </si>
  <si>
    <t>P22-007235 - Line 1</t>
  </si>
  <si>
    <t>Fosterbrooke - 2022- Resident frame door protection . Over 50 frames are damaged with cracks and chucks missing ..sample pics attached . More 10 yrs</t>
  </si>
  <si>
    <t>Fosterbrooke - 2022- Resident frame door protection .</t>
  </si>
  <si>
    <t>REQ-2022-007453</t>
  </si>
  <si>
    <t>P22-008754 - Line 1</t>
  </si>
  <si>
    <t>Suite 2102 Reno, Paint, Flooring and baseboards 2 Bedroom/2Bath</t>
  </si>
  <si>
    <t>P22-007367 - Line 1</t>
  </si>
  <si>
    <t>Main Street Terrace - 2022 - Wall Protection  behind the residents bed . New installation .</t>
  </si>
  <si>
    <t>Main Street Terrace - 2022 - Wall Protection (Partially Funded)</t>
  </si>
  <si>
    <t>P22-008066 - Line 1</t>
  </si>
  <si>
    <t>Suite 3120 Reno Studio</t>
  </si>
  <si>
    <t>P22-007389 - Line 1</t>
  </si>
  <si>
    <t>The Edinburgh - 2022 -  Replace a section of Flooring in front of stove. More 10 yrs</t>
  </si>
  <si>
    <t>The Edinburgh - 2022 - Kitchen Floor</t>
  </si>
  <si>
    <t>P22-007394 - Line 1</t>
  </si>
  <si>
    <t>Kilean Lodge - Failed Heat Exchanger for DHW Boiler.</t>
  </si>
  <si>
    <t>Kilean Lodge - 2022 - Heat Exchanger</t>
  </si>
  <si>
    <t>P22-007351 - Line 1</t>
  </si>
  <si>
    <t>Riverside Place - Exhaust fan motor</t>
  </si>
  <si>
    <t>Riverside Place - 2022 - Dishwasher Hood Exhaust</t>
  </si>
  <si>
    <t>P22-007320 - Line 1</t>
  </si>
  <si>
    <t>Valley Stream - 2022 - Resident P-tacs replacement . More 10 yrs</t>
  </si>
  <si>
    <t>Valley Stream - 2022 - Heat Pumps, Resident Suites</t>
  </si>
  <si>
    <t>P22-008055 - Line 2</t>
  </si>
  <si>
    <t>Suite 113 Reno Microwave</t>
  </si>
  <si>
    <t>P22-008055 - Line 1</t>
  </si>
  <si>
    <t>P22-007547 - Line 1</t>
  </si>
  <si>
    <t>Suite 423 Reno Carpet Replacement Suite 423 (SA)</t>
  </si>
  <si>
    <t>P22-007411 - Line 1</t>
  </si>
  <si>
    <t>P22-007411 - Line 2</t>
  </si>
  <si>
    <t>Suite 107 Reno Paint, carpet, LVP, toilet and standard fridge</t>
  </si>
  <si>
    <t>P22-007412 - Line 1</t>
  </si>
  <si>
    <t>P22-007412 - Line 2</t>
  </si>
  <si>
    <t>Suite 415 Reno Paint, LPV, Carpet, Toilet &amp; Fridge</t>
  </si>
  <si>
    <t>REQ-2022-007491</t>
  </si>
  <si>
    <t>P22-008074 - Line 1</t>
  </si>
  <si>
    <t>Suite 502 Reno Additional Scope</t>
  </si>
  <si>
    <t>P22-008074 - Line 2</t>
  </si>
  <si>
    <t>Suite 502 Reno</t>
  </si>
  <si>
    <t>P22-008067 - Line 2</t>
  </si>
  <si>
    <t>Suite 315 Reno</t>
  </si>
  <si>
    <t>P22-008067 - Line 1</t>
  </si>
  <si>
    <t>P22-007413 - Line 1</t>
  </si>
  <si>
    <t>REQ-2022-007501</t>
  </si>
  <si>
    <t>P22-007347 - Line 1</t>
  </si>
  <si>
    <t>Product name
1	imageRUNNER ADVANCE DX C3835i
1	Cassette Feeding Unit-AW1
1	Inner Finisher-L1
1	Super G3 FAX Board-BH1
1	Total
includes: Delivery, and Installation, 				
Taxes not included				
Maintenance (Blended Rates) 		
	Black	0.00634
	Colour	0.04312
Service Includes: All Labour, All Parts, and All Toner			
No Minimums, No Base Charges			
Service Rates are fixed for 3 years</t>
  </si>
  <si>
    <t>P22-007228 - Line 1</t>
  </si>
  <si>
    <t>McGarrell Place - Balance dual blower wheel, shaft &amp; bearings replacement</t>
  </si>
  <si>
    <t>McGarrell Place - 2022 - RTU - 5</t>
  </si>
  <si>
    <t>P22-009473 - Line 1</t>
  </si>
  <si>
    <t>Replace existing non-FM Approved automatic sprinklers with FM Approved heads.</t>
  </si>
  <si>
    <t>Scenic Acres - 2022 - Replace Sprinkler Heads</t>
  </si>
  <si>
    <t>REQ-2022-007518</t>
  </si>
  <si>
    <t>Robert Sebesten (Terminated)</t>
  </si>
  <si>
    <t>REQ-2022-007520</t>
  </si>
  <si>
    <t>REQ-2022-007521</t>
  </si>
  <si>
    <t>Tracy Hall-Konink</t>
  </si>
  <si>
    <t>REQ-2022-007525</t>
  </si>
  <si>
    <t>REQ-2022-007528</t>
  </si>
  <si>
    <t>REQ-2022-007530</t>
  </si>
  <si>
    <t>P22-007493 - Line 1</t>
  </si>
  <si>
    <t>10313 - repair broken irrigation lines and heads. Sod and landscape as required.</t>
  </si>
  <si>
    <t>Inglewood - 2022 - Courtyard Irrigation</t>
  </si>
  <si>
    <t>P22-007517 - Line 1</t>
  </si>
  <si>
    <t>P22-007414 - Line 1</t>
  </si>
  <si>
    <t>Suite 7 Reno Additional Scope</t>
  </si>
  <si>
    <t>P22-007414 - Line 2</t>
  </si>
  <si>
    <t>Suite 7 Reno</t>
  </si>
  <si>
    <t>P22-007341 - Line 1</t>
  </si>
  <si>
    <t>10031 - repair all broken/damaged sections of perimeter Fence</t>
  </si>
  <si>
    <t>Aspen Ridge - 2022 - VINYL Fence Repairs</t>
  </si>
  <si>
    <t>REQ-2022-007568</t>
  </si>
  <si>
    <t>P22-007757 - Line 2</t>
  </si>
  <si>
    <t>Suite 107 Reno cooktop
2021 Missed Invoice</t>
  </si>
  <si>
    <t>P22-007757 - Line 1</t>
  </si>
  <si>
    <t>Suite 107  Reno
2021 Missed Invoice</t>
  </si>
  <si>
    <t>LE3014 HCN-Revera Lessee (Parkwood Manor) LP</t>
  </si>
  <si>
    <t>REQ-2022-007592</t>
  </si>
  <si>
    <t>P22-007219 - Line 1</t>
  </si>
  <si>
    <t>Suite 108 Refresh
Paint only</t>
  </si>
  <si>
    <t>P22-008085 - Line 1</t>
  </si>
  <si>
    <t>Suite 144 Reno Floor Replacement</t>
  </si>
  <si>
    <t>REQ-2022-007620</t>
  </si>
  <si>
    <t>P22-007416 - Line 1</t>
  </si>
  <si>
    <t>Suite 2106 Reno</t>
  </si>
  <si>
    <t>REQ-2022-007622</t>
  </si>
  <si>
    <t>P22-007419 - Line 1</t>
  </si>
  <si>
    <t>Suite 343B Reno Reservation for Move in - Lease signed</t>
  </si>
  <si>
    <t>P22-007318 - Line 1</t>
  </si>
  <si>
    <t>Suite 236 Refresh Reservation for New Move in - Lease signed</t>
  </si>
  <si>
    <t>P22-007417 - Line 1</t>
  </si>
  <si>
    <t>Suite 344 Reno Memory Care</t>
  </si>
  <si>
    <t>REQ-2022-007630</t>
  </si>
  <si>
    <t>P22-007973 - Line 1</t>
  </si>
  <si>
    <t>Suite 106 Refresh  Paint, Blinds (Move in Scheduled April 20)</t>
  </si>
  <si>
    <t>P22-007787 - Line 1</t>
  </si>
  <si>
    <t>Supply and install a solid state starter into the controller of elevator #1&amp;2 replacing the mechanical contactors.
Increased entrapments over past 4 months+ of both residents and staff. 
Safety Concern.</t>
  </si>
  <si>
    <t>Parkwood Court-2022-Elevator Solid State Starters</t>
  </si>
  <si>
    <t>P22-010410 - Line 1</t>
  </si>
  <si>
    <t>Annual Fire Deficiencies including replacement of sprinkler valve, sprinkler head, hose, etc.</t>
  </si>
  <si>
    <t>Appleby Place - 2022 - Fire/Sprinkler (2022 Annual)</t>
  </si>
  <si>
    <t>REQ-2022-007660</t>
  </si>
  <si>
    <t>P22-007656 - Line 1</t>
  </si>
  <si>
    <t>Mackenzie Place - Supply and install wall protection</t>
  </si>
  <si>
    <t>Mackenzie Place - 2022 - Paint &amp; Wall Protection (Partially Funded)</t>
  </si>
  <si>
    <t>REQ-2022-007662</t>
  </si>
  <si>
    <t>REQ-2022-007666</t>
  </si>
  <si>
    <t>P22-007622 - Line 1</t>
  </si>
  <si>
    <t>project work Tag/ King Gardens-2022 Stick Blender as per Nick Calina</t>
  </si>
  <si>
    <t>King Gardens - 2022 - Stick Blender</t>
  </si>
  <si>
    <t>P22-007430 - Line 2</t>
  </si>
  <si>
    <t>Suite 338 Reno Patch/paint, bathroom floor, thermostat, blinds, entrance/kitchenette floor, bathroom exhaust fan and ceiling tiles.</t>
  </si>
  <si>
    <t>P22-007430 - Line 1</t>
  </si>
  <si>
    <t>Suite 338 Reno Additional Scope</t>
  </si>
  <si>
    <t>P22-008400 - Line 1</t>
  </si>
  <si>
    <t>Suite 117 Reno Supply and install flooring  (Vinyl plank in living room) as per Revera spec</t>
  </si>
  <si>
    <t>P22-008229 - Line 2</t>
  </si>
  <si>
    <t>Suite 323 Reno Retirement</t>
  </si>
  <si>
    <t>P22-008229 - Line 1</t>
  </si>
  <si>
    <t>Suite 323 Reno 
Additional Scope Retirement</t>
  </si>
  <si>
    <t>P22-007485 - Line 1</t>
  </si>
  <si>
    <t>a) Retirement Suites: Rooms 308, 326; 329; 525 - Removed and capped four (4) sprinkler heads and piping inside the closets to allow for in-suite refresh; b) Suite 349 and Room C126: Replacement of Smoke Detectors.</t>
  </si>
  <si>
    <t>P22-007624 - Line 1</t>
  </si>
  <si>
    <t>Kitchen Cold Prep Table Project</t>
  </si>
  <si>
    <t>P22-007428 - Line 2</t>
  </si>
  <si>
    <t>Suite 506 Reno 
Valley Stream Required for Inventory</t>
  </si>
  <si>
    <t>P22-007428 - Line 1</t>
  </si>
  <si>
    <t>Suite 506 Reno Additional Scope
Valley Stream Required for Inventory</t>
  </si>
  <si>
    <t>P22-007426 - Line 2</t>
  </si>
  <si>
    <t>Suite 406 AL Reno Paint, Floor - Suite required for inventory</t>
  </si>
  <si>
    <t>P22-007426 - Line 1</t>
  </si>
  <si>
    <t>Suite 406 AL Reno Additional Scope</t>
  </si>
  <si>
    <t>P22-007425 - Line 1</t>
  </si>
  <si>
    <t>Suite 516 Reno Paint, Carpet Suite required for inventory</t>
  </si>
  <si>
    <t>P22-007423 - Line 1</t>
  </si>
  <si>
    <t>Suite 532 Reno Studio required for inventory</t>
  </si>
  <si>
    <t>P22-008408 - Line 2</t>
  </si>
  <si>
    <t>Suite 2-805 Reno</t>
  </si>
  <si>
    <t>P22-008408 - Line 1</t>
  </si>
  <si>
    <t>Suite 2-805 Reno Additional Scope</t>
  </si>
  <si>
    <t>Yolanda Stephens</t>
  </si>
  <si>
    <t>P22-008084 - Line 1</t>
  </si>
  <si>
    <t>Hunt Club Manor - 2022 - In-Suite Renovations</t>
  </si>
  <si>
    <t>P22-008084 - Line 2</t>
  </si>
  <si>
    <t>Suite 218 Reno paint, wall repair, caulking repair, shelf repair, fridge</t>
  </si>
  <si>
    <t>REQ-2022-007750</t>
  </si>
  <si>
    <t>P22-007503 - Line 1</t>
  </si>
  <si>
    <t>Product name
1	imageRUNNER ADVANCE DX C257iF
1	Cassette Module-AE1
1	uniFLOW Online Express
includes: Delivery, and Installation,
Taxes not included
Maintenance (Blended Rates)
Black 0.00634
Colour 0.04312
Service Includes: All Labour, All Parts,
and All Toner
No Minimums, No Base Charges
Service Rates are fixed for 3 years</t>
  </si>
  <si>
    <t>P22-007422 - Line 1</t>
  </si>
  <si>
    <t>REQ-2022-007752</t>
  </si>
  <si>
    <t>P22-007963 - Line 2</t>
  </si>
  <si>
    <t>Suite 304 Reno Patch &amp; Paint, Closet Doors, Ceiling Light, Vanity Sconce, Blinds, Bathroom Counter, Bathroom Vanity Mirror, Bathroom sink, bathroom faucet, toilet, grab bar, towel bar, toilet paper holder</t>
  </si>
  <si>
    <t>P22-007963 - Line 1</t>
  </si>
  <si>
    <t>Suite 304 Reno Additional Scope Plaster, Electrical Permit</t>
  </si>
  <si>
    <t>P22-007541 - Line 2</t>
  </si>
  <si>
    <t>Suite 438 Reno paint &amp; patch, closet doors, ceiling lights, vanity sconce, bathroom sink, bathroom faucet, toilet, grab bar, towel bar, toilet paper holder, sink caulking, shower system, shower pan, surrounding tiles</t>
  </si>
  <si>
    <t>P22-007541 - Line 1</t>
  </si>
  <si>
    <t>Suite 438 Reno Additional Scope</t>
  </si>
  <si>
    <t>P22-008753 - Line 2</t>
  </si>
  <si>
    <t>Suite 334 Reno patch &amp; paint, baseboards, 1/4 round, closet doors, ceiling lighting, vanity sconce, blinds, toilet, shower system, shower pan, shower tiles, shower curtain rod, straight grab bar, L-shaped grab bar, towel bar, paper towel holder, robe hook, sink caulking, kitchenette lighting, drywall repairs, windowsill caulking, microwave shelf, plaster repairs, powerline, electrical permit</t>
  </si>
  <si>
    <t>P22-008753 - Line 1</t>
  </si>
  <si>
    <t>Suite 334 Reno Additional Scope</t>
  </si>
  <si>
    <t>P22-008714 - Line 2</t>
  </si>
  <si>
    <t>Suite 308 Reno transition strips, patch &amp; paint, ceiling lighting, vanity sconce, blinds, bathroom sink, bathroom, faucet, toilet, grab bar, towel bar, toilet paper holder, kitchenette caulking, blinds</t>
  </si>
  <si>
    <t>P22-008714 - Line 1</t>
  </si>
  <si>
    <t>Suite 308 Reno Additional Scope
wall decora plate, kitchen wall light, electrical permit, powerline, replace windowsill, microwave shelf, baseboards caulking</t>
  </si>
  <si>
    <t>P22-008752 - Line 2</t>
  </si>
  <si>
    <t>Suite 339 Reno Replace flooring, transition strips, patch &amp; paint, baseboards, 1/4 round, ceiling lighting, vanity sconce, blinds, counter, bathroom vanity mirror, bathroom sink, bathroom faucet, toilet, shower system, shower pan, bathroom tiles, shower curtain rod, grab bar, towel bar, toilet paper holder, sink caulking</t>
  </si>
  <si>
    <t>P22-008752 - Line 1</t>
  </si>
  <si>
    <t>Suite 339 Reno Additional Scope
windowsill caulking, plaster repairs, drywall repairs, electrical permit, paint slider</t>
  </si>
  <si>
    <t>LE3026 HCN-Revera Lessee (Bridlewood Manor) LP</t>
  </si>
  <si>
    <t>REQ-2022-007766</t>
  </si>
  <si>
    <t>P22-008248 - Line 1</t>
  </si>
  <si>
    <t>The 20 year old Attic Dry Sprinkler Air Compressor has failed and cannot be repaired. The motor is burnt out. Need to replace asap to provide fire suppression for the attic. 
Needed a 3rd party to perform fire watch while compressor was down.</t>
  </si>
  <si>
    <t>Ridgeview - 2022 - Dry Sprinkler (Compressor)</t>
  </si>
  <si>
    <t>P22-008247 - Line 1</t>
  </si>
  <si>
    <t>To have Pinkerton Security to perform 24 hour fire watch as per the fire dept until a backup compressor was installed until the proper unit can be ordered/delivered/installed.</t>
  </si>
  <si>
    <t>P22-008054 - Line 1</t>
  </si>
  <si>
    <t>Mackenzie Place - Canopy, Sofit &amp; Fascia</t>
  </si>
  <si>
    <t>Mackenzie Place - 2022 - Canopy Sofit and fascia</t>
  </si>
  <si>
    <t>P22-007658 - Line 1</t>
  </si>
  <si>
    <t>Upgrade outer and inner front sliding doors as required to replace obsolete and ineffective front entrance security</t>
  </si>
  <si>
    <t>The Churchill - 2022 - Sliding Front Doors</t>
  </si>
  <si>
    <t>P22-007542 - Line 2</t>
  </si>
  <si>
    <t>Suite 332 Refresh Paint &amp; Patch 2 Coats, Plaster Repairs</t>
  </si>
  <si>
    <t>P22-007542 - Line 1</t>
  </si>
  <si>
    <t>Suite 332 Refresh Additional Scope
Plaster Repairs</t>
  </si>
  <si>
    <t>P22-007545 - Line 1</t>
  </si>
  <si>
    <t>4th Floor - replacement of the copper hot and cold manifolds in the ceiling area of the units. Also supply and install valves before each manifolds</t>
  </si>
  <si>
    <t>River Ridge - 2022 - Plumbing</t>
  </si>
  <si>
    <t>P22-007530 - Line 1</t>
  </si>
  <si>
    <t>Suite 214 Reno Paint, Carpet, Flooring</t>
  </si>
  <si>
    <t>P22-008348 - Line 2</t>
  </si>
  <si>
    <t>Suite 425-426 Reno</t>
  </si>
  <si>
    <t>P22-008348 - Line 1</t>
  </si>
  <si>
    <t>Suite 425-426 Reno Additional Scope</t>
  </si>
  <si>
    <t>REQ-2022-007816</t>
  </si>
  <si>
    <t>P22-007707 - Line 1</t>
  </si>
  <si>
    <t>To have Onyx Fire Protection Services perform the work to clear the home of historical fire deficiencies so that the fire department and fire panel programmer can provide the home with a sign off from the new fire panel installation. Because of these outstanding items, both parties will not sign off until all outstanding items have been cleared and verified.</t>
  </si>
  <si>
    <t>Burloak - 2022 - Historical Fire Deficiencies</t>
  </si>
  <si>
    <t>P22-007625 - Line 1</t>
  </si>
  <si>
    <t>Roof / Gutter repair resulting in water ingress into building 
Replacement of localized Plywood /shingles. Gutter system Re&amp;Re to prevent future issues.</t>
  </si>
  <si>
    <t>Fleetwood Villa-2022-Roof Repairs</t>
  </si>
  <si>
    <t>REQ-2022-007841</t>
  </si>
  <si>
    <t>The Wellington - 2022 - Washer/Dryer Combo Replacement</t>
  </si>
  <si>
    <t>P22-007998 - Line 1</t>
  </si>
  <si>
    <t>Marian Chateau - 2022 - PTAC Replacements - Replacing 10 PTAC units and one in the Executive Directors office. 
The age of asset is approx 17yrs.
 All Season is the PM for the site and will supply and install.</t>
  </si>
  <si>
    <t>Marian Chateau - 2022 - PTACs</t>
  </si>
  <si>
    <t>P22-007683 - Line 1</t>
  </si>
  <si>
    <t>The Bentley Regina - 2022 - Column Engineering Report -  Emergency shoring has been completed. It was strongly suggested we bring in an engineering firm to consult and report out on the current state and safety. I have attached the report from BBK Engineering</t>
  </si>
  <si>
    <t>The Bentley Regina - 2022 - Column Engineering Report</t>
  </si>
  <si>
    <t>P22-007536 - Line 1</t>
  </si>
  <si>
    <t>Arbour Heights - 2022 - office Chairs Resident tables. Purchasing bedside tables .More 5 yrs</t>
  </si>
  <si>
    <t>Staff/Administration FF&amp;E - Budgeted</t>
  </si>
  <si>
    <t>Arbour Heights - 2022 - office Chairs Resident tables</t>
  </si>
  <si>
    <t>P22-007611 - Line 1</t>
  </si>
  <si>
    <t>The Bentley Yorkton - 2022 - Column Engineering Report -  Emergency shoring has been completed. It was strongly suggested we bring in an engineering firm to consult and report out on the current state and safety. I have attached the report from BBK Engineering</t>
  </si>
  <si>
    <t>The Bentley Yorkton - 2022 - Column Engineering Report</t>
  </si>
  <si>
    <t>P22-007532 - Line 1</t>
  </si>
  <si>
    <t>Carling view - 2022 - Parking Lot , back stairs and front ramp  Repairs  cracks and uneven sections . More 10 yrs</t>
  </si>
  <si>
    <t>Carlingview - 2022 - Parking Lot Lot Repairs</t>
  </si>
  <si>
    <t>P22-008018 - Line 1</t>
  </si>
  <si>
    <t>ESO - Water to Air Cooling Conversion - Walk in Cooler (x2), Walk in Freezer</t>
  </si>
  <si>
    <t>Crofton Manor - 2022 -  two Condensing Units upgrade</t>
  </si>
  <si>
    <t>P22-009216 - Line 1</t>
  </si>
  <si>
    <t>Suite 1-235 Reno 
Replacing Flooring</t>
  </si>
  <si>
    <t>P22-008108 - Line 1</t>
  </si>
  <si>
    <t>Suite 1-604 Reno Replacing Flooring</t>
  </si>
  <si>
    <t>P22-008219 - Line 1</t>
  </si>
  <si>
    <t>walk-in freezer x1 &amp; walk in cooler x 1 air cooled condenser conversion
20 + Years old. 
Location : Kitchen</t>
  </si>
  <si>
    <t>Whitecliff - 2022 - HVAC</t>
  </si>
  <si>
    <t>P22-007717 - Line 1</t>
  </si>
  <si>
    <t>To install a new dryer damper motor with a switch that will operate the wall louvers behind the dryers to keep the wet sprinkler lines from freezing during cold snaps. Came close a couple of times in January 2022. Don't need a water flood. 
Two (2) contractors involved with project. Coinamatic for wiring into the dryers and Lekter to install the dryer damper motor.</t>
  </si>
  <si>
    <t>Sumac Lodge - 2022 - Dryer Damper Motor</t>
  </si>
  <si>
    <t>P22-007718 - Line 1</t>
  </si>
  <si>
    <t>To have Coinamatic complete the wiring inside of the dryers. Only a licensed dryer tech can do this work.</t>
  </si>
  <si>
    <t>P22-009496 - Line 1</t>
  </si>
  <si>
    <t>Suite 266 Reno  Paint &amp; Flooring</t>
  </si>
  <si>
    <t>P22-009631 - Line 2</t>
  </si>
  <si>
    <t>Suite 655 Reno Paint &amp; Flooring</t>
  </si>
  <si>
    <t>P22-009631 - Line 1</t>
  </si>
  <si>
    <t>Suite 655 Reno Additional Scope</t>
  </si>
  <si>
    <t>P22-008234 - Line 1</t>
  </si>
  <si>
    <t>Suite 1 Reno</t>
  </si>
  <si>
    <t>P22-007763 - Line 1</t>
  </si>
  <si>
    <t>Fenelon Court - Rotary Toaster has failed. Fenelon Court has not received any capital funding for 2022. The current rotary toasters are over 10 years old.</t>
  </si>
  <si>
    <t>Fenelon Court - 2022 - Rotary Toaster</t>
  </si>
  <si>
    <t>P22-008011 - Line 1</t>
  </si>
  <si>
    <t>Suite 9 Reno Additional Scope</t>
  </si>
  <si>
    <t>P22-008011 - Line 2</t>
  </si>
  <si>
    <t>Suite 9 Reno
Rent Ready</t>
  </si>
  <si>
    <t>P22-008220 - Line 1</t>
  </si>
  <si>
    <t>Dry pipe flushing attic A,B,C,D + 1/2 hp pump Replacement. 
Required every 5 years. DUE.
Location Rooftop Attic.</t>
  </si>
  <si>
    <t>Whitecliff - 2022 - Fire &amp; Life Safety</t>
  </si>
  <si>
    <t>P22-007673 - Line 1</t>
  </si>
  <si>
    <t>Suite 223 Refresh Paint</t>
  </si>
  <si>
    <t>P22-008012 - Line 2</t>
  </si>
  <si>
    <t>Suite 318 Refresh Fridge</t>
  </si>
  <si>
    <t>P22-008012 - Line 1</t>
  </si>
  <si>
    <t>Suite 318 Refresh
Need for 1 Bedroom Inventory</t>
  </si>
  <si>
    <t>P22-007672 - Line 1</t>
  </si>
  <si>
    <t>Suite 321 Refresh</t>
  </si>
  <si>
    <t>P22-007855 - Line 1</t>
  </si>
  <si>
    <t>Bridlewood - 2022- DHW  tank Replacement . More 7 yrs .</t>
  </si>
  <si>
    <t>Bridlewood Manor - 2022 - DHW  storage tank</t>
  </si>
  <si>
    <t>REQ-2022-007978</t>
  </si>
  <si>
    <t>P22-007975 - Line 1</t>
  </si>
  <si>
    <t>MyRevera January - March 2022 Fixes : Bing Search Indexing, Acquia Connector, Acquia Platform Update - DNS</t>
  </si>
  <si>
    <t>P22-008027 - Line 1</t>
  </si>
  <si>
    <t>Suite 225 Reno  Paint, Flooring,  &amp; fixtures (P21-035789 not accrued properly and invoice not paid, 2022 PO req'd)</t>
  </si>
  <si>
    <t>P22-008013 - Line 2</t>
  </si>
  <si>
    <t>Suite 105 Reno Leased. Last renovated in 2015, was used as the second staff room during Covid</t>
  </si>
  <si>
    <t>P22-008013 - Line 1</t>
  </si>
  <si>
    <t>P22-008023 - Line 2</t>
  </si>
  <si>
    <t>Suite 302 Refresh Patch &amp; Paint 2 coats, plaster repairs, kilz treatment</t>
  </si>
  <si>
    <t>P22-008023 - Line 1</t>
  </si>
  <si>
    <t>Suite 302 Refresh Additional Scope</t>
  </si>
  <si>
    <t>P22-008028 - Line 2</t>
  </si>
  <si>
    <t>Suite 34 Reno This is our last remaining suite available, required for inventory. Last renovations was completed prior to June 2015. Previous tenant occupied suite for 6 years; room requires a total renovation.</t>
  </si>
  <si>
    <t>P22-008028 - Line 1</t>
  </si>
  <si>
    <t>Suite 34 Reno Additional Scope</t>
  </si>
  <si>
    <t>P22-008622 - Line 2</t>
  </si>
  <si>
    <t>Suite 205 Reno Fridge</t>
  </si>
  <si>
    <t>P22-008622 - Line 1</t>
  </si>
  <si>
    <t>Suite 205 Reno Additional Scope</t>
  </si>
  <si>
    <t>P22-008622 - Line 3</t>
  </si>
  <si>
    <t>Suite 205 Reno</t>
  </si>
  <si>
    <t>10037 Stittsville Villa</t>
  </si>
  <si>
    <t>Lisa Lacroix-Cowan</t>
  </si>
  <si>
    <t>P22-007731 - Line 1</t>
  </si>
  <si>
    <t>Suite 232 Refresh 
Paint and Caulking</t>
  </si>
  <si>
    <t>Stittsville Villa - 2022 - In-Suite Renovations</t>
  </si>
  <si>
    <t>P22-007730 - Line 1</t>
  </si>
  <si>
    <t>Suite 305 Apt Paint and Caulking</t>
  </si>
  <si>
    <t>P22-007827 - Line 1</t>
  </si>
  <si>
    <t>Suite 212 Reno Paint , Carpet,  and Caulking</t>
  </si>
  <si>
    <t>P22-007902 - Line 2</t>
  </si>
  <si>
    <t>Suite 710 Reno Bathroom Flooring    (replacement of  vinyl flooring)</t>
  </si>
  <si>
    <t>The Edinburgh - 2022 - In-Suite Renovations</t>
  </si>
  <si>
    <t>P22-007902 - Line 1</t>
  </si>
  <si>
    <t>Suite 710 Reno Additional Scope</t>
  </si>
  <si>
    <t>P22-007761 - Line 1</t>
  </si>
  <si>
    <t>Suite A7 Refresh</t>
  </si>
  <si>
    <t>P22-007760 - Line 1</t>
  </si>
  <si>
    <t>Suite D4 Refresh</t>
  </si>
  <si>
    <t>P22-007729 - Line 1</t>
  </si>
  <si>
    <t>Suite 107 Refresh Paint and Caulking</t>
  </si>
  <si>
    <t>P22-007759 - Line 1</t>
  </si>
  <si>
    <t>Suite N7 Refresh</t>
  </si>
  <si>
    <t>P22-008416 - Line 1</t>
  </si>
  <si>
    <t>Telfer Place - 2 Spa Room Renos</t>
  </si>
  <si>
    <t>Telfer Place - 2022 - Renovate 2 Spa Rooms</t>
  </si>
  <si>
    <t>REQ-2022-008040</t>
  </si>
  <si>
    <t>Denise Iagalo Galan</t>
  </si>
  <si>
    <t>P22-007889 - Line 1</t>
  </si>
  <si>
    <t>Planning Consulting for SPA and Minor Variance</t>
  </si>
  <si>
    <t>CA Developments - Land Purchase</t>
  </si>
  <si>
    <t>Sara Vista Redev - Land Purchase</t>
  </si>
  <si>
    <t>P22-008004 - Line 2</t>
  </si>
  <si>
    <t>P22-008004 - Line 1</t>
  </si>
  <si>
    <t>REQ-2022-008057</t>
  </si>
  <si>
    <t>P22-007814 - Line 1</t>
  </si>
  <si>
    <t>To perform elevator repairs over a 3 day period January 11-13 where the elevator shut down more than once trapping residents and staff each time.</t>
  </si>
  <si>
    <t>The Village Seniors - 2022 - Elevator Repairs (Jan19)</t>
  </si>
  <si>
    <t>REQ-2022-008058</t>
  </si>
  <si>
    <t>Dover Cliffs - 2022 - Annual Fire Deficiencies</t>
  </si>
  <si>
    <t>P22-008905 - Line 1</t>
  </si>
  <si>
    <t>To replace the current failed 15 year old Laundry Labeler. The computer components are no longer manufactured. Won't pair up with new unit.</t>
  </si>
  <si>
    <t>Trillium Court - 2022 - Laundry Labeller</t>
  </si>
  <si>
    <t>P22-007884 - Line 1</t>
  </si>
  <si>
    <t>To perform the drywall/millwork/paint repairs in this resident room from a pipe burst in the ceiling.</t>
  </si>
  <si>
    <t>Riverbend Place - 2022 - Water Loss (Amenity Spaces / Rm406)</t>
  </si>
  <si>
    <t>P22-008137 - Line 1</t>
  </si>
  <si>
    <t>To replace the 20 year old failed flooring in the Watson RHA TV Room, Resident Room 2118 and Watson RHA Sunroom. The existing carpet has been professionally cleaned numerous times where we can't get the stains out. In the 2 resident rooms, its the smell of urine.</t>
  </si>
  <si>
    <t>Columbia Forest - 2022 - Flooring (Tenant Spaces)</t>
  </si>
  <si>
    <t>P22-008520 - Line 1</t>
  </si>
  <si>
    <t>To complete a roof membrane repair due to roof leak into a resident room. 
2 QUOTES--Flynn for roof leak &amp; West Oak GC for resident room drywall/paint repairs.
EMERGENCY ROOF REPAIRS COMPLETED.</t>
  </si>
  <si>
    <t>The Meadows - 2022 - Roof Leak</t>
  </si>
  <si>
    <t>P22-008521 - Line 1</t>
  </si>
  <si>
    <t>For GC to repair the drywall and paint now that the roof repair has been completed.</t>
  </si>
  <si>
    <t>P22-007777 - Line 1</t>
  </si>
  <si>
    <t>To replace the failed 12 year old current Blixer. Too old to replace bearings and shaft. Need to replace.</t>
  </si>
  <si>
    <t>Northridge - 2022 - Blixer4</t>
  </si>
  <si>
    <t>P22-007825 - Line 2</t>
  </si>
  <si>
    <t>Suite 202 Reno Microwave</t>
  </si>
  <si>
    <t>P22-007825 - Line 3</t>
  </si>
  <si>
    <t>P22-007825 - Line 1</t>
  </si>
  <si>
    <t>Suite 202 Reno Additional Scope</t>
  </si>
  <si>
    <t>P22-007822 - Line 2</t>
  </si>
  <si>
    <t>P22-007822 - Line 1</t>
  </si>
  <si>
    <t>Suite 207 Reno Additional Scope</t>
  </si>
  <si>
    <t>P22-010223 - Line 1</t>
  </si>
  <si>
    <t>P22-010223 - Line 3</t>
  </si>
  <si>
    <t>P22-010223 - Line 2</t>
  </si>
  <si>
    <t>Suite 225 Reno Additional Scope</t>
  </si>
  <si>
    <t>P22-007824 - Line 2</t>
  </si>
  <si>
    <t>Suite 234 Reno Fridge</t>
  </si>
  <si>
    <t>P22-007824 - Line 4</t>
  </si>
  <si>
    <t>Suite 234 Reno Microwave</t>
  </si>
  <si>
    <t>P22-007824 - Line 3</t>
  </si>
  <si>
    <t>P22-007824 - Line 1</t>
  </si>
  <si>
    <t>REQ-2022-008070</t>
  </si>
  <si>
    <t>P22-007823 - Line 2</t>
  </si>
  <si>
    <t>Suite 422 Reno</t>
  </si>
  <si>
    <t>P22-007823 - Line 1</t>
  </si>
  <si>
    <t>Suite 422 Reno Additional Scope</t>
  </si>
  <si>
    <t>P22-008767 - Line 1</t>
  </si>
  <si>
    <t>Suite 625 Reno Fridge</t>
  </si>
  <si>
    <t>P22-008767 - Line 3</t>
  </si>
  <si>
    <t>Suite 625 Reno</t>
  </si>
  <si>
    <t>P22-008767 - Line 2</t>
  </si>
  <si>
    <t>Suite 625 Reno Additional Scope</t>
  </si>
  <si>
    <t>P22-008226 - Line 1</t>
  </si>
  <si>
    <t>To pay Morrison Hershfield an additional fee for the historical fire deficiencies project because of further work related to supplying information to the City of Burlington over and above the original scope/PO#.</t>
  </si>
  <si>
    <t>Burloak - 2022- Attic Sprinkler (Additional Fee)</t>
  </si>
  <si>
    <t>P22-007782 - Line 1</t>
  </si>
  <si>
    <t>To pay Morrison Hershfield addtional fee's for working with the City of Burlington on the attic dry sprinkler project where the city has requested much more information that was over and above the already approved scope/PO#.</t>
  </si>
  <si>
    <t>P22-008427 - Line 2</t>
  </si>
  <si>
    <t>Suite 414 Reno Fridge</t>
  </si>
  <si>
    <t>P22-008427 - Line 1</t>
  </si>
  <si>
    <t>Suite 414 Reno Paint, Carpet, LVP,  Toilet &amp; Fridge</t>
  </si>
  <si>
    <t>P22-007801 - Line 1</t>
  </si>
  <si>
    <t>To replace the current failed 20 year old Exhaust Fan in MUA-3. Currently there is no MUA exchanging within this home area because the fan motor is down. Need this up and operating to have proper air exchange for the residents.</t>
  </si>
  <si>
    <t>The Meadows - 2022 - Exhaust Fan (MUA-3)</t>
  </si>
  <si>
    <t>P22-007791 - Line 1</t>
  </si>
  <si>
    <t>To perform the repairs and replacement of the failed 20 year old Walk-In Freezer Compressor that shut down one weekend. 
EMERGENCY REPAIR COMPLETED BECAUSE FOOD WAS SPOILING.</t>
  </si>
  <si>
    <t>West Oak Village - 2022 - Walk-In Freezer Compressor</t>
  </si>
  <si>
    <t>REQ-2022-008083</t>
  </si>
  <si>
    <t>Reachview Village  - 2022 - MUA (Funded)</t>
  </si>
  <si>
    <t>P22-008171 - Line 1</t>
  </si>
  <si>
    <t>To replace the failed 15 year old flooring that is in the main corridor which includes the main entrance because this is where the most heaviest traffic is in the home. All visitors &amp; staff enter through here.</t>
  </si>
  <si>
    <t>Hillside Manor - 2022 - Corridors (Flooring)</t>
  </si>
  <si>
    <t>REQ-2022-008093</t>
  </si>
  <si>
    <t>P22-007879 - Line 2</t>
  </si>
  <si>
    <t>Suite 609 Reno Suite Rented</t>
  </si>
  <si>
    <t>P22-007879 - Line 1</t>
  </si>
  <si>
    <t>Suite 609 Reno Additional Scope</t>
  </si>
  <si>
    <t>REQ-2022-008096</t>
  </si>
  <si>
    <t>James Calderone</t>
  </si>
  <si>
    <t>P22-008410 - Line 1</t>
  </si>
  <si>
    <t>Dev-Architect Fees</t>
  </si>
  <si>
    <t>CA Developments - Planning</t>
  </si>
  <si>
    <t>Reachview Redev - Planning</t>
  </si>
  <si>
    <t>REQ-2022-008103</t>
  </si>
  <si>
    <t>Maria Mercone (Terminated)</t>
  </si>
  <si>
    <t>P22-008014 - Line 2</t>
  </si>
  <si>
    <t>Suite 519 Reno Required for lower price point inventory.</t>
  </si>
  <si>
    <t>P22-008014 - Line 1</t>
  </si>
  <si>
    <t>Suite 519 Reno Additional Scope not on Bid/Quote Form</t>
  </si>
  <si>
    <t>Charleswood - 2022 - Roof</t>
  </si>
  <si>
    <t>Mark Pilipow (Terminated)</t>
  </si>
  <si>
    <t>P22-008637 - Line 2</t>
  </si>
  <si>
    <t>Suite 221 Reno Paint, Flooring</t>
  </si>
  <si>
    <t>P22-008637 - Line 1</t>
  </si>
  <si>
    <t>P22-009384 - Line 2</t>
  </si>
  <si>
    <t>Suite 240 Reno Paint, Flooring, Blinds</t>
  </si>
  <si>
    <t>P22-009384 - Line 1</t>
  </si>
  <si>
    <t>Suite 240 Reno Additional Scope</t>
  </si>
  <si>
    <t>P22-008691 - Line 2</t>
  </si>
  <si>
    <t>Suite 328 Reno Paint, Flooring, Fixtures</t>
  </si>
  <si>
    <t>P22-008691 - Line 1</t>
  </si>
  <si>
    <t>Suite 328 Reno Additional Scope</t>
  </si>
  <si>
    <t>REQ-2022-008124</t>
  </si>
  <si>
    <t>P22-008638 - Line 1</t>
  </si>
  <si>
    <t>Suite 443 Reno Paint, Flooring, Fixtures</t>
  </si>
  <si>
    <t>REQ-2022-008127</t>
  </si>
  <si>
    <t>P22-008952 - Line 1</t>
  </si>
  <si>
    <t>10548 - upgrade leaking Kitec piping infrastructure, phase 1 investigation</t>
  </si>
  <si>
    <t>Scenic Acres - 2022 - Plumbing</t>
  </si>
  <si>
    <t>P22-008029 - Line 1</t>
  </si>
  <si>
    <t>Suite 240 Refresh  Paint and install new moldings</t>
  </si>
  <si>
    <t>REQ-2022-008139</t>
  </si>
  <si>
    <t>P22-008147 - Line 1</t>
  </si>
  <si>
    <t>Suite 528 Refresh Additional Scope</t>
  </si>
  <si>
    <t>P22-008147 - Line 2</t>
  </si>
  <si>
    <t>Suite 528 Refresh Paint</t>
  </si>
  <si>
    <t>P22-008021 - Line 1</t>
  </si>
  <si>
    <t>P22-008021 - Line 2</t>
  </si>
  <si>
    <t>Suite 331 Reno
Suite Leased</t>
  </si>
  <si>
    <t>REQ-2022-008142</t>
  </si>
  <si>
    <t>Louise Kazarian-Hodder</t>
  </si>
  <si>
    <t>P22-008032 - Line 1</t>
  </si>
  <si>
    <t>Suite 333 Reno Additional Scope</t>
  </si>
  <si>
    <t>P22-008032 - Line 2</t>
  </si>
  <si>
    <t>Suite 333 Reno</t>
  </si>
  <si>
    <t>P22-008017 - Line 1</t>
  </si>
  <si>
    <t>Suite 27 Reno Additional Scope</t>
  </si>
  <si>
    <t>P22-008017 - Line 2</t>
  </si>
  <si>
    <t>Suite 27 Reno</t>
  </si>
  <si>
    <t>P22-008031 - Line 1</t>
  </si>
  <si>
    <t>Suite 236 Reno Additional Scope</t>
  </si>
  <si>
    <t>P22-008031 - Line 2</t>
  </si>
  <si>
    <t>Suite 236 Reno</t>
  </si>
  <si>
    <t>REQ-2022-008161</t>
  </si>
  <si>
    <t>P22-007829 - Line 1</t>
  </si>
  <si>
    <t>Nurse Call Device License Fee</t>
  </si>
  <si>
    <t>Nurse Call - Capital</t>
  </si>
  <si>
    <t>2022 LTC-JV IT Resident Safety Nurse Call Capital</t>
  </si>
  <si>
    <t>REQ-2022-008164</t>
  </si>
  <si>
    <t>P22-007937 - Line 1</t>
  </si>
  <si>
    <t>Quote #:  MRZP691
Verkada - Network Surveillance Cameras and subscription</t>
  </si>
  <si>
    <t>CCTV - Capital</t>
  </si>
  <si>
    <t>2022 RET-JV-WT IT Resident Safety CCTV Capital</t>
  </si>
  <si>
    <t>REQ-2022-008167</t>
  </si>
  <si>
    <t>P22-007936 - Line 1</t>
  </si>
  <si>
    <t>Quote:  MRRT175
Verkada Surveillance Cameras and subscription license</t>
  </si>
  <si>
    <t>REQ-2022-008169</t>
  </si>
  <si>
    <t>P22-007940 - Line 1</t>
  </si>
  <si>
    <t>Quote: MRRT011
Verkada Network Surveillance cameras and subscription license</t>
  </si>
  <si>
    <t>REQ-2022-008173</t>
  </si>
  <si>
    <t>P22-007930 - Line 1</t>
  </si>
  <si>
    <t>Quote:  MRRS923
Verkada Surveillance Cameras and Subscription License</t>
  </si>
  <si>
    <t>2022 LTC IT Resident Safety CCTV Capital</t>
  </si>
  <si>
    <t>REQ-2022-008176</t>
  </si>
  <si>
    <t>P22-007938 - Line 1</t>
  </si>
  <si>
    <t>Quote:  MRRT136
Surveillance Cameras and Subscription License</t>
  </si>
  <si>
    <t>REQ-2022-008177</t>
  </si>
  <si>
    <t>P22-007935 - Line 1</t>
  </si>
  <si>
    <t>Quote:  MRRT048
Surveillance Cameras and Subscription License</t>
  </si>
  <si>
    <t>REQ-2022-008180</t>
  </si>
  <si>
    <t>P22-007939 - Line 1</t>
  </si>
  <si>
    <t>Quote:  MRRS950
Surveillance Cameras and Subscription License</t>
  </si>
  <si>
    <t>REQ-2022-008182</t>
  </si>
  <si>
    <t>REQ-2022-008184</t>
  </si>
  <si>
    <t>P22-007951 - Line 1</t>
  </si>
  <si>
    <t>Quote: MRRS979
Verkada Surveillance Cameras and Subscription License</t>
  </si>
  <si>
    <t>REQ-2022-008187</t>
  </si>
  <si>
    <t>P22-007952 - Line 1</t>
  </si>
  <si>
    <t>Quote:  MRRT079
Verkada Surveillance Cameras and Subscription License</t>
  </si>
  <si>
    <t>P22-008761 - Line 2</t>
  </si>
  <si>
    <t>Suite V153 Reno required for new lease in V153. Resident paying rent only and will take possession once ready.</t>
  </si>
  <si>
    <t>P22-008761 - Line 1</t>
  </si>
  <si>
    <t>Suite V153 Reno Additional Scope</t>
  </si>
  <si>
    <t>P22-008260 - Line 1</t>
  </si>
  <si>
    <t>Suite V248 Reno Additional Scope</t>
  </si>
  <si>
    <t>P22-008260 - Line 2</t>
  </si>
  <si>
    <t>Suite V248 Reno  needed for new lease in V248.</t>
  </si>
  <si>
    <t>P22-008434 - Line 2</t>
  </si>
  <si>
    <t>Suite M116 Reno required for resident move to remain in residence.</t>
  </si>
  <si>
    <t>P22-008434 - Line 1</t>
  </si>
  <si>
    <t>Suite M116 Reno Additional Scope</t>
  </si>
  <si>
    <t>P22-008608 - Line 1</t>
  </si>
  <si>
    <t>Suite 74 Reno suite reserved, lease to be signed</t>
  </si>
  <si>
    <t>P22-008037 - Line 2</t>
  </si>
  <si>
    <t>Suite 226 Reno Fridge</t>
  </si>
  <si>
    <t>P22-008037 - Line 3</t>
  </si>
  <si>
    <t>Suite 226 Reno Microwave</t>
  </si>
  <si>
    <t>P22-008037 - Line 1</t>
  </si>
  <si>
    <t>Suite 226 Reno
 Paint, Carpet,
LVT Flooring , Bathroom, Hallway</t>
  </si>
  <si>
    <t>REQ-2022-008229</t>
  </si>
  <si>
    <t>P22-008030 - Line 1</t>
  </si>
  <si>
    <t>REV048 - Pinecrest Manor
Verkada CCTV Installation</t>
  </si>
  <si>
    <t>P22-008015 - Line 1</t>
  </si>
  <si>
    <t>Portobello -  2022 - AL  Kitchen  Millwork -  Replace millwork door faces and paint space . More 10 yrs</t>
  </si>
  <si>
    <t>Portobello - 2022 - AL Kitchen  Millwork</t>
  </si>
  <si>
    <t>P22-008135 - Line 1</t>
  </si>
  <si>
    <t>10727 - repair of asphalt pavement and curbing</t>
  </si>
  <si>
    <t>The Heartland - 2022 - Asphalt Paving</t>
  </si>
  <si>
    <t>P22-008020 - Line 1</t>
  </si>
  <si>
    <t>Westney Gardens - 2022-Front  Entrance sliding  door . More 3 yrs ,. Solenoid Component has failed . replacement required. More 3 yrs</t>
  </si>
  <si>
    <t>Westney Gardens - 2022 - Main Entrance Door</t>
  </si>
  <si>
    <t>P22-008365 - Line 1</t>
  </si>
  <si>
    <t>St Lawrence - 2022 - Dining room roller blinds . More 10 yrs</t>
  </si>
  <si>
    <t>St. Lawrence Place - 2022 - Dining Room Blinds</t>
  </si>
  <si>
    <t>P22-008236 - Line 1</t>
  </si>
  <si>
    <t>Kennedy Lodge - 2022- DHW ecir pump valve  . Replacement of re-cir pump valve . More 10 yrs</t>
  </si>
  <si>
    <t>Kennedy Lodge - 2022- DHW ecir pump</t>
  </si>
  <si>
    <t>P22-008266 - Line 1</t>
  </si>
  <si>
    <t>Hunt Club - 2022- Walk in door latch replacement . More 10 yrs</t>
  </si>
  <si>
    <t>Hunt Club - 2022- Walk in door latch replacement</t>
  </si>
  <si>
    <t>P22-008162 - Line 1</t>
  </si>
  <si>
    <t>Westside - 2022- Ice Machine replacement . More 10 yrs</t>
  </si>
  <si>
    <t>Westside - 2022- Ice Machine replacement</t>
  </si>
  <si>
    <t>REQ-2022-008307</t>
  </si>
  <si>
    <t>P22-008042 - Line 1</t>
  </si>
  <si>
    <t>Onsite Services
Labor and
Materials</t>
  </si>
  <si>
    <t>P22-008756 - Line 1</t>
  </si>
  <si>
    <t>P22-008756 - Line 3</t>
  </si>
  <si>
    <t>Suite 226 Reno Two Bedroom Requires extensive renovations due to the age of the room and many upgrades.
This suite is also rented with May 5 move in date</t>
  </si>
  <si>
    <t>P22-008756 - Line 2</t>
  </si>
  <si>
    <t>REQ-2022-008311</t>
  </si>
  <si>
    <t>P22-008117 - Line 1</t>
  </si>
  <si>
    <t>Solution includes the following:
MK2K3VC/A
Apple 10.2-inch iPad Wi-Fi - 9th generation -
tablet - 64 GB - 10.2"</t>
  </si>
  <si>
    <t>P22-008117 - Line 2</t>
  </si>
  <si>
    <t>77-62032
OtterBox Defender Series - protective case
for tablet</t>
  </si>
  <si>
    <t>P22-008117 - Line 3</t>
  </si>
  <si>
    <t>303W102IPDSW
Compulocks Space 360 - mounting kit - for
tablet</t>
  </si>
  <si>
    <t>P22-008117 - Line 4</t>
  </si>
  <si>
    <t>95-TABBRONZE
TABLET LAB IOS AND ANDROID ONLY CONFIG BASIC</t>
  </si>
  <si>
    <t>P22-008225 - Line 1</t>
  </si>
  <si>
    <t>To replace the current failed 10 year old Blixer 6. Discontinued.</t>
  </si>
  <si>
    <t>Garden City Manor - 2022 - Blixer 7</t>
  </si>
  <si>
    <t>REQ-2022-008326</t>
  </si>
  <si>
    <t>P22-007967 - Line 1</t>
  </si>
  <si>
    <t>Quote MRRT111
Verkada Surveillance Cameras and subscription license</t>
  </si>
  <si>
    <t>2022 RET-JV-WT Regal IT Resident Safety CCTV Capital</t>
  </si>
  <si>
    <t>P22-008239 - Line 1</t>
  </si>
  <si>
    <t>CarlingView - 2022 - Basement water loss  6 " main failed . Over the holidays a section  6 " main waste line failed/  cracked . Abatement required   . Cost  all in with abatement ,  plumbing and the reconstruction of drywall ceiling . Note- the delay in submitting a project , there was issues sorting out the 6' main  FXR pipe  ...back ordered .Costing couldn't have been obtain till work was completed ..More 20 yrs</t>
  </si>
  <si>
    <t>Carlingview - 2022 - water loss  6 " main failed</t>
  </si>
  <si>
    <t>P22-008240 - Line 1</t>
  </si>
  <si>
    <t>P22-008579 - Line 1</t>
  </si>
  <si>
    <t>Kennedy Lodge - 2022- Bin mover . This piece of equipment moves the heavy bins around . More 15 yrs</t>
  </si>
  <si>
    <t>Kennedy Lodge - 2022- Bin mover</t>
  </si>
  <si>
    <t>P22-008457 - Line 1</t>
  </si>
  <si>
    <t>Elginwood -2022- Dry system pressure valve accelerator pump seal . Replacement of these components . All invoices pertain to the accelerator  pump issues . More 10 yrs</t>
  </si>
  <si>
    <t>Elginwood -2022- Dry system pressure valve accelerator pump</t>
  </si>
  <si>
    <t>P22-008259 - Line 1</t>
  </si>
  <si>
    <t>Replacement of Flooring in Common Areas
Wings A,A1,B,C / Restorative Care/ 4 washrooms. / 1 office / Main Floor Dining room.
Flooring replacement of 30+ Year old</t>
  </si>
  <si>
    <t>Common Area Reserves - Budgeted</t>
  </si>
  <si>
    <t>Arbutus - 2022 - Common Areas</t>
  </si>
  <si>
    <t>REQ-2022-008355</t>
  </si>
  <si>
    <t>REQ-2022-008358</t>
  </si>
  <si>
    <t>P22-008299 - Line 1</t>
  </si>
  <si>
    <t>Suite 405 Reno Heritage House occupant/ May 4th deadline</t>
  </si>
  <si>
    <t>P22-008298 - Line 1</t>
  </si>
  <si>
    <t>Suite 411 Reno Heritage House occupant/ May 4th deadline</t>
  </si>
  <si>
    <t>P22-008607 - Line 1</t>
  </si>
  <si>
    <t>Suite 134 Refresh</t>
  </si>
  <si>
    <t>P22-008297 - Line 1</t>
  </si>
  <si>
    <t>Suite 514 Reno Additional Scope</t>
  </si>
  <si>
    <t>P22-008297 - Line 2</t>
  </si>
  <si>
    <t>Suite 514 Reno Heritage House occupant/ May 4th deadline</t>
  </si>
  <si>
    <t>P22-008296 - Line 1</t>
  </si>
  <si>
    <t>Suite 605 Reno Additional Scope</t>
  </si>
  <si>
    <t>P22-008296 - Line 2</t>
  </si>
  <si>
    <t>Suite 605 Reno Heritage House occupant/ May 4th deadline</t>
  </si>
  <si>
    <t>P22-008280 - Line 1</t>
  </si>
  <si>
    <t>Suite 610 Reno Additional Scope</t>
  </si>
  <si>
    <t>P22-008280 - Line 2</t>
  </si>
  <si>
    <t>Suite 610 Reno  Heritage House occupant/ May 4th deadline</t>
  </si>
  <si>
    <t>P22-008295 - Line 1</t>
  </si>
  <si>
    <t>Suite 611 Reno Heritage House occupant/ May 4th deadline</t>
  </si>
  <si>
    <t>P22-008275 - Line 1</t>
  </si>
  <si>
    <t>Suite 615 Reno Heritage House occupant/ May 4th deadline</t>
  </si>
  <si>
    <t>P22-008276 - Line 1</t>
  </si>
  <si>
    <t>P22-008276 - Line 2</t>
  </si>
  <si>
    <t>Suite 710 Reno Heritage House occupant/ May 4th deadline</t>
  </si>
  <si>
    <t>P22-008277 - Line 1</t>
  </si>
  <si>
    <t>Suite 806 Reno Additional Scope</t>
  </si>
  <si>
    <t>P22-008277 - Line 2</t>
  </si>
  <si>
    <t>Suite 806 Reno Heritage House occupant/ May 4th deadline</t>
  </si>
  <si>
    <t>P22-008279 - Line 1</t>
  </si>
  <si>
    <t>Suite 808 Reno Additional Scope</t>
  </si>
  <si>
    <t>P22-008279 - Line 2</t>
  </si>
  <si>
    <t>Suite 808 Reno Heritage House occupant/ May 4th deadline</t>
  </si>
  <si>
    <t>P22-008278 - Line 1</t>
  </si>
  <si>
    <t>Suite 915 Reno Additional Scope</t>
  </si>
  <si>
    <t>P22-008278 - Line 2</t>
  </si>
  <si>
    <t>Suite 915 Reno Heritage House occupant/ May 4th deadline</t>
  </si>
  <si>
    <t>P22-008454 - Line 1</t>
  </si>
  <si>
    <t>Suite 411 Reno</t>
  </si>
  <si>
    <t>P22-008263 - Line 1</t>
  </si>
  <si>
    <t>Suite 414 Reno move in incentive asap</t>
  </si>
  <si>
    <t>P22-008159 - Line 1</t>
  </si>
  <si>
    <t>Eagle Terrace - Fire Deficiencies</t>
  </si>
  <si>
    <t>Eagle Terrace - 2022 - Fire Deficiencies</t>
  </si>
  <si>
    <t>P22-008160 - Line 1</t>
  </si>
  <si>
    <t>P22-008323 - Line 1</t>
  </si>
  <si>
    <t>Supply &amp; Install of 2x new soft start controllers. Current units are End of life and overheating which presents a Fire risk to building &amp; Residents. Increased downtime on elevators.
30 YR old building</t>
  </si>
  <si>
    <t>Lakeview-2022-Mechanical Systems-Elevator</t>
  </si>
  <si>
    <t>P22-008180 - Line 1</t>
  </si>
  <si>
    <t>Reachview Village - Dining Room Doors Replacement</t>
  </si>
  <si>
    <t>Reachview Village  - 2022 - 2 Dining Room Exterior  Doors Replacement</t>
  </si>
  <si>
    <t>REQ-2022-008397</t>
  </si>
  <si>
    <t>P22-008906 - Line 1</t>
  </si>
  <si>
    <t>Village on the Ridge - Parking Lot</t>
  </si>
  <si>
    <t>Village on the Ridge - 2022 - Parking Lot (Partially Funded)</t>
  </si>
  <si>
    <t>P22-008325 - Line 1</t>
  </si>
  <si>
    <t>To replace the flooring is some resident rooms that are a Health &amp; Safety issue.</t>
  </si>
  <si>
    <t>Dover Cliffs - 2022 - Resident Suite Flooring (Funded)</t>
  </si>
  <si>
    <t>P22-008415 - Line 1</t>
  </si>
  <si>
    <t>To replace the 25 year old Sitting Area roof and support structure. Half of this structure had to be taken down last Fall due to resident safety of it falling down due to rot. We do need to rebuild this structure because it is the only source of shade for the residents.</t>
  </si>
  <si>
    <t>Land Improvements - Sheds/Outdoor Storage - Budgeted</t>
  </si>
  <si>
    <t>Dover Cliffs - 2022 - Sitting Area Roof</t>
  </si>
  <si>
    <t>P22-008399 - Line 1</t>
  </si>
  <si>
    <t>Urgent replacement of failed domestic hot water heater #3</t>
  </si>
  <si>
    <t>The Heartland - 2022 - Domestic Hot Water Heater</t>
  </si>
  <si>
    <t>REQ-2022-008424</t>
  </si>
  <si>
    <t>P22-008116 - Line 1</t>
  </si>
  <si>
    <t>LobbyConnect 1.00 A virtual front desk that notifies hosts of
their visitors' arrival. Fully integrated with
Teem Calendar Plugins so employees can
invite guests while using the meeting room
booking software.
4/1/2022 -
6/28/2022</t>
  </si>
  <si>
    <t>Software Subscriptions</t>
  </si>
  <si>
    <t>LE3090 HCN-Revera Lessee (Windsor) LP</t>
  </si>
  <si>
    <t>P22-008755 - Line 1</t>
  </si>
  <si>
    <t>Windsor Park - 2022- Respite furniture purchase  for units #  108 , 169, 251,269 .</t>
  </si>
  <si>
    <t>Windsor Park - 2022 - Respite furniture</t>
  </si>
  <si>
    <t>P22-008367 - Line 1</t>
  </si>
  <si>
    <t>Oak Terrace - Ice Machine</t>
  </si>
  <si>
    <t>Oak Terrace - 2022 - Ice Machine</t>
  </si>
  <si>
    <t>P22-008273 - Line 1</t>
  </si>
  <si>
    <t>Suite 209 Reno Additional Scope</t>
  </si>
  <si>
    <t>P22-008273 - Line 2</t>
  </si>
  <si>
    <t>Suite 209 Reno Heritage House Occupants</t>
  </si>
  <si>
    <t>P22-008274 - Line 1</t>
  </si>
  <si>
    <t>Suite 211 Reno Heritage House Occupants</t>
  </si>
  <si>
    <t>REQ-2022-008459</t>
  </si>
  <si>
    <t>Artwork (Capital)</t>
  </si>
  <si>
    <t>Artwork - Budgeted</t>
  </si>
  <si>
    <t>Barrhaven - 2022 - Still Photography</t>
  </si>
  <si>
    <t>P22-008161 - Line 1</t>
  </si>
  <si>
    <t>Bay Ridges - 2022-  PH -1 Dry System Investigation / hydrostatic  flushing on North side sprinkler system . PH-2 to follow  pipe replacement where required . More 20 yrs</t>
  </si>
  <si>
    <t>P22-008574 - Line 1</t>
  </si>
  <si>
    <t>Description
Bay Ridges - 2022 - Generator Upgrades - Currently the generator fueling system isn't not up to TSSA  code . Require upgrades . More 20 yrs</t>
  </si>
  <si>
    <t>Bay Ridges - 2022 - Generator Upgrades</t>
  </si>
  <si>
    <t>P22-008967 - Line 2</t>
  </si>
  <si>
    <t>P22-008967 - Line 1</t>
  </si>
  <si>
    <t>Suite 233 Reno Additional Scope</t>
  </si>
  <si>
    <t>P22-008167 - Line 1</t>
  </si>
  <si>
    <t>River Ridge Permanent Directional Sign. This is a new sign. There is no existing sign.</t>
  </si>
  <si>
    <t>River Ridge - 2022 - Signage</t>
  </si>
  <si>
    <t>LE3089 HCN-Revera Lessee (Valley Stream) LP</t>
  </si>
  <si>
    <t>P22-010618 - Line 1</t>
  </si>
  <si>
    <t>Culinary - Replace Blender</t>
  </si>
  <si>
    <t>Valley Steam - 2022 - Stick blender</t>
  </si>
  <si>
    <t>P22-008403 - Line 1</t>
  </si>
  <si>
    <t>Retirement Rooms 401, 433, 505, 526, 552, 553: Purchase of Vanities, Fixtures and Paint for In-Suite Refresh</t>
  </si>
  <si>
    <t>REQ-2022-008499</t>
  </si>
  <si>
    <t>Park Soohee</t>
  </si>
  <si>
    <t>REQ-2022-008501</t>
  </si>
  <si>
    <t>P22-008640 - Line 1</t>
  </si>
  <si>
    <t>Suite 314 Reno Microwave</t>
  </si>
  <si>
    <t>P22-008640 - Line 2</t>
  </si>
  <si>
    <t>Suite 314 Reno Additional Scope</t>
  </si>
  <si>
    <t>P22-008640 - Line 3</t>
  </si>
  <si>
    <t>Suite 314 Reno
Paint, Flooring Baseboards, Toilet, Blinds</t>
  </si>
  <si>
    <t>P22-008586 - Line 1</t>
  </si>
  <si>
    <t>Suite 411 Reno 2 coats Painting, Replace Flooring, Quarter Round, Toilet</t>
  </si>
  <si>
    <t>REQ-2022-008508</t>
  </si>
  <si>
    <t>P22-008426 - Line 1</t>
  </si>
  <si>
    <t>Elevator modernization assessment 
Current units are original to building @ 38 years old
2 Elevators</t>
  </si>
  <si>
    <t>Parkwood Manor - 2022 - Elevators</t>
  </si>
  <si>
    <t>P22-008358 - Line 1</t>
  </si>
  <si>
    <t>Humber valley - 2022- Walk in  repairs . Paid invoice from 2021 somehow the Po was closed by mistaken .</t>
  </si>
  <si>
    <t>Humber Valley Terrace - 2022- Walk-In Repair (2021 O/S INV)</t>
  </si>
  <si>
    <t>P22-008227 - Line 1</t>
  </si>
  <si>
    <t>Arbour Heights-2022-   Supply / install  Plumbing upgrades for 4 x new Dishwashers Ecolab . more 7 yrs</t>
  </si>
  <si>
    <t>P22-008271 - Line 1</t>
  </si>
  <si>
    <t>Portobello - 2022- Balcony assessment for resident balconies decking membrane and structure   . More 10 yrs</t>
  </si>
  <si>
    <t>Portobello - 2022 - Balcony Assessment</t>
  </si>
  <si>
    <t>P22-008267 - Line 2</t>
  </si>
  <si>
    <t>Suite 438 Reno</t>
  </si>
  <si>
    <t>P22-008267 - Line 1</t>
  </si>
  <si>
    <t>P22-008270 - Line 1</t>
  </si>
  <si>
    <t>Suite 235 Reno Microwave</t>
  </si>
  <si>
    <t>P22-008270 - Line 3</t>
  </si>
  <si>
    <t>Suite 235 Reno</t>
  </si>
  <si>
    <t>P22-008270 - Line 2</t>
  </si>
  <si>
    <t>REQ-2022-008520</t>
  </si>
  <si>
    <t>REQ-2022-008521</t>
  </si>
  <si>
    <t>Birkdale - 2022 - Kitchen FF&amp;E (Toaster)</t>
  </si>
  <si>
    <t>P22-008578 - Line 1</t>
  </si>
  <si>
    <t>Birkdale - 2022 - Kitchen FF&amp;E (Steamer)
Steamer for kitchen</t>
  </si>
  <si>
    <t>Birkdale - 2022 - Kitchen FF&amp;E (Steamer)</t>
  </si>
  <si>
    <t>P22-008523 - Line 1</t>
  </si>
  <si>
    <t>P22-008402 - Line 1</t>
  </si>
  <si>
    <t>As per Workplace Hazard Report, multiple injuries and complaints against reception desk design. Poor ergonomics causing injury.</t>
  </si>
  <si>
    <t>Lobby/Storage - Unbudgeted</t>
  </si>
  <si>
    <t>McConachie gardens - 2022 - Front reception desk upgrades</t>
  </si>
  <si>
    <t>P22-008300 - Line 1</t>
  </si>
  <si>
    <t>Suite 120 Reno Paint, Flooring for  as per Revera spec</t>
  </si>
  <si>
    <t>P22-010944 - Line 1</t>
  </si>
  <si>
    <t>Suite 301 Reno Microwave Additional Scope</t>
  </si>
  <si>
    <t>P22-010944 - Line 3</t>
  </si>
  <si>
    <t>Suite 301  Reno</t>
  </si>
  <si>
    <t>P22-010944 - Line 2</t>
  </si>
  <si>
    <t>Suite 301 Reno Additional Scope</t>
  </si>
  <si>
    <t>P22-008435 - Line 1</t>
  </si>
  <si>
    <t>Suite 106 Reno Supply Install - 
-1 Operable Window - Bedroom. 
- Add mechanical ( Plumbing and Electrical for In Suite Laundry C0mbination 2in1 Unit
- Enclose one Den entrance to creat more wall space for art
- Remove Tub and Supply Install Storage Cabinet</t>
  </si>
  <si>
    <t>REQ-2022-008554</t>
  </si>
  <si>
    <t>Marketing - Photography</t>
  </si>
  <si>
    <t>P22-008791 - Line 1</t>
  </si>
  <si>
    <t>Barrhaven Still Photography</t>
  </si>
  <si>
    <t>The Village Seniors - 2022 - Courtyard</t>
  </si>
  <si>
    <t>REQ-2022-008572</t>
  </si>
  <si>
    <t>REQ-2022-008580</t>
  </si>
  <si>
    <t>Brierwood Gardens - 2022 - Housekeeping Equipment</t>
  </si>
  <si>
    <t>P22-008727 - Line 1</t>
  </si>
  <si>
    <t>P22-008727 - Line 2</t>
  </si>
  <si>
    <t>P22-008419 - Line 1</t>
  </si>
  <si>
    <t>- Smoke detector Replacement
Budget increase from previous year.
Original to building 27 years old. / Building wide</t>
  </si>
  <si>
    <t>Holyrood Manor - 2022 - Fire &amp; Life Safety</t>
  </si>
  <si>
    <t>P22-008328 - Line 1</t>
  </si>
  <si>
    <t>Replacement of failing Hot water tank, which feeds laundry services.
Building age 27 Years old</t>
  </si>
  <si>
    <t>Holyrood - 2022 - Hot Water Tank Replacement</t>
  </si>
  <si>
    <t>REQ-2022-008597</t>
  </si>
  <si>
    <t>The Churchill - 2022 - Various Mechanical repairs</t>
  </si>
  <si>
    <t>P22-008655 - Line 1</t>
  </si>
  <si>
    <t>Vestibule renovation, double Door entry system, design and tender</t>
  </si>
  <si>
    <t>Parkwood Court - 2022 - Exterior</t>
  </si>
  <si>
    <t>P22-008401 - Line 1</t>
  </si>
  <si>
    <t>Sump pump replacement, check valve repairs, boiler refractory replacement, heating pump seal replacement</t>
  </si>
  <si>
    <t>P22-008456 - Line 1</t>
  </si>
  <si>
    <t>Main Street  - 2022 -  Purchasing reach in freezer . More 10 yrs</t>
  </si>
  <si>
    <t>Main Street Terrace - 2022 - Kitchen FF&amp;E</t>
  </si>
  <si>
    <t>REQ-2022-008609</t>
  </si>
  <si>
    <t>P22-008807 - Line 1</t>
  </si>
  <si>
    <t>NORR PCN026 - Consultants fee for LEED Application</t>
  </si>
  <si>
    <t>Scenic Grande - LEED</t>
  </si>
  <si>
    <t>REQ-2022-008619</t>
  </si>
  <si>
    <t>P22-008683 - Line 1</t>
  </si>
  <si>
    <t>Supply and installation of 2 closed loop door operators for both building elevators. Current operators have failing with increased callout. Safety risk for both residents and staff as door detach once obstructed. 
TK is current service provider in the building to limit delay in execution of work on quote obtained 1 Quote obtained based on reasons above.</t>
  </si>
  <si>
    <t>The Kensington - 2022 - Elevator Door Closures</t>
  </si>
  <si>
    <t>P22-008606 - Line 1</t>
  </si>
  <si>
    <t>Suite 220 Refresh  Paint only</t>
  </si>
  <si>
    <t>P22-008802 - Line 2</t>
  </si>
  <si>
    <t>Suite 206 Reno Paint (2 coats), install ceiling lighting, install vanity sconce, supply &amp; install wall microwave kitchen cabinet, install toilet, install shower system, install shower pan, supply &amp; install shower tiles, install shower curtain rod, install straight grab bar, install towel bar, install toilet paper holder, supply &amp; install caulking for sink</t>
  </si>
  <si>
    <t>P22-008802 - Line 1</t>
  </si>
  <si>
    <t>P22-009113 - Line 2</t>
  </si>
  <si>
    <t>Suite 128 Reno Living room carpet, entrance flooring, transition strip, paint (2 coats), 1/4 round, ceiling lights, vanity sconce, blinds, bathroom counter, bathroom sink, bathroom faucet, toilet, straight grab bar, towel bar, toilet paper holder,</t>
  </si>
  <si>
    <t>P22-009113 - Line 1</t>
  </si>
  <si>
    <t>Suite 128 Reno Additional Scope
electrical permit, paint slider, plaster repairs</t>
  </si>
  <si>
    <t>P22-008501 - Line 1</t>
  </si>
  <si>
    <t>Prince of wales - 2022 - Grease trap replacement . Current unit  has failed ..Replacement required . More 10 yrs</t>
  </si>
  <si>
    <t>Prince of wales - 2022- Grease trap replacement .</t>
  </si>
  <si>
    <t>P22-008715 - Line 2</t>
  </si>
  <si>
    <t>Suite 402 Reno Paint (2 coats), baseboards, 1/4 round, ceiling lighting, vanity sconce, toilet, straight grab bar, caulking (sink)</t>
  </si>
  <si>
    <t>P22-008715 - Line 1</t>
  </si>
  <si>
    <t>Suite 402 Reno Plaster repairs, paint slider, drywall repairs, electrical permit</t>
  </si>
  <si>
    <t>P22-009112 - Line 2</t>
  </si>
  <si>
    <t>Suite 434 Reno Paint (2coats), ceiling lights, vanity sconce, wall microwave kitchen cabinet, counter top, bathroom sink, bathroom faucet, toilet, straight grab bar, towel bar, toilet paper holder, caulking sinks,</t>
  </si>
  <si>
    <t>P22-009112 - Line 1</t>
  </si>
  <si>
    <t>Suite 434 Reno Additional Scope Vanity end gable, plaster repairs, powerline, electrical permit, relocate vanity light fixture</t>
  </si>
  <si>
    <t>P22-008678 - Line 1</t>
  </si>
  <si>
    <t>Suite 319 Reno Paint, Carpet Leased for May 3</t>
  </si>
  <si>
    <t>P22-008573 - Line 1</t>
  </si>
  <si>
    <t>Second Floor  Dining Room Flooring Replacement.
30+ years old.</t>
  </si>
  <si>
    <t>REQ-2022-008672</t>
  </si>
  <si>
    <t>P22-008331 - Line 1</t>
  </si>
  <si>
    <t>Replacement of 32 Ap’s at the Carlingview</t>
  </si>
  <si>
    <t>REQ-2022-008678</t>
  </si>
  <si>
    <t>P22-008449 - Line 1</t>
  </si>
  <si>
    <t>Bough Beeches - Monument Sign Panels</t>
  </si>
  <si>
    <t>Bough Beeches - 2022 - Brick Monument Sign Panels</t>
  </si>
  <si>
    <t>P22-008503 - Line 1</t>
  </si>
  <si>
    <t>Suite 216 Refresh Paint</t>
  </si>
  <si>
    <t>REQ-2022-008682</t>
  </si>
  <si>
    <t>ThorntonView - 2022 -  hand rail Replacement</t>
  </si>
  <si>
    <t>P22-008502 - Line 1</t>
  </si>
  <si>
    <t>P22-008735 - Line 1</t>
  </si>
  <si>
    <t>Elginwood -2022- Purchase a Blixer and upgrade power source . More 7 yrs</t>
  </si>
  <si>
    <t>Elginwood - 2022 -  -Kitchen FF&amp;E</t>
  </si>
  <si>
    <t>P22-008734 - Line 1</t>
  </si>
  <si>
    <t>Elginwood -2022-  -------  Upgrade power source . Purchase a Blixer .  More 7 yrs</t>
  </si>
  <si>
    <t>P22-010798 - Line 3</t>
  </si>
  <si>
    <t>show suite furniture</t>
  </si>
  <si>
    <t>Tenant Spaces - FF&amp;E - Budgeted</t>
  </si>
  <si>
    <t>Chateau Renoir  - 2022 - Model Suite 1 Studio + 2 BedRoom</t>
  </si>
  <si>
    <t>P22-010798 - Line 1</t>
  </si>
  <si>
    <t>P22-010798 - Line 2</t>
  </si>
  <si>
    <t>P22-009217 - Line 1</t>
  </si>
  <si>
    <t>P22-009217 - Line 2</t>
  </si>
  <si>
    <t>Suite 304 Reno Paint, Carpet, Replacement Toilet.</t>
  </si>
  <si>
    <t>P22-008448 - Line 1</t>
  </si>
  <si>
    <t>Suite 307 Refresh Paint only</t>
  </si>
  <si>
    <t>P22-008500 - Line 1</t>
  </si>
  <si>
    <t>Prince of wales - 2022- Library door opener . Invoice from 2021 . New installation</t>
  </si>
  <si>
    <t>Prince of wales - 2022 - Library door opener</t>
  </si>
  <si>
    <t>P22-008766 - Line 1</t>
  </si>
  <si>
    <t>Suite 403 Refresh Paint and Toilet.</t>
  </si>
  <si>
    <t>REQ-2022-008704</t>
  </si>
  <si>
    <t>P22-008679 - Line 1</t>
  </si>
  <si>
    <t>Suite 2211 Reno</t>
  </si>
  <si>
    <t>P22-008972 - Line 2</t>
  </si>
  <si>
    <t>Suite 425 Reno Paint, Flooring, Replacement Toilet, Cabinet Refresh,</t>
  </si>
  <si>
    <t>P22-008972 - Line 1</t>
  </si>
  <si>
    <t>P22-008680 - Line 1</t>
  </si>
  <si>
    <t>P22-008681 - Line 1</t>
  </si>
  <si>
    <t>Suite 111 Refresh</t>
  </si>
  <si>
    <t>P22-008688 - Line 1</t>
  </si>
  <si>
    <t>Suite 312 Apt Reno</t>
  </si>
  <si>
    <t>P22-008476 - Line 1</t>
  </si>
  <si>
    <t>Arbour Heights - 2022-  Dishwasher Mixing valve installation  invoice from 2021 . More 10 yrs</t>
  </si>
  <si>
    <t>P22-008474 - Line 1</t>
  </si>
  <si>
    <t>Arbour Heights - 2022-  Plumbing conversion  parts for  equipment  for ecolab . More 7 yrs</t>
  </si>
  <si>
    <t>P22-008603 - Line 1</t>
  </si>
  <si>
    <t>Grease trap Replacement. 
Increased cost from Budgeting year</t>
  </si>
  <si>
    <t>Parkwood Manor - 2022 - Plumbing</t>
  </si>
  <si>
    <t>P22-008561 - Line 1</t>
  </si>
  <si>
    <t>Introduction of Elevator Consultants for 1 x BOH Elevator, to determine if a Elevator MOD is necessary. If found required to then determine best way forward. 
Building age 47 Years.</t>
  </si>
  <si>
    <t>Royal City Manor - 2022 - Elevator Consultant</t>
  </si>
  <si>
    <t>P22-008940 - Line 2</t>
  </si>
  <si>
    <t>Suite 1-708 Reno</t>
  </si>
  <si>
    <t>P22-008940 - Line 1</t>
  </si>
  <si>
    <t>Suite 1-708 Reno Additional Scope</t>
  </si>
  <si>
    <t>REQ-2022-008746</t>
  </si>
  <si>
    <t>Amenity Spaces - Other - FF&amp;E - Unbudgeted</t>
  </si>
  <si>
    <t>Iler Lodge - 2022 - Private Dining Room</t>
  </si>
  <si>
    <t>P22-008907 - Line 1</t>
  </si>
  <si>
    <t>To pay an outstanding invoice that the past ED purchased without a PO#/approval in 2021 before leaving Revera.</t>
  </si>
  <si>
    <t>P22-011836 - Line 1</t>
  </si>
  <si>
    <t>To replace the current failed 20 year old not working Mega Top Sandwich Fridge.</t>
  </si>
  <si>
    <t>Telfer Place - 2022 - Kitchen FF&amp;E (Sandwich Fridge)</t>
  </si>
  <si>
    <t>P22-010041 - Line 1</t>
  </si>
  <si>
    <t>To replace the current 20 year old failed ice machines. Too old to repair.</t>
  </si>
  <si>
    <t>Ridgeview - 2022 - Kitchen FF&amp;E (Ice Machine)</t>
  </si>
  <si>
    <t>P22-008508 - Line 1</t>
  </si>
  <si>
    <t>Kennedy Lodge - 2022-  Globe Stand Mixer Globe Canada SP30 with attachments  . More 10 yrs</t>
  </si>
  <si>
    <t>Kennedy Lodge - 2022 - Kitchen FF&amp;E (Funded)</t>
  </si>
  <si>
    <t>REQ-2022-008758</t>
  </si>
  <si>
    <t>P22-008605 - Line 1</t>
  </si>
  <si>
    <t>The Beechwood Monument Sign Electrical Hook-Up</t>
  </si>
  <si>
    <t>The Beechwood - 2022 - Monument Sign Electrical Hook-up</t>
  </si>
  <si>
    <t>P22-009194 - Line 1</t>
  </si>
  <si>
    <t>Heartwood -2022 - Parking lot asphalt repairs . More 10 yrs</t>
  </si>
  <si>
    <t>Heartwood - 2022 - Sidewalks (Funded)</t>
  </si>
  <si>
    <t>P22-010797 - Line 1</t>
  </si>
  <si>
    <t>Suite 18 Reno Inglewood Suite Leased</t>
  </si>
  <si>
    <t>P22-008461 - Line 1</t>
  </si>
  <si>
    <t>Sherwood Court -2022- Exhaust fan replacement .  B116 , B117 laundry room and DES office . More 10 yrs</t>
  </si>
  <si>
    <t>Sherwood Court -2022- Exhaust fan replacement</t>
  </si>
  <si>
    <t>P22-010791 - Line 1</t>
  </si>
  <si>
    <t>10668 - Replacement of the fire detection and alarm system components, and main panel</t>
  </si>
  <si>
    <t>The Churchill - 2022 - Fire &amp; Life Safety</t>
  </si>
  <si>
    <t>P22-008963 - Line 1</t>
  </si>
  <si>
    <t>Suite 903 Reno Additional Scope , Dry Wall Repair, Refresh Kitchen and Bathroom Cabinet</t>
  </si>
  <si>
    <t>P22-008963 - Line 2</t>
  </si>
  <si>
    <t>Suite 903 Reno Paint, Carpet, Kitchen and Entrance Flooring, Paint Walls, Install Faucet, Dry Wall Repair and Refresh kitchen and Bathroom Cabinets</t>
  </si>
  <si>
    <t>REQ-2022-008772</t>
  </si>
  <si>
    <t>P22-008970 - Line 1</t>
  </si>
  <si>
    <t>Suite 313 Apt Refresh</t>
  </si>
  <si>
    <t>P22-008682 - Line 2</t>
  </si>
  <si>
    <t>Suite 219 Reno</t>
  </si>
  <si>
    <t>P22-008682 - Line 1</t>
  </si>
  <si>
    <t>Suite 219 Reno Additional Scope</t>
  </si>
  <si>
    <t>REQ-2022-008786</t>
  </si>
  <si>
    <t>P22-008764 - Line 1</t>
  </si>
  <si>
    <t>REV038 - Mackenzie Place
Verkada CCTV Installation</t>
  </si>
  <si>
    <t>P22-008542 - Line 1</t>
  </si>
  <si>
    <t>To replace the current failed 10 year old block heater in the generator so that the fluids don't freeze in the Winter and crack the engine.</t>
  </si>
  <si>
    <t>Garden City Manor - 2022 - Generator (Block Heater)</t>
  </si>
  <si>
    <t>REQ-2022-008796</t>
  </si>
  <si>
    <t>REQ-2022-008811</t>
  </si>
  <si>
    <t>P22-008559 - Line 1</t>
  </si>
  <si>
    <t>Dev-Planning &amp; PR Consultant Fees</t>
  </si>
  <si>
    <t>REQ-2022-008813</t>
  </si>
  <si>
    <t>P22-008903 - Line 1</t>
  </si>
  <si>
    <t>Reveraliving.com website discovery project conducted by Art &amp; Science. Discovery to include recommendations on platform, hosting, design etc.</t>
  </si>
  <si>
    <t>P22-008548 - Line 1</t>
  </si>
  <si>
    <t>Baywoods Place - Beds &amp; Mattresses</t>
  </si>
  <si>
    <t>P22-008707 - Line 1</t>
  </si>
  <si>
    <t>Suite 328 Reno Studio Standard Paint, Carpet, Vinyl Flooring</t>
  </si>
  <si>
    <t>REQ-2022-008862</t>
  </si>
  <si>
    <t>Mike Gosse</t>
  </si>
  <si>
    <t>P22-009096 - Line 2</t>
  </si>
  <si>
    <t>Suite 103 Apt Reno</t>
  </si>
  <si>
    <t>P22-009096 - Line 1</t>
  </si>
  <si>
    <t>Suite 103 Apt Reno Additional Scope</t>
  </si>
  <si>
    <t>P22-008687 - Line 1</t>
  </si>
  <si>
    <t>REQ-2022-008887</t>
  </si>
  <si>
    <t>JAMES MALONEY</t>
  </si>
  <si>
    <t>REQ-2022-008890</t>
  </si>
  <si>
    <t>P22-009235 - Line 1</t>
  </si>
  <si>
    <t>Suite 104 Apt Reno Additional Scope</t>
  </si>
  <si>
    <t>P22-009235 - Line 2</t>
  </si>
  <si>
    <t>Suite 104 Apt Reno</t>
  </si>
  <si>
    <t>REQ-2022-008916</t>
  </si>
  <si>
    <t>P22-008788 - Line 1</t>
  </si>
  <si>
    <t>Thorntonview - Floor Replacement</t>
  </si>
  <si>
    <t>ThorntonView - 2022 - Floor  in the main Kitchen</t>
  </si>
  <si>
    <t>P22-009524 - Line 1</t>
  </si>
  <si>
    <t>Suite 506 Reno Additional Scope</t>
  </si>
  <si>
    <t>P22-009524 - Line 2</t>
  </si>
  <si>
    <t>Suite 506 Reno Carpet only  (suite leased) April 30</t>
  </si>
  <si>
    <t>P22-008969 - Line 2</t>
  </si>
  <si>
    <t>Suite 323 Reno (CARPET ONLY) leased need by Apr 30</t>
  </si>
  <si>
    <t>P22-008969 - Line 1</t>
  </si>
  <si>
    <t>P22-008689 - Line 1</t>
  </si>
  <si>
    <t>P22-008689 - Line 2</t>
  </si>
  <si>
    <t>Suite 122 Reno (CARPET ONLY)  (inventory)</t>
  </si>
  <si>
    <t>P22-008968 - Line 2</t>
  </si>
  <si>
    <t>Suite 321 Reno (CARPET ONLY) inventory</t>
  </si>
  <si>
    <t>P22-008968 - Line 1</t>
  </si>
  <si>
    <t>P22-008677 - Line 1</t>
  </si>
  <si>
    <t>Suite 254 Refresh Paint and Patch</t>
  </si>
  <si>
    <t>P22-008676 - Line 1</t>
  </si>
  <si>
    <t>Suite 164 Refresh Paint and Patch</t>
  </si>
  <si>
    <t>P22-008765 - Line 1</t>
  </si>
  <si>
    <t>Colonel By - 2022 - Kitchen FF&amp;E (Table Top)</t>
  </si>
  <si>
    <t>P22-008938 - Line 1</t>
  </si>
  <si>
    <t>P22-009208 - Line 1</t>
  </si>
  <si>
    <t>- Design Development 2022, Renovate 2nd Floor  Lounge and Dining to address compliance issue.
Building age 32 years old.</t>
  </si>
  <si>
    <t>Parkwood Court - 2022 - Care Floor  Renovation</t>
  </si>
  <si>
    <t>P22-009213 - Line 1</t>
  </si>
  <si>
    <t>- New Ground Floor  and Second Floor  FF&amp;E 2022, New Ground Floor  Corridor Carpet 2022,
Building age 16 years old.</t>
  </si>
  <si>
    <t>Sunwood - 2022 - Public Space Carpet and Select FF&amp;E</t>
  </si>
  <si>
    <t>P22-009207 - Line 1</t>
  </si>
  <si>
    <t>Dining Room Refresh 2022, Ground Floor  Corridor Refresh 2022,
Building age 38 years old</t>
  </si>
  <si>
    <t>Parkwood Manor - 2022 - Public Space Reno</t>
  </si>
  <si>
    <t>P22-009236 - Line 2</t>
  </si>
  <si>
    <t>Suite 108 Reno Urgency due to increasing occupancy, room type and location</t>
  </si>
  <si>
    <t>P22-009236 - Line 1</t>
  </si>
  <si>
    <t>P22-009209 - Line 1</t>
  </si>
  <si>
    <t>Kitchen Flooring Replacement
Age of existing 20 + years. 
Current floor has failed and needs to be replaced.</t>
  </si>
  <si>
    <t>Hollyburn House - 2022 - Kitchen</t>
  </si>
  <si>
    <t>P22-009211 - Line 1</t>
  </si>
  <si>
    <t>Kitchen Flooring Replacement
Demo of existing flooring. 
20 + years old</t>
  </si>
  <si>
    <t>P22-009211 - Line 2</t>
  </si>
  <si>
    <t>Kitchen Flooring Replacement
Supply and install of new flooring
20 + years old</t>
  </si>
  <si>
    <t>REQ-2022-008969</t>
  </si>
  <si>
    <t>P22-008708 - Line 2</t>
  </si>
  <si>
    <t>Suite 316 Refresh
Paint</t>
  </si>
  <si>
    <t>P22-008708 - Line 1</t>
  </si>
  <si>
    <t>Suite 316 Refresh Additional Scope</t>
  </si>
  <si>
    <t>P22-008717 - Line 1</t>
  </si>
  <si>
    <t>Suite 243 Refresh Paint</t>
  </si>
  <si>
    <t>P22-008706 - Line 2</t>
  </si>
  <si>
    <t>Suite 325-326 Refresh Paint</t>
  </si>
  <si>
    <t>P22-008706 - Line 1</t>
  </si>
  <si>
    <t>Suite 325-326 Refresh Additional Scope</t>
  </si>
  <si>
    <t>P22-008713 - Line 1</t>
  </si>
  <si>
    <t>Suite 353 Refresh
Paint</t>
  </si>
  <si>
    <t>REQ-2022-008975</t>
  </si>
  <si>
    <t>Jason Calimbas</t>
  </si>
  <si>
    <t>P22-010452 - Line 2</t>
  </si>
  <si>
    <t>Suite 259 Reno</t>
  </si>
  <si>
    <t>P22-010452 - Line 1</t>
  </si>
  <si>
    <t>Suite 259 Reno Additional Scope</t>
  </si>
  <si>
    <t>P22-009238 - Line 2</t>
  </si>
  <si>
    <t>Suite 113 Reno Urgently needed renovation due to good location and increasing occupancy</t>
  </si>
  <si>
    <t>P22-009238 - Line 1</t>
  </si>
  <si>
    <t>P22-009107 - Line 2</t>
  </si>
  <si>
    <t>Suite 220 Reno Paint, Patch throughout Replace Carpet and Blinds</t>
  </si>
  <si>
    <t>P22-009107 - Line 1</t>
  </si>
  <si>
    <t>Suite 220 Reno Additional Scope
Blinds</t>
  </si>
  <si>
    <t>P22-010453 - Line 2</t>
  </si>
  <si>
    <t>Suite 162 Reno</t>
  </si>
  <si>
    <t>P22-010453 - Line 1</t>
  </si>
  <si>
    <t>Suite 162 Reno Additional Scope</t>
  </si>
  <si>
    <t>P22-009109 - Line 1</t>
  </si>
  <si>
    <t>P22-009109 - Line 3</t>
  </si>
  <si>
    <t>Suite 109 Reno Paint, Patch throughout replace Carpet and Bathroom Flooring, replace Blinds and Baseboards as needed replace 2 Toilets due to recall</t>
  </si>
  <si>
    <t>P22-009109 - Line 2</t>
  </si>
  <si>
    <t>Suite 109 Reno Additional Scope
Blinds</t>
  </si>
  <si>
    <t>P22-012082 - Line 2</t>
  </si>
  <si>
    <t>Suite 173 Reno</t>
  </si>
  <si>
    <t>P22-012082 - Line 1</t>
  </si>
  <si>
    <t>Suite 173 Reno Additional Scope</t>
  </si>
  <si>
    <t>P22-009239 - Line 2</t>
  </si>
  <si>
    <t>Suite 118 Reno urgently needed renovation due to demand for this room type, location and increasing occupancy</t>
  </si>
  <si>
    <t>P22-009239 - Line 1</t>
  </si>
  <si>
    <t>Suite 118 Reno Additional Scope</t>
  </si>
  <si>
    <t>P22-009237 - Line 2</t>
  </si>
  <si>
    <t>Suite 164 Reno (2nd request) renovation required due to room type and increasing occupancy</t>
  </si>
  <si>
    <t>P22-009237 - Line 1</t>
  </si>
  <si>
    <t>Suite 164 Reno Additional Scope</t>
  </si>
  <si>
    <t>REQ-2022-008998</t>
  </si>
  <si>
    <t>P22-009684 - Line 1</t>
  </si>
  <si>
    <t>Supply &amp; install heat pumps for resident suites
Suite 508
Suite 202
Suite 502
Suite 204
Suite 705
Suite 607
Suite 507
Suite 511
Suite 608</t>
  </si>
  <si>
    <t>Williamsburg - 2022 - Heating</t>
  </si>
  <si>
    <t>REQ-2022-009011</t>
  </si>
  <si>
    <t>REQ-2022-009013</t>
  </si>
  <si>
    <t>P22-009074 - Line 1</t>
  </si>
  <si>
    <t>P22-010981 - Line 1</t>
  </si>
  <si>
    <t>Thorntonview - Hand Rail Replacement</t>
  </si>
  <si>
    <t>P22-010980 - Line 1</t>
  </si>
  <si>
    <t>REQ-2022-009021</t>
  </si>
  <si>
    <t>P22-008649 - Line 1</t>
  </si>
  <si>
    <t>Revera Inc, 42887, Teams Rooms Install</t>
  </si>
  <si>
    <t>2022 SO IT Refresh &amp; Growth Endpoint Capital</t>
  </si>
  <si>
    <t>LE3047 HCN-Revera Lessee (Leaside) LP</t>
  </si>
  <si>
    <t>P22-009284 - Line 1</t>
  </si>
  <si>
    <t>MOBILE HEATED CABINET 
C5™ 3 Series Heated Holding Cabinet, with Red Insulation Armou
work tag is Leaside - 2022 - Hot mobile cart</t>
  </si>
  <si>
    <t>Leaside - 2022 - Hot mobile cart</t>
  </si>
  <si>
    <t>REQ-2022-009040</t>
  </si>
  <si>
    <t>Hard Construction Costs</t>
  </si>
  <si>
    <t>Stoneridge Redevelopment</t>
  </si>
  <si>
    <t>LE3018 HCN-Revera Lessee (Aspen Ridge) LP</t>
  </si>
  <si>
    <t>P22-009122 - Line 1</t>
  </si>
  <si>
    <t>10027 - Replace games Rooms Chairs ($150/chair x 34 Chairs)</t>
  </si>
  <si>
    <t>Aspen Ridge - 2022 - Games Room FF&amp;E</t>
  </si>
  <si>
    <t>LE3029 HCN-Revera Lessee (Edgemont) LP</t>
  </si>
  <si>
    <t>P22-009736 - Line 1</t>
  </si>
  <si>
    <t>Toaster Qwik Conveyor</t>
  </si>
  <si>
    <t>edgemont - 2022 - toaster</t>
  </si>
  <si>
    <t>REQ-2022-009083</t>
  </si>
  <si>
    <t>P22-009098 - Line 2</t>
  </si>
  <si>
    <t>Suite 421 Reno Fridge</t>
  </si>
  <si>
    <t>P22-009098 - Line 3</t>
  </si>
  <si>
    <t>P22-009098 - Line 1</t>
  </si>
  <si>
    <t>LE3069 HCN-Revera Lessee (Fleetwood Villa) LP</t>
  </si>
  <si>
    <t>REQ-2022-009089</t>
  </si>
  <si>
    <t>REQ-2022-009105</t>
  </si>
  <si>
    <t>P22-009121 - Line 1</t>
  </si>
  <si>
    <t>Unity - Nurse Call replacement quote
The Village</t>
  </si>
  <si>
    <t>2022 LTC IT Resident Safety Nurse Call Capital</t>
  </si>
  <si>
    <t>Catherine Casselman</t>
  </si>
  <si>
    <t>P22-009097 - Line 2</t>
  </si>
  <si>
    <t>Suite 311 Reno Paint &amp; Carpet</t>
  </si>
  <si>
    <t>P22-009097 - Line 1</t>
  </si>
  <si>
    <t>REQ-2022-009114</t>
  </si>
  <si>
    <t>Winbourne Park - 2022 - Washroomrenovations for all staff washRooms on units</t>
  </si>
  <si>
    <t>REQ-2022-009115</t>
  </si>
  <si>
    <t>Eagle Terrace - 2022 - Storage Room Reno</t>
  </si>
  <si>
    <t>P22-008971 - Line 1</t>
  </si>
  <si>
    <t>Colonel  By -  2022- Fan coil replacement  components . Room 328 , 216 , 136 More 10 yrs</t>
  </si>
  <si>
    <t>P22-009158 - Line 1</t>
  </si>
  <si>
    <t>Prince of wales - 2022- Replace guide cables are both cars . More 10 yrs  TSSA order .</t>
  </si>
  <si>
    <t>Prince of Wales - 2022 - Elevator guide cables</t>
  </si>
  <si>
    <t>P22-009219 - Line 1</t>
  </si>
  <si>
    <t>Valley Stream - 2022 - DHW boiler  venting . Replacement of venting pipe . More 10 yrs</t>
  </si>
  <si>
    <t>Valley Stream - DHW boiler  venting</t>
  </si>
  <si>
    <t>P22-009108 - Line 1</t>
  </si>
  <si>
    <t>Suite 101 Reno Microwave</t>
  </si>
  <si>
    <t>P22-009108 - Line 2</t>
  </si>
  <si>
    <t>Suite 101 Reno Paint, Flooring, Bathroom Sink ,Caulk kitchen pipe under sink. **PLEASE NOTE 3 MONTH FREE PROMO USED HERE TO GET THE WOOD STYLE LAMINATE FLOORING THROUGHOUT THE SUITE RESIDENT IS ONLY GETTING 1 FREE MONTH THE OTHER 2 MONTHS OF INCENTIVE ARE USED TO PAY FOR THE FLOORING**</t>
  </si>
  <si>
    <t>P22-009087 - Line 1</t>
  </si>
  <si>
    <t>Suite 226 Refresh Paint for new resident.  Resident moved in April to AL.  Internal move due to increasing care  risks on IL.</t>
  </si>
  <si>
    <t>REQ-2022-009125</t>
  </si>
  <si>
    <t>P22-009630 - Line 1</t>
  </si>
  <si>
    <t>Professional consultant services fees. Progress billing on remaining amount</t>
  </si>
  <si>
    <t>REQ-2022-009126</t>
  </si>
  <si>
    <t>P22-009106 - Line 1</t>
  </si>
  <si>
    <t>Suite 407 Reno  New move in - lease signed and resident quick turn around and already physically moved in.</t>
  </si>
  <si>
    <t>REQ-2022-009128</t>
  </si>
  <si>
    <t>P22-008896 - Line 1</t>
  </si>
  <si>
    <t>Onsite Labor
InCity Trip Charge</t>
  </si>
  <si>
    <t>REQ-2022-009130</t>
  </si>
  <si>
    <t>P22-008895 - Line 1</t>
  </si>
  <si>
    <t>Onsite labor
InCIty Trip Charge</t>
  </si>
  <si>
    <t>P22-009675 - Line 1</t>
  </si>
  <si>
    <t>Eagle Terrace - Lower Level Storage Room to be converted to an office</t>
  </si>
  <si>
    <t>REQ-2022-009134</t>
  </si>
  <si>
    <t>DREW WILLIAMS</t>
  </si>
  <si>
    <t>Scenic Acres - 2022 - In-Suite Renovations</t>
  </si>
  <si>
    <t>P22-009081 - Line 1</t>
  </si>
  <si>
    <t>Winbourne Park - Renovation of 8 Spa Rooms &amp; 2 Showers</t>
  </si>
  <si>
    <t>P22-009073 - Line 1</t>
  </si>
  <si>
    <t>Northridge - Balcony Awnings</t>
  </si>
  <si>
    <t>Northridge - 2022 - Balcony Awnings (4)</t>
  </si>
  <si>
    <t>P22-008980 - Line 1</t>
  </si>
  <si>
    <t>Northridge - Ice Machine</t>
  </si>
  <si>
    <t>Northridge - 2022 - Ice Machine</t>
  </si>
  <si>
    <t>REQ-2022-009145</t>
  </si>
  <si>
    <t>REQ-2022-009165</t>
  </si>
  <si>
    <t>P22-009626 - Line 1</t>
  </si>
  <si>
    <t>steam table</t>
  </si>
  <si>
    <t>The Claremont - 2022 - Kitchen FF&amp;E (Steam Table)</t>
  </si>
  <si>
    <t>REQ-2022-009170</t>
  </si>
  <si>
    <t>P22-008978 - Line 1</t>
  </si>
  <si>
    <t>Arbour Heights - 2022- Dryer #1 control  board .. This  Invoice is  from last year . More 7 yrs</t>
  </si>
  <si>
    <t>Arbour Heights - 2022- Dryer #1 (O/S 2021 INV)</t>
  </si>
  <si>
    <t>P22-009856 - Line 1</t>
  </si>
  <si>
    <t>10664 - concrete and membrane Repairs of the Parking Lot Garage suspended slab and ramps</t>
  </si>
  <si>
    <t>The Churchill - 2022 - Building Structure</t>
  </si>
  <si>
    <t>P22-009285 - Line 1</t>
  </si>
  <si>
    <t>Suite 312 Reno Additional Scope</t>
  </si>
  <si>
    <t>P22-009285 - Line 2</t>
  </si>
  <si>
    <t>Suite 312 Reno Preparing 6 suites for viewing, being rent ready as we move in to the end of our major renovation and prepare for increased marketing and traffic to our building for tours and rentals.</t>
  </si>
  <si>
    <t>P22-010240 - Line 1</t>
  </si>
  <si>
    <t>Suite 512 Reno Preparing 6 suites for viewing, being rent ready as we move in to the end of our major renovation and prepare for increased marketing and traffic to our building for tours and rentals.</t>
  </si>
  <si>
    <t>P22-009627 - Line 1</t>
  </si>
  <si>
    <t>P22-009627 - Line 2</t>
  </si>
  <si>
    <t>Suite 202 Reno Preparing 6 suites for viewing, being rent ready as we move in to the end of our major renovation and prepare for increased marketing and traffic to our building for tours and rentals.</t>
  </si>
  <si>
    <t>P22-009724 - Line 1</t>
  </si>
  <si>
    <t>P22-009724 - Line 2</t>
  </si>
  <si>
    <t>Suite 226 Reno Preparing 6 suites for viewing, being rent ready as we move in to the end of our major renovation and prepare for increased marketing and traffic to our building for tours and rentals.</t>
  </si>
  <si>
    <t>P22-010015 - Line 1</t>
  </si>
  <si>
    <t>P22-010015 - Line 2</t>
  </si>
  <si>
    <t>Suite 308 Reno Preparing 6 suites for viewing, being rent ready as we move in to the end of our major renovation and prepare for increased marketing and traffic to our building for tours and rentals.</t>
  </si>
  <si>
    <t>P22-009640 - Line 1</t>
  </si>
  <si>
    <t>Suite 513 Reno Additional Scope</t>
  </si>
  <si>
    <t>P22-009640 - Line 2</t>
  </si>
  <si>
    <t>Suite 513 Reno Contract signed for April 27, 2022.  Resident to move in as soon as renovations are complete.</t>
  </si>
  <si>
    <t>REQ-2022-009244</t>
  </si>
  <si>
    <t>P22-009497 - Line 1</t>
  </si>
  <si>
    <t>Suite 416 Reno one bedroom needs new carpet and paint, toilet, vanity top, sink and faucets.</t>
  </si>
  <si>
    <t>P22-009180 - Line 1</t>
  </si>
  <si>
    <t>West Oak - Ice Bin (Unpaid Invoice - 2021)</t>
  </si>
  <si>
    <t>West Oak - Ice Bin (2021 Invoice)</t>
  </si>
  <si>
    <t>P22-009240 - Line 2</t>
  </si>
  <si>
    <t>Suite 512 Reno Paint, baseboards, blinds, carpet, ceiling repair.  Currently only 2 suites in inventory from our last inventory refill.  Selected this suite as it's similar to our model suite so could easily be sold.</t>
  </si>
  <si>
    <t>P22-009240 - Line 1</t>
  </si>
  <si>
    <t>P22-009052 - Line 1</t>
  </si>
  <si>
    <t>Suite 147 Refresh
Paint</t>
  </si>
  <si>
    <t>REQ-2022-009280</t>
  </si>
  <si>
    <t>P22-009104 - Line 2</t>
  </si>
  <si>
    <t>Suite 115 Reno Fridge</t>
  </si>
  <si>
    <t>P22-009104 - Line 3</t>
  </si>
  <si>
    <t>Suite 115 Reno</t>
  </si>
  <si>
    <t>P22-009104 - Line 1</t>
  </si>
  <si>
    <t>Suite 115 Reno Additional Scope</t>
  </si>
  <si>
    <t>P22-009153 - Line 1</t>
  </si>
  <si>
    <t>REQ-2022-009286</t>
  </si>
  <si>
    <t>P22-009077 - Line 1</t>
  </si>
  <si>
    <t>Eagle Terrace - Resident Use Washer / Dryer Stackable Unit</t>
  </si>
  <si>
    <t>Eagle Terrace - 2022 - Laundry FF&amp;E (Partially Funded)</t>
  </si>
  <si>
    <t>REQ-2022-009289</t>
  </si>
  <si>
    <t>P22-009734 - Line 1</t>
  </si>
  <si>
    <t>Suite 10 Reno Additional Scope</t>
  </si>
  <si>
    <t>P22-009734 - Line 2</t>
  </si>
  <si>
    <t>Suite 10 Reno</t>
  </si>
  <si>
    <t>P22-009510 - Line 1</t>
  </si>
  <si>
    <t>To replace the current failed 25+ year old MUA unit. It has not been operating since 2021. 
Need to replace this unit to keep heat and AC running in the home.
2 Contractors quoted on the project.</t>
  </si>
  <si>
    <t>P22-009498 - Line 1</t>
  </si>
  <si>
    <t>Suite 31 Reno Additional Scope</t>
  </si>
  <si>
    <t>P22-009498 - Line 2</t>
  </si>
  <si>
    <t>Suite 31 Reno</t>
  </si>
  <si>
    <t>P22-009100 - Line 1</t>
  </si>
  <si>
    <t>Suite 507 Reno  Paint, Carpet, Blinds, Baseboard and Towel Bar.  Currently exhausting inventory and replenishing as suite rent.</t>
  </si>
  <si>
    <t>P22-009102 - Line 1</t>
  </si>
  <si>
    <t>Suite 425 Reno  Paint, Carpet, Medicine Cabinet, Blinds, Baseboards. Currently replenishing inventory.</t>
  </si>
  <si>
    <t>P22-009099 - Line 1</t>
  </si>
  <si>
    <t>Suite 328 Reno Paint, Carpet, Blinds.  Currently replenishing inventory that has been sold YTD.</t>
  </si>
  <si>
    <t>P22-009101 - Line 1</t>
  </si>
  <si>
    <t>Suite 310 Reno Paint, Carpet, Paint, Medicine Cabinet, Blinds, Shower Head.  currently replenishing inventory that has been sold YTD.</t>
  </si>
  <si>
    <t>P22-009613 - Line 1</t>
  </si>
  <si>
    <t>Slicer Replacement G-12
Original to building 18 years old</t>
  </si>
  <si>
    <t>Fleetwood Villa - 2022 - Kitchen FF&amp;E (Slicer)</t>
  </si>
  <si>
    <t>REQ-2022-009326</t>
  </si>
  <si>
    <t>P22-009401 - Line 1</t>
  </si>
  <si>
    <t>To replace the failed Alarm Check Valve on the fire system. Must do to keep the home safe.</t>
  </si>
  <si>
    <t>Ridgeview - 2022 - Alarm Check Valve</t>
  </si>
  <si>
    <t>REQ-2022-009329</t>
  </si>
  <si>
    <t>Granite Landing - 2022 - Fridge/Freezer (Repairs)</t>
  </si>
  <si>
    <t>P22-009980 - Line 1</t>
  </si>
  <si>
    <t>To replace failed cleaning equipment.</t>
  </si>
  <si>
    <t>Brierwood Gardens 2022 - Housekeeping FF&amp;E</t>
  </si>
  <si>
    <t>P22-009033 - Line 1</t>
  </si>
  <si>
    <t>To have Winmar perform the mitigation and restoration in the Kitchen because of the hot water heater above dropped out its bottom flooding the Kitchen.</t>
  </si>
  <si>
    <t>Garden City Manor - 2022 - Flood (Kitchen)</t>
  </si>
  <si>
    <t>LE1802 HSRE-RV Joint Venture I Limited Partnership</t>
  </si>
  <si>
    <t>REQ-2022-009334</t>
  </si>
  <si>
    <t>P22-009086 - Line 1</t>
  </si>
  <si>
    <t>For an emergency hot water tank replacement. The bottom starting leaking quite badly. Part of the home without hot water.</t>
  </si>
  <si>
    <t>Bough Beeches - 2022 - Plumbing (HW Tank)</t>
  </si>
  <si>
    <t>P22-009092 - Line 1</t>
  </si>
  <si>
    <t>To replace five (5) failed shower valves in the spa rooms. Cannot control the hot water temperature. Danger to residents and staff. Showers are shut down until repairs can be made.</t>
  </si>
  <si>
    <t>Burloak - 2022 - Plumbing (5 Shower Valves)</t>
  </si>
  <si>
    <t>P22-009303 - Line 1</t>
  </si>
  <si>
    <t>Sumac Lodge - Roof Leaks</t>
  </si>
  <si>
    <t>Sumac Lodge - 2022 - Roof Leaks</t>
  </si>
  <si>
    <t>P22-008974 - Line 1</t>
  </si>
  <si>
    <t>To replace the current failed heat pump in Room 306. No heat.</t>
  </si>
  <si>
    <t>Windermere on the Mount - 2022 - Heat Pump (Rm 306)</t>
  </si>
  <si>
    <t>P22-009115 - Line 1</t>
  </si>
  <si>
    <t>Reachview Village - Mold Removal</t>
  </si>
  <si>
    <t>Reachview Village - 2022 - Mold Removal</t>
  </si>
  <si>
    <t>P22-009628 - Line 1</t>
  </si>
  <si>
    <t>To replace the failed fire alarm panel CPU.</t>
  </si>
  <si>
    <t>Maplecrest Village - 2022 - Fire Alarm Panel (New)</t>
  </si>
  <si>
    <t>REQ-2022-009343</t>
  </si>
  <si>
    <t>Maplecrest Village - 2022 - Annual Fire Deficiencies</t>
  </si>
  <si>
    <t>REQ-2022-009344</t>
  </si>
  <si>
    <t>The Westwood - 2022 - Public Space Renovation</t>
  </si>
  <si>
    <t>REQ-2022-009346</t>
  </si>
  <si>
    <t>P22-009940 - Line 1</t>
  </si>
  <si>
    <t>To clear the home of their 2022 Annual Fire Deficiencies.</t>
  </si>
  <si>
    <t>P22-009471 - Line 1</t>
  </si>
  <si>
    <t>Suite 211 Reno Paint, Flooring, Faucet,  Baseboard,</t>
  </si>
  <si>
    <t>LE3053 HCN-Revera Lessee (Scenic Acres) LP</t>
  </si>
  <si>
    <t>REQ-2022-009361</t>
  </si>
  <si>
    <t>REQ-2022-009363</t>
  </si>
  <si>
    <t>P22-009067 - Line 1</t>
  </si>
  <si>
    <t>Colonel By - 2022- Replace Exhaust fans  resident rooms . More 10 yrs</t>
  </si>
  <si>
    <t>Colonel By - 2022 - Exhaust Fans, Resident Suites</t>
  </si>
  <si>
    <t>REQ-2022-009379</t>
  </si>
  <si>
    <t>P22-009257 - Line 1</t>
  </si>
  <si>
    <t>Suite 601 Reno 
Paint, Carpet</t>
  </si>
  <si>
    <t>P22-009732 - Line 1</t>
  </si>
  <si>
    <t>Suite 210 Reno
Tub Replacement</t>
  </si>
  <si>
    <t>P22-009731 - Line 1</t>
  </si>
  <si>
    <t>Suite 116 Refresh
ceiling</t>
  </si>
  <si>
    <t>P22-009071 - Line 1</t>
  </si>
  <si>
    <t>To perform various roof repairs to keep the water out to the resident rooms.</t>
  </si>
  <si>
    <t>Chatham - 2022 - Roof (Leaks)</t>
  </si>
  <si>
    <t>P22-009032 - Line 1</t>
  </si>
  <si>
    <t>To clear the home of the 2022 Annual Fire Deficiencies.</t>
  </si>
  <si>
    <t>Garden City Manor - 2022- Annual Fire Deficiencies</t>
  </si>
  <si>
    <t>P22-009091 - Line 1</t>
  </si>
  <si>
    <t>For Winmar to perform the mitigation and restoration in Room 1310 due to a water flood from a burst pipe.</t>
  </si>
  <si>
    <t>Burloak - 2022 - Water Loss, Tenant Spaces (Rm 1310)</t>
  </si>
  <si>
    <t>P22-009187 - Line 1</t>
  </si>
  <si>
    <t>To replace the 20 year old failed 3 way valve in the boiler room.</t>
  </si>
  <si>
    <t>West Oak Village - 2022 - Boiler (3-Way Valve)</t>
  </si>
  <si>
    <t>P22-009103 - Line 1</t>
  </si>
  <si>
    <t>Suite 2202 AL Refresh (AL Wing)
studio suite (AL 2202) lease for May 7th</t>
  </si>
  <si>
    <t>P22-009105 - Line 1</t>
  </si>
  <si>
    <t>Suite 452 ISL Refresh painting only
 lease signing April 29th/move in May 8th</t>
  </si>
  <si>
    <t>P22-009199 - Line 1</t>
  </si>
  <si>
    <t>DHW Re pipe. Multiple leaks in section with increased risk of further failure. 
Piping original to building @ 20 + years</t>
  </si>
  <si>
    <t>Hollyburn House - 2022 - DHW Section Re pipe</t>
  </si>
  <si>
    <t>P22-009487 - Line 1</t>
  </si>
  <si>
    <t>Repairs to front driveway. Multiple large holes and large cracks in asphalt. 
Improved building appearance and repair of trip / fall hazards for residents and staff.
30 + years old</t>
  </si>
  <si>
    <t>Glenwarren Place - 2022 - Driveway Repairs</t>
  </si>
  <si>
    <t>P22-009254 - Line 1</t>
  </si>
  <si>
    <t>To replace two (2) AC split ductless units in the IT Room and the Kitchen. The current failed 15 year old units were found to have failed compressors during the Annual Spring PM. Too old to repair.</t>
  </si>
  <si>
    <t>Sumac Lodge - 2022 - AC Split Ductless (2)</t>
  </si>
  <si>
    <t>P22-009203 - Line 1</t>
  </si>
  <si>
    <t>- Remove and Replace back Fence with additional gate exiting courtyard. 
Increased cost from Budgeting year.
20+ years old</t>
  </si>
  <si>
    <t>Parkwood Court - 2022 - Fencing</t>
  </si>
  <si>
    <t>P22-009198 - Line 1</t>
  </si>
  <si>
    <t>B Wing ( Ceiling and wall repairs resulting from a Burst pipe. Abatement, re instatement, match finish to existing / Paint.
72 year old building</t>
  </si>
  <si>
    <t>Sandringham - 2022 - B Wing Repairs</t>
  </si>
  <si>
    <t>REQ-2022-009417</t>
  </si>
  <si>
    <t>P22-009110 - Line 1</t>
  </si>
  <si>
    <t>P22-009691 - Line 1</t>
  </si>
  <si>
    <t>Suite 317 Reno Suite Reservation</t>
  </si>
  <si>
    <t>P22-009372 - Line 1</t>
  </si>
  <si>
    <t>Sprinkler deficiency repairs outlined in annual report. 
Compliance of fire safety systems while ensuring safety of staff and residents.</t>
  </si>
  <si>
    <t>The Kensington - 2022 - Sprinkler Deficiency Repairs</t>
  </si>
  <si>
    <t>P22-009283 - Line 1</t>
  </si>
  <si>
    <t>Portobello - 2022- Replace a section of asphalt in front parking lot area . More 10 yrs</t>
  </si>
  <si>
    <t>Portobello - 2022 - Parking Lot Lot</t>
  </si>
  <si>
    <t>P22-009156 - Line 1</t>
  </si>
  <si>
    <t>To replace 4 cracked sinks that are leaking quite badly and 2 spa room shower valves where the units have failed inside the wall with no hot water. The sinks currently have pails under them.</t>
  </si>
  <si>
    <t>Trillium Court - 2022 - Plumbing (Sinks/Valves)</t>
  </si>
  <si>
    <t>P22-009253 - Line 1</t>
  </si>
  <si>
    <t>To replace the current failed 25 year old split ductless AC unit that serves both the Kitchen and the IT Room. During the Spring Annual PM, it was noted that the compressor has failed in this unit. More cost efficient to separate the 2 units so that there is one for the Kitchen and one for the IT Room for the future.</t>
  </si>
  <si>
    <t>Trillium Court - 2022 - AC (Kitchen)</t>
  </si>
  <si>
    <t>P22-009623 - Line 1</t>
  </si>
  <si>
    <t>To provide drywall/paint repairs to the ceiling of the underground parking garage from a burst pipe from the resident room above.</t>
  </si>
  <si>
    <t>Centennial Park Place - 2022 - Tenant Spaces (Drywall Repairs)</t>
  </si>
  <si>
    <t>P22-010328 - Line 1</t>
  </si>
  <si>
    <t>To provide the home with 14 PTAC units to replace the current 20 year old failed units. No heat and/or no AC available to the residents.</t>
  </si>
  <si>
    <t>Chatham - 2022 - HVAC</t>
  </si>
  <si>
    <t>P22-009179 - Line 1</t>
  </si>
  <si>
    <t>To replace the current failed 20 year old exhaust fan motor for the resident bathrooms.</t>
  </si>
  <si>
    <t>West Oak Village - 2022 - HVAC (Exhaust Fan Motor)</t>
  </si>
  <si>
    <t>P22-009075 - Line 1</t>
  </si>
  <si>
    <t>To replace the failed 20 year old Servery Countertop and Millwork under the drop in heat well. This heat well must be replaced because it has failed and cannot be repaired. But to install the new heat well, the millwork needs to be replaced because it has rotted from water damage. It won't support the new heat well.</t>
  </si>
  <si>
    <t>Northridge - 2022 - Servery (Millwork)</t>
  </si>
  <si>
    <t>P22-009250 - Line 1</t>
  </si>
  <si>
    <t>To have Winmar perform a mold/drywall/paint project in the resident corridor. The attic AC unit failed which caused water to leak for quite sometime until mold penetrated to become visual on the ceiling. A portion of the ceiling and wall needs to be removed and replaced to keep residents safe. AC unit has been repaired.</t>
  </si>
  <si>
    <t>Maplecrest - 2022 - Mold Abatement</t>
  </si>
  <si>
    <t>P22-009952 - Line 1</t>
  </si>
  <si>
    <t>To pay 4 invoices from 2021 that the past Regional Manager did not pay to the vendor.</t>
  </si>
  <si>
    <t>The Williamsburg - 2022 - Swimming Pool</t>
  </si>
  <si>
    <t>P22-009502 - Line 1</t>
  </si>
  <si>
    <t>To replace the failed contactors in RTU-1 due to the AC compressor side is shut down until replacement can take place.</t>
  </si>
  <si>
    <t>The Meadows - 2022 - RTU-1 (Contactors)</t>
  </si>
  <si>
    <t>P22-009204 - Line 1</t>
  </si>
  <si>
    <t>Windsor Park - 2022 -  -  Replace asphalt pavement, east side centre section .More 10 yrs</t>
  </si>
  <si>
    <t>Windsor Park - 2022 - Parking Lot Lot</t>
  </si>
  <si>
    <t>P22-009228 - Line 1</t>
  </si>
  <si>
    <t>Hunt club - 2022- MUA motor Replacement . More 10 yrs</t>
  </si>
  <si>
    <t>Hunt club - 2022- MUA motor Replacement</t>
  </si>
  <si>
    <t>P22-009392 - Line 1</t>
  </si>
  <si>
    <t>Suite 222 Refresh Fridge
Additional Scope</t>
  </si>
  <si>
    <t>P22-009392 - Line 2</t>
  </si>
  <si>
    <t>Suite 222 Refresh Paint</t>
  </si>
  <si>
    <t>P22-014478 - Line 1</t>
  </si>
  <si>
    <t>To replace the failed Control/Mother Board on the domestic hot water boiler and to replace the anodes in the domestic hot water boiler storage tank. Currently, the boiler and hot water storage tank are down.</t>
  </si>
  <si>
    <t>The Williamsburg - 2022 - Heating</t>
  </si>
  <si>
    <t>P22-010217 - Line 1</t>
  </si>
  <si>
    <t>Suite F7 Refresh Additional Scope</t>
  </si>
  <si>
    <t>P22-010217 - Line 2</t>
  </si>
  <si>
    <t>Suite F7 Refresh</t>
  </si>
  <si>
    <t>P22-009499 - Line 1</t>
  </si>
  <si>
    <t>10220 - repaint Lobby in alignment with Revera standards</t>
  </si>
  <si>
    <t>Evergreen - 2022 - Paint Main Lobby</t>
  </si>
  <si>
    <t>P22-009702 - Line 1</t>
  </si>
  <si>
    <t>30070 - Replacement of the last 25% of Windows previously done in 2016</t>
  </si>
  <si>
    <t>James Bay - 2022 - Exterior  Window</t>
  </si>
  <si>
    <t>P22-009472 - Line 1</t>
  </si>
  <si>
    <t>Water loss, April 18th, suite 204, emergency clean, dry and rebuild by Winmar</t>
  </si>
  <si>
    <t>The Edgemont - 2022 - Water Loss (April 18th) emergency/rebuild</t>
  </si>
  <si>
    <t>P22-009382 - Line 1</t>
  </si>
  <si>
    <t>P22-009382 - Line 2</t>
  </si>
  <si>
    <t>Suite 204 Reno patch and paint throughout replace carpet and bathroom flooring caulk kitchen pipe</t>
  </si>
  <si>
    <t>P22-009467 - Line 1</t>
  </si>
  <si>
    <t>Replace failed electric hot water heater located in storage room.</t>
  </si>
  <si>
    <t>Inglewood - 2022 - Storage Room electric water heater</t>
  </si>
  <si>
    <t>P22-009383 - Line 1</t>
  </si>
  <si>
    <t>Suite 225 B Refresh
patch and paint throughout replace kitchen counter top</t>
  </si>
  <si>
    <t>REQ-2022-009575</t>
  </si>
  <si>
    <t>Whitecliff - 2022 - Water Loss (Dec 30th) front vestibule</t>
  </si>
  <si>
    <t>P22-009474 - Line 1</t>
  </si>
  <si>
    <t>Rebuild costs of damaged areas on 2nd and 1st floors following Oct 31st, 2021 water loss</t>
  </si>
  <si>
    <t>Chateau Renoir - 2022 - Water Loss (Oct 31st) rebuild</t>
  </si>
  <si>
    <t>P22-009517 - Line 1</t>
  </si>
  <si>
    <t>P22-009364 - Line 1</t>
  </si>
  <si>
    <t>P22-009625 - Line 1</t>
  </si>
  <si>
    <t>As per Edmonton Fire Inspection Report and Troy Life Fire annual inspection, replace multiple fire separations in laundry rooms plus replace failed and obsolete fire system devices.</t>
  </si>
  <si>
    <t>The Churchill - 2022 - Fire Safety Deficiencies</t>
  </si>
  <si>
    <t>P22-009624 - Line 1</t>
  </si>
  <si>
    <t>fire system deficiencies by TLF (as attached)</t>
  </si>
  <si>
    <t>P22-009365 - Line 1</t>
  </si>
  <si>
    <t>Suite 254 Reno</t>
  </si>
  <si>
    <t>REQ-2022-009586</t>
  </si>
  <si>
    <t>P22-009475 - Line 1</t>
  </si>
  <si>
    <t>10702 - Elevator Modernization. Consult, design &amp; tender</t>
  </si>
  <si>
    <t>The Edgemont - 2022 - Elevators</t>
  </si>
  <si>
    <t>P22-009644 - Line 1</t>
  </si>
  <si>
    <t>Suite 311 Refresh Paint only</t>
  </si>
  <si>
    <t>P22-009634 - Line 1</t>
  </si>
  <si>
    <t>Professional Services - Construction Administration - Design regarding HVAC Systems Upgrade on A and C Wings (LTC)</t>
  </si>
  <si>
    <t>P22-009696 - Line 1</t>
  </si>
  <si>
    <t>Dev-Other Consultants Fees</t>
  </si>
  <si>
    <t>Orleans LTC Development</t>
  </si>
  <si>
    <t>P22-011267 - Line 1</t>
  </si>
  <si>
    <t>Maples - 2022 - Roof Replacement - Garlard was able to obtain two quotes, selecting Oakwood Roofing to replace the shinges at the Maples. Current age of asset is 35yrs old.</t>
  </si>
  <si>
    <t>REQ-2022-009636</t>
  </si>
  <si>
    <t>P22-011574 - Line 1</t>
  </si>
  <si>
    <t>The Bentley Swift Current - Roof Replacement - Garland was able to obtain two quotes, selecting Total Living Care. The roof is 20yrs old and we had a RCR completed in 2021 by BTC which told us the roof needed to be repaird asap.</t>
  </si>
  <si>
    <t>REQ-2022-009639</t>
  </si>
  <si>
    <t>Axium - 2022 - WHRA Funding</t>
  </si>
  <si>
    <t>REQ-2022-009641</t>
  </si>
  <si>
    <t>P22-009695 - Line 1</t>
  </si>
  <si>
    <t>To replace the failed 20 year old vertical rods on two sets of fire doors. These doors would not fully latch from the last fire dept visit because they are bent form wheelchairs and lifts.</t>
  </si>
  <si>
    <t>Iler Lodge - 2022 - Fire Doors</t>
  </si>
  <si>
    <t>P22-009737 - Line 1</t>
  </si>
  <si>
    <t>Suite 209 Refresh
Inglewood</t>
  </si>
  <si>
    <t>P22-009738 - Line 1</t>
  </si>
  <si>
    <t>Suite 418 Reno Inglewood</t>
  </si>
  <si>
    <t>REQ-2022-009657</t>
  </si>
  <si>
    <t>P22-009369 - Line 1</t>
  </si>
  <si>
    <t>To replace the 20 year old failed elevator door operator on unit #1. Residents and staff have been getting trapped. Fire dept had to come.</t>
  </si>
  <si>
    <t>Burloak - 2022 - Elevator (Door Operator)</t>
  </si>
  <si>
    <t>P22-009486 - Line 1</t>
  </si>
  <si>
    <t>Hillside Manor - 2022 - 2022 Fire Annual</t>
  </si>
  <si>
    <t>P22-010238 - Line 1</t>
  </si>
  <si>
    <t>Suite 1-312 Reno Replace flooring and Toilet in the suite</t>
  </si>
  <si>
    <t>P22-009468 - Line 1</t>
  </si>
  <si>
    <t>P22-009468 - Line 2</t>
  </si>
  <si>
    <t>REQ-2022-009664</t>
  </si>
  <si>
    <t>P22-009477 - Line 1</t>
  </si>
  <si>
    <t>To replace the 20 year old failed AC Schrader core of RTU-7 that was found to be not working during the Spring PM. Require replacement to have AC operating in this unit.</t>
  </si>
  <si>
    <t>The Meadows - 2022 - AC RTU-7</t>
  </si>
  <si>
    <t>P22-009442 - Line 1</t>
  </si>
  <si>
    <t>To replace the failed 12 year old steamer. This unit is required to stay within the IPAC guidelines for infection control on wheelchairs, walkers and furniture.</t>
  </si>
  <si>
    <t>Blenheim Community Village - 2022 - Housekeeping (Steamer)</t>
  </si>
  <si>
    <t>P22-009503 - Line 1</t>
  </si>
  <si>
    <t>To replace the 20 year old failed components in Boiler-1. A failed pressure regulator and 3 pressure gauges.</t>
  </si>
  <si>
    <t>Stirling Heights - 2022 - Boiler (Heating #1)</t>
  </si>
  <si>
    <t>P22-009485 - Line 1</t>
  </si>
  <si>
    <t>To replace the 20 year old failed components in Boiler 1 &amp; 2. One boiler is currently down.</t>
  </si>
  <si>
    <t>Columbia Forest - 2022 - Boiler 1 &amp; 2 Repairs</t>
  </si>
  <si>
    <t>P22-009506 - Line 1</t>
  </si>
  <si>
    <t>To replace the failed 20 year old heat exchanger in the RTU that supplies heat to the back of house, Kitchen and Laundry. No heat. 
EMERGENCY REPLACEMENT HAS COMPLETED DUE TO NO HEAT.</t>
  </si>
  <si>
    <t>Stirling Heights - 2022 - Heat Exchanger</t>
  </si>
  <si>
    <t>P22-009507 - Line 1</t>
  </si>
  <si>
    <t>The BAS (Building Automated System) is currently down due to a failure of some components. Both Naylor and Accu-Temp are required to bring the building heating/cooling system back on line. Currently no heat. 
EMERGENCY REPLACEMENT IS COMPLETED DUE TO NO HEAT.</t>
  </si>
  <si>
    <t>West Oak Village - 2022 - BAS</t>
  </si>
  <si>
    <t>P22-009508 - Line 1</t>
  </si>
  <si>
    <t>To have Accu-Temp assist Naylor to bring the BAS back on line to return heat back to the home.</t>
  </si>
  <si>
    <t>P22-009478 - Line 1</t>
  </si>
  <si>
    <t>To perform a restoration of drywall and paint to the resident room that was damaged from a roof leak. The roof leak repair has been completed by Flynn.</t>
  </si>
  <si>
    <t>The Meadows - 2022 - Tenant Spaces (Drywall Repairs - Water Loss))</t>
  </si>
  <si>
    <t>P22-009619 - Line 1</t>
  </si>
  <si>
    <t>To re-install the fence sections that fell down during a very high wind storm. This fence separates Maplecrest and a neighbour.</t>
  </si>
  <si>
    <t>Maplecrest - 2022 - Exterior Structure (Fence)</t>
  </si>
  <si>
    <t>REQ-2022-009684</t>
  </si>
  <si>
    <t>P22-009469 - Line 1</t>
  </si>
  <si>
    <t>P22-009469 - Line 2</t>
  </si>
  <si>
    <t>REQ-2022-009687</t>
  </si>
  <si>
    <t>P22-009574 - Line 1</t>
  </si>
  <si>
    <t>Fraser Health Authority funding of 155K, relating to HVAC.
Approval letter attached.
Purchase of 62 PTAC units for replacement.
Age of existing 47 years</t>
  </si>
  <si>
    <t>Royal City Manor - 2022 - HVAC (Fraser Health Funding)</t>
  </si>
  <si>
    <t>P22-009500 - Line 1</t>
  </si>
  <si>
    <t>Suite 359 Reno</t>
  </si>
  <si>
    <t>P22-009689 - Line 1</t>
  </si>
  <si>
    <t>10673 - Consult, design &amp; tender. Refresh Corridors 1/3 2022, 2/3 2023, 3/3 2024, Renovate Lobby 2023, Renovate Dining Room and Public Space 2024</t>
  </si>
  <si>
    <t>The Churchill - 2022 - Public Space Reno</t>
  </si>
  <si>
    <t>P22-009674 - Line 1</t>
  </si>
  <si>
    <t>Water loss (Feb 28th). Domestic water 1/2" header in ceiling space of suite 4111 failed causing water to cascade from 4th floor to lower floors. Winmar responded to execute emergency clean and drying of effected areas.</t>
  </si>
  <si>
    <t>River Ridge - 2022 - Emergency work (Feb 28 water loss)</t>
  </si>
  <si>
    <t>P22-009708 - Line 1</t>
  </si>
  <si>
    <t>REQ-2022-009760</t>
  </si>
  <si>
    <t>Sunwood - 2022 - Sump Pump Replacement</t>
  </si>
  <si>
    <t>P22-009587 - Line 1</t>
  </si>
  <si>
    <t>Sumac Lodge - Exterior Furniture</t>
  </si>
  <si>
    <t>Sumac Lodge - 2022 - Exterior  FF&amp;E</t>
  </si>
  <si>
    <t>P22-009489 - Line 1</t>
  </si>
  <si>
    <t>P22-009489 - Line 2</t>
  </si>
  <si>
    <t>P22-010545 - Line 2</t>
  </si>
  <si>
    <t>Suite  207 (n) Reno for fast move in</t>
  </si>
  <si>
    <t>P22-010545 - Line 1</t>
  </si>
  <si>
    <t>Suite 207 (n) Reno Additional Scope For Fast Move in</t>
  </si>
  <si>
    <t>REQ-2022-009780</t>
  </si>
  <si>
    <t>P22-009439 - Line 1</t>
  </si>
  <si>
    <t>Unity Quote:  UT S318864
Additional Equipment for The Village Nurse Call - Door/Window transmitter</t>
  </si>
  <si>
    <t>P22-009516 - Line 1</t>
  </si>
  <si>
    <t>Landmark - 2022 - DHW Mixing valve ..Replace Mixing Valve ...More 10 yrs</t>
  </si>
  <si>
    <t>Landmark - 2022 - DHW Mixing valve</t>
  </si>
  <si>
    <t>P22-009612 - Line 1</t>
  </si>
  <si>
    <t>Elginwood -2022- Fujitus Ductless fan motor replacement southwest corridor . More 7 yrs</t>
  </si>
  <si>
    <t>Elginwood -2022- Fujitus Ductless fan motor replacement</t>
  </si>
  <si>
    <t>P22-009592 - Line 1</t>
  </si>
  <si>
    <t>Colonel By - 2022- Replace fan coil  sensor switch . More 10 yrs</t>
  </si>
  <si>
    <t>P22-009687 - Line 1</t>
  </si>
  <si>
    <t>Trillium Court - Dining Room Furniture</t>
  </si>
  <si>
    <t>Trillium Court - 2022 - Dining Room FF&amp;E</t>
  </si>
  <si>
    <t>P22-009596 - Line 1</t>
  </si>
  <si>
    <t>Replace failed domestic hot water heater #2</t>
  </si>
  <si>
    <t>The Heartland - 2022 - Domestic Hot Water Heater #2</t>
  </si>
  <si>
    <t>P22-009692 - Line 2</t>
  </si>
  <si>
    <t>Suite 144 Reno Paint, Replace carpet, lino</t>
  </si>
  <si>
    <t>P22-009692 - Line 1</t>
  </si>
  <si>
    <t>Suite 144 Reno Additional Scope</t>
  </si>
  <si>
    <t>P22-009620 - Line 1</t>
  </si>
  <si>
    <t>Suite 408 - mould removal/remediation</t>
  </si>
  <si>
    <t>Prince of Wales - 2022 - Suite #408 Restoration</t>
  </si>
  <si>
    <t>P22-009622 - Line 1</t>
  </si>
  <si>
    <t>Suite 515, 520, 522 restoration after roof leak damage</t>
  </si>
  <si>
    <t>The Renoir - 2022 - Suite #515, #520, #522 Restoration</t>
  </si>
  <si>
    <t>P22-009707 - Line 1</t>
  </si>
  <si>
    <t>To replace the failed 20 year old RTU-25 unit. Both the compressor and heat exchanger have failed. Same price to replace with new than to repair a 20 year old unit. Better business sense to replace with new.</t>
  </si>
  <si>
    <t>Briarfield Gardens - 2022 - RTU-25 Replacement</t>
  </si>
  <si>
    <t>REQ-2022-009837</t>
  </si>
  <si>
    <t>Iler Lodge - 2022 - Laundry (Dryer Motor)</t>
  </si>
  <si>
    <t>P22-009690 - Line 1</t>
  </si>
  <si>
    <t>Suite 423 - ceiling restoration</t>
  </si>
  <si>
    <t>The Kensington Oakville - 2022 - Suite #432 Restoration</t>
  </si>
  <si>
    <t>REQ-2022-009869</t>
  </si>
  <si>
    <t>P22-009505 - Line 1</t>
  </si>
  <si>
    <t>Austco - Quote Q22100
Nurse Call Replacement and Additions
Longfields Manor</t>
  </si>
  <si>
    <t>P22-009677 - Line 1</t>
  </si>
  <si>
    <t>Reachview Village - 2022 - Door Repairs (Main Building Elevation)</t>
  </si>
  <si>
    <t>REQ-2022-009871</t>
  </si>
  <si>
    <t>P22-009504 - Line 1</t>
  </si>
  <si>
    <t>Austco Quote Q22101
Nurse Call Replacement and Additions
Stirling Heights</t>
  </si>
  <si>
    <t>P22-009730 - Line 1</t>
  </si>
  <si>
    <t>Suite 208 Reno 
Additional Scope Inglewood</t>
  </si>
  <si>
    <t>P22-009730 - Line 2</t>
  </si>
  <si>
    <t>P22-009729 - Line 1</t>
  </si>
  <si>
    <t>Suite 106 Reno Additional Scope
Inglewood</t>
  </si>
  <si>
    <t>P22-009729 - Line 2</t>
  </si>
  <si>
    <t>Suite 106 Reno
Inglewood</t>
  </si>
  <si>
    <t>Whitecliff - 2022 - Sprinkler Pipe Repairs (O/S 2021 INV)</t>
  </si>
  <si>
    <t>P22-009771 - Line 1</t>
  </si>
  <si>
    <t>Dec 30th,2021 Sprinkler pipe burst in the front vestibule. Cost incurred relate to fire panel damage (electronics replacement) Sprinkler head replacement and finishing to bring the space back to repaired/ complete.</t>
  </si>
  <si>
    <t>P22-009769 - Line 1</t>
  </si>
  <si>
    <t>REQ-2022-009901</t>
  </si>
  <si>
    <t>Arbutus - 2022 - Re-Circ / Valve Replacement.</t>
  </si>
  <si>
    <t>REQ-2022-009907</t>
  </si>
  <si>
    <t>P22-009457 - Line 1</t>
  </si>
  <si>
    <t>21/04/2022 Labor - Emergency
(deleted) ( 84 )
Emergency Hourly Labor Rate - 2
Hour Minimum
3 145.00 435.00
21/04/2022 Trip Charge - Base Rate Trip Charge Per Visit 1 45.00 45.00</t>
  </si>
  <si>
    <t>P22-009607 - Line 1</t>
  </si>
  <si>
    <t>Garden City Manor - IPAC Initiative - In Suite Electrical Upgrades. Provide power for panes from existing kitchen panel as the existing panels have no neutrals</t>
  </si>
  <si>
    <t>Garden City Manor - 2021 - Q2/Q4 Minor Capital Fund C</t>
  </si>
  <si>
    <t>P22-011530 - Line 1</t>
  </si>
  <si>
    <t>Suite 109 IL Reno 
Flooring, paint, baseboards, 1/4 round, toilet</t>
  </si>
  <si>
    <t>P22-010387 - Line 1</t>
  </si>
  <si>
    <t>Suite 426 IL Reno
Paint, Flooring, , baseboards, 1/4 round, toilet</t>
  </si>
  <si>
    <t>P22-010218 - Line 1</t>
  </si>
  <si>
    <t>Suite 320 IL Reno  Replace Carpet</t>
  </si>
  <si>
    <t>REQ-2022-009951</t>
  </si>
  <si>
    <t>REQ-2022-009952</t>
  </si>
  <si>
    <t>P22-009773 - Line 1</t>
  </si>
  <si>
    <t>Replacement of 2 pumps and 4 controls which are failing, resulting in overflows. 
Original to building @ 38 years old
1 Quote provided based on urgency, as well contractor is familiar with site</t>
  </si>
  <si>
    <t>P22-009618 - Line 1</t>
  </si>
  <si>
    <t>Meat Slicer Globe Canada G12
Price increase from Budgeted amt.
20 + Years Old</t>
  </si>
  <si>
    <t>Arbutus Care Centre - 2022 - Kitchen FF&amp;E</t>
  </si>
  <si>
    <t>P22-009650 - Line 1</t>
  </si>
  <si>
    <t>Fosterbrooke - 2022- Kitchen Hood Motor . Replace motor . More 10 yrs</t>
  </si>
  <si>
    <t>Fosterbrooke - 2022- Kitchen Hood Motor</t>
  </si>
  <si>
    <t>P22-009859 - Line 1</t>
  </si>
  <si>
    <t>Stittsville - 2022 - Front entrance column repairs . More 10 yrs</t>
  </si>
  <si>
    <t>Stittsville - 2022 - Front entrance column repairs</t>
  </si>
  <si>
    <t>P22-009600 - Line 1</t>
  </si>
  <si>
    <t>Bridlewood - 2022- Replace domestic  main mixing valve . More 7 yrs</t>
  </si>
  <si>
    <t>Bridlewood - 2022- DHW Mixing Valve replacement</t>
  </si>
  <si>
    <t>P22-009843 - Line 1</t>
  </si>
  <si>
    <t>2022- Longfields -  Patio Roof membrane replacement and substrate  . More 15 yrs</t>
  </si>
  <si>
    <t>REQ-2022-009970</t>
  </si>
  <si>
    <t>P22-010049 - Line 1</t>
  </si>
  <si>
    <t>Birkdale Building Banner - need a new building banner</t>
  </si>
  <si>
    <t>Birkdale Place - 2022 - Building Banners</t>
  </si>
  <si>
    <t>REQ-2022-009974</t>
  </si>
  <si>
    <t>P22-010112 - Line 1</t>
  </si>
  <si>
    <t>River Ridge - Banner Flags</t>
  </si>
  <si>
    <t>River Ridge - 2022 - Banner Flags</t>
  </si>
  <si>
    <t>P22-009907 - Line 2</t>
  </si>
  <si>
    <t>Suite 209 Reno Carpet replacement-209 (suite leased)</t>
  </si>
  <si>
    <t>P22-009907 - Line 1</t>
  </si>
  <si>
    <t>REQ-2022-009985</t>
  </si>
  <si>
    <t>P22-009917 - Line 1</t>
  </si>
  <si>
    <t>Portobello - 2022- Basement P-tec fan motor replacement . More 7 yrs</t>
  </si>
  <si>
    <t>Portobello - 2022 - PTACs</t>
  </si>
  <si>
    <t>P22-009916 - Line 1</t>
  </si>
  <si>
    <t>Colonel By - 2022 - Replace Condenser Pump . More 10 yrs</t>
  </si>
  <si>
    <t>Colonel By - 2022 - Condenser Pump</t>
  </si>
  <si>
    <t>REQ-2022-010005</t>
  </si>
  <si>
    <t>P22-009602 - Line 1</t>
  </si>
  <si>
    <t>MMC Quote REV066 - Telfer Place
Verkada CCTV Installation</t>
  </si>
  <si>
    <t>REQ-2022-010007</t>
  </si>
  <si>
    <t>P22-009694 - Line 1</t>
  </si>
  <si>
    <t>Suite 260 Reno</t>
  </si>
  <si>
    <t>P22-009782 - Line 1</t>
  </si>
  <si>
    <t>Ridgeview - Fire Doors</t>
  </si>
  <si>
    <t>Ridgeview - 2022 - Fire Doors</t>
  </si>
  <si>
    <t>P22-009679 - Line 1</t>
  </si>
  <si>
    <t>Suite 226 SA Refresh In suite refresh - painting SA</t>
  </si>
  <si>
    <t>P22-009678 - Line 1</t>
  </si>
  <si>
    <t>Suite 1115 Refresh (Reflections)</t>
  </si>
  <si>
    <t>P22-009774 - Line 1</t>
  </si>
  <si>
    <t>Replacement of Private dining room Table and chairs original to building at 18 years old
8 chairs &amp; 1 Table.</t>
  </si>
  <si>
    <t>Fleetwood Villa - 2022 - Dining Room FF&amp;E</t>
  </si>
  <si>
    <t>P22-009914 - Line 1</t>
  </si>
  <si>
    <t>Colonel By - 2022- Main washer Bearing Replacement . More 10 yrs</t>
  </si>
  <si>
    <t>Colonel By - 2022- Main washer Bearing Replacement</t>
  </si>
  <si>
    <t>P22-009915 - Line 1</t>
  </si>
  <si>
    <t>Colonel By - 2022- Main boiler pump . More 7 yrs</t>
  </si>
  <si>
    <t>Colonel By - 2022- Main boiler pump</t>
  </si>
  <si>
    <t>REQ-2022-010048</t>
  </si>
  <si>
    <t>REQ-2022-010049</t>
  </si>
  <si>
    <t>REQ-2022-010050</t>
  </si>
  <si>
    <t>REQ-2022-010051</t>
  </si>
  <si>
    <t>REQ-2022-010052</t>
  </si>
  <si>
    <t>P22-009668 - Line 1</t>
  </si>
  <si>
    <t>Wayne's Electric Quote #5280
The Village Seniors Community Nurse Call Electrical</t>
  </si>
  <si>
    <t>REQ-2022-010053</t>
  </si>
  <si>
    <t>P22-009680 - Line 1</t>
  </si>
  <si>
    <t>Trip Charge - Base Rate Trip Charge - Base Rate 1 55.00 55.00
Trip Charge - Hourly
Rate
Trip Charge - Hourly Rate For Sites
Beyond Base Rate Area
1 35.00 35.00
Project Labor Rate Labor Rate For Project Work Defined
By Scope Of Work
1 550.00 550.00</t>
  </si>
  <si>
    <t>P22-010649 - Line 1</t>
  </si>
  <si>
    <t>Bradgate Arms - Survey &amp; City Permit Fee</t>
  </si>
  <si>
    <t>P22-009676 - Line 1</t>
  </si>
  <si>
    <t>Oak Terrace - Elevator Pit Flooding</t>
  </si>
  <si>
    <t>Oak Terrace - 2022 - Elevator pit flooding</t>
  </si>
  <si>
    <t>P22-009789 - Line 1</t>
  </si>
  <si>
    <t>Kilean Lodge - Painting of Exterior Building</t>
  </si>
  <si>
    <t>Kilean Lodge - 2022 - Exterior  Walls</t>
  </si>
  <si>
    <t>P22-009846 - Line 1</t>
  </si>
  <si>
    <t>Riverside Place - Fire Damage</t>
  </si>
  <si>
    <t>Riverside Place - 2022 - Fire Damage</t>
  </si>
  <si>
    <t>P22-010237 - Line 1</t>
  </si>
  <si>
    <t>Suite 2108 Reno</t>
  </si>
  <si>
    <t>P22-010037 - Line 1</t>
  </si>
  <si>
    <t>Fenelon Court - Fire Deficiencies</t>
  </si>
  <si>
    <t>Fenelon Court - 2022 - Fire Deficiencies</t>
  </si>
  <si>
    <t>LE3000 HCN-Revera Lessee (Appleby Place) LP</t>
  </si>
  <si>
    <t>P22-010016 - Line 1</t>
  </si>
  <si>
    <t>Table Top replacement. Part I</t>
  </si>
  <si>
    <t>Appleby Place - 2022 - Kitchen FF&amp;E (Table Top)</t>
  </si>
  <si>
    <t>REQ-2022-010074</t>
  </si>
  <si>
    <t>P22-012927 - Line 2</t>
  </si>
  <si>
    <t>Labor to install temporary I.T services. Phone and Network cabling</t>
  </si>
  <si>
    <t>P22-012927 - Line 1</t>
  </si>
  <si>
    <t>Installation of 2U network rack and cable terminations.</t>
  </si>
  <si>
    <t>P22-012927 - Line 3</t>
  </si>
  <si>
    <t>Kitchen phone offline. Troubleshooting to repair the issue.</t>
  </si>
  <si>
    <t>P22-009943 - Line 1</t>
  </si>
  <si>
    <t>Table Top Replacement. Part II</t>
  </si>
  <si>
    <t>P22-009873 - Line 1</t>
  </si>
  <si>
    <t>CarlingView-2022- Robo board replacement . More 7 yrs</t>
  </si>
  <si>
    <t>CarlingView-2022- Robo IT board replacement</t>
  </si>
  <si>
    <t>REQ-2022-010090</t>
  </si>
  <si>
    <t>P22-010653 - Line 1</t>
  </si>
  <si>
    <t>Consultant services for Westwood Strategic renovation 2022</t>
  </si>
  <si>
    <t>REQ-2022-010115</t>
  </si>
  <si>
    <t>P22-009821 - Line 1</t>
  </si>
  <si>
    <t>26599-999-889
Jabra Evolve2 65 MS Stereo - headset - with
charging stand
1
289.62
289.62</t>
  </si>
  <si>
    <t>REQ-2022-010117</t>
  </si>
  <si>
    <t>REQ-2022-010118</t>
  </si>
  <si>
    <t>P22-009818 - Line 1</t>
  </si>
  <si>
    <t>1
Wall Mount Cabinet 15U x 23" Usable Depth, Glass Door - Black
$549.99
$549.99
2
1U network shelf
$27.90
$55.80
1
24 Port Blank Patch Panel
$21.90
$21.90
1
CAT6 Keystone Passthrough - QTY 52
$280.00
$280.00
1
1FT Patch Cables CAT6 - QTY 100
$300.00
$300.00
In city trip charge
$45.00
Onsite Labor 8 hours
$784.00</t>
  </si>
  <si>
    <t>REQ-2022-010119</t>
  </si>
  <si>
    <t>P22-009820 - Line 1</t>
  </si>
  <si>
    <t>1
18U Server Cabinet - Free Standing
$899.90
$899.90
1
19 inch Wall Mount Bracket - 2U
$93.90
$93.90
1
24-port Keystone Patch Panel, 19" Rackmount 1U - Unloaded -QTY 4
$129.90
$129.90
1
Cat6 RJ45 Female to Female Keystone Coupler - QTY 100
$475.00
$475.00
1
CAT6 Network Cabling - Bulk 3000FT
$685.00
$685.00
1
1FT CAT6 Patch Cable - QTY 50
$135.00
$135.00
Labor
Labor Description
Price
Tax
Travel / Ferry / Hotel
$675.95
Project Labor
$1800.00</t>
  </si>
  <si>
    <t>REQ-2022-010120</t>
  </si>
  <si>
    <t>P22-009825 - Line 1</t>
  </si>
  <si>
    <t>1
18U Server Cabinet - Free Standing
$825.90
$825.90
1
19 inch Wall Mount Bracket - 2U
$85.00
$85.00
1
24-port Keystone Patch Panel, 19" Rackmount 1U - Unloaded -QTY 4
$140.90
$140.90
1
Cat6 RJ45 Female to Female Keystone Coupler - QTY 60
$280.90
$280.90
1
CAT6 Network Cabling - Bulk 3000FT
$685.00
$685.00
1
1FT CAT6 Patch Cable - QTY 35
$84.00
$84.00
Labor
Labor Description
Price
Tax
Travel - BC Mainland
$125.00
Project Labor
$1700.00</t>
  </si>
  <si>
    <t>REQ-2022-010121</t>
  </si>
  <si>
    <t>P22-009819 - Line 1</t>
  </si>
  <si>
    <t>1
18U Server Cabinet - Free Standing
$825.90
$825.90
1
19 inch Wall Mount Bracket - 2U
$85.00
$85.00
1
24-port Keystone Patch Panel, 19" Rackmount 1U - Unloaded -QTY 2
$59.90
$59.90
1
Cat6 RJ45 Female to Female Keystone Coupler QTY50
$224.90
$224.90
1
CAT6 Network Cabling - Bulk 1500FT
$358.90
$358.90
1
1FT CAT6 Patch Cable - QTY 45
$92.90
$92.90
Labor
Labor Description
Price
Tax
Travel / Ferry / Hotel
$400.00
Project Labor
$1700.00</t>
  </si>
  <si>
    <t>REQ-2022-010123</t>
  </si>
  <si>
    <t>P22-009822 - Line 1</t>
  </si>
  <si>
    <t>Project Labor as per SOW, Includes Recycle Fee
$480.00
Travel
$85.00</t>
  </si>
  <si>
    <t>REQ-2022-010125</t>
  </si>
  <si>
    <t>P22-009823 - Line 1</t>
  </si>
  <si>
    <t>UK720E
Electronic HP Care Pack Pick-Up and Return Service - extended service agreement - 4 years - pick-up and return</t>
  </si>
  <si>
    <t>REQ-2022-010127</t>
  </si>
  <si>
    <t>P22-009826 - Line 1</t>
  </si>
  <si>
    <t>04/04/2022 Project Project Labor 1 300.00 300.00
04/04/2022 Parts CAT6 Bulk cable &amp; connectors 1 90.00 90.00
04/04/2022 Trip Charge Trip Charge 1 35.00 35.00</t>
  </si>
  <si>
    <t>Sharon Exel (Terminated)</t>
  </si>
  <si>
    <t>P22-010359 - Line 2</t>
  </si>
  <si>
    <t>Trillium Court  - 2022 - In-Suite Renovations</t>
  </si>
  <si>
    <t>P22-010359 - Line 1</t>
  </si>
  <si>
    <t>REQ-2022-010139</t>
  </si>
  <si>
    <t>P22-009862 - Line 1</t>
  </si>
  <si>
    <t>10533 - Elevator Modernization. Consult, design &amp; tender.</t>
  </si>
  <si>
    <t>Riverbend - 2022 - Elevators</t>
  </si>
  <si>
    <t>REQ-2022-010142</t>
  </si>
  <si>
    <t>Scenic Grande - 2022 - AHU1, chiller refrigerant, glycol, etc</t>
  </si>
  <si>
    <t>P22-010466 - Line 1</t>
  </si>
  <si>
    <t>Several significant HVAC deficiencies discovered during recent service call and PM. AHU-1 is offline due to failed 15hp supply fan motor, circuit #2 on chiller has leak and lost 225 lbs of R134a refrigerant, glycol system is low on charge, etc.</t>
  </si>
  <si>
    <t>P22-010017 - Line 1</t>
  </si>
  <si>
    <t>To supply and install 5 new Carrier Heat Pumps to replace the current failed 20 year old units. No AC or heat in these rooms.</t>
  </si>
  <si>
    <t>Mechanical System - HVAC PTAC - Unbudgeted</t>
  </si>
  <si>
    <t>Grand Wood Park - 2022 - PTACs (Heat Pumps)</t>
  </si>
  <si>
    <t>P22-010038 - Line 1</t>
  </si>
  <si>
    <t>Stirling Heights - Kitchen Lighting</t>
  </si>
  <si>
    <t>Stirling Heights - 2022 - Kitchen Lighting</t>
  </si>
  <si>
    <t>REQ-2022-010151</t>
  </si>
  <si>
    <t>Brenda Nadeau</t>
  </si>
  <si>
    <t>P22-010082 - Line 2</t>
  </si>
  <si>
    <t>Suite 242 Reno Fridge</t>
  </si>
  <si>
    <t>P22-010082 - Line 4</t>
  </si>
  <si>
    <t>Suite 242 Reno Microwave</t>
  </si>
  <si>
    <t>P22-010082 - Line 1</t>
  </si>
  <si>
    <t>Suite 242 Reno
Additional Scope</t>
  </si>
  <si>
    <t>P22-010082 - Line 3</t>
  </si>
  <si>
    <t>P22-010337 - Line 1</t>
  </si>
  <si>
    <t>refurbishment of Resident Rooms' interior finishes
Replacement of Resident room flooring. 
Existing flooring is badly worn &amp; Crack. 
Rooms, D wing 201-1,202-1,203-1,206-1,209-1,215-2 &amp; B wing 206
Orignal to building 53 years old</t>
  </si>
  <si>
    <t>Arbutus Care Centre - 2022 - Suite Renovations</t>
  </si>
  <si>
    <t>P22-011649 - Line 1</t>
  </si>
  <si>
    <t>Work tag - Kitchen FF&amp;E (table top)</t>
  </si>
  <si>
    <t>Marian Chateau - 2022 - Kitchen FF&amp;E (Table Top)</t>
  </si>
  <si>
    <t>P22-011280 - Line 1</t>
  </si>
  <si>
    <t>Work Tag - Marian Chateau - Kitchen FF&amp;E (Table top)</t>
  </si>
  <si>
    <t>P22-010273 - Line 1</t>
  </si>
  <si>
    <t>P22-010273 - Line 3</t>
  </si>
  <si>
    <t>Suite 419 Reno Microwave</t>
  </si>
  <si>
    <t>P22-010273 - Line 2</t>
  </si>
  <si>
    <t>P22-010273 - Line 4</t>
  </si>
  <si>
    <t>Suite 419 Reno one bedroom small
Paint
 flooring
carpet</t>
  </si>
  <si>
    <t>P22-010272 - Line 1</t>
  </si>
  <si>
    <t>Suite 816
Reno
paint
flooring
carpet</t>
  </si>
  <si>
    <t>P22-010274 - Line 2</t>
  </si>
  <si>
    <t>Suite 812
Reno
-Paint
-Flooring
-Carpet</t>
  </si>
  <si>
    <t>P22-010274 - Line 1</t>
  </si>
  <si>
    <t>Suite 812 Reno Additional Scope</t>
  </si>
  <si>
    <t>P22-010236 - Line 1</t>
  </si>
  <si>
    <t>Suite 210 Reno Additional Scope</t>
  </si>
  <si>
    <t>P22-010236 - Line 2</t>
  </si>
  <si>
    <t>P22-009941 - Line 1</t>
  </si>
  <si>
    <t>Thorntonview - RTU #8</t>
  </si>
  <si>
    <t>Thorntonview - 2022 - RTU #8</t>
  </si>
  <si>
    <t>REQ-2022-010192</t>
  </si>
  <si>
    <t>Baywoods - 2022 - Dryer</t>
  </si>
  <si>
    <t>REQ-2022-010193</t>
  </si>
  <si>
    <t>P22-010235 - Line 1</t>
  </si>
  <si>
    <t>P22-010235 - Line 2</t>
  </si>
  <si>
    <t>Suite 112 Reno</t>
  </si>
  <si>
    <t>P22-010085 - Line 1</t>
  </si>
  <si>
    <t>Baywoods - Dryer #3</t>
  </si>
  <si>
    <t>REQ-2022-010200</t>
  </si>
  <si>
    <t>P22-010234 - Line 1</t>
  </si>
  <si>
    <t>P22-010234 - Line 2</t>
  </si>
  <si>
    <t>Suite 312 Reno</t>
  </si>
  <si>
    <t>LE3001 HCN-Revera Lessee (Beechwood) LP</t>
  </si>
  <si>
    <t>P22-010222 - Line 1</t>
  </si>
  <si>
    <t>Commercial microwave for BWP</t>
  </si>
  <si>
    <t>Beechwood - 2022 - Microwave</t>
  </si>
  <si>
    <t>P22-010230 - Line 1</t>
  </si>
  <si>
    <t>P22-010230 - Line 2</t>
  </si>
  <si>
    <t>P22-010233 - Line 1</t>
  </si>
  <si>
    <t>P22-010233 - Line 2</t>
  </si>
  <si>
    <t>Suite 209 Reno</t>
  </si>
  <si>
    <t>10040 Lynwood</t>
  </si>
  <si>
    <t>P22-010018 - Line 1</t>
  </si>
  <si>
    <t>Building Condition Report
No age, no location - consulting.</t>
  </si>
  <si>
    <t>Lynwood - 2022 - BCR</t>
  </si>
  <si>
    <t>P22-010459 - Line 1</t>
  </si>
  <si>
    <t>Phase 1 of 2 - Flat roof replacement.</t>
  </si>
  <si>
    <t>Colonel By - 2022 - Roof</t>
  </si>
  <si>
    <t>REQ-2022-010226</t>
  </si>
  <si>
    <t>P22-009939 - Line 1</t>
  </si>
  <si>
    <t>Professional consultant services (Fee's)</t>
  </si>
  <si>
    <t>P22-010058 - Line 1</t>
  </si>
  <si>
    <t>replace failed sump pump</t>
  </si>
  <si>
    <t>The Claremont - 2022 - Sump Pump</t>
  </si>
  <si>
    <t>REQ-2022-010238</t>
  </si>
  <si>
    <t>P22-009970 - Line 4</t>
  </si>
  <si>
    <t>FF&amp;E Purchasing Services for Public Space Renovation.</t>
  </si>
  <si>
    <t>P22-009970 - Line 1</t>
  </si>
  <si>
    <t>P22-009970 - Line 2</t>
  </si>
  <si>
    <t>P22-009970 - Line 3</t>
  </si>
  <si>
    <t>REQ-2022-010239</t>
  </si>
  <si>
    <t>P22-010239 - Line 3</t>
  </si>
  <si>
    <t>FF&amp;E Purchasing Services for Public Space Reno</t>
  </si>
  <si>
    <t>P22-010239 - Line 1</t>
  </si>
  <si>
    <t>P22-010239 - Line 2</t>
  </si>
  <si>
    <t>REQ-2022-010241</t>
  </si>
  <si>
    <t>P22-009984 - Line 6</t>
  </si>
  <si>
    <t>P22-009984 - Line 1</t>
  </si>
  <si>
    <t>P22-009984 - Line 2</t>
  </si>
  <si>
    <t>P22-009984 - Line 3</t>
  </si>
  <si>
    <t>P22-009984 - Line 4</t>
  </si>
  <si>
    <t>P22-009984 - Line 5</t>
  </si>
  <si>
    <t>P22-010232 - Line 1</t>
  </si>
  <si>
    <t>Suite 218 Reno
Paint, Bathroom Flooring</t>
  </si>
  <si>
    <t>P22-009938 - Line 1</t>
  </si>
  <si>
    <t>Unpaid carry over cost on consulting &amp; permit fees of grease trap replacement.</t>
  </si>
  <si>
    <t>Hollyburn House - 2022 - great Trap Replacement (O/S 2021 INV)</t>
  </si>
  <si>
    <t>REQ-2022-010261</t>
  </si>
  <si>
    <t>P22-010013 - Line 1</t>
  </si>
  <si>
    <t>To supply and install 7 Omega Heat Pumps to replace the failed 15 year old units.</t>
  </si>
  <si>
    <t>Granite Landing - 2022 - Heat Pump</t>
  </si>
  <si>
    <t>REQ-2022-010272</t>
  </si>
  <si>
    <t>P22-011996 - Line 1</t>
  </si>
  <si>
    <t>Suite 249 A Reno</t>
  </si>
  <si>
    <t>P22-009942 - Line 1</t>
  </si>
  <si>
    <t>To pay a vendor for a 2021 Capital Project from the past Regional Manager of CMTS who did not pay the invoice.</t>
  </si>
  <si>
    <t>Land Improvements - Exterior Living Spaces</t>
  </si>
  <si>
    <t>The Kensington Oakville - 2022 - Exterior Living Space (Patio Repairs)</t>
  </si>
  <si>
    <t>REQ-2022-010293</t>
  </si>
  <si>
    <t>P22-010288 - Line 2</t>
  </si>
  <si>
    <t>Suite A101 Reno Fridge</t>
  </si>
  <si>
    <t>P22-010288 - Line 4</t>
  </si>
  <si>
    <t>Suite A101 Reno Microwave</t>
  </si>
  <si>
    <t>P22-010288 - Line 3</t>
  </si>
  <si>
    <t>Suite A101 Reno 1BR med</t>
  </si>
  <si>
    <t>P22-010288 - Line 1</t>
  </si>
  <si>
    <t>Suite A101 Reno Additional Scope</t>
  </si>
  <si>
    <t>P22-010242 - Line 1</t>
  </si>
  <si>
    <t>Power Mixer 14" Turbo 50 QT (5)</t>
  </si>
  <si>
    <t>Claremont - 2022 - Stick blender</t>
  </si>
  <si>
    <t>REQ-2022-010296</t>
  </si>
  <si>
    <t>P22-010290 - Line 1</t>
  </si>
  <si>
    <t>Suite 107 Reno New carpet  as the carpet is soiled and new resident moving in</t>
  </si>
  <si>
    <t>P22-009860 - Line 1</t>
  </si>
  <si>
    <t>Suite 221 Refresh Paint only</t>
  </si>
  <si>
    <t>P22-010117 - Line 1</t>
  </si>
  <si>
    <t>ice machine</t>
  </si>
  <si>
    <t>St Lawrence Place - 2022 - Ice Machine</t>
  </si>
  <si>
    <t>P22-010219 - Line 1</t>
  </si>
  <si>
    <t>To pay a vendor for an overdue 2021 invoice that the past CMTS Regional Manager did not pay. Its for a failed hot water tank in unit 20.</t>
  </si>
  <si>
    <t>Centennial Park Place - 2022 - Hot Water Tank</t>
  </si>
  <si>
    <t>P22-010289 - Line 2</t>
  </si>
  <si>
    <t>Suite A215 Reno Fridge</t>
  </si>
  <si>
    <t>P22-010289 - Line 4</t>
  </si>
  <si>
    <t>Suite A215 Reno Microwave</t>
  </si>
  <si>
    <t>P22-010289 - Line 3</t>
  </si>
  <si>
    <t>Suite A215 Reno 1BR</t>
  </si>
  <si>
    <t>P22-010289 - Line 1</t>
  </si>
  <si>
    <t>Suite A215 Reno Additional Scope</t>
  </si>
  <si>
    <t>P22-010213 - Line 1</t>
  </si>
  <si>
    <t>Suite 232 Reno Microwave</t>
  </si>
  <si>
    <t>P22-010213 - Line 2</t>
  </si>
  <si>
    <t>P22-010116 - Line 1</t>
  </si>
  <si>
    <t>Elginwood - 2022- 2nd  flr Ductless spilt ICP board - Replacement of ICP board . More 7 yrs</t>
  </si>
  <si>
    <t>Elginwood - 2022- 2nd  flr Ductless spilt ICP board</t>
  </si>
  <si>
    <t>P22-010214 - Line 2</t>
  </si>
  <si>
    <t>P22-010214 - Line 1</t>
  </si>
  <si>
    <t>REQ-2022-010309</t>
  </si>
  <si>
    <t>Portobello - 2022 - Ductless split Electrical Fan motor</t>
  </si>
  <si>
    <t>P22-010215 - Line 2</t>
  </si>
  <si>
    <t>P22-010215 - Line 1</t>
  </si>
  <si>
    <t>Suite 306 Reno</t>
  </si>
  <si>
    <t>P22-010216 - Line 2</t>
  </si>
  <si>
    <t>Suite 140 Reno Fridge</t>
  </si>
  <si>
    <t>P22-010216 - Line 3</t>
  </si>
  <si>
    <t>Suite 140 Reno Microwave</t>
  </si>
  <si>
    <t>P22-010216 - Line 1</t>
  </si>
  <si>
    <t>P22-009897 - Line 1</t>
  </si>
  <si>
    <t>Suite K1 Refresh</t>
  </si>
  <si>
    <t>P22-010010 - Line 1</t>
  </si>
  <si>
    <t>Westney - 2022- Walk in Replace defective parts . More 3 yrs Urgent work ..work is completed .</t>
  </si>
  <si>
    <t>Westney - 2022- Walk in Replace defective parts</t>
  </si>
  <si>
    <t>P22-010011 - Line 1</t>
  </si>
  <si>
    <t>P22-009896 - Line 1</t>
  </si>
  <si>
    <t>Suite B9 Refresh</t>
  </si>
  <si>
    <t>P22-010063 - Line 1</t>
  </si>
  <si>
    <t>Westside - 2022- Reach in Fridge - Replace reach in fridge . More 7 yrs</t>
  </si>
  <si>
    <t>Westside - 2022- Reach in Fridge</t>
  </si>
  <si>
    <t>REQ-2022-010324</t>
  </si>
  <si>
    <t>P22-010301 - Line 2</t>
  </si>
  <si>
    <t>Suite 308 Reno paint</t>
  </si>
  <si>
    <t>P22-010301 - Line 1</t>
  </si>
  <si>
    <t>Suite 308 Reno Additional Scope Floor Repair</t>
  </si>
  <si>
    <t>REQ-2022-010326</t>
  </si>
  <si>
    <t>P22-010300 - Line 1</t>
  </si>
  <si>
    <t>Suite 304 Refresh Fridge</t>
  </si>
  <si>
    <t>P22-010300 - Line 3</t>
  </si>
  <si>
    <t>Suite 304 Refresh Microwave</t>
  </si>
  <si>
    <t>P22-010300 - Line 2</t>
  </si>
  <si>
    <t>Suite 304 Refresh Paint</t>
  </si>
  <si>
    <t>P22-010250 - Line 2</t>
  </si>
  <si>
    <t>Suite 434 Reno Paint, carpet, toilet, and cabinet refresh.</t>
  </si>
  <si>
    <t>P22-010250 - Line 1</t>
  </si>
  <si>
    <t>Suite 434 Reno Additional Scope</t>
  </si>
  <si>
    <t>REQ-2022-010336</t>
  </si>
  <si>
    <t>P22-010943 - Line 1</t>
  </si>
  <si>
    <t>Suite LG102 Reno Dishwasher</t>
  </si>
  <si>
    <t>P22-010943 - Line 3</t>
  </si>
  <si>
    <t>Suite LG102  Reno
complete kitchen , bathroom</t>
  </si>
  <si>
    <t>P22-010943 - Line 2</t>
  </si>
  <si>
    <t>Suite LG102 Reno Additional Scope</t>
  </si>
  <si>
    <t>P22-010103 - Line 1</t>
  </si>
  <si>
    <t>To replace the failed commercial dryer motor. One dryer is down.</t>
  </si>
  <si>
    <t>P22-010327 - Line 1</t>
  </si>
  <si>
    <t>Suite 604 Reno</t>
  </si>
  <si>
    <t>P22-010203 - Line 1</t>
  </si>
  <si>
    <t>McGarrell Place - Replace Water Softener</t>
  </si>
  <si>
    <t>McGarrell Place - 2022 - Water Softener Replacement</t>
  </si>
  <si>
    <t>REQ-2022-010371</t>
  </si>
  <si>
    <t>P22-010296 - Line 1</t>
  </si>
  <si>
    <t>Suite 609 Refresh Fridge Additional Scope</t>
  </si>
  <si>
    <t>P22-010296 - Line 3</t>
  </si>
  <si>
    <t>Suite 609 Refresh Microwave</t>
  </si>
  <si>
    <t>P22-010296 - Line 4</t>
  </si>
  <si>
    <t>Suite 609 Refresh Paint</t>
  </si>
  <si>
    <t>P22-010296 - Line 2</t>
  </si>
  <si>
    <t>Suite 609 Refresh Additional Scope</t>
  </si>
  <si>
    <t>REQ-2022-010380</t>
  </si>
  <si>
    <t>P22-010298 - Line 1</t>
  </si>
  <si>
    <t>Suite 205 Reno Fridge Additional Scope</t>
  </si>
  <si>
    <t>P22-010298 - Line 3</t>
  </si>
  <si>
    <t>Suite 205 Reno Microwave</t>
  </si>
  <si>
    <t>P22-010298 - Line 2</t>
  </si>
  <si>
    <t>Suite 205 Reno Paint and Carpet</t>
  </si>
  <si>
    <t>REQ-2022-010382</t>
  </si>
  <si>
    <t>P22-010299 - Line 1</t>
  </si>
  <si>
    <t>Suite 404 Reno Paint and Carpet</t>
  </si>
  <si>
    <t>P22-010231 - Line 1</t>
  </si>
  <si>
    <t>Suite 404 Reno Fridge</t>
  </si>
  <si>
    <t>P22-010231 - Line 2</t>
  </si>
  <si>
    <t>Suite 404 Reno Paint, Planking, Carpet, Fridge &amp; standard toilet--rented for end of May</t>
  </si>
  <si>
    <t>REQ-2022-010394</t>
  </si>
  <si>
    <t>P22-010224 - Line 1</t>
  </si>
  <si>
    <t>Suite 104 Reno Additional Scope</t>
  </si>
  <si>
    <t>P22-010224 - Line 2</t>
  </si>
  <si>
    <t>Suite 104 Reno
Paint 2 Coats</t>
  </si>
  <si>
    <t>P22-010225 - Line 1</t>
  </si>
  <si>
    <t>Suite 224 Refresh Additional Scope 
Paint Cabinet Doors</t>
  </si>
  <si>
    <t>P22-010225 - Line 2</t>
  </si>
  <si>
    <t>Suite 224 Refresh Paint 2 Coats</t>
  </si>
  <si>
    <t>REQ-2022-010404</t>
  </si>
  <si>
    <t>The Dorchester - 2022 - Common Areas</t>
  </si>
  <si>
    <t>P22-010025 - Line 1</t>
  </si>
  <si>
    <t>Installation of new Back flow valve on main water intake to building. Non compliance with City of new Westminster regulations. 
Building age 47 Years old</t>
  </si>
  <si>
    <t>Royal City Manor - 2022 - Back Flow Valve (Water intake)</t>
  </si>
  <si>
    <t>P22-010109 - Line 1</t>
  </si>
  <si>
    <t>To replace the failed recirculation pump #9 for the hot water system.</t>
  </si>
  <si>
    <t>The Kensington Oakville - 2022 - HVAC (Recirc P-9)</t>
  </si>
  <si>
    <t>P22-010048 - Line 1</t>
  </si>
  <si>
    <t>To replace the current failed Attic Dry Sprinkler Alarm Check Valve. It is leaking air quite significantly. The fire department came because the alarm tripped. Troy have rigged the valve to hold for a few days. But that's it.</t>
  </si>
  <si>
    <t>Maplecrest Village - 2022 - Fire Sprinkler (Dry Alarm Check Valve)</t>
  </si>
  <si>
    <t>P22-010221 - Line 1</t>
  </si>
  <si>
    <t>To cut the Kitchen floor concrete to gain access to a failed sanitary cast iron pipe and replace with PVC plastic piping. The Kitchen floor drains and others back up with black sewer water from time to time. Collapsed pipe.</t>
  </si>
  <si>
    <t>King Gardens - 2022 - Plumbing (Underground Pipe)</t>
  </si>
  <si>
    <t>P22-010120 - Line 1</t>
  </si>
  <si>
    <t>Alta Vista - 2022 - Condenser Fan motor replacement . More 7 yrs</t>
  </si>
  <si>
    <t>Alta Vista - 2022 - Condenser Fan motor replacement</t>
  </si>
  <si>
    <t>LE3027 HCN-Revera Lessee (Centennial Park Place) LP</t>
  </si>
  <si>
    <t>P22-010220 - Line 1</t>
  </si>
  <si>
    <t>To pay a 2021 outstanding invoice not paid by the past Regional Manager of CMTS for Corner Refrigeration to replace a failed compressor in the Walk In Freezer.</t>
  </si>
  <si>
    <t>Centennial Park Place - 2022 - Freezer Compressor (O/S 2021 INV)</t>
  </si>
  <si>
    <t>P22-010249 - Line 1</t>
  </si>
  <si>
    <t>Colonel By - 2022 - 2nd Flr Replace steam table replace  element . More 7 yrs</t>
  </si>
  <si>
    <t>P22-010014 - Line 1</t>
  </si>
  <si>
    <t>Bridlewood Manor - 2022 - BFP (Domestic Line) . This is a New installation  , a city code related .</t>
  </si>
  <si>
    <t>Bridlewood Manor - 2022 - BFP (Domestic Line)</t>
  </si>
  <si>
    <t>P22-010211 - Line 1</t>
  </si>
  <si>
    <t>Suite 233 Reno per the scope</t>
  </si>
  <si>
    <t>REQ-2022-010451</t>
  </si>
  <si>
    <t>Humber Valley - 2022- Meat slicer</t>
  </si>
  <si>
    <t>P22-010113 - Line 1</t>
  </si>
  <si>
    <t>Various mechanical repairs discovered during recent pm service. Heating coil replacement, chiller repairs, blower and bearings.</t>
  </si>
  <si>
    <t>McKenzie Towne - 2022 - Various HVAC repairs</t>
  </si>
  <si>
    <t>P22-010068 - Line 1</t>
  </si>
  <si>
    <t>Water loss, April 27th, suite 102, emergency remediation and rebuild.</t>
  </si>
  <si>
    <t>Aspen Ridge - 2022 - Water loss, April 27, suite 201</t>
  </si>
  <si>
    <t>P22-010069 - Line 1</t>
  </si>
  <si>
    <t>REQ-2022-010472</t>
  </si>
  <si>
    <t>ROBYN IVERSON (Terminated)</t>
  </si>
  <si>
    <t>REQ-2022-010474</t>
  </si>
  <si>
    <t>REQ-2022-010477</t>
  </si>
  <si>
    <t>P22-010067 - Line 1</t>
  </si>
  <si>
    <t>Mackenzie Place - Unpaid 2021 Invoice - Kitchen Plumbing &amp; Drain Repair</t>
  </si>
  <si>
    <t>Mackenzie Place - 2022 - Kitchen Plumbing &amp; Drain Repair (O/S 2021 INV)</t>
  </si>
  <si>
    <t>P22-010040 - Line 1</t>
  </si>
  <si>
    <t>Ridgeview - Heating Panel Removal</t>
  </si>
  <si>
    <t>Ridgeview - 2022 - Heating Panel Removal</t>
  </si>
  <si>
    <t>P22-010036 - Line 1</t>
  </si>
  <si>
    <t>Mackenzie Place - Blinds</t>
  </si>
  <si>
    <t>Mackenzie Place - 2022 - Curtains in Resident Rooms</t>
  </si>
  <si>
    <t>P22-010195 - Line 1</t>
  </si>
  <si>
    <t>The Meadows - Fire Panel</t>
  </si>
  <si>
    <t>The Meadows - 2022 - Fire Panel</t>
  </si>
  <si>
    <t>P22-013231 - Line 1</t>
  </si>
  <si>
    <t>BRAND NEW SANDWICH / SALAD PREPARATION REFRIGERATOR</t>
  </si>
  <si>
    <t>Leaside - 2022 - Front line upgrade</t>
  </si>
  <si>
    <t>P22-010547 - Line 1</t>
  </si>
  <si>
    <t>Replacement of Flooring in the A Wing Servery</t>
  </si>
  <si>
    <t>P22-010436 - Line 2</t>
  </si>
  <si>
    <t>Suite 267 Reno Fridge</t>
  </si>
  <si>
    <t>P22-010436 - Line 4</t>
  </si>
  <si>
    <t>Suite 267 Reno Microwave</t>
  </si>
  <si>
    <t>P22-010436 - Line 3</t>
  </si>
  <si>
    <t>Suite 267 Reno</t>
  </si>
  <si>
    <t>P22-010436 - Line 1</t>
  </si>
  <si>
    <t>Suite 267 Reno Additional Scope</t>
  </si>
  <si>
    <t>REQ-2022-010500</t>
  </si>
  <si>
    <t>P22-010106 - Line 1</t>
  </si>
  <si>
    <t>Replacement of Flooring: A Wing - 111, 122, 116, 131. C Wing - 111, 122, 128, 129, 227</t>
  </si>
  <si>
    <t>P22-010051 - Line 1</t>
  </si>
  <si>
    <t>Paint and patch walls and ceilings following replacement of flooring: A Wing - 111, 122, 116, 131. C Wing - 111, 122, 128, 129, 227</t>
  </si>
  <si>
    <t>P22-010052 - Line 1</t>
  </si>
  <si>
    <t>Retirement - Rooms 304, 309,318, 356: Replacement of flooring, paint and patch walls and ceilings</t>
  </si>
  <si>
    <t>P22-010437 - Line 2</t>
  </si>
  <si>
    <t>P22-010437 - Line 1</t>
  </si>
  <si>
    <t>Suite 336 Reno Additional Scope</t>
  </si>
  <si>
    <t>P22-010115 - Line 1</t>
  </si>
  <si>
    <t>To supply and install 6 new suite windows due to these windows are 80 year old wooden units that are rotting and cannot be opened. Residents won't take the unit until windows replaced.</t>
  </si>
  <si>
    <t>Grand Wood Park - 2022 - Tenant Spaces (Suite Windows)</t>
  </si>
  <si>
    <t>P22-010774 - Line 1</t>
  </si>
  <si>
    <t>Humber Valley - 2022- Meat slicer . Purchase meat slicer ..current beyond repair . More 7 yrs</t>
  </si>
  <si>
    <t>P22-010552 - Line 1</t>
  </si>
  <si>
    <t>Suite 318 Reno 
Additional Scope Cabinet Refresh</t>
  </si>
  <si>
    <t>P22-010552 - Line 2</t>
  </si>
  <si>
    <t>Suite 318 Reno Paint, Carpet Toilet</t>
  </si>
  <si>
    <t>P22-011575 - Line 1</t>
  </si>
  <si>
    <t>Immediate Roof &amp; Structural Repairs @ Briarfield Gardens. WT approved project. 
Scope of work includes; temporary roof protection, removal of the existing roof system, removal and replacement of deteriorated wood sheathing &amp; structural frame members. New roofing system installed to match existing.</t>
  </si>
  <si>
    <t>Briarfield Gardens- 2022 - Roof Restoration</t>
  </si>
  <si>
    <t>P22-010336 - Line 1</t>
  </si>
  <si>
    <t>Replacement of faulty Tamper Switch on Fire / sprinkler system. 
Installation of Back flow valve on Sprinkler system, Currently not code complaint.
Age of building 47 years old.</t>
  </si>
  <si>
    <t>Royal City Manor - 2022 - Sprinkler Backflow &amp; Tamper switch</t>
  </si>
  <si>
    <t>REQ-2022-010539</t>
  </si>
  <si>
    <t>P22-010351 - Line 1</t>
  </si>
  <si>
    <t>Urgent replacement of failed domestic hot water heater serving kitchen.</t>
  </si>
  <si>
    <t>The Churchill - 2022 - Kitchen DHW heater replacement</t>
  </si>
  <si>
    <t>P22-010125 - Line 1</t>
  </si>
  <si>
    <t>Bus engine replacement. Engine has failed beyond economical repair, will require replacement in order to put back into service.</t>
  </si>
  <si>
    <t>Vehicles (Capital)</t>
  </si>
  <si>
    <t>Vehicles - Unbudgeted</t>
  </si>
  <si>
    <t>Evergreen - 2022 - Bus engine replacement</t>
  </si>
  <si>
    <t>REQ-2022-010571</t>
  </si>
  <si>
    <t>P22-010438 - Line 2</t>
  </si>
  <si>
    <t>Suite 329 Reno Fridge</t>
  </si>
  <si>
    <t>P22-010438 - Line 4</t>
  </si>
  <si>
    <t>Suite 329 Reno Microwave</t>
  </si>
  <si>
    <t>P22-010438 - Line 3</t>
  </si>
  <si>
    <t>P22-010438 - Line 1</t>
  </si>
  <si>
    <t>P22-010350 - Line 1</t>
  </si>
  <si>
    <t>Suite 64 Reno Additional Scope</t>
  </si>
  <si>
    <t>P22-010350 - Line 2</t>
  </si>
  <si>
    <t>suite 64 Reno</t>
  </si>
  <si>
    <t>P22-010356 - Line 1</t>
  </si>
  <si>
    <t>P22-010356 - Line 2</t>
  </si>
  <si>
    <t>Suite 205 Reno No current rent ready inventory</t>
  </si>
  <si>
    <t>REQ-2022-010603</t>
  </si>
  <si>
    <t>James Bay - 2022 - Kitchen FF&amp;E</t>
  </si>
  <si>
    <t>P22-010252 - Line 1</t>
  </si>
  <si>
    <t>Suite 220 Reno Cabinet Refresh</t>
  </si>
  <si>
    <t>P22-010252 - Line 2</t>
  </si>
  <si>
    <t>Suite 220 Reno Paint, Carpet, Flooring, Toilet</t>
  </si>
  <si>
    <t>P22-010355 - Line 1</t>
  </si>
  <si>
    <t>Suite 30 Reno Additional Scope</t>
  </si>
  <si>
    <t>P22-010355 - Line 2</t>
  </si>
  <si>
    <t>Suite 30 Reno
For rent ready suite MC.</t>
  </si>
  <si>
    <t>P22-010354 - Line 1</t>
  </si>
  <si>
    <t>Suite 42 Reno For Rent Ready Inventory</t>
  </si>
  <si>
    <t>P22-010353 - Line 1</t>
  </si>
  <si>
    <t>P22-010353 - Line 2</t>
  </si>
  <si>
    <t>P22-010863 - Line 1</t>
  </si>
  <si>
    <t>Suite 520 Reno
Paint. Carpet, Flooring</t>
  </si>
  <si>
    <t>P22-010428 - Line 1</t>
  </si>
  <si>
    <t>P22-010428 - Line 2</t>
  </si>
  <si>
    <t>Suite 502 Reno Paint, install bathroom and kitchen floor, touch up kitchen cabinet and Bathroom cabinet</t>
  </si>
  <si>
    <t>REQ-2022-010615</t>
  </si>
  <si>
    <t>P22-010159 - Line 1</t>
  </si>
  <si>
    <t>Miscellaneous Materials
Lump
1</t>
  </si>
  <si>
    <t>REQ-2022-010616</t>
  </si>
  <si>
    <t>P22-010158 - Line 1</t>
  </si>
  <si>
    <t>Miscellaneous Materials
Lump
1
BridgeCast will complete the work outlined for the price of: $ 800.00 plus HST.</t>
  </si>
  <si>
    <t>REQ-2022-010617</t>
  </si>
  <si>
    <t>P22-010157 - Line 1</t>
  </si>
  <si>
    <t>Miscellaneous Materials
Lump
1
BridgeCast will complete the work outlined for the price of: $ 1,220.00 plus HST.</t>
  </si>
  <si>
    <t>P22-010352 - Line 1</t>
  </si>
  <si>
    <t>P22-010352 - Line 2</t>
  </si>
  <si>
    <t>REQ-2022-010623</t>
  </si>
  <si>
    <t>Telfer Place - 2022 - Kitchen FF&amp;E (Mega Top)</t>
  </si>
  <si>
    <t>P22-010241 - Line 1</t>
  </si>
  <si>
    <t>Suite #130 - Restoration</t>
  </si>
  <si>
    <t>Rayoak - 2022 - Suite #130 Restoration</t>
  </si>
  <si>
    <t>P22-010476 - Line 1</t>
  </si>
  <si>
    <t>Suite #136 Restoration</t>
  </si>
  <si>
    <t>The Beechwood - 2022 - Suite #136 Restoration</t>
  </si>
  <si>
    <t>P22-010927 - Line 1</t>
  </si>
  <si>
    <t>Phase 2 of shingled roof replacement.</t>
  </si>
  <si>
    <t>Barrhaven - 2022 - Roof</t>
  </si>
  <si>
    <t>P22-010243 - Line 1</t>
  </si>
  <si>
    <t>Suite 116 Refresh Painting only   suite reservation</t>
  </si>
  <si>
    <t>REQ-2022-010651</t>
  </si>
  <si>
    <t>Barrhaven - 2022 - Fire Doors (O/S 2020 INV)</t>
  </si>
  <si>
    <t>P22-010251 - Line 2</t>
  </si>
  <si>
    <t>P22-010251 - Line 1</t>
  </si>
  <si>
    <t>P22-011208 - Line 1</t>
  </si>
  <si>
    <t>Annex-2022-Back line</t>
  </si>
  <si>
    <t>P22-010394 - Line 1</t>
  </si>
  <si>
    <t>Backflow installation design and
installation</t>
  </si>
  <si>
    <t>Prince of Wales - 2022 - BFP (2020 O/S INV)</t>
  </si>
  <si>
    <t>P22-010546 - Line 1</t>
  </si>
  <si>
    <t>Suite 329 Reno Paint and Flooring</t>
  </si>
  <si>
    <t>P22-010395 - Line 1</t>
  </si>
  <si>
    <t>water damage repair</t>
  </si>
  <si>
    <t>Valley Stream - 2022 - Water Loss (O/S 2020 INV)</t>
  </si>
  <si>
    <t>P22-010513 - Line 2</t>
  </si>
  <si>
    <t>Suite 424 Reno Fridge</t>
  </si>
  <si>
    <t>P22-010513 - Line 3</t>
  </si>
  <si>
    <t>Suite 424 Reno Microwave</t>
  </si>
  <si>
    <t>P22-010513 - Line 1</t>
  </si>
  <si>
    <t>Suite 424 Reno</t>
  </si>
  <si>
    <t>P22-010512 - Line 1</t>
  </si>
  <si>
    <t>Suite 306
Reno</t>
  </si>
  <si>
    <t>REQ-2022-010690</t>
  </si>
  <si>
    <t>Lilibeth Medina (Terminated)</t>
  </si>
  <si>
    <t>P22-010316 - Line 1</t>
  </si>
  <si>
    <t>Replace mop sink and the piping that serves the mop sink and floor drain.</t>
  </si>
  <si>
    <t>Forest Hill Place - 2022 - Mop Sink Replacement</t>
  </si>
  <si>
    <t>P22-010347 - Line 1</t>
  </si>
  <si>
    <t>Colonel By -  2022- Fan coil ..Unit 343  Replace Actuator body  . More 10 yrs</t>
  </si>
  <si>
    <t>REQ-2022-010702</t>
  </si>
  <si>
    <t>Colonel By - 2022 - Heat Trace Cables</t>
  </si>
  <si>
    <t>P22-010307 - Line 1</t>
  </si>
  <si>
    <t>Colonel By - 2022-  Install heat trace  main Entrance Room .More 10yrs</t>
  </si>
  <si>
    <t>P22-010376 - Line 1</t>
  </si>
  <si>
    <t>Re staining of wood fence.</t>
  </si>
  <si>
    <t>Arbutus Care Centre - 2022 - Fences</t>
  </si>
  <si>
    <t>P22-010515 - Line 2</t>
  </si>
  <si>
    <t>Suite 419 Reno for Move In</t>
  </si>
  <si>
    <t>P22-010515 - Line 1</t>
  </si>
  <si>
    <t>P22-010443 - Line 1</t>
  </si>
  <si>
    <t>P22-010443 - Line 2</t>
  </si>
  <si>
    <t>P22-010333 - Line 1</t>
  </si>
  <si>
    <t>Suite 157 Refresh patch and paint</t>
  </si>
  <si>
    <t>P22-010332 - Line 1</t>
  </si>
  <si>
    <t>Suite 209 Refresh
Paint</t>
  </si>
  <si>
    <t>P22-010429 - Line 2</t>
  </si>
  <si>
    <t>Suite 217 Reno Fridge</t>
  </si>
  <si>
    <t>P22-010429 - Line 4</t>
  </si>
  <si>
    <t>Suite 217 Reno Microwave</t>
  </si>
  <si>
    <t>P22-010429 - Line 3</t>
  </si>
  <si>
    <t>Suite 217 Reno patch/paint (including window sill) bathroom exhaust, ceiling tiles, toilet seat, fridge and microwave.</t>
  </si>
  <si>
    <t>P22-010429 - Line 1</t>
  </si>
  <si>
    <t>P22-010430 - Line 1</t>
  </si>
  <si>
    <t>Suite 269 Reno Additional Scope</t>
  </si>
  <si>
    <t>P22-010430 - Line 2</t>
  </si>
  <si>
    <t>suite 269 Reno Patch/paint, bathroom floor, bathroom exhaust fan, ceiling tiles, towel rack and toilet seat.</t>
  </si>
  <si>
    <t>P22-010433 - Line 1</t>
  </si>
  <si>
    <t>Suite 159 Reno Additional Scope</t>
  </si>
  <si>
    <t>P22-010433 - Line 2</t>
  </si>
  <si>
    <t>Suite 159 Reno patch/paint, blinds, 1/4 round, caulking, toilet seat.</t>
  </si>
  <si>
    <t>P22-010659 - Line 1</t>
  </si>
  <si>
    <t>Suite 42 Reno Paint, LVP. carpet</t>
  </si>
  <si>
    <t>REQ-2022-010800</t>
  </si>
  <si>
    <t>P22-010890 - Line 1</t>
  </si>
  <si>
    <t>REQ-2022-010803</t>
  </si>
  <si>
    <t>P22-010386 - Line 1</t>
  </si>
  <si>
    <t>BCI Networks Estimate #:  1325
GrandStream VOIP</t>
  </si>
  <si>
    <t>2022 RET-JV-WT Regal IT Resident Safety Telephone Capital</t>
  </si>
  <si>
    <t>P22-011576 - Line 1</t>
  </si>
  <si>
    <t>The Waverley and Rosewood - 2022 - Roof Repalcement - Final Phase - Garland was able to obtain two quotes selecting Oakwood as they were the loswest bid and have done the previous work. The age of asset is 20yrs old. This will focus on the main hub connecting both the Waverley and Rosewood.</t>
  </si>
  <si>
    <t>P22-010464 - Line 1</t>
  </si>
  <si>
    <t>Tabletop/Smallwares - Order NO. 02561204</t>
  </si>
  <si>
    <t>Scenic Acres - 2022 - Kitchen FF&amp;E (Table Top)</t>
  </si>
  <si>
    <t>P22-010450 - Line 1</t>
  </si>
  <si>
    <t>Suite 140 Reno Carpet Replacement and Baseboards Inventory</t>
  </si>
  <si>
    <t>P22-010526 - Line 1</t>
  </si>
  <si>
    <t>Suite 134 Reno Studio</t>
  </si>
  <si>
    <t>P22-010569 - Line 1</t>
  </si>
  <si>
    <t>Tabletop/Smallwares - Order NO. 02561188</t>
  </si>
  <si>
    <t>REQ-2022-010811</t>
  </si>
  <si>
    <t>P22-010568 - Line 1</t>
  </si>
  <si>
    <t>CDW Quote:  MTHR866
The Churchill Additional Cameras</t>
  </si>
  <si>
    <t>P22-010451 - Line 1</t>
  </si>
  <si>
    <t>Suite 204 Reno Carpet replacement  Inventory</t>
  </si>
  <si>
    <t>P22-010447 - Line 1</t>
  </si>
  <si>
    <t>Suite 302 Reno Carpet Replacement  Inventory</t>
  </si>
  <si>
    <t>P22-010448 - Line 1</t>
  </si>
  <si>
    <t>Suite 307 Reno Carpet Replacement  Inventory</t>
  </si>
  <si>
    <t>P22-010449 - Line 1</t>
  </si>
  <si>
    <t>Suite 402 Reno Carpet Replacement  Inventory</t>
  </si>
  <si>
    <t>P22-010432 - Line 2</t>
  </si>
  <si>
    <t>Suite 208 Reno Patch/Paint, Blinds, Additional Scope Ceiling Tiles, Toilet seat and Bathroom Exhaust.</t>
  </si>
  <si>
    <t>P22-010432 - Line 1</t>
  </si>
  <si>
    <t>P22-010634 - Line 1</t>
  </si>
  <si>
    <t>Consult, design &amp; tender - Balcony and exterior envelope upgrades.</t>
  </si>
  <si>
    <t>The Edgemont - 2022 - Balconies</t>
  </si>
  <si>
    <t>REQ-2022-010829</t>
  </si>
  <si>
    <t>P22-010622 - Line 1</t>
  </si>
  <si>
    <t>Hall station boards and elevator cables required replacement due to flood which occurred during roof replacement - not covered under settlement with roofing contractor.</t>
  </si>
  <si>
    <t>Birkdale - 2022 - Elevator (Hall Station Boards &amp; Cables)</t>
  </si>
  <si>
    <t>REQ-2022-010830</t>
  </si>
  <si>
    <t>P22-010538 - Line 1</t>
  </si>
  <si>
    <t>CODi Lightning cable - Lightning / USB - 6 ft
Insight # A01070	Mfr. # A01070	UNSPSC: 43170000</t>
  </si>
  <si>
    <t>P22-010538 - Line 2</t>
  </si>
  <si>
    <t>VX2452MH
ViewSonic VX2452MH - LED monitor - Full HD
(1080p) - 24"
10
224.99
2,249.90
EWR Fee
3.00/EA
Product</t>
  </si>
  <si>
    <t>P22-010710 - Line 1</t>
  </si>
  <si>
    <t>Various HVAC Replacements required - chiller, actuator valve, pool ac, copper lines for boiler.
Cost savings if all replacements completed @ once.</t>
  </si>
  <si>
    <t>The Renoir - 2022 - HVAC Equipment Replacement</t>
  </si>
  <si>
    <t>P22-010575 - Line 1</t>
  </si>
  <si>
    <t>continuation of 2021 fire door project - door sweeps required</t>
  </si>
  <si>
    <t>Lynwood - 2022 - Fire Door Sweeps</t>
  </si>
  <si>
    <t>P22-010431 - Line 1</t>
  </si>
  <si>
    <t>2 x Lifts for AL Wing</t>
  </si>
  <si>
    <t>Nursing - FF&amp;E - Unbudgeted</t>
  </si>
  <si>
    <t>Barrhaven - 2022 - 2 x Lifts (AL Wing)</t>
  </si>
  <si>
    <t>REQ-2022-010836</t>
  </si>
  <si>
    <t>Maplecrest Village - 2022 - Elevator Inspection</t>
  </si>
  <si>
    <t>P22-010523 - Line 1</t>
  </si>
  <si>
    <t>Water Loss - Resident in suite 241 left her kitchen sink on while on the phone with her daughter. She had plates in the sink which caused the water to overflow, leaking into suite 140 and the basement. Assessment showed no damage to her suite however there was damage to suite 140 and basement.</t>
  </si>
  <si>
    <t>Trafalgar Lodge - 2022 - Suite 140 (Water Loss)</t>
  </si>
  <si>
    <t>P22-010611 - Line 1</t>
  </si>
  <si>
    <t>replace top load washing machine for resident laundry</t>
  </si>
  <si>
    <t>Glynnwood - 2022 - Resident Washing Machine</t>
  </si>
  <si>
    <t>P22-010892 - Line 1</t>
  </si>
  <si>
    <t>Suite 109 Reno Paint, Carpet Suite AL 109 - Carpet frayed and stained. Paint very old and cannot match. Many nail holes, etc.Vinyl needs to be replaced as it has black marks and is lifting.</t>
  </si>
  <si>
    <t>P22-010893 - Line 1</t>
  </si>
  <si>
    <t>Suite 2011 Reno Bathroom Floor Replacement suite 2011. floor is badly stained and lifting. Damaged with small holes in several areas.</t>
  </si>
  <si>
    <t>P22-010894 - Line 1</t>
  </si>
  <si>
    <t>Suite 5011 Reno Paint, Carpet and Vinyl replacement in apartment 5011. carpet very old and has stains, worn down. Paint old, multiple areas with chipped paint and many holes, etc. Vinyl lifting and very dated.</t>
  </si>
  <si>
    <t>P22-010709 - Line 1</t>
  </si>
  <si>
    <t>LE3048 HCN-Revera Lessee (Trafalgar Lodge) LP</t>
  </si>
  <si>
    <t>P22-010525 - Line 1</t>
  </si>
  <si>
    <t>To replace the current failed 15 year old Kitchen dishwasher booster. This unit cannot be repaired because it is sealed unit. 
2 VENDORS--Ecolab (Booster) &amp; Naylor (Electrical)</t>
  </si>
  <si>
    <t>Trafalgar Lodge - 2022 - Kitchen FF&amp;E (Dishwasher Booster)</t>
  </si>
  <si>
    <t>P22-010524 - Line 1</t>
  </si>
  <si>
    <t>For Naylor to supply the labour and electrical to install the new Booster. Ecolab only supplies.</t>
  </si>
  <si>
    <t>Angelle Potter (Terminated)</t>
  </si>
  <si>
    <t>P22-010688 - Line 1</t>
  </si>
  <si>
    <t>P22-010688 - Line 2</t>
  </si>
  <si>
    <t>P22-010654 - Line 1</t>
  </si>
  <si>
    <t>P22-010654 - Line 2</t>
  </si>
  <si>
    <t>REQ-2022-010873</t>
  </si>
  <si>
    <t>P22-010910 - Line 1</t>
  </si>
  <si>
    <t>Hallowell House - IN suite Electrical Upgrades - Venting</t>
  </si>
  <si>
    <t>REQ-2022-010875</t>
  </si>
  <si>
    <t>P22-010581 - Line 1</t>
  </si>
  <si>
    <t>Unity
SARA Nurse Call system quote for Lynwood</t>
  </si>
  <si>
    <t>2022 RET-JV-WT Regal IT Resident Safety Nurse Call Capital</t>
  </si>
  <si>
    <t>P22-010902 - Line 2</t>
  </si>
  <si>
    <t>Suite 262 Reno</t>
  </si>
  <si>
    <t>P22-010902 - Line 1</t>
  </si>
  <si>
    <t>Suite 262 Reno Additional Scope</t>
  </si>
  <si>
    <t>P22-010572 - Line 1</t>
  </si>
  <si>
    <t>Sprinkler upgrades (O/S invoices)</t>
  </si>
  <si>
    <t>Forest Hill - 2022 - Sprinkler (O/S INV)</t>
  </si>
  <si>
    <t>P22-010864 - Line 1</t>
  </si>
  <si>
    <t>Interior Design - Reno (O/S invoice)</t>
  </si>
  <si>
    <t>Bradgate Arms - 2022 - Interior Design (O/S INV)</t>
  </si>
  <si>
    <t>P22-010652 - Line 1</t>
  </si>
  <si>
    <t>Drywall upgrades (O/S invoice)</t>
  </si>
  <si>
    <t>The Westwood - 2022 - Drywall (O/S INV)</t>
  </si>
  <si>
    <t>P22-010862 - Line 1</t>
  </si>
  <si>
    <t>hot food tables x3 (o/s invoice)</t>
  </si>
  <si>
    <t>Donway - 2022 - Hot Tables x3 (O/S INV)</t>
  </si>
  <si>
    <t>REQ-2022-010896</t>
  </si>
  <si>
    <t>Don Mills - 2022 - Elevator (O/S INV)</t>
  </si>
  <si>
    <t>REQ-2022-010920</t>
  </si>
  <si>
    <t>P22-010527 - Line 1</t>
  </si>
  <si>
    <t>Trip Charge - Base Rate Trip Charge - Base Rate 1 55.00 55.00
Project Labor Rate Labor Rate For Project Work Defined
By Scope Of Work
1 750.00 750.00</t>
  </si>
  <si>
    <t>REQ-2022-010921</t>
  </si>
  <si>
    <t>P22-010522 - Line 1</t>
  </si>
  <si>
    <t>1
Various Length Patch Cables
$220.90
$220.90
1
19 Inch Center Mount Shelf (19 inch
$97.90
$97.90</t>
  </si>
  <si>
    <t>P22-010969 - Line 1</t>
  </si>
  <si>
    <t>Roof Consulting Fee (o/s invoice)</t>
  </si>
  <si>
    <t>Birkdale - 2022 - Roof (O/S 2020 INV)</t>
  </si>
  <si>
    <t>REQ-2022-010927</t>
  </si>
  <si>
    <t>P22-010637 - Line 1</t>
  </si>
  <si>
    <t>Project Labor 
Hardware
Trip Charge</t>
  </si>
  <si>
    <t>P22-010633 - Line 1</t>
  </si>
  <si>
    <t>Replacement of 2 Cambro Heat / Cool carts @ 3955.97 Each 
Building age 30 Years old</t>
  </si>
  <si>
    <t>Lakeview - 2022 - Kitchen FF&amp;E</t>
  </si>
  <si>
    <t>P22-011542 - Line 1</t>
  </si>
  <si>
    <t>Generator Replacement with new closure and natural gas line. 
REQ to Capture GC (Scott construction ) tender completion attached.</t>
  </si>
  <si>
    <t>P22-010740 - Line 1</t>
  </si>
  <si>
    <t>Kennedy Lodge - 2022- Pipe leak replacement 221-219. More 10 yrs</t>
  </si>
  <si>
    <t>Kennedy Lodge - 2022- Pipe leak replacement 221-219</t>
  </si>
  <si>
    <t>LE3086 HCN-Revera Lessee (Prince of Wales) LP</t>
  </si>
  <si>
    <t>P22-010607 - Line 1</t>
  </si>
  <si>
    <t>Prince of Wales - 2022-  Resident Pendant replacement . More 5 yr</t>
  </si>
  <si>
    <t>Prince of Wales - 2022-  Pendant replacement</t>
  </si>
  <si>
    <t>P22-011448 - Line 1</t>
  </si>
  <si>
    <t>Colonel By -2022 - Boiler bearing replacement . More 7 yrs</t>
  </si>
  <si>
    <t>Colonel By -2022 - Boiler bearing replacement</t>
  </si>
  <si>
    <t>P22-010704 - Line 1</t>
  </si>
  <si>
    <t>Longfields - 2022- RTU replacement parts . Units # 2 # 3 #8 # 6  and the staffroom .</t>
  </si>
  <si>
    <t>Longfields - 2022- RTU replacement parts</t>
  </si>
  <si>
    <t>P22-010530 - Line 1</t>
  </si>
  <si>
    <t>Stittsville -2022- In-suite shower stall  refurbishing . Rerouting and caulking . More 5 yrs Units # 210,233,2215,231,230,101,108,123,109,214,116,1115,204,224,222</t>
  </si>
  <si>
    <t>Stittsville -2022- In-suite shower refurbishing</t>
  </si>
  <si>
    <t>P22-010691 - Line 1</t>
  </si>
  <si>
    <t>Sherwood - 2022- RTU motor replacement . Replace motor . More 10 yrs</t>
  </si>
  <si>
    <t>Sherwood - 2022- RTU motor replacement</t>
  </si>
  <si>
    <t>P22-010711 - Line 1</t>
  </si>
  <si>
    <t>Elginwood - 2022- Garbage Room Evap Fan . Replace fan motor . More 10 yrs</t>
  </si>
  <si>
    <t>Elginwood - 2022- Garbage Room Evap Fan</t>
  </si>
  <si>
    <t>REQ-2022-010947</t>
  </si>
  <si>
    <t>P22-011379 - Line 1</t>
  </si>
  <si>
    <t>Suite 303 Reno Additional Scope</t>
  </si>
  <si>
    <t>P22-011379 - Line 2</t>
  </si>
  <si>
    <t>Suite 303 Reno</t>
  </si>
  <si>
    <t>REQ-2022-010948</t>
  </si>
  <si>
    <t>P22-011216 - Line 1</t>
  </si>
  <si>
    <t>Westney - 2022-  Poor access Currently no access to Make up air duct work in the way  - Safety Issue</t>
  </si>
  <si>
    <t>Westney Gardens - 2022 -  Access  to MUA</t>
  </si>
  <si>
    <t>P22-010657 - Line 1</t>
  </si>
  <si>
    <t>Suite 2008 Reno Additional Scope</t>
  </si>
  <si>
    <t>P22-010657 - Line 2</t>
  </si>
  <si>
    <t>Suite 2008 Reno Suite Renovation. Resident requested all vinyl VP of Operations approval email attached.</t>
  </si>
  <si>
    <t>REQ-2022-010989</t>
  </si>
  <si>
    <t>Riverbend - 2022 - Toaster</t>
  </si>
  <si>
    <t>P22-015340 - Line 2</t>
  </si>
  <si>
    <t>Suite 210 Reno Suite reservation - lack of studios due to popularity - all others occupied or reserved - painting and flooring</t>
  </si>
  <si>
    <t>P22-015340 - Line 1</t>
  </si>
  <si>
    <t>P22-010635 - Line 1</t>
  </si>
  <si>
    <t>New toaster for kitchen</t>
  </si>
  <si>
    <t>REQ-2022-011005</t>
  </si>
  <si>
    <t>P22-010686 - Line 1</t>
  </si>
  <si>
    <t>Suite 334 Reno Paint, Flooring, , Fixture (o/s 2021 Inv)</t>
  </si>
  <si>
    <t>REQ-2022-011020</t>
  </si>
  <si>
    <t>P22-010865 - Line 1</t>
  </si>
  <si>
    <t>Suite 211 Reno Paint &amp; Flooring (O/S 2021 Missed INV)</t>
  </si>
  <si>
    <t>P22-010895 - Line 1</t>
  </si>
  <si>
    <t>Suite 400 Refresh Additional Scope</t>
  </si>
  <si>
    <t>P22-010895 - Line 2</t>
  </si>
  <si>
    <t>Suite 400 Refresh Complete Paint 2coats, paint cabinet doors, repair crown moulding and replace bathroom sink drain</t>
  </si>
  <si>
    <t>P22-010992 - Line 1</t>
  </si>
  <si>
    <t>P22-010992 - Line 2</t>
  </si>
  <si>
    <t>Suite 209 Reno Paint 2coats, replace sink drain, toilet and flooring, paint cabinet doors</t>
  </si>
  <si>
    <t>P22-010656 - Line 2</t>
  </si>
  <si>
    <t>Suite 111 Reno Fridge</t>
  </si>
  <si>
    <t>P22-010656 - Line 3</t>
  </si>
  <si>
    <t>Suite 111 Reno Received a suite renovation from  new prospect - A couple of days before move in prospect signed lease for a bigger suite</t>
  </si>
  <si>
    <t>P22-010656 - Line 1</t>
  </si>
  <si>
    <t>REQ-2022-011029</t>
  </si>
  <si>
    <t>P22-010629 - Line 1</t>
  </si>
  <si>
    <t>SMC1500C
APC Smart-UPS C SMC1500C - UPS - 900 Watt -
1440 VA - with APC SmartConnect
1
690.00
690.00
Product</t>
  </si>
  <si>
    <t>REQ-2022-011030</t>
  </si>
  <si>
    <t>P22-010861 - Line 1</t>
  </si>
  <si>
    <t>The disconnect of all existing wires join and rerun in dry wall to continue the circuit to the basement.</t>
  </si>
  <si>
    <t>REQ-2022-011031</t>
  </si>
  <si>
    <t>P22-011006 - Line 1</t>
  </si>
  <si>
    <t>Extreme Measures. Additional site measurement services</t>
  </si>
  <si>
    <t>P22-010897 - Line 1</t>
  </si>
  <si>
    <t>Suites 134, 203, 426, 523 restoration</t>
  </si>
  <si>
    <t>Windermere on the Mount - 2022 -  Suite 134, 203, 426, 523 Restoration</t>
  </si>
  <si>
    <t>P22-010630 - Line 1</t>
  </si>
  <si>
    <t>Elevator Sump Pump</t>
  </si>
  <si>
    <t>Barrhaven - 2022 - Elevator Sump Pump</t>
  </si>
  <si>
    <t>P22-010733 - Line 1</t>
  </si>
  <si>
    <t>Exterior Wall Restoration - consulting fees</t>
  </si>
  <si>
    <t>The Westwood - 2022 - Exterior  Wall Restoration</t>
  </si>
  <si>
    <t>P22-010594 - Line 1</t>
  </si>
  <si>
    <t>Roof Membrane Upgrades (O/S INV)</t>
  </si>
  <si>
    <t>Northridge - 2022 - Roof Membrane Upgrades (O/S INV)</t>
  </si>
  <si>
    <t>P22-010999 - Line 1</t>
  </si>
  <si>
    <t>Corridor Reno (O/S INV)</t>
  </si>
  <si>
    <t>The Beechwood - 2022 - Corridor Reno (O/S INV)</t>
  </si>
  <si>
    <t>P22-010860 - Line 1</t>
  </si>
  <si>
    <t>Salon Reno (O/S INV)</t>
  </si>
  <si>
    <t>Bradgate Arms - 2022 - Salon Reno (O/S INV)</t>
  </si>
  <si>
    <t>P22-010913 - Line 1</t>
  </si>
  <si>
    <t>Suite 251 Reno
(O/S INV - continuation from P21-030173)</t>
  </si>
  <si>
    <t>Emilio Ricciardi (Terminated)</t>
  </si>
  <si>
    <t>P22-011265 - Line 1</t>
  </si>
  <si>
    <t>Kilean Lodge  and Maplecrest Parking Lot (asphalt rehabilitation) 50% Kilean and 50% Maplecrest
Kilean Lodge garbage area entrance 100% Kilean</t>
  </si>
  <si>
    <t>Kilean Lodge - 2022 - Parking Lot</t>
  </si>
  <si>
    <t>P22-011259 - Line 1</t>
  </si>
  <si>
    <t>Maplecrest Village and Kilean Lodge Parking Lot (asphalt rehabilitation) 50% Kilean and 50% Maplecrest Village</t>
  </si>
  <si>
    <t>Maplecrest Village - 2022 - Asphalt Paving</t>
  </si>
  <si>
    <t>P22-010968 - Line 1</t>
  </si>
  <si>
    <t>Suite 107 Refresh</t>
  </si>
  <si>
    <t>P22-010906 - Line 1</t>
  </si>
  <si>
    <t>P22-010906 - Line 2</t>
  </si>
  <si>
    <t>P22-010905 - Line 1</t>
  </si>
  <si>
    <t>P22-010905 - Line 2</t>
  </si>
  <si>
    <t>Suite 225 Reno Rent Ready</t>
  </si>
  <si>
    <t>REQ-2022-011085</t>
  </si>
  <si>
    <t>P22-011368 - Line 2</t>
  </si>
  <si>
    <t>Suite PH10 Reno Fridge</t>
  </si>
  <si>
    <t>P22-011368 - Line 3</t>
  </si>
  <si>
    <t>Suite PH10 Reno Paint, Carpet vinyl Plank,</t>
  </si>
  <si>
    <t>P22-011368 - Line 1</t>
  </si>
  <si>
    <t>Suite PH10 Reno Additional Scope</t>
  </si>
  <si>
    <t>REQ-2022-011087</t>
  </si>
  <si>
    <t>P22-011367 - Line 1</t>
  </si>
  <si>
    <t>Suite 418 Reno Paint , Carpet</t>
  </si>
  <si>
    <t>P22-011846 - Line 1</t>
  </si>
  <si>
    <t>P22-011846 - Line 2</t>
  </si>
  <si>
    <t>Suite 108 Reno
Suite Leased</t>
  </si>
  <si>
    <t>REQ-2022-011106</t>
  </si>
  <si>
    <t>REQ-2022-011108</t>
  </si>
  <si>
    <t>P22-010904 - Line 1</t>
  </si>
  <si>
    <t>Suite 421 Reno
Additional Scope</t>
  </si>
  <si>
    <t>P22-010904 - Line 2</t>
  </si>
  <si>
    <t>Suite 421 Reno
Major Renovations</t>
  </si>
  <si>
    <t>P22-010977 - Line 1</t>
  </si>
  <si>
    <t>Suite 2227 SA Refresh (Assisted Living Wing)</t>
  </si>
  <si>
    <t>P22-011004 - Line 1</t>
  </si>
  <si>
    <t>Suite 2-806 Refresh Additional Scope</t>
  </si>
  <si>
    <t>P22-011004 - Line 2</t>
  </si>
  <si>
    <t>suite 2-806 Refresh Patch and Painting</t>
  </si>
  <si>
    <t>P22-010806 - Line 1</t>
  </si>
  <si>
    <t>Suite 2-312 Refresh Patch and Paint</t>
  </si>
  <si>
    <t>P22-011002 - Line 1</t>
  </si>
  <si>
    <t>Suite 2-424 Refresh Patch and Paint</t>
  </si>
  <si>
    <t>P22-011005 - Line 1</t>
  </si>
  <si>
    <t>Suite 2-610 Refresh Patch and Paint</t>
  </si>
  <si>
    <t>P22-010804 - Line 1</t>
  </si>
  <si>
    <t>Suite 2-516 Refresh Patch and Paint</t>
  </si>
  <si>
    <t>P22-010901 - Line 1</t>
  </si>
  <si>
    <t>Drywall repairs - significant number of drywall cracks in hallways above Resident suite Doors (1st Floor)</t>
  </si>
  <si>
    <t>McConachie Gardens - 2022 - Drywall</t>
  </si>
  <si>
    <t>P22-012021 - Line 1</t>
  </si>
  <si>
    <t>P22-011228 - Line 1</t>
  </si>
  <si>
    <t>Suite 339 Reno</t>
  </si>
  <si>
    <t>P22-010903 - Line 1</t>
  </si>
  <si>
    <t>Suite 314 Reno Fridge</t>
  </si>
  <si>
    <t>P22-010903 - Line 3</t>
  </si>
  <si>
    <t>P22-010903 - Line 4</t>
  </si>
  <si>
    <t>Suite 314 Reno Patch/paint, fridge, microwave, bathroom floor, counter top, 1/4 round, ceiling tiles, bathroom exhaust.</t>
  </si>
  <si>
    <t>P22-010903 - Line 2</t>
  </si>
  <si>
    <t>P22-011121 - Line 1</t>
  </si>
  <si>
    <t>Riverside Place - Renovate the Peche Spa Room</t>
  </si>
  <si>
    <t>Riverside Place - 2022 - Renovate 2 SHOWER Rooms</t>
  </si>
  <si>
    <t>P22-011000 - Line 1</t>
  </si>
  <si>
    <t>Combi Oven Connections &amp; Plumbing</t>
  </si>
  <si>
    <t>Glynnwood - 2022 - Kitchen Equipment Connections/Plumbing</t>
  </si>
  <si>
    <t>P22-011472 - Line 2</t>
  </si>
  <si>
    <t>Suite 205 Refresh Paint only</t>
  </si>
  <si>
    <t>P22-011472 - Line 1</t>
  </si>
  <si>
    <t>Suite 205 Refresh
Additional Scope</t>
  </si>
  <si>
    <t>P22-010881 - Line 1</t>
  </si>
  <si>
    <t>Glenwarren, Island Health Funding $249,285
Addition of HVAC into 60 Year old Building. Due to age &amp; designm of building Design/ implementation consultants will need to be engaged to execute this work. 
Approval Letter attached from Island health.</t>
  </si>
  <si>
    <t>Glenwarren - 2022 - Island Health Funding</t>
  </si>
  <si>
    <t>P22-010882 - Line 1</t>
  </si>
  <si>
    <t>P22-010998 - Line 2</t>
  </si>
  <si>
    <t>Suite 620 Reno</t>
  </si>
  <si>
    <t>P22-010998 - Line 1</t>
  </si>
  <si>
    <t>Suite 620 Reno Additional Scope</t>
  </si>
  <si>
    <t>P22-012845 - Line 1</t>
  </si>
  <si>
    <t>Suite 318 Refresh  Additional Scope Remove Call Box</t>
  </si>
  <si>
    <t>P22-012845 - Line 2</t>
  </si>
  <si>
    <t>Suite 318  Refresh Paint</t>
  </si>
  <si>
    <t>P22-012846 - Line 1</t>
  </si>
  <si>
    <t>Suite 215 Refresh Additional Scope
Remove Call Box</t>
  </si>
  <si>
    <t>P22-012846 - Line 2</t>
  </si>
  <si>
    <t>Suite 215 Refresh Paint</t>
  </si>
  <si>
    <t>P22-013501 - Line 1</t>
  </si>
  <si>
    <t>Suite 122  Refresh Additional Scope Remove Call Box</t>
  </si>
  <si>
    <t>P22-013501 - Line 2</t>
  </si>
  <si>
    <t>Suite 122 Refresh Paint</t>
  </si>
  <si>
    <t>P22-011016 - Line 1</t>
  </si>
  <si>
    <t>8 stackables to Replace failed machines. Determination was made to alter purchase to 1 washer and 1 dryer of higher commercial quality to better serve operational laundry needs. 
Stackables will be re evaluated at a later date 2023 moving forward.</t>
  </si>
  <si>
    <t>Laundry - Budgeted</t>
  </si>
  <si>
    <t>Fleetwood Villa - 2022 - Resident Washer/Dryer</t>
  </si>
  <si>
    <t>REQ-2022-011295</t>
  </si>
  <si>
    <t>P22-012797 - Line 1</t>
  </si>
  <si>
    <t>Village on the Ridge - Carpet Replacement.</t>
  </si>
  <si>
    <t>Village on the Ridge - 2022 - Corridor Flooring</t>
  </si>
  <si>
    <t>REQ-2022-011343</t>
  </si>
  <si>
    <t>P22-011157 - Line 1</t>
  </si>
  <si>
    <t>Sewage Pumps (O/S INV)</t>
  </si>
  <si>
    <t>The Village Seniors - 2022 - Sewage Pumps (O/S INV)</t>
  </si>
  <si>
    <t>P22-010940 - Line 1</t>
  </si>
  <si>
    <t>COFFEE MACHINE WATER+ELECTRIC SUPPLY
INSTALL DEDICATED CIRCUIT FOR COFFEE MACHINE</t>
  </si>
  <si>
    <t>The Claremont - 2022 - Coffee Machine Water/Electric (O/S INV)</t>
  </si>
  <si>
    <t>P22-011419 - Line 1</t>
  </si>
  <si>
    <t>Glynnwood Exit Analysis (O/S INV)</t>
  </si>
  <si>
    <t>Glynnwood - 2022 - Fire Exit Analysis (O/S INV)</t>
  </si>
  <si>
    <t>P22-011372 - Line 1</t>
  </si>
  <si>
    <t>Suite 165 Refresh Paint (o/s 2019  Inv)</t>
  </si>
  <si>
    <t>P22-011397 - Line 1</t>
  </si>
  <si>
    <t>- Lifts/slings
Purchase of 2 Bath lifts . Current units are end of life, Safety concern for residents entry In/out of tubs.</t>
  </si>
  <si>
    <t>Hollyburn House - 2022 - Nursing FF&amp;E</t>
  </si>
  <si>
    <t>P22-011098 - Line 1</t>
  </si>
  <si>
    <t>PATIO REPAIRS &amp; COLUMN REMOVAL (O/S INV)</t>
  </si>
  <si>
    <t>The Kensington Oakville - 2022 - Patio Columns (O/S INV)</t>
  </si>
  <si>
    <t>P22-011229 - Line 1</t>
  </si>
  <si>
    <t>Replacement of exterior doors in Laundry Room and Loading area</t>
  </si>
  <si>
    <t>Glynnwood - 2022 - Exterior Laundry Room Doors</t>
  </si>
  <si>
    <t>P22-011349 - Line 1</t>
  </si>
  <si>
    <t>Suite 315 Refresh</t>
  </si>
  <si>
    <t>P22-011468 - Line 2</t>
  </si>
  <si>
    <t>Suite 317 Reno</t>
  </si>
  <si>
    <t>P22-011468 - Line 1</t>
  </si>
  <si>
    <t>Suite 317 Reno Additional Scope</t>
  </si>
  <si>
    <t>REQ-2022-011400</t>
  </si>
  <si>
    <t>P22-011102 - Line 1</t>
  </si>
  <si>
    <t>952-000047
Logitech Rally Mic Pod Extension Cable -
microphone extension cable - 33 ft
1
217.12
217.12
Product</t>
  </si>
  <si>
    <t>P22-011210 - Line 1</t>
  </si>
  <si>
    <t>Suite 502 Reno Additional Scope Medium Studio</t>
  </si>
  <si>
    <t>P22-011210 - Line 2</t>
  </si>
  <si>
    <t>Suite 502 Reno Medium Studio</t>
  </si>
  <si>
    <t>P22-011477 - Line 1</t>
  </si>
  <si>
    <t>P22-011477 - Line 2</t>
  </si>
  <si>
    <t>Suite 508 Reno Medium Studio -- popular size, need a couple more for increasing interest</t>
  </si>
  <si>
    <t>P22-010988 - Line 1</t>
  </si>
  <si>
    <t>Oak Terrace - Boiler Room Combustion Air &amp; Storage Tank</t>
  </si>
  <si>
    <t>Oak Terrace - 2022 - Rata valve &amp; back up</t>
  </si>
  <si>
    <t>REQ-2022-011427</t>
  </si>
  <si>
    <t>P22-011632 - Line 1</t>
  </si>
  <si>
    <t>P22-011632 - Line 2</t>
  </si>
  <si>
    <t>Suite 103 Reno Paint / Carpet /  Valence Living Room Window</t>
  </si>
  <si>
    <t>REQ-2022-011430</t>
  </si>
  <si>
    <t>P22-011537 - Line 1</t>
  </si>
  <si>
    <t>P22-011537 - Line 2</t>
  </si>
  <si>
    <t>Suite 101 Reno Paint / Carpet  - Minor equipment Bathroom and Kitchen</t>
  </si>
  <si>
    <t>REQ-2022-011431</t>
  </si>
  <si>
    <t>P22-011635 - Line 1</t>
  </si>
  <si>
    <t>Suite 428 Refresh Additional Scope</t>
  </si>
  <si>
    <t>P22-011635 - Line 2</t>
  </si>
  <si>
    <t>Suite 428 Refresh Paint</t>
  </si>
  <si>
    <t>REQ-2022-011432</t>
  </si>
  <si>
    <t>P22-011634 - Line 1</t>
  </si>
  <si>
    <t>Suite 307 Refresh Paint</t>
  </si>
  <si>
    <t>REQ-2022-011433</t>
  </si>
  <si>
    <t>P22-011633 - Line 1</t>
  </si>
  <si>
    <t>P22-011633 - Line 2</t>
  </si>
  <si>
    <t>Suite 422 Reno Paint / Carpet</t>
  </si>
  <si>
    <t>REQ-2022-011435</t>
  </si>
  <si>
    <t>P22-011636 - Line 1</t>
  </si>
  <si>
    <t>Suite 503 Refresh Additional Scope</t>
  </si>
  <si>
    <t>P22-011636 - Line 2</t>
  </si>
  <si>
    <t>Suite 503 Refresh Paint</t>
  </si>
  <si>
    <t>REQ-2022-011436</t>
  </si>
  <si>
    <t>P22-012091 - Line 1</t>
  </si>
  <si>
    <t>Suite 403 Refresh Additional Scope</t>
  </si>
  <si>
    <t>P22-012091 - Line 2</t>
  </si>
  <si>
    <t>Suite 403 Refresh Paint</t>
  </si>
  <si>
    <t>Gwen Daly (On Leave)</t>
  </si>
  <si>
    <t>P22-011496 - Line 1</t>
  </si>
  <si>
    <t>Suite 19 Reno Retirement by Westoak which includes labor and supplies</t>
  </si>
  <si>
    <t>Blenheim - 2022 - In-Suite Renovations</t>
  </si>
  <si>
    <t>REQ-2022-011456</t>
  </si>
  <si>
    <t>P22-011198 - Line 1</t>
  </si>
  <si>
    <t>28K93UT#ABA
HP ProBook 450 G8 - 15.6" - Core i5 1135G7 -
8 GB RAM - 256 GB SSD - US
3
1,060.00
3,180.00
EWR Fee
0.95/EA
UK720E</t>
  </si>
  <si>
    <t>P22-011198 - Line 2</t>
  </si>
  <si>
    <t>P22-011198 - Line 3</t>
  </si>
  <si>
    <t>68105
CLICKSAFE UNIV COMBINATION LAPTOP LOCK</t>
  </si>
  <si>
    <t>REQ-2022-011457</t>
  </si>
  <si>
    <t>P22-011106 - Line 1</t>
  </si>
  <si>
    <t>P22-011106 - Line 2</t>
  </si>
  <si>
    <t>28K93UT#ABA
HP ProBook 450 G8 - 15.6" - Core i5 1135G7 -
8 GB RAM - 256 GB SSD - US
10
1,060.00
10,600.00
EWR Fee
0.95/EA</t>
  </si>
  <si>
    <t>P22-011106 - Line 3</t>
  </si>
  <si>
    <t>P22-011331 - Line 1</t>
  </si>
  <si>
    <t>Elevator modernizations (2021) - Carry over cost on cathodic protection</t>
  </si>
  <si>
    <t>Whitecliff - 2022 - Elevator carry over cost, cathodic protection</t>
  </si>
  <si>
    <t>P22-011411 - Line 2</t>
  </si>
  <si>
    <t>Suite 201 Villa Reno 
IT IS RENTED FOR JUNE 11</t>
  </si>
  <si>
    <t>P22-011411 - Line 1</t>
  </si>
  <si>
    <t>Suite 201 Villa Reno Additional Scope</t>
  </si>
  <si>
    <t>REQ-2022-011526</t>
  </si>
  <si>
    <t>P22-011185 - Line 1</t>
  </si>
  <si>
    <t>CDW Quote MTSK102
Glynwood additional Verkada Cameras</t>
  </si>
  <si>
    <t>P22-011497 - Line 1</t>
  </si>
  <si>
    <t>P22-011497 - Line 2</t>
  </si>
  <si>
    <t>P22-011498 - Line 2</t>
  </si>
  <si>
    <t>P22-011498 - Line 1</t>
  </si>
  <si>
    <t>P22-011670 - Line 1</t>
  </si>
  <si>
    <t>P22-011670 - Line 2</t>
  </si>
  <si>
    <t>Suite 315 Reno Paint 2coats and repair carpet</t>
  </si>
  <si>
    <t>P22-011473 - Line 2</t>
  </si>
  <si>
    <t>Suite 337 Refresh Paint</t>
  </si>
  <si>
    <t>P22-011473 - Line 1</t>
  </si>
  <si>
    <t>Suite 337 Refresh Additional Scope</t>
  </si>
  <si>
    <t>P22-011475 - Line 1</t>
  </si>
  <si>
    <t>Suite 203 Reno</t>
  </si>
  <si>
    <t>P22-011474 - Line 1</t>
  </si>
  <si>
    <t>P22-011476 - Line 1</t>
  </si>
  <si>
    <t>REQ-2022-011579</t>
  </si>
  <si>
    <t>REQ-2022-011580</t>
  </si>
  <si>
    <t>REQ-2022-011594</t>
  </si>
  <si>
    <t>P22-011981 - Line 1</t>
  </si>
  <si>
    <t>The Beechwood - Signage - taxes from signage that was invoiced last year. Signage was installed and completed this year.</t>
  </si>
  <si>
    <t>The Beechwood - 2022 - Signage, Electrical</t>
  </si>
  <si>
    <t>REQ-2022-011595</t>
  </si>
  <si>
    <t>P22-011988 - Line 1</t>
  </si>
  <si>
    <t>The Beechwood - Electrical Hookup of the signage from Electrician</t>
  </si>
  <si>
    <t>P22-011257 - Line 1</t>
  </si>
  <si>
    <t>Repair to existing commercial washing machine - replacement cost ++</t>
  </si>
  <si>
    <t>King Gardens - 2022 - Washing Machine Repair</t>
  </si>
  <si>
    <t>REQ-2022-011606</t>
  </si>
  <si>
    <t>REQ-2022-011617</t>
  </si>
  <si>
    <t>P22-011644 - Line 1</t>
  </si>
  <si>
    <t>Desktop/Peer Review of Existing Geotechnical Report and Hydrogeological Report</t>
  </si>
  <si>
    <t>P22-011227 - Line 1</t>
  </si>
  <si>
    <t>Suite D1 Refresh</t>
  </si>
  <si>
    <t>REQ-2022-011645</t>
  </si>
  <si>
    <t>P22-011491 - Line 1</t>
  </si>
  <si>
    <t>Removal of Existing Flood damaged floors. Abatement of Hazmat with in existing, supply and install LVP flooring and RE&amp;RE of 3 toilets. 
Flood result from burst pipe
1 Quote obtained as contractor already mobilized on site carrying out "B wing Repairs"</t>
  </si>
  <si>
    <t>Sandringham - 2022 - Basement Floors</t>
  </si>
  <si>
    <t>P22-011471 - Line 1</t>
  </si>
  <si>
    <t>Suite 125B Refresh Fridge</t>
  </si>
  <si>
    <t>P22-011471 - Line 2</t>
  </si>
  <si>
    <t>Suite 125B Refresh Paint and replacement of fridge</t>
  </si>
  <si>
    <t>REQ-2022-011670</t>
  </si>
  <si>
    <t>P22-011334 - Line 1</t>
  </si>
  <si>
    <t>Summit Place - Extra Costs to work around Asbestos.</t>
  </si>
  <si>
    <t>P22-011375 - Line 1</t>
  </si>
  <si>
    <t>Riverbend Place - Cambro Cart</t>
  </si>
  <si>
    <t>Riverbend Place - 2022 - Kitchen FF&amp;E</t>
  </si>
  <si>
    <t>REQ-2022-011680</t>
  </si>
  <si>
    <t>P22-011423 - Line 2</t>
  </si>
  <si>
    <t>Suite 616 Reno Fridge</t>
  </si>
  <si>
    <t>P22-011423 - Line 1</t>
  </si>
  <si>
    <t>Suite 616 Reno Additional Scope</t>
  </si>
  <si>
    <t>P22-011423 - Line 3</t>
  </si>
  <si>
    <t>Suite 616 Reno</t>
  </si>
  <si>
    <t>REQ-2022-011681</t>
  </si>
  <si>
    <t>REQ-2022-011682</t>
  </si>
  <si>
    <t>P22-011950 - Line 1</t>
  </si>
  <si>
    <t>Columbia Forest - Failed Compressor #3 on AHU #1. Compressor 3 refrigerant is burned.</t>
  </si>
  <si>
    <t>Columbia Forest - 2022 - AC Compressor #3</t>
  </si>
  <si>
    <t>REQ-2022-011702</t>
  </si>
  <si>
    <t>P22-012018 - Line 1</t>
  </si>
  <si>
    <t>Westney Gardens  2022- Exterior landscaping planting - increase plants / shrubs greenery  . More 4 yrs</t>
  </si>
  <si>
    <t>Westney Gardens - 2022 - Exterior Landscaping  Design Study</t>
  </si>
  <si>
    <t>REQ-2022-011704</t>
  </si>
  <si>
    <t>P22-011562 - Line 1</t>
  </si>
  <si>
    <t>Urgent replacement of failed domestic hot water heater serving kitchen</t>
  </si>
  <si>
    <t>Holyrood Manor - 2022 - kitchen DHW heater replacement</t>
  </si>
  <si>
    <t>P22-011311 - Line 1</t>
  </si>
  <si>
    <t>Riverside Place - Laundry Exhaust</t>
  </si>
  <si>
    <t>Riverside Place - 2022 - Laundry Exhaust (TSSA Problem )</t>
  </si>
  <si>
    <t>P22-011489 - Line 1</t>
  </si>
  <si>
    <t>O/S 2019 Invoice from Bradgate Arms interior renovations.</t>
  </si>
  <si>
    <t>Bradgate Arms - 2022 - Misc. Amenity Upgrades (O/S INV)</t>
  </si>
  <si>
    <t>P22-011426 - Line 1</t>
  </si>
  <si>
    <t>Roof Membrane Upgrades</t>
  </si>
  <si>
    <t>Stirling Heights - 2022 - Roof Membrane Upgrades</t>
  </si>
  <si>
    <t>P22-011287 - Line 1</t>
  </si>
  <si>
    <t>Unity quote UT S319296
Kilean Lodge Panasonic Phone System</t>
  </si>
  <si>
    <t>Kilean Lodge Phone System - 2022</t>
  </si>
  <si>
    <t>REQ-2022-011721</t>
  </si>
  <si>
    <t>REQ-2022-011722</t>
  </si>
  <si>
    <t>REQ-2022-011723</t>
  </si>
  <si>
    <t>P22-011643 - Line 1</t>
  </si>
  <si>
    <t>Hydrogeological Report</t>
  </si>
  <si>
    <t>REQ-2022-011724</t>
  </si>
  <si>
    <t>P22-012119 - Line 2</t>
  </si>
  <si>
    <t>Suite 1101 Refresh</t>
  </si>
  <si>
    <t>P22-012119 - Line 1</t>
  </si>
  <si>
    <t>Suite 1101 Refresh Additional Scope</t>
  </si>
  <si>
    <t>Crystal Willis</t>
  </si>
  <si>
    <t>P22-011488 - Line 2</t>
  </si>
  <si>
    <t>Suite 25 Reno</t>
  </si>
  <si>
    <t>P22-011488 - Line 1</t>
  </si>
  <si>
    <t>Suite 25 Reno Additional Scope</t>
  </si>
  <si>
    <t>REQ-2022-011733</t>
  </si>
  <si>
    <t>Prince of Wales - 2022- 2nd Corridor painting</t>
  </si>
  <si>
    <t>LE3049 HCN-Revera Lessee (Heritage Lodge) LP</t>
  </si>
  <si>
    <t>P22-011302 - Line 1</t>
  </si>
  <si>
    <t>Heritage Lodge - 2022- Washer machine replacement x 2 . More 5 yrs  Note both machines at end of life ( tubs rusted leaking  )</t>
  </si>
  <si>
    <t>Heritage Lodge - 2022- Washer machine replacement x 2</t>
  </si>
  <si>
    <t>P22-011388 - Line 1</t>
  </si>
  <si>
    <t>Parts replacement required on RTU#1 RTU#2 and RTU#3 (control board, tubing, flame sensors &amp; ignitors)</t>
  </si>
  <si>
    <t>Rayoak - 2022 - RTU Repairs</t>
  </si>
  <si>
    <t>REQ-2022-011743</t>
  </si>
  <si>
    <t>P22-011413 - Line 1</t>
  </si>
  <si>
    <t>Mackenzie Place - Replacement of Laundry Room Washers and dryers</t>
  </si>
  <si>
    <t>Mackenzie Place - 2022 - Laundry FF&amp;E</t>
  </si>
  <si>
    <t>P22-011514 - Line 1</t>
  </si>
  <si>
    <t>Suite 1-420 Refresh Patch and Paint</t>
  </si>
  <si>
    <t>P22-011500 - Line 2</t>
  </si>
  <si>
    <t>Reno 511 Reno  Paint and Carpet Suite 511 - Leased</t>
  </si>
  <si>
    <t>P22-011500 - Line 1</t>
  </si>
  <si>
    <t>Suite 511 Reno Additional Scope</t>
  </si>
  <si>
    <t>REQ-2022-011765</t>
  </si>
  <si>
    <t>P22-011412 - Line 1</t>
  </si>
  <si>
    <t>Suite Refresh 2209 AL  Wing  
Leased Move in June 15 2022</t>
  </si>
  <si>
    <t>P22-011478 - Line 1</t>
  </si>
  <si>
    <t>Landmark - 2022 - Major Roof Anchor load test . More 5 yrs</t>
  </si>
  <si>
    <t>Landmark - 2022 - Major Roof Anchor load test</t>
  </si>
  <si>
    <t>P22-011447 - Line 1</t>
  </si>
  <si>
    <t>Colonel By - 2022 - Boiler #1 Bearing relief Valve replacement . more 8 yrs</t>
  </si>
  <si>
    <t>Colonel By - 2022 - Boiler #1 Bearing relief Valve replacement</t>
  </si>
  <si>
    <t>Windsor - 2022 - Section Roof replacement (Storm Loss)</t>
  </si>
  <si>
    <t>P22-011345 - Line 1</t>
  </si>
  <si>
    <t>Kennedy - 2022 - Carrier Flow switch replacement . More 10 yrs</t>
  </si>
  <si>
    <t>Kennedy - 2022 - Carrier Flow switch replacement</t>
  </si>
  <si>
    <t>P22-011499 - Line 2</t>
  </si>
  <si>
    <t>Suite 344 Reno Fridge</t>
  </si>
  <si>
    <t>P22-011499 - Line 4</t>
  </si>
  <si>
    <t>Suite 344 Reno Microwave</t>
  </si>
  <si>
    <t>P22-011499 - Line 3</t>
  </si>
  <si>
    <t>Suite 344 Reno</t>
  </si>
  <si>
    <t>P22-011499 - Line 1</t>
  </si>
  <si>
    <t>Suite 344 Reno Additional Scope</t>
  </si>
  <si>
    <t>REQ-2022-011818</t>
  </si>
  <si>
    <t>P22-012635 - Line 1</t>
  </si>
  <si>
    <t>Suite 421 Refresh Paint for new resident</t>
  </si>
  <si>
    <t>P22-012085 - Line 1</t>
  </si>
  <si>
    <t>Suite 230 Reno Carpet in only Bedroom</t>
  </si>
  <si>
    <t>P22-012020 - Line 2</t>
  </si>
  <si>
    <t>Suite 136 Reno Carpet replacement</t>
  </si>
  <si>
    <t>P22-012020 - Line 1</t>
  </si>
  <si>
    <t>P22-012019 - Line 2</t>
  </si>
  <si>
    <t>Suite 214 Reno remove, replace and install carpet and install LVP in front entrance</t>
  </si>
  <si>
    <t>P22-012019 - Line 1</t>
  </si>
  <si>
    <t>Suite 214 Reno Additional Scope</t>
  </si>
  <si>
    <t>REQ-2022-011825</t>
  </si>
  <si>
    <t>P22-012080 - Line 2</t>
  </si>
  <si>
    <t>Suite 530 Reno</t>
  </si>
  <si>
    <t>P22-012080 - Line 1</t>
  </si>
  <si>
    <t>Suite 530 Reno Additional Scope</t>
  </si>
  <si>
    <t>REQ-2022-011826</t>
  </si>
  <si>
    <t>Jason McKay</t>
  </si>
  <si>
    <t>P22-011671 - Line 1</t>
  </si>
  <si>
    <t>Suite 314 Reno</t>
  </si>
  <si>
    <t>Maplecrest Village - 2022 - In-Suite Renovations</t>
  </si>
  <si>
    <t>P22-012079 - Line 2</t>
  </si>
  <si>
    <t>Suite 224 Reno Paint &amp; Bathroom</t>
  </si>
  <si>
    <t>P22-012079 - Line 1</t>
  </si>
  <si>
    <t>REQ-2022-011831</t>
  </si>
  <si>
    <t>P22-012081 - Line 2</t>
  </si>
  <si>
    <t>Suite 303 Reno Paint</t>
  </si>
  <si>
    <t>P22-012081 - Line 1</t>
  </si>
  <si>
    <t>Suite 303 Reno Additional Scope
Carpet</t>
  </si>
  <si>
    <t>10164 Heartwood History</t>
  </si>
  <si>
    <t>REQ-2022-011838</t>
  </si>
  <si>
    <t>P22-012302 - Line 1</t>
  </si>
  <si>
    <t>Heartwood - Asbestos Abatement - Insuite Electrical Upgrades (Portable Units)</t>
  </si>
  <si>
    <t>P22-011443 - Line 1</t>
  </si>
  <si>
    <t>Riverbend Place - Replacement of 2 Gazebos</t>
  </si>
  <si>
    <t>Riverbend Place - 2022 - Gazebos</t>
  </si>
  <si>
    <t>P22-011885 - Line 1</t>
  </si>
  <si>
    <t>The Kensington Oakville - R-plan required for encroachment approval from the city of Oakville for canopy signage update</t>
  </si>
  <si>
    <t>REQ-2022-011863</t>
  </si>
  <si>
    <t>P22-011702 - Line 1</t>
  </si>
  <si>
    <t>Suite 325 Reno Paint only, Toilet, Caulking for suite 325 - suite reservation confirmed</t>
  </si>
  <si>
    <t>Cheryl Chalifour</t>
  </si>
  <si>
    <t>P22-012451 - Line 2</t>
  </si>
  <si>
    <t>Suite 101 Reno replacement flooring in kitchen and bathroom</t>
  </si>
  <si>
    <t>P22-012451 - Line 1</t>
  </si>
  <si>
    <t>P22-011599 - Line 1</t>
  </si>
  <si>
    <t>Windsor - 2022- Generator upgrades to Fuel system . Urgent work .More 10 yrs</t>
  </si>
  <si>
    <t>Windsor - 2022- Generator upgrades to Fuel system</t>
  </si>
  <si>
    <t>P22-011677 - Line 1</t>
  </si>
  <si>
    <t>Carling View -  Request is for the power connection for the  3 x tubs purchased in 2021 - P21-041224  .</t>
  </si>
  <si>
    <t>Carlingview - 2022 - Tubs</t>
  </si>
  <si>
    <t>P22-011587 - Line 1</t>
  </si>
  <si>
    <t>Supply and install new burner on Engineered Air MUA.  Current burner has failed and is beyond life expectancy.</t>
  </si>
  <si>
    <t>Kilean Lodge - 2022 - New Burner on MUA</t>
  </si>
  <si>
    <t>REQ-2022-011937</t>
  </si>
  <si>
    <t>P22-011470 - Line 1</t>
  </si>
  <si>
    <t>To have Solucore provide an elevator maintenance inspection report and to meet Otis Elevator on site to deal with overdue deficiencies that form part of the maintenance agreement with Otis.</t>
  </si>
  <si>
    <t>Maplecrest Village - 2022 - Elevator (Solucore)</t>
  </si>
  <si>
    <t>P22-011507 - Line 1</t>
  </si>
  <si>
    <t>To replace the current failed 15 year old front entrance door operator. The door is too heavy for the residents to open without the automatic opener.</t>
  </si>
  <si>
    <t>Briarfield Gardens - 2022 - Access/Security (Door Operator)</t>
  </si>
  <si>
    <t>P22-011464 - Line 1</t>
  </si>
  <si>
    <t>To replace the failed 15 year old chiller oil pump that operates the AC for the home.</t>
  </si>
  <si>
    <t>Birkdale - 2022 - Chiller (Oil Pump)</t>
  </si>
  <si>
    <t>P22-011501 - Line 1</t>
  </si>
  <si>
    <t>Suite 343 Refresh</t>
  </si>
  <si>
    <t>P22-012807 - Line 1</t>
  </si>
  <si>
    <t>To replace the current failed 15 year old Kitchen Office AC unit.</t>
  </si>
  <si>
    <t>The Beechwood - 2022 - HVAC (Kitchen AC)</t>
  </si>
  <si>
    <t>REQ-2022-011948</t>
  </si>
  <si>
    <t>P22-014117 - Line 1</t>
  </si>
  <si>
    <t>Trillium Court - Replace Elevators 1 &amp; 2</t>
  </si>
  <si>
    <t>REQ-2022-011950</t>
  </si>
  <si>
    <t>P22-011502 - Line 1</t>
  </si>
  <si>
    <t>Suite 618 Reno Suite Now Leased</t>
  </si>
  <si>
    <t>P22-011859 - Line 1</t>
  </si>
  <si>
    <t>Oak Terrace - Installation of ductless split in kitchen</t>
  </si>
  <si>
    <t>Oak Terrace - 2022 - A/C for Kitchen</t>
  </si>
  <si>
    <t>P22-011862 - Line 1</t>
  </si>
  <si>
    <t>Baywoods Place - Shelving</t>
  </si>
  <si>
    <t>Baywoods Place- 2022 -  Kitchen FF&amp;E (Stand Mixer)</t>
  </si>
  <si>
    <t>REQ-2022-011973</t>
  </si>
  <si>
    <t>P22-011654 - Line 1</t>
  </si>
  <si>
    <t>Traffic Impact Study and Functional Circulation Review for SPA</t>
  </si>
  <si>
    <t>P22-011624 - Line 1</t>
  </si>
  <si>
    <t>Kennedy - 2022- Roof chiller strainer Replacement. More 10 yrs</t>
  </si>
  <si>
    <t>Kennedy - 2022- Roof chiller strainer Replacement</t>
  </si>
  <si>
    <t>P22-011700 - Line 1</t>
  </si>
  <si>
    <t>Landmark -2022- Kitchen Exhaust - Replace failed parts .More 15 yrs Urgent work .</t>
  </si>
  <si>
    <t>Landmark -2022- Kitchen Exhaust</t>
  </si>
  <si>
    <t>REQ-2022-012004</t>
  </si>
  <si>
    <t>Telfer Place - 2022 - Electrical</t>
  </si>
  <si>
    <t>P22-011739 - Line 1</t>
  </si>
  <si>
    <t>Hunt Club - 2022- DHW gas valve replacement. More 10 yrs</t>
  </si>
  <si>
    <t>Hunt Club - 2022- DHW gas valve replacement</t>
  </si>
  <si>
    <t>Elginwood - 2022- Hydrant Overhaul</t>
  </si>
  <si>
    <t>P22-012078 - Line 1</t>
  </si>
  <si>
    <t>P22-012078 - Line 2</t>
  </si>
  <si>
    <t>P22-011687 - Line 1</t>
  </si>
  <si>
    <t>P22-011687 - Line 2</t>
  </si>
  <si>
    <t>Suite 1-217 Reno</t>
  </si>
  <si>
    <t>REQ-2022-012056</t>
  </si>
  <si>
    <t>P22-012043 - Line 1</t>
  </si>
  <si>
    <t>Floodline Study Stage 1: Background Review &amp; Terms of Reference</t>
  </si>
  <si>
    <t>Pre-Dev Sumac Lodge Redev</t>
  </si>
  <si>
    <t>Athena Aird</t>
  </si>
  <si>
    <t>P22-012684 - Line 1</t>
  </si>
  <si>
    <t>Suite 323 Reno Capital for Bathroom Flooring for Suite 323</t>
  </si>
  <si>
    <t>Iler Lodge - 2022 - In-Suite Renovations</t>
  </si>
  <si>
    <t>REQ-2022-012060</t>
  </si>
  <si>
    <t>P22-012042 - Line 1</t>
  </si>
  <si>
    <t>Environmental Impact Study</t>
  </si>
  <si>
    <t>P22-011887 - Line 1</t>
  </si>
  <si>
    <t>Model Suite Furniture</t>
  </si>
  <si>
    <t>Appleby Place - 2022 - Model Suite 1 BedRoom</t>
  </si>
  <si>
    <t>P22-011884 - Line 1</t>
  </si>
  <si>
    <t>To replace the current failed 15 year old sewage pump. Need asap to pump sewage up to the street.</t>
  </si>
  <si>
    <t>Birkdale - 2022 - Plumbing (Sewage Pumps)</t>
  </si>
  <si>
    <t>P22-011651 - Line 1</t>
  </si>
  <si>
    <t>To replace the current failed 20 resident room window AC units with new.</t>
  </si>
  <si>
    <t>Trafalgar Lodge - 2022 - Window  AC Unit</t>
  </si>
  <si>
    <t>P22-011652 - Line 1</t>
  </si>
  <si>
    <t>To replace the current failed 20 year old Butterfly isolation valves because we cannot turn the AC on from the heating cycle.</t>
  </si>
  <si>
    <t>The Kensington Oakville - 2022 - Chiller (Isolation Valves)</t>
  </si>
  <si>
    <t>P22-011886 - Line 1</t>
  </si>
  <si>
    <t>To replace the 30 year old sliding front entrance door due to it has long reached its life expectancy. Constantly jamming up with mounting service calls.</t>
  </si>
  <si>
    <t>Appleby Place - 2022 - Access/Security (Front Door)</t>
  </si>
  <si>
    <t>REQ-2022-012082</t>
  </si>
  <si>
    <t>P22-012738 - Line 1</t>
  </si>
  <si>
    <t>To replace key operating components on the elevator so that it meets the TSSA guidelines and related inspection thereafter.</t>
  </si>
  <si>
    <t>Greenway - 2022 - Elevator (TSSA)</t>
  </si>
  <si>
    <t>P22-011703 - Line 1</t>
  </si>
  <si>
    <t>Suite 5 Reno Additional Scope</t>
  </si>
  <si>
    <t>P22-011703 - Line 2</t>
  </si>
  <si>
    <t>Suite 5 Reno</t>
  </si>
  <si>
    <t>REQ-2022-012090</t>
  </si>
  <si>
    <t>P22-013100 - Line 2</t>
  </si>
  <si>
    <t>FF&amp;E Liquidation moving services 1064</t>
  </si>
  <si>
    <t>P22-013100 - Line 3</t>
  </si>
  <si>
    <t>FF&amp;E Liquidation moving services 1065</t>
  </si>
  <si>
    <t>P22-013100 - Line 1</t>
  </si>
  <si>
    <t>FF&amp;E Liquidation moving services Invoice 1063</t>
  </si>
  <si>
    <t>P22-011974 - Line 1</t>
  </si>
  <si>
    <t>30062 - Exterior  Repairs. 
Replacement of 600 LF of exterior Fascia, &amp; metal capping / coping.</t>
  </si>
  <si>
    <t>Holyrood Manor - 2022 - Exterior</t>
  </si>
  <si>
    <t>REQ-2022-012092</t>
  </si>
  <si>
    <t>P22-013138 - Line 1</t>
  </si>
  <si>
    <t>FF&amp;E Liquidation services Invoice 1066</t>
  </si>
  <si>
    <t>P22-011874 - Line 1</t>
  </si>
  <si>
    <t>The Wellington - 2022 - Washer/Dryer Combo Replacement - The Washer/Dryer stopped working completely and cannot be repaired. Located on the 2th floor. The age of asset is approx 14yrs. In addition, the electrical outlet requires and upgrade to be compatible with new unit.</t>
  </si>
  <si>
    <t>P22-011875 - Line 1</t>
  </si>
  <si>
    <t>P22-012300 - Line 1</t>
  </si>
  <si>
    <t>Beacon Hill - 2022 - Lifts and Beds - 21 beds approxe 25yrs, and 4 lifts at end of lift based on the Arjo PM reports. Approx 17yrs old. This is funded and approved by the WRHA. Please ensure Jason Chester is added as an approver.</t>
  </si>
  <si>
    <t>P22-012299 - Line 1</t>
  </si>
  <si>
    <t>P22-012301 - Line 1</t>
  </si>
  <si>
    <t>Charleswood - 2022 - Bed Replacements - Replaceing 26 beds approx 25yrs old. The project is funded by the WRHA and is approved by Jason Chester. Please ensure Jason is added to the approval.</t>
  </si>
  <si>
    <t>REQ-2022-012107</t>
  </si>
  <si>
    <t>P22-012940 - Line 1</t>
  </si>
  <si>
    <t>PK boiler #1 is having intermittent burner lockouts. Inspection discovered significant cracks in burner housing. Requires replacement with OEM parts.</t>
  </si>
  <si>
    <t>Chateau Renoir - 2022 - burner replacement, PK boiler #1</t>
  </si>
  <si>
    <t>REQ-2022-012124</t>
  </si>
  <si>
    <t>Building Repairs</t>
  </si>
  <si>
    <t>P22-012279 - Line 1</t>
  </si>
  <si>
    <t>Suite 328 Refresh
Paint</t>
  </si>
  <si>
    <t>P22-011698 - Line 1</t>
  </si>
  <si>
    <t>These balconies are currently closed because of the unsafe conditions of the handrails.  Full replacement needed. Current handrails are 10+ years old.</t>
  </si>
  <si>
    <t>The Meadows - 2022 - Balcony Replacement</t>
  </si>
  <si>
    <t>P22-012476 - Line 1</t>
  </si>
  <si>
    <t>Suite 241 Reno Full Reno</t>
  </si>
  <si>
    <t>P22-012448 - Line 1</t>
  </si>
  <si>
    <t>Suite 425 Reno Fridge</t>
  </si>
  <si>
    <t>P22-012448 - Line 3</t>
  </si>
  <si>
    <t>Suite 425 Reno paint, trim, thermo, shower fixture</t>
  </si>
  <si>
    <t>P22-012448 - Line 2</t>
  </si>
  <si>
    <t>P22-011786 - Line 1</t>
  </si>
  <si>
    <t>The Bentley Regina - 2022 - Kitchen MUA Repair. Requesting Contingency funds to remove and replace the M­Trac main control for the Kitchen Eng Air MUA unit. Existing board is intermittent and giving false codes and lock outs. Age of unit is approx 19yrs old.</t>
  </si>
  <si>
    <t>The Bentley Regina - 2022 - Kitchen MUA Repair</t>
  </si>
  <si>
    <t>P22-012356 - Line 1</t>
  </si>
  <si>
    <t>Steamer for kitchen</t>
  </si>
  <si>
    <t>River Ridge - 2022 - Kitchen FF&amp;E (Steamer)</t>
  </si>
  <si>
    <t>P22-012198 - Line 2</t>
  </si>
  <si>
    <t>P22-012198 - Line 1</t>
  </si>
  <si>
    <t>Suite 237 Reno Additional Scope</t>
  </si>
  <si>
    <t>P22-012077 - Line 1</t>
  </si>
  <si>
    <t>Suite 208 Reno Additional Scope for Painting 10Ft Ceilings</t>
  </si>
  <si>
    <t>P22-012077 - Line 2</t>
  </si>
  <si>
    <t>Suite 208 Reno 
Paint Suite and Replace Carpet in Bedroom, Interior Door</t>
  </si>
  <si>
    <t>P22-012076 - Line 2</t>
  </si>
  <si>
    <t>P22-012076 - Line 1</t>
  </si>
  <si>
    <t>Suite 135 Reno Additional Scope</t>
  </si>
  <si>
    <t>P22-011972 - Line 1</t>
  </si>
  <si>
    <t>This unit is currently not providing AC to the Tower corridors. 10+ years old.</t>
  </si>
  <si>
    <t>Telfer Place - 2022 - Tower MUA10 Rebuild</t>
  </si>
  <si>
    <t>REQ-2022-012192</t>
  </si>
  <si>
    <t>P22-011969 - Line 1</t>
  </si>
  <si>
    <t>The Village Seniors - Elevator Repairs. The elevator broke down on April 27th.</t>
  </si>
  <si>
    <t>The Village Seniors - 2022 - Elevator Invoice</t>
  </si>
  <si>
    <t>REQ-2022-012193</t>
  </si>
  <si>
    <t>P22-011973 - Line 1</t>
  </si>
  <si>
    <t>Oak Terrace - Lighting in Dining room</t>
  </si>
  <si>
    <t>Oak Terrace - 2022 - Lighting in Dining Room (Funded)</t>
  </si>
  <si>
    <t>REQ-2022-012195</t>
  </si>
  <si>
    <t>P22-011831 - Line 1</t>
  </si>
  <si>
    <t>Travel
In City Travel
$65.00
+BC PST, GST
1 $65.00
Labor
Onsite Labor per hour
$95.00
+BC PST, GST
3 $285.00</t>
  </si>
  <si>
    <t>REQ-2022-012197</t>
  </si>
  <si>
    <t>Riverside Place - 2022 - Fire Damage (Additional Invoice)</t>
  </si>
  <si>
    <t>P22-011872 - Line 1</t>
  </si>
  <si>
    <t>Briargate - 2022 - Sara system upgrade . Replace Sara system software . Urgent work more 10 yrs</t>
  </si>
  <si>
    <t>Briargate - 2022 - Sara system upgrade</t>
  </si>
  <si>
    <t>P22-011873 - Line 1</t>
  </si>
  <si>
    <t>Lynwood - 2022- Domestic  Backflow Preventer . Urgent work.. site currently doesn't have one ..City code requires a BF on domestic water . New installation</t>
  </si>
  <si>
    <t>Lynwood - 2022- Domestic  Backflow Preventer</t>
  </si>
  <si>
    <t>REQ-2022-012252</t>
  </si>
  <si>
    <t>P22-012088 - Line 1</t>
  </si>
  <si>
    <t>To replace the current failed 20 year old elevator starter motor. The elevator is currently down.</t>
  </si>
  <si>
    <t>Trafalgar Lodge - 2022 - Elevator ( starter motor)</t>
  </si>
  <si>
    <t>P22-012075 - Line 2</t>
  </si>
  <si>
    <t>Suite 166 Reno</t>
  </si>
  <si>
    <t>P22-012075 - Line 1</t>
  </si>
  <si>
    <t>Suite 166 Reno Additional Scope</t>
  </si>
  <si>
    <t>P22-011968 - Line 1</t>
  </si>
  <si>
    <t>Phase 1 - Design: Upgrade to HVAC Duct Systems on A and C Wings</t>
  </si>
  <si>
    <t>P22-012032 - Line 1</t>
  </si>
  <si>
    <t>Emergency Bulk Purchase of Electrical Parts</t>
  </si>
  <si>
    <t>P22-011959 - Line 1</t>
  </si>
  <si>
    <t>Valley Stream - 2022 - PH 1 Cladding EIFS   / Stone  - Create scope /  tender package,  bidding out stone repairs in 2022  . More 10 yrs</t>
  </si>
  <si>
    <t>Valley Stream - 2022 - Building Envelope</t>
  </si>
  <si>
    <t>P22-012037 - Line 1</t>
  </si>
  <si>
    <t>Light Replacements: Floors 5 and 6 Spa Rooms; Elevator Room, Exterior and Signage Lights</t>
  </si>
  <si>
    <t>Karen Thomas</t>
  </si>
  <si>
    <t>P22-012074 - Line 1</t>
  </si>
  <si>
    <t>P22-012073 - Line 1</t>
  </si>
  <si>
    <t>Suite 528 Reno</t>
  </si>
  <si>
    <t>P22-011889 - Line 1</t>
  </si>
  <si>
    <t>Suite 224 Refresh</t>
  </si>
  <si>
    <t>REQ-2022-012314</t>
  </si>
  <si>
    <t>P22-012098 - Line 2</t>
  </si>
  <si>
    <t>Suite 315 Refresh Paint</t>
  </si>
  <si>
    <t>P22-012098 - Line 1</t>
  </si>
  <si>
    <t>Suite 315 Refresh Additional Scope</t>
  </si>
  <si>
    <t>REQ-2022-012316</t>
  </si>
  <si>
    <t>P22-012099 - Line 1</t>
  </si>
  <si>
    <t>Suite 415 Reno Paint, Carpet and Lights</t>
  </si>
  <si>
    <t>Tim Eveleigh</t>
  </si>
  <si>
    <t>P22-012196 - Line 1</t>
  </si>
  <si>
    <t>P22-012196 - Line 2</t>
  </si>
  <si>
    <t>Suite 710 Reno</t>
  </si>
  <si>
    <t>REQ-2022-012350</t>
  </si>
  <si>
    <t>P22-012100 - Line 2</t>
  </si>
  <si>
    <t>Suite 614 Reno  Paint and Carpet</t>
  </si>
  <si>
    <t>P22-012100 - Line 1</t>
  </si>
  <si>
    <t>Suite 614 Reno Additional Scope</t>
  </si>
  <si>
    <t>P22-012017 - Line 1</t>
  </si>
  <si>
    <t>Prince of wales - 2022- Domestic Backflow Preventer - Urgent work .Currently the site doesn't have one City code requires BF .</t>
  </si>
  <si>
    <t>Prince of wales - 2022- Domestic Backflow Preventer</t>
  </si>
  <si>
    <t>P22-012013 - Line 1</t>
  </si>
  <si>
    <t>Fire system /sprinkler deficiency repairs from April 2022 inspection.
50 Year old Building.</t>
  </si>
  <si>
    <t>James Bay-2022-Fire system Deficiency Repairs</t>
  </si>
  <si>
    <t>P22-012013 - Line 2</t>
  </si>
  <si>
    <t>P22-012034 - Line 1</t>
  </si>
  <si>
    <t>Courtyard Pond liner and pump Replacement, bridge and handrail Repairs, Paving of pathway&amp; addition of benches to improve resident experience.</t>
  </si>
  <si>
    <t>Fleetwood Villa - 2022 - Landscaping</t>
  </si>
  <si>
    <t>P22-012035 - Line 1</t>
  </si>
  <si>
    <t>P22-012033 - Line 1</t>
  </si>
  <si>
    <t>P22-012015 - Line 1</t>
  </si>
  <si>
    <t>Curb and rounded planter Repairs in Parking Lot. Additional Fence repairs within Parking lot area &amp; Sprinkler system improvements.</t>
  </si>
  <si>
    <t>P22-012016 - Line 1</t>
  </si>
  <si>
    <t>P22-012014 - Line 1</t>
  </si>
  <si>
    <t>P22-012358 - Line 1</t>
  </si>
  <si>
    <t>10729 - Replace obsolete Jace controller on BAS system
Increase to budget required due to part cost increases.</t>
  </si>
  <si>
    <t>The Heartland - 2022 - BAS Controller</t>
  </si>
  <si>
    <t>REQ-2022-012378</t>
  </si>
  <si>
    <t>The Westwood - 2022 - Kitchen FF&amp;E (Ice Machine)</t>
  </si>
  <si>
    <t>REQ-2022-012381</t>
  </si>
  <si>
    <t>REQ-2022-012384</t>
  </si>
  <si>
    <t>P22-011961 - Line 1</t>
  </si>
  <si>
    <t>To replace the failed 25 year old elevator gland valve that is leaking quote badly.</t>
  </si>
  <si>
    <t>Chatham - 2022 - Elevator (Gland Valve)</t>
  </si>
  <si>
    <t>P22-014377 - Line 1</t>
  </si>
  <si>
    <t>Replacement of failed Re-circ pump &amp; Mixing valve. 
Original to building at 53 years old.</t>
  </si>
  <si>
    <t>P22-014105 - Line 1</t>
  </si>
  <si>
    <t>Removal / Abatement of 5 partition walls and scanning of 5 floors to prior to installation of 5 toilets into existing spa rooms.</t>
  </si>
  <si>
    <t>Spa/Tub/Washroom - Unbudgeted</t>
  </si>
  <si>
    <t>Arbutus - 2022 - Spa Room Toilets</t>
  </si>
  <si>
    <t>P22-012072 - Line 1</t>
  </si>
  <si>
    <t>Suite 521-522 Reno Paint, Carpet.  Large 1 bedroom Reno for perm move in.</t>
  </si>
  <si>
    <t>P22-012071 - Line 1</t>
  </si>
  <si>
    <t>Suite 206 Refresh Additional Scope</t>
  </si>
  <si>
    <t>P22-012071 - Line 2</t>
  </si>
  <si>
    <t>Suite 206 Refresh Patch/Paint, Veiling Tiles and Toilet Seat</t>
  </si>
  <si>
    <t>P22-012473 - Line 1</t>
  </si>
  <si>
    <t>Suite 323 Reno Leased For June 25</t>
  </si>
  <si>
    <t>P22-012087 - Line 1</t>
  </si>
  <si>
    <t>Suite 321 Reno Urgent Leased for June 20 - Resident discharged from hospital and staying in respite suite.</t>
  </si>
  <si>
    <t>P22-012070 - Line 1</t>
  </si>
  <si>
    <t>Suite 317 Reno Fridge</t>
  </si>
  <si>
    <t>P22-012070 - Line 3</t>
  </si>
  <si>
    <t>Suite 317 Reno Microwave</t>
  </si>
  <si>
    <t>P22-012070 - Line 4</t>
  </si>
  <si>
    <t>Suite 317 Reno Patch/paint, blinds, fridge, microwave, ceiling tiles, bathroom exhaust, bathroom floor and toilet seat.</t>
  </si>
  <si>
    <t>P22-012070 - Line 2</t>
  </si>
  <si>
    <t>P22-012069 - Line 1</t>
  </si>
  <si>
    <t>Suite 345 Reno Fridge</t>
  </si>
  <si>
    <t>P22-012069 - Line 4</t>
  </si>
  <si>
    <t>Suite 345 Reno Microwave</t>
  </si>
  <si>
    <t>P22-012069 - Line 2</t>
  </si>
  <si>
    <t>P22-012069 - Line 3</t>
  </si>
  <si>
    <t>Suite 345 Reno Patch/paint, kitchenette counter top, blinds, fridge, microwave, bathroom floor, bathroom exhaust, ceiling tiles and toilet seat.</t>
  </si>
  <si>
    <t>P22-012065 - Line 2</t>
  </si>
  <si>
    <t>Suite 263 Reno Patch/paint, bathroom floor, bathroom counter top, blinds, bathroom exhaust fan, ceiling tiles and toilet seat.</t>
  </si>
  <si>
    <t>P22-012065 - Line 1</t>
  </si>
  <si>
    <t>Suite 263 Reno Additional Scope</t>
  </si>
  <si>
    <t>P22-012068 - Line 2</t>
  </si>
  <si>
    <t>Suite 262 Refresh Patch/paint, ceiling tiles and toilet seat.</t>
  </si>
  <si>
    <t>P22-012068 - Line 1</t>
  </si>
  <si>
    <t>Suite 262 Refresh Additional Scope</t>
  </si>
  <si>
    <t>P22-012066 - Line 2</t>
  </si>
  <si>
    <t>Suite 259 Reno Patch/paint, blinds, bathroom exhaust fan, ceiling tiles and toilet seat.</t>
  </si>
  <si>
    <t>P22-012066 - Line 1</t>
  </si>
  <si>
    <t>P22-012366 - Line 1</t>
  </si>
  <si>
    <t>To provide a Jet Steamer to clean residents wheelchairs and walkers plus Dining Room chairs for IPAC Infection Control issues.</t>
  </si>
  <si>
    <t>Forest Heights - 2022 - Jet Steamer</t>
  </si>
  <si>
    <t>REQ-2022-012444</t>
  </si>
  <si>
    <t>Stirling Heights - 2022 - Housekeeping (Vacuums)</t>
  </si>
  <si>
    <t>REQ-2022-012445</t>
  </si>
  <si>
    <t>P22-012589 - Line 1</t>
  </si>
  <si>
    <t>Suite 308 Reno   Paint, Flooring</t>
  </si>
  <si>
    <t>P22-012355 - Line 1</t>
  </si>
  <si>
    <t>Design and construct attic space catwalk in which to access and repair building envelope causing leaks and interior damage to 2nd floor SW, assisted living.</t>
  </si>
  <si>
    <t>McConachie - 2022 - Attic Space Catwalk</t>
  </si>
  <si>
    <t>P22-012357 - Line 1</t>
  </si>
  <si>
    <t>Walk-in Freezer floor is heaving causing floor tiles to crack, freezer door to hit bulk head, door not sealing properly. WSP has provided consulting services. Repair bids to be collected and reviewed.</t>
  </si>
  <si>
    <t>Riverbend - 2022 - Freezer Floor Heaving</t>
  </si>
  <si>
    <t>REQ-2022-012485</t>
  </si>
  <si>
    <t>P22-012633 - Line 1</t>
  </si>
  <si>
    <t>Suite 414 Refresh Paint</t>
  </si>
  <si>
    <t>REQ-2022-012491</t>
  </si>
  <si>
    <t>P22-012631 - Line 1</t>
  </si>
  <si>
    <t>Suite M07 Reno</t>
  </si>
  <si>
    <t>REQ-2022-012498</t>
  </si>
  <si>
    <t>P22-012025 - Line 1</t>
  </si>
  <si>
    <t>Insight Canada
Order #331213634
Shipment of CCTV from Insight warehouse to Mackenzie Place</t>
  </si>
  <si>
    <t>P22-012197 - Line 2</t>
  </si>
  <si>
    <t>Suite 256 Reno Patch/paint, blinds, door handle, shower head/hose, bathroom counter top, bathroom exhaust fan, ceiling tiles and toilet seat.</t>
  </si>
  <si>
    <t>P22-012197 - Line 1</t>
  </si>
  <si>
    <t>Suite 256 Reno Additional Scope</t>
  </si>
  <si>
    <t>REQ-2022-012502</t>
  </si>
  <si>
    <t>P22-012026 - Line 1</t>
  </si>
  <si>
    <t>Insight 
Shipment of CCTV equipment from Insight warehouse to Telfer Place
Order # 331213698</t>
  </si>
  <si>
    <t>REQ-2022-012504</t>
  </si>
  <si>
    <t>P22-012097 - Line 1</t>
  </si>
  <si>
    <t>Insight
Shipment of CCTV cameras from Insight warehouse to The Churchill
Order # 331213774</t>
  </si>
  <si>
    <t>P22-011997 - Line 1</t>
  </si>
  <si>
    <t>Replace EOL ductless splits for suite4 #260 &amp; #126</t>
  </si>
  <si>
    <t>Barrhaven - 2022 - Ductless Splits, Resident Suites</t>
  </si>
  <si>
    <t>P22-012127 - Line 1</t>
  </si>
  <si>
    <t>Pinecrest Manor - Beds / Mattresses</t>
  </si>
  <si>
    <t>Pinecrest Manor - 2022 - Beds/Mattresses</t>
  </si>
  <si>
    <t>P22-012629 - Line 1</t>
  </si>
  <si>
    <t>P22-012629 - Line 2</t>
  </si>
  <si>
    <t>P22-012062 - Line 1</t>
  </si>
  <si>
    <t>P22-012063 - Line 1</t>
  </si>
  <si>
    <t>P22-012450 - Line 1</t>
  </si>
  <si>
    <t>Suite 223 Refresh Fridge</t>
  </si>
  <si>
    <t>P22-012450 - Line 2</t>
  </si>
  <si>
    <t>Suite 223 Paint and replacement fridge.</t>
  </si>
  <si>
    <t>P22-012205 - Line 1</t>
  </si>
  <si>
    <t>Eagle Terrace - Dryer</t>
  </si>
  <si>
    <t>Eagle Terrace - 2022 - Dryer</t>
  </si>
  <si>
    <t>P22-016898 - Line 2</t>
  </si>
  <si>
    <t>P22-016898 - Line 1</t>
  </si>
  <si>
    <t>P22-016804 - Line 1</t>
  </si>
  <si>
    <t>P22-012849 - Line 2</t>
  </si>
  <si>
    <t>Suite 229 Reno Paint, Flooring,   and shelf in closet, thermostat</t>
  </si>
  <si>
    <t>P22-012849 - Line 1</t>
  </si>
  <si>
    <t>P22-012756 - Line 1</t>
  </si>
  <si>
    <t>P22-012756 - Line 2</t>
  </si>
  <si>
    <t>P22-012755 - Line 1</t>
  </si>
  <si>
    <t>Suite 5 Reno
Suite Leased</t>
  </si>
  <si>
    <t>P22-012754 - Line 1</t>
  </si>
  <si>
    <t>Suite 222 Reno 
Additional Scope</t>
  </si>
  <si>
    <t>P22-012754 - Line 2</t>
  </si>
  <si>
    <t>Suite 222 Reno Sutie Leaed June 27th</t>
  </si>
  <si>
    <t>P22-012495 - Line 1</t>
  </si>
  <si>
    <t>30072 - Gas Range Garland Canada U60‐6G24RR
Increased cost from upgrading / re routing electrical &amp; gas connections.</t>
  </si>
  <si>
    <t>P22-012289 - Line 1</t>
  </si>
  <si>
    <t>Water ingress through foundation cracks. Basement office/s flood at times of heavy rain and higher water table levels. 
Site could only obtain 1 quote.</t>
  </si>
  <si>
    <t>Fleetwood Villa - 2022 - Water Ingress (Foundation)</t>
  </si>
  <si>
    <t>P22-012250 - Line 1</t>
  </si>
  <si>
    <t>Replace all eavestrough and downspout for the building alongside roof replacement project. Only 1 quote obtained as contractor as there will be cost savings since GC will already be mobilized for shingled roof replacement.</t>
  </si>
  <si>
    <t>P22-013099 - Line 1</t>
  </si>
  <si>
    <t>Modifications to rework the DHW heating plant.  The current plant has been modified several times as equipment has been replaced and currently does not meet the hot water requirements of the facility.  Unit are 10+ years old.</t>
  </si>
  <si>
    <t>Boiler - ESO - Unbudgeted</t>
  </si>
  <si>
    <t>Sumac Lodge - 2022 - Rework of DHW Plant</t>
  </si>
  <si>
    <t>Kathleen Harrall (Terminated)</t>
  </si>
  <si>
    <t>P22-012369 - Line 1</t>
  </si>
  <si>
    <t>Steamtable-Briargate- 2022</t>
  </si>
  <si>
    <t>Briargate - 2022 - Steamtable</t>
  </si>
  <si>
    <t>P22-012449 - Line 1</t>
  </si>
  <si>
    <t>Suite 138 Reno Additional Scope Added Kitchenette, remove shower and vanity, closet door and organizers, move thermostat.</t>
  </si>
  <si>
    <t>P22-012276 - Line 1</t>
  </si>
  <si>
    <t>Portobello - 2022- RTU compressor replacement . More 10 yrs</t>
  </si>
  <si>
    <t>Portobello - 2022- RTU #1 compressor replacement</t>
  </si>
  <si>
    <t>P22-012732 - Line 1</t>
  </si>
  <si>
    <t>Elginwood - 2022 - Storm sump pump replacement  x2 . More 4 yrs</t>
  </si>
  <si>
    <t>Elginwood - 2022 - Storm sump pump replacement</t>
  </si>
  <si>
    <t>P22-013133 - Line 1</t>
  </si>
  <si>
    <t>P22-013133 - Line 2</t>
  </si>
  <si>
    <t>Suite 530 Reno Suite was leased as of June 1st- resident not in yet and aware reno would occur after possession date</t>
  </si>
  <si>
    <t>P22-012561 - Line 1</t>
  </si>
  <si>
    <t>Fraser Health Authority funding for 224K for improvments / upgrades to building HVAC. 
Approval Letter attached.</t>
  </si>
  <si>
    <t>Holyrood Manor - 2022 - HVAC ( Fraser Health Funding)</t>
  </si>
  <si>
    <t>P22-012561 - Line 2</t>
  </si>
  <si>
    <t>P22-012237 - Line 1</t>
  </si>
  <si>
    <t>Longfields - 2022- Lennox TXV valve replacement .more 10 yrs</t>
  </si>
  <si>
    <t>Longfields - 2022 -  Lennox TXV valve replacement</t>
  </si>
  <si>
    <t>P22-012491 - Line 1</t>
  </si>
  <si>
    <t>The Westwood - 2022 - Back Flow Preventer for domestic  and fire pumps . New installation</t>
  </si>
  <si>
    <t>The Westwood - 2022 - Back Flow Preventer</t>
  </si>
  <si>
    <t>REQ-2022-012651</t>
  </si>
  <si>
    <t>P22-012464 - Line 2</t>
  </si>
  <si>
    <t>Suite 314 Refresh Paint</t>
  </si>
  <si>
    <t>P22-012464 - Line 1</t>
  </si>
  <si>
    <t>Suite 314 Refresh Additional Scope</t>
  </si>
  <si>
    <t>P22-012583 - Line 1</t>
  </si>
  <si>
    <t>Westwood - 2022- Washer # 4 Display Output board . Replacement of these 2 items . Display Output board . more 10 yrs   Urgent repair</t>
  </si>
  <si>
    <t>Westwood - 2022- Washer # 4 Display Output board</t>
  </si>
  <si>
    <t>P22-012490 - Line 1</t>
  </si>
  <si>
    <t>Suite 1-419 Refresh Additional Scope</t>
  </si>
  <si>
    <t>P22-012490 - Line 2</t>
  </si>
  <si>
    <t>Suite 1-419 Refresh Paint/Patch</t>
  </si>
  <si>
    <t>REQ-2022-012661</t>
  </si>
  <si>
    <t>REQ-2022-012673</t>
  </si>
  <si>
    <t>P22-012415 - Line 1</t>
  </si>
  <si>
    <t>The Village Seniors - 17 Portable Units. Please note payment is 45 days from receipt of invoice.</t>
  </si>
  <si>
    <t>P22-012368 - Line 1</t>
  </si>
  <si>
    <t>Fryer damaged beyond economical repair in water loss (Feb 15th/suite #248). Replacement and installation required.</t>
  </si>
  <si>
    <t>Riverbend - 2022 - Fryer Replacement</t>
  </si>
  <si>
    <t>REQ-2022-012684</t>
  </si>
  <si>
    <t>Kiet Ngo</t>
  </si>
  <si>
    <t>Claremont Excess Land Development - Planning</t>
  </si>
  <si>
    <t>P22-012851 - Line 1</t>
  </si>
  <si>
    <t>Westney - 2022- Exterior Soffit replacement on the 4th and 5th floor in  localized areas . Wind storm damage urgent work . Some materials  is still hanging . A Zoom boom is required to excess this soffit work  .More 4 yrs</t>
  </si>
  <si>
    <t>Westney - 2022- Exterior Soffit replacement</t>
  </si>
  <si>
    <t>P22-012260 - Line 1</t>
  </si>
  <si>
    <t>St. Lawrence Place - 2022 - Replacement of Dining Room Blinds . More 10 yrs</t>
  </si>
  <si>
    <t>P22-012340 - Line 1</t>
  </si>
  <si>
    <t>Suite D9 Refresh</t>
  </si>
  <si>
    <t>P22-012341 - Line 1</t>
  </si>
  <si>
    <t>Suite A1 Refresh</t>
  </si>
  <si>
    <t>P22-012391 - Line 1</t>
  </si>
  <si>
    <t>Suite G6 Refresh</t>
  </si>
  <si>
    <t>P22-012342 - Line 1</t>
  </si>
  <si>
    <t>Suite B4 Refresh</t>
  </si>
  <si>
    <t>P22-012343 - Line 1</t>
  </si>
  <si>
    <t>Suite E6 Refresh</t>
  </si>
  <si>
    <t>P22-012821 - Line 1</t>
  </si>
  <si>
    <t>Hallowell House- 2022- Replace Blixer mixer . More 10 yrs</t>
  </si>
  <si>
    <t>Hallowell House- 2022- Replace Blixer mixer</t>
  </si>
  <si>
    <t>P22-012562 - Line 1</t>
  </si>
  <si>
    <t>Main Street -2022- Combi Over replacement . Current oven is beyond repairs . More 12 yrs 
 Urgent request</t>
  </si>
  <si>
    <t>Main Street -2022- Combi Over replacement</t>
  </si>
  <si>
    <t>P22-012767 - Line 1</t>
  </si>
  <si>
    <t>Suite 416 Reno Fridge</t>
  </si>
  <si>
    <t>P22-012767 - Line 2</t>
  </si>
  <si>
    <t>Suite 416 Reno Additional Scope</t>
  </si>
  <si>
    <t>P22-012767 - Line 3</t>
  </si>
  <si>
    <t>Suite 416 Reno Suite is rented for July 8, repair doors and casings, new doors, trim, repair, patch and paint walls, new carpet</t>
  </si>
  <si>
    <t>P22-012432 - Line 1</t>
  </si>
  <si>
    <t>Kennedy - 2022 - DHW Boiler pump Replacement. Replacement pump . More 10 yrs</t>
  </si>
  <si>
    <t>Kennedy - 2022 - DHW Boiler pump Replacement</t>
  </si>
  <si>
    <t>P22-012744 - Line 1</t>
  </si>
  <si>
    <t>Hunt Club - 2022 - DHW relief valve . Replace Valve . More 8 yrs</t>
  </si>
  <si>
    <t>Hunt Club - 2022 - DHW relief valve</t>
  </si>
  <si>
    <t>REQ-2022-012759</t>
  </si>
  <si>
    <t>P22-012407 - Line 2</t>
  </si>
  <si>
    <t>Fenelon Court - Additional Portable Units</t>
  </si>
  <si>
    <t>P22-012407 - Line 1</t>
  </si>
  <si>
    <t>Lift Gate Service</t>
  </si>
  <si>
    <t>P22-012463 - Line 1</t>
  </si>
  <si>
    <t>CarlingView- 2022-  Branch line - Resident Fan coil refub invoice from last year 2021 .</t>
  </si>
  <si>
    <t>Carlingview - 2022 - Branch Line Replacement</t>
  </si>
  <si>
    <t>P22-012430 - Line 1</t>
  </si>
  <si>
    <t>Colonel By - 2022- DHW Pressure relief valve replacement . More 10 yrs</t>
  </si>
  <si>
    <t>Colonel By - 2022- DHW Pressure relief valve replacement</t>
  </si>
  <si>
    <t>REQ-2022-012764</t>
  </si>
  <si>
    <t>P22-012440 - Line 2</t>
  </si>
  <si>
    <t>Trillium Court - Additional Portable Units</t>
  </si>
  <si>
    <t>P22-012440 - Line 1</t>
  </si>
  <si>
    <t>Trillium Court - Lift Gate Service</t>
  </si>
  <si>
    <t>AMY BELANGER</t>
  </si>
  <si>
    <t>P22-012447 - Line 1</t>
  </si>
  <si>
    <t>Suite 330 Refresh Additional Scope</t>
  </si>
  <si>
    <t>P22-012447 - Line 2</t>
  </si>
  <si>
    <t>Suite 330 Refresh  ceiling pant and caulking , shower head</t>
  </si>
  <si>
    <t>P22-012446 - Line 1</t>
  </si>
  <si>
    <t>Suite 251 Reno Fridge</t>
  </si>
  <si>
    <t>P22-012446 - Line 3</t>
  </si>
  <si>
    <t>Suite 251 Reno Microwave</t>
  </si>
  <si>
    <t>P22-012446 - Line 4</t>
  </si>
  <si>
    <t>Suite 251 Reno
Suite Rented for July 1st</t>
  </si>
  <si>
    <t>P22-012446 - Line 2</t>
  </si>
  <si>
    <t>P22-013518 - Line 1</t>
  </si>
  <si>
    <t>Suite 5016 Reno New paint vinyl and carpet in apartment 5016. Existing carpet has terrible odour - has been steam cleaned twice and deoderizer used with no improvement. Carpet also frayed in multiple locations. Vinyl beginning to lift. Unable to match paint in the room.</t>
  </si>
  <si>
    <t>P22-012621 - Line 2</t>
  </si>
  <si>
    <t>Suite 304 Apt Reno</t>
  </si>
  <si>
    <t>P22-012621 - Line 1</t>
  </si>
  <si>
    <t>Suite 304 Apt Reno Additional Scope</t>
  </si>
  <si>
    <t>P22-012623 - Line 2</t>
  </si>
  <si>
    <t>Suite 335 Reno Patch/paint, vanity base, bathroom floor and blinds</t>
  </si>
  <si>
    <t>P22-012623 - Line 1</t>
  </si>
  <si>
    <t>Suite 335 Reno Additional Scope</t>
  </si>
  <si>
    <t>P22-012622 - Line 2</t>
  </si>
  <si>
    <t>Suite 363 Reno Microwave</t>
  </si>
  <si>
    <t>P22-012622 - Line 3</t>
  </si>
  <si>
    <t>Suite 363 Reno Patch/paint, bathroom floor, blinds, microwave, ceiling tiles and toilet seat.</t>
  </si>
  <si>
    <t>P22-012622 - Line 1</t>
  </si>
  <si>
    <t>Suite 363 Reno Additional Scope</t>
  </si>
  <si>
    <t>P22-012716 - Line 2</t>
  </si>
  <si>
    <t>Suite 171 Reno</t>
  </si>
  <si>
    <t>P22-012716 - Line 1</t>
  </si>
  <si>
    <t>Suite 171 Reno
Additional Scope</t>
  </si>
  <si>
    <t>REQ-2022-012819</t>
  </si>
  <si>
    <t>P22-012416 - Line 1</t>
  </si>
  <si>
    <t>REQ-2022-012821</t>
  </si>
  <si>
    <t>Storm Wellington</t>
  </si>
  <si>
    <t>P22-012445 - Line 2</t>
  </si>
  <si>
    <t>Suite 204 Reno Paint, Replace Carpet. Need for Inventory</t>
  </si>
  <si>
    <t>P22-012445 - Line 1</t>
  </si>
  <si>
    <t>P22-012443 - Line 2</t>
  </si>
  <si>
    <t>Suite 307 Reno Fridge</t>
  </si>
  <si>
    <t>P22-012443 - Line 1</t>
  </si>
  <si>
    <t>P22-012443 - Line 3</t>
  </si>
  <si>
    <t>Suite 307 Reno Paint, new carpet, lino, fridge, baseboards, suite is rented</t>
  </si>
  <si>
    <t>P22-013130 - Line 2</t>
  </si>
  <si>
    <t>P22-013130 - Line 1</t>
  </si>
  <si>
    <t>P22-013130 - Line 3</t>
  </si>
  <si>
    <t>Suite 210 Reno Paint, Replace Carpet</t>
  </si>
  <si>
    <t>P22-012376 - Line 1</t>
  </si>
  <si>
    <t>30071 - consult design tender in 2022, Replace chiller in 2023</t>
  </si>
  <si>
    <t>James Bay Care Centre - 2022 - Chiller</t>
  </si>
  <si>
    <t>LE3064 HCN-Revera Lessee (Franklin) LP</t>
  </si>
  <si>
    <t>REQ-2022-012826</t>
  </si>
  <si>
    <t>P22-012695 - Line 1</t>
  </si>
  <si>
    <t>The Franklin - Illuminated Exterior Panel Sign - electrical hookup</t>
  </si>
  <si>
    <t>REQ-2022-012831</t>
  </si>
  <si>
    <t>P22-012444 - Line 1</t>
  </si>
  <si>
    <t>Suite 205 Reno
Additional Scope</t>
  </si>
  <si>
    <t>P22-012444 - Line 2</t>
  </si>
  <si>
    <t>Suite 205 Reno
Inglewood</t>
  </si>
  <si>
    <t>P22-012624 - Line 1</t>
  </si>
  <si>
    <t>Suite 108 Apt Reno  
Scope Completed</t>
  </si>
  <si>
    <t>P22-012712 - Line 2</t>
  </si>
  <si>
    <t>Scope 371 Reno</t>
  </si>
  <si>
    <t>P22-012712 - Line 1</t>
  </si>
  <si>
    <t>Suite 371 Reno Additional Scope</t>
  </si>
  <si>
    <t>P22-012713 - Line 2</t>
  </si>
  <si>
    <t>Suite 375 Reno</t>
  </si>
  <si>
    <t>P22-012713 - Line 1</t>
  </si>
  <si>
    <t>Suite 375 Reno Additional Scope</t>
  </si>
  <si>
    <t>P22-012714 - Line 2</t>
  </si>
  <si>
    <t>P22-012714 - Line 1</t>
  </si>
  <si>
    <t>REQ-2022-012861</t>
  </si>
  <si>
    <t>REQ-2022-012883</t>
  </si>
  <si>
    <t>P22-012647 - Line 1</t>
  </si>
  <si>
    <t>MediSpec/TecIT
Estimate Number 1009.2
The Churchill CCTV Installation</t>
  </si>
  <si>
    <t>REQ-2022-012884</t>
  </si>
  <si>
    <t>P22-012614 - Line 1</t>
  </si>
  <si>
    <t>MMC
REV583 The Kensington
Verkada CCTV Installation</t>
  </si>
  <si>
    <t>P22-013023 - Line 2</t>
  </si>
  <si>
    <t>Suite 127 Reno Fridge</t>
  </si>
  <si>
    <t>P22-013023 - Line 3</t>
  </si>
  <si>
    <t>Suite 127 Reno paint, replace carpet and lino in 127</t>
  </si>
  <si>
    <t>P22-013023 - Line 1</t>
  </si>
  <si>
    <t>Suite 127 Reno Additional Scope</t>
  </si>
  <si>
    <t>P22-012519 - Line 1</t>
  </si>
  <si>
    <t>CarlingView -2022- Electric breaker Replacement 7th floor  . Urgent work has been completed .More 10 yrs</t>
  </si>
  <si>
    <t>CarlingView -2022- Electric breaker Replacement 7th floor</t>
  </si>
  <si>
    <t>REQ-2022-012894</t>
  </si>
  <si>
    <t>P22-012778 - Line 1</t>
  </si>
  <si>
    <t>Westside - 2022 - Auto scrubber . Current unit is beyond repair. More 7 yrs</t>
  </si>
  <si>
    <t>Westside - 2022 - Auto scrubber</t>
  </si>
  <si>
    <t>P22-012584 - Line 1</t>
  </si>
  <si>
    <t>Westwood -2022- Medical fridges x 2 - Replacement of x 2 Med fridges 
Urgent purchase .</t>
  </si>
  <si>
    <t>Westwood -2022- Medical fridges x 2</t>
  </si>
  <si>
    <t>P22-012617 - Line 1</t>
  </si>
  <si>
    <t>Prince of Wales - 2022- Chiller fan replacement . Replace fan . More 10 yrs</t>
  </si>
  <si>
    <t>Prince of Wales - 2022- Chiller fan replacement</t>
  </si>
  <si>
    <t>P22-012715 - Line 2</t>
  </si>
  <si>
    <t>Suite 250 Reno</t>
  </si>
  <si>
    <t>P22-012715 - Line 1</t>
  </si>
  <si>
    <t>Suite 250 Reno Additional Scope</t>
  </si>
  <si>
    <t>REQ-2022-012908</t>
  </si>
  <si>
    <t>Kelly McManus</t>
  </si>
  <si>
    <t>REQ-2022-012912</t>
  </si>
  <si>
    <t>REQ-2022-012917</t>
  </si>
  <si>
    <t>P22-012625 - Line 2</t>
  </si>
  <si>
    <t>Suite 903 Reno</t>
  </si>
  <si>
    <t>P22-012625 - Line 1</t>
  </si>
  <si>
    <t>Suite 903 Reno Additional Scope</t>
  </si>
  <si>
    <t>P22-012512 - Line 1</t>
  </si>
  <si>
    <t>Replacement of Compressor in the Walk -in Freezer located in the Dietary Storage Room</t>
  </si>
  <si>
    <t>REQ-2022-012927</t>
  </si>
  <si>
    <t>P22-012630 - Line 2</t>
  </si>
  <si>
    <t>P22-012630 - Line 1</t>
  </si>
  <si>
    <t>Kennedy Emera</t>
  </si>
  <si>
    <t>P22-013127 - Line 1</t>
  </si>
  <si>
    <t>Suite 2-306 Refresh
P22-007646 Cancelled - Changed of Contractor</t>
  </si>
  <si>
    <t>P22-013059 - Line 1</t>
  </si>
  <si>
    <t>Suite 2-310 Refresh Patch &amp; Paint</t>
  </si>
  <si>
    <t>P22-012950 - Line 1</t>
  </si>
  <si>
    <t>Replacement Ice machine Building 1</t>
  </si>
  <si>
    <t>P22-012842 - Line 1</t>
  </si>
  <si>
    <t>Suite 19 Town Home Refresh Paint Under Additional Scope</t>
  </si>
  <si>
    <t>P22-012657 - Line 1</t>
  </si>
  <si>
    <t>Suite W174 Reno Fridge</t>
  </si>
  <si>
    <t>P22-012657 - Line 2</t>
  </si>
  <si>
    <t>Suite W174 Reno Renovation needed for new leased suite that has not been refreshed in over 25 years.</t>
  </si>
  <si>
    <t>P22-014133 - Line 1</t>
  </si>
  <si>
    <t>Domestic Hot Water Tank Replacement with optional new concrete housekeeping pads.</t>
  </si>
  <si>
    <t>REQ-2022-012963</t>
  </si>
  <si>
    <t>P22-012894 - Line 1</t>
  </si>
  <si>
    <t>P22-012894 - Line 2</t>
  </si>
  <si>
    <t>REQ-2022-012974</t>
  </si>
  <si>
    <t>P22-012637 - Line 1</t>
  </si>
  <si>
    <t>To replace the current failed 15 year old stackable washer/dryer combo. Residents must travel to another floor to do laundry at this time. 
2 CONTRACTORS REQUIRED--COINMATIC FOR COMBO UNIT--ELECTRICIAN TO SUPPLY NEW BREAKER</t>
  </si>
  <si>
    <t>The Beechwood - 2022 - Laundry (Combo)</t>
  </si>
  <si>
    <t>P22-012636 - Line 1</t>
  </si>
  <si>
    <t>For the electrician to replace the 30 amp breaker with a new 40 amp breaker to accept the new washer/dryer combo.</t>
  </si>
  <si>
    <t>REQ-2022-012980</t>
  </si>
  <si>
    <t>P22-012760 - Line 1</t>
  </si>
  <si>
    <t>Iler Lodge - Additional Portable Units</t>
  </si>
  <si>
    <t>P22-012760 - Line 2</t>
  </si>
  <si>
    <t>Liftgate Service</t>
  </si>
  <si>
    <t>REQ-2022-012981</t>
  </si>
  <si>
    <t>Heartwood - 2022- Reach in fridge compressor</t>
  </si>
  <si>
    <t>REQ-2022-012984</t>
  </si>
  <si>
    <t>P22-012777 - Line 2</t>
  </si>
  <si>
    <t>West Oak - Additional Portable Units</t>
  </si>
  <si>
    <t>P22-012777 - Line 1</t>
  </si>
  <si>
    <t>P22-012749 - Line 1</t>
  </si>
  <si>
    <t>Heartwood - 2022- Reach in fridge compressor . Replace compressor . More 7 yrs</t>
  </si>
  <si>
    <t>REQ-2022-012986</t>
  </si>
  <si>
    <t>P22-012544 - Line 1</t>
  </si>
  <si>
    <t>Montfort - Additional Portable Units</t>
  </si>
  <si>
    <t>P22-012544 - Line 2</t>
  </si>
  <si>
    <t>REQ-2022-012987</t>
  </si>
  <si>
    <t>P22-012517 - Line 2</t>
  </si>
  <si>
    <t>Sherwood Court - Additional Portable Units</t>
  </si>
  <si>
    <t>P22-012517 - Line 1</t>
  </si>
  <si>
    <t>REQ-2022-012989</t>
  </si>
  <si>
    <t>P22-012643 - Line 1</t>
  </si>
  <si>
    <t>Humber Valley Terrace - Additional Portable Units</t>
  </si>
  <si>
    <t>P22-012643 - Line 2</t>
  </si>
  <si>
    <t>REQ-2022-012994</t>
  </si>
  <si>
    <t>P22-012525 - Line 2</t>
  </si>
  <si>
    <t>Bay Ridges - Additional Portable Units</t>
  </si>
  <si>
    <t>Bay Ridges - Q2/Q4 - IPAC Capital Fund</t>
  </si>
  <si>
    <t>P22-012525 - Line 1</t>
  </si>
  <si>
    <t>REQ-2022-013018</t>
  </si>
  <si>
    <t>P22-012634 - Line 1</t>
  </si>
  <si>
    <t>Northridge - Additional Portable Units</t>
  </si>
  <si>
    <t>P22-012634 - Line 2</t>
  </si>
  <si>
    <t>Liftgate Services</t>
  </si>
  <si>
    <t>REQ-2022-013019</t>
  </si>
  <si>
    <t>P22-012627 - Line 2</t>
  </si>
  <si>
    <t>Longfields Manor - Additional Portable Units</t>
  </si>
  <si>
    <t>P22-012627 - Line 1</t>
  </si>
  <si>
    <t>REQ-2022-013020</t>
  </si>
  <si>
    <t>P22-012665 - Line 2</t>
  </si>
  <si>
    <t>Riverside Place - Additional Portable Units</t>
  </si>
  <si>
    <t>P22-012665 - Line 1</t>
  </si>
  <si>
    <t>REQ-2022-013022</t>
  </si>
  <si>
    <t>P22-012664 - Line 1</t>
  </si>
  <si>
    <t>McGarrell Place - Additional Portable Units</t>
  </si>
  <si>
    <t>P22-012664 - Line 2</t>
  </si>
  <si>
    <t>REQ-2022-013024</t>
  </si>
  <si>
    <t>P22-012663 - Line 2</t>
  </si>
  <si>
    <t>Columbia Forest - 14 Additional Portable Units</t>
  </si>
  <si>
    <t>P22-012663 - Line 1</t>
  </si>
  <si>
    <t>REQ-2022-013026</t>
  </si>
  <si>
    <t>P22-012642 - Line 1</t>
  </si>
  <si>
    <t>The Meadows - 12 Additional Portable units.</t>
  </si>
  <si>
    <t>P22-012642 - Line 2</t>
  </si>
  <si>
    <t>REQ-2022-013027</t>
  </si>
  <si>
    <t>P22-012896 - Line 1</t>
  </si>
  <si>
    <t>Ridgeview - 8 Additional Portable Units</t>
  </si>
  <si>
    <t>P22-012896 - Line 2</t>
  </si>
  <si>
    <t>REQ-2022-013029</t>
  </si>
  <si>
    <t>P22-012672 - Line 1</t>
  </si>
  <si>
    <t>Stirling Heights - 6 Additional Units</t>
  </si>
  <si>
    <t>P22-012672 - Line 2</t>
  </si>
  <si>
    <t>REQ-2022-013030</t>
  </si>
  <si>
    <t>P22-012686 - Line 1</t>
  </si>
  <si>
    <t>Winbourne Park - 6 Additional Units</t>
  </si>
  <si>
    <t>P22-012686 - Line 2</t>
  </si>
  <si>
    <t>LE1050 Brierwood Gardens Operating Inc</t>
  </si>
  <si>
    <t>REQ-2022-013038</t>
  </si>
  <si>
    <t>Jim Eagleton</t>
  </si>
  <si>
    <t>REQ-2022-013051</t>
  </si>
  <si>
    <t>P22-012768 - Line 1</t>
  </si>
  <si>
    <t>P22-012830 - Line 1</t>
  </si>
  <si>
    <t>The Bentley Moose Jaw - 2022 - Sprinkler Repair - Troy was in to conduct their annual inspection and found that the sprinkler system required repairs to 16 sprinkler heads. Age of system is approx 20yrs.</t>
  </si>
  <si>
    <t>The Bentley Moose Jaw - 2022 - Sprinkler Repair</t>
  </si>
  <si>
    <t>P22-012872 - Line 1</t>
  </si>
  <si>
    <t>Charleswood - 2022 - Roof Repair - After the massive amount of snow the city has had, the roof started to leak prompting the site management to get Flynn in to complete the emergency repairs. this was a planned project for 2022, but is being pushed due to the roof leaking into a residents room. Pictures are attached. the age of asset is approve 20yrs since it was last replaced.</t>
  </si>
  <si>
    <t>P22-013035 - Line 1</t>
  </si>
  <si>
    <t>Maples - 2022 - Bariatric Doorways -  Please pull funds from Axium - 2022 - WRHA Funded. The WRHA has agreed to fund increasing the size of doorways for bariatric needs. The doors being repalced are approx 25yrs old. Please ensure Jason Chester is added as an approver for this project.</t>
  </si>
  <si>
    <t>Maples - 2022 - Bariatric Doorways</t>
  </si>
  <si>
    <t>P22-013036 - Line 1</t>
  </si>
  <si>
    <t>P22-013034 - Line 1</t>
  </si>
  <si>
    <t>Description
Maples - 2022 - Bariatric Doorways -  Please pull funds from Axium - 2022 - WRHA Funded. The WRHA has agreed to fund increasing the size of doorways for bariatric needs. The doors being repalced are approx 25yrs old. Please ensure Jason Chester is added as an approver for this project.</t>
  </si>
  <si>
    <t>P22-014131 - Line 1</t>
  </si>
  <si>
    <t>Valleyview - 3rd Floor Flooring Replacement - The flooring tiles have started to come up resulting in a resident slipping. The site ED has requested to reallocate funds from 3 other projects from her site to fund to flooring replacement. The flooring is approx 28yrs old</t>
  </si>
  <si>
    <t>Valleyview - 2022 - 3rd Floor - Flooring Replacement</t>
  </si>
  <si>
    <t>P22-013098 - Line 1</t>
  </si>
  <si>
    <t>Poseidon - 2022 - Chair Replacement - This is a phased project to repalce all worn and damaged chairs in resident rooms and dining areas. Age of replacements are approx 25yrs old.</t>
  </si>
  <si>
    <t>Poseidon - 2022 - Dining Room Charis - 75, 211 wingbacked Chairs for Suites</t>
  </si>
  <si>
    <t>REQ-2022-013069</t>
  </si>
  <si>
    <t>The Bentley Swift Current - 2022 - Washer Replacement</t>
  </si>
  <si>
    <t>P22-013125 - Line 1</t>
  </si>
  <si>
    <t>Reachview - Garland Range</t>
  </si>
  <si>
    <t>Reachview Village - 2022 - Kitchen FF&amp;E</t>
  </si>
  <si>
    <t>P22-013611 - Line 1</t>
  </si>
  <si>
    <t>Brierwood Gardens - Reach in cooler</t>
  </si>
  <si>
    <t>Brierwood Gardens - 2022 -  Kitchen FF&amp;E</t>
  </si>
  <si>
    <t>REQ-2022-013091</t>
  </si>
  <si>
    <t>ThorntonView - 2022 - DHW (Partially Funded)</t>
  </si>
  <si>
    <t>P22-012729 - Line 1</t>
  </si>
  <si>
    <t>Replace hardware and sensors for main entrance sliding doors – resident safety, must be completed.</t>
  </si>
  <si>
    <t>Forest Hill Place - 2022 - Main Entrance Doors</t>
  </si>
  <si>
    <t>REQ-2022-013102</t>
  </si>
  <si>
    <t>Tara Crawford</t>
  </si>
  <si>
    <t>P22-014207 - Line 1</t>
  </si>
  <si>
    <t>Competitive Construction Management RFP Conducted, We are recommending to proceed with Shurway Contracting given the fee structure provided, see bid summary attached - Pre-Construction Services to include
- Class D, C, B, A Cost Estimate
- Consultant Management 
- Sub-trade management</t>
  </si>
  <si>
    <t>P22-012861 - Line 1</t>
  </si>
  <si>
    <t>P22-012860 - Line 1</t>
  </si>
  <si>
    <t>P22-012881 - Line 1</t>
  </si>
  <si>
    <t>Suite 224 Reno 
Flooring and Toilet
Paint Scope under P22-010225</t>
  </si>
  <si>
    <t>P22-013544 - Line 2</t>
  </si>
  <si>
    <t>Suite 515 Reno
Suite Leased July 1st</t>
  </si>
  <si>
    <t>P22-013544 - Line 1</t>
  </si>
  <si>
    <t>Suite 515 Reno Additional Scope Suite Leased July 1st</t>
  </si>
  <si>
    <t>P22-012831 - Line 1</t>
  </si>
  <si>
    <t>Suite 118 Refresh</t>
  </si>
  <si>
    <t>P22-014772 - Line 1</t>
  </si>
  <si>
    <t>Suite 314 Reno  Unable to edit  :Last reno date" feild  Last reno prior to 2016</t>
  </si>
  <si>
    <t>P22-012836 - Line 1</t>
  </si>
  <si>
    <t>P22-012698 - Line 1</t>
  </si>
  <si>
    <t>Humber valley -2022 - Replace EVAPORATOR REFR on freezer . More 7 yrs</t>
  </si>
  <si>
    <t>Humber valley -2022 - Replace EVAPORATOR REFR</t>
  </si>
  <si>
    <t>P22-012837 - Line 1</t>
  </si>
  <si>
    <t>P22-012832 - Line 1</t>
  </si>
  <si>
    <t>Suite 213 Refresh</t>
  </si>
  <si>
    <t>P22-013856 - Line 1</t>
  </si>
  <si>
    <t>The Waverley and Rosewood - 2022 - Generator Repair - The Module Engine Control Requires replacement and programming. The age of asset is approx 17yrs. The site experiences serveral power outages during the summer months and require the generator to be fully operational.</t>
  </si>
  <si>
    <t>The Waverley and Rosewood - 2022 - Generator Repair</t>
  </si>
  <si>
    <t>P22-012833 - Line 1</t>
  </si>
  <si>
    <t>The Waverley and Rosewood - 2022 - Fire System Repair. Upon inspection it was noted that the sprinkler system and fire panel required repairs. The system is approx 20yrs old and requires the repairs to pass inspection.</t>
  </si>
  <si>
    <t>The Waverley and Rosewood - 2022 - Fire System Repair</t>
  </si>
  <si>
    <t>P22-014296 - Line 1</t>
  </si>
  <si>
    <t>Green Falls Landing - 2022 - Roof Repair due to Wind damage. Flynn was called on site due to many shingles noticed on the lawn. There was missing shingles on the NE and SE of the building. Age of asset is approx 5yrs.</t>
  </si>
  <si>
    <t>Green Falls Landing - 2022 - Wind Damage</t>
  </si>
  <si>
    <t>LE3063 HCN-Revera Lessee (Bentley Swift Current) LP</t>
  </si>
  <si>
    <t>P22-013972 - Line 1</t>
  </si>
  <si>
    <t>The Bentley Swift Current - 2022 - Washer Replacement - Current unit is on its last legs. We had it quoted to repair and the cost was over half of what it would be to replace. The age of the washer is approx 20yrs old. Coinamatic provided a quote and are our preferred vendor.</t>
  </si>
  <si>
    <t>P22-012891 - Line 1</t>
  </si>
  <si>
    <t>Replacement / Introduction of exterior common area furniture for resident use. Current pieces heavily worn / limited. In need of prior to warmer months to ensure residents have areas to enjoy as incoming Generator / Fire shutter work will take over 2/3 of dining room lounge area.  10K budgetary Price.</t>
  </si>
  <si>
    <t>Land Improvements - Landscaping Features - Unbudgeted</t>
  </si>
  <si>
    <t>Parkwood Manor - 2022 - Outdoor Furniture</t>
  </si>
  <si>
    <t>P22-012826 - Line 1</t>
  </si>
  <si>
    <t>To replace the current failed seized 30 year old fire pump. Must do now to continue with serving the home with adequate fire protection.</t>
  </si>
  <si>
    <t>Churchill Place - 2022 - Sprinkler (Fire Pump)</t>
  </si>
  <si>
    <t>P22-012762 - Line 1</t>
  </si>
  <si>
    <t>To replace the failed 15 year old isolation valves and controller on the Kitchen AC side of the Make Up Air Unit. No AC.</t>
  </si>
  <si>
    <t>The Kensington Oakville - 2022 - HVAC (Isolation Valves)</t>
  </si>
  <si>
    <t>P22-012808 - Line 1</t>
  </si>
  <si>
    <t>To replace 8 burnt out halogen parking lot lights with 8 new LED lights. Health &amp; Safety issue for staff/residents/families when coming/going at night. The parking lot is very dark.</t>
  </si>
  <si>
    <t>The Beechwood - 2022 - Lighting (Exterior Lights)</t>
  </si>
  <si>
    <t>P22-012838 - Line 1</t>
  </si>
  <si>
    <t>To replace the current failed 15 year old Kitchen dishwasher booster.</t>
  </si>
  <si>
    <t>The Beechwood - 2022 - Kitchen FF&amp;E (Dishwasher Booster)</t>
  </si>
  <si>
    <t>P22-012674 - Line 1</t>
  </si>
  <si>
    <t>To replace the current failed 15 year old Boiler #3 control board, ignitor and flame rods. Boiler is down.</t>
  </si>
  <si>
    <t>Windermere - 2022 - HVAC (Boiler #3)</t>
  </si>
  <si>
    <t>P22-012761 - Line 1</t>
  </si>
  <si>
    <t>To replace the current failed 15 year old heating actuator on Cooling Unit-1. This controls the heating side for the Dining Room.</t>
  </si>
  <si>
    <t>Maplecrest - 2022 - HVAC (Heating Actuator)</t>
  </si>
  <si>
    <t>P22-012659 - Line 1</t>
  </si>
  <si>
    <t>To replace the current failed 12 year old residential washer. Residents must go to other floors for laundry at this time.</t>
  </si>
  <si>
    <t>Glynnwood - 2022 - Laundry FF&amp;E (Residential Washer)</t>
  </si>
  <si>
    <t>REQ-2022-013166</t>
  </si>
  <si>
    <t>Stirling Heights - 2022 - Roof (Section L)</t>
  </si>
  <si>
    <t>P22-013569 - Line 1</t>
  </si>
  <si>
    <t>To replace the failed shingle roof section "L" that has lost most of its shingles where leaks have been reported. These 20 year old shingles have deteriorated way past its life expectancy.</t>
  </si>
  <si>
    <t>P22-013030 - Line 1</t>
  </si>
  <si>
    <t>Repair &amp; replace section of radiant heat pipe serving 2nd flr</t>
  </si>
  <si>
    <t>Barrhaven - 2022 - Radiant Heat Flooring Repairs</t>
  </si>
  <si>
    <t>REQ-2022-013204</t>
  </si>
  <si>
    <t>P22-012918 - Line 1</t>
  </si>
  <si>
    <t>MediSpec Estimate Number 1010
Evergreen cabling, swtiches, and camera Installation for Verkada CCTV system</t>
  </si>
  <si>
    <t>REQ-2022-013205</t>
  </si>
  <si>
    <t>P22-012919 - Line 1</t>
  </si>
  <si>
    <t>Medispec Estimate Number 1012
Verkada CCTV Installation (cabling, switches, camera install and setup)</t>
  </si>
  <si>
    <t>REQ-2022-013212</t>
  </si>
  <si>
    <t>P22-012639 - Line 1</t>
  </si>
  <si>
    <t>Unity Quote UT S319524 and Invoice UT348136
SARA Replacement System</t>
  </si>
  <si>
    <t>2022 RET-JV IT Resident Safety Nurse Call Capital</t>
  </si>
  <si>
    <t>P22-013808 - Line 1</t>
  </si>
  <si>
    <t>To cover the cost of some unforeseen issues that was found during the dry attic sprinkler alarm valve that was just replaced on P22-010048.</t>
  </si>
  <si>
    <t>Maplecrest - 2022 - Fire Sprinkler (Attic Dry Sprinkler Alarm))</t>
  </si>
  <si>
    <t>P22-012926 - Line 1</t>
  </si>
  <si>
    <t>Suite 209 Reno Paint, Flooring</t>
  </si>
  <si>
    <t>P22-012944 - Line 1</t>
  </si>
  <si>
    <t>Suite 102 Villa Reno Additional Scope</t>
  </si>
  <si>
    <t>P22-012944 - Line 2</t>
  </si>
  <si>
    <t>Suite 102 Villa Reno RUSH</t>
  </si>
  <si>
    <t>P22-013209 - Line 1</t>
  </si>
  <si>
    <t>Suite 325 Reno Additional Scope</t>
  </si>
  <si>
    <t>P22-013209 - Line 2</t>
  </si>
  <si>
    <t>Suite 325 Reno</t>
  </si>
  <si>
    <t>P22-012843 - Line 1</t>
  </si>
  <si>
    <t>Suite 431 Reno Additional Scope</t>
  </si>
  <si>
    <t>P22-012843 - Line 2</t>
  </si>
  <si>
    <t>Suite 431 Reno</t>
  </si>
  <si>
    <t>REQ-2022-013264</t>
  </si>
  <si>
    <t>P22-012835 - Line 1</t>
  </si>
  <si>
    <t>28K93UT#ABA
HP ProBook 450 G8 Notebook - 15.6" - Core i5
1135G7 - 8 GB RAM - 256 GB SSD - US
17
1,060.00
18,020.00
EWR Fee
0.95/EA</t>
  </si>
  <si>
    <t>P22-012835 - Line 2</t>
  </si>
  <si>
    <t>UK720E
Electronic HP Care Pack Pick-Up and Return
Service - extended service agreement - 4
years - pick-up and return
17
95.00
1,615.00</t>
  </si>
  <si>
    <t>P22-012835 - Line 3</t>
  </si>
  <si>
    <t>68105
CLICKSAFE UNIV COMBINATION LAPTOP LOCK
17
51.38
873.46</t>
  </si>
  <si>
    <t>REQ-2022-013270</t>
  </si>
  <si>
    <t>P22-013780 - Line 1</t>
  </si>
  <si>
    <t>Suite 225 Reno   Paint and Flooring</t>
  </si>
  <si>
    <t>P22-012844 - Line 2</t>
  </si>
  <si>
    <t>Suite 407 Reno One Bedroom Suite Renovation. We have Zero Inventory</t>
  </si>
  <si>
    <t>P22-012844 - Line 1</t>
  </si>
  <si>
    <t>Suite 407 
Reno Additional Scope Hand Held Shower</t>
  </si>
  <si>
    <t>P22-012847 - Line 2</t>
  </si>
  <si>
    <t>Suite 108 Reno Fridge</t>
  </si>
  <si>
    <t>P22-012847 - Line 1</t>
  </si>
  <si>
    <t>P22-012870 - Line 1</t>
  </si>
  <si>
    <t>Winbourne Park - Pin hole leaks and boiler service calls</t>
  </si>
  <si>
    <t>Winbourne Park - 2022 - Service Calls for boiler</t>
  </si>
  <si>
    <t>P22-013028 - Line 1</t>
  </si>
  <si>
    <t>Fire caulking - compliance.</t>
  </si>
  <si>
    <t>Lynwood - 2022 - Fire Caulking (Corridors)</t>
  </si>
  <si>
    <t>P22-013029 - Line 1</t>
  </si>
  <si>
    <t>Reinstall ductless splits following balcony restoration project, invoice is capital as it is related to 2021 prj</t>
  </si>
  <si>
    <t>Barrhaven - 2022 - Ductless Split Re/Re</t>
  </si>
  <si>
    <t>P22-013131 - Line 1</t>
  </si>
  <si>
    <t>Suite 371 Reno Fridge</t>
  </si>
  <si>
    <t>P22-013131 - Line 3</t>
  </si>
  <si>
    <t>Suite 371 Reno Microwave</t>
  </si>
  <si>
    <t>P22-013131 - Line 4</t>
  </si>
  <si>
    <t>Suite 371 Reno remove and install new carpet and vinyl, paint, install blinds, upgrade bathroom towel bars and rope hook.  sink, install refrigerator and microwave</t>
  </si>
  <si>
    <t>P22-013131 - Line 2</t>
  </si>
  <si>
    <t>P22-013766 - Line 1</t>
  </si>
  <si>
    <t>Main entrance door slider upgrades</t>
  </si>
  <si>
    <t>Leaside - 2022 - Main Entrance Door Upgrade</t>
  </si>
  <si>
    <t>P22-012848 - Line 2</t>
  </si>
  <si>
    <t>P22-012848 - Line 1</t>
  </si>
  <si>
    <t>P22-013132 - Line 2</t>
  </si>
  <si>
    <t>Suite 117 Reno Paint and Touch ups</t>
  </si>
  <si>
    <t>P22-013132 - Line 1</t>
  </si>
  <si>
    <t>Suite 117 Reno Additional Scope</t>
  </si>
  <si>
    <t>P22-013308 - Line 1</t>
  </si>
  <si>
    <t>Suite 319 Reno Tub Cutout install</t>
  </si>
  <si>
    <t>P22-013032 - Line 1</t>
  </si>
  <si>
    <t>Significant water ingress to laundry and boiler rooms following heavy rain (June 15th). Excavate, waterproof foundations and combustion air waterproof upgrades.</t>
  </si>
  <si>
    <t>River Ridge - 2022 - Foundation Leak Repairs (Water Loss)</t>
  </si>
  <si>
    <t>P22-013199 - Line 1</t>
  </si>
  <si>
    <t>Alta Vista - 2022 - Lower level floor tile  . Lower level floor tile in front of elevator 10 tiles have popped / cracked ..current tiles unavailable . Have to replace all the tiles . Urgent  More 10 yrs</t>
  </si>
  <si>
    <t>Alta Vista - 2022 - Lower level floor tile</t>
  </si>
  <si>
    <t>P22-013221 - Line 1</t>
  </si>
  <si>
    <t>Sherwood - 2022 - 2nd floor Patio  ceiling . Section of ceiling collapse ..Removed damaged drywall and replaced with DensSheild board  . More 7 yrs</t>
  </si>
  <si>
    <t>Sherwood - 2022 - 2nd floor Patio  ceiling</t>
  </si>
  <si>
    <t>P22-013134 - Line 2</t>
  </si>
  <si>
    <t>Suite 217 Reno Paint Carpet, Entry LVP (occupant had a cat, required replacement) vanity millwork, sconce, replacement bathroom fixtures (existing are discoloured and dated)</t>
  </si>
  <si>
    <t>P22-013134 - Line 1</t>
  </si>
  <si>
    <t>P22-013164 - Line 1</t>
  </si>
  <si>
    <t>We have received numerous complaint from apartment residents regarding refrigerators malfunctioning. Upon inspection we found out in many cases they are at the end on their life expectancy  Require to replace 12 refrigerators.</t>
  </si>
  <si>
    <t>Telfer Place - 2022 - Apartment  Refrigerators</t>
  </si>
  <si>
    <t>REQ-2022-013437</t>
  </si>
  <si>
    <t>P22-012942 - Line 1</t>
  </si>
  <si>
    <t>PDU41001
CyberPower Switc</t>
  </si>
  <si>
    <t>P22-013136 - Line 1</t>
  </si>
  <si>
    <t>Suite 43 Reno Paint, LVP,  Standard Toilet</t>
  </si>
  <si>
    <t>REQ-2022-013455</t>
  </si>
  <si>
    <t>Richard Vandermuren [C]</t>
  </si>
  <si>
    <t>REQ-2022-013461</t>
  </si>
  <si>
    <t>P22-013668 - Line 1</t>
  </si>
  <si>
    <t>out door furniture</t>
  </si>
  <si>
    <t>Granite Landing - 2022 - Outdoor Furniture</t>
  </si>
  <si>
    <t>P22-013141 - Line 2</t>
  </si>
  <si>
    <t>P22-013141 - Line 1</t>
  </si>
  <si>
    <t>Suite 202 Refresh Additional Scope</t>
  </si>
  <si>
    <t>P22-013873 - Line 1</t>
  </si>
  <si>
    <t>Emergency removal of Pedestrian foot bridge over Two Brothers Creek. 
Current work window approved by district of W. Vancouver and BC Government is July 11-16-2022 
Environmental consultant &amp; Arborist also engaged for sensitive works located within creek bank.</t>
  </si>
  <si>
    <t>Capilano - 2022 - Pedestrain Bridge Demo</t>
  </si>
  <si>
    <t>P22-013871 - Line 1</t>
  </si>
  <si>
    <t>Emergency removal of Pedestrian foot bridge over Two Brothers Creek. 
Current work window approved by district of W. Vancouver and BC Government is July 11-16-2022. 
Environmental consultant &amp; Arborist also engaged for sensitive works located within creek bank.</t>
  </si>
  <si>
    <t>P22-013872 - Line 1</t>
  </si>
  <si>
    <t>REQ-2022-013485</t>
  </si>
  <si>
    <t>REQ-2022-013488</t>
  </si>
  <si>
    <t>P22-013147 - Line 2</t>
  </si>
  <si>
    <t>Suite 321 Reno two bedroom with balcony, renovation required for inventory. 10 years since last renovation</t>
  </si>
  <si>
    <t>P22-013147 - Line 1</t>
  </si>
  <si>
    <t>P22-013135 - Line 2</t>
  </si>
  <si>
    <t>Suite 317 Reno one bedroom with balcony. Last reno was in 2015 needing paint, flooring and vanity top/sink</t>
  </si>
  <si>
    <t>P22-013135 - Line 1</t>
  </si>
  <si>
    <t>Suite 317 Reno
Additional Scope</t>
  </si>
  <si>
    <t>REQ-2022-013510</t>
  </si>
  <si>
    <t>P22-013139 - Line 1</t>
  </si>
  <si>
    <t>Suite 51 Reno Paint, LVP &amp; standard toilet.
Hi-the form doesn't allow me to add in date of construction for last suite CEA but there is no history of this suite being CEA'd ever. And there are 5 suites  left not rented and all 5 need CEAs-so none are show/move-in ready. the building opened Jan. 1, 2006</t>
  </si>
  <si>
    <t>REQ-2022-013514</t>
  </si>
  <si>
    <t>P22-012985 - Line 1</t>
  </si>
  <si>
    <t>SQL 2016 Database license purchase to Upgrade Kronos. SQL Server Standard Core ALng LSA 2L (4 X 2 Core)</t>
  </si>
  <si>
    <t>2022 SO Kronos SQL 2012 Upgrade</t>
  </si>
  <si>
    <t>P22-013137 - Line 1</t>
  </si>
  <si>
    <t>Suite 448 Refresh Paint only</t>
  </si>
  <si>
    <t>REQ-2022-013542</t>
  </si>
  <si>
    <t>P22-013214 - Line 1</t>
  </si>
  <si>
    <t>MediSpec Estimate Number 1013.2
Camera Quote and Cabling/Provision
Install for Bradgate Arms</t>
  </si>
  <si>
    <t>REQ-2022-013546</t>
  </si>
  <si>
    <t>P22-013082 - Line 1</t>
  </si>
  <si>
    <t>CDW Quote:  MVQB055
Bradgate Arms additional cameras and licenses - Verkada</t>
  </si>
  <si>
    <t>REQ-2022-013551</t>
  </si>
  <si>
    <t>REQ-2022-013552</t>
  </si>
  <si>
    <t>P22-013215 - Line 1</t>
  </si>
  <si>
    <t>MediSpec quote 1015
CCTV Verkada Installation - cabling, switches, setup
Sunwood</t>
  </si>
  <si>
    <t>REQ-2022-013560</t>
  </si>
  <si>
    <t>P22-013217 - Line 1</t>
  </si>
  <si>
    <t>MediSpec Quote 1016
Whitecliff CCTV Verkada Install - cabling, switches, setup</t>
  </si>
  <si>
    <t>P22-013142 - Line 2</t>
  </si>
  <si>
    <t>P22-013142 - Line 1</t>
  </si>
  <si>
    <t>Room 323 Reno Riverbend</t>
  </si>
  <si>
    <t>P22-013140 - Line 2</t>
  </si>
  <si>
    <t>Suite 422 Reno Fridge</t>
  </si>
  <si>
    <t>P22-013140 - Line 1</t>
  </si>
  <si>
    <t>Suite 422 Reno Paint, LVP, toilet, fridge. Separate LVP in non-Revera spec standard area of studio to be costed to resident as a move-in incentive. Suite reservation</t>
  </si>
  <si>
    <t>REQ-2022-013582</t>
  </si>
  <si>
    <t>P22-013146 - Line 2</t>
  </si>
  <si>
    <t>Suite 610 Reno In suite refresh - 610 Rented as of June 2022, renovations +5 years</t>
  </si>
  <si>
    <t>P22-013146 - Line 1</t>
  </si>
  <si>
    <t>P22-013453 - Line 1</t>
  </si>
  <si>
    <t>Riverside - Kitchen Equipment</t>
  </si>
  <si>
    <t>Riverside Place - 2022 - Blixer</t>
  </si>
  <si>
    <t>P22-013126 - Line 1</t>
  </si>
  <si>
    <t>Eagle Terrace - Windows</t>
  </si>
  <si>
    <t>Eagle Terrace - 2022 - Windows</t>
  </si>
  <si>
    <t>P22-013344 - Line 1</t>
  </si>
  <si>
    <t>Re-Keying of all locking cylinders building wide. Master Key has gone missing from former colleague. Due to safety concerns contractor was approached to re key all cylinders and alter (site level) distribution and sign out access / procedures.
1 Quote obtained.</t>
  </si>
  <si>
    <t>Sunwood - 2022 - Building Rekey</t>
  </si>
  <si>
    <t>REQ-2022-013591</t>
  </si>
  <si>
    <t>REQ-2022-013593</t>
  </si>
  <si>
    <t>P22-013767 - Line 1</t>
  </si>
  <si>
    <t>Forest Hill - 2022 - Special Project</t>
  </si>
  <si>
    <t>REQ-2022-013594</t>
  </si>
  <si>
    <t>P22-013144 - Line 2</t>
  </si>
  <si>
    <t>Suite 1209 Reno, July 6th move in, lease signed</t>
  </si>
  <si>
    <t>P22-013144 - Line 1</t>
  </si>
  <si>
    <t>Suite 1209 Reno Additional Scope</t>
  </si>
  <si>
    <t>REQ-2022-013596</t>
  </si>
  <si>
    <t>P22-014130 - Line 1</t>
  </si>
  <si>
    <t>P22-013143 - Line 2</t>
  </si>
  <si>
    <t>Suite 1202 Reno Work Completed, suite reservation signed for July 2022 move in. Last suite reno unknown but +5 years</t>
  </si>
  <si>
    <t>P22-013143 - Line 1</t>
  </si>
  <si>
    <t>Suite 1202 Reno Additional Scope</t>
  </si>
  <si>
    <t>P22-013145 - Line 1</t>
  </si>
  <si>
    <t>Suite 802 Reno
Additional Scope</t>
  </si>
  <si>
    <t>P22-013145 - Line 2</t>
  </si>
  <si>
    <t>Suite 802 Reno Work Completed. Suite required as only 1 other rent ready suite. Last suite reno unknown but +5 years</t>
  </si>
  <si>
    <t>REQ-2022-013600</t>
  </si>
  <si>
    <t>P22-013112 - Line 1</t>
  </si>
  <si>
    <t>UK707E		1	Electronic HP Laptop Care Pack Pick-Up and Return - 4 years pick up **Must have one selected for each ordered laptop**</t>
  </si>
  <si>
    <t>P22-013112 - Line 2</t>
  </si>
  <si>
    <t>28K93UTUT#ABA,95-WS-BASIC		1	HP ProBook 450 G8 - 15.6" - Core i5 1135G7 - 8 GB RAM - 256 GB SSD ,HW Build</t>
  </si>
  <si>
    <t>REQ-2022-013606</t>
  </si>
  <si>
    <t>Hollyburn - 2022 - Range</t>
  </si>
  <si>
    <t>P22-013383 - Line 1</t>
  </si>
  <si>
    <t>Supply and install fire door at the West / 2nd, floor stairwell door. This includes the removal of the old door, installation of Mag armature, door closer, door handle and new 18g, Steel door complete with a half-light kit.</t>
  </si>
  <si>
    <t>Kilean Lodge - 2022 - Fire Door Replacement</t>
  </si>
  <si>
    <t>P22-013208 - Line 1</t>
  </si>
  <si>
    <t>P22-013208 - Line 2</t>
  </si>
  <si>
    <t>P22-013207 - Line 1</t>
  </si>
  <si>
    <t>P22-013207 - Line 2</t>
  </si>
  <si>
    <t>P22-013419 - Line 1</t>
  </si>
  <si>
    <t>Supply and install of replacement ductless split AC unit the serves the dining room prep. area.</t>
  </si>
  <si>
    <t>HVAC - ESO - Unbudgeted</t>
  </si>
  <si>
    <t>Blenheim Community Village - 2022 - Ductless Split in Dining Room Prep Area</t>
  </si>
  <si>
    <t>10197 Parkview Place Care Centre</t>
  </si>
  <si>
    <t>P22-015251 - Line 1</t>
  </si>
  <si>
    <t>2022 Closing &amp; Demolition Costs – Approved by IAC</t>
  </si>
  <si>
    <t>Parkview &amp; Capilano - 2022 - Closing Costs</t>
  </si>
  <si>
    <t>P22-015250 - Line 1</t>
  </si>
  <si>
    <t>REQ-2022-013635</t>
  </si>
  <si>
    <t>P22-013437 - Line 1</t>
  </si>
  <si>
    <t>Longfields Manor - Insuite Electrical Upgrades for Suites with Demising Walls</t>
  </si>
  <si>
    <t>P22-014936 - Line 1</t>
  </si>
  <si>
    <t>P22-014935 - Line 1</t>
  </si>
  <si>
    <t>P22-014937 - Line 1</t>
  </si>
  <si>
    <t>REQ-2022-013637</t>
  </si>
  <si>
    <t>P22-013448 - Line 1</t>
  </si>
  <si>
    <t>Montfort - Insuite Electrical Upgrades for suites with demising walls</t>
  </si>
  <si>
    <t>P22-013149 - Line 1</t>
  </si>
  <si>
    <t>Suite 452 Refresh Paint only</t>
  </si>
  <si>
    <t>Kattie Hornshaw Phillips</t>
  </si>
  <si>
    <t>P22-013148 - Line 2</t>
  </si>
  <si>
    <t>Suite 1-222 Reno replacement of carpet, baseboard
Vinyl Plank</t>
  </si>
  <si>
    <t>P22-013148 - Line 1</t>
  </si>
  <si>
    <t>Suite 1-222 Reno Additional Scope</t>
  </si>
  <si>
    <t>REQ-2022-013687</t>
  </si>
  <si>
    <t>P22-013439 - Line 1</t>
  </si>
  <si>
    <t>To commit to failed parts replacement on MUA Units 1 thru 5 on the roof. All 5 units require these parts to get the AC back up operating.</t>
  </si>
  <si>
    <t>Birkdale - 2022 - HVAC (MUA 1-5)</t>
  </si>
  <si>
    <t>LE2001 Revera RE Holdings LP</t>
  </si>
  <si>
    <t>10023 The Renoir - Revera</t>
  </si>
  <si>
    <t>REQ-2022-013693</t>
  </si>
  <si>
    <t>The Renoir - 2022 - Plumbing (Copper Piping)</t>
  </si>
  <si>
    <t>P22-013820 - Line 1</t>
  </si>
  <si>
    <t>To replace the failed 15 year old AC compressor on RTU 2. NO AC.</t>
  </si>
  <si>
    <t>Bough Beeches - 2022 - HVAC (AC Compressor)</t>
  </si>
  <si>
    <t>P22-013471 - Line 2</t>
  </si>
  <si>
    <t>Suite 102 Reno Quick renovation required for unit 102. Occupancy scheduled for July 18, 2022</t>
  </si>
  <si>
    <t>P22-013471 - Line 1</t>
  </si>
  <si>
    <t>Suite 102 Reno Additional Scope</t>
  </si>
  <si>
    <t>P22-013841 - Line 1</t>
  </si>
  <si>
    <t>To replace the current failed 12 year old top loader washer for a resident laundry room on the 2nd floor. The residents must travel to another floor.</t>
  </si>
  <si>
    <t>Glynnwood - 2022 - Laundry FF&amp;E (2 Top Load Washers)</t>
  </si>
  <si>
    <t>P22-013617 - Line 1</t>
  </si>
  <si>
    <t>To replace a current failed 15 year old PTAC unit that has lost the AC side of the unit.</t>
  </si>
  <si>
    <t>Windermere - 2022 - PTAC (Rm 106)</t>
  </si>
  <si>
    <t>P22-013618 - Line 1</t>
  </si>
  <si>
    <t>To replace the current failed 15 year old PTAC unit that has lost its AC side. No AC.</t>
  </si>
  <si>
    <t>Windermere - 2022 - PTAC (Rm 112)</t>
  </si>
  <si>
    <t>REQ-2022-013706</t>
  </si>
  <si>
    <t>LE3148 HCN-Revera Lessee (River Ridge) GP Inc</t>
  </si>
  <si>
    <t>REQ-2022-013730</t>
  </si>
  <si>
    <t>P22-013356 - Line 2</t>
  </si>
  <si>
    <t>Suite 3115 Reno</t>
  </si>
  <si>
    <t>P22-013356 - Line 1</t>
  </si>
  <si>
    <t>Suite 3115 Reno Additional Scope</t>
  </si>
  <si>
    <t>Nicole Ross</t>
  </si>
  <si>
    <t>P22-013364 - Line 2</t>
  </si>
  <si>
    <t>Suite 112 Reno  Paint and Flooring</t>
  </si>
  <si>
    <t>Village on the Ridge - 2022 - In-Suite Renovations</t>
  </si>
  <si>
    <t>P22-013364 - Line 1</t>
  </si>
  <si>
    <t>P22-013365 - Line 1</t>
  </si>
  <si>
    <t>Suite 412 Reno  Paint and Flooring</t>
  </si>
  <si>
    <t>P22-013366 - Line 1</t>
  </si>
  <si>
    <t>Suite 506 Reno Painting and Flooring</t>
  </si>
  <si>
    <t>P22-013367 - Line 1</t>
  </si>
  <si>
    <t>Suite 515 Reno Painting and Flooring</t>
  </si>
  <si>
    <t>P22-014153 - Line 1</t>
  </si>
  <si>
    <t>Suite 508 (s) Reno Occupancy mid July</t>
  </si>
  <si>
    <t>P22-013500 - Line 1</t>
  </si>
  <si>
    <t>Suite 216 Reno  Move in July 19</t>
  </si>
  <si>
    <t>P22-013256 - Line 1</t>
  </si>
  <si>
    <t>Suite 266 Reno Fridge</t>
  </si>
  <si>
    <t>P22-013256 - Line 3</t>
  </si>
  <si>
    <t>Suite 266 Reno Microwave</t>
  </si>
  <si>
    <t>P22-013256 - Line 4</t>
  </si>
  <si>
    <t>Suite 266 Reno Patch/Paint, Microwave, fridge, Blind (one), Toilet seat.</t>
  </si>
  <si>
    <t>P22-013256 - Line 2</t>
  </si>
  <si>
    <t>Suite 266 Reno Additional Scope</t>
  </si>
  <si>
    <t>P22-013255 - Line 1</t>
  </si>
  <si>
    <t>Suite 241 Reno Fridge</t>
  </si>
  <si>
    <t>P22-013255 - Line 2</t>
  </si>
  <si>
    <t>P22-013255 - Line 3</t>
  </si>
  <si>
    <t>Room 241 Reno Suite Reno Riverbend. Company requires payment (work already complete).</t>
  </si>
  <si>
    <t>P22-013254 - Line 2</t>
  </si>
  <si>
    <t>Suite 326 Reno Suite Reno Riverbend. Company requires payment asap (work already complete). Performed by previous ED.</t>
  </si>
  <si>
    <t>P22-013254 - Line 1</t>
  </si>
  <si>
    <t>P22-013253 - Line 2</t>
  </si>
  <si>
    <t>Room 225 Reno Suite Reno Riverbend. Company requires payment asap (work already complete). Performed by previous ED.</t>
  </si>
  <si>
    <t>P22-013253 - Line 1</t>
  </si>
  <si>
    <t>P22-013252 - Line 2</t>
  </si>
  <si>
    <t>Suite 121A Reno Suite Reno Riverbend. Company requires payment asap (work already complete). Performed by previous ED.</t>
  </si>
  <si>
    <t>P22-013252 - Line 1</t>
  </si>
  <si>
    <t>Suite 121A Reno Additional Scope</t>
  </si>
  <si>
    <t>P22-013879 - Line 2</t>
  </si>
  <si>
    <t>60 in range with griddle and oven</t>
  </si>
  <si>
    <t>P22-013879 - Line 1</t>
  </si>
  <si>
    <t>delivery and install</t>
  </si>
  <si>
    <t>P22-013794 - Line 2</t>
  </si>
  <si>
    <t>Suite 117 Reno</t>
  </si>
  <si>
    <t>P22-013794 - Line 1</t>
  </si>
  <si>
    <t>P22-014145 - Line 1</t>
  </si>
  <si>
    <t>Riverbend Place - replacement of ductless split AC in dining room.</t>
  </si>
  <si>
    <t>Riverbend Place - 2022 - AC Replacement in LTC Dining Room</t>
  </si>
  <si>
    <t>REQ-2022-013829</t>
  </si>
  <si>
    <t>P22-014151 - Line 1</t>
  </si>
  <si>
    <t>Wayfinding Package</t>
  </si>
  <si>
    <t>P22-014151 - Line 2</t>
  </si>
  <si>
    <t>Reception Wall Signage</t>
  </si>
  <si>
    <t>REQ-2022-013836</t>
  </si>
  <si>
    <t>P22-014668 - Line 1</t>
  </si>
  <si>
    <t>Interior wayfinding signage quote</t>
  </si>
  <si>
    <t>P22-013502 - Line 1</t>
  </si>
  <si>
    <t>Suite W178 Reno 
Quote for carpet only; current resident was on waiting list for suite in this price range</t>
  </si>
  <si>
    <t>REQ-2022-013839</t>
  </si>
  <si>
    <t>P22-014337 - Line 1</t>
  </si>
  <si>
    <t>Wayfinding signage quote</t>
  </si>
  <si>
    <t>P22-013629 - Line 2</t>
  </si>
  <si>
    <t>Reno 102 Apt Reno</t>
  </si>
  <si>
    <t>P22-013629 - Line 1</t>
  </si>
  <si>
    <t>Suite 102 Apt Reno Additional Scope</t>
  </si>
  <si>
    <t>P22-013775 - Line 1</t>
  </si>
  <si>
    <t>Replace expired smoke detectors</t>
  </si>
  <si>
    <t>Barrhaven - 2022 - Smoke Detectors</t>
  </si>
  <si>
    <t>P22-013714 - Line 1</t>
  </si>
  <si>
    <t>Replace PTAC Suite #168</t>
  </si>
  <si>
    <t>P22-013774 - Line 1</t>
  </si>
  <si>
    <t>Replace PTAC Suite #170 &amp; 172</t>
  </si>
  <si>
    <t>P22-013773 - Line 1</t>
  </si>
  <si>
    <t>Stittsville - 2022 - Replace Ten ton  Compressor , Corridor 1# and 2 # floor .More 10 yrs</t>
  </si>
  <si>
    <t>Stittsville - 2022 - Replace Ten ton  Compressor</t>
  </si>
  <si>
    <t>REQ-2022-013901</t>
  </si>
  <si>
    <t>Alta Vista - 2022- Admin office FF&amp;E</t>
  </si>
  <si>
    <t>P22-013619 - Line 1</t>
  </si>
  <si>
    <t>To replace the current failed 12 year old carpet cleaning machine. To old to repair and parts are very scarce to find, if you can.</t>
  </si>
  <si>
    <t>The Kensington Oakville - 2022- Housekeeping FF&amp;E (Carpet Cleaner)</t>
  </si>
  <si>
    <t>P22-013672 - Line 1</t>
  </si>
  <si>
    <t>Colonel By - 2022- Reach in fridge - Replacement of door tension . More 10 yrs</t>
  </si>
  <si>
    <t>Colonel By - 2022- Reach in fridge</t>
  </si>
  <si>
    <t>P22-013643 - Line 1</t>
  </si>
  <si>
    <t>Suite 228 Refresh  Painting ( 2BR SA)</t>
  </si>
  <si>
    <t>P22-013647 - Line 1</t>
  </si>
  <si>
    <t>Suite 320 Refresh ( 1BR SA)</t>
  </si>
  <si>
    <t>P22-013644 - Line 1</t>
  </si>
  <si>
    <t>Suite 420 Refresh - (1BR - SA)</t>
  </si>
  <si>
    <t>P22-013645 - Line 1</t>
  </si>
  <si>
    <t>Suite 437 Refresh (1 BR - IL)</t>
  </si>
  <si>
    <t>P22-013646 - Line 1</t>
  </si>
  <si>
    <t>Suite 230 Refresh - (2BR-SA)</t>
  </si>
  <si>
    <t>P22-013857 - Line 2</t>
  </si>
  <si>
    <t>Suite 411 Reno Dishwasher</t>
  </si>
  <si>
    <t>P22-013857 - Line 3</t>
  </si>
  <si>
    <t>Suite 411 Reno Washer/Dryer</t>
  </si>
  <si>
    <t>P22-013857 - Line 1</t>
  </si>
  <si>
    <t>Suite 411 Reno (2BR-SA)</t>
  </si>
  <si>
    <t>P22-013966 - Line 1</t>
  </si>
  <si>
    <t>Prince of Wales - Elevator pit Sump pump</t>
  </si>
  <si>
    <t>P22-013787 - Line 1</t>
  </si>
  <si>
    <t>Bay Ridge -2022 - RTU # 8 Fan motor Replacement . Replace fan motor .More 10 yrs</t>
  </si>
  <si>
    <t>Bay Ridge -2022 - RTU # 8 Fan motor Replacement</t>
  </si>
  <si>
    <t>P22-013786 - Line 1</t>
  </si>
  <si>
    <t>Bay Ridge -2022 - RTU # 2  Replacement of R 22  . Replace R22  .More 10 yrs</t>
  </si>
  <si>
    <t>Bay Ridge -2022 - RTU # 2 Fan motor Replacement . Replace fan motor .More 10 yrs</t>
  </si>
  <si>
    <t>P22-013744 - Line 1</t>
  </si>
  <si>
    <t>Mackenzie Place - Shut off Valves</t>
  </si>
  <si>
    <t>Mackenzie Place - 2022 - Shut off Valves</t>
  </si>
  <si>
    <t>P22-013743 - Line 1</t>
  </si>
  <si>
    <t>P22-014132 - Line 1</t>
  </si>
  <si>
    <t>Winbourne Park - Failed Boilers</t>
  </si>
  <si>
    <t>Winbourne Park - 2022 - Failed Boilers</t>
  </si>
  <si>
    <t>P22-013505 - Line 1</t>
  </si>
  <si>
    <t>Suite 1-501 Refresh Additional Scope</t>
  </si>
  <si>
    <t>P22-013505 - Line 2</t>
  </si>
  <si>
    <t>Suite 1-501 Refresh Patch and Paint</t>
  </si>
  <si>
    <t>REQ-2022-013952</t>
  </si>
  <si>
    <t>P22-013806 - Line 2</t>
  </si>
  <si>
    <t>Suite 719 Reno    Paint and Carpet</t>
  </si>
  <si>
    <t>P22-013806 - Line 1</t>
  </si>
  <si>
    <t>Suite 719 Reno Additional Scope</t>
  </si>
  <si>
    <t>P22-014004 - Line 1</t>
  </si>
  <si>
    <t>West Oak Village - replace seized radiant heat panel actuators and install access panels in ceiling.</t>
  </si>
  <si>
    <t>West Oak  Village - 2022 - Radiant Heat Panel Actuator Replacement</t>
  </si>
  <si>
    <t>P22-014003 - Line 1</t>
  </si>
  <si>
    <t>P22-013760 - Line 2</t>
  </si>
  <si>
    <t>Suite 123 Reno per the scope</t>
  </si>
  <si>
    <t>P22-013760 - Line 1</t>
  </si>
  <si>
    <t>REQ-2022-013987</t>
  </si>
  <si>
    <t>P22-013805 - Line 2</t>
  </si>
  <si>
    <t>Suite 416 Reno
Paint and Carpet</t>
  </si>
  <si>
    <t>P22-013805 - Line 1</t>
  </si>
  <si>
    <t>P22-014335 - Line 1</t>
  </si>
  <si>
    <t>Suite 310 Reno Additional Scope</t>
  </si>
  <si>
    <t>P22-014335 - Line 2</t>
  </si>
  <si>
    <t>Suite 310 Reno paint, bathroom flooring, replace toilet</t>
  </si>
  <si>
    <t>REQ-2022-013989</t>
  </si>
  <si>
    <t>P22-013648 - Line 2</t>
  </si>
  <si>
    <t>Suite 116 Reno Including upgrade flooring</t>
  </si>
  <si>
    <t>P22-013648 - Line 1</t>
  </si>
  <si>
    <t>REQ-2022-014018</t>
  </si>
  <si>
    <t>Bradgate Arms -2022- Enbridge Gas direct install DCKV program</t>
  </si>
  <si>
    <t>P22-013777 - Line 1</t>
  </si>
  <si>
    <t>Colonel By - 2022- Recladding columns  on Garden Terrace, Barton St) . More 20 yrs</t>
  </si>
  <si>
    <t>Colonel By - 2022 - Columns</t>
  </si>
  <si>
    <t>REQ-2022-014027</t>
  </si>
  <si>
    <t>P22-013706 - Line 1</t>
  </si>
  <si>
    <t>Bridlewood - 2022- DHW flow switch - Replace flow switch . More 10 yrs</t>
  </si>
  <si>
    <t>Bridlewood - 2022- DHW flow switch</t>
  </si>
  <si>
    <t>P22-013757 - Line 1</t>
  </si>
  <si>
    <t>Suite 317 Refresh Additional Scope</t>
  </si>
  <si>
    <t>P22-013757 - Line 2</t>
  </si>
  <si>
    <t>Suite 317 Refresh
Funded Suite, 48 hour turn around to fill vacancy
Suite Level Care "MC"</t>
  </si>
  <si>
    <t>P22-013620 - Line 1</t>
  </si>
  <si>
    <t>Suite 1301 Refresh Require it for rent ready as it's a popular suite. Suite Care "IL"</t>
  </si>
  <si>
    <t>P22-014058 - Line 1</t>
  </si>
  <si>
    <t>Prince of Wales - 2022- Elevator pit structure- Clean and paint steel structure in pit . More 10 yrs</t>
  </si>
  <si>
    <t>Prince of Wales - 2022- Elevator pit structure</t>
  </si>
  <si>
    <t>P22-013825 - Line 1</t>
  </si>
  <si>
    <t>door holders/sprinkler heads, part of fire door project</t>
  </si>
  <si>
    <t>Lynwood - 2022 - Sprinkler Heads &amp; Door Holders</t>
  </si>
  <si>
    <t>P22-013768 - Line 1</t>
  </si>
  <si>
    <t>Cat5 Testing (O/S INV)</t>
  </si>
  <si>
    <t>Leaside - 2022 - Cat5 Testing (O/S INV)</t>
  </si>
  <si>
    <t>P22-013769 - Line 1</t>
  </si>
  <si>
    <t>RTU#2 Repairs</t>
  </si>
  <si>
    <t>Rayoak - 2022 - RTU#2</t>
  </si>
  <si>
    <t>P22-013754 - Line 1</t>
  </si>
  <si>
    <t>Suite 2 Refresh Additional Scope</t>
  </si>
  <si>
    <t>P22-013754 - Line 2</t>
  </si>
  <si>
    <t>Suite 2 Refresh
Inglewood</t>
  </si>
  <si>
    <t>P22-013755 - Line 1</t>
  </si>
  <si>
    <t>P22-013755 - Line 2</t>
  </si>
  <si>
    <t>Suite 103 Reno
Inglewood</t>
  </si>
  <si>
    <t>P22-013756 - Line 1</t>
  </si>
  <si>
    <t>P22-013756 - Line 2</t>
  </si>
  <si>
    <t>Suite 104 Reno Inglewood</t>
  </si>
  <si>
    <t>P22-014059 - Line 1</t>
  </si>
  <si>
    <t>REQ-2022-014048</t>
  </si>
  <si>
    <t>P22-013737 - Line 1</t>
  </si>
  <si>
    <t>MMC Invoice - 220530-06
2022 CCTV Site Visits and Layouts
Glynwood, Bradgate, Evergreen, Sunwood, The Churchill, and Whitecliff</t>
  </si>
  <si>
    <t>P22-013824 - Line 1</t>
  </si>
  <si>
    <t>Suite 415 Refresh Additional Scope</t>
  </si>
  <si>
    <t>P22-013824 - Line 2</t>
  </si>
  <si>
    <t>Suite 415 Refresh</t>
  </si>
  <si>
    <t>P22-013869 - Line 1</t>
  </si>
  <si>
    <t>Suite 133 Reno  Cutout Installation</t>
  </si>
  <si>
    <t>P22-013758 - Line 2</t>
  </si>
  <si>
    <t>Rm 1120 Reno RENTED FOR AUG 1ST</t>
  </si>
  <si>
    <t>P22-013758 - Line 1</t>
  </si>
  <si>
    <t>Suite 1120 Reno Additional Scope</t>
  </si>
  <si>
    <t>P22-013949 - Line 1</t>
  </si>
  <si>
    <t>Suite 406 Reno</t>
  </si>
  <si>
    <t>P22-013687 - Line 1</t>
  </si>
  <si>
    <t>Replacement of 4" Dry system valve. 
Valve has failed / no longer able to hold pressure. 
18 Years old 
Quote provided by current service contractor.</t>
  </si>
  <si>
    <t>Fleetwood Villa-2022-Dry System Valve Replacement</t>
  </si>
  <si>
    <t>P22-013950 - Line 1</t>
  </si>
  <si>
    <t>Suite 408 Reno Additional scope (repair drywall) for</t>
  </si>
  <si>
    <t>P22-013950 - Line 2</t>
  </si>
  <si>
    <t>REQ-2022-014077</t>
  </si>
  <si>
    <t>The Kensington - 2022 - Fence</t>
  </si>
  <si>
    <t>P22-013907 - Line 1</t>
  </si>
  <si>
    <t>Telfer Place - Supply and Install of pre-transfer contact.</t>
  </si>
  <si>
    <t>Telfer Place - 2022 -  Generator Pre-Transfer Contact</t>
  </si>
  <si>
    <t>REQ-2022-014087</t>
  </si>
  <si>
    <t>Ashish Masih [C]</t>
  </si>
  <si>
    <t>P22-013666 - Line 1</t>
  </si>
  <si>
    <t>Colonel By - 2022- RTU Ignition assembly . More 7 yrs</t>
  </si>
  <si>
    <t>Colonel By - 2022- RTU Ignition assembly</t>
  </si>
  <si>
    <t>P22-015761 - Line 1</t>
  </si>
  <si>
    <t>Conduct field studies and develop/deploy monitoring-based building RCx system; through the MBCx system, identify and implement optimization measures, and demonstrate/train the facility management and O&amp;M staff and teams; Analysis, document and present energy/water savings and carbon footprint reductions; Provide full documentation, reporting, visualization, presentation and on-going technical supports.</t>
  </si>
  <si>
    <t>Greenway  - 2022 - Monitoring based Building Retro-commissioning</t>
  </si>
  <si>
    <t>P22-013670 - Line 1</t>
  </si>
  <si>
    <t>Colonel By - 2022 - 353 Replace fan coil thermostat . more 7 yrs</t>
  </si>
  <si>
    <t>P22-013671 - Line 1</t>
  </si>
  <si>
    <t>Colonel By - 2022 - 258 Replace fan coil thermostat . More 7 yrs</t>
  </si>
  <si>
    <t>P22-014120 - Line 1</t>
  </si>
  <si>
    <t>Hollyburn House - 2022 - Hydronic Additive Endotherm</t>
  </si>
  <si>
    <t>P22-013778 - Line 1</t>
  </si>
  <si>
    <t>Colonel By - 2022- BAS operating system with internet explorer/ Java will be obsolete. Upgrade BAS operating system. More 5 yrs</t>
  </si>
  <si>
    <t>Colonel By - 2022- BAS operating system</t>
  </si>
  <si>
    <t>P22-014306 - Line 1</t>
  </si>
  <si>
    <t>10749 - Replace and add Fencing where needed</t>
  </si>
  <si>
    <t>P22-013715 - Line 1</t>
  </si>
  <si>
    <t>eplacement of North East quadrant Fan Coil Compressor. Current unit has failed. 
18 Years Old .
Site only able to obtain 1 quote.</t>
  </si>
  <si>
    <t>Fleetwood Villa-2022-Compressor Replacement</t>
  </si>
  <si>
    <t>P22-013665 - Line 1</t>
  </si>
  <si>
    <t>Colonel By - 2022 - Heater laundry - Replace laundry  heater . More 7 yrs</t>
  </si>
  <si>
    <t>Colonel By - 2022 - Heater laundry</t>
  </si>
  <si>
    <t>P22-013759 - Line 1</t>
  </si>
  <si>
    <t>Suite 219 Reno Install flooring as per Revera spec</t>
  </si>
  <si>
    <t>P22-013790 - Line 1</t>
  </si>
  <si>
    <t>Suite 407 Reno Aspen Additional Scope</t>
  </si>
  <si>
    <t>P22-013790 - Line 2</t>
  </si>
  <si>
    <t>Suite 407 Reno Aspen</t>
  </si>
  <si>
    <t>P22-013923 - Line 1</t>
  </si>
  <si>
    <t>P22-013923 - Line 2</t>
  </si>
  <si>
    <t>P22-015890 - Line 2</t>
  </si>
  <si>
    <t>Suite 412 Reno Fridge</t>
  </si>
  <si>
    <t>P22-015890 - Line 3</t>
  </si>
  <si>
    <t>Suite 412 Reno Microwave</t>
  </si>
  <si>
    <t>P22-015890 - Line 1</t>
  </si>
  <si>
    <t>Suite 412 Reno Contractor Scope - Full Reno</t>
  </si>
  <si>
    <t>P22-013761 - Line 2</t>
  </si>
  <si>
    <t>Suite 208 Reno Counter Top
Additional Scope Work in Suite -  2022 PO Reno P22-010432</t>
  </si>
  <si>
    <t>P22-013761 - Line 1</t>
  </si>
  <si>
    <t>REQ-2022-014139</t>
  </si>
  <si>
    <t>P22-014092 - Line 1</t>
  </si>
  <si>
    <t>Westney Gardens - 2022 - Common Area Lighting Control Upgrade</t>
  </si>
  <si>
    <t>Lighting ESO (Capital)</t>
  </si>
  <si>
    <t>Westney Gardens - 2022 - Common AreaLighting ControlUpgrade</t>
  </si>
  <si>
    <t>P22-013878 - Line 1</t>
  </si>
  <si>
    <t>P22-013877 - Line 1</t>
  </si>
  <si>
    <t>REQ-2022-014161</t>
  </si>
  <si>
    <t>P22-014091 - Line 1</t>
  </si>
  <si>
    <t>Granite Landing 2022 - Resident Suites Lighting upgrade</t>
  </si>
  <si>
    <t>REQ-2022-014164</t>
  </si>
  <si>
    <t>P22-014181 - Line 1</t>
  </si>
  <si>
    <t>The Renoir- 2022 - Resident Suites Lighting upgrade</t>
  </si>
  <si>
    <t>REQ-2022-014169</t>
  </si>
  <si>
    <t>P22-017006 - Line 1</t>
  </si>
  <si>
    <t>P22-017007 - Line 1</t>
  </si>
  <si>
    <t>REQ-2022-014175</t>
  </si>
  <si>
    <t>P22-013624 - Line 1</t>
  </si>
  <si>
    <t>Suite 501 Refresh DSL suite, AHS funded, 48 hour turnaround to match to new Resident</t>
  </si>
  <si>
    <t>P22-013625 - Line 1</t>
  </si>
  <si>
    <t>Suite 513 Refresh  DSL suite, AHS funded, 48 hour turnaround to match to new Resident</t>
  </si>
  <si>
    <t>P22-013658 - Line 1</t>
  </si>
  <si>
    <t>Valley Stream - 2022-  Resident P-tac install 1 new compressor . More 10 yrs</t>
  </si>
  <si>
    <t>P22-013764 - Line 2</t>
  </si>
  <si>
    <t>Suite 339 Reno Microwave</t>
  </si>
  <si>
    <t>P22-013764 - Line 3</t>
  </si>
  <si>
    <t>Suite 339 Reno Patch/paint, bathroom floor, blinds, microwave, cupboard light, bathroom exhaust fan and ceiling tiles.</t>
  </si>
  <si>
    <t>P22-013764 - Line 1</t>
  </si>
  <si>
    <t>Suite 339 Reno Additional Scope</t>
  </si>
  <si>
    <t>P22-013763 - Line 2</t>
  </si>
  <si>
    <t>Suite 315 Reno Patch/paint, bathroom floor, bathroom exhaust and ceiling tiles.</t>
  </si>
  <si>
    <t>P22-013763 - Line 1</t>
  </si>
  <si>
    <t>P22-013765 - Line 2</t>
  </si>
  <si>
    <t>Suite 146 Reno Microwave</t>
  </si>
  <si>
    <t>P22-013765 - Line 3</t>
  </si>
  <si>
    <t>Suite 146 Reno</t>
  </si>
  <si>
    <t>P22-013765 - Line 1</t>
  </si>
  <si>
    <t>Suite 146 Reno Additional Scope</t>
  </si>
  <si>
    <t>P22-013951 - Line 1</t>
  </si>
  <si>
    <t>Suite 103 Reno Paint, Carpet</t>
  </si>
  <si>
    <t>P22-014155 - Line 1</t>
  </si>
  <si>
    <t>Suite 165 Reno Paint, Carpet</t>
  </si>
  <si>
    <t>P22-013762 - Line 1</t>
  </si>
  <si>
    <t>Suite 424 Reno Paint, Flooring and Vanity/Sink. Suite Reservation</t>
  </si>
  <si>
    <t>REQ-2022-014232</t>
  </si>
  <si>
    <t>P22-013681 - Line 1</t>
  </si>
  <si>
    <t>To supply 5 PTACs to keep in stock where they will be used when an existing fails. There is a 4 month wait on these units.</t>
  </si>
  <si>
    <t>Maplecrest Village - 2022 - PTAC's</t>
  </si>
  <si>
    <t>P22-013901 - Line 1</t>
  </si>
  <si>
    <t>P22-013901 - Line 2</t>
  </si>
  <si>
    <t>Suite 204 Reno</t>
  </si>
  <si>
    <t>P22-014341 - Line 1</t>
  </si>
  <si>
    <t>Suite111 Refresh Paint only</t>
  </si>
  <si>
    <t>REQ-2022-014251</t>
  </si>
  <si>
    <t>P22-014158 - Line 1</t>
  </si>
  <si>
    <t>Invoice 2788</t>
  </si>
  <si>
    <t>P22-014371 - Line 1</t>
  </si>
  <si>
    <t>Lynnwood - 2022 - DHW storage tank replacement . Replace 2 x tanks current tanks ae leaking . More 10 yrs</t>
  </si>
  <si>
    <t>Lynnwood - 2022 - DHW storage tank replacement</t>
  </si>
  <si>
    <t>REQ-2022-014254</t>
  </si>
  <si>
    <t>P22-013736 - Line 1</t>
  </si>
  <si>
    <t>Insight Quote 225221932
Longfields Manor - UPS for Nurse Call system</t>
  </si>
  <si>
    <t>P22-013724 - Line 1</t>
  </si>
  <si>
    <t>Heartwood - 2022 - Staffroom toilet - Refeed  the water supply lines and install new toilet and basin . More 10 yrs</t>
  </si>
  <si>
    <t>Heartwood - 2022 - Staffroom toilet</t>
  </si>
  <si>
    <t>P22-013748 - Line 1</t>
  </si>
  <si>
    <t>Heartwood - 2022- DHW storage tank . Replace tank . more 7 yrs</t>
  </si>
  <si>
    <t>Heartwood - 2022- DHW storage tank</t>
  </si>
  <si>
    <t>P22-013692 - Line 1</t>
  </si>
  <si>
    <t>West Oak Village - Replacement of current walk-behind Scrubber</t>
  </si>
  <si>
    <t>West Oak Village - 2022 - Walk-Behind Scrubber</t>
  </si>
  <si>
    <t>P22-014051 - Line 1</t>
  </si>
  <si>
    <t>Forest Heights Extras for In Suite Renovations Phase 3 (Clarke House)</t>
  </si>
  <si>
    <t>Forest Heights - 2022 - In Suite Renovations Phase 3 (Clarke House) Extras</t>
  </si>
  <si>
    <t>P22-013640 - Line 1</t>
  </si>
  <si>
    <t>Stittsville -2022- Kitchen Refresh - Kitchen  wall / ceilings  in poor condition  . In need of patch and double coat of stain blocker 2x coats of  paint and re-caulking  localized areas . All night work . More 7 yrs</t>
  </si>
  <si>
    <t>Stittsville -2022- Kitchen Refresh</t>
  </si>
  <si>
    <t>P22-013904 - Line 1</t>
  </si>
  <si>
    <t>P22-013904 - Line 2</t>
  </si>
  <si>
    <t>P22-013903 - Line 1</t>
  </si>
  <si>
    <t>P22-013903 - Line 2</t>
  </si>
  <si>
    <t>Suite 9 Reno</t>
  </si>
  <si>
    <t>P22-013770 - Line 1</t>
  </si>
  <si>
    <t>Replace walkin compressor &amp; drier</t>
  </si>
  <si>
    <t>Leaside – 2022 -  Walk In Compressor</t>
  </si>
  <si>
    <t>P22-013900 - Line 1</t>
  </si>
  <si>
    <t>water ingress through foundation, June 15th, café lounge &amp; AHS office</t>
  </si>
  <si>
    <t>Scenic Acres – 2022 – Water Ingress Rebuild (café lounge)</t>
  </si>
  <si>
    <t>REQ-2022-014287</t>
  </si>
  <si>
    <t>P22-013771 - Line 1</t>
  </si>
  <si>
    <t>Suite M06 Reno</t>
  </si>
  <si>
    <t>REQ-2022-014289</t>
  </si>
  <si>
    <t>P22-013772 - Line 1</t>
  </si>
  <si>
    <t>Royal City Manor - 2022 - Kitchen</t>
  </si>
  <si>
    <t>P22-014523 - Line 1</t>
  </si>
  <si>
    <t>30156 - Flooring Replacement, Floor  cannot be repaired further. 
47 Year old Building 
Bid form attached for flooring replacement 
Location : Kitchen</t>
  </si>
  <si>
    <t>P22-013874 - Line 1</t>
  </si>
  <si>
    <t>Northridge Replacement of dry sprinkler piping and compressor</t>
  </si>
  <si>
    <t>Northridge - 2022 - Dry Sprinkler and Compressor Replacement</t>
  </si>
  <si>
    <t>REQ-2022-014309</t>
  </si>
  <si>
    <t>P22-013838 - Line 1</t>
  </si>
  <si>
    <t>Insight Invoice 721786899
Camera shipment from Insight Warehouse to Evergreen</t>
  </si>
  <si>
    <t>REQ-2022-014311</t>
  </si>
  <si>
    <t>P22-013839 - Line 1</t>
  </si>
  <si>
    <t>Insight Invoice 721786903
Shipment invoice from Insight warehouse to The Churchill for CCTV cameras</t>
  </si>
  <si>
    <t>REQ-2022-014323</t>
  </si>
  <si>
    <t>P22-014098 - Line 1</t>
  </si>
  <si>
    <t>- Roof Replacement ( Section based on allocated 2022 budget in line with consultants feed report and analysis. 
Building age 47 Years 
Exterior roof. 
Roof types : Flat &amp; Asphalt shingle
Change order will be initiated once initial review from Garland is completed.</t>
  </si>
  <si>
    <t>Royal City Manor - 2022 - ROOF</t>
  </si>
  <si>
    <t>P22-013776 - Line 1</t>
  </si>
  <si>
    <t>Suite 109 Refresh
Paint</t>
  </si>
  <si>
    <t>REQ-2022-014355</t>
  </si>
  <si>
    <t>Lobby/Storage - Budgeted</t>
  </si>
  <si>
    <t>Oak Terrace - 2022 - Carpet removed and suitable Replacement in front Entrance and ED office</t>
  </si>
  <si>
    <t>P22-014905 - Line 2</t>
  </si>
  <si>
    <t>Suite 118 Reno</t>
  </si>
  <si>
    <t>P22-014905 - Line 1</t>
  </si>
  <si>
    <t>Suite 118 Reno 
Additional Scope</t>
  </si>
  <si>
    <t>REQ-2022-014365</t>
  </si>
  <si>
    <t>P22-013799 - Line 1</t>
  </si>
  <si>
    <t>TRAVEL IN CITY $50.00
+ONTARIO HST
1 $50.00
Onsite Labor 1 Cabling technician $95.00
+ONTARIO HST
4 $380.00
Cat6 keystones $4.95
+ONTARIO HST
2 $9.90
Biscuit jacks $3.00
+ONTARIO HST
2 $6.00
1Ft Patch Cable - Blue $5.50
+ONTARIO HST
2 $11.00
Diagnose AP
AP near suite 211 is offline - This is to simply diagnose the problem if
a new data line or materials are required they will be invoiced as a
separate line item
$95.00
+ONTARIO HST
1 $95.00
Subtotal
ONTARIO HST (13%)
#728167404RT0001</t>
  </si>
  <si>
    <t>P22-013796 - Line 1</t>
  </si>
  <si>
    <t>Suite 230 Reno Fridge</t>
  </si>
  <si>
    <t>P22-013796 - Line 3</t>
  </si>
  <si>
    <t>Suite 230 Reno Microwave</t>
  </si>
  <si>
    <t>P22-013796 - Line 4</t>
  </si>
  <si>
    <t>Suite 230 Reno Patch/paint, kitchenette hardware, microwave, fridge, towel rack, toilet seat, cupboard shelves and door closer.</t>
  </si>
  <si>
    <t>P22-013796 - Line 2</t>
  </si>
  <si>
    <t>P22-013797 - Line 1</t>
  </si>
  <si>
    <t>Suite 408 Refresh Paint- Living Room Only</t>
  </si>
  <si>
    <t>REQ-2022-014381</t>
  </si>
  <si>
    <t>P22-014054 - Line 1</t>
  </si>
  <si>
    <t>Winbourne Park - Insuite Electrical Upgrades for rooms with demising walls</t>
  </si>
  <si>
    <t>REQ-2022-014382</t>
  </si>
  <si>
    <t>P22-014052 - Line 1</t>
  </si>
  <si>
    <t>West Oak Village - Additional Insuite Electrical Upgrades for suites with demising walls</t>
  </si>
  <si>
    <t>REQ-2022-014383</t>
  </si>
  <si>
    <t>P22-013815 - Line 1</t>
  </si>
  <si>
    <t>Ridgeview - Additional Insuite Electrical Upgrades for suites with demising walls</t>
  </si>
  <si>
    <t>P22-013974 - Line 1</t>
  </si>
  <si>
    <t>To replace the failed 15 year old ignition control on the heating boiler. The boiler is currently down until parts replacement.</t>
  </si>
  <si>
    <t>The Beechwood - 2022 - Heating Boiler (Ignition Control)</t>
  </si>
  <si>
    <t>REQ-2022-014391</t>
  </si>
  <si>
    <t>P22-014177 - Line 1</t>
  </si>
  <si>
    <t>Multi Yr strategic project – continuation of REQ-2021-045361 (P21-246233)</t>
  </si>
  <si>
    <t>Colonel By - Multi Yr - Care Floor Renovation</t>
  </si>
  <si>
    <t>P22-014175 - Line 1</t>
  </si>
  <si>
    <t>P22-014176 - Line 1</t>
  </si>
  <si>
    <t>P22-014654 - Line 1</t>
  </si>
  <si>
    <t>To replace a large amount of copper piping in the Mechanical Room that has several pinhole leaks. 
EMERGENCY REPLACEMENT--WORK COMPLETED DUE TO FLOODING.</t>
  </si>
  <si>
    <t>REQ-2022-014435</t>
  </si>
  <si>
    <t>P22-014013 - Line 1</t>
  </si>
  <si>
    <t>Oak Terrace - Leak in staff washroom</t>
  </si>
  <si>
    <t>Oak Terrace - 2022 - Washroom Leak</t>
  </si>
  <si>
    <t>P22-014328 - Line 1</t>
  </si>
  <si>
    <t>Suite 601 Refresh Resident is choosing between 601 and 602. No other rent ready suites. Suite Care IL</t>
  </si>
  <si>
    <t>REQ-2022-014438</t>
  </si>
  <si>
    <t>P22-014174 - Line 1</t>
  </si>
  <si>
    <t>REQ-2022-014446</t>
  </si>
  <si>
    <t>P22-015253 - Line 1</t>
  </si>
  <si>
    <t>Phase 1 Market Study to support undewriting to evaluate Expansion of Claremont onto adjacent lands (289-299 Balliol).</t>
  </si>
  <si>
    <t>P22-014173 - Line 1</t>
  </si>
  <si>
    <t>Kitchen FF&amp;E (O/S 2021 INV)</t>
  </si>
  <si>
    <t>The Annex - 2022 - Kitchen FF&amp;E (O/S 2021 INV)</t>
  </si>
  <si>
    <t>P22-014340 - Line 1</t>
  </si>
  <si>
    <t>2nd flr dining rm and corridor mould abatement discovered during care flr renovation.</t>
  </si>
  <si>
    <t>Colonel By - 2022 - Mould Abatement</t>
  </si>
  <si>
    <t>P22-014137 - Line 1</t>
  </si>
  <si>
    <t>St Lawrence Place -2022- Dining room PRJ 2021 - Extra scope / cost carryover  from P21-044689 . Stripping / primer / painting doors and adding S/S kick plates. More 10 yrs</t>
  </si>
  <si>
    <t>St Lawrence Place -2022- Dining room PRJ</t>
  </si>
  <si>
    <t>P22-014200 - Line 1</t>
  </si>
  <si>
    <t>Suite 337 Reno
Paint, Flooring, Baseboards, 1/4 round, Toilet</t>
  </si>
  <si>
    <t>P22-014199 - Line 2</t>
  </si>
  <si>
    <t>Suite 108 AL Reno 
Paint, Flooring, Baseboards, 1/4 round, Toilet, Bathroom Vanity &amp; Cabinet, Faucet, Wall Scone, Towel Bar</t>
  </si>
  <si>
    <t>P22-014199 - Line 1</t>
  </si>
  <si>
    <t>Suite 108 AL Reno Additional Scope</t>
  </si>
  <si>
    <t>P22-014363 - Line 1</t>
  </si>
  <si>
    <t>10419 - Walk-in freezer air cooled condensor conversion</t>
  </si>
  <si>
    <t>Parkwood Court - 2022 - HVAC</t>
  </si>
  <si>
    <t>REQ-2022-014487</t>
  </si>
  <si>
    <t>P22-014373 - Line 1</t>
  </si>
  <si>
    <t>Multi Yr strategic project – continuation of REQ-2021-045360 (P21-046234)</t>
  </si>
  <si>
    <t>Barrhaven - Multi Yr - 2nd Floor Renovation</t>
  </si>
  <si>
    <t>P22-014374 - Line 1</t>
  </si>
  <si>
    <t>P22-014376 - Line 1</t>
  </si>
  <si>
    <t>P22-014375 - Line 1</t>
  </si>
  <si>
    <t>P22-014372 - Line 1</t>
  </si>
  <si>
    <t>P22-014154 - Line 1</t>
  </si>
  <si>
    <t>Suite 2-515-17
Reno
New Flooring and Baseboard   for July Possession Date</t>
  </si>
  <si>
    <t>REQ-2022-014507</t>
  </si>
  <si>
    <t>P22-014107 - Line 1</t>
  </si>
  <si>
    <t>KDW Work Order KW3963
Install of electrical receptacles in 4 storage rooms for nurse call
Stirling Heights</t>
  </si>
  <si>
    <t>P22-014324 - Line 1</t>
  </si>
  <si>
    <t>Suite 234 Refresh Additional Scope</t>
  </si>
  <si>
    <t>P22-014324 - Line 2</t>
  </si>
  <si>
    <t>Suite 234 Refresh Inglewood</t>
  </si>
  <si>
    <t>LE3165 HCN-Revera Lessee (Portsmouth) GP Inc</t>
  </si>
  <si>
    <t>REQ-2022-014523</t>
  </si>
  <si>
    <t>P22-014171 - Line 1</t>
  </si>
  <si>
    <t>Windsor Park -2022- Replace 3 way heat pump valve loop outlet  . More 10 yrs</t>
  </si>
  <si>
    <t>Mark Spencer</t>
  </si>
  <si>
    <t>P22-014416 - Line 1</t>
  </si>
  <si>
    <t>Suite 421 Reno Leased for July 30, 2022</t>
  </si>
  <si>
    <t>REQ-2022-014566</t>
  </si>
  <si>
    <t>P22-015880 - Line 1</t>
  </si>
  <si>
    <t>Suite 414 Reno Fridge 
Under Additional Scope</t>
  </si>
  <si>
    <t>P22-015880 - Line 3</t>
  </si>
  <si>
    <t>Suite 414 Reno Microwave</t>
  </si>
  <si>
    <t>P22-015880 - Line 2</t>
  </si>
  <si>
    <t>Suite 414 Reno Paint, Carpet, Appliances</t>
  </si>
  <si>
    <t>P22-014323 - Line 1</t>
  </si>
  <si>
    <t>Suite 316 Reno Fridge</t>
  </si>
  <si>
    <t>P22-014323 - Line 3</t>
  </si>
  <si>
    <t>P22-014323 - Line 2</t>
  </si>
  <si>
    <t>Suite 316 Reno Paint, Carpet, LVP, Toilet, Fridge &amp; Microwave</t>
  </si>
  <si>
    <t>P22-014325 - Line 1</t>
  </si>
  <si>
    <t>Suite 344 Reno
Shower, Bathroom Paint</t>
  </si>
  <si>
    <t>REQ-2022-014586</t>
  </si>
  <si>
    <t>P22-014108 - Line 1</t>
  </si>
  <si>
    <t>MMC REV038
Verkada CCTV Additional Verkada Camera installation
Mackenzie Place</t>
  </si>
  <si>
    <t>P22-014166 - Line 1</t>
  </si>
  <si>
    <t>Burloak - Remove and dispose existing sheet flooring and walls repairs required to install new flashing.</t>
  </si>
  <si>
    <t>Burloak - 2022 - Spa Room Flooring Replacement</t>
  </si>
  <si>
    <t>P22-014165 - Line 1</t>
  </si>
  <si>
    <t>P22-014215 - Line 1</t>
  </si>
  <si>
    <t>Elginwood -2022- Commercial Washer bearing Replacement. More 10 yrs</t>
  </si>
  <si>
    <t>Elginwood - 2022 - Commercial Washer bearing Replacement</t>
  </si>
  <si>
    <t>P22-014216 - Line 1</t>
  </si>
  <si>
    <t>Main Street -2022- Recirculation  P3 - Replace recirculation pump #3 . More 7  yrs</t>
  </si>
  <si>
    <t>Main Street -2022- Recirculation  P3</t>
  </si>
  <si>
    <t>REQ-2022-014603</t>
  </si>
  <si>
    <t>P22-018842 - Line 1</t>
  </si>
  <si>
    <t>Dev-Mechanical &amp; Electrical Engineer Fees</t>
  </si>
  <si>
    <t>Alta Vista - 2022 - Public Space Renovation</t>
  </si>
  <si>
    <t>P22-014610 - Line 1</t>
  </si>
  <si>
    <t>Windsor Park Interior Wayfinding</t>
  </si>
  <si>
    <t>Windsor Park - 2022 - Signage</t>
  </si>
  <si>
    <t>REQ-2022-014607</t>
  </si>
  <si>
    <t>P22-014625 - Line 1</t>
  </si>
  <si>
    <t>REQ-2022-014608</t>
  </si>
  <si>
    <t>P22-014939 - Line 1</t>
  </si>
  <si>
    <t>P22-014170 - Line 1</t>
  </si>
  <si>
    <t>M&amp;E for main flr renovation.</t>
  </si>
  <si>
    <t>Valley Stream - 2022 - Public Space Renovation</t>
  </si>
  <si>
    <t>P22-014160 - Line 1</t>
  </si>
  <si>
    <t>Iler Lodge Replacement vacuum and mini scrubbers</t>
  </si>
  <si>
    <t>P22-014326 - Line 1</t>
  </si>
  <si>
    <t>Suite 125 A Refresh Paint as per Revera spec</t>
  </si>
  <si>
    <t>P22-014327 - Line 1</t>
  </si>
  <si>
    <t>Suite 229 B Refresh Paint per Revera spec</t>
  </si>
  <si>
    <t>P22-014620 - Line 2</t>
  </si>
  <si>
    <t>Suite 182 Reno Paint, Replace Flooring</t>
  </si>
  <si>
    <t>P22-014620 - Line 1</t>
  </si>
  <si>
    <t>Suite 182 Reno Additional Scope</t>
  </si>
  <si>
    <t>REQ-2022-014655</t>
  </si>
  <si>
    <t>P22-014520 - Line 1</t>
  </si>
  <si>
    <t>Elginwood - 2022- Generator Fuel  Upgrades - Currently the fuel system and exhaust are not to code . Require upgrades to fuel and exhaust system . More 10 yrs</t>
  </si>
  <si>
    <t>Elginwood - 2022 - Generator Fuel  Upgrades</t>
  </si>
  <si>
    <t>P22-014581 - Line 1</t>
  </si>
  <si>
    <t>Design services for AHS funded suite conversions.</t>
  </si>
  <si>
    <t>McKenzie Towne - 2022 - Semi Private Suite Conversion</t>
  </si>
  <si>
    <t>P22-014536 - Line 1</t>
  </si>
  <si>
    <t>Hunt Club - 2022 - Fire Deficiencies devices  and Wet Alarm Valve . Replace deficiency items and  sprinkler wet alarm valve . More 5 yrs</t>
  </si>
  <si>
    <t>Hunt Club - 2022 - Fire Deficiencies  Wet Alarm Valve</t>
  </si>
  <si>
    <t>P22-014310 - Line 1</t>
  </si>
  <si>
    <t>Arbour Heights - 2022- Kitchen wall Tile  . Replacement of wall tile in the servery area . Currently the tile are popping off the wall . There might be an issue in the wall cavity . More 10 yrs</t>
  </si>
  <si>
    <t>Arbour Heights - 2022 - Kitchen wall Tile</t>
  </si>
  <si>
    <t>LE3058 HCN-Revera Lessee (The Churchill) LP</t>
  </si>
  <si>
    <t>REQ-2022-014722</t>
  </si>
  <si>
    <t>Thomas Trevethan</t>
  </si>
  <si>
    <t>REQ-2022-014727</t>
  </si>
  <si>
    <t>P22-014196 - Line 1</t>
  </si>
  <si>
    <t>Longfields- Exhaust Fan - Replace Bearing and Shaft assemble . More 10 yrs</t>
  </si>
  <si>
    <t>Longfields - Exhaust Fan - Replace Bearing Shaft</t>
  </si>
  <si>
    <t>P22-014168 - Line 1</t>
  </si>
  <si>
    <t>P22-014329 - Line 2</t>
  </si>
  <si>
    <t>Suite 404 Reno Flooring replacement in kitchen and bathroom, and cabinet refresh.</t>
  </si>
  <si>
    <t>P22-014329 - Line 1</t>
  </si>
  <si>
    <t>P22-014167 - Line 1</t>
  </si>
  <si>
    <t>suite 4 Refresh</t>
  </si>
  <si>
    <t>REQ-2022-014744</t>
  </si>
  <si>
    <t>P22-014330 - Line 2</t>
  </si>
  <si>
    <t>P22-014330 - Line 3</t>
  </si>
  <si>
    <t>Suite 421 Reno Carpet, paint, cabinet refresh, replace failed toilet and fridge.</t>
  </si>
  <si>
    <t>P22-014330 - Line 1</t>
  </si>
  <si>
    <t>P22-014331 - Line 1</t>
  </si>
  <si>
    <t>Suite 212 Refresh</t>
  </si>
  <si>
    <t>P22-014332 - Line 1</t>
  </si>
  <si>
    <t>P22-014333 - Line 1</t>
  </si>
  <si>
    <t>P22-014334 - Line 1</t>
  </si>
  <si>
    <t>Suite 167 Reno -Internal Transfer ASAP</t>
  </si>
  <si>
    <t>P22-014764 - Line 1</t>
  </si>
  <si>
    <t>Westwood - 2022- Upgrade BAS system . The current software in Tower #1 - #2 is Java.. is now obsolete ..Require an upgrade to the BAS system . More 10 yrs</t>
  </si>
  <si>
    <t>Westwood - 2022- Upgrade BAS system</t>
  </si>
  <si>
    <t>P22-014339 - Line 1</t>
  </si>
  <si>
    <t>Suite 109 Reno  move in August 05</t>
  </si>
  <si>
    <t>P22-014342 - Line 1</t>
  </si>
  <si>
    <t>Suite 664 Refresh Move in July 25 - paint only</t>
  </si>
  <si>
    <t>P22-014300 - Line 1</t>
  </si>
  <si>
    <t>•Remove old floor drain for hot table and take down corroded pipe for the floor drain in laundry area.
•Drill a hole for the new hub drain. Supply and install the new hub drain and 3" XFR drain pipe. Use hydraulic cement to water proof around floor drain.</t>
  </si>
  <si>
    <t>The Meadows - 2022 - Hub Drain Replacement</t>
  </si>
  <si>
    <t>P22-020384 - Line 1</t>
  </si>
  <si>
    <t>Suite 264 Reno</t>
  </si>
  <si>
    <t>P22-015342 - Line 1</t>
  </si>
  <si>
    <t>P22-020382 - Line 1</t>
  </si>
  <si>
    <t>Suite 451 Reno</t>
  </si>
  <si>
    <t>P22-020385 - Line 1</t>
  </si>
  <si>
    <t>Suite 363 Reno</t>
  </si>
  <si>
    <t>REQ-2022-014772</t>
  </si>
  <si>
    <t>P22-014537 - Line 1</t>
  </si>
  <si>
    <t>Prince of Wales - 2022- Walkway - The  backyard walkway  that  building .. Currently this pathway is interlock stones . Stones have lifted  creating  tripping hazards . Replacing the stones with asphalt  . More 15 yrs</t>
  </si>
  <si>
    <t>Prince of Wales - 2022 - Walkways</t>
  </si>
  <si>
    <t>REQ-2022-014779</t>
  </si>
  <si>
    <t>P22-014742 - Line 2</t>
  </si>
  <si>
    <t>Suite 622 Reno
-Carpet
-Repair portion wall
-Vinyl flooring  --&gt; hallway, bathroom, closet
-Paint entire room</t>
  </si>
  <si>
    <t>P22-014742 - Line 1</t>
  </si>
  <si>
    <t>Suite 622 Reno Additional Scope</t>
  </si>
  <si>
    <t>REQ-2022-014781</t>
  </si>
  <si>
    <t>P22-014718 - Line 1</t>
  </si>
  <si>
    <t>Fenelon Court - Fuel System Upgrade</t>
  </si>
  <si>
    <t>Fenelon Court - 2022 - Fuel system upgrade</t>
  </si>
  <si>
    <t>REQ-2022-014792</t>
  </si>
  <si>
    <t>P22-014397 - Line 1</t>
  </si>
  <si>
    <t>The Meadows -  Insuite electrical upgrades for suites with demising walls</t>
  </si>
  <si>
    <t>REQ-2022-014794</t>
  </si>
  <si>
    <t>P22-014524 - Line 1</t>
  </si>
  <si>
    <t>Stirling Heights - Insuite Electrical Upgrades for suites with demising walls</t>
  </si>
  <si>
    <t>Stirling Heights - Funded - In Suite Cooling</t>
  </si>
  <si>
    <t>P22-014359 - Line 2</t>
  </si>
  <si>
    <t>P22-014359 - Line 1</t>
  </si>
  <si>
    <t>P22-014600 - Line 1</t>
  </si>
  <si>
    <t>2 x Housekeeping Cart</t>
  </si>
  <si>
    <t>The Annex - 2022 - Housekeeping FF&amp;E</t>
  </si>
  <si>
    <t>P22-014262 - Line 1</t>
  </si>
  <si>
    <t>Suite 211 Refresh
Paint</t>
  </si>
  <si>
    <t>REQ-2022-014798</t>
  </si>
  <si>
    <t>P22-014391 - Line 1</t>
  </si>
  <si>
    <t>Bay Ridges - Insuite Electrical Upgrades for suites with demising walls</t>
  </si>
  <si>
    <t>P22-014338 - Line 1</t>
  </si>
  <si>
    <t>P22-014488 - Line 2</t>
  </si>
  <si>
    <t>P22-014488 - Line 1</t>
  </si>
  <si>
    <t>P22-016800 - Line 1</t>
  </si>
  <si>
    <t>P22-014336 - Line 1</t>
  </si>
  <si>
    <t>Suite 1-435 Reno
Replace flooring and baseboard, new interior door, new door trim all due to electric wheel chair damage</t>
  </si>
  <si>
    <t>REQ-2022-014821</t>
  </si>
  <si>
    <t>P22-014358 - Line 1</t>
  </si>
  <si>
    <t>Valley Stream - 2022 - Purchase 3 x suite gliders . More 7  yrs</t>
  </si>
  <si>
    <t>Valley Stream - 2022 - 1 BedRoom and 1 Studio</t>
  </si>
  <si>
    <t>P22-016600 - Line 1</t>
  </si>
  <si>
    <t>2020/2021 Outstanding Invoices from contract for elevator modernization</t>
  </si>
  <si>
    <t>REQ-2022-014854</t>
  </si>
  <si>
    <t>P22-014516 - Line 1</t>
  </si>
  <si>
    <t>The Bentley Yorkton - 2022 - Hot Water Tank Replacement - HWT failed and Vetted was called on site. The age of asset is approx 17yrs old. Please pull funds from Wellltower emergency Contingency</t>
  </si>
  <si>
    <t>The Bentley Yorkton - 2022 - Hot Water Tank Replacement</t>
  </si>
  <si>
    <t>P22-015095 - Line 1</t>
  </si>
  <si>
    <t>Replacement of failed compressor.</t>
  </si>
  <si>
    <t>Columbia Forest - 2022 - Compressor #2 for MUA-1</t>
  </si>
  <si>
    <t>P22-015097 - Line 1</t>
  </si>
  <si>
    <t>Remove and relocate boiler draft fan to above stack.</t>
  </si>
  <si>
    <t>The Meadows - 2022 - Relocation of Boiler Power Fan</t>
  </si>
  <si>
    <t>P22-015048 - Line 1</t>
  </si>
  <si>
    <t>Replace the failed 1st compressor on RTAC-1</t>
  </si>
  <si>
    <t>Ridgeview - 2022 - Compressor Replacement on RTAC-1</t>
  </si>
  <si>
    <t>P22-015067 - Line 1</t>
  </si>
  <si>
    <t>Replace Failed Condenser Fan Motor Capacitor</t>
  </si>
  <si>
    <t>Iler Lodge - 2022 - Condenser Fan Motor Capacitor Replacement</t>
  </si>
  <si>
    <t>P22-014347 - Line 1</t>
  </si>
  <si>
    <t>Suite 212 Reno One Bedroom Carpet replacement bedroom only, paint, washroom vanity/sink/faucet</t>
  </si>
  <si>
    <t>P22-014427 - Line 1</t>
  </si>
  <si>
    <t>Oak Terrace - Washroom Leak</t>
  </si>
  <si>
    <t>P22-014564 - Line 1</t>
  </si>
  <si>
    <t>Suite 407 Reno Additional Scope</t>
  </si>
  <si>
    <t>P22-014564 - Line 2</t>
  </si>
  <si>
    <t>Suite 407 Reno
Complete paint 2coats, replace flooring and toilet</t>
  </si>
  <si>
    <t>REQ-2022-014900</t>
  </si>
  <si>
    <t>P22-014561 - Line 1</t>
  </si>
  <si>
    <t>REQ-2022-014902</t>
  </si>
  <si>
    <t>P22-014434 - Line 1</t>
  </si>
  <si>
    <t>Summit Place - Additional Sensor Pilot</t>
  </si>
  <si>
    <t>P22-014357 - Line 1</t>
  </si>
  <si>
    <t>Bridlewood - 2022- Generator Breaker Replacement . Replace main breaker ..breaker kept on tripping . More 10 yrs</t>
  </si>
  <si>
    <t>Bridlewood - 2022- Generator Breaker Replacement</t>
  </si>
  <si>
    <t>P22-014441 - Line 1</t>
  </si>
  <si>
    <t>Elginwood 2022- This request is to correct the vendor on the Po _ P22-011694 .</t>
  </si>
  <si>
    <t>P22-014410 - Line 1</t>
  </si>
  <si>
    <t>Suite 106 Reno Renovation - Quick move in July 25</t>
  </si>
  <si>
    <t>P22-014733 - Line 2</t>
  </si>
  <si>
    <t>Suite 354 Reno  Small One Bedroom, don't have any other small one bedrooms available. There's one but that is reserved.</t>
  </si>
  <si>
    <t>P22-014733 - Line 1</t>
  </si>
  <si>
    <t>P22-014530 - Line 1</t>
  </si>
  <si>
    <t>Hunt Club - 2022 - MUA Expansion Valve . Replace valve . More 7 yrs</t>
  </si>
  <si>
    <t>Hunt Club - 2022 - MUA Expansion Valve</t>
  </si>
  <si>
    <t>P22-014526 - Line 1</t>
  </si>
  <si>
    <t>St Lawrence - 2022- Walk in - Suction Valve . Replace suction Valve . More 7 yrs</t>
  </si>
  <si>
    <t>St Lawrence - 2022- Walk in - Suction Valve</t>
  </si>
  <si>
    <t>REQ-2022-014939</t>
  </si>
  <si>
    <t>P22-014889 - Line 1</t>
  </si>
  <si>
    <t>Emergency replacement of heat exchanger for chiller – no AC without parts.</t>
  </si>
  <si>
    <t>Donway - 2022 - Heat Exchanger (Chiller)</t>
  </si>
  <si>
    <t>P22-014469 - Line 1</t>
  </si>
  <si>
    <t>Salon and Lobby/Vestibule/Small Office At Apt Entr.
Remove existing flooring and prep for new supply and install new "LVP" and vinyl base - "Tru-North"</t>
  </si>
  <si>
    <t>The Village Seniors - 2022 - Flooring Replacement in Salon and Lobby/Vestibule/Small Office at Apt Entr.</t>
  </si>
  <si>
    <t>REQ-2022-014961</t>
  </si>
  <si>
    <t>P22-014597 - Line 1</t>
  </si>
  <si>
    <t>Suite 206 Reno Internal move - resident moving from 121 to 206</t>
  </si>
  <si>
    <t>REQ-2022-014974</t>
  </si>
  <si>
    <t>Tracy Miller (Terminated)</t>
  </si>
  <si>
    <t>Nursing Supplies</t>
  </si>
  <si>
    <t>REQ-2022-014979</t>
  </si>
  <si>
    <t>P22-014653 - Line 2</t>
  </si>
  <si>
    <t>Suite 313 Reno Paint, Carpet, and cabinet refresh</t>
  </si>
  <si>
    <t>P22-014653 - Line 1</t>
  </si>
  <si>
    <t>Suite 313 Reno Additional Scope</t>
  </si>
  <si>
    <t>P22-014611 - Line 1</t>
  </si>
  <si>
    <t>REQ-2022-015005</t>
  </si>
  <si>
    <t>P22-014735 - Line 2</t>
  </si>
  <si>
    <t>Suite 153 Reno  No renovated studio suites available on 1st floor.</t>
  </si>
  <si>
    <t>P22-014735 - Line 1</t>
  </si>
  <si>
    <t>Suite 153 Reno Additional Scope</t>
  </si>
  <si>
    <t>P22-014734 - Line 1</t>
  </si>
  <si>
    <t>Suite 252 Reno Additional Scope</t>
  </si>
  <si>
    <t>P22-014734 - Line 2</t>
  </si>
  <si>
    <t>Suite 252 Reno Unit 252. Second Floor has limited suites left.</t>
  </si>
  <si>
    <t>REQ-2022-015026</t>
  </si>
  <si>
    <t>P22-014443 - Line 1</t>
  </si>
  <si>
    <t>Dev-Civil Engineer (Includes Noise &amp; Traffic) Fees</t>
  </si>
  <si>
    <t>REQ-2022-015029</t>
  </si>
  <si>
    <t>REQ-2022-015047</t>
  </si>
  <si>
    <t>P22-014741 - Line 1</t>
  </si>
  <si>
    <t>Dev-Electrical</t>
  </si>
  <si>
    <t>P22-014873 - Line 1</t>
  </si>
  <si>
    <t>Gazebo Replacement x 1 &amp; Rose arbor replacement x2 
Current structure rotten and present a safety risk to residents. 
2 Quotes obtained. 
32 Years Old Building</t>
  </si>
  <si>
    <t>Parkwood Place - 2022 - Exterior  Living Space</t>
  </si>
  <si>
    <t>P22-014608 - Line 1</t>
  </si>
  <si>
    <t>Suite 301 Refresh 
Paint only as per Revera spec</t>
  </si>
  <si>
    <t>P22-014607 - Line 1</t>
  </si>
  <si>
    <t>Suite 206 Refresh
Paint only as per Revera spec</t>
  </si>
  <si>
    <t>P22-014606 - Line 1</t>
  </si>
  <si>
    <t>Suite 312 Refresh
Paint only as per Revera spec</t>
  </si>
  <si>
    <t>P22-014605 - Line 1</t>
  </si>
  <si>
    <t>P22-014604 - Line 1</t>
  </si>
  <si>
    <t>Suite 128 Refresh Paint only</t>
  </si>
  <si>
    <t>P22-014617 - Line 1</t>
  </si>
  <si>
    <t>Suite 603 (s) Reno Apartment 603(s) Renovate apartment - Mosaik + Repair balcony - Flynn</t>
  </si>
  <si>
    <t>P22-014618 - Line 1</t>
  </si>
  <si>
    <t>Suite 603 (s) Reno Additional Scope Balcony Repair Flynn</t>
  </si>
  <si>
    <t>P22-014619 - Line 1</t>
  </si>
  <si>
    <t>Suite 225 Reno Fridge Additional Scope</t>
  </si>
  <si>
    <t>P22-014619 - Line 2</t>
  </si>
  <si>
    <t>Suite 225 Reno
Paint, Replace Carpet in living room, install fridge, replace medicine cabinet, lights in bathroom, remove radio mounted in microwave cabinet</t>
  </si>
  <si>
    <t>P22-015402 - Line 1</t>
  </si>
  <si>
    <t>Beacon Hill - 2022 - Fire System Repair - The piping system in the crawl space corroded and expired. The plan is to cap those lines, relocate the header, and run new Apex lines to support the sprinkler system. The age of current piping is approx 25yrs. Requesting funds from emergency contingency.</t>
  </si>
  <si>
    <t>Beacon Hill - 2022 - Fire System Repair</t>
  </si>
  <si>
    <t>P22-015401 - Line 1</t>
  </si>
  <si>
    <t>Kildonan - 2022 - Hot Water Tank Replacement - Please pull funds from emergency contingency. The age of asset is approx 18yrs. This is the last of the oder HWT's at the site. The HWT failed and they need to replace asap to support domestic usage.</t>
  </si>
  <si>
    <t>Kildonan - 2022 - Hot Water Tank Replacement</t>
  </si>
  <si>
    <t>P22-015155 - Line 1</t>
  </si>
  <si>
    <t>Valleyview - 2022 - 3rd Floor AC Ductless unit replacement. Four Seasons was called on site as the temps were increasing on the 3rd floor. The AC units both stopped working. The age of the assets were approx 12yrs old. Valleyview is in Brandon Manitoba which is remote and Four Seasons was the only company who coulld respond.</t>
  </si>
  <si>
    <t>Valleyview - 2022 - 3rd Foor AC replacement</t>
  </si>
  <si>
    <t>P22-015585 - Line 1</t>
  </si>
  <si>
    <t>The Bentley Moose Jaw - 2022 - PTAC Repacement - Room 423 had a faulty PTAC and required repacement. All Seasons was called in and provided a quote on the repalcement. Appox age of asset is 13yrs</t>
  </si>
  <si>
    <t>The Bentley Moose Jaw - 2022 - PTAC Repacement</t>
  </si>
  <si>
    <t>P22-014739 - Line 1</t>
  </si>
  <si>
    <t>The Welington - 2022 - Global Mechanical was called on site due to many issue with the AC at the Welllington. They discovered a Compressor had failed and issues in rooms 228,239,240,313. Approx age of assets Compressor - 17yrs, room AC units 20yrs. Please see atatched quote</t>
  </si>
  <si>
    <t>The Wellington - 2022 - AC Repairs</t>
  </si>
  <si>
    <t>REQ-2022-015132</t>
  </si>
  <si>
    <t>REQ-2022-015135</t>
  </si>
  <si>
    <t>REQ-2022-015137</t>
  </si>
  <si>
    <t>P22-014616 - Line 2</t>
  </si>
  <si>
    <t>P22-014616 - Line 1</t>
  </si>
  <si>
    <t>P22-014615 - Line 2</t>
  </si>
  <si>
    <t>P22-014615 - Line 3</t>
  </si>
  <si>
    <t>P22-014615 - Line 4</t>
  </si>
  <si>
    <t>P22-014615 - Line 1</t>
  </si>
  <si>
    <t>P22-014602 - Line 1</t>
  </si>
  <si>
    <t>Suite 220 Refresh
Paint</t>
  </si>
  <si>
    <t>REQ-2022-015149</t>
  </si>
  <si>
    <t>P22-014613 - Line 2</t>
  </si>
  <si>
    <t>Suite 437 Refresh</t>
  </si>
  <si>
    <t>P22-014613 - Line 1</t>
  </si>
  <si>
    <t>Suite 437 Refresh Additional Scope</t>
  </si>
  <si>
    <t>P22-014601 - Line 1</t>
  </si>
  <si>
    <t>P22-014614 - Line 2</t>
  </si>
  <si>
    <t>P22-014614 - Line 1</t>
  </si>
  <si>
    <t>REQ-2022-015158</t>
  </si>
  <si>
    <t>P22-014612 - Line 1</t>
  </si>
  <si>
    <t>P22-014804 - Line 2</t>
  </si>
  <si>
    <t>P22-014804 - Line 1</t>
  </si>
  <si>
    <t>Suite 306 Reno Additional Scope</t>
  </si>
  <si>
    <t>REQ-2022-015171</t>
  </si>
  <si>
    <t>P22-015042 - Line 2</t>
  </si>
  <si>
    <t>P22-015042 - Line 1</t>
  </si>
  <si>
    <t>REQ-2022-015173</t>
  </si>
  <si>
    <t>REQ-2022-015191</t>
  </si>
  <si>
    <t>P22-014664 - Line 1</t>
  </si>
  <si>
    <t>Sherwood Court - Additional Insuite Electrical upgrades for suites with demising walls</t>
  </si>
  <si>
    <t>REQ-2022-015192</t>
  </si>
  <si>
    <t>P22-014738 - Line 1</t>
  </si>
  <si>
    <t>P22-015483 - Line 1</t>
  </si>
  <si>
    <t>Suite 221 AL Reno Paint, Flooring, Baseboards, 1/4 round &amp; Toilet</t>
  </si>
  <si>
    <t>P22-015482 - Line 1</t>
  </si>
  <si>
    <t>Suite 223 AL Reno Paint, Flooring, Baseboards, 1/4 round &amp; Toilet</t>
  </si>
  <si>
    <t>P22-016123 - Line 2</t>
  </si>
  <si>
    <t>Suite 332 IL Reno Paint, Flooring, 1/4 round &amp; Toilet</t>
  </si>
  <si>
    <t>P22-016123 - Line 1</t>
  </si>
  <si>
    <t>Suite 332 IL Reno Additional Scope</t>
  </si>
  <si>
    <t>REQ-2022-015222</t>
  </si>
  <si>
    <t>P22-014649 - Line 1</t>
  </si>
  <si>
    <t>5U1L0UT#ABA
HP ProBook 450 G8 Notebook - Wolf Pro
Security - 15.6" - Core i7 1165G7 - 16 GB RAM
- 512 GB SSD - US - with HP Wolf Pro Security
Edition (1 year)
1
1,803.56
1,803.56
EWR Fee
0.95/EA</t>
  </si>
  <si>
    <t>P22-014649 - Line 2</t>
  </si>
  <si>
    <t>REQ-2022-015231</t>
  </si>
  <si>
    <t>P22-014875 - Line 1</t>
  </si>
  <si>
    <t>cooler</t>
  </si>
  <si>
    <t>Granite Landing - 2022- Kitchen FF&amp;E (Reach In Cooler)</t>
  </si>
  <si>
    <t>REQ-2022-015232</t>
  </si>
  <si>
    <t>P22-014874 - Line 1</t>
  </si>
  <si>
    <t>charbroiler</t>
  </si>
  <si>
    <t>Granite Landing - 2022- Kitchen FF&amp;E (Charbroiler)</t>
  </si>
  <si>
    <t>P22-014972 - Line 1</t>
  </si>
  <si>
    <t>Suite 1-205 Refresh Patch and Paint</t>
  </si>
  <si>
    <t>P22-014971 - Line 1</t>
  </si>
  <si>
    <t>Suite 1-209 Reno Additional Scope</t>
  </si>
  <si>
    <t>P22-014971 - Line 2</t>
  </si>
  <si>
    <t>Suite 1-209 Reno</t>
  </si>
  <si>
    <t>10393 Elmwood Place - Axium</t>
  </si>
  <si>
    <t>P22-014717 - Line 1</t>
  </si>
  <si>
    <t>Knell's Invoice 733374
Extra work to connect Automatic Door Operators and to setup and install Piezo Alarms part of building requirments. This scope of work was not included in specs nor contract documents. KR Communications Invoices attached.</t>
  </si>
  <si>
    <t>Door Security - Capital</t>
  </si>
  <si>
    <t>2022 LTC-JV IT Resident Safety Door Security Capital</t>
  </si>
  <si>
    <t>REQ-2022-015261</t>
  </si>
  <si>
    <t>P22-015211 - Line 1</t>
  </si>
  <si>
    <t>Supply and install of new Comfort-Aire ductless spilt including electrical.</t>
  </si>
  <si>
    <t>Telfer Place - 2022 - Library and Office Ductless Split</t>
  </si>
  <si>
    <t>P22-015212 - Line 1</t>
  </si>
  <si>
    <t>P22-014941 - Line 2</t>
  </si>
  <si>
    <t>P22-014941 - Line 1</t>
  </si>
  <si>
    <t>P22-014940 - Line 1</t>
  </si>
  <si>
    <t>Suite 306 Refresh</t>
  </si>
  <si>
    <t>P22-014835 - Line 2</t>
  </si>
  <si>
    <t>Suite 401 Refresh
Paint</t>
  </si>
  <si>
    <t>P22-014835 - Line 1</t>
  </si>
  <si>
    <t>Suite 401 Refresh
Additional Scope</t>
  </si>
  <si>
    <t>P22-015101 - Line 1</t>
  </si>
  <si>
    <t>Replace obsolete BAS controls with new Honeywell JACE 8000 Master controller c/w HTML5 interface. This upgrade is required to ensure HVAC systems can communicate and operate properly, as designed.</t>
  </si>
  <si>
    <t>Meadowlands - 2022 - BAS Upgrades</t>
  </si>
  <si>
    <t>REQ-2022-015291</t>
  </si>
  <si>
    <t>P22-014719 - Line 1</t>
  </si>
  <si>
    <t>10/07/2022
Emergency Service Rate
Emergency Service Rate - 2 Hour Minimum
6.50	145.00	942.50
10/07/2022
Trip Charge - Base Rate	Trip Charge - Base Rate
1	35.00	35.00</t>
  </si>
  <si>
    <t>P22-015102 - Line 1</t>
  </si>
  <si>
    <t>Suite 202 Refresh Paint only as per Revera spec</t>
  </si>
  <si>
    <t>REQ-2022-015311</t>
  </si>
  <si>
    <t>P22-015351 - Line 1</t>
  </si>
  <si>
    <t>Suite 606 Refresh Additional Scope</t>
  </si>
  <si>
    <t>P22-015351 - Line 2</t>
  </si>
  <si>
    <t>Suite 606 Refresh
Paint</t>
  </si>
  <si>
    <t>REQ-2022-015325</t>
  </si>
  <si>
    <t>P22-014992 - Line 1</t>
  </si>
  <si>
    <t>Austco Quote Q22184
Replacement of UPS that not longer function
Longfields</t>
  </si>
  <si>
    <t>P22-014776 - Line 1</t>
  </si>
  <si>
    <t>Retirement Rooms 444, 618, 630, 649: Purchase of Vanities, Fixtures for renovation of bathrooms</t>
  </si>
  <si>
    <t>REQ-2022-015331</t>
  </si>
  <si>
    <t>P22-014892 - Line 1</t>
  </si>
  <si>
    <t>Ottawa Development</t>
  </si>
  <si>
    <t>P22-015009 - Line 2</t>
  </si>
  <si>
    <t>P22-015009 - Line 1</t>
  </si>
  <si>
    <t>P22-014775 - Line 1</t>
  </si>
  <si>
    <t>Retirement Rooms 304, 309, 318, 356, 609, 648, 549, 544 Purchased vanities and fixtures for renovation of bathrooms</t>
  </si>
  <si>
    <t>P22-015297 - Line 1</t>
  </si>
  <si>
    <t>Suite 132 Refresh Additional Scope</t>
  </si>
  <si>
    <t>P22-015297 - Line 2</t>
  </si>
  <si>
    <t>Suite 132 Refresh</t>
  </si>
  <si>
    <t>P22-015296 - Line 2</t>
  </si>
  <si>
    <t>Suite 314 Refresh</t>
  </si>
  <si>
    <t>P22-015296 - Line 1</t>
  </si>
  <si>
    <t>P22-014771 - Line 1</t>
  </si>
  <si>
    <t>Supplied and Installed Door Lock Sets: Rooms 504, 444, 6th Floor East and West Stairway, 5th Floor East and West Stairway. And 2 spare passage lock sets.</t>
  </si>
  <si>
    <t>P22-014923 - Line 1</t>
  </si>
  <si>
    <t>Retirement Residence: Rooms 609, 548, 514, 415, 414 - Replacement of Flooring and repairs to walls and ceilings</t>
  </si>
  <si>
    <t>REQ-2022-015382</t>
  </si>
  <si>
    <t>P22-014894 - Line 1</t>
  </si>
  <si>
    <t>Trillium Court - Additional AC Loads Audit</t>
  </si>
  <si>
    <t>P22-014893 - Line 1</t>
  </si>
  <si>
    <t>Humber valley terrace - Additional AC Loads Audit</t>
  </si>
  <si>
    <t>REQ-2022-015383</t>
  </si>
  <si>
    <t>P22-014843 - Line 1</t>
  </si>
  <si>
    <t>Montfort - Electrical AC Loads Audit for additional Portable Units</t>
  </si>
  <si>
    <t>REQ-2022-015385</t>
  </si>
  <si>
    <t>P22-014845 - Line 1</t>
  </si>
  <si>
    <t>Winbourne Park - Electrical Loads Audit for Additional Portable Units</t>
  </si>
  <si>
    <t>P22-014852 - Line 1</t>
  </si>
  <si>
    <t>Fenelon Court - Electrical Loads Audit for Additional</t>
  </si>
  <si>
    <t>P22-014851 - Line 1</t>
  </si>
  <si>
    <t>Bay Ridges -Electrical Loads Audit for Additional</t>
  </si>
  <si>
    <t>P22-014844 - Line 1</t>
  </si>
  <si>
    <t>McGarrell Place - Electrical Loads Audit for Additional</t>
  </si>
  <si>
    <t>P22-014856 - Line 1</t>
  </si>
  <si>
    <t>Riverside Place - Electrical Loads Audit for Additional</t>
  </si>
  <si>
    <t>P22-014850 - Line 1</t>
  </si>
  <si>
    <t>Stirling Heights - Electrical Loads Audit for Additional</t>
  </si>
  <si>
    <t>P22-014846 - Line 1</t>
  </si>
  <si>
    <t>Columbia Forest - Electrical Loads Audit for Additional</t>
  </si>
  <si>
    <t>P22-014857 - Line 1</t>
  </si>
  <si>
    <t>The Meadows - Electrical Loads Audit for Additional</t>
  </si>
  <si>
    <t>P22-014853 - Line 1</t>
  </si>
  <si>
    <t>Northridge Place - Electrical Loads Audit for Additional</t>
  </si>
  <si>
    <t>P22-014855 - Line 1</t>
  </si>
  <si>
    <t>West Oak - Electrical Loads Audit for Additional</t>
  </si>
  <si>
    <t>P22-014854 - Line 1</t>
  </si>
  <si>
    <t>Ridgeview Place - Electrical Loads Audit for Additional</t>
  </si>
  <si>
    <t>P22-014847 - Line 1</t>
  </si>
  <si>
    <t>Iler Lodge - Electrical Loads Audit for Additional</t>
  </si>
  <si>
    <t>P22-014848 - Line 1</t>
  </si>
  <si>
    <t>Sherwood Court - Electrical Loads Audit for Additional</t>
  </si>
  <si>
    <t>P22-014849 - Line 1</t>
  </si>
  <si>
    <t>Longfields Manor - Electrical Loads Audit for Additional</t>
  </si>
  <si>
    <t>P22-015017 - Line 1</t>
  </si>
  <si>
    <t>Emergency Repairs/Replacement: Switches and Fuses in the 6th Floor Mechanical Room, Laundry Room and Sump Pumps Controller. Keypad access Controller for the A Wing, heavy duty metal pad.</t>
  </si>
  <si>
    <t>P22-015046 - Line 1</t>
  </si>
  <si>
    <t>Suite 503 (s) Reno Apt. 503 (s) - Reno - quick move in for August 11</t>
  </si>
  <si>
    <t>P22-015010 - Line 1</t>
  </si>
  <si>
    <t>Suite 38 Reno Previous refresh was prior to March 2020 with paint and carpet done only. Suite requires full reno. Carpet has indentations and stains that cannot be fixed through professional clean. Move in date scheduled for Aug 12, 2022.</t>
  </si>
  <si>
    <t>P22-015011 - Line 1</t>
  </si>
  <si>
    <t>Owain Jones</t>
  </si>
  <si>
    <t>P22-015339 - Line 2</t>
  </si>
  <si>
    <t>Suite 157 Reno
Fridge Additional Scope</t>
  </si>
  <si>
    <t>P22-015339 - Line 3</t>
  </si>
  <si>
    <t>Suite 157 Reno Cooktop Additional Scope</t>
  </si>
  <si>
    <t>P22-015339 - Line 5</t>
  </si>
  <si>
    <t>Suite 157 Reno Washer/Dryer Additional Scope</t>
  </si>
  <si>
    <t>P22-015339 - Line 4</t>
  </si>
  <si>
    <t>Suite 157 Reno Full Room</t>
  </si>
  <si>
    <t>P22-015339 - Line 1</t>
  </si>
  <si>
    <t>Suite 157 Reno Additional Scope</t>
  </si>
  <si>
    <t>REQ-2022-015452</t>
  </si>
  <si>
    <t>Arbutus-2022-Kitchen Equipment</t>
  </si>
  <si>
    <t>REQ-2022-015458</t>
  </si>
  <si>
    <t>P22-015882 - Line 2</t>
  </si>
  <si>
    <t>P22-015882 - Line 1</t>
  </si>
  <si>
    <t>REQ-2022-015459</t>
  </si>
  <si>
    <t>P22-015881 - Line 1</t>
  </si>
  <si>
    <t>Suite 504 Reno Fridge Additional Scope</t>
  </si>
  <si>
    <t>P22-015881 - Line 3</t>
  </si>
  <si>
    <t>P22-015881 - Line 4</t>
  </si>
  <si>
    <t>Suite 504 Reno Paint, Carpet and Appliances</t>
  </si>
  <si>
    <t>P22-015881 - Line 2</t>
  </si>
  <si>
    <t>Suite 504 Reno Additional Scope</t>
  </si>
  <si>
    <t>REQ-2022-015469</t>
  </si>
  <si>
    <t>P22-015282 - Line 1</t>
  </si>
  <si>
    <t>Workday Adaptive Consulting services</t>
  </si>
  <si>
    <t>P22-015386 - Line 1</t>
  </si>
  <si>
    <t>Suite 61 Reno Aspen</t>
  </si>
  <si>
    <t>REQ-2022-015485</t>
  </si>
  <si>
    <t>P22-015375 - Line 1</t>
  </si>
  <si>
    <t>Suite G10 Refresh</t>
  </si>
  <si>
    <t>P22-015374 - Line 1</t>
  </si>
  <si>
    <t>Suite A3 Reno</t>
  </si>
  <si>
    <t>P22-015341 - Line 2</t>
  </si>
  <si>
    <t>Suite 322 Refresh</t>
  </si>
  <si>
    <t>P22-015341 - Line 1</t>
  </si>
  <si>
    <t>Suite 322 Refresh Additional Scope
Drywall Repair due to nail holes</t>
  </si>
  <si>
    <t>P22-015385 - Line 1</t>
  </si>
  <si>
    <t>P22-015384 - Line 1</t>
  </si>
  <si>
    <t>Suite 225 Reno Assisted Living</t>
  </si>
  <si>
    <t>Brierwood Gardens - 2022 - In-Suite Renovations</t>
  </si>
  <si>
    <t>REQ-2022-015506</t>
  </si>
  <si>
    <t>P22-015382 - Line 1</t>
  </si>
  <si>
    <t>Suite 105 Reno Assisted Living</t>
  </si>
  <si>
    <t>P22-016058 - Line 2</t>
  </si>
  <si>
    <t>Suite 510 IL Reno</t>
  </si>
  <si>
    <t>P22-016058 - Line 1</t>
  </si>
  <si>
    <t>Suite 510 IL Reno Additional Scope</t>
  </si>
  <si>
    <t>LE3109 HCN-Revera Lessee (Stittsville Villa) GP Inc</t>
  </si>
  <si>
    <t>REQ-2022-015528</t>
  </si>
  <si>
    <t>REQ-2022-015529</t>
  </si>
  <si>
    <t>P22-015381 - Line 1</t>
  </si>
  <si>
    <t>Suite 133 Renos</t>
  </si>
  <si>
    <t>P22-015100 - Line 1</t>
  </si>
  <si>
    <t>10523 - concrete stair column has shifted away from upper balcony structure. Perform required repairs, make safe.</t>
  </si>
  <si>
    <t>River Ridge - 2022 - Repair Conrete Stair Structure</t>
  </si>
  <si>
    <t>P22-015787 - Line 2</t>
  </si>
  <si>
    <t>P22-015787 - Line 1</t>
  </si>
  <si>
    <t>Suite 239 Reno
Additional Scope</t>
  </si>
  <si>
    <t>REQ-2022-015555</t>
  </si>
  <si>
    <t>P22-015343 - Line 1</t>
  </si>
  <si>
    <t>Suite 248 Refresh  (1 BR IL) leased August 5 2022</t>
  </si>
  <si>
    <t>P22-015344 - Line 1</t>
  </si>
  <si>
    <t>Suite 221 Refresh (1BR - SA)</t>
  </si>
  <si>
    <t>P22-015345 - Line 2</t>
  </si>
  <si>
    <t>P22-015345 - Line 1</t>
  </si>
  <si>
    <t>Suite 430 Reno
Additional Scope</t>
  </si>
  <si>
    <t>P22-015411 - Line 2</t>
  </si>
  <si>
    <t>Suite 726 Reno Fridge</t>
  </si>
  <si>
    <t>P22-015411 - Line 4</t>
  </si>
  <si>
    <t>Suite 726 Reno Microwave</t>
  </si>
  <si>
    <t>P22-015411 - Line 3</t>
  </si>
  <si>
    <t>Suite 726 Reno 
-Carpet
-Vinyl flooring,  hallway, kitchen , bathroom , hallway closet
-Paint</t>
  </si>
  <si>
    <t>P22-015411 - Line 1</t>
  </si>
  <si>
    <t>Suite 726 Reno Additional Scope</t>
  </si>
  <si>
    <t>REQ-2022-015575</t>
  </si>
  <si>
    <t>REQ-2022-015576</t>
  </si>
  <si>
    <t>P22-015737 - Line 1</t>
  </si>
  <si>
    <t>Humber Valley Terrace - Additional insuite upgrades for suites with demising walls</t>
  </si>
  <si>
    <t>REQ-2022-015579</t>
  </si>
  <si>
    <t>P22-015218 - Line 1</t>
  </si>
  <si>
    <t>Dev-Surveyor Fees</t>
  </si>
  <si>
    <t>REQ-2022-015583</t>
  </si>
  <si>
    <t>P22-015184 - Line 1</t>
  </si>
  <si>
    <t>McGarrell Place - Additional Insuite Upgrades for suites with demising walls</t>
  </si>
  <si>
    <t>REQ-2022-015586</t>
  </si>
  <si>
    <t>P22-015346 - Line 1</t>
  </si>
  <si>
    <t>P22-015066 - Line 1</t>
  </si>
  <si>
    <t>Suite 128 Refresh</t>
  </si>
  <si>
    <t>P22-015383 - Line 2</t>
  </si>
  <si>
    <t>Suite 221 Reno Assisted Living</t>
  </si>
  <si>
    <t>P22-015383 - Line 1</t>
  </si>
  <si>
    <t>P22-015356 - Line 1</t>
  </si>
  <si>
    <t>Cambridge - 2022 - Painting of remaining exterior walls / trim and  replace 3 doors and hardware . More 10 yrs</t>
  </si>
  <si>
    <t>Cambridge - 2022 - Exterior  Wood trim / painting</t>
  </si>
  <si>
    <t>P22-015355 - Line 1</t>
  </si>
  <si>
    <t>P22-015314 - Line 1</t>
  </si>
  <si>
    <t>REQ-2022-015617</t>
  </si>
  <si>
    <t>P22-015252 - Line 1</t>
  </si>
  <si>
    <t>Bridgeht Smith</t>
  </si>
  <si>
    <t>P22-015632 - Line 1</t>
  </si>
  <si>
    <t>Power Mixer 18" Turbo 100QT(5)</t>
  </si>
  <si>
    <t>Greenway - 2022-Stick Blender</t>
  </si>
  <si>
    <t>REQ-2022-015644</t>
  </si>
  <si>
    <t>P22-015103 - Line 1</t>
  </si>
  <si>
    <t>5U1K7UT#ABA
HP ProBook 450 G8 Notebook - Wolf Pro
Security - 15.6" - Core i5 1135G7 - 8 GB RAM
- 256 GB SSD - US - with HP Wolf Pro Security
Edition (1 year)
17
1,060.00
18,020.00
EWR Fee
0.95/EA</t>
  </si>
  <si>
    <t>P22-015103 - Line 2</t>
  </si>
  <si>
    <t>P22-015103 - Line 3</t>
  </si>
  <si>
    <t>P22-015380 - Line 2</t>
  </si>
  <si>
    <t>P22-015380 - Line 1</t>
  </si>
  <si>
    <t>P22-015786 - Line 1</t>
  </si>
  <si>
    <t>P22-015786 - Line 2</t>
  </si>
  <si>
    <t>Suite 240 Reno</t>
  </si>
  <si>
    <t>P22-015347 - Line 1</t>
  </si>
  <si>
    <t>Barrhaven - 2022- Replace ductless split in room 210 . More 7 yrs</t>
  </si>
  <si>
    <t>P22-015481 - Line 1</t>
  </si>
  <si>
    <t>Suite 207 Reno  Replacement Carpet, Flooring and Repaint</t>
  </si>
  <si>
    <t>REQ-2022-015672</t>
  </si>
  <si>
    <t>P22-015607 - Line 1</t>
  </si>
  <si>
    <t>P22-015607 - Line 3</t>
  </si>
  <si>
    <t>Suite 227 Reno Microwave</t>
  </si>
  <si>
    <t>P22-015607 - Line 2</t>
  </si>
  <si>
    <t>Suite 227 Reno Paint, Replace Carpet and requires Fridge and Microwave</t>
  </si>
  <si>
    <t>P22-015487 - Line 2</t>
  </si>
  <si>
    <t>P22-015487 - Line 1</t>
  </si>
  <si>
    <t>REQ-2022-015725</t>
  </si>
  <si>
    <t>P22-015580 - Line 1</t>
  </si>
  <si>
    <t>St Lawrence - 2022- Replace windows in unit 308 . More 10 yrs</t>
  </si>
  <si>
    <t>P22-015486 - Line 2</t>
  </si>
  <si>
    <t>P22-015486 - Line 3</t>
  </si>
  <si>
    <t>P22-015486 - Line 1</t>
  </si>
  <si>
    <t>REQ-2022-015737</t>
  </si>
  <si>
    <t>P22-015626 - Line 2</t>
  </si>
  <si>
    <t>Inv #2788</t>
  </si>
  <si>
    <t>P22-015626 - Line 3</t>
  </si>
  <si>
    <t>Inv #2787</t>
  </si>
  <si>
    <t>P22-015626 - Line 1</t>
  </si>
  <si>
    <t>Inv #2820</t>
  </si>
  <si>
    <t>REQ-2022-015738</t>
  </si>
  <si>
    <t>P22-015425 - Line 1</t>
  </si>
  <si>
    <t>Invoice 2823</t>
  </si>
  <si>
    <t>P22-015425 - Line 2</t>
  </si>
  <si>
    <t>Invoice 2821</t>
  </si>
  <si>
    <t>REQ-2022-015739</t>
  </si>
  <si>
    <t>P22-015417 - Line 1</t>
  </si>
  <si>
    <t>Invoice 2822</t>
  </si>
  <si>
    <t>P22-015417 - Line 2</t>
  </si>
  <si>
    <t>Invoice 2824</t>
  </si>
  <si>
    <t>REQ-2022-015754</t>
  </si>
  <si>
    <t>REQ-2022-015757</t>
  </si>
  <si>
    <t>REQ-2022-015759</t>
  </si>
  <si>
    <t>REQ-2022-015760</t>
  </si>
  <si>
    <t>P22-015485 - Line 1</t>
  </si>
  <si>
    <t>P22-015937 - Line 1</t>
  </si>
  <si>
    <t>Photography in two sessions. One for main photography and a 2nd visit to photograph new model suite.</t>
  </si>
  <si>
    <t>Appleby Place - 2022 - Still Photography</t>
  </si>
  <si>
    <t>P22-015413 - Line 1</t>
  </si>
  <si>
    <t>P22-015413 - Line 2</t>
  </si>
  <si>
    <t>P22-019177 - Line 1</t>
  </si>
  <si>
    <t>Fire sprinkler leak caused damage to Suite 1133 and 2133.</t>
  </si>
  <si>
    <t>Iler Lodge - 2022 - Suites 1133 &amp; 2133 Repairs from Sprinkler Damage</t>
  </si>
  <si>
    <t>REQ-2022-015857</t>
  </si>
  <si>
    <t>P22-015237 - Line 1</t>
  </si>
  <si>
    <t>SQL 2016 Configuration consulting</t>
  </si>
  <si>
    <t>REQ-2022-015872</t>
  </si>
  <si>
    <t>Simran Kaur</t>
  </si>
  <si>
    <t>P22-015923 - Line 2</t>
  </si>
  <si>
    <t>Suite 227 Refresh
Paint</t>
  </si>
  <si>
    <t>P22-015923 - Line 1</t>
  </si>
  <si>
    <t>Suite 227 Refresh Additional Scope Closet Doors</t>
  </si>
  <si>
    <t>P22-015420 - Line 1</t>
  </si>
  <si>
    <t>Suite 2208 (AL) Refresh Paint</t>
  </si>
  <si>
    <t>P22-015634 - Line 1</t>
  </si>
  <si>
    <t>Suite 805-807 Reno Fridge</t>
  </si>
  <si>
    <t>P22-015634 - Line 3</t>
  </si>
  <si>
    <t>Suite 805-807 Reno Microwave</t>
  </si>
  <si>
    <t>P22-015634 - Line 4</t>
  </si>
  <si>
    <t>Suite 805-807 Reno
-Carpet
-Paint
-Vinyl flooring
-Fridge and Microwave
-Repair  portion wall</t>
  </si>
  <si>
    <t>P22-015634 - Line 2</t>
  </si>
  <si>
    <t>Suite 805-807 Reno Additional Scope</t>
  </si>
  <si>
    <t>REQ-2022-015918</t>
  </si>
  <si>
    <t>P22-015315 - Line 1</t>
  </si>
  <si>
    <t>REQ-2022-015932</t>
  </si>
  <si>
    <t>P22-015316 - Line 1</t>
  </si>
  <si>
    <t>P22-015843 - Line 1</t>
  </si>
  <si>
    <t>The rear Courtyard interlocking brick has lifted and shifted over the years where now the residents cannot access this area because of the major trip hazards. The scope is to remove the 30 year old rear Courtyard interlocking brick, regrade/smooth out existing substrate, add new sand if needed, replace interlocking brick, add polymer sand and power tamp the bricks.</t>
  </si>
  <si>
    <t>REQ-2022-015958</t>
  </si>
  <si>
    <t>P22-015622 - Line 2</t>
  </si>
  <si>
    <t>#122B Refresh Paint and Cabinet Refresh</t>
  </si>
  <si>
    <t>P22-015622 - Line 1</t>
  </si>
  <si>
    <t>Suite 122B Refresh Additional Scope</t>
  </si>
  <si>
    <t>P22-015623 - Line 2</t>
  </si>
  <si>
    <t>Suite 342 Reno Fridge</t>
  </si>
  <si>
    <t>P22-015623 - Line 3</t>
  </si>
  <si>
    <t>Suite 342 Reno Internal transfer.</t>
  </si>
  <si>
    <t>P22-015623 - Line 1</t>
  </si>
  <si>
    <t>Suite 342 Reno Additional Scope</t>
  </si>
  <si>
    <t>P22-015624 - Line 1</t>
  </si>
  <si>
    <t>P22-015625 - Line 1</t>
  </si>
  <si>
    <t>REQ-2022-015993</t>
  </si>
  <si>
    <t>P22-015736 - Line 1</t>
  </si>
  <si>
    <t>Iler Lodge - Additional Insuite Electrical Upgrades for suites with demising walls</t>
  </si>
  <si>
    <t>REQ-2022-015996</t>
  </si>
  <si>
    <t>P22-015734 - Line 1</t>
  </si>
  <si>
    <t>Riverside Place - Additional Electrical Upgrades for suites with demising walls.</t>
  </si>
  <si>
    <t>REQ-2022-016001</t>
  </si>
  <si>
    <t>P22-015712 - Line 1</t>
  </si>
  <si>
    <t>Fenelon Court - Additional Insuite Electrical Upgrades for suites with demising walls.</t>
  </si>
  <si>
    <t>Fenelon Court - Funded - In Suite Cooling</t>
  </si>
  <si>
    <t>REQ-2022-016003</t>
  </si>
  <si>
    <t>P22-015562 - Line 1</t>
  </si>
  <si>
    <t>Columbia Forest - Additional IN-suite Electrical Upgrades for suites with demising walls</t>
  </si>
  <si>
    <t>P22-015644 - Line 1</t>
  </si>
  <si>
    <t>Sutie106 Reno Additional Scope</t>
  </si>
  <si>
    <t>P22-015644 - Line 2</t>
  </si>
  <si>
    <t>Suite 106 Reno</t>
  </si>
  <si>
    <t>P22-015418 - Line 1</t>
  </si>
  <si>
    <t>Replacement of failed unit</t>
  </si>
  <si>
    <t>Mckenzie Towne - 2022 - Robot coupe</t>
  </si>
  <si>
    <t>P22-015432 - Line 1</t>
  </si>
  <si>
    <t>10532 - repair drainage and Overlay Asphalt Paving</t>
  </si>
  <si>
    <t>Riverbend - 2022 - Asphalt Paving</t>
  </si>
  <si>
    <t>P22-015658 - Line 1</t>
  </si>
  <si>
    <t>Fosterbrooke - 2022- Kitchen Exhaust Fan - Replace exhaust fan . More 10 yrs</t>
  </si>
  <si>
    <t>Fosterbrooke - 2022- Kitchen Exhaust Fan</t>
  </si>
  <si>
    <t>P22-015547 - Line 1</t>
  </si>
  <si>
    <t>Lynwood - 2022 - Main  Kitchen ceiling - Replace a section of damaged ceiling . More 10 yrs</t>
  </si>
  <si>
    <t>Lynwood - 2022 - Main  Kitchen ceiling</t>
  </si>
  <si>
    <t>REQ-2022-016038</t>
  </si>
  <si>
    <t>REQ-2022-016044</t>
  </si>
  <si>
    <t>Stacey Shea</t>
  </si>
  <si>
    <t>P22-015862 - Line 1</t>
  </si>
  <si>
    <t>2 motor – 1 to be replaced and 1 to be repaired</t>
  </si>
  <si>
    <t>Hallowell House - 2022 - Septic Bed Aeration Motors</t>
  </si>
  <si>
    <t>P22-015679 - Line 2</t>
  </si>
  <si>
    <t>Suite 321 Reno Paint, flooring, tub conversion, and cabinet refresh.</t>
  </si>
  <si>
    <t>P22-015679 - Line 1</t>
  </si>
  <si>
    <t>REQ-2022-016053</t>
  </si>
  <si>
    <t>Dorchester - 2022 - Toaster</t>
  </si>
  <si>
    <t>P22-015710 - Line 2</t>
  </si>
  <si>
    <t>Suite 227 Reno ASAP RENTED FOR AUG 15</t>
  </si>
  <si>
    <t>P22-015710 - Line 1</t>
  </si>
  <si>
    <t>LE3065 HCN-Revera Lessee (Dorchester) LP</t>
  </si>
  <si>
    <t>P22-015683 - Line 1</t>
  </si>
  <si>
    <t>Replacement of failed toaster.</t>
  </si>
  <si>
    <t>P22-016799 - Line 2</t>
  </si>
  <si>
    <t>P22-016799 - Line 1</t>
  </si>
  <si>
    <t>Suite 310 Apt Reno Additional Scope</t>
  </si>
  <si>
    <t>P22-015749 - Line 1</t>
  </si>
  <si>
    <t>The Churchill Interior Wayfinding - Use funds from Capital Signage Budget</t>
  </si>
  <si>
    <t>The Churchill - 2022 - Signage</t>
  </si>
  <si>
    <t>P22-015649 - Line 1</t>
  </si>
  <si>
    <t>Replace WATER REGULATOR VALVES</t>
  </si>
  <si>
    <t>St. Lawrence Place - 2022 - Walk In Freezer</t>
  </si>
  <si>
    <t>P22-015589 - Line 1</t>
  </si>
  <si>
    <t>Repair ceiling and paint</t>
  </si>
  <si>
    <t>Bridlewood Manor - 2022 - Games Room</t>
  </si>
  <si>
    <t>LE3044 HCN-Revera Lessee (Stittsville Villa) LP</t>
  </si>
  <si>
    <t>P22-015618 - Line 1</t>
  </si>
  <si>
    <t>Stittsville  - 2022 - Steamer- Purchase a new streamer . More 8 yrs</t>
  </si>
  <si>
    <t>Stittsville  - 2022 - Steamer</t>
  </si>
  <si>
    <t>P22-015640 - Line 3</t>
  </si>
  <si>
    <t>Suite 239 Reno 
Fridge</t>
  </si>
  <si>
    <t>P22-015640 - Line 5</t>
  </si>
  <si>
    <t>P22-015640 - Line 2</t>
  </si>
  <si>
    <t>Suite 239 Reno Fridge Additional Scope Cost Increase</t>
  </si>
  <si>
    <t>P22-015640 - Line 1</t>
  </si>
  <si>
    <t>Suite 239 Reno Additional Scope</t>
  </si>
  <si>
    <t>P22-015640 - Line 4</t>
  </si>
  <si>
    <t>P22-015627 - Line 2</t>
  </si>
  <si>
    <t>Suite 402 Reno Fridge</t>
  </si>
  <si>
    <t>P22-015627 - Line 1</t>
  </si>
  <si>
    <t>Suite 402 Reno Paint, Carpet, LVP, Toilet &amp; Fridge</t>
  </si>
  <si>
    <t>REQ-2022-016180</t>
  </si>
  <si>
    <t>Janette Scobie</t>
  </si>
  <si>
    <t>P22-015628 - Line 1</t>
  </si>
  <si>
    <t>Suite 416 Reno Paint, Carpet
Suite rented for August 30th possession required by August 26th for Housekeeping to clean</t>
  </si>
  <si>
    <t>P22-015866 - Line 1</t>
  </si>
  <si>
    <t>Suite 2-222 Refresh Additional Scope</t>
  </si>
  <si>
    <t>P22-015866 - Line 2</t>
  </si>
  <si>
    <t>Suite 2-222 Refresh Patch &amp; Paint</t>
  </si>
  <si>
    <t>P22-015864 - Line 1</t>
  </si>
  <si>
    <t>Suite 2-221 Reno Additional Scope</t>
  </si>
  <si>
    <t>P22-015864 - Line 2</t>
  </si>
  <si>
    <t>Suite 2-221 Reno Patch, paint, wall repair &amp; closet doors</t>
  </si>
  <si>
    <t>P22-017127 - Line 1</t>
  </si>
  <si>
    <t>P22-015682 - Line 1</t>
  </si>
  <si>
    <t>Suite 331 Reno Additional Scope Cabinet Refresh</t>
  </si>
  <si>
    <t>P22-015682 - Line 2</t>
  </si>
  <si>
    <t>Suite 331 Reno Paint &amp; Flooring</t>
  </si>
  <si>
    <t>P22-015681 - Line 2</t>
  </si>
  <si>
    <t>Suite 407 Reno Fridge</t>
  </si>
  <si>
    <t>P22-015681 - Line 1</t>
  </si>
  <si>
    <t>Suite 407 Reno Additional Scope Cabinet Refresh</t>
  </si>
  <si>
    <t>P22-015681 - Line 3</t>
  </si>
  <si>
    <t>Suite 407 Reno Paint &amp; Flooring</t>
  </si>
  <si>
    <t>P22-015680 - Line 1</t>
  </si>
  <si>
    <t>Suite 119 Reno Additional Scope Cabinet Refresh</t>
  </si>
  <si>
    <t>P22-015680 - Line 2</t>
  </si>
  <si>
    <t>Suite 119 Reno Paint &amp; Flooring</t>
  </si>
  <si>
    <t>REQ-2022-016216</t>
  </si>
  <si>
    <t>P22-016022 - Line 1</t>
  </si>
  <si>
    <t>As per Health Authority - coffee station countertops and cabinets are non-compliant.</t>
  </si>
  <si>
    <t>Riverbend - 2022 - Coffee Station</t>
  </si>
  <si>
    <t>P22-016023 - Line 1</t>
  </si>
  <si>
    <t>Non-compliance as per health authority (AHS), kitchen ceiling tile replacement/cleaning required</t>
  </si>
  <si>
    <t>Chateau Renior - 2022 - kitchen ceiling tile replacement</t>
  </si>
  <si>
    <t>REQ-2022-016237</t>
  </si>
  <si>
    <t>P22-015621 - Line 1</t>
  </si>
  <si>
    <t>Eagle Terrace - Walk in Fridge Repairs</t>
  </si>
  <si>
    <t>Eagle Terrace - 2022 - Walk-in Fridge breakdown</t>
  </si>
  <si>
    <t>REQ-2022-016240</t>
  </si>
  <si>
    <t>P22-015629 - Line 1</t>
  </si>
  <si>
    <t>5U1K7UT#ABA
HP ProBook 450 G8 Notebook - Wolf Pro
Security - 15.6" - Core i5 1135G7 - 8 GB RAM
- 256 GB SSD - US - with HP Wolf Pro Security
Edition (1 year)
1
1,060.00
1,060.00
EWR Fee
0.95/EA</t>
  </si>
  <si>
    <t>P22-015629 - Line 2</t>
  </si>
  <si>
    <t>P22-015629 - Line 3</t>
  </si>
  <si>
    <t>P22-016383 - Line 1</t>
  </si>
  <si>
    <t>Ridgeview - Steamer</t>
  </si>
  <si>
    <t>Ridgeview - 2022 - Steamer</t>
  </si>
  <si>
    <t>REQ-2022-016244</t>
  </si>
  <si>
    <t>P22-015877 - Line 1</t>
  </si>
  <si>
    <t>Suite 415 Reno Additional Scope  Make Rent Ready as it is a Large One Bedroom and desirable suite. Carpet, Paint, extra patching</t>
  </si>
  <si>
    <t>P22-015877 - Line 2</t>
  </si>
  <si>
    <t>Suite 415 Reno Make Rent Ready as it is a Large One Bedroom and desirable suite. Carpet, Paint, extra patching</t>
  </si>
  <si>
    <t>P22-015878 - Line 1</t>
  </si>
  <si>
    <t>P22-015878 - Line 3</t>
  </si>
  <si>
    <t>Suite 107 Reno Microwave</t>
  </si>
  <si>
    <t>P22-015878 - Line 2</t>
  </si>
  <si>
    <t>Suite 107 Reno Make Rent Ready Main Floor One Bedroom with Desirable view of Backyard. - Paint, Carpet, Clothes Rod, Fridge and Microwave</t>
  </si>
  <si>
    <t>P22-015879 - Line 2</t>
  </si>
  <si>
    <t>P22-015879 - Line 1</t>
  </si>
  <si>
    <t>Suite 306 Reno Make Suite Rent Ready Carpet, Paint and Fridge</t>
  </si>
  <si>
    <t>REQ-2022-016270</t>
  </si>
  <si>
    <t>P22-015891 - Line 1</t>
  </si>
  <si>
    <t>Suite 506 Reno</t>
  </si>
  <si>
    <t>P22-015783 - Line 1</t>
  </si>
  <si>
    <t>replacing  existing machine due to the cost of the repair and age of the current machine</t>
  </si>
  <si>
    <t>St. Lawrence Place - 2022 - Laundry Machine</t>
  </si>
  <si>
    <t>LE3025 HCN-Revera Lessee (Bradgate Arms) LP</t>
  </si>
  <si>
    <t>P22-016082 - Line 1</t>
  </si>
  <si>
    <t>Robo Coupe Kitchen Equipment</t>
  </si>
  <si>
    <t>Bradgate - 2022 - Robot coupe</t>
  </si>
  <si>
    <t>P22-015860 - Line 1</t>
  </si>
  <si>
    <t>Replace worn bearing</t>
  </si>
  <si>
    <t>The Westwood - 2022 - Dryer Bearing</t>
  </si>
  <si>
    <t>P22-016075 - Line 1</t>
  </si>
  <si>
    <t>Replace  compressor</t>
  </si>
  <si>
    <t>Westside - 2022 - Compressor</t>
  </si>
  <si>
    <t>REQ-2022-016305</t>
  </si>
  <si>
    <t>Sherwood Court - 2022 - Boiler Burst</t>
  </si>
  <si>
    <t>P22-015895 - Line 1</t>
  </si>
  <si>
    <t>P22-016297 - Line 1</t>
  </si>
  <si>
    <t>Suite 619 Reno</t>
  </si>
  <si>
    <t>REQ-2022-016354</t>
  </si>
  <si>
    <t>Shelley Jamieson</t>
  </si>
  <si>
    <t>P22-015744 - Line 1</t>
  </si>
  <si>
    <t>CarlingView - 2022 - Replace failed branch line converter pump  -More 10 yrs</t>
  </si>
  <si>
    <t>REQ-2022-016362</t>
  </si>
  <si>
    <t>P22-015893 - Line 2</t>
  </si>
  <si>
    <t>P22-015893 - Line 1</t>
  </si>
  <si>
    <t>P22-015945 - Line 1</t>
  </si>
  <si>
    <t>Portobello - 2022 - Kitchen oven - Replace oven ignition module. More 7 yrs</t>
  </si>
  <si>
    <t>Portobello - 2022 - Kitchen Oven</t>
  </si>
  <si>
    <t>REQ-2022-016392</t>
  </si>
  <si>
    <t>P22-015963 - Line 1</t>
  </si>
  <si>
    <t>Northridge - Additional In-Suite Upgrades for suites with demising walls</t>
  </si>
  <si>
    <t>P22-015788 - Line 1</t>
  </si>
  <si>
    <t>Measure Master to produce prelim drawings for consultants to begin design phase.</t>
  </si>
  <si>
    <t>REQ-2022-016418</t>
  </si>
  <si>
    <t>P22-015889 - Line 2</t>
  </si>
  <si>
    <t>Westside - Portable Units</t>
  </si>
  <si>
    <t>P22-015889 - Line 1</t>
  </si>
  <si>
    <t>Westside - Lift Gate Service</t>
  </si>
  <si>
    <t>P22-015892 - Line 1</t>
  </si>
  <si>
    <t>P22-016072 - Line 1</t>
  </si>
  <si>
    <t>Kitchen Flooring Replacement</t>
  </si>
  <si>
    <t>P22-016073 - Line 1</t>
  </si>
  <si>
    <t>Kitchen flooring replacement</t>
  </si>
  <si>
    <t>P22-016071 - Line 1</t>
  </si>
  <si>
    <t>P22-016070 - Line 1</t>
  </si>
  <si>
    <t>Kitchen Flooring Replacement
Kitchen equipment reconnection following flooring completion</t>
  </si>
  <si>
    <t>REQ-2022-016443</t>
  </si>
  <si>
    <t>P22-015957 - Line 1</t>
  </si>
  <si>
    <t>Suite 207 Reno Fridge Additional Scope</t>
  </si>
  <si>
    <t>P22-015957 - Line 4</t>
  </si>
  <si>
    <t>Suite 207 Reno Microwave</t>
  </si>
  <si>
    <t>P22-015957 - Line 3</t>
  </si>
  <si>
    <t>Suite 207 Reno Paint, Carpet, and Appliances</t>
  </si>
  <si>
    <t>P22-015957 - Line 2</t>
  </si>
  <si>
    <t>P22-016032 - Line 1</t>
  </si>
  <si>
    <t>Suite 124 Refresh Paint</t>
  </si>
  <si>
    <t>P22-016033 - Line 2</t>
  </si>
  <si>
    <t>Suite 217 Reno Paint, Flooring</t>
  </si>
  <si>
    <t>P22-016033 - Line 1</t>
  </si>
  <si>
    <t>P22-016034 - Line 1</t>
  </si>
  <si>
    <t>Suite 219 Refresh Paint</t>
  </si>
  <si>
    <t>P22-016143 - Line 1</t>
  </si>
  <si>
    <t>P22-016143 - Line 2</t>
  </si>
  <si>
    <t>Suite 251 Reno Paint, Flooring</t>
  </si>
  <si>
    <t>P22-016667 - Line 2</t>
  </si>
  <si>
    <t>Suite 208 Reno Fridge Additional Scope</t>
  </si>
  <si>
    <t>P22-016667 - Line 4</t>
  </si>
  <si>
    <t>Suite 208 Reno Cooktop Additional Scope</t>
  </si>
  <si>
    <t>P22-016667 - Line 3</t>
  </si>
  <si>
    <t>Suite 208 Reno very needed renovation to unit. Zero in inventory sellable. Needed to create show suite in effort to build occupancy</t>
  </si>
  <si>
    <t>P22-016667 - Line 1</t>
  </si>
  <si>
    <t>P22-016020 - Line 1</t>
  </si>
  <si>
    <t>Suite 118 Reno Cooktop Additional Scope</t>
  </si>
  <si>
    <t>P22-016020 - Line 3</t>
  </si>
  <si>
    <t>P22-016020 - Line 2</t>
  </si>
  <si>
    <t>REQ-2022-016466</t>
  </si>
  <si>
    <t>REQ-2022-016468</t>
  </si>
  <si>
    <t>Terri Robinson (Terminated)</t>
  </si>
  <si>
    <t>P22-016142 - Line 1</t>
  </si>
  <si>
    <t>2021 Kitchen FF&amp;E related to strat project – PO was receipted properly and then closed in error, capital admin could not rectify the error so funds have to come from 2022 capital.</t>
  </si>
  <si>
    <t>Barrhaven - 2022 - Kitchen FF&amp;E (2021 O/S INV)</t>
  </si>
  <si>
    <t>P22-016802 - Line 1</t>
  </si>
  <si>
    <t>REQ-2022-016521</t>
  </si>
  <si>
    <t>2021 - RET JV - Revenue Management Advanced Analytics Capital</t>
  </si>
  <si>
    <t>P22-016085 - Line 1</t>
  </si>
  <si>
    <t>The Westwood Building Banners - NEW</t>
  </si>
  <si>
    <t>The Westwood - 2022 - Signage</t>
  </si>
  <si>
    <t>P22-015944 - Line 1</t>
  </si>
  <si>
    <t>The Westwood - Add'l Building Banner - NEW</t>
  </si>
  <si>
    <t>Change Order In Progress</t>
  </si>
  <si>
    <t>REQ-2022-016529</t>
  </si>
  <si>
    <t>P22-016518 - Line 1</t>
  </si>
  <si>
    <t>Consulting Services &amp; Project Management support for Workday Extendicare transition project</t>
  </si>
  <si>
    <t>2022 IT Blossom Transition Capital</t>
  </si>
  <si>
    <t>P22-016091 - Line 1</t>
  </si>
  <si>
    <t>Suite 308 Reno Blinds</t>
  </si>
  <si>
    <t>P22-016090 - Line 1</t>
  </si>
  <si>
    <t>P22-016089 - Line 1</t>
  </si>
  <si>
    <t>Suite 410 Reno Blinds $325 x 3</t>
  </si>
  <si>
    <t>P22-016088 - Line 1</t>
  </si>
  <si>
    <t>P22-016087 - Line 1</t>
  </si>
  <si>
    <t>Suite 613 Reno Bar Fridge</t>
  </si>
  <si>
    <t>P22-016086 - Line 1</t>
  </si>
  <si>
    <t>Suite 613 Reno Blinds</t>
  </si>
  <si>
    <t>P22-016087 - Line 2</t>
  </si>
  <si>
    <t>Suite 613 Reno</t>
  </si>
  <si>
    <t>P22-016021 - Line 1</t>
  </si>
  <si>
    <t>Suite 63 Refresh Paint, Toilet &amp; Transition Strip</t>
  </si>
  <si>
    <t>P22-016795 - Line 1</t>
  </si>
  <si>
    <t>P22-016077 - Line 1</t>
  </si>
  <si>
    <t>Suite 331 Reno (studio)</t>
  </si>
  <si>
    <t>P22-016076 - Line 2</t>
  </si>
  <si>
    <t>Suite 416 Reno</t>
  </si>
  <si>
    <t>P22-016076 - Line 1</t>
  </si>
  <si>
    <t>P22-016079 - Line 2</t>
  </si>
  <si>
    <t>P22-016079 - Line 1</t>
  </si>
  <si>
    <t>REQ-2022-016577</t>
  </si>
  <si>
    <t>P22-016078 - Line 2</t>
  </si>
  <si>
    <t>Suite 310 Reno</t>
  </si>
  <si>
    <t>P22-016078 - Line 1</t>
  </si>
  <si>
    <t>P22-016013 - Line 1</t>
  </si>
  <si>
    <t>Replacement of Hot Water Storage tank #2. Current unit has failed and needs to be replaced.
Building age: 16 years old
Location : Mech Plant</t>
  </si>
  <si>
    <t>Sunwood - 2022 - HWT Storage Tank Replacement</t>
  </si>
  <si>
    <t>P22-016080 - Line 1</t>
  </si>
  <si>
    <t>Suite 203 Reno Paint , Carpet</t>
  </si>
  <si>
    <t>P22-016141 - Line 2</t>
  </si>
  <si>
    <t>Suite 1206 Reno</t>
  </si>
  <si>
    <t>P22-016141 - Line 1</t>
  </si>
  <si>
    <t>Suite 1206 Reno Additional Scope</t>
  </si>
  <si>
    <t>REQ-2022-016608</t>
  </si>
  <si>
    <t>P22-016037 - Line 1</t>
  </si>
  <si>
    <t>The Meadows - Installation of an Emergency Return Unit (ERU) providing auxiliary power to the hydraulic elevator</t>
  </si>
  <si>
    <t>The Meadows - 2022 - Elevator #2 Door Operator</t>
  </si>
  <si>
    <t>P22-017005 - Line 2</t>
  </si>
  <si>
    <t>P22-017005 - Line 1</t>
  </si>
  <si>
    <t>Suite 177 Reno Additional Scope</t>
  </si>
  <si>
    <t>P22-017329 - Line 1</t>
  </si>
  <si>
    <t>P22-017329 - Line 3</t>
  </si>
  <si>
    <t>P22-017329 - Line 2</t>
  </si>
  <si>
    <t>REQ-2022-016629</t>
  </si>
  <si>
    <t>P22-016011 - Line 1</t>
  </si>
  <si>
    <t>XIQ-PIL-S-C-EW
Extreme Networks ExtremeCloud IQ Pilot -
subscription license + ExtremeWorks SaaS
Support - 1 device
30
340.00
10,200.00
Coverage Dates:
18-AUG-2022 - 18-AUG-2023</t>
  </si>
  <si>
    <t>REQ-2022-016631</t>
  </si>
  <si>
    <t>P22-016012 - Line 1</t>
  </si>
  <si>
    <t>Travel
Travel to and from site 6 hours @ travel rates
$380.00
+GST, Sask PST
1 $380.00
Labor
Onsite Labor per hour
$95.00
+GST, Sask PST
8 $760.00</t>
  </si>
  <si>
    <t>P22-016081 - Line 1</t>
  </si>
  <si>
    <t>P22-016081 - Line 2</t>
  </si>
  <si>
    <t>REQ-2022-016670</t>
  </si>
  <si>
    <t>REQ-2022-016674</t>
  </si>
  <si>
    <t>P22-016064 - Line 1</t>
  </si>
  <si>
    <t>Network Switches and Access Points and UPS</t>
  </si>
  <si>
    <t>REQ-2022-016676</t>
  </si>
  <si>
    <t>P22-016394 - Line 1</t>
  </si>
  <si>
    <t>Construction related services Zgemi for the interior fit up. on level 6</t>
  </si>
  <si>
    <t>REQ-2022-016678</t>
  </si>
  <si>
    <t>P22-016054 - Line 1</t>
  </si>
  <si>
    <t>PA Equipment and Installation</t>
  </si>
  <si>
    <t>P22-016793 - Line 1</t>
  </si>
  <si>
    <t>REQ-2022-016685</t>
  </si>
  <si>
    <t>REQ-2022-016690</t>
  </si>
  <si>
    <t>P22-016171 - Line 1</t>
  </si>
  <si>
    <t>Invoice 2842</t>
  </si>
  <si>
    <t>P22-016171 - Line 2</t>
  </si>
  <si>
    <t>Invoice 2790</t>
  </si>
  <si>
    <t>REQ-2022-016691</t>
  </si>
  <si>
    <t>P22-016147 - Line 1</t>
  </si>
  <si>
    <t>Invoice 2789</t>
  </si>
  <si>
    <t>REQ-2022-016692</t>
  </si>
  <si>
    <t>P22-016812 - Line 1</t>
  </si>
  <si>
    <t>Inv 2840</t>
  </si>
  <si>
    <t>LE3070 HCN-Revera Lessee (Windermere on the Mount) LP</t>
  </si>
  <si>
    <t>P22-016115 - Line 1</t>
  </si>
  <si>
    <t>To replace the current failed 12 year old carpet cleaner. No parts available.</t>
  </si>
  <si>
    <t>Windermere - 2022 - Housekeeping FF&amp;E (Carpet Cleaner)</t>
  </si>
  <si>
    <t>P22-017620 - Line 1</t>
  </si>
  <si>
    <t>Windermere - 2022- Heat Pump (Rm 205)</t>
  </si>
  <si>
    <t>P22-016117 - Line 1</t>
  </si>
  <si>
    <t>To replace the current failed 12 year old heat pump. No parts available. Must replace.</t>
  </si>
  <si>
    <t>Windermere - 2022 - Heat Pump (Rm 410)</t>
  </si>
  <si>
    <t>P22-016395 - Line 1</t>
  </si>
  <si>
    <t>To replace the current failed 50 year old heating boiler. Cannot be repaired. Too old and parts are not available.</t>
  </si>
  <si>
    <t>Windermere - 2022 - Heating Boiler (Replacement)</t>
  </si>
  <si>
    <t>P22-016389 - Line 2</t>
  </si>
  <si>
    <t>Suite 318 Reno Flooring bedroom</t>
  </si>
  <si>
    <t>P22-016389 - Line 1</t>
  </si>
  <si>
    <t>P22-016148 - Line 1</t>
  </si>
  <si>
    <t>To supply the home with 7 portable AC/Heating units while we wait for the new heat pumps that have a lead time of 8-10 weeks.</t>
  </si>
  <si>
    <t>Windermere - 2022 - AC/Heating Portable Units</t>
  </si>
  <si>
    <t>P22-016221 - Line 1</t>
  </si>
  <si>
    <t>To perform a mold abatement and restoration of suite 321 because of a fire suppression pinhole leak that went on for a long time until it was discovered when mold became apparent.</t>
  </si>
  <si>
    <t>Maplecrest - 2022 - Tenant Spaces (Rm 321)</t>
  </si>
  <si>
    <t>P22-016106 - Line 1</t>
  </si>
  <si>
    <t>Colonel By - 2022- DHW boiler motor - Replace motor assemble . more 7 yrs</t>
  </si>
  <si>
    <t>Colonel By - 2022- DHW boiler motor</t>
  </si>
  <si>
    <t>P22-016105 - Line 1</t>
  </si>
  <si>
    <t>Colonel By - 2022- MUA sensor - Replace  sensor on MUA . more 10 yrs</t>
  </si>
  <si>
    <t>Colonel By - 2022- MUA sensor</t>
  </si>
  <si>
    <t>P22-016211 - Line 1</t>
  </si>
  <si>
    <t>To replace the failed 25 year old Air Handler #1 Actuator Linkage. No heat or AC due to this failure.</t>
  </si>
  <si>
    <t>Maplecrest - 2022 - Air Handler #1 (Actuator Linkage)</t>
  </si>
  <si>
    <t>P22-016526 - Line 1</t>
  </si>
  <si>
    <t>3 Batteries for Ride on Vacuum</t>
  </si>
  <si>
    <t>Colonel By - 2022- Ride on Vacuum</t>
  </si>
  <si>
    <t>P22-016222 - Line 1</t>
  </si>
  <si>
    <t>To replace the failed 12 year old generator ATS (Automatic Transfer Switch). The unit fried itself when the generator turned on for the monthly diagnostic run-through. Cannot be repaired. Too far gone.</t>
  </si>
  <si>
    <t>Grand Wood - 2022 - Generator (ATS Switch)</t>
  </si>
  <si>
    <t>P22-016674 - Line 1</t>
  </si>
  <si>
    <t>Prince of Wales - 2022- Storm Sump pump Replacement - Replace one of the sump pumps ..current pump is seized . More 10 yrs</t>
  </si>
  <si>
    <t>Prince of Wales - 2022- Storm Sump pump Replacement</t>
  </si>
  <si>
    <t>Alta Vista - 2022 - Walk In Motor</t>
  </si>
  <si>
    <t>P22-016146 - Line 1</t>
  </si>
  <si>
    <t>To perform repairs/replacement in suite 112 from a toilet flood in the room above. There was significant damages to suite 112's ceiling, baseboard and flooring.</t>
  </si>
  <si>
    <t>Trafalgar - 2022 - Flood Repairs (Rm 112)</t>
  </si>
  <si>
    <t>P22-016203 - Line 1</t>
  </si>
  <si>
    <t>To complete the permanent roof repairs that is permitting water penetration into resident suites and hallways.</t>
  </si>
  <si>
    <t>Glynnwood - 2022 - Roof (Leak Repair)</t>
  </si>
  <si>
    <t>P22-017340 - Line 1</t>
  </si>
  <si>
    <t>Chatham - 2022 - Roof (Emergency Leak)</t>
  </si>
  <si>
    <t>P22-017003 - Line 2</t>
  </si>
  <si>
    <t>P22-017003 - Line 1</t>
  </si>
  <si>
    <t>LE3024 HCN-Revera Lessee (Bough Beeches Place) LP</t>
  </si>
  <si>
    <t>P22-016856 - Line 1</t>
  </si>
  <si>
    <t>Bough Beeches - 2022 - Housekeeping FF&amp;E (Autoscrubber, Vacuums, Carpet Cleaner)</t>
  </si>
  <si>
    <t>P22-016601 - Line 1</t>
  </si>
  <si>
    <t>As per Medicine Hat Fire Service - ACTION REQUIRED: electromagnetic locks must meet the 2019 Alberta Building Code.</t>
  </si>
  <si>
    <t>Fire Life Safety - Access/Security</t>
  </si>
  <si>
    <t>Meadowlands - 2022 - MC Maglock Upgrades (Standata)</t>
  </si>
  <si>
    <t>P22-017519 - Line 1</t>
  </si>
  <si>
    <t>P22-016388 - Line 2</t>
  </si>
  <si>
    <t>Suite 120 Reno per the scope</t>
  </si>
  <si>
    <t>P22-016388 - Line 1</t>
  </si>
  <si>
    <t>P22-016093 - Line 1</t>
  </si>
  <si>
    <t>To replace the current failed 15 year old washer/dryer combo. Currently, the residents must travel to another floor to wash their clothes. Not ideal. 
With this purchase, due to the new advancement of the combo unit, an upgrade to the breaker and plug must be completed by Naylor.</t>
  </si>
  <si>
    <t>King Gardens - 2022 - Laundry FF&amp;E (Combo)</t>
  </si>
  <si>
    <t>P22-016094 - Line 1</t>
  </si>
  <si>
    <t>To have Naylor install a new breaker and plug for the new combo washer/dryer. The appliance is of new technology where this work is required.</t>
  </si>
  <si>
    <t>REQ-2022-016732</t>
  </si>
  <si>
    <t>P22-016116 - Line 1</t>
  </si>
  <si>
    <t>To clean out the flooded elevator pit. Must do asap so that the shaft does not rust.</t>
  </si>
  <si>
    <t>Birkdale - 2022 - Elevator (Drain Pit)</t>
  </si>
  <si>
    <t>P22-017624 - Line 1</t>
  </si>
  <si>
    <t>Birkdale - 2022 - Plumbing (Water Meter)</t>
  </si>
  <si>
    <t>P22-016122 - Line 1</t>
  </si>
  <si>
    <t>To replace the current failed 20 year old flooring and walls in the 3 resident laundry niches that house the laundry sink and washer/dryer. The carpet is severely stained and bleached from the detergents. Very unsightly for tours and residents living there. Many holes in the drywall. Also, the basement meeting/conference room carpet needs to be replaced because of a sewer back up. The carpet cannot be cleaned because of the black water.</t>
  </si>
  <si>
    <t>The Beechwood - 2022 - Tenant Spaces (Flooring)</t>
  </si>
  <si>
    <t>P22-016582 - Line 1</t>
  </si>
  <si>
    <t>To replace 20 year old copper piping that has pinhole leaks through out the home.</t>
  </si>
  <si>
    <t>The Beechwood - 2022 - Plumbing (Various Pipe Repairs)</t>
  </si>
  <si>
    <t>P22-016095 - Line 1</t>
  </si>
  <si>
    <t>To replace the current failed 15 year old commercial washer. Cannot be repaired. Parts not available.</t>
  </si>
  <si>
    <t>King Gardens - 2022 - Laundry FF&amp;E (40lb Washer)</t>
  </si>
  <si>
    <t>P22-016149 - Line 1</t>
  </si>
  <si>
    <t>To replace the current failed 15 year old DHW Pump5A that is leaking badly. Cannot be repaired. Beyond saving.</t>
  </si>
  <si>
    <t>Windermere - 2022 - Heating (DHW Pump 5a)</t>
  </si>
  <si>
    <t>P22-016474 - Line 2</t>
  </si>
  <si>
    <t>Suite 305 Reno one bedroom requires full renovation as it have not been renovated since opened in 2009.  Shower needs to be installed as it is a bathtub. Suite reservation for Sept 6, 2022</t>
  </si>
  <si>
    <t>P22-016474 - Line 1</t>
  </si>
  <si>
    <t>P22-016527 - Line 1</t>
  </si>
  <si>
    <t>Poseidon - 2022 - Steamer Replacement - The current steamer has reached EOL and requires replacement. Age of aaset is approx 20yrs old.</t>
  </si>
  <si>
    <t>Poseidon - 2022 - Steamer Replacement</t>
  </si>
  <si>
    <t>P22-016486 - Line 1</t>
  </si>
  <si>
    <t>Valleyview - 2022 - Steam Table Replacement - The Steam table is rusted out and no longer safe for use and has reached EOL. The unit needs replacement. Approx age of asset is 17yrs</t>
  </si>
  <si>
    <t>Valleyview - 2022 - Steam Table Replacement</t>
  </si>
  <si>
    <t>P22-016414 - Line 1</t>
  </si>
  <si>
    <t>Suite 427 Reno Additional Scope
Inglewood</t>
  </si>
  <si>
    <t>P22-016414 - Line 2</t>
  </si>
  <si>
    <t>Suite 427 Reno Inglewood</t>
  </si>
  <si>
    <t>P22-016789 - Line 1</t>
  </si>
  <si>
    <t>P22-016789 - Line 2</t>
  </si>
  <si>
    <t>Suite 1 Reno Inglewood</t>
  </si>
  <si>
    <t>P22-016899 - Line 1</t>
  </si>
  <si>
    <t>P22-016899 - Line 2</t>
  </si>
  <si>
    <t>Suite 53 Reno Aspen</t>
  </si>
  <si>
    <t>REQ-2022-016773</t>
  </si>
  <si>
    <t>P22-016355 - Line 1</t>
  </si>
  <si>
    <t>Suite 305 Reno 1 bedroom suite 305</t>
  </si>
  <si>
    <t>P22-016144 - Line 1</t>
  </si>
  <si>
    <t>Kennedy Lodge - Fan motor replacement as the current motor has failed.</t>
  </si>
  <si>
    <t>Kennedy Lodge - 2022 - Fan Motor Replacement</t>
  </si>
  <si>
    <t>P22-016156 - Line 1</t>
  </si>
  <si>
    <t>Arbour Heights - Replace Leaking Heat Exchanger &amp; Refractory.</t>
  </si>
  <si>
    <t>Arbour Heights - 2022 - DHW Boiler Repair</t>
  </si>
  <si>
    <t>REQ-2022-016791</t>
  </si>
  <si>
    <t>P22-016690 - Line 1</t>
  </si>
  <si>
    <t>Suite 414 Refresh Paint MC Unit Leased Out</t>
  </si>
  <si>
    <t>P22-016790 - Line 1</t>
  </si>
  <si>
    <t>P22-016790 - Line 2</t>
  </si>
  <si>
    <t>Suite 1005 Reno Previously part of a 3 bedroom suite renovated back to a 1 &amp; 2 bedroom suite as Resident moved into DSL. Suite reservation signed for move in as soon as work is completed.</t>
  </si>
  <si>
    <t>P22-016791 - Line 2</t>
  </si>
  <si>
    <t>P22-016791 - Line 1</t>
  </si>
  <si>
    <t>Suite 153 Refresh Additional Scope</t>
  </si>
  <si>
    <t>P22-016792 - Line 2</t>
  </si>
  <si>
    <t>P22-016792 - Line 1</t>
  </si>
  <si>
    <t>Suite 246 Reno Additional Scope</t>
  </si>
  <si>
    <t>P22-016691 - Line 1</t>
  </si>
  <si>
    <t>Suite 248 Refresh</t>
  </si>
  <si>
    <t>P22-016794 - Line 1</t>
  </si>
  <si>
    <t>P22-016440 - Line 1</t>
  </si>
  <si>
    <t>Windsor - 2022- Heat pump - Replacement heat pump  in cinema / boardroom . More 10 yrs</t>
  </si>
  <si>
    <t>P22-016280 - Line 1</t>
  </si>
  <si>
    <t>Colonel By - 2022- Fan coil - Unit replace 138 actuator . More 10</t>
  </si>
  <si>
    <t>P22-016798 - Line 1</t>
  </si>
  <si>
    <t>P22-016798 - Line 3</t>
  </si>
  <si>
    <t>Suite 306 Reno Microwave</t>
  </si>
  <si>
    <t>P22-016798 - Line 2</t>
  </si>
  <si>
    <t>P22-016796 - Line 1</t>
  </si>
  <si>
    <t>P22-016796 - Line 3</t>
  </si>
  <si>
    <t>Suite A209 Reno Microwave</t>
  </si>
  <si>
    <t>P22-016796 - Line 2</t>
  </si>
  <si>
    <t>Suite A209 Reno (Apartment Model Suite)</t>
  </si>
  <si>
    <t>P22-016797 - Line 1</t>
  </si>
  <si>
    <t>P22-016801 - Line 1</t>
  </si>
  <si>
    <t>P22-016384 - Line 1</t>
  </si>
  <si>
    <t>Replacement of refrigerator in RHA Montobello House.  Current one is 10+ years old.</t>
  </si>
  <si>
    <t>Garden City Manor - 2022 - Refrigerator Replacement in Montebello House</t>
  </si>
  <si>
    <t>P22-017670 - Line 1</t>
  </si>
  <si>
    <t> The Renoir - 2022 - Enbridge Gas direct install DCKV program </t>
  </si>
  <si>
    <t>P22-017557 - Line 1</t>
  </si>
  <si>
    <t>Donway Place - 2022 - Enbridge Gas Direct Install (DCKV Program)</t>
  </si>
  <si>
    <t>REQ-2022-016953</t>
  </si>
  <si>
    <t>P22-017558 - Line 1</t>
  </si>
  <si>
    <t>Enbridge Gas high incentives direct install DCKV(Demand Control Kitchen Ventilation )program –  Bradgate Arms, Gross Project Cost: $30,927+tax. Enbridge Gas and IESO pay incentive directly to the contactor total of $16,000, Revera only pay for the remaining amount $16,867.51 (with Tax).</t>
  </si>
  <si>
    <t>REQ-2022-016956</t>
  </si>
  <si>
    <t>Humber Valley Terrace  - 2022 LED UPGRADES (Funded)</t>
  </si>
  <si>
    <t>REQ-2022-016959</t>
  </si>
  <si>
    <t>P22-016359 - Line 1</t>
  </si>
  <si>
    <t>Kronos Clock with Touch ID</t>
  </si>
  <si>
    <t>REQ-2022-016987</t>
  </si>
  <si>
    <t>P22-016441 - Line 1</t>
  </si>
  <si>
    <t>Telus Invoice 2583232
Glynwood - Phone system service request</t>
  </si>
  <si>
    <t>P22-022122 - Line 1</t>
  </si>
  <si>
    <t>Suite 55 Reno Paint &amp; LVP</t>
  </si>
  <si>
    <t>P22-017465 - Line 1</t>
  </si>
  <si>
    <t>REQ-2022-017029</t>
  </si>
  <si>
    <t>P22-022014 - Line 1</t>
  </si>
  <si>
    <t>Suite 204 Reno Fridge</t>
  </si>
  <si>
    <t>P22-022014 - Line 3</t>
  </si>
  <si>
    <t>P22-022014 - Line 2</t>
  </si>
  <si>
    <t>Suite 204 Reno Paint, LVP,  Toilet, Fridge, Microwave</t>
  </si>
  <si>
    <t>P22-016583 - Line 1</t>
  </si>
  <si>
    <t>Supply and install 2 door operators, 2 electric strikes and 2 handicap buttons at the library and recreational room exterior doors. Current units are 10+ years old.</t>
  </si>
  <si>
    <t>Kennedy Lodge – 2022 Replacement of 2 Door Operators</t>
  </si>
  <si>
    <t>REQ-2022-017046</t>
  </si>
  <si>
    <t>P22-016803 - Line 1</t>
  </si>
  <si>
    <t>REQ-2022-017054</t>
  </si>
  <si>
    <t>P22-016451 - Line 1</t>
  </si>
  <si>
    <t>Hallowell House - Window AC</t>
  </si>
  <si>
    <t>P22-016834 - Line 1</t>
  </si>
  <si>
    <t>P22-016834 - Line 2</t>
  </si>
  <si>
    <t>Suite 200 Reno Complete paint, replace 2 toilets, Paint kitchen cabinets and vanity doors</t>
  </si>
  <si>
    <t>P22-016805 - Line 2</t>
  </si>
  <si>
    <t>P22-016805 - Line 1</t>
  </si>
  <si>
    <t>Suite 232 Reno
Additional Scope</t>
  </si>
  <si>
    <t>REQ-2022-017074</t>
  </si>
  <si>
    <t>P22-017664 - Line 1</t>
  </si>
  <si>
    <t>P22-017665 - Line 1</t>
  </si>
  <si>
    <t>P22-017665 - Line 2</t>
  </si>
  <si>
    <t>Suite 701 Reno</t>
  </si>
  <si>
    <t>REQ-2022-017123</t>
  </si>
  <si>
    <t>P22-016921 - Line 1</t>
  </si>
  <si>
    <t>Poseidon - 2022 - Portable Communications - Poseidon was not included when all sites received new Ipads and Phones for Point Click Care. Insight was able to provide the site with upgraded technology to better support the site and keep consistent with the other LTC sites. Jason Chester has approved this project and the reallocation of funds to support. Site already has the products on site and in use.</t>
  </si>
  <si>
    <t>Poseidon - 2022 - Portable Communications</t>
  </si>
  <si>
    <t>REQ-2022-017137</t>
  </si>
  <si>
    <t>P22-017854 - Line 1</t>
  </si>
  <si>
    <t>Green Falls Landing - 2022 - Dental Clinic -  This project did not make the final budget for 2022. The dental Clinic has been approved and we are in need of a PO to move forward. Kerrsten asked me to submit through contingency until She and Andrew had a chance to review where the funds are coming from. Ledcor came in at the loswest bid. They built the home and know the building best. The city completed their inspection and some revisions have to be made adding to the exsisiting project.</t>
  </si>
  <si>
    <t>P22-016752 - Line 1</t>
  </si>
  <si>
    <t>The Renoir - 2022- Kitchen (Dishwasher Table)</t>
  </si>
  <si>
    <t>REQ-2022-017146</t>
  </si>
  <si>
    <t>The Renoir - 2022 - Kitchen (Fridge Floor)</t>
  </si>
  <si>
    <t>P22-016815 - Line 1</t>
  </si>
  <si>
    <t>The Renoir - 2022 - Dining Room (Replace Ceiling)</t>
  </si>
  <si>
    <t>P22-016750 - Line 1</t>
  </si>
  <si>
    <t>Williamsburg - 2022- Generator (Repairs)</t>
  </si>
  <si>
    <t>P22-018187 - Line 1</t>
  </si>
  <si>
    <t>The Williamsburg - 2022 - HVAC (Various)</t>
  </si>
  <si>
    <t>P22-017739 - Line 1</t>
  </si>
  <si>
    <t>The Williamsburg - 2022 - Tenant Spaces (Portable AC Units)</t>
  </si>
  <si>
    <t>P22-016755 - Line 1</t>
  </si>
  <si>
    <t>The Williamsburg - 2022 - PTAC (2)</t>
  </si>
  <si>
    <t>P22-016696 - Line 1</t>
  </si>
  <si>
    <t>The Williamsburg - 2022 - Spa (Jet Pump Motor)</t>
  </si>
  <si>
    <t>P22-016695 - Line 1</t>
  </si>
  <si>
    <t>The Williamsburg - 2022 - Laundry FF&amp;E (Top Load Washer)</t>
  </si>
  <si>
    <t>P22-016751 - Line 1</t>
  </si>
  <si>
    <t>Williamsburg - 2022 - Exterior Structure (Sink Hole)</t>
  </si>
  <si>
    <t>P22-016753 - Line 1</t>
  </si>
  <si>
    <t>Westney Gardens - 2022 - Sidewalks (Concrete Repairs)</t>
  </si>
  <si>
    <t>P22-017618 - Line 1</t>
  </si>
  <si>
    <t>Appleby Place - 2022 - Laundry FF&amp;E (40lb Washer)</t>
  </si>
  <si>
    <t>P22-019722 - Line 2</t>
  </si>
  <si>
    <t>Suite 291 Reno Paint, Replace vinyl plank</t>
  </si>
  <si>
    <t>P22-019722 - Line 1</t>
  </si>
  <si>
    <t>Suite 291 Reno Additional Scope</t>
  </si>
  <si>
    <t>REQ-2022-017188</t>
  </si>
  <si>
    <t>P22-018200 - Line 1</t>
  </si>
  <si>
    <t>Suite PH8 Reno Fridge Additional Scope</t>
  </si>
  <si>
    <t>P22-018200 - Line 2</t>
  </si>
  <si>
    <t>Suite PH8 Reno Paint, Carpet, and Appliance</t>
  </si>
  <si>
    <t>REQ-2022-017189</t>
  </si>
  <si>
    <t>P22-016878 - Line 1</t>
  </si>
  <si>
    <t>Suite PH4 Reno Paint and Carpet</t>
  </si>
  <si>
    <t>P22-016885 - Line 2</t>
  </si>
  <si>
    <t>P22-016885 - Line 3</t>
  </si>
  <si>
    <t>Suite 136 Reno Fridge</t>
  </si>
  <si>
    <t>P22-016885 - Line 4</t>
  </si>
  <si>
    <t>Suite 136 Reno Microwave</t>
  </si>
  <si>
    <t>P22-016885 - Line 1</t>
  </si>
  <si>
    <t>Suite 136 reno</t>
  </si>
  <si>
    <t>P22-017690 - Line 1</t>
  </si>
  <si>
    <t>The Churchill - 2022 - CAT5 Elevator Repairs</t>
  </si>
  <si>
    <t>P22-017389 - Line 1</t>
  </si>
  <si>
    <t>Inglewood - 2022 - Balcony &amp; Roof Membrane Repairs</t>
  </si>
  <si>
    <t>REQ-2022-017224</t>
  </si>
  <si>
    <t>REQ-2022-017227</t>
  </si>
  <si>
    <t>P22-016692 - Line 1</t>
  </si>
  <si>
    <t>Suite V252 Reno Fridge</t>
  </si>
  <si>
    <t>P22-016692 - Line 2</t>
  </si>
  <si>
    <t>Suite V252 Reno needed for inventory. No updated suites in area available to show prospects.</t>
  </si>
  <si>
    <t>P22-017116 - Line 1</t>
  </si>
  <si>
    <t>P22-017337 - Line 2</t>
  </si>
  <si>
    <t>P22-017337 - Line 1</t>
  </si>
  <si>
    <t>Suite M226 Reno updated inventory needed in this area of residence.
Suite Care ISL</t>
  </si>
  <si>
    <t>P22-017733 - Line 1</t>
  </si>
  <si>
    <t>Aspen Ridge - 2022 - Exterior Envelope Waterproofing</t>
  </si>
  <si>
    <t>P22-017734 - Line 1</t>
  </si>
  <si>
    <t>REQ-2022-017251</t>
  </si>
  <si>
    <t>P22-017467 - Line 1</t>
  </si>
  <si>
    <t>Evergreen - 2022 - Elevator Rollers &amp; Spyrators</t>
  </si>
  <si>
    <t>REQ-2022-017269</t>
  </si>
  <si>
    <t>Parkwood Manor-2022-Resident Room Fridges.</t>
  </si>
  <si>
    <t>P22-016806 - Line 1</t>
  </si>
  <si>
    <t>P22-016806 - Line 2</t>
  </si>
  <si>
    <t>Suite 120 Reno Paint and replacement of failed toilet</t>
  </si>
  <si>
    <t>REQ-2022-017334</t>
  </si>
  <si>
    <t>P22-016910 - Line 1</t>
  </si>
  <si>
    <t>Unity Quote No:  S322820
Lynwood PBX Upgrade - Grandstream</t>
  </si>
  <si>
    <t>REQ-2022-017336</t>
  </si>
  <si>
    <t>P22-020504 - Line 1</t>
  </si>
  <si>
    <t>Enbridge Gas high incentives direct install DCKV(Demand Control Kitchen Ventilation )program – incentive overs up to 87% of total installed cost (depending on which CFM tier the hood fans fall under). For The Annex, Gross Project Cost: $31,146.00+tax. Enbridge Gas and IESO pay incentive directly to the contactor total of $16,000, Revera only pay for the remaining amount $17,114.98 (with Tax).</t>
  </si>
  <si>
    <t>The Annex -2022- Enbridge Gas direct install DCKV program</t>
  </si>
  <si>
    <t>REQ-2022-017337</t>
  </si>
  <si>
    <t>P22-017023 - Line 1</t>
  </si>
  <si>
    <t>Unity Quote No:  S322837
Centennial Park Place PBX Upgrade - Grandstream</t>
  </si>
  <si>
    <t>REQ-2022-017343</t>
  </si>
  <si>
    <t>P22-017024 - Line 1</t>
  </si>
  <si>
    <t>Unity Quote No:  S322814
Briarfield Gardens PBX Upgrade - Grandstream</t>
  </si>
  <si>
    <t>REQ-2022-017348</t>
  </si>
  <si>
    <t>P22-017027 - Line 1</t>
  </si>
  <si>
    <t>Unity Quote No:  S322827
Marian Chateau PBX Upgrade - Grandstream</t>
  </si>
  <si>
    <t>REQ-2022-017350</t>
  </si>
  <si>
    <t>P22-016897 - Line 1</t>
  </si>
  <si>
    <t>Unity Quote No:  S322816
Sunwood PBX Upgrade - Grandstream</t>
  </si>
  <si>
    <t>REQ-2022-017353</t>
  </si>
  <si>
    <t>P22-017025 - Line 1</t>
  </si>
  <si>
    <t>Unity Quote No:  S322818
The Bentley Regina  PBX Upgrade - Grandstream</t>
  </si>
  <si>
    <t>REQ-2022-017354</t>
  </si>
  <si>
    <t>P22-017026 - Line 1</t>
  </si>
  <si>
    <t>Unity Quote No:  S322834
The Bentley Saskatoon PBX upgrade - Grandstream</t>
  </si>
  <si>
    <t>REQ-2022-017355</t>
  </si>
  <si>
    <t>P22-017028 - Line 1</t>
  </si>
  <si>
    <t>Unity Quote No:  S322826
The Franklin PBX Upgrade - Grandstream</t>
  </si>
  <si>
    <t>P22-017297 - Line 1</t>
  </si>
  <si>
    <t>The Village Seniors - 2022 -  Cleveland Steamer Part Replacement</t>
  </si>
  <si>
    <t>REQ-2022-017375</t>
  </si>
  <si>
    <t>P22-017030 - Line 1</t>
  </si>
  <si>
    <t>Unit Quote No:  S322877
Portobello PBX Upgrade - Grandstream</t>
  </si>
  <si>
    <t>REQ-2022-017377</t>
  </si>
  <si>
    <t>P22-016807 - Line 2</t>
  </si>
  <si>
    <t>P22-016807 - Line 1</t>
  </si>
  <si>
    <t>REQ-2022-017379</t>
  </si>
  <si>
    <t>P22-016896 - Line 1</t>
  </si>
  <si>
    <t>Unity Quote No:  S322807
Greenway PBX Upgrade - Grandstream</t>
  </si>
  <si>
    <t>P22-016808 - Line 2</t>
  </si>
  <si>
    <t>P22-016808 - Line 1</t>
  </si>
  <si>
    <t>REQ-2022-017382</t>
  </si>
  <si>
    <t>P22-017029 - Line 1</t>
  </si>
  <si>
    <t>Unity Quote No:  S322825
Prince of Wales PBX Upgrade - Grandstream</t>
  </si>
  <si>
    <t>REQ-2022-017383</t>
  </si>
  <si>
    <t>REQ-2022-017386</t>
  </si>
  <si>
    <t>P22-016912 - Line 1</t>
  </si>
  <si>
    <t>Unity Quote No:  S322828
Windsor Park PBX Upgrade - Grandstream</t>
  </si>
  <si>
    <t>REQ-2022-017388</t>
  </si>
  <si>
    <t>P22-016911 - Line 1</t>
  </si>
  <si>
    <t>Unity Quote No:  S322824
Valley Stream PBX Upgrade - Grandstream</t>
  </si>
  <si>
    <t>REQ-2022-017392</t>
  </si>
  <si>
    <t>P22-017022 - Line 1</t>
  </si>
  <si>
    <t>Unity Quote No:  S322839
Donway PBX Upgrade - Grandstream</t>
  </si>
  <si>
    <t>P22-017110 - Line 1</t>
  </si>
  <si>
    <t>P22-017123 - Line 1</t>
  </si>
  <si>
    <t>Windsor Park - 2022- BAS system Upgrade</t>
  </si>
  <si>
    <t>REQ-2022-017410</t>
  </si>
  <si>
    <t>P22-017031 - Line 1</t>
  </si>
  <si>
    <t>TJC Proposal #:  2897
Ridgeview Camera cabling and installation</t>
  </si>
  <si>
    <t>2022 LTC-JV IT Resident Safety CCTV Capital</t>
  </si>
  <si>
    <t>REQ-2022-017422</t>
  </si>
  <si>
    <t>P22-017330 - Line 1</t>
  </si>
  <si>
    <t>P22-017330 - Line 3</t>
  </si>
  <si>
    <t>P22-017330 - Line 2</t>
  </si>
  <si>
    <t>Suite 304 Reno Paint, LVP,  Fridge, Toilet--LVP in Livingroom &amp; Bedroom to be Paid by Sales Incentive Ops</t>
  </si>
  <si>
    <t>P22-017210 - Line 1</t>
  </si>
  <si>
    <t>P22-017302 - Line 1</t>
  </si>
  <si>
    <t>REQ-2022-017453</t>
  </si>
  <si>
    <t>P22-017188 - Line 1</t>
  </si>
  <si>
    <t>The Franklin Illuminated Sign Panel</t>
  </si>
  <si>
    <t>P22-017292 - Line 1</t>
  </si>
  <si>
    <t>Brierwood Gardens - 2022 - Concrete Work to Driveway Entrance and Courtyard</t>
  </si>
  <si>
    <t>REQ-2022-017457</t>
  </si>
  <si>
    <t>P22-021517 - Line 1</t>
  </si>
  <si>
    <t>Trillium Court - 2022 - Suite Reno for Rooms 144, 204, 208 and 252</t>
  </si>
  <si>
    <t>P22-017790 - Line 1</t>
  </si>
  <si>
    <t>Blenheim Community Village - 2022 - Blinds Suite 33</t>
  </si>
  <si>
    <t>P22-019816 - Line 1</t>
  </si>
  <si>
    <t>P22-019816 - Line 2</t>
  </si>
  <si>
    <t>P22-017303 - Line 1</t>
  </si>
  <si>
    <t>P22-017304 - Line 1</t>
  </si>
  <si>
    <t>P22-016809 - Line 1</t>
  </si>
  <si>
    <t>P22-017332 - Line 1</t>
  </si>
  <si>
    <t>Telfer Place - 2022 - Door Closures (2 Extra)</t>
  </si>
  <si>
    <t>P22-017228 - Line 1</t>
  </si>
  <si>
    <t>Garden City Manor – 2022 – Thermopatch Heat Seal Machine</t>
  </si>
  <si>
    <t>P22-018165 - Line 1</t>
  </si>
  <si>
    <t>Lynwood - Multi Yr - Interior Refresh</t>
  </si>
  <si>
    <t>P22-017767 - Line 1</t>
  </si>
  <si>
    <t>Trillium Court - 2022 - Kitchen FF&amp;E</t>
  </si>
  <si>
    <t>REQ-2022-017502</t>
  </si>
  <si>
    <t>P22-018459 - Line 1</t>
  </si>
  <si>
    <t>Beacon Hill - 2022 - Heat Exchanger/ Controls - The Heat Exchanger failed and has reached EOL. Age of asset is approx 18yrs. The controls are also failing. They are approx 30yrs old neumatic system that cannot be repaired. We will be reallocating from the following projects to support the funding to ensure this project is completed before the cooler weather comes.</t>
  </si>
  <si>
    <t>Beacon Hill - 2022 - Heat Exchanger/Controls</t>
  </si>
  <si>
    <t>REQ-2022-017508</t>
  </si>
  <si>
    <t>Diana Franciosa</t>
  </si>
  <si>
    <t>P22-017120 - Line 1</t>
  </si>
  <si>
    <t>30 flip tables and 120 chairs</t>
  </si>
  <si>
    <t>2022 - West Wing Renovation - Capital</t>
  </si>
  <si>
    <t>P22-017119 - Line 1</t>
  </si>
  <si>
    <t>Electrical and flooring repairs</t>
  </si>
  <si>
    <t>P22-017206 - Line 1</t>
  </si>
  <si>
    <t>The Renoir - 2022 - Plumbing (Kitchen Drain)</t>
  </si>
  <si>
    <t>P22-017004 - Line 2</t>
  </si>
  <si>
    <t>P22-017004 - Line 1</t>
  </si>
  <si>
    <t>Suite 437 Reno Additional Scope</t>
  </si>
  <si>
    <t>REQ-2022-017530</t>
  </si>
  <si>
    <t>P22-017080 - Line 1</t>
  </si>
  <si>
    <t>TECHNICIAN ONSITE HOURS $95.00
+BC PST, GST
2 $190.00
TRAVEL ISLAND SITE VICTORIA $142.50
+BC PST, GST
1 $142.50</t>
  </si>
  <si>
    <t>REQ-2022-017531</t>
  </si>
  <si>
    <t>P22-017081 - Line 1</t>
  </si>
  <si>
    <t>ONSITE TECHNICIAN $95.00
+GST, BC PST
2 $190.00
TRAVEL COQUITLAM $70.00
+GST, BC PST
1 $70.00</t>
  </si>
  <si>
    <t>P22-017082 - Line 1</t>
  </si>
  <si>
    <t>REQ-2022-017542</t>
  </si>
  <si>
    <t>P22-017571 - Line 1</t>
  </si>
  <si>
    <t>IT Consulting - Kronos transfer to Extendicare - Data preparation</t>
  </si>
  <si>
    <t>P22-016994 - Line 1</t>
  </si>
  <si>
    <t>P22-017016 - Line 1</t>
  </si>
  <si>
    <t>P22-017016 - Line 2</t>
  </si>
  <si>
    <t>Suite 323 Refresh</t>
  </si>
  <si>
    <t>P22-017477 - Line 1</t>
  </si>
  <si>
    <t>P22-017477 - Line 2</t>
  </si>
  <si>
    <t>Suite 2-308 Refresh</t>
  </si>
  <si>
    <t>P22-020115 - Line 1</t>
  </si>
  <si>
    <t>P22-020115 - Line 2</t>
  </si>
  <si>
    <t>Suite 2-403 Refresh</t>
  </si>
  <si>
    <t>P22-017105 - Line 1</t>
  </si>
  <si>
    <t>P22-017105 - Line 2</t>
  </si>
  <si>
    <t>Suite 2-220 Refresh</t>
  </si>
  <si>
    <t>P22-017183 - Line 1</t>
  </si>
  <si>
    <t>Sunwood - 2022 - Stick Blender</t>
  </si>
  <si>
    <t>REQ-2022-017620</t>
  </si>
  <si>
    <t>REQ-2022-017621</t>
  </si>
  <si>
    <t>REQ-2022-017622</t>
  </si>
  <si>
    <t>P22-017510 - Line 1</t>
  </si>
  <si>
    <t>Edgemont-2022-Ice machine</t>
  </si>
  <si>
    <t>REQ-2022-017627</t>
  </si>
  <si>
    <t>P22-017351 - Line 1</t>
  </si>
  <si>
    <t>Dev-Interior Designer Fees</t>
  </si>
  <si>
    <t>P22-017187 - Line 1</t>
  </si>
  <si>
    <t>Colonel By - 2022- Chiller sensor replacement</t>
  </si>
  <si>
    <t>P22-017212 - Line 1</t>
  </si>
  <si>
    <t>Barrhaven - 2022 - Suite 166 repair</t>
  </si>
  <si>
    <t>P22-017442 - Line 1</t>
  </si>
  <si>
    <t>P22-017017 - Line 1</t>
  </si>
  <si>
    <t>P22-017328 - Line 1</t>
  </si>
  <si>
    <t>Kennedy Lodge - 2022 - Elevator Sump Pump</t>
  </si>
  <si>
    <t>P22-017355 - Line 1</t>
  </si>
  <si>
    <t>REQ-2022-017702</t>
  </si>
  <si>
    <t>P22-017305 - Line 2</t>
  </si>
  <si>
    <t>P22-017305 - Line 3</t>
  </si>
  <si>
    <t>Suite 339 Refresh Microwave</t>
  </si>
  <si>
    <t>P22-017305 - Line 1</t>
  </si>
  <si>
    <t>Suite 339 Refresh
Paint</t>
  </si>
  <si>
    <t>REQ-2022-017737</t>
  </si>
  <si>
    <t>P22-017359 - Line 1</t>
  </si>
  <si>
    <t>UK720E		1	Electronic HP Laptop Care Pack Pick-Up and Return - 4 years pick up **Must have one selected for each ordered laptop**				$95.00</t>
  </si>
  <si>
    <t>P22-017359 - Line 2</t>
  </si>
  <si>
    <t>28K93UTUT#ABA,95-WS-BASIC		1	HP ProBook 450 G8 - 15.6" - Core i5 1135G7 - 8 GB RAM - 256 GB SSD ,HW Build				$1,088.00</t>
  </si>
  <si>
    <t>P22-018263 - Line 1</t>
  </si>
  <si>
    <t>Lynwood – Multi Yr – Building Envelope Rehabilitation Project</t>
  </si>
  <si>
    <t>P22-018264 - Line 1</t>
  </si>
  <si>
    <t>REQ-2022-017800</t>
  </si>
  <si>
    <t>P22-017855 - Line 1</t>
  </si>
  <si>
    <t>P22-017648 - Line 1</t>
  </si>
  <si>
    <t>Stoneridge - 2022 - Westside driveway ramp</t>
  </si>
  <si>
    <t>REQ-2022-017849</t>
  </si>
  <si>
    <t>Bruce McGrath</t>
  </si>
  <si>
    <t>P22-017381 - Line 1</t>
  </si>
  <si>
    <t>Unity quote number S322996
River Ridge PBX upgrade</t>
  </si>
  <si>
    <t>REQ-2022-017853</t>
  </si>
  <si>
    <t>P22-017382 - Line 1</t>
  </si>
  <si>
    <t>Unity Quote Number:  S322964
The Churchill PBX Upgrade - Grandstream</t>
  </si>
  <si>
    <t>P22-017391 - Line 1</t>
  </si>
  <si>
    <t>P22-017636 - Line 1</t>
  </si>
  <si>
    <t>P22-017395 - Line 2</t>
  </si>
  <si>
    <t>P22-017395 - Line 3</t>
  </si>
  <si>
    <t>Suite 275 Refresh Microwave</t>
  </si>
  <si>
    <t>P22-017395 - Line 1</t>
  </si>
  <si>
    <t>Suite 275 Refresh</t>
  </si>
  <si>
    <t>P22-017396 - Line 1</t>
  </si>
  <si>
    <t>P22-017396 - Line 3</t>
  </si>
  <si>
    <t>Suite 277 Refresh Microwave</t>
  </si>
  <si>
    <t>P22-017396 - Line 2</t>
  </si>
  <si>
    <t>Suite 277 Refresh</t>
  </si>
  <si>
    <t>P22-017541 - Line 1</t>
  </si>
  <si>
    <t>Pinecrest Manor - 2022 - Resident WashroomFlooring/Door</t>
  </si>
  <si>
    <t>P22-017540 - Line 1</t>
  </si>
  <si>
    <t>Flooring replacement in laundry room.</t>
  </si>
  <si>
    <t>P22-017397 - Line 2</t>
  </si>
  <si>
    <t>P22-017397 - Line 4</t>
  </si>
  <si>
    <t>Suite 231 Reno Microwave</t>
  </si>
  <si>
    <t>P22-017397 - Line 3</t>
  </si>
  <si>
    <t>Suite 231 Reno
Paint, Blinds</t>
  </si>
  <si>
    <t>P22-017397 - Line 1</t>
  </si>
  <si>
    <t>Suite 231 Reno Additional Scope
Flat Panel Sliding Door</t>
  </si>
  <si>
    <t>P22-017393 - Line 1</t>
  </si>
  <si>
    <t>P22-017393 - Line 3</t>
  </si>
  <si>
    <t>Suite 211 Reno Microwave</t>
  </si>
  <si>
    <t>P22-017393 - Line 4</t>
  </si>
  <si>
    <t>Suite 211 Reno Paint, Blinds</t>
  </si>
  <si>
    <t>P22-017393 - Line 2</t>
  </si>
  <si>
    <t>Suite 211 Reno Additional Scope Sliding Door</t>
  </si>
  <si>
    <t>P22-017402 - Line 1</t>
  </si>
  <si>
    <t>P22-017464 - Line 1</t>
  </si>
  <si>
    <t>P22-017464 - Line 2</t>
  </si>
  <si>
    <t>P22-017403 - Line 1</t>
  </si>
  <si>
    <t>P22-017394 - Line 2</t>
  </si>
  <si>
    <t>P22-017394 - Line 3</t>
  </si>
  <si>
    <t>Suite 206 Refresh Microwave</t>
  </si>
  <si>
    <t>P22-017394 - Line 1</t>
  </si>
  <si>
    <t>Suite 206 Refresh
Paint, Blinds</t>
  </si>
  <si>
    <t>P22-017398 - Line 2</t>
  </si>
  <si>
    <t>P22-017398 - Line 3</t>
  </si>
  <si>
    <t>Suite 118 Refresh Microwave</t>
  </si>
  <si>
    <t>P22-017398 - Line 1</t>
  </si>
  <si>
    <t>Suite 118 Refresh
Paint, Blinds</t>
  </si>
  <si>
    <t>REQ-2022-017923</t>
  </si>
  <si>
    <t>P22-017392 - Line 1</t>
  </si>
  <si>
    <t>P22-017646 - Line 1</t>
  </si>
  <si>
    <t>Mackenzie Place - 2022 - Kitchen Dishwasher Hot Water Booster Replacement</t>
  </si>
  <si>
    <t>P22-017512 - Line 1</t>
  </si>
  <si>
    <t>The Village Seniors - 2022 - Alenti Seat Replacement</t>
  </si>
  <si>
    <t>P22-017517 - Line 1</t>
  </si>
  <si>
    <t>Steve Fairhurst</t>
  </si>
  <si>
    <t>P22-017629 - Line 3</t>
  </si>
  <si>
    <t>P22-017629 - Line 2</t>
  </si>
  <si>
    <t>Suite 348 Reno Additional Scope re&amp;re toilet</t>
  </si>
  <si>
    <t>P22-017629 - Line 1</t>
  </si>
  <si>
    <t>Suite 348 Reno Additional Scope on PDF Quote Attached Carpet to LVP Flooring Incentive not including on Bid/Quote Form</t>
  </si>
  <si>
    <t>P22-017469 - Line 2</t>
  </si>
  <si>
    <t>P22-017469 - Line 1</t>
  </si>
  <si>
    <t>Suite 541 Reno Additional Scope</t>
  </si>
  <si>
    <t>P22-017470 - Line 1</t>
  </si>
  <si>
    <t>P22-017470 - Line 2</t>
  </si>
  <si>
    <t>Suite 525 Reno</t>
  </si>
  <si>
    <t>P22-017400 - Line 2</t>
  </si>
  <si>
    <t>P22-017400 - Line 1</t>
  </si>
  <si>
    <t>Suite 2225 AL Refresh Additional Scope</t>
  </si>
  <si>
    <t>P22-017404 - Line 2</t>
  </si>
  <si>
    <t>P22-017404 - Line 1</t>
  </si>
  <si>
    <t>Suite 444 Reno Additional Scope</t>
  </si>
  <si>
    <t>P22-017399 - Line 1</t>
  </si>
  <si>
    <t>P22-017399 - Line 2</t>
  </si>
  <si>
    <t>P22-017401 - Line 1</t>
  </si>
  <si>
    <t>P22-017401 - Line 2</t>
  </si>
  <si>
    <t>Suite 22 Reno
Carpet, Toilet</t>
  </si>
  <si>
    <t>REQ-2022-018011</t>
  </si>
  <si>
    <t>P22-017350 - Line 1</t>
  </si>
  <si>
    <t>Dev-Site Work</t>
  </si>
  <si>
    <t>P22-017410 - Line 2</t>
  </si>
  <si>
    <t>P22-017410 - Line 1</t>
  </si>
  <si>
    <t>Suite 350 Reno Additional Scope</t>
  </si>
  <si>
    <t>P22-017518 - Line 1</t>
  </si>
  <si>
    <t>P22-017518 - Line 3</t>
  </si>
  <si>
    <t>Suite 121 Refresh Microwave</t>
  </si>
  <si>
    <t>P22-017518 - Line 4</t>
  </si>
  <si>
    <t>Suite 121 Refresh Replace REQ-2022-016244 entered under wrong company name  Paint, Carpet, Fridge and Microwave</t>
  </si>
  <si>
    <t>P22-017518 - Line 2</t>
  </si>
  <si>
    <t>Suite 121 Refresh Additional Scope Replace REQ-2022-016244 entered under wrong company name  Paint, Carpet, Fridge and Microwave</t>
  </si>
  <si>
    <t>REQ-2022-018068</t>
  </si>
  <si>
    <t>P22-018843 - Line 1</t>
  </si>
  <si>
    <t>REQ-2022-018082</t>
  </si>
  <si>
    <t>P22-020411 - Line 1</t>
  </si>
  <si>
    <t>FFE Procurement - Accessorize 2021 Renovation Projects</t>
  </si>
  <si>
    <t>REQ-2022-018083</t>
  </si>
  <si>
    <t>REQ-2022-018084</t>
  </si>
  <si>
    <t>P22-020415 - Line 1</t>
  </si>
  <si>
    <t>FF&amp;E Procurement Services - Accessories Renovations Project</t>
  </si>
  <si>
    <t>REQ-2022-018086</t>
  </si>
  <si>
    <t>P22-020458 - Line 1</t>
  </si>
  <si>
    <t>FF&amp;E Procurement Services</t>
  </si>
  <si>
    <t>P22-017472 - Line 1</t>
  </si>
  <si>
    <t>Westney Gardens - 2022 - Sprinkler Pipe (Underground Garage)</t>
  </si>
  <si>
    <t>P22-017474 - Line 1</t>
  </si>
  <si>
    <t>Williamsburg - 2022 - HVAC (AC Compressor)</t>
  </si>
  <si>
    <t>P22-017574 - Line 2</t>
  </si>
  <si>
    <t>P22-017574 - Line 1</t>
  </si>
  <si>
    <t>Suite 236 Reno  Standard</t>
  </si>
  <si>
    <t>P22-017516 - Line 1</t>
  </si>
  <si>
    <t>P22-017577 - Line 2</t>
  </si>
  <si>
    <t>P22-017577 - Line 1</t>
  </si>
  <si>
    <t>Suite 258 Refresh Additional Scope</t>
  </si>
  <si>
    <t>P22-017473 - Line 1</t>
  </si>
  <si>
    <t>Granite Landing - 2022 - HVAC (AC Compressor)</t>
  </si>
  <si>
    <t>P22-018186 - Line 1</t>
  </si>
  <si>
    <t>Williamsburg - 2022 - Plumbing (Spa Motor #2/Filter Pump)</t>
  </si>
  <si>
    <t>P22-017609 - Line 2</t>
  </si>
  <si>
    <t>P22-017609 - Line 1</t>
  </si>
  <si>
    <t>Suite 217 Refresh 
Additional Scope
Ceiling Tiles</t>
  </si>
  <si>
    <t>P22-017576 - Line 2</t>
  </si>
  <si>
    <t>P22-017576 - Line 4</t>
  </si>
  <si>
    <t>Suite 158 Reno Microwave</t>
  </si>
  <si>
    <t>P22-017576 - Line 3</t>
  </si>
  <si>
    <t>Suite 158 Reno Patch/paint, full bathroom vanity, fridge, under counter lighting, full kitchenette, bathroom floor, microwave, toilet seat, bathroom mirror,.</t>
  </si>
  <si>
    <t>P22-017576 - Line 1</t>
  </si>
  <si>
    <t>Suite 158 Reno Additional Scope</t>
  </si>
  <si>
    <t>P22-017575 - Line 1</t>
  </si>
  <si>
    <t>REQ-2022-018135</t>
  </si>
  <si>
    <t>REQ-2022-018160</t>
  </si>
  <si>
    <t>P22-017983 - Line 1</t>
  </si>
  <si>
    <t>Non-Compliance as per Calgary Fire Dept. "Multiple doors in dementia ward not openable from the inside without the use of special key code"</t>
  </si>
  <si>
    <t>Evergreen - 2022 - MC Maglock Upgrades (Standata)</t>
  </si>
  <si>
    <t>REQ-2022-018167</t>
  </si>
  <si>
    <t>P22-017570 - Line 1</t>
  </si>
  <si>
    <t>My Revera Intranet move to SharePoint</t>
  </si>
  <si>
    <t>P22-017570 - Line 2</t>
  </si>
  <si>
    <t>P22-017768 - Line 1</t>
  </si>
  <si>
    <t>P22-017655 - Line 1</t>
  </si>
  <si>
    <t>P22-017654 - Line 1</t>
  </si>
  <si>
    <t>P22-017511 - Line 1</t>
  </si>
  <si>
    <t>The Edgemont - 2022 - Victaulic Leak Repairs</t>
  </si>
  <si>
    <t>P22-017653 - Line 1</t>
  </si>
  <si>
    <t>P22-017653 - Line 2</t>
  </si>
  <si>
    <t>P22-017652 - Line 1</t>
  </si>
  <si>
    <t>P22-017652 - Line 2</t>
  </si>
  <si>
    <t>P22-017650 - Line 1</t>
  </si>
  <si>
    <t>P22-017721 - Line 1</t>
  </si>
  <si>
    <t>P22-017722 - Line 2</t>
  </si>
  <si>
    <t>P22-017722 - Line 1</t>
  </si>
  <si>
    <t>Suite 249 Reno Additional Scope</t>
  </si>
  <si>
    <t>P22-017723 - Line 2</t>
  </si>
  <si>
    <t>P22-017723 - Line 1</t>
  </si>
  <si>
    <t>Suite Reno Additional Scope</t>
  </si>
  <si>
    <t>REQ-2022-018230</t>
  </si>
  <si>
    <t>P22-017675 - Line 2</t>
  </si>
  <si>
    <t>Suite 518 Refresh Paint</t>
  </si>
  <si>
    <t>P22-017675 - Line 1</t>
  </si>
  <si>
    <t>Suite 518 Refresh Additional Scope</t>
  </si>
  <si>
    <t>REQ-2022-018231</t>
  </si>
  <si>
    <t>P22-017673 - Line 2</t>
  </si>
  <si>
    <t>Suite 516 Reno Paint and Carpet</t>
  </si>
  <si>
    <t>P22-017673 - Line 1</t>
  </si>
  <si>
    <t>Suite 516 Reno Additional Scope</t>
  </si>
  <si>
    <t>P22-017566 - Line 1</t>
  </si>
  <si>
    <t>King Gardens - 2022 - Fire/Life Safety (Gas Valve)</t>
  </si>
  <si>
    <t>P22-017619 - Line 1</t>
  </si>
  <si>
    <t>Windermere - 2022 - PTAC (Suite 108)</t>
  </si>
  <si>
    <t>P22-018116 - Line 1</t>
  </si>
  <si>
    <t>King Gardens - 2022 - Plumbing (Sewage Pumps X2)</t>
  </si>
  <si>
    <t>P22-017779 - Line 1</t>
  </si>
  <si>
    <t>Bough Beeches - 2022 - Electrical (Damper Motor)</t>
  </si>
  <si>
    <t>P22-017651 - Line 1</t>
  </si>
  <si>
    <t>P22-017613 - Line 1</t>
  </si>
  <si>
    <t>REQ-2022-018256</t>
  </si>
  <si>
    <t>P22-018196 - Line 1</t>
  </si>
  <si>
    <t>Suite 314 Reno 
Request for 2 bedroom paint, carpet and paint. Suite reserved for an October move in.</t>
  </si>
  <si>
    <t>P22-017649 - Line 1</t>
  </si>
  <si>
    <t>Donway Place - 2022 - Mold Abatement</t>
  </si>
  <si>
    <t>REQ-2022-018262</t>
  </si>
  <si>
    <t>P22-017724 - Line 1</t>
  </si>
  <si>
    <t>P22-018177 - Line 2</t>
  </si>
  <si>
    <t>P22-018177 - Line 1</t>
  </si>
  <si>
    <t>REQ-2022-018291</t>
  </si>
  <si>
    <t>Prince of Wales - 2022 - 2ND Floor MC Door keypad</t>
  </si>
  <si>
    <t>P22-018042 - Line 1</t>
  </si>
  <si>
    <t>P22-017770 - Line 1</t>
  </si>
  <si>
    <t>Windsor Park - 2022 - Exterior Caulking</t>
  </si>
  <si>
    <t>P22-017744 - Line 1</t>
  </si>
  <si>
    <t>P22-017744 - Line 2</t>
  </si>
  <si>
    <t>Suite 248 Reno</t>
  </si>
  <si>
    <t>P22-017587 - Line 1</t>
  </si>
  <si>
    <t>Colonel By - 2022 - MUA Water valve</t>
  </si>
  <si>
    <t>P22-018041 - Line 1</t>
  </si>
  <si>
    <t>Prince of Wales - 2022- Pendants Replacement</t>
  </si>
  <si>
    <t>P22-017725 - Line 1</t>
  </si>
  <si>
    <t>P22-017725 - Line 2</t>
  </si>
  <si>
    <t>Suite 1-217 Reno (memory care)</t>
  </si>
  <si>
    <t>P22-017852 - Line 1</t>
  </si>
  <si>
    <t>P22-017852 - Line 2</t>
  </si>
  <si>
    <t>Suite 227 Reno. Lease signed.</t>
  </si>
  <si>
    <t>P22-018247 - Line 2</t>
  </si>
  <si>
    <t>P22-018247 - Line 1</t>
  </si>
  <si>
    <t>P22-017726 - Line 2</t>
  </si>
  <si>
    <t>P22-017726 - Line 1</t>
  </si>
  <si>
    <t>P22-017788 - Line 1</t>
  </si>
  <si>
    <t>The Village Seniors - 2022 - Alenti Seat Replacement (Second Seat)</t>
  </si>
  <si>
    <t>P22-017787 - Line 1</t>
  </si>
  <si>
    <t>The Village Seniors - 2022 - Plumbing and Electrical Costs for Arjo Tub Replacement</t>
  </si>
  <si>
    <t>P22-017789 - Line 1</t>
  </si>
  <si>
    <t>P22-017982 - Line 1</t>
  </si>
  <si>
    <t>REQ-2022-018370</t>
  </si>
  <si>
    <t>P22-019053 - Line 1</t>
  </si>
  <si>
    <t>Suite 126 Refresh Paint</t>
  </si>
  <si>
    <t>P22-019034 - Line 1</t>
  </si>
  <si>
    <t>Suite 232 Refresh Paint Scope Completed</t>
  </si>
  <si>
    <t>P22-017792 - Line 1</t>
  </si>
  <si>
    <t>P22-017671 - Line 2</t>
  </si>
  <si>
    <t>P22-017671 - Line 1</t>
  </si>
  <si>
    <t>Suite 533 Reno Additional Scope</t>
  </si>
  <si>
    <t>P22-019033 - Line 1</t>
  </si>
  <si>
    <t>Suite 330 Refresh Paint 1 Bedroom Medium Painting Scope Completed</t>
  </si>
  <si>
    <t>P22-019209 - Line 1</t>
  </si>
  <si>
    <t>Suite 241 Reno
Scope Completed</t>
  </si>
  <si>
    <t>P22-019210 - Line 1</t>
  </si>
  <si>
    <t>Suite 119 Reno Studio Scope Completed</t>
  </si>
  <si>
    <t>P22-017811 - Line 1</t>
  </si>
  <si>
    <t>Colonel By - 2022 - Fan coil Unit 232</t>
  </si>
  <si>
    <t>P22-017810 - Line 1</t>
  </si>
  <si>
    <t>Donway Place - 2022 - Sump Pump Replacement</t>
  </si>
  <si>
    <t>REQ-2022-018392</t>
  </si>
  <si>
    <t>REQ-2022-018397</t>
  </si>
  <si>
    <t>P22-017737 - Line 2</t>
  </si>
  <si>
    <t>P22-017737 - Line 1</t>
  </si>
  <si>
    <t>Suite 1-716 Reno Additional Scope</t>
  </si>
  <si>
    <t>P22-017736 - Line 2</t>
  </si>
  <si>
    <t>P22-017736 - Line 1</t>
  </si>
  <si>
    <t>Suite 2-606-08 Reno Additional Scope</t>
  </si>
  <si>
    <t>P22-017853 - Line 1</t>
  </si>
  <si>
    <t>P22-018105 - Line 1</t>
  </si>
  <si>
    <t>P22-018118 - Line 1</t>
  </si>
  <si>
    <t>REQ-2022-018433</t>
  </si>
  <si>
    <t>P22-017866 - Line 1</t>
  </si>
  <si>
    <t>P22-017866 - Line 2</t>
  </si>
  <si>
    <t>Suite 215 Reno
Paint, Carpet  Paint, Shower ceiling</t>
  </si>
  <si>
    <t>REQ-2022-018435</t>
  </si>
  <si>
    <t>P22-017865 - Line 1</t>
  </si>
  <si>
    <t>Suite 331 Refresh Additional Scope</t>
  </si>
  <si>
    <t>P22-017865 - Line 2</t>
  </si>
  <si>
    <t>Suite 331 Refresh
Paint</t>
  </si>
  <si>
    <t>P22-018104 - Line 1</t>
  </si>
  <si>
    <t>REQ-2022-018446</t>
  </si>
  <si>
    <t>P22-017730 - Line 1</t>
  </si>
  <si>
    <t>U4414E
Electronic HP Care Pack Next Business Day
Hardware Support - extended service agreement
- 3 years - on-site</t>
  </si>
  <si>
    <t>P22-017730 - Line 2</t>
  </si>
  <si>
    <t>60S79UT#ABA
HP EliteBook x360 830 G8 Notebook - 13.3" -
Core i5 1135G7 - Evo - 16 GB RAM - 256 GB SSD
- US
1
1,985.66
1,985.66
EWR Fee
0.95/EA</t>
  </si>
  <si>
    <t>P22-017730 - Line 3</t>
  </si>
  <si>
    <t>6SG43UT
HP Active Pen G3 - digital pen - gray
1
112.95</t>
  </si>
  <si>
    <t>P22-017808 - Line 1</t>
  </si>
  <si>
    <t>ThorntonView - 2022 - Fire Deficiencies</t>
  </si>
  <si>
    <t>P22-017928 - Line 1</t>
  </si>
  <si>
    <t>Forest Heights - 2022 - Parking Lot Repairs and Painting</t>
  </si>
  <si>
    <t>P22-017908 - Line 1</t>
  </si>
  <si>
    <t>Humber Valley Terrace - 2022 - Baseboard Heater Replacement</t>
  </si>
  <si>
    <t>P22-018161 - Line 1</t>
  </si>
  <si>
    <t>P22-017824 - Line 1</t>
  </si>
  <si>
    <t>P22-018102 - Line 2</t>
  </si>
  <si>
    <t>P22-018102 - Line 3</t>
  </si>
  <si>
    <t>Suite 215 Reno Paint, Flooring and plumbing fixtures
Includes Tub Cut-out to make more accessible, resident to reimburse cost</t>
  </si>
  <si>
    <t>P22-018102 - Line 1</t>
  </si>
  <si>
    <t>REQ-2022-018481</t>
  </si>
  <si>
    <t>P22-017923 - Line 1</t>
  </si>
  <si>
    <t>Suite 222 Refresh request for AL suite  Paint. Suite reserved - assessment and lease being organized for October move in.</t>
  </si>
  <si>
    <t>REQ-2022-018485</t>
  </si>
  <si>
    <t>P22-017828 - Line 1</t>
  </si>
  <si>
    <t>Project consulting services to move the 10 Multis from Yardi to PCC in preparation for transition to Extendicare</t>
  </si>
  <si>
    <t>P22-018091 - Line 1</t>
  </si>
  <si>
    <t>P22-018091 - Line 2</t>
  </si>
  <si>
    <t>Suite 116 Reno REVISED Renovation Quote</t>
  </si>
  <si>
    <t>P22-018348 - Line 1</t>
  </si>
  <si>
    <t>Chateau Renoir - 2022 - Signage</t>
  </si>
  <si>
    <t>P22-018336 - Line 1</t>
  </si>
  <si>
    <t>Donway – 2022 – Fire &amp; LS Deficiencies</t>
  </si>
  <si>
    <t>P22-018444 - Line 1</t>
  </si>
  <si>
    <t>Donway - 2022 - Fire &amp; LS (O/S 2019 INV)</t>
  </si>
  <si>
    <t>P22-018106 - Line 1</t>
  </si>
  <si>
    <t>Bradgate - 2022 - Exterior Balcony &amp; Wall Restoration</t>
  </si>
  <si>
    <t>P22-018088 - Line 1</t>
  </si>
  <si>
    <t>P22-018101 - Line 2</t>
  </si>
  <si>
    <t>P22-018101 - Line 1</t>
  </si>
  <si>
    <t>Suite 220 Reno Additional Scope</t>
  </si>
  <si>
    <t>REQ-2022-018524</t>
  </si>
  <si>
    <t>P22-017900 - Line 1</t>
  </si>
  <si>
    <t>CDW Quote MZHP340
Telfer Place additional Cameras (4)</t>
  </si>
  <si>
    <t>REQ-2022-018540</t>
  </si>
  <si>
    <t>Sustaining</t>
  </si>
  <si>
    <t>Kingsway Public Spaces Reno</t>
  </si>
  <si>
    <t>P22-017922 - Line 1</t>
  </si>
  <si>
    <t>Windermere - 2022 - HVAC PTAC (Heat Pump 202)</t>
  </si>
  <si>
    <t>LE3079 HCN-Revera Lessee (Chatham) LP</t>
  </si>
  <si>
    <t>P22-018094 - Line 1</t>
  </si>
  <si>
    <t>Chatham - 2022 - Laundry FF&amp;E (2 dryers)</t>
  </si>
  <si>
    <t>P22-017935 - Line 1</t>
  </si>
  <si>
    <t>Greenway - 2022 - Laundry FF&amp;E (4 Combo Sets)</t>
  </si>
  <si>
    <t>P22-018100 - Line 2</t>
  </si>
  <si>
    <t>P22-018100 - Line 1</t>
  </si>
  <si>
    <t>P22-018099 - Line 2</t>
  </si>
  <si>
    <t>P22-018099 - Line 1</t>
  </si>
  <si>
    <t>Suite 309 AL Reno Additional Scope</t>
  </si>
  <si>
    <t>P22-018095 - Line 2</t>
  </si>
  <si>
    <t>P22-018095 - Line 1</t>
  </si>
  <si>
    <t>P22-018098 - Line 2</t>
  </si>
  <si>
    <t>P22-018098 - Line 1</t>
  </si>
  <si>
    <t>Suite 305 Refresh  Additional Scope</t>
  </si>
  <si>
    <t>P22-018097 - Line 2</t>
  </si>
  <si>
    <t>P22-018097 - Line 1</t>
  </si>
  <si>
    <t>P22-017925 - Line 1</t>
  </si>
  <si>
    <t>Windermere - 2022 - HVAC PTAC (2 Heat Pumps)</t>
  </si>
  <si>
    <t>P22-018423 - Line 1</t>
  </si>
  <si>
    <t>Briarfield Gardens - 2022 - Fire Alarm (Smoke Detectors)</t>
  </si>
  <si>
    <t>P22-018172 - Line 1</t>
  </si>
  <si>
    <t>Centennial Park - 2022 - Walk-In Freezer</t>
  </si>
  <si>
    <t>P22-018001 - Line 1</t>
  </si>
  <si>
    <t>Kensington Oakville - 2022 - Laundry FF&amp;E (Electric Dryer)</t>
  </si>
  <si>
    <t>P22-018139 - Line 1</t>
  </si>
  <si>
    <t>Greenway - 2022 - Tenant Spaces (Resident Fridges)</t>
  </si>
  <si>
    <t>P22-018062 - Line 1</t>
  </si>
  <si>
    <t>King Gardens - 2022 - Fire Alarm (Close Permit)</t>
  </si>
  <si>
    <t>P22-017964 - Line 1</t>
  </si>
  <si>
    <t>Maplecrest - 2022 - Tenant Spaces (Corridor Flooring)</t>
  </si>
  <si>
    <t>P22-017921 - Line 1</t>
  </si>
  <si>
    <t>Kingsway - 2022 - Housekeeping FF&amp;E</t>
  </si>
  <si>
    <t>P22-018112 - Line 1</t>
  </si>
  <si>
    <t>Glynnwood - 2022 - Fire Annual Deficiencies</t>
  </si>
  <si>
    <t>P22-018111 - Line 1</t>
  </si>
  <si>
    <t>Glynnwood - 2022 - Sprinkler Heads (Fire Dept Order)</t>
  </si>
  <si>
    <t>P22-018096 - Line 1</t>
  </si>
  <si>
    <t>REQ-2022-018599</t>
  </si>
  <si>
    <t>Rayoak - 2022 - Microwave</t>
  </si>
  <si>
    <t>LE3050 HCN-Revera Lessee (Rayoak Place) LP</t>
  </si>
  <si>
    <t>P22-018016 - Line 1</t>
  </si>
  <si>
    <t>REQ-2022-018619</t>
  </si>
  <si>
    <t>REQ-2022-018632</t>
  </si>
  <si>
    <t>Tiffany Tan</t>
  </si>
  <si>
    <t>REQ-2022-018652</t>
  </si>
  <si>
    <t>P22-018117 - Line 2</t>
  </si>
  <si>
    <t>P22-018117 - Line 4</t>
  </si>
  <si>
    <t>Suite 208 Reno Microwave</t>
  </si>
  <si>
    <t>P22-018117 - Line 3</t>
  </si>
  <si>
    <t>Suite 208 Reno Paint, Carpet, Flooring, and Appliances</t>
  </si>
  <si>
    <t>P22-018117 - Line 1</t>
  </si>
  <si>
    <t>P22-018089 - Line 1</t>
  </si>
  <si>
    <t>P22-018184 - Line 1</t>
  </si>
  <si>
    <t>P22-018093 - Line 2</t>
  </si>
  <si>
    <t>P22-018093 - Line 1</t>
  </si>
  <si>
    <t>Suite 514 Reno Additional scope</t>
  </si>
  <si>
    <t>P22-018092 - Line 2</t>
  </si>
  <si>
    <t>P22-018092 - Line 1</t>
  </si>
  <si>
    <t>P22-018255 - Line 2</t>
  </si>
  <si>
    <t>P22-018255 - Line 1</t>
  </si>
  <si>
    <t>P22-018090 - Line 2</t>
  </si>
  <si>
    <t>P22-018090 - Line 1</t>
  </si>
  <si>
    <t>Suite 93 Reno Additional Scope</t>
  </si>
  <si>
    <t>P22-018185 - Line 2</t>
  </si>
  <si>
    <t>P22-018185 - Line 3</t>
  </si>
  <si>
    <t>Suite 338 Reno Microwave</t>
  </si>
  <si>
    <t>P22-018185 - Line 4</t>
  </si>
  <si>
    <t>Suite 338 Reno Patch/paint, fridge, lighting, microwave, toilet seat, shower head and ceiling tiles.</t>
  </si>
  <si>
    <t>P22-018185 - Line 1</t>
  </si>
  <si>
    <t>P22-018164 - Line 2</t>
  </si>
  <si>
    <t>P22-018164 - Line 1</t>
  </si>
  <si>
    <t>REQ-2022-018730</t>
  </si>
  <si>
    <t>P22-018353 - Line 1</t>
  </si>
  <si>
    <t>Main Street - 2022- Common area Abatement . Abatement work required with reconstruction on eastside 2nd floor lounge and main floor manager office . More 15 yrs</t>
  </si>
  <si>
    <t>Main Street Terrace - 2022 - Common Areas Abatement (Funded)</t>
  </si>
  <si>
    <t>P22-018176 - Line 1</t>
  </si>
  <si>
    <t>Hunt club - 2022 - Combo Dryer / Washer</t>
  </si>
  <si>
    <t>P22-018434 - Line 1</t>
  </si>
  <si>
    <t>Westwood - 2022 - Sidewalk slab</t>
  </si>
  <si>
    <t>LE3116 HCN-Revera Lessee (Marian Chateau) GP Inc</t>
  </si>
  <si>
    <t>REQ-2022-018738</t>
  </si>
  <si>
    <t>P22-018115 - Line 1</t>
  </si>
  <si>
    <t>Beechwood - 2022 - Spa Room (Mold Abatement)</t>
  </si>
  <si>
    <t>REQ-2022-018742</t>
  </si>
  <si>
    <t>P22-018218 - Line 1</t>
  </si>
  <si>
    <t>Prince of Wales - 2022 - Laundry  Room Renovation</t>
  </si>
  <si>
    <t>Susan Gardner</t>
  </si>
  <si>
    <t>P22-018028 - Line 1</t>
  </si>
  <si>
    <t>P22-018253 - Line 2</t>
  </si>
  <si>
    <t>P22-018253 - Line 1</t>
  </si>
  <si>
    <t>P22-018254 - Line 2</t>
  </si>
  <si>
    <t>P22-018254 - Line 1</t>
  </si>
  <si>
    <t>P22-018350 - Line 1</t>
  </si>
  <si>
    <t>P22-018350 - Line 2</t>
  </si>
  <si>
    <t>Suite 306 Reno Paint, Flooring, and Toilet</t>
  </si>
  <si>
    <t>REQ-2022-018757</t>
  </si>
  <si>
    <t>Marian Chateau  - 2022 - Model Suite 1 Studio</t>
  </si>
  <si>
    <t>REQ-2022-018766</t>
  </si>
  <si>
    <t>Dawn Anderson</t>
  </si>
  <si>
    <t>REQ-2022-018776</t>
  </si>
  <si>
    <t>P22-018349 - Line 1</t>
  </si>
  <si>
    <t>P22-018157 - Line 1</t>
  </si>
  <si>
    <t>Parkwood Place - 2022 - Landscaping</t>
  </si>
  <si>
    <t>P22-018228 - Line 2</t>
  </si>
  <si>
    <t>P22-018228 - Line 1</t>
  </si>
  <si>
    <t>P22-018180 - Line 1</t>
  </si>
  <si>
    <t>P22-018179 - Line 1</t>
  </si>
  <si>
    <t>P22-018219 - Line 1</t>
  </si>
  <si>
    <t>P22-018604 - Line 1</t>
  </si>
  <si>
    <t>P22-018604 - Line 2</t>
  </si>
  <si>
    <t>P22-018227 - Line 1</t>
  </si>
  <si>
    <t>REQ-2022-018814</t>
  </si>
  <si>
    <t>P22-019379 - Line 1</t>
  </si>
  <si>
    <t>Poseidon - 2022 - 3rd Floor Shower Room - Flooring was installed poorly resulting in leakage and damage the floor below. The flooring was installed 7yrs ago by a vendor we no longer with with. We will pull the funds from PRJ-2022-003301 Poseidon - 2022 - 1st Floor Shower. There is still $21,909.94 remaining and this project is $19,679.10 after taxes. Currently the shower room is closed and not in service.</t>
  </si>
  <si>
    <t>Poseidon - 2022 - 3rd Floor Shower Room</t>
  </si>
  <si>
    <t>P22-018401 - Line 1</t>
  </si>
  <si>
    <t>Parkwood Court-2022-Building Rekey</t>
  </si>
  <si>
    <t>REQ-2022-018833</t>
  </si>
  <si>
    <t>REQ-2022-018848</t>
  </si>
  <si>
    <t>REQ-2022-018854</t>
  </si>
  <si>
    <t>P22-018672 - Line 1</t>
  </si>
  <si>
    <t>Supply and install of a new grease trap, materials, pump-out of old trap, disposal of old trap, new plumbing and labour.
Work will be completed by the technician over an 8 hour period starting after dinner service.
Lead time is 4-8 weeks from Trillium Court Authorization to proceed.</t>
  </si>
  <si>
    <t>Trillium Court - 2022 - Grease Trap Replacement</t>
  </si>
  <si>
    <t>P22-018387 - Line 1</t>
  </si>
  <si>
    <t>P22-018387 - Line 2</t>
  </si>
  <si>
    <t>P22-018388 - Line 1</t>
  </si>
  <si>
    <t>P22-018388 - Line 3</t>
  </si>
  <si>
    <t>P22-018388 - Line 2</t>
  </si>
  <si>
    <t>REQ-2022-018903</t>
  </si>
  <si>
    <t>REQ-2022-018904</t>
  </si>
  <si>
    <t>REQ-2022-018905</t>
  </si>
  <si>
    <t>P22-019200 - Line 2</t>
  </si>
  <si>
    <t>P22-019200 - Line 1</t>
  </si>
  <si>
    <t>P22-019200 - Line 3</t>
  </si>
  <si>
    <t>Suite  317 Reno</t>
  </si>
  <si>
    <t>P22-018273 - Line 1</t>
  </si>
  <si>
    <t>P22-018272 - Line 1</t>
  </si>
  <si>
    <t>P22-018435 - Line 1</t>
  </si>
  <si>
    <t>Westwood - 2022 - Walk In Cooler/Freezer</t>
  </si>
  <si>
    <t>P22-018271 - Line 2</t>
  </si>
  <si>
    <t>P22-018271 - Line 1</t>
  </si>
  <si>
    <t>P22-018747 - Line 1</t>
  </si>
  <si>
    <t>Mechanical re/re and repairs required for flat roof replacement</t>
  </si>
  <si>
    <t>P22-018443 - Line 1</t>
  </si>
  <si>
    <t>Bradgate Arms - 2022 - O/S Eng Invoices</t>
  </si>
  <si>
    <t>REQ-2022-018943</t>
  </si>
  <si>
    <t>Other Marketing</t>
  </si>
  <si>
    <t>Marketing</t>
  </si>
  <si>
    <t>P22-018445 - Line 1</t>
  </si>
  <si>
    <t>Donway - 2022 - Laundry Room Door Opener</t>
  </si>
  <si>
    <t>P22-018447 - Line 1</t>
  </si>
  <si>
    <t>Rayoak - 2022 - CPU Replacement</t>
  </si>
  <si>
    <t>P22-018270 - Line 2</t>
  </si>
  <si>
    <t>P22-018270 - Line 1</t>
  </si>
  <si>
    <t>Suite 117 Refresh Additional Scope Drywall Patch</t>
  </si>
  <si>
    <t>P22-018246 - Line 1</t>
  </si>
  <si>
    <t>REQ-2022-018960</t>
  </si>
  <si>
    <t>The Village Seniors - 2022 - Label Maker</t>
  </si>
  <si>
    <t>P22-018269 - Line 1</t>
  </si>
  <si>
    <t>P22-018344 - Line 1</t>
  </si>
  <si>
    <t>P22-018344 - Line 2</t>
  </si>
  <si>
    <t>Suite 326 Reno
Paint 2 Coats, Replace Flooring, Toilet</t>
  </si>
  <si>
    <t>REQ-2022-018981</t>
  </si>
  <si>
    <t>P22-018427 - Line 1</t>
  </si>
  <si>
    <t>3575B806AA UF CPS TYPE 1 10-24 DEV EA 120 120 3,935.00
Tracking# NLH001165981
370ZZ902 PROJECTIMPLEMENTATION SOFTWA EA 2 2 N/C
RE
246ZZ005 ACCESSORY DELIVERY VIA COURI EA 1 1 N/C
ER
347ZZ982 SOLUTIONS PROD INSTALL CHARG EA 1 1 N/C
E
SERV-HRBLK SYSTEMS TIME BLOCK NON CANON EA 1 1 N/C
-6 SYSTEMS</t>
  </si>
  <si>
    <t>REQ-2022-018983</t>
  </si>
  <si>
    <t>P22-018341 - Line 1</t>
  </si>
  <si>
    <t>P22-018546 - Line 1</t>
  </si>
  <si>
    <t>P22-018395 - Line 1</t>
  </si>
  <si>
    <t>Forest Hill Place - 2022 - Fire &amp; LS Deficiencies</t>
  </si>
  <si>
    <t>P22-018480 - Line 1</t>
  </si>
  <si>
    <t>Kingsway - 2022 - Heat Pump (Kitchen)</t>
  </si>
  <si>
    <t>REQ-2022-018995</t>
  </si>
  <si>
    <t>P22-018342 - Line 1</t>
  </si>
  <si>
    <t>P22-018316 - Line 1</t>
  </si>
  <si>
    <t>REQ-2022-019003</t>
  </si>
  <si>
    <t>P22-018352 - Line 2</t>
  </si>
  <si>
    <t>Suite 319 Refresh Paint</t>
  </si>
  <si>
    <t>P22-018352 - Line 1</t>
  </si>
  <si>
    <t>Suite 319 Refresh Additional Scope
High Ceiling</t>
  </si>
  <si>
    <t>REQ-2022-019004</t>
  </si>
  <si>
    <t>P22-018621 - Line 1</t>
  </si>
  <si>
    <t>Suite 309 Reno Flooring</t>
  </si>
  <si>
    <t>P22-018888 - Line 1</t>
  </si>
  <si>
    <t>Maples - 2022 - Exterior Doors - Both Exterior Doors which are also the loading doors and staff enterance is in very poor shape. The doors are approx 25yrs old and cannot be repaird.</t>
  </si>
  <si>
    <t>REQ-2022-019017</t>
  </si>
  <si>
    <t>P22-018343 - Line 1</t>
  </si>
  <si>
    <t>DTX/32GBCR
Kingston DataTraveler Exodia - USB flash drive - 32 GB
4
5.99
23.96</t>
  </si>
  <si>
    <t>REQ-2022-019018</t>
  </si>
  <si>
    <t>REQ-2022-019024</t>
  </si>
  <si>
    <t>P22-018766 - Line 1</t>
  </si>
  <si>
    <t>Design services for FAP &amp; Device replacement</t>
  </si>
  <si>
    <t>The Westwood - 2022 - FAP &amp; Devices</t>
  </si>
  <si>
    <t>REQ-2022-019026</t>
  </si>
  <si>
    <t>P22-018407 - Line 1</t>
  </si>
  <si>
    <t>HVAC repairs/replacement</t>
  </si>
  <si>
    <t>Montfort - 2022 - Emergency Contingency</t>
  </si>
  <si>
    <t>REQ-2022-019050</t>
  </si>
  <si>
    <t>P22-018453 - Line 1</t>
  </si>
  <si>
    <t>Hardware Sony VPL-PHZ60 Projector - Laser -
6000 Lumen -
4K 30P Input
2 5,025.00 10,050.00
Hardware 150" Motorized Projector Screen - SI
- ALR - SL3
Requires 20FT projector throw, 15FT
width and 12FT height
2 6,900.00 13,800.00
Hardware Projector Ceiling Mount 2 545.00 1,090.00
Hardware Projector Screen Ceiling Mount 2 300.00 600.00
Hardware Logitech Rally Camera - PTZ with
UHD Video - Teams compatible
1 2,200.00 2,200.00
Hardware Logitech Roommate Compute PC 1 1,400.00 1,400.00
Hardware Logitech TAP IP Pad 1 1,400.00 1,400.00
Hardware TOA 4 Channel Digital AMp 1 1,975.00 1,975.00
Hardware Soundcraft 16 Channel Mixer 1 1,375.00 1,375.00
Hardware TOA Ceiling Speakers - 70V/100V
line voltage - Pendant - White
10 175.00 1,750.00
Hardware Wireless XLR Handheld Mic - Quad
Mic System
1 750.00 750.00
Hardware Wireless XLR Lavalier Mic 4 350.00 1,400.00
Hardware Black Magic HDMI Auto Switcher - 4
Port - Keypad
1 625.00 625.00
Hardware HDMI over ethernet 2 115.00 230.00
Hardware Conduit / Cabling / Connectors /
Adapters
1 2,100.00 2,100.00
Hardware 18U AV Rack &amp; Shelves 1 1,300.00 1,300.00
Project Labor Rate Labor Rate For Project Work Defined
By Scope Of Work
1 4,125.00 4,125.00
Trip Charge - Base Rate Trip Charge - Base Rate 6 45.00 270.00
Hardware Wireless Tabletop Mic For System
10 Pro
4 811.00 3,244.00
Hardware 10 Pro Rack-Mount Digital Wireless
Receiver - Supports 4 Wireless
Tabletop Mics</t>
  </si>
  <si>
    <t>P22-018446 - Line 1</t>
  </si>
  <si>
    <t>REQ-2022-019060</t>
  </si>
  <si>
    <t>P22-018379 - Line 1</t>
  </si>
  <si>
    <t>Insight Quote:  225505507
Apple iPhone for Grandstream WiFi solution</t>
  </si>
  <si>
    <t>REQ-2022-019062</t>
  </si>
  <si>
    <t>P22-018380 - Line 1</t>
  </si>
  <si>
    <t>Insight Quote Number:  225505494
Applie iPhone 11's for Grandstream wifi solution</t>
  </si>
  <si>
    <t>P22-018450 - Line 2</t>
  </si>
  <si>
    <t>P22-018450 - Line 1</t>
  </si>
  <si>
    <t>Suite 507-508 Reno Additional Scope</t>
  </si>
  <si>
    <t>REQ-2022-019077</t>
  </si>
  <si>
    <t>P22-018479 - Line 1</t>
  </si>
  <si>
    <t>Landmark Court - Building Banner</t>
  </si>
  <si>
    <t>Landmark Court 2022 Building Banner</t>
  </si>
  <si>
    <t>REQ-2022-019078</t>
  </si>
  <si>
    <t>P22-018499 - Line 1</t>
  </si>
  <si>
    <t>Grandwood Park - Parking &amp; Directional Signage</t>
  </si>
  <si>
    <t>Grandwood Park 2022 Parking &amp; Directional Signage</t>
  </si>
  <si>
    <t>P22-018699 - Line 1</t>
  </si>
  <si>
    <t>Suite 6 Reno Additional Scope</t>
  </si>
  <si>
    <t>P22-018699 - Line 2</t>
  </si>
  <si>
    <t>Suite 6 Reno</t>
  </si>
  <si>
    <t>REQ-2022-019080</t>
  </si>
  <si>
    <t>P22-018537 - Line 1</t>
  </si>
  <si>
    <t>St Lawrence Place - Outdoor Illuminated Sign Panel</t>
  </si>
  <si>
    <t>St Lawrence Place 2022 - Sign Panel</t>
  </si>
  <si>
    <t>REQ-2022-019118</t>
  </si>
  <si>
    <t>P22-018536 - Line 1</t>
  </si>
  <si>
    <t>Appliances for 6th flr suite fit out.  Please note that suite #s are not yet on the rent roll for this floor, so appliances should be allocated to 6th flr, we can update capital accounting once suite #s have been established. Also, this is a special project under LE3099, therefore LE3055 has not been used on this REQ (per Matt A)</t>
  </si>
  <si>
    <t>Kingsway - 2022 - 6th Flr Suite Fit Out</t>
  </si>
  <si>
    <t>P22-018462 - Line 1</t>
  </si>
  <si>
    <t>St Lawrence - 2022 - BFP</t>
  </si>
  <si>
    <t>P22-018507 - Line 1</t>
  </si>
  <si>
    <t>St Lawrence Place - 2022- Washer #2 &amp; #3</t>
  </si>
  <si>
    <t>P22-018533 - Line 1</t>
  </si>
  <si>
    <t>Barrhaven - 2022- Washer Machine</t>
  </si>
  <si>
    <t>P22-018440 - Line 1</t>
  </si>
  <si>
    <t>Leaside - 2022 - Soffit/Port Cochere Assessment</t>
  </si>
  <si>
    <t>P22-018651 - Line 1</t>
  </si>
  <si>
    <t>Replacement of existing Fire Panel. Existing panel has failed and needs replacement for building compliance and safety of Residents and staff.
Building age :22 Years old 
Location : Fire System
As per attached Securtek Quote</t>
  </si>
  <si>
    <t>The Franklin-2022-Fire Panel Replacement</t>
  </si>
  <si>
    <t>P22-018645 - Line 1</t>
  </si>
  <si>
    <t>Leaside - 2022 - HVAC Deficiencies</t>
  </si>
  <si>
    <t>P22-018449 - Line 2</t>
  </si>
  <si>
    <t>P22-018449 - Line 1</t>
  </si>
  <si>
    <t>P22-018592 - Line 1</t>
  </si>
  <si>
    <t>Forest Hill Place - 2022 - DHW Parts Replacement</t>
  </si>
  <si>
    <t>P22-018826 - Line 1</t>
  </si>
  <si>
    <t>Retain Solucore to complete elevator assessment, assist with budgeting for 2023 &amp; rectifying legacy issues.</t>
  </si>
  <si>
    <t>Bradgate - 2022 - Elevator Assessment</t>
  </si>
  <si>
    <t>REQ-2022-019151</t>
  </si>
  <si>
    <t>Churchill Place - 2022 - Steam table</t>
  </si>
  <si>
    <t>LE3002 HCN-Revera Lessee (Churchill Place) LP</t>
  </si>
  <si>
    <t>P22-018535 - Line 1</t>
  </si>
  <si>
    <t>P22-018494 - Line 1</t>
  </si>
  <si>
    <t>Windermere - 2022 - Roof (Flat Roof Repair)</t>
  </si>
  <si>
    <t>P22-018554 - Line 1</t>
  </si>
  <si>
    <t>Birkdale - 2022 - HVAC (CHI-1 Contactors)</t>
  </si>
  <si>
    <t>P22-018491 - Line 1</t>
  </si>
  <si>
    <t>The Beechwood - 2022 - Roof (Repairs/Caulking)</t>
  </si>
  <si>
    <t>P22-018587 - Line 1</t>
  </si>
  <si>
    <t>The Kensington Oakville - 2022- Fire (Annual)</t>
  </si>
  <si>
    <t>P22-018492 - Line 1</t>
  </si>
  <si>
    <t>King Gardens - 2022 - Roof (Repairs/Caulking)</t>
  </si>
  <si>
    <t>P22-019289 - Line 1</t>
  </si>
  <si>
    <t>Valley Stream - 2022-  PH-1 Cladding building envelope  repairs ground floor eastside stone ...continuous in 2023 and 2024 . More 10 yrs</t>
  </si>
  <si>
    <t>P22-018588 - Line 1</t>
  </si>
  <si>
    <t>Grand Wood -2022 - Roof (shingle)</t>
  </si>
  <si>
    <t>P22-018589 - Line 1</t>
  </si>
  <si>
    <t>To have Winmar attend to this resident room to complete all the ceiling and wall repairs that was damaged by water infiltration from the roof leak.</t>
  </si>
  <si>
    <t>P22-018495 - Line 1</t>
  </si>
  <si>
    <t>Briarfield - 2022 - O/S Inv (Resident Move)</t>
  </si>
  <si>
    <t>P22-018809 - Line 1</t>
  </si>
  <si>
    <t>To supply and install one pilot assembly on each heating boiler and install a new flow switch on boiler 1. The pilot assemblies have failed due to the flood in the boiler room and the flow switch on boiler 1 has seized</t>
  </si>
  <si>
    <t>Sherwood Court - 2022 - Replacement of 1 Pilot Assembly on Each Heating Boiler and New Flow Switch on Boiler 1</t>
  </si>
  <si>
    <t>10270 Longfields Manor - Revera</t>
  </si>
  <si>
    <t>P22-018553 - Line 1</t>
  </si>
  <si>
    <t>Longfields Manor - 2022 - Boiler #1 Install New Heat Exchanger</t>
  </si>
  <si>
    <t>P22-018644 - Line 1</t>
  </si>
  <si>
    <t>Humber Valley Terrace - 2022 - Bathroom Floor Replacement</t>
  </si>
  <si>
    <t>REQ-2022-019187</t>
  </si>
  <si>
    <t>REQ-2022-019188</t>
  </si>
  <si>
    <t>Justine Welburn</t>
  </si>
  <si>
    <t>P22-018629 - Line 1</t>
  </si>
  <si>
    <t>McGarrell Place - 2022 -  Loop 1 Smoke Detector and Base Replacement</t>
  </si>
  <si>
    <t>P22-018673 - Line 1</t>
  </si>
  <si>
    <t>Replacement of the ice machine.</t>
  </si>
  <si>
    <t>Riverbend Place - 2022 - Ice Machine Replacement</t>
  </si>
  <si>
    <t>REQ-2022-019202</t>
  </si>
  <si>
    <t>P22-018508 - Line 1</t>
  </si>
  <si>
    <t>Lenbrook Quote:  REVERA001
Android Phones for Grandstream WiFi phone solution</t>
  </si>
  <si>
    <t>P22-018825 - Line 1</t>
  </si>
  <si>
    <t>Urgent Repair - Dining room overheating due to failed compressor in HVAC unit. Replace compressor.</t>
  </si>
  <si>
    <t>Parkwood Manor - 2022 - Compressor, Dining Room A/C</t>
  </si>
  <si>
    <t>REQ-2022-019219</t>
  </si>
  <si>
    <t>P22-019201 - Line 2</t>
  </si>
  <si>
    <t>Suite 13 Reno</t>
  </si>
  <si>
    <t>P22-019201 - Line 1</t>
  </si>
  <si>
    <t>P22-019910 - Line 9</t>
  </si>
  <si>
    <t>Suite 309 Refresh, Suite 311 Refresh Reallocation of previous work to capital</t>
  </si>
  <si>
    <t>P22-019910 - Line 2</t>
  </si>
  <si>
    <t>Suite 312 Refresh Paint Reallocation of previous work to capital Two move outs in 2022. Painting Completed Twice</t>
  </si>
  <si>
    <t>P22-019910 - Line 3</t>
  </si>
  <si>
    <t>Suite 219 Refresh Reallocation of previous work to capital</t>
  </si>
  <si>
    <t>P22-019910 - Line 4</t>
  </si>
  <si>
    <t>Suite 303 Refresh Reallocation of previous work to capital</t>
  </si>
  <si>
    <t>P22-019910 - Line 5</t>
  </si>
  <si>
    <t>Suite 312 Refresh Reallocation of previous work to capital Two move outs in 2022. Painting Completed Twice</t>
  </si>
  <si>
    <t>P22-019910 - Line 6</t>
  </si>
  <si>
    <t>Suite 317B Refresh Reallocation of previous work to capital</t>
  </si>
  <si>
    <t>P22-019910 - Line 7</t>
  </si>
  <si>
    <t>Suite 214 Refresh Reallocation of previous work to capital</t>
  </si>
  <si>
    <t>P22-019910 - Line 8</t>
  </si>
  <si>
    <t>Suite 708 Refresh Reallocation of previous work to capital</t>
  </si>
  <si>
    <t>P22-019910 - Line 10</t>
  </si>
  <si>
    <t>Suite 501 Refresh Reallocation of previous work to capital</t>
  </si>
  <si>
    <t>P22-019910 - Line 1</t>
  </si>
  <si>
    <t>Suite 404, Suite 917, Suite 619, Suite 904, Suite 517B, Suite 815 Refresh Paint Reallocation of previous work to capital</t>
  </si>
  <si>
    <t>P22-018723 - Line 1</t>
  </si>
  <si>
    <t>Suite 428 Refresh Painting</t>
  </si>
  <si>
    <t>P22-018724 - Line 1</t>
  </si>
  <si>
    <t>Suite 15 Town House Refresh Painting  (under additional scope section)</t>
  </si>
  <si>
    <t>P22-018759 - Line 1</t>
  </si>
  <si>
    <t>Suite 237 Refresh Additional Scope</t>
  </si>
  <si>
    <t>P22-018759 - Line 2</t>
  </si>
  <si>
    <t>Suite 237 Refresh paint only - move in on Friday October 07</t>
  </si>
  <si>
    <t>P22-019202 - Line 2</t>
  </si>
  <si>
    <t>Suite 406 Reno Leased for Oct 20</t>
  </si>
  <si>
    <t>P22-019202 - Line 1</t>
  </si>
  <si>
    <t>Suite 406 Reno Additional Scope</t>
  </si>
  <si>
    <t>P22-019203 - Line 2</t>
  </si>
  <si>
    <t>Suite 310 Reno Fridge</t>
  </si>
  <si>
    <t>P22-019203 - Line 4</t>
  </si>
  <si>
    <t>Suite 310 Reno Microwave</t>
  </si>
  <si>
    <t>P22-019203 - Line 3</t>
  </si>
  <si>
    <t>Suite 310 Reno Leased for Oct 10</t>
  </si>
  <si>
    <t>P22-019203 - Line 1</t>
  </si>
  <si>
    <t>P22-018959 - Line 1</t>
  </si>
  <si>
    <t>Retirement Residence: Rooms 629, 529, 426, 329 - Replacement of Flooring and repairs to walls</t>
  </si>
  <si>
    <t>P22-018762 - Line 2</t>
  </si>
  <si>
    <t>P22-018762 - Line 4</t>
  </si>
  <si>
    <t>Suite 318 Reno Microwave</t>
  </si>
  <si>
    <t>P22-018762 - Line 3</t>
  </si>
  <si>
    <t>Suite 318 Reno Patch/paint, full vanity, full kitchenette, lighting, blinds, fridge, microwave,</t>
  </si>
  <si>
    <t>P22-018762 - Line 1</t>
  </si>
  <si>
    <t>P22-018761 - Line 2</t>
  </si>
  <si>
    <t>Suite 414 Reno Reno/Refresh to keep up inventory - current suite reno'd has been rented</t>
  </si>
  <si>
    <t>P22-018761 - Line 1</t>
  </si>
  <si>
    <t>REQ-2022-019340</t>
  </si>
  <si>
    <t>P22-018622 - Line 1</t>
  </si>
  <si>
    <t>AP302W-CAN
Extreme Networks ExtremeCloud IQ AP302W -
wireless access point - Bluetooth, ZigBee,
Wi-Fi 6</t>
  </si>
  <si>
    <t>P22-018753 - Line 1</t>
  </si>
  <si>
    <t>Robo coup</t>
  </si>
  <si>
    <t>Riverbend - 2022 - Robot coupe</t>
  </si>
  <si>
    <t>LE3012 HCN-Revera Lessee (Parkwood Court) LP</t>
  </si>
  <si>
    <t>Lisa Sim</t>
  </si>
  <si>
    <t>P22-018840 - Line 1</t>
  </si>
  <si>
    <t>Cambro Unit</t>
  </si>
  <si>
    <t>Parkwood Court - 2022 - Cambro cart</t>
  </si>
  <si>
    <t>P22-018763 - Line 1</t>
  </si>
  <si>
    <t>Suite 339 Refresh Additional Scope</t>
  </si>
  <si>
    <t>P22-018763 - Line 2</t>
  </si>
  <si>
    <t>Suite 339 Refresh Lease signed</t>
  </si>
  <si>
    <t>P22-019423 - Line 1</t>
  </si>
  <si>
    <t>Suite 321 Balcony</t>
  </si>
  <si>
    <t>Aspen Ridge - 2022 - Show Suite Deck Rebuild</t>
  </si>
  <si>
    <t>P22-018819 - Line 2</t>
  </si>
  <si>
    <t>Suite 114 Reno Paint, Carpet Bathroom Vinyl, Toilet, Faucet.</t>
  </si>
  <si>
    <t>P22-018819 - Line 1</t>
  </si>
  <si>
    <t>P22-018953 - Line 1</t>
  </si>
  <si>
    <t>prep fridge</t>
  </si>
  <si>
    <t>Leaside - 2022 - Front line</t>
  </si>
  <si>
    <t>REQ-2022-019449</t>
  </si>
  <si>
    <t>P22-018950 - Line 1</t>
  </si>
  <si>
    <t>Furniture for show suite</t>
  </si>
  <si>
    <t>P22-018960 - Line 1</t>
  </si>
  <si>
    <t>Per Electrical Safety Authority: Replacement of Broken and damaged PVD conduits, exposed unsafe wires</t>
  </si>
  <si>
    <t>REQ-2022-019468</t>
  </si>
  <si>
    <t>P22-019198 - Line 1</t>
  </si>
  <si>
    <t>Shutdown of the heating in the morning, freezing of the supply and return lines at each FCU (2 per day) and replacment of the 3/4" gate valves with new 3/4" ball valves (total of 22 units. )</t>
  </si>
  <si>
    <t>REQ-2022-019472</t>
  </si>
  <si>
    <t>P22-018780 - Line 1</t>
  </si>
  <si>
    <t>P22-018780 - Line 2</t>
  </si>
  <si>
    <t>UK720E		1	Electronic HP Laptop Care Pack Pick-Up and Return - 4 years pick up **Must have one selected for each ordered laptop**</t>
  </si>
  <si>
    <t>P22-018841 - Line 1</t>
  </si>
  <si>
    <t>To replace the current failed 13 year old commercial rotary toaster as per Nick Calina. He has already created the PRJ.</t>
  </si>
  <si>
    <t>King Gardens - 2022 - Toaster</t>
  </si>
  <si>
    <t>P22-019024 - Line 1</t>
  </si>
  <si>
    <t>Description
10156 - Replacement of Fan Coil Replacement in Common Areas and Resident Suites</t>
  </si>
  <si>
    <t>P22-018833 - Line 1</t>
  </si>
  <si>
    <t>Suite 317 Refresh Paint</t>
  </si>
  <si>
    <t>P22-018832 - Line 1</t>
  </si>
  <si>
    <t>P22-018832 - Line 2</t>
  </si>
  <si>
    <t>Suite 249 Reno</t>
  </si>
  <si>
    <t>REQ-2022-019480</t>
  </si>
  <si>
    <t>P22-019057 - Line 1</t>
  </si>
  <si>
    <t>Westwood - 2022 - Fan Coil - Resident unit 206 Replace fan coil . More 10 yrs</t>
  </si>
  <si>
    <t>The Westwood - 2022 - Fan Coil Replacement, B1</t>
  </si>
  <si>
    <t>P22-019199 - Line 1</t>
  </si>
  <si>
    <t>Replacement of the refrigerator.</t>
  </si>
  <si>
    <t>Baywoods Place - 2022 - Replacement Refrigerator</t>
  </si>
  <si>
    <t>P22-018944 - Line 1</t>
  </si>
  <si>
    <t>To replace the current failed 20 year old electrical disconnect for the Kitchen Appliances as per the "order" from the Fire Inspector.</t>
  </si>
  <si>
    <t>King Gardens - 2022 - Fire Dept. (Kitchen)</t>
  </si>
  <si>
    <t>P22-019070 - Line 1</t>
  </si>
  <si>
    <t>To perform flat roof repairs to the failed sections of the 25 year old roof. Leaking into the Kitchen and resident spaces.</t>
  </si>
  <si>
    <t>Chatham - 2022 - Roof (Flat Roof Repair)</t>
  </si>
  <si>
    <t>P22-019197 - Line 1</t>
  </si>
  <si>
    <t>Supply and install Ductless Split air conditioning units for the following rooms:
Main Mechanical/Electrical/Server, Laundry and Sturgeon Spa</t>
  </si>
  <si>
    <t>Fenelon Court - 2022 - Air Conditioning for Server, Laundry and Spa Rooms</t>
  </si>
  <si>
    <t>P22-019196 - Line 1</t>
  </si>
  <si>
    <t>P22-018962 - Line 1</t>
  </si>
  <si>
    <t>Replacement of domestic insulated storage tank.</t>
  </si>
  <si>
    <t>ThorntonView - 2022 - Domestic Insulated Storage Tank</t>
  </si>
  <si>
    <t>P22-019508 - Line 1</t>
  </si>
  <si>
    <t>O/S</t>
  </si>
  <si>
    <t>Briarfield Gardens - 2022 - O/S Eng Invoices</t>
  </si>
  <si>
    <t>P22-018947 - Line 1</t>
  </si>
  <si>
    <t>Lynwood Park - 2022 - O/S Compliance INV</t>
  </si>
  <si>
    <t>P22-019424 - Line 2</t>
  </si>
  <si>
    <t>Suite 224 Reno DSL(DAL) Suite Reno</t>
  </si>
  <si>
    <t>P22-019424 - Line 1</t>
  </si>
  <si>
    <t>Suite 224 Reno DSL (DAL) Additional Scope</t>
  </si>
  <si>
    <t>P22-018844 - Line 1</t>
  </si>
  <si>
    <t>Suite 115 Refresh</t>
  </si>
  <si>
    <t>REQ-2022-019529</t>
  </si>
  <si>
    <t>P22-018918 - Line 2</t>
  </si>
  <si>
    <t>Suite 138 Refresh Fridge</t>
  </si>
  <si>
    <t>P22-018918 - Line 3</t>
  </si>
  <si>
    <t>Suite 138 Refresh Microwave</t>
  </si>
  <si>
    <t>P22-018918 - Line 1</t>
  </si>
  <si>
    <t>Suite 138 Refresh</t>
  </si>
  <si>
    <t>P22-019030 - Line 1</t>
  </si>
  <si>
    <t>Retender the Attic Sprinkler Replacement Project</t>
  </si>
  <si>
    <t>P22-019730 - Line 2</t>
  </si>
  <si>
    <t>Suite 406 Reno 
Fridge</t>
  </si>
  <si>
    <t>P22-019730 - Line 3</t>
  </si>
  <si>
    <t>Suite 406 Reno Microwave</t>
  </si>
  <si>
    <t>P22-019730 - Line 1</t>
  </si>
  <si>
    <t>Suite 406 Reno LVP, carpet, paint, toilet &amp; fridge</t>
  </si>
  <si>
    <t>P22-018992 - Line 1</t>
  </si>
  <si>
    <t>Flooring replacement in resident suites</t>
  </si>
  <si>
    <t>Montfort - 2022 - Resident Suite Refresh</t>
  </si>
  <si>
    <t>P22-019032 - Line 1</t>
  </si>
  <si>
    <t>Design &amp; CA for 1st &amp; 3rd Flr Reno</t>
  </si>
  <si>
    <t>Colonel By - 2022 - Public Space Renovation</t>
  </si>
  <si>
    <t>P22-018977 - Line 1</t>
  </si>
  <si>
    <t>Flooring replacement in kitchen and storage rooms</t>
  </si>
  <si>
    <t>Montfort - 2022 - Kitchen Flooring</t>
  </si>
  <si>
    <t>P22-018879 - Line 1</t>
  </si>
  <si>
    <t>P22-019020 - Line 1</t>
  </si>
  <si>
    <t>Suite 330 Refresh Additional Scope extra labor for patch</t>
  </si>
  <si>
    <t>P22-019020 - Line 2</t>
  </si>
  <si>
    <t>Suite 330 Refresh</t>
  </si>
  <si>
    <t>REQ-2022-019575</t>
  </si>
  <si>
    <t>P22-019041 - Line 2</t>
  </si>
  <si>
    <t>Suite 301 Reno AVM  Patch/paint, lighting, toilet, bathroom accessories and repairs.</t>
  </si>
  <si>
    <t>P22-019041 - Line 1</t>
  </si>
  <si>
    <t>Suite 301 Reno AVM Additional Scope</t>
  </si>
  <si>
    <t>P22-019040 - Line 2</t>
  </si>
  <si>
    <t>Suite 310 Reno AVM Patch/paint, lighting, toilet + seat, towel bar, tp holder, grab bar, full shower, wall repairs</t>
  </si>
  <si>
    <t>P22-019040 - Line 1</t>
  </si>
  <si>
    <t>Suite 310 Reno AVM Additional Scope</t>
  </si>
  <si>
    <t>P22-019035 - Line 2</t>
  </si>
  <si>
    <t>Suite 317 Reno AVM Patch/paint, lighting, full shower, toilet and seat, towel bar, grab bar, tp holder, thermostat and repairs.</t>
  </si>
  <si>
    <t>P22-019035 - Line 1</t>
  </si>
  <si>
    <t>Suite 317 Reno AVM Additional Scope</t>
  </si>
  <si>
    <t>P22-019036 - Line 2</t>
  </si>
  <si>
    <t>Suite 401 Reno Patch/paint, flooring, lighting, full shower, toilet and seat, grab bar, towel bar, tp holder and repairs.</t>
  </si>
  <si>
    <t>P22-019036 - Line 1</t>
  </si>
  <si>
    <t>Suite 401 Reno AVM Additional Scope</t>
  </si>
  <si>
    <t>P22-019037 - Line 1</t>
  </si>
  <si>
    <t>Suite 513 Reno AVM  Patch/paint, full shower, lighting, towel bar, grab bar, tp holder, toilet with seat, thermostat, repair flooring and various repairs.</t>
  </si>
  <si>
    <t>P22-019038 - Line 1</t>
  </si>
  <si>
    <t>Suite 532 Reno AVM  Patch/Paint, full shower, toilet with seat, grab bar, towel bar, tp holder and repairs.</t>
  </si>
  <si>
    <t>P22-019039 - Line 1</t>
  </si>
  <si>
    <t>Suite 538 Reno AVM Patch/paint, lighting, full shower, toilet with seat, towel bar, grab, bar, tp holder,</t>
  </si>
  <si>
    <t>P22-019111 - Line 2</t>
  </si>
  <si>
    <t>Suite 433 Reno AVM  Patch/paint, toilet with seat, repair bubbled paint in the corner of the bathroom.</t>
  </si>
  <si>
    <t>P22-019111 - Line 1</t>
  </si>
  <si>
    <t>Suite 433 Reno AVM Additional Scope</t>
  </si>
  <si>
    <t>P22-019076 - Line 1</t>
  </si>
  <si>
    <t>Suite 4101 Refresh 1 bedroom with den, Refresh for suite, paint only</t>
  </si>
  <si>
    <t>REQ-2022-019589</t>
  </si>
  <si>
    <t>P22-019023 - Line 1</t>
  </si>
  <si>
    <t>Description
replacement of current steamer-kettle unit</t>
  </si>
  <si>
    <t>Fleetwood - 2022 - Steamer-Kettle</t>
  </si>
  <si>
    <t>P22-019077 - Line 1</t>
  </si>
  <si>
    <t>Suite 1127 Refresh Paint only. Walls, ceiling, millwork and baseboards.</t>
  </si>
  <si>
    <t>REQ-2022-019643</t>
  </si>
  <si>
    <t>Krista Pelton</t>
  </si>
  <si>
    <t>P22-019176 - Line 2</t>
  </si>
  <si>
    <t>Suite 501 Refresh  Scope Completed in May 2022</t>
  </si>
  <si>
    <t>P22-019176 - Line 1</t>
  </si>
  <si>
    <t>Suite 501 Refresh Additional Scope
Scope Completed in May 2022</t>
  </si>
  <si>
    <t>P22-019408 - Line 2</t>
  </si>
  <si>
    <t>Suite 402 Reno Completed in May 2022</t>
  </si>
  <si>
    <t>P22-019408 - Line 1</t>
  </si>
  <si>
    <t>Suite 402 Reno Additional Scope Completed in May 2022</t>
  </si>
  <si>
    <t>P22-019120 - Line 1</t>
  </si>
  <si>
    <t>Troy Fire Life Safety Quarterly Inspection</t>
  </si>
  <si>
    <t>P22-019463 - Line 2</t>
  </si>
  <si>
    <t>Suite 232 Reno CEA Flooring and Paint for new Resident</t>
  </si>
  <si>
    <t>P22-019463 - Line 1</t>
  </si>
  <si>
    <t>P22-020062 - Line 2</t>
  </si>
  <si>
    <t>P22-020062 - Line 1</t>
  </si>
  <si>
    <t>P22-019124 - Line 1</t>
  </si>
  <si>
    <t>Suite 1 Reno Additional Scope</t>
  </si>
  <si>
    <t>P22-019124 - Line 2</t>
  </si>
  <si>
    <t>P22-019208 - Line 1</t>
  </si>
  <si>
    <t>Suite 304 Reno Paint, Flooring, Bathroom Vanity</t>
  </si>
  <si>
    <t>P22-019419 - Line 1</t>
  </si>
  <si>
    <t>RE: Upgrade to HVAC Duct Systems on A and C Wings: Re-route existing ductwork, Increase curb height for make-up air units, Supply and install drain water leaders, Thermal insulation for drain water leaders.</t>
  </si>
  <si>
    <t>P22-019360 - Line 1</t>
  </si>
  <si>
    <t>RE: Upgrade to HVAC Duct Systems on A and C Wings:  Relocation of all electrical wires and conduits, Fire alarm wires and conduits, control circuit and other equipment from ceiling.</t>
  </si>
  <si>
    <t>P22-019358 - Line 1</t>
  </si>
  <si>
    <t>Main Kitchen: Replacement of Floor Trench</t>
  </si>
  <si>
    <t>REQ-2022-019769</t>
  </si>
  <si>
    <t>LE3009 HCN-Revera Lessee (Crofton Manor) LP</t>
  </si>
  <si>
    <t>P22-019268 - Line 1</t>
  </si>
  <si>
    <t>Replacement of courtyard pergolas.
Current structures are rotten through / unsafe for residents and staff. 
Improvement of outdoor areas. 
As per approved quote # REV C 0919</t>
  </si>
  <si>
    <t>Crofton Manor-2022-Courtyard Pergolas</t>
  </si>
  <si>
    <t>P22-019303 - Line 2</t>
  </si>
  <si>
    <t>Suite 162 Reno Paint, Replace Vinyl in Kitchen &amp; Bathroom</t>
  </si>
  <si>
    <t>P22-019303 - Line 1</t>
  </si>
  <si>
    <t>P22-019275 - Line 1</t>
  </si>
  <si>
    <t>Suite 109 Window</t>
  </si>
  <si>
    <t>Building - Exterior Windows - Unbudgeted</t>
  </si>
  <si>
    <t>The Dorchester-2022-Replacement Window Unit #109</t>
  </si>
  <si>
    <t>P22-019270 - Line 2</t>
  </si>
  <si>
    <t>Suite 109 Refresh Paint</t>
  </si>
  <si>
    <t>P22-019270 - Line 1</t>
  </si>
  <si>
    <t>Suite 109 Refresh Additional Scope Remove Call Box</t>
  </si>
  <si>
    <t>P22-019092 - Line 2</t>
  </si>
  <si>
    <t>Suite 414 Reno Paint, Carpet, Flooring</t>
  </si>
  <si>
    <t>P22-019092 - Line 1</t>
  </si>
  <si>
    <t>P22-019858 - Line 1</t>
  </si>
  <si>
    <t>Suite 3004 Reno Apartment Fridge</t>
  </si>
  <si>
    <t>P22-019858 - Line 3</t>
  </si>
  <si>
    <t>Suite 3004 Reno Apartment Full Renovation of. The resident who moved out of this apartment was there for 16 years. Carpets badly damaged, stain and worn, ,cupbaords damaged, paint chipped and peeling, counter top cracked. This apartment requires a full renovation including new carpet and flooring, new cupboards and vanity, new baseboard heaters and electrical outlets, removal of tub and replacement with walk in shower, new counter top, etc.
The date of the last renovation is not known, but at least 15 years ago. 
We currently do not have any Studio Large apartments that are rent ready right now. 
Millwork is included in bidform.</t>
  </si>
  <si>
    <t>P22-019858 - Line 2</t>
  </si>
  <si>
    <t>Suite 3004 Reno Apartment</t>
  </si>
  <si>
    <t>P22-019157 - Line 1</t>
  </si>
  <si>
    <t>Housekeeping Equipment</t>
  </si>
  <si>
    <t>Rayoak - 2022 - Housekeeping Equipment</t>
  </si>
  <si>
    <t>P22-019211 - Line 2</t>
  </si>
  <si>
    <t>P22-019211 - Line 4</t>
  </si>
  <si>
    <t>Suite 219 Reno Microwave</t>
  </si>
  <si>
    <t>P22-019211 - Line 3</t>
  </si>
  <si>
    <t>P22-019211 - Line 1</t>
  </si>
  <si>
    <t>P22-019212 - Line 1</t>
  </si>
  <si>
    <t>Suite 428 Reno</t>
  </si>
  <si>
    <t>P22-019213 - Line 1</t>
  </si>
  <si>
    <t>P22-019110 - Line 1</t>
  </si>
  <si>
    <t>Suite 134 Reno AVM  Patch/Paint, lighting, toilet with raised seat, tp holder, patio door repair, repair wall.</t>
  </si>
  <si>
    <t>P22-019109 - Line 1</t>
  </si>
  <si>
    <t>Suite 519 Reno AVM Patch/Paint, lighting, toilet with seat, towel bar, grab bar, tp holder</t>
  </si>
  <si>
    <t>P22-019224 - Line 2</t>
  </si>
  <si>
    <t>Suite 420 Reno AVM Patch/paint, carpet and wall repairs.</t>
  </si>
  <si>
    <t>P22-019224 - Line 1</t>
  </si>
  <si>
    <t>Suite 420 Reno AVM Additional Scope</t>
  </si>
  <si>
    <t>P22-019223 - Line 2</t>
  </si>
  <si>
    <t>Suite 501 Reno AVM Patch/paint, lighting, flooring, full shower, toilet with raised seat, towel bar, grab bar, tp holder, wall repairs</t>
  </si>
  <si>
    <t>P22-019223 - Line 1</t>
  </si>
  <si>
    <t>Suite 501 Reno AVM Additional Scope</t>
  </si>
  <si>
    <t>P22-019091 - Line 1</t>
  </si>
  <si>
    <t>Suite 412 Reno Replace Carpet in Bedroom and Living room Beyond Cleaning</t>
  </si>
  <si>
    <t>P22-019412 - Line 2</t>
  </si>
  <si>
    <t>Suite 357 Reno Patch/paint, lighting, full vanity, full kitchenette, shower head with hose, ceiling tiles.</t>
  </si>
  <si>
    <t>P22-019412 - Line 1</t>
  </si>
  <si>
    <t>Suite 357 Reno Additional Scope</t>
  </si>
  <si>
    <t>REQ-2022-019835</t>
  </si>
  <si>
    <t>P22-019404 - Line 1</t>
  </si>
  <si>
    <t>P22-019404 - Line 2</t>
  </si>
  <si>
    <t>P22-019308 - Line 1</t>
  </si>
  <si>
    <t>Replacement of failed Fountain pump serving outdoor water feature fountain.
As per approved quotation from Gateway Mechanical Q-#034648.</t>
  </si>
  <si>
    <t>Hollyburn House-2022-Fountain Pump Replacement</t>
  </si>
  <si>
    <t>P22-019276 - Line 1</t>
  </si>
  <si>
    <t>Supply of 6 Penguin 4.8L Flush toilets, due to current toilets failing. Site unable to locate replacement parts for existing.</t>
  </si>
  <si>
    <t>The Dorchester-2022-Toilets replacement (Supply Only)</t>
  </si>
  <si>
    <t>P22-019236 - Line 1</t>
  </si>
  <si>
    <t>To replace the current failed 15 year old recirc pump on Boiler B-3.</t>
  </si>
  <si>
    <t>The Beechwood - 2022 - HVAC (Recirc Pump)</t>
  </si>
  <si>
    <t>P22-019186 - Line 1</t>
  </si>
  <si>
    <t>To perform roof repairs on the current failed 25-year-old sections. Leaking into resident spaces.</t>
  </si>
  <si>
    <t>Glynnwood - 2022 - Roof Repairs #2</t>
  </si>
  <si>
    <t>P22-019286 - Line 1</t>
  </si>
  <si>
    <t>To replace the current failed 25-year-old front sliding door motor. The door cannot move until a new motor is installed.</t>
  </si>
  <si>
    <t>Bough Beeches - 2022 - Front Door</t>
  </si>
  <si>
    <t>P22-019285 - Line 1</t>
  </si>
  <si>
    <t>To replace the current failed 25-year-old fire doors as per the fire department "order". During an inspection, some of the doors failed. Must replace hardware.</t>
  </si>
  <si>
    <t>Bough Beeches - 2022 - Fire Doors (Order)</t>
  </si>
  <si>
    <t>P22-019312 - Line 1</t>
  </si>
  <si>
    <t>To replace the current failed 15-year-old property fence on the East side of the building. During a strong windstorm left over from Hurricane Ian, 8 sections of the fence blew down. The posts are rotten. Upon further inspection, 10 more posts are rotten. The fence protects residents from falling down an 8' retaining wall drop to the vacant property next door.</t>
  </si>
  <si>
    <t>Birkdale - 2022 - Exterior (Property Fence)</t>
  </si>
  <si>
    <t>P22-019269 - Line 1</t>
  </si>
  <si>
    <t>Suite 142 Refresh Paint</t>
  </si>
  <si>
    <t>P22-019302 - Line 1</t>
  </si>
  <si>
    <t>Suite 510 Refresh   paint only</t>
  </si>
  <si>
    <t>P22-019301 - Line 1</t>
  </si>
  <si>
    <t>Suite 817 Refresh
Paint</t>
  </si>
  <si>
    <t>P22-019532 - Line 1</t>
  </si>
  <si>
    <t>Required window replacements, as needed for proper function and building envelope waterproofing.</t>
  </si>
  <si>
    <t>The Wellington - 2022 - Windows</t>
  </si>
  <si>
    <t>P22-019466 - Line 1</t>
  </si>
  <si>
    <t>Suite 411 Reno Fridge</t>
  </si>
  <si>
    <t>P22-019466 - Line 2</t>
  </si>
  <si>
    <t>Suite 411 Reno LVP, carpet, paint, fridge &amp; toilet</t>
  </si>
  <si>
    <t>P22-019207 - Line 2</t>
  </si>
  <si>
    <t>Suite 139 Reno
Paint, Carpet</t>
  </si>
  <si>
    <t>P22-019207 - Line 1</t>
  </si>
  <si>
    <t>Suite 139 Reno Additional Scope Special Paint Color</t>
  </si>
  <si>
    <t>P22-019369 - Line 1</t>
  </si>
  <si>
    <t>Suite 1-614 Reno Additional Scope</t>
  </si>
  <si>
    <t>P22-019369 - Line 2</t>
  </si>
  <si>
    <t>Suite 1-614 Reno</t>
  </si>
  <si>
    <t>Brianne Hore</t>
  </si>
  <si>
    <t>P22-019290 - Line 1</t>
  </si>
  <si>
    <t>Purchase of 3 x tubs for spa rooms</t>
  </si>
  <si>
    <t>Montfort - 2022 - Tub Replacement x3</t>
  </si>
  <si>
    <t>P22-019170 - Line 1</t>
  </si>
  <si>
    <t>SCOPE OF WORK:
- Disconnection, removal and disposal of old wells
- delivery, set in place of new Hatco unit
- delivery and installation of control panel template
-full install of new drop in food well
-start up and test</t>
  </si>
  <si>
    <t>Forest Heights - 2022 - Steam Table Replacement</t>
  </si>
  <si>
    <t>P22-019205 - Line 2</t>
  </si>
  <si>
    <t>Suite 138 Reno Paint, Carpet</t>
  </si>
  <si>
    <t>P22-019205 - Line 1</t>
  </si>
  <si>
    <t>Suite 138 Reno Additional Scope Special Paint Color</t>
  </si>
  <si>
    <t>P22-019204 - Line 1</t>
  </si>
  <si>
    <t>Suite 115 Reno
Paint, Carpet</t>
  </si>
  <si>
    <t>P22-019206 - Line 2</t>
  </si>
  <si>
    <t>P22-019206 - Line 4</t>
  </si>
  <si>
    <t>Suite 418 Reno Microwave</t>
  </si>
  <si>
    <t>P22-019206 - Line 3</t>
  </si>
  <si>
    <t>P22-019206 - Line 1</t>
  </si>
  <si>
    <t>P22-019427 - Line 1</t>
  </si>
  <si>
    <t>Suite 8 Refresh Additional Scope
Refresh Kitchen/Bathroom Cabinets</t>
  </si>
  <si>
    <t>P22-019427 - Line 2</t>
  </si>
  <si>
    <t>Suite 8 Refresh
Paint</t>
  </si>
  <si>
    <t>REQ-2022-019911</t>
  </si>
  <si>
    <t>P22-019216 - Line 1</t>
  </si>
  <si>
    <t>EventBoard Premium License 1 182.89 182.89</t>
  </si>
  <si>
    <t>P22-019306 - Line 2</t>
  </si>
  <si>
    <t>Suite 1004 Reno
instal new carpet, LVT in the bathroom, vanity scone, paint walls</t>
  </si>
  <si>
    <t>P22-019306 - Line 1</t>
  </si>
  <si>
    <t>Suite 1004 Reno Additional Scope</t>
  </si>
  <si>
    <t>P22-019426 - Line 2</t>
  </si>
  <si>
    <t>P22-019426 - Line 1</t>
  </si>
  <si>
    <t>Suite 219 Reno LVP, carpet, paint, toilet &amp; fridge. Lease signed!</t>
  </si>
  <si>
    <t>P22-019307 - Line 2</t>
  </si>
  <si>
    <t>Suite 227  Reno one bedroom renovation to include, flooring paint and washroom vanity top/sink and faucet.
This suite has a move in date of November 7, 2022 or sooner if ready.</t>
  </si>
  <si>
    <t>P22-019307 - Line 1</t>
  </si>
  <si>
    <t>Suite 227 Reno Additional Scope
New Shower Head and Patching</t>
  </si>
  <si>
    <t>P22-019425 - Line 1</t>
  </si>
  <si>
    <t>P22-019425 - Line 2</t>
  </si>
  <si>
    <t>P22-019425 - Line 3</t>
  </si>
  <si>
    <t>P22-019356 - Line 1</t>
  </si>
  <si>
    <t>2 residents requiring bariatric beds and mattresses due to increased weight.</t>
  </si>
  <si>
    <t>Suites - FF&amp;E - Unbudgeted</t>
  </si>
  <si>
    <t>The Village Seniors - 2022 - Bariatric Beds and Mattresses</t>
  </si>
  <si>
    <t>REQ-2022-019977</t>
  </si>
  <si>
    <t>P22-020428 - Line 1</t>
  </si>
  <si>
    <t>Interior Design Fees</t>
  </si>
  <si>
    <t>P22-019395 - Line 1</t>
  </si>
  <si>
    <t>Replace the maglock and surrounding hardware at the receiving door. Including the supply, install, program and verify equipment. Alarms tie into nurse call system.</t>
  </si>
  <si>
    <t>Kennedy Lodge - 2022 - Mag Lock System</t>
  </si>
  <si>
    <t>REQ-2022-019979</t>
  </si>
  <si>
    <t>P22-020599 - Line 1</t>
  </si>
  <si>
    <t>Interior Design Services</t>
  </si>
  <si>
    <t>P22-019967 - Line 1</t>
  </si>
  <si>
    <t>Outstanding invoices not captured by previous RM, related to elevator mod. Approved by Ron Takamaki</t>
  </si>
  <si>
    <t>Don Mills - 2022 - Elevator Mod (O/S INV)</t>
  </si>
  <si>
    <t>P22-019968 - Line 1</t>
  </si>
  <si>
    <t>P22-019364 - Line 1</t>
  </si>
  <si>
    <t>Replacement for batteries and misc. repairs to the 2 auto scrubbers.</t>
  </si>
  <si>
    <t>Humber Valley Terrace - 2022 - Auto Floor Scrubber - Battery Replacement</t>
  </si>
  <si>
    <t>P22-019481 - Line 1</t>
  </si>
  <si>
    <t>Consulting fees for generator upgrades</t>
  </si>
  <si>
    <t>P22-020265 - Line 1</t>
  </si>
  <si>
    <t>Replacement and repair throughout the home from damages caused by roof leak.</t>
  </si>
  <si>
    <t>Telfer Place - 2022 - Repairs from Roof Leak</t>
  </si>
  <si>
    <t>P22-020265 - Line 2</t>
  </si>
  <si>
    <t>REQ-2022-019995</t>
  </si>
  <si>
    <t>P22-019316 - Line 1</t>
  </si>
  <si>
    <t>ELO-ANDROID-15-STANDARD
ELO 15.6" Touchscreen Monitor - Standard (POS)</t>
  </si>
  <si>
    <t>P22-019316 - Line 2</t>
  </si>
  <si>
    <t>ELO-ANDROID-22
22" Android All-In-One Device</t>
  </si>
  <si>
    <t>REQ-2022-019997</t>
  </si>
  <si>
    <t>P22-019315 - Line 1</t>
  </si>
  <si>
    <t>P22-019315 - Line 2</t>
  </si>
  <si>
    <t>REQ-2022-019999</t>
  </si>
  <si>
    <t>P22-019314 - Line 1</t>
  </si>
  <si>
    <t>P22-019314 - Line 2</t>
  </si>
  <si>
    <t>REQ-2022-020000</t>
  </si>
  <si>
    <t>P22-019313 - Line 1</t>
  </si>
  <si>
    <t>P22-019313 - Line 2</t>
  </si>
  <si>
    <t>P22-019813 - Line 2</t>
  </si>
  <si>
    <t>Suite 102 Reno</t>
  </si>
  <si>
    <t>P22-019813 - Line 1</t>
  </si>
  <si>
    <t>P22-019407 - Line 1</t>
  </si>
  <si>
    <t>Replacement of cart that is used to bring food from our main kitchen over to retirement and keep the meals warm while doing so.</t>
  </si>
  <si>
    <t>The Village Seniors - 2022 - Cambro Cart</t>
  </si>
  <si>
    <t>P22-019311 - Line 2</t>
  </si>
  <si>
    <t>Suite 419 Reno Studio Renovation for suite reservation.  Original from 2009 needing carpet, paint and vanity top/sink/faucet</t>
  </si>
  <si>
    <t>P22-019311 - Line 1</t>
  </si>
  <si>
    <t>Suite 419 Reno Additional Scope High Ceiling</t>
  </si>
  <si>
    <t>P22-019310 - Line 2</t>
  </si>
  <si>
    <t>Suite 225 Reno one bedroom.  Carpet in bedroom and paint required.  Internal move due no inventory. Resident currently in a 2 bedroom at reduced rate.</t>
  </si>
  <si>
    <t>P22-019310 - Line 1</t>
  </si>
  <si>
    <t>Suite 225 Reno Additional Scope Hand Held Shower Head</t>
  </si>
  <si>
    <t>P22-019717 - Line 1</t>
  </si>
  <si>
    <t>Suite 334 Reno 
Paint, Flooring,  Baseboards, 1/4 round, Toilet</t>
  </si>
  <si>
    <t>P22-019309 - Line 1</t>
  </si>
  <si>
    <t>Suite104 Reno Carpet only</t>
  </si>
  <si>
    <t>REQ-2022-020054</t>
  </si>
  <si>
    <t>P22-019317 - Line 1</t>
  </si>
  <si>
    <t>Suite 502 Refresh Additional Scope (ceiling and vanity paint)</t>
  </si>
  <si>
    <t>P22-019317 - Line 2</t>
  </si>
  <si>
    <t>Suite 502 Refresh Paint</t>
  </si>
  <si>
    <t>REQ-2022-020058</t>
  </si>
  <si>
    <t>P22-020452 - Line 1</t>
  </si>
  <si>
    <t>Additional Signage for staircases, Missed in original package.
Approved By Cameron Scully, he will add funds.</t>
  </si>
  <si>
    <t>P22-019719 - Line 2</t>
  </si>
  <si>
    <t>P22-019719 - Line 4</t>
  </si>
  <si>
    <t>Suite 422 Reno Cooktop</t>
  </si>
  <si>
    <t>P22-019719 - Line 1</t>
  </si>
  <si>
    <t>Suite 422 Reno Additional Scope- Ceiling crack, paint entry door</t>
  </si>
  <si>
    <t>P22-019719 - Line 3</t>
  </si>
  <si>
    <t>Suite 422 Reno Pictures attached to show carpet and lighting failures, Stove and fridge were pulled to replace broken appliances in occupied suites. We have now leased this suite, so need to replace.</t>
  </si>
  <si>
    <t>P22-019723 - Line 1</t>
  </si>
  <si>
    <t>Suite 221 Reno 
Paint, flooring, baseboards, 1/4 round, toilet</t>
  </si>
  <si>
    <t>P22-019714 - Line 1</t>
  </si>
  <si>
    <t>Suite 437 Reno
Paint, flooring, baseboards, 1/4 round, toilet</t>
  </si>
  <si>
    <t>REQ-2022-020078</t>
  </si>
  <si>
    <t>P22-019476 - Line 1</t>
  </si>
  <si>
    <t>Supply and install ductwork to provide supply air into the 1st &amp; 2nd floor Shower Rooms. Currently only an exhaust fan exists in each room with no way to bring fresh air into the space. When the showers are in use, the rooms become very humid and hot, resulting in difficult working conditions for staff.</t>
  </si>
  <si>
    <t>Kilean Lodge - 2022 - Ductwork Install 1st and 2nd Floor Shower Rooms</t>
  </si>
  <si>
    <t>P22-019431 - Line 1</t>
  </si>
  <si>
    <t>To replace the 15 year old failed oil pump on Chiller #1 (CHI-1). Not operating at this time.</t>
  </si>
  <si>
    <t>Birkdale - 2022 - Chiller #1 Oil Pump (CHI-1)</t>
  </si>
  <si>
    <t>P22-019448 - Line 1</t>
  </si>
  <si>
    <t>To replace 2 failed 30 year old sections of copper piping that have many rubber clamps from pinhole leaks. Approximately 180'.</t>
  </si>
  <si>
    <t>Trafalgar Lodge - 2022 - Plumbing (Copper Replacement)</t>
  </si>
  <si>
    <t>P22-019430 - Line 1</t>
  </si>
  <si>
    <t>To replace the failed 20 year old plastic water lines that feed to the toilets with steel braided lines. One plastic line ruptured which caused a $500K insurance claim. Cannot afford to have another line break.</t>
  </si>
  <si>
    <t>Windermere - 2022 - Plumbing (Toilet Water Lines)</t>
  </si>
  <si>
    <t>P22-019767 - Line 1</t>
  </si>
  <si>
    <t>To repair a large section of the failed 15 year old roof that is leaking into resident spaces.</t>
  </si>
  <si>
    <t>Greenway -2022 - Roof (Leak Repairs)</t>
  </si>
  <si>
    <t>P22-019548 - Line 1</t>
  </si>
  <si>
    <t>To replace the failed 15 year old Cooling Tower Controller that operates the Chiller. Not operating at this time.</t>
  </si>
  <si>
    <t>Glynnwood - 2022 - Chiller (Cooling Tower Controller)</t>
  </si>
  <si>
    <t>P22-019414 - Line 1</t>
  </si>
  <si>
    <t>To replace two (2) failed 12 year old resident corridor washers. Currently the residents must travel other floors to do their laundry.</t>
  </si>
  <si>
    <t>Port Perry - 2022 - Laundry FF&amp;E (2 washers)</t>
  </si>
  <si>
    <t>P22-019662 - Line 1</t>
  </si>
  <si>
    <t>Hunt Club - 2022- Dining Room furnace - Replace motor. More 10 yrs</t>
  </si>
  <si>
    <t>Hunt Club - 2022- Dining Room furnace</t>
  </si>
  <si>
    <t>P22-019628 - Line 1</t>
  </si>
  <si>
    <t>To replace the corroded/rotted 25 year old underground gas line that runs from the exterior gas meter under the building and back up into the interior. This gas line is in dire need of replacement before something terrible happens.</t>
  </si>
  <si>
    <t>The Beechwood - 2022 - Gas Pipe (Underground)</t>
  </si>
  <si>
    <t>P22-019536 - Line 1</t>
  </si>
  <si>
    <t>To replace the current failed 15 year old dry sprinkler compressor. It cannot keep up to pressurize the dry sprinkler lines. Cannot afford to have water seep into these lines and freeze.</t>
  </si>
  <si>
    <t>Glynnwood - 2022 - Dry Sprinkler Compressor</t>
  </si>
  <si>
    <t>P22-019598 - Line 1</t>
  </si>
  <si>
    <t>Prince of Wales - 2022- AL 2Nd Key pad - Replace AL striker / key pad 2Nd floor . More 7 yrs</t>
  </si>
  <si>
    <t>Prince of Wales - 2022- AL 2Nd Key pad</t>
  </si>
  <si>
    <t>P22-019656 - Line 1</t>
  </si>
  <si>
    <t>Scenic Acres - 2022 - Domestic Boiler (Left Side)</t>
  </si>
  <si>
    <t>P22-019728 - Line 1</t>
  </si>
  <si>
    <t>Suite 104 Reno Fridge</t>
  </si>
  <si>
    <t>P22-019728 - Line 3</t>
  </si>
  <si>
    <t>Suite 104 Reno Microwave</t>
  </si>
  <si>
    <t>P22-019728 - Line 2</t>
  </si>
  <si>
    <t>Suite 103 Reno  to set up suite as model suite (has not been renovated since 2014- which was just a carpet and paint refresh)</t>
  </si>
  <si>
    <t>P22-019805 - Line 2</t>
  </si>
  <si>
    <t>P22-019805 - Line 1</t>
  </si>
  <si>
    <t>P22-019805 - Line 3</t>
  </si>
  <si>
    <t>P22-019804 - Line 2</t>
  </si>
  <si>
    <t>P22-019804 - Line 1</t>
  </si>
  <si>
    <t>P22-019804 - Line 3</t>
  </si>
  <si>
    <t>P22-019506 - Line 1</t>
  </si>
  <si>
    <t>P22-019506 - Line 2</t>
  </si>
  <si>
    <t>P22-019525 - Line 1</t>
  </si>
  <si>
    <t>Replacement of conveyor toasters Hatco Canada TQ3‐900H</t>
  </si>
  <si>
    <t>ThortonView - 2022 - Kitchen FF&amp;E</t>
  </si>
  <si>
    <t>REQ-2022-020122</t>
  </si>
  <si>
    <t>P22-019533 - Line 1</t>
  </si>
  <si>
    <t>Suite 2120 Reno Studio; LVP Flooring and paint required to match show suite.</t>
  </si>
  <si>
    <t>Robert Lamoureux</t>
  </si>
  <si>
    <t>P22-019736 - Line 1</t>
  </si>
  <si>
    <t>Robot coupe</t>
  </si>
  <si>
    <t>Forest Hill Place - 2022 - Robot coupe</t>
  </si>
  <si>
    <t>P22-020436 - Line 2</t>
  </si>
  <si>
    <t>P22-020436 - Line 1</t>
  </si>
  <si>
    <t>Suite 411 Reno Sold Nov 1st 2022</t>
  </si>
  <si>
    <t>P22-019721 - Line 1</t>
  </si>
  <si>
    <t>Suite 433 Reno 
Paint, flooring, baseboards, 1/4 round &amp; toilet</t>
  </si>
  <si>
    <t>P22-019549 - Line 2</t>
  </si>
  <si>
    <t>Suite 810 Refresh Quote 60522 Two Coats of Paint, One Toilet</t>
  </si>
  <si>
    <t>P22-019549 - Line 1</t>
  </si>
  <si>
    <t>Suite 810 Refresh Additional Scope</t>
  </si>
  <si>
    <t>P22-019718 - Line 1</t>
  </si>
  <si>
    <t>Suite 36 Reno Additional Closet Doors Scope Total renovation  last renovation was prior to March 2018</t>
  </si>
  <si>
    <t>P22-019718 - Line 2</t>
  </si>
  <si>
    <t>Suite 36 Reno Total renovation last renovation was prior to March 2018</t>
  </si>
  <si>
    <t>REQ-2022-020172</t>
  </si>
  <si>
    <t>P22-019541 - Line 1</t>
  </si>
  <si>
    <t>Blenheim - IPAC Initiative. Work performed by Lekter.</t>
  </si>
  <si>
    <t>REQ-2022-020200</t>
  </si>
  <si>
    <t>P22-019571 - Line 1</t>
  </si>
  <si>
    <t>Suite 21 Reno Additional Scope</t>
  </si>
  <si>
    <t>P22-019571 - Line 2</t>
  </si>
  <si>
    <t>P22-019603 - Line 1</t>
  </si>
  <si>
    <t>Suite 1-316 Reno Additional Scope
Re&amp;Re Toilet</t>
  </si>
  <si>
    <t>P22-019603 - Line 2</t>
  </si>
  <si>
    <t>Suite 1-316 Reno
Paint and Flooring</t>
  </si>
  <si>
    <t>P22-019602 - Line 1</t>
  </si>
  <si>
    <t>Suite 2-601 Reno Additional Scope
Patch extra wall damage</t>
  </si>
  <si>
    <t>P22-019602 - Line 2</t>
  </si>
  <si>
    <t>Suite 2-601 Reno Paint and Flooring</t>
  </si>
  <si>
    <t>P22-019519 - Line 1</t>
  </si>
  <si>
    <t>Poseidon - 2022 - Drapery and bedding replacement - The WRHA has approved the funding for the replacement of bedding and drapery at Poseidon. The bedding and drapery are approx 40yrs of age and arew badly worn. Please ensure Jason Chester is added as an approver.</t>
  </si>
  <si>
    <t>Poseidon - 2022 - Blinds/Window  coverings  (WHRA Funded)</t>
  </si>
  <si>
    <t>P22-019729 - Line 1</t>
  </si>
  <si>
    <t>P22-019729 - Line 2</t>
  </si>
  <si>
    <t>P22-021204 - Line 2</t>
  </si>
  <si>
    <t>P22-021204 - Line 1</t>
  </si>
  <si>
    <t>P22-020433 - Line 1</t>
  </si>
  <si>
    <t>P22-020433 - Line 2</t>
  </si>
  <si>
    <t>P22-019661 - Line 1</t>
  </si>
  <si>
    <t>Hunt Club - 2022 - Kitchen Condensing Fan Motor - Replace Condensing Fan Motor. More 8 yrs</t>
  </si>
  <si>
    <t>Hunt Club - 2022 - Condensing Fan Motor</t>
  </si>
  <si>
    <t>P22-019558 - Line 1</t>
  </si>
  <si>
    <t>Suite D5 Refresh
Paint</t>
  </si>
  <si>
    <t>P22-019557 - Line 1</t>
  </si>
  <si>
    <t>Suite M10 Refresh
Paint</t>
  </si>
  <si>
    <t>P22-019556 - Line 1</t>
  </si>
  <si>
    <t>Suite A8 Refresh
Paint, Blinds</t>
  </si>
  <si>
    <t>P22-021053 - Line 1</t>
  </si>
  <si>
    <t>Suite C1 Refresh
Paint</t>
  </si>
  <si>
    <t>P22-019555 - Line 1</t>
  </si>
  <si>
    <t>Suite G9 Refresh
Paint, Blind</t>
  </si>
  <si>
    <t>P22-019469 - Line 1</t>
  </si>
  <si>
    <t>Suite B1 Refresh
Paint</t>
  </si>
  <si>
    <t>REQ-2022-020229</t>
  </si>
  <si>
    <t>P22-019471 - Line 2</t>
  </si>
  <si>
    <t>Suite 210 Reno Paint, Flooring, Quarter Round</t>
  </si>
  <si>
    <t>P22-019471 - Line 1</t>
  </si>
  <si>
    <t>Suite 210 Reno Additional Scope 9FT Ceiling</t>
  </si>
  <si>
    <t>P22-019716 - Line 2</t>
  </si>
  <si>
    <t>Suite 209 Reno Lease for Nov 6th</t>
  </si>
  <si>
    <t>P22-019716 - Line 1</t>
  </si>
  <si>
    <t>P22-019725 - Line 1</t>
  </si>
  <si>
    <t>P22-019724 - Line 1</t>
  </si>
  <si>
    <t>P22-019585 - Line 1</t>
  </si>
  <si>
    <t>Replacement of refrigerator as requested by Public Health.  Current refrigerator does not hold proper temperature.</t>
  </si>
  <si>
    <t>Burloak - 2022 - Refrigerator Replacement</t>
  </si>
  <si>
    <t>P22-019690 - Line 1</t>
  </si>
  <si>
    <t>Replacement of current waste compactor.  Beyond repair.</t>
  </si>
  <si>
    <t>Forest Heights - 2022 - Waste Compactor</t>
  </si>
  <si>
    <t>P22-019535 - Line 2</t>
  </si>
  <si>
    <t>Suite 415 Refresh Quote 59622  Paint</t>
  </si>
  <si>
    <t>P22-019535 - Line 1</t>
  </si>
  <si>
    <t>Suite 415 Refresh Additional Scope Closet Sliding Door</t>
  </si>
  <si>
    <t>REQ-2022-020243</t>
  </si>
  <si>
    <t>REQ-2022-020244</t>
  </si>
  <si>
    <t>REQ-2022-020248</t>
  </si>
  <si>
    <t>The Bentley Moose Jaw - 2022 - Carpet Cleaner</t>
  </si>
  <si>
    <t>P22-019570 - Line 1</t>
  </si>
  <si>
    <t>Repair active leaks causing building damage and hydronic heating loop issues via failed boiler and victaulic fittings.</t>
  </si>
  <si>
    <t>The Edgemont - 2022 - Various Boiler and Victaulic Leak Repairs</t>
  </si>
  <si>
    <t>P22-019616 - Line 1</t>
  </si>
  <si>
    <t>Urgent replacement of failed domestic hot water tank #2</t>
  </si>
  <si>
    <t>Inglewood - 2022 - Domestic Hot Water tank #2</t>
  </si>
  <si>
    <t>P22-019683 - Line 1</t>
  </si>
  <si>
    <t>PTAC units failed (no heat) and beyond economical repair. Require replacement for heating season of occupied suites (x3 units)</t>
  </si>
  <si>
    <t>The Bentley Regina - 2022 - PTAC Replacements (x3)</t>
  </si>
  <si>
    <t>LE3179 HCN-Revera Lessee (Lynwood) GP Inc</t>
  </si>
  <si>
    <t>REQ-2022-020252</t>
  </si>
  <si>
    <t>Jason Bourget</t>
  </si>
  <si>
    <t>REQ-2022-020253</t>
  </si>
  <si>
    <t>REQ-2022-020258</t>
  </si>
  <si>
    <t>P22-019547 - Line 2</t>
  </si>
  <si>
    <t>P22-019547 - Line 1</t>
  </si>
  <si>
    <t>P22-019601 - Line 1</t>
  </si>
  <si>
    <t>Suite 1-521 Reno Additional Scope</t>
  </si>
  <si>
    <t>P22-019601 - Line 2</t>
  </si>
  <si>
    <t>Suite 1-521 Reno</t>
  </si>
  <si>
    <t>P22-019909 - Line 1</t>
  </si>
  <si>
    <t>Suite 1004 Refresh, Suite 1019 Refresh, Suite 915  Refresh Reallocation of previous work to capital. Invoice 2702</t>
  </si>
  <si>
    <t>P22-019832 - Line 1</t>
  </si>
  <si>
    <t>Suite 614 Reno Blinds</t>
  </si>
  <si>
    <t>P22-019831 - Line 1</t>
  </si>
  <si>
    <t>Suite 614 Reno</t>
  </si>
  <si>
    <t>P22-020435 - Line 1</t>
  </si>
  <si>
    <t>Suite 412 Reno 4 @ $325 each Blinds</t>
  </si>
  <si>
    <t>P22-020434 - Line 1</t>
  </si>
  <si>
    <t>Suite 412 Reno</t>
  </si>
  <si>
    <t>P22-019534 - Line 1</t>
  </si>
  <si>
    <t>Suite 215 Refresh Paint Quote 59522</t>
  </si>
  <si>
    <t>P22-019830 - Line 1</t>
  </si>
  <si>
    <t>Suite 602 Reno Blinds</t>
  </si>
  <si>
    <t>P22-019829 - Line 1</t>
  </si>
  <si>
    <t>Suite 602 Reno</t>
  </si>
  <si>
    <t>P22-019572 - Line 2</t>
  </si>
  <si>
    <t>Suite 210 Reno Patch/paint, bathroom floor, towel holder, blinds, bathroom exhaust, ceiling tiles, shower hose and toilet.</t>
  </si>
  <si>
    <t>P22-019572 - Line 1</t>
  </si>
  <si>
    <t>P22-020437 - Line 1</t>
  </si>
  <si>
    <t>Suite 404 Reno Bar Fridge</t>
  </si>
  <si>
    <t>P22-020438 - Line 1</t>
  </si>
  <si>
    <t>Suite 404 Reno Blinds 3 @ $325</t>
  </si>
  <si>
    <t>P22-020437 - Line 2</t>
  </si>
  <si>
    <t>REQ-2022-020315</t>
  </si>
  <si>
    <t>P22-019638 - Line 1</t>
  </si>
  <si>
    <t>Intranet Implementation Consulting Services - MyRevera Migration to SP</t>
  </si>
  <si>
    <t>P22-019638 - Line 2</t>
  </si>
  <si>
    <t>Intranet Implementation Consulting Services - Migration Discovery</t>
  </si>
  <si>
    <t>P22-020044 - Line 1</t>
  </si>
  <si>
    <t>Replacement of 1 pedestriation foot bridge in central courtyard. As per attached quotation F 0921</t>
  </si>
  <si>
    <t>REQ-2022-020319</t>
  </si>
  <si>
    <t>P22-019605 - Line 1</t>
  </si>
  <si>
    <t>Dev-Heritage Consultant Fees</t>
  </si>
  <si>
    <t>P22-020146 - Line 1</t>
  </si>
  <si>
    <t>P22-020146 - Line 2</t>
  </si>
  <si>
    <t>Suite 425 Reno
Paint 2 coats, replace flooring and toilet. Repair bedroom ceiling and wall. Paint cupboards</t>
  </si>
  <si>
    <t>P22-020147 - Line 1</t>
  </si>
  <si>
    <t>Suite 229 Reno Paint 2 coats, replace flooring and toilet</t>
  </si>
  <si>
    <t>P22-020148 - Line 1</t>
  </si>
  <si>
    <t>Suite 113 Reno Paint 2 coats, replace flooring and toilet</t>
  </si>
  <si>
    <t>P22-019821 - Line 1</t>
  </si>
  <si>
    <t>Updated photography for website</t>
  </si>
  <si>
    <t>Hollyburn House - 2022 - Still Photography</t>
  </si>
  <si>
    <t>P22-020373 - Line 1</t>
  </si>
  <si>
    <t>Suite 504 (n) Reno Apt  - Move in Nov 01</t>
  </si>
  <si>
    <t>REQ-2022-020340</t>
  </si>
  <si>
    <t>P22-019703 - Line 1</t>
  </si>
  <si>
    <t>MMC REV535 - Hunt Club Manor Replacement Cameras</t>
  </si>
  <si>
    <t>REQ-2022-020349</t>
  </si>
  <si>
    <t>P22-019695 - Line 1</t>
  </si>
  <si>
    <t>Montfort - Patching Electrical Rooms</t>
  </si>
  <si>
    <t>P22-019772 - Line 2</t>
  </si>
  <si>
    <t>P22-019772 - Line 3</t>
  </si>
  <si>
    <t>Suite 317 Reno  Lease signed</t>
  </si>
  <si>
    <t>P22-019772 - Line 1</t>
  </si>
  <si>
    <t>P22-020471 - Line 1</t>
  </si>
  <si>
    <t>P22-020471 - Line 2</t>
  </si>
  <si>
    <t>Suite 501 Reno</t>
  </si>
  <si>
    <t>P22-019769 - Line 2</t>
  </si>
  <si>
    <t>Suite 231 Reno Flooring Only - Studios becoming scarce as most popular</t>
  </si>
  <si>
    <t>P22-019769 - Line 1</t>
  </si>
  <si>
    <t>Suite 231 Reno Additional Scope</t>
  </si>
  <si>
    <t>REQ-2022-020379</t>
  </si>
  <si>
    <t>REQ-2022-020380</t>
  </si>
  <si>
    <t>P22-019783 - Line 1</t>
  </si>
  <si>
    <t>Suite 314 Reno Additional Scope High Ceiling</t>
  </si>
  <si>
    <t>P22-019783 - Line 2</t>
  </si>
  <si>
    <t>Suite 314 Reno
Paint, Carpet</t>
  </si>
  <si>
    <t>REQ-2022-020381</t>
  </si>
  <si>
    <t>P22-019855 - Line 1</t>
  </si>
  <si>
    <t>Suite 431 Reno
Paint, Carpet</t>
  </si>
  <si>
    <t>REQ-2022-020382</t>
  </si>
  <si>
    <t>P22-019782 - Line 1</t>
  </si>
  <si>
    <t>Suite 320 Reno Additional Scope High Ceiling</t>
  </si>
  <si>
    <t>P22-019782 - Line 2</t>
  </si>
  <si>
    <t>Suite 320 Reno Paint, Carpet</t>
  </si>
  <si>
    <t>REQ-2022-020394</t>
  </si>
  <si>
    <t>REQ-2022-020396</t>
  </si>
  <si>
    <t>P22-020581 - Line 2</t>
  </si>
  <si>
    <t>Suite 361 Reno Standard Studio. (Internal Move)</t>
  </si>
  <si>
    <t>P22-020581 - Line 1</t>
  </si>
  <si>
    <t>P22-020582 - Line 1</t>
  </si>
  <si>
    <t>Suire 255 Reno</t>
  </si>
  <si>
    <t>P22-019757 - Line 1</t>
  </si>
  <si>
    <t>Suite 320 Refresh Paint 
Invoice #320-3944</t>
  </si>
  <si>
    <t>P22-019756 - Line 1</t>
  </si>
  <si>
    <t>Suite 203 Refresh Paint Finishes (partial)
To fill minor flaws on walls surfaces.
To apply two coats of finish paint on walls, base and trim throughout as per specs below.
*Ceilings and washroom to remain as-is
Paint Finishes in common areas - Storms Coming ES (walls), Pegasus SG (trim/doors), Storms Coming SG (Wash
Walls), Delicate White EG (Wash Ceiling), Pegasus SG (Wash trim)</t>
  </si>
  <si>
    <t>P22-019720 - Line 1</t>
  </si>
  <si>
    <t>Suite 126 Reno
Paint, Carpet, Flooring, Baseboards, Quarter Round, Cabinet</t>
  </si>
  <si>
    <t>P22-019715 - Line 1</t>
  </si>
  <si>
    <t>P22-019773 - Line 1</t>
  </si>
  <si>
    <t>Prince of Wales - 2022- laundry room - Replacing ductwork and booster fan from main laundry room to exterior. 
Current ductwork installed incorrectly.... causing back pressure high humidly and mold to grow on air supply diffuser's . More7 yrs Pics of diffusers attached</t>
  </si>
  <si>
    <t>P22-019748 - Line 1</t>
  </si>
  <si>
    <t>Suite 343 Reno Quote 61822, Paint, Carpet, Baseboards -  2 Bedroom Suite For Inventory</t>
  </si>
  <si>
    <t>REQ-2022-020465</t>
  </si>
  <si>
    <t>Shawn Phonechaleun</t>
  </si>
  <si>
    <t>P22-021756 - Line 1</t>
  </si>
  <si>
    <t>Senior Pricing Configuration for Implementation</t>
  </si>
  <si>
    <t>P22-019755 - Line 1</t>
  </si>
  <si>
    <t>Suite 125 Refresh Paint</t>
  </si>
  <si>
    <t>P22-019754 - Line 1</t>
  </si>
  <si>
    <t>P22-020503 - Line 1</t>
  </si>
  <si>
    <t>P22-020503 - Line 2</t>
  </si>
  <si>
    <t>Suite 212 Reno Replace kitchenette, flooring, shower, baseboards, paint, drywall repair,</t>
  </si>
  <si>
    <t>P22-019976 - Line 1</t>
  </si>
  <si>
    <t>DHW  Boiler pipe feed burst</t>
  </si>
  <si>
    <t>P22-019975 - Line 1</t>
  </si>
  <si>
    <t>P22-019828 - Line 1</t>
  </si>
  <si>
    <t>Replacement Blinds for suite 305, current units have failed, Non functioning
Resident unable to operate safely.</t>
  </si>
  <si>
    <t>The Dorchester-2022-Replacement Blinds Unit # 305</t>
  </si>
  <si>
    <t>P22-020461 - Line 1</t>
  </si>
  <si>
    <t>Suite 3012 Reno Carpet, Baseboards</t>
  </si>
  <si>
    <t>P22-020472 - Line 1</t>
  </si>
  <si>
    <t>Suite 1010 Reno Kitchen and Bathroom Flooring</t>
  </si>
  <si>
    <t>REQ-2022-020519</t>
  </si>
  <si>
    <t>Astrida Kalnins</t>
  </si>
  <si>
    <t>P22-020262 - Line 1</t>
  </si>
  <si>
    <t>Suite 438 Reno Quote</t>
  </si>
  <si>
    <t>Sarah McLinden</t>
  </si>
  <si>
    <t>P22-020655 - Line 1</t>
  </si>
  <si>
    <t>Suite 346 Reno  Old carpet has several stains and tares. Carpet needs to come out and new flooring put in
Scope Completed</t>
  </si>
  <si>
    <t>Nicole Markham</t>
  </si>
  <si>
    <t>P22-020557 - Line 1</t>
  </si>
  <si>
    <t>Suite 207 Reno Flooring replacement from carpet to vinyl. Carpet is old with several stains.</t>
  </si>
  <si>
    <t>REQ-2022-020530</t>
  </si>
  <si>
    <t>P22-019809 - Line 1</t>
  </si>
  <si>
    <t>Insight Quote 225591481
iPhone charging blocks</t>
  </si>
  <si>
    <t>REQ-2022-020531</t>
  </si>
  <si>
    <t>P22-019807 - Line 1</t>
  </si>
  <si>
    <t>Insight Quote 225594486
iPhone charging blocks
Prince of Wales</t>
  </si>
  <si>
    <t>P22-019926 - Line 1</t>
  </si>
  <si>
    <t>REQ-2022-020533</t>
  </si>
  <si>
    <t>P22-019808 - Line 1</t>
  </si>
  <si>
    <t>Insight Quote 225591491
Android charging blocks
Lynwood</t>
  </si>
  <si>
    <t>P22-020619 - Line 2</t>
  </si>
  <si>
    <t>Suite 3023 Reno Fridge</t>
  </si>
  <si>
    <t>P22-020619 - Line 3</t>
  </si>
  <si>
    <t>Suite 3023 Reno Cooktop</t>
  </si>
  <si>
    <t>P22-020619 - Line 1</t>
  </si>
  <si>
    <t>Suite 3023 Reno</t>
  </si>
  <si>
    <t>P22-019800 - Line 1</t>
  </si>
  <si>
    <t>Suite 109 Reno - New Model Suite</t>
  </si>
  <si>
    <t>P22-019927 - Line 1</t>
  </si>
  <si>
    <t>Suite 512 Reno
Paint, Carpet, Flooring</t>
  </si>
  <si>
    <t>P22-019925 - Line 1</t>
  </si>
  <si>
    <t>Suite 711 Reno</t>
  </si>
  <si>
    <t>REQ-2022-020546</t>
  </si>
  <si>
    <t>P22-020453 - Line 1</t>
  </si>
  <si>
    <t>The Annex - FFE Procurement Services</t>
  </si>
  <si>
    <t>P22-019812 - Line 1</t>
  </si>
  <si>
    <t>Suite 135 Refresh unit (paint + minor patching)</t>
  </si>
  <si>
    <t>REQ-2022-020550</t>
  </si>
  <si>
    <t>P22-020459 - Line 1</t>
  </si>
  <si>
    <t>The Kingsway FFE Procurement Services</t>
  </si>
  <si>
    <t>REQ-2022-020551</t>
  </si>
  <si>
    <t>P22-020416 - Line 1</t>
  </si>
  <si>
    <t>FFE Procurement Services</t>
  </si>
  <si>
    <t>P22-019789 - Line 1</t>
  </si>
  <si>
    <t>Suite 43 Reno URGENT - I have a move in on 10/28/2022. The room is in great condition, but washroom floor and countertop need to be replaced. Supplier is able to meet deadline but I need to submit PO ASAP.</t>
  </si>
  <si>
    <t>REQ-2022-020598</t>
  </si>
  <si>
    <t>REQ-2022-020611</t>
  </si>
  <si>
    <t>P22-019814 - Line 1</t>
  </si>
  <si>
    <t>Trip Charge - Base Rate	Trip Charge - Base Rate
Project Labor Rate	Labor Rate For Project Work Defined
	By Scope Of Work
Hardware	15U Wall Mount Cabinet - 23" Deep
	for Marketing storage room
Hardware	12U 12-18in deep wall mount
	bracket for housekeeping room
Hardware	24 Port Keystone Patch Panel Blank
Hardware	CAT6 slim cable - 1FT
Hardware	19in vented 1U Shelf
Hardware	CAT5e keystone couplers
Hardware	Misc Small parts - zip ties, velcro</t>
  </si>
  <si>
    <t>Rebecca Edwards</t>
  </si>
  <si>
    <t>P22-019841 - Line 1</t>
  </si>
  <si>
    <t>Suite 310 Reno Replace Carpet/Flooring
Scope Completed - Suite Leased</t>
  </si>
  <si>
    <t>Meadowlands - 2022 - In-Suite Renovations</t>
  </si>
  <si>
    <t>P22-019840 - Line 1</t>
  </si>
  <si>
    <t>Suite 119 Reno
Supply and install paint and flooring as per Revera spec</t>
  </si>
  <si>
    <t>P22-019934 - Line 1</t>
  </si>
  <si>
    <t>P22-019934 - Line 2</t>
  </si>
  <si>
    <t>Suite 127 Reno</t>
  </si>
  <si>
    <t>P22-020222 - Line 1</t>
  </si>
  <si>
    <t>Windsor - 2022- Heat pump - Replacement of pump in laundry room. More 10 yrs</t>
  </si>
  <si>
    <t>P22-020089 - Line 1</t>
  </si>
  <si>
    <t>Barrhaven - 2022- Kitchen Refresh - Apply coating over high traffic floor areas, replace light fixtures, patch ,painting doors , trim and ceiling, install 9 corner guards . More 10 yrs</t>
  </si>
  <si>
    <t>Barrhaven - 2022 - Kitchen, Dishpit Flooring &amp; Wall Coverings</t>
  </si>
  <si>
    <t>REQ-2022-020724</t>
  </si>
  <si>
    <t>The Williamsburg - 2022 - HVAC (Boiler/Heat Pump Repairs)</t>
  </si>
  <si>
    <t>P22-020322 - Line 1</t>
  </si>
  <si>
    <t>Suite 268 Reno Fridge</t>
  </si>
  <si>
    <t>P22-020322 - Line 3</t>
  </si>
  <si>
    <t>Suite 268 Reno Microwave</t>
  </si>
  <si>
    <t>P22-020322 - Line 4</t>
  </si>
  <si>
    <t>Suite 268 Reno</t>
  </si>
  <si>
    <t>P22-020322 - Line 2</t>
  </si>
  <si>
    <t>Suite 268 Reno Additional Scope</t>
  </si>
  <si>
    <t>P22-020323 - Line 1</t>
  </si>
  <si>
    <t>P22-020323 - Line 3</t>
  </si>
  <si>
    <t>P22-020323 - Line 4</t>
  </si>
  <si>
    <t>P22-020323 - Line 2</t>
  </si>
  <si>
    <t>P22-019965 - Line 1</t>
  </si>
  <si>
    <t>Suite 137 Reno Fridge</t>
  </si>
  <si>
    <t>P22-019965 - Line 3</t>
  </si>
  <si>
    <t>Suite 137 Reno Microwave</t>
  </si>
  <si>
    <t>P22-019965 - Line 4</t>
  </si>
  <si>
    <t>Suite 137 Reno</t>
  </si>
  <si>
    <t>P22-019965 - Line 2</t>
  </si>
  <si>
    <t>Suite 137 Reno Additional Scope</t>
  </si>
  <si>
    <t>P22-020181 - Line 1</t>
  </si>
  <si>
    <t>Changes to scope of work as required for tenant space build out of dentist office, i.e., fire doors, security, hvac, lighting.</t>
  </si>
  <si>
    <t>Green Falls Landing - 2022 - Dentist Office Build Out (Changes)</t>
  </si>
  <si>
    <t>P22-019963 - Line 1</t>
  </si>
  <si>
    <t>P22-019963 - Line 2</t>
  </si>
  <si>
    <t>Suite 335 Reno</t>
  </si>
  <si>
    <t>REQ-2022-020748</t>
  </si>
  <si>
    <t>REQ-2022-020765</t>
  </si>
  <si>
    <t>P22-020084 - Line 1</t>
  </si>
  <si>
    <t>DT2000/8GB
Kingston DataTraveler 2000 - USB flash drive - 8 GB</t>
  </si>
  <si>
    <t>REQ-2022-020766</t>
  </si>
  <si>
    <t>P22-020085 - Line 1</t>
  </si>
  <si>
    <t>Run 5 cables for 5 AP, sales office area, theatre,
Environmental director/culinary director, dining room and
install AP. 2 Techs @ 2 hour per cable
$95.00
+GST
20 $1,900.00
800FT PLENUM CABLE $0.49
+GST
800 $392.00
Travel x 2 techs $70.00
+GST
2 $140.00
patch cables, keystones, other installation parts $60.00
+GST
1 $60.00</t>
  </si>
  <si>
    <t>P22-020252 - Line 1</t>
  </si>
  <si>
    <t>Water ingress through foundation cracks. Basement office/s flood at times of heavy rain and higher water table levels. 
Site could only obtain 1 quote.
Oct 24th, Added replacement of site perimeter drain tile, found broken.</t>
  </si>
  <si>
    <t>P22-020180 - Line 1</t>
  </si>
  <si>
    <t>Urgent repairs required to vertical structural columns (x4) that are tilting away from foundation base. As per consultant design, excavate around concrete piles and rebuild with cross beam, pour and form foundation, install faux cladding, complete landscaping.</t>
  </si>
  <si>
    <t>Exterior Structure - Structural Reserves - Unbudgeted</t>
  </si>
  <si>
    <t>The Bentley Regina - 2022 - Structural Repairs (Vertical Columns)</t>
  </si>
  <si>
    <t>P22-020196 - Line 1</t>
  </si>
  <si>
    <t>Urgent replacement of failed windows. Hardware cannot be replaced, nor can window be repaired. Replacement required to close and seal.</t>
  </si>
  <si>
    <t>The Bentley Moose Jaw - 2022 - Window Replacements</t>
  </si>
  <si>
    <t>P22-020007 - Line 2</t>
  </si>
  <si>
    <t>P22-020007 - Line 3</t>
  </si>
  <si>
    <t>Suite 303 Reno Lease signed</t>
  </si>
  <si>
    <t>P22-020007 - Line 1</t>
  </si>
  <si>
    <t>P22-020321 - Line 1</t>
  </si>
  <si>
    <t>Suite 325 Reno Carpet for living room</t>
  </si>
  <si>
    <t>P22-020320 - Line 1</t>
  </si>
  <si>
    <t>Suite 202 Reno Paint, Flooring, Toilet, * vinyl plank upgrade in Living Room incentive for move in</t>
  </si>
  <si>
    <t>P22-020319 - Line 1</t>
  </si>
  <si>
    <t>Suite 311 Reno Fridge</t>
  </si>
  <si>
    <t>P22-020319 - Line 3</t>
  </si>
  <si>
    <t>Suite 311 Reno Full suite renovation 2 bd large</t>
  </si>
  <si>
    <t>P22-020319 - Line 2</t>
  </si>
  <si>
    <t>P22-020197 - Line 1</t>
  </si>
  <si>
    <t>Urgent replacement of failed domestic hot water heater serving kitchen. Tank has failed, unit is offline.</t>
  </si>
  <si>
    <t>The Bentley Moose Jaw - 2022 - DHW Heater (Kitchen)</t>
  </si>
  <si>
    <t>P22-020318 - Line 2</t>
  </si>
  <si>
    <t>P22-020318 - Line 3</t>
  </si>
  <si>
    <t>Suite 103 Reno  **with INCENTIVE sales vinyl plank upgrade in Living Room $1387.76</t>
  </si>
  <si>
    <t>P22-020318 - Line 1</t>
  </si>
  <si>
    <t>P22-020227 - Line 1</t>
  </si>
  <si>
    <t>Urgent replacement of failed hydronic heating coil and 3 way valve. Existing coil has failed/ruptured copper line(s) requiring temporary repairs followed by custom coil replacement.</t>
  </si>
  <si>
    <t>The Wellington - 2022 - Hydronic Heating Coil Replacement</t>
  </si>
  <si>
    <t>P22-020229 - Line 1</t>
  </si>
  <si>
    <t>Urgent repair of parkade ramp snow melt system. Requires repair to restore ramp heating function.</t>
  </si>
  <si>
    <t>The Heartland - 2022 - Parkade Ramp (Snow Melt Repair)</t>
  </si>
  <si>
    <t>P22-020195 - Line 1</t>
  </si>
  <si>
    <t>Replace failed carpet cleaner. Beyond economical repair.</t>
  </si>
  <si>
    <t>The Bentley Moose Jaw - 2022 - CARPET CLEANER</t>
  </si>
  <si>
    <t>P22-020174 - Line 1</t>
  </si>
  <si>
    <t>Pump P10 shaft seal has failed, leaking water, required repair to restore proper operation of recirculating pump.</t>
  </si>
  <si>
    <t>Green Falls Landing - 2022 - P10 Shaft Seal</t>
  </si>
  <si>
    <t>P22-020076 - Line 1</t>
  </si>
  <si>
    <t>Emergency and Rebuild costs following water loss in suite 331 caused by failed piping in ceiling space.</t>
  </si>
  <si>
    <t>McConachie Gardens - 2022 - Water Loss (suite 331)</t>
  </si>
  <si>
    <t>P22-020045 - Line 2</t>
  </si>
  <si>
    <t>Suite 301 Refresh Painting</t>
  </si>
  <si>
    <t>P22-020045 - Line 1</t>
  </si>
  <si>
    <t>Suite 301 Refresh Additional Scope Remove Call Box</t>
  </si>
  <si>
    <t>P22-020048 - Line 2</t>
  </si>
  <si>
    <t>Suite 228 Refresh Paint only</t>
  </si>
  <si>
    <t>P22-020048 - Line 1</t>
  </si>
  <si>
    <t>Suite 228 Refresh Additional Scope Remove Call Box</t>
  </si>
  <si>
    <t>P22-020049 - Line 2</t>
  </si>
  <si>
    <t>Suite 108 Refresh Paint only</t>
  </si>
  <si>
    <t>P22-020049 - Line 1</t>
  </si>
  <si>
    <t>Suite 108 Refresh Additional Scope Remove Call Box</t>
  </si>
  <si>
    <t>P22-020152 - Line 1</t>
  </si>
  <si>
    <t>Alta Vista -2022 - MUA pulley - Replace pulley. More 5 yrs</t>
  </si>
  <si>
    <t>Alta Vista -2022 - MUA pulley</t>
  </si>
  <si>
    <t>P22-020153 - Line 1</t>
  </si>
  <si>
    <t>Alta Vista -2022 - Trane 1 Pulley - Replace pulley assemble. More 5 yrs</t>
  </si>
  <si>
    <t>Alta Vista -2022 - Trane 1 Pulley</t>
  </si>
  <si>
    <t>P22-020151 - Line 1</t>
  </si>
  <si>
    <t>Alta Vista -2022 - Trane 2 Pulley - Replace pulley assemble. More 5 yrs</t>
  </si>
  <si>
    <t>Alta Vista -2022 - Trane 2 Pulley</t>
  </si>
  <si>
    <t>P22-020150 - Line 1</t>
  </si>
  <si>
    <t>Portobello - 2022- Suite 242 - Repair drywall at exterior window location and paint walls. More 5 yrs</t>
  </si>
  <si>
    <t>Portobello - 2022- Suite 242</t>
  </si>
  <si>
    <t>P22-020154 - Line 1</t>
  </si>
  <si>
    <t>Alta Vista - 2022- Combustion Motor - Replace motor . More10 yrs</t>
  </si>
  <si>
    <t>Alta Vista - 2022- Combustion Motor</t>
  </si>
  <si>
    <t>P22-020114 - Line 1</t>
  </si>
  <si>
    <t>Westwood - 2022- Exterior entrance Door- Replace weatherstripping. More10 yrs</t>
  </si>
  <si>
    <t>Westwood - 2022- Exterior entrance Door</t>
  </si>
  <si>
    <t>P22-020061 - Line 1</t>
  </si>
  <si>
    <t>Westwood - 2022- BAS Investigation - This pertains to the BAS PRJ   P22-014764 BAS Upgrade. Carmichael had to be brought in replace failed parts. More 10 yrs</t>
  </si>
  <si>
    <t>Westwood - 2022- BAS Investigation</t>
  </si>
  <si>
    <t>P22-020113 - Line 1</t>
  </si>
  <si>
    <t>20003 - repair concrete tto remove trip hazards</t>
  </si>
  <si>
    <t>Building - Exterior Structure</t>
  </si>
  <si>
    <t>McConachie Gardnes - 2022 - Walkways</t>
  </si>
  <si>
    <t>P22-020223 - Line 1</t>
  </si>
  <si>
    <t>Replacement of fire door as required by the fire department.</t>
  </si>
  <si>
    <t>The Village Seniors - 2022 - Fire Door Replacement</t>
  </si>
  <si>
    <t>P22-020297 - Line 1</t>
  </si>
  <si>
    <t>Deficiencies corrections on the following fire/life safety systems:
&gt;Emergency lighting
&gt;Sprinkler
&gt;Fire Extinguishers</t>
  </si>
  <si>
    <t>Humber Valley Terrace - 2022 - Fire Deficiencies</t>
  </si>
  <si>
    <t>P22-020317 - Line 2</t>
  </si>
  <si>
    <t>Suite 507 Reno Paint and Flooring</t>
  </si>
  <si>
    <t>P22-020317 - Line 1</t>
  </si>
  <si>
    <t>Suite 507 Reno Additional Scope</t>
  </si>
  <si>
    <t>P22-020284 - Line 1</t>
  </si>
  <si>
    <t>To replace the current 20 year old failed and obsolete BAS Spyder Controller. The system is down until this unit can be replaced.</t>
  </si>
  <si>
    <t>Glynnwood - 2022 - BAS (Spyder Controller)</t>
  </si>
  <si>
    <t>P22-020241 - Line 1</t>
  </si>
  <si>
    <t>To replace the current failed 25 year old water softener system. This system is now obsolete where parts are not available anymore. Must replace.</t>
  </si>
  <si>
    <t>Glynnwood - 2022 - Plumbing (Water Softener)</t>
  </si>
  <si>
    <t>P22-020242 - Line 1</t>
  </si>
  <si>
    <t>To clear the home of the 2022 Annual Fire Inspection deficiencies.</t>
  </si>
  <si>
    <t>The Beechwood - 2022 - Fire Deficiencies (Annual)</t>
  </si>
  <si>
    <t>P22-020149 - Line 1</t>
  </si>
  <si>
    <t>To replace the current failed 20 year old boiler burners in the domestic hot water boiler. Unit is down.</t>
  </si>
  <si>
    <t>Appleby Place - 2022 - HVAC (Boiler Burners)</t>
  </si>
  <si>
    <t>P22-020156 - Line 1</t>
  </si>
  <si>
    <t>To replace the current failed 20 year old recirc pump on domestic hot water boiler #2 (DHW-2 Boiler). Currently down.</t>
  </si>
  <si>
    <t>Appleby Place - 2022 - HVAC (Recirc Pump)</t>
  </si>
  <si>
    <t>P22-020128 - Line 1</t>
  </si>
  <si>
    <t>To have Winmar repair the ceilings and walls of Rm 522 now that Flynn has completed the roof repairs under Flynn PO# P22-018494.</t>
  </si>
  <si>
    <t>Windermere - 2022 - Roof Leak (Drywall Repairs)</t>
  </si>
  <si>
    <t>P22-020134 - Line 1</t>
  </si>
  <si>
    <t>To replace six (6) failed 15 year old PTACs. No heat.</t>
  </si>
  <si>
    <t>Briarfield Gardens - 2022 - HVAC (6 PTACs)</t>
  </si>
  <si>
    <t>P22-020155 - Line 1</t>
  </si>
  <si>
    <t>Suite 436 Refresh Replace vanity Door/drawers</t>
  </si>
  <si>
    <t>REQ-2022-020857</t>
  </si>
  <si>
    <t>P22-020316 - Line 2</t>
  </si>
  <si>
    <t>Suite 225 Reno Entire Suite Renovation with *Incentive upgrade vinyl plank living room</t>
  </si>
  <si>
    <t>P22-020316 - Line 1</t>
  </si>
  <si>
    <t>P22-020349 - Line 1</t>
  </si>
  <si>
    <t>Suite 225 Refresh
Paint</t>
  </si>
  <si>
    <t>P22-020352 - Line 1</t>
  </si>
  <si>
    <t>P22-020351 - Line 1</t>
  </si>
  <si>
    <t>P22-020350 - Line 2</t>
  </si>
  <si>
    <t>Suite 106 Reno Microwave</t>
  </si>
  <si>
    <t>P22-020350 - Line 1</t>
  </si>
  <si>
    <t>P22-020388 - Line 10</t>
  </si>
  <si>
    <t>Suite 1705 Reno Basic Reno for 10 single Bedroom Suite (Approval by VP)</t>
  </si>
  <si>
    <t>P22-020388 - Line 1</t>
  </si>
  <si>
    <t>Suite 301 Reno Basic Reno for 10 single Bedroom Suite (Approval by VP)</t>
  </si>
  <si>
    <t>P22-020388 - Line 2</t>
  </si>
  <si>
    <t>Suite 810 Reno Basic Reno for 10 single Bedroom Suite (Approval by VP)</t>
  </si>
  <si>
    <t>P22-020388 - Line 3</t>
  </si>
  <si>
    <t>Suite 1001 Reno Basic Reno for 10 single Bedroom Suite (Approval by VP)</t>
  </si>
  <si>
    <t>P22-020388 - Line 4</t>
  </si>
  <si>
    <t>Suite 1110 Reno Basic Reno for 10 single Bedroom Suite (Approval by VP)</t>
  </si>
  <si>
    <t>P22-020388 - Line 5</t>
  </si>
  <si>
    <t>Suite 1310 Reno Basic Reno for 10 single Bedroom Suite (Approval by VP)</t>
  </si>
  <si>
    <t>P22-020388 - Line 6</t>
  </si>
  <si>
    <t>Suite 1505 Reno Basic Reno for 10 single Bedroom Suite (Approval by VP)</t>
  </si>
  <si>
    <t>P22-020388 - Line 7</t>
  </si>
  <si>
    <t>Suite 1601 Reno Basic Reno for 10 single Bedroom Suite (Approval by VP)</t>
  </si>
  <si>
    <t>P22-020388 - Line 8</t>
  </si>
  <si>
    <t>Suite 1906 Reno Basic Reno for 10 single Bedroom Suite (Approval by VP)</t>
  </si>
  <si>
    <t>P22-020388 - Line 9</t>
  </si>
  <si>
    <t>Suite 2006 Reno Basic Reno for 10 single Bedroom Suite (Approval by VP)</t>
  </si>
  <si>
    <t>P22-020642 - Line 1</t>
  </si>
  <si>
    <t>To replace the current failed 10+ year old convection oven with new. The oven has been "red tagged" out because it has a broken heat exchanger. A replacement exchanger was almost the cost of a new unit.</t>
  </si>
  <si>
    <t>Maplecrest - 2022 - Convection Oven</t>
  </si>
  <si>
    <t>P22-020315 - Line 1</t>
  </si>
  <si>
    <t>P22-020315 - Line 2</t>
  </si>
  <si>
    <t>P22-020602 - Line 1</t>
  </si>
  <si>
    <t>Upgrade to HVAC Duct Systems on A and C Wings: RE: New Safety Rail on top of two (2) existing Mechanical Penthouse - Supply and install new free standing Guardrail system by Kee Safety.</t>
  </si>
  <si>
    <t>REQ-2022-020933</t>
  </si>
  <si>
    <t>Tara Singh</t>
  </si>
  <si>
    <t>P22-020392 - Line 1</t>
  </si>
  <si>
    <t>Supply materials and labour to clean current manhole located in courtyard behind building.</t>
  </si>
  <si>
    <t>Humber Valley Terrace - 2022 - Underground Sanitary Manhole Cleaning</t>
  </si>
  <si>
    <t>P22-020338 - Line 1</t>
  </si>
  <si>
    <t>Inclusions of Quote:
To upgrade plumbing rough-in in existing location for one sink, one Lavatory basin, one water closet
To delete existing lines for one lavatory basin, one water closet
Work to be from floor to ceiling in accessible area
All drains, wastes and vents to be of System15 PVCDWV pipe and fittings above grade
All water lines to be of Copper Pipe and fittings 
Insulation of pipes
Firestopping
All tests as per code
Exclusions of Quote (available upon request):
Permits 
Cutting of cabinets &amp; countertops
Backing for support of wall hung fixtures or cabinets by others
To install fixtures (fixtures by others)</t>
  </si>
  <si>
    <t>Oak Terrace - 2022 - Plumbing Rough-In at Existing Location Upgrade</t>
  </si>
  <si>
    <t>P22-020383 - Line 1</t>
  </si>
  <si>
    <t>Suite 333 Refresh Paint only - internal transfer from Don Mills Apts. asap</t>
  </si>
  <si>
    <t>P22-020376 - Line 2</t>
  </si>
  <si>
    <t>Suite 129 Reno Suite to be ready mid November  - prime suite located on 1st floor - 2 in inventory - these are the most popular of our suites at DWP</t>
  </si>
  <si>
    <t>P22-020376 - Line 1</t>
  </si>
  <si>
    <t>Suite 129 Reno Additional Scope</t>
  </si>
  <si>
    <t>P22-020375 - Line 1</t>
  </si>
  <si>
    <t>Suite 203 (s) Apt Reno   Full renovation - potential deposit for this apartment -</t>
  </si>
  <si>
    <t>P22-020374 - Line 1</t>
  </si>
  <si>
    <t>Suite 106 (n) Apt  Paint only</t>
  </si>
  <si>
    <t>REQ-2022-021036</t>
  </si>
  <si>
    <t>P22-021135 - Line 1</t>
  </si>
  <si>
    <t>The Beechwood - Repair for illuminated directional sign</t>
  </si>
  <si>
    <t>P22-020357 - Line 1</t>
  </si>
  <si>
    <t>Suite 2-404 Refresh Paint. Toilet</t>
  </si>
  <si>
    <t>P22-020362 - Line 1</t>
  </si>
  <si>
    <t>Suite 2-407 Refresh Paint</t>
  </si>
  <si>
    <t>P22-020358 - Line 1</t>
  </si>
  <si>
    <t>Suite 2-507 Refresh Paint</t>
  </si>
  <si>
    <t>P22-020359 - Line 1</t>
  </si>
  <si>
    <t>Suite 2-803 Refresh Additional Scope</t>
  </si>
  <si>
    <t>P22-020359 - Line 2</t>
  </si>
  <si>
    <t>Suite 2-803 Refresh Paint</t>
  </si>
  <si>
    <t>P22-020360 - Line 1</t>
  </si>
  <si>
    <t>Suite 2-804 Refresh Additional Scope</t>
  </si>
  <si>
    <t>P22-020360 - Line 2</t>
  </si>
  <si>
    <t>Suite 2-804 Refresh Paint</t>
  </si>
  <si>
    <t>P22-020361 - Line 1</t>
  </si>
  <si>
    <t>Suite 2-815 Refresh Additional Scope</t>
  </si>
  <si>
    <t>P22-020361 - Line 2</t>
  </si>
  <si>
    <t>Suite 2-815 Refresh Paint</t>
  </si>
  <si>
    <t>P22-020534 - Line 1</t>
  </si>
  <si>
    <t>Suite 410 Reno Install a tub cut out for resident needs</t>
  </si>
  <si>
    <t>Lynwood Park - 2022 - In-Suite Renovations</t>
  </si>
  <si>
    <t>LE3082 HCN-Revera Lessee (Lynwood) LP</t>
  </si>
  <si>
    <t>REQ-2022-021045</t>
  </si>
  <si>
    <t>P22-020625 - Line 1</t>
  </si>
  <si>
    <t>Suite 302-04 Reno Install a tub cut out for resident needs</t>
  </si>
  <si>
    <t>P22-020445 - Line 1</t>
  </si>
  <si>
    <t>Suite T410 Reno Additional Scope</t>
  </si>
  <si>
    <t>P22-020445 - Line 2</t>
  </si>
  <si>
    <t>Suite T410 Reno Bathroom renovation for leased apartment.</t>
  </si>
  <si>
    <t>P22-020934 - Line 1</t>
  </si>
  <si>
    <t>Heated Cambro Cart (2nd Unit Requested)</t>
  </si>
  <si>
    <t>P22-021039 - Line 2</t>
  </si>
  <si>
    <t>Suite 603 Apt  Reno
Remove, Dispose &amp; Install Bedroom &amp; Living area Carpet, Entrance/Kitchen Flooring and Bathroom Flooring
Supply &amp; Install Threshold/Transition Strip
Two Coats of Paint the entire unit including ceiling
Supply &amp; Install Baseboards
Supply and Install Door Trim</t>
  </si>
  <si>
    <t>P22-021039 - Line 1</t>
  </si>
  <si>
    <t>Suite 603 Apt Reno Additional Scope:
Over 9ft Ceilings
Floor Sealer
Cleaning
Prime Whole Suite</t>
  </si>
  <si>
    <t>P22-021036 - Line 1</t>
  </si>
  <si>
    <t>PRV replacement for the hot water storage tanks that as per FM Global Inspection.</t>
  </si>
  <si>
    <t>Brierwood Gardens - 2022 - PRV Replacement for The Hot Water Storage Tanks</t>
  </si>
  <si>
    <t>P22-020643 - Line 1</t>
  </si>
  <si>
    <t>‐ Install new LED retrofit lamp in the parking lot lamp post. Quantity 8 
‐ Replace wall packs with new LED wall Packs on a uniform pattern. Quantity 21 
‐ Replace man door lights with small LED wall packs. Quantity 5 
‐ Replace front entry column lights with new LED adjustable down lights. Quantity 2</t>
  </si>
  <si>
    <t>Carlingview Manor - 2022 -- Outside Lighting Repairs</t>
  </si>
  <si>
    <t>P22-021037 - Line 1</t>
  </si>
  <si>
    <t>Came to the home to complete emergency repairs and clean up as requested from burst water line in wall of Unit 410.</t>
  </si>
  <si>
    <t>Brierwood Gardens - 2022 - Burst Water Line in Wall of Unit 410 Emergency Repairs</t>
  </si>
  <si>
    <t>P22-020765 - Line 1</t>
  </si>
  <si>
    <t>Riverside Place - New Toaster</t>
  </si>
  <si>
    <t>Riverside Place - 2022 - Toaster</t>
  </si>
  <si>
    <t>P22-020937 - Line 1</t>
  </si>
  <si>
    <t>The Kensington Oakville - Front Entrance Canopy</t>
  </si>
  <si>
    <t>P22-021447 - Line 1</t>
  </si>
  <si>
    <t>window coverings for resident units</t>
  </si>
  <si>
    <t>The Annex - 2022 - Resident Suite Window Coverings x15</t>
  </si>
  <si>
    <t>P22-020550 - Line 1</t>
  </si>
  <si>
    <t>P22-020550 - Line 2</t>
  </si>
  <si>
    <t>REQ-2022-021154</t>
  </si>
  <si>
    <t>Bay Ridges - 2022 - Oven Replacement in Main Kitchen</t>
  </si>
  <si>
    <t>P22-020465 - Line 1</t>
  </si>
  <si>
    <t>Repair To Robot Coupe Blixer 3 Series.</t>
  </si>
  <si>
    <t>Kilean Lodge - 2022 - Robot Coupe Blixer</t>
  </si>
  <si>
    <t>P22-020451 - Line 1</t>
  </si>
  <si>
    <t>Independant review of contract and proposed upgrade by Elevator 1.</t>
  </si>
  <si>
    <t>Oak Terrace - 2022 - Elevator UPS Upgrade</t>
  </si>
  <si>
    <t>REQ-2022-021166</t>
  </si>
  <si>
    <t>P22-020454 - Line 1</t>
  </si>
  <si>
    <t>Unity Quote UTS3248854
Lynwood Rack</t>
  </si>
  <si>
    <t>REQ-2022-021175</t>
  </si>
  <si>
    <t>P22-020499 - Line 1</t>
  </si>
  <si>
    <t>Unity Quote S324864
Appleby Place PBX Equipment</t>
  </si>
  <si>
    <t>REQ-2022-021177</t>
  </si>
  <si>
    <t>P22-020498 - Line 1</t>
  </si>
  <si>
    <t>Unity quote S324865
Crofton Manor PBX Equipment</t>
  </si>
  <si>
    <t>REQ-2022-021178</t>
  </si>
  <si>
    <t>P22-020497 - Line 1</t>
  </si>
  <si>
    <t>Unity Quote S324866
Forest Hill PBX Equipment</t>
  </si>
  <si>
    <t>REQ-2022-021179</t>
  </si>
  <si>
    <t>P22-020496 - Line 1</t>
  </si>
  <si>
    <t>Unity Quote S324867
Glynnwood PBX upgrade equipment</t>
  </si>
  <si>
    <t>REQ-2022-021180</t>
  </si>
  <si>
    <t>P22-020495 - Line 1</t>
  </si>
  <si>
    <t>Unity Quote S324868
Hollyburn House PBX Equipment</t>
  </si>
  <si>
    <t>REQ-2022-021181</t>
  </si>
  <si>
    <t>P22-020494 - Line 1</t>
  </si>
  <si>
    <t>Unity Quote S324869
King Gardens PBX Equipment</t>
  </si>
  <si>
    <t>P22-020641 - Line 1</t>
  </si>
  <si>
    <t>Installed only Revera supplied pump and supplied a new pump to keep on the shelf in the event of an emergency.</t>
  </si>
  <si>
    <t>Sumac Lodge - 2022 - Sewage Pump Replacement</t>
  </si>
  <si>
    <t>REQ-2022-021183</t>
  </si>
  <si>
    <t>P22-020493 - Line 1</t>
  </si>
  <si>
    <t>Unity Quote S324870
Kingsway PBX Equipment</t>
  </si>
  <si>
    <t>REQ-2022-021184</t>
  </si>
  <si>
    <t>P22-020492 - Line 1</t>
  </si>
  <si>
    <t>Unity Quote s324871
Parkwood Manor PBX equipment</t>
  </si>
  <si>
    <t>REQ-2022-021185</t>
  </si>
  <si>
    <t>P22-020491 - Line 1</t>
  </si>
  <si>
    <t>Unity Quote s324872
Riverbend AB PBX Equipment</t>
  </si>
  <si>
    <t>REQ-2022-021186</t>
  </si>
  <si>
    <t>P22-020490 - Line 1</t>
  </si>
  <si>
    <t>Unity Quote s324873
Scenic Acres PBX Equipment</t>
  </si>
  <si>
    <t>REQ-2022-021187</t>
  </si>
  <si>
    <t>P22-020489 - Line 1</t>
  </si>
  <si>
    <t>Unity Quote s324874
The Annex PBX Equipment</t>
  </si>
  <si>
    <t>REQ-2022-021188</t>
  </si>
  <si>
    <t>P22-020488 - Line 1</t>
  </si>
  <si>
    <t>Unity quote s324875
The Claremont PBX Equipment</t>
  </si>
  <si>
    <t>P22-020587 - Line 1</t>
  </si>
  <si>
    <t>Suite 207 Reno . Paint, wall, trim, closets and floor removal
Last reno 5 + years ago.</t>
  </si>
  <si>
    <t>REQ-2022-021200</t>
  </si>
  <si>
    <t>P22-020487 - Line 1</t>
  </si>
  <si>
    <t>Unity Quote s324876
The Edgemont PBX Equipment</t>
  </si>
  <si>
    <t>REQ-2022-021201</t>
  </si>
  <si>
    <t>P22-020486 - Line 1</t>
  </si>
  <si>
    <t>Unity Quote s324877
The Kensington PBX equipment</t>
  </si>
  <si>
    <t>REQ-2022-021202</t>
  </si>
  <si>
    <t>P22-020484 - Line 1</t>
  </si>
  <si>
    <t>Unity quote s324878
The Wellington PBX Equipment</t>
  </si>
  <si>
    <t>REQ-2022-021204</t>
  </si>
  <si>
    <t>P22-020483 - Line 1</t>
  </si>
  <si>
    <t>Unity quote s324878
Parkwood Court PBX Equipment</t>
  </si>
  <si>
    <t>REQ-2022-021206</t>
  </si>
  <si>
    <t>P22-020482 - Line 1</t>
  </si>
  <si>
    <t>Unity quote s324880
Parkwood Place PBX equipment</t>
  </si>
  <si>
    <t>REQ-2022-021208</t>
  </si>
  <si>
    <t>P22-020481 - Line 1</t>
  </si>
  <si>
    <t>Unity quote s324881
Portsmouth PBX equipment</t>
  </si>
  <si>
    <t>REQ-2022-021209</t>
  </si>
  <si>
    <t>P22-020455 - Line 1</t>
  </si>
  <si>
    <t>Unity Quote s324882
Birkdale PBX Equipment</t>
  </si>
  <si>
    <t>REQ-2022-021211</t>
  </si>
  <si>
    <t>P22-020480 - Line 1</t>
  </si>
  <si>
    <t>Unity quote s324883
Leaside PBX equipment</t>
  </si>
  <si>
    <t>REQ-2022-021216</t>
  </si>
  <si>
    <t>P22-020456 - Line 1</t>
  </si>
  <si>
    <t>Unity quote s324884
Renaissance PBX Equipment</t>
  </si>
  <si>
    <t>REQ-2022-021221</t>
  </si>
  <si>
    <t>P22-020479 - Line 1</t>
  </si>
  <si>
    <t>Unity quote s324885
Fleetwood PBX equipment</t>
  </si>
  <si>
    <t>REQ-2022-021222</t>
  </si>
  <si>
    <t>P22-020478 - Line 1</t>
  </si>
  <si>
    <t>Unity quote s324886
The Beechwood PBX equipment</t>
  </si>
  <si>
    <t>REQ-2022-021224</t>
  </si>
  <si>
    <t>P22-020477 - Line 1</t>
  </si>
  <si>
    <t>Unity quote s324887
Williamsburg PBX equipment</t>
  </si>
  <si>
    <t>REQ-2022-021226</t>
  </si>
  <si>
    <t>P22-020476 - Line 1</t>
  </si>
  <si>
    <t>Unity quote s324888
Waverley Rosewood PBX Equipment</t>
  </si>
  <si>
    <t>REQ-2022-021227</t>
  </si>
  <si>
    <t>P22-020475 - Line 1</t>
  </si>
  <si>
    <t>Unity Quote s324889
Windermere on the Mount PBX equipment</t>
  </si>
  <si>
    <t>REQ-2022-021228</t>
  </si>
  <si>
    <t>P22-020474 - Line 1</t>
  </si>
  <si>
    <t>Unity quote s324890
The Renoir PBX Equipment</t>
  </si>
  <si>
    <t>REQ-2022-021229</t>
  </si>
  <si>
    <t>P22-020457 - Line 1</t>
  </si>
  <si>
    <t>Unity quote s324891
Evergreen PBX equipment</t>
  </si>
  <si>
    <t>P22-020626 - Line 1</t>
  </si>
  <si>
    <t>Hunt Club -2022 - Dining room Doors - Replace double door frame. More 10 yrs</t>
  </si>
  <si>
    <t>Hunt Club -2022 - Dining room Doors</t>
  </si>
  <si>
    <t>P22-020623 - Line 1</t>
  </si>
  <si>
    <t>Portobello - 2022- Corridor carpet - Repair 39 areas of carpet in corridor throughout with a band strip of accent carpet  ..Tripping hazards . More 10 yrs</t>
  </si>
  <si>
    <t>Portobello - 2022- Corridor carpet</t>
  </si>
  <si>
    <t>P22-020624 - Line 1</t>
  </si>
  <si>
    <t>Edinburgh - 2022- MUA pilot Assembly - Replace pilot assembly. More 10 yrs</t>
  </si>
  <si>
    <t>Edinburgh - 2022- MUA pilot Assembly</t>
  </si>
  <si>
    <t>P22-020627 - Line 1</t>
  </si>
  <si>
    <t>Prince of Wales - 2022- Suite 335 P-tac - Replace Igniter . More 5 yrs</t>
  </si>
  <si>
    <t>Prince of Wales - 2022- Suite 335 P-tac</t>
  </si>
  <si>
    <t>P22-020549 - Line 1</t>
  </si>
  <si>
    <t>Suite 231 Reno Paint 2 coats, Install new toilet and blinds throughout</t>
  </si>
  <si>
    <t>P22-021040 - Line 1</t>
  </si>
  <si>
    <t>Proposal to return to the home to complete restoration repairs from burst water line in wall of Unit 410.</t>
  </si>
  <si>
    <t>Brierwood Gardens - 2022 - Burst Water Line in Wall of Unit 410 Restoration Work</t>
  </si>
  <si>
    <t>REQ-2022-021290</t>
  </si>
  <si>
    <t>P22-020816 - Line 1</t>
  </si>
  <si>
    <t>Montfort - 2022 - Walkways - Localized concrete slab foundation repairs and column recladding. More 10 yrs</t>
  </si>
  <si>
    <t>Montfort - 2022 - Walkways</t>
  </si>
  <si>
    <t>P22-020722 - Line 1</t>
  </si>
  <si>
    <t>P22-020813 - Line 1</t>
  </si>
  <si>
    <t>Suite 2-615 Reno Additional Scope</t>
  </si>
  <si>
    <t>P22-020813 - Line 2</t>
  </si>
  <si>
    <t>Suite 2-615 Reno</t>
  </si>
  <si>
    <t>P22-020812 - Line 1</t>
  </si>
  <si>
    <t>Suite 2-409 Refresh Additional Scope</t>
  </si>
  <si>
    <t>P22-020812 - Line 2</t>
  </si>
  <si>
    <t>Suite 2-409 Refresh</t>
  </si>
  <si>
    <t>REQ-2022-021342</t>
  </si>
  <si>
    <t>P22-020598 - Line 1</t>
  </si>
  <si>
    <t>Unity Quote UTS324808
Lynwood Power bars for TELCO install</t>
  </si>
  <si>
    <t>P22-020818 - Line 2</t>
  </si>
  <si>
    <t>Suite 405 Refresh Paint</t>
  </si>
  <si>
    <t>P22-020818 - Line 1</t>
  </si>
  <si>
    <t>Suite 405 Refresh Additional Scope</t>
  </si>
  <si>
    <t>P22-020819 - Line 2</t>
  </si>
  <si>
    <t>P22-020819 - Line 1</t>
  </si>
  <si>
    <t>Suite 230 Refresh Additional Scope</t>
  </si>
  <si>
    <t>REQ-2022-021363</t>
  </si>
  <si>
    <t>P22-021110 - Line 2</t>
  </si>
  <si>
    <t>Suite 211 Reno 
Paint, Flooring, Quarter Round</t>
  </si>
  <si>
    <t>P22-021110 - Line 1</t>
  </si>
  <si>
    <t>Suite 211 Reno Additional Scope High Ceiling</t>
  </si>
  <si>
    <t>P22-020723 - Line 2</t>
  </si>
  <si>
    <t>Suite 425 Reno Valley Stream Paint &amp; Flooring 
Suite is rented.</t>
  </si>
  <si>
    <t>P22-020723 - Line 1</t>
  </si>
  <si>
    <t>REQ-2022-021365</t>
  </si>
  <si>
    <t>P22-021111 - Line 2</t>
  </si>
  <si>
    <t>Suite 433 Reno
Paint, Carpet</t>
  </si>
  <si>
    <t>P22-021111 - Line 1</t>
  </si>
  <si>
    <t>Suite 433 Reno
High Ceiling</t>
  </si>
  <si>
    <t>P22-020932 - Line 1</t>
  </si>
  <si>
    <t>To replace the 15 year old six (6) failed isolation valves on the Kitchen MUA unit so that service can be performed. These valves need to shut off all water lines so the unit can be opened up for work.</t>
  </si>
  <si>
    <t>The Kensington Oakville - 2022 - HVAC (Kitchen MUA)</t>
  </si>
  <si>
    <t>REQ-2022-021369</t>
  </si>
  <si>
    <t>P22-021112 - Line 2</t>
  </si>
  <si>
    <t>Suite 505 Reno
Paint, Carpet</t>
  </si>
  <si>
    <t>P22-021112 - Line 1</t>
  </si>
  <si>
    <t>Suite 505 Reno Additional Scope High Ceiling</t>
  </si>
  <si>
    <t>REQ-2022-021371</t>
  </si>
  <si>
    <t>The Kensington Oakville - 2022 - Fire Deficiencies (2022 Annual)</t>
  </si>
  <si>
    <t>P22-020915 - Line 1</t>
  </si>
  <si>
    <t>To replace the current failed 20 year old back flow preventer serving the make up water in the penthouse mechanical room. Too old to repair because we can't find parts.</t>
  </si>
  <si>
    <t>The Kensington Oakville - 2022 - Plumbing (Backflow Preventor)</t>
  </si>
  <si>
    <t>P22-020916 - Line 1</t>
  </si>
  <si>
    <t>To replace the current failed 20 year old recirc pump.</t>
  </si>
  <si>
    <t>The Kensington Oakville - 2022 - Plumbing (Recirc Pump)</t>
  </si>
  <si>
    <t>P22-020917 - Line 1</t>
  </si>
  <si>
    <t>To replace the current failed 20 year old VFD on MUA-1. The unit is down until we replace the parts.</t>
  </si>
  <si>
    <t>The Kensington Oakville - 2022 - HVAC (MUA-1 VFD)</t>
  </si>
  <si>
    <t>P22-020913 - Line 1</t>
  </si>
  <si>
    <t>To replace the current failed resident room exhaust fans.</t>
  </si>
  <si>
    <t>The Kensington Oakville - 2022 - Electrical (Resident Exhaust Fans)</t>
  </si>
  <si>
    <t>P22-020918 - Line 1</t>
  </si>
  <si>
    <t>To replace the current 8 Fire Exit Signs with new as per the fire dept "order". Attached.</t>
  </si>
  <si>
    <t>The Kensington Oakville - 2022 - Fire Exit Signs</t>
  </si>
  <si>
    <t>P22-020933 - Line 1</t>
  </si>
  <si>
    <t>To replace the current failed 20 year old parts on Heating Boiler RBI B-2. This boiler is down until the parts are replaced. This is putting undo pressure on heating boiler B-1.</t>
  </si>
  <si>
    <t>The Kensington Oakville - 2022 - Boiler (RBI B-2)</t>
  </si>
  <si>
    <t>P22-020837 - Line 1</t>
  </si>
  <si>
    <t>To replace the 15 year old faulty pump on the RBI Hot Water Boiler. This unit is down until the pump can be replaced. This puts undo pressure on the only other hot water boiler.</t>
  </si>
  <si>
    <t>Bough Beeches - 2022 - HVAC (RBI Boiler)</t>
  </si>
  <si>
    <t>P22-020811 - Line 1</t>
  </si>
  <si>
    <t>To replace the blower motor in the 2nd floor corridor fan coil unit. No heat until replaced.</t>
  </si>
  <si>
    <t>Appleby Place - 2022 - HVAC (2nd Floor Fan Coil)</t>
  </si>
  <si>
    <t>P22-020809 - Line 1</t>
  </si>
  <si>
    <t>To replace the failed heating actuators on the fan coil units in room 106 and the dining room. No heat.</t>
  </si>
  <si>
    <t>Appleby Place - 2022 - HVAC (Fan Coil Units)</t>
  </si>
  <si>
    <t>P22-020810 - Line 1</t>
  </si>
  <si>
    <t>To replace the current failed 20 year old Walk In Cooler coil. The fridge is down and not holding the cold temps.</t>
  </si>
  <si>
    <t>Appleby Place - 2022 - Kitchen (Walk In Cooler)</t>
  </si>
  <si>
    <t>P22-020864 - Line 1</t>
  </si>
  <si>
    <t>To have the chemical company come to the home to add a Legionella Chemical into the water system because of a suspected outbreak of Legionnaires.</t>
  </si>
  <si>
    <t>Glynnwood - 2022 - Plumbing (Legionella Chemical)</t>
  </si>
  <si>
    <t>P22-021571 - Line 1</t>
  </si>
  <si>
    <t>Replaced motor on compressor for chiller.</t>
  </si>
  <si>
    <t>Baywoods Place - 2022 - Chiller Motor Replacement</t>
  </si>
  <si>
    <t>P22-020799 - Line 1</t>
  </si>
  <si>
    <t>Suite 515  Reno Carpet  replacement only</t>
  </si>
  <si>
    <t>P22-020800 - Line 1</t>
  </si>
  <si>
    <t>Suite 510 Reno
Carpet, 
LVT flooring</t>
  </si>
  <si>
    <t>REQ-2022-021427</t>
  </si>
  <si>
    <t>P22-020833 - Line 1</t>
  </si>
  <si>
    <t>687N8UT#ABA
HP ProBook 450 G9 Notebook - Wolf Pro
Security - 15.6" - Core i5 1235U - 8 GB RAM -
256 GB SSD - US - with HP Wolf Pro Security
Edition (1 year)
1
1,060.00
1,060.00
EWR Fee
0.95/EA</t>
  </si>
  <si>
    <t>P22-020833 - Line 2</t>
  </si>
  <si>
    <t>P22-020901 - Line 1</t>
  </si>
  <si>
    <t>Urgent replacement of failed domestic hot water heater.</t>
  </si>
  <si>
    <t>Inglewood - 2022 - Domestic Hot Water tank #3</t>
  </si>
  <si>
    <t>P22-021255 - Line 1</t>
  </si>
  <si>
    <t>Westside - Office Furniture</t>
  </si>
  <si>
    <t>Westside - 2022 - Office Furniture</t>
  </si>
  <si>
    <t>REQ-2022-021431</t>
  </si>
  <si>
    <t>Inglewood - 2022 - Repair Combi Oven</t>
  </si>
  <si>
    <t>P22-020902 - Line 1</t>
  </si>
  <si>
    <t>Various HVAC Repairs (MUA 3 + AHU 2), air conditioning repairs on MUA #3 plus heating repairs on AHU #2 via DJM heating control board replacement</t>
  </si>
  <si>
    <t>The Heartland - 2022 - Various HVAC Repairs (MUA 3 + AHU 2)</t>
  </si>
  <si>
    <t>REQ-2022-021444</t>
  </si>
  <si>
    <t>P22-020935 - Line 1</t>
  </si>
  <si>
    <t>Montfort - 2022 - Exit Door Replacement- Replace the double exterior doors at loading service area. More 10 yrs</t>
  </si>
  <si>
    <t>Montfort - 2022 - Exit Door Replacement</t>
  </si>
  <si>
    <t>P22-020936 - Line 1</t>
  </si>
  <si>
    <t>In preparation for winter conditions and due to active leaks with failed building envelope, replacement of windows in suites 234 &amp; 469.</t>
  </si>
  <si>
    <t>The Bentley Saskatoon - 2022 - Window Replacements (suite 234 &amp; 469)</t>
  </si>
  <si>
    <t>P22-020899 - Line 1</t>
  </si>
  <si>
    <t>Numerous required cooling and hvac repairs to rooftop equipment, condensing units, RTU's &amp; MUA's.</t>
  </si>
  <si>
    <t>The Wellington - 2022 - Various HVAC Repairs</t>
  </si>
  <si>
    <t>P22-020871 - Line 1</t>
  </si>
  <si>
    <t>CCTV security system is offline and requires repairs to restore proper function of security system via new DVR and Monitor.</t>
  </si>
  <si>
    <t>McKenzie Towne - 2022 - CCTV Security System Upgrades</t>
  </si>
  <si>
    <t>P22-020850 - Line 1</t>
  </si>
  <si>
    <t>Suite T108 Reno NEW LEASED APARTMENT; CARPET ONLY</t>
  </si>
  <si>
    <t>P22-020790 - Line 1</t>
  </si>
  <si>
    <t>P22-020790 - Line 2</t>
  </si>
  <si>
    <t>Suite 332 Reno</t>
  </si>
  <si>
    <t>REQ-2022-021496</t>
  </si>
  <si>
    <t>P22-020821 - Line 1</t>
  </si>
  <si>
    <t>Insight 2255623225
Lynwood APC UPS for TELCO install</t>
  </si>
  <si>
    <t>REQ-2022-021504</t>
  </si>
  <si>
    <t>Kennedy Lodge - Kennedy Lodge - Batteries and Air Filter Replacement on Generator</t>
  </si>
  <si>
    <t>P22-021082 - Line 1</t>
  </si>
  <si>
    <t>Replacement of torsion springs and cables.</t>
  </si>
  <si>
    <t>Kennedy Lodge - 2022 - Overhead Door Repairs</t>
  </si>
  <si>
    <t>P22-021038 - Line 1</t>
  </si>
  <si>
    <t>Suite 6005 Reno Require replacement of carpet and vinyl. We do not have any other of this suite type available at present. Last refresh or reno of this room is unknown, but at least 10 years. Current carpet is stained and dated. Very worn in spots. Vinyl is lifting and has holes - coming up from edges, etc.</t>
  </si>
  <si>
    <t>REQ-2022-021509</t>
  </si>
  <si>
    <t>P22-020817 - Line 2</t>
  </si>
  <si>
    <t>Suite 240 Reno Fridge</t>
  </si>
  <si>
    <t>P22-020817 - Line 4</t>
  </si>
  <si>
    <t>Suite 240 Reno Microwave</t>
  </si>
  <si>
    <t>P22-020817 - Line 3</t>
  </si>
  <si>
    <t>P22-020817 - Line 1</t>
  </si>
  <si>
    <t>REQ-2022-021516</t>
  </si>
  <si>
    <t>Stoneridge Manor - 2022 - Battery Replacement for Generator</t>
  </si>
  <si>
    <t>P22-021647 - Line 1</t>
  </si>
  <si>
    <t>Longfields Manor - Ice Machine</t>
  </si>
  <si>
    <t>Longfields Manor - 2022 - Ice Maker</t>
  </si>
  <si>
    <t>P22-021081 - Line 1</t>
  </si>
  <si>
    <t>Replacement of refrigerator.  Current is 10 + years old and beyond repair.</t>
  </si>
  <si>
    <t>Main Street Terrace - 2022 - Refrigerator</t>
  </si>
  <si>
    <t>REQ-2022-021525</t>
  </si>
  <si>
    <t>Trillium Court - 2022 - Battery Replacement for Generator</t>
  </si>
  <si>
    <t>REQ-2022-021526</t>
  </si>
  <si>
    <t>Columbia Forest - 2022 - Robot Coupe Blixer Replacement</t>
  </si>
  <si>
    <t>LE1041 Dover Cliffs Operating Inc</t>
  </si>
  <si>
    <t>P22-021108 - Line 1</t>
  </si>
  <si>
    <t>Replacement of the Robot Coupe Blixer.</t>
  </si>
  <si>
    <t>Dover Cliff - Robot Coupe Blixer</t>
  </si>
  <si>
    <t>P22-020851 - Line 2</t>
  </si>
  <si>
    <t>Suite 136 Reno
Paint, closet doors, toilet</t>
  </si>
  <si>
    <t>P22-020851 - Line 1</t>
  </si>
  <si>
    <t>P22-021054 - Line 2</t>
  </si>
  <si>
    <t>Suite 306 Reno Paint, Carpet, Bathroom Flooring</t>
  </si>
  <si>
    <t>P22-021054 - Line 1</t>
  </si>
  <si>
    <t>REQ-2022-021543</t>
  </si>
  <si>
    <t>P22-020885 - Line 1</t>
  </si>
  <si>
    <t>Unity Quote UT S324995
Centennial Park Place - Surge Protectors</t>
  </si>
  <si>
    <t>REQ-2022-021544</t>
  </si>
  <si>
    <t>P22-020822 - Line 1</t>
  </si>
  <si>
    <t>Unity Quote UT S324996
Prince of Wales Surge Protectors</t>
  </si>
  <si>
    <t>REQ-2022-021553</t>
  </si>
  <si>
    <t>P22-021675 - Line 1</t>
  </si>
  <si>
    <t>10673 - Public Space Reno (Phase 1) Refresh Corridors (3rd - 20th floors). As per HDI design. 
REMOVE ALL EXISTING CARPET &amp; UNDER PAD. MAKE GOOD &amp; SMOOTH
SUB-FLOOR FOR NEW CARPET. REMOVE WALL SCONCES &amp; INSTALL NEW IN EXISTING LOCATION REFER TO LIGHTING PLAN.EXISTING WALLCOVERING TO BE REMOVED ON THIS WALL ONLY, MAKE
SMOOTH, PATCH &amp; REPAIR WALLS AS REQ'D TO RECEIVE NEW WALL VINYL.REMOVE EXISTING COVERPLATES ON ALL RECEPTACLES &amp; SWITCHES IN CORRIDORS &amp; LAUNDRY ROOMS. INSTALL NEW COVERPLATES WITH NO VISIBLE SCREWS. COLOUR TO MATCH EXISTING RECEPTACLE.
PATCH &amp; REPAIR ALL PAINTED WALLS &amp; CASING TO RECEIVE NEW FINISHES, REFER TO FINISHES PLAN. EXISTING RESIDENT FLOOR TRANSITION STRIPS TO REMAIN AS IS. REMOVE COVER STYLE THRESHOLDS TO OTHER SERVICE AREAS -STAIRWELLS, LAUNDRY ROOM, ETC. REPLACE WITH NEW. REFER TO FINISHES PLAN. NOTE, ALL MAY NOT BE NOTED ON PLAN. TO BE AT ALL
DOORS EXCEPT RESIDENT DOOR.</t>
  </si>
  <si>
    <t>P22-020897 - Line 1</t>
  </si>
  <si>
    <t>Supply of 16 window AC units.</t>
  </si>
  <si>
    <t>Dover Cliffs - 2022 - Window AC units</t>
  </si>
  <si>
    <t>P22-020914 - Line 1</t>
  </si>
  <si>
    <t>Suite 1-305 Reno Additional Scope</t>
  </si>
  <si>
    <t>P22-020914 - Line 2</t>
  </si>
  <si>
    <t>Suite 1-305 Reno</t>
  </si>
  <si>
    <t>P22-020848 - Line 1</t>
  </si>
  <si>
    <t>Suite 352 Reno Additional Scope</t>
  </si>
  <si>
    <t>P22-020848 - Line 2</t>
  </si>
  <si>
    <t>Suite 352 Reno Carpet, vinyl flooring, paint and patch</t>
  </si>
  <si>
    <t>P22-020849 - Line 1</t>
  </si>
  <si>
    <t>Suite 4125 Reno 1BR suite 474 sq/ft. LVP Flooring in living area, carpet in bedrooom and paint required. Building at 98 percent occupancy (with no other rent ready 1 BR suites), LVP required in living area as this is a suite where care is provided.</t>
  </si>
  <si>
    <t>P22-020847 - Line 1</t>
  </si>
  <si>
    <t>P22-020893 - Line 1</t>
  </si>
  <si>
    <t>P22-021168 - Line 1</t>
  </si>
  <si>
    <t>Urgent repairs required to Cleveland Combi Oven. Repairs required asap to restore proper operation of unit for kitchen operation.</t>
  </si>
  <si>
    <t>McConachie Gardens - 2022 - Combi Oven Repairs</t>
  </si>
  <si>
    <t>P22-020838 - Line 1</t>
  </si>
  <si>
    <t>To supply your facility with model #PLCB3560, with 35 compartments on one side &amp; a 60” hanger bar along the other, with 4 – 5” casters  the price is $2353.79 each.   The dimensions of this cart are 24” wide x 60” long x 66” high. 
To supply a cart cover in Royal Blue (210 Denier Nylon, Reinforced Corners) for the Resident Apparel Cart is $268.80 each. Cart covers would have an opening front and back and ties at the bottom. Covers measure 24"w x 60"l x 60"h</t>
  </si>
  <si>
    <t>Kilean Lodge - 2022 - Resident Apparel Cart</t>
  </si>
  <si>
    <t>REQ-2022-021599</t>
  </si>
  <si>
    <t>P22-020825 - Line 1</t>
  </si>
  <si>
    <t>Unity Quote UT S325018
Greenway Powerbars/surge suppressor</t>
  </si>
  <si>
    <t>REQ-2022-021601</t>
  </si>
  <si>
    <t>P22-020824 - Line 1</t>
  </si>
  <si>
    <t>Unity Quote UT S325020
Sunwood surge suppressor/power bars</t>
  </si>
  <si>
    <t>REQ-2022-021602</t>
  </si>
  <si>
    <t>P22-020823 - Line 1</t>
  </si>
  <si>
    <t>Unity Quote UT S325024
Valley Stream surge suppressors</t>
  </si>
  <si>
    <t>REQ-2022-021605</t>
  </si>
  <si>
    <t>P22-020826 - Line 1</t>
  </si>
  <si>
    <t>Unity Quote UT S325049
Windsor Park surge suppressors</t>
  </si>
  <si>
    <t>REQ-2022-021606</t>
  </si>
  <si>
    <t>P22-020880 - Line 1</t>
  </si>
  <si>
    <t>Unity Quote UT S325052
Briarfield Gardens surge suppressor</t>
  </si>
  <si>
    <t>REQ-2022-021607</t>
  </si>
  <si>
    <t>P22-020881 - Line 1</t>
  </si>
  <si>
    <t>Unity Quote UT S325053
Bentley Regina surge suppressors</t>
  </si>
  <si>
    <t>P22-021323 - Line 1</t>
  </si>
  <si>
    <t>Roof Work: Supply and Install Roof drains.</t>
  </si>
  <si>
    <t>P22-021219 - Line 1</t>
  </si>
  <si>
    <t>2022 Videography</t>
  </si>
  <si>
    <t>Whitecliff - 2022 - Virtual Video</t>
  </si>
  <si>
    <t>REQ-2022-021613</t>
  </si>
  <si>
    <t>P22-020879 - Line 1</t>
  </si>
  <si>
    <t>Unity Quote UT S325055
The Franklin surge supressors</t>
  </si>
  <si>
    <t>REQ-2022-021615</t>
  </si>
  <si>
    <t>P22-020832 - Line 1</t>
  </si>
  <si>
    <t>Item
Qty
Description
Item Code
1
6
Surface Box
Material
2
3
Cat6 5 feet cable
Material
3
3
Cat6 7~10 feet cable
Material
4
1
Cat6 Drum 100Feet
Material
5
1
Cable management material such as velcro, fastners, ties, etc.
Material
6
1
Cable run, termination , testing and AP mounting
Service</t>
  </si>
  <si>
    <t>REQ-2022-021616</t>
  </si>
  <si>
    <t>P22-020878 - Line 1</t>
  </si>
  <si>
    <t>Unity Quote UT S325056
Marian Chateau Surge supressors</t>
  </si>
  <si>
    <t>REQ-2022-021617</t>
  </si>
  <si>
    <t>P22-020877 - Line 1</t>
  </si>
  <si>
    <t>Unity Quote UT S325058
The Bentley Saskatoon surge supressors</t>
  </si>
  <si>
    <t>REQ-2022-021618</t>
  </si>
  <si>
    <t>P22-021011 - Line 1</t>
  </si>
  <si>
    <t>Unity Quote UT S325060
The Donway Place surge supressors</t>
  </si>
  <si>
    <t>P22-021103 - Line 1</t>
  </si>
  <si>
    <t>Mold remediation throughout the home.</t>
  </si>
  <si>
    <t>Oak Terrace - 2022 - Mold Remediation</t>
  </si>
  <si>
    <t>REQ-2022-021620</t>
  </si>
  <si>
    <t>P22-020883 - Line 1</t>
  </si>
  <si>
    <t>Unity Quote UT S325063
Portobello surge supressors</t>
  </si>
  <si>
    <t>REQ-2022-021621</t>
  </si>
  <si>
    <t>P22-020884 - Line 1</t>
  </si>
  <si>
    <t>Unity Quote UT S325064
The Churchill surge suppressors</t>
  </si>
  <si>
    <t>REQ-2022-021622</t>
  </si>
  <si>
    <t>REQ-2022-021624</t>
  </si>
  <si>
    <t>P22-020882 - Line 1</t>
  </si>
  <si>
    <t>Unity Quote UT S325065
River Ridge surge suppressor</t>
  </si>
  <si>
    <t>REQ-2022-021625</t>
  </si>
  <si>
    <t>P22-021218 - Line 1</t>
  </si>
  <si>
    <t>on site security</t>
  </si>
  <si>
    <t>P22-021133 - Line 1</t>
  </si>
  <si>
    <t>P22-021035 - Line 1</t>
  </si>
  <si>
    <t>Purchased Electrical supplies to be used in Rooms A111, A122, A116, A131</t>
  </si>
  <si>
    <t>P22-021035 - Line 2</t>
  </si>
  <si>
    <t>Purchased Electrical Supplies to be used in Rooms 629, 529, 426, 329</t>
  </si>
  <si>
    <t>P22-021132 - Line 1</t>
  </si>
  <si>
    <t>P22-020846 - Line 1</t>
  </si>
  <si>
    <t>Suite 51 Reno</t>
  </si>
  <si>
    <t>P22-021078 - Line 1</t>
  </si>
  <si>
    <t>Supply and install 2 replacement PTAC units which have failed on site. 
As per approved quote #234 (Attached).
Building age :23 years old
Locations (Resident rooms)</t>
  </si>
  <si>
    <t>The Dorchester-2022-PTAC replacements</t>
  </si>
  <si>
    <t>P22-020912 - Line 1</t>
  </si>
  <si>
    <t>P22-020912 - Line 2</t>
  </si>
  <si>
    <t>P22-021115 - Line 1</t>
  </si>
  <si>
    <t>Replacement of failed PTAC units in resident rooms.
Building age: 38 years old 
Location: resident rooms
Approved HD Supply quote ( Attached )</t>
  </si>
  <si>
    <t>Parkwood Manor-2022-PTAC Replacements</t>
  </si>
  <si>
    <t>P22-020845 - Line 1</t>
  </si>
  <si>
    <t>Suite 33 Reno Additional Scope</t>
  </si>
  <si>
    <t>P22-020845 - Line 2</t>
  </si>
  <si>
    <t>Suite 33 Reno</t>
  </si>
  <si>
    <t>P22-020964 - Line 1</t>
  </si>
  <si>
    <t>To pay a 2021 outstanding invoice that had a P21-042370 but it was stuck in Exception and wasn't corrected before year end. Therefore a new 2022 PO had to be created.</t>
  </si>
  <si>
    <t>Trafalgar Lodge - 2022 - Plumbing (O/I 2021)</t>
  </si>
  <si>
    <t>P22-020987 - Line 1</t>
  </si>
  <si>
    <t>To replace a failed 12 year old fan coil unit in a resident room. No heat.</t>
  </si>
  <si>
    <t>Chatham - 2022 - HVAC (Fan Coil Jan20)</t>
  </si>
  <si>
    <t>P22-021123 - Line 1</t>
  </si>
  <si>
    <t>Suite 106 Refresh Paint Only</t>
  </si>
  <si>
    <t>P22-020876 - Line 1</t>
  </si>
  <si>
    <t>Suite 101 Refresh  Paint, Suite is rented for Nov 16</t>
  </si>
  <si>
    <t>P22-020875 - Line 1</t>
  </si>
  <si>
    <t>Suite 102 Reno Replace carpet in bedroom and living room, refresh paint suite is rented for Nov 15</t>
  </si>
  <si>
    <t>P22-020874 - Line 1</t>
  </si>
  <si>
    <t>Suite 414 Reno Replace carpet in bedroom, refresh paint</t>
  </si>
  <si>
    <t>P22-021322 - Line 2</t>
  </si>
  <si>
    <t>Suite 216 Apt Reno 
-Remove Bedroom and Living room, Dispose &amp; Install Bedroom and Livingroom  Carpet, Entrance and Kitchen and Bathroom Flooring.
-Supply and Install Threshold/Transition strip
-Supply and Install Baseboards and 1/4 round
- Interior Paint Two Coats</t>
  </si>
  <si>
    <t>P22-021322 - Line 1</t>
  </si>
  <si>
    <t>Suite 216 Apt Reno Additional Scope- Floor Sealer
- Prime
-Clean due to heavy smoking damage from previous tenant</t>
  </si>
  <si>
    <t>REQ-2022-021650</t>
  </si>
  <si>
    <t>P22-021085 - Line 1</t>
  </si>
  <si>
    <t>Consulting services for Yardi to PCC migration of the Multi sites</t>
  </si>
  <si>
    <t>P22-021321 - Line 1</t>
  </si>
  <si>
    <t>Suite 115 Apt Refresh
Paint entire suite (2 coats)</t>
  </si>
  <si>
    <t>P22-021243 - Line 1</t>
  </si>
  <si>
    <t>Panasonic microwave -  Russell Hendrix</t>
  </si>
  <si>
    <t>Portobello - 2022 - Microwave</t>
  </si>
  <si>
    <t>P22-021243 - Line 2</t>
  </si>
  <si>
    <t>Freight &amp; Surcharge</t>
  </si>
  <si>
    <t>REQ-2022-021661</t>
  </si>
  <si>
    <t>P22-021217 - Line 2</t>
  </si>
  <si>
    <t>Suite 302 Refresh  Paint</t>
  </si>
  <si>
    <t>P22-021217 - Line 1</t>
  </si>
  <si>
    <t>Suite 302 Refresh
Additional Scope</t>
  </si>
  <si>
    <t>P22-021034 - Line 1</t>
  </si>
  <si>
    <t>Replacement of 10 Bedside Tables</t>
  </si>
  <si>
    <t>Summit Place - 2022 - Bedside Tables</t>
  </si>
  <si>
    <t>P22-021052 - Line 1</t>
  </si>
  <si>
    <t>HAIRDRESSING CLOSET
-Supply and install one (1) 120V, 15A duplex receptacle
-Supply and install one (1) CAT5 data line &amp; jack</t>
  </si>
  <si>
    <t>Eagle Terrace - 2022 - Electrical Install Quote Additional to P22-009675</t>
  </si>
  <si>
    <t>REQ-2022-021667</t>
  </si>
  <si>
    <t>Eagle Terrace - 2022 - Electrical Repair for Fire Inspection Deficiencies and ESA Violations</t>
  </si>
  <si>
    <t>P22-021051 - Line 1</t>
  </si>
  <si>
    <t>LAUNDRY ROOM
-supplied and installed one (1) new 40A 250V circuit from panel to new dryer/washer
-supplied and installed eighty (80') feet of #8/3 BX cable
-supplied and installed one (1) 40A Square D double-pole breaker
-supplied and installed one (1) 40A 250V receptacle + box</t>
  </si>
  <si>
    <t>Eagle Terrace - 2022 - Electrical for New Stackable Washer and Dryer (additional work from P22-009077)</t>
  </si>
  <si>
    <t>REQ-2022-021693</t>
  </si>
  <si>
    <t>P22-020943 - Line 1</t>
  </si>
  <si>
    <t>Travel Charge 1.0 $150.00 $150.00
Travel charge to Site
Labor 1.5 $98.00 $147.00
Hourly Labor Rate
Materials qty unit price amount
Various Patch Cables - CAT5E 1.0 $60.00 $60.00
Various Length CAT5E Patch Cables for Rack Cleanup</t>
  </si>
  <si>
    <t>P22-020962 - Line 1</t>
  </si>
  <si>
    <t>Suite 2-814 Reno
Additional Scope</t>
  </si>
  <si>
    <t>P22-020962 - Line 2</t>
  </si>
  <si>
    <t>Suite 2-814 Reno</t>
  </si>
  <si>
    <t>REQ-2022-021709</t>
  </si>
  <si>
    <t>P22-021009 - Line 1</t>
  </si>
  <si>
    <t>MediSpec Invoice 10129
Hollyburn recabling</t>
  </si>
  <si>
    <t>REQ-2022-021710</t>
  </si>
  <si>
    <t>Nancy Wasif</t>
  </si>
  <si>
    <t>alta vista - 2022 - Robot coupe</t>
  </si>
  <si>
    <t>REQ-2022-021712</t>
  </si>
  <si>
    <t>P22-021010 - Line 1</t>
  </si>
  <si>
    <t>MediSpec Invoice 10114
Kingsway Invoice for Tech onsite</t>
  </si>
  <si>
    <t>P22-021045 - Line 2</t>
  </si>
  <si>
    <t>Suite 222 Refresh Fridge</t>
  </si>
  <si>
    <t>P22-021045 - Line 3</t>
  </si>
  <si>
    <t>Suite 222 Refresh Paint, Blinds, Fridge All Ready Completed</t>
  </si>
  <si>
    <t>P22-021045 - Line 1</t>
  </si>
  <si>
    <t>Suite 222 Refresh Additional Scope
All Ready Completed</t>
  </si>
  <si>
    <t>P22-021016 - Line 1</t>
  </si>
  <si>
    <t>Replacement of Table in Private dining room. 
Current unit is no longer safe / beyond repair.
As per approved quote from Elite Furniture: Private dining room (Attached)</t>
  </si>
  <si>
    <t>Sunwood-2022-Private Dining Room Table replacement</t>
  </si>
  <si>
    <t>P22-021320 - Line 1</t>
  </si>
  <si>
    <t>Suite 144 Reno Labor completed in suite - old kitchenette removed and replaced with new cabinets. Painting and repairs of walls, trim and closets. Last refresh was 10+ years ago.</t>
  </si>
  <si>
    <t>P22-021015 - Line 1</t>
  </si>
  <si>
    <t>Suite 216 Reno Additional Scope Cabinet Refresh</t>
  </si>
  <si>
    <t>P22-021015 - Line 2</t>
  </si>
  <si>
    <t>Suite 216 Reno Paint, Carpet, Flooring</t>
  </si>
  <si>
    <t>P22-021122 - Line 1</t>
  </si>
  <si>
    <t>Suite 336 Refresh Additional Scope
Bathroom Cabinet Refresh</t>
  </si>
  <si>
    <t>P22-021122 - Line 2</t>
  </si>
  <si>
    <t>Suite 336 Refresh
Paint</t>
  </si>
  <si>
    <t>REQ-2022-021786</t>
  </si>
  <si>
    <t>Kennedy Lodge - 2022 - Kettle Repairs</t>
  </si>
  <si>
    <t>REQ-2022-021787</t>
  </si>
  <si>
    <t>Kennedy Lodge - 2022 - Range Repairs</t>
  </si>
  <si>
    <t>P22-021014 - Line 1</t>
  </si>
  <si>
    <t>P22-021014 - Line 2</t>
  </si>
  <si>
    <t>Suite 137 Reno
Paint, Carpet Quick Move in ASAP - Tried to professionally clean carpet - but stains reappeared</t>
  </si>
  <si>
    <t>P22-021084 - Line 1</t>
  </si>
  <si>
    <t>Suite 26 Reno Need Paint and Carpet. New move in scheduled for November 15, 2022</t>
  </si>
  <si>
    <t>P22-021047 - Line 1</t>
  </si>
  <si>
    <t>Suite 11 Reno Need to Paint and Carpet. Only one rent ready room available with a scheduled move in date for November 20, 2022.</t>
  </si>
  <si>
    <t>P22-021120 - Line 1</t>
  </si>
  <si>
    <t>P22-021120 - Line 2</t>
  </si>
  <si>
    <t>REQ-2022-021837</t>
  </si>
  <si>
    <t>P22-021114 - Line 1</t>
  </si>
  <si>
    <t>Suite 523 Reno
Bathroom Ceiling Water Damage</t>
  </si>
  <si>
    <t>P22-021347 - Line 1</t>
  </si>
  <si>
    <t>Suite 406 Apt Reno Additional Scope
- Tenant requested paint colour</t>
  </si>
  <si>
    <t>P22-021347 - Line 2</t>
  </si>
  <si>
    <t>Suite 406 Apt Reno
-Remove, Dispose of &amp; Install Bedroom carpet, Kitchen and Bathroom Flooring.
-Supply &amp; Install Threshold/Transition strip
- Paint entire unit (2 coats)
-Install Kitchen Faucet</t>
  </si>
  <si>
    <t>REQ-2022-021866</t>
  </si>
  <si>
    <t>P22-021228 - Line 2</t>
  </si>
  <si>
    <t>Suite 234 Reno Paint &amp; Floor</t>
  </si>
  <si>
    <t>P22-021228 - Line 1</t>
  </si>
  <si>
    <t>REQ-2022-021869</t>
  </si>
  <si>
    <t>IT Supplies &amp; Fees</t>
  </si>
  <si>
    <t>REQ-2022-021871</t>
  </si>
  <si>
    <t>REQ-2022-021872</t>
  </si>
  <si>
    <t>REQ-2022-021873</t>
  </si>
  <si>
    <t>REQ-2022-021874</t>
  </si>
  <si>
    <t>REQ-2022-021875</t>
  </si>
  <si>
    <t>REQ-2022-021877</t>
  </si>
  <si>
    <t>P22-021783 - Line 1</t>
  </si>
  <si>
    <t>Bay Ridges - 2022 - Oven Replacement in Main Kitchen- Replace Oven. More 10 yrs</t>
  </si>
  <si>
    <t>P22-021401 - Line 1</t>
  </si>
  <si>
    <t>Project: Stoneridge Manor - 2022 - Battery Replacement for Generator . More 10 yrs</t>
  </si>
  <si>
    <t>P22-021415 - Line 1</t>
  </si>
  <si>
    <t>Project: Kennedy Lodge - Kennedy Lodge - Batteries and Air Filter Replacement on Generator. More 10 yrs</t>
  </si>
  <si>
    <t>P22-021441 - Line 1</t>
  </si>
  <si>
    <t>Suite 429 Reno Carpet Replacement. Original carpet to the building (13yrs), carpet has been shampooed so often it is now lifting in areas and the stains will not come out.  Current resident is paying $1130 over market rate.</t>
  </si>
  <si>
    <t>REQ-2022-021891</t>
  </si>
  <si>
    <t>P22-021205 - Line 1</t>
  </si>
  <si>
    <t>1001 Suite Refresh Paint - Suite Reservation signed</t>
  </si>
  <si>
    <t>REQ-2022-021894</t>
  </si>
  <si>
    <t>P22-021380 - Line 1</t>
  </si>
  <si>
    <t>Trillium Court - Audit for additional insuite electrical upgrades for demising walls.</t>
  </si>
  <si>
    <t>P22-021127 - Line 1</t>
  </si>
  <si>
    <t>Suite 702 Refresh  Suite Reservation signed</t>
  </si>
  <si>
    <t>REQ-2022-021911</t>
  </si>
  <si>
    <t>P22-021207 - Line 1</t>
  </si>
  <si>
    <t>FFE Procurement The Annex</t>
  </si>
  <si>
    <t>P22-021169 - Line 2</t>
  </si>
  <si>
    <t>P22-021169 - Line 3</t>
  </si>
  <si>
    <t>P22-021169 - Line 1</t>
  </si>
  <si>
    <t>P22-021173 - Line 2</t>
  </si>
  <si>
    <t>P22-021173 - Line 1</t>
  </si>
  <si>
    <t>P22-021173 - Line 3</t>
  </si>
  <si>
    <t>P22-021172 - Line 2</t>
  </si>
  <si>
    <t>P22-021172 - Line 3</t>
  </si>
  <si>
    <t>P22-021172 - Line 1</t>
  </si>
  <si>
    <t>P22-021171 - Line 2</t>
  </si>
  <si>
    <t>P22-021171 - Line 3</t>
  </si>
  <si>
    <t>Suite 423 Reno</t>
  </si>
  <si>
    <t>P22-021171 - Line 1</t>
  </si>
  <si>
    <t>P22-021170 - Line 2</t>
  </si>
  <si>
    <t>P22-021170 - Line 3</t>
  </si>
  <si>
    <t>Suite 116 Reno  INCENTIVE upgrade Vinyl Plank in LR $1357.72</t>
  </si>
  <si>
    <t>P22-021170 - Line 1</t>
  </si>
  <si>
    <t>REQ-2022-021950</t>
  </si>
  <si>
    <t>P22-021222 - Line 1</t>
  </si>
  <si>
    <t>REQ-2022-021952</t>
  </si>
  <si>
    <t>P22-021221 - Line 1</t>
  </si>
  <si>
    <t>P22-021416 - Line 1</t>
  </si>
  <si>
    <t>Suite 333 Reno Microwave</t>
  </si>
  <si>
    <t>P22-021416 - Line 3</t>
  </si>
  <si>
    <t>P22-021416 - Line 2</t>
  </si>
  <si>
    <t>P22-021278 - Line 1</t>
  </si>
  <si>
    <t>P22-021278 - Line 2</t>
  </si>
  <si>
    <t>P22-021346 - Line 2</t>
  </si>
  <si>
    <t>P22-021346 - Line 1</t>
  </si>
  <si>
    <t>P22-021348 - Line 2</t>
  </si>
  <si>
    <t>P22-021348 - Line 1</t>
  </si>
  <si>
    <t>P22-021274 - Line 2</t>
  </si>
  <si>
    <t>Suite 75 Reno</t>
  </si>
  <si>
    <t>P22-021274 - Line 1</t>
  </si>
  <si>
    <t>Suite 75 Reno Additional Scope Closet Doors</t>
  </si>
  <si>
    <t>REQ-2022-022012</t>
  </si>
  <si>
    <t>REQ-2022-022024</t>
  </si>
  <si>
    <t>P22-021699 - Line 1</t>
  </si>
  <si>
    <t>Replace failed VFD (Variable Frequency Drive) controlling blower of AHU #3</t>
  </si>
  <si>
    <t>Scenic Grande - 2022 - AHU 3 VFD</t>
  </si>
  <si>
    <t>P22-021379 - Line 1</t>
  </si>
  <si>
    <t>Suite 1502 Reno Additional Scope</t>
  </si>
  <si>
    <t>P22-021379 - Line 2</t>
  </si>
  <si>
    <t>Suite 1502 Reno Paint wall, install grab bar, apply caulking, paint vanity and kitchen cupboard, repair tub base</t>
  </si>
  <si>
    <t>P22-022020 - Line 2</t>
  </si>
  <si>
    <t>P22-022020 - Line 3</t>
  </si>
  <si>
    <t>Suite 108 Reno Microwave</t>
  </si>
  <si>
    <t>P22-022020 - Line 4</t>
  </si>
  <si>
    <t>Suite 108 Reno Paint, Flooring, Closet Doors, Blinds, Grab Bars</t>
  </si>
  <si>
    <t>P22-022020 - Line 1</t>
  </si>
  <si>
    <t>P22-022021 - Line 2</t>
  </si>
  <si>
    <t>Suite 308 Reno Fridge</t>
  </si>
  <si>
    <t>P22-022021 - Line 3</t>
  </si>
  <si>
    <t>Suite 308 Reno Microwave</t>
  </si>
  <si>
    <t>P22-022021 - Line 4</t>
  </si>
  <si>
    <t>Suite 308 Reno Paint, Flooring, Closet Doors, Blinds, Counter-Top, Grab Bars</t>
  </si>
  <si>
    <t>P22-022021 - Line 1</t>
  </si>
  <si>
    <t>P22-021873 - Line 1</t>
  </si>
  <si>
    <t>Suite 2-722 Reno (Split) Additional Scope</t>
  </si>
  <si>
    <t>P22-021873 - Line 2</t>
  </si>
  <si>
    <t>Suite 2-722 Reno (Split)</t>
  </si>
  <si>
    <t>REQ-2022-022031</t>
  </si>
  <si>
    <t>REQ-2022-022036</t>
  </si>
  <si>
    <t>P22-021387 - Line 1</t>
  </si>
  <si>
    <t>95-WS-BASIC - HW BUILD + BASE LOAD &amp; DOMAIN JOIN</t>
  </si>
  <si>
    <t>P22-021601 - Line 1</t>
  </si>
  <si>
    <t>Columbia Forest - Robot Coupe Blixer</t>
  </si>
  <si>
    <t>P22-021400 - Line 1</t>
  </si>
  <si>
    <t>Valley Stream - 2022 - Resident P-tac -Replace compressor .more 10 yrs</t>
  </si>
  <si>
    <t>Valley Stream - 2022 - Resident P-tac</t>
  </si>
  <si>
    <t>P22-021546 - Line 1</t>
  </si>
  <si>
    <t>Colonel By - 2022 - Laundry Dryer equipment - Purchasing 2 x commercial dryers. Current dryers need about 12 k of work combined. The 1 dryer isn't even operational. The  IT board is obsolete, if the working dryer goes down  were going to be without any equipment .The equipment is at end of life more 20 yrs  I attached the 2 repair quotes plus on top of this  each machine will require  800- 1000 worth of maintenance work  ..Maintenace has not been done .</t>
  </si>
  <si>
    <t>Colonel By - 2022 - Laundry Dryer equipment</t>
  </si>
  <si>
    <t>P22-021555 - Line 1</t>
  </si>
  <si>
    <t>REQ-2022-022055</t>
  </si>
  <si>
    <t>P22-021500 - Line 1</t>
  </si>
  <si>
    <t>Insight Quote Number 225655560
Centennial Park Place - UPS</t>
  </si>
  <si>
    <t>LE3020 HCN-Revera Lessee (Inglewood) LP</t>
  </si>
  <si>
    <t>P22-021633 - Line 1</t>
  </si>
  <si>
    <t>Urgent repairs to combi oven. This appliance critical to kitchen operation but is offline due to multiple failed components. (Economical to repair vs replacement).</t>
  </si>
  <si>
    <t>Inglewood - 2022 - Repair Combi Oven (Revised)</t>
  </si>
  <si>
    <t>P22-021310 - Line 1</t>
  </si>
  <si>
    <t>Suite 220 Refresh Paint</t>
  </si>
  <si>
    <t>P22-021315 - Line 1</t>
  </si>
  <si>
    <t>P22-021315 - Line 2</t>
  </si>
  <si>
    <t>Suite 320 Reno RUSH Reno for November Move In</t>
  </si>
  <si>
    <t>P22-021664 - Line 2</t>
  </si>
  <si>
    <t>Suite 332 Reno Fridge</t>
  </si>
  <si>
    <t>P22-021664 - Line 1</t>
  </si>
  <si>
    <t>Suite 332 Reno
One Bedroom</t>
  </si>
  <si>
    <t>P22-021316 - Line 1</t>
  </si>
  <si>
    <t>Suite 322 Reno Additional Scope</t>
  </si>
  <si>
    <t>P22-021316 - Line 2</t>
  </si>
  <si>
    <t>Suite 322 Reno RUSH Renovation for November Move In</t>
  </si>
  <si>
    <t>P22-021662 - Line 1</t>
  </si>
  <si>
    <t>Required Hydronic Heating system upgrades, including combustion air re-design (as per WSP), roofing, structural, venting, ducting, gas valve boiler #3, control signal correction as per manufacturer, control and safety upgrades to pool BAS.</t>
  </si>
  <si>
    <t>Chateau Renoir - 2022 - Heating &amp; Combustion Air Upgrades</t>
  </si>
  <si>
    <t>P22-021554 - Line 1</t>
  </si>
  <si>
    <t>Suite 324 Reno Additional Scope Supply and Install cupboards in bathroom , custom  vanity base.</t>
  </si>
  <si>
    <t>P22-021554 - Line 2</t>
  </si>
  <si>
    <t>Suite 324 Reno Paint 2coats, Replace toilet</t>
  </si>
  <si>
    <t>P22-021515 - Line 1</t>
  </si>
  <si>
    <t>Replace failed washer dryer combo on 3rd floor (x2). Replace with commercial grade c/w electrical upgrades.</t>
  </si>
  <si>
    <t>The Wellington - 2022 - Washer Dryer Combo Replacements</t>
  </si>
  <si>
    <t>P22-021514 - Line 1</t>
  </si>
  <si>
    <t>P22-021317 - Line 1</t>
  </si>
  <si>
    <t>Suite 119 Reno Additional Scope</t>
  </si>
  <si>
    <t>P22-021317 - Line 2</t>
  </si>
  <si>
    <t>Suite 119 Reno Rush Renovation rented for November 16th</t>
  </si>
  <si>
    <t>P22-021349 - Line 1</t>
  </si>
  <si>
    <t>Emergency and Rebuild costs following water loss caused by plumbing/piping failure in suite #206, also causing damage in suite #106</t>
  </si>
  <si>
    <t>The Dorchester - 2022 - Water Loss Jan1, Suite 206,106</t>
  </si>
  <si>
    <t>P22-021350 - Line 1</t>
  </si>
  <si>
    <t>P22-021350 - Line 2</t>
  </si>
  <si>
    <t>P22-021430 - Line 1</t>
  </si>
  <si>
    <t>Removal of decommissioned grease trap. In an effort to make good on multiple issues and bring the project to completion and Permit Close out.
Original contractor J8 Plumbing is no longer allowed on site. Date of original PO issuance was May 6th,2021
Fire stopping of new trap, originally failed inspection.</t>
  </si>
  <si>
    <t>Hollyburn House-2022-Grease Trap Removal</t>
  </si>
  <si>
    <t>P22-021352 - Line 1</t>
  </si>
  <si>
    <t>Emergency, Rebuild and Consultant costs regarding building envelope waterproofing failure on Jan 11th in stairwell and basement.</t>
  </si>
  <si>
    <t>The Dorchester - 2022 - Water Ingress, Jan11, stairwell &amp; basement</t>
  </si>
  <si>
    <t>P22-021353 - Line 1</t>
  </si>
  <si>
    <t>P22-021351 - Line 1</t>
  </si>
  <si>
    <t>REQ-2022-022088</t>
  </si>
  <si>
    <t>P22-021635 - Line 1</t>
  </si>
  <si>
    <t>Suite 201 Reno Additional Scope
Scope Work Completed</t>
  </si>
  <si>
    <t>P22-021635 - Line 2</t>
  </si>
  <si>
    <t>Suite 201 Reno Scope Work Completed</t>
  </si>
  <si>
    <t>P22-021344 - Line 1</t>
  </si>
  <si>
    <t>Suite 130 Reno Fridge Scope Work Complete</t>
  </si>
  <si>
    <t>P22-021344 - Line 2</t>
  </si>
  <si>
    <t>Suite 130 Reno Additional Scope. 
Scope Work Complete</t>
  </si>
  <si>
    <t>P22-021344 - Line 3</t>
  </si>
  <si>
    <t>Suite 130 Reno Scope Work Complete</t>
  </si>
  <si>
    <t>P22-021682 - Line 2</t>
  </si>
  <si>
    <t>Suite 307 Reno Fridge Scope Work Complete</t>
  </si>
  <si>
    <t>P22-021682 - Line 1</t>
  </si>
  <si>
    <t>Suite 307 Reno Additional Scope
Scope Work Complete</t>
  </si>
  <si>
    <t>P22-021682 - Line 3</t>
  </si>
  <si>
    <t>Suite 307 Reno Scope Work Complete</t>
  </si>
  <si>
    <t>P22-021314 - Line 1</t>
  </si>
  <si>
    <t>Suite 313 Reno
Scope Work Complete</t>
  </si>
  <si>
    <t>P22-021313 - Line 1</t>
  </si>
  <si>
    <t>P22-021313 - Line 2</t>
  </si>
  <si>
    <t>Suite 506 Reno For new move in</t>
  </si>
  <si>
    <t>REQ-2022-022110</t>
  </si>
  <si>
    <t>P22-021462 - Line 1</t>
  </si>
  <si>
    <t>Alert Labs - Sensor Pilots</t>
  </si>
  <si>
    <t>P22-021312 - Line 2</t>
  </si>
  <si>
    <t>Suite 311 Reno Leased</t>
  </si>
  <si>
    <t>P22-021312 - Line 1</t>
  </si>
  <si>
    <t>P22-021634 - Line 2</t>
  </si>
  <si>
    <t>Suite 331 Reno Fridge Scope Work Complete</t>
  </si>
  <si>
    <t>P22-021634 - Line 1</t>
  </si>
  <si>
    <t>Suite 331 Reno Scope Work Complete</t>
  </si>
  <si>
    <t>Walter Lavigne</t>
  </si>
  <si>
    <t>P22-021466 - Line 1</t>
  </si>
  <si>
    <t>replace old booster with New</t>
  </si>
  <si>
    <t>Leaside - 2022 - Dishwasher Booster</t>
  </si>
  <si>
    <t>P22-021566 - Line 1</t>
  </si>
  <si>
    <t>heating motor and fan wheel replacement</t>
  </si>
  <si>
    <t>Rayoak - 2022 - Motor &amp; Fan Wheel Replacement</t>
  </si>
  <si>
    <t>P22-021532 - Line 1</t>
  </si>
  <si>
    <t>Description
Fire &amp; LS Deficiencies</t>
  </si>
  <si>
    <t>Rayoak - 2022 - Fire &amp; LS Deficiencies</t>
  </si>
  <si>
    <t>P22-021531 - Line 1</t>
  </si>
  <si>
    <t>REQ-2022-022131</t>
  </si>
  <si>
    <t>P22-021311 - Line 1</t>
  </si>
  <si>
    <t>P22-021311 - Line 2</t>
  </si>
  <si>
    <t>REQ-2022-022141</t>
  </si>
  <si>
    <t>P22-021437 - Line 1</t>
  </si>
  <si>
    <t>Montfort - 2022- Exit Door Replacement. More 10 yrs</t>
  </si>
  <si>
    <t>P22-021442 - Line 2</t>
  </si>
  <si>
    <t>Suite 228 AL Reno
Paint, Flooring,  Baseboards, 1/4 Round, supply and Install Toilet, Replace 2 Closet Doors &amp; Repair Wall</t>
  </si>
  <si>
    <t>P22-021442 - Line 1</t>
  </si>
  <si>
    <t>Suite 228 AL Reno Additional Scope</t>
  </si>
  <si>
    <t>P22-021443 - Line 1</t>
  </si>
  <si>
    <t>Suite 119 IL Reno Additional Scope</t>
  </si>
  <si>
    <t>P22-021443 - Line 2</t>
  </si>
  <si>
    <t>Suite 119 IL Reno Paint, Flooring, Baseboards, 1/4 Round, Supply and Install Toilet</t>
  </si>
  <si>
    <t>P22-021578 - Line 1</t>
  </si>
  <si>
    <t>Suite 414 Apt Refresh
Paint entire suite</t>
  </si>
  <si>
    <t>P22-021577 - Line 1</t>
  </si>
  <si>
    <t>Suite 605 Apt Reno
-Remove , Dispose &amp; Install Flooring for entire suite including entrance kitchen and bathroom
-Supply &amp; Install Threshold/Transition Strip
-Pain entire Apartment
-Supply &amp; Install baseboards
-Supply &amp; Install 1/4 round
*****Resident paying $2000 for vinyl laminate flooring</t>
  </si>
  <si>
    <t>P22-021467 - Line 1</t>
  </si>
  <si>
    <t>Leaside - 2022 - Fire &amp; LS Deficiencies</t>
  </si>
  <si>
    <t>P22-021659 - Line 1</t>
  </si>
  <si>
    <t>Baywoods - Replacement of hot water valve</t>
  </si>
  <si>
    <t>Baywoods Place - 2022 - Hot Water Valve Replacement</t>
  </si>
  <si>
    <t>REQ-2022-022192</t>
  </si>
  <si>
    <t>HVAC Repairs</t>
  </si>
  <si>
    <t>LTC 100% Owned - 2022 - Emergency Contingency</t>
  </si>
  <si>
    <t>REQ-2022-022194</t>
  </si>
  <si>
    <t>P22-021576 - Line 2</t>
  </si>
  <si>
    <t>Suite 780 Reno</t>
  </si>
  <si>
    <t>P22-021576 - Line 1</t>
  </si>
  <si>
    <t>Suite 780 Reno Additional Scope</t>
  </si>
  <si>
    <t>P22-021915 - Line 2</t>
  </si>
  <si>
    <t>Suite 390 Reno</t>
  </si>
  <si>
    <t>P22-021915 - Line 1</t>
  </si>
  <si>
    <t>Suite 390 Reno Additional Scope</t>
  </si>
  <si>
    <t>REQ-2022-022207</t>
  </si>
  <si>
    <t>Parkwood Place - 2021 - In-Suite Refresh</t>
  </si>
  <si>
    <t>REQ-2022-022209</t>
  </si>
  <si>
    <t>P22-021549 - Line 1</t>
  </si>
  <si>
    <t>Suite J3 Refresh
Paint</t>
  </si>
  <si>
    <t>P22-021548 - Line 1</t>
  </si>
  <si>
    <t>Suite E8 Refresh
Paint</t>
  </si>
  <si>
    <t>P22-021547 - Line 1</t>
  </si>
  <si>
    <t>Suite E10 Refresh
Paint</t>
  </si>
  <si>
    <t>P22-021545 - Line 1</t>
  </si>
  <si>
    <t>Suite G11 Refresh
Paint</t>
  </si>
  <si>
    <t>P22-021544 - Line 1</t>
  </si>
  <si>
    <t>Suite G5 Refresh
Paint, Blinds</t>
  </si>
  <si>
    <t>P22-021543 - Line 1</t>
  </si>
  <si>
    <t>Suite N11 Refresh
Paint</t>
  </si>
  <si>
    <t>P22-021542 - Line 1</t>
  </si>
  <si>
    <t>Suite H6 Refresh
Paint</t>
  </si>
  <si>
    <t>REQ-2022-022220</t>
  </si>
  <si>
    <t>P22-021665 - Line 1</t>
  </si>
  <si>
    <t>REQ-2022-022223</t>
  </si>
  <si>
    <t>REQ-2022-022225</t>
  </si>
  <si>
    <t>A/R Insurance Claims</t>
  </si>
  <si>
    <t>REQ-2022-022228</t>
  </si>
  <si>
    <t>P22-021448 - Line 1</t>
  </si>
  <si>
    <t>Suite 233 Reno Paint, Carpet  Quick move in</t>
  </si>
  <si>
    <t>P22-021449 - Line 1</t>
  </si>
  <si>
    <t>Suite 256 Reno</t>
  </si>
  <si>
    <t>P22-021450 - Line 1</t>
  </si>
  <si>
    <t>Suite 310 (n) Reno</t>
  </si>
  <si>
    <t>P22-021446 - Line 1</t>
  </si>
  <si>
    <t>Suite 402 (s) Reno</t>
  </si>
  <si>
    <t>P22-021451 - Line 1</t>
  </si>
  <si>
    <t>P22-021452 - Line 1</t>
  </si>
  <si>
    <t>Suite 504 Reno</t>
  </si>
  <si>
    <t>P22-021445 - Line 1</t>
  </si>
  <si>
    <t>P22-021453 - Line 1</t>
  </si>
  <si>
    <t>Suite 426 Reno</t>
  </si>
  <si>
    <t>P22-021444 - Line 1</t>
  </si>
  <si>
    <t>Suite 303-305 Reno</t>
  </si>
  <si>
    <t>P22-021513 - Line 1</t>
  </si>
  <si>
    <t>Water loss, Jan 11th, public washroom and suite #110. Emergency and rebuild costs.</t>
  </si>
  <si>
    <t>The Bentley Moose Jaw - 2022 - Water Loss, Jan 11th (Public Washroom, Suite 110)</t>
  </si>
  <si>
    <t>P22-021512 - Line 1</t>
  </si>
  <si>
    <t>P22-022070 - Line 1</t>
  </si>
  <si>
    <t>Pinkerton on site security</t>
  </si>
  <si>
    <t>REQ-2022-022272</t>
  </si>
  <si>
    <t>P22-021527 - Line 1</t>
  </si>
  <si>
    <t>Kingsway - Empty out Tub Room. Build and place furniture</t>
  </si>
  <si>
    <t>REQ-2022-022274</t>
  </si>
  <si>
    <t>P22-021639 - Line 1</t>
  </si>
  <si>
    <t>Stirling Heights - Replacement of Drop in Well</t>
  </si>
  <si>
    <t>Stirling Heights - 2022 - Drop in Well</t>
  </si>
  <si>
    <t>P22-021529 - Line 1</t>
  </si>
  <si>
    <t>Northridge - Flooring Replacement Rooms 1201 &amp; 1216</t>
  </si>
  <si>
    <t>Northridge - 2022 - Flooring Replacement Rooms 1201 and 1216</t>
  </si>
  <si>
    <t>P22-021522 - Line 1</t>
  </si>
  <si>
    <t>replace broke pump with new</t>
  </si>
  <si>
    <t>Rayoak - 2022 - Sump Pump Replacement</t>
  </si>
  <si>
    <t>REQ-2022-022282</t>
  </si>
  <si>
    <t>P22-021563 - Line 1</t>
  </si>
  <si>
    <t>CDW Quote:  NCDM632
Bradagate Arms Verkada Camera Licensing</t>
  </si>
  <si>
    <t>REQ-2022-022283</t>
  </si>
  <si>
    <t>P22-021564 - Line 1</t>
  </si>
  <si>
    <t>CDW Quote:  NCDM512
Glynnwood Verkada Camera Licensing</t>
  </si>
  <si>
    <t>REQ-2022-022285</t>
  </si>
  <si>
    <t>P22-021560 - Line 1</t>
  </si>
  <si>
    <t>CDW Quote:  NCDM611
Whitecliff Verkada Camera License</t>
  </si>
  <si>
    <t>REQ-2022-022286</t>
  </si>
  <si>
    <t>P22-021565 - Line 1</t>
  </si>
  <si>
    <t>CDW Quote:  NCDM654
The Churchill Verkada Camera Licensing</t>
  </si>
  <si>
    <t>10274 Stirling Heights - Revera</t>
  </si>
  <si>
    <t>P22-022299 - Line 1</t>
  </si>
  <si>
    <t>Stirling Heights - Floor Replacement</t>
  </si>
  <si>
    <t>Stirling Heights - 2022 - Room Reno</t>
  </si>
  <si>
    <t>P22-022300 - Line 1</t>
  </si>
  <si>
    <t>Stirling Heights - Painting</t>
  </si>
  <si>
    <t>REQ-2022-022289</t>
  </si>
  <si>
    <t>P22-021562 - Line 1</t>
  </si>
  <si>
    <t>CDW Quote:  NCDM694
The Kensington Oakville Verkada Camera Licensing</t>
  </si>
  <si>
    <t>P22-021640 - Line 1</t>
  </si>
  <si>
    <t>HVAC Upgrades</t>
  </si>
  <si>
    <t>Stirling Heights - 2022 - Repairs from Naylor’s Quarterly PM</t>
  </si>
  <si>
    <t>REQ-2022-022292</t>
  </si>
  <si>
    <t>P22-021559 - Line 1</t>
  </si>
  <si>
    <t>CDW Quote:  NCDM674
Evergreen Verkada Camera Licensing</t>
  </si>
  <si>
    <t>P22-021637 - Line 1</t>
  </si>
  <si>
    <t>McGarrell Place - Add wiring to the end of Loop 1 to allow for the loop to be split in half and add a new loop to the system.</t>
  </si>
  <si>
    <t>McGarrell Place - 2022 - Loop 1 Wiring Alteration</t>
  </si>
  <si>
    <t>REQ-2022-022294</t>
  </si>
  <si>
    <t>P22-021561 - Line 1</t>
  </si>
  <si>
    <t>CDW Quote:  NCDM488
Sunwood Verkada Camera Licensing</t>
  </si>
  <si>
    <t>P22-021603 - Line 1</t>
  </si>
  <si>
    <t>Burloak - Repairs to the flooring of Breckon and Brant Spas</t>
  </si>
  <si>
    <t>Burloak  - 2022 - Breckon and Brant Spa Flooring Repair 2021</t>
  </si>
  <si>
    <t>P22-021684 - Line 1</t>
  </si>
  <si>
    <t>Fenelon Court - Symmons Cartridges for Hot Water Mixing Stations</t>
  </si>
  <si>
    <t>Fenelon Court - 2022 - Symmons Cartridges for Hot Water Mixing Stations</t>
  </si>
  <si>
    <t>P22-021667 - Line 1</t>
  </si>
  <si>
    <t>Fenelon Court - New Gas Valve and Igniter on Heating Boiler #1 and Main Circulating Pump #1 Bearing Assembly for Main Heat Pump Loop Replacements</t>
  </si>
  <si>
    <t>Fenelon Court - 2022 - New Gas Valve and Igniter on Heating Boiler #1 and Main Circulating Pump #1 Bearing Assembly for Main Heat Pump Loop Replacements</t>
  </si>
  <si>
    <t>P22-021755 - Line 1</t>
  </si>
  <si>
    <t>McGarell Place - Professional services rendered in 2020 (Unpaid Invoice)</t>
  </si>
  <si>
    <t>McGarrell Place - 2022 - Fire Panel Replacement - 2020 Invoice Not Paid</t>
  </si>
  <si>
    <t>P22-021617 - Line 1</t>
  </si>
  <si>
    <t>Ridgeview - 2022 - Isolation Valves Replacement in Sarah Calder Wing</t>
  </si>
  <si>
    <t>Ridgeview - 2022 - Isolation Valves Replacement in Sarah Calder</t>
  </si>
  <si>
    <t>P22-021850 - Line 1</t>
  </si>
  <si>
    <t>The Meadows - 2022 - Replace the Boiler Venting System Controller</t>
  </si>
  <si>
    <t>Fenelon Court - 2022 Door Operator Replacement</t>
  </si>
  <si>
    <t>P22-021622 - Line 1</t>
  </si>
  <si>
    <t>Winbourne Park - 2022 - Fire &amp; Life Safety Deficiencies Repairs</t>
  </si>
  <si>
    <t>P22-021805 - Line 1</t>
  </si>
  <si>
    <t>Eagle Terrace - Electrical Repair for Fire Inspection Deficiencies and ESA Violations.</t>
  </si>
  <si>
    <t>P22-021604 - Line 1</t>
  </si>
  <si>
    <t>Suite 210 IL Reno Additional Scope</t>
  </si>
  <si>
    <t>P22-021604 - Line 2</t>
  </si>
  <si>
    <t>Suite 210 IL Reno
Paint, Flooring, Toilet, Baseboard, 1/4 Round
Suite Lease - Required ASAP</t>
  </si>
  <si>
    <t>P22-021855 - Line 1</t>
  </si>
  <si>
    <t>Prince of Wales - 2022- MUA control board - Replace control board More 10 yrs</t>
  </si>
  <si>
    <t>Prince of Wales - 2022- MUA control board</t>
  </si>
  <si>
    <t>P22-021721 - Line 1</t>
  </si>
  <si>
    <t>Portobello - 2022- RTU Belt housing - Replace belt housing . More 7 yrs</t>
  </si>
  <si>
    <t>Portobello - 2022- RTU Belt housing</t>
  </si>
  <si>
    <t>P22-021716 - Line 1</t>
  </si>
  <si>
    <t>To replace two (2) failed VFDs on the Kitchen Exhaust Hood. The unit is not operating at this time.</t>
  </si>
  <si>
    <t>Churchill - 2022 - HVAC ( 2 VFDs)</t>
  </si>
  <si>
    <t>P22-021781 - Line 1</t>
  </si>
  <si>
    <t>Prince of Wales - 2022- P-tac resident suite. Purchase 5 P-tac units . More 5 yrs 
104, 318, 116, 109, 112</t>
  </si>
  <si>
    <t>Prince of Wales - 2022- P-tac resident suite</t>
  </si>
  <si>
    <t>REQ-2022-022356</t>
  </si>
  <si>
    <t>P22-021769 - Line 1</t>
  </si>
  <si>
    <t>CDW Quote:  NCFN593
Evergreen CCTV Monitoring Station</t>
  </si>
  <si>
    <t>P22-021723 - Line 1</t>
  </si>
  <si>
    <t>Kitchen FF&amp;E (2021 O/S INV)</t>
  </si>
  <si>
    <t>The Churchill - 2022 - Kitchen FF&amp;E (2021 O/S INV)</t>
  </si>
  <si>
    <t>P22-022106 - Line 1</t>
  </si>
  <si>
    <t>Suite 246 Reno Last reno 5+ years. 
Room requires refresh - new toilet, flooring removed and new tile flooring to be installed. Walls, trim and closets require patching and painting. New bedroom door to be installed.</t>
  </si>
  <si>
    <t>P22-022107 - Line 1</t>
  </si>
  <si>
    <t>Suite 246 Reno Last reno 5+ years. 
Room requires new toilet, flooring removed and new tile flooring to be installed. Walls, trim and closets require patching and painting. New bedroom door to be installed.</t>
  </si>
  <si>
    <t>P22-022108 - Line 1</t>
  </si>
  <si>
    <t>REQ-2022-022377</t>
  </si>
  <si>
    <t>P22-021771 - Line 1</t>
  </si>
  <si>
    <t>Maples-2022-Emergency Exit Doors - Maples had new maglock systems installed late last year. The company who installed do so poorly resulting in a defect with the doors not being able to lock in place. This creates an a risk of the residents being able to get out of the care home from the second floor. The age of asset is 30yrs but the maglocks are only a year. This is not to replace the mag system, but square up the doors and install them properly.</t>
  </si>
  <si>
    <t>Maples-2022-Emergency Exit Doors</t>
  </si>
  <si>
    <t>REQ-2022-022381</t>
  </si>
  <si>
    <t>The Franklin-2022-Nurse Call Pendants</t>
  </si>
  <si>
    <t>REQ-2022-022383</t>
  </si>
  <si>
    <t>P22-022105 - Line 1</t>
  </si>
  <si>
    <t>Suite 411 Apt Reno
-Remove, Dispose &amp; Install Bedroom carpet, entrance, Kitchen, and Bathroom Flooring
-Supply &amp; Install Threshold/Transitional Flooring
-Paint entire unit (2coats)
-Supply &amp; Install Baseboards
-Install Bathroom Sink
-Install Bathroom Faucet</t>
  </si>
  <si>
    <t>REQ-2022-022403</t>
  </si>
  <si>
    <t>P22-021698 - Line 1</t>
  </si>
  <si>
    <t>Colonel By - 2022 - Kitchen Line Fridge - Replace door gasket. More 7 yrs</t>
  </si>
  <si>
    <t>Colonel By - 2022 - Kitchen Line Fridge</t>
  </si>
  <si>
    <t>REQ-2022-022410</t>
  </si>
  <si>
    <t>P22-021677 - Line 1</t>
  </si>
  <si>
    <t>Onsite Labor
Estimated at 4 hours onsite &amp; recycle time
$95.00
+Sask PST
4 $380.00
Travel
Travel Calgary to Med Hat
$145.00
+Sask PST
1 $145.00</t>
  </si>
  <si>
    <t>P22-021704 - Line 1</t>
  </si>
  <si>
    <t>Kennedy - 2022- Repair to the stove range. More 7 yrs</t>
  </si>
  <si>
    <t>P22-021703 - Line 1</t>
  </si>
  <si>
    <t>Kennedy Lodge - 2022 - Kettle Repair. More 7 yrs</t>
  </si>
  <si>
    <t>REQ-2022-022413</t>
  </si>
  <si>
    <t>P22-021676 - Line 1</t>
  </si>
  <si>
    <t>Onsite Labor
Estimated at 4 hours onsite &amp; recycle time
$95.00
+Sask PST
4 $380.00
Travel
Calgary to Red Deer
$145.00
+Sask PST
1 $145.00</t>
  </si>
  <si>
    <t>REQ-2022-022415</t>
  </si>
  <si>
    <t>P22-021678 - Line 1</t>
  </si>
  <si>
    <t>Onsite Labor
Estimated at 4 hours onsite &amp; recycle time
$95.00
+Sask PST
4 $380.00</t>
  </si>
  <si>
    <t>P22-021727 - Line 1</t>
  </si>
  <si>
    <t>Replacement of additional PTAC's for Resident rooms due to additional failures.</t>
  </si>
  <si>
    <t>The Dorchester-2022-PTAC replacements (Additional)</t>
  </si>
  <si>
    <t>P22-021700 - Line 1</t>
  </si>
  <si>
    <t>Kennedy Lodge - 2022- Kitchen pipe Replacement - Replace section of 2 " piping behind stove and cooler . More 10 yrs</t>
  </si>
  <si>
    <t>Kennedy Lodge - 2022- Kitchen pipe Replacement</t>
  </si>
  <si>
    <t>P22-021747 - Line 1</t>
  </si>
  <si>
    <t>Suite 321 Refresh Additional Scope - Painting Vanity</t>
  </si>
  <si>
    <t>P22-021747 - Line 2</t>
  </si>
  <si>
    <t>Suite 321 Refresh Paint including vanity- we have no maintenance staff currently.
Suite Leased</t>
  </si>
  <si>
    <t>P22-021720 - Line 2</t>
  </si>
  <si>
    <t>Suite 113 Refresh Paint our suite including both vanities- we have no Maintenace staff to complete. Suite is occupied</t>
  </si>
  <si>
    <t>P22-021720 - Line 1</t>
  </si>
  <si>
    <t>Suite 113 Refresh Additional Scope
Paint Vanities</t>
  </si>
  <si>
    <t>P22-021859 - Line 1</t>
  </si>
  <si>
    <t>Trillium Court - Replacement of Batteries for the generator</t>
  </si>
  <si>
    <t>P22-021668 - Line 2</t>
  </si>
  <si>
    <t>Suite 243 Reno Fridge</t>
  </si>
  <si>
    <t>P22-021668 - Line 1</t>
  </si>
  <si>
    <t>Suite 243 Reno Supply and Install paint and flooring as per Revera spec</t>
  </si>
  <si>
    <t>P22-022053 - Line 2</t>
  </si>
  <si>
    <t>Capital in Operating Reclass –INV-2022-019631</t>
  </si>
  <si>
    <t>Axium - 2022 - Capital Budget Roll Up</t>
  </si>
  <si>
    <t>P22-022051 - Line 1</t>
  </si>
  <si>
    <t>Capital in Operating Reclass –INV-2022-162836</t>
  </si>
  <si>
    <t>P22-022052 - Line 1</t>
  </si>
  <si>
    <t>Capital in Operating Reclass –
INV-2022-080353</t>
  </si>
  <si>
    <t>P22-022053 - Line 1</t>
  </si>
  <si>
    <t>Capital in Operating Reclass –
INV-2022-068132</t>
  </si>
  <si>
    <t>P22-022052 - Line 2</t>
  </si>
  <si>
    <t>Capital in Operating Reclass - INV-2022-036749</t>
  </si>
  <si>
    <t>P22-022054 - Line 1</t>
  </si>
  <si>
    <t>Capital in Operating Reclass - INV-2022-049389</t>
  </si>
  <si>
    <t>P22-021785 - Line 1</t>
  </si>
  <si>
    <t>Sherwood - 2022- Boiler 1 Control -  Replace control board. more 10 yrs</t>
  </si>
  <si>
    <t>P22-021732 - Line 1</t>
  </si>
  <si>
    <t>Humber Valley - 2022- Robo Coup Blixer - Replace Blixer . More 7 yrs</t>
  </si>
  <si>
    <t>Humber Vallley - 2022- Robo Coup Blixer</t>
  </si>
  <si>
    <t>P22-022209 - Line 1</t>
  </si>
  <si>
    <t>Capital in Operating Reclass</t>
  </si>
  <si>
    <t>P22-022208 - Line 1</t>
  </si>
  <si>
    <t>P22-022210 - Line 1</t>
  </si>
  <si>
    <t>REQ-2022-022471</t>
  </si>
  <si>
    <t>P22-021686 - Line 1</t>
  </si>
  <si>
    <t>Bay Ridge - 2022 - Resident clothes labeler-  Purchase a resident clothes labeler . More 10 yrs</t>
  </si>
  <si>
    <t>REQ-2022-022474</t>
  </si>
  <si>
    <t>REQ-2022-022482</t>
  </si>
  <si>
    <t>REQ-2022-022492</t>
  </si>
  <si>
    <t>P22-021746 - Line 1</t>
  </si>
  <si>
    <t>Suite 316 Refresh Paint</t>
  </si>
  <si>
    <t>REQ-2022-022500</t>
  </si>
  <si>
    <t>P22-022417 - Line 1</t>
  </si>
  <si>
    <t>Capital in Operating Reclass – Note: The first $25000 of this bill is covered by insurance)</t>
  </si>
  <si>
    <t>P22-022413 - Line 1</t>
  </si>
  <si>
    <t>P22-022412 - Line 1</t>
  </si>
  <si>
    <t>P22-022415 - Line 1</t>
  </si>
  <si>
    <t>P22-022416 - Line 1</t>
  </si>
  <si>
    <t>P22-022414 - Line 1</t>
  </si>
  <si>
    <t>P22-021906 - Line 1</t>
  </si>
  <si>
    <t>Stirling Heights - Robot Coupe</t>
  </si>
  <si>
    <t>P22-021816 - Line 1</t>
  </si>
  <si>
    <t>Northridge - 2021 (Unpaid Invoice)</t>
  </si>
  <si>
    <t>P22-022598 - Line 1</t>
  </si>
  <si>
    <t>Capital in Operating Reclass –</t>
  </si>
  <si>
    <t>P22-021810 - Line 1</t>
  </si>
  <si>
    <t>The Meadows - Fridge Freezer.</t>
  </si>
  <si>
    <t>REQ-2022-022527</t>
  </si>
  <si>
    <t>P22-022237 - Line 1</t>
  </si>
  <si>
    <t>Supply 2 new Med Fridges</t>
  </si>
  <si>
    <t>P22-021767 - Line 1</t>
  </si>
  <si>
    <t>Suite 244 Reno Studio - Drywall repairs, Paint Finishes, Baseboards + Towel Rod.
Drywall Services - To repair water damaged drywall on ceiling and around window.</t>
  </si>
  <si>
    <t>REQ-2022-022536</t>
  </si>
  <si>
    <t>P22-021793 - Line 1</t>
  </si>
  <si>
    <t>Telfer Place - Boiler Repairs.</t>
  </si>
  <si>
    <t>Telfer Place - 2022 - Boiler Repairs</t>
  </si>
  <si>
    <t>REQ-2022-022539</t>
  </si>
  <si>
    <t>REQ-2022-022541</t>
  </si>
  <si>
    <t>REQ-2022-022542</t>
  </si>
  <si>
    <t>P22-022296 - Line 2</t>
  </si>
  <si>
    <t>Suite 305 Reno Flooring</t>
  </si>
  <si>
    <t>P22-022296 - Line 1</t>
  </si>
  <si>
    <t>P22-021985 - Line 1</t>
  </si>
  <si>
    <t>Supply and install new Blinds and Sheers and new Tracks</t>
  </si>
  <si>
    <t>The Claremont - 2022 - Drapery</t>
  </si>
  <si>
    <t>P22-022104 - Line 1</t>
  </si>
  <si>
    <t>REQ-2022-022559</t>
  </si>
  <si>
    <t>Welltower - 2022 - Capital Budget Roll Up</t>
  </si>
  <si>
    <t>P22-021824 - Line 1</t>
  </si>
  <si>
    <t>Forest Heights - Copper Piping</t>
  </si>
  <si>
    <t>Forest Heights - 2022 - Copper Piping</t>
  </si>
  <si>
    <t>REQ-2022-022562</t>
  </si>
  <si>
    <t>P22-021763 - Line 1</t>
  </si>
  <si>
    <t>2T2F2UT#ABA
HP EliteOne 800 G6 - all-in-one - Core i5
10500 3.1 GHz - vPro - 8 GB - SSD 256 GB -
LED 27" - US
1
1,890.00
1,890.00
EWR Fee
3.75/EA</t>
  </si>
  <si>
    <t>REQ-2022-022563</t>
  </si>
  <si>
    <t>P22-022356 - Line 1</t>
  </si>
  <si>
    <t>O/S 2021 INV</t>
  </si>
  <si>
    <t>P22-021888 - Line 1</t>
  </si>
  <si>
    <t>Landmark - 2022 - P-tac 513 Thermostat - Replace thermostat. More 7yrs</t>
  </si>
  <si>
    <t>Landmark - 2022 - P-tac 513 Thermostat</t>
  </si>
  <si>
    <t>P22-021798 - Line 1</t>
  </si>
  <si>
    <t>Portobello - 2022- Main Entrance doors - Replace Controller magic force IQ card . More 10 yrs</t>
  </si>
  <si>
    <t>P22-022225 - Line 1</t>
  </si>
  <si>
    <t>Description
replace 25-year-old freezer compressor, can't be fixed.</t>
  </si>
  <si>
    <t>Donway - 2022 - new freezer Compressor</t>
  </si>
  <si>
    <t>P22-022224 - Line 1</t>
  </si>
  <si>
    <t>Deficiency repairs, from 2022 Classic invoice #C-IN058196</t>
  </si>
  <si>
    <t>Donway - 2022 - Fire &amp; life safety Deficiencies</t>
  </si>
  <si>
    <t>P22-022166 - Line 1</t>
  </si>
  <si>
    <t>Baywoods - Cooling System Repairs</t>
  </si>
  <si>
    <t>Baywoods Place - 2022 - Cooling System Repairs</t>
  </si>
  <si>
    <t>P22-022165 - Line 1</t>
  </si>
  <si>
    <t>Baywoods Place - Replacement of motor for the HVAC system</t>
  </si>
  <si>
    <t>Baywoods Place - 2022 - Motor Replacement on HVAC System</t>
  </si>
  <si>
    <t>P22-021908 - Line 1</t>
  </si>
  <si>
    <t>Barrhaven - 2022- 2Nd floor Ductless. Install unit . More 10 yrs</t>
  </si>
  <si>
    <t>P22-021909 - Line 1</t>
  </si>
  <si>
    <t>Barrhaven - 2022- Suite 126 replace switch ductless . More 10 yrs</t>
  </si>
  <si>
    <t>P22-021910 - Line 1</t>
  </si>
  <si>
    <t>Barrhaven - 2022-  Kitchen  ductless  replace switch . More 10 yrs</t>
  </si>
  <si>
    <t>P22-021809 - Line 1</t>
  </si>
  <si>
    <t>Barrhaven - 2022-  Furnace condensate pump .  Replace  . More 10 yrs</t>
  </si>
  <si>
    <t>P22-021829 - Line 1</t>
  </si>
  <si>
    <t>Suite 606 Reno Additional Scope</t>
  </si>
  <si>
    <t>P22-021829 - Line 2</t>
  </si>
  <si>
    <t>Suite 606 Reno Paint wall, install carpet, LVT in bathroom, install toilet, change bathroom faucet</t>
  </si>
  <si>
    <t>P22-021942 - Line 1</t>
  </si>
  <si>
    <t>To replace the current failed 15 year old dishwasher booster. Cannot be repaired due to its a sealed unit. 
2 VENDORS FOR THE PROJECT---ECOLAB &amp; NAYLOR</t>
  </si>
  <si>
    <t>Maplecrest - 2022 - Plumbing (Dishwasher Booster)</t>
  </si>
  <si>
    <t>P22-021941 - Line 1</t>
  </si>
  <si>
    <t>To provide the labour to install the new Ecolab dishwasher booster.</t>
  </si>
  <si>
    <t>P22-021882 - Line 1</t>
  </si>
  <si>
    <t>To have Naylor supply the labour to install the new Ecolab dishwasher booster.</t>
  </si>
  <si>
    <t>The Beechwood - 2022 - Plumbing (Dishwasher Booster)</t>
  </si>
  <si>
    <t>P22-021881 - Line 1</t>
  </si>
  <si>
    <t>To replace the current failed 12 year old dishwasher booster. Cannot repair due to it is a sealed unit. 
2 VENDORS---ECOLAB AND NAYLOR</t>
  </si>
  <si>
    <t>P22-022163 - Line 1</t>
  </si>
  <si>
    <t>Baywoods Place - Repairs and replacement of plumbing drainage and sewage</t>
  </si>
  <si>
    <t>Baywoods Place - 2022 - Plumbing Drainage and Sewage Repairs</t>
  </si>
  <si>
    <t>P22-021875 - Line 1</t>
  </si>
  <si>
    <t>To replace the current failed obsolete 20 year old JACE Head Controller for the BAS. The home cannot control the heat at this time until the replacement.</t>
  </si>
  <si>
    <t>Greenway - 2022 - HVAC (BAS Controller)</t>
  </si>
  <si>
    <t>P22-021851 - Line 1</t>
  </si>
  <si>
    <t>To replace the current failed 12 year old blower motor in the fan coil unit in the Resident Sitting Lounge. NO HEAT.</t>
  </si>
  <si>
    <t>Appleby Place - 2022 - HVAC (Blower Motor#2)</t>
  </si>
  <si>
    <t>P22-021880 - Line 1</t>
  </si>
  <si>
    <t>To have Winmar attend to the home to assist with the major water flood from the crack in the foundation that was permitting ground water to enter the home. 
2 VENDORS---WINMAR &amp; NAYLOR</t>
  </si>
  <si>
    <t>King Gardens - 2022 - Tenant Spaces (Billiards Rm Flood)</t>
  </si>
  <si>
    <t>P22-021879 - Line 1</t>
  </si>
  <si>
    <t>To have Naylor perform an underground sonar of the water main coming in from the street to the building to see if there was a break in the main water supply.</t>
  </si>
  <si>
    <t>P22-021999 - Line 1</t>
  </si>
  <si>
    <t>Various repairs and upgrades to pool humidity control/alarm, actuator replacements, communication to BAS computer.</t>
  </si>
  <si>
    <t>P22-021998 - Line 1</t>
  </si>
  <si>
    <t>P22-021998 - Line 2</t>
  </si>
  <si>
    <t>P22-022000 - Line 1</t>
  </si>
  <si>
    <t>REQ-2022-022608</t>
  </si>
  <si>
    <t>REQ-2022-022609</t>
  </si>
  <si>
    <t>REQ-2022-022610</t>
  </si>
  <si>
    <t>P22-022243 - Line 1</t>
  </si>
  <si>
    <t>OS Fire Door Install invoice</t>
  </si>
  <si>
    <t>P22-021907 - Line 1</t>
  </si>
  <si>
    <t>Consulting invoice for 2nd flr</t>
  </si>
  <si>
    <t>P22-022219 - Line 1</t>
  </si>
  <si>
    <t>OS 2021 INV from balcony rehab project</t>
  </si>
  <si>
    <t>REQ-2022-022619</t>
  </si>
  <si>
    <t>P22-021960 - Line 1</t>
  </si>
  <si>
    <t>mech adjustments on 2nd flr</t>
  </si>
  <si>
    <t>P22-021905 - Line 1</t>
  </si>
  <si>
    <t>Landmark - 2022- Electrical Study - Currently the site has been having issue over a long period of time with dirty power ....which is causing expensive equipment in the build to prematurely fail. Like IT main boards on P-tacs and motors on equipment The study will be looking at harmonics , power factors , transient spicks and sign wave both leading and lagging . More 20 yrs</t>
  </si>
  <si>
    <t>P22-022233 - Line 1</t>
  </si>
  <si>
    <t>Drywall repair and repaint water damaged walls and ceiling</t>
  </si>
  <si>
    <t>P22-021958 - Line 1</t>
  </si>
  <si>
    <t>X-ray structure prior to coring for water and power supply. Install connections to irrigation system in two locations. Tie into new irrigation panels.</t>
  </si>
  <si>
    <t>Scenic Grande - 2022 - Irrigation Coring and Connections</t>
  </si>
  <si>
    <t>REQ-2022-022628</t>
  </si>
  <si>
    <t>The Bentley Saskatoon - 2022 - Water ingress, Laundry room</t>
  </si>
  <si>
    <t>P22-022164 - Line 1</t>
  </si>
  <si>
    <t>Baywoods Place - Replacement of 2 expansion tanks</t>
  </si>
  <si>
    <t>Baywoods Place - 2022 - Replacement of Cushion Tanks</t>
  </si>
  <si>
    <t>P22-022226 - Line 1</t>
  </si>
  <si>
    <t>Brierwood Gardens - Replacement of Boiler #2 flame safe guard</t>
  </si>
  <si>
    <t>Brierwood Gardens - 2022 - Boiler #2 Flame Safe Guard Replacement</t>
  </si>
  <si>
    <t>P22-021990 - Line 1</t>
  </si>
  <si>
    <t>Kenndy Lodge - Main Kitchen Replace Section of Drains</t>
  </si>
  <si>
    <t>Kenndy Lodge - 2022 - Main Kitchen Replace Section of Drains</t>
  </si>
  <si>
    <t>P22-022270 - Line 1</t>
  </si>
  <si>
    <t>Replacement of Flair fittings, TXV, Evaporator, Sight glass and filter drier on walk in cooler and freezer.
As per Emerald Green 016833 Invoice.</t>
  </si>
  <si>
    <t>Sunwood-2022-Walk in Cooler / Freezer repairs</t>
  </si>
  <si>
    <t>P22-021916 - Line 1</t>
  </si>
  <si>
    <t>OS INV from washroom renovation</t>
  </si>
  <si>
    <t>P22-021887 - Line 1</t>
  </si>
  <si>
    <t>Cooling tower Repairs (completed in the spring with cooling season change over)</t>
  </si>
  <si>
    <t>REQ-2022-022640</t>
  </si>
  <si>
    <t>REQ-2022-022641</t>
  </si>
  <si>
    <t>P22-022238 - Line 1</t>
  </si>
  <si>
    <t>Fire deficiencies at Claremont, kitchen suppression system, extinguisher &amp; sprinkler</t>
  </si>
  <si>
    <t>P22-021914 - Line 1</t>
  </si>
  <si>
    <t>Iler Lodge - Emergency work on MUA 1 &amp; 2</t>
  </si>
  <si>
    <t>P22-021913 - Line 1</t>
  </si>
  <si>
    <t>P22-022227 - Line 1</t>
  </si>
  <si>
    <t>OS Invoice from previous PM for consulting services</t>
  </si>
  <si>
    <t>P22-022123 - Line 1</t>
  </si>
  <si>
    <t>P22-022123 - Line 2</t>
  </si>
  <si>
    <t>P22-022403 - Line 1</t>
  </si>
  <si>
    <t>Replacement of Furniture in the LTC - C Wing: Rooms - 101, 102, 103, 104, 105, 106, 107, 108, 109</t>
  </si>
  <si>
    <t>P22-021989 - Line 1</t>
  </si>
  <si>
    <t>Heartwood - 2022- 2nd Shower Tub room flooring - Current flooring is lifting ..The tiles popping and cracked, causing water issue below to the ground floor tub room ..Spaces unusable till repaired. More 10 yrs</t>
  </si>
  <si>
    <t>Heartwood - 2022- 2nd Tub room flooring</t>
  </si>
  <si>
    <t>REQ-2022-022673</t>
  </si>
  <si>
    <t>P22-021838 - Line 1</t>
  </si>
  <si>
    <t>Montfort - 2022 - Resident Flooring - Replace resident suite flooring. More 10 yrs
 2205 - 2213  - 2224 - 2225 , washroom</t>
  </si>
  <si>
    <t>Montfort - 2022 - Resident Flooring</t>
  </si>
  <si>
    <t>P22-021891 - Line 1</t>
  </si>
  <si>
    <t>Bay Ridges - 2022- Steamer - Purchase Steam Cleaner  . More 7 yrs</t>
  </si>
  <si>
    <t>P22-021893 - Line 1</t>
  </si>
  <si>
    <t>Bay Ridges - 2022 - Washer - Purchase a washer . More 7 yrs</t>
  </si>
  <si>
    <t>Bay Ridges - 2022 - Washer Resident Home Area</t>
  </si>
  <si>
    <t>P22-022012 - Line 1</t>
  </si>
  <si>
    <t>Longfields  - 2022- Remove old defective combustion blower assembly on RTU #5. Install and mount new combustion blower assembly and wire motor. Turn unit back on and check heating operation. More 7 yrs</t>
  </si>
  <si>
    <t>Longfields Manor - 2022 - RTU #5 Combustion Blower Replacement</t>
  </si>
  <si>
    <t>REQ-2022-022685</t>
  </si>
  <si>
    <t>REQ-2022-022686</t>
  </si>
  <si>
    <t>P22-022223 - Line 1</t>
  </si>
  <si>
    <t>original Elm tree removal: additional pruning requirements: and 50mm replacement tree.</t>
  </si>
  <si>
    <t>The Claremont - 2022 - Tree Removal</t>
  </si>
  <si>
    <t>REQ-2022-022706</t>
  </si>
  <si>
    <t>REQ-2022-022708</t>
  </si>
  <si>
    <t>REQ-2022-022709</t>
  </si>
  <si>
    <t>REQ-2022-022710</t>
  </si>
  <si>
    <t>REQ-2022-022711</t>
  </si>
  <si>
    <t>REQ-2022-022713</t>
  </si>
  <si>
    <t>P22-022112 - Line 1</t>
  </si>
  <si>
    <t>Prince of Wales - 2022 - 2Nd floor AL painting of corridor. More 3 yrs</t>
  </si>
  <si>
    <t>P22-022022 - Line 1</t>
  </si>
  <si>
    <t>Suite 128 Reno Additional Scope Fridge increase in cost</t>
  </si>
  <si>
    <t>P22-022022 - Line 3</t>
  </si>
  <si>
    <t>P22-022022 - Line 4</t>
  </si>
  <si>
    <t>P22-022022 - Line 2</t>
  </si>
  <si>
    <t>P22-022019 - Line 1</t>
  </si>
  <si>
    <t>Suite 323 Reno Paint, replace Carpet 
Suite is rented for December 4th</t>
  </si>
  <si>
    <t>P22-022207 - Line 1</t>
  </si>
  <si>
    <t>OS Invoice for electrical in kitchen</t>
  </si>
  <si>
    <t>P22-022310 - Line 1</t>
  </si>
  <si>
    <t>Invoices related to strategic project</t>
  </si>
  <si>
    <t>REQ-2022-022745</t>
  </si>
  <si>
    <t>REQ-2022-022751</t>
  </si>
  <si>
    <t>REQ-2022-022752</t>
  </si>
  <si>
    <t>REQ-2022-022756</t>
  </si>
  <si>
    <t>P22-022236 - Line 1</t>
  </si>
  <si>
    <t>Kingsway - FFE Procurement Services</t>
  </si>
  <si>
    <t>REQ-2022-022764</t>
  </si>
  <si>
    <t>P22-021988 - Line 1</t>
  </si>
  <si>
    <t>Unity Quote:  UT S325599
DECT Wireless Telephones</t>
  </si>
  <si>
    <t>P22-022173 - Line 1</t>
  </si>
  <si>
    <t>Main Street - 2022- Residential Dishwasher replacement. More 7 yrs</t>
  </si>
  <si>
    <t>P22-022172 - Line 1</t>
  </si>
  <si>
    <t>Main Street - 2022- Installation of Residential Dishwasher replacement  More 7 yrs</t>
  </si>
  <si>
    <t>P22-022318 - Line 1</t>
  </si>
  <si>
    <t>Westside - 2022- Purchase Cambro cart . more 5 yrs</t>
  </si>
  <si>
    <t>REQ-2022-022777</t>
  </si>
  <si>
    <t>Szabina Sarvary</t>
  </si>
  <si>
    <t>P22-022113 - Line 1</t>
  </si>
  <si>
    <t>P22-022016 - Line 2</t>
  </si>
  <si>
    <t>Suite 407 Reno - Only have one rent ready studio in building currently and only  left to rent in building</t>
  </si>
  <si>
    <t>P22-022016 - Line 1</t>
  </si>
  <si>
    <t>P22-022017 - Line 1</t>
  </si>
  <si>
    <t>P22-022017 - Line 2</t>
  </si>
  <si>
    <t>Suite 332 Reno Painting, Flooring  Suite Reservation 332</t>
  </si>
  <si>
    <t>P22-022319 - Line 1</t>
  </si>
  <si>
    <t>work needed to Maintain Heat and Hot water in both buildings 10 and 14   13 items as per quote</t>
  </si>
  <si>
    <t>P22-022015 - Line 1</t>
  </si>
  <si>
    <t>Suite 221 Reno  Suite reservation</t>
  </si>
  <si>
    <t>REQ-2022-022788</t>
  </si>
  <si>
    <t>P22-022068 - Line 1</t>
  </si>
  <si>
    <t>Suite 307 Reno Paint &amp; Carpet. Resident is moving in on December 1st, 2022.</t>
  </si>
  <si>
    <t>Gareth Micheal Pitman</t>
  </si>
  <si>
    <t>P22-022291 - Line 1</t>
  </si>
  <si>
    <t>P22-022291 - Line 2</t>
  </si>
  <si>
    <t>P22-022292 - Line 1</t>
  </si>
  <si>
    <t>Briargate - 2022- Blinds - Purchase and installation of roller blinds from of elevator 1fr and 2nd floor. More 7 yrs</t>
  </si>
  <si>
    <t>REQ-2022-022793</t>
  </si>
  <si>
    <t>REQ-2022-022794</t>
  </si>
  <si>
    <t>REQ-2022-022795</t>
  </si>
  <si>
    <t>REQ-2022-022796</t>
  </si>
  <si>
    <t>REQ-2022-022797</t>
  </si>
  <si>
    <t>REQ-2022-022798</t>
  </si>
  <si>
    <t>Furniture and Equipment (Non-capital)</t>
  </si>
  <si>
    <t>REQ-2022-022799</t>
  </si>
  <si>
    <t>REQ-2022-022800</t>
  </si>
  <si>
    <t>REQ-2022-022801</t>
  </si>
  <si>
    <t>REQ-2022-022802</t>
  </si>
  <si>
    <t>REQ-2022-022803</t>
  </si>
  <si>
    <t>REQ-2022-022804</t>
  </si>
  <si>
    <t>P22-022438 - Line 1</t>
  </si>
  <si>
    <t>Suite 350 Reno Fridge</t>
  </si>
  <si>
    <t>P22-022438 - Line 2</t>
  </si>
  <si>
    <t>P22-022438 - Line 3</t>
  </si>
  <si>
    <t>Suite 350 Reno Paint, Replace vinyl, carpet</t>
  </si>
  <si>
    <t>REQ-2022-022811</t>
  </si>
  <si>
    <t>REQ-2022-022814</t>
  </si>
  <si>
    <t>P22-022013 - Line 1</t>
  </si>
  <si>
    <t>Suite 444 (IL) Refresh  Painting only</t>
  </si>
  <si>
    <t>REQ-2022-022832</t>
  </si>
  <si>
    <t>REQ-2022-022841</t>
  </si>
  <si>
    <t>The Bentley Swift Current - 2022 - Video Recorder + Mechanical Repairs</t>
  </si>
  <si>
    <t>REQ-2022-022851</t>
  </si>
  <si>
    <t>P22-022018 - Line 1</t>
  </si>
  <si>
    <t>Suite 3108 Reno Full suite paint, carpet replacement in bedrooms only. All other flooring (in main area and bathroom) is still in good shape, baseboards and trim to be painted/refreshed</t>
  </si>
  <si>
    <t>REQ-2022-022865</t>
  </si>
  <si>
    <t>P22-022008 - Line 1</t>
  </si>
  <si>
    <t>2 TECHNICIANS DAY 1
RAN 10 CAT6 CABLE @150FT PER CABLE 2 TECHNICIANS
$95.00
+ONTARIO HST
20 $1,900.00
3 TECHNICIANS DAY 2 @ 10 RUNS, TERMINATIONS
AND PATCH PANEL INSTALL @150FT RUNS (REDUCED
50%)
$95.00
+ONTARIO HST
13.5 $1,282.50
MATERIALS 3000FT OF CABLE 100 KEYSTONES, FACE
PLATES, DATA JACKS, 24 PORT PATCH PANEL,
CONNECTORS ETC.
$1,902.00
+ONTARIO HST
1 $1,902.00
TRAVEL TO SITE 3 DAYS X 2 TECHS OOT (WAIVED) $0.00
+ONTARIO HST
6 $0.00
CUTOVER DAY 5 TESTING AND CUTOVER MORE
COMPELX THAN ORIGINALLY SCOPED
$95.00 19 $1,805.00</t>
  </si>
  <si>
    <t>P22-022008 - Line 2</t>
  </si>
  <si>
    <t>DAY 3 -3 TECHS- CHARGED FOR 2 TECHS-INSTALLED
ADDITIONAL 24 PORT PATCH PANEL AND
TERMINATION RAN 3 X 150FT CABLE - TRACED ROUTE
FOR CABLE TROUBLESHOOTING CABLES 3
TECHNCIANS VERY COMPLEX CEMENT AND FIREPROOF
PENETRATIONS - TRAVEL WAIVED
$95.00
+ONTARIO HST
20 $1,900.00
DAY 3 MATERIALS- 450 FT CABLE- PATCH OANEL,
3X6FT PATCH CABLES CONNECTORS
$340.00
+ONTARIO HST
1 $340.00
DAY 4 - 3-TECHS-CHARGED FOR 2 TECHS-TRACING
WIRES FOR VANESSA REQUESTED CABLES, CHECK
EXISTING DROPS, INSTALLED NEW DOOR PHONETRAVEL
WAIVED (50% DEDUCTED)
$95.00
+ONTARIO HST
13 $1,235.00
DAY4-MATERIALS
GANGBOX- KEYSTONES-
$120.00
+ONTARIO HST
1 $120.00
DAY 6- 1 TECH MET WITH DIOGO TO TRACE WIRES
DIOGO STATES THAT 2 TECHS WERE REQUIRED.
(WAIVED)
$0.00
+ONTARIO HST
3 $0.00
DAY 7-2 TECHS- TROUBLESHOOTING- TRACING
WIRES AND REPLACEMENT OF PATCH CABLES TO
SMALLER THIN PATCH CABLES AS PER DIOGO'S
SCOPE - TRAVEL WAIVED (100% DEDUCTED) WAIVED
$0.00
+ONTARIO HST
10 $0.00
Notes
ADDITIONAL TASKS RELATED TO PHONE SYSTEM AND OTHER OOS ACTIVITIES ON SITE NOT
ENCOMPASSED IN ORIGINAL QUOTE.
DAY8- 2 TECHS- RUN 5 CABLES AS PER DIOGO- 150FT
EACH CAT6- 10 KEYSTONES TERMINATION AND
TESTING
$95.00
+ONTARIO HST
12 $1,140.00
MATERIALS DAY5 $495.00
+ONTARIO HST
1 $495.00
Subtotal
ONTARIO HST (13%)
#728167404RT0001
5,230.00
679.90
Total
Amount Paid
5,909.90
0.00
Amount Due</t>
  </si>
  <si>
    <t>REQ-2022-022869</t>
  </si>
  <si>
    <t>P22-022622 - Line 2</t>
  </si>
  <si>
    <t>Suite 248 Refresh Fridge</t>
  </si>
  <si>
    <t>P22-022622 - Line 3</t>
  </si>
  <si>
    <t>Suite 248 Refresh Microwave</t>
  </si>
  <si>
    <t>P22-022622 - Line 1</t>
  </si>
  <si>
    <t>Suite 248 Refresh Paint</t>
  </si>
  <si>
    <t>P22-022306 - Line 1</t>
  </si>
  <si>
    <t>Suite 167 Reno Fridge</t>
  </si>
  <si>
    <t>P22-022306 - Line 3</t>
  </si>
  <si>
    <t>Suite 167 Reno Microwave</t>
  </si>
  <si>
    <t>P22-022306 - Line 2</t>
  </si>
  <si>
    <t>Suite 167 Reno
Suite Leased December 15th, 2022</t>
  </si>
  <si>
    <t>REQ-2022-022885</t>
  </si>
  <si>
    <t>P22-022352 - Line 1</t>
  </si>
  <si>
    <t>Replace Main Dining room compressor</t>
  </si>
  <si>
    <t>P22-022613 - Line 1</t>
  </si>
  <si>
    <t>CarlingView - 2022- Replace Pneumatic heating thermostat Main lounge  level control. more 10 yrs.</t>
  </si>
  <si>
    <t>P22-022439 - Line 2</t>
  </si>
  <si>
    <t>Suite 141 Reno Paint, Replace vinyl, carpet</t>
  </si>
  <si>
    <t>P22-022439 - Line 1</t>
  </si>
  <si>
    <t>REQ-2022-022910</t>
  </si>
  <si>
    <t>P22-022215 - Line 1</t>
  </si>
  <si>
    <t>HP ProBook 450 G9 Notebook - Wolf Pro with Configuration Service and carrying bag</t>
  </si>
  <si>
    <t>REQ-2022-022934</t>
  </si>
  <si>
    <t>P22-022216 - Line 1</t>
  </si>
  <si>
    <t>Audiovisual equipment and installation</t>
  </si>
  <si>
    <t>P22-022381 - Line 1</t>
  </si>
  <si>
    <t>Brierwood Gardens - Boiler Repairs</t>
  </si>
  <si>
    <t>P22-022383 - Line 1</t>
  </si>
  <si>
    <t>Summit Place - Freezer Project</t>
  </si>
  <si>
    <t>P22-022444 - Line 1</t>
  </si>
  <si>
    <t>The Village Seniors - Replace 3 fire panels</t>
  </si>
  <si>
    <t>P22-022380 - Line 1</t>
  </si>
  <si>
    <t>Trillium Court - Emergency Roof Repair</t>
  </si>
  <si>
    <t>P22-022288 - Line 1</t>
  </si>
  <si>
    <t>Burloak - Auto Scrubber</t>
  </si>
  <si>
    <t>P22-022365 - Line 1</t>
  </si>
  <si>
    <t>The Village Seniors - Electronic Door Opener</t>
  </si>
  <si>
    <t>P22-022271 - Line 2</t>
  </si>
  <si>
    <t>Suite 517 Reno Fridge</t>
  </si>
  <si>
    <t>P22-022271 - Line 3</t>
  </si>
  <si>
    <t>Suite 517 Reno Microwave</t>
  </si>
  <si>
    <t>P22-022271 - Line 1</t>
  </si>
  <si>
    <t>Suite 517 Reno
-carpet 
-Paint
-LVT Flooring
-threshold /transition strip
-fridge and Microwave</t>
  </si>
  <si>
    <t>P22-022382 - Line 1</t>
  </si>
  <si>
    <t>Summit Place - Gazebo.</t>
  </si>
  <si>
    <t>P22-022663 - Line 1</t>
  </si>
  <si>
    <t>Baywoods - Heaters on floors 3,4 and 7</t>
  </si>
  <si>
    <t>P22-022618 - Line 1</t>
  </si>
  <si>
    <t>Forest Heights - Deficiencies from August Inspections</t>
  </si>
  <si>
    <t>REQ-2022-023007</t>
  </si>
  <si>
    <t>REQ-2022-023011</t>
  </si>
  <si>
    <t>REQ-2022-023012</t>
  </si>
  <si>
    <t>P22-022501 - Line 1</t>
  </si>
  <si>
    <t>Barrhaven - 2022- Window pane replacement in unit # 522. More 10 yrs</t>
  </si>
  <si>
    <t>REQ-2022-023014</t>
  </si>
  <si>
    <t>P22-022316 - Line 1</t>
  </si>
  <si>
    <t>Summit Place - Maglock Access (North East Double Door exit)</t>
  </si>
  <si>
    <t>P22-022662 - Line 1</t>
  </si>
  <si>
    <t>Baywoods Place - Chiller Replacement</t>
  </si>
  <si>
    <t>P22-022612 - Line 1</t>
  </si>
  <si>
    <t>CarlingView - 2022 - Replace DHW holding tank. More 7 yrs</t>
  </si>
  <si>
    <t>REQ-2022-023028</t>
  </si>
  <si>
    <t>P22-022217 - Line 2</t>
  </si>
  <si>
    <t>Suite 608 Refresh  Paint - Resident is moving in on December 1st - internal transfer</t>
  </si>
  <si>
    <t>P22-022217 - Line 1</t>
  </si>
  <si>
    <t>Suite 608 Refresh
Additional Scope</t>
  </si>
  <si>
    <t>P22-022384 - Line 1</t>
  </si>
  <si>
    <t>Suite 207 Apt Refresh
Paint entire apartment two (2) coats</t>
  </si>
  <si>
    <t>REQ-2022-023048</t>
  </si>
  <si>
    <t>P22-022490 - Line 1</t>
  </si>
  <si>
    <t>Supply and Install Plants - Dining Room Planters</t>
  </si>
  <si>
    <t>REQ-2022-023052</t>
  </si>
  <si>
    <t>P22-022491 - Line 1</t>
  </si>
  <si>
    <t>Install Phones and Network Cabling</t>
  </si>
  <si>
    <t>P22-022239 - Line 2</t>
  </si>
  <si>
    <t>Capital in Operating Reclass
INV-2022-052832</t>
  </si>
  <si>
    <t>P22-022240 - Line 1</t>
  </si>
  <si>
    <t>Capital in Operating Reclass - INV-2022-071503</t>
  </si>
  <si>
    <t>P22-022239 - Line 1</t>
  </si>
  <si>
    <t>Capital in Operating Reclass - 
INV-2022-055505</t>
  </si>
  <si>
    <t>P22-022599 - Line 1</t>
  </si>
  <si>
    <t>Capital in Operating Reclass
INV-2022-088603</t>
  </si>
  <si>
    <t>P22-022315 - Line 1</t>
  </si>
  <si>
    <t>Capital in Operating Reclass
INV-2022-013979</t>
  </si>
  <si>
    <t>P22-022605 - Line 1</t>
  </si>
  <si>
    <t>Capital in Operating Reclass
INV-2022-022958</t>
  </si>
  <si>
    <t>P22-022606 - Line 1</t>
  </si>
  <si>
    <t>Capital in Operating Reclass - INV-2022-098528</t>
  </si>
  <si>
    <t>REQ-2022-023065</t>
  </si>
  <si>
    <t>P22-022200 - Line 1</t>
  </si>
  <si>
    <t>Insight Quote:  0225706706
Prince of Wales UPS</t>
  </si>
  <si>
    <t>P22-022604 - Line 1</t>
  </si>
  <si>
    <t>Capital in Operating Reclass
INV-2022-166575 and INV-2022-094412</t>
  </si>
  <si>
    <t>P22-022614 - Line 2</t>
  </si>
  <si>
    <t>Capital in Operating Reclass
INV-2022-059344</t>
  </si>
  <si>
    <t>P22-022614 - Line 1</t>
  </si>
  <si>
    <t>Capital in Operating Reclass - INV-2022-070503</t>
  </si>
  <si>
    <t>P22-022260 - Line 1</t>
  </si>
  <si>
    <t>2022- Longfeild Manor - Boiler #1 unit replace burner  . More 10 yrs</t>
  </si>
  <si>
    <t>P22-022601 - Line 1</t>
  </si>
  <si>
    <t>Capital in Operating Reclass - INV-2022-040519</t>
  </si>
  <si>
    <t>P22-022603 - Line 1</t>
  </si>
  <si>
    <t>Capital in Operating Reclass - INV-2022-120041</t>
  </si>
  <si>
    <t>P22-022602 - Line 1</t>
  </si>
  <si>
    <t>Capital in Operating Reclass - INV-2022-004544</t>
  </si>
  <si>
    <t>P22-022597 - Line 1</t>
  </si>
  <si>
    <t>Capital in Operating Reclass
INV-2022-120046
INV-2022-120040
INV-2022-111769</t>
  </si>
  <si>
    <t>P22-022242 - Line 1</t>
  </si>
  <si>
    <t>Portobello - 2022 -  Replacement  PTACs 5 . More 7 yrs   
253, 304, 318, 335, solarium 3rd floor.</t>
  </si>
  <si>
    <t>P22-022302 - Line 1</t>
  </si>
  <si>
    <t>11/22/22 Add funds-to bring on RJC Engineers to provide detail on rebar / slab infill and field review prior to project close out,</t>
  </si>
  <si>
    <t>P22-022273 - Line 1</t>
  </si>
  <si>
    <t>Suite 217 Refresh Additional Scope Cabinet refresh</t>
  </si>
  <si>
    <t>P22-022273 - Line 2</t>
  </si>
  <si>
    <t>Suite 217 Refresh Paint and replacement of failed Vorten toilet.</t>
  </si>
  <si>
    <t>REQ-2022-023097</t>
  </si>
  <si>
    <t>P22-022204 - Line 1</t>
  </si>
  <si>
    <t>Telus Invoice:  2583234
Windermere on the mount - Telus Support for partial invoice payment</t>
  </si>
  <si>
    <t>REQ-2022-023098</t>
  </si>
  <si>
    <t>P22-022203 - Line 1</t>
  </si>
  <si>
    <t>Lenbrook Quote:  REVERA002
Android Phone CAT phone</t>
  </si>
  <si>
    <t>P22-022290 - Line 1</t>
  </si>
  <si>
    <t>Suite 231A Refresh Additional Scope</t>
  </si>
  <si>
    <t>P22-022290 - Line 2</t>
  </si>
  <si>
    <t>Suite 231A Refresh</t>
  </si>
  <si>
    <t>P22-022445 - Line 1</t>
  </si>
  <si>
    <t>P22-022445 - Line 2</t>
  </si>
  <si>
    <t>P22-022445 - Line 3</t>
  </si>
  <si>
    <t>Suite 107 Reno Paint, Replace Carpet, Vinyl Flooring, Closet Doors, Small Refrigerator &amp; 1 wall sconce.</t>
  </si>
  <si>
    <t>P22-022500 - Line 1</t>
  </si>
  <si>
    <t>Invoices related to strategic project, part 2</t>
  </si>
  <si>
    <t>P22-022499 - Line 1</t>
  </si>
  <si>
    <t>P22-022354 - Line 1</t>
  </si>
  <si>
    <t>Suite 112 Refresh Paint</t>
  </si>
  <si>
    <t>P22-022267 - Line 1</t>
  </si>
  <si>
    <t>P22-022281 - Line 1</t>
  </si>
  <si>
    <t>Suite 2-303 Reno Additional Scope
Closet Doors</t>
  </si>
  <si>
    <t>P22-022281 - Line 2</t>
  </si>
  <si>
    <t>Suite 2-303 Reno
Paint, Baseboards</t>
  </si>
  <si>
    <t>P22-022349 - Line 1</t>
  </si>
  <si>
    <t>Alta Vista - 2022 - Generator battery replacement . More 10 yrs</t>
  </si>
  <si>
    <t>P22-022277 - Line 1</t>
  </si>
  <si>
    <t>Suite 2-203 Reno Additional Scope</t>
  </si>
  <si>
    <t>P22-022277 - Line 2</t>
  </si>
  <si>
    <t>Suite 2-203 Reno</t>
  </si>
  <si>
    <t>P22-022363 - Line 1</t>
  </si>
  <si>
    <t>Thorntonview - Combi Oven</t>
  </si>
  <si>
    <t>REQ-2022-023125</t>
  </si>
  <si>
    <t>P22-022280 - Line 1</t>
  </si>
  <si>
    <t>Suite 2-311 Reno Additional Scope</t>
  </si>
  <si>
    <t>P22-022280 - Line 2</t>
  </si>
  <si>
    <t>Suite 2-311 Reno</t>
  </si>
  <si>
    <t>P22-022279 - Line 1</t>
  </si>
  <si>
    <t>Suite 2-410 Refresh Additional Scope</t>
  </si>
  <si>
    <t>P22-022279 - Line 2</t>
  </si>
  <si>
    <t>Suite 2-410 Refresh Paint</t>
  </si>
  <si>
    <t>REQ-2022-023130</t>
  </si>
  <si>
    <t>P22-022228 - Line 1</t>
  </si>
  <si>
    <t>DATE
09/11/2022
09/11/2022
09/11/2022
ACTIVITY
Trip Charge - Hourty Rate
Project Labor Rate Services
DESCRIPTION
Trip Charge - Hourly Rate For Sites Beyond Base Rate Area
Labor Rate For Project Work Defined By Scope Of Work
CAT6 Plenum Cabling &amp; Connectors
: ~175FT CAT6 Plenum cabling, connectors, faceplates and patch cables
QTY	RATE	AMOUNT
1	65.00	65.00
275.00	275.00
1	80.00	80.00</t>
  </si>
  <si>
    <t>P22-022278 - Line 1</t>
  </si>
  <si>
    <t>Suite 2-608 Reno Additional Scope</t>
  </si>
  <si>
    <t>P22-022278 - Line 2</t>
  </si>
  <si>
    <t>Suite 2-608 Reno</t>
  </si>
  <si>
    <t>P22-022305 - Line 2</t>
  </si>
  <si>
    <t>Suite 108 Refresh
Paint, Toilet</t>
  </si>
  <si>
    <t>P22-022305 - Line 1</t>
  </si>
  <si>
    <t>Suite 108 Refresh Additional Scope</t>
  </si>
  <si>
    <t>P22-022355 - Line 1</t>
  </si>
  <si>
    <t>Suite 241 Refresh Paint</t>
  </si>
  <si>
    <t>P22-022396 - Line 1</t>
  </si>
  <si>
    <t>Replace Exterior fire door and frame at 1055 and 1057 Don Mills</t>
  </si>
  <si>
    <t>REQ-2022-023138</t>
  </si>
  <si>
    <t>P22-022395 - Line 1</t>
  </si>
  <si>
    <t>Replace 2nd set on front doors front entrance, replace both doors to match</t>
  </si>
  <si>
    <t>P22-022611 - Line 1</t>
  </si>
  <si>
    <t>CarlingView - 2022- Chiller - Replace outdated pressure relief valves. More 10 yrs</t>
  </si>
  <si>
    <t>REQ-2022-023151</t>
  </si>
  <si>
    <t>Amanda Brown</t>
  </si>
  <si>
    <t>P22-022630 - Line 1</t>
  </si>
  <si>
    <t>Prince 0r Wales - 2022 - Replace 2 residential dryers . More 5 yrs</t>
  </si>
  <si>
    <t>REQ-2022-023165</t>
  </si>
  <si>
    <t>P22-022621 - Line 1</t>
  </si>
  <si>
    <t>Suite 329 Reno Paint Invoice 2020293 
Suite 109 Refresh Paint cannot be capitalized under $500 From February 2020</t>
  </si>
  <si>
    <t>P22-022621 - Line 2</t>
  </si>
  <si>
    <t>Suite 418 Reno Invoice 2020110 From Feb 2020</t>
  </si>
  <si>
    <t>P22-022621 - Line 3</t>
  </si>
  <si>
    <t>Suite 329 Reno Invoice 2020287 From Aug 2020</t>
  </si>
  <si>
    <t>P22-022621 - Line 4</t>
  </si>
  <si>
    <t>Suite 329 Reno Invoice 2020286 From Aug 2020</t>
  </si>
  <si>
    <t>P22-022617 - Line 1</t>
  </si>
  <si>
    <t>Forest Heights - Nursing Station Swing doors, laundry sink, faucet &amp; eye wash station</t>
  </si>
  <si>
    <t>P22-022338 - Line 1</t>
  </si>
  <si>
    <t>The Meadows - Shower &amp; Laundry Room</t>
  </si>
  <si>
    <t>REQ-2022-023205</t>
  </si>
  <si>
    <t>P22-022431 - Line 1</t>
  </si>
  <si>
    <t>Purchased Clothing Label Machine</t>
  </si>
  <si>
    <t>REQ-2022-023224</t>
  </si>
  <si>
    <t>REQ-2022-023225</t>
  </si>
  <si>
    <t>P22-022441 - Line 1</t>
  </si>
  <si>
    <t>Suite 2-714 Refresh Additional Scope</t>
  </si>
  <si>
    <t>P22-022441 - Line 2</t>
  </si>
  <si>
    <t>Suite 2-714 Refresh Paint, Toilet</t>
  </si>
  <si>
    <t>REQ-2022-023227</t>
  </si>
  <si>
    <t>REQ-2022-023230</t>
  </si>
  <si>
    <t>P22-022402 - Line 1</t>
  </si>
  <si>
    <t>Room 325: Replacement of flooring, painted and patched walls and ceilings</t>
  </si>
  <si>
    <t>REQ-2022-023235</t>
  </si>
  <si>
    <t>Rayoak - 2022 - Staff Room and Lounge FF&amp;E</t>
  </si>
  <si>
    <t>REQ-2022-023238</t>
  </si>
  <si>
    <t>REQ-2022-023240</t>
  </si>
  <si>
    <t>REQ-2022-023244</t>
  </si>
  <si>
    <t>REQ-2022-023245</t>
  </si>
  <si>
    <t>REQ-2022-023246</t>
  </si>
  <si>
    <t>P22-022623 - Line 2</t>
  </si>
  <si>
    <t>Suite 333 Reno
Paint, Carpet</t>
  </si>
  <si>
    <t>P22-022623 - Line 1</t>
  </si>
  <si>
    <t>REQ-2022-023247</t>
  </si>
  <si>
    <t>P22-022624 - Line 1</t>
  </si>
  <si>
    <t>P22-022624 - Line 2</t>
  </si>
  <si>
    <t>Suite 310 Reno Paint, Carpet</t>
  </si>
  <si>
    <t>REQ-2022-023248</t>
  </si>
  <si>
    <t>P22-022656 - Line 1</t>
  </si>
  <si>
    <t>Windsor Park - 2022- Replace DHW holding tank . More 6 yrs</t>
  </si>
  <si>
    <t>P22-022639 - Line 1</t>
  </si>
  <si>
    <t>3D video clips for the website</t>
  </si>
  <si>
    <t>Hollyburn House - 2022 - Virtual Video</t>
  </si>
  <si>
    <t>REQ-2022-023262</t>
  </si>
  <si>
    <t>The Beechwood - 2022 - Plumbing (New Mixing Valve)</t>
  </si>
  <si>
    <t>REQ-2022-023263</t>
  </si>
  <si>
    <t>James Zulueta</t>
  </si>
  <si>
    <t>REQ-2022-023267</t>
  </si>
  <si>
    <t>P22-022531 - Line 1</t>
  </si>
  <si>
    <t>Insight Quote:  225704579
King Gardens Verkada Cameras</t>
  </si>
  <si>
    <t>REQ-2022-023268</t>
  </si>
  <si>
    <t>P22-022528 - Line 1</t>
  </si>
  <si>
    <t>Insight Quote:  225704514
Trafalgar Verkada Cameras</t>
  </si>
  <si>
    <t>REQ-2022-023269</t>
  </si>
  <si>
    <t>P22-022529 - Line 1</t>
  </si>
  <si>
    <t>Insight Quote:  225704408
Rayoak Place Verkada Cameras</t>
  </si>
  <si>
    <t>REQ-2022-023270</t>
  </si>
  <si>
    <t>P22-022530 - Line 1</t>
  </si>
  <si>
    <t>Insight Quote:  225704386
Centennial Park Verkada Cameras</t>
  </si>
  <si>
    <t>REQ-2022-023271</t>
  </si>
  <si>
    <t>P22-022532 - Line 1</t>
  </si>
  <si>
    <t>Insight Quote:  225701228
The Kensington BC Verkada Cameras</t>
  </si>
  <si>
    <t>REQ-2022-023272</t>
  </si>
  <si>
    <t>P22-022527 - Line 1</t>
  </si>
  <si>
    <t>Insight Quote:  225701309
McKenzie Towne Verkada Cameras</t>
  </si>
  <si>
    <t>REQ-2022-023275</t>
  </si>
  <si>
    <t>P22-022526 - Line 1</t>
  </si>
  <si>
    <t>Insight Quote:  225701278
Chateau Renoir Verkada Cameras</t>
  </si>
  <si>
    <t>REQ-2022-023279</t>
  </si>
  <si>
    <t>REQ-2022-023280</t>
  </si>
  <si>
    <t>REQ-2022-023285</t>
  </si>
  <si>
    <t>REQ-2022-023289</t>
  </si>
  <si>
    <t>P22-022457 - Line 1</t>
  </si>
  <si>
    <t>Proactive Integrated Security Quote for Kantech Card Access
Sunwood Senior Living Community</t>
  </si>
  <si>
    <t>REQ-2022-023295</t>
  </si>
  <si>
    <t>REQ-2022-023299</t>
  </si>
  <si>
    <t>Bianca Spano</t>
  </si>
  <si>
    <t>REQ-2022-023307</t>
  </si>
  <si>
    <t>P22-022433 - Line 1</t>
  </si>
  <si>
    <t>Wireless survey and report &amp; heatmap generation for WiFI coverage (Birkdale Resident)
CA$1,500.00	CA$1,500.00</t>
  </si>
  <si>
    <t>P22-022629 - Line 2</t>
  </si>
  <si>
    <t>Suite 102 Refresh Fridge</t>
  </si>
  <si>
    <t>P22-022629 - Line 1</t>
  </si>
  <si>
    <t>Suite 102 Refresh Paint</t>
  </si>
  <si>
    <t>P22-022493 - Line 1</t>
  </si>
  <si>
    <t>P22-022493 - Line 3</t>
  </si>
  <si>
    <t>P22-022493 - Line 4</t>
  </si>
  <si>
    <t>P22-022493 - Line 2</t>
  </si>
  <si>
    <t>P22-022492 - Line 1</t>
  </si>
  <si>
    <t>Suite 270-272 Reno</t>
  </si>
  <si>
    <t>REQ-2022-023332</t>
  </si>
  <si>
    <t>REQ-2022-023333</t>
  </si>
  <si>
    <t>REQ-2022-023334</t>
  </si>
  <si>
    <t>REQ-2022-023336</t>
  </si>
  <si>
    <t>P22-022659 - Line 1</t>
  </si>
  <si>
    <t>Suite 213 Reno Paint and Carpet</t>
  </si>
  <si>
    <t>REQ-2022-023353</t>
  </si>
  <si>
    <t>P22-022469 - Line 1</t>
  </si>
  <si>
    <t>MealSuite Monitors Replacement 2022 (60 units 4+ years old)</t>
  </si>
  <si>
    <t>P22-022521 - Line 2</t>
  </si>
  <si>
    <t>Suite 304 Reno   for Studio Large</t>
  </si>
  <si>
    <t>P22-022521 - Line 1</t>
  </si>
  <si>
    <t>P22-022627 - Line 2</t>
  </si>
  <si>
    <t>Suite 312 Reno One Bedroom</t>
  </si>
  <si>
    <t>P22-022627 - Line 1</t>
  </si>
  <si>
    <t>P22-022620 - Line 2</t>
  </si>
  <si>
    <t>Suite 306 Reno Paint, Carpet</t>
  </si>
  <si>
    <t>P22-022620 - Line 1</t>
  </si>
  <si>
    <t>P22-022514 - Line 2</t>
  </si>
  <si>
    <t>Suite 266 Reno Paint, Replace Vinyl Flooring Carpet</t>
  </si>
  <si>
    <t>P22-022514 - Line 1</t>
  </si>
  <si>
    <t>P22-022515 - Line 2</t>
  </si>
  <si>
    <t>Suite 308 Reno Paint, Replace Vinyl Flooring, Carpet</t>
  </si>
  <si>
    <t>P22-022515 - Line 1</t>
  </si>
  <si>
    <t>REQ-2022-023392</t>
  </si>
  <si>
    <t>P22-022550 - Line 1</t>
  </si>
  <si>
    <t>Printer in Breckon House is not getting a data Connection. Unable
to locate the printer on the network. The printer Ip address is 10.10.176.64	2	CA$125.00	CA$250.00
Travel expense to the site		CA$85.00	CA$85.00</t>
  </si>
  <si>
    <t>REQ-2022-023412</t>
  </si>
  <si>
    <t>REQ-2022-023413</t>
  </si>
  <si>
    <t>P22-022561 - Line 1</t>
  </si>
  <si>
    <t>Suite 424 Reno Additional Scope</t>
  </si>
  <si>
    <t>P22-022561 - Line 2</t>
  </si>
  <si>
    <t>Suite 424 Reno Complete paint 2coats, replace flooring and toilet. Install baseboards in the closets and repair closet and bathroom door</t>
  </si>
  <si>
    <t>P22-022637 - Line 1</t>
  </si>
  <si>
    <t>Longfields  - 2022 - Gardenview Kitchen Dishwasher space. Failed drainpipe caused water infiltration and mold damage ... Work is completed. More 10 yrs</t>
  </si>
  <si>
    <t>P22-022636 - Line 1</t>
  </si>
  <si>
    <t>P22-022628 - Line 2</t>
  </si>
  <si>
    <t>Suite  217 Reno</t>
  </si>
  <si>
    <t>P22-022628 - Line 1</t>
  </si>
  <si>
    <t>REQ-2022-023446</t>
  </si>
  <si>
    <t>REQ-2022-023447</t>
  </si>
  <si>
    <t>REQ-2022-023449</t>
  </si>
  <si>
    <t>REQ-2022-023473</t>
  </si>
  <si>
    <t>REQ-2022-023483</t>
  </si>
  <si>
    <t>REQ-2022-023495</t>
  </si>
  <si>
    <t>REQ-2022-023499</t>
  </si>
  <si>
    <t>REQ-2022-023504</t>
  </si>
  <si>
    <t>REQ-2022-023506</t>
  </si>
  <si>
    <t>REQ-2022-023508</t>
  </si>
  <si>
    <t>REQ-2022-023510</t>
  </si>
  <si>
    <t>REQ-2022-023511</t>
  </si>
  <si>
    <t>REQ-2022-023512</t>
  </si>
  <si>
    <t>REQ-2022-023513</t>
  </si>
  <si>
    <t>REQ-2022-023514</t>
  </si>
  <si>
    <t>REQ-2022-023515</t>
  </si>
  <si>
    <t>REQ-2022-023520</t>
  </si>
  <si>
    <t>REQ-2022-023521</t>
  </si>
  <si>
    <t>REQ-2022-023527</t>
  </si>
  <si>
    <t>REQ-2022-023528</t>
  </si>
  <si>
    <t>REQ-2022-023534</t>
  </si>
  <si>
    <t>REQ-2022-023537</t>
  </si>
  <si>
    <t>REQ-2022-023546</t>
  </si>
  <si>
    <t>Briarfield Gardens - 2022 - Roof (RJC Extra)</t>
  </si>
  <si>
    <t>REQ-2022-023547</t>
  </si>
  <si>
    <t>Briarfield Gardens - 2022 - Laundry FF&amp;E (Dryer)</t>
  </si>
  <si>
    <t>REQ-2022-023548</t>
  </si>
  <si>
    <t>Glynnwood 2022 - Roof (Part 3)</t>
  </si>
  <si>
    <t>REQ-2022-023549</t>
  </si>
  <si>
    <t>Port Perry - 2022 - Condenser Fan Motor</t>
  </si>
  <si>
    <t>REQ-2022-023550</t>
  </si>
  <si>
    <t>Briarfield Gardens - 2022 - Heat Exchanger</t>
  </si>
  <si>
    <t>REQ-2022-023551</t>
  </si>
  <si>
    <t>King Gardens - 2022 - Fire Life Safety (Kitchen Suppression)</t>
  </si>
  <si>
    <t>REQ-2022-023552</t>
  </si>
  <si>
    <t>Briarfield Gardens - 2022 - HVAC (Pressure Switch)</t>
  </si>
  <si>
    <t>REQ-2022-023553</t>
  </si>
  <si>
    <t>Glynnwood - 2022 - Laundry FF&amp;E (1+1)</t>
  </si>
  <si>
    <t>REQ-2022-023554</t>
  </si>
  <si>
    <t>Briarfield Gardens - 2022- HVAC (Blower Motor)</t>
  </si>
  <si>
    <t>REQ-2022-023555</t>
  </si>
  <si>
    <t>Glynnwood - 2022 - Electrical (Wall Heater)</t>
  </si>
  <si>
    <t>REQ-2022-023556</t>
  </si>
  <si>
    <t>Windermere - 2022 - HVAC (Accutemp)</t>
  </si>
  <si>
    <t>REQ-2022-023557</t>
  </si>
  <si>
    <t>Appleby Place - 2022 - HVAC (Fan Coil Blower Motor #3)</t>
  </si>
  <si>
    <t>Is Capital Project</t>
  </si>
  <si>
    <t>2021 - Beacon Hill - Exterior sliding door motor and gear box</t>
  </si>
  <si>
    <t>Yes</t>
  </si>
  <si>
    <t>2021 - Edinburgh - RBI flow switch replacement . More 15 yrs</t>
  </si>
  <si>
    <t>2021 - Edinburgh - Replace Streamer boiler tank</t>
  </si>
  <si>
    <t>2021 - Elginwood - Kitchen dishwasher / sink drain plumbing leak</t>
  </si>
  <si>
    <t>2021 - Forest Hill - Resident Washer &amp; Dryer Replacement</t>
  </si>
  <si>
    <t>2021 - Hallowell House - Hot Water Issues</t>
  </si>
  <si>
    <t>2021 - Humber Valley -  Main roof repairs</t>
  </si>
  <si>
    <t>2021 - Kennedy Lodge - Annual Fire Alarm Deficiencies</t>
  </si>
  <si>
    <t>2021 - Kennedy Lodge - Combi Oven shower hose replacement .</t>
  </si>
  <si>
    <t>2021 - Landmark Lower Level Furnace</t>
  </si>
  <si>
    <t>2021 - LTC - Audit Tool Capital</t>
  </si>
  <si>
    <t>2021 - LTC - Automated Callout System Capital</t>
  </si>
  <si>
    <t>2021 - LTC - Automated Callout System Operating</t>
  </si>
  <si>
    <t>No</t>
  </si>
  <si>
    <t>2021 - LTC - Device Infection Control Capital</t>
  </si>
  <si>
    <t>2021 - LTC - Employee File Conversion Capital</t>
  </si>
  <si>
    <t>2021 - LTC - HealthConnex Enhancements Capital</t>
  </si>
  <si>
    <t>2021 - LTC - HealthConnex Enhancements Operating</t>
  </si>
  <si>
    <t>2021 - LTC - Innovation Initiatives Capital</t>
  </si>
  <si>
    <t>2021 - LTC - Innovation Initiatives Operating</t>
  </si>
  <si>
    <t>2021 - LTC - Kronos Codes Capital</t>
  </si>
  <si>
    <t>2021 - LTC - Menustream Capital</t>
  </si>
  <si>
    <t>2021 - LTC - Menustream Operating</t>
  </si>
  <si>
    <t>2021 - LTC - More Living Operating</t>
  </si>
  <si>
    <t>2021 - LTC - Parkview and Poseidon Technology Upgrades Capital</t>
  </si>
  <si>
    <t>2021 - LTC - Parkview and Poseidon Technology Upgrades Operating</t>
  </si>
  <si>
    <t>2021 - LTC - Position Controls Capital</t>
  </si>
  <si>
    <t>2021 - LTC - Position Controls Operating</t>
  </si>
  <si>
    <t>2021 - LTC - Scorecard Platform Migration Capital</t>
  </si>
  <si>
    <t>2021 - LTC - Workforce Management - Capital</t>
  </si>
  <si>
    <t>2021 - LTC - Workforce Management - Operating</t>
  </si>
  <si>
    <t>2021 - LTC JV - Audit Tool Capital</t>
  </si>
  <si>
    <t>2021 - LTC JV - Automated Callout System Capital</t>
  </si>
  <si>
    <t>2021 - LTC JV - Automated Callout System Operating</t>
  </si>
  <si>
    <t>2021 - LTC JV - Device Infection Control Capital</t>
  </si>
  <si>
    <t>2021 - LTC JV - Employee File Conversion Capital</t>
  </si>
  <si>
    <t>2021 - LTC JV - HealthConnex Enhancements Capital</t>
  </si>
  <si>
    <t>2021 - LTC JV - HealthConnex Enhancements Operating</t>
  </si>
  <si>
    <t>2021 - LTC JV - Kronos Codes Capital</t>
  </si>
  <si>
    <t>2021 - LTC JV - Menustream Capital</t>
  </si>
  <si>
    <t>2021 - LTC JV - Menustream Operating</t>
  </si>
  <si>
    <t>2021 - LTC JV - More Living Operating</t>
  </si>
  <si>
    <t>2021 - LTC JV - Position Controls Capital</t>
  </si>
  <si>
    <t>2021 - LTC JV - Position Controls Operating</t>
  </si>
  <si>
    <t>2021 - LTC JV - Scorecard Platform Migration Capital</t>
  </si>
  <si>
    <t>2021 - LTC JV - Workforce Management - Capital</t>
  </si>
  <si>
    <t>2021 - LTC JV - Workforce Management - Operating</t>
  </si>
  <si>
    <t>2021 - Main Street - Invoice  missed A-Plus</t>
  </si>
  <si>
    <t>2021 - Main street - Purchase a  bariatric bed and mattress</t>
  </si>
  <si>
    <t>2021 - Main Street - Replacement of 3 pot sink Taps</t>
  </si>
  <si>
    <t>2021 - Queenswood Villa - Cracked reception window</t>
  </si>
  <si>
    <t>2021 - Queenswood Villa - Laundry equipment</t>
  </si>
  <si>
    <t>2021 - RET - Automated Callout System Capital</t>
  </si>
  <si>
    <t>2021 - RET - Automated Callout System Operating</t>
  </si>
  <si>
    <t>2021 - RET - Device Infection Control Capital</t>
  </si>
  <si>
    <t>2021 - RET - Employee File Conversion Capital</t>
  </si>
  <si>
    <t>2021 - RET - HealthConnex Enhancements - Capital</t>
  </si>
  <si>
    <t>2021 - RET - HealthConnex Enhancements - Operating</t>
  </si>
  <si>
    <t>2021 - RET - Innovation Initiatives Capital</t>
  </si>
  <si>
    <t>2021 - RET - Innovation Initiatives Operating</t>
  </si>
  <si>
    <t>2021 - RET - Kronos Codes Capital</t>
  </si>
  <si>
    <t>2021 - RET - More Living Operating</t>
  </si>
  <si>
    <t>2021 - RET - Position Controls Capital</t>
  </si>
  <si>
    <t>2021 - RET - Position Controls Operating</t>
  </si>
  <si>
    <t>2021 - RET - Resident Services Capital</t>
  </si>
  <si>
    <t>2021 - RET - Revenue Management Advanced Analytics Capital</t>
  </si>
  <si>
    <t>2021 - RET - Revenue Management Advanced Analytics Operating</t>
  </si>
  <si>
    <t>2021 - RET - Workforce Management - Capital</t>
  </si>
  <si>
    <t>2021 - RET - Workforce Management - Operating</t>
  </si>
  <si>
    <t>2021 - RET - Yardi Program Capital</t>
  </si>
  <si>
    <t>2021 - RET JV - Automated Callout System Capital</t>
  </si>
  <si>
    <t>2021 - RET JV - Automated Callout System Operating</t>
  </si>
  <si>
    <t>2021 - RET JV - Device Infection Control Capital</t>
  </si>
  <si>
    <t>2021 - RET JV - eMAR Capital</t>
  </si>
  <si>
    <t>2021 - RET JV - eMAR Operating</t>
  </si>
  <si>
    <t>2021 - RET JV - Employee File Conversion Capital</t>
  </si>
  <si>
    <t>2021 - RET JV - HealthConnex Enhancements - Capital</t>
  </si>
  <si>
    <t>2021 - RET JV - HealthConnex Enhancements - Operating</t>
  </si>
  <si>
    <t>2021 - RET JV - Kronos Codes Capital</t>
  </si>
  <si>
    <t>2021 - RET JV - More Living Operating</t>
  </si>
  <si>
    <t>2021 - RET JV - Position Controls Capital</t>
  </si>
  <si>
    <t>2021 - RET JV - Position Controls Operating</t>
  </si>
  <si>
    <t>2021 - RET JV - Resident Services Capital</t>
  </si>
  <si>
    <t>2021 - RET JV - Revenue Management Advanced Analytics Operating</t>
  </si>
  <si>
    <t>2021 - RET JV - Workforce Management</t>
  </si>
  <si>
    <t>2021 - RET JV - Workforce Management - Operating</t>
  </si>
  <si>
    <t>2021 - RET JV - Yardi Program Capital</t>
  </si>
  <si>
    <t>2021 - Room Furinture - Poseidon Care Centre</t>
  </si>
  <si>
    <t>2021 - Sherwood - Door security mag lock board</t>
  </si>
  <si>
    <t>2021 - SO - Candidate Experience Capital</t>
  </si>
  <si>
    <t>2021 - SO - Employee File Conversion Capital</t>
  </si>
  <si>
    <t>2021 - SO - Enterprise Risk Management Solution Capital</t>
  </si>
  <si>
    <t>2021 - SO - Enterprise Risk Management Solution Operating</t>
  </si>
  <si>
    <t>2021 - SO - Website Maintenance Capital</t>
  </si>
  <si>
    <t>2021 - SO - Workday Adaptive Budget Planning</t>
  </si>
  <si>
    <t>2021 - SO - Workday Prism Business Intelligence</t>
  </si>
  <si>
    <t>2021 - SO - Workday Prism Business Intelligence Operating</t>
  </si>
  <si>
    <t>2021 - Swift Current - Thermostats</t>
  </si>
  <si>
    <t>2021 - The Franklin - Sara Pendants/Resident Safety</t>
  </si>
  <si>
    <t>2021 - The Waverley - Bus repair</t>
  </si>
  <si>
    <t>2021 - Westney Garden - Chiller Circuit # 1 leak</t>
  </si>
  <si>
    <t>2021 - Westside -  Reallocate funds to MOH order P21-023400</t>
  </si>
  <si>
    <t>2021 - Windsor park - Boiler # 3 isolation valves x 2 replacement</t>
  </si>
  <si>
    <t>2021 - Windsor Park - Replace kitchen grease trap</t>
  </si>
  <si>
    <t>2021 -Kennedy Lodge - LAARS Boiler #2 pump assembly replacement</t>
  </si>
  <si>
    <t>2021 -Landmark - Replace Resident Washer .More 5 yrs</t>
  </si>
  <si>
    <t>2021 -Westney Gardens - Kitchen booster pump replacement.</t>
  </si>
  <si>
    <t>2021 – Heritage Lodge – Fire panel replacement</t>
  </si>
  <si>
    <t>2021 – Heritage Lodge – Vacuum Replacement</t>
  </si>
  <si>
    <t>2021 – Westside – Kitchen culinary  Office Mold Removal -Reconstruction</t>
  </si>
  <si>
    <t>2021 Axium LTC-JV IT Resident Safety Door Security Capital</t>
  </si>
  <si>
    <t>2021 Axium LTC-JV IT Resident Safety Nurse Call Capital</t>
  </si>
  <si>
    <t>2021 CCTV - LTC (Inactive)</t>
  </si>
  <si>
    <t>2021 CCTV - LTC JV (Inactive)</t>
  </si>
  <si>
    <t>2021 CCTV - RET JV (Inactive)</t>
  </si>
  <si>
    <t>2021 CCTV - RET-CA (Inactive)</t>
  </si>
  <si>
    <t>2021 Door Security - LTC (Inactive)</t>
  </si>
  <si>
    <t>2021 Door Security - LTC JV (Inactive)</t>
  </si>
  <si>
    <t>2021 Door Security - RET (Inactive)</t>
  </si>
  <si>
    <t>2021 Door Security - RET JV (Inactive)</t>
  </si>
  <si>
    <t>2021 Harold &amp; Grace Telco System</t>
  </si>
  <si>
    <t>2021 Humber Valley - Kitchen isolation valves replacement</t>
  </si>
  <si>
    <t>2021 IT - 2 LTC Sites Door Security Compliance</t>
  </si>
  <si>
    <t>2021 IT Infrastructure - LTC (Inactive)</t>
  </si>
  <si>
    <t>2021 IT Infrastructure - LTC JV (Inactive)</t>
  </si>
  <si>
    <t>2021 IT Infrastructure - LTC JV BC (Inactive)</t>
  </si>
  <si>
    <t>2021 IT Infrastructure - Regal (Inactive)</t>
  </si>
  <si>
    <t>2021 IT Infrastructure - RET (Inactive)</t>
  </si>
  <si>
    <t>2021 IT Infrastructure - RET JV (Inactive)</t>
  </si>
  <si>
    <t>2021 LTC Audit Enhancements Capital</t>
  </si>
  <si>
    <t>2021 LTC Audit Enhancements Operating</t>
  </si>
  <si>
    <t>2021 LTC Endpoint Device Security Capital</t>
  </si>
  <si>
    <t>2021 LTC Endpoint Device Security Operating</t>
  </si>
  <si>
    <t>2021 LTC IT Refresh &amp; Growth Endpoint Capital</t>
  </si>
  <si>
    <t>2021 LTC IT Refresh &amp; Growth Infrastructure Capital</t>
  </si>
  <si>
    <t>2021 LTC IT Resident Safety CCTV Capital</t>
  </si>
  <si>
    <t>2021 LTC IT Resident Safety Door Security Capital</t>
  </si>
  <si>
    <t>2021 LTC IT Resident Safety Door Security Capital (Inactive)</t>
  </si>
  <si>
    <t>2021 LTC IT Resident Safety Nurse Call Capital</t>
  </si>
  <si>
    <t>2021 LTC IT Resident Safety Nurse Call Operating</t>
  </si>
  <si>
    <t>2021 LTC IT Site Telephone Capital</t>
  </si>
  <si>
    <t>2021 LTC Network Monitoring Solution - IMC Expansion Capital</t>
  </si>
  <si>
    <t>2021 LTC Network Monitoring Solution - IMC Expansion Operating</t>
  </si>
  <si>
    <t>2021 LTC Support Centre System Enhancements Capital</t>
  </si>
  <si>
    <t>2021 LTC Support Centre System Enhancements Operating</t>
  </si>
  <si>
    <t>2021 LTC-JV Audit Enhancements Capital</t>
  </si>
  <si>
    <t>2021 LTC-JV Audit Enhancements Operating</t>
  </si>
  <si>
    <t>2021 LTC-JV BC IT Site Telephone Capital</t>
  </si>
  <si>
    <t>2021 LTC-JV Endpoint Device Security Capital</t>
  </si>
  <si>
    <t>2021 LTC-JV Endpoint Device Security Operating</t>
  </si>
  <si>
    <t>2021 LTC-JV IT Refresh &amp; Growth Endpoint Capital</t>
  </si>
  <si>
    <t>2021 LTC-JV IT Refresh &amp; Growth Infrastructure Capital</t>
  </si>
  <si>
    <t>2021 LTC-JV IT Resident Safety CCTV Capital</t>
  </si>
  <si>
    <t>2021 LTC-JV IT Resident Safety Door Security Capital</t>
  </si>
  <si>
    <t>2021 LTC-JV IT Resident Safety Door Security Capital (Inactive)</t>
  </si>
  <si>
    <t>2021 LTC-JV IT Resident Safety Nurse Call Capital</t>
  </si>
  <si>
    <t>2021 LTC-JV IT Resident Safety Nurse Call Operating</t>
  </si>
  <si>
    <t>2021 LTC-JV IT Site Telephone Capital</t>
  </si>
  <si>
    <t>2021 LTC-JV Network Monitoring Solution - IMC Expansion Capital</t>
  </si>
  <si>
    <t>2021 LTC-JV Network Monitoring Solution - IMC Expansion Operating</t>
  </si>
  <si>
    <t>2021 LTC-JV Support Centre System Enhancements Capital</t>
  </si>
  <si>
    <t>2021 LTC-JV Support Centre System Enhancements Operating</t>
  </si>
  <si>
    <t>2021 Nurse Call - LTC (Inactive)</t>
  </si>
  <si>
    <t>2021 Nurse Call - LTC JV (Inactive)</t>
  </si>
  <si>
    <t>2021 Nurse Call - RET (Inactive)</t>
  </si>
  <si>
    <t>2021 Nurse Call - RET JV (Inactive)</t>
  </si>
  <si>
    <t>2021 Regal IT Resident Safety Nurse Call Capital</t>
  </si>
  <si>
    <t>2021 Regal RET-JV IT Resident Safety CCTV Capital</t>
  </si>
  <si>
    <t>2021 Regal RET-JV IT Site Telephone Capital</t>
  </si>
  <si>
    <t>2021 RET Audit Enhancements Capital</t>
  </si>
  <si>
    <t>2021 RET Audit Enhancements Operating</t>
  </si>
  <si>
    <t>2021 RET Endpoint Device Security Capital</t>
  </si>
  <si>
    <t>2021 RET Endpoint Device Security Operating</t>
  </si>
  <si>
    <t>2021 RET IT Refresh &amp; Growth Endpoint Capital</t>
  </si>
  <si>
    <t>2021 RET IT Refresh &amp; Growth Infrastructure Capital</t>
  </si>
  <si>
    <t>2021 RET IT Resident Safety CCTV Capital</t>
  </si>
  <si>
    <t>2021 RET IT Resident Safety Door Security Capital</t>
  </si>
  <si>
    <t>2021 RET IT Resident Safety Door Security Capital (Inactive)</t>
  </si>
  <si>
    <t>2021 RET IT Resident Safety Nurse Call Capital</t>
  </si>
  <si>
    <t>2021 RET IT Resident Safety Nurse Call Operating</t>
  </si>
  <si>
    <t>2021 RET IT Site Telephone Capital</t>
  </si>
  <si>
    <t>2021 RET Network Monitoring Solution - IMC Expansion Capital</t>
  </si>
  <si>
    <t>2021 RET Network Monitoring Solution - IMC Expansion Operating</t>
  </si>
  <si>
    <t>2021 RET Support Centre System Enhancements Capital</t>
  </si>
  <si>
    <t>2021 RET Support Centre System Enhancements Operating</t>
  </si>
  <si>
    <t>2021 RET-JV Audit Enhancements Capital</t>
  </si>
  <si>
    <t>2021 RET-JV Audit Enhancements Operating</t>
  </si>
  <si>
    <t>2021 RET-JV Endpoint Device Security Capital</t>
  </si>
  <si>
    <t>2021 RET-JV Endpoint Device Security Operating</t>
  </si>
  <si>
    <t>2021 RET-JV IT Refresh &amp; Growth Endpoint Capital</t>
  </si>
  <si>
    <t>2021 RET-JV IT Refresh &amp; Growth Infrastructure Capital</t>
  </si>
  <si>
    <t>2021 RET-JV IT Resident Safety CCTV Capital</t>
  </si>
  <si>
    <t>2021 RET-JV IT Resident Safety Door Security Capital</t>
  </si>
  <si>
    <t>2021 RET-JV IT Resident Safety Door Security Capital (Inactive)</t>
  </si>
  <si>
    <t>2021 RET-JV IT Resident Safety Nurse Call Capital</t>
  </si>
  <si>
    <t>2021 RET-JV IT Resident Safety Nurse Call Operating</t>
  </si>
  <si>
    <t>2021 RET-JV IT Site Telephone Capital</t>
  </si>
  <si>
    <t>2021 RET-JV Network Monitoring Solution - IMC Expansion Capital</t>
  </si>
  <si>
    <t>2021 RET-JV Network Monitoring Solution - IMC Expansion Operating</t>
  </si>
  <si>
    <t>2021 RET-JV Support Centre System Enhancements Capital</t>
  </si>
  <si>
    <t>2021 RET-JV Support Centre System Enhancements Operating</t>
  </si>
  <si>
    <t>2021 SO Audit Enhancements Capital</t>
  </si>
  <si>
    <t>2021 SO Audit Enhancements Operating</t>
  </si>
  <si>
    <t>2021 SO Endpoint Device Security Capital</t>
  </si>
  <si>
    <t>2021 SO Endpoint Device Security Operating</t>
  </si>
  <si>
    <t>2021 SO IT Refresh &amp; Growth Endpoint Capital</t>
  </si>
  <si>
    <t>2021 SO IT Refresh &amp; Growth Infrastructure Capital</t>
  </si>
  <si>
    <t>2021 SO Network Monitoring Solution - IMC Expansion Capital</t>
  </si>
  <si>
    <t>2021 SO Network Monitoring Solution - IMC Expansion Operating</t>
  </si>
  <si>
    <t>2021 SO New SFTP on SharePoint Capital</t>
  </si>
  <si>
    <t>2021 SO New SFTP on SharePoint Operating</t>
  </si>
  <si>
    <t>2021 SO Radiant Comwave Replacement Capital</t>
  </si>
  <si>
    <t>2021 SO Radiant Comwave Replacement Operating</t>
  </si>
  <si>
    <t>2021 SO Site File Sharing Deployment Capital</t>
  </si>
  <si>
    <t>2021 SO Site File Sharing Deployment Operating</t>
  </si>
  <si>
    <t>2021 SO SQL Servers 2012 Upgrade Capital</t>
  </si>
  <si>
    <t>2021 SO SQL Servers 2012 Upgrade Operating</t>
  </si>
  <si>
    <t>2021 SO Support Centre System Enhancements Capital</t>
  </si>
  <si>
    <t>2021 SO Support Centre System Enhancements Operating</t>
  </si>
  <si>
    <t>2021 SO Talkdesk DC Move to Canada Capital</t>
  </si>
  <si>
    <t>2021 SO Talkdesk DC Move to Canada Operating</t>
  </si>
  <si>
    <t>2021 SO Town Hall &amp; Webinars Conference Solution Capital</t>
  </si>
  <si>
    <t>2021 SO Town Hall &amp; Webinars Conference Solution Operating</t>
  </si>
  <si>
    <t>2021 SO Workday Datacenter Move to Canada Capital</t>
  </si>
  <si>
    <t>2021 SO Workday Datacenter Move to Canada Operating</t>
  </si>
  <si>
    <t>2021 Spectrum 6th Floor Consolidation - Operating</t>
  </si>
  <si>
    <t>2021 Telephone System - LTC (Inactive)</t>
  </si>
  <si>
    <t>2021 Telephone System - LTC JV (Inactive)</t>
  </si>
  <si>
    <t>2021 Telephone System - RET (Inactive)</t>
  </si>
  <si>
    <t>2021 Telephone System - RET JV (Inactive)</t>
  </si>
  <si>
    <t>2021- -Westside - MUA BFP replacement . More 8 yrs</t>
  </si>
  <si>
    <t>2021- Alta Vista - 502  overflowed  sink</t>
  </si>
  <si>
    <t>2021- Cambridge - DHW tank replacement</t>
  </si>
  <si>
    <t>2021- Elginwood -  MUA  3  - Replace Air ambient control  . More 5 yrs</t>
  </si>
  <si>
    <t>2021- Elginwood - RTU - 9</t>
  </si>
  <si>
    <t>2021- Elginwood H-Vac Replacement components</t>
  </si>
  <si>
    <t>2021- Heritage - Walk in Keeprite Replace evaporator fan motor</t>
  </si>
  <si>
    <t>2021- Heritage Lodge - Replacement of  failed toilets</t>
  </si>
  <si>
    <t>2021- Humber Valley - Commercial Washer</t>
  </si>
  <si>
    <t>2021- Humber Valley - Replace 2 broke IGU</t>
  </si>
  <si>
    <t>2021- Kennedy  - Replace  sump pump elevator pit</t>
  </si>
  <si>
    <t>2021- Kennedy Lodge - MUA #2 Ventor Motor</t>
  </si>
  <si>
    <t>2021- Kennedy Lodge - MUA 3 Replace pilot assembly</t>
  </si>
  <si>
    <t>2021- Landmark - Sara wristband</t>
  </si>
  <si>
    <t>2021- Main Street -  Replace kitchen booster pump . More 5 yrs</t>
  </si>
  <si>
    <t>2021- Main Street - Kitchen booster pump</t>
  </si>
  <si>
    <t>2021- Main Street - Replace of 2 x elevator operators ..</t>
  </si>
  <si>
    <t>2021- Main Street - Unpaid  Invoice A Plus P20-086031 Electric</t>
  </si>
  <si>
    <t>2021- Ogilvie Villa - Kitchen  Suppression System Repairs 2021</t>
  </si>
  <si>
    <t>2021- Port Perry - Generator upgrades  to Rad hoses and Battery charging system</t>
  </si>
  <si>
    <t>2021- Portsmouth - Backflow replacement</t>
  </si>
  <si>
    <t>2021- Sherwood - P5 recir pump replace  bearing  seal</t>
  </si>
  <si>
    <t>2021- Sherwood - RTU- 4 Rooftop Heating Unit  failed burner</t>
  </si>
  <si>
    <t>2021- Sherwood - RTU-1 Rooftop Heating &amp; Cooling Unit  failed contactor</t>
  </si>
  <si>
    <t>2021- The Wellington - Floor Drain</t>
  </si>
  <si>
    <t>2021- The Wellington - HWT Replacement</t>
  </si>
  <si>
    <t>2021- Westney Garden - Soffit 5th floor replacement / repair</t>
  </si>
  <si>
    <t>2021- Westney Gardens - Replace pump on carpet extractor</t>
  </si>
  <si>
    <t>2021- Westside - Chiller loop  Recir Pumps</t>
  </si>
  <si>
    <t>2021- Westside - Fire Deficiencies</t>
  </si>
  <si>
    <t>2021- Westside - Generator upgrade on ECM</t>
  </si>
  <si>
    <t>2021- Windsor Park - Annual Fire Defics .</t>
  </si>
  <si>
    <t>2021-Alta Vista - 323 Overflow of toilet .</t>
  </si>
  <si>
    <t>2021-Alta Vista - Kitchen MUA compressor replacement</t>
  </si>
  <si>
    <t>2021-Edinburgh - Elevator Pit membrane sealing</t>
  </si>
  <si>
    <t>2021-Edinburgh - Safety Governor Cable</t>
  </si>
  <si>
    <t>2021-Humber Valley - Fire Annual Deficiencies</t>
  </si>
  <si>
    <t>2021-Humber Valley - Reach in Ice cream Freezer</t>
  </si>
  <si>
    <t>2021-Humber Valley - Roof excess hatch</t>
  </si>
  <si>
    <t>2021-Humber Valley - RTU  MUA repairs</t>
  </si>
  <si>
    <t>2021-Humber Valley - Walk-in  Freezer Compressor</t>
  </si>
  <si>
    <t>2021-Kennedy Lodge - Exterior lighting</t>
  </si>
  <si>
    <t>2021-Kennedy Lodge - LAARs boiler # 2 Replace burner and Pilot assembly</t>
  </si>
  <si>
    <t>2021-Main Street - Annual Fire Deficiency</t>
  </si>
  <si>
    <t>2021-Main Street - Kitchen dishwasher replace pressure gauge</t>
  </si>
  <si>
    <t>2021-Main street - Mixing valve replacement</t>
  </si>
  <si>
    <t>2021-Main Street - Shower Valve Replacement  North spa room</t>
  </si>
  <si>
    <t>2021-Main Street - Small Recir line pump</t>
  </si>
  <si>
    <t>2021-Queenswood - Unit 316 water damage</t>
  </si>
  <si>
    <t>2021-Sherwood - Annual Fire Deficiencies</t>
  </si>
  <si>
    <t>2021-Sherwood - Kitchen plumbing replacement</t>
  </si>
  <si>
    <t>2021-Swift Current - Recirc lines</t>
  </si>
  <si>
    <t>2021-Westney Garden - Replace Smoke detector</t>
  </si>
  <si>
    <t>2021-Westney Gardens - Entrance signage / restricted  height</t>
  </si>
  <si>
    <t>2021-Westney- Grinding sewage pump</t>
  </si>
  <si>
    <t>2021-Westside - Front Entrance doors</t>
  </si>
  <si>
    <t>2021-Westside - Mechanical room  Replace Fan motor</t>
  </si>
  <si>
    <t>2021-Westside-  Loop Pumps</t>
  </si>
  <si>
    <t>2021-Westside- Fan coil motor replacement resident rooms</t>
  </si>
  <si>
    <t>2021-Westside- General alarm circuit</t>
  </si>
  <si>
    <t>2021-Windsor - Resident Entrance door V-card locking system</t>
  </si>
  <si>
    <t>2022 - Fosterbrooke - Med room DOC office flooring</t>
  </si>
  <si>
    <t>2022 - Huntclub Manor - Purchase Resident washers</t>
  </si>
  <si>
    <t>2022 - RET JV-WT - Resident Services Capital</t>
  </si>
  <si>
    <t>2022 - RET JV-WT - Resident Services Operating</t>
  </si>
  <si>
    <t>2022 LTC IT Resident Safety Door Security Capital</t>
  </si>
  <si>
    <t>2022 LTC-JV IT Refresh &amp; Growth Infrastructure Capital</t>
  </si>
  <si>
    <t>2022 RET IT Refresh &amp; Growth Infrastructure Capital</t>
  </si>
  <si>
    <t>2022 RET IT Resident Safety Telephone Capital</t>
  </si>
  <si>
    <t>2022 RET IT SP Site File Sharing Capital</t>
  </si>
  <si>
    <t>2022 RET-JV-HS IT SP Site File Sharing Capital</t>
  </si>
  <si>
    <t>2022 RET-JV-WT IT SP Site File Sharing Capital</t>
  </si>
  <si>
    <t>2022 RET-JV-WT Regal IT SP Site File Sharing Capital</t>
  </si>
  <si>
    <t>Alta Vista - 2021 - 360 Virtual Video</t>
  </si>
  <si>
    <t>Alta Vista - 2021 - Care Floor Renovation (MC)</t>
  </si>
  <si>
    <t>Alta Vista - 2021 - Commercial Washer</t>
  </si>
  <si>
    <t>Alta Vista - 2021 - Convection oven</t>
  </si>
  <si>
    <t>Alta Vista - 2021 - Exit doors</t>
  </si>
  <si>
    <t>Alta Vista - 2021 - Exterior</t>
  </si>
  <si>
    <t>Alta Vista - 2021 - HVAC</t>
  </si>
  <si>
    <t>Alta Vista - 2021 - In-Suite Refresh</t>
  </si>
  <si>
    <t>Alta Vista - 2021 - In-Suite Renovations</t>
  </si>
  <si>
    <t>Alta Vista - 2021 - Range</t>
  </si>
  <si>
    <t>Alta Vista - 2021 - Respite/Model Suites</t>
  </si>
  <si>
    <t>Alta Vista - 2021 - Roll top fridge</t>
  </si>
  <si>
    <t>Alta Vista - 2021 - Signage</t>
  </si>
  <si>
    <t>Alta Vista - 2021 - Still Photography</t>
  </si>
  <si>
    <t>Alta Vista - 2022 -   - Main Laundry  Room  Adding  A/C split</t>
  </si>
  <si>
    <t>Alta Vista - 2022 - Kitchen FF&amp;E (Ice Machine)</t>
  </si>
  <si>
    <t>Alta Vista - 2022 - Model Suite 1 BedRoom</t>
  </si>
  <si>
    <t>Alta Vista -2021- Exterior walking path Light post power feed</t>
  </si>
  <si>
    <t>Annex - 2021 - DHW Vales</t>
  </si>
  <si>
    <t>Annex - 2021 - Retaining Wall Consultant Review</t>
  </si>
  <si>
    <t>Annex - 2021 - Sump Pump</t>
  </si>
  <si>
    <t>Appleby - 2022 - FAP Replacement</t>
  </si>
  <si>
    <t>Appleby - Plumbing 1 -2021</t>
  </si>
  <si>
    <t>Appleby Place - 2021 - 360 Virtual Video</t>
  </si>
  <si>
    <t>Appleby Place - 2021 - Awning</t>
  </si>
  <si>
    <t>Appleby Place - 2021 - Char broiler</t>
  </si>
  <si>
    <t>Appleby Place - 2021 - DHW Tank</t>
  </si>
  <si>
    <t>Appleby Place - 2021 - Elevators</t>
  </si>
  <si>
    <t>Appleby Place - 2021 - In-Suite Refresh</t>
  </si>
  <si>
    <t>Appleby Place - 2021 - In-Suite Renovations</t>
  </si>
  <si>
    <t>Appleby Place - 2021 - Respite/Model Suites (Inactive)</t>
  </si>
  <si>
    <t>Appleby Place - 2021 - Still Photography</t>
  </si>
  <si>
    <t>Appleby Place - 2021 - Supply and install load bank</t>
  </si>
  <si>
    <t>Appleby Place - 2022 - DHW</t>
  </si>
  <si>
    <t>Appleby Place - 2022 - Exterior Doors</t>
  </si>
  <si>
    <t>Appleby Place - 2022 - Kitchen FF&amp;E (Robo Coupe)</t>
  </si>
  <si>
    <t>Appleby Place - 2022 - Virtual Video</t>
  </si>
  <si>
    <t>Arbour Height - 2022 - Kitchen FF&amp;E</t>
  </si>
  <si>
    <t>Arbour Height - 2022 - Kitchen FF&amp;E (Kitchen Table)</t>
  </si>
  <si>
    <t>Arbour Heights - 2021 - Backyard Fencing &amp; Daycare Fence</t>
  </si>
  <si>
    <t>Arbour Heights - 2021 - Blixer</t>
  </si>
  <si>
    <t>Arbour Heights - 2021 - Corridor Flooring</t>
  </si>
  <si>
    <t>Arbour Heights - 2021 - Daycare Entrance</t>
  </si>
  <si>
    <t>Arbour Heights - 2021 - FF&amp;E</t>
  </si>
  <si>
    <t>Arbour Heights - 2021 - Floor Cleaner</t>
  </si>
  <si>
    <t>Arbour Heights - 2021 - Steam Cleaner</t>
  </si>
  <si>
    <t>Arbour Heights - 2022 - Corridor Flooring</t>
  </si>
  <si>
    <t>Arbour Heights - 2022 - office Chairs</t>
  </si>
  <si>
    <t>Arbour Heights - 2022 - Ramps (to Courtyard)</t>
  </si>
  <si>
    <t>Arbour Heights - Funded - In-Suite Cooling</t>
  </si>
  <si>
    <t>Arbour Heights_2021_Steamer</t>
  </si>
  <si>
    <t>Arbutus - 2021 - Bathroom Upgrades</t>
  </si>
  <si>
    <t>Arbutus - 2021 - FF&amp;E</t>
  </si>
  <si>
    <t>Arbutus - 2021 - Hot water tank replacement</t>
  </si>
  <si>
    <t>Arbutus - 2021 - HVAC</t>
  </si>
  <si>
    <t>Arbutus - 2021 - Kitchen Hot Water Tanks</t>
  </si>
  <si>
    <t>Arbutus - 2021 - Laundry Washer Replacement</t>
  </si>
  <si>
    <t>Arbutus - 2021 - retrofit air cooled refrigeration equipment</t>
  </si>
  <si>
    <t>Arbutus - 2022 - Cooling Upgrades (Cancelled - Duplicate)</t>
  </si>
  <si>
    <t>Arbutus 2021 - Electrical room HVAC</t>
  </si>
  <si>
    <t>Arbutus Care Centre - 2022 - Flat Work</t>
  </si>
  <si>
    <t>Arnprior - 2021 - Gazebo Install</t>
  </si>
  <si>
    <t>Arnprior - 2021 - Hot Water Tank Piping</t>
  </si>
  <si>
    <t>Arnprior - 2021 - Kitchen Flooring</t>
  </si>
  <si>
    <t>Arnprior - 2021 - Washer &amp; Dryer</t>
  </si>
  <si>
    <t>Arnprior Villa   - 2022 -  LED Upgrades</t>
  </si>
  <si>
    <t>Arnprior Villa - 2021 - Chair Rail</t>
  </si>
  <si>
    <t>Arnprior Villa - 2021 - In-Suite Renovations</t>
  </si>
  <si>
    <t>Aspen Ridge - 2021 - Dining Room Flooring</t>
  </si>
  <si>
    <t>Aspen Ridge - 2021 - Exit Door Security Upgrades</t>
  </si>
  <si>
    <t>Aspen Ridge - 2021 - In-Suite Refresh</t>
  </si>
  <si>
    <t>Aspen Ridge - 2021 - Kitchen Flooring</t>
  </si>
  <si>
    <t>Aspen Ridge - 2021 - Respite/Model Suites</t>
  </si>
  <si>
    <t>Aspen Ridge - 2021 - Windows</t>
  </si>
  <si>
    <t>Aspen Ridge - 2022 - Generator</t>
  </si>
  <si>
    <t>Aspen Ridge - 2022 - Replace water cooled refrigeration equipment</t>
  </si>
  <si>
    <t>Aspen Ridge_2021_Microwave</t>
  </si>
  <si>
    <t>Audit Enhancements (Inactive)</t>
  </si>
  <si>
    <t>Axium - 2021 - Emergency Contingency</t>
  </si>
  <si>
    <t>Axium - 2021 - July/Sept Contingency Reclass.</t>
  </si>
  <si>
    <t>Axium - 2022 -  Environmental Conversions (Funded)</t>
  </si>
  <si>
    <t>Axium LTC - 2022 - PMO</t>
  </si>
  <si>
    <t>AXR Elmwood Redevelopment (LE2501)</t>
  </si>
  <si>
    <t>Barrhaven - 2021 - 2 x PTACs</t>
  </si>
  <si>
    <t>Barrhaven - 2021 - 2nd Floor Renovation</t>
  </si>
  <si>
    <t>Barrhaven - 2021 - 360 Virtual Video</t>
  </si>
  <si>
    <t>Barrhaven - 2021 - AL Flooring</t>
  </si>
  <si>
    <t>Barrhaven - 2021 - Balconies</t>
  </si>
  <si>
    <t>Barrhaven - 2021 - Convection Oven</t>
  </si>
  <si>
    <t>Barrhaven - 2021 - Door Closers</t>
  </si>
  <si>
    <t>Barrhaven - 2021 - Dryer (Staff Laundry)</t>
  </si>
  <si>
    <t>Barrhaven - 2021 - Ductless Split x 4</t>
  </si>
  <si>
    <t>Barrhaven - 2021 - Ductless Split x 5</t>
  </si>
  <si>
    <t>Barrhaven - 2021 - Elevator</t>
  </si>
  <si>
    <t>Barrhaven - 2021 - Exit door replacement</t>
  </si>
  <si>
    <t>Barrhaven - 2021 - FAP &amp; Devices</t>
  </si>
  <si>
    <t>Barrhaven - 2021 - Fire Doors</t>
  </si>
  <si>
    <t>Barrhaven - 2021 - Generator (Speed Controller)</t>
  </si>
  <si>
    <t>Barrhaven - 2021 - Generator Rad Replacement (Inactive)</t>
  </si>
  <si>
    <t>Barrhaven - 2021 - Generator Radiator</t>
  </si>
  <si>
    <t>Barrhaven - 2021 - Grease Trap</t>
  </si>
  <si>
    <t>Barrhaven - 2021 - Heating/Cooling Units</t>
  </si>
  <si>
    <t>Barrhaven - 2021 - In-Suite Refresh</t>
  </si>
  <si>
    <t>Barrhaven - 2021 - In-Suite Renovations</t>
  </si>
  <si>
    <t>Barrhaven - 2021 - Kitchen Flooring &amp; Walls</t>
  </si>
  <si>
    <t>Barrhaven - 2021 - Manifolds</t>
  </si>
  <si>
    <t>Barrhaven - 2021 - Parking Lot</t>
  </si>
  <si>
    <t>Barrhaven - 2021 - Patio Doors</t>
  </si>
  <si>
    <t>Barrhaven - 2021 - reception area renovation</t>
  </si>
  <si>
    <t>Barrhaven - 2021 - Resident Door lock hardware</t>
  </si>
  <si>
    <t>Barrhaven - 2021 - Roof</t>
  </si>
  <si>
    <t>Barrhaven - 2021 - Servery Equipment (AL Dining)</t>
  </si>
  <si>
    <t>Barrhaven - 2021 - Sprinkler Pipe Replacement</t>
  </si>
  <si>
    <t>Barrhaven - 2021 - Steamer</t>
  </si>
  <si>
    <t>Barrhaven - 2021 - Still Photography</t>
  </si>
  <si>
    <t>Barrhaven - 2021 - Toaster</t>
  </si>
  <si>
    <t>Barrhaven - 2021 - Windows</t>
  </si>
  <si>
    <t>Barrhaven - 2022 -  2nd Flr Structural Repairs/Assessment</t>
  </si>
  <si>
    <t>Barrhaven - 2022 - Dry Sprinkler Flush</t>
  </si>
  <si>
    <t>Barrhaven - 2022 - Exit Doors</t>
  </si>
  <si>
    <t>Barrhaven - 2022 - FAP &amp; Devices</t>
  </si>
  <si>
    <t>Barrhaven - 2022 - Kitchen FF&amp;E (Ice Cream Freezer)</t>
  </si>
  <si>
    <t>Barrhaven - 2022 - Main Entrance Columns</t>
  </si>
  <si>
    <t>Barrhaven - 2022 - Virtual Video</t>
  </si>
  <si>
    <t>Bay Ridges - 2021 - Air Handlers</t>
  </si>
  <si>
    <t>Bay Ridges - 2021 - Combi Oven</t>
  </si>
  <si>
    <t>Bay Ridges - 2021 - Common Areas</t>
  </si>
  <si>
    <t>Bay Ridges - 2021 - Lamps</t>
  </si>
  <si>
    <t>Bay Ridges - 2021 - Missed 2018 Sesco Invoice</t>
  </si>
  <si>
    <t>Bay Ridges - 2021 - Sprinkler system</t>
  </si>
  <si>
    <t>Bay Ridges_2021_Toaster</t>
  </si>
  <si>
    <t>Bay Woods Place - Q2/Q4 - IPAC Capital Fund</t>
  </si>
  <si>
    <t>Baywoods - 2021 - Steam Tables</t>
  </si>
  <si>
    <t>Baywoods Place - 2021 - HVAC</t>
  </si>
  <si>
    <t>Baywoods Place - 2021 - In-Suite Heating units and Piping</t>
  </si>
  <si>
    <t>Baywoods Place - 2021 - Lifts</t>
  </si>
  <si>
    <t>Baywoods Place - 2021 - Q2/Q4 Minor Capital Fund C</t>
  </si>
  <si>
    <t>Baywoods Place - 2021 - Robocoup</t>
  </si>
  <si>
    <t>Baywoods Place - 2021 - Servery Renovation</t>
  </si>
  <si>
    <t>Baywoods Place - 2022 - 7TH Flr Servery Renovation</t>
  </si>
  <si>
    <t>Baywoods Place - 2022 - Chiller</t>
  </si>
  <si>
    <t>Baywoods Place - 2022 - Fan Coil Unit Replacement</t>
  </si>
  <si>
    <t>BayWoods Place - 2022 - Kitchen Walls</t>
  </si>
  <si>
    <t>Baywoods Place - Planning</t>
  </si>
  <si>
    <t>BayWoods-2021-Chiller Repairs</t>
  </si>
  <si>
    <t>BayWoods-2021-Elevator TSSA CAT 1 &amp; CAT 5 Inspections</t>
  </si>
  <si>
    <t>BayWoods-2021-Fan Coil Motor</t>
  </si>
  <si>
    <t>Baywoods-2021-Fire Pump Mother Board</t>
  </si>
  <si>
    <t>BayWoods-2021-Hot Water Boiler Flame Sensor</t>
  </si>
  <si>
    <t>BayWoods-2021-Kitchen Dish Area Reno</t>
  </si>
  <si>
    <t>BayWoods-2021-Spa Room Showers</t>
  </si>
  <si>
    <t>Beacon Hill - 2021 - Bed Replacement</t>
  </si>
  <si>
    <t>Beacon Hill - 2021 - Bed Side Tables Dressers</t>
  </si>
  <si>
    <t>Beacon Hill - 2021 - Copper riser</t>
  </si>
  <si>
    <t>Beacon Hill - 2021 - Fire Pump</t>
  </si>
  <si>
    <t>Beacon Hill - 2021 - Fire System</t>
  </si>
  <si>
    <t>Beacon Hill - 2021 - Kitchen A/C</t>
  </si>
  <si>
    <t>Beacon Hill - 2021 - Parking Lot</t>
  </si>
  <si>
    <t>Beacon Hill - 2021 - Resident Kitchens</t>
  </si>
  <si>
    <t>Beacon Hill - 2021 - Robot Coupe</t>
  </si>
  <si>
    <t>Beacon Hill - 2021 - Roof Review</t>
  </si>
  <si>
    <t>Beacon Hill - 2021 - Sewer Stack</t>
  </si>
  <si>
    <t>Beacon Hill - 2021 -Fire Pump Alignment</t>
  </si>
  <si>
    <t>Beacon Hill Lodge - 2022 - Asphalt Paving</t>
  </si>
  <si>
    <t>Beacon Hill Lodge - 2022 - BathRoom Renovation  (Funded)</t>
  </si>
  <si>
    <t>Beacon Hill Lodge - 2022 - Dining Room Painting</t>
  </si>
  <si>
    <t>Beacon Hill Lodge - 2022 - Hydration Station</t>
  </si>
  <si>
    <t>Beacon Hill Lodge - 2022 - MUA</t>
  </si>
  <si>
    <t>Beechwood - 2021- Fire door 1</t>
  </si>
  <si>
    <t>Beechwood - 2021- Fire life safety 1</t>
  </si>
  <si>
    <t>Beechwood - 2021- Gas line replace</t>
  </si>
  <si>
    <t>Beechwood - 2021- Hvac repair 1</t>
  </si>
  <si>
    <t>Beechwood - 2022 - Mixing valve replace</t>
  </si>
  <si>
    <t>Beechwood - Hvac repairs 2021</t>
  </si>
  <si>
    <t>Beechwood - Kitchen pipe repair - 2021</t>
  </si>
  <si>
    <t>Beechwood_2021_ElectricRepair</t>
  </si>
  <si>
    <t>Beechwood-2022-Gas supply pipe</t>
  </si>
  <si>
    <t>Bentley Moose Jaw - 2021 - Balcony Rehab</t>
  </si>
  <si>
    <t>Bentley Moose Jaw - 2021 - DHW heaters</t>
  </si>
  <si>
    <t>Bentley Moose Jaw - 2021 - In-Suite Refresh</t>
  </si>
  <si>
    <t>Bentley Moose Jaw - 2021 - In-Suite Renovations</t>
  </si>
  <si>
    <t>Bentley Regina - 2021 - Generator</t>
  </si>
  <si>
    <t>Bentley Regina - 2021 - In-Suite Refresh</t>
  </si>
  <si>
    <t>Bentley Regina - 2021 - In-Suite Renovations</t>
  </si>
  <si>
    <t>Bentley Regina - 2021 - New Shed</t>
  </si>
  <si>
    <t>Bentley Regina - 2021 - Shed</t>
  </si>
  <si>
    <t>Bentley Regina - 2021 - Sidewalks</t>
  </si>
  <si>
    <t>Bentley Regina - 2021 - Walkin Cooler</t>
  </si>
  <si>
    <t>Bentley Saskatoon - 2021 - Deep Fryer</t>
  </si>
  <si>
    <t>Bentley Saskatoon - 2021 - In-Suite Refresh</t>
  </si>
  <si>
    <t>Bentley Saskatoon - 2021 - In-Suite Renovations</t>
  </si>
  <si>
    <t>Bentley Saskatoon - 2021 - Parking lot</t>
  </si>
  <si>
    <t>Bentley Saskatoon - 2021 - Serveries</t>
  </si>
  <si>
    <t>Bentley Saskatoon - 2021 - Toaster</t>
  </si>
  <si>
    <t>Bentley Saskatoon - 2021 - Windows and Doors</t>
  </si>
  <si>
    <t>Bentley Swift Current - 2021 - In-Suite Refresh</t>
  </si>
  <si>
    <t>Bentley Swift Current - 2021 - In-Suite Renovations</t>
  </si>
  <si>
    <t>Bentley Yorkton - 2021 - Balcony Study</t>
  </si>
  <si>
    <t>Bentley Yorkton - 2021 - In-Suite Refresh</t>
  </si>
  <si>
    <t>Bentley Yorkton - 2021 - In-Suite Renovations</t>
  </si>
  <si>
    <t>Birkdale - 2021 - 360 Virtual Video</t>
  </si>
  <si>
    <t>Birkdale - 2021 - Ceiling tile replacement</t>
  </si>
  <si>
    <t>Birkdale - 2021 - Fence</t>
  </si>
  <si>
    <t>Birkdale - 2021 - In-Suite Refresh</t>
  </si>
  <si>
    <t>Birkdale - 2021 - In-Suite Renovations</t>
  </si>
  <si>
    <t>Birkdale - 2021 - Roll top fridge</t>
  </si>
  <si>
    <t>Birkdale - 2021 - Roof</t>
  </si>
  <si>
    <t>Birkdale - 2021 - Stand mixer</t>
  </si>
  <si>
    <t>Birkdale - 2021 - steamer</t>
  </si>
  <si>
    <t>Birkdale - 2021 - Still Photography</t>
  </si>
  <si>
    <t>Birkdale - 2022 - Housekeeping FF&amp;E</t>
  </si>
  <si>
    <t>Birkdale - 2022 - Kitchen FF&amp;E (Mixer)</t>
  </si>
  <si>
    <t>Birkdale - 2022 - Kitchen FF&amp;E (Sandwich Prep Table)</t>
  </si>
  <si>
    <t>Birkdale - 2022 - Still Photography</t>
  </si>
  <si>
    <t>Birkdale - 2022 - Virtual Video</t>
  </si>
  <si>
    <t>Birkdale - Fire hose replacm-2021</t>
  </si>
  <si>
    <t>Birkdale Place_2021_Convection Oven</t>
  </si>
  <si>
    <t>Blenheim  - 2022 - In-Suite Renovations</t>
  </si>
  <si>
    <t>Blenheim - 2021 - FF&amp;E Move Line 2</t>
  </si>
  <si>
    <t>Blenheim - 2021 - Shut off Valves</t>
  </si>
  <si>
    <t>Blenheim Multi - 2021 - Auto scrubber</t>
  </si>
  <si>
    <t>Blenheim Multi - 2021 - Exterior Lounge Furniture</t>
  </si>
  <si>
    <t>Blenheim Multi - 2021 - In-Suite Refresh</t>
  </si>
  <si>
    <t>Blenheim Multi - 2021 - In-Suite Renovations</t>
  </si>
  <si>
    <t>Blenheim Multi - 2021 - Kitchen Equipment</t>
  </si>
  <si>
    <t>Blenheim Multi - 2021 - Lifts</t>
  </si>
  <si>
    <t>Blenheim Multi - 2021 - Sidewalks</t>
  </si>
  <si>
    <t>Blenheim-2021-FF&amp;E Move Line</t>
  </si>
  <si>
    <t>Blenheim-2021-Roof Repair</t>
  </si>
  <si>
    <t>Bough Beeches - 2021 -  RTU</t>
  </si>
  <si>
    <t>Bough Beeches - 2021 - Garbage doors/structure</t>
  </si>
  <si>
    <t>Bough Beeches - 2021 - Ice machine</t>
  </si>
  <si>
    <t>Bough Beeches - 2021 - In-Suite Refresh</t>
  </si>
  <si>
    <t>Bough Beeches - 2021 - In-Suite Renovations</t>
  </si>
  <si>
    <t>Bough Beeches - 2021 - interior and exterior signs</t>
  </si>
  <si>
    <t>Bough Beeches - 2021 - Landscaping</t>
  </si>
  <si>
    <t>Bough Beeches - 2022 - Housekeeping FF&amp;E</t>
  </si>
  <si>
    <t>Bough Beeches - 2022 - Kitchen FF&amp;E (Ice Machine Replacement)</t>
  </si>
  <si>
    <t>Bough Beeches-Mop sink repair-2021</t>
  </si>
  <si>
    <t>Bough Beeches-Plumbing Insulation-2021</t>
  </si>
  <si>
    <t>Bow Crest - 2021 - 2.5" 3 way mixing valve repair</t>
  </si>
  <si>
    <t>Bow Crest - 2021 - Amenity Spaces</t>
  </si>
  <si>
    <t>Bow Crest - 2021 - Blixer</t>
  </si>
  <si>
    <t>Bow Crest - 2021 - Consulting and design</t>
  </si>
  <si>
    <t>Bow Crest - 2021 - Culinary Budget</t>
  </si>
  <si>
    <t>Bow Crest - 2021 - Deck</t>
  </si>
  <si>
    <t>Bow Crest - 2021 - DHW Manifold</t>
  </si>
  <si>
    <t>Bow Crest - 2021 - Dining Room HVAC</t>
  </si>
  <si>
    <t>Bow Crest - 2021 - Dining Room RTU</t>
  </si>
  <si>
    <t>Bow Crest - 2021 - Roof</t>
  </si>
  <si>
    <t>Bow Crest - 2021 - Staff Room</t>
  </si>
  <si>
    <t>Bow-Crest - 2021 - Evaporator replacement (WIC)</t>
  </si>
  <si>
    <t>Bow-Crest - 2022 - AHU (Dining Room)</t>
  </si>
  <si>
    <t>Bow-Crest - 2022 - Asphalt Paving</t>
  </si>
  <si>
    <t>Bow-Crest - 2022 - Deck</t>
  </si>
  <si>
    <t>Bow-Crest - 2022 - Kitchen FF&amp;E</t>
  </si>
  <si>
    <t>Bow-Crest - 2022 - Parking Lot</t>
  </si>
  <si>
    <t>Bow-Crest Care Centre - 2022 - Flooring</t>
  </si>
  <si>
    <t>Bow-Crest Care Centre - 2022 - Roof Access</t>
  </si>
  <si>
    <t>Bow-Crest Care Centre - 2022 - Security Upgrades</t>
  </si>
  <si>
    <t>Bowcrest - 2021 - Roof Repair Electrical Work</t>
  </si>
  <si>
    <t>Bradgate Arms - 2021 - 360 Virtual Video</t>
  </si>
  <si>
    <t>Bradgate Arms - 2021 - Booster pump</t>
  </si>
  <si>
    <t>Bradgate Arms - 2021 - Consultant Review Resident Room Floor Sagging</t>
  </si>
  <si>
    <t>Bradgate Arms - 2021 - Doors</t>
  </si>
  <si>
    <t>Bradgate Arms - 2021 - exhaust hood replacement</t>
  </si>
  <si>
    <t>Bradgate Arms - 2021 - Exterior Lighting</t>
  </si>
  <si>
    <t>Bradgate Arms - 2021 - Exterior Shed</t>
  </si>
  <si>
    <t>Bradgate Arms - 2021 - Fire Panel</t>
  </si>
  <si>
    <t>Bradgate Arms - 2021 - In-Suite Refresh</t>
  </si>
  <si>
    <t>Bradgate Arms - 2021 - In-Suite Renovations</t>
  </si>
  <si>
    <t>Bradgate Arms - 2021 - Still Photography</t>
  </si>
  <si>
    <t>Bradgate Arms - 2021 - Windows/Balconies</t>
  </si>
  <si>
    <t>Bradgate Arms - 2022 - Corridor Reno</t>
  </si>
  <si>
    <t>Bradgate Arms - 2022 - Housekeeping FF&amp;E</t>
  </si>
  <si>
    <t>Bradgate Arms - 2022 - HVAC</t>
  </si>
  <si>
    <t>Bradgate Arms - 2022 - Laundry  FF&amp;E</t>
  </si>
  <si>
    <t>Bradgate Arms - 2022 - Resident Room sagging</t>
  </si>
  <si>
    <t>Bradgate Arms - 2022 - Still Photography</t>
  </si>
  <si>
    <t>Bradgate Arms - 2022 - Virtual Video</t>
  </si>
  <si>
    <t>Briarfield - 2021 - Plumbing 1</t>
  </si>
  <si>
    <t>Briarfield - Hvac  def 1 - 2021</t>
  </si>
  <si>
    <t>Briarfield - Mixing Valve- 2021</t>
  </si>
  <si>
    <t>Briarfield - Roof investigation 1 - 2021</t>
  </si>
  <si>
    <t>Briarfield - Roof Remediation Eng fees- 2021</t>
  </si>
  <si>
    <t>Briarfield Gardens - 2021 - Convection oven</t>
  </si>
  <si>
    <t>Briarfield Gardens - 2021 - Generator</t>
  </si>
  <si>
    <t>Briarfield Gardens - 2021 - HVAC</t>
  </si>
  <si>
    <t>Briarfield Gardens - 2021 - In-Suite Refresh</t>
  </si>
  <si>
    <t>Briarfield Gardens - 2021 - In-Suite Renovations</t>
  </si>
  <si>
    <t>Briarfield Gardens - 2021 - Respite/Model Suites</t>
  </si>
  <si>
    <t>Briarfield Gardens - 2021 - steamer</t>
  </si>
  <si>
    <t>Briarfield Gardens - 2021 - Table Top Program</t>
  </si>
  <si>
    <t>Briarfield Gardens - 2022 - Kitchen FF&amp;E (Food Processor)</t>
  </si>
  <si>
    <t>Briarfield Gardens - 2022 - Kitchen FF&amp;E (Stick Blender)</t>
  </si>
  <si>
    <t>Briarfield Gardens- 2022 - Fridge Floor</t>
  </si>
  <si>
    <t>Briarfield Gardens- 2022 - Housekeeping FF&amp;E</t>
  </si>
  <si>
    <t>Briarfield Gardens- 2022 - PTAC</t>
  </si>
  <si>
    <t>Briarfield Gardens- 2022 - Public Space Reno</t>
  </si>
  <si>
    <t>Briarfield-Shower valve-2021</t>
  </si>
  <si>
    <t>Briargate - 2021 - Convection Oven</t>
  </si>
  <si>
    <t>Briargate - 2021 - Dining room</t>
  </si>
  <si>
    <t>Briargate - 2021 - heating/cooling units</t>
  </si>
  <si>
    <t>Briargate - 2021 - In-Suite Refresh</t>
  </si>
  <si>
    <t>Briargate - 2021 - In-Suite Renovations</t>
  </si>
  <si>
    <t>Briargate - 2022 - In-Suite Renovations</t>
  </si>
  <si>
    <t>Briargate_2021_Toaster</t>
  </si>
  <si>
    <t>Bridlewood - 2021 - 3 x Dryers</t>
  </si>
  <si>
    <t>Bridlewood - 2021 - Walkin Cooler (Wall Panels)</t>
  </si>
  <si>
    <t>Bridlewood Manor - 2021 - In-Suite Renovations</t>
  </si>
  <si>
    <t>Bridlewood Manor - 2021 - Resident balconies</t>
  </si>
  <si>
    <t>Bridlewood Manor - 2022 - BFP (Fire Line)</t>
  </si>
  <si>
    <t>Brierwood Apts - 2021 -  Auditorium Flooring</t>
  </si>
  <si>
    <t>Brierwood Apts - 2021 - Flooring Friendship Room/Games Room</t>
  </si>
  <si>
    <t>Brierwood Apts - 2021 - HVAC</t>
  </si>
  <si>
    <t>Brierwood Apts - 2021 - In-Suite Refresh</t>
  </si>
  <si>
    <t>Brierwood Apts - 2021 - In-Suite Renovations</t>
  </si>
  <si>
    <t>Brierwood Apts - 2021 - Q2/Q4 Minor Capital Fund C</t>
  </si>
  <si>
    <t>Brierwood Court - 2022 - Corridor Flooring Project (Partially Funded)</t>
  </si>
  <si>
    <t>Brierwood Court - 2022 - Risers</t>
  </si>
  <si>
    <t>Brierwood Court Apts-2021-Expansion Tank</t>
  </si>
  <si>
    <t>Brierwood Court Apts-2021-Riser/Recirc Plumbing Repairs</t>
  </si>
  <si>
    <t>Brierwood Court-2021-Annual Deficiencies</t>
  </si>
  <si>
    <t>Brierwood Court-2021-Balcony Leaks</t>
  </si>
  <si>
    <t>Brierwood Court-2021-Res Rm Drywall Repairs Riser Leaks</t>
  </si>
  <si>
    <t>Brierwood Court-2021-Siding Caulking</t>
  </si>
  <si>
    <t>Brierwood Gardens - 2021 - FF&amp;E Move Line</t>
  </si>
  <si>
    <t>Brierwood Gardens - 2021 - Flooring Rear Shipping Area</t>
  </si>
  <si>
    <t>Brierwood Gardens - 2021 - In-Suite Refresh</t>
  </si>
  <si>
    <t>Brierwood Gardens - 2021 - In-Suite Renovations</t>
  </si>
  <si>
    <t>Brierwood Gardens - 2021 - Lifts</t>
  </si>
  <si>
    <t>Brierwood Gardens - 2021 - Q2 IPAC</t>
  </si>
  <si>
    <t>Brierwood Gardens - 2021 - Q2/Q4 Minor Capital Fund C</t>
  </si>
  <si>
    <t>Brierwood Gardens - 2021 - Staff Room Reno</t>
  </si>
  <si>
    <t>Brierwood Gardens - 2022 - RTU/MUA Replacement</t>
  </si>
  <si>
    <t>Brierwood Gardens - 2022 - Staff Room renovation</t>
  </si>
  <si>
    <t>Brierwood Gardens - Q2/Q4 - IPAC Capital Fund</t>
  </si>
  <si>
    <t>Brierwood Gardens-2021-Annual Deficiencies</t>
  </si>
  <si>
    <t>Brierwood Gardens-2021-LED Lighting</t>
  </si>
  <si>
    <t>Brierwood Gardens-2021-Main Annunciator</t>
  </si>
  <si>
    <t>Brierwood Gardens-2021-Roof</t>
  </si>
  <si>
    <t>Brierwood Redev - Planning</t>
  </si>
  <si>
    <t>Brookside/Hilltop - 2021 - Automatic Door openers</t>
  </si>
  <si>
    <t>Brookside/Hilltop - 2021 - In-Suite Renovations</t>
  </si>
  <si>
    <t>Brookside/Hilltop - 2021 - Roof</t>
  </si>
  <si>
    <t>Burloak - 2021 - Carry Over 2020</t>
  </si>
  <si>
    <t>Burloak - 2021 - Exterior Balcony Replacement</t>
  </si>
  <si>
    <t>Burloak - 2021 - HVAC</t>
  </si>
  <si>
    <t>Burloak - 2021 - Ice Machine</t>
  </si>
  <si>
    <t>Burloak - 2021 - Piping replacement</t>
  </si>
  <si>
    <t>Burloak - 2022 - Asphalt Paving</t>
  </si>
  <si>
    <t>Burloak - 2022 - Kitchen FF&amp;E</t>
  </si>
  <si>
    <t>Burloak - Q2/Q4 - IPAC Capital Fund</t>
  </si>
  <si>
    <t>Burloak_2021_Ovenrepair</t>
  </si>
  <si>
    <t>Burloak_2021_Rationale Repair</t>
  </si>
  <si>
    <t>Burloak_2021_Toaster</t>
  </si>
  <si>
    <t>Burloak-2021-Commercial Dryer</t>
  </si>
  <si>
    <t>Burloak-2021-Exterior Furniture</t>
  </si>
  <si>
    <t>Burloak-2021-Gathering Rm Ceiling Repairs</t>
  </si>
  <si>
    <t>Cambridge - 2021 - Exterior - Canopy</t>
  </si>
  <si>
    <t>Cambridge - 2021 - In-Suite Refresh</t>
  </si>
  <si>
    <t>Cambridge - 2021 - In-Suite Renovations</t>
  </si>
  <si>
    <t>Cambridge - 2021 - Light Fixtures</t>
  </si>
  <si>
    <t>Cambridge - 2021 - Robo Coupe</t>
  </si>
  <si>
    <t>Cambridge - 2021 -Door Alarm</t>
  </si>
  <si>
    <t>Cambridge - 2022 - Hair Salon</t>
  </si>
  <si>
    <t>Cambridge_2021_Ice Machine</t>
  </si>
  <si>
    <t>Cambridge_2021_Toaster</t>
  </si>
  <si>
    <t>Capilano - 2021 - Amenity Spaces FF&amp;E</t>
  </si>
  <si>
    <t>Capilano - 2021 - Bridge Removal</t>
  </si>
  <si>
    <t>Capilano - 2021 - Culinary Budget</t>
  </si>
  <si>
    <t>Capilano - 2021 - Elevators</t>
  </si>
  <si>
    <t>Capilano - 2021 - Garbage Compactor</t>
  </si>
  <si>
    <t>Capilano - 2021 - HVAC</t>
  </si>
  <si>
    <t>Capilano - 2021 - Laundry Washer repair</t>
  </si>
  <si>
    <t>Capilano - 2021 - Lifts &amp; Slings</t>
  </si>
  <si>
    <t>Capilano - 2021 - Loading Dock Upgrade</t>
  </si>
  <si>
    <t>Capilano - 2021 - Mattress &amp; Bed Replacement</t>
  </si>
  <si>
    <t>Capilano - 2021 - P. Panel Repairs</t>
  </si>
  <si>
    <t>Capilano - 2021 - Painting resident rooms</t>
  </si>
  <si>
    <t>Capilano - 2021 - Plumbing Repairs</t>
  </si>
  <si>
    <t>Capilano - 2021 - Resident Suite Bathrooms</t>
  </si>
  <si>
    <t>Capilano - 2021 - Sprinkler Head Replacement</t>
  </si>
  <si>
    <t>Capilano 2021 - Toilet Repairs</t>
  </si>
  <si>
    <t>Capilano_2021_Blixer(2020unpaid)</t>
  </si>
  <si>
    <t>Carlingvie Manor - 2021 - Combi Oven</t>
  </si>
  <si>
    <t>Carlingview - 2021 - Fan Coils</t>
  </si>
  <si>
    <t>Carlingview - 2021 - Fire Pump Check</t>
  </si>
  <si>
    <t>Carlingview - 2021 - Flooring Replacement</t>
  </si>
  <si>
    <t>Carlingview - 2021 - Generator Compliance</t>
  </si>
  <si>
    <t>Carlingview - 2021 - Main Entrance Reno</t>
  </si>
  <si>
    <t>Carlingview - 2021 - Q2/Q4 Minor Capital Fund C</t>
  </si>
  <si>
    <t>Carlingview - 2021 - Structural Stairway work</t>
  </si>
  <si>
    <t>Carlingview - 2021 - Walkin Cooler and Freezer</t>
  </si>
  <si>
    <t>Carlingview - 2022 - Serveries (Funded)</t>
  </si>
  <si>
    <t>Carlingview - 2022 - Shower Room Renovation (Funded)</t>
  </si>
  <si>
    <t>Carlingview - 2022 - Suite Refresh</t>
  </si>
  <si>
    <t>Carlingview - 2022 - Washing Machines</t>
  </si>
  <si>
    <t>Carlingview Manor - Funded - In Suite Cooling</t>
  </si>
  <si>
    <t>Cedarcroft - 2021 - HVAC MUA  invoice</t>
  </si>
  <si>
    <t>Cedarcroft - 2021 - Hvac NoN receipt</t>
  </si>
  <si>
    <t>Cedarcroft Place - 2021 - Fence</t>
  </si>
  <si>
    <t>Cedarcroft Place - 2021 - In-Suite Refresh</t>
  </si>
  <si>
    <t>Cedarcroft Place - 2021 - In-Suite Renovations</t>
  </si>
  <si>
    <t>Cedarcroft Place - 2021 - Shed</t>
  </si>
  <si>
    <t>Centennial Park - 2022 - Asphalt Paving</t>
  </si>
  <si>
    <t>Centennial Park - 2022 - Exterior  Walls</t>
  </si>
  <si>
    <t>Centennial Park - 2022 - Housekeeping FF&amp;E</t>
  </si>
  <si>
    <t>Centennial Place - 2021 - In-Suite Renovations</t>
  </si>
  <si>
    <t>Centennial Place - 2021 - Localized roof repair</t>
  </si>
  <si>
    <t>Centennial Place - 2021 - Still Photography</t>
  </si>
  <si>
    <t>Charleswood - 2021 - Blixer</t>
  </si>
  <si>
    <t>Charleswood - 2021 - Pipe replacement and pipe flush</t>
  </si>
  <si>
    <t>Charleswood - 2022 - Asphalt Paving</t>
  </si>
  <si>
    <t>Charleswood - 2022 - Entrance Doors</t>
  </si>
  <si>
    <t>Charleswood - 2022 - Environmental Converstations  (Funded)</t>
  </si>
  <si>
    <t>Charleswood - 2022 - Exterior  Doors</t>
  </si>
  <si>
    <t>Charleswood - 2022 - Fence</t>
  </si>
  <si>
    <t>Charleswood - 2022 - Hydration station Removal and capping of Plumbing</t>
  </si>
  <si>
    <t>Charleswood - 2022 - Memory Care Unit Reno  (Funded)</t>
  </si>
  <si>
    <t>Charleswood - 2022 - Tub Replacement (Funded)</t>
  </si>
  <si>
    <t>Charleswood - 2022 - Window s</t>
  </si>
  <si>
    <t>Charleswood Care Centre - 2021 - Beds</t>
  </si>
  <si>
    <t>Charleswood Care Centre - 2021 - Corridor Flooring</t>
  </si>
  <si>
    <t>Charleswood Care Centre - 2021 - Kitchen FF&amp;E</t>
  </si>
  <si>
    <t>Charleswood Care Centre - 2021 - Lifts and Scales</t>
  </si>
  <si>
    <t>Charleswood Care Centre - 2021 - Lifts with scale</t>
  </si>
  <si>
    <t>Charleswood Care Centre - 2021 - Resident Room FF&amp;E</t>
  </si>
  <si>
    <t>Charleswood Care Centre - 2021 - Suite FF&amp;E</t>
  </si>
  <si>
    <t>Charleswood Care Centre - 2021 - Windows</t>
  </si>
  <si>
    <t>Charleswood- MB LTC - 2021 -  Air Mattress Therapy</t>
  </si>
  <si>
    <t>Charlotte Vila - 2021 - In-Suite Refresh (Inactive)</t>
  </si>
  <si>
    <t>Charlotte Vila - 2021 - Standpipe booster pump (Inactive)</t>
  </si>
  <si>
    <t>Charlotte Vila - 2021 - Steamer replacement (Inactive)</t>
  </si>
  <si>
    <t>Charlotte Villa - 2021 - In-Suite Renovations</t>
  </si>
  <si>
    <t>Chateau Renoir - 2021 - 360 Virtual Video</t>
  </si>
  <si>
    <t>Chateau Renoir - 2021 - Boiler Plant Upgrades</t>
  </si>
  <si>
    <t>Chateau Renoir - 2021 - Boilers 1 &amp; 2</t>
  </si>
  <si>
    <t>Chateau Renoir - 2021 - Convection Oven</t>
  </si>
  <si>
    <t>Chateau Renoir - 2021 - Dry Sprinkler Flush</t>
  </si>
  <si>
    <t>Chateau Renoir - 2021 - Dual Door Fridge</t>
  </si>
  <si>
    <t>Chateau Renoir - 2021 - Exterior Structure</t>
  </si>
  <si>
    <t>Chateau Renoir - 2021 - Glycol Pump Replacement</t>
  </si>
  <si>
    <t>Chateau Renoir - 2021 - glycol shaft seal failure</t>
  </si>
  <si>
    <t>Chateau Renoir - 2021 - Heat Exchanger</t>
  </si>
  <si>
    <t>Chateau Renoir - 2021 - In-Suite Refresh</t>
  </si>
  <si>
    <t>Chateau Renoir - 2021 - In-Suite Renovations</t>
  </si>
  <si>
    <t>Chateau Renoir - 2021 - Interlock</t>
  </si>
  <si>
    <t>Chateau Renoir - 2021 - LED lighting upgrades</t>
  </si>
  <si>
    <t>Chateau Renoir - 2021 - Light Board Replacement</t>
  </si>
  <si>
    <t>Chateau Renoir - 2021 - Roof</t>
  </si>
  <si>
    <t>Chateau Renoir - 2021 - Signage</t>
  </si>
  <si>
    <t>Chateau Renoir - 2021 - Still Photography</t>
  </si>
  <si>
    <t>Chateau Renoir - 2021 - Windows</t>
  </si>
  <si>
    <t>Chateau Renoir - 2022 - Exterior</t>
  </si>
  <si>
    <t>Chateau Renoir - 2022 - Plumbing</t>
  </si>
  <si>
    <t>Chateau Renoir - 2022 - Still Photography</t>
  </si>
  <si>
    <t>Chateau Renoir - 2022 - Virtual Video</t>
  </si>
  <si>
    <t>Chateau Renoir Heating System</t>
  </si>
  <si>
    <t>Chatham - 2021 - Boiler replacement</t>
  </si>
  <si>
    <t>Chatham - 2021 - Convection oven</t>
  </si>
  <si>
    <t>Chatham - 2021 - HVAC</t>
  </si>
  <si>
    <t>Chatham - 2021 - In-Suite Refresh</t>
  </si>
  <si>
    <t>Chatham - 2021 - In-Suite Renovations</t>
  </si>
  <si>
    <t>Chatham - 2021 - Plumbing</t>
  </si>
  <si>
    <t>Chatham - 2021 - Staff Room Flooring</t>
  </si>
  <si>
    <t>Chatham - 2021 - Toaster</t>
  </si>
  <si>
    <t>Chatham - Asphalt replacement laneway- 2021</t>
  </si>
  <si>
    <t>Chatham LTC - Land Purchase</t>
  </si>
  <si>
    <t>Churchill - Elevator repair - 2021</t>
  </si>
  <si>
    <t>Churchill - Fire deficiencies1-2021</t>
  </si>
  <si>
    <t>Churchill Place - 2021 - Amenity Space</t>
  </si>
  <si>
    <t>Churchill Place - 2021 - Basement Corridors</t>
  </si>
  <si>
    <t>Churchill Place - 2021 - DHW Tank</t>
  </si>
  <si>
    <t>Churchill Place - 2021 - Dining Room</t>
  </si>
  <si>
    <t>Churchill Place - 2021 - Dining Room Table Top</t>
  </si>
  <si>
    <t>Churchill Place - 2021 - Elevator</t>
  </si>
  <si>
    <t>Churchill Place - 2021 - In-Suite Refresh</t>
  </si>
  <si>
    <t>Churchill Place - 2021 - In-Suite Renovations</t>
  </si>
  <si>
    <t>Churchill Place - 2021 - Washrooms</t>
  </si>
  <si>
    <t>Churchill Place - 2022 - Asphalt Paving</t>
  </si>
  <si>
    <t>Churchill Place - 2022 - Courtyard Walkway</t>
  </si>
  <si>
    <t>Churchill Place_2021_Slicer</t>
  </si>
  <si>
    <t>Colonel By - 2021 -  Resident Suite Abatement &amp; Reinstate (Emergency)</t>
  </si>
  <si>
    <t>Colonel By - 2021 - 360 Virtual Video</t>
  </si>
  <si>
    <t>Colonel By - 2021 - Bathroom Fan</t>
  </si>
  <si>
    <t>Colonel By - 2021 - Chiller</t>
  </si>
  <si>
    <t>Colonel by - 2021 - Electrical</t>
  </si>
  <si>
    <t>Colonel By - 2021 - Elevator</t>
  </si>
  <si>
    <t>Colonel By - 2021 - Generator</t>
  </si>
  <si>
    <t>Colonel By - 2021 - Heating Loop Replacement</t>
  </si>
  <si>
    <t>Colonel By - 2021 - In-Suite Refresh</t>
  </si>
  <si>
    <t>Colonel By - 2021 - In-Suite Renovations</t>
  </si>
  <si>
    <t>Colonel By - 2021 - Kitchen/Dishpit Flooring</t>
  </si>
  <si>
    <t>Colonel By - 2021 - Pipe Replacement</t>
  </si>
  <si>
    <t>Colonel By - 2021 - Range</t>
  </si>
  <si>
    <t>Colonel By - 2021 - Roof</t>
  </si>
  <si>
    <t>Colonel By - 2021 - Servery Equipment (MC Dining)</t>
  </si>
  <si>
    <t>Colonel By - 2021 - Snowblower</t>
  </si>
  <si>
    <t>Colonel By - 2021 - Still Photography</t>
  </si>
  <si>
    <t>Colonel By - 2021 - Wanderguard</t>
  </si>
  <si>
    <t>Colonel By - 2021 - Window</t>
  </si>
  <si>
    <t>Colonel By - 2022 - Model Suite 1 BedRoom</t>
  </si>
  <si>
    <t>Colonel By - 2022 - Nurse Call System Equipment</t>
  </si>
  <si>
    <t>Colonel By - 2022 - Spa Room Refresh (MC Floor )</t>
  </si>
  <si>
    <t>Colonel By - 2022 - Still Photography</t>
  </si>
  <si>
    <t>Colonel By - 2022 - Virtual Video</t>
  </si>
  <si>
    <t>Colonel By - 2022 - Washer &amp; Dryer (MC Floor )</t>
  </si>
  <si>
    <t>Colonel By - 2022 - Window s</t>
  </si>
  <si>
    <t>Colonel_2021_Cold Table</t>
  </si>
  <si>
    <t>Colonel_2021_Cold Table (Inactive)</t>
  </si>
  <si>
    <t>Columbia  Forest-2021-AHU #1 AC</t>
  </si>
  <si>
    <t>Columbia Forest - 2021 - Auto Scrubber</t>
  </si>
  <si>
    <t>Columbia Forest - 2021 - RTU</t>
  </si>
  <si>
    <t>Columbia Forest - 2021 - Washers &amp; Dryers</t>
  </si>
  <si>
    <t>Columbia Forest - 2022 - Spa Room Floor  Replacement</t>
  </si>
  <si>
    <t>Columbia Forest-2021-2 Heat Exchangers</t>
  </si>
  <si>
    <t>Columbia Forest-2021-AHU #1 AC</t>
  </si>
  <si>
    <t>Columbia Forest-2021-Backflow Preventers</t>
  </si>
  <si>
    <t>Columbia Forest-2021-BF Protectors</t>
  </si>
  <si>
    <t>Columbia Forest-2021-Boiler Damper Actuator</t>
  </si>
  <si>
    <t>Columbia Forest-2021-DHW Boiler Retube</t>
  </si>
  <si>
    <t>Columbia Forest-2021-Emergency Power System</t>
  </si>
  <si>
    <t>Columbia Forest-2021-Eng Air Blankets</t>
  </si>
  <si>
    <t>Columbia Forest-2021-Mixing Valve</t>
  </si>
  <si>
    <t>Columbia Forest-2021-New Washers-Dryers</t>
  </si>
  <si>
    <t>Columbia Forest-2021-Plumbing</t>
  </si>
  <si>
    <t>Columbia Forest-2021-Washers/Dryers</t>
  </si>
  <si>
    <t>Constitution Place - 2021 - In-Suite Refresh</t>
  </si>
  <si>
    <t>Constitution Place - 2021 - In-Suite Renovations</t>
  </si>
  <si>
    <t>constitution-washer-2021</t>
  </si>
  <si>
    <t>Crofton Manor - 2021 - Arjo Lifts - Seats &amp; Batteries</t>
  </si>
  <si>
    <t>Crofton Manor - 2021 - Central Courtyard</t>
  </si>
  <si>
    <t>Crofton Manor - 2021 - DHW Storage Tank</t>
  </si>
  <si>
    <t>Crofton Manor - 2021 - Double Entry on Care Flr</t>
  </si>
  <si>
    <t>Crofton Manor - 2021 - In-Suite Refresh</t>
  </si>
  <si>
    <t>Crofton Manor - 2021 - In-Suite Renovations</t>
  </si>
  <si>
    <t>Crofton Manor - 2021 - Sprinkler Deficiencies</t>
  </si>
  <si>
    <t>Crofton Manor - 2021 - Sprinkler Deficiencies1</t>
  </si>
  <si>
    <t>Crofton Manor - 2021 - Steamer</t>
  </si>
  <si>
    <t>Crofton Manor - 2022 - Dining Room FF&amp;E</t>
  </si>
  <si>
    <t>Crofton Manor - 2022 - Roof</t>
  </si>
  <si>
    <t>Crofton Manor - Fire life safety Kitchen hood repairs</t>
  </si>
  <si>
    <t>Crofton Manor - Kitchen exhaust Fan Replacement</t>
  </si>
  <si>
    <t>Culinary LTC 100% Owned - 2021 - Emergency Contingency</t>
  </si>
  <si>
    <t>Culinary Welltower - 2021 - Emergency Contingency</t>
  </si>
  <si>
    <t>Dishes &amp; cutlery, 102 Residents</t>
  </si>
  <si>
    <t>Don Mills - 2021 - 360 Virtual Video</t>
  </si>
  <si>
    <t>Don Mills - 2021 - Elevator Mod</t>
  </si>
  <si>
    <t>Don Mills - 2021 - In-Suite Refresh</t>
  </si>
  <si>
    <t>Don Mills - 2021 - In-Suite Renovations</t>
  </si>
  <si>
    <t>Don Mills - 2021 - Lighting</t>
  </si>
  <si>
    <t>Don Mills - 2021 - Sprinkler System Test</t>
  </si>
  <si>
    <t>Don Mills - 2022 - Add Lighting to back Entrance and front Entrance</t>
  </si>
  <si>
    <t>Don Mills - 2022 - Concierge Buzzer</t>
  </si>
  <si>
    <t>Don Mills - 2022 - Exterior  Doors</t>
  </si>
  <si>
    <t>Don Mills - 2022 - Front Doors</t>
  </si>
  <si>
    <t>Don Mills - 2022 - Plumbing</t>
  </si>
  <si>
    <t>Don Mills - 2022 - Roof for 1055</t>
  </si>
  <si>
    <t>Don Mills - 2022 - Virtual Video</t>
  </si>
  <si>
    <t>Don Mills Apartments - 2021 - Fire Deficiencies</t>
  </si>
  <si>
    <t>Donway - 2021 - Boiler Burners</t>
  </si>
  <si>
    <t>Donway Don Mills - Signage - 2021</t>
  </si>
  <si>
    <t>Donway Place - 2021 - 360 Virtual Video</t>
  </si>
  <si>
    <t>Donway Place - 2021 - Chiller</t>
  </si>
  <si>
    <t>Donway Place - 2021 - In-Suite Refresh</t>
  </si>
  <si>
    <t>Donway Place - 2021 - In-Suite Renovations</t>
  </si>
  <si>
    <t>Donway Place - 2021 - Respite/Model Suites</t>
  </si>
  <si>
    <t>Donway Place - 2021 - Sprinkler System Test</t>
  </si>
  <si>
    <t>Donway Place - 2021 - Still Photography</t>
  </si>
  <si>
    <t>Donway Place - 2022 - 8 new side boards for Dining Rooms</t>
  </si>
  <si>
    <t>Donway Place - 2022 - Dining Room FF&amp;E</t>
  </si>
  <si>
    <t>Donway Place - 2022 - Large screen tv to be mounted on the wall in the recreation area with surround sound speakers</t>
  </si>
  <si>
    <t>Donway Place - 2022 - Pavement repair in courtyard</t>
  </si>
  <si>
    <t>Donway Place - 2022 - Proper Floor  drain for the two steam kettles in the mid Kitchen</t>
  </si>
  <si>
    <t>Donway Place - 2022 - Replace Generator transfer switch</t>
  </si>
  <si>
    <t>Donway Place - 2022 - Still Photography</t>
  </si>
  <si>
    <t>Donway Place - 2022 - Virtual Video</t>
  </si>
  <si>
    <t>Donway Place- 2022 - Kitchen FF&amp;E (Mobile Cabinet)</t>
  </si>
  <si>
    <t>Donway_2021_Toaster</t>
  </si>
  <si>
    <t>Dover Cliffs - 2021 - Beds</t>
  </si>
  <si>
    <t>Dover Cliffs - 2021 - Commercial Dryer</t>
  </si>
  <si>
    <t>Dover Cliffs - 2021 - Corridor Wall Protection/Baseboards</t>
  </si>
  <si>
    <t>Dover Cliffs - 2021 - Kitchen Equipment</t>
  </si>
  <si>
    <t>Dover Cliffs - 2021 - Lifts/Batteries/Slings</t>
  </si>
  <si>
    <t>Dover Cliffs - 2021 - Spa Room Flooring</t>
  </si>
  <si>
    <t>Dover Cliffs - 2021 - Unpaid Invoice (Ainsworth)</t>
  </si>
  <si>
    <t>Dover Cliffs - 2022 - Fridge/Freezer Condensers</t>
  </si>
  <si>
    <t>Dover Cliffs - 2022 - Kitchen FF&amp;E</t>
  </si>
  <si>
    <t>Dover Cliffs - 2022 - Servery Countertop Replacement (Funded)</t>
  </si>
  <si>
    <t>Dover Cliffs - Funded - In Suite Cooling</t>
  </si>
  <si>
    <t>Dover Cliffs - Q2/Q4 - IPAC Capital Fund</t>
  </si>
  <si>
    <t>Dover Cliffs-2021-Dining Room AC</t>
  </si>
  <si>
    <t>Dover Cliffs-2021-Recirculation Pump</t>
  </si>
  <si>
    <t>Eagle Terrace - 2021 - Cyclone Boiler</t>
  </si>
  <si>
    <t>Eagle Terrace - 2021 - Dining Room FF&amp;E</t>
  </si>
  <si>
    <t>Eagle Terrace - 2021 - Elevator Door</t>
  </si>
  <si>
    <t>Eagle Terrace - 2021 - FF&amp;E Common Areas</t>
  </si>
  <si>
    <t>Eagle Terrace - 2021 - Gas Heaters</t>
  </si>
  <si>
    <t>Eagle Terrace - 2021 - Kitchen FF&amp;E</t>
  </si>
  <si>
    <t>Eagle Terrace - 2021 - Lift</t>
  </si>
  <si>
    <t>Eagle Terrace - 2021 - Missed ARJO Invoice</t>
  </si>
  <si>
    <t>Eagle Terrace - 2021 - Parking Lot</t>
  </si>
  <si>
    <t>Eagle Terrace - 2021 - Patio furniture</t>
  </si>
  <si>
    <t>Eagle Terrace - 2021 - Preparation of BCA</t>
  </si>
  <si>
    <t>Eagle Terrace - 2021 - Q2/Q4 Minor Capital Fund C</t>
  </si>
  <si>
    <t>Eagle Terrace - 2021 - Reach in Freezer 2 Door</t>
  </si>
  <si>
    <t>Eagle Terrace - 2021 - Resident Suite Bathrooms</t>
  </si>
  <si>
    <t>Eagle Terrace - 2021 - Suites</t>
  </si>
  <si>
    <t>Eagle Terrace - 2021 - Unpaid Invoice (Faucets)</t>
  </si>
  <si>
    <t>Eagle Terrace - 2022 - Asphalt Paving</t>
  </si>
  <si>
    <t>Eagle Terrace - 2022 - Blinds/Curtains (Funded)</t>
  </si>
  <si>
    <t>Eagle Terrace - 2022 - Exterior  Walls</t>
  </si>
  <si>
    <t>Eagle Terrace - 2022 - Patio FF&amp;E</t>
  </si>
  <si>
    <t>Eagle Terrace - 2022 - Staff Millwork</t>
  </si>
  <si>
    <t>Eagle Terrace - 2022 - Suite Renovations (Funded)</t>
  </si>
  <si>
    <t>Eagle Terrace - 2022 - Window s</t>
  </si>
  <si>
    <t>Eagle Terrace - Q2/Q4 - IPAC Capital Fund</t>
  </si>
  <si>
    <t>Eagle Terrace Redev - Planning</t>
  </si>
  <si>
    <t>Edinburgh - 2021 - Elevator cables Car #1</t>
  </si>
  <si>
    <t>Edinburgh - 2021– Elevator Bearing</t>
  </si>
  <si>
    <t>Elginwood - 2021 - Auto Scrubber</t>
  </si>
  <si>
    <t>Elginwood - 2021 - Commercial Carpet Extractor</t>
  </si>
  <si>
    <t>Elginwood - 2021 - Convection Oven</t>
  </si>
  <si>
    <t>Elginwood - 2021 - Drop in hot food 4 wells</t>
  </si>
  <si>
    <t>Elginwood - 2021 - Ductless Splits</t>
  </si>
  <si>
    <t>Elginwood - 2021 - FAP &amp; Devices</t>
  </si>
  <si>
    <t>Elginwood - 2021 - Lifts</t>
  </si>
  <si>
    <t>Elginwood - 2021 - Resident Suite Flooring</t>
  </si>
  <si>
    <t>Elginwood - 2021 - Steam Wells</t>
  </si>
  <si>
    <t>Elginwood - 2021 - Suite FF&amp;E</t>
  </si>
  <si>
    <t>Elginwood (RET) - 2022 - Tree  Garden</t>
  </si>
  <si>
    <t>Elginwood 2021 - Kitchen Dining room water damage</t>
  </si>
  <si>
    <t>Elmwood Place - 2021 - Beds</t>
  </si>
  <si>
    <t>Elmwood Place - 2021 - Mechanical System Reserves</t>
  </si>
  <si>
    <t>Elmwood Place - 2021 - Q2/Q4 Minor Capital Fund C</t>
  </si>
  <si>
    <t>Elmwood Place - Q2/Q4 - IPAC Capital Fund</t>
  </si>
  <si>
    <t>Elmwood Place_2021_Steamtablerepair</t>
  </si>
  <si>
    <t>Elmwood Place-2021-Bedpan Pedal Valve</t>
  </si>
  <si>
    <t>Elmwood Place-2021-Roof Repair</t>
  </si>
  <si>
    <t>Elmwood Place-2021-Roof Repairs</t>
  </si>
  <si>
    <t>Elmwood Redevelopment-IT</t>
  </si>
  <si>
    <t>Endpoint Device Security - 2021</t>
  </si>
  <si>
    <t>Evergreen - 2021 - AHU Controls Upgrade</t>
  </si>
  <si>
    <t>Evergreen - 2021 - Bus</t>
  </si>
  <si>
    <t>Evergreen - 2021 - Consulting and design</t>
  </si>
  <si>
    <t>Evergreen - 2021 - Exterior Balcony flooring replacement</t>
  </si>
  <si>
    <t>Evergreen - 2021 - In-Suite Refresh</t>
  </si>
  <si>
    <t>Evergreen - 2021 - In-Suite Renovations</t>
  </si>
  <si>
    <t>Evergreen - 2021 - Kitchen Equipment</t>
  </si>
  <si>
    <t>Evergreen - 2021 - Life Station &amp; furniture</t>
  </si>
  <si>
    <t>Evergreen - 2021 - Reno Coating Flooring</t>
  </si>
  <si>
    <t>Evergreen - 2021 - Thermal Scan</t>
  </si>
  <si>
    <t>Evergreen - 2022 - Balconies</t>
  </si>
  <si>
    <t>Evergreen - 2022 - DHW</t>
  </si>
  <si>
    <t>Evergreen - 2022 - Dry System Flush</t>
  </si>
  <si>
    <t>Evergreen - 2022 - Kitchen FF&amp;E (Fridge)</t>
  </si>
  <si>
    <t>Evergreen - 2022 - Kitchen FF&amp;E (Robo Coupe)</t>
  </si>
  <si>
    <t>Evergreen_2021_StandupFridge</t>
  </si>
  <si>
    <t>Exterior  Panel Signs at the front of the building 6 of each 2 different sizes (2 pylons at the front of the building)</t>
  </si>
  <si>
    <t>Fenelon Court - 2021 - Boiler Replacement</t>
  </si>
  <si>
    <t>Fenelon Court - 2021 - Floor Cleaner</t>
  </si>
  <si>
    <t>Fenelon Court - 2021 - Meat Slicer</t>
  </si>
  <si>
    <t>Fenelon Court - 2021 - Spa Room Flooring</t>
  </si>
  <si>
    <t>Fenelon Court - Q2/Q4 Minor Capital Fund C</t>
  </si>
  <si>
    <t>Fergus Ave - 2021 - In-Suite Refresh</t>
  </si>
  <si>
    <t>Fergus Ave - 2021 - In-Suite Renovations</t>
  </si>
  <si>
    <t>Fergus Ave - 2021 - Kitchen Exhaust Fan</t>
  </si>
  <si>
    <t>Fergus Ave - 2021 - Parking Lot</t>
  </si>
  <si>
    <t>Fleetwood Villa - 2021 - 360 Virtual Video</t>
  </si>
  <si>
    <t>Fleetwood Villa - 2021 - Corridors</t>
  </si>
  <si>
    <t>Fleetwood Villa - 2021 - Door Operators</t>
  </si>
  <si>
    <t>Fleetwood Villa - 2021 - Fencing</t>
  </si>
  <si>
    <t>Fleetwood Villa - 2021 - Garbage enclosure</t>
  </si>
  <si>
    <t>Fleetwood Villa - 2021 - HVAC 1</t>
  </si>
  <si>
    <t>Fleetwood Villa - 2021 - Ice Machine</t>
  </si>
  <si>
    <t>Fleetwood Villa - 2021 - In-Suite Refresh</t>
  </si>
  <si>
    <t>Fleetwood Villa - 2021 - Respite/Model Suites (Inactive)</t>
  </si>
  <si>
    <t>Fleetwood Villa - 2021 - Steamer</t>
  </si>
  <si>
    <t>Fleetwood Villa - 2021 - Still Photography</t>
  </si>
  <si>
    <t>Fleetwood Villa - 2021- Access Control</t>
  </si>
  <si>
    <t>Fleetwood Villa - 2022 - Kitchen FF&amp;E (Steamer)</t>
  </si>
  <si>
    <t>Fleetwood Villa - 2022 - Plumbing</t>
  </si>
  <si>
    <t>Fleetwood Villa - 2022 - Still Photography</t>
  </si>
  <si>
    <t>Fleetwood Villa - 2022 - Virtual Video</t>
  </si>
  <si>
    <t>Fleetwood Villa 2021 - Roof Repair</t>
  </si>
  <si>
    <t>Fleetwood Villa_2021_Ice Machine</t>
  </si>
  <si>
    <t>Fleetwood Villa_2021_Ice Machine (Inactive)</t>
  </si>
  <si>
    <t>Forest Heights   - 2022 LED Upgrades (Funded)</t>
  </si>
  <si>
    <t>Forest Heights - 2021 - Kitchen Equipment</t>
  </si>
  <si>
    <t>Forest Heights - 2021 - Lifts</t>
  </si>
  <si>
    <t>Forest Heights - 2021 - Plumbing Upgrades</t>
  </si>
  <si>
    <t>Forest Heights - 2021 - Q2/Q4 Minor Capital Fund C</t>
  </si>
  <si>
    <t>Forest Heights - 2021 - Suite FF&amp;E</t>
  </si>
  <si>
    <t>Forest Heights - 2021 - Suite Refreshes</t>
  </si>
  <si>
    <t>Forest Heights - 2021 - Tub</t>
  </si>
  <si>
    <t>Forest Heights - 2022 -  -Kitchen FF&amp;E</t>
  </si>
  <si>
    <t>Forest Heights - 2022 - AHU</t>
  </si>
  <si>
    <t>Forest Heights - 2022 - Servery Upgrades</t>
  </si>
  <si>
    <t>Forest Heights - 2022 - Spa Room Flooring (Funded)</t>
  </si>
  <si>
    <t>Forest Heights - 2022 - Spa Tub Replacement</t>
  </si>
  <si>
    <t>Forest Heights - 2022 - Suite Renovations (Funded)</t>
  </si>
  <si>
    <t>Forest Heights - 2022 - Windows (Funded)</t>
  </si>
  <si>
    <t>Forest Heights Redev - Planning</t>
  </si>
  <si>
    <t>Forest Heights-2021-AC Condenser</t>
  </si>
  <si>
    <t>Forest Heights-2021-Clarke RHA Suite Renos</t>
  </si>
  <si>
    <t>Forest Heights-2021-Exterior Windows</t>
  </si>
  <si>
    <t>Forest Heights-2021-FF&amp;E Move Line</t>
  </si>
  <si>
    <t>Forest Heights-2021-Laundry Plumbing Feed</t>
  </si>
  <si>
    <t>Forest Heights-2021-Mag Lock Door Closers</t>
  </si>
  <si>
    <t>Forest Heights-2021-Spa Room Floor Repairs</t>
  </si>
  <si>
    <t>Forest Heights-2021-Spa Tub Plumbing</t>
  </si>
  <si>
    <t>Forest Heights-2021-Walkin Freezer/Fridge Extras</t>
  </si>
  <si>
    <t>Forest Heights-2022-Dishwasher Modifications</t>
  </si>
  <si>
    <t>Forest Heights-2022-Fire Panel Replacement</t>
  </si>
  <si>
    <t>Forest Hill  - 2022 - Kitchen FF&amp;E (Steamer)</t>
  </si>
  <si>
    <t>Forest Hill - 2021 - Cameras</t>
  </si>
  <si>
    <t>Forest Hill - 2021 - ESA Deficiency</t>
  </si>
  <si>
    <t>Forest Hill - 2021 - Generator </t>
  </si>
  <si>
    <t>Forest Hill - 2021 - In-Suite Refresh</t>
  </si>
  <si>
    <t>Forest Hill - 2021 - In-Suite Renovations</t>
  </si>
  <si>
    <t>Forest Hill - 2021 - Respite/Model Suites</t>
  </si>
  <si>
    <t>Forest Hill - 2021 - Spray Valve</t>
  </si>
  <si>
    <t>Forest Hill - 2021 - Sprinkler System</t>
  </si>
  <si>
    <t>Forest Hill - 2022 - 2nd Floor  and 3rd Floor  fire Door automatic  Door closers X6</t>
  </si>
  <si>
    <t>Forest Hill - 2022 - 2nd Floor  Heat Pump Tray</t>
  </si>
  <si>
    <t>Forest Hill - 2022 - Garbage Enclosure</t>
  </si>
  <si>
    <t>Forest Hill - 2022 - Kitchen FF&amp;E (Oven)</t>
  </si>
  <si>
    <t>Forest Hill - 2022 - Suite Smoke Detector Replacement</t>
  </si>
  <si>
    <t>Fosterbrook Place - 2021 - A/C Units in Rooms</t>
  </si>
  <si>
    <t>Fosterbrook Place - 2021 - DHW</t>
  </si>
  <si>
    <t>Fosterbrook Place - 2021 - Lounge furniture - Harvest room</t>
  </si>
  <si>
    <t>Fosterbrook Place - 2021 - Outdoor Furniture</t>
  </si>
  <si>
    <t>Fosterbrook Place - 2021 - Parking lot repairs</t>
  </si>
  <si>
    <t>Fosterbrook Place - 2021 - Q2/Q4 Minor Capital Fund C</t>
  </si>
  <si>
    <t>Fosterbrook Place - 2021 - Replace ceiling lift in tub room</t>
  </si>
  <si>
    <t>Fosterbrook Place - 2021 - Toaster</t>
  </si>
  <si>
    <t>Fosterbrooke - 2021 - Boiler Leaks</t>
  </si>
  <si>
    <t>Fosterbrooke - 2021 - Boiler Repairs</t>
  </si>
  <si>
    <t>Fosterbrooke - 2021 - Fridge Condenser</t>
  </si>
  <si>
    <t>Fosterbrooke - 2021 - Mixing Valve</t>
  </si>
  <si>
    <t>Fosterbrooke - 2021 - Q2 IPAC</t>
  </si>
  <si>
    <t>Fosterbrooke - 2021 - Roam Alert</t>
  </si>
  <si>
    <t>Fosterbrooke - 2021 - Shower Flooring</t>
  </si>
  <si>
    <t>Fosterbrooke - 2022 - Flatten slope in front Entrance  </t>
  </si>
  <si>
    <t>Fosterbrooke - 2022 - Gazebo (Funded)</t>
  </si>
  <si>
    <t>Fosterbrooke - 2022 - Redo Montessori areas both Floors (Partially Funded)</t>
  </si>
  <si>
    <t>Fosterbrooke - 2022 - Suite Renovations (Funded)</t>
  </si>
  <si>
    <t>Fosterbrooke - 2022 - Walking Path (Funded)</t>
  </si>
  <si>
    <t>Fosterbrooke - Q2/Q4 - IPAC Capital Fund</t>
  </si>
  <si>
    <t>Fosterbrooke Redev - Planning</t>
  </si>
  <si>
    <t>Garden City Manor - 2021 - Dining Room</t>
  </si>
  <si>
    <t>Garden City Manor - 2021 - Exterior Improvements</t>
  </si>
  <si>
    <t>Garden City Manor - 2021 - Flooring Replacement Program Suites</t>
  </si>
  <si>
    <t>Garden City Manor - 2021 - HVAC</t>
  </si>
  <si>
    <t>Garden City Manor - 2021 - Kitchen FF&amp;E</t>
  </si>
  <si>
    <t>Garden City Manor - 2021 - Lifts</t>
  </si>
  <si>
    <t>Garden City Manor - 2021 - Suite FF&amp;E</t>
  </si>
  <si>
    <t>Garden City Manor - 2022 - Common Areas (Partially Funded)</t>
  </si>
  <si>
    <t>Garden City Manor Redev - Land Purchase</t>
  </si>
  <si>
    <t>Garden City Manor-2019-Insurance Claim</t>
  </si>
  <si>
    <t>Garden City Manor-2021-Annual Deficiencies</t>
  </si>
  <si>
    <t>Garden City Manor-2021-AO Smith Hot Water Heater</t>
  </si>
  <si>
    <t>Garden City Manor-2021-Kitchen Sink Drain</t>
  </si>
  <si>
    <t>Garden City Manor-2021-Plumbing Repairs</t>
  </si>
  <si>
    <t>Garden City Manor-2021-Sink Drain Rm 120</t>
  </si>
  <si>
    <t>Glenwarren - 2021 - Interior Renovations</t>
  </si>
  <si>
    <t>Glenwarren Lodge - 2021 - Tub Room</t>
  </si>
  <si>
    <t>Glenwarren Lodge - 2022 - Asphalt Paving</t>
  </si>
  <si>
    <t>Glenwarren Place - 2021 - Lifts &amp; Slings</t>
  </si>
  <si>
    <t>Glenwarren Place - 2021 - Mattress &amp; Bed Replacement</t>
  </si>
  <si>
    <t>Glynnwood - 2021 - Exterior Doors</t>
  </si>
  <si>
    <t>Glynnwood - 2021 - Floor Replacement</t>
  </si>
  <si>
    <t>Glynnwood - 2021 - Generator</t>
  </si>
  <si>
    <t>Glynnwood - 2021 - In-Suite Refresh</t>
  </si>
  <si>
    <t>Glynnwood - 2021 - In-Suite Renovations</t>
  </si>
  <si>
    <t>Glynnwood - 2021 - Parking Lot</t>
  </si>
  <si>
    <t>Glynnwood - 2021 - Signage</t>
  </si>
  <si>
    <t>Glynnwood - 2021 - Sprinkler System</t>
  </si>
  <si>
    <t>Glynnwood - 2021 - Toaster</t>
  </si>
  <si>
    <t>Glynnwood - 2021 - Update Fire Panel /</t>
  </si>
  <si>
    <t>Glynnwood - 2021 - Windows</t>
  </si>
  <si>
    <t>Glynnwood - 2022 - Dining Room Speakers</t>
  </si>
  <si>
    <t>Glynnwood - 2022 - Kitchen FF&amp;E (Toaster)</t>
  </si>
  <si>
    <t>Glynnwood - 2022 - Parking Lot</t>
  </si>
  <si>
    <t>Glynnwood_2021_combi Oven</t>
  </si>
  <si>
    <t>Grand Wood Park - 2022 - Asphalt Repairs</t>
  </si>
  <si>
    <t>Grand Wood Park - 2022 - Office Space Reno</t>
  </si>
  <si>
    <t>Grandwood - flood repair - 2021</t>
  </si>
  <si>
    <t>Grandwood Park - 2021 - Generator</t>
  </si>
  <si>
    <t>Grandwood Park - 2021 - In-Suite Refresh</t>
  </si>
  <si>
    <t>Grandwood Park - 2021 - In-Suite Renovations</t>
  </si>
  <si>
    <t>Grandwood Park - 2021 - Stand mixer</t>
  </si>
  <si>
    <t>Grandwood-interior repairs-2021</t>
  </si>
  <si>
    <t>Granite Landing - 2021 - 2nd Flr AL Flooring</t>
  </si>
  <si>
    <t>Granite Landing - 2021 - 360 Virtual Video</t>
  </si>
  <si>
    <t>Granite Landing - 2021 - In-Suite Refresh</t>
  </si>
  <si>
    <t>Granite Landing - 2021 - In-Suite Renovations</t>
  </si>
  <si>
    <t>Granite Landing - 2021 - Life Stations</t>
  </si>
  <si>
    <t>Granite Landing - 2021 - Parking lot</t>
  </si>
  <si>
    <t>Granite Landing - 2021 - Respite/Model Suites</t>
  </si>
  <si>
    <t>Granite Landing - 2021 - Staff Room Reno</t>
  </si>
  <si>
    <t>Granite Landing - 2021 - Standup fridge</t>
  </si>
  <si>
    <t>Granite Landing - 2021 - Steamer</t>
  </si>
  <si>
    <t>Granite Landing - 2021 - Still Photography</t>
  </si>
  <si>
    <t>Granite Landing - 2021 - Suite Renovations HSRE</t>
  </si>
  <si>
    <t>Granite Landing - 2021 - Toaster</t>
  </si>
  <si>
    <t>Granite Landing - 2022 - Dining Furniture</t>
  </si>
  <si>
    <t>Granite Landing - 2022 - Drain Screens</t>
  </si>
  <si>
    <t>Granite Landing - 2022 - Foundation Parging</t>
  </si>
  <si>
    <t>Granite Landing - 2022 - Roof Sealant</t>
  </si>
  <si>
    <t>granite landing - 2022 - slicer</t>
  </si>
  <si>
    <t>Granite Landing - 2022- Kitchen FF&amp;E (Food Processor)</t>
  </si>
  <si>
    <t>Granite Landing - 2022- Kitchen FF&amp;E (Ice Machine)</t>
  </si>
  <si>
    <t>Granite Landing - 2022- Kitchen FF&amp;E (Rotary Toaster)</t>
  </si>
  <si>
    <t>Granite Landing 2022 - Install Smart irrigation System</t>
  </si>
  <si>
    <t>Granite Landing 2022 - Resident Suites  low flow Showerheads</t>
  </si>
  <si>
    <t>Granite Landing Excess land</t>
  </si>
  <si>
    <t>Green Falls - 2021 - Tenant Spaces - Doors</t>
  </si>
  <si>
    <t>Green Falls Landing  - 2021 - Assa Abloy Remote Replacements</t>
  </si>
  <si>
    <t>Green Falls Landing  - 2021 - HVAC</t>
  </si>
  <si>
    <t>Green Falls Landing  - 2021 - In-Suite Renovations</t>
  </si>
  <si>
    <t>Green Falls Landing  - 2021 - Irrigation System</t>
  </si>
  <si>
    <t>Green Falls Landing  - 2021 - Life Stations</t>
  </si>
  <si>
    <t>Green Falls Landing  - 2021 - Patio Umbrella</t>
  </si>
  <si>
    <t>Green Falls Landing  - 2021 - Tree replacement</t>
  </si>
  <si>
    <t>Green Falls Landing  - 2021 - Wine Glass Rack</t>
  </si>
  <si>
    <t>Green Falls Landing - 2021 - Exterior</t>
  </si>
  <si>
    <t>Green Falls Landing - 2021 - Tenant Space</t>
  </si>
  <si>
    <t>Green Falls Landing - Storm Damage - 2021</t>
  </si>
  <si>
    <t>Greenway - 2021 -  Roof Access Ladders</t>
  </si>
  <si>
    <t>Greenway - 2021 -  WSIP</t>
  </si>
  <si>
    <t>Greenway - 2021 - 360 Virtual Video</t>
  </si>
  <si>
    <t>Greenway - 2021 - BFP</t>
  </si>
  <si>
    <t>Greenway - 2021 - Consultant: Wall Condition Evaluation</t>
  </si>
  <si>
    <t>Greenway - 2021 - Fencing</t>
  </si>
  <si>
    <t>Greenway - 2021 - Generator</t>
  </si>
  <si>
    <t>Greenway - 2021 - In-Suite Refresh</t>
  </si>
  <si>
    <t>Greenway - 2021 - In-Suite Renovations</t>
  </si>
  <si>
    <t>Greenway - 2021 - Toaster</t>
  </si>
  <si>
    <t>Greenway - 2022 - Garbage Bins</t>
  </si>
  <si>
    <t>Greenway - 2022 - Kitchen FF&amp;E (Toaster)</t>
  </si>
  <si>
    <t>Greenway - 2022 - Plumbing</t>
  </si>
  <si>
    <t>Greenway - 2022 - TV</t>
  </si>
  <si>
    <t>Greenway - 2022 - Virtual Video</t>
  </si>
  <si>
    <t>Greenway - fire deficiencies 1 - 2021</t>
  </si>
  <si>
    <t>Greenway - fire deficiencies 2 - 2021</t>
  </si>
  <si>
    <t>Greenway - Steam oven repair - 2021</t>
  </si>
  <si>
    <t>Greenway_2021_Electricupgrade</t>
  </si>
  <si>
    <t>Greenway_2021_Slicer</t>
  </si>
  <si>
    <t>Hallowell House - 2021 - A/C units</t>
  </si>
  <si>
    <t>Hallowell House - 2021 - Cabinets</t>
  </si>
  <si>
    <t>Hallowell House - 2021 - Floor Cleaning Machine</t>
  </si>
  <si>
    <t>Hallowell House - 2021 - Floor Laundry Hamper Bins</t>
  </si>
  <si>
    <t>Hallowell House - 2021 - Front vestibule window</t>
  </si>
  <si>
    <t>Hallowell House - 2021 - Handwash Sink</t>
  </si>
  <si>
    <t>Hallowell House - 2021 - Interior court yard</t>
  </si>
  <si>
    <t>Hallowell House - 2021 - Lifts</t>
  </si>
  <si>
    <t>Hallowell House - 2021 - Out door furniture</t>
  </si>
  <si>
    <t>Hallowell House - 2021 - Resident Room Sinks</t>
  </si>
  <si>
    <t>Hallowell House - 2021 - Sink replacement</t>
  </si>
  <si>
    <t>Hallowell House - 2022 - 2 New Window s in front vestibule prefere ones with sliders that open in the bottom</t>
  </si>
  <si>
    <t>Hallowell House - 2022 - Curtains (Funded)</t>
  </si>
  <si>
    <t>Hallowell House - 2022 - Sunset Patio Landscaping</t>
  </si>
  <si>
    <t>Hallowell_2021_Toaster</t>
  </si>
  <si>
    <t>Harold &amp; Grace Baker Centre - Funded - In Suite Cooling</t>
  </si>
  <si>
    <t>Harrison Street - 2022 - Emergency Contingency</t>
  </si>
  <si>
    <t>Heartland_2021_TopMixer</t>
  </si>
  <si>
    <t>Heartwood - 2021 - Blixer 4</t>
  </si>
  <si>
    <t>Heartwood - 2021 - Circuit Board (East MUA)</t>
  </si>
  <si>
    <t>Heartwood - 2021 - Elevator</t>
  </si>
  <si>
    <t>Heartwood - 2021 - Elevator Assessment</t>
  </si>
  <si>
    <t>Heartwood - 2021 - FF&amp;E</t>
  </si>
  <si>
    <t>Heartwood - 2021 - Fire &amp; Life Safety</t>
  </si>
  <si>
    <t>Heartwood - 2021 - Generator</t>
  </si>
  <si>
    <t>Heartwood - 2021 - Hot Water Tank Replacement</t>
  </si>
  <si>
    <t>Heartwood - 2021 - MUA Repairs</t>
  </si>
  <si>
    <t>Heartwood - 2021 - Wheelchairs</t>
  </si>
  <si>
    <t>Heartwood - 2022 - Circulation Pumps (Funded)</t>
  </si>
  <si>
    <t>Heartwood - 2022 - Elevators (Funded)</t>
  </si>
  <si>
    <t>Heartwood - 2022 - Suite Refresh (Funded)</t>
  </si>
  <si>
    <t>Heartwood - Q2/Q4 - IPAC Capital Fund</t>
  </si>
  <si>
    <t>Heartwood_2021_steamerrepair</t>
  </si>
  <si>
    <t>Heartwood-2021-FF&amp;E Move Line</t>
  </si>
  <si>
    <t>Heritage Lodge - 2021 -  - Kitchen stove replacement motor / blower wheel</t>
  </si>
  <si>
    <t>Heritage Lodge - 2021 - Amenity Space Millwork</t>
  </si>
  <si>
    <t>Heritage Lodge - 2021 - Bathroom Upgrades</t>
  </si>
  <si>
    <t>Heritage Lodge - 2021 - Beds and Resident FFE</t>
  </si>
  <si>
    <t>Heritage Lodge - 2021 - Courtyard Door Replacement</t>
  </si>
  <si>
    <t>Heritage Lodge - 2021 - Elevators</t>
  </si>
  <si>
    <t>Heritage Lodge - 2021 - Exterior lamp posts</t>
  </si>
  <si>
    <t>Heritage Lodge - 2021 - In-Suite Refresh</t>
  </si>
  <si>
    <t>Heritage Lodge - 2021 - In-Suite Renovations</t>
  </si>
  <si>
    <t>Heritage Lodge - 2021 - Kitchen FF&amp;E</t>
  </si>
  <si>
    <t>Heritage Lodge - 2021 - Laundry Room</t>
  </si>
  <si>
    <t>Heritage Lodge - 2021 - Lifts</t>
  </si>
  <si>
    <t>Heritage Lodge - 2021 - Resident Suite Closets</t>
  </si>
  <si>
    <t>Heritage Lodge - 2021 - Suite FF&amp;E</t>
  </si>
  <si>
    <t>Heritage Lodge - 2022 -  Converstation Environmental  (Funded)</t>
  </si>
  <si>
    <t>Heritage Lodge - 2022 - In-Suite Renovations</t>
  </si>
  <si>
    <t>Heritage Lodge - 2022 - Kitchen FF&amp;E</t>
  </si>
  <si>
    <t>Heritage Lodge - 2022 - Tub Replacement (Funded)</t>
  </si>
  <si>
    <t>Heritage Lodge - AC 2nd Floor - WRHA Co-funded Project</t>
  </si>
  <si>
    <t>Heritage Lodge (LTC) - 2022 - DHW</t>
  </si>
  <si>
    <t>Heritage Lodge (LTC) - 2022 - Exterior  Lighting</t>
  </si>
  <si>
    <t>Heritage Lodge (LTC) - 2022 - Plumbing</t>
  </si>
  <si>
    <t>Heritage Lodge (LTC) - 2022 - Roof</t>
  </si>
  <si>
    <t>Heritage Lodge (RET) - 2022 - Asphalt Paving</t>
  </si>
  <si>
    <t>Heritage Lodge (RET) - 2022 - H-Vac  Kitchen  A/c split</t>
  </si>
  <si>
    <t>Hillside Manor - 2021 - FF&amp;E</t>
  </si>
  <si>
    <t>Hillside Manor - 2021 - FF&amp;E Move Line</t>
  </si>
  <si>
    <t>Hillside Manor - 2021 - Lifts</t>
  </si>
  <si>
    <t>Hillside Manor - 2021 - Linen Carts</t>
  </si>
  <si>
    <t>Hillside Manor - 2021 - Q2/Q4 Minor Capital Fund C</t>
  </si>
  <si>
    <t>Hillside Manor - 2021 - RTUs</t>
  </si>
  <si>
    <t>Hillside Manor - 2021 - Tub</t>
  </si>
  <si>
    <t>Hillside Manor - 2021 - Washer/Dryer Replacement</t>
  </si>
  <si>
    <t>Hillside Manor - 2022 - Conbustion air for new dryers</t>
  </si>
  <si>
    <t>Hillside Manor - 2022 - Lounge Flooring (Funded)</t>
  </si>
  <si>
    <t>Hillside Manor - 2022 - Tub Replacement (Partially Funded)</t>
  </si>
  <si>
    <t>Hillside Manor - FF&amp;E - Move Line</t>
  </si>
  <si>
    <t>Hillside Manor - Q2/Q4 - IPAC Capital Fund</t>
  </si>
  <si>
    <t>Hillside Manor Redev - Planning</t>
  </si>
  <si>
    <t>Hillside Manor-2021-Fire J`ockey Pump</t>
  </si>
  <si>
    <t>Hillside Manor-2021-Sewage Pump</t>
  </si>
  <si>
    <t>Hollyburn House - 2021 - Suite Renderings</t>
  </si>
  <si>
    <t>Hollyburn House - 2022 - Common Area FF&amp;E</t>
  </si>
  <si>
    <t>Hollyburn House - 2022 - Flat Work</t>
  </si>
  <si>
    <t>Hollyburn House - 2022 - HVAC</t>
  </si>
  <si>
    <t>Hollyburn House - 2022 - Plumbing</t>
  </si>
  <si>
    <t>Holyburn House - 2021 - 360 Virtual Video</t>
  </si>
  <si>
    <t>Holyburn House - 2021 - Bus</t>
  </si>
  <si>
    <t>Holyburn House - 2021 - Dielectric unions, yearly allotment</t>
  </si>
  <si>
    <t>Holyburn House - 2021 - Grease Trap Replacement</t>
  </si>
  <si>
    <t>Holyburn House - 2021 - In-Suite Refresh</t>
  </si>
  <si>
    <t>Holyburn House - 2021 - In-Suite Renovations</t>
  </si>
  <si>
    <t>Holyburn House - 2021 - Range</t>
  </si>
  <si>
    <t>Holyburn House - 2021 - Steam Table</t>
  </si>
  <si>
    <t>Holyburn House - 2021 - Still Photography</t>
  </si>
  <si>
    <t>Holyrood - 2021 - Sling replacement</t>
  </si>
  <si>
    <t>Holyrood - 2021 - Walkway repairs</t>
  </si>
  <si>
    <t>Holyrood Manor - 2021 - Bathroom Upgrades</t>
  </si>
  <si>
    <t>Holyrood Manor - 2021 - Culinary Budget</t>
  </si>
  <si>
    <t>Holyrood Manor - 2021 - Mattress &amp; Bed Replacement</t>
  </si>
  <si>
    <t>Holyrood Manor - 2021 - Rooftop MUA</t>
  </si>
  <si>
    <t>Holyrood Manor - 2022 - Plumbing</t>
  </si>
  <si>
    <t>Holyrood-2022-Generator Radiator Replacement</t>
  </si>
  <si>
    <t>Horizon Place - 2021 - In-Suite Refresh</t>
  </si>
  <si>
    <t>Horizon Place - 2021 - In-Suite Renovations</t>
  </si>
  <si>
    <t>Horizon Place - 2021 - Plumbing (Inactive)</t>
  </si>
  <si>
    <t>Horizon Place - 2021 - Walkway (Inactive)</t>
  </si>
  <si>
    <t>Humber Valley Terrace - 2021 -  Section Roof replacement review condition on main roof</t>
  </si>
  <si>
    <t>Humber Valley Terrace - 2021 - Amenity Space Flooring</t>
  </si>
  <si>
    <t>Humber Valley Terrace - 2021 - DHW</t>
  </si>
  <si>
    <t>Humber Valley Terrace - 2021 - HVAC</t>
  </si>
  <si>
    <t>Humber Valley Terrace - 2021 - Laundry Room HVAC</t>
  </si>
  <si>
    <t>Humber Valley Terrace - 2021 - Monitors</t>
  </si>
  <si>
    <t>Humber Valley Terrace - 2021 - Q2/Q4 Minor Capital Fund C</t>
  </si>
  <si>
    <t>Humber Valley Terrace - 2021 - RTU</t>
  </si>
  <si>
    <t>Humber Valley Terrace - 2021 - Signage</t>
  </si>
  <si>
    <t>Humber Valley Terrace - 2021 - Spa Room Refresh</t>
  </si>
  <si>
    <t>Humber Valley Terrace - 2022 - Exhaust Fans</t>
  </si>
  <si>
    <t>Humber Valley Terrace - 2022 - Flat Work (Funded)</t>
  </si>
  <si>
    <t>Humber Valley Terrace - 2022 - Hydro Room Conduit leak Study</t>
  </si>
  <si>
    <t>Humber Valley Terrace - 2022 - Kitchen FF&amp;E</t>
  </si>
  <si>
    <t>Humber Valley Terrace - Q2/Q4 - IPAC Capital Fund</t>
  </si>
  <si>
    <t>Humber Valley Terrace Redev - Planning</t>
  </si>
  <si>
    <t>Hunt Club - 2021 - Canopy Roof</t>
  </si>
  <si>
    <t>Hunt Club - 2021 - Housekeeping Equipment</t>
  </si>
  <si>
    <t>Hunt Club - 2021 - HVAC</t>
  </si>
  <si>
    <t>Hunt Club - 2021 - In-Suite Renovations</t>
  </si>
  <si>
    <t>Hunt Club Manor - 2022 - Elevators</t>
  </si>
  <si>
    <t>Hunt Club_2021_Toaster</t>
  </si>
  <si>
    <t>Iler Lodge - 2021 - IPAC Q2</t>
  </si>
  <si>
    <t>iler Lodge - 2022 -  Kitchen FF&amp;E</t>
  </si>
  <si>
    <t>Iler Lodge - Q2/Q4 - IPAC Capital Fund</t>
  </si>
  <si>
    <t>Iler Lodge_2021_Hot Table</t>
  </si>
  <si>
    <t>Iler Lodge-2021-Boiler Heat Exchanger Replacement</t>
  </si>
  <si>
    <t>Iler Lodge-2021-Dry Sprinkler Air Compressor</t>
  </si>
  <si>
    <t>Iler Lodge-2021-FF&amp;E Move Line</t>
  </si>
  <si>
    <t>Inglewood - 2021 - Amenity Space Flooring</t>
  </si>
  <si>
    <t>Inglewood - 2021 - Exterior Structure</t>
  </si>
  <si>
    <t>Inglewood - 2021 - In-Suite Refresh</t>
  </si>
  <si>
    <t>Inglewood - 2021 - In-Suite Renovations</t>
  </si>
  <si>
    <t>Inglewood - 2021 - Line 2 funding for Dining Room Flooring</t>
  </si>
  <si>
    <t>Inglewood - 2021 - Respite/Model Suites</t>
  </si>
  <si>
    <t>Inglewood - 2021 - Sprinkler Repair</t>
  </si>
  <si>
    <t>interior wayfinding (waiting on Bill Keith to confirm if this is required)</t>
  </si>
  <si>
    <t>James Bay - 2021 - Arjo Tubs</t>
  </si>
  <si>
    <t>James Bay - 2021 - FF&amp;E</t>
  </si>
  <si>
    <t>James Bay - 2021 - Lifts &amp; Slings</t>
  </si>
  <si>
    <t>James Bay - 2021 - Mattress &amp; Bed Replacement</t>
  </si>
  <si>
    <t>James Bay - 2021 - Steamer</t>
  </si>
  <si>
    <t>James Bay_2021_DoubledoorCooler</t>
  </si>
  <si>
    <t>Jasper Place - 2021 - Beds</t>
  </si>
  <si>
    <t>Jasper Place - 2021 - Commercial Washer bearing repair</t>
  </si>
  <si>
    <t>Jasper Place - 2021 - Consulting and design</t>
  </si>
  <si>
    <t>Jasper Place - 2021 - Doors</t>
  </si>
  <si>
    <t>Jasper Place - 2021 - Exterior cladding</t>
  </si>
  <si>
    <t>Jasper Place - 2021 - HVAC Repairs</t>
  </si>
  <si>
    <t>Jasper Place - 2021 - Parking Lots</t>
  </si>
  <si>
    <t>Jasper Place - 2021 - Plumbing</t>
  </si>
  <si>
    <t>Jasper Place - 2021 - Steam Table</t>
  </si>
  <si>
    <t>Jasper Place - 2021 - Windows</t>
  </si>
  <si>
    <t>Jasper Place - 2022 -  FAP &amp; Device Replacement</t>
  </si>
  <si>
    <t>Jasper Place - 2022 - Add Cooling Capacity</t>
  </si>
  <si>
    <t>Jasper Place - 2022 - Beds</t>
  </si>
  <si>
    <t>Jasper Place - 2022 - Canopy Repair</t>
  </si>
  <si>
    <t>Jasper Place - 2022 - Dumbwaiter</t>
  </si>
  <si>
    <t>Jasper Place - 2022 - Housekeeping FF&amp;E</t>
  </si>
  <si>
    <t>Jasper Place - 2022 - Kitchen FF&amp;E</t>
  </si>
  <si>
    <t>Kennedy Lodge - 2021 - Access Door</t>
  </si>
  <si>
    <t>Kennedy Lodge - 2021 - Blixer</t>
  </si>
  <si>
    <t>Kennedy Lodge - 2021 - Combi &amp; Steamer</t>
  </si>
  <si>
    <t>Kennedy Lodge - 2021 - Exterior Structure</t>
  </si>
  <si>
    <t>Kennedy Lodge - 2021 - Foundation</t>
  </si>
  <si>
    <t>Kennedy Lodge - 2021 - HVAC</t>
  </si>
  <si>
    <t>Kennedy Lodge - 2021 - Ice Machine</t>
  </si>
  <si>
    <t>Kennedy Lodge - 2021 - Kitchen</t>
  </si>
  <si>
    <t>Kennedy Lodge - 2021 - Kitchen FF&amp;E</t>
  </si>
  <si>
    <t>Kennedy Lodge - 2021 - Laundry</t>
  </si>
  <si>
    <t>Kennedy Lodge - 2021 - Laundry FF&amp;E</t>
  </si>
  <si>
    <t>Kennedy Lodge - 2021 - Nursing Station</t>
  </si>
  <si>
    <t>Kennedy Lodge - 2021 - Q2/Q4 Minor Capital Fund C</t>
  </si>
  <si>
    <t>Kennedy Lodge - 2021 - Reception Reno</t>
  </si>
  <si>
    <t>Kennedy Lodge - 2021 - Resident Suite Closets</t>
  </si>
  <si>
    <t>Kennedy Lodge - 2021 - Shut off Valves (3 Faucets)</t>
  </si>
  <si>
    <t>Kennedy Lodge - 2021 - Supply and install 100 Units</t>
  </si>
  <si>
    <t>Kennedy Lodge - 2021 - Tubs</t>
  </si>
  <si>
    <t>Kennedy Lodge - 2021 - Walkways</t>
  </si>
  <si>
    <t>Kennedy Lodge - 2022 - Reception desk (Funded)</t>
  </si>
  <si>
    <t>Kennedy Lodge Redev - Planning</t>
  </si>
  <si>
    <t>Kensington - 2022 - Kitchen Shut Off</t>
  </si>
  <si>
    <t>Kensington - corridor _ 2021</t>
  </si>
  <si>
    <t>Kensington - Elevator relay -2021</t>
  </si>
  <si>
    <t>Kensington - roof leak repair - 2021</t>
  </si>
  <si>
    <t>Kensington- 2020 project - 2021</t>
  </si>
  <si>
    <t>Kildonan - 2021 - 3rd floor AC</t>
  </si>
  <si>
    <t>Kildonan - 2021 - Fire System</t>
  </si>
  <si>
    <t>Kildonan - 2021 - Flooring</t>
  </si>
  <si>
    <t>Kildonan - 2021 - HVAC</t>
  </si>
  <si>
    <t>Kildonan - 2021 - HWT replacement</t>
  </si>
  <si>
    <t>Kildonan - 2021 - Kitchen FF&amp;E</t>
  </si>
  <si>
    <t>Kildonan - 2021 - Lifts</t>
  </si>
  <si>
    <t>Kildonan - 2021 - Tilting shower chairs</t>
  </si>
  <si>
    <t>Kildonan - 2021 - Walkways</t>
  </si>
  <si>
    <t>Kildonan - 2022 -  Converstation Environmental  (Funded)</t>
  </si>
  <si>
    <t>Kildonan - 2022 - Plumbing</t>
  </si>
  <si>
    <t>Kildonan - 2022 - Roof</t>
  </si>
  <si>
    <t>Kildonan - 2022 - Tub Replacement (Funded)</t>
  </si>
  <si>
    <t>Kildonan - Laundry Exhaust - 2021</t>
  </si>
  <si>
    <t>Kildonan - Recirc Pump - 2021</t>
  </si>
  <si>
    <t>Kilean Lodge  - 2021 - Q2/Q4 Minor Capital Fund C</t>
  </si>
  <si>
    <t>Kilean Lodge - 2021 - Asphalt Repairs</t>
  </si>
  <si>
    <t>Kilean Lodge - 2021 - Common Space Blind Replacement Program</t>
  </si>
  <si>
    <t>Kilean Lodge - 2021 - Conveyor Toaster</t>
  </si>
  <si>
    <t>Kilean Lodge - 2021 - Flooring Replacement</t>
  </si>
  <si>
    <t>Kilean Lodge - 2021 - HVAC</t>
  </si>
  <si>
    <t>Kilean Lodge - 2021 - IPAC Q2</t>
  </si>
  <si>
    <t>Kilean Lodge - 2021 - Kitchen FF&amp;E</t>
  </si>
  <si>
    <t>Kilean Lodge - 2022 - Spa Room Ventilation</t>
  </si>
  <si>
    <t>Kilean Lodge - Q2/Q4 - IPAC Capital Fund</t>
  </si>
  <si>
    <t>Kilean Lodge Redev - Planning</t>
  </si>
  <si>
    <t>Kilean Lodge-2021-AC Electrical</t>
  </si>
  <si>
    <t>Kilean Lodge-2021-Breaker Replacement</t>
  </si>
  <si>
    <t>Kilean Lodge-2021-Elevator Room AC</t>
  </si>
  <si>
    <t>King garden - 2021- Kitchen suppression</t>
  </si>
  <si>
    <t>King Garden - Façade review - 2021</t>
  </si>
  <si>
    <t>King garden- Kitchen suppression -2021</t>
  </si>
  <si>
    <t>King garden-flood repair-2021</t>
  </si>
  <si>
    <t>King Gardens - 2021 -  Sprinkler System</t>
  </si>
  <si>
    <t>King Gardens - 2021 - Chiller</t>
  </si>
  <si>
    <t>King Gardens - 2021 - Elevator</t>
  </si>
  <si>
    <t>King Gardens - 2021 - Elevators</t>
  </si>
  <si>
    <t>King Gardens - 2021 - Fan Coils</t>
  </si>
  <si>
    <t>King Gardens - 2021 - HVAC ESO</t>
  </si>
  <si>
    <t>King Gardens - 2021 - ice cream freezer</t>
  </si>
  <si>
    <t>King Gardens - 2021 - In-Suite Refresh</t>
  </si>
  <si>
    <t>King Gardens - 2021 - In-Suite Renovations</t>
  </si>
  <si>
    <t>King Gardens - 2021 - Microwave</t>
  </si>
  <si>
    <t>King Gardens - 2021 - Range</t>
  </si>
  <si>
    <t>King Gardens - 2022 - Elevators</t>
  </si>
  <si>
    <t>King Gardens - 2022 - Exterior  Walls</t>
  </si>
  <si>
    <t>King Gardens - 2022 - Flood Protection</t>
  </si>
  <si>
    <t>Kingsway - 2022 - Asphalt Paving</t>
  </si>
  <si>
    <t>Kingsway - 2022 - Electrical Upgrades (for Kitchen FF&amp;E)</t>
  </si>
  <si>
    <t>Kingsway - 2022 - Kitchen FF&amp;E (Microwave)</t>
  </si>
  <si>
    <t>Lake View - 2021 - Lifts &amp; Slings</t>
  </si>
  <si>
    <t>Lake View - 2021 - Mattress &amp; Bed Replacement</t>
  </si>
  <si>
    <t>Lakeview - 2021 - Plumbing Repairs</t>
  </si>
  <si>
    <t>Lakeview - 2021 - Tenant space FF&amp;E</t>
  </si>
  <si>
    <t>Lakeview - 2022 - HVAC Upgrades (Funded)</t>
  </si>
  <si>
    <t>Landmark - 2021 - Hallway MUA system</t>
  </si>
  <si>
    <t>Landmark - 2021 - Hvac Hallway  MUA</t>
  </si>
  <si>
    <t>Landmark - 2021 - Hvac Kitchen MUA</t>
  </si>
  <si>
    <t>Landmark - 2021 - Kitchen  MUA  system</t>
  </si>
  <si>
    <t>Landmark – 2021 - Plumbing  - Recirl pump</t>
  </si>
  <si>
    <t>Landmark 2021 - Pool table room water damage</t>
  </si>
  <si>
    <t>Landmark Court - 2021 - Dining Room Millwork</t>
  </si>
  <si>
    <t>Landmark Court - 2021 - In-Suite Refresh</t>
  </si>
  <si>
    <t>Landmark Court - 2021 - In-Suite Renovations</t>
  </si>
  <si>
    <t>Landmark Court - 2021 - Interlock</t>
  </si>
  <si>
    <t>Landmark Court - 2021 - Painting</t>
  </si>
  <si>
    <t>Landmark Court - 2021 - PTACs</t>
  </si>
  <si>
    <t>Landmark Court - 2021 - Slicer</t>
  </si>
  <si>
    <t>Landmark Court - 2021 - Window Shears</t>
  </si>
  <si>
    <t>Landmark Court - 2021 -FF&amp;E</t>
  </si>
  <si>
    <t>Landmark Court - 2022 - Laundry  Room Renovation</t>
  </si>
  <si>
    <t>Landmark Court - 2022 - Split AC</t>
  </si>
  <si>
    <t>LE1002 Ontario IPAC Minor Capital Funding</t>
  </si>
  <si>
    <t>LE1002 Ontario Minor capital funidng</t>
  </si>
  <si>
    <t>LE1011 Ontario Minor Capital Funding</t>
  </si>
  <si>
    <t>LE1037 Ontario IPAC Minor Capital Funding</t>
  </si>
  <si>
    <t>LE1037 Ontario Minor Capital Funding</t>
  </si>
  <si>
    <t>LE1039 Ontario IPAC Minor Capital Funding</t>
  </si>
  <si>
    <t>LE1040 Ontario IPAC Minor Capital Funding</t>
  </si>
  <si>
    <t>LE1041 Ontario IPAC Minor Capital Funding</t>
  </si>
  <si>
    <t>LE1042 Ontario IPAC Minor Capital Funding</t>
  </si>
  <si>
    <t>LE1043 Ontario IPAC Minor Capital Funding</t>
  </si>
  <si>
    <t>LE1044 Ontario IPAC Minor Capital Funding</t>
  </si>
  <si>
    <t>LE1045 Ontario IPAC Minor Capital Funding</t>
  </si>
  <si>
    <t>LE2501 Ontario IPAC Minor Capital Funding</t>
  </si>
  <si>
    <t>LE2503 Ontario IPAC Minor Capital Funding</t>
  </si>
  <si>
    <t>LE6300 Ontario IPAC Minor Capital Funding</t>
  </si>
  <si>
    <t>Leaside - 2021 - 360 Virtual Video</t>
  </si>
  <si>
    <t>Leaside - 2021 - Condensing Units</t>
  </si>
  <si>
    <t>Leaside - 2021 - In-Suite Refresh</t>
  </si>
  <si>
    <t>Leaside - 2021 - In-Suite Renovations</t>
  </si>
  <si>
    <t>Leaside - 2021 - Kitchen Floor</t>
  </si>
  <si>
    <t>Leaside - 2021 - Respite/Model Suites</t>
  </si>
  <si>
    <t>Leaside - 2021 - Service Elevator</t>
  </si>
  <si>
    <t>Leaside - 2021 - Toaster</t>
  </si>
  <si>
    <t>Leaside - 2022 -  Kitchen FF&amp;E (Stick Blender)</t>
  </si>
  <si>
    <t>Leaside - 2022 - All Exterior  Doors need replacing</t>
  </si>
  <si>
    <t>Leaside - 2022 - Balcony Doors Floor s 2 - 7 building 10 and 14</t>
  </si>
  <si>
    <t>Leaside - 2022 - Design Window  Replacement full building</t>
  </si>
  <si>
    <t>Leaside - 2022 - Kitchen FF&amp;E (Ice Machine)</t>
  </si>
  <si>
    <t>Leaside - 2022 - Model Suite 1 Studio</t>
  </si>
  <si>
    <t>Leaside - 2022 - New concrete pad for trash compactor</t>
  </si>
  <si>
    <t>Leaside - 2022 - Virtual Video</t>
  </si>
  <si>
    <t>LeasideRetirement - 2021 - Steamer</t>
  </si>
  <si>
    <t>Longfields - 2021 - Generator</t>
  </si>
  <si>
    <t>Longfields - 2021 - Heat Pump</t>
  </si>
  <si>
    <t>Longfields - 2021 - Kitchen MUA</t>
  </si>
  <si>
    <t>Longfields - 2021 - Recirc Pump</t>
  </si>
  <si>
    <t>Longfields - 2021 - Resident Suite Reno (#2118)</t>
  </si>
  <si>
    <t>Longfields - 2021 - RTU Controllers</t>
  </si>
  <si>
    <t>Longfields - 2021 - Shower Room Renovation</t>
  </si>
  <si>
    <t>Longfields - 2021 - Terrace Replacement</t>
  </si>
  <si>
    <t>Longfields - 2022 - Boiler #1 (Burner)</t>
  </si>
  <si>
    <t>Longfields Manor - 2021 - Dining Room FF&amp;E</t>
  </si>
  <si>
    <t>Longfields Manor - 2021 - FAP &amp; Devices</t>
  </si>
  <si>
    <t>Longfields Manor - 2021 - Q2/Q4 Minor Capital Fund C</t>
  </si>
  <si>
    <t>Longfields Manor - 2021 - Resident Suite Flooring</t>
  </si>
  <si>
    <t>Longfields Manor - 2021 - Roof RTU</t>
  </si>
  <si>
    <t>Longfields Manor - 2022 - DHW</t>
  </si>
  <si>
    <t>Longfields Manor - 2022 - Dining Room &amp; Servery Refresh</t>
  </si>
  <si>
    <t>Longfields Manor - 2022 - Recirc Pumps</t>
  </si>
  <si>
    <t>Longfields Manor - Q2/Q4 - IPAC Capital Fund</t>
  </si>
  <si>
    <t>LTC 100% Owned - 2021 - Emergency Contingency</t>
  </si>
  <si>
    <t>Lynwood - 2021 - Back Flow Preventer</t>
  </si>
  <si>
    <t>Lynwood - 2021 - Bathroom Renovation</t>
  </si>
  <si>
    <t>Lynwood - 2021 - Building Envelope Repair / Replacement</t>
  </si>
  <si>
    <t>Lynwood - 2021 - Building Refresh</t>
  </si>
  <si>
    <t>Lynwood - 2021 - Fire Door Compliance</t>
  </si>
  <si>
    <t>Lynwood - 2021 - In-Suite Refresh</t>
  </si>
  <si>
    <t>Lynwood - 2021 - In-Suite Renovations</t>
  </si>
  <si>
    <t>Lynwood - 2021 - Kitchen Flooring</t>
  </si>
  <si>
    <t>Lynwood - 2021 - Refrigeration Equipment</t>
  </si>
  <si>
    <t>Lynwood - 2021 - Roof (Emergency)</t>
  </si>
  <si>
    <t>Lynwood - 2021 - Stand Mixer</t>
  </si>
  <si>
    <t>Lynwood - 2021 - Steam Table</t>
  </si>
  <si>
    <t>Lynwood - 2021 - Still Photography</t>
  </si>
  <si>
    <t>Lynwood Park - 2022 - Elevators</t>
  </si>
  <si>
    <t>Lynwood Park - 2022 - Gas FiReplaces</t>
  </si>
  <si>
    <t>Lynwood Park - 2022 - Kitchen MUA</t>
  </si>
  <si>
    <t>Mackenzie Placce - 2022 - Kitchen FF&amp;E</t>
  </si>
  <si>
    <t>Mackenzie Place - 2021 - Dishwasher Room</t>
  </si>
  <si>
    <t>Mackenzie Place - 2021 - Electrical For Ductless Splits</t>
  </si>
  <si>
    <t>Mackenzie Place - 2021 - FF&amp;E Mass Environmental</t>
  </si>
  <si>
    <t>Mackenzie Place - 2021 - Hallway AC units</t>
  </si>
  <si>
    <t>Mackenzie Place - 2021 - Large dinning room AC units</t>
  </si>
  <si>
    <t>Mackenzie Place - 2021 - Minor flooring repairs</t>
  </si>
  <si>
    <t>Mackenzie Place - 2021 - Nursing Station</t>
  </si>
  <si>
    <t>Mackenzie Place - 2021 - Parking lot repairs</t>
  </si>
  <si>
    <t>Mackenzie Place - 2021 - Tub room</t>
  </si>
  <si>
    <t>Mackenzie Place - 2021 -Nursing Handwashing Station</t>
  </si>
  <si>
    <t>Mackenzie Place - 2022 - Dining Room FF&amp;E (Funded)</t>
  </si>
  <si>
    <t>Mackenzie Place - 2022 - Shower Room (Funded)</t>
  </si>
  <si>
    <t>Mackenzie Place - 2022 - Valves</t>
  </si>
  <si>
    <t>Mackenzie Place - Funded - In Suite Cooling</t>
  </si>
  <si>
    <t>Mackenzie Place - Q2/Q4 - IPAC Capital Fund</t>
  </si>
  <si>
    <t>Mackenzie Place Redev - Planning</t>
  </si>
  <si>
    <t>Mackenzie Place_2021_Freezer</t>
  </si>
  <si>
    <t>Main Street - 2021   RTU Units  - Replace the 200-amp 600 V</t>
  </si>
  <si>
    <t>Main Street Terrace - 2021 - Corridor Painting</t>
  </si>
  <si>
    <t>Main Street Terrace - 2021 - HVAC</t>
  </si>
  <si>
    <t>Main Street Terrace - 2021 - Roof</t>
  </si>
  <si>
    <t>Main Street Terrace - 2021 - Suite Flooring</t>
  </si>
  <si>
    <t>Main Street Terrace-2021-FF&amp;E Move LIne</t>
  </si>
  <si>
    <t>Main Street- 2021-Arjo Tub bar</t>
  </si>
  <si>
    <t>Maplecrest - bus repair -2021</t>
  </si>
  <si>
    <t>Maplecrest Place - 2021 - Consultant Review</t>
  </si>
  <si>
    <t>Maplecrest Place - 2021 - Corridors</t>
  </si>
  <si>
    <t>Maplecrest Place - 2021 - In-Suite Refresh</t>
  </si>
  <si>
    <t>Maplecrest Place - 2021 - In-Suite Renovations</t>
  </si>
  <si>
    <t>Maplecrest Place - 2021 - slicer</t>
  </si>
  <si>
    <t>Maplecrest Place - 2021 - Toaster</t>
  </si>
  <si>
    <t>Maplecrest Village - 2022 - Kitchen FF&amp;E (Toaster)</t>
  </si>
  <si>
    <t>Maplecrest Village - 2022 - Laundry  FF&amp;E</t>
  </si>
  <si>
    <t>Maplecrest_2021_Steamer</t>
  </si>
  <si>
    <t>Maples - 2021 - Broken Pipe/Water Damage</t>
  </si>
  <si>
    <t>Maples - 2021 - Deck Replacement</t>
  </si>
  <si>
    <t>Maples - 2021 - Dining Room Flooring</t>
  </si>
  <si>
    <t>Maples - 2021 - Eavestroughs</t>
  </si>
  <si>
    <t>Maples - 2021 - Fire Pump Investigation</t>
  </si>
  <si>
    <t>Maples - 2021 - Kitchen FF&amp;E</t>
  </si>
  <si>
    <t>Maples - 2021 - Lifts</t>
  </si>
  <si>
    <t>Maples - 2021 - Mixing Valve Replacement</t>
  </si>
  <si>
    <t>Maples - 2021 - Resident Suite Flooring</t>
  </si>
  <si>
    <t>Maples - 2021 - Suite FF&amp;E</t>
  </si>
  <si>
    <t>Maples - 2022 -  Parking Lot lot Lighting</t>
  </si>
  <si>
    <t>Maples - 2022 - _ Nursing Desks</t>
  </si>
  <si>
    <t>Maples - 2022 - Converstation Environmental (Funded)</t>
  </si>
  <si>
    <t>Maples - 2022 - DHW</t>
  </si>
  <si>
    <t>Maples - Fire System Repair - 2021</t>
  </si>
  <si>
    <t>Maples- 2022 - Tub Replacement (Funded)</t>
  </si>
  <si>
    <t>Marian Chateau - 2021 - 360 Virtual Video</t>
  </si>
  <si>
    <t>Marian Chateau - 2021 - Bus</t>
  </si>
  <si>
    <t>Marian Chateau - 2021 - Eng Air MUA#1 Repairs</t>
  </si>
  <si>
    <t>Marian Chateau - 2021 - In-Suite Refresh</t>
  </si>
  <si>
    <t>Marian Chateau - 2021 - In-Suite Renovations</t>
  </si>
  <si>
    <t>Marian Chateau - 2021 - Kitchen Drain line</t>
  </si>
  <si>
    <t>Marian Chateau - 2021 - Landscaping</t>
  </si>
  <si>
    <t>Marian Chateau - 2021 - Pendants</t>
  </si>
  <si>
    <t>Marian Chateau - 2021 - Range</t>
  </si>
  <si>
    <t>Marian Chateau - 2021 - replace Glycol based</t>
  </si>
  <si>
    <t>Marian Chateau - 2021 - review of balconies</t>
  </si>
  <si>
    <t>Marian Chateau - 2021 - Stand Mixer</t>
  </si>
  <si>
    <t>Marian Chateau - 2021 - Vacuums</t>
  </si>
  <si>
    <t>Marian Chateau - 2021 - washer/dryer</t>
  </si>
  <si>
    <t>Marian Chateau - 2022 - Balconies</t>
  </si>
  <si>
    <t>Marian Chateau - 2022 - Kitchen FF&amp;E (Range)</t>
  </si>
  <si>
    <t>Marian Chateau - 2022 - Outside Patio FF&amp;E</t>
  </si>
  <si>
    <t>Marian Chateau - 2022 - Virtual Video</t>
  </si>
  <si>
    <t>Marian Chateau - Boiler gasket - 2021</t>
  </si>
  <si>
    <t>Markham Main (Smart JV)</t>
  </si>
  <si>
    <t>McConachie - 2021 - Extension to Contract Admin Services</t>
  </si>
  <si>
    <t>McConachie Gardens - 2021 - Blinds</t>
  </si>
  <si>
    <t>McConachie Gardens - 2021 - Elevators</t>
  </si>
  <si>
    <t>McConachie Gardens - 2021 - Grading City Deficiencies</t>
  </si>
  <si>
    <t>McConachie Gardens - 2021 - Grading repairs</t>
  </si>
  <si>
    <t>McConachie Gardens - 2021 - Heat Pump</t>
  </si>
  <si>
    <t>McConachie Gardens - 2021 - In-Suite Renovations</t>
  </si>
  <si>
    <t>McConachie Gardens - 2021 - Landscaping</t>
  </si>
  <si>
    <t>McConachie Gardens - 2021 - Life Stations</t>
  </si>
  <si>
    <t>McConachie Gardens - 2021 - outdoor enclosure repairs</t>
  </si>
  <si>
    <t>McConachie Gardens - 2021 - outdoor storage</t>
  </si>
  <si>
    <t>McConachie Gardens - 2022 - In-Suite Renovations</t>
  </si>
  <si>
    <t>McGarrell Place - 2021 - Auto Scrubber</t>
  </si>
  <si>
    <t>McGarrell Place - 2021 - Kitchen Equipment</t>
  </si>
  <si>
    <t>McGarrell Place - 2021 - Lifts</t>
  </si>
  <si>
    <t>McGarrell Place - 2021 - Roof</t>
  </si>
  <si>
    <t>McGarrell Place - 2021 - Suite FF&amp;E</t>
  </si>
  <si>
    <t>McGarrell Place - 2022 - Roof Replacement</t>
  </si>
  <si>
    <t>McGarrell Place - 2022 - Siding/Fascia Replacement</t>
  </si>
  <si>
    <t>McGarrell Place - Q2/Q4 - IPAC Capital Fund</t>
  </si>
  <si>
    <t>McGarrell Place-2021-Annunciator #4</t>
  </si>
  <si>
    <t>McGarrell Place-2021-FF&amp;E Move Line</t>
  </si>
  <si>
    <t>McGarrell Place-2021-Roof Repairs</t>
  </si>
  <si>
    <t>McGarrell Place-2021-Servery Plumbing Leak</t>
  </si>
  <si>
    <t>McKenzie Towne - 2021 - Bed replacement</t>
  </si>
  <si>
    <t>McKenzie Towne - 2021 - Bus</t>
  </si>
  <si>
    <t>McKenzie Towne - 2021 - Combi Oven</t>
  </si>
  <si>
    <t>McKenzie Towne - 2021 - Consulting and design</t>
  </si>
  <si>
    <t>McKenzie Towne - 2021 - Corridor Flooring</t>
  </si>
  <si>
    <t>McKenzie Towne - 2021 - Culinary Program</t>
  </si>
  <si>
    <t>McKenzie Towne - 2021 - Design development</t>
  </si>
  <si>
    <t>McKenzie Towne - 2021 - Door upgrades Construction Cost Standata</t>
  </si>
  <si>
    <t>McKenzie Towne - 2021 - Dual Door Fridge</t>
  </si>
  <si>
    <t>McKenzie Towne - 2021 - FF&amp;E</t>
  </si>
  <si>
    <t>McKenzie Towne - 2021 - Hot water Boiler (Mechanical Room)</t>
  </si>
  <si>
    <t>McKenzie Towne - 2021 - In-Suite Refresh</t>
  </si>
  <si>
    <t>McKenzie Towne - 2021 - In-Suite Renovations</t>
  </si>
  <si>
    <t>McKenzie Towne - 2021 - insulation of ceiling space</t>
  </si>
  <si>
    <t>McKenzie Towne - 2021 - Nursing FF&amp;E</t>
  </si>
  <si>
    <t>McKenzie Towne - 2021 - Receiving/storage area</t>
  </si>
  <si>
    <t>McKenzie Towne - 2021 - water cooler/walk in freezer</t>
  </si>
  <si>
    <t>McKenzie Towne - 2022 - Asphalt Paving</t>
  </si>
  <si>
    <t>McKenzie Towne - 2022 - Model Suite 1 Studio</t>
  </si>
  <si>
    <t>McKenzie Towne - 2022 - REFRESH/RENO</t>
  </si>
  <si>
    <t>McKenzie Towne Care - 2021 - Trane economizer repairs</t>
  </si>
  <si>
    <t>McKenzie Towne Care Centre - 2021- economizer/exhaust repairs</t>
  </si>
  <si>
    <t>McKenzie Towne CC - 2022 - Dry Sprinkler System</t>
  </si>
  <si>
    <t>McKenzie Towne CC - 2022 - FF&amp;E</t>
  </si>
  <si>
    <t>McKenzie Towne CC - 2022 - FF&amp;E, Suites</t>
  </si>
  <si>
    <t>McKenzie Towne CC - 2022 - Kitchen FF&amp;E</t>
  </si>
  <si>
    <t>McKenzie Towne CC - 2022 - Spa</t>
  </si>
  <si>
    <t>McKenzie Towne Continuing Care - 2021 - Mag.Lock Security Upgrades</t>
  </si>
  <si>
    <t>McKenzie Towne LTC - 2021 - BFP replacement</t>
  </si>
  <si>
    <t>McKenzie Towne LTC - 2022 - BoilerS</t>
  </si>
  <si>
    <t>McKenzie Towne LTC - 2022 - Carpet Replacement</t>
  </si>
  <si>
    <t>McKenzie Towne LTC - 2022 - DHW</t>
  </si>
  <si>
    <t>McKenzie Towne LTC - 2022 - HVAC</t>
  </si>
  <si>
    <t>McKenzie Towne_2021_StandupFridge</t>
  </si>
  <si>
    <t>Meadowlands - 2021 - Consulting and design</t>
  </si>
  <si>
    <t>Meadowlands - 2021 - flooring</t>
  </si>
  <si>
    <t>Meadowlands - 2021 - Garburator replacement</t>
  </si>
  <si>
    <t>Meadowlands - 2021 - HVAC</t>
  </si>
  <si>
    <t>Meadowlands - 2021 - In-Suite Refresh</t>
  </si>
  <si>
    <t>Meadowlands - 2021 - In-Suite Renovations</t>
  </si>
  <si>
    <t>Meadowlands - 2021 - Range</t>
  </si>
  <si>
    <t>Meadowlands - 2021 - Roof</t>
  </si>
  <si>
    <t>Meadowlands - 2021- Respite/Model Suites</t>
  </si>
  <si>
    <t>Meadowlands - 2022 - Fence Repairs</t>
  </si>
  <si>
    <t>Miller Crossing - 2021 - Consulting and design</t>
  </si>
  <si>
    <t>Miller Crossing - 2021 - Flooring</t>
  </si>
  <si>
    <t>Miller Crossing - 2021 - Mattresses</t>
  </si>
  <si>
    <t>Miller Crossing - 2021 - various HVAC repairs</t>
  </si>
  <si>
    <t>Miller Crossing - 2022 - BoilerS</t>
  </si>
  <si>
    <t>Miller Crossing - 2022 - DHW</t>
  </si>
  <si>
    <t>Miller Crossing - 2022 - Roof</t>
  </si>
  <si>
    <t>Miller Crossing - 2022 - Tree Removal</t>
  </si>
  <si>
    <t>Miller Crossing - 2022 - Water Softener Repairs</t>
  </si>
  <si>
    <t>Montfort - 2021 - AC Resident Suites</t>
  </si>
  <si>
    <t>Montfort - 2021 - Auto Scrubber</t>
  </si>
  <si>
    <t>Montfort - 2021 - Boiler (Isolating Valves)</t>
  </si>
  <si>
    <t>Montfort - 2021 - Cladding</t>
  </si>
  <si>
    <t>Montfort - 2021 - Cooling Enhancements</t>
  </si>
  <si>
    <t>Montfort - 2021 - Door Security Upgrade</t>
  </si>
  <si>
    <t>Montfort - 2021 - Eavestroughs</t>
  </si>
  <si>
    <t>Montfort - 2021 - Egress Study</t>
  </si>
  <si>
    <t>Montfort - 2021 - Emergency Contingency</t>
  </si>
  <si>
    <t>Montfort - 2021 - Fan Coils (Thermostat &amp; Actuator Motors</t>
  </si>
  <si>
    <t>Montfort - 2021 - FF&amp;E</t>
  </si>
  <si>
    <t>Montfort - 2021 - Foundation</t>
  </si>
  <si>
    <t>Montfort - 2021 - Heating Loops</t>
  </si>
  <si>
    <t>Montfort - 2021 - HVAC Design</t>
  </si>
  <si>
    <t>Montfort - 2021 - Irrigation System</t>
  </si>
  <si>
    <t>Montfort - 2021 - Kitchen Flooring Replacement</t>
  </si>
  <si>
    <t>Montfort - 2021 - Kitchen HVAC</t>
  </si>
  <si>
    <t>Montfort - 2021 - Landscaping</t>
  </si>
  <si>
    <t>Montfort - 2021 - Nurse Call System Upgrades</t>
  </si>
  <si>
    <t>Montfort - 2021 - Painting Resident Suites</t>
  </si>
  <si>
    <t>Montfort - 2021 - Q2 IPAC</t>
  </si>
  <si>
    <t>Montfort - 2021 - Recirc Pumps</t>
  </si>
  <si>
    <t>Montfort - 2021 - Robocoup</t>
  </si>
  <si>
    <t>Montfort - 2021 - Roof</t>
  </si>
  <si>
    <t>Montfort - 2021 - RTAC Furnace</t>
  </si>
  <si>
    <t>Montfort - 2021 - RTU Compressor</t>
  </si>
  <si>
    <t>Montfort - 2021 - Spa Reno</t>
  </si>
  <si>
    <t>Montfort - 2021 - Vacuums</t>
  </si>
  <si>
    <t>Montfort - 2021 - Valves</t>
  </si>
  <si>
    <t>Montfort - 2021 - WalkIn Freezer Door</t>
  </si>
  <si>
    <t>Montfort - 2021 - Water pump</t>
  </si>
  <si>
    <t>Montfort - Q2/Q4 - IPAC Capital Fund</t>
  </si>
  <si>
    <t>Mount Royal - 2021 - 100 Amp Service</t>
  </si>
  <si>
    <t>Mount Royal - 2021 - Boiler</t>
  </si>
  <si>
    <t>Mount Royal - 2021 - CCTV camera upgrades</t>
  </si>
  <si>
    <t>Mount Royal - 2021 - Consulting and design</t>
  </si>
  <si>
    <t>Mount Royal - 2021 - Fire rated exit door security</t>
  </si>
  <si>
    <t>Mount Royal - 2021 - Food Processor</t>
  </si>
  <si>
    <t>Mount Royal - 2021 - Laundry Room Flooring</t>
  </si>
  <si>
    <t>Mount Royal - 2021 - Lifts</t>
  </si>
  <si>
    <t>Mount Royal - 2021 - Plumbing</t>
  </si>
  <si>
    <t>Mount Royal - 2021 - Repairs on domestic &amp; fire suppression systems</t>
  </si>
  <si>
    <t>Mount Royal - 2021 - Suite FF&amp;E</t>
  </si>
  <si>
    <t>Mount Royal - 2022 - Asphalt Paving</t>
  </si>
  <si>
    <t>Mount Royal - 2022 - BoilerS</t>
  </si>
  <si>
    <t>Mount Royal - 2022 - HVAC Trane Condenser</t>
  </si>
  <si>
    <t>Mount Royal - 2022 - Storm Water Drainage</t>
  </si>
  <si>
    <t>Mount Royal - 2022- CC Security Upgrade</t>
  </si>
  <si>
    <t>Mount Royal Care Centre - 2022 - CAT 5 Testing</t>
  </si>
  <si>
    <t>Network Monitoring Solution - IMC Expansion (Inactive)</t>
  </si>
  <si>
    <t>Northridge - 2021 - FF&amp;E Mass Environmental</t>
  </si>
  <si>
    <t>Northridge - 2021 - Steam Table &amp; Ice Machine</t>
  </si>
  <si>
    <t>Northridge - 2022 - Balconies</t>
  </si>
  <si>
    <t>Northridge - 2022 - Housekeeping FF&amp;E</t>
  </si>
  <si>
    <t>Northridge Place - 2021 - Kitchen Equipment</t>
  </si>
  <si>
    <t>Northridge Place - 2021 - RTU</t>
  </si>
  <si>
    <t>Northridge_2021_Toaster</t>
  </si>
  <si>
    <t>Northridge- 2022 - Kitchen FF&amp;E</t>
  </si>
  <si>
    <t>Northridge-2021-Corridors</t>
  </si>
  <si>
    <t>Northridge-2021-DHW Boiler</t>
  </si>
  <si>
    <t>Northridge-2021-Exterior Structural Repairs</t>
  </si>
  <si>
    <t>Northridge-2021-Valance Lighting</t>
  </si>
  <si>
    <t>Northridge-2022-Split AC System (Laundry Room)</t>
  </si>
  <si>
    <t>Oak Terrace - 2021 - Beds</t>
  </si>
  <si>
    <t>Oak Terrace - 2021 - Dryers</t>
  </si>
  <si>
    <t>Oak Terrace - 2021 - Ductless A/C First Floor</t>
  </si>
  <si>
    <t>Oak Terrace - 2021 - Ductless A/C for staff room</t>
  </si>
  <si>
    <t>Oak Terrace - 2021 - Fire Doors</t>
  </si>
  <si>
    <t>Oak Terrace - 2021 - Floor Care Machine Barnisher and Steamer</t>
  </si>
  <si>
    <t>Oak Terrace - 2021 - Flooring</t>
  </si>
  <si>
    <t>Oak Terrace - 2021 - Q2/Q4 Minor Capital Fund C</t>
  </si>
  <si>
    <t>Oak Terrace - 2021 - Washing Machine</t>
  </si>
  <si>
    <t>Oak Terrace - 2022 -  Dining Room and Lounge Flooring (Funded)</t>
  </si>
  <si>
    <t>Oak Terrace - 2022 - Nursing Station</t>
  </si>
  <si>
    <t>Oak Terrace - 2022 - Replace dining Chairs on main and 2nd Floor .  They sink when Residents sit in them</t>
  </si>
  <si>
    <t>Oak Terrace - 2022 - Replace Doors on 20 closets</t>
  </si>
  <si>
    <t>Oak Terrace - 2022 - Replace Lighting in 1st and 2nd Floor  lounges</t>
  </si>
  <si>
    <t>Oak Terrace - 2022 - Replace stair treads at west end of building (Partially Funded)</t>
  </si>
  <si>
    <t>Oak Terrace - 2022 - Walk in Fridge - +30 yrs</t>
  </si>
  <si>
    <t>Oak Terrace - 2022 - Whole building filter</t>
  </si>
  <si>
    <t>Oak Terrace Redev - Planning</t>
  </si>
  <si>
    <t>Oakville Gardens (Smart JV)</t>
  </si>
  <si>
    <t>Ogilvie Villa - 2021 - Dining Room</t>
  </si>
  <si>
    <t>Ogilvie Villa - 2021 - In-Suite Refresh</t>
  </si>
  <si>
    <t>Ogilvie Villa - 2021 - In-Suite Renovations</t>
  </si>
  <si>
    <t>Our Parents Home - 2021 - Boiler &amp; Heating repairs</t>
  </si>
  <si>
    <t>Our Parents Home - 2021 - Cooling tower sump heater</t>
  </si>
  <si>
    <t>Our Parents Home - 2021 - Feather Flags, poles &amp; Hardware</t>
  </si>
  <si>
    <t>Our Parents Home - 2021 - Injection Valve</t>
  </si>
  <si>
    <t>Our Parents Home - 2021 - Pro-Forma maintenance Capex as required CMTS leadership.</t>
  </si>
  <si>
    <t>Our Parents Home - 2021 - Signage</t>
  </si>
  <si>
    <t>Our Parents Home - 2022 - Kitchen FF&amp;E</t>
  </si>
  <si>
    <t>Parkview Place - 2021 - Corridors, Nursing Stations, H/K Stations, Laundry Room (x12 floors)</t>
  </si>
  <si>
    <t>Parkview Place - 2021 - Emergency Power</t>
  </si>
  <si>
    <t>Parkview Place - Backflow Replacements - 2021</t>
  </si>
  <si>
    <t>Parkview Place - HWT Replacement - 2021</t>
  </si>
  <si>
    <t>Parkview Place - HWT's not working - 2021</t>
  </si>
  <si>
    <t>Parkview Place - Replace Ventor Motor - 2021</t>
  </si>
  <si>
    <t>Parkview Place - Walk-in Freezer Door - 2021</t>
  </si>
  <si>
    <t>Parkview Place Care Centre - 2021 - Amenity Space</t>
  </si>
  <si>
    <t>Parkview Place Care Centre - 2021 - Bathroom Vanities</t>
  </si>
  <si>
    <t>Parkview Place Care Centre - 2021 - Boilers</t>
  </si>
  <si>
    <t>Parkview Place Care Centre - 2021 - Consultation on Interior Reno (x12 floors)</t>
  </si>
  <si>
    <t>Parkview Place Care Centre - 2021 - Corridors</t>
  </si>
  <si>
    <t>Parkview Place Care Centre - 2021 - Dining Area Renos</t>
  </si>
  <si>
    <t>Parkview Place Care Centre - 2021 - Dining Room</t>
  </si>
  <si>
    <t>Parkview Place Care Centre - 2021 - Elevators</t>
  </si>
  <si>
    <t>Parkview Place Care Centre - 2021 - FF&amp;E</t>
  </si>
  <si>
    <t>Parkview Place Care Centre - 2021 - Hobart Mixer</t>
  </si>
  <si>
    <t>Parkview Place Care Centre - 2021 - Kitchen FF&amp;E</t>
  </si>
  <si>
    <t>Parkview Place Care Centre - 2021 - Laundry Room Refresh</t>
  </si>
  <si>
    <t>Parkview Place Care Centre - 2021 - Lifts</t>
  </si>
  <si>
    <t>Parkview Place Care Centre - 2021 - Lighting</t>
  </si>
  <si>
    <t>Parkview Place Care Centre - 2021 - Nurse Station Repair</t>
  </si>
  <si>
    <t>Parkview Place Care Centre - 2021 - Smoking Room Renovation</t>
  </si>
  <si>
    <t>Parkwood Court - 2021 - Bed alarms</t>
  </si>
  <si>
    <t>Parkwood Court - 2021 - Bed Alarms</t>
  </si>
  <si>
    <t>Parkwood Court - 2021 - In-Suite Refresh</t>
  </si>
  <si>
    <t>Parkwood Court - 2021 - In-Suite Renovations</t>
  </si>
  <si>
    <t>Parkwood Court - 2022 - Dry system flush</t>
  </si>
  <si>
    <t>Parkwood Court - 2022 - Plumbing</t>
  </si>
  <si>
    <t>Parkwood Court - 2022 - roof drainage and add thermal break as per AFM</t>
  </si>
  <si>
    <t>Parkwood Court 2021 - Sprinkler head and Compressor replacement</t>
  </si>
  <si>
    <t>Parkwood Courts - 2021 - Bed Alarms</t>
  </si>
  <si>
    <t>Parkwood Manor - 2021 - Fire &amp; Life Safety</t>
  </si>
  <si>
    <t>Parkwood Manor - 2021 - In-Suite Refresh</t>
  </si>
  <si>
    <t>Parkwood Manor - 2021 - In-Suite Renovations</t>
  </si>
  <si>
    <t>Parkwood Manor - 2021 - Steamer</t>
  </si>
  <si>
    <t>Parkwood Manor - 2022 - Exterior</t>
  </si>
  <si>
    <t>Parkwood Manor - 2022 - Kitchen (Servery Counter Top)</t>
  </si>
  <si>
    <t>Parkwood Manor_Combi Oven</t>
  </si>
  <si>
    <t>Parkwood Place - 2021 - Fire Doors</t>
  </si>
  <si>
    <t>Parkwood Place - 2021 - Fire system repair</t>
  </si>
  <si>
    <t>Parkwood Place - 2021 - In-Suite Renovations</t>
  </si>
  <si>
    <t>Parkwood Place - 2021 - Landscaping</t>
  </si>
  <si>
    <t>Parkwood Place - 2021 - Laundry Equipment</t>
  </si>
  <si>
    <t>Parkwood Place - 2021 - Parking lot repairs</t>
  </si>
  <si>
    <t>Parkwood Place - 2021 - Public Washrooms (Main Floor)</t>
  </si>
  <si>
    <t>Parkwood Place - 2021 - Range</t>
  </si>
  <si>
    <t>Parkwood Place - 2022 - Building Envelope</t>
  </si>
  <si>
    <t>Pinecrest - 2021 - 10 sinks</t>
  </si>
  <si>
    <t>Pinecrest - 2021 - Conveyer Toaster</t>
  </si>
  <si>
    <t>Pinecrest - 2021 - Steam Table</t>
  </si>
  <si>
    <t>Pinecrest Manor - 2021 - 10 Sinks</t>
  </si>
  <si>
    <t>Pinecrest Manor - 2021 - Auto Scrubber</t>
  </si>
  <si>
    <t>Pinecrest Manor - 2021 - Commercial Washer</t>
  </si>
  <si>
    <t>Pinecrest Manor - 2021 - FF&amp;E</t>
  </si>
  <si>
    <t>Pinecrest Manor - 2021 - FF&amp;E Mass Environmental</t>
  </si>
  <si>
    <t>Pinecrest Manor - 2021 - Kitchen Equipment</t>
  </si>
  <si>
    <t>Pinecrest Manor - 2021 - Lifts</t>
  </si>
  <si>
    <t>Pinecrest Manor - 2021 - Patio Door</t>
  </si>
  <si>
    <t>Pinecrest Manor - 2021 - Q2 IPAC</t>
  </si>
  <si>
    <t>Pinecrest Manor - 2021 - Q2/Q4 Minor Capital Fund C</t>
  </si>
  <si>
    <t>Pinecrest Manor - 2021 - Roof Top Air Exchanger</t>
  </si>
  <si>
    <t>Pinecrest Manor - 2022 - Kitchen MUA Unit (Funded)</t>
  </si>
  <si>
    <t>Pinecrest Manor - Q2/Q4 - IPAC Capital Fund</t>
  </si>
  <si>
    <t>Pinecrest Manor_2021_Blixer</t>
  </si>
  <si>
    <t>Pinecrest Manor- 2022 -  Kitchen FF&amp;E</t>
  </si>
  <si>
    <t>Pinecrest Manor-2021-AO Smith Boiler Replacement</t>
  </si>
  <si>
    <t>Pinecrest Manor-2021-Courtyard Fence Replacement</t>
  </si>
  <si>
    <t>Pinecrest Manor-2021-Door Closers "Order"</t>
  </si>
  <si>
    <t>Pinecrest Manor-2021-Fan Forced Wall Heater Replacement</t>
  </si>
  <si>
    <t>Pinecrest Manor-2021-Freezer Valve Replace</t>
  </si>
  <si>
    <t>Pinecrest Manor-2021-Mold Rm 19&amp;20</t>
  </si>
  <si>
    <t>Pinecrest Manor-2021-Roof</t>
  </si>
  <si>
    <t>Pinecrest Manor2021-Suite Floor Replace</t>
  </si>
  <si>
    <t>Pinecrest-2021-FF&amp;E Mass Environmental</t>
  </si>
  <si>
    <t>Plymouth - 2021 - In-Suite Refresh</t>
  </si>
  <si>
    <t>Plymouth - 2021 - In-Suite Renovations</t>
  </si>
  <si>
    <t>Plymouth - 2021 - Shut Off Valves (Inactive)</t>
  </si>
  <si>
    <t>Port Perry - 2021 - In-Suite Refresh</t>
  </si>
  <si>
    <t>Port Perry - 2021 - In-Suite Renovations</t>
  </si>
  <si>
    <t>Port Perry - 2021 - Laundry</t>
  </si>
  <si>
    <t>Port Perry - 2021 - Stand Mixer</t>
  </si>
  <si>
    <t>Port Perry - 2021 - Walkways</t>
  </si>
  <si>
    <t>Port Perry_2021_IceMachine</t>
  </si>
  <si>
    <t>Portobello - 2021 - 360 Virtual Video</t>
  </si>
  <si>
    <t>Portobello - 2021 - Aaon RTU Blower Motor</t>
  </si>
  <si>
    <t>Portobello - 2021 - Activity Boards</t>
  </si>
  <si>
    <t>Portobello - 2021 - Elevator flooring  replacement</t>
  </si>
  <si>
    <t>Portobello - 2021 - HVAC</t>
  </si>
  <si>
    <t>Portobello - 2021 - In-Suite Refresh</t>
  </si>
  <si>
    <t>Portobello - 2021 - In-Suite Renovations</t>
  </si>
  <si>
    <t>Portobello - 2021 - Laundry</t>
  </si>
  <si>
    <t>Portobello - 2021 - Lobby Refresh</t>
  </si>
  <si>
    <t>Portobello - 2021 - Rec Hall Flooring</t>
  </si>
  <si>
    <t>Portobello - 2021 - Steam Cleaner</t>
  </si>
  <si>
    <t>Portobello - 2021 - Steam table</t>
  </si>
  <si>
    <t>Portobello - 2021 - steamer</t>
  </si>
  <si>
    <t>Portobello - 2021 - Toaster</t>
  </si>
  <si>
    <t>Portobello - 2021 0 Dining room Serveries</t>
  </si>
  <si>
    <t>Portobello - 2021- FF&amp;E front lounge and sitting space</t>
  </si>
  <si>
    <t>Portobello - 2022 - AL  Kitchen  Millwork</t>
  </si>
  <si>
    <t>Portobello - 2022 - Door Replacement</t>
  </si>
  <si>
    <t>Portobello - 2022 - Foundation Repairs</t>
  </si>
  <si>
    <t>Portobello - 2022 - Laundry  Equipment</t>
  </si>
  <si>
    <t>Portobello - 2022 - Virtual Video</t>
  </si>
  <si>
    <t>Portobello - 2022 - Walkways</t>
  </si>
  <si>
    <t>Portobello_2021_Cold Table</t>
  </si>
  <si>
    <t>Portobello_2021_Electrical Work</t>
  </si>
  <si>
    <t>Portobello_2021_Fryer</t>
  </si>
  <si>
    <t>Portsmouth - 2021 - Bearing motor and pully replacement AHU east and west side</t>
  </si>
  <si>
    <t>Portsmouth - 2021 - In-Suite Refresh</t>
  </si>
  <si>
    <t>Portsmouth - 2021 - In-Suite Renovations</t>
  </si>
  <si>
    <t>Portsmouth - 2021 - Laundry</t>
  </si>
  <si>
    <t>Portsmouth - 2021 - Roll top fridge</t>
  </si>
  <si>
    <t>Portsmouth - 2021 - Roof replacement</t>
  </si>
  <si>
    <t>Portsmouth - 2021 - Still Photography</t>
  </si>
  <si>
    <t>Portsmouth - 2021- Window AC Replacements</t>
  </si>
  <si>
    <t>Portsmouth - 2022 - AHU</t>
  </si>
  <si>
    <t>Portsmouth - 2022 - Asphalt Paving</t>
  </si>
  <si>
    <t>Portsmouth - 2022 - Exterior  Walls</t>
  </si>
  <si>
    <t>Portsmouth - 2022 - PTACs</t>
  </si>
  <si>
    <t>Portsmouth - 2022 - Still Photography</t>
  </si>
  <si>
    <t>Portsmouth - Fire System - 2021</t>
  </si>
  <si>
    <t>Portsmouth - Fire Systems - 2021</t>
  </si>
  <si>
    <t>Portsmouth - Re-Circ Pump - 2021</t>
  </si>
  <si>
    <t>Poseidon - 2021 - AC geothermal system</t>
  </si>
  <si>
    <t>Poseidon - 2021 - Bathroom Renos</t>
  </si>
  <si>
    <t>Poseidon - 2021 - Boiler</t>
  </si>
  <si>
    <t>Poseidon - 2021 - Commodes</t>
  </si>
  <si>
    <t>Poseidon - 2021 - Dryer</t>
  </si>
  <si>
    <t>Poseidon - 2021 - Environmental Conversations</t>
  </si>
  <si>
    <t>Poseidon - 2021 - FF&amp;E</t>
  </si>
  <si>
    <t>Poseidon - 2021 - Hot Water Store Tank Replacement with Relief Valves</t>
  </si>
  <si>
    <t>Poseidon - 2021 - Lift</t>
  </si>
  <si>
    <t>Poseidon - 2021 - Lifts</t>
  </si>
  <si>
    <t>Poseidon - 2021 - MB LTC Bariatric Equipment</t>
  </si>
  <si>
    <t>Poseidon - 2021 - Partitions</t>
  </si>
  <si>
    <t>Poseidon - 2021 - Plumbing</t>
  </si>
  <si>
    <t>Poseidon - 2021 - Robocoup</t>
  </si>
  <si>
    <t>Poseidon - 2021 - Shower Chair</t>
  </si>
  <si>
    <t>Poseidon - 2021 - WRHA Air Mattress Therapy</t>
  </si>
  <si>
    <t>Poseidon - 2021 - WRHA Bariatric Equipment</t>
  </si>
  <si>
    <t>Poseidon - 2022 - BathRoom 1st Floor</t>
  </si>
  <si>
    <t>Poseidon - 2022 - Environmental Conversations (WHRA Funded)</t>
  </si>
  <si>
    <t>Poseidon - 2022 - Exterior  Walls</t>
  </si>
  <si>
    <t>Poseidon - 2022 - MAU</t>
  </si>
  <si>
    <t>Poseidon - 2022 - Med Room Renovation - Cabinetry, walls, Flooring, sinks, faucets, counter tops x 4</t>
  </si>
  <si>
    <t>Poseidon - 2022 - Plumbing</t>
  </si>
  <si>
    <t>Poseidon - 2022 - Roof</t>
  </si>
  <si>
    <t>Poseidon Care Centre_2021_ Ice Machine</t>
  </si>
  <si>
    <t>Poseidon Care Centre_2021_Food Cart</t>
  </si>
  <si>
    <t>Prince of Wales - 2021 - Back Flow Preventer</t>
  </si>
  <si>
    <t>Prince of Wales - 2021 - BAS System Upgrades</t>
  </si>
  <si>
    <t>Prince of Wales - 2021 - Carpet Cleaner</t>
  </si>
  <si>
    <t>Prince of Wales - 2021 - Fire Alarm Panel</t>
  </si>
  <si>
    <t>Prince of Wales - 2021 - Heating/Cooling Units</t>
  </si>
  <si>
    <t>Prince of Wales - 2021 - In-Suite Refresh</t>
  </si>
  <si>
    <t>Prince of Wales - 2021 - Laundry Room Reno</t>
  </si>
  <si>
    <t>Prince of Wales - 2021 - Lift (Nursing)</t>
  </si>
  <si>
    <t>Prince of Wales - 2021 - Parker Tub</t>
  </si>
  <si>
    <t>Prince of Wales - 2021 - Parking Lot</t>
  </si>
  <si>
    <t>Prince of Wales - 2021 - Staff Parking Lot Lighting</t>
  </si>
  <si>
    <t>Prince of Wales - 2021 - Still Photography</t>
  </si>
  <si>
    <t>Prince of Wales - 2021 - Toaster</t>
  </si>
  <si>
    <t>Prince of Wales - 2021 - Windows</t>
  </si>
  <si>
    <t>Prince of Wales - 2022 - Back Flow Preventer</t>
  </si>
  <si>
    <t>Prince of Wales - 2022 - Main Entrance Tile</t>
  </si>
  <si>
    <t>Prince of Wales - 2022 - Model Suite 1 Studio</t>
  </si>
  <si>
    <t>Prince of Wales - 2022 - Sprinkler System Study</t>
  </si>
  <si>
    <t>Prince of Wales - 2022 - Still Photography</t>
  </si>
  <si>
    <t>Prince of Wales - 2022 - Window s</t>
  </si>
  <si>
    <t>Project Name Glenwarren - 2021 - Abatement in Resident,  Mechanical &amp; Hairdresser Room</t>
  </si>
  <si>
    <t>Queenswood - 2021 - Booster Heater</t>
  </si>
  <si>
    <t>Queenswood Villa - 2021 - In-Suite Refresh</t>
  </si>
  <si>
    <t>Queenswood Villa - 2021 - In-Suite Renovations</t>
  </si>
  <si>
    <t>Queenswood Villa - 2021 - Kitchen Public Health Compliance</t>
  </si>
  <si>
    <t>Queenswood Villa - 2021 - Reception Refresh</t>
  </si>
  <si>
    <t>Queenswood Villa - 2021 - Standup fridge</t>
  </si>
  <si>
    <t>Radiant Comwave Replacement (Inactive)</t>
  </si>
  <si>
    <t>Rayoak - 2022 - Fan Coil Unit Replacement</t>
  </si>
  <si>
    <t>Rayoak - 2022 - Kitchen Flooring</t>
  </si>
  <si>
    <t>Rayoak - 2022 - Parking Lot signs X 10</t>
  </si>
  <si>
    <t>Rayoak - 2022 - Plumbing</t>
  </si>
  <si>
    <t>Rayoak Place - 2021 - BBQ</t>
  </si>
  <si>
    <t>Rayoak Place - 2021 - Courtyard</t>
  </si>
  <si>
    <t>Rayoak Place - 2021 - Kitchen AC</t>
  </si>
  <si>
    <t>Rayoak Place - 2021 - Roof System</t>
  </si>
  <si>
    <t>Rayoak Place - 2021 - toaster</t>
  </si>
  <si>
    <t>Rayoak Place - 2021 - vestibule flooring</t>
  </si>
  <si>
    <t>Rayoak Place - Sump Pump Replacement</t>
  </si>
  <si>
    <t>Rayoak_2021_Electricalwork</t>
  </si>
  <si>
    <t>Rayoak_2021_refrigerator</t>
  </si>
  <si>
    <t>Reach View Village - 2021 - Beds</t>
  </si>
  <si>
    <t>Reach View Village - 2021 - DHW Boiler</t>
  </si>
  <si>
    <t>Reach View Village - 2021 - FLS Deficiencies</t>
  </si>
  <si>
    <t>Reach View Village - 2021 - Hand Rail Replacement</t>
  </si>
  <si>
    <t>Reach View Village - 2021 - Handrails</t>
  </si>
  <si>
    <t>Reach View Village - 2021 - Ice Machine</t>
  </si>
  <si>
    <t>Reach View Village - 2021 - Parking Lot</t>
  </si>
  <si>
    <t>Reach View Village - 2021 - Q2/Q4 Minor Capital Fund C</t>
  </si>
  <si>
    <t>Reach View Village - 2021 - RTU</t>
  </si>
  <si>
    <t>Reach View Village - 2021 - Suite Renos</t>
  </si>
  <si>
    <t>Reach View Village - 2021 - Windows</t>
  </si>
  <si>
    <t>Reachview - 2021 - Ice Bin</t>
  </si>
  <si>
    <t>Reachview - 2021 - Roof, parapet and drain repairs</t>
  </si>
  <si>
    <t>Reachview Village  - 2022 - Flat Work</t>
  </si>
  <si>
    <t>Reachview Village  - 2022 - Roof Top Heating (Funded)</t>
  </si>
  <si>
    <t>Reachview Village  - 2022 - Room Renos (Funded)</t>
  </si>
  <si>
    <t>Reachview Village  Village - 2022 - Kitchen FF&amp;E</t>
  </si>
  <si>
    <t>Reachview Village - 2021 - Door Weatherproofing</t>
  </si>
  <si>
    <t>ReachView Village - 2021 - Missed Invoice OFS</t>
  </si>
  <si>
    <t>ReachView Village - Q2/Q4 - IPAC Capital Fund</t>
  </si>
  <si>
    <t>Renaissance - 2021 - Boilers</t>
  </si>
  <si>
    <t>Renaissance - 2021 - Coil and Glycol</t>
  </si>
  <si>
    <t>Renaissance - 2021 - Convection Oven</t>
  </si>
  <si>
    <t>Renaissance - 2021 - Glycol and Coil</t>
  </si>
  <si>
    <t>Renaissance - 2021 - In-Suite Refresh</t>
  </si>
  <si>
    <t>Renaissance - 2021 - Interior Signage</t>
  </si>
  <si>
    <t>Renaissance - 2021 - Patio Lights</t>
  </si>
  <si>
    <t>Renaissance - 2021 - Roof repair and clean up</t>
  </si>
  <si>
    <t>Renaissance - 2021 - Slicer</t>
  </si>
  <si>
    <t>Renaissance - 2021 - Soup Kettle</t>
  </si>
  <si>
    <t>Renaissance - 2021 - VFD System</t>
  </si>
  <si>
    <t>Renaissance - 2021 - Water Softener</t>
  </si>
  <si>
    <t>Renaissance - 2022 -   - Lobby FF&amp;E</t>
  </si>
  <si>
    <t>Renaissance - 2022 - Kitchen FF&amp;E (Stick Blender)</t>
  </si>
  <si>
    <t>Renaissance - 2022 - Re-insulate horizontal duct</t>
  </si>
  <si>
    <t>Renaissance - 2022 - Roof</t>
  </si>
  <si>
    <t>Renaissance - Fire pump/controller and Automatic Transfer Switch</t>
  </si>
  <si>
    <t>Renaissance - Water Damage - 2021</t>
  </si>
  <si>
    <t>Renessa (Renior) - 2021 - 360 Virtual Video</t>
  </si>
  <si>
    <t>Renessa (Renior) - 2021 - Dishpit Reno</t>
  </si>
  <si>
    <t>Renessa (Renior) - 2021 - Emergency Contingency</t>
  </si>
  <si>
    <t>Renessa (Renior) - 2021 - In-Suite Refresh</t>
  </si>
  <si>
    <t>Renessa (Renior) - 2021 - In-Suite Renovations</t>
  </si>
  <si>
    <t>Renessa (Renior) - 2021 - Library Refresh</t>
  </si>
  <si>
    <t>Renessa (Renior) - 2021 - Mixing valve</t>
  </si>
  <si>
    <t>Renessa (Renior) - 2021 - Roof</t>
  </si>
  <si>
    <t>Renessa (Renior) - 2021 - Still Photography</t>
  </si>
  <si>
    <t>Renessa (Renior) - 2021 - Vacuums</t>
  </si>
  <si>
    <t>Renessa (Renior) - 2021 - Walk In Fridge Flooring</t>
  </si>
  <si>
    <t>Renessa (Renior) - 2021 - Walkways</t>
  </si>
  <si>
    <t>Renessa (Renior) - 2021 - Washer</t>
  </si>
  <si>
    <t>Renoir - 2021 - Exterior Leak</t>
  </si>
  <si>
    <t>Renoir - 2021 - Heat Exchanger Replacement</t>
  </si>
  <si>
    <t>Renoir - 2021 - Stick Blender</t>
  </si>
  <si>
    <t>Respite/Model Suites - 2021 - Contingency</t>
  </si>
  <si>
    <t>RET 100% Owned - 2021 - Emergency Contingency</t>
  </si>
  <si>
    <t>RET 100% Owned - 2022 - Contingency</t>
  </si>
  <si>
    <t>Ridgeview - 2021 - Q2IPAC</t>
  </si>
  <si>
    <t>Ridgeview - 2022 - Roof</t>
  </si>
  <si>
    <t>Ridgeview - 2022 - Roof Ductwork</t>
  </si>
  <si>
    <t>Ridgeview - Q2/Q4 - IPAC Capital Fund</t>
  </si>
  <si>
    <t>Ridgeview Place - 2021 - Kitchen Equipment</t>
  </si>
  <si>
    <t>Ridgeview Place - 2021 - Lifts</t>
  </si>
  <si>
    <t>Ridgeview Place - 2021 - Reline Storage Tank</t>
  </si>
  <si>
    <t>Ridgeview Place - 2021 - Roof</t>
  </si>
  <si>
    <t>Ridgeview_2021_Ice Machine</t>
  </si>
  <si>
    <t>Ridgeview-2021-FF&amp;E Mass Environmental</t>
  </si>
  <si>
    <t>Ridgeview-2021-HVAC RHU #1</t>
  </si>
  <si>
    <t>Ridgeview-2021-Laundry Labeler</t>
  </si>
  <si>
    <t>Ridgeview-2021-Roof Top Unit #7</t>
  </si>
  <si>
    <t>Ridgeview-2021-RTAC/RTU #7</t>
  </si>
  <si>
    <t>River Ridge - 2021 - Consulting and Design</t>
  </si>
  <si>
    <t>River Ridge - 2021 - Dining Room</t>
  </si>
  <si>
    <t>River Ridge - 2021 - In-Suite Refresh</t>
  </si>
  <si>
    <t>River Ridge - 2021 - In-Suite Renovations</t>
  </si>
  <si>
    <t>River Ridge - 2021 - Respite/Model Suites</t>
  </si>
  <si>
    <t>River Ridge - 2021 - Steamer</t>
  </si>
  <si>
    <t>River Ridge - 2021 - Still Photography</t>
  </si>
  <si>
    <t>River Ridge - 2022 - Model Suite 1 Studio</t>
  </si>
  <si>
    <t>River Ridge - 2022 - Still Photography</t>
  </si>
  <si>
    <t>Riverbend - 2021 -  4 Steam Tables</t>
  </si>
  <si>
    <t>Riverbend - 2021 - Commercial Washer</t>
  </si>
  <si>
    <t>Riverbend - 2021 - DHW</t>
  </si>
  <si>
    <t>Riverbend - 2021 - Exhaust Hoof</t>
  </si>
  <si>
    <t>Riverbend - 2021 - In-Suite Refresh</t>
  </si>
  <si>
    <t>Riverbend - 2021 - In-Suite Renovations</t>
  </si>
  <si>
    <t>Riverbend - 2021 - Mechanical Room (Boiler Repair)</t>
  </si>
  <si>
    <t>Riverbend - 2021 - Plumbing</t>
  </si>
  <si>
    <t>Riverbend - 2021 - Respite/Model Suites</t>
  </si>
  <si>
    <t>Riverbend - 2021 - Steam Table</t>
  </si>
  <si>
    <t>Riverbend - 2022 - Kitchen FF&amp;E (Fridge)</t>
  </si>
  <si>
    <t>Riverbend - 2022 - Kitchen FF&amp;E (Steam Table)</t>
  </si>
  <si>
    <t>Riverbend - 2022 - Model Suite 1 Studio</t>
  </si>
  <si>
    <t>Riverbend Place - 2021 - Auditorium Carpet</t>
  </si>
  <si>
    <t>Riverbend Place - 2021 - Boiler Repairs (Mechanical Room)</t>
  </si>
  <si>
    <t>Riverbend Place - 2021 - FF&amp;E Move Line</t>
  </si>
  <si>
    <t>Riverbend Place - 2021 - Gazebo</t>
  </si>
  <si>
    <t>Riverbend Place - 2021 - HVAC</t>
  </si>
  <si>
    <t>Riverbend Place - 2021 - In-Suite Refresh</t>
  </si>
  <si>
    <t>Riverbend Place - 2021 - In-Suite Renovations</t>
  </si>
  <si>
    <t>Riverbend Place - 2021 - Kitchen Floor Repairs</t>
  </si>
  <si>
    <t>Riverbend Place - 2021 - Lifts</t>
  </si>
  <si>
    <t>Riverbend Place - 2021 - Q2/Q4 Minor Capital Fund C</t>
  </si>
  <si>
    <t>Riverbend Place - 2021 - Touchless Faucets (16 Shut Off's)</t>
  </si>
  <si>
    <t>Riverbend Place - 2022 - Courtyard (Funded)</t>
  </si>
  <si>
    <t>Riverbend Place - 2022 - Heat Detector Replacement (Funded)</t>
  </si>
  <si>
    <t>Riverbend Place - 2022 - Nurse Station (Funded)</t>
  </si>
  <si>
    <t>Riverbend Place - Q2/Q4 - IPAC Capital Fund</t>
  </si>
  <si>
    <t>Riverbend Place Redev - Planning</t>
  </si>
  <si>
    <t>Riverbend Place-2021-2021 Annual Deficiencies</t>
  </si>
  <si>
    <t>Riverbend_2021_Ice Machine</t>
  </si>
  <si>
    <t>Riverside Place - 2021 - Corridors</t>
  </si>
  <si>
    <t>Riverside Place - 2021 - FF&amp;E</t>
  </si>
  <si>
    <t>Riverside Place_2021_Blixer</t>
  </si>
  <si>
    <t>Riverside Place- 2022 -  Kitchen FF&amp;E</t>
  </si>
  <si>
    <t>Riverside Place-2021-HVAC Repairs</t>
  </si>
  <si>
    <t>Riverside Place-2021-MUA #1</t>
  </si>
  <si>
    <t>Riverside Place-2021-Plumbing</t>
  </si>
  <si>
    <t>Riverview - 2021 - BAS upgrades+</t>
  </si>
  <si>
    <t>Riverview - 2022 - Chiller Repairs</t>
  </si>
  <si>
    <t>Riverview - 2022 - Exterior  Spaces</t>
  </si>
  <si>
    <t>Riverview - 2022 - HVAC</t>
  </si>
  <si>
    <t>Riverview - 2022 - Kitchen FF&amp;E</t>
  </si>
  <si>
    <t>Riverview - 2022 - Nurse Station Reno</t>
  </si>
  <si>
    <t>Riverview - 2022 - PTAC</t>
  </si>
  <si>
    <t>Riverview - 2022 - Roof</t>
  </si>
  <si>
    <t>Riverview - 2022 - Window s</t>
  </si>
  <si>
    <t>Riverview Place - 2021 - Chiller and Cooling Tower</t>
  </si>
  <si>
    <t>Riverview Place - 2021 - FAP and Devices</t>
  </si>
  <si>
    <t>Riverview Place - 2021 - FF&amp;E</t>
  </si>
  <si>
    <t>Riverview Place - 2021 - Parking Lot</t>
  </si>
  <si>
    <t>Robertson House  - 2021 - Back Flow Preventer</t>
  </si>
  <si>
    <t>Robertson House  - 2021 - In-Suite Refresh</t>
  </si>
  <si>
    <t>Robertson House  - 2021 - In-Suite Renovations</t>
  </si>
  <si>
    <t>Robertson House - 2021 - Fire &amp; Life Safety</t>
  </si>
  <si>
    <t>Robertson House - 2021 - Fire Inspection Order</t>
  </si>
  <si>
    <t>Royal City Manor - 2021 - Boiler Replacement</t>
  </si>
  <si>
    <t>Royal City Manor - 2021 - Lifts &amp; Slings</t>
  </si>
  <si>
    <t>Royal City Manor - 2021 - PTAC Replacement</t>
  </si>
  <si>
    <t>Royal City Manor - 2021 - RTU#1-4 and Kitchen MUA repairs</t>
  </si>
  <si>
    <t>Royal City Manor - 2021 - Sprinkler System</t>
  </si>
  <si>
    <t>Royal City Manor - 2021 - Sprinklers</t>
  </si>
  <si>
    <t>Royal City Manor - 2021 - Walkways</t>
  </si>
  <si>
    <t>Royal City Manor - 2022 - Plumbing</t>
  </si>
  <si>
    <t>Royal City Manor_2021_Blixer</t>
  </si>
  <si>
    <t>Sandringham - 2021 - Arjo Tub</t>
  </si>
  <si>
    <t>Sandringham - 2021 - Basement renovation</t>
  </si>
  <si>
    <t>Sandringham - 2021 - Bath Chair</t>
  </si>
  <si>
    <t>Sandringham - 2021 - Dining Room FF&amp;E</t>
  </si>
  <si>
    <t>Sandringham - 2021 - Mattress &amp; Beds</t>
  </si>
  <si>
    <t>Sara Vista - 2021 - AHUs</t>
  </si>
  <si>
    <t>Sara Vista - 2021 - FF&amp;E Mass Environmental</t>
  </si>
  <si>
    <t>Sara Vista - 2021 - Floor Scrubber</t>
  </si>
  <si>
    <t>Sara Vista - 2021 - In-Suite Renovations</t>
  </si>
  <si>
    <t>Sara Vista - 2021 - Med Room Reno</t>
  </si>
  <si>
    <t>Sara Vista - 2021 - Mixer</t>
  </si>
  <si>
    <t>Sara Vista - 2021 - Patio</t>
  </si>
  <si>
    <t>Sara Vista - 2021 - Patio Heater</t>
  </si>
  <si>
    <t>Sara Vista - 2021 - Q2/Q4 Minor Capital Fund C</t>
  </si>
  <si>
    <t>Sara Vista - 2021 - Robocoup</t>
  </si>
  <si>
    <t>Sara Vista - 2022 - Asphalt Paving (Funded)</t>
  </si>
  <si>
    <t>Sara Vista - 2022 - Corner Guards (Funded)</t>
  </si>
  <si>
    <t>Sara Vista - 2022 - Fire Annual Deficiencies</t>
  </si>
  <si>
    <t>Sara Vista - 2022 - Windows</t>
  </si>
  <si>
    <t>Sara Vista - Q2/Q4 - IPAC Capital Fund</t>
  </si>
  <si>
    <t>Sara Vista-2021-FF&amp;E Mass Environmental</t>
  </si>
  <si>
    <t>Saskatoon - 2021 - Dining Serveries</t>
  </si>
  <si>
    <t>Scarborough Consillium - Planning</t>
  </si>
  <si>
    <t>Scenic - 2021 - Landscaping</t>
  </si>
  <si>
    <t>Scenic Acres  - 2022 - Model Suite 1 Studio</t>
  </si>
  <si>
    <t>Scenic Acres - 2021 - 360 Virtual Video</t>
  </si>
  <si>
    <t>Scenic Acres - 2021 - AHU coil replacement*</t>
  </si>
  <si>
    <t>Scenic Acres - 2021 - Attic Blower Repairs</t>
  </si>
  <si>
    <t>Scenic Acres - 2021 - Attic insulation &amp; ventilation upgrades</t>
  </si>
  <si>
    <t>Scenic Acres - 2021 - Balcony</t>
  </si>
  <si>
    <t>Scenic Acres - 2021 - Consulting and design</t>
  </si>
  <si>
    <t>Scenic Acres - 2021 - Convection Oven</t>
  </si>
  <si>
    <t>Scenic Acres - 2021 - DHW Mixing Valve</t>
  </si>
  <si>
    <t>Scenic Acres - 2021 - In-Suite Refresh</t>
  </si>
  <si>
    <t>Scenic Acres - 2021 - In-Suite Renovations</t>
  </si>
  <si>
    <t>Scenic Acres - 2021 - Kitec Pite Fittings</t>
  </si>
  <si>
    <t>Scenic Acres - 2021 - Memory Care Counters</t>
  </si>
  <si>
    <t>Scenic Acres - 2021 - Public Space Reno</t>
  </si>
  <si>
    <t>Scenic Acres - 2021 - Public Washroom</t>
  </si>
  <si>
    <t>Scenic Acres - 2021 - sidewalk walk trip hazard repairs</t>
  </si>
  <si>
    <t>Scenic Acres - 2021 - Still Photography</t>
  </si>
  <si>
    <t>Scenic Acres - 2021 - Stucco</t>
  </si>
  <si>
    <t>Scenic Acres - 2021 -Walk Ins</t>
  </si>
  <si>
    <t>Scenic Acres - 2022 - Kitchen FF&amp;E (Steamer)</t>
  </si>
  <si>
    <t>Scenic Acres - 2022 - Semi Private Suite Conversion</t>
  </si>
  <si>
    <t>Scenic Acres - 2022 - Still Photography</t>
  </si>
  <si>
    <t>Scenic Acres - 2022 - Virtual Video</t>
  </si>
  <si>
    <t>Scenic Acres_2021_Mixer</t>
  </si>
  <si>
    <t>Scenic Acres_2021_TiltKettle</t>
  </si>
  <si>
    <t>Sherwood - 2022 - Kitchen FF&amp;E</t>
  </si>
  <si>
    <t>Sherwood Court - 2021 - Corridor Flooring</t>
  </si>
  <si>
    <t>Sherwood Court - 2021 - Kitchen FF&amp;E</t>
  </si>
  <si>
    <t>Sherwood Court - 2021 - Roof</t>
  </si>
  <si>
    <t>Sherwood Court - 2021 - Suite FF&amp;E</t>
  </si>
  <si>
    <t>Sherwood Court - 2022 - Boiler Circ Pump</t>
  </si>
  <si>
    <t>Sherwood Court - 2022 - Flat Work</t>
  </si>
  <si>
    <t>Sherwood Court - Q2/Q4 - IPAC Capital Fund</t>
  </si>
  <si>
    <t>SherwoodCourt_2021_Blixer</t>
  </si>
  <si>
    <t>Signature - Orpington - 2022 - RET</t>
  </si>
  <si>
    <t>South Terrace  - 2022 - Roof</t>
  </si>
  <si>
    <t>South Terrace -  2021 - Electric Bed</t>
  </si>
  <si>
    <t>South Terrace - 2021 - Beds and Mattresses</t>
  </si>
  <si>
    <t>South Terrace - 2021 - Boiler Repairs</t>
  </si>
  <si>
    <t>South Terrace - 2021 - Consulting and design</t>
  </si>
  <si>
    <t>South Terrace - 2021 - Culinary Budget</t>
  </si>
  <si>
    <t>South Terrace - 2021 - Elevator</t>
  </si>
  <si>
    <t>South Terrace - 2021 - Generator main breaker</t>
  </si>
  <si>
    <t>South Terrace - 2021 - Pipe Repair, Laundry Storage</t>
  </si>
  <si>
    <t>South Terrace - 2021 - Roof</t>
  </si>
  <si>
    <t>South Terrace - 2021 - Slings</t>
  </si>
  <si>
    <t>South Terrace - 2021 - Spa Room</t>
  </si>
  <si>
    <t>South Terrace - 2021 - Structural Review</t>
  </si>
  <si>
    <t>South Terrace - 2021 - Walk in Freezer</t>
  </si>
  <si>
    <t>South Terrace - 2022 - Bed Replacement</t>
  </si>
  <si>
    <t>South Terrace - 2022 - BoilerS</t>
  </si>
  <si>
    <t>South Terrace - 2022 - Dumbwaiter</t>
  </si>
  <si>
    <t>South Terrace - 2022 - Slings &amp; Lifts</t>
  </si>
  <si>
    <t>SQL Servers 2012 Upgrade (Inactive)</t>
  </si>
  <si>
    <t>St. Catharines (Smart JV) - Planning</t>
  </si>
  <si>
    <t>St. Lawrence Place - 2022 - AC Units, Resident Suites</t>
  </si>
  <si>
    <t>St. Lawrence Place - 2022 - Caulking</t>
  </si>
  <si>
    <t>St. Lawrence Place - 2022 - Window s</t>
  </si>
  <si>
    <t>St.Lawrence Place - 2021 - 2nd Floor Heating Line Replacement</t>
  </si>
  <si>
    <t>St.Lawrence Place - 2021 - AC Units</t>
  </si>
  <si>
    <t>St.Lawrence Place - 2021 - Caulking</t>
  </si>
  <si>
    <t>St.Lawrence Place - 2021 - Dining Room Reno</t>
  </si>
  <si>
    <t>St.Lawrence Place - 2021 - In-Suite Refresh</t>
  </si>
  <si>
    <t>St.Lawrence Place - 2021 - In-Suite Renovations</t>
  </si>
  <si>
    <t>St.Lawrence Place - 2021 - Kitchen MUA</t>
  </si>
  <si>
    <t>St.Lawrence Place - 2021 - Reception Counter</t>
  </si>
  <si>
    <t>St.Lawrence Place - 2021 - Roof (Electrical Room)</t>
  </si>
  <si>
    <t>St.Lawrence Place - 2021 - Stairwell Handrail</t>
  </si>
  <si>
    <t>St.Lawrence Place - 2021 - Underground Parking Garage</t>
  </si>
  <si>
    <t>St.Lawrence Place - 2021 - Window Replacement</t>
  </si>
  <si>
    <t>St.Lawrence Place - 2021 -Kitchen Hood Exhaust</t>
  </si>
  <si>
    <t>Stirling Heights - 2021 - FF&amp;E</t>
  </si>
  <si>
    <t>Stirling Heights - 2021 - Plumbing</t>
  </si>
  <si>
    <t>Stirling Heights - 2021 - Roof</t>
  </si>
  <si>
    <t>Stirling Heights - 2022 - Kitchen FF&amp;E</t>
  </si>
  <si>
    <t>Stirling Heights-2021-MUA #1 Components</t>
  </si>
  <si>
    <t>Stirling Heights-2021-RTUs #2 &amp; #8</t>
  </si>
  <si>
    <t>Stirling Heights-2021-Troy Fire Deficiencies</t>
  </si>
  <si>
    <t>Stittsville - 2021 - Corridor &amp; Suite Reinstatement (Emergency)</t>
  </si>
  <si>
    <t>Stittsville - 2021 - Washing Machine2</t>
  </si>
  <si>
    <t>Stittsville Manor - 2021 - Back Flow Preventer</t>
  </si>
  <si>
    <t>Stittsville Manor - 2021 - Heating/Cooling Units</t>
  </si>
  <si>
    <t>Stittsville Manor - 2021 - Line Fridge</t>
  </si>
  <si>
    <t>Stittsville Villa - 2021 - In-Suite Renovations</t>
  </si>
  <si>
    <t>Stittsville Villa - 2021 - Washing Machine</t>
  </si>
  <si>
    <t>Stittsville Villa - 2022 - Door Operators</t>
  </si>
  <si>
    <t>Stittsville Villa - 2022 - Windows</t>
  </si>
  <si>
    <t>Stoneridge Manor - 2021 - Air Handler replacement</t>
  </si>
  <si>
    <t>Stoneridge Manor - 2021 - Blixer</t>
  </si>
  <si>
    <t>Stoneridge Manor - 2021 - DHW Tank replacement</t>
  </si>
  <si>
    <t>Stoneridge Manor - 2021 - Faucets (Unpaid Invoices)</t>
  </si>
  <si>
    <t>Stoneridge Manor - 2021 - Furnace Replacement</t>
  </si>
  <si>
    <t>Stoneridge Manor - 2021 - Mixing Valve</t>
  </si>
  <si>
    <t>Stoneridge Manor - 2021 - Q2/Q4 Minor Capital Fund C</t>
  </si>
  <si>
    <t>Stoneridge Manor - 2021 - Robocoup</t>
  </si>
  <si>
    <t>Stoneridge Manor - 2021 - Roof Repairs</t>
  </si>
  <si>
    <t>Stoneridge Manor - 2021 - RTU Replacement</t>
  </si>
  <si>
    <t>Stoneridge Manor - 2021 - Suite FF&amp;E</t>
  </si>
  <si>
    <t>Stoneridge Manor - 2022 - Roof</t>
  </si>
  <si>
    <t>Stoney Creek (Smart JV) - Due Diligence</t>
  </si>
  <si>
    <t>Sumac Lodge - 2021 - Common Space Furniture/Blinds</t>
  </si>
  <si>
    <t>Sumac Lodge - 2021 - Corridor Flooring</t>
  </si>
  <si>
    <t>Sumac Lodge - 2021 - Ductless Splits</t>
  </si>
  <si>
    <t>Sumac Lodge - 2021 - Incremental Units</t>
  </si>
  <si>
    <t>Sumac Lodge - 2021 - Q2/Q4 Minor Capital Fund C</t>
  </si>
  <si>
    <t>Sumac Lodge - 2021 - Walk-In Cooler/Freezer Compressors</t>
  </si>
  <si>
    <t>Sumac Lodge - 2021 - Washer/Dryer Replacement Program</t>
  </si>
  <si>
    <t>Sumac Lodge - 2022 - Corridor Carpet Replacement</t>
  </si>
  <si>
    <t>Sumac Lodge - 2022 - Fan Coil Unit Replacement (Funded)</t>
  </si>
  <si>
    <t>Sumac Lodge - 2022 - Heat Pump</t>
  </si>
  <si>
    <t>Sumac Lodge - 2022 - Kitchen FF&amp;E</t>
  </si>
  <si>
    <t>Sumac Lodge Redev - Planning</t>
  </si>
  <si>
    <t>Sumac Lodge--2021-Boiler Piping Repairs</t>
  </si>
  <si>
    <t>Sumac Lodge-2021-Corridors Membrane</t>
  </si>
  <si>
    <t>Summit Place - 2021 - Elevator</t>
  </si>
  <si>
    <t>Summit Place - 2021 - Exterior Brick Columns</t>
  </si>
  <si>
    <t>Summit Place - 2021 - Flooring replacement</t>
  </si>
  <si>
    <t>Summit Place - 2021 - Front Entrance Flooring</t>
  </si>
  <si>
    <t>Summit Place - 2021 - Hot Table Replacement</t>
  </si>
  <si>
    <t>Summit Place - 2021 - In-Suite Refresh</t>
  </si>
  <si>
    <t>Summit Place - 2021 - In-Suite Renovations</t>
  </si>
  <si>
    <t>Summit Place - 2021 - Kitchen Equipment</t>
  </si>
  <si>
    <t>Summit Place - 2021 - Lifts</t>
  </si>
  <si>
    <t>Summit Place - 2021 - Walk-In Freezer/Walk-In Fridge Compressors</t>
  </si>
  <si>
    <t>Summit Place - 2022 - AL Corridors (Partially Funded)</t>
  </si>
  <si>
    <t>Summit Place - 2022 - Kitchen FF&amp;E</t>
  </si>
  <si>
    <t>Summit Place - Q2/Q4 - IPAC Capital Fund</t>
  </si>
  <si>
    <t>Summit Place (C HOME) - 2022 - In-Suite Renovations</t>
  </si>
  <si>
    <t>Summit Place Redev - Land Purchase</t>
  </si>
  <si>
    <t>Sunwood - 2021 - Fire Door Security</t>
  </si>
  <si>
    <t>Sunwood - 2021 - Flushing Investigation</t>
  </si>
  <si>
    <t>Sunwood - 2021 - In-Suite Refresh</t>
  </si>
  <si>
    <t>Sunwood - 2021 - In-Suite Renovations</t>
  </si>
  <si>
    <t>Sunwood - 2021 - Interior Design Fees</t>
  </si>
  <si>
    <t>Sunwood - 2021 - New Suites</t>
  </si>
  <si>
    <t>Sunwood - 2021 - Signage</t>
  </si>
  <si>
    <t>Sunwood - 2022 - FF&amp;E</t>
  </si>
  <si>
    <t>Sunwood - 2022 - Fire Doors</t>
  </si>
  <si>
    <t>Sunwood - 2022 - Landscaping</t>
  </si>
  <si>
    <t>Sunwood_2021_Microwave</t>
  </si>
  <si>
    <t>Support Centre System Enhancements (Inactive)</t>
  </si>
  <si>
    <t>Telfer Place - 2021 - IPAC Q2</t>
  </si>
  <si>
    <t>Telfer Place - 2021 - Q2/Q4 Minor Capital Fund C</t>
  </si>
  <si>
    <t>Telfer Place - 2022 - Courtyard FF&amp;E</t>
  </si>
  <si>
    <t>Telfer Place - 2022 - Housekeeping FF&amp;E</t>
  </si>
  <si>
    <t>Telfer Place - 2022 - Kitchen FF&amp;E</t>
  </si>
  <si>
    <t>Telfer Place - Q2/Q4 - IPAC Capital Fund</t>
  </si>
  <si>
    <t>Telfer Place Multi - 2021 - Amenity Space</t>
  </si>
  <si>
    <t>Telfer Place Multi - 2021 - Elevator</t>
  </si>
  <si>
    <t>Telfer Place Multi - 2021 - In-Suite Refresh</t>
  </si>
  <si>
    <t>Telfer Place Multi - 2021 - In-Suite Renovations</t>
  </si>
  <si>
    <t>Telfer Place Multi - 2021 - Lifts</t>
  </si>
  <si>
    <t>Telfer Place Multi - 2021 - Mag Locks</t>
  </si>
  <si>
    <t>Telfer Place Multi - 2021 - Suite FF&amp;E</t>
  </si>
  <si>
    <t>Telfer Place Multi - 2021 - Tub</t>
  </si>
  <si>
    <t>Telfer Place Redev - Planning</t>
  </si>
  <si>
    <t>Telfer Place-2021-2021 Fire Deficiencies</t>
  </si>
  <si>
    <t>Telfer Place-2021-Boiler Room Piping</t>
  </si>
  <si>
    <t>Telfer Place-2021-Elevator Fire Life Safety</t>
  </si>
  <si>
    <t>Telfer Place-2021-Elevator Mod Electrical-</t>
  </si>
  <si>
    <t>Telfer Place-2021-Exterior Lighting</t>
  </si>
  <si>
    <t>Telfer Place-2021-Roof</t>
  </si>
  <si>
    <t>test</t>
  </si>
  <si>
    <t>TEST PROJECT - Barrhaven</t>
  </si>
  <si>
    <t>The Annex  - 2021 - Bookshelves</t>
  </si>
  <si>
    <t>The Annex  - 2021 - Driveway paving</t>
  </si>
  <si>
    <t>The Annex  - 2021 - In-Suite Refresh</t>
  </si>
  <si>
    <t>The Annex  - 2021 - In-Suite Renovations</t>
  </si>
  <si>
    <t>The Annex  - 2021 - Laundry Equipment</t>
  </si>
  <si>
    <t>The Annex  - 2021 - Range</t>
  </si>
  <si>
    <t>The Annex  - 2021 - Still Photography</t>
  </si>
  <si>
    <t>The Annex - 2021 - Respite/Model Suites</t>
  </si>
  <si>
    <t>The Annex - 2022 - 1 Larger Med Cart to Replace current 2 with designated sections for creams and first aide</t>
  </si>
  <si>
    <t>The Annex - 2022 - Blood Pressure Machines x 2</t>
  </si>
  <si>
    <t>The Annex - 2022 - Canopy Replacement &amp; Revera Sign</t>
  </si>
  <si>
    <t>The Annex - 2022 - Loaner Wheelchair</t>
  </si>
  <si>
    <t>The Annex - 2022 - Retaining Wall</t>
  </si>
  <si>
    <t>The Annex - 2022 - Shelving Kitchen</t>
  </si>
  <si>
    <t>The Annex - 2022 - Stationary Wheelchair weight scale</t>
  </si>
  <si>
    <t>The Annex - 2022 - Still Photography</t>
  </si>
  <si>
    <t>The Beachwood - 2021 - 360 Virtual Video</t>
  </si>
  <si>
    <t>The Beachwood - 2021 - Building Condition Report</t>
  </si>
  <si>
    <t>The Beachwood - 2021 - Ceiling tile replacement</t>
  </si>
  <si>
    <t>The Beachwood - 2021 - Combi oven</t>
  </si>
  <si>
    <t>The Beachwood - 2021 - Exterior Signage</t>
  </si>
  <si>
    <t>The Beachwood - 2021 - Exterior Wall Study</t>
  </si>
  <si>
    <t>The Beachwood - 2021 - ice cream freezer</t>
  </si>
  <si>
    <t>The Beachwood - 2021 - Laundry Room</t>
  </si>
  <si>
    <t>The Beachwood - 2021 - Sidewalks</t>
  </si>
  <si>
    <t>The Beachwood - 2021 - Soffit repair</t>
  </si>
  <si>
    <t>The Beachwood - 2021 - Steam table</t>
  </si>
  <si>
    <t>The Beachwood - 2021 - Toaster</t>
  </si>
  <si>
    <t>The Beechwood  - 2022 - Kitchen FF&amp;E (Toaster)</t>
  </si>
  <si>
    <t>The Beechwood - 2021 - In-Suite Refresh</t>
  </si>
  <si>
    <t>The Beechwood - 2021 - In-Suite Renovations</t>
  </si>
  <si>
    <t>The Beechwood - 2021 Steamer Install</t>
  </si>
  <si>
    <t>The Beechwood - 2022 - Dining Room FF&amp;E</t>
  </si>
  <si>
    <t>The Beechwood - 2022 - Exhaust Fans</t>
  </si>
  <si>
    <t>The Beechwood - 2022 - Exterior  Walls</t>
  </si>
  <si>
    <t>The Beechwood - 2022 - Signage</t>
  </si>
  <si>
    <t>The Beechwood - 2022 - Virtual Video</t>
  </si>
  <si>
    <t>The Benley - Saskatoon - PTAC</t>
  </si>
  <si>
    <t>The Bentley - 2021 - Dining Room Compressor</t>
  </si>
  <si>
    <t>The Bentley Moose Jaw - 2022 - Building Condition Report</t>
  </si>
  <si>
    <t>The Bentley Moose Jaw - 2022 - Landscaping</t>
  </si>
  <si>
    <t>The Bentley Moose Jaw - Hot Water Tank Replacement (2nd)</t>
  </si>
  <si>
    <t>The Bentley Moose Jaw - Pendants - 2021</t>
  </si>
  <si>
    <t>The Bentley Regina - 2021 - Compressor Replacement</t>
  </si>
  <si>
    <t>The Bentley Regina - 2021 - Landscaping</t>
  </si>
  <si>
    <t>The Bentley Regina - 2021 - PTAC replacement</t>
  </si>
  <si>
    <t>The Bentley Regina - 2022 - BCR</t>
  </si>
  <si>
    <t>The Bentley Regina - 2022 - Kitchen FF&amp;E (Fridge)</t>
  </si>
  <si>
    <t>The Bentley Regina - 2022 - Landscaping</t>
  </si>
  <si>
    <t>The Bentley Regina - Patio FF&amp;E</t>
  </si>
  <si>
    <t>The Bentley Saskatoon - 2021 - Roof Repair</t>
  </si>
  <si>
    <t>The Bentley Saskatoon - 2022 -  -Smoke Detectors</t>
  </si>
  <si>
    <t>The Bentley Saskatoon - 2022 - AC Replacement</t>
  </si>
  <si>
    <t>The Bentley Saskatoon - 2022 - Balconies</t>
  </si>
  <si>
    <t>The Bentley Saskatoon - 2022 - Kitchen FF&amp;E</t>
  </si>
  <si>
    <t>The Bentley Saskatoon - 2022 - Model Suite 1 Studio</t>
  </si>
  <si>
    <t>The Bentley Saskatoon - 2022 - Roof Top AC</t>
  </si>
  <si>
    <t>The Bentley Swift Current - 2021 - Fire System</t>
  </si>
  <si>
    <t>The Bentley Swift Current - 2021 - HVAC</t>
  </si>
  <si>
    <t>The Bentley Swift Current - 2021 - Roof Condition Analysis</t>
  </si>
  <si>
    <t>The Bentley Swift Current - 2022 - Condensing Units</t>
  </si>
  <si>
    <t>The Bentley Swift Current - 2022 - Electrical -  Parking Lot lot</t>
  </si>
  <si>
    <t>The Bentley Swift Current - 2022 - Exhaust Fans</t>
  </si>
  <si>
    <t>The Bentley Swift Current - 2022 - Water Softener</t>
  </si>
  <si>
    <t>The Bentley Swift Current - Carpet Cleaner - 2021</t>
  </si>
  <si>
    <t>The Bentley Swift Current - Pendants - 2021</t>
  </si>
  <si>
    <t>The Bentley Yorkton - 2021 - Pendants</t>
  </si>
  <si>
    <t>The Bentley Yorkton - 2021 - PTAC</t>
  </si>
  <si>
    <t>The Bentley Yorkton - 2022 - Auto Door Openers</t>
  </si>
  <si>
    <t>The Bentley Yorkton - 2022 - In-Suite Renovations</t>
  </si>
  <si>
    <t>The Bentley Yorkton - 2022 - Kitchen FF&amp;E</t>
  </si>
  <si>
    <t>The Bentley Yorkton - Fire Systems - 2021</t>
  </si>
  <si>
    <t>The Church hill.2021.Steamer</t>
  </si>
  <si>
    <t>The Churchill - 2021 - Altosham</t>
  </si>
  <si>
    <t>The Churchill - 2021 - Consulting and design</t>
  </si>
  <si>
    <t>The Churchill - 2021 - Domestic hot water tank #2replacement</t>
  </si>
  <si>
    <t>The Churchill - 2021 - Elevator</t>
  </si>
  <si>
    <t>The Churchill - 2021 - EMCS replacement</t>
  </si>
  <si>
    <t>The Churchill - 2021 - Generator</t>
  </si>
  <si>
    <t>The Churchill - 2021 - HVAC</t>
  </si>
  <si>
    <t>The Churchill - 2021 - In-Suite Refresh</t>
  </si>
  <si>
    <t>The Churchill - 2021 - In-Suite Renovations</t>
  </si>
  <si>
    <t>The Churchill - 2021 - Lobby Storage</t>
  </si>
  <si>
    <t>The Churchill - 2021 - Piping Repair</t>
  </si>
  <si>
    <t>The Churchill - 2021 - Plaza Repairs</t>
  </si>
  <si>
    <t>The Churchill - 2021 - Replace PVM kit on DHW heater</t>
  </si>
  <si>
    <t>The Churchill - 2021 - Respite/Model Suites</t>
  </si>
  <si>
    <t>The Churchill - 2021 - Signage</t>
  </si>
  <si>
    <t>The Churchill - 2021 - Water Heater (22nd Floor)</t>
  </si>
  <si>
    <t>The Churchill - 2022 - Building Security</t>
  </si>
  <si>
    <t>The Churchill - 2022 - Dining Room</t>
  </si>
  <si>
    <t>The Churchill - 2022 - Drain Pipe</t>
  </si>
  <si>
    <t>The Churchill - 2022 - Electrical</t>
  </si>
  <si>
    <t>The Churchill - 2022 - Kitchen FF&amp;E (Cambro Cart)</t>
  </si>
  <si>
    <t>The Claremont - 2021 - 360 Virtual Video</t>
  </si>
  <si>
    <t>The Claremont - 2021 - Exterior lighting</t>
  </si>
  <si>
    <t>The Claremont - 2021 - In-Suite Refresh</t>
  </si>
  <si>
    <t>The Claremont - 2021 - In-Suite Renovations</t>
  </si>
  <si>
    <t>The Claremont - 2021 - Respite/Model Suites</t>
  </si>
  <si>
    <t>The Claremont - 2021 - Table top Program</t>
  </si>
  <si>
    <t>The Claremont - 2021 - Washing Machine</t>
  </si>
  <si>
    <t>The Claremont - 2022 - Common Areas</t>
  </si>
  <si>
    <t>The Claremont - 2022 - Entrance Vestibule</t>
  </si>
  <si>
    <t>The Claremont - 2022 - Exterior  Lighting</t>
  </si>
  <si>
    <t>The Claremont - 2022 - Hair Salon FF&amp;E</t>
  </si>
  <si>
    <t>The Claremont - 2022 - interlocking brick patio/driveway</t>
  </si>
  <si>
    <t>The Claremont - 2022 - Lobby FF&amp;E</t>
  </si>
  <si>
    <t>The Claremont - 2022 - Parking Lot</t>
  </si>
  <si>
    <t>The Claremont - 2022 - Still Photography</t>
  </si>
  <si>
    <t>The Claremont - 2022 - Virtual Video</t>
  </si>
  <si>
    <t>The Claremount.2021.CustomServery</t>
  </si>
  <si>
    <t>The Dorchester - 2021 - Boiler repairs</t>
  </si>
  <si>
    <t>The Dorchester - 2021 - Exterior Structure</t>
  </si>
  <si>
    <t>The Dorchester - 2021 - In-Suite Refresh</t>
  </si>
  <si>
    <t>The Dorchester - 2021 - In-Suite Renovations</t>
  </si>
  <si>
    <t>The Dorchester - 2021 - PTAC Replacements</t>
  </si>
  <si>
    <t>The Edgemont - 2021 - as required and BCR</t>
  </si>
  <si>
    <t>The Edgemont - 2021 - BFP repair (fire suppression)</t>
  </si>
  <si>
    <t>The Edgemont - 2021 - BFP repair (irrigation))</t>
  </si>
  <si>
    <t>The Edgemont - 2021 - Consulting and design</t>
  </si>
  <si>
    <t>The Edgemont - 2021 - DHW Mixing Valve</t>
  </si>
  <si>
    <t>The Edgemont - 2021 - Exhaust System</t>
  </si>
  <si>
    <t>The Edgemont - 2021 - Hallway MUA Unit</t>
  </si>
  <si>
    <t>The Edgemont - 2021 - HVAC</t>
  </si>
  <si>
    <t>The Edgemont - 2021 - Hydronic heating repairs suite 227</t>
  </si>
  <si>
    <t>The Edgemont - 2021 - In-Suite Refresh</t>
  </si>
  <si>
    <t>The Edgemont - 2021 - In-Suite Renovations</t>
  </si>
  <si>
    <t>The Edgemont - 2021 - Kitchen Exhaust Fan</t>
  </si>
  <si>
    <t>The Edgemont - 2021 - Slicer</t>
  </si>
  <si>
    <t>The Edgemont - 2022 - Kitchen FF&amp;E (Stand Mixer)</t>
  </si>
  <si>
    <t>The Edinburgh - 2021 - HVAC</t>
  </si>
  <si>
    <t>The Edinburgh - 2021 - In-Suite Refresh</t>
  </si>
  <si>
    <t>The Edinburgh - 2021 - In-Suite Renovations</t>
  </si>
  <si>
    <t>The Edinburgh - 2021 - Nursing Station Reno</t>
  </si>
  <si>
    <t>The Edinburgh - 2022 -   - Exterior  Walls  Study</t>
  </si>
  <si>
    <t>The Franklin - 2021 - Building Condition Report</t>
  </si>
  <si>
    <t>The Franklin - 2021 - Convection Oven</t>
  </si>
  <si>
    <t>The Franklin - 2021 - Elevator Doors</t>
  </si>
  <si>
    <t>The Franklin - 2021 - external signage</t>
  </si>
  <si>
    <t>The Franklin - 2021 - Ice Machine</t>
  </si>
  <si>
    <t>The Franklin - 2021 - In-Suite Refresh</t>
  </si>
  <si>
    <t>The Franklin - 2021 - In-Suite Renovations</t>
  </si>
  <si>
    <t>The Franklin - 2022 -  Window  Coverings</t>
  </si>
  <si>
    <t>The Franklin - 2022 - BCR</t>
  </si>
  <si>
    <t>The Franklin - Fire Systems - 2021</t>
  </si>
  <si>
    <t>The Heartland - 2021 - Amenity Space</t>
  </si>
  <si>
    <t>The Heartland - 2021 - BAS upgrades</t>
  </si>
  <si>
    <t>The Heartland - 2021 - Dining Room FF&amp;E</t>
  </si>
  <si>
    <t>The Heartland - 2021 - Doors</t>
  </si>
  <si>
    <t>The Heartland - 2021 - Draft Blower Replacement</t>
  </si>
  <si>
    <t>The Heartland - 2021 - Elevator</t>
  </si>
  <si>
    <t>The Heartland - 2021 - In-Suite Refresh</t>
  </si>
  <si>
    <t>The Heartland - 2021 - In-Suite Renovations</t>
  </si>
  <si>
    <t>The Heartland - 2021 - Robo Coupe/Roll top Fridge</t>
  </si>
  <si>
    <t>The Heartland - 2021 - Showers to LED lighting</t>
  </si>
  <si>
    <t>The Heartland - 2022 - Balcony Doors &amp; Floor s</t>
  </si>
  <si>
    <t>The Heartland - 2022 - Model Suite 1 Studio</t>
  </si>
  <si>
    <t>The Heartland - 2022 - Window s</t>
  </si>
  <si>
    <t>The Kensington - 2021 - Boiler</t>
  </si>
  <si>
    <t>The Kensington - 2021 - Call Bell</t>
  </si>
  <si>
    <t>The Kensington - 2021 - Sprinkler head replacement</t>
  </si>
  <si>
    <t>The Kensington - 2022 - Flat Work</t>
  </si>
  <si>
    <t>The Kensington BC - 2021 - 360 Virtual Video</t>
  </si>
  <si>
    <t>The Kensington BC - 2021 - AC</t>
  </si>
  <si>
    <t>The Kensington BC - 2021 - Common Areas - lounge, library, etc.</t>
  </si>
  <si>
    <t>The Kensington BC - 2021 - Fence</t>
  </si>
  <si>
    <t>The Kensington BC - 2021 - In-Suite Refresh</t>
  </si>
  <si>
    <t>The Kensington BC - 2021 - In-Suite Renovations</t>
  </si>
  <si>
    <t>The Kensington BC - 2021 - Steamer</t>
  </si>
  <si>
    <t>The Kensington BC - 2021 - Washrooms</t>
  </si>
  <si>
    <t>The Kensington OAK - 2021 -  Exterior Study</t>
  </si>
  <si>
    <t>The Kensington OAK - 2021 - Automatic Door Opener</t>
  </si>
  <si>
    <t>The Kensington OAK - 2021 - Exterior FF&amp;E</t>
  </si>
  <si>
    <t>The Kensington OAK - 2021 - In-Suite Refresh</t>
  </si>
  <si>
    <t>The Kensington OAK - 2021 - In-Suite Renovations</t>
  </si>
  <si>
    <t>The Kensington OAK - 2021 - Signage</t>
  </si>
  <si>
    <t>The Kensington OAK - 2021 - Windows</t>
  </si>
  <si>
    <t>The Kensington Oakville - 2022 -  -Lobby FF&amp;E</t>
  </si>
  <si>
    <t>The Kensington Oakville - 2022 - Kitchen FF&amp;E (Fridge)</t>
  </si>
  <si>
    <t>The Kensington Oakville - 2022 - Kitchen FF&amp;E (Robo Coupe)</t>
  </si>
  <si>
    <t>The Kensington Oakville - 2022 - Kitchen FF&amp;E (Sticker Blender)</t>
  </si>
  <si>
    <t>The Kensington Victoria - 2022 - Virtual Video</t>
  </si>
  <si>
    <t>The Kensington-2021-Laundry washer replacement</t>
  </si>
  <si>
    <t>The Kingsway - 2021 - HVAC</t>
  </si>
  <si>
    <t>The Kingsway - 2021 - In-Suite Refresh</t>
  </si>
  <si>
    <t>The Kingsway - 2021 - In-Suite Renovations</t>
  </si>
  <si>
    <t>The Kingsway_2021_Kitchen Equipment</t>
  </si>
  <si>
    <t>The Meadows - 2021 - FF&amp;E Move Line</t>
  </si>
  <si>
    <t>The Meadows - 2022 - BFP</t>
  </si>
  <si>
    <t>The Meadows - 2022 - Spa Room Flooring</t>
  </si>
  <si>
    <t>The Meadows - Q2/Q4 - IPAC Capital Fund</t>
  </si>
  <si>
    <t>The Meadows-2021-4 AC Compressors</t>
  </si>
  <si>
    <t>The Meadows-2021-Courtyard Fence</t>
  </si>
  <si>
    <t>The Meadows-2021-Shower Room Leak</t>
  </si>
  <si>
    <t>The Meadows-2021-Sprinkler Pipe Leak</t>
  </si>
  <si>
    <t>The Renior - 2021 - Suite Renovations HSRE</t>
  </si>
  <si>
    <t>The Renoir - 2022 - AL lounge Furniture replacement (love seats and chairs)</t>
  </si>
  <si>
    <t>The Renoir - 2022 - DHW Recirc Pump</t>
  </si>
  <si>
    <t>The Renoir - 2022 - Flooring replacement Recreation Room</t>
  </si>
  <si>
    <t>The Renoir - 2022 - MC lounge furniture replacement</t>
  </si>
  <si>
    <t>The Renoir - 2022 - Model Suites</t>
  </si>
  <si>
    <t>The Renoir - 2022 - Roof replacement (leaking and problematic)</t>
  </si>
  <si>
    <t>The Renoir - 2022 -In-Suite Renovations</t>
  </si>
  <si>
    <t>The Renoir- 2022 - Resident Suites  low flow Showerheads</t>
  </si>
  <si>
    <t>The Scenic Grande - 2022 - In-Suite Renovations</t>
  </si>
  <si>
    <t>The Village Seniors - 2021 - Faucets (Unpaid Invoice)</t>
  </si>
  <si>
    <t>The Village Seniors - 2022 - Corridor Carpet Replacement (Funded)</t>
  </si>
  <si>
    <t>The Village Seniors - 2022 - Dining Room FF&amp;E</t>
  </si>
  <si>
    <t>The Village Seniors - 2022 - Kitchen FF&amp;E</t>
  </si>
  <si>
    <t>The Village Seniors - 2022 - Security Doors</t>
  </si>
  <si>
    <t>The Village Seniors - 2022 - Sprucewood Courtyard Project</t>
  </si>
  <si>
    <t>The Village Seniors - 2022 - Window  Replacement (Partially Funded)</t>
  </si>
  <si>
    <t>The Village Seniors - FF&amp;E Ainsworth 2</t>
  </si>
  <si>
    <t>The Village Seniors Community - 2021 - Q2 IPAC</t>
  </si>
  <si>
    <t>The Village Seniors Community - Q2/Q4 - IPAC Capital Fund</t>
  </si>
  <si>
    <t>The Village Seniors-2021-Apt Tower Balcony Engineering Fees</t>
  </si>
  <si>
    <t>The Village Seniors-2021-Elevator CAT 5</t>
  </si>
  <si>
    <t>The Village Seniors-2021-Elevator Interlocks</t>
  </si>
  <si>
    <t>The Village Seniors-2021-New Fire Door</t>
  </si>
  <si>
    <t>The Village Seniors-2021-Plumbing-HW Boiler</t>
  </si>
  <si>
    <t>The Village Seniors-2021-Rear Door Access</t>
  </si>
  <si>
    <t>The Village Seniors-2021-Replace Sprinkler Backflow</t>
  </si>
  <si>
    <t>The Village Seniors-2021-Sewage Pump</t>
  </si>
  <si>
    <t>The Village Seniors-2021-Wounds Mattress</t>
  </si>
  <si>
    <t>The Village Srs Multi - 2021 - Auto scrubber</t>
  </si>
  <si>
    <t>The Village Srs Multi - 2021 - Courtyard Rebuild and Lounge Furniture</t>
  </si>
  <si>
    <t>The Village Srs Multi - 2021 - Dining Room Reno</t>
  </si>
  <si>
    <t>The Village Srs Multi - 2021 - In-Suite Refresh</t>
  </si>
  <si>
    <t>The Village Srs Multi - 2021 - In-Suite Renovations</t>
  </si>
  <si>
    <t>The Village Srs Multi - 2021 - Lift Replacement Program</t>
  </si>
  <si>
    <t>The Village Srs Multi - 2021 - Parking Lot</t>
  </si>
  <si>
    <t>The Village Srs Multi - 2021 - Patio Doors/Window Glass Replacement</t>
  </si>
  <si>
    <t>The Village Srs Multi - 2021 - Q2/Q4 Minor Capital Fund C</t>
  </si>
  <si>
    <t>The Village Srs Multi - 2021 - Steamer</t>
  </si>
  <si>
    <t>The Waverley - Sprinkler/panel - 2021</t>
  </si>
  <si>
    <t>The Waverley and Rosewood - 2021 - AC Repairs</t>
  </si>
  <si>
    <t>The Waverley and Rosewood - 2021 - Suite 213 PTAC Replacement</t>
  </si>
  <si>
    <t>The Waverley and Rosewood - 2021 Compressor Repair</t>
  </si>
  <si>
    <t>The Waverley and Rosewood - 2021 Hot Water Tank Replacement</t>
  </si>
  <si>
    <t>The Waverley/ Rosewood - Landscaping</t>
  </si>
  <si>
    <t>The Wellington - 2021 - AC Repairs</t>
  </si>
  <si>
    <t>The Wellington - 2021 - Domestic Water System</t>
  </si>
  <si>
    <t>The Wellington - 2021 - Floor Drain and Water Leak Repair</t>
  </si>
  <si>
    <t>The Wellington - 2021 - In-Suite Refresh</t>
  </si>
  <si>
    <t>The Wellington - 2021 - In-Suite Renovations</t>
  </si>
  <si>
    <t>The Wellington - 2021 - Windows</t>
  </si>
  <si>
    <t>The Wellington - 2021- Room 316 Compressor</t>
  </si>
  <si>
    <t>The Wellington - 2022 - Exterior  Lighting</t>
  </si>
  <si>
    <t>The Wellington - 2022 - Landscaping</t>
  </si>
  <si>
    <t>The Wellington - 2022 - Window  Bases</t>
  </si>
  <si>
    <t>The Wellington - Room 329 AC - 2021</t>
  </si>
  <si>
    <t>The Westwood - 2021 - B1 &amp; B2 - Brick Repointing and Replacement</t>
  </si>
  <si>
    <t>The Westwood - 2021 - B1 &amp; B2 - Front entrance pillars</t>
  </si>
  <si>
    <t>The Westwood - 2021 - B2 - FAP &amp; Devices</t>
  </si>
  <si>
    <t>The Westwood - 2021 - Back Flow Preventer</t>
  </si>
  <si>
    <t>The Westwood - 2021 - Canvas Connector (RTU)</t>
  </si>
  <si>
    <t>The Westwood - 2021 - Care Floor Renovation</t>
  </si>
  <si>
    <t>The Westwood - 2021 - Fire Alarm Panel</t>
  </si>
  <si>
    <t>The Westwood - 2021 - Fire Pump Test</t>
  </si>
  <si>
    <t>The Westwood - 2021 - Generator</t>
  </si>
  <si>
    <t>The Westwood - 2021 - In-Suite Refresh</t>
  </si>
  <si>
    <t>The Westwood - 2021 - In-Suite Renovations</t>
  </si>
  <si>
    <t>The Westwood - 2021 - Keypads/Wander guard</t>
  </si>
  <si>
    <t>The Westwood - 2021 - Parking and Sidewalks</t>
  </si>
  <si>
    <t>The Westwood - 2021 - Phased Replacement Program; Windows</t>
  </si>
  <si>
    <t>The Westwood - 2021 - Respite/Model Suites</t>
  </si>
  <si>
    <t>The Westwood - 2021 - Steam Table</t>
  </si>
  <si>
    <t>The Westwood - 2021 - Still Photography</t>
  </si>
  <si>
    <t>The Westwood - 2021 - Table Top</t>
  </si>
  <si>
    <t>The Westwood - 2021 - Toaster</t>
  </si>
  <si>
    <t>The Westwood - 2022 - B2 Generator Replacement</t>
  </si>
  <si>
    <t>The Westwood - 2022 - Balconies</t>
  </si>
  <si>
    <t>The Westwood - 2022 - Exhaust Fans</t>
  </si>
  <si>
    <t>The Westwood - 2022 - Kitchen FF&amp;E (Convection Oven)</t>
  </si>
  <si>
    <t>The Westwood - 2022 - Kitchen FF&amp;E (Sandwich Prep Table B2)</t>
  </si>
  <si>
    <t>The Westwood - 2022 - Kitchen FF&amp;E (Sandwich Prep Table)</t>
  </si>
  <si>
    <t>The Westwood - 2022 - Kitchen FF&amp;E (Steam Table B1)</t>
  </si>
  <si>
    <t>The Westwood - 2022 - Kitchen FF&amp;E (Steam Table)</t>
  </si>
  <si>
    <t>The Westwood - 2022 - Kitchen FF&amp;E (Toaster)</t>
  </si>
  <si>
    <t>The Westwood - 2022 - Model Suite 1 Studio</t>
  </si>
  <si>
    <t>The Westwood - 2022 - MUA B2</t>
  </si>
  <si>
    <t>The Westwood - 2022 - Patio Door Replacement, B1</t>
  </si>
  <si>
    <t>The Westwood - 2022 - Risers</t>
  </si>
  <si>
    <t>The Westwood - 2022 - Roof, B1 &amp; B2</t>
  </si>
  <si>
    <t>The Westwood - 2022 - Still Photography</t>
  </si>
  <si>
    <t>The Westwood - 2022 - Window  Replacement,  B2</t>
  </si>
  <si>
    <t>The Williamsburg - 2021 - Suite Renovations HSRE</t>
  </si>
  <si>
    <t>Thorntonview - 2021 - Boiler Replacement</t>
  </si>
  <si>
    <t>Thorntonview - 2021 - Boiler Replacement2</t>
  </si>
  <si>
    <t>Thorntonview - 2021 - Dining Room Flooring</t>
  </si>
  <si>
    <t>Thorntonview - 2021 - Dryers</t>
  </si>
  <si>
    <t>ThorntonView - 2021 - FF&amp;E Move Line</t>
  </si>
  <si>
    <t>Thorntonview - 2021 - Housekeeping FF&amp;E</t>
  </si>
  <si>
    <t>Thorntonview - 2021 - Lighting</t>
  </si>
  <si>
    <t>Thorntonview - 2021 - Smoke Heads</t>
  </si>
  <si>
    <t>Thorntonview - 2021 - Suite FF&amp;E</t>
  </si>
  <si>
    <t>Thorntonview - 2021 - Vacuums</t>
  </si>
  <si>
    <t>ThorntonView - 2022 - Corridors (Funded)</t>
  </si>
  <si>
    <t>ThorntonView - 2022 - eavestrough Replacement -  front of building</t>
  </si>
  <si>
    <t>ThorntonView - 2022 - new  Lighting hallway and Rooms  - pinegrove and rosegarden</t>
  </si>
  <si>
    <t>ThorntonView - 2022 - new Window s south Dining Room</t>
  </si>
  <si>
    <t>ThorntonView - 2022 - Smoke Detectors</t>
  </si>
  <si>
    <t>ThorntonView - Q2/Q4 - IPAC Capital Fund</t>
  </si>
  <si>
    <t>ThortonView Redev - Planning</t>
  </si>
  <si>
    <t>Toronto Wilson (Smart JV)</t>
  </si>
  <si>
    <t>Trafalgar - roof drain repair - 2021</t>
  </si>
  <si>
    <t>Trafalgar Lodge - 2021 - Food Processor</t>
  </si>
  <si>
    <t>Trafalgar Lodge - 2021 - Freezer Door</t>
  </si>
  <si>
    <t>Trafalgar Lodge - 2021 - In-Suite Refresh</t>
  </si>
  <si>
    <t>Trafalgar Lodge - 2021 - In-Suite Renovations</t>
  </si>
  <si>
    <t>Trafalgar Lodge - 2021 - Range</t>
  </si>
  <si>
    <t>Trillium Court - 2021 - 10 Sinks</t>
  </si>
  <si>
    <t>Trillium Court - 2021 - Beds</t>
  </si>
  <si>
    <t>Trillium Court - 2021 - Boiler</t>
  </si>
  <si>
    <t>Trillium Court - 2021 - Commercial Washer Replacement</t>
  </si>
  <si>
    <t>Trillium Court - 2021 - Elevator Maintenance Inspection</t>
  </si>
  <si>
    <t>Trillium Court - 2021 - In-Suite Refresh</t>
  </si>
  <si>
    <t>Trillium Court - 2021 - In-Suite Renovations</t>
  </si>
  <si>
    <t>Trillium Court - 2021 - Q2/Q4 Minor Capital Fund C</t>
  </si>
  <si>
    <t>Trillium Court - 2022 - Boiler Replacement</t>
  </si>
  <si>
    <t>Trillium Court - 2022 - Window  Replacement</t>
  </si>
  <si>
    <t>Trillium Court - Q2/Q4 - IPAC Capital Fund</t>
  </si>
  <si>
    <t>Trillium Court Redev - Land Purchase</t>
  </si>
  <si>
    <t>Trillium Court-2021-AC Condenser #4</t>
  </si>
  <si>
    <t>Trillium Court-2021-AMU #4</t>
  </si>
  <si>
    <t>Trillium Court-2021-BAS Head End Controller</t>
  </si>
  <si>
    <t>Trillium Court-2021-Door Closers</t>
  </si>
  <si>
    <t>Trillium Court-2021-Elevator Valve Upgrade</t>
  </si>
  <si>
    <t>Trillium Court-2021-Exterior Furniture</t>
  </si>
  <si>
    <t>Trillium Court-2021-Fire Panel Booster</t>
  </si>
  <si>
    <t>Trillium Court-2021-Generator Upgrades</t>
  </si>
  <si>
    <t>Trillium Court-2021-Mixing Valve</t>
  </si>
  <si>
    <t>Trillium Court-2021-Roof Repairs Sept. 27</t>
  </si>
  <si>
    <t>Trillium Court-2021-WI Freezer Repair</t>
  </si>
  <si>
    <t>Valley Stream - 2021 - 360 Virtual Video</t>
  </si>
  <si>
    <t>Valley Stream - 2021 - Basement Amenities Reinstate (Emergency</t>
  </si>
  <si>
    <t>Valley Stream - 2021 - Boiler (Ignitor &amp; Burners)</t>
  </si>
  <si>
    <t>Valley Stream - 2021 - Brick Repointing</t>
  </si>
  <si>
    <t>Valley Stream - 2021 - DHW Tank Replacement</t>
  </si>
  <si>
    <t>Valley Stream - 2021 - Fire Protection System</t>
  </si>
  <si>
    <t>Valley Stream - 2021 - Heat Pump</t>
  </si>
  <si>
    <t>Valley Stream - 2021 - Heat Pumps (Compressors &amp; Reversing Valves)</t>
  </si>
  <si>
    <t>Valley Stream - 2021 - Heating/Cooling Units</t>
  </si>
  <si>
    <t>Valley Stream - 2021 - In-Suite Refresh</t>
  </si>
  <si>
    <t>Valley Stream - 2021 - In-Suite Renovations</t>
  </si>
  <si>
    <t>Valley Stream - 2021 - Leak Investigation</t>
  </si>
  <si>
    <t>Valley Stream - 2021 - main Entrance Door</t>
  </si>
  <si>
    <t>Valley Stream - 2021 - Main Floor Renovation</t>
  </si>
  <si>
    <t>Valley Stream - 2021 - Parking Lot</t>
  </si>
  <si>
    <t>Valley Stream - 2021 - Respite/Model Suites</t>
  </si>
  <si>
    <t>Valley Stream - 2021 - Shut Off Valves &amp; Pump (Boiler)</t>
  </si>
  <si>
    <t>Valley Stream - 2021 - Steam Table</t>
  </si>
  <si>
    <t>Valley Stream - 2021 - Still Photography</t>
  </si>
  <si>
    <t>Valley Stream - 2021 - Washing Machines</t>
  </si>
  <si>
    <t>Valley Stream - 2022 - BAS</t>
  </si>
  <si>
    <t>Valley Stream - 2022 - Kitchen FF&amp;E (Range)</t>
  </si>
  <si>
    <t>Valley Stream - 2022 - Kitchen FF&amp;E (Steam Table)</t>
  </si>
  <si>
    <t>Valley Stream - 2022 - Main Entrance Refresh</t>
  </si>
  <si>
    <t>Valley Stream - 2022 - Still Photography</t>
  </si>
  <si>
    <t>Valley Stream - 2022 - Virtual Video</t>
  </si>
  <si>
    <t>Valley Stream - 2022 - Windows</t>
  </si>
  <si>
    <t>ValleyStream_2021_IceMachine</t>
  </si>
  <si>
    <t>Valleyview - 2021 - Beds</t>
  </si>
  <si>
    <t>Valleyview - 2021 - Blixer</t>
  </si>
  <si>
    <t>Valleyview - 2021 - Kitchen FF&amp;E</t>
  </si>
  <si>
    <t>Valleyview - 2021 - Lift and tub</t>
  </si>
  <si>
    <t>Valleyview - 2021 - Range/Conventional ovens</t>
  </si>
  <si>
    <t>Valleyview - 2022 - HVAC control</t>
  </si>
  <si>
    <t>Valleyview - 2022 - Kitchen FF&amp;E</t>
  </si>
  <si>
    <t>Valleyview - 2022 - Plumbing</t>
  </si>
  <si>
    <t>Valleyview - 2022 - PTACs</t>
  </si>
  <si>
    <t>VCC Iler Lodge - 2021 - In-Suite Refresh</t>
  </si>
  <si>
    <t>VCC Iler Lodge - 2021 - In-Suite Renovations</t>
  </si>
  <si>
    <t>VCC Iler Lodge - 2021 - Lifts</t>
  </si>
  <si>
    <t>VCC Iler Lodge - 2021 - Suite FF&amp;E</t>
  </si>
  <si>
    <t>Victoria Pl-HWT replacement-2021</t>
  </si>
  <si>
    <t>Victoria Place  - 2021 - In-Suite Refresh</t>
  </si>
  <si>
    <t>Victoria Place  - 2021 - In-Suite Renovations</t>
  </si>
  <si>
    <t>Victoria Place  - 2021 - Water Softeners</t>
  </si>
  <si>
    <t>Victoria Place - 2021 - Fire panel repair</t>
  </si>
  <si>
    <t>Village on the Ridge - 2021 - 32 Shut Offs</t>
  </si>
  <si>
    <t>Village on the Ridge - 2021 - FF&amp;E Ainsworth</t>
  </si>
  <si>
    <t>Village on the Ridge - 2021 - Q2/Q4 Minor Capital Fund C</t>
  </si>
  <si>
    <t>Village on the Ridge - 2022 - Conveyor Belt</t>
  </si>
  <si>
    <t>Village on the Ridge - 2022 - Dining Room FF&amp;E</t>
  </si>
  <si>
    <t>Village on the Ridge - 2022 - Dining Room FF&amp;E (2021 Prj)</t>
  </si>
  <si>
    <t>Village on the Ridge - 2022 - Housekeeping FF&amp;E</t>
  </si>
  <si>
    <t>Village on the Ridge - 2022 - Parking Lot Lighting</t>
  </si>
  <si>
    <t>Village on the Ridge - 2022 - Private Dining Room Table</t>
  </si>
  <si>
    <t>Village on the Ridge Multi - 2021 - Auto scrubber</t>
  </si>
  <si>
    <t>Village on the Ridge Multi - 2021 - Dining Room</t>
  </si>
  <si>
    <t>Village on the Ridge Multi - 2021 - HVAC</t>
  </si>
  <si>
    <t>Village on the Ridge Multi - 2021 - In-Suite Refresh</t>
  </si>
  <si>
    <t>Village on the Ridge Multi - 2021 - In-Suite Renovations</t>
  </si>
  <si>
    <t>Village on the Ridge Multi - 2021 - Lifts</t>
  </si>
  <si>
    <t>Village on the Ridge Multi - 2021 - Roof</t>
  </si>
  <si>
    <t>Village on the Ridge-2021-Boiler Repairs</t>
  </si>
  <si>
    <t>Village on the Ridge-2021-Exterior Lighting</t>
  </si>
  <si>
    <t>Village on the Ridge-2021-HW Recirc Pump</t>
  </si>
  <si>
    <t>Village on the Ridge-2021-LTC Dining Room</t>
  </si>
  <si>
    <t>Village on the Ridge-2021-Roof Leak</t>
  </si>
  <si>
    <t>Village on the Ridge-2021-Room 718 Bathroom</t>
  </si>
  <si>
    <t>Waverly &amp; Rosewood - 2021 - Doors</t>
  </si>
  <si>
    <t>Waverly &amp; Rosewood - 2021 - In-Suite Refresh</t>
  </si>
  <si>
    <t>Waverly &amp; Rosewood - 2021 - In-Suite Renovations</t>
  </si>
  <si>
    <t>Waverly &amp; Rosewood - 2021 - PTAC Replacement</t>
  </si>
  <si>
    <t>Waverly &amp; Rosewood - 2021 - Walking Paths</t>
  </si>
  <si>
    <t>Wellington - 2021 - Backflow Replacement</t>
  </si>
  <si>
    <t>Welltower - 2021 - Emergency Contingency</t>
  </si>
  <si>
    <t>Welltower - 2022 - Emergency Contingency</t>
  </si>
  <si>
    <t>West Oak Village - 2022 - Housekeeping FF&amp;E</t>
  </si>
  <si>
    <t>West Oak Village - 2022 - Kitchen FF&amp;E</t>
  </si>
  <si>
    <t>West Oak Village - 2022 - Roof Hatch</t>
  </si>
  <si>
    <t>West Oak Village - 2022 - Sidewalks</t>
  </si>
  <si>
    <t>West Oak Village - 2022 - Spa Room Flooring</t>
  </si>
  <si>
    <t>West Oak Village - Q2/Q4 - IPAC Capital Fund</t>
  </si>
  <si>
    <t>West Oak Village-2021-Elevator Consultant</t>
  </si>
  <si>
    <t>West Oak Village-2021-Head-End Controller</t>
  </si>
  <si>
    <t>West Oak Village-2021-HRU #2</t>
  </si>
  <si>
    <t>West Oak Village-2021-Mixing Valve</t>
  </si>
  <si>
    <t>West Oak Village-2021-Nurse Call</t>
  </si>
  <si>
    <t>West Oak-2021-Plumbing-Coupling</t>
  </si>
  <si>
    <t>Westney Garden - 2021 - Sump pump float</t>
  </si>
  <si>
    <t>Westney Gardens - 2021 - Balcony Repair</t>
  </si>
  <si>
    <t>Westney Gardens - 2021 - HVAC</t>
  </si>
  <si>
    <t>Westney Gardens - 2021 - In-Suite Renovations</t>
  </si>
  <si>
    <t>Westney Gardens - 2021 - Irrigation System</t>
  </si>
  <si>
    <t>Westney Gardens - 2021 - Life Stations</t>
  </si>
  <si>
    <t>Westney Gardens - 2021 - Suite Renovations HSRE</t>
  </si>
  <si>
    <t>Westney Gardens - 2022 - Awning on Westley Rd</t>
  </si>
  <si>
    <t>Westney Gardens - 2022 - Bar Stainless Steel Shelving display</t>
  </si>
  <si>
    <t>Westney Gardens - 2022 - Lobby Ceiling Repair</t>
  </si>
  <si>
    <t>Westney Gardens - 2022 - Resident Suites  low flow Showerheads</t>
  </si>
  <si>
    <t>Westney Gardens - 2023 - Common Area
Lighting Control
Upgrade</t>
  </si>
  <si>
    <t>Westney Gardens -2021 - Backflow Replacement kit</t>
  </si>
  <si>
    <t>Westoak - 2021 - HVAC RTU</t>
  </si>
  <si>
    <t>Westside  2021- Sump pump</t>
  </si>
  <si>
    <t>Westside - 2021 - Reach in Refrigerator</t>
  </si>
  <si>
    <t>Westside - 2021 - Touchless Faucets Funded IPAC</t>
  </si>
  <si>
    <t>Westside - 2022 - Buffer Tank DHW # 2 (Funded)</t>
  </si>
  <si>
    <t>Westside - 2022 - Main Floor  Admin Carpet</t>
  </si>
  <si>
    <t>Westside - 2022 - Replace heater in receiving area</t>
  </si>
  <si>
    <t>Westside - Q2/Q4 - IPAC Capital Fund</t>
  </si>
  <si>
    <t>Westside Place - 2021 - Boiler</t>
  </si>
  <si>
    <t>Westside Place - 2021 - DHW</t>
  </si>
  <si>
    <t>Westside Place - 2021 - Double Door Fridge</t>
  </si>
  <si>
    <t>Westside Place - 2021 - HVAC</t>
  </si>
  <si>
    <t>Westside Place - 2021 - HVAC Automization Controls</t>
  </si>
  <si>
    <t>Westside Place - 2021 - Interior 4th floor servery</t>
  </si>
  <si>
    <t>Westside Place - 2021 - Isolation Valve</t>
  </si>
  <si>
    <t>Westside Place - 2021 - Laundry</t>
  </si>
  <si>
    <t>Westside Place - 2021 - Lifts</t>
  </si>
  <si>
    <t>Westside Place - 2021 - Med Room Refresh</t>
  </si>
  <si>
    <t>Westside Place - 2021 - Q2/Q4 Minor Capital Fund C</t>
  </si>
  <si>
    <t>Westside Place - 2021 - Suite FF&amp;E</t>
  </si>
  <si>
    <t>Westside Place - 2021 - Ventilation on Water Pipe</t>
  </si>
  <si>
    <t>Westwood - 2021 - B1 &amp; B2 Fire &amp; Life Safety Compliance</t>
  </si>
  <si>
    <t>Westwood - 2021 - B1 Canopy Roof</t>
  </si>
  <si>
    <t>Westwood - 2021 - Bariatric Dining Room Chair</t>
  </si>
  <si>
    <t>Westwood - 2021 - Exit Door Replacement</t>
  </si>
  <si>
    <t>Westwood - 2021 - Fan Coil (Chiller)</t>
  </si>
  <si>
    <t>Westwood - 2021 - Pipe Insulation</t>
  </si>
  <si>
    <t>Westwood - 2021 - Pneumatic Compressor Assembly</t>
  </si>
  <si>
    <t>Westwood - 2021 - Water Pipe</t>
  </si>
  <si>
    <t>Westwood_2021_IceMachine</t>
  </si>
  <si>
    <t>Whitecliff - 2021 - 360 Virtual Video</t>
  </si>
  <si>
    <t>Whitecliff - 2021 - Convection Oven</t>
  </si>
  <si>
    <t>Whitecliff - 2021 - Elevators</t>
  </si>
  <si>
    <t>Whitecliff - 2021 - Fire pump and Sprinkler flushing</t>
  </si>
  <si>
    <t>Whitecliff - 2021 - Flooring</t>
  </si>
  <si>
    <t>Whitecliff - 2021 - Flooring Restoration</t>
  </si>
  <si>
    <t>Whitecliff - 2021 - In-Suite Refresh</t>
  </si>
  <si>
    <t>Whitecliff - 2021 - In-Suite Renovations</t>
  </si>
  <si>
    <t>Whitecliff - 2021 - Paging Interface</t>
  </si>
  <si>
    <t>Whitecliff - 2021 - Public Space Reno</t>
  </si>
  <si>
    <t>Whitecliff - 2022 - Dry System Flush</t>
  </si>
  <si>
    <t>Whitecliff -2021- Sprinklers Pipe repairs</t>
  </si>
  <si>
    <t>Whitecliff_2021_PowerMixer</t>
  </si>
  <si>
    <t>Williamsburg - 2021 - 360 Virtual Video</t>
  </si>
  <si>
    <t>Williamsburg - 2021 - Exterior FF&amp;E</t>
  </si>
  <si>
    <t>Williamsburg - 2021 - Exterior Structure</t>
  </si>
  <si>
    <t>Williamsburg - 2021 - Flags and Signage</t>
  </si>
  <si>
    <t>Williamsburg - 2021 - HVAC</t>
  </si>
  <si>
    <t>WilliamsBurg - 2021 - Ice Machine</t>
  </si>
  <si>
    <t>Williamsburg - 2021 - In-Suite Refresh</t>
  </si>
  <si>
    <t>Williamsburg - 2021 - In-Suite Renovations</t>
  </si>
  <si>
    <t>Williamsburg - 2021 - Life Stations</t>
  </si>
  <si>
    <t>Williamsburg - 2021 - Respite/Model Suites</t>
  </si>
  <si>
    <t>Williamsburg - 2022 -  Housekeeping FF&amp;E (Carpet Cleaner)</t>
  </si>
  <si>
    <t>Williamsburg - 2022 - Boiler</t>
  </si>
  <si>
    <t>Williamsburg - 2022 - Garage Ramp</t>
  </si>
  <si>
    <t>Williamsburg - 2022 - Model Suite</t>
  </si>
  <si>
    <t>Williamsburg - 2022- Kitchen FF&amp;E (Deep Fryer)</t>
  </si>
  <si>
    <t>Williamsburg - Hvac defi 02 - 2021</t>
  </si>
  <si>
    <t>Williamsburg - pool repair - 2021</t>
  </si>
  <si>
    <t>Williamsburg - Ptac02 - 2021</t>
  </si>
  <si>
    <t>Williamsburg - Sump repair - 2021</t>
  </si>
  <si>
    <t>Williamsburg -HVAC Def- 2021</t>
  </si>
  <si>
    <t>Williamsburg 2022 - FF&amp;E</t>
  </si>
  <si>
    <t>Williamsburg 2022 - Resident Suites Lighting upgrade</t>
  </si>
  <si>
    <t>Williamsburg- washer dryer replacement-2021</t>
  </si>
  <si>
    <t>Winbourne Park - 2021 - Boiler Piping</t>
  </si>
  <si>
    <t>Winbourne Park - 2021 - Dining Room FF&amp;E</t>
  </si>
  <si>
    <t>Winbourne Park - 2021 - Dry Sprinkler System</t>
  </si>
  <si>
    <t>Winbourne Park - 2021 - Resident Suite Flooring</t>
  </si>
  <si>
    <t>Winbourne Park - 2021 - Sprinkler System Flush</t>
  </si>
  <si>
    <t>Winbourne Park - 2021 - Suite FF&amp;E</t>
  </si>
  <si>
    <t>Winbourne Park - 2021 - Suite Flooring</t>
  </si>
  <si>
    <t>Winbourne Park - 2022 -   - Replace Flooring 10 Rooms per year</t>
  </si>
  <si>
    <t>Winbourne Park - 2022 - 20 Beds per year</t>
  </si>
  <si>
    <t>Winbourne Park - 2022 - Kitchen FF&amp;E</t>
  </si>
  <si>
    <t>Winbourne Park - 2022 - sprinkler and Plumbing in courtyards</t>
  </si>
  <si>
    <t>Winbourne Park - Q2/Q4 - IPAC Capital Fund</t>
  </si>
  <si>
    <t>Winbourne Park-2021-Move Line</t>
  </si>
  <si>
    <t>Windermere - 2021 - Chairs</t>
  </si>
  <si>
    <t>Windermere - 2021 - HVAC</t>
  </si>
  <si>
    <t>Windermere - 2021 - In-Suite Refresh</t>
  </si>
  <si>
    <t>Windermere - 2021 - In-Suite Renovations</t>
  </si>
  <si>
    <t>Windermere - 2021 - Range</t>
  </si>
  <si>
    <t>Windermere - 2021 - Resident Laundry Rooms</t>
  </si>
  <si>
    <t>Windermere - 2021 - Respite/Model Suites</t>
  </si>
  <si>
    <t>Windermere - 2021- Washer Dryer 1</t>
  </si>
  <si>
    <t>Windermere - AV replacement - 2021</t>
  </si>
  <si>
    <t>Windermere - heat pump repair - 2021</t>
  </si>
  <si>
    <t>Windermere - steam oven repair - 2021</t>
  </si>
  <si>
    <t>Windermere on the Mount - 2022 - Exterior  Walls</t>
  </si>
  <si>
    <t>Windermere on the Mount - 2022 - Kitchen FF&amp;E (Double Convotherm)</t>
  </si>
  <si>
    <t>Windermere on the Mount - 2022 - Kitchen FF&amp;E (Rotary Toaster)</t>
  </si>
  <si>
    <t>Windermere on the Mount - 2022 - Public Space Reno</t>
  </si>
  <si>
    <t>Windermere on the Mount - 2022 - Roof</t>
  </si>
  <si>
    <t>Windermere on the mount - FF&amp;E - Main Dining Room</t>
  </si>
  <si>
    <t>Windermere-AV replacement-2021</t>
  </si>
  <si>
    <t>Windermere-Heat-pump replacement 2 -2021</t>
  </si>
  <si>
    <t>Windsor Park - 2021 - 360 Virtual Video</t>
  </si>
  <si>
    <t>Windsor Park - 2021 - Caulking</t>
  </si>
  <si>
    <t>Windsor Park - 2021 - Dining Room</t>
  </si>
  <si>
    <t>Windsor Park - 2021 - Dishwasher Booster</t>
  </si>
  <si>
    <t>Windsor Park - 2021 - Elevator</t>
  </si>
  <si>
    <t>Windsor Park - 2021 - Exterior Furniture</t>
  </si>
  <si>
    <t>Windsor Park - 2021 - HVAC</t>
  </si>
  <si>
    <t>Windsor Park - 2021 - In-Suite Refresh</t>
  </si>
  <si>
    <t>Windsor Park - 2021 - In-Suite Renovations</t>
  </si>
  <si>
    <t>Windsor Park - 2021 - Interior Painting</t>
  </si>
  <si>
    <t>Windsor Park - 2021 - Respite/Model Suites</t>
  </si>
  <si>
    <t>Windsor Park - 2021 - Robo Coupe</t>
  </si>
  <si>
    <t>Windsor Park - 2021 - Sump Pump Replacement</t>
  </si>
  <si>
    <t>Windsor Park - 2021 - Toaster</t>
  </si>
  <si>
    <t>Windsor Park - 2021 - Vacuum</t>
  </si>
  <si>
    <t>Windsor Park - 2021 - Wayfinding</t>
  </si>
  <si>
    <t>Windsor Park - 2021 - Windows</t>
  </si>
  <si>
    <t>Windsor Park - 2022 - EIFS Repairs</t>
  </si>
  <si>
    <t>Windsor park - 2022 - Kitchen FF&amp;E (Rotary Toaster)</t>
  </si>
  <si>
    <t>Windsor park - 2022 - Kitchen FF&amp;E (Steamer w/ Stand)</t>
  </si>
  <si>
    <t>Windsor park - 2022 - Kitchen FF&amp;E (Stick Blender)</t>
  </si>
  <si>
    <t>Windsor Park - 2022 - Laundry  Equipment</t>
  </si>
  <si>
    <t>Windsor Park - 2022 - Nurse office seating</t>
  </si>
  <si>
    <t>Windsor Park - 2022 - Sun Room FF&amp;E</t>
  </si>
  <si>
    <t>Windsor Park - 2022 - Virtual Video</t>
  </si>
  <si>
    <t>Windsor Park_2021_Fridge</t>
  </si>
  <si>
    <t>Windsor Park_2021_Robot Coupe</t>
  </si>
  <si>
    <t>Workday Datacenter Move to Canada (Inactive)</t>
  </si>
  <si>
    <t>The Beechwood 2022 - Monument Sign Electrical Hook-up</t>
  </si>
  <si>
    <t>Fleetwood Villa-2022-Water Ingress (Foundation)</t>
  </si>
  <si>
    <t>The Waverey and Rosewood - 2022 - Fire System Repair</t>
  </si>
  <si>
    <t>Parkwood Manor - 2022 - Outdoor Furniture.</t>
  </si>
  <si>
    <t>Wes Oak Village - 2022 -  Walk-Behind Scrubber</t>
  </si>
  <si>
    <t>Sunwood-2022-HWT Storage Tank Replacement</t>
  </si>
  <si>
    <t>2022 - Spectrum West Wing Setup</t>
  </si>
  <si>
    <t>Sunwood-2022-Stick Blender</t>
  </si>
  <si>
    <t>2020 HCN PC Refresh</t>
  </si>
  <si>
    <t>2020 LTC Nurse Call</t>
  </si>
  <si>
    <t>2020 Server OS Upgrade - RET</t>
  </si>
  <si>
    <t>2020 Workday Project</t>
  </si>
  <si>
    <t>2022 - Brighton Branding and Website - Capital</t>
  </si>
  <si>
    <t>2022 - Brighton Branding and Website - Operating</t>
  </si>
  <si>
    <t>2022 - Brighton Business Setup - Operating</t>
  </si>
  <si>
    <t>2022 - Brighton Head Office Setup - Operating</t>
  </si>
  <si>
    <t>2022 - LTC CA - Workforce Management - Operating</t>
  </si>
  <si>
    <t>2022 - LTC JV - Workforce Management - Operating</t>
  </si>
  <si>
    <t>2022 - Office Lease Terminations - Operating</t>
  </si>
  <si>
    <t>2022 - RET CA - Workforce Management - Operating</t>
  </si>
  <si>
    <t>2022 - RET JV-HS - Workforce Management - Operating</t>
  </si>
  <si>
    <t>2022 - RET JV-WT - Workforce Management - Operating</t>
  </si>
  <si>
    <t>2022 - SO Conference - Operating</t>
  </si>
  <si>
    <t>2022 - Workday Training - Operating</t>
  </si>
  <si>
    <t>2022 IT Blossom Transition Operating</t>
  </si>
  <si>
    <t>2022 LTC Wi-Fi APs Operating</t>
  </si>
  <si>
    <t>2022 LTC-JV Wi-Fi APs Operating</t>
  </si>
  <si>
    <t>2022 RET Endpoint Device Intune Security Capital</t>
  </si>
  <si>
    <t>2022 RET-JV-HS Endpoint Device Intune Security Capital</t>
  </si>
  <si>
    <t>2022 RET-JV-WT Endpoint Device Intune Security Capital</t>
  </si>
  <si>
    <t>2022 RET-JV-WT Regal Endpoint Device Intune Security Capital</t>
  </si>
  <si>
    <t>2023 - Retirement Conference - 2023 Only - Operating</t>
  </si>
  <si>
    <t>2023 Awards of Excellence - 2023 Only - Operating</t>
  </si>
  <si>
    <t>2023 Awards of Excellence - Prepaid - Operating</t>
  </si>
  <si>
    <t>2023 Retirement Conference - Prepaid - Operating</t>
  </si>
  <si>
    <t>9502 Telco PBX upgrade</t>
  </si>
  <si>
    <t>Accenture analytics solution</t>
  </si>
  <si>
    <t>Ajax Land Development</t>
  </si>
  <si>
    <t>Alta Vista - HVAC DHW piping</t>
  </si>
  <si>
    <t>Alta Vista Piping Project</t>
  </si>
  <si>
    <t>Alta Vista Wi-FI</t>
  </si>
  <si>
    <t>Annex - 2022 - Cooking line upgrade</t>
  </si>
  <si>
    <t>Annex - 2022 - Microwave</t>
  </si>
  <si>
    <t>Appleby Accretive Project</t>
  </si>
  <si>
    <t>Appleby Bldg Development</t>
  </si>
  <si>
    <t>Appleby Corridor Fire Doors</t>
  </si>
  <si>
    <t>Appleby Development</t>
  </si>
  <si>
    <t>Appleby Place - 2022 - Fire/Sprinkler (Fire Panel)</t>
  </si>
  <si>
    <t>Appleby Place - Generator Upgr</t>
  </si>
  <si>
    <t>Appleby Place Elevator</t>
  </si>
  <si>
    <t>AppleBy Place Telephone</t>
  </si>
  <si>
    <t>Appleby Suites</t>
  </si>
  <si>
    <t>Arbour Heights Menustream</t>
  </si>
  <si>
    <t>Arbour Heights Site Integration</t>
  </si>
  <si>
    <t>Arbutus - 2020 - Elevator</t>
  </si>
  <si>
    <t>Arbutus - 2021 - Pressure Reducing Valves</t>
  </si>
  <si>
    <t>Arnprior Hotel Suite</t>
  </si>
  <si>
    <t>Arnprior Villa - FF&amp;E</t>
  </si>
  <si>
    <t>Arnprior Villa - Renovation</t>
  </si>
  <si>
    <t>Aruba Access Points</t>
  </si>
  <si>
    <t>Aspen Ridge - 2022 - Water Ingress (Dining Room)</t>
  </si>
  <si>
    <t>Aspen Ridge - Building envelop</t>
  </si>
  <si>
    <t>Aspen Ridge Mag locks</t>
  </si>
  <si>
    <t>Aspen Ridge magnetic lock</t>
  </si>
  <si>
    <t>Aspen Ridge Roof</t>
  </si>
  <si>
    <t>Axium - 2022 - Tubs (Reclassified)</t>
  </si>
  <si>
    <t>Axium Falls Prev Lighting</t>
  </si>
  <si>
    <t>Axium Nurse Call System</t>
  </si>
  <si>
    <t>Axium Phone System</t>
  </si>
  <si>
    <t>AXR 2505 Wi-fi Refresh</t>
  </si>
  <si>
    <t>AXR BC Cleaning Equipment</t>
  </si>
  <si>
    <t>AXR BC Laptop</t>
  </si>
  <si>
    <t>AXR BC Ops PCC Skin &amp; Wound Application</t>
  </si>
  <si>
    <t>AXR BC PC Refresh</t>
  </si>
  <si>
    <t>AXR BC Remote Management</t>
  </si>
  <si>
    <t>AXR Cleaning Equipment</t>
  </si>
  <si>
    <t>AXR CO Detectors</t>
  </si>
  <si>
    <t>AXR Compass Staff Laptop</t>
  </si>
  <si>
    <t>AXR Facilities Maintenance Pro</t>
  </si>
  <si>
    <t>AXR Facilitiies Maintenance Pro</t>
  </si>
  <si>
    <t>AXR Generator Condition Report</t>
  </si>
  <si>
    <t>AXR JV Elmwood Redevelopment - IT-DNU</t>
  </si>
  <si>
    <t>AXR JV Elmwood Redevelopment (Inactive)</t>
  </si>
  <si>
    <t>AXR Laptop</t>
  </si>
  <si>
    <t>AXR LTC Resident Safety System</t>
  </si>
  <si>
    <t>AXR Mag Lock Upgrades</t>
  </si>
  <si>
    <t>AXR MB Site Switches Refresh</t>
  </si>
  <si>
    <t>AXR Menustream</t>
  </si>
  <si>
    <t>AXR OpCo PC Refresh</t>
  </si>
  <si>
    <t>AXR Ops PCC Skin &amp; Wound Application</t>
  </si>
  <si>
    <t>AXR Overflow ESO</t>
  </si>
  <si>
    <t>AXR PC Refersh</t>
  </si>
  <si>
    <t>AXR Site Switches Refresh</t>
  </si>
  <si>
    <t>AXR UPS Switches</t>
  </si>
  <si>
    <t>AXR Wharncliffe Development</t>
  </si>
  <si>
    <t>AXR Wi-Fi Refresh</t>
  </si>
  <si>
    <t>Azure 365 License</t>
  </si>
  <si>
    <t>Baker C Wing Roof</t>
  </si>
  <si>
    <t>Baker Cooling Tower replacemnt</t>
  </si>
  <si>
    <t>BAKER Facilities Maintenance P</t>
  </si>
  <si>
    <t>Baker Falls Prevention Lightin</t>
  </si>
  <si>
    <t>Baker Menustream</t>
  </si>
  <si>
    <t>Baker Redevelopment</t>
  </si>
  <si>
    <t>Barrhaven - Basement upgrades</t>
  </si>
  <si>
    <t>Barrhaven - Fire Safety Upgrad</t>
  </si>
  <si>
    <t>Barrhaven Fire Door</t>
  </si>
  <si>
    <t>Barrhaven Telephone</t>
  </si>
  <si>
    <t>Barrie Development</t>
  </si>
  <si>
    <t>Bay Ridges - 2022 - Ice Machine Repairs</t>
  </si>
  <si>
    <t>Bay Ridges Exterior Wall Cladding</t>
  </si>
  <si>
    <t>Bay Ridges Lighting Upgrades</t>
  </si>
  <si>
    <t>Bayview &amp; Eglinton Land Assembly</t>
  </si>
  <si>
    <t>Bayview &amp; Major Mackenzie (Smart JV)</t>
  </si>
  <si>
    <t>Baywood Serveries</t>
  </si>
  <si>
    <t>Beacon Hill ESO Lighting</t>
  </si>
  <si>
    <t>Beacon Hill Lodge - 2022 - RTU/MUA Replacement</t>
  </si>
  <si>
    <t>Beechwood Elevator Mods</t>
  </si>
  <si>
    <t>Beechwood Place Golden Reno</t>
  </si>
  <si>
    <t>Bentley Moose Jaw Balcony</t>
  </si>
  <si>
    <t>Bentley Saskatoon Boiler</t>
  </si>
  <si>
    <t>Bentley Saskatoon Switches</t>
  </si>
  <si>
    <t>Berwick - Parksville, BC - 2022 - RET</t>
  </si>
  <si>
    <t>Birkdale Daycare</t>
  </si>
  <si>
    <t>Birkdale Place Common Area LED</t>
  </si>
  <si>
    <t>Birkdale Roof</t>
  </si>
  <si>
    <t>Birkdale Wi-FI</t>
  </si>
  <si>
    <t>Blenheim Attic Insulation</t>
  </si>
  <si>
    <t>Blenheim Roof</t>
  </si>
  <si>
    <t>Boiler Remote Access</t>
  </si>
  <si>
    <t>BookJane</t>
  </si>
  <si>
    <t>Bow Crest – MUA Kitchen Retrofit</t>
  </si>
  <si>
    <t>Bow Crest Elevator Modernization</t>
  </si>
  <si>
    <t>Bradgate Arms Interior FF&amp;E</t>
  </si>
  <si>
    <t>Bradgate Arms Interior Reno</t>
  </si>
  <si>
    <t>Bradgate Arms Interior Reno FF</t>
  </si>
  <si>
    <t>Bradgate Arms Roof</t>
  </si>
  <si>
    <t>Bradgate Arms Skynet Solution</t>
  </si>
  <si>
    <t>Bradgate Arms Suite Reno</t>
  </si>
  <si>
    <t>Bradgate Expansion (land hold)</t>
  </si>
  <si>
    <t>Bradgate Interior Reno</t>
  </si>
  <si>
    <t>Bradgate-2022-Point of Sale hardware</t>
  </si>
  <si>
    <t>Brandywine NJ (PRI HWL)</t>
  </si>
  <si>
    <t>Briarfield Gardens - 2022 - Electrical Upgrade (steamer)</t>
  </si>
  <si>
    <t>Briarfield Gardens - Accretive</t>
  </si>
  <si>
    <t>Briarfield Gardens Door Phone</t>
  </si>
  <si>
    <t>Briarfield Gardens Nurse Call</t>
  </si>
  <si>
    <t>Briarfield Gardens Phone Syste</t>
  </si>
  <si>
    <t>Briarfield Gardens Telephone System</t>
  </si>
  <si>
    <t>Bridlewood Elevator</t>
  </si>
  <si>
    <t>Bridlewood kitchen floor repai</t>
  </si>
  <si>
    <t>Brierwood 6th Flr Balcony Repa</t>
  </si>
  <si>
    <t>Brierwood Court Emergency Lighting</t>
  </si>
  <si>
    <t>Brookside LED Lighting</t>
  </si>
  <si>
    <t>Burloak Balcony</t>
  </si>
  <si>
    <t>Burloak HVAC</t>
  </si>
  <si>
    <t>Burloak HVAC Replacement - DNU</t>
  </si>
  <si>
    <t>Burloak Roof</t>
  </si>
  <si>
    <t>Burloak Rooftop Patio</t>
  </si>
  <si>
    <t>Burloak Sprinkler/Fire Panel</t>
  </si>
  <si>
    <t>Campaigns &amp; Correspondence</t>
  </si>
  <si>
    <t>Capilano - 2021 - Concrete side walk &amp; ramp</t>
  </si>
  <si>
    <t>Capilano - 2021 - Washroom</t>
  </si>
  <si>
    <t>Capilano Care Centre - Basemen</t>
  </si>
  <si>
    <t>Capilano CC - Sale Preparation</t>
  </si>
  <si>
    <t>Capilano Elevator #2 Upgrades</t>
  </si>
  <si>
    <t>Capilano Fire &amp; Life Safety</t>
  </si>
  <si>
    <t>Carleton Place Building Development</t>
  </si>
  <si>
    <t>Carleton Place Development DNU</t>
  </si>
  <si>
    <t>Carlingview Phone System</t>
  </si>
  <si>
    <t>CASL Marketing Email Program</t>
  </si>
  <si>
    <t>CCTV - LTC</t>
  </si>
  <si>
    <t>CEA Sharepoint Enhancements</t>
  </si>
  <si>
    <t>Cedarcroft Place - Staff Appli</t>
  </si>
  <si>
    <t>Cedarcroft Place - Staff Room</t>
  </si>
  <si>
    <t>Cedarcroft Place Wi-fi</t>
  </si>
  <si>
    <t>Cedardroft Generator</t>
  </si>
  <si>
    <t>Centennial Park - 2022 - Door Glazing</t>
  </si>
  <si>
    <t>Centennial Park - 2022 - Exterior  Walls (Brickwork)</t>
  </si>
  <si>
    <t>Centennial Park Place Switches</t>
  </si>
  <si>
    <t>Centennial Place - 2022 - Hot Water Tank (O/S 2021 INV)</t>
  </si>
  <si>
    <t>Charleswood - HVAC Chiller Upgrade</t>
  </si>
  <si>
    <t>Charleswood - Roof</t>
  </si>
  <si>
    <t>Charleswood Window Upgrade</t>
  </si>
  <si>
    <t>Charlotte Villa -  StairwellsF</t>
  </si>
  <si>
    <t>Charlotte Villa Common and Ext</t>
  </si>
  <si>
    <t>Chateau Renoir Exterior Envelo</t>
  </si>
  <si>
    <t>Chateau Renoir Fire Safety Upg</t>
  </si>
  <si>
    <t>Chateau Renoir Skynet System</t>
  </si>
  <si>
    <t>Chateau Renoir Wi-fi</t>
  </si>
  <si>
    <t>Chatham - 2022 - HVAC (PTACs)</t>
  </si>
  <si>
    <t>Chatham Retirement - Sprinkler</t>
  </si>
  <si>
    <t>Churchill - 2022 - Stick blender</t>
  </si>
  <si>
    <t>Churchill Place - Building Con</t>
  </si>
  <si>
    <t>Churchill Place Elevator</t>
  </si>
  <si>
    <t>Claremont Wi-Fi</t>
  </si>
  <si>
    <t>Clorox cleaning machines - WT</t>
  </si>
  <si>
    <t>CO Detectors - WT</t>
  </si>
  <si>
    <t>Colonel By - 2022 - 2nd Flr Replace steam table element</t>
  </si>
  <si>
    <t>Colonel By Memory Care Washroom</t>
  </si>
  <si>
    <t>Colonel By Pilot Recreation Pl</t>
  </si>
  <si>
    <t>Colonel By Roof</t>
  </si>
  <si>
    <t>Colonel By Wi-fi</t>
  </si>
  <si>
    <t>Columbia Forest HVAC Upgrade</t>
  </si>
  <si>
    <t>Computer Configuration</t>
  </si>
  <si>
    <t>Constitution Place Fire Safety</t>
  </si>
  <si>
    <t>COR Bulk Laptop</t>
  </si>
  <si>
    <t>COR Remote Management</t>
  </si>
  <si>
    <t>Cornwall LTC Development</t>
  </si>
  <si>
    <t>COVID-19 BCT Dashboard</t>
  </si>
  <si>
    <t>COVID-19 Emergency Agency</t>
  </si>
  <si>
    <t>COVID-19 Test Tracking - Phase I</t>
  </si>
  <si>
    <t>Crofton Commom Area FF&amp;E</t>
  </si>
  <si>
    <t>Crofton Commom Area Upgrades</t>
  </si>
  <si>
    <t>Crofton Manor Development</t>
  </si>
  <si>
    <t>Crofton Manor Flooring</t>
  </si>
  <si>
    <t>Data Security Enhancements</t>
  </si>
  <si>
    <t>Dementia Training Project Kit</t>
  </si>
  <si>
    <t>Dining Ordering &amp; Payment Syst</t>
  </si>
  <si>
    <t>Don Mills Elevator</t>
  </si>
  <si>
    <t>Don Mills Parking Lot</t>
  </si>
  <si>
    <t>Donway Chiller</t>
  </si>
  <si>
    <t>Donway Nurse Call</t>
  </si>
  <si>
    <t>Donway Place - 2022 - Kitchen FF&amp;E (Mobile Cabinet)</t>
  </si>
  <si>
    <t>Donway Place Flow mgmnt Dev</t>
  </si>
  <si>
    <t>Donway Place Skynet System</t>
  </si>
  <si>
    <t>Donway Wi-fi</t>
  </si>
  <si>
    <t>Door Security - LTC</t>
  </si>
  <si>
    <t>Door Security - LTC JV</t>
  </si>
  <si>
    <t>Door Security Project</t>
  </si>
  <si>
    <t>Dorchester Common Area LED</t>
  </si>
  <si>
    <t>Dorchester Dining Rm FF&amp;E</t>
  </si>
  <si>
    <t>Dorchester Patio Slab</t>
  </si>
  <si>
    <t>Dorchester Wi-fi</t>
  </si>
  <si>
    <t>Dorchester Windows, Decks &amp; St</t>
  </si>
  <si>
    <t>Dover Cliffs Faucet Replacement</t>
  </si>
  <si>
    <t>Dover Cliffs Telephone Replacement</t>
  </si>
  <si>
    <t>Dynacare Software</t>
  </si>
  <si>
    <t>e-card</t>
  </si>
  <si>
    <t>Eavestrough &amp; soffit replaceme</t>
  </si>
  <si>
    <t>Edgemont FAP, Devices, Doors</t>
  </si>
  <si>
    <t>Edgemont Parking</t>
  </si>
  <si>
    <t>Edinburgh Exterior</t>
  </si>
  <si>
    <t>Edmonton Land Development</t>
  </si>
  <si>
    <t>Edmonton Land Development - Ops</t>
  </si>
  <si>
    <t>Elevator Dialer</t>
  </si>
  <si>
    <t>Elginwood - 2022 - ULC Fire Monitoring Panel</t>
  </si>
  <si>
    <t>Elginwood - Exterior Wall</t>
  </si>
  <si>
    <t>Elginwood Lighting ESO</t>
  </si>
  <si>
    <t>Elginwood Parking</t>
  </si>
  <si>
    <t>Elginwood Plumbing</t>
  </si>
  <si>
    <t>Elmwood Place Telephone</t>
  </si>
  <si>
    <t>ERP System</t>
  </si>
  <si>
    <t>Evergreen Wi-FI</t>
  </si>
  <si>
    <t>Exterior envelope</t>
  </si>
  <si>
    <t>Falls Prevention Lighting Proj</t>
  </si>
  <si>
    <t>Fenelon Court ESO Lighting</t>
  </si>
  <si>
    <t>Fire &amp; Life Safety Upgrades</t>
  </si>
  <si>
    <t>FIS Integrity Treasury System</t>
  </si>
  <si>
    <t>Fleetwood Villa - 2022 - Hydronic Additive Endotherm</t>
  </si>
  <si>
    <t>Fleetwood Villa Common Area LED</t>
  </si>
  <si>
    <t>Fleetwood Villa telephone syst</t>
  </si>
  <si>
    <t>Fleetwood Wi-Fi</t>
  </si>
  <si>
    <t>Forest Height Elevator Modern</t>
  </si>
  <si>
    <t>Forest Heights Kitchen Renovat</t>
  </si>
  <si>
    <t>Forest Heights Phone System</t>
  </si>
  <si>
    <t>Forest Hill Pavement &amp; Balcony</t>
  </si>
  <si>
    <t>ForestForest Hill Place Wi-Fi</t>
  </si>
  <si>
    <t>Fosterbrooke - 2022 - Parking Paving (O/S INV)</t>
  </si>
  <si>
    <t>Garden City Kitchen Hood</t>
  </si>
  <si>
    <t>Garden City Manor Nurse Call</t>
  </si>
  <si>
    <t>Garden City Manor Parking Lot</t>
  </si>
  <si>
    <t>Garden City Nurse Call System</t>
  </si>
  <si>
    <t>Generator condition reports</t>
  </si>
  <si>
    <t>Glenwarren - 2021 - Abatement in Resident,  Mechanical &amp; Hairdresser Room</t>
  </si>
  <si>
    <t>Glenwarren - 2021 - Handicapped Door</t>
  </si>
  <si>
    <t>Glenwarren - 2021 - Header above Front Entrance</t>
  </si>
  <si>
    <t>Glenwarren - 2021 - Vermiculite Abatement</t>
  </si>
  <si>
    <t>Glenwarren Bathroom</t>
  </si>
  <si>
    <t>Glenwarren Suite Washrooms</t>
  </si>
  <si>
    <t>Glynnwood - 2021 - Grease Trap</t>
  </si>
  <si>
    <t>Glynnwood Fire Exit</t>
  </si>
  <si>
    <t>Glynnwood Generator</t>
  </si>
  <si>
    <t>Glynnwood Vacant Land</t>
  </si>
  <si>
    <t>Grand Wood Exterior Repair</t>
  </si>
  <si>
    <t>Grand Wood Exterior Scaffold</t>
  </si>
  <si>
    <t>Grand Wood Park Elevator</t>
  </si>
  <si>
    <t>Granite Landing - 2022 - HVAC AC Coil</t>
  </si>
  <si>
    <t>Granite Landing Building Envelope</t>
  </si>
  <si>
    <t>Granite Landing POS</t>
  </si>
  <si>
    <t>Granite Landing Windows</t>
  </si>
  <si>
    <t>Granite LandingAccretive Prj</t>
  </si>
  <si>
    <t>Granite LED Lighting</t>
  </si>
  <si>
    <t>Greenway - FFE</t>
  </si>
  <si>
    <t>Greenway - Renovation</t>
  </si>
  <si>
    <t>Greenway Telephone</t>
  </si>
  <si>
    <t>Grimsby Development</t>
  </si>
  <si>
    <t>Grimsby Land Development</t>
  </si>
  <si>
    <t>Hand Hygiene Project - LTC</t>
  </si>
  <si>
    <t>Hand Hygiene project - LTC JV</t>
  </si>
  <si>
    <t>Hanover Land Development</t>
  </si>
  <si>
    <t>Harrison Street - 2022 - Capital Budget Roll Up</t>
  </si>
  <si>
    <t>HCN eMar</t>
  </si>
  <si>
    <t>HCN Sites Access Point refresh</t>
  </si>
  <si>
    <t>HealthConnex Regal</t>
  </si>
  <si>
    <t>HealthConnex RET CA</t>
  </si>
  <si>
    <t>HealthConnex RET-JV</t>
  </si>
  <si>
    <t>Heartwood Telephone Replacement</t>
  </si>
  <si>
    <t>Heritage Lodge PCH - Piping</t>
  </si>
  <si>
    <t>Heritage Lodge Telephone Replacement</t>
  </si>
  <si>
    <t>Hillside Manor - 2021 - Common Area Flooring</t>
  </si>
  <si>
    <t>Hollyburn Bistro</t>
  </si>
  <si>
    <t>Hollyburn House Public Spaces Reno</t>
  </si>
  <si>
    <t>Hollyburn House Re-roofing Prj</t>
  </si>
  <si>
    <t>Hollyburn House Wi-Fi</t>
  </si>
  <si>
    <t>Hollyburn Kitchen Grease Interceptor</t>
  </si>
  <si>
    <t>Holyrood Bathing Room Reno</t>
  </si>
  <si>
    <t>HR Emergency Recruiting Tools</t>
  </si>
  <si>
    <t>Humber Valley -2022- Replacements of  2 window panes</t>
  </si>
  <si>
    <t>Huntclub Manor - 2022 - Purchase Resident washers</t>
  </si>
  <si>
    <t>Iler Lodge Lighting ESO</t>
  </si>
  <si>
    <t>Iles Des Soeurs -</t>
  </si>
  <si>
    <t>Inglewood - 2021 - Walkways</t>
  </si>
  <si>
    <t>Internet Connectivity new site</t>
  </si>
  <si>
    <t>Ipads Hot Swap Program</t>
  </si>
  <si>
    <t>James Bay Ph 3 Window Replacement</t>
  </si>
  <si>
    <t>Java Music Renoir</t>
  </si>
  <si>
    <t>JDE Server Upgrade</t>
  </si>
  <si>
    <t>Kennedy Building Condition Report</t>
  </si>
  <si>
    <t>Kennedy Lodge - 2022 -  DHW boiler pump Replacement</t>
  </si>
  <si>
    <t>Kennedy Lodge - 2022 - Replace spa tub ground floor</t>
  </si>
  <si>
    <t>Kensington Oakville Chiller</t>
  </si>
  <si>
    <t>Kensington Oakville eMar</t>
  </si>
  <si>
    <t>Kensington Oakville Fire Panel</t>
  </si>
  <si>
    <t>Kensington Vic Common LED</t>
  </si>
  <si>
    <t>Kildonan Menustream</t>
  </si>
  <si>
    <t>Kildonan Roof</t>
  </si>
  <si>
    <t>Kildonan Skynet Solution</t>
  </si>
  <si>
    <t>Kilean Lodge Fire Safety Upgr</t>
  </si>
  <si>
    <t>Kilean Lodge Parking Lot</t>
  </si>
  <si>
    <t>King Gardens Basement</t>
  </si>
  <si>
    <t>King Gardens Chiller</t>
  </si>
  <si>
    <t>King Gardens Memory Care Reno</t>
  </si>
  <si>
    <t>King Gardens Wi-fi</t>
  </si>
  <si>
    <t>Kingsway Fire Safety Upgrade</t>
  </si>
  <si>
    <t>Kingsway Wi-Fi</t>
  </si>
  <si>
    <t>Kitchen Fire Suppress Reloc</t>
  </si>
  <si>
    <t>Kronos V8 - LTC JV Ops</t>
  </si>
  <si>
    <t>Kronos v8 Upgarde – LTC</t>
  </si>
  <si>
    <t>Kronos v8 Upgarde – RET</t>
  </si>
  <si>
    <t>Kronos v8 Upgarde – RET JV</t>
  </si>
  <si>
    <t>Kronos V8 Upgrade</t>
  </si>
  <si>
    <t>Landscaping</t>
  </si>
  <si>
    <t>LE1002 Carts Retrofit</t>
  </si>
  <si>
    <t>LE1002 Rubbermaid Retro Fit Cart</t>
  </si>
  <si>
    <t>LE1011 Ontario IPAC Minor Capital Funding</t>
  </si>
  <si>
    <t>LE1011 Residence Photo</t>
  </si>
  <si>
    <t>LE1011Faucet/Soap Dispenser Project</t>
  </si>
  <si>
    <t>LE1016 Residence Photo</t>
  </si>
  <si>
    <t>LE1043 Rubbermaid Retro Fit Cart</t>
  </si>
  <si>
    <t>LE2501 Minor capital funding</t>
  </si>
  <si>
    <t>LE2503 Carts Retrofit</t>
  </si>
  <si>
    <t>LE2503 Rubbermaid Retro Fit Cart</t>
  </si>
  <si>
    <t>LE2505 Carts Retrofit</t>
  </si>
  <si>
    <t>LE3099 Residence Photo</t>
  </si>
  <si>
    <t>LE3196 Residence Photo</t>
  </si>
  <si>
    <t>Leaside Air Condensing Upgrade</t>
  </si>
  <si>
    <t>Leaside Elevator</t>
  </si>
  <si>
    <t>Leaside Nurse Call</t>
  </si>
  <si>
    <t>Leaside Switches</t>
  </si>
  <si>
    <t>Leaside Wi-fi</t>
  </si>
  <si>
    <t>LiveWell</t>
  </si>
  <si>
    <t>Longfield Manor ESO Lighting</t>
  </si>
  <si>
    <t>Longfields -2022 - 2nd Floor patio deck membrane replacement</t>
  </si>
  <si>
    <t>Longfields Manor - 2022 - Freezer Repairs to Timer and Defrost Termination Switch</t>
  </si>
  <si>
    <t>Longfields Manor Roof</t>
  </si>
  <si>
    <t>LTC &amp; RET Network Switch</t>
  </si>
  <si>
    <t>LTC 100% Owned - 2022 - WHRA Funding</t>
  </si>
  <si>
    <t>LTC AXR Laptop &amp; Desktop Refresh</t>
  </si>
  <si>
    <t>LTC Building Condition Report</t>
  </si>
  <si>
    <t>LTC Business Telephone System</t>
  </si>
  <si>
    <t>LTC Cleaning Equipment</t>
  </si>
  <si>
    <t>LTC Compass Staff Laptop</t>
  </si>
  <si>
    <t>LTC Emar Project</t>
  </si>
  <si>
    <t>LTC Facilities Maintenance Pro</t>
  </si>
  <si>
    <t>LTC Falls Prev Lighting</t>
  </si>
  <si>
    <t>LTC HVAC Engineering</t>
  </si>
  <si>
    <t>LTC iLAb</t>
  </si>
  <si>
    <t>LTC JV Telephone</t>
  </si>
  <si>
    <t>LTC Laptop &amp; Desktop Refresh</t>
  </si>
  <si>
    <t>LTC Laptops</t>
  </si>
  <si>
    <t>LTC Overflow ESO</t>
  </si>
  <si>
    <t>LTC PC Refersh</t>
  </si>
  <si>
    <t>LTC PC Refresh</t>
  </si>
  <si>
    <t>LTC Project Ruby</t>
  </si>
  <si>
    <t>LTC Resident Safety System</t>
  </si>
  <si>
    <t>LTC Site Switches Refresh</t>
  </si>
  <si>
    <t>LTC Sites Access Points Refres</t>
  </si>
  <si>
    <t>LTC Telephone System</t>
  </si>
  <si>
    <t>LTC Wi-fi</t>
  </si>
  <si>
    <t>Lundy Manor - Elevator</t>
  </si>
  <si>
    <t>Lynwod Park Roof</t>
  </si>
  <si>
    <t>Lynwood Fire Doors</t>
  </si>
  <si>
    <t>Lynwood Park - 2022 - Gas Fireplaces</t>
  </si>
  <si>
    <t>Lynwood Park - Vacant Suite re</t>
  </si>
  <si>
    <t>Lynwood Park Common Area LED</t>
  </si>
  <si>
    <t>Lynwood Park Envelope</t>
  </si>
  <si>
    <t>Lynwood Park Exterior Wall</t>
  </si>
  <si>
    <t>Lynwood Park Main floor Toilet</t>
  </si>
  <si>
    <t>Lynwood Park Roof</t>
  </si>
  <si>
    <t>Lynwood Public Washroom</t>
  </si>
  <si>
    <t>Lynwood Wi-FI</t>
  </si>
  <si>
    <t>M&amp;A and Dispositions</t>
  </si>
  <si>
    <t>Main Street Phone System</t>
  </si>
  <si>
    <t>Main Street Roof</t>
  </si>
  <si>
    <t>Maint Mgmnt Solution</t>
  </si>
  <si>
    <t>Maplecrest Development</t>
  </si>
  <si>
    <t>Maplecrest Dry System Upgrade</t>
  </si>
  <si>
    <t>Maplecrest Village - 2022 - Air Handler (Heating)</t>
  </si>
  <si>
    <t>Maples - 2022 - Nursing Desks</t>
  </si>
  <si>
    <t>Maples East &amp; West Roof</t>
  </si>
  <si>
    <t>Maples PCC Elevator</t>
  </si>
  <si>
    <t>Maples PCH - Elevator Upgrades</t>
  </si>
  <si>
    <t>Maples PCH - Generator</t>
  </si>
  <si>
    <t>MAR Facilities Maintenance Pro</t>
  </si>
  <si>
    <t>MAR Falls Lighting</t>
  </si>
  <si>
    <t>MAR Java Program Kit</t>
  </si>
  <si>
    <t>MAR Maglock Replacement Projec</t>
  </si>
  <si>
    <t>MAR Overflow ESO</t>
  </si>
  <si>
    <t>MAR PC Refresh</t>
  </si>
  <si>
    <t>MAR Site Switches Refresh</t>
  </si>
  <si>
    <t>MAR UPS Switches</t>
  </si>
  <si>
    <t>Marian Chateau Roof</t>
  </si>
  <si>
    <t>Marian Chateau Wi-fi</t>
  </si>
  <si>
    <t>Marigold Arjo Tubs</t>
  </si>
  <si>
    <t>Markham Development (Smart JV)</t>
  </si>
  <si>
    <t>McConachie Gardens Dish Washing Room</t>
  </si>
  <si>
    <t>McConachie Landscaping</t>
  </si>
  <si>
    <t>McGarrell Place Fire System</t>
  </si>
  <si>
    <t>McGarrell Place Lighting ESO</t>
  </si>
  <si>
    <t>McKenzie Towne - 2022 - In-Suite Renovations RECLASSIFIED (Inactive)</t>
  </si>
  <si>
    <t>McKenzie Towne Building Envelope</t>
  </si>
  <si>
    <t>McKenzie Towne Fire Safety Upgrade</t>
  </si>
  <si>
    <t>Mckenzie Towne RET Wi-Fi</t>
  </si>
  <si>
    <t>McKenzie Towne Retirement Public Spaces Reno</t>
  </si>
  <si>
    <t>McKenzie Towne Roof Upgrade</t>
  </si>
  <si>
    <t>McKenzie Towne Telephone</t>
  </si>
  <si>
    <t>Menustream AXR BE</t>
  </si>
  <si>
    <t>Menustream Ontario West</t>
  </si>
  <si>
    <t>MenuStream Pilot</t>
  </si>
  <si>
    <t>Miller Crossing  Phone System</t>
  </si>
  <si>
    <t>Miller Crossing - Common Area</t>
  </si>
  <si>
    <t>Miller Crossing Exterior</t>
  </si>
  <si>
    <t>Miller Crossing Phone System</t>
  </si>
  <si>
    <t>Mobile Briefcase App</t>
  </si>
  <si>
    <t>Montfort - 2022 - Bathroom Flooring Replacement (Resident Suites)</t>
  </si>
  <si>
    <t>Montfort - 2022 - Fan Coil Replacement</t>
  </si>
  <si>
    <t>Montfort - 2022 - Furnaces x 3</t>
  </si>
  <si>
    <t>Montfort - 2022 - Parking Lot</t>
  </si>
  <si>
    <t>MS Teams Deployment</t>
  </si>
  <si>
    <t>Network Switch Refresh - Appleby Place</t>
  </si>
  <si>
    <t>Network Switch Refresh - Bentley Swift Current</t>
  </si>
  <si>
    <t>Network Switch Refresh - Birkdale</t>
  </si>
  <si>
    <t>Network Switch Refresh - Churchill Place</t>
  </si>
  <si>
    <t>Network Switch Refresh - Crofton Manor</t>
  </si>
  <si>
    <t>Network Switch Refresh - Fleetwood</t>
  </si>
  <si>
    <t>Network Switch Refresh - Heartland</t>
  </si>
  <si>
    <t>Network Switch Refresh - Hollyburn</t>
  </si>
  <si>
    <t>Network Switch Refresh - Hollyburn House DNU</t>
  </si>
  <si>
    <t>Network Switch Refresh - Humber Valley</t>
  </si>
  <si>
    <t>Network Switch Refresh - Kensington</t>
  </si>
  <si>
    <t>Network Switch Refresh - River Ridge</t>
  </si>
  <si>
    <t>Network Switch Refresh - Trafalgar</t>
  </si>
  <si>
    <t>Network Switch Refresh - Waverley</t>
  </si>
  <si>
    <t>Network Switch Refresh - Whitecliff</t>
  </si>
  <si>
    <t>New Site IT Setup</t>
  </si>
  <si>
    <t>Northridge - 2022 - Blixer 4</t>
  </si>
  <si>
    <t>Northridge DHW Pipe Replacement</t>
  </si>
  <si>
    <t>Northridge ESO Lighting</t>
  </si>
  <si>
    <t>Northridge Parking Lot</t>
  </si>
  <si>
    <t>Northridge Roof</t>
  </si>
  <si>
    <t>Nurse Call - Regal</t>
  </si>
  <si>
    <t>Nurse Call - RET</t>
  </si>
  <si>
    <t>Nurse Call - RET JV</t>
  </si>
  <si>
    <t>Nurse Call - River Ridge</t>
  </si>
  <si>
    <t>Nurse Call System - AXR</t>
  </si>
  <si>
    <t>Oakville Hopedale RET Res (Smart JV)</t>
  </si>
  <si>
    <t>Oakville Land Development (Smart JV)</t>
  </si>
  <si>
    <t>OnX Server Upgrades</t>
  </si>
  <si>
    <t>Our Parent Home IT Equipment/Gears</t>
  </si>
  <si>
    <t>Parksville New Build</t>
  </si>
  <si>
    <t>Parksville New Build - DO NOT USE</t>
  </si>
  <si>
    <t>Parkview Fire Deficiencies</t>
  </si>
  <si>
    <t>Parkview Place Care Centre - E</t>
  </si>
  <si>
    <t>Parkview Place Care Centre - R</t>
  </si>
  <si>
    <t>Parkview Place Care Centre Bas</t>
  </si>
  <si>
    <t>Parkview Place Fire &amp; Safety</t>
  </si>
  <si>
    <t>Parkwood Court Renovation</t>
  </si>
  <si>
    <t>Parkwood Court Wi-FI</t>
  </si>
  <si>
    <t>Parkwood Manor - Roofing</t>
  </si>
  <si>
    <t>Parkwood Manor Fire Shutter</t>
  </si>
  <si>
    <t>Parkwood Manor Wi-fi</t>
  </si>
  <si>
    <t>Parkwood Place Wi-fi</t>
  </si>
  <si>
    <t>PC Refresh - AXR BC Ops</t>
  </si>
  <si>
    <t>PC Refresh - AXR Ops</t>
  </si>
  <si>
    <t>PC Refresh - Corporate</t>
  </si>
  <si>
    <t>PC Refresh - LTC</t>
  </si>
  <si>
    <t>PC Refresh - WT</t>
  </si>
  <si>
    <t>PCC Enhanced Billing - LTC</t>
  </si>
  <si>
    <t>PCC Enhanced Billing - LTC JV</t>
  </si>
  <si>
    <t>PCC for Manitoba</t>
  </si>
  <si>
    <t>PCC Manitoba</t>
  </si>
  <si>
    <t>PCC Skin &amp; Wound Application</t>
  </si>
  <si>
    <t>Plymouth Amenity Spaces (Inactive)</t>
  </si>
  <si>
    <t>Plymouth Fire Sprinkler Piping</t>
  </si>
  <si>
    <t>Port Dover Development</t>
  </si>
  <si>
    <t>Portobello - 2022 - Glazing</t>
  </si>
  <si>
    <t>Portobello - 2022- Main Entrance doors</t>
  </si>
  <si>
    <t>Portobello Telephone</t>
  </si>
  <si>
    <t>Portobello Wi-FI</t>
  </si>
  <si>
    <t>Portsmouth - Roof</t>
  </si>
  <si>
    <t>Portsmouth Roof</t>
  </si>
  <si>
    <t>Portsmouth Tree Replacement</t>
  </si>
  <si>
    <t>Portsmouth Wi-FI</t>
  </si>
  <si>
    <t>Poseidon Care Centre - Exterio</t>
  </si>
  <si>
    <t>Prince of Wales - Windows</t>
  </si>
  <si>
    <t>Prince of Wales Amenities</t>
  </si>
  <si>
    <t>Prince of Wales Wi-FI</t>
  </si>
  <si>
    <t>Project Workforce Management</t>
  </si>
  <si>
    <t>Qualtrics</t>
  </si>
  <si>
    <t>Quotation Proposal</t>
  </si>
  <si>
    <t>Rayoak - 2022 - Garbage Area Repairs</t>
  </si>
  <si>
    <t>Reachview Phone System</t>
  </si>
  <si>
    <t>Reachview Village - 2022 - ICE/Enmar MUA</t>
  </si>
  <si>
    <t>Refresh &amp; Growth - Wi-fi - Briarfield Gardens</t>
  </si>
  <si>
    <t>Regal Building Condition Report</t>
  </si>
  <si>
    <t>Regal Facilities Maintenance P</t>
  </si>
  <si>
    <t>REGAL Facilities Maintenance P</t>
  </si>
  <si>
    <t>Regal Falls Lighting</t>
  </si>
  <si>
    <t>Regal Generator Condition Report</t>
  </si>
  <si>
    <t>REGAL Java Program Kit</t>
  </si>
  <si>
    <t>Regal Laptops</t>
  </si>
  <si>
    <t>Regal Maglock Replacement Proj</t>
  </si>
  <si>
    <t>REGAL Overflow ESO</t>
  </si>
  <si>
    <t>REGAL PC Refresh</t>
  </si>
  <si>
    <t>Regal Remote Management</t>
  </si>
  <si>
    <t>Regal Site Switches Refresh</t>
  </si>
  <si>
    <t>Regina New Build</t>
  </si>
  <si>
    <t>Remote Management</t>
  </si>
  <si>
    <t>Renaissance - Fan Coil Project</t>
  </si>
  <si>
    <t>Renaissance Chiller</t>
  </si>
  <si>
    <t>Renaissance Fire Safety Upgrad</t>
  </si>
  <si>
    <t>Renaissance Mechanical System</t>
  </si>
  <si>
    <t>Renaissance MUA Heating Coils</t>
  </si>
  <si>
    <t>Renaissance Nurse Call</t>
  </si>
  <si>
    <t>Renaissance Phone System</t>
  </si>
  <si>
    <t>Renoir Entrance</t>
  </si>
  <si>
    <t>Renoir LED Lighting</t>
  </si>
  <si>
    <t>Renoir Maglock Replacement Pro</t>
  </si>
  <si>
    <t>Renoir Telephone</t>
  </si>
  <si>
    <t>Reporting - BI System</t>
  </si>
  <si>
    <t>Resident Services - Alta Vista</t>
  </si>
  <si>
    <t>Resident Services - Barrhaven</t>
  </si>
  <si>
    <t>RET Bulk Laptop</t>
  </si>
  <si>
    <t>RET CCTV Camera</t>
  </si>
  <si>
    <t>RET Cleaning Equipment</t>
  </si>
  <si>
    <t>RET Facilities Maintenance Pro</t>
  </si>
  <si>
    <t>RET Java Program Kit</t>
  </si>
  <si>
    <t>RET Laptop &amp; Desktop Refresh</t>
  </si>
  <si>
    <t>RET Maglock Replacement Projec</t>
  </si>
  <si>
    <t>RET PC Refresh</t>
  </si>
  <si>
    <t>RET POS Hardware</t>
  </si>
  <si>
    <t>RET Site Switches Refresh</t>
  </si>
  <si>
    <t>RET Sites Access Points Refres</t>
  </si>
  <si>
    <t>RET Telephone System</t>
  </si>
  <si>
    <t>RET-JV 2020 Wi-Fi Refresh</t>
  </si>
  <si>
    <t>Retirement eMar Implementation</t>
  </si>
  <si>
    <t>Revera - Glenora, AB - 2022 - RET</t>
  </si>
  <si>
    <t>Revera - Sharon Corners, ON - 2022 - RET</t>
  </si>
  <si>
    <t>Revera External Website</t>
  </si>
  <si>
    <t>Revera Website</t>
  </si>
  <si>
    <t>Ridgeview - Roof</t>
  </si>
  <si>
    <t>Ridgeview Parking</t>
  </si>
  <si>
    <t>River Ridge Wi-fi</t>
  </si>
  <si>
    <t>Riverbend - Exterior &amp; buildin</t>
  </si>
  <si>
    <t>Riverbend Exterior Upgrades</t>
  </si>
  <si>
    <t>Riverbend Fire Alarm Upgrade</t>
  </si>
  <si>
    <t>Riverbend Place Elevator Mod</t>
  </si>
  <si>
    <t>Riverbend Place Toilet Upgrade</t>
  </si>
  <si>
    <t>Riverbend Retirement Roof</t>
  </si>
  <si>
    <t>Riverbend Wi-fi</t>
  </si>
  <si>
    <t>Riverside Place - 2022 - Fire Damage (Pinkerton Invoice)</t>
  </si>
  <si>
    <t>Riverside Place - Servery</t>
  </si>
  <si>
    <t>Riverview Fire Panel</t>
  </si>
  <si>
    <t>Riverview Fire System</t>
  </si>
  <si>
    <t>Robertson Exterior Leak repair</t>
  </si>
  <si>
    <t>Robertson House -Structural Wi</t>
  </si>
  <si>
    <t>Royal City Fire &amp; Life Safety Upgrades</t>
  </si>
  <si>
    <t>Royal City Manor - 2019 - Bathing Room</t>
  </si>
  <si>
    <t>RRR RET POS System</t>
  </si>
  <si>
    <t>Sales Enable</t>
  </si>
  <si>
    <t>Saskatoon BE Membrane</t>
  </si>
  <si>
    <t>Scenic Acres - Elevator Moder</t>
  </si>
  <si>
    <t>Scenic Acres Drainage</t>
  </si>
  <si>
    <t>Scenic Acres Fire Safety Upgr</t>
  </si>
  <si>
    <t>Scenic Acres Flooring</t>
  </si>
  <si>
    <t>Scenic Acres Flooring FF &amp; E</t>
  </si>
  <si>
    <t>Scenic Acres Public Spaces Reno</t>
  </si>
  <si>
    <t>Scenic Acres Skynet System</t>
  </si>
  <si>
    <t>Scenic Acres Wi-fi</t>
  </si>
  <si>
    <t>Scenic Ares - Exterior Upgrade</t>
  </si>
  <si>
    <t>Scenic Grande Development</t>
  </si>
  <si>
    <t>Scenic Grande Operations</t>
  </si>
  <si>
    <t>Scheduling Project</t>
  </si>
  <si>
    <t>Sec ID Mgmt</t>
  </si>
  <si>
    <t>Security Enhancements</t>
  </si>
  <si>
    <t>Sherwood - 2022- Boiler 1 Control</t>
  </si>
  <si>
    <t>Sherwood Court - Balconies</t>
  </si>
  <si>
    <t>Sherwood Court - Fire Safety Upgrade</t>
  </si>
  <si>
    <t>Sherwood Court Lighting ESO</t>
  </si>
  <si>
    <t>Signature - Barnet, UK - 2022 - RET</t>
  </si>
  <si>
    <t>Signature - Caversham, UK - 2022 - RET</t>
  </si>
  <si>
    <t>Signature - Emerson Park, UK - 2022 - RET</t>
  </si>
  <si>
    <t>Signature - Enfield, UK - 2022 - RET</t>
  </si>
  <si>
    <t>Signature - Farnham Common, UK - 2022 - RET</t>
  </si>
  <si>
    <t>Signature - Highgate, UK - 2022 - RET</t>
  </si>
  <si>
    <t>Site File Sharing</t>
  </si>
  <si>
    <t>Site IPAD configuration</t>
  </si>
  <si>
    <t>Site Switches</t>
  </si>
  <si>
    <t>Spectrum Development</t>
  </si>
  <si>
    <t>Spruce Grove Development</t>
  </si>
  <si>
    <t>Spruce Grove Development - DO NOT USE</t>
  </si>
  <si>
    <t>SQL Migration</t>
  </si>
  <si>
    <t>St Lawrence Dry System Piping</t>
  </si>
  <si>
    <t>St Lawrence Pl FF&amp;E</t>
  </si>
  <si>
    <t>St Lawrence Pl Lobby &amp; Lounge</t>
  </si>
  <si>
    <t>St Lawrence Place</t>
  </si>
  <si>
    <t>St Lawrence Place - Service 44k Transformer</t>
  </si>
  <si>
    <t>St. Lawrence Place Parking Gar</t>
  </si>
  <si>
    <t>St. Lawrence Wi-fi</t>
  </si>
  <si>
    <t>Stack Care and Alexa</t>
  </si>
  <si>
    <t>Standard Recreation iPads - AXR BC Ops</t>
  </si>
  <si>
    <t>Standard Recreation iPads - AXR Ops</t>
  </si>
  <si>
    <t>Standard Recreation iPads - Corporate</t>
  </si>
  <si>
    <t>Standard Recreation iPads - LTC</t>
  </si>
  <si>
    <t>Stirling Height Phone System</t>
  </si>
  <si>
    <t>Stirling Height Roof</t>
  </si>
  <si>
    <t>Stirling Heights Lighting Upgrade</t>
  </si>
  <si>
    <t>Stittsville Vacant Land</t>
  </si>
  <si>
    <t>Stoneridge Phone system</t>
  </si>
  <si>
    <t>Summit Place - 2022 - Kitchen FF&amp;E (Steamer)</t>
  </si>
  <si>
    <t>Summit Place Elevator Modern</t>
  </si>
  <si>
    <t>Summit Place Fire Safety Upgr</t>
  </si>
  <si>
    <t>Summit Place Tower Elevator</t>
  </si>
  <si>
    <t>Sunrise -  Boynton Beach, FL - 2022 - RET</t>
  </si>
  <si>
    <t>Sunrise - Coral Gables, FL - 2022 - RET</t>
  </si>
  <si>
    <t>Sunrise - Cupertino (Sunnyvale), CA - 2022 - RET</t>
  </si>
  <si>
    <t>Sunrise - East Northport - 2022 - RET</t>
  </si>
  <si>
    <t>Sunrise - East Vancouver, BC - 2022 - RET</t>
  </si>
  <si>
    <t>Sunrise - Etobicoke, ON - 2022 - RET</t>
  </si>
  <si>
    <t>Sunrise - Livingston, NJ - 2022 - RET</t>
  </si>
  <si>
    <t>Sunrise - Manhattan Beach - 2022 - RET</t>
  </si>
  <si>
    <t>Sunrise - Mclean (Chain Bridge), VA - 2022 - RET</t>
  </si>
  <si>
    <t>Sunrise - New Dorp, NY - 2022 - RET</t>
  </si>
  <si>
    <t>Sunrise - Newmarket - 2022 - RET</t>
  </si>
  <si>
    <t>Sunrise - North Vancouver, BC - 2022 - RET</t>
  </si>
  <si>
    <t>Sunrise - Oceanside, CA - 2022 - RET</t>
  </si>
  <si>
    <t>Sunrise - Oceanside, NY - 2022 - RET</t>
  </si>
  <si>
    <t>Sunrise - Orange, CA - 2022 - RET</t>
  </si>
  <si>
    <t>Sunrise - Redmond, WA - 2022 - RET</t>
  </si>
  <si>
    <t>Sunrise - San Marcos, CA - 2022 - RET</t>
  </si>
  <si>
    <t>Sunrise - Tarrytown, NY - 2022 - RET</t>
  </si>
  <si>
    <t>Sunrise - Tenleytown, WA - 2022 - RET</t>
  </si>
  <si>
    <t>Sunrise - The Carlisle, CA - 2022 - RET</t>
  </si>
  <si>
    <t>Sunrise - Vienna, VA - 2022 - RET</t>
  </si>
  <si>
    <t>Sunrise - Wilton, CT - 2022 - RET</t>
  </si>
  <si>
    <t>Sunrise of South Arlington</t>
  </si>
  <si>
    <t>Sunwood - 4 Suite Conversion</t>
  </si>
  <si>
    <t>Sunwood Amenity Spaces</t>
  </si>
  <si>
    <t>Sunwood Common Area LED</t>
  </si>
  <si>
    <t>Sunwood Lounge to Suites Conversion</t>
  </si>
  <si>
    <t>Sunwood Suites</t>
  </si>
  <si>
    <t>Sunwood Switches</t>
  </si>
  <si>
    <t>Sunwood Wi-FI</t>
  </si>
  <si>
    <t>Support office PC</t>
  </si>
  <si>
    <t>Talkdesk</t>
  </si>
  <si>
    <t>Telco PBX upgrade</t>
  </si>
  <si>
    <t>Telephone Replacement - Alta Vista</t>
  </si>
  <si>
    <t>Telephone Replacement - Barrhaven - DNU</t>
  </si>
  <si>
    <t>Telephone Replacement - Centennial Park Place</t>
  </si>
  <si>
    <t>Telephone Replacement - Fosterbrooke</t>
  </si>
  <si>
    <t>Telephone Replacement - Grandwood Park</t>
  </si>
  <si>
    <t>Telephone Replacement - Humber Valley</t>
  </si>
  <si>
    <t>Telephone Replacement - Kildonan</t>
  </si>
  <si>
    <t>Telephone Replacement - Prince of Wales</t>
  </si>
  <si>
    <t>Telephone Replacement - Queenswood</t>
  </si>
  <si>
    <t>Telephone Replacement - Support Office</t>
  </si>
  <si>
    <t>Telephone Replacement - Valley Stream</t>
  </si>
  <si>
    <t>Telephone Replacement - Windsor Park</t>
  </si>
  <si>
    <t>Telephone Replacement - WT</t>
  </si>
  <si>
    <t>Telephone Replacement LTC JV BC</t>
  </si>
  <si>
    <t>Telephone Systems - LTC</t>
  </si>
  <si>
    <t>Telfer Place Atruim Elevator</t>
  </si>
  <si>
    <t>Telfer Place Elevators</t>
  </si>
  <si>
    <t>Telfer Place Heritage Home Ren</t>
  </si>
  <si>
    <t>Telfer Place Twer 2 &amp; 3 window</t>
  </si>
  <si>
    <t>The Annex Public Spaces Reno</t>
  </si>
  <si>
    <t>The Annex Wi-Fi</t>
  </si>
  <si>
    <t>The Beechwood - 2022 - Exterior Windows (IGUs)</t>
  </si>
  <si>
    <t>The Beechwood - Gas Program</t>
  </si>
  <si>
    <t>The Beechwood Fire Safety Upgr</t>
  </si>
  <si>
    <t>The Bentley at Hillsdale - Ext</t>
  </si>
  <si>
    <t>The Bentley Moose Jaw - Balcony</t>
  </si>
  <si>
    <t>The Bentley Moose Jaw Roof</t>
  </si>
  <si>
    <t>The Bentley Saskatoon - 2021 - Washer Dryer</t>
  </si>
  <si>
    <t>The Bentley Saskatoon - 2022 - PTACS</t>
  </si>
  <si>
    <t>The Bentley Sasktoon Exterior</t>
  </si>
  <si>
    <t>The Bentley Swift Current Fire</t>
  </si>
  <si>
    <t>The Bentley Yorkton Roof</t>
  </si>
  <si>
    <t>The Churchill - 2022 - Generator Replacement</t>
  </si>
  <si>
    <t>The Churchill Chiller &amp; MUA</t>
  </si>
  <si>
    <t>The Churchill Generator</t>
  </si>
  <si>
    <t>The Churchill HVAC Upgrades</t>
  </si>
  <si>
    <t>The Churchill Wi-fi</t>
  </si>
  <si>
    <t>The Claremont - 2021 - Salon Reno</t>
  </si>
  <si>
    <t>The Dorchester Building Envelope</t>
  </si>
  <si>
    <t>The Edinburgh Exterior Signage</t>
  </si>
  <si>
    <t>The Franklin Wi-FI</t>
  </si>
  <si>
    <t>The Heartland - Toilet water</t>
  </si>
  <si>
    <t>The Kensington BC - 2022 Still Photography</t>
  </si>
  <si>
    <t>The Kensington Oakville - Bar/</t>
  </si>
  <si>
    <t>The Landmark Court Wi-fi</t>
  </si>
  <si>
    <t>The Meadows - 2022 - Replace Pot Feeder</t>
  </si>
  <si>
    <t>The Meadows - Full Roof Replace</t>
  </si>
  <si>
    <t>The Renaissance Exterior Upgra</t>
  </si>
  <si>
    <t>The Renoir - 2022 - Basement Leak Remediation (O/S INV)</t>
  </si>
  <si>
    <t>The Renoir - 2022 - Heat Pump (HW Actuator Valve)</t>
  </si>
  <si>
    <t>The Renoir - 2022 - Library Flooring</t>
  </si>
  <si>
    <t>The Renoir Generator Condition Report</t>
  </si>
  <si>
    <t>The Renoir Laptops</t>
  </si>
  <si>
    <t>The Renoir POS Hardware</t>
  </si>
  <si>
    <t>The Scenic Grande - IT</t>
  </si>
  <si>
    <t>The Scenic Grande - IT LE1011</t>
  </si>
  <si>
    <t>The Scenic Grande Marketing Ops</t>
  </si>
  <si>
    <t>The Scenic Grande Marketing Project</t>
  </si>
  <si>
    <t>The Scenic Grande Operations</t>
  </si>
  <si>
    <t>The Village Seniors - 2022 - Blixer and Robot Coupe Replacement</t>
  </si>
  <si>
    <t>The Village Seniors - 2022 - Boiler Room Leak</t>
  </si>
  <si>
    <t>The Village Seniors Parking Lot</t>
  </si>
  <si>
    <t>The Village Toilet Upgrades</t>
  </si>
  <si>
    <t>The Waverley - Amenity Space R</t>
  </si>
  <si>
    <t>The Waverley - FF&amp;E</t>
  </si>
  <si>
    <t>The Waverley - Parking Lot</t>
  </si>
  <si>
    <t>The Waverley - Roof</t>
  </si>
  <si>
    <t>The Waverley/ Rosewood - 2022 - Landscaping</t>
  </si>
  <si>
    <t>The Wellington - Balconies</t>
  </si>
  <si>
    <t>The Wellington - Roof</t>
  </si>
  <si>
    <t>The Wellington - Window</t>
  </si>
  <si>
    <t>The Wellington- Parking lot</t>
  </si>
  <si>
    <t>The Westwood - 2022 - Exterior Wall Restoration Consulting Fee</t>
  </si>
  <si>
    <t>The Westwood Electrical</t>
  </si>
  <si>
    <t>The Westwood Exterior Wall</t>
  </si>
  <si>
    <t>The Westwood Exterior Wall Ren</t>
  </si>
  <si>
    <t>The Westwood Fire Safety Upgrd</t>
  </si>
  <si>
    <t>The Westwood Noise barrier</t>
  </si>
  <si>
    <t>The Westwood Wi-fi</t>
  </si>
  <si>
    <t>The Williamsburg - 2022 - HVAC (Various) *DO NOT USE</t>
  </si>
  <si>
    <t>The Williamsburg Carpet Replac</t>
  </si>
  <si>
    <t>Thortonview Phone System</t>
  </si>
  <si>
    <t>Trafalgar Fire Alarm Panel</t>
  </si>
  <si>
    <t>Trafalgar Lodge Skynet System</t>
  </si>
  <si>
    <t>Treasury Financial Application</t>
  </si>
  <si>
    <t>Trillium Court - 2022 - Blixer Replacement</t>
  </si>
  <si>
    <t>UPS Switches</t>
  </si>
  <si>
    <t>UX/UI Improvements</t>
  </si>
  <si>
    <t>Valley Stream Parking Lot</t>
  </si>
  <si>
    <t>Vancouver East Development</t>
  </si>
  <si>
    <t>Vaughan RET Residence (Smart JV)</t>
  </si>
  <si>
    <t>Vaughan Senior apartments (Smart JV)</t>
  </si>
  <si>
    <t>Victoria Place Awning</t>
  </si>
  <si>
    <t>Village on the Ridge Attic Ins</t>
  </si>
  <si>
    <t>Village on the Ridge Parking Lot</t>
  </si>
  <si>
    <t>Village on the Ridge Roof</t>
  </si>
  <si>
    <t>Village on the Ridge Wander Guard System</t>
  </si>
  <si>
    <t>Visitor Tracking</t>
  </si>
  <si>
    <t>VR for Residents - LTC</t>
  </si>
  <si>
    <t>VR for Residents - LTC JV</t>
  </si>
  <si>
    <t>VR for Residents – LTC JV BC</t>
  </si>
  <si>
    <t>Wandsworth Development</t>
  </si>
  <si>
    <t>Waverley &amp; Rosewood WI-Fi</t>
  </si>
  <si>
    <t>Waverley Kitchen FF&amp;E</t>
  </si>
  <si>
    <t>Waverley Kitchen Reno</t>
  </si>
  <si>
    <t>Website Maintenance</t>
  </si>
  <si>
    <t>Wellington Exterior</t>
  </si>
  <si>
    <t>Wellington Garage</t>
  </si>
  <si>
    <t>Wellington Wi-FI</t>
  </si>
  <si>
    <t>Welltower - 2022 - Culinary Budget Roll Up</t>
  </si>
  <si>
    <t>Welltower - 2022 - Project Cost Savings</t>
  </si>
  <si>
    <t>Welltower Laptop &amp; Desktop Ref</t>
  </si>
  <si>
    <t>Welltower Laptops</t>
  </si>
  <si>
    <t>Welltower Remote Management</t>
  </si>
  <si>
    <t>West Oak Village  Heating Coil</t>
  </si>
  <si>
    <t>West Oak Village Light ESO</t>
  </si>
  <si>
    <t>Westney Gardens FFE</t>
  </si>
  <si>
    <t>Westside - Gas Program</t>
  </si>
  <si>
    <t>Westwood Pilot Recreation Plat</t>
  </si>
  <si>
    <t>Wharncliffe Development</t>
  </si>
  <si>
    <t>Wharncliffe Development - FF&amp;E</t>
  </si>
  <si>
    <t>Whitecliff Common Area LED</t>
  </si>
  <si>
    <t>Whitecliff Elevator</t>
  </si>
  <si>
    <t>Whitecliff Public Spaces Reno</t>
  </si>
  <si>
    <t>Whitecliff Sprinkler Repipe</t>
  </si>
  <si>
    <t>Whitecliff Wi-FI</t>
  </si>
  <si>
    <t>Whitney Place</t>
  </si>
  <si>
    <t>Wi-Fi Project - Renaissance</t>
  </si>
  <si>
    <t>Williamsburg Salon Constructio</t>
  </si>
  <si>
    <t>Winbourne Park Lighting Upgrade</t>
  </si>
  <si>
    <t>Windermere BAS System</t>
  </si>
  <si>
    <t>Windermere Fire Hose Hydrostat</t>
  </si>
  <si>
    <t>Windermere on The Mount - 2022 - Dishwasher Parts Replacement</t>
  </si>
  <si>
    <t>Windermere Wi-fi</t>
  </si>
  <si>
    <t>Windsor Park Wi-FI</t>
  </si>
  <si>
    <t>Workday ERP System</t>
  </si>
  <si>
    <t>Workday Performance Optimization Project</t>
  </si>
  <si>
    <t>Wound &amp; Skin Mgmt</t>
  </si>
  <si>
    <t>WT Building Condition Report</t>
  </si>
  <si>
    <t>WT Cleaning Equipment</t>
  </si>
  <si>
    <t>WT Generator Condition Reports</t>
  </si>
  <si>
    <t>WT Nurse Call Pendants</t>
  </si>
  <si>
    <t>WT Wifi Infrastructure</t>
  </si>
  <si>
    <t>Yardi Projects</t>
  </si>
  <si>
    <t>Yardi Senior CRM</t>
  </si>
  <si>
    <t>Yardi Upgrade</t>
  </si>
  <si>
    <t>Purchase Orders</t>
  </si>
  <si>
    <t>Purchase Order</t>
  </si>
  <si>
    <t>Number</t>
  </si>
  <si>
    <t>Version</t>
  </si>
  <si>
    <t>Purchase Order Type</t>
  </si>
  <si>
    <t>Issue Option</t>
  </si>
  <si>
    <t>Supplier</t>
  </si>
  <si>
    <t>Document Date</t>
  </si>
  <si>
    <t>Due Date</t>
  </si>
  <si>
    <t>Currency</t>
  </si>
  <si>
    <t>Requisition Type</t>
  </si>
  <si>
    <t>Supplier Contract</t>
  </si>
  <si>
    <t>Business Document</t>
  </si>
  <si>
    <t>P22-000016</t>
  </si>
  <si>
    <t>Print</t>
  </si>
  <si>
    <t>Andrew Bautista (Terminated)</t>
  </si>
  <si>
    <t>Flynn Canada Ltd (London) (Inactive)</t>
  </si>
  <si>
    <t>Capital Expenditure Approval (CEA)</t>
  </si>
  <si>
    <t>Receipt: RCT-2022-000056 - Approved
Supplier Invoice: INV-2022-001237</t>
  </si>
  <si>
    <t>P22-000692</t>
  </si>
  <si>
    <t>Full Contact Construction Ltd</t>
  </si>
  <si>
    <t>Receipt: RCT-2022-000945 - Approved
Supplier Invoice: INV-2022-010837</t>
  </si>
  <si>
    <t>P22-000694</t>
  </si>
  <si>
    <t>Receipt: RCT-2022-000946 - Approved
Supplier Invoice: INV-2022-010833</t>
  </si>
  <si>
    <t>P22-000693</t>
  </si>
  <si>
    <t>Receipt: RCT-2022-000947 - Approved
Supplier Invoice: INV-2022-010826</t>
  </si>
  <si>
    <t>P22-000783</t>
  </si>
  <si>
    <t>Mosaik Construction</t>
  </si>
  <si>
    <t>P22-000805</t>
  </si>
  <si>
    <t>Alliance Engineering &amp; Construction</t>
  </si>
  <si>
    <t>Receipt: RCT-2022-007812 - Approved
Supplier Invoice: INV-2022-077523</t>
  </si>
  <si>
    <t>P22-000854</t>
  </si>
  <si>
    <t>FJ Construction</t>
  </si>
  <si>
    <t>Receipt: RCT-2022-001527 - Approved
Supplier Invoice: INV-2022-009242</t>
  </si>
  <si>
    <t>P22-000870</t>
  </si>
  <si>
    <t>Receipt: RCT-2022-002267 - Approved
Supplier Invoice: INV-2022-023112</t>
  </si>
  <si>
    <t>P22-000869</t>
  </si>
  <si>
    <t>Receipt: RCT-2022-002268 - Approved
Supplier Invoice: INV-2022-023107</t>
  </si>
  <si>
    <t>P22-000926</t>
  </si>
  <si>
    <t>2137402 Alberta Inc O/A Total Living Care</t>
  </si>
  <si>
    <t>Receipt: RCT-2022-000719 - Approved</t>
  </si>
  <si>
    <t>P22-000911</t>
  </si>
  <si>
    <t>MCC Fire Equipment</t>
  </si>
  <si>
    <t>Receipt: RCT-2022-003582 - Approved
Supplier Invoice: INV-2022-037622</t>
  </si>
  <si>
    <t>P22-000925</t>
  </si>
  <si>
    <t>Receipt: RCT-2022-000718 - Approved</t>
  </si>
  <si>
    <t>P22-000976</t>
  </si>
  <si>
    <t>Receipt: RCT-2022-002016 - Approved
Supplier Invoice: INV-2022-021563</t>
  </si>
  <si>
    <t>P22-000978</t>
  </si>
  <si>
    <t>Receipt: RCT-2022-001809 - Approved
Supplier Invoice: INV-2022-012296</t>
  </si>
  <si>
    <t>P22-000979</t>
  </si>
  <si>
    <t>Receipt: RCT-2022-002527 - Approved</t>
  </si>
  <si>
    <t>P22-000983</t>
  </si>
  <si>
    <t>Belfor (Canada) Inc.</t>
  </si>
  <si>
    <t>Receipt: RCT-2022-011848 - Approved
Supplier Invoice: INV-2022-115299</t>
  </si>
  <si>
    <t>P22-000974</t>
  </si>
  <si>
    <t>Receipt: RCT-2022-003420 - Approved
Supplier Invoice: INV-2022-052026</t>
  </si>
  <si>
    <t>P22-000977</t>
  </si>
  <si>
    <t>Receipt: RCT-2022-003742 - Approved
Supplier Invoice: INV-2022-038054</t>
  </si>
  <si>
    <t>P22-000981</t>
  </si>
  <si>
    <t>Receipt: RCT-2022-011244 - Approved</t>
  </si>
  <si>
    <t>P22-000982</t>
  </si>
  <si>
    <t>Receipt: RCT-2022-004434 - Approved
Supplier Invoice: INV-2022-038057</t>
  </si>
  <si>
    <t>P22-000992</t>
  </si>
  <si>
    <t>Specialty Furniture</t>
  </si>
  <si>
    <t>Receipt: RCT-2022-001941 - Approved
Supplier Invoice: INV-2022-021175</t>
  </si>
  <si>
    <t>P22-000980</t>
  </si>
  <si>
    <t>Receipt: RCT-2022-003005 - Approved
Supplier Invoice: INV-2022-032253</t>
  </si>
  <si>
    <t>P22-000988</t>
  </si>
  <si>
    <t>Receipt: RCT-2022-001876 - Approved
Supplier Invoice: INV-2022-033554</t>
  </si>
  <si>
    <t>P22-000993</t>
  </si>
  <si>
    <t>Receipt: RCT-2022-005492 - Approved
Supplier Invoice: INV-2022-057806</t>
  </si>
  <si>
    <t>P22-000997</t>
  </si>
  <si>
    <t>Receipt: RCT-2022-010506 - Approved
Supplier Invoice: INV-2022-044036</t>
  </si>
  <si>
    <t>P22-001000</t>
  </si>
  <si>
    <t>Receipt: RCT-2022-010508 - Approved
Supplier Invoice: INV-2022-044038</t>
  </si>
  <si>
    <t>P22-001001</t>
  </si>
  <si>
    <t>Receipt: RCT-2022-003216 - Approved
Supplier Invoice: INV-2022-033643</t>
  </si>
  <si>
    <t>P22-001002</t>
  </si>
  <si>
    <t>West Oak General Contracting Ltd.</t>
  </si>
  <si>
    <t>Receipt: RCT-2022-009448 - Approved
Supplier Invoice: INV-2022-092121</t>
  </si>
  <si>
    <t>P22-001005</t>
  </si>
  <si>
    <t>Receipt: RCT-2022-003421 - Approved
Supplier Invoice: INV-2022-035363</t>
  </si>
  <si>
    <t>P22-001007</t>
  </si>
  <si>
    <t>Receipt: RCT-2022-003422 - Approved
Supplier Invoice: INV-2022-035354</t>
  </si>
  <si>
    <t>P22-001021</t>
  </si>
  <si>
    <t>Receipt: RCT-2022-009450 - Approved
Supplier Invoice: INV-2022-092130</t>
  </si>
  <si>
    <t>P22-001003</t>
  </si>
  <si>
    <t>Receipt: RCT-2022-003423 - Approved
Supplier Invoice: INV-2022-055637</t>
  </si>
  <si>
    <t>P22-001004</t>
  </si>
  <si>
    <t>Receipt: RCT-2022-002017 - Approved
Supplier Invoice: INV-2022-021561</t>
  </si>
  <si>
    <t>P22-001006</t>
  </si>
  <si>
    <t>Receipt: RCT-2022-002018 - Approved
Supplier Invoice: INV-2022-021560</t>
  </si>
  <si>
    <t>P22-001009</t>
  </si>
  <si>
    <t>Receipt: RCT-2022-002019 - Approved
Supplier Invoice: INV-2022-021562</t>
  </si>
  <si>
    <t>P22-001011</t>
  </si>
  <si>
    <t>Receipt: RCT-2022-003424 - Approved
Supplier Invoice: INV-2022-035360</t>
  </si>
  <si>
    <t>P22-001036</t>
  </si>
  <si>
    <t>Receipt: RCT-2022-004410 - Approved
Supplier Invoice: INV-2022-044025</t>
  </si>
  <si>
    <t>P22-001037</t>
  </si>
  <si>
    <t>AMSD General Contracting</t>
  </si>
  <si>
    <t>Receipt: RCT-2022-000839 - Approved
Supplier Invoice: INV-2022-011767</t>
  </si>
  <si>
    <t>P22-001008</t>
  </si>
  <si>
    <t>Receipt: RCT-2022-002020 - Approved
Supplier Invoice: INV-2022-021558</t>
  </si>
  <si>
    <t>P22-001010</t>
  </si>
  <si>
    <t>Receipt: RCT-2022-003425 - Approved
Supplier Invoice: INV-2022-035389</t>
  </si>
  <si>
    <t>P22-001024</t>
  </si>
  <si>
    <t>The Byng Group Ltd.</t>
  </si>
  <si>
    <t>Receipt: RCT-2022-002781 - Approved
Supplier Invoice: INV-2022-050825</t>
  </si>
  <si>
    <t>P22-001025</t>
  </si>
  <si>
    <t>Stevans Sales &amp; Marketing</t>
  </si>
  <si>
    <t>Receipt: RCT-2022-005336 - Approved
Supplier Invoice: INV-2022-054742</t>
  </si>
  <si>
    <t>P22-001026</t>
  </si>
  <si>
    <t>Receipt: RCT-2022-006596 - Approved
Supplier Invoice: INV-2022-050875</t>
  </si>
  <si>
    <t>P22-001035</t>
  </si>
  <si>
    <t>Receipt: RCT-2022-003738 - Approved
Supplier Invoice: INV-2022-035785</t>
  </si>
  <si>
    <t>P22-001039</t>
  </si>
  <si>
    <t>Receipt: RCT-2022-003226 - Approved
Supplier Invoice: INV-2022-033747</t>
  </si>
  <si>
    <t>P22-001045</t>
  </si>
  <si>
    <t>Solucore Ottawa and Region Inc.</t>
  </si>
  <si>
    <t>Receipt: RCT-2022-002512 - Approved
Supplier Invoice: INV-2022-026078</t>
  </si>
  <si>
    <t>P22-001038</t>
  </si>
  <si>
    <t>Receipt: RCT-2022-003225 - Approved
Supplier Invoice: INV-2022-033749</t>
  </si>
  <si>
    <t>P22-001077</t>
  </si>
  <si>
    <t>Receipt: RCT-2022-005493 - Approved
Supplier Invoice: INV-2022-191437</t>
  </si>
  <si>
    <t>P22-001082</t>
  </si>
  <si>
    <t>Merakey Construction &amp; Management Inc</t>
  </si>
  <si>
    <t>Receipt: RCT-2022-001516 - Approved
Supplier Invoice: INV-2022-018558</t>
  </si>
  <si>
    <t>P22-001046</t>
  </si>
  <si>
    <t>Read Jones Christoffersen Ltd</t>
  </si>
  <si>
    <t>Receipt: RCT-2022-005494 - Approved
Supplier Invoice: INV-2022-068094
Supplier Invoice: INV-2022-088469</t>
  </si>
  <si>
    <t>P22-001056</t>
  </si>
  <si>
    <t>Arjo Canada Inc.</t>
  </si>
  <si>
    <t>Receipt: RCT-2022-005495 - Approved
Supplier Invoice: INV-2022-057875</t>
  </si>
  <si>
    <t>P22-001087</t>
  </si>
  <si>
    <t>Bunzl Cleaning and Hygiene</t>
  </si>
  <si>
    <t>Receipt: RCT-2022-001102 - Approved
Supplier Invoice: INV-2022-014039</t>
  </si>
  <si>
    <t>P22-001098</t>
  </si>
  <si>
    <t>Naylor Building Partnerships Inc.</t>
  </si>
  <si>
    <t>Receipt: RCT-2022-003213 - Approved
Supplier Invoice: INV-2022-033686</t>
  </si>
  <si>
    <t>P22-001103</t>
  </si>
  <si>
    <t>Receipt: RCT-2022-000843 - Approved
Supplier Invoice: INV-2022-207405</t>
  </si>
  <si>
    <t>P22-001104</t>
  </si>
  <si>
    <t>Receipt: RCT-2022-000842 - Approved
Supplier Invoice: INV-2022-119388</t>
  </si>
  <si>
    <t>P22-001106</t>
  </si>
  <si>
    <t>Receipt: RCT-2022-011245 - Approved
Supplier Invoice: INV-2022-044035</t>
  </si>
  <si>
    <t>P22-001110</t>
  </si>
  <si>
    <t>TK Elevator (Canada) Limited</t>
  </si>
  <si>
    <t>Receipt: RCT-2022-005496 - Approved</t>
  </si>
  <si>
    <t>P22-001095</t>
  </si>
  <si>
    <t>Receipt: RCT-2022-003215 - Approved
Supplier Invoice: INV-2022-033619</t>
  </si>
  <si>
    <t>P22-001102</t>
  </si>
  <si>
    <t>Receipt: RCT-2022-001784 - Approved
Supplier Invoice: INV-2022-119311</t>
  </si>
  <si>
    <t>P22-001100</t>
  </si>
  <si>
    <t>Receipt: RCT-2022-005497 - Approved
Supplier Invoice: INV-2022-091206</t>
  </si>
  <si>
    <t>P22-001113</t>
  </si>
  <si>
    <t>Receipt: RCT-2022-005498 - Approved
Supplier Invoice: INV-2022-116977
Supplier Invoice: INV-2022-122683</t>
  </si>
  <si>
    <t>P22-001152</t>
  </si>
  <si>
    <t>Receipt: RCT-2022-004490 - Approved
Receipt: RCT-2022-008541 - Approved
Supplier Invoice: INV-2022-027447</t>
  </si>
  <si>
    <t>P22-001153</t>
  </si>
  <si>
    <t>Supplier Invoice: INV-2022-012703</t>
  </si>
  <si>
    <t>P22-001182</t>
  </si>
  <si>
    <t>Russell Hendrix Foodservice Equipment</t>
  </si>
  <si>
    <t>Receipt: RCT-2022-004293 - Approved
Supplier Invoice: INV-2022-043209</t>
  </si>
  <si>
    <t>P22-001183</t>
  </si>
  <si>
    <t>Receipt: RCT-2022-001067 - Approved
Supplier Invoice: INV-2022-013595</t>
  </si>
  <si>
    <t>P22-001202</t>
  </si>
  <si>
    <t>Gordon R. Williams Corp</t>
  </si>
  <si>
    <t>Receipt: RCT-2022-002514 - Approved
Supplier Invoice: INV-2022-026114</t>
  </si>
  <si>
    <t>P22-001205</t>
  </si>
  <si>
    <t>Receipt: RCT-2022-000991 - Approved
Supplier Invoice: INV-2022-012901</t>
  </si>
  <si>
    <t>P22-001206</t>
  </si>
  <si>
    <t>J.A. Patterson Electric Limited</t>
  </si>
  <si>
    <t>Receipt: RCT-2022-000988 - Approved
Supplier Invoice: INV-2022-012840</t>
  </si>
  <si>
    <t>P22-001219</t>
  </si>
  <si>
    <t>Harco Co. Ltd.</t>
  </si>
  <si>
    <t>Receipt: RCT-2022-004939 - Approved
Supplier Invoice: INV-2022-049864</t>
  </si>
  <si>
    <t>P22-001220</t>
  </si>
  <si>
    <t>Elite Contract Furniture Ltd.</t>
  </si>
  <si>
    <t>Receipt: RCT-2022-004946 - Approved
Supplier Invoice: INV-2022-049584</t>
  </si>
  <si>
    <t>P22-001228</t>
  </si>
  <si>
    <t>Heritage Ventures Inc.</t>
  </si>
  <si>
    <t>Receipt: RCT-2022-000983 - Approved
Supplier Invoice: INV-2022-059856</t>
  </si>
  <si>
    <t>P22-001251</t>
  </si>
  <si>
    <t>Receipt: RCT-2022-004945 - Approved
Supplier Invoice: INV-2022-049585</t>
  </si>
  <si>
    <t>P22-001288</t>
  </si>
  <si>
    <t>Receipt: RCT-2022-002333 - Approved
Receipt: RCT-2022-003426 - Approved
Receipt: RCT-2022-005544 - Approved
Supplier Invoice: INV-2022-021184
Supplier Invoice: INV-2022-093715</t>
  </si>
  <si>
    <t>P22-001249</t>
  </si>
  <si>
    <t>Keiser Corporation</t>
  </si>
  <si>
    <t>USD</t>
  </si>
  <si>
    <t>Receipt: RCT-2022-011944 - Approved
Supplier Invoice: INV-2022-117516</t>
  </si>
  <si>
    <t>P22-001299</t>
  </si>
  <si>
    <t>HTS Engineering Ltd</t>
  </si>
  <si>
    <t>Receipt: RCT-2022-002676 - Approved
Receipt: RCT-2022-014324 - Approved
Supplier Invoice: INV-2022-027336
Supplier Invoice: INV-2022-138269</t>
  </si>
  <si>
    <t>P22-001309</t>
  </si>
  <si>
    <t>Receipt: RCT-2022-003657 - Approved
Receipt: RCT-2022-003658 - Approved
Supplier Invoice: INV-2022-038048</t>
  </si>
  <si>
    <t>P22-001310</t>
  </si>
  <si>
    <t>Receipt: RCT-2022-003661 - Approved
Receipt: RCT-2022-003663 - Approved
Supplier Invoice: INV-2022-038049</t>
  </si>
  <si>
    <t>P22-001300</t>
  </si>
  <si>
    <t>Receipt: RCT-2022-011247 - Approved
Supplier Invoice: INV-2022-077406</t>
  </si>
  <si>
    <t>P22-001345</t>
  </si>
  <si>
    <t>Receipt: RCT-2022-003224 - Approved
Supplier Invoice: INV-2022-033753</t>
  </si>
  <si>
    <t>P22-001346</t>
  </si>
  <si>
    <t>Receipt: RCT-2022-004346 - Approved
Supplier Invoice: INV-2022-044043
Supplier Invoice: INV-2022-044735</t>
  </si>
  <si>
    <t>P22-001307</t>
  </si>
  <si>
    <t>Receipt: RCT-2022-003654 - Approved
Supplier Invoice: INV-2022-038046</t>
  </si>
  <si>
    <t>P22-001311</t>
  </si>
  <si>
    <t>Receipt: RCT-2022-003652 - Approved
Supplier Invoice: INV-2022-038051</t>
  </si>
  <si>
    <t>P22-001313</t>
  </si>
  <si>
    <t>Receipt: RCT-2022-003662 - Approved
Supplier Invoice: INV-2022-038052</t>
  </si>
  <si>
    <t>P22-001314</t>
  </si>
  <si>
    <t>Receipt: RCT-2022-009058 - Approved
Supplier Invoice: INV-2022-087626</t>
  </si>
  <si>
    <t>P22-001312</t>
  </si>
  <si>
    <t>Receipt: RCT-2022-003656 - Approved
Receipt: RCT-2022-003660 - Approved
Supplier Invoice: INV-2022-038047</t>
  </si>
  <si>
    <t>P22-001330</t>
  </si>
  <si>
    <t>Receipt: RCT-2022-005499 - Approved
Supplier Invoice: INV-2022-084134</t>
  </si>
  <si>
    <t>P22-001347</t>
  </si>
  <si>
    <t>Receipt: RCT-2022-006329 - Approved
Supplier Invoice: INV-2022-044116</t>
  </si>
  <si>
    <t>P22-001348</t>
  </si>
  <si>
    <t>Supplier Invoice: INV-2022-044117</t>
  </si>
  <si>
    <t>P22-001349</t>
  </si>
  <si>
    <t>Supplier Invoice: INV-2022-018187</t>
  </si>
  <si>
    <t>P22-001352</t>
  </si>
  <si>
    <t>Alert Labs Inc.</t>
  </si>
  <si>
    <t>Receipt: RCT-2022-005559 - Approved
Supplier Invoice: INV-2022-201995
Supplier Invoice: INV-2022-213471</t>
  </si>
  <si>
    <t>P22-001364</t>
  </si>
  <si>
    <t>Marleau HVAC Services Ltd.</t>
  </si>
  <si>
    <t>Receipt: RCT-2022-001191 - Approved
Supplier Invoice: INV-2022-014908</t>
  </si>
  <si>
    <t>P22-001419</t>
  </si>
  <si>
    <t>Nowak Engineering Inc.</t>
  </si>
  <si>
    <t>Receipt: RCT-2022-001123 - Approved
Supplier Invoice: INV-2022-015568</t>
  </si>
  <si>
    <t>P22-001420</t>
  </si>
  <si>
    <t>Hodder Contracting Ltd.</t>
  </si>
  <si>
    <t>Receipt: RCT-2022-001156 - Approved
Supplier Invoice: INV-2022-051869</t>
  </si>
  <si>
    <t>P22-001423</t>
  </si>
  <si>
    <t>Receipt: RCT-2022-005560 - Approved
Supplier Invoice: INV-2022-107960
Supplier Invoice: INV-2022-203413</t>
  </si>
  <si>
    <t>P22-001441</t>
  </si>
  <si>
    <t>Receipt: RCT-2022-005561 - Approved
Supplier Invoice: INV-2022-202030
Supplier Invoice: INV-2022-205473</t>
  </si>
  <si>
    <t>P22-001455</t>
  </si>
  <si>
    <t>Phoenix Construction &amp; Home Improvement</t>
  </si>
  <si>
    <t>Receipt: RCT-2022-011376 - Approved
Supplier Invoice: INV-2022-111370</t>
  </si>
  <si>
    <t>P22-001493</t>
  </si>
  <si>
    <t>Receipt: RCT-2022-005562 - Approved
Supplier Invoice: INV-2022-202015</t>
  </si>
  <si>
    <t>P22-001512</t>
  </si>
  <si>
    <t>Ambient Mechanical Ltd.</t>
  </si>
  <si>
    <t>Receipt: RCT-2022-005563 - Approved
Supplier Invoice: INV-2022-063431
Supplier Invoice: INV-2022-151925</t>
  </si>
  <si>
    <t>P22-001513</t>
  </si>
  <si>
    <t>Receipt: RCT-2022-005565 - Approved
Supplier Invoice: INV-2022-059611</t>
  </si>
  <si>
    <t>P22-001525</t>
  </si>
  <si>
    <t>Congdon's Aids to Daily Living Ltd.</t>
  </si>
  <si>
    <t>Receipt: RCT-2022-001199 - Approved
Supplier Invoice: INV-2022-017324</t>
  </si>
  <si>
    <t>P22-001538</t>
  </si>
  <si>
    <t>Mac's Heating Ltd.</t>
  </si>
  <si>
    <t>Receipt: RCT-2022-003617 - Approved
Supplier Invoice: INV-2022-120921</t>
  </si>
  <si>
    <t>P22-001539</t>
  </si>
  <si>
    <t>Amelco Electric (Calgary) Ltd.</t>
  </si>
  <si>
    <t>Receipt: RCT-2022-003616 - Approved
Supplier Invoice: INV-2022-039494</t>
  </si>
  <si>
    <t>P22-001534</t>
  </si>
  <si>
    <t>Carmichael Engineering Ltd (Mississauga)</t>
  </si>
  <si>
    <t>Receipt: RCT-2022-007052 - Approved
Supplier Invoice: INV-2022-070687</t>
  </si>
  <si>
    <t>P22-001541</t>
  </si>
  <si>
    <t>Receipt: RCT-2022-005566 - Approved
Supplier Invoice: INV-2022-202044
Supplier Invoice: INV-2022-213475</t>
  </si>
  <si>
    <t>P22-001542</t>
  </si>
  <si>
    <t>Receipt: RCT-2022-005567 - Approved
Supplier Invoice: INV-2022-202048</t>
  </si>
  <si>
    <t>P22-001543</t>
  </si>
  <si>
    <t>Receipt: RCT-2022-005568 - Approved
Supplier Invoice: INV-2022-202026</t>
  </si>
  <si>
    <t>P22-001544</t>
  </si>
  <si>
    <t>Receipt: RCT-2022-005569 - Approved
Supplier Invoice: INV-2022-202041</t>
  </si>
  <si>
    <t>P22-001545</t>
  </si>
  <si>
    <t>Receipt: RCT-2022-005570 - Approved
Supplier Invoice: INV-2022-201992
Supplier Invoice: INV-2022-213469</t>
  </si>
  <si>
    <t>P22-001531</t>
  </si>
  <si>
    <t>Receipt: RCT-2022-003615 - Approved
Supplier Invoice: INV-2022-086606
Supplier Invoice: INV-2022-124203</t>
  </si>
  <si>
    <t>P22-001554</t>
  </si>
  <si>
    <t>Receipt: RCT-2022-005575 - Approved
Supplier Invoice: INV-2022-107966</t>
  </si>
  <si>
    <t>P22-001567</t>
  </si>
  <si>
    <t>Receipt: RCT-2022-005576 - Approved
Supplier Invoice: INV-2022-202040</t>
  </si>
  <si>
    <t>P22-001546</t>
  </si>
  <si>
    <t>Receipt: RCT-2022-005571 - Approved</t>
  </si>
  <si>
    <t>P22-001547</t>
  </si>
  <si>
    <t>Receipt: RCT-2022-005572 - Approved
Supplier Invoice: INV-2022-202023</t>
  </si>
  <si>
    <t>P22-001548</t>
  </si>
  <si>
    <t>Receipt: RCT-2022-005573 - Approved
Supplier Invoice: INV-2022-202036</t>
  </si>
  <si>
    <t>P22-001549</t>
  </si>
  <si>
    <t>Receipt: RCT-2022-005574 - Approved
Supplier Invoice: INV-2022-107963
Supplier Invoice: INV-2022-213467</t>
  </si>
  <si>
    <t>P22-001557</t>
  </si>
  <si>
    <t>Receipt: RCT-2022-009449 - Approved
Supplier Invoice: INV-2022-091800</t>
  </si>
  <si>
    <t>P22-001569</t>
  </si>
  <si>
    <t>Receipt: RCT-2022-005578 - Approved
Supplier Invoice: INV-2022-201991</t>
  </si>
  <si>
    <t>P22-001571</t>
  </si>
  <si>
    <t>Winmar (Markham/Toronto)</t>
  </si>
  <si>
    <t>Receipt: RCT-2022-005500 - Approved
Receipt: RCT-2022-010796 - Approved
Supplier Invoice: INV-2022-106759</t>
  </si>
  <si>
    <t>P22-001579</t>
  </si>
  <si>
    <t>Receipt: RCT-2022-005579 - Approved
Supplier Invoice: INV-2022-201989
Supplier Invoice: INV-2022-213460</t>
  </si>
  <si>
    <t>P22-001576</t>
  </si>
  <si>
    <t>Receipt: RCT-2022-005580 - Approved
Supplier Invoice: INV-2022-202019</t>
  </si>
  <si>
    <t>P22-001624</t>
  </si>
  <si>
    <t>Receipt: RCT-2022-005581 - Approved
Supplier Invoice: INV-2022-202038</t>
  </si>
  <si>
    <t>P22-001670</t>
  </si>
  <si>
    <t>Receipt: RCT-2022-001589 - Approved
Supplier Invoice: INV-2022-032250</t>
  </si>
  <si>
    <t>P22-001656</t>
  </si>
  <si>
    <t>Receipt: RCT-2022-003433 - Approved
Supplier Invoice: INV-2022-031838</t>
  </si>
  <si>
    <t>P22-001686</t>
  </si>
  <si>
    <t>Receipt: RCT-2022-005913 - Approved
Supplier Invoice: INV-2022-059760</t>
  </si>
  <si>
    <t>P22-001657</t>
  </si>
  <si>
    <t>Receipt: RCT-2022-003159 - Approved
Supplier Invoice: INV-2022-032331</t>
  </si>
  <si>
    <t>P22-001658</t>
  </si>
  <si>
    <t>P22-001661</t>
  </si>
  <si>
    <t>Receipt: RCT-2022-005501 - Approved
Supplier Invoice: INV-2022-081666</t>
  </si>
  <si>
    <t>P22-001669</t>
  </si>
  <si>
    <t>Receipt: RCT-2022-005502 - Approved
Supplier Invoice: INV-2022-081650</t>
  </si>
  <si>
    <t>P22-001684</t>
  </si>
  <si>
    <t>Receipt: RCT-2022-003019 - Approved
Supplier Invoice: INV-2022-033756
Supplier Invoice Adjustment: INV-2022-059946</t>
  </si>
  <si>
    <t>P22-001687</t>
  </si>
  <si>
    <t>Receipt: RCT-2022-005916 - Approved
Supplier Invoice: INV-2022-059767</t>
  </si>
  <si>
    <t>P22-001697</t>
  </si>
  <si>
    <t>Receipt: RCT-2022-005503 - Approved
Supplier Invoice: INV-2022-097232</t>
  </si>
  <si>
    <t>P22-001706</t>
  </si>
  <si>
    <t>Ecolab Co.</t>
  </si>
  <si>
    <t>Receipt: RCT-2022-001323 - Approved
Supplier Invoice: INV-2022-044789</t>
  </si>
  <si>
    <t>P22-001688</t>
  </si>
  <si>
    <t>Receipt: RCT-2022-004719 - Approved
Supplier Invoice: INV-2022-047692</t>
  </si>
  <si>
    <t>P22-001689</t>
  </si>
  <si>
    <t>Receipt: RCT-2022-005914 - Approved
Receipt: RCT-2022-005918 - Approved
Supplier Invoice: INV-2022-059769</t>
  </si>
  <si>
    <t>P22-001698</t>
  </si>
  <si>
    <t>Flynn Canada Ltd. (Mississauga)</t>
  </si>
  <si>
    <t>Receipt: RCT-2022-007410 - Approved
Supplier Invoice: INV-2022-073540</t>
  </si>
  <si>
    <t>P22-001707</t>
  </si>
  <si>
    <t>Receipt: RCT-2022-001324 - Approved
Supplier Invoice: INV-2022-044749</t>
  </si>
  <si>
    <t>P22-001729</t>
  </si>
  <si>
    <t>Receipt: RCT-2022-005582 - Approved
Supplier Invoice: INV-2022-063427
Supplier Invoice: INV-2022-102985</t>
  </si>
  <si>
    <t>P22-001746</t>
  </si>
  <si>
    <t>P22-001741</t>
  </si>
  <si>
    <t>Receipt: RCT-2022-005504 - Approved
Supplier Invoice: INV-2022-081656</t>
  </si>
  <si>
    <t>P22-001798</t>
  </si>
  <si>
    <t>Receipt: RCT-2022-008081 - Approved
Supplier Invoice: INV-2022-080724</t>
  </si>
  <si>
    <t>P22-001799</t>
  </si>
  <si>
    <t>Receipt: RCT-2022-008082 - Approved
Supplier Invoice: INV-2022-080725</t>
  </si>
  <si>
    <t>P22-001776</t>
  </si>
  <si>
    <t>Receipt: RCT-2022-010031 - Approved
Supplier Invoice: INV-2022-098366</t>
  </si>
  <si>
    <t>P22-001785</t>
  </si>
  <si>
    <t>Industrial Roofing Services Limited</t>
  </si>
  <si>
    <t>Receipt: RCT-2022-005505 - Approved
Supplier Invoice: INV-2022-105639</t>
  </si>
  <si>
    <t>P22-001781</t>
  </si>
  <si>
    <t>Receipt: RCT-2022-005583 - Approved
Supplier Invoice: INV-2022-202045
Supplier Invoice: INV-2022-213447</t>
  </si>
  <si>
    <t>P22-001803</t>
  </si>
  <si>
    <t>Receipt: RCT-2022-017723 - Approved
Supplier Invoice: INV-2022-183497</t>
  </si>
  <si>
    <t>P22-001835</t>
  </si>
  <si>
    <t>New-Can Group</t>
  </si>
  <si>
    <t>Receipt: RCT-2022-005506 - Approved
Supplier Invoice: INV-2022-057517</t>
  </si>
  <si>
    <t>P22-001834</t>
  </si>
  <si>
    <t>Receipt: RCT-2022-005507 - Approved
Supplier Invoice: INV-2022-081671</t>
  </si>
  <si>
    <t>P22-001846</t>
  </si>
  <si>
    <t>Receipt: RCT-2022-003649 - Approved
Supplier Invoice: INV-2022-033691</t>
  </si>
  <si>
    <t>P22-001869</t>
  </si>
  <si>
    <t>Fairmont Refrigeration &amp; Heating Ltd</t>
  </si>
  <si>
    <t>P22-001851</t>
  </si>
  <si>
    <t>Vive Brant Mechanical Services Inc</t>
  </si>
  <si>
    <t>Receipt: RCT-2022-001453 - Approved
Supplier Invoice: INV-2022-020634</t>
  </si>
  <si>
    <t>P22-001883</t>
  </si>
  <si>
    <t>Receipt: RCT-2022-005508 - Approved
Supplier Invoice: INV-2022-081649</t>
  </si>
  <si>
    <t>P22-001875</t>
  </si>
  <si>
    <t>Receipt: RCT-2022-005584 - Approved
Supplier Invoice: INV-2022-202009</t>
  </si>
  <si>
    <t>P22-001897</t>
  </si>
  <si>
    <t>Receipt: RCT-2022-003653 - Approved
Receipt: RCT-2022-003655 - Approved
Supplier Invoice: INV-2022-038045</t>
  </si>
  <si>
    <t>P22-001908</t>
  </si>
  <si>
    <t>Receipt: RCT-2022-003673 - Approved
Supplier Invoice: INV-2022-038058</t>
  </si>
  <si>
    <t>P22-001906</t>
  </si>
  <si>
    <t>Lekter Industrial Service</t>
  </si>
  <si>
    <t>Receipt: RCT-2022-001567 - Approved
Supplier Invoice: INV-2022-026162</t>
  </si>
  <si>
    <t>P22-001907</t>
  </si>
  <si>
    <t>Receipt: RCT-2022-008342 - Approved
Supplier Invoice: INV-2022-077423</t>
  </si>
  <si>
    <t>P22-001909</t>
  </si>
  <si>
    <t>P22-001926</t>
  </si>
  <si>
    <t>Receipt: RCT-2022-007504 - Approved
Supplier Invoice: INV-2022-074510</t>
  </si>
  <si>
    <t>P22-001967</t>
  </si>
  <si>
    <t>Solucore Inc</t>
  </si>
  <si>
    <t>Receipt: RCT-2022-001565 - Approved
Supplier Invoice: INV-2022-041078
Supplier Invoice: INV-2022-091821</t>
  </si>
  <si>
    <t>P22-001970</t>
  </si>
  <si>
    <t>Receipt: RCT-2022-004093 - Approved
Supplier Invoice: INV-2022-041352</t>
  </si>
  <si>
    <t>P22-001969</t>
  </si>
  <si>
    <t>All Seasons Gardening &amp; Maintenance</t>
  </si>
  <si>
    <t>Receipt: RCT-2022-005521 - Approved
Supplier Invoice: INV-2022-077488
Supplier Invoice: INV-2022-091225</t>
  </si>
  <si>
    <t>P22-001989</t>
  </si>
  <si>
    <t>Receipt: RCT-2022-001568 - Approved
Supplier Invoice: INV-2022-020586</t>
  </si>
  <si>
    <t>P22-001991</t>
  </si>
  <si>
    <t>Receipt: RCT-2022-005509 - Approved
Supplier Invoice: INV-2022-105129</t>
  </si>
  <si>
    <t>P22-001986</t>
  </si>
  <si>
    <t>Receipt: RCT-2022-002526 - Approved
Supplier Invoice: INV-2022-027080</t>
  </si>
  <si>
    <t>P22-002013</t>
  </si>
  <si>
    <t>Receipt: RCT-2022-005510 - Approved
Supplier Invoice: INV-2022-058125</t>
  </si>
  <si>
    <t>P22-001990</t>
  </si>
  <si>
    <t>Receipt: RCT-2022-005522 - Approved
Supplier Invoice: INV-2022-197335</t>
  </si>
  <si>
    <t>P22-002000</t>
  </si>
  <si>
    <t>Receipt: RCT-2022-003244 - Approved
Supplier Invoice: INV-2022-062665</t>
  </si>
  <si>
    <t>P22-002002</t>
  </si>
  <si>
    <t>Thermopatch (Canada) Inc.</t>
  </si>
  <si>
    <t>Receipt: RCT-2022-001569 - Approved
Supplier Invoice: INV-2022-027473</t>
  </si>
  <si>
    <t>P22-002004</t>
  </si>
  <si>
    <t>Receipt: RCT-2022-001674 - Approved
Supplier Invoice: INV-2022-019331
Supplier Invoice: INV-2022-020858</t>
  </si>
  <si>
    <t>P22-002025</t>
  </si>
  <si>
    <t>Receipt: RCT-2022-003120 - Approved
Supplier Invoice: INV-2022-032338</t>
  </si>
  <si>
    <t>P22-002036</t>
  </si>
  <si>
    <t>Receipt: RCT-2022-007887 - Approved
Supplier Invoice: INV-2022-077431</t>
  </si>
  <si>
    <t>P22-002072</t>
  </si>
  <si>
    <t>Durham Pro Install Inc.</t>
  </si>
  <si>
    <t>Receipt: RCT-2022-005511 - Approved
Supplier Invoice: INV-2022-061430</t>
  </si>
  <si>
    <t>P22-002089</t>
  </si>
  <si>
    <t>Receipt: RCT-2022-002525 - Approved
Supplier Invoice: INV-2022-027082</t>
  </si>
  <si>
    <t>P22-002105</t>
  </si>
  <si>
    <t>Receipt: RCT-2022-004491 - Approved
Supplier Invoice: INV-2022-027460</t>
  </si>
  <si>
    <t>P22-002107</t>
  </si>
  <si>
    <t>You Got A Guy</t>
  </si>
  <si>
    <t>Receipt: RCT-2022-007508 - Approved
Supplier Invoice: INV-2022-074232</t>
  </si>
  <si>
    <t>P22-002109</t>
  </si>
  <si>
    <t>Receipt: RCT-2022-007889 - Approved
Supplier Invoice: INV-2022-077426</t>
  </si>
  <si>
    <t>P22-002110</t>
  </si>
  <si>
    <t>Receipt: RCT-2022-008344 - Approved
Supplier Invoice: INV-2022-077416</t>
  </si>
  <si>
    <t>P22-002114</t>
  </si>
  <si>
    <t>Receipt: RCT-2022-009901 - Approved
Supplier Invoice: INV-2022-095515</t>
  </si>
  <si>
    <t>P22-002113</t>
  </si>
  <si>
    <t>Receipt: RCT-2022-009900 - Approved
Supplier Invoice: INV-2022-095514</t>
  </si>
  <si>
    <t>P22-002116</t>
  </si>
  <si>
    <t>Receipt: RCT-2022-007888 - Approved
Supplier Invoice: INV-2022-078858</t>
  </si>
  <si>
    <t>P22-002106</t>
  </si>
  <si>
    <t>Receipt: RCT-2022-003434 - Approved
Supplier Invoice: INV-2022-031837</t>
  </si>
  <si>
    <t>P22-002108</t>
  </si>
  <si>
    <t>Receipt: RCT-2022-008347 - Approved
Supplier Invoice: INV-2022-077414</t>
  </si>
  <si>
    <t>P22-002111</t>
  </si>
  <si>
    <t>Receipt: RCT-2022-009494 - Approved
Supplier Invoice: INV-2022-089732</t>
  </si>
  <si>
    <t>P22-002112</t>
  </si>
  <si>
    <t>Receipt: RCT-2022-003541 - Approved
Supplier Invoice: INV-2022-033694</t>
  </si>
  <si>
    <t>P22-002115</t>
  </si>
  <si>
    <t>Receipt: RCT-2022-008346 - Approved
Supplier Invoice: INV-2022-077419</t>
  </si>
  <si>
    <t>P22-002128</t>
  </si>
  <si>
    <t>Receipt: RCT-2022-003619 - Approved</t>
  </si>
  <si>
    <t>P22-002117</t>
  </si>
  <si>
    <t>Receipt: RCT-2022-003540 - Approved
Supplier Invoice: INV-2022-033701</t>
  </si>
  <si>
    <t>P22-002119</t>
  </si>
  <si>
    <t>Vitalis Engineering Inc.</t>
  </si>
  <si>
    <t>Receipt: RCT-2022-001676 - Approved</t>
  </si>
  <si>
    <t>P22-002120</t>
  </si>
  <si>
    <t>Troy Life &amp; Fire Safety Ltd.</t>
  </si>
  <si>
    <t>Receipt: RCT-2022-001675 - Approved
Supplier Invoice: INV-2022-182960</t>
  </si>
  <si>
    <t>P22-002160</t>
  </si>
  <si>
    <t>Receipt: RCT-2022-005512 - Approved
Supplier Invoice: INV-2022-109920</t>
  </si>
  <si>
    <t>P22-002170</t>
  </si>
  <si>
    <t>Receipt: RCT-2022-002589 - Approved
Supplier Invoice: INV-2022-027079</t>
  </si>
  <si>
    <t>P22-002168</t>
  </si>
  <si>
    <t>Receipt: RCT-2022-002587 - Approved
Receipt: RCT-2022-006685 - Approved
Supplier Invoice: INV-2022-027076
Supplier Invoice: INV-2022-064972</t>
  </si>
  <si>
    <t>P22-002169</t>
  </si>
  <si>
    <t>Receipt: RCT-2022-002588 - Approved
Supplier Invoice: INV-2022-027078</t>
  </si>
  <si>
    <t>P22-002233</t>
  </si>
  <si>
    <t>Receipt: RCT-2022-004142 - Approved
Supplier Invoice: INV-2022-041822</t>
  </si>
  <si>
    <t>P22-002234</t>
  </si>
  <si>
    <t>Receipt: RCT-2022-007884 - Approved
Supplier Invoice: INV-2022-077428</t>
  </si>
  <si>
    <t>P22-002270</t>
  </si>
  <si>
    <t>Receipt: RCT-2022-011036 - Approved
Supplier Invoice: INV-2022-107886</t>
  </si>
  <si>
    <t>P22-002296</t>
  </si>
  <si>
    <t>Receipt: RCT-2022-004181 - Approved
Supplier Invoice: INV-2022-119389</t>
  </si>
  <si>
    <t>P22-002307</t>
  </si>
  <si>
    <t>Receipt: RCT-2022-005947 - Approved
Receipt: RCT-2022-005989 - Approved
Supplier Invoice: INV-2022-059044</t>
  </si>
  <si>
    <t>P22-002347</t>
  </si>
  <si>
    <t>Receipt: RCT-2022-003185 - Approved
Receipt: RCT-2022-012030 - Approved
Supplier Invoice: INV-2022-118122</t>
  </si>
  <si>
    <t>P22-002402</t>
  </si>
  <si>
    <t>Ronald C Lister Locksmith</t>
  </si>
  <si>
    <t>Receipt: RCT-2022-004431 - Approved
Supplier Invoice: INV-2022-044549</t>
  </si>
  <si>
    <t>P22-002452</t>
  </si>
  <si>
    <t>Receipt: RCT-2022-005859 - Approved
Receipt: RCT-2022-005863 - Approved
Supplier Invoice: INV-2022-059042</t>
  </si>
  <si>
    <t>P22-002436</t>
  </si>
  <si>
    <t>Receipt: RCT-2022-005513 - Approved
Supplier Invoice: INV-2022-154915</t>
  </si>
  <si>
    <t>P22-002443</t>
  </si>
  <si>
    <t>Receipt: RCT-2022-004407 - Approved</t>
  </si>
  <si>
    <t>P22-002447</t>
  </si>
  <si>
    <t>Receipt: RCT-2022-004497 - Approved
Supplier Invoice: INV-2022-044027</t>
  </si>
  <si>
    <t>P22-002448</t>
  </si>
  <si>
    <t>Receipt: RCT-2022-003671 - Approved
Supplier Invoice: INV-2022-038055</t>
  </si>
  <si>
    <t>P22-002449</t>
  </si>
  <si>
    <t>Receipt: RCT-2022-003231 - Approved
Supplier Invoice: INV-2022-033641</t>
  </si>
  <si>
    <t>P22-002451</t>
  </si>
  <si>
    <t>Receipt: RCT-2022-005861 - Approved
Supplier Invoice: INV-2022-059043</t>
  </si>
  <si>
    <t>P22-002453</t>
  </si>
  <si>
    <t>Receipt: RCT-2022-005857 - Draft
Receipt: RCT-2022-005858 - Approved
Receipt: RCT-2022-005860 - Approved
Supplier Invoice: INV-2022-059041</t>
  </si>
  <si>
    <t>P22-002454</t>
  </si>
  <si>
    <t>Receipt: RCT-2022-004322 - Approved
Supplier Invoice: INV-2022-044030</t>
  </si>
  <si>
    <t>P22-002483</t>
  </si>
  <si>
    <t>Receipt: RCT-2022-006038 - Approved
Supplier Invoice: INV-2022-060296</t>
  </si>
  <si>
    <t>P22-002484</t>
  </si>
  <si>
    <t>Receipt: RCT-2022-005930 - Approved
Supplier Invoice: INV-2022-059852</t>
  </si>
  <si>
    <t>P22-002482</t>
  </si>
  <si>
    <t>Receipt: RCT-2022-009135 - Approved</t>
  </si>
  <si>
    <t>P22-002526</t>
  </si>
  <si>
    <t>Receipt: RCT-2022-005029 - Approved
Supplier Invoice: INV-2022-051877</t>
  </si>
  <si>
    <t>P22-002537</t>
  </si>
  <si>
    <t>Receipt: RCT-2022-005484 - Approved</t>
  </si>
  <si>
    <t>P22-002538</t>
  </si>
  <si>
    <t>Receipt: RCT-2022-005485 - Approved</t>
  </si>
  <si>
    <t>P22-002536</t>
  </si>
  <si>
    <t>S &amp; R Flooring Concepts Inc.</t>
  </si>
  <si>
    <t>Receipt: RCT-2022-002389 - Approved
Supplier Invoice: INV-2022-023892</t>
  </si>
  <si>
    <t>P22-002574</t>
  </si>
  <si>
    <t>Receipt: RCT-2022-002271 - Approved
Supplier Invoice: INV-2022-024792</t>
  </si>
  <si>
    <t>P22-002573</t>
  </si>
  <si>
    <t>Receipt: RCT-2022-002378 - Draft
Supplier Invoice: INV-2022-026307</t>
  </si>
  <si>
    <t>P22-002583</t>
  </si>
  <si>
    <t>Receipt: RCT-2022-012012 - Approved
Supplier Invoice: INV-2022-117531</t>
  </si>
  <si>
    <t>P22-002582</t>
  </si>
  <si>
    <t>Receipt: RCT-2022-009330 - Approved
Receipt: RCT-2022-009523 - Approved
Receipt: RCT-2022-009524 - Approved
Supplier Invoice: INV-2022-091802</t>
  </si>
  <si>
    <t>P22-002585</t>
  </si>
  <si>
    <t>Receipt: RCT-2022-002174 - Approved
Supplier Invoice: INV-2022-024840</t>
  </si>
  <si>
    <t>P22-002607</t>
  </si>
  <si>
    <t>RMS portes et fenetres</t>
  </si>
  <si>
    <t>Receipt: RCT-2022-008163 - Approved
Supplier Invoice: INV-2022-080595</t>
  </si>
  <si>
    <t>P22-002633</t>
  </si>
  <si>
    <t>Receipt: RCT-2022-007413 - Draft</t>
  </si>
  <si>
    <t>P22-002697</t>
  </si>
  <si>
    <t>Advantage Painting &amp; Reno</t>
  </si>
  <si>
    <t>Receipt: RCT-2022-011408 - Approved
Supplier Invoice: INV-2022-111795</t>
  </si>
  <si>
    <t>P22-002704</t>
  </si>
  <si>
    <t>Saridis Andreas</t>
  </si>
  <si>
    <t>Receipt: RCT-2022-002461 - Approved
Supplier Invoice: INV-2022-029311</t>
  </si>
  <si>
    <t>P22-002708</t>
  </si>
  <si>
    <t>P22-002651</t>
  </si>
  <si>
    <t>Receipt: RCT-2022-002247 - Approved</t>
  </si>
  <si>
    <t>P22-002705</t>
  </si>
  <si>
    <t>Receipt: RCT-2022-002460 - Approved
Supplier Invoice: INV-2022-029310</t>
  </si>
  <si>
    <t>P22-002676</t>
  </si>
  <si>
    <t>Receipt: RCT-2022-009187 - Approved
Supplier Invoice: INV-2022-089651</t>
  </si>
  <si>
    <t>P22-002679</t>
  </si>
  <si>
    <t>Winmar (Ottawa)</t>
  </si>
  <si>
    <t>Receipt: RCT-2022-002390 - Approved
Supplier Invoice: INV-2022-024686
Supplier Invoice: INV-2022-024691</t>
  </si>
  <si>
    <t>P22-002680</t>
  </si>
  <si>
    <t>Receipt: RCT-2022-005514 - Approved
Supplier Invoice: INV-2022-189318</t>
  </si>
  <si>
    <t>P22-002689</t>
  </si>
  <si>
    <t>Receipt: RCT-2022-005202 - Approved
Supplier Invoice: INV-2022-053430</t>
  </si>
  <si>
    <t>P22-002702</t>
  </si>
  <si>
    <t>Nirmaan Construction Inc.</t>
  </si>
  <si>
    <t>Receipt: RCT-2022-002462 - Approved
Supplier Invoice: INV-2022-027434</t>
  </si>
  <si>
    <t>P22-002706</t>
  </si>
  <si>
    <t>Receipt: RCT-2022-002459 - Approved
Supplier Invoice: INV-2022-029349</t>
  </si>
  <si>
    <t>P22-002707</t>
  </si>
  <si>
    <t>Receipt: RCT-2022-009207 - Approved
Supplier Invoice: INV-2022-058251</t>
  </si>
  <si>
    <t>P22-002732</t>
  </si>
  <si>
    <t>Swish Kemsol</t>
  </si>
  <si>
    <t>Receipt: RCT-2022-003901 - Approved
Supplier Invoice: INV-2022-040565</t>
  </si>
  <si>
    <t>P22-002733</t>
  </si>
  <si>
    <t>Coinamatic</t>
  </si>
  <si>
    <t>Receipt: RCT-2022-007683 - Approved
Supplier Invoice: INV-2022-076084</t>
  </si>
  <si>
    <t>P22-002728</t>
  </si>
  <si>
    <t>Swish Maintenance Limited</t>
  </si>
  <si>
    <t>Receipt: RCT-2022-007533 - Approved
Supplier Invoice: INV-2022-074896</t>
  </si>
  <si>
    <t>P22-002787</t>
  </si>
  <si>
    <t>Receipt: RCT-2022-009208 - Approved
Supplier Invoice: INV-2022-059037
Supplier Invoice: INV-2022-059038</t>
  </si>
  <si>
    <t>P22-002786</t>
  </si>
  <si>
    <t>Receipt: RCT-2022-006588 - Approved
Supplier Invoice: INV-2022-059752</t>
  </si>
  <si>
    <t>P22-002790</t>
  </si>
  <si>
    <t>Receipt: RCT-2022-022044 - Approved</t>
  </si>
  <si>
    <t>P22-002767</t>
  </si>
  <si>
    <t>LEaC Shield LTD.</t>
  </si>
  <si>
    <t>Receipt: RCT-2022-003105 - Approved
Receipt: RCT-2022-010639 - Approved
Supplier Invoice: INV-2022-031736
Supplier Invoice: INV-2022-105312</t>
  </si>
  <si>
    <t>P22-002792</t>
  </si>
  <si>
    <t>On Point Renovations</t>
  </si>
  <si>
    <t>Receipt: RCT-2022-002455 - Approved
Supplier Invoice: INV-2022-031615</t>
  </si>
  <si>
    <t>P22-002788</t>
  </si>
  <si>
    <t>Receipt: RCT-2022-007411 - Approved
Supplier Invoice: INV-2022-073072</t>
  </si>
  <si>
    <t>P22-002789</t>
  </si>
  <si>
    <t>Receipt: RCT-2022-013618 - Approved
Supplier Invoice: INV-2022-130186</t>
  </si>
  <si>
    <t>P22-002793</t>
  </si>
  <si>
    <t>Receipt: RCT-2022-003443 - Approved
Supplier Invoice: INV-2022-031637</t>
  </si>
  <si>
    <t>P22-002797</t>
  </si>
  <si>
    <t>Receipt: RCT-2022-005977 - Approved
Supplier Invoice: INV-2022-130232</t>
  </si>
  <si>
    <t>P22-002791</t>
  </si>
  <si>
    <t>Receipt: RCT-2022-005840 - Approved
Supplier Invoice: INV-2022-052653</t>
  </si>
  <si>
    <t>P22-002812</t>
  </si>
  <si>
    <t>Receipt: RCT-2022-004328 - Approved
Supplier Invoice: INV-2022-044028</t>
  </si>
  <si>
    <t>P22-002818</t>
  </si>
  <si>
    <t>P22-002805</t>
  </si>
  <si>
    <t>Receipt: RCT-2022-002899 - Approved
Supplier Invoice: INV-2022-029380</t>
  </si>
  <si>
    <t>P22-002807</t>
  </si>
  <si>
    <t>Phase Canada Incorporated</t>
  </si>
  <si>
    <t>Receipt: RCT-2022-009953 - Approved
Supplier Invoice: INV-2022-195134</t>
  </si>
  <si>
    <t>P22-002816</t>
  </si>
  <si>
    <t>P22-002817</t>
  </si>
  <si>
    <t>P22-002822</t>
  </si>
  <si>
    <t>Receipt: RCT-2022-006744 - Approved
Supplier Invoice: INV-2022-067202</t>
  </si>
  <si>
    <t>P22-002823</t>
  </si>
  <si>
    <t>Receipt: RCT-2022-003698 - Approved
Supplier Invoice: INV-2022-034789</t>
  </si>
  <si>
    <t>P22-002942</t>
  </si>
  <si>
    <t>XML Auto</t>
  </si>
  <si>
    <t>Insight Canada Inc.</t>
  </si>
  <si>
    <t>Receipt: RCT-2022-007567 - Approved
Receipt: RCT-2022-007802 - Approved
Receipt: RCT-2022-007805 - Approved
Receipt: RCT-2022-008362 - Approved
Receipt: RCT-2022-008363 - Approved
Receipt: RCT-2022-008365 - Approved
Receipt: RCT-2022-008366 - Approved
Receipt: RCT-2022-008367 - Approved
Receipt: RCT-2022-008368 - Approved
Receipt: RCT-2022-008369 - Approved
Receipt: RCT-2022-008370 - Approved
Receipt: RCT-2022-008371 - Approved
Receipt: RCT-2022-008372 - Approved
Receipt: RCT-2022-008373 - Approved
Receipt: RCT-2022-008374 - Approved
Receipt: RCT-2022-008885 - Approved
Receipt: RCT-2022-008886 - Approved
Receipt: RCT-2022-008887 - Approved
Receipt: RCT-2022-008889 - Approved
Receipt: RCT-2022-008941 - Approved
Receipt: RCT-2022-008945 - Approved
Receipt: RCT-2022-008947 - Approved
Receipt: RCT-2022-008973 - Approved
Receipt: RCT-2022-008974 - Approved
Receipt: RCT-2022-008975 - Approved
Receipt: RCT-2022-008982 - Approved
Receipt: RCT-2022-009172 - Approved
Receipt: RCT-2022-009173 - Approved
Receipt: RCT-2022-009363 - Approved
Receipt: RCT-2022-009364 - Approved
Receipt: RCT-2022-009365 - Approved
Receipt: RCT-2022-009366 - Approved
Receipt: RCT-2022-009367 - Approved
Receipt: RCT-2022-009368 - Approved
Receipt: RCT-2022-009369 - Approved
Receipt: RCT-2022-009383 - Approved
Receipt: RCT-2022-009386 - Approved
Receipt: RCT-2022-009387 - Approved
Receipt: RCT-2022-009388 - Approved
Receipt: RCT-2022-009390 - Approved
Receipt: RCT-2022-009393 - Approved
Receipt: RCT-2022-009394 - Approved
Receipt: RCT-2022-009395 - Approved
Receipt: RCT-2022-009396 - Approved
Receipt: RCT-2022-009397 - Approved
Receipt: RCT-2022-009399 - Approved
Receipt: RCT-2022-009402 - Approved
Receipt: RCT-2022-009403 - Approved
Receipt: RCT-2022-009405 - Approved
Receipt: RCT-2022-009408 - Approved
Receipt: RCT-2022-009409 - Approved
Receipt: RCT-2022-009418 - Approved
Receipt: RCT-2022-009419 - Approved
Receipt: RCT-2022-009420 - Approved
Receipt: RCT-2022-009421 - Approved
Receipt: RCT-2022-009424 - Approved
Receipt: RCT-2022-009427 - Approved
Receipt: RCT-2022-009428 - Approved
Receipt: RCT-2022-009429 - Approved
Receipt: RCT-2022-009430 - Approved
Receipt: RCT-2022-009431 - Approved
Receipt: RCT-2022-009432 - Approved
Receipt: RCT-2022-009433 - Approved
Receipt: RCT-2022-009434 - Approved
Receipt: RCT-2022-009435 - Approved
Receipt: RCT-2022-009436 - Approved
Receipt: RCT-2022-009437 - Approved
Receipt: RCT-2022-009438 - Approved
Receipt: RCT-2022-009453 - Approved
Receipt: RCT-2022-009454 - Approved
Receipt: RCT-2022-009458 - Approved
Receipt: RCT-2022-009459 - Approved
Receipt: RCT-2022-009460 - Approved
Receipt: RCT-2022-009461 - Approved
Receipt: RCT-2022-009462 - Approved
Receipt: RCT-2022-009463 - Approved
Receipt: RCT-2022-009464 - Approved
Receipt: RCT-2022-009466 - Approved
Receipt: RCT-2022-009467 - Approved
Receipt: RCT-2022-009468 - Approved
Receipt: RCT-2022-009469 - Approved
Receipt: RCT-2022-009583 - Approved
Receipt: RCT-2022-009584 - Approved
Receipt: RCT-2022-009805 - Approved
Receipt: RCT-2022-009806 - Approved
Receipt: RCT-2022-010302 - Approved
Receipt: RCT-2022-010563 - Approved
Receipt: RCT-2022-010661 - Approved
Receipt: RCT-2022-010662 - Approved
Receipt: RCT-2022-011476 - Approved
Receipt: RCT-2022-012103 - Approved
Receipt: RCT-2022-012225 - Approved
Receipt: RCT-2022-012448 - Approved
Receipt: RCT-2022-013211 - Approved
Receipt: RCT-2022-013212 - Approved
Receipt: RCT-2022-017662 - Approved
Supplier Invoice: INV-2022-075803
Supplier Invoice: INV-2022-079102
Supplier Invoice: INV-2022-079105
Supplier Invoice: INV-2022-083524
Supplier Invoice: INV-2022-083528
Supplier Invoice: INV-2022-083810
Supplier Invoice: INV-2022-083812
Supplier Invoice: INV-2022-086221
Supplier Invoice: INV-2022-086247
Supplier Invoice: INV-2022-086259
Supplier Invoice: INV-2022-086266
Supplier Invoice: INV-2022-086292
Supplier Invoice: INV-2022-086293
Supplier Invoice: INV-2022-086302
Supplier Invoice: INV-2022-086319
Supplier Invoice: INV-2022-088609
Supplier Invoice: INV-2022-088613
Supplier Invoice: INV-2022-090138
Supplier Invoice: INV-2022-090159
Supplier Invoice: INV-2022-090162
Supplier Invoice: INV-2022-090165
Supplier Invoice: INV-2022-090171
Supplier Invoice: INV-2022-090175
Supplier Invoice: INV-2022-090186
Supplier Invoice: INV-2022-090203
Supplier Invoice: INV-2022-090212
Supplier Invoice: INV-2022-093460
Supplier Invoice: INV-2022-093468
Supplier Invoice: INV-2022-093483
Supplier Invoice: INV-2022-093494
Supplier Invoice: INV-2022-093497
Supplier Invoice: INV-2022-093505
Supplier Invoice: INV-2022-093516
Supplier Invoice: INV-2022-093517
Supplier Invoice: INV-2022-093519
Supplier Invoice: INV-2022-093521
Supplier Invoice: INV-2022-093524
Supplier Invoice: INV-2022-093525
Supplier Invoice: INV-2022-093526
Supplier Invoice: INV-2022-093529
Supplier Invoice: INV-2022-093571
Supplier Invoice: INV-2022-093585
Supplier Invoice: INV-2022-093586
Supplier Invoice: INV-2022-093587
Supplier Invoice: INV-2022-093590
Supplier Invoice: INV-2022-093621
Supplier Invoice: INV-2022-093623
Supplier Invoice: INV-2022-093624
Supplier Invoice: INV-2022-093625
Supplier Invoice: INV-2022-093626
Supplier Invoice: INV-2022-093627
Supplier Invoice: INV-2022-093628
Supplier Invoice: INV-2022-093629
Supplier Invoice: INV-2022-093630
Supplier Invoice: INV-2022-093631
Supplier Invoice: INV-2022-093633
Supplier Invoice: INV-2022-093635
Supplier Invoice: INV-2022-093636
Supplier Invoice: INV-2022-093637
Supplier Invoice: INV-2022-093639
Supplier Invoice: INV-2022-093641
Supplier Invoice: INV-2022-093643
Supplier Invoice: INV-2022-093644
Supplier Invoice: INV-2022-093650
Supplier Invoice: INV-2022-093651
Supplier Invoice: INV-2022-093652
Supplier Invoice: INV-2022-093654
Supplier Invoice: INV-2022-093655
Supplier Invoice: INV-2022-093656
Supplier Invoice: INV-2022-093657
Supplier Invoice: INV-2022-093658
Supplier Invoice: INV-2022-093659
Supplier Invoice: INV-2022-093660
Supplier Invoice: INV-2022-093661
Supplier Invoice: INV-2022-093662
Supplier Invoice: INV-2022-093663
Supplier Invoice: INV-2022-093664
Supplier Invoice: INV-2022-093670
Supplier Invoice: INV-2022-093675
Supplier Invoice: INV-2022-096557
Supplier Invoice: INV-2022-096559
Supplier Invoice: INV-2022-096561
Supplier Invoice: INV-2022-098929
Supplier Invoice: INV-2022-098935
Supplier Invoice: INV-2022-098943
Supplier Invoice: INV-2022-098985
Supplier Invoice: INV-2022-098992
Supplier Invoice: INV-2022-099399
Supplier Invoice: INV-2022-099440
Supplier Invoice: INV-2022-099442
Supplier Invoice: INV-2022-099526
Supplier Invoice: INV-2022-101957
Supplier Invoice: INV-2022-101967
Supplier Invoice: INV-2022-103616
Supplier Invoice: INV-2022-103618
Supplier Invoice: INV-2022-104112
Supplier Invoice: INV-2022-110943
Supplier Invoice: INV-2022-111028
Supplier Invoice: INV-2022-111080
Supplier Invoice: INV-2022-111442
Supplier Invoice: INV-2022-111464
Supplier Invoice: INV-2022-111468
Supplier Invoice: INV-2022-119256
Supplier Invoice: INV-2022-120177
Supplier Invoice: INV-2022-122414
Supplier Invoice: INV-2022-122416
Supplier Invoice: INV-2022-132922
Supplier Invoice: INV-2022-132923
Supplier Invoice: INV-2022-137455
Supplier Invoice: INV-2022-137458
Supplier Invoice: INV-2022-137462
Supplier Invoice: INV-2022-137465
Supplier Invoice: INV-2022-182010
Supplier Invoice Adjustment: INV-2022-116719
Supplier Invoice Adjustment: INV-2022-116720
Supplier Invoice Adjustment: INV-2022-116723</t>
  </si>
  <si>
    <t>P22-002849</t>
  </si>
  <si>
    <t>Receipt: RCT-2022-012851 - Approved
Receipt: RCT-2022-012852 - Draft
Receipt: RCT-2022-012861 - Approved
Supplier Invoice: INV-2022-128766
Supplier Invoice: INV-2022-129241</t>
  </si>
  <si>
    <t>P22-002819</t>
  </si>
  <si>
    <t>P22-002840</t>
  </si>
  <si>
    <t>Receipt: RCT-2022-003006 - Approved
Supplier Invoice: INV-2022-029350</t>
  </si>
  <si>
    <t>P22-002841</t>
  </si>
  <si>
    <t>Receipt: RCT-2022-002457 - Approved
Supplier Invoice: INV-2022-031813</t>
  </si>
  <si>
    <t>P22-002843</t>
  </si>
  <si>
    <t>Receipt: RCT-2022-002441 - Approved
Supplier Invoice: INV-2022-042969</t>
  </si>
  <si>
    <t>P22-002844</t>
  </si>
  <si>
    <t>Receipt: RCT-2022-002431 - Approved
Supplier Invoice: INV-2022-031812</t>
  </si>
  <si>
    <t>P22-002846</t>
  </si>
  <si>
    <t>Receipt: RCT-2022-002535 - Approved
Supplier Invoice: INV-2022-031811</t>
  </si>
  <si>
    <t>P22-002847</t>
  </si>
  <si>
    <t>Receipt: RCT-2022-002805 - Approved
Supplier Invoice: INV-2022-051881</t>
  </si>
  <si>
    <t>P22-002848</t>
  </si>
  <si>
    <t>Receipt: RCT-2022-005515 - Approved
Receipt: RCT-2022-011154 - Approved
Supplier Invoice: INV-2022-109343</t>
  </si>
  <si>
    <t>P22-002831</t>
  </si>
  <si>
    <t>Receipt: RCT-2022-005516 - Approved
Receipt: RCT-2022-011860 - Approved
Supplier Invoice: INV-2022-083025
Supplier Invoice: INV-2022-116463</t>
  </si>
  <si>
    <t>P22-002842</t>
  </si>
  <si>
    <t>Receipt: RCT-2022-002448 - Approved
Supplier Invoice: INV-2022-031814</t>
  </si>
  <si>
    <t>P22-002845</t>
  </si>
  <si>
    <t>Receipt: RCT-2022-002423 - Approved
Supplier Invoice: INV-2022-042972</t>
  </si>
  <si>
    <t>P22-002897</t>
  </si>
  <si>
    <t>Receipt: RCT-2022-002552 - Approved
Supplier Invoice: INV-2022-083090</t>
  </si>
  <si>
    <t>P22-002908</t>
  </si>
  <si>
    <t>Receipt: RCT-2022-006018 - Approved
Supplier Invoice: INV-2022-060486</t>
  </si>
  <si>
    <t>P22-002948</t>
  </si>
  <si>
    <t>Receipt: RCT-2022-018250 - Approved
Supplier Invoice: INV-2022-183256</t>
  </si>
  <si>
    <t>P22-002943</t>
  </si>
  <si>
    <t>Workday Limited</t>
  </si>
  <si>
    <t>Receipt: RCT-2022-003024 - Approved
Receipt: RCT-2022-006456 - Approved
Receipt: RCT-2022-008460 - Approved
Supplier Invoice: INV-2022-032219
Supplier Invoice: INV-2022-065629
Supplier Invoice: INV-2022-085859</t>
  </si>
  <si>
    <t>P22-002909</t>
  </si>
  <si>
    <t>Receipt: RCT-2022-002592 - Approved
Supplier Invoice: INV-2022-049818
Supplier Invoice: INV-2022-050487</t>
  </si>
  <si>
    <t>P22-002910</t>
  </si>
  <si>
    <t>Winmar (Calgary)</t>
  </si>
  <si>
    <t>Receipt: RCT-2022-002677 - Approved
Supplier Invoice: INV-2022-027469</t>
  </si>
  <si>
    <t>P22-002947</t>
  </si>
  <si>
    <t>Receipt: RCT-2022-013843 - Approved
Supplier Invoice: INV-2022-117532</t>
  </si>
  <si>
    <t>P22-002980</t>
  </si>
  <si>
    <t>Ardoch Electric Inc.</t>
  </si>
  <si>
    <t>Receipt: RCT-2022-005585 - Approved
Supplier Invoice: INV-2022-064974
Supplier Invoice: INV-2022-093331
Supplier Invoice: INV-2022-101111</t>
  </si>
  <si>
    <t>P22-002974</t>
  </si>
  <si>
    <t>Receipt: RCT-2022-009361 - Approved
Receipt: RCT-2022-009415 - Approved
Supplier Invoice: INV-2022-093450
Supplier Invoice: INV-2022-093454</t>
  </si>
  <si>
    <t>P22-002982</t>
  </si>
  <si>
    <t>Receipt: RCT-2022-005586 - Approved
Supplier Invoice: INV-2022-063430
Supplier Invoice: INV-2022-102988
Supplier Invoice: INV-2022-124215</t>
  </si>
  <si>
    <t>P22-002983</t>
  </si>
  <si>
    <t>Receipt: RCT-2022-005587 - Approved
Supplier Invoice: INV-2022-063428
Supplier Invoice: INV-2022-102181
Supplier Invoice: INV-2022-123006</t>
  </si>
  <si>
    <t>P22-002984</t>
  </si>
  <si>
    <t>Receipt: RCT-2022-004882 - Approved
Supplier Invoice: INV-2022-049578</t>
  </si>
  <si>
    <t>P22-002981</t>
  </si>
  <si>
    <t>Receipt: RCT-2022-005260 - Approved
Receipt: RCT-2022-019807 - Approved
Supplier Invoice: INV-2022-054145
Supplier Invoice: INV-2022-073468
Supplier Invoice: INV-2022-094573
Supplier Invoice: INV-2022-168578
Supplier Invoice: INV-2022-224820</t>
  </si>
  <si>
    <t>P22-003005</t>
  </si>
  <si>
    <t>VETS Facility Services LTD</t>
  </si>
  <si>
    <t>Receipt: RCT-2022-003623 - Approved
Supplier Invoice: INV-2022-040117</t>
  </si>
  <si>
    <t>P22-003042</t>
  </si>
  <si>
    <t>Receipt: RCT-2022-013530 - Approved
Supplier Invoice: INV-2022-136456</t>
  </si>
  <si>
    <t>P22-003079</t>
  </si>
  <si>
    <t>Receipt: RCT-2022-002671 - Approved
Supplier Invoice: INV-2022-034540
Supplier Invoice: INV-2022-048390</t>
  </si>
  <si>
    <t>P22-003095</t>
  </si>
  <si>
    <t>Receipt: RCT-2022-004193 - Approved
Supplier Invoice: INV-2022-042085
Supplier Invoice: INV-2022-064975
Supplier Invoice: INV-2022-073439</t>
  </si>
  <si>
    <t>P22-003084</t>
  </si>
  <si>
    <t>Receipt: RCT-2022-002672 - Approved
Supplier Invoice: INV-2022-034137
Supplier Invoice: INV-2022-048360</t>
  </si>
  <si>
    <t>P22-003110</t>
  </si>
  <si>
    <t>Receipt: RCT-2022-005482 - Approved
Supplier Invoice: INV-2022-056203</t>
  </si>
  <si>
    <t>P22-003088</t>
  </si>
  <si>
    <t>Receipt: RCT-2022-002669 - Approved</t>
  </si>
  <si>
    <t>P22-003114</t>
  </si>
  <si>
    <t>Receipt: RCT-2022-003948 - Approved
Supplier Invoice: INV-2022-041049</t>
  </si>
  <si>
    <t>P22-003144</t>
  </si>
  <si>
    <t>Receipt: RCT-2022-004131 - Approved
Supplier Invoice: INV-2022-040890
Supplier Invoice: INV-2022-055598</t>
  </si>
  <si>
    <t>P22-003155</t>
  </si>
  <si>
    <t>Classic Fire and Life Safety Inc</t>
  </si>
  <si>
    <t>Receipt: RCT-2022-002774 - Approved
Supplier Invoice: INV-2022-104920</t>
  </si>
  <si>
    <t>P22-003129</t>
  </si>
  <si>
    <t>Receipt: RCT-2022-005517 - Approved
Supplier Invoice: INV-2022-079058</t>
  </si>
  <si>
    <t>P22-003143</t>
  </si>
  <si>
    <t>Receipt: RCT-2022-004133 - Approved
Supplier Invoice: INV-2022-040886
Supplier Invoice: INV-2022-058918</t>
  </si>
  <si>
    <t>P22-003145</t>
  </si>
  <si>
    <t>Construction Specialties Inc</t>
  </si>
  <si>
    <t>Receipt: RCT-2022-005518 - Approved
Supplier Invoice: INV-2022-105323
Supplier Invoice: INV-2022-105325</t>
  </si>
  <si>
    <t>P22-003141</t>
  </si>
  <si>
    <t>Receipt: RCT-2022-004805 - Approved
Supplier Invoice: INV-2022-047710
Supplier Invoice: INV-2022-055600</t>
  </si>
  <si>
    <t>P22-003157</t>
  </si>
  <si>
    <t>Best Plumbing &amp; Drainage Contractors</t>
  </si>
  <si>
    <t>Receipt: RCT-2022-002776 - Approved</t>
  </si>
  <si>
    <t>P22-003156</t>
  </si>
  <si>
    <t>Receipt: RCT-2022-002775 - Approved
Supplier Invoice: INV-2022-120660</t>
  </si>
  <si>
    <t>P22-003168</t>
  </si>
  <si>
    <t>Receipt: RCT-2022-002802 - Approved
Supplier Invoice: INV-2022-030544</t>
  </si>
  <si>
    <t>P22-003174</t>
  </si>
  <si>
    <t>Receipt: RCT-2022-002773 - Approved
Supplier Invoice: INV-2022-051651</t>
  </si>
  <si>
    <t>P22-003194</t>
  </si>
  <si>
    <t>Benedict Electrical Contracting Limited</t>
  </si>
  <si>
    <t>Receipt: RCT-2022-002771 - Approved
Supplier Invoice: INV-2022-072506</t>
  </si>
  <si>
    <t>P22-003205</t>
  </si>
  <si>
    <t>Receipt: RCT-2022-004129 - Approved
Receipt: RCT-2022-004134 - Approved
Supplier Invoice: INV-2022-041411
Supplier Invoice: INV-2022-047711</t>
  </si>
  <si>
    <t>P22-003193</t>
  </si>
  <si>
    <t>Receipt: RCT-2022-002772 - Approved</t>
  </si>
  <si>
    <t>P22-003208</t>
  </si>
  <si>
    <t>Receipt: RCT-2022-005588 - Approved
Supplier Invoice: INV-2022-063426
Supplier Invoice: INV-2022-102180
Supplier Invoice: INV-2022-152438</t>
  </si>
  <si>
    <t>P22-003209</t>
  </si>
  <si>
    <t>Best Way Plumbing &amp; Drains Inc</t>
  </si>
  <si>
    <t>Receipt: RCT-2022-002908 - Approved
Supplier Invoice: INV-2022-031427</t>
  </si>
  <si>
    <t>P22-003212</t>
  </si>
  <si>
    <t>Receipt: RCT-2022-003154 - Approved
Supplier Invoice: INV-2022-050819</t>
  </si>
  <si>
    <t>P22-003213</t>
  </si>
  <si>
    <t>TecIT Solutions</t>
  </si>
  <si>
    <t>P22-003239</t>
  </si>
  <si>
    <t>Receipt: RCT-2022-008063 - Approved
Supplier Invoice: INV-2022-080705</t>
  </si>
  <si>
    <t>P22-003244</t>
  </si>
  <si>
    <t>Receipt: RCT-2022-012200 - Approved
Supplier Invoice: INV-2022-114878</t>
  </si>
  <si>
    <t>P22-003232</t>
  </si>
  <si>
    <t>Read Jones Christoffersen Ltd.</t>
  </si>
  <si>
    <t>Receipt: RCT-2022-006846 - Approved
Supplier Invoice: INV-2022-068095</t>
  </si>
  <si>
    <t>P22-003240</t>
  </si>
  <si>
    <t>P22-003243</t>
  </si>
  <si>
    <t>Receipt: RCT-2022-012564 - Approved
Supplier Invoice: INV-2022-114881</t>
  </si>
  <si>
    <t>P22-003245</t>
  </si>
  <si>
    <t>Receipt: RCT-2022-006024 - Approved
Supplier Invoice: INV-2022-070986</t>
  </si>
  <si>
    <t>P22-003250</t>
  </si>
  <si>
    <t>Receipt: RCT-2022-003358 - Approved
Supplier Invoice: INV-2022-031613</t>
  </si>
  <si>
    <t>P22-003257</t>
  </si>
  <si>
    <t>Receipt: RCT-2022-003038 - Approved
Supplier Invoice: INV-2022-037055</t>
  </si>
  <si>
    <t>P22-003238</t>
  </si>
  <si>
    <t>Receipt: RCT-2022-007073 - Approved
Supplier Invoice: INV-2022-070975</t>
  </si>
  <si>
    <t>P22-003241</t>
  </si>
  <si>
    <t>Receipt: RCT-2022-005904 - Approved
Supplier Invoice: INV-2022-058259</t>
  </si>
  <si>
    <t>P22-003242</t>
  </si>
  <si>
    <t>Receipt: RCT-2022-004498 - Approved
Supplier Invoice: INV-2022-044029</t>
  </si>
  <si>
    <t>P22-003247</t>
  </si>
  <si>
    <t>Receipt: RCT-2022-007472 - Approved
Supplier Invoice: INV-2022-070980</t>
  </si>
  <si>
    <t>P22-003248</t>
  </si>
  <si>
    <t>Receipt: RCT-2022-007470 - Approved
Supplier Invoice: INV-2022-070985</t>
  </si>
  <si>
    <t>P22-003249</t>
  </si>
  <si>
    <t>Receipt: RCT-2022-007476 - Approved
Supplier Invoice: INV-2022-044023</t>
  </si>
  <si>
    <t>P22-003254</t>
  </si>
  <si>
    <t>Receipt: RCT-2022-003020 - Approved
Supplier Invoice: INV-2022-033757</t>
  </si>
  <si>
    <t>P22-003258</t>
  </si>
  <si>
    <t>P22-003261</t>
  </si>
  <si>
    <t>Optimum Construction Incorporated</t>
  </si>
  <si>
    <t>Receipt: RCT-2022-003110 - Approved</t>
  </si>
  <si>
    <t>P22-003246</t>
  </si>
  <si>
    <t>Receipt: RCT-2022-008340 - Approved
Supplier Invoice: INV-2022-080710</t>
  </si>
  <si>
    <t>P22-003251</t>
  </si>
  <si>
    <t>Receipt: RCT-2022-006311 - Approved
Supplier Invoice: INV-2022-059757</t>
  </si>
  <si>
    <t>P22-003252</t>
  </si>
  <si>
    <t>Receipt: RCT-2022-003357 - Approved
Supplier Invoice: INV-2022-032498</t>
  </si>
  <si>
    <t>P22-003253</t>
  </si>
  <si>
    <t>Receipt: RCT-2022-004916 - Approved
Supplier Invoice: INV-2022-049830</t>
  </si>
  <si>
    <t>P22-003255</t>
  </si>
  <si>
    <t>Receipt: RCT-2022-004377 - Approved
Supplier Invoice: INV-2022-042721</t>
  </si>
  <si>
    <t>P22-003256</t>
  </si>
  <si>
    <t>Receipt: RCT-2022-004378 - Approved
Supplier Invoice: INV-2022-043700</t>
  </si>
  <si>
    <t>P22-003268</t>
  </si>
  <si>
    <t>Receipt: RCT-2022-005520 - Approved
Supplier Invoice: INV-2022-087217</t>
  </si>
  <si>
    <t>P22-003269</t>
  </si>
  <si>
    <t>Receipt: RCT-2022-005589 - Approved
Supplier Invoice: INV-2022-202076
Supplier Invoice: INV-2022-212868</t>
  </si>
  <si>
    <t>P22-003259</t>
  </si>
  <si>
    <t>Receipt: RCT-2022-005905 - Approved
Supplier Invoice: INV-2022-058928</t>
  </si>
  <si>
    <t>P22-003271</t>
  </si>
  <si>
    <t>Receipt: RCT-2022-006625 - Approved
Supplier Invoice: INV-2022-060190</t>
  </si>
  <si>
    <t>P22-003277</t>
  </si>
  <si>
    <t>Receipt: RCT-2022-003520 - Approved
Supplier Invoice: INV-2022-037045</t>
  </si>
  <si>
    <t>P22-003283</t>
  </si>
  <si>
    <t>Receipt: RCT-2022-006021 - Draft
Receipt: RCT-2022-006022 - Approved
Supplier Invoice: INV-2022-059079</t>
  </si>
  <si>
    <t>P22-003267</t>
  </si>
  <si>
    <t>Receipt: RCT-2022-005523 - Approved
Supplier Invoice: INV-2022-068096
Supplier Invoice: INV-2022-088477
Supplier Invoice: INV-2022-105923
Supplier Invoice: INV-2022-131369
Supplier Invoice: INV-2022-150394</t>
  </si>
  <si>
    <t>P22-003272</t>
  </si>
  <si>
    <t>Receipt: RCT-2022-005836 - Approved
Supplier Invoice: INV-2022-059071</t>
  </si>
  <si>
    <t>P22-003274</t>
  </si>
  <si>
    <t>Receipt: RCT-2022-008583 - Approved
Supplier Invoice: INV-2022-079069</t>
  </si>
  <si>
    <t>P22-003275</t>
  </si>
  <si>
    <t>Receipt: RCT-2022-008582 - Approved
Supplier Invoice: INV-2022-070973</t>
  </si>
  <si>
    <t>P22-003280</t>
  </si>
  <si>
    <t>Distinctive Touch Painting Inc</t>
  </si>
  <si>
    <t>Receipt: RCT-2022-002944 - Approved
Supplier Invoice: INV-2022-030548</t>
  </si>
  <si>
    <t>P22-003284</t>
  </si>
  <si>
    <t>Receipt: RCT-2022-006019 - Approved
Supplier Invoice: INV-2022-059070</t>
  </si>
  <si>
    <t>P22-003293</t>
  </si>
  <si>
    <t>Receipt: RCT-2022-004408 - Approved
Receipt: RCT-2022-005449 - Approved
Supplier Invoice: INV-2022-039604
Supplier Invoice: INV-2022-047712
Supplier Invoice: INV-2022-061678</t>
  </si>
  <si>
    <t>P22-003276</t>
  </si>
  <si>
    <t>Receipt: RCT-2022-003521 - Approved
Supplier Invoice: INV-2022-037049</t>
  </si>
  <si>
    <t>P22-003285</t>
  </si>
  <si>
    <t>Receipt: RCT-2022-006131 - Approved
Supplier Invoice: INV-2022-059078</t>
  </si>
  <si>
    <t>P22-003295</t>
  </si>
  <si>
    <t>Receipt: RCT-2022-005864 - Approved
Receipt: RCT-2022-005865 - Approved
Supplier Invoice: INV-2022-059046</t>
  </si>
  <si>
    <t>P22-003292</t>
  </si>
  <si>
    <t>Riverstar Fire Protection</t>
  </si>
  <si>
    <t>Receipt: RCT-2022-009954 - Approved</t>
  </si>
  <si>
    <t>P22-003346</t>
  </si>
  <si>
    <t>Receipt: RCT-2022-004721 - Approved
Supplier Invoice: INV-2022-047714</t>
  </si>
  <si>
    <t>P22-003342</t>
  </si>
  <si>
    <t>Receipt: RCT-2022-003699 - Approved
Supplier Invoice: INV-2022-034082</t>
  </si>
  <si>
    <t>P22-003327</t>
  </si>
  <si>
    <t>Integricon Property Restoration and Construction Group Inc</t>
  </si>
  <si>
    <t>Receipt: RCT-2022-005591 - Approved
Supplier Invoice: INV-2022-082679</t>
  </si>
  <si>
    <t>P22-003340</t>
  </si>
  <si>
    <t>Receipt: RCT-2022-005412 - Approved
Supplier Invoice: INV-2022-052881</t>
  </si>
  <si>
    <t>P22-003349</t>
  </si>
  <si>
    <t>Canceled</t>
  </si>
  <si>
    <t>P22-003367</t>
  </si>
  <si>
    <t>Receipt: RCT-2022-007371 - Approved
Supplier Invoice: INV-2022-071518</t>
  </si>
  <si>
    <t>P22-003368</t>
  </si>
  <si>
    <t>Receipt: RCT-2022-005833 - Approved
Supplier Invoice: INV-2022-059075</t>
  </si>
  <si>
    <t>P22-003409</t>
  </si>
  <si>
    <t>Receipt: RCT-2022-006810 - Approved
Supplier Invoice: INV-2022-068119</t>
  </si>
  <si>
    <t>P22-003433</t>
  </si>
  <si>
    <t>WSP Canada Inc.</t>
  </si>
  <si>
    <t>Receipt: RCT-2022-003622 - Approved
Supplier Invoice: INV-2022-056463
Supplier Invoice: INV-2022-089517
Supplier Invoice: INV-2022-145157</t>
  </si>
  <si>
    <t>P22-003394</t>
  </si>
  <si>
    <t>M &amp; M Interior Contracting</t>
  </si>
  <si>
    <t>Receipt: RCT-2022-019966 - Approved
Supplier Invoice: INV-2022-205222
Supplier Invoice: INV-2022-219756
Supplier Invoice: INV-2022-220396</t>
  </si>
  <si>
    <t>P22-003420</t>
  </si>
  <si>
    <t>Receipt: RCT-2022-005364 - Approved
Supplier Invoice: INV-2022-055638</t>
  </si>
  <si>
    <t>P22-003421</t>
  </si>
  <si>
    <t>Receipt: RCT-2022-004806 - Approved
Supplier Invoice: INV-2022-045899
Supplier Invoice: INV-2022-061560
Supplier Invoice: INV-2022-124622</t>
  </si>
  <si>
    <t>P22-003411</t>
  </si>
  <si>
    <t>Receipt: RCT-2022-005083 - Approved
Supplier Invoice: INV-2022-052534</t>
  </si>
  <si>
    <t>P22-003413</t>
  </si>
  <si>
    <t>Receipt: RCT-2022-010024 - Approved
Supplier Invoice: INV-2022-062996</t>
  </si>
  <si>
    <t>P22-003418</t>
  </si>
  <si>
    <t>Receipt: RCT-2022-005524 - Approved
Supplier Invoice: INV-2022-114813</t>
  </si>
  <si>
    <t>P22-003422</t>
  </si>
  <si>
    <t>P22-003429</t>
  </si>
  <si>
    <t>Receipt: RCT-2022-003620 - Approved
Supplier Invoice: INV-2022-039592
Supplier Invoice: INV-2022-047729</t>
  </si>
  <si>
    <t>P22-003430</t>
  </si>
  <si>
    <t>Lowe Mechanical Services</t>
  </si>
  <si>
    <t>Receipt: RCT-2022-006677 - Approved
Receipt: RCT-2022-006927 - Approved
Supplier Invoice: INV-2022-066438
Supplier Invoice: INV-2022-068975
Supplier Invoice: INV-2022-175737
Supplier Invoice: INV-2022-175738
Supplier Invoice: INV-2022-195140</t>
  </si>
  <si>
    <t>P22-003432</t>
  </si>
  <si>
    <t>Leading Edge Mechanical &amp; Refrigeration</t>
  </si>
  <si>
    <t>Receipt: RCT-2022-010094 - Approved
Supplier Invoice: INV-2022-098797</t>
  </si>
  <si>
    <t>P22-003428</t>
  </si>
  <si>
    <t>Receipt: RCT-2022-005519 - Approved
Supplier Invoice: INV-2022-061575</t>
  </si>
  <si>
    <t>P22-003431</t>
  </si>
  <si>
    <t>Email</t>
  </si>
  <si>
    <t>All Season Heating and Air Conditioning</t>
  </si>
  <si>
    <t>Receipt: RCT-2022-005123 - Approved
Supplier Invoice: INV-2022-052521</t>
  </si>
  <si>
    <t>P22-003434</t>
  </si>
  <si>
    <t>Receipt: RCT-2022-007493 - Approved
Supplier Invoice: INV-2022-071511</t>
  </si>
  <si>
    <t>P22-003435</t>
  </si>
  <si>
    <t>Receipt: RCT-2022-003644 - Approved</t>
  </si>
  <si>
    <t>P22-003437</t>
  </si>
  <si>
    <t>Trinity Engineering and Consulting Inc</t>
  </si>
  <si>
    <t>Receipt: RCT-2022-002976 - Approved
Supplier Invoice: INV-2022-082809
Supplier Invoice: INV-2022-097438
Supplier Invoice: INV-2022-186547</t>
  </si>
  <si>
    <t>P22-003453</t>
  </si>
  <si>
    <t>Receipt: RCT-2022-005525 - Approved
Supplier Invoice: INV-2022-113379</t>
  </si>
  <si>
    <t>P22-003468</t>
  </si>
  <si>
    <t>Supplier Invoice: INV-2022-049702</t>
  </si>
  <si>
    <t>P22-003436</t>
  </si>
  <si>
    <t>Receipt: RCT-2022-003624 - Approved
Supplier Invoice: INV-2022-064276</t>
  </si>
  <si>
    <t>P22-003440</t>
  </si>
  <si>
    <t>Receipt: RCT-2022-006026 - Approved
Supplier Invoice: INV-2022-059077</t>
  </si>
  <si>
    <t>P22-003441</t>
  </si>
  <si>
    <t>Receipt: RCT-2022-006023 - Approved
Supplier Invoice: INV-2022-059076</t>
  </si>
  <si>
    <t>P22-003442</t>
  </si>
  <si>
    <t>Receipt: RCT-2022-013354 - Approved
Supplier Invoice: INV-2022-134437</t>
  </si>
  <si>
    <t>P22-003458</t>
  </si>
  <si>
    <t>Action Interiors Inc.</t>
  </si>
  <si>
    <t>Receipt: RCT-2022-002998 - Approved
Supplier Invoice: INV-2022-032188</t>
  </si>
  <si>
    <t>P22-003473</t>
  </si>
  <si>
    <t>Receipt: RCT-2022-006564 - Approved
Supplier Invoice: INV-2022-051756</t>
  </si>
  <si>
    <t>P22-003476</t>
  </si>
  <si>
    <t>Accent Enterprises Corp.</t>
  </si>
  <si>
    <t>Receipt: RCT-2022-003428 - Approved
Supplier Invoice: INV-2022-052807</t>
  </si>
  <si>
    <t>P22-003474</t>
  </si>
  <si>
    <t>Receipt: RCT-2022-004002 - Approved
Supplier Invoice: INV-2022-052815</t>
  </si>
  <si>
    <t>P22-003475</t>
  </si>
  <si>
    <t>Receipt: RCT-2022-004289 - Approved
Supplier Invoice: INV-2022-052812</t>
  </si>
  <si>
    <t>P22-003477</t>
  </si>
  <si>
    <t>Receipt: RCT-2022-003246 - Approved
Supplier Invoice: INV-2022-052811</t>
  </si>
  <si>
    <t>P22-003540</t>
  </si>
  <si>
    <t>Receipt: RCT-2022-003088 - Approved
Supplier Invoice: INV-2022-152670
Supplier Invoice: INV-2022-225783</t>
  </si>
  <si>
    <t>P22-003541</t>
  </si>
  <si>
    <t>Receipt: RCT-2022-003100 - Approved
Supplier Invoice: INV-2022-032601</t>
  </si>
  <si>
    <t>P22-003545</t>
  </si>
  <si>
    <t>Ovita Construction Ltd.</t>
  </si>
  <si>
    <t>Receipt: RCT-2022-005526 - Approved
Receipt: RCT-2022-011863 - Draft
Receipt: RCT-2022-011864 - Approved
Supplier Invoice: INV-2022-100315
Supplier Invoice: INV-2022-105128</t>
  </si>
  <si>
    <t>P22-003534</t>
  </si>
  <si>
    <t>Receipt: RCT-2022-015422 - Approved
Receipt: RCT-2022-019468 - Approved
Supplier Invoice: INV-2022-157777</t>
  </si>
  <si>
    <t>P22-003551</t>
  </si>
  <si>
    <t>Receipt: RCT-2022-008685 - Approved
Supplier Invoice: INV-2022-085877
Supplier Invoice: INV-2022-195106</t>
  </si>
  <si>
    <t>P22-003532</t>
  </si>
  <si>
    <t>Receipt: RCT-2022-007308 - Approved
Supplier Invoice: INV-2022-071759</t>
  </si>
  <si>
    <t>P22-003549</t>
  </si>
  <si>
    <t>Winmar (Hamilton)</t>
  </si>
  <si>
    <t>Receipt: RCT-2022-003091 - Approved
Supplier Invoice: INV-2022-220529</t>
  </si>
  <si>
    <t>P22-003553</t>
  </si>
  <si>
    <t>Receipt: RCT-2022-005593 - Approved
Supplier Invoice: INV-2022-063429
Supplier Invoice: INV-2022-102977
Supplier Invoice: INV-2022-177926</t>
  </si>
  <si>
    <t>P22-003565</t>
  </si>
  <si>
    <t>Receipt: RCT-2022-009707 - Approved
Supplier Invoice: INV-2022-068125</t>
  </si>
  <si>
    <t>P22-003562</t>
  </si>
  <si>
    <t>Receipt: RCT-2022-010025 - Approved
Supplier Invoice: INV-2022-062993</t>
  </si>
  <si>
    <t>P22-003578</t>
  </si>
  <si>
    <t>Receipt: RCT-2022-005527 - Approved
Supplier Invoice: INV-2022-071747</t>
  </si>
  <si>
    <t>P22-003624</t>
  </si>
  <si>
    <t>Receipt: RCT-2022-003164 - Approved
Supplier Invoice: INV-2022-104011</t>
  </si>
  <si>
    <t>P22-003683</t>
  </si>
  <si>
    <t>Winmar Guelph</t>
  </si>
  <si>
    <t>Receipt: RCT-2022-003165 - Approved
Supplier Invoice: INV-2022-034178</t>
  </si>
  <si>
    <t>P22-003708</t>
  </si>
  <si>
    <t>Receipt: RCT-2022-005056 - Approved
Supplier Invoice: INV-2022-050508</t>
  </si>
  <si>
    <t>P22-003717</t>
  </si>
  <si>
    <t>Receipt: RCT-2022-004947 - Approved
Receipt: RCT-2022-005287 - Approved
Supplier Invoice: INV-2022-060026</t>
  </si>
  <si>
    <t>P22-003700</t>
  </si>
  <si>
    <t>Receipt: RCT-2022-009955 - Approved
Supplier Invoice: INV-2022-185835</t>
  </si>
  <si>
    <t>P22-003727</t>
  </si>
  <si>
    <t>Abell Pest Control Inc (Etobicoke)</t>
  </si>
  <si>
    <t>Receipt: RCT-2022-010185 - Approved
Supplier Invoice: INV-2022-100256</t>
  </si>
  <si>
    <t>P22-003767</t>
  </si>
  <si>
    <t>Receipt: RCT-2022-005528 - Approved
Supplier Invoice: INV-2022-078831</t>
  </si>
  <si>
    <t>P22-003777</t>
  </si>
  <si>
    <t>DNG Power LTD</t>
  </si>
  <si>
    <t>Receipt: RCT-2022-003406 - Approved
Supplier Invoice: INV-2022-040667
Supplier Invoice: INV-2022-174906</t>
  </si>
  <si>
    <t>P22-003800</t>
  </si>
  <si>
    <t>Danby Products Limited</t>
  </si>
  <si>
    <t>Receipt: RCT-2022-005596 - Approved
Supplier Invoice: INV-2022-118343</t>
  </si>
  <si>
    <t>P22-003805</t>
  </si>
  <si>
    <t>Scott Special Projects Ltd.</t>
  </si>
  <si>
    <t>Receipt: RCT-2022-003279 - Approved
Receipt: RCT-2022-005194 - Approved
Receipt: RCT-2022-008516 - Approved
Receipt: RCT-2022-009024 - Approved
Receipt: RCT-2022-012696 - Approved
Receipt: RCT-2022-015045 - Approved
Receipt: RCT-2022-015564 - Approved
Receipt: RCT-2022-020949 - Approved
Receipt: RCT-2022-021003 - Approved
Receipt: RCT-2022-021279 - Approved
Supplier Invoice: INV-2022-035700
Supplier Invoice: INV-2022-054655
Supplier Invoice: INV-2022-084538
Supplier Invoice: INV-2022-089578
Supplier Invoice: INV-2022-110161
Supplier Invoice: INV-2022-126853
Supplier Invoice: INV-2022-155794
Supplier Invoice: INV-2022-174039
Supplier Invoice: INV-2022-217965
Supplier Invoice: INV-2022-225267
Supplier Invoice Adjustment: INV-2022-156708</t>
  </si>
  <si>
    <t>P22-003806</t>
  </si>
  <si>
    <t>Receipt: RCT-2022-009354 - Approved
Receipt: RCT-2022-013410 - Approved
Receipt: RCT-2022-013848 - Approved
Receipt: RCT-2022-015040 - Approved
Receipt: RCT-2022-015044 - Approved
Receipt: RCT-2022-016621 - Approved
Receipt: RCT-2022-021278 - Approved
Supplier Invoice: INV-2022-093439
Supplier Invoice: INV-2022-094557
Supplier Invoice: INV-2022-135872
Supplier Invoice: INV-2022-155791
Supplier Invoice: INV-2022-176686
Supplier Invoice: INV-2022-176687
Supplier Invoice: INV-2022-199964
Supplier Invoice: INV-2022-217967
Supplier Invoice: INV-2022-218162</t>
  </si>
  <si>
    <t>P22-003814</t>
  </si>
  <si>
    <t>Receipt: RCT-2022-003589 - Approved
Supplier Invoice: INV-2022-106781</t>
  </si>
  <si>
    <t>P22-003818</t>
  </si>
  <si>
    <t>Receipt: RCT-2022-003436 - Approved
Supplier Invoice: INV-2022-035664</t>
  </si>
  <si>
    <t>P22-003819</t>
  </si>
  <si>
    <t>Receipt: RCT-2022-003447 - Approved
Supplier Invoice: INV-2022-035404</t>
  </si>
  <si>
    <t>P22-003804</t>
  </si>
  <si>
    <t>Receipt: RCT-2022-003277 - Approved
Receipt: RCT-2022-005245 - Approved
Receipt: RCT-2022-005292 - Draft
Receipt: RCT-2022-008514 - Draft
Receipt: RCT-2022-008515 - Approved
Receipt: RCT-2022-009019 - Draft
Receipt: RCT-2022-009022 - Approved
Receipt: RCT-2022-011153 - Approved
Receipt: RCT-2022-015041 - Approved
Receipt: RCT-2022-015563 - Approved
Supplier Invoice: INV-2022-035688
Supplier Invoice: INV-2022-054659
Supplier Invoice: INV-2022-084537
Supplier Invoice: INV-2022-089565
Supplier Invoice: INV-2022-126852
Supplier Invoice: INV-2022-155796
Supplier Invoice: INV-2022-174038
Supplier Invoice: INV-2022-193767
Supplier Invoice: INV-2022-216133
Supplier Invoice: INV-2022-217964</t>
  </si>
  <si>
    <t>P22-003810</t>
  </si>
  <si>
    <t>Receipt: RCT-2022-005598 - Approved
Supplier Invoice: INV-2022-111043</t>
  </si>
  <si>
    <t>P22-003812</t>
  </si>
  <si>
    <t>Receipt: RCT-2022-009032 - Approved
Supplier Invoice: INV-2022-088995
Supplier Invoice: INV-2022-089716</t>
  </si>
  <si>
    <t>P22-003815</t>
  </si>
  <si>
    <t>Receipt: RCT-2022-005600 - Approved
Supplier Invoice: INV-2022-111041</t>
  </si>
  <si>
    <t>P22-003807</t>
  </si>
  <si>
    <t>Receipt: RCT-2022-014038 - Approved
Supplier Invoice: INV-2022-140374
Supplier Invoice: INV-2022-143061</t>
  </si>
  <si>
    <t>P22-003808</t>
  </si>
  <si>
    <t>Topic Electric Ltd</t>
  </si>
  <si>
    <t>Receipt: RCT-2022-005684 - Approved
Supplier Invoice: INV-2022-057784</t>
  </si>
  <si>
    <t>P22-003809</t>
  </si>
  <si>
    <t>Receipt: RCT-2022-016506 - Approved
Supplier Invoice: INV-2022-168656</t>
  </si>
  <si>
    <t>P22-003821</t>
  </si>
  <si>
    <t>Receipt: RCT-2022-005602 - Approved
Supplier Invoice: INV-2022-110123</t>
  </si>
  <si>
    <t>P22-003826</t>
  </si>
  <si>
    <t>Receipt: RCT-2022-005604 - Approved
Supplier Invoice: INV-2022-118354</t>
  </si>
  <si>
    <t>P22-003827</t>
  </si>
  <si>
    <t>Receipt: RCT-2022-005605 - Approved
Supplier Invoice: INV-2022-111035</t>
  </si>
  <si>
    <t>P22-003822</t>
  </si>
  <si>
    <t>Receipt: RCT-2022-005607 - Approved
Supplier Invoice: INV-2022-118351</t>
  </si>
  <si>
    <t>P22-003832</t>
  </si>
  <si>
    <t>Receipt: RCT-2022-003780 - Approved
Supplier Invoice: INV-2022-039388</t>
  </si>
  <si>
    <t>P22-003856</t>
  </si>
  <si>
    <t>Receipt: RCT-2022-005608 - Approved</t>
  </si>
  <si>
    <t>P22-003828</t>
  </si>
  <si>
    <t>The Plumbers Edge Inc.</t>
  </si>
  <si>
    <t>Receipt: RCT-2022-004750 - Approved
Supplier Invoice: INV-2022-047742</t>
  </si>
  <si>
    <t>P22-003833</t>
  </si>
  <si>
    <t>Receipt: RCT-2022-003781 - Approved
Supplier Invoice: INV-2022-039386</t>
  </si>
  <si>
    <t>P22-003836</t>
  </si>
  <si>
    <t>Receipt: RCT-2022-005610 - Approved
Supplier Invoice: INV-2022-137634</t>
  </si>
  <si>
    <t>P22-003843</t>
  </si>
  <si>
    <t>Receipt: RCT-2022-003437 - Approved
Supplier Invoice: INV-2022-035632</t>
  </si>
  <si>
    <t>P22-003862</t>
  </si>
  <si>
    <t>Receipt: RCT-2022-003779 - Approved
Supplier Invoice: INV-2022-039391</t>
  </si>
  <si>
    <t>P22-003860</t>
  </si>
  <si>
    <t>Smith's Furniture &amp; Appliances</t>
  </si>
  <si>
    <t>Receipt: RCT-2022-007054 - Approved
Supplier Invoice: INV-2022-069787</t>
  </si>
  <si>
    <t>P22-003867</t>
  </si>
  <si>
    <t>Techtronic Solutions Inc.</t>
  </si>
  <si>
    <t>Receipt: RCT-2022-004419 - Approved
Supplier Invoice: INV-2022-081621</t>
  </si>
  <si>
    <t>P22-003861</t>
  </si>
  <si>
    <t>Receipt: RCT-2022-004981 - Approved
Supplier Invoice: INV-2022-050699</t>
  </si>
  <si>
    <t>P22-003871</t>
  </si>
  <si>
    <t>Receipt: RCT-2022-003362 - Approved
Supplier Invoice: INV-2022-035564</t>
  </si>
  <si>
    <t>P22-003875</t>
  </si>
  <si>
    <t>Receipt: RCT-2022-005611 - Approved
Supplier Invoice: INV-2022-111039</t>
  </si>
  <si>
    <t>P22-003894</t>
  </si>
  <si>
    <t>Receipt: RCT-2022-005612 - Approved
Supplier Invoice: INV-2022-106828</t>
  </si>
  <si>
    <t>P22-003876</t>
  </si>
  <si>
    <t>Receipt: RCT-2022-003341 - Approved
Supplier Invoice: INV-2022-036630
Supplier Invoice: INV-2022-038816
Supplier Invoice: INV-2022-074511</t>
  </si>
  <si>
    <t>P22-003899</t>
  </si>
  <si>
    <t>Receipt: RCT-2022-005613 - Approved
Supplier Invoice: INV-2022-106791</t>
  </si>
  <si>
    <t>P22-003900</t>
  </si>
  <si>
    <t>Receipt: RCT-2022-005615 - Approved
Supplier Invoice: INV-2022-111042</t>
  </si>
  <si>
    <t>P22-003902</t>
  </si>
  <si>
    <t>Receipt: RCT-2022-005594 - Approved
Supplier Invoice: INV-2022-111396</t>
  </si>
  <si>
    <t>P22-003906</t>
  </si>
  <si>
    <t>Receipt: RCT-2022-005616 - Approved
Supplier Invoice: INV-2022-105318</t>
  </si>
  <si>
    <t>P22-003888</t>
  </si>
  <si>
    <t>Receipt: RCT-2022-003483 - Approved
Supplier Invoice: INV-2022-037880</t>
  </si>
  <si>
    <t>P22-003901</t>
  </si>
  <si>
    <t>Receipt: RCT-2022-005599 - Approved
Supplier Invoice: INV-2022-106797</t>
  </si>
  <si>
    <t>P22-003903</t>
  </si>
  <si>
    <t>Omnimark Enterprises Ltd</t>
  </si>
  <si>
    <t>Receipt: RCT-2022-003370 - Approved
Supplier Invoice: INV-2022-038809
Supplier Invoice: INV-2022-087200</t>
  </si>
  <si>
    <t>P22-003904</t>
  </si>
  <si>
    <t>Eagle Restoration Inc.</t>
  </si>
  <si>
    <t>Receipt: RCT-2022-003373 - Approved
Supplier Invoice: INV-2022-072590
Supplier Invoice: INV-2022-100322
Supplier Invoice Adjustment: INV-2022-100321</t>
  </si>
  <si>
    <t>P22-003905</t>
  </si>
  <si>
    <t>Receipt: RCT-2022-003374 - Approved
Supplier Invoice: INV-2022-062097</t>
  </si>
  <si>
    <t>P22-003907</t>
  </si>
  <si>
    <t>Aqua Drain Sewer Services Inc</t>
  </si>
  <si>
    <t>Receipt: RCT-2022-004480 - Approved
Supplier Invoice: INV-2022-045052</t>
  </si>
  <si>
    <t>P22-003910</t>
  </si>
  <si>
    <t>Receipt: RCT-2022-004866 - Approved
Supplier Invoice: INV-2022-047749</t>
  </si>
  <si>
    <t>P22-003952</t>
  </si>
  <si>
    <t>Receipt: RCT-2022-005529 - Approved
Supplier Invoice: INV-2022-091456</t>
  </si>
  <si>
    <t>P22-003961</t>
  </si>
  <si>
    <t>Receipt: RCT-2022-003733 - Approved
Supplier Invoice: INV-2022-038808</t>
  </si>
  <si>
    <t>P22-003973</t>
  </si>
  <si>
    <t>Receipt: RCT-2022-007222 - Approved
Supplier Invoice: INV-2022-071733</t>
  </si>
  <si>
    <t>P22-003951</t>
  </si>
  <si>
    <t>Receipt: RCT-2022-005617 - Approved
Supplier Invoice: INV-2022-111874</t>
  </si>
  <si>
    <t>P22-003970</t>
  </si>
  <si>
    <t>P22-003971</t>
  </si>
  <si>
    <t>Receipt: RCT-2022-003740 - Approved
Supplier Invoice: INV-2022-038759</t>
  </si>
  <si>
    <t>P22-003972</t>
  </si>
  <si>
    <t>Receipt: RCT-2022-005980 - Approved
Supplier Invoice: INV-2022-059081</t>
  </si>
  <si>
    <t>P22-003974</t>
  </si>
  <si>
    <t>P22-003975</t>
  </si>
  <si>
    <t>Receipt: RCT-2022-009816 - Approved
Supplier Invoice: INV-2022-096441</t>
  </si>
  <si>
    <t>P22-003965</t>
  </si>
  <si>
    <t>Receipt: RCT-2022-005618 - Approved
Supplier Invoice: INV-2022-118352</t>
  </si>
  <si>
    <t>P22-003977</t>
  </si>
  <si>
    <t>Receipt: RCT-2022-009830 - Approved
Supplier Invoice: INV-2022-096426</t>
  </si>
  <si>
    <t>P22-003978</t>
  </si>
  <si>
    <t>P22-003980</t>
  </si>
  <si>
    <t>Receipt: RCT-2022-011248 - Approved
Supplier Invoice: INV-2022-111422</t>
  </si>
  <si>
    <t>P22-003983</t>
  </si>
  <si>
    <t>Receipt: RCT-2022-003546 - Approved
Supplier Invoice: INV-2022-056504</t>
  </si>
  <si>
    <t>P22-003976</t>
  </si>
  <si>
    <t>Receipt: RCT-2022-010477 - Approved
Receipt: RCT-2022-010479 - Draft
Receipt: RCT-2022-010480 - Approved
Supplier Invoice: INV-2022-082652</t>
  </si>
  <si>
    <t>P22-003979</t>
  </si>
  <si>
    <t>P22-003981</t>
  </si>
  <si>
    <t>Receipt: RCT-2022-008959 - Approved
Supplier Invoice: INV-2022-077410</t>
  </si>
  <si>
    <t>P22-003982</t>
  </si>
  <si>
    <t>Receipt: RCT-2022-003547 - Approved
Supplier Invoice: INV-2022-056508</t>
  </si>
  <si>
    <t>P22-003984</t>
  </si>
  <si>
    <t>Receipt: RCT-2022-005917 - Approved
Supplier Invoice: INV-2022-056259</t>
  </si>
  <si>
    <t>P22-003985</t>
  </si>
  <si>
    <t>Receipt: RCT-2022-004834 - Approved
Supplier Invoice: INV-2022-047752</t>
  </si>
  <si>
    <t>P22-003995</t>
  </si>
  <si>
    <t>Receipt: RCT-2022-019502 - Approved
Supplier Invoice: INV-2022-199967</t>
  </si>
  <si>
    <t>P22-003986</t>
  </si>
  <si>
    <t>Receipt: RCT-2022-004272 - Approved
Supplier Invoice: INV-2022-038558</t>
  </si>
  <si>
    <t>P22-003987</t>
  </si>
  <si>
    <t>Receipt: RCT-2022-009235 - Approved
Supplier Invoice: INV-2022-082635</t>
  </si>
  <si>
    <t>P22-003988</t>
  </si>
  <si>
    <t>Receipt: RCT-2022-005906 - Approved
Supplier Invoice: INV-2022-095061</t>
  </si>
  <si>
    <t>P22-003989</t>
  </si>
  <si>
    <t>Receipt: RCT-2022-007546 - Approved
Supplier Invoice: INV-2022-071507</t>
  </si>
  <si>
    <t>P22-004000</t>
  </si>
  <si>
    <t>Receipt: RCT-2022-003576 - Approved
Supplier Invoice: INV-2022-036745</t>
  </si>
  <si>
    <t>P22-004003</t>
  </si>
  <si>
    <t>Receipt: RCT-2022-005834 - Approved
Supplier Invoice: INV-2022-059073</t>
  </si>
  <si>
    <t>P22-004009</t>
  </si>
  <si>
    <t>Receipt: RCT-2022-020825 - Approved</t>
  </si>
  <si>
    <t>P22-004014</t>
  </si>
  <si>
    <t>Receipt: RCT-2022-011361 - Approved
Supplier Invoice: INV-2022-111090</t>
  </si>
  <si>
    <t>P22-004016</t>
  </si>
  <si>
    <t>Receipt: RCT-2022-003838 - Approved
Supplier Invoice: INV-2022-039360</t>
  </si>
  <si>
    <t>P22-004018</t>
  </si>
  <si>
    <t>Receipt: RCT-2022-005398 - Approved
Supplier Invoice: INV-2022-078974</t>
  </si>
  <si>
    <t>P22-003999</t>
  </si>
  <si>
    <t>Receipt: RCT-2022-003621 - Approved</t>
  </si>
  <si>
    <t>P22-004002</t>
  </si>
  <si>
    <t>Receipt: RCT-2022-005832 - Approved
Supplier Invoice: INV-2022-059074</t>
  </si>
  <si>
    <t>P22-004010</t>
  </si>
  <si>
    <t>Receipt: RCT-2022-005956 - Approved
Supplier Invoice: INV-2022-059963</t>
  </si>
  <si>
    <t>P22-004012</t>
  </si>
  <si>
    <t>Receipt: RCT-2022-005981 - Approved
Supplier Invoice: INV-2022-078969</t>
  </si>
  <si>
    <t>P22-004013</t>
  </si>
  <si>
    <t>Receipt: RCT-2022-005011 - Approved
Supplier Invoice: INV-2022-052809</t>
  </si>
  <si>
    <t>P22-004015</t>
  </si>
  <si>
    <t>Receipt: RCT-2022-020826 - Approved</t>
  </si>
  <si>
    <t>P22-004023</t>
  </si>
  <si>
    <t>Receipt: RCT-2022-007788 - Approved
Supplier Invoice: INV-2022-081624</t>
  </si>
  <si>
    <t>P22-004025</t>
  </si>
  <si>
    <t>Receipt: RCT-2022-003497 - Approved
Supplier Invoice: INV-2022-045044</t>
  </si>
  <si>
    <t>P22-004032</t>
  </si>
  <si>
    <t>Receipt: RCT-2022-010390 - Approved
Supplier Invoice: INV-2022-102189</t>
  </si>
  <si>
    <t>P22-004027</t>
  </si>
  <si>
    <t>Receipt: RCT-2022-004848 - Approved
Supplier Invoice: INV-2022-048907</t>
  </si>
  <si>
    <t>P22-004005</t>
  </si>
  <si>
    <t>Receipt: RCT-2022-009000 - Approved
Receipt: RCT-2022-009165 - Approved
Supplier Invoice: INV-2022-071508</t>
  </si>
  <si>
    <t>P22-004006</t>
  </si>
  <si>
    <t>Receipt: RCT-2022-003469 - Approved
Supplier Invoice: INV-2022-044064</t>
  </si>
  <si>
    <t>P22-004008</t>
  </si>
  <si>
    <t>Receipt: RCT-2022-012311 - Approved
Supplier Invoice: INV-2022-116115</t>
  </si>
  <si>
    <t>P22-004011</t>
  </si>
  <si>
    <t>Receipt: RCT-2022-007484 - Approved
Supplier Invoice: INV-2022-046884</t>
  </si>
  <si>
    <t>P22-004017</t>
  </si>
  <si>
    <t>Receipt: RCT-2022-004618 - Approved
Supplier Invoice: INV-2022-046883</t>
  </si>
  <si>
    <t>P22-004022</t>
  </si>
  <si>
    <t>Corporation of the Town Of Oakville</t>
  </si>
  <si>
    <t>Receipt: RCT-2022-003494 - Approved
Supplier Invoice: INV-2022-042080</t>
  </si>
  <si>
    <t>P22-004030</t>
  </si>
  <si>
    <t>Receipt: RCT-2022-010388 - Approved
Supplier Invoice: INV-2022-102182</t>
  </si>
  <si>
    <t>P22-004031</t>
  </si>
  <si>
    <t>Receipt: RCT-2022-010389 - Approved
Supplier Invoice: INV-2022-102186</t>
  </si>
  <si>
    <t>P22-004040</t>
  </si>
  <si>
    <t>Receipt: RCT-2022-005619 - Approved
Supplier Invoice: INV-2022-104721</t>
  </si>
  <si>
    <t>P22-004049</t>
  </si>
  <si>
    <t>Receipt: RCT-2022-003530 - Approved
Supplier Invoice: INV-2022-043201
Supplier Invoice: INV-2022-046603
Supplier Invoice: INV-2022-058117</t>
  </si>
  <si>
    <t>P22-004061</t>
  </si>
  <si>
    <t>Receipt: RCT-2022-005298 - Approved
Supplier Invoice: INV-2022-066454</t>
  </si>
  <si>
    <t>P22-004077</t>
  </si>
  <si>
    <t>Receipt: RCT-2022-008419 - Approved
Supplier Invoice: INV-2022-081555</t>
  </si>
  <si>
    <t>P22-004074</t>
  </si>
  <si>
    <t>Fred Hook Limited</t>
  </si>
  <si>
    <t>Receipt: RCT-2022-003498 - Approved
Supplier Invoice: INV-2022-041044
Supplier Invoice: INV-2022-041045
Supplier Invoice: INV-2022-041048
Supplier Invoice: INV-2022-041050</t>
  </si>
  <si>
    <t>P22-004075</t>
  </si>
  <si>
    <t>Receipt: RCT-2022-005620 - Approved
Supplier Invoice: INV-2022-106822</t>
  </si>
  <si>
    <t>P22-004073</t>
  </si>
  <si>
    <t>Receipt: RCT-2022-005621 - Approved
Supplier Invoice: INV-2022-104688</t>
  </si>
  <si>
    <t>P22-004087</t>
  </si>
  <si>
    <t>Duke Refrigeration &amp; HVAC Ltd.</t>
  </si>
  <si>
    <t>Receipt: RCT-2022-003747 - Approved
Supplier Invoice: INV-2022-038475
Supplier Invoice: INV-2022-070969</t>
  </si>
  <si>
    <t>P22-004110</t>
  </si>
  <si>
    <t>Receipt: RCT-2022-005622 - Approved
Supplier Invoice: INV-2022-111040</t>
  </si>
  <si>
    <t>P22-004096</t>
  </si>
  <si>
    <t>Receipt: RCT-2022-004940 - Approved
Supplier Invoice: INV-2022-049776</t>
  </si>
  <si>
    <t>P22-004107</t>
  </si>
  <si>
    <t>Receipt: RCT-2022-005623 - Approved
Supplier Invoice: INV-2022-111893</t>
  </si>
  <si>
    <t>P22-004109</t>
  </si>
  <si>
    <t>Receipt: RCT-2022-005625 - Approved
Supplier Invoice: INV-2022-104723</t>
  </si>
  <si>
    <t>P22-004108</t>
  </si>
  <si>
    <t>Receipt: RCT-2022-005626 - Approved
Supplier Invoice: INV-2022-104717</t>
  </si>
  <si>
    <t>P22-004119</t>
  </si>
  <si>
    <t>Receipt: RCT-2022-003735 - Approved
Supplier Invoice: INV-2022-097491</t>
  </si>
  <si>
    <t>P22-004127</t>
  </si>
  <si>
    <t>Receipt: RCT-2022-004467 - Approved
Supplier Invoice: INV-2022-047758</t>
  </si>
  <si>
    <t>P22-004128</t>
  </si>
  <si>
    <t>Receipt: RCT-2022-004469 - Approved
Supplier Invoice: INV-2022-047760</t>
  </si>
  <si>
    <t>P22-004129</t>
  </si>
  <si>
    <t>Receipt: RCT-2022-004468 - Approved
Supplier Invoice: INV-2022-047762</t>
  </si>
  <si>
    <t>P22-004142</t>
  </si>
  <si>
    <t>Receipt: RCT-2022-003549 - Approved
Supplier Invoice: INV-2022-148700</t>
  </si>
  <si>
    <t>P22-004145</t>
  </si>
  <si>
    <t>Receipt: RCT-2022-003558 - Approved
Supplier Invoice: INV-2022-141901</t>
  </si>
  <si>
    <t>P22-004146</t>
  </si>
  <si>
    <t>Receipt: RCT-2022-003559 - Approved
Supplier Invoice: INV-2022-143425
Supplier Invoice: INV-2022-225782</t>
  </si>
  <si>
    <t>P22-004150</t>
  </si>
  <si>
    <t>Receipt: RCT-2022-003580 - Approved
Supplier Invoice: INV-2022-062949</t>
  </si>
  <si>
    <t>P22-004156</t>
  </si>
  <si>
    <t>Receipt: RCT-2022-006704 - Approved
Supplier Invoice: INV-2022-064812
Supplier Invoice Adjustment: INV-2022-067534</t>
  </si>
  <si>
    <t>P22-004167</t>
  </si>
  <si>
    <t>Receipt: RCT-2022-007412 - Approved</t>
  </si>
  <si>
    <t>P22-004147</t>
  </si>
  <si>
    <t>Receipt: RCT-2022-003562 - Approved
Supplier Invoice: INV-2022-123016</t>
  </si>
  <si>
    <t>P22-004158</t>
  </si>
  <si>
    <t>Receipt: RCT-2022-005481 - Approved
Supplier Invoice: INV-2022-217947</t>
  </si>
  <si>
    <t>P22-004159</t>
  </si>
  <si>
    <t>Receipt: RCT-2022-006376 - Approved
Supplier Invoice: INV-2022-059944
Supplier Invoice Adjustment: INV-2022-063422</t>
  </si>
  <si>
    <t>P22-004172</t>
  </si>
  <si>
    <t>Receipt: RCT-2022-004416 - Approved
Supplier Invoice: INV-2022-044048</t>
  </si>
  <si>
    <t>P22-004155</t>
  </si>
  <si>
    <t>Supplier Invoice: INV-2022-222669</t>
  </si>
  <si>
    <t>P22-004157</t>
  </si>
  <si>
    <t>Receipt: RCT-2022-006705 - Approved
Supplier Invoice: INV-2022-064808
Supplier Invoice: INV-2022-088235
Supplier Invoice Adjustment: INV-2022-068529</t>
  </si>
  <si>
    <t>P22-004160</t>
  </si>
  <si>
    <t>Enseignes Montreal Neon Inc.</t>
  </si>
  <si>
    <t>Receipt: RCT-2022-003577 - Approved
Supplier Invoice: INV-2022-073651</t>
  </si>
  <si>
    <t>P22-004173</t>
  </si>
  <si>
    <t>Kone Inc. (Toronto)</t>
  </si>
  <si>
    <t>Receipt: RCT-2022-003598 - Approved
Supplier Invoice: INV-2022-038741
Supplier Invoice: INV-2022-038742
Supplier Invoice: INV-2022-038743</t>
  </si>
  <si>
    <t>P22-004175</t>
  </si>
  <si>
    <t>Finspan Construction Limited</t>
  </si>
  <si>
    <t>Receipt: RCT-2022-003783 - Approved
Supplier Invoice: INV-2022-041030</t>
  </si>
  <si>
    <t>P22-004231</t>
  </si>
  <si>
    <t>Receipt: RCT-2022-005627 - Approved
Supplier Invoice: INV-2022-115111</t>
  </si>
  <si>
    <t>P22-004214</t>
  </si>
  <si>
    <t>Receipt: RCT-2022-005628 - Approved
Supplier Invoice: INV-2022-118350</t>
  </si>
  <si>
    <t>P22-004230</t>
  </si>
  <si>
    <t>Receipt: RCT-2022-005629 - Approved
Supplier Invoice: INV-2022-116744</t>
  </si>
  <si>
    <t>P22-004234</t>
  </si>
  <si>
    <t>Receipt: RCT-2022-005630 - Approved
Supplier Invoice: INV-2022-111666</t>
  </si>
  <si>
    <t>P22-004232</t>
  </si>
  <si>
    <t>Receipt: RCT-2022-005631 - Approved
Supplier Invoice: INV-2022-106772</t>
  </si>
  <si>
    <t>P22-004233</t>
  </si>
  <si>
    <t>Receipt: RCT-2022-005632 - Approved
Supplier Invoice: INV-2022-111883</t>
  </si>
  <si>
    <t>P22-004235</t>
  </si>
  <si>
    <t>Receipt: RCT-2022-005633 - Approved
Supplier Invoice: INV-2022-112724</t>
  </si>
  <si>
    <t>P22-004239</t>
  </si>
  <si>
    <t>Receipt: RCT-2022-005634 - Approved
Supplier Invoice: INV-2022-115410</t>
  </si>
  <si>
    <t>P22-004248</t>
  </si>
  <si>
    <t>Receipt: RCT-2022-004409 - Approved</t>
  </si>
  <si>
    <t>P22-004236</t>
  </si>
  <si>
    <t>Receipt: RCT-2022-003803 - Approved
Supplier Invoice: INV-2022-049616
Supplier Invoice: INV-2022-062756
Supplier Invoice: INV-2022-088263
Supplier Invoice: INV-2022-113606</t>
  </si>
  <si>
    <t>P22-004237</t>
  </si>
  <si>
    <t>Receipt: RCT-2022-020791 - Approved</t>
  </si>
  <si>
    <t>P22-004238</t>
  </si>
  <si>
    <t>Receipt: RCT-2022-004350 - Approved
Supplier Invoice: INV-2022-044066
Supplier Invoice: INV-2022-064675</t>
  </si>
  <si>
    <t>P22-004241</t>
  </si>
  <si>
    <t>Receipt: RCT-2022-006959 - Approved
Supplier Invoice: INV-2022-069627</t>
  </si>
  <si>
    <t>P22-004242</t>
  </si>
  <si>
    <t>Receipt: RCT-2022-005283 - Approved
Supplier Invoice: INV-2022-133612</t>
  </si>
  <si>
    <t>P22-004301</t>
  </si>
  <si>
    <t>Receipt: RCT-2022-004944 - Approved
Supplier Invoice: INV-2022-049618
Supplier Invoice: INV-2022-088367</t>
  </si>
  <si>
    <t>P22-004316</t>
  </si>
  <si>
    <t>Smiler Services Ltd</t>
  </si>
  <si>
    <t>Receipt: RCT-2022-007376 - Approved
Supplier Invoice: INV-2022-072749</t>
  </si>
  <si>
    <t>P22-004326</t>
  </si>
  <si>
    <t>Birchcliff Construction Ltd</t>
  </si>
  <si>
    <t>Receipt: RCT-2022-020010 - Approved
Supplier Invoice: INV-2022-205233
Supplier Invoice: INV-2022-205238</t>
  </si>
  <si>
    <t>P22-004328</t>
  </si>
  <si>
    <t>Zgemi Inc.</t>
  </si>
  <si>
    <t>Receipt: RCT-2022-010901 - Approved
Supplier Invoice: INV-2022-105175
Supplier Invoice: INV-2022-119385
Supplier Invoice: INV-2022-153699</t>
  </si>
  <si>
    <t>P22-004338</t>
  </si>
  <si>
    <t>Receipt: RCT-2022-003755 - Approved
Supplier Invoice: INV-2022-132660</t>
  </si>
  <si>
    <t>P22-004359</t>
  </si>
  <si>
    <t>P22-004362</t>
  </si>
  <si>
    <t>Receipt: RCT-2022-004821 - Approved
Supplier Invoice: INV-2022-048777</t>
  </si>
  <si>
    <t>P22-004337</t>
  </si>
  <si>
    <t>Receipt: RCT-2022-005635 - Approved
Supplier Invoice: INV-2022-118345</t>
  </si>
  <si>
    <t>P22-004349</t>
  </si>
  <si>
    <t>Receipt: RCT-2022-004736 - Approved</t>
  </si>
  <si>
    <t>P22-004360</t>
  </si>
  <si>
    <t>Receipt: RCT-2022-004060 - Approved
Supplier Invoice: INV-2022-041121</t>
  </si>
  <si>
    <t>P22-004363</t>
  </si>
  <si>
    <t>Receipt: RCT-2022-004822 - Approved
Supplier Invoice: INV-2022-048790</t>
  </si>
  <si>
    <t>P22-004357</t>
  </si>
  <si>
    <t>Receipt: RCT-2022-003762 - Approved
Supplier Invoice: INV-2022-046813</t>
  </si>
  <si>
    <t>P22-004358</t>
  </si>
  <si>
    <t>Receipt: RCT-2022-005491 - Approved
Supplier Invoice: INV-2022-056488</t>
  </si>
  <si>
    <t>P22-004361</t>
  </si>
  <si>
    <t>Receipt: RCT-2022-004379 - Approved
Supplier Invoice: INV-2022-042719</t>
  </si>
  <si>
    <t>P22-004375</t>
  </si>
  <si>
    <t>Receipt: RCT-2022-005530 - Approved
Supplier Invoice: INV-2022-076111</t>
  </si>
  <si>
    <t>P22-004381</t>
  </si>
  <si>
    <t>Receipt: RCT-2022-005636 - Approved
Supplier Invoice: INV-2022-137248</t>
  </si>
  <si>
    <t>P22-004411</t>
  </si>
  <si>
    <t>P22-004413</t>
  </si>
  <si>
    <t>National Plumbing</t>
  </si>
  <si>
    <t>Receipt: RCT-2022-007776 - Approved
Supplier Invoice: INV-2022-077327</t>
  </si>
  <si>
    <t>P22-004408</t>
  </si>
  <si>
    <t>P22-004409</t>
  </si>
  <si>
    <t>P22-004414</t>
  </si>
  <si>
    <t>Receipt: RCT-2022-008339 - Approved
Supplier Invoice: INV-2022-080715</t>
  </si>
  <si>
    <t>P22-004425</t>
  </si>
  <si>
    <t>Receipt: RCT-2022-005979 - Approved
Supplier Invoice: INV-2022-059756</t>
  </si>
  <si>
    <t>P22-004432</t>
  </si>
  <si>
    <t>Receipt: RCT-2022-005531 - Approved
Supplier Invoice: INV-2022-060022</t>
  </si>
  <si>
    <t>P22-004439</t>
  </si>
  <si>
    <t>Receipt: RCT-2022-003848 - Approved
Supplier Invoice: INV-2022-049850</t>
  </si>
  <si>
    <t>P22-004442</t>
  </si>
  <si>
    <t>CustomAir</t>
  </si>
  <si>
    <t>Receipt: RCT-2022-006743 - Approved
Supplier Invoice: INV-2022-067214</t>
  </si>
  <si>
    <t>P22-004449</t>
  </si>
  <si>
    <t>Receipt: RCT-2022-005532 - Approved
Supplier Invoice: INV-2022-106317</t>
  </si>
  <si>
    <t>P22-004440</t>
  </si>
  <si>
    <t>Powerserve Inc. / Neighbourhood Electric</t>
  </si>
  <si>
    <t>Receipt: RCT-2022-003849 - Approved
Supplier Invoice: INV-2022-052462</t>
  </si>
  <si>
    <t>P22-004441</t>
  </si>
  <si>
    <t>Receipt: RCT-2022-003847 - Approved
Supplier Invoice: INV-2022-063406</t>
  </si>
  <si>
    <t>P22-004455</t>
  </si>
  <si>
    <t>Receipt: RCT-2022-005533 - Approved
Supplier Invoice: INV-2022-106318</t>
  </si>
  <si>
    <t>P22-004452</t>
  </si>
  <si>
    <t>Receipt: RCT-2022-005534 - Approved</t>
  </si>
  <si>
    <t>P22-004465</t>
  </si>
  <si>
    <t>Oil City Electric Group Ltd</t>
  </si>
  <si>
    <t>Receipt: RCT-2022-009343 - Approved
Supplier Invoice: INV-2022-095007</t>
  </si>
  <si>
    <t>P22-004466</t>
  </si>
  <si>
    <t>Receipt: RCT-2022-006523 - Approved
Supplier Invoice: INV-2022-064303</t>
  </si>
  <si>
    <t>P22-004469</t>
  </si>
  <si>
    <t>Receipt: RCT-2022-007156 - Approved
Supplier Invoice: INV-2022-070954</t>
  </si>
  <si>
    <t>P22-004470</t>
  </si>
  <si>
    <t>Receipt: RCT-2022-007157 - Approved
Supplier Invoice: INV-2022-070949</t>
  </si>
  <si>
    <t>P22-004503</t>
  </si>
  <si>
    <t>Receipt: RCT-2022-009205 - Approved
Supplier Invoice: INV-2022-059454</t>
  </si>
  <si>
    <t>P22-004506</t>
  </si>
  <si>
    <t>P22-004508</t>
  </si>
  <si>
    <t>Receipt: RCT-2022-004942 - Approved
Supplier Invoice: INV-2022-049775</t>
  </si>
  <si>
    <t>P22-004512</t>
  </si>
  <si>
    <t>Cowan Graphics Inc.</t>
  </si>
  <si>
    <t>P22-004487</t>
  </si>
  <si>
    <t>Receipt: RCT-2022-003859 - Approved
Supplier Invoice: INV-2022-168572</t>
  </si>
  <si>
    <t>P22-004504</t>
  </si>
  <si>
    <t>Receipt: RCT-2022-004673 - Approved
Supplier Invoice: INV-2022-046886</t>
  </si>
  <si>
    <t>P22-004505</t>
  </si>
  <si>
    <t>Save-On Mechanical Services Ltd.</t>
  </si>
  <si>
    <t>Receipt: RCT-2022-009956 - Approved
Supplier Invoice: INV-2022-115557</t>
  </si>
  <si>
    <t>P22-004500</t>
  </si>
  <si>
    <t>Receipt: RCT-2022-004082 - Approved
Receipt: RCT-2022-010156 - Approved
Supplier Invoice: INV-2022-041653
Supplier Invoice: INV-2022-072101</t>
  </si>
  <si>
    <t>P22-004501</t>
  </si>
  <si>
    <t>Receipt: RCT-2022-020827 - Approved</t>
  </si>
  <si>
    <t>P22-004502</t>
  </si>
  <si>
    <t>Receipt: RCT-2022-009206 - Approved
Supplier Invoice: INV-2022-059458</t>
  </si>
  <si>
    <t>P22-004509</t>
  </si>
  <si>
    <t>Receipt: RCT-2022-006245 - Approved
Supplier Invoice: INV-2022-117530</t>
  </si>
  <si>
    <t>P22-004531</t>
  </si>
  <si>
    <t>Receipt: RCT-2022-008080 - Approved
Supplier Invoice: INV-2022-080721</t>
  </si>
  <si>
    <t>P22-004529</t>
  </si>
  <si>
    <t>Multigas Detection Ltd.</t>
  </si>
  <si>
    <t>Receipt: RCT-2022-006377 - Approved</t>
  </si>
  <si>
    <t>P22-004530</t>
  </si>
  <si>
    <t>Stanley Access Technologies</t>
  </si>
  <si>
    <t>Receipt: RCT-2022-009958 - Approved</t>
  </si>
  <si>
    <t>P22-004563</t>
  </si>
  <si>
    <t>Receipt: RCT-2022-005163 - Approved
Supplier Invoice: INV-2022-070947</t>
  </si>
  <si>
    <t>P22-004564</t>
  </si>
  <si>
    <t>P22-004562</t>
  </si>
  <si>
    <t>Receipt: RCT-2022-008561 - Approved
Supplier Invoice: INV-2022-065999</t>
  </si>
  <si>
    <t>P22-004565</t>
  </si>
  <si>
    <t>P22-004594</t>
  </si>
  <si>
    <t>Receipt: RCT-2022-007183 - Approved
Supplier Invoice: INV-2022-070930</t>
  </si>
  <si>
    <t>P22-004588</t>
  </si>
  <si>
    <t>Waste Solutions Canada Inc.</t>
  </si>
  <si>
    <t>Receipt: RCT-2022-006312 - Approved
Supplier Invoice: INV-2022-077005
Supplier Invoice: INV-2022-097155</t>
  </si>
  <si>
    <t>P22-004627</t>
  </si>
  <si>
    <t>Ken Robinson Refrigeration Inc.</t>
  </si>
  <si>
    <t>Receipt: RCT-2022-004022 - Approved</t>
  </si>
  <si>
    <t>P22-004628</t>
  </si>
  <si>
    <t>Receipt: RCT-2022-004021 - Approved
Supplier Invoice: INV-2022-054025</t>
  </si>
  <si>
    <t>P22-004624</t>
  </si>
  <si>
    <t>Receipt: RCT-2022-004012 - Approved
Supplier Invoice: INV-2022-048925</t>
  </si>
  <si>
    <t>P22-004620</t>
  </si>
  <si>
    <t>Receipt: RCT-2022-004009 - Approved
Supplier Invoice: INV-2022-050530</t>
  </si>
  <si>
    <t>P22-004629</t>
  </si>
  <si>
    <t>Receipt: RCT-2022-005639 - Approved
Supplier Invoice: INV-2022-106812</t>
  </si>
  <si>
    <t>P22-004631</t>
  </si>
  <si>
    <t>Receipt: RCT-2022-004019 - Approved
Supplier Invoice: INV-2022-109232</t>
  </si>
  <si>
    <t>P22-004635</t>
  </si>
  <si>
    <t>Receipt: RCT-2022-004025 - Approved
Supplier Invoice: INV-2022-092143</t>
  </si>
  <si>
    <t>P22-004646</t>
  </si>
  <si>
    <t>Receipt: RCT-2022-004052 - Approved
Supplier Invoice: INV-2022-158017</t>
  </si>
  <si>
    <t>P22-004680</t>
  </si>
  <si>
    <t>Receipt: RCT-2022-012816 - Approved
Supplier Invoice: INV-2022-127237</t>
  </si>
  <si>
    <t>P22-004682</t>
  </si>
  <si>
    <t>Receipt: RCT-2022-004923 - Approved
Supplier Invoice: INV-2022-046882</t>
  </si>
  <si>
    <t>P22-004700</t>
  </si>
  <si>
    <t>Receipt: RCT-2022-010761 - Approved
Supplier Invoice: INV-2022-158955</t>
  </si>
  <si>
    <t>P22-004701</t>
  </si>
  <si>
    <t>Receipt: RCT-2022-010762 - Approved
Supplier Invoice: INV-2022-158957</t>
  </si>
  <si>
    <t>P22-004702</t>
  </si>
  <si>
    <t>Receipt: RCT-2022-010759 - Approved
Supplier Invoice: INV-2022-158883</t>
  </si>
  <si>
    <t>P22-004738</t>
  </si>
  <si>
    <t>Receipt: RCT-2022-004406 - Approved
Supplier Invoice: INV-2022-062881</t>
  </si>
  <si>
    <t>P22-004739</t>
  </si>
  <si>
    <t>Receipt: RCT-2022-004405 - Approved
Supplier Invoice: INV-2022-043890</t>
  </si>
  <si>
    <t>P22-004755</t>
  </si>
  <si>
    <t>Receipt: RCT-2022-004240 - Approved
Supplier Invoice: INV-2022-058119</t>
  </si>
  <si>
    <t>P22-004759</t>
  </si>
  <si>
    <t>P22-004785</t>
  </si>
  <si>
    <t>Receipt: RCT-2022-004239 - Approved
Supplier Invoice: INV-2022-044405</t>
  </si>
  <si>
    <t>P22-004805</t>
  </si>
  <si>
    <t>Receipt: RCT-2022-005535 - Approved
Receipt: RCT-2022-011858 - Approved
Supplier Invoice: INV-2022-084525
Supplier Invoice: INV-2022-116469</t>
  </si>
  <si>
    <t>P22-004810</t>
  </si>
  <si>
    <t>Receipt: RCT-2022-007182 - Approved
Supplier Invoice: INV-2022-070920</t>
  </si>
  <si>
    <t>P22-004816</t>
  </si>
  <si>
    <t>Receipt: RCT-2022-004242 - Approved
Supplier Invoice: INV-2022-057024
Supplier Invoice: INV-2022-062758</t>
  </si>
  <si>
    <t>P22-004811</t>
  </si>
  <si>
    <t>Receipt: RCT-2022-020792 - Approved</t>
  </si>
  <si>
    <t>P22-004815</t>
  </si>
  <si>
    <t>Receipt: RCT-2022-007544 - Approved
Supplier Invoice: INV-2022-071509</t>
  </si>
  <si>
    <t>P22-004812</t>
  </si>
  <si>
    <t>Receipt: RCT-2022-004306 - Approved
Supplier Invoice: INV-2022-062893</t>
  </si>
  <si>
    <t>P22-004885</t>
  </si>
  <si>
    <t>Receipt: RCT-2022-015107 - Approved
Supplier Invoice: INV-2022-146845</t>
  </si>
  <si>
    <t>P22-004907</t>
  </si>
  <si>
    <t>Receipt: RCT-2022-005971 - Approved
Supplier Invoice: INV-2022-060038</t>
  </si>
  <si>
    <t>P22-004910</t>
  </si>
  <si>
    <t>Receipt: RCT-2022-005974 - Approved
Supplier Invoice: INV-2022-060036</t>
  </si>
  <si>
    <t>P22-004886</t>
  </si>
  <si>
    <t>Receipt: RCT-2022-004300 - Approved
Supplier Invoice: INV-2022-062894</t>
  </si>
  <si>
    <t>P22-004908</t>
  </si>
  <si>
    <t>Receipt: RCT-2022-005976 - Approved
Supplier Invoice: INV-2022-059859</t>
  </si>
  <si>
    <t>P22-004942</t>
  </si>
  <si>
    <t>Receipt: RCT-2022-006406 - Approved
Supplier Invoice: INV-2022-059947</t>
  </si>
  <si>
    <t>P22-004909</t>
  </si>
  <si>
    <t>Receipt: RCT-2022-005973 - Approved
Supplier Invoice: INV-2022-059854</t>
  </si>
  <si>
    <t>P22-004911</t>
  </si>
  <si>
    <t>Receipt: RCT-2022-007745 - Approved
Supplier Invoice: INV-2022-077402</t>
  </si>
  <si>
    <t>P22-004931</t>
  </si>
  <si>
    <t>Receipt: RCT-2022-005536 - Approved
Supplier Invoice: INV-2022-113376</t>
  </si>
  <si>
    <t>P22-004941</t>
  </si>
  <si>
    <t>Receipt: RCT-2022-005111 - Approved
Supplier Invoice: INV-2022-071513</t>
  </si>
  <si>
    <t>P22-004964</t>
  </si>
  <si>
    <t>Receipt: RCT-2022-006107 - Approved
Supplier Invoice: INV-2022-059802</t>
  </si>
  <si>
    <t>P22-004965</t>
  </si>
  <si>
    <t>Receipt: RCT-2022-006111 - Approved
Supplier Invoice: INV-2022-059800</t>
  </si>
  <si>
    <t>P22-004966</t>
  </si>
  <si>
    <t>Receipt: RCT-2022-005089 - Approved
Supplier Invoice: INV-2022-050619</t>
  </si>
  <si>
    <t>P22-004961</t>
  </si>
  <si>
    <t>Receipt: RCT-2022-005640 - Approved
Supplier Invoice: INV-2022-120560</t>
  </si>
  <si>
    <t>P22-004969</t>
  </si>
  <si>
    <t>KR Communications Ltd.</t>
  </si>
  <si>
    <t>P22-005013</t>
  </si>
  <si>
    <t>Receipt: RCT-2022-005112 - Approved
Supplier Invoice: INV-2022-071517</t>
  </si>
  <si>
    <t>P22-005015</t>
  </si>
  <si>
    <t>Receipt: RCT-2022-005113 - Approved
Supplier Invoice: INV-2022-071514</t>
  </si>
  <si>
    <t>P22-005008</t>
  </si>
  <si>
    <t>Receipt: RCT-2022-005975 - Approved
Supplier Invoice: INV-2022-060016</t>
  </si>
  <si>
    <t>P22-005014</t>
  </si>
  <si>
    <t>Receipt: RCT-2022-005114 - Approved
Supplier Invoice: INV-2022-059047</t>
  </si>
  <si>
    <t>P22-005000</t>
  </si>
  <si>
    <t>Receipt: RCT-2022-005248 - Approved
Supplier Invoice: INV-2022-053324</t>
  </si>
  <si>
    <t>P22-005016</t>
  </si>
  <si>
    <t>Receipt: RCT-2022-005115 - Approved
Supplier Invoice: INV-2022-059048</t>
  </si>
  <si>
    <t>P22-005017</t>
  </si>
  <si>
    <t>Receipt: RCT-2022-005116 - Approved
Supplier Invoice: INV-2022-071516</t>
  </si>
  <si>
    <t>P22-005023</t>
  </si>
  <si>
    <t>Receipt: RCT-2022-004398 - Approved
Supplier Invoice: INV-2022-119391</t>
  </si>
  <si>
    <t>P22-005032</t>
  </si>
  <si>
    <t>Receipt: RCT-2022-005915 - Approved
Supplier Invoice: INV-2022-056252</t>
  </si>
  <si>
    <t>P22-005043</t>
  </si>
  <si>
    <t>Receipt: RCT-2022-006858 - Approved
Supplier Invoice: INV-2022-068474
Supplier Invoice: INV-2022-088230
Supplier Invoice Adjustment: INV-2022-068481</t>
  </si>
  <si>
    <t>P22-005059</t>
  </si>
  <si>
    <t>Receipt: RCT-2022-004572 - Approved
Supplier Invoice: INV-2022-083751</t>
  </si>
  <si>
    <t>P22-005062</t>
  </si>
  <si>
    <t>P22-005065</t>
  </si>
  <si>
    <t>Receipt: RCT-2022-004569 - Approved
Supplier Invoice: INV-2022-050660</t>
  </si>
  <si>
    <t>P22-005042</t>
  </si>
  <si>
    <t>Receipt: RCT-2022-005907 - Approved
Supplier Invoice: INV-2022-058260</t>
  </si>
  <si>
    <t>P22-005060</t>
  </si>
  <si>
    <t>P22-005061</t>
  </si>
  <si>
    <t>Receipt: RCT-2022-007105 - Approved
Supplier Invoice: INV-2022-069558</t>
  </si>
  <si>
    <t>P22-005063</t>
  </si>
  <si>
    <t>Receipt: RCT-2022-007545 - Approved
Supplier Invoice: INV-2022-071520</t>
  </si>
  <si>
    <t>P22-005069</t>
  </si>
  <si>
    <t>Receipt: RCT-2022-005132 - Approved
Supplier Invoice: INV-2022-051751</t>
  </si>
  <si>
    <t>P22-005064</t>
  </si>
  <si>
    <t>Receipt: RCT-2022-006223 - Approved
Supplier Invoice: INV-2022-070945</t>
  </si>
  <si>
    <t>P22-005066</t>
  </si>
  <si>
    <t>Receipt: RCT-2022-004564 - Approved
Supplier Invoice: INV-2022-083752</t>
  </si>
  <si>
    <t>P22-005067</t>
  </si>
  <si>
    <t>Receipt: RCT-2022-004563 - Approved
Supplier Invoice: INV-2022-074515</t>
  </si>
  <si>
    <t>P22-005117</t>
  </si>
  <si>
    <t>Receipt: RCT-2022-006191 - Draft
Receipt: RCT-2022-006192 - Approved
Supplier Invoice: INV-2022-060596</t>
  </si>
  <si>
    <t>P22-005123</t>
  </si>
  <si>
    <t>Receipt: RCT-2022-004620 - Approved
Supplier Invoice: INV-2022-046787</t>
  </si>
  <si>
    <t>P22-005116</t>
  </si>
  <si>
    <t>Action Electrical Ltd. (Edmonton)</t>
  </si>
  <si>
    <t>Receipt: RCT-2022-010888 - Approved</t>
  </si>
  <si>
    <t>P22-005119</t>
  </si>
  <si>
    <t>Receipt: RCT-2022-005009 - Approved
Supplier Invoice: INV-2022-060600</t>
  </si>
  <si>
    <t>P22-005126</t>
  </si>
  <si>
    <t>Receipt: RCT-2022-006626 - Approved
Supplier Invoice: INV-2022-060186</t>
  </si>
  <si>
    <t>P22-005139</t>
  </si>
  <si>
    <t>Access Mechanical and Supply Ltd</t>
  </si>
  <si>
    <t>Receipt: RCT-2022-004494 - Approved
Supplier Invoice: INV-2022-058263
Supplier Invoice: INV-2022-196417</t>
  </si>
  <si>
    <t>P22-005140</t>
  </si>
  <si>
    <t>Receipt: RCT-2022-004493 - Approved
Supplier Invoice: INV-2022-060023</t>
  </si>
  <si>
    <t>P22-005149</t>
  </si>
  <si>
    <t>Receipt: RCT-2022-008463 - Approved
Supplier Invoice: INV-2022-071510</t>
  </si>
  <si>
    <t>P22-005174</t>
  </si>
  <si>
    <t>Receipt: RCT-2022-005006 - Approved
Supplier Invoice: INV-2022-060592</t>
  </si>
  <si>
    <t>P22-005156</t>
  </si>
  <si>
    <t>Receipt: RCT-2022-006407 - Approved
Supplier Invoice: INV-2022-059948
Supplier Invoice Adjustment: INV-2022-066527</t>
  </si>
  <si>
    <t>P22-005173</t>
  </si>
  <si>
    <t>Receipt: RCT-2022-005008 - Approved
Supplier Invoice: INV-2022-060588</t>
  </si>
  <si>
    <t>P22-005176</t>
  </si>
  <si>
    <t>Westport Manufacturing Co. Ltd.</t>
  </si>
  <si>
    <t>Receipt: RCT-2022-004555 - Approved
Supplier Invoice: INV-2022-052146</t>
  </si>
  <si>
    <t>P22-005186</t>
  </si>
  <si>
    <t>Receipt: RCT-2022-005641 - Approved
Supplier Invoice: INV-2022-061582</t>
  </si>
  <si>
    <t>P22-005213</t>
  </si>
  <si>
    <t>P22-005208</t>
  </si>
  <si>
    <t>Receipt: RCT-2022-008684 - Approved
Supplier Invoice: INV-2022-085746</t>
  </si>
  <si>
    <t>P22-005211</t>
  </si>
  <si>
    <t>Receipt: RCT-2022-006246 - Approved
Supplier Invoice: INV-2022-091803</t>
  </si>
  <si>
    <t>P22-005235</t>
  </si>
  <si>
    <t>Receipt: RCT-2022-004576 - Approved
Supplier Invoice: INV-2022-121455</t>
  </si>
  <si>
    <t>P22-005236</t>
  </si>
  <si>
    <t>Receipt: RCT-2022-004578 - Approved</t>
  </si>
  <si>
    <t>P22-005228</t>
  </si>
  <si>
    <t>Receipt: RCT-2022-005642 - Approved
Supplier Invoice: INV-2022-113374</t>
  </si>
  <si>
    <t>P22-005238</t>
  </si>
  <si>
    <t>Receipt: RCT-2022-004580 - Approved
Supplier Invoice: INV-2022-062384
Supplier Invoice: INV-2022-219321</t>
  </si>
  <si>
    <t>P22-005248</t>
  </si>
  <si>
    <t>Receipt: RCT-2022-005308 - Approved
Supplier Invoice: INV-2022-054714
Supplier Invoice: INV-2022-111058</t>
  </si>
  <si>
    <t>P22-005253</t>
  </si>
  <si>
    <t>KWE Incorporated</t>
  </si>
  <si>
    <t>Receipt: RCT-2022-006683 - Approved
Supplier Invoice: INV-2022-066512</t>
  </si>
  <si>
    <t>P22-005282</t>
  </si>
  <si>
    <t>Receipt: RCT-2022-006605 - Approved
Supplier Invoice: INV-2022-065742</t>
  </si>
  <si>
    <t>P22-005305</t>
  </si>
  <si>
    <t>Receipt: RCT-2022-004997 - Approved
Supplier Invoice: INV-2022-088586</t>
  </si>
  <si>
    <t>P22-005313</t>
  </si>
  <si>
    <t>Receipt: RCT-2022-004689 - Approved
Supplier Invoice: INV-2022-048820</t>
  </si>
  <si>
    <t>P22-005320</t>
  </si>
  <si>
    <t>Receipt: RCT-2022-018509 - Approved
Supplier Invoice: INV-2022-192635</t>
  </si>
  <si>
    <t>P22-005321</t>
  </si>
  <si>
    <t>Field Plumbing &amp; Heating Ltd</t>
  </si>
  <si>
    <t>Receipt: RCT-2022-009186 - Approved
Supplier Invoice: INV-2022-089698</t>
  </si>
  <si>
    <t>P22-005322</t>
  </si>
  <si>
    <t>Receipt: RCT-2022-010964 - Approved
Supplier Invoice: INV-2022-108244</t>
  </si>
  <si>
    <t>P22-005335</t>
  </si>
  <si>
    <t>Receipt: RCT-2022-005827 - Approved
Supplier Invoice: INV-2022-059049</t>
  </si>
  <si>
    <t>P22-005351</t>
  </si>
  <si>
    <t>Receipt: RCT-2022-004682 - Approved
Supplier Invoice: INV-2022-119393</t>
  </si>
  <si>
    <t>P22-005349</t>
  </si>
  <si>
    <t>Receipt: RCT-2022-008338 - Approved
Supplier Invoice: INV-2022-080718</t>
  </si>
  <si>
    <t>P22-005350</t>
  </si>
  <si>
    <t>Receipt: RCT-2022-006854 - Approved
Supplier Invoice: INV-2022-193768</t>
  </si>
  <si>
    <t>P22-005370</t>
  </si>
  <si>
    <t>Receipt: RCT-2022-004763 - Approved
Supplier Invoice: INV-2022-067115</t>
  </si>
  <si>
    <t>P22-005371</t>
  </si>
  <si>
    <t>Receipt: RCT-2022-004762 - Approved
Supplier Invoice: INV-2022-070877</t>
  </si>
  <si>
    <t>P22-005368</t>
  </si>
  <si>
    <t>BC Eco Paving Incorporated</t>
  </si>
  <si>
    <t>Receipt: RCT-2022-005448 - Approved
Receipt: RCT-2022-011781 - Approved
Supplier Invoice: INV-2022-056048
Supplier Invoice: INV-2022-115673</t>
  </si>
  <si>
    <t>P22-005369</t>
  </si>
  <si>
    <t>Receipt: RCT-2022-004764 - Approved
Supplier Invoice: INV-2022-098862</t>
  </si>
  <si>
    <t>P22-005372</t>
  </si>
  <si>
    <t>Receipt: RCT-2022-004761 - Approved
Supplier Invoice: INV-2022-098071</t>
  </si>
  <si>
    <t>P22-005376</t>
  </si>
  <si>
    <t>OTIS Canada, Inc.</t>
  </si>
  <si>
    <t>P22-005386</t>
  </si>
  <si>
    <t>P22-005415</t>
  </si>
  <si>
    <t>Receipt: RCT-2022-011900 - Approved
Supplier Invoice: INV-2022-116768</t>
  </si>
  <si>
    <t>P22-005393</t>
  </si>
  <si>
    <t>Receipt: RCT-2022-005835 - Approved
Supplier Invoice: INV-2022-059072</t>
  </si>
  <si>
    <t>P22-005408</t>
  </si>
  <si>
    <t>Receipt: RCT-2022-010096 - Approved
Supplier Invoice: INV-2022-096377</t>
  </si>
  <si>
    <t>P22-005413</t>
  </si>
  <si>
    <t>Elevator One Inc</t>
  </si>
  <si>
    <t>Receipt: RCT-2022-005644 - Approved
Supplier Invoice: INV-2022-186136</t>
  </si>
  <si>
    <t>P22-005525</t>
  </si>
  <si>
    <t>Receipt: RCT-2022-004906 - Approved
Supplier Invoice: INV-2022-049884</t>
  </si>
  <si>
    <t>P22-005419</t>
  </si>
  <si>
    <t>Siemens Canada Limited</t>
  </si>
  <si>
    <t>P22-005425</t>
  </si>
  <si>
    <t>Extreme Measures Inc.</t>
  </si>
  <si>
    <t>Receipt: RCT-2022-007757 - Approved
Supplier Invoice: INV-2022-077966</t>
  </si>
  <si>
    <t>P22-005426</t>
  </si>
  <si>
    <t>Receipt: RCT-2022-020828 - Approved</t>
  </si>
  <si>
    <t>P22-005432</t>
  </si>
  <si>
    <t>Receipt: RCT-2022-004839 - Approved
Supplier Invoice: INV-2022-048940</t>
  </si>
  <si>
    <t>P22-005421</t>
  </si>
  <si>
    <t>BridgeCast Inc</t>
  </si>
  <si>
    <t>Receipt: RCT-2022-006175 - Approved
Supplier Invoice: INV-2022-059519</t>
  </si>
  <si>
    <t>P22-005428</t>
  </si>
  <si>
    <t>Water Matrix Inc.</t>
  </si>
  <si>
    <t>P22-005431</t>
  </si>
  <si>
    <t>Tech-Air Ltd.</t>
  </si>
  <si>
    <t>Receipt: RCT-2022-009598 - Approved
Supplier Invoice: INV-2022-094379</t>
  </si>
  <si>
    <t>P22-005441</t>
  </si>
  <si>
    <t>Receipt: RCT-2022-019328 - Approved
Supplier Invoice: INV-2022-199271</t>
  </si>
  <si>
    <t>P22-005422</t>
  </si>
  <si>
    <t>Receipt: RCT-2022-004758 - Approved
Supplier Invoice: INV-2022-048863</t>
  </si>
  <si>
    <t>P22-005442</t>
  </si>
  <si>
    <t>Receipt: RCT-2022-005725 - Approved
Supplier Invoice: INV-2022-058016</t>
  </si>
  <si>
    <t>P22-005443</t>
  </si>
  <si>
    <t>Swift Plumbing &amp; Heating Ltd</t>
  </si>
  <si>
    <t>Receipt: RCT-2022-007071 - Approved
Supplier Invoice: INV-2022-070938</t>
  </si>
  <si>
    <t>P22-005444</t>
  </si>
  <si>
    <t>Receipt: RCT-2022-004819 - Approved
Supplier Invoice: INV-2022-060928</t>
  </si>
  <si>
    <t>P22-005445</t>
  </si>
  <si>
    <t>Receipt: RCT-2022-004818 - Approved
Supplier Invoice: INV-2022-058861</t>
  </si>
  <si>
    <t>P22-005447</t>
  </si>
  <si>
    <t>Receipt: RCT-2022-005296 - Approved
Supplier Invoice: INV-2022-054743</t>
  </si>
  <si>
    <t>P22-005449</t>
  </si>
  <si>
    <t>Austco Marketing &amp; Service (Canada) Ltd.</t>
  </si>
  <si>
    <t>Receipt: RCT-2022-013250 - Approved
Supplier Invoice: INV-2022-133191
Supplier Invoice: INV-2022-133192
Supplier Invoice: INV-2022-160147
Supplier Invoice: INV-2022-208202</t>
  </si>
  <si>
    <t>P22-005483</t>
  </si>
  <si>
    <t>Receipt: RCT-2022-007759 - Approved
Supplier Invoice: INV-2022-077963</t>
  </si>
  <si>
    <t>P22-005486</t>
  </si>
  <si>
    <t>A Plus Electric</t>
  </si>
  <si>
    <t>Receipt: RCT-2022-004862 - Approved
Supplier Invoice: INV-2022-119387</t>
  </si>
  <si>
    <t>P22-005482</t>
  </si>
  <si>
    <t>Unity Connected Solutions Inc</t>
  </si>
  <si>
    <t>Receipt: RCT-2022-007775 - Approved
Supplier Invoice: INV-2022-077561</t>
  </si>
  <si>
    <t>P22-005508</t>
  </si>
  <si>
    <t>Receipt: RCT-2022-004831 - Approved
Supplier Invoice: INV-2022-048950</t>
  </si>
  <si>
    <t>P22-005535</t>
  </si>
  <si>
    <t>Receipt: RCT-2022-004972 - Approved
Supplier Invoice: INV-2022-050637</t>
  </si>
  <si>
    <t>P22-005536</t>
  </si>
  <si>
    <t>Receipt: RCT-2022-004905 - Approved
Supplier Invoice: INV-2022-049858</t>
  </si>
  <si>
    <t>P22-005539</t>
  </si>
  <si>
    <t>Receipt: RCT-2022-005982 - Approved
Supplier Invoice: INV-2022-060612</t>
  </si>
  <si>
    <t>P22-005540</t>
  </si>
  <si>
    <t>Receipt: RCT-2022-007238 - Approved</t>
  </si>
  <si>
    <t>P22-005526</t>
  </si>
  <si>
    <t>Receipt: RCT-2022-005162 - Approved
Supplier Invoice: INV-2022-049888</t>
  </si>
  <si>
    <t>P22-005537</t>
  </si>
  <si>
    <t>Erb Construction Ltd</t>
  </si>
  <si>
    <t>Receipt: RCT-2022-007524 - Approved
Supplier Invoice: INV-2022-072549</t>
  </si>
  <si>
    <t>P22-005538</t>
  </si>
  <si>
    <t>Springer Landscape Services LTD</t>
  </si>
  <si>
    <t>Receipt: RCT-2022-009959 - Approved
Supplier Invoice: INV-2022-205811</t>
  </si>
  <si>
    <t>P22-005565</t>
  </si>
  <si>
    <t>Winters Plumbing &amp; Heating (1995) Ltd</t>
  </si>
  <si>
    <t>Receipt: RCT-2022-010397 - Approved
Supplier Invoice: INV-2022-101707</t>
  </si>
  <si>
    <t>P22-005567</t>
  </si>
  <si>
    <t>Receipt: RCT-2022-005645 - Approved
Supplier Invoice: INV-2022-058229</t>
  </si>
  <si>
    <t>P22-005570</t>
  </si>
  <si>
    <t>Morrison Hershfield Limited</t>
  </si>
  <si>
    <t>Receipt: RCT-2022-004973 - Approved
Supplier Invoice: INV-2022-050593</t>
  </si>
  <si>
    <t>P22-005552</t>
  </si>
  <si>
    <t>Receipt: RCT-2022-004872 - Approved
Supplier Invoice: INV-2022-083045</t>
  </si>
  <si>
    <t>P22-005566</t>
  </si>
  <si>
    <t>Receipt: RCT-2022-004913 - Approved
Supplier Invoice: INV-2022-061398
Supplier Invoice: INV-2022-063587</t>
  </si>
  <si>
    <t>P22-005568</t>
  </si>
  <si>
    <t>TPL Installations Inc</t>
  </si>
  <si>
    <t>Receipt: RCT-2022-005024 - Approved
Supplier Invoice: INV-2022-051741</t>
  </si>
  <si>
    <t>P22-005583</t>
  </si>
  <si>
    <t>Receipt: RCT-2022-009961 - Approved
Supplier Invoice: INV-2022-142134</t>
  </si>
  <si>
    <t>P22-005596</t>
  </si>
  <si>
    <t>Receipt: RCT-2022-007854 - Approved
Supplier Invoice: INV-2022-079834</t>
  </si>
  <si>
    <t>P22-005581</t>
  </si>
  <si>
    <t>Receipt: RCT-2022-005646 - Approved
Supplier Invoice: INV-2022-101738</t>
  </si>
  <si>
    <t>P22-005582</t>
  </si>
  <si>
    <t>Accu Temp Cooling &amp; Heating Systems Inc.</t>
  </si>
  <si>
    <t>Receipt: RCT-2022-005647 - Approved
Supplier Invoice: INV-2022-097492</t>
  </si>
  <si>
    <t>P22-005593</t>
  </si>
  <si>
    <t>P22-005599</t>
  </si>
  <si>
    <t>Receipt: RCT-2022-004924 - Approved
Supplier Invoice: INV-2022-157939
Supplier Invoice: INV-2022-182247
Supplier Invoice: INV-2022-198862
Supplier Invoice: INV-2022-215030</t>
  </si>
  <si>
    <t>P22-005600</t>
  </si>
  <si>
    <t>Receipt: RCT-2022-005556 - Approved
Supplier Invoice: INV-2022-056146
Supplier Invoice: INV-2022-102642</t>
  </si>
  <si>
    <t>P22-005611</t>
  </si>
  <si>
    <t>Receipt: RCT-2022-004934 - Approved
Supplier Invoice: INV-2022-050954</t>
  </si>
  <si>
    <t>P22-005602</t>
  </si>
  <si>
    <t>Receipt: RCT-2022-018805 - Approved</t>
  </si>
  <si>
    <t>P22-005612</t>
  </si>
  <si>
    <t>Commercial Sustainable Flooring Inc.</t>
  </si>
  <si>
    <t>Receipt: RCT-2022-004935 - Approved
Supplier Invoice: INV-2022-111048</t>
  </si>
  <si>
    <t>P22-005625</t>
  </si>
  <si>
    <t>Receipt: RCT-2022-009627 - Approved
Supplier Invoice: INV-2022-094631</t>
  </si>
  <si>
    <t>P22-005626</t>
  </si>
  <si>
    <t>Receipt: RCT-2022-010887 - Approved</t>
  </si>
  <si>
    <t>P22-005634</t>
  </si>
  <si>
    <t>P22-005635</t>
  </si>
  <si>
    <t>Receipt: RCT-2022-014768 - Approved
Supplier Invoice: INV-2022-149922</t>
  </si>
  <si>
    <t>P22-005637</t>
  </si>
  <si>
    <t>Receipt: RCT-2022-011849 - Approved
Supplier Invoice: INV-2022-114117</t>
  </si>
  <si>
    <t>P22-005638</t>
  </si>
  <si>
    <t>Receipt: RCT-2022-005110 - Approved
Supplier Invoice: INV-2022-052847</t>
  </si>
  <si>
    <t>P22-005621</t>
  </si>
  <si>
    <t>Receipt: RCT-2022-005648 - Approved
Supplier Invoice: INV-2022-098047</t>
  </si>
  <si>
    <t>P22-005622</t>
  </si>
  <si>
    <t>Receipt: RCT-2022-005649 - Approved
Supplier Invoice: INV-2022-099525</t>
  </si>
  <si>
    <t>P22-005624</t>
  </si>
  <si>
    <t>Receipt: RCT-2022-006216 - Approved
Supplier Invoice: INV-2022-060300</t>
  </si>
  <si>
    <t>P22-005627</t>
  </si>
  <si>
    <t>HD Supply Canada Inc. (Litemor)</t>
  </si>
  <si>
    <t>Receipt: RCT-2022-005122 - Approved
Supplier Invoice: INV-2022-052642
Supplier Invoice: INV-2022-122403</t>
  </si>
  <si>
    <t>P22-005636</t>
  </si>
  <si>
    <t>Receipt: RCT-2022-007180 - Approved
Supplier Invoice: INV-2022-157838</t>
  </si>
  <si>
    <t>P22-005646</t>
  </si>
  <si>
    <t>J. City Fence</t>
  </si>
  <si>
    <t>Receipt: RCT-2022-005094 - Approved
Supplier Invoice: INV-2022-052601</t>
  </si>
  <si>
    <t>P22-005672</t>
  </si>
  <si>
    <t>Vision Building Energy Efficiency, LLC dba Bee</t>
  </si>
  <si>
    <t>P22-005673</t>
  </si>
  <si>
    <t>P22-005674</t>
  </si>
  <si>
    <t>Receipt: RCT-2022-009962 - Approved
Supplier Invoice: INV-2022-194843</t>
  </si>
  <si>
    <t>P22-005684</t>
  </si>
  <si>
    <t>Receipt: RCT-2022-010166 - Approved
Supplier Invoice: INV-2022-097462</t>
  </si>
  <si>
    <t>P22-005686</t>
  </si>
  <si>
    <t>Receipt: RCT-2022-008228 - Approved
Receipt: RCT-2022-008229 - Approved
Supplier Invoice: INV-2022-081524</t>
  </si>
  <si>
    <t>P22-005692</t>
  </si>
  <si>
    <t>Receipt: RCT-2022-006664 - Approved
Supplier Invoice: INV-2022-059668
Supplier Invoice: INV-2022-086620</t>
  </si>
  <si>
    <t>P22-005693</t>
  </si>
  <si>
    <t>Rainbow Custom Blinds</t>
  </si>
  <si>
    <t>Receipt: RCT-2022-007113 - Approved
Supplier Invoice: INV-2022-069209</t>
  </si>
  <si>
    <t>P22-005701</t>
  </si>
  <si>
    <t>Receipt: RCT-2022-005037 - Approved
Supplier Invoice: INV-2022-120661</t>
  </si>
  <si>
    <t>P22-005679</t>
  </si>
  <si>
    <t>Receipt: RCT-2022-008032 - Approved
Supplier Invoice: INV-2022-080583</t>
  </si>
  <si>
    <t>P22-005680</t>
  </si>
  <si>
    <t>Receipt: RCT-2022-009214 - Approved
Supplier Invoice: INV-2022-089107</t>
  </si>
  <si>
    <t>P22-005682</t>
  </si>
  <si>
    <t>Receipt: RCT-2022-010167 - Approved
Supplier Invoice: INV-2022-097463</t>
  </si>
  <si>
    <t>P22-005683</t>
  </si>
  <si>
    <t>Receipt: RCT-2022-010168 - Approved
Supplier Invoice: INV-2022-097461</t>
  </si>
  <si>
    <t>P22-005685</t>
  </si>
  <si>
    <t>Receipt: RCT-2022-006249 - Approved
Supplier Invoice: INV-2022-058255</t>
  </si>
  <si>
    <t>P22-005687</t>
  </si>
  <si>
    <t>Receipt: RCT-2022-007903 - Approved
Supplier Invoice: INV-2022-079135</t>
  </si>
  <si>
    <t>P22-005688</t>
  </si>
  <si>
    <t>Receipt: RCT-2022-008268 - Approved
Supplier Invoice: INV-2022-075661</t>
  </si>
  <si>
    <t>P22-005689</t>
  </si>
  <si>
    <t>Receipt: RCT-2022-006658 - Approved
Supplier Invoice: INV-2022-059679
Supplier Invoice: INV-2022-066444</t>
  </si>
  <si>
    <t>P22-005690</t>
  </si>
  <si>
    <t>Receipt: RCT-2022-007110 - Approved
Supplier Invoice: INV-2022-069210</t>
  </si>
  <si>
    <t>P22-005691</t>
  </si>
  <si>
    <t>Receipt: RCT-2022-006665 - Approved
Supplier Invoice: INV-2022-059391</t>
  </si>
  <si>
    <t>P22-005695</t>
  </si>
  <si>
    <t>Receipt: RCT-2022-012713 - Approved
Supplier Invoice: INV-2022-117201</t>
  </si>
  <si>
    <t>P22-005699</t>
  </si>
  <si>
    <t>Receipt: RCT-2022-006656 - Approved
Supplier Invoice: INV-2022-059704</t>
  </si>
  <si>
    <t>P22-005700</t>
  </si>
  <si>
    <t>Receipt: RCT-2022-010133 - Draft
Receipt: RCT-2022-010134 - Approved
Supplier Invoice: INV-2022-098788</t>
  </si>
  <si>
    <t>P22-005705</t>
  </si>
  <si>
    <t>Garland Canada Inc</t>
  </si>
  <si>
    <t>Receipt: RCT-2022-019148 - Approved
Supplier Invoice: INV-2022-197494</t>
  </si>
  <si>
    <t>P22-005702</t>
  </si>
  <si>
    <t>Receipt: RCT-2022-005282 - Approved
Supplier Invoice: INV-2022-054737</t>
  </si>
  <si>
    <t>P22-005703</t>
  </si>
  <si>
    <t>Total Image Interiors Ltd</t>
  </si>
  <si>
    <t>P22-005704</t>
  </si>
  <si>
    <t>Receipt: RCT-2022-008142 - Approved
Supplier Invoice: INV-2022-081447</t>
  </si>
  <si>
    <t>P22-005706</t>
  </si>
  <si>
    <t>P22-005709</t>
  </si>
  <si>
    <t>Receipt: RCT-2022-005650 - Approved
Supplier Invoice: INV-2022-062856
Supplier Invoice: INV-2022-062860
Supplier Invoice: INV-2022-082838</t>
  </si>
  <si>
    <t>P22-005718</t>
  </si>
  <si>
    <t>Receipt: RCT-2022-006586 - Approved
Supplier Invoice: INV-2022-065106</t>
  </si>
  <si>
    <t>P22-005719</t>
  </si>
  <si>
    <t>P22-005720</t>
  </si>
  <si>
    <t>P22-005721</t>
  </si>
  <si>
    <t>Receipt: RCT-2022-012818 - Approved
Supplier Invoice: INV-2022-127050</t>
  </si>
  <si>
    <t>P22-005728</t>
  </si>
  <si>
    <t>Receipt: RCT-2022-007077 - Approved
Receipt: RCT-2022-007600 - Draft
Supplier Invoice: INV-2022-070957</t>
  </si>
  <si>
    <t>P22-005722</t>
  </si>
  <si>
    <t>Receipt: RCT-2022-008186 - Approved
Supplier Invoice: INV-2022-092229</t>
  </si>
  <si>
    <t>P22-005723</t>
  </si>
  <si>
    <t>P22-005724</t>
  </si>
  <si>
    <t>Receipt: RCT-2022-010666 - Approved
Supplier Invoice: INV-2022-104856</t>
  </si>
  <si>
    <t>P22-005725</t>
  </si>
  <si>
    <t>Receipt: RCT-2022-008294 - Approved
Supplier Invoice: INV-2022-109106</t>
  </si>
  <si>
    <t>P22-005726</t>
  </si>
  <si>
    <t>Receipt: RCT-2022-007381 - Approved
Supplier Invoice: INV-2022-078972</t>
  </si>
  <si>
    <t>P22-005727</t>
  </si>
  <si>
    <t>Receipt: RCT-2022-007602 - Draft
Supplier Invoice: INV-2022-070961</t>
  </si>
  <si>
    <t>P22-005729</t>
  </si>
  <si>
    <t>Receipt: RCT-2022-009008 - Draft
Supplier Invoice: INV-2022-070959</t>
  </si>
  <si>
    <t>P22-005730</t>
  </si>
  <si>
    <t>Kasian Architecture Ontario Incorporated</t>
  </si>
  <si>
    <t>Receipt: RCT-2022-009928 - Approved
Supplier Invoice: INV-2022-097836
Supplier Invoice: INV-2022-098792
Supplier Invoice: INV-2022-104186</t>
  </si>
  <si>
    <t>P22-005753</t>
  </si>
  <si>
    <t>Receipt: RCT-2022-006691 - Approved
Supplier Invoice: INV-2022-066006</t>
  </si>
  <si>
    <t>P22-005754</t>
  </si>
  <si>
    <t>Receipt: RCT-2022-005302 - Approved
Supplier Invoice: INV-2022-054755</t>
  </si>
  <si>
    <t>P22-005771</t>
  </si>
  <si>
    <t>Receipt: RCT-2022-005054 - Approved
Supplier Invoice: INV-2022-186571
Supplier Invoice: INV-2022-203341
Supplier Invoice: INV-2022-225721</t>
  </si>
  <si>
    <t>P22-005776</t>
  </si>
  <si>
    <t>Receipt: RCT-2022-005953 - Approved
Supplier Invoice: INV-2022-056195</t>
  </si>
  <si>
    <t>P22-005780</t>
  </si>
  <si>
    <t>Receipt: RCT-2022-008468 - Approved
Supplier Invoice: INV-2022-059943</t>
  </si>
  <si>
    <t>P22-005775</t>
  </si>
  <si>
    <t>Receipt: RCT-2022-005954 - Approved
Supplier Invoice: INV-2022-056197</t>
  </si>
  <si>
    <t>P22-005777</t>
  </si>
  <si>
    <t>Receipt: RCT-2022-005952 - Approved
Supplier Invoice: INV-2022-056262</t>
  </si>
  <si>
    <t>P22-005778</t>
  </si>
  <si>
    <t>Receipt: RCT-2022-008470 - Approved
Supplier Invoice: INV-2022-064786
Supplier Invoice: INV-2022-064789</t>
  </si>
  <si>
    <t>P22-005779</t>
  </si>
  <si>
    <t>Receipt: RCT-2022-008404 - Approved
Receipt: RCT-2022-008406 - Approved
Receipt: RCT-2022-008474 - Approved
Supplier Invoice: INV-2022-083076</t>
  </si>
  <si>
    <t>P22-005789</t>
  </si>
  <si>
    <t>Receipt: RCT-2022-005075 - Approved
Supplier Invoice: INV-2022-074523</t>
  </si>
  <si>
    <t>P22-005791</t>
  </si>
  <si>
    <t>P22-005793</t>
  </si>
  <si>
    <t>Receipt: RCT-2022-008549 - Approved
Receipt: RCT-2022-008551 - Approved
Supplier Invoice: INV-2022-082660</t>
  </si>
  <si>
    <t>P22-005792</t>
  </si>
  <si>
    <t>Receipt: RCT-2022-008215 - Approved
Receipt: RCT-2022-008550 - Approved
Supplier Invoice: INV-2022-080702</t>
  </si>
  <si>
    <t>P22-005823</t>
  </si>
  <si>
    <t>Receipt: RCT-2022-009930 - Approved
Supplier Invoice: INV-2022-097818
Supplier Invoice: INV-2022-098791
Supplier Invoice: INV-2022-104189</t>
  </si>
  <si>
    <t>P22-005829</t>
  </si>
  <si>
    <t>KJA Consultants Inc</t>
  </si>
  <si>
    <t>Receipt: RCT-2022-005341 - Approved
Supplier Invoice: INV-2022-054758
Supplier Invoice: INV-2022-054769</t>
  </si>
  <si>
    <t>P22-005836</t>
  </si>
  <si>
    <t>Receipt: RCT-2022-005103 - Approved
Supplier Invoice: INV-2022-074537</t>
  </si>
  <si>
    <t>P22-005830</t>
  </si>
  <si>
    <t>Receipt: RCT-2022-012157 - Approved
Receipt: RCT-2022-012158 - Approved
Supplier Invoice: INV-2022-119373</t>
  </si>
  <si>
    <t>P22-005844</t>
  </si>
  <si>
    <t>Receipt: RCT-2022-005102 - Approved
Supplier Invoice: INV-2022-069610</t>
  </si>
  <si>
    <t>P22-005853</t>
  </si>
  <si>
    <t>Receipt: RCT-2022-008241 - Approved
Supplier Invoice: INV-2022-081343</t>
  </si>
  <si>
    <t>P22-005856</t>
  </si>
  <si>
    <t>Guest Automation Inc.</t>
  </si>
  <si>
    <t>Receipt: RCT-2022-008893 - Approved
Supplier Invoice: INV-2022-122686</t>
  </si>
  <si>
    <t>P22-005861</t>
  </si>
  <si>
    <t>P22-005895</t>
  </si>
  <si>
    <t>Receipt: RCT-2022-005537 - Approved
Supplier Invoice: INV-2022-058090</t>
  </si>
  <si>
    <t>P22-005899</t>
  </si>
  <si>
    <t>Receipt: RCT-2022-005674 - Approved
Supplier Invoice: INV-2022-056072</t>
  </si>
  <si>
    <t>P22-005919</t>
  </si>
  <si>
    <t>Receipt: RCT-2022-010175 - Approved
Supplier Invoice: INV-2022-077438</t>
  </si>
  <si>
    <t>P22-005915</t>
  </si>
  <si>
    <t>Receipt: RCT-2022-006646 - Approved
Supplier Invoice: INV-2022-133922
Supplier Invoice: INV-2022-140205</t>
  </si>
  <si>
    <t>P22-005918</t>
  </si>
  <si>
    <t>Receipt: RCT-2022-010176 - Approved
Supplier Invoice: INV-2022-077444</t>
  </si>
  <si>
    <t>P22-005921</t>
  </si>
  <si>
    <t>Receipt: RCT-2022-018113 - Approved
Supplier Invoice: INV-2022-186309</t>
  </si>
  <si>
    <t>P22-005924</t>
  </si>
  <si>
    <t>Receipt: RCT-2022-008707 - Approved
Supplier Invoice: INV-2022-085632</t>
  </si>
  <si>
    <t>P22-005925</t>
  </si>
  <si>
    <t>Northern Generator Company Ltd.</t>
  </si>
  <si>
    <t>Receipt: RCT-2022-010788 - Approved
Supplier Invoice: INV-2022-107378</t>
  </si>
  <si>
    <t>P22-005920</t>
  </si>
  <si>
    <t>Receipt: RCT-2022-011246 - Approved</t>
  </si>
  <si>
    <t>P22-005922</t>
  </si>
  <si>
    <t>Receipt: RCT-2022-010152 - Approved
Supplier Invoice: INV-2022-100190</t>
  </si>
  <si>
    <t>P22-005923</t>
  </si>
  <si>
    <t>Alex Mccoy Plumbing &amp; Heating Ltd.</t>
  </si>
  <si>
    <t>Receipt: RCT-2022-010646 - Approved
Supplier Invoice: INV-2022-104905</t>
  </si>
  <si>
    <t>P22-005927</t>
  </si>
  <si>
    <t>P22-005928</t>
  </si>
  <si>
    <t>Hager Design International Inc</t>
  </si>
  <si>
    <t>Receipt: RCT-2022-010323 - Approved
Receipt: RCT-2022-011997 - Approved
Receipt: RCT-2022-013024 - Approved
Receipt: RCT-2022-016381 - Draft
Receipt: RCT-2022-017315 - Approved
Receipt: RCT-2022-017316 - Approved
Receipt: RCT-2022-018737 - Draft
Receipt: RCT-2022-020201 - Approved
Supplier Invoice: INV-2022-102119
Supplier Invoice: INV-2022-118425
Supplier Invoice: INV-2022-131172
Supplier Invoice: INV-2022-148955
Supplier Invoice: INV-2022-174772
Supplier Invoice: INV-2022-194418
Supplier Invoice: INV-2022-213957</t>
  </si>
  <si>
    <t>P22-005936</t>
  </si>
  <si>
    <t>Receipt: RCT-2022-005553 - Approved
Supplier Invoice: INV-2022-057046</t>
  </si>
  <si>
    <t>P22-005937</t>
  </si>
  <si>
    <t>Receipt: RCT-2022-005420 - Approved
Supplier Invoice: INV-2022-056095</t>
  </si>
  <si>
    <t>P22-005929</t>
  </si>
  <si>
    <t>Receipt: RCT-2022-010324 - Approved
Receipt: RCT-2022-011996 - Approved
Receipt: RCT-2022-016273 - Approved
Receipt: RCT-2022-016275 - Draft
Receipt: RCT-2022-016380 - Draft
Receipt: RCT-2022-017317 - Approved
Receipt: RCT-2022-018315 - Draft
Receipt: RCT-2022-018734 - Draft
Supplier Invoice: INV-2022-102109
Supplier Invoice: INV-2022-118426
Supplier Invoice: INV-2022-148942
Supplier Invoice: INV-2022-148958
Supplier Invoice: INV-2022-174778
Supplier Invoice: INV-2022-194420
Supplier Invoice: INV-2022-213963
Supplier Invoice: INV-2022-220375</t>
  </si>
  <si>
    <t>P22-005942</t>
  </si>
  <si>
    <t>Receipt: RCT-2022-012658 - Approved
Supplier Invoice: INV-2022-126124</t>
  </si>
  <si>
    <t>P22-005943</t>
  </si>
  <si>
    <t>Receipt: RCT-2022-005415 - Approved
Supplier Invoice: INV-2022-072727</t>
  </si>
  <si>
    <t>P22-005949</t>
  </si>
  <si>
    <t>Pattison Sign Group</t>
  </si>
  <si>
    <t>Receipt: RCT-2022-005191 - Approved
Supplier Invoice: INV-2022-057741</t>
  </si>
  <si>
    <t>P22-005952</t>
  </si>
  <si>
    <t>P22-005953</t>
  </si>
  <si>
    <t>Receipt: RCT-2022-005297 - Approved
Supplier Invoice: INV-2022-059850</t>
  </si>
  <si>
    <t>P22-005957</t>
  </si>
  <si>
    <t>P22-005959</t>
  </si>
  <si>
    <t>Receipt: RCT-2022-014434 - Approved
Supplier Invoice: INV-2022-146347</t>
  </si>
  <si>
    <t>P22-005954</t>
  </si>
  <si>
    <t>Receipt: RCT-2022-005931 - Approved
Supplier Invoice: INV-2022-059845</t>
  </si>
  <si>
    <t>P22-005955</t>
  </si>
  <si>
    <t>Receipt: RCT-2022-005193 - Approved
Supplier Invoice: INV-2022-071743</t>
  </si>
  <si>
    <t>P22-005956</t>
  </si>
  <si>
    <t>Receipt: RCT-2022-006317 - Approved
Supplier Invoice: INV-2022-058857</t>
  </si>
  <si>
    <t>P22-005970</t>
  </si>
  <si>
    <t>Receipt: RCT-2022-007378 - Approved
Supplier Invoice: INV-2022-078966</t>
  </si>
  <si>
    <t>P22-005967</t>
  </si>
  <si>
    <t>Receipt: RCT-2022-005399 - Approved
Supplier Invoice: INV-2022-083750</t>
  </si>
  <si>
    <t>P22-005968</t>
  </si>
  <si>
    <t>Receipt: RCT-2022-005400 - Approved
Supplier Invoice: INV-2022-074542</t>
  </si>
  <si>
    <t>P22-005969</t>
  </si>
  <si>
    <t>Receipt: RCT-2022-007379 - Approved
Supplier Invoice: INV-2022-078960</t>
  </si>
  <si>
    <t>P22-005993</t>
  </si>
  <si>
    <t>Receipt: RCT-2022-005237 - Approved
Supplier Invoice: INV-2022-077064</t>
  </si>
  <si>
    <t>P22-006013</t>
  </si>
  <si>
    <t>Receipt: RCT-2022-014321 - Approved
Supplier Invoice: INV-2022-145272
Supplier Invoice: INV-2022-162801
Supplier Invoice: INV-2022-199982</t>
  </si>
  <si>
    <t>P22-006016</t>
  </si>
  <si>
    <t>Receipt: RCT-2022-009042 - Approved
Supplier Invoice: INV-2022-090372</t>
  </si>
  <si>
    <t>P22-006020</t>
  </si>
  <si>
    <t>Energy Network Services Inc</t>
  </si>
  <si>
    <t>Receipt: RCT-2022-010885 - Approved</t>
  </si>
  <si>
    <t>P22-006014</t>
  </si>
  <si>
    <t>Receipt: RCT-2022-006504 - Approved
Supplier Invoice: INV-2022-063571</t>
  </si>
  <si>
    <t>P22-006017</t>
  </si>
  <si>
    <t>Receipt: RCT-2022-007904 - Approved
Supplier Invoice: INV-2022-079136</t>
  </si>
  <si>
    <t>P22-006018</t>
  </si>
  <si>
    <t>Receipt: RCT-2022-008253 - Approved
Supplier Invoice: INV-2022-060987</t>
  </si>
  <si>
    <t>P22-006024</t>
  </si>
  <si>
    <t>Receipt: RCT-2022-011109 - Approved
Supplier Invoice: INV-2022-109125</t>
  </si>
  <si>
    <t>P22-006035</t>
  </si>
  <si>
    <t>Receipt: RCT-2022-005459 - Approved
Supplier Invoice: INV-2022-056500</t>
  </si>
  <si>
    <t>P22-006036</t>
  </si>
  <si>
    <t>Receipt: RCT-2022-005460 - Approved
Supplier Invoice: INV-2022-056502</t>
  </si>
  <si>
    <t>P22-006039</t>
  </si>
  <si>
    <t>Receipt: RCT-2022-009083 - Approved
Supplier Invoice: INV-2022-085800</t>
  </si>
  <si>
    <t>P22-006040</t>
  </si>
  <si>
    <t>Receipt: RCT-2022-005388 - Approved
Supplier Invoice: INV-2022-059841</t>
  </si>
  <si>
    <t>P22-006041</t>
  </si>
  <si>
    <t>Receipt: RCT-2022-005362 - Approved
Receipt: RCT-2022-008484 - Approved
Supplier Invoice: INV-2022-055639</t>
  </si>
  <si>
    <t>P22-006031</t>
  </si>
  <si>
    <t>Receipt: RCT-2022-008697 - Approved
Supplier Invoice: INV-2022-085563</t>
  </si>
  <si>
    <t>P22-006032</t>
  </si>
  <si>
    <t>Receipt: RCT-2022-005486 - Approved
Supplier Invoice: INV-2022-056491</t>
  </si>
  <si>
    <t>P22-006033</t>
  </si>
  <si>
    <t>Receipt: RCT-2022-005487 - Approved
Supplier Invoice: INV-2022-056492</t>
  </si>
  <si>
    <t>P22-006034</t>
  </si>
  <si>
    <t>Receipt: RCT-2022-005830 - Approved
Supplier Invoice: INV-2022-058863</t>
  </si>
  <si>
    <t>P22-006037</t>
  </si>
  <si>
    <t>Receipt: RCT-2022-005461 - Approved
Supplier Invoice: INV-2022-056496</t>
  </si>
  <si>
    <t>P22-006038</t>
  </si>
  <si>
    <t>Receipt: RCT-2022-005387 - Approved
Receipt: RCT-2022-009200 - Approved
Supplier Invoice: INV-2022-091279</t>
  </si>
  <si>
    <t>P22-006042</t>
  </si>
  <si>
    <t>Receipt: RCT-2022-005389 - Approved
Supplier Invoice: INV-2022-059810</t>
  </si>
  <si>
    <t>P22-006044</t>
  </si>
  <si>
    <t>Astley-Gilbert Ltd.</t>
  </si>
  <si>
    <t>Receipt: RCT-2022-005327 - Approved
Supplier Invoice: INV-2022-083975</t>
  </si>
  <si>
    <t>P22-006045</t>
  </si>
  <si>
    <t>Receipt: RCT-2022-011271 - Approved
Supplier Invoice: INV-2022-096445</t>
  </si>
  <si>
    <t>P22-006046</t>
  </si>
  <si>
    <t>Receipt: RCT-2022-009931 - Approved
Supplier Invoice: INV-2022-098782
Supplier Invoice: INV-2022-098793
Supplier Invoice: INV-2022-099294
Supplier Invoice: INV-2022-104164</t>
  </si>
  <si>
    <t>P22-006063</t>
  </si>
  <si>
    <t>Receipt: RCT-2022-005538 - Approved
Supplier Invoice: INV-2022-112962</t>
  </si>
  <si>
    <t>P22-006058</t>
  </si>
  <si>
    <t>Receipt: RCT-2022-006514 - Approved
Supplier Invoice: INV-2022-063599
Supplier Invoice: INV-2022-066143</t>
  </si>
  <si>
    <t>P22-006060</t>
  </si>
  <si>
    <t>Receipt: RCT-2022-019469 - Approved
Supplier Invoice: INV-2022-182102</t>
  </si>
  <si>
    <t>P22-006061</t>
  </si>
  <si>
    <t>P22-006088</t>
  </si>
  <si>
    <t>EAS ECO AIR SYSTEMS LTD.</t>
  </si>
  <si>
    <t>P22-006108</t>
  </si>
  <si>
    <t>Acacia Landscape Inc.</t>
  </si>
  <si>
    <t>Receipt: RCT-2022-010186 - Approved
Supplier Invoice: INV-2022-100258</t>
  </si>
  <si>
    <t>P22-006126</t>
  </si>
  <si>
    <t>Regina Plumbing &amp; Heating</t>
  </si>
  <si>
    <t>P22-006133</t>
  </si>
  <si>
    <t>Receipt: RCT-2022-014662 - Approved
Supplier Invoice: INV-2022-148867</t>
  </si>
  <si>
    <t>P22-006148</t>
  </si>
  <si>
    <t>Ottawa Restaurant Service</t>
  </si>
  <si>
    <t>Receipt: RCT-2022-005539 - Approved
Supplier Invoice: INV-2022-057464</t>
  </si>
  <si>
    <t>P22-006150</t>
  </si>
  <si>
    <t>Receipt: RCT-2022-005490 - Approved
Supplier Invoice: INV-2022-056494</t>
  </si>
  <si>
    <t>P22-006164</t>
  </si>
  <si>
    <t>Receipt: RCT-2022-008546 - Approved
Supplier Invoice: INV-2022-082661</t>
  </si>
  <si>
    <t>P22-006171</t>
  </si>
  <si>
    <t>Receipt: RCT-2022-008030 - Approved
Receipt: RCT-2022-008611 - Approved
Receipt: RCT-2022-011993 - Approved
Receipt: RCT-2022-014609 - Draft
Receipt: RCT-2022-016383 - Draft
Receipt: RCT-2022-016385 - Draft
Receipt: RCT-2022-017318 - Approved
Supplier Invoice: INV-2022-080902
Supplier Invoice: INV-2022-118429
Supplier Invoice: INV-2022-131165
Supplier Invoice: INV-2022-174773</t>
  </si>
  <si>
    <t>P22-006208</t>
  </si>
  <si>
    <t>Receipt: RCT-2022-016350 - Approved
Supplier Invoice: INV-2022-167670</t>
  </si>
  <si>
    <t>P22-006209</t>
  </si>
  <si>
    <t>Receipt: RCT-2022-011566 - Approved
Supplier Invoice: INV-2022-113070</t>
  </si>
  <si>
    <t>P22-006210</t>
  </si>
  <si>
    <t>Receipt: RCT-2022-015468 - Approved
Supplier Invoice: INV-2022-157631</t>
  </si>
  <si>
    <t>P22-006211</t>
  </si>
  <si>
    <t>Receipt: RCT-2022-005435 - Approved
Supplier Invoice: INV-2022-072732</t>
  </si>
  <si>
    <t>P22-006228</t>
  </si>
  <si>
    <t>Receipt: RCT-2022-005417 - Approved</t>
  </si>
  <si>
    <t>P22-006225</t>
  </si>
  <si>
    <t>Tyco Integrated Fire and Security</t>
  </si>
  <si>
    <t>Receipt: RCT-2022-005416 - Approved</t>
  </si>
  <si>
    <t>P22-006232</t>
  </si>
  <si>
    <t>Receipt: RCT-2022-005577 - Approved
Receipt: RCT-2022-007558 - Approved
Supplier Invoice: INV-2022-064804
Supplier Invoice: INV-2022-088200
Supplier Invoice Adjustment: INV-2022-089527</t>
  </si>
  <si>
    <t>P22-006233</t>
  </si>
  <si>
    <t>Receipt: RCT-2022-005731 - Approved
Supplier Invoice: INV-2022-060028</t>
  </si>
  <si>
    <t>P22-006251</t>
  </si>
  <si>
    <t>Receipt: RCT-2022-009158 - Approved
Supplier Invoice: INV-2022-089532</t>
  </si>
  <si>
    <t>P22-006256</t>
  </si>
  <si>
    <t>Receipt: RCT-2022-005540 - Approved
Supplier Invoice: INV-2022-109094</t>
  </si>
  <si>
    <t>P22-006238</t>
  </si>
  <si>
    <t>Troy's Heating &amp; Cooling Ltd.</t>
  </si>
  <si>
    <t>Receipt: RCT-2022-005427 - Approved
Supplier Invoice: INV-2022-057736</t>
  </si>
  <si>
    <t>P22-006242</t>
  </si>
  <si>
    <t>Receipt: RCT-2022-007714 - Approved
Supplier Invoice: INV-2022-077063</t>
  </si>
  <si>
    <t>P22-006274</t>
  </si>
  <si>
    <t>Receipt: RCT-2022-007585 - Approved
Receipt: RCT-2022-007587 - Approved
Supplier Invoice: INV-2022-074547</t>
  </si>
  <si>
    <t>P22-006275</t>
  </si>
  <si>
    <t>Receipt: RCT-2022-007584 - Approved
Receipt: RCT-2022-007588 - Approved
Supplier Invoice: INV-2022-074549</t>
  </si>
  <si>
    <t>P22-006295</t>
  </si>
  <si>
    <t>Altac Mechanical Inc</t>
  </si>
  <si>
    <t>Receipt: RCT-2022-010155 - Approved
Supplier Invoice: INV-2022-098859</t>
  </si>
  <si>
    <t>P22-006288</t>
  </si>
  <si>
    <t>Receipt: RCT-2022-006525 - Approved
Supplier Invoice: INV-2022-063678</t>
  </si>
  <si>
    <t>P22-006298</t>
  </si>
  <si>
    <t>Receipt: RCT-2022-008331 - Approved
Supplier Invoice: INV-2022-082847</t>
  </si>
  <si>
    <t>P22-006343</t>
  </si>
  <si>
    <t>Receipt: RCT-2022-005658 - Approved
Supplier Invoice: INV-2022-184767</t>
  </si>
  <si>
    <t>P22-006335</t>
  </si>
  <si>
    <t>Receipt: RCT-2022-007365 - Approved
Supplier Invoice: INV-2022-071755</t>
  </si>
  <si>
    <t>P22-006369</t>
  </si>
  <si>
    <t>Receipt: RCT-2022-005675 - Approved
Supplier Invoice: INV-2022-108286</t>
  </si>
  <si>
    <t>P22-006374</t>
  </si>
  <si>
    <t>Receipt: RCT-2022-008157 - Approved
Supplier Invoice: INV-2022-081659</t>
  </si>
  <si>
    <t>P22-006378</t>
  </si>
  <si>
    <t>Fenex Window &amp; Doors</t>
  </si>
  <si>
    <t>Receipt: RCT-2022-010969 - Approved
Supplier Invoice: INV-2022-108277</t>
  </si>
  <si>
    <t>P22-006377</t>
  </si>
  <si>
    <t>P22-006384</t>
  </si>
  <si>
    <t>Receipt: RCT-2022-018754 - Approved
Supplier Invoice: INV-2022-153766</t>
  </si>
  <si>
    <t>P22-006400</t>
  </si>
  <si>
    <t>Receipt: RCT-2022-005920 - Approved
Supplier Invoice: INV-2022-058870</t>
  </si>
  <si>
    <t>P22-006401</t>
  </si>
  <si>
    <t>Receipt: RCT-2022-005919 - Approved
Supplier Invoice: INV-2022-058872</t>
  </si>
  <si>
    <t>P22-006402</t>
  </si>
  <si>
    <t>Receipt: RCT-2022-011575 - Approved</t>
  </si>
  <si>
    <t>P22-006404</t>
  </si>
  <si>
    <t>Receipt: RCT-2022-005932 - Approved
Supplier Invoice: INV-2022-059870</t>
  </si>
  <si>
    <t>P22-006406</t>
  </si>
  <si>
    <t>Receipt: RCT-2022-008813 - Approved
Supplier Invoice: INV-2022-085047</t>
  </si>
  <si>
    <t>P22-006379</t>
  </si>
  <si>
    <t>Receipt: RCT-2022-013841 - Approved
Supplier Invoice: INV-2022-138604</t>
  </si>
  <si>
    <t>P22-006380</t>
  </si>
  <si>
    <t>Ledcor Construction Limited</t>
  </si>
  <si>
    <t>P22-006381</t>
  </si>
  <si>
    <t>Receipt: RCT-2022-006505 - Approved
Receipt: RCT-2022-006507 - Approved
Supplier Invoice: INV-2022-063573</t>
  </si>
  <si>
    <t>P22-006382</t>
  </si>
  <si>
    <t>Receipt: RCT-2022-006506 - Approved
Supplier Invoice: INV-2022-063572</t>
  </si>
  <si>
    <t>P22-006383</t>
  </si>
  <si>
    <t>Receipt: RCT-2022-006766 - Approved
Supplier Invoice: INV-2022-066472</t>
  </si>
  <si>
    <t>P22-006403</t>
  </si>
  <si>
    <t>Receipt: RCT-2022-007406 - Approved
Supplier Invoice: INV-2022-073544</t>
  </si>
  <si>
    <t>P22-006405</t>
  </si>
  <si>
    <t>Receipt: RCT-2022-006207 - Approved
Supplier Invoice: INV-2022-060309</t>
  </si>
  <si>
    <t>P22-006424</t>
  </si>
  <si>
    <t>Receipt: RCT-2022-005693 - Approved
Supplier Invoice: INV-2022-069648</t>
  </si>
  <si>
    <t>P22-006415</t>
  </si>
  <si>
    <t>Receipt: RCT-2022-008926 - Approved
Supplier Invoice: INV-2022-088336</t>
  </si>
  <si>
    <t>P22-006435</t>
  </si>
  <si>
    <t>Receipt: RCT-2022-010102 - Approved
Supplier Invoice: INV-2022-099535
Supplier Invoice: INV-2022-184608</t>
  </si>
  <si>
    <t>P22-006456</t>
  </si>
  <si>
    <t>Receipt: RCT-2022-018987 - Approved
Supplier Invoice: INV-2022-195201</t>
  </si>
  <si>
    <t>P22-006448</t>
  </si>
  <si>
    <t>Receipt: RCT-2022-005719 - Approved
Supplier Invoice: INV-2022-082663</t>
  </si>
  <si>
    <t>P22-006483</t>
  </si>
  <si>
    <t>Receipt: RCT-2022-013654 - Approved
Supplier Invoice: INV-2022-137298</t>
  </si>
  <si>
    <t>P22-006485</t>
  </si>
  <si>
    <t>Receipt: RCT-2022-008879 - Approved
Supplier Invoice: INV-2022-087520</t>
  </si>
  <si>
    <t>P22-006489</t>
  </si>
  <si>
    <t>Receipt: RCT-2022-006386 - Approved
Supplier Invoice: INV-2022-062782</t>
  </si>
  <si>
    <t>P22-006491</t>
  </si>
  <si>
    <t>Receipt: RCT-2022-005944 - Approved
Supplier Invoice: INV-2022-059961</t>
  </si>
  <si>
    <t>P22-006484</t>
  </si>
  <si>
    <t>Receipt: RCT-2022-007352 - Approved
Receipt: RCT-2022-007354 - Approved
Supplier Invoice: INV-2022-072609</t>
  </si>
  <si>
    <t>P22-006486</t>
  </si>
  <si>
    <t>Receipt: RCT-2022-007351 - Approved
Supplier Invoice: INV-2022-072615</t>
  </si>
  <si>
    <t>P22-006487</t>
  </si>
  <si>
    <t>Receipt: RCT-2022-006385 - Approved
Supplier Invoice: INV-2022-062784</t>
  </si>
  <si>
    <t>P22-006488</t>
  </si>
  <si>
    <t>Receipt: RCT-2022-006384 - Approved
Supplier Invoice: INV-2022-062790</t>
  </si>
  <si>
    <t>P22-006490</t>
  </si>
  <si>
    <t>Receipt: RCT-2022-005945 - Approved
Supplier Invoice: INV-2022-059958</t>
  </si>
  <si>
    <t>P22-006493</t>
  </si>
  <si>
    <t>P22-006501</t>
  </si>
  <si>
    <t>P22-006505</t>
  </si>
  <si>
    <t>Winmar (Durham/Oshawa)</t>
  </si>
  <si>
    <t>Receipt: RCT-2022-005793 - Approved
Supplier Invoice: INV-2022-059102</t>
  </si>
  <si>
    <t>P22-006492</t>
  </si>
  <si>
    <t>Receipt: RCT-2022-005983 - Approved
Supplier Invoice: INV-2022-060675</t>
  </si>
  <si>
    <t>P22-006500</t>
  </si>
  <si>
    <t>Receipt: RCT-2022-009753 - Approved
Supplier Invoice: INV-2022-096361</t>
  </si>
  <si>
    <t>P22-006502</t>
  </si>
  <si>
    <t>Receipt: RCT-2022-011648 - Approved</t>
  </si>
  <si>
    <t>P22-006504</t>
  </si>
  <si>
    <t>Receipt: RCT-2022-009815 - Approved
Supplier Invoice: INV-2022-096443</t>
  </si>
  <si>
    <t>P22-006509</t>
  </si>
  <si>
    <t>P22-006506</t>
  </si>
  <si>
    <t>Receipt: RCT-2022-005792 - Approved
Supplier Invoice: INV-2022-059104</t>
  </si>
  <si>
    <t>P22-006507</t>
  </si>
  <si>
    <t>Receipt: RCT-2022-007594 - Approved</t>
  </si>
  <si>
    <t>P22-006508</t>
  </si>
  <si>
    <t>Receipt: RCT-2022-006000 - Approved
Supplier Invoice: INV-2022-060231</t>
  </si>
  <si>
    <t>P22-006523</t>
  </si>
  <si>
    <t>Receipt: RCT-2022-011267 - Approved
Supplier Invoice: INV-2022-108193</t>
  </si>
  <si>
    <t>P22-006526</t>
  </si>
  <si>
    <t>Receipt: RCT-2022-005821 - Approved
Supplier Invoice: INV-2022-070868</t>
  </si>
  <si>
    <t>P22-006510</t>
  </si>
  <si>
    <t>Receipt: RCT-2022-006938 - Approved
Receipt: RCT-2022-007541 - Approved
Supplier Invoice: INV-2022-075060</t>
  </si>
  <si>
    <t>P22-006544</t>
  </si>
  <si>
    <t>P22-006547</t>
  </si>
  <si>
    <t>Receipt: RCT-2022-006682 - Approved
Supplier Invoice: INV-2022-062859</t>
  </si>
  <si>
    <t>P22-006543</t>
  </si>
  <si>
    <t>Schindler Elevator Corporation</t>
  </si>
  <si>
    <t>Receipt: RCT-2022-018117 - Approved
Supplier Invoice: INV-2022-185940
Supplier Invoice: INV-2022-190536</t>
  </si>
  <si>
    <t>P22-006545</t>
  </si>
  <si>
    <t>Receipt: RCT-2022-009204 - Approved
Supplier Invoice: INV-2022-082644</t>
  </si>
  <si>
    <t>P22-006554</t>
  </si>
  <si>
    <t>Receipt: RCT-2022-007048 - Approved
Supplier Invoice: INV-2022-069615
Supplier Invoice: INV-2022-074580</t>
  </si>
  <si>
    <t>P22-006560</t>
  </si>
  <si>
    <t>Voll's Contract Flooring Ltd.</t>
  </si>
  <si>
    <t>Receipt: RCT-2022-005842 - Approved
Supplier Invoice: INV-2022-099055
Supplier Invoice: INV-2022-099058
Supplier Invoice: INV-2022-115487
Supplier Invoice: INV-2022-147885
Supplier Invoice: INV-2022-160801
Supplier Invoice: INV-2022-203292</t>
  </si>
  <si>
    <t>P22-006574</t>
  </si>
  <si>
    <t>Receipt: RCT-2022-006241 - Approved
Supplier Invoice: INV-2022-063555</t>
  </si>
  <si>
    <t>P22-006583</t>
  </si>
  <si>
    <t>Receipt: RCT-2022-006316 - Approved
Supplier Invoice: INV-2022-062940</t>
  </si>
  <si>
    <t>P22-006587</t>
  </si>
  <si>
    <t>Genuine Comfort</t>
  </si>
  <si>
    <t>Receipt: RCT-2022-007881 - Approved
Supplier Invoice: INV-2022-079133</t>
  </si>
  <si>
    <t>P22-006590</t>
  </si>
  <si>
    <t>Receipt: RCT-2022-006636 - Approved
Supplier Invoice: INV-2022-065016</t>
  </si>
  <si>
    <t>P22-006593</t>
  </si>
  <si>
    <t>Receipt: RCT-2022-014582 - Approved
Supplier Invoice: INV-2022-148054</t>
  </si>
  <si>
    <t>P22-006597</t>
  </si>
  <si>
    <t>Receipt: RCT-2022-013083 - Approved
Supplier Invoice: INV-2022-131346</t>
  </si>
  <si>
    <t>P22-006598</t>
  </si>
  <si>
    <t>Receipt: RCT-2022-005844 - Approved
Supplier Invoice: INV-2022-063602</t>
  </si>
  <si>
    <t>P22-006586</t>
  </si>
  <si>
    <t>Receipt: RCT-2022-015469 - Approved
Supplier Invoice: INV-2022-157629</t>
  </si>
  <si>
    <t>P22-006588</t>
  </si>
  <si>
    <t>Receipt: RCT-2022-006638 - Approved
Supplier Invoice: INV-2022-065022</t>
  </si>
  <si>
    <t>P22-006589</t>
  </si>
  <si>
    <t>Receipt: RCT-2022-005838 - Approved
Supplier Invoice: INV-2022-059960</t>
  </si>
  <si>
    <t>P22-006591</t>
  </si>
  <si>
    <t>Receipt: RCT-2022-005839 - Approved
Supplier Invoice: INV-2022-059957</t>
  </si>
  <si>
    <t>P22-006594</t>
  </si>
  <si>
    <t>P22-006595</t>
  </si>
  <si>
    <t>P22-006620</t>
  </si>
  <si>
    <t>P22-006621</t>
  </si>
  <si>
    <t>Receipt: RCT-2022-007436 - Approved
Supplier Invoice: INV-2022-070948</t>
  </si>
  <si>
    <t>P22-006622</t>
  </si>
  <si>
    <t>Receipt: RCT-2022-009342 - Approved
Supplier Invoice: INV-2022-089839</t>
  </si>
  <si>
    <t>P22-006623</t>
  </si>
  <si>
    <t>Receipt: RCT-2022-009238 - Approved
Supplier Invoice: INV-2022-090481</t>
  </si>
  <si>
    <t>P22-006629</t>
  </si>
  <si>
    <t>Receipt: RCT-2022-007241 - Approved
Supplier Invoice: INV-2022-070995</t>
  </si>
  <si>
    <t>P22-006636</t>
  </si>
  <si>
    <t>Receipt: RCT-2022-007306 - Approved
Supplier Invoice: INV-2022-071512</t>
  </si>
  <si>
    <t>P22-006637</t>
  </si>
  <si>
    <t>Receipt: RCT-2022-007307 - Approved
Supplier Invoice: INV-2022-071521</t>
  </si>
  <si>
    <t>P22-006638</t>
  </si>
  <si>
    <t>Receipt: RCT-2022-008917 - Approved
Supplier Invoice: INV-2022-082640</t>
  </si>
  <si>
    <t>P22-006642</t>
  </si>
  <si>
    <t>Receipt: RCT-2022-008402 - Approved
Supplier Invoice: INV-2022-082650</t>
  </si>
  <si>
    <t>P22-006640</t>
  </si>
  <si>
    <t>Receipt: RCT-2022-008465 - Approved
Supplier Invoice: INV-2022-082649</t>
  </si>
  <si>
    <t>P22-006641</t>
  </si>
  <si>
    <t>Receipt: RCT-2022-008403 - Approved
Receipt: RCT-2022-008405 - Approved
Supplier Invoice: INV-2022-082651</t>
  </si>
  <si>
    <t>P22-006674</t>
  </si>
  <si>
    <t>Receipt: RCT-2022-005970 - Approved
Supplier Invoice: INV-2022-065044</t>
  </si>
  <si>
    <t>P22-006679</t>
  </si>
  <si>
    <t>Receipt: RCT-2022-010795 - Approved
Supplier Invoice: INV-2022-106861</t>
  </si>
  <si>
    <t>P22-006668</t>
  </si>
  <si>
    <t>Receipt: RCT-2022-005969 - Approved
Supplier Invoice: INV-2022-086532</t>
  </si>
  <si>
    <t>P22-006686</t>
  </si>
  <si>
    <t>Receipt: RCT-2022-010509 - Approved
Supplier Invoice: INV-2022-082671</t>
  </si>
  <si>
    <t>P22-006683</t>
  </si>
  <si>
    <t>Receipt: RCT-2022-009550 - Approved
Supplier Invoice: INV-2022-089841</t>
  </si>
  <si>
    <t>P22-006689</t>
  </si>
  <si>
    <t>Receipt: RCT-2022-007586 - Approved
Supplier Invoice: INV-2022-074588</t>
  </si>
  <si>
    <t>P22-006691</t>
  </si>
  <si>
    <t>Receipt: RCT-2022-008774 - Approved
Receipt: RCT-2022-018242 - Approved
Supplier Invoice: INV-2022-086652
Supplier Invoice: INV-2022-187675</t>
  </si>
  <si>
    <t>P22-006693</t>
  </si>
  <si>
    <t>Receipt: RCT-2022-009255 - Approved
Supplier Invoice: INV-2022-092135</t>
  </si>
  <si>
    <t>P22-006704</t>
  </si>
  <si>
    <t>Receipt: RCT-2022-008512 - Approved
Receipt: RCT-2022-008544 - Approved
Supplier Invoice: INV-2022-082668</t>
  </si>
  <si>
    <t>P22-006687</t>
  </si>
  <si>
    <t>Receipt: RCT-2022-011269 - Approved
Supplier Invoice: INV-2022-082665</t>
  </si>
  <si>
    <t>P22-006688</t>
  </si>
  <si>
    <t>Receipt: RCT-2022-012029 - Approved
Supplier Invoice: INV-2022-138432</t>
  </si>
  <si>
    <t>P22-006690</t>
  </si>
  <si>
    <t>Receipt: RCT-2022-007056 - Approved
Supplier Invoice: INV-2022-070791</t>
  </si>
  <si>
    <t>P22-006701</t>
  </si>
  <si>
    <t>Receipt: RCT-2022-006609 - Approved
Supplier Invoice: INV-2022-065750</t>
  </si>
  <si>
    <t>P22-006702</t>
  </si>
  <si>
    <t>Receipt: RCT-2022-005998 - Approved
Supplier Invoice: INV-2022-061305</t>
  </si>
  <si>
    <t>P22-006703</t>
  </si>
  <si>
    <t>Receipt: RCT-2022-008509 - Approved
Supplier Invoice: INV-2022-082666</t>
  </si>
  <si>
    <t>P22-006705</t>
  </si>
  <si>
    <t>Receipt: RCT-2022-013856 - Approved
Supplier Invoice: INV-2022-140370
Supplier Invoice: INV-2022-160887</t>
  </si>
  <si>
    <t>P22-006706</t>
  </si>
  <si>
    <t>Receipt: RCT-2022-006745 - Approved
Supplier Invoice: INV-2022-066950</t>
  </si>
  <si>
    <t>P22-006710</t>
  </si>
  <si>
    <t>Receipt: RCT-2022-007047 - Approved
Supplier Invoice: INV-2022-069540</t>
  </si>
  <si>
    <t>P22-006734</t>
  </si>
  <si>
    <t>Receipt: RCT-2022-006098 - Approved</t>
  </si>
  <si>
    <t>P22-006768</t>
  </si>
  <si>
    <t>Sparkle Solutions</t>
  </si>
  <si>
    <t>Receipt: RCT-2022-007027 - Approved
Supplier Invoice: INV-2022-069203</t>
  </si>
  <si>
    <t>P22-006787</t>
  </si>
  <si>
    <t>Receipt: RCT-2022-009674 - Approved
Supplier Invoice: INV-2022-089440</t>
  </si>
  <si>
    <t>P22-006788</t>
  </si>
  <si>
    <t>Receipt: RCT-2022-008828 - Approved
Supplier Invoice: INV-2022-087404</t>
  </si>
  <si>
    <t>P22-006812</t>
  </si>
  <si>
    <t>Receipt: RCT-2022-010148 - Approved
Supplier Invoice: INV-2022-100228</t>
  </si>
  <si>
    <t>P22-006822</t>
  </si>
  <si>
    <t>Receipt: RCT-2022-006727 - Approved
Supplier Invoice: INV-2022-062938</t>
  </si>
  <si>
    <t>P22-006823</t>
  </si>
  <si>
    <t>Receipt: RCT-2022-008064 - Approved
Supplier Invoice: INV-2022-080727</t>
  </si>
  <si>
    <t>P22-006855</t>
  </si>
  <si>
    <t>Receipt: RCT-2022-006584 - Approved
Supplier Invoice: INV-2022-064692</t>
  </si>
  <si>
    <t>P22-006865</t>
  </si>
  <si>
    <t>Receipt: RCT-2022-007327 - Approved
Receipt: RCT-2022-007361 - Approved
Supplier Invoice: INV-2022-072656</t>
  </si>
  <si>
    <t>P22-006867</t>
  </si>
  <si>
    <t>Receipt: RCT-2022-008837 - Approved
Supplier Invoice: INV-2022-087510</t>
  </si>
  <si>
    <t>P22-006870</t>
  </si>
  <si>
    <t>Receipt: RCT-2022-007445 - Approved
Supplier Invoice: INV-2022-077070</t>
  </si>
  <si>
    <t>P22-006872</t>
  </si>
  <si>
    <t>Receipt: RCT-2022-007141 - Approved
Supplier Invoice: INV-2022-073554</t>
  </si>
  <si>
    <t>P22-006874</t>
  </si>
  <si>
    <t>Receipt: RCT-2022-008495 - Approved
Supplier Invoice: INV-2022-074590
Supplier Invoice: INV-2022-085872</t>
  </si>
  <si>
    <t>P22-006864</t>
  </si>
  <si>
    <t>Receipt: RCT-2022-009334 - Approved
Supplier Invoice: INV-2022-088579</t>
  </si>
  <si>
    <t>P22-006868</t>
  </si>
  <si>
    <t>Receipt: RCT-2022-006690 - Approved
Supplier Invoice: INV-2022-066105
Supplier Invoice: INV-2022-072826</t>
  </si>
  <si>
    <t>P22-006869</t>
  </si>
  <si>
    <t>Receipt: RCT-2022-008836 - Approved
Supplier Invoice: INV-2022-087507</t>
  </si>
  <si>
    <t>P22-006871</t>
  </si>
  <si>
    <t>P22-006873</t>
  </si>
  <si>
    <t>P22-006877</t>
  </si>
  <si>
    <t>Receipt: RCT-2022-013318 - Approved
Supplier Invoice: INV-2022-132924</t>
  </si>
  <si>
    <t>P22-006875</t>
  </si>
  <si>
    <t>Receipt: RCT-2022-007471 - Approved
Receipt: RCT-2022-007478 - Approved
Supplier Invoice: INV-2022-070982</t>
  </si>
  <si>
    <t>P22-006878</t>
  </si>
  <si>
    <t>Receipt: RCT-2022-013364 - Approved
Supplier Invoice: INV-2022-134734</t>
  </si>
  <si>
    <t>P22-006881</t>
  </si>
  <si>
    <t>Receipt: RCT-2022-006753 - Approved
Supplier Invoice: INV-2022-066461</t>
  </si>
  <si>
    <t>P22-006886</t>
  </si>
  <si>
    <t>Receipt: RCT-2022-009521 - Approved
Supplier Invoice: INV-2022-090415</t>
  </si>
  <si>
    <t>P22-006898</t>
  </si>
  <si>
    <t>Receipt: RCT-2022-006303 - Approved
Supplier Invoice: INV-2022-063578</t>
  </si>
  <si>
    <t>P22-006949</t>
  </si>
  <si>
    <t>Receipt: RCT-2022-007137 - Approved
Supplier Invoice: INV-2022-072402</t>
  </si>
  <si>
    <t>P22-006880</t>
  </si>
  <si>
    <t>Receipt: RCT-2022-007747 - Approved
Supplier Invoice: INV-2022-074593</t>
  </si>
  <si>
    <t>P22-006885</t>
  </si>
  <si>
    <t>Receipt: RCT-2022-012302 - Approved
Supplier Invoice: INV-2022-121451</t>
  </si>
  <si>
    <t>P22-006897</t>
  </si>
  <si>
    <t>Receipt: RCT-2022-009154 - Approved
Supplier Invoice: INV-2022-090499</t>
  </si>
  <si>
    <t>P22-006909</t>
  </si>
  <si>
    <t>Receipt: RCT-2022-007142 - Approved
Supplier Invoice: INV-2022-087249</t>
  </si>
  <si>
    <t>P22-006926</t>
  </si>
  <si>
    <t>Receipt: RCT-2022-008252 - Approved
Receipt: RCT-2022-009715 - Approved
Supplier Invoice: INV-2022-082669</t>
  </si>
  <si>
    <t>P22-006938</t>
  </si>
  <si>
    <t>Receipt: RCT-2022-008803 - Approved
Supplier Invoice: INV-2022-082631</t>
  </si>
  <si>
    <t>P22-006939</t>
  </si>
  <si>
    <t>P22-006954</t>
  </si>
  <si>
    <t>Receipt: RCT-2022-007136 - Approved
Supplier Invoice: INV-2022-072393</t>
  </si>
  <si>
    <t>P22-006966</t>
  </si>
  <si>
    <t>Receipt: RCT-2022-011261 - Approved
Supplier Invoice: INV-2022-081543</t>
  </si>
  <si>
    <t>P22-006965</t>
  </si>
  <si>
    <t>Receipt: RCT-2022-017305 - Approved
Supplier Invoice: INV-2022-157853</t>
  </si>
  <si>
    <t>P22-006993</t>
  </si>
  <si>
    <t>Receipt: RCT-2022-009423 - Approved
Supplier Invoice: INV-2022-090476</t>
  </si>
  <si>
    <t>P22-006998</t>
  </si>
  <si>
    <t>P22-006984</t>
  </si>
  <si>
    <t>Receipt: RCT-2022-014693 - Approved
Supplier Invoice: INV-2022-147295</t>
  </si>
  <si>
    <t>P22-006985</t>
  </si>
  <si>
    <t>Receipt: RCT-2022-006607 - Approved
Supplier Invoice: INV-2022-065873</t>
  </si>
  <si>
    <t>P22-006994</t>
  </si>
  <si>
    <t>Receipt: RCT-2022-013901 - Approved
Supplier Invoice: INV-2022-139591</t>
  </si>
  <si>
    <t>P22-006995</t>
  </si>
  <si>
    <t>Receipt: RCT-2022-013898 - Approved
Supplier Invoice: INV-2022-139636</t>
  </si>
  <si>
    <t>P22-006996</t>
  </si>
  <si>
    <t>Receipt: RCT-2022-012201 - Approved
Supplier Invoice: INV-2022-114838</t>
  </si>
  <si>
    <t>P22-006997</t>
  </si>
  <si>
    <t>Receipt: RCT-2022-014214 - Approved
Supplier Invoice: INV-2022-139589</t>
  </si>
  <si>
    <t>P22-007058</t>
  </si>
  <si>
    <t>Receipt: RCT-2022-014616 - Approved
Supplier Invoice: INV-2022-148720</t>
  </si>
  <si>
    <t>P22-007062</t>
  </si>
  <si>
    <t>Receipt: RCT-2022-007349 - Approved
Supplier Invoice: INV-2022-072629</t>
  </si>
  <si>
    <t>P22-007063</t>
  </si>
  <si>
    <t>Receipt: RCT-2022-010883 - Approved
Supplier Invoice: INV-2022-098513</t>
  </si>
  <si>
    <t>P22-007059</t>
  </si>
  <si>
    <t>Supplier Invoice: INV-2022-072669</t>
  </si>
  <si>
    <t>P22-007060</t>
  </si>
  <si>
    <t>Receipt: RCT-2022-009316 - Approved
Supplier Invoice: INV-2022-091801</t>
  </si>
  <si>
    <t>P22-007061</t>
  </si>
  <si>
    <t>Receipt: RCT-2022-008958 - Approved
Supplier Invoice: INV-2022-088565</t>
  </si>
  <si>
    <t>P22-007064</t>
  </si>
  <si>
    <t>P22-007068</t>
  </si>
  <si>
    <t>Receipt: RCT-2022-008246 - Approved
Supplier Invoice: INV-2022-081627</t>
  </si>
  <si>
    <t>P22-007123</t>
  </si>
  <si>
    <t>Receipt: RCT-2022-007096 - Approved
Supplier Invoice: INV-2022-070862</t>
  </si>
  <si>
    <t>P22-007109</t>
  </si>
  <si>
    <t>Receipt: RCT-2022-006931 - Approved
Supplier Invoice: INV-2022-069270</t>
  </si>
  <si>
    <t>P22-007144</t>
  </si>
  <si>
    <t>P22-007215</t>
  </si>
  <si>
    <t>Receipt: RCT-2022-012445 - Approved
Supplier Invoice: INV-2022-123512</t>
  </si>
  <si>
    <t>P22-007219</t>
  </si>
  <si>
    <t>Receipt: RCT-2022-007204 - Approved
Supplier Invoice: INV-2022-070997</t>
  </si>
  <si>
    <t>P22-007214</t>
  </si>
  <si>
    <t>Winmar Barrie/Orillia</t>
  </si>
  <si>
    <t>Receipt: RCT-2022-010100 - Approved
Supplier Invoice: INV-2022-099565
Supplier Invoice: INV-2022-114669</t>
  </si>
  <si>
    <t>P22-007226</t>
  </si>
  <si>
    <t>Receipt: RCT-2022-006603 - Approved
Supplier Invoice: INV-2022-081758
Supplier Invoice: INV-2022-086612
Supplier Invoice Adjustment: INV-2022-086599</t>
  </si>
  <si>
    <t>P22-007224</t>
  </si>
  <si>
    <t>Receipt: RCT-2022-009527 - Approved
Supplier Invoice: INV-2022-116741</t>
  </si>
  <si>
    <t>P22-007228</t>
  </si>
  <si>
    <t>Receipt: RCT-2022-008763 - Approved
Supplier Invoice: INV-2022-086616</t>
  </si>
  <si>
    <t>P22-007234</t>
  </si>
  <si>
    <t>Brock Doors &amp; Windows</t>
  </si>
  <si>
    <t>Receipt: RCT-2022-010599 - Approved
Receipt: RCT-2022-018807 - Approved
Supplier Invoice: INV-2022-104218
Supplier Invoice: INV-2022-193843</t>
  </si>
  <si>
    <t>P22-007236</t>
  </si>
  <si>
    <t>Receipt: RCT-2022-014969 - Approved
Supplier Invoice: INV-2022-152647</t>
  </si>
  <si>
    <t>P22-007232</t>
  </si>
  <si>
    <t>RW Electric</t>
  </si>
  <si>
    <t>Receipt: RCT-2022-006847 - Approved
Supplier Invoice: INV-2022-068319</t>
  </si>
  <si>
    <t>P22-007235</t>
  </si>
  <si>
    <t>Receipt: RCT-2022-014967 - Approved
Supplier Invoice: INV-2022-152700</t>
  </si>
  <si>
    <t>P22-007264</t>
  </si>
  <si>
    <t>Receipt: RCT-2022-014870 - Approved
Supplier Invoice: INV-2022-151934</t>
  </si>
  <si>
    <t>P22-007277</t>
  </si>
  <si>
    <t>P22-007265</t>
  </si>
  <si>
    <t>Receipt: RCT-2022-010798 - Approved
Supplier Invoice: INV-2022-105783</t>
  </si>
  <si>
    <t>P22-007279</t>
  </si>
  <si>
    <t>Receipt: RCT-2022-011270 - Approved
Supplier Invoice: INV-2022-089845</t>
  </si>
  <si>
    <t>P22-007280</t>
  </si>
  <si>
    <t>Receipt: RCT-2022-006855 - Approved
Supplier Invoice: INV-2022-140076</t>
  </si>
  <si>
    <t>P22-007281</t>
  </si>
  <si>
    <t>Receipt: RCT-2022-011605 - Approved
Supplier Invoice: INV-2022-113144</t>
  </si>
  <si>
    <t>P22-007346</t>
  </si>
  <si>
    <t>Receipt: RCT-2022-007386 - Approved
Receipt: RCT-2022-008890 - Approved
Receipt: RCT-2022-009728 - Approved
Supplier Invoice: INV-2022-073782
Supplier Invoice: INV-2022-088611
Supplier Invoice: INV-2022-097178</t>
  </si>
  <si>
    <t>P22-007282</t>
  </si>
  <si>
    <t>Receipt: RCT-2022-009921 - Draft
Receipt: RCT-2022-009922 - Draft
Supplier Invoice: INV-2022-090554</t>
  </si>
  <si>
    <t>P22-007317</t>
  </si>
  <si>
    <t>Receipt: RCT-2022-007102 - Approved
Supplier Invoice: INV-2022-071022</t>
  </si>
  <si>
    <t>P22-007318</t>
  </si>
  <si>
    <t>Receipt: RCT-2022-008835 - Approved
Supplier Invoice: INV-2022-087506</t>
  </si>
  <si>
    <t>P22-007320</t>
  </si>
  <si>
    <t>Receipt: RCT-2022-011078 - Approved
Supplier Invoice: INV-2022-109057</t>
  </si>
  <si>
    <t>P22-007334</t>
  </si>
  <si>
    <t>Receipt: RCT-2022-009517 - Approved
Supplier Invoice: INV-2022-093383</t>
  </si>
  <si>
    <t>P22-007341</t>
  </si>
  <si>
    <t>Receipt: RCT-2022-008895 - Approved
Supplier Invoice: INV-2022-108001</t>
  </si>
  <si>
    <t>P22-007347</t>
  </si>
  <si>
    <t>Canon Canada Inc.</t>
  </si>
  <si>
    <t>Receipt: RCT-2022-009995 - Approved
Supplier Invoice: INV-2022-098861
Supplier Invoice: INV-2022-108314
Supplier Invoice Adjustment: INV-2022-108312</t>
  </si>
  <si>
    <t>P22-007351</t>
  </si>
  <si>
    <t>Receipt: RCT-2022-008176 - Approved
Supplier Invoice: INV-2022-081707</t>
  </si>
  <si>
    <t>P22-007362</t>
  </si>
  <si>
    <t>P22-007365</t>
  </si>
  <si>
    <t>Receipt: RCT-2022-014322 - Approved
Supplier Invoice: INV-2022-145252</t>
  </si>
  <si>
    <t>P22-007368</t>
  </si>
  <si>
    <t>Receipt: RCT-2022-010575 - Approved
Supplier Invoice: INV-2022-102197</t>
  </si>
  <si>
    <t>P22-007360</t>
  </si>
  <si>
    <t>Receipt: RCT-2022-007387 - Approved
Receipt: RCT-2022-009455 - Approved
Receipt: RCT-2022-010311 - Approved
Receipt: RCT-2022-021804 - Approved
Supplier Invoice: INV-2022-073844
Supplier Invoice: INV-2022-093721
Supplier Invoice: INV-2022-105010
Supplier Invoice: INV-2022-220268</t>
  </si>
  <si>
    <t>P22-007367</t>
  </si>
  <si>
    <t>Receipt: RCT-2022-013607 - Approved
Supplier Invoice: INV-2022-137070</t>
  </si>
  <si>
    <t>P22-007369</t>
  </si>
  <si>
    <t>Receipt: RCT-2022-008409 - Approved
Supplier Invoice: INV-2022-082313</t>
  </si>
  <si>
    <t>P22-007370</t>
  </si>
  <si>
    <t>Receipt: RCT-2022-011518 - Approved
Supplier Invoice: INV-2022-112597</t>
  </si>
  <si>
    <t>P22-007371</t>
  </si>
  <si>
    <t>Pyron Fire Protection Inc.</t>
  </si>
  <si>
    <t>P22-007372</t>
  </si>
  <si>
    <t>Receipt: RCT-2022-008771 - Approved
Supplier Invoice: INV-2022-086657
Supplier Invoice: INV-2022-220478</t>
  </si>
  <si>
    <t>P22-007373</t>
  </si>
  <si>
    <t>Johnson Controls inc.  # T6067</t>
  </si>
  <si>
    <t>Receipt: RCT-2022-007124 - Approved
Supplier Invoice: INV-2022-071051</t>
  </si>
  <si>
    <t>P22-007375</t>
  </si>
  <si>
    <t>Receipt: RCT-2022-011859 - Approved
Receipt: RCT-2022-014325 - Approved
Receipt: RCT-2022-020517 - Approved
Supplier Invoice: INV-2022-116453
Supplier Invoice: INV-2022-140089</t>
  </si>
  <si>
    <t>P22-007376</t>
  </si>
  <si>
    <t>Receipt: RCT-2022-006742 - Approved
Supplier Invoice: INV-2022-067231</t>
  </si>
  <si>
    <t>P22-007381</t>
  </si>
  <si>
    <t>Nature Works Landscaping and Design Ltd.</t>
  </si>
  <si>
    <t>Receipt: RCT-2022-009539 - Approved
Supplier Invoice: INV-2022-093702</t>
  </si>
  <si>
    <t>P22-007382</t>
  </si>
  <si>
    <t>CRS Tomnor Refrigeration Ltd</t>
  </si>
  <si>
    <t>Receipt: RCT-2022-012444 - Approved
Supplier Invoice: INV-2022-123056</t>
  </si>
  <si>
    <t>P22-007384</t>
  </si>
  <si>
    <t>Receipt: RCT-2022-009797 - Approved
Supplier Invoice: INV-2022-096449</t>
  </si>
  <si>
    <t>P22-007391</t>
  </si>
  <si>
    <t>Receipt: RCT-2022-007938 - Approved
Supplier Invoice: INV-2022-079818</t>
  </si>
  <si>
    <t>P22-007393</t>
  </si>
  <si>
    <t>Receipt: RCT-2022-012952 - Approved
Supplier Invoice: INV-2022-130068</t>
  </si>
  <si>
    <t>P22-007394</t>
  </si>
  <si>
    <t>Receipt: RCT-2022-006838 - Approved
Supplier Invoice: INV-2022-068263</t>
  </si>
  <si>
    <t>P22-007383</t>
  </si>
  <si>
    <t>Receipt: RCT-2022-009795 - Approved
Supplier Invoice: INV-2022-096446</t>
  </si>
  <si>
    <t>P22-007385</t>
  </si>
  <si>
    <t>Receipt: RCT-2022-009796 - Approved
Supplier Invoice: INV-2022-096442</t>
  </si>
  <si>
    <t>P22-007388</t>
  </si>
  <si>
    <t>Pinnacle Air and Power Corp</t>
  </si>
  <si>
    <t>Receipt: RCT-2022-009967 - Approved
Supplier Invoice: INV-2022-113449</t>
  </si>
  <si>
    <t>P22-007389</t>
  </si>
  <si>
    <t>Receipt: RCT-2022-019688 - Approved
Receipt: RCT-2022-020974 - Approved
Supplier Invoice: INV-2022-202089
Supplier Invoice: INV-2022-215017</t>
  </si>
  <si>
    <t>P22-007390</t>
  </si>
  <si>
    <t>Receipt: RCT-2022-010150 - Approved
Supplier Invoice: INV-2022-100194</t>
  </si>
  <si>
    <t>P22-007392</t>
  </si>
  <si>
    <t>Media Multicom Communications</t>
  </si>
  <si>
    <t>Receipt: RCT-2022-020452 - Approved
Supplier Invoice: INV-2022-210339</t>
  </si>
  <si>
    <t>P22-007402</t>
  </si>
  <si>
    <t>Receipt: RCT-2022-009185 - Approved
Supplier Invoice: INV-2022-090453
Supplier Invoice: INV-2022-184699</t>
  </si>
  <si>
    <t>P22-007401</t>
  </si>
  <si>
    <t>Pioneer Window and Door Mfg. Ltd.</t>
  </si>
  <si>
    <t>Receipt: RCT-2022-013280 - Approved
Supplier Invoice: INV-2022-132796</t>
  </si>
  <si>
    <t>P22-007405</t>
  </si>
  <si>
    <t>Receipt: RCT-2022-014824 - Approved
Supplier Invoice: INV-2022-151324</t>
  </si>
  <si>
    <t>P22-007411</t>
  </si>
  <si>
    <t>Receipt: RCT-2022-006757 - Approved
Supplier Invoice: INV-2022-072692</t>
  </si>
  <si>
    <t>P22-007412</t>
  </si>
  <si>
    <t>Receipt: RCT-2022-007140 - Approved
Supplier Invoice: INV-2022-072714</t>
  </si>
  <si>
    <t>P22-007413</t>
  </si>
  <si>
    <t>Receipt: RCT-2022-010112 - Approved
Supplier Invoice: INV-2022-086607
Supplier Invoice: INV-2022-100247</t>
  </si>
  <si>
    <t>P22-007422</t>
  </si>
  <si>
    <t>Receipt: RCT-2022-013531 - Approved
Supplier Invoice: INV-2022-138555</t>
  </si>
  <si>
    <t>P22-007414</t>
  </si>
  <si>
    <t>Receipt: RCT-2022-009579 - Approved
Supplier Invoice: INV-2022-089834</t>
  </si>
  <si>
    <t>P22-007416</t>
  </si>
  <si>
    <t>Receipt: RCT-2022-007905 - Draft
Receipt: RCT-2022-007906 - Approved
Supplier Invoice: INV-2022-079128</t>
  </si>
  <si>
    <t>P22-007417</t>
  </si>
  <si>
    <t>Receipt: RCT-2022-007507 - Approved
Supplier Invoice: INV-2022-074234</t>
  </si>
  <si>
    <t>P22-007418</t>
  </si>
  <si>
    <t>Receipt: RCT-2022-008772 - Approved
Supplier Invoice: INV-2022-086653</t>
  </si>
  <si>
    <t>P22-007419</t>
  </si>
  <si>
    <t>Receipt: RCT-2022-007506 - Approved
Supplier Invoice: INV-2022-074235</t>
  </si>
  <si>
    <t>P22-007425</t>
  </si>
  <si>
    <t>Receipt: RCT-2022-008132 - Approved
Supplier Invoice: INV-2022-081550</t>
  </si>
  <si>
    <t>P22-007426</t>
  </si>
  <si>
    <t>Receipt: RCT-2022-008922 - Approved
Supplier Invoice: INV-2022-087515</t>
  </si>
  <si>
    <t>P22-007427</t>
  </si>
  <si>
    <t>Receipt: RCT-2022-009968 - Approved
Supplier Invoice: INV-2022-154366</t>
  </si>
  <si>
    <t>P22-007441</t>
  </si>
  <si>
    <t>Malvern Contract Interiors Limited</t>
  </si>
  <si>
    <t>Receipt: RCT-2022-012161 - Approved
Supplier Invoice: INV-2022-118195</t>
  </si>
  <si>
    <t>P22-007423</t>
  </si>
  <si>
    <t>Receipt: RCT-2022-008921 - Approved
Supplier Invoice: INV-2022-087517</t>
  </si>
  <si>
    <t>P22-007428</t>
  </si>
  <si>
    <t>Receipt: RCT-2022-009136 - Draft
Receipt: RCT-2022-009143 - Approved
Supplier Invoice: INV-2022-087516</t>
  </si>
  <si>
    <t>P22-007430</t>
  </si>
  <si>
    <t>Supplier Invoice: INV-2022-088567</t>
  </si>
  <si>
    <t>P22-007440</t>
  </si>
  <si>
    <t>Receipt: RCT-2022-007282 - Approved
Supplier Invoice: INV-2022-072095</t>
  </si>
  <si>
    <t>P22-007442</t>
  </si>
  <si>
    <t>Receipt: RCT-2022-012560 - Approved
Supplier Invoice: INV-2022-124671</t>
  </si>
  <si>
    <t>P22-007466</t>
  </si>
  <si>
    <t>Receipt: RCT-2022-015649 - Approved
Supplier Invoice: INV-2022-160304</t>
  </si>
  <si>
    <t>P22-007467</t>
  </si>
  <si>
    <t>P22-007485</t>
  </si>
  <si>
    <t>Onyx Fire Protection Services Inc</t>
  </si>
  <si>
    <t>Receipt: RCT-2022-006792 - Approved
Supplier Invoice: INV-2022-069666</t>
  </si>
  <si>
    <t>P22-007493</t>
  </si>
  <si>
    <t>Receipt: RCT-2022-008894 - Approved
Supplier Invoice: INV-2022-195082</t>
  </si>
  <si>
    <t>P22-007486</t>
  </si>
  <si>
    <t>New Heights Building Group Inc.</t>
  </si>
  <si>
    <t>P22-007503</t>
  </si>
  <si>
    <t>Receipt: RCT-2022-010999 - Approved
Supplier Invoice: INV-2022-109091</t>
  </si>
  <si>
    <t>P22-007517</t>
  </si>
  <si>
    <t>Receipt: RCT-2022-011649 - Approved</t>
  </si>
  <si>
    <t>P22-007520</t>
  </si>
  <si>
    <t>Receipt: RCT-2022-006900 - Approved
Supplier Invoice: INV-2022-069217</t>
  </si>
  <si>
    <t>P22-007522</t>
  </si>
  <si>
    <t>Hallmark Projects Ltd</t>
  </si>
  <si>
    <t>P22-007527</t>
  </si>
  <si>
    <t>Receipt: RCT-2022-010095 - Approved
Supplier Invoice: INV-2022-097478
Supplier Invoice: INV-2022-143237</t>
  </si>
  <si>
    <t>P22-007530</t>
  </si>
  <si>
    <t>Receipt: RCT-2022-011203 - Approved
Supplier Invoice: INV-2022-106020</t>
  </si>
  <si>
    <t>P22-007521</t>
  </si>
  <si>
    <t>Receipt: RCT-2022-007236 - Approved
Supplier Invoice: INV-2022-071751
Supplier Invoice: INV-2022-074651</t>
  </si>
  <si>
    <t>P22-007528</t>
  </si>
  <si>
    <t>Receipt: RCT-2022-014782 - Approved
Supplier Invoice: INV-2022-150336</t>
  </si>
  <si>
    <t>P22-007529</t>
  </si>
  <si>
    <t>Capital Cooler Rentals</t>
  </si>
  <si>
    <t>P22-007532</t>
  </si>
  <si>
    <t>Receipt: RCT-2022-010572 - Approved
Receipt: RCT-2022-013064 - Approved
Supplier Invoice: INV-2022-103545
Supplier Invoice: INV-2022-128981</t>
  </si>
  <si>
    <t>P22-007541</t>
  </si>
  <si>
    <t>Receipt: RCT-2022-011381 - Approved
Supplier Invoice: INV-2022-111523</t>
  </si>
  <si>
    <t>P22-007545</t>
  </si>
  <si>
    <t>Receipt: RCT-2022-009944 - Approved
Supplier Invoice: INV-2022-096424</t>
  </si>
  <si>
    <t>P22-007546</t>
  </si>
  <si>
    <t>Rimkus Consulting Group Canada, Inc.</t>
  </si>
  <si>
    <t>Receipt: RCT-2022-006822 - Approved
Supplier Invoice: INV-2022-069214</t>
  </si>
  <si>
    <t>P22-007547</t>
  </si>
  <si>
    <t>Receipt: RCT-2022-006814 - Approved
Supplier Invoice: INV-2022-068642</t>
  </si>
  <si>
    <t>P22-007536</t>
  </si>
  <si>
    <t>Receipt: RCT-2022-008775 - Approved
Supplier Invoice: INV-2022-086529</t>
  </si>
  <si>
    <t>P22-007542</t>
  </si>
  <si>
    <t>Receipt: RCT-2022-010892 - Approved
Supplier Invoice: INV-2022-106197</t>
  </si>
  <si>
    <t>P22-007551</t>
  </si>
  <si>
    <t>Receipt: RCT-2022-006861 - Approved
Supplier Invoice: INV-2022-068640</t>
  </si>
  <si>
    <t>P22-007548</t>
  </si>
  <si>
    <t>Receipt: RCT-2022-006835 - Approved
Supplier Invoice: INV-2022-079125</t>
  </si>
  <si>
    <t>P22-007549</t>
  </si>
  <si>
    <t>Receipt: RCT-2022-015036 - Approved
Supplier Invoice: INV-2022-153765</t>
  </si>
  <si>
    <t>P22-007550</t>
  </si>
  <si>
    <t>Receipt: RCT-2022-011577 - Approved</t>
  </si>
  <si>
    <t>P22-007552</t>
  </si>
  <si>
    <t>Receipt: RCT-2022-008703 - Approved
Receipt: RCT-2022-008705 - Approved
Supplier Invoice: INV-2022-085752</t>
  </si>
  <si>
    <t>P22-007553</t>
  </si>
  <si>
    <t>P22-007558</t>
  </si>
  <si>
    <t>Receipt: RCT-2022-019293 - Approved
Supplier Invoice: INV-2022-197056</t>
  </si>
  <si>
    <t>P22-007581</t>
  </si>
  <si>
    <t>Allmar Inc</t>
  </si>
  <si>
    <t>P22-007595</t>
  </si>
  <si>
    <t>Liesch Interiors Ltd</t>
  </si>
  <si>
    <t>Receipt: RCT-2022-015742 - Approved</t>
  </si>
  <si>
    <t>P22-007610</t>
  </si>
  <si>
    <t>Receipt: RCT-2022-013867 - Approved
Supplier Invoice: INV-2022-140074</t>
  </si>
  <si>
    <t>P22-007612</t>
  </si>
  <si>
    <t>Receipt: RCT-2022-007072 - Approved
Supplier Invoice: INV-2022-070937</t>
  </si>
  <si>
    <t>P22-007613</t>
  </si>
  <si>
    <t>Receipt: RCT-2022-006849 - Approved
Supplier Invoice: INV-2022-079498</t>
  </si>
  <si>
    <t>P22-007615</t>
  </si>
  <si>
    <t>Receipt: RCT-2022-009750 - Approved
Supplier Invoice: INV-2022-096287</t>
  </si>
  <si>
    <t>P22-007611</t>
  </si>
  <si>
    <t>BBK Engineering Saskatoon Ltd.</t>
  </si>
  <si>
    <t>Receipt: RCT-2022-006917 - Approved
Supplier Invoice: INV-2022-069271</t>
  </si>
  <si>
    <t>P22-007614</t>
  </si>
  <si>
    <t>Receipt: RCT-2022-017901 - Approved
Supplier Invoice: INV-2022-184712</t>
  </si>
  <si>
    <t>P22-007625</t>
  </si>
  <si>
    <t>Receipt: RCT-2022-006914 - Approved
Supplier Invoice: INV-2022-069607</t>
  </si>
  <si>
    <t>P22-007622</t>
  </si>
  <si>
    <t>Receipt: RCT-2022-006993 - Approved
Supplier Invoice: INV-2022-069839</t>
  </si>
  <si>
    <t>P22-007624</t>
  </si>
  <si>
    <t>Receipt: RCT-2022-015679 - Approved
Supplier Invoice: INV-2022-157174</t>
  </si>
  <si>
    <t>P22-007626</t>
  </si>
  <si>
    <t>The AME Consulting Group Ltd</t>
  </si>
  <si>
    <t>Receipt: RCT-2022-008676 - Approved
Supplier Invoice: INV-2022-085764
Supplier Invoice: INV-2022-196937</t>
  </si>
  <si>
    <t>P22-007641</t>
  </si>
  <si>
    <t>Receipt: RCT-2022-009280 - Approved
Supplier Invoice: INV-2022-082735</t>
  </si>
  <si>
    <t>P22-007643</t>
  </si>
  <si>
    <t>Receipt: RCT-2022-009278 - Approved
Supplier Invoice: INV-2022-083080</t>
  </si>
  <si>
    <t>P22-007644</t>
  </si>
  <si>
    <t>Receipt: RCT-2022-008136 - Approved
Supplier Invoice: INV-2022-081551</t>
  </si>
  <si>
    <t>P22-007646</t>
  </si>
  <si>
    <t>P22-007640</t>
  </si>
  <si>
    <t>Receipt: RCT-2022-009279 - Approved
Supplier Invoice: INV-2022-083078</t>
  </si>
  <si>
    <t>P22-007642</t>
  </si>
  <si>
    <t>Receipt: RCT-2022-009936 - Approved
Supplier Invoice: INV-2022-096479</t>
  </si>
  <si>
    <t>P22-007645</t>
  </si>
  <si>
    <t>Receipt: RCT-2022-008137 - Approved
Supplier Invoice: INV-2022-081537</t>
  </si>
  <si>
    <t>P22-007647</t>
  </si>
  <si>
    <t>Receipt: RCT-2022-009282 - Approved
Supplier Invoice: INV-2022-082734</t>
  </si>
  <si>
    <t>P22-007656</t>
  </si>
  <si>
    <t>Receipt: RCT-2022-012159 - Approved
Supplier Invoice: INV-2022-118464</t>
  </si>
  <si>
    <t>P22-007658</t>
  </si>
  <si>
    <t>Receipt: RCT-2022-009964 - Approved
Supplier Invoice: INV-2022-204087</t>
  </si>
  <si>
    <t>P22-007672</t>
  </si>
  <si>
    <t>Receipt: RCT-2022-008678 - Approved
Supplier Invoice: INV-2022-085744</t>
  </si>
  <si>
    <t>P22-007673</t>
  </si>
  <si>
    <t>Receipt: RCT-2022-008308 - Approved
Supplier Invoice: INV-2022-085761</t>
  </si>
  <si>
    <t>P22-007683</t>
  </si>
  <si>
    <t>Receipt: RCT-2022-006928 - Approved
Supplier Invoice: INV-2022-069272</t>
  </si>
  <si>
    <t>P22-007701</t>
  </si>
  <si>
    <t>Accurate Awning &amp; Canopy INC.</t>
  </si>
  <si>
    <t>Receipt: RCT-2022-019286 - Approved
Supplier Invoice: INV-2022-198473</t>
  </si>
  <si>
    <t>P22-007702</t>
  </si>
  <si>
    <t>Receipt: RCT-2022-020840 - Approved</t>
  </si>
  <si>
    <t>P22-007707</t>
  </si>
  <si>
    <t>Receipt: RCT-2022-020524 - Approved
Supplier Invoice: INV-2022-208204</t>
  </si>
  <si>
    <t>P22-007711</t>
  </si>
  <si>
    <t>Receipt: RCT-2022-010642 - Approved
Supplier Invoice: INV-2022-104206
Supplier Invoice: INV-2022-184708</t>
  </si>
  <si>
    <t>P22-007710</t>
  </si>
  <si>
    <t>Receipt: RCT-2022-009184 - Approved
Supplier Invoice: INV-2022-090460</t>
  </si>
  <si>
    <t>P22-007717</t>
  </si>
  <si>
    <t>Receipt: RCT-2022-006941 - Approved</t>
  </si>
  <si>
    <t>P22-007718</t>
  </si>
  <si>
    <t>Receipt: RCT-2022-006942 - Approved</t>
  </si>
  <si>
    <t>P22-007730</t>
  </si>
  <si>
    <t>Receipt: RCT-2022-006983 - Approved
Supplier Invoice: INV-2022-074161</t>
  </si>
  <si>
    <t>P22-007731</t>
  </si>
  <si>
    <t>Receipt: RCT-2022-006984 - Approved
Supplier Invoice: INV-2022-074160</t>
  </si>
  <si>
    <t>P22-007729</t>
  </si>
  <si>
    <t>Receipt: RCT-2022-006982 - Approved
Supplier Invoice: INV-2022-074166</t>
  </si>
  <si>
    <t>P22-007757</t>
  </si>
  <si>
    <t>P22-007759</t>
  </si>
  <si>
    <t>Receipt: RCT-2022-011576 - Approved
Supplier Invoice: INV-2022-111829</t>
  </si>
  <si>
    <t>P22-007760</t>
  </si>
  <si>
    <t>Receipt: RCT-2022-007407 - Approved
Supplier Invoice: INV-2022-073548</t>
  </si>
  <si>
    <t>P22-007763</t>
  </si>
  <si>
    <t>Receipt: RCT-2022-011331 - Approved
Supplier Invoice: INV-2022-110856</t>
  </si>
  <si>
    <t>P22-007777</t>
  </si>
  <si>
    <t>Receipt: RCT-2022-007421 - Approved
Supplier Invoice: INV-2022-076435</t>
  </si>
  <si>
    <t>P22-007761</t>
  </si>
  <si>
    <t>Receipt: RCT-2022-010825 - Approved
Supplier Invoice: INV-2022-107021</t>
  </si>
  <si>
    <t>P22-007782</t>
  </si>
  <si>
    <t>Receipt: RCT-2022-007032 - Approved
Supplier Invoice: INV-2022-079067</t>
  </si>
  <si>
    <t>P22-007787</t>
  </si>
  <si>
    <t>P22-007788</t>
  </si>
  <si>
    <t>Elafon Mechanical Ltd.</t>
  </si>
  <si>
    <t>Receipt: RCT-2022-009540 - Approved
Supplier Invoice: INV-2022-093699</t>
  </si>
  <si>
    <t>P22-007789</t>
  </si>
  <si>
    <t>P22-007791</t>
  </si>
  <si>
    <t>Receipt: RCT-2022-007276 - Approved
Supplier Invoice: INV-2022-072034
Supplier Invoice: INV-2022-072043</t>
  </si>
  <si>
    <t>P22-007801</t>
  </si>
  <si>
    <t>Receipt: RCT-2022-007059 - Approved
Supplier Invoice: INV-2022-091424</t>
  </si>
  <si>
    <t>P22-007813</t>
  </si>
  <si>
    <t>Receipt: RCT-2022-020841 - Approved</t>
  </si>
  <si>
    <t>P22-007814</t>
  </si>
  <si>
    <t>Kone Inc (Calgary)</t>
  </si>
  <si>
    <t>Receipt: RCT-2022-007070 - Approved
Supplier Invoice: INV-2022-071056</t>
  </si>
  <si>
    <t>P22-007818</t>
  </si>
  <si>
    <t>P22-007822</t>
  </si>
  <si>
    <t>Receipt: RCT-2022-012309 - Approved
Supplier Invoice: INV-2022-113154</t>
  </si>
  <si>
    <t>P22-007824</t>
  </si>
  <si>
    <t>Receipt: RCT-2022-012402 - Approved
Supplier Invoice: INV-2022-113176</t>
  </si>
  <si>
    <t>P22-007823</t>
  </si>
  <si>
    <t>Receipt: RCT-2022-012310 - Approved
Supplier Invoice: INV-2022-113173</t>
  </si>
  <si>
    <t>P22-007827</t>
  </si>
  <si>
    <t>Receipt: RCT-2022-007557 - Approved
Supplier Invoice: INV-2022-074162</t>
  </si>
  <si>
    <t>P22-007829</t>
  </si>
  <si>
    <t>Receipt: RCT-2022-007857 - Approved
Supplier Invoice: INV-2022-078949</t>
  </si>
  <si>
    <t>P22-007825</t>
  </si>
  <si>
    <t>Receipt: RCT-2022-014305 - Approved
Supplier Invoice: INV-2022-113186</t>
  </si>
  <si>
    <t>P22-007855</t>
  </si>
  <si>
    <t>Receipt: RCT-2022-012025 - Approved
Supplier Invoice: INV-2022-118191
Supplier Invoice: INV-2022-141925</t>
  </si>
  <si>
    <t>P22-007884</t>
  </si>
  <si>
    <t>Receipt: RCT-2022-007145 - Approved
Supplier Invoice: INV-2022-087245</t>
  </si>
  <si>
    <t>P22-007879</t>
  </si>
  <si>
    <t>Receipt: RCT-2022-009752 - Approved
Supplier Invoice: INV-2022-117209</t>
  </si>
  <si>
    <t>P22-007889</t>
  </si>
  <si>
    <t>MHBC Planning Limited</t>
  </si>
  <si>
    <t>Receipt: RCT-2022-007232 - Approved
Receipt: RCT-2022-009093 - Approved
Receipt: RCT-2022-009374 - Approved
Receipt: RCT-2022-011395 - Approved
Receipt: RCT-2022-017020 - Approved
Receipt: RCT-2022-017467 - Approved
Receipt: RCT-2022-019520 - Approved
Supplier Invoice: INV-2022-072342
Supplier Invoice: INV-2022-092088
Supplier Invoice: INV-2022-093723
Supplier Invoice: INV-2022-113301
Supplier Invoice: INV-2022-177151
Supplier Invoice: INV-2022-183950
Supplier Invoice: INV-2022-202713</t>
  </si>
  <si>
    <t>P22-007902</t>
  </si>
  <si>
    <t>Receipt: RCT-2022-008632 - Approved
Supplier Invoice: INV-2022-088578</t>
  </si>
  <si>
    <t>P22-007901</t>
  </si>
  <si>
    <t>Receipt: RCT-2022-015104 - Approved
Supplier Invoice: INV-2022-149907</t>
  </si>
  <si>
    <t>P22-007903</t>
  </si>
  <si>
    <t>Receipt: RCT-2022-007191 - Approved
Supplier Invoice: INV-2022-071748</t>
  </si>
  <si>
    <t>P22-007930</t>
  </si>
  <si>
    <t>CDW Canada Inc</t>
  </si>
  <si>
    <t>Receipt: RCT-2022-010494 - Approved
Supplier Invoice: INV-2022-103449</t>
  </si>
  <si>
    <t>P22-007935</t>
  </si>
  <si>
    <t>Receipt: RCT-2022-008651 - Approved
Supplier Invoice: INV-2022-085245</t>
  </si>
  <si>
    <t>P22-007936</t>
  </si>
  <si>
    <t>Receipt: RCT-2022-008652 - Approved
Supplier Invoice: INV-2022-085263</t>
  </si>
  <si>
    <t>P22-007938</t>
  </si>
  <si>
    <t>Receipt: RCT-2022-008656 - Approved
Supplier Invoice: INV-2022-085236</t>
  </si>
  <si>
    <t>P22-007939</t>
  </si>
  <si>
    <t>Receipt: RCT-2022-010492 - Approved
Supplier Invoice: INV-2022-103497</t>
  </si>
  <si>
    <t>P22-007937</t>
  </si>
  <si>
    <t>Receipt: RCT-2022-008653 - Approved
Supplier Invoice: INV-2022-085259</t>
  </si>
  <si>
    <t>P22-007940</t>
  </si>
  <si>
    <t>Receipt: RCT-2022-008654 - Approved
Supplier Invoice: INV-2022-085240</t>
  </si>
  <si>
    <t>P22-007951</t>
  </si>
  <si>
    <t>Receipt: RCT-2022-010493 - Approved
Supplier Invoice: INV-2022-103455</t>
  </si>
  <si>
    <t>P22-007952</t>
  </si>
  <si>
    <t>Receipt: RCT-2022-008650 - Approved
Supplier Invoice: INV-2022-085249</t>
  </si>
  <si>
    <t>P22-007974</t>
  </si>
  <si>
    <t>Echidna Corp. O/A Digital Echidna</t>
  </si>
  <si>
    <t>Receipt: RCT-2022-007253 - Approved
Supplier Invoice: INV-2022-091657</t>
  </si>
  <si>
    <t>P22-007963</t>
  </si>
  <si>
    <t>Receipt: RCT-2022-010890 - Approved
Supplier Invoice: INV-2022-106169</t>
  </si>
  <si>
    <t>P22-007967</t>
  </si>
  <si>
    <t>Receipt: RCT-2022-008659 - Approved
Supplier Invoice: INV-2022-085215</t>
  </si>
  <si>
    <t>P22-007973</t>
  </si>
  <si>
    <t>Receipt: RCT-2022-007380 - Approved
Supplier Invoice: INV-2022-078962</t>
  </si>
  <si>
    <t>P22-007975</t>
  </si>
  <si>
    <t>Receipt: RCT-2022-007254 - Approved
Supplier Invoice: INV-2022-073679</t>
  </si>
  <si>
    <t>P22-008004</t>
  </si>
  <si>
    <t>Receipt: RCT-2022-008015 - Approved
Receipt: RCT-2022-010218 - Approved
Supplier Invoice: INV-2022-075875
Supplier Invoice: INV-2022-100246</t>
  </si>
  <si>
    <t>P22-007998</t>
  </si>
  <si>
    <t>Receipt: RCT-2022-009188 - Approved
Supplier Invoice: INV-2022-086656</t>
  </si>
  <si>
    <t>P22-008011</t>
  </si>
  <si>
    <t>Receipt: RCT-2022-009628 - Approved
Supplier Invoice: INV-2022-086614</t>
  </si>
  <si>
    <t>P22-008014</t>
  </si>
  <si>
    <t>Receipt: RCT-2022-008191 - Approved
Supplier Invoice: INV-2022-081685</t>
  </si>
  <si>
    <t>P22-008018</t>
  </si>
  <si>
    <t>Zero Limit Refrigeration LTD</t>
  </si>
  <si>
    <t>Receipt: RCT-2022-012960 - Approved
Supplier Invoice: INV-2022-130238</t>
  </si>
  <si>
    <t>P22-008020</t>
  </si>
  <si>
    <t>Ironstone Entrance Technologies Inc</t>
  </si>
  <si>
    <t>Receipt: RCT-2022-017092 - Approved
Supplier Invoice: INV-2022-177096</t>
  </si>
  <si>
    <t>P22-008021</t>
  </si>
  <si>
    <t>Receipt: RCT-2022-008494 - Approved
Supplier Invoice: INV-2022-081771</t>
  </si>
  <si>
    <t>P22-008023</t>
  </si>
  <si>
    <t>Receipt: RCT-2022-009021 - Approved
Supplier Invoice: INV-2022-088240
Supplier Invoice: INV-2022-096468</t>
  </si>
  <si>
    <t>P22-008027</t>
  </si>
  <si>
    <t>Receipt: RCT-2022-007483 - Approved
Supplier Invoice: INV-2022-074229</t>
  </si>
  <si>
    <t>P22-008028</t>
  </si>
  <si>
    <t>Receipt: RCT-2022-011793 - Approved
Supplier Invoice: INV-2022-114116</t>
  </si>
  <si>
    <t>P22-008012</t>
  </si>
  <si>
    <t>Receipt: RCT-2022-008677 - Approved
Supplier Invoice: INV-2022-085630</t>
  </si>
  <si>
    <t>P22-008013</t>
  </si>
  <si>
    <t>Receipt: RCT-2022-007280 - Approved
Supplier Invoice: INV-2022-140070</t>
  </si>
  <si>
    <t>P22-008015</t>
  </si>
  <si>
    <t>Receipt: RCT-2022-010149 - Approved
Supplier Invoice: INV-2022-100197</t>
  </si>
  <si>
    <t>P22-008017</t>
  </si>
  <si>
    <t>Receipt: RCT-2022-008998 - Approved
Supplier Invoice: INV-2022-086619
Supplier Invoice: INV-2022-091805</t>
  </si>
  <si>
    <t>P22-008029</t>
  </si>
  <si>
    <t>Receipt: RCT-2022-007641 - Approved
Supplier Invoice: INV-2022-076769</t>
  </si>
  <si>
    <t>P22-008031</t>
  </si>
  <si>
    <t>Receipt: RCT-2022-010058 - Approved
Supplier Invoice: INV-2022-097446</t>
  </si>
  <si>
    <t>P22-008030</t>
  </si>
  <si>
    <t>Receipt: RCT-2022-012332 - Approved
Supplier Invoice: INV-2022-121255</t>
  </si>
  <si>
    <t>P22-008032</t>
  </si>
  <si>
    <t>Receipt: RCT-2022-008493 - Approved
Supplier Invoice: INV-2022-081774</t>
  </si>
  <si>
    <t>P22-008037</t>
  </si>
  <si>
    <t>Receipt: RCT-2022-009167 - Approved
Supplier Invoice: INV-2022-090479</t>
  </si>
  <si>
    <t>P22-008056</t>
  </si>
  <si>
    <t>Receipt: RCT-2022-009166 - Approved
Supplier Invoice: INV-2022-090538</t>
  </si>
  <si>
    <t>P22-008042</t>
  </si>
  <si>
    <t>Receipt: RCT-2022-011808 - Approved
Supplier Invoice: INV-2022-116783</t>
  </si>
  <si>
    <t>P22-008117</t>
  </si>
  <si>
    <t>Receipt: RCT-2022-007862 - Approved
Receipt: RCT-2022-009585 - Approved
Supplier Invoice: INV-2022-079126
Supplier Invoice: INV-2022-093714</t>
  </si>
  <si>
    <t>P22-008054</t>
  </si>
  <si>
    <t>Receipt: RCT-2022-017674 - Approved
Supplier Invoice: INV-2022-168700</t>
  </si>
  <si>
    <t>P22-008055</t>
  </si>
  <si>
    <t>P22-008074</t>
  </si>
  <si>
    <t>Receipt: RCT-2022-010918 - Approved
Supplier Invoice: INV-2022-106021</t>
  </si>
  <si>
    <t>P22-008066</t>
  </si>
  <si>
    <t>Receipt: RCT-2022-007907 - Approved
Supplier Invoice: INV-2022-079127</t>
  </si>
  <si>
    <t>P22-008067</t>
  </si>
  <si>
    <t>Receipt: RCT-2022-010113 - Approved
Supplier Invoice: INV-2022-086609
Supplier Invoice: INV-2022-100244</t>
  </si>
  <si>
    <t>P22-008073</t>
  </si>
  <si>
    <t>Receipt: RCT-2022-009262 - Approved
Supplier Invoice: INV-2022-087518</t>
  </si>
  <si>
    <t>P22-008084</t>
  </si>
  <si>
    <t>Receipt: RCT-2022-008002 - Approved
Supplier Invoice: INV-2022-138557</t>
  </si>
  <si>
    <t>P22-008086</t>
  </si>
  <si>
    <t>Receipt: RCT-2022-014738 - Approved
Supplier Invoice: INV-2022-150237</t>
  </si>
  <si>
    <t>P22-008085</t>
  </si>
  <si>
    <t>Receipt: RCT-2022-009261 - Approved
Supplier Invoice: INV-2022-083041</t>
  </si>
  <si>
    <t>P22-008108</t>
  </si>
  <si>
    <t>Receipt: RCT-2022-009171 - Approved
Supplier Invoice: INV-2022-089843</t>
  </si>
  <si>
    <t>P22-008116</t>
  </si>
  <si>
    <t>Teem Technologies, Inc.</t>
  </si>
  <si>
    <t>Receipt: RCT-2022-008364 - Approved
Supplier Invoice: INV-2022-083618</t>
  </si>
  <si>
    <t>P22-008115</t>
  </si>
  <si>
    <t>Receipt: RCT-2022-008108 - Approved
Supplier Invoice: INV-2022-079582
Supplier Invoice: INV-2022-152472</t>
  </si>
  <si>
    <t>P22-008135</t>
  </si>
  <si>
    <t>Receipt: RCT-2022-009971 - Approved
Supplier Invoice: INV-2022-170268</t>
  </si>
  <si>
    <t>P22-008136</t>
  </si>
  <si>
    <t>Receipt: RCT-2022-007408 - Approved
Supplier Invoice: INV-2022-074233</t>
  </si>
  <si>
    <t>P22-008137</t>
  </si>
  <si>
    <t>Receipt: RCT-2022-007409 - Approved
Supplier Invoice: INV-2022-113531
Supplier Invoice: INV-2022-176344
Supplier Invoice: INV-2022-176345</t>
  </si>
  <si>
    <t>P22-008147</t>
  </si>
  <si>
    <t>Receipt: RCT-2022-009156 - Approved
Supplier Invoice: INV-2022-090536</t>
  </si>
  <si>
    <t>P22-008162</t>
  </si>
  <si>
    <t>Receipt: RCT-2022-008298 - Approved
Receipt: RCT-2022-009085 - Approved
Supplier Invoice: INV-2022-082760
Supplier Invoice: INV-2022-089647</t>
  </si>
  <si>
    <t>P22-008171</t>
  </si>
  <si>
    <t>Receipt: RCT-2022-007441 - Approved
Supplier Invoice: INV-2022-166379</t>
  </si>
  <si>
    <t>P22-008180</t>
  </si>
  <si>
    <t>Receipt: RCT-2022-014946 - Approved
Supplier Invoice: INV-2022-152725</t>
  </si>
  <si>
    <t>P22-008159</t>
  </si>
  <si>
    <t>Receipt: RCT-2022-009092 - Approved
Supplier Invoice: INV-2022-089644
Supplier Invoice: INV-2022-120100</t>
  </si>
  <si>
    <t>P22-008160</t>
  </si>
  <si>
    <t>Pinkerton Consulting &amp; Investigations</t>
  </si>
  <si>
    <t>Receipt: RCT-2022-013514 - Approved
Supplier Invoice: INV-2022-134749</t>
  </si>
  <si>
    <t>P22-008161</t>
  </si>
  <si>
    <t>Receipt: RCT-2022-010573 - Approved
Receipt: RCT-2022-011861 - Approved
Receipt: RCT-2022-020384 - Approved
Supplier Invoice: INV-2022-103310
Supplier Invoice: INV-2022-209477
Supplier Invoice: INV-2022-209482</t>
  </si>
  <si>
    <t>P22-008167</t>
  </si>
  <si>
    <t>Receipt: RCT-2022-007440 - Approved
Supplier Invoice: INV-2022-154731</t>
  </si>
  <si>
    <t>P22-008202</t>
  </si>
  <si>
    <t>Receipt: RCT-2022-009425 - Approved
Supplier Invoice: INV-2022-090475</t>
  </si>
  <si>
    <t>P22-008219</t>
  </si>
  <si>
    <t>Receipt: RCT-2022-010184 - Approved
Supplier Invoice: INV-2022-100257
Supplier Invoice: INV-2022-163864</t>
  </si>
  <si>
    <t>P22-008220</t>
  </si>
  <si>
    <t>P22-008227</t>
  </si>
  <si>
    <t>Thomas Lemmon &amp; Sons (1973) Ltd</t>
  </si>
  <si>
    <t>Receipt: RCT-2022-008506 - Approved
Supplier Invoice: INV-2022-083834</t>
  </si>
  <si>
    <t>P22-008217</t>
  </si>
  <si>
    <t>Trademark Electric Co Ltd</t>
  </si>
  <si>
    <t>Receipt: RCT-2022-020842 - Approved
Supplier Invoice: INV-2022-221693</t>
  </si>
  <si>
    <t>P22-008218</t>
  </si>
  <si>
    <t>Receipt: RCT-2022-009492 - Approved
Supplier Invoice: INV-2022-093109</t>
  </si>
  <si>
    <t>P22-008225</t>
  </si>
  <si>
    <t>Receipt: RCT-2022-007494 - Approved
Supplier Invoice: INV-2022-117015</t>
  </si>
  <si>
    <t>P22-008226</t>
  </si>
  <si>
    <t>Receipt: RCT-2022-007498 - Approved
Supplier Invoice: INV-2022-152638</t>
  </si>
  <si>
    <t>P22-008229</t>
  </si>
  <si>
    <t>Receipt: RCT-2022-008090 - Approved
Supplier Invoice: INV-2022-091804</t>
  </si>
  <si>
    <t>P22-008234</t>
  </si>
  <si>
    <t>Receipt: RCT-2022-010040 - Approved
Supplier Invoice: INV-2022-085824</t>
  </si>
  <si>
    <t>P22-008239</t>
  </si>
  <si>
    <t>S &amp; R Mechanical</t>
  </si>
  <si>
    <t>Receipt: RCT-2022-007564 - Approved
Supplier Invoice: INV-2022-075082
Supplier Invoice: INV-2022-075090
Supplier Invoice: INV-2022-075092
Supplier Invoice: INV-2022-075093
Supplier Invoice: INV-2022-121452</t>
  </si>
  <si>
    <t>P22-008240</t>
  </si>
  <si>
    <t>Receipt: RCT-2022-008935 - Approved
Supplier Invoice: INV-2022-088514</t>
  </si>
  <si>
    <t>P22-008236</t>
  </si>
  <si>
    <t>Receipt: RCT-2022-007657 - Approved
Supplier Invoice: INV-2022-075897</t>
  </si>
  <si>
    <t>P22-008247</t>
  </si>
  <si>
    <t>Receipt: RCT-2022-007740 - Approved
Supplier Invoice: INV-2022-075750</t>
  </si>
  <si>
    <t>P22-008248</t>
  </si>
  <si>
    <t>Receipt: RCT-2022-007595 - Approved
Supplier Invoice: INV-2022-075739
Supplier Invoice: INV-2022-075741
Supplier Invoice: INV-2022-075747
Supplier Invoice: INV-2022-075749
Supplier Invoice: INV-2022-122566</t>
  </si>
  <si>
    <t>P22-008259</t>
  </si>
  <si>
    <t>Beatty Floors Ltd.</t>
  </si>
  <si>
    <t>Receipt: RCT-2022-009541 - Approved
Supplier Invoice: INV-2022-093360
Supplier Invoice: INV-2022-109073</t>
  </si>
  <si>
    <t>P22-008260</t>
  </si>
  <si>
    <t>Receipt: RCT-2022-009763 - Approved
Supplier Invoice: INV-2022-138423</t>
  </si>
  <si>
    <t>P22-008263</t>
  </si>
  <si>
    <t>Receipt: RCT-2022-009422 - Approved
Supplier Invoice: INV-2022-090478</t>
  </si>
  <si>
    <t>P22-008265</t>
  </si>
  <si>
    <t>ISA International Inc</t>
  </si>
  <si>
    <t>Receipt: RCT-2022-019320 - Approved
Receipt: RCT-2022-019321 - Approved
Supplier Invoice: INV-2022-154314</t>
  </si>
  <si>
    <t>P22-008267</t>
  </si>
  <si>
    <t>Receipt: RCT-2022-009817 - Approved
Supplier Invoice: INV-2022-096438</t>
  </si>
  <si>
    <t>P22-008270</t>
  </si>
  <si>
    <t>P22-008271</t>
  </si>
  <si>
    <t>Receipt: RCT-2022-010797 - Approved
Supplier Invoice: INV-2022-105932</t>
  </si>
  <si>
    <t>P22-008273</t>
  </si>
  <si>
    <t>Receipt: RCT-2022-009714 - Approved
Supplier Invoice: INV-2022-090541</t>
  </si>
  <si>
    <t>P22-008275</t>
  </si>
  <si>
    <t>Receipt: RCT-2022-009720 - Approved
Supplier Invoice: INV-2022-090546</t>
  </si>
  <si>
    <t>P22-008279</t>
  </si>
  <si>
    <t>Receipt: RCT-2022-009723 - Approved
Supplier Invoice: INV-2022-090555</t>
  </si>
  <si>
    <t>P22-008266</t>
  </si>
  <si>
    <t>Receipt: RCT-2022-014781 - Approved
Supplier Invoice: INV-2022-150332</t>
  </si>
  <si>
    <t>P22-008272</t>
  </si>
  <si>
    <t>Receipt: RCT-2022-008563 - Draft
Supplier Invoice: INV-2022-082638</t>
  </si>
  <si>
    <t>P22-008274</t>
  </si>
  <si>
    <t>Receipt: RCT-2022-009713 - Approved
Supplier Invoice: INV-2022-090544</t>
  </si>
  <si>
    <t>P22-008276</t>
  </si>
  <si>
    <t>Receipt: RCT-2022-009721 - Approved
Supplier Invoice: INV-2022-090552</t>
  </si>
  <si>
    <t>P22-008277</t>
  </si>
  <si>
    <t>Receipt: RCT-2022-009722 - Approved
Supplier Invoice: INV-2022-090553</t>
  </si>
  <si>
    <t>P22-008278</t>
  </si>
  <si>
    <t>Receipt: RCT-2022-009724 - Approved
Supplier Invoice: INV-2022-090540</t>
  </si>
  <si>
    <t>P22-008280</t>
  </si>
  <si>
    <t>Receipt: RCT-2022-009718 - Approved
Supplier Invoice: INV-2022-090548</t>
  </si>
  <si>
    <t>P22-008295</t>
  </si>
  <si>
    <t>Receipt: RCT-2022-009719 - Approved
Supplier Invoice: INV-2022-090551</t>
  </si>
  <si>
    <t>P22-008299</t>
  </si>
  <si>
    <t>Receipt: RCT-2022-009716 - Approved
Supplier Invoice: INV-2022-090547</t>
  </si>
  <si>
    <t>P22-008300</t>
  </si>
  <si>
    <t>Receipt: RCT-2022-008245 - Approved
Supplier Invoice: INV-2022-081772</t>
  </si>
  <si>
    <t>P22-008296</t>
  </si>
  <si>
    <t>Receipt: RCT-2022-009717 - Approved
Supplier Invoice: INV-2022-090549</t>
  </si>
  <si>
    <t>P22-008297</t>
  </si>
  <si>
    <t>Receipt: RCT-2022-009325 - Approved
Supplier Invoice: INV-2022-089846</t>
  </si>
  <si>
    <t>P22-008298</t>
  </si>
  <si>
    <t>Receipt: RCT-2022-009326 - Approved
Supplier Invoice: INV-2022-089847</t>
  </si>
  <si>
    <t>P22-008323</t>
  </si>
  <si>
    <t>Receipt: RCT-2022-009157 - Approved
Supplier Invoice: INV-2022-089613</t>
  </si>
  <si>
    <t>P22-008325</t>
  </si>
  <si>
    <t>Receipt: RCT-2022-007596 - Approved
Supplier Invoice: INV-2022-191657</t>
  </si>
  <si>
    <t>P22-008328</t>
  </si>
  <si>
    <t>PJB Mechanical</t>
  </si>
  <si>
    <t>Receipt: RCT-2022-008679 - Approved
Supplier Invoice: INV-2022-085858</t>
  </si>
  <si>
    <t>P22-008331</t>
  </si>
  <si>
    <t>Receipt: RCT-2022-012562 - Approved
Supplier Invoice: INV-2022-124498</t>
  </si>
  <si>
    <t>P22-008358</t>
  </si>
  <si>
    <t>Receipt: RCT-2022-007800 - Approved</t>
  </si>
  <si>
    <t>P22-008348</t>
  </si>
  <si>
    <t>Receipt: RCT-2022-013614 - Approved
Supplier Invoice: INV-2022-135381</t>
  </si>
  <si>
    <t>P22-008365</t>
  </si>
  <si>
    <t>Receipt: RCT-2022-009057 - Approved
Supplier Invoice: INV-2022-089480</t>
  </si>
  <si>
    <t>P22-008367</t>
  </si>
  <si>
    <t>Receipt: RCT-2022-007921 - Approved
Supplier Invoice: INV-2022-079682
Supplier Invoice: INV-2022-079871
Supplier Invoice: INV-2022-086496</t>
  </si>
  <si>
    <t>P22-008379</t>
  </si>
  <si>
    <t>Receipt: RCT-2022-007633 - Approved
Supplier Invoice: INV-2022-076011</t>
  </si>
  <si>
    <t>P22-008380</t>
  </si>
  <si>
    <t>Receipt: RCT-2022-007634 - Approved
Supplier Invoice: INV-2022-075975</t>
  </si>
  <si>
    <t>P22-008400</t>
  </si>
  <si>
    <t>Receipt: RCT-2022-007727 - Approved
Supplier Invoice: INV-2022-077081</t>
  </si>
  <si>
    <t>P22-008401</t>
  </si>
  <si>
    <t>Receipt: RCT-2022-007648 - Approved
Supplier Invoice: INV-2022-142138</t>
  </si>
  <si>
    <t>P22-008399</t>
  </si>
  <si>
    <t>Receipt: RCT-2022-007647 - Approved
Supplier Invoice: INV-2022-080528
Supplier Invoice: INV-2022-082866</t>
  </si>
  <si>
    <t>P22-008402</t>
  </si>
  <si>
    <t>Receipt: RCT-2022-007649 - Approved
Supplier Invoice: INV-2022-127070</t>
  </si>
  <si>
    <t>P22-008403</t>
  </si>
  <si>
    <t>Imperial Hardware Supply</t>
  </si>
  <si>
    <t>Receipt: RCT-2022-007652 - Approved
Supplier Invoice: INV-2022-076963</t>
  </si>
  <si>
    <t>P22-008410</t>
  </si>
  <si>
    <t>Montgomery Sisam Architects Inc</t>
  </si>
  <si>
    <t>Receipt: RCT-2022-007669 - Approved
Receipt: RCT-2022-016789 - Approved
Supplier Invoice: INV-2022-124886
Supplier Invoice: INV-2022-174635</t>
  </si>
  <si>
    <t>P22-008416</t>
  </si>
  <si>
    <t>Receipt: RCT-2022-020843 - Approved</t>
  </si>
  <si>
    <t>P22-008418</t>
  </si>
  <si>
    <t>Best Built Homes Inc</t>
  </si>
  <si>
    <t>Receipt: RCT-2022-011877 - Approved
Supplier Invoice: INV-2022-115523</t>
  </si>
  <si>
    <t>P22-008408</t>
  </si>
  <si>
    <t>Receipt: RCT-2022-012916 - Approved
Supplier Invoice: INV-2022-129129</t>
  </si>
  <si>
    <t>P22-008415</t>
  </si>
  <si>
    <t>Receipt: RCT-2022-007658 - Approved
Supplier Invoice: INV-2022-166888</t>
  </si>
  <si>
    <t>P22-008419</t>
  </si>
  <si>
    <t>Acme Fire and Safety Co. Ltd.</t>
  </si>
  <si>
    <t>P22-008426</t>
  </si>
  <si>
    <t>Receipt: RCT-2022-010532 - Approved
Supplier Invoice: INV-2022-103323</t>
  </si>
  <si>
    <t>P22-008427</t>
  </si>
  <si>
    <t>Receipt: RCT-2022-007815 - Approved
Supplier Invoice: INV-2022-079826</t>
  </si>
  <si>
    <t>P22-008434</t>
  </si>
  <si>
    <t>Receipt: RCT-2022-012031 - Approved
Supplier Invoice: INV-2022-138420</t>
  </si>
  <si>
    <t>P22-008436</t>
  </si>
  <si>
    <t>Receipt: RCT-2022-013142 - Approved
Supplier Invoice: INV-2022-216037</t>
  </si>
  <si>
    <t>P22-008435</t>
  </si>
  <si>
    <t>Supplier Invoice: INV-2022-133806</t>
  </si>
  <si>
    <t>P22-008449</t>
  </si>
  <si>
    <t>Receipt: RCT-2022-007833 - Approved
Supplier Invoice: INV-2022-079801</t>
  </si>
  <si>
    <t>P22-008448</t>
  </si>
  <si>
    <t>Receipt: RCT-2022-008188 - Approved
Supplier Invoice: INV-2022-092231</t>
  </si>
  <si>
    <t>P22-008454</t>
  </si>
  <si>
    <t>Receipt: RCT-2022-011886 - Approved
Supplier Invoice: INV-2022-113693</t>
  </si>
  <si>
    <t>P22-008456</t>
  </si>
  <si>
    <t>Receipt: RCT-2022-010936 - Approved
Supplier Invoice: INV-2022-107948
Supplier Invoice Adjustment: INV-2022-117558</t>
  </si>
  <si>
    <t>P22-008457</t>
  </si>
  <si>
    <t>P22-008461</t>
  </si>
  <si>
    <t>Receipt: RCT-2022-008826 - Approved
Supplier Invoice: INV-2022-087212</t>
  </si>
  <si>
    <t>P22-008471</t>
  </si>
  <si>
    <t>TML Electric</t>
  </si>
  <si>
    <t>Receipt: RCT-2022-008936 - Approved
Supplier Invoice: INV-2022-088283</t>
  </si>
  <si>
    <t>P22-008474</t>
  </si>
  <si>
    <t>Pete's Appliance Service</t>
  </si>
  <si>
    <t>Receipt: RCT-2022-008507 - Approved
Supplier Invoice: INV-2022-083833</t>
  </si>
  <si>
    <t>P22-008476</t>
  </si>
  <si>
    <t>Receipt: RCT-2022-007730 - Approved
Supplier Invoice: INV-2022-077129</t>
  </si>
  <si>
    <t>P22-008502</t>
  </si>
  <si>
    <t>Receipt: RCT-2022-008001 - Approved
Supplier Invoice: INV-2022-083976</t>
  </si>
  <si>
    <t>P22-008503</t>
  </si>
  <si>
    <t>Receipt: RCT-2022-007997 - Approved
Supplier Invoice: INV-2022-080694</t>
  </si>
  <si>
    <t>P22-008500</t>
  </si>
  <si>
    <t>Receipt: RCT-2022-007919 - Approved</t>
  </si>
  <si>
    <t>P22-008501</t>
  </si>
  <si>
    <t>Receipt: RCT-2022-016669 - Approved
Supplier Invoice: INV-2022-171900</t>
  </si>
  <si>
    <t>P22-008508</t>
  </si>
  <si>
    <t>Receipt: RCT-2022-009577 - Approved
Supplier Invoice: INV-2022-119392
Supplier Invoice: INV-2022-141674
Supplier Invoice Adjustment: INV-2022-122685</t>
  </si>
  <si>
    <t>P22-008520</t>
  </si>
  <si>
    <t>Flynn Canada Ltd. (Stoney Creek)</t>
  </si>
  <si>
    <t>Receipt: RCT-2022-009129 - Approved</t>
  </si>
  <si>
    <t>P22-008521</t>
  </si>
  <si>
    <t>Receipt: RCT-2022-015419 - Approved
Supplier Invoice: INV-2022-158010</t>
  </si>
  <si>
    <t>P22-008523</t>
  </si>
  <si>
    <t>Receipt: RCT-2022-013556 - Approved
Supplier Invoice: INV-2022-136470</t>
  </si>
  <si>
    <t>P22-008542</t>
  </si>
  <si>
    <t>Total Power Ltd.</t>
  </si>
  <si>
    <t>Receipt: RCT-2022-007758 - Approved
Supplier Invoice: INV-2022-145222</t>
  </si>
  <si>
    <t>P22-008548</t>
  </si>
  <si>
    <t>Receipt: RCT-2022-010514 - Approved
Supplier Invoice: INV-2022-103152</t>
  </si>
  <si>
    <t>P22-008559</t>
  </si>
  <si>
    <t>Receipt: RCT-2022-011083 - Approved
Supplier Invoice: INV-2022-123592</t>
  </si>
  <si>
    <t>P22-008561</t>
  </si>
  <si>
    <t>Receipt: RCT-2022-008107 - Draft
Supplier Invoice: INV-2022-080512
Supplier Invoice: INV-2022-108165</t>
  </si>
  <si>
    <t>P22-008573</t>
  </si>
  <si>
    <t>Receipt: RCT-2022-012218 - Approved
Supplier Invoice: INV-2022-119370</t>
  </si>
  <si>
    <t>P22-008574</t>
  </si>
  <si>
    <t>Receipt: RCT-2022-010571 - Approved
Supplier Invoice: INV-2022-103555
Supplier Invoice: INV-2022-124919</t>
  </si>
  <si>
    <t>P22-008578</t>
  </si>
  <si>
    <t>Receipt: RCT-2022-009581 - Approved
Supplier Invoice: INV-2022-093106</t>
  </si>
  <si>
    <t>P22-008579</t>
  </si>
  <si>
    <t>Metro Compactor Service Inc.</t>
  </si>
  <si>
    <t>Receipt: RCT-2022-013909 - Approved
Supplier Invoice: INV-2022-156186</t>
  </si>
  <si>
    <t>P22-008586</t>
  </si>
  <si>
    <t>Receipt: RCT-2022-008979 - Approved
Supplier Invoice: INV-2022-115172</t>
  </si>
  <si>
    <t>P22-008605</t>
  </si>
  <si>
    <t>Storm Electric Inc</t>
  </si>
  <si>
    <t>Receipt: RCT-2022-007827 - Approved
Supplier Invoice: INV-2022-115531</t>
  </si>
  <si>
    <t>P22-008608</t>
  </si>
  <si>
    <t>Receipt: RCT-2022-008987 - Approved
Supplier Invoice: INV-2022-088197</t>
  </si>
  <si>
    <t>P22-008649</t>
  </si>
  <si>
    <t>Receipt: RCT-2022-007871 - Approved
Supplier Invoice: INV-2022-079824</t>
  </si>
  <si>
    <t>P22-008603</t>
  </si>
  <si>
    <t>P22-008606</t>
  </si>
  <si>
    <t>Receipt: RCT-2022-009903 - Approved
Supplier Invoice: INV-2022-098167</t>
  </si>
  <si>
    <t>P22-008607</t>
  </si>
  <si>
    <t>Receipt: RCT-2022-009904 - Approved
Supplier Invoice: INV-2022-099430</t>
  </si>
  <si>
    <t>P22-008622</t>
  </si>
  <si>
    <t>Receipt: RCT-2022-009352 - Approved
Supplier Invoice: INV-2022-090227</t>
  </si>
  <si>
    <t>P22-008637</t>
  </si>
  <si>
    <t>Receipt: RCT-2022-009149 - Approved
Supplier Invoice: INV-2022-085862</t>
  </si>
  <si>
    <t>P22-008640</t>
  </si>
  <si>
    <t>Receipt: RCT-2022-008702 - Approved
Supplier Invoice: INV-2022-085757</t>
  </si>
  <si>
    <t>P22-008638</t>
  </si>
  <si>
    <t>Receipt: RCT-2022-008034 - Approved
Supplier Invoice: INV-2022-079821</t>
  </si>
  <si>
    <t>P22-008651</t>
  </si>
  <si>
    <t>Ground Effects Landscaping</t>
  </si>
  <si>
    <t>P22-008655</t>
  </si>
  <si>
    <t>RDH Building Science Inc.</t>
  </si>
  <si>
    <t>Receipt: RCT-2022-017027 - Approved
Supplier Invoice: INV-2022-176391</t>
  </si>
  <si>
    <t>P22-008676</t>
  </si>
  <si>
    <t>Receipt: RCT-2022-009144 - Approved
Supplier Invoice: INV-2022-089309</t>
  </si>
  <si>
    <t>P22-008677</t>
  </si>
  <si>
    <t>Receipt: RCT-2022-009145 - Approved
Supplier Invoice: INV-2022-089307</t>
  </si>
  <si>
    <t>P22-008678</t>
  </si>
  <si>
    <t>Receipt: RCT-2022-009920 - Approved
Supplier Invoice: INV-2022-096358</t>
  </si>
  <si>
    <t>P22-008680</t>
  </si>
  <si>
    <t>Receipt: RCT-2022-007994 - Approved
Supplier Invoice: INV-2022-087763</t>
  </si>
  <si>
    <t>P22-008682</t>
  </si>
  <si>
    <t>Receipt: RCT-2022-007993 - Approved
Supplier Invoice: INV-2022-098522</t>
  </si>
  <si>
    <t>P22-008679</t>
  </si>
  <si>
    <t>Receipt: RCT-2022-007996 - Approved
Supplier Invoice: INV-2022-087762</t>
  </si>
  <si>
    <t>P22-008681</t>
  </si>
  <si>
    <t>Receipt: RCT-2022-008000 - Approved</t>
  </si>
  <si>
    <t>P22-008687</t>
  </si>
  <si>
    <t>P22-008688</t>
  </si>
  <si>
    <t>Receipt: RCT-2022-007998 - Approved
Supplier Invoice: INV-2022-141892</t>
  </si>
  <si>
    <t>P22-008689</t>
  </si>
  <si>
    <t>Receipt: RCT-2022-019299 - Approved
Receipt: RCT-2022-019309 - Approved
Supplier Invoice: INV-2022-117234</t>
  </si>
  <si>
    <t>P22-008691</t>
  </si>
  <si>
    <t>Receipt: RCT-2022-008501 - Approved
Supplier Invoice: INV-2022-081694</t>
  </si>
  <si>
    <t>P22-008694</t>
  </si>
  <si>
    <t>Receipt: RCT-2022-009909 - Approved
Supplier Invoice: INV-2022-097476</t>
  </si>
  <si>
    <t>P22-008683</t>
  </si>
  <si>
    <t>Receipt: RCT-2022-011984 - Approved
Receipt: RCT-2022-013973 - Approved
Supplier Invoice: INV-2022-117105
Supplier Invoice: INV-2022-141561</t>
  </si>
  <si>
    <t>P22-008714</t>
  </si>
  <si>
    <t>Receipt: RCT-2022-010894 - Approved
Supplier Invoice: INV-2022-106201</t>
  </si>
  <si>
    <t>P22-008706</t>
  </si>
  <si>
    <t>Receipt: RCT-2022-009267 - Approved
Supplier Invoice: INV-2022-088574</t>
  </si>
  <si>
    <t>P22-008707</t>
  </si>
  <si>
    <t>Receipt: RCT-2022-010001 - Approved
Supplier Invoice: INV-2022-098510</t>
  </si>
  <si>
    <t>P22-008708</t>
  </si>
  <si>
    <t>Receipt: RCT-2022-009266 - Approved
Supplier Invoice: INV-2022-088569</t>
  </si>
  <si>
    <t>P22-008713</t>
  </si>
  <si>
    <t>Receipt: RCT-2022-009265 - Approved
Supplier Invoice: INV-2022-088572</t>
  </si>
  <si>
    <t>P22-008715</t>
  </si>
  <si>
    <t>Receipt: RCT-2022-010408 - Approved
Supplier Invoice: INV-2022-096467</t>
  </si>
  <si>
    <t>P22-008717</t>
  </si>
  <si>
    <t>Receipt: RCT-2022-009264 - Approved
Supplier Invoice: INV-2022-088576</t>
  </si>
  <si>
    <t>P22-008734</t>
  </si>
  <si>
    <t>Receipt: RCT-2022-008041 - Approved
Supplier Invoice: INV-2022-080745</t>
  </si>
  <si>
    <t>P22-008735</t>
  </si>
  <si>
    <t>Receipt: RCT-2022-008296 - Approved
Supplier Invoice: INV-2022-082748</t>
  </si>
  <si>
    <t>P22-008727</t>
  </si>
  <si>
    <t>Receipt: RCT-2022-008704 - Approved
Receipt: RCT-2022-008706 - Approved
Supplier Invoice: INV-2022-085754</t>
  </si>
  <si>
    <t>P22-008753</t>
  </si>
  <si>
    <t>Receipt: RCT-2022-010896 - Approved
Supplier Invoice: INV-2022-106206</t>
  </si>
  <si>
    <t>P22-008755</t>
  </si>
  <si>
    <t>Leon's Furniture Ltd. (Toronto)</t>
  </si>
  <si>
    <t>Receipt: RCT-2022-013338 - Approved
Supplier Invoice: INV-2022-134320
Supplier Invoice: INV-2022-134379
Supplier Invoice: INV-2022-134382
Supplier Invoice: INV-2022-134389
Supplier Invoice: INV-2022-134392
Supplier Invoice: INV-2022-134399</t>
  </si>
  <si>
    <t>P22-008752</t>
  </si>
  <si>
    <t>Receipt: RCT-2022-010897 - Approved
Supplier Invoice: INV-2022-106208</t>
  </si>
  <si>
    <t>P22-008754</t>
  </si>
  <si>
    <t>Receipt: RCT-2022-008260 - Approved
Supplier Invoice: INV-2022-083016</t>
  </si>
  <si>
    <t>P22-008756</t>
  </si>
  <si>
    <t>Receipt: RCT-2022-009234 - Approved
Supplier Invoice: INV-2022-090484</t>
  </si>
  <si>
    <t>P22-008764</t>
  </si>
  <si>
    <t>Receipt: RCT-2022-012331 - Approved
Supplier Invoice: INV-2022-121249</t>
  </si>
  <si>
    <t>P22-008766</t>
  </si>
  <si>
    <t>Receipt: RCT-2022-008190 - Approved
Supplier Invoice: INV-2022-092234</t>
  </si>
  <si>
    <t>P22-008768</t>
  </si>
  <si>
    <t>Receipt: RCT-2022-010547 - Approved
Receipt: RCT-2022-014906 - Approved
Supplier Invoice: INV-2022-103666
Supplier Invoice: INV-2022-151926</t>
  </si>
  <si>
    <t>P22-008761</t>
  </si>
  <si>
    <t>Receipt: RCT-2022-009765 - Approved
Supplier Invoice: INV-2022-138418</t>
  </si>
  <si>
    <t>P22-008765</t>
  </si>
  <si>
    <t>Receipt: RCT-2022-015482 - Approved
Supplier Invoice: INV-2022-146165</t>
  </si>
  <si>
    <t>P22-008767</t>
  </si>
  <si>
    <t>P22-008807</t>
  </si>
  <si>
    <t>Norr Architects Planners</t>
  </si>
  <si>
    <t>Receipt: RCT-2022-015971 - Approved
Receipt: RCT-2022-016040 - Approved
Receipt: RCT-2022-016992 - Approved
Supplier Invoice: INV-2022-164253
Supplier Invoice: INV-2022-164839
Supplier Invoice: INV-2022-165292
Supplier Invoice: INV-2022-176387</t>
  </si>
  <si>
    <t>P22-008788</t>
  </si>
  <si>
    <t>Page Flooring &amp; Concrete Solutions Inc.</t>
  </si>
  <si>
    <t>Receipt: RCT-2022-009600 - Approved
Supplier Invoice: INV-2022-094512</t>
  </si>
  <si>
    <t>P22-008791</t>
  </si>
  <si>
    <t>Trimar Consulting Inc (Pinpoint Nationa)</t>
  </si>
  <si>
    <t>Receipt: RCT-2022-008025 - Approved</t>
  </si>
  <si>
    <t>P22-008802</t>
  </si>
  <si>
    <t>Receipt: RCT-2022-010895 - Approved
Supplier Invoice: INV-2022-106203</t>
  </si>
  <si>
    <t>P22-008895</t>
  </si>
  <si>
    <t>Receipt: RCT-2022-008193 - Approved
Supplier Invoice: INV-2022-082994</t>
  </si>
  <si>
    <t>P22-008896</t>
  </si>
  <si>
    <t>Receipt: RCT-2022-008196 - Approved
Supplier Invoice: INV-2022-082784</t>
  </si>
  <si>
    <t>P22-008903</t>
  </si>
  <si>
    <t>Art and Science Digital Experience Design Inc</t>
  </si>
  <si>
    <t>Receipt: RCT-2022-008569 - Approved
Receipt: RCT-2022-010902 - Approved
Supplier Invoice: INV-2022-085193
Supplier Invoice: INV-2022-109715</t>
  </si>
  <si>
    <t>P22-008906</t>
  </si>
  <si>
    <t>Robert Ouellette Asphalt Sealing Inc</t>
  </si>
  <si>
    <t>Receipt: RCT-2022-017675 - Approved
Supplier Invoice: INV-2022-171589</t>
  </si>
  <si>
    <t>P22-008907</t>
  </si>
  <si>
    <t>Receipt: RCT-2022-008184 - Approved
Supplier Invoice: INV-2022-152882</t>
  </si>
  <si>
    <t>P22-008905</t>
  </si>
  <si>
    <t>Receipt: RCT-2022-008185 - Approved
Supplier Invoice: INV-2022-141297</t>
  </si>
  <si>
    <t>P22-008938</t>
  </si>
  <si>
    <t>Receipt: RCT-2022-013873 - Approved
Supplier Invoice: INV-2022-140221
Supplier Invoice: INV-2022-170235</t>
  </si>
  <si>
    <t>P22-008940</t>
  </si>
  <si>
    <t>Receipt: RCT-2022-012919 - Approved
Supplier Invoice: INV-2022-129104</t>
  </si>
  <si>
    <t>P22-008952</t>
  </si>
  <si>
    <t>Receipt: RCT-2022-008896 - Approved</t>
  </si>
  <si>
    <t>P22-008971</t>
  </si>
  <si>
    <t>Receipt: RCT-2022-008853 - Approved
Supplier Invoice: INV-2022-087519
Supplier Invoice: INV-2022-087521
Supplier Invoice: INV-2022-087522</t>
  </si>
  <si>
    <t>P22-008963</t>
  </si>
  <si>
    <t>Receipt: RCT-2022-009146 - Approved
Supplier Invoice: INV-2022-084530
Supplier Invoice: INV-2022-098786</t>
  </si>
  <si>
    <t>P22-008967</t>
  </si>
  <si>
    <t>Receipt: RCT-2022-008574 - Approved
Supplier Invoice: INV-2022-083813</t>
  </si>
  <si>
    <t>P22-008968</t>
  </si>
  <si>
    <t>Receipt: RCT-2022-019300 - Approved
Receipt: RCT-2022-019302 - Approved
Supplier Invoice: INV-2022-117248</t>
  </si>
  <si>
    <t>P22-008969</t>
  </si>
  <si>
    <t>Receipt: RCT-2022-009147 - Approved
Supplier Invoice: INV-2022-090470</t>
  </si>
  <si>
    <t>P22-008970</t>
  </si>
  <si>
    <t>Receipt: RCT-2022-008510 - Approved
Supplier Invoice: INV-2022-084125</t>
  </si>
  <si>
    <t>P22-008972</t>
  </si>
  <si>
    <t>Receipt: RCT-2022-010990 - Approved
Supplier Invoice: INV-2022-109109</t>
  </si>
  <si>
    <t>P22-008974</t>
  </si>
  <si>
    <t>RJ Mechanical Inc.</t>
  </si>
  <si>
    <t>Receipt: RCT-2022-008219 - Approved</t>
  </si>
  <si>
    <t>P22-008980</t>
  </si>
  <si>
    <t>Receipt: RCT-2022-015406 - Approved
Supplier Invoice: INV-2022-157943</t>
  </si>
  <si>
    <t>P22-008978</t>
  </si>
  <si>
    <t>P22-009033</t>
  </si>
  <si>
    <t>Winmar (Kitchener)</t>
  </si>
  <si>
    <t>Receipt: RCT-2022-008328 - Approved
Supplier Invoice: INV-2022-083089</t>
  </si>
  <si>
    <t>P22-009032</t>
  </si>
  <si>
    <t>Receipt: RCT-2022-008326 - Approved
Supplier Invoice: INV-2022-111034
Supplier Invoice: INV-2022-140248</t>
  </si>
  <si>
    <t>P22-009067</t>
  </si>
  <si>
    <t>Receipt: RCT-2022-008829 - Approved
Supplier Invoice: INV-2022-087435
Supplier Invoice: INV-2022-087450</t>
  </si>
  <si>
    <t>P22-009052</t>
  </si>
  <si>
    <t>P22-009071</t>
  </si>
  <si>
    <t>Receipt: RCT-2022-008336 - Approved
Supplier Invoice: INV-2022-103725</t>
  </si>
  <si>
    <t>P22-009073</t>
  </si>
  <si>
    <t>Appledale Contracting Ltd</t>
  </si>
  <si>
    <t>Receipt: RCT-2022-008747 - Approved
Supplier Invoice: INV-2022-086523
Supplier Invoice: INV-2022-149638</t>
  </si>
  <si>
    <t>P22-009074</t>
  </si>
  <si>
    <t>MMMC Inc. Architects</t>
  </si>
  <si>
    <t>Receipt: RCT-2022-008686 - Approved
Receipt: RCT-2022-008688 - Approved
Receipt: RCT-2022-010080 - Approved
Receipt: RCT-2022-010081 - Approved
Receipt: RCT-2022-013220 - Approved
Receipt: RCT-2022-013221 - Approved
Receipt: RCT-2022-019528 - Approved
Receipt: RCT-2022-019530 - Approved
Supplier Invoice: INV-2022-087285
Supplier Invoice: INV-2022-087290
Supplier Invoice: INV-2022-103269
Supplier Invoice: INV-2022-103273
Supplier Invoice: INV-2022-134407
Supplier Invoice: INV-2022-138624
Supplier Invoice: INV-2022-204700
Supplier Invoice: INV-2022-217094</t>
  </si>
  <si>
    <t>P22-009075</t>
  </si>
  <si>
    <t>Receipt: RCT-2022-008387 - Approved
Supplier Invoice: INV-2022-191667</t>
  </si>
  <si>
    <t>P22-009077</t>
  </si>
  <si>
    <t>Receipt: RCT-2022-014759 - Approved
Supplier Invoice: INV-2022-150256</t>
  </si>
  <si>
    <t>P22-009081</t>
  </si>
  <si>
    <t>Receipt: RCT-2022-020198 - Approved
Supplier Invoice: INV-2022-207289</t>
  </si>
  <si>
    <t>P22-009086</t>
  </si>
  <si>
    <t>Copperhead Mechanical</t>
  </si>
  <si>
    <t>Receipt: RCT-2022-008386 - Approved
Supplier Invoice: INV-2022-083770</t>
  </si>
  <si>
    <t>P22-009087</t>
  </si>
  <si>
    <t>Receipt: RCT-2022-009228 - Approved
Supplier Invoice: INV-2022-090539</t>
  </si>
  <si>
    <t>P22-009096</t>
  </si>
  <si>
    <t>Receipt: RCT-2022-009190 - Approved
Supplier Invoice: INV-2022-089530</t>
  </si>
  <si>
    <t>P22-009097</t>
  </si>
  <si>
    <t>Receipt: RCT-2022-010824 - Approved
Supplier Invoice: INV-2022-106018</t>
  </si>
  <si>
    <t>P22-009098</t>
  </si>
  <si>
    <t>Receipt: RCT-2022-011650 - Approved</t>
  </si>
  <si>
    <t>P22-009099</t>
  </si>
  <si>
    <t>Receipt: RCT-2022-011436 - Approved
Supplier Invoice: INV-2022-111525</t>
  </si>
  <si>
    <t>P22-009101</t>
  </si>
  <si>
    <t>Receipt: RCT-2022-011434 - Approved
Supplier Invoice: INV-2022-111514</t>
  </si>
  <si>
    <t>P22-009100</t>
  </si>
  <si>
    <t>Receipt: RCT-2022-011433 - Approved
Supplier Invoice: INV-2022-111512</t>
  </si>
  <si>
    <t>P22-009102</t>
  </si>
  <si>
    <t>Receipt: RCT-2022-011431 - Approved
Supplier Invoice: INV-2022-111546</t>
  </si>
  <si>
    <t>P22-009091</t>
  </si>
  <si>
    <t>Receipt: RCT-2022-008384 - Approved
Supplier Invoice: INV-2022-111939</t>
  </si>
  <si>
    <t>P22-009092</t>
  </si>
  <si>
    <t>Kerr Mechanical Inc (Burloak Plumbing)</t>
  </si>
  <si>
    <t>Receipt: RCT-2022-008385 - Approved
Supplier Invoice: INV-2022-122433
Supplier Invoice: INV-2022-123220
Supplier Invoice: INV-2022-123226
Supplier Invoice: INV-2022-123230</t>
  </si>
  <si>
    <t>P22-009110</t>
  </si>
  <si>
    <t>Receipt: RCT-2022-009751 - Approved
Supplier Invoice: INV-2022-113232</t>
  </si>
  <si>
    <t>P22-009115</t>
  </si>
  <si>
    <t>Winmar (Newmarket)</t>
  </si>
  <si>
    <t>Receipt: RCT-2022-008674 - Approved
Supplier Invoice: INV-2022-085770</t>
  </si>
  <si>
    <t>P22-009121</t>
  </si>
  <si>
    <t>Receipt: RCT-2022-012064 - Approved
Receipt: RCT-2022-021318 - Approved
Supplier Invoice: INV-2022-118702
Supplier Invoice: INV-2022-217655
Supplier Invoice: INV-2022-217661</t>
  </si>
  <si>
    <t>P22-009122</t>
  </si>
  <si>
    <t>Receipt: RCT-2022-008897 - Approved
Supplier Invoice: INV-2022-163872</t>
  </si>
  <si>
    <t>P22-009104</t>
  </si>
  <si>
    <t>Receipt: RCT-2022-010456 - Approved
Supplier Invoice: INV-2022-101860</t>
  </si>
  <si>
    <t>P22-009103</t>
  </si>
  <si>
    <t>Receipt: RCT-2022-008478 - Approved
Supplier Invoice: INV-2022-083811</t>
  </si>
  <si>
    <t>P22-009105</t>
  </si>
  <si>
    <t>Receipt: RCT-2022-008479 - Approved
Supplier Invoice: INV-2022-085865</t>
  </si>
  <si>
    <t>P22-009106</t>
  </si>
  <si>
    <t>Receipt: RCT-2022-009682 - Approved
Supplier Invoice: INV-2022-090537</t>
  </si>
  <si>
    <t>P22-009107</t>
  </si>
  <si>
    <t>Receipt: RCT-2022-010659 - Approved
Supplier Invoice: INV-2022-104105</t>
  </si>
  <si>
    <t>P22-009109</t>
  </si>
  <si>
    <t>Receipt: RCT-2022-010658 - Approved
Supplier Invoice: INV-2022-104106</t>
  </si>
  <si>
    <t>P22-009108</t>
  </si>
  <si>
    <t>Receipt: RCT-2022-021110 - Approved</t>
  </si>
  <si>
    <t>P22-009112</t>
  </si>
  <si>
    <t>Receipt: RCT-2022-010891 - Approved
Supplier Invoice: INV-2022-106181</t>
  </si>
  <si>
    <t>P22-009113</t>
  </si>
  <si>
    <t>Receipt: RCT-2022-010893 - Approved
Supplier Invoice: INV-2022-106199</t>
  </si>
  <si>
    <t>P22-009153</t>
  </si>
  <si>
    <t>Receipt: RCT-2022-008537 - Approved
Supplier Invoice: INV-2022-117529</t>
  </si>
  <si>
    <t>P22-009158</t>
  </si>
  <si>
    <t>Receipt: RCT-2022-013547 - Approved
Supplier Invoice: INV-2022-136419</t>
  </si>
  <si>
    <t>P22-009156</t>
  </si>
  <si>
    <t>Receipt: RCT-2022-008483 - Approved
Supplier Invoice: INV-2022-108322</t>
  </si>
  <si>
    <t>P22-009179</t>
  </si>
  <si>
    <t>Receipt: RCT-2022-008481 - Approved</t>
  </si>
  <si>
    <t>P22-009180</t>
  </si>
  <si>
    <t>Receipt: RCT-2022-008600 - Approved
Supplier Invoice: INV-2022-084568</t>
  </si>
  <si>
    <t>P22-009194</t>
  </si>
  <si>
    <t>Crossroads Pavement Markings Inc</t>
  </si>
  <si>
    <t>Receipt: RCT-2022-017808 - Approved
Supplier Invoice: INV-2022-183913</t>
  </si>
  <si>
    <t>P22-009199</t>
  </si>
  <si>
    <t>Receipt: RCT-2022-019089 - Approved
Supplier Invoice: INV-2022-196421</t>
  </si>
  <si>
    <t>P22-009204</t>
  </si>
  <si>
    <t>Central Paving</t>
  </si>
  <si>
    <t>Receipt: RCT-2022-016058 - Approved
Supplier Invoice: INV-2022-164052</t>
  </si>
  <si>
    <t>P22-009207</t>
  </si>
  <si>
    <t>Receipt: RCT-2022-015645 - Approved
Supplier Invoice: INV-2022-160298
Supplier Invoice: INV-2022-175088
Supplier Invoice: INV-2022-195151
Supplier Invoice: INV-2022-215942</t>
  </si>
  <si>
    <t>P22-009187</t>
  </si>
  <si>
    <t>Receipt: RCT-2022-008482 - Approved
Supplier Invoice: INV-2022-154352</t>
  </si>
  <si>
    <t>P22-009198</t>
  </si>
  <si>
    <t>Receipt: RCT-2022-011366 - Approved
Supplier Invoice: INV-2022-109883</t>
  </si>
  <si>
    <t>P22-009203</t>
  </si>
  <si>
    <t>P22-009209</t>
  </si>
  <si>
    <t>Receipt: RCT-2022-012351 - Approved
Supplier Invoice: INV-2022-122279</t>
  </si>
  <si>
    <t>P22-009208</t>
  </si>
  <si>
    <t>P22-009217</t>
  </si>
  <si>
    <t>Receipt: RCT-2022-009596 - Approved
Supplier Invoice: INV-2022-199991</t>
  </si>
  <si>
    <t>P22-009228</t>
  </si>
  <si>
    <t>Receipt: RCT-2022-016912 - Approved
Supplier Invoice: INV-2022-175261</t>
  </si>
  <si>
    <t>P22-009235</t>
  </si>
  <si>
    <t>Receipt: RCT-2022-009189 - Approved
Supplier Invoice: INV-2022-089238</t>
  </si>
  <si>
    <t>P22-009210</t>
  </si>
  <si>
    <t>P22-009211</t>
  </si>
  <si>
    <t>Stylestone Surfaces Inc.</t>
  </si>
  <si>
    <t>Receipt: RCT-2022-011983 - Approved
Receipt: RCT-2022-011985 - Approved
Supplier Invoice: INV-2022-117341
Supplier Invoice: INV-2022-118232</t>
  </si>
  <si>
    <t>P22-009212</t>
  </si>
  <si>
    <t>A&amp;B Party Rentals</t>
  </si>
  <si>
    <t>P22-009213</t>
  </si>
  <si>
    <t>Receipt: RCT-2022-013411 - Approved
Supplier Invoice: INV-2022-132249
Supplier Invoice: INV-2022-160300
Supplier Invoice: INV-2022-174777</t>
  </si>
  <si>
    <t>P22-009216</t>
  </si>
  <si>
    <t>Receipt: RCT-2022-009757 - Approved
Supplier Invoice: INV-2022-096346</t>
  </si>
  <si>
    <t>P22-009219</t>
  </si>
  <si>
    <t>Receipt: RCT-2022-014741 - Approved
Supplier Invoice: INV-2022-150245</t>
  </si>
  <si>
    <t>P22-009237</t>
  </si>
  <si>
    <t>Receipt: RCT-2022-012483 - Approved
Supplier Invoice: INV-2022-121975</t>
  </si>
  <si>
    <t>P22-009238</t>
  </si>
  <si>
    <t>Receipt: RCT-2022-011210 - Approved
Receipt: RCT-2022-011260 - Approved
Supplier Invoice: INV-2022-106900</t>
  </si>
  <si>
    <t>P22-009239</t>
  </si>
  <si>
    <t>Receipt: RCT-2022-011212 - Approved
Supplier Invoice: INV-2022-106904</t>
  </si>
  <si>
    <t>P22-009250</t>
  </si>
  <si>
    <t>Receipt: RCT-2022-008525 - Approved
Supplier Invoice: INV-2022-166011</t>
  </si>
  <si>
    <t>P22-009236</t>
  </si>
  <si>
    <t>Receipt: RCT-2022-011214 - Approved
Supplier Invoice: INV-2022-106909</t>
  </si>
  <si>
    <t>P22-009240</t>
  </si>
  <si>
    <t>P22-009253</t>
  </si>
  <si>
    <t>Receipt: RCT-2022-008526 - Approved
Supplier Invoice: INV-2022-110295</t>
  </si>
  <si>
    <t>P22-009254</t>
  </si>
  <si>
    <t>Receipt: RCT-2022-008527 - Approved
Supplier Invoice: INV-2022-215145</t>
  </si>
  <si>
    <t>P22-009257</t>
  </si>
  <si>
    <t>Receipt: RCT-2022-011569 - Approved
Supplier Invoice: INV-2022-117216</t>
  </si>
  <si>
    <t>P22-009283</t>
  </si>
  <si>
    <t>Receipt: RCT-2022-015193 - Approved
Supplier Invoice: INV-2022-155778</t>
  </si>
  <si>
    <t>P22-009284</t>
  </si>
  <si>
    <t>Receipt: RCT-2022-016157 - Approved
Supplier Invoice: INV-2022-124937</t>
  </si>
  <si>
    <t>P22-009286</t>
  </si>
  <si>
    <t>Receipt: RCT-2022-011604 - Approved
Supplier Invoice: INV-2022-113141</t>
  </si>
  <si>
    <t>P22-009285</t>
  </si>
  <si>
    <t>Receipt: RCT-2022-011607 - Approved
Supplier Invoice: INV-2022-113150</t>
  </si>
  <si>
    <t>P22-009303</t>
  </si>
  <si>
    <t>Receipt: RCT-2022-009846 - Approved
Supplier Invoice: INV-2022-097132</t>
  </si>
  <si>
    <t>P22-009364</t>
  </si>
  <si>
    <t>Receipt: RCT-2022-015763 - Approved
Supplier Invoice: INV-2022-224461</t>
  </si>
  <si>
    <t>P22-009371</t>
  </si>
  <si>
    <t>Tundra Plumbing</t>
  </si>
  <si>
    <t>P22-009365</t>
  </si>
  <si>
    <t>Receipt: RCT-2022-015766 - Approved</t>
  </si>
  <si>
    <t>P22-009369</t>
  </si>
  <si>
    <t>Receipt: RCT-2022-010238 - Approved
Supplier Invoice: INV-2022-099423</t>
  </si>
  <si>
    <t>P22-009372</t>
  </si>
  <si>
    <t>Receipt: RCT-2022-019174 - Approved
Supplier Invoice: INV-2022-180761</t>
  </si>
  <si>
    <t>P22-009382</t>
  </si>
  <si>
    <t>Receipt: RCT-2022-013640 - Approved
Supplier Invoice: INV-2022-137653</t>
  </si>
  <si>
    <t>P22-009383</t>
  </si>
  <si>
    <t>Receipt: RCT-2022-015054 - Approved
Supplier Invoice: INV-2022-137037</t>
  </si>
  <si>
    <t>P22-009384</t>
  </si>
  <si>
    <t>Receipt: RCT-2022-009150 - Approved
Supplier Invoice: INV-2022-086605</t>
  </si>
  <si>
    <t>P22-009392</t>
  </si>
  <si>
    <t>Receipt: RCT-2022-010010 - Approved
Supplier Invoice: INV-2022-110052</t>
  </si>
  <si>
    <t>P22-009401</t>
  </si>
  <si>
    <t>Receipt: RCT-2022-008636 - Approved
Supplier Invoice: INV-2022-117173</t>
  </si>
  <si>
    <t>P22-009439</t>
  </si>
  <si>
    <t>Receipt: RCT-2022-021319 - Approved
Supplier Invoice: INV-2022-217667</t>
  </si>
  <si>
    <t>P22-009442</t>
  </si>
  <si>
    <t>Receipt: RCT-2022-008709 - Approved
Supplier Invoice: INV-2022-099157</t>
  </si>
  <si>
    <t>P22-009467</t>
  </si>
  <si>
    <t>Receipt: RCT-2022-008732 - Approved
Supplier Invoice: INV-2022-160193</t>
  </si>
  <si>
    <t>P22-009457</t>
  </si>
  <si>
    <t>Receipt: RCT-2022-008811 - Approved
Supplier Invoice: INV-2022-088433</t>
  </si>
  <si>
    <t>P22-009468</t>
  </si>
  <si>
    <t>Receipt: RCT-2022-008746 - Approved
Supplier Invoice: INV-2022-088176</t>
  </si>
  <si>
    <t>P22-009469</t>
  </si>
  <si>
    <t>Receipt: RCT-2022-010740 - Approved
Supplier Invoice: INV-2022-088175</t>
  </si>
  <si>
    <t>P22-009471</t>
  </si>
  <si>
    <t>Receipt: RCT-2022-008877 - Approved
Supplier Invoice: INV-2022-111092</t>
  </si>
  <si>
    <t>P22-009472</t>
  </si>
  <si>
    <t>Receipt: RCT-2022-008729 - Approved
Supplier Invoice: INV-2022-087250
Supplier Invoice: INV-2022-105172</t>
  </si>
  <si>
    <t>P22-009474</t>
  </si>
  <si>
    <t>Receipt: RCT-2022-008724 - Approved
Supplier Invoice: INV-2022-089604</t>
  </si>
  <si>
    <t>P22-009473</t>
  </si>
  <si>
    <t>Receipt: RCT-2022-009969 - Approved
Receipt: RCT-2022-020680 - Approved
Receipt: RCT-2022-021186 - Approved
Supplier Invoice: INV-2022-209742
Supplier Invoice: INV-2022-210364
Supplier Invoice: INV-2022-210390</t>
  </si>
  <si>
    <t>P22-009475</t>
  </si>
  <si>
    <t>Receipt: RCT-2022-009975 - Approved</t>
  </si>
  <si>
    <t>P22-009478</t>
  </si>
  <si>
    <t>Receipt: RCT-2022-008714 - Approved</t>
  </si>
  <si>
    <t>P22-009486</t>
  </si>
  <si>
    <t>Receipt: RCT-2022-008712 - Approved
Supplier Invoice: INV-2022-142141</t>
  </si>
  <si>
    <t>P22-009487</t>
  </si>
  <si>
    <t>Five Star Paving</t>
  </si>
  <si>
    <t>Receipt: RCT-2022-009317 - Approved
Supplier Invoice: INV-2022-091278</t>
  </si>
  <si>
    <t>P22-009489</t>
  </si>
  <si>
    <t>Receipt: RCT-2022-011268 - Approved
Supplier Invoice: INV-2022-109895</t>
  </si>
  <si>
    <t>P22-009477</t>
  </si>
  <si>
    <t>Receipt: RCT-2022-008710 - Approved</t>
  </si>
  <si>
    <t>P22-009485</t>
  </si>
  <si>
    <t>Receipt: RCT-2022-008713 - Approved
Supplier Invoice: INV-2022-124211
Supplier Invoice: INV-2022-171667
Supplier Invoice: INV-2022-200878</t>
  </si>
  <si>
    <t>P22-009498</t>
  </si>
  <si>
    <t>Receipt: RCT-2022-010739 - Approved
Supplier Invoice: INV-2022-088172</t>
  </si>
  <si>
    <t>P22-009499</t>
  </si>
  <si>
    <t>Receipt: RCT-2022-008900 - Approved
Supplier Invoice: INV-2022-182180</t>
  </si>
  <si>
    <t>P22-009500</t>
  </si>
  <si>
    <t>Receipt: RCT-2022-014968 - Draft
Receipt: RCT-2022-017270 - Approved
Supplier Invoice: INV-2022-143235</t>
  </si>
  <si>
    <t>P22-009496</t>
  </si>
  <si>
    <t>Receipt: RCT-2022-013254 - Approved
Supplier Invoice: INV-2022-129950</t>
  </si>
  <si>
    <t>P22-009497</t>
  </si>
  <si>
    <t>Receipt: RCT-2022-012076 - Approved
Supplier Invoice: INV-2022-114936</t>
  </si>
  <si>
    <t>P22-009502</t>
  </si>
  <si>
    <t>Receipt: RCT-2022-008711 - Approved
Supplier Invoice: INV-2022-092213</t>
  </si>
  <si>
    <t>P22-009504</t>
  </si>
  <si>
    <t>Receipt: RCT-2022-014383 - Approved
Receipt: RCT-2022-014961 - Approved
Supplier Invoice: INV-2022-146197
Supplier Invoice: INV-2022-151928</t>
  </si>
  <si>
    <t>P22-009515</t>
  </si>
  <si>
    <t>P22-009524</t>
  </si>
  <si>
    <t>Receipt: RCT-2022-009148 - Approved
Supplier Invoice: INV-2022-090472</t>
  </si>
  <si>
    <t>P22-009503</t>
  </si>
  <si>
    <t>Receipt: RCT-2022-008844 - Approved
Supplier Invoice: INV-2022-136618</t>
  </si>
  <si>
    <t>P22-009505</t>
  </si>
  <si>
    <t>Receipt: RCT-2022-010336 - Approved
Receipt: RCT-2022-011082 - Approved
Receipt: RCT-2022-012776 - Approved
Receipt: RCT-2022-015554 - Approved
Supplier Invoice: INV-2022-100280
Supplier Invoice: INV-2022-107593
Supplier Invoice: INV-2022-125953
Supplier Invoice: INV-2022-159466</t>
  </si>
  <si>
    <t>P22-009506</t>
  </si>
  <si>
    <t>Receipt: RCT-2022-008715 - Approved
Supplier Invoice: INV-2022-088556</t>
  </si>
  <si>
    <t>P22-009507</t>
  </si>
  <si>
    <t>Receipt: RCT-2022-008727 - Approved
Supplier Invoice: INV-2022-088553</t>
  </si>
  <si>
    <t>P22-009508</t>
  </si>
  <si>
    <t>Receipt: RCT-2022-009039 - Approved
Supplier Invoice: INV-2022-089162</t>
  </si>
  <si>
    <t>P22-009510</t>
  </si>
  <si>
    <t>Receipt: RCT-2022-008730 - Approved</t>
  </si>
  <si>
    <t>P22-009516</t>
  </si>
  <si>
    <t>Receipt: RCT-2022-012660 - Approved
Supplier Invoice: INV-2022-124655</t>
  </si>
  <si>
    <t>P22-009517</t>
  </si>
  <si>
    <t>Receipt: RCT-2022-015765 - Approved</t>
  </si>
  <si>
    <t>P22-009574</t>
  </si>
  <si>
    <t>Receipt: RCT-2022-014236 - Approved
Supplier Invoice: INV-2022-144591</t>
  </si>
  <si>
    <t>P22-009587</t>
  </si>
  <si>
    <t>Receipt: RCT-2022-020846 - Approved</t>
  </si>
  <si>
    <t>P22-009592</t>
  </si>
  <si>
    <t>Receipt: RCT-2022-009481 - Approved
Supplier Invoice: INV-2022-092543</t>
  </si>
  <si>
    <t>P22-009596</t>
  </si>
  <si>
    <t>Receipt: RCT-2022-008804 - Approved</t>
  </si>
  <si>
    <t>P22-009602</t>
  </si>
  <si>
    <t>Receipt: RCT-2022-015965 - Approved
Supplier Invoice: INV-2022-157811</t>
  </si>
  <si>
    <t>P22-009607</t>
  </si>
  <si>
    <t>Receipt: RCT-2022-010579 - Approved
Supplier Invoice: INV-2022-104057
Supplier Invoice: INV-2022-122492</t>
  </si>
  <si>
    <t>P22-009600</t>
  </si>
  <si>
    <t>Receipt: RCT-2022-009050 - Approved
Supplier Invoice: INV-2022-089299</t>
  </si>
  <si>
    <t>P22-009613</t>
  </si>
  <si>
    <t>Receipt: RCT-2022-009318 - Approved
Receipt: RCT-2022-010157 - Approved
Supplier Invoice: INV-2022-091512
Supplier Invoice: INV-2022-113377</t>
  </si>
  <si>
    <t>P22-009620</t>
  </si>
  <si>
    <t>Receipt: RCT-2022-008967 - Approved
Supplier Invoice: INV-2022-088598</t>
  </si>
  <si>
    <t>P22-009622</t>
  </si>
  <si>
    <t>Receipt: RCT-2022-008861 - Approved
Supplier Invoice: INV-2022-087616</t>
  </si>
  <si>
    <t>P22-009612</t>
  </si>
  <si>
    <t>Receipt: RCT-2022-012847 - Approved
Supplier Invoice: INV-2022-128020</t>
  </si>
  <si>
    <t>P22-009618</t>
  </si>
  <si>
    <t>Receipt: RCT-2022-009319 - Approved
Supplier Invoice: INV-2022-091510
Supplier Invoice: INV-2022-143232</t>
  </si>
  <si>
    <t>P22-009619</t>
  </si>
  <si>
    <t>Receipt: RCT-2022-008841 - Approved
Supplier Invoice: INV-2022-091058</t>
  </si>
  <si>
    <t>P22-009624</t>
  </si>
  <si>
    <t>Receipt: RCT-2022-008899 - Approved
Supplier Invoice: INV-2022-180407</t>
  </si>
  <si>
    <t>P22-009625</t>
  </si>
  <si>
    <t>Receipt: RCT-2022-008898 - Approved
Supplier Invoice: INV-2022-118194</t>
  </si>
  <si>
    <t>P22-009627</t>
  </si>
  <si>
    <t>Receipt: RCT-2022-011611 - Approved
Supplier Invoice: INV-2022-113237</t>
  </si>
  <si>
    <t>P22-009628</t>
  </si>
  <si>
    <t>Receipt: RCT-2022-008843 - Approved
Supplier Invoice: INV-2022-088452</t>
  </si>
  <si>
    <t>P22-009623</t>
  </si>
  <si>
    <t>Receipt: RCT-2022-008842 - Approved
Supplier Invoice: INV-2022-098894</t>
  </si>
  <si>
    <t>P22-009626</t>
  </si>
  <si>
    <t>Receipt: RCT-2022-017801 - Approved
Supplier Invoice: INV-2022-183767</t>
  </si>
  <si>
    <t>P22-009630</t>
  </si>
  <si>
    <t>Receipt: RCT-2022-009028 - Approved
Supplier Invoice: INV-2022-089035</t>
  </si>
  <si>
    <t>P22-009634</t>
  </si>
  <si>
    <t>Receipt: RCT-2022-008920 - Approved
Supplier Invoice: INV-2022-088841</t>
  </si>
  <si>
    <t>P22-009631</t>
  </si>
  <si>
    <t>Receipt: RCT-2022-013253 - Approved
Supplier Invoice: INV-2022-130190</t>
  </si>
  <si>
    <t>P22-009640</t>
  </si>
  <si>
    <t>Receipt: RCT-2022-011609 - Approved
Supplier Invoice: INV-2022-113172</t>
  </si>
  <si>
    <t>P22-009644</t>
  </si>
  <si>
    <t>Receipt: RCT-2022-010076 - Approved
Supplier Invoice: INV-2022-098787</t>
  </si>
  <si>
    <t>P22-009650</t>
  </si>
  <si>
    <t>Receipt: RCT-2022-021679 - Approved</t>
  </si>
  <si>
    <t>P22-009674</t>
  </si>
  <si>
    <t>WINMAR (Edmonton)</t>
  </si>
  <si>
    <t>Receipt: RCT-2022-008892 - Approved
Supplier Invoice: INV-2022-089615</t>
  </si>
  <si>
    <t>P22-009677</t>
  </si>
  <si>
    <t>Receipt: RCT-2022-010452 - Approved
Supplier Invoice: INV-2022-101975</t>
  </si>
  <si>
    <t>P22-009678</t>
  </si>
  <si>
    <t>Receipt: RCT-2022-009062 - Approved
Supplier Invoice: INV-2022-089302</t>
  </si>
  <si>
    <t>P22-009668</t>
  </si>
  <si>
    <t>Wayne's Electric (Hanover) Ltd</t>
  </si>
  <si>
    <t>Receipt: RCT-2022-020781 - Approved
Supplier Invoice: INV-2022-213636</t>
  </si>
  <si>
    <t>P22-009675</t>
  </si>
  <si>
    <t>Receipt: RCT-2022-020166 - Approved
Supplier Invoice: INV-2022-207309</t>
  </si>
  <si>
    <t>P22-009676</t>
  </si>
  <si>
    <t>Receipt: RCT-2022-009356 - Approved
Supplier Invoice: INV-2022-092134</t>
  </si>
  <si>
    <t>P22-009680</t>
  </si>
  <si>
    <t>P22-009679</t>
  </si>
  <si>
    <t>Receipt: RCT-2022-009063 - Approved
Supplier Invoice: INV-2022-090225</t>
  </si>
  <si>
    <t>P22-009684</t>
  </si>
  <si>
    <t>Bogar Paterson Ltd.</t>
  </si>
  <si>
    <t>Receipt: RCT-2022-010219 - Approved
Supplier Invoice: INV-2022-100288
Supplier Invoice: INV-2022-104916
Supplier Invoice: INV-2022-135834</t>
  </si>
  <si>
    <t>P22-009689</t>
  </si>
  <si>
    <t>Receipt: RCT-2022-009979 - Approved
Supplier Invoice: INV-2022-194480
Supplier Invoice: INV-2022-215987</t>
  </si>
  <si>
    <t>P22-009690</t>
  </si>
  <si>
    <t>Receipt: RCT-2022-009106 - Approved
Supplier Invoice: INV-2022-089715</t>
  </si>
  <si>
    <t>P22-009692</t>
  </si>
  <si>
    <t>Receipt: RCT-2022-010282 - Approved
Supplier Invoice: INV-2022-098860</t>
  </si>
  <si>
    <t>P22-009693</t>
  </si>
  <si>
    <t>Receipt: RCT-2022-010584 - Approved
Supplier Invoice: INV-2022-103558
Supplier Invoice: INV-2022-190547</t>
  </si>
  <si>
    <t>P22-009694</t>
  </si>
  <si>
    <t>Receipt: RCT-2022-014519 - Approved
Supplier Invoice: INV-2022-139379</t>
  </si>
  <si>
    <t>P22-009687</t>
  </si>
  <si>
    <t>Receipt: RCT-2022-017446 - Approved
Supplier Invoice: INV-2022-177168</t>
  </si>
  <si>
    <t>P22-009691</t>
  </si>
  <si>
    <t>Receipt: RCT-2022-014404 - Approved
Supplier Invoice: INV-2022-216222</t>
  </si>
  <si>
    <t>P22-009695</t>
  </si>
  <si>
    <t>Darem Hardware Limited</t>
  </si>
  <si>
    <t>Receipt: RCT-2022-008914 - Approved</t>
  </si>
  <si>
    <t>P22-009696</t>
  </si>
  <si>
    <t>Vipond Inc</t>
  </si>
  <si>
    <t>Receipt: RCT-2022-014266 - Approved
Supplier Invoice: INV-2022-142677</t>
  </si>
  <si>
    <t>P22-009702</t>
  </si>
  <si>
    <t>Spratt Emanuel Engineering Ltd</t>
  </si>
  <si>
    <t>Receipt: RCT-2022-009978 - Approved
Supplier Invoice: INV-2022-111555
Supplier Invoice: INV-2022-134671</t>
  </si>
  <si>
    <t>P22-009707</t>
  </si>
  <si>
    <t>Receipt: RCT-2022-008933 - Approved</t>
  </si>
  <si>
    <t>P22-009708</t>
  </si>
  <si>
    <t>Receipt: RCT-2022-011903 - Approved
Supplier Invoice: INV-2022-114892</t>
  </si>
  <si>
    <t>P22-009724</t>
  </si>
  <si>
    <t>Receipt: RCT-2022-011610 - Approved
Supplier Invoice: INV-2022-113229</t>
  </si>
  <si>
    <t>P22-009821</t>
  </si>
  <si>
    <t>Receipt: RCT-2022-009456 - Approved
Supplier Invoice: INV-2022-093722</t>
  </si>
  <si>
    <t>P22-009823</t>
  </si>
  <si>
    <t>Receipt: RCT-2022-009126 - Approved
Supplier Invoice: INV-2022-091838</t>
  </si>
  <si>
    <t>P22-009734</t>
  </si>
  <si>
    <t>Receipt: RCT-2022-010668 - Approved
Supplier Invoice: INV-2022-102972</t>
  </si>
  <si>
    <t>P22-009736</t>
  </si>
  <si>
    <t>P22-009737</t>
  </si>
  <si>
    <t>Receipt: RCT-2022-009578 - Approved
Supplier Invoice: INV-2022-090638</t>
  </si>
  <si>
    <t>P22-009738</t>
  </si>
  <si>
    <t>Receipt: RCT-2022-010900 - Approved
Supplier Invoice: INV-2022-101863</t>
  </si>
  <si>
    <t>P22-009729</t>
  </si>
  <si>
    <t>Receipt: RCT-2022-010899 - Approved
Supplier Invoice: INV-2022-101866</t>
  </si>
  <si>
    <t>P22-009730</t>
  </si>
  <si>
    <t>Receipt: RCT-2022-009852 - Approved
Supplier Invoice: INV-2022-095057</t>
  </si>
  <si>
    <t>P22-009731</t>
  </si>
  <si>
    <t>Receipt: RCT-2022-019221 - Approved
Supplier Invoice: INV-2022-111082</t>
  </si>
  <si>
    <t>P22-009732</t>
  </si>
  <si>
    <t>Receipt: RCT-2022-020709 - Approved
Supplier Invoice: INV-2022-110404</t>
  </si>
  <si>
    <t>P22-009769</t>
  </si>
  <si>
    <t>P22-009770</t>
  </si>
  <si>
    <t>P22-009771</t>
  </si>
  <si>
    <t>Fraser Valley Fire Protection Ltd.</t>
  </si>
  <si>
    <t>P22-009782</t>
  </si>
  <si>
    <t>Receipt: RCT-2022-019396 - Approved
Supplier Invoice: INV-2022-200249</t>
  </si>
  <si>
    <t>P22-009789</t>
  </si>
  <si>
    <t>Receipt: RCT-2022-012412 - Approved
Supplier Invoice: INV-2022-123013</t>
  </si>
  <si>
    <t>P22-009773</t>
  </si>
  <si>
    <t>Receipt: RCT-2022-010180 - Approved
Supplier Invoice: INV-2022-098785</t>
  </si>
  <si>
    <t>P22-009774</t>
  </si>
  <si>
    <t>Heritage Hospitality Supply &amp; Design Ltd</t>
  </si>
  <si>
    <t>Receipt: RCT-2022-019554 - Approved
Supplier Invoice: INV-2022-206462</t>
  </si>
  <si>
    <t>P22-009818</t>
  </si>
  <si>
    <t>P22-009819</t>
  </si>
  <si>
    <t>P22-009820</t>
  </si>
  <si>
    <t>P22-009822</t>
  </si>
  <si>
    <t>P22-009825</t>
  </si>
  <si>
    <t>P22-009826</t>
  </si>
  <si>
    <t>Receipt: RCT-2022-009127 - Approved
Supplier Invoice: INV-2022-090738</t>
  </si>
  <si>
    <t>P22-009843</t>
  </si>
  <si>
    <t>Receipt: RCT-2022-012251 - Approved
Receipt: RCT-2022-012777 - Draft
Receipt: RCT-2022-012778 - Approved
Receipt: RCT-2022-014323 - Approved
Receipt: RCT-2022-016585 - Approved
Supplier Invoice: INV-2022-119181
Supplier Invoice: INV-2022-127249
Supplier Invoice: INV-2022-141570
Supplier Invoice: INV-2022-144663</t>
  </si>
  <si>
    <t>P22-009846</t>
  </si>
  <si>
    <t>Winmar (Chatham)</t>
  </si>
  <si>
    <t>Receipt: RCT-2022-012808 - Approved
Supplier Invoice: INV-2022-127955</t>
  </si>
  <si>
    <t>P22-009859</t>
  </si>
  <si>
    <t>Receipt: RCT-2022-009177 - Approved
Supplier Invoice: INV-2022-090652</t>
  </si>
  <si>
    <t>P22-009862</t>
  </si>
  <si>
    <t>Receipt: RCT-2022-009977 - Approved</t>
  </si>
  <si>
    <t>P22-009856</t>
  </si>
  <si>
    <t>Place-Crete Systems L.P.</t>
  </si>
  <si>
    <t>Receipt: RCT-2022-009974 - Approved
Supplier Invoice: INV-2022-105765
Supplier Invoice: INV-2022-131326
Supplier Invoice: INV-2022-149865
Supplier Invoice: INV-2022-170279
Supplier Invoice: INV-2022-199994
Supplier Invoice: INV-2022-199996</t>
  </si>
  <si>
    <t>P22-009860</t>
  </si>
  <si>
    <t>Receipt: RCT-2022-010201 - Approved
Supplier Invoice: INV-2022-100297</t>
  </si>
  <si>
    <t>P22-009873</t>
  </si>
  <si>
    <t>Choquette CKS</t>
  </si>
  <si>
    <t>Receipt: RCT-2022-009754 - Approved
Supplier Invoice: INV-2022-096414</t>
  </si>
  <si>
    <t>P22-009896</t>
  </si>
  <si>
    <t>Receipt: RCT-2022-010826 - Approved
Supplier Invoice: INV-2022-107016</t>
  </si>
  <si>
    <t>P22-009897</t>
  </si>
  <si>
    <t>Receipt: RCT-2022-012362 - Approved
Supplier Invoice: INV-2022-121015</t>
  </si>
  <si>
    <t>P22-009916</t>
  </si>
  <si>
    <t>Receipt: RCT-2022-009563 - Approved
Supplier Invoice: INV-2022-093897</t>
  </si>
  <si>
    <t>P22-009917</t>
  </si>
  <si>
    <t>Receipt: RCT-2022-010574 - Approved
Supplier Invoice: INV-2022-102980</t>
  </si>
  <si>
    <t>P22-009907</t>
  </si>
  <si>
    <t>Receipt: RCT-2022-019303 - Approved
Receipt: RCT-2022-019310 - Approved
Supplier Invoice: INV-2022-117246</t>
  </si>
  <si>
    <t>P22-009914</t>
  </si>
  <si>
    <t>Receipt: RCT-2022-009233 - Approved
Supplier Invoice: INV-2022-091351</t>
  </si>
  <si>
    <t>P22-009915</t>
  </si>
  <si>
    <t>Receipt: RCT-2022-009480 - Approved
Supplier Invoice: INV-2022-092534</t>
  </si>
  <si>
    <t>P22-009941</t>
  </si>
  <si>
    <t>Receipt: RCT-2022-020853 - Approved</t>
  </si>
  <si>
    <t>P22-009938</t>
  </si>
  <si>
    <t>78 Home Designs Ltd</t>
  </si>
  <si>
    <t>Receipt: RCT-2022-009227 - Approved
Supplier Invoice: INV-2022-093732</t>
  </si>
  <si>
    <t>P22-009939</t>
  </si>
  <si>
    <t>Receipt: RCT-2022-009929 - Approved
Supplier Invoice: INV-2022-097830</t>
  </si>
  <si>
    <t>P22-009940</t>
  </si>
  <si>
    <t>Receipt: RCT-2022-009219 - Approved
Supplier Invoice: INV-2022-091524
Supplier Invoice: INV-2022-091598
Supplier Invoice: INV-2022-091623
Supplier Invoice: INV-2022-091625
Supplier Invoice: INV-2022-091755</t>
  </si>
  <si>
    <t>P22-009942</t>
  </si>
  <si>
    <t>Receipt: RCT-2022-009217 - Approved
Supplier Invoice: INV-2022-092119</t>
  </si>
  <si>
    <t>P22-009943</t>
  </si>
  <si>
    <t>Receipt: RCT-2022-015113 - Approved
Supplier Invoice: INV-2022-152402
Supplier Invoice: INV-2022-170234</t>
  </si>
  <si>
    <t>P22-009952</t>
  </si>
  <si>
    <t>PPL Aquatic Fitness &amp; Spa Group Inc.</t>
  </si>
  <si>
    <t>Receipt: RCT-2022-009218 - Approved</t>
  </si>
  <si>
    <t>P22-009970</t>
  </si>
  <si>
    <t>Sue Dulmage &amp; Associates Inc.</t>
  </si>
  <si>
    <t>Receipt: RCT-2022-009320 - Approved
Supplier Invoice: INV-2022-092247
Supplier Invoice: INV-2022-092383
Supplier Invoice: INV-2022-092392
Supplier Invoice: INV-2022-092404
Supplier Invoice: INV-2022-098796</t>
  </si>
  <si>
    <t>P22-009980</t>
  </si>
  <si>
    <t>Receipt: RCT-2022-009271 - Approved
Supplier Invoice: INV-2022-096546
Supplier Invoice: INV-2022-107935
Supplier Invoice: INV-2022-124062
Supplier Invoice: INV-2022-146843</t>
  </si>
  <si>
    <t>P22-009984</t>
  </si>
  <si>
    <t>Receipt: RCT-2022-009321 - Approved
Supplier Invoice: INV-2022-092360
Supplier Invoice: INV-2022-092373
Supplier Invoice: INV-2022-092374
Supplier Invoice: INV-2022-092390
Supplier Invoice: INV-2022-092474
Supplier Invoice: INV-2022-092481
Supplier Invoice: INV-2022-099552</t>
  </si>
  <si>
    <t>P22-010013</t>
  </si>
  <si>
    <t>General Refrigeration</t>
  </si>
  <si>
    <t>Receipt: RCT-2022-009309 - Approved
Supplier Invoice: INV-2022-101702</t>
  </si>
  <si>
    <t>P22-010017</t>
  </si>
  <si>
    <t>Receipt: RCT-2022-009310 - Approved
Supplier Invoice: INV-2022-162345</t>
  </si>
  <si>
    <t>P22-010010</t>
  </si>
  <si>
    <t>Koolzone Rental Company INC</t>
  </si>
  <si>
    <t>Receipt: RCT-2022-009478 - Approved</t>
  </si>
  <si>
    <t>P22-010011</t>
  </si>
  <si>
    <t>Heritage Food Service Group of Canada</t>
  </si>
  <si>
    <t>Receipt: RCT-2022-009479 - Approved
Supplier Invoice: INV-2022-092595
Supplier Invoice: INV-2022-092596</t>
  </si>
  <si>
    <t>P22-010014</t>
  </si>
  <si>
    <t>P22-010015</t>
  </si>
  <si>
    <t>Receipt: RCT-2022-011612 - Approved
Supplier Invoice: INV-2022-113611</t>
  </si>
  <si>
    <t>P22-010016</t>
  </si>
  <si>
    <t>Receipt: RCT-2022-015112 - Approved
Supplier Invoice: INV-2022-152736
Supplier Invoice: INV-2022-183270
Supplier Invoice: INV-2022-213172</t>
  </si>
  <si>
    <t>P22-010018</t>
  </si>
  <si>
    <t>Spring Living Retirement Communities</t>
  </si>
  <si>
    <t>Receipt: RCT-2022-009324 - Approved
Supplier Invoice: INV-2022-091950</t>
  </si>
  <si>
    <t>P22-010037</t>
  </si>
  <si>
    <t>Georgian Bay Fire &amp; Safety Ltd.</t>
  </si>
  <si>
    <t>Receipt: RCT-2022-017447 - Approved
Supplier Invoice: INV-2022-177156</t>
  </si>
  <si>
    <t>P22-010025</t>
  </si>
  <si>
    <t>NationalPlumbing</t>
  </si>
  <si>
    <t>Receipt: RCT-2022-015103 - Approved</t>
  </si>
  <si>
    <t>P22-010036</t>
  </si>
  <si>
    <t>Receipt: RCT-2022-018308 - Approved
Supplier Invoice: INV-2022-188247</t>
  </si>
  <si>
    <t>P22-010038</t>
  </si>
  <si>
    <t>Receipt: RCT-2022-017057 - Approved
Supplier Invoice: INV-2022-170987</t>
  </si>
  <si>
    <t>P22-010040</t>
  </si>
  <si>
    <t>Receipt: RCT-2022-018528 - Approved
Supplier Invoice: INV-2022-190629</t>
  </si>
  <si>
    <t>P22-010041</t>
  </si>
  <si>
    <t>Receipt: RCT-2022-009444 - Approved
Supplier Invoice: INV-2022-105233</t>
  </si>
  <si>
    <t>P22-010048</t>
  </si>
  <si>
    <t>Receipt: RCT-2022-009445 - Approved
Supplier Invoice: INV-2022-116760</t>
  </si>
  <si>
    <t>P22-010049</t>
  </si>
  <si>
    <t>Receipt: RCT-2022-009576 - Approved
Supplier Invoice: INV-2022-119322</t>
  </si>
  <si>
    <t>P22-010051</t>
  </si>
  <si>
    <t>Receipt: RCT-2022-012799 - Approved
Supplier Invoice: INV-2022-128019</t>
  </si>
  <si>
    <t>P22-010052</t>
  </si>
  <si>
    <t>Receipt: RCT-2022-010083 - Approved
Supplier Invoice: INV-2022-099564</t>
  </si>
  <si>
    <t>P22-010067</t>
  </si>
  <si>
    <t>Receipt: RCT-2022-009518 - Approved
Supplier Invoice: INV-2022-093292</t>
  </si>
  <si>
    <t>P22-010058</t>
  </si>
  <si>
    <t>Receipt: RCT-2022-015845 - Approved
Supplier Invoice: INV-2022-162023</t>
  </si>
  <si>
    <t>P22-010063</t>
  </si>
  <si>
    <t>Receipt: RCT-2022-016363 - Approved
Supplier Invoice: INV-2022-166711</t>
  </si>
  <si>
    <t>P22-010068</t>
  </si>
  <si>
    <t>Winmar (Red Deer)</t>
  </si>
  <si>
    <t>Receipt: RCT-2022-009951 - Approved</t>
  </si>
  <si>
    <t>P22-010069</t>
  </si>
  <si>
    <t>Receipt: RCT-2022-009950 - Approved
Supplier Invoice: INV-2022-098113</t>
  </si>
  <si>
    <t>P22-010082</t>
  </si>
  <si>
    <t>Receipt: RCT-2022-015580 - Approved
Supplier Invoice: INV-2022-158978</t>
  </si>
  <si>
    <t>P22-010103</t>
  </si>
  <si>
    <t>Temperate Control Services Inc</t>
  </si>
  <si>
    <t>Receipt: RCT-2022-009442 - Approved</t>
  </si>
  <si>
    <t>P22-010085</t>
  </si>
  <si>
    <t>Receipt: RCT-2022-018647 - Approved
Supplier Invoice: INV-2022-191782</t>
  </si>
  <si>
    <t>P22-010106</t>
  </si>
  <si>
    <t>Receipt: RCT-2022-011753 - Approved
Supplier Invoice: INV-2022-111079</t>
  </si>
  <si>
    <t>P22-010112</t>
  </si>
  <si>
    <t>Receipt: RCT-2022-009575 - Approved
Supplier Invoice: INV-2022-119323</t>
  </si>
  <si>
    <t>P22-010113</t>
  </si>
  <si>
    <t>Receipt: RCT-2022-009980 - Approved
Supplier Invoice: INV-2022-116111</t>
  </si>
  <si>
    <t>P22-010109</t>
  </si>
  <si>
    <t>Receipt: RCT-2022-009443 - Approved
Supplier Invoice: INV-2022-219342</t>
  </si>
  <si>
    <t>P22-010116</t>
  </si>
  <si>
    <t>Receipt: RCT-2022-012845 - Approved
Supplier Invoice: INV-2022-128021</t>
  </si>
  <si>
    <t>P22-010125</t>
  </si>
  <si>
    <t>Element Fleet Management Inc</t>
  </si>
  <si>
    <t>Receipt: RCT-2022-009982 - Approved</t>
  </si>
  <si>
    <t>P22-010115</t>
  </si>
  <si>
    <t>Receipt: RCT-2022-009473 - Approved
Supplier Invoice: INV-2022-143385</t>
  </si>
  <si>
    <t>P22-010117</t>
  </si>
  <si>
    <t>Receipt: RCT-2022-010870 - Approved
Supplier Invoice: INV-2022-105913</t>
  </si>
  <si>
    <t>P22-010120</t>
  </si>
  <si>
    <t>Receipt: RCT-2022-011564 - Approved
Supplier Invoice: INV-2022-113099</t>
  </si>
  <si>
    <t>P22-010157</t>
  </si>
  <si>
    <t>Receipt: RCT-2022-011110 - Approved
Supplier Invoice: INV-2022-107619</t>
  </si>
  <si>
    <t>P22-010158</t>
  </si>
  <si>
    <t>Receipt: RCT-2022-011653 - Approved
Supplier Invoice: INV-2022-113078</t>
  </si>
  <si>
    <t>P22-010159</t>
  </si>
  <si>
    <t>Receipt: RCT-2022-011111 - Approved
Supplier Invoice: INV-2022-107616</t>
  </si>
  <si>
    <t>P22-010203</t>
  </si>
  <si>
    <t>Receipt: RCT-2022-013820 - Approved
Supplier Invoice: INV-2022-139652</t>
  </si>
  <si>
    <t>P22-010195</t>
  </si>
  <si>
    <t>Receipt: RCT-2022-014180 - Approved
Supplier Invoice: INV-2022-143427
Supplier Invoice: INV-2022-225777</t>
  </si>
  <si>
    <t>P22-010211</t>
  </si>
  <si>
    <t>P22-010215</t>
  </si>
  <si>
    <t>Receipt: RCT-2022-011578 - Approved
Supplier Invoice: INV-2022-122367</t>
  </si>
  <si>
    <t>P22-010216</t>
  </si>
  <si>
    <t>Receipt: RCT-2022-011579 - Approved
Supplier Invoice: INV-2022-124313</t>
  </si>
  <si>
    <t>P22-010213</t>
  </si>
  <si>
    <t>Receipt: RCT-2022-012363 - Approved
Supplier Invoice: INV-2022-122363</t>
  </si>
  <si>
    <t>P22-010214</t>
  </si>
  <si>
    <t>Receipt: RCT-2022-010827 - Approved
Supplier Invoice: INV-2022-107025</t>
  </si>
  <si>
    <t>P22-010218</t>
  </si>
  <si>
    <t>Receipt: RCT-2022-012589 - Approved
Supplier Invoice: INV-2022-117282</t>
  </si>
  <si>
    <t>P22-010221</t>
  </si>
  <si>
    <t>Receipt: RCT-2022-009555 - Approved
Supplier Invoice: INV-2022-109706</t>
  </si>
  <si>
    <t>P22-010222</t>
  </si>
  <si>
    <t>Receipt: RCT-2022-009897 - Draft
Supplier Invoice: INV-2022-097466</t>
  </si>
  <si>
    <t>P22-010217</t>
  </si>
  <si>
    <t>Receipt: RCT-2022-010828 - Approved
Supplier Invoice: INV-2022-107017</t>
  </si>
  <si>
    <t>P22-010219</t>
  </si>
  <si>
    <t>Receipt: RCT-2022-009554 - Approved
Supplier Invoice: INV-2022-094261</t>
  </si>
  <si>
    <t>P22-010220</t>
  </si>
  <si>
    <t>R.E. Corner Refrigeration</t>
  </si>
  <si>
    <t>Receipt: RCT-2022-010702 - Approved
Supplier Invoice: INV-2022-094537</t>
  </si>
  <si>
    <t>P22-010223</t>
  </si>
  <si>
    <t>P22-010224</t>
  </si>
  <si>
    <t>Receipt: RCT-2022-009677 - Approved
Supplier Invoice: INV-2022-124581</t>
  </si>
  <si>
    <t>P22-010225</t>
  </si>
  <si>
    <t>Receipt: RCT-2022-009676 - Approved
Supplier Invoice: INV-2022-111595</t>
  </si>
  <si>
    <t>P22-010233</t>
  </si>
  <si>
    <t>Receipt: RCT-2022-010669 - Approved
Supplier Invoice: INV-2022-102971</t>
  </si>
  <si>
    <t>P22-010234</t>
  </si>
  <si>
    <t>Receipt: RCT-2022-010671 - Approved
Supplier Invoice: INV-2022-102969</t>
  </si>
  <si>
    <t>P22-010242</t>
  </si>
  <si>
    <t>Receipt: RCT-2022-010055 - Approved
Supplier Invoice: INV-2022-097445</t>
  </si>
  <si>
    <t>P22-010251</t>
  </si>
  <si>
    <t>Receipt: RCT-2022-017884 - Approved
Supplier Invoice: INV-2022-160681</t>
  </si>
  <si>
    <t>P22-010230</t>
  </si>
  <si>
    <t>Receipt: RCT-2022-010670 - Approved
Supplier Invoice: INV-2022-102970</t>
  </si>
  <si>
    <t>P22-010231</t>
  </si>
  <si>
    <t>Receipt: RCT-2022-010099 - Approved
Supplier Invoice: INV-2022-100498</t>
  </si>
  <si>
    <t>P22-010232</t>
  </si>
  <si>
    <t>Receipt: RCT-2022-009851 - Approved
Supplier Invoice: INV-2022-095055</t>
  </si>
  <si>
    <t>P22-010235</t>
  </si>
  <si>
    <t>Receipt: RCT-2022-010672 - Approved
Supplier Invoice: INV-2022-102968</t>
  </si>
  <si>
    <t>P22-010236</t>
  </si>
  <si>
    <t>Receipt: RCT-2022-010673 - Approved
Supplier Invoice: INV-2022-102967</t>
  </si>
  <si>
    <t>P22-010237</t>
  </si>
  <si>
    <t>Receipt: RCT-2022-010556 - Approved
Supplier Invoice: INV-2022-140734</t>
  </si>
  <si>
    <t>P22-010238</t>
  </si>
  <si>
    <t>Receipt: RCT-2022-012603 - Approved
Supplier Invoice: INV-2022-113162</t>
  </si>
  <si>
    <t>P22-010239</t>
  </si>
  <si>
    <t>P22-010240</t>
  </si>
  <si>
    <t>Receipt: RCT-2022-011608 - Approved
Supplier Invoice: INV-2022-113151</t>
  </si>
  <si>
    <t>P22-010241</t>
  </si>
  <si>
    <t>Receipt: RCT-2022-009566 - Approved
Supplier Invoice: INV-2022-094550</t>
  </si>
  <si>
    <t>P22-010243</t>
  </si>
  <si>
    <t>Receipt: RCT-2022-010017 - Approved</t>
  </si>
  <si>
    <t>P22-010249</t>
  </si>
  <si>
    <t>Receipt: RCT-2022-009602 - Approved
Supplier Invoice: INV-2022-094549</t>
  </si>
  <si>
    <t>P22-010250</t>
  </si>
  <si>
    <t>Receipt: RCT-2022-010366 - Approved
Supplier Invoice: INV-2022-109108</t>
  </si>
  <si>
    <t>P22-010252</t>
  </si>
  <si>
    <t>Receipt: RCT-2022-012153 - Approved
Supplier Invoice: INV-2022-136108</t>
  </si>
  <si>
    <t>P22-010272</t>
  </si>
  <si>
    <t>Receipt: RCT-2022-010449 - Approved
Supplier Invoice: INV-2022-096448</t>
  </si>
  <si>
    <t>P22-010273</t>
  </si>
  <si>
    <t>Receipt: RCT-2022-011613 - Approved
Supplier Invoice: INV-2022-113136</t>
  </si>
  <si>
    <t>P22-010274</t>
  </si>
  <si>
    <t>Receipt: RCT-2022-010448 - Approved
Supplier Invoice: INV-2022-096451</t>
  </si>
  <si>
    <t>P22-010288</t>
  </si>
  <si>
    <t>Receipt: RCT-2022-014804 - Approved
Supplier Invoice: INV-2022-193794</t>
  </si>
  <si>
    <t>P22-010289</t>
  </si>
  <si>
    <t>Receipt: RCT-2022-014207 - Approved
Supplier Invoice: INV-2022-143390</t>
  </si>
  <si>
    <t>P22-010290</t>
  </si>
  <si>
    <t>Receipt: RCT-2022-013503 - Approved
Supplier Invoice: INV-2022-135676</t>
  </si>
  <si>
    <t>P22-010296</t>
  </si>
  <si>
    <t>Receipt: RCT-2022-010715 - Approved
Supplier Invoice: INV-2022-117225</t>
  </si>
  <si>
    <t>P22-010298</t>
  </si>
  <si>
    <t>Receipt: RCT-2022-011956 - Approved
Supplier Invoice: INV-2022-117221</t>
  </si>
  <si>
    <t>P22-010301</t>
  </si>
  <si>
    <t>Receipt: RCT-2022-010717 - Approved
Supplier Invoice: INV-2022-123322</t>
  </si>
  <si>
    <t>P22-010299</t>
  </si>
  <si>
    <t>Receipt: RCT-2022-011955 - Approved
Supplier Invoice: INV-2022-117223</t>
  </si>
  <si>
    <t>P22-010300</t>
  </si>
  <si>
    <t>Receipt: RCT-2022-010718 - Approved
Supplier Invoice: INV-2022-123327</t>
  </si>
  <si>
    <t>P22-010337</t>
  </si>
  <si>
    <t>Receipt: RCT-2022-015105 - Approved</t>
  </si>
  <si>
    <t>P22-010307</t>
  </si>
  <si>
    <t>Receipt: RCT-2022-009629 - Approved
Supplier Invoice: INV-2022-094577</t>
  </si>
  <si>
    <t>P22-010316</t>
  </si>
  <si>
    <t>FSR Mechanical</t>
  </si>
  <si>
    <t>Receipt: RCT-2022-015275 - Approved
Supplier Invoice: INV-2022-156288</t>
  </si>
  <si>
    <t>P22-010327</t>
  </si>
  <si>
    <t>Receipt: RCT-2022-011586 - Approved
Supplier Invoice: INV-2022-113137</t>
  </si>
  <si>
    <t>P22-010328</t>
  </si>
  <si>
    <t>Postma Heating and Cooling Inc.</t>
  </si>
  <si>
    <t>Receipt: RCT-2022-009633 - Approved
Supplier Invoice: INV-2022-105892</t>
  </si>
  <si>
    <t>P22-010332</t>
  </si>
  <si>
    <t>Receipt: RCT-2022-012915 - Approved
Supplier Invoice: INV-2022-128166</t>
  </si>
  <si>
    <t>P22-010333</t>
  </si>
  <si>
    <t>Receipt: RCT-2022-010346 - Approved
Supplier Invoice: INV-2022-100298</t>
  </si>
  <si>
    <t>P22-010336</t>
  </si>
  <si>
    <t>Receipt: RCT-2022-016102 - Draft</t>
  </si>
  <si>
    <t>P22-010347</t>
  </si>
  <si>
    <t>Receipt: RCT-2022-010221 - Approved
Supplier Invoice: INV-2022-100320</t>
  </si>
  <si>
    <t>P22-010352</t>
  </si>
  <si>
    <t>Receipt: RCT-2022-011259 - Approved
Supplier Invoice: INV-2022-108008</t>
  </si>
  <si>
    <t>P22-010354</t>
  </si>
  <si>
    <t>Receipt: RCT-2022-011067 - Approved
Supplier Invoice: INV-2022-107998</t>
  </si>
  <si>
    <t>P22-010350</t>
  </si>
  <si>
    <t>Receipt: RCT-2022-011069 - Approved
Supplier Invoice: INV-2022-107995</t>
  </si>
  <si>
    <t>P22-010351</t>
  </si>
  <si>
    <t>Receipt: RCT-2022-009637 - Approved
Supplier Invoice: INV-2022-096423</t>
  </si>
  <si>
    <t>P22-010353</t>
  </si>
  <si>
    <t>Receipt: RCT-2022-010667 - Approved
Supplier Invoice: INV-2022-102975</t>
  </si>
  <si>
    <t>P22-010355</t>
  </si>
  <si>
    <t>Receipt: RCT-2022-011066 - Approved
Supplier Invoice: INV-2022-108000</t>
  </si>
  <si>
    <t>P22-010359</t>
  </si>
  <si>
    <t>Receipt: RCT-2022-010039 - Approved
Supplier Invoice: INV-2022-161807</t>
  </si>
  <si>
    <t>P22-010356</t>
  </si>
  <si>
    <t>Receipt: RCT-2022-013276 - Approved
Supplier Invoice: INV-2022-132759</t>
  </si>
  <si>
    <t>P22-010376</t>
  </si>
  <si>
    <t>Receipt: RCT-2022-011365 - Approved
Supplier Invoice: INV-2022-111037</t>
  </si>
  <si>
    <t>P22-010386</t>
  </si>
  <si>
    <t>BCI Networks</t>
  </si>
  <si>
    <t>Receipt: RCT-2022-012800 - Approved
Supplier Invoice: INV-2022-127842</t>
  </si>
  <si>
    <t>P22-010387</t>
  </si>
  <si>
    <t>Receipt: RCT-2022-012588 - Approved
Supplier Invoice: INV-2022-123373</t>
  </si>
  <si>
    <t>P22-010410</t>
  </si>
  <si>
    <t>Receipt: RCT-2022-013055 - Approved
Supplier Invoice: INV-2022-122564
Supplier Invoice: INV-2022-140213</t>
  </si>
  <si>
    <t>P22-010394</t>
  </si>
  <si>
    <t>Receipt: RCT-2022-009711 - Approved
Supplier Invoice: INV-2022-095625</t>
  </si>
  <si>
    <t>P22-010395</t>
  </si>
  <si>
    <t>Receipt: RCT-2022-009712 - Approved
Supplier Invoice: INV-2022-095612</t>
  </si>
  <si>
    <t>P22-010429</t>
  </si>
  <si>
    <t>Receipt: RCT-2022-011265 - Approved
Supplier Invoice: INV-2022-106854</t>
  </si>
  <si>
    <t>P22-010433</t>
  </si>
  <si>
    <t>Receipt: RCT-2022-011263 - Approved
Supplier Invoice: INV-2022-105999</t>
  </si>
  <si>
    <t>P22-010436</t>
  </si>
  <si>
    <t>Receipt: RCT-2022-011258 - Approved
Supplier Invoice: INV-2022-108007</t>
  </si>
  <si>
    <t>P22-010438</t>
  </si>
  <si>
    <t>P22-010428</t>
  </si>
  <si>
    <t>Receipt: RCT-2022-010288 - Approved
Supplier Invoice: INV-2022-101868</t>
  </si>
  <si>
    <t>P22-010430</t>
  </si>
  <si>
    <t>Receipt: RCT-2022-011264 - Approved
Supplier Invoice: INV-2022-106009</t>
  </si>
  <si>
    <t>P22-010431</t>
  </si>
  <si>
    <t>Receipt: RCT-2022-012607 - Approved
Supplier Invoice: INV-2022-125025
Supplier Invoice: INV-2022-148892</t>
  </si>
  <si>
    <t>P22-010432</t>
  </si>
  <si>
    <t>Receipt: RCT-2022-011262 - Approved
Supplier Invoice: INV-2022-098517</t>
  </si>
  <si>
    <t>P22-010437</t>
  </si>
  <si>
    <t>Receipt: RCT-2022-011257 - Approved
Supplier Invoice: INV-2022-108003</t>
  </si>
  <si>
    <t>P22-010443</t>
  </si>
  <si>
    <t>Receipt: RCT-2022-010904 - Approved
Supplier Invoice: INV-2022-098109</t>
  </si>
  <si>
    <t>P22-010447</t>
  </si>
  <si>
    <t>Receipt: RCT-2022-019304 - Approved
Supplier Invoice: INV-2022-123444</t>
  </si>
  <si>
    <t>P22-010448</t>
  </si>
  <si>
    <t>Receipt: RCT-2022-019305 - Approved
Supplier Invoice: INV-2022-123440</t>
  </si>
  <si>
    <t>P22-010449</t>
  </si>
  <si>
    <t>Receipt: RCT-2022-019306 - Approved
Supplier Invoice: INV-2022-123428</t>
  </si>
  <si>
    <t>P22-010451</t>
  </si>
  <si>
    <t>Receipt: RCT-2022-019308 - Approved
Supplier Invoice: INV-2022-123443</t>
  </si>
  <si>
    <t>P22-010464</t>
  </si>
  <si>
    <t>Receipt: RCT-2022-016156 - Approved
Supplier Invoice: INV-2022-129801
Supplier Invoice: INV-2022-136455
Supplier Invoice: INV-2022-164281
Supplier Invoice: INV-2022-185726</t>
  </si>
  <si>
    <t>P22-010450</t>
  </si>
  <si>
    <t>Receipt: RCT-2022-019307 - Approved
Supplier Invoice: INV-2022-123441</t>
  </si>
  <si>
    <t>P22-010452</t>
  </si>
  <si>
    <t>Receipt: RCT-2022-017300 - Approved
Supplier Invoice: INV-2022-127250</t>
  </si>
  <si>
    <t>P22-010453</t>
  </si>
  <si>
    <t>Receipt: RCT-2022-017301 - Approved
Supplier Invoice: INV-2022-127252</t>
  </si>
  <si>
    <t>P22-010459</t>
  </si>
  <si>
    <t>Receipt: RCT-2022-014692 - Approved
Supplier Invoice: INV-2022-148936
Supplier Invoice: INV-2022-171824
Supplier Invoice: INV-2022-198474
Supplier Invoice: INV-2022-217942
Supplier Invoice: INV-2022-226221</t>
  </si>
  <si>
    <t>P22-010466</t>
  </si>
  <si>
    <t>Canada West Mechanical Ltd.</t>
  </si>
  <si>
    <t>Receipt: RCT-2022-009941 - Approved
Supplier Invoice: INV-2022-125056</t>
  </si>
  <si>
    <t>P22-010476</t>
  </si>
  <si>
    <t>Receipt: RCT-2022-009780 - Approved
Supplier Invoice: INV-2022-096499</t>
  </si>
  <si>
    <t>P22-010512</t>
  </si>
  <si>
    <t>Receipt: RCT-2022-013851 - Approved
Supplier Invoice: INV-2022-123401</t>
  </si>
  <si>
    <t>P22-010513</t>
  </si>
  <si>
    <t>Receipt: RCT-2022-013852 - Approved
Supplier Invoice: INV-2022-123345</t>
  </si>
  <si>
    <t>P22-010515</t>
  </si>
  <si>
    <t>Receipt: RCT-2022-018226 - Approved
Receipt: RCT-2022-020751 - Approved
Supplier Invoice: INV-2022-113124</t>
  </si>
  <si>
    <t>P22-010522</t>
  </si>
  <si>
    <t>P22-010523</t>
  </si>
  <si>
    <t>P22-010524</t>
  </si>
  <si>
    <t>Receipt: RCT-2022-010223 - Approved
Supplier Invoice: INV-2022-201307</t>
  </si>
  <si>
    <t>P22-010525</t>
  </si>
  <si>
    <t>Receipt: RCT-2022-010222 - Approved
Supplier Invoice: INV-2022-110173</t>
  </si>
  <si>
    <t>P22-010526</t>
  </si>
  <si>
    <t>Receipt: RCT-2022-016345 - Approved
Supplier Invoice: INV-2022-193798</t>
  </si>
  <si>
    <t>P22-010527</t>
  </si>
  <si>
    <t>Receipt: RCT-2022-011519 - Approved
Supplier Invoice: INV-2022-111032</t>
  </si>
  <si>
    <t>P22-010530</t>
  </si>
  <si>
    <t>Receipt: RCT-2022-017581 - Approved
Supplier Invoice: INV-2022-182141</t>
  </si>
  <si>
    <t>P22-010545</t>
  </si>
  <si>
    <t>Receipt: RCT-2022-012197 - Approved
Receipt: RCT-2022-012198 - Approved
Supplier Invoice: INV-2022-114995</t>
  </si>
  <si>
    <t>P22-010546</t>
  </si>
  <si>
    <t>Receipt: RCT-2022-012196 - Approved
Supplier Invoice: INV-2022-117251</t>
  </si>
  <si>
    <t>P22-010538</t>
  </si>
  <si>
    <t>Receipt: RCT-2022-010305 - Approved
Receipt: RCT-2022-010308 - Approved
Supplier Invoice: INV-2022-101948
Supplier Invoice: INV-2022-101951</t>
  </si>
  <si>
    <t>P22-010547</t>
  </si>
  <si>
    <t>Receipt: RCT-2022-013838 - Approved
Supplier Invoice: INV-2022-139929</t>
  </si>
  <si>
    <t>P22-010552</t>
  </si>
  <si>
    <t>Receipt: RCT-2022-010991 - Approved
Supplier Invoice: INV-2022-109107</t>
  </si>
  <si>
    <t>P22-010568</t>
  </si>
  <si>
    <t>Receipt: RCT-2022-011079 - Approved
Supplier Invoice: INV-2022-105557</t>
  </si>
  <si>
    <t>P22-010569</t>
  </si>
  <si>
    <t>Receipt: RCT-2022-019198 - Approved
Supplier Invoice: INV-2022-157311
Supplier Invoice: INV-2022-179071
Supplier Invoice: INV-2022-183107
Supplier Invoice: INV-2022-210402</t>
  </si>
  <si>
    <t>P22-010572</t>
  </si>
  <si>
    <t>Receipt: RCT-2022-009908 - Approved
Supplier Invoice: INV-2022-097502
Supplier Invoice: INV-2022-097506</t>
  </si>
  <si>
    <t>P22-010575</t>
  </si>
  <si>
    <t>Receipt: RCT-2022-014342 - Approved
Supplier Invoice: INV-2022-145620</t>
  </si>
  <si>
    <t>P22-010581</t>
  </si>
  <si>
    <t>Receipt: RCT-2022-009991 - Approved
Supplier Invoice: INV-2022-098227</t>
  </si>
  <si>
    <t>P22-010594</t>
  </si>
  <si>
    <t>Receipt: RCT-2022-010027 - Approved
Supplier Invoice: INV-2022-098733</t>
  </si>
  <si>
    <t>P22-010607</t>
  </si>
  <si>
    <t>P22-010611</t>
  </si>
  <si>
    <t>Receipt: RCT-2022-016908 - Approved
Supplier Invoice: INV-2022-174910</t>
  </si>
  <si>
    <t>P22-010622</t>
  </si>
  <si>
    <t>P22-010618</t>
  </si>
  <si>
    <t>Receipt: RCT-2022-011637 - Approved
Supplier Invoice: INV-2022-113394</t>
  </si>
  <si>
    <t>P22-010620</t>
  </si>
  <si>
    <t>P22-010629</t>
  </si>
  <si>
    <t>Receipt: RCT-2022-010303 - Approved
Supplier Invoice: INV-2022-101927</t>
  </si>
  <si>
    <t>P22-010630</t>
  </si>
  <si>
    <t>Receipt: RCT-2022-010022 - Approved
Supplier Invoice: INV-2022-098795</t>
  </si>
  <si>
    <t>P22-010637</t>
  </si>
  <si>
    <t>Receipt: RCT-2022-009949 - Approved
Supplier Invoice: INV-2022-098683</t>
  </si>
  <si>
    <t>P22-010649</t>
  </si>
  <si>
    <t>Receipt: RCT-2022-009943 - Approved
Supplier Invoice: INV-2022-098535</t>
  </si>
  <si>
    <t>P22-010654</t>
  </si>
  <si>
    <t>Receipt: RCT-2022-011068 - Approved
Supplier Invoice: INV-2022-107997</t>
  </si>
  <si>
    <t>P22-010657</t>
  </si>
  <si>
    <t>Receipt: RCT-2022-013477 - Approved
Supplier Invoice: INV-2022-117932</t>
  </si>
  <si>
    <t>P22-010633</t>
  </si>
  <si>
    <t>P22-010634</t>
  </si>
  <si>
    <t>BTC Group Inc</t>
  </si>
  <si>
    <t>Receipt: RCT-2022-009983 - Approved</t>
  </si>
  <si>
    <t>P22-010635</t>
  </si>
  <si>
    <t>Receipt: RCT-2022-016155 - Approved
Supplier Invoice: INV-2022-131345</t>
  </si>
  <si>
    <t>P22-010652</t>
  </si>
  <si>
    <t>Receipt: RCT-2022-010026 - Approved
Supplier Invoice: INV-2022-098739</t>
  </si>
  <si>
    <t>P22-010653</t>
  </si>
  <si>
    <t>Receipt: RCT-2022-011000 - Approved
Receipt: RCT-2022-016382 - Draft
Receipt: RCT-2022-018738 - Draft
Receipt: RCT-2022-020202 - Approved
Supplier Invoice: INV-2022-109318
Supplier Invoice: INV-2022-148957
Supplier Invoice: INV-2022-174770
Supplier Invoice: INV-2022-194487
Supplier Invoice: INV-2022-213986</t>
  </si>
  <si>
    <t>P22-010656</t>
  </si>
  <si>
    <t>Receipt: RCT-2022-010086 - Approved
Supplier Invoice: INV-2022-099559</t>
  </si>
  <si>
    <t>P22-010659</t>
  </si>
  <si>
    <t>Receipt: RCT-2022-010785 - Approved
Supplier Invoice: INV-2022-108989</t>
  </si>
  <si>
    <t>P22-010686</t>
  </si>
  <si>
    <t>Receipt: RCT-2022-010023 - Approved
Supplier Invoice: INV-2022-098779</t>
  </si>
  <si>
    <t>P22-010688</t>
  </si>
  <si>
    <t>Receipt: RCT-2022-019333 - Approved
Supplier Invoice: INV-2022-149742</t>
  </si>
  <si>
    <t>P22-010704</t>
  </si>
  <si>
    <t>Receipt: RCT-2022-014740 - Approved
Receipt: RCT-2022-014872 - Draft
Receipt: RCT-2022-014873 - Approved
Receipt: RCT-2022-015819 - Approved
Supplier Invoice: INV-2022-150244
Supplier Invoice: INV-2022-151936
Supplier Invoice: INV-2022-151937
Supplier Invoice: INV-2022-151938
Supplier Invoice: INV-2022-190639</t>
  </si>
  <si>
    <t>P22-010710</t>
  </si>
  <si>
    <t>P22-010691</t>
  </si>
  <si>
    <t>Receipt: RCT-2022-016362 - Approved
Supplier Invoice: INV-2022-167931</t>
  </si>
  <si>
    <t>P22-010709</t>
  </si>
  <si>
    <t>Receipt: RCT-2022-011580 - Approved
Supplier Invoice: INV-2022-122359</t>
  </si>
  <si>
    <t>P22-010711</t>
  </si>
  <si>
    <t>Receipt: RCT-2022-012265 - Approved
Supplier Invoice: INV-2022-120853</t>
  </si>
  <si>
    <t>P22-010733</t>
  </si>
  <si>
    <t>Receipt: RCT-2022-010085 - Approved
Supplier Invoice: INV-2022-099563</t>
  </si>
  <si>
    <t>P22-010740</t>
  </si>
  <si>
    <t>Receipt: RCT-2022-010570 - Approved
Supplier Invoice: INV-2022-103732</t>
  </si>
  <si>
    <t>P22-010743</t>
  </si>
  <si>
    <t>P22-010797</t>
  </si>
  <si>
    <t>Receipt: RCT-2022-010898 - Approved
Supplier Invoice: INV-2022-100991</t>
  </si>
  <si>
    <t>P22-010774</t>
  </si>
  <si>
    <t>Receipt: RCT-2022-010231 - Draft
Receipt: RCT-2022-010576 - Approved
Supplier Invoice: INV-2022-100556</t>
  </si>
  <si>
    <t>P22-010791</t>
  </si>
  <si>
    <t>Receipt: RCT-2022-010882 - Approved</t>
  </si>
  <si>
    <t>P22-010804</t>
  </si>
  <si>
    <t>Receipt: RCT-2022-010996 - Approved
Supplier Invoice: INV-2022-108194</t>
  </si>
  <si>
    <t>P22-010798</t>
  </si>
  <si>
    <t>Tri-Pat Holdings Ltd o/a Leons</t>
  </si>
  <si>
    <t>P22-010806</t>
  </si>
  <si>
    <t>Receipt: RCT-2022-010653 - Approved
Supplier Invoice: INV-2022-104954</t>
  </si>
  <si>
    <t>P22-010861</t>
  </si>
  <si>
    <t>Techplus Networks(8268789 Canada Inc)</t>
  </si>
  <si>
    <t>Receipt: RCT-2022-010903 - Approved
Supplier Invoice: INV-2022-108266</t>
  </si>
  <si>
    <t>P22-010865</t>
  </si>
  <si>
    <t>Receipt: RCT-2022-010200 - Draft
Supplier Invoice: INV-2022-100313</t>
  </si>
  <si>
    <t>P22-010860</t>
  </si>
  <si>
    <t>Receipt: RCT-2022-010191 - Approved
Supplier Invoice: INV-2022-100293</t>
  </si>
  <si>
    <t>P22-010862</t>
  </si>
  <si>
    <t>Receipt: RCT-2022-010193 - Approved
Supplier Invoice: INV-2022-100311</t>
  </si>
  <si>
    <t>P22-010863</t>
  </si>
  <si>
    <t>Receipt: RCT-2022-011618 - Approved
Supplier Invoice: INV-2022-113164</t>
  </si>
  <si>
    <t>P22-010864</t>
  </si>
  <si>
    <t>Michael Spaziani Architect Inc</t>
  </si>
  <si>
    <t>Receipt: RCT-2022-010189 - Approved
Supplier Invoice: INV-2022-100301</t>
  </si>
  <si>
    <t>P22-010893</t>
  </si>
  <si>
    <t>Receipt: RCT-2022-019463 - Approved
Supplier Invoice: INV-2022-191745</t>
  </si>
  <si>
    <t>P22-010881</t>
  </si>
  <si>
    <t>AES Engineering Ltd.</t>
  </si>
  <si>
    <t>Receipt: RCT-2022-017183 - Approved</t>
  </si>
  <si>
    <t>P22-010882</t>
  </si>
  <si>
    <t>P22-010890</t>
  </si>
  <si>
    <t>Receipt: RCT-2022-010281 - Approved
Supplier Invoice: INV-2022-100992</t>
  </si>
  <si>
    <t>P22-010892</t>
  </si>
  <si>
    <t>Receipt: RCT-2022-012697 - Approved
Supplier Invoice: INV-2022-158844</t>
  </si>
  <si>
    <t>P22-010894</t>
  </si>
  <si>
    <t>Receipt: RCT-2022-012698 - Approved
Supplier Invoice: INV-2022-158850</t>
  </si>
  <si>
    <t>P22-010895</t>
  </si>
  <si>
    <t>Receipt: RCT-2022-010236 - Approved
Supplier Invoice: INV-2022-109925</t>
  </si>
  <si>
    <t>P22-010897</t>
  </si>
  <si>
    <t>Receipt: RCT-2022-010693 - Approved
Supplier Invoice: INV-2022-140080</t>
  </si>
  <si>
    <t>P22-010901</t>
  </si>
  <si>
    <t>Receipt: RCT-2022-010881 - Approved
Supplier Invoice: INV-2022-214750</t>
  </si>
  <si>
    <t>P22-010902</t>
  </si>
  <si>
    <t>Receipt: RCT-2022-012913 - Approved
Supplier Invoice: INV-2022-129128</t>
  </si>
  <si>
    <t>P22-010903</t>
  </si>
  <si>
    <t>Receipt: RCT-2022-010886 - Approved
Supplier Invoice: INV-2022-106008</t>
  </si>
  <si>
    <t>P22-010904</t>
  </si>
  <si>
    <t>Receipt: RCT-2022-011603 - Approved
Supplier Invoice: INV-2022-113130</t>
  </si>
  <si>
    <t>P22-010913</t>
  </si>
  <si>
    <t>Receipt: RCT-2022-010694 - Approved</t>
  </si>
  <si>
    <t>P22-010905</t>
  </si>
  <si>
    <t>Receipt: RCT-2022-011058 - Approved
Supplier Invoice: INV-2022-111838</t>
  </si>
  <si>
    <t>P22-010906</t>
  </si>
  <si>
    <t>Receipt: RCT-2022-011057 - Approved
Supplier Invoice: INV-2022-108330</t>
  </si>
  <si>
    <t>P22-010910</t>
  </si>
  <si>
    <t>Cap Construction</t>
  </si>
  <si>
    <t>Receipt: RCT-2022-011881 - Approved
Supplier Invoice: INV-2022-116737</t>
  </si>
  <si>
    <t>P22-010940</t>
  </si>
  <si>
    <t>Receipt: RCT-2022-010321 - Approved
Supplier Invoice: INV-2022-101190</t>
  </si>
  <si>
    <t>P22-010927</t>
  </si>
  <si>
    <t>Perth Roofing</t>
  </si>
  <si>
    <t>Receipt: RCT-2022-019923 - Approved
Supplier Invoice: INV-2022-204922</t>
  </si>
  <si>
    <t>P22-010939</t>
  </si>
  <si>
    <t>P22-010943</t>
  </si>
  <si>
    <t>Receipt: RCT-2022-011614 - Approved
Supplier Invoice: INV-2022-113157</t>
  </si>
  <si>
    <t>P22-010944</t>
  </si>
  <si>
    <t>Receipt: RCT-2022-012326 - Approved
Supplier Invoice: INV-2022-121406</t>
  </si>
  <si>
    <t>P22-010968</t>
  </si>
  <si>
    <t>Receipt: RCT-2022-017637 - Approved
Supplier Invoice: INV-2022-180663</t>
  </si>
  <si>
    <t>P22-010969</t>
  </si>
  <si>
    <t>TSS Building Science Inc</t>
  </si>
  <si>
    <t>Receipt: RCT-2022-010434 - Approved
Supplier Invoice: INV-2022-102272</t>
  </si>
  <si>
    <t>P22-010980</t>
  </si>
  <si>
    <t>INTERIOR ARCHITECTURAL LTD.</t>
  </si>
  <si>
    <t>Receipt: RCT-2022-020856 - Approved
Supplier Invoice: INV-2022-214993</t>
  </si>
  <si>
    <t>P22-010981</t>
  </si>
  <si>
    <t>Receipt: RCT-2022-017676 - Approved
Supplier Invoice: INV-2022-170316</t>
  </si>
  <si>
    <t>P22-010988</t>
  </si>
  <si>
    <t>Receipt: RCT-2022-020857 - Approved</t>
  </si>
  <si>
    <t>P22-010977</t>
  </si>
  <si>
    <t>Receipt: RCT-2022-010355 - Approved
Supplier Invoice: INV-2022-101889</t>
  </si>
  <si>
    <t>P22-010992</t>
  </si>
  <si>
    <t>Receipt: RCT-2022-014773 - Approved
Supplier Invoice: INV-2022-149746</t>
  </si>
  <si>
    <t>P22-011102</t>
  </si>
  <si>
    <t>Receipt: RCT-2022-010722 - Approved
Supplier Invoice: INV-2022-106302</t>
  </si>
  <si>
    <t>P22-011000</t>
  </si>
  <si>
    <t>Receipt: RCT-2022-010435 - Approved
Supplier Invoice: INV-2022-102271</t>
  </si>
  <si>
    <t>P22-011002</t>
  </si>
  <si>
    <t>Receipt: RCT-2022-011617 - Approved
Supplier Invoice: INV-2022-113504</t>
  </si>
  <si>
    <t>P22-011004</t>
  </si>
  <si>
    <t>Receipt: RCT-2022-011616 - Approved
Supplier Invoice: INV-2022-113486</t>
  </si>
  <si>
    <t>P22-011005</t>
  </si>
  <si>
    <t>Receipt: RCT-2022-011615 - Approved
Supplier Invoice: INV-2022-113506</t>
  </si>
  <si>
    <t>P22-011006</t>
  </si>
  <si>
    <t>Receipt: RCT-2022-014516 - Approved
Supplier Invoice: INV-2022-146454</t>
  </si>
  <si>
    <t>P22-010998</t>
  </si>
  <si>
    <t>Receipt: RCT-2022-012401 - Approved
Supplier Invoice: INV-2022-113183</t>
  </si>
  <si>
    <t>P22-010999</t>
  </si>
  <si>
    <t>Receipt: RCT-2022-010436 - Approved
Supplier Invoice: INV-2022-102270</t>
  </si>
  <si>
    <t>P22-011016</t>
  </si>
  <si>
    <t>Haddon</t>
  </si>
  <si>
    <t>Receipt: RCT-2022-015391 - Approved
Supplier Invoice: INV-2022-157383</t>
  </si>
  <si>
    <t>P22-011106</t>
  </si>
  <si>
    <t>Receipt: RCT-2022-012554 - Approved
Receipt: RCT-2022-012843 - Approved
Receipt: RCT-2022-012844 - Approved
Receipt: RCT-2022-012846 - Approved
Receipt: RCT-2022-012853 - Approved
Receipt: RCT-2022-012854 - Approved
Receipt: RCT-2022-012855 - Approved
Receipt: RCT-2022-012856 - Approved
Receipt: RCT-2022-012857 - Approved
Receipt: RCT-2022-012858 - Approved
Supplier Invoice: INV-2022-127526
Supplier Invoice: INV-2022-128707
Supplier Invoice: INV-2022-128714
Supplier Invoice: INV-2022-128722
Supplier Invoice: INV-2022-128811
Supplier Invoice: INV-2022-128816
Supplier Invoice: INV-2022-128819
Supplier Invoice: INV-2022-128831
Supplier Invoice: INV-2022-128843
Supplier Invoice: INV-2022-128847
Supplier Invoice: INV-2022-128853
Supplier Invoice: INV-2022-128864
Supplier Invoice: INV-2022-128874
Supplier Invoice: INV-2022-128886
Supplier Invoice: INV-2022-128933
Supplier Invoice: INV-2022-128943
Supplier Invoice: INV-2022-188062
Supplier Invoice: INV-2022-188093</t>
  </si>
  <si>
    <t>P22-011098</t>
  </si>
  <si>
    <t>Receipt: RCT-2022-010692 - Approved</t>
  </si>
  <si>
    <t>P22-011121</t>
  </si>
  <si>
    <t>Phone</t>
  </si>
  <si>
    <t>R.C. White Ltd.</t>
  </si>
  <si>
    <t>Receipt: RCT-2022-020862 - Approved
Supplier Invoice: INV-2022-216915</t>
  </si>
  <si>
    <t>P22-011157</t>
  </si>
  <si>
    <t>Receipt: RCT-2022-010557 - Approved
Supplier Invoice: INV-2022-103740</t>
  </si>
  <si>
    <t>P22-011198</t>
  </si>
  <si>
    <t>Receipt: RCT-2022-012849 - Approved
Receipt: RCT-2022-012850 - Approved
Receipt: RCT-2022-012859 - Approved
Receipt: RCT-2022-014417 - Approved
Supplier Invoice: INV-2022-128837
Supplier Invoice: INV-2022-128856
Supplier Invoice: INV-2022-128938
Supplier Invoice: INV-2022-128947
Supplier Invoice: INV-2022-148847</t>
  </si>
  <si>
    <t>P22-011185</t>
  </si>
  <si>
    <t>Receipt: RCT-2022-011339 - Approved
Supplier Invoice: INV-2022-111690</t>
  </si>
  <si>
    <t>P22-011227</t>
  </si>
  <si>
    <t>Receipt: RCT-2022-010830 - Approved
Supplier Invoice: INV-2022-107023</t>
  </si>
  <si>
    <t>P22-011228</t>
  </si>
  <si>
    <t>Receipt: RCT-2022-012364 - Approved
Supplier Invoice: INV-2022-122362</t>
  </si>
  <si>
    <t>P22-011208</t>
  </si>
  <si>
    <t>Receipt: RCT-2022-018736 - Approved
Supplier Invoice: INV-2022-191515
Supplier Invoice: INV-2022-192495</t>
  </si>
  <si>
    <t>P22-011210</t>
  </si>
  <si>
    <t>Receipt: RCT-2022-012453 - Draft
Supplier Invoice: INV-2022-123341</t>
  </si>
  <si>
    <t>P22-011216</t>
  </si>
  <si>
    <t>Receipt: RCT-2022-021370 - Approved
Supplier Invoice: INV-2022-218843</t>
  </si>
  <si>
    <t>P22-011229</t>
  </si>
  <si>
    <t>Receipt: RCT-2022-010605 - Approved
Supplier Invoice: INV-2022-104225</t>
  </si>
  <si>
    <t>P22-011257</t>
  </si>
  <si>
    <t>P22-011259</t>
  </si>
  <si>
    <t>Forest Contractors LTD</t>
  </si>
  <si>
    <t>Receipt: RCT-2022-021153 - Approved</t>
  </si>
  <si>
    <t>P22-011267</t>
  </si>
  <si>
    <t>Oakwood Roofing &amp; Sheet Metal Co. Ltd.</t>
  </si>
  <si>
    <t>Receipt: RCT-2022-013431 - Approved
Supplier Invoice: INV-2022-134064
Supplier Invoice: INV-2022-183493
Supplier Invoice: INV-2022-225811</t>
  </si>
  <si>
    <t>P22-011265</t>
  </si>
  <si>
    <t>Receipt: RCT-2022-015981 - Approved</t>
  </si>
  <si>
    <t>P22-011280</t>
  </si>
  <si>
    <t>Receipt: RCT-2022-019311 - Approved
Supplier Invoice: INV-2022-183038</t>
  </si>
  <si>
    <t>P22-011287</t>
  </si>
  <si>
    <t>Receipt: RCT-2022-019067 - Approved
Supplier Invoice: INV-2022-196424</t>
  </si>
  <si>
    <t>P22-011302</t>
  </si>
  <si>
    <t>Receipt: RCT-2022-022053 - Approved
Supplier Invoice: INV-2022-225228</t>
  </si>
  <si>
    <t>P22-011311</t>
  </si>
  <si>
    <t>Receipt: RCT-2022-018530 - Approved
Supplier Invoice: INV-2022-190256</t>
  </si>
  <si>
    <t>P22-011331</t>
  </si>
  <si>
    <t>Richmond Elevator Maintenance Ltd</t>
  </si>
  <si>
    <t>Receipt: RCT-2022-010880 - Approved
Supplier Invoice: INV-2022-128120</t>
  </si>
  <si>
    <t>P22-011334</t>
  </si>
  <si>
    <t>Receipt: RCT-2022-020863 - Approved
Supplier Invoice: INV-2022-215959</t>
  </si>
  <si>
    <t>P22-011335</t>
  </si>
  <si>
    <t>Receipt: RCT-2022-010676 - Approved
Supplier Invoice: INV-2022-160884</t>
  </si>
  <si>
    <t>P22-011345</t>
  </si>
  <si>
    <t>Receipt: RCT-2022-010986 - Approved
Supplier Invoice: INV-2022-108356</t>
  </si>
  <si>
    <t>P22-011348</t>
  </si>
  <si>
    <t>P22-011349</t>
  </si>
  <si>
    <t>Receipt: RCT-2022-011435 - Approved
Supplier Invoice: INV-2022-111521</t>
  </si>
  <si>
    <t>P22-011367</t>
  </si>
  <si>
    <t>Receipt: RCT-2022-012458 - Approved
Supplier Invoice: INV-2022-123315</t>
  </si>
  <si>
    <t>P22-011372</t>
  </si>
  <si>
    <t>Receipt: RCT-2022-010700 - Approved
Supplier Invoice: INV-2022-105355</t>
  </si>
  <si>
    <t>P22-011379</t>
  </si>
  <si>
    <t>Receipt: RCT-2022-011573 - Approved
Supplier Invoice: INV-2022-117213</t>
  </si>
  <si>
    <t>P22-011368</t>
  </si>
  <si>
    <t>Receipt: RCT-2022-010716 - Approved
Supplier Invoice: INV-2022-132468</t>
  </si>
  <si>
    <t>P22-011375</t>
  </si>
  <si>
    <t>Receipt: RCT-2022-011055 - Approved
Supplier Invoice: INV-2022-108847</t>
  </si>
  <si>
    <t>P22-011388</t>
  </si>
  <si>
    <t>P22-011397</t>
  </si>
  <si>
    <t>Receipt: RCT-2022-011001 - Approved
Supplier Invoice: INV-2022-108352
Supplier Invoice: INV-2022-119397
Supplier Invoice Adjustment: INV-2022-158284</t>
  </si>
  <si>
    <t>P22-011411</t>
  </si>
  <si>
    <t>Receipt: RCT-2022-011582 - Approved
Receipt: RCT-2022-011583 - Approved
Supplier Invoice: INV-2022-111763</t>
  </si>
  <si>
    <t>P22-011423</t>
  </si>
  <si>
    <t>Receipt: RCT-2022-012503 - Approved
Supplier Invoice: INV-2022-123435</t>
  </si>
  <si>
    <t>P22-011412</t>
  </si>
  <si>
    <t>Receipt: RCT-2022-010781 - Approved
Supplier Invoice: INV-2022-111840</t>
  </si>
  <si>
    <t>P22-011413</t>
  </si>
  <si>
    <t>Receipt: RCT-2022-014761 - Approved
Supplier Invoice: INV-2022-150255</t>
  </si>
  <si>
    <t>P22-011419</t>
  </si>
  <si>
    <t>Receipt: RCT-2022-010921 - Approved
Supplier Invoice: INV-2022-108201
Supplier Invoice: INV-2022-108204
Supplier Invoice: INV-2022-108207
Supplier Invoice: INV-2022-108220</t>
  </si>
  <si>
    <t>P22-011426</t>
  </si>
  <si>
    <t>Receipt: RCT-2022-010775 - Approved
Supplier Invoice: INV-2022-106342</t>
  </si>
  <si>
    <t>P22-011443</t>
  </si>
  <si>
    <t>Brydges Landscape Architecture</t>
  </si>
  <si>
    <t>Receipt: RCT-2022-012160 - Approved
Supplier Invoice: INV-2022-118382</t>
  </si>
  <si>
    <t>P22-011447</t>
  </si>
  <si>
    <t>Receipt: RCT-2022-010847 - Approved
Supplier Invoice: INV-2022-107344</t>
  </si>
  <si>
    <t>P22-011448</t>
  </si>
  <si>
    <t>Receipt: RCT-2022-010879 - Approved
Supplier Invoice: INV-2022-107375</t>
  </si>
  <si>
    <t>P22-011464</t>
  </si>
  <si>
    <t>Receipt: RCT-2022-010787 - Approved
Supplier Invoice: INV-2022-206094</t>
  </si>
  <si>
    <t>P22-011468</t>
  </si>
  <si>
    <t>Receipt: RCT-2022-011430 - Approved
Receipt: RCT-2022-011432 - Approved
Supplier Invoice: INV-2022-111923</t>
  </si>
  <si>
    <t>P22-011474</t>
  </si>
  <si>
    <t>Receipt: RCT-2022-012304 - Approved
Supplier Invoice: INV-2022-123183</t>
  </si>
  <si>
    <t>P22-011476</t>
  </si>
  <si>
    <t>Receipt: RCT-2022-012305 - Approved
Supplier Invoice: INV-2022-123182</t>
  </si>
  <si>
    <t>P22-011477</t>
  </si>
  <si>
    <t>Receipt: RCT-2022-012454 - Approved
Supplier Invoice: INV-2022-123339</t>
  </si>
  <si>
    <t>P22-011478</t>
  </si>
  <si>
    <t>Cody Professional Building Services</t>
  </si>
  <si>
    <t>P22-011470</t>
  </si>
  <si>
    <t>Receipt: RCT-2022-010786 - Approved
Supplier Invoice: INV-2022-108167</t>
  </si>
  <si>
    <t>P22-011471</t>
  </si>
  <si>
    <t>Receipt: RCT-2022-010992 - Approved
Supplier Invoice: INV-2022-109105</t>
  </si>
  <si>
    <t>P22-011472</t>
  </si>
  <si>
    <t>Receipt: RCT-2022-010984 - Approved
Receipt: RCT-2022-011107 - Approved
Supplier Invoice: INV-2022-108195</t>
  </si>
  <si>
    <t>P22-011473</t>
  </si>
  <si>
    <t>Receipt: RCT-2022-010983 - Approved
Receipt: RCT-2022-011108 - Approved
Supplier Invoice: INV-2022-108196</t>
  </si>
  <si>
    <t>P22-011475</t>
  </si>
  <si>
    <t>Receipt: RCT-2022-012303 - Approved
Supplier Invoice: INV-2022-123187</t>
  </si>
  <si>
    <t>P22-011489</t>
  </si>
  <si>
    <t>Receipt: RCT-2022-010920 - Approved
Supplier Invoice: INV-2022-110256</t>
  </si>
  <si>
    <t>P22-011496</t>
  </si>
  <si>
    <t>Receipt: RCT-2022-014155 - Approved
Supplier Invoice: INV-2022-141958</t>
  </si>
  <si>
    <t>P22-011498</t>
  </si>
  <si>
    <t>Receipt: RCT-2022-015581 - Approved
Supplier Invoice: INV-2022-158962</t>
  </si>
  <si>
    <t>P22-011488</t>
  </si>
  <si>
    <t>Receipt: RCT-2022-012260 - Approved
Supplier Invoice: INV-2022-121407</t>
  </si>
  <si>
    <t>P22-011491</t>
  </si>
  <si>
    <t>Receipt: RCT-2022-013665 - Approved
Supplier Invoice: INV-2022-136783</t>
  </si>
  <si>
    <t>P22-011497</t>
  </si>
  <si>
    <t>Receipt: RCT-2022-013078 - Approved
Supplier Invoice: INV-2022-158961</t>
  </si>
  <si>
    <t>P22-011499</t>
  </si>
  <si>
    <t>Receipt: RCT-2022-014306 - Approved
Supplier Invoice: INV-2022-133996</t>
  </si>
  <si>
    <t>P22-011500</t>
  </si>
  <si>
    <t>P22-011501</t>
  </si>
  <si>
    <t>Receipt: RCT-2022-012301 - Approved
Supplier Invoice: INV-2022-124925</t>
  </si>
  <si>
    <t>P22-011502</t>
  </si>
  <si>
    <t>Receipt: RCT-2022-012504 - Approved
Supplier Invoice: INV-2022-123426</t>
  </si>
  <si>
    <t>P22-011507</t>
  </si>
  <si>
    <t>Receipt: RCT-2022-010829 - Approved</t>
  </si>
  <si>
    <t>P22-011514</t>
  </si>
  <si>
    <t>Receipt: RCT-2022-010994 - Approved
Supplier Invoice: INV-2022-108218</t>
  </si>
  <si>
    <t>P22-011530</t>
  </si>
  <si>
    <t>Receipt: RCT-2022-012595 - Approved
Supplier Invoice: INV-2022-123335</t>
  </si>
  <si>
    <t>P22-011537</t>
  </si>
  <si>
    <t>Receipt: RCT-2022-013526 - Approved</t>
  </si>
  <si>
    <t>P22-011542</t>
  </si>
  <si>
    <t>P22-011562</t>
  </si>
  <si>
    <t>Receipt: RCT-2022-010919 - Approved
Supplier Invoice: INV-2022-122571</t>
  </si>
  <si>
    <t>P22-011576</t>
  </si>
  <si>
    <t>Receipt: RCT-2022-013429 - Approved
Receipt: RCT-2022-016237 - Approved
Supplier Invoice: INV-2022-134065
Supplier Invoice: INV-2022-183494
Supplier Invoice: INV-2022-225824
Supplier Invoice: INV-2022-225835</t>
  </si>
  <si>
    <t>P22-011574</t>
  </si>
  <si>
    <t>Receipt: RCT-2022-010942 - Approved
Receipt: RCT-2022-016236 - Approved
Supplier Invoice: INV-2022-108041
Supplier Invoice: INV-2022-188298</t>
  </si>
  <si>
    <t>P22-011575</t>
  </si>
  <si>
    <t>Edge Group</t>
  </si>
  <si>
    <t>Receipt: RCT-2022-013670 - Approved
Supplier Invoice: INV-2022-122310
Supplier Invoice: INV-2022-122313
Supplier Invoice: INV-2022-137977
Supplier Invoice: INV-2022-164141
Supplier Invoice: INV-2022-184033
Supplier Invoice: INV-2022-202617
Supplier Invoice: INV-2022-208239</t>
  </si>
  <si>
    <t>P22-011587</t>
  </si>
  <si>
    <t>Receipt: RCT-2022-018714 - Approved
Supplier Invoice: INV-2022-192755</t>
  </si>
  <si>
    <t>P22-011599</t>
  </si>
  <si>
    <t>GAL Power Systems Ottawa</t>
  </si>
  <si>
    <t>Receipt: RCT-2022-013548 - Approved
Supplier Invoice: INV-2022-136252</t>
  </si>
  <si>
    <t>P22-011632</t>
  </si>
  <si>
    <t>Receipt: RCT-2022-013525 - Approved
Supplier Invoice: INV-2022-135652</t>
  </si>
  <si>
    <t>P22-011634</t>
  </si>
  <si>
    <t>Receipt: RCT-2022-013527 - Approved
Supplier Invoice: INV-2022-135647</t>
  </si>
  <si>
    <t>P22-011636</t>
  </si>
  <si>
    <t>Receipt: RCT-2022-013528 - Approved
Supplier Invoice: INV-2022-135618</t>
  </si>
  <si>
    <t>P22-011624</t>
  </si>
  <si>
    <t>Receipt: RCT-2022-012266 - Approved
Supplier Invoice: INV-2022-120852</t>
  </si>
  <si>
    <t>P22-011633</t>
  </si>
  <si>
    <t>Receipt: RCT-2022-013314 - Approved
Supplier Invoice: INV-2022-134038</t>
  </si>
  <si>
    <t>P22-011635</t>
  </si>
  <si>
    <t>Receipt: RCT-2022-013529 - Approved
Supplier Invoice: INV-2022-135621</t>
  </si>
  <si>
    <t>P22-011644</t>
  </si>
  <si>
    <t>EXP Services Inc (Brampton)</t>
  </si>
  <si>
    <t>Receipt: RCT-2022-014774 - Approved
Supplier Invoice: INV-2022-192801</t>
  </si>
  <si>
    <t>P22-011649</t>
  </si>
  <si>
    <t>Receipt: RCT-2022-018236 - Approved
Supplier Invoice: INV-2022-185683</t>
  </si>
  <si>
    <t>P22-011651</t>
  </si>
  <si>
    <t>Receipt: RCT-2022-010961 - Approved
Supplier Invoice: INV-2022-109917</t>
  </si>
  <si>
    <t>P22-011643</t>
  </si>
  <si>
    <t>Receipt: RCT-2022-010980 - Approved
Receipt: RCT-2022-011398 - Approved
Receipt: RCT-2022-013709 - Approved
Receipt: RCT-2022-018804 - Approved
Supplier Invoice: INV-2022-110044
Supplier Invoice: INV-2022-118467
Supplier Invoice: INV-2022-140028
Supplier Invoice: INV-2022-194474</t>
  </si>
  <si>
    <t>P22-011652</t>
  </si>
  <si>
    <t>Receipt: RCT-2022-010962 - Approved
Supplier Invoice: INV-2022-223658</t>
  </si>
  <si>
    <t>P22-011654</t>
  </si>
  <si>
    <t>IBI Group Architects</t>
  </si>
  <si>
    <t>Receipt: RCT-2022-010981 - Approved
Supplier Invoice: INV-2022-110042</t>
  </si>
  <si>
    <t>P22-011671</t>
  </si>
  <si>
    <t>Receipt: RCT-2022-012671 - Approved
Supplier Invoice: INV-2022-123421</t>
  </si>
  <si>
    <t>P22-011670</t>
  </si>
  <si>
    <t>Receipt: RCT-2022-011002 - Approved
Supplier Invoice: INV-2022-110410</t>
  </si>
  <si>
    <t>P22-011677</t>
  </si>
  <si>
    <t>Receipt: RCT-2022-011039 - Approved
Supplier Invoice: INV-2022-108362</t>
  </si>
  <si>
    <t>P22-011687</t>
  </si>
  <si>
    <t>Receipt: RCT-2022-016019 - Approved
Supplier Invoice: INV-2022-164153</t>
  </si>
  <si>
    <t>P22-011694</t>
  </si>
  <si>
    <t>Classic Electric Ltd</t>
  </si>
  <si>
    <t>P22-011702</t>
  </si>
  <si>
    <t>Receipt: RCT-2022-011416 - Approved
Supplier Invoice: INV-2022-111839</t>
  </si>
  <si>
    <t>P22-011703</t>
  </si>
  <si>
    <t>Receipt: RCT-2022-011059 - Approved
Supplier Invoice: INV-2022-121404</t>
  </si>
  <si>
    <t>P22-011698</t>
  </si>
  <si>
    <t>Receipt: RCT-2022-021154 - Approved</t>
  </si>
  <si>
    <t>P22-011700</t>
  </si>
  <si>
    <t>Receipt: RCT-2022-011113 - Approved
Supplier Invoice: INV-2022-109314</t>
  </si>
  <si>
    <t>P22-011739</t>
  </si>
  <si>
    <t>Receipt: RCT-2022-011565 - Approved
Supplier Invoice: INV-2022-113097</t>
  </si>
  <si>
    <t>P22-011786</t>
  </si>
  <si>
    <t>Receipt: RCT-2022-011904 - Approved
Supplier Invoice: INV-2022-116018</t>
  </si>
  <si>
    <t>P22-011831</t>
  </si>
  <si>
    <t>Medispec Canada Technology Group</t>
  </si>
  <si>
    <t>Receipt: RCT-2022-011189 - Approved
Supplier Invoice: INV-2022-111078</t>
  </si>
  <si>
    <t>P22-011836</t>
  </si>
  <si>
    <t>Receipt: RCT-2022-011204 - Approved
Supplier Invoice: INV-2022-194347</t>
  </si>
  <si>
    <t>P22-011846</t>
  </si>
  <si>
    <t>Receipt: RCT-2022-012638 - Approved
Supplier Invoice: INV-2022-115181</t>
  </si>
  <si>
    <t>P22-011859</t>
  </si>
  <si>
    <t>Receipt: RCT-2022-014442 - Approved
Supplier Invoice: INV-2022-146695</t>
  </si>
  <si>
    <t>P22-011862</t>
  </si>
  <si>
    <t>Receipt: RCT-2022-012807 - Approved
Supplier Invoice: INV-2022-127988</t>
  </si>
  <si>
    <t>P22-011872</t>
  </si>
  <si>
    <t>Receipt: RCT-2022-011771 - Approved
Supplier Invoice: INV-2022-114162</t>
  </si>
  <si>
    <t>P22-011885</t>
  </si>
  <si>
    <t>Receipt: RCT-2022-011401 - Approved
Supplier Invoice: INV-2022-172698</t>
  </si>
  <si>
    <t>P22-011873</t>
  </si>
  <si>
    <t>P22-011874</t>
  </si>
  <si>
    <t>Receipt: RCT-2022-013853 - Approved</t>
  </si>
  <si>
    <t>P22-011875</t>
  </si>
  <si>
    <t>TCD Power Systems</t>
  </si>
  <si>
    <t>Receipt: RCT-2022-014345 - Approved
Supplier Invoice: INV-2022-145623</t>
  </si>
  <si>
    <t>P22-011884</t>
  </si>
  <si>
    <t>Receipt: RCT-2022-011287 - Approved
Supplier Invoice: INV-2022-182140</t>
  </si>
  <si>
    <t>P22-011889</t>
  </si>
  <si>
    <t>Receipt: RCT-2022-016869 - Approved
Supplier Invoice: INV-2022-174162</t>
  </si>
  <si>
    <t>P22-011886</t>
  </si>
  <si>
    <t>Horton Automatics of Ontario</t>
  </si>
  <si>
    <t>Receipt: RCT-2022-011290 - Approved
Supplier Invoice: INV-2022-216691</t>
  </si>
  <si>
    <t>P22-011887</t>
  </si>
  <si>
    <t>Receipt: RCT-2022-018551 - Approved
Supplier Invoice: INV-2022-192576</t>
  </si>
  <si>
    <t>P22-011950</t>
  </si>
  <si>
    <t>Receipt: RCT-2022-012507 - Approved
Supplier Invoice: INV-2022-124213</t>
  </si>
  <si>
    <t>P22-011968</t>
  </si>
  <si>
    <t>Receipt: RCT-2022-011736 - Approved
Supplier Invoice: INV-2022-116050</t>
  </si>
  <si>
    <t>P22-011973</t>
  </si>
  <si>
    <t>Receipt: RCT-2022-020864 - Approved</t>
  </si>
  <si>
    <t>P22-011974</t>
  </si>
  <si>
    <t>P22-011959</t>
  </si>
  <si>
    <t>Receipt: RCT-2022-014783 - Approved
Receipt: RCT-2022-016842 - Approved
Receipt: RCT-2022-018806 - Approved
Supplier Invoice: INV-2022-150390
Supplier Invoice: INV-2022-174032
Supplier Invoice: INV-2022-193802</t>
  </si>
  <si>
    <t>P22-011961</t>
  </si>
  <si>
    <t>Receipt: RCT-2022-011457 - Approved
Supplier Invoice: INV-2022-129004</t>
  </si>
  <si>
    <t>P22-011969</t>
  </si>
  <si>
    <t>Receipt: RCT-2022-011479 - Approved
Supplier Invoice: INV-2022-111788</t>
  </si>
  <si>
    <t>P22-011972</t>
  </si>
  <si>
    <t>WSA HVACR Inc.</t>
  </si>
  <si>
    <t>Receipt: RCT-2022-018002 - Approved
Supplier Invoice: INV-2022-185823</t>
  </si>
  <si>
    <t>P22-011981</t>
  </si>
  <si>
    <t>Receipt: RCT-2022-011359 - Approved
Supplier Invoice: INV-2022-111803</t>
  </si>
  <si>
    <t>P22-011988</t>
  </si>
  <si>
    <t>Receipt: RCT-2022-011360 - Approved
Supplier Invoice: INV-2022-124433</t>
  </si>
  <si>
    <t>P22-011997</t>
  </si>
  <si>
    <t>Receipt: RCT-2022-013333 - Approved
Supplier Invoice: INV-2022-132562
Supplier Invoice: INV-2022-148858</t>
  </si>
  <si>
    <t>P22-012013</t>
  </si>
  <si>
    <t>Receipt: RCT-2022-014132 - Approved
Receipt: RCT-2022-014133 - Approved
Supplier Invoice: INV-2022-142121
Supplier Invoice: INV-2022-142628</t>
  </si>
  <si>
    <t>P22-011996</t>
  </si>
  <si>
    <t>Receipt: RCT-2022-016695 - Draft</t>
  </si>
  <si>
    <t>P22-012014</t>
  </si>
  <si>
    <t>Receipt: RCT-2022-011876 - Approved
Supplier Invoice: INV-2022-115585</t>
  </si>
  <si>
    <t>P22-012015</t>
  </si>
  <si>
    <t>Blue Seas Curbing &amp; Concrete</t>
  </si>
  <si>
    <t>Receipt: RCT-2022-013020 - Approved
Supplier Invoice: INV-2022-130651
Supplier Invoice: INV-2022-139301</t>
  </si>
  <si>
    <t>P22-012016</t>
  </si>
  <si>
    <t>Kore Irrigation Ltd.</t>
  </si>
  <si>
    <t>Receipt: RCT-2022-012868 - Draft
Supplier Invoice: INV-2022-128216</t>
  </si>
  <si>
    <t>P22-012018</t>
  </si>
  <si>
    <t>All Seasons Property Maintenance LTD</t>
  </si>
  <si>
    <t>P22-012020</t>
  </si>
  <si>
    <t>Receipt: RCT-2022-014518 - Approved
Supplier Invoice: INV-2022-139375</t>
  </si>
  <si>
    <t>P22-012021</t>
  </si>
  <si>
    <t>Receipt: RCT-2022-016247 - Approved</t>
  </si>
  <si>
    <t>P22-012017</t>
  </si>
  <si>
    <t>P22-012019</t>
  </si>
  <si>
    <t>Receipt: RCT-2022-012912 - Approved
Supplier Invoice: INV-2022-128164</t>
  </si>
  <si>
    <t>P22-012043</t>
  </si>
  <si>
    <t>MTE Consultants Inc.</t>
  </si>
  <si>
    <t>Receipt: RCT-2022-017847 - Approved
Receipt: RCT-2022-019551 - Approved
Supplier Invoice: INV-2022-186878
Supplier Invoice: INV-2022-202708</t>
  </si>
  <si>
    <t>P22-012025</t>
  </si>
  <si>
    <t>Receipt: RCT-2022-011454 - Approved
Supplier Invoice: INV-2022-127300</t>
  </si>
  <si>
    <t>P22-012026</t>
  </si>
  <si>
    <t>Receipt: RCT-2022-011456 - Approved
Supplier Invoice: INV-2022-127298</t>
  </si>
  <si>
    <t>P22-012032</t>
  </si>
  <si>
    <t>Receipt: RCT-2022-011734 - Approved
Supplier Invoice: INV-2022-117188</t>
  </si>
  <si>
    <t>P22-012033</t>
  </si>
  <si>
    <t>Toby Fisher</t>
  </si>
  <si>
    <t>Receipt: RCT-2022-012044 - Approved
Supplier Invoice: INV-2022-118453</t>
  </si>
  <si>
    <t>P22-012034</t>
  </si>
  <si>
    <t>Receipt: RCT-2022-013971 - Approved
Supplier Invoice: INV-2022-126935</t>
  </si>
  <si>
    <t>P22-012035</t>
  </si>
  <si>
    <t>Barco Products Canada</t>
  </si>
  <si>
    <t>Receipt: RCT-2022-015191 - Approved
Supplier Invoice: INV-2022-155819</t>
  </si>
  <si>
    <t>P22-012037</t>
  </si>
  <si>
    <t>Receipt: RCT-2022-011735 - Approved
Supplier Invoice: INV-2022-116010</t>
  </si>
  <si>
    <t>P22-012042</t>
  </si>
  <si>
    <t>Golder Associates</t>
  </si>
  <si>
    <t>Receipt: RCT-2022-013371 - Approved
Receipt: RCT-2022-015521 - Approved
Receipt: RCT-2022-016986 - Approved
Receipt: RCT-2022-019450 - Approved
Receipt: RCT-2022-021100 - Approved
Supplier Invoice: INV-2022-135428
Supplier Invoice: INV-2022-160273
Supplier Invoice: INV-2022-176375
Supplier Invoice: INV-2022-201029
Supplier Invoice: INV-2022-216694</t>
  </si>
  <si>
    <t>P22-012062</t>
  </si>
  <si>
    <t>Receipt: RCT-2022-011585 - Approved
Supplier Invoice: INV-2022-113418</t>
  </si>
  <si>
    <t>P22-012063</t>
  </si>
  <si>
    <t>Receipt: RCT-2022-011750 - Approved
Supplier Invoice: INV-2022-113690
Supplier Invoice: INV-2022-113691</t>
  </si>
  <si>
    <t>P22-012066</t>
  </si>
  <si>
    <t>Receipt: RCT-2022-013452 - Approved
Supplier Invoice: INV-2022-129132</t>
  </si>
  <si>
    <t>P22-012069</t>
  </si>
  <si>
    <t>Receipt: RCT-2022-013453 - Approved
Supplier Invoice: INV-2022-129130</t>
  </si>
  <si>
    <t>P22-012071</t>
  </si>
  <si>
    <t>Receipt: RCT-2022-013653 - Approved
Supplier Invoice: INV-2022-137369</t>
  </si>
  <si>
    <t>P22-012072</t>
  </si>
  <si>
    <t>Receipt: RCT-2022-013196 - Approved
Supplier Invoice: INV-2022-131028</t>
  </si>
  <si>
    <t>P22-012073</t>
  </si>
  <si>
    <t>Receipt: RCT-2022-011728 - Approved
Supplier Invoice: INV-2022-113696</t>
  </si>
  <si>
    <t>P22-012065</t>
  </si>
  <si>
    <t>Receipt: RCT-2022-013994 - Approved
Supplier Invoice: INV-2022-138742</t>
  </si>
  <si>
    <t>P22-012068</t>
  </si>
  <si>
    <t>Receipt: RCT-2022-012886 - Approved
Supplier Invoice: INV-2022-129098</t>
  </si>
  <si>
    <t>P22-012070</t>
  </si>
  <si>
    <t>Receipt: RCT-2022-017261 - Approved
Supplier Invoice: INV-2022-176365</t>
  </si>
  <si>
    <t>P22-012074</t>
  </si>
  <si>
    <t>Receipt: RCT-2022-011727 - Approved
Supplier Invoice: INV-2022-113695</t>
  </si>
  <si>
    <t>P22-012077</t>
  </si>
  <si>
    <t>Receipt: RCT-2022-011567 - Approved
Supplier Invoice: INV-2022-193848</t>
  </si>
  <si>
    <t>P22-012075</t>
  </si>
  <si>
    <t>Receipt: RCT-2022-012911 - Approved
Supplier Invoice: INV-2022-128167</t>
  </si>
  <si>
    <t>P22-012076</t>
  </si>
  <si>
    <t>Receipt: RCT-2022-011568 - Approved
Supplier Invoice: INV-2022-193846</t>
  </si>
  <si>
    <t>P22-012080</t>
  </si>
  <si>
    <t>Receipt: RCT-2022-013324 - Approved
Supplier Invoice: INV-2022-134083</t>
  </si>
  <si>
    <t>P22-012087</t>
  </si>
  <si>
    <t>Receipt: RCT-2022-013861 - Approved
Supplier Invoice: INV-2022-139595</t>
  </si>
  <si>
    <t>P22-012099</t>
  </si>
  <si>
    <t>Receipt: RCT-2022-013317 - Approved
Supplier Invoice: INV-2022-133995</t>
  </si>
  <si>
    <t>P22-012078</t>
  </si>
  <si>
    <t>Receipt: RCT-2022-013872 - Approved
Supplier Invoice: INV-2022-140242</t>
  </si>
  <si>
    <t>P22-012079</t>
  </si>
  <si>
    <t>Receipt: RCT-2022-013883 - Approved
Supplier Invoice: INV-2022-140237</t>
  </si>
  <si>
    <t>P22-012081</t>
  </si>
  <si>
    <t>Receipt: RCT-2022-013501 - Approved
Supplier Invoice: INV-2022-135680</t>
  </si>
  <si>
    <t>P22-012082</t>
  </si>
  <si>
    <t>Receipt: RCT-2022-017299 - Approved
Supplier Invoice: INV-2022-126050</t>
  </si>
  <si>
    <t>P22-012085</t>
  </si>
  <si>
    <t>Receipt: RCT-2022-012910 - Approved
Supplier Invoice: INV-2022-127999</t>
  </si>
  <si>
    <t>P22-012086</t>
  </si>
  <si>
    <t>P22-012088</t>
  </si>
  <si>
    <t>Receipt: RCT-2022-011439 - Approved
Supplier Invoice: INV-2022-116983</t>
  </si>
  <si>
    <t>P22-012091</t>
  </si>
  <si>
    <t>P22-012097</t>
  </si>
  <si>
    <t>Receipt: RCT-2022-011458 - Approved
Supplier Invoice: INV-2022-120386</t>
  </si>
  <si>
    <t>P22-012098</t>
  </si>
  <si>
    <t>Receipt: RCT-2022-013316 - Approved
Supplier Invoice: INV-2022-134037</t>
  </si>
  <si>
    <t>P22-012127</t>
  </si>
  <si>
    <t>Receipt: RCT-2022-013166 - Approved
Supplier Invoice: INV-2022-132265</t>
  </si>
  <si>
    <t>P22-012100</t>
  </si>
  <si>
    <t>Receipt: RCT-2022-013315 - Approved
Supplier Invoice: INV-2022-134040</t>
  </si>
  <si>
    <t>P22-012119</t>
  </si>
  <si>
    <t>Receipt: RCT-2022-011768 - Approved
Supplier Invoice: INV-2022-113692</t>
  </si>
  <si>
    <t>P22-012197</t>
  </si>
  <si>
    <t>Receipt: RCT-2022-015485 - Approved
Supplier Invoice: INV-2022-156272</t>
  </si>
  <si>
    <t>P22-012198</t>
  </si>
  <si>
    <t>Receipt: RCT-2022-012784 - Approved
Supplier Invoice: INV-2022-127053</t>
  </si>
  <si>
    <t>P22-012196</t>
  </si>
  <si>
    <t>Receipt: RCT-2022-011550 - Approved
Supplier Invoice: INV-2022-117108</t>
  </si>
  <si>
    <t>P22-012205</t>
  </si>
  <si>
    <t>Receipt: RCT-2022-018529 - Approved
Supplier Invoice: INV-2022-190569</t>
  </si>
  <si>
    <t>P22-012210</t>
  </si>
  <si>
    <t>P22-012237</t>
  </si>
  <si>
    <t>Receipt: RCT-2022-016161 - Approved
Supplier Invoice: INV-2022-166010</t>
  </si>
  <si>
    <t>P22-012250</t>
  </si>
  <si>
    <t>Receipt: RCT-2022-019922 - Approved
Supplier Invoice: INV-2022-204927</t>
  </si>
  <si>
    <t>P22-012260</t>
  </si>
  <si>
    <t>Receipt: RCT-2022-018120 - Approved
Supplier Invoice: INV-2022-185932</t>
  </si>
  <si>
    <t>P22-012276</t>
  </si>
  <si>
    <t>Receipt: RCT-2022-018115 - Approved
Supplier Invoice: INV-2022-186020</t>
  </si>
  <si>
    <t>P22-012279</t>
  </si>
  <si>
    <t>Receipt: RCT-2022-013566 - Approved
Supplier Invoice: INV-2022-135656</t>
  </si>
  <si>
    <t>P22-012289</t>
  </si>
  <si>
    <t>P22-012299</t>
  </si>
  <si>
    <t>Receipt: RCT-2022-013577 - Approved
Supplier Invoice: INV-2022-136281
Supplier Invoice: INV-2022-142673
Supplier Invoice: INV-2022-149617</t>
  </si>
  <si>
    <t>P22-012416</t>
  </si>
  <si>
    <t>Receipt: RCT-2022-011842 - Approved
Receipt: RCT-2022-014867 - Approved
Receipt: RCT-2022-018053 - Approved
Receipt: RCT-2022-020506 - Approved
Receipt: RCT-2022-021613 - Approved
Supplier Invoice: INV-2022-124587
Supplier Invoice: INV-2022-152844
Supplier Invoice: INV-2022-185993
Supplier Invoice: INV-2022-211810
Supplier Invoice: INV-2022-220899</t>
  </si>
  <si>
    <t>P22-012300</t>
  </si>
  <si>
    <t>Receipt: RCT-2022-014420 - Approved
Supplier Invoice: INV-2022-146884</t>
  </si>
  <si>
    <t>P22-012301</t>
  </si>
  <si>
    <t>Receipt: RCT-2022-014419 - Approved
Supplier Invoice: INV-2022-146886</t>
  </si>
  <si>
    <t>P22-012302</t>
  </si>
  <si>
    <t>Receipt: RCT-2022-019852 - Approved
Supplier Invoice: INV-2022-203668</t>
  </si>
  <si>
    <t>P22-012343</t>
  </si>
  <si>
    <t>Receipt: RCT-2022-012552 - Approved
Supplier Invoice: INV-2022-124333</t>
  </si>
  <si>
    <t>P22-012356</t>
  </si>
  <si>
    <t>P22-012340</t>
  </si>
  <si>
    <t>Receipt: RCT-2022-013868 - Approved
Supplier Invoice: INV-2022-137985</t>
  </si>
  <si>
    <t>P22-012341</t>
  </si>
  <si>
    <t>Receipt: RCT-2022-012365 - Approved
Supplier Invoice: INV-2022-120976</t>
  </si>
  <si>
    <t>P22-012342</t>
  </si>
  <si>
    <t>Receipt: RCT-2022-013869 - Approved
Supplier Invoice: INV-2022-137993</t>
  </si>
  <si>
    <t>P22-012355</t>
  </si>
  <si>
    <t>Receipt: RCT-2022-011802 - Approved
Supplier Invoice: INV-2022-160857</t>
  </si>
  <si>
    <t>P22-012357</t>
  </si>
  <si>
    <t>Receipt: RCT-2022-011792 - Approved
Supplier Invoice: INV-2022-201288</t>
  </si>
  <si>
    <t>P22-012366</t>
  </si>
  <si>
    <t>Receipt: RCT-2022-012622 - Approved
Supplier Invoice: INV-2022-124086</t>
  </si>
  <si>
    <t>P22-012368</t>
  </si>
  <si>
    <t>Receipt: RCT-2022-011995 - Approved
Supplier Invoice: INV-2022-119289</t>
  </si>
  <si>
    <t>P22-012369</t>
  </si>
  <si>
    <t>Receipt: RCT-2022-020365 - Approved
Supplier Invoice: INV-2022-192494</t>
  </si>
  <si>
    <t>P22-012358</t>
  </si>
  <si>
    <t>Receipt: RCT-2022-011801 - Approved
Supplier Invoice: INV-2022-116594
Supplier Invoice: INV-2022-136352</t>
  </si>
  <si>
    <t>P22-012376</t>
  </si>
  <si>
    <t>Receipt: RCT-2022-015267 - Approved</t>
  </si>
  <si>
    <t>P22-012391</t>
  </si>
  <si>
    <t>Receipt: RCT-2022-012366 - Approved
Supplier Invoice: INV-2022-120979</t>
  </si>
  <si>
    <t>P22-012407</t>
  </si>
  <si>
    <t>Receipt: RCT-2022-012155 - Approved
Supplier Invoice: INV-2022-119414</t>
  </si>
  <si>
    <t>P22-012415</t>
  </si>
  <si>
    <t>Receipt: RCT-2022-012353 - Approved
Supplier Invoice: INV-2022-122244</t>
  </si>
  <si>
    <t>P22-012430</t>
  </si>
  <si>
    <t>Receipt: RCT-2022-012348 - Approved
Supplier Invoice: INV-2022-122114</t>
  </si>
  <si>
    <t>P22-012432</t>
  </si>
  <si>
    <t>Receipt: RCT-2022-013907 - Approved
Supplier Invoice: INV-2022-167930</t>
  </si>
  <si>
    <t>P22-012446</t>
  </si>
  <si>
    <t>Receipt: RCT-2022-017392 - Approved
Supplier Invoice: INV-2022-152369</t>
  </si>
  <si>
    <t>P22-012448</t>
  </si>
  <si>
    <t>P22-012450</t>
  </si>
  <si>
    <t>Receipt: RCT-2022-013144 - Approved
Supplier Invoice: INV-2022-138585</t>
  </si>
  <si>
    <t>P22-012440</t>
  </si>
  <si>
    <t>Receipt: RCT-2022-012156 - Approved
Supplier Invoice: INV-2022-119404</t>
  </si>
  <si>
    <t>P22-012443</t>
  </si>
  <si>
    <t>Receipt: RCT-2022-012509 - Approved
Supplier Invoice: INV-2022-152841</t>
  </si>
  <si>
    <t>P22-012444</t>
  </si>
  <si>
    <t>P22-012445</t>
  </si>
  <si>
    <t>Receipt: RCT-2022-014805 - Approved
Supplier Invoice: INV-2022-149731</t>
  </si>
  <si>
    <t>P22-012447</t>
  </si>
  <si>
    <t>Receipt: RCT-2022-017395 - Approved</t>
  </si>
  <si>
    <t>P22-012449</t>
  </si>
  <si>
    <t>Receipt: RCT-2022-013993 - Approved
Supplier Invoice: INV-2022-141459</t>
  </si>
  <si>
    <t>P22-012451</t>
  </si>
  <si>
    <t>Receipt: RCT-2022-018033 - Approved</t>
  </si>
  <si>
    <t>P22-012463</t>
  </si>
  <si>
    <t>Receipt: RCT-2022-012250 - Approved
Supplier Invoice: INV-2022-119054</t>
  </si>
  <si>
    <t>P22-012464</t>
  </si>
  <si>
    <t>Receipt: RCT-2022-012459 - Approved
Supplier Invoice: INV-2022-123332</t>
  </si>
  <si>
    <t>P22-012473</t>
  </si>
  <si>
    <t>Receipt: RCT-2022-013999 - Approved
Supplier Invoice: INV-2022-139593</t>
  </si>
  <si>
    <t>P22-012476</t>
  </si>
  <si>
    <t>Receipt: RCT-2022-020829 - Approved</t>
  </si>
  <si>
    <t>P22-012491</t>
  </si>
  <si>
    <t>P22-012490</t>
  </si>
  <si>
    <t>Receipt: RCT-2022-012918 - Approved
Supplier Invoice: INV-2022-129210</t>
  </si>
  <si>
    <t>P22-012495</t>
  </si>
  <si>
    <t>Receipt: RCT-2022-018180 - Approved</t>
  </si>
  <si>
    <t>P22-012512</t>
  </si>
  <si>
    <t>Certified Mechanical</t>
  </si>
  <si>
    <t>Receipt: RCT-2022-011942 - Approved
Supplier Invoice: INV-2022-118341</t>
  </si>
  <si>
    <t>P22-012517</t>
  </si>
  <si>
    <t>Receipt: RCT-2022-015160 - Approved
Receipt: RCT-2022-015161 - Approved
Supplier Invoice: INV-2022-154790</t>
  </si>
  <si>
    <t>P22-012519</t>
  </si>
  <si>
    <t>Receipt: RCT-2022-012249 - Approved
Supplier Invoice: INV-2022-119042</t>
  </si>
  <si>
    <t>P22-012525</t>
  </si>
  <si>
    <t>Receipt: RCT-2022-012355 - Approved
Supplier Invoice: INV-2022-122237</t>
  </si>
  <si>
    <t>P22-012544</t>
  </si>
  <si>
    <t>Receipt: RCT-2022-013983 - Approved
Receipt: RCT-2022-013984 - Approved
Supplier Invoice: INV-2022-141560</t>
  </si>
  <si>
    <t>P22-012562</t>
  </si>
  <si>
    <t>Receipt: RCT-2022-012848 - Approved
Supplier Invoice: INV-2022-127985</t>
  </si>
  <si>
    <t>P22-012561</t>
  </si>
  <si>
    <t>Receipt: RCT-2022-015392 - Approved</t>
  </si>
  <si>
    <t>P22-012584</t>
  </si>
  <si>
    <t>Medline Canada, Corporation</t>
  </si>
  <si>
    <t>Receipt: RCT-2022-018993 - Approved
Supplier Invoice: INV-2022-195688</t>
  </si>
  <si>
    <t>P22-012589</t>
  </si>
  <si>
    <t>Supplier Invoice: INV-2022-161782</t>
  </si>
  <si>
    <t>P22-012583</t>
  </si>
  <si>
    <t>Receipt: RCT-2022-018110 - Draft</t>
  </si>
  <si>
    <t>P22-012617</t>
  </si>
  <si>
    <t>P22-012614</t>
  </si>
  <si>
    <t>Receipt: RCT-2022-014676 - Approved
Supplier Invoice: INV-2022-143078</t>
  </si>
  <si>
    <t>P22-012621</t>
  </si>
  <si>
    <t>Receipt: RCT-2022-014479 - Approved
Supplier Invoice: INV-2022-139286</t>
  </si>
  <si>
    <t>P22-012623</t>
  </si>
  <si>
    <t>Receipt: RCT-2022-018431 - Approved
Supplier Invoice: INV-2022-176366</t>
  </si>
  <si>
    <t>P22-012625</t>
  </si>
  <si>
    <t>Receipt: RCT-2022-012191 - Approved
Supplier Invoice: INV-2022-120385</t>
  </si>
  <si>
    <t>P22-012629</t>
  </si>
  <si>
    <t>Receipt: RCT-2022-012259 - Approved
Supplier Invoice: INV-2022-121405</t>
  </si>
  <si>
    <t>P22-012630</t>
  </si>
  <si>
    <t>Receipt: RCT-2022-013439 - Approved
Supplier Invoice: INV-2022-135666</t>
  </si>
  <si>
    <t>P22-012622</t>
  </si>
  <si>
    <t>Receipt: RCT-2022-017260 - Approved
Supplier Invoice: INV-2022-176367</t>
  </si>
  <si>
    <t>P22-012624</t>
  </si>
  <si>
    <t>Receipt: RCT-2022-012069 - Approved
Supplier Invoice: INV-2022-120579</t>
  </si>
  <si>
    <t>P22-012627</t>
  </si>
  <si>
    <t>Receipt: RCT-2022-013941 - Approved
Supplier Invoice: INV-2022-139330</t>
  </si>
  <si>
    <t>P22-012631</t>
  </si>
  <si>
    <t>Receipt: RCT-2022-013505 - Approved
Supplier Invoice: INV-2022-135671</t>
  </si>
  <si>
    <t>P22-012635</t>
  </si>
  <si>
    <t>Receipt: RCT-2022-013500 - Approved
Supplier Invoice: INV-2022-135674</t>
  </si>
  <si>
    <t>P22-012647</t>
  </si>
  <si>
    <t>Receipt: RCT-2022-013732 - Approved
Receipt: RCT-2022-016062 - Draft
Receipt: RCT-2022-016063 - Approved
Supplier Invoice: INV-2022-132735
Supplier Invoice: INV-2022-169587</t>
  </si>
  <si>
    <t>P22-012633</t>
  </si>
  <si>
    <t>Receipt: RCT-2022-013502 - Approved
Supplier Invoice: INV-2022-135675</t>
  </si>
  <si>
    <t>P22-012634</t>
  </si>
  <si>
    <t>Receipt: RCT-2022-015162 - Approved
Receipt: RCT-2022-015164 - Approved
Supplier Invoice: INV-2022-154316
Supplier Invoice: INV-2022-156165</t>
  </si>
  <si>
    <t>P22-012636</t>
  </si>
  <si>
    <t>Receipt: RCT-2022-012042 - Approved
Supplier Invoice: INV-2022-216934</t>
  </si>
  <si>
    <t>P22-012637</t>
  </si>
  <si>
    <t>Receipt: RCT-2022-012043 - Approved
Supplier Invoice: INV-2022-132798</t>
  </si>
  <si>
    <t>P22-012639</t>
  </si>
  <si>
    <t>Receipt: RCT-2022-012063 - Approved
Supplier Invoice: INV-2022-119378</t>
  </si>
  <si>
    <t>P22-012642</t>
  </si>
  <si>
    <t>Receipt: RCT-2022-013985 - Approved
Receipt: RCT-2022-013991 - Approved
Supplier Invoice: INV-2022-141559</t>
  </si>
  <si>
    <t>P22-012643</t>
  </si>
  <si>
    <t>Receipt: RCT-2022-013935 - Approved
Receipt: RCT-2022-013936 - Approved
Supplier Invoice: INV-2022-139348
Supplier Invoice: INV-2022-156277</t>
  </si>
  <si>
    <t>P22-012663</t>
  </si>
  <si>
    <t>Receipt: RCT-2022-013987 - Approved
Receipt: RCT-2022-013988 - Approved
Supplier Invoice: INV-2022-141554</t>
  </si>
  <si>
    <t>P22-012665</t>
  </si>
  <si>
    <t>Receipt: RCT-2022-014049 - Approved
Supplier Invoice: INV-2022-141917</t>
  </si>
  <si>
    <t>P22-012657</t>
  </si>
  <si>
    <t>Receipt: RCT-2022-019345 - Approved
Supplier Invoice: INV-2022-197396</t>
  </si>
  <si>
    <t>P22-012659</t>
  </si>
  <si>
    <t>Receipt: RCT-2022-012052 - Approved
Supplier Invoice: INV-2022-124437</t>
  </si>
  <si>
    <t>P22-012664</t>
  </si>
  <si>
    <t>Receipt: RCT-2022-013821 - Approved
Supplier Invoice: INV-2022-139349</t>
  </si>
  <si>
    <t>P22-012672</t>
  </si>
  <si>
    <t>Receipt: RCT-2022-013932 - Approved
Receipt: RCT-2022-013934 - Approved
Supplier Invoice: INV-2022-140023</t>
  </si>
  <si>
    <t>P22-012686</t>
  </si>
  <si>
    <t>Receipt: RCT-2022-013937 - Approved
Receipt: RCT-2022-013938 - Approved
Supplier Invoice: INV-2022-139338</t>
  </si>
  <si>
    <t>P22-012674</t>
  </si>
  <si>
    <t>Receipt: RCT-2022-012101 - Approved
Supplier Invoice: INV-2022-125037</t>
  </si>
  <si>
    <t>P22-012684</t>
  </si>
  <si>
    <t>Supplier Invoice: INV-2022-161785</t>
  </si>
  <si>
    <t>P22-012695</t>
  </si>
  <si>
    <t>Sommerfeld Electric(Saskatoon)</t>
  </si>
  <si>
    <t>Receipt: RCT-2022-012085 - Approved
Supplier Invoice: INV-2022-154914</t>
  </si>
  <si>
    <t>P22-012698</t>
  </si>
  <si>
    <t>Receipt: RCT-2022-012257 - Approved
Supplier Invoice: INV-2022-199154</t>
  </si>
  <si>
    <t>P22-012712</t>
  </si>
  <si>
    <t>Receipt: RCT-2022-014998 - Approved
Supplier Invoice: INV-2022-145210</t>
  </si>
  <si>
    <t>P22-012713</t>
  </si>
  <si>
    <t>Receipt: RCT-2022-014997 - Approved
Receipt: RCT-2022-017302 - Approved
Supplier Invoice: INV-2022-145208</t>
  </si>
  <si>
    <t>P22-012714</t>
  </si>
  <si>
    <t>Receipt: RCT-2022-014996 - Approved
Supplier Invoice: INV-2022-144609</t>
  </si>
  <si>
    <t>P22-012715</t>
  </si>
  <si>
    <t>P22-012716</t>
  </si>
  <si>
    <t>Receipt: RCT-2022-014995 - Approved
Supplier Invoice: INV-2022-144608</t>
  </si>
  <si>
    <t>P22-012729</t>
  </si>
  <si>
    <t>Receipt: RCT-2022-012576 - Approved
Supplier Invoice: INV-2022-124658</t>
  </si>
  <si>
    <t>P22-012738</t>
  </si>
  <si>
    <t>Receipt: RCT-2022-012150 - Approved</t>
  </si>
  <si>
    <t>P22-012732</t>
  </si>
  <si>
    <t>Receipt: RCT-2022-013335 - Approved
Supplier Invoice: INV-2022-134068</t>
  </si>
  <si>
    <t>P22-012744</t>
  </si>
  <si>
    <t>Receipt: RCT-2022-012349 - Approved
Supplier Invoice: INV-2022-121968</t>
  </si>
  <si>
    <t>P22-012754</t>
  </si>
  <si>
    <t>Receipt: RCT-2022-018488 - Approved
Supplier Invoice: INV-2022-132758</t>
  </si>
  <si>
    <t>P22-012777</t>
  </si>
  <si>
    <t>Receipt: RCT-2022-013939 - Approved
Receipt: RCT-2022-013940 - Approved
Supplier Invoice: INV-2022-139335</t>
  </si>
  <si>
    <t>P22-012778</t>
  </si>
  <si>
    <t>P22-012749</t>
  </si>
  <si>
    <t>P22-012755</t>
  </si>
  <si>
    <t>Receipt: RCT-2022-018487 - Approved
Supplier Invoice: INV-2022-121408</t>
  </si>
  <si>
    <t>P22-012756</t>
  </si>
  <si>
    <t>Receipt: RCT-2022-018489 - Approved
Supplier Invoice: INV-2022-132757</t>
  </si>
  <si>
    <t>P22-012760</t>
  </si>
  <si>
    <t>Receipt: RCT-2022-013986 - Approved
Receipt: RCT-2022-013989 - Approved
Supplier Invoice: INV-2022-141556</t>
  </si>
  <si>
    <t>P22-012761</t>
  </si>
  <si>
    <t>Receipt: RCT-2022-012239 - Approved
Supplier Invoice: INV-2022-170281</t>
  </si>
  <si>
    <t>P22-012762</t>
  </si>
  <si>
    <t>Receipt: RCT-2022-012240 - Approved
Supplier Invoice: INV-2022-134062</t>
  </si>
  <si>
    <t>P22-012767</t>
  </si>
  <si>
    <t>Receipt: RCT-2022-014806 - Approved
Supplier Invoice: INV-2022-149711</t>
  </si>
  <si>
    <t>P22-012768</t>
  </si>
  <si>
    <t>Receipt: RCT-2022-013835 - Approved
Supplier Invoice: INV-2022-139601</t>
  </si>
  <si>
    <t>P22-012797</t>
  </si>
  <si>
    <t>Receipt: RCT-2022-020865 - Approved</t>
  </si>
  <si>
    <t>P22-012807</t>
  </si>
  <si>
    <t>Receipt: RCT-2022-012241 - Approved
Supplier Invoice: INV-2022-139656</t>
  </si>
  <si>
    <t>P22-012808</t>
  </si>
  <si>
    <t>Receipt: RCT-2022-012242 - Approved
Supplier Invoice: INV-2022-159387</t>
  </si>
  <si>
    <t>P22-012821</t>
  </si>
  <si>
    <t>Receipt: RCT-2022-012661 - Approved
Supplier Invoice: INV-2022-124535</t>
  </si>
  <si>
    <t>P22-012832</t>
  </si>
  <si>
    <t>P22-012826</t>
  </si>
  <si>
    <t>Receipt: RCT-2022-012243 - Approved</t>
  </si>
  <si>
    <t>P22-012830</t>
  </si>
  <si>
    <t>Receipt: RCT-2022-019446 - Approved
Supplier Invoice: INV-2022-199273</t>
  </si>
  <si>
    <t>P22-012831</t>
  </si>
  <si>
    <t>Receipt: RCT-2022-013870 - Approved
Supplier Invoice: INV-2022-137982</t>
  </si>
  <si>
    <t>P22-012833</t>
  </si>
  <si>
    <t>P22-012835</t>
  </si>
  <si>
    <t>P22-012836</t>
  </si>
  <si>
    <t>Receipt: RCT-2022-014952 - Approved
Supplier Invoice: INV-2022-152503</t>
  </si>
  <si>
    <t>P22-012838</t>
  </si>
  <si>
    <t>Receipt: RCT-2022-012244 - Approved
Supplier Invoice: INV-2022-138191</t>
  </si>
  <si>
    <t>P22-012842</t>
  </si>
  <si>
    <t>Supplier Invoice: INV-2022-139641</t>
  </si>
  <si>
    <t>P22-012843</t>
  </si>
  <si>
    <t>Receipt: RCT-2022-012252 - Approved
Supplier Invoice: INV-2022-207638</t>
  </si>
  <si>
    <t>P22-012844</t>
  </si>
  <si>
    <t>Receipt: RCT-2022-014575 - Approved
Supplier Invoice: INV-2022-139603</t>
  </si>
  <si>
    <t>P22-012847</t>
  </si>
  <si>
    <t>Receipt: RCT-2022-020830 - Approved</t>
  </si>
  <si>
    <t>P22-012848</t>
  </si>
  <si>
    <t>Receipt: RCT-2022-014862 - Approved
Supplier Invoice: INV-2022-149725</t>
  </si>
  <si>
    <t>P22-012849</t>
  </si>
  <si>
    <t>Receipt: RCT-2022-015582 - Approved
Supplier Invoice: INV-2022-158963</t>
  </si>
  <si>
    <t>P22-012851</t>
  </si>
  <si>
    <t>Receipt: RCT-2022-013227 - Approved
Supplier Invoice: INV-2022-132969</t>
  </si>
  <si>
    <t>P22-012837</t>
  </si>
  <si>
    <t>Receipt: RCT-2022-014953 - Approved
Supplier Invoice: INV-2022-152502</t>
  </si>
  <si>
    <t>P22-012839</t>
  </si>
  <si>
    <t>Bill Clarke Plumbing &amp; Heating</t>
  </si>
  <si>
    <t>P22-012845</t>
  </si>
  <si>
    <t>Receipt: RCT-2022-012313 - Approved
Supplier Invoice: INV-2022-123555</t>
  </si>
  <si>
    <t>P22-012846</t>
  </si>
  <si>
    <t>Receipt: RCT-2022-012312 - Approved
Supplier Invoice: INV-2022-123554</t>
  </si>
  <si>
    <t>P22-012860</t>
  </si>
  <si>
    <t>Receipt: RCT-2022-012684 - Approved
Supplier Invoice: INV-2022-141956</t>
  </si>
  <si>
    <t>P22-012861</t>
  </si>
  <si>
    <t>Receipt: RCT-2022-012685 - Approved
Supplier Invoice: INV-2022-141960</t>
  </si>
  <si>
    <t>P22-012870</t>
  </si>
  <si>
    <t>Receipt: RCT-2022-014048 - Approved
Supplier Invoice: INV-2022-141982
Supplier Invoice: INV-2022-143384</t>
  </si>
  <si>
    <t>P22-012872</t>
  </si>
  <si>
    <t>Receipt: RCT-2022-012801 - Approved
Supplier Invoice: INV-2022-121454</t>
  </si>
  <si>
    <t>P22-012881</t>
  </si>
  <si>
    <t>Receipt: RCT-2022-016988 - Approved
Supplier Invoice: INV-2022-175440</t>
  </si>
  <si>
    <t>P22-012894</t>
  </si>
  <si>
    <t>Receipt: RCT-2022-013834 - Approved
Supplier Invoice: INV-2022-139608</t>
  </si>
  <si>
    <t>P22-012896</t>
  </si>
  <si>
    <t>Receipt: RCT-2022-013930 - Approved
Receipt: RCT-2022-013931 - Approved
Supplier Invoice: INV-2022-140025</t>
  </si>
  <si>
    <t>P22-012891</t>
  </si>
  <si>
    <t>Global Industial Canada</t>
  </si>
  <si>
    <t>Receipt: RCT-2022-012815 - Approved
Supplier Invoice: INV-2022-128004</t>
  </si>
  <si>
    <t>P22-012918</t>
  </si>
  <si>
    <t>Receipt: RCT-2022-014382 - Approved
Receipt: RCT-2022-017078 - Approved
Supplier Invoice: INV-2022-147035
Supplier Invoice: INV-2022-180623</t>
  </si>
  <si>
    <t>P22-012919</t>
  </si>
  <si>
    <t>Receipt: RCT-2022-019072 - Approved
Supplier Invoice: INV-2022-196435</t>
  </si>
  <si>
    <t>P22-012926</t>
  </si>
  <si>
    <t>Receipt: RCT-2022-014057 - Approved
Supplier Invoice: INV-2022-139632</t>
  </si>
  <si>
    <t>P22-012927</t>
  </si>
  <si>
    <t>P22-012950</t>
  </si>
  <si>
    <t>Receipt: RCT-2022-017281 - Approved
Supplier Invoice: INV-2022-174689</t>
  </si>
  <si>
    <t>P22-012940</t>
  </si>
  <si>
    <t>Receipt: RCT-2022-012323 - Approved
Supplier Invoice: INV-2022-163866</t>
  </si>
  <si>
    <t>P22-012944</t>
  </si>
  <si>
    <t>Receipt: RCT-2022-014483 - Approved
Supplier Invoice: INV-2022-136336</t>
  </si>
  <si>
    <t>P22-012942</t>
  </si>
  <si>
    <t>Receipt: RCT-2022-012556 - Approved
Supplier Invoice: INV-2022-126114</t>
  </si>
  <si>
    <t>P22-012985</t>
  </si>
  <si>
    <t>Microsoft Corporation</t>
  </si>
  <si>
    <t>Receipt: RCT-2022-012397 - Approved
Supplier Invoice: INV-2022-124531</t>
  </si>
  <si>
    <t>P22-013023</t>
  </si>
  <si>
    <t>Receipt: RCT-2022-012510 - Approved
Supplier Invoice: INV-2022-149701</t>
  </si>
  <si>
    <t>P22-013028</t>
  </si>
  <si>
    <t>Receipt: RCT-2022-012575 - Approved
Supplier Invoice: INV-2022-124657</t>
  </si>
  <si>
    <t>P22-013029</t>
  </si>
  <si>
    <t>Receipt: RCT-2022-012574 - Approved
Supplier Invoice: INV-2022-124636</t>
  </si>
  <si>
    <t>P22-013032</t>
  </si>
  <si>
    <t>Receipt: RCT-2022-012611 - Approved
Supplier Invoice: INV-2022-124372
Supplier Invoice: INV-2022-145994</t>
  </si>
  <si>
    <t>P22-013030</t>
  </si>
  <si>
    <t>Receipt: RCT-2022-012573 - Approved
Supplier Invoice: INV-2022-124633
Supplier Invoice: INV-2022-124634</t>
  </si>
  <si>
    <t>P22-013034</t>
  </si>
  <si>
    <t>Mantario Door Control</t>
  </si>
  <si>
    <t>P22-013035</t>
  </si>
  <si>
    <t>P22-013036</t>
  </si>
  <si>
    <t>Antex Western Ltd.</t>
  </si>
  <si>
    <t>P22-013112</t>
  </si>
  <si>
    <t>Receipt: RCT-2022-013027 - Approved
Supplier Invoice: INV-2022-131035</t>
  </si>
  <si>
    <t>P22-013059</t>
  </si>
  <si>
    <t>Receipt: RCT-2022-014385 - Approved
Supplier Invoice: INV-2022-141472</t>
  </si>
  <si>
    <t>P22-013082</t>
  </si>
  <si>
    <t>Receipt: RCT-2022-012998 - Approved
Receipt: RCT-2022-013730 - Approved
Supplier Invoice: INV-2022-125971
Supplier Invoice: INV-2022-137659</t>
  </si>
  <si>
    <t>P22-013100</t>
  </si>
  <si>
    <t>MLH Inc</t>
  </si>
  <si>
    <t>Receipt: RCT-2022-012513 - Approved
Supplier Invoice: INV-2022-124475
Supplier Invoice: INV-2022-124479
Supplier Invoice: INV-2022-124484</t>
  </si>
  <si>
    <t>P22-013098</t>
  </si>
  <si>
    <t>Receipt: RCT-2022-021629 - Approved
Supplier Invoice: INV-2022-223520</t>
  </si>
  <si>
    <t>P22-013099</t>
  </si>
  <si>
    <t>Receipt: RCT-2022-021155 - Approved
Supplier Invoice: INV-2022-222357</t>
  </si>
  <si>
    <t>P22-013127</t>
  </si>
  <si>
    <t>Receipt: RCT-2022-014384 - Approved
Supplier Invoice: INV-2022-141475</t>
  </si>
  <si>
    <t>P22-013132</t>
  </si>
  <si>
    <t>Receipt: RCT-2022-014863 - Approved
Supplier Invoice: INV-2022-149720</t>
  </si>
  <si>
    <t>P22-013134</t>
  </si>
  <si>
    <t>Receipt: RCT-2022-017291 - Approved
Supplier Invoice: INV-2022-161879</t>
  </si>
  <si>
    <t>P22-013135</t>
  </si>
  <si>
    <t>Receipt: RCT-2022-015913 - Approved
Supplier Invoice: INV-2022-139600</t>
  </si>
  <si>
    <t>P22-013125</t>
  </si>
  <si>
    <t>Receipt: RCT-2022-018243 - Approved
Supplier Invoice: INV-2022-187648</t>
  </si>
  <si>
    <t>P22-013126</t>
  </si>
  <si>
    <t>Receipt: RCT-2022-014762 - Approved
Supplier Invoice: INV-2022-149936</t>
  </si>
  <si>
    <t>P22-013130</t>
  </si>
  <si>
    <t>Receipt: RCT-2022-012511 - Approved
Supplier Invoice: INV-2022-149733</t>
  </si>
  <si>
    <t>P22-013131</t>
  </si>
  <si>
    <t>Receipt: RCT-2022-017393 - Approved
Supplier Invoice: INV-2022-152359</t>
  </si>
  <si>
    <t>P22-013133</t>
  </si>
  <si>
    <t>Receipt: RCT-2022-012493 - Approved
Supplier Invoice: INV-2022-193866</t>
  </si>
  <si>
    <t>P22-013136</t>
  </si>
  <si>
    <t>Receipt: RCT-2022-013710 - Approved
Supplier Invoice: INV-2022-141222</t>
  </si>
  <si>
    <t>P22-013137</t>
  </si>
  <si>
    <t>Receipt: RCT-2022-013255 - Approved
Supplier Invoice: INV-2022-129944</t>
  </si>
  <si>
    <t>P22-013143</t>
  </si>
  <si>
    <t>Receipt: RCT-2022-012540 - Approved
Supplier Invoice: INV-2022-130206</t>
  </si>
  <si>
    <t>P22-013144</t>
  </si>
  <si>
    <t>Receipt: RCT-2022-012806 - Approved
Supplier Invoice: INV-2022-130205</t>
  </si>
  <si>
    <t>P22-013145</t>
  </si>
  <si>
    <t>Receipt: RCT-2022-012531 - Approved
Supplier Invoice: INV-2022-130224</t>
  </si>
  <si>
    <t>P22-013146</t>
  </si>
  <si>
    <t>Receipt: RCT-2022-012515 - Approved
Supplier Invoice: INV-2022-130225</t>
  </si>
  <si>
    <t>P22-013147</t>
  </si>
  <si>
    <t>Receipt: RCT-2022-014633 - Approved
Supplier Invoice: INV-2022-139613</t>
  </si>
  <si>
    <t>P22-013149</t>
  </si>
  <si>
    <t>Receipt: RCT-2022-013256 - Approved
Supplier Invoice: INV-2022-129941</t>
  </si>
  <si>
    <t>P22-013138</t>
  </si>
  <si>
    <t>Receipt: RCT-2022-012512 - Approved
Supplier Invoice: INV-2022-124458</t>
  </si>
  <si>
    <t>P22-013139</t>
  </si>
  <si>
    <t>Receipt: RCT-2022-013711 - Approved
Supplier Invoice: INV-2022-141219</t>
  </si>
  <si>
    <t>P22-013140</t>
  </si>
  <si>
    <t>Receipt: RCT-2022-013712 - Approved
Supplier Invoice: INV-2022-139905</t>
  </si>
  <si>
    <t>P22-013141</t>
  </si>
  <si>
    <t>Receipt: RCT-2022-013697 - Approved
Supplier Invoice: INV-2022-137372</t>
  </si>
  <si>
    <t>P22-013142</t>
  </si>
  <si>
    <t>Receipt: RCT-2022-013915 - Approved
Supplier Invoice: INV-2022-141942</t>
  </si>
  <si>
    <t>P22-013148</t>
  </si>
  <si>
    <t>Receipt: RCT-2022-015111 - Approved
Supplier Invoice: INV-2022-139586</t>
  </si>
  <si>
    <t>P22-013164</t>
  </si>
  <si>
    <t>Receipt: RCT-2022-013100 - Approved
Supplier Invoice: INV-2022-131263</t>
  </si>
  <si>
    <t>P22-013199</t>
  </si>
  <si>
    <t>Receipt: RCT-2022-013084 - Approved
Supplier Invoice: INV-2022-131052</t>
  </si>
  <si>
    <t>P22-013208</t>
  </si>
  <si>
    <t>Receipt: RCT-2022-014700 - Approved
Supplier Invoice: INV-2022-149735</t>
  </si>
  <si>
    <t>P22-013215</t>
  </si>
  <si>
    <t>Receipt: RCT-2022-017060 - Approved
Receipt: RCT-2022-021438 - Approved
Supplier Invoice: INV-2022-176933
Supplier Invoice: INV-2022-220877</t>
  </si>
  <si>
    <t>P22-013207</t>
  </si>
  <si>
    <t>Receipt: RCT-2022-014701 - Approved
Supplier Invoice: INV-2022-149719</t>
  </si>
  <si>
    <t>P22-013209</t>
  </si>
  <si>
    <t>Receipt: RCT-2022-014864 - Approved
Supplier Invoice: INV-2022-150280</t>
  </si>
  <si>
    <t>P22-013214</t>
  </si>
  <si>
    <t>Receipt: RCT-2022-020132 - Approved
Supplier Invoice: INV-2022-208245</t>
  </si>
  <si>
    <t>P22-013217</t>
  </si>
  <si>
    <t>Receipt: RCT-2022-017066 - Approved
Receipt: RCT-2022-022010 - Approved
Supplier Invoice: INV-2022-174627
Supplier Invoice: INV-2022-224111</t>
  </si>
  <si>
    <t>P22-013221</t>
  </si>
  <si>
    <t>Receipt: RCT-2022-013289 - Approved
Supplier Invoice: INV-2022-133817</t>
  </si>
  <si>
    <t>P22-013231</t>
  </si>
  <si>
    <t>Mary Ann Arevalo</t>
  </si>
  <si>
    <t>P22-013252</t>
  </si>
  <si>
    <t>Receipt: RCT-2022-012966 - Approved
Supplier Invoice: INV-2022-130242</t>
  </si>
  <si>
    <t>P22-013254</t>
  </si>
  <si>
    <t>Receipt: RCT-2022-013191 - Approved
Supplier Invoice: INV-2022-132754</t>
  </si>
  <si>
    <t>P22-013256</t>
  </si>
  <si>
    <t>Receipt: RCT-2022-015570 - Approved
Supplier Invoice: INV-2022-137370</t>
  </si>
  <si>
    <t>P22-013253</t>
  </si>
  <si>
    <t>Receipt: RCT-2022-013192 - Approved
Supplier Invoice: INV-2022-132749</t>
  </si>
  <si>
    <t>P22-013255</t>
  </si>
  <si>
    <t>Receipt: RCT-2022-012967 - Approved
Supplier Invoice: INV-2022-130241</t>
  </si>
  <si>
    <t>P22-013308</t>
  </si>
  <si>
    <t>Receipt: RCT-2022-013226 - Approved
Supplier Invoice: INV-2022-132756</t>
  </si>
  <si>
    <t>P22-013364</t>
  </si>
  <si>
    <t>Receipt: RCT-2022-019329 - Approved
Supplier Invoice: INV-2022-194550</t>
  </si>
  <si>
    <t>P22-013344</t>
  </si>
  <si>
    <t>Absolute Lock &amp; Safe (2012) Ltd.</t>
  </si>
  <si>
    <t>Receipt: RCT-2022-015504 - Approved
Supplier Invoice: INV-2022-158622</t>
  </si>
  <si>
    <t>P22-013356</t>
  </si>
  <si>
    <t>Receipt: RCT-2022-013884 - Approved
Supplier Invoice: INV-2022-139895</t>
  </si>
  <si>
    <t>P22-013365</t>
  </si>
  <si>
    <t>Receipt: RCT-2022-019330 - Approved
Supplier Invoice: INV-2022-194551</t>
  </si>
  <si>
    <t>P22-013366</t>
  </si>
  <si>
    <t>Receipt: RCT-2022-019331 - Approved
Supplier Invoice: INV-2022-194545</t>
  </si>
  <si>
    <t>P22-013367</t>
  </si>
  <si>
    <t>Supplier Invoice: INV-2022-194548</t>
  </si>
  <si>
    <t>P22-013383</t>
  </si>
  <si>
    <t>Access Granted Lock &amp; Safe</t>
  </si>
  <si>
    <t>Receipt: RCT-2022-021156 - Approved</t>
  </si>
  <si>
    <t>P22-013419</t>
  </si>
  <si>
    <t>Receipt: RCT-2022-014244 - Approved
Supplier Invoice: INV-2022-144616</t>
  </si>
  <si>
    <t>P22-013437</t>
  </si>
  <si>
    <t>Receipt: RCT-2022-014050 - Approved
Supplier Invoice: INV-2022-141905</t>
  </si>
  <si>
    <t>P22-013439</t>
  </si>
  <si>
    <t>Receipt: RCT-2022-012860 - Approved
Supplier Invoice: INV-2022-223694</t>
  </si>
  <si>
    <t>P22-013448</t>
  </si>
  <si>
    <t>Receipt: RCT-2022-013933 - Approved
Supplier Invoice: INV-2022-140009</t>
  </si>
  <si>
    <t>P22-013453</t>
  </si>
  <si>
    <t>Receipt: RCT-2022-014339 - Approved
Supplier Invoice: INV-2022-145355</t>
  </si>
  <si>
    <t>P22-013471</t>
  </si>
  <si>
    <t>Receipt: RCT-2022-013492 - Approved
Supplier Invoice: INV-2022-135875</t>
  </si>
  <si>
    <t>P22-013500</t>
  </si>
  <si>
    <t>Receipt: RCT-2022-013900 - Approved
Supplier Invoice: INV-2022-139599</t>
  </si>
  <si>
    <t>P22-013501</t>
  </si>
  <si>
    <t>Receipt: RCT-2022-012920 - Approved
Supplier Invoice: INV-2022-129818</t>
  </si>
  <si>
    <t>P22-013502</t>
  </si>
  <si>
    <t>Receipt: RCT-2022-019346 - Approved
Supplier Invoice: INV-2022-197395</t>
  </si>
  <si>
    <t>P22-013505</t>
  </si>
  <si>
    <t>Receipt: RCT-2022-014000 - Approved
Supplier Invoice: INV-2022-141468</t>
  </si>
  <si>
    <t>P22-013518</t>
  </si>
  <si>
    <t>Receipt: RCT-2022-017004 - Approved
Supplier Invoice: INV-2022-191739</t>
  </si>
  <si>
    <t>P22-013544</t>
  </si>
  <si>
    <t>Receipt: RCT-2022-018675 - Approved
Supplier Invoice: INV-2022-158046</t>
  </si>
  <si>
    <t>P22-013569</t>
  </si>
  <si>
    <t>Receipt: RCT-2022-012953 - Approved
Supplier Invoice: INV-2022-145449</t>
  </si>
  <si>
    <t>P22-013611</t>
  </si>
  <si>
    <t>Receipt: RCT-2022-014757 - Approved
Supplier Invoice: INV-2022-150416</t>
  </si>
  <si>
    <t>P22-013617</t>
  </si>
  <si>
    <t>Receipt: RCT-2022-012983 - Approved
Supplier Invoice: INV-2022-160551</t>
  </si>
  <si>
    <t>P22-013618</t>
  </si>
  <si>
    <t>Receipt: RCT-2022-012987 - Approved
Supplier Invoice: INV-2022-174923</t>
  </si>
  <si>
    <t>P22-013619</t>
  </si>
  <si>
    <t>Receipt: RCT-2022-012988 - Approved
Supplier Invoice: INV-2022-171988</t>
  </si>
  <si>
    <t>P22-013620</t>
  </si>
  <si>
    <t>Receipt: RCT-2022-015872 - Approved
Supplier Invoice: INV-2022-139893</t>
  </si>
  <si>
    <t>P22-013625</t>
  </si>
  <si>
    <t>Receipt: RCT-2022-015980 - Approved
Supplier Invoice: INV-2022-163862</t>
  </si>
  <si>
    <t>P22-013624</t>
  </si>
  <si>
    <t>Receipt: RCT-2022-015979 - Approved
Supplier Invoice: INV-2022-163863</t>
  </si>
  <si>
    <t>P22-013629</t>
  </si>
  <si>
    <t>Receipt: RCT-2022-014481 - Approved
Supplier Invoice: INV-2022-151924</t>
  </si>
  <si>
    <t>P22-013640</t>
  </si>
  <si>
    <t>P22-013736</t>
  </si>
  <si>
    <t>Receipt: RCT-2022-013336 - Draft
Receipt: RCT-2022-013573 - Approved
Supplier Invoice: INV-2022-134329</t>
  </si>
  <si>
    <t>P22-013643</t>
  </si>
  <si>
    <t>Receipt: RCT-2022-013173 - Approved
Supplier Invoice: INV-2022-134839</t>
  </si>
  <si>
    <t>P22-013644</t>
  </si>
  <si>
    <t>Receipt: RCT-2022-013174 - Approved
Supplier Invoice: INV-2022-134823</t>
  </si>
  <si>
    <t>P22-013646</t>
  </si>
  <si>
    <t>Receipt: RCT-2022-013176 - Approved
Supplier Invoice: INV-2022-145218</t>
  </si>
  <si>
    <t>P22-013647</t>
  </si>
  <si>
    <t>Receipt: RCT-2022-013177 - Approved
Supplier Invoice: INV-2022-134824</t>
  </si>
  <si>
    <t>P22-013648</t>
  </si>
  <si>
    <t>Receipt: RCT-2022-014861 - Approved
Supplier Invoice: INV-2022-149727</t>
  </si>
  <si>
    <t>P22-013645</t>
  </si>
  <si>
    <t>Receipt: RCT-2022-013175 - Approved
Supplier Invoice: INV-2022-134822</t>
  </si>
  <si>
    <t>P22-013666</t>
  </si>
  <si>
    <t>Receipt: RCT-2022-014697 - Approved
Supplier Invoice: INV-2022-149928</t>
  </si>
  <si>
    <t>P22-013670</t>
  </si>
  <si>
    <t>Receipt: RCT-2022-014586 - Approved
Supplier Invoice: INV-2022-148109</t>
  </si>
  <si>
    <t>P22-013658</t>
  </si>
  <si>
    <t>Receipt: RCT-2022-018108 - Approved
Supplier Invoice: INV-2022-186518</t>
  </si>
  <si>
    <t>P22-013665</t>
  </si>
  <si>
    <t>Receipt: RCT-2022-014584 - Approved
Supplier Invoice: INV-2022-148118</t>
  </si>
  <si>
    <t>P22-013668</t>
  </si>
  <si>
    <t>Receipt: RCT-2022-017879 - Approved
Supplier Invoice: INV-2022-184272</t>
  </si>
  <si>
    <t>P22-013687</t>
  </si>
  <si>
    <t>Receipt: RCT-2022-015687 - Approved
Supplier Invoice: INV-2022-160616</t>
  </si>
  <si>
    <t>P22-013671</t>
  </si>
  <si>
    <t>Receipt: RCT-2022-014585 - Approved
Supplier Invoice: INV-2022-148117</t>
  </si>
  <si>
    <t>P22-013672</t>
  </si>
  <si>
    <t>Receipt: RCT-2022-014459 - Approved
Supplier Invoice: INV-2022-146885</t>
  </si>
  <si>
    <t>P22-013681</t>
  </si>
  <si>
    <t>Receipt: RCT-2022-013065 - Approved
Supplier Invoice: INV-2022-151993</t>
  </si>
  <si>
    <t>P22-013692</t>
  </si>
  <si>
    <t>Receipt: RCT-2022-013690 - Approved
Supplier Invoice: INV-2022-138000
Supplier Invoice: INV-2022-140174</t>
  </si>
  <si>
    <t>P22-013706</t>
  </si>
  <si>
    <t>Receipt: RCT-2022-015818 - Approved
Supplier Invoice: INV-2022-162022</t>
  </si>
  <si>
    <t>P22-013714</t>
  </si>
  <si>
    <t>Receipt: RCT-2022-017680 - Approved
Supplier Invoice: INV-2022-182809</t>
  </si>
  <si>
    <t>P22-013724</t>
  </si>
  <si>
    <t>Receipt: RCT-2022-013198 - Approved
Supplier Invoice: INV-2022-132657</t>
  </si>
  <si>
    <t>P22-013715</t>
  </si>
  <si>
    <t>Receipt: RCT-2022-013819 - Approved
Supplier Invoice: INV-2022-139677</t>
  </si>
  <si>
    <t>P22-013737</t>
  </si>
  <si>
    <t>Receipt: RCT-2022-013165 - Approved
Supplier Invoice: INV-2022-132727</t>
  </si>
  <si>
    <t>P22-013743</t>
  </si>
  <si>
    <t>Receipt: RCT-2022-017677 - Approved
Supplier Invoice: INV-2022-172083</t>
  </si>
  <si>
    <t>P22-013744</t>
  </si>
  <si>
    <t>Receipt: RCT-2022-017678 - Approved
Supplier Invoice: INV-2022-172472</t>
  </si>
  <si>
    <t>P22-013758</t>
  </si>
  <si>
    <t>Receipt: RCT-2022-014480 - Approved
Supplier Invoice: INV-2022-143497</t>
  </si>
  <si>
    <t>P22-013761</t>
  </si>
  <si>
    <t>Receipt: RCT-2022-013652 - Approved
Supplier Invoice: INV-2022-137420</t>
  </si>
  <si>
    <t>P22-013762</t>
  </si>
  <si>
    <t>Receipt: RCT-2022-015914 - Approved
Supplier Invoice: INV-2022-139562</t>
  </si>
  <si>
    <t>P22-013748</t>
  </si>
  <si>
    <t>Receipt: RCT-2022-013199 - Approved
Supplier Invoice: INV-2022-132558</t>
  </si>
  <si>
    <t>P22-013754</t>
  </si>
  <si>
    <t>Receipt: RCT-2022-015546 - Approved
Supplier Invoice: INV-2022-152372</t>
  </si>
  <si>
    <t>P22-013755</t>
  </si>
  <si>
    <t>Receipt: RCT-2022-015545 - Approved
Supplier Invoice: INV-2022-152379</t>
  </si>
  <si>
    <t>P22-013756</t>
  </si>
  <si>
    <t>Receipt: RCT-2022-015548 - Approved
Supplier Invoice: INV-2022-152357</t>
  </si>
  <si>
    <t>P22-013757</t>
  </si>
  <si>
    <t>Receipt: RCT-2022-013133 - Approved
Supplier Invoice: INV-2022-141519</t>
  </si>
  <si>
    <t>P22-013759</t>
  </si>
  <si>
    <t>Receipt: RCT-2022-014909 - Approved
Supplier Invoice: INV-2022-145217</t>
  </si>
  <si>
    <t>P22-013760</t>
  </si>
  <si>
    <t>Receipt: RCT-2022-015480 - Approved
Supplier Invoice: INV-2022-156268</t>
  </si>
  <si>
    <t>P22-013764</t>
  </si>
  <si>
    <t>Receipt: RCT-2022-015486 - Approved
Supplier Invoice: INV-2022-140233</t>
  </si>
  <si>
    <t>P22-013765</t>
  </si>
  <si>
    <t>Receipt: RCT-2022-016327 - Approved
Supplier Invoice: INV-2022-166551</t>
  </si>
  <si>
    <t>P22-013763</t>
  </si>
  <si>
    <t>Receipt: RCT-2022-017262 - Approved
Supplier Invoice: INV-2022-176364</t>
  </si>
  <si>
    <t>P22-013769</t>
  </si>
  <si>
    <t>Receipt: RCT-2022-013332 - Approved
Supplier Invoice: INV-2022-134069</t>
  </si>
  <si>
    <t>P22-013770</t>
  </si>
  <si>
    <t>Receipt: RCT-2022-013308 - Approved
Supplier Invoice: INV-2022-133852</t>
  </si>
  <si>
    <t>P22-013771</t>
  </si>
  <si>
    <t>Receipt: RCT-2022-014018 - Approved
Supplier Invoice: INV-2022-139582</t>
  </si>
  <si>
    <t>P22-013772</t>
  </si>
  <si>
    <t>Receipt: RCT-2022-014019 - Approved
Supplier Invoice: INV-2022-139570</t>
  </si>
  <si>
    <t>P22-013774</t>
  </si>
  <si>
    <t>Receipt: RCT-2022-015846 - Approved
Supplier Invoice: INV-2022-161858</t>
  </si>
  <si>
    <t>P22-013775</t>
  </si>
  <si>
    <t>Receipt: RCT-2022-013331 - Approved
Supplier Invoice: INV-2022-134071</t>
  </si>
  <si>
    <t>P22-013777</t>
  </si>
  <si>
    <t>Receipt: RCT-2022-014573 - Approved
Supplier Invoice: INV-2022-147941</t>
  </si>
  <si>
    <t>P22-013786</t>
  </si>
  <si>
    <t>Receipt: RCT-2022-013457 - Approved
Supplier Invoice: INV-2022-135691</t>
  </si>
  <si>
    <t>P22-013787</t>
  </si>
  <si>
    <t>Receipt: RCT-2022-016627 - Approved
Supplier Invoice: INV-2022-171665</t>
  </si>
  <si>
    <t>P22-013766</t>
  </si>
  <si>
    <t>Assa Abloy Entrance System Canada Inc</t>
  </si>
  <si>
    <t>Receipt: RCT-2022-013309 - Approved
Supplier Invoice: INV-2022-133889</t>
  </si>
  <si>
    <t>P22-013767</t>
  </si>
  <si>
    <t>Shurway Contracting Ltd.</t>
  </si>
  <si>
    <t>Receipt: RCT-2022-016272 - Approved
Receipt: RCT-2022-018654 - Approved
Receipt: RCT-2022-018657 - Draft
Supplier Invoice: INV-2022-170265
Supplier Invoice: INV-2022-186322</t>
  </si>
  <si>
    <t>P22-013768</t>
  </si>
  <si>
    <t>Receipt: RCT-2022-013310 - Approved
Supplier Invoice: INV-2022-133960</t>
  </si>
  <si>
    <t>P22-013773</t>
  </si>
  <si>
    <t>Shields Mechanical Inc.</t>
  </si>
  <si>
    <t>P22-013776</t>
  </si>
  <si>
    <t>Receipt: RCT-2022-018847 - Approved
Supplier Invoice: INV-2022-192804</t>
  </si>
  <si>
    <t>P22-013778</t>
  </si>
  <si>
    <t>S.H.C. Control Systems</t>
  </si>
  <si>
    <t>Receipt: RCT-2022-016873 - Approved
Supplier Invoice: INV-2022-174933</t>
  </si>
  <si>
    <t>P22-013780</t>
  </si>
  <si>
    <t>Receipt: RCT-2022-013504 - Approved
Supplier Invoice: INV-2022-135667</t>
  </si>
  <si>
    <t>P22-013794</t>
  </si>
  <si>
    <t>Receipt: RCT-2022-013491 - Approved
Supplier Invoice: INV-2022-137635</t>
  </si>
  <si>
    <t>P22-013796</t>
  </si>
  <si>
    <t>Receipt: RCT-2022-018430 - Approved
Supplier Invoice: INV-2022-188269</t>
  </si>
  <si>
    <t>P22-013797</t>
  </si>
  <si>
    <t>Receipt: RCT-2022-013188 - Approved
Supplier Invoice: INV-2022-136118</t>
  </si>
  <si>
    <t>P22-013805</t>
  </si>
  <si>
    <t>Receipt: RCT-2022-015453 - Approved
Supplier Invoice: INV-2022-149821</t>
  </si>
  <si>
    <t>P22-013790</t>
  </si>
  <si>
    <t>Receipt: RCT-2022-014343 - Approved
Supplier Invoice: INV-2022-145215</t>
  </si>
  <si>
    <t>P22-013799</t>
  </si>
  <si>
    <t>Receipt: RCT-2022-013972 - Approved
Supplier Invoice: INV-2022-139986</t>
  </si>
  <si>
    <t>P22-013806</t>
  </si>
  <si>
    <t>Receipt: RCT-2022-015452 - Approved
Supplier Invoice: INV-2022-149826</t>
  </si>
  <si>
    <t>P22-013808</t>
  </si>
  <si>
    <t>Receipt: RCT-2022-013205 - Approved
Supplier Invoice: INV-2022-133982
Supplier Invoice: INV-2022-133986</t>
  </si>
  <si>
    <t>P22-013815</t>
  </si>
  <si>
    <t>Receipt: RCT-2022-016833 - Approved
Supplier Invoice: INV-2022-173774</t>
  </si>
  <si>
    <t>P22-013824</t>
  </si>
  <si>
    <t>Receipt: RCT-2022-013435 - Approved
Supplier Invoice: INV-2022-135550</t>
  </si>
  <si>
    <t>P22-013820</t>
  </si>
  <si>
    <t>Receipt: RCT-2022-013208 - Approved
Supplier Invoice: INV-2022-139649</t>
  </si>
  <si>
    <t>P22-013825</t>
  </si>
  <si>
    <t>Receipt: RCT-2022-013330 - Approved
Supplier Invoice: INV-2022-134072
Supplier Invoice: INV-2022-134073</t>
  </si>
  <si>
    <t>P22-013841</t>
  </si>
  <si>
    <t>Receipt: RCT-2022-013216 - Approved
Supplier Invoice: INV-2022-156979</t>
  </si>
  <si>
    <t>P22-013838</t>
  </si>
  <si>
    <t>Receipt: RCT-2022-013219 - Approved
Supplier Invoice: INV-2022-133797</t>
  </si>
  <si>
    <t>P22-013839</t>
  </si>
  <si>
    <t>Receipt: RCT-2022-013218 - Approved
Supplier Invoice: INV-2022-134027</t>
  </si>
  <si>
    <t>P22-013856</t>
  </si>
  <si>
    <t>Air Unlimited Inc</t>
  </si>
  <si>
    <t>Receipt: RCT-2022-015847 - Approved
Supplier Invoice: INV-2022-160611</t>
  </si>
  <si>
    <t>P22-013857</t>
  </si>
  <si>
    <t>Receipt: RCT-2022-016655 - Approved
Supplier Invoice: INV-2022-152371</t>
  </si>
  <si>
    <t>P22-013869</t>
  </si>
  <si>
    <t>Receipt: RCT-2022-014178 - Approved
Supplier Invoice: INV-2022-143238</t>
  </si>
  <si>
    <t>P22-013874</t>
  </si>
  <si>
    <t>Receipt: RCT-2022-017938 - Approved
Supplier Invoice: INV-2022-184531</t>
  </si>
  <si>
    <t>P22-013871</t>
  </si>
  <si>
    <t>Sartori Environmental Inc.</t>
  </si>
  <si>
    <t>Receipt: RCT-2022-016947 - Approved
Supplier Invoice: INV-2022-174036</t>
  </si>
  <si>
    <t>P22-013872</t>
  </si>
  <si>
    <t>Arbor Solutions</t>
  </si>
  <si>
    <t>Receipt: RCT-2022-015106 - Approved
Supplier Invoice: INV-2022-147767</t>
  </si>
  <si>
    <t>P22-013873</t>
  </si>
  <si>
    <t>Matcon Demolition Ltd.</t>
  </si>
  <si>
    <t>Receipt: RCT-2022-013666 - Approved
Supplier Invoice: INV-2022-135955</t>
  </si>
  <si>
    <t>P22-013877</t>
  </si>
  <si>
    <t>Receipt: RCT-2022-016103 - Approved</t>
  </si>
  <si>
    <t>P22-013878</t>
  </si>
  <si>
    <t>Receipt: RCT-2022-016104 - Approved</t>
  </si>
  <si>
    <t>P22-013879</t>
  </si>
  <si>
    <t>P22-013900</t>
  </si>
  <si>
    <t>Receipt: RCT-2022-013356 - Approved
Supplier Invoice: INV-2022-134355</t>
  </si>
  <si>
    <t>P22-013903</t>
  </si>
  <si>
    <t>Receipt: RCT-2022-015544 - Approved
Supplier Invoice: INV-2022-155768</t>
  </si>
  <si>
    <t>P22-013901</t>
  </si>
  <si>
    <t>Receipt: RCT-2022-014344 - Approved
Supplier Invoice: INV-2022-145211</t>
  </si>
  <si>
    <t>P22-013904</t>
  </si>
  <si>
    <t>Receipt: RCT-2022-017580 - Approved
Supplier Invoice: INV-2022-183111</t>
  </si>
  <si>
    <t>P22-013907</t>
  </si>
  <si>
    <t>Toromont Cat</t>
  </si>
  <si>
    <t>Receipt: RCT-2022-019720 - Approved
Supplier Invoice: INV-2022-202884</t>
  </si>
  <si>
    <t>P22-013923</t>
  </si>
  <si>
    <t>Receipt: RCT-2022-015549 - Approved
Supplier Invoice: INV-2022-145212</t>
  </si>
  <si>
    <t>P22-013949</t>
  </si>
  <si>
    <t>Receipt: RCT-2022-013951 - Approved
Supplier Invoice: INV-2022-139565</t>
  </si>
  <si>
    <t>P22-013951</t>
  </si>
  <si>
    <t>P22-013950</t>
  </si>
  <si>
    <t>Receipt: RCT-2022-013952 - Approved
Supplier Invoice: INV-2022-139563</t>
  </si>
  <si>
    <t>P22-013966</t>
  </si>
  <si>
    <t>Scooter Rooter</t>
  </si>
  <si>
    <t>Receipt: RCT-2022-013641 - Approved
Supplier Invoice: INV-2022-137681</t>
  </si>
  <si>
    <t>P22-013972</t>
  </si>
  <si>
    <t>Receipt: RCT-2022-021993 - Approved
Supplier Invoice: INV-2022-222822</t>
  </si>
  <si>
    <t>P22-013974</t>
  </si>
  <si>
    <t>Receipt: RCT-2022-016318 - Approved
Supplier Invoice: INV-2022-167710</t>
  </si>
  <si>
    <t>P22-014003</t>
  </si>
  <si>
    <t>Receipt: RCT-2022-015605 - Approved
Supplier Invoice: INV-2022-160137</t>
  </si>
  <si>
    <t>P22-014013</t>
  </si>
  <si>
    <t>Receipt: RCT-2022-020867 - Approved</t>
  </si>
  <si>
    <t>P22-014004</t>
  </si>
  <si>
    <t>Receipt: RCT-2022-016183 - Approved
Supplier Invoice: INV-2022-166026</t>
  </si>
  <si>
    <t>P22-014051</t>
  </si>
  <si>
    <t>Receipt: RCT-2022-014449 - Approved
Supplier Invoice: INV-2022-144668</t>
  </si>
  <si>
    <t>P22-014054</t>
  </si>
  <si>
    <t>Receipt: RCT-2022-014904 - Approved
Supplier Invoice: INV-2022-151927</t>
  </si>
  <si>
    <t>P22-014058</t>
  </si>
  <si>
    <t>P22-014059</t>
  </si>
  <si>
    <t>Receipt: RCT-2022-013648 - Approved
Supplier Invoice: INV-2022-141963</t>
  </si>
  <si>
    <t>P22-014052</t>
  </si>
  <si>
    <t>Receipt: RCT-2022-017790 - Approved
Supplier Invoice: INV-2022-183496</t>
  </si>
  <si>
    <t>P22-014092</t>
  </si>
  <si>
    <t>P22-014107</t>
  </si>
  <si>
    <t>Receipt: RCT-2022-013998 - Approved
Supplier Invoice: INV-2022-142643</t>
  </si>
  <si>
    <t>P22-014091</t>
  </si>
  <si>
    <t>P22-014098</t>
  </si>
  <si>
    <t>Receipt: RCT-2022-021276 - Approved</t>
  </si>
  <si>
    <t>P22-014105</t>
  </si>
  <si>
    <t>Receipt: RCT-2022-021043 - Approved</t>
  </si>
  <si>
    <t>P22-014108</t>
  </si>
  <si>
    <t>Receipt: RCT-2022-015403 - Approved
Supplier Invoice: INV-2022-157809</t>
  </si>
  <si>
    <t>P22-014117</t>
  </si>
  <si>
    <t>Receipt: RCT-2022-021157 - Approved</t>
  </si>
  <si>
    <t>P22-014120</t>
  </si>
  <si>
    <t>Pace Solutions Corp.</t>
  </si>
  <si>
    <t>P22-014132</t>
  </si>
  <si>
    <t>Receipt: RCT-2022-013694 - Approved
Supplier Invoice: INV-2022-138130</t>
  </si>
  <si>
    <t>P22-014130</t>
  </si>
  <si>
    <t>Receipt: RCT-2022-016303 - Approved
Receipt: RCT-2022-016304 - Approved
Receipt: RCT-2022-016305 - Approved
Receipt: RCT-2022-018653 - Approved
Supplier Invoice: INV-2022-170266
Supplier Invoice: INV-2022-186280</t>
  </si>
  <si>
    <t>P22-014131</t>
  </si>
  <si>
    <t>Brandon Home Hardware Bldg Centre</t>
  </si>
  <si>
    <t>Receipt: RCT-2022-016351 - Approved
Supplier Invoice: INV-2022-167712</t>
  </si>
  <si>
    <t>P22-014133</t>
  </si>
  <si>
    <t>Thermo Cool Mechanical</t>
  </si>
  <si>
    <t>Receipt: RCT-2022-017598 - Approved
Supplier Invoice: INV-2022-182185</t>
  </si>
  <si>
    <t>P22-014137</t>
  </si>
  <si>
    <t>Receipt: RCT-2022-013564 - Approved
Supplier Invoice: INV-2022-136685</t>
  </si>
  <si>
    <t>P22-014145</t>
  </si>
  <si>
    <t>Receipt: RCT-2022-015408 - Approved
Supplier Invoice: INV-2022-157288</t>
  </si>
  <si>
    <t>P22-014151</t>
  </si>
  <si>
    <t>Receipt: RCT-2022-022187 - Approved</t>
  </si>
  <si>
    <t>P22-014155</t>
  </si>
  <si>
    <t>Receipt: RCT-2022-015594 - Approved
Supplier Invoice: INV-2022-157867</t>
  </si>
  <si>
    <t>P22-014157</t>
  </si>
  <si>
    <t>P22-014152</t>
  </si>
  <si>
    <t>P22-014153</t>
  </si>
  <si>
    <t>Receipt: RCT-2022-015851 - Approved
Supplier Invoice: INV-2022-157872</t>
  </si>
  <si>
    <t>P22-014154</t>
  </si>
  <si>
    <t>Receipt: RCT-2022-015860 - Approved
Supplier Invoice: INV-2022-157842</t>
  </si>
  <si>
    <t>P22-014158</t>
  </si>
  <si>
    <t>Receipt: RCT-2022-017320 - Approved
Supplier Invoice: INV-2022-152280</t>
  </si>
  <si>
    <t>P22-014160</t>
  </si>
  <si>
    <t>Receipt: RCT-2022-014599 - Approved
Supplier Invoice: INV-2022-146847</t>
  </si>
  <si>
    <t>P22-014168</t>
  </si>
  <si>
    <t>Receipt: RCT-2022-016430 - Approved
Supplier Invoice: INV-2022-191753</t>
  </si>
  <si>
    <t>P22-014173</t>
  </si>
  <si>
    <t>Receipt: RCT-2022-013541 - Approved
Supplier Invoice: INV-2022-136501
Supplier Invoice: INV-2022-136506</t>
  </si>
  <si>
    <t>P22-014175</t>
  </si>
  <si>
    <t>Receipt: RCT-2022-013610 - Approved
Supplier Invoice: INV-2022-137368
Supplier Invoice: INV-2022-137436</t>
  </si>
  <si>
    <t>P22-014176</t>
  </si>
  <si>
    <t>P22-014177</t>
  </si>
  <si>
    <t>Receipt: RCT-2022-014320 - Approved
Supplier Invoice: INV-2022-145275</t>
  </si>
  <si>
    <t>P22-014181</t>
  </si>
  <si>
    <t>P22-014165</t>
  </si>
  <si>
    <t>Receipt: RCT-2022-015664 - Approved
Supplier Invoice: INV-2022-160272</t>
  </si>
  <si>
    <t>P22-014166</t>
  </si>
  <si>
    <t>Receipt: RCT-2022-019275 - Approved
Supplier Invoice: INV-2022-199069</t>
  </si>
  <si>
    <t>P22-014167</t>
  </si>
  <si>
    <t>Receipt: RCT-2022-016429 - Approved
Supplier Invoice: INV-2022-191750</t>
  </si>
  <si>
    <t>P22-014170</t>
  </si>
  <si>
    <t>Receipt: RCT-2022-017619 - Approved
Supplier Invoice: INV-2022-181362</t>
  </si>
  <si>
    <t>P22-014171</t>
  </si>
  <si>
    <t>Receipt: RCT-2022-019965 - Approved
Supplier Invoice: INV-2022-205225</t>
  </si>
  <si>
    <t>P22-014174</t>
  </si>
  <si>
    <t>P22-014196</t>
  </si>
  <si>
    <t>P22-014199</t>
  </si>
  <si>
    <t>Receipt: RCT-2022-015906 - Approved
Supplier Invoice: INV-2022-157860</t>
  </si>
  <si>
    <t>P22-014200</t>
  </si>
  <si>
    <t>Receipt: RCT-2022-015907 - Approved
Supplier Invoice: INV-2022-157856</t>
  </si>
  <si>
    <t>P22-014207</t>
  </si>
  <si>
    <t>Receipt: RCT-2022-016302 - Approved
Receipt: RCT-2022-018651 - Approved
Receipt: RCT-2022-018705 - Draft
Supplier Invoice: INV-2022-170264
Supplier Invoice: INV-2022-186240</t>
  </si>
  <si>
    <t>P22-014216</t>
  </si>
  <si>
    <t>Receipt: RCT-2022-015464 - Approved
Supplier Invoice: INV-2022-157873</t>
  </si>
  <si>
    <t>P22-014215</t>
  </si>
  <si>
    <t>Receipt: RCT-2022-016458 - Approved
Supplier Invoice: INV-2022-170199</t>
  </si>
  <si>
    <t>P22-014262</t>
  </si>
  <si>
    <t>Receipt: RCT-2022-014287 - Approved
Supplier Invoice: INV-2022-143362</t>
  </si>
  <si>
    <t>P22-014282</t>
  </si>
  <si>
    <t>Receipt: RCT-2022-017908 - Approved
Supplier Invoice: INV-2022-184690</t>
  </si>
  <si>
    <t>P22-014296</t>
  </si>
  <si>
    <t>Receipt: RCT-2022-017416 - Approved
Supplier Invoice: INV-2022-200173</t>
  </si>
  <si>
    <t>P22-014300</t>
  </si>
  <si>
    <t>Receipt: RCT-2022-016184 - Approved
Supplier Invoice: INV-2022-166002</t>
  </si>
  <si>
    <t>P22-014306</t>
  </si>
  <si>
    <t>DJ Fencing</t>
  </si>
  <si>
    <t>Receipt: RCT-2022-013668 - Approved</t>
  </si>
  <si>
    <t>P22-014310</t>
  </si>
  <si>
    <t>Receipt: RCT-2022-014615 - Approved
Supplier Invoice: INV-2022-148641</t>
  </si>
  <si>
    <t>P22-014326</t>
  </si>
  <si>
    <t>Receipt: RCT-2022-014939 - Approved
Supplier Invoice: INV-2022-152361</t>
  </si>
  <si>
    <t>P22-014331</t>
  </si>
  <si>
    <t>Receipt: RCT-2022-016108 - Approved
Supplier Invoice: INV-2022-148718</t>
  </si>
  <si>
    <t>P22-014334</t>
  </si>
  <si>
    <t>Receipt: RCT-2022-015854 - Approved
Supplier Invoice: INV-2022-157864</t>
  </si>
  <si>
    <t>P22-014335</t>
  </si>
  <si>
    <t>Receipt: RCT-2022-013899 - Approved
Supplier Invoice: INV-2022-139702</t>
  </si>
  <si>
    <t>P22-014323</t>
  </si>
  <si>
    <t>Receipt: RCT-2022-014028 - Approved
Supplier Invoice: INV-2022-144494</t>
  </si>
  <si>
    <t>P22-014324</t>
  </si>
  <si>
    <t>Receipt: RCT-2022-015547 - Approved
Supplier Invoice: INV-2022-152360</t>
  </si>
  <si>
    <t>P22-014325</t>
  </si>
  <si>
    <t>Receipt: RCT-2022-014354 - Approved
Supplier Invoice: INV-2022-145978</t>
  </si>
  <si>
    <t>P22-014327</t>
  </si>
  <si>
    <t>Receipt: RCT-2022-014940 - Approved
Supplier Invoice: INV-2022-152363</t>
  </si>
  <si>
    <t>P22-014328</t>
  </si>
  <si>
    <t>Receipt: RCT-2022-013864 - Approved
Supplier Invoice: INV-2022-139890</t>
  </si>
  <si>
    <t>P22-014329</t>
  </si>
  <si>
    <t>Receipt: RCT-2022-014190 - Approved
Supplier Invoice: INV-2022-144646</t>
  </si>
  <si>
    <t>P22-014330</t>
  </si>
  <si>
    <t>Receipt: RCT-2022-014191 - Approved
Supplier Invoice: INV-2022-144647</t>
  </si>
  <si>
    <t>P22-014332</t>
  </si>
  <si>
    <t>Receipt: RCT-2022-016106 - Approved
Supplier Invoice: INV-2022-156405</t>
  </si>
  <si>
    <t>P22-014333</t>
  </si>
  <si>
    <t>Receipt: RCT-2022-016107 - Approved
Supplier Invoice: INV-2022-156407</t>
  </si>
  <si>
    <t>P22-014337</t>
  </si>
  <si>
    <t>Receipt: RCT-2022-022186 - Approved</t>
  </si>
  <si>
    <t>P22-014338</t>
  </si>
  <si>
    <t>Receipt: RCT-2022-015477 - Approved
Supplier Invoice: INV-2022-156249</t>
  </si>
  <si>
    <t>P22-014340</t>
  </si>
  <si>
    <t>P22-014341</t>
  </si>
  <si>
    <t>Receipt: RCT-2022-013918 - Approved
Supplier Invoice: INV-2022-141256</t>
  </si>
  <si>
    <t>P22-014342</t>
  </si>
  <si>
    <t>Receipt: RCT-2022-015856 - Approved
Supplier Invoice: INV-2022-149790</t>
  </si>
  <si>
    <t>P22-014336</t>
  </si>
  <si>
    <t>Receipt: RCT-2022-015724 - Approved
Supplier Invoice: INV-2022-157841</t>
  </si>
  <si>
    <t>P22-014339</t>
  </si>
  <si>
    <t>Receipt: RCT-2022-015853 - Approved
Supplier Invoice: INV-2022-157870</t>
  </si>
  <si>
    <t>P22-014347</t>
  </si>
  <si>
    <t>P22-014358</t>
  </si>
  <si>
    <t>Receipt: RCT-2022-015192 - Approved
Supplier Invoice: INV-2022-155828</t>
  </si>
  <si>
    <t>P22-014363</t>
  </si>
  <si>
    <t>Gateway Mechanical Services Inc.</t>
  </si>
  <si>
    <t>Receipt: RCT-2022-019323 - Approved
Supplier Invoice: INV-2022-199435</t>
  </si>
  <si>
    <t>P22-014357</t>
  </si>
  <si>
    <t>P22-014359</t>
  </si>
  <si>
    <t>Receipt: RCT-2022-015476 - Approved
Receipt: RCT-2022-015478 - Approved
Supplier Invoice: INV-2022-156245</t>
  </si>
  <si>
    <t>P22-014371</t>
  </si>
  <si>
    <t>Receipt: RCT-2022-014739 - Approved
Supplier Invoice: INV-2022-150240</t>
  </si>
  <si>
    <t>P22-014391</t>
  </si>
  <si>
    <t>Receipt: RCT-2022-020573 - Approved
Supplier Invoice: INV-2022-211567</t>
  </si>
  <si>
    <t>P22-014372</t>
  </si>
  <si>
    <t>P22-014373</t>
  </si>
  <si>
    <t>Receipt: RCT-2022-017240 - Draft</t>
  </si>
  <si>
    <t>P22-014374</t>
  </si>
  <si>
    <t>P22-014375</t>
  </si>
  <si>
    <t>Vriend Engineering</t>
  </si>
  <si>
    <t>Receipt: RCT-2022-015309 - Approved
Supplier Invoice: INV-2022-158006</t>
  </si>
  <si>
    <t>P22-014376</t>
  </si>
  <si>
    <t>Receipt: RCT-2022-015667 - Approved
Supplier Invoice: INV-2022-160296
Supplier Invoice: INV-2022-160297</t>
  </si>
  <si>
    <t>P22-014377</t>
  </si>
  <si>
    <t>Receipt: RCT-2022-015586 - Approved</t>
  </si>
  <si>
    <t>P22-014397</t>
  </si>
  <si>
    <t>Receipt: RCT-2022-016835 - Approved
Supplier Invoice: INV-2022-173783</t>
  </si>
  <si>
    <t>P22-014410</t>
  </si>
  <si>
    <t>Receipt: RCT-2022-015855 - Approved
Supplier Invoice: INV-2022-149791</t>
  </si>
  <si>
    <t>P22-014441</t>
  </si>
  <si>
    <t>Receipt: RCT-2022-014429 - Approved
Supplier Invoice: INV-2022-146618</t>
  </si>
  <si>
    <t>P22-014443</t>
  </si>
  <si>
    <t>WalterFedy Inc.</t>
  </si>
  <si>
    <t>Receipt: RCT-2022-017274 - Approved
Receipt: RCT-2022-017277 - Draft
Supplier Invoice: INV-2022-178917</t>
  </si>
  <si>
    <t>P22-014416</t>
  </si>
  <si>
    <t>P22-014427</t>
  </si>
  <si>
    <t>Receipt: RCT-2022-021570 - Approved</t>
  </si>
  <si>
    <t>P22-014434</t>
  </si>
  <si>
    <t>Receipt: RCT-2022-014337 - Approved
Supplier Invoice: INV-2022-145411
Supplier Invoice: INV-2022-213451</t>
  </si>
  <si>
    <t>P22-014469</t>
  </si>
  <si>
    <t>Receipt: RCT-2022-018606 - Approved
Supplier Invoice: INV-2022-191659</t>
  </si>
  <si>
    <t>P22-014478</t>
  </si>
  <si>
    <t>Receipt: RCT-2022-013839 - Approved
Supplier Invoice: INV-2022-174912
Supplier Invoice: INV-2022-174913</t>
  </si>
  <si>
    <t>P22-014488</t>
  </si>
  <si>
    <t>Receipt: RCT-2022-015479 - Approved
Supplier Invoice: INV-2022-156256</t>
  </si>
  <si>
    <t>P22-014522</t>
  </si>
  <si>
    <t>P22-014523</t>
  </si>
  <si>
    <t>Capital Coolers - 1206044 B.C. LTD.</t>
  </si>
  <si>
    <t>P22-014526</t>
  </si>
  <si>
    <t>Receipt: RCT-2022-014572 - Approved
Supplier Invoice: INV-2022-147980</t>
  </si>
  <si>
    <t>P22-014516</t>
  </si>
  <si>
    <t>Vetted HVAC Services LTd</t>
  </si>
  <si>
    <t>Receipt: RCT-2022-014910 - Approved
Supplier Invoice: INV-2022-177100</t>
  </si>
  <si>
    <t>P22-014520</t>
  </si>
  <si>
    <t>Receipt: RCT-2022-018247 - Approved
Supplier Invoice: INV-2022-187705
Supplier Invoice: INV-2022-205266</t>
  </si>
  <si>
    <t>P22-014524</t>
  </si>
  <si>
    <t>Receipt: RCT-2022-020869 - Approved
Supplier Invoice: INV-2022-216606</t>
  </si>
  <si>
    <t>P22-014537</t>
  </si>
  <si>
    <t>Receipt: RCT-2022-016052 - Approved
Supplier Invoice: INV-2022-164085</t>
  </si>
  <si>
    <t>P22-014530</t>
  </si>
  <si>
    <t>Receipt: RCT-2022-015465 - Approved
Supplier Invoice: INV-2022-158619</t>
  </si>
  <si>
    <t>P22-014536</t>
  </si>
  <si>
    <t>Receipt: RCT-2022-015772 - Approved
Supplier Invoice: INV-2022-161403</t>
  </si>
  <si>
    <t>P22-014649</t>
  </si>
  <si>
    <t>Receipt: RCT-2022-015031 - Approved
Supplier Invoice: INV-2022-152607</t>
  </si>
  <si>
    <t>P22-014561</t>
  </si>
  <si>
    <t>Receipt: RCT-2022-014338 - Approved
Supplier Invoice: INV-2022-145409</t>
  </si>
  <si>
    <t>P22-014564</t>
  </si>
  <si>
    <t>Receipt: RCT-2022-016987 - Approved
Supplier Invoice: INV-2022-175444</t>
  </si>
  <si>
    <t>P22-014581</t>
  </si>
  <si>
    <t>P22-014597</t>
  </si>
  <si>
    <t>Receipt: RCT-2022-014080 - Approved
Supplier Invoice: INV-2022-142131</t>
  </si>
  <si>
    <t>P22-014600</t>
  </si>
  <si>
    <t>Receipt: RCT-2022-015274 - Approved
Supplier Invoice: INV-2022-154502</t>
  </si>
  <si>
    <t>P22-014602</t>
  </si>
  <si>
    <t>Receipt: RCT-2022-014563 - Approved
Supplier Invoice: INV-2022-148076</t>
  </si>
  <si>
    <t>P22-014606</t>
  </si>
  <si>
    <t>Receipt: RCT-2022-014936 - Approved
Supplier Invoice: INV-2022-152354</t>
  </si>
  <si>
    <t>P22-014607</t>
  </si>
  <si>
    <t>Receipt: RCT-2022-014937 - Approved
Supplier Invoice: INV-2022-152355</t>
  </si>
  <si>
    <t>P22-014608</t>
  </si>
  <si>
    <t>Receipt: RCT-2022-014938 - Approved
Supplier Invoice: INV-2022-152356</t>
  </si>
  <si>
    <t>P22-014613</t>
  </si>
  <si>
    <t>Receipt: RCT-2022-017391 - Approved
Supplier Invoice: INV-2022-152358</t>
  </si>
  <si>
    <t>P22-014615</t>
  </si>
  <si>
    <t>Receipt: RCT-2022-014596 - Approved
Supplier Invoice: INV-2022-148080</t>
  </si>
  <si>
    <t>P22-014601</t>
  </si>
  <si>
    <t>Receipt: RCT-2022-014288 - Approved
Supplier Invoice: INV-2022-143364</t>
  </si>
  <si>
    <t>P22-014604</t>
  </si>
  <si>
    <t>Receipt: RCT-2022-014566 - Approved</t>
  </si>
  <si>
    <t>P22-014605</t>
  </si>
  <si>
    <t>Receipt: RCT-2022-014564 - Approved
Supplier Invoice: INV-2022-152415
Supplier Invoice: INV-2022-152417</t>
  </si>
  <si>
    <t>P22-014610</t>
  </si>
  <si>
    <t>Receipt: RCT-2022-014017 - Approved</t>
  </si>
  <si>
    <t>P22-014611</t>
  </si>
  <si>
    <t>Receipt: RCT-2022-015827 - Approved
Supplier Invoice: INV-2022-161850</t>
  </si>
  <si>
    <t>P22-014612</t>
  </si>
  <si>
    <t>Receipt: RCT-2022-014951 - Approved
Supplier Invoice: INV-2022-152348</t>
  </si>
  <si>
    <t>P22-014614</t>
  </si>
  <si>
    <t>Receipt: RCT-2022-014558 - Approved
Supplier Invoice: INV-2022-148068</t>
  </si>
  <si>
    <t>P22-014616</t>
  </si>
  <si>
    <t>Receipt: RCT-2022-014116 - Approved
Supplier Invoice: INV-2022-142191</t>
  </si>
  <si>
    <t>P22-014617</t>
  </si>
  <si>
    <t>Receipt: RCT-2022-015852 - Approved
Supplier Invoice: INV-2022-161878</t>
  </si>
  <si>
    <t>P22-014618</t>
  </si>
  <si>
    <t>Receipt: RCT-2022-021327 - Approved
Supplier Invoice: INV-2022-217953</t>
  </si>
  <si>
    <t>P22-014619</t>
  </si>
  <si>
    <t>Receipt: RCT-2022-014734 - Approved
Supplier Invoice: INV-2022-149713</t>
  </si>
  <si>
    <t>P22-014620</t>
  </si>
  <si>
    <t>Receipt: RCT-2022-014560 - Approved
Supplier Invoice: INV-2022-149919</t>
  </si>
  <si>
    <t>P22-014625</t>
  </si>
  <si>
    <t>Quasar Consulting Group Inc.</t>
  </si>
  <si>
    <t>Receipt: RCT-2022-016367 - Approved
Receipt: RCT-2022-020724 - Approved
Supplier Invoice: INV-2022-170284
Supplier Invoice: INV-2022-213527</t>
  </si>
  <si>
    <t>P22-014654</t>
  </si>
  <si>
    <t>Receipt: RCT-2022-014039 - Approved
Supplier Invoice: INV-2022-142009</t>
  </si>
  <si>
    <t>P22-014664</t>
  </si>
  <si>
    <t>Receipt: RCT-2022-016834 - Approved
Supplier Invoice: INV-2022-173776</t>
  </si>
  <si>
    <t>P22-014653</t>
  </si>
  <si>
    <t>Receipt: RCT-2022-015046 - Approved
Supplier Invoice: INV-2022-164051</t>
  </si>
  <si>
    <t>P22-014668</t>
  </si>
  <si>
    <t>Receipt: RCT-2022-022188 - Approved</t>
  </si>
  <si>
    <t>P22-014719</t>
  </si>
  <si>
    <t>Receipt: RCT-2022-014151 - Approved
Supplier Invoice: INV-2022-144641</t>
  </si>
  <si>
    <t>P22-014717</t>
  </si>
  <si>
    <t>William Knell and Company Limited</t>
  </si>
  <si>
    <t>Receipt: RCT-2022-014181 - Approved
Supplier Invoice: INV-2022-147317</t>
  </si>
  <si>
    <t>P22-014718</t>
  </si>
  <si>
    <t>Receipt: RCT-2022-018531 - Approved
Supplier Invoice: INV-2022-189489</t>
  </si>
  <si>
    <t>P22-014844</t>
  </si>
  <si>
    <t>Receipt: RCT-2022-020271 - Approved
Supplier Invoice: INV-2022-208264</t>
  </si>
  <si>
    <t>P22-014733</t>
  </si>
  <si>
    <t>Receipt: RCT-2022-019335 - Approved
Supplier Invoice: INV-2022-199074</t>
  </si>
  <si>
    <t>P22-014734</t>
  </si>
  <si>
    <t>Receipt: RCT-2022-019096 - Approved
Supplier Invoice: INV-2022-192637</t>
  </si>
  <si>
    <t>P22-014735</t>
  </si>
  <si>
    <t>Receipt: RCT-2022-019332 - Approved
Supplier Invoice: INV-2022-199075</t>
  </si>
  <si>
    <t>P22-014739</t>
  </si>
  <si>
    <t>Global Mechanical Ltd</t>
  </si>
  <si>
    <t>Receipt: RCT-2022-014267 - Approved
Supplier Invoice: INV-2022-142812</t>
  </si>
  <si>
    <t>P22-014741</t>
  </si>
  <si>
    <t>Receipt: RCT-2022-016365 - Approved
Receipt: RCT-2022-020723 - Approved
Supplier Invoice: INV-2022-170285
Supplier Invoice: INV-2022-213526</t>
  </si>
  <si>
    <t>P22-014738</t>
  </si>
  <si>
    <t>Entretien De Pelouse Lafontaine Enr.</t>
  </si>
  <si>
    <t>Receipt: RCT-2022-014691 - Approved
Receipt: RCT-2022-017272 - Approved
Receipt: RCT-2022-018526 - Approved
Supplier Invoice: INV-2022-151959
Supplier Invoice: INV-2022-179868
Supplier Invoice: INV-2022-191773</t>
  </si>
  <si>
    <t>P22-014742</t>
  </si>
  <si>
    <t>Receipt: RCT-2022-017304 - Approved
Supplier Invoice: INV-2022-161846</t>
  </si>
  <si>
    <t>P22-014764</t>
  </si>
  <si>
    <t>Receipt: RCT-2022-016698 - Approved
Supplier Invoice: INV-2022-172567</t>
  </si>
  <si>
    <t>P22-014771</t>
  </si>
  <si>
    <t>Key Shack Lock Services Inc</t>
  </si>
  <si>
    <t>Receipt: RCT-2022-014153 - Approved
Supplier Invoice: INV-2022-144492</t>
  </si>
  <si>
    <t>P22-014775</t>
  </si>
  <si>
    <t>Receipt: RCT-2022-014222 - Approved
Supplier Invoice: INV-2022-145447</t>
  </si>
  <si>
    <t>P22-014776</t>
  </si>
  <si>
    <t>Receipt: RCT-2022-014221 - Approved
Supplier Invoice: INV-2022-145446</t>
  </si>
  <si>
    <t>P22-014772</t>
  </si>
  <si>
    <t>P22-014804</t>
  </si>
  <si>
    <t>Receipt: RCT-2022-014587 - Approved
Supplier Invoice: INV-2022-148864</t>
  </si>
  <si>
    <t>P22-014843</t>
  </si>
  <si>
    <t>Receipt: RCT-2022-020272 - Approved
Supplier Invoice: INV-2022-208261</t>
  </si>
  <si>
    <t>P22-014835</t>
  </si>
  <si>
    <t>Receipt: RCT-2022-014230 - Approved
Supplier Invoice: INV-2022-193926</t>
  </si>
  <si>
    <t>P22-014845</t>
  </si>
  <si>
    <t>Receipt: RCT-2022-020270 - Approved
Supplier Invoice: INV-2022-208266</t>
  </si>
  <si>
    <t>P22-014846</t>
  </si>
  <si>
    <t>Receipt: RCT-2022-020269 - Approved
Supplier Invoice: INV-2022-208269</t>
  </si>
  <si>
    <t>P22-014847</t>
  </si>
  <si>
    <t>Receipt: RCT-2022-020268 - Approved
Supplier Invoice: INV-2022-208273</t>
  </si>
  <si>
    <t>P22-014848</t>
  </si>
  <si>
    <t>Receipt: RCT-2022-020267 - Approved
Supplier Invoice: INV-2022-208275</t>
  </si>
  <si>
    <t>P22-014849</t>
  </si>
  <si>
    <t>Receipt: RCT-2022-020266 - Approved
Supplier Invoice: INV-2022-208278</t>
  </si>
  <si>
    <t>P22-014850</t>
  </si>
  <si>
    <t>Receipt: RCT-2022-020265 - Approved
Supplier Invoice: INV-2022-208282</t>
  </si>
  <si>
    <t>P22-014851</t>
  </si>
  <si>
    <t>Receipt: RCT-2022-020264 - Approved
Supplier Invoice: INV-2022-208286</t>
  </si>
  <si>
    <t>P22-014852</t>
  </si>
  <si>
    <t>Receipt: RCT-2022-020261 - Approved
Supplier Invoice: INV-2022-208289</t>
  </si>
  <si>
    <t>P22-014853</t>
  </si>
  <si>
    <t>Receipt: RCT-2022-020260 - Approved
Supplier Invoice: INV-2022-208292</t>
  </si>
  <si>
    <t>P22-014854</t>
  </si>
  <si>
    <t>Receipt: RCT-2022-020259 - Approved
Supplier Invoice: INV-2022-208295</t>
  </si>
  <si>
    <t>P22-014855</t>
  </si>
  <si>
    <t>Receipt: RCT-2022-020258 - Approved
Supplier Invoice: INV-2022-208303</t>
  </si>
  <si>
    <t>P22-014856</t>
  </si>
  <si>
    <t>Receipt: RCT-2022-020257 - Approved
Supplier Invoice: INV-2022-208316</t>
  </si>
  <si>
    <t>P22-014857</t>
  </si>
  <si>
    <t>Receipt: RCT-2022-020256 - Approved
Supplier Invoice: INV-2022-208322</t>
  </si>
  <si>
    <t>P22-014874</t>
  </si>
  <si>
    <t>P22-014873</t>
  </si>
  <si>
    <t>Capability Brown Landscaping &amp; Masonry</t>
  </si>
  <si>
    <t>Receipt: RCT-2022-019785 - Approved
Supplier Invoice: INV-2022-220183</t>
  </si>
  <si>
    <t>P22-014875</t>
  </si>
  <si>
    <t>Receipt: RCT-2022-017904 - Approved
Supplier Invoice: INV-2022-176973</t>
  </si>
  <si>
    <t>P22-014889</t>
  </si>
  <si>
    <t>P22-014892</t>
  </si>
  <si>
    <t>P22-014893</t>
  </si>
  <si>
    <t>Receipt: RCT-2022-020255 - Approved
Supplier Invoice: INV-2022-208325</t>
  </si>
  <si>
    <t>P22-014894</t>
  </si>
  <si>
    <t>Receipt: RCT-2022-020254 - Approved
Supplier Invoice: INV-2022-208380</t>
  </si>
  <si>
    <t>P22-014905</t>
  </si>
  <si>
    <t>Receipt: RCT-2022-017436 - Approved
Supplier Invoice: INV-2022-175413</t>
  </si>
  <si>
    <t>P22-014923</t>
  </si>
  <si>
    <t>Receipt: RCT-2022-014350 - Approved
Supplier Invoice: INV-2022-146613</t>
  </si>
  <si>
    <t>P22-014935</t>
  </si>
  <si>
    <t>Receipt: RCT-2022-015225 - Approved
Supplier Invoice: INV-2022-171084</t>
  </si>
  <si>
    <t>P22-014936</t>
  </si>
  <si>
    <t>Receipt: RCT-2022-017019 - Approved
Supplier Invoice: INV-2022-190856
Supplier Invoice: INV-2022-190901</t>
  </si>
  <si>
    <t>P22-014937</t>
  </si>
  <si>
    <t>Houle Electric Limited</t>
  </si>
  <si>
    <t>P22-014940</t>
  </si>
  <si>
    <t>Receipt: RCT-2022-014561 - Approved
Supplier Invoice: INV-2022-157618</t>
  </si>
  <si>
    <t>P22-014939</t>
  </si>
  <si>
    <t>Receipt: RCT-2022-016366 - Approved
Receipt: RCT-2022-020725 - Approved
Supplier Invoice: INV-2022-170286
Supplier Invoice: INV-2022-213525</t>
  </si>
  <si>
    <t>P22-014941</t>
  </si>
  <si>
    <t>Receipt: RCT-2022-014562 - Approved
Supplier Invoice: INV-2022-148082</t>
  </si>
  <si>
    <t>P22-014971</t>
  </si>
  <si>
    <t>Receipt: RCT-2022-018733 - Approved
Supplier Invoice: INV-2022-192808</t>
  </si>
  <si>
    <t>P22-014992</t>
  </si>
  <si>
    <t>Receipt: RCT-2022-019276 - Approved
Supplier Invoice: INV-2022-200011</t>
  </si>
  <si>
    <t>P22-014972</t>
  </si>
  <si>
    <t>Receipt: RCT-2022-015232 - Approved
Supplier Invoice: INV-2022-156275</t>
  </si>
  <si>
    <t>P22-015009</t>
  </si>
  <si>
    <t>Receipt: RCT-2022-015449 - Approved
Supplier Invoice: INV-2022-157616</t>
  </si>
  <si>
    <t>P22-015010</t>
  </si>
  <si>
    <t>Receipt: RCT-2022-015882 - Approved
Supplier Invoice: INV-2022-161847</t>
  </si>
  <si>
    <t>P22-015011</t>
  </si>
  <si>
    <t>Receipt: RCT-2022-015940 - Approved
Supplier Invoice: INV-2022-161814</t>
  </si>
  <si>
    <t>P22-015017</t>
  </si>
  <si>
    <t>Receipt: RCT-2022-014445 - Approved
Supplier Invoice: INV-2022-147976</t>
  </si>
  <si>
    <t>P22-015046</t>
  </si>
  <si>
    <t>Receipt: RCT-2022-015850 - Approved
Supplier Invoice: INV-2022-161861</t>
  </si>
  <si>
    <t>P22-015042</t>
  </si>
  <si>
    <t>Receipt: RCT-2022-014601 - Approved
Supplier Invoice: INV-2022-148882</t>
  </si>
  <si>
    <t>P22-015048</t>
  </si>
  <si>
    <t>Receipt: RCT-2022-021158 - Approved</t>
  </si>
  <si>
    <t>P22-015066</t>
  </si>
  <si>
    <t>Receipt: RCT-2022-015828 - Approved
Supplier Invoice: INV-2022-161848</t>
  </si>
  <si>
    <t>P22-015067</t>
  </si>
  <si>
    <t>Receipt: RCT-2022-021159 - Approved</t>
  </si>
  <si>
    <t>P22-015097</t>
  </si>
  <si>
    <t>Receipt: RCT-2022-021363 - Approved</t>
  </si>
  <si>
    <t>P22-015103</t>
  </si>
  <si>
    <t>Receipt: RCT-2022-018346 - Approved
Receipt: RCT-2022-018912 - Approved
Receipt: RCT-2022-020062 - Approved
Receipt: RCT-2022-020641 - Approved
Supplier Invoice: INV-2022-185952
Supplier Invoice: INV-2022-188074
Supplier Invoice: INV-2022-188264
Supplier Invoice: INV-2022-193939
Supplier Invoice: INV-2022-193941
Supplier Invoice: INV-2022-204478
Supplier Invoice: INV-2022-204493
Supplier Invoice: INV-2022-212200
Supplier Invoice: INV-2022-212206</t>
  </si>
  <si>
    <t>P22-015095</t>
  </si>
  <si>
    <t>Receipt: RCT-2022-016368 - Approved
Supplier Invoice: INV-2022-167933</t>
  </si>
  <si>
    <t>P22-015101</t>
  </si>
  <si>
    <t>Receipt: RCT-2022-014686 - Approved
Supplier Invoice: INV-2022-155082</t>
  </si>
  <si>
    <t>P22-015102</t>
  </si>
  <si>
    <t>Receipt: RCT-2022-014935 - Approved
Supplier Invoice: INV-2022-152346</t>
  </si>
  <si>
    <t>P22-015100</t>
  </si>
  <si>
    <t>Receipt: RCT-2022-014683 - Approved
Supplier Invoice: INV-2022-149417</t>
  </si>
  <si>
    <t>P22-015155</t>
  </si>
  <si>
    <t>Four Seasons Mechanical</t>
  </si>
  <si>
    <t>Receipt: RCT-2022-020453 - Approved
Supplier Invoice: INV-2022-210175</t>
  </si>
  <si>
    <t>P22-015184</t>
  </si>
  <si>
    <t>Receipt: RCT-2022-020884 - Approved</t>
  </si>
  <si>
    <t>P22-015211</t>
  </si>
  <si>
    <t>Receipt: RCT-2022-015604 - Approved
Supplier Invoice: INV-2022-160164</t>
  </si>
  <si>
    <t>P22-015212</t>
  </si>
  <si>
    <t>The Electricians</t>
  </si>
  <si>
    <t>Receipt: RCT-2022-016028 - Approved
Supplier Invoice: INV-2022-163953</t>
  </si>
  <si>
    <t>P22-015210</t>
  </si>
  <si>
    <t>P22-015218</t>
  </si>
  <si>
    <t>Coe, Fisher, Cameron</t>
  </si>
  <si>
    <t>Receipt: RCT-2022-018004 - Approved
Supplier Invoice: INV-2022-186009</t>
  </si>
  <si>
    <t>P22-015252</t>
  </si>
  <si>
    <t>Receipt: RCT-2022-016306 - Approved
Receipt: RCT-2022-018656 - Approved
Supplier Invoice: INV-2022-171039
Supplier Invoice: INV-2022-186248</t>
  </si>
  <si>
    <t>P22-015253</t>
  </si>
  <si>
    <t>Cushman &amp; Wakefield ULC</t>
  </si>
  <si>
    <t>Receipt: RCT-2022-015241 - Approved
Supplier Invoice: INV-2022-157304</t>
  </si>
  <si>
    <t>P22-015237</t>
  </si>
  <si>
    <t>ERP-One Consulting Inc</t>
  </si>
  <si>
    <t>Receipt: RCT-2022-014802 - Approved
Supplier Invoice: INV-2022-150207</t>
  </si>
  <si>
    <t>P22-015250</t>
  </si>
  <si>
    <t>Receipt: RCT-2022-020904 - Approved</t>
  </si>
  <si>
    <t>P22-015251</t>
  </si>
  <si>
    <t>P22-015297</t>
  </si>
  <si>
    <t>Receipt: RCT-2022-014702 - Approved</t>
  </si>
  <si>
    <t>P22-015296</t>
  </si>
  <si>
    <t>Receipt: RCT-2022-014698 - Approved
Supplier Invoice: INV-2022-150422</t>
  </si>
  <si>
    <t>P22-015282</t>
  </si>
  <si>
    <t>Receipt: RCT-2022-014803 - Approved
Receipt: RCT-2022-015644 - Approved
Supplier Invoice: INV-2022-150210
Supplier Invoice: INV-2022-160468</t>
  </si>
  <si>
    <t>P22-015315</t>
  </si>
  <si>
    <t>Guilan</t>
  </si>
  <si>
    <t>Receipt: RCT-2022-015270 - Approved
Supplier Invoice: INV-2022-166854</t>
  </si>
  <si>
    <t>P22-015314</t>
  </si>
  <si>
    <t>Receipt: RCT-2022-015226 - Approved</t>
  </si>
  <si>
    <t>P22-015316</t>
  </si>
  <si>
    <t>Receipt: RCT-2022-015269 - Approved
Supplier Invoice: INV-2022-157384</t>
  </si>
  <si>
    <t>P22-015340</t>
  </si>
  <si>
    <t>Receipt: RCT-2022-014776 - Approved
Supplier Invoice: INV-2022-151923</t>
  </si>
  <si>
    <t>P22-015339</t>
  </si>
  <si>
    <t>Receipt: RCT-2022-020566 - Draft
Receipt: RCT-2022-020568 - Approved
Supplier Invoice: INV-2022-209678</t>
  </si>
  <si>
    <t>P22-015341</t>
  </si>
  <si>
    <t>Receipt: RCT-2022-015448 - Approved
Supplier Invoice: INV-2022-157620</t>
  </si>
  <si>
    <t>P22-015347</t>
  </si>
  <si>
    <t>Receipt: RCT-2022-016665 - Approved
Supplier Invoice: INV-2022-172164</t>
  </si>
  <si>
    <t>P22-015342</t>
  </si>
  <si>
    <t>Receipt: RCT-2022-018086 - Approved
Supplier Invoice: INV-2022-180660</t>
  </si>
  <si>
    <t>P22-015343</t>
  </si>
  <si>
    <t>Receipt: RCT-2022-014942 - Approved
Supplier Invoice: INV-2022-154305</t>
  </si>
  <si>
    <t>P22-015344</t>
  </si>
  <si>
    <t>Receipt: RCT-2022-014943 - Approved
Supplier Invoice: INV-2022-152352</t>
  </si>
  <si>
    <t>P22-015345</t>
  </si>
  <si>
    <t>Receipt: RCT-2022-020831 - Approved</t>
  </si>
  <si>
    <t>P22-015346</t>
  </si>
  <si>
    <t>Receipt: RCT-2022-018818 - Approved
Supplier Invoice: INV-2022-193946</t>
  </si>
  <si>
    <t>P22-015351</t>
  </si>
  <si>
    <t>Receipt: RCT-2022-015909 - Approved
Supplier Invoice: INV-2022-161837</t>
  </si>
  <si>
    <t>P22-015355</t>
  </si>
  <si>
    <t>Babb Security Systems</t>
  </si>
  <si>
    <t>P22-015356</t>
  </si>
  <si>
    <t>Receipt: RCT-2022-022063 - Approved
Supplier Invoice: INV-2022-224464</t>
  </si>
  <si>
    <t>P22-015375</t>
  </si>
  <si>
    <t>Receipt: RCT-2022-014954 - Approved
Supplier Invoice: INV-2022-152505</t>
  </si>
  <si>
    <t>P22-015374</t>
  </si>
  <si>
    <t>Receipt: RCT-2022-014955 - Approved
Supplier Invoice: INV-2022-152473</t>
  </si>
  <si>
    <t>P22-015380</t>
  </si>
  <si>
    <t>Receipt: RCT-2022-016067 - Approved
Supplier Invoice: INV-2022-163865</t>
  </si>
  <si>
    <t>P22-015381</t>
  </si>
  <si>
    <t>Receipt: RCT-2022-014966 - Approved
Supplier Invoice: INV-2022-152383</t>
  </si>
  <si>
    <t>P22-015383</t>
  </si>
  <si>
    <t>Receipt: RCT-2022-019417 - Approved
Supplier Invoice: INV-2022-192822</t>
  </si>
  <si>
    <t>P22-015384</t>
  </si>
  <si>
    <t>Receipt: RCT-2022-019404 - Approved
Supplier Invoice: INV-2022-192828</t>
  </si>
  <si>
    <t>P22-015385</t>
  </si>
  <si>
    <t>Receipt: RCT-2022-019415 - Approved
Supplier Invoice: INV-2022-192826</t>
  </si>
  <si>
    <t>P22-015386</t>
  </si>
  <si>
    <t>Receipt: RCT-2022-015550 - Approved
Supplier Invoice: INV-2022-154315</t>
  </si>
  <si>
    <t>P22-015382</t>
  </si>
  <si>
    <t>Receipt: RCT-2022-019408 - Approved
Supplier Invoice: INV-2022-192827</t>
  </si>
  <si>
    <t>P22-015411</t>
  </si>
  <si>
    <t>Receipt: RCT-2022-019841 - Approved
Supplier Invoice: INV-2022-180680</t>
  </si>
  <si>
    <t>P22-015401</t>
  </si>
  <si>
    <t>Receipt: RCT-2022-015950 - Approved
Supplier Invoice: INV-2022-162440</t>
  </si>
  <si>
    <t>P22-015402</t>
  </si>
  <si>
    <t>P22-015413</t>
  </si>
  <si>
    <t>Receipt: RCT-2022-016936 - Approved
Supplier Invoice: INV-2022-175385</t>
  </si>
  <si>
    <t>P22-015420</t>
  </si>
  <si>
    <t>Receipt: RCT-2022-014944 - Approved
Supplier Invoice: INV-2022-172683</t>
  </si>
  <si>
    <t>P22-015425</t>
  </si>
  <si>
    <t>Receipt: RCT-2022-015133 - Approved
Supplier Invoice: INV-2022-155835
Supplier Invoice: INV-2022-155919</t>
  </si>
  <si>
    <t>P22-015432</t>
  </si>
  <si>
    <t>Receipt: RCT-2022-015015 - Approved
Supplier Invoice: INV-2022-157400</t>
  </si>
  <si>
    <t>P22-015417</t>
  </si>
  <si>
    <t>Receipt: RCT-2022-015140 - Approved
Supplier Invoice: INV-2022-155445
Supplier Invoice: INV-2022-155838</t>
  </si>
  <si>
    <t>P22-015418</t>
  </si>
  <si>
    <t>Receipt: RCT-2022-014829 - Approved
Supplier Invoice: INV-2022-157189</t>
  </si>
  <si>
    <t>P22-015481</t>
  </si>
  <si>
    <t>Receipt: RCT-2022-014945 - Approved
Supplier Invoice: INV-2022-158779</t>
  </si>
  <si>
    <t>P22-015482</t>
  </si>
  <si>
    <t>Receipt: RCT-2022-018500 - Approved
Supplier Invoice: INV-2022-180674</t>
  </si>
  <si>
    <t>P22-015483</t>
  </si>
  <si>
    <t>Receipt: RCT-2022-018501 - Approved
Supplier Invoice: INV-2022-180671</t>
  </si>
  <si>
    <t>P22-015485</t>
  </si>
  <si>
    <t>Receipt: RCT-2022-016961 - Approved
Supplier Invoice: INV-2022-175449</t>
  </si>
  <si>
    <t>P22-015486</t>
  </si>
  <si>
    <t>P22-015487</t>
  </si>
  <si>
    <t>Receipt: RCT-2022-016960 - Approved
Supplier Invoice: INV-2022-175437</t>
  </si>
  <si>
    <t>P22-015547</t>
  </si>
  <si>
    <t>Receipt: RCT-2022-016364 - Approved
Receipt: RCT-2022-020604 - Approved
Supplier Invoice: INV-2022-166532
Supplier Invoice: INV-2022-211272</t>
  </si>
  <si>
    <t>P22-015562</t>
  </si>
  <si>
    <t>Receipt: RCT-2022-020544 - Approved
Supplier Invoice: INV-2022-211214</t>
  </si>
  <si>
    <t>P22-015580</t>
  </si>
  <si>
    <t>M. Oomen's Glass Ltd.</t>
  </si>
  <si>
    <t>P22-015607</t>
  </si>
  <si>
    <t>Receipt: RCT-2022-016656 - Approved
Supplier Invoice: INV-2022-174018</t>
  </si>
  <si>
    <t>P22-015585</t>
  </si>
  <si>
    <t>P22-015589</t>
  </si>
  <si>
    <t>Receipt: RCT-2022-015771 - Approved
Supplier Invoice: INV-2022-161402</t>
  </si>
  <si>
    <t>P22-015618</t>
  </si>
  <si>
    <t>Receipt: RCT-2022-016051 - Approved
Supplier Invoice: INV-2022-164286</t>
  </si>
  <si>
    <t>P22-015621</t>
  </si>
  <si>
    <t>Receipt: RCT-2022-018307 - Approved
Supplier Invoice: INV-2022-188267
Supplier Invoice: INV-2022-188270</t>
  </si>
  <si>
    <t>P22-015625</t>
  </si>
  <si>
    <t>Receipt: RCT-2022-017476 - Approved
Supplier Invoice: INV-2022-180668</t>
  </si>
  <si>
    <t>P22-015622</t>
  </si>
  <si>
    <t>Receipt: RCT-2022-015175 - Approved
Supplier Invoice: INV-2022-164048</t>
  </si>
  <si>
    <t>P22-015623</t>
  </si>
  <si>
    <t>Receipt: RCT-2022-016453 - Approved
Receipt: RCT-2022-016498 - Approved
Supplier Invoice: INV-2022-169611</t>
  </si>
  <si>
    <t>P22-015624</t>
  </si>
  <si>
    <t>Receipt: RCT-2022-017475 - Approved
Supplier Invoice: INV-2022-180665</t>
  </si>
  <si>
    <t>P22-015626</t>
  </si>
  <si>
    <t>Receipt: RCT-2022-015454 - Approved</t>
  </si>
  <si>
    <t>P22-015627</t>
  </si>
  <si>
    <t>Receipt: RCT-2022-015848 - Approved
Supplier Invoice: INV-2022-163884</t>
  </si>
  <si>
    <t>P22-015628</t>
  </si>
  <si>
    <t>Receipt: RCT-2022-017349 - Approved
Supplier Invoice: INV-2022-174014</t>
  </si>
  <si>
    <t>P22-015629</t>
  </si>
  <si>
    <t>Receipt: RCT-2022-015757 - Approved
Supplier Invoice: INV-2022-160814</t>
  </si>
  <si>
    <t>P22-015634</t>
  </si>
  <si>
    <t>Receipt: RCT-2022-017567 - Approved
Supplier Invoice: INV-2022-180682</t>
  </si>
  <si>
    <t>P22-015640</t>
  </si>
  <si>
    <t>Receipt: RCT-2022-016248 - Approved
Supplier Invoice: INV-2022-165151</t>
  </si>
  <si>
    <t>P22-015644</t>
  </si>
  <si>
    <t>Receipt: RCT-2022-016765 - Approved
Supplier Invoice: INV-2022-176369</t>
  </si>
  <si>
    <t>P22-015649</t>
  </si>
  <si>
    <t>P22-015632</t>
  </si>
  <si>
    <t>Receipt: RCT-2022-015390 - Approved
Supplier Invoice: INV-2022-157161</t>
  </si>
  <si>
    <t>P22-015658</t>
  </si>
  <si>
    <t>Receipt: RCT-2022-018821 - Approved
Supplier Invoice: INV-2022-193954</t>
  </si>
  <si>
    <t>P22-015679</t>
  </si>
  <si>
    <t>Receipt: RCT-2022-017373 - Approved
Supplier Invoice: INV-2022-182344</t>
  </si>
  <si>
    <t>P22-015680</t>
  </si>
  <si>
    <t>Receipt: RCT-2022-016046 - Approved
Supplier Invoice: INV-2022-182345</t>
  </si>
  <si>
    <t>P22-015683</t>
  </si>
  <si>
    <t>Receipt: RCT-2022-022058 - Approved
Supplier Invoice: INV-2022-223823</t>
  </si>
  <si>
    <t>P22-015681</t>
  </si>
  <si>
    <t>Receipt: RCT-2022-016589 - Approved
Supplier Invoice: INV-2022-182347</t>
  </si>
  <si>
    <t>P22-015682</t>
  </si>
  <si>
    <t>Receipt: RCT-2022-016590 - Approved
Supplier Invoice: INV-2022-182346</t>
  </si>
  <si>
    <t>P22-015710</t>
  </si>
  <si>
    <t>Receipt: RCT-2022-016923 - Approved
Supplier Invoice: INV-2022-176352</t>
  </si>
  <si>
    <t>P22-015712</t>
  </si>
  <si>
    <t>Receipt: RCT-2022-020456 - Approved
Supplier Invoice: INV-2022-210471</t>
  </si>
  <si>
    <t>P22-015734</t>
  </si>
  <si>
    <t>Receipt: RCT-2022-020886 - Approved</t>
  </si>
  <si>
    <t>P22-015737</t>
  </si>
  <si>
    <t>Receipt: RCT-2022-016836 - Approved
Supplier Invoice: INV-2022-173786</t>
  </si>
  <si>
    <t>P22-015736</t>
  </si>
  <si>
    <t>Receipt: RCT-2022-020546 - Approved
Supplier Invoice: INV-2022-211207</t>
  </si>
  <si>
    <t>P22-015744</t>
  </si>
  <si>
    <t>Receipt: RCT-2022-016056 - Approved
Supplier Invoice: INV-2022-164070</t>
  </si>
  <si>
    <t>P22-015749</t>
  </si>
  <si>
    <t>Receipt: RCT-2022-015177 - Approved
Supplier Invoice: INV-2022-220376</t>
  </si>
  <si>
    <t>P22-015761</t>
  </si>
  <si>
    <t>P22-015787</t>
  </si>
  <si>
    <t>Receipt: RCT-2022-016959 - Approved
Supplier Invoice: INV-2022-175424</t>
  </si>
  <si>
    <t>P22-015788</t>
  </si>
  <si>
    <t>Proper Measure Victoria Ltd.</t>
  </si>
  <si>
    <t>P22-015783</t>
  </si>
  <si>
    <t>Receipt: RCT-2022-017722 - Approved
Supplier Invoice: INV-2022-183489</t>
  </si>
  <si>
    <t>P22-015786</t>
  </si>
  <si>
    <t>Receipt: RCT-2022-017440 - Approved
Supplier Invoice: INV-2022-175452</t>
  </si>
  <si>
    <t>P22-015843</t>
  </si>
  <si>
    <t>Ground Effects Landscapes, A Division of Future Lawn Inc.</t>
  </si>
  <si>
    <t>Receipt: RCT-2022-015240 - Approved
Supplier Invoice: INV-2022-156707
Supplier Invoice: INV-2022-158630</t>
  </si>
  <si>
    <t>P22-015866</t>
  </si>
  <si>
    <t>Receipt: RCT-2022-018944 - Approved
Supplier Invoice: INV-2022-164154</t>
  </si>
  <si>
    <t>P22-015860</t>
  </si>
  <si>
    <t>Receipt: RCT-2022-018119 - Approved
Supplier Invoice: INV-2022-186741</t>
  </si>
  <si>
    <t>P22-015862</t>
  </si>
  <si>
    <t>EMSCO Ltd.</t>
  </si>
  <si>
    <t>Receipt: RCT-2022-018698 - Approved
Supplier Invoice: INV-2022-192489
Supplier Invoice: INV-2022-223340</t>
  </si>
  <si>
    <t>P22-015864</t>
  </si>
  <si>
    <t>Receipt: RCT-2022-018943 - Approved
Supplier Invoice: INV-2022-165115</t>
  </si>
  <si>
    <t>P22-015878</t>
  </si>
  <si>
    <t>Receipt: RCT-2022-019084 - Approved
Supplier Invoice: INV-2022-174016</t>
  </si>
  <si>
    <t>P22-015880</t>
  </si>
  <si>
    <t>Receipt: RCT-2022-019973 - Approved
Supplier Invoice: INV-2022-204499</t>
  </si>
  <si>
    <t>P22-015881</t>
  </si>
  <si>
    <t>Receipt: RCT-2022-019668 - Approved
Supplier Invoice: INV-2022-202127</t>
  </si>
  <si>
    <t>P22-015882</t>
  </si>
  <si>
    <t>Receipt: RCT-2022-019665 - Approved
Supplier Invoice: INV-2022-201962</t>
  </si>
  <si>
    <t>P22-015877</t>
  </si>
  <si>
    <t>Supplier Invoice: INV-2022-174017</t>
  </si>
  <si>
    <t>P22-015879</t>
  </si>
  <si>
    <t>Supplier Invoice: INV-2022-174013</t>
  </si>
  <si>
    <t>P22-015889</t>
  </si>
  <si>
    <t>Receipt: RCT-2022-015865 - Approved
Receipt: RCT-2022-015866 - Approved
Supplier Invoice: INV-2022-162171</t>
  </si>
  <si>
    <t>P22-015890</t>
  </si>
  <si>
    <t>Receipt: RCT-2022-017799 - Approved
Supplier Invoice: INV-2022-180686</t>
  </si>
  <si>
    <t>P22-015892</t>
  </si>
  <si>
    <t>Receipt: RCT-2022-020239 - Approved
Supplier Invoice: INV-2022-206410</t>
  </si>
  <si>
    <t>P22-015891</t>
  </si>
  <si>
    <t>Receipt: RCT-2022-017596 - Approved
Supplier Invoice: INV-2022-180688</t>
  </si>
  <si>
    <t>P22-015893</t>
  </si>
  <si>
    <t>P22-015895</t>
  </si>
  <si>
    <t>Receipt: RCT-2022-016735 - Approved</t>
  </si>
  <si>
    <t>P22-015909</t>
  </si>
  <si>
    <t>Integrated Designs</t>
  </si>
  <si>
    <t>P22-015923</t>
  </si>
  <si>
    <t>Receipt: RCT-2022-015826 - Approved
Supplier Invoice: INV-2022-161856</t>
  </si>
  <si>
    <t>P22-015937</t>
  </si>
  <si>
    <t>P22-015944</t>
  </si>
  <si>
    <t>P22-015945</t>
  </si>
  <si>
    <t>P22-015957</t>
  </si>
  <si>
    <t>Receipt: RCT-2022-018905 - Approved
Supplier Invoice: INV-2022-194311</t>
  </si>
  <si>
    <t>P22-015963</t>
  </si>
  <si>
    <t>Receipt: RCT-2022-017445 - Approved
Supplier Invoice: INV-2022-177925</t>
  </si>
  <si>
    <t>P22-016013</t>
  </si>
  <si>
    <t>Receipt: RCT-2022-016325 - Approved
Supplier Invoice: INV-2022-167808</t>
  </si>
  <si>
    <t>P22-016011</t>
  </si>
  <si>
    <t>P22-016012</t>
  </si>
  <si>
    <t>Receipt: RCT-2022-016283 - Approved</t>
  </si>
  <si>
    <t>P22-016020</t>
  </si>
  <si>
    <t>Receipt: RCT-2022-019470 - Approved
Supplier Invoice: INV-2022-184790</t>
  </si>
  <si>
    <t>P22-016022</t>
  </si>
  <si>
    <t>Receipt: RCT-2022-015543 - Approved
Supplier Invoice: INV-2022-194331</t>
  </si>
  <si>
    <t>P22-016033</t>
  </si>
  <si>
    <t>Receipt: RCT-2022-015483 - Approved
Supplier Invoice: INV-2022-160173</t>
  </si>
  <si>
    <t>P22-016037</t>
  </si>
  <si>
    <t>Receipt: RCT-2022-015614 - Approved
Supplier Invoice: INV-2022-160174
Supplier Invoice: INV-2022-209370</t>
  </si>
  <si>
    <t>P22-016021</t>
  </si>
  <si>
    <t>Receipt: RCT-2022-015849 - Approved
Supplier Invoice: INV-2022-163883</t>
  </si>
  <si>
    <t>P22-016023</t>
  </si>
  <si>
    <t>Receipt: RCT-2022-016326 - Approved
Supplier Invoice: INV-2022-170269</t>
  </si>
  <si>
    <t>P22-016032</t>
  </si>
  <si>
    <t>Receipt: RCT-2022-015484 - Approved
Supplier Invoice: INV-2022-160175</t>
  </si>
  <si>
    <t>P22-016034</t>
  </si>
  <si>
    <t>Receipt: RCT-2022-015488 - Approved
Supplier Invoice: INV-2022-160910</t>
  </si>
  <si>
    <t>P22-016058</t>
  </si>
  <si>
    <t>Receipt: RCT-2022-019722 - Approved
Supplier Invoice: INV-2022-161760</t>
  </si>
  <si>
    <t>P22-016070</t>
  </si>
  <si>
    <t>Omega Mechanical LTD</t>
  </si>
  <si>
    <t>Receipt: RCT-2022-018988 - Approved
Supplier Invoice: INV-2022-195135</t>
  </si>
  <si>
    <t>P22-016054</t>
  </si>
  <si>
    <t>P22-016064</t>
  </si>
  <si>
    <t>Receipt: RCT-2022-016390 - Approved
Supplier Invoice: INV-2022-167814
Supplier Invoice: INV-2022-169701
Supplier Invoice: INV-2022-169702
Supplier Invoice: INV-2022-175500
Supplier Invoice: INV-2022-182225
Supplier Invoice: INV-2022-182226</t>
  </si>
  <si>
    <t>P22-016071</t>
  </si>
  <si>
    <t>Receipt: RCT-2022-015689 - Approved
Supplier Invoice: INV-2022-160650</t>
  </si>
  <si>
    <t>P22-016072</t>
  </si>
  <si>
    <t>A&amp;B Partytime Rentals</t>
  </si>
  <si>
    <t>P22-016073</t>
  </si>
  <si>
    <t>Steele Electric (2001) Ltd</t>
  </si>
  <si>
    <t>P22-016075</t>
  </si>
  <si>
    <t>Receipt: RCT-2022-021680 - Approved</t>
  </si>
  <si>
    <t>P22-016076</t>
  </si>
  <si>
    <t>Receipt: RCT-2022-020752 - Approved
Supplier Invoice: INV-2022-181354</t>
  </si>
  <si>
    <t>P22-016078</t>
  </si>
  <si>
    <t>Receipt: RCT-2022-018228 - Approved
Receipt: RCT-2022-020749 - Approved
Supplier Invoice: INV-2022-161840</t>
  </si>
  <si>
    <t>P22-016080</t>
  </si>
  <si>
    <t>Receipt: RCT-2022-018229 - Approved
Supplier Invoice: INV-2022-161838</t>
  </si>
  <si>
    <t>P22-016081</t>
  </si>
  <si>
    <t>Receipt: RCT-2022-016105 - Approved
Supplier Invoice: INV-2022-162711</t>
  </si>
  <si>
    <t>P22-016077</t>
  </si>
  <si>
    <t>Supplier Invoice: INV-2022-180690</t>
  </si>
  <si>
    <t>P22-016079</t>
  </si>
  <si>
    <t>Receipt: RCT-2022-018230 - Approved
Receipt: RCT-2022-018231 - Approved
Supplier Invoice: INV-2022-180652</t>
  </si>
  <si>
    <t>P22-016082</t>
  </si>
  <si>
    <t>Receipt: RCT-2022-019194 - Approved
Supplier Invoice: INV-2022-161685
Supplier Invoice: INV-2022-197035</t>
  </si>
  <si>
    <t>P22-016088</t>
  </si>
  <si>
    <t>Receipt: RCT-2022-018062 - Approved
Supplier Invoice: INV-2022-188059</t>
  </si>
  <si>
    <t>P22-016089</t>
  </si>
  <si>
    <t>Receipt: RCT-2022-018061 - Approved
Supplier Invoice: INV-2022-190734</t>
  </si>
  <si>
    <t>P22-016106</t>
  </si>
  <si>
    <t>Receipt: RCT-2022-016054 - Approved
Supplier Invoice: INV-2022-164074</t>
  </si>
  <si>
    <t>P22-016085</t>
  </si>
  <si>
    <t>Receipt: RCT-2022-015599 - Approved
Supplier Invoice: INV-2022-160622</t>
  </si>
  <si>
    <t>P22-016086</t>
  </si>
  <si>
    <t>Receipt: RCT-2022-018060 - Approved
Supplier Invoice: INV-2022-190733</t>
  </si>
  <si>
    <t>P22-016087</t>
  </si>
  <si>
    <t>Receipt: RCT-2022-018059 - Approved
Supplier Invoice: INV-2022-189387</t>
  </si>
  <si>
    <t>P22-016090</t>
  </si>
  <si>
    <t>Receipt: RCT-2022-018064 - Approved
Supplier Invoice: INV-2022-188058</t>
  </si>
  <si>
    <t>P22-016091</t>
  </si>
  <si>
    <t>Receipt: RCT-2022-018063 - Approved
Supplier Invoice: INV-2022-190736</t>
  </si>
  <si>
    <t>P22-016093</t>
  </si>
  <si>
    <t>Receipt: RCT-2022-018769 - Approved
Supplier Invoice: INV-2022-192699</t>
  </si>
  <si>
    <t>P22-016094</t>
  </si>
  <si>
    <t>Receipt: RCT-2022-020794 - Approved
Supplier Invoice: INV-2022-215833</t>
  </si>
  <si>
    <t>P22-016095</t>
  </si>
  <si>
    <t>Receipt: RCT-2022-015565 - Approved
Supplier Invoice: INV-2022-160620</t>
  </si>
  <si>
    <t>P22-016105</t>
  </si>
  <si>
    <t>Receipt: RCT-2022-016057 - Approved
Supplier Invoice: INV-2022-164059</t>
  </si>
  <si>
    <t>P22-016115</t>
  </si>
  <si>
    <t>Receipt: RCT-2022-015588 - Approved
Supplier Invoice: INV-2022-194322</t>
  </si>
  <si>
    <t>P22-016116</t>
  </si>
  <si>
    <t>Receipt: RCT-2022-015585 - Approved</t>
  </si>
  <si>
    <t>P22-016117</t>
  </si>
  <si>
    <t>Receipt: RCT-2022-015590 - Approved</t>
  </si>
  <si>
    <t>P22-016122</t>
  </si>
  <si>
    <t>Receipt: RCT-2022-015592 - Approved</t>
  </si>
  <si>
    <t>P22-016123</t>
  </si>
  <si>
    <t>Receipt: RCT-2022-018502 - Approved
Supplier Invoice: INV-2022-180672</t>
  </si>
  <si>
    <t>P22-016141</t>
  </si>
  <si>
    <t>Receipt: RCT-2022-017358 - Approved
Supplier Invoice: INV-2022-177136</t>
  </si>
  <si>
    <t>P22-016143</t>
  </si>
  <si>
    <t>Receipt: RCT-2022-015843 - Approved
Supplier Invoice: INV-2022-162141</t>
  </si>
  <si>
    <t>P22-016142</t>
  </si>
  <si>
    <t>Receipt: RCT-2022-017133 - Approved
Supplier Invoice: INV-2022-176689
Supplier Invoice: INV-2022-176690
Supplier Invoice: INV-2022-176691
Supplier Invoice: INV-2022-222372</t>
  </si>
  <si>
    <t>P22-016144</t>
  </si>
  <si>
    <t>Receipt: RCT-2022-018130 - Approved
Supplier Invoice: INV-2022-186630</t>
  </si>
  <si>
    <t>P22-016146</t>
  </si>
  <si>
    <t>Receipt: RCT-2022-015663 - Approved</t>
  </si>
  <si>
    <t>P22-016147</t>
  </si>
  <si>
    <t>P22-016149</t>
  </si>
  <si>
    <t>Receipt: RCT-2022-015656 - Approved
Supplier Invoice: INV-2022-161684</t>
  </si>
  <si>
    <t>P22-016148</t>
  </si>
  <si>
    <t>Receipt: RCT-2022-015655 - Approved
Supplier Invoice: INV-2022-162179</t>
  </si>
  <si>
    <t>P22-016156</t>
  </si>
  <si>
    <t>P22-016171</t>
  </si>
  <si>
    <t>P22-016211</t>
  </si>
  <si>
    <t>Receipt: RCT-2022-015685 - Approved
Supplier Invoice: INV-2022-171663</t>
  </si>
  <si>
    <t>P22-016222</t>
  </si>
  <si>
    <t>Receipt: RCT-2022-015700 - Approved</t>
  </si>
  <si>
    <t>P22-016203</t>
  </si>
  <si>
    <t>Receipt: RCT-2022-015684 - Approved</t>
  </si>
  <si>
    <t>P22-016221</t>
  </si>
  <si>
    <t>Receipt: RCT-2022-015699 - Approved
Supplier Invoice: INV-2022-166090</t>
  </si>
  <si>
    <t>P22-016280</t>
  </si>
  <si>
    <t>Receipt: RCT-2022-016152 - Approved
Supplier Invoice: INV-2022-165341</t>
  </si>
  <si>
    <t>P22-016297</t>
  </si>
  <si>
    <t>Receipt: RCT-2022-019416 - Approved
Supplier Invoice: INV-2022-192824</t>
  </si>
  <si>
    <t>P22-016339</t>
  </si>
  <si>
    <t>P22-016355</t>
  </si>
  <si>
    <t>Receipt: RCT-2022-018965 - Approved
Supplier Invoice: INV-2022-193960</t>
  </si>
  <si>
    <t>P22-016359</t>
  </si>
  <si>
    <t>Kronos</t>
  </si>
  <si>
    <t>Receipt: RCT-2022-017599 - Approved
Supplier Invoice: INV-2022-182241</t>
  </si>
  <si>
    <t>P22-016383</t>
  </si>
  <si>
    <t>Receipt: RCT-2022-017876 - Approved
Supplier Invoice: INV-2022-184508</t>
  </si>
  <si>
    <t>P22-016384</t>
  </si>
  <si>
    <t>Receipt: RCT-2022-015944 - Approved
Supplier Invoice: INV-2022-164128</t>
  </si>
  <si>
    <t>P22-016388</t>
  </si>
  <si>
    <t>Supplier Invoice: INV-2022-192805</t>
  </si>
  <si>
    <t>P22-016389</t>
  </si>
  <si>
    <t>Receipt: RCT-2022-018034 - Approved</t>
  </si>
  <si>
    <t>P22-016394</t>
  </si>
  <si>
    <t>Receipt: RCT-2022-019395 - Approved
Receipt: RCT-2022-020203 - Approved
Supplier Invoice: INV-2022-200264
Supplier Invoice: INV-2022-221597</t>
  </si>
  <si>
    <t>P22-016395</t>
  </si>
  <si>
    <t>Receipt: RCT-2022-015917 - Approved
Supplier Invoice: INV-2022-208400</t>
  </si>
  <si>
    <t>P22-016414</t>
  </si>
  <si>
    <t>Receipt: RCT-2022-017329 - Approved
Supplier Invoice: INV-2022-215632</t>
  </si>
  <si>
    <t>P22-016440</t>
  </si>
  <si>
    <t>P22-016441</t>
  </si>
  <si>
    <t>Telus Communications Company</t>
  </si>
  <si>
    <t>Receipt: RCT-2022-015955 - Approved
Supplier Invoice: INV-2022-163892</t>
  </si>
  <si>
    <t>P22-016451</t>
  </si>
  <si>
    <t>Receipt: RCT-2022-016158 - Approved
Supplier Invoice: INV-2022-165314</t>
  </si>
  <si>
    <t>P22-016474</t>
  </si>
  <si>
    <t>Receipt: RCT-2022-018953 - Approved
Supplier Invoice: INV-2022-193961</t>
  </si>
  <si>
    <t>P22-016486</t>
  </si>
  <si>
    <t>P22-016518</t>
  </si>
  <si>
    <t>John Talio Consulting</t>
  </si>
  <si>
    <t>Receipt: RCT-2022-016029 - Approved
Supplier Invoice: INV-2022-164623</t>
  </si>
  <si>
    <t>P22-016526</t>
  </si>
  <si>
    <t>P22-016527</t>
  </si>
  <si>
    <t>Receipt: RCT-2022-020999 - Approved
Supplier Invoice: INV-2022-213174</t>
  </si>
  <si>
    <t>P22-016582</t>
  </si>
  <si>
    <t>Receipt: RCT-2022-016098 - Approved
Supplier Invoice: INV-2022-224863</t>
  </si>
  <si>
    <t>P22-016583</t>
  </si>
  <si>
    <t>Receipt: RCT-2022-021160 - Approved</t>
  </si>
  <si>
    <t>P22-016601</t>
  </si>
  <si>
    <t>Sunwise Engineering Ltd</t>
  </si>
  <si>
    <t>Receipt: RCT-2022-017195 - Approved</t>
  </si>
  <si>
    <t>P22-016600</t>
  </si>
  <si>
    <t>Delta Elevator Co. Inc.</t>
  </si>
  <si>
    <t>Receipt: RCT-2022-016179 - Approved
Supplier Invoice: INV-2022-165995
Supplier Invoice: INV-2022-166005
Supplier Invoice: INV-2022-166015
Supplier Invoice: INV-2022-166023</t>
  </si>
  <si>
    <t>P22-016667</t>
  </si>
  <si>
    <t>Receipt: RCT-2022-019448 - Approved
Supplier Invoice: INV-2022-195169</t>
  </si>
  <si>
    <t>P22-016674</t>
  </si>
  <si>
    <t>Receipt: RCT-2022-021988 - Approved
Supplier Invoice: INV-2022-223739</t>
  </si>
  <si>
    <t>P22-016692</t>
  </si>
  <si>
    <t>Receipt: RCT-2022-021406 - Approved
Supplier Invoice: INV-2022-218496</t>
  </si>
  <si>
    <t>P22-016690</t>
  </si>
  <si>
    <t>Receipt: RCT-2022-016266 - Approved
Supplier Invoice: INV-2022-169604</t>
  </si>
  <si>
    <t>P22-016691</t>
  </si>
  <si>
    <t>Receipt: RCT-2022-017424 - Approved
Supplier Invoice: INV-2022-174741</t>
  </si>
  <si>
    <t>P22-016695</t>
  </si>
  <si>
    <t>Receipt: RCT-2022-016199 - Approved</t>
  </si>
  <si>
    <t>P22-016696</t>
  </si>
  <si>
    <t>Receipt: RCT-2022-016198 - Approved
Supplier Invoice: INV-2022-188577</t>
  </si>
  <si>
    <t>P22-016750</t>
  </si>
  <si>
    <t>Receipt: RCT-2022-019045 - Approved
Supplier Invoice: INV-2022-196441</t>
  </si>
  <si>
    <t>P22-016751</t>
  </si>
  <si>
    <t>Receipt: RCT-2022-020795 - Approved</t>
  </si>
  <si>
    <t>P22-016753</t>
  </si>
  <si>
    <t>Receipt: RCT-2022-019901 - Approved
Supplier Invoice: INV-2022-204085</t>
  </si>
  <si>
    <t>P22-016755</t>
  </si>
  <si>
    <t>E.S. Fox Limited</t>
  </si>
  <si>
    <t>Receipt: RCT-2022-019763 - Approved
Supplier Invoice: INV-2022-203141</t>
  </si>
  <si>
    <t>P22-016752</t>
  </si>
  <si>
    <t>Receipt: RCT-2022-020797 - Approved</t>
  </si>
  <si>
    <t>P22-016797</t>
  </si>
  <si>
    <t>Supplier Invoice: INV-2022-194531</t>
  </si>
  <si>
    <t>P22-016803</t>
  </si>
  <si>
    <t>Receipt: RCT-2022-016265 - Approved
Supplier Invoice: INV-2022-174064</t>
  </si>
  <si>
    <t>P22-016789</t>
  </si>
  <si>
    <t>Receipt: RCT-2022-017328 - Approved
Supplier Invoice: INV-2022-172680</t>
  </si>
  <si>
    <t>P22-016790</t>
  </si>
  <si>
    <t>Receipt: RCT-2022-016264 - Approved
Supplier Invoice: INV-2022-174065</t>
  </si>
  <si>
    <t>P22-016791</t>
  </si>
  <si>
    <t>Receipt: RCT-2022-017263 - Approved
Supplier Invoice: INV-2022-176362</t>
  </si>
  <si>
    <t>P22-016792</t>
  </si>
  <si>
    <t>P22-016793</t>
  </si>
  <si>
    <t>Receipt: RCT-2022-016496 - Draft
Supplier Invoice: INV-2022-171680</t>
  </si>
  <si>
    <t>P22-016794</t>
  </si>
  <si>
    <t>Receipt: RCT-2022-017083 - Approved
Supplier Invoice: INV-2022-176349</t>
  </si>
  <si>
    <t>P22-016795</t>
  </si>
  <si>
    <t>P22-016796</t>
  </si>
  <si>
    <t>Supplier Invoice: INV-2022-194530</t>
  </si>
  <si>
    <t>P22-016798</t>
  </si>
  <si>
    <t>Supplier Invoice: INV-2022-194529</t>
  </si>
  <si>
    <t>P22-016799</t>
  </si>
  <si>
    <t>Receipt: RCT-2022-017434 - Approved
Supplier Invoice: INV-2022-185742</t>
  </si>
  <si>
    <t>P22-016800</t>
  </si>
  <si>
    <t>Receipt: RCT-2022-020419 - Approved
Supplier Invoice: INV-2022-200021</t>
  </si>
  <si>
    <t>P22-016801</t>
  </si>
  <si>
    <t>P22-016802</t>
  </si>
  <si>
    <t>P22-016804</t>
  </si>
  <si>
    <t>Receipt: RCT-2022-016262 - Draft
Receipt: RCT-2022-016263 - Approved</t>
  </si>
  <si>
    <t>P22-016805</t>
  </si>
  <si>
    <t>P22-016806</t>
  </si>
  <si>
    <t>Receipt: RCT-2022-018857 - Approved
Supplier Invoice: INV-2022-193962</t>
  </si>
  <si>
    <t>P22-016807</t>
  </si>
  <si>
    <t>Receipt: RCT-2022-016983 - Approved
Supplier Invoice: INV-2022-175401</t>
  </si>
  <si>
    <t>P22-016808</t>
  </si>
  <si>
    <t>Receipt: RCT-2022-016984 - Approved
Supplier Invoice: INV-2022-175410</t>
  </si>
  <si>
    <t>P22-016809</t>
  </si>
  <si>
    <t>Receipt: RCT-2022-016937 - Approved
Supplier Invoice: INV-2022-175379</t>
  </si>
  <si>
    <t>P22-016812</t>
  </si>
  <si>
    <t>P22-016815</t>
  </si>
  <si>
    <t>Receipt: RCT-2022-016271 - Approved
Supplier Invoice: INV-2022-207301</t>
  </si>
  <si>
    <t>P22-016834</t>
  </si>
  <si>
    <t>Receipt: RCT-2022-016989 - Approved
Supplier Invoice: INV-2022-175438</t>
  </si>
  <si>
    <t>P22-016856</t>
  </si>
  <si>
    <t>Receipt: RCT-2022-016319 - Approved
Supplier Invoice: INV-2022-174043
Supplier Invoice: INV-2022-196905</t>
  </si>
  <si>
    <t>P22-016885</t>
  </si>
  <si>
    <t>Receipt: RCT-2022-021560 - Approved
Supplier Invoice: INV-2022-219546</t>
  </si>
  <si>
    <t>P22-016878</t>
  </si>
  <si>
    <t>Receipt: RCT-2022-017582 - Approved
Supplier Invoice: INV-2022-180659</t>
  </si>
  <si>
    <t>P22-016896</t>
  </si>
  <si>
    <t>Receipt: RCT-2022-016555 - Approved
Supplier Invoice: INV-2022-171026</t>
  </si>
  <si>
    <t>P22-016897</t>
  </si>
  <si>
    <t>Receipt: RCT-2022-016557 - Approved
Supplier Invoice: INV-2022-171021</t>
  </si>
  <si>
    <t>P22-016898</t>
  </si>
  <si>
    <t>Receipt: RCT-2022-016344 - Approved
Supplier Invoice: INV-2022-177150</t>
  </si>
  <si>
    <t>P22-016899</t>
  </si>
  <si>
    <t>Receipt: RCT-2022-017330 - Approved
Supplier Invoice: INV-2022-223808</t>
  </si>
  <si>
    <t>P22-016910</t>
  </si>
  <si>
    <t>Receipt: RCT-2022-016554 - Approved
Supplier Invoice: INV-2022-171027</t>
  </si>
  <si>
    <t>P22-016912</t>
  </si>
  <si>
    <t>Receipt: RCT-2022-016558 - Approved
Supplier Invoice: INV-2022-171010</t>
  </si>
  <si>
    <t>P22-016921</t>
  </si>
  <si>
    <t>Receipt: RCT-2022-016950 - Approved
Supplier Invoice: INV-2022-175461
Supplier Invoice: INV-2022-182219
Supplier Invoice: INV-2022-182223</t>
  </si>
  <si>
    <t>P22-016911</t>
  </si>
  <si>
    <t>Receipt: RCT-2022-016556 - Approved
Supplier Invoice: INV-2022-171024</t>
  </si>
  <si>
    <t>P22-016994</t>
  </si>
  <si>
    <t>Receipt: RCT-2022-020614 - Approved
Supplier Invoice: INV-2022-211721</t>
  </si>
  <si>
    <t>P22-017005</t>
  </si>
  <si>
    <t>Receipt: RCT-2022-019975 - Approved
Receipt: RCT-2022-020015 - Approved
Supplier Invoice: INV-2022-204354</t>
  </si>
  <si>
    <t>P22-017016</t>
  </si>
  <si>
    <t>Receipt: RCT-2022-017331 - Approved
Supplier Invoice: INV-2022-202094</t>
  </si>
  <si>
    <t>P22-017003</t>
  </si>
  <si>
    <t>Receipt: RCT-2022-019242 - Approved
Supplier Invoice: INV-2022-192806</t>
  </si>
  <si>
    <t>P22-017004</t>
  </si>
  <si>
    <t>Receipt: RCT-2022-018887 - Approved
Supplier Invoice: INV-2022-192814</t>
  </si>
  <si>
    <t>P22-017006</t>
  </si>
  <si>
    <t>P22-017007</t>
  </si>
  <si>
    <t>P22-017017</t>
  </si>
  <si>
    <t>Receipt: RCT-2022-016647 - Approved
Supplier Invoice: INV-2022-197402</t>
  </si>
  <si>
    <t>P22-017023</t>
  </si>
  <si>
    <t>Receipt: RCT-2022-017150 - Approved
Supplier Invoice: INV-2022-174054</t>
  </si>
  <si>
    <t>P22-017027</t>
  </si>
  <si>
    <t>Receipt: RCT-2022-017143 - Approved
Supplier Invoice: INV-2022-174058</t>
  </si>
  <si>
    <t>P22-017028</t>
  </si>
  <si>
    <t>Receipt: RCT-2022-017142 - Approved
Supplier Invoice: INV-2022-174059</t>
  </si>
  <si>
    <t>P22-017022</t>
  </si>
  <si>
    <t>Receipt: RCT-2022-017151 - Approved
Supplier Invoice: INV-2022-174053</t>
  </si>
  <si>
    <t>P22-017024</t>
  </si>
  <si>
    <t>Receipt: RCT-2022-017148 - Approved
Supplier Invoice: INV-2022-174055</t>
  </si>
  <si>
    <t>P22-017025</t>
  </si>
  <si>
    <t>Receipt: RCT-2022-017146 - Approved
Supplier Invoice: INV-2022-174056</t>
  </si>
  <si>
    <t>P22-017026</t>
  </si>
  <si>
    <t>Receipt: RCT-2022-017144 - Approved
Supplier Invoice: INV-2022-174057</t>
  </si>
  <si>
    <t>P22-017029</t>
  </si>
  <si>
    <t>Receipt: RCT-2022-017141 - Approved
Supplier Invoice: INV-2022-174060</t>
  </si>
  <si>
    <t>P22-017030</t>
  </si>
  <si>
    <t>Receipt: RCT-2022-017140 - Approved
Supplier Invoice: INV-2022-174061</t>
  </si>
  <si>
    <t>P22-017031</t>
  </si>
  <si>
    <t>TJC System Incorporated</t>
  </si>
  <si>
    <t>Receipt: RCT-2022-017076 - Approved
Supplier Invoice: INV-2022-176395</t>
  </si>
  <si>
    <t>P22-017080</t>
  </si>
  <si>
    <t>P22-017081</t>
  </si>
  <si>
    <t>P22-017082</t>
  </si>
  <si>
    <t>Receipt: RCT-2022-016463 - Approved
Supplier Invoice: INV-2022-170549</t>
  </si>
  <si>
    <t>P22-017116</t>
  </si>
  <si>
    <t>Receipt: RCT-2022-020798 - Approved</t>
  </si>
  <si>
    <t>P22-017105</t>
  </si>
  <si>
    <t>Receipt: RCT-2022-018444 - Approved
Supplier Invoice: INV-2022-188271</t>
  </si>
  <si>
    <t>P22-017110</t>
  </si>
  <si>
    <t>Best Buy Canada</t>
  </si>
  <si>
    <t>Receipt: RCT-2022-017017 - Approved
Supplier Invoice: INV-2022-176426</t>
  </si>
  <si>
    <t>P22-017119</t>
  </si>
  <si>
    <t>Flat Iron Building Group Inc.</t>
  </si>
  <si>
    <t>Receipt: RCT-2022-017572 - Approved
Supplier Invoice: INV-2022-182146</t>
  </si>
  <si>
    <t>P22-017120</t>
  </si>
  <si>
    <t>Envirotech Office Systems Inc.</t>
  </si>
  <si>
    <t>Receipt: RCT-2022-017570 - Approved
Receipt: RCT-2022-018254 - Approved
Receipt: RCT-2022-018255 - Approved
Receipt: RCT-2022-018256 - Approved
Supplier Invoice: INV-2022-188209
Supplier Invoice: INV-2022-188217
Supplier Invoice Adjustment: INV-2022-188223</t>
  </si>
  <si>
    <t>P22-017123</t>
  </si>
  <si>
    <t>Receipt: RCT-2022-018820 - Approved
Supplier Invoice: INV-2022-193966</t>
  </si>
  <si>
    <t>P22-017127</t>
  </si>
  <si>
    <t>Receipt: RCT-2022-020799 - Approved
Supplier Invoice: INV-2022-216931</t>
  </si>
  <si>
    <t>P22-017183</t>
  </si>
  <si>
    <t>Receipt: RCT-2022-017915 - Approved
Supplier Invoice: INV-2022-184506</t>
  </si>
  <si>
    <t>P22-017187</t>
  </si>
  <si>
    <t>Receipt: RCT-2022-016663 - Approved
Supplier Invoice: INV-2022-172174</t>
  </si>
  <si>
    <t>P22-017188</t>
  </si>
  <si>
    <t>Receipt: RCT-2022-016573 - Approved
Supplier Invoice: INV-2022-171300</t>
  </si>
  <si>
    <t>P22-017206</t>
  </si>
  <si>
    <t>Receipt: RCT-2022-016592 - Approved
Supplier Invoice: INV-2022-190757</t>
  </si>
  <si>
    <t>P22-017210</t>
  </si>
  <si>
    <t>Receipt: RCT-2022-017013 - Approved
Supplier Invoice: INV-2022-176374</t>
  </si>
  <si>
    <t>P22-017212</t>
  </si>
  <si>
    <t>Receipt: RCT-2022-017977 - Approved
Supplier Invoice: INV-2022-185623</t>
  </si>
  <si>
    <t>P22-017228</t>
  </si>
  <si>
    <t>Receipt: RCT-2022-016918 - Approved
Supplier Invoice: INV-2022-174052</t>
  </si>
  <si>
    <t>P22-017292</t>
  </si>
  <si>
    <t>Quality View Construction 2566129 Ontario Inc.</t>
  </si>
  <si>
    <t>Receipt: RCT-2022-021161 - Approved</t>
  </si>
  <si>
    <t>P22-017297</t>
  </si>
  <si>
    <t>Steve Muir</t>
  </si>
  <si>
    <t>Receipt: RCT-2022-017773 - Approved
Supplier Invoice: INV-2022-183481</t>
  </si>
  <si>
    <t>P22-017304</t>
  </si>
  <si>
    <t>Receipt: RCT-2022-018966 - Approved
Supplier Invoice: INV-2022-193973</t>
  </si>
  <si>
    <t>P22-017302</t>
  </si>
  <si>
    <t>Receipt: RCT-2022-019292 - Approved
Supplier Invoice: INV-2022-193968</t>
  </si>
  <si>
    <t>P22-017303</t>
  </si>
  <si>
    <t>P22-017305</t>
  </si>
  <si>
    <t>Receipt: RCT-2022-017396 - Approved</t>
  </si>
  <si>
    <t>P22-017359</t>
  </si>
  <si>
    <t>Receipt: RCT-2022-017838 - Approved
Supplier Invoice: INV-2022-183154
Supplier Invoice: INV-2022-183158</t>
  </si>
  <si>
    <t>P22-017329</t>
  </si>
  <si>
    <t>Receipt: RCT-2022-018035 - Approved</t>
  </si>
  <si>
    <t>P22-017330</t>
  </si>
  <si>
    <t>Receipt: RCT-2022-016868 - Approved
Supplier Invoice: INV-2022-177058
Supplier Invoice: INV-2022-178455</t>
  </si>
  <si>
    <t>P22-017332</t>
  </si>
  <si>
    <t>Receipt: RCT-2022-021162 - Approved</t>
  </si>
  <si>
    <t>P22-017328</t>
  </si>
  <si>
    <t>Receipt: RCT-2022-019931 - Approved
Supplier Invoice: INV-2022-204779</t>
  </si>
  <si>
    <t>P22-017337</t>
  </si>
  <si>
    <t>Receipt: RCT-2022-021405 - Approved
Supplier Invoice: INV-2022-218454</t>
  </si>
  <si>
    <t>P22-017350</t>
  </si>
  <si>
    <t>M. Davis Landscape &amp; Design Inc.</t>
  </si>
  <si>
    <t>P22-017340</t>
  </si>
  <si>
    <t>Receipt: RCT-2022-016678 - Approved
Supplier Invoice: INV-2022-179452
Supplier Invoice: INV-2022-188282</t>
  </si>
  <si>
    <t>P22-017351</t>
  </si>
  <si>
    <t>Supplier Invoice: INV-2022-214156</t>
  </si>
  <si>
    <t>P22-017355</t>
  </si>
  <si>
    <t>Receipt: RCT-2022-018420 - Approved
Supplier Invoice: INV-2022-218626</t>
  </si>
  <si>
    <t>P22-017381</t>
  </si>
  <si>
    <t>Receipt: RCT-2022-018845 - Approved
Supplier Invoice: INV-2022-175632</t>
  </si>
  <si>
    <t>P22-017382</t>
  </si>
  <si>
    <t>Receipt: RCT-2022-017153 - Approved
Supplier Invoice: INV-2022-175633</t>
  </si>
  <si>
    <t>P22-017389</t>
  </si>
  <si>
    <t>Receipt: RCT-2022-016734 - Approved
Supplier Invoice: INV-2022-205538</t>
  </si>
  <si>
    <t>P22-017391</t>
  </si>
  <si>
    <t>Receipt: RCT-2022-017423 - Approved
Supplier Invoice: INV-2022-176359</t>
  </si>
  <si>
    <t>P22-017392</t>
  </si>
  <si>
    <t>Receipt: RCT-2022-019217 - Approved
Supplier Invoice: INV-2022-196503</t>
  </si>
  <si>
    <t>P22-017393</t>
  </si>
  <si>
    <t>Receipt: RCT-2022-019120 - Approved
Supplier Invoice: INV-2022-188243
Supplier Invoice: INV-2022-189501</t>
  </si>
  <si>
    <t>P22-017396</t>
  </si>
  <si>
    <t>Receipt: RCT-2022-019116 - Approved
Supplier Invoice: INV-2022-188239</t>
  </si>
  <si>
    <t>P22-017399</t>
  </si>
  <si>
    <t>Receipt: RCT-2022-017332 - Approved
Supplier Invoice: INV-2022-182350</t>
  </si>
  <si>
    <t>P22-017394</t>
  </si>
  <si>
    <t>P22-017395</t>
  </si>
  <si>
    <t>Receipt: RCT-2022-019125 - Approved
Supplier Invoice: INV-2022-188240</t>
  </si>
  <si>
    <t>P22-017397</t>
  </si>
  <si>
    <t>Receipt: RCT-2022-019121 - Approved
Supplier Invoice: INV-2022-188241</t>
  </si>
  <si>
    <t>P22-017398</t>
  </si>
  <si>
    <t>Receipt: RCT-2022-019119 - Approved
Supplier Invoice: INV-2022-189505</t>
  </si>
  <si>
    <t>P22-017403</t>
  </si>
  <si>
    <t>Receipt: RCT-2022-019218 - Approved
Supplier Invoice: INV-2022-177298</t>
  </si>
  <si>
    <t>P22-017404</t>
  </si>
  <si>
    <t>Receipt: RCT-2022-021253 - Approved
Supplier Invoice: INV-2022-217111</t>
  </si>
  <si>
    <t>P22-017400</t>
  </si>
  <si>
    <t>Receipt: RCT-2022-016860 - Approved
Supplier Invoice: INV-2022-174735</t>
  </si>
  <si>
    <t>P22-017401</t>
  </si>
  <si>
    <t>Receipt: RCT-2022-017334 - Approved
Supplier Invoice: INV-2022-182348</t>
  </si>
  <si>
    <t>P22-017402</t>
  </si>
  <si>
    <t>Receipt: RCT-2022-019219 - Approved
Supplier Invoice: INV-2022-180599
Supplier Invoice: INV-2022-214740</t>
  </si>
  <si>
    <t>P22-017410</t>
  </si>
  <si>
    <t>Receipt: RCT-2022-016985 - Approved
Receipt: RCT-2022-017258 - Approved
Supplier Invoice: INV-2022-175282</t>
  </si>
  <si>
    <t>P22-017442</t>
  </si>
  <si>
    <t>Receipt: RCT-2022-019288 - Approved
Supplier Invoice: INV-2022-197399</t>
  </si>
  <si>
    <t>P22-017464</t>
  </si>
  <si>
    <t>Receipt: RCT-2022-019220 - Approved
Supplier Invoice: INV-2022-177300</t>
  </si>
  <si>
    <t>P22-017465</t>
  </si>
  <si>
    <t>Receipt: RCT-2022-016867 - Approved</t>
  </si>
  <si>
    <t>P22-017474</t>
  </si>
  <si>
    <t>Receipt: RCT-2022-016806 - Approved</t>
  </si>
  <si>
    <t>P22-017477</t>
  </si>
  <si>
    <t>P22-017467</t>
  </si>
  <si>
    <t>Receipt: RCT-2022-016808 - Approved
Supplier Invoice: INV-2022-178223
Supplier Invoice: INV-2022-200061</t>
  </si>
  <si>
    <t>P22-017469</t>
  </si>
  <si>
    <t>Receipt: RCT-2022-020871 - Approved
Supplier Invoice: INV-2022-213304</t>
  </si>
  <si>
    <t>P22-017470</t>
  </si>
  <si>
    <t>Receipt: RCT-2022-021251 - Approved
Supplier Invoice: INV-2022-217065</t>
  </si>
  <si>
    <t>P22-017472</t>
  </si>
  <si>
    <t>Receipt: RCT-2022-020800 - Approved</t>
  </si>
  <si>
    <t>P22-017473</t>
  </si>
  <si>
    <t>Receipt: RCT-2022-016807 - Approved
Supplier Invoice: INV-2022-202109</t>
  </si>
  <si>
    <t>P22-017511</t>
  </si>
  <si>
    <t>Receipt: RCT-2022-017194 - Approved
Supplier Invoice: INV-2022-196514</t>
  </si>
  <si>
    <t>P22-017510</t>
  </si>
  <si>
    <t>Receipt: RCT-2022-017950 - Approved
Supplier Invoice: INV-2022-192578</t>
  </si>
  <si>
    <t>P22-017512</t>
  </si>
  <si>
    <t>Receipt: RCT-2022-017412 - Approved
Supplier Invoice: INV-2022-178018</t>
  </si>
  <si>
    <t>P22-017516</t>
  </si>
  <si>
    <t>Receipt: RCT-2022-019290 - Approved
Supplier Invoice: INV-2022-193975</t>
  </si>
  <si>
    <t>P22-017518</t>
  </si>
  <si>
    <t>Receipt: RCT-2022-018271 - Approved
Supplier Invoice: INV-2022-216063</t>
  </si>
  <si>
    <t>P22-017517</t>
  </si>
  <si>
    <t>Receipt: RCT-2022-019289 - Approved
Supplier Invoice: INV-2022-193979</t>
  </si>
  <si>
    <t>P22-017519</t>
  </si>
  <si>
    <t>Dominion Caulking Limited</t>
  </si>
  <si>
    <t>Receipt: RCT-2022-019168 - Approved
Supplier Invoice: INV-2022-197544</t>
  </si>
  <si>
    <t>P22-017540</t>
  </si>
  <si>
    <t>Receipt: RCT-2022-021364 - Approved</t>
  </si>
  <si>
    <t>P22-017541</t>
  </si>
  <si>
    <t>Hometown Custom Builder</t>
  </si>
  <si>
    <t>Receipt: RCT-2022-021163 - Approved</t>
  </si>
  <si>
    <t>P22-017557</t>
  </si>
  <si>
    <t>Laser Heating and Air Conditioning Inc.</t>
  </si>
  <si>
    <t>P22-017558</t>
  </si>
  <si>
    <t>P22-017570</t>
  </si>
  <si>
    <t>Elantis Solutions Inc.</t>
  </si>
  <si>
    <t>Receipt: RCT-2022-016914 - Approved
Supplier Invoice: INV-2022-175583
Supplier Invoice: INV-2022-175584</t>
  </si>
  <si>
    <t>P22-017574</t>
  </si>
  <si>
    <t>Receipt: RCT-2022-018036 - Approved</t>
  </si>
  <si>
    <t>P22-017575</t>
  </si>
  <si>
    <t>Receipt: RCT-2022-018535 - Approved
Supplier Invoice: INV-2022-193981
Supplier Invoice: INV-2022-193983</t>
  </si>
  <si>
    <t>P22-017566</t>
  </si>
  <si>
    <t>Receipt: RCT-2022-017063 - Approved</t>
  </si>
  <si>
    <t>P22-017571</t>
  </si>
  <si>
    <t>Receipt: RCT-2022-016915 - Approved
Supplier Invoice: INV-2022-175451</t>
  </si>
  <si>
    <t>P22-017576</t>
  </si>
  <si>
    <t>Receipt: RCT-2022-021404 - Approved
Supplier Invoice: INV-2022-211180</t>
  </si>
  <si>
    <t>P22-017577</t>
  </si>
  <si>
    <t>Receipt: RCT-2022-019770 - Approved
Supplier Invoice: INV-2022-180572</t>
  </si>
  <si>
    <t>P22-017587</t>
  </si>
  <si>
    <t>Receipt: RCT-2022-017433 - Approved
Supplier Invoice: INV-2022-179856</t>
  </si>
  <si>
    <t>P22-017609</t>
  </si>
  <si>
    <t>Receipt: RCT-2022-018429 - Approved
Supplier Invoice: INV-2022-188273</t>
  </si>
  <si>
    <t>P22-017618</t>
  </si>
  <si>
    <t>Receipt: RCT-2022-017064 - Approved
Supplier Invoice: INV-2022-186032</t>
  </si>
  <si>
    <t>P22-017620</t>
  </si>
  <si>
    <t>Receipt: RCT-2022-017069 - Approved
Supplier Invoice: INV-2022-178202</t>
  </si>
  <si>
    <t>P22-017624</t>
  </si>
  <si>
    <t>Receipt: RCT-2022-017077 - Approved</t>
  </si>
  <si>
    <t>P22-017613</t>
  </si>
  <si>
    <t>Receipt: RCT-2022-016965 - Approved
Supplier Invoice: INV-2022-176386</t>
  </si>
  <si>
    <t>P22-017619</t>
  </si>
  <si>
    <t>Receipt: RCT-2022-017067 - Approved
Supplier Invoice: INV-2022-219618</t>
  </si>
  <si>
    <t>P22-017629</t>
  </si>
  <si>
    <t>Receipt: RCT-2022-017918 - Approved
Supplier Invoice: INV-2022-189503
Supplier Invoice: INV-2022-206226</t>
  </si>
  <si>
    <t>P22-017649</t>
  </si>
  <si>
    <t>Receipt: RCT-2022-020019 - Approved
Supplier Invoice: INV-2022-203516</t>
  </si>
  <si>
    <t>P22-017651</t>
  </si>
  <si>
    <t>Receipt: RCT-2022-017336 - Approved
Supplier Invoice: INV-2022-182356</t>
  </si>
  <si>
    <t>P22-017654</t>
  </si>
  <si>
    <t>Receipt: RCT-2022-017337 - Approved
Supplier Invoice: INV-2022-182353</t>
  </si>
  <si>
    <t>P22-017636</t>
  </si>
  <si>
    <t>P22-017646</t>
  </si>
  <si>
    <t>Receipt: RCT-2022-019015 - Approved
Supplier Invoice: INV-2022-195793</t>
  </si>
  <si>
    <t>P22-017648</t>
  </si>
  <si>
    <t>Central Sealing and Landscaping 114116731 Canada inc</t>
  </si>
  <si>
    <t>Receipt: RCT-2022-017200 - Approved
Supplier Invoice: INV-2022-178198</t>
  </si>
  <si>
    <t>P22-017650</t>
  </si>
  <si>
    <t>Receipt: RCT-2022-019241 - Approved
Supplier Invoice: INV-2022-198596</t>
  </si>
  <si>
    <t>P22-017652</t>
  </si>
  <si>
    <t>Receipt: RCT-2022-018049 - Approved
Supplier Invoice: INV-2022-183795</t>
  </si>
  <si>
    <t>P22-017653</t>
  </si>
  <si>
    <t>Receipt: RCT-2022-018048 - Approved
Supplier Invoice: INV-2022-183791</t>
  </si>
  <si>
    <t>P22-017655</t>
  </si>
  <si>
    <t>Receipt: RCT-2022-017338 - Approved
Supplier Invoice: INV-2022-182354</t>
  </si>
  <si>
    <t>P22-017664</t>
  </si>
  <si>
    <t>Receipt: RCT-2022-021374 - Approved
Supplier Invoice: INV-2022-200062</t>
  </si>
  <si>
    <t>P22-017665</t>
  </si>
  <si>
    <t>Receipt: RCT-2022-021375 - Approved
Supplier Invoice: INV-2022-202104</t>
  </si>
  <si>
    <t>P22-017670</t>
  </si>
  <si>
    <t>P22-017671</t>
  </si>
  <si>
    <t>Receipt: RCT-2022-018539 - Approved
Supplier Invoice: INV-2022-193991</t>
  </si>
  <si>
    <t>P22-017673</t>
  </si>
  <si>
    <t>Receipt: RCT-2022-018907 - Approved
Supplier Invoice: INV-2022-193996</t>
  </si>
  <si>
    <t>P22-017675</t>
  </si>
  <si>
    <t>Receipt: RCT-2022-018906 - Approved
Supplier Invoice: INV-2022-194000</t>
  </si>
  <si>
    <t>P22-017690</t>
  </si>
  <si>
    <t>Receipt: RCT-2022-017047 - Approved
Supplier Invoice: INV-2022-189485
Supplier Invoice: INV-2022-208482</t>
  </si>
  <si>
    <t>P22-017721</t>
  </si>
  <si>
    <t>Receipt: RCT-2022-019243 - Approved
Supplier Invoice: INV-2022-198597</t>
  </si>
  <si>
    <t>P22-017722</t>
  </si>
  <si>
    <t>Receipt: RCT-2022-021652 - Approved
Supplier Invoice: INV-2022-214227</t>
  </si>
  <si>
    <t>P22-017723</t>
  </si>
  <si>
    <t>Receipt: RCT-2022-021653 - Approved
Supplier Invoice: INV-2022-214231</t>
  </si>
  <si>
    <t>P22-017724</t>
  </si>
  <si>
    <t>Receipt: RCT-2022-020215 - Approved
Supplier Invoice: INV-2022-201870</t>
  </si>
  <si>
    <t>P22-017725</t>
  </si>
  <si>
    <t>Receipt: RCT-2022-020415 - Approved
Supplier Invoice: INV-2022-200218</t>
  </si>
  <si>
    <t>P22-017726</t>
  </si>
  <si>
    <t>Receipt: RCT-2022-017882 - Approved
Supplier Invoice: INV-2022-185789</t>
  </si>
  <si>
    <t>P22-017730</t>
  </si>
  <si>
    <t>Receipt: RCT-2022-017839 - Approved
Receipt: RCT-2022-020060 - Approved
Supplier Invoice: INV-2022-183173
Supplier Invoice: INV-2022-204591
Supplier Invoice: INV-2022-204594</t>
  </si>
  <si>
    <t>P22-017734</t>
  </si>
  <si>
    <t>Receipt: RCT-2022-017075 - Approved
Supplier Invoice: INV-2022-178200</t>
  </si>
  <si>
    <t>P22-017736</t>
  </si>
  <si>
    <t>Receipt: RCT-2022-020416 - Approved
Supplier Invoice: INV-2022-200219</t>
  </si>
  <si>
    <t>P22-017739</t>
  </si>
  <si>
    <t>Receipt: RCT-2022-017061 - Approved
Supplier Invoice: INV-2022-179134</t>
  </si>
  <si>
    <t>P22-017733</t>
  </si>
  <si>
    <t>Receipt: RCT-2022-017074 - Approved
Supplier Invoice: INV-2022-194334</t>
  </si>
  <si>
    <t>P22-017737</t>
  </si>
  <si>
    <t>Receipt: RCT-2022-020417 - Approved
Supplier Invoice: INV-2022-200221</t>
  </si>
  <si>
    <t>P22-017744</t>
  </si>
  <si>
    <t>Receipt: RCT-2022-019087 - Approved
Supplier Invoice: INV-2022-198598</t>
  </si>
  <si>
    <t>P22-017767</t>
  </si>
  <si>
    <t>Receipt: RCT-2022-017419 - Approved
Supplier Invoice: INV-2022-180046</t>
  </si>
  <si>
    <t>P22-017768</t>
  </si>
  <si>
    <t>Receipt: RCT-2022-018945 - Approved
Supplier Invoice: INV-2022-188268</t>
  </si>
  <si>
    <t>P22-017770</t>
  </si>
  <si>
    <t>P22-017792</t>
  </si>
  <si>
    <t>Receipt: RCT-2022-018904 - Approved
Supplier Invoice: INV-2022-194008
Supplier Invoice: INV-2022-194009</t>
  </si>
  <si>
    <t>P22-017779</t>
  </si>
  <si>
    <t>Receipt: RCT-2022-017095 - Approved</t>
  </si>
  <si>
    <t>P22-017787</t>
  </si>
  <si>
    <t>Receipt: RCT-2022-017508 - Approved
Supplier Invoice: INV-2022-180786</t>
  </si>
  <si>
    <t>P22-017788</t>
  </si>
  <si>
    <t>Receipt: RCT-2022-019610 - Approved
Supplier Invoice: INV-2022-201561</t>
  </si>
  <si>
    <t>P22-017789</t>
  </si>
  <si>
    <t>Bluewater Carpet and Tile - Mark Chisholm</t>
  </si>
  <si>
    <t>Receipt: RCT-2022-017324 - Approved
Supplier Invoice: INV-2022-178377
Supplier Invoice: INV-2022-178380
Supplier Invoice: INV-2022-178386
Supplier Invoice: INV-2022-178389</t>
  </si>
  <si>
    <t>P22-017790</t>
  </si>
  <si>
    <t>Receipt: RCT-2022-018621 - Approved
Supplier Invoice: INV-2022-191748</t>
  </si>
  <si>
    <t>P22-017808</t>
  </si>
  <si>
    <t>Receipt: RCT-2022-021164 - Approved</t>
  </si>
  <si>
    <t>P22-017811</t>
  </si>
  <si>
    <t>Receipt: RCT-2022-017809 - Approved
Supplier Invoice: INV-2022-183690</t>
  </si>
  <si>
    <t>P22-017810</t>
  </si>
  <si>
    <t>Marci Plumbing &amp; Heating Co Ltd</t>
  </si>
  <si>
    <t>Receipt: RCT-2022-021906 - Approved
Supplier Invoice: INV-2022-220449</t>
  </si>
  <si>
    <t>P22-017824</t>
  </si>
  <si>
    <t>Receipt: RCT-2022-019842 - Approved
Supplier Invoice: INV-2022-194095</t>
  </si>
  <si>
    <t>P22-017828</t>
  </si>
  <si>
    <t>PointClickCare Technologies Inc</t>
  </si>
  <si>
    <t>Receipt: RCT-2022-017187 - Approved
Supplier Invoice: INV-2022-178171</t>
  </si>
  <si>
    <t>P22-017852</t>
  </si>
  <si>
    <t>Receipt: RCT-2022-019227 - Approved
Receipt: RCT-2022-019228 - Approved
Receipt: RCT-2022-019229 - Approved
Supplier Invoice: INV-2022-198600</t>
  </si>
  <si>
    <t>P22-017853</t>
  </si>
  <si>
    <t>Receipt: RCT-2022-019822 - Approved
Supplier Invoice: INV-2022-202692</t>
  </si>
  <si>
    <t>P22-017854</t>
  </si>
  <si>
    <t>Receipt: RCT-2022-017297 - Approved
Supplier Invoice: INV-2022-189191</t>
  </si>
  <si>
    <t>P22-017855</t>
  </si>
  <si>
    <t>Receipt: RCT-2022-017453 - Approved
Supplier Invoice: INV-2022-180726</t>
  </si>
  <si>
    <t>P22-017865</t>
  </si>
  <si>
    <t>Receipt: RCT-2022-018892 - Approved
Supplier Invoice: INV-2022-194096</t>
  </si>
  <si>
    <t>P22-017866</t>
  </si>
  <si>
    <t>Receipt: RCT-2022-018893 - Approved
Supplier Invoice: INV-2022-194099</t>
  </si>
  <si>
    <t>P22-017900</t>
  </si>
  <si>
    <t>Receipt: RCT-2022-017922 - Approved
Supplier Invoice: INV-2022-182325</t>
  </si>
  <si>
    <t>P22-017908</t>
  </si>
  <si>
    <t>Receipt: RCT-2022-017705 - Approved
Supplier Invoice: INV-2022-187765</t>
  </si>
  <si>
    <t>P22-017921</t>
  </si>
  <si>
    <t>P22-017922</t>
  </si>
  <si>
    <t>Receipt: RCT-2022-017306 - Approved
Supplier Invoice: INV-2022-179953</t>
  </si>
  <si>
    <t>P22-017923</t>
  </si>
  <si>
    <t>Receipt: RCT-2022-019889 - Approved
Supplier Invoice: INV-2022-202098</t>
  </si>
  <si>
    <t>P22-017928</t>
  </si>
  <si>
    <t>Tuff Asphalt Repair</t>
  </si>
  <si>
    <t>Receipt: RCT-2022-021165 - Approved
Supplier Invoice: INV-2022-216687</t>
  </si>
  <si>
    <t>P22-017935</t>
  </si>
  <si>
    <t>Receipt: RCT-2022-017344 - Approved</t>
  </si>
  <si>
    <t>P22-017925</t>
  </si>
  <si>
    <t>Receipt: RCT-2022-017307 - Approved</t>
  </si>
  <si>
    <t>P22-017964</t>
  </si>
  <si>
    <t>Receipt: RCT-2022-017348 - Approved
Supplier Invoice: INV-2022-216973</t>
  </si>
  <si>
    <t>P22-017982</t>
  </si>
  <si>
    <t>Receipt: RCT-2022-017469 - Approved
Supplier Invoice: INV-2022-180499</t>
  </si>
  <si>
    <t>P22-017983</t>
  </si>
  <si>
    <t>Receipt: RCT-2022-021308 - Approved
Supplier Invoice: INV-2022-220581</t>
  </si>
  <si>
    <t>P22-018001</t>
  </si>
  <si>
    <t>Receipt: RCT-2022-017384 - Approved
Supplier Invoice: INV-2022-194518</t>
  </si>
  <si>
    <t>P22-018016</t>
  </si>
  <si>
    <t>Receipt: RCT-2022-017706 - Approved
Supplier Invoice: INV-2022-183286</t>
  </si>
  <si>
    <t>P22-018028</t>
  </si>
  <si>
    <t>Receipt: RCT-2022-018221 - Approved
Supplier Invoice: INV-2022-211770</t>
  </si>
  <si>
    <t>P22-018042</t>
  </si>
  <si>
    <t>Integral Connectivity &amp; Consulting</t>
  </si>
  <si>
    <t>Receipt: RCT-2022-020920 - Approved
Supplier Invoice: INV-2022-214268</t>
  </si>
  <si>
    <t>P22-018041</t>
  </si>
  <si>
    <t>Receipt: RCT-2022-017493 - Approved
Supplier Invoice: INV-2022-180768</t>
  </si>
  <si>
    <t>P22-018062</t>
  </si>
  <si>
    <t>Receipt: RCT-2022-017448 - Approved</t>
  </si>
  <si>
    <t>P22-018089</t>
  </si>
  <si>
    <t>Prostar Painting &amp; Restoration Ltd</t>
  </si>
  <si>
    <t>P22-018088</t>
  </si>
  <si>
    <t>P22-018091</t>
  </si>
  <si>
    <t>Receipt: RCT-2022-021556 - Approved
Supplier Invoice: INV-2022-219621</t>
  </si>
  <si>
    <t>P22-018094</t>
  </si>
  <si>
    <t>Receipt: RCT-2022-020801 - Approved
Supplier Invoice: INV-2022-217171</t>
  </si>
  <si>
    <t>P22-018095</t>
  </si>
  <si>
    <t>Receipt: RCT-2022-017552 - Approved
Supplier Invoice: INV-2022-191785</t>
  </si>
  <si>
    <t>P22-018097</t>
  </si>
  <si>
    <t>Receipt: RCT-2022-017551 - Approved</t>
  </si>
  <si>
    <t>P22-018101</t>
  </si>
  <si>
    <t>Receipt: RCT-2022-020763 - Approved
Supplier Invoice: INV-2022-213334</t>
  </si>
  <si>
    <t>P22-018102</t>
  </si>
  <si>
    <t>P22-018104</t>
  </si>
  <si>
    <t>Receipt: RCT-2022-018295 - Approved
Supplier Invoice: INV-2022-192786</t>
  </si>
  <si>
    <t>P22-018105</t>
  </si>
  <si>
    <t>Receipt: RCT-2022-019831 - Approved
Supplier Invoice: INV-2022-200223</t>
  </si>
  <si>
    <t>P22-018106</t>
  </si>
  <si>
    <t>P22-018090</t>
  </si>
  <si>
    <t>Receipt: RCT-2022-019674 - Approved
Supplier Invoice: INV-2022-201783</t>
  </si>
  <si>
    <t>P22-018092</t>
  </si>
  <si>
    <t>Receipt: RCT-2022-017543 - Approved
Supplier Invoice: INV-2022-194100</t>
  </si>
  <si>
    <t>P22-018093</t>
  </si>
  <si>
    <t>Receipt: RCT-2022-017542 - Approved
Supplier Invoice: INV-2022-197397</t>
  </si>
  <si>
    <t>P22-018096</t>
  </si>
  <si>
    <t>Receipt: RCT-2022-017540 - Approved
Supplier Invoice: INV-2022-182357</t>
  </si>
  <si>
    <t>P22-018098</t>
  </si>
  <si>
    <t>Receipt: RCT-2022-017550 - Approved
Supplier Invoice: INV-2022-182328</t>
  </si>
  <si>
    <t>P22-018099</t>
  </si>
  <si>
    <t>Receipt: RCT-2022-020754 - Approved
Supplier Invoice: INV-2022-213241</t>
  </si>
  <si>
    <t>P22-018100</t>
  </si>
  <si>
    <t>Receipt: RCT-2022-018954 - Approved
Supplier Invoice: INV-2022-194102</t>
  </si>
  <si>
    <t>P22-018103</t>
  </si>
  <si>
    <t>P22-018117</t>
  </si>
  <si>
    <t>Receipt: RCT-2022-019972 - Approved
Supplier Invoice: INV-2022-204608</t>
  </si>
  <si>
    <t>P22-018118</t>
  </si>
  <si>
    <t>Receipt: RCT-2022-020684 - Approved
Supplier Invoice: INV-2022-202140</t>
  </si>
  <si>
    <t>P22-018111</t>
  </si>
  <si>
    <t>Receipt: RCT-2022-017517 - Approved
Supplier Invoice: INV-2022-214938</t>
  </si>
  <si>
    <t>P22-018112</t>
  </si>
  <si>
    <t>Receipt: RCT-2022-017516 - Approved</t>
  </si>
  <si>
    <t>P22-018115</t>
  </si>
  <si>
    <t>Receipt: RCT-2022-017515 - Approved</t>
  </si>
  <si>
    <t>P22-018116</t>
  </si>
  <si>
    <t>Receipt: RCT-2022-017514 - Approved
Supplier Invoice: INV-2022-194389</t>
  </si>
  <si>
    <t>P22-018139</t>
  </si>
  <si>
    <t>Receipt: RCT-2022-017521 - Approved
Supplier Invoice: INV-2022-184778</t>
  </si>
  <si>
    <t>P22-018157</t>
  </si>
  <si>
    <t>Semper Viridis Property Maintenance</t>
  </si>
  <si>
    <t>Receipt: RCT-2022-020116 - Approved
Supplier Invoice: INV-2022-205966</t>
  </si>
  <si>
    <t>P22-018165</t>
  </si>
  <si>
    <t>Receipt: RCT-2022-017679 - Approved
Supplier Invoice: INV-2022-182941</t>
  </si>
  <si>
    <t>P22-018161</t>
  </si>
  <si>
    <t>Receipt: RCT-2022-019847 - Approved
Supplier Invoice: INV-2022-202705</t>
  </si>
  <si>
    <t>P22-018164</t>
  </si>
  <si>
    <t>Supplier Invoice: INV-2022-198602</t>
  </si>
  <si>
    <t>P22-018172</t>
  </si>
  <si>
    <t>Receipt: RCT-2022-017562 - Approved
Supplier Invoice: INV-2022-183308
Supplier Invoice: INV-2022-183311</t>
  </si>
  <si>
    <t>P22-018180</t>
  </si>
  <si>
    <t>Receipt: RCT-2022-018252 - Approved
Supplier Invoice: INV-2022-187916</t>
  </si>
  <si>
    <t>P22-018184</t>
  </si>
  <si>
    <t>Receipt: RCT-2022-018592 - Approved
Supplier Invoice: INV-2022-188272</t>
  </si>
  <si>
    <t>P22-018185</t>
  </si>
  <si>
    <t>Receipt: RCT-2022-019773 - Approved
Supplier Invoice: INV-2022-198603</t>
  </si>
  <si>
    <t>P22-018186</t>
  </si>
  <si>
    <t>Receipt: RCT-2022-018392 - Approved
Supplier Invoice: INV-2022-188578
Supplier Invoice: INV-2022-188579
Supplier Invoice: INV-2022-188580</t>
  </si>
  <si>
    <t>P22-018187</t>
  </si>
  <si>
    <t>Receipt: RCT-2022-017563 - Approved
Supplier Invoice: INV-2022-208441
Supplier Invoice: INV-2022-208494</t>
  </si>
  <si>
    <t>P22-018196</t>
  </si>
  <si>
    <t>Supplier Invoice: INV-2022-202099</t>
  </si>
  <si>
    <t>P22-018176</t>
  </si>
  <si>
    <t>Receipt: RCT-2022-019060 - Approved
Supplier Invoice: INV-2022-196552</t>
  </si>
  <si>
    <t>P22-018177</t>
  </si>
  <si>
    <t>Receipt: RCT-2022-021064 - Approved
Supplier Invoice: INV-2022-214757</t>
  </si>
  <si>
    <t>P22-018179</t>
  </si>
  <si>
    <t>Receipt: RCT-2022-018321 - Approved
Supplier Invoice: INV-2022-187957</t>
  </si>
  <si>
    <t>P22-018200</t>
  </si>
  <si>
    <t>Receipt: RCT-2022-019971 - Approved
Supplier Invoice: INV-2022-204612</t>
  </si>
  <si>
    <t>P22-018218</t>
  </si>
  <si>
    <t>P22-018219</t>
  </si>
  <si>
    <t>P22-018227</t>
  </si>
  <si>
    <t>Receipt: RCT-2022-020213 - Approved
Supplier Invoice: INV-2022-203530</t>
  </si>
  <si>
    <t>P22-018228</t>
  </si>
  <si>
    <t>Receipt: RCT-2022-019660 - Approved</t>
  </si>
  <si>
    <t>P22-018247</t>
  </si>
  <si>
    <t>Receipt: RCT-2022-020084 - Approved
Receipt: RCT-2022-020175 - Approved
Supplier Invoice: INV-2022-189399
Supplier Invoice: INV-2022-202102</t>
  </si>
  <si>
    <t>P22-018263</t>
  </si>
  <si>
    <t>Receipt: RCT-2022-021230 - Approved
Supplier Invoice: INV-2022-216965</t>
  </si>
  <si>
    <t>P22-018264</t>
  </si>
  <si>
    <t>EllisDon Construction Services Inc.</t>
  </si>
  <si>
    <t>P22-018246</t>
  </si>
  <si>
    <t>Receipt: RCT-2022-018888 - Approved
Supplier Invoice: INV-2022-192810</t>
  </si>
  <si>
    <t>P22-018253</t>
  </si>
  <si>
    <t>P22-018254</t>
  </si>
  <si>
    <t>Receipt: RCT-2022-018534 - Approved
Supplier Invoice: INV-2022-194103</t>
  </si>
  <si>
    <t>P22-018255</t>
  </si>
  <si>
    <t>Supplier Invoice: INV-2022-218668</t>
  </si>
  <si>
    <t>P22-018269</t>
  </si>
  <si>
    <t>Receipt: RCT-2022-018468 - Approved
Supplier Invoice: INV-2022-205046</t>
  </si>
  <si>
    <t>P22-018272</t>
  </si>
  <si>
    <t>Receipt: RCT-2022-018998 - Approved
Supplier Invoice: INV-2022-194104</t>
  </si>
  <si>
    <t>P22-018270</t>
  </si>
  <si>
    <t>Receipt: RCT-2022-018890 - Approved
Receipt: RCT-2022-018969 - Approved
Supplier Invoice: INV-2022-192809</t>
  </si>
  <si>
    <t>P22-018271</t>
  </si>
  <si>
    <t>Receipt: RCT-2022-017668 - Approved
Supplier Invoice: INV-2022-214306</t>
  </si>
  <si>
    <t>P22-018273</t>
  </si>
  <si>
    <t>Receipt: RCT-2022-021651 - Approved
Supplier Invoice: INV-2022-211735</t>
  </si>
  <si>
    <t>P22-018316</t>
  </si>
  <si>
    <t>P22-018323</t>
  </si>
  <si>
    <t>P22-018336</t>
  </si>
  <si>
    <t>P22-018342</t>
  </si>
  <si>
    <t>Receipt: RCT-2022-017810 - Approved
Supplier Invoice: INV-2022-184270</t>
  </si>
  <si>
    <t>P22-018348</t>
  </si>
  <si>
    <t>Receipt: RCT-2022-017791 - Approved</t>
  </si>
  <si>
    <t>P22-018350</t>
  </si>
  <si>
    <t>Receipt: RCT-2022-018855 - Approved
Supplier Invoice: INV-2022-200192
Supplier Invoice: INV-2022-216136</t>
  </si>
  <si>
    <t>P22-018341</t>
  </si>
  <si>
    <t>Receipt: RCT-2022-017806 - Approved
Supplier Invoice: INV-2022-184269</t>
  </si>
  <si>
    <t>P22-018344</t>
  </si>
  <si>
    <t>P22-018349</t>
  </si>
  <si>
    <t>Receipt: RCT-2022-018569 - Approved
Supplier Invoice: INV-2022-192817</t>
  </si>
  <si>
    <t>P22-018343</t>
  </si>
  <si>
    <t>Receipt: RCT-2022-017815 - Approved
Supplier Invoice: INV-2022-184620</t>
  </si>
  <si>
    <t>P22-018379</t>
  </si>
  <si>
    <t>Receipt: RCT-2022-018796 - Approved
Supplier Invoice: INV-2022-192774</t>
  </si>
  <si>
    <t>P22-018380</t>
  </si>
  <si>
    <t>Receipt: RCT-2022-018797 - Approved
Supplier Invoice: INV-2022-192771</t>
  </si>
  <si>
    <t>P22-018352</t>
  </si>
  <si>
    <t>Receipt: RCT-2022-019661 - Approved
Supplier Invoice: INV-2022-202097</t>
  </si>
  <si>
    <t>P22-018353</t>
  </si>
  <si>
    <t>P22-018387</t>
  </si>
  <si>
    <t>Receipt: RCT-2022-019204 - Approved
Supplier Invoice: INV-2022-200229</t>
  </si>
  <si>
    <t>P22-018388</t>
  </si>
  <si>
    <t>Receipt: RCT-2022-019411 - Approved
Supplier Invoice: INV-2022-200230</t>
  </si>
  <si>
    <t>P22-018395</t>
  </si>
  <si>
    <t>P22-018401</t>
  </si>
  <si>
    <t>Receipt: RCT-2022-019557 - Approved
Supplier Invoice: INV-2022-200911</t>
  </si>
  <si>
    <t>P22-018407</t>
  </si>
  <si>
    <t>Receipt: RCT-2022-017936 - Approved
Supplier Invoice: INV-2022-185018
Supplier Invoice: INV-2022-185019
Supplier Invoice: INV-2022-185020
Supplier Invoice: INV-2022-185021
Supplier Invoice: INV-2022-185022</t>
  </si>
  <si>
    <t>P22-018423</t>
  </si>
  <si>
    <t>Receipt: RCT-2022-017845 - Approved
Supplier Invoice: INV-2022-205265</t>
  </si>
  <si>
    <t>P22-018440</t>
  </si>
  <si>
    <t>P22-018444</t>
  </si>
  <si>
    <t>Receipt: RCT-2022-019155 - Approved
Supplier Invoice: INV-2022-193371</t>
  </si>
  <si>
    <t>P22-018445</t>
  </si>
  <si>
    <t>P22-018446</t>
  </si>
  <si>
    <t>Receipt: RCT-2022-020418 - Approved
Supplier Invoice: INV-2022-204722</t>
  </si>
  <si>
    <t>P22-018427</t>
  </si>
  <si>
    <t>Receipt: RCT-2022-017885 - Approved
Supplier Invoice: INV-2022-184418</t>
  </si>
  <si>
    <t>P22-018434</t>
  </si>
  <si>
    <t>P22-018435</t>
  </si>
  <si>
    <t>P22-018443</t>
  </si>
  <si>
    <t>P22-018449</t>
  </si>
  <si>
    <t>Receipt: RCT-2022-019659 - Approved
Supplier Invoice: INV-2022-200990</t>
  </si>
  <si>
    <t>P22-018450</t>
  </si>
  <si>
    <t>Supplier Invoice: INV-2022-211731</t>
  </si>
  <si>
    <t>P22-018453</t>
  </si>
  <si>
    <t>P22-018447</t>
  </si>
  <si>
    <t>P22-018459</t>
  </si>
  <si>
    <t>Receipt: RCT-2022-019963 - Approved
Supplier Invoice: INV-2022-203657</t>
  </si>
  <si>
    <t>P22-018462</t>
  </si>
  <si>
    <t>Receipt: RCT-2022-018118 - Approved
Supplier Invoice: INV-2022-185934</t>
  </si>
  <si>
    <t>P22-018622</t>
  </si>
  <si>
    <t>Receipt: RCT-2022-018744 - Approved
Supplier Invoice: INV-2022-192769</t>
  </si>
  <si>
    <t>P22-018479</t>
  </si>
  <si>
    <t>Receipt: RCT-2022-017909 - Approved
Supplier Invoice: INV-2022-205330</t>
  </si>
  <si>
    <t>P22-018480</t>
  </si>
  <si>
    <t>P22-018492</t>
  </si>
  <si>
    <t>Receipt: RCT-2022-017928 - Approved
Supplier Invoice: INV-2022-207453</t>
  </si>
  <si>
    <t>P22-018495</t>
  </si>
  <si>
    <t>Senior's Move</t>
  </si>
  <si>
    <t>Receipt: RCT-2022-018248 - Approved
Supplier Invoice: INV-2022-185044
Supplier Invoice: INV-2022-185046
Supplier Invoice: INV-2022-185047
Supplier Invoice: INV-2022-185048</t>
  </si>
  <si>
    <t>P22-018491</t>
  </si>
  <si>
    <t>Receipt: RCT-2022-017929 - Approved
Supplier Invoice: INV-2022-207384</t>
  </si>
  <si>
    <t>P22-018494</t>
  </si>
  <si>
    <t>Receipt: RCT-2022-017927 - Approved
Supplier Invoice: INV-2022-185040</t>
  </si>
  <si>
    <t>P22-018507</t>
  </si>
  <si>
    <t>Receipt: RCT-2022-020244 - Approved
Supplier Invoice: INV-2022-207242</t>
  </si>
  <si>
    <t>P22-018508</t>
  </si>
  <si>
    <t>Lenbrook Canada Solutions</t>
  </si>
  <si>
    <t>Receipt: RCT-2022-019070 - Approved
Supplier Invoice: INV-2022-196561</t>
  </si>
  <si>
    <t>P22-018499</t>
  </si>
  <si>
    <t>Receipt: RCT-2022-017921 - Approved</t>
  </si>
  <si>
    <t>P22-018533</t>
  </si>
  <si>
    <t>Receipt: RCT-2022-019921 - Approved
Supplier Invoice: INV-2022-204629</t>
  </si>
  <si>
    <t>P22-018537</t>
  </si>
  <si>
    <t>Receipt: RCT-2022-017940 - Approved</t>
  </si>
  <si>
    <t>P22-018535</t>
  </si>
  <si>
    <t>Receipt: RCT-2022-017973 - Approved</t>
  </si>
  <si>
    <t>P22-018536</t>
  </si>
  <si>
    <t>The Brick Warehouse LP</t>
  </si>
  <si>
    <t>P22-018546</t>
  </si>
  <si>
    <t>Receipt: RCT-2022-021292 - Approved
Supplier Invoice: INV-2022-213479</t>
  </si>
  <si>
    <t>P22-018553</t>
  </si>
  <si>
    <t>Receipt: RCT-2022-021166 - Approved
Supplier Invoice: INV-2022-220225</t>
  </si>
  <si>
    <t>P22-018554</t>
  </si>
  <si>
    <t>Receipt: RCT-2022-017969 - Approved
Supplier Invoice: INV-2022-206311</t>
  </si>
  <si>
    <t>P22-018587</t>
  </si>
  <si>
    <t>Receipt: RCT-2022-018099 - Approved</t>
  </si>
  <si>
    <t>P22-018588</t>
  </si>
  <si>
    <t>Receipt: RCT-2022-018100 - Approved
Supplier Invoice: INV-2022-188279</t>
  </si>
  <si>
    <t>P22-018589</t>
  </si>
  <si>
    <t>Winmar (London)</t>
  </si>
  <si>
    <t>Receipt: RCT-2022-018101 - Approved
Supplier Invoice: INV-2022-210584</t>
  </si>
  <si>
    <t>P22-018592</t>
  </si>
  <si>
    <t>P22-018604</t>
  </si>
  <si>
    <t>Receipt: RCT-2022-019786 - Approved
Supplier Invoice: INV-2022-202093</t>
  </si>
  <si>
    <t>P22-018621</t>
  </si>
  <si>
    <t>Receipt: RCT-2022-019876 - Approved
Supplier Invoice: INV-2022-203547</t>
  </si>
  <si>
    <t>P22-018629</t>
  </si>
  <si>
    <t>Receipt: RCT-2022-018251 - Approved
Supplier Invoice: INV-2022-187677</t>
  </si>
  <si>
    <t>P22-018644</t>
  </si>
  <si>
    <t>Receipt: RCT-2022-020715 - Approved
Supplier Invoice: INV-2022-211576</t>
  </si>
  <si>
    <t>P22-018645</t>
  </si>
  <si>
    <t>MeadowBrook Construction Inc</t>
  </si>
  <si>
    <t>P22-018651</t>
  </si>
  <si>
    <t>SecurTek Monitoring Solutions</t>
  </si>
  <si>
    <t>P22-018672</t>
  </si>
  <si>
    <t>Receipt: RCT-2022-018416 - Approved
Receipt: RCT-2022-020743 - Approved</t>
  </si>
  <si>
    <t>P22-018673</t>
  </si>
  <si>
    <t>Receipt: RCT-2022-018512 - Approved
Supplier Invoice: INV-2022-189466</t>
  </si>
  <si>
    <t>P22-018699</t>
  </si>
  <si>
    <t>Receipt: RCT-2022-018997 - Approved
Supplier Invoice: INV-2022-194108</t>
  </si>
  <si>
    <t>P22-018780</t>
  </si>
  <si>
    <t>Receipt: RCT-2022-020056 - Approved
Receipt: RCT-2022-021806 - Approved
Supplier Invoice: INV-2022-204647
Supplier Invoice: INV-2022-220240</t>
  </si>
  <si>
    <t>P22-018723</t>
  </si>
  <si>
    <t>Receipt: RCT-2022-019626 - Approved
Supplier Invoice: INV-2022-201867</t>
  </si>
  <si>
    <t>P22-018724</t>
  </si>
  <si>
    <t>Receipt: RCT-2022-019625 - Approved
Supplier Invoice: INV-2022-201780</t>
  </si>
  <si>
    <t>P22-018761</t>
  </si>
  <si>
    <t>Receipt: RCT-2022-019686 - Approved
Supplier Invoice: INV-2022-211760</t>
  </si>
  <si>
    <t>P22-018747</t>
  </si>
  <si>
    <t>P22-018753</t>
  </si>
  <si>
    <t>Receipt: RCT-2022-018724 - Approved
Supplier Invoice: INV-2022-192616</t>
  </si>
  <si>
    <t>P22-018759</t>
  </si>
  <si>
    <t>Receipt: RCT-2022-019301 - Approved
Supplier Invoice: INV-2022-200233</t>
  </si>
  <si>
    <t>P22-018766</t>
  </si>
  <si>
    <t>LRI Engineering Inc.</t>
  </si>
  <si>
    <t>Receipt: RCT-2022-018523 - Approved
Supplier Invoice: INV-2022-190452
Supplier Invoice: INV-2022-190460
Supplier Invoice: INV-2022-190480</t>
  </si>
  <si>
    <t>P22-018762</t>
  </si>
  <si>
    <t>Receipt: RCT-2022-021403 - Approved
Supplier Invoice: INV-2022-217684</t>
  </si>
  <si>
    <t>P22-018763</t>
  </si>
  <si>
    <t>Receipt: RCT-2022-018677 - Approved</t>
  </si>
  <si>
    <t>P22-018809</t>
  </si>
  <si>
    <t>Receipt: RCT-2022-018865 - Approved
Supplier Invoice: INV-2022-194111</t>
  </si>
  <si>
    <t>P22-018819</t>
  </si>
  <si>
    <t>Receipt: RCT-2022-021502 - Approved
Supplier Invoice: INV-2022-219631</t>
  </si>
  <si>
    <t>P22-018825</t>
  </si>
  <si>
    <t>Receipt: RCT-2022-019018 - Approved
Supplier Invoice: INV-2022-196571
Supplier Invoice: INV-2022-200182</t>
  </si>
  <si>
    <t>P22-018832</t>
  </si>
  <si>
    <t>Receipt: RCT-2022-018843 - Approved
Supplier Invoice: INV-2022-192696</t>
  </si>
  <si>
    <t>P22-018826</t>
  </si>
  <si>
    <t>Receipt: RCT-2022-019651 - Approved
Supplier Invoice: INV-2022-202110</t>
  </si>
  <si>
    <t>P22-018840</t>
  </si>
  <si>
    <t>Receipt: RCT-2022-020509 - Approved
Supplier Invoice: INV-2022-205941</t>
  </si>
  <si>
    <t>P22-018833</t>
  </si>
  <si>
    <t>Receipt: RCT-2022-018841 - Approved
Supplier Invoice: INV-2022-192697</t>
  </si>
  <si>
    <t>P22-018843</t>
  </si>
  <si>
    <t>IDEA Inc.</t>
  </si>
  <si>
    <t>Receipt: RCT-2022-018696 - Draft
Receipt: RCT-2022-018728 - Draft
Receipt: RCT-2022-019400 - Approved
Receipt: RCT-2022-019511 - Draft
Receipt: RCT-2022-020540 - Approved
Supplier Invoice: INV-2022-190759
Supplier Invoice: INV-2022-211338</t>
  </si>
  <si>
    <t>P22-018841</t>
  </si>
  <si>
    <t>Receipt: RCT-2022-018324 - Approved
Supplier Invoice: INV-2022-216867</t>
  </si>
  <si>
    <t>P22-018842</t>
  </si>
  <si>
    <t>Receipt: RCT-2022-018658 - Approved
Receipt: RCT-2022-019398 - Approved
Supplier Invoice: INV-2022-190747
Supplier Invoice: INV-2022-190755</t>
  </si>
  <si>
    <t>P22-018844</t>
  </si>
  <si>
    <t>P22-018879</t>
  </si>
  <si>
    <t>Receipt: RCT-2022-019249 - Approved
Supplier Invoice: INV-2022-198604</t>
  </si>
  <si>
    <t>P22-018888</t>
  </si>
  <si>
    <t>P22-018918</t>
  </si>
  <si>
    <t>P22-018944</t>
  </si>
  <si>
    <t>Receipt: RCT-2022-018508 - Approved
Supplier Invoice: INV-2022-223075</t>
  </si>
  <si>
    <t>P22-018947</t>
  </si>
  <si>
    <t>Receipt: RCT-2022-018524 - Approved
Supplier Invoice: INV-2022-190448</t>
  </si>
  <si>
    <t>P22-018950</t>
  </si>
  <si>
    <t>The Brick</t>
  </si>
  <si>
    <t>P22-018953</t>
  </si>
  <si>
    <t>P22-018960</t>
  </si>
  <si>
    <t>Receipt: RCT-2022-018445 - Approved
Supplier Invoice: INV-2022-192468</t>
  </si>
  <si>
    <t>P22-018962</t>
  </si>
  <si>
    <t>Receipt: RCT-2022-018600 - Approved
Supplier Invoice: INV-2022-191388</t>
  </si>
  <si>
    <t>P22-018959</t>
  </si>
  <si>
    <t>Receipt: RCT-2022-018446 - Approved
Supplier Invoice: INV-2022-190939</t>
  </si>
  <si>
    <t>P22-018977</t>
  </si>
  <si>
    <t>Receipt: RCT-2022-018694 - Approved</t>
  </si>
  <si>
    <t>P22-018992</t>
  </si>
  <si>
    <t>Receipt: RCT-2022-018693 - Approved</t>
  </si>
  <si>
    <t>P22-019034</t>
  </si>
  <si>
    <t>Receipt: RCT-2022-020704 - Approved
Supplier Invoice: INV-2022-222730</t>
  </si>
  <si>
    <t>P22-019035</t>
  </si>
  <si>
    <t>Supplier Invoice: INV-2022-210635</t>
  </si>
  <si>
    <t>P22-019036</t>
  </si>
  <si>
    <t>Supplier Invoice: INV-2022-210637</t>
  </si>
  <si>
    <t>P22-019020</t>
  </si>
  <si>
    <t>Receipt: RCT-2022-019086 - Approved
Supplier Invoice: INV-2022-198609</t>
  </si>
  <si>
    <t>P22-019023</t>
  </si>
  <si>
    <t>P22-019024</t>
  </si>
  <si>
    <t>Receipt: RCT-2022-018794 - Approved
Receipt: RCT-2022-018795 - Approved
Supplier Invoice: INV-2022-192479
Supplier Invoice: INV-2022-192481</t>
  </si>
  <si>
    <t>P22-019030</t>
  </si>
  <si>
    <t>Receipt: RCT-2022-018719 - Approved
Supplier Invoice: INV-2022-192764</t>
  </si>
  <si>
    <t>P22-019032</t>
  </si>
  <si>
    <t>Receipt: RCT-2022-020888 - Approved
Supplier Invoice: INV-2022-214310</t>
  </si>
  <si>
    <t>P22-019033</t>
  </si>
  <si>
    <t>Receipt: RCT-2022-020711 - Approved
Supplier Invoice: INV-2022-222717</t>
  </si>
  <si>
    <t>P22-019040</t>
  </si>
  <si>
    <t>Supplier Invoice: INV-2022-216912</t>
  </si>
  <si>
    <t>P22-019041</t>
  </si>
  <si>
    <t>P22-019037</t>
  </si>
  <si>
    <t>P22-019038</t>
  </si>
  <si>
    <t>Supplier Invoice: INV-2022-217162</t>
  </si>
  <si>
    <t>P22-019039</t>
  </si>
  <si>
    <t>Supplier Invoice: INV-2022-216914</t>
  </si>
  <si>
    <t>P22-019070</t>
  </si>
  <si>
    <t>Receipt: RCT-2022-018560 - Approved</t>
  </si>
  <si>
    <t>P22-019076</t>
  </si>
  <si>
    <t>Receipt: RCT-2022-019710 - Approved
Supplier Invoice: INV-2022-202949</t>
  </si>
  <si>
    <t>P22-019053</t>
  </si>
  <si>
    <t>Receipt: RCT-2022-020705 - Approved
Supplier Invoice: INV-2022-222723</t>
  </si>
  <si>
    <t>P22-019057</t>
  </si>
  <si>
    <t>Receipt: RCT-2022-018546 - Approved
Supplier Invoice: INV-2022-190737</t>
  </si>
  <si>
    <t>P22-019077</t>
  </si>
  <si>
    <t>Receipt: RCT-2022-019247 - Approved
Supplier Invoice: INV-2022-198611</t>
  </si>
  <si>
    <t>P22-019091</t>
  </si>
  <si>
    <t>P22-019092</t>
  </si>
  <si>
    <t>Receipt: RCT-2022-020879 - Approved
Supplier Invoice: INV-2022-211730</t>
  </si>
  <si>
    <t>P22-019109</t>
  </si>
  <si>
    <t>Supplier Invoice: INV-2022-204994</t>
  </si>
  <si>
    <t>P22-019110</t>
  </si>
  <si>
    <t>Supplier Invoice: INV-2022-204678</t>
  </si>
  <si>
    <t>P22-019111</t>
  </si>
  <si>
    <t>Supplier Invoice: INV-2022-204993</t>
  </si>
  <si>
    <t>P22-019120</t>
  </si>
  <si>
    <t>P22-019124</t>
  </si>
  <si>
    <t>Receipt: RCT-2022-020094 - Approved
Supplier Invoice: INV-2022-208542</t>
  </si>
  <si>
    <t>P22-019170</t>
  </si>
  <si>
    <t>Receipt: RCT-2022-021167 - Approved
Supplier Invoice: INV-2022-224893</t>
  </si>
  <si>
    <t>P22-019157</t>
  </si>
  <si>
    <t>Receipt: RCT-2022-018691 - Approved
Supplier Invoice: INV-2022-193072</t>
  </si>
  <si>
    <t>P22-019176</t>
  </si>
  <si>
    <t>Receipt: RCT-2022-018676 - Approved
Supplier Invoice: INV-2022-217106</t>
  </si>
  <si>
    <t>P22-019177</t>
  </si>
  <si>
    <t>Winmar Windsor</t>
  </si>
  <si>
    <t>Receipt: RCT-2022-019709 - Approved
Supplier Invoice: INV-2022-202536
Supplier Invoice: INV-2022-224897</t>
  </si>
  <si>
    <t>P22-019186</t>
  </si>
  <si>
    <t>Receipt: RCT-2022-018674 - Approved
Supplier Invoice: INV-2022-192795</t>
  </si>
  <si>
    <t>P22-019198</t>
  </si>
  <si>
    <t>Ainsworth Inc.</t>
  </si>
  <si>
    <t>Receipt: RCT-2022-021168 - Approved</t>
  </si>
  <si>
    <t>P22-019199</t>
  </si>
  <si>
    <t>Receipt: RCT-2022-019518 - Approved
Supplier Invoice: INV-2022-200569</t>
  </si>
  <si>
    <t>P22-019202</t>
  </si>
  <si>
    <t>Receipt: RCT-2022-020733 - Approved
Supplier Invoice: INV-2022-213239</t>
  </si>
  <si>
    <t>P22-019196</t>
  </si>
  <si>
    <t>Electric Electric Ltd.</t>
  </si>
  <si>
    <t>Receipt: RCT-2022-021169 - Approved</t>
  </si>
  <si>
    <t>P22-019197</t>
  </si>
  <si>
    <t>KC Mechanical</t>
  </si>
  <si>
    <t>Receipt: RCT-2022-021170 - Approved</t>
  </si>
  <si>
    <t>P22-019200</t>
  </si>
  <si>
    <t>Receipt: RCT-2022-020833 - Approved
Supplier Invoice: INV-2022-213253</t>
  </si>
  <si>
    <t>P22-019201</t>
  </si>
  <si>
    <t>Receipt: RCT-2022-020739 - Approved
Supplier Invoice: INV-2022-213344</t>
  </si>
  <si>
    <t>P22-019203</t>
  </si>
  <si>
    <t>Receipt: RCT-2022-020759 - Approved
Receipt: RCT-2022-021075 - Approved
Supplier Invoice: INV-2022-213247</t>
  </si>
  <si>
    <t>P22-019208</t>
  </si>
  <si>
    <t>Receipt: RCT-2022-019653 - Approved
Supplier Invoice: INV-2022-204646</t>
  </si>
  <si>
    <t>P22-019209</t>
  </si>
  <si>
    <t>Receipt: RCT-2022-020710 - Approved
Supplier Invoice: INV-2022-213638</t>
  </si>
  <si>
    <t>P22-019210</t>
  </si>
  <si>
    <t>Receipt: RCT-2022-020706 - Approved
Supplier Invoice: INV-2022-215881</t>
  </si>
  <si>
    <t>P22-019211</t>
  </si>
  <si>
    <t>Receipt: RCT-2022-020622 - Approved
Supplier Invoice: INV-2022-211734</t>
  </si>
  <si>
    <t>P22-019216</t>
  </si>
  <si>
    <t>Receipt: RCT-2022-018700 - Approved
Supplier Invoice: INV-2022-194173</t>
  </si>
  <si>
    <t>P22-019204</t>
  </si>
  <si>
    <t>Receipt: RCT-2022-020881 - Approved
Supplier Invoice: INV-2022-213297</t>
  </si>
  <si>
    <t>P22-019205</t>
  </si>
  <si>
    <t>Receipt: RCT-2022-020883 - Approved
Supplier Invoice: INV-2022-213242</t>
  </si>
  <si>
    <t>P22-019206</t>
  </si>
  <si>
    <t>Receipt: RCT-2022-020228 - Approved
Supplier Invoice: INV-2022-204683</t>
  </si>
  <si>
    <t>P22-019207</t>
  </si>
  <si>
    <t>Receipt: RCT-2022-020880 - Approved
Supplier Invoice: INV-2022-213301</t>
  </si>
  <si>
    <t>P22-019212</t>
  </si>
  <si>
    <t>Receipt: RCT-2022-020917 - Approved
Supplier Invoice: INV-2022-213354</t>
  </si>
  <si>
    <t>P22-019213</t>
  </si>
  <si>
    <t>Supplier Invoice: INV-2022-213350</t>
  </si>
  <si>
    <t>P22-019223</t>
  </si>
  <si>
    <t>P22-019224</t>
  </si>
  <si>
    <t>P22-019236</t>
  </si>
  <si>
    <t>Receipt: RCT-2022-018775 - Approved</t>
  </si>
  <si>
    <t>P22-019270</t>
  </si>
  <si>
    <t>Receipt: RCT-2022-018869 - Approved
Supplier Invoice: INV-2022-194327</t>
  </si>
  <si>
    <t>P22-019268</t>
  </si>
  <si>
    <t>Receipt: RCT-2022-019267 - Approved
Supplier Invoice: INV-2022-199073</t>
  </si>
  <si>
    <t>P22-019269</t>
  </si>
  <si>
    <t>Receipt: RCT-2022-018788 - Approved
Supplier Invoice: INV-2022-194183</t>
  </si>
  <si>
    <t>P22-019275</t>
  </si>
  <si>
    <t>Receipt: RCT-2022-018856 - Approved
Supplier Invoice: INV-2022-197522</t>
  </si>
  <si>
    <t>P22-019276</t>
  </si>
  <si>
    <t>Andrew Sheret Limited</t>
  </si>
  <si>
    <t>P22-019290</t>
  </si>
  <si>
    <t>Receipt: RCT-2022-018909 - Approved
Supplier Invoice: INV-2022-193459</t>
  </si>
  <si>
    <t>P22-019302</t>
  </si>
  <si>
    <t>Receipt: RCT-2022-019630 - Approved
Supplier Invoice: INV-2022-201769</t>
  </si>
  <si>
    <t>P22-019285</t>
  </si>
  <si>
    <t>Lock-Up Services Inc.</t>
  </si>
  <si>
    <t>Receipt: RCT-2022-018777 - Approved
Supplier Invoice: INV-2022-205683</t>
  </si>
  <si>
    <t>P22-019286</t>
  </si>
  <si>
    <t>Receipt: RCT-2022-018778 - Approved
Supplier Invoice: INV-2022-220918
Supplier Invoice: INV-2022-221750</t>
  </si>
  <si>
    <t>P22-019289</t>
  </si>
  <si>
    <t>Lor-Issa Construction Inc.</t>
  </si>
  <si>
    <t>Receipt: RCT-2022-022244 - Approved
Supplier Invoice: INV-2022-226272</t>
  </si>
  <si>
    <t>P22-019301</t>
  </si>
  <si>
    <t>Receipt: RCT-2022-019631 - Approved
Supplier Invoice: INV-2022-201781</t>
  </si>
  <si>
    <t>P22-019303</t>
  </si>
  <si>
    <t>Receipt: RCT-2022-018787 - Approved
Supplier Invoice: INV-2022-194187</t>
  </si>
  <si>
    <t>P22-019307</t>
  </si>
  <si>
    <t>Receipt: RCT-2022-020978 - Approved
Receipt: RCT-2022-020979 - Approved
Supplier Invoice: INV-2022-213358</t>
  </si>
  <si>
    <t>P22-019309</t>
  </si>
  <si>
    <t>Receipt: RCT-2022-019654 - Approved
Supplier Invoice: INV-2022-201768</t>
  </si>
  <si>
    <t>P22-019312</t>
  </si>
  <si>
    <t>Receipt: RCT-2022-018792 - Approved
Supplier Invoice: INV-2022-194414
Supplier Invoice: INV-2022-214797</t>
  </si>
  <si>
    <t>P22-019314</t>
  </si>
  <si>
    <t>MealSuite Canada Inc</t>
  </si>
  <si>
    <t>Receipt: RCT-2022-019990 - Approved
Supplier Invoice: INV-2022-205684</t>
  </si>
  <si>
    <t>P22-019316</t>
  </si>
  <si>
    <t>Receipt: RCT-2022-019992 - Approved
Supplier Invoice: INV-2022-205687</t>
  </si>
  <si>
    <t>P22-019317</t>
  </si>
  <si>
    <t>Receipt: RCT-2022-018801 - Approved
Receipt: RCT-2022-021536 - Approved
Supplier Invoice: INV-2022-214324</t>
  </si>
  <si>
    <t>P22-019306</t>
  </si>
  <si>
    <t>Receipt: RCT-2022-020480 - Approved
Supplier Invoice: INV-2022-206305</t>
  </si>
  <si>
    <t>P22-019308</t>
  </si>
  <si>
    <t>P22-019310</t>
  </si>
  <si>
    <t>Receipt: RCT-2022-020980 - Approved
Supplier Invoice: INV-2022-213347</t>
  </si>
  <si>
    <t>P22-019311</t>
  </si>
  <si>
    <t>Receipt: RCT-2022-020981 - Approved
Supplier Invoice: INV-2022-213307</t>
  </si>
  <si>
    <t>P22-019313</t>
  </si>
  <si>
    <t>Receipt: RCT-2022-019993 - Approved
Supplier Invoice: INV-2022-205686</t>
  </si>
  <si>
    <t>P22-019315</t>
  </si>
  <si>
    <t>Receipt: RCT-2022-019991 - Approved
Supplier Invoice: INV-2022-205685</t>
  </si>
  <si>
    <t>P22-019364</t>
  </si>
  <si>
    <t>Receipt: RCT-2022-020382 - Approved
Supplier Invoice: INV-2022-210654
Supplier Invoice: INV-2022-211410</t>
  </si>
  <si>
    <t>P22-019356</t>
  </si>
  <si>
    <t>Receipt: RCT-2022-021171 - Approved
Supplier Invoice: INV-2022-216918</t>
  </si>
  <si>
    <t>P22-019358</t>
  </si>
  <si>
    <t>Receipt: RCT-2022-018838 - Approved
Supplier Invoice: INV-2022-195796</t>
  </si>
  <si>
    <t>P22-019360</t>
  </si>
  <si>
    <t>Receipt: RCT-2022-018858 - Approved
Supplier Invoice: INV-2022-194135</t>
  </si>
  <si>
    <t>P22-019379</t>
  </si>
  <si>
    <t>Receipt: RCT-2022-022022 - Approved</t>
  </si>
  <si>
    <t>P22-019369</t>
  </si>
  <si>
    <t>Receipt: RCT-2022-020585 - Approved
Supplier Invoice: INV-2022-211758</t>
  </si>
  <si>
    <t>P22-019395</t>
  </si>
  <si>
    <t>Receipt: RCT-2022-021172 - Approved</t>
  </si>
  <si>
    <t>P22-019407</t>
  </si>
  <si>
    <t>Receipt: RCT-2022-018970 - Approved
Supplier Invoice: INV-2022-195199</t>
  </si>
  <si>
    <t>P22-019404</t>
  </si>
  <si>
    <t>Receipt: RCT-2022-021905 - Approved
Supplier Invoice: INV-2022-219652</t>
  </si>
  <si>
    <t>P22-019408</t>
  </si>
  <si>
    <t>Receipt: RCT-2022-021822 - Approved
Supplier Invoice: INV-2022-217064</t>
  </si>
  <si>
    <t>P22-019412</t>
  </si>
  <si>
    <t>Receipt: RCT-2022-021827 - Approved
Supplier Invoice: INV-2022-222197</t>
  </si>
  <si>
    <t>P22-019419</t>
  </si>
  <si>
    <t>Dunford-Liscio (Ontario) Inc.</t>
  </si>
  <si>
    <t>P22-019414</t>
  </si>
  <si>
    <t>Receipt: RCT-2022-018901 - Approved
Supplier Invoice: INV-2022-195290</t>
  </si>
  <si>
    <t>P22-019424</t>
  </si>
  <si>
    <t>Receipt: RCT-2022-020304 - Approved
Supplier Invoice: INV-2022-208544</t>
  </si>
  <si>
    <t>P22-019426</t>
  </si>
  <si>
    <t>Receipt: RCT-2022-018918 - Approved
Supplier Invoice: INV-2022-196603</t>
  </si>
  <si>
    <t>P22-019431</t>
  </si>
  <si>
    <t>Receipt: RCT-2022-018917 - Approved</t>
  </si>
  <si>
    <t>P22-019423</t>
  </si>
  <si>
    <t>P22-019425</t>
  </si>
  <si>
    <t>Receipt: RCT-2022-020177 - Approved
Supplier Invoice: INV-2022-207447</t>
  </si>
  <si>
    <t>P22-019427</t>
  </si>
  <si>
    <t>Receipt: RCT-2022-018996 - Approved
Supplier Invoice: INV-2022-202091</t>
  </si>
  <si>
    <t>P22-019430</t>
  </si>
  <si>
    <t>Pro Electric Inc</t>
  </si>
  <si>
    <t>Receipt: RCT-2022-018915 - Approved</t>
  </si>
  <si>
    <t>P22-019466</t>
  </si>
  <si>
    <t>Receipt: RCT-2022-018962 - Approved
Supplier Invoice: INV-2022-200238</t>
  </si>
  <si>
    <t>P22-019448</t>
  </si>
  <si>
    <t>Receipt: RCT-2022-018932 - Approved</t>
  </si>
  <si>
    <t>P22-019463</t>
  </si>
  <si>
    <t>Receipt: RCT-2022-021042 - Approved
Supplier Invoice: INV-2022-212239</t>
  </si>
  <si>
    <t>P22-019481</t>
  </si>
  <si>
    <t>Receipt: RCT-2022-018992 - Approved
Supplier Invoice: INV-2022-225517</t>
  </si>
  <si>
    <t>P22-019469</t>
  </si>
  <si>
    <t>Receipt: RCT-2022-020612 - Approved
Supplier Invoice: INV-2022-211695</t>
  </si>
  <si>
    <t>P22-019471</t>
  </si>
  <si>
    <t>Supplier Invoice: INV-2022-224904</t>
  </si>
  <si>
    <t>P22-019476</t>
  </si>
  <si>
    <t>Receipt: RCT-2022-021173 - Approved</t>
  </si>
  <si>
    <t>P22-019506</t>
  </si>
  <si>
    <t>Receipt: RCT-2022-020621 - Approved
Receipt: RCT-2022-020623 - Approved
Supplier Invoice: INV-2022-211769</t>
  </si>
  <si>
    <t>P22-019508</t>
  </si>
  <si>
    <t>P22-019519</t>
  </si>
  <si>
    <t>MIP Inc. (Med-I-Pant Inc.)</t>
  </si>
  <si>
    <t>Receipt: RCT-2022-022021 - Approved</t>
  </si>
  <si>
    <t>P22-019534</t>
  </si>
  <si>
    <t>Receipt: RCT-2022-019885 - Approved
Supplier Invoice: INV-2022-202138</t>
  </si>
  <si>
    <t>P22-019535</t>
  </si>
  <si>
    <t>Receipt: RCT-2022-019886 - Approved
Receipt: RCT-2022-019887 - Approved
Supplier Invoice: INV-2022-202139</t>
  </si>
  <si>
    <t>P22-019525</t>
  </si>
  <si>
    <t>Receipt: RCT-2022-021174 - Approved
Supplier Invoice: INV-2022-222666</t>
  </si>
  <si>
    <t>P22-019532</t>
  </si>
  <si>
    <t>P22-019533</t>
  </si>
  <si>
    <t>Receipt: RCT-2022-021526 - Approved
Supplier Invoice: INV-2022-219657</t>
  </si>
  <si>
    <t>P22-019536</t>
  </si>
  <si>
    <t>Receipt: RCT-2022-019024 - Approved
Supplier Invoice: INV-2022-221731</t>
  </si>
  <si>
    <t>P22-019541</t>
  </si>
  <si>
    <t>Receipt: RCT-2022-019131 - Approved
Supplier Invoice: INV-2022-197218</t>
  </si>
  <si>
    <t>P22-019547</t>
  </si>
  <si>
    <t>Supplier Invoice: INV-2022-224920</t>
  </si>
  <si>
    <t>P22-019548</t>
  </si>
  <si>
    <t>Receipt: RCT-2022-019039 - Approved
Supplier Invoice: INV-2022-198964</t>
  </si>
  <si>
    <t>P22-019549</t>
  </si>
  <si>
    <t>Receipt: RCT-2022-019884 - Approved
Supplier Invoice: INV-2022-202137</t>
  </si>
  <si>
    <t>P22-019555</t>
  </si>
  <si>
    <t>Receipt: RCT-2022-020615 - Approved
Supplier Invoice: INV-2022-211755</t>
  </si>
  <si>
    <t>P22-019556</t>
  </si>
  <si>
    <t>Receipt: RCT-2022-020616 - Approved
Supplier Invoice: INV-2022-211750</t>
  </si>
  <si>
    <t>P22-019571</t>
  </si>
  <si>
    <t>Receipt: RCT-2022-020095 - Approved
Supplier Invoice: INV-2022-208560</t>
  </si>
  <si>
    <t>P22-019557</t>
  </si>
  <si>
    <t>Receipt: RCT-2022-020617 - Approved
Supplier Invoice: INV-2022-211682</t>
  </si>
  <si>
    <t>P22-019558</t>
  </si>
  <si>
    <t>Receipt: RCT-2022-020618 - Approved
Supplier Invoice: INV-2022-211725</t>
  </si>
  <si>
    <t>P22-019570</t>
  </si>
  <si>
    <t>Receipt: RCT-2022-019066 - Approved
Supplier Invoice: INV-2022-198629</t>
  </si>
  <si>
    <t>P22-019572</t>
  </si>
  <si>
    <t>Receipt: RCT-2022-021825 - Approved
Supplier Invoice: INV-2022-222209</t>
  </si>
  <si>
    <t>P22-019585</t>
  </si>
  <si>
    <t>Receipt: RCT-2022-021365 - Approved</t>
  </si>
  <si>
    <t>P22-019598</t>
  </si>
  <si>
    <t>Receipt: RCT-2022-020919 - Approved
Supplier Invoice: INV-2022-214346</t>
  </si>
  <si>
    <t>P22-019602</t>
  </si>
  <si>
    <t>P22-019601</t>
  </si>
  <si>
    <t>Receipt: RCT-2022-021840 - Approved
Supplier Invoice: INV-2022-222196</t>
  </si>
  <si>
    <t>P22-019603</t>
  </si>
  <si>
    <t>Receipt: RCT-2022-020594 - Approved
Supplier Invoice: INV-2022-211738</t>
  </si>
  <si>
    <t>P22-019605</t>
  </si>
  <si>
    <t>Matrix Heritage Inc.</t>
  </si>
  <si>
    <t>P22-019616</t>
  </si>
  <si>
    <t>Receipt: RCT-2022-019097 - Approved
Supplier Invoice: INV-2022-200179</t>
  </si>
  <si>
    <t>P22-019628</t>
  </si>
  <si>
    <t>Receipt: RCT-2022-019115 - Approved</t>
  </si>
  <si>
    <t>P22-019638</t>
  </si>
  <si>
    <t>Receipt: RCT-2022-019167 - Approved
Supplier Invoice: INV-2022-197566
Supplier Invoice: INV-2022-197570</t>
  </si>
  <si>
    <t>P22-019661</t>
  </si>
  <si>
    <t>Receipt: RCT-2022-019233 - Approved
Supplier Invoice: INV-2022-198635</t>
  </si>
  <si>
    <t>P22-019656</t>
  </si>
  <si>
    <t>Receipt: RCT-2022-019156 - Approved</t>
  </si>
  <si>
    <t>P22-019662</t>
  </si>
  <si>
    <t>Receipt: RCT-2022-019234 - Approved
Supplier Invoice: INV-2022-198636</t>
  </si>
  <si>
    <t>P22-019690</t>
  </si>
  <si>
    <t>Receipt: RCT-2022-021175 - Approved</t>
  </si>
  <si>
    <t>P22-019807</t>
  </si>
  <si>
    <t>Receipt: RCT-2022-020073 - Approved
Supplier Invoice: INV-2022-204858</t>
  </si>
  <si>
    <t>P22-019808</t>
  </si>
  <si>
    <t>Receipt: RCT-2022-020072 - Approved
Supplier Invoice: INV-2022-204863</t>
  </si>
  <si>
    <t>P22-019683</t>
  </si>
  <si>
    <t>Receipt: RCT-2022-019176 - Approved</t>
  </si>
  <si>
    <t>P22-019695</t>
  </si>
  <si>
    <t>Receipt: RCT-2022-020449 - Approved
Supplier Invoice: INV-2022-210073</t>
  </si>
  <si>
    <t>P22-019703</t>
  </si>
  <si>
    <t>P22-019714</t>
  </si>
  <si>
    <t>Supplier Invoice: INV-2022-219706</t>
  </si>
  <si>
    <t>P22-019716</t>
  </si>
  <si>
    <t>Receipt: RCT-2022-021587 - Approved
Supplier Invoice: INV-2022-219708</t>
  </si>
  <si>
    <t>P22-019725</t>
  </si>
  <si>
    <t>Receipt: RCT-2022-021561 - Approved
Supplier Invoice: INV-2022-220564</t>
  </si>
  <si>
    <t>P22-019728</t>
  </si>
  <si>
    <t>Receipt: RCT-2022-021046 - Approved</t>
  </si>
  <si>
    <t>P22-019730</t>
  </si>
  <si>
    <t>Receipt: RCT-2022-019226 - Approved
Supplier Invoice: INV-2022-200253</t>
  </si>
  <si>
    <t>P22-019736</t>
  </si>
  <si>
    <t>Receipt: RCT-2022-019803 - Approved
Supplier Invoice: INV-2022-202911</t>
  </si>
  <si>
    <t>P22-019715</t>
  </si>
  <si>
    <t>Receipt: RCT-2022-022216 - Approved
Supplier Invoice: INV-2022-219707</t>
  </si>
  <si>
    <t>P22-019717</t>
  </si>
  <si>
    <t>Receipt: RCT-2022-020753 - Approved
Supplier Invoice: INV-2022-213261</t>
  </si>
  <si>
    <t>P22-019718</t>
  </si>
  <si>
    <t>Supplier Invoice: INV-2022-219715</t>
  </si>
  <si>
    <t>P22-019719</t>
  </si>
  <si>
    <t>Receipt: RCT-2022-019877 - Approved
Supplier Invoice: INV-2022-214348</t>
  </si>
  <si>
    <t>P22-019720</t>
  </si>
  <si>
    <t>Receipt: RCT-2022-022215 - Approved
Supplier Invoice: INV-2022-219718</t>
  </si>
  <si>
    <t>P22-019721</t>
  </si>
  <si>
    <t>Receipt: RCT-2022-021528 - Draft
Supplier Invoice: INV-2022-219723</t>
  </si>
  <si>
    <t>P22-019722</t>
  </si>
  <si>
    <t>Receipt: RCT-2022-019261 - Approved
Supplier Invoice: INV-2022-200252</t>
  </si>
  <si>
    <t>P22-019723</t>
  </si>
  <si>
    <t>Receipt: RCT-2022-021527 - Approved
Supplier Invoice: INV-2022-219746</t>
  </si>
  <si>
    <t>P22-019724</t>
  </si>
  <si>
    <t>Receipt: RCT-2022-022038 - Approved
Supplier Invoice: INV-2022-223805</t>
  </si>
  <si>
    <t>P22-019729</t>
  </si>
  <si>
    <t>Receipt: RCT-2022-020096 - Approved
Supplier Invoice: INV-2022-208584</t>
  </si>
  <si>
    <t>P22-019748</t>
  </si>
  <si>
    <t>Receipt: RCT-2022-021605 - Approved
Supplier Invoice: INV-2022-219758</t>
  </si>
  <si>
    <t>P22-019755</t>
  </si>
  <si>
    <t>Receipt: RCT-2022-019926 - Approved
Supplier Invoice: INV-2022-211739</t>
  </si>
  <si>
    <t>P22-019756</t>
  </si>
  <si>
    <t>P22-019754</t>
  </si>
  <si>
    <t>Receipt: RCT-2022-019927 - Approved
Supplier Invoice: INV-2022-211756</t>
  </si>
  <si>
    <t>P22-019757</t>
  </si>
  <si>
    <t>P22-019769</t>
  </si>
  <si>
    <t>Receipt: RCT-2022-019880 - Approved
Supplier Invoice: INV-2022-212267</t>
  </si>
  <si>
    <t>P22-019767</t>
  </si>
  <si>
    <t>Receipt: RCT-2022-019324 - Approved</t>
  </si>
  <si>
    <t>P22-019772</t>
  </si>
  <si>
    <t>Receipt: RCT-2022-020661 - Approved
Supplier Invoice: INV-2022-212271</t>
  </si>
  <si>
    <t>P22-019773</t>
  </si>
  <si>
    <t>P22-019782</t>
  </si>
  <si>
    <t>Receipt: RCT-2022-021445 - Approved
Supplier Invoice: INV-2022-219764</t>
  </si>
  <si>
    <t>P22-019783</t>
  </si>
  <si>
    <t>Receipt: RCT-2022-021446 - Approved
Supplier Invoice: INV-2022-219771</t>
  </si>
  <si>
    <t>P22-019789</t>
  </si>
  <si>
    <t>Receipt: RCT-2022-020745 - Approved
Supplier Invoice: INV-2022-213331</t>
  </si>
  <si>
    <t>P22-019813</t>
  </si>
  <si>
    <t>Receipt: RCT-2022-021819 - Approved
Supplier Invoice: INV-2022-221979</t>
  </si>
  <si>
    <t>P22-019814</t>
  </si>
  <si>
    <t>Receipt: RCT-2022-019314 - Approved
Supplier Invoice: INV-2022-200259</t>
  </si>
  <si>
    <t>P22-019816</t>
  </si>
  <si>
    <t>Receipt: RCT-2022-021557 - Approved
Supplier Invoice: INV-2022-219778</t>
  </si>
  <si>
    <t>P22-019800</t>
  </si>
  <si>
    <t>Receipt: RCT-2022-020569 - Approved
Supplier Invoice: INV-2022-202317</t>
  </si>
  <si>
    <t>P22-019804</t>
  </si>
  <si>
    <t>Receipt: RCT-2022-019334 - Draft
Supplier Invoice: INV-2022-205042</t>
  </si>
  <si>
    <t>P22-019805</t>
  </si>
  <si>
    <t>Receipt: RCT-2022-020194 - Approved
Supplier Invoice: INV-2022-205036</t>
  </si>
  <si>
    <t>P22-019812</t>
  </si>
  <si>
    <t>Receipt: RCT-2022-020712 - Approved
Supplier Invoice: INV-2022-211736</t>
  </si>
  <si>
    <t>P22-019809</t>
  </si>
  <si>
    <t>Receipt: RCT-2022-020071 - Approved
Supplier Invoice: INV-2022-204864</t>
  </si>
  <si>
    <t>P22-019831</t>
  </si>
  <si>
    <t>Receipt: RCT-2022-021539 - Approved
Supplier Invoice: INV-2022-217701</t>
  </si>
  <si>
    <t>P22-019832</t>
  </si>
  <si>
    <t>P22-019821</t>
  </si>
  <si>
    <t>Receipt: RCT-2022-021965 - Approved
Supplier Invoice: INV-2022-224926</t>
  </si>
  <si>
    <t>P22-019828</t>
  </si>
  <si>
    <t>Budget Blinds (Kelowna)</t>
  </si>
  <si>
    <t>P22-019829</t>
  </si>
  <si>
    <t>Supplier Invoice: INV-2022-226348</t>
  </si>
  <si>
    <t>P22-019830</t>
  </si>
  <si>
    <t>P22-019841</t>
  </si>
  <si>
    <t>Cash &amp; Carry Carpets 2020</t>
  </si>
  <si>
    <t>Receipt: RCT-2022-019387 - Approved
Supplier Invoice: INV-2022-200472</t>
  </si>
  <si>
    <t>P22-019840</t>
  </si>
  <si>
    <t>Receipt: RCT-2022-020962 - Approved
Supplier Invoice: INV-2022-214763</t>
  </si>
  <si>
    <t>P22-019858</t>
  </si>
  <si>
    <t>P22-019855</t>
  </si>
  <si>
    <t>Receipt: RCT-2022-021447 - Approved
Supplier Invoice: INV-2022-219782</t>
  </si>
  <si>
    <t>P22-019910</t>
  </si>
  <si>
    <t>CertaPro Painters (Oakville)</t>
  </si>
  <si>
    <t>P22-019909</t>
  </si>
  <si>
    <t>P22-019925</t>
  </si>
  <si>
    <t>Receipt: RCT-2022-021483 - Approved
Supplier Invoice: INV-2022-224927</t>
  </si>
  <si>
    <t>P22-019927</t>
  </si>
  <si>
    <t>Receipt: RCT-2022-021485 - Approved
Supplier Invoice: INV-2022-219790</t>
  </si>
  <si>
    <t>P22-019926</t>
  </si>
  <si>
    <t>Receipt: RCT-2022-021484 - Approved
Supplier Invoice: INV-2022-219787</t>
  </si>
  <si>
    <t>P22-019934</t>
  </si>
  <si>
    <t>Receipt: RCT-2022-019692 - Approved
Supplier Invoice: INV-2022-202092</t>
  </si>
  <si>
    <t>P22-019963</t>
  </si>
  <si>
    <t>Receipt: RCT-2022-020977 - Approved
Supplier Invoice: INV-2022-214361</t>
  </si>
  <si>
    <t>P22-019965</t>
  </si>
  <si>
    <t>Receipt: RCT-2022-020620 - Approved
Supplier Invoice: INV-2022-211733</t>
  </si>
  <si>
    <t>P22-019967</t>
  </si>
  <si>
    <t>Modern Niagara Toronto Inc.</t>
  </si>
  <si>
    <t>Receipt: RCT-2022-019522 - Approved
Supplier Invoice: INV-2022-201047
Supplier Invoice: INV-2022-202081</t>
  </si>
  <si>
    <t>P22-019968</t>
  </si>
  <si>
    <t>Receipt: RCT-2022-019523 - Approved
Supplier Invoice: INV-2022-200476
Supplier Invoice: INV-2022-200477</t>
  </si>
  <si>
    <t>P22-019975</t>
  </si>
  <si>
    <t>Receipt: RCT-2022-019505 - Approved
Supplier Invoice: INV-2022-200702
Supplier Invoice: INV-2022-200711</t>
  </si>
  <si>
    <t>P22-019976</t>
  </si>
  <si>
    <t>Receipt: RCT-2022-019506 - Approved
Supplier Invoice: INV-2022-201264
Supplier Invoice: INV-2022-201265</t>
  </si>
  <si>
    <t>P22-020007</t>
  </si>
  <si>
    <t>Receipt: RCT-2022-020996 - Approved
Supplier Invoice: INV-2022-214768</t>
  </si>
  <si>
    <t>P22-020044</t>
  </si>
  <si>
    <t>Receipt: RCT-2022-021029 - Approved
Supplier Invoice: INV-2022-216370</t>
  </si>
  <si>
    <t>P22-020045</t>
  </si>
  <si>
    <t>Receipt: RCT-2022-019691 - Approved
Supplier Invoice: INV-2022-204907</t>
  </si>
  <si>
    <t>P22-020049</t>
  </si>
  <si>
    <t>Receipt: RCT-2022-019689 - Approved
Supplier Invoice: INV-2022-204909</t>
  </si>
  <si>
    <t>P22-020048</t>
  </si>
  <si>
    <t>Receipt: RCT-2022-019690 - Approved
Supplier Invoice: INV-2022-204910</t>
  </si>
  <si>
    <t>P22-020061</t>
  </si>
  <si>
    <t>Receipt: RCT-2022-019964 - Approved
Supplier Invoice: INV-2022-205228</t>
  </si>
  <si>
    <t>P22-020062</t>
  </si>
  <si>
    <t>Receipt: RCT-2022-020370 - Approved
Supplier Invoice: INV-2022-208621</t>
  </si>
  <si>
    <t>P22-020076</t>
  </si>
  <si>
    <t>Receipt: RCT-2022-019721 - Approved</t>
  </si>
  <si>
    <t>P22-020085</t>
  </si>
  <si>
    <t>P22-020089</t>
  </si>
  <si>
    <t>Receipt: RCT-2022-020301 - Approved
Supplier Invoice: INV-2022-208631</t>
  </si>
  <si>
    <t>P22-020084</t>
  </si>
  <si>
    <t>Receipt: RCT-2022-019642 - Approved</t>
  </si>
  <si>
    <t>P22-020113</t>
  </si>
  <si>
    <t>Receipt: RCT-2022-019719 - Approved
Supplier Invoice: INV-2022-206271</t>
  </si>
  <si>
    <t>P22-020115</t>
  </si>
  <si>
    <t>Receipt: RCT-2022-020593 - Approved
Supplier Invoice: INV-2022-211740</t>
  </si>
  <si>
    <t>P22-020114</t>
  </si>
  <si>
    <t>Active Automated Doors Ltd.</t>
  </si>
  <si>
    <t>P22-020147</t>
  </si>
  <si>
    <t>Receipt: RCT-2022-020354 - Approved
Supplier Invoice: INV-2022-204628</t>
  </si>
  <si>
    <t>P22-020148</t>
  </si>
  <si>
    <t>Receipt: RCT-2022-020352 - Approved
Supplier Invoice: INV-2022-204631</t>
  </si>
  <si>
    <t>P22-020150</t>
  </si>
  <si>
    <t>Receipt: RCT-2022-019733 - Approved
Supplier Invoice: INV-2022-202490</t>
  </si>
  <si>
    <t>P22-020152</t>
  </si>
  <si>
    <t>P22-020153</t>
  </si>
  <si>
    <t>P22-020128</t>
  </si>
  <si>
    <t>Receipt: RCT-2022-019613 - Approved
Supplier Invoice: INV-2022-222706</t>
  </si>
  <si>
    <t>P22-020134</t>
  </si>
  <si>
    <t>Receipt: RCT-2022-019628 - Approved
Supplier Invoice: INV-2022-214387</t>
  </si>
  <si>
    <t>P22-020146</t>
  </si>
  <si>
    <t>Receipt: RCT-2022-020353 - Approved
Receipt: RCT-2022-020355 - Approved
Supplier Invoice: INV-2022-204633</t>
  </si>
  <si>
    <t>P22-020149</t>
  </si>
  <si>
    <t>Receipt: RCT-2022-019629 - Approved</t>
  </si>
  <si>
    <t>P22-020151</t>
  </si>
  <si>
    <t>P22-020154</t>
  </si>
  <si>
    <t>P22-020155</t>
  </si>
  <si>
    <t>P22-020156</t>
  </si>
  <si>
    <t>Receipt: RCT-2022-019635 - Approved
Supplier Invoice: INV-2022-202948</t>
  </si>
  <si>
    <t>P22-020180</t>
  </si>
  <si>
    <t>P22-020174</t>
  </si>
  <si>
    <t>Receipt: RCT-2022-019713 - Approved</t>
  </si>
  <si>
    <t>P22-020181</t>
  </si>
  <si>
    <t>Ledcor Construction Inc.</t>
  </si>
  <si>
    <t>Receipt: RCT-2022-019711 - Approved
Supplier Invoice: INV-2022-210672</t>
  </si>
  <si>
    <t>P22-020195</t>
  </si>
  <si>
    <t>Receipt: RCT-2022-019707 - Approved</t>
  </si>
  <si>
    <t>P22-020196</t>
  </si>
  <si>
    <t>Doug Synder Windows &amp; Renos</t>
  </si>
  <si>
    <t>Receipt: RCT-2022-019706 - Approved
Supplier Invoice: INV-2022-203500</t>
  </si>
  <si>
    <t>P22-020197</t>
  </si>
  <si>
    <t>Receipt: RCT-2022-019705 - Approved</t>
  </si>
  <si>
    <t>P22-020222</t>
  </si>
  <si>
    <t>P22-020223</t>
  </si>
  <si>
    <t>Canada Fire Door &amp; Frame</t>
  </si>
  <si>
    <t>Receipt: RCT-2022-021176 - Approved</t>
  </si>
  <si>
    <t>P22-020227</t>
  </si>
  <si>
    <t>P22-020229</t>
  </si>
  <si>
    <t>Receipt: RCT-2022-020783 - Approved
Supplier Invoice: INV-2022-218176</t>
  </si>
  <si>
    <t>P22-020241</t>
  </si>
  <si>
    <t>Receipt: RCT-2022-019761 - Approved</t>
  </si>
  <si>
    <t>P22-020242</t>
  </si>
  <si>
    <t>Receipt: RCT-2022-019762 - Approved</t>
  </si>
  <si>
    <t>P22-020252</t>
  </si>
  <si>
    <t>P22-020262</t>
  </si>
  <si>
    <t>P22-020265</t>
  </si>
  <si>
    <t>Winmar (Brantford)</t>
  </si>
  <si>
    <t>Receipt: RCT-2022-021366 - Approved</t>
  </si>
  <si>
    <t>P22-020284</t>
  </si>
  <si>
    <t>Receipt: RCT-2022-019779 - Approved</t>
  </si>
  <si>
    <t>P22-020297</t>
  </si>
  <si>
    <t>Receipt: RCT-2022-021177 - Approved</t>
  </si>
  <si>
    <t>P22-020316</t>
  </si>
  <si>
    <t>Receipt: RCT-2022-020519 - Approved</t>
  </si>
  <si>
    <t>P22-020317</t>
  </si>
  <si>
    <t>Receipt: RCT-2022-021979 - Approved
Supplier Invoice: INV-2022-217704</t>
  </si>
  <si>
    <t>P22-020315</t>
  </si>
  <si>
    <t>Receipt: RCT-2022-019874 - Approved
Supplier Invoice: INV-2022-214388</t>
  </si>
  <si>
    <t>P22-020318</t>
  </si>
  <si>
    <t>Receipt: RCT-2022-020518 - Approved</t>
  </si>
  <si>
    <t>P22-020319</t>
  </si>
  <si>
    <t>Receipt: RCT-2022-020520 - Approved</t>
  </si>
  <si>
    <t>P22-020320</t>
  </si>
  <si>
    <t>Receipt: RCT-2022-020521 - Approved</t>
  </si>
  <si>
    <t>P22-020321</t>
  </si>
  <si>
    <t>Receipt: RCT-2022-020522 - Approved</t>
  </si>
  <si>
    <t>P22-020322</t>
  </si>
  <si>
    <t>Receipt: RCT-2022-022122 - Approved
Supplier Invoice: INV-2022-222211</t>
  </si>
  <si>
    <t>P22-020323</t>
  </si>
  <si>
    <t>Receipt: RCT-2022-022121 - Approved
Supplier Invoice: INV-2022-217717</t>
  </si>
  <si>
    <t>P22-020338</t>
  </si>
  <si>
    <t>Better Value Plumbing &amp; Heating</t>
  </si>
  <si>
    <t>Receipt: RCT-2022-021178 - Approved</t>
  </si>
  <si>
    <t>P22-020349</t>
  </si>
  <si>
    <t>Receipt: RCT-2022-021381 - Approved
Supplier Invoice: INV-2022-218394</t>
  </si>
  <si>
    <t>P22-020350</t>
  </si>
  <si>
    <t>Receipt: RCT-2022-022166 - Approved
Supplier Invoice: INV-2022-224942</t>
  </si>
  <si>
    <t>P22-020357</t>
  </si>
  <si>
    <t>Receipt: RCT-2022-020870 - Approved
Supplier Invoice: INV-2022-214402</t>
  </si>
  <si>
    <t>P22-020358</t>
  </si>
  <si>
    <t>Receipt: RCT-2022-021554 - Approved
Supplier Invoice: INV-2022-217720</t>
  </si>
  <si>
    <t>P22-020359</t>
  </si>
  <si>
    <t>Receipt: RCT-2022-021841 - Approved
Receipt: RCT-2022-021842 - Approved
Supplier Invoice: INV-2022-222195</t>
  </si>
  <si>
    <t>P22-020361</t>
  </si>
  <si>
    <t>P22-020351</t>
  </si>
  <si>
    <t>P22-020352</t>
  </si>
  <si>
    <t>P22-020360</t>
  </si>
  <si>
    <t>Receipt: RCT-2022-021553 - Approved
Supplier Invoice: INV-2022-217724</t>
  </si>
  <si>
    <t>P22-020362</t>
  </si>
  <si>
    <t>Receipt: RCT-2022-020588 - Approved
Supplier Invoice: INV-2022-211757</t>
  </si>
  <si>
    <t>P22-020374</t>
  </si>
  <si>
    <t>P22-020375</t>
  </si>
  <si>
    <t>P22-020376</t>
  </si>
  <si>
    <t>P22-020373</t>
  </si>
  <si>
    <t>Receipt: RCT-2022-022294 - Approved
Supplier Invoice: INV-2022-224943</t>
  </si>
  <si>
    <t>P22-020383</t>
  </si>
  <si>
    <t>Receipt: RCT-2022-022173 - Approved</t>
  </si>
  <si>
    <t>P22-020384</t>
  </si>
  <si>
    <t>Receipt: RCT-2022-021793 - Approved
Supplier Invoice: INV-2022-219805</t>
  </si>
  <si>
    <t>P22-020385</t>
  </si>
  <si>
    <t>P22-020388</t>
  </si>
  <si>
    <t>P22-020392</t>
  </si>
  <si>
    <t>Receipt: RCT-2022-021179 - Approved
Supplier Invoice: INV-2022-223692</t>
  </si>
  <si>
    <t>P22-020382</t>
  </si>
  <si>
    <t>P22-020411</t>
  </si>
  <si>
    <t>P22-020415</t>
  </si>
  <si>
    <t>Receipt: RCT-2022-020497 - Approved
Supplier Invoice: INV-2022-210921</t>
  </si>
  <si>
    <t>P22-020416</t>
  </si>
  <si>
    <t>Receipt: RCT-2022-020503 - Approved
Supplier Invoice: INV-2022-210928</t>
  </si>
  <si>
    <t>P22-020428</t>
  </si>
  <si>
    <t>P22-020434</t>
  </si>
  <si>
    <t>Supplier Invoice: INV-2022-226353</t>
  </si>
  <si>
    <t>P22-020435</t>
  </si>
  <si>
    <t>P22-020433</t>
  </si>
  <si>
    <t>Receipt: RCT-2022-020097 - Approved
Supplier Invoice: INV-2022-208663</t>
  </si>
  <si>
    <t>P22-020436</t>
  </si>
  <si>
    <t>Receipt: RCT-2022-021540 - Draft
Receipt: RCT-2022-021542 - Approved
Supplier Invoice: INV-2022-217737</t>
  </si>
  <si>
    <t>P22-020437</t>
  </si>
  <si>
    <t>Supplier Invoice: INV-2022-226350</t>
  </si>
  <si>
    <t>P22-020438</t>
  </si>
  <si>
    <t>P22-020445</t>
  </si>
  <si>
    <t>P22-020451</t>
  </si>
  <si>
    <t>Receipt: RCT-2022-021291 - Approved</t>
  </si>
  <si>
    <t>P22-020452</t>
  </si>
  <si>
    <t>P22-020453</t>
  </si>
  <si>
    <t>Receipt: RCT-2022-020502 - Approved
Supplier Invoice: INV-2022-210926</t>
  </si>
  <si>
    <t>P22-020454</t>
  </si>
  <si>
    <t>P22-020455</t>
  </si>
  <si>
    <t>Receipt: RCT-2022-022251 - Approved
Supplier Invoice: INV-2022-226331</t>
  </si>
  <si>
    <t>P22-020456</t>
  </si>
  <si>
    <t>Receipt: RCT-2022-022248 - Approved
Supplier Invoice: INV-2022-226383</t>
  </si>
  <si>
    <t>P22-020457</t>
  </si>
  <si>
    <t>Receipt: RCT-2022-022260 - Approved</t>
  </si>
  <si>
    <t>P22-020458</t>
  </si>
  <si>
    <t>Receipt: RCT-2022-020498 - Approved
Supplier Invoice: INV-2022-210924</t>
  </si>
  <si>
    <t>P22-020459</t>
  </si>
  <si>
    <t>Receipt: RCT-2022-020504 - Approved
Supplier Invoice: INV-2022-210931</t>
  </si>
  <si>
    <t>P22-020461</t>
  </si>
  <si>
    <t>P22-020465</t>
  </si>
  <si>
    <t>Nella Cutlery (Hamilton) Inc</t>
  </si>
  <si>
    <t>Receipt: RCT-2022-021180 - Approved</t>
  </si>
  <si>
    <t>P22-020471</t>
  </si>
  <si>
    <t>P22-020472</t>
  </si>
  <si>
    <t>Receipt: RCT-2022-022239 - Approved
Supplier Invoice: INV-2022-218617</t>
  </si>
  <si>
    <t>P22-020477</t>
  </si>
  <si>
    <t>Receipt: RCT-2022-022247 - Approved</t>
  </si>
  <si>
    <t>P22-020484</t>
  </si>
  <si>
    <t>Receipt: RCT-2022-022256 - Approved
Supplier Invoice: INV-2022-226259</t>
  </si>
  <si>
    <t>P22-020486</t>
  </si>
  <si>
    <t>Receipt: RCT-2022-022257 - Approved
Supplier Invoice: INV-2022-226253</t>
  </si>
  <si>
    <t>P22-020487</t>
  </si>
  <si>
    <t>Receipt: RCT-2022-022158 - Approved</t>
  </si>
  <si>
    <t>P22-020474</t>
  </si>
  <si>
    <t>Receipt: RCT-2022-022258 - Approved</t>
  </si>
  <si>
    <t>P22-020475</t>
  </si>
  <si>
    <t>Receipt: RCT-2022-022259 - Approved</t>
  </si>
  <si>
    <t>P22-020476</t>
  </si>
  <si>
    <t>Receipt: RCT-2022-022250 - Approved</t>
  </si>
  <si>
    <t>P22-020478</t>
  </si>
  <si>
    <t>Receipt: RCT-2022-022245 - Approved</t>
  </si>
  <si>
    <t>P22-020479</t>
  </si>
  <si>
    <t>Receipt: RCT-2022-022246 - Approved
Supplier Invoice: INV-2022-226382</t>
  </si>
  <si>
    <t>P22-020480</t>
  </si>
  <si>
    <t>Receipt: RCT-2022-022249 - Approved
Supplier Invoice: INV-2022-226354</t>
  </si>
  <si>
    <t>P22-020481</t>
  </si>
  <si>
    <t>Receipt: RCT-2022-022253 - Approved
Supplier Invoice: INV-2022-226333</t>
  </si>
  <si>
    <t>P22-020482</t>
  </si>
  <si>
    <t>Receipt: RCT-2022-022255 - Approved
Supplier Invoice: INV-2022-226334</t>
  </si>
  <si>
    <t>P22-020483</t>
  </si>
  <si>
    <t>Supplier Invoice: INV-2022-226342</t>
  </si>
  <si>
    <t>P22-020488</t>
  </si>
  <si>
    <t>Receipt: RCT-2022-022157 - Approved</t>
  </si>
  <si>
    <t>P22-020490</t>
  </si>
  <si>
    <t>Receipt: RCT-2022-022152 - Approved</t>
  </si>
  <si>
    <t>P22-020493</t>
  </si>
  <si>
    <t>Receipt: RCT-2022-022140 - Approved</t>
  </si>
  <si>
    <t>P22-020494</t>
  </si>
  <si>
    <t>Receipt: RCT-2022-022141 - Approved</t>
  </si>
  <si>
    <t>P22-020498</t>
  </si>
  <si>
    <t>Receipt: RCT-2022-022147 - Approved</t>
  </si>
  <si>
    <t>P22-020489</t>
  </si>
  <si>
    <t>Receipt: RCT-2022-022154 - Approved</t>
  </si>
  <si>
    <t>P22-020491</t>
  </si>
  <si>
    <t>Receipt: RCT-2022-022149 - Approved</t>
  </si>
  <si>
    <t>P22-020492</t>
  </si>
  <si>
    <t>Receipt: RCT-2022-022148 - Approved</t>
  </si>
  <si>
    <t>P22-020495</t>
  </si>
  <si>
    <t>Receipt: RCT-2022-022144 - Approved</t>
  </si>
  <si>
    <t>P22-020496</t>
  </si>
  <si>
    <t>Receipt: RCT-2022-022145 - Approved</t>
  </si>
  <si>
    <t>P22-020497</t>
  </si>
  <si>
    <t>Receipt: RCT-2022-022146 - Approved</t>
  </si>
  <si>
    <t>P22-020499</t>
  </si>
  <si>
    <t>Receipt: RCT-2022-022190 - Approved</t>
  </si>
  <si>
    <t>P22-020504</t>
  </si>
  <si>
    <t>P22-020503</t>
  </si>
  <si>
    <t>P22-020534</t>
  </si>
  <si>
    <t>Receipt: RCT-2022-020910 - Approved
Supplier Invoice: INV-2022-214416</t>
  </si>
  <si>
    <t>P22-020550</t>
  </si>
  <si>
    <t>Receipt: RCT-2022-020963 - Approved
Supplier Invoice: INV-2022-214774</t>
  </si>
  <si>
    <t>P22-020549</t>
  </si>
  <si>
    <t>P22-020557</t>
  </si>
  <si>
    <t>Receipt: RCT-2022-022184 - Approved</t>
  </si>
  <si>
    <t>P22-020581</t>
  </si>
  <si>
    <t>Receipt: RCT-2022-020117 - Approved
Supplier Invoice: INV-2022-206128</t>
  </si>
  <si>
    <t>P22-020582</t>
  </si>
  <si>
    <t>Receipt: RCT-2022-020118 - Approved
Supplier Invoice: INV-2022-206127</t>
  </si>
  <si>
    <t>P22-020587</t>
  </si>
  <si>
    <t>All Access Transport</t>
  </si>
  <si>
    <t>Receipt: RCT-2022-020344 - Draft
Supplier Invoice: INV-2022-209596</t>
  </si>
  <si>
    <t>P22-020598</t>
  </si>
  <si>
    <t>P22-020599</t>
  </si>
  <si>
    <t>P22-020602</t>
  </si>
  <si>
    <t>A-B Construction Ltd.</t>
  </si>
  <si>
    <t>Receipt: RCT-2022-020163 - Approved
Supplier Invoice: INV-2022-208691</t>
  </si>
  <si>
    <t>P22-020623</t>
  </si>
  <si>
    <t>Athens Rugs Ltd</t>
  </si>
  <si>
    <t>P22-020624</t>
  </si>
  <si>
    <t>P22-020619</t>
  </si>
  <si>
    <t>P22-020625</t>
  </si>
  <si>
    <t>Receipt: RCT-2022-020909 - Approved
Supplier Invoice: INV-2022-214447</t>
  </si>
  <si>
    <t>P22-020626</t>
  </si>
  <si>
    <t>Doorcorp Ottawa</t>
  </si>
  <si>
    <t>P22-020627</t>
  </si>
  <si>
    <t>Receipt: RCT-2022-021992 - Approved
Supplier Invoice: INV-2022-223639</t>
  </si>
  <si>
    <t>P22-020641</t>
  </si>
  <si>
    <t>Bluewater Plumbing</t>
  </si>
  <si>
    <t>Receipt: RCT-2022-020373 - Approved
Supplier Invoice: INV-2022-209361</t>
  </si>
  <si>
    <t>P22-020642</t>
  </si>
  <si>
    <t>Receipt: RCT-2022-020069 - Approved
Supplier Invoice: INV-2022-225520
Supplier Invoice: INV-2022-225525</t>
  </si>
  <si>
    <t>P22-020643</t>
  </si>
  <si>
    <t>Receipt: RCT-2022-021181 - Approved
Supplier Invoice: INV-2022-223733</t>
  </si>
  <si>
    <t>P22-020655</t>
  </si>
  <si>
    <t>Receipt: RCT-2022-020345 - Approved
Supplier Invoice: INV-2022-209598</t>
  </si>
  <si>
    <t>P22-020723</t>
  </si>
  <si>
    <t>Supplier Invoice: INV-2022-222202</t>
  </si>
  <si>
    <t>P22-020722</t>
  </si>
  <si>
    <t>Receipt: RCT-2022-021912 - Approved
Supplier Invoice: INV-2022-214771</t>
  </si>
  <si>
    <t>P22-020765</t>
  </si>
  <si>
    <t>Receipt: RCT-2022-020513 - Approved
Supplier Invoice: INV-2022-210742</t>
  </si>
  <si>
    <t>P22-020790</t>
  </si>
  <si>
    <t>P22-020821</t>
  </si>
  <si>
    <t>Receipt: RCT-2022-020602 - Approved
Supplier Invoice: INV-2022-211779</t>
  </si>
  <si>
    <t>P22-020833</t>
  </si>
  <si>
    <t>Receipt: RCT-2022-020250 - Approved
Supplier Invoice: INV-2022-209456
Supplier Invoice: INV-2022-209457</t>
  </si>
  <si>
    <t>P22-020800</t>
  </si>
  <si>
    <t>Supplier Invoice: INV-2022-219851</t>
  </si>
  <si>
    <t>P22-020799</t>
  </si>
  <si>
    <t>Supplier Invoice: INV-2022-219848</t>
  </si>
  <si>
    <t>P22-020812</t>
  </si>
  <si>
    <t>Receipt: RCT-2022-021552 - Approved
Supplier Invoice: INV-2022-217753</t>
  </si>
  <si>
    <t>P22-020813</t>
  </si>
  <si>
    <t>Receipt: RCT-2022-020591 - Approved
Supplier Invoice: INV-2022-211741</t>
  </si>
  <si>
    <t>P22-020817</t>
  </si>
  <si>
    <t>P22-020809</t>
  </si>
  <si>
    <t>Receipt: RCT-2022-020229 - Approved</t>
  </si>
  <si>
    <t>P22-020810</t>
  </si>
  <si>
    <t>Receipt: RCT-2022-020230 - Approved</t>
  </si>
  <si>
    <t>P22-020811</t>
  </si>
  <si>
    <t>Receipt: RCT-2022-020231 - Approved</t>
  </si>
  <si>
    <t>P22-020816</t>
  </si>
  <si>
    <t>Receipt: RCT-2022-020643 - Approved
Supplier Invoice: INV-2022-212346</t>
  </si>
  <si>
    <t>P22-020826</t>
  </si>
  <si>
    <t>P22-020818</t>
  </si>
  <si>
    <t>Receipt: RCT-2022-020878 - Approved
Supplier Invoice: INV-2022-214448</t>
  </si>
  <si>
    <t>P22-020819</t>
  </si>
  <si>
    <t>Receipt: RCT-2022-020877 - Approved
Supplier Invoice: INV-2022-214449</t>
  </si>
  <si>
    <t>P22-020822</t>
  </si>
  <si>
    <t>P22-020823</t>
  </si>
  <si>
    <t>P22-020824</t>
  </si>
  <si>
    <t>P22-020825</t>
  </si>
  <si>
    <t>P22-020832</t>
  </si>
  <si>
    <t>REMONICA IT SOULTIONS LTD.</t>
  </si>
  <si>
    <t>Receipt: RCT-2022-021803 - Approved
Supplier Invoice: INV-2022-220552</t>
  </si>
  <si>
    <t>P22-020837</t>
  </si>
  <si>
    <t>Receipt: RCT-2022-020528 - Approved
Supplier Invoice: INV-2022-211870</t>
  </si>
  <si>
    <t>P22-020838</t>
  </si>
  <si>
    <t>CartsPlus Healthcare Products Ltd.</t>
  </si>
  <si>
    <t>Receipt: RCT-2022-021182 - Approved
Supplier Invoice: INV-2022-225893</t>
  </si>
  <si>
    <t>P22-020846</t>
  </si>
  <si>
    <t>Receipt: RCT-2022-021087 - Approved
Supplier Invoice: INV-2022-217760</t>
  </si>
  <si>
    <t>P22-020849</t>
  </si>
  <si>
    <t>Receipt: RCT-2022-021670 - Approved</t>
  </si>
  <si>
    <t>P22-020851</t>
  </si>
  <si>
    <t>P22-020864</t>
  </si>
  <si>
    <t>Chem-Aqua</t>
  </si>
  <si>
    <t>Receipt: RCT-2022-020527 - Approved</t>
  </si>
  <si>
    <t>P22-020845</t>
  </si>
  <si>
    <t>Receipt: RCT-2022-021089 - Approved
Supplier Invoice: INV-2022-217754</t>
  </si>
  <si>
    <t>P22-020847</t>
  </si>
  <si>
    <t>P22-020848</t>
  </si>
  <si>
    <t>P22-020850</t>
  </si>
  <si>
    <t>P22-020871</t>
  </si>
  <si>
    <t>P22-020874</t>
  </si>
  <si>
    <t>Receipt: RCT-2022-022117 - Approved</t>
  </si>
  <si>
    <t>P22-020875</t>
  </si>
  <si>
    <t>Receipt: RCT-2022-022118 - Approved</t>
  </si>
  <si>
    <t>P22-020878</t>
  </si>
  <si>
    <t>P22-020883</t>
  </si>
  <si>
    <t>P22-020885</t>
  </si>
  <si>
    <t>P22-020876</t>
  </si>
  <si>
    <t>Receipt: RCT-2022-021267 - Approved</t>
  </si>
  <si>
    <t>P22-020877</t>
  </si>
  <si>
    <t>P22-020879</t>
  </si>
  <si>
    <t>P22-020880</t>
  </si>
  <si>
    <t>P22-020881</t>
  </si>
  <si>
    <t>P22-020882</t>
  </si>
  <si>
    <t>P22-020884</t>
  </si>
  <si>
    <t>P22-020893</t>
  </si>
  <si>
    <t>P22-020899</t>
  </si>
  <si>
    <t>Receipt: RCT-2022-020356 - Approved
Supplier Invoice: INV-2022-210944
Supplier Invoice: INV-2022-210946
Supplier Invoice: INV-2022-210949
Supplier Invoice: INV-2022-210951
Supplier Invoice: INV-2022-210952</t>
  </si>
  <si>
    <t>P22-020900</t>
  </si>
  <si>
    <t>Arctic Mechanical</t>
  </si>
  <si>
    <t>P22-020901</t>
  </si>
  <si>
    <t>P22-020902</t>
  </si>
  <si>
    <t>P22-020897</t>
  </si>
  <si>
    <t>Receipt: RCT-2022-021183 - Approved</t>
  </si>
  <si>
    <t>P22-020912</t>
  </si>
  <si>
    <t>Receipt: RCT-2022-021090 - Approved
Supplier Invoice: INV-2022-217761</t>
  </si>
  <si>
    <t>P22-020913</t>
  </si>
  <si>
    <t>Receipt: RCT-2022-020529 - Approved</t>
  </si>
  <si>
    <t>P22-020918</t>
  </si>
  <si>
    <t>ABC Electrical Services</t>
  </si>
  <si>
    <t>Receipt: RCT-2022-020533 - Approved</t>
  </si>
  <si>
    <t>P22-020914</t>
  </si>
  <si>
    <t>P22-020915</t>
  </si>
  <si>
    <t>Receipt: RCT-2022-020530 - Approved</t>
  </si>
  <si>
    <t>P22-020916</t>
  </si>
  <si>
    <t>Receipt: RCT-2022-020531 - Approved</t>
  </si>
  <si>
    <t>P22-020917</t>
  </si>
  <si>
    <t>Receipt: RCT-2022-020532 - Approved</t>
  </si>
  <si>
    <t>P22-020934</t>
  </si>
  <si>
    <t>Receipt: RCT-2022-020732 - Approved
Supplier Invoice: INV-2022-211462</t>
  </si>
  <si>
    <t>P22-020936</t>
  </si>
  <si>
    <t>Denovo Window &amp; Door</t>
  </si>
  <si>
    <t>P22-020932</t>
  </si>
  <si>
    <t>Receipt: RCT-2022-020535 - Approved</t>
  </si>
  <si>
    <t>P22-020933</t>
  </si>
  <si>
    <t>Receipt: RCT-2022-020534 - Approved</t>
  </si>
  <si>
    <t>P22-020935</t>
  </si>
  <si>
    <t>P22-020937</t>
  </si>
  <si>
    <t>Receipt: RCT-2022-020360 - Approved</t>
  </si>
  <si>
    <t>P22-020943</t>
  </si>
  <si>
    <t>P22-020964</t>
  </si>
  <si>
    <t>Receipt: RCT-2022-020526 - Approved</t>
  </si>
  <si>
    <t>P22-020962</t>
  </si>
  <si>
    <t>P22-020987</t>
  </si>
  <si>
    <t>Receipt: RCT-2022-020525 - Approved</t>
  </si>
  <si>
    <t>P22-021011</t>
  </si>
  <si>
    <t>P22-021009</t>
  </si>
  <si>
    <t>Receipt: RCT-2022-020451 - Approved
Supplier Invoice: INV-2022-210925</t>
  </si>
  <si>
    <t>P22-021010</t>
  </si>
  <si>
    <t>Receipt: RCT-2022-020450 - Approved
Supplier Invoice: INV-2022-210930</t>
  </si>
  <si>
    <t>P22-021015</t>
  </si>
  <si>
    <t>P22-021014</t>
  </si>
  <si>
    <t>Receipt: RCT-2022-021792 - Approved
Supplier Invoice: INV-2022-219859</t>
  </si>
  <si>
    <t>P22-021016</t>
  </si>
  <si>
    <t>P22-021034</t>
  </si>
  <si>
    <t>Receipt: RCT-2022-020889 - Approved</t>
  </si>
  <si>
    <t>P22-021035</t>
  </si>
  <si>
    <t>Receipt: RCT-2022-020565 - Approved
Supplier Invoice: INV-2022-212404</t>
  </si>
  <si>
    <t>P22-021037</t>
  </si>
  <si>
    <t>Receipt: RCT-2022-020891 - Approved</t>
  </si>
  <si>
    <t>P22-021045</t>
  </si>
  <si>
    <t>Receipt: RCT-2022-021391 - Approved
Supplier Invoice: INV-2022-211152</t>
  </si>
  <si>
    <t>P22-021036</t>
  </si>
  <si>
    <t>Receipt: RCT-2022-020892 - Approved
Supplier Invoice: INV-2022-224966</t>
  </si>
  <si>
    <t>P22-021038</t>
  </si>
  <si>
    <t>Supplier Invoice: INV-2022-218630</t>
  </si>
  <si>
    <t>P22-021039</t>
  </si>
  <si>
    <t>P22-021040</t>
  </si>
  <si>
    <t>Receipt: RCT-2022-021139 - Approved</t>
  </si>
  <si>
    <t>P22-021047</t>
  </si>
  <si>
    <t>Receipt: RCT-2022-021454 - Approved
Supplier Invoice: INV-2022-219861</t>
  </si>
  <si>
    <t>P22-021053</t>
  </si>
  <si>
    <t>Receipt: RCT-2022-021379 - Approved
Supplier Invoice: INV-2022-211723</t>
  </si>
  <si>
    <t>P22-021054</t>
  </si>
  <si>
    <t>P22-021051</t>
  </si>
  <si>
    <t>Receipt: RCT-2022-020893 - Approved
Supplier Invoice: INV-2022-221695</t>
  </si>
  <si>
    <t>P22-021052</t>
  </si>
  <si>
    <t>Receipt: RCT-2022-020894 - Approved</t>
  </si>
  <si>
    <t>P22-021078</t>
  </si>
  <si>
    <t>Receipt: RCT-2022-021850 - Approved
Supplier Invoice: INV-2022-222107</t>
  </si>
  <si>
    <t>P22-021084</t>
  </si>
  <si>
    <t>Receipt: RCT-2022-021453 - Approved
Supplier Invoice: INV-2022-219871</t>
  </si>
  <si>
    <t>P22-021085</t>
  </si>
  <si>
    <t>1000044526 Ontario Inc.</t>
  </si>
  <si>
    <t>Receipt: RCT-2022-020491 - Approved
Supplier Invoice: INV-2022-210963</t>
  </si>
  <si>
    <t>P22-021081</t>
  </si>
  <si>
    <t>Receipt: RCT-2022-020895 - Approved
Supplier Invoice: INV-2022-219868</t>
  </si>
  <si>
    <t>P22-021082</t>
  </si>
  <si>
    <t>Accurate Overhead Limited</t>
  </si>
  <si>
    <t>P22-021108</t>
  </si>
  <si>
    <t>Receipt: RCT-2022-020896 - Approved
Supplier Invoice: INV-2022-215159</t>
  </si>
  <si>
    <t>P22-021111</t>
  </si>
  <si>
    <t>P22-021114</t>
  </si>
  <si>
    <t>P22-021115</t>
  </si>
  <si>
    <t>Receipt: RCT-2022-020805 - Draft
Supplier Invoice: INV-2022-213175</t>
  </si>
  <si>
    <t>P22-021103</t>
  </si>
  <si>
    <t>Receipt: RCT-2022-020897 - Approved
Supplier Invoice: INV-2022-214780</t>
  </si>
  <si>
    <t>P22-021110</t>
  </si>
  <si>
    <t>P22-021112</t>
  </si>
  <si>
    <t>P22-021120</t>
  </si>
  <si>
    <t>Receipt: RCT-2022-021914 - Approved
Supplier Invoice: INV-2022-223569</t>
  </si>
  <si>
    <t>P22-021122</t>
  </si>
  <si>
    <t>Receipt: RCT-2022-021915 - Approved
Supplier Invoice: INV-2022-223566</t>
  </si>
  <si>
    <t>P22-021123</t>
  </si>
  <si>
    <t>Receipt: RCT-2022-022174 - Approved</t>
  </si>
  <si>
    <t>P22-021127</t>
  </si>
  <si>
    <t>P22-021133</t>
  </si>
  <si>
    <t>P22-021135</t>
  </si>
  <si>
    <t>Receipt: RCT-2022-020545 - Approved
Supplier Invoice: INV-2022-211597</t>
  </si>
  <si>
    <t>P22-021132</t>
  </si>
  <si>
    <t>P22-021134</t>
  </si>
  <si>
    <t>P22-021169</t>
  </si>
  <si>
    <t>P22-021171</t>
  </si>
  <si>
    <t>P22-021168</t>
  </si>
  <si>
    <t>Receipt: RCT-2022-020610 - Approved</t>
  </si>
  <si>
    <t>P22-021170</t>
  </si>
  <si>
    <t>P22-021172</t>
  </si>
  <si>
    <t>P22-021173</t>
  </si>
  <si>
    <t>P22-021204</t>
  </si>
  <si>
    <t>Receipt: RCT-2022-021091 - Approved
Supplier Invoice: INV-2022-217820</t>
  </si>
  <si>
    <t>P22-021205</t>
  </si>
  <si>
    <t>Receipt: RCT-2022-021637 - Approved
Supplier Invoice: INV-2022-221300</t>
  </si>
  <si>
    <t>P22-021207</t>
  </si>
  <si>
    <t>Sue Dulmage &amp; Associates Inc IN TRUST for HNC-Revera Joint Venture Limited Partnership-The Annex</t>
  </si>
  <si>
    <t>Receipt: RCT-2022-020890 - Approved
Supplier Invoice: INV-2022-214510</t>
  </si>
  <si>
    <t>P22-021218</t>
  </si>
  <si>
    <t>P22-021219</t>
  </si>
  <si>
    <t>Flip Vision Production</t>
  </si>
  <si>
    <t>Receipt: RCT-2022-021351 - Approved
Supplier Invoice: INV-2022-217950</t>
  </si>
  <si>
    <t>P22-021221</t>
  </si>
  <si>
    <t>Receipt: RCT-2022-020639 - Approved
Supplier Invoice: INV-2022-213233</t>
  </si>
  <si>
    <t>P22-021222</t>
  </si>
  <si>
    <t>Receipt: RCT-2022-020640 - Approved
Supplier Invoice: INV-2022-213314</t>
  </si>
  <si>
    <t>P22-021217</t>
  </si>
  <si>
    <t>P22-021228</t>
  </si>
  <si>
    <t>P22-021243</t>
  </si>
  <si>
    <t>Receipt: RCT-2022-021373 - Approved
Supplier Invoice: INV-2022-218242</t>
  </si>
  <si>
    <t>P22-021255</t>
  </si>
  <si>
    <t>Receipt: RCT-2022-020898 - Approved</t>
  </si>
  <si>
    <t>P22-021274</t>
  </si>
  <si>
    <t>P22-021278</t>
  </si>
  <si>
    <t>Supplier Invoice: INV-2022-224986</t>
  </si>
  <si>
    <t>P22-021311</t>
  </si>
  <si>
    <t>P22-021312</t>
  </si>
  <si>
    <t>Supplier Invoice: INV-2022-224990</t>
  </si>
  <si>
    <t>P22-021310</t>
  </si>
  <si>
    <t>Receipt: RCT-2022-021092 - Approved</t>
  </si>
  <si>
    <t>P22-021313</t>
  </si>
  <si>
    <t>Receipt: RCT-2022-021047 - Approved
Supplier Invoice: INV-2022-219507</t>
  </si>
  <si>
    <t>P22-021314</t>
  </si>
  <si>
    <t>Receipt: RCT-2022-020822 - Approved</t>
  </si>
  <si>
    <t>P22-021317</t>
  </si>
  <si>
    <t>Supplier Invoice: INV-2022-224995</t>
  </si>
  <si>
    <t>P22-021315</t>
  </si>
  <si>
    <t>Supplier Invoice: INV-2022-224991</t>
  </si>
  <si>
    <t>P22-021316</t>
  </si>
  <si>
    <t>Supplier Invoice: INV-2022-224992</t>
  </si>
  <si>
    <t>P22-021321</t>
  </si>
  <si>
    <t>P22-021323</t>
  </si>
  <si>
    <t>Cherrywood Consulting Limited</t>
  </si>
  <si>
    <t>P22-021320</t>
  </si>
  <si>
    <t>Receipt: RCT-2022-020987 - Approved
Supplier Invoice: INV-2022-219988</t>
  </si>
  <si>
    <t>P22-021322</t>
  </si>
  <si>
    <t>P22-021344</t>
  </si>
  <si>
    <t>Receipt: RCT-2022-020821 - Approved</t>
  </si>
  <si>
    <t>P22-021346</t>
  </si>
  <si>
    <t>P22-021347</t>
  </si>
  <si>
    <t>P22-021348</t>
  </si>
  <si>
    <t>P22-021349</t>
  </si>
  <si>
    <t>First Onsite Property Restoration</t>
  </si>
  <si>
    <t>Receipt: RCT-2022-020767 - Approved</t>
  </si>
  <si>
    <t>P22-021350</t>
  </si>
  <si>
    <t>Receipt: RCT-2022-020768 - Approved</t>
  </si>
  <si>
    <t>P22-021351</t>
  </si>
  <si>
    <t>Absolute Building Science Strata Engineering Inc.</t>
  </si>
  <si>
    <t>Receipt: RCT-2022-020766 - Approved</t>
  </si>
  <si>
    <t>P22-021352</t>
  </si>
  <si>
    <t>Receipt: RCT-2022-020764 - Approved</t>
  </si>
  <si>
    <t>P22-021353</t>
  </si>
  <si>
    <t>Receipt: RCT-2022-020765 - Approved</t>
  </si>
  <si>
    <t>P22-021379</t>
  </si>
  <si>
    <t>Receipt: RCT-2022-022002 - Approved
Supplier Invoice: INV-2022-223333</t>
  </si>
  <si>
    <t>P22-021380</t>
  </si>
  <si>
    <t>Receipt: RCT-2022-021140 - Approved
Supplier Invoice: INV-2022-216373</t>
  </si>
  <si>
    <t>P22-021401</t>
  </si>
  <si>
    <t>Receipt: RCT-2022-021077 - Approved
Supplier Invoice: INV-2022-215937</t>
  </si>
  <si>
    <t>P22-021387</t>
  </si>
  <si>
    <t>Receipt: RCT-2022-020885 - Approved
Supplier Invoice: INV-2022-214985</t>
  </si>
  <si>
    <t>P22-021400</t>
  </si>
  <si>
    <t>P22-021415</t>
  </si>
  <si>
    <t>P22-021416</t>
  </si>
  <si>
    <t>P22-021430</t>
  </si>
  <si>
    <t>P22-021437</t>
  </si>
  <si>
    <t>Receipt: RCT-2022-021076 - Approved
Supplier Invoice: INV-2022-216012</t>
  </si>
  <si>
    <t>P22-021441</t>
  </si>
  <si>
    <t>P22-021442</t>
  </si>
  <si>
    <t>Supplier Invoice: INV-2022-224998</t>
  </si>
  <si>
    <t>P22-021443</t>
  </si>
  <si>
    <t>P22-021447</t>
  </si>
  <si>
    <t>Dimensions by Design</t>
  </si>
  <si>
    <t>P22-021449</t>
  </si>
  <si>
    <t>Receipt: RCT-2022-022292 - Approved
Supplier Invoice: INV-2022-225007</t>
  </si>
  <si>
    <t>P22-021451</t>
  </si>
  <si>
    <t>P22-021452</t>
  </si>
  <si>
    <t>P22-021453</t>
  </si>
  <si>
    <t>P22-021444</t>
  </si>
  <si>
    <t>P22-021445</t>
  </si>
  <si>
    <t>P22-021446</t>
  </si>
  <si>
    <t>Receipt: RCT-2022-022293 - Approved
Supplier Invoice: INV-2022-225001</t>
  </si>
  <si>
    <t>P22-021448</t>
  </si>
  <si>
    <t>Receipt: RCT-2022-021790 - Approved
Supplier Invoice: INV-2022-219922</t>
  </si>
  <si>
    <t>P22-021450</t>
  </si>
  <si>
    <t>Receipt: RCT-2022-022291 - Approved
Supplier Invoice: INV-2022-225012</t>
  </si>
  <si>
    <t>P22-021462</t>
  </si>
  <si>
    <t>Receipt: RCT-2022-021141 - Approved</t>
  </si>
  <si>
    <t>P22-021466</t>
  </si>
  <si>
    <t>Receipt: RCT-2022-021252 - Approved</t>
  </si>
  <si>
    <t>P22-021467</t>
  </si>
  <si>
    <t>P22-021500</t>
  </si>
  <si>
    <t>Receipt: RCT-2022-021388 - Approved
Supplier Invoice: INV-2022-218381</t>
  </si>
  <si>
    <t>P22-021512</t>
  </si>
  <si>
    <t>Winmar (Moose Jaw)</t>
  </si>
  <si>
    <t>P22-021513</t>
  </si>
  <si>
    <t>P22-021514</t>
  </si>
  <si>
    <t>Two Bridges Electrical LTD</t>
  </si>
  <si>
    <t>P22-021515</t>
  </si>
  <si>
    <t>P22-021522</t>
  </si>
  <si>
    <t>Select Plumbing &amp; Heating Inc.</t>
  </si>
  <si>
    <t>Receipt: RCT-2022-021246 - Approved</t>
  </si>
  <si>
    <t>P22-021517</t>
  </si>
  <si>
    <t>P22-021527</t>
  </si>
  <si>
    <t>Receipt: RCT-2022-021380 - Approved
Supplier Invoice: INV-2022-218847</t>
  </si>
  <si>
    <t>P22-021531</t>
  </si>
  <si>
    <t>Receipt: RCT-2022-021237 - Approved</t>
  </si>
  <si>
    <t>P22-021532</t>
  </si>
  <si>
    <t>Acme Doorway Technical Serv</t>
  </si>
  <si>
    <t>Receipt: RCT-2022-021238 - Approved
Supplier Invoice: INV-2022-225899</t>
  </si>
  <si>
    <t>P22-021544</t>
  </si>
  <si>
    <t>Receipt: RCT-2022-022040 - Approved
Supplier Invoice: INV-2022-223789</t>
  </si>
  <si>
    <t>P22-021547</t>
  </si>
  <si>
    <t>Receipt: RCT-2022-022164 - Approved
Supplier Invoice: INV-2022-225019</t>
  </si>
  <si>
    <t>P22-021529</t>
  </si>
  <si>
    <t>Receipt: RCT-2022-021142 - Approved</t>
  </si>
  <si>
    <t>P22-021542</t>
  </si>
  <si>
    <t>Receipt: RCT-2022-022039 - Approved
Supplier Invoice: INV-2022-223802</t>
  </si>
  <si>
    <t>P22-021543</t>
  </si>
  <si>
    <t>Receipt: RCT-2022-022161 - Approved
Supplier Invoice: INV-2022-225016</t>
  </si>
  <si>
    <t>P22-021545</t>
  </si>
  <si>
    <t>P22-021546</t>
  </si>
  <si>
    <t>P22-021548</t>
  </si>
  <si>
    <t>Receipt: RCT-2022-022162 - Approved
Supplier Invoice: INV-2022-225022</t>
  </si>
  <si>
    <t>P22-021549</t>
  </si>
  <si>
    <t>Receipt: RCT-2022-021378 - Approved
Supplier Invoice: INV-2022-218421</t>
  </si>
  <si>
    <t>P22-021554</t>
  </si>
  <si>
    <t>P22-021555</t>
  </si>
  <si>
    <t>P22-021560</t>
  </si>
  <si>
    <t>P22-021571</t>
  </si>
  <si>
    <t>Moore Environmental Systems Limited</t>
  </si>
  <si>
    <t>Receipt: RCT-2022-021608 - Approved</t>
  </si>
  <si>
    <t>P22-021577</t>
  </si>
  <si>
    <t>P22-021578</t>
  </si>
  <si>
    <t>P22-021559</t>
  </si>
  <si>
    <t>Supplier Invoice: INV-2022-225857</t>
  </si>
  <si>
    <t>P22-021561</t>
  </si>
  <si>
    <t>Receipt: RCT-2022-021216 - Approved
Supplier Invoice: INV-2022-216665</t>
  </si>
  <si>
    <t>P22-021562</t>
  </si>
  <si>
    <t>Receipt: RCT-2022-021214 - Approved
Supplier Invoice: INV-2022-216666</t>
  </si>
  <si>
    <t>P22-021563</t>
  </si>
  <si>
    <t>Receipt: RCT-2022-021431 - Approved
Supplier Invoice: INV-2022-218857</t>
  </si>
  <si>
    <t>P22-021564</t>
  </si>
  <si>
    <t>Receipt: RCT-2022-021429 - Approved
Supplier Invoice: INV-2022-218859</t>
  </si>
  <si>
    <t>P22-021565</t>
  </si>
  <si>
    <t>Receipt: RCT-2022-021430 - Approved
Supplier Invoice: INV-2022-218858</t>
  </si>
  <si>
    <t>P22-021566</t>
  </si>
  <si>
    <t>Receipt: RCT-2022-021235 - Approved</t>
  </si>
  <si>
    <t>P22-021576</t>
  </si>
  <si>
    <t>P22-021601</t>
  </si>
  <si>
    <t>Receipt: RCT-2022-021144 - Approved
Supplier Invoice: INV-2022-218244</t>
  </si>
  <si>
    <t>P22-021603</t>
  </si>
  <si>
    <t>Receipt: RCT-2022-021145 - Approved
Supplier Invoice: INV-2022-217129</t>
  </si>
  <si>
    <t>P22-021604</t>
  </si>
  <si>
    <t>Supplier Invoice: INV-2022-225025</t>
  </si>
  <si>
    <t>P22-021622</t>
  </si>
  <si>
    <t>Receipt: RCT-2022-021146 - Approved</t>
  </si>
  <si>
    <t>P22-021633</t>
  </si>
  <si>
    <t>Receipt: RCT-2022-022266 - Approved
Supplier Invoice: INV-2022-226380</t>
  </si>
  <si>
    <t>P22-021635</t>
  </si>
  <si>
    <t>Receipt: RCT-2022-021340 - Approved
Receipt: RCT-2022-021885 - Approved
Supplier Invoice: INV-2022-222314</t>
  </si>
  <si>
    <t>P22-021617</t>
  </si>
  <si>
    <t>Receipt: RCT-2022-021147 - Approved</t>
  </si>
  <si>
    <t>P22-021634</t>
  </si>
  <si>
    <t>Receipt: RCT-2022-021342 - Approved
Receipt: RCT-2022-021887 - Approved
Supplier Invoice: INV-2022-222319</t>
  </si>
  <si>
    <t>P22-021637</t>
  </si>
  <si>
    <t>Receipt: RCT-2022-021148 - Approved</t>
  </si>
  <si>
    <t>P22-021640</t>
  </si>
  <si>
    <t>Receipt: RCT-2022-021149 - Approved</t>
  </si>
  <si>
    <t>P22-021639</t>
  </si>
  <si>
    <t>Receipt: RCT-2022-021150 - Approved</t>
  </si>
  <si>
    <t>P22-021647</t>
  </si>
  <si>
    <t>Receipt: RCT-2022-021356 - Approved</t>
  </si>
  <si>
    <t>P22-021659</t>
  </si>
  <si>
    <t>Receipt: RCT-2022-021611 - Approved</t>
  </si>
  <si>
    <t>P22-021662</t>
  </si>
  <si>
    <t>P22-021664</t>
  </si>
  <si>
    <t>Receipt: RCT-2022-021884 - Approved
Receipt: RCT-2022-021886 - Approved
Supplier Invoice: INV-2022-222311</t>
  </si>
  <si>
    <t>P22-021668</t>
  </si>
  <si>
    <t>P22-021675</t>
  </si>
  <si>
    <t>Receipt: RCT-2022-021293 - Approved</t>
  </si>
  <si>
    <t>P22-021665</t>
  </si>
  <si>
    <t>P22-021667</t>
  </si>
  <si>
    <t>Receipt: RCT-2022-021152 - Approved</t>
  </si>
  <si>
    <t>P22-021676</t>
  </si>
  <si>
    <t>P22-021677</t>
  </si>
  <si>
    <t>P22-021678</t>
  </si>
  <si>
    <t>P22-021684</t>
  </si>
  <si>
    <t>Receipt: RCT-2022-021357 - Approved</t>
  </si>
  <si>
    <t>P22-021682</t>
  </si>
  <si>
    <t>Receipt: RCT-2022-021341 - Approved
Receipt: RCT-2022-021888 - Approved
Supplier Invoice: INV-2022-222323</t>
  </si>
  <si>
    <t>P22-021686</t>
  </si>
  <si>
    <t>P22-021698</t>
  </si>
  <si>
    <t>Receipt: RCT-2022-021218 - Approved
Supplier Invoice: INV-2022-217358</t>
  </si>
  <si>
    <t>P22-021699</t>
  </si>
  <si>
    <t>Receipt: RCT-2022-021289 - Approved</t>
  </si>
  <si>
    <t>P22-021703</t>
  </si>
  <si>
    <t>P22-021704</t>
  </si>
  <si>
    <t>P22-021716</t>
  </si>
  <si>
    <t>Receipt: RCT-2022-021254 - Approved
Supplier Invoice: INV-2022-218649</t>
  </si>
  <si>
    <t>P22-021700</t>
  </si>
  <si>
    <t>P22-021720</t>
  </si>
  <si>
    <t>Receipt: RCT-2022-021241 - Approved
Supplier Invoice: INV-2022-218575</t>
  </si>
  <si>
    <t>P22-021721</t>
  </si>
  <si>
    <t>P22-021727</t>
  </si>
  <si>
    <t>Receipt: RCT-2022-021849 - Approved
Supplier Invoice: INV-2022-222112</t>
  </si>
  <si>
    <t>P22-021746</t>
  </si>
  <si>
    <t>Receipt: RCT-2022-021589 - Approved
Supplier Invoice: INV-2022-220685</t>
  </si>
  <si>
    <t>P22-021723</t>
  </si>
  <si>
    <t>P22-021732</t>
  </si>
  <si>
    <t>Receipt: RCT-2022-021427 - Approved
Supplier Invoice: INV-2022-220208</t>
  </si>
  <si>
    <t>P22-021756</t>
  </si>
  <si>
    <t>Revenue Analytics</t>
  </si>
  <si>
    <t>P22-021767</t>
  </si>
  <si>
    <t>Receipt: RCT-2022-022096 - Approved
Supplier Invoice: INV-2022-225688</t>
  </si>
  <si>
    <t>P22-021781</t>
  </si>
  <si>
    <t>P22-021747</t>
  </si>
  <si>
    <t>Receipt: RCT-2022-021310 - Approved</t>
  </si>
  <si>
    <t>P22-021755</t>
  </si>
  <si>
    <t>Receipt: RCT-2022-021358 - Approved</t>
  </si>
  <si>
    <t>P22-021763</t>
  </si>
  <si>
    <t>Receipt: RCT-2022-021805 - Approved
Supplier Invoice: INV-2022-220266</t>
  </si>
  <si>
    <t>P22-021769</t>
  </si>
  <si>
    <t>Receipt: RCT-2022-021598 - Approved
Supplier Invoice: INV-2022-219958</t>
  </si>
  <si>
    <t>P22-021771</t>
  </si>
  <si>
    <t>P22-021783</t>
  </si>
  <si>
    <t>P22-021785</t>
  </si>
  <si>
    <t>P22-021793</t>
  </si>
  <si>
    <t>Receipt: RCT-2022-021359 - Approved</t>
  </si>
  <si>
    <t>P22-021810</t>
  </si>
  <si>
    <t>Receipt: RCT-2022-021360 - Approved</t>
  </si>
  <si>
    <t>P22-021798</t>
  </si>
  <si>
    <t>Receipt: RCT-2022-021317 - Approved
Supplier Invoice: INV-2022-217952</t>
  </si>
  <si>
    <t>P22-021805</t>
  </si>
  <si>
    <t>Receipt: RCT-2022-021337 - Approved
Supplier Invoice: INV-2022-221694</t>
  </si>
  <si>
    <t>P22-021809</t>
  </si>
  <si>
    <t>Receipt: RCT-2022-021424 - Approved
Supplier Invoice: INV-2022-219593</t>
  </si>
  <si>
    <t>P22-021816</t>
  </si>
  <si>
    <t>Receipt: RCT-2022-021369 - Approved</t>
  </si>
  <si>
    <t>P22-021824</t>
  </si>
  <si>
    <t>Receipt: RCT-2022-021362 - Approved</t>
  </si>
  <si>
    <t>P22-021829</t>
  </si>
  <si>
    <t>P22-021838</t>
  </si>
  <si>
    <t>Receipt: RCT-2022-021347 - Approved
Supplier Invoice: INV-2022-218192
Supplier Invoice: INV-2022-218196</t>
  </si>
  <si>
    <t>P22-021851</t>
  </si>
  <si>
    <t>Receipt: RCT-2022-021376 - Approved
Supplier Invoice: INV-2022-223013</t>
  </si>
  <si>
    <t>P22-021850</t>
  </si>
  <si>
    <t>Receipt: RCT-2022-021571 - Approved</t>
  </si>
  <si>
    <t>P22-021859</t>
  </si>
  <si>
    <t>Gencare Services Limited</t>
  </si>
  <si>
    <t>Receipt: RCT-2022-021572 - Approved</t>
  </si>
  <si>
    <t>P22-021855</t>
  </si>
  <si>
    <t>P22-021873</t>
  </si>
  <si>
    <t>P22-021875</t>
  </si>
  <si>
    <t>Receipt: RCT-2022-021395 - Approved</t>
  </si>
  <si>
    <t>P22-021879</t>
  </si>
  <si>
    <t>Receipt: RCT-2022-021397 - Approved
Supplier Invoice: INV-2022-219982</t>
  </si>
  <si>
    <t>P22-021880</t>
  </si>
  <si>
    <t>Winmar (Oakville)</t>
  </si>
  <si>
    <t>Receipt: RCT-2022-021396 - Approved</t>
  </si>
  <si>
    <t>P22-021881</t>
  </si>
  <si>
    <t>Receipt: RCT-2022-021399 - Approved
Supplier Invoice: INV-2022-225047</t>
  </si>
  <si>
    <t>P22-021882</t>
  </si>
  <si>
    <t>Receipt: RCT-2022-021400 - Approved</t>
  </si>
  <si>
    <t>P22-021888</t>
  </si>
  <si>
    <t>P22-021893</t>
  </si>
  <si>
    <t>Receipt: RCT-2022-021402 - Approved</t>
  </si>
  <si>
    <t>P22-021887</t>
  </si>
  <si>
    <t>Receipt: RCT-2022-021425 - Approved
Supplier Invoice: INV-2022-220792</t>
  </si>
  <si>
    <t>P22-021891</t>
  </si>
  <si>
    <t>P22-021905</t>
  </si>
  <si>
    <t>P22-021906</t>
  </si>
  <si>
    <t>Receipt: RCT-2022-021573 - Approved
Supplier Invoice: INV-2022-221722</t>
  </si>
  <si>
    <t>P22-021907</t>
  </si>
  <si>
    <t>Receipt: RCT-2022-021435 - Approved
Supplier Invoice: INV-2022-220304</t>
  </si>
  <si>
    <t>P22-021909</t>
  </si>
  <si>
    <t>Receipt: RCT-2022-021472 - Approved
Supplier Invoice: INV-2022-219969</t>
  </si>
  <si>
    <t>P22-021913</t>
  </si>
  <si>
    <t>Receipt: RCT-2022-021574 - Approved</t>
  </si>
  <si>
    <t>P22-021914</t>
  </si>
  <si>
    <t>Receipt: RCT-2022-021575 - Approved</t>
  </si>
  <si>
    <t>P22-021915</t>
  </si>
  <si>
    <t>P22-021916</t>
  </si>
  <si>
    <t>Keller Engineering</t>
  </si>
  <si>
    <t>Receipt: RCT-2022-021436 - Approved
Supplier Invoice: INV-2022-220300</t>
  </si>
  <si>
    <t>P22-021908</t>
  </si>
  <si>
    <t>Receipt: RCT-2022-021420 - Approved
Supplier Invoice: INV-2022-219549</t>
  </si>
  <si>
    <t>P22-021910</t>
  </si>
  <si>
    <t>Receipt: RCT-2022-021421 - Approved
Supplier Invoice: INV-2022-219539</t>
  </si>
  <si>
    <t>P22-021920</t>
  </si>
  <si>
    <t>P22-021941</t>
  </si>
  <si>
    <t>Receipt: RCT-2022-021443 - Approved</t>
  </si>
  <si>
    <t>P22-021942</t>
  </si>
  <si>
    <t>Receipt: RCT-2022-021442 - Approved</t>
  </si>
  <si>
    <t>P22-021958</t>
  </si>
  <si>
    <t>Receipt: RCT-2022-022016 - Approved
Supplier Invoice: INV-2022-225076</t>
  </si>
  <si>
    <t>P22-021960</t>
  </si>
  <si>
    <t>Receipt: RCT-2022-021494 - Approved
Supplier Invoice: INV-2022-221116</t>
  </si>
  <si>
    <t>P22-021985</t>
  </si>
  <si>
    <t>Receipt: RCT-2022-022073 - Approved
Supplier Invoice: INV-2022-226325</t>
  </si>
  <si>
    <t>P22-021988</t>
  </si>
  <si>
    <t>P22-021989</t>
  </si>
  <si>
    <t>P22-021990</t>
  </si>
  <si>
    <t>Receipt: RCT-2022-021578 - Approved</t>
  </si>
  <si>
    <t>P22-022014</t>
  </si>
  <si>
    <t>Receipt: RCT-2022-021970 - Approved</t>
  </si>
  <si>
    <t>P22-021998</t>
  </si>
  <si>
    <t>P22-021999</t>
  </si>
  <si>
    <t>Receipt: RCT-2022-022208 - Approved</t>
  </si>
  <si>
    <t>P22-022000</t>
  </si>
  <si>
    <t>Receipt: RCT-2022-022206 - Approved</t>
  </si>
  <si>
    <t>P22-022008</t>
  </si>
  <si>
    <t>Receipt: RCT-2022-021584 - Approved
Receipt: RCT-2022-021585 - Approved
Supplier Invoice: INV-2022-221748
Supplier Invoice: INV-2022-222350</t>
  </si>
  <si>
    <t>P22-022012</t>
  </si>
  <si>
    <t>P22-022013</t>
  </si>
  <si>
    <t>Receipt: RCT-2022-021966 - Approved</t>
  </si>
  <si>
    <t>P22-022015</t>
  </si>
  <si>
    <t>P22-022016</t>
  </si>
  <si>
    <t>P22-022018</t>
  </si>
  <si>
    <t>P22-022021</t>
  </si>
  <si>
    <t>P22-022022</t>
  </si>
  <si>
    <t>P22-022017</t>
  </si>
  <si>
    <t>P22-022019</t>
  </si>
  <si>
    <t>Receipt: RCT-2022-022116 - Approved</t>
  </si>
  <si>
    <t>P22-022020</t>
  </si>
  <si>
    <t>P22-022051</t>
  </si>
  <si>
    <t>P22-022052</t>
  </si>
  <si>
    <t>P22-022053</t>
  </si>
  <si>
    <t>P22-022054</t>
  </si>
  <si>
    <t>Westbrook Manufacturing Ltd.</t>
  </si>
  <si>
    <t>P22-022070</t>
  </si>
  <si>
    <t>P22-022068</t>
  </si>
  <si>
    <t>P22-022104</t>
  </si>
  <si>
    <t>P22-022105</t>
  </si>
  <si>
    <t>P22-022106</t>
  </si>
  <si>
    <t>Rona (Kincardine)</t>
  </si>
  <si>
    <t>Receipt: RCT-2022-022236 - Approved</t>
  </si>
  <si>
    <t>P22-022107</t>
  </si>
  <si>
    <t>Receipt: RCT-2022-022235 - Approved</t>
  </si>
  <si>
    <t>P22-022108</t>
  </si>
  <si>
    <t>Receipt: RCT-2022-022234 - Approved</t>
  </si>
  <si>
    <t>P22-022112</t>
  </si>
  <si>
    <t>Receipt: RCT-2022-021821 - Approved
Supplier Invoice: INV-2022-222221</t>
  </si>
  <si>
    <t>P22-022113</t>
  </si>
  <si>
    <t>Receipt: RCT-2022-022124 - Approved</t>
  </si>
  <si>
    <t>P22-022122</t>
  </si>
  <si>
    <t>Receipt: RCT-2022-021636 - Approved
Supplier Invoice: INV-2022-222309</t>
  </si>
  <si>
    <t>P22-022123</t>
  </si>
  <si>
    <t>P22-022172</t>
  </si>
  <si>
    <t>Receipt: RCT-2022-021987 - Approved
Supplier Invoice: INV-2022-223743</t>
  </si>
  <si>
    <t>P22-022173</t>
  </si>
  <si>
    <t>Receipt: RCT-2022-021954 - Approved
Supplier Invoice: INV-2022-222846</t>
  </si>
  <si>
    <t>P22-022163</t>
  </si>
  <si>
    <t>Binbrook Plumbing &amp; Heating</t>
  </si>
  <si>
    <t>Receipt: RCT-2022-021799 - Approved</t>
  </si>
  <si>
    <t>P22-022164</t>
  </si>
  <si>
    <t>Receipt: RCT-2022-021800 - Approved</t>
  </si>
  <si>
    <t>P22-022165</t>
  </si>
  <si>
    <t>Receipt: RCT-2022-021801 - Approved</t>
  </si>
  <si>
    <t>P22-022166</t>
  </si>
  <si>
    <t>Receipt: RCT-2022-021802 - Approved</t>
  </si>
  <si>
    <t>P22-022203</t>
  </si>
  <si>
    <t>Supplier Invoice: INV-2022-225746</t>
  </si>
  <si>
    <t>P22-022208</t>
  </si>
  <si>
    <t>P22-022209</t>
  </si>
  <si>
    <t>P22-022210</t>
  </si>
  <si>
    <t>Tim Bergstrom Painting</t>
  </si>
  <si>
    <t>P22-022216</t>
  </si>
  <si>
    <t>P22-022200</t>
  </si>
  <si>
    <t>Supplier Invoice: INV-2022-223779</t>
  </si>
  <si>
    <t>P22-022215</t>
  </si>
  <si>
    <t>Receipt: RCT-2022-022181 - Approved
Supplier Invoice: INV-2022-225099</t>
  </si>
  <si>
    <t>P22-022204</t>
  </si>
  <si>
    <t>P22-022207</t>
  </si>
  <si>
    <t>Receipt: RCT-2022-021922 - Approved
Supplier Invoice: INV-2022-222994</t>
  </si>
  <si>
    <t>P22-022224</t>
  </si>
  <si>
    <t>P22-022225</t>
  </si>
  <si>
    <t>P22-022226</t>
  </si>
  <si>
    <t>Receipt: RCT-2022-021829 - Approved</t>
  </si>
  <si>
    <t>P22-022228</t>
  </si>
  <si>
    <t>Receipt: RCT-2022-021816 - Approved
Supplier Invoice: INV-2022-222926</t>
  </si>
  <si>
    <t>P22-022217</t>
  </si>
  <si>
    <t>P22-022219</t>
  </si>
  <si>
    <t>Receipt: RCT-2022-021923 - Approved
Supplier Invoice: INV-2022-223648</t>
  </si>
  <si>
    <t>P22-022223</t>
  </si>
  <si>
    <t>Landcare Inc.</t>
  </si>
  <si>
    <t>P22-022227</t>
  </si>
  <si>
    <t>Receipt: RCT-2022-021924 - Approved
Supplier Invoice: INV-2022-222413</t>
  </si>
  <si>
    <t>P22-022233</t>
  </si>
  <si>
    <t>P22-022238</t>
  </si>
  <si>
    <t>P22-022242</t>
  </si>
  <si>
    <t>P22-022236</t>
  </si>
  <si>
    <t>Receipt: RCT-2022-022217 - Approved
Supplier Invoice: INV-2022-226116</t>
  </si>
  <si>
    <t>P22-022237</t>
  </si>
  <si>
    <t>P22-022239</t>
  </si>
  <si>
    <t>P22-022240</t>
  </si>
  <si>
    <t>P22-022243</t>
  </si>
  <si>
    <t>Receipt: RCT-2022-021925 - Approved
Supplier Invoice: INV-2022-223055</t>
  </si>
  <si>
    <t>P22-022267</t>
  </si>
  <si>
    <t>Receipt: RCT-2022-021927 - Approved
Supplier Invoice: INV-2022-222998
Supplier Invoice: INV-2022-222999
Supplier Invoice: INV-2022-223000</t>
  </si>
  <si>
    <t>P22-022270</t>
  </si>
  <si>
    <t>Emerald Green Mechanical</t>
  </si>
  <si>
    <t>P22-022271</t>
  </si>
  <si>
    <t>P22-022260</t>
  </si>
  <si>
    <t>Receipt: RCT-2022-022026 - Approved
Supplier Invoice: INV-2022-224055</t>
  </si>
  <si>
    <t>P22-022273</t>
  </si>
  <si>
    <t>Receipt: RCT-2022-022175 - Approved</t>
  </si>
  <si>
    <t>P22-022279</t>
  </si>
  <si>
    <t>P22-022277</t>
  </si>
  <si>
    <t>P22-022278</t>
  </si>
  <si>
    <t>P22-022280</t>
  </si>
  <si>
    <t>P22-022281</t>
  </si>
  <si>
    <t>P22-022290</t>
  </si>
  <si>
    <t>P22-022288</t>
  </si>
  <si>
    <t>Receipt: RCT-2022-021871 - Approved</t>
  </si>
  <si>
    <t>P22-022291</t>
  </si>
  <si>
    <t>P22-022292</t>
  </si>
  <si>
    <t>Receipt: RCT-2022-021875 - Approved</t>
  </si>
  <si>
    <t>P22-022296</t>
  </si>
  <si>
    <t>P22-022299</t>
  </si>
  <si>
    <t>Receipt: RCT-2022-022104 - Approved</t>
  </si>
  <si>
    <t>P22-022300</t>
  </si>
  <si>
    <t>Q-Man Painting</t>
  </si>
  <si>
    <t>Receipt: RCT-2022-022105 - Approved</t>
  </si>
  <si>
    <t>P22-022302</t>
  </si>
  <si>
    <t>P22-022305</t>
  </si>
  <si>
    <t>Receipt: RCT-2022-022273 - Approved
Supplier Invoice: INV-2022-226147</t>
  </si>
  <si>
    <t>P22-022310</t>
  </si>
  <si>
    <t>Receipt: RCT-2022-021928 - Approved
Supplier Invoice: INV-2022-223009
Supplier Invoice: INV-2022-223012</t>
  </si>
  <si>
    <t>P22-022306</t>
  </si>
  <si>
    <t>P22-022315</t>
  </si>
  <si>
    <t>P22-022316</t>
  </si>
  <si>
    <t>Receipt: RCT-2022-022106 - Approved</t>
  </si>
  <si>
    <t>P22-022318</t>
  </si>
  <si>
    <t>P22-022319</t>
  </si>
  <si>
    <t>P22-022355</t>
  </si>
  <si>
    <t>P22-022356</t>
  </si>
  <si>
    <t>Receipt: RCT-2022-022194 - Approved</t>
  </si>
  <si>
    <t>P22-022338</t>
  </si>
  <si>
    <t>Receipt: RCT-2022-021986 - Approved
Supplier Invoice: INV-2022-223656</t>
  </si>
  <si>
    <t>P22-022349</t>
  </si>
  <si>
    <t>Receipt: RCT-2022-022136 - Approved
Supplier Invoice: INV-2022-225210</t>
  </si>
  <si>
    <t>P22-022352</t>
  </si>
  <si>
    <t>P22-022354</t>
  </si>
  <si>
    <t>P22-022526</t>
  </si>
  <si>
    <t>P22-022363</t>
  </si>
  <si>
    <t>Receipt: RCT-2022-022107 - Approved</t>
  </si>
  <si>
    <t>P22-022382</t>
  </si>
  <si>
    <t>Peninsula Sheds &amp; Lawn Furniture Inc.</t>
  </si>
  <si>
    <t>Receipt: RCT-2022-022108 - Approved</t>
  </si>
  <si>
    <t>P22-022384</t>
  </si>
  <si>
    <t>P22-022365</t>
  </si>
  <si>
    <t>Receipt: RCT-2022-022109 - Approved</t>
  </si>
  <si>
    <t>P22-022380</t>
  </si>
  <si>
    <t>Receipt: RCT-2022-022110 - Approved</t>
  </si>
  <si>
    <t>P22-022381</t>
  </si>
  <si>
    <t>Receipt: RCT-2022-022111 - Approved</t>
  </si>
  <si>
    <t>P22-022383</t>
  </si>
  <si>
    <t>Receipt: RCT-2022-022112 - Approved</t>
  </si>
  <si>
    <t>P22-022396</t>
  </si>
  <si>
    <t>Door &amp; Window Experts</t>
  </si>
  <si>
    <t>P22-022402</t>
  </si>
  <si>
    <t>Receipt: RCT-2022-022048 - Approved
Supplier Invoice: INV-2022-225133</t>
  </si>
  <si>
    <t>P22-022395</t>
  </si>
  <si>
    <t>P22-022403</t>
  </si>
  <si>
    <t>P22-022412</t>
  </si>
  <si>
    <t>P22-022413</t>
  </si>
  <si>
    <t>P22-022414</t>
  </si>
  <si>
    <t>P22-022415</t>
  </si>
  <si>
    <t>P22-022416</t>
  </si>
  <si>
    <t>P22-022417</t>
  </si>
  <si>
    <t>P22-022431</t>
  </si>
  <si>
    <t>P22-022433</t>
  </si>
  <si>
    <t>Receipt: RCT-2022-022159 - Approved
Supplier Invoice: INV-2022-225158</t>
  </si>
  <si>
    <t>P22-022439</t>
  </si>
  <si>
    <t>Receipt: RCT-2022-022049 - Approved
Supplier Invoice: INV-2022-225225</t>
  </si>
  <si>
    <t>P22-022438</t>
  </si>
  <si>
    <t>Supplier Invoice: INV-2022-225774</t>
  </si>
  <si>
    <t>P22-022445</t>
  </si>
  <si>
    <t>Receipt: RCT-2022-022100 - Approved</t>
  </si>
  <si>
    <t>P22-022457</t>
  </si>
  <si>
    <t>PROACTIVE SECURITY LTD</t>
  </si>
  <si>
    <t>Receipt: RCT-2022-022192 - Approved
Supplier Invoice: INV-2022-225968</t>
  </si>
  <si>
    <t>P22-022441</t>
  </si>
  <si>
    <t>P22-022444</t>
  </si>
  <si>
    <t>Receipt: RCT-2022-022113 - Approved</t>
  </si>
  <si>
    <t>P22-022469</t>
  </si>
  <si>
    <t>Receipt: RCT-2022-022189 - Approved
Supplier Invoice: INV-2022-225406</t>
  </si>
  <si>
    <t>P22-022490</t>
  </si>
  <si>
    <t>Stems Interior Landscaping Inc.</t>
  </si>
  <si>
    <t>Receipt: RCT-2022-022210 - Approved
Supplier Invoice: INV-2022-226111</t>
  </si>
  <si>
    <t>P22-022499</t>
  </si>
  <si>
    <t>Receipt: RCT-2022-022196 - Approved
Supplier Invoice: INV-2022-225260</t>
  </si>
  <si>
    <t>P22-022500</t>
  </si>
  <si>
    <t>Receipt: RCT-2022-022195 - Approved</t>
  </si>
  <si>
    <t>P22-022491</t>
  </si>
  <si>
    <t>P22-022492</t>
  </si>
  <si>
    <t>P22-022493</t>
  </si>
  <si>
    <t>P22-022501</t>
  </si>
  <si>
    <t>P22-022515</t>
  </si>
  <si>
    <t>Receipt: RCT-2022-022171 - Approved</t>
  </si>
  <si>
    <t>P22-022521</t>
  </si>
  <si>
    <t>P22-022514</t>
  </si>
  <si>
    <t>Receipt: RCT-2022-022172 - Approved</t>
  </si>
  <si>
    <t>P22-022550</t>
  </si>
  <si>
    <t>Receipt: RCT-2022-022197 - Approved
Supplier Invoice: INV-2022-225449</t>
  </si>
  <si>
    <t>P22-022527</t>
  </si>
  <si>
    <t>P22-022528</t>
  </si>
  <si>
    <t>P22-022529</t>
  </si>
  <si>
    <t>P22-022530</t>
  </si>
  <si>
    <t>P22-022531</t>
  </si>
  <si>
    <t>P22-022532</t>
  </si>
  <si>
    <t>P22-022561</t>
  </si>
  <si>
    <t>P22-022597</t>
  </si>
  <si>
    <t>P22-022598</t>
  </si>
  <si>
    <t>P22-022599</t>
  </si>
  <si>
    <t>P22-022605</t>
  </si>
  <si>
    <t>P22-022606</t>
  </si>
  <si>
    <t>P22-022613</t>
  </si>
  <si>
    <t>P22-022620</t>
  </si>
  <si>
    <t>P22-022624</t>
  </si>
  <si>
    <t>P22-022636</t>
  </si>
  <si>
    <t>Receipt: RCT-2022-022261 - Approved</t>
  </si>
  <si>
    <t>P22-022637</t>
  </si>
  <si>
    <t>P22-022601</t>
  </si>
  <si>
    <t>P22-022602</t>
  </si>
  <si>
    <t>P22-022603</t>
  </si>
  <si>
    <t>P22-022604</t>
  </si>
  <si>
    <t>P22-022611</t>
  </si>
  <si>
    <t>P22-022612</t>
  </si>
  <si>
    <t>P22-022614</t>
  </si>
  <si>
    <t>P22-022617</t>
  </si>
  <si>
    <t>P22-022618</t>
  </si>
  <si>
    <t>P22-022621</t>
  </si>
  <si>
    <t>Receipt: RCT-2022-022270 - Approved
Receipt: RCT-2022-022272 - Approved
Supplier Invoice: INV-2022-226339
Supplier Invoice: INV-2022-226343
Supplier Invoice: INV-2022-226347</t>
  </si>
  <si>
    <t>P22-022622</t>
  </si>
  <si>
    <t>P22-022623</t>
  </si>
  <si>
    <t>P22-022627</t>
  </si>
  <si>
    <t>P22-022628</t>
  </si>
  <si>
    <t>P22-022629</t>
  </si>
  <si>
    <t>P22-022630</t>
  </si>
  <si>
    <t>P22-022639</t>
  </si>
  <si>
    <t>OpenSpace3D</t>
  </si>
  <si>
    <t>P22-022656</t>
  </si>
  <si>
    <t>P22-022659</t>
  </si>
  <si>
    <t>P22-022663</t>
  </si>
  <si>
    <t>P22-022662</t>
  </si>
  <si>
    <t>Inv #</t>
  </si>
  <si>
    <t>PO # (from Cap spend)</t>
  </si>
  <si>
    <t>INV-2022-162836</t>
  </si>
  <si>
    <t>INV-2022-080353</t>
  </si>
  <si>
    <t>INV-2022-068132</t>
  </si>
  <si>
    <t>INV-2022-036749</t>
  </si>
  <si>
    <t>INV-2022-049389</t>
  </si>
  <si>
    <t>INV-2022-019631</t>
  </si>
  <si>
    <t>invoice uploaded in WD</t>
  </si>
  <si>
    <t>INV #</t>
  </si>
  <si>
    <t>Date Email Sent</t>
  </si>
  <si>
    <t>Reason</t>
  </si>
  <si>
    <t>INV-2021-007511</t>
  </si>
  <si>
    <t>Jan 21st 2021</t>
  </si>
  <si>
    <t>Imran</t>
  </si>
  <si>
    <t xml:space="preserve">INV-2021-007511 cannot be processed as the P20-057175 was canceled. This now require new 2021 REQ and PO # </t>
  </si>
  <si>
    <t>INV-2021-007955</t>
  </si>
  <si>
    <t>RCT was created after Dec 2020. Require new 2021 REQ and PO</t>
  </si>
  <si>
    <t>INV-2021-009201</t>
  </si>
  <si>
    <t>INV-2021-009201 cannot be process under P20-087335 as the RCT was created after Dec 2020 Deadline</t>
  </si>
  <si>
    <t>INV-2021-009185</t>
  </si>
  <si>
    <t>INV-2021-009185 cannot be process under P20-038980 for $2,716.10 as the RCT# RCT-2021-000077 was created after Dec 31st 2020 Deadline</t>
  </si>
  <si>
    <t>INV-2021-012963</t>
  </si>
  <si>
    <t>INV-2021-012963 cannot be process under P20-087739 as the RCT# RCT-2021-002522 was created after Dec 31st 2020 Deadline</t>
  </si>
  <si>
    <t>INV-2021-007647</t>
  </si>
  <si>
    <t>INV-2021-007647 cannot be process under P20-020925 as the RCT was cancelled.</t>
  </si>
  <si>
    <t>INV-2021-013128</t>
  </si>
  <si>
    <t>INV-2021-013128 wrong invoice was not part of original REQ approval. Over all the invoice is not capital in nature and the PO is fully paid in 2020</t>
  </si>
  <si>
    <t>INV-2020-258246</t>
  </si>
  <si>
    <t>INV-2020-258246 is not approved capital inovices. PO # Missing or project confirmation</t>
  </si>
  <si>
    <t>INV-2020-245259</t>
  </si>
  <si>
    <t>INV-2020-245259 is not approved capital inovices. PO # Missing or project confirmation</t>
  </si>
  <si>
    <t xml:space="preserve"> INV-2021-016680</t>
  </si>
  <si>
    <t>RCT-2021-000440 for P20-088988 was not accured for thus the invoice was not approve</t>
  </si>
  <si>
    <t>INV-2021-01504</t>
  </si>
  <si>
    <t xml:space="preserve">No PO/REQ - it's a "National Contract" and the expenditure doesn't seem  like capital </t>
  </si>
  <si>
    <t>INV-2021-016676</t>
  </si>
  <si>
    <t xml:space="preserve">Not Accured for </t>
  </si>
  <si>
    <t>INV-2021-015659</t>
  </si>
  <si>
    <t>Not Accured For</t>
  </si>
  <si>
    <t>INV-2021-021621</t>
  </si>
  <si>
    <t>P20- 083636 was not accrued for</t>
  </si>
  <si>
    <t>INV-2021-024193</t>
  </si>
  <si>
    <t>Operating Expense with no PO nor Req number</t>
  </si>
  <si>
    <t>INV-2021-020595</t>
  </si>
  <si>
    <t>Non capital PO.</t>
  </si>
  <si>
    <t>INV-2021-020604</t>
  </si>
  <si>
    <t>INV-2021-023116</t>
  </si>
  <si>
    <t>INV-2021-022627</t>
  </si>
  <si>
    <t>INV-2021-018823</t>
  </si>
  <si>
    <t>Not accrued for emailed Judith Jackson</t>
  </si>
  <si>
    <t>Re-Visit</t>
  </si>
  <si>
    <t xml:space="preserve">	INV-2021-018500</t>
  </si>
  <si>
    <t>INV-2021-027925</t>
  </si>
  <si>
    <t xml:space="preserve">P20068474 was not accured for </t>
  </si>
  <si>
    <t>INV-2021-029483</t>
  </si>
  <si>
    <t>Not a Capital Expense</t>
  </si>
  <si>
    <t>INV-2021-029485</t>
  </si>
  <si>
    <t>INV-2021-031533</t>
  </si>
  <si>
    <t>Not Capital</t>
  </si>
  <si>
    <t>INV-2021-027383</t>
  </si>
  <si>
    <t>INV-2021-027383 in the amount of $5644.35 for a new Keeprite condensing unit for the walk-in cooler has come in for payment against P20-069689. P20-069689 was only approved for $ 4,995.00 and there is already two invoices for the full amount against this PO, INV-2020-241707 &amp; INV-2021-027387. - UPDATE 2/17/2021 - Approved . Please refere to Capital Accounting Email for details</t>
  </si>
  <si>
    <t>INV-2021-031427</t>
  </si>
  <si>
    <t>Pending Issue</t>
  </si>
  <si>
    <t xml:space="preserve">Exceed amount of supplier invoices against the Purchase Order ... </t>
  </si>
  <si>
    <t> INV-2021-046527 - 413</t>
  </si>
  <si>
    <t xml:space="preserve">Not a Capital Expense, Advised Jordan to cancel </t>
  </si>
  <si>
    <t>INV-2021-034647</t>
  </si>
  <si>
    <t xml:space="preserve">Not Accrued, advised AP Capital </t>
  </si>
  <si>
    <t xml:space="preserve">	INV-2021-054088</t>
  </si>
  <si>
    <t>No receipt accrual. No manual accrual. Receipt created 01/12/2021. Emailed Norma and Connie Luck.</t>
  </si>
  <si>
    <t>INV-2021-052123</t>
  </si>
  <si>
    <t>Matt checking with Adam. Okay to go straight to capital as per Matt. Approved.</t>
  </si>
  <si>
    <t>INV-2021-052122</t>
  </si>
  <si>
    <t>INV-2021-052120</t>
  </si>
  <si>
    <t>INV-2021-052119</t>
  </si>
  <si>
    <t>INV-2021-061218</t>
  </si>
  <si>
    <t>Missing project worktag. Emailed Jordan.</t>
  </si>
  <si>
    <t>INV-2021-061226</t>
  </si>
  <si>
    <t>INV-2021-060342</t>
  </si>
  <si>
    <t>INV-2021-067207</t>
  </si>
  <si>
    <t>No receipt accrual. No manual accrual. Receipt created 03/30/2021. Emailed Paul Burke and Jordan.</t>
  </si>
  <si>
    <t>INV-2021-067042</t>
  </si>
  <si>
    <t>Missing project worktag on line 2. Emailed Jordan.</t>
  </si>
  <si>
    <t>INV-2021-067051</t>
  </si>
  <si>
    <t>INV-2021-067061</t>
  </si>
  <si>
    <t>INV-2021-066492</t>
  </si>
  <si>
    <t>No PO. Not capital item.</t>
  </si>
  <si>
    <t xml:space="preserve">	INV-2021-066591</t>
  </si>
  <si>
    <t>INV-2021-065768</t>
  </si>
  <si>
    <t>INV-2021-065565</t>
  </si>
  <si>
    <t>INV-2021-064105</t>
  </si>
  <si>
    <t>INV-2021-064545</t>
  </si>
  <si>
    <t>INV-2021-064537</t>
  </si>
  <si>
    <t>INV-2021-064533</t>
  </si>
  <si>
    <t>INV-2021-064520</t>
  </si>
  <si>
    <t>INV-2021-063753</t>
  </si>
  <si>
    <t xml:space="preserve">INV-2021-062761 </t>
  </si>
  <si>
    <t>Missing projectg worktag. Matt is setting up project</t>
  </si>
  <si>
    <t>INV-2021-063264</t>
  </si>
  <si>
    <t>INV-2021-062761</t>
  </si>
  <si>
    <t>INV-2021-049971</t>
  </si>
  <si>
    <t>Not accrued. Emailed Violette Heibert and Jordan.</t>
  </si>
  <si>
    <t>INV-2021-035448</t>
  </si>
  <si>
    <t>Line 2 of PO was not accrued</t>
  </si>
  <si>
    <t>INV-2021-081954</t>
  </si>
  <si>
    <t>Operating Invoice. Line 3 of invoice a capital account was used</t>
  </si>
  <si>
    <t>INV-2021-042480</t>
  </si>
  <si>
    <t>PO overpaid. Need to create new requisition</t>
  </si>
  <si>
    <t xml:space="preserve">	INV-2021-054554</t>
  </si>
  <si>
    <t xml:space="preserve">	INV-2021-080425</t>
  </si>
  <si>
    <t xml:space="preserve">INV-2021-092602 </t>
  </si>
  <si>
    <t>Not accrued. Emailed Adam Moy and Jordan.</t>
  </si>
  <si>
    <t>INV-2021-087970</t>
  </si>
  <si>
    <t>SC?</t>
  </si>
  <si>
    <t>INV-2021-095501</t>
  </si>
  <si>
    <t>INV is more than PO - Need to create new requsition.</t>
  </si>
  <si>
    <t>INV-2021-096254</t>
  </si>
  <si>
    <t>Operating Project used capital spend category. Operating Invoice. Emailed Jordan 05/27/2021. Emailed again 06/10/2021</t>
  </si>
  <si>
    <t>INV-2021-080424</t>
  </si>
  <si>
    <t>Matt</t>
  </si>
  <si>
    <t>2020 PO fully spent. This invoice is over and above that. Emailed Jordan &amp; Adam</t>
  </si>
  <si>
    <t>INV-2021-100422</t>
  </si>
  <si>
    <t>INV-2021-095736</t>
  </si>
  <si>
    <t>INV-2021-106535</t>
  </si>
  <si>
    <t>2020 PO overpaid. New requisition</t>
  </si>
  <si>
    <t xml:space="preserve">	INV-2021-096706</t>
  </si>
  <si>
    <t>Operating Expense used capital account. Emailed Jordan 06/03/2021</t>
  </si>
  <si>
    <t xml:space="preserve">	INV-2021-112135</t>
  </si>
  <si>
    <t>Wrong Project Worktag. Emailed Jordan 06/10/2021</t>
  </si>
  <si>
    <t>INV-2021-098419</t>
  </si>
  <si>
    <t>2020 PO that wasn't accrued. Emailed Jordan &amp; Alex</t>
  </si>
  <si>
    <t>INV-2021-121439</t>
  </si>
  <si>
    <t>No PO. Emailed Jordan 06/24/2021</t>
  </si>
  <si>
    <t>INV-2021-120647</t>
  </si>
  <si>
    <t>INV-2021-128648</t>
  </si>
  <si>
    <t>INV-2021-127151</t>
  </si>
  <si>
    <t>INV-2021-127152</t>
  </si>
  <si>
    <t>INV-2021-125219</t>
  </si>
  <si>
    <t>No PO referenced. Emailed Jordan.</t>
  </si>
  <si>
    <t>INV-2021-121043</t>
  </si>
  <si>
    <t>INV-2021-130233</t>
  </si>
  <si>
    <t>INV-2021-130864</t>
  </si>
  <si>
    <t>INV-2021-126350</t>
  </si>
  <si>
    <t>Not accrued for 2020. Emailed Jason Mackay and Jordan 07/19/2021.</t>
  </si>
  <si>
    <t>INV-2021-128832</t>
  </si>
  <si>
    <t>Operating Expense</t>
  </si>
  <si>
    <t>INV-2021-134532</t>
  </si>
  <si>
    <t>Missing project worktag</t>
  </si>
  <si>
    <t>INV-2021-134227</t>
  </si>
  <si>
    <t>INV-2021-134817</t>
  </si>
  <si>
    <t>Not accrued for 2020. Emailed Dawn Symth and Jordan 07/20/2021</t>
  </si>
  <si>
    <t>INV-2021-134731</t>
  </si>
  <si>
    <t>INV-2021-128079</t>
  </si>
  <si>
    <t>INV-2021-140609</t>
  </si>
  <si>
    <t>INV-2021-140586</t>
  </si>
  <si>
    <t>No PO</t>
  </si>
  <si>
    <t>INV-2021-141855</t>
  </si>
  <si>
    <t>No accrued for 2021. Emailed Trevor Shoemaker and Jordan 07/28/2021.</t>
  </si>
  <si>
    <t>INV-2021-165740</t>
  </si>
  <si>
    <t>Missing Project Worktag</t>
  </si>
  <si>
    <t>INV-2021-174420</t>
  </si>
  <si>
    <t>Operating Expense. Emailed Jordan 09/14/2021</t>
  </si>
  <si>
    <t>INV-2021-172812</t>
  </si>
  <si>
    <t>Missing project worktag. Emailed Jordan 09/14/2021</t>
  </si>
  <si>
    <t>INV-2021-167871</t>
  </si>
  <si>
    <t>2020 PO fully spent. This invoice is over and above that. Unrelated work</t>
  </si>
  <si>
    <t>INV-2021-167868</t>
  </si>
  <si>
    <t>2020 PO fully spent. This is unrelated operating invoice</t>
  </si>
  <si>
    <t>INV-2021-164423</t>
  </si>
  <si>
    <t>INV-2021-148445</t>
  </si>
  <si>
    <t>2020 accrual only partially available. Emailed Clint</t>
  </si>
  <si>
    <t xml:space="preserve">	INV-2021-150309</t>
  </si>
  <si>
    <t>INV-2021-181136</t>
  </si>
  <si>
    <t>INV-2021-175510</t>
  </si>
  <si>
    <t>INV-2021-184469</t>
  </si>
  <si>
    <t>INV-2021-184468</t>
  </si>
  <si>
    <t>INV-2021-190362</t>
  </si>
  <si>
    <t>INV-2021-192414</t>
  </si>
  <si>
    <t>No PO referenced. Emailed Jordan. Not capital</t>
  </si>
  <si>
    <t>INV-2021-193930</t>
  </si>
  <si>
    <t>INV-2021-199993</t>
  </si>
  <si>
    <t>Operating Invoice. Emailed AP inbox 10/22/2021.</t>
  </si>
  <si>
    <t>INV-2021-200320</t>
  </si>
  <si>
    <t>Missing Project Worktag. Emailed AP inbox 10/22/2021.</t>
  </si>
  <si>
    <t xml:space="preserve">	INV-2021-199758</t>
  </si>
  <si>
    <t>No PO referenced. Emailed AP inbox 10/22/2021.</t>
  </si>
  <si>
    <t>INV-2021-191929</t>
  </si>
  <si>
    <t>2020 PO not accrued. Emailed AP inbox and Jim Neudorf.</t>
  </si>
  <si>
    <t>INV-2021-203053</t>
  </si>
  <si>
    <t>Emailed AP inbox, invoice coded to capital incorrectly.</t>
  </si>
  <si>
    <t>INV-2021-197946</t>
  </si>
  <si>
    <t>INV-2021-201700</t>
  </si>
  <si>
    <t>Emailed AP inbox 11/19/2021, invoice coded to capital incorrectly.</t>
  </si>
  <si>
    <t>INV-2021-203919</t>
  </si>
  <si>
    <t xml:space="preserve">Incorrect PO referenced. </t>
  </si>
  <si>
    <t>INV-2021-192134</t>
  </si>
  <si>
    <t>Operating invoice. Emailed AP inbox 10/28/2021</t>
  </si>
  <si>
    <t>INV-2021-200189</t>
  </si>
  <si>
    <t>No PO referenced. Emailed AP inbox 10/28/2021</t>
  </si>
  <si>
    <t xml:space="preserve">	INV-2021-201700</t>
  </si>
  <si>
    <t>INV-2021-044152</t>
  </si>
  <si>
    <t>Transfer to P21 as per Clint. Emailed AP.</t>
  </si>
  <si>
    <t>INV-2021-212391</t>
  </si>
  <si>
    <t>Operating Invoice. Emailed AP 11/11/2021</t>
  </si>
  <si>
    <t>INV-2021-210097</t>
  </si>
  <si>
    <t>INV-2021-174477</t>
  </si>
  <si>
    <t>Email AP Capital 11/19/2021, not capital</t>
  </si>
  <si>
    <t>INV-2021-156221</t>
  </si>
  <si>
    <t>Emailed Filipe 11/19/2021 for 2021 PO. On vaca til Wednesday.</t>
  </si>
  <si>
    <t>INV-2021-164253</t>
  </si>
  <si>
    <t>Email AP Capital 11/19/2021, On a 2020 PO that wasn't accrued. 2021 PO required.</t>
  </si>
  <si>
    <t>INV-2021-164252</t>
  </si>
  <si>
    <t>INV-2021-157882</t>
  </si>
  <si>
    <t>INV-2021-226768</t>
  </si>
  <si>
    <t>Match exception submitted, needs override in order to pay.</t>
  </si>
  <si>
    <t>INV-2021-228749</t>
  </si>
  <si>
    <t>INV-2021-229033</t>
  </si>
  <si>
    <t>INV-2021-230141</t>
  </si>
  <si>
    <t>INV-2021-233735</t>
  </si>
  <si>
    <t>Missing Project Worktag. Emailed AP inbox 12/13/2021</t>
  </si>
  <si>
    <t>INV-2021-239640</t>
  </si>
  <si>
    <t>NO PO or CEA</t>
  </si>
  <si>
    <t>INV-2021-239632</t>
  </si>
  <si>
    <t>INV-2021-239626</t>
  </si>
  <si>
    <t>INV-2021-239620</t>
  </si>
  <si>
    <t>INV-2021-239612</t>
  </si>
  <si>
    <t>INV-2021-244507</t>
  </si>
  <si>
    <t>Supplier invoice and PO supplier disconnection. Emailed AP.</t>
  </si>
  <si>
    <t>INV-2021-245425</t>
  </si>
  <si>
    <t>AP incorrectly put in as per the PO. Emailed AP.</t>
  </si>
  <si>
    <t>INV-2021-249130</t>
  </si>
  <si>
    <t>Operating Invoice. Emailed AP 12/29/2021</t>
  </si>
  <si>
    <t>INV-2021-249192</t>
  </si>
  <si>
    <t>INV-2021-249237</t>
  </si>
  <si>
    <t>INV-2021-251818</t>
  </si>
  <si>
    <t>Emailed AP to change coding. Should be coded to insurance claim account.</t>
  </si>
  <si>
    <t>INV-2021-244752</t>
  </si>
  <si>
    <t>Emailed AP to add to a PO.</t>
  </si>
  <si>
    <t>INV-2021-251600</t>
  </si>
  <si>
    <t>The PO is old. #P20-031688</t>
  </si>
  <si>
    <t>INV-2022-002471</t>
  </si>
  <si>
    <t>The acquisition amount is less than $500.</t>
  </si>
  <si>
    <t>INV-2022-002768</t>
  </si>
  <si>
    <t>INV-2021-251882</t>
  </si>
  <si>
    <t>NO PO or CEA or Project tag.</t>
  </si>
  <si>
    <t>INV-2022-001091</t>
  </si>
  <si>
    <t>INV-2022-004620</t>
  </si>
  <si>
    <t>NO PO or CEA or Project tag. IT Initiatives</t>
  </si>
  <si>
    <t>INV-2022-003336</t>
  </si>
  <si>
    <t xml:space="preserve">	INV-2021-249127</t>
  </si>
  <si>
    <t>INV-2022-007724</t>
  </si>
  <si>
    <t>The PO is old. #P20-079514</t>
  </si>
  <si>
    <t xml:space="preserve">	INV-2022-007729</t>
  </si>
  <si>
    <t>The PO is old. #P20-079512</t>
  </si>
  <si>
    <t>INV-2022-007737</t>
  </si>
  <si>
    <t>The PO is old. #P20-079506</t>
  </si>
  <si>
    <t>INV-2022-006791</t>
  </si>
  <si>
    <t>INV-2022-015206</t>
  </si>
  <si>
    <t>INV-2022-015071</t>
  </si>
  <si>
    <t>INV-2022-015064</t>
  </si>
  <si>
    <t xml:space="preserve">	INV-2022-015068</t>
  </si>
  <si>
    <t xml:space="preserve">	INV-2022-015070</t>
  </si>
  <si>
    <t>INV-2022-020230</t>
  </si>
  <si>
    <t>The PO is old. #P20-078473</t>
  </si>
  <si>
    <t>INV-2022-020236</t>
  </si>
  <si>
    <t>The PO is old. #P20-078474</t>
  </si>
  <si>
    <t>INV-2022-018554</t>
  </si>
  <si>
    <t>The PO is old. #P20-053406</t>
  </si>
  <si>
    <t>INV-2022-009692</t>
  </si>
  <si>
    <t>NO PO or CEA or Project tag. Less than $500</t>
  </si>
  <si>
    <t>INV-2022-021663</t>
  </si>
  <si>
    <t>INV-2022-023015</t>
  </si>
  <si>
    <t>INV-2022-004499</t>
  </si>
  <si>
    <t>The PO is old. #P20-086965</t>
  </si>
  <si>
    <t>INV-2022-023817</t>
  </si>
  <si>
    <t>The PO is old. #P20-028580</t>
  </si>
  <si>
    <t>INV-2022-024849</t>
  </si>
  <si>
    <t>Less than $500</t>
  </si>
  <si>
    <t>INV-2022-025690</t>
  </si>
  <si>
    <t>INV-2022-025696</t>
  </si>
  <si>
    <t>INV-2022-025827</t>
  </si>
  <si>
    <t>INV-2022-025774</t>
  </si>
  <si>
    <t>INV-2022-025760</t>
  </si>
  <si>
    <t>INV-2022-025858</t>
  </si>
  <si>
    <t>INV-2022-025862</t>
  </si>
  <si>
    <t>INV-2022-025867</t>
  </si>
  <si>
    <t>INV-2022-025881</t>
  </si>
  <si>
    <t>INV-2022-025886</t>
  </si>
  <si>
    <t>INV-2022-025891</t>
  </si>
  <si>
    <t>INV-2022-025897</t>
  </si>
  <si>
    <t>INV-2022-025899</t>
  </si>
  <si>
    <t>INV-2022-025904</t>
  </si>
  <si>
    <t>INV-2022-025909</t>
  </si>
  <si>
    <t>INV-2022-028912</t>
  </si>
  <si>
    <t>INV-2022-030341</t>
  </si>
  <si>
    <t>INV-2022-030571</t>
  </si>
  <si>
    <t>The PO is old. #P21-047789</t>
  </si>
  <si>
    <t>INV-2022-031767</t>
  </si>
  <si>
    <t>Less than $500. PO is old #P21-044157</t>
  </si>
  <si>
    <t>INV-2022-031769</t>
  </si>
  <si>
    <t>INV-2022-031771</t>
  </si>
  <si>
    <t>INV-2022-031772</t>
  </si>
  <si>
    <t>INV-2022-031775</t>
  </si>
  <si>
    <t>INV-2022-031778</t>
  </si>
  <si>
    <t>INV-2022-031779</t>
  </si>
  <si>
    <t>INV-2022-031780</t>
  </si>
  <si>
    <t>INV-2022-031759</t>
  </si>
  <si>
    <t>The PO is old. #P21-049202</t>
  </si>
  <si>
    <t>INV-2022-031802</t>
  </si>
  <si>
    <t>Less than $500. PO is old #P21-044156</t>
  </si>
  <si>
    <t>INV-2022-031803</t>
  </si>
  <si>
    <t>INV-2022-031804</t>
  </si>
  <si>
    <t>INV-2022-031805</t>
  </si>
  <si>
    <t>INV-2022-031824</t>
  </si>
  <si>
    <t>The PO is old. #P21-049573</t>
  </si>
  <si>
    <t>INV-2022-031826</t>
  </si>
  <si>
    <t>The PO is old. #P21-049961</t>
  </si>
  <si>
    <t>INV-2022-032281</t>
  </si>
  <si>
    <t>The PO is old. #P21-050215</t>
  </si>
  <si>
    <t>INV-2022-032334</t>
  </si>
  <si>
    <t>The PO is old. #P21-050213</t>
  </si>
  <si>
    <t>INV-2022-033741</t>
  </si>
  <si>
    <t>The PO is old. #P21-032404</t>
  </si>
  <si>
    <t>INV-2022-033740</t>
  </si>
  <si>
    <t>INV-2022-033739</t>
  </si>
  <si>
    <t>Less than $500. PO is old #P21-032404</t>
  </si>
  <si>
    <t>INV-2022-031800</t>
  </si>
  <si>
    <t>Less than $500. PO is old. #P21-044157</t>
  </si>
  <si>
    <t>INV-2022-031799</t>
  </si>
  <si>
    <t>INV-2022-031797</t>
  </si>
  <si>
    <t>INV-2022-031796</t>
  </si>
  <si>
    <t>INV-2022-031795</t>
  </si>
  <si>
    <t>INV-2022-031794</t>
  </si>
  <si>
    <t>INV-2022-031793</t>
  </si>
  <si>
    <t>INV-2022-031792</t>
  </si>
  <si>
    <t>INV-2022-031791</t>
  </si>
  <si>
    <t>INV-2022-031790</t>
  </si>
  <si>
    <t>INV-2022-031773</t>
  </si>
  <si>
    <t>INV-2022-031781</t>
  </si>
  <si>
    <t>INV-2022-031782</t>
  </si>
  <si>
    <t>INV-2022-031783</t>
  </si>
  <si>
    <t>INV-2022-031784</t>
  </si>
  <si>
    <t>INV-2022-031785</t>
  </si>
  <si>
    <t>INV-2022-031786</t>
  </si>
  <si>
    <t>INV-2022-031787</t>
  </si>
  <si>
    <t>INV-2022-031788</t>
  </si>
  <si>
    <t>INV-2022-031789</t>
  </si>
  <si>
    <t xml:space="preserve">INV-2022-031759 </t>
  </si>
  <si>
    <t>2021 PO not accrued - sent email to AP capital 02/18/2022</t>
  </si>
  <si>
    <t>INV-2022-037773</t>
  </si>
  <si>
    <t>The PO is old. #P21-047173</t>
  </si>
  <si>
    <t>INV-2022-035524</t>
  </si>
  <si>
    <t>INV-2022-031758</t>
  </si>
  <si>
    <t>The PO is old. #P21-028821</t>
  </si>
  <si>
    <t>INV-2022-037828</t>
  </si>
  <si>
    <t>The PO is old. #P21-048424</t>
  </si>
  <si>
    <t>INV-2022-035829</t>
  </si>
  <si>
    <t>INV-2022-037021</t>
  </si>
  <si>
    <t>INV-2022-041123</t>
  </si>
  <si>
    <t>INV-2022-041120</t>
  </si>
  <si>
    <t>The PO is old. #P21-049408</t>
  </si>
  <si>
    <t>INV-2022-036940</t>
  </si>
  <si>
    <t>INV-2022-040125</t>
  </si>
  <si>
    <t>The PO is old. #P21-045159</t>
  </si>
  <si>
    <t>INV-2022-040291</t>
  </si>
  <si>
    <t>INV-2022-042657</t>
  </si>
  <si>
    <t>The PO is old. #P21-044756</t>
  </si>
  <si>
    <t>INV-2022-042656</t>
  </si>
  <si>
    <t>INV-2022-041725</t>
  </si>
  <si>
    <t>INV-2022-042600</t>
  </si>
  <si>
    <t>INV-2022-041741</t>
  </si>
  <si>
    <t>INV-2022-046482</t>
  </si>
  <si>
    <t>The PO is old. #P21-046397</t>
  </si>
  <si>
    <t>INV-2022-047552</t>
  </si>
  <si>
    <t>The PO is old. #P21-040737</t>
  </si>
  <si>
    <t>INV-2022-046810</t>
  </si>
  <si>
    <t>INV-2022-046801</t>
  </si>
  <si>
    <t>INV-2022-049637</t>
  </si>
  <si>
    <t>The PO is old. #P20-085956</t>
  </si>
  <si>
    <t>INV-2022-049522</t>
  </si>
  <si>
    <t>INV-2022-070800</t>
  </si>
  <si>
    <t>NO PO and Project tag</t>
  </si>
  <si>
    <t>INV-2022-069209</t>
  </si>
  <si>
    <t>INV-2022-060905</t>
  </si>
  <si>
    <t>The PO is old. #P21-050172</t>
  </si>
  <si>
    <t>INV-2022-061447</t>
  </si>
  <si>
    <t>INV-2022-055506</t>
  </si>
  <si>
    <t>INV-2022-056206</t>
  </si>
  <si>
    <t>No receipt document.</t>
  </si>
  <si>
    <t>INV-2022-072679</t>
  </si>
  <si>
    <t>INV-2022-065175</t>
  </si>
  <si>
    <t>INV-2022-065205</t>
  </si>
  <si>
    <t>INV-2022-072581</t>
  </si>
  <si>
    <t>INV-2022-074785</t>
  </si>
  <si>
    <t>INV-2022-075105</t>
  </si>
  <si>
    <t>RCT-2021-047948 for P21-009479 is not approved.</t>
  </si>
  <si>
    <t>INV-2022-073765</t>
  </si>
  <si>
    <t>INV-2022-063503</t>
  </si>
  <si>
    <t>INV-2022-078981</t>
  </si>
  <si>
    <t>INV-2022-079742</t>
  </si>
  <si>
    <t>INV-2022-083524</t>
  </si>
  <si>
    <t>NO PO</t>
  </si>
  <si>
    <t>INV-2022-083528</t>
  </si>
  <si>
    <t>INV-2022-082512</t>
  </si>
  <si>
    <t>INV-2022-082866</t>
  </si>
  <si>
    <t>Appears there isn't an actual requisition created for this invoice.</t>
  </si>
  <si>
    <t>INV-2022-071508</t>
  </si>
  <si>
    <t>No receipt created.</t>
  </si>
  <si>
    <t>INV-2022-077356</t>
  </si>
  <si>
    <t>INV-2022-057707</t>
  </si>
  <si>
    <t>INV-2022-087454</t>
  </si>
  <si>
    <t>INV-2022-050917</t>
  </si>
  <si>
    <t>INV-2022-086444</t>
  </si>
  <si>
    <t>INV-2022-086445</t>
  </si>
  <si>
    <t>INV-2022-067394</t>
  </si>
  <si>
    <t>PO is old - P21-048355</t>
  </si>
  <si>
    <t>INV-2022-093507</t>
  </si>
  <si>
    <t>INV-2022-103297</t>
  </si>
  <si>
    <t>No PO, Ops cost</t>
  </si>
  <si>
    <t>INV-2022-097820</t>
  </si>
  <si>
    <t>INV-2022-105926</t>
  </si>
  <si>
    <t>P21 already fully spent, 2022 PO req'd</t>
  </si>
  <si>
    <t>INV-2022-094458</t>
  </si>
  <si>
    <t xml:space="preserve">	INV-2022-097820</t>
  </si>
  <si>
    <t>Operating Invoice</t>
  </si>
  <si>
    <t>INV-2022-117179</t>
  </si>
  <si>
    <t>INV-2022-112874</t>
  </si>
  <si>
    <t>INV-2022-112460</t>
  </si>
  <si>
    <t>INV-2022-112371</t>
  </si>
  <si>
    <t>INV-2022-110546</t>
  </si>
  <si>
    <t>INV-2022-116758</t>
  </si>
  <si>
    <t>INV-2022-116757</t>
  </si>
  <si>
    <t>INV-2022-114646</t>
  </si>
  <si>
    <t>INV-2022-110447</t>
  </si>
  <si>
    <t>INV-2022-117118</t>
  </si>
  <si>
    <t>INV-2022-117124</t>
  </si>
  <si>
    <t>INV-2022-122477</t>
  </si>
  <si>
    <t xml:space="preserve">	INV-2022-110447</t>
  </si>
  <si>
    <t xml:space="preserve">	INV-2022-127136</t>
  </si>
  <si>
    <t>INV-2022-130240</t>
  </si>
  <si>
    <t>INV-2022-110801</t>
  </si>
  <si>
    <t>INV-2022-129329</t>
  </si>
  <si>
    <t>INV-2022-141026</t>
  </si>
  <si>
    <t>Less than $500, doesn't have project tag.</t>
  </si>
  <si>
    <t>INV-2022-143582</t>
  </si>
  <si>
    <t>Not capital, emailed to send back to site for operating coding.</t>
  </si>
  <si>
    <t>INV-2022-145320</t>
  </si>
  <si>
    <t>Check with IT to see whether invoice is capital.</t>
  </si>
  <si>
    <t>INV-2022-146764</t>
  </si>
  <si>
    <t>Not Capital. Operating requisition.</t>
  </si>
  <si>
    <t>INV-2022-077104</t>
  </si>
  <si>
    <t>INV-2022-145126</t>
  </si>
  <si>
    <t>Operating Invoice and PO</t>
  </si>
  <si>
    <t>INV-2022-147844</t>
  </si>
  <si>
    <t>INV-2022-147854</t>
  </si>
  <si>
    <t xml:space="preserve">	INV-2022-147852</t>
  </si>
  <si>
    <t xml:space="preserve">	INV-2022-077104</t>
  </si>
  <si>
    <t>INV-2022-151960</t>
  </si>
  <si>
    <t>2021 PO invalid - already closed, will need to produce a 2022</t>
  </si>
  <si>
    <t>INV-2022-152892</t>
  </si>
  <si>
    <t xml:space="preserve">	INV-2022-153763</t>
  </si>
  <si>
    <t>INV-2022-156007</t>
  </si>
  <si>
    <t>INV-2022-160114</t>
  </si>
  <si>
    <t>No PO.</t>
  </si>
  <si>
    <t>INV-2022-144618</t>
  </si>
  <si>
    <t>INV-2022-158427</t>
  </si>
  <si>
    <t>INV-2022-161401</t>
  </si>
  <si>
    <t>INV-2022-171035</t>
  </si>
  <si>
    <t>Operating Requisition. Emailed AP 09/12/2022.</t>
  </si>
  <si>
    <t>INV-2022-169976</t>
  </si>
  <si>
    <t>INV-2022-166094</t>
  </si>
  <si>
    <t>Resent to AP. No PO</t>
  </si>
  <si>
    <t>Resent to AP. Operating Invoice.</t>
  </si>
  <si>
    <t>Resent to AP. No PO. Not capital item.</t>
  </si>
  <si>
    <t>Resent to AP. No PO.</t>
  </si>
  <si>
    <t>Resent to AP &amp; Kerrsten. Not accrued for 2021. New 2022 req/PO required.</t>
  </si>
  <si>
    <t>Resent to AP. Not capital in nature.</t>
  </si>
  <si>
    <t>INV-2022-147852</t>
  </si>
  <si>
    <t xml:space="preserve">	INV-2022-166094</t>
  </si>
  <si>
    <t xml:space="preserve">	INV-2022-160078</t>
  </si>
  <si>
    <t xml:space="preserve">	INV-2022-172778</t>
  </si>
  <si>
    <t>INV-2022-171883</t>
  </si>
  <si>
    <t>INV-2022-176694</t>
  </si>
  <si>
    <t>INV-2022-172778</t>
  </si>
  <si>
    <t>INV-2022-160078</t>
  </si>
  <si>
    <t xml:space="preserve">	INV-2022-177055</t>
  </si>
  <si>
    <t xml:space="preserve">	INV-2022-186434</t>
  </si>
  <si>
    <t xml:space="preserve">	INV-2022-187662</t>
  </si>
  <si>
    <t xml:space="preserve">	INV-2022-188127</t>
  </si>
  <si>
    <t>The PO &amp; RCT are 2021.</t>
  </si>
  <si>
    <t>INV-2022-188274</t>
  </si>
  <si>
    <t xml:space="preserve">	INV-2022-189444</t>
  </si>
  <si>
    <t xml:space="preserve">	INV-2022-184962</t>
  </si>
  <si>
    <t>INV-2022-184969</t>
  </si>
  <si>
    <t>INV-2022-184970</t>
  </si>
  <si>
    <t>INV-2022-194785</t>
  </si>
  <si>
    <t>INV-2022-193054</t>
  </si>
  <si>
    <t>INV-2022-202916</t>
  </si>
  <si>
    <t>INV-2022-200860</t>
  </si>
  <si>
    <t xml:space="preserve">	INV-2022-193054</t>
  </si>
  <si>
    <t>No PO and Project tag</t>
  </si>
  <si>
    <t xml:space="preserve">	INV-2022-194785</t>
  </si>
  <si>
    <t>No Po. Less than $500</t>
  </si>
  <si>
    <t>INV-2022-209705</t>
  </si>
  <si>
    <t>INV-2022-209415</t>
  </si>
  <si>
    <t>INV-2022-201672</t>
  </si>
  <si>
    <t>No PO. Emailed AP Capital 11/23/22</t>
  </si>
  <si>
    <t>INV-2022-199099</t>
  </si>
  <si>
    <t>INV-2022-216632</t>
  </si>
  <si>
    <t xml:space="preserve">	INV-2022-211652</t>
  </si>
  <si>
    <t>INV-2022-221751</t>
  </si>
  <si>
    <t>INV-2022-222368</t>
  </si>
  <si>
    <t>INV-2022-218778</t>
  </si>
  <si>
    <t>INV-2022-222710</t>
  </si>
  <si>
    <t>INV-2022-222997</t>
  </si>
  <si>
    <t>INV-2022-213895</t>
  </si>
  <si>
    <t>The PO &amp; RCT are 2021. PO/req from 2022 is required</t>
  </si>
  <si>
    <t xml:space="preserve">	INV-2022-223281</t>
  </si>
  <si>
    <t>The PO &amp; RCT are 2020. PO/req from 2022 is required</t>
  </si>
  <si>
    <t>INV-2022-217946</t>
  </si>
  <si>
    <t xml:space="preserve">	INV-2022-216646</t>
  </si>
  <si>
    <t xml:space="preserve">	INV-2022-194798</t>
  </si>
  <si>
    <t>No project tage</t>
  </si>
  <si>
    <t xml:space="preserve">	INV-2022-218434</t>
  </si>
  <si>
    <t>No PO and Project tag. Less than $500, maybe an operating invoice</t>
  </si>
  <si>
    <t xml:space="preserve">	INV-2022-216380</t>
  </si>
  <si>
    <t xml:space="preserve">	INV-2022-216378</t>
  </si>
  <si>
    <t xml:space="preserve">	INV-2022-225901</t>
  </si>
  <si>
    <t xml:space="preserve">	INV-2022-213110</t>
  </si>
  <si>
    <t>No PO and Project tag. The spend category seems incorrect.</t>
  </si>
  <si>
    <t xml:space="preserve">	INV-2022-217956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</si>
</sst>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00\)"/>
    <numFmt numFmtId="165" formatCode="[$-409]m/d/yy\ h:mm\ AM/PM;@"/>
    <numFmt numFmtId="166" formatCode="#,##0.00;\(#,##0.00\)"/>
  </numFmts>
  <fonts count="34">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b/>
      <sz val="18"/>
      <color theme="1"/>
      <name val="Calibri"/>
      <family val="2"/>
      <scheme val="minor"/>
    </font>
    <font>
      <sz val="10"/>
      <name val="Arial"/>
      <family val="2"/>
    </font>
    <font>
      <sz val="10"/>
      <name val="Arial"/>
      <family val="2"/>
    </font>
    <font>
      <sz val="11"/>
      <color rgb="FF4A4A4A"/>
      <name val="Inherit"/>
      <charset val="1"/>
    </font>
    <font>
      <strike/>
      <sz val="11"/>
      <color rgb="FF4A4A4A"/>
      <name val="Inherit"/>
      <charset val="1"/>
    </font>
    <font>
      <sz val="9"/>
      <color rgb="FF4A4A4A"/>
      <name val="Roboto"/>
    </font>
    <font>
      <b/>
      <i/>
      <sz val="10"/>
      <name val="Arial"/>
      <family val="2"/>
    </font>
    <font>
      <b/>
      <sz val="10"/>
      <name val="Arial"/>
      <family val="2"/>
    </font>
    <font>
      <sz val="10"/>
      <color theme="1"/>
      <name val="Arial"/>
      <family val="2"/>
    </font>
    <font>
      <b/>
      <u/>
      <sz val="15"/>
      <color theme="1"/>
      <name val="Calibri"/>
      <family val="2"/>
      <scheme val="minor"/>
    </font>
    <font>
      <b/>
      <u/>
      <sz val="11"/>
      <color theme="1"/>
      <name val="Calibri"/>
      <family val="2"/>
      <scheme val="minor"/>
    </font>
    <font>
      <u/>
      <sz val="15"/>
      <color theme="1"/>
      <name val="Calibri"/>
      <family val="2"/>
      <scheme val="minor"/>
    </font>
    <font>
      <u/>
      <sz val="11"/>
      <color theme="1"/>
      <name val="Calibri"/>
      <family val="2"/>
      <scheme val="minor"/>
    </font>
    <font>
      <b/>
      <sz val="16"/>
      <color theme="1"/>
      <name val="Calibri"/>
      <family val="2"/>
      <scheme val="minor"/>
    </font>
    <font>
      <sz val="11"/>
      <color rgb="FF006100"/>
      <name val="Calibri"/>
      <family val="2"/>
      <scheme val="minor"/>
    </font>
    <font>
      <sz val="11"/>
      <color rgb="FF9C0006"/>
      <name val="Calibri"/>
      <family val="2"/>
      <scheme val="minor"/>
    </font>
    <font>
      <sz val="11"/>
      <color rgb="FF000000"/>
      <name val="Calibri"/>
      <family val="2"/>
    </font>
    <font>
      <sz val="8"/>
      <name val="Calibri"/>
      <family val="2"/>
      <scheme val="minor"/>
    </font>
    <font>
      <sz val="9"/>
      <color rgb="FF5B6166"/>
      <name val="Roboto"/>
    </font>
    <font>
      <sz val="11"/>
      <color rgb="FF9C5700"/>
      <name val="Calibri"/>
      <family val="2"/>
      <scheme val="minor"/>
    </font>
    <font>
      <sz val="11"/>
      <color rgb="FFFF0000"/>
      <name val="Calibri"/>
      <family val="2"/>
      <scheme val="minor"/>
    </font>
    <font>
      <sz val="11"/>
      <color rgb="FF000000"/>
      <name val="Calibri"/>
      <family val="2"/>
      <scheme val="minor"/>
    </font>
    <font>
      <sz val="11"/>
      <color rgb="FFFFFFFF"/>
      <name val="Calibri"/>
      <family val="2"/>
      <scheme val="minor"/>
    </font>
    <font>
      <b/>
      <sz val="11"/>
      <color rgb="FF000000"/>
      <name val="Calibri"/>
      <family val="2"/>
      <scheme val="minor"/>
    </font>
    <font>
      <b/>
      <sz val="11"/>
      <color rgb="FFFFFFFF"/>
      <name val="Calibri"/>
      <family val="2"/>
      <scheme val="minor"/>
    </font>
    <font>
      <sz val="11"/>
      <color rgb="FF4A4A4A"/>
      <name val="Roboto"/>
    </font>
    <font>
      <sz val="11"/>
      <color rgb="FF000000"/>
      <name val="Calibri"/>
      <family val="2"/>
      <charset val="1"/>
    </font>
    <font>
      <sz val="11"/>
      <color rgb="FF3F3F76"/>
      <name val="Calibri"/>
      <family val="2"/>
      <scheme val="minor"/>
    </font>
  </fonts>
  <fills count="22">
    <fill>
      <patternFill patternType="none"/>
    </fill>
    <fill>
      <patternFill patternType="gray125"/>
    </fill>
    <fill>
      <patternFill patternType="solid">
        <fgColor rgb="FF006699"/>
        <bgColor indexed="64"/>
      </patternFill>
    </fill>
    <fill>
      <patternFill patternType="solid">
        <fgColor rgb="FFFFFF00"/>
        <bgColor indexed="64"/>
      </patternFill>
    </fill>
    <fill>
      <patternFill patternType="solid">
        <fgColor rgb="FFFF0000"/>
        <bgColor indexed="64"/>
      </patternFill>
    </fill>
    <fill>
      <patternFill patternType="solid">
        <fgColor rgb="FFCCCCCC"/>
        <bgColor rgb="FFCCCCCC"/>
      </patternFill>
    </fill>
    <fill>
      <patternFill patternType="solid">
        <fgColor rgb="FFFFFFFF"/>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8CBAD"/>
        <bgColor indexed="64"/>
      </patternFill>
    </fill>
    <fill>
      <patternFill patternType="solid">
        <fgColor rgb="FF548235"/>
        <bgColor indexed="64"/>
      </patternFill>
    </fill>
    <fill>
      <patternFill patternType="solid">
        <fgColor rgb="FFE2EFDA"/>
        <bgColor indexed="64"/>
      </patternFill>
    </fill>
    <fill>
      <patternFill patternType="solid">
        <fgColor rgb="FFC65911"/>
        <bgColor indexed="64"/>
      </patternFill>
    </fill>
    <fill>
      <patternFill patternType="solid">
        <fgColor rgb="FF305496"/>
        <bgColor indexed="64"/>
      </patternFill>
    </fill>
    <fill>
      <patternFill patternType="solid">
        <fgColor rgb="FFB4C6E7"/>
        <bgColor indexed="64"/>
      </patternFill>
    </fill>
    <fill>
      <patternFill patternType="solid">
        <fgColor rgb="FFFFCC99"/>
      </patternFill>
    </fill>
    <fill>
      <patternFill patternType="solid">
        <fgColor theme="3" tint="0.59999389629810485"/>
        <bgColor indexed="64"/>
      </patternFill>
    </fill>
    <fill>
      <patternFill patternType="solid">
        <fgColor theme="7" tint="0.59999389629810485"/>
        <bgColor indexed="64"/>
      </patternFill>
    </fill>
    <fill>
      <patternFill patternType="gray125">
        <fgColor theme="5" tint="0.59996337778862885"/>
        <bgColor theme="7" tint="0.59999389629810485"/>
      </patternFill>
    </fill>
    <fill>
      <patternFill patternType="solid">
        <fgColor rgb="FFFFF2CC"/>
        <bgColor indexed="64"/>
      </patternFill>
    </fill>
  </fills>
  <borders count="18">
    <border>
      <left/>
      <right/>
      <top/>
      <bottom/>
      <diagonal/>
    </border>
    <border>
      <left/>
      <right/>
      <top/>
      <bottom style="thin">
        <color indexed="64"/>
      </bottom>
      <diagonal/>
    </border>
    <border>
      <left/>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right/>
      <top/>
      <bottom style="thin">
        <color rgb="FF000000"/>
      </bottom>
      <diagonal/>
    </border>
    <border>
      <left style="medium">
        <color rgb="FF000000"/>
      </left>
      <right style="medium">
        <color rgb="FF000000"/>
      </right>
      <top/>
      <bottom/>
      <diagonal/>
    </border>
    <border>
      <left style="medium">
        <color rgb="FF000000"/>
      </left>
      <right style="medium">
        <color rgb="FF000000"/>
      </right>
      <top/>
      <bottom style="thin">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7F7F7F"/>
      </left>
      <right style="thin">
        <color rgb="FF7F7F7F"/>
      </right>
      <top style="thin">
        <color rgb="FF7F7F7F"/>
      </top>
      <bottom style="thin">
        <color rgb="FF7F7F7F"/>
      </bottom>
      <diagonal/>
    </border>
    <border>
      <left style="thin">
        <color rgb="FF7F7F7F"/>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diagonal/>
    </border>
    <border>
      <left style="thin">
        <color indexed="64"/>
      </left>
      <right/>
      <top/>
      <bottom/>
      <diagonal/>
    </border>
  </borders>
  <cellStyleXfs count="7">
    <xf numFmtId="0" fontId="0" fillId="0" borderId="0"/>
    <xf numFmtId="0" fontId="7" fillId="0" borderId="0"/>
    <xf numFmtId="0" fontId="8" fillId="0" borderId="0"/>
    <xf numFmtId="0" fontId="20" fillId="8" borderId="0" applyNumberFormat="0" applyBorder="0" applyAlignment="0" applyProtection="0"/>
    <xf numFmtId="0" fontId="21" fillId="9" borderId="0" applyNumberFormat="0" applyBorder="0" applyAlignment="0" applyProtection="0"/>
    <xf numFmtId="0" fontId="25" fillId="10" borderId="0" applyNumberFormat="0" applyBorder="0" applyAlignment="0" applyProtection="0"/>
    <xf numFmtId="0" fontId="33" fillId="17" borderId="12" applyNumberFormat="0" applyAlignment="0" applyProtection="0"/>
  </cellStyleXfs>
  <cellXfs count="128">
    <xf numFmtId="0" fontId="0" fillId="0" borderId="0" xfId="0"/>
    <xf numFmtId="0" fontId="2" fillId="0" borderId="0" xfId="0" applyFont="1"/>
    <xf numFmtId="14" fontId="0" fillId="0" borderId="0" xfId="0" applyNumberFormat="1"/>
    <xf numFmtId="49" fontId="3" fillId="2" borderId="0" xfId="0" applyNumberFormat="1" applyFont="1" applyFill="1" applyAlignment="1">
      <alignment horizontal="left"/>
    </xf>
    <xf numFmtId="0" fontId="3" fillId="2" borderId="0" xfId="0" applyFont="1" applyFill="1"/>
    <xf numFmtId="49" fontId="0" fillId="0" borderId="0" xfId="0" applyNumberFormat="1" applyAlignment="1">
      <alignment horizontal="left"/>
    </xf>
    <xf numFmtId="49" fontId="0" fillId="0" borderId="0" xfId="0" quotePrefix="1" applyNumberFormat="1" applyAlignment="1">
      <alignment horizontal="left"/>
    </xf>
    <xf numFmtId="49" fontId="0" fillId="0" borderId="0" xfId="0" applyNumberFormat="1"/>
    <xf numFmtId="49" fontId="0" fillId="3" borderId="0" xfId="0" applyNumberFormat="1" applyFill="1"/>
    <xf numFmtId="0" fontId="0" fillId="3" borderId="0" xfId="0" applyFill="1"/>
    <xf numFmtId="0" fontId="4" fillId="2" borderId="0" xfId="0" applyFont="1" applyFill="1" applyAlignment="1">
      <alignment horizontal="left"/>
    </xf>
    <xf numFmtId="0" fontId="4" fillId="2" borderId="0" xfId="0" applyFont="1" applyFill="1"/>
    <xf numFmtId="0" fontId="4" fillId="4" borderId="0" xfId="0" applyFont="1" applyFill="1"/>
    <xf numFmtId="0" fontId="5" fillId="0" borderId="0" xfId="0" applyFont="1" applyAlignment="1">
      <alignment horizontal="left"/>
    </xf>
    <xf numFmtId="0" fontId="5" fillId="0" borderId="0" xfId="0" applyFont="1"/>
    <xf numFmtId="0" fontId="0" fillId="0" borderId="0" xfId="0" applyAlignment="1">
      <alignment vertical="center"/>
    </xf>
    <xf numFmtId="0" fontId="6" fillId="0" borderId="1" xfId="0" applyFont="1" applyBorder="1" applyAlignment="1">
      <alignment horizontal="center"/>
    </xf>
    <xf numFmtId="0" fontId="0" fillId="0" borderId="0" xfId="0" applyAlignment="1">
      <alignment horizontal="center"/>
    </xf>
    <xf numFmtId="14" fontId="0" fillId="0" borderId="0" xfId="0" applyNumberFormat="1" applyAlignment="1">
      <alignment horizontal="center"/>
    </xf>
    <xf numFmtId="14" fontId="0" fillId="0" borderId="0" xfId="0" applyNumberFormat="1" applyAlignment="1">
      <alignment vertical="top"/>
    </xf>
    <xf numFmtId="0" fontId="0" fillId="0" borderId="0" xfId="0" applyAlignment="1">
      <alignment vertical="top" wrapText="1"/>
    </xf>
    <xf numFmtId="164" fontId="0" fillId="0" borderId="0" xfId="0" applyNumberFormat="1" applyAlignment="1">
      <alignment horizontal="right" vertical="top"/>
    </xf>
    <xf numFmtId="0" fontId="0" fillId="0" borderId="0" xfId="0" applyAlignment="1">
      <alignment horizontal="right" vertical="top"/>
    </xf>
    <xf numFmtId="0" fontId="0" fillId="3" borderId="0" xfId="0" applyFill="1" applyAlignment="1">
      <alignment horizontal="center"/>
    </xf>
    <xf numFmtId="14" fontId="0" fillId="3" borderId="0" xfId="0" applyNumberFormat="1" applyFill="1" applyAlignment="1">
      <alignment horizontal="center"/>
    </xf>
    <xf numFmtId="0" fontId="0" fillId="0" borderId="0" xfId="0" applyAlignment="1">
      <alignment vertical="top"/>
    </xf>
    <xf numFmtId="165" fontId="0" fillId="0" borderId="0" xfId="0" applyNumberFormat="1" applyAlignment="1">
      <alignment horizontal="center"/>
    </xf>
    <xf numFmtId="0" fontId="9" fillId="6" borderId="0" xfId="0" applyFont="1" applyFill="1" applyAlignment="1">
      <alignment wrapText="1" readingOrder="1"/>
    </xf>
    <xf numFmtId="0" fontId="0" fillId="0" borderId="0" xfId="0" applyAlignment="1">
      <alignment horizontal="center" wrapText="1"/>
    </xf>
    <xf numFmtId="22" fontId="0" fillId="0" borderId="0" xfId="0" applyNumberFormat="1" applyAlignment="1">
      <alignment horizontal="center"/>
    </xf>
    <xf numFmtId="0" fontId="10" fillId="6" borderId="0" xfId="0" applyFont="1" applyFill="1" applyAlignment="1">
      <alignment wrapText="1" readingOrder="1"/>
    </xf>
    <xf numFmtId="0" fontId="0" fillId="0" borderId="0" xfId="0" applyAlignment="1">
      <alignment wrapText="1"/>
    </xf>
    <xf numFmtId="0" fontId="11" fillId="0" borderId="0" xfId="0" applyFont="1" applyAlignment="1">
      <alignment wrapText="1"/>
    </xf>
    <xf numFmtId="0" fontId="12" fillId="5" borderId="0" xfId="0" applyFont="1" applyFill="1" applyAlignment="1">
      <alignment horizontal="left" vertical="top"/>
    </xf>
    <xf numFmtId="0" fontId="13" fillId="0" borderId="0" xfId="0" applyFont="1" applyAlignment="1">
      <alignment vertical="top"/>
    </xf>
    <xf numFmtId="0" fontId="13" fillId="0" borderId="0" xfId="0" applyFont="1" applyAlignment="1">
      <alignment horizontal="center" vertical="top"/>
    </xf>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6" fillId="0" borderId="0" xfId="0" applyFont="1" applyAlignment="1">
      <alignment horizontal="center"/>
    </xf>
    <xf numFmtId="14" fontId="5" fillId="0" borderId="0" xfId="0" applyNumberFormat="1" applyFont="1"/>
    <xf numFmtId="0" fontId="2" fillId="7" borderId="0" xfId="0" applyFont="1" applyFill="1"/>
    <xf numFmtId="0" fontId="19" fillId="7" borderId="0" xfId="0" applyFont="1" applyFill="1"/>
    <xf numFmtId="0" fontId="7" fillId="0" borderId="0" xfId="1"/>
    <xf numFmtId="0" fontId="12" fillId="5" borderId="0" xfId="1" applyFont="1" applyFill="1" applyAlignment="1">
      <alignment horizontal="left" vertical="top"/>
    </xf>
    <xf numFmtId="14" fontId="13" fillId="0" borderId="0" xfId="0" applyNumberFormat="1" applyFont="1" applyAlignment="1">
      <alignment horizontal="center" vertical="top"/>
    </xf>
    <xf numFmtId="0" fontId="22" fillId="0" borderId="0" xfId="0" applyFont="1"/>
    <xf numFmtId="0" fontId="5" fillId="0" borderId="0" xfId="3" applyFont="1" applyFill="1"/>
    <xf numFmtId="0" fontId="5" fillId="0" borderId="0" xfId="3" applyFont="1" applyFill="1" applyAlignment="1">
      <alignment vertical="top"/>
    </xf>
    <xf numFmtId="0" fontId="5" fillId="0" borderId="0" xfId="4" applyFont="1" applyFill="1"/>
    <xf numFmtId="14" fontId="12" fillId="5" borderId="0" xfId="1" applyNumberFormat="1" applyFont="1" applyFill="1" applyAlignment="1">
      <alignment horizontal="left" vertical="top"/>
    </xf>
    <xf numFmtId="14" fontId="7" fillId="0" borderId="0" xfId="1" applyNumberFormat="1"/>
    <xf numFmtId="166" fontId="0" fillId="0" borderId="0" xfId="0" applyNumberFormat="1" applyAlignment="1">
      <alignment horizontal="right" vertical="top"/>
    </xf>
    <xf numFmtId="0" fontId="0" fillId="0" borderId="0" xfId="0" applyAlignment="1">
      <alignment horizontal="right"/>
    </xf>
    <xf numFmtId="0" fontId="0" fillId="4" borderId="0" xfId="0" applyFill="1"/>
    <xf numFmtId="0" fontId="21" fillId="9" borderId="0" xfId="4"/>
    <xf numFmtId="0" fontId="24" fillId="0" borderId="0" xfId="0" applyFont="1"/>
    <xf numFmtId="0" fontId="25" fillId="10" borderId="0" xfId="5"/>
    <xf numFmtId="0" fontId="5" fillId="0" borderId="0" xfId="3" applyFont="1" applyFill="1" applyAlignment="1">
      <alignment wrapText="1"/>
    </xf>
    <xf numFmtId="0" fontId="5" fillId="0" borderId="0" xfId="3" applyFont="1" applyFill="1" applyAlignment="1">
      <alignment horizontal="center"/>
    </xf>
    <xf numFmtId="0" fontId="5" fillId="0" borderId="0" xfId="3" applyFont="1" applyFill="1" applyAlignment="1"/>
    <xf numFmtId="0" fontId="26" fillId="11" borderId="0" xfId="0" applyFont="1" applyFill="1"/>
    <xf numFmtId="0" fontId="27" fillId="0" borderId="0" xfId="0" applyFont="1" applyAlignment="1">
      <alignment vertical="top"/>
    </xf>
    <xf numFmtId="0" fontId="27" fillId="0" borderId="0" xfId="0" applyFont="1" applyAlignment="1">
      <alignment wrapText="1"/>
    </xf>
    <xf numFmtId="0" fontId="27" fillId="0" borderId="0" xfId="0" applyFont="1"/>
    <xf numFmtId="0" fontId="22" fillId="0" borderId="0" xfId="0" applyFont="1" applyAlignment="1">
      <alignment wrapText="1"/>
    </xf>
    <xf numFmtId="0" fontId="28" fillId="0" borderId="0" xfId="0" applyFont="1"/>
    <xf numFmtId="0" fontId="29" fillId="7" borderId="0" xfId="0" applyFont="1" applyFill="1"/>
    <xf numFmtId="0" fontId="1" fillId="0" borderId="0" xfId="0" applyFont="1" applyAlignment="1">
      <alignment vertical="top"/>
    </xf>
    <xf numFmtId="0" fontId="5" fillId="0" borderId="0" xfId="5" applyFont="1" applyFill="1"/>
    <xf numFmtId="0" fontId="2" fillId="0" borderId="3" xfId="0" applyFont="1" applyBorder="1"/>
    <xf numFmtId="9" fontId="0" fillId="13" borderId="8" xfId="0" applyNumberFormat="1" applyFill="1" applyBorder="1"/>
    <xf numFmtId="9" fontId="0" fillId="11" borderId="8" xfId="0" applyNumberFormat="1" applyFill="1" applyBorder="1"/>
    <xf numFmtId="9" fontId="0" fillId="16" borderId="9" xfId="0" applyNumberFormat="1" applyFill="1" applyBorder="1"/>
    <xf numFmtId="9" fontId="16" fillId="3" borderId="10" xfId="0" applyNumberFormat="1" applyFont="1" applyFill="1" applyBorder="1"/>
    <xf numFmtId="0" fontId="30" fillId="12" borderId="5" xfId="0" applyFont="1" applyFill="1" applyBorder="1" applyAlignment="1">
      <alignment horizontal="center" vertical="center"/>
    </xf>
    <xf numFmtId="0" fontId="30" fillId="14" borderId="5" xfId="0" applyFont="1" applyFill="1" applyBorder="1" applyAlignment="1">
      <alignment horizontal="center" vertical="center"/>
    </xf>
    <xf numFmtId="0" fontId="30" fillId="15" borderId="5" xfId="0" applyFont="1" applyFill="1" applyBorder="1" applyAlignment="1">
      <alignment horizontal="center" vertical="center"/>
    </xf>
    <xf numFmtId="0" fontId="0" fillId="0" borderId="6" xfId="0" applyBorder="1" applyAlignment="1">
      <alignment horizontal="center" vertical="center"/>
    </xf>
    <xf numFmtId="0" fontId="2" fillId="0" borderId="4" xfId="0" applyFont="1" applyBorder="1" applyAlignment="1">
      <alignment horizontal="center" vertical="center"/>
    </xf>
    <xf numFmtId="0" fontId="0" fillId="13" borderId="0" xfId="0" applyFill="1" applyAlignment="1">
      <alignment horizontal="center"/>
    </xf>
    <xf numFmtId="0" fontId="0" fillId="11" borderId="0" xfId="0" applyFill="1" applyAlignment="1">
      <alignment horizontal="center"/>
    </xf>
    <xf numFmtId="0" fontId="0" fillId="16" borderId="7" xfId="0" applyFill="1" applyBorder="1" applyAlignment="1">
      <alignment horizontal="center"/>
    </xf>
    <xf numFmtId="0" fontId="16" fillId="3" borderId="2" xfId="0" applyFont="1" applyFill="1" applyBorder="1" applyAlignment="1">
      <alignment horizontal="center"/>
    </xf>
    <xf numFmtId="0" fontId="2" fillId="0" borderId="11" xfId="0" applyFont="1" applyBorder="1" applyAlignment="1">
      <alignment horizontal="center"/>
    </xf>
    <xf numFmtId="0" fontId="31" fillId="0" borderId="0" xfId="0" applyFont="1"/>
    <xf numFmtId="0" fontId="32" fillId="0" borderId="0" xfId="0" applyFont="1"/>
    <xf numFmtId="44" fontId="0" fillId="0" borderId="0" xfId="0" applyNumberFormat="1"/>
    <xf numFmtId="0" fontId="26" fillId="0" borderId="0" xfId="0" applyFont="1"/>
    <xf numFmtId="0" fontId="5" fillId="0" borderId="0" xfId="4" applyFont="1" applyFill="1" applyAlignment="1">
      <alignment wrapText="1"/>
    </xf>
    <xf numFmtId="44" fontId="2" fillId="7" borderId="0" xfId="0" applyNumberFormat="1" applyFont="1" applyFill="1"/>
    <xf numFmtId="0" fontId="5" fillId="0" borderId="0" xfId="5" applyFont="1" applyFill="1" applyAlignment="1"/>
    <xf numFmtId="0" fontId="5" fillId="0" borderId="0" xfId="4" applyFont="1" applyFill="1" applyAlignment="1"/>
    <xf numFmtId="0" fontId="22" fillId="0" borderId="0" xfId="0" applyFont="1" applyAlignment="1">
      <alignment horizontal="center" vertical="top"/>
    </xf>
    <xf numFmtId="0" fontId="22" fillId="3" borderId="0" xfId="0" applyFont="1" applyFill="1"/>
    <xf numFmtId="44" fontId="0" fillId="3" borderId="0" xfId="0" applyNumberFormat="1" applyFill="1"/>
    <xf numFmtId="1" fontId="33" fillId="18" borderId="12" xfId="6" applyNumberFormat="1" applyFill="1"/>
    <xf numFmtId="1" fontId="33" fillId="18" borderId="13" xfId="6" applyNumberFormat="1" applyFill="1" applyBorder="1"/>
    <xf numFmtId="0" fontId="0" fillId="19" borderId="0" xfId="0" applyFill="1"/>
    <xf numFmtId="0" fontId="0" fillId="19" borderId="14" xfId="0" applyFill="1" applyBorder="1"/>
    <xf numFmtId="44" fontId="0" fillId="19" borderId="14" xfId="0" applyNumberFormat="1" applyFill="1" applyBorder="1"/>
    <xf numFmtId="1" fontId="33" fillId="18" borderId="16" xfId="6" applyNumberFormat="1" applyFill="1" applyBorder="1"/>
    <xf numFmtId="0" fontId="0" fillId="20" borderId="14" xfId="0" applyFill="1" applyBorder="1" applyAlignment="1">
      <alignment vertical="top" wrapText="1"/>
    </xf>
    <xf numFmtId="0" fontId="0" fillId="19" borderId="14" xfId="0" applyFill="1" applyBorder="1" applyAlignment="1">
      <alignment wrapText="1"/>
    </xf>
    <xf numFmtId="0" fontId="0" fillId="0" borderId="15" xfId="0" applyBorder="1"/>
    <xf numFmtId="0" fontId="0" fillId="21" borderId="0" xfId="0" applyFill="1"/>
    <xf numFmtId="44" fontId="0" fillId="21" borderId="0" xfId="0" applyNumberFormat="1" applyFill="1"/>
    <xf numFmtId="0" fontId="0" fillId="21" borderId="0" xfId="0" applyFill="1" applyAlignment="1">
      <alignment vertical="top"/>
    </xf>
    <xf numFmtId="0" fontId="27" fillId="21" borderId="0" xfId="0" applyFont="1" applyFill="1"/>
    <xf numFmtId="0" fontId="0" fillId="21" borderId="0" xfId="0" applyFill="1" applyAlignment="1">
      <alignment wrapText="1"/>
    </xf>
    <xf numFmtId="0" fontId="5" fillId="21" borderId="0" xfId="4" applyFont="1" applyFill="1"/>
    <xf numFmtId="0" fontId="5" fillId="21" borderId="0" xfId="4" applyFont="1" applyFill="1" applyAlignment="1"/>
    <xf numFmtId="0" fontId="0" fillId="0" borderId="17" xfId="0" applyBorder="1"/>
    <xf numFmtId="0" fontId="22" fillId="21" borderId="0" xfId="0" applyFont="1" applyFill="1"/>
    <xf numFmtId="0" fontId="22" fillId="21" borderId="0" xfId="4" applyFont="1" applyFill="1" applyAlignment="1"/>
    <xf numFmtId="0" fontId="22" fillId="21" borderId="0" xfId="0" applyFont="1" applyFill="1" applyAlignment="1">
      <alignment wrapText="1"/>
    </xf>
    <xf numFmtId="0" fontId="0" fillId="0" borderId="14" xfId="0" applyBorder="1"/>
    <xf numFmtId="44" fontId="0" fillId="0" borderId="14" xfId="0" applyNumberFormat="1" applyBorder="1"/>
    <xf numFmtId="0" fontId="0" fillId="0" borderId="14" xfId="0" applyBorder="1" applyAlignment="1">
      <alignment wrapText="1"/>
    </xf>
    <xf numFmtId="0" fontId="0" fillId="0" borderId="14" xfId="0" applyBorder="1" applyAlignment="1">
      <alignment vertical="top" wrapText="1"/>
    </xf>
    <xf numFmtId="0" fontId="21" fillId="9" borderId="0" xfId="4" applyAlignment="1">
      <alignment horizontal="center"/>
    </xf>
    <xf numFmtId="0" fontId="21" fillId="9" borderId="0" xfId="4" applyAlignment="1"/>
    <xf numFmtId="0" fontId="21" fillId="9" borderId="0" xfId="4" applyAlignment="1">
      <alignment horizontal="left"/>
    </xf>
    <xf numFmtId="0" fontId="7" fillId="0" borderId="0" xfId="0" applyFont="1" applyAlignment="1">
      <alignment vertical="top"/>
    </xf>
    <xf numFmtId="0" fontId="22" fillId="0" borderId="0" xfId="0" applyFont="1" applyAlignment="1"/>
    <xf numFmtId="0" fontId="13" fillId="0" borderId="0" xfId="0" applyFont="1" applyAlignment="1">
      <alignment horizontal="center" vertical="top"/>
    </xf>
  </cellXfs>
  <cellStyles count="7">
    <cellStyle name="Bad" xfId="4" builtinId="27"/>
    <cellStyle name="Good" xfId="3" builtinId="26"/>
    <cellStyle name="Input" xfId="6" builtinId="20"/>
    <cellStyle name="Neutral" xfId="5" builtinId="28"/>
    <cellStyle name="Normal" xfId="0" builtinId="0"/>
    <cellStyle name="Normal 2" xfId="1" xr:uid="{B5C7B9D3-D4CB-4EC8-AD0C-A93518D81498}"/>
    <cellStyle name="Normal 3" xfId="2" xr:uid="{FD5BAB1B-D2A5-4105-A3A8-6B621547C96D}"/>
  </cellStyles>
  <dxfs count="8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29</xdr:col>
      <xdr:colOff>1</xdr:colOff>
      <xdr:row>10</xdr:row>
      <xdr:rowOff>0</xdr:rowOff>
    </xdr:from>
    <xdr:to>
      <xdr:col>36</xdr:col>
      <xdr:colOff>513597</xdr:colOff>
      <xdr:row>38737</xdr:row>
      <xdr:rowOff>76200</xdr:rowOff>
    </xdr:to>
    <xdr:pic>
      <xdr:nvPicPr>
        <xdr:cNvPr id="4" name="Picture 1">
          <a:extLst>
            <a:ext uri="{FF2B5EF4-FFF2-40B4-BE49-F238E27FC236}">
              <a16:creationId xmlns:a16="http://schemas.microsoft.com/office/drawing/2014/main" id="{C5DECD05-7BA1-426F-AA5D-485FB10867B1}"/>
            </a:ext>
          </a:extLst>
        </xdr:cNvPr>
        <xdr:cNvPicPr>
          <a:picLocks noChangeAspect="1"/>
        </xdr:cNvPicPr>
      </xdr:nvPicPr>
      <xdr:blipFill>
        <a:blip xmlns:r="http://schemas.openxmlformats.org/officeDocument/2006/relationships" r:embed="rId1"/>
        <a:stretch>
          <a:fillRect/>
        </a:stretch>
      </xdr:blipFill>
      <xdr:spPr>
        <a:xfrm>
          <a:off x="39654481" y="1828800"/>
          <a:ext cx="4796036" cy="32768819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1</xdr:colOff>
      <xdr:row>0</xdr:row>
      <xdr:rowOff>0</xdr:rowOff>
    </xdr:from>
    <xdr:to>
      <xdr:col>32</xdr:col>
      <xdr:colOff>227121</xdr:colOff>
      <xdr:row>33</xdr:row>
      <xdr:rowOff>131445</xdr:rowOff>
    </xdr:to>
    <xdr:pic>
      <xdr:nvPicPr>
        <xdr:cNvPr id="3" name="Picture 1">
          <a:extLst>
            <a:ext uri="{FF2B5EF4-FFF2-40B4-BE49-F238E27FC236}">
              <a16:creationId xmlns:a16="http://schemas.microsoft.com/office/drawing/2014/main" id="{E0C70320-872F-40E3-8271-5A7E7FF835A1}"/>
            </a:ext>
          </a:extLst>
        </xdr:cNvPr>
        <xdr:cNvPicPr>
          <a:picLocks noChangeAspect="1"/>
        </xdr:cNvPicPr>
      </xdr:nvPicPr>
      <xdr:blipFill>
        <a:blip xmlns:r="http://schemas.openxmlformats.org/officeDocument/2006/relationships" r:embed="rId1"/>
        <a:stretch>
          <a:fillRect/>
        </a:stretch>
      </xdr:blipFill>
      <xdr:spPr>
        <a:xfrm>
          <a:off x="28517851" y="0"/>
          <a:ext cx="6098330" cy="6353175"/>
        </a:xfrm>
        <a:prstGeom prst="rect">
          <a:avLst/>
        </a:prstGeom>
      </xdr:spPr>
    </xdr:pic>
    <xdr:clientData/>
  </xdr:twoCellAnchor>
  <xdr:twoCellAnchor editAs="oneCell">
    <xdr:from>
      <xdr:col>21</xdr:col>
      <xdr:colOff>0</xdr:colOff>
      <xdr:row>35</xdr:row>
      <xdr:rowOff>0</xdr:rowOff>
    </xdr:from>
    <xdr:to>
      <xdr:col>32</xdr:col>
      <xdr:colOff>224790</xdr:colOff>
      <xdr:row>68</xdr:row>
      <xdr:rowOff>110873</xdr:rowOff>
    </xdr:to>
    <xdr:pic>
      <xdr:nvPicPr>
        <xdr:cNvPr id="6" name="Picture 2">
          <a:extLst>
            <a:ext uri="{FF2B5EF4-FFF2-40B4-BE49-F238E27FC236}">
              <a16:creationId xmlns:a16="http://schemas.microsoft.com/office/drawing/2014/main" id="{9D25251C-E614-4C0D-9011-84136B233A60}"/>
            </a:ext>
          </a:extLst>
        </xdr:cNvPr>
        <xdr:cNvPicPr>
          <a:picLocks noChangeAspect="1"/>
        </xdr:cNvPicPr>
      </xdr:nvPicPr>
      <xdr:blipFill>
        <a:blip xmlns:r="http://schemas.openxmlformats.org/officeDocument/2006/relationships" r:embed="rId2"/>
        <a:stretch>
          <a:fillRect/>
        </a:stretch>
      </xdr:blipFill>
      <xdr:spPr>
        <a:xfrm>
          <a:off x="28517850" y="6315075"/>
          <a:ext cx="6096000" cy="63821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171</xdr:row>
      <xdr:rowOff>0</xdr:rowOff>
    </xdr:from>
    <xdr:to>
      <xdr:col>1</xdr:col>
      <xdr:colOff>34290</xdr:colOff>
      <xdr:row>171</xdr:row>
      <xdr:rowOff>34290</xdr:rowOff>
    </xdr:to>
    <xdr:pic>
      <xdr:nvPicPr>
        <xdr:cNvPr id="2" name="Picture 1">
          <a:extLst>
            <a:ext uri="{FF2B5EF4-FFF2-40B4-BE49-F238E27FC236}">
              <a16:creationId xmlns:a16="http://schemas.microsoft.com/office/drawing/2014/main" id="{71696363-6037-4A5A-BD9F-DF0D4C1DA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3875" y="32318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darrel_valdiviezo_reveraliving_com/Documents/Desktop/Pandas/ReveraScripts/MonthlyReporting/reqdetail_results.v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rsonal/darrel_valdiviezo_reveraliving_com/Documents/Desktop/Pandas/ReveraScripts/MonthlyReporting/reqdetail_resul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C2" t="str">
            <v>REQ-2022-009939</v>
          </cell>
          <cell r="D2" t="str">
            <v>BA-02732168 (109 Court - paint &amp; vinyl)</v>
          </cell>
        </row>
        <row r="3">
          <cell r="C3" t="str">
            <v>REQ-2022-010274</v>
          </cell>
          <cell r="D3" t="str">
            <v>BA-01988532 (249 - carpet,paint)</v>
          </cell>
        </row>
        <row r="4">
          <cell r="C4" t="str">
            <v>REQ-2022-011094</v>
          </cell>
          <cell r="D4" t="str">
            <v>BA-02689788 (108 - paint &amp; carpet)</v>
          </cell>
        </row>
        <row r="5">
          <cell r="C5" t="str">
            <v>REQ-2022-011186</v>
          </cell>
          <cell r="D5" t="str">
            <v>BA-01913485 (Reno Room #330 FFE)</v>
          </cell>
        </row>
        <row r="6">
          <cell r="C6" t="str">
            <v>REQ-2022-011187</v>
          </cell>
          <cell r="D6" t="str">
            <v>BA-02102140 (Fridge Suite 339)</v>
          </cell>
        </row>
        <row r="7">
          <cell r="C7" t="str">
            <v>REQ-2022-011249</v>
          </cell>
          <cell r="D7" t="str">
            <v>BA-02648450 (205 - construction)</v>
          </cell>
        </row>
        <row r="8">
          <cell r="C8" t="str">
            <v>REQ-2022-011367</v>
          </cell>
          <cell r="D8" t="str">
            <v>BA-02156367 (Refresh Suite 165)</v>
          </cell>
        </row>
        <row r="9">
          <cell r="C9" t="str">
            <v>REQ-2022-011395</v>
          </cell>
          <cell r="D9" t="str">
            <v>BA-02343875 (Suite 315 Reno)</v>
          </cell>
        </row>
        <row r="10">
          <cell r="C10" t="str">
            <v>REQ-2022-011396</v>
          </cell>
          <cell r="D10" t="str">
            <v>BA-40035056 (Suite 317 Reno)</v>
          </cell>
        </row>
        <row r="11">
          <cell r="C11" t="str">
            <v>REQ-2022-011415</v>
          </cell>
          <cell r="D11" t="str">
            <v>BA-02250732 (Refresh Suite 502)</v>
          </cell>
        </row>
        <row r="12">
          <cell r="C12" t="str">
            <v>REQ-2022-011416</v>
          </cell>
        </row>
        <row r="13">
          <cell r="C13" t="str">
            <v>REQ-2022-011439</v>
          </cell>
          <cell r="D13" t="str">
            <v>BA-01900060 (Reno Room #19)</v>
          </cell>
        </row>
        <row r="14">
          <cell r="C14" t="str">
            <v>REQ-2022-011500</v>
          </cell>
          <cell r="D14" t="str">
            <v>BA-40035390 (Suite 201 Villa Reno)</v>
          </cell>
        </row>
        <row r="15">
          <cell r="C15" t="str">
            <v>REQ-2022-011546</v>
          </cell>
        </row>
        <row r="16">
          <cell r="C16" t="str">
            <v>REQ-2022-011551</v>
          </cell>
        </row>
        <row r="17">
          <cell r="C17" t="str">
            <v>REQ-2022-011564</v>
          </cell>
          <cell r="D17" t="str">
            <v>BA-02536036 (Suite 315 Fridge)</v>
          </cell>
        </row>
        <row r="18">
          <cell r="C18" t="str">
            <v>REQ-2022-011568</v>
          </cell>
          <cell r="D18" t="str">
            <v>BA-40033771</v>
          </cell>
        </row>
        <row r="19">
          <cell r="C19" t="str">
            <v>REQ-2022-011575</v>
          </cell>
          <cell r="D19" t="str">
            <v>BA-02371841 (Suite 203 Carpet &amp; Paint)</v>
          </cell>
        </row>
        <row r="20">
          <cell r="C20" t="str">
            <v>REQ-2022-011577</v>
          </cell>
          <cell r="D20" t="str">
            <v>BA-40017104 (Suite #209 Refresh)</v>
          </cell>
        </row>
        <row r="21">
          <cell r="C21" t="str">
            <v>REQ-2022-011578</v>
          </cell>
          <cell r="D21" t="str">
            <v>BA-02284810 (Refresh Suite 324)</v>
          </cell>
        </row>
        <row r="22">
          <cell r="C22" t="str">
            <v>REQ-2022-011621</v>
          </cell>
          <cell r="D22" t="str">
            <v>BA-01783107 (Reno: Suite 128)</v>
          </cell>
        </row>
        <row r="23">
          <cell r="C23" t="str">
            <v>REQ-2022-011649</v>
          </cell>
          <cell r="D23" t="str">
            <v>BA-02082468 (Fridge Suite 125A)</v>
          </cell>
        </row>
        <row r="24">
          <cell r="C24" t="str">
            <v>REQ-2022-011731</v>
          </cell>
          <cell r="D24" t="str">
            <v>BA-02309853 (Suite Refresh #325)</v>
          </cell>
        </row>
        <row r="25">
          <cell r="C25" t="str">
            <v>REQ-2022-011759</v>
          </cell>
          <cell r="D25" t="str">
            <v>BA-40000018 (Suite 1-222 Refresh)</v>
          </cell>
        </row>
        <row r="26">
          <cell r="C26" t="str">
            <v>REQ-2022-011761</v>
          </cell>
          <cell r="D26" t="str">
            <v>BA-02671094 (511 - paint)</v>
          </cell>
        </row>
        <row r="27">
          <cell r="C27" t="str">
            <v>REQ-2022-011791</v>
          </cell>
          <cell r="D27" t="str">
            <v>BA-40035049 (Suite Refresh 2209 AL  Wing)</v>
          </cell>
        </row>
        <row r="28">
          <cell r="C28" t="str">
            <v>REQ-2022-011816</v>
          </cell>
          <cell r="D28" t="str">
            <v>BA-01929954 (Refresh Suite 344)</v>
          </cell>
        </row>
        <row r="29">
          <cell r="C29" t="str">
            <v>REQ-2022-011822</v>
          </cell>
          <cell r="D29" t="str">
            <v>BA-02659749 (136 - construction)</v>
          </cell>
        </row>
        <row r="30">
          <cell r="C30" t="str">
            <v>REQ-2022-011824</v>
          </cell>
          <cell r="D30" t="str">
            <v>BA-40027419 (Suite 214 Reno)</v>
          </cell>
        </row>
        <row r="31">
          <cell r="C31" t="str">
            <v>REQ-2022-011827</v>
          </cell>
          <cell r="D31" t="str">
            <v>BA-02611041 (Blinds - Suite 314)</v>
          </cell>
        </row>
        <row r="32">
          <cell r="C32" t="str">
            <v>REQ-2022-011888</v>
          </cell>
          <cell r="D32" t="str">
            <v>BA-01971626 (Reno Room #325 FFE)</v>
          </cell>
        </row>
        <row r="33">
          <cell r="C33" t="str">
            <v>REQ-2022-011942</v>
          </cell>
        </row>
        <row r="34">
          <cell r="C34" t="str">
            <v>REQ-2022-012050</v>
          </cell>
          <cell r="D34" t="str">
            <v>BA-40000018 (Suite 1-222 Refresh)</v>
          </cell>
        </row>
        <row r="35">
          <cell r="C35" t="str">
            <v>REQ-2022-012086</v>
          </cell>
          <cell r="D35" t="str">
            <v>BA-40000156</v>
          </cell>
        </row>
        <row r="36">
          <cell r="C36" t="str">
            <v>REQ-2022-012309</v>
          </cell>
          <cell r="D36" t="str">
            <v>BA-40022469</v>
          </cell>
        </row>
        <row r="37">
          <cell r="C37" t="str">
            <v>REQ-2022-008986</v>
          </cell>
          <cell r="D37" t="str">
            <v>BA-02538955 (Suite 173 - Paint &amp; Carpet)</v>
          </cell>
        </row>
        <row r="38">
          <cell r="C38" t="str">
            <v>REQ-2022-011725</v>
          </cell>
          <cell r="D38" t="str">
            <v>BA-40035345 (Suite 1101 Refresh)</v>
          </cell>
        </row>
        <row r="39">
          <cell r="C39" t="str">
            <v>REQ-2022-011820</v>
          </cell>
          <cell r="D39" t="str">
            <v>BA-40002301</v>
          </cell>
        </row>
        <row r="40">
          <cell r="C40" t="str">
            <v>REQ-2022-011829</v>
          </cell>
          <cell r="D40" t="str">
            <v>BA-02502952 (Suite 224 - Paint &amp; Vinyl)</v>
          </cell>
        </row>
        <row r="41">
          <cell r="C41" t="str">
            <v>REQ-2022-011891</v>
          </cell>
          <cell r="D41" t="str">
            <v>BA-02429361 (Suite 101 - carpet and fixture)</v>
          </cell>
        </row>
        <row r="42">
          <cell r="C42" t="str">
            <v>REQ-2022-012045</v>
          </cell>
        </row>
        <row r="43">
          <cell r="C43" t="str">
            <v>REQ-2022-012127</v>
          </cell>
          <cell r="D43" t="str">
            <v>BA-40019648 (Suite #328 Renovation)</v>
          </cell>
        </row>
        <row r="44">
          <cell r="C44" t="str">
            <v>REQ-2022-012150</v>
          </cell>
          <cell r="D44" t="str">
            <v>BA-02224091 (Fridge Suite 425)</v>
          </cell>
        </row>
        <row r="45">
          <cell r="C45" t="str">
            <v>REQ-2022-012180</v>
          </cell>
        </row>
        <row r="46">
          <cell r="C46" t="str">
            <v>REQ-2022-012184</v>
          </cell>
          <cell r="D46" t="str">
            <v>BA-02616861 (208 - construction)</v>
          </cell>
        </row>
        <row r="47">
          <cell r="C47" t="str">
            <v>REQ-2022-012189</v>
          </cell>
        </row>
        <row r="48">
          <cell r="C48" t="str">
            <v>REQ-2022-012260</v>
          </cell>
          <cell r="D48" t="str">
            <v>BA-02529557 (Suite 166 bathroom Reno)</v>
          </cell>
        </row>
        <row r="49">
          <cell r="C49" t="str">
            <v>REQ-2022-012306</v>
          </cell>
          <cell r="D49" t="str">
            <v>BA-02537469 (Suite 322 Reno)</v>
          </cell>
        </row>
        <row r="50">
          <cell r="C50" t="str">
            <v>REQ-2022-012308</v>
          </cell>
          <cell r="D50" t="str">
            <v>BA-01966181 (Reno Room #528 FFE)</v>
          </cell>
        </row>
        <row r="51">
          <cell r="C51" t="str">
            <v>REQ-2022-012341</v>
          </cell>
          <cell r="D51" t="str">
            <v>BA-02707392 (710 construction)</v>
          </cell>
        </row>
        <row r="52">
          <cell r="C52" t="str">
            <v>REQ-2022-012402</v>
          </cell>
        </row>
        <row r="53">
          <cell r="C53" t="str">
            <v>REQ-2022-012405</v>
          </cell>
          <cell r="D53" t="str">
            <v>BA-02035119 (Refresh Suite 206)</v>
          </cell>
        </row>
        <row r="54">
          <cell r="C54" t="str">
            <v>REQ-2022-012409</v>
          </cell>
          <cell r="D54" t="str">
            <v>BA-02510469 (Suite 321 - Paint/Carpet/Fixt)</v>
          </cell>
        </row>
        <row r="55">
          <cell r="C55" t="str">
            <v>REQ-2022-012413</v>
          </cell>
          <cell r="D55" t="str">
            <v>BA-02204031 (Flooring rm 317)</v>
          </cell>
        </row>
        <row r="56">
          <cell r="C56" t="str">
            <v>REQ-2022-012415</v>
          </cell>
          <cell r="D56" t="str">
            <v>BA-02498025 (Suite 345 - paint &amp; flooring)</v>
          </cell>
        </row>
        <row r="57">
          <cell r="C57" t="str">
            <v>REQ-2022-012420</v>
          </cell>
          <cell r="D57" t="str">
            <v>BA-02361547 (paint, carpet, fixture #263)</v>
          </cell>
        </row>
        <row r="58">
          <cell r="C58" t="str">
            <v>REQ-2022-012422</v>
          </cell>
          <cell r="D58" t="str">
            <v>BA-40027496 (Suite #262 Renovation)</v>
          </cell>
        </row>
        <row r="59">
          <cell r="C59" t="str">
            <v>REQ-2022-012425</v>
          </cell>
          <cell r="D59" t="str">
            <v>BA-02733662 (259 paint)</v>
          </cell>
        </row>
        <row r="60">
          <cell r="C60" t="str">
            <v>REQ-2022-012499</v>
          </cell>
          <cell r="D60" t="str">
            <v>BA-02071321 (Refresh Suite 256)</v>
          </cell>
        </row>
        <row r="61">
          <cell r="C61" t="str">
            <v>REQ-2022-012507</v>
          </cell>
        </row>
        <row r="62">
          <cell r="C62" t="str">
            <v>REQ-2022-012518</v>
          </cell>
          <cell r="D62" t="str">
            <v>BA-02762295 (223 - Fridge)</v>
          </cell>
        </row>
        <row r="63">
          <cell r="C63" t="str">
            <v>REQ-2022-012587</v>
          </cell>
          <cell r="D63" t="str">
            <v>BA-40032511 (Suite 138 Reno)</v>
          </cell>
        </row>
        <row r="64">
          <cell r="C64" t="str">
            <v>REQ-2022-012728</v>
          </cell>
          <cell r="D64" t="str">
            <v>BA-01783086 (Reno: Suite 209)</v>
          </cell>
        </row>
        <row r="65">
          <cell r="C65" t="str">
            <v>REQ-2022-012729</v>
          </cell>
          <cell r="D65" t="str">
            <v>BA-01783107 (Reno: Suite 128)</v>
          </cell>
        </row>
        <row r="66">
          <cell r="C66" t="str">
            <v>REQ-2022-012733</v>
          </cell>
          <cell r="D66" t="str">
            <v>BA-01783140 (Reno: Suite 316)</v>
          </cell>
        </row>
        <row r="67">
          <cell r="C67" t="str">
            <v>REQ-2022-012736</v>
          </cell>
          <cell r="D67" t="str">
            <v>BA-01930251 (Reno Room #124 FFE)</v>
          </cell>
        </row>
        <row r="68">
          <cell r="C68" t="str">
            <v>REQ-2022-012738</v>
          </cell>
          <cell r="D68" t="str">
            <v>BA-01783140 (Reno: Suite 316)</v>
          </cell>
        </row>
        <row r="69">
          <cell r="C69" t="str">
            <v>REQ-2022-012770</v>
          </cell>
          <cell r="D69" t="str">
            <v>BA-40000161 (Unit 330 Reno)</v>
          </cell>
        </row>
        <row r="70">
          <cell r="C70" t="str">
            <v>REQ-2022-012772</v>
          </cell>
          <cell r="D70" t="str">
            <v>BA-02248237 (Refresh Suite 251)</v>
          </cell>
        </row>
        <row r="71">
          <cell r="C71" t="str">
            <v>REQ-2022-012822</v>
          </cell>
          <cell r="D71" t="str">
            <v>BA-01893171 (Reno Room #204 FFE)</v>
          </cell>
        </row>
        <row r="72">
          <cell r="C72" t="str">
            <v>REQ-2022-012823</v>
          </cell>
          <cell r="D72" t="str">
            <v>BA-02206361 (Suite 307 Refresh)</v>
          </cell>
        </row>
        <row r="73">
          <cell r="C73" t="str">
            <v>REQ-2022-012841</v>
          </cell>
          <cell r="D73" t="str">
            <v>BA-02411401 (Suite 205 - carpet and paint)</v>
          </cell>
        </row>
        <row r="74">
          <cell r="C74" t="str">
            <v>REQ-2022-011280</v>
          </cell>
          <cell r="D74" t="str">
            <v>BA-40035524 (Suite 318 - paint, caulking)</v>
          </cell>
        </row>
        <row r="75">
          <cell r="C75" t="str">
            <v>REQ-2022-011281</v>
          </cell>
          <cell r="D75" t="str">
            <v>BA-02483747 (Reno in suite 215)</v>
          </cell>
        </row>
        <row r="76">
          <cell r="C76" t="str">
            <v>REQ-2022-012057</v>
          </cell>
        </row>
        <row r="77">
          <cell r="C77" t="str">
            <v>REQ-2022-012148</v>
          </cell>
          <cell r="D77" t="str">
            <v>BA-02595861 (construction reno in suite 241)</v>
          </cell>
        </row>
        <row r="78">
          <cell r="C78" t="str">
            <v>REQ-2022-012408</v>
          </cell>
          <cell r="D78" t="str">
            <v>BA-02734104 (323 -  paint, carpet, fixture)</v>
          </cell>
        </row>
        <row r="79">
          <cell r="C79" t="str">
            <v>REQ-2022-012468</v>
          </cell>
        </row>
        <row r="80">
          <cell r="C80" t="str">
            <v>REQ-2022-012511</v>
          </cell>
          <cell r="D80" t="str">
            <v>BA-02659482 (206 - paint &amp; carpet)</v>
          </cell>
        </row>
        <row r="81">
          <cell r="C81" t="str">
            <v>REQ-2022-012544</v>
          </cell>
          <cell r="D81" t="str">
            <v>BA-01555147 (flooring suite 229)</v>
          </cell>
        </row>
        <row r="82">
          <cell r="C82" t="str">
            <v>REQ-2022-012551</v>
          </cell>
          <cell r="D82" t="str">
            <v>BA-40001302</v>
          </cell>
        </row>
        <row r="83">
          <cell r="C83" t="str">
            <v>REQ-2022-012552</v>
          </cell>
          <cell r="D83" t="str">
            <v>BA-02309853 (Suite Refresh #325)</v>
          </cell>
        </row>
        <row r="84">
          <cell r="C84" t="str">
            <v>REQ-2022-012553</v>
          </cell>
          <cell r="D84" t="str">
            <v>BA-02395675 (Suite 222 - carpet and paint)</v>
          </cell>
        </row>
        <row r="85">
          <cell r="C85" t="str">
            <v>REQ-2022-012656</v>
          </cell>
          <cell r="D85" t="str">
            <v>BA-40000018 (Suite 1-222 Refresh)</v>
          </cell>
        </row>
        <row r="86">
          <cell r="C86" t="str">
            <v>REQ-2022-012747</v>
          </cell>
          <cell r="D86" t="str">
            <v>BA-02034386 (Reno Room #416)</v>
          </cell>
        </row>
        <row r="87">
          <cell r="C87" t="str">
            <v>REQ-2022-012792</v>
          </cell>
          <cell r="D87" t="str">
            <v>BA-02246637 (fire place - 304)</v>
          </cell>
        </row>
        <row r="88">
          <cell r="C88" t="str">
            <v>REQ-2022-012800</v>
          </cell>
          <cell r="D88" t="str">
            <v>BA-02738834 (335 - paint &amp; flooring)</v>
          </cell>
        </row>
        <row r="89">
          <cell r="C89" t="str">
            <v>REQ-2022-012802</v>
          </cell>
          <cell r="D89" t="str">
            <v>BA-02406581 (Suite 363 - vinyl and paint)</v>
          </cell>
        </row>
        <row r="90">
          <cell r="C90" t="str">
            <v>REQ-2022-012809</v>
          </cell>
          <cell r="D90" t="str">
            <v>BA-02513985 (Suite 171 - Paint)</v>
          </cell>
        </row>
        <row r="91">
          <cell r="C91" t="str">
            <v>REQ-2022-012843</v>
          </cell>
          <cell r="D91" t="str">
            <v>BA-01793663 (Refresh: Suite 108)</v>
          </cell>
        </row>
        <row r="92">
          <cell r="C92" t="str">
            <v>REQ-2022-012847</v>
          </cell>
          <cell r="D92" t="str">
            <v>BA-02502514 (Suite 371 - Paint &amp; Carpet)</v>
          </cell>
        </row>
        <row r="93">
          <cell r="C93" t="str">
            <v>REQ-2022-012848</v>
          </cell>
          <cell r="D93" t="str">
            <v>BA-02082177 (Refresh Suite 375)</v>
          </cell>
        </row>
        <row r="94">
          <cell r="C94" t="str">
            <v>REQ-2022-012858</v>
          </cell>
        </row>
        <row r="95">
          <cell r="C95" t="str">
            <v>REQ-2022-012900</v>
          </cell>
          <cell r="D95" t="str">
            <v>BA-02542250 (Suite 250 - Paint &amp; Carpet)</v>
          </cell>
        </row>
        <row r="96">
          <cell r="C96" t="str">
            <v>REQ-2022-012918</v>
          </cell>
        </row>
        <row r="97">
          <cell r="C97" t="str">
            <v>REQ-2022-012940</v>
          </cell>
          <cell r="D97" t="str">
            <v>BA-02364019 (carpet #519)</v>
          </cell>
        </row>
        <row r="98">
          <cell r="C98" t="str">
            <v>REQ-2022-012953</v>
          </cell>
        </row>
        <row r="99">
          <cell r="C99" t="str">
            <v>REQ-2022-013063</v>
          </cell>
          <cell r="D99" t="str">
            <v>BA-01875714 (Refresh: Suite 203)</v>
          </cell>
        </row>
        <row r="100">
          <cell r="C100" t="str">
            <v>REQ-2022-013122</v>
          </cell>
          <cell r="D100" t="str">
            <v>BA-02215427 (Microwave Suite 118)</v>
          </cell>
        </row>
        <row r="101">
          <cell r="C101" t="str">
            <v>REQ-2022-013125</v>
          </cell>
          <cell r="D101" t="str">
            <v>BA-01783086 (Reno: Suite 209)</v>
          </cell>
        </row>
        <row r="102">
          <cell r="C102" t="str">
            <v>REQ-2022-013141</v>
          </cell>
          <cell r="D102" t="str">
            <v>BA-02253861 (Refresh Suite 314)</v>
          </cell>
        </row>
        <row r="103">
          <cell r="C103" t="str">
            <v>REQ-2022-013143</v>
          </cell>
          <cell r="D103" t="str">
            <v>BA-02043434 (Reno Room 213)</v>
          </cell>
        </row>
        <row r="104">
          <cell r="C104" t="str">
            <v>REQ-2022-013258</v>
          </cell>
          <cell r="D104" t="str">
            <v>BA-02453370 (Suite  431 - reno)</v>
          </cell>
        </row>
        <row r="105">
          <cell r="C105" t="str">
            <v>REQ-2022-013289</v>
          </cell>
        </row>
        <row r="106">
          <cell r="C106" t="str">
            <v>REQ-2022-013320</v>
          </cell>
          <cell r="D106" t="str">
            <v>BA-02214854 (Refresh Suite 108)</v>
          </cell>
        </row>
        <row r="107">
          <cell r="C107" t="str">
            <v>REQ-2022-013351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C1">
            <v>1</v>
          </cell>
          <cell r="D1">
            <v>2</v>
          </cell>
        </row>
        <row r="2">
          <cell r="C2" t="str">
            <v>REQ-2022-009939</v>
          </cell>
          <cell r="D2" t="str">
            <v>BA-40002476</v>
          </cell>
        </row>
        <row r="3">
          <cell r="C3" t="str">
            <v>REQ-2022-010274</v>
          </cell>
          <cell r="D3" t="str">
            <v>BA-40019080 (Suite #249B Refresh)</v>
          </cell>
        </row>
        <row r="4">
          <cell r="C4" t="str">
            <v>REQ-2022-011094</v>
          </cell>
          <cell r="D4" t="str">
            <v>BA-40023666 (Suite 108 Refresh)</v>
          </cell>
        </row>
        <row r="5">
          <cell r="C5" t="str">
            <v>REQ-2022-011186</v>
          </cell>
        </row>
        <row r="6">
          <cell r="C6" t="str">
            <v>REQ-2022-011187</v>
          </cell>
        </row>
        <row r="7">
          <cell r="C7" t="str">
            <v>REQ-2022-011249</v>
          </cell>
          <cell r="D7" t="str">
            <v>BA-40034942 (Suite 205 Refresh Paint)</v>
          </cell>
        </row>
        <row r="8">
          <cell r="C8" t="str">
            <v>REQ-2022-011367</v>
          </cell>
          <cell r="D8" t="str">
            <v>BA-40028692 (Suite 165 Refresh - paint studio)</v>
          </cell>
        </row>
        <row r="9">
          <cell r="C9" t="str">
            <v>REQ-2022-011395</v>
          </cell>
          <cell r="D9" t="str">
            <v>BA-40021466 (Suite 315 - Renovation)</v>
          </cell>
        </row>
        <row r="10">
          <cell r="C10" t="str">
            <v>REQ-2022-011396</v>
          </cell>
          <cell r="D10" t="str">
            <v>BA-40035056 (Suite 317 Reno)</v>
          </cell>
        </row>
        <row r="11">
          <cell r="C11" t="str">
            <v>REQ-2022-011415</v>
          </cell>
        </row>
        <row r="12">
          <cell r="C12" t="str">
            <v>REQ-2022-011416</v>
          </cell>
        </row>
        <row r="13">
          <cell r="C13" t="str">
            <v>REQ-2022-011439</v>
          </cell>
        </row>
        <row r="14">
          <cell r="C14" t="str">
            <v>REQ-2022-011500</v>
          </cell>
          <cell r="D14" t="str">
            <v>BA-40035390 (Suite 201 Villa Reno)</v>
          </cell>
        </row>
        <row r="15">
          <cell r="C15" t="str">
            <v>REQ-2022-011546</v>
          </cell>
        </row>
        <row r="16">
          <cell r="C16" t="str">
            <v>REQ-2022-011551</v>
          </cell>
        </row>
        <row r="17">
          <cell r="C17" t="str">
            <v>REQ-2022-011564</v>
          </cell>
          <cell r="D17" t="str">
            <v>BA-40034991 (Suite 315 Reno)</v>
          </cell>
        </row>
        <row r="18">
          <cell r="C18" t="str">
            <v>REQ-2022-011568</v>
          </cell>
          <cell r="D18" t="str">
            <v>BA-40010584</v>
          </cell>
        </row>
        <row r="19">
          <cell r="C19" t="str">
            <v>REQ-2022-011575</v>
          </cell>
        </row>
        <row r="20">
          <cell r="C20" t="str">
            <v>REQ-2022-011577</v>
          </cell>
        </row>
        <row r="21">
          <cell r="C21" t="str">
            <v>REQ-2022-011578</v>
          </cell>
        </row>
        <row r="22">
          <cell r="C22" t="str">
            <v>REQ-2022-011621</v>
          </cell>
          <cell r="D22" t="str">
            <v>BA-40000692</v>
          </cell>
        </row>
        <row r="23">
          <cell r="C23" t="str">
            <v>REQ-2022-011649</v>
          </cell>
          <cell r="D23" t="str">
            <v>BA-40034929 (Suite 125B Refresh)</v>
          </cell>
        </row>
        <row r="24">
          <cell r="C24" t="str">
            <v>REQ-2022-011731</v>
          </cell>
        </row>
        <row r="25">
          <cell r="C25" t="str">
            <v>REQ-2022-011759</v>
          </cell>
          <cell r="D25" t="str">
            <v>BA-40002269</v>
          </cell>
        </row>
        <row r="26">
          <cell r="C26" t="str">
            <v>REQ-2022-011761</v>
          </cell>
        </row>
        <row r="27">
          <cell r="C27" t="str">
            <v>REQ-2022-011791</v>
          </cell>
          <cell r="D27" t="str">
            <v>BA-40035049 (Suite Refresh 2209 AL  Wing)</v>
          </cell>
        </row>
        <row r="28">
          <cell r="C28" t="str">
            <v>REQ-2022-011816</v>
          </cell>
        </row>
        <row r="29">
          <cell r="C29" t="str">
            <v>REQ-2022-011822</v>
          </cell>
        </row>
        <row r="30">
          <cell r="C30" t="str">
            <v>REQ-2022-011824</v>
          </cell>
          <cell r="D30" t="str">
            <v>BA-40027419 (Suite 214 Reno)</v>
          </cell>
        </row>
        <row r="31">
          <cell r="C31" t="str">
            <v>REQ-2022-011827</v>
          </cell>
        </row>
        <row r="32">
          <cell r="C32" t="str">
            <v>REQ-2022-011888</v>
          </cell>
          <cell r="D32" t="str">
            <v>BA-40035054 (Suite 325 Reno)</v>
          </cell>
        </row>
        <row r="33">
          <cell r="C33" t="str">
            <v>REQ-2022-011942</v>
          </cell>
          <cell r="D33" t="str">
            <v>BA-40003843</v>
          </cell>
        </row>
        <row r="34">
          <cell r="C34" t="str">
            <v>REQ-2022-012050</v>
          </cell>
          <cell r="D34" t="str">
            <v>BA-40002269</v>
          </cell>
        </row>
        <row r="35">
          <cell r="C35" t="str">
            <v>REQ-2022-012086</v>
          </cell>
          <cell r="D35" t="str">
            <v>BA-40005836</v>
          </cell>
        </row>
        <row r="36">
          <cell r="C36" t="str">
            <v>REQ-2022-012309</v>
          </cell>
        </row>
        <row r="37">
          <cell r="C37" t="str">
            <v>REQ-2022-008986</v>
          </cell>
        </row>
        <row r="38">
          <cell r="C38" t="str">
            <v>REQ-2022-011725</v>
          </cell>
          <cell r="D38" t="str">
            <v>BA-40035345 (Suite 1101 Refresh)</v>
          </cell>
        </row>
        <row r="39">
          <cell r="C39" t="str">
            <v>REQ-2022-011820</v>
          </cell>
          <cell r="D39" t="str">
            <v>BA-40032140</v>
          </cell>
        </row>
        <row r="40">
          <cell r="C40" t="str">
            <v>REQ-2022-011829</v>
          </cell>
        </row>
        <row r="41">
          <cell r="C41" t="str">
            <v>REQ-2022-011891</v>
          </cell>
        </row>
        <row r="42">
          <cell r="C42" t="str">
            <v>REQ-2022-012045</v>
          </cell>
        </row>
        <row r="43">
          <cell r="C43" t="str">
            <v>REQ-2022-012127</v>
          </cell>
          <cell r="D43" t="str">
            <v>BA-40019648 (Suite #328 Renovation)</v>
          </cell>
        </row>
        <row r="44">
          <cell r="C44" t="str">
            <v>REQ-2022-012150</v>
          </cell>
        </row>
        <row r="45">
          <cell r="C45" t="str">
            <v>REQ-2022-012180</v>
          </cell>
        </row>
        <row r="46">
          <cell r="C46" t="str">
            <v>REQ-2022-012184</v>
          </cell>
        </row>
        <row r="47">
          <cell r="C47" t="str">
            <v>REQ-2022-012189</v>
          </cell>
        </row>
        <row r="48">
          <cell r="C48" t="str">
            <v>REQ-2022-012260</v>
          </cell>
          <cell r="D48" t="str">
            <v>BA-40020126 (Suite #166 Refresh)</v>
          </cell>
        </row>
        <row r="49">
          <cell r="C49" t="str">
            <v>REQ-2022-012306</v>
          </cell>
          <cell r="D49" t="str">
            <v>BA-40035350 (Suite 322 Reno)</v>
          </cell>
        </row>
        <row r="50">
          <cell r="C50" t="str">
            <v>REQ-2022-012308</v>
          </cell>
          <cell r="D50" t="str">
            <v>BA-40035349 (Suite 528 Reno)</v>
          </cell>
        </row>
        <row r="51">
          <cell r="C51" t="str">
            <v>REQ-2022-012341</v>
          </cell>
          <cell r="D51" t="str">
            <v>BA-40035226</v>
          </cell>
        </row>
        <row r="52">
          <cell r="C52" t="str">
            <v>REQ-2022-012402</v>
          </cell>
        </row>
        <row r="53">
          <cell r="C53" t="str">
            <v>REQ-2022-012405</v>
          </cell>
        </row>
        <row r="54">
          <cell r="C54" t="str">
            <v>REQ-2022-012409</v>
          </cell>
        </row>
        <row r="55">
          <cell r="C55" t="str">
            <v>REQ-2022-012413</v>
          </cell>
        </row>
        <row r="56">
          <cell r="C56" t="str">
            <v>REQ-2022-012415</v>
          </cell>
          <cell r="D56" t="str">
            <v>BA-40000728</v>
          </cell>
        </row>
        <row r="57">
          <cell r="C57" t="str">
            <v>REQ-2022-012420</v>
          </cell>
        </row>
        <row r="58">
          <cell r="C58" t="str">
            <v>REQ-2022-012422</v>
          </cell>
        </row>
        <row r="59">
          <cell r="C59" t="str">
            <v>REQ-2022-012425</v>
          </cell>
        </row>
        <row r="60">
          <cell r="C60" t="str">
            <v>REQ-2022-012499</v>
          </cell>
        </row>
        <row r="61">
          <cell r="C61" t="str">
            <v>REQ-2022-012507</v>
          </cell>
        </row>
        <row r="62">
          <cell r="C62" t="str">
            <v>REQ-2022-012518</v>
          </cell>
        </row>
        <row r="63">
          <cell r="C63" t="str">
            <v>REQ-2022-012587</v>
          </cell>
          <cell r="D63" t="str">
            <v>BA-40032511 (Suite 138 Reno)</v>
          </cell>
        </row>
        <row r="64">
          <cell r="C64" t="str">
            <v>REQ-2022-012728</v>
          </cell>
          <cell r="D64" t="str">
            <v>BA-40000692</v>
          </cell>
        </row>
        <row r="65">
          <cell r="C65" t="str">
            <v>REQ-2022-012729</v>
          </cell>
          <cell r="D65" t="str">
            <v>BA-40000692</v>
          </cell>
        </row>
        <row r="66">
          <cell r="C66" t="str">
            <v>REQ-2022-012733</v>
          </cell>
          <cell r="D66" t="str">
            <v>BA-40003719</v>
          </cell>
        </row>
        <row r="67">
          <cell r="C67" t="str">
            <v>REQ-2022-012736</v>
          </cell>
          <cell r="D67" t="str">
            <v>BA-40000691</v>
          </cell>
        </row>
        <row r="68">
          <cell r="C68" t="str">
            <v>REQ-2022-012738</v>
          </cell>
          <cell r="D68" t="str">
            <v>BA-40003719</v>
          </cell>
        </row>
        <row r="69">
          <cell r="C69" t="str">
            <v>REQ-2022-012770</v>
          </cell>
        </row>
        <row r="70">
          <cell r="C70" t="str">
            <v>REQ-2022-012772</v>
          </cell>
        </row>
        <row r="71">
          <cell r="C71" t="str">
            <v>REQ-2022-012822</v>
          </cell>
        </row>
        <row r="72">
          <cell r="C72" t="str">
            <v>REQ-2022-012823</v>
          </cell>
        </row>
        <row r="73">
          <cell r="C73" t="str">
            <v>REQ-2022-012841</v>
          </cell>
        </row>
        <row r="74">
          <cell r="C74" t="str">
            <v>REQ-2022-011280</v>
          </cell>
          <cell r="D74" t="str">
            <v>BA-40003850</v>
          </cell>
        </row>
        <row r="75">
          <cell r="C75" t="str">
            <v>REQ-2022-011281</v>
          </cell>
        </row>
        <row r="76">
          <cell r="C76" t="str">
            <v>REQ-2022-012057</v>
          </cell>
        </row>
        <row r="77">
          <cell r="C77" t="str">
            <v>REQ-2022-012148</v>
          </cell>
        </row>
        <row r="78">
          <cell r="C78" t="str">
            <v>REQ-2022-012408</v>
          </cell>
        </row>
        <row r="79">
          <cell r="C79" t="str">
            <v>REQ-2022-012468</v>
          </cell>
        </row>
        <row r="80">
          <cell r="C80" t="str">
            <v>REQ-2022-012511</v>
          </cell>
          <cell r="D80" t="str">
            <v>BA-40019120</v>
          </cell>
        </row>
        <row r="81">
          <cell r="C81" t="str">
            <v>REQ-2022-012544</v>
          </cell>
        </row>
        <row r="82">
          <cell r="C82" t="str">
            <v>REQ-2022-012551</v>
          </cell>
        </row>
        <row r="83">
          <cell r="C83" t="str">
            <v>REQ-2022-012552</v>
          </cell>
          <cell r="D83" t="str">
            <v>BA-40007025</v>
          </cell>
        </row>
        <row r="84">
          <cell r="C84" t="str">
            <v>REQ-2022-012553</v>
          </cell>
        </row>
        <row r="85">
          <cell r="C85" t="str">
            <v>REQ-2022-012656</v>
          </cell>
          <cell r="D85" t="str">
            <v>BA-40002269</v>
          </cell>
        </row>
        <row r="86">
          <cell r="C86" t="str">
            <v>REQ-2022-012747</v>
          </cell>
        </row>
        <row r="87">
          <cell r="C87" t="str">
            <v>REQ-2022-012792</v>
          </cell>
        </row>
        <row r="88">
          <cell r="C88" t="str">
            <v>REQ-2022-012800</v>
          </cell>
        </row>
        <row r="89">
          <cell r="C89" t="str">
            <v>REQ-2022-012802</v>
          </cell>
        </row>
        <row r="90">
          <cell r="C90" t="str">
            <v>REQ-2022-012809</v>
          </cell>
        </row>
        <row r="91">
          <cell r="C91" t="str">
            <v>REQ-2022-012843</v>
          </cell>
          <cell r="D91" t="str">
            <v>BA-40020059 (Rm 108 carpet and paint)</v>
          </cell>
        </row>
        <row r="92">
          <cell r="C92" t="str">
            <v>REQ-2022-012847</v>
          </cell>
        </row>
        <row r="93">
          <cell r="C93" t="str">
            <v>REQ-2022-012848</v>
          </cell>
        </row>
        <row r="94">
          <cell r="C94" t="str">
            <v>REQ-2022-012858</v>
          </cell>
        </row>
        <row r="95">
          <cell r="C95" t="str">
            <v>REQ-2022-012900</v>
          </cell>
        </row>
        <row r="96">
          <cell r="C96" t="str">
            <v>REQ-2022-012918</v>
          </cell>
        </row>
        <row r="97">
          <cell r="C97" t="str">
            <v>REQ-2022-012940</v>
          </cell>
          <cell r="D97" t="str">
            <v>BA-40022466</v>
          </cell>
        </row>
        <row r="98">
          <cell r="C98" t="str">
            <v>REQ-2022-012953</v>
          </cell>
        </row>
        <row r="99">
          <cell r="C99" t="str">
            <v>REQ-2022-013063</v>
          </cell>
        </row>
        <row r="100">
          <cell r="C100" t="str">
            <v>REQ-2022-013122</v>
          </cell>
          <cell r="D100" t="str">
            <v>BA-40000699</v>
          </cell>
        </row>
        <row r="101">
          <cell r="C101" t="str">
            <v>REQ-2022-013125</v>
          </cell>
        </row>
        <row r="102">
          <cell r="C102" t="str">
            <v>REQ-2022-013141</v>
          </cell>
        </row>
        <row r="103">
          <cell r="C103" t="str">
            <v>REQ-2022-013143</v>
          </cell>
          <cell r="D103" t="str">
            <v>BA-40014679 (Suite 213 refresh)</v>
          </cell>
        </row>
        <row r="104">
          <cell r="C104" t="str">
            <v>REQ-2022-013258</v>
          </cell>
        </row>
        <row r="105">
          <cell r="C105" t="str">
            <v>REQ-2022-013289</v>
          </cell>
        </row>
        <row r="106">
          <cell r="C106" t="str">
            <v>REQ-2022-013320</v>
          </cell>
        </row>
        <row r="107">
          <cell r="C107" t="str">
            <v>REQ-2022-013351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226"/>
  <sheetViews>
    <sheetView workbookViewId="0">
      <selection activeCell="A3" sqref="A3:B232"/>
    </sheetView>
  </sheetViews>
  <sheetFormatPr defaultRowHeight="15"/>
  <sheetData>
    <row r="1" spans="1:8">
      <c r="A1" s="1" t="s">
        <v>0</v>
      </c>
    </row>
    <row r="2" spans="1:8">
      <c r="A2" s="1" t="s">
        <v>1</v>
      </c>
      <c r="B2" s="1" t="s">
        <v>2</v>
      </c>
    </row>
    <row r="3" spans="1:8">
      <c r="A3" s="15"/>
      <c r="B3" s="2"/>
      <c r="H3" s="20"/>
    </row>
    <row r="4" spans="1:8">
      <c r="B4" s="2"/>
      <c r="H4" s="20"/>
    </row>
    <row r="5" spans="1:8">
      <c r="B5" s="2"/>
      <c r="H5" s="20"/>
    </row>
    <row r="6" spans="1:8">
      <c r="B6" s="2"/>
      <c r="H6" s="20"/>
    </row>
    <row r="7" spans="1:8">
      <c r="B7" s="2"/>
      <c r="H7" s="20"/>
    </row>
    <row r="8" spans="1:8">
      <c r="B8" s="2"/>
      <c r="H8" s="20"/>
    </row>
    <row r="9" spans="1:8">
      <c r="B9" s="2"/>
      <c r="H9" s="20"/>
    </row>
    <row r="10" spans="1:8">
      <c r="B10" s="2"/>
      <c r="H10" s="20"/>
    </row>
    <row r="11" spans="1:8">
      <c r="B11" s="2"/>
      <c r="H11" s="20"/>
    </row>
    <row r="12" spans="1:8">
      <c r="B12" s="2"/>
      <c r="H12" s="20"/>
    </row>
    <row r="13" spans="1:8">
      <c r="B13" s="2"/>
      <c r="H13" s="20"/>
    </row>
    <row r="14" spans="1:8">
      <c r="B14" s="2"/>
      <c r="H14" s="20"/>
    </row>
    <row r="15" spans="1:8">
      <c r="B15" s="2"/>
      <c r="H15" s="20"/>
    </row>
    <row r="16" spans="1:8">
      <c r="B16" s="2"/>
      <c r="H16" s="20"/>
    </row>
    <row r="17" spans="2:8">
      <c r="B17" s="2"/>
      <c r="H17" s="20"/>
    </row>
    <row r="18" spans="2:8">
      <c r="B18" s="2"/>
      <c r="H18" s="20"/>
    </row>
    <row r="19" spans="2:8">
      <c r="B19" s="2"/>
      <c r="H19" s="20"/>
    </row>
    <row r="20" spans="2:8">
      <c r="B20" s="2"/>
      <c r="H20" s="20"/>
    </row>
    <row r="21" spans="2:8">
      <c r="B21" s="2"/>
      <c r="H21" s="20"/>
    </row>
    <row r="22" spans="2:8">
      <c r="B22" s="2"/>
      <c r="H22" s="20"/>
    </row>
    <row r="23" spans="2:8">
      <c r="B23" s="2"/>
      <c r="H23" s="20"/>
    </row>
    <row r="24" spans="2:8">
      <c r="B24" s="2"/>
      <c r="H24" s="20"/>
    </row>
    <row r="25" spans="2:8">
      <c r="B25" s="2"/>
      <c r="H25" s="20"/>
    </row>
    <row r="26" spans="2:8">
      <c r="B26" s="2"/>
      <c r="H26" s="20"/>
    </row>
    <row r="27" spans="2:8">
      <c r="B27" s="2"/>
      <c r="H27" s="20"/>
    </row>
    <row r="28" spans="2:8">
      <c r="B28" s="2"/>
      <c r="H28" s="20"/>
    </row>
    <row r="29" spans="2:8">
      <c r="B29" s="2"/>
      <c r="H29" s="20"/>
    </row>
    <row r="30" spans="2:8">
      <c r="B30" s="2"/>
      <c r="H30" s="20"/>
    </row>
    <row r="31" spans="2:8">
      <c r="B31" s="2"/>
      <c r="H31" s="20"/>
    </row>
    <row r="32" spans="2:8">
      <c r="B32" s="2"/>
      <c r="H32" s="20"/>
    </row>
    <row r="33" spans="2:8">
      <c r="B33" s="2"/>
      <c r="H33" s="20"/>
    </row>
    <row r="34" spans="2:8">
      <c r="B34" s="2"/>
      <c r="H34" s="20"/>
    </row>
    <row r="35" spans="2:8">
      <c r="B35" s="2"/>
      <c r="H35" s="20"/>
    </row>
    <row r="36" spans="2:8">
      <c r="B36" s="2"/>
      <c r="H36" s="20"/>
    </row>
    <row r="37" spans="2:8">
      <c r="B37" s="2"/>
      <c r="H37" s="20"/>
    </row>
    <row r="38" spans="2:8">
      <c r="B38" s="2"/>
      <c r="H38" s="20"/>
    </row>
    <row r="39" spans="2:8">
      <c r="B39" s="2"/>
      <c r="H39" s="20"/>
    </row>
    <row r="40" spans="2:8">
      <c r="B40" s="2"/>
      <c r="H40" s="20"/>
    </row>
    <row r="41" spans="2:8">
      <c r="B41" s="2"/>
      <c r="H41" s="20"/>
    </row>
    <row r="42" spans="2:8">
      <c r="B42" s="2"/>
      <c r="H42" s="20"/>
    </row>
    <row r="43" spans="2:8">
      <c r="B43" s="2"/>
      <c r="H43" s="20"/>
    </row>
    <row r="44" spans="2:8">
      <c r="B44" s="2"/>
      <c r="H44" s="20"/>
    </row>
    <row r="45" spans="2:8">
      <c r="B45" s="2"/>
      <c r="H45" s="20"/>
    </row>
    <row r="46" spans="2:8">
      <c r="B46" s="2"/>
      <c r="H46" s="20"/>
    </row>
    <row r="47" spans="2:8">
      <c r="B47" s="2"/>
      <c r="H47" s="20"/>
    </row>
    <row r="48" spans="2:8">
      <c r="B48" s="2"/>
      <c r="H48" s="20"/>
    </row>
    <row r="49" spans="2:8">
      <c r="B49" s="2"/>
      <c r="H49" s="20"/>
    </row>
    <row r="50" spans="2:8">
      <c r="B50" s="2"/>
      <c r="H50" s="20"/>
    </row>
    <row r="51" spans="2:8">
      <c r="B51" s="2"/>
      <c r="H51" s="20"/>
    </row>
    <row r="52" spans="2:8">
      <c r="B52" s="2"/>
      <c r="H52" s="20"/>
    </row>
    <row r="53" spans="2:8">
      <c r="B53" s="2"/>
      <c r="H53" s="20"/>
    </row>
    <row r="54" spans="2:8">
      <c r="B54" s="2"/>
      <c r="H54" s="20"/>
    </row>
    <row r="55" spans="2:8">
      <c r="B55" s="2"/>
      <c r="H55" s="20"/>
    </row>
    <row r="56" spans="2:8">
      <c r="B56" s="2"/>
      <c r="H56" s="20"/>
    </row>
    <row r="57" spans="2:8">
      <c r="B57" s="2"/>
      <c r="H57" s="20"/>
    </row>
    <row r="58" spans="2:8">
      <c r="B58" s="2"/>
      <c r="H58" s="20"/>
    </row>
    <row r="59" spans="2:8">
      <c r="B59" s="2"/>
      <c r="H59" s="20"/>
    </row>
    <row r="60" spans="2:8">
      <c r="B60" s="2"/>
      <c r="H60" s="20"/>
    </row>
    <row r="61" spans="2:8">
      <c r="B61" s="2"/>
      <c r="H61" s="20"/>
    </row>
    <row r="62" spans="2:8">
      <c r="B62" s="2"/>
      <c r="H62" s="20"/>
    </row>
    <row r="63" spans="2:8">
      <c r="B63" s="2"/>
      <c r="H63" s="20"/>
    </row>
    <row r="64" spans="2:8">
      <c r="B64" s="2"/>
      <c r="H64" s="20"/>
    </row>
    <row r="65" spans="2:8">
      <c r="B65" s="2"/>
      <c r="H65" s="20"/>
    </row>
    <row r="66" spans="2:8">
      <c r="B66" s="2"/>
      <c r="H66" s="20"/>
    </row>
    <row r="67" spans="2:8">
      <c r="B67" s="2"/>
      <c r="H67" s="20"/>
    </row>
    <row r="68" spans="2:8">
      <c r="B68" s="2"/>
      <c r="H68" s="20"/>
    </row>
    <row r="69" spans="2:8">
      <c r="B69" s="2"/>
      <c r="H69" s="20"/>
    </row>
    <row r="70" spans="2:8">
      <c r="B70" s="2"/>
      <c r="H70" s="20"/>
    </row>
    <row r="71" spans="2:8">
      <c r="B71" s="2"/>
      <c r="H71" s="20"/>
    </row>
    <row r="72" spans="2:8">
      <c r="B72" s="2"/>
      <c r="H72" s="20"/>
    </row>
    <row r="73" spans="2:8">
      <c r="B73" s="2"/>
      <c r="H73" s="20"/>
    </row>
    <row r="74" spans="2:8">
      <c r="B74" s="2"/>
    </row>
    <row r="217" spans="1:1">
      <c r="A217" s="20"/>
    </row>
    <row r="218" spans="1:1">
      <c r="A218" s="20"/>
    </row>
    <row r="219" spans="1:1">
      <c r="A219" s="20"/>
    </row>
    <row r="220" spans="1:1">
      <c r="A220" s="20"/>
    </row>
    <row r="221" spans="1:1">
      <c r="A221" s="20"/>
    </row>
    <row r="222" spans="1:1">
      <c r="A222" s="20"/>
    </row>
    <row r="223" spans="1:1">
      <c r="A223" s="20"/>
    </row>
    <row r="224" spans="1:1">
      <c r="A224" s="20"/>
    </row>
    <row r="225" spans="1:1">
      <c r="A225" s="20"/>
    </row>
    <row r="226" spans="1:1">
      <c r="A226" s="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261"/>
  <sheetViews>
    <sheetView workbookViewId="0"/>
  </sheetViews>
  <sheetFormatPr defaultRowHeight="15"/>
  <sheetData>
    <row r="1" spans="1:12">
      <c r="A1" s="3" t="s">
        <v>3</v>
      </c>
      <c r="B1" s="4" t="s">
        <v>4</v>
      </c>
      <c r="C1" s="4" t="s">
        <v>5</v>
      </c>
      <c r="D1" s="4" t="s">
        <v>6</v>
      </c>
      <c r="I1" s="12" t="s">
        <v>7</v>
      </c>
      <c r="J1" s="12" t="s">
        <v>8</v>
      </c>
      <c r="K1" s="10" t="s">
        <v>3</v>
      </c>
      <c r="L1" s="11" t="s">
        <v>4</v>
      </c>
    </row>
    <row r="2" spans="1:12">
      <c r="A2" s="5" t="s">
        <v>9</v>
      </c>
      <c r="B2" t="s">
        <v>10</v>
      </c>
      <c r="C2" t="s">
        <v>11</v>
      </c>
      <c r="D2" t="s">
        <v>10</v>
      </c>
      <c r="I2" s="14" t="s">
        <v>12</v>
      </c>
      <c r="J2" s="14" t="s">
        <v>13</v>
      </c>
      <c r="K2" s="13" t="s">
        <v>14</v>
      </c>
      <c r="L2" s="14" t="s">
        <v>15</v>
      </c>
    </row>
    <row r="3" spans="1:12">
      <c r="A3" s="5" t="s">
        <v>16</v>
      </c>
      <c r="B3" t="s">
        <v>17</v>
      </c>
      <c r="C3" t="s">
        <v>18</v>
      </c>
      <c r="D3" t="s">
        <v>19</v>
      </c>
      <c r="I3" s="14" t="s">
        <v>20</v>
      </c>
      <c r="J3" s="14" t="s">
        <v>21</v>
      </c>
      <c r="K3" s="13" t="s">
        <v>22</v>
      </c>
      <c r="L3" s="14" t="s">
        <v>23</v>
      </c>
    </row>
    <row r="4" spans="1:12">
      <c r="A4" s="5" t="s">
        <v>24</v>
      </c>
      <c r="B4" t="s">
        <v>25</v>
      </c>
      <c r="C4" t="s">
        <v>26</v>
      </c>
      <c r="D4" t="s">
        <v>25</v>
      </c>
      <c r="I4" s="14" t="s">
        <v>27</v>
      </c>
      <c r="J4" s="14" t="s">
        <v>28</v>
      </c>
      <c r="K4" s="13" t="s">
        <v>29</v>
      </c>
      <c r="L4" s="14" t="s">
        <v>30</v>
      </c>
    </row>
    <row r="5" spans="1:12">
      <c r="A5" s="5" t="s">
        <v>31</v>
      </c>
      <c r="B5" t="s">
        <v>32</v>
      </c>
      <c r="C5" t="s">
        <v>33</v>
      </c>
      <c r="D5" t="s">
        <v>32</v>
      </c>
      <c r="I5" s="14" t="s">
        <v>34</v>
      </c>
      <c r="J5" s="14" t="s">
        <v>35</v>
      </c>
      <c r="K5" s="13" t="s">
        <v>36</v>
      </c>
      <c r="L5" s="14" t="s">
        <v>34</v>
      </c>
    </row>
    <row r="6" spans="1:12">
      <c r="A6" s="5" t="s">
        <v>37</v>
      </c>
      <c r="B6" t="s">
        <v>38</v>
      </c>
      <c r="C6" t="s">
        <v>39</v>
      </c>
      <c r="D6" t="s">
        <v>38</v>
      </c>
      <c r="I6" s="14" t="s">
        <v>40</v>
      </c>
      <c r="J6" s="14" t="s">
        <v>41</v>
      </c>
      <c r="K6" s="13" t="s">
        <v>42</v>
      </c>
      <c r="L6" s="14" t="s">
        <v>43</v>
      </c>
    </row>
    <row r="7" spans="1:12">
      <c r="A7" s="5" t="s">
        <v>44</v>
      </c>
      <c r="B7" t="s">
        <v>45</v>
      </c>
      <c r="C7" t="s">
        <v>46</v>
      </c>
      <c r="D7" t="s">
        <v>45</v>
      </c>
      <c r="I7" s="14" t="s">
        <v>47</v>
      </c>
      <c r="J7" s="14" t="s">
        <v>48</v>
      </c>
      <c r="K7" s="13" t="s">
        <v>49</v>
      </c>
      <c r="L7" s="14" t="s">
        <v>50</v>
      </c>
    </row>
    <row r="8" spans="1:12">
      <c r="A8" s="5" t="s">
        <v>51</v>
      </c>
      <c r="B8" t="s">
        <v>52</v>
      </c>
      <c r="C8" t="s">
        <v>53</v>
      </c>
      <c r="D8" t="s">
        <v>52</v>
      </c>
      <c r="I8" s="14" t="s">
        <v>54</v>
      </c>
      <c r="J8" s="14" t="s">
        <v>55</v>
      </c>
      <c r="K8" s="13" t="s">
        <v>56</v>
      </c>
      <c r="L8" s="14" t="s">
        <v>54</v>
      </c>
    </row>
    <row r="9" spans="1:12">
      <c r="A9" s="5" t="s">
        <v>57</v>
      </c>
      <c r="B9" t="s">
        <v>58</v>
      </c>
      <c r="C9" t="s">
        <v>59</v>
      </c>
      <c r="D9" t="s">
        <v>58</v>
      </c>
      <c r="I9" s="14" t="s">
        <v>60</v>
      </c>
      <c r="J9" s="14" t="s">
        <v>61</v>
      </c>
      <c r="K9" s="13" t="s">
        <v>62</v>
      </c>
      <c r="L9" s="14" t="s">
        <v>63</v>
      </c>
    </row>
    <row r="10" spans="1:12">
      <c r="A10" s="5" t="s">
        <v>64</v>
      </c>
      <c r="B10" t="s">
        <v>65</v>
      </c>
      <c r="C10" t="s">
        <v>66</v>
      </c>
      <c r="D10" t="s">
        <v>65</v>
      </c>
      <c r="I10" s="14" t="s">
        <v>67</v>
      </c>
      <c r="J10" s="14" t="s">
        <v>68</v>
      </c>
      <c r="K10" s="13" t="s">
        <v>69</v>
      </c>
      <c r="L10" s="14" t="s">
        <v>70</v>
      </c>
    </row>
    <row r="11" spans="1:12">
      <c r="A11" s="5" t="s">
        <v>71</v>
      </c>
      <c r="B11" t="s">
        <v>72</v>
      </c>
      <c r="C11" t="s">
        <v>73</v>
      </c>
      <c r="D11" t="s">
        <v>72</v>
      </c>
      <c r="I11" s="14" t="s">
        <v>74</v>
      </c>
      <c r="J11" s="14" t="s">
        <v>75</v>
      </c>
      <c r="K11" s="13" t="s">
        <v>76</v>
      </c>
      <c r="L11" s="14" t="s">
        <v>77</v>
      </c>
    </row>
    <row r="12" spans="1:12">
      <c r="A12" s="5" t="s">
        <v>78</v>
      </c>
      <c r="B12" t="s">
        <v>79</v>
      </c>
      <c r="C12" t="s">
        <v>80</v>
      </c>
      <c r="D12" t="s">
        <v>81</v>
      </c>
      <c r="I12" s="14" t="s">
        <v>82</v>
      </c>
      <c r="J12" s="14" t="s">
        <v>83</v>
      </c>
      <c r="K12" s="13" t="s">
        <v>84</v>
      </c>
      <c r="L12" s="14" t="s">
        <v>85</v>
      </c>
    </row>
    <row r="13" spans="1:12">
      <c r="A13" s="5" t="s">
        <v>86</v>
      </c>
      <c r="B13" t="s">
        <v>87</v>
      </c>
      <c r="C13" t="s">
        <v>88</v>
      </c>
      <c r="D13" t="s">
        <v>87</v>
      </c>
      <c r="I13" s="14" t="s">
        <v>89</v>
      </c>
      <c r="J13" s="14" t="s">
        <v>90</v>
      </c>
      <c r="K13" s="13" t="s">
        <v>91</v>
      </c>
      <c r="L13" s="14" t="s">
        <v>92</v>
      </c>
    </row>
    <row r="14" spans="1:12">
      <c r="A14" s="5" t="s">
        <v>93</v>
      </c>
      <c r="B14" t="s">
        <v>94</v>
      </c>
      <c r="C14" t="s">
        <v>95</v>
      </c>
      <c r="D14" t="s">
        <v>94</v>
      </c>
      <c r="I14" s="14" t="s">
        <v>96</v>
      </c>
      <c r="J14" s="14" t="s">
        <v>97</v>
      </c>
      <c r="K14" s="13" t="s">
        <v>98</v>
      </c>
      <c r="L14" s="14" t="s">
        <v>99</v>
      </c>
    </row>
    <row r="15" spans="1:12">
      <c r="A15" s="5" t="s">
        <v>100</v>
      </c>
      <c r="B15" t="s">
        <v>101</v>
      </c>
      <c r="C15" t="s">
        <v>102</v>
      </c>
      <c r="D15" t="s">
        <v>101</v>
      </c>
      <c r="I15" s="14" t="s">
        <v>103</v>
      </c>
      <c r="J15" s="14" t="s">
        <v>104</v>
      </c>
      <c r="K15" s="13" t="s">
        <v>105</v>
      </c>
      <c r="L15" s="14" t="s">
        <v>106</v>
      </c>
    </row>
    <row r="16" spans="1:12">
      <c r="A16" s="5" t="s">
        <v>107</v>
      </c>
      <c r="B16" t="s">
        <v>108</v>
      </c>
      <c r="C16" t="s">
        <v>109</v>
      </c>
      <c r="D16" t="s">
        <v>108</v>
      </c>
      <c r="I16" s="14" t="s">
        <v>110</v>
      </c>
      <c r="J16" s="14" t="s">
        <v>111</v>
      </c>
      <c r="K16" s="13" t="s">
        <v>112</v>
      </c>
      <c r="L16" s="14" t="s">
        <v>113</v>
      </c>
    </row>
    <row r="17" spans="1:12">
      <c r="A17" s="5" t="s">
        <v>114</v>
      </c>
      <c r="B17" t="s">
        <v>115</v>
      </c>
      <c r="C17" t="s">
        <v>116</v>
      </c>
      <c r="D17" t="s">
        <v>115</v>
      </c>
      <c r="I17" s="14" t="s">
        <v>117</v>
      </c>
      <c r="J17" s="14" t="s">
        <v>118</v>
      </c>
      <c r="K17" s="13" t="s">
        <v>119</v>
      </c>
      <c r="L17" s="14" t="s">
        <v>120</v>
      </c>
    </row>
    <row r="18" spans="1:12">
      <c r="A18" s="5" t="s">
        <v>121</v>
      </c>
      <c r="B18" t="s">
        <v>122</v>
      </c>
      <c r="C18" t="s">
        <v>123</v>
      </c>
      <c r="D18" t="s">
        <v>122</v>
      </c>
      <c r="I18" s="14" t="s">
        <v>124</v>
      </c>
      <c r="J18" s="14" t="s">
        <v>125</v>
      </c>
      <c r="K18" s="13" t="s">
        <v>126</v>
      </c>
      <c r="L18" s="14" t="s">
        <v>127</v>
      </c>
    </row>
    <row r="19" spans="1:12">
      <c r="A19" s="5" t="s">
        <v>128</v>
      </c>
      <c r="B19" t="s">
        <v>129</v>
      </c>
      <c r="C19" t="s">
        <v>130</v>
      </c>
      <c r="D19" t="s">
        <v>129</v>
      </c>
      <c r="I19" s="14" t="s">
        <v>131</v>
      </c>
      <c r="J19" s="14" t="s">
        <v>132</v>
      </c>
      <c r="K19" s="13">
        <v>27130</v>
      </c>
      <c r="L19" s="14" t="s">
        <v>131</v>
      </c>
    </row>
    <row r="20" spans="1:12">
      <c r="A20" s="5" t="s">
        <v>133</v>
      </c>
      <c r="B20" t="s">
        <v>134</v>
      </c>
      <c r="C20" t="s">
        <v>135</v>
      </c>
      <c r="D20" t="s">
        <v>134</v>
      </c>
      <c r="I20" s="14" t="s">
        <v>136</v>
      </c>
      <c r="J20" s="14" t="s">
        <v>137</v>
      </c>
      <c r="K20" s="13">
        <v>27140</v>
      </c>
      <c r="L20" s="14" t="s">
        <v>136</v>
      </c>
    </row>
    <row r="21" spans="1:12">
      <c r="A21" s="5" t="s">
        <v>138</v>
      </c>
      <c r="B21" t="s">
        <v>139</v>
      </c>
      <c r="C21" t="s">
        <v>140</v>
      </c>
      <c r="D21" t="s">
        <v>139</v>
      </c>
      <c r="I21" s="14" t="s">
        <v>141</v>
      </c>
      <c r="J21" s="14" t="s">
        <v>142</v>
      </c>
      <c r="K21" s="13">
        <v>27160</v>
      </c>
      <c r="L21" s="14" t="s">
        <v>141</v>
      </c>
    </row>
    <row r="22" spans="1:12">
      <c r="A22" s="5" t="s">
        <v>143</v>
      </c>
      <c r="B22" t="s">
        <v>144</v>
      </c>
      <c r="C22" t="s">
        <v>145</v>
      </c>
      <c r="D22" t="s">
        <v>144</v>
      </c>
      <c r="I22" s="14" t="s">
        <v>146</v>
      </c>
      <c r="J22" s="14" t="s">
        <v>147</v>
      </c>
      <c r="K22" s="13">
        <v>27150</v>
      </c>
      <c r="L22" s="14" t="s">
        <v>146</v>
      </c>
    </row>
    <row r="23" spans="1:12">
      <c r="A23" s="5" t="s">
        <v>148</v>
      </c>
      <c r="B23" t="s">
        <v>149</v>
      </c>
      <c r="C23" t="s">
        <v>150</v>
      </c>
      <c r="D23" t="s">
        <v>149</v>
      </c>
      <c r="I23" s="14" t="s">
        <v>151</v>
      </c>
      <c r="J23" s="14" t="s">
        <v>152</v>
      </c>
      <c r="K23" s="13" t="s">
        <v>153</v>
      </c>
      <c r="L23" s="14" t="s">
        <v>154</v>
      </c>
    </row>
    <row r="24" spans="1:12">
      <c r="A24" s="5" t="s">
        <v>155</v>
      </c>
      <c r="B24" t="s">
        <v>156</v>
      </c>
      <c r="C24" t="s">
        <v>157</v>
      </c>
      <c r="D24" t="s">
        <v>156</v>
      </c>
      <c r="I24" s="14" t="s">
        <v>158</v>
      </c>
      <c r="J24" s="14" t="s">
        <v>159</v>
      </c>
      <c r="K24" s="13" t="s">
        <v>160</v>
      </c>
      <c r="L24" s="14" t="s">
        <v>158</v>
      </c>
    </row>
    <row r="25" spans="1:12">
      <c r="A25" s="5" t="s">
        <v>161</v>
      </c>
      <c r="B25" t="s">
        <v>162</v>
      </c>
      <c r="C25" t="s">
        <v>163</v>
      </c>
      <c r="D25" t="s">
        <v>162</v>
      </c>
      <c r="I25" s="14" t="s">
        <v>164</v>
      </c>
      <c r="J25" s="14" t="s">
        <v>165</v>
      </c>
      <c r="K25" s="13" t="s">
        <v>166</v>
      </c>
      <c r="L25" s="14" t="s">
        <v>164</v>
      </c>
    </row>
    <row r="26" spans="1:12">
      <c r="A26" s="5" t="s">
        <v>167</v>
      </c>
      <c r="B26" t="s">
        <v>168</v>
      </c>
      <c r="C26" t="s">
        <v>169</v>
      </c>
      <c r="D26" t="s">
        <v>168</v>
      </c>
      <c r="I26" s="14" t="s">
        <v>170</v>
      </c>
      <c r="J26" s="14" t="s">
        <v>171</v>
      </c>
      <c r="K26" s="13" t="s">
        <v>172</v>
      </c>
      <c r="L26" s="14" t="s">
        <v>170</v>
      </c>
    </row>
    <row r="27" spans="1:12">
      <c r="A27" s="5" t="s">
        <v>173</v>
      </c>
      <c r="B27" t="s">
        <v>174</v>
      </c>
      <c r="C27" t="s">
        <v>175</v>
      </c>
      <c r="D27" t="s">
        <v>174</v>
      </c>
      <c r="I27" s="14" t="s">
        <v>176</v>
      </c>
      <c r="J27" s="14" t="s">
        <v>177</v>
      </c>
      <c r="K27" s="13" t="s">
        <v>178</v>
      </c>
      <c r="L27" s="14" t="s">
        <v>179</v>
      </c>
    </row>
    <row r="28" spans="1:12">
      <c r="A28" s="5" t="s">
        <v>180</v>
      </c>
      <c r="B28" t="s">
        <v>181</v>
      </c>
      <c r="C28" t="s">
        <v>182</v>
      </c>
      <c r="D28" t="s">
        <v>181</v>
      </c>
      <c r="I28" s="14" t="s">
        <v>183</v>
      </c>
      <c r="J28" s="14" t="s">
        <v>184</v>
      </c>
      <c r="K28" s="13" t="s">
        <v>185</v>
      </c>
      <c r="L28" s="14" t="s">
        <v>186</v>
      </c>
    </row>
    <row r="29" spans="1:12">
      <c r="A29" s="5" t="s">
        <v>187</v>
      </c>
      <c r="B29" t="s">
        <v>188</v>
      </c>
      <c r="C29" t="s">
        <v>189</v>
      </c>
      <c r="D29" t="s">
        <v>188</v>
      </c>
      <c r="I29" s="14" t="s">
        <v>190</v>
      </c>
      <c r="J29" s="14" t="s">
        <v>191</v>
      </c>
      <c r="K29" s="13" t="s">
        <v>192</v>
      </c>
      <c r="L29" s="14" t="s">
        <v>190</v>
      </c>
    </row>
    <row r="30" spans="1:12">
      <c r="A30" s="5" t="s">
        <v>193</v>
      </c>
      <c r="B30" t="s">
        <v>194</v>
      </c>
      <c r="C30" t="s">
        <v>195</v>
      </c>
      <c r="D30" t="s">
        <v>194</v>
      </c>
      <c r="I30" s="14" t="s">
        <v>196</v>
      </c>
      <c r="J30" s="14" t="s">
        <v>197</v>
      </c>
      <c r="K30" s="13" t="s">
        <v>198</v>
      </c>
      <c r="L30" s="14" t="s">
        <v>199</v>
      </c>
    </row>
    <row r="31" spans="1:12">
      <c r="A31" s="5" t="s">
        <v>200</v>
      </c>
      <c r="B31" t="s">
        <v>201</v>
      </c>
      <c r="C31" t="s">
        <v>202</v>
      </c>
      <c r="D31" t="s">
        <v>201</v>
      </c>
      <c r="I31" s="14" t="s">
        <v>203</v>
      </c>
      <c r="J31" s="14" t="s">
        <v>204</v>
      </c>
      <c r="K31" s="13" t="s">
        <v>205</v>
      </c>
      <c r="L31" s="14" t="s">
        <v>206</v>
      </c>
    </row>
    <row r="32" spans="1:12">
      <c r="A32" s="5" t="s">
        <v>207</v>
      </c>
      <c r="B32" t="s">
        <v>208</v>
      </c>
      <c r="C32" t="s">
        <v>209</v>
      </c>
      <c r="D32" t="s">
        <v>208</v>
      </c>
      <c r="I32" s="14" t="s">
        <v>210</v>
      </c>
      <c r="J32" s="14" t="s">
        <v>211</v>
      </c>
      <c r="K32" s="13" t="s">
        <v>212</v>
      </c>
      <c r="L32" s="14" t="s">
        <v>210</v>
      </c>
    </row>
    <row r="33" spans="1:12">
      <c r="A33" s="5" t="s">
        <v>213</v>
      </c>
      <c r="B33" t="s">
        <v>214</v>
      </c>
      <c r="C33" t="s">
        <v>215</v>
      </c>
      <c r="D33" t="s">
        <v>216</v>
      </c>
      <c r="I33" s="14" t="s">
        <v>217</v>
      </c>
      <c r="J33" s="14" t="s">
        <v>218</v>
      </c>
      <c r="K33" s="13" t="s">
        <v>219</v>
      </c>
      <c r="L33" s="14" t="s">
        <v>217</v>
      </c>
    </row>
    <row r="34" spans="1:12">
      <c r="A34" s="5" t="s">
        <v>220</v>
      </c>
      <c r="B34" t="s">
        <v>221</v>
      </c>
      <c r="C34" t="s">
        <v>222</v>
      </c>
      <c r="D34" t="s">
        <v>221</v>
      </c>
      <c r="I34" s="14" t="s">
        <v>223</v>
      </c>
      <c r="J34" s="14" t="s">
        <v>224</v>
      </c>
      <c r="K34" s="13" t="s">
        <v>225</v>
      </c>
      <c r="L34" s="14" t="s">
        <v>226</v>
      </c>
    </row>
    <row r="35" spans="1:12">
      <c r="A35" s="5" t="s">
        <v>227</v>
      </c>
      <c r="B35" t="s">
        <v>228</v>
      </c>
      <c r="C35" t="s">
        <v>229</v>
      </c>
      <c r="D35" t="s">
        <v>228</v>
      </c>
      <c r="I35" s="14" t="s">
        <v>230</v>
      </c>
      <c r="J35" s="14" t="s">
        <v>231</v>
      </c>
      <c r="K35" s="13" t="s">
        <v>232</v>
      </c>
      <c r="L35" s="14" t="s">
        <v>230</v>
      </c>
    </row>
    <row r="36" spans="1:12">
      <c r="A36" s="5" t="s">
        <v>233</v>
      </c>
      <c r="B36" t="s">
        <v>234</v>
      </c>
      <c r="C36" t="s">
        <v>235</v>
      </c>
      <c r="D36" t="s">
        <v>234</v>
      </c>
      <c r="I36" s="14" t="s">
        <v>236</v>
      </c>
      <c r="J36" s="14" t="s">
        <v>237</v>
      </c>
      <c r="K36" s="13" t="s">
        <v>238</v>
      </c>
      <c r="L36" s="14" t="s">
        <v>236</v>
      </c>
    </row>
    <row r="37" spans="1:12">
      <c r="A37" s="5" t="s">
        <v>239</v>
      </c>
      <c r="B37" t="s">
        <v>240</v>
      </c>
      <c r="C37" t="s">
        <v>241</v>
      </c>
      <c r="D37" t="s">
        <v>240</v>
      </c>
      <c r="I37" s="14" t="s">
        <v>242</v>
      </c>
      <c r="J37" s="14" t="s">
        <v>243</v>
      </c>
      <c r="K37" s="13">
        <v>26113</v>
      </c>
      <c r="L37" s="14" t="s">
        <v>244</v>
      </c>
    </row>
    <row r="38" spans="1:12">
      <c r="A38" s="5" t="s">
        <v>245</v>
      </c>
      <c r="B38" t="s">
        <v>246</v>
      </c>
      <c r="C38" t="s">
        <v>247</v>
      </c>
      <c r="D38" t="s">
        <v>246</v>
      </c>
      <c r="I38" s="14" t="s">
        <v>242</v>
      </c>
      <c r="J38" s="14" t="s">
        <v>243</v>
      </c>
      <c r="K38" s="13" t="s">
        <v>248</v>
      </c>
      <c r="L38" s="14" t="s">
        <v>242</v>
      </c>
    </row>
    <row r="39" spans="1:12">
      <c r="A39" s="5" t="s">
        <v>249</v>
      </c>
      <c r="B39" t="s">
        <v>250</v>
      </c>
      <c r="C39" t="s">
        <v>251</v>
      </c>
      <c r="D39" t="s">
        <v>250</v>
      </c>
      <c r="I39" s="14" t="s">
        <v>252</v>
      </c>
      <c r="J39" s="14" t="s">
        <v>253</v>
      </c>
      <c r="K39" s="13" t="s">
        <v>254</v>
      </c>
      <c r="L39" s="14" t="s">
        <v>252</v>
      </c>
    </row>
    <row r="40" spans="1:12">
      <c r="A40" s="5" t="s">
        <v>255</v>
      </c>
      <c r="B40" t="s">
        <v>256</v>
      </c>
      <c r="C40" t="s">
        <v>257</v>
      </c>
      <c r="D40" t="s">
        <v>256</v>
      </c>
      <c r="I40" s="14" t="s">
        <v>258</v>
      </c>
      <c r="J40" s="14" t="s">
        <v>259</v>
      </c>
      <c r="K40" s="13" t="s">
        <v>260</v>
      </c>
      <c r="L40" s="14" t="s">
        <v>258</v>
      </c>
    </row>
    <row r="41" spans="1:12">
      <c r="A41" s="5" t="s">
        <v>261</v>
      </c>
      <c r="B41" t="s">
        <v>262</v>
      </c>
      <c r="C41" t="s">
        <v>263</v>
      </c>
      <c r="D41" t="s">
        <v>262</v>
      </c>
      <c r="I41" s="14" t="s">
        <v>264</v>
      </c>
      <c r="J41" s="14" t="s">
        <v>265</v>
      </c>
      <c r="K41" s="13" t="s">
        <v>266</v>
      </c>
      <c r="L41" s="14" t="s">
        <v>264</v>
      </c>
    </row>
    <row r="42" spans="1:12">
      <c r="A42" s="5" t="s">
        <v>267</v>
      </c>
      <c r="B42" t="s">
        <v>268</v>
      </c>
      <c r="C42" t="s">
        <v>269</v>
      </c>
      <c r="D42" t="s">
        <v>268</v>
      </c>
      <c r="I42" s="14" t="s">
        <v>270</v>
      </c>
      <c r="J42" s="14" t="s">
        <v>271</v>
      </c>
      <c r="K42" s="13" t="s">
        <v>272</v>
      </c>
      <c r="L42" s="14" t="s">
        <v>273</v>
      </c>
    </row>
    <row r="43" spans="1:12">
      <c r="A43" s="5" t="s">
        <v>274</v>
      </c>
      <c r="B43" t="s">
        <v>275</v>
      </c>
      <c r="C43" t="s">
        <v>276</v>
      </c>
      <c r="D43" t="s">
        <v>275</v>
      </c>
      <c r="I43" s="14" t="s">
        <v>277</v>
      </c>
      <c r="J43" s="14" t="s">
        <v>278</v>
      </c>
      <c r="K43" s="13" t="s">
        <v>279</v>
      </c>
      <c r="L43" s="14" t="s">
        <v>280</v>
      </c>
    </row>
    <row r="44" spans="1:12">
      <c r="A44" s="5" t="s">
        <v>281</v>
      </c>
      <c r="B44" t="s">
        <v>282</v>
      </c>
      <c r="C44" t="s">
        <v>283</v>
      </c>
      <c r="D44" t="s">
        <v>282</v>
      </c>
      <c r="I44" s="14" t="s">
        <v>284</v>
      </c>
      <c r="J44" s="14" t="s">
        <v>285</v>
      </c>
      <c r="K44" s="13">
        <v>26221.040000000001</v>
      </c>
      <c r="L44" s="14" t="s">
        <v>286</v>
      </c>
    </row>
    <row r="45" spans="1:12">
      <c r="A45" s="5" t="s">
        <v>287</v>
      </c>
      <c r="B45" t="s">
        <v>288</v>
      </c>
      <c r="C45" t="s">
        <v>289</v>
      </c>
      <c r="D45" t="s">
        <v>288</v>
      </c>
      <c r="I45" s="14" t="s">
        <v>284</v>
      </c>
      <c r="J45" s="14" t="s">
        <v>285</v>
      </c>
      <c r="K45" s="13">
        <v>26221.03</v>
      </c>
      <c r="L45" s="14" t="s">
        <v>290</v>
      </c>
    </row>
    <row r="46" spans="1:12">
      <c r="A46" s="5" t="s">
        <v>291</v>
      </c>
      <c r="B46" t="s">
        <v>292</v>
      </c>
      <c r="C46" t="s">
        <v>293</v>
      </c>
      <c r="D46" t="s">
        <v>292</v>
      </c>
      <c r="I46" s="14" t="s">
        <v>284</v>
      </c>
      <c r="J46" s="14" t="s">
        <v>285</v>
      </c>
      <c r="K46" s="13">
        <v>26221.02</v>
      </c>
      <c r="L46" s="14" t="s">
        <v>294</v>
      </c>
    </row>
    <row r="47" spans="1:12">
      <c r="A47" s="5" t="s">
        <v>295</v>
      </c>
      <c r="B47" t="s">
        <v>296</v>
      </c>
      <c r="C47" t="s">
        <v>297</v>
      </c>
      <c r="D47" t="s">
        <v>296</v>
      </c>
      <c r="I47" s="14" t="s">
        <v>284</v>
      </c>
      <c r="J47" s="14" t="s">
        <v>285</v>
      </c>
      <c r="K47" s="13" t="s">
        <v>298</v>
      </c>
      <c r="L47" s="14" t="s">
        <v>299</v>
      </c>
    </row>
    <row r="48" spans="1:12">
      <c r="A48" s="5" t="s">
        <v>300</v>
      </c>
      <c r="B48" t="s">
        <v>301</v>
      </c>
      <c r="C48" t="s">
        <v>302</v>
      </c>
      <c r="D48" t="s">
        <v>301</v>
      </c>
      <c r="I48" s="14" t="s">
        <v>284</v>
      </c>
      <c r="J48" s="14" t="s">
        <v>285</v>
      </c>
      <c r="K48" s="13">
        <v>26220</v>
      </c>
      <c r="L48" s="14" t="s">
        <v>303</v>
      </c>
    </row>
    <row r="49" spans="1:12">
      <c r="A49" s="5" t="s">
        <v>304</v>
      </c>
      <c r="B49" t="s">
        <v>305</v>
      </c>
      <c r="C49" t="s">
        <v>306</v>
      </c>
      <c r="D49" t="s">
        <v>305</v>
      </c>
      <c r="I49" s="14" t="s">
        <v>50</v>
      </c>
      <c r="J49" s="14" t="s">
        <v>307</v>
      </c>
      <c r="K49" s="13" t="s">
        <v>308</v>
      </c>
      <c r="L49" s="14" t="s">
        <v>50</v>
      </c>
    </row>
    <row r="50" spans="1:12">
      <c r="A50" s="5" t="s">
        <v>309</v>
      </c>
      <c r="B50" t="s">
        <v>310</v>
      </c>
      <c r="C50" t="s">
        <v>311</v>
      </c>
      <c r="D50" t="s">
        <v>310</v>
      </c>
      <c r="I50" s="14" t="s">
        <v>312</v>
      </c>
      <c r="J50" s="14" t="s">
        <v>313</v>
      </c>
      <c r="K50" s="13" t="s">
        <v>314</v>
      </c>
      <c r="L50" s="14" t="s">
        <v>312</v>
      </c>
    </row>
    <row r="51" spans="1:12">
      <c r="A51" s="5" t="s">
        <v>315</v>
      </c>
      <c r="B51" t="s">
        <v>316</v>
      </c>
      <c r="C51" t="s">
        <v>317</v>
      </c>
      <c r="D51" t="s">
        <v>316</v>
      </c>
      <c r="I51" s="14" t="s">
        <v>63</v>
      </c>
      <c r="J51" s="14" t="s">
        <v>318</v>
      </c>
      <c r="K51" s="13" t="s">
        <v>319</v>
      </c>
      <c r="L51" s="14" t="s">
        <v>63</v>
      </c>
    </row>
    <row r="52" spans="1:12">
      <c r="A52" s="5" t="s">
        <v>320</v>
      </c>
      <c r="B52" t="s">
        <v>321</v>
      </c>
      <c r="C52" t="s">
        <v>322</v>
      </c>
      <c r="D52" t="s">
        <v>321</v>
      </c>
      <c r="I52" s="14" t="s">
        <v>77</v>
      </c>
      <c r="J52" s="14" t="s">
        <v>323</v>
      </c>
      <c r="K52" s="13" t="s">
        <v>324</v>
      </c>
      <c r="L52" s="14" t="s">
        <v>77</v>
      </c>
    </row>
    <row r="53" spans="1:12">
      <c r="A53" s="5" t="s">
        <v>325</v>
      </c>
      <c r="B53" t="s">
        <v>326</v>
      </c>
      <c r="C53" t="s">
        <v>327</v>
      </c>
      <c r="D53" t="s">
        <v>326</v>
      </c>
      <c r="I53" s="14" t="s">
        <v>85</v>
      </c>
      <c r="J53" s="14" t="s">
        <v>328</v>
      </c>
      <c r="K53" s="13" t="s">
        <v>329</v>
      </c>
      <c r="L53" s="14" t="s">
        <v>85</v>
      </c>
    </row>
    <row r="54" spans="1:12">
      <c r="A54" s="5" t="s">
        <v>330</v>
      </c>
      <c r="B54" t="s">
        <v>331</v>
      </c>
      <c r="C54" t="s">
        <v>332</v>
      </c>
      <c r="D54" t="s">
        <v>331</v>
      </c>
      <c r="I54" s="14" t="s">
        <v>333</v>
      </c>
      <c r="J54" s="14" t="s">
        <v>334</v>
      </c>
      <c r="K54" s="13" t="s">
        <v>335</v>
      </c>
      <c r="L54" s="14" t="s">
        <v>333</v>
      </c>
    </row>
    <row r="55" spans="1:12">
      <c r="A55" s="5" t="s">
        <v>336</v>
      </c>
      <c r="B55" t="s">
        <v>337</v>
      </c>
      <c r="C55" t="s">
        <v>338</v>
      </c>
      <c r="D55" t="s">
        <v>337</v>
      </c>
      <c r="I55" s="14" t="s">
        <v>92</v>
      </c>
      <c r="J55" s="14" t="s">
        <v>339</v>
      </c>
      <c r="K55" s="13" t="s">
        <v>340</v>
      </c>
      <c r="L55" s="14" t="s">
        <v>92</v>
      </c>
    </row>
    <row r="56" spans="1:12">
      <c r="A56" s="5" t="s">
        <v>341</v>
      </c>
      <c r="B56" t="s">
        <v>342</v>
      </c>
      <c r="C56" t="s">
        <v>343</v>
      </c>
      <c r="D56" t="s">
        <v>342</v>
      </c>
      <c r="I56" s="14" t="s">
        <v>344</v>
      </c>
      <c r="J56" s="14" t="s">
        <v>345</v>
      </c>
      <c r="K56" s="13" t="s">
        <v>346</v>
      </c>
      <c r="L56" s="14" t="s">
        <v>344</v>
      </c>
    </row>
    <row r="57" spans="1:12">
      <c r="A57" s="5" t="s">
        <v>347</v>
      </c>
      <c r="B57" t="s">
        <v>348</v>
      </c>
      <c r="C57" t="s">
        <v>349</v>
      </c>
      <c r="D57" t="s">
        <v>348</v>
      </c>
      <c r="I57" s="14" t="s">
        <v>350</v>
      </c>
      <c r="J57" s="14" t="s">
        <v>351</v>
      </c>
      <c r="K57" s="13" t="s">
        <v>352</v>
      </c>
      <c r="L57" s="14" t="s">
        <v>350</v>
      </c>
    </row>
    <row r="58" spans="1:12">
      <c r="A58" s="5" t="s">
        <v>353</v>
      </c>
      <c r="B58" t="s">
        <v>354</v>
      </c>
      <c r="C58" t="s">
        <v>355</v>
      </c>
      <c r="D58" t="s">
        <v>354</v>
      </c>
      <c r="I58" s="14" t="s">
        <v>43</v>
      </c>
      <c r="J58" s="14" t="s">
        <v>356</v>
      </c>
      <c r="K58" s="13" t="s">
        <v>357</v>
      </c>
      <c r="L58" s="14" t="s">
        <v>43</v>
      </c>
    </row>
    <row r="59" spans="1:12">
      <c r="A59" s="5" t="s">
        <v>358</v>
      </c>
      <c r="B59" t="s">
        <v>359</v>
      </c>
      <c r="C59" t="s">
        <v>360</v>
      </c>
      <c r="D59" t="s">
        <v>359</v>
      </c>
      <c r="I59" s="14" t="s">
        <v>127</v>
      </c>
      <c r="J59" s="14" t="s">
        <v>361</v>
      </c>
      <c r="K59" s="13" t="s">
        <v>362</v>
      </c>
      <c r="L59" s="14" t="s">
        <v>127</v>
      </c>
    </row>
    <row r="60" spans="1:12">
      <c r="A60" s="5" t="s">
        <v>363</v>
      </c>
      <c r="B60" t="s">
        <v>364</v>
      </c>
      <c r="C60" t="s">
        <v>365</v>
      </c>
      <c r="D60" t="s">
        <v>364</v>
      </c>
    </row>
    <row r="61" spans="1:12">
      <c r="A61" s="5" t="s">
        <v>366</v>
      </c>
      <c r="B61" t="s">
        <v>367</v>
      </c>
      <c r="C61" t="s">
        <v>368</v>
      </c>
      <c r="D61" t="s">
        <v>367</v>
      </c>
    </row>
    <row r="62" spans="1:12">
      <c r="A62" s="5" t="s">
        <v>369</v>
      </c>
      <c r="B62" t="s">
        <v>370</v>
      </c>
      <c r="C62" t="s">
        <v>371</v>
      </c>
      <c r="D62" t="s">
        <v>372</v>
      </c>
    </row>
    <row r="63" spans="1:12">
      <c r="A63" s="5" t="s">
        <v>373</v>
      </c>
      <c r="B63" t="s">
        <v>374</v>
      </c>
      <c r="C63" t="s">
        <v>375</v>
      </c>
      <c r="D63" t="s">
        <v>374</v>
      </c>
    </row>
    <row r="64" spans="1:12">
      <c r="A64" s="5" t="s">
        <v>376</v>
      </c>
      <c r="B64" t="s">
        <v>377</v>
      </c>
      <c r="C64" t="s">
        <v>378</v>
      </c>
      <c r="D64" t="s">
        <v>377</v>
      </c>
    </row>
    <row r="65" spans="1:4">
      <c r="A65" s="5" t="s">
        <v>379</v>
      </c>
      <c r="B65" t="s">
        <v>380</v>
      </c>
      <c r="C65" t="s">
        <v>381</v>
      </c>
      <c r="D65" t="s">
        <v>380</v>
      </c>
    </row>
    <row r="66" spans="1:4">
      <c r="A66" s="5" t="s">
        <v>382</v>
      </c>
      <c r="B66" t="s">
        <v>383</v>
      </c>
      <c r="C66" t="s">
        <v>384</v>
      </c>
      <c r="D66" t="s">
        <v>383</v>
      </c>
    </row>
    <row r="67" spans="1:4">
      <c r="A67" s="5" t="s">
        <v>385</v>
      </c>
      <c r="B67" t="s">
        <v>386</v>
      </c>
      <c r="C67" t="s">
        <v>387</v>
      </c>
      <c r="D67" t="s">
        <v>386</v>
      </c>
    </row>
    <row r="68" spans="1:4">
      <c r="A68" s="5" t="s">
        <v>388</v>
      </c>
      <c r="B68" t="s">
        <v>389</v>
      </c>
      <c r="C68" t="s">
        <v>390</v>
      </c>
      <c r="D68" t="s">
        <v>389</v>
      </c>
    </row>
    <row r="69" spans="1:4">
      <c r="A69" s="5" t="s">
        <v>391</v>
      </c>
      <c r="B69" t="s">
        <v>392</v>
      </c>
      <c r="C69" t="s">
        <v>393</v>
      </c>
      <c r="D69" t="s">
        <v>392</v>
      </c>
    </row>
    <row r="70" spans="1:4">
      <c r="A70" s="5" t="s">
        <v>394</v>
      </c>
      <c r="B70" t="s">
        <v>395</v>
      </c>
      <c r="C70" t="s">
        <v>396</v>
      </c>
      <c r="D70" t="s">
        <v>395</v>
      </c>
    </row>
    <row r="71" spans="1:4">
      <c r="A71" s="5" t="s">
        <v>397</v>
      </c>
      <c r="B71" t="s">
        <v>398</v>
      </c>
      <c r="C71" t="s">
        <v>399</v>
      </c>
      <c r="D71" t="s">
        <v>398</v>
      </c>
    </row>
    <row r="72" spans="1:4">
      <c r="A72" s="5" t="s">
        <v>400</v>
      </c>
      <c r="B72" t="s">
        <v>401</v>
      </c>
      <c r="C72" t="s">
        <v>402</v>
      </c>
      <c r="D72" t="s">
        <v>401</v>
      </c>
    </row>
    <row r="73" spans="1:4">
      <c r="A73" s="5" t="s">
        <v>403</v>
      </c>
      <c r="B73" t="s">
        <v>404</v>
      </c>
      <c r="C73" t="s">
        <v>405</v>
      </c>
      <c r="D73" t="s">
        <v>406</v>
      </c>
    </row>
    <row r="74" spans="1:4">
      <c r="A74" s="5" t="s">
        <v>407</v>
      </c>
      <c r="B74" t="s">
        <v>408</v>
      </c>
      <c r="C74" t="s">
        <v>409</v>
      </c>
      <c r="D74" t="s">
        <v>410</v>
      </c>
    </row>
    <row r="75" spans="1:4">
      <c r="A75" s="5" t="s">
        <v>411</v>
      </c>
      <c r="B75" t="s">
        <v>412</v>
      </c>
      <c r="C75" t="s">
        <v>413</v>
      </c>
      <c r="D75" t="s">
        <v>412</v>
      </c>
    </row>
    <row r="76" spans="1:4">
      <c r="A76" s="5" t="s">
        <v>414</v>
      </c>
      <c r="B76" t="s">
        <v>415</v>
      </c>
      <c r="C76" t="s">
        <v>416</v>
      </c>
      <c r="D76" t="s">
        <v>415</v>
      </c>
    </row>
    <row r="77" spans="1:4">
      <c r="A77" s="5" t="s">
        <v>417</v>
      </c>
      <c r="B77" t="s">
        <v>418</v>
      </c>
      <c r="C77" t="s">
        <v>419</v>
      </c>
      <c r="D77" t="s">
        <v>418</v>
      </c>
    </row>
    <row r="78" spans="1:4">
      <c r="A78" s="5" t="s">
        <v>420</v>
      </c>
      <c r="B78" t="s">
        <v>421</v>
      </c>
      <c r="C78" t="s">
        <v>422</v>
      </c>
      <c r="D78" t="s">
        <v>421</v>
      </c>
    </row>
    <row r="79" spans="1:4">
      <c r="A79" s="5" t="s">
        <v>423</v>
      </c>
      <c r="B79" t="s">
        <v>424</v>
      </c>
      <c r="C79" t="s">
        <v>425</v>
      </c>
      <c r="D79" t="s">
        <v>424</v>
      </c>
    </row>
    <row r="80" spans="1:4">
      <c r="A80" s="5" t="s">
        <v>426</v>
      </c>
      <c r="B80" t="s">
        <v>427</v>
      </c>
      <c r="C80" t="s">
        <v>428</v>
      </c>
      <c r="D80" t="s">
        <v>427</v>
      </c>
    </row>
    <row r="81" spans="1:4">
      <c r="A81" s="5" t="s">
        <v>429</v>
      </c>
      <c r="B81" t="s">
        <v>430</v>
      </c>
      <c r="C81" t="s">
        <v>431</v>
      </c>
      <c r="D81" t="s">
        <v>430</v>
      </c>
    </row>
    <row r="82" spans="1:4">
      <c r="A82" s="5" t="s">
        <v>432</v>
      </c>
      <c r="B82" t="s">
        <v>433</v>
      </c>
      <c r="C82" t="s">
        <v>434</v>
      </c>
      <c r="D82" t="s">
        <v>433</v>
      </c>
    </row>
    <row r="83" spans="1:4">
      <c r="A83" s="5" t="s">
        <v>435</v>
      </c>
      <c r="B83" t="s">
        <v>436</v>
      </c>
      <c r="C83" t="s">
        <v>437</v>
      </c>
      <c r="D83" t="s">
        <v>436</v>
      </c>
    </row>
    <row r="84" spans="1:4">
      <c r="A84" s="5" t="s">
        <v>438</v>
      </c>
      <c r="B84" t="s">
        <v>439</v>
      </c>
      <c r="C84" t="s">
        <v>440</v>
      </c>
      <c r="D84" t="s">
        <v>439</v>
      </c>
    </row>
    <row r="85" spans="1:4">
      <c r="A85" s="5" t="s">
        <v>441</v>
      </c>
      <c r="B85" t="s">
        <v>442</v>
      </c>
      <c r="C85" t="s">
        <v>443</v>
      </c>
      <c r="D85" t="s">
        <v>444</v>
      </c>
    </row>
    <row r="86" spans="1:4">
      <c r="A86" s="5" t="s">
        <v>445</v>
      </c>
      <c r="B86" t="s">
        <v>446</v>
      </c>
      <c r="C86" t="s">
        <v>447</v>
      </c>
      <c r="D86" t="s">
        <v>448</v>
      </c>
    </row>
    <row r="87" spans="1:4">
      <c r="A87" s="5" t="s">
        <v>449</v>
      </c>
      <c r="B87" t="s">
        <v>450</v>
      </c>
      <c r="C87" t="s">
        <v>451</v>
      </c>
      <c r="D87" t="s">
        <v>450</v>
      </c>
    </row>
    <row r="88" spans="1:4">
      <c r="A88" s="5" t="s">
        <v>452</v>
      </c>
      <c r="B88" t="s">
        <v>453</v>
      </c>
      <c r="C88" t="s">
        <v>454</v>
      </c>
      <c r="D88" t="s">
        <v>453</v>
      </c>
    </row>
    <row r="89" spans="1:4">
      <c r="A89" s="5" t="s">
        <v>455</v>
      </c>
      <c r="B89" t="s">
        <v>456</v>
      </c>
      <c r="C89" t="s">
        <v>457</v>
      </c>
      <c r="D89" t="s">
        <v>456</v>
      </c>
    </row>
    <row r="90" spans="1:4">
      <c r="A90" s="5" t="s">
        <v>458</v>
      </c>
      <c r="B90" t="s">
        <v>459</v>
      </c>
      <c r="C90" t="s">
        <v>460</v>
      </c>
      <c r="D90" t="s">
        <v>459</v>
      </c>
    </row>
    <row r="91" spans="1:4">
      <c r="A91" s="5" t="s">
        <v>461</v>
      </c>
      <c r="B91" t="s">
        <v>462</v>
      </c>
      <c r="C91" t="s">
        <v>463</v>
      </c>
      <c r="D91" t="s">
        <v>462</v>
      </c>
    </row>
    <row r="92" spans="1:4">
      <c r="A92" s="5" t="s">
        <v>464</v>
      </c>
      <c r="B92" t="s">
        <v>465</v>
      </c>
      <c r="C92" t="s">
        <v>466</v>
      </c>
      <c r="D92" t="s">
        <v>465</v>
      </c>
    </row>
    <row r="93" spans="1:4">
      <c r="A93" s="5" t="s">
        <v>467</v>
      </c>
      <c r="B93" t="s">
        <v>468</v>
      </c>
      <c r="C93" t="s">
        <v>469</v>
      </c>
      <c r="D93" t="s">
        <v>468</v>
      </c>
    </row>
    <row r="94" spans="1:4">
      <c r="A94" s="5" t="s">
        <v>470</v>
      </c>
      <c r="B94" t="s">
        <v>471</v>
      </c>
      <c r="C94" t="s">
        <v>472</v>
      </c>
      <c r="D94" t="s">
        <v>471</v>
      </c>
    </row>
    <row r="95" spans="1:4">
      <c r="A95" s="5" t="s">
        <v>473</v>
      </c>
      <c r="B95" t="s">
        <v>474</v>
      </c>
      <c r="C95" t="s">
        <v>475</v>
      </c>
      <c r="D95" t="s">
        <v>474</v>
      </c>
    </row>
    <row r="96" spans="1:4">
      <c r="A96" s="5" t="s">
        <v>476</v>
      </c>
      <c r="B96" t="s">
        <v>477</v>
      </c>
      <c r="C96" t="s">
        <v>478</v>
      </c>
      <c r="D96" t="s">
        <v>477</v>
      </c>
    </row>
    <row r="97" spans="1:4">
      <c r="A97" s="5" t="s">
        <v>479</v>
      </c>
      <c r="B97" t="s">
        <v>480</v>
      </c>
      <c r="C97" t="s">
        <v>481</v>
      </c>
      <c r="D97" t="s">
        <v>480</v>
      </c>
    </row>
    <row r="98" spans="1:4">
      <c r="A98" s="5" t="s">
        <v>482</v>
      </c>
      <c r="B98" t="s">
        <v>483</v>
      </c>
      <c r="C98" t="s">
        <v>484</v>
      </c>
      <c r="D98" t="s">
        <v>483</v>
      </c>
    </row>
    <row r="99" spans="1:4">
      <c r="A99" s="5" t="s">
        <v>485</v>
      </c>
      <c r="B99" t="s">
        <v>486</v>
      </c>
      <c r="C99" t="s">
        <v>487</v>
      </c>
      <c r="D99" t="s">
        <v>488</v>
      </c>
    </row>
    <row r="100" spans="1:4">
      <c r="A100" s="5" t="s">
        <v>489</v>
      </c>
      <c r="B100" t="s">
        <v>490</v>
      </c>
      <c r="C100" t="s">
        <v>491</v>
      </c>
      <c r="D100" t="s">
        <v>490</v>
      </c>
    </row>
    <row r="101" spans="1:4">
      <c r="A101" s="5" t="s">
        <v>492</v>
      </c>
      <c r="B101" t="s">
        <v>493</v>
      </c>
      <c r="C101" t="s">
        <v>494</v>
      </c>
      <c r="D101" t="s">
        <v>493</v>
      </c>
    </row>
    <row r="102" spans="1:4">
      <c r="A102" s="5" t="s">
        <v>495</v>
      </c>
      <c r="B102" t="s">
        <v>496</v>
      </c>
      <c r="C102" t="s">
        <v>497</v>
      </c>
      <c r="D102" t="s">
        <v>496</v>
      </c>
    </row>
    <row r="103" spans="1:4">
      <c r="A103" s="5" t="s">
        <v>498</v>
      </c>
      <c r="B103" t="s">
        <v>499</v>
      </c>
      <c r="C103" t="s">
        <v>500</v>
      </c>
      <c r="D103" t="s">
        <v>499</v>
      </c>
    </row>
    <row r="104" spans="1:4">
      <c r="A104" s="5" t="s">
        <v>501</v>
      </c>
      <c r="B104" t="s">
        <v>502</v>
      </c>
      <c r="C104" t="s">
        <v>503</v>
      </c>
      <c r="D104" t="s">
        <v>502</v>
      </c>
    </row>
    <row r="105" spans="1:4">
      <c r="A105" s="5" t="s">
        <v>504</v>
      </c>
      <c r="B105" t="s">
        <v>505</v>
      </c>
      <c r="C105" t="s">
        <v>506</v>
      </c>
      <c r="D105" t="s">
        <v>505</v>
      </c>
    </row>
    <row r="106" spans="1:4">
      <c r="A106" s="5" t="s">
        <v>507</v>
      </c>
      <c r="B106" t="s">
        <v>508</v>
      </c>
      <c r="C106" t="s">
        <v>509</v>
      </c>
      <c r="D106" t="s">
        <v>508</v>
      </c>
    </row>
    <row r="107" spans="1:4">
      <c r="A107" s="5" t="s">
        <v>510</v>
      </c>
      <c r="B107" t="s">
        <v>511</v>
      </c>
      <c r="C107" t="s">
        <v>512</v>
      </c>
      <c r="D107" t="s">
        <v>511</v>
      </c>
    </row>
    <row r="108" spans="1:4">
      <c r="A108" s="5" t="s">
        <v>513</v>
      </c>
      <c r="B108" t="s">
        <v>514</v>
      </c>
      <c r="C108" t="s">
        <v>515</v>
      </c>
      <c r="D108" t="s">
        <v>514</v>
      </c>
    </row>
    <row r="109" spans="1:4">
      <c r="A109" s="5" t="s">
        <v>516</v>
      </c>
      <c r="B109" t="s">
        <v>517</v>
      </c>
      <c r="C109" t="s">
        <v>518</v>
      </c>
      <c r="D109" t="s">
        <v>517</v>
      </c>
    </row>
    <row r="110" spans="1:4">
      <c r="A110" s="5" t="s">
        <v>519</v>
      </c>
      <c r="B110" t="s">
        <v>520</v>
      </c>
      <c r="C110" t="s">
        <v>521</v>
      </c>
      <c r="D110" t="s">
        <v>520</v>
      </c>
    </row>
    <row r="111" spans="1:4">
      <c r="A111" s="5" t="s">
        <v>522</v>
      </c>
      <c r="B111" t="s">
        <v>523</v>
      </c>
      <c r="C111" t="s">
        <v>524</v>
      </c>
      <c r="D111" t="s">
        <v>523</v>
      </c>
    </row>
    <row r="112" spans="1:4">
      <c r="A112" s="5" t="s">
        <v>525</v>
      </c>
      <c r="B112" t="s">
        <v>526</v>
      </c>
      <c r="C112" t="s">
        <v>527</v>
      </c>
      <c r="D112" t="s">
        <v>526</v>
      </c>
    </row>
    <row r="113" spans="1:4">
      <c r="A113" s="5" t="s">
        <v>528</v>
      </c>
      <c r="B113" t="s">
        <v>529</v>
      </c>
      <c r="C113" t="s">
        <v>530</v>
      </c>
      <c r="D113" t="s">
        <v>529</v>
      </c>
    </row>
    <row r="114" spans="1:4">
      <c r="A114" s="5" t="s">
        <v>531</v>
      </c>
      <c r="B114" t="s">
        <v>532</v>
      </c>
      <c r="C114" t="s">
        <v>533</v>
      </c>
      <c r="D114" t="s">
        <v>532</v>
      </c>
    </row>
    <row r="115" spans="1:4">
      <c r="A115" s="5" t="s">
        <v>534</v>
      </c>
      <c r="B115" t="s">
        <v>535</v>
      </c>
      <c r="C115" t="s">
        <v>536</v>
      </c>
      <c r="D115" t="s">
        <v>535</v>
      </c>
    </row>
    <row r="116" spans="1:4">
      <c r="A116" s="5" t="s">
        <v>537</v>
      </c>
      <c r="B116" t="s">
        <v>538</v>
      </c>
      <c r="C116" t="s">
        <v>539</v>
      </c>
      <c r="D116" t="s">
        <v>538</v>
      </c>
    </row>
    <row r="117" spans="1:4">
      <c r="A117" s="5" t="s">
        <v>540</v>
      </c>
      <c r="B117" t="s">
        <v>541</v>
      </c>
      <c r="C117" t="s">
        <v>542</v>
      </c>
      <c r="D117" t="s">
        <v>541</v>
      </c>
    </row>
    <row r="118" spans="1:4">
      <c r="A118" s="5" t="s">
        <v>543</v>
      </c>
      <c r="B118" t="s">
        <v>544</v>
      </c>
      <c r="C118" t="s">
        <v>545</v>
      </c>
      <c r="D118" t="s">
        <v>544</v>
      </c>
    </row>
    <row r="119" spans="1:4">
      <c r="A119" s="5" t="s">
        <v>546</v>
      </c>
      <c r="B119" t="s">
        <v>547</v>
      </c>
      <c r="C119" t="s">
        <v>548</v>
      </c>
      <c r="D119" t="s">
        <v>547</v>
      </c>
    </row>
    <row r="120" spans="1:4">
      <c r="A120" s="5" t="s">
        <v>549</v>
      </c>
      <c r="B120" t="s">
        <v>550</v>
      </c>
      <c r="C120" t="s">
        <v>551</v>
      </c>
      <c r="D120" t="s">
        <v>550</v>
      </c>
    </row>
    <row r="121" spans="1:4">
      <c r="A121" s="5" t="s">
        <v>552</v>
      </c>
      <c r="B121" t="s">
        <v>553</v>
      </c>
      <c r="C121" t="s">
        <v>554</v>
      </c>
      <c r="D121" t="s">
        <v>553</v>
      </c>
    </row>
    <row r="122" spans="1:4">
      <c r="A122" s="5" t="s">
        <v>555</v>
      </c>
      <c r="B122" t="s">
        <v>556</v>
      </c>
      <c r="C122" t="s">
        <v>557</v>
      </c>
      <c r="D122" t="s">
        <v>556</v>
      </c>
    </row>
    <row r="123" spans="1:4">
      <c r="A123" s="5" t="s">
        <v>558</v>
      </c>
      <c r="B123" t="s">
        <v>559</v>
      </c>
      <c r="C123" t="s">
        <v>560</v>
      </c>
      <c r="D123" t="s">
        <v>559</v>
      </c>
    </row>
    <row r="124" spans="1:4">
      <c r="A124" s="5" t="s">
        <v>561</v>
      </c>
      <c r="B124" t="s">
        <v>562</v>
      </c>
      <c r="C124" t="s">
        <v>563</v>
      </c>
      <c r="D124" t="s">
        <v>562</v>
      </c>
    </row>
    <row r="125" spans="1:4">
      <c r="A125" s="5" t="s">
        <v>564</v>
      </c>
      <c r="B125" t="s">
        <v>565</v>
      </c>
      <c r="C125" t="s">
        <v>566</v>
      </c>
      <c r="D125" t="s">
        <v>565</v>
      </c>
    </row>
    <row r="126" spans="1:4">
      <c r="A126" s="5" t="s">
        <v>567</v>
      </c>
      <c r="B126" t="s">
        <v>568</v>
      </c>
      <c r="C126" t="s">
        <v>569</v>
      </c>
      <c r="D126" t="s">
        <v>568</v>
      </c>
    </row>
    <row r="127" spans="1:4">
      <c r="A127" s="5" t="s">
        <v>570</v>
      </c>
      <c r="B127" t="s">
        <v>571</v>
      </c>
      <c r="C127" t="s">
        <v>572</v>
      </c>
      <c r="D127" t="s">
        <v>571</v>
      </c>
    </row>
    <row r="128" spans="1:4">
      <c r="A128" s="5" t="s">
        <v>573</v>
      </c>
      <c r="B128" t="s">
        <v>574</v>
      </c>
      <c r="C128" t="s">
        <v>575</v>
      </c>
      <c r="D128" t="s">
        <v>574</v>
      </c>
    </row>
    <row r="129" spans="1:4">
      <c r="A129" s="5" t="s">
        <v>576</v>
      </c>
      <c r="B129" t="s">
        <v>577</v>
      </c>
      <c r="C129" t="s">
        <v>578</v>
      </c>
      <c r="D129" t="s">
        <v>577</v>
      </c>
    </row>
    <row r="130" spans="1:4">
      <c r="A130" s="5" t="s">
        <v>579</v>
      </c>
      <c r="B130" t="s">
        <v>580</v>
      </c>
      <c r="C130" t="s">
        <v>581</v>
      </c>
      <c r="D130" t="s">
        <v>580</v>
      </c>
    </row>
    <row r="131" spans="1:4">
      <c r="A131" s="5" t="s">
        <v>582</v>
      </c>
      <c r="B131" t="s">
        <v>583</v>
      </c>
      <c r="C131" t="s">
        <v>584</v>
      </c>
      <c r="D131" t="s">
        <v>583</v>
      </c>
    </row>
    <row r="132" spans="1:4">
      <c r="A132" s="5" t="s">
        <v>585</v>
      </c>
      <c r="B132" t="s">
        <v>586</v>
      </c>
      <c r="C132" t="s">
        <v>587</v>
      </c>
      <c r="D132" t="s">
        <v>586</v>
      </c>
    </row>
    <row r="133" spans="1:4">
      <c r="A133" s="5" t="s">
        <v>588</v>
      </c>
      <c r="B133" t="s">
        <v>589</v>
      </c>
      <c r="C133" t="s">
        <v>590</v>
      </c>
      <c r="D133" t="s">
        <v>589</v>
      </c>
    </row>
    <row r="134" spans="1:4">
      <c r="A134" s="5" t="s">
        <v>591</v>
      </c>
      <c r="B134" t="s">
        <v>592</v>
      </c>
      <c r="C134" t="s">
        <v>593</v>
      </c>
      <c r="D134" t="s">
        <v>592</v>
      </c>
    </row>
    <row r="135" spans="1:4">
      <c r="A135" s="5" t="s">
        <v>594</v>
      </c>
      <c r="B135" t="s">
        <v>595</v>
      </c>
      <c r="C135" t="s">
        <v>596</v>
      </c>
      <c r="D135" t="s">
        <v>595</v>
      </c>
    </row>
    <row r="136" spans="1:4">
      <c r="A136" s="5" t="s">
        <v>597</v>
      </c>
      <c r="B136" t="s">
        <v>598</v>
      </c>
      <c r="C136" t="s">
        <v>599</v>
      </c>
      <c r="D136" t="s">
        <v>598</v>
      </c>
    </row>
    <row r="137" spans="1:4">
      <c r="A137" s="5" t="s">
        <v>600</v>
      </c>
      <c r="B137" t="s">
        <v>601</v>
      </c>
      <c r="C137" t="s">
        <v>602</v>
      </c>
      <c r="D137" t="s">
        <v>601</v>
      </c>
    </row>
    <row r="138" spans="1:4">
      <c r="A138" s="5" t="s">
        <v>603</v>
      </c>
      <c r="B138" t="s">
        <v>604</v>
      </c>
      <c r="C138" t="s">
        <v>605</v>
      </c>
      <c r="D138" t="s">
        <v>604</v>
      </c>
    </row>
    <row r="139" spans="1:4">
      <c r="A139" s="5" t="s">
        <v>606</v>
      </c>
      <c r="B139" t="s">
        <v>607</v>
      </c>
      <c r="C139" t="s">
        <v>608</v>
      </c>
      <c r="D139" t="s">
        <v>607</v>
      </c>
    </row>
    <row r="140" spans="1:4">
      <c r="A140" s="5" t="s">
        <v>609</v>
      </c>
      <c r="B140" t="s">
        <v>610</v>
      </c>
      <c r="C140" t="s">
        <v>611</v>
      </c>
      <c r="D140" t="s">
        <v>610</v>
      </c>
    </row>
    <row r="141" spans="1:4">
      <c r="A141" s="5" t="s">
        <v>612</v>
      </c>
      <c r="B141" t="s">
        <v>613</v>
      </c>
      <c r="C141" t="s">
        <v>614</v>
      </c>
      <c r="D141" t="s">
        <v>613</v>
      </c>
    </row>
    <row r="142" spans="1:4">
      <c r="A142" s="6" t="s">
        <v>615</v>
      </c>
      <c r="B142" t="s">
        <v>616</v>
      </c>
      <c r="C142" t="s">
        <v>617</v>
      </c>
      <c r="D142" t="s">
        <v>616</v>
      </c>
    </row>
    <row r="143" spans="1:4">
      <c r="A143" s="6" t="s">
        <v>618</v>
      </c>
      <c r="B143" t="s">
        <v>619</v>
      </c>
      <c r="C143" t="s">
        <v>620</v>
      </c>
      <c r="D143" t="s">
        <v>619</v>
      </c>
    </row>
    <row r="144" spans="1:4">
      <c r="A144" s="6" t="s">
        <v>621</v>
      </c>
      <c r="B144" t="s">
        <v>622</v>
      </c>
      <c r="C144" t="s">
        <v>623</v>
      </c>
      <c r="D144" t="s">
        <v>622</v>
      </c>
    </row>
    <row r="145" spans="1:4">
      <c r="A145" s="6" t="s">
        <v>624</v>
      </c>
      <c r="B145" t="s">
        <v>625</v>
      </c>
      <c r="C145" t="s">
        <v>626</v>
      </c>
      <c r="D145" t="s">
        <v>625</v>
      </c>
    </row>
    <row r="146" spans="1:4">
      <c r="A146" s="6" t="s">
        <v>627</v>
      </c>
      <c r="B146" t="s">
        <v>628</v>
      </c>
      <c r="C146" t="s">
        <v>629</v>
      </c>
      <c r="D146" t="s">
        <v>628</v>
      </c>
    </row>
    <row r="147" spans="1:4">
      <c r="A147" s="6" t="s">
        <v>630</v>
      </c>
      <c r="B147" t="s">
        <v>631</v>
      </c>
      <c r="C147" t="s">
        <v>632</v>
      </c>
      <c r="D147" t="s">
        <v>631</v>
      </c>
    </row>
    <row r="148" spans="1:4">
      <c r="A148" s="6" t="s">
        <v>633</v>
      </c>
      <c r="B148" t="s">
        <v>634</v>
      </c>
      <c r="C148" t="s">
        <v>635</v>
      </c>
      <c r="D148" t="s">
        <v>634</v>
      </c>
    </row>
    <row r="149" spans="1:4">
      <c r="A149" s="6" t="s">
        <v>636</v>
      </c>
      <c r="B149" t="s">
        <v>637</v>
      </c>
      <c r="C149" t="s">
        <v>638</v>
      </c>
      <c r="D149" t="s">
        <v>637</v>
      </c>
    </row>
    <row r="150" spans="1:4">
      <c r="A150" s="6" t="s">
        <v>639</v>
      </c>
      <c r="B150" t="s">
        <v>640</v>
      </c>
      <c r="C150" t="s">
        <v>641</v>
      </c>
      <c r="D150" t="s">
        <v>640</v>
      </c>
    </row>
    <row r="151" spans="1:4">
      <c r="A151" s="6" t="s">
        <v>642</v>
      </c>
      <c r="B151" t="s">
        <v>643</v>
      </c>
      <c r="C151" t="s">
        <v>644</v>
      </c>
      <c r="D151" t="s">
        <v>643</v>
      </c>
    </row>
    <row r="152" spans="1:4">
      <c r="A152" s="6" t="s">
        <v>645</v>
      </c>
      <c r="B152" t="s">
        <v>646</v>
      </c>
      <c r="C152" t="s">
        <v>647</v>
      </c>
      <c r="D152" t="s">
        <v>646</v>
      </c>
    </row>
    <row r="153" spans="1:4">
      <c r="A153" s="6" t="s">
        <v>648</v>
      </c>
      <c r="B153" t="s">
        <v>649</v>
      </c>
      <c r="C153" t="s">
        <v>650</v>
      </c>
      <c r="D153" t="s">
        <v>649</v>
      </c>
    </row>
    <row r="154" spans="1:4">
      <c r="A154" s="6" t="s">
        <v>651</v>
      </c>
      <c r="B154" t="s">
        <v>652</v>
      </c>
      <c r="C154" t="s">
        <v>653</v>
      </c>
      <c r="D154" t="s">
        <v>652</v>
      </c>
    </row>
    <row r="155" spans="1:4">
      <c r="A155" s="6" t="s">
        <v>654</v>
      </c>
      <c r="B155" t="s">
        <v>655</v>
      </c>
      <c r="C155" t="s">
        <v>656</v>
      </c>
      <c r="D155" t="s">
        <v>655</v>
      </c>
    </row>
    <row r="156" spans="1:4">
      <c r="A156" s="6" t="s">
        <v>657</v>
      </c>
      <c r="B156" t="s">
        <v>658</v>
      </c>
      <c r="C156" t="s">
        <v>659</v>
      </c>
      <c r="D156" t="s">
        <v>658</v>
      </c>
    </row>
    <row r="157" spans="1:4">
      <c r="A157" s="6" t="s">
        <v>660</v>
      </c>
      <c r="B157" t="s">
        <v>661</v>
      </c>
      <c r="C157" t="s">
        <v>662</v>
      </c>
      <c r="D157" t="s">
        <v>661</v>
      </c>
    </row>
    <row r="158" spans="1:4">
      <c r="A158" s="6" t="s">
        <v>663</v>
      </c>
      <c r="B158" t="s">
        <v>664</v>
      </c>
      <c r="C158" t="s">
        <v>665</v>
      </c>
      <c r="D158" t="s">
        <v>664</v>
      </c>
    </row>
    <row r="159" spans="1:4">
      <c r="A159" s="6" t="s">
        <v>666</v>
      </c>
      <c r="B159" t="s">
        <v>667</v>
      </c>
      <c r="C159" t="s">
        <v>668</v>
      </c>
      <c r="D159" t="s">
        <v>667</v>
      </c>
    </row>
    <row r="160" spans="1:4">
      <c r="A160" s="6" t="s">
        <v>669</v>
      </c>
      <c r="B160" t="s">
        <v>670</v>
      </c>
      <c r="C160" t="s">
        <v>671</v>
      </c>
      <c r="D160" t="s">
        <v>670</v>
      </c>
    </row>
    <row r="161" spans="1:4">
      <c r="A161" s="6" t="s">
        <v>672</v>
      </c>
      <c r="B161" t="s">
        <v>673</v>
      </c>
      <c r="C161" t="s">
        <v>674</v>
      </c>
      <c r="D161" t="s">
        <v>673</v>
      </c>
    </row>
    <row r="162" spans="1:4">
      <c r="A162" s="6" t="s">
        <v>675</v>
      </c>
      <c r="B162" t="s">
        <v>676</v>
      </c>
      <c r="C162" t="s">
        <v>677</v>
      </c>
      <c r="D162" t="s">
        <v>676</v>
      </c>
    </row>
    <row r="163" spans="1:4">
      <c r="A163" s="6" t="s">
        <v>678</v>
      </c>
      <c r="B163" t="s">
        <v>679</v>
      </c>
      <c r="C163" t="s">
        <v>680</v>
      </c>
      <c r="D163" t="s">
        <v>679</v>
      </c>
    </row>
    <row r="164" spans="1:4">
      <c r="A164" s="6" t="s">
        <v>681</v>
      </c>
      <c r="B164" t="s">
        <v>682</v>
      </c>
      <c r="C164" t="s">
        <v>683</v>
      </c>
      <c r="D164" t="s">
        <v>682</v>
      </c>
    </row>
    <row r="165" spans="1:4">
      <c r="A165" s="6" t="s">
        <v>684</v>
      </c>
      <c r="B165" t="s">
        <v>685</v>
      </c>
      <c r="C165" t="s">
        <v>686</v>
      </c>
      <c r="D165" t="s">
        <v>685</v>
      </c>
    </row>
    <row r="166" spans="1:4">
      <c r="A166" s="6" t="s">
        <v>687</v>
      </c>
      <c r="B166" t="s">
        <v>688</v>
      </c>
      <c r="C166" t="s">
        <v>689</v>
      </c>
      <c r="D166" t="s">
        <v>688</v>
      </c>
    </row>
    <row r="167" spans="1:4">
      <c r="A167" s="6" t="s">
        <v>690</v>
      </c>
      <c r="B167" t="s">
        <v>691</v>
      </c>
      <c r="C167" t="s">
        <v>692</v>
      </c>
      <c r="D167" t="s">
        <v>691</v>
      </c>
    </row>
    <row r="168" spans="1:4">
      <c r="A168" s="6" t="s">
        <v>693</v>
      </c>
      <c r="B168" t="s">
        <v>694</v>
      </c>
      <c r="C168" t="s">
        <v>695</v>
      </c>
      <c r="D168" t="s">
        <v>694</v>
      </c>
    </row>
    <row r="169" spans="1:4">
      <c r="A169" s="6" t="s">
        <v>696</v>
      </c>
      <c r="B169" t="s">
        <v>697</v>
      </c>
      <c r="C169" t="s">
        <v>698</v>
      </c>
      <c r="D169" t="s">
        <v>697</v>
      </c>
    </row>
    <row r="170" spans="1:4">
      <c r="A170" s="6" t="s">
        <v>699</v>
      </c>
      <c r="B170" t="s">
        <v>700</v>
      </c>
      <c r="C170" t="s">
        <v>701</v>
      </c>
      <c r="D170" t="s">
        <v>700</v>
      </c>
    </row>
    <row r="171" spans="1:4">
      <c r="A171" s="6" t="s">
        <v>702</v>
      </c>
      <c r="B171" t="s">
        <v>703</v>
      </c>
      <c r="C171" t="s">
        <v>704</v>
      </c>
      <c r="D171" t="s">
        <v>703</v>
      </c>
    </row>
    <row r="172" spans="1:4">
      <c r="A172" s="6" t="s">
        <v>705</v>
      </c>
      <c r="B172" t="s">
        <v>706</v>
      </c>
      <c r="C172" t="s">
        <v>707</v>
      </c>
      <c r="D172" t="s">
        <v>706</v>
      </c>
    </row>
    <row r="173" spans="1:4">
      <c r="A173" s="6" t="s">
        <v>708</v>
      </c>
      <c r="B173" t="s">
        <v>709</v>
      </c>
      <c r="C173" t="s">
        <v>710</v>
      </c>
      <c r="D173" t="s">
        <v>709</v>
      </c>
    </row>
    <row r="174" spans="1:4">
      <c r="A174" s="6" t="s">
        <v>711</v>
      </c>
      <c r="B174" t="s">
        <v>712</v>
      </c>
      <c r="C174" t="s">
        <v>713</v>
      </c>
      <c r="D174" t="s">
        <v>712</v>
      </c>
    </row>
    <row r="175" spans="1:4">
      <c r="A175" s="6" t="s">
        <v>714</v>
      </c>
      <c r="B175" t="s">
        <v>715</v>
      </c>
      <c r="C175" t="s">
        <v>716</v>
      </c>
      <c r="D175" t="s">
        <v>715</v>
      </c>
    </row>
    <row r="176" spans="1:4">
      <c r="A176" s="6" t="s">
        <v>717</v>
      </c>
      <c r="B176" t="s">
        <v>718</v>
      </c>
      <c r="C176" t="s">
        <v>719</v>
      </c>
      <c r="D176" t="s">
        <v>718</v>
      </c>
    </row>
    <row r="177" spans="1:4">
      <c r="A177" s="6" t="s">
        <v>720</v>
      </c>
      <c r="B177" t="s">
        <v>721</v>
      </c>
      <c r="C177" t="s">
        <v>722</v>
      </c>
      <c r="D177" t="s">
        <v>721</v>
      </c>
    </row>
    <row r="178" spans="1:4">
      <c r="A178" s="6" t="s">
        <v>723</v>
      </c>
      <c r="B178" t="s">
        <v>724</v>
      </c>
      <c r="C178" t="s">
        <v>725</v>
      </c>
      <c r="D178" t="s">
        <v>724</v>
      </c>
    </row>
    <row r="179" spans="1:4">
      <c r="A179" s="6" t="s">
        <v>726</v>
      </c>
      <c r="B179" t="s">
        <v>727</v>
      </c>
      <c r="C179" t="s">
        <v>728</v>
      </c>
      <c r="D179" t="s">
        <v>727</v>
      </c>
    </row>
    <row r="180" spans="1:4">
      <c r="A180" s="6" t="s">
        <v>729</v>
      </c>
      <c r="B180" t="s">
        <v>730</v>
      </c>
      <c r="C180" t="s">
        <v>731</v>
      </c>
      <c r="D180" t="s">
        <v>730</v>
      </c>
    </row>
    <row r="181" spans="1:4">
      <c r="A181" s="6" t="s">
        <v>732</v>
      </c>
      <c r="B181" t="s">
        <v>733</v>
      </c>
      <c r="C181" t="s">
        <v>734</v>
      </c>
      <c r="D181" t="s">
        <v>733</v>
      </c>
    </row>
    <row r="182" spans="1:4">
      <c r="A182" s="6" t="s">
        <v>735</v>
      </c>
      <c r="B182" t="s">
        <v>736</v>
      </c>
      <c r="C182" t="s">
        <v>737</v>
      </c>
      <c r="D182" t="s">
        <v>736</v>
      </c>
    </row>
    <row r="183" spans="1:4">
      <c r="A183" s="6" t="s">
        <v>738</v>
      </c>
      <c r="B183" t="s">
        <v>739</v>
      </c>
      <c r="C183" t="s">
        <v>740</v>
      </c>
      <c r="D183" t="s">
        <v>739</v>
      </c>
    </row>
    <row r="184" spans="1:4">
      <c r="A184" s="6" t="s">
        <v>741</v>
      </c>
      <c r="B184" t="s">
        <v>742</v>
      </c>
      <c r="C184" t="s">
        <v>743</v>
      </c>
      <c r="D184" t="s">
        <v>742</v>
      </c>
    </row>
    <row r="185" spans="1:4">
      <c r="A185" s="6" t="s">
        <v>744</v>
      </c>
      <c r="B185" t="s">
        <v>745</v>
      </c>
      <c r="C185" t="s">
        <v>746</v>
      </c>
      <c r="D185" t="s">
        <v>745</v>
      </c>
    </row>
    <row r="186" spans="1:4">
      <c r="A186" s="6" t="s">
        <v>747</v>
      </c>
      <c r="B186" t="s">
        <v>748</v>
      </c>
      <c r="C186" t="s">
        <v>749</v>
      </c>
      <c r="D186" t="s">
        <v>748</v>
      </c>
    </row>
    <row r="187" spans="1:4">
      <c r="A187" s="6" t="s">
        <v>750</v>
      </c>
      <c r="B187" t="s">
        <v>751</v>
      </c>
      <c r="C187" t="s">
        <v>752</v>
      </c>
      <c r="D187" t="s">
        <v>751</v>
      </c>
    </row>
    <row r="188" spans="1:4">
      <c r="A188" s="6" t="s">
        <v>753</v>
      </c>
      <c r="B188" t="s">
        <v>754</v>
      </c>
      <c r="C188" t="s">
        <v>755</v>
      </c>
      <c r="D188" t="s">
        <v>756</v>
      </c>
    </row>
    <row r="189" spans="1:4">
      <c r="A189" s="6" t="s">
        <v>757</v>
      </c>
      <c r="B189" t="s">
        <v>758</v>
      </c>
      <c r="C189" t="s">
        <v>759</v>
      </c>
      <c r="D189" t="s">
        <v>758</v>
      </c>
    </row>
    <row r="190" spans="1:4">
      <c r="A190" s="6" t="s">
        <v>760</v>
      </c>
      <c r="B190" t="s">
        <v>761</v>
      </c>
      <c r="C190" t="s">
        <v>762</v>
      </c>
      <c r="D190" t="s">
        <v>761</v>
      </c>
    </row>
    <row r="191" spans="1:4">
      <c r="A191" s="6" t="s">
        <v>763</v>
      </c>
      <c r="B191" t="s">
        <v>764</v>
      </c>
      <c r="C191" t="s">
        <v>765</v>
      </c>
      <c r="D191" t="s">
        <v>764</v>
      </c>
    </row>
    <row r="192" spans="1:4">
      <c r="A192" s="6" t="s">
        <v>766</v>
      </c>
      <c r="B192" t="s">
        <v>767</v>
      </c>
      <c r="C192" t="s">
        <v>768</v>
      </c>
      <c r="D192" t="s">
        <v>767</v>
      </c>
    </row>
    <row r="193" spans="1:4">
      <c r="A193" s="6" t="s">
        <v>769</v>
      </c>
      <c r="B193" t="s">
        <v>770</v>
      </c>
      <c r="C193" t="s">
        <v>771</v>
      </c>
      <c r="D193" t="s">
        <v>770</v>
      </c>
    </row>
    <row r="194" spans="1:4">
      <c r="A194" s="6" t="s">
        <v>772</v>
      </c>
      <c r="B194" t="s">
        <v>773</v>
      </c>
      <c r="C194" t="s">
        <v>774</v>
      </c>
      <c r="D194" t="s">
        <v>773</v>
      </c>
    </row>
    <row r="195" spans="1:4">
      <c r="A195" s="6" t="s">
        <v>775</v>
      </c>
      <c r="B195" t="s">
        <v>776</v>
      </c>
      <c r="C195" t="s">
        <v>777</v>
      </c>
      <c r="D195" t="s">
        <v>776</v>
      </c>
    </row>
    <row r="196" spans="1:4">
      <c r="A196" s="6" t="s">
        <v>778</v>
      </c>
      <c r="B196" t="s">
        <v>779</v>
      </c>
      <c r="C196" t="s">
        <v>780</v>
      </c>
      <c r="D196" t="s">
        <v>779</v>
      </c>
    </row>
    <row r="197" spans="1:4">
      <c r="A197" s="6" t="s">
        <v>781</v>
      </c>
      <c r="B197" t="s">
        <v>782</v>
      </c>
      <c r="C197" t="s">
        <v>783</v>
      </c>
      <c r="D197" t="s">
        <v>782</v>
      </c>
    </row>
    <row r="198" spans="1:4">
      <c r="A198" s="6" t="s">
        <v>784</v>
      </c>
      <c r="B198" t="s">
        <v>785</v>
      </c>
      <c r="C198" t="s">
        <v>786</v>
      </c>
      <c r="D198" t="s">
        <v>785</v>
      </c>
    </row>
    <row r="199" spans="1:4">
      <c r="A199" s="6" t="s">
        <v>787</v>
      </c>
      <c r="B199" t="s">
        <v>788</v>
      </c>
      <c r="C199" t="s">
        <v>789</v>
      </c>
      <c r="D199" t="s">
        <v>788</v>
      </c>
    </row>
    <row r="200" spans="1:4">
      <c r="A200" s="6" t="s">
        <v>790</v>
      </c>
      <c r="B200" t="s">
        <v>791</v>
      </c>
      <c r="C200" t="s">
        <v>792</v>
      </c>
      <c r="D200" t="s">
        <v>791</v>
      </c>
    </row>
    <row r="201" spans="1:4">
      <c r="A201" s="6" t="s">
        <v>793</v>
      </c>
      <c r="B201" t="s">
        <v>794</v>
      </c>
      <c r="C201" t="s">
        <v>795</v>
      </c>
      <c r="D201" t="s">
        <v>794</v>
      </c>
    </row>
    <row r="202" spans="1:4">
      <c r="A202" s="6" t="s">
        <v>796</v>
      </c>
      <c r="B202" t="s">
        <v>797</v>
      </c>
      <c r="C202" t="s">
        <v>798</v>
      </c>
      <c r="D202" t="s">
        <v>797</v>
      </c>
    </row>
    <row r="203" spans="1:4">
      <c r="A203" s="6" t="s">
        <v>799</v>
      </c>
      <c r="B203" t="s">
        <v>800</v>
      </c>
      <c r="C203" t="s">
        <v>801</v>
      </c>
      <c r="D203" t="s">
        <v>800</v>
      </c>
    </row>
    <row r="204" spans="1:4">
      <c r="A204" s="6" t="s">
        <v>802</v>
      </c>
      <c r="B204" t="s">
        <v>803</v>
      </c>
      <c r="C204" t="s">
        <v>804</v>
      </c>
      <c r="D204" t="s">
        <v>803</v>
      </c>
    </row>
    <row r="205" spans="1:4">
      <c r="A205" s="6" t="s">
        <v>805</v>
      </c>
      <c r="B205" t="s">
        <v>806</v>
      </c>
      <c r="C205" t="s">
        <v>807</v>
      </c>
      <c r="D205" t="s">
        <v>806</v>
      </c>
    </row>
    <row r="206" spans="1:4">
      <c r="A206" s="6" t="s">
        <v>808</v>
      </c>
      <c r="B206" t="s">
        <v>809</v>
      </c>
      <c r="C206" t="s">
        <v>810</v>
      </c>
      <c r="D206" t="s">
        <v>809</v>
      </c>
    </row>
    <row r="207" spans="1:4">
      <c r="A207" s="6" t="s">
        <v>811</v>
      </c>
      <c r="B207" t="s">
        <v>812</v>
      </c>
      <c r="C207" t="s">
        <v>813</v>
      </c>
      <c r="D207" t="s">
        <v>812</v>
      </c>
    </row>
    <row r="208" spans="1:4">
      <c r="A208" s="6" t="s">
        <v>814</v>
      </c>
      <c r="B208" t="s">
        <v>815</v>
      </c>
      <c r="C208" t="s">
        <v>816</v>
      </c>
      <c r="D208" t="s">
        <v>815</v>
      </c>
    </row>
    <row r="209" spans="1:4">
      <c r="A209" s="6" t="s">
        <v>817</v>
      </c>
      <c r="B209" t="s">
        <v>818</v>
      </c>
      <c r="C209" t="s">
        <v>819</v>
      </c>
      <c r="D209" t="s">
        <v>818</v>
      </c>
    </row>
    <row r="210" spans="1:4">
      <c r="A210" s="6" t="s">
        <v>820</v>
      </c>
      <c r="B210" t="s">
        <v>821</v>
      </c>
      <c r="C210" t="s">
        <v>822</v>
      </c>
      <c r="D210" t="s">
        <v>821</v>
      </c>
    </row>
    <row r="211" spans="1:4">
      <c r="A211" s="6" t="s">
        <v>823</v>
      </c>
      <c r="B211" t="s">
        <v>824</v>
      </c>
      <c r="C211" t="s">
        <v>825</v>
      </c>
      <c r="D211" t="s">
        <v>824</v>
      </c>
    </row>
    <row r="212" spans="1:4">
      <c r="A212" s="6" t="s">
        <v>826</v>
      </c>
      <c r="B212" t="s">
        <v>827</v>
      </c>
      <c r="C212" t="s">
        <v>828</v>
      </c>
      <c r="D212" t="s">
        <v>827</v>
      </c>
    </row>
    <row r="213" spans="1:4">
      <c r="A213" s="6" t="s">
        <v>829</v>
      </c>
      <c r="B213" t="s">
        <v>830</v>
      </c>
      <c r="C213" t="s">
        <v>831</v>
      </c>
      <c r="D213" t="s">
        <v>830</v>
      </c>
    </row>
    <row r="214" spans="1:4">
      <c r="A214" s="6" t="s">
        <v>832</v>
      </c>
      <c r="B214" t="s">
        <v>833</v>
      </c>
      <c r="C214" t="s">
        <v>834</v>
      </c>
      <c r="D214" t="s">
        <v>833</v>
      </c>
    </row>
    <row r="215" spans="1:4">
      <c r="A215" s="6" t="s">
        <v>835</v>
      </c>
      <c r="B215" t="s">
        <v>836</v>
      </c>
      <c r="C215" t="s">
        <v>837</v>
      </c>
      <c r="D215" t="s">
        <v>836</v>
      </c>
    </row>
    <row r="216" spans="1:4">
      <c r="A216" s="6" t="s">
        <v>838</v>
      </c>
      <c r="B216" t="s">
        <v>839</v>
      </c>
      <c r="C216" t="s">
        <v>840</v>
      </c>
      <c r="D216" t="s">
        <v>839</v>
      </c>
    </row>
    <row r="217" spans="1:4">
      <c r="A217" s="6" t="s">
        <v>841</v>
      </c>
      <c r="B217" t="s">
        <v>842</v>
      </c>
      <c r="C217" t="s">
        <v>843</v>
      </c>
      <c r="D217" t="s">
        <v>842</v>
      </c>
    </row>
    <row r="218" spans="1:4">
      <c r="A218" s="6" t="s">
        <v>844</v>
      </c>
      <c r="B218" t="s">
        <v>845</v>
      </c>
      <c r="C218" t="s">
        <v>846</v>
      </c>
      <c r="D218" t="s">
        <v>845</v>
      </c>
    </row>
    <row r="219" spans="1:4">
      <c r="A219" s="6" t="s">
        <v>847</v>
      </c>
      <c r="B219" t="s">
        <v>848</v>
      </c>
      <c r="C219" t="s">
        <v>849</v>
      </c>
      <c r="D219" t="s">
        <v>848</v>
      </c>
    </row>
    <row r="220" spans="1:4">
      <c r="A220" s="6" t="s">
        <v>850</v>
      </c>
      <c r="B220" t="s">
        <v>851</v>
      </c>
      <c r="C220" t="s">
        <v>852</v>
      </c>
      <c r="D220" t="s">
        <v>851</v>
      </c>
    </row>
    <row r="221" spans="1:4">
      <c r="A221" s="6" t="s">
        <v>853</v>
      </c>
      <c r="B221" t="s">
        <v>854</v>
      </c>
      <c r="C221" t="s">
        <v>855</v>
      </c>
      <c r="D221" t="s">
        <v>854</v>
      </c>
    </row>
    <row r="222" spans="1:4">
      <c r="A222" s="6" t="s">
        <v>856</v>
      </c>
      <c r="B222" t="s">
        <v>857</v>
      </c>
      <c r="C222" t="s">
        <v>858</v>
      </c>
      <c r="D222" t="s">
        <v>857</v>
      </c>
    </row>
    <row r="223" spans="1:4">
      <c r="A223" s="6" t="s">
        <v>859</v>
      </c>
      <c r="B223" t="s">
        <v>860</v>
      </c>
      <c r="C223" t="s">
        <v>861</v>
      </c>
      <c r="D223" t="s">
        <v>860</v>
      </c>
    </row>
    <row r="224" spans="1:4">
      <c r="A224" s="6" t="s">
        <v>862</v>
      </c>
      <c r="B224" t="s">
        <v>863</v>
      </c>
      <c r="C224" t="s">
        <v>864</v>
      </c>
      <c r="D224" t="s">
        <v>863</v>
      </c>
    </row>
    <row r="225" spans="1:4">
      <c r="A225" s="6" t="s">
        <v>865</v>
      </c>
      <c r="B225" t="s">
        <v>866</v>
      </c>
      <c r="C225" t="s">
        <v>867</v>
      </c>
      <c r="D225" t="s">
        <v>866</v>
      </c>
    </row>
    <row r="226" spans="1:4">
      <c r="A226" s="6" t="s">
        <v>868</v>
      </c>
      <c r="B226" t="s">
        <v>869</v>
      </c>
      <c r="C226" t="s">
        <v>870</v>
      </c>
      <c r="D226" t="s">
        <v>869</v>
      </c>
    </row>
    <row r="227" spans="1:4">
      <c r="A227" s="6" t="s">
        <v>871</v>
      </c>
      <c r="B227" t="s">
        <v>872</v>
      </c>
      <c r="C227" t="s">
        <v>873</v>
      </c>
      <c r="D227" t="s">
        <v>872</v>
      </c>
    </row>
    <row r="228" spans="1:4">
      <c r="A228" s="6" t="s">
        <v>874</v>
      </c>
      <c r="B228" t="s">
        <v>875</v>
      </c>
      <c r="C228" t="s">
        <v>876</v>
      </c>
      <c r="D228" t="s">
        <v>875</v>
      </c>
    </row>
    <row r="229" spans="1:4">
      <c r="A229" s="6" t="s">
        <v>877</v>
      </c>
      <c r="B229" t="s">
        <v>878</v>
      </c>
      <c r="C229" t="s">
        <v>879</v>
      </c>
      <c r="D229" t="s">
        <v>878</v>
      </c>
    </row>
    <row r="230" spans="1:4">
      <c r="A230" s="6" t="s">
        <v>880</v>
      </c>
      <c r="B230" t="s">
        <v>881</v>
      </c>
      <c r="C230" t="s">
        <v>882</v>
      </c>
      <c r="D230" t="s">
        <v>881</v>
      </c>
    </row>
    <row r="231" spans="1:4">
      <c r="A231" s="6" t="s">
        <v>883</v>
      </c>
      <c r="B231" t="s">
        <v>884</v>
      </c>
      <c r="C231" t="s">
        <v>885</v>
      </c>
      <c r="D231" t="s">
        <v>884</v>
      </c>
    </row>
    <row r="232" spans="1:4">
      <c r="A232" s="6" t="s">
        <v>886</v>
      </c>
      <c r="B232" t="s">
        <v>887</v>
      </c>
      <c r="C232" t="s">
        <v>888</v>
      </c>
      <c r="D232" t="s">
        <v>887</v>
      </c>
    </row>
    <row r="233" spans="1:4">
      <c r="A233" s="6" t="s">
        <v>889</v>
      </c>
      <c r="B233" t="s">
        <v>890</v>
      </c>
      <c r="C233" t="s">
        <v>891</v>
      </c>
      <c r="D233" t="s">
        <v>890</v>
      </c>
    </row>
    <row r="234" spans="1:4">
      <c r="A234" s="6" t="s">
        <v>892</v>
      </c>
      <c r="B234" t="s">
        <v>893</v>
      </c>
      <c r="C234" t="s">
        <v>894</v>
      </c>
      <c r="D234" t="s">
        <v>893</v>
      </c>
    </row>
    <row r="235" spans="1:4">
      <c r="A235" s="6" t="s">
        <v>895</v>
      </c>
      <c r="B235" t="s">
        <v>896</v>
      </c>
      <c r="C235" t="s">
        <v>897</v>
      </c>
      <c r="D235" t="s">
        <v>896</v>
      </c>
    </row>
    <row r="236" spans="1:4">
      <c r="A236" s="6" t="s">
        <v>898</v>
      </c>
      <c r="B236" t="s">
        <v>899</v>
      </c>
      <c r="C236" t="s">
        <v>900</v>
      </c>
      <c r="D236" t="s">
        <v>899</v>
      </c>
    </row>
    <row r="237" spans="1:4">
      <c r="A237" s="6" t="s">
        <v>901</v>
      </c>
      <c r="B237" t="s">
        <v>902</v>
      </c>
      <c r="C237" t="s">
        <v>903</v>
      </c>
      <c r="D237" t="s">
        <v>902</v>
      </c>
    </row>
    <row r="238" spans="1:4">
      <c r="A238" s="6" t="s">
        <v>904</v>
      </c>
      <c r="B238" t="s">
        <v>905</v>
      </c>
      <c r="C238" t="s">
        <v>906</v>
      </c>
      <c r="D238" t="s">
        <v>905</v>
      </c>
    </row>
    <row r="239" spans="1:4">
      <c r="A239" s="6" t="s">
        <v>907</v>
      </c>
      <c r="B239" t="s">
        <v>908</v>
      </c>
      <c r="C239" t="s">
        <v>909</v>
      </c>
      <c r="D239" t="s">
        <v>908</v>
      </c>
    </row>
    <row r="240" spans="1:4">
      <c r="A240" s="6" t="s">
        <v>910</v>
      </c>
      <c r="B240" t="s">
        <v>911</v>
      </c>
      <c r="C240" t="s">
        <v>912</v>
      </c>
      <c r="D240" t="s">
        <v>911</v>
      </c>
    </row>
    <row r="241" spans="1:4">
      <c r="A241" s="6" t="s">
        <v>913</v>
      </c>
      <c r="B241" t="s">
        <v>914</v>
      </c>
      <c r="C241" t="s">
        <v>915</v>
      </c>
      <c r="D241" t="s">
        <v>914</v>
      </c>
    </row>
    <row r="242" spans="1:4">
      <c r="A242" s="6" t="s">
        <v>916</v>
      </c>
      <c r="B242" t="s">
        <v>917</v>
      </c>
      <c r="C242" t="s">
        <v>918</v>
      </c>
      <c r="D242" t="s">
        <v>917</v>
      </c>
    </row>
    <row r="243" spans="1:4">
      <c r="A243" s="6" t="s">
        <v>919</v>
      </c>
      <c r="B243" t="s">
        <v>920</v>
      </c>
      <c r="C243" t="s">
        <v>921</v>
      </c>
      <c r="D243" t="s">
        <v>920</v>
      </c>
    </row>
    <row r="244" spans="1:4">
      <c r="A244" s="6" t="s">
        <v>922</v>
      </c>
      <c r="B244" t="s">
        <v>923</v>
      </c>
      <c r="C244" t="s">
        <v>924</v>
      </c>
      <c r="D244" t="s">
        <v>923</v>
      </c>
    </row>
    <row r="245" spans="1:4">
      <c r="A245" s="6" t="s">
        <v>925</v>
      </c>
      <c r="B245" t="s">
        <v>926</v>
      </c>
      <c r="C245" t="s">
        <v>927</v>
      </c>
      <c r="D245" t="s">
        <v>926</v>
      </c>
    </row>
    <row r="246" spans="1:4">
      <c r="A246" s="6" t="s">
        <v>928</v>
      </c>
      <c r="B246" t="s">
        <v>929</v>
      </c>
      <c r="C246" t="s">
        <v>930</v>
      </c>
      <c r="D246" t="s">
        <v>929</v>
      </c>
    </row>
    <row r="247" spans="1:4">
      <c r="A247" s="6" t="s">
        <v>931</v>
      </c>
      <c r="B247" t="s">
        <v>932</v>
      </c>
      <c r="C247" t="s">
        <v>933</v>
      </c>
      <c r="D247" t="s">
        <v>932</v>
      </c>
    </row>
    <row r="248" spans="1:4">
      <c r="A248" s="6" t="s">
        <v>934</v>
      </c>
      <c r="B248" t="s">
        <v>935</v>
      </c>
      <c r="C248" t="s">
        <v>936</v>
      </c>
      <c r="D248" t="s">
        <v>935</v>
      </c>
    </row>
    <row r="249" spans="1:4">
      <c r="A249" s="6" t="s">
        <v>937</v>
      </c>
      <c r="B249" t="s">
        <v>938</v>
      </c>
      <c r="C249" t="s">
        <v>939</v>
      </c>
      <c r="D249" t="s">
        <v>938</v>
      </c>
    </row>
    <row r="250" spans="1:4">
      <c r="A250" s="6" t="s">
        <v>940</v>
      </c>
      <c r="B250" t="s">
        <v>941</v>
      </c>
      <c r="C250" t="s">
        <v>942</v>
      </c>
      <c r="D250" t="s">
        <v>941</v>
      </c>
    </row>
    <row r="251" spans="1:4">
      <c r="A251" s="6" t="s">
        <v>943</v>
      </c>
      <c r="B251" t="s">
        <v>944</v>
      </c>
      <c r="C251" t="s">
        <v>945</v>
      </c>
      <c r="D251" t="s">
        <v>944</v>
      </c>
    </row>
    <row r="252" spans="1:4">
      <c r="A252" s="6" t="s">
        <v>946</v>
      </c>
      <c r="B252" t="s">
        <v>947</v>
      </c>
      <c r="C252" t="s">
        <v>948</v>
      </c>
      <c r="D252" t="s">
        <v>947</v>
      </c>
    </row>
    <row r="253" spans="1:4">
      <c r="A253" s="6" t="s">
        <v>949</v>
      </c>
      <c r="B253" t="s">
        <v>875</v>
      </c>
      <c r="C253" t="s">
        <v>950</v>
      </c>
      <c r="D253" t="s">
        <v>875</v>
      </c>
    </row>
    <row r="254" spans="1:4">
      <c r="A254" s="6" t="s">
        <v>951</v>
      </c>
      <c r="B254" t="s">
        <v>952</v>
      </c>
      <c r="C254" t="s">
        <v>953</v>
      </c>
      <c r="D254" t="s">
        <v>952</v>
      </c>
    </row>
    <row r="255" spans="1:4">
      <c r="A255" s="6" t="s">
        <v>954</v>
      </c>
      <c r="B255" t="s">
        <v>955</v>
      </c>
      <c r="C255" t="s">
        <v>956</v>
      </c>
      <c r="D255" t="s">
        <v>955</v>
      </c>
    </row>
    <row r="256" spans="1:4">
      <c r="A256" s="6" t="s">
        <v>957</v>
      </c>
      <c r="B256" t="s">
        <v>958</v>
      </c>
      <c r="C256" t="s">
        <v>959</v>
      </c>
      <c r="D256" t="s">
        <v>958</v>
      </c>
    </row>
    <row r="257" spans="1:4">
      <c r="A257" s="6" t="s">
        <v>960</v>
      </c>
      <c r="B257" t="s">
        <v>961</v>
      </c>
      <c r="C257" t="s">
        <v>962</v>
      </c>
      <c r="D257" t="s">
        <v>961</v>
      </c>
    </row>
    <row r="258" spans="1:4">
      <c r="A258" s="7"/>
      <c r="B258" t="s">
        <v>963</v>
      </c>
      <c r="C258" t="s">
        <v>964</v>
      </c>
      <c r="D258" t="s">
        <v>963</v>
      </c>
    </row>
    <row r="259" spans="1:4">
      <c r="A259" s="8" t="s">
        <v>965</v>
      </c>
      <c r="B259" s="9" t="s">
        <v>966</v>
      </c>
      <c r="C259" s="9" t="s">
        <v>967</v>
      </c>
      <c r="D259" s="9" t="s">
        <v>968</v>
      </c>
    </row>
    <row r="260" spans="1:4">
      <c r="A260" s="6" t="s">
        <v>969</v>
      </c>
      <c r="B260" t="s">
        <v>970</v>
      </c>
      <c r="C260" t="s">
        <v>971</v>
      </c>
      <c r="D260" t="s">
        <v>970</v>
      </c>
    </row>
    <row r="261" spans="1:4">
      <c r="B261" t="s">
        <v>972</v>
      </c>
      <c r="C261" t="s">
        <v>973</v>
      </c>
      <c r="D261" t="s">
        <v>972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B0D68-89C2-46BD-90DC-AE04D889959A}">
  <sheetPr codeName="Sheet3"/>
  <dimension ref="A1:O10"/>
  <sheetViews>
    <sheetView workbookViewId="0">
      <selection activeCell="M8" sqref="M8"/>
    </sheetView>
  </sheetViews>
  <sheetFormatPr defaultRowHeight="15"/>
  <cols>
    <col min="1" max="1" width="37.28515625" customWidth="1"/>
    <col min="2" max="2" width="14" bestFit="1" customWidth="1"/>
    <col min="3" max="3" width="22.85546875" customWidth="1"/>
    <col min="4" max="4" width="20.140625" hidden="1" customWidth="1"/>
    <col min="5" max="5" width="16.85546875" hidden="1" customWidth="1"/>
    <col min="6" max="6" width="18.7109375" hidden="1" customWidth="1"/>
    <col min="7" max="7" width="29.7109375" customWidth="1"/>
    <col min="8" max="8" width="14.28515625" hidden="1" customWidth="1"/>
    <col min="9" max="9" width="0" hidden="1" customWidth="1"/>
    <col min="10" max="10" width="12.140625" style="17" customWidth="1"/>
    <col min="11" max="11" width="23.85546875" customWidth="1"/>
    <col min="12" max="12" width="26.7109375" customWidth="1"/>
    <col min="13" max="13" width="23.28515625" customWidth="1"/>
    <col min="14" max="14" width="23.42578125" customWidth="1"/>
  </cols>
  <sheetData>
    <row r="1" spans="1:15">
      <c r="M1" t="s">
        <v>974</v>
      </c>
      <c r="N1" t="s">
        <v>975</v>
      </c>
      <c r="O1" t="s">
        <v>976</v>
      </c>
    </row>
    <row r="2" spans="1:15">
      <c r="L2" s="36" t="s">
        <v>977</v>
      </c>
      <c r="M2">
        <f>COUNTIFS($B$6:$B$84,L2,$M$6:$M$84,"*P21*",$L$6:$L$84,"")</f>
        <v>0</v>
      </c>
      <c r="N2" t="e">
        <f>#REF!</f>
        <v>#REF!</v>
      </c>
      <c r="O2" t="e">
        <f>SUM(M2:N2)</f>
        <v>#REF!</v>
      </c>
    </row>
    <row r="3" spans="1:15">
      <c r="L3" s="36" t="s">
        <v>978</v>
      </c>
      <c r="M3">
        <f>COUNTIFS($B$6:$B$84,L3,$M$6:$M$84,"*P21*",$L$6:$L$84,"")</f>
        <v>0</v>
      </c>
      <c r="N3" t="e">
        <f>#REF!</f>
        <v>#REF!</v>
      </c>
      <c r="O3" t="e">
        <f t="shared" ref="O3" si="0">SUM(M3:N3)</f>
        <v>#REF!</v>
      </c>
    </row>
    <row r="4" spans="1:15">
      <c r="L4" s="36" t="s">
        <v>979</v>
      </c>
      <c r="M4">
        <f>COUNTIFS($B$6:$B$84,L4,$M$6:$M$84,"*P21*",$L$6:$L$84,"")</f>
        <v>0</v>
      </c>
      <c r="N4" t="e">
        <f>#REF!</f>
        <v>#REF!</v>
      </c>
      <c r="O4" t="e">
        <f>SUM(M4:N4)</f>
        <v>#REF!</v>
      </c>
    </row>
    <row r="7" spans="1:15" s="40" customFormat="1" ht="19.5">
      <c r="A7" s="37" t="s">
        <v>980</v>
      </c>
      <c r="B7" s="38" t="s">
        <v>981</v>
      </c>
      <c r="C7" s="38" t="s">
        <v>982</v>
      </c>
      <c r="D7" s="38" t="s">
        <v>983</v>
      </c>
      <c r="E7" s="38" t="s">
        <v>984</v>
      </c>
      <c r="F7" s="38" t="s">
        <v>985</v>
      </c>
      <c r="G7" s="38" t="s">
        <v>986</v>
      </c>
      <c r="H7" s="38" t="s">
        <v>987</v>
      </c>
      <c r="I7" s="38" t="s">
        <v>988</v>
      </c>
      <c r="J7" s="41" t="s">
        <v>989</v>
      </c>
      <c r="K7" s="38" t="s">
        <v>990</v>
      </c>
      <c r="L7" s="38" t="s">
        <v>991</v>
      </c>
      <c r="M7" s="38" t="s">
        <v>992</v>
      </c>
      <c r="N7" s="38" t="s">
        <v>993</v>
      </c>
      <c r="O7" s="39"/>
    </row>
    <row r="8" spans="1:15">
      <c r="A8" t="s">
        <v>994</v>
      </c>
      <c r="B8" t="s">
        <v>979</v>
      </c>
      <c r="C8" s="2">
        <v>44538</v>
      </c>
      <c r="G8" t="s">
        <v>995</v>
      </c>
      <c r="J8" s="17" t="s">
        <v>996</v>
      </c>
      <c r="K8" t="s">
        <v>997</v>
      </c>
      <c r="M8" t="str">
        <f>IFERROR(VLOOKUP($A8,'Capital spend Nov 30'!$D:$G,3,FALSE),"No PO")</f>
        <v>No PO</v>
      </c>
      <c r="O8" t="e">
        <f>VLOOKUP(A8,'Capital spend Nov 30'!D:Q,14,FALSE)</f>
        <v>#N/A</v>
      </c>
    </row>
    <row r="9" spans="1:15">
      <c r="A9" t="s">
        <v>998</v>
      </c>
      <c r="B9" t="s">
        <v>978</v>
      </c>
      <c r="C9" s="2">
        <v>44543</v>
      </c>
      <c r="G9" t="s">
        <v>978</v>
      </c>
      <c r="K9" t="s">
        <v>999</v>
      </c>
      <c r="M9" t="str">
        <f>IFERROR(VLOOKUP($A9,'Capital spend Nov 30'!$D:$G,3,FALSE),"No PO")</f>
        <v>No PO</v>
      </c>
      <c r="O9" t="e">
        <f>VLOOKUP(A9,'Capital spend Nov 30'!D:Q,14,FALSE)</f>
        <v>#N/A</v>
      </c>
    </row>
    <row r="10" spans="1:15">
      <c r="A10" t="s">
        <v>1000</v>
      </c>
      <c r="B10" t="s">
        <v>978</v>
      </c>
      <c r="L10" t="s">
        <v>1001</v>
      </c>
      <c r="M10" t="str">
        <f>IFERROR(VLOOKUP($A10,'Capital spend Nov 30'!$D:$G,3,FALSE),"No PO")</f>
        <v>No PO</v>
      </c>
      <c r="O10" t="e">
        <f>VLOOKUP(A10,'Capital spend Nov 30'!D:Q,14,FALSE)</f>
        <v>#N/A</v>
      </c>
    </row>
  </sheetData>
  <autoFilter ref="A7:N10" xr:uid="{E8516E01-AF85-48EA-90AD-C9E2572B07BF}"/>
  <conditionalFormatting sqref="A1:A1048576">
    <cfRule type="duplicateValues" dxfId="88"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E9FBC-E03F-49F9-9204-701FC28DD0B3}">
  <sheetPr codeName="Sheet4"/>
  <dimension ref="A1:O9"/>
  <sheetViews>
    <sheetView workbookViewId="0">
      <selection activeCell="M2" sqref="M2"/>
    </sheetView>
  </sheetViews>
  <sheetFormatPr defaultRowHeight="15"/>
  <cols>
    <col min="1" max="1" width="37.28515625" customWidth="1"/>
    <col min="2" max="2" width="14" bestFit="1" customWidth="1"/>
    <col min="3" max="3" width="22.85546875" customWidth="1"/>
    <col min="4" max="4" width="20.140625" hidden="1" customWidth="1"/>
    <col min="5" max="5" width="16.85546875" hidden="1" customWidth="1"/>
    <col min="6" max="6" width="18.7109375" hidden="1" customWidth="1"/>
    <col min="7" max="7" width="29.7109375" customWidth="1"/>
    <col min="8" max="8" width="14.28515625" customWidth="1"/>
    <col min="9" max="9" width="9.140625" customWidth="1"/>
    <col min="10" max="10" width="12.140625" style="17" customWidth="1"/>
    <col min="11" max="11" width="23.85546875" customWidth="1"/>
    <col min="12" max="12" width="26.7109375" customWidth="1"/>
    <col min="13" max="13" width="23.28515625" customWidth="1"/>
    <col min="14" max="14" width="23.42578125" customWidth="1"/>
  </cols>
  <sheetData>
    <row r="1" spans="1:15">
      <c r="M1" t="s">
        <v>974</v>
      </c>
      <c r="N1" t="s">
        <v>975</v>
      </c>
      <c r="O1" t="s">
        <v>976</v>
      </c>
    </row>
    <row r="2" spans="1:15">
      <c r="L2" s="36" t="s">
        <v>977</v>
      </c>
      <c r="M2">
        <f>COUNTIFS($B$6:$B$84,L2,$M$6:$M$84,"*P21*",$L$6:$L$84,"")</f>
        <v>0</v>
      </c>
      <c r="N2" t="e">
        <f>#REF!</f>
        <v>#REF!</v>
      </c>
      <c r="O2" t="e">
        <f>SUM(M2:N2)</f>
        <v>#REF!</v>
      </c>
    </row>
    <row r="3" spans="1:15">
      <c r="L3" s="36" t="s">
        <v>978</v>
      </c>
      <c r="M3">
        <f>COUNTIFS($B$6:$B$84,L3,$M$6:$M$84,"*P21*",$L$6:$L$84,"")</f>
        <v>0</v>
      </c>
      <c r="N3" t="e">
        <f>#REF!</f>
        <v>#REF!</v>
      </c>
      <c r="O3" t="e">
        <f t="shared" ref="O3:O4" si="0">SUM(M3:N3)</f>
        <v>#REF!</v>
      </c>
    </row>
    <row r="4" spans="1:15">
      <c r="L4" s="36" t="s">
        <v>979</v>
      </c>
      <c r="M4">
        <f>COUNTIFS($B$6:$B$84,L4,$M$6:$M$84,"*P21*",$L$6:$L$84,"")</f>
        <v>0</v>
      </c>
      <c r="N4" t="e">
        <f>#REF!</f>
        <v>#REF!</v>
      </c>
      <c r="O4" t="e">
        <f t="shared" si="0"/>
        <v>#REF!</v>
      </c>
    </row>
    <row r="7" spans="1:15" s="40" customFormat="1" ht="19.5">
      <c r="A7" s="37" t="s">
        <v>980</v>
      </c>
      <c r="B7" s="38" t="s">
        <v>981</v>
      </c>
      <c r="C7" s="38" t="s">
        <v>982</v>
      </c>
      <c r="D7" s="38" t="s">
        <v>983</v>
      </c>
      <c r="E7" s="38" t="s">
        <v>984</v>
      </c>
      <c r="F7" s="38" t="s">
        <v>985</v>
      </c>
      <c r="G7" s="38" t="s">
        <v>986</v>
      </c>
      <c r="H7" s="38" t="s">
        <v>987</v>
      </c>
      <c r="I7" s="38" t="s">
        <v>988</v>
      </c>
      <c r="J7" s="41" t="s">
        <v>989</v>
      </c>
      <c r="K7" s="38" t="s">
        <v>990</v>
      </c>
      <c r="L7" s="38" t="s">
        <v>991</v>
      </c>
      <c r="M7" s="38" t="s">
        <v>992</v>
      </c>
      <c r="N7" s="38" t="s">
        <v>993</v>
      </c>
      <c r="O7" s="39"/>
    </row>
    <row r="8" spans="1:15">
      <c r="C8" s="2"/>
    </row>
    <row r="9" spans="1:15">
      <c r="C9" s="2"/>
    </row>
  </sheetData>
  <autoFilter ref="A7:N10" xr:uid="{E8516E01-AF85-48EA-90AD-C9E2572B07BF}"/>
  <conditionalFormatting sqref="A1:A1048576">
    <cfRule type="duplicateValues" dxfId="87"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4E83D-8D80-4794-9B61-D7AD5286DF73}">
  <sheetPr codeName="Sheet5"/>
  <dimension ref="A1:Q350"/>
  <sheetViews>
    <sheetView workbookViewId="0">
      <pane ySplit="7" topLeftCell="A8" activePane="bottomLeft" state="frozen"/>
      <selection pane="bottomLeft" activeCell="B3" sqref="B3"/>
    </sheetView>
  </sheetViews>
  <sheetFormatPr defaultRowHeight="15"/>
  <cols>
    <col min="1" max="1" width="20.7109375" customWidth="1"/>
    <col min="2" max="2" width="15.140625" customWidth="1"/>
    <col min="3" max="3" width="22.42578125" customWidth="1"/>
    <col min="4" max="4" width="19.85546875" customWidth="1"/>
    <col min="5" max="6" width="9.140625" customWidth="1"/>
    <col min="7" max="7" width="22.140625" customWidth="1"/>
    <col min="8" max="8" width="9.140625" customWidth="1"/>
    <col min="9" max="9" width="16.28515625" customWidth="1"/>
    <col min="10" max="11" width="9.140625" customWidth="1"/>
    <col min="12" max="12" width="27" customWidth="1"/>
    <col min="13" max="13" width="17.42578125" customWidth="1"/>
    <col min="14" max="14" width="41.7109375" customWidth="1"/>
  </cols>
  <sheetData>
    <row r="1" spans="1:16">
      <c r="B1" s="1" t="s">
        <v>1002</v>
      </c>
    </row>
    <row r="2" spans="1:16">
      <c r="B2" t="s">
        <v>1003</v>
      </c>
    </row>
    <row r="3" spans="1:16">
      <c r="B3" t="s">
        <v>1004</v>
      </c>
    </row>
    <row r="4" spans="1:16">
      <c r="B4" t="s">
        <v>1005</v>
      </c>
    </row>
    <row r="7" spans="1:16" ht="21">
      <c r="A7" s="44" t="s">
        <v>980</v>
      </c>
      <c r="B7" s="43" t="s">
        <v>981</v>
      </c>
      <c r="C7" s="43" t="s">
        <v>982</v>
      </c>
      <c r="D7" s="43" t="s">
        <v>983</v>
      </c>
      <c r="E7" s="43" t="s">
        <v>984</v>
      </c>
      <c r="F7" s="43" t="s">
        <v>985</v>
      </c>
      <c r="G7" s="43" t="s">
        <v>1006</v>
      </c>
      <c r="H7" s="43" t="s">
        <v>987</v>
      </c>
      <c r="I7" s="43" t="s">
        <v>988</v>
      </c>
      <c r="J7" s="43" t="s">
        <v>989</v>
      </c>
      <c r="K7" s="43" t="s">
        <v>990</v>
      </c>
      <c r="L7" s="43" t="s">
        <v>991</v>
      </c>
      <c r="M7" s="43" t="s">
        <v>992</v>
      </c>
      <c r="N7" s="43" t="s">
        <v>1007</v>
      </c>
      <c r="O7" s="43" t="s">
        <v>1008</v>
      </c>
    </row>
    <row r="8" spans="1:16">
      <c r="A8" t="s">
        <v>1009</v>
      </c>
      <c r="B8" t="s">
        <v>977</v>
      </c>
      <c r="C8" s="2">
        <v>44608</v>
      </c>
      <c r="M8" t="str">
        <f>IFERROR(VLOOKUP($A8,'Capital spend Nov 30'!$D:$G,3,FALSE),"No PO")</f>
        <v>P22-004023 - Line 1</v>
      </c>
      <c r="N8" t="str">
        <f>VLOOKUP(A8,'Capital spend Nov 30'!D:Q,14,FALSE)</f>
        <v>2022 LTC IT Refresh &amp; Growth Endpoint Capital</v>
      </c>
      <c r="O8" t="str">
        <f>VLOOKUP(A8,'Capital spend Nov 30'!D:U,18,FALSE)</f>
        <v>Yes</v>
      </c>
    </row>
    <row r="9" spans="1:16">
      <c r="A9" t="s">
        <v>1010</v>
      </c>
      <c r="B9" t="s">
        <v>979</v>
      </c>
      <c r="C9" s="2">
        <v>44609</v>
      </c>
      <c r="M9" t="str">
        <f>IFERROR(VLOOKUP($A9,'Capital spend Nov 30'!$D:$G,3,FALSE),"No PO")</f>
        <v>P22-004441 - Line 1</v>
      </c>
      <c r="N9" t="str">
        <f>VLOOKUP(A9,'Capital spend Nov 30'!D:Q,14,FALSE)</f>
        <v>Sumac Lodge - Q2/Q4 - IPAC Capital Fund</v>
      </c>
      <c r="O9" t="str">
        <f>VLOOKUP(A9,'Capital spend Nov 30'!D:U,18,FALSE)</f>
        <v>No</v>
      </c>
    </row>
    <row r="10" spans="1:16">
      <c r="A10" s="49" t="s">
        <v>1011</v>
      </c>
      <c r="B10" s="14" t="s">
        <v>979</v>
      </c>
      <c r="C10" s="2">
        <v>44610</v>
      </c>
      <c r="L10" s="14" t="s">
        <v>1012</v>
      </c>
      <c r="M10" t="str">
        <f>IFERROR(VLOOKUP($A10,'Capital spend Nov 30'!$D:$G,3,FALSE),"No PO")</f>
        <v>P22-004074 - Line 1</v>
      </c>
      <c r="N10" t="str">
        <f>VLOOKUP(A10,'Capital spend Nov 30'!D:Q,14,FALSE)</f>
        <v>Oak Terrace - 2022 - Domestic Hot Water Boilers</v>
      </c>
      <c r="O10" t="str">
        <f>VLOOKUP(A10,'Capital spend Nov 30'!D:U,18,FALSE)</f>
        <v>No</v>
      </c>
      <c r="P10" s="49"/>
    </row>
    <row r="11" spans="1:16">
      <c r="A11" s="49" t="s">
        <v>1013</v>
      </c>
      <c r="B11" s="14" t="s">
        <v>979</v>
      </c>
      <c r="C11" s="2">
        <v>44610</v>
      </c>
      <c r="L11" s="49" t="s">
        <v>1014</v>
      </c>
      <c r="M11" t="str">
        <f>IFERROR(VLOOKUP($A11,'Capital spend Nov 30'!$D:$G,3,FALSE),"No PO")</f>
        <v>P22-004049 - Line 1</v>
      </c>
      <c r="N11" t="str">
        <f>VLOOKUP(A11,'Capital spend Nov 30'!D:Q,14,FALSE)</f>
        <v>Oak Terrace - 2022 - Kitchen FF&amp;E</v>
      </c>
      <c r="O11" t="str">
        <f>VLOOKUP(A11,'Capital spend Nov 30'!D:U,18,FALSE)</f>
        <v>No</v>
      </c>
      <c r="P11" s="49"/>
    </row>
    <row r="12" spans="1:16">
      <c r="A12" s="49" t="s">
        <v>1015</v>
      </c>
      <c r="B12" s="14" t="s">
        <v>979</v>
      </c>
      <c r="C12" s="2">
        <v>44610</v>
      </c>
      <c r="L12" s="14" t="s">
        <v>1012</v>
      </c>
      <c r="M12" t="str">
        <f>IFERROR(VLOOKUP($A12,'Capital spend Nov 30'!$D:$G,3,FALSE),"No PO")</f>
        <v>P22-004358 - Line 1</v>
      </c>
      <c r="N12" t="str">
        <f>VLOOKUP(A12,'Capital spend Nov 30'!D:Q,14,FALSE)</f>
        <v>Alta Vista - 2022 - Resident Laundry Equipment</v>
      </c>
      <c r="O12" t="str">
        <f>VLOOKUP(A12,'Capital spend Nov 30'!D:U,18,FALSE)</f>
        <v>No</v>
      </c>
      <c r="P12" s="49"/>
    </row>
    <row r="13" spans="1:16">
      <c r="A13" s="49" t="s">
        <v>1016</v>
      </c>
      <c r="B13" s="14" t="s">
        <v>979</v>
      </c>
      <c r="C13" s="42">
        <v>44610</v>
      </c>
      <c r="D13" s="14"/>
      <c r="E13" s="14"/>
      <c r="F13" s="14"/>
      <c r="G13" s="14"/>
      <c r="H13" s="14"/>
      <c r="I13" s="14"/>
      <c r="J13" s="14"/>
      <c r="K13" s="14"/>
      <c r="L13" s="14" t="s">
        <v>1017</v>
      </c>
      <c r="M13" t="str">
        <f>IFERROR(VLOOKUP($A13,'Capital spend Nov 30'!$D:$G,3,FALSE),"No PO")</f>
        <v>P22-005646 - Line 1</v>
      </c>
      <c r="N13" t="str">
        <f>VLOOKUP(A13,'Capital spend Nov 30'!D:Q,14,FALSE)</f>
        <v>Westside - 2022 - Courtyard Fence Extension</v>
      </c>
      <c r="O13" t="str">
        <f>VLOOKUP(A13,'Capital spend Nov 30'!D:U,18,FALSE)</f>
        <v>No</v>
      </c>
      <c r="P13" s="49"/>
    </row>
    <row r="14" spans="1:16">
      <c r="A14" s="49" t="s">
        <v>1018</v>
      </c>
      <c r="B14" s="14" t="s">
        <v>979</v>
      </c>
      <c r="C14" s="42">
        <v>44610</v>
      </c>
      <c r="D14" s="14"/>
      <c r="E14" s="14"/>
      <c r="F14" s="14"/>
      <c r="G14" s="14"/>
      <c r="H14" s="14"/>
      <c r="I14" s="14"/>
      <c r="J14" s="14"/>
      <c r="K14" s="14"/>
      <c r="L14" s="14" t="s">
        <v>1012</v>
      </c>
      <c r="M14" t="str">
        <f>IFERROR(VLOOKUP($A14,'Capital spend Nov 30'!$D:$G,3,FALSE),"No PO")</f>
        <v>P22-004439 - Line 1</v>
      </c>
      <c r="N14" t="str">
        <f>VLOOKUP(A14,'Capital spend Nov 30'!D:Q,14,FALSE)</f>
        <v>Riverside Place-2022-Heat Exchanger (DHW PK Boiler)</v>
      </c>
      <c r="O14" t="str">
        <f>VLOOKUP(A14,'Capital spend Nov 30'!D:U,18,FALSE)</f>
        <v>No</v>
      </c>
      <c r="P14" s="49"/>
    </row>
    <row r="15" spans="1:16">
      <c r="A15" s="49" t="s">
        <v>1019</v>
      </c>
      <c r="B15" s="14" t="s">
        <v>979</v>
      </c>
      <c r="C15" s="42">
        <v>44610</v>
      </c>
      <c r="D15" s="14"/>
      <c r="E15" s="14"/>
      <c r="F15" s="14"/>
      <c r="G15" s="14"/>
      <c r="H15" s="14"/>
      <c r="I15" s="14"/>
      <c r="J15" s="14"/>
      <c r="K15" s="14"/>
      <c r="L15" s="14" t="s">
        <v>1012</v>
      </c>
      <c r="M15" t="str">
        <f>IFERROR(VLOOKUP($A15,'Capital spend Nov 30'!$D:$G,3,FALSE),"No PO")</f>
        <v>P22-003961 - Line 1</v>
      </c>
      <c r="N15" t="str">
        <f>VLOOKUP(A15,'Capital spend Nov 30'!D:Q,14,FALSE)</f>
        <v>Fosterbrooke - 2022 - Waring Blender</v>
      </c>
      <c r="O15" t="str">
        <f>VLOOKUP(A15,'Capital spend Nov 30'!D:U,18,FALSE)</f>
        <v>No</v>
      </c>
      <c r="P15" s="49"/>
    </row>
    <row r="16" spans="1:16">
      <c r="A16" s="49" t="s">
        <v>1020</v>
      </c>
      <c r="B16" s="14" t="s">
        <v>979</v>
      </c>
      <c r="C16" s="42">
        <v>44610</v>
      </c>
      <c r="D16" s="14"/>
      <c r="E16" s="14"/>
      <c r="F16" s="14"/>
      <c r="G16" s="14"/>
      <c r="H16" s="14"/>
      <c r="I16" s="14"/>
      <c r="J16" s="14"/>
      <c r="K16" s="14"/>
      <c r="L16" s="14" t="s">
        <v>1017</v>
      </c>
      <c r="M16" t="str">
        <f>IFERROR(VLOOKUP($A16,'Capital spend Nov 30'!$D:$G,3,FALSE),"No PO")</f>
        <v>P22-005754 - Line 1</v>
      </c>
      <c r="N16" t="str">
        <f>VLOOKUP(A16,'Capital spend Nov 30'!D:Q,14,FALSE)</f>
        <v>Hunt Club - 2022 - Lower level office flood</v>
      </c>
      <c r="O16" t="str">
        <f>VLOOKUP(A16,'Capital spend Nov 30'!D:U,18,FALSE)</f>
        <v>No</v>
      </c>
      <c r="P16" s="49"/>
    </row>
    <row r="17" spans="1:16">
      <c r="A17" s="49" t="s">
        <v>1021</v>
      </c>
      <c r="B17" s="14" t="s">
        <v>979</v>
      </c>
      <c r="C17" s="42">
        <v>44610</v>
      </c>
      <c r="D17" s="14"/>
      <c r="E17" s="14"/>
      <c r="F17" s="14"/>
      <c r="G17" s="14"/>
      <c r="H17" s="14"/>
      <c r="I17" s="14"/>
      <c r="J17" s="14"/>
      <c r="K17" s="14"/>
      <c r="L17" s="14" t="s">
        <v>1012</v>
      </c>
      <c r="M17" t="str">
        <f>IFERROR(VLOOKUP($A17,'Capital spend Nov 30'!$D:$G,3,FALSE),"No PO")</f>
        <v>P22-004010 - Line 1</v>
      </c>
      <c r="N17" t="str">
        <f>VLOOKUP(A17,'Capital spend Nov 30'!D:Q,14,FALSE)</f>
        <v>Hollyburn - 2022 - Ice Cream Freezer</v>
      </c>
      <c r="O17" t="str">
        <f>VLOOKUP(A17,'Capital spend Nov 30'!D:U,18,FALSE)</f>
        <v>No</v>
      </c>
      <c r="P17" s="49"/>
    </row>
    <row r="18" spans="1:16">
      <c r="A18" s="49" t="s">
        <v>1022</v>
      </c>
      <c r="B18" s="14" t="s">
        <v>979</v>
      </c>
      <c r="C18" s="42">
        <v>44610</v>
      </c>
      <c r="D18" s="14"/>
      <c r="E18" s="14"/>
      <c r="F18" s="14"/>
      <c r="G18" s="14"/>
      <c r="H18" s="14"/>
      <c r="I18" s="14"/>
      <c r="J18" s="14"/>
      <c r="K18" s="14"/>
      <c r="L18" s="14" t="s">
        <v>1012</v>
      </c>
      <c r="M18" t="str">
        <f>IFERROR(VLOOKUP($A18,'Capital spend Nov 30'!$D:$G,3,FALSE),"No PO")</f>
        <v>P22-004008 - Line 2</v>
      </c>
      <c r="N18" t="str">
        <f>VLOOKUP(A18,'Capital spend Nov 30'!D:Q,14,FALSE)</f>
        <v>Hollyburn House - 2022 -  Kitchen FF&amp;E (Fridge)</v>
      </c>
      <c r="O18" t="str">
        <f>VLOOKUP(A18,'Capital spend Nov 30'!D:U,18,FALSE)</f>
        <v>No</v>
      </c>
      <c r="P18" s="49"/>
    </row>
    <row r="19" spans="1:16">
      <c r="A19" s="49" t="s">
        <v>1023</v>
      </c>
      <c r="B19" s="14" t="s">
        <v>979</v>
      </c>
      <c r="C19" s="42">
        <v>44610</v>
      </c>
      <c r="D19" s="14"/>
      <c r="E19" s="14"/>
      <c r="F19" s="14"/>
      <c r="G19" s="14"/>
      <c r="H19" s="14"/>
      <c r="I19" s="14"/>
      <c r="J19" s="14"/>
      <c r="K19" s="14"/>
      <c r="L19" s="14" t="s">
        <v>1024</v>
      </c>
      <c r="M19" t="str">
        <f>IFERROR(VLOOKUP($A19,'Capital spend Nov 30'!$D:$G,3,FALSE),"No PO")</f>
        <v>P22-003995 - Line 1</v>
      </c>
      <c r="N19" t="str">
        <f>VLOOKUP(A19,'Capital spend Nov 30'!D:Q,14,FALSE)</f>
        <v>Hollyburn House - 2022 -  Kitchen FF&amp;E (Sandwich prep Table)</v>
      </c>
      <c r="O19" t="str">
        <f>VLOOKUP(A19,'Capital spend Nov 30'!D:U,18,FALSE)</f>
        <v>No</v>
      </c>
      <c r="P19" s="49"/>
    </row>
    <row r="20" spans="1:16">
      <c r="A20" s="49" t="s">
        <v>1025</v>
      </c>
      <c r="B20" s="14" t="s">
        <v>979</v>
      </c>
      <c r="C20" s="42">
        <v>44610</v>
      </c>
      <c r="D20" s="14"/>
      <c r="E20" s="14"/>
      <c r="F20" s="14"/>
      <c r="G20" s="14"/>
      <c r="H20" s="14"/>
      <c r="I20" s="14"/>
      <c r="J20" s="14"/>
      <c r="K20" s="14"/>
      <c r="L20" s="14" t="s">
        <v>1017</v>
      </c>
      <c r="M20" t="str">
        <f>IFERROR(VLOOKUP($A20,'Capital spend Nov 30'!$D:$G,3,FALSE),"No PO")</f>
        <v>P22-006984 - Line 1</v>
      </c>
      <c r="N20" t="str">
        <f>VLOOKUP(A20,'Capital spend Nov 30'!D:Q,14,FALSE)</f>
        <v>Windermere on the Mount - 2022 - Heating</v>
      </c>
      <c r="O20" t="str">
        <f>VLOOKUP(A20,'Capital spend Nov 30'!D:U,18,FALSE)</f>
        <v>No</v>
      </c>
      <c r="P20" s="49"/>
    </row>
    <row r="21" spans="1:16">
      <c r="A21" s="49" t="s">
        <v>1026</v>
      </c>
      <c r="B21" s="14" t="s">
        <v>979</v>
      </c>
      <c r="C21" s="42">
        <v>44610</v>
      </c>
      <c r="D21" s="14"/>
      <c r="E21" s="14"/>
      <c r="F21" s="14"/>
      <c r="G21" s="14"/>
      <c r="H21" s="14"/>
      <c r="I21" s="14"/>
      <c r="J21" s="14"/>
      <c r="K21" s="14"/>
      <c r="L21" s="14" t="s">
        <v>1024</v>
      </c>
      <c r="M21" t="str">
        <f>IFERROR(VLOOKUP($A21,'Capital spend Nov 30'!$D:$G,3,FALSE),"No PO")</f>
        <v>P22-004236 - Line 1</v>
      </c>
      <c r="N21" t="str">
        <f>VLOOKUP(A21,'Capital spend Nov 30'!D:Q,14,FALSE)</f>
        <v>Stirling Heights - 2022 - Servery Replacement</v>
      </c>
      <c r="O21" t="str">
        <f>VLOOKUP(A21,'Capital spend Nov 30'!D:U,18,FALSE)</f>
        <v>No</v>
      </c>
      <c r="P21" s="49"/>
    </row>
    <row r="22" spans="1:16">
      <c r="A22" s="49" t="s">
        <v>1027</v>
      </c>
      <c r="B22" s="14" t="s">
        <v>979</v>
      </c>
      <c r="C22" s="2">
        <v>44610</v>
      </c>
      <c r="L22" s="14" t="s">
        <v>1012</v>
      </c>
      <c r="M22" t="str">
        <f>IFERROR(VLOOKUP($A22,'Capital spend Nov 30'!$D:$G,3,FALSE),"No PO")</f>
        <v>P22-004301 - Line 1</v>
      </c>
      <c r="N22" t="str">
        <f>VLOOKUP(A22,'Capital spend Nov 30'!D:Q,14,FALSE)</f>
        <v>Bayridge - 2022 - Kitchen Equipment</v>
      </c>
      <c r="O22" t="str">
        <f>VLOOKUP(A22,'Capital spend Nov 30'!D:U,18,FALSE)</f>
        <v>No</v>
      </c>
      <c r="P22" s="49"/>
    </row>
    <row r="23" spans="1:16">
      <c r="A23" s="49" t="s">
        <v>1028</v>
      </c>
      <c r="B23" s="14" t="s">
        <v>979</v>
      </c>
      <c r="C23" s="2">
        <v>44610</v>
      </c>
      <c r="L23" s="49" t="s">
        <v>1014</v>
      </c>
      <c r="M23" t="str">
        <f>IFERROR(VLOOKUP($A23,'Capital spend Nov 30'!$D:$G,3,FALSE),"No PO")</f>
        <v>P22-004119 - Line 1</v>
      </c>
      <c r="N23" t="str">
        <f>VLOOKUP(A23,'Capital spend Nov 30'!D:Q,14,FALSE)</f>
        <v>Fosterbrooke - 2022 - Parking lot extra 2021</v>
      </c>
      <c r="O23" t="str">
        <f>VLOOKUP(A23,'Capital spend Nov 30'!D:U,18,FALSE)</f>
        <v>No</v>
      </c>
      <c r="P23" s="49"/>
    </row>
    <row r="24" spans="1:16">
      <c r="A24" s="49" t="s">
        <v>1029</v>
      </c>
      <c r="B24" s="14" t="s">
        <v>979</v>
      </c>
      <c r="C24" s="2">
        <v>44610</v>
      </c>
      <c r="L24" s="49" t="s">
        <v>1014</v>
      </c>
      <c r="M24" t="str">
        <f>IFERROR(VLOOKUP($A24,'Capital spend Nov 30'!$D:$G,3,FALSE),"No PO")</f>
        <v>P22-004145 - Line 1</v>
      </c>
      <c r="N24" t="str">
        <f>VLOOKUP(A24,'Capital spend Nov 30'!D:Q,14,FALSE)</f>
        <v>The Meadows - 2022 - Spa Tub Replacement</v>
      </c>
      <c r="O24" t="str">
        <f>VLOOKUP(A24,'Capital spend Nov 30'!D:U,18,FALSE)</f>
        <v>No</v>
      </c>
      <c r="P24" s="49"/>
    </row>
    <row r="25" spans="1:16">
      <c r="A25" s="49" t="s">
        <v>1030</v>
      </c>
      <c r="B25" s="14" t="s">
        <v>979</v>
      </c>
      <c r="C25" s="2">
        <v>44614</v>
      </c>
      <c r="L25" s="14" t="s">
        <v>1012</v>
      </c>
      <c r="M25" t="str">
        <f>IFERROR(VLOOKUP($A25,'Capital spend Nov 30'!$D:$G,3,FALSE),"No PO")</f>
        <v>P22-004147 - Line 1</v>
      </c>
      <c r="N25" t="str">
        <f>VLOOKUP(A25,'Capital spend Nov 30'!D:Q,14,FALSE)</f>
        <v>Telfer Place - 2022 - Spa Room Tub</v>
      </c>
      <c r="O25" t="str">
        <f>VLOOKUP(A25,'Capital spend Nov 30'!D:U,18,FALSE)</f>
        <v>No</v>
      </c>
      <c r="P25" s="49"/>
    </row>
    <row r="26" spans="1:16">
      <c r="A26" t="s">
        <v>1031</v>
      </c>
      <c r="B26" t="s">
        <v>979</v>
      </c>
      <c r="C26" s="2">
        <v>44614</v>
      </c>
      <c r="M26" t="str">
        <f>IFERROR(VLOOKUP($A26,'Capital spend Nov 30'!$D:$G,3,FALSE),"No PO")</f>
        <v>P22-004146 - Line 1</v>
      </c>
      <c r="N26" t="str">
        <f>VLOOKUP(A26,'Capital spend Nov 30'!D:Q,14,FALSE)</f>
        <v>Telfer Place - 2022 - Fire Alarm Panel (Partially Funded)</v>
      </c>
      <c r="O26" t="str">
        <f>VLOOKUP(A26,'Capital spend Nov 30'!D:U,18,FALSE)</f>
        <v>No</v>
      </c>
    </row>
    <row r="27" spans="1:16">
      <c r="A27" t="s">
        <v>1032</v>
      </c>
      <c r="B27" t="s">
        <v>979</v>
      </c>
      <c r="C27" s="2">
        <v>44614</v>
      </c>
      <c r="M27" t="str">
        <f>IFERROR(VLOOKUP($A27,'Capital spend Nov 30'!$D:$G,3,FALSE),"No PO")</f>
        <v>P22-004629 - Line 1</v>
      </c>
      <c r="N27" t="str">
        <f>VLOOKUP(A27,'Capital spend Nov 30'!D:Q,14,FALSE)</f>
        <v>Riverside Place - Q2/Q4 - IPAC Capital Fund</v>
      </c>
      <c r="O27" t="str">
        <f>VLOOKUP(A27,'Capital spend Nov 30'!D:U,18,FALSE)</f>
        <v>No</v>
      </c>
    </row>
    <row r="28" spans="1:16">
      <c r="A28" t="s">
        <v>1033</v>
      </c>
      <c r="B28" t="s">
        <v>979</v>
      </c>
      <c r="C28" s="2">
        <v>44614</v>
      </c>
      <c r="M28" t="str">
        <f>IFERROR(VLOOKUP($A28,'Capital spend Nov 30'!$D:$G,3,FALSE),"No PO")</f>
        <v>P22-004150 - Line 1</v>
      </c>
      <c r="N28" t="str">
        <f>VLOOKUP(A28,'Capital spend Nov 30'!D:Q,14,FALSE)</f>
        <v>Forest Heights - Q2/Q4 - IPAC Capital Fund</v>
      </c>
      <c r="O28" t="str">
        <f>VLOOKUP(A28,'Capital spend Nov 30'!D:U,18,FALSE)</f>
        <v>No</v>
      </c>
    </row>
    <row r="29" spans="1:16">
      <c r="A29" t="s">
        <v>1034</v>
      </c>
      <c r="B29" t="s">
        <v>979</v>
      </c>
      <c r="C29" s="2">
        <v>44614</v>
      </c>
      <c r="M29" t="str">
        <f>IFERROR(VLOOKUP($A29,'Capital spend Nov 30'!$D:$G,3,FALSE),"No PO")</f>
        <v>P22-004635 - Line 1</v>
      </c>
      <c r="N29" t="str">
        <f>VLOOKUP(A29,'Capital spend Nov 30'!D:Q,14,FALSE)</f>
        <v>Sumac Lodge - 2022 - Spa Room Tub Replacement (Funded)</v>
      </c>
      <c r="O29" t="str">
        <f>VLOOKUP(A29,'Capital spend Nov 30'!D:U,18,FALSE)</f>
        <v>No</v>
      </c>
    </row>
    <row r="30" spans="1:16">
      <c r="A30" t="s">
        <v>1035</v>
      </c>
      <c r="B30" t="s">
        <v>979</v>
      </c>
      <c r="C30" s="2">
        <v>44614</v>
      </c>
      <c r="M30" t="str">
        <f>IFERROR(VLOOKUP($A30,'Capital spend Nov 30'!$D:$G,3,FALSE),"No PO")</f>
        <v>P22-004338 - Line 1</v>
      </c>
      <c r="N30" t="str">
        <f>VLOOKUP(A30,'Capital spend Nov 30'!D:Q,14,FALSE)</f>
        <v>Garden City Manor - 2022 - Spa Room Renovation (Funded)</v>
      </c>
      <c r="O30" t="str">
        <f>VLOOKUP(A30,'Capital spend Nov 30'!D:U,18,FALSE)</f>
        <v>No</v>
      </c>
    </row>
    <row r="31" spans="1:16">
      <c r="A31" s="49" t="s">
        <v>1036</v>
      </c>
      <c r="B31" s="14" t="s">
        <v>979</v>
      </c>
      <c r="C31" s="2">
        <v>44614</v>
      </c>
      <c r="L31" s="14" t="s">
        <v>1012</v>
      </c>
      <c r="M31" t="str">
        <f>IFERROR(VLOOKUP($A31,'Capital spend Nov 30'!$D:$G,3,FALSE),"No PO")</f>
        <v>P22-004628 - Line 1</v>
      </c>
      <c r="N31" t="str">
        <f>VLOOKUP(A31,'Capital spend Nov 30'!D:Q,14,FALSE)</f>
        <v>Hillside Manor - 2022 - Spa Room Tub Replacement</v>
      </c>
      <c r="O31" t="str">
        <f>VLOOKUP(A31,'Capital spend Nov 30'!D:U,18,FALSE)</f>
        <v>No</v>
      </c>
      <c r="P31" s="49"/>
    </row>
    <row r="32" spans="1:16">
      <c r="A32" s="49" t="s">
        <v>1037</v>
      </c>
      <c r="B32" s="14" t="s">
        <v>979</v>
      </c>
      <c r="C32" s="2">
        <v>44614</v>
      </c>
      <c r="L32" s="49" t="s">
        <v>1014</v>
      </c>
      <c r="M32" t="str">
        <f>IFERROR(VLOOKUP($A32,'Capital spend Nov 30'!$D:$G,3,FALSE),"No PO")</f>
        <v>P22-004487 - Line 1</v>
      </c>
      <c r="N32" t="str">
        <f>VLOOKUP(A32,'Capital spend Nov 30'!D:Q,14,FALSE)</f>
        <v>Hillside Manor - 2022 - Handrail Replacement</v>
      </c>
      <c r="O32" t="str">
        <f>VLOOKUP(A32,'Capital spend Nov 30'!D:U,18,FALSE)</f>
        <v>No</v>
      </c>
      <c r="P32" s="49"/>
    </row>
    <row r="33" spans="1:17">
      <c r="A33" s="14" t="s">
        <v>1038</v>
      </c>
      <c r="B33" s="14" t="s">
        <v>979</v>
      </c>
      <c r="C33" s="42">
        <v>44614</v>
      </c>
      <c r="D33" s="14"/>
      <c r="E33" s="14"/>
      <c r="F33" s="14"/>
      <c r="G33" s="14"/>
      <c r="H33" s="14"/>
      <c r="I33" s="14"/>
      <c r="J33" s="14"/>
      <c r="K33" s="14"/>
      <c r="L33" s="14"/>
      <c r="M33" t="str">
        <f>IFERROR(VLOOKUP($A33,'Capital spend Nov 30'!$D:$G,3,FALSE),"No PO")</f>
        <v>P22-004812 - Line 1</v>
      </c>
      <c r="N33" t="str">
        <f>VLOOKUP(A33,'Capital spend Nov 30'!D:Q,14,FALSE)</f>
        <v>Forest Heights - Q2/Q4 - IPAC Capital Fund</v>
      </c>
      <c r="O33" t="str">
        <f>VLOOKUP(A33,'Capital spend Nov 30'!D:U,18,FALSE)</f>
        <v>No</v>
      </c>
      <c r="P33" s="14"/>
      <c r="Q33" s="14"/>
    </row>
    <row r="34" spans="1:17">
      <c r="A34" s="49" t="s">
        <v>1039</v>
      </c>
      <c r="B34" s="14" t="s">
        <v>979</v>
      </c>
      <c r="C34" s="42">
        <v>44614</v>
      </c>
      <c r="D34" s="14"/>
      <c r="E34" s="14"/>
      <c r="F34" s="14"/>
      <c r="G34" s="14"/>
      <c r="H34" s="14"/>
      <c r="I34" s="14"/>
      <c r="J34" s="14"/>
      <c r="K34" s="14"/>
      <c r="L34" s="14" t="s">
        <v>1012</v>
      </c>
      <c r="M34" t="str">
        <f>IFERROR(VLOOKUP($A34,'Capital spend Nov 30'!$D:$G,3,FALSE),"No PO")</f>
        <v>P22-004155 - Line 1</v>
      </c>
      <c r="N34" t="str">
        <f>VLOOKUP(A34,'Capital spend Nov 30'!D:Q,14,FALSE)</f>
        <v>Kingsway - 2022 - Merrychef</v>
      </c>
      <c r="O34" t="str">
        <f>VLOOKUP(A34,'Capital spend Nov 30'!D:U,18,FALSE)</f>
        <v>No</v>
      </c>
      <c r="P34" s="49"/>
      <c r="Q34" s="14"/>
    </row>
    <row r="35" spans="1:17">
      <c r="A35" s="14" t="s">
        <v>1040</v>
      </c>
      <c r="B35" s="14" t="s">
        <v>977</v>
      </c>
      <c r="C35" s="42">
        <v>44614</v>
      </c>
      <c r="D35" s="14"/>
      <c r="E35" s="14"/>
      <c r="F35" s="14"/>
      <c r="G35" s="14"/>
      <c r="H35" s="14"/>
      <c r="I35" s="14"/>
      <c r="J35" s="14"/>
      <c r="K35" s="14"/>
      <c r="L35" s="14"/>
      <c r="M35">
        <f>IFERROR(VLOOKUP($A35,'Capital spend Nov 30'!$D:$G,3,FALSE),"No PO")</f>
        <v>0</v>
      </c>
      <c r="N35" t="str">
        <f>VLOOKUP(A35,'Capital spend Nov 30'!D:Q,14,FALSE)</f>
        <v>Miller Crossing - 2022 - Beds</v>
      </c>
      <c r="O35" t="str">
        <f>VLOOKUP(A35,'Capital spend Nov 30'!D:U,18,FALSE)</f>
        <v>No</v>
      </c>
      <c r="P35" s="14"/>
      <c r="Q35" s="14"/>
    </row>
    <row r="36" spans="1:17">
      <c r="A36" s="49" t="s">
        <v>1041</v>
      </c>
      <c r="B36" s="14" t="s">
        <v>979</v>
      </c>
      <c r="C36" s="42">
        <v>44614</v>
      </c>
      <c r="D36" s="14"/>
      <c r="E36" s="14"/>
      <c r="F36" s="14"/>
      <c r="G36" s="14"/>
      <c r="H36" s="14"/>
      <c r="I36" s="14"/>
      <c r="J36" s="14"/>
      <c r="K36" s="14"/>
      <c r="L36" s="14" t="s">
        <v>1017</v>
      </c>
      <c r="M36">
        <f>IFERROR(VLOOKUP($A36,'Capital spend Nov 30'!$D:$G,3,FALSE),"No PO")</f>
        <v>0</v>
      </c>
      <c r="N36" t="str">
        <f>VLOOKUP(A36,'Capital spend Nov 30'!D:Q,14,FALSE)</f>
        <v>Bradgate Arms - 2022 - Signage</v>
      </c>
      <c r="O36" t="str">
        <f>VLOOKUP(A36,'Capital spend Nov 30'!D:U,18,FALSE)</f>
        <v>No</v>
      </c>
      <c r="P36" s="49"/>
      <c r="Q36" s="14"/>
    </row>
    <row r="37" spans="1:17">
      <c r="A37" s="49" t="s">
        <v>1042</v>
      </c>
      <c r="B37" s="14" t="s">
        <v>979</v>
      </c>
      <c r="C37" s="42">
        <v>44614</v>
      </c>
      <c r="D37" s="14"/>
      <c r="E37" s="14"/>
      <c r="F37" s="14"/>
      <c r="G37" s="14"/>
      <c r="H37" s="14"/>
      <c r="I37" s="14"/>
      <c r="J37" s="14"/>
      <c r="K37" s="14"/>
      <c r="L37" s="14" t="s">
        <v>1012</v>
      </c>
      <c r="M37" t="str">
        <f>IFERROR(VLOOKUP($A37,'Capital spend Nov 30'!$D:$G,3,FALSE),"No PO")</f>
        <v>P22-004360 - Line 1</v>
      </c>
      <c r="N37" t="str">
        <f>VLOOKUP(A37,'Capital spend Nov 30'!D:Q,14,FALSE)</f>
        <v>Portsmouth - 2022 - Kitchen FF&amp;E (Power Mixer)</v>
      </c>
      <c r="O37" t="str">
        <f>VLOOKUP(A37,'Capital spend Nov 30'!D:U,18,FALSE)</f>
        <v>No</v>
      </c>
      <c r="P37" s="49"/>
      <c r="Q37" s="14"/>
    </row>
    <row r="38" spans="1:17">
      <c r="A38" s="49" t="s">
        <v>1043</v>
      </c>
      <c r="B38" s="14" t="s">
        <v>979</v>
      </c>
      <c r="C38" s="42">
        <v>44614</v>
      </c>
      <c r="D38" s="14"/>
      <c r="E38" s="14"/>
      <c r="F38" s="14"/>
      <c r="G38" s="14"/>
      <c r="H38" s="14"/>
      <c r="I38" s="14"/>
      <c r="J38" s="14"/>
      <c r="K38" s="14"/>
      <c r="L38" s="14" t="s">
        <v>1044</v>
      </c>
      <c r="M38" t="str">
        <f>IFERROR(VLOOKUP($A38,'Capital spend Nov 30'!$D:$G,3,FALSE),"No PO")</f>
        <v>P22-004242 - Line 1</v>
      </c>
      <c r="N38" t="str">
        <f>VLOOKUP(A38,'Capital spend Nov 30'!D:Q,14,FALSE)</f>
        <v>Our Parents Home - 2022 - Balconies</v>
      </c>
      <c r="O38" t="str">
        <f>VLOOKUP(A38,'Capital spend Nov 30'!D:U,18,FALSE)</f>
        <v>No</v>
      </c>
      <c r="P38" s="49"/>
      <c r="Q38" s="14"/>
    </row>
    <row r="39" spans="1:17">
      <c r="A39" s="49" t="s">
        <v>1045</v>
      </c>
      <c r="B39" s="14" t="s">
        <v>979</v>
      </c>
      <c r="C39" s="42">
        <v>44614</v>
      </c>
      <c r="D39" s="14"/>
      <c r="E39" s="14"/>
      <c r="F39" s="14"/>
      <c r="G39" s="14"/>
      <c r="H39" s="14"/>
      <c r="I39" s="14"/>
      <c r="J39" s="14"/>
      <c r="K39" s="14"/>
      <c r="L39" s="14" t="s">
        <v>1044</v>
      </c>
      <c r="M39" t="str">
        <f>IFERROR(VLOOKUP($A39,'Capital spend Nov 30'!$D:$G,3,FALSE),"No PO")</f>
        <v>P22-004241 - Line 1</v>
      </c>
      <c r="N39" t="str">
        <f>VLOOKUP(A39,'Capital spend Nov 30'!D:Q,14,FALSE)</f>
        <v>Our Parents Home - 2022 - Parking Lot Study</v>
      </c>
      <c r="O39" t="str">
        <f>VLOOKUP(A39,'Capital spend Nov 30'!D:U,18,FALSE)</f>
        <v>No</v>
      </c>
      <c r="P39" s="49"/>
      <c r="Q39" s="14"/>
    </row>
    <row r="40" spans="1:17">
      <c r="A40" s="49" t="s">
        <v>1046</v>
      </c>
      <c r="B40" s="14" t="s">
        <v>979</v>
      </c>
      <c r="C40" s="42">
        <v>44614</v>
      </c>
      <c r="D40" s="14"/>
      <c r="E40" s="14"/>
      <c r="F40" s="14"/>
      <c r="G40" s="14"/>
      <c r="H40" s="14"/>
      <c r="I40" s="14"/>
      <c r="J40" s="14"/>
      <c r="K40" s="14"/>
      <c r="L40" s="14" t="s">
        <v>1012</v>
      </c>
      <c r="M40" t="str">
        <f>IFERROR(VLOOKUP($A40,'Capital spend Nov 30'!$D:$G,3,FALSE),"No PO")</f>
        <v>P22-004172 - Line 1</v>
      </c>
      <c r="N40">
        <f>VLOOKUP(A40,'Capital spend Nov 30'!D:Q,14,FALSE)</f>
        <v>0</v>
      </c>
      <c r="O40" t="e">
        <f>VLOOKUP(A40,'Capital spend Nov 30'!D:U,18,FALSE)</f>
        <v>#N/A</v>
      </c>
      <c r="P40" s="49"/>
      <c r="Q40" s="14"/>
    </row>
    <row r="41" spans="1:17">
      <c r="A41" s="14" t="s">
        <v>1047</v>
      </c>
      <c r="B41" s="14" t="s">
        <v>977</v>
      </c>
      <c r="C41" s="42">
        <v>44614</v>
      </c>
      <c r="D41" s="14"/>
      <c r="E41" s="14"/>
      <c r="F41" s="14"/>
      <c r="G41" s="14"/>
      <c r="H41" s="14"/>
      <c r="I41" s="14"/>
      <c r="J41" s="14"/>
      <c r="K41" s="14"/>
      <c r="M41" t="str">
        <f>IFERROR(VLOOKUP($A41,'Capital spend Nov 30'!$D:$G,3,FALSE),"No PO")</f>
        <v>P22-004142 - Line 1</v>
      </c>
      <c r="N41" t="str">
        <f>VLOOKUP(A41,'Capital spend Nov 30'!D:Q,14,FALSE)</f>
        <v>Kilean Lodge - 2022 - Dining Room Chairs (Funded)</v>
      </c>
      <c r="O41" t="str">
        <f>VLOOKUP(A41,'Capital spend Nov 30'!D:U,18,FALSE)</f>
        <v>No</v>
      </c>
      <c r="P41" s="14"/>
      <c r="Q41" s="14"/>
    </row>
    <row r="42" spans="1:17">
      <c r="A42" s="49" t="s">
        <v>1048</v>
      </c>
      <c r="B42" s="14" t="s">
        <v>979</v>
      </c>
      <c r="C42" s="42">
        <v>44614</v>
      </c>
      <c r="D42" s="14"/>
      <c r="E42" s="14"/>
      <c r="F42" s="14"/>
      <c r="G42" s="14"/>
      <c r="H42" s="14"/>
      <c r="I42" s="14"/>
      <c r="J42" s="14"/>
      <c r="K42" s="14"/>
      <c r="L42" s="14" t="s">
        <v>1012</v>
      </c>
      <c r="M42" t="str">
        <f>IFERROR(VLOOKUP($A42,'Capital spend Nov 30'!$D:$G,3,FALSE),"No PO")</f>
        <v>P22-004160 - Line 1</v>
      </c>
      <c r="N42" t="str">
        <f>VLOOKUP(A42,'Capital spend Nov 30'!D:Q,14,FALSE)</f>
        <v>Bradgate Arms - 2022 - Signage</v>
      </c>
      <c r="O42" t="str">
        <f>VLOOKUP(A42,'Capital spend Nov 30'!D:U,18,FALSE)</f>
        <v>No</v>
      </c>
      <c r="P42" s="49"/>
      <c r="Q42" s="14"/>
    </row>
    <row r="43" spans="1:17">
      <c r="A43" s="14" t="s">
        <v>1049</v>
      </c>
      <c r="B43" s="14" t="s">
        <v>977</v>
      </c>
      <c r="C43" s="42">
        <v>44614</v>
      </c>
      <c r="D43" s="14" t="s">
        <v>1050</v>
      </c>
      <c r="E43" s="14"/>
      <c r="F43" s="14"/>
      <c r="G43" s="14"/>
      <c r="H43" s="14"/>
      <c r="I43" s="14"/>
      <c r="J43" s="14"/>
      <c r="K43" s="14"/>
      <c r="L43" s="14"/>
      <c r="M43" t="str">
        <f>IFERROR(VLOOKUP($A43,'Capital spend Nov 30'!$D:$G,3,FALSE),"No PO")</f>
        <v>P22-006171 - Line 1</v>
      </c>
      <c r="N43" t="str">
        <f>VLOOKUP(A43,'Capital spend Nov 30'!D:Q,14,FALSE)</f>
        <v>Alta Vista - 2022 - Care Floor Renovation</v>
      </c>
      <c r="O43" t="str">
        <f>VLOOKUP(A43,'Capital spend Nov 30'!D:U,18,FALSE)</f>
        <v>Yes</v>
      </c>
      <c r="P43" s="14"/>
      <c r="Q43" s="14"/>
    </row>
    <row r="44" spans="1:17">
      <c r="A44" s="14" t="s">
        <v>1051</v>
      </c>
      <c r="B44" s="14" t="s">
        <v>979</v>
      </c>
      <c r="C44" s="42">
        <v>44615</v>
      </c>
      <c r="D44" s="14"/>
      <c r="E44" s="14"/>
      <c r="F44" s="14"/>
      <c r="G44" s="14"/>
      <c r="H44" s="14"/>
      <c r="I44" s="14"/>
      <c r="J44" s="14"/>
      <c r="K44" s="14"/>
      <c r="L44" s="14"/>
      <c r="M44" t="str">
        <f>IFERROR(VLOOKUP($A44,'Capital spend Nov 30'!$D:$G,3,FALSE),"No PO")</f>
        <v>P22-005928 - Line 1</v>
      </c>
      <c r="N44" t="str">
        <f>VLOOKUP(A44,'Capital spend Nov 30'!D:Q,14,FALSE)</f>
        <v>Leaside - 2022 - Special Project</v>
      </c>
      <c r="O44" t="str">
        <f>VLOOKUP(A44,'Capital spend Nov 30'!D:U,18,FALSE)</f>
        <v>Yes</v>
      </c>
      <c r="P44" s="14"/>
      <c r="Q44" s="14"/>
    </row>
    <row r="45" spans="1:17">
      <c r="A45" s="49" t="s">
        <v>1052</v>
      </c>
      <c r="B45" s="14" t="s">
        <v>979</v>
      </c>
      <c r="C45" s="42">
        <v>44615</v>
      </c>
      <c r="D45" s="14"/>
      <c r="E45" s="14"/>
      <c r="F45" s="14"/>
      <c r="G45" s="14"/>
      <c r="H45" s="14"/>
      <c r="I45" s="14"/>
      <c r="J45" s="14"/>
      <c r="K45" s="14"/>
      <c r="L45" s="14" t="s">
        <v>1044</v>
      </c>
      <c r="M45" t="str">
        <f>IFERROR(VLOOKUP($A45,'Capital spend Nov 30'!$D:$G,3,FALSE),"No PO")</f>
        <v>P22-004442 - Line 1</v>
      </c>
      <c r="N45" t="str">
        <f>VLOOKUP(A45,'Capital spend Nov 30'!D:Q,14,FALSE)</f>
        <v>Crofton Manor - 2022 - Plumbing</v>
      </c>
      <c r="O45" t="str">
        <f>VLOOKUP(A45,'Capital spend Nov 30'!D:U,18,FALSE)</f>
        <v>No</v>
      </c>
      <c r="P45" s="49"/>
      <c r="Q45" s="14"/>
    </row>
    <row r="46" spans="1:17">
      <c r="A46" s="49" t="s">
        <v>1053</v>
      </c>
      <c r="B46" s="14" t="s">
        <v>979</v>
      </c>
      <c r="C46" s="42">
        <v>44615</v>
      </c>
      <c r="D46" s="14"/>
      <c r="E46" s="14"/>
      <c r="F46" s="14"/>
      <c r="G46" s="14"/>
      <c r="H46" s="14"/>
      <c r="I46" s="14"/>
      <c r="J46" s="14"/>
      <c r="K46" s="14"/>
      <c r="L46" s="14" t="s">
        <v>1012</v>
      </c>
      <c r="M46" t="str">
        <f>IFERROR(VLOOKUP($A46,'Capital spend Nov 30'!$D:$G,3,FALSE),"No PO")</f>
        <v>P22-004432 - Line 1</v>
      </c>
      <c r="N46" t="str">
        <f>VLOOKUP(A46,'Capital spend Nov 30'!D:Q,14,FALSE)</f>
        <v>Humber Valley - 2022 - MUA #1 Motor</v>
      </c>
      <c r="O46" t="str">
        <f>VLOOKUP(A46,'Capital spend Nov 30'!D:U,18,FALSE)</f>
        <v>No</v>
      </c>
      <c r="P46" s="49"/>
      <c r="Q46" s="14"/>
    </row>
    <row r="47" spans="1:17">
      <c r="A47" s="49" t="s">
        <v>1054</v>
      </c>
      <c r="B47" s="14" t="s">
        <v>979</v>
      </c>
      <c r="C47" s="42">
        <v>44615</v>
      </c>
      <c r="D47" s="14"/>
      <c r="E47" s="14"/>
      <c r="F47" s="14"/>
      <c r="G47" s="14"/>
      <c r="H47" s="14"/>
      <c r="I47" s="14"/>
      <c r="J47" s="14"/>
      <c r="K47" s="14"/>
      <c r="L47" s="14" t="s">
        <v>1012</v>
      </c>
      <c r="M47" t="str">
        <f>IFERROR(VLOOKUP($A47,'Capital spend Nov 30'!$D:$G,3,FALSE),"No PO")</f>
        <v>P22-004375 - Line 1</v>
      </c>
      <c r="N47" t="str">
        <f>VLOOKUP(A47,'Capital spend Nov 30'!D:Q,14,FALSE)</f>
        <v>Longfields - 2022 - Kitchen MUA (Blower Motor Assembly)</v>
      </c>
      <c r="O47" t="str">
        <f>VLOOKUP(A47,'Capital spend Nov 30'!D:U,18,FALSE)</f>
        <v>No</v>
      </c>
      <c r="P47" s="49"/>
      <c r="Q47" s="14"/>
    </row>
    <row r="48" spans="1:17">
      <c r="A48" s="49" t="s">
        <v>1055</v>
      </c>
      <c r="B48" s="14" t="s">
        <v>979</v>
      </c>
      <c r="C48" s="42">
        <v>44615</v>
      </c>
      <c r="D48" s="14"/>
      <c r="E48" s="14"/>
      <c r="F48" s="14"/>
      <c r="G48" s="14"/>
      <c r="H48" s="14"/>
      <c r="I48" s="14"/>
      <c r="J48" s="14"/>
      <c r="K48" s="14"/>
      <c r="L48" s="14" t="s">
        <v>1012</v>
      </c>
      <c r="M48" t="str">
        <f>IFERROR(VLOOKUP($A48,'Capital spend Nov 30'!$D:$G,3,FALSE),"No PO")</f>
        <v>P22-004455 - Line 1</v>
      </c>
      <c r="N48" t="str">
        <f>VLOOKUP(A48,'Capital spend Nov 30'!D:Q,14,FALSE)</f>
        <v>Westside - 2022 -  Fan Coil (Dining Room)</v>
      </c>
      <c r="O48" t="str">
        <f>VLOOKUP(A48,'Capital spend Nov 30'!D:U,18,FALSE)</f>
        <v>No</v>
      </c>
      <c r="P48" s="49"/>
      <c r="Q48" s="14"/>
    </row>
    <row r="49" spans="1:17">
      <c r="A49" s="49" t="s">
        <v>1056</v>
      </c>
      <c r="B49" s="14" t="s">
        <v>979</v>
      </c>
      <c r="C49" s="42">
        <v>44615</v>
      </c>
      <c r="D49" s="14"/>
      <c r="E49" s="14"/>
      <c r="F49" s="14"/>
      <c r="G49" s="14"/>
      <c r="H49" s="14"/>
      <c r="I49" s="14"/>
      <c r="J49" s="14"/>
      <c r="K49" s="14"/>
      <c r="L49" s="14" t="s">
        <v>1012</v>
      </c>
      <c r="M49" t="str">
        <f>IFERROR(VLOOKUP($A49,'Capital spend Nov 30'!$D:$G,3,FALSE),"No PO")</f>
        <v>P22-004452 - Line 1</v>
      </c>
      <c r="N49" t="str">
        <f>VLOOKUP(A49,'Capital spend Nov 30'!D:Q,14,FALSE)</f>
        <v>Westside - 2022 -  Heater (Receiving Area)</v>
      </c>
      <c r="O49" t="str">
        <f>VLOOKUP(A49,'Capital spend Nov 30'!D:U,18,FALSE)</f>
        <v>No</v>
      </c>
      <c r="P49" s="49"/>
      <c r="Q49" s="14"/>
    </row>
    <row r="50" spans="1:17">
      <c r="A50" s="49" t="s">
        <v>1057</v>
      </c>
      <c r="B50" s="14" t="s">
        <v>979</v>
      </c>
      <c r="C50" s="42">
        <v>44615</v>
      </c>
      <c r="D50" s="14"/>
      <c r="E50" s="14"/>
      <c r="F50" s="14"/>
      <c r="G50" s="14"/>
      <c r="H50" s="14"/>
      <c r="I50" s="14"/>
      <c r="J50" s="14"/>
      <c r="K50" s="14"/>
      <c r="L50" s="14" t="s">
        <v>1012</v>
      </c>
      <c r="M50">
        <f>IFERROR(VLOOKUP($A50,'Capital spend Nov 30'!$D:$G,3,FALSE),"No PO")</f>
        <v>0</v>
      </c>
      <c r="N50" t="str">
        <f>VLOOKUP(A50,'Capital spend Nov 30'!D:Q,14,FALSE)</f>
        <v>The Franklin - 2022 - Illuminated Sign Panel</v>
      </c>
      <c r="O50" t="str">
        <f>VLOOKUP(A50,'Capital spend Nov 30'!D:U,18,FALSE)</f>
        <v>Yes</v>
      </c>
      <c r="P50" s="49"/>
      <c r="Q50" s="14"/>
    </row>
    <row r="51" spans="1:17">
      <c r="A51" s="14" t="s">
        <v>1058</v>
      </c>
      <c r="B51" s="14" t="s">
        <v>977</v>
      </c>
      <c r="C51" s="42">
        <v>44615</v>
      </c>
      <c r="D51" s="14"/>
      <c r="E51" s="14"/>
      <c r="F51" s="14"/>
      <c r="G51" s="14"/>
      <c r="H51" s="14"/>
      <c r="I51" s="14"/>
      <c r="J51" s="14"/>
      <c r="K51" s="14"/>
      <c r="L51" s="14" t="s">
        <v>1012</v>
      </c>
      <c r="M51" t="str">
        <f>IFERROR(VLOOKUP($A51,'Capital spend Nov 30'!$D:$G,3,FALSE),"No PO")</f>
        <v>P22-004755 - Line 1</v>
      </c>
      <c r="N51" t="str">
        <f>VLOOKUP(A51,'Capital spend Nov 30'!D:Q,14,FALSE)</f>
        <v>The Meadows - 2022 - Kitchen FF&amp;E</v>
      </c>
      <c r="O51" t="str">
        <f>VLOOKUP(A51,'Capital spend Nov 30'!D:U,18,FALSE)</f>
        <v>No</v>
      </c>
      <c r="P51" s="14"/>
      <c r="Q51" s="14"/>
    </row>
    <row r="52" spans="1:17">
      <c r="A52" s="49" t="s">
        <v>1059</v>
      </c>
      <c r="B52" s="14" t="s">
        <v>979</v>
      </c>
      <c r="C52" s="42">
        <v>44615</v>
      </c>
      <c r="D52" s="14"/>
      <c r="E52" s="14"/>
      <c r="F52" s="14"/>
      <c r="G52" s="14"/>
      <c r="H52" s="14"/>
      <c r="I52" s="14"/>
      <c r="J52" s="14"/>
      <c r="K52" s="14"/>
      <c r="L52" s="14" t="s">
        <v>1017</v>
      </c>
      <c r="M52">
        <f>IFERROR(VLOOKUP($A52,'Capital spend Nov 30'!$D:$G,3,FALSE),"No PO")</f>
        <v>0</v>
      </c>
      <c r="N52" t="str">
        <f>VLOOKUP(A52,'Capital spend Nov 30'!D:Q,14,FALSE)</f>
        <v>Bradgate Arms - 2022 - Signage</v>
      </c>
      <c r="O52" t="str">
        <f>VLOOKUP(A52,'Capital spend Nov 30'!D:U,18,FALSE)</f>
        <v>No</v>
      </c>
      <c r="P52" s="49"/>
      <c r="Q52" s="14"/>
    </row>
    <row r="53" spans="1:17">
      <c r="A53" s="49" t="s">
        <v>1060</v>
      </c>
      <c r="B53" s="14" t="s">
        <v>979</v>
      </c>
      <c r="C53" s="42">
        <v>44615</v>
      </c>
      <c r="D53" s="14"/>
      <c r="E53" s="14"/>
      <c r="F53" s="14"/>
      <c r="G53" s="14"/>
      <c r="H53" s="14"/>
      <c r="I53" s="14"/>
      <c r="J53" s="14"/>
      <c r="K53" s="14"/>
      <c r="L53" s="14" t="s">
        <v>1014</v>
      </c>
      <c r="M53" t="str">
        <f>IFERROR(VLOOKUP($A53,'Capital spend Nov 30'!$D:$G,3,FALSE),"No PO")</f>
        <v>P22-004449 - Line 1</v>
      </c>
      <c r="N53" t="str">
        <f>VLOOKUP(A53,'Capital spend Nov 30'!D:Q,14,FALSE)</f>
        <v>Westside - 2022-Expansion Tank replacement</v>
      </c>
      <c r="O53" t="str">
        <f>VLOOKUP(A53,'Capital spend Nov 30'!D:U,18,FALSE)</f>
        <v>No</v>
      </c>
      <c r="P53" s="49"/>
      <c r="Q53" s="14"/>
    </row>
    <row r="54" spans="1:17">
      <c r="A54" s="49" t="s">
        <v>1061</v>
      </c>
      <c r="B54" s="14" t="s">
        <v>979</v>
      </c>
      <c r="C54" s="42">
        <v>44615</v>
      </c>
      <c r="D54" s="14"/>
      <c r="E54" s="14"/>
      <c r="F54" s="14"/>
      <c r="G54" s="14"/>
      <c r="H54" s="14"/>
      <c r="I54" s="14"/>
      <c r="J54" s="14"/>
      <c r="K54" s="14"/>
      <c r="L54" s="14" t="s">
        <v>1012</v>
      </c>
      <c r="M54" t="str">
        <f>IFERROR(VLOOKUP($A54,'Capital spend Nov 30'!$D:$G,3,FALSE),"No PO")</f>
        <v>P22-004349 - Line 1</v>
      </c>
      <c r="N54" t="str">
        <f>VLOOKUP(A54,'Capital spend Nov 30'!D:Q,14,FALSE)</f>
        <v>Royal City Manor - 2022 - Nursing FF&amp;E</v>
      </c>
      <c r="O54" t="str">
        <f>VLOOKUP(A54,'Capital spend Nov 30'!D:U,18,FALSE)</f>
        <v>No</v>
      </c>
      <c r="P54" s="49"/>
      <c r="Q54" s="14"/>
    </row>
    <row r="55" spans="1:17">
      <c r="A55" s="49" t="s">
        <v>1062</v>
      </c>
      <c r="B55" s="14" t="s">
        <v>979</v>
      </c>
      <c r="C55" s="42">
        <v>44616</v>
      </c>
      <c r="D55" s="14"/>
      <c r="E55" s="14"/>
      <c r="F55" s="14"/>
      <c r="G55" s="14"/>
      <c r="H55" s="14"/>
      <c r="I55" s="14"/>
      <c r="J55" s="14"/>
      <c r="K55" s="14"/>
      <c r="L55" s="14" t="s">
        <v>1014</v>
      </c>
      <c r="M55" t="str">
        <f>IFERROR(VLOOKUP($A55,'Capital spend Nov 30'!$D:$G,3,FALSE),"No PO")</f>
        <v>P22-004316 - Line 1</v>
      </c>
      <c r="N55" t="str">
        <f>VLOOKUP(A55,'Capital spend Nov 30'!D:Q,14,FALSE)</f>
        <v>Whitecliff - 2022 - Landscaping</v>
      </c>
      <c r="O55" t="str">
        <f>VLOOKUP(A55,'Capital spend Nov 30'!D:U,18,FALSE)</f>
        <v>No</v>
      </c>
      <c r="P55" s="49"/>
      <c r="Q55" s="14"/>
    </row>
    <row r="56" spans="1:17">
      <c r="A56" s="14" t="s">
        <v>1063</v>
      </c>
      <c r="B56" s="14" t="s">
        <v>977</v>
      </c>
      <c r="C56" s="42">
        <v>44616</v>
      </c>
      <c r="D56" s="14"/>
      <c r="E56" s="14"/>
      <c r="F56" s="14"/>
      <c r="G56" s="14"/>
      <c r="H56" s="14"/>
      <c r="I56" s="14"/>
      <c r="J56" s="14"/>
      <c r="K56" s="14"/>
      <c r="L56" s="14"/>
      <c r="M56" t="str">
        <f>IFERROR(VLOOKUP($A56,'Capital spend Nov 30'!$D:$G,3,FALSE),"No PO")</f>
        <v>P22-005000 - Line 1</v>
      </c>
      <c r="N56" t="str">
        <f>VLOOKUP(A56,'Capital spend Nov 30'!D:Q,14,FALSE)</f>
        <v>Arbutus - 2022 - Cooling Upgrades (Funded)</v>
      </c>
      <c r="O56" t="str">
        <f>VLOOKUP(A56,'Capital spend Nov 30'!D:U,18,FALSE)</f>
        <v>No</v>
      </c>
      <c r="P56" s="14"/>
      <c r="Q56" s="14"/>
    </row>
    <row r="57" spans="1:17">
      <c r="A57" s="14" t="s">
        <v>1064</v>
      </c>
      <c r="B57" s="14" t="s">
        <v>977</v>
      </c>
      <c r="C57" s="42">
        <v>44616</v>
      </c>
      <c r="D57" s="14"/>
      <c r="E57" s="14"/>
      <c r="F57" s="14"/>
      <c r="G57" s="14"/>
      <c r="H57" s="14"/>
      <c r="I57" s="14"/>
      <c r="J57" s="14"/>
      <c r="K57" s="14"/>
      <c r="L57" s="14"/>
      <c r="M57" t="str">
        <f>IFERROR(VLOOKUP($A57,'Capital spend Nov 30'!$D:$G,3,FALSE),"No PO")</f>
        <v>P22-005929 - Line 1</v>
      </c>
      <c r="N57" t="str">
        <f>VLOOKUP(A57,'Capital spend Nov 30'!D:Q,14,FALSE)</f>
        <v>Forest Hill - 2022 - Public Space Renovation</v>
      </c>
      <c r="O57" t="str">
        <f>VLOOKUP(A57,'Capital spend Nov 30'!D:U,18,FALSE)</f>
        <v>Yes</v>
      </c>
      <c r="P57" s="14"/>
      <c r="Q57" s="14"/>
    </row>
    <row r="58" spans="1:17">
      <c r="A58" s="49" t="s">
        <v>1065</v>
      </c>
      <c r="B58" s="14" t="s">
        <v>979</v>
      </c>
      <c r="C58" s="42">
        <v>44616</v>
      </c>
      <c r="D58" s="14"/>
      <c r="E58" s="14"/>
      <c r="F58" s="14"/>
      <c r="G58" s="14"/>
      <c r="H58" s="14"/>
      <c r="I58" s="14"/>
      <c r="J58" s="14"/>
      <c r="K58" s="14"/>
      <c r="L58" s="14" t="s">
        <v>1014</v>
      </c>
      <c r="M58" t="str">
        <f>IFERROR(VLOOKUP($A58,'Capital spend Nov 30'!$D:$G,3,FALSE),"No PO")</f>
        <v>P22-004413 - Line 1</v>
      </c>
      <c r="N58" t="str">
        <f>VLOOKUP(A58,'Capital spend Nov 30'!D:Q,14,FALSE)</f>
        <v>Whitecliff - 2022 - Grease Trap</v>
      </c>
      <c r="O58" t="str">
        <f>VLOOKUP(A58,'Capital spend Nov 30'!D:U,18,FALSE)</f>
        <v>No</v>
      </c>
      <c r="P58" s="49"/>
      <c r="Q58" s="14"/>
    </row>
    <row r="59" spans="1:17">
      <c r="A59" s="49" t="s">
        <v>1066</v>
      </c>
      <c r="B59" s="14" t="s">
        <v>979</v>
      </c>
      <c r="C59" s="42">
        <v>44616</v>
      </c>
      <c r="D59" s="14"/>
      <c r="E59" s="14"/>
      <c r="F59" s="14"/>
      <c r="G59" s="14"/>
      <c r="H59" s="14"/>
      <c r="I59" s="14"/>
      <c r="J59" s="14"/>
      <c r="K59" s="14"/>
      <c r="L59" s="14" t="s">
        <v>1012</v>
      </c>
      <c r="M59" t="str">
        <f>IFERROR(VLOOKUP($A59,'Capital spend Nov 30'!$D:$G,3,FALSE),"No PO")</f>
        <v>P22-004529 - Line 1</v>
      </c>
      <c r="N59" t="str">
        <f>VLOOKUP(A59,'Capital spend Nov 30'!D:Q,14,FALSE)</f>
        <v>The Churchill - 2022 - Parkade CO Sensors</v>
      </c>
      <c r="O59" t="str">
        <f>VLOOKUP(A59,'Capital spend Nov 30'!D:U,18,FALSE)</f>
        <v>No</v>
      </c>
      <c r="P59" s="49"/>
      <c r="Q59" s="14"/>
    </row>
    <row r="60" spans="1:17">
      <c r="A60" s="49" t="s">
        <v>1067</v>
      </c>
      <c r="B60" s="14" t="s">
        <v>979</v>
      </c>
      <c r="C60" s="42">
        <v>44616</v>
      </c>
      <c r="D60" s="14"/>
      <c r="E60" s="14"/>
      <c r="F60" s="14"/>
      <c r="G60" s="14"/>
      <c r="H60" s="14"/>
      <c r="I60" s="14"/>
      <c r="J60" s="14"/>
      <c r="K60" s="14"/>
      <c r="L60" s="14" t="s">
        <v>1068</v>
      </c>
      <c r="M60" t="str">
        <f>IFERROR(VLOOKUP($A60,'Capital spend Nov 30'!$D:$G,3,FALSE),"No PO")</f>
        <v>P22-004505 - Line 1</v>
      </c>
      <c r="N60" t="str">
        <f>VLOOKUP(A60,'Capital spend Nov 30'!D:Q,14,FALSE)</f>
        <v>Our Parents Home - 2022 - Water Softener</v>
      </c>
      <c r="O60" t="str">
        <f>VLOOKUP(A60,'Capital spend Nov 30'!D:U,18,FALSE)</f>
        <v>No</v>
      </c>
      <c r="P60" s="49"/>
      <c r="Q60" s="14"/>
    </row>
    <row r="61" spans="1:17">
      <c r="A61" s="49" t="s">
        <v>1069</v>
      </c>
      <c r="B61" s="14" t="s">
        <v>979</v>
      </c>
      <c r="C61" s="42">
        <v>44616</v>
      </c>
      <c r="D61" s="14"/>
      <c r="E61" s="14"/>
      <c r="F61" s="14"/>
      <c r="G61" s="14"/>
      <c r="H61" s="14"/>
      <c r="I61" s="14"/>
      <c r="J61" s="14"/>
      <c r="K61" s="14"/>
      <c r="L61" s="14" t="s">
        <v>1014</v>
      </c>
      <c r="M61" t="str">
        <f>IFERROR(VLOOKUP($A61,'Capital spend Nov 30'!$D:$G,3,FALSE),"No PO")</f>
        <v>P22-004508 - Line 1</v>
      </c>
      <c r="N61" t="str">
        <f>VLOOKUP(A61,'Capital spend Nov 30'!D:Q,14,FALSE)</f>
        <v>Westney Gardens -2022 - Sump pit pump  relief valve</v>
      </c>
      <c r="O61" t="str">
        <f>VLOOKUP(A61,'Capital spend Nov 30'!D:U,18,FALSE)</f>
        <v>No</v>
      </c>
      <c r="P61" s="49"/>
      <c r="Q61" s="14"/>
    </row>
    <row r="62" spans="1:17">
      <c r="A62" s="49" t="s">
        <v>1070</v>
      </c>
      <c r="B62" s="14" t="s">
        <v>979</v>
      </c>
      <c r="C62" s="42">
        <v>44616</v>
      </c>
      <c r="D62" s="14"/>
      <c r="E62" s="14"/>
      <c r="F62" s="14"/>
      <c r="G62" s="14"/>
      <c r="H62" s="14"/>
      <c r="I62" s="14"/>
      <c r="J62" s="14"/>
      <c r="K62" s="14"/>
      <c r="L62" s="14" t="s">
        <v>1014</v>
      </c>
      <c r="M62" t="str">
        <f>IFERROR(VLOOKUP($A62,'Capital spend Nov 30'!$D:$G,3,FALSE),"No PO")</f>
        <v>P22-004500 - Line 1</v>
      </c>
      <c r="N62" t="str">
        <f>VLOOKUP(A62,'Capital spend Nov 30'!D:Q,14,FALSE)</f>
        <v>Fleetwood Villa - 2022 - Boiler</v>
      </c>
      <c r="O62" t="str">
        <f>VLOOKUP(A62,'Capital spend Nov 30'!D:U,18,FALSE)</f>
        <v>No</v>
      </c>
      <c r="P62" s="49"/>
      <c r="Q62" s="14"/>
    </row>
    <row r="63" spans="1:17">
      <c r="A63" s="14" t="s">
        <v>1071</v>
      </c>
      <c r="B63" s="14" t="s">
        <v>978</v>
      </c>
      <c r="C63" s="42">
        <v>44617</v>
      </c>
      <c r="D63" s="14"/>
      <c r="E63" s="14"/>
      <c r="F63" s="14"/>
      <c r="G63" s="14"/>
      <c r="H63" s="14"/>
      <c r="I63" s="14"/>
      <c r="J63" s="14"/>
      <c r="K63" s="14"/>
      <c r="L63" s="14" t="s">
        <v>1012</v>
      </c>
      <c r="M63" t="str">
        <f>IFERROR(VLOOKUP($A63,'Capital spend Nov 30'!$D:$G,3,FALSE),"No PO")</f>
        <v>P22-005368 - Line 1</v>
      </c>
      <c r="N63" t="str">
        <f>VLOOKUP(A63,'Capital spend Nov 30'!D:Q,14,FALSE)</f>
        <v>Hollyburn House - 2022 - Asphalt Paving</v>
      </c>
      <c r="O63" t="str">
        <f>VLOOKUP(A63,'Capital spend Nov 30'!D:U,18,FALSE)</f>
        <v>No</v>
      </c>
      <c r="P63" s="14"/>
      <c r="Q63" s="14"/>
    </row>
    <row r="64" spans="1:17">
      <c r="A64" s="49" t="s">
        <v>1072</v>
      </c>
      <c r="B64" s="14" t="s">
        <v>979</v>
      </c>
      <c r="C64" s="42">
        <v>44617</v>
      </c>
      <c r="D64" s="14"/>
      <c r="E64" s="14"/>
      <c r="F64" s="14"/>
      <c r="G64" s="14"/>
      <c r="H64" s="14"/>
      <c r="I64" s="14"/>
      <c r="J64" s="14"/>
      <c r="K64" s="14"/>
      <c r="L64" s="14" t="s">
        <v>1024</v>
      </c>
      <c r="M64" t="str">
        <f>IFERROR(VLOOKUP($A64,'Capital spend Nov 30'!$D:$G,3,FALSE),"No PO")</f>
        <v>P22-004530 - Line 1</v>
      </c>
      <c r="N64" t="str">
        <f>VLOOKUP(A64,'Capital spend Nov 30'!D:Q,14,FALSE)</f>
        <v>The Churchill - 2022 - Fire Doors</v>
      </c>
      <c r="O64" t="str">
        <f>VLOOKUP(A64,'Capital spend Nov 30'!D:U,18,FALSE)</f>
        <v>No</v>
      </c>
      <c r="P64" s="49"/>
      <c r="Q64" s="14"/>
    </row>
    <row r="65" spans="1:17">
      <c r="A65" s="49" t="s">
        <v>1073</v>
      </c>
      <c r="B65" s="14" t="s">
        <v>979</v>
      </c>
      <c r="C65" s="42">
        <v>44617</v>
      </c>
      <c r="D65" s="14"/>
      <c r="E65" s="14"/>
      <c r="F65" s="14"/>
      <c r="G65" s="14"/>
      <c r="H65" s="14"/>
      <c r="I65" s="14"/>
      <c r="J65" s="14"/>
      <c r="K65" s="14"/>
      <c r="L65" s="14" t="s">
        <v>1017</v>
      </c>
      <c r="M65" t="str">
        <f>IFERROR(VLOOKUP($A65,'Capital spend Nov 30'!$D:$G,3,FALSE),"No PO")</f>
        <v>P22-004885 - Line 1</v>
      </c>
      <c r="N65" t="str">
        <f>VLOOKUP(A65,'Capital spend Nov 30'!D:Q,14,FALSE)</f>
        <v>Whitecliff - 2022 - Fence</v>
      </c>
      <c r="O65" t="str">
        <f>VLOOKUP(A65,'Capital spend Nov 30'!D:U,18,FALSE)</f>
        <v>No</v>
      </c>
      <c r="P65" s="49"/>
      <c r="Q65" s="14"/>
    </row>
    <row r="66" spans="1:17">
      <c r="A66" s="14" t="s">
        <v>1074</v>
      </c>
      <c r="B66" s="14" t="s">
        <v>978</v>
      </c>
      <c r="C66" s="42">
        <v>44617</v>
      </c>
      <c r="D66" s="14"/>
      <c r="E66" s="14"/>
      <c r="F66" s="14"/>
      <c r="G66" s="14"/>
      <c r="H66" s="14"/>
      <c r="I66" s="14"/>
      <c r="J66" s="14"/>
      <c r="K66" s="14"/>
      <c r="L66" s="14" t="s">
        <v>1012</v>
      </c>
      <c r="M66" t="str">
        <f>IFERROR(VLOOKUP($A66,'Capital spend Nov 30'!$D:$G,3,FALSE),"No PO")</f>
        <v>P22-004739 - Line 1</v>
      </c>
      <c r="N66" t="str">
        <f>VLOOKUP(A66,'Capital spend Nov 30'!D:Q,14,FALSE)</f>
        <v>The Edgemont - 2022 - Dec 26th Water Loss (Library &amp; Reception)</v>
      </c>
      <c r="O66" t="str">
        <f>VLOOKUP(A66,'Capital spend Nov 30'!D:U,18,FALSE)</f>
        <v>No</v>
      </c>
      <c r="P66" s="14"/>
      <c r="Q66" s="14"/>
    </row>
    <row r="67" spans="1:17">
      <c r="A67" s="14" t="s">
        <v>1075</v>
      </c>
      <c r="B67" s="14" t="s">
        <v>979</v>
      </c>
      <c r="C67" s="42">
        <v>44617</v>
      </c>
      <c r="D67" s="14"/>
      <c r="E67" s="14"/>
      <c r="F67" s="14"/>
      <c r="G67" s="14"/>
      <c r="H67" s="14"/>
      <c r="I67" s="14"/>
      <c r="J67" s="14"/>
      <c r="K67" s="14"/>
      <c r="L67" s="14"/>
      <c r="M67" t="str">
        <f>IFERROR(VLOOKUP($A67,'Capital spend Nov 30'!$D:$G,3,FALSE),"No PO")</f>
        <v>P22-005140 - Line 1</v>
      </c>
      <c r="N67" t="str">
        <f>VLOOKUP(A67,'Capital spend Nov 30'!D:Q,14,FALSE)</f>
        <v>Northridge - Q2/Q4 - IPAC Capital Fund</v>
      </c>
      <c r="O67" t="str">
        <f>VLOOKUP(A67,'Capital spend Nov 30'!D:U,18,FALSE)</f>
        <v>No</v>
      </c>
      <c r="P67" s="14"/>
      <c r="Q67" s="14"/>
    </row>
    <row r="68" spans="1:17">
      <c r="A68" s="14" t="s">
        <v>1076</v>
      </c>
      <c r="B68" s="14" t="s">
        <v>979</v>
      </c>
      <c r="C68" s="42">
        <v>44617</v>
      </c>
      <c r="D68" s="14"/>
      <c r="E68" s="14"/>
      <c r="F68" s="14"/>
      <c r="G68" s="14"/>
      <c r="H68" s="14"/>
      <c r="I68" s="14"/>
      <c r="J68" s="14"/>
      <c r="K68" s="14"/>
      <c r="L68" s="14"/>
      <c r="M68" t="str">
        <f>IFERROR(VLOOKUP($A68,'Capital spend Nov 30'!$D:$G,3,FALSE),"No PO")</f>
        <v>P22-005139 - Line 1</v>
      </c>
      <c r="N68" t="str">
        <f>VLOOKUP(A68,'Capital spend Nov 30'!D:Q,14,FALSE)</f>
        <v>Dover Cliffs - 2022 - Walkin Fridge/Freezer Condensers (Funded)</v>
      </c>
      <c r="O68" t="str">
        <f>VLOOKUP(A68,'Capital spend Nov 30'!D:U,18,FALSE)</f>
        <v>No</v>
      </c>
      <c r="P68" s="14"/>
      <c r="Q68" s="14"/>
    </row>
    <row r="69" spans="1:17">
      <c r="A69" s="49" t="s">
        <v>1077</v>
      </c>
      <c r="B69" s="14" t="s">
        <v>979</v>
      </c>
      <c r="C69" s="42">
        <v>44620</v>
      </c>
      <c r="D69" s="14"/>
      <c r="E69" s="14"/>
      <c r="F69" s="14"/>
      <c r="G69" s="14"/>
      <c r="H69" s="14"/>
      <c r="I69" s="14"/>
      <c r="J69" s="14"/>
      <c r="K69" s="14"/>
      <c r="L69" s="14" t="s">
        <v>1044</v>
      </c>
      <c r="M69" t="str">
        <f>IFERROR(VLOOKUP($A69,'Capital spend Nov 30'!$D:$G,3,FALSE),"No PO")</f>
        <v>P22-004588 - Line 1</v>
      </c>
      <c r="N69" t="str">
        <f>VLOOKUP(A69,'Capital spend Nov 30'!D:Q,14,FALSE)</f>
        <v>Our Parents Home - 2022 - Grease Trap Replacement</v>
      </c>
      <c r="O69" t="str">
        <f>VLOOKUP(A69,'Capital spend Nov 30'!D:U,18,FALSE)</f>
        <v>No</v>
      </c>
      <c r="P69" s="49"/>
      <c r="Q69" s="14"/>
    </row>
    <row r="70" spans="1:17">
      <c r="A70" s="49" t="s">
        <v>1078</v>
      </c>
      <c r="B70" s="14" t="s">
        <v>979</v>
      </c>
      <c r="C70" s="42">
        <v>44620</v>
      </c>
      <c r="D70" s="14"/>
      <c r="E70" s="14"/>
      <c r="F70" s="14"/>
      <c r="G70" s="14"/>
      <c r="H70" s="14"/>
      <c r="I70" s="14"/>
      <c r="J70" s="14"/>
      <c r="K70" s="14"/>
      <c r="L70" s="14" t="s">
        <v>1017</v>
      </c>
      <c r="M70" t="str">
        <f>IFERROR(VLOOKUP($A70,'Capital spend Nov 30'!$D:$G,3,FALSE),"No PO")</f>
        <v>P22-005600 - Line 1</v>
      </c>
      <c r="N70" t="str">
        <f>VLOOKUP(A70,'Capital spend Nov 30'!D:Q,14,FALSE)</f>
        <v>Winbourne Park - 2022 - Roof Replacement</v>
      </c>
      <c r="O70" t="str">
        <f>VLOOKUP(A70,'Capital spend Nov 30'!D:U,18,FALSE)</f>
        <v>No</v>
      </c>
      <c r="P70" s="49"/>
      <c r="Q70" s="14"/>
    </row>
    <row r="71" spans="1:17">
      <c r="A71" s="49" t="s">
        <v>1079</v>
      </c>
      <c r="B71" s="14" t="s">
        <v>979</v>
      </c>
      <c r="C71" s="42">
        <v>44620</v>
      </c>
      <c r="D71" s="14"/>
      <c r="E71" s="14"/>
      <c r="F71" s="14"/>
      <c r="G71" s="14"/>
      <c r="H71" s="14"/>
      <c r="I71" s="14"/>
      <c r="J71" s="14"/>
      <c r="K71" s="14"/>
      <c r="L71" s="14" t="s">
        <v>1012</v>
      </c>
      <c r="M71" t="str">
        <f>IFERROR(VLOOKUP($A71,'Capital spend Nov 30'!$D:$G,3,FALSE),"No PO")</f>
        <v>P22-004624 - Line 1</v>
      </c>
      <c r="N71" t="str">
        <f>VLOOKUP(A71,'Capital spend Nov 30'!D:Q,14,FALSE)</f>
        <v>Oak Terrace - 2022 - Vacuum Steamer.</v>
      </c>
      <c r="O71" t="str">
        <f>VLOOKUP(A71,'Capital spend Nov 30'!D:U,18,FALSE)</f>
        <v>No</v>
      </c>
      <c r="P71" s="49"/>
      <c r="Q71" s="14"/>
    </row>
    <row r="72" spans="1:17">
      <c r="A72" s="49" t="s">
        <v>1080</v>
      </c>
      <c r="B72" s="14" t="s">
        <v>979</v>
      </c>
      <c r="C72" s="42">
        <v>44620</v>
      </c>
      <c r="D72" s="14"/>
      <c r="E72" s="14"/>
      <c r="F72" s="14"/>
      <c r="G72" s="14"/>
      <c r="H72" s="14"/>
      <c r="I72" s="14"/>
      <c r="J72" s="14"/>
      <c r="K72" s="14"/>
      <c r="L72" s="14" t="s">
        <v>1017</v>
      </c>
      <c r="M72" t="str">
        <f>IFERROR(VLOOKUP($A72,'Capital spend Nov 30'!$D:$G,3,FALSE),"No PO")</f>
        <v>P22-004816 - Line 1</v>
      </c>
      <c r="N72" t="str">
        <f>VLOOKUP(A72,'Capital spend Nov 30'!D:Q,14,FALSE)</f>
        <v>MacKenzie Place - 2022 - Ice Machine</v>
      </c>
      <c r="O72" t="str">
        <f>VLOOKUP(A72,'Capital spend Nov 30'!D:U,18,FALSE)</f>
        <v>No</v>
      </c>
      <c r="P72" s="49"/>
      <c r="Q72" s="14"/>
    </row>
    <row r="73" spans="1:17">
      <c r="A73" s="14" t="s">
        <v>1081</v>
      </c>
      <c r="B73" s="14" t="s">
        <v>978</v>
      </c>
      <c r="C73" s="42">
        <v>44620</v>
      </c>
      <c r="D73" s="14"/>
      <c r="E73" s="14"/>
      <c r="F73" s="14"/>
      <c r="G73" s="14"/>
      <c r="H73" s="14"/>
      <c r="I73" s="14"/>
      <c r="J73" s="14"/>
      <c r="K73" s="14"/>
      <c r="L73" s="14" t="s">
        <v>1012</v>
      </c>
      <c r="M73" t="str">
        <f>IFERROR(VLOOKUP($A73,'Capital spend Nov 30'!$D:$G,3,FALSE),"No PO")</f>
        <v>P22-004811 - Line 1</v>
      </c>
      <c r="N73" t="str">
        <f>VLOOKUP(A73,'Capital spend Nov 30'!D:Q,14,FALSE)</f>
        <v>McGarrell Place - 2022 - Roof</v>
      </c>
      <c r="O73" t="str">
        <f>VLOOKUP(A73,'Capital spend Nov 30'!D:U,18,FALSE)</f>
        <v>No</v>
      </c>
      <c r="P73" s="14"/>
      <c r="Q73" s="14"/>
    </row>
    <row r="74" spans="1:17">
      <c r="A74" s="49" t="s">
        <v>1082</v>
      </c>
      <c r="B74" s="14" t="s">
        <v>979</v>
      </c>
      <c r="C74" s="42">
        <v>44620</v>
      </c>
      <c r="D74" s="14"/>
      <c r="E74" s="14"/>
      <c r="F74" s="14"/>
      <c r="G74" s="14"/>
      <c r="H74" s="14"/>
      <c r="I74" s="14"/>
      <c r="J74" s="14"/>
      <c r="K74" s="14"/>
      <c r="L74" s="14" t="s">
        <v>1017</v>
      </c>
      <c r="M74" t="str">
        <f>IFERROR(VLOOKUP($A74,'Capital spend Nov 30'!$D:$G,3,FALSE),"No PO")</f>
        <v>P22-004785 - Line 1</v>
      </c>
      <c r="N74" t="str">
        <f>VLOOKUP(A74,'Capital spend Nov 30'!D:Q,14,FALSE)</f>
        <v>Blenheim  - 2022 - Kitchen FF&amp;E</v>
      </c>
      <c r="O74" t="str">
        <f>VLOOKUP(A74,'Capital spend Nov 30'!D:U,18,FALSE)</f>
        <v>No</v>
      </c>
      <c r="P74" s="49"/>
      <c r="Q74" s="14"/>
    </row>
    <row r="75" spans="1:17">
      <c r="A75" s="49" t="s">
        <v>1083</v>
      </c>
      <c r="B75" s="14" t="s">
        <v>979</v>
      </c>
      <c r="C75" s="42">
        <v>44620</v>
      </c>
      <c r="D75" s="14"/>
      <c r="E75" s="14"/>
      <c r="F75" s="14"/>
      <c r="G75" s="14"/>
      <c r="H75" s="14"/>
      <c r="I75" s="14"/>
      <c r="J75" s="14"/>
      <c r="K75" s="14"/>
      <c r="L75" s="14" t="s">
        <v>1024</v>
      </c>
      <c r="M75" t="str">
        <f>IFERROR(VLOOKUP($A75,'Capital spend Nov 30'!$D:$G,3,FALSE),"No PO")</f>
        <v>P22-004620 - Line 1</v>
      </c>
      <c r="N75" t="str">
        <f>VLOOKUP(A75,'Capital spend Nov 30'!D:Q,14,FALSE)</f>
        <v>Blenheim - 2022 - Dining Room FF&amp;E</v>
      </c>
      <c r="O75" t="str">
        <f>VLOOKUP(A75,'Capital spend Nov 30'!D:U,18,FALSE)</f>
        <v>No</v>
      </c>
      <c r="P75" s="49"/>
      <c r="Q75" s="14"/>
    </row>
    <row r="76" spans="1:17">
      <c r="A76" s="49" t="s">
        <v>1084</v>
      </c>
      <c r="B76" s="14" t="s">
        <v>979</v>
      </c>
      <c r="C76" s="42">
        <v>44620</v>
      </c>
      <c r="D76" s="14"/>
      <c r="E76" s="14"/>
      <c r="F76" s="14"/>
      <c r="G76" s="14"/>
      <c r="H76" s="14"/>
      <c r="I76" s="14"/>
      <c r="J76" s="14"/>
      <c r="K76" s="14"/>
      <c r="L76" s="14" t="s">
        <v>1014</v>
      </c>
      <c r="M76" t="str">
        <f>IFERROR(VLOOKUP($A76,'Capital spend Nov 30'!$D:$G,3,FALSE),"No PO")</f>
        <v>P22-004646 - Line 1</v>
      </c>
      <c r="N76" t="str">
        <f>VLOOKUP(A76,'Capital spend Nov 30'!D:Q,14,FALSE)</f>
        <v>Columbia Forest - 2022 - Servery Countertops (2)</v>
      </c>
      <c r="O76" t="str">
        <f>VLOOKUP(A76,'Capital spend Nov 30'!D:U,18,FALSE)</f>
        <v>No</v>
      </c>
      <c r="P76" s="49"/>
      <c r="Q76" s="14"/>
    </row>
    <row r="77" spans="1:17">
      <c r="A77" s="14" t="s">
        <v>1085</v>
      </c>
      <c r="B77" s="14" t="s">
        <v>978</v>
      </c>
      <c r="C77" s="42">
        <v>44620</v>
      </c>
      <c r="D77" s="14"/>
      <c r="E77" s="14"/>
      <c r="F77" s="14"/>
      <c r="G77" s="14"/>
      <c r="H77" s="14"/>
      <c r="I77" s="14"/>
      <c r="J77" s="14"/>
      <c r="K77" s="14"/>
      <c r="L77" s="14" t="s">
        <v>1086</v>
      </c>
      <c r="M77" t="str">
        <f>IFERROR(VLOOKUP($A77,'Capital spend Nov 30'!$D:$G,3,FALSE),"No PO")</f>
        <v>P22-004886 - Line 1</v>
      </c>
      <c r="N77" t="str">
        <f>VLOOKUP(A77,'Capital spend Nov 30'!D:Q,14,FALSE)</f>
        <v>Sumac Lodge - 2022 - Corridor Wall Protection</v>
      </c>
      <c r="O77" t="str">
        <f>VLOOKUP(A77,'Capital spend Nov 30'!D:U,18,FALSE)</f>
        <v>No</v>
      </c>
      <c r="P77" s="14"/>
      <c r="Q77" s="14"/>
    </row>
    <row r="78" spans="1:17">
      <c r="A78" s="14" t="s">
        <v>1087</v>
      </c>
      <c r="B78" s="14" t="s">
        <v>978</v>
      </c>
      <c r="C78" s="42">
        <v>44620</v>
      </c>
      <c r="D78" s="14"/>
      <c r="E78" s="14"/>
      <c r="F78" s="14"/>
      <c r="G78" s="14"/>
      <c r="H78" s="14"/>
      <c r="I78" s="14"/>
      <c r="J78" s="14"/>
      <c r="K78" s="14"/>
      <c r="L78" s="14" t="s">
        <v>1012</v>
      </c>
      <c r="M78" t="str">
        <f>IFERROR(VLOOKUP($A78,'Capital spend Nov 30'!$D:$G,3,FALSE),"No PO")</f>
        <v>P22-005235 - Line 1</v>
      </c>
      <c r="N78" t="str">
        <f>VLOOKUP(A78,'Capital spend Nov 30'!D:Q,14,FALSE)</f>
        <v>West Oak Village - 2022 - DHW Tank Replacement</v>
      </c>
      <c r="O78" t="str">
        <f>VLOOKUP(A78,'Capital spend Nov 30'!D:U,18,FALSE)</f>
        <v>No</v>
      </c>
      <c r="P78" s="14"/>
      <c r="Q78" s="14"/>
    </row>
    <row r="79" spans="1:17">
      <c r="A79" s="49" t="s">
        <v>1088</v>
      </c>
      <c r="B79" s="14" t="s">
        <v>979</v>
      </c>
      <c r="C79" s="42">
        <v>44620</v>
      </c>
      <c r="D79" s="14"/>
      <c r="E79" s="14"/>
      <c r="F79" s="14"/>
      <c r="G79" s="14"/>
      <c r="H79" s="14"/>
      <c r="I79" s="14"/>
      <c r="J79" s="14"/>
      <c r="K79" s="14"/>
      <c r="L79" s="14" t="s">
        <v>1017</v>
      </c>
      <c r="M79" t="str">
        <f>IFERROR(VLOOKUP($A79,'Capital spend Nov 30'!$D:$G,3,FALSE),"No PO")</f>
        <v>P22-005236 - Line 1</v>
      </c>
      <c r="N79" t="str">
        <f>VLOOKUP(A79,'Capital spend Nov 30'!D:Q,14,FALSE)</f>
        <v>Summit Place - 2022 - Fridge/Freezer Condensers.</v>
      </c>
      <c r="O79" t="str">
        <f>VLOOKUP(A79,'Capital spend Nov 30'!D:U,18,FALSE)</f>
        <v>No</v>
      </c>
      <c r="P79" s="49"/>
      <c r="Q79" s="14"/>
    </row>
    <row r="80" spans="1:17">
      <c r="A80" s="49" t="s">
        <v>1089</v>
      </c>
      <c r="B80" s="14" t="s">
        <v>979</v>
      </c>
      <c r="C80" s="42">
        <v>44620</v>
      </c>
      <c r="D80" s="14"/>
      <c r="E80" s="14"/>
      <c r="F80" s="14"/>
      <c r="G80" s="14"/>
      <c r="H80" s="14"/>
      <c r="I80" s="14"/>
      <c r="J80" s="14"/>
      <c r="K80" s="14"/>
      <c r="L80" s="14" t="s">
        <v>1017</v>
      </c>
      <c r="M80" t="str">
        <f>IFERROR(VLOOKUP($A80,'Capital spend Nov 30'!$D:$G,3,FALSE),"No PO")</f>
        <v>P22-005238 - Line 1</v>
      </c>
      <c r="N80" t="str">
        <f>VLOOKUP(A80,'Capital spend Nov 30'!D:Q,14,FALSE)</f>
        <v>Forest Heights - 2022 - Tub Replacement</v>
      </c>
      <c r="O80" t="str">
        <f>VLOOKUP(A80,'Capital spend Nov 30'!D:U,18,FALSE)</f>
        <v>No</v>
      </c>
      <c r="P80" s="49"/>
      <c r="Q80" s="14"/>
    </row>
    <row r="81" spans="1:17">
      <c r="A81" s="49" t="s">
        <v>1090</v>
      </c>
      <c r="B81" s="14" t="s">
        <v>979</v>
      </c>
      <c r="C81" s="42">
        <v>44620</v>
      </c>
      <c r="D81" s="14"/>
      <c r="E81" s="14"/>
      <c r="F81" s="14"/>
      <c r="G81" s="14"/>
      <c r="H81" s="14"/>
      <c r="I81" s="14"/>
      <c r="J81" s="14"/>
      <c r="K81" s="14"/>
      <c r="L81" s="14" t="s">
        <v>1017</v>
      </c>
      <c r="M81" t="str">
        <f>IFERROR(VLOOKUP($A81,'Capital spend Nov 30'!$D:$G,3,FALSE),"No PO")</f>
        <v>P22-004931 - Line 1</v>
      </c>
      <c r="N81" t="str">
        <f>VLOOKUP(A81,'Capital spend Nov 30'!D:Q,14,FALSE)</f>
        <v>Carlingview - 2022 - Blixer x 2</v>
      </c>
      <c r="O81" t="str">
        <f>VLOOKUP(A81,'Capital spend Nov 30'!D:U,18,FALSE)</f>
        <v>No</v>
      </c>
      <c r="P81" s="49"/>
      <c r="Q81" s="14"/>
    </row>
    <row r="82" spans="1:17">
      <c r="A82" s="49" t="s">
        <v>1091</v>
      </c>
      <c r="B82" s="14" t="s">
        <v>979</v>
      </c>
      <c r="C82" s="42">
        <v>44620</v>
      </c>
      <c r="D82" s="14"/>
      <c r="E82" s="14"/>
      <c r="F82" s="14"/>
      <c r="G82" s="14"/>
      <c r="H82" s="14"/>
      <c r="I82" s="14"/>
      <c r="J82" s="14"/>
      <c r="K82" s="14"/>
      <c r="L82" s="14" t="s">
        <v>1017</v>
      </c>
      <c r="M82" t="str">
        <f>IFERROR(VLOOKUP($A82,'Capital spend Nov 30'!$D:$G,3,FALSE),"No PO")</f>
        <v>P22-004805 - Line 1</v>
      </c>
      <c r="N82" t="str">
        <f>VLOOKUP(A82,'Capital spend Nov 30'!D:Q,14,FALSE)</f>
        <v>Arbour Heights - 2022 - Shower Room barriers</v>
      </c>
      <c r="O82" t="str">
        <f>VLOOKUP(A82,'Capital spend Nov 30'!D:U,18,FALSE)</f>
        <v>No</v>
      </c>
      <c r="P82" s="49"/>
      <c r="Q82" s="14"/>
    </row>
    <row r="83" spans="1:17">
      <c r="A83" s="50" t="s">
        <v>1092</v>
      </c>
      <c r="B83" s="14" t="s">
        <v>979</v>
      </c>
      <c r="C83" s="42">
        <v>44620</v>
      </c>
      <c r="D83" s="14"/>
      <c r="E83" s="14"/>
      <c r="F83" s="14"/>
      <c r="G83" s="14"/>
      <c r="H83" s="14"/>
      <c r="I83" s="14"/>
      <c r="J83" s="14"/>
      <c r="K83" s="14"/>
      <c r="L83" s="14" t="s">
        <v>1014</v>
      </c>
      <c r="M83" t="str">
        <f>IFERROR(VLOOKUP($A83,'Capital spend Nov 30'!$D:$G,3,FALSE),"No PO")</f>
        <v>P22-003209 - Line 1</v>
      </c>
      <c r="N83">
        <f>VLOOKUP(A83,'Capital spend Nov 30'!D:Q,14,FALSE)</f>
        <v>0</v>
      </c>
      <c r="O83" t="e">
        <f>VLOOKUP(A83,'Capital spend Nov 30'!D:U,18,FALSE)</f>
        <v>#N/A</v>
      </c>
      <c r="P83" s="49"/>
      <c r="Q83" s="14"/>
    </row>
    <row r="84" spans="1:17">
      <c r="A84" s="50" t="s">
        <v>1093</v>
      </c>
      <c r="B84" s="14" t="s">
        <v>979</v>
      </c>
      <c r="C84" s="42">
        <v>44620</v>
      </c>
      <c r="D84" s="14"/>
      <c r="E84" s="14"/>
      <c r="F84" s="14"/>
      <c r="G84" s="14"/>
      <c r="H84" s="14"/>
      <c r="I84" s="14"/>
      <c r="J84" s="14"/>
      <c r="K84" s="14"/>
      <c r="L84" s="14" t="s">
        <v>1014</v>
      </c>
      <c r="M84" t="str">
        <f>IFERROR(VLOOKUP($A84,'Capital spend Nov 30'!$D:$G,3,FALSE),"No PO")</f>
        <v>P22-002702 - Line 1</v>
      </c>
      <c r="N84">
        <f>VLOOKUP(A84,'Capital spend Nov 30'!D:Q,14,FALSE)</f>
        <v>0</v>
      </c>
      <c r="O84" t="e">
        <f>VLOOKUP(A84,'Capital spend Nov 30'!D:U,18,FALSE)</f>
        <v>#N/A</v>
      </c>
      <c r="P84" s="49"/>
      <c r="Q84" s="14"/>
    </row>
    <row r="85" spans="1:17">
      <c r="A85" s="50" t="s">
        <v>1094</v>
      </c>
      <c r="B85" s="14" t="s">
        <v>979</v>
      </c>
      <c r="C85" s="42"/>
      <c r="D85" s="14"/>
      <c r="E85" s="14"/>
      <c r="F85" s="14"/>
      <c r="G85" s="14"/>
      <c r="H85" s="14"/>
      <c r="I85" s="14"/>
      <c r="J85" s="14"/>
      <c r="K85" s="14"/>
      <c r="L85" s="14" t="s">
        <v>1014</v>
      </c>
      <c r="M85" t="str">
        <f>IFERROR(VLOOKUP($A85,'Capital spend Nov 30'!$D:$G,3,FALSE),"No PO")</f>
        <v>P22-003458 - Line 1</v>
      </c>
      <c r="N85">
        <f>VLOOKUP(A85,'Capital spend Nov 30'!D:Q,14,FALSE)</f>
        <v>0</v>
      </c>
      <c r="O85" t="e">
        <f>VLOOKUP(A85,'Capital spend Nov 30'!D:U,18,FALSE)</f>
        <v>#N/A</v>
      </c>
      <c r="P85" s="49"/>
      <c r="Q85" s="14"/>
    </row>
    <row r="86" spans="1:17">
      <c r="A86" s="50" t="s">
        <v>1095</v>
      </c>
      <c r="B86" s="14" t="s">
        <v>979</v>
      </c>
      <c r="C86" s="14"/>
      <c r="D86" s="14"/>
      <c r="E86" s="14"/>
      <c r="F86" s="14"/>
      <c r="G86" s="14"/>
      <c r="H86" s="14"/>
      <c r="I86" s="14"/>
      <c r="J86" s="14"/>
      <c r="K86" s="14"/>
      <c r="L86" s="14" t="s">
        <v>1096</v>
      </c>
      <c r="M86" t="str">
        <f>IFERROR(VLOOKUP($A86,'Capital spend Nov 30'!$D:$G,3,FALSE),"No PO")</f>
        <v>P22-003541 - Line 1</v>
      </c>
      <c r="N86">
        <f>VLOOKUP(A86,'Capital spend Nov 30'!D:Q,14,FALSE)</f>
        <v>0</v>
      </c>
      <c r="O86" t="e">
        <f>VLOOKUP(A86,'Capital spend Nov 30'!D:U,18,FALSE)</f>
        <v>#N/A</v>
      </c>
      <c r="P86" s="49"/>
      <c r="Q86" s="14"/>
    </row>
    <row r="87" spans="1:17">
      <c r="A87" s="50" t="s">
        <v>1097</v>
      </c>
      <c r="B87" s="14" t="s">
        <v>979</v>
      </c>
      <c r="C87" s="14"/>
      <c r="D87" s="14"/>
      <c r="E87" s="14"/>
      <c r="F87" s="14"/>
      <c r="G87" s="14"/>
      <c r="H87" s="14"/>
      <c r="I87" s="14"/>
      <c r="J87" s="14"/>
      <c r="K87" s="14"/>
      <c r="L87" s="14" t="s">
        <v>1086</v>
      </c>
      <c r="M87" t="str">
        <f>IFERROR(VLOOKUP($A87,'Capital spend Nov 30'!$D:$G,3,FALSE),"No PO")</f>
        <v>P22-003777 - Line 2</v>
      </c>
      <c r="N87">
        <f>VLOOKUP(A87,'Capital spend Nov 30'!D:Q,14,FALSE)</f>
        <v>0</v>
      </c>
      <c r="O87" t="e">
        <f>VLOOKUP(A87,'Capital spend Nov 30'!D:U,18,FALSE)</f>
        <v>#N/A</v>
      </c>
      <c r="P87" s="49"/>
      <c r="Q87" s="14"/>
    </row>
    <row r="88" spans="1:17">
      <c r="A88" s="50" t="s">
        <v>1098</v>
      </c>
      <c r="B88" s="14" t="s">
        <v>979</v>
      </c>
      <c r="C88" s="14"/>
      <c r="D88" s="14"/>
      <c r="E88" s="14"/>
      <c r="F88" s="14"/>
      <c r="G88" s="14"/>
      <c r="H88" s="14"/>
      <c r="I88" s="14"/>
      <c r="J88" s="14"/>
      <c r="K88" s="14"/>
      <c r="L88" s="14" t="s">
        <v>1096</v>
      </c>
      <c r="M88" t="str">
        <f>IFERROR(VLOOKUP($A88,'Capital spend Nov 30'!$D:$G,3,FALSE),"No PO")</f>
        <v>P22-004175 - Line 1</v>
      </c>
      <c r="N88">
        <f>VLOOKUP(A88,'Capital spend Nov 30'!D:Q,14,FALSE)</f>
        <v>0</v>
      </c>
      <c r="O88" t="e">
        <f>VLOOKUP(A88,'Capital spend Nov 30'!D:U,18,FALSE)</f>
        <v>#N/A</v>
      </c>
      <c r="P88" s="49"/>
      <c r="Q88" s="14"/>
    </row>
    <row r="89" spans="1:17">
      <c r="A89" s="49" t="s">
        <v>1099</v>
      </c>
      <c r="B89" s="14" t="s">
        <v>979</v>
      </c>
      <c r="C89" s="14"/>
      <c r="D89" s="14"/>
      <c r="E89" s="14"/>
      <c r="F89" s="14"/>
      <c r="G89" s="14"/>
      <c r="H89" s="14"/>
      <c r="I89" s="14"/>
      <c r="J89" s="14"/>
      <c r="K89" s="14"/>
      <c r="L89" s="14" t="s">
        <v>1014</v>
      </c>
      <c r="M89" t="str">
        <f>IFERROR(VLOOKUP($A89,'Capital spend Nov 30'!$D:$G,3,FALSE),"No PO")</f>
        <v>P22-003394 - Line 1</v>
      </c>
      <c r="N89" t="str">
        <f>VLOOKUP(A89,'Capital spend Nov 30'!D:Q,14,FALSE)</f>
        <v>St. Lawrence Place - 2022 - Window and Caulking</v>
      </c>
      <c r="O89" t="str">
        <f>VLOOKUP(A89,'Capital spend Nov 30'!D:U,18,FALSE)</f>
        <v>No</v>
      </c>
      <c r="P89" s="49"/>
      <c r="Q89" s="14"/>
    </row>
    <row r="90" spans="1:17">
      <c r="A90" s="49" t="s">
        <v>1100</v>
      </c>
      <c r="B90" s="14" t="s">
        <v>979</v>
      </c>
      <c r="C90" s="14"/>
      <c r="D90" s="14"/>
      <c r="E90" s="14"/>
      <c r="F90" s="14"/>
      <c r="G90" s="14"/>
      <c r="H90" s="14"/>
      <c r="I90" s="14"/>
      <c r="J90" s="14"/>
      <c r="K90" s="14"/>
      <c r="L90" s="14" t="s">
        <v>1086</v>
      </c>
      <c r="M90" t="str">
        <f>IFERROR(VLOOKUP($A90,'Capital spend Nov 30'!$D:$G,3,FALSE),"No PO")</f>
        <v>P22-002680 - Line 1</v>
      </c>
      <c r="N90" t="str">
        <f>VLOOKUP(A90,'Capital spend Nov 30'!D:Q,14,FALSE)</f>
        <v>Carlingview - 2022 - Fan Coil Replacement</v>
      </c>
      <c r="O90" t="str">
        <f>VLOOKUP(A90,'Capital spend Nov 30'!D:U,18,FALSE)</f>
        <v>No</v>
      </c>
      <c r="P90" s="49"/>
      <c r="Q90" s="14"/>
    </row>
    <row r="91" spans="1:17">
      <c r="A91" s="49" t="s">
        <v>1101</v>
      </c>
      <c r="B91" s="14" t="s">
        <v>979</v>
      </c>
      <c r="C91" s="14"/>
      <c r="D91" s="14"/>
      <c r="E91" s="14"/>
      <c r="F91" s="14"/>
      <c r="G91" s="14"/>
      <c r="H91" s="14"/>
      <c r="I91" s="14"/>
      <c r="J91" s="14"/>
      <c r="K91" s="14"/>
      <c r="L91" s="14" t="s">
        <v>1014</v>
      </c>
      <c r="M91" t="str">
        <f>IFERROR(VLOOKUP($A91,'Capital spend Nov 30'!$D:$G,3,FALSE),"No PO")</f>
        <v>P22-002448 - Line 2</v>
      </c>
      <c r="N91" t="str">
        <f>VLOOKUP(A91,'Capital spend Nov 30'!D:Q,14,FALSE)</f>
        <v>Donway Place - 2022 - In-Suite Renovations</v>
      </c>
      <c r="O91" t="str">
        <f>VLOOKUP(A91,'Capital spend Nov 30'!D:U,18,FALSE)</f>
        <v>No</v>
      </c>
      <c r="P91" s="49"/>
      <c r="Q91" s="14"/>
    </row>
    <row r="92" spans="1:17">
      <c r="A92" s="49" t="s">
        <v>1102</v>
      </c>
      <c r="B92" s="14" t="s">
        <v>979</v>
      </c>
      <c r="C92" s="14"/>
      <c r="D92" s="14"/>
      <c r="E92" s="14"/>
      <c r="F92" s="14"/>
      <c r="G92" s="14"/>
      <c r="H92" s="14"/>
      <c r="I92" s="14"/>
      <c r="J92" s="14"/>
      <c r="K92" s="14"/>
      <c r="L92" s="14" t="s">
        <v>1014</v>
      </c>
      <c r="M92" t="str">
        <f>IFERROR(VLOOKUP($A92,'Capital spend Nov 30'!$D:$G,3,FALSE),"No PO")</f>
        <v>P22-002607 - Line 2</v>
      </c>
      <c r="N92" t="str">
        <f>VLOOKUP(A92,'Capital spend Nov 30'!D:Q,14,FALSE)</f>
        <v>Heritage Lodge (RET) - 2022 - Exterior  Window s</v>
      </c>
      <c r="O92" t="str">
        <f>VLOOKUP(A92,'Capital spend Nov 30'!D:U,18,FALSE)</f>
        <v>No</v>
      </c>
      <c r="P92" s="49"/>
      <c r="Q92" s="14"/>
    </row>
    <row r="93" spans="1:17">
      <c r="A93" s="49" t="s">
        <v>1103</v>
      </c>
      <c r="B93" s="14" t="s">
        <v>979</v>
      </c>
      <c r="C93" s="14"/>
      <c r="D93" s="14"/>
      <c r="E93" s="14"/>
      <c r="F93" s="14"/>
      <c r="G93" s="14"/>
      <c r="H93" s="14"/>
      <c r="I93" s="14"/>
      <c r="J93" s="14"/>
      <c r="K93" s="14"/>
      <c r="L93" s="14" t="s">
        <v>1014</v>
      </c>
      <c r="M93" t="str">
        <f>IFERROR(VLOOKUP($A93,'Capital spend Nov 30'!$D:$G,3,FALSE),"No PO")</f>
        <v>P22-002347 - Line 2</v>
      </c>
      <c r="N93" t="str">
        <f>VLOOKUP(A93,'Capital spend Nov 30'!D:Q,14,FALSE)</f>
        <v>Hollyburn House - 2022 - In-Suite Renovations</v>
      </c>
      <c r="O93" t="str">
        <f>VLOOKUP(A93,'Capital spend Nov 30'!D:U,18,FALSE)</f>
        <v>No</v>
      </c>
      <c r="P93" s="49"/>
      <c r="Q93" s="14"/>
    </row>
    <row r="94" spans="1:17">
      <c r="A94" s="49" t="s">
        <v>1104</v>
      </c>
      <c r="B94" s="14" t="s">
        <v>979</v>
      </c>
      <c r="C94" s="14"/>
      <c r="D94" s="14"/>
      <c r="E94" s="14"/>
      <c r="F94" s="14"/>
      <c r="G94" s="14"/>
      <c r="H94" s="14"/>
      <c r="I94" s="14"/>
      <c r="J94" s="14"/>
      <c r="K94" s="14"/>
      <c r="L94" s="14" t="s">
        <v>1096</v>
      </c>
      <c r="M94" t="str">
        <f>IFERROR(VLOOKUP($A94,'Capital spend Nov 30'!$D:$G,3,FALSE),"No PO")</f>
        <v>P22-002307 - Line 2</v>
      </c>
      <c r="N94" t="str">
        <f>VLOOKUP(A94,'Capital spend Nov 30'!D:Q,14,FALSE)</f>
        <v>Appleby Place - 2022 - In-Suite Renovations</v>
      </c>
      <c r="O94" t="str">
        <f>VLOOKUP(A94,'Capital spend Nov 30'!D:U,18,FALSE)</f>
        <v>No</v>
      </c>
      <c r="P94" s="49"/>
      <c r="Q94" s="14"/>
    </row>
    <row r="95" spans="1:17">
      <c r="A95" s="49" t="s">
        <v>1105</v>
      </c>
      <c r="B95" s="14" t="s">
        <v>979</v>
      </c>
      <c r="C95" s="14"/>
      <c r="D95" s="14"/>
      <c r="E95" s="14"/>
      <c r="F95" s="14"/>
      <c r="G95" s="14"/>
      <c r="H95" s="14"/>
      <c r="I95" s="14"/>
      <c r="J95" s="14"/>
      <c r="K95" s="14"/>
      <c r="L95" s="14" t="s">
        <v>1014</v>
      </c>
      <c r="M95" t="str">
        <f>IFERROR(VLOOKUP($A95,'Capital spend Nov 30'!$D:$G,3,FALSE),"No PO")</f>
        <v>P22-002708 - Line 1</v>
      </c>
      <c r="N95" t="str">
        <f>VLOOKUP(A95,'Capital spend Nov 30'!D:Q,14,FALSE)</f>
        <v>The Kensington - 2022 - Fire &amp; Life Safety</v>
      </c>
      <c r="O95" t="str">
        <f>VLOOKUP(A95,'Capital spend Nov 30'!D:U,18,FALSE)</f>
        <v>No</v>
      </c>
      <c r="P95" s="49"/>
      <c r="Q95" s="14"/>
    </row>
    <row r="96" spans="1:17">
      <c r="A96" s="49" t="s">
        <v>1106</v>
      </c>
      <c r="B96" s="14" t="s">
        <v>979</v>
      </c>
      <c r="C96" s="14"/>
      <c r="D96" s="14"/>
      <c r="E96" s="14"/>
      <c r="F96" s="14"/>
      <c r="G96" s="14"/>
      <c r="H96" s="14"/>
      <c r="I96" s="14"/>
      <c r="J96" s="14"/>
      <c r="K96" s="14"/>
      <c r="L96" s="14" t="s">
        <v>1014</v>
      </c>
      <c r="M96" t="str">
        <f>IFERROR(VLOOKUP($A96,'Capital spend Nov 30'!$D:$G,3,FALSE),"No PO")</f>
        <v>P22-002402 - Line 1</v>
      </c>
      <c r="N96" t="str">
        <f>VLOOKUP(A96,'Capital spend Nov 30'!D:Q,14,FALSE)</f>
        <v>Colonel By - 2022 - Key Cutter</v>
      </c>
      <c r="O96" t="str">
        <f>VLOOKUP(A96,'Capital spend Nov 30'!D:U,18,FALSE)</f>
        <v>No</v>
      </c>
      <c r="P96" s="49"/>
      <c r="Q96" s="14"/>
    </row>
    <row r="97" spans="1:17">
      <c r="A97" s="49" t="s">
        <v>1107</v>
      </c>
      <c r="B97" s="14" t="s">
        <v>979</v>
      </c>
      <c r="C97" s="14"/>
      <c r="D97" s="14"/>
      <c r="E97" s="14"/>
      <c r="F97" s="14"/>
      <c r="G97" s="14"/>
      <c r="H97" s="14"/>
      <c r="I97" s="14"/>
      <c r="J97" s="14"/>
      <c r="K97" s="14"/>
      <c r="L97" s="14" t="s">
        <v>1014</v>
      </c>
      <c r="M97" t="str">
        <f>IFERROR(VLOOKUP($A97,'Capital spend Nov 30'!$D:$G,3,FALSE),"No PO")</f>
        <v>P22-002443 - Line 1</v>
      </c>
      <c r="N97" t="str">
        <f>VLOOKUP(A97,'Capital spend Nov 30'!D:Q,14,FALSE)</f>
        <v>Mount Royal Care Centre - 2022 - WIF &amp; WIC</v>
      </c>
      <c r="O97" t="str">
        <f>VLOOKUP(A97,'Capital spend Nov 30'!D:U,18,FALSE)</f>
        <v>No</v>
      </c>
      <c r="P97" s="49"/>
      <c r="Q97" s="14"/>
    </row>
    <row r="98" spans="1:17">
      <c r="A98" s="49" t="s">
        <v>1108</v>
      </c>
      <c r="B98" s="14" t="s">
        <v>979</v>
      </c>
      <c r="C98" s="14"/>
      <c r="D98" s="14"/>
      <c r="E98" s="14"/>
      <c r="F98" s="14"/>
      <c r="G98" s="14"/>
      <c r="H98" s="14"/>
      <c r="I98" s="14"/>
      <c r="J98" s="14"/>
      <c r="K98" s="14"/>
      <c r="L98" s="14" t="s">
        <v>1014</v>
      </c>
      <c r="M98" t="str">
        <f>IFERROR(VLOOKUP($A98,'Capital spend Nov 30'!$D:$G,3,FALSE),"No PO")</f>
        <v>P22-002767 - Line 1</v>
      </c>
      <c r="N98" t="str">
        <f>VLOOKUP(A98,'Capital spend Nov 30'!D:Q,14,FALSE)</f>
        <v>Stirling Heights - 2022 -  Piping Replacement</v>
      </c>
      <c r="O98" t="str">
        <f>VLOOKUP(A98,'Capital spend Nov 30'!D:U,18,FALSE)</f>
        <v>No</v>
      </c>
      <c r="P98" s="49"/>
      <c r="Q98" s="14"/>
    </row>
    <row r="99" spans="1:17">
      <c r="A99" s="49" t="s">
        <v>1109</v>
      </c>
      <c r="B99" s="14" t="s">
        <v>979</v>
      </c>
      <c r="C99" s="14"/>
      <c r="D99" s="14"/>
      <c r="E99" s="14"/>
      <c r="F99" s="14"/>
      <c r="G99" s="14"/>
      <c r="H99" s="14"/>
      <c r="I99" s="14"/>
      <c r="J99" s="14"/>
      <c r="K99" s="14"/>
      <c r="L99" s="14" t="s">
        <v>1014</v>
      </c>
      <c r="M99" t="str">
        <f>IFERROR(VLOOKUP($A99,'Capital spend Nov 30'!$D:$G,3,FALSE),"No PO")</f>
        <v>P22-002296 - Line 2</v>
      </c>
      <c r="N99" t="str">
        <f>VLOOKUP(A99,'Capital spend Nov 30'!D:Q,14,FALSE)</f>
        <v>Windermere on the Mount - 2022 - In-Suite Renovations</v>
      </c>
      <c r="O99" t="str">
        <f>VLOOKUP(A99,'Capital spend Nov 30'!D:U,18,FALSE)</f>
        <v>No</v>
      </c>
      <c r="P99" s="49"/>
      <c r="Q99" s="14"/>
    </row>
    <row r="100" spans="1:17">
      <c r="A100" s="49" t="s">
        <v>1110</v>
      </c>
      <c r="B100" s="14" t="s">
        <v>979</v>
      </c>
      <c r="L100" s="14" t="s">
        <v>1096</v>
      </c>
      <c r="M100" t="str">
        <f>IFERROR(VLOOKUP($A100,'Capital spend Nov 30'!$D:$G,3,FALSE),"No PO")</f>
        <v>P22-002482 - Line 2</v>
      </c>
      <c r="N100" t="str">
        <f>VLOOKUP(A100,'Capital spend Nov 30'!D:Q,14,FALSE)</f>
        <v>Renaissance - 2022 - In-Suite Renovations</v>
      </c>
      <c r="O100" t="str">
        <f>VLOOKUP(A100,'Capital spend Nov 30'!D:U,18,FALSE)</f>
        <v>No</v>
      </c>
      <c r="P100" s="49"/>
    </row>
    <row r="101" spans="1:17">
      <c r="A101" s="49" t="s">
        <v>1111</v>
      </c>
      <c r="B101" s="14" t="s">
        <v>979</v>
      </c>
      <c r="L101" s="14" t="s">
        <v>1096</v>
      </c>
      <c r="M101" t="str">
        <f>IFERROR(VLOOKUP($A101,'Capital spend Nov 30'!$D:$G,3,FALSE),"No PO")</f>
        <v>P22-002483 - Line 2</v>
      </c>
      <c r="N101" t="str">
        <f>VLOOKUP(A101,'Capital spend Nov 30'!D:Q,14,FALSE)</f>
        <v>Renaissance - 2022 - In-Suite Renovations</v>
      </c>
      <c r="O101" t="str">
        <f>VLOOKUP(A101,'Capital spend Nov 30'!D:U,18,FALSE)</f>
        <v>No</v>
      </c>
      <c r="P101" s="49"/>
    </row>
    <row r="102" spans="1:17">
      <c r="A102" s="49" t="s">
        <v>1112</v>
      </c>
      <c r="B102" s="14" t="s">
        <v>979</v>
      </c>
      <c r="L102" s="14" t="s">
        <v>1096</v>
      </c>
      <c r="M102" t="str">
        <f>IFERROR(VLOOKUP($A102,'Capital spend Nov 30'!$D:$G,3,FALSE),"No PO")</f>
        <v>P22-002484 - Line 2</v>
      </c>
      <c r="N102" t="str">
        <f>VLOOKUP(A102,'Capital spend Nov 30'!D:Q,14,FALSE)</f>
        <v>Renaissance - 2022 - In-Suite Renovations</v>
      </c>
      <c r="O102" t="str">
        <f>VLOOKUP(A102,'Capital spend Nov 30'!D:U,18,FALSE)</f>
        <v>No</v>
      </c>
      <c r="P102" s="49"/>
    </row>
    <row r="103" spans="1:17">
      <c r="A103" s="49" t="s">
        <v>1113</v>
      </c>
      <c r="B103" s="14" t="s">
        <v>979</v>
      </c>
      <c r="L103" s="14" t="s">
        <v>1096</v>
      </c>
      <c r="M103" t="str">
        <f>IFERROR(VLOOKUP($A103,'Capital spend Nov 30'!$D:$G,3,FALSE),"No PO")</f>
        <v>P22-002449 - Line 1</v>
      </c>
      <c r="N103" t="str">
        <f>VLOOKUP(A103,'Capital spend Nov 30'!D:Q,14,FALSE)</f>
        <v>King Gardens - 2022 - In-Suite Renovations</v>
      </c>
      <c r="O103" t="str">
        <f>VLOOKUP(A103,'Capital spend Nov 30'!D:U,18,FALSE)</f>
        <v>No</v>
      </c>
      <c r="P103" s="49"/>
    </row>
    <row r="104" spans="1:17">
      <c r="A104" s="49" t="s">
        <v>1114</v>
      </c>
      <c r="B104" s="14" t="s">
        <v>979</v>
      </c>
      <c r="L104" s="14" t="s">
        <v>1096</v>
      </c>
      <c r="M104" t="str">
        <f>IFERROR(VLOOKUP($A104,'Capital spend Nov 30'!$D:$G,3,FALSE),"No PO")</f>
        <v>P22-002451 - Line 1</v>
      </c>
      <c r="N104" t="str">
        <f>VLOOKUP(A104,'Capital spend Nov 30'!D:Q,14,FALSE)</f>
        <v>King Gardens - 2022 - In-Suite Renovations</v>
      </c>
      <c r="O104" t="str">
        <f>VLOOKUP(A104,'Capital spend Nov 30'!D:U,18,FALSE)</f>
        <v>No</v>
      </c>
      <c r="P104" s="49"/>
    </row>
    <row r="105" spans="1:17">
      <c r="A105" s="49" t="s">
        <v>1115</v>
      </c>
      <c r="B105" s="14" t="s">
        <v>979</v>
      </c>
      <c r="L105" s="14" t="s">
        <v>1014</v>
      </c>
      <c r="M105" t="str">
        <f>IFERROR(VLOOKUP($A105,'Capital spend Nov 30'!$D:$G,3,FALSE),"No PO")</f>
        <v>P22-002452 - Line 1</v>
      </c>
      <c r="N105" t="str">
        <f>VLOOKUP(A105,'Capital spend Nov 30'!D:Q,14,FALSE)</f>
        <v>King Gardens - 2022 - In-Suite Renovations</v>
      </c>
      <c r="O105" t="str">
        <f>VLOOKUP(A105,'Capital spend Nov 30'!D:U,18,FALSE)</f>
        <v>No</v>
      </c>
      <c r="P105" s="49"/>
    </row>
    <row r="106" spans="1:17">
      <c r="A106" s="49" t="s">
        <v>1116</v>
      </c>
      <c r="B106" s="14" t="s">
        <v>979</v>
      </c>
      <c r="L106" s="14" t="s">
        <v>1014</v>
      </c>
      <c r="M106" t="str">
        <f>IFERROR(VLOOKUP($A106,'Capital spend Nov 30'!$D:$G,3,FALSE),"No PO")</f>
        <v>P22-002453 - Line 1</v>
      </c>
      <c r="N106" t="str">
        <f>VLOOKUP(A106,'Capital spend Nov 30'!D:Q,14,FALSE)</f>
        <v>King Gardens - 2022 - In-Suite Renovations</v>
      </c>
      <c r="O106" t="str">
        <f>VLOOKUP(A106,'Capital spend Nov 30'!D:U,18,FALSE)</f>
        <v>No</v>
      </c>
      <c r="P106" s="49"/>
    </row>
    <row r="107" spans="1:17">
      <c r="A107" s="49" t="s">
        <v>1116</v>
      </c>
      <c r="B107" s="14" t="s">
        <v>979</v>
      </c>
      <c r="L107" s="14" t="s">
        <v>1014</v>
      </c>
      <c r="M107" t="str">
        <f>IFERROR(VLOOKUP($A107,'Capital spend Nov 30'!$D:$G,3,FALSE),"No PO")</f>
        <v>P22-002453 - Line 1</v>
      </c>
      <c r="N107" t="str">
        <f>VLOOKUP(A107,'Capital spend Nov 30'!D:Q,14,FALSE)</f>
        <v>King Gardens - 2022 - In-Suite Renovations</v>
      </c>
      <c r="O107" t="str">
        <f>VLOOKUP(A107,'Capital spend Nov 30'!D:U,18,FALSE)</f>
        <v>No</v>
      </c>
      <c r="P107" s="49"/>
    </row>
    <row r="108" spans="1:17">
      <c r="A108" s="49" t="s">
        <v>1117</v>
      </c>
      <c r="B108" s="14" t="s">
        <v>979</v>
      </c>
      <c r="L108" s="14" t="s">
        <v>1014</v>
      </c>
      <c r="M108" t="str">
        <f>IFERROR(VLOOKUP($A108,'Capital spend Nov 30'!$D:$G,3,FALSE),"No PO")</f>
        <v>P22-004238 - Line 1</v>
      </c>
      <c r="N108" t="str">
        <f>VLOOKUP(A108,'Capital spend Nov 30'!D:Q,14,FALSE)</f>
        <v>Stirling Heights - 2022 - Roof</v>
      </c>
      <c r="O108" t="str">
        <f>VLOOKUP(A108,'Capital spend Nov 30'!D:U,18,FALSE)</f>
        <v>No</v>
      </c>
      <c r="P108" s="49"/>
    </row>
    <row r="109" spans="1:17">
      <c r="A109" s="49" t="s">
        <v>1118</v>
      </c>
      <c r="B109" s="14" t="s">
        <v>979</v>
      </c>
      <c r="L109" s="14" t="s">
        <v>1086</v>
      </c>
      <c r="M109" t="str">
        <f>IFERROR(VLOOKUP($A109,'Capital spend Nov 30'!$D:$G,3,FALSE),"No PO")</f>
        <v>P22-002679 - Line 1</v>
      </c>
      <c r="N109" t="str">
        <f>VLOOKUP(A109,'Capital spend Nov 30'!D:Q,14,FALSE)</f>
        <v>Montfort - 2022 - Kitchen/Servery Remediation</v>
      </c>
      <c r="O109" t="str">
        <f>VLOOKUP(A109,'Capital spend Nov 30'!D:U,18,FALSE)</f>
        <v>No</v>
      </c>
      <c r="P109" s="49"/>
    </row>
    <row r="110" spans="1:17">
      <c r="A110" s="49" t="s">
        <v>1119</v>
      </c>
      <c r="B110" s="14" t="s">
        <v>979</v>
      </c>
      <c r="L110" s="14" t="s">
        <v>1014</v>
      </c>
      <c r="M110" t="str">
        <f>IFERROR(VLOOKUP($A110,'Capital spend Nov 30'!$D:$G,3,FALSE),"No PO")</f>
        <v>P22-003257 - Line 2</v>
      </c>
      <c r="N110" t="str">
        <f>VLOOKUP(A110,'Capital spend Nov 30'!D:Q,14,FALSE)</f>
        <v>Port Perry - 2022 - In-Suite Renovations</v>
      </c>
      <c r="O110" t="str">
        <f>VLOOKUP(A110,'Capital spend Nov 30'!D:U,18,FALSE)</f>
        <v>No</v>
      </c>
      <c r="P110" s="49"/>
    </row>
    <row r="111" spans="1:17">
      <c r="A111" s="49" t="s">
        <v>1120</v>
      </c>
      <c r="B111" s="14" t="s">
        <v>979</v>
      </c>
      <c r="L111" s="14" t="s">
        <v>1096</v>
      </c>
      <c r="M111" t="str">
        <f>IFERROR(VLOOKUP($A111,'Capital spend Nov 30'!$D:$G,3,FALSE),"No PO")</f>
        <v>P22-002447 - Line 1</v>
      </c>
      <c r="N111" t="str">
        <f>VLOOKUP(A111,'Capital spend Nov 30'!D:Q,14,FALSE)</f>
        <v>Port Perry - 2022 - In-Suite Renovations</v>
      </c>
      <c r="O111" t="str">
        <f>VLOOKUP(A111,'Capital spend Nov 30'!D:U,18,FALSE)</f>
        <v>No</v>
      </c>
      <c r="P111" s="49"/>
    </row>
    <row r="112" spans="1:17">
      <c r="A112" s="49" t="s">
        <v>1121</v>
      </c>
      <c r="B112" s="14" t="s">
        <v>979</v>
      </c>
      <c r="L112" s="14" t="s">
        <v>1014</v>
      </c>
      <c r="M112" t="str">
        <f>IFERROR(VLOOKUP($A112,'Capital spend Nov 30'!$D:$G,3,FALSE),"No PO")</f>
        <v>P22-002689 - Line 1</v>
      </c>
      <c r="N112" t="str">
        <f>VLOOKUP(A112,'Capital spend Nov 30'!D:Q,14,FALSE)</f>
        <v>Arbour Heights - 2022 - MUA#3 (Exhaust Vent)</v>
      </c>
      <c r="O112" t="str">
        <f>VLOOKUP(A112,'Capital spend Nov 30'!D:U,18,FALSE)</f>
        <v>No</v>
      </c>
      <c r="P112" s="49"/>
    </row>
    <row r="113" spans="1:16">
      <c r="A113" s="49" t="s">
        <v>1122</v>
      </c>
      <c r="B113" s="14" t="s">
        <v>979</v>
      </c>
      <c r="L113" s="14" t="s">
        <v>1014</v>
      </c>
      <c r="M113" t="str">
        <f>IFERROR(VLOOKUP($A113,'Capital spend Nov 30'!$D:$G,3,FALSE),"No PO")</f>
        <v>P22-002526 - Line 1</v>
      </c>
      <c r="N113" t="str">
        <f>VLOOKUP(A113,'Capital spend Nov 30'!D:Q,14,FALSE)</f>
        <v>Bay Ridges - 2022 - Hot water storage tanks</v>
      </c>
      <c r="O113" t="str">
        <f>VLOOKUP(A113,'Capital spend Nov 30'!D:U,18,FALSE)</f>
        <v>No</v>
      </c>
      <c r="P113" s="49"/>
    </row>
    <row r="114" spans="1:16">
      <c r="A114" s="49" t="s">
        <v>1123</v>
      </c>
      <c r="B114" s="14" t="s">
        <v>979</v>
      </c>
      <c r="L114" s="14" t="s">
        <v>1096</v>
      </c>
      <c r="M114" t="str">
        <f>IFERROR(VLOOKUP($A114,'Capital spend Nov 30'!$D:$G,3,FALSE),"No PO")</f>
        <v>P22-002454 - Line 1</v>
      </c>
      <c r="N114" t="str">
        <f>VLOOKUP(A114,'Capital spend Nov 30'!D:Q,14,FALSE)</f>
        <v>King Gardens - 2022 - In-Suite Renovations</v>
      </c>
      <c r="O114" t="str">
        <f>VLOOKUP(A114,'Capital spend Nov 30'!D:U,18,FALSE)</f>
        <v>No</v>
      </c>
      <c r="P114" s="49"/>
    </row>
    <row r="115" spans="1:16">
      <c r="A115" s="49" t="s">
        <v>1124</v>
      </c>
      <c r="B115" s="14" t="s">
        <v>979</v>
      </c>
      <c r="L115" s="14" t="s">
        <v>1014</v>
      </c>
      <c r="M115" t="str">
        <f>IFERROR(VLOOKUP($A115,'Capital spend Nov 30'!$D:$G,3,FALSE),"No PO")</f>
        <v>P22-003251 - Line 1</v>
      </c>
      <c r="N115" t="str">
        <f>VLOOKUP(A115,'Capital spend Nov 30'!D:Q,14,FALSE)</f>
        <v>Bridlewood Manor - 2022 - In-Suite Renovations</v>
      </c>
      <c r="O115" t="str">
        <f>VLOOKUP(A115,'Capital spend Nov 30'!D:U,18,FALSE)</f>
        <v>No</v>
      </c>
      <c r="P115" s="49"/>
    </row>
    <row r="116" spans="1:16">
      <c r="A116" s="49" t="s">
        <v>1125</v>
      </c>
      <c r="B116" s="14" t="s">
        <v>979</v>
      </c>
      <c r="L116" s="14" t="s">
        <v>1014</v>
      </c>
      <c r="M116" t="str">
        <f>IFERROR(VLOOKUP($A116,'Capital spend Nov 30'!$D:$G,3,FALSE),"No PO")</f>
        <v>P22-002733 - Line 1</v>
      </c>
      <c r="N116" t="str">
        <f>VLOOKUP(A116,'Capital spend Nov 30'!D:Q,14,FALSE)</f>
        <v>The Bentley Yorkton - 2022 - Laundry  FF&amp;E</v>
      </c>
      <c r="O116" t="str">
        <f>VLOOKUP(A116,'Capital spend Nov 30'!D:U,18,FALSE)</f>
        <v>No</v>
      </c>
      <c r="P116" s="49"/>
    </row>
    <row r="117" spans="1:16">
      <c r="A117" s="49" t="s">
        <v>1126</v>
      </c>
      <c r="B117" s="14" t="s">
        <v>979</v>
      </c>
      <c r="L117" s="14" t="s">
        <v>1014</v>
      </c>
      <c r="M117" t="str">
        <f>IFERROR(VLOOKUP($A117,'Capital spend Nov 30'!$D:$G,3,FALSE),"No PO")</f>
        <v>P22-002732 - Line 1</v>
      </c>
      <c r="N117" t="str">
        <f>VLOOKUP(A117,'Capital spend Nov 30'!D:Q,14,FALSE)</f>
        <v>The Bentley Yorkton - 2022 - Vacuum and Carpet cleaner</v>
      </c>
      <c r="O117" t="str">
        <f>VLOOKUP(A117,'Capital spend Nov 30'!D:U,18,FALSE)</f>
        <v>No</v>
      </c>
      <c r="P117" s="49"/>
    </row>
    <row r="118" spans="1:16">
      <c r="A118" s="49" t="s">
        <v>1127</v>
      </c>
      <c r="B118" s="14" t="s">
        <v>979</v>
      </c>
      <c r="L118" s="14" t="s">
        <v>1014</v>
      </c>
      <c r="M118" t="str">
        <f>IFERROR(VLOOKUP($A118,'Capital spend Nov 30'!$D:$G,3,FALSE),"No PO")</f>
        <v>P22-002676 - Line 1</v>
      </c>
      <c r="N118" t="str">
        <f>VLOOKUP(A118,'Capital spend Nov 30'!D:Q,14,FALSE)</f>
        <v>The Bentley Moose Jaw - 2022 - Kitchen FF&amp;E (Toaster)</v>
      </c>
      <c r="O118" t="str">
        <f>VLOOKUP(A118,'Capital spend Nov 30'!D:U,18,FALSE)</f>
        <v>No</v>
      </c>
      <c r="P118" s="49"/>
    </row>
    <row r="119" spans="1:16">
      <c r="A119" s="49" t="s">
        <v>1128</v>
      </c>
      <c r="B119" s="14" t="s">
        <v>979</v>
      </c>
      <c r="L119" s="14" t="s">
        <v>1096</v>
      </c>
      <c r="M119" t="str">
        <f>IFERROR(VLOOKUP($A119,'Capital spend Nov 30'!$D:$G,3,FALSE),"No PO")</f>
        <v>P22-002841 - Line 2</v>
      </c>
      <c r="N119" t="str">
        <f>VLOOKUP(A119,'Capital spend Nov 30'!D:Q,14,FALSE)</f>
        <v>Parkwood Manor - 2022 - In-Suite Renovations</v>
      </c>
      <c r="O119" t="str">
        <f>VLOOKUP(A119,'Capital spend Nov 30'!D:U,18,FALSE)</f>
        <v>No</v>
      </c>
      <c r="P119" s="49"/>
    </row>
    <row r="120" spans="1:16">
      <c r="A120" s="49" t="s">
        <v>1129</v>
      </c>
      <c r="B120" s="14" t="s">
        <v>979</v>
      </c>
      <c r="L120" s="14" t="s">
        <v>1014</v>
      </c>
      <c r="M120" t="str">
        <f>IFERROR(VLOOKUP($A120,'Capital spend Nov 30'!$D:$G,3,FALSE),"No PO")</f>
        <v>P22-002842 - Line 2</v>
      </c>
      <c r="N120" t="str">
        <f>VLOOKUP(A120,'Capital spend Nov 30'!D:Q,14,FALSE)</f>
        <v>Parkwood Manor - 2022 - In-Suite Renovations</v>
      </c>
      <c r="O120" t="str">
        <f>VLOOKUP(A120,'Capital spend Nov 30'!D:U,18,FALSE)</f>
        <v>No</v>
      </c>
      <c r="P120" s="49"/>
    </row>
    <row r="121" spans="1:16">
      <c r="A121" s="49" t="s">
        <v>1130</v>
      </c>
      <c r="B121" s="14" t="s">
        <v>979</v>
      </c>
      <c r="L121" s="14" t="s">
        <v>1096</v>
      </c>
      <c r="M121" t="str">
        <f>IFERROR(VLOOKUP($A121,'Capital spend Nov 30'!$D:$G,3,FALSE),"No PO")</f>
        <v>P22-002786 - Line 1</v>
      </c>
      <c r="N121" t="str">
        <f>VLOOKUP(A121,'Capital spend Nov 30'!D:Q,14,FALSE)</f>
        <v>Portobello - 2022 - In-Suite Renovations</v>
      </c>
      <c r="O121" t="str">
        <f>VLOOKUP(A121,'Capital spend Nov 30'!D:U,18,FALSE)</f>
        <v>No</v>
      </c>
      <c r="P121" s="49"/>
    </row>
    <row r="122" spans="1:16">
      <c r="A122" s="49" t="s">
        <v>1131</v>
      </c>
      <c r="B122" s="14" t="s">
        <v>979</v>
      </c>
      <c r="L122" s="14" t="s">
        <v>1014</v>
      </c>
      <c r="M122" t="str">
        <f>IFERROR(VLOOKUP($A122,'Capital spend Nov 30'!$D:$G,3,FALSE),"No PO")</f>
        <v>P22-002843 - Line 2</v>
      </c>
      <c r="N122" t="str">
        <f>VLOOKUP(A122,'Capital spend Nov 30'!D:Q,14,FALSE)</f>
        <v>Parkwood Manor - 2022 - In-Suite Renovations</v>
      </c>
      <c r="O122" t="str">
        <f>VLOOKUP(A122,'Capital spend Nov 30'!D:U,18,FALSE)</f>
        <v>No</v>
      </c>
      <c r="P122" s="49"/>
    </row>
    <row r="123" spans="1:16">
      <c r="A123" s="49" t="s">
        <v>1132</v>
      </c>
      <c r="B123" s="14" t="s">
        <v>979</v>
      </c>
      <c r="L123" s="14" t="s">
        <v>1096</v>
      </c>
      <c r="M123" t="str">
        <f>IFERROR(VLOOKUP($A123,'Capital spend Nov 30'!$D:$G,3,FALSE),"No PO")</f>
        <v>P22-002791 - Line 2</v>
      </c>
      <c r="N123" t="str">
        <f>VLOOKUP(A123,'Capital spend Nov 30'!D:Q,14,FALSE)</f>
        <v>Windsor Park - 2022 - In-Suite Renovations</v>
      </c>
      <c r="O123" t="str">
        <f>VLOOKUP(A123,'Capital spend Nov 30'!D:U,18,FALSE)</f>
        <v>No</v>
      </c>
      <c r="P123" s="49"/>
    </row>
    <row r="124" spans="1:16">
      <c r="A124" s="49" t="s">
        <v>1133</v>
      </c>
      <c r="B124" s="14" t="s">
        <v>979</v>
      </c>
      <c r="L124" s="14" t="s">
        <v>1014</v>
      </c>
      <c r="M124" t="str">
        <f>IFERROR(VLOOKUP($A124,'Capital spend Nov 30'!$D:$G,3,FALSE),"No PO")</f>
        <v>P22-002844 - Line 2</v>
      </c>
      <c r="N124" t="str">
        <f>VLOOKUP(A124,'Capital spend Nov 30'!D:Q,14,FALSE)</f>
        <v>Parkwood Manor - 2022 - In-Suite Renovations</v>
      </c>
      <c r="O124" t="str">
        <f>VLOOKUP(A124,'Capital spend Nov 30'!D:U,18,FALSE)</f>
        <v>No</v>
      </c>
      <c r="P124" s="49"/>
    </row>
    <row r="125" spans="1:16">
      <c r="A125" s="49" t="s">
        <v>1134</v>
      </c>
      <c r="B125" s="14" t="s">
        <v>979</v>
      </c>
      <c r="L125" s="14" t="s">
        <v>1014</v>
      </c>
      <c r="M125" t="str">
        <f>IFERROR(VLOOKUP($A125,'Capital spend Nov 30'!$D:$G,3,FALSE),"No PO")</f>
        <v>P22-002845 - Line 2</v>
      </c>
      <c r="N125" t="str">
        <f>VLOOKUP(A125,'Capital spend Nov 30'!D:Q,14,FALSE)</f>
        <v>Parkwood Manor - 2022 - In-Suite Renovations</v>
      </c>
      <c r="O125" t="str">
        <f>VLOOKUP(A125,'Capital spend Nov 30'!D:U,18,FALSE)</f>
        <v>No</v>
      </c>
      <c r="P125" s="49"/>
    </row>
    <row r="126" spans="1:16">
      <c r="A126" s="49" t="s">
        <v>1135</v>
      </c>
      <c r="B126" s="14" t="s">
        <v>979</v>
      </c>
      <c r="L126" s="14" t="s">
        <v>1014</v>
      </c>
      <c r="M126" t="str">
        <f>IFERROR(VLOOKUP($A126,'Capital spend Nov 30'!$D:$G,3,FALSE),"No PO")</f>
        <v>P22-002573 - Line 1</v>
      </c>
      <c r="N126" t="str">
        <f>VLOOKUP(A126,'Capital spend Nov 30'!D:Q,14,FALSE)</f>
        <v>Hollyburn House - 2022 - In-Suite Renovations</v>
      </c>
      <c r="O126" t="str">
        <f>VLOOKUP(A126,'Capital spend Nov 30'!D:U,18,FALSE)</f>
        <v>No</v>
      </c>
      <c r="P126" s="49"/>
    </row>
    <row r="127" spans="1:16">
      <c r="A127" s="49" t="s">
        <v>1136</v>
      </c>
      <c r="B127" s="14" t="s">
        <v>979</v>
      </c>
      <c r="L127" s="14" t="s">
        <v>1096</v>
      </c>
      <c r="M127" t="str">
        <f>IFERROR(VLOOKUP($A127,'Capital spend Nov 30'!$D:$G,3,FALSE),"No PO")</f>
        <v>P22-002790 - Line 1</v>
      </c>
      <c r="N127" t="str">
        <f>VLOOKUP(A127,'Capital spend Nov 30'!D:Q,14,FALSE)</f>
        <v>The Bentley Saskatoon - 2022 - In-Suite Renovations</v>
      </c>
      <c r="O127" t="str">
        <f>VLOOKUP(A127,'Capital spend Nov 30'!D:U,18,FALSE)</f>
        <v>No</v>
      </c>
      <c r="P127" s="49"/>
    </row>
    <row r="128" spans="1:16">
      <c r="A128" s="49" t="s">
        <v>1137</v>
      </c>
      <c r="B128" s="14" t="s">
        <v>979</v>
      </c>
      <c r="L128" s="14" t="s">
        <v>1014</v>
      </c>
      <c r="M128" t="str">
        <f>IFERROR(VLOOKUP($A128,'Capital spend Nov 30'!$D:$G,3,FALSE),"No PO")</f>
        <v>P22-002574 - Line 1</v>
      </c>
      <c r="N128" t="str">
        <f>VLOOKUP(A128,'Capital spend Nov 30'!D:Q,14,FALSE)</f>
        <v>Hollyburn House - 2022 - In-Suite Renovations</v>
      </c>
      <c r="O128" t="str">
        <f>VLOOKUP(A128,'Capital spend Nov 30'!D:U,18,FALSE)</f>
        <v>No</v>
      </c>
      <c r="P128" s="49"/>
    </row>
    <row r="129" spans="1:16">
      <c r="A129" s="51" t="s">
        <v>1138</v>
      </c>
      <c r="B129" s="51" t="s">
        <v>979</v>
      </c>
      <c r="L129" s="51" t="s">
        <v>1014</v>
      </c>
      <c r="M129" t="str">
        <f>IFERROR(VLOOKUP($A129,'Capital spend Nov 30'!$D:$G,3,FALSE),"No PO")</f>
        <v>P22-002846 - Line 1</v>
      </c>
      <c r="N129" t="str">
        <f>VLOOKUP(A129,'Capital spend Nov 30'!D:Q,14,FALSE)</f>
        <v>Hollyburn House - 2022 - In-Suite Renovations</v>
      </c>
      <c r="O129" t="str">
        <f>VLOOKUP(A129,'Capital spend Nov 30'!D:U,18,FALSE)</f>
        <v>No</v>
      </c>
      <c r="P129" s="49"/>
    </row>
    <row r="130" spans="1:16">
      <c r="A130" s="51" t="s">
        <v>1139</v>
      </c>
      <c r="B130" s="51" t="s">
        <v>979</v>
      </c>
      <c r="L130" s="51" t="s">
        <v>1014</v>
      </c>
      <c r="M130" t="str">
        <f>IFERROR(VLOOKUP($A130,'Capital spend Nov 30'!$D:$G,3,FALSE),"No PO")</f>
        <v>P22-002792 - Line 2</v>
      </c>
      <c r="N130" t="str">
        <f>VLOOKUP(A130,'Capital spend Nov 30'!D:Q,14,FALSE)</f>
        <v>The Wellington - 2022 - In-Suite Renovations</v>
      </c>
      <c r="O130" t="str">
        <f>VLOOKUP(A130,'Capital spend Nov 30'!D:U,18,FALSE)</f>
        <v>No</v>
      </c>
      <c r="P130" s="49"/>
    </row>
    <row r="131" spans="1:16">
      <c r="A131" s="49" t="s">
        <v>1140</v>
      </c>
      <c r="B131" s="14" t="s">
        <v>979</v>
      </c>
      <c r="L131" s="14" t="s">
        <v>1024</v>
      </c>
      <c r="M131" t="str">
        <f>IFERROR(VLOOKUP($A131,'Capital spend Nov 30'!$D:$G,3,FALSE),"No PO")</f>
        <v>P22-002948 - Line 1</v>
      </c>
      <c r="N131" t="str">
        <f>VLOOKUP(A131,'Capital spend Nov 30'!D:Q,14,FALSE)</f>
        <v>Barrhaven - 2022 - Cambro Cart</v>
      </c>
      <c r="O131" t="str">
        <f>VLOOKUP(A131,'Capital spend Nov 30'!D:U,18,FALSE)</f>
        <v>No</v>
      </c>
      <c r="P131" s="49"/>
    </row>
    <row r="132" spans="1:16">
      <c r="A132" s="49" t="s">
        <v>1141</v>
      </c>
      <c r="B132" s="14" t="s">
        <v>979</v>
      </c>
      <c r="L132" s="14" t="s">
        <v>1024</v>
      </c>
      <c r="M132" t="str">
        <f>IFERROR(VLOOKUP($A132,'Capital spend Nov 30'!$D:$G,3,FALSE),"No PO")</f>
        <v>P22-004512 - Line 1</v>
      </c>
      <c r="N132" t="str">
        <f>VLOOKUP(A132,'Capital spend Nov 30'!D:Q,14,FALSE)</f>
        <v>Barrhaven - 2022 - Signage/Wayfinding</v>
      </c>
      <c r="O132" t="str">
        <f>VLOOKUP(A132,'Capital spend Nov 30'!D:U,18,FALSE)</f>
        <v>No</v>
      </c>
      <c r="P132" s="49"/>
    </row>
    <row r="133" spans="1:16">
      <c r="A133" s="49" t="s">
        <v>1142</v>
      </c>
      <c r="B133" s="14" t="s">
        <v>979</v>
      </c>
      <c r="L133" s="14" t="s">
        <v>1096</v>
      </c>
      <c r="M133" t="str">
        <f>IFERROR(VLOOKUP($A133,'Capital spend Nov 30'!$D:$G,3,FALSE),"No PO")</f>
        <v>P22-002583 - Line 2</v>
      </c>
      <c r="N133" t="str">
        <f>VLOOKUP(A133,'Capital spend Nov 30'!D:Q,14,FALSE)</f>
        <v>Telfer Place - 2022 - In-Suite Renovations</v>
      </c>
      <c r="O133" t="str">
        <f>VLOOKUP(A133,'Capital spend Nov 30'!D:U,18,FALSE)</f>
        <v>No</v>
      </c>
      <c r="P133" s="49"/>
    </row>
    <row r="134" spans="1:16">
      <c r="A134" s="49" t="s">
        <v>1143</v>
      </c>
      <c r="B134" s="14" t="s">
        <v>979</v>
      </c>
      <c r="L134" s="14" t="s">
        <v>1096</v>
      </c>
      <c r="M134" t="str">
        <f>IFERROR(VLOOKUP($A134,'Capital spend Nov 30'!$D:$G,3,FALSE),"No PO")</f>
        <v>P22-002582 - Line 2</v>
      </c>
      <c r="N134" t="str">
        <f>VLOOKUP(A134,'Capital spend Nov 30'!D:Q,14,FALSE)</f>
        <v>Telfer Place - 2022 - In-Suite Renovations</v>
      </c>
      <c r="O134" t="str">
        <f>VLOOKUP(A134,'Capital spend Nov 30'!D:U,18,FALSE)</f>
        <v>No</v>
      </c>
      <c r="P134" s="49"/>
    </row>
    <row r="135" spans="1:16">
      <c r="A135" s="51" t="s">
        <v>1144</v>
      </c>
      <c r="B135" s="51" t="s">
        <v>979</v>
      </c>
      <c r="L135" s="51" t="s">
        <v>1014</v>
      </c>
      <c r="M135" t="str">
        <f>IFERROR(VLOOKUP($A135,'Capital spend Nov 30'!$D:$G,3,FALSE),"No PO")</f>
        <v>P22-002947 - Line 2</v>
      </c>
      <c r="N135" t="str">
        <f>VLOOKUP(A135,'Capital spend Nov 30'!D:Q,14,FALSE)</f>
        <v>Telfer Place - 2022 - In-Suite Renovations</v>
      </c>
      <c r="O135" t="str">
        <f>VLOOKUP(A135,'Capital spend Nov 30'!D:U,18,FALSE)</f>
        <v>No</v>
      </c>
      <c r="P135" s="49"/>
    </row>
    <row r="136" spans="1:16">
      <c r="A136" s="49" t="s">
        <v>1145</v>
      </c>
      <c r="B136" s="14" t="s">
        <v>979</v>
      </c>
      <c r="L136" s="14" t="s">
        <v>1014</v>
      </c>
      <c r="M136" t="str">
        <f>IFERROR(VLOOKUP($A136,'Capital spend Nov 30'!$D:$G,3,FALSE),"No PO")</f>
        <v>P22-002848 - Line 1</v>
      </c>
      <c r="N136" t="str">
        <f>VLOOKUP(A136,'Capital spend Nov 30'!D:Q,14,FALSE)</f>
        <v>Westside - 2022 -  Entrance Heater (split coil)</v>
      </c>
      <c r="O136" t="str">
        <f>VLOOKUP(A136,'Capital spend Nov 30'!D:U,18,FALSE)</f>
        <v>No</v>
      </c>
      <c r="P136" s="49"/>
    </row>
    <row r="137" spans="1:16">
      <c r="A137" s="49" t="s">
        <v>1146</v>
      </c>
      <c r="B137" s="14" t="s">
        <v>979</v>
      </c>
      <c r="L137" s="14" t="s">
        <v>1014</v>
      </c>
      <c r="M137" t="str">
        <f>IFERROR(VLOOKUP($A137,'Capital spend Nov 30'!$D:$G,3,FALSE),"No PO")</f>
        <v>P22-002793 - Line 1</v>
      </c>
      <c r="N137" t="str">
        <f>VLOOKUP(A137,'Capital spend Nov 30'!D:Q,14,FALSE)</f>
        <v>The Wellington - 2022 - In-Suite Renovations</v>
      </c>
      <c r="O137" t="str">
        <f>VLOOKUP(A137,'Capital spend Nov 30'!D:U,18,FALSE)</f>
        <v>No</v>
      </c>
      <c r="P137" s="49"/>
    </row>
    <row r="138" spans="1:16">
      <c r="A138" s="49" t="s">
        <v>1147</v>
      </c>
      <c r="B138" s="14" t="s">
        <v>979</v>
      </c>
      <c r="L138" s="14" t="s">
        <v>1024</v>
      </c>
      <c r="M138" t="str">
        <f>IFERROR(VLOOKUP($A138,'Capital spend Nov 30'!$D:$G,3,FALSE),"No PO")</f>
        <v>P22-002707 - Line 1</v>
      </c>
      <c r="N138" t="str">
        <f>VLOOKUP(A138,'Capital spend Nov 30'!D:Q,14,FALSE)</f>
        <v>The Kensington Oakville - 2022 - Lobby FF&amp;E</v>
      </c>
      <c r="O138" t="e">
        <f>VLOOKUP(A138,'Capital spend Nov 30'!D:U,18,FALSE)</f>
        <v>#N/A</v>
      </c>
      <c r="P138" s="49"/>
    </row>
    <row r="139" spans="1:16">
      <c r="A139" s="49" t="s">
        <v>1148</v>
      </c>
      <c r="B139" s="14" t="s">
        <v>979</v>
      </c>
      <c r="L139" s="14" t="s">
        <v>1014</v>
      </c>
      <c r="M139" t="str">
        <f>IFERROR(VLOOKUP($A139,'Capital spend Nov 30'!$D:$G,3,FALSE),"No PO")</f>
        <v>P22-002585 - Line 1</v>
      </c>
      <c r="N139" t="str">
        <f>VLOOKUP(A139,'Capital spend Nov 30'!D:Q,14,FALSE)</f>
        <v>West Oak Village - 2022 -Heat Panel Valve Body (Kitchen)</v>
      </c>
      <c r="O139" t="str">
        <f>VLOOKUP(A139,'Capital spend Nov 30'!D:U,18,FALSE)</f>
        <v>No</v>
      </c>
      <c r="P139" s="49"/>
    </row>
    <row r="140" spans="1:16">
      <c r="A140" s="49" t="s">
        <v>1149</v>
      </c>
      <c r="B140" s="14" t="s">
        <v>979</v>
      </c>
      <c r="L140" s="14" t="s">
        <v>1014</v>
      </c>
      <c r="M140" t="str">
        <f>IFERROR(VLOOKUP($A140,'Capital spend Nov 30'!$D:$G,3,FALSE),"No PO")</f>
        <v>P22-002651 - Line 1</v>
      </c>
      <c r="N140" t="str">
        <f>VLOOKUP(A140,'Capital spend Nov 30'!D:Q,14,FALSE)</f>
        <v>Trillium Court - 2022 - Dishwasher Pipe Leak</v>
      </c>
      <c r="O140" t="str">
        <f>VLOOKUP(A140,'Capital spend Nov 30'!D:U,18,FALSE)</f>
        <v>No</v>
      </c>
      <c r="P140" s="49"/>
    </row>
    <row r="141" spans="1:16">
      <c r="A141" s="49" t="s">
        <v>1150</v>
      </c>
      <c r="B141" s="14" t="s">
        <v>979</v>
      </c>
      <c r="L141" s="14" t="s">
        <v>1024</v>
      </c>
      <c r="M141" t="str">
        <f>IFERROR(VLOOKUP($A141,'Capital spend Nov 30'!$D:$G,3,FALSE),"No PO")</f>
        <v>P22-002728 - Line 1</v>
      </c>
      <c r="N141" t="str">
        <f>VLOOKUP(A141,'Capital spend Nov 30'!D:Q,14,FALSE)</f>
        <v>King Gardens - 2022 - Housekeeping FF&amp;E</v>
      </c>
      <c r="O141" t="str">
        <f>VLOOKUP(A141,'Capital spend Nov 30'!D:U,18,FALSE)</f>
        <v>No</v>
      </c>
      <c r="P141" s="49"/>
    </row>
    <row r="142" spans="1:16">
      <c r="A142" s="51" t="s">
        <v>1151</v>
      </c>
      <c r="B142" s="51" t="s">
        <v>979</v>
      </c>
      <c r="L142" s="51" t="s">
        <v>1014</v>
      </c>
      <c r="M142" t="str">
        <f>IFERROR(VLOOKUP($A142,'Capital spend Nov 30'!$D:$G,3,FALSE),"No PO")</f>
        <v>P22-002797 - Line 2</v>
      </c>
      <c r="N142" t="str">
        <f>VLOOKUP(A142,'Capital spend Nov 30'!D:Q,14,FALSE)</f>
        <v>River Ridge - 2022 - In-Suite Renovations</v>
      </c>
      <c r="O142" t="str">
        <f>VLOOKUP(A142,'Capital spend Nov 30'!D:U,18,FALSE)</f>
        <v>No</v>
      </c>
      <c r="P142" s="49"/>
    </row>
    <row r="143" spans="1:16">
      <c r="A143" s="49" t="s">
        <v>1152</v>
      </c>
      <c r="B143" s="14" t="s">
        <v>979</v>
      </c>
      <c r="L143" s="14" t="s">
        <v>1014</v>
      </c>
      <c r="M143" t="str">
        <f>IFERROR(VLOOKUP($A143,'Capital spend Nov 30'!$D:$G,3,FALSE),"No PO")</f>
        <v>P22-003242 - Line 2</v>
      </c>
      <c r="N143" t="str">
        <f>VLOOKUP(A143,'Capital spend Nov 30'!D:Q,14,FALSE)</f>
        <v>Port Perry - 2022 - In-Suite Renovations</v>
      </c>
      <c r="O143" t="str">
        <f>VLOOKUP(A143,'Capital spend Nov 30'!D:U,18,FALSE)</f>
        <v>No</v>
      </c>
      <c r="P143" s="49"/>
    </row>
    <row r="144" spans="1:16">
      <c r="A144" s="49" t="s">
        <v>1153</v>
      </c>
      <c r="B144" s="14" t="s">
        <v>979</v>
      </c>
      <c r="L144" s="14" t="s">
        <v>1014</v>
      </c>
      <c r="M144" t="str">
        <f>IFERROR(VLOOKUP($A144,'Capital spend Nov 30'!$D:$G,3,FALSE),"No PO")</f>
        <v>P22-002847 - Line 1</v>
      </c>
      <c r="N144" t="str">
        <f>VLOOKUP(A144,'Capital spend Nov 30'!D:Q,14,FALSE)</f>
        <v>The Beechwood - 2022 - Plumbing</v>
      </c>
      <c r="O144" t="str">
        <f>VLOOKUP(A144,'Capital spend Nov 30'!D:U,18,FALSE)</f>
        <v>No</v>
      </c>
      <c r="P144" s="49"/>
    </row>
    <row r="145" spans="1:16">
      <c r="A145" s="49" t="s">
        <v>1154</v>
      </c>
      <c r="B145" s="14" t="s">
        <v>979</v>
      </c>
      <c r="L145" s="14" t="s">
        <v>1096</v>
      </c>
      <c r="M145" t="str">
        <f>IFERROR(VLOOKUP($A145,'Capital spend Nov 30'!$D:$G,3,FALSE),"No PO")</f>
        <v>P22-002805 - Line 2</v>
      </c>
      <c r="N145" t="str">
        <f>VLOOKUP(A145,'Capital spend Nov 30'!D:Q,14,FALSE)</f>
        <v>Marian Chateau - 2022 - In-Suite Renovations</v>
      </c>
      <c r="O145" t="str">
        <f>VLOOKUP(A145,'Capital spend Nov 30'!D:U,18,FALSE)</f>
        <v>No</v>
      </c>
      <c r="P145" s="49"/>
    </row>
    <row r="146" spans="1:16">
      <c r="A146" t="s">
        <v>1155</v>
      </c>
      <c r="B146" t="s">
        <v>977</v>
      </c>
      <c r="L146" t="s">
        <v>1156</v>
      </c>
      <c r="M146" t="str">
        <f>IFERROR(VLOOKUP($A146,'Capital spend Nov 30'!$D:$G,3,FALSE),"No PO")</f>
        <v>P22-003088 - Line 1</v>
      </c>
      <c r="N146" t="str">
        <f>VLOOKUP(A146,'Capital spend Nov 30'!D:Q,14,FALSE)</f>
        <v>The Village Srs-2022-Roof Repairs</v>
      </c>
      <c r="O146" t="str">
        <f>VLOOKUP(A146,'Capital spend Nov 30'!D:U,18,FALSE)</f>
        <v>No</v>
      </c>
    </row>
    <row r="147" spans="1:16" ht="45">
      <c r="A147" t="s">
        <v>1157</v>
      </c>
      <c r="B147" t="s">
        <v>977</v>
      </c>
      <c r="L147" s="31" t="s">
        <v>1158</v>
      </c>
      <c r="M147" t="str">
        <f>IFERROR(VLOOKUP($A147,'Capital spend Nov 30'!$D:$G,3,FALSE),"No PO")</f>
        <v>P22-004014 - Line 2</v>
      </c>
      <c r="N147" t="str">
        <f>VLOOKUP(A147,'Capital spend Nov 30'!D:Q,14,FALSE)</f>
        <v>Fleetwood Villa - 2022 - In-Suite Renovations</v>
      </c>
      <c r="O147" t="str">
        <f>VLOOKUP(A147,'Capital spend Nov 30'!D:U,18,FALSE)</f>
        <v>No</v>
      </c>
    </row>
    <row r="148" spans="1:16">
      <c r="A148" t="s">
        <v>1159</v>
      </c>
      <c r="B148" t="s">
        <v>977</v>
      </c>
      <c r="L148" s="48" t="s">
        <v>1160</v>
      </c>
      <c r="M148" t="str">
        <f>IFERROR(VLOOKUP($A148,'Capital spend Nov 30'!$D:$G,3,FALSE),"No PO")</f>
        <v>P22-002704 - Line 1</v>
      </c>
      <c r="N148" t="str">
        <f>VLOOKUP(A148,'Capital spend Nov 30'!D:Q,14,FALSE)</f>
        <v>Parkwood Manor - 2022 - In-Suite Renovations</v>
      </c>
      <c r="O148" t="str">
        <f>VLOOKUP(A148,'Capital spend Nov 30'!D:U,18,FALSE)</f>
        <v>No</v>
      </c>
    </row>
    <row r="149" spans="1:16" ht="45">
      <c r="A149" t="s">
        <v>1161</v>
      </c>
      <c r="B149" t="s">
        <v>977</v>
      </c>
      <c r="L149" s="31" t="s">
        <v>1162</v>
      </c>
      <c r="M149" t="str">
        <f>IFERROR(VLOOKUP($A149,'Capital spend Nov 30'!$D:$G,3,FALSE),"No PO")</f>
        <v>P22-002706 - Line 1</v>
      </c>
      <c r="N149" t="str">
        <f>VLOOKUP(A149,'Capital spend Nov 30'!D:Q,14,FALSE)</f>
        <v>Parkwood Manor - 2022 - In-Suite Renovations</v>
      </c>
      <c r="O149" t="str">
        <f>VLOOKUP(A149,'Capital spend Nov 30'!D:U,18,FALSE)</f>
        <v>No</v>
      </c>
    </row>
    <row r="150" spans="1:16">
      <c r="A150" t="s">
        <v>1163</v>
      </c>
      <c r="B150" t="s">
        <v>977</v>
      </c>
      <c r="L150" t="s">
        <v>1164</v>
      </c>
      <c r="M150" t="str">
        <f>IFERROR(VLOOKUP($A150,'Capital spend Nov 30'!$D:$G,3,FALSE),"No PO")</f>
        <v>P22-002705 - Line 1</v>
      </c>
      <c r="N150" t="str">
        <f>VLOOKUP(A150,'Capital spend Nov 30'!D:Q,14,FALSE)</f>
        <v>Parkwood Manor - 2022 - In-Suite Renovations</v>
      </c>
      <c r="O150" t="str">
        <f>VLOOKUP(A150,'Capital spend Nov 30'!D:U,18,FALSE)</f>
        <v>No</v>
      </c>
    </row>
    <row r="151" spans="1:16">
      <c r="A151" t="s">
        <v>1165</v>
      </c>
      <c r="B151" t="s">
        <v>977</v>
      </c>
      <c r="L151" t="s">
        <v>1166</v>
      </c>
      <c r="M151" t="str">
        <f>IFERROR(VLOOKUP($A151,'Capital spend Nov 30'!$D:$G,3,FALSE),"No PO")</f>
        <v>P22-002697 - Line 1</v>
      </c>
      <c r="N151" t="str">
        <f>VLOOKUP(A151,'Capital spend Nov 30'!D:Q,14,FALSE)</f>
        <v>Heritage Lodge (RET) - 2022 - Corridor painting</v>
      </c>
      <c r="O151" t="str">
        <f>VLOOKUP(A151,'Capital spend Nov 30'!D:U,18,FALSE)</f>
        <v>No</v>
      </c>
    </row>
    <row r="152" spans="1:16">
      <c r="A152" t="s">
        <v>1167</v>
      </c>
      <c r="B152" t="s">
        <v>977</v>
      </c>
      <c r="L152" t="s">
        <v>1168</v>
      </c>
      <c r="M152" t="str">
        <f>IFERROR(VLOOKUP($A152,'Capital spend Nov 30'!$D:$G,3,FALSE),"No PO")</f>
        <v>P22-003905 - Line 1</v>
      </c>
      <c r="N152" t="str">
        <f>VLOOKUP(A152,'Capital spend Nov 30'!D:Q,14,FALSE)</f>
        <v>Brierwood Court Apts-2022-Balcony Structural</v>
      </c>
      <c r="O152" t="str">
        <f>VLOOKUP(A152,'Capital spend Nov 30'!D:U,18,FALSE)</f>
        <v>No</v>
      </c>
    </row>
    <row r="153" spans="1:16">
      <c r="A153" t="s">
        <v>1169</v>
      </c>
      <c r="B153" t="s">
        <v>977</v>
      </c>
      <c r="L153" s="48" t="s">
        <v>1170</v>
      </c>
      <c r="M153" t="str">
        <f>IFERROR(VLOOKUP($A153,'Capital spend Nov 30'!$D:$G,3,FALSE),"No PO")</f>
        <v>P22-002812 - Line 2</v>
      </c>
      <c r="N153" t="str">
        <f>VLOOKUP(A153,'Capital spend Nov 30'!D:Q,14,FALSE)</f>
        <v>Greenway - 2022 - In-Suite Renovations</v>
      </c>
      <c r="O153" t="str">
        <f>VLOOKUP(A153,'Capital spend Nov 30'!D:U,18,FALSE)</f>
        <v>No</v>
      </c>
    </row>
    <row r="154" spans="1:16">
      <c r="A154" t="s">
        <v>1171</v>
      </c>
      <c r="B154" t="s">
        <v>977</v>
      </c>
      <c r="L154" s="48" t="s">
        <v>1172</v>
      </c>
      <c r="M154" t="str">
        <f>IFERROR(VLOOKUP($A154,'Capital spend Nov 30'!$D:$G,3,FALSE),"No PO")</f>
        <v>P22-002633 - Line 1</v>
      </c>
      <c r="N154" t="str">
        <f>VLOOKUP(A154,'Capital spend Nov 30'!D:Q,14,FALSE)</f>
        <v>Cambridge - 2022 - In-Suite Renovations</v>
      </c>
      <c r="O154" t="str">
        <f>VLOOKUP(A154,'Capital spend Nov 30'!D:U,18,FALSE)</f>
        <v>No</v>
      </c>
    </row>
    <row r="155" spans="1:16">
      <c r="A155" t="s">
        <v>1173</v>
      </c>
      <c r="B155" t="s">
        <v>977</v>
      </c>
      <c r="L155" t="s">
        <v>1174</v>
      </c>
      <c r="M155" t="str">
        <f>IFERROR(VLOOKUP($A155,'Capital spend Nov 30'!$D:$G,3,FALSE),"No PO")</f>
        <v>P22-003042 - Line 1</v>
      </c>
      <c r="N155" t="str">
        <f>VLOOKUP(A155,'Capital spend Nov 30'!D:Q,14,FALSE)</f>
        <v>The Annex - 2022 - Electrical Upgrades (for Kitchen FF&amp;E)</v>
      </c>
      <c r="O155" t="str">
        <f>VLOOKUP(A155,'Capital spend Nov 30'!D:U,18,FALSE)</f>
        <v>No</v>
      </c>
    </row>
    <row r="156" spans="1:16">
      <c r="A156" t="s">
        <v>1175</v>
      </c>
      <c r="B156" t="s">
        <v>977</v>
      </c>
      <c r="L156" t="s">
        <v>1176</v>
      </c>
      <c r="M156" t="str">
        <f>IFERROR(VLOOKUP($A156,'Capital spend Nov 30'!$D:$G,3,FALSE),"No PO")</f>
        <v>P22-002788 - Line 1</v>
      </c>
      <c r="N156" t="str">
        <f>VLOOKUP(A156,'Capital spend Nov 30'!D:Q,14,FALSE)</f>
        <v>Cambridge - 2022 - In-Suite Renovations</v>
      </c>
      <c r="O156" t="str">
        <f>VLOOKUP(A156,'Capital spend Nov 30'!D:U,18,FALSE)</f>
        <v>No</v>
      </c>
    </row>
    <row r="157" spans="1:16" ht="45">
      <c r="A157" t="s">
        <v>1177</v>
      </c>
      <c r="B157" t="s">
        <v>977</v>
      </c>
      <c r="L157" s="20" t="s">
        <v>1178</v>
      </c>
      <c r="M157" t="str">
        <f>IFERROR(VLOOKUP($A157,'Capital spend Nov 30'!$D:$G,3,FALSE),"No PO")</f>
        <v>P22-003193 - Line 1</v>
      </c>
      <c r="N157" t="str">
        <f>VLOOKUP(A157,'Capital spend Nov 30'!D:Q,14,FALSE)</f>
        <v>Iler Lodge - 2022 -  Kitchen FF&amp;E</v>
      </c>
      <c r="O157" t="str">
        <f>VLOOKUP(A157,'Capital spend Nov 30'!D:U,18,FALSE)</f>
        <v>No</v>
      </c>
    </row>
    <row r="158" spans="1:16">
      <c r="A158" t="s">
        <v>1179</v>
      </c>
      <c r="B158" t="s">
        <v>977</v>
      </c>
      <c r="L158" s="48" t="s">
        <v>1180</v>
      </c>
      <c r="M158" t="str">
        <f>IFERROR(VLOOKUP($A158,'Capital spend Nov 30'!$D:$G,3,FALSE),"No PO")</f>
        <v>P22-003986 - Line 1</v>
      </c>
      <c r="N158" t="str">
        <f>VLOOKUP(A158,'Capital spend Nov 30'!D:Q,14,FALSE)</f>
        <v>Bridlewood Manor - 2022 - In-Suite Renovations</v>
      </c>
      <c r="O158" t="str">
        <f>VLOOKUP(A158,'Capital spend Nov 30'!D:U,18,FALSE)</f>
        <v>No</v>
      </c>
    </row>
    <row r="159" spans="1:16">
      <c r="A159" t="s">
        <v>1181</v>
      </c>
      <c r="B159" t="s">
        <v>977</v>
      </c>
      <c r="L159" s="48" t="s">
        <v>1182</v>
      </c>
      <c r="M159" t="str">
        <f>IFERROR(VLOOKUP($A159,'Capital spend Nov 30'!$D:$G,3,FALSE),"No PO")</f>
        <v>P22-004326 - Line 1</v>
      </c>
      <c r="N159" t="str">
        <f>VLOOKUP(A159,'Capital spend Nov 30'!D:Q,14,FALSE)</f>
        <v>Burloak - 2022 - Balconies</v>
      </c>
      <c r="O159" t="str">
        <f>VLOOKUP(A159,'Capital spend Nov 30'!D:U,18,FALSE)</f>
        <v>No</v>
      </c>
    </row>
    <row r="160" spans="1:16">
      <c r="A160" t="s">
        <v>1183</v>
      </c>
      <c r="B160" t="s">
        <v>977</v>
      </c>
      <c r="L160" s="48" t="s">
        <v>1184</v>
      </c>
      <c r="M160" t="str">
        <f>IFERROR(VLOOKUP($A160,'Capital spend Nov 30'!$D:$G,3,FALSE),"No PO")</f>
        <v>P22-003168 - Line 1</v>
      </c>
      <c r="N160" t="str">
        <f>VLOOKUP(A160,'Capital spend Nov 30'!D:Q,14,FALSE)</f>
        <v>Greenway - 2022 - Exterior  Walls</v>
      </c>
      <c r="O160" t="str">
        <f>VLOOKUP(A160,'Capital spend Nov 30'!D:U,18,FALSE)</f>
        <v>No</v>
      </c>
    </row>
    <row r="161" spans="1:15">
      <c r="A161" t="s">
        <v>1185</v>
      </c>
      <c r="B161" t="s">
        <v>977</v>
      </c>
      <c r="L161" t="s">
        <v>1186</v>
      </c>
      <c r="M161" t="str">
        <f>IFERROR(VLOOKUP($A161,'Capital spend Nov 30'!$D:$G,3,FALSE),"No PO")</f>
        <v>P22-003256 - Line 2</v>
      </c>
      <c r="N161" t="str">
        <f>VLOOKUP(A161,'Capital spend Nov 30'!D:Q,14,FALSE)</f>
        <v>Portsmouth - 2022 - In-Suite Renovations</v>
      </c>
      <c r="O161" t="str">
        <f>VLOOKUP(A161,'Capital spend Nov 30'!D:U,18,FALSE)</f>
        <v>No</v>
      </c>
    </row>
    <row r="162" spans="1:15">
      <c r="A162" t="s">
        <v>1187</v>
      </c>
      <c r="B162" t="s">
        <v>977</v>
      </c>
      <c r="L162" t="s">
        <v>1188</v>
      </c>
      <c r="M162" t="str">
        <f>IFERROR(VLOOKUP($A162,'Capital spend Nov 30'!$D:$G,3,FALSE),"No PO")</f>
        <v>P22-003255 - Line 1</v>
      </c>
      <c r="N162" t="str">
        <f>VLOOKUP(A162,'Capital spend Nov 30'!D:Q,14,FALSE)</f>
        <v>Portsmouth - 2022 - In-Suite Renovations</v>
      </c>
      <c r="O162" t="str">
        <f>VLOOKUP(A162,'Capital spend Nov 30'!D:U,18,FALSE)</f>
        <v>No</v>
      </c>
    </row>
    <row r="163" spans="1:15" ht="45">
      <c r="A163" t="s">
        <v>1189</v>
      </c>
      <c r="B163" t="s">
        <v>977</v>
      </c>
      <c r="L163" s="31" t="s">
        <v>1190</v>
      </c>
      <c r="M163" t="str">
        <f>IFERROR(VLOOKUP($A163,'Capital spend Nov 30'!$D:$G,3,FALSE),"No PO")</f>
        <v>P22-002908 - Line 1</v>
      </c>
      <c r="N163" t="str">
        <f>VLOOKUP(A163,'Capital spend Nov 30'!D:Q,14,FALSE)</f>
        <v>McKenzie Towne - 2022 - Laundry  FF&amp;E</v>
      </c>
      <c r="O163" t="str">
        <f>VLOOKUP(A163,'Capital spend Nov 30'!D:U,18,FALSE)</f>
        <v>No</v>
      </c>
    </row>
    <row r="164" spans="1:15" ht="45">
      <c r="A164" t="s">
        <v>1191</v>
      </c>
      <c r="B164" t="s">
        <v>977</v>
      </c>
      <c r="L164" s="31" t="s">
        <v>1192</v>
      </c>
      <c r="M164" t="str">
        <f>IFERROR(VLOOKUP($A164,'Capital spend Nov 30'!$D:$G,3,FALSE),"No PO")</f>
        <v>P22-003292 - Line 1</v>
      </c>
      <c r="N164" t="str">
        <f>VLOOKUP(A164,'Capital spend Nov 30'!D:Q,14,FALSE)</f>
        <v>McKenzie Towne - 2022 - Fire System Device Replacement</v>
      </c>
      <c r="O164" t="str">
        <f>VLOOKUP(A164,'Capital spend Nov 30'!D:U,18,FALSE)</f>
        <v>No</v>
      </c>
    </row>
    <row r="165" spans="1:15">
      <c r="A165" t="s">
        <v>1193</v>
      </c>
      <c r="B165" t="s">
        <v>977</v>
      </c>
      <c r="L165" t="s">
        <v>1194</v>
      </c>
      <c r="M165" t="str">
        <f>IFERROR(VLOOKUP($A165,'Capital spend Nov 30'!$D:$G,3,FALSE),"No PO")</f>
        <v>P22-002807 - Line 1</v>
      </c>
      <c r="N165" t="str">
        <f>VLOOKUP(A165,'Capital spend Nov 30'!D:Q,14,FALSE)</f>
        <v>McKenzie Towne - 2022 - Kitchen Water Softener</v>
      </c>
      <c r="O165" t="str">
        <f>VLOOKUP(A165,'Capital spend Nov 30'!D:U,18,FALSE)</f>
        <v>No</v>
      </c>
    </row>
    <row r="166" spans="1:15">
      <c r="A166" t="s">
        <v>1195</v>
      </c>
      <c r="B166" t="s">
        <v>977</v>
      </c>
      <c r="L166" t="s">
        <v>1196</v>
      </c>
      <c r="M166" t="str">
        <f>IFERROR(VLOOKUP($A166,'Capital spend Nov 30'!$D:$G,3,FALSE),"No PO")</f>
        <v>P22-003409 - Line 1</v>
      </c>
      <c r="N166" t="str">
        <f>VLOOKUP(A166,'Capital spend Nov 30'!D:Q,14,FALSE)</f>
        <v>Alta Vista - 2022 - In-Suite Renovations</v>
      </c>
      <c r="O166" t="str">
        <f>VLOOKUP(A166,'Capital spend Nov 30'!D:U,18,FALSE)</f>
        <v>No</v>
      </c>
    </row>
    <row r="167" spans="1:15">
      <c r="A167" t="s">
        <v>1197</v>
      </c>
      <c r="B167" t="s">
        <v>977</v>
      </c>
      <c r="L167" s="48" t="s">
        <v>1198</v>
      </c>
      <c r="M167" t="str">
        <f>IFERROR(VLOOKUP($A167,'Capital spend Nov 30'!$D:$G,3,FALSE),"No PO")</f>
        <v>P22-002909 - Line 1</v>
      </c>
      <c r="N167" t="str">
        <f>VLOOKUP(A167,'Capital spend Nov 30'!D:Q,14,FALSE)</f>
        <v>The Edgemont - 2022 - Water Loss Dec 18th</v>
      </c>
      <c r="O167" t="str">
        <f>VLOOKUP(A167,'Capital spend Nov 30'!D:U,18,FALSE)</f>
        <v>No</v>
      </c>
    </row>
    <row r="168" spans="1:15">
      <c r="A168" t="s">
        <v>1199</v>
      </c>
      <c r="B168" t="s">
        <v>977</v>
      </c>
      <c r="L168" s="48" t="s">
        <v>1200</v>
      </c>
      <c r="M168" t="str">
        <f>IFERROR(VLOOKUP($A168,'Capital spend Nov 30'!$D:$G,3,FALSE),"No PO")</f>
        <v>P22-003254 - Line 1</v>
      </c>
      <c r="N168" t="str">
        <f>VLOOKUP(A168,'Capital spend Nov 30'!D:Q,14,FALSE)</f>
        <v>Evergreen - 2022 - In-Suite Renovations</v>
      </c>
      <c r="O168" t="str">
        <f>VLOOKUP(A168,'Capital spend Nov 30'!D:U,18,FALSE)</f>
        <v>No</v>
      </c>
    </row>
    <row r="169" spans="1:15">
      <c r="A169" t="s">
        <v>1201</v>
      </c>
      <c r="B169" t="s">
        <v>977</v>
      </c>
      <c r="L169" s="48" t="s">
        <v>1202</v>
      </c>
      <c r="M169" t="str">
        <f>IFERROR(VLOOKUP($A169,'Capital spend Nov 30'!$D:$G,3,FALSE),"No PO")</f>
        <v>P22-003274 - Line 1</v>
      </c>
      <c r="N169" t="str">
        <f>VLOOKUP(A169,'Capital spend Nov 30'!D:Q,14,FALSE)</f>
        <v>The Beechwood - 2022 - In-Suite Renovations</v>
      </c>
      <c r="O169" t="str">
        <f>VLOOKUP(A169,'Capital spend Nov 30'!D:U,18,FALSE)</f>
        <v>No</v>
      </c>
    </row>
    <row r="170" spans="1:15">
      <c r="A170" t="s">
        <v>1203</v>
      </c>
      <c r="B170" t="s">
        <v>977</v>
      </c>
      <c r="L170" s="48" t="s">
        <v>1204</v>
      </c>
      <c r="M170" t="str">
        <f>IFERROR(VLOOKUP($A170,'Capital spend Nov 30'!$D:$G,3,FALSE),"No PO")</f>
        <v>P22-003429 - Line 1</v>
      </c>
      <c r="N170" t="str">
        <f>VLOOKUP(A170,'Capital spend Nov 30'!D:Q,14,FALSE)</f>
        <v>Chateau Renoir - 2022 - Boiler Venting</v>
      </c>
      <c r="O170" t="str">
        <f>VLOOKUP(A170,'Capital spend Nov 30'!D:U,18,FALSE)</f>
        <v>No</v>
      </c>
    </row>
    <row r="171" spans="1:15">
      <c r="A171" t="s">
        <v>1205</v>
      </c>
      <c r="B171" t="s">
        <v>977</v>
      </c>
      <c r="L171" t="s">
        <v>1012</v>
      </c>
      <c r="M171" t="str">
        <f>IFERROR(VLOOKUP($A171,'Capital spend Nov 30'!$D:$G,3,FALSE),"No PO")</f>
        <v>P22-002840 - Line 1</v>
      </c>
      <c r="N171" t="str">
        <f>VLOOKUP(A171,'Capital spend Nov 30'!D:Q,14,FALSE)</f>
        <v>Parkwood Manor - 2022 - In-Suite Renovations</v>
      </c>
      <c r="O171" t="str">
        <f>VLOOKUP(A171,'Capital spend Nov 30'!D:U,18,FALSE)</f>
        <v>No</v>
      </c>
    </row>
    <row r="172" spans="1:15">
      <c r="A172" t="s">
        <v>1206</v>
      </c>
      <c r="B172" t="s">
        <v>977</v>
      </c>
      <c r="L172" t="s">
        <v>1012</v>
      </c>
      <c r="M172" t="str">
        <f>IFERROR(VLOOKUP($A172,'Capital spend Nov 30'!$D:$G,3,FALSE),"No PO")</f>
        <v>P22-002823 - Line 1</v>
      </c>
      <c r="N172" t="str">
        <f>VLOOKUP(A172,'Capital spend Nov 30'!D:Q,14,FALSE)</f>
        <v>Kildonan  - 2022 - Air Mattresses/Pumps</v>
      </c>
      <c r="O172" t="str">
        <f>VLOOKUP(A172,'Capital spend Nov 30'!D:U,18,FALSE)</f>
        <v>No</v>
      </c>
    </row>
    <row r="173" spans="1:15">
      <c r="A173" t="s">
        <v>1207</v>
      </c>
      <c r="B173" t="s">
        <v>977</v>
      </c>
      <c r="L173" t="s">
        <v>1012</v>
      </c>
      <c r="M173" t="str">
        <f>IFERROR(VLOOKUP($A173,'Capital spend Nov 30'!$D:$G,3,FALSE),"No PO")</f>
        <v>P22-002822 - Line 1</v>
      </c>
      <c r="N173" t="str">
        <f>VLOOKUP(A173,'Capital spend Nov 30'!D:Q,14,FALSE)</f>
        <v>Valleyview - 2022 - Bed Replacement</v>
      </c>
      <c r="O173" t="str">
        <f>VLOOKUP(A173,'Capital spend Nov 30'!D:U,18,FALSE)</f>
        <v>No</v>
      </c>
    </row>
    <row r="174" spans="1:15">
      <c r="A174" t="s">
        <v>1208</v>
      </c>
      <c r="B174" t="s">
        <v>977</v>
      </c>
      <c r="L174" t="s">
        <v>1012</v>
      </c>
      <c r="M174" t="str">
        <f>IFERROR(VLOOKUP($A174,'Capital spend Nov 30'!$D:$G,3,FALSE),"No PO")</f>
        <v>P22-003143 - Line 1</v>
      </c>
      <c r="N174" t="str">
        <f>VLOOKUP(A174,'Capital spend Nov 30'!D:Q,14,FALSE)</f>
        <v>Kildonan - 2022 - Lifts with Scales</v>
      </c>
      <c r="O174" t="str">
        <f>VLOOKUP(A174,'Capital spend Nov 30'!D:U,18,FALSE)</f>
        <v>No</v>
      </c>
    </row>
    <row r="175" spans="1:15">
      <c r="A175" t="s">
        <v>1209</v>
      </c>
      <c r="B175" t="s">
        <v>977</v>
      </c>
      <c r="L175" t="s">
        <v>1012</v>
      </c>
      <c r="M175" t="str">
        <f>IFERROR(VLOOKUP($A175,'Capital spend Nov 30'!$D:$G,3,FALSE),"No PO")</f>
        <v>P22-003144 - Line 1</v>
      </c>
      <c r="N175" t="str">
        <f>VLOOKUP(A175,'Capital spend Nov 30'!D:Q,14,FALSE)</f>
        <v>Maples - 2022 - Lifts with Scales</v>
      </c>
      <c r="O175" t="str">
        <f>VLOOKUP(A175,'Capital spend Nov 30'!D:U,18,FALSE)</f>
        <v>No</v>
      </c>
    </row>
    <row r="176" spans="1:15">
      <c r="A176" t="s">
        <v>1210</v>
      </c>
      <c r="B176" t="s">
        <v>977</v>
      </c>
      <c r="L176" t="s">
        <v>1012</v>
      </c>
      <c r="M176" t="str">
        <f>IFERROR(VLOOKUP($A176,'Capital spend Nov 30'!$D:$G,3,FALSE),"No PO")</f>
        <v>P22-003253 - Line 1</v>
      </c>
      <c r="N176" t="str">
        <f>VLOOKUP(A176,'Capital spend Nov 30'!D:Q,14,FALSE)</f>
        <v>The Wellington - 2022 - In-Suite Renovations</v>
      </c>
      <c r="O176" t="str">
        <f>VLOOKUP(A176,'Capital spend Nov 30'!D:U,18,FALSE)</f>
        <v>No</v>
      </c>
    </row>
    <row r="177" spans="1:15">
      <c r="A177" t="s">
        <v>1211</v>
      </c>
      <c r="B177" t="s">
        <v>977</v>
      </c>
      <c r="L177" t="s">
        <v>1012</v>
      </c>
      <c r="M177" t="str">
        <f>IFERROR(VLOOKUP($A177,'Capital spend Nov 30'!$D:$G,3,FALSE),"No PO")</f>
        <v>P22-003252 - Line 2</v>
      </c>
      <c r="N177" t="str">
        <f>VLOOKUP(A177,'Capital spend Nov 30'!D:Q,14,FALSE)</f>
        <v>The Wellington - 2022 - In-Suite Renovations</v>
      </c>
      <c r="O177" t="str">
        <f>VLOOKUP(A177,'Capital spend Nov 30'!D:U,18,FALSE)</f>
        <v>No</v>
      </c>
    </row>
    <row r="178" spans="1:15">
      <c r="A178" t="s">
        <v>1212</v>
      </c>
      <c r="B178" t="s">
        <v>977</v>
      </c>
      <c r="L178" t="s">
        <v>1012</v>
      </c>
      <c r="M178" t="str">
        <f>IFERROR(VLOOKUP($A178,'Capital spend Nov 30'!$D:$G,3,FALSE),"No PO")</f>
        <v>P22-003250 - Line 2</v>
      </c>
      <c r="N178" t="str">
        <f>VLOOKUP(A178,'Capital spend Nov 30'!D:Q,14,FALSE)</f>
        <v>The Wellington - 2022 - In-Suite Renovations</v>
      </c>
      <c r="O178" t="str">
        <f>VLOOKUP(A178,'Capital spend Nov 30'!D:U,18,FALSE)</f>
        <v>No</v>
      </c>
    </row>
    <row r="179" spans="1:15">
      <c r="A179" t="s">
        <v>1213</v>
      </c>
      <c r="B179" t="s">
        <v>977</v>
      </c>
      <c r="L179" t="s">
        <v>1012</v>
      </c>
      <c r="M179" t="str">
        <f>IFERROR(VLOOKUP($A179,'Capital spend Nov 30'!$D:$G,3,FALSE),"No PO")</f>
        <v>P22-002816 - Line 1</v>
      </c>
      <c r="N179" t="str">
        <f>VLOOKUP(A179,'Capital spend Nov 30'!D:Q,14,FALSE)</f>
        <v>The Waverly/Rosewood - 2022 - In-Suite Renovations</v>
      </c>
      <c r="O179" t="str">
        <f>VLOOKUP(A179,'Capital spend Nov 30'!D:U,18,FALSE)</f>
        <v>No</v>
      </c>
    </row>
    <row r="180" spans="1:15">
      <c r="A180" t="s">
        <v>1214</v>
      </c>
      <c r="B180" t="s">
        <v>977</v>
      </c>
      <c r="L180" t="s">
        <v>1012</v>
      </c>
      <c r="M180" t="str">
        <f>IFERROR(VLOOKUP($A180,'Capital spend Nov 30'!$D:$G,3,FALSE),"No PO")</f>
        <v>P22-002817 - Line 1</v>
      </c>
      <c r="N180" t="str">
        <f>VLOOKUP(A180,'Capital spend Nov 30'!D:Q,14,FALSE)</f>
        <v>The Waverly/Rosewood - 2022 - In-Suite Renovations</v>
      </c>
      <c r="O180" t="str">
        <f>VLOOKUP(A180,'Capital spend Nov 30'!D:U,18,FALSE)</f>
        <v>No</v>
      </c>
    </row>
    <row r="181" spans="1:15">
      <c r="A181" t="s">
        <v>1215</v>
      </c>
      <c r="B181" t="s">
        <v>977</v>
      </c>
      <c r="L181" t="s">
        <v>1012</v>
      </c>
      <c r="M181" t="str">
        <f>IFERROR(VLOOKUP($A181,'Capital spend Nov 30'!$D:$G,3,FALSE),"No PO")</f>
        <v>P22-002818 - Line 1</v>
      </c>
      <c r="N181" t="str">
        <f>VLOOKUP(A181,'Capital spend Nov 30'!D:Q,14,FALSE)</f>
        <v>The Waverly/Rosewood - 2022 - In-Suite Renovations</v>
      </c>
      <c r="O181" t="str">
        <f>VLOOKUP(A181,'Capital spend Nov 30'!D:U,18,FALSE)</f>
        <v>No</v>
      </c>
    </row>
    <row r="182" spans="1:15">
      <c r="A182" t="s">
        <v>1216</v>
      </c>
      <c r="B182" t="s">
        <v>977</v>
      </c>
      <c r="L182" t="s">
        <v>1012</v>
      </c>
      <c r="M182" t="str">
        <f>IFERROR(VLOOKUP($A182,'Capital spend Nov 30'!$D:$G,3,FALSE),"No PO")</f>
        <v>P22-002819 - Line 1</v>
      </c>
      <c r="N182" t="str">
        <f>VLOOKUP(A182,'Capital spend Nov 30'!D:Q,14,FALSE)</f>
        <v>The Waverly/Rosewood - 2022 - In-Suite Renovations</v>
      </c>
      <c r="O182" t="str">
        <f>VLOOKUP(A182,'Capital spend Nov 30'!D:U,18,FALSE)</f>
        <v>No</v>
      </c>
    </row>
    <row r="183" spans="1:15">
      <c r="A183" t="s">
        <v>1217</v>
      </c>
      <c r="B183" t="s">
        <v>977</v>
      </c>
      <c r="L183" t="s">
        <v>1012</v>
      </c>
      <c r="M183" t="str">
        <f>IFERROR(VLOOKUP($A183,'Capital spend Nov 30'!$D:$G,3,FALSE),"No PO")</f>
        <v>P22-003275 - Line 1</v>
      </c>
      <c r="N183" t="str">
        <f>VLOOKUP(A183,'Capital spend Nov 30'!D:Q,14,FALSE)</f>
        <v>The Beechwood - 2022 - In-Suite Renovations</v>
      </c>
      <c r="O183" t="str">
        <f>VLOOKUP(A183,'Capital spend Nov 30'!D:U,18,FALSE)</f>
        <v>No</v>
      </c>
    </row>
    <row r="184" spans="1:15">
      <c r="A184" t="s">
        <v>1218</v>
      </c>
      <c r="B184" t="s">
        <v>977</v>
      </c>
      <c r="L184" t="s">
        <v>1012</v>
      </c>
      <c r="M184" t="str">
        <f>IFERROR(VLOOKUP($A184,'Capital spend Nov 30'!$D:$G,3,FALSE),"No PO")</f>
        <v>P22-003280 - Line 1</v>
      </c>
      <c r="N184" t="str">
        <f>VLOOKUP(A184,'Capital spend Nov 30'!D:Q,14,FALSE)</f>
        <v>Colonel By - 2022 - In-Suite Renovations</v>
      </c>
      <c r="O184" t="str">
        <f>VLOOKUP(A184,'Capital spend Nov 30'!D:U,18,FALSE)</f>
        <v>No</v>
      </c>
    </row>
    <row r="185" spans="1:15">
      <c r="A185" t="s">
        <v>1219</v>
      </c>
      <c r="B185" t="s">
        <v>977</v>
      </c>
      <c r="L185" t="s">
        <v>1012</v>
      </c>
      <c r="M185" t="str">
        <f>IFERROR(VLOOKUP($A185,'Capital spend Nov 30'!$D:$G,3,FALSE),"No PO")</f>
        <v>P22-003295 - Line 1</v>
      </c>
      <c r="N185" t="str">
        <f>VLOOKUP(A185,'Capital spend Nov 30'!D:Q,14,FALSE)</f>
        <v>King Gardens - 2022 - In-Suite Renovations</v>
      </c>
      <c r="O185" t="str">
        <f>VLOOKUP(A185,'Capital spend Nov 30'!D:U,18,FALSE)</f>
        <v>No</v>
      </c>
    </row>
    <row r="186" spans="1:15">
      <c r="A186" t="s">
        <v>1220</v>
      </c>
      <c r="B186" t="s">
        <v>977</v>
      </c>
      <c r="L186" t="s">
        <v>1012</v>
      </c>
      <c r="M186" t="str">
        <f>IFERROR(VLOOKUP($A186,'Capital spend Nov 30'!$D:$G,3,FALSE),"No PO")</f>
        <v>P22-003156 - Line 1</v>
      </c>
      <c r="N186" t="str">
        <f>VLOOKUP(A186,'Capital spend Nov 30'!D:Q,14,FALSE)</f>
        <v>Columbia Forest - 2022-Fire Backflow Preventer</v>
      </c>
      <c r="O186" t="str">
        <f>VLOOKUP(A186,'Capital spend Nov 30'!D:U,18,FALSE)</f>
        <v>No</v>
      </c>
    </row>
    <row r="187" spans="1:15">
      <c r="A187" t="s">
        <v>1221</v>
      </c>
      <c r="B187" t="s">
        <v>977</v>
      </c>
      <c r="L187" t="s">
        <v>1012</v>
      </c>
      <c r="M187" t="str">
        <f>IFERROR(VLOOKUP($A187,'Capital spend Nov 30'!$D:$G,3,FALSE),"No PO")</f>
        <v>P22-003876 - Line 1</v>
      </c>
      <c r="N187" t="str">
        <f>VLOOKUP(A187,'Capital spend Nov 30'!D:Q,14,FALSE)</f>
        <v>Burloak - 2022-Sewer Backup</v>
      </c>
      <c r="O187" t="str">
        <f>VLOOKUP(A187,'Capital spend Nov 30'!D:U,18,FALSE)</f>
        <v>No</v>
      </c>
    </row>
    <row r="188" spans="1:15">
      <c r="A188" t="s">
        <v>1222</v>
      </c>
      <c r="B188" t="s">
        <v>977</v>
      </c>
      <c r="L188" t="s">
        <v>1012</v>
      </c>
      <c r="M188" t="str">
        <f>IFERROR(VLOOKUP($A188,'Capital spend Nov 30'!$D:$G,3,FALSE),"No PO")</f>
        <v>P22-003157 - Line 1</v>
      </c>
      <c r="N188" t="str">
        <f>VLOOKUP(A188,'Capital spend Nov 30'!D:Q,14,FALSE)</f>
        <v>McGarrell Place - 2022 - Copper Replacement</v>
      </c>
      <c r="O188" t="str">
        <f>VLOOKUP(A188,'Capital spend Nov 30'!D:U,18,FALSE)</f>
        <v>No</v>
      </c>
    </row>
    <row r="189" spans="1:15">
      <c r="A189" t="s">
        <v>1223</v>
      </c>
      <c r="B189" t="s">
        <v>977</v>
      </c>
      <c r="L189" t="s">
        <v>1012</v>
      </c>
      <c r="M189" t="str">
        <f>IFERROR(VLOOKUP($A189,'Capital spend Nov 30'!$D:$G,3,FALSE),"No PO")</f>
        <v>P22-003540 - Line 1</v>
      </c>
      <c r="N189" t="str">
        <f>VLOOKUP(A189,'Capital spend Nov 30'!D:Q,14,FALSE)</f>
        <v>Ridgeview - 2022 - Fire Panel Replacement</v>
      </c>
      <c r="O189" t="str">
        <f>VLOOKUP(A189,'Capital spend Nov 30'!D:U,18,FALSE)</f>
        <v>No</v>
      </c>
    </row>
    <row r="190" spans="1:15">
      <c r="A190" t="s">
        <v>1224</v>
      </c>
      <c r="B190" t="s">
        <v>977</v>
      </c>
      <c r="L190" t="s">
        <v>1012</v>
      </c>
      <c r="M190" t="str">
        <f>IFERROR(VLOOKUP($A190,'Capital spend Nov 30'!$D:$G,3,FALSE),"No PO")</f>
        <v>P22-003433 - Line 1</v>
      </c>
      <c r="N190" t="str">
        <f>VLOOKUP(A190,'Capital spend Nov 30'!D:Q,14,FALSE)</f>
        <v>Parkwood Manor - 2022 - Generator</v>
      </c>
      <c r="O190" t="str">
        <f>VLOOKUP(A190,'Capital spend Nov 30'!D:U,18,FALSE)</f>
        <v>No</v>
      </c>
    </row>
    <row r="191" spans="1:15">
      <c r="A191" t="s">
        <v>1225</v>
      </c>
      <c r="B191" t="s">
        <v>977</v>
      </c>
      <c r="L191" t="s">
        <v>1012</v>
      </c>
      <c r="M191" t="str">
        <f>IFERROR(VLOOKUP($A191,'Capital spend Nov 30'!$D:$G,3,FALSE),"No PO")</f>
        <v>P22-003155 - Line 1</v>
      </c>
      <c r="N191" t="str">
        <f>VLOOKUP(A191,'Capital spend Nov 30'!D:Q,14,FALSE)</f>
        <v>Forest Heights - 2022 - Fire Panel</v>
      </c>
      <c r="O191" t="str">
        <f>VLOOKUP(A191,'Capital spend Nov 30'!D:U,18,FALSE)</f>
        <v>No</v>
      </c>
    </row>
    <row r="192" spans="1:15">
      <c r="A192" t="s">
        <v>1226</v>
      </c>
      <c r="B192" t="s">
        <v>977</v>
      </c>
      <c r="L192" t="s">
        <v>1012</v>
      </c>
      <c r="M192" t="str">
        <f>IFERROR(VLOOKUP($A192,'Capital spend Nov 30'!$D:$G,3,FALSE),"No PO")</f>
        <v>P22-003114 - Line 1</v>
      </c>
      <c r="N192" t="str">
        <f>VLOOKUP(A192,'Capital spend Nov 30'!D:Q,14,FALSE)</f>
        <v>The Edinburgh - 2022 - PTACs (Resident Suites)</v>
      </c>
      <c r="O192" t="str">
        <f>VLOOKUP(A192,'Capital spend Nov 30'!D:U,18,FALSE)</f>
        <v>No</v>
      </c>
    </row>
    <row r="193" spans="1:15">
      <c r="A193" t="s">
        <v>1227</v>
      </c>
      <c r="B193" t="s">
        <v>977</v>
      </c>
      <c r="L193" t="s">
        <v>1012</v>
      </c>
      <c r="M193" t="str">
        <f>IFERROR(VLOOKUP($A193,'Capital spend Nov 30'!$D:$G,3,FALSE),"No PO")</f>
        <v>P22-003249 - Line 1</v>
      </c>
      <c r="N193" t="str">
        <f>VLOOKUP(A193,'Capital spend Nov 30'!D:Q,14,FALSE)</f>
        <v>Donway Place - 2022 - In-Suite Renovations</v>
      </c>
      <c r="O193" t="str">
        <f>VLOOKUP(A193,'Capital spend Nov 30'!D:U,18,FALSE)</f>
        <v>No</v>
      </c>
    </row>
    <row r="194" spans="1:15">
      <c r="A194" t="s">
        <v>1228</v>
      </c>
      <c r="B194" t="s">
        <v>977</v>
      </c>
      <c r="L194" t="s">
        <v>1012</v>
      </c>
      <c r="M194" t="str">
        <f>IFERROR(VLOOKUP($A194,'Capital spend Nov 30'!$D:$G,3,FALSE),"No PO")</f>
        <v>P22-002897 - Line 1</v>
      </c>
      <c r="N194" t="str">
        <f>VLOOKUP(A194,'Capital spend Nov 30'!D:Q,14,FALSE)</f>
        <v>Northridge - 2022 -MUA 2 (Metasys Controller)</v>
      </c>
      <c r="O194" t="str">
        <f>VLOOKUP(A194,'Capital spend Nov 30'!D:U,18,FALSE)</f>
        <v>No</v>
      </c>
    </row>
    <row r="195" spans="1:15">
      <c r="A195" t="s">
        <v>1229</v>
      </c>
      <c r="B195" t="s">
        <v>977</v>
      </c>
      <c r="L195" t="s">
        <v>1012</v>
      </c>
      <c r="M195" t="str">
        <f>IFERROR(VLOOKUP($A195,'Capital spend Nov 30'!$D:$G,3,FALSE),"No PO")</f>
        <v>P22-003248 - Line 1</v>
      </c>
      <c r="N195" t="str">
        <f>VLOOKUP(A195,'Capital spend Nov 30'!D:Q,14,FALSE)</f>
        <v>Donway Place - 2022 - In-Suite Renovations</v>
      </c>
      <c r="O195" t="str">
        <f>VLOOKUP(A195,'Capital spend Nov 30'!D:U,18,FALSE)</f>
        <v>No</v>
      </c>
    </row>
    <row r="196" spans="1:15">
      <c r="A196" t="s">
        <v>1230</v>
      </c>
      <c r="B196" t="s">
        <v>977</v>
      </c>
      <c r="L196" t="s">
        <v>1012</v>
      </c>
      <c r="M196" t="str">
        <f>IFERROR(VLOOKUP($A196,'Capital spend Nov 30'!$D:$G,3,FALSE),"No PO")</f>
        <v>P22-003247 - Line 1</v>
      </c>
      <c r="N196" t="str">
        <f>VLOOKUP(A196,'Capital spend Nov 30'!D:Q,14,FALSE)</f>
        <v>Donway Place - 2022 - In-Suite Renovations</v>
      </c>
      <c r="O196" t="str">
        <f>VLOOKUP(A196,'Capital spend Nov 30'!D:U,18,FALSE)</f>
        <v>No</v>
      </c>
    </row>
    <row r="197" spans="1:15">
      <c r="A197" t="s">
        <v>1231</v>
      </c>
      <c r="B197" t="s">
        <v>977</v>
      </c>
      <c r="L197" t="s">
        <v>1012</v>
      </c>
      <c r="M197" t="str">
        <f>IFERROR(VLOOKUP($A197,'Capital spend Nov 30'!$D:$G,3,FALSE),"No PO")</f>
        <v>P22-003246 - Line 1</v>
      </c>
      <c r="N197" t="str">
        <f>VLOOKUP(A197,'Capital spend Nov 30'!D:Q,14,FALSE)</f>
        <v>Donway Place - 2022 - In-Suite Renovations</v>
      </c>
      <c r="O197" t="str">
        <f>VLOOKUP(A197,'Capital spend Nov 30'!D:U,18,FALSE)</f>
        <v>No</v>
      </c>
    </row>
    <row r="198" spans="1:15">
      <c r="A198" t="s">
        <v>1232</v>
      </c>
      <c r="B198" t="s">
        <v>977</v>
      </c>
      <c r="L198" t="s">
        <v>1012</v>
      </c>
      <c r="M198" t="str">
        <f>IFERROR(VLOOKUP($A198,'Capital spend Nov 30'!$D:$G,3,FALSE),"No PO")</f>
        <v>P22-003245 - Line 1</v>
      </c>
      <c r="N198" t="str">
        <f>VLOOKUP(A198,'Capital spend Nov 30'!D:Q,14,FALSE)</f>
        <v>Donway Place - 2022 - In-Suite Renovations</v>
      </c>
      <c r="O198" t="str">
        <f>VLOOKUP(A198,'Capital spend Nov 30'!D:U,18,FALSE)</f>
        <v>No</v>
      </c>
    </row>
    <row r="199" spans="1:15">
      <c r="A199" t="s">
        <v>1233</v>
      </c>
      <c r="B199" t="s">
        <v>977</v>
      </c>
      <c r="L199" t="s">
        <v>1012</v>
      </c>
      <c r="M199" t="str">
        <f>IFERROR(VLOOKUP($A199,'Capital spend Nov 30'!$D:$G,3,FALSE),"No PO")</f>
        <v>P22-003244 - Line 1</v>
      </c>
      <c r="N199" t="str">
        <f>VLOOKUP(A199,'Capital spend Nov 30'!D:Q,14,FALSE)</f>
        <v>Don Mills - 2022 - In-Suite Renovations</v>
      </c>
      <c r="O199" t="str">
        <f>VLOOKUP(A199,'Capital spend Nov 30'!D:U,18,FALSE)</f>
        <v>No</v>
      </c>
    </row>
    <row r="200" spans="1:15">
      <c r="A200" t="s">
        <v>1234</v>
      </c>
      <c r="B200" t="s">
        <v>977</v>
      </c>
      <c r="L200" t="s">
        <v>1012</v>
      </c>
      <c r="M200" t="str">
        <f>IFERROR(VLOOKUP($A200,'Capital spend Nov 30'!$D:$G,3,FALSE),"No PO")</f>
        <v>P22-003243 - Line 2</v>
      </c>
      <c r="N200" t="str">
        <f>VLOOKUP(A200,'Capital spend Nov 30'!D:Q,14,FALSE)</f>
        <v>Don Mills - 2022 - In-Suite Renovations</v>
      </c>
      <c r="O200" t="str">
        <f>VLOOKUP(A200,'Capital spend Nov 30'!D:U,18,FALSE)</f>
        <v>No</v>
      </c>
    </row>
    <row r="201" spans="1:15">
      <c r="A201" t="s">
        <v>1235</v>
      </c>
      <c r="B201" t="s">
        <v>977</v>
      </c>
      <c r="L201" t="s">
        <v>1012</v>
      </c>
      <c r="M201" t="str">
        <f>IFERROR(VLOOKUP($A201,'Capital spend Nov 30'!$D:$G,3,FALSE),"No PO")</f>
        <v>P22-003259 - Line 1</v>
      </c>
      <c r="N201" t="str">
        <f>VLOOKUP(A201,'Capital spend Nov 30'!D:Q,14,FALSE)</f>
        <v>Inglewood - 2022 - In-Suite Renovations</v>
      </c>
      <c r="O201" t="str">
        <f>VLOOKUP(A201,'Capital spend Nov 30'!D:U,18,FALSE)</f>
        <v>No</v>
      </c>
    </row>
    <row r="202" spans="1:15">
      <c r="A202" t="s">
        <v>1236</v>
      </c>
      <c r="B202" t="s">
        <v>977</v>
      </c>
      <c r="L202" t="s">
        <v>1012</v>
      </c>
      <c r="M202" t="str">
        <f>IFERROR(VLOOKUP($A202,'Capital spend Nov 30'!$D:$G,3,FALSE),"No PO")</f>
        <v>P22-003241 - Line 1</v>
      </c>
      <c r="N202" t="str">
        <f>VLOOKUP(A202,'Capital spend Nov 30'!D:Q,14,FALSE)</f>
        <v>Inglewood - 2022 - In-Suite Renovations</v>
      </c>
      <c r="O202" t="str">
        <f>VLOOKUP(A202,'Capital spend Nov 30'!D:U,18,FALSE)</f>
        <v>No</v>
      </c>
    </row>
    <row r="203" spans="1:15">
      <c r="A203" t="s">
        <v>1237</v>
      </c>
      <c r="B203" t="s">
        <v>977</v>
      </c>
      <c r="L203" t="s">
        <v>1012</v>
      </c>
      <c r="M203" t="str">
        <f>IFERROR(VLOOKUP($A203,'Capital spend Nov 30'!$D:$G,3,FALSE),"No PO")</f>
        <v>P22-003293 - Line 1</v>
      </c>
      <c r="N203" t="str">
        <f>VLOOKUP(A203,'Capital spend Nov 30'!D:Q,14,FALSE)</f>
        <v>Chateau Renoir - 2022 - Boiler #2 Replacement</v>
      </c>
      <c r="O203" t="str">
        <f>VLOOKUP(A203,'Capital spend Nov 30'!D:U,18,FALSE)</f>
        <v>No</v>
      </c>
    </row>
    <row r="204" spans="1:15">
      <c r="A204" t="s">
        <v>1238</v>
      </c>
      <c r="B204" t="s">
        <v>977</v>
      </c>
      <c r="L204" t="s">
        <v>1012</v>
      </c>
      <c r="M204" t="str">
        <f>IFERROR(VLOOKUP($A204,'Capital spend Nov 30'!$D:$G,3,FALSE),"No PO")</f>
        <v>P22-003205 - Line 1</v>
      </c>
      <c r="N204" t="str">
        <f>VLOOKUP(A204,'Capital spend Nov 30'!D:Q,14,FALSE)</f>
        <v>Beacon Hill Lodge - 2022 - Lifts with Scales</v>
      </c>
      <c r="O204" t="str">
        <f>VLOOKUP(A204,'Capital spend Nov 30'!D:U,18,FALSE)</f>
        <v>No</v>
      </c>
    </row>
    <row r="205" spans="1:15">
      <c r="A205" t="s">
        <v>1239</v>
      </c>
      <c r="B205" t="s">
        <v>977</v>
      </c>
      <c r="L205" t="s">
        <v>1012</v>
      </c>
      <c r="M205" t="str">
        <f>IFERROR(VLOOKUP($A205,'Capital spend Nov 30'!$D:$G,3,FALSE),"No PO")</f>
        <v>P22-003141 - Line 1</v>
      </c>
      <c r="N205" t="str">
        <f>VLOOKUP(A205,'Capital spend Nov 30'!D:Q,14,FALSE)</f>
        <v>Valleyview - 2022 - Lifts</v>
      </c>
      <c r="O205" t="str">
        <f>VLOOKUP(A205,'Capital spend Nov 30'!D:U,18,FALSE)</f>
        <v>No</v>
      </c>
    </row>
    <row r="206" spans="1:15">
      <c r="A206" t="s">
        <v>1240</v>
      </c>
      <c r="B206" t="s">
        <v>977</v>
      </c>
      <c r="L206" t="s">
        <v>1012</v>
      </c>
      <c r="M206" t="str">
        <f>IFERROR(VLOOKUP($A206,'Capital spend Nov 30'!$D:$G,3,FALSE),"No PO")</f>
        <v>P22-003422 - Line 1</v>
      </c>
      <c r="N206" t="str">
        <f>VLOOKUP(A206,'Capital spend Nov 30'!D:Q,14,FALSE)</f>
        <v>Glenwarren - 2022 - Fire &amp; Life Safety</v>
      </c>
      <c r="O206" t="str">
        <f>VLOOKUP(A206,'Capital spend Nov 30'!D:U,18,FALSE)</f>
        <v>No</v>
      </c>
    </row>
    <row r="207" spans="1:15">
      <c r="A207" t="s">
        <v>1241</v>
      </c>
      <c r="B207" t="s">
        <v>977</v>
      </c>
      <c r="L207" t="s">
        <v>1012</v>
      </c>
      <c r="M207" t="str">
        <f>IFERROR(VLOOKUP($A207,'Capital spend Nov 30'!$D:$G,3,FALSE),"No PO")</f>
        <v>P22-003079 - Line 1</v>
      </c>
      <c r="N207" t="str">
        <f>VLOOKUP(A207,'Capital spend Nov 30'!D:Q,14,FALSE)</f>
        <v>Kilean Lodge - 2022 - Autoscrubber</v>
      </c>
      <c r="O207" t="str">
        <f>VLOOKUP(A207,'Capital spend Nov 30'!D:U,18,FALSE)</f>
        <v>No</v>
      </c>
    </row>
    <row r="208" spans="1:15">
      <c r="A208" t="s">
        <v>1242</v>
      </c>
      <c r="B208" t="s">
        <v>977</v>
      </c>
      <c r="L208" t="s">
        <v>1012</v>
      </c>
      <c r="M208" t="str">
        <f>IFERROR(VLOOKUP($A208,'Capital spend Nov 30'!$D:$G,3,FALSE),"No PO")</f>
        <v>P22-003435 - Line 1</v>
      </c>
      <c r="N208" t="str">
        <f>VLOOKUP(A208,'Capital spend Nov 30'!D:Q,14,FALSE)</f>
        <v>Miller Crossing - 2022 - Beds</v>
      </c>
      <c r="O208" t="str">
        <f>VLOOKUP(A208,'Capital spend Nov 30'!D:U,18,FALSE)</f>
        <v>No</v>
      </c>
    </row>
    <row r="209" spans="1:15">
      <c r="A209" t="s">
        <v>1243</v>
      </c>
      <c r="B209" t="s">
        <v>977</v>
      </c>
      <c r="L209" t="s">
        <v>1012</v>
      </c>
      <c r="M209" t="str">
        <f>IFERROR(VLOOKUP($A209,'Capital spend Nov 30'!$D:$G,3,FALSE),"No PO")</f>
        <v>P22-003420 - Line 2</v>
      </c>
      <c r="N209" t="str">
        <f>VLOOKUP(A209,'Capital spend Nov 30'!D:Q,14,FALSE)</f>
        <v>The Waverly/Rosewood - 2022 - In-Suite Renovations</v>
      </c>
      <c r="O209" t="str">
        <f>VLOOKUP(A209,'Capital spend Nov 30'!D:U,18,FALSE)</f>
        <v>No</v>
      </c>
    </row>
    <row r="210" spans="1:15">
      <c r="A210" t="s">
        <v>1244</v>
      </c>
      <c r="B210" t="s">
        <v>977</v>
      </c>
      <c r="L210" t="s">
        <v>1012</v>
      </c>
      <c r="M210" t="str">
        <f>IFERROR(VLOOKUP($A210,'Capital spend Nov 30'!$D:$G,3,FALSE),"No PO")</f>
        <v>P22-003005 - Line 1</v>
      </c>
      <c r="N210" t="str">
        <f>VLOOKUP(A210,'Capital spend Nov 30'!D:Q,14,FALSE)</f>
        <v>McConachie Gardens - 2022 - Heat Pumps</v>
      </c>
      <c r="O210" t="str">
        <f>VLOOKUP(A210,'Capital spend Nov 30'!D:U,18,FALSE)</f>
        <v>No</v>
      </c>
    </row>
    <row r="211" spans="1:15">
      <c r="A211" t="s">
        <v>1245</v>
      </c>
      <c r="B211" t="s">
        <v>977</v>
      </c>
      <c r="L211" t="s">
        <v>1012</v>
      </c>
      <c r="M211" t="str">
        <f>IFERROR(VLOOKUP($A211,'Capital spend Nov 30'!$D:$G,3,FALSE),"No PO")</f>
        <v>P22-003240 - Line 1</v>
      </c>
      <c r="N211" t="str">
        <f>VLOOKUP(A211,'Capital spend Nov 30'!D:Q,14,FALSE)</f>
        <v>The Kensington Oakville - 2022 - In-Suite Renovations</v>
      </c>
      <c r="O211" t="str">
        <f>VLOOKUP(A211,'Capital spend Nov 30'!D:U,18,FALSE)</f>
        <v>No</v>
      </c>
    </row>
    <row r="212" spans="1:15">
      <c r="A212" t="s">
        <v>1246</v>
      </c>
      <c r="B212" t="s">
        <v>977</v>
      </c>
      <c r="L212" t="s">
        <v>1012</v>
      </c>
      <c r="M212" t="str">
        <f>IFERROR(VLOOKUP($A212,'Capital spend Nov 30'!$D:$G,3,FALSE),"No PO")</f>
        <v>P22-003239 - Line 1</v>
      </c>
      <c r="N212" t="str">
        <f>VLOOKUP(A212,'Capital spend Nov 30'!D:Q,14,FALSE)</f>
        <v>The Kensington Oakville - 2022 - In-Suite Renovations</v>
      </c>
      <c r="O212" t="str">
        <f>VLOOKUP(A212,'Capital spend Nov 30'!D:U,18,FALSE)</f>
        <v>No</v>
      </c>
    </row>
    <row r="213" spans="1:15">
      <c r="A213" t="s">
        <v>1247</v>
      </c>
      <c r="B213" t="s">
        <v>977</v>
      </c>
      <c r="L213" t="s">
        <v>1012</v>
      </c>
      <c r="M213" t="str">
        <f>IFERROR(VLOOKUP($A213,'Capital spend Nov 30'!$D:$G,3,FALSE),"No PO")</f>
        <v>P22-003238 - Line 2</v>
      </c>
      <c r="N213" t="str">
        <f>VLOOKUP(A213,'Capital spend Nov 30'!D:Q,14,FALSE)</f>
        <v>The Kensington Oakville - 2022 - In-Suite Renovations</v>
      </c>
      <c r="O213" t="str">
        <f>VLOOKUP(A213,'Capital spend Nov 30'!D:U,18,FALSE)</f>
        <v>No</v>
      </c>
    </row>
    <row r="214" spans="1:15">
      <c r="A214" t="s">
        <v>1248</v>
      </c>
      <c r="B214" t="s">
        <v>977</v>
      </c>
      <c r="L214" t="s">
        <v>1012</v>
      </c>
      <c r="M214" t="str">
        <f>IFERROR(VLOOKUP($A214,'Capital spend Nov 30'!$D:$G,3,FALSE),"No PO")</f>
        <v>P22-003194 - Line 1</v>
      </c>
      <c r="N214" t="str">
        <f>VLOOKUP(A214,'Capital spend Nov 30'!D:Q,14,FALSE)</f>
        <v>Summit Place - 2022 - LED Lighting Project</v>
      </c>
      <c r="O214" t="str">
        <f>VLOOKUP(A214,'Capital spend Nov 30'!D:U,18,FALSE)</f>
        <v>No</v>
      </c>
    </row>
    <row r="215" spans="1:15">
      <c r="A215" t="s">
        <v>1249</v>
      </c>
      <c r="B215" t="s">
        <v>977</v>
      </c>
      <c r="L215" t="s">
        <v>1012</v>
      </c>
      <c r="M215" t="str">
        <f>IFERROR(VLOOKUP($A215,'Capital spend Nov 30'!$D:$G,3,FALSE),"No PO")</f>
        <v>P22-003232 - Line 1</v>
      </c>
      <c r="N215" t="str">
        <f>VLOOKUP(A215,'Capital spend Nov 30'!D:Q,14,FALSE)</f>
        <v>The Edinburgh - 2022 - Exterior  Walls  Study</v>
      </c>
      <c r="O215" t="e">
        <f>VLOOKUP(A215,'Capital spend Nov 30'!D:U,18,FALSE)</f>
        <v>#N/A</v>
      </c>
    </row>
    <row r="216" spans="1:15">
      <c r="A216" t="s">
        <v>1250</v>
      </c>
      <c r="B216" t="s">
        <v>977</v>
      </c>
      <c r="L216" t="s">
        <v>1012</v>
      </c>
      <c r="M216" t="str">
        <f>IFERROR(VLOOKUP($A216,'Capital spend Nov 30'!$D:$G,3,FALSE),"No PO")</f>
        <v>P22-003174 - Line 1</v>
      </c>
      <c r="N216" t="str">
        <f>VLOOKUP(A216,'Capital spend Nov 30'!D:Q,14,FALSE)</f>
        <v>Columbia Forest-2022- Housekeeping FF&amp;E</v>
      </c>
      <c r="O216" t="str">
        <f>VLOOKUP(A216,'Capital spend Nov 30'!D:U,18,FALSE)</f>
        <v>No</v>
      </c>
    </row>
    <row r="217" spans="1:15">
      <c r="A217" t="s">
        <v>1251</v>
      </c>
      <c r="B217" t="s">
        <v>977</v>
      </c>
      <c r="L217" t="s">
        <v>1012</v>
      </c>
      <c r="M217" t="str">
        <f>IFERROR(VLOOKUP($A217,'Capital spend Nov 30'!$D:$G,3,FALSE),"No PO")</f>
        <v>P22-003129 - Line 1</v>
      </c>
      <c r="N217" t="str">
        <f>VLOOKUP(A217,'Capital spend Nov 30'!D:Q,14,FALSE)</f>
        <v>Stoneridge Manor - 2022 - RTUs</v>
      </c>
      <c r="O217" t="str">
        <f>VLOOKUP(A217,'Capital spend Nov 30'!D:U,18,FALSE)</f>
        <v>No</v>
      </c>
    </row>
    <row r="218" spans="1:15">
      <c r="A218" t="s">
        <v>1252</v>
      </c>
      <c r="B218" t="s">
        <v>977</v>
      </c>
      <c r="L218" t="s">
        <v>1012</v>
      </c>
      <c r="M218" t="str">
        <f>IFERROR(VLOOKUP($A218,'Capital spend Nov 30'!$D:$G,3,FALSE),"No PO")</f>
        <v>P22-003084 - Line 1</v>
      </c>
      <c r="N218" t="str">
        <f>VLOOKUP(A218,'Capital spend Nov 30'!D:Q,14,FALSE)</f>
        <v>The Meadows - 2022 - Housekeeping FF&amp;E</v>
      </c>
      <c r="O218" t="str">
        <f>VLOOKUP(A218,'Capital spend Nov 30'!D:U,18,FALSE)</f>
        <v>No</v>
      </c>
    </row>
    <row r="219" spans="1:15">
      <c r="A219" t="s">
        <v>1253</v>
      </c>
      <c r="B219" t="s">
        <v>977</v>
      </c>
      <c r="L219" t="s">
        <v>1012</v>
      </c>
      <c r="M219" t="str">
        <f>IFERROR(VLOOKUP($A219,'Capital spend Nov 30'!$D:$G,3,FALSE),"No PO")</f>
        <v>P22-003267 - Line 1</v>
      </c>
      <c r="N219" t="str">
        <f>VLOOKUP(A219,'Capital spend Nov 30'!D:Q,14,FALSE)</f>
        <v>Longfields - 2022 - 2nd Flr Terrace (Membrane Replacement)</v>
      </c>
      <c r="O219" t="str">
        <f>VLOOKUP(A219,'Capital spend Nov 30'!D:U,18,FALSE)</f>
        <v>No</v>
      </c>
    </row>
    <row r="220" spans="1:15">
      <c r="A220" t="s">
        <v>1254</v>
      </c>
      <c r="B220" t="s">
        <v>977</v>
      </c>
      <c r="L220" t="s">
        <v>1012</v>
      </c>
      <c r="M220" t="str">
        <f>IFERROR(VLOOKUP($A220,'Capital spend Nov 30'!$D:$G,3,FALSE),"No PO")</f>
        <v>P22-003145 - Line 1</v>
      </c>
      <c r="N220" t="str">
        <f>VLOOKUP(A220,'Capital spend Nov 30'!D:Q,14,FALSE)</f>
        <v>Sherwood Court - 2022 - Bed Wall Protection</v>
      </c>
      <c r="O220" t="str">
        <f>VLOOKUP(A220,'Capital spend Nov 30'!D:U,18,FALSE)</f>
        <v>No</v>
      </c>
    </row>
    <row r="221" spans="1:15">
      <c r="A221" t="s">
        <v>1255</v>
      </c>
      <c r="B221" t="s">
        <v>977</v>
      </c>
      <c r="L221" t="s">
        <v>1256</v>
      </c>
      <c r="M221" t="str">
        <f>IFERROR(VLOOKUP($A221,'Capital spend Nov 30'!$D:$G,3,FALSE),"No PO")</f>
        <v>P22-004156 - Line 2</v>
      </c>
      <c r="N221" t="str">
        <f>VLOOKUP(A221,'Capital spend Nov 30'!D:Q,14,FALSE)</f>
        <v>Alta Vista - 2022 - In-Suite Renovations</v>
      </c>
      <c r="O221" t="str">
        <f>VLOOKUP(A221,'Capital spend Nov 30'!D:U,18,FALSE)</f>
        <v>No</v>
      </c>
    </row>
    <row r="222" spans="1:15">
      <c r="A222" t="s">
        <v>1257</v>
      </c>
      <c r="B222" t="s">
        <v>977</v>
      </c>
      <c r="L222" s="48" t="s">
        <v>1258</v>
      </c>
      <c r="M222" t="str">
        <f>IFERROR(VLOOKUP($A222,'Capital spend Nov 30'!$D:$G,3,FALSE),"No PO")</f>
        <v>P22-003110 - Line 1</v>
      </c>
      <c r="N222" t="str">
        <f>VLOOKUP(A222,'Capital spend Nov 30'!D:Q,14,FALSE)</f>
        <v>Alta Vista - 2022 - In-Suite Renovations</v>
      </c>
      <c r="O222" t="str">
        <f>VLOOKUP(A222,'Capital spend Nov 30'!D:U,18,FALSE)</f>
        <v>No</v>
      </c>
    </row>
    <row r="223" spans="1:15">
      <c r="A223" t="s">
        <v>1259</v>
      </c>
      <c r="B223" t="s">
        <v>977</v>
      </c>
      <c r="L223" t="s">
        <v>1260</v>
      </c>
      <c r="M223" t="str">
        <f>IFERROR(VLOOKUP($A223,'Capital spend Nov 30'!$D:$G,3,FALSE),"No PO")</f>
        <v>P22-004157 - Line 1</v>
      </c>
      <c r="N223" t="str">
        <f>VLOOKUP(A223,'Capital spend Nov 30'!D:Q,14,FALSE)</f>
        <v>Alta Vista - 2022 - In-Suite Renovations</v>
      </c>
      <c r="O223" t="str">
        <f>VLOOKUP(A223,'Capital spend Nov 30'!D:U,18,FALSE)</f>
        <v>No</v>
      </c>
    </row>
    <row r="224" spans="1:15">
      <c r="A224" t="s">
        <v>1261</v>
      </c>
      <c r="B224" t="s">
        <v>977</v>
      </c>
      <c r="L224" t="s">
        <v>1262</v>
      </c>
      <c r="M224" t="str">
        <f>IFERROR(VLOOKUP($A224,'Capital spend Nov 30'!$D:$G,3,FALSE),"No PO")</f>
        <v>P22-004159 - Line 1</v>
      </c>
      <c r="N224" t="str">
        <f>VLOOKUP(A224,'Capital spend Nov 30'!D:Q,14,FALSE)</f>
        <v>Alta Vista - 2022 - In-Suite Renovations</v>
      </c>
      <c r="O224" t="str">
        <f>VLOOKUP(A224,'Capital spend Nov 30'!D:U,18,FALSE)</f>
        <v>No</v>
      </c>
    </row>
    <row r="225" spans="1:15">
      <c r="A225" t="s">
        <v>1263</v>
      </c>
      <c r="B225" t="s">
        <v>977</v>
      </c>
      <c r="L225" t="s">
        <v>1264</v>
      </c>
      <c r="M225" t="str">
        <f>IFERROR(VLOOKUP($A225,'Capital spend Nov 30'!$D:$G,3,FALSE),"No PO")</f>
        <v>P22-004158 - Line 2</v>
      </c>
      <c r="N225" t="str">
        <f>VLOOKUP(A225,'Capital spend Nov 30'!D:Q,14,FALSE)</f>
        <v>Alta Vista - 2022 - In-Suite Renovations</v>
      </c>
      <c r="O225" t="str">
        <f>VLOOKUP(A225,'Capital spend Nov 30'!D:U,18,FALSE)</f>
        <v>No</v>
      </c>
    </row>
    <row r="226" spans="1:15">
      <c r="A226" t="s">
        <v>1265</v>
      </c>
      <c r="B226" t="s">
        <v>977</v>
      </c>
      <c r="L226" t="s">
        <v>1012</v>
      </c>
      <c r="M226" t="str">
        <f>IFERROR(VLOOKUP($A226,'Capital spend Nov 30'!$D:$G,3,FALSE),"No PO")</f>
        <v>P22-003340 - Line 1</v>
      </c>
      <c r="N226" t="str">
        <f>VLOOKUP(A226,'Capital spend Nov 30'!D:Q,14,FALSE)</f>
        <v>Columbia Forest - 2022 - Kitchen FF&amp;E</v>
      </c>
      <c r="O226" t="str">
        <f>VLOOKUP(A226,'Capital spend Nov 30'!D:U,18,FALSE)</f>
        <v>No</v>
      </c>
    </row>
    <row r="227" spans="1:15">
      <c r="A227" t="s">
        <v>1266</v>
      </c>
      <c r="B227" t="s">
        <v>977</v>
      </c>
      <c r="L227" t="s">
        <v>1012</v>
      </c>
      <c r="M227" t="str">
        <f>IFERROR(VLOOKUP($A227,'Capital spend Nov 30'!$D:$G,3,FALSE),"No PO")</f>
        <v>P22-003432 - Line 1</v>
      </c>
      <c r="N227" t="str">
        <f>VLOOKUP(A227,'Capital spend Nov 30'!D:Q,14,FALSE)</f>
        <v>The Franklin - 2022 -  PTAC Replacement</v>
      </c>
      <c r="O227" t="str">
        <f>VLOOKUP(A227,'Capital spend Nov 30'!D:U,18,FALSE)</f>
        <v>No</v>
      </c>
    </row>
    <row r="228" spans="1:15">
      <c r="A228" t="s">
        <v>1267</v>
      </c>
      <c r="B228" t="s">
        <v>977</v>
      </c>
      <c r="L228" t="s">
        <v>1012</v>
      </c>
      <c r="M228" t="str">
        <f>IFERROR(VLOOKUP($A228,'Capital spend Nov 30'!$D:$G,3,FALSE),"No PO")</f>
        <v>P22-003431 - Line 1</v>
      </c>
      <c r="N228" t="str">
        <f>VLOOKUP(A228,'Capital spend Nov 30'!D:Q,14,FALSE)</f>
        <v>The Bentley Regina - PTAC</v>
      </c>
      <c r="O228" t="str">
        <f>VLOOKUP(A228,'Capital spend Nov 30'!D:U,18,FALSE)</f>
        <v>No</v>
      </c>
    </row>
    <row r="229" spans="1:15">
      <c r="A229" t="s">
        <v>1268</v>
      </c>
      <c r="B229" t="s">
        <v>977</v>
      </c>
      <c r="L229" t="s">
        <v>1012</v>
      </c>
      <c r="M229" t="str">
        <f>IFERROR(VLOOKUP($A229,'Capital spend Nov 30'!$D:$G,3,FALSE),"No PO")</f>
        <v>P22-003261 - Line 1</v>
      </c>
      <c r="N229" t="str">
        <f>VLOOKUP(A229,'Capital spend Nov 30'!D:Q,14,FALSE)</f>
        <v>Parkwood Place - 2022 - In-Suite Renovations</v>
      </c>
      <c r="O229" t="str">
        <f>VLOOKUP(A229,'Capital spend Nov 30'!D:U,18,FALSE)</f>
        <v>No</v>
      </c>
    </row>
    <row r="230" spans="1:15">
      <c r="A230" t="s">
        <v>1269</v>
      </c>
      <c r="B230" t="s">
        <v>977</v>
      </c>
      <c r="L230" t="s">
        <v>1012</v>
      </c>
      <c r="M230" t="str">
        <f>IFERROR(VLOOKUP($A230,'Capital spend Nov 30'!$D:$G,3,FALSE),"No PO")</f>
        <v>P22-003437 - Line 1</v>
      </c>
      <c r="N230" t="str">
        <f>VLOOKUP(A230,'Capital spend Nov 30'!D:Q,14,FALSE)</f>
        <v>Ridgeview - 2022 - Plumbing</v>
      </c>
      <c r="O230" t="str">
        <f>VLOOKUP(A230,'Capital spend Nov 30'!D:U,18,FALSE)</f>
        <v>No</v>
      </c>
    </row>
    <row r="231" spans="1:15">
      <c r="A231" t="s">
        <v>1270</v>
      </c>
      <c r="B231" t="s">
        <v>977</v>
      </c>
      <c r="L231" t="s">
        <v>1012</v>
      </c>
      <c r="M231" t="str">
        <f>IFERROR(VLOOKUP($A231,'Capital spend Nov 30'!$D:$G,3,FALSE),"No PO")</f>
        <v>P22-003434 - Line 1</v>
      </c>
      <c r="N231" t="str">
        <f>VLOOKUP(A231,'Capital spend Nov 30'!D:Q,14,FALSE)</f>
        <v>Glynnwood - 2022 - In-Suite Renovations</v>
      </c>
      <c r="O231" t="str">
        <f>VLOOKUP(A231,'Capital spend Nov 30'!D:U,18,FALSE)</f>
        <v>No</v>
      </c>
    </row>
    <row r="232" spans="1:15">
      <c r="A232" t="s">
        <v>1271</v>
      </c>
      <c r="B232" t="s">
        <v>977</v>
      </c>
      <c r="L232" t="s">
        <v>1012</v>
      </c>
      <c r="M232" t="str">
        <f>IFERROR(VLOOKUP($A232,'Capital spend Nov 30'!$D:$G,3,FALSE),"No PO")</f>
        <v>P22-003367 - Line 1</v>
      </c>
      <c r="N232" t="str">
        <f>VLOOKUP(A232,'Capital spend Nov 30'!D:Q,14,FALSE)</f>
        <v>Glynnwood - 2022 - In-Suite Renovations</v>
      </c>
      <c r="O232" t="str">
        <f>VLOOKUP(A232,'Capital spend Nov 30'!D:U,18,FALSE)</f>
        <v>No</v>
      </c>
    </row>
    <row r="233" spans="1:15">
      <c r="A233" t="s">
        <v>1272</v>
      </c>
      <c r="B233" t="s">
        <v>977</v>
      </c>
      <c r="L233" t="s">
        <v>1012</v>
      </c>
      <c r="M233" t="str">
        <f>IFERROR(VLOOKUP($A233,'Capital spend Nov 30'!$D:$G,3,FALSE),"No PO")</f>
        <v>P22-003683 - Line 1</v>
      </c>
      <c r="N233" t="str">
        <f>VLOOKUP(A233,'Capital spend Nov 30'!D:Q,14,FALSE)</f>
        <v>Pinecrest Manor - 2022 - Mold Abatement</v>
      </c>
      <c r="O233" t="str">
        <f>VLOOKUP(A233,'Capital spend Nov 30'!D:U,18,FALSE)</f>
        <v>No</v>
      </c>
    </row>
    <row r="234" spans="1:15">
      <c r="A234" t="s">
        <v>1273</v>
      </c>
      <c r="B234" t="s">
        <v>977</v>
      </c>
      <c r="L234" t="s">
        <v>1012</v>
      </c>
      <c r="M234" t="str">
        <f>IFERROR(VLOOKUP($A234,'Capital spend Nov 30'!$D:$G,3,FALSE),"No PO")</f>
        <v>P22-003624 - Line 1</v>
      </c>
      <c r="N234" t="str">
        <f>VLOOKUP(A234,'Capital spend Nov 30'!D:Q,14,FALSE)</f>
        <v>Forest Heights-2022-Roof Leak Jan.26</v>
      </c>
      <c r="O234" t="str">
        <f>VLOOKUP(A234,'Capital spend Nov 30'!D:U,18,FALSE)</f>
        <v>No</v>
      </c>
    </row>
    <row r="235" spans="1:15">
      <c r="A235" t="s">
        <v>1274</v>
      </c>
      <c r="B235" t="s">
        <v>977</v>
      </c>
      <c r="L235" t="s">
        <v>1012</v>
      </c>
      <c r="M235" t="str">
        <f>IFERROR(VLOOKUP($A235,'Capital spend Nov 30'!$D:$G,3,FALSE),"No PO")</f>
        <v>P22-003436 - Line 1</v>
      </c>
      <c r="N235" t="str">
        <f>VLOOKUP(A235,'Capital spend Nov 30'!D:Q,14,FALSE)</f>
        <v>The Edgemont - 2022 - HVAC</v>
      </c>
      <c r="O235" t="str">
        <f>VLOOKUP(A235,'Capital spend Nov 30'!D:U,18,FALSE)</f>
        <v>No</v>
      </c>
    </row>
    <row r="236" spans="1:15">
      <c r="A236" t="s">
        <v>1275</v>
      </c>
      <c r="B236" t="s">
        <v>977</v>
      </c>
      <c r="L236" t="s">
        <v>1012</v>
      </c>
      <c r="M236" t="str">
        <f>IFERROR(VLOOKUP($A236,'Capital spend Nov 30'!$D:$G,3,FALSE),"No PO")</f>
        <v>P22-004531 - Line 1</v>
      </c>
      <c r="N236" t="str">
        <f>VLOOKUP(A236,'Capital spend Nov 30'!D:Q,14,FALSE)</f>
        <v>The Claremont - 2022 - In-Suite Renovations</v>
      </c>
      <c r="O236" t="str">
        <f>VLOOKUP(A236,'Capital spend Nov 30'!D:U,18,FALSE)</f>
        <v>No</v>
      </c>
    </row>
    <row r="237" spans="1:15">
      <c r="A237" t="s">
        <v>1276</v>
      </c>
      <c r="B237" t="s">
        <v>977</v>
      </c>
      <c r="L237" t="s">
        <v>1012</v>
      </c>
      <c r="M237" t="str">
        <f>IFERROR(VLOOKUP($A237,'Capital spend Nov 30'!$D:$G,3,FALSE),"No PO")</f>
        <v>P22-003212 - Line 1</v>
      </c>
      <c r="N237" t="str">
        <f>VLOOKUP(A237,'Capital spend Nov 30'!D:Q,14,FALSE)</f>
        <v>Fosterbrooke - 2022 - Spa/Tub Room</v>
      </c>
      <c r="O237" t="str">
        <f>VLOOKUP(A237,'Capital spend Nov 30'!D:U,18,FALSE)</f>
        <v>No</v>
      </c>
    </row>
    <row r="238" spans="1:15">
      <c r="A238" t="s">
        <v>1277</v>
      </c>
      <c r="B238" t="s">
        <v>977</v>
      </c>
      <c r="L238" t="s">
        <v>1012</v>
      </c>
      <c r="M238" t="str">
        <f>IFERROR(VLOOKUP($A238,'Capital spend Nov 30'!$D:$G,3,FALSE),"No PO")</f>
        <v>P22-003999 - Line 1</v>
      </c>
      <c r="N238" t="str">
        <f>VLOOKUP(A238,'Capital spend Nov 30'!D:Q,14,FALSE)</f>
        <v>Scenic Acres - 2022 - Domestic Boiler Replacement</v>
      </c>
      <c r="O238" t="str">
        <f>VLOOKUP(A238,'Capital spend Nov 30'!D:U,18,FALSE)</f>
        <v>No</v>
      </c>
    </row>
    <row r="239" spans="1:15">
      <c r="A239" t="s">
        <v>1278</v>
      </c>
      <c r="B239" t="s">
        <v>977</v>
      </c>
      <c r="L239" t="s">
        <v>1262</v>
      </c>
      <c r="M239" t="str">
        <f>IFERROR(VLOOKUP($A239,'Capital spend Nov 30'!$D:$G,3,FALSE),"No PO")</f>
        <v>P22-003428 - Line 1</v>
      </c>
      <c r="N239" t="str">
        <f>VLOOKUP(A239,'Capital spend Nov 30'!D:Q,14,FALSE)</f>
        <v>Fosterbrooke - 2022 -  Med room DOC office flooring</v>
      </c>
      <c r="O239" t="e">
        <f>VLOOKUP(A239,'Capital spend Nov 30'!D:U,18,FALSE)</f>
        <v>#N/A</v>
      </c>
    </row>
    <row r="240" spans="1:15">
      <c r="A240" t="s">
        <v>1279</v>
      </c>
      <c r="B240" t="s">
        <v>977</v>
      </c>
      <c r="L240" t="s">
        <v>1012</v>
      </c>
      <c r="M240" t="str">
        <f>IFERROR(VLOOKUP($A240,'Capital spend Nov 30'!$D:$G,3,FALSE),"No PO")</f>
        <v>P22-003473 - Line 1</v>
      </c>
      <c r="N240" t="str">
        <f>VLOOKUP(A240,'Capital spend Nov 30'!D:Q,14,FALSE)</f>
        <v>Crofton Manor - 2022 - In-Suite Renovations</v>
      </c>
      <c r="O240" t="str">
        <f>VLOOKUP(A240,'Capital spend Nov 30'!D:U,18,FALSE)</f>
        <v>No</v>
      </c>
    </row>
    <row r="241" spans="1:15">
      <c r="A241" t="s">
        <v>1280</v>
      </c>
      <c r="B241" t="s">
        <v>977</v>
      </c>
      <c r="L241" t="s">
        <v>1012</v>
      </c>
      <c r="M241" t="str">
        <f>IFERROR(VLOOKUP($A241,'Capital spend Nov 30'!$D:$G,3,FALSE),"No PO")</f>
        <v>P22-003430 - Line 1</v>
      </c>
      <c r="N241" t="str">
        <f>VLOOKUP(A241,'Capital spend Nov 30'!D:Q,14,FALSE)</f>
        <v>The Waverley/Rosewood - 2022 - PTACs</v>
      </c>
      <c r="O241" t="str">
        <f>VLOOKUP(A241,'Capital spend Nov 30'!D:U,18,FALSE)</f>
        <v>No</v>
      </c>
    </row>
    <row r="242" spans="1:15">
      <c r="A242" t="s">
        <v>1281</v>
      </c>
      <c r="B242" t="s">
        <v>977</v>
      </c>
      <c r="L242" t="s">
        <v>1012</v>
      </c>
      <c r="M242" t="str">
        <f>IFERROR(VLOOKUP($A242,'Capital spend Nov 30'!$D:$G,3,FALSE),"No PO")</f>
        <v>P22-003413 - Line 1</v>
      </c>
      <c r="N242" t="str">
        <f>VLOOKUP(A242,'Capital spend Nov 30'!D:Q,14,FALSE)</f>
        <v>Whitecliff - 2022 - In-Suite Renovations</v>
      </c>
      <c r="O242" t="str">
        <f>VLOOKUP(A242,'Capital spend Nov 30'!D:U,18,FALSE)</f>
        <v>No</v>
      </c>
    </row>
    <row r="243" spans="1:15">
      <c r="A243" t="s">
        <v>1282</v>
      </c>
      <c r="B243" t="s">
        <v>977</v>
      </c>
      <c r="L243" t="s">
        <v>1012</v>
      </c>
      <c r="M243" t="str">
        <f>IFERROR(VLOOKUP($A243,'Capital spend Nov 30'!$D:$G,3,FALSE),"No PO")</f>
        <v>P22-003565 - Line 2</v>
      </c>
      <c r="N243" t="str">
        <f>VLOOKUP(A243,'Capital spend Nov 30'!D:Q,14,FALSE)</f>
        <v>Whitecliff - 2022 - In-Suite Renovations</v>
      </c>
      <c r="O243" t="str">
        <f>VLOOKUP(A243,'Capital spend Nov 30'!D:U,18,FALSE)</f>
        <v>No</v>
      </c>
    </row>
    <row r="244" spans="1:15">
      <c r="A244" t="s">
        <v>1283</v>
      </c>
      <c r="B244" t="s">
        <v>977</v>
      </c>
      <c r="L244" t="s">
        <v>1012</v>
      </c>
      <c r="M244" t="str">
        <f>IFERROR(VLOOKUP($A244,'Capital spend Nov 30'!$D:$G,3,FALSE),"No PO")</f>
        <v>P22-003418 - Line 1</v>
      </c>
      <c r="N244" t="str">
        <f>VLOOKUP(A244,'Capital spend Nov 30'!D:Q,14,FALSE)</f>
        <v>Longfields Manor - 2022 - Auto Scrubber</v>
      </c>
      <c r="O244" t="str">
        <f>VLOOKUP(A244,'Capital spend Nov 30'!D:U,18,FALSE)</f>
        <v>No</v>
      </c>
    </row>
    <row r="245" spans="1:15">
      <c r="A245" t="s">
        <v>1284</v>
      </c>
      <c r="B245" t="s">
        <v>977</v>
      </c>
      <c r="L245" t="s">
        <v>1012</v>
      </c>
      <c r="M245" t="str">
        <f>IFERROR(VLOOKUP($A245,'Capital spend Nov 30'!$D:$G,3,FALSE),"No PO")</f>
        <v>P22-003268 - Line 1</v>
      </c>
      <c r="N245" t="str">
        <f>VLOOKUP(A245,'Capital spend Nov 30'!D:Q,14,FALSE)</f>
        <v>Fosterbrooke - 2022 - Replace Fire Doors in 2 Resident Rooms, harvest Room, lower level Dining Rooms and service area Door</v>
      </c>
      <c r="O245" t="str">
        <f>VLOOKUP(A245,'Capital spend Nov 30'!D:U,18,FALSE)</f>
        <v>No</v>
      </c>
    </row>
    <row r="246" spans="1:15">
      <c r="A246" t="s">
        <v>1285</v>
      </c>
      <c r="B246" t="s">
        <v>977</v>
      </c>
      <c r="L246" t="s">
        <v>1012</v>
      </c>
      <c r="M246" t="str">
        <f>IFERROR(VLOOKUP($A246,'Capital spend Nov 30'!$D:$G,3,FALSE),"No PO")</f>
        <v>P22-004680 - Line 1</v>
      </c>
      <c r="N246" t="str">
        <f>VLOOKUP(A246,'Capital spend Nov 30'!D:Q,14,FALSE)</f>
        <v>Holyrood - 2022 - Kitchen FF&amp;E</v>
      </c>
      <c r="O246" t="str">
        <f>VLOOKUP(A246,'Capital spend Nov 30'!D:U,18,FALSE)</f>
        <v>No</v>
      </c>
    </row>
    <row r="247" spans="1:15">
      <c r="A247" t="s">
        <v>1286</v>
      </c>
      <c r="B247" t="s">
        <v>977</v>
      </c>
      <c r="L247" t="s">
        <v>1012</v>
      </c>
      <c r="M247" t="str">
        <f>IFERROR(VLOOKUP($A247,'Capital spend Nov 30'!$D:$G,3,FALSE),"No PO")</f>
        <v>P22-003346 - Line 1</v>
      </c>
      <c r="N247" t="str">
        <f>VLOOKUP(A247,'Capital spend Nov 30'!D:Q,14,FALSE)</f>
        <v>James Bay - 2022 - Nursing FF&amp;E</v>
      </c>
      <c r="O247" t="str">
        <f>VLOOKUP(A247,'Capital spend Nov 30'!D:U,18,FALSE)</f>
        <v>No</v>
      </c>
    </row>
    <row r="248" spans="1:15">
      <c r="A248" t="s">
        <v>1287</v>
      </c>
      <c r="B248" t="s">
        <v>977</v>
      </c>
      <c r="L248" t="s">
        <v>1012</v>
      </c>
      <c r="M248" t="str">
        <f>IFERROR(VLOOKUP($A248,'Capital spend Nov 30'!$D:$G,3,FALSE),"No PO")</f>
        <v>P22-003258 - Line 1</v>
      </c>
      <c r="N248" t="str">
        <f>VLOOKUP(A248,'Capital spend Nov 30'!D:Q,14,FALSE)</f>
        <v>McKenzie Towne - 2022 - In-Suite Renovations</v>
      </c>
      <c r="O248" t="str">
        <f>VLOOKUP(A248,'Capital spend Nov 30'!D:U,18,FALSE)</f>
        <v>No</v>
      </c>
    </row>
    <row r="249" spans="1:15">
      <c r="A249" t="s">
        <v>1288</v>
      </c>
      <c r="B249" t="s">
        <v>978</v>
      </c>
      <c r="L249" t="s">
        <v>1086</v>
      </c>
      <c r="M249" t="str">
        <f>IFERROR(VLOOKUP($A249,'Capital spend Nov 30'!$D:$G,3,FALSE),"No PO")</f>
        <v>P22-003562 - Line 2</v>
      </c>
      <c r="N249" t="str">
        <f>VLOOKUP(A249,'Capital spend Nov 30'!D:Q,14,FALSE)</f>
        <v>Whitecliff - 2022 - In-Suite Renovations</v>
      </c>
      <c r="O249" t="str">
        <f>VLOOKUP(A249,'Capital spend Nov 30'!D:U,18,FALSE)</f>
        <v>No</v>
      </c>
    </row>
    <row r="250" spans="1:15">
      <c r="A250" t="s">
        <v>1289</v>
      </c>
      <c r="B250" t="s">
        <v>978</v>
      </c>
      <c r="L250" t="s">
        <v>1012</v>
      </c>
      <c r="M250" t="str">
        <f>IFERROR(VLOOKUP($A250,'Capital spend Nov 30'!$D:$G,3,FALSE),"No PO")</f>
        <v>P22-003474 - Line 1</v>
      </c>
      <c r="N250" t="str">
        <f>VLOOKUP(A250,'Capital spend Nov 30'!D:Q,14,FALSE)</f>
        <v>The Dorchester - 2022 - In-Suite Renovations</v>
      </c>
      <c r="O250" t="str">
        <f>VLOOKUP(A250,'Capital spend Nov 30'!D:U,18,FALSE)</f>
        <v>No</v>
      </c>
    </row>
    <row r="251" spans="1:15">
      <c r="A251" t="s">
        <v>1290</v>
      </c>
      <c r="B251" t="s">
        <v>978</v>
      </c>
      <c r="L251" t="s">
        <v>1012</v>
      </c>
      <c r="M251" t="str">
        <f>IFERROR(VLOOKUP($A251,'Capital spend Nov 30'!$D:$G,3,FALSE),"No PO")</f>
        <v>P22-003477 - Line 1</v>
      </c>
      <c r="N251" t="str">
        <f>VLOOKUP(A251,'Capital spend Nov 30'!D:Q,14,FALSE)</f>
        <v>The Dorchester - 2022 - In-Suite Renovations</v>
      </c>
      <c r="O251" t="str">
        <f>VLOOKUP(A251,'Capital spend Nov 30'!D:U,18,FALSE)</f>
        <v>No</v>
      </c>
    </row>
    <row r="252" spans="1:15">
      <c r="A252" t="s">
        <v>1291</v>
      </c>
      <c r="B252" t="s">
        <v>978</v>
      </c>
      <c r="L252" t="s">
        <v>1086</v>
      </c>
      <c r="M252" t="str">
        <f>IFERROR(VLOOKUP($A252,'Capital spend Nov 30'!$D:$G,3,FALSE),"No PO")</f>
        <v>P22-003532 - Line 1</v>
      </c>
      <c r="N252" t="str">
        <f>VLOOKUP(A252,'Capital spend Nov 30'!D:Q,14,FALSE)</f>
        <v>Poseidon - 2022 - Kitchen FF&amp;E</v>
      </c>
      <c r="O252" t="str">
        <f>VLOOKUP(A252,'Capital spend Nov 30'!D:U,18,FALSE)</f>
        <v>No</v>
      </c>
    </row>
    <row r="253" spans="1:15">
      <c r="A253" t="s">
        <v>1292</v>
      </c>
      <c r="B253" t="s">
        <v>978</v>
      </c>
      <c r="L253" t="s">
        <v>1012</v>
      </c>
      <c r="M253" t="str">
        <f>IFERROR(VLOOKUP($A253,'Capital spend Nov 30'!$D:$G,3,FALSE),"No PO")</f>
        <v>P22-003468 - Line 1</v>
      </c>
      <c r="N253" t="str">
        <f>VLOOKUP(A253,'Capital spend Nov 30'!D:Q,14,FALSE)</f>
        <v>Churchill Place - 2022 - In-Suite Renovations</v>
      </c>
      <c r="O253" t="str">
        <f>VLOOKUP(A253,'Capital spend Nov 30'!D:U,18,FALSE)</f>
        <v>No</v>
      </c>
    </row>
    <row r="254" spans="1:15">
      <c r="A254" t="s">
        <v>1293</v>
      </c>
      <c r="B254" t="s">
        <v>978</v>
      </c>
      <c r="L254" t="s">
        <v>1086</v>
      </c>
      <c r="M254" t="str">
        <f>IFERROR(VLOOKUP($A254,'Capital spend Nov 30'!$D:$G,3,FALSE),"No PO")</f>
        <v>P22-003442 - Line 2</v>
      </c>
      <c r="N254" t="str">
        <f>VLOOKUP(A254,'Capital spend Nov 30'!D:Q,14,FALSE)</f>
        <v>Forest Hill - 2022 - In-Suite Renovations</v>
      </c>
      <c r="O254" t="str">
        <f>VLOOKUP(A254,'Capital spend Nov 30'!D:U,18,FALSE)</f>
        <v>No</v>
      </c>
    </row>
    <row r="255" spans="1:15">
      <c r="A255" t="s">
        <v>1294</v>
      </c>
      <c r="B255" t="s">
        <v>978</v>
      </c>
      <c r="L255" t="s">
        <v>1012</v>
      </c>
      <c r="M255" t="str">
        <f>IFERROR(VLOOKUP($A255,'Capital spend Nov 30'!$D:$G,3,FALSE),"No PO")</f>
        <v>P22-003475 - Line 1</v>
      </c>
      <c r="N255" t="str">
        <f>VLOOKUP(A255,'Capital spend Nov 30'!D:Q,14,FALSE)</f>
        <v>The Dorchester - 2022 - In-Suite Renovations</v>
      </c>
      <c r="O255" t="str">
        <f>VLOOKUP(A255,'Capital spend Nov 30'!D:U,18,FALSE)</f>
        <v>No</v>
      </c>
    </row>
    <row r="256" spans="1:15">
      <c r="A256" t="s">
        <v>1295</v>
      </c>
      <c r="B256" t="s">
        <v>978</v>
      </c>
      <c r="L256" t="s">
        <v>1012</v>
      </c>
      <c r="M256" t="str">
        <f>IFERROR(VLOOKUP($A256,'Capital spend Nov 30'!$D:$G,3,FALSE),"No PO")</f>
        <v>P22-004012 - Line 1</v>
      </c>
      <c r="N256" t="str">
        <f>VLOOKUP(A256,'Capital spend Nov 30'!D:Q,14,FALSE)</f>
        <v>The Dorchester - 2022 - In-Suite Renovations</v>
      </c>
      <c r="O256" t="str">
        <f>VLOOKUP(A256,'Capital spend Nov 30'!D:U,18,FALSE)</f>
        <v>No</v>
      </c>
    </row>
    <row r="257" spans="1:15">
      <c r="A257" t="s">
        <v>1296</v>
      </c>
      <c r="B257" t="s">
        <v>978</v>
      </c>
      <c r="L257" t="s">
        <v>1012</v>
      </c>
      <c r="M257" t="str">
        <f>IFERROR(VLOOKUP($A257,'Capital spend Nov 30'!$D:$G,3,FALSE),"No PO")</f>
        <v>P22-003476 - Line 1</v>
      </c>
      <c r="N257" t="str">
        <f>VLOOKUP(A257,'Capital spend Nov 30'!D:Q,14,FALSE)</f>
        <v>The Dorchester - 2022 - In-Suite Renovations</v>
      </c>
      <c r="O257" t="str">
        <f>VLOOKUP(A257,'Capital spend Nov 30'!D:U,18,FALSE)</f>
        <v>No</v>
      </c>
    </row>
    <row r="258" spans="1:15">
      <c r="A258" t="s">
        <v>1297</v>
      </c>
      <c r="B258" t="s">
        <v>978</v>
      </c>
      <c r="L258" t="s">
        <v>1012</v>
      </c>
      <c r="M258" t="str">
        <f>IFERROR(VLOOKUP($A258,'Capital spend Nov 30'!$D:$G,3,FALSE),"No PO")</f>
        <v>P22-004013 - Line 1</v>
      </c>
      <c r="N258" t="str">
        <f>VLOOKUP(A258,'Capital spend Nov 30'!D:Q,14,FALSE)</f>
        <v>The Dorchester - 2022 - In-Suite Renovations</v>
      </c>
      <c r="O258" t="str">
        <f>VLOOKUP(A258,'Capital spend Nov 30'!D:U,18,FALSE)</f>
        <v>No</v>
      </c>
    </row>
    <row r="259" spans="1:15">
      <c r="A259" t="s">
        <v>1298</v>
      </c>
      <c r="B259" t="s">
        <v>978</v>
      </c>
      <c r="L259" t="s">
        <v>1012</v>
      </c>
      <c r="M259" t="str">
        <f>IFERROR(VLOOKUP($A259,'Capital spend Nov 30'!$D:$G,3,FALSE),"No PO")</f>
        <v>P22-003545 - Line 1</v>
      </c>
      <c r="N259" t="str">
        <f>VLOOKUP(A259,'Capital spend Nov 30'!D:Q,14,FALSE)</f>
        <v>Kennedy Lodge - 2022 - Asphalt Paving  Wideside</v>
      </c>
      <c r="O259" t="str">
        <f>VLOOKUP(A259,'Capital spend Nov 30'!D:U,18,FALSE)</f>
        <v>No</v>
      </c>
    </row>
    <row r="260" spans="1:15">
      <c r="A260" t="s">
        <v>1299</v>
      </c>
      <c r="B260" t="s">
        <v>978</v>
      </c>
      <c r="L260" t="s">
        <v>1012</v>
      </c>
      <c r="M260" t="str">
        <f>IFERROR(VLOOKUP($A260,'Capital spend Nov 30'!$D:$G,3,FALSE),"No PO")</f>
        <v>P22-003551 - Line 1</v>
      </c>
      <c r="N260" t="str">
        <f>VLOOKUP(A260,'Capital spend Nov 30'!D:Q,14,FALSE)</f>
        <v>Inglewood - 2022 - Hot Water Tank Replacement</v>
      </c>
      <c r="O260" t="str">
        <f>VLOOKUP(A260,'Capital spend Nov 30'!D:U,18,FALSE)</f>
        <v>No</v>
      </c>
    </row>
    <row r="261" spans="1:15">
      <c r="A261" t="s">
        <v>1300</v>
      </c>
      <c r="B261" t="s">
        <v>978</v>
      </c>
      <c r="L261" t="s">
        <v>1086</v>
      </c>
      <c r="M261" t="str">
        <f>IFERROR(VLOOKUP($A261,'Capital spend Nov 30'!$D:$G,3,FALSE),"No PO")</f>
        <v>P22-004167 - Line 1</v>
      </c>
      <c r="N261" t="str">
        <f>VLOOKUP(A261,'Capital spend Nov 30'!D:Q,14,FALSE)</f>
        <v>Cambridge - 2022 - In-Suite Renovations</v>
      </c>
      <c r="O261" t="str">
        <f>VLOOKUP(A261,'Capital spend Nov 30'!D:U,18,FALSE)</f>
        <v>No</v>
      </c>
    </row>
    <row r="262" spans="1:15">
      <c r="A262" t="s">
        <v>1301</v>
      </c>
      <c r="B262" t="s">
        <v>978</v>
      </c>
      <c r="L262" t="s">
        <v>1012</v>
      </c>
      <c r="M262" t="str">
        <f>IFERROR(VLOOKUP($A262,'Capital spend Nov 30'!$D:$G,3,FALSE),"No PO")</f>
        <v>P22-003534 - Line 2</v>
      </c>
      <c r="N262" t="str">
        <f>VLOOKUP(A262,'Capital spend Nov 30'!D:Q,14,FALSE)</f>
        <v>Brierwood Apts - 2022 - In-Suite Renovations</v>
      </c>
      <c r="O262" t="str">
        <f>VLOOKUP(A262,'Capital spend Nov 30'!D:U,18,FALSE)</f>
        <v>No</v>
      </c>
    </row>
    <row r="263" spans="1:15">
      <c r="A263" t="s">
        <v>1302</v>
      </c>
      <c r="B263" t="s">
        <v>978</v>
      </c>
      <c r="L263" t="s">
        <v>1086</v>
      </c>
      <c r="M263" t="str">
        <f>IFERROR(VLOOKUP($A263,'Capital spend Nov 30'!$D:$G,3,FALSE),"No PO")</f>
        <v>P22-003700 - Line 1</v>
      </c>
      <c r="N263" t="str">
        <f>VLOOKUP(A263,'Capital spend Nov 30'!D:Q,14,FALSE)</f>
        <v>River Ridge - 2022 - Spa/Tub FF&amp;E</v>
      </c>
      <c r="O263" t="str">
        <f>VLOOKUP(A263,'Capital spend Nov 30'!D:U,18,FALSE)</f>
        <v>No</v>
      </c>
    </row>
    <row r="264" spans="1:15">
      <c r="A264" t="s">
        <v>1303</v>
      </c>
      <c r="B264" t="s">
        <v>978</v>
      </c>
      <c r="L264" t="s">
        <v>1086</v>
      </c>
      <c r="M264" t="str">
        <f>IFERROR(VLOOKUP($A264,'Capital spend Nov 30'!$D:$G,3,FALSE),"No PO")</f>
        <v>P22-003453 - Line 1</v>
      </c>
      <c r="N264" t="str">
        <f>VLOOKUP(A264,'Capital spend Nov 30'!D:Q,14,FALSE)</f>
        <v>Heartwood - 2022 - Blixer Purchase</v>
      </c>
      <c r="O264" t="str">
        <f>VLOOKUP(A264,'Capital spend Nov 30'!D:U,18,FALSE)</f>
        <v>No</v>
      </c>
    </row>
    <row r="265" spans="1:15">
      <c r="A265" t="s">
        <v>1304</v>
      </c>
      <c r="B265" t="s">
        <v>978</v>
      </c>
      <c r="L265" t="s">
        <v>1086</v>
      </c>
      <c r="M265" t="str">
        <f>IFERROR(VLOOKUP($A265,'Capital spend Nov 30'!$D:$G,3,FALSE),"No PO")</f>
        <v>P22-004011 - Line 1</v>
      </c>
      <c r="N265" t="str">
        <f>VLOOKUP(A265,'Capital spend Nov 30'!D:Q,14,FALSE)</f>
        <v>Sunwood - 2022 - In-Suite Renovations</v>
      </c>
      <c r="O265" t="str">
        <f>VLOOKUP(A265,'Capital spend Nov 30'!D:U,18,FALSE)</f>
        <v>No</v>
      </c>
    </row>
    <row r="266" spans="1:15">
      <c r="A266" t="s">
        <v>1305</v>
      </c>
      <c r="B266" t="s">
        <v>978</v>
      </c>
      <c r="L266" t="s">
        <v>1086</v>
      </c>
      <c r="M266" t="str">
        <f>IFERROR(VLOOKUP($A266,'Capital spend Nov 30'!$D:$G,3,FALSE),"No PO")</f>
        <v>P22-003727 - Line 1</v>
      </c>
      <c r="N266" t="str">
        <f>VLOOKUP(A266,'Capital spend Nov 30'!D:Q,14,FALSE)</f>
        <v>Arbutus - 2022 - Rodent Exclusion</v>
      </c>
      <c r="O266" t="str">
        <f>VLOOKUP(A266,'Capital spend Nov 30'!D:U,18,FALSE)</f>
        <v>No</v>
      </c>
    </row>
    <row r="267" spans="1:15">
      <c r="A267" t="s">
        <v>1306</v>
      </c>
      <c r="B267" t="s">
        <v>978</v>
      </c>
      <c r="L267" t="s">
        <v>1012</v>
      </c>
      <c r="M267" t="str">
        <f>IFERROR(VLOOKUP($A267,'Capital spend Nov 30'!$D:$G,3,FALSE),"No PO")</f>
        <v>P22-003828 - Line 1</v>
      </c>
      <c r="N267" t="str">
        <f>VLOOKUP(A267,'Capital spend Nov 30'!D:Q,14,FALSE)</f>
        <v>Reachview Village  - 2022 - DHW</v>
      </c>
      <c r="O267" t="str">
        <f>VLOOKUP(A267,'Capital spend Nov 30'!D:U,18,FALSE)</f>
        <v>No</v>
      </c>
    </row>
    <row r="268" spans="1:15">
      <c r="A268" t="s">
        <v>1307</v>
      </c>
      <c r="B268" t="s">
        <v>978</v>
      </c>
      <c r="L268" t="s">
        <v>1086</v>
      </c>
      <c r="M268" t="str">
        <f>IFERROR(VLOOKUP($A268,'Capital spend Nov 30'!$D:$G,3,FALSE),"No PO")</f>
        <v>P22-003808 - Line 1</v>
      </c>
      <c r="N268" t="str">
        <f>VLOOKUP(A268,'Capital spend Nov 30'!D:Q,14,FALSE)</f>
        <v>Baywoods - 2022 - Steamwell Replacement (5)</v>
      </c>
      <c r="O268" t="str">
        <f>VLOOKUP(A268,'Capital spend Nov 30'!D:U,18,FALSE)</f>
        <v>No</v>
      </c>
    </row>
    <row r="269" spans="1:15">
      <c r="A269" t="s">
        <v>1308</v>
      </c>
      <c r="B269" t="s">
        <v>978</v>
      </c>
      <c r="L269" t="s">
        <v>1012</v>
      </c>
      <c r="M269" t="str">
        <f>IFERROR(VLOOKUP($A269,'Capital spend Nov 30'!$D:$G,3,FALSE),"No PO")</f>
        <v>P22-003708 - Line 1</v>
      </c>
      <c r="N269" t="str">
        <f>VLOOKUP(A269,'Capital spend Nov 30'!D:Q,14,FALSE)</f>
        <v>Garden City Manor - 2022 - Bedside Table Replacement</v>
      </c>
      <c r="O269" t="str">
        <f>VLOOKUP(A269,'Capital spend Nov 30'!D:U,18,FALSE)</f>
        <v>No</v>
      </c>
    </row>
    <row r="270" spans="1:15">
      <c r="A270" t="s">
        <v>1309</v>
      </c>
      <c r="B270" t="s">
        <v>978</v>
      </c>
      <c r="L270" t="s">
        <v>1012</v>
      </c>
      <c r="M270" t="str">
        <f>IFERROR(VLOOKUP($A270,'Capital spend Nov 30'!$D:$G,3,FALSE),"No PO")</f>
        <v>P22-004005 - Line 2</v>
      </c>
      <c r="N270" t="str">
        <f>VLOOKUP(A270,'Capital spend Nov 30'!D:Q,14,FALSE)</f>
        <v>Appleby Place - 2022 - In-Suite Renovations</v>
      </c>
      <c r="O270" t="str">
        <f>VLOOKUP(A270,'Capital spend Nov 30'!D:U,18,FALSE)</f>
        <v>No</v>
      </c>
    </row>
    <row r="271" spans="1:15">
      <c r="A271" t="s">
        <v>1310</v>
      </c>
      <c r="B271" t="s">
        <v>978</v>
      </c>
      <c r="L271" t="s">
        <v>1086</v>
      </c>
      <c r="M271" t="str">
        <f>IFERROR(VLOOKUP($A271,'Capital spend Nov 30'!$D:$G,3,FALSE),"No PO")</f>
        <v>P22-003832 - Line 1</v>
      </c>
      <c r="N271" t="str">
        <f>VLOOKUP(A271,'Capital spend Nov 30'!D:Q,14,FALSE)</f>
        <v>Portobello - 2022 - In-Suite Renovations</v>
      </c>
      <c r="O271" t="str">
        <f>VLOOKUP(A271,'Capital spend Nov 30'!D:U,18,FALSE)</f>
        <v>No</v>
      </c>
    </row>
    <row r="272" spans="1:15">
      <c r="A272" t="s">
        <v>1311</v>
      </c>
      <c r="B272" t="s">
        <v>978</v>
      </c>
      <c r="L272" t="s">
        <v>1012</v>
      </c>
      <c r="M272" t="str">
        <f>IFERROR(VLOOKUP($A272,'Capital spend Nov 30'!$D:$G,3,FALSE),"No PO")</f>
        <v>P22-003862 - Line 1</v>
      </c>
      <c r="N272" t="str">
        <f>VLOOKUP(A272,'Capital spend Nov 30'!D:Q,14,FALSE)</f>
        <v>Portobello - 2022 - In-Suite Renovations</v>
      </c>
      <c r="O272" t="str">
        <f>VLOOKUP(A272,'Capital spend Nov 30'!D:U,18,FALSE)</f>
        <v>No</v>
      </c>
    </row>
    <row r="273" spans="1:15">
      <c r="A273" t="s">
        <v>1312</v>
      </c>
      <c r="B273" t="s">
        <v>978</v>
      </c>
      <c r="L273" t="s">
        <v>1086</v>
      </c>
      <c r="M273" t="str">
        <f>IFERROR(VLOOKUP($A273,'Capital spend Nov 30'!$D:$G,3,FALSE),"No PO")</f>
        <v>P22-003833 - Line 1</v>
      </c>
      <c r="N273" t="str">
        <f>VLOOKUP(A273,'Capital spend Nov 30'!D:Q,14,FALSE)</f>
        <v>Portobello - 2022 - In-Suite Renovations</v>
      </c>
      <c r="O273" t="str">
        <f>VLOOKUP(A273,'Capital spend Nov 30'!D:U,18,FALSE)</f>
        <v>No</v>
      </c>
    </row>
    <row r="274" spans="1:15">
      <c r="A274" t="s">
        <v>1313</v>
      </c>
      <c r="B274" t="s">
        <v>978</v>
      </c>
      <c r="L274" t="s">
        <v>1012</v>
      </c>
      <c r="M274" t="str">
        <f>IFERROR(VLOOKUP($A274,'Capital spend Nov 30'!$D:$G,3,FALSE),"No PO")</f>
        <v>P22-003989 - Line 1</v>
      </c>
      <c r="N274" t="str">
        <f>VLOOKUP(A274,'Capital spend Nov 30'!D:Q,14,FALSE)</f>
        <v>Trafalgar Lodge - 2022 - In-Suite Renovations</v>
      </c>
      <c r="O274" t="str">
        <f>VLOOKUP(A274,'Capital spend Nov 30'!D:U,18,FALSE)</f>
        <v>No</v>
      </c>
    </row>
    <row r="275" spans="1:15">
      <c r="A275" t="s">
        <v>1314</v>
      </c>
      <c r="B275" t="s">
        <v>978</v>
      </c>
      <c r="L275" t="s">
        <v>1012</v>
      </c>
      <c r="M275" t="str">
        <f>IFERROR(VLOOKUP($A275,'Capital spend Nov 30'!$D:$G,3,FALSE),"No PO")</f>
        <v>P22-003871 - Line 1</v>
      </c>
      <c r="N275" t="str">
        <f>VLOOKUP(A275,'Capital spend Nov 30'!D:Q,14,FALSE)</f>
        <v>The Claremont - 2022 - Servery (Unpaid Invoice)</v>
      </c>
      <c r="O275" t="str">
        <f>VLOOKUP(A275,'Capital spend Nov 30'!D:U,18,FALSE)</f>
        <v>No</v>
      </c>
    </row>
    <row r="276" spans="1:15">
      <c r="A276" t="s">
        <v>1315</v>
      </c>
      <c r="B276" t="s">
        <v>978</v>
      </c>
      <c r="L276" t="s">
        <v>1086</v>
      </c>
      <c r="M276" t="str">
        <f>IFERROR(VLOOKUP($A276,'Capital spend Nov 30'!$D:$G,3,FALSE),"No PO")</f>
        <v>P22-003988 - Line 1</v>
      </c>
      <c r="N276" t="str">
        <f>VLOOKUP(A276,'Capital spend Nov 30'!D:Q,14,FALSE)</f>
        <v>Inglewood - 2022 - In-Suite Renovations</v>
      </c>
      <c r="O276" t="str">
        <f>VLOOKUP(A276,'Capital spend Nov 30'!D:U,18,FALSE)</f>
        <v>No</v>
      </c>
    </row>
    <row r="277" spans="1:15">
      <c r="A277" t="s">
        <v>1316</v>
      </c>
      <c r="B277" t="s">
        <v>978</v>
      </c>
      <c r="L277" t="s">
        <v>1012</v>
      </c>
      <c r="M277" t="str">
        <f>IFERROR(VLOOKUP($A277,'Capital spend Nov 30'!$D:$G,3,FALSE),"No PO")</f>
        <v>P22-004009 - Line 1</v>
      </c>
      <c r="N277" t="str">
        <f>VLOOKUP(A277,'Capital spend Nov 30'!D:Q,14,FALSE)</f>
        <v>The Kensington Victoria - 2022 - In-Suite Renovations</v>
      </c>
      <c r="O277" t="str">
        <f>VLOOKUP(A277,'Capital spend Nov 30'!D:U,18,FALSE)</f>
        <v>No</v>
      </c>
    </row>
    <row r="278" spans="1:15">
      <c r="A278" t="s">
        <v>1317</v>
      </c>
      <c r="B278" t="s">
        <v>978</v>
      </c>
      <c r="L278" t="s">
        <v>1012</v>
      </c>
      <c r="M278" t="str">
        <f>IFERROR(VLOOKUP($A278,'Capital spend Nov 30'!$D:$G,3,FALSE),"No PO")</f>
        <v>P22-004501 - Line 1</v>
      </c>
      <c r="N278" t="str">
        <f>VLOOKUP(A278,'Capital spend Nov 30'!D:Q,14,FALSE)</f>
        <v>The Kensington Victoria - 2022 - In-Suite Renovations</v>
      </c>
      <c r="O278" t="str">
        <f>VLOOKUP(A278,'Capital spend Nov 30'!D:U,18,FALSE)</f>
        <v>No</v>
      </c>
    </row>
    <row r="279" spans="1:15">
      <c r="A279" t="s">
        <v>1318</v>
      </c>
      <c r="B279" t="s">
        <v>978</v>
      </c>
      <c r="L279" t="s">
        <v>1012</v>
      </c>
      <c r="M279" t="str">
        <f>IFERROR(VLOOKUP($A279,'Capital spend Nov 30'!$D:$G,3,FALSE),"No PO")</f>
        <v>P22-003987 - Line 1</v>
      </c>
      <c r="N279" t="str">
        <f>VLOOKUP(A279,'Capital spend Nov 30'!D:Q,14,FALSE)</f>
        <v>Trafalgar Lodge - 2022 - In-Suite Renovations</v>
      </c>
      <c r="O279" t="str">
        <f>VLOOKUP(A279,'Capital spend Nov 30'!D:U,18,FALSE)</f>
        <v>No</v>
      </c>
    </row>
    <row r="280" spans="1:15">
      <c r="A280" t="s">
        <v>1319</v>
      </c>
      <c r="B280" t="s">
        <v>978</v>
      </c>
      <c r="L280" t="s">
        <v>1012</v>
      </c>
      <c r="M280" t="str">
        <f>IFERROR(VLOOKUP($A280,'Capital spend Nov 30'!$D:$G,3,FALSE),"No PO")</f>
        <v>P22-004018 - Line 1</v>
      </c>
      <c r="N280" t="str">
        <f>VLOOKUP(A280,'Capital spend Nov 30'!D:Q,14,FALSE)</f>
        <v>The Dorchester - 2022 - In-Suite Renovations</v>
      </c>
      <c r="O280" t="str">
        <f>VLOOKUP(A280,'Capital spend Nov 30'!D:U,18,FALSE)</f>
        <v>No</v>
      </c>
    </row>
    <row r="281" spans="1:15">
      <c r="A281" t="s">
        <v>1320</v>
      </c>
      <c r="B281" t="s">
        <v>978</v>
      </c>
      <c r="L281" t="s">
        <v>1012</v>
      </c>
      <c r="M281" t="str">
        <f>IFERROR(VLOOKUP($A281,'Capital spend Nov 30'!$D:$G,3,FALSE),"No PO")</f>
        <v>P22-004015 - Line 1</v>
      </c>
      <c r="N281" t="str">
        <f>VLOOKUP(A281,'Capital spend Nov 30'!D:Q,14,FALSE)</f>
        <v>The Kensington Victoria - 2022 - In-Suite Renovations</v>
      </c>
      <c r="O281" t="str">
        <f>VLOOKUP(A281,'Capital spend Nov 30'!D:U,18,FALSE)</f>
        <v>No</v>
      </c>
    </row>
    <row r="282" spans="1:15">
      <c r="A282" t="s">
        <v>1321</v>
      </c>
      <c r="B282" t="s">
        <v>978</v>
      </c>
      <c r="L282" t="s">
        <v>1012</v>
      </c>
      <c r="M282" t="str">
        <f>IFERROR(VLOOKUP($A282,'Capital spend Nov 30'!$D:$G,3,FALSE),"No PO")</f>
        <v>P22-004027 - Line 1</v>
      </c>
      <c r="N282" t="str">
        <f>VLOOKUP(A282,'Capital spend Nov 30'!D:Q,14,FALSE)</f>
        <v>Maplecrest Village - 2022 - UPS Battery Back Up (Phone System)</v>
      </c>
      <c r="O282" t="str">
        <f>VLOOKUP(A282,'Capital spend Nov 30'!D:U,18,FALSE)</f>
        <v>No</v>
      </c>
    </row>
    <row r="283" spans="1:15">
      <c r="A283" t="s">
        <v>1322</v>
      </c>
      <c r="B283" t="s">
        <v>978</v>
      </c>
      <c r="L283" t="s">
        <v>1012</v>
      </c>
      <c r="M283" t="str">
        <f>IFERROR(VLOOKUP($A283,'Capital spend Nov 30'!$D:$G,3,FALSE),"No PO")</f>
        <v>P22-003973 - Line 1</v>
      </c>
      <c r="N283" t="str">
        <f>VLOOKUP(A283,'Capital spend Nov 30'!D:Q,14,FALSE)</f>
        <v>Forest Hill Place - 2022 - Boiler Replacement</v>
      </c>
      <c r="O283" t="str">
        <f>VLOOKUP(A283,'Capital spend Nov 30'!D:U,18,FALSE)</f>
        <v>No</v>
      </c>
    </row>
    <row r="284" spans="1:15">
      <c r="A284" t="s">
        <v>1323</v>
      </c>
      <c r="B284" t="s">
        <v>978</v>
      </c>
      <c r="L284" t="s">
        <v>1012</v>
      </c>
      <c r="M284" t="str">
        <f>IFERROR(VLOOKUP($A284,'Capital spend Nov 30'!$D:$G,3,FALSE),"No PO")</f>
        <v>P22-003983 - Line 2</v>
      </c>
      <c r="N284" t="str">
        <f>VLOOKUP(A284,'Capital spend Nov 30'!D:Q,14,FALSE)</f>
        <v>The Heartland - 2022 - In-Suite Renovations</v>
      </c>
      <c r="O284" t="str">
        <f>VLOOKUP(A284,'Capital spend Nov 30'!D:U,18,FALSE)</f>
        <v>No</v>
      </c>
    </row>
    <row r="285" spans="1:15">
      <c r="A285" t="s">
        <v>1324</v>
      </c>
      <c r="B285" t="s">
        <v>978</v>
      </c>
      <c r="L285" t="s">
        <v>1012</v>
      </c>
      <c r="M285" t="str">
        <f>IFERROR(VLOOKUP($A285,'Capital spend Nov 30'!$D:$G,3,FALSE),"No PO")</f>
        <v>P22-003982 - Line 2</v>
      </c>
      <c r="N285" t="str">
        <f>VLOOKUP(A285,'Capital spend Nov 30'!D:Q,14,FALSE)</f>
        <v>The Heartland - 2022 - In-Suite Renovations</v>
      </c>
      <c r="O285" t="str">
        <f>VLOOKUP(A285,'Capital spend Nov 30'!D:U,18,FALSE)</f>
        <v>No</v>
      </c>
    </row>
    <row r="286" spans="1:15">
      <c r="A286" t="s">
        <v>1325</v>
      </c>
      <c r="B286" t="s">
        <v>978</v>
      </c>
      <c r="L286" t="s">
        <v>1012</v>
      </c>
      <c r="M286" t="str">
        <f>IFERROR(VLOOKUP($A286,'Capital spend Nov 30'!$D:$G,3,FALSE),"No PO")</f>
        <v>P22-003861 - Line 1</v>
      </c>
      <c r="N286" t="str">
        <f>VLOOKUP(A286,'Capital spend Nov 30'!D:Q,14,FALSE)</f>
        <v>Hunt Club - 2022 - Resident Washing Machines</v>
      </c>
      <c r="O286" t="str">
        <f>VLOOKUP(A286,'Capital spend Nov 30'!D:U,18,FALSE)</f>
        <v>No</v>
      </c>
    </row>
    <row r="287" spans="1:15">
      <c r="A287" t="s">
        <v>1326</v>
      </c>
      <c r="B287" t="s">
        <v>978</v>
      </c>
      <c r="L287" t="s">
        <v>1012</v>
      </c>
      <c r="M287" t="str">
        <f>IFERROR(VLOOKUP($A287,'Capital spend Nov 30'!$D:$G,3,FALSE),"No PO")</f>
        <v>P22-004006 - Line 1</v>
      </c>
      <c r="N287" t="str">
        <f>VLOOKUP(A287,'Capital spend Nov 30'!D:Q,14,FALSE)</f>
        <v>The Bentley Regina - 2022 - In-Suite Renovations</v>
      </c>
      <c r="O287" t="str">
        <f>VLOOKUP(A287,'Capital spend Nov 30'!D:U,18,FALSE)</f>
        <v>No</v>
      </c>
    </row>
    <row r="288" spans="1:15">
      <c r="A288" t="s">
        <v>1327</v>
      </c>
      <c r="B288" t="s">
        <v>978</v>
      </c>
      <c r="L288" t="s">
        <v>1012</v>
      </c>
      <c r="M288" t="str">
        <f>IFERROR(VLOOKUP($A288,'Capital spend Nov 30'!$D:$G,3,FALSE),"No PO")</f>
        <v>P22-004000 - Line 1</v>
      </c>
      <c r="N288" t="str">
        <f>VLOOKUP(A288,'Capital spend Nov 30'!D:Q,14,FALSE)</f>
        <v>The Heartland - 2022 - Replace Boiler Expansion Tank</v>
      </c>
      <c r="O288" t="str">
        <f>VLOOKUP(A288,'Capital spend Nov 30'!D:U,18,FALSE)</f>
        <v>No</v>
      </c>
    </row>
    <row r="289" spans="1:15">
      <c r="A289" t="s">
        <v>1328</v>
      </c>
      <c r="B289" t="s">
        <v>978</v>
      </c>
      <c r="L289" t="s">
        <v>1086</v>
      </c>
      <c r="M289" t="str">
        <f>IFERROR(VLOOKUP($A289,'Capital spend Nov 30'!$D:$G,3,FALSE),"No PO")</f>
        <v>P22-003985 - Line 1</v>
      </c>
      <c r="N289" t="str">
        <f>VLOOKUP(A289,'Capital spend Nov 30'!D:Q,14,FALSE)</f>
        <v>Bridlewood Manor - 2022 - In-Suite Renovations</v>
      </c>
      <c r="O289" t="str">
        <f>VLOOKUP(A289,'Capital spend Nov 30'!D:U,18,FALSE)</f>
        <v>No</v>
      </c>
    </row>
    <row r="290" spans="1:15">
      <c r="A290" t="s">
        <v>1329</v>
      </c>
      <c r="B290" t="s">
        <v>978</v>
      </c>
      <c r="L290" t="s">
        <v>1086</v>
      </c>
      <c r="M290" t="str">
        <f>IFERROR(VLOOKUP($A290,'Capital spend Nov 30'!$D:$G,3,FALSE),"No PO")</f>
        <v>P22-003984 - Line 1</v>
      </c>
      <c r="N290" t="str">
        <f>VLOOKUP(A290,'Capital spend Nov 30'!D:Q,14,FALSE)</f>
        <v>The Westwood - 2022 - In-Suite Renovations</v>
      </c>
      <c r="O290" t="str">
        <f>VLOOKUP(A290,'Capital spend Nov 30'!D:U,18,FALSE)</f>
        <v>No</v>
      </c>
    </row>
    <row r="291" spans="1:15">
      <c r="A291" t="s">
        <v>1330</v>
      </c>
      <c r="B291" t="s">
        <v>978</v>
      </c>
      <c r="L291" t="s">
        <v>1012</v>
      </c>
      <c r="M291" t="str">
        <f>IFERROR(VLOOKUP($A291,'Capital spend Nov 30'!$D:$G,3,FALSE),"No PO")</f>
        <v>P22-003767 - Line 1</v>
      </c>
      <c r="N291" t="str">
        <f>VLOOKUP(A291,'Capital spend Nov 30'!D:Q,14,FALSE)</f>
        <v>Arbour Heights - 2022 - Dishwasher installation</v>
      </c>
      <c r="O291" t="str">
        <f>VLOOKUP(A291,'Capital spend Nov 30'!D:U,18,FALSE)</f>
        <v>No</v>
      </c>
    </row>
    <row r="292" spans="1:15">
      <c r="A292" t="s">
        <v>1331</v>
      </c>
      <c r="B292" t="s">
        <v>978</v>
      </c>
      <c r="L292" t="s">
        <v>1086</v>
      </c>
      <c r="M292" t="str">
        <f>IFERROR(VLOOKUP($A292,'Capital spend Nov 30'!$D:$G,3,FALSE),"No PO")</f>
        <v>P22-003971 - Line 1</v>
      </c>
      <c r="N292" t="str">
        <f>VLOOKUP(A292,'Capital spend Nov 30'!D:Q,14,FALSE)</f>
        <v>Alta Vista - 2022 - Stick Blender</v>
      </c>
      <c r="O292" t="str">
        <f>VLOOKUP(A292,'Capital spend Nov 30'!D:U,18,FALSE)</f>
        <v>No</v>
      </c>
    </row>
    <row r="293" spans="1:15">
      <c r="A293" t="s">
        <v>1332</v>
      </c>
      <c r="B293" t="s">
        <v>978</v>
      </c>
      <c r="L293" t="s">
        <v>1086</v>
      </c>
      <c r="M293" t="str">
        <f>IFERROR(VLOOKUP($A293,'Capital spend Nov 30'!$D:$G,3,FALSE),"No PO")</f>
        <v>P22-003860 - Line 1</v>
      </c>
      <c r="N293" t="str">
        <f>VLOOKUP(A293,'Capital spend Nov 30'!D:Q,14,FALSE)</f>
        <v>Cambridge - 2022 - Laundry  FF&amp;E</v>
      </c>
      <c r="O293" t="str">
        <f>VLOOKUP(A293,'Capital spend Nov 30'!D:U,18,FALSE)</f>
        <v>No</v>
      </c>
    </row>
    <row r="294" spans="1:15">
      <c r="A294" t="s">
        <v>1333</v>
      </c>
      <c r="B294" t="s">
        <v>978</v>
      </c>
      <c r="L294" t="s">
        <v>1012</v>
      </c>
      <c r="M294" t="str">
        <f>IFERROR(VLOOKUP($A294,'Capital spend Nov 30'!$D:$G,3,FALSE),"No PO")</f>
        <v>P22-003812 - Line 1</v>
      </c>
      <c r="N294" t="str">
        <f>VLOOKUP(A294,'Capital spend Nov 30'!D:Q,14,FALSE)</f>
        <v>Barrhaven - 2022 - PTACs, Resident Suites</v>
      </c>
      <c r="O294" t="str">
        <f>VLOOKUP(A294,'Capital spend Nov 30'!D:U,18,FALSE)</f>
        <v>No</v>
      </c>
    </row>
    <row r="295" spans="1:15">
      <c r="A295" t="s">
        <v>1334</v>
      </c>
      <c r="B295" t="s">
        <v>978</v>
      </c>
      <c r="L295" t="s">
        <v>1012</v>
      </c>
      <c r="M295" t="str">
        <f>IFERROR(VLOOKUP($A295,'Capital spend Nov 30'!$D:$G,3,FALSE),"No PO")</f>
        <v>P22-003818 - Line 1</v>
      </c>
      <c r="N295" t="str">
        <f>VLOOKUP(A295,'Capital spend Nov 30'!D:Q,14,FALSE)</f>
        <v>The Westwood - 2022 - Fan Coil Replacement, B2</v>
      </c>
      <c r="O295" t="str">
        <f>VLOOKUP(A295,'Capital spend Nov 30'!D:U,18,FALSE)</f>
        <v>No</v>
      </c>
    </row>
    <row r="296" spans="1:15">
      <c r="A296" t="s">
        <v>1335</v>
      </c>
      <c r="B296" t="s">
        <v>978</v>
      </c>
      <c r="L296" t="s">
        <v>1086</v>
      </c>
      <c r="M296" t="str">
        <f>IFERROR(VLOOKUP($A296,'Capital spend Nov 30'!$D:$G,3,FALSE),"No PO")</f>
        <v>P22-003819 - Line 1</v>
      </c>
      <c r="N296" t="str">
        <f>VLOOKUP(A296,'Capital spend Nov 30'!D:Q,14,FALSE)</f>
        <v>Westwood - 2022 - Laundry Chute</v>
      </c>
      <c r="O296" t="str">
        <f>VLOOKUP(A296,'Capital spend Nov 30'!D:U,18,FALSE)</f>
        <v>No</v>
      </c>
    </row>
    <row r="297" spans="1:15">
      <c r="A297" t="s">
        <v>1336</v>
      </c>
      <c r="B297" t="s">
        <v>978</v>
      </c>
      <c r="L297" t="s">
        <v>1012</v>
      </c>
      <c r="M297" t="str">
        <f>IFERROR(VLOOKUP($A297,'Capital spend Nov 30'!$D:$G,3,FALSE),"No PO")</f>
        <v>P22-003843 - Line 1</v>
      </c>
      <c r="N297" t="str">
        <f>VLOOKUP(A297,'Capital spend Nov 30'!D:Q,14,FALSE)</f>
        <v>Colonel By - 2022 - Fan Coil Replacement, Resident Suites</v>
      </c>
      <c r="O297" t="str">
        <f>VLOOKUP(A297,'Capital spend Nov 30'!D:U,18,FALSE)</f>
        <v>No</v>
      </c>
    </row>
    <row r="298" spans="1:15">
      <c r="A298" t="s">
        <v>1337</v>
      </c>
      <c r="B298" t="s">
        <v>978</v>
      </c>
      <c r="L298" t="s">
        <v>1012</v>
      </c>
      <c r="M298" t="str">
        <f>IFERROR(VLOOKUP($A298,'Capital spend Nov 30'!$D:$G,3,FALSE),"No PO")</f>
        <v>P22-003907 - Line 1</v>
      </c>
      <c r="N298" t="str">
        <f>VLOOKUP(A298,'Capital spend Nov 30'!D:Q,14,FALSE)</f>
        <v>Prince of Wales - 2022 - Sump Pump Replacement</v>
      </c>
      <c r="O298" t="str">
        <f>VLOOKUP(A298,'Capital spend Nov 30'!D:U,18,FALSE)</f>
        <v>No</v>
      </c>
    </row>
    <row r="299" spans="1:15">
      <c r="A299" t="s">
        <v>1338</v>
      </c>
      <c r="B299" t="s">
        <v>978</v>
      </c>
      <c r="L299" t="s">
        <v>1012</v>
      </c>
      <c r="M299" t="str">
        <f>IFERROR(VLOOKUP($A299,'Capital spend Nov 30'!$D:$G,3,FALSE),"No PO")</f>
        <v>P22-004087 - Line 1</v>
      </c>
      <c r="N299" t="str">
        <f>VLOOKUP(A299,'Capital spend Nov 30'!D:Q,14,FALSE)</f>
        <v>Royal City Manor - 2022 - HVAC</v>
      </c>
      <c r="O299" t="str">
        <f>VLOOKUP(A299,'Capital spend Nov 30'!D:U,18,FALSE)</f>
        <v>No</v>
      </c>
    </row>
    <row r="300" spans="1:15">
      <c r="A300" t="s">
        <v>1339</v>
      </c>
      <c r="B300" t="s">
        <v>978</v>
      </c>
      <c r="L300" t="s">
        <v>1012</v>
      </c>
      <c r="M300" t="str">
        <f>IFERROR(VLOOKUP($A300,'Capital spend Nov 30'!$D:$G,3,FALSE),"No PO")</f>
        <v>P22-004017 - Line 2</v>
      </c>
      <c r="N300" t="str">
        <f>VLOOKUP(A300,'Capital spend Nov 30'!D:Q,14,FALSE)</f>
        <v>Hollyburn House - 2022 - In-Suite Renovations</v>
      </c>
      <c r="O300" t="str">
        <f>VLOOKUP(A300,'Capital spend Nov 30'!D:U,18,FALSE)</f>
        <v>No</v>
      </c>
    </row>
    <row r="301" spans="1:15">
      <c r="A301" t="s">
        <v>1340</v>
      </c>
      <c r="B301" t="s">
        <v>978</v>
      </c>
      <c r="L301" t="s">
        <v>1086</v>
      </c>
      <c r="M301" t="str">
        <f>IFERROR(VLOOKUP($A301,'Capital spend Nov 30'!$D:$G,3,FALSE),"No PO")</f>
        <v>P22-004030 - Line 2</v>
      </c>
      <c r="N301" t="str">
        <f>VLOOKUP(A301,'Capital spend Nov 30'!D:Q,14,FALSE)</f>
        <v>Hollyburn House - 2022 - In-Suite Renovations</v>
      </c>
      <c r="O301" t="str">
        <f>VLOOKUP(A301,'Capital spend Nov 30'!D:U,18,FALSE)</f>
        <v>No</v>
      </c>
    </row>
    <row r="302" spans="1:15">
      <c r="A302" t="s">
        <v>1341</v>
      </c>
      <c r="B302" t="s">
        <v>978</v>
      </c>
      <c r="L302" t="s">
        <v>1012</v>
      </c>
      <c r="M302" t="str">
        <f>IFERROR(VLOOKUP($A302,'Capital spend Nov 30'!$D:$G,3,FALSE),"No PO")</f>
        <v>P22-004031 - Line 2</v>
      </c>
      <c r="N302" t="str">
        <f>VLOOKUP(A302,'Capital spend Nov 30'!D:Q,14,FALSE)</f>
        <v>Hollyburn House - 2022 - In-Suite Renovations</v>
      </c>
      <c r="O302" t="str">
        <f>VLOOKUP(A302,'Capital spend Nov 30'!D:U,18,FALSE)</f>
        <v>No</v>
      </c>
    </row>
    <row r="303" spans="1:15">
      <c r="A303" t="s">
        <v>1342</v>
      </c>
      <c r="B303" t="s">
        <v>978</v>
      </c>
      <c r="L303" t="s">
        <v>1012</v>
      </c>
      <c r="M303" t="str">
        <f>IFERROR(VLOOKUP($A303,'Capital spend Nov 30'!$D:$G,3,FALSE),"No PO")</f>
        <v>P22-004032 - Line 1</v>
      </c>
      <c r="N303" t="str">
        <f>VLOOKUP(A303,'Capital spend Nov 30'!D:Q,14,FALSE)</f>
        <v>Hollyburn House - 2022 - In-Suite Renovations</v>
      </c>
      <c r="O303" t="str">
        <f>VLOOKUP(A303,'Capital spend Nov 30'!D:U,18,FALSE)</f>
        <v>No</v>
      </c>
    </row>
    <row r="304" spans="1:15">
      <c r="A304" t="s">
        <v>1343</v>
      </c>
      <c r="B304" t="s">
        <v>978</v>
      </c>
      <c r="L304" t="s">
        <v>1086</v>
      </c>
      <c r="M304" t="str">
        <f>IFERROR(VLOOKUP($A304,'Capital spend Nov 30'!$D:$G,3,FALSE),"No PO")</f>
        <v>P22-004061 - Line 1</v>
      </c>
      <c r="N304" t="str">
        <f>VLOOKUP(A304,'Capital spend Nov 30'!D:Q,14,FALSE)</f>
        <v>Renaissance - 2022 - In-Suite Renovations</v>
      </c>
      <c r="O304" t="str">
        <f>VLOOKUP(A304,'Capital spend Nov 30'!D:U,18,FALSE)</f>
        <v>No</v>
      </c>
    </row>
    <row r="305" spans="1:15">
      <c r="A305" t="s">
        <v>1344</v>
      </c>
      <c r="B305" t="s">
        <v>978</v>
      </c>
      <c r="L305" t="s">
        <v>1012</v>
      </c>
      <c r="M305" t="str">
        <f>IFERROR(VLOOKUP($A305,'Capital spend Nov 30'!$D:$G,3,FALSE),"No PO")</f>
        <v>P22-003903 - Line 1</v>
      </c>
      <c r="N305" t="str">
        <f>VLOOKUP(A305,'Capital spend Nov 30'!D:Q,14,FALSE)</f>
        <v>Brierwood Court - 2022 - Awning</v>
      </c>
      <c r="O305" t="str">
        <f>VLOOKUP(A305,'Capital spend Nov 30'!D:U,18,FALSE)</f>
        <v>No</v>
      </c>
    </row>
    <row r="306" spans="1:15">
      <c r="A306" t="s">
        <v>1345</v>
      </c>
      <c r="B306" t="s">
        <v>978</v>
      </c>
      <c r="L306" t="s">
        <v>1012</v>
      </c>
      <c r="M306" t="str">
        <f>IFERROR(VLOOKUP($A306,'Capital spend Nov 30'!$D:$G,3,FALSE),"No PO")</f>
        <v>P22-004025 - Line 1</v>
      </c>
      <c r="N306" t="str">
        <f>VLOOKUP(A306,'Capital spend Nov 30'!D:Q,14,FALSE)</f>
        <v>The Kensington Oakville - 2022 - Front Entrance Canopy</v>
      </c>
      <c r="O306" t="str">
        <f>VLOOKUP(A306,'Capital spend Nov 30'!D:U,18,FALSE)</f>
        <v>No</v>
      </c>
    </row>
    <row r="307" spans="1:15">
      <c r="A307" t="s">
        <v>1346</v>
      </c>
      <c r="B307" t="s">
        <v>978</v>
      </c>
      <c r="L307" t="s">
        <v>1012</v>
      </c>
      <c r="M307" t="str">
        <f>IFERROR(VLOOKUP($A307,'Capital spend Nov 30'!$D:$G,3,FALSE),"No PO")</f>
        <v>P22-004022 - Line 1</v>
      </c>
      <c r="N307" t="str">
        <f>VLOOKUP(A307,'Capital spend Nov 30'!D:Q,14,FALSE)</f>
        <v>The Kensington Oakville - 2022 - Front Entrance Canopy</v>
      </c>
      <c r="O307" t="str">
        <f>VLOOKUP(A307,'Capital spend Nov 30'!D:U,18,FALSE)</f>
        <v>No</v>
      </c>
    </row>
    <row r="308" spans="1:15">
      <c r="A308" t="s">
        <v>1347</v>
      </c>
      <c r="B308" t="s">
        <v>978</v>
      </c>
      <c r="L308" t="s">
        <v>1012</v>
      </c>
      <c r="M308" t="str">
        <f>IFERROR(VLOOKUP($A308,'Capital spend Nov 30'!$D:$G,3,FALSE),"No PO")</f>
        <v>P22-003981 - Line 2</v>
      </c>
      <c r="N308" t="str">
        <f>VLOOKUP(A308,'Capital spend Nov 30'!D:Q,14,FALSE)</f>
        <v>Glynnwood - 2022 - In-Suite Renovations</v>
      </c>
      <c r="O308" t="str">
        <f>VLOOKUP(A308,'Capital spend Nov 30'!D:U,18,FALSE)</f>
        <v>No</v>
      </c>
    </row>
    <row r="309" spans="1:15">
      <c r="A309" t="s">
        <v>1348</v>
      </c>
      <c r="B309" t="s">
        <v>978</v>
      </c>
      <c r="L309" t="s">
        <v>1012</v>
      </c>
      <c r="M309" t="str">
        <f>IFERROR(VLOOKUP($A309,'Capital spend Nov 30'!$D:$G,3,FALSE),"No PO")</f>
        <v>P22-003980 - Line 2</v>
      </c>
      <c r="N309" t="str">
        <f>VLOOKUP(A309,'Capital spend Nov 30'!D:Q,14,FALSE)</f>
        <v>Glynnwood - 2022 - In-Suite Renovations</v>
      </c>
      <c r="O309" t="str">
        <f>VLOOKUP(A309,'Capital spend Nov 30'!D:U,18,FALSE)</f>
        <v>No</v>
      </c>
    </row>
    <row r="310" spans="1:15">
      <c r="A310" t="s">
        <v>1349</v>
      </c>
      <c r="B310" t="s">
        <v>978</v>
      </c>
      <c r="L310" t="s">
        <v>1012</v>
      </c>
      <c r="M310" t="str">
        <f>IFERROR(VLOOKUP($A310,'Capital spend Nov 30'!$D:$G,3,FALSE),"No PO")</f>
        <v>P22-003979 - Line 2</v>
      </c>
      <c r="N310" t="str">
        <f>VLOOKUP(A310,'Capital spend Nov 30'!D:Q,14,FALSE)</f>
        <v>Glynnwood - 2022 - In-Suite Renovations</v>
      </c>
      <c r="O310" t="str">
        <f>VLOOKUP(A310,'Capital spend Nov 30'!D:U,18,FALSE)</f>
        <v>No</v>
      </c>
    </row>
    <row r="311" spans="1:15">
      <c r="A311" t="s">
        <v>1350</v>
      </c>
      <c r="B311" t="s">
        <v>978</v>
      </c>
      <c r="L311" t="s">
        <v>1012</v>
      </c>
      <c r="M311" t="str">
        <f>IFERROR(VLOOKUP($A311,'Capital spend Nov 30'!$D:$G,3,FALSE),"No PO")</f>
        <v>P22-003978 - Line 1</v>
      </c>
      <c r="N311" t="str">
        <f>VLOOKUP(A311,'Capital spend Nov 30'!D:Q,14,FALSE)</f>
        <v>Glynnwood - 2022 - In-Suite Renovations</v>
      </c>
      <c r="O311" t="str">
        <f>VLOOKUP(A311,'Capital spend Nov 30'!D:U,18,FALSE)</f>
        <v>No</v>
      </c>
    </row>
    <row r="312" spans="1:15">
      <c r="A312" t="s">
        <v>1351</v>
      </c>
      <c r="B312" t="s">
        <v>978</v>
      </c>
      <c r="L312" t="s">
        <v>1012</v>
      </c>
      <c r="M312" t="str">
        <f>IFERROR(VLOOKUP($A312,'Capital spend Nov 30'!$D:$G,3,FALSE),"No PO")</f>
        <v>P22-003977 - Line 1</v>
      </c>
      <c r="N312" t="str">
        <f>VLOOKUP(A312,'Capital spend Nov 30'!D:Q,14,FALSE)</f>
        <v>Glynnwood - 2022 - In-Suite Renovations</v>
      </c>
      <c r="O312" t="str">
        <f>VLOOKUP(A312,'Capital spend Nov 30'!D:U,18,FALSE)</f>
        <v>No</v>
      </c>
    </row>
    <row r="313" spans="1:15">
      <c r="A313" t="s">
        <v>1352</v>
      </c>
      <c r="B313" t="s">
        <v>978</v>
      </c>
      <c r="L313" t="s">
        <v>1086</v>
      </c>
      <c r="M313" t="str">
        <f>IFERROR(VLOOKUP($A313,'Capital spend Nov 30'!$D:$G,3,FALSE),"No PO")</f>
        <v>P22-003976 - Line 1</v>
      </c>
      <c r="N313" t="str">
        <f>VLOOKUP(A313,'Capital spend Nov 30'!D:Q,14,FALSE)</f>
        <v>Rayoak  - 2022 - In-Suite Renovations</v>
      </c>
      <c r="O313" t="str">
        <f>VLOOKUP(A313,'Capital spend Nov 30'!D:U,18,FALSE)</f>
        <v>No</v>
      </c>
    </row>
    <row r="314" spans="1:15">
      <c r="A314" t="s">
        <v>1353</v>
      </c>
      <c r="B314" t="s">
        <v>978</v>
      </c>
      <c r="L314" t="s">
        <v>1012</v>
      </c>
      <c r="M314" t="str">
        <f>IFERROR(VLOOKUP($A314,'Capital spend Nov 30'!$D:$G,3,FALSE),"No PO")</f>
        <v>P22-004357 - Line 1</v>
      </c>
      <c r="N314" t="str">
        <f>VLOOKUP(A314,'Capital spend Nov 30'!D:Q,14,FALSE)</f>
        <v>Blenhiem - 2022 - Commercial Washer</v>
      </c>
      <c r="O314" t="str">
        <f>VLOOKUP(A314,'Capital spend Nov 30'!D:U,18,FALSE)</f>
        <v>No</v>
      </c>
    </row>
    <row r="315" spans="1:15">
      <c r="A315" t="s">
        <v>1354</v>
      </c>
      <c r="B315" t="s">
        <v>978</v>
      </c>
      <c r="L315" t="s">
        <v>1086</v>
      </c>
      <c r="M315" t="str">
        <f>IFERROR(VLOOKUP($A315,'Capital spend Nov 30'!$D:$G,3,FALSE),"No PO")</f>
        <v>P22-004440 - Line 1</v>
      </c>
      <c r="N315" t="str">
        <f>VLOOKUP(A315,'Capital spend Nov 30'!D:Q,14,FALSE)</f>
        <v>Riverside Place-2022-Exterior Pole Lighting</v>
      </c>
      <c r="O315" t="str">
        <f>VLOOKUP(A315,'Capital spend Nov 30'!D:U,18,FALSE)</f>
        <v>No</v>
      </c>
    </row>
    <row r="316" spans="1:15">
      <c r="A316" t="s">
        <v>1355</v>
      </c>
      <c r="B316" t="s">
        <v>978</v>
      </c>
      <c r="L316" t="s">
        <v>1012</v>
      </c>
      <c r="M316" t="str">
        <f>IFERROR(VLOOKUP($A316,'Capital spend Nov 30'!$D:$G,3,FALSE),"No PO")</f>
        <v>P22-003975 - Line 2</v>
      </c>
      <c r="N316" t="str">
        <f>VLOOKUP(A316,'Capital spend Nov 30'!D:Q,14,FALSE)</f>
        <v>Glynnwood - 2022 - In-Suite Renovations</v>
      </c>
      <c r="O316" t="str">
        <f>VLOOKUP(A316,'Capital spend Nov 30'!D:U,18,FALSE)</f>
        <v>No</v>
      </c>
    </row>
    <row r="317" spans="1:15">
      <c r="A317" t="s">
        <v>1356</v>
      </c>
      <c r="B317" t="s">
        <v>978</v>
      </c>
      <c r="L317" t="s">
        <v>1086</v>
      </c>
      <c r="M317" t="str">
        <f>IFERROR(VLOOKUP($A317,'Capital spend Nov 30'!$D:$G,3,FALSE),"No PO")</f>
        <v>P22-003974 - Line 2</v>
      </c>
      <c r="N317" t="str">
        <f>VLOOKUP(A317,'Capital spend Nov 30'!D:Q,14,FALSE)</f>
        <v>Glynnwood - 2022 - In-Suite Renovations</v>
      </c>
      <c r="O317" t="str">
        <f>VLOOKUP(A317,'Capital spend Nov 30'!D:U,18,FALSE)</f>
        <v>No</v>
      </c>
    </row>
    <row r="318" spans="1:15">
      <c r="A318" t="s">
        <v>1357</v>
      </c>
      <c r="B318" t="s">
        <v>978</v>
      </c>
      <c r="L318" t="s">
        <v>1012</v>
      </c>
      <c r="M318" t="str">
        <f>IFERROR(VLOOKUP($A318,'Capital spend Nov 30'!$D:$G,3,FALSE),"No PO")</f>
        <v>P22-003952 - Line 1</v>
      </c>
      <c r="N318" t="str">
        <f>VLOOKUP(A318,'Capital spend Nov 30'!D:Q,14,FALSE)</f>
        <v>Main Street Terrace - 2022 - Balconies</v>
      </c>
      <c r="O318" t="str">
        <f>VLOOKUP(A318,'Capital spend Nov 30'!D:U,18,FALSE)</f>
        <v>No</v>
      </c>
    </row>
    <row r="319" spans="1:15">
      <c r="A319" t="s">
        <v>1358</v>
      </c>
      <c r="B319" t="s">
        <v>978</v>
      </c>
      <c r="L319" t="s">
        <v>1086</v>
      </c>
      <c r="M319" t="str">
        <f>IFERROR(VLOOKUP($A319,'Capital spend Nov 30'!$D:$G,3,FALSE),"No PO")</f>
        <v>P22-004077 - Line 1</v>
      </c>
      <c r="N319" t="str">
        <f>VLOOKUP(A319,'Capital spend Nov 30'!D:Q,14,FALSE)</f>
        <v>Prince of Wales - 2022 - In-Suite Renovations</v>
      </c>
      <c r="O319" t="str">
        <f>VLOOKUP(A319,'Capital spend Nov 30'!D:U,18,FALSE)</f>
        <v>No</v>
      </c>
    </row>
    <row r="320" spans="1:15">
      <c r="A320" t="s">
        <v>1359</v>
      </c>
      <c r="B320" t="s">
        <v>978</v>
      </c>
      <c r="L320" t="s">
        <v>1012</v>
      </c>
      <c r="M320" t="str">
        <f>IFERROR(VLOOKUP($A320,'Capital spend Nov 30'!$D:$G,3,FALSE),"No PO")</f>
        <v>P22-004016 - Line 1</v>
      </c>
      <c r="N320" t="str">
        <f>VLOOKUP(A320,'Capital spend Nov 30'!D:Q,14,FALSE)</f>
        <v>Bough Beaches - 2022 - In-Suite Renovations</v>
      </c>
      <c r="O320" t="str">
        <f>VLOOKUP(A320,'Capital spend Nov 30'!D:U,18,FALSE)</f>
        <v>No</v>
      </c>
    </row>
    <row r="321" spans="1:15">
      <c r="A321" t="s">
        <v>1360</v>
      </c>
      <c r="B321" t="s">
        <v>978</v>
      </c>
      <c r="L321" t="s">
        <v>1012</v>
      </c>
      <c r="M321" t="str">
        <f>IFERROR(VLOOKUP($A321,'Capital spend Nov 30'!$D:$G,3,FALSE),"No PO")</f>
        <v>P22-004361 - Line 1</v>
      </c>
      <c r="N321" t="str">
        <f>VLOOKUP(A321,'Capital spend Nov 30'!D:Q,14,FALSE)</f>
        <v>Portsmouth - 2022 - In-Suite Renovations</v>
      </c>
      <c r="O321" t="str">
        <f>VLOOKUP(A321,'Capital spend Nov 30'!D:U,18,FALSE)</f>
        <v>No</v>
      </c>
    </row>
    <row r="322" spans="1:15">
      <c r="A322" t="s">
        <v>1361</v>
      </c>
      <c r="B322" t="s">
        <v>978</v>
      </c>
      <c r="L322" t="s">
        <v>1012</v>
      </c>
      <c r="M322" t="str">
        <f>IFERROR(VLOOKUP($A322,'Capital spend Nov 30'!$D:$G,3,FALSE),"No PO")</f>
        <v>P22-003972 - Line 2</v>
      </c>
      <c r="N322" t="str">
        <f>VLOOKUP(A322,'Capital spend Nov 30'!D:Q,14,FALSE)</f>
        <v>Glynnwood - 2022 - In-Suite Renovations</v>
      </c>
      <c r="O322" t="str">
        <f>VLOOKUP(A322,'Capital spend Nov 30'!D:U,18,FALSE)</f>
        <v>No</v>
      </c>
    </row>
    <row r="323" spans="1:15">
      <c r="A323" t="s">
        <v>1362</v>
      </c>
      <c r="B323" t="s">
        <v>978</v>
      </c>
      <c r="L323" t="s">
        <v>1012</v>
      </c>
      <c r="M323" t="str">
        <f>IFERROR(VLOOKUP($A323,'Capital spend Nov 30'!$D:$G,3,FALSE),"No PO")</f>
        <v>P22-004594 - Line 2</v>
      </c>
      <c r="N323" t="str">
        <f>VLOOKUP(A323,'Capital spend Nov 30'!D:Q,14,FALSE)</f>
        <v>The Claremont - 2022 - In-Suite Renovations</v>
      </c>
      <c r="O323" t="str">
        <f>VLOOKUP(A323,'Capital spend Nov 30'!D:U,18,FALSE)</f>
        <v>No</v>
      </c>
    </row>
    <row r="324" spans="1:15">
      <c r="A324" t="s">
        <v>1363</v>
      </c>
      <c r="B324" t="s">
        <v>978</v>
      </c>
      <c r="L324" t="s">
        <v>1012</v>
      </c>
      <c r="M324" t="str">
        <f>IFERROR(VLOOKUP($A324,'Capital spend Nov 30'!$D:$G,3,FALSE),"No PO")</f>
        <v>P22-003970 - Line 2</v>
      </c>
      <c r="N324" t="str">
        <f>VLOOKUP(A324,'Capital spend Nov 30'!D:Q,14,FALSE)</f>
        <v>Colonel By - 2022 - In-Suite Renovations</v>
      </c>
      <c r="O324" t="str">
        <f>VLOOKUP(A324,'Capital spend Nov 30'!D:U,18,FALSE)</f>
        <v>No</v>
      </c>
    </row>
    <row r="325" spans="1:15">
      <c r="A325" t="s">
        <v>1364</v>
      </c>
      <c r="B325" t="s">
        <v>978</v>
      </c>
      <c r="L325" t="s">
        <v>1012</v>
      </c>
      <c r="M325" t="str">
        <f>IFERROR(VLOOKUP($A325,'Capital spend Nov 30'!$D:$G,3,FALSE),"No PO")</f>
        <v>P22-004425 - Line 2</v>
      </c>
      <c r="N325" t="str">
        <f>VLOOKUP(A325,'Capital spend Nov 30'!D:Q,14,FALSE)</f>
        <v>Colonel By - 2022 - In-Suite Renovations</v>
      </c>
      <c r="O325" t="str">
        <f>VLOOKUP(A325,'Capital spend Nov 30'!D:U,18,FALSE)</f>
        <v>No</v>
      </c>
    </row>
    <row r="326" spans="1:15">
      <c r="A326" t="s">
        <v>1365</v>
      </c>
      <c r="B326" t="s">
        <v>978</v>
      </c>
      <c r="L326" t="s">
        <v>1012</v>
      </c>
      <c r="M326" t="str">
        <f>IFERROR(VLOOKUP($A326,'Capital spend Nov 30'!$D:$G,3,FALSE),"No PO")</f>
        <v>P22-004414 - Line 1</v>
      </c>
      <c r="N326" t="str">
        <f>VLOOKUP(A326,'Capital spend Nov 30'!D:Q,14,FALSE)</f>
        <v>Donway Place - 2022 - In-Suite Renovations</v>
      </c>
      <c r="O326" t="str">
        <f>VLOOKUP(A326,'Capital spend Nov 30'!D:U,18,FALSE)</f>
        <v>No</v>
      </c>
    </row>
    <row r="327" spans="1:15">
      <c r="A327" t="s">
        <v>1366</v>
      </c>
      <c r="B327" t="s">
        <v>978</v>
      </c>
      <c r="L327" t="s">
        <v>1086</v>
      </c>
      <c r="M327" t="str">
        <f>IFERROR(VLOOKUP($A327,'Capital spend Nov 30'!$D:$G,3,FALSE),"No PO")</f>
        <v>P22-004631 - Line 1</v>
      </c>
      <c r="N327" t="str">
        <f>VLOOKUP(A327,'Capital spend Nov 30'!D:Q,14,FALSE)</f>
        <v>Forest Heights - 2022 - Resident Suite Blinds</v>
      </c>
      <c r="O327" t="str">
        <f>VLOOKUP(A327,'Capital spend Nov 30'!D:U,18,FALSE)</f>
        <v>No</v>
      </c>
    </row>
    <row r="328" spans="1:15">
      <c r="A328" t="s">
        <v>1367</v>
      </c>
      <c r="B328" t="s">
        <v>978</v>
      </c>
      <c r="L328" t="s">
        <v>1012</v>
      </c>
      <c r="M328" t="str">
        <f>IFERROR(VLOOKUP($A328,'Capital spend Nov 30'!$D:$G,3,FALSE),"No PO")</f>
        <v>P22-004363 - Line 2</v>
      </c>
      <c r="N328" t="str">
        <f>VLOOKUP(A328,'Capital spend Nov 30'!D:Q,14,FALSE)</f>
        <v>The Westwood - 2022 - In-Suite Renovations</v>
      </c>
      <c r="O328" t="str">
        <f>VLOOKUP(A328,'Capital spend Nov 30'!D:U,18,FALSE)</f>
        <v>No</v>
      </c>
    </row>
    <row r="329" spans="1:15">
      <c r="A329" t="s">
        <v>1368</v>
      </c>
      <c r="B329" t="s">
        <v>978</v>
      </c>
      <c r="L329" t="s">
        <v>1012</v>
      </c>
      <c r="M329" t="str">
        <f>IFERROR(VLOOKUP($A329,'Capital spend Nov 30'!$D:$G,3,FALSE),"No PO")</f>
        <v>P22-004362 - Line 2</v>
      </c>
      <c r="N329" t="str">
        <f>VLOOKUP(A329,'Capital spend Nov 30'!D:Q,14,FALSE)</f>
        <v>The Westwood - 2022 - In-Suite Renovations</v>
      </c>
      <c r="O329" t="str">
        <f>VLOOKUP(A329,'Capital spend Nov 30'!D:U,18,FALSE)</f>
        <v>No</v>
      </c>
    </row>
    <row r="330" spans="1:15">
      <c r="A330" t="s">
        <v>1369</v>
      </c>
      <c r="B330" t="s">
        <v>978</v>
      </c>
      <c r="L330" t="s">
        <v>1012</v>
      </c>
      <c r="M330" t="str">
        <f>IFERROR(VLOOKUP($A330,'Capital spend Nov 30'!$D:$G,3,FALSE),"No PO")</f>
        <v>P22-004128 - Line 1</v>
      </c>
      <c r="N330" t="str">
        <f>VLOOKUP(A330,'Capital spend Nov 30'!D:Q,14,FALSE)</f>
        <v>The Westwood - 2022 - In-Suite Renovations</v>
      </c>
      <c r="O330" t="str">
        <f>VLOOKUP(A330,'Capital spend Nov 30'!D:U,18,FALSE)</f>
        <v>No</v>
      </c>
    </row>
    <row r="331" spans="1:15">
      <c r="A331" t="s">
        <v>1370</v>
      </c>
      <c r="B331" t="s">
        <v>978</v>
      </c>
      <c r="L331" t="s">
        <v>1012</v>
      </c>
      <c r="M331" t="str">
        <f>IFERROR(VLOOKUP($A331,'Capital spend Nov 30'!$D:$G,3,FALSE),"No PO")</f>
        <v>P22-004129 - Line 1</v>
      </c>
      <c r="N331" t="str">
        <f>VLOOKUP(A331,'Capital spend Nov 30'!D:Q,14,FALSE)</f>
        <v>The Westwood - 2022 - In-Suite Renovations</v>
      </c>
      <c r="O331" t="str">
        <f>VLOOKUP(A331,'Capital spend Nov 30'!D:U,18,FALSE)</f>
        <v>No</v>
      </c>
    </row>
    <row r="332" spans="1:15">
      <c r="A332" t="s">
        <v>1371</v>
      </c>
      <c r="B332" t="s">
        <v>978</v>
      </c>
      <c r="L332" t="s">
        <v>1086</v>
      </c>
      <c r="M332" t="str">
        <f>IFERROR(VLOOKUP($A332,'Capital spend Nov 30'!$D:$G,3,FALSE),"No PO")</f>
        <v>P22-004127 - Line 1</v>
      </c>
      <c r="N332" t="str">
        <f>VLOOKUP(A332,'Capital spend Nov 30'!D:Q,14,FALSE)</f>
        <v>The Westwood - 2022 - In-Suite Renovations</v>
      </c>
      <c r="O332" t="str">
        <f>VLOOKUP(A332,'Capital spend Nov 30'!D:U,18,FALSE)</f>
        <v>No</v>
      </c>
    </row>
    <row r="333" spans="1:15">
      <c r="A333" t="s">
        <v>1372</v>
      </c>
      <c r="B333" t="s">
        <v>978</v>
      </c>
      <c r="L333" t="s">
        <v>1086</v>
      </c>
      <c r="M333" t="str">
        <f>IFERROR(VLOOKUP($A333,'Capital spend Nov 30'!$D:$G,3,FALSE),"No PO")</f>
        <v>P22-004563 - Line 1</v>
      </c>
      <c r="N333" t="str">
        <f>VLOOKUP(A333,'Capital spend Nov 30'!D:Q,14,FALSE)</f>
        <v>Centennial Park - 2022 - In-Suite Renovations</v>
      </c>
      <c r="O333" t="str">
        <f>VLOOKUP(A333,'Capital spend Nov 30'!D:U,18,FALSE)</f>
        <v>No</v>
      </c>
    </row>
    <row r="334" spans="1:15">
      <c r="A334" t="s">
        <v>1373</v>
      </c>
      <c r="B334" t="s">
        <v>978</v>
      </c>
      <c r="L334" t="s">
        <v>1012</v>
      </c>
      <c r="M334" t="str">
        <f>IFERROR(VLOOKUP($A334,'Capital spend Nov 30'!$D:$G,3,FALSE),"No PO")</f>
        <v>P22-004248 - Line 1</v>
      </c>
      <c r="N334" t="str">
        <f>VLOOKUP(A334,'Capital spend Nov 30'!D:Q,14,FALSE)</f>
        <v>Mount Royal Care Centre - 2022 - Beds &amp; Mattresses</v>
      </c>
      <c r="O334" t="str">
        <f>VLOOKUP(A334,'Capital spend Nov 30'!D:U,18,FALSE)</f>
        <v>No</v>
      </c>
    </row>
    <row r="335" spans="1:15">
      <c r="A335" t="s">
        <v>1374</v>
      </c>
      <c r="B335" t="s">
        <v>978</v>
      </c>
      <c r="L335" t="s">
        <v>1086</v>
      </c>
      <c r="M335" t="str">
        <f>IFERROR(VLOOKUP($A335,'Capital spend Nov 30'!$D:$G,3,FALSE),"No PO")</f>
        <v>P22-004408 - Line 1</v>
      </c>
      <c r="N335" t="str">
        <f>VLOOKUP(A335,'Capital spend Nov 30'!D:Q,14,FALSE)</f>
        <v>Parkwood Court - 2022 - In-Suite Renovations</v>
      </c>
      <c r="O335" t="str">
        <f>VLOOKUP(A335,'Capital spend Nov 30'!D:U,18,FALSE)</f>
        <v>No</v>
      </c>
    </row>
    <row r="336" spans="1:15">
      <c r="A336" t="s">
        <v>1375</v>
      </c>
      <c r="B336" t="s">
        <v>978</v>
      </c>
      <c r="L336" t="s">
        <v>1012</v>
      </c>
      <c r="M336" t="str">
        <f>IFERROR(VLOOKUP($A336,'Capital spend Nov 30'!$D:$G,3,FALSE),"No PO")</f>
        <v>P22-004564 - Line 1</v>
      </c>
      <c r="N336" t="str">
        <f>VLOOKUP(A336,'Capital spend Nov 30'!D:Q,14,FALSE)</f>
        <v>Parkwood Court - 2022 - In-Suite Renovations</v>
      </c>
      <c r="O336" t="str">
        <f>VLOOKUP(A336,'Capital spend Nov 30'!D:U,18,FALSE)</f>
        <v>No</v>
      </c>
    </row>
    <row r="337" spans="1:15">
      <c r="A337" t="s">
        <v>1376</v>
      </c>
      <c r="B337" t="s">
        <v>978</v>
      </c>
      <c r="L337" t="s">
        <v>1086</v>
      </c>
      <c r="M337" t="str">
        <f>IFERROR(VLOOKUP($A337,'Capital spend Nov 30'!$D:$G,3,FALSE),"No PO")</f>
        <v>P22-004409 - Line 1</v>
      </c>
      <c r="N337" t="str">
        <f>VLOOKUP(A337,'Capital spend Nov 30'!D:Q,14,FALSE)</f>
        <v>Parkwood Court - 2022 - In-Suite Renovations</v>
      </c>
      <c r="O337" t="str">
        <f>VLOOKUP(A337,'Capital spend Nov 30'!D:U,18,FALSE)</f>
        <v>No</v>
      </c>
    </row>
    <row r="338" spans="1:15">
      <c r="A338" t="s">
        <v>1377</v>
      </c>
      <c r="B338" t="s">
        <v>978</v>
      </c>
      <c r="L338" t="s">
        <v>1086</v>
      </c>
      <c r="M338" t="str">
        <f>IFERROR(VLOOKUP($A338,'Capital spend Nov 30'!$D:$G,3,FALSE),"No PO")</f>
        <v>P22-004565 - Line 1</v>
      </c>
      <c r="N338" t="str">
        <f>VLOOKUP(A338,'Capital spend Nov 30'!D:Q,14,FALSE)</f>
        <v>Parkwood Court - 2022 - In-Suite Renovations</v>
      </c>
      <c r="O338" t="str">
        <f>VLOOKUP(A338,'Capital spend Nov 30'!D:U,18,FALSE)</f>
        <v>No</v>
      </c>
    </row>
    <row r="339" spans="1:15">
      <c r="A339" t="s">
        <v>1378</v>
      </c>
      <c r="B339" t="s">
        <v>978</v>
      </c>
      <c r="L339" t="s">
        <v>1086</v>
      </c>
      <c r="M339" t="str">
        <f>IFERROR(VLOOKUP($A339,'Capital spend Nov 30'!$D:$G,3,FALSE),"No PO")</f>
        <v>P22-004411 - Line 1</v>
      </c>
      <c r="N339" t="str">
        <f>VLOOKUP(A339,'Capital spend Nov 30'!D:Q,14,FALSE)</f>
        <v>Parkwood Court - 2022 - In-Suite Renovations</v>
      </c>
      <c r="O339" t="str">
        <f>VLOOKUP(A339,'Capital spend Nov 30'!D:U,18,FALSE)</f>
        <v>No</v>
      </c>
    </row>
    <row r="340" spans="1:15">
      <c r="A340" t="s">
        <v>1379</v>
      </c>
      <c r="B340" t="s">
        <v>978</v>
      </c>
      <c r="L340" t="s">
        <v>1086</v>
      </c>
      <c r="M340" t="str">
        <f>IFERROR(VLOOKUP($A340,'Capital spend Nov 30'!$D:$G,3,FALSE),"No PO")</f>
        <v>P22-004466 - Line 1</v>
      </c>
      <c r="N340" t="str">
        <f>VLOOKUP(A340,'Capital spend Nov 30'!D:Q,14,FALSE)</f>
        <v>Colonel By - 2022 - In-Suite Renovations</v>
      </c>
      <c r="O340" t="str">
        <f>VLOOKUP(A340,'Capital spend Nov 30'!D:U,18,FALSE)</f>
        <v>No</v>
      </c>
    </row>
    <row r="341" spans="1:15">
      <c r="A341" t="s">
        <v>1380</v>
      </c>
      <c r="B341" t="s">
        <v>978</v>
      </c>
      <c r="L341" t="s">
        <v>1012</v>
      </c>
      <c r="M341" t="str">
        <f>IFERROR(VLOOKUP($A341,'Capital spend Nov 30'!$D:$G,3,FALSE),"No PO")</f>
        <v>P22-004469 - Line 2</v>
      </c>
      <c r="N341" t="str">
        <f>VLOOKUP(A341,'Capital spend Nov 30'!D:Q,14,FALSE)</f>
        <v>Port Perry - 2022 - In-Suite Renovations</v>
      </c>
      <c r="O341" t="str">
        <f>VLOOKUP(A341,'Capital spend Nov 30'!D:U,18,FALSE)</f>
        <v>No</v>
      </c>
    </row>
    <row r="342" spans="1:15">
      <c r="A342" t="s">
        <v>1381</v>
      </c>
      <c r="B342" t="s">
        <v>978</v>
      </c>
      <c r="L342" t="s">
        <v>1012</v>
      </c>
      <c r="M342" t="str">
        <f>IFERROR(VLOOKUP($A342,'Capital spend Nov 30'!$D:$G,3,FALSE),"No PO")</f>
        <v>P22-004470 - Line 1</v>
      </c>
      <c r="N342" t="str">
        <f>VLOOKUP(A342,'Capital spend Nov 30'!D:Q,14,FALSE)</f>
        <v>Port Perry - 2022 - In-Suite Renovations</v>
      </c>
      <c r="O342" t="str">
        <f>VLOOKUP(A342,'Capital spend Nov 30'!D:U,18,FALSE)</f>
        <v>No</v>
      </c>
    </row>
    <row r="343" spans="1:15">
      <c r="A343" t="s">
        <v>1382</v>
      </c>
      <c r="B343" t="s">
        <v>978</v>
      </c>
      <c r="L343" t="s">
        <v>1012</v>
      </c>
      <c r="M343" t="str">
        <f>IFERROR(VLOOKUP($A343,'Capital spend Nov 30'!$D:$G,3,FALSE),"No PO")</f>
        <v>P22-004506 - Line 1</v>
      </c>
      <c r="N343" t="str">
        <f>VLOOKUP(A343,'Capital spend Nov 30'!D:Q,14,FALSE)</f>
        <v>McKenzie Towne - 2022 - In-Suite Renovations</v>
      </c>
      <c r="O343" t="str">
        <f>VLOOKUP(A343,'Capital spend Nov 30'!D:U,18,FALSE)</f>
        <v>No</v>
      </c>
    </row>
    <row r="344" spans="1:15">
      <c r="A344" t="s">
        <v>1383</v>
      </c>
      <c r="B344" t="s">
        <v>978</v>
      </c>
      <c r="L344" t="s">
        <v>1086</v>
      </c>
      <c r="M344" t="str">
        <f>IFERROR(VLOOKUP($A344,'Capital spend Nov 30'!$D:$G,3,FALSE),"No PO")</f>
        <v>P22-004682 - Line 1</v>
      </c>
      <c r="N344" t="str">
        <f>VLOOKUP(A344,'Capital spend Nov 30'!D:Q,14,FALSE)</f>
        <v>Marian Chateau - 2022 - In-Suite Renovations</v>
      </c>
      <c r="O344" t="str">
        <f>VLOOKUP(A344,'Capital spend Nov 30'!D:U,18,FALSE)</f>
        <v>No</v>
      </c>
    </row>
    <row r="345" spans="1:15">
      <c r="A345" t="s">
        <v>1384</v>
      </c>
      <c r="B345" t="s">
        <v>978</v>
      </c>
      <c r="L345" t="s">
        <v>1012</v>
      </c>
      <c r="M345" t="str">
        <f>IFERROR(VLOOKUP($A345,'Capital spend Nov 30'!$D:$G,3,FALSE),"No PO")</f>
        <v>P22-004509 - Line 1</v>
      </c>
      <c r="N345" t="str">
        <f>VLOOKUP(A345,'Capital spend Nov 30'!D:Q,14,FALSE)</f>
        <v>Riverbend Place - 2022 - In-Suite Renovations</v>
      </c>
      <c r="O345" t="str">
        <f>VLOOKUP(A345,'Capital spend Nov 30'!D:U,18,FALSE)</f>
        <v>No</v>
      </c>
    </row>
    <row r="346" spans="1:15">
      <c r="A346" t="s">
        <v>1385</v>
      </c>
      <c r="B346" t="s">
        <v>978</v>
      </c>
      <c r="L346" t="s">
        <v>1012</v>
      </c>
      <c r="M346" t="str">
        <f>IFERROR(VLOOKUP($A346,'Capital spend Nov 30'!$D:$G,3,FALSE),"No PO")</f>
        <v>P22-004504 - Line 2</v>
      </c>
      <c r="N346" t="str">
        <f>VLOOKUP(A346,'Capital spend Nov 30'!D:Q,14,FALSE)</f>
        <v>Sunwood - 2022 - In-Suite Renovations</v>
      </c>
      <c r="O346" t="str">
        <f>VLOOKUP(A346,'Capital spend Nov 30'!D:U,18,FALSE)</f>
        <v>No</v>
      </c>
    </row>
    <row r="347" spans="1:15">
      <c r="A347" t="s">
        <v>1386</v>
      </c>
      <c r="B347" t="s">
        <v>978</v>
      </c>
      <c r="L347" t="s">
        <v>1086</v>
      </c>
      <c r="M347" t="str">
        <f>IFERROR(VLOOKUP($A347,'Capital spend Nov 30'!$D:$G,3,FALSE),"No PO")</f>
        <v>P22-004562 - Line 1</v>
      </c>
      <c r="N347" t="str">
        <f>VLOOKUP(A347,'Capital spend Nov 30'!D:Q,14,FALSE)</f>
        <v>Sunwood - 2022 - In-Suite Renovations</v>
      </c>
      <c r="O347" t="str">
        <f>VLOOKUP(A347,'Capital spend Nov 30'!D:U,18,FALSE)</f>
        <v>No</v>
      </c>
    </row>
    <row r="348" spans="1:15">
      <c r="A348" t="s">
        <v>1387</v>
      </c>
      <c r="B348" t="s">
        <v>978</v>
      </c>
      <c r="L348" t="s">
        <v>1086</v>
      </c>
      <c r="M348" t="str">
        <f>IFERROR(VLOOKUP($A348,'Capital spend Nov 30'!$D:$G,3,FALSE),"No PO")</f>
        <v>P22-004503 - Line 1</v>
      </c>
      <c r="N348" t="str">
        <f>VLOOKUP(A348,'Capital spend Nov 30'!D:Q,14,FALSE)</f>
        <v>Sunwood - 2022 - In-Suite Renovations</v>
      </c>
      <c r="O348" t="str">
        <f>VLOOKUP(A348,'Capital spend Nov 30'!D:U,18,FALSE)</f>
        <v>No</v>
      </c>
    </row>
    <row r="349" spans="1:15">
      <c r="A349" t="s">
        <v>1388</v>
      </c>
      <c r="B349" t="s">
        <v>978</v>
      </c>
      <c r="L349" t="s">
        <v>1086</v>
      </c>
      <c r="M349" t="str">
        <f>IFERROR(VLOOKUP($A349,'Capital spend Nov 30'!$D:$G,3,FALSE),"No PO")</f>
        <v>P22-004502 - Line 1</v>
      </c>
      <c r="N349" t="str">
        <f>VLOOKUP(A349,'Capital spend Nov 30'!D:Q,14,FALSE)</f>
        <v>Sunwood - 2022 - In-Suite Renovations</v>
      </c>
      <c r="O349" t="str">
        <f>VLOOKUP(A349,'Capital spend Nov 30'!D:U,18,FALSE)</f>
        <v>No</v>
      </c>
    </row>
    <row r="350" spans="1:15">
      <c r="A350" t="s">
        <v>1389</v>
      </c>
      <c r="B350" t="s">
        <v>978</v>
      </c>
      <c r="L350" t="s">
        <v>1012</v>
      </c>
      <c r="M350" t="str">
        <f>IFERROR(VLOOKUP($A350,'Capital spend Nov 30'!$D:$G,3,FALSE),"No PO")</f>
        <v>P22-004465 - Line 1</v>
      </c>
      <c r="N350" t="str">
        <f>VLOOKUP(A350,'Capital spend Nov 30'!D:Q,14,FALSE)</f>
        <v>South Terrace - 2022 - Fire Alarm Device Replacement</v>
      </c>
      <c r="O350" t="str">
        <f>VLOOKUP(A350,'Capital spend Nov 30'!D:U,18,FALSE)</f>
        <v>No</v>
      </c>
    </row>
  </sheetData>
  <autoFilter ref="A7:O350" xr:uid="{8944E83D-8D80-4794-9B61-D7AD5286DF73}"/>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91E31-5D77-4077-A4A1-7D759C5DEA0E}">
  <sheetPr codeName="Sheet6"/>
  <dimension ref="A1:P370"/>
  <sheetViews>
    <sheetView topLeftCell="D1" workbookViewId="0">
      <pane ySplit="7" topLeftCell="A8" activePane="bottomLeft" state="frozen"/>
      <selection pane="bottomLeft" activeCell="J5" sqref="J5"/>
    </sheetView>
  </sheetViews>
  <sheetFormatPr defaultRowHeight="15"/>
  <cols>
    <col min="1" max="1" width="17.5703125" bestFit="1" customWidth="1"/>
    <col min="2" max="2" width="10.5703125" customWidth="1"/>
    <col min="3" max="3" width="14.42578125" customWidth="1"/>
    <col min="4" max="4" width="14" customWidth="1"/>
    <col min="5" max="5" width="35.140625" customWidth="1"/>
    <col min="6" max="6" width="13" customWidth="1"/>
    <col min="7" max="7" width="14" customWidth="1"/>
    <col min="8" max="8" width="60.140625" bestFit="1" customWidth="1"/>
    <col min="9" max="9" width="18.140625" customWidth="1"/>
    <col min="12" max="12" width="4.28515625" bestFit="1" customWidth="1"/>
    <col min="13" max="13" width="4.42578125" bestFit="1" customWidth="1"/>
    <col min="14" max="14" width="5.42578125" bestFit="1" customWidth="1"/>
    <col min="15" max="15" width="5.140625" customWidth="1"/>
    <col min="16" max="17" width="5" customWidth="1"/>
  </cols>
  <sheetData>
    <row r="1" spans="1:16">
      <c r="A1" s="1" t="s">
        <v>1002</v>
      </c>
      <c r="B1" s="1"/>
      <c r="J1" s="55" t="s">
        <v>1390</v>
      </c>
      <c r="L1" t="s">
        <v>1391</v>
      </c>
      <c r="M1" t="s">
        <v>1392</v>
      </c>
      <c r="N1" t="s">
        <v>976</v>
      </c>
    </row>
    <row r="2" spans="1:16">
      <c r="A2" t="s">
        <v>1393</v>
      </c>
      <c r="K2" t="s">
        <v>979</v>
      </c>
      <c r="L2">
        <v>0</v>
      </c>
      <c r="M2">
        <v>111</v>
      </c>
      <c r="N2">
        <f>SUM(L2:M2)</f>
        <v>111</v>
      </c>
      <c r="O2" s="57">
        <v>1</v>
      </c>
      <c r="P2" s="59">
        <f>COUNTIF(E159:E337,"0")</f>
        <v>0</v>
      </c>
    </row>
    <row r="3" spans="1:16">
      <c r="A3" t="s">
        <v>1394</v>
      </c>
      <c r="K3" t="s">
        <v>977</v>
      </c>
      <c r="L3">
        <v>1</v>
      </c>
      <c r="M3">
        <v>111</v>
      </c>
      <c r="N3">
        <f>SUM(L3:M3)</f>
        <v>112</v>
      </c>
    </row>
    <row r="4" spans="1:16">
      <c r="A4" t="s">
        <v>1395</v>
      </c>
      <c r="K4" t="s">
        <v>978</v>
      </c>
      <c r="L4">
        <v>5</v>
      </c>
      <c r="M4">
        <v>106</v>
      </c>
      <c r="N4">
        <f>SUM(L4:M4)</f>
        <v>111</v>
      </c>
    </row>
    <row r="5" spans="1:16">
      <c r="L5">
        <f>SUM(L2:L4)</f>
        <v>6</v>
      </c>
      <c r="M5">
        <f>SUM(M2:M4)</f>
        <v>328</v>
      </c>
      <c r="N5">
        <f>SUM(N2:N4)</f>
        <v>334</v>
      </c>
    </row>
    <row r="7" spans="1:16" ht="21">
      <c r="A7" s="44" t="s">
        <v>980</v>
      </c>
      <c r="B7" s="43" t="s">
        <v>981</v>
      </c>
      <c r="C7" s="43" t="s">
        <v>982</v>
      </c>
      <c r="D7" s="43" t="s">
        <v>990</v>
      </c>
      <c r="E7" s="43" t="s">
        <v>991</v>
      </c>
      <c r="F7" s="43"/>
      <c r="G7" s="43" t="s">
        <v>992</v>
      </c>
      <c r="H7" s="43" t="s">
        <v>1007</v>
      </c>
      <c r="I7" s="43" t="s">
        <v>1008</v>
      </c>
    </row>
    <row r="8" spans="1:16">
      <c r="A8" t="s">
        <v>1396</v>
      </c>
      <c r="B8" t="s">
        <v>979</v>
      </c>
      <c r="C8" s="2">
        <v>44627</v>
      </c>
      <c r="E8" s="49" t="s">
        <v>1014</v>
      </c>
      <c r="F8" s="49" t="str">
        <f>LEFT(G8,10)</f>
        <v>P22-005625</v>
      </c>
      <c r="G8" t="str">
        <f>IFERROR(VLOOKUP($A8,'Capital spend Nov 30'!$D:$G,3,FALSE),"No PO")</f>
        <v>P22-005625 - Line 1</v>
      </c>
      <c r="H8" t="str">
        <f>VLOOKUP(A8,'Capital spend Nov 30'!D:Q,14,FALSE)</f>
        <v>The Kensington Oakville - 2022 - Laundry FF&amp;E</v>
      </c>
      <c r="I8" t="str">
        <f>VLOOKUP(A8,'Capital spend Nov 30'!D:U,18,FALSE)</f>
        <v>No</v>
      </c>
    </row>
    <row r="9" spans="1:16">
      <c r="A9" t="s">
        <v>1397</v>
      </c>
      <c r="B9" t="s">
        <v>979</v>
      </c>
      <c r="C9" s="2">
        <v>44627</v>
      </c>
      <c r="E9" s="49" t="s">
        <v>1398</v>
      </c>
      <c r="F9" s="49" t="str">
        <f t="shared" ref="F9:F36" si="0">LEFT(G9,10)</f>
        <v>P22-005593</v>
      </c>
      <c r="G9" t="str">
        <f>IFERROR(VLOOKUP($A9,'Capital spend Nov 30'!$D:$G,3,FALSE),"No PO")</f>
        <v>P22-005593 - Line 1</v>
      </c>
      <c r="H9" t="str">
        <f>VLOOKUP(A9,'Capital spend Nov 30'!D:Q,14,FALSE)</f>
        <v>Sandringham - 2022 - Fire &amp; Life Safety</v>
      </c>
      <c r="I9" t="str">
        <f>VLOOKUP(A9,'Capital spend Nov 30'!D:U,18,FALSE)</f>
        <v>No</v>
      </c>
    </row>
    <row r="10" spans="1:16">
      <c r="A10" t="s">
        <v>1399</v>
      </c>
      <c r="B10" t="s">
        <v>979</v>
      </c>
      <c r="C10" s="2">
        <v>44627</v>
      </c>
      <c r="E10" s="49" t="s">
        <v>1398</v>
      </c>
      <c r="F10" s="49" t="str">
        <f t="shared" si="0"/>
        <v>P22-005552</v>
      </c>
      <c r="G10" t="str">
        <f>IFERROR(VLOOKUP($A10,'Capital spend Nov 30'!$D:$G,3,FALSE),"No PO")</f>
        <v>P22-005552 - Line 1</v>
      </c>
      <c r="H10" t="str">
        <f>VLOOKUP(A10,'Capital spend Nov 30'!D:Q,14,FALSE)</f>
        <v>Blenheim - 2022 - Laundry (Washer)</v>
      </c>
      <c r="I10" t="str">
        <f>VLOOKUP(A10,'Capital spend Nov 30'!D:U,18,FALSE)</f>
        <v>No</v>
      </c>
    </row>
    <row r="11" spans="1:16">
      <c r="A11" t="s">
        <v>1400</v>
      </c>
      <c r="B11" t="s">
        <v>979</v>
      </c>
      <c r="C11" s="2">
        <v>44627</v>
      </c>
      <c r="E11" s="49" t="s">
        <v>1014</v>
      </c>
      <c r="F11" s="49" t="str">
        <f t="shared" si="0"/>
        <v>P22-005322</v>
      </c>
      <c r="G11" t="str">
        <f>IFERROR(VLOOKUP($A11,'Capital spend Nov 30'!$D:$G,3,FALSE),"No PO")</f>
        <v>P22-005322 - Line 1</v>
      </c>
      <c r="H11" t="str">
        <f>VLOOKUP(A11,'Capital spend Nov 30'!D:Q,14,FALSE)</f>
        <v>Portsmouth - 2022 - Fire Dampers</v>
      </c>
      <c r="I11" t="str">
        <f>VLOOKUP(A11,'Capital spend Nov 30'!D:U,18,FALSE)</f>
        <v>No</v>
      </c>
    </row>
    <row r="12" spans="1:16">
      <c r="A12" t="s">
        <v>1401</v>
      </c>
      <c r="B12" t="s">
        <v>979</v>
      </c>
      <c r="C12" s="2">
        <v>44627</v>
      </c>
      <c r="E12" s="49" t="s">
        <v>1014</v>
      </c>
      <c r="F12" s="49" t="str">
        <f t="shared" si="0"/>
        <v>P22-005248</v>
      </c>
      <c r="G12" t="str">
        <f>IFERROR(VLOOKUP($A12,'Capital spend Nov 30'!$D:$G,3,FALSE),"No PO")</f>
        <v>P22-005248 - Line 1</v>
      </c>
      <c r="H12" t="str">
        <f>VLOOKUP(A12,'Capital spend Nov 30'!D:Q,14,FALSE)</f>
        <v>Maplecrest - 2022 - Sump Pump</v>
      </c>
      <c r="I12" t="str">
        <f>VLOOKUP(A12,'Capital spend Nov 30'!D:U,18,FALSE)</f>
        <v>No</v>
      </c>
    </row>
    <row r="13" spans="1:16">
      <c r="A13" t="s">
        <v>1402</v>
      </c>
      <c r="B13" t="s">
        <v>979</v>
      </c>
      <c r="C13" s="2">
        <v>44627</v>
      </c>
      <c r="E13" s="49" t="s">
        <v>1014</v>
      </c>
      <c r="F13" s="49" t="str">
        <f t="shared" si="0"/>
        <v>P22-005431</v>
      </c>
      <c r="G13" t="str">
        <f>IFERROR(VLOOKUP($A13,'Capital spend Nov 30'!$D:$G,3,FALSE),"No PO")</f>
        <v>P22-005431 - Line 1</v>
      </c>
      <c r="H13" t="str">
        <f>VLOOKUP(A13,'Capital spend Nov 30'!D:Q,14,FALSE)</f>
        <v>Kildonan - 2022 - MUA-1 Repairs</v>
      </c>
      <c r="I13" t="str">
        <f>VLOOKUP(A13,'Capital spend Nov 30'!D:U,18,FALSE)</f>
        <v>No</v>
      </c>
    </row>
    <row r="14" spans="1:16">
      <c r="A14" t="s">
        <v>1403</v>
      </c>
      <c r="B14" t="s">
        <v>979</v>
      </c>
      <c r="C14" s="2">
        <v>44627</v>
      </c>
      <c r="E14" s="14" t="s">
        <v>1404</v>
      </c>
      <c r="F14" s="49" t="str">
        <f t="shared" si="0"/>
        <v>P22-005213</v>
      </c>
      <c r="G14" t="str">
        <f>IFERROR(VLOOKUP($A14,'Capital spend Nov 30'!$D:$G,3,FALSE),"No PO")</f>
        <v>P22-005213 - Line 1</v>
      </c>
      <c r="H14" t="str">
        <f>VLOOKUP(A14,'Capital spend Nov 30'!D:Q,14,FALSE)</f>
        <v>Kensington - 2022 - Commercial Space</v>
      </c>
      <c r="I14" t="str">
        <f>VLOOKUP(A14,'Capital spend Nov 30'!D:U,18,FALSE)</f>
        <v>Yes</v>
      </c>
    </row>
    <row r="15" spans="1:16">
      <c r="A15" t="s">
        <v>1071</v>
      </c>
      <c r="B15" t="s">
        <v>979</v>
      </c>
      <c r="C15" s="2">
        <v>44627</v>
      </c>
      <c r="E15" s="49" t="s">
        <v>1014</v>
      </c>
      <c r="F15" s="49" t="str">
        <f t="shared" si="0"/>
        <v>P22-005368</v>
      </c>
      <c r="G15" t="str">
        <f>IFERROR(VLOOKUP($A15,'Capital spend Nov 30'!$D:$G,3,FALSE),"No PO")</f>
        <v>P22-005368 - Line 1</v>
      </c>
      <c r="H15" t="str">
        <f>VLOOKUP(A15,'Capital spend Nov 30'!D:Q,14,FALSE)</f>
        <v>Hollyburn House - 2022 - Asphalt Paving</v>
      </c>
      <c r="I15" t="str">
        <f>VLOOKUP(A15,'Capital spend Nov 30'!D:U,18,FALSE)</f>
        <v>No</v>
      </c>
    </row>
    <row r="16" spans="1:16">
      <c r="A16" t="s">
        <v>1405</v>
      </c>
      <c r="B16" t="s">
        <v>979</v>
      </c>
      <c r="C16" s="2">
        <v>44627</v>
      </c>
      <c r="E16" s="49" t="s">
        <v>1014</v>
      </c>
      <c r="F16" s="49" t="str">
        <f t="shared" si="0"/>
        <v>P22-005602</v>
      </c>
      <c r="G16" t="str">
        <f>IFERROR(VLOOKUP($A16,'Capital spend Nov 30'!$D:$G,3,FALSE),"No PO")</f>
        <v>P22-005602 - Line 1</v>
      </c>
      <c r="H16" t="str">
        <f>VLOOKUP(A16,'Capital spend Nov 30'!D:Q,14,FALSE)</f>
        <v>Sandringham - 2022 - HVAC</v>
      </c>
      <c r="I16" t="str">
        <f>VLOOKUP(A16,'Capital spend Nov 30'!D:U,18,FALSE)</f>
        <v>No</v>
      </c>
    </row>
    <row r="17" spans="1:9">
      <c r="A17" t="s">
        <v>1406</v>
      </c>
      <c r="B17" t="s">
        <v>979</v>
      </c>
      <c r="C17" s="2">
        <v>44627</v>
      </c>
      <c r="E17" s="49" t="s">
        <v>1014</v>
      </c>
      <c r="F17" s="49" t="str">
        <f t="shared" si="0"/>
        <v>P22-005702</v>
      </c>
      <c r="G17" t="str">
        <f>IFERROR(VLOOKUP($A17,'Capital spend Nov 30'!$D:$G,3,FALSE),"No PO")</f>
        <v>P22-005702 - Line 1</v>
      </c>
      <c r="H17" t="str">
        <f>VLOOKUP(A17,'Capital spend Nov 30'!D:Q,14,FALSE)</f>
        <v>Chateau Renoir - 2022 - Water Loss (Oct 31)</v>
      </c>
      <c r="I17" t="str">
        <f>VLOOKUP(A17,'Capital spend Nov 30'!D:U,18,FALSE)</f>
        <v>No</v>
      </c>
    </row>
    <row r="18" spans="1:9">
      <c r="A18" t="s">
        <v>1407</v>
      </c>
      <c r="B18" t="s">
        <v>979</v>
      </c>
      <c r="C18" s="2">
        <v>44627</v>
      </c>
      <c r="E18" s="49" t="s">
        <v>1014</v>
      </c>
      <c r="F18" s="49" t="str">
        <f t="shared" si="0"/>
        <v>P22-005282</v>
      </c>
      <c r="G18" t="str">
        <f>IFERROR(VLOOKUP($A18,'Capital spend Nov 30'!$D:$G,3,FALSE),"No PO")</f>
        <v>P22-005282 - Line 1</v>
      </c>
      <c r="H18" t="str">
        <f>VLOOKUP(A18,'Capital spend Nov 30'!D:Q,14,FALSE)</f>
        <v>Forest Hill - 2022 - X2 Resident washing machine</v>
      </c>
      <c r="I18" t="str">
        <f>VLOOKUP(A18,'Capital spend Nov 30'!D:U,18,FALSE)</f>
        <v>No</v>
      </c>
    </row>
    <row r="19" spans="1:9">
      <c r="A19" t="s">
        <v>1408</v>
      </c>
      <c r="B19" t="s">
        <v>979</v>
      </c>
      <c r="C19" s="2">
        <v>44627</v>
      </c>
      <c r="E19" s="49" t="s">
        <v>1014</v>
      </c>
      <c r="F19" s="49" t="str">
        <f t="shared" si="0"/>
        <v>P22-005228</v>
      </c>
      <c r="G19" t="str">
        <f>IFERROR(VLOOKUP($A19,'Capital spend Nov 30'!$D:$G,3,FALSE),"No PO")</f>
        <v>P22-005228 - Line 1</v>
      </c>
      <c r="H19" t="str">
        <f>VLOOKUP(A19,'Capital spend Nov 30'!D:Q,14,FALSE)</f>
        <v>SaraVista - 2022 - Kitchen FF&amp;E</v>
      </c>
      <c r="I19" t="str">
        <f>VLOOKUP(A19,'Capital spend Nov 30'!D:U,18,FALSE)</f>
        <v>No</v>
      </c>
    </row>
    <row r="20" spans="1:9">
      <c r="A20" t="s">
        <v>1409</v>
      </c>
      <c r="B20" t="s">
        <v>979</v>
      </c>
      <c r="C20" s="2">
        <v>44627</v>
      </c>
      <c r="E20" s="49" t="s">
        <v>1014</v>
      </c>
      <c r="F20" s="49" t="str">
        <f t="shared" si="0"/>
        <v>P22-005321</v>
      </c>
      <c r="G20" t="str">
        <f>IFERROR(VLOOKUP($A20,'Capital spend Nov 30'!$D:$G,3,FALSE),"No PO")</f>
        <v>P22-005321 - Line 1</v>
      </c>
      <c r="H20" t="str">
        <f>VLOOKUP(A20,'Capital spend Nov 30'!D:Q,14,FALSE)</f>
        <v>The Bentley Moose Jaw - 2022 - Garburator</v>
      </c>
      <c r="I20" t="str">
        <f>VLOOKUP(A20,'Capital spend Nov 30'!D:U,18,FALSE)</f>
        <v>No</v>
      </c>
    </row>
    <row r="21" spans="1:9">
      <c r="A21" t="s">
        <v>1410</v>
      </c>
      <c r="B21" t="s">
        <v>979</v>
      </c>
      <c r="C21" s="2">
        <v>44627</v>
      </c>
      <c r="E21" s="49" t="s">
        <v>1014</v>
      </c>
      <c r="F21" s="49" t="str">
        <f t="shared" si="0"/>
        <v>P22-005320</v>
      </c>
      <c r="G21" t="str">
        <f>IFERROR(VLOOKUP($A21,'Capital spend Nov 30'!$D:$G,3,FALSE),"No PO")</f>
        <v>P22-005320 - Line 1</v>
      </c>
      <c r="H21" t="str">
        <f>VLOOKUP(A21,'Capital spend Nov 30'!D:Q,14,FALSE)</f>
        <v>Green Falls Landing - 2022 - Kitchen MUA</v>
      </c>
      <c r="I21" t="str">
        <f>VLOOKUP(A21,'Capital spend Nov 30'!D:U,18,FALSE)</f>
        <v>No</v>
      </c>
    </row>
    <row r="22" spans="1:9">
      <c r="A22" t="s">
        <v>1411</v>
      </c>
      <c r="B22" t="s">
        <v>979</v>
      </c>
      <c r="C22" s="2">
        <v>44627</v>
      </c>
      <c r="E22" s="49" t="s">
        <v>1014</v>
      </c>
      <c r="F22" s="49" t="str">
        <f t="shared" si="0"/>
        <v>P22-005432</v>
      </c>
      <c r="G22" t="str">
        <f>IFERROR(VLOOKUP($A22,'Capital spend Nov 30'!$D:$G,3,FALSE),"No PO")</f>
        <v>P22-005432 - Line 1</v>
      </c>
      <c r="H22" t="str">
        <f>VLOOKUP(A22,'Capital spend Nov 30'!D:Q,14,FALSE)</f>
        <v>Kildonan - 2022 - Crawl Space Heater</v>
      </c>
      <c r="I22" t="str">
        <f>VLOOKUP(A22,'Capital spend Nov 30'!D:U,18,FALSE)</f>
        <v>No</v>
      </c>
    </row>
    <row r="23" spans="1:9">
      <c r="A23" t="s">
        <v>1412</v>
      </c>
      <c r="B23" t="s">
        <v>979</v>
      </c>
      <c r="C23" s="2">
        <v>44627</v>
      </c>
      <c r="E23" s="49" t="s">
        <v>1014</v>
      </c>
      <c r="F23" s="49" t="str">
        <f t="shared" si="0"/>
        <v>P22-005536</v>
      </c>
      <c r="G23" t="str">
        <f>IFERROR(VLOOKUP($A23,'Capital spend Nov 30'!$D:$G,3,FALSE),"No PO")</f>
        <v>P22-005536 - Line 1</v>
      </c>
      <c r="H23" t="str">
        <f>VLOOKUP(A23,'Capital spend Nov 30'!D:Q,14,FALSE)</f>
        <v>Edgemont - 2022 - Water Loss</v>
      </c>
      <c r="I23" t="str">
        <f>VLOOKUP(A23,'Capital spend Nov 30'!D:U,18,FALSE)</f>
        <v>No</v>
      </c>
    </row>
    <row r="24" spans="1:9">
      <c r="A24" t="s">
        <v>1413</v>
      </c>
      <c r="B24" t="s">
        <v>979</v>
      </c>
      <c r="C24" s="2">
        <v>44627</v>
      </c>
      <c r="E24" s="49" t="s">
        <v>1014</v>
      </c>
      <c r="F24" s="49" t="str">
        <f t="shared" si="0"/>
        <v>P22-005408</v>
      </c>
      <c r="G24" t="str">
        <f>IFERROR(VLOOKUP($A24,'Capital spend Nov 30'!$D:$G,3,FALSE),"No PO")</f>
        <v>P22-005408 - Line 1</v>
      </c>
      <c r="H24" t="str">
        <f>VLOOKUP(A24,'Capital spend Nov 30'!D:Q,14,FALSE)</f>
        <v>Charleswood - 2022 - DDC Controls</v>
      </c>
      <c r="I24" t="str">
        <f>VLOOKUP(A24,'Capital spend Nov 30'!D:U,18,FALSE)</f>
        <v>No</v>
      </c>
    </row>
    <row r="25" spans="1:9">
      <c r="A25" t="s">
        <v>1414</v>
      </c>
      <c r="B25" t="s">
        <v>979</v>
      </c>
      <c r="C25" s="2">
        <v>44627</v>
      </c>
      <c r="E25" s="14" t="s">
        <v>1404</v>
      </c>
      <c r="F25" s="49" t="str">
        <f t="shared" si="0"/>
        <v>P22-005376</v>
      </c>
      <c r="G25" t="str">
        <f>IFERROR(VLOOKUP($A25,'Capital spend Nov 30'!$D:$G,3,FALSE),"No PO")</f>
        <v>P22-005376 - Line 1</v>
      </c>
      <c r="H25" t="str">
        <f>VLOOKUP(A25,'Capital spend Nov 30'!D:Q,14,FALSE)</f>
        <v>The Franklin - 2022 - Elevator Door Operators</v>
      </c>
      <c r="I25" t="str">
        <f>VLOOKUP(A25,'Capital spend Nov 30'!D:U,18,FALSE)</f>
        <v>Yes</v>
      </c>
    </row>
    <row r="26" spans="1:9">
      <c r="A26" t="s">
        <v>1415</v>
      </c>
      <c r="B26" t="s">
        <v>979</v>
      </c>
      <c r="C26" s="2">
        <v>44627</v>
      </c>
      <c r="E26" s="49" t="s">
        <v>1398</v>
      </c>
      <c r="F26" s="49" t="str">
        <f t="shared" si="0"/>
        <v>P22-005442</v>
      </c>
      <c r="G26" t="str">
        <f>IFERROR(VLOOKUP($A26,'Capital spend Nov 30'!$D:$G,3,FALSE),"No PO")</f>
        <v>P22-005442 - Line 1</v>
      </c>
      <c r="H26" t="str">
        <f>VLOOKUP(A26,'Capital spend Nov 30'!D:Q,14,FALSE)</f>
        <v>Renaissance - 2022 - Fire Panel Replacement</v>
      </c>
      <c r="I26" t="str">
        <f>VLOOKUP(A26,'Capital spend Nov 30'!D:U,18,FALSE)</f>
        <v>No</v>
      </c>
    </row>
    <row r="27" spans="1:9">
      <c r="A27" t="s">
        <v>1416</v>
      </c>
      <c r="B27" t="s">
        <v>979</v>
      </c>
      <c r="C27" s="2">
        <v>44627</v>
      </c>
      <c r="E27" s="49" t="s">
        <v>1014</v>
      </c>
      <c r="F27" s="49" t="str">
        <f t="shared" si="0"/>
        <v>P22-005627</v>
      </c>
      <c r="G27" t="str">
        <f>IFERROR(VLOOKUP($A27,'Capital spend Nov 30'!$D:$G,3,FALSE),"No PO")</f>
        <v>P22-005627 - Line 1</v>
      </c>
      <c r="H27" t="str">
        <f>VLOOKUP(A27,'Capital spend Nov 30'!D:Q,14,FALSE)</f>
        <v>The Bentley Yorkton - 2022 - PTACs</v>
      </c>
      <c r="I27" t="str">
        <f>VLOOKUP(A27,'Capital spend Nov 30'!D:U,18,FALSE)</f>
        <v>No</v>
      </c>
    </row>
    <row r="28" spans="1:9">
      <c r="A28" t="s">
        <v>1417</v>
      </c>
      <c r="B28" t="s">
        <v>979</v>
      </c>
      <c r="C28" s="2">
        <v>44627</v>
      </c>
      <c r="E28" s="49" t="s">
        <v>1014</v>
      </c>
      <c r="F28" s="49" t="str">
        <f t="shared" si="0"/>
        <v>P22-005186</v>
      </c>
      <c r="G28" t="str">
        <f>IFERROR(VLOOKUP($A28,'Capital spend Nov 30'!$D:$G,3,FALSE),"No PO")</f>
        <v>P22-005186 - Line 1</v>
      </c>
      <c r="H28" t="str">
        <f>VLOOKUP(A28,'Capital spend Nov 30'!D:Q,14,FALSE)</f>
        <v>Sara Vista - 2022 - Soffit Replacement</v>
      </c>
      <c r="I28" t="str">
        <f>VLOOKUP(A28,'Capital spend Nov 30'!D:U,18,FALSE)</f>
        <v>No</v>
      </c>
    </row>
    <row r="29" spans="1:9">
      <c r="A29" t="s">
        <v>1418</v>
      </c>
      <c r="B29" t="s">
        <v>979</v>
      </c>
      <c r="C29" s="2">
        <v>44627</v>
      </c>
      <c r="E29" s="49" t="s">
        <v>1014</v>
      </c>
      <c r="F29" s="49" t="str">
        <f t="shared" si="0"/>
        <v>P22-005443</v>
      </c>
      <c r="G29" t="str">
        <f>IFERROR(VLOOKUP($A29,'Capital spend Nov 30'!$D:$G,3,FALSE),"No PO")</f>
        <v>P22-005443 - Line 1</v>
      </c>
      <c r="H29" t="str">
        <f>VLOOKUP(A29,'Capital spend Nov 30'!D:Q,14,FALSE)</f>
        <v>The Bentley Swift Current - 2022 - PTACs</v>
      </c>
      <c r="I29" t="str">
        <f>VLOOKUP(A29,'Capital spend Nov 30'!D:U,18,FALSE)</f>
        <v>No</v>
      </c>
    </row>
    <row r="30" spans="1:9">
      <c r="A30" t="s">
        <v>1419</v>
      </c>
      <c r="B30" t="s">
        <v>979</v>
      </c>
      <c r="C30" s="2">
        <v>44627</v>
      </c>
      <c r="E30" s="14" t="s">
        <v>1404</v>
      </c>
      <c r="F30" s="49" t="str">
        <f t="shared" si="0"/>
        <v>P22-005525</v>
      </c>
      <c r="G30" t="str">
        <f>IFERROR(VLOOKUP($A30,'Capital spend Nov 30'!$D:$G,3,FALSE),"No PO")</f>
        <v>P22-005525 - Line 1</v>
      </c>
      <c r="H30" t="str">
        <f>VLOOKUP(A30,'Capital spend Nov 30'!D:Q,14,FALSE)</f>
        <v>2022 LTC IT Refresh &amp; Growth Endpoint Capital</v>
      </c>
      <c r="I30" t="str">
        <f>VLOOKUP(A30,'Capital spend Nov 30'!D:U,18,FALSE)</f>
        <v>Yes</v>
      </c>
    </row>
    <row r="31" spans="1:9">
      <c r="A31" t="s">
        <v>1420</v>
      </c>
      <c r="B31" t="s">
        <v>979</v>
      </c>
      <c r="C31" s="2">
        <v>44627</v>
      </c>
      <c r="E31" s="49" t="s">
        <v>1421</v>
      </c>
      <c r="F31" s="49" t="str">
        <f t="shared" si="0"/>
        <v>P22-005925</v>
      </c>
      <c r="G31" t="str">
        <f>IFERROR(VLOOKUP($A31,'Capital spend Nov 30'!$D:$G,3,FALSE),"No PO")</f>
        <v>P22-005925 - Line 1</v>
      </c>
      <c r="H31" t="str">
        <f>VLOOKUP(A31,'Capital spend Nov 30'!D:Q,14,FALSE)</f>
        <v>Briarfield Gardens- 2022 - Generator</v>
      </c>
      <c r="I31" t="str">
        <f>VLOOKUP(A31,'Capital spend Nov 30'!D:U,18,FALSE)</f>
        <v>No</v>
      </c>
    </row>
    <row r="32" spans="1:9">
      <c r="A32" t="s">
        <v>1422</v>
      </c>
      <c r="B32" t="s">
        <v>977</v>
      </c>
      <c r="C32" s="2">
        <v>44627</v>
      </c>
      <c r="E32" t="s">
        <v>1423</v>
      </c>
      <c r="F32" s="49" t="str">
        <f t="shared" si="0"/>
        <v>P22-005313</v>
      </c>
      <c r="G32" t="str">
        <f>IFERROR(VLOOKUP($A32,'Capital spend Nov 30'!$D:$G,3,FALSE),"No PO")</f>
        <v>P22-005313 - Line 1</v>
      </c>
      <c r="H32">
        <f>VLOOKUP(A32,'Capital spend Nov 30'!D:Q,14,FALSE)</f>
        <v>0</v>
      </c>
      <c r="I32" t="e">
        <f>VLOOKUP(A32,'Capital spend Nov 30'!D:U,18,FALSE)</f>
        <v>#N/A</v>
      </c>
    </row>
    <row r="33" spans="1:9">
      <c r="A33" t="s">
        <v>1424</v>
      </c>
      <c r="B33" t="s">
        <v>977</v>
      </c>
      <c r="C33" s="2">
        <v>44627</v>
      </c>
      <c r="F33" s="49" t="str">
        <f t="shared" si="0"/>
        <v>P22-005415</v>
      </c>
      <c r="G33" t="str">
        <f>IFERROR(VLOOKUP($A33,'Capital spend Nov 30'!$D:$G,3,FALSE),"No PO")</f>
        <v>P22-005415 - Line 1</v>
      </c>
      <c r="H33" t="str">
        <f>VLOOKUP(A33,'Capital spend Nov 30'!D:Q,14,FALSE)</f>
        <v>Royal City Manor - 2022 - FF&amp;E (Funded)</v>
      </c>
      <c r="I33" t="str">
        <f>VLOOKUP(A33,'Capital spend Nov 30'!D:U,18,FALSE)</f>
        <v>No</v>
      </c>
    </row>
    <row r="34" spans="1:9">
      <c r="A34" t="s">
        <v>1425</v>
      </c>
      <c r="B34" t="s">
        <v>977</v>
      </c>
      <c r="C34" s="2">
        <v>44627</v>
      </c>
      <c r="E34" s="48" t="s">
        <v>1426</v>
      </c>
      <c r="F34" s="49" t="str">
        <f t="shared" si="0"/>
        <v>P22-006044</v>
      </c>
      <c r="G34" t="str">
        <f>IFERROR(VLOOKUP($A34,'Capital spend Nov 30'!$D:$G,3,FALSE),"No PO")</f>
        <v>P22-006044 - Line 1</v>
      </c>
      <c r="H34" t="str">
        <f>VLOOKUP(A34,'Capital spend Nov 30'!D:Q,14,FALSE)</f>
        <v>Don Mills - 2022 - Parking Lot Signage</v>
      </c>
      <c r="I34" t="str">
        <f>VLOOKUP(A34,'Capital spend Nov 30'!D:U,18,FALSE)</f>
        <v>No</v>
      </c>
    </row>
    <row r="35" spans="1:9">
      <c r="A35" t="s">
        <v>1427</v>
      </c>
      <c r="B35" t="s">
        <v>977</v>
      </c>
      <c r="C35" s="2">
        <v>44627</v>
      </c>
      <c r="E35" s="48" t="s">
        <v>1428</v>
      </c>
      <c r="F35" s="49" t="str">
        <f t="shared" si="0"/>
        <v>P22-005949</v>
      </c>
      <c r="G35" t="str">
        <f>IFERROR(VLOOKUP($A35,'Capital spend Nov 30'!$D:$G,3,FALSE),"No PO")</f>
        <v>P22-005949 - Line 1</v>
      </c>
      <c r="H35" t="str">
        <f>VLOOKUP(A35,'Capital spend Nov 30'!D:Q,14,FALSE)</f>
        <v>The Village Seniors - 2022 - Signage</v>
      </c>
      <c r="I35" t="str">
        <f>VLOOKUP(A35,'Capital spend Nov 30'!D:U,18,FALSE)</f>
        <v>No</v>
      </c>
    </row>
    <row r="36" spans="1:9">
      <c r="A36" t="s">
        <v>1429</v>
      </c>
      <c r="B36" t="s">
        <v>977</v>
      </c>
      <c r="C36" s="2">
        <v>44627</v>
      </c>
      <c r="F36" s="49" t="str">
        <f t="shared" si="0"/>
        <v>P22-005955</v>
      </c>
      <c r="G36" t="str">
        <f>IFERROR(VLOOKUP($A36,'Capital spend Nov 30'!$D:$G,3,FALSE),"No PO")</f>
        <v>P22-005955 - Line 1</v>
      </c>
      <c r="H36" t="str">
        <f>VLOOKUP(A36,'Capital spend Nov 30'!D:Q,14,FALSE)</f>
        <v>Renaissance - 2022 - Wayfinding</v>
      </c>
      <c r="I36" t="str">
        <f>VLOOKUP(A36,'Capital spend Nov 30'!D:U,18,FALSE)</f>
        <v>Yes</v>
      </c>
    </row>
    <row r="37" spans="1:9">
      <c r="A37" t="s">
        <v>1430</v>
      </c>
      <c r="B37" t="s">
        <v>977</v>
      </c>
      <c r="C37" s="2">
        <v>44627</v>
      </c>
      <c r="F37" s="49" t="str">
        <f>LEFT(G37,10)</f>
        <v>0</v>
      </c>
      <c r="G37">
        <f>IFERROR(VLOOKUP($A37,'Capital spend Nov 30'!$D:$G,3,FALSE),"No PO")</f>
        <v>0</v>
      </c>
      <c r="H37" t="str">
        <f>VLOOKUP(A37,'Capital spend Nov 30'!D:Q,14,FALSE)</f>
        <v>Mount Royal - 2022 - Security Upgrades</v>
      </c>
      <c r="I37" t="str">
        <f>VLOOKUP(A37,'Capital spend Nov 30'!D:U,18,FALSE)</f>
        <v>No</v>
      </c>
    </row>
    <row r="38" spans="1:9">
      <c r="A38" t="s">
        <v>1431</v>
      </c>
      <c r="B38" t="s">
        <v>977</v>
      </c>
      <c r="C38" s="2">
        <v>44627</v>
      </c>
      <c r="E38" t="s">
        <v>1012</v>
      </c>
      <c r="F38" s="49" t="str">
        <f>LEFT(G38,10)</f>
        <v>P22-006343</v>
      </c>
      <c r="G38" t="str">
        <f>IFERROR(VLOOKUP($A38,'Capital spend Nov 30'!$D:$G,3,FALSE),"No PO")</f>
        <v>P22-006343 - Line 1</v>
      </c>
      <c r="H38" t="str">
        <f>VLOOKUP(A38,'Capital spend Nov 30'!D:Q,14,FALSE)</f>
        <v>The Annex - 2022 - Signage</v>
      </c>
      <c r="I38" t="str">
        <f>VLOOKUP(A38,'Capital spend Nov 30'!D:U,18,FALSE)</f>
        <v>No</v>
      </c>
    </row>
    <row r="39" spans="1:9">
      <c r="A39" t="s">
        <v>1432</v>
      </c>
      <c r="B39" t="s">
        <v>977</v>
      </c>
      <c r="C39" s="2">
        <v>44627</v>
      </c>
      <c r="E39" t="s">
        <v>1433</v>
      </c>
      <c r="F39" s="49" t="str">
        <f t="shared" ref="F39:F71" si="1">LEFT(G39,10)</f>
        <v>P22-005449</v>
      </c>
      <c r="G39" t="str">
        <f>IFERROR(VLOOKUP($A39,'Capital spend Nov 30'!$D:$G,3,FALSE),"No PO")</f>
        <v>P22-005449 - Line 1</v>
      </c>
      <c r="H39">
        <f>VLOOKUP(A39,'Capital spend Nov 30'!D:Q,14,FALSE)</f>
        <v>0</v>
      </c>
      <c r="I39" t="e">
        <f>VLOOKUP(A39,'Capital spend Nov 30'!D:U,18,FALSE)</f>
        <v>#N/A</v>
      </c>
    </row>
    <row r="40" spans="1:9">
      <c r="A40" t="s">
        <v>1434</v>
      </c>
      <c r="B40" t="s">
        <v>977</v>
      </c>
      <c r="C40" s="2">
        <v>44627</v>
      </c>
      <c r="E40" s="31" t="s">
        <v>1435</v>
      </c>
      <c r="F40" s="49" t="str">
        <f t="shared" si="1"/>
        <v>P22-005539</v>
      </c>
      <c r="G40" t="str">
        <f>IFERROR(VLOOKUP($A40,'Capital spend Nov 30'!$D:$G,3,FALSE),"No PO")</f>
        <v>P22-005539 - Line 1</v>
      </c>
      <c r="H40" t="str">
        <f>VLOOKUP(A40,'Capital spend Nov 30'!D:Q,14,FALSE)</f>
        <v>Holyrood - 2022 - FF&amp;E (Funded)</v>
      </c>
      <c r="I40" t="str">
        <f>VLOOKUP(A40,'Capital spend Nov 30'!D:U,18,FALSE)</f>
        <v>No</v>
      </c>
    </row>
    <row r="41" spans="1:9">
      <c r="A41" t="s">
        <v>1436</v>
      </c>
      <c r="B41" t="s">
        <v>977</v>
      </c>
      <c r="C41" s="2">
        <v>44627</v>
      </c>
      <c r="E41" s="48" t="s">
        <v>1437</v>
      </c>
      <c r="F41" s="49" t="str">
        <f t="shared" si="1"/>
        <v>P22-005419</v>
      </c>
      <c r="G41" t="str">
        <f>IFERROR(VLOOKUP($A41,'Capital spend Nov 30'!$D:$G,3,FALSE),"No PO")</f>
        <v>P22-005419 - Line 1</v>
      </c>
      <c r="H41" t="str">
        <f>VLOOKUP(A41,'Capital spend Nov 30'!D:Q,14,FALSE)</f>
        <v>Lakeview - 2022 - Fire &amp; Life Safety</v>
      </c>
      <c r="I41" t="str">
        <f>VLOOKUP(A41,'Capital spend Nov 30'!D:U,18,FALSE)</f>
        <v>No</v>
      </c>
    </row>
    <row r="42" spans="1:9">
      <c r="A42" t="s">
        <v>1438</v>
      </c>
      <c r="B42" t="s">
        <v>977</v>
      </c>
      <c r="C42" s="2">
        <v>44627</v>
      </c>
      <c r="E42" s="56" t="s">
        <v>1439</v>
      </c>
      <c r="F42" s="49" t="str">
        <f t="shared" si="1"/>
        <v>P22-005253</v>
      </c>
      <c r="G42" t="str">
        <f>IFERROR(VLOOKUP($A42,'Capital spend Nov 30'!$D:$G,3,FALSE),"No PO")</f>
        <v>P22-005253 - Line 1</v>
      </c>
      <c r="H42" t="str">
        <f>VLOOKUP(A42,'Capital spend Nov 30'!D:Q,14,FALSE)</f>
        <v>Stirling Heights - 2022 -  Piping Replacement</v>
      </c>
      <c r="I42" t="str">
        <f>VLOOKUP(A42,'Capital spend Nov 30'!D:U,18,FALSE)</f>
        <v>No</v>
      </c>
    </row>
    <row r="43" spans="1:9">
      <c r="A43" t="s">
        <v>1440</v>
      </c>
      <c r="B43" t="s">
        <v>979</v>
      </c>
      <c r="C43" s="2">
        <v>44628</v>
      </c>
      <c r="E43" s="14" t="s">
        <v>1404</v>
      </c>
      <c r="F43" s="49" t="str">
        <f t="shared" si="1"/>
        <v>P22-005508</v>
      </c>
      <c r="G43" t="str">
        <f>IFERROR(VLOOKUP($A43,'Capital spend Nov 30'!$D:$G,3,FALSE),"No PO")</f>
        <v>P22-005508 - Line 1</v>
      </c>
      <c r="H43" t="str">
        <f>VLOOKUP(A43,'Capital spend Nov 30'!D:Q,14,FALSE)</f>
        <v>2022 RET-JV-WT IT Resident Safety Telephone Capital</v>
      </c>
      <c r="I43" t="str">
        <f>VLOOKUP(A43,'Capital spend Nov 30'!D:U,18,FALSE)</f>
        <v>Yes</v>
      </c>
    </row>
    <row r="44" spans="1:9">
      <c r="A44" t="s">
        <v>1441</v>
      </c>
      <c r="B44" t="s">
        <v>979</v>
      </c>
      <c r="C44" s="2">
        <v>44628</v>
      </c>
      <c r="E44" s="49" t="s">
        <v>1442</v>
      </c>
      <c r="F44" s="49" t="str">
        <f t="shared" si="1"/>
        <v>P22-005441</v>
      </c>
      <c r="G44" t="str">
        <f>IFERROR(VLOOKUP($A44,'Capital spend Nov 30'!$D:$G,3,FALSE),"No PO")</f>
        <v>P22-005441 - Line 2</v>
      </c>
      <c r="H44" t="str">
        <f>VLOOKUP(A44,'Capital spend Nov 30'!D:Q,14,FALSE)</f>
        <v>Hollyburn - 2022 - Reach In Freezer</v>
      </c>
      <c r="I44" t="str">
        <f>VLOOKUP(A44,'Capital spend Nov 30'!D:U,18,FALSE)</f>
        <v>No</v>
      </c>
    </row>
    <row r="45" spans="1:9">
      <c r="A45" t="s">
        <v>1443</v>
      </c>
      <c r="B45" t="s">
        <v>979</v>
      </c>
      <c r="C45" s="2">
        <v>44628</v>
      </c>
      <c r="E45" s="49" t="s">
        <v>1014</v>
      </c>
      <c r="F45" s="49" t="str">
        <f t="shared" si="1"/>
        <v>P22-005581</v>
      </c>
      <c r="G45" t="str">
        <f>IFERROR(VLOOKUP($A45,'Capital spend Nov 30'!$D:$G,3,FALSE),"No PO")</f>
        <v>P22-005581 - Line 1</v>
      </c>
      <c r="H45" t="str">
        <f>VLOOKUP(A45,'Capital spend Nov 30'!D:Q,14,FALSE)</f>
        <v>Mackenzie Place - 2022 - 3-way heating &amp; isolation valve</v>
      </c>
      <c r="I45" t="str">
        <f>VLOOKUP(A45,'Capital spend Nov 30'!D:U,18,FALSE)</f>
        <v>No</v>
      </c>
    </row>
    <row r="46" spans="1:9">
      <c r="A46" t="s">
        <v>1444</v>
      </c>
      <c r="B46" t="s">
        <v>979</v>
      </c>
      <c r="C46" s="2">
        <v>44628</v>
      </c>
      <c r="E46" s="49" t="s">
        <v>1014</v>
      </c>
      <c r="F46" s="49" t="str">
        <f t="shared" si="1"/>
        <v>P22-005709</v>
      </c>
      <c r="G46" t="str">
        <f>IFERROR(VLOOKUP($A46,'Capital spend Nov 30'!$D:$G,3,FALSE),"No PO")</f>
        <v>P22-005709 - Line 1</v>
      </c>
      <c r="H46" t="str">
        <f>VLOOKUP(A46,'Capital spend Nov 30'!D:Q,14,FALSE)</f>
        <v>Sara Vista - 2022 - Sprinkler Deficiencies</v>
      </c>
      <c r="I46" t="str">
        <f>VLOOKUP(A46,'Capital spend Nov 30'!D:U,18,FALSE)</f>
        <v>No</v>
      </c>
    </row>
    <row r="47" spans="1:9">
      <c r="A47" t="s">
        <v>1445</v>
      </c>
      <c r="B47" t="s">
        <v>979</v>
      </c>
      <c r="C47" s="2">
        <v>44628</v>
      </c>
      <c r="E47" s="49" t="s">
        <v>1014</v>
      </c>
      <c r="F47" s="49" t="str">
        <f t="shared" si="1"/>
        <v>P22-005568</v>
      </c>
      <c r="G47" t="str">
        <f>IFERROR(VLOOKUP($A47,'Capital spend Nov 30'!$D:$G,3,FALSE),"No PO")</f>
        <v>P22-005568 - Line 1</v>
      </c>
      <c r="H47" t="str">
        <f>VLOOKUP(A47,'Capital spend Nov 30'!D:Q,14,FALSE)</f>
        <v>Fenelon Court - 2022 - Fuel Distribution Report</v>
      </c>
      <c r="I47" t="str">
        <f>VLOOKUP(A47,'Capital spend Nov 30'!D:U,18,FALSE)</f>
        <v>No</v>
      </c>
    </row>
    <row r="48" spans="1:9">
      <c r="A48" t="s">
        <v>1446</v>
      </c>
      <c r="B48" t="s">
        <v>979</v>
      </c>
      <c r="C48" s="2">
        <v>44628</v>
      </c>
      <c r="E48" s="49" t="s">
        <v>1447</v>
      </c>
      <c r="F48" s="49" t="str">
        <f t="shared" si="1"/>
        <v>P22-006061</v>
      </c>
      <c r="G48" t="str">
        <f>IFERROR(VLOOKUP($A48,'Capital spend Nov 30'!$D:$G,3,FALSE),"No PO")</f>
        <v>P22-006061 - Line 1</v>
      </c>
      <c r="H48" t="str">
        <f>VLOOKUP(A48,'Capital spend Nov 30'!D:Q,14,FALSE)</f>
        <v>Forest Hill - 2022 - Building Retro-commissioning</v>
      </c>
      <c r="I48" t="str">
        <f>VLOOKUP(A48,'Capital spend Nov 30'!D:U,18,FALSE)</f>
        <v>No</v>
      </c>
    </row>
    <row r="49" spans="1:9">
      <c r="A49" t="s">
        <v>1448</v>
      </c>
      <c r="B49" t="s">
        <v>979</v>
      </c>
      <c r="C49" s="2">
        <v>44628</v>
      </c>
      <c r="E49" s="49" t="s">
        <v>1014</v>
      </c>
      <c r="F49" s="49" t="str">
        <f t="shared" si="1"/>
        <v>P22-005413</v>
      </c>
      <c r="G49" t="str">
        <f>IFERROR(VLOOKUP($A49,'Capital spend Nov 30'!$D:$G,3,FALSE),"No PO")</f>
        <v>P22-005413 - Line 1</v>
      </c>
      <c r="H49" t="str">
        <f>VLOOKUP(A49,'Capital spend Nov 30'!D:Q,14,FALSE)</f>
        <v>Oak Terrace - 2022 - Elevator shaft</v>
      </c>
      <c r="I49" t="str">
        <f>VLOOKUP(A49,'Capital spend Nov 30'!D:U,18,FALSE)</f>
        <v>No</v>
      </c>
    </row>
    <row r="50" spans="1:9">
      <c r="A50" t="s">
        <v>1449</v>
      </c>
      <c r="B50" t="s">
        <v>979</v>
      </c>
      <c r="C50" s="2">
        <v>44628</v>
      </c>
      <c r="E50" s="49" t="s">
        <v>1450</v>
      </c>
      <c r="F50" s="49" t="str">
        <f t="shared" si="1"/>
        <v>P22-005638</v>
      </c>
      <c r="G50" t="str">
        <f>IFERROR(VLOOKUP($A50,'Capital spend Nov 30'!$D:$G,3,FALSE),"No PO")</f>
        <v>P22-005638 - Line 1</v>
      </c>
      <c r="H50" t="str">
        <f>VLOOKUP(A50,'Capital spend Nov 30'!D:Q,14,FALSE)</f>
        <v>Westney Gardens - 2022 - Microwave</v>
      </c>
      <c r="I50" t="str">
        <f>VLOOKUP(A50,'Capital spend Nov 30'!D:U,18,FALSE)</f>
        <v>No</v>
      </c>
    </row>
    <row r="51" spans="1:9">
      <c r="A51" t="s">
        <v>1451</v>
      </c>
      <c r="B51" t="s">
        <v>979</v>
      </c>
      <c r="C51" s="2">
        <v>44628</v>
      </c>
      <c r="E51" s="14" t="s">
        <v>1404</v>
      </c>
      <c r="F51" s="49" t="str">
        <f t="shared" si="1"/>
        <v>P22-005719</v>
      </c>
      <c r="G51" t="str">
        <f>IFERROR(VLOOKUP($A51,'Capital spend Nov 30'!$D:$G,3,FALSE),"No PO")</f>
        <v>P22-005719 - Line 1</v>
      </c>
      <c r="H51" t="str">
        <f>VLOOKUP(A51,'Capital spend Nov 30'!D:Q,14,FALSE)</f>
        <v>James Bay - 2022 - Island Health Funding</v>
      </c>
      <c r="I51" t="str">
        <f>VLOOKUP(A51,'Capital spend Nov 30'!D:U,18,FALSE)</f>
        <v>No</v>
      </c>
    </row>
    <row r="52" spans="1:9">
      <c r="A52" t="s">
        <v>1452</v>
      </c>
      <c r="B52" t="s">
        <v>979</v>
      </c>
      <c r="C52" s="2">
        <v>44629</v>
      </c>
      <c r="E52" s="49" t="s">
        <v>1014</v>
      </c>
      <c r="F52" s="49" t="str">
        <f t="shared" si="1"/>
        <v>P22-005538</v>
      </c>
      <c r="G52" t="str">
        <f>IFERROR(VLOOKUP($A52,'Capital spend Nov 30'!$D:$G,3,FALSE),"No PO")</f>
        <v>P22-005538 - Line 1</v>
      </c>
      <c r="H52" t="str">
        <f>VLOOKUP(A52,'Capital spend Nov 30'!D:Q,14,FALSE)</f>
        <v>Evergreen - 2022 - Landscaping</v>
      </c>
      <c r="I52" t="str">
        <f>VLOOKUP(A52,'Capital spend Nov 30'!D:U,18,FALSE)</f>
        <v>No</v>
      </c>
    </row>
    <row r="53" spans="1:9">
      <c r="A53" t="s">
        <v>1453</v>
      </c>
      <c r="B53" t="s">
        <v>979</v>
      </c>
      <c r="C53" s="2">
        <v>44629</v>
      </c>
      <c r="E53" s="49" t="s">
        <v>1454</v>
      </c>
      <c r="F53" s="49" t="str">
        <f t="shared" si="1"/>
        <v>P22-006020</v>
      </c>
      <c r="G53" t="str">
        <f>IFERROR(VLOOKUP($A53,'Capital spend Nov 30'!$D:$G,3,FALSE),"No PO")</f>
        <v>P22-006020 - Line 1</v>
      </c>
      <c r="H53" t="str">
        <f>VLOOKUP(A53,'Capital spend Nov 30'!D:Q,14,FALSE)</f>
        <v>Our Parents Home - 2022 -  LED UPGRADES</v>
      </c>
      <c r="I53" t="str">
        <f>VLOOKUP(A53,'Capital spend Nov 30'!D:U,18,FALSE)</f>
        <v>No</v>
      </c>
    </row>
    <row r="54" spans="1:9">
      <c r="A54" t="s">
        <v>1455</v>
      </c>
      <c r="B54" t="s">
        <v>979</v>
      </c>
      <c r="C54" s="2">
        <v>44629</v>
      </c>
      <c r="E54" s="14" t="s">
        <v>1404</v>
      </c>
      <c r="F54" s="49" t="str">
        <f t="shared" si="1"/>
        <v>P22-005829</v>
      </c>
      <c r="G54" t="str">
        <f>IFERROR(VLOOKUP($A54,'Capital spend Nov 30'!$D:$G,3,FALSE),"No PO")</f>
        <v>P22-005829 - Line 1</v>
      </c>
      <c r="H54" t="str">
        <f>VLOOKUP(A54,'Capital spend Nov 30'!D:Q,14,FALSE)</f>
        <v>Whitecliffe - 2022 - Elevator Upgrades</v>
      </c>
      <c r="I54" t="str">
        <f>VLOOKUP(A54,'Capital spend Nov 30'!D:U,18,FALSE)</f>
        <v>Yes</v>
      </c>
    </row>
    <row r="55" spans="1:9">
      <c r="A55" t="s">
        <v>1456</v>
      </c>
      <c r="B55" t="s">
        <v>979</v>
      </c>
      <c r="C55" s="2">
        <v>44629</v>
      </c>
      <c r="E55" s="49" t="s">
        <v>1421</v>
      </c>
      <c r="F55" s="49" t="str">
        <f t="shared" si="1"/>
        <v>P22-006013</v>
      </c>
      <c r="G55" t="str">
        <f>IFERROR(VLOOKUP($A55,'Capital spend Nov 30'!$D:$G,3,FALSE),"No PO")</f>
        <v>P22-006013 - Line 1</v>
      </c>
      <c r="H55" t="str">
        <f>VLOOKUP(A55,'Capital spend Nov 30'!D:Q,14,FALSE)</f>
        <v>The Claremont - 2022 - Generator Compliance</v>
      </c>
      <c r="I55" t="str">
        <f>VLOOKUP(A55,'Capital spend Nov 30'!D:U,18,FALSE)</f>
        <v>No</v>
      </c>
    </row>
    <row r="56" spans="1:9">
      <c r="A56" t="s">
        <v>1457</v>
      </c>
      <c r="B56" t="s">
        <v>979</v>
      </c>
      <c r="C56" s="2">
        <v>44629</v>
      </c>
      <c r="E56" s="49" t="s">
        <v>1014</v>
      </c>
      <c r="F56" s="49" t="str">
        <f t="shared" si="1"/>
        <v>P22-005486</v>
      </c>
      <c r="G56" t="str">
        <f>IFERROR(VLOOKUP($A56,'Capital spend Nov 30'!$D:$G,3,FALSE),"No PO")</f>
        <v>P22-005486 - Line 1</v>
      </c>
      <c r="H56" t="str">
        <f>VLOOKUP(A56,'Capital spend Nov 30'!D:Q,14,FALSE)</f>
        <v>Reachview Village - 2022 - Baseboard Heaters</v>
      </c>
      <c r="I56" t="str">
        <f>VLOOKUP(A56,'Capital spend Nov 30'!D:U,18,FALSE)</f>
        <v>No</v>
      </c>
    </row>
    <row r="57" spans="1:9">
      <c r="A57" t="s">
        <v>1458</v>
      </c>
      <c r="B57" t="s">
        <v>979</v>
      </c>
      <c r="C57" s="2">
        <v>44629</v>
      </c>
      <c r="E57" s="14" t="s">
        <v>1404</v>
      </c>
      <c r="F57" s="49" t="str">
        <f t="shared" si="1"/>
        <v>P22-005421</v>
      </c>
      <c r="G57" t="str">
        <f>IFERROR(VLOOKUP($A57,'Capital spend Nov 30'!$D:$G,3,FALSE),"No PO")</f>
        <v>P22-005421 - Line 1</v>
      </c>
      <c r="H57" t="str">
        <f>VLOOKUP(A57,'Capital spend Nov 30'!D:Q,14,FALSE)</f>
        <v>2022 LTC-JV IT Refresh &amp; Growth Endpoint Capital</v>
      </c>
      <c r="I57" t="str">
        <f>VLOOKUP(A57,'Capital spend Nov 30'!D:U,18,FALSE)</f>
        <v>Yes</v>
      </c>
    </row>
    <row r="58" spans="1:9">
      <c r="A58" t="s">
        <v>1459</v>
      </c>
      <c r="B58" t="s">
        <v>979</v>
      </c>
      <c r="C58" s="2">
        <v>44629</v>
      </c>
      <c r="E58" s="49" t="s">
        <v>1014</v>
      </c>
      <c r="F58" s="49" t="str">
        <f t="shared" si="1"/>
        <v>P22-005570</v>
      </c>
      <c r="G58" t="str">
        <f>IFERROR(VLOOKUP($A58,'Capital spend Nov 30'!$D:$G,3,FALSE),"No PO")</f>
        <v>P22-005570 - Line 1</v>
      </c>
      <c r="H58" t="str">
        <f>VLOOKUP(A58,'Capital spend Nov 30'!D:Q,14,FALSE)</f>
        <v>Aspen Ridge - 2022 - Maglock Replacement</v>
      </c>
      <c r="I58" t="str">
        <f>VLOOKUP(A58,'Capital spend Nov 30'!D:U,18,FALSE)</f>
        <v>No</v>
      </c>
    </row>
    <row r="59" spans="1:9">
      <c r="A59" t="s">
        <v>1460</v>
      </c>
      <c r="B59" t="s">
        <v>979</v>
      </c>
      <c r="C59" s="2">
        <v>44629</v>
      </c>
      <c r="E59" s="14" t="s">
        <v>1404</v>
      </c>
      <c r="F59" s="49" t="str">
        <f t="shared" si="1"/>
        <v>P22-005422</v>
      </c>
      <c r="G59" t="str">
        <f>IFERROR(VLOOKUP($A59,'Capital spend Nov 30'!$D:$G,3,FALSE),"No PO")</f>
        <v>P22-005422 - Line 1</v>
      </c>
      <c r="H59" t="str">
        <f>VLOOKUP(A59,'Capital spend Nov 30'!D:Q,14,FALSE)</f>
        <v>2022 LTC-JV IT Refresh &amp; Growth Endpoint Capital</v>
      </c>
      <c r="I59" t="str">
        <f>VLOOKUP(A59,'Capital spend Nov 30'!D:U,18,FALSE)</f>
        <v>Yes</v>
      </c>
    </row>
    <row r="60" spans="1:9">
      <c r="A60" t="s">
        <v>1461</v>
      </c>
      <c r="B60" t="s">
        <v>979</v>
      </c>
      <c r="C60" s="2">
        <v>44629</v>
      </c>
      <c r="E60" s="49" t="s">
        <v>1014</v>
      </c>
      <c r="F60" s="49" t="str">
        <f t="shared" si="1"/>
        <v>P22-005537</v>
      </c>
      <c r="G60" t="str">
        <f>IFERROR(VLOOKUP($A60,'Capital spend Nov 30'!$D:$G,3,FALSE),"No PO")</f>
        <v>P22-005537 - Line 1</v>
      </c>
      <c r="H60" t="str">
        <f>VLOOKUP(A60,'Capital spend Nov 30'!D:Q,14,FALSE)</f>
        <v>Meadowlands - 2022 - Balconies</v>
      </c>
      <c r="I60" t="str">
        <f>VLOOKUP(A60,'Capital spend Nov 30'!D:U,18,FALSE)</f>
        <v>No</v>
      </c>
    </row>
    <row r="61" spans="1:9">
      <c r="A61" t="s">
        <v>1462</v>
      </c>
      <c r="B61" t="s">
        <v>979</v>
      </c>
      <c r="C61" s="2">
        <v>44629</v>
      </c>
      <c r="E61" s="14" t="s">
        <v>1404</v>
      </c>
      <c r="F61" s="49" t="str">
        <f t="shared" si="1"/>
        <v>P22-005483</v>
      </c>
      <c r="G61" t="str">
        <f>IFERROR(VLOOKUP($A61,'Capital spend Nov 30'!$D:$G,3,FALSE),"No PO")</f>
        <v>P22-005483 - Line 1</v>
      </c>
      <c r="H61" t="str">
        <f>VLOOKUP(A61,'Capital spend Nov 30'!D:Q,14,FALSE)</f>
        <v>Leaside - 2022 - Special Project</v>
      </c>
      <c r="I61" t="str">
        <f>VLOOKUP(A61,'Capital spend Nov 30'!D:U,18,FALSE)</f>
        <v>Yes</v>
      </c>
    </row>
    <row r="62" spans="1:9">
      <c r="A62" t="s">
        <v>1463</v>
      </c>
      <c r="B62" t="s">
        <v>979</v>
      </c>
      <c r="C62" s="2">
        <v>44629</v>
      </c>
      <c r="E62" s="14" t="s">
        <v>1404</v>
      </c>
      <c r="F62" s="49" t="str">
        <f t="shared" si="1"/>
        <v>P22-005425</v>
      </c>
      <c r="G62" t="str">
        <f>IFERROR(VLOOKUP($A62,'Capital spend Nov 30'!$D:$G,3,FALSE),"No PO")</f>
        <v>P22-005425 - Line 1</v>
      </c>
      <c r="H62" t="str">
        <f>VLOOKUP(A62,'Capital spend Nov 30'!D:Q,14,FALSE)</f>
        <v>Forest Hill - 2022 - Public Space Renovation</v>
      </c>
      <c r="I62" t="str">
        <f>VLOOKUP(A62,'Capital spend Nov 30'!D:U,18,FALSE)</f>
        <v>Yes</v>
      </c>
    </row>
    <row r="63" spans="1:9">
      <c r="A63" t="s">
        <v>1464</v>
      </c>
      <c r="B63" t="s">
        <v>979</v>
      </c>
      <c r="C63" s="2">
        <v>44629</v>
      </c>
      <c r="E63" s="49" t="s">
        <v>1454</v>
      </c>
      <c r="F63" s="49" t="str">
        <f t="shared" si="1"/>
        <v>P22-005583</v>
      </c>
      <c r="G63" t="str">
        <f>IFERROR(VLOOKUP($A63,'Capital spend Nov 30'!$D:$G,3,FALSE),"No PO")</f>
        <v>P22-005583 - Line 1</v>
      </c>
      <c r="H63" t="str">
        <f>VLOOKUP(A63,'Capital spend Nov 30'!D:Q,14,FALSE)</f>
        <v>Our Parents Home - 2022 - 3 Way heating Valve</v>
      </c>
      <c r="I63" t="str">
        <f>VLOOKUP(A63,'Capital spend Nov 30'!D:U,18,FALSE)</f>
        <v>No</v>
      </c>
    </row>
    <row r="64" spans="1:9">
      <c r="A64" t="s">
        <v>1465</v>
      </c>
      <c r="B64" t="s">
        <v>979</v>
      </c>
      <c r="C64" s="2">
        <v>44629</v>
      </c>
      <c r="E64" s="49" t="s">
        <v>1014</v>
      </c>
      <c r="F64" s="49" t="str">
        <f t="shared" si="1"/>
        <v>P22-005621</v>
      </c>
      <c r="G64" t="str">
        <f>IFERROR(VLOOKUP($A64,'Capital spend Nov 30'!$D:$G,3,FALSE),"No PO")</f>
        <v>P22-005621 - Line 1</v>
      </c>
      <c r="H64" t="str">
        <f>VLOOKUP(A64,'Capital spend Nov 30'!D:Q,14,FALSE)</f>
        <v>Thorntonview - 2022 - Dining Chairs</v>
      </c>
      <c r="I64" t="str">
        <f>VLOOKUP(A64,'Capital spend Nov 30'!D:U,18,FALSE)</f>
        <v>No</v>
      </c>
    </row>
    <row r="65" spans="1:9">
      <c r="A65" t="s">
        <v>1466</v>
      </c>
      <c r="B65" t="s">
        <v>979</v>
      </c>
      <c r="C65" s="2">
        <v>44629</v>
      </c>
      <c r="E65" s="49" t="s">
        <v>1450</v>
      </c>
      <c r="F65" s="49" t="str">
        <f t="shared" si="1"/>
        <v>P22-005482</v>
      </c>
      <c r="G65" t="str">
        <f>IFERROR(VLOOKUP($A65,'Capital spend Nov 30'!$D:$G,3,FALSE),"No PO")</f>
        <v>P22-005482 - Line 1</v>
      </c>
      <c r="H65" t="str">
        <f>VLOOKUP(A65,'Capital spend Nov 30'!D:Q,14,FALSE)</f>
        <v>Colonel By - 2022 - Nurse Call System (Equipment)</v>
      </c>
      <c r="I65" t="str">
        <f>VLOOKUP(A65,'Capital spend Nov 30'!D:U,18,FALSE)</f>
        <v>No</v>
      </c>
    </row>
    <row r="66" spans="1:9">
      <c r="A66" t="s">
        <v>1467</v>
      </c>
      <c r="B66" t="s">
        <v>979</v>
      </c>
      <c r="C66" s="2">
        <v>44629</v>
      </c>
      <c r="E66" s="49" t="s">
        <v>1014</v>
      </c>
      <c r="F66" s="49" t="str">
        <f t="shared" si="1"/>
        <v>P22-005679</v>
      </c>
      <c r="G66" t="str">
        <f>IFERROR(VLOOKUP($A66,'Capital spend Nov 30'!$D:$G,3,FALSE),"No PO")</f>
        <v>P22-005679 - Line 1</v>
      </c>
      <c r="H66" t="str">
        <f>VLOOKUP(A66,'Capital spend Nov 30'!D:Q,14,FALSE)</f>
        <v>Briarfield - 2022 - Kitchen Refrigeration Equipment</v>
      </c>
      <c r="I66" t="str">
        <f>VLOOKUP(A66,'Capital spend Nov 30'!D:U,18,FALSE)</f>
        <v>No</v>
      </c>
    </row>
    <row r="67" spans="1:9">
      <c r="A67" t="s">
        <v>1468</v>
      </c>
      <c r="B67" t="s">
        <v>979</v>
      </c>
      <c r="C67" s="2">
        <v>44629</v>
      </c>
      <c r="E67" s="14" t="s">
        <v>1404</v>
      </c>
      <c r="F67" s="49" t="str">
        <f t="shared" si="1"/>
        <v>P22-005730</v>
      </c>
      <c r="G67" t="str">
        <f>IFERROR(VLOOKUP($A67,'Capital spend Nov 30'!$D:$G,3,FALSE),"No PO")</f>
        <v>P22-005730 - Line 1</v>
      </c>
      <c r="H67" t="str">
        <f>VLOOKUP(A67,'Capital spend Nov 30'!D:Q,14,FALSE)</f>
        <v>The Annex  - Multi Yr -  Public Space Renovation</v>
      </c>
      <c r="I67" t="str">
        <f>VLOOKUP(A67,'Capital spend Nov 30'!D:U,18,FALSE)</f>
        <v>Yes</v>
      </c>
    </row>
    <row r="68" spans="1:9">
      <c r="A68" t="s">
        <v>1469</v>
      </c>
      <c r="B68" t="s">
        <v>979</v>
      </c>
      <c r="C68" s="2">
        <v>44629</v>
      </c>
      <c r="E68" s="14" t="s">
        <v>1404</v>
      </c>
      <c r="F68" s="49" t="str">
        <f t="shared" si="1"/>
        <v>P22-006046</v>
      </c>
      <c r="G68" t="str">
        <f>IFERROR(VLOOKUP($A68,'Capital spend Nov 30'!$D:$G,3,FALSE),"No PO")</f>
        <v>P22-006046 - Line 2</v>
      </c>
      <c r="H68" t="str">
        <f>VLOOKUP(A68,'Capital spend Nov 30'!D:Q,14,FALSE)</f>
        <v>The Kingsway - Multi Yr - Public Space Renovation</v>
      </c>
      <c r="I68" t="str">
        <f>VLOOKUP(A68,'Capital spend Nov 30'!D:U,18,FALSE)</f>
        <v>Yes</v>
      </c>
    </row>
    <row r="69" spans="1:9">
      <c r="A69" t="s">
        <v>1470</v>
      </c>
      <c r="B69" t="s">
        <v>979</v>
      </c>
      <c r="C69" s="2">
        <v>44629</v>
      </c>
      <c r="E69" s="14" t="s">
        <v>1404</v>
      </c>
      <c r="F69" s="49" t="str">
        <f t="shared" si="1"/>
        <v>P22-005823</v>
      </c>
      <c r="G69" t="str">
        <f>IFERROR(VLOOKUP($A69,'Capital spend Nov 30'!$D:$G,3,FALSE),"No PO")</f>
        <v>P22-005823 - Line 1</v>
      </c>
      <c r="H69" t="str">
        <f>VLOOKUP(A69,'Capital spend Nov 30'!D:Q,14,FALSE)</f>
        <v>Hollyburn House - Multi Yr - Public Space Renovation</v>
      </c>
      <c r="I69" t="str">
        <f>VLOOKUP(A69,'Capital spend Nov 30'!D:U,18,FALSE)</f>
        <v>Yes</v>
      </c>
    </row>
    <row r="70" spans="1:9">
      <c r="A70" t="s">
        <v>1471</v>
      </c>
      <c r="B70" t="s">
        <v>979</v>
      </c>
      <c r="C70" s="2">
        <v>44629</v>
      </c>
      <c r="E70" s="49" t="s">
        <v>1442</v>
      </c>
      <c r="F70" s="49" t="str">
        <f t="shared" si="1"/>
        <v>P22-005673</v>
      </c>
      <c r="G70" t="str">
        <f>IFERROR(VLOOKUP($A70,'Capital spend Nov 30'!$D:$G,3,FALSE),"No PO")</f>
        <v>P22-005673 - Line 1</v>
      </c>
      <c r="H70" t="str">
        <f>VLOOKUP(A70,'Capital spend Nov 30'!D:Q,14,FALSE)</f>
        <v>Glynnwood- 2022 - Building Retro-commissioning</v>
      </c>
      <c r="I70" t="str">
        <f>VLOOKUP(A70,'Capital spend Nov 30'!D:U,18,FALSE)</f>
        <v>No</v>
      </c>
    </row>
    <row r="71" spans="1:9">
      <c r="A71" t="s">
        <v>1472</v>
      </c>
      <c r="B71" t="s">
        <v>979</v>
      </c>
      <c r="C71" s="2">
        <v>44629</v>
      </c>
      <c r="E71" s="49" t="s">
        <v>1442</v>
      </c>
      <c r="F71" s="49" t="str">
        <f t="shared" si="1"/>
        <v>P22-005672</v>
      </c>
      <c r="G71" t="str">
        <f>IFERROR(VLOOKUP($A71,'Capital spend Nov 30'!$D:$G,3,FALSE),"No PO")</f>
        <v>P22-005672 - Line 1</v>
      </c>
      <c r="H71" t="str">
        <f>VLOOKUP(A71,'Capital spend Nov 30'!D:Q,14,FALSE)</f>
        <v>Donway Place - 2022 - Building Retro-commissioning</v>
      </c>
      <c r="I71" t="str">
        <f>VLOOKUP(A71,'Capital spend Nov 30'!D:U,18,FALSE)</f>
        <v>No</v>
      </c>
    </row>
    <row r="72" spans="1:9">
      <c r="A72" t="s">
        <v>1473</v>
      </c>
      <c r="B72" t="s">
        <v>979</v>
      </c>
      <c r="C72" s="2">
        <v>44629</v>
      </c>
      <c r="E72" s="49" t="s">
        <v>1474</v>
      </c>
      <c r="F72" s="14"/>
      <c r="G72">
        <f>IFERROR(VLOOKUP($A72,'Capital spend Nov 30'!$D:$G,3,FALSE),"No PO")</f>
        <v>0</v>
      </c>
      <c r="H72" t="str">
        <f>VLOOKUP(A72,'Capital spend Nov 30'!D:Q,14,FALSE)</f>
        <v>Birkdale  - 2022 - Monitoring based Building Retro-commissioning</v>
      </c>
      <c r="I72" t="str">
        <f>VLOOKUP(A72,'Capital spend Nov 30'!D:U,18,FALSE)</f>
        <v>No</v>
      </c>
    </row>
    <row r="73" spans="1:9">
      <c r="A73" t="s">
        <v>1475</v>
      </c>
      <c r="B73" t="s">
        <v>979</v>
      </c>
      <c r="C73" s="2">
        <v>44629</v>
      </c>
      <c r="E73" s="14" t="s">
        <v>1404</v>
      </c>
      <c r="F73" s="49" t="str">
        <f t="shared" ref="F73:F86" si="2">LEFT(G73,10)</f>
        <v>P22-005526</v>
      </c>
      <c r="G73" t="str">
        <f>IFERROR(VLOOKUP($A73,'Capital spend Nov 30'!$D:$G,3,FALSE),"No PO")</f>
        <v>P22-005526 - Line 1</v>
      </c>
      <c r="H73" t="str">
        <f>VLOOKUP(A73,'Capital spend Nov 30'!D:Q,14,FALSE)</f>
        <v>2022 RET-JV-WT IT Refresh &amp; Growth Endpoint Capital</v>
      </c>
      <c r="I73" t="str">
        <f>VLOOKUP(A73,'Capital spend Nov 30'!D:U,18,FALSE)</f>
        <v>Yes</v>
      </c>
    </row>
    <row r="74" spans="1:9">
      <c r="A74" t="s">
        <v>1476</v>
      </c>
      <c r="B74" t="s">
        <v>979</v>
      </c>
      <c r="C74" s="2">
        <v>44630</v>
      </c>
      <c r="E74" s="49" t="s">
        <v>1014</v>
      </c>
      <c r="F74" s="49" t="str">
        <f t="shared" si="2"/>
        <v>P22-005611</v>
      </c>
      <c r="G74" t="str">
        <f>IFERROR(VLOOKUP($A74,'Capital spend Nov 30'!$D:$G,3,FALSE),"No PO")</f>
        <v>P22-005611 - Line 1</v>
      </c>
      <c r="H74" t="str">
        <f>VLOOKUP(A74,'Capital spend Nov 30'!D:Q,14,FALSE)</f>
        <v>Garden City Manor - 2022 - Hot Water Heater #3</v>
      </c>
      <c r="I74" t="str">
        <f>VLOOKUP(A74,'Capital spend Nov 30'!D:U,18,FALSE)</f>
        <v>No</v>
      </c>
    </row>
    <row r="75" spans="1:9">
      <c r="A75" t="s">
        <v>1477</v>
      </c>
      <c r="B75" t="s">
        <v>979</v>
      </c>
      <c r="C75" s="2">
        <v>44630</v>
      </c>
      <c r="E75" s="49" t="s">
        <v>1398</v>
      </c>
      <c r="F75" s="49" t="str">
        <f t="shared" si="2"/>
        <v>P22-005599</v>
      </c>
      <c r="G75" t="str">
        <f>IFERROR(VLOOKUP($A75,'Capital spend Nov 30'!$D:$G,3,FALSE),"No PO")</f>
        <v>P22-005599 - Line 1</v>
      </c>
      <c r="H75" t="str">
        <f>VLOOKUP(A75,'Capital spend Nov 30'!D:Q,14,FALSE)</f>
        <v>Summit Place - 2022 - WalkIn Fridge-Freezer</v>
      </c>
      <c r="I75" t="str">
        <f>VLOOKUP(A75,'Capital spend Nov 30'!D:U,18,FALSE)</f>
        <v>No</v>
      </c>
    </row>
    <row r="76" spans="1:9">
      <c r="A76" t="s">
        <v>1478</v>
      </c>
      <c r="B76" t="s">
        <v>979</v>
      </c>
      <c r="C76" s="2">
        <v>44630</v>
      </c>
      <c r="E76" s="49" t="s">
        <v>1014</v>
      </c>
      <c r="F76" s="49" t="str">
        <f t="shared" si="2"/>
        <v>P22-005566</v>
      </c>
      <c r="G76" t="str">
        <f>IFERROR(VLOOKUP($A76,'Capital spend Nov 30'!$D:$G,3,FALSE),"No PO")</f>
        <v>P22-005566 - Line 1</v>
      </c>
      <c r="H76" t="str">
        <f>VLOOKUP(A76,'Capital spend Nov 30'!D:Q,14,FALSE)</f>
        <v>Iler Lodge - 2022 - Housekeeping FF&amp;E</v>
      </c>
      <c r="I76" t="str">
        <f>VLOOKUP(A76,'Capital spend Nov 30'!D:U,18,FALSE)</f>
        <v>No</v>
      </c>
    </row>
    <row r="77" spans="1:9">
      <c r="A77" t="s">
        <v>1479</v>
      </c>
      <c r="B77" t="s">
        <v>979</v>
      </c>
      <c r="C77" s="2">
        <v>44630</v>
      </c>
      <c r="E77" s="49" t="s">
        <v>1398</v>
      </c>
      <c r="F77" s="49" t="str">
        <f t="shared" si="2"/>
        <v>P22-006133</v>
      </c>
      <c r="G77" t="str">
        <f>IFERROR(VLOOKUP($A77,'Capital spend Nov 30'!$D:$G,3,FALSE),"No PO")</f>
        <v>P22-006133 - Line 1</v>
      </c>
      <c r="H77" t="str">
        <f>VLOOKUP(A77,'Capital spend Nov 30'!D:Q,14,FALSE)</f>
        <v>Baywoods Place - 2022 - Spa Tub Replacement</v>
      </c>
      <c r="I77" t="str">
        <f>VLOOKUP(A77,'Capital spend Nov 30'!D:U,18,FALSE)</f>
        <v>No</v>
      </c>
    </row>
    <row r="78" spans="1:9">
      <c r="A78" t="s">
        <v>1480</v>
      </c>
      <c r="B78" t="s">
        <v>979</v>
      </c>
      <c r="C78" s="2">
        <v>44630</v>
      </c>
      <c r="E78" s="14" t="s">
        <v>1404</v>
      </c>
      <c r="F78" s="49" t="str">
        <f t="shared" si="2"/>
        <v>P22-005612</v>
      </c>
      <c r="G78" t="str">
        <f>IFERROR(VLOOKUP($A78,'Capital spend Nov 30'!$D:$G,3,FALSE),"No PO")</f>
        <v>P22-005612 - Line 1</v>
      </c>
      <c r="H78" t="str">
        <f>VLOOKUP(A78,'Capital spend Nov 30'!D:Q,14,FALSE)</f>
        <v>Kilean Lodge - 2022 - Spa Room Flooring (Funded)</v>
      </c>
      <c r="I78" t="str">
        <f>VLOOKUP(A78,'Capital spend Nov 30'!D:U,18,FALSE)</f>
        <v>No</v>
      </c>
    </row>
    <row r="79" spans="1:9">
      <c r="A79" t="s">
        <v>1481</v>
      </c>
      <c r="B79" t="s">
        <v>979</v>
      </c>
      <c r="C79" s="2">
        <v>44630</v>
      </c>
      <c r="E79" s="49" t="s">
        <v>1014</v>
      </c>
      <c r="F79" s="49" t="str">
        <f t="shared" si="2"/>
        <v>P22-005565</v>
      </c>
      <c r="G79" t="str">
        <f>IFERROR(VLOOKUP($A79,'Capital spend Nov 30'!$D:$G,3,FALSE),"No PO")</f>
        <v>P22-005565 - Line 1</v>
      </c>
      <c r="H79" t="str">
        <f>VLOOKUP(A79,'Capital spend Nov 30'!D:Q,14,FALSE)</f>
        <v>Kildonan - 2022 - Mixing Valve</v>
      </c>
      <c r="I79" t="str">
        <f>VLOOKUP(A79,'Capital spend Nov 30'!D:U,18,FALSE)</f>
        <v>No</v>
      </c>
    </row>
    <row r="80" spans="1:9">
      <c r="A80" t="s">
        <v>1482</v>
      </c>
      <c r="B80" t="s">
        <v>979</v>
      </c>
      <c r="C80" s="2">
        <v>44630</v>
      </c>
      <c r="E80" s="49" t="s">
        <v>1014</v>
      </c>
      <c r="F80" s="49" t="str">
        <f t="shared" si="2"/>
        <v>P22-005861</v>
      </c>
      <c r="G80" t="str">
        <f>IFERROR(VLOOKUP($A80,'Capital spend Nov 30'!$D:$G,3,FALSE),"No PO")</f>
        <v>P22-005861 - Line 1</v>
      </c>
      <c r="H80" t="str">
        <f>VLOOKUP(A80,'Capital spend Nov 30'!D:Q,14,FALSE)</f>
        <v>Maples - 2022 - Roof</v>
      </c>
      <c r="I80" t="str">
        <f>VLOOKUP(A80,'Capital spend Nov 30'!D:U,18,FALSE)</f>
        <v>No</v>
      </c>
    </row>
    <row r="81" spans="1:9">
      <c r="A81" t="s">
        <v>1483</v>
      </c>
      <c r="B81" t="s">
        <v>979</v>
      </c>
      <c r="C81" s="2">
        <v>44630</v>
      </c>
      <c r="E81" s="49" t="s">
        <v>1014</v>
      </c>
      <c r="F81" s="49" t="str">
        <f t="shared" si="2"/>
        <v>P22-005705</v>
      </c>
      <c r="G81" t="str">
        <f>IFERROR(VLOOKUP($A81,'Capital spend Nov 30'!$D:$G,3,FALSE),"No PO")</f>
        <v>P22-005705 - Line 1</v>
      </c>
      <c r="H81" t="str">
        <f>VLOOKUP(A81,'Capital spend Nov 30'!D:Q,14,FALSE)</f>
        <v>The Bentley Swift Current - 2022 - Roof</v>
      </c>
      <c r="I81" t="str">
        <f>VLOOKUP(A81,'Capital spend Nov 30'!D:U,18,FALSE)</f>
        <v>No</v>
      </c>
    </row>
    <row r="82" spans="1:9">
      <c r="A82" t="s">
        <v>1484</v>
      </c>
      <c r="B82" t="s">
        <v>979</v>
      </c>
      <c r="C82" s="2">
        <v>44630</v>
      </c>
      <c r="E82" s="49" t="s">
        <v>1014</v>
      </c>
      <c r="F82" s="49" t="str">
        <f t="shared" si="2"/>
        <v>P22-005957</v>
      </c>
      <c r="G82" t="str">
        <f>IFERROR(VLOOKUP($A82,'Capital spend Nov 30'!$D:$G,3,FALSE),"No PO")</f>
        <v>P22-005957 - Line 1</v>
      </c>
      <c r="H82" t="str">
        <f>VLOOKUP(A82,'Capital spend Nov 30'!D:Q,14,FALSE)</f>
        <v>Renaissance - 2022 - Laundry Replacement</v>
      </c>
      <c r="I82" t="str">
        <f>VLOOKUP(A82,'Capital spend Nov 30'!D:U,18,FALSE)</f>
        <v>No</v>
      </c>
    </row>
    <row r="83" spans="1:9">
      <c r="A83" t="s">
        <v>1485</v>
      </c>
      <c r="B83" t="s">
        <v>979</v>
      </c>
      <c r="C83" s="2">
        <v>44630</v>
      </c>
      <c r="E83" s="49" t="s">
        <v>1014</v>
      </c>
      <c r="F83" s="49" t="str">
        <f t="shared" si="2"/>
        <v>P22-005706</v>
      </c>
      <c r="G83" t="str">
        <f>IFERROR(VLOOKUP($A83,'Capital spend Nov 30'!$D:$G,3,FALSE),"No PO")</f>
        <v>P22-005706 - Line 1</v>
      </c>
      <c r="H83" t="str">
        <f>VLOOKUP(A83,'Capital spend Nov 30'!D:Q,14,FALSE)</f>
        <v>The Waverley/Rosewood - 2022 - Roof</v>
      </c>
      <c r="I83" t="str">
        <f>VLOOKUP(A83,'Capital spend Nov 30'!D:U,18,FALSE)</f>
        <v>No</v>
      </c>
    </row>
    <row r="84" spans="1:9">
      <c r="A84" t="s">
        <v>1486</v>
      </c>
      <c r="B84" t="s">
        <v>979</v>
      </c>
      <c r="C84" s="2">
        <v>44630</v>
      </c>
      <c r="E84" s="49" t="s">
        <v>1014</v>
      </c>
      <c r="F84" s="49" t="str">
        <f t="shared" si="2"/>
        <v>P22-005704</v>
      </c>
      <c r="G84" t="str">
        <f>IFERROR(VLOOKUP($A84,'Capital spend Nov 30'!$D:$G,3,FALSE),"No PO")</f>
        <v>P22-005704 - Line 1</v>
      </c>
      <c r="H84" t="str">
        <f>VLOOKUP(A84,'Capital spend Nov 30'!D:Q,14,FALSE)</f>
        <v>The Franklin - 2022 - Smoke Detector Replacements</v>
      </c>
      <c r="I84" t="str">
        <f>VLOOKUP(A84,'Capital spend Nov 30'!D:U,18,FALSE)</f>
        <v>No</v>
      </c>
    </row>
    <row r="85" spans="1:9" ht="30">
      <c r="A85" t="s">
        <v>1487</v>
      </c>
      <c r="B85" t="s">
        <v>977</v>
      </c>
      <c r="C85" s="2">
        <v>44630</v>
      </c>
      <c r="E85" s="60" t="s">
        <v>1488</v>
      </c>
      <c r="F85" s="49" t="str">
        <f t="shared" si="2"/>
        <v>P22-005853</v>
      </c>
      <c r="G85" t="str">
        <f>IFERROR(VLOOKUP($A85,'Capital spend Nov 30'!$D:$G,3,FALSE),"No PO")</f>
        <v>P22-005853 - Line 1</v>
      </c>
      <c r="H85" t="str">
        <f>VLOOKUP(A85,'Capital spend Nov 30'!D:Q,14,FALSE)</f>
        <v>Greenway - 2022 - Kitchen FF&amp;E (Ice Machine)</v>
      </c>
      <c r="I85" t="str">
        <f>VLOOKUP(A85,'Capital spend Nov 30'!D:U,18,FALSE)</f>
        <v>No</v>
      </c>
    </row>
    <row r="86" spans="1:9">
      <c r="A86" t="s">
        <v>1489</v>
      </c>
      <c r="B86" t="s">
        <v>977</v>
      </c>
      <c r="C86" s="2">
        <v>44630</v>
      </c>
      <c r="E86" s="49" t="s">
        <v>1490</v>
      </c>
      <c r="F86" s="49" t="str">
        <f t="shared" si="2"/>
        <v>P22-005915</v>
      </c>
      <c r="G86" t="str">
        <f>IFERROR(VLOOKUP($A86,'Capital spend Nov 30'!$D:$G,3,FALSE),"No PO")</f>
        <v>P22-005915 - Line 1</v>
      </c>
      <c r="H86" t="str">
        <f>VLOOKUP(A86,'Capital spend Nov 30'!D:Q,14,FALSE)</f>
        <v>Briarfield Gardens- 2022 - Kitchen FF&amp;E (Steamer w/ Stand)</v>
      </c>
      <c r="I86" t="str">
        <f>VLOOKUP(A86,'Capital spend Nov 30'!D:U,18,FALSE)</f>
        <v>No</v>
      </c>
    </row>
    <row r="87" spans="1:9">
      <c r="A87" t="s">
        <v>1491</v>
      </c>
      <c r="B87" t="s">
        <v>979</v>
      </c>
      <c r="C87" s="2">
        <v>44630</v>
      </c>
      <c r="E87" s="49"/>
      <c r="G87">
        <f>IFERROR(VLOOKUP($A87,'Capital spend Nov 30'!$D:$G,3,FALSE),"No PO")</f>
        <v>0</v>
      </c>
      <c r="H87" t="str">
        <f>VLOOKUP(A87,'Capital spend Nov 30'!D:Q,14,FALSE)</f>
        <v>Montfort - Funded - In Suite Cooling</v>
      </c>
      <c r="I87" t="str">
        <f>VLOOKUP(A87,'Capital spend Nov 30'!D:U,18,FALSE)</f>
        <v>Yes</v>
      </c>
    </row>
    <row r="88" spans="1:9">
      <c r="A88" t="s">
        <v>1492</v>
      </c>
      <c r="B88" t="s">
        <v>977</v>
      </c>
      <c r="C88" s="2">
        <v>44631</v>
      </c>
      <c r="E88" s="48" t="s">
        <v>1493</v>
      </c>
      <c r="F88" s="49" t="str">
        <f t="shared" ref="F88:F90" si="3">LEFT(G88,10)</f>
        <v>P22-005830</v>
      </c>
      <c r="G88" t="str">
        <f>IFERROR(VLOOKUP($A88,'Capital spend Nov 30'!$D:$G,3,FALSE),"No PO")</f>
        <v>P22-005830 - Line 2</v>
      </c>
      <c r="H88" t="str">
        <f>VLOOKUP(A88,'Capital spend Nov 30'!D:Q,14,FALSE)</f>
        <v>Mckenzie Towne - 2022 - Community Room</v>
      </c>
      <c r="I88" t="str">
        <f>VLOOKUP(A88,'Capital spend Nov 30'!D:U,18,FALSE)</f>
        <v>No</v>
      </c>
    </row>
    <row r="89" spans="1:9">
      <c r="A89" t="s">
        <v>1494</v>
      </c>
      <c r="B89" t="s">
        <v>977</v>
      </c>
      <c r="C89" s="2">
        <v>44631</v>
      </c>
      <c r="E89" s="48" t="s">
        <v>1493</v>
      </c>
      <c r="F89" s="49" t="str">
        <f t="shared" si="3"/>
        <v>P22-005844</v>
      </c>
      <c r="G89" t="str">
        <f>IFERROR(VLOOKUP($A89,'Capital spend Nov 30'!$D:$G,3,FALSE),"No PO")</f>
        <v>P22-005844 - Line 1</v>
      </c>
      <c r="H89" t="str">
        <f>VLOOKUP(A89,'Capital spend Nov 30'!D:Q,14,FALSE)</f>
        <v>Dover Cliffs - 2022 - Copper Piping</v>
      </c>
      <c r="I89" t="str">
        <f>VLOOKUP(A89,'Capital spend Nov 30'!D:U,18,FALSE)</f>
        <v>No</v>
      </c>
    </row>
    <row r="90" spans="1:9">
      <c r="A90" t="s">
        <v>1495</v>
      </c>
      <c r="B90" t="s">
        <v>977</v>
      </c>
      <c r="C90" s="2">
        <v>44631</v>
      </c>
      <c r="E90" s="49" t="s">
        <v>1495</v>
      </c>
      <c r="F90" s="49" t="str">
        <f t="shared" si="3"/>
        <v>P22-005674</v>
      </c>
      <c r="G90" t="str">
        <f>IFERROR(VLOOKUP($A90,'Capital spend Nov 30'!$D:$G,3,FALSE),"No PO")</f>
        <v>P22-005674 - Line 1</v>
      </c>
      <c r="H90" t="str">
        <f>VLOOKUP(A90,'Capital spend Nov 30'!D:Q,14,FALSE)</f>
        <v>The Edgemont - 2022 - Landscaping</v>
      </c>
      <c r="I90" t="str">
        <f>VLOOKUP(A90,'Capital spend Nov 30'!D:U,18,FALSE)</f>
        <v>No</v>
      </c>
    </row>
    <row r="91" spans="1:9">
      <c r="A91" t="s">
        <v>1496</v>
      </c>
      <c r="B91" t="s">
        <v>979</v>
      </c>
      <c r="C91" s="2">
        <v>44631</v>
      </c>
      <c r="E91" s="49" t="s">
        <v>1474</v>
      </c>
      <c r="F91" s="14"/>
      <c r="G91">
        <f>IFERROR(VLOOKUP($A91,'Capital spend Nov 30'!$D:$G,3,FALSE),"No PO")</f>
        <v>0</v>
      </c>
      <c r="H91" t="str">
        <f>VLOOKUP(A91,'Capital spend Nov 30'!D:Q,14,FALSE)</f>
        <v>Jasper Place - 2022 - Steamer</v>
      </c>
      <c r="I91" t="str">
        <f>VLOOKUP(A91,'Capital spend Nov 30'!D:U,18,FALSE)</f>
        <v>No</v>
      </c>
    </row>
    <row r="92" spans="1:9">
      <c r="A92" t="s">
        <v>1497</v>
      </c>
      <c r="B92" t="s">
        <v>978</v>
      </c>
      <c r="C92" s="2">
        <v>44631</v>
      </c>
      <c r="E92" s="49" t="s">
        <v>1012</v>
      </c>
      <c r="F92" s="49" t="str">
        <f t="shared" ref="F92:F93" si="4">LEFT(G92,10)</f>
        <v>P22-005952</v>
      </c>
      <c r="G92" t="str">
        <f>IFERROR(VLOOKUP($A92,'Capital spend Nov 30'!$D:$G,3,FALSE),"No PO")</f>
        <v>P22-005952 - Line 1</v>
      </c>
      <c r="H92" t="str">
        <f>VLOOKUP(A92,'Capital spend Nov 30'!D:Q,14,FALSE)</f>
        <v>Renaissance - 2022 - Fan Coil Replacement</v>
      </c>
      <c r="I92" t="str">
        <f>VLOOKUP(A92,'Capital spend Nov 30'!D:U,18,FALSE)</f>
        <v>No</v>
      </c>
    </row>
    <row r="93" spans="1:9">
      <c r="A93" t="s">
        <v>1498</v>
      </c>
      <c r="B93" t="s">
        <v>978</v>
      </c>
      <c r="C93" s="2">
        <v>44631</v>
      </c>
      <c r="E93" s="49" t="s">
        <v>1012</v>
      </c>
      <c r="F93" s="49" t="str">
        <f t="shared" si="4"/>
        <v>P22-005622</v>
      </c>
      <c r="G93" t="str">
        <f>IFERROR(VLOOKUP($A93,'Capital spend Nov 30'!$D:$G,3,FALSE),"No PO")</f>
        <v>P22-005622 - Line 1</v>
      </c>
      <c r="H93" t="str">
        <f>VLOOKUP(A93,'Capital spend Nov 30'!D:Q,14,FALSE)</f>
        <v>Winbourne Park - 2022 - Failed Backflow Preventer</v>
      </c>
      <c r="I93" t="str">
        <f>VLOOKUP(A93,'Capital spend Nov 30'!D:U,18,FALSE)</f>
        <v>No</v>
      </c>
    </row>
    <row r="94" spans="1:9">
      <c r="A94" t="s">
        <v>1499</v>
      </c>
      <c r="B94" t="s">
        <v>979</v>
      </c>
      <c r="C94" s="2">
        <v>44631</v>
      </c>
      <c r="E94" s="49"/>
      <c r="G94">
        <f>IFERROR(VLOOKUP($A94,'Capital spend Nov 30'!$D:$G,3,FALSE),"No PO")</f>
        <v>0</v>
      </c>
      <c r="H94" t="str">
        <f>VLOOKUP(A94,'Capital spend Nov 30'!D:Q,14,FALSE)</f>
        <v>2022 RET IT Refresh &amp; Growth Endpoint Capital</v>
      </c>
      <c r="I94" t="str">
        <f>VLOOKUP(A94,'Capital spend Nov 30'!D:U,18,FALSE)</f>
        <v>Yes</v>
      </c>
    </row>
    <row r="95" spans="1:9">
      <c r="A95" t="s">
        <v>1500</v>
      </c>
      <c r="B95" t="s">
        <v>978</v>
      </c>
      <c r="C95" s="2">
        <v>44631</v>
      </c>
      <c r="E95" s="49" t="s">
        <v>1012</v>
      </c>
      <c r="F95" s="49" t="str">
        <f t="shared" ref="F95:F155" si="5">LEFT(G95,10)</f>
        <v>P22-005596</v>
      </c>
      <c r="G95" t="str">
        <f>IFERROR(VLOOKUP($A95,'Capital spend Nov 30'!$D:$G,3,FALSE),"No PO")</f>
        <v>P22-005596 - Line 1</v>
      </c>
      <c r="H95" t="str">
        <f>VLOOKUP(A95,'Capital spend Nov 30'!D:Q,14,FALSE)</f>
        <v>The Heartland - 2022 - Housekeeping FF&amp;E</v>
      </c>
      <c r="I95" t="str">
        <f>VLOOKUP(A95,'Capital spend Nov 30'!D:U,18,FALSE)</f>
        <v>No</v>
      </c>
    </row>
    <row r="96" spans="1:9">
      <c r="A96" t="s">
        <v>1501</v>
      </c>
      <c r="B96" t="s">
        <v>978</v>
      </c>
      <c r="E96" s="49" t="s">
        <v>1086</v>
      </c>
      <c r="F96" s="49" t="str">
        <f t="shared" si="5"/>
        <v>P22-005116</v>
      </c>
      <c r="G96" t="str">
        <f>IFERROR(VLOOKUP($A96,'Capital spend Nov 30'!$D:$G,3,FALSE),"No PO")</f>
        <v>P22-005116 - Line 1</v>
      </c>
      <c r="H96" t="str">
        <f>VLOOKUP(A96,'Capital spend Nov 30'!D:Q,14,FALSE)</f>
        <v>The Churchill - 2022 - Generator</v>
      </c>
      <c r="I96" t="str">
        <f>VLOOKUP(A96,'Capital spend Nov 30'!D:U,18,FALSE)</f>
        <v>No</v>
      </c>
    </row>
    <row r="97" spans="1:9">
      <c r="A97" t="s">
        <v>1502</v>
      </c>
      <c r="B97" t="s">
        <v>977</v>
      </c>
      <c r="E97" s="49" t="s">
        <v>1503</v>
      </c>
      <c r="F97" s="49" t="str">
        <f t="shared" si="5"/>
        <v>P22-005069</v>
      </c>
      <c r="G97" t="str">
        <f>IFERROR(VLOOKUP($A97,'Capital spend Nov 30'!$D:$G,3,FALSE),"No PO")</f>
        <v>P22-005069 - Line 1</v>
      </c>
      <c r="H97" t="str">
        <f>VLOOKUP(A97,'Capital spend Nov 30'!D:Q,14,FALSE)</f>
        <v>Hollyburn - 2022 - Building-Plumbing</v>
      </c>
      <c r="I97" t="str">
        <f>VLOOKUP(A97,'Capital spend Nov 30'!D:U,18,FALSE)</f>
        <v>No</v>
      </c>
    </row>
    <row r="98" spans="1:9">
      <c r="A98" t="s">
        <v>1504</v>
      </c>
      <c r="B98" t="s">
        <v>977</v>
      </c>
      <c r="E98" s="49" t="s">
        <v>1505</v>
      </c>
      <c r="F98" s="49" t="str">
        <f t="shared" si="5"/>
        <v>P22-004810</v>
      </c>
      <c r="G98" t="str">
        <f>IFERROR(VLOOKUP($A98,'Capital spend Nov 30'!$D:$G,3,FALSE),"No PO")</f>
        <v>P22-004810 - Line 1</v>
      </c>
      <c r="H98" t="str">
        <f>VLOOKUP(A98,'Capital spend Nov 30'!D:Q,14,FALSE)</f>
        <v>The Claremont - 2022 - In-Suite Renovations</v>
      </c>
      <c r="I98" t="str">
        <f>VLOOKUP(A98,'Capital spend Nov 30'!D:U,18,FALSE)</f>
        <v>No</v>
      </c>
    </row>
    <row r="99" spans="1:9">
      <c r="A99" t="s">
        <v>1506</v>
      </c>
      <c r="B99" t="s">
        <v>977</v>
      </c>
      <c r="E99" s="49" t="s">
        <v>1507</v>
      </c>
      <c r="F99" s="49" t="str">
        <f t="shared" si="5"/>
        <v>P22-004942</v>
      </c>
      <c r="G99" t="str">
        <f>IFERROR(VLOOKUP($A99,'Capital spend Nov 30'!$D:$G,3,FALSE),"No PO")</f>
        <v>P22-004942 - Line 1</v>
      </c>
      <c r="H99" t="str">
        <f>VLOOKUP(A99,'Capital spend Nov 30'!D:Q,14,FALSE)</f>
        <v>The Westwood - 2022 - In-Suite Renovations</v>
      </c>
      <c r="I99" t="str">
        <f>VLOOKUP(A99,'Capital spend Nov 30'!D:U,18,FALSE)</f>
        <v>No</v>
      </c>
    </row>
    <row r="100" spans="1:9">
      <c r="A100" t="s">
        <v>1508</v>
      </c>
      <c r="B100" t="s">
        <v>977</v>
      </c>
      <c r="E100" s="49" t="s">
        <v>1509</v>
      </c>
      <c r="F100" s="49" t="str">
        <f t="shared" si="5"/>
        <v>P22-004964</v>
      </c>
      <c r="G100" t="str">
        <f>IFERROR(VLOOKUP($A100,'Capital spend Nov 30'!$D:$G,3,FALSE),"No PO")</f>
        <v>P22-004964 - Line 1</v>
      </c>
      <c r="H100" t="str">
        <f>VLOOKUP(A100,'Capital spend Nov 30'!D:Q,14,FALSE)</f>
        <v>Marian Chateau - 2022 - In-Suite Renovations</v>
      </c>
      <c r="I100" t="str">
        <f>VLOOKUP(A100,'Capital spend Nov 30'!D:U,18,FALSE)</f>
        <v>No</v>
      </c>
    </row>
    <row r="101" spans="1:9">
      <c r="A101" t="s">
        <v>1510</v>
      </c>
      <c r="B101" t="s">
        <v>977</v>
      </c>
      <c r="E101" s="49" t="s">
        <v>1511</v>
      </c>
      <c r="F101" s="49" t="str">
        <f t="shared" si="5"/>
        <v>P22-004965</v>
      </c>
      <c r="G101" t="str">
        <f>IFERROR(VLOOKUP($A101,'Capital spend Nov 30'!$D:$G,3,FALSE),"No PO")</f>
        <v>P22-004965 - Line 1</v>
      </c>
      <c r="H101" t="str">
        <f>VLOOKUP(A101,'Capital spend Nov 30'!D:Q,14,FALSE)</f>
        <v>Marian Chateau - 2022 - In-Suite Renovations</v>
      </c>
      <c r="I101" t="str">
        <f>VLOOKUP(A101,'Capital spend Nov 30'!D:U,18,FALSE)</f>
        <v>No</v>
      </c>
    </row>
    <row r="102" spans="1:9">
      <c r="A102" t="s">
        <v>1512</v>
      </c>
      <c r="B102" t="s">
        <v>977</v>
      </c>
      <c r="E102" s="49" t="s">
        <v>1513</v>
      </c>
      <c r="F102" s="49" t="str">
        <f t="shared" si="5"/>
        <v>P22-004966</v>
      </c>
      <c r="G102" t="str">
        <f>IFERROR(VLOOKUP($A102,'Capital spend Nov 30'!$D:$G,3,FALSE),"No PO")</f>
        <v>P22-004966 - Line 2</v>
      </c>
      <c r="H102" t="str">
        <f>VLOOKUP(A102,'Capital spend Nov 30'!D:Q,14,FALSE)</f>
        <v>Marian Chateau - 2022 - In-Suite Renovations</v>
      </c>
      <c r="I102" t="str">
        <f>VLOOKUP(A102,'Capital spend Nov 30'!D:U,18,FALSE)</f>
        <v>No</v>
      </c>
    </row>
    <row r="103" spans="1:9">
      <c r="A103" t="s">
        <v>1514</v>
      </c>
      <c r="B103" t="s">
        <v>977</v>
      </c>
      <c r="E103" s="48" t="s">
        <v>1515</v>
      </c>
      <c r="F103" s="49" t="str">
        <f t="shared" si="5"/>
        <v>P22-005211</v>
      </c>
      <c r="G103" t="str">
        <f>IFERROR(VLOOKUP($A103,'Capital spend Nov 30'!$D:$G,3,FALSE),"No PO")</f>
        <v>P22-005211 - Line 2</v>
      </c>
      <c r="H103" t="str">
        <f>VLOOKUP(A103,'Capital spend Nov 30'!D:Q,14,FALSE)</f>
        <v>Riverbend Place - 2022 - In-Suite Renovations</v>
      </c>
      <c r="I103" t="str">
        <f>VLOOKUP(A103,'Capital spend Nov 30'!D:U,18,FALSE)</f>
        <v>No</v>
      </c>
    </row>
    <row r="104" spans="1:9">
      <c r="A104" t="s">
        <v>1516</v>
      </c>
      <c r="B104" t="s">
        <v>977</v>
      </c>
      <c r="E104" s="61" t="s">
        <v>1517</v>
      </c>
      <c r="F104" s="49" t="str">
        <f t="shared" si="5"/>
        <v>P22-005063</v>
      </c>
      <c r="G104" t="str">
        <f>IFERROR(VLOOKUP($A104,'Capital spend Nov 30'!$D:$G,3,FALSE),"No PO")</f>
        <v>P22-005063 - Line 2</v>
      </c>
      <c r="H104" t="str">
        <f>VLOOKUP(A104,'Capital spend Nov 30'!D:Q,14,FALSE)</f>
        <v>Trafalgar Lodge - 2022 - In-Suite Renovations</v>
      </c>
      <c r="I104" t="str">
        <f>VLOOKUP(A104,'Capital spend Nov 30'!D:U,18,FALSE)</f>
        <v>No</v>
      </c>
    </row>
    <row r="105" spans="1:9">
      <c r="A105" t="s">
        <v>1518</v>
      </c>
      <c r="B105" t="s">
        <v>977</v>
      </c>
      <c r="E105" s="49" t="s">
        <v>1519</v>
      </c>
      <c r="F105" s="49" t="str">
        <f t="shared" si="5"/>
        <v>P22-004702</v>
      </c>
      <c r="G105" t="str">
        <f>IFERROR(VLOOKUP($A105,'Capital spend Nov 30'!$D:$G,3,FALSE),"No PO")</f>
        <v>P22-004702 - Line 1</v>
      </c>
      <c r="H105" t="str">
        <f>VLOOKUP(A105,'Capital spend Nov 30'!D:Q,14,FALSE)</f>
        <v>The Village Senoirs - 2022 - In-Suite Renovations</v>
      </c>
      <c r="I105" t="str">
        <f>VLOOKUP(A105,'Capital spend Nov 30'!D:U,18,FALSE)</f>
        <v>No</v>
      </c>
    </row>
    <row r="106" spans="1:9">
      <c r="A106" t="s">
        <v>1520</v>
      </c>
      <c r="B106" t="s">
        <v>977</v>
      </c>
      <c r="E106" s="62" t="s">
        <v>1521</v>
      </c>
      <c r="F106" s="49" t="str">
        <f t="shared" si="5"/>
        <v>P22-004701</v>
      </c>
      <c r="G106" t="str">
        <f>IFERROR(VLOOKUP($A106,'Capital spend Nov 30'!$D:$G,3,FALSE),"No PO")</f>
        <v>P22-004701 - Line 1</v>
      </c>
      <c r="H106" t="str">
        <f>VLOOKUP(A106,'Capital spend Nov 30'!D:Q,14,FALSE)</f>
        <v>The Village Senoirs - 2022 - In-Suite Renovations</v>
      </c>
      <c r="I106" t="str">
        <f>VLOOKUP(A106,'Capital spend Nov 30'!D:U,18,FALSE)</f>
        <v>No</v>
      </c>
    </row>
    <row r="107" spans="1:9">
      <c r="A107" t="s">
        <v>1522</v>
      </c>
      <c r="B107" t="s">
        <v>977</v>
      </c>
      <c r="E107" s="48" t="s">
        <v>1523</v>
      </c>
      <c r="F107" s="49" t="str">
        <f t="shared" si="5"/>
        <v>P22-004700</v>
      </c>
      <c r="G107" t="str">
        <f>IFERROR(VLOOKUP($A107,'Capital spend Nov 30'!$D:$G,3,FALSE),"No PO")</f>
        <v>P22-004700 - Line 1</v>
      </c>
      <c r="H107" t="str">
        <f>VLOOKUP(A107,'Capital spend Nov 30'!D:Q,14,FALSE)</f>
        <v>The Village Senoirs - 2022 - In-Suite Renovations</v>
      </c>
      <c r="I107" t="str">
        <f>VLOOKUP(A107,'Capital spend Nov 30'!D:U,18,FALSE)</f>
        <v>No</v>
      </c>
    </row>
    <row r="108" spans="1:9">
      <c r="A108" t="s">
        <v>1524</v>
      </c>
      <c r="B108" t="s">
        <v>977</v>
      </c>
      <c r="E108" s="48" t="s">
        <v>1525</v>
      </c>
      <c r="F108" s="49" t="str">
        <f t="shared" si="5"/>
        <v>P22-004911</v>
      </c>
      <c r="G108" t="str">
        <f>IFERROR(VLOOKUP($A108,'Capital spend Nov 30'!$D:$G,3,FALSE),"No PO")</f>
        <v>P22-004911 - Line 2</v>
      </c>
      <c r="H108" t="str">
        <f>VLOOKUP(A108,'Capital spend Nov 30'!D:Q,14,FALSE)</f>
        <v>Birkdale - 2022 - In-Suite Renovations</v>
      </c>
      <c r="I108" t="str">
        <f>VLOOKUP(A108,'Capital spend Nov 30'!D:U,18,FALSE)</f>
        <v>No</v>
      </c>
    </row>
    <row r="109" spans="1:9">
      <c r="A109" t="s">
        <v>1526</v>
      </c>
      <c r="B109" t="s">
        <v>977</v>
      </c>
      <c r="E109" s="48" t="s">
        <v>1527</v>
      </c>
      <c r="F109" s="49" t="str">
        <f t="shared" si="5"/>
        <v>P22-005061</v>
      </c>
      <c r="G109" t="str">
        <f>IFERROR(VLOOKUP($A109,'Capital spend Nov 30'!$D:$G,3,FALSE),"No PO")</f>
        <v>P22-005061 - Line 1</v>
      </c>
      <c r="H109" t="str">
        <f>VLOOKUP(A109,'Capital spend Nov 30'!D:Q,14,FALSE)</f>
        <v>Fleetwood Villa - 2022 - In-Suite Renovations</v>
      </c>
      <c r="I109" t="str">
        <f>VLOOKUP(A109,'Capital spend Nov 30'!D:U,18,FALSE)</f>
        <v>No</v>
      </c>
    </row>
    <row r="110" spans="1:9">
      <c r="A110" t="s">
        <v>1528</v>
      </c>
      <c r="B110" t="s">
        <v>977</v>
      </c>
      <c r="E110" s="48" t="s">
        <v>1529</v>
      </c>
      <c r="F110" s="49" t="str">
        <f t="shared" si="5"/>
        <v>P22-005064</v>
      </c>
      <c r="G110" t="str">
        <f>IFERROR(VLOOKUP($A110,'Capital spend Nov 30'!$D:$G,3,FALSE),"No PO")</f>
        <v>P22-005064 - Line 1</v>
      </c>
      <c r="H110" t="str">
        <f>VLOOKUP(A110,'Capital spend Nov 30'!D:Q,14,FALSE)</f>
        <v>Centennial Park - 2022 - In-Suite Renovations</v>
      </c>
      <c r="I110" t="str">
        <f>VLOOKUP(A110,'Capital spend Nov 30'!D:U,18,FALSE)</f>
        <v>No</v>
      </c>
    </row>
    <row r="111" spans="1:9">
      <c r="A111" t="s">
        <v>1530</v>
      </c>
      <c r="B111" t="s">
        <v>977</v>
      </c>
      <c r="E111" s="48" t="s">
        <v>1531</v>
      </c>
      <c r="F111" s="49" t="str">
        <f t="shared" si="5"/>
        <v>P22-005042</v>
      </c>
      <c r="G111" t="str">
        <f>IFERROR(VLOOKUP($A111,'Capital spend Nov 30'!$D:$G,3,FALSE),"No PO")</f>
        <v>P22-005042 - Line 1</v>
      </c>
      <c r="H111" t="str">
        <f>VLOOKUP(A111,'Capital spend Nov 30'!D:Q,14,FALSE)</f>
        <v>Inglewood - 2022 - In-Suite Renovations</v>
      </c>
      <c r="I111" t="str">
        <f>VLOOKUP(A111,'Capital spend Nov 30'!D:U,18,FALSE)</f>
        <v>No</v>
      </c>
    </row>
    <row r="112" spans="1:9">
      <c r="A112" t="s">
        <v>1532</v>
      </c>
      <c r="B112" t="s">
        <v>977</v>
      </c>
      <c r="E112" s="48" t="s">
        <v>1533</v>
      </c>
      <c r="F112" s="49" t="str">
        <f t="shared" si="5"/>
        <v>P22-004910</v>
      </c>
      <c r="G112" t="str">
        <f>IFERROR(VLOOKUP($A112,'Capital spend Nov 30'!$D:$G,3,FALSE),"No PO")</f>
        <v>P22-004910 - Line 2</v>
      </c>
      <c r="H112" t="str">
        <f>VLOOKUP(A112,'Capital spend Nov 30'!D:Q,14,FALSE)</f>
        <v>The Bentley Swift Current - 2022 - In-Suite Renovations</v>
      </c>
      <c r="I112" t="str">
        <f>VLOOKUP(A112,'Capital spend Nov 30'!D:U,18,FALSE)</f>
        <v>No</v>
      </c>
    </row>
    <row r="113" spans="1:9" ht="30">
      <c r="A113" t="s">
        <v>1534</v>
      </c>
      <c r="B113" t="s">
        <v>977</v>
      </c>
      <c r="E113" s="60" t="s">
        <v>1535</v>
      </c>
      <c r="F113" s="49" t="str">
        <f t="shared" si="5"/>
        <v>P22-004909</v>
      </c>
      <c r="G113" t="str">
        <f>IFERROR(VLOOKUP($A113,'Capital spend Nov 30'!$D:$G,3,FALSE),"No PO")</f>
        <v>P22-004909 - Line 2</v>
      </c>
      <c r="H113" t="str">
        <f>VLOOKUP(A113,'Capital spend Nov 30'!D:Q,14,FALSE)</f>
        <v>The Bentley Swift Current - 2022 - In-Suite Renovations</v>
      </c>
      <c r="I113" t="str">
        <f>VLOOKUP(A113,'Capital spend Nov 30'!D:U,18,FALSE)</f>
        <v>No</v>
      </c>
    </row>
    <row r="114" spans="1:9">
      <c r="A114" t="s">
        <v>1536</v>
      </c>
      <c r="B114" t="s">
        <v>977</v>
      </c>
      <c r="E114" s="48" t="s">
        <v>1537</v>
      </c>
      <c r="F114" s="49" t="str">
        <f t="shared" si="5"/>
        <v>P22-004908</v>
      </c>
      <c r="G114" t="str">
        <f>IFERROR(VLOOKUP($A114,'Capital spend Nov 30'!$D:$G,3,FALSE),"No PO")</f>
        <v>P22-004908 - Line 2</v>
      </c>
      <c r="H114" t="str">
        <f>VLOOKUP(A114,'Capital spend Nov 30'!D:Q,14,FALSE)</f>
        <v>The Bentley Swift Current - 2022 - In-Suite Renovations</v>
      </c>
      <c r="I114" t="str">
        <f>VLOOKUP(A114,'Capital spend Nov 30'!D:U,18,FALSE)</f>
        <v>No</v>
      </c>
    </row>
    <row r="115" spans="1:9">
      <c r="A115" t="s">
        <v>1538</v>
      </c>
      <c r="B115" t="s">
        <v>977</v>
      </c>
      <c r="E115" s="48" t="s">
        <v>1539</v>
      </c>
      <c r="F115" s="49" t="str">
        <f t="shared" si="5"/>
        <v>P22-005008</v>
      </c>
      <c r="G115" t="str">
        <f>IFERROR(VLOOKUP($A115,'Capital spend Nov 30'!$D:$G,3,FALSE),"No PO")</f>
        <v>P22-005008 - Line 2</v>
      </c>
      <c r="H115" t="str">
        <f>VLOOKUP(A115,'Capital spend Nov 30'!D:Q,14,FALSE)</f>
        <v>The Bentley Swift Current - 2022 - In-Suite Renovations</v>
      </c>
      <c r="I115" t="str">
        <f>VLOOKUP(A115,'Capital spend Nov 30'!D:U,18,FALSE)</f>
        <v>No</v>
      </c>
    </row>
    <row r="116" spans="1:9">
      <c r="A116" t="s">
        <v>1540</v>
      </c>
      <c r="B116" t="s">
        <v>977</v>
      </c>
      <c r="E116" s="49" t="s">
        <v>1540</v>
      </c>
      <c r="F116" s="49" t="str">
        <f t="shared" si="5"/>
        <v>P22-004907</v>
      </c>
      <c r="G116" t="str">
        <f>IFERROR(VLOOKUP($A116,'Capital spend Nov 30'!$D:$G,3,FALSE),"No PO")</f>
        <v>P22-004907 - Line 2</v>
      </c>
      <c r="H116" t="str">
        <f>VLOOKUP(A116,'Capital spend Nov 30'!D:Q,14,FALSE)</f>
        <v>The Bentley Swift Current - 2022 - In-Suite Renovations</v>
      </c>
      <c r="I116" t="str">
        <f>VLOOKUP(A116,'Capital spend Nov 30'!D:U,18,FALSE)</f>
        <v>No</v>
      </c>
    </row>
    <row r="117" spans="1:9">
      <c r="A117" t="s">
        <v>1541</v>
      </c>
      <c r="B117" t="s">
        <v>977</v>
      </c>
      <c r="E117" s="49" t="s">
        <v>1262</v>
      </c>
      <c r="F117" s="49" t="str">
        <f t="shared" si="5"/>
        <v>P22-005065</v>
      </c>
      <c r="G117" t="str">
        <f>IFERROR(VLOOKUP($A117,'Capital spend Nov 30'!$D:$G,3,FALSE),"No PO")</f>
        <v>P22-005065 - Line 2</v>
      </c>
      <c r="H117" t="str">
        <f>VLOOKUP(A117,'Capital spend Nov 30'!D:Q,14,FALSE)</f>
        <v>Parkwood Manor - 2022 - In-Suite Renovations</v>
      </c>
      <c r="I117" t="str">
        <f>VLOOKUP(A117,'Capital spend Nov 30'!D:U,18,FALSE)</f>
        <v>No</v>
      </c>
    </row>
    <row r="118" spans="1:9">
      <c r="A118" t="s">
        <v>1542</v>
      </c>
      <c r="B118" t="s">
        <v>977</v>
      </c>
      <c r="E118" s="48" t="s">
        <v>1543</v>
      </c>
      <c r="F118" s="49" t="str">
        <f t="shared" si="5"/>
        <v>P22-005066</v>
      </c>
      <c r="G118" t="str">
        <f>IFERROR(VLOOKUP($A118,'Capital spend Nov 30'!$D:$G,3,FALSE),"No PO")</f>
        <v>P22-005066 - Line 2</v>
      </c>
      <c r="H118" t="str">
        <f>VLOOKUP(A118,'Capital spend Nov 30'!D:Q,14,FALSE)</f>
        <v>Parkwood Manor - 2022 - In-Suite Renovations</v>
      </c>
      <c r="I118" t="str">
        <f>VLOOKUP(A118,'Capital spend Nov 30'!D:U,18,FALSE)</f>
        <v>No</v>
      </c>
    </row>
    <row r="119" spans="1:9">
      <c r="A119" t="s">
        <v>1544</v>
      </c>
      <c r="B119" t="s">
        <v>977</v>
      </c>
      <c r="E119" s="48" t="s">
        <v>1545</v>
      </c>
      <c r="F119" s="49" t="str">
        <f t="shared" si="5"/>
        <v>P22-005067</v>
      </c>
      <c r="G119" t="str">
        <f>IFERROR(VLOOKUP($A119,'Capital spend Nov 30'!$D:$G,3,FALSE),"No PO")</f>
        <v>P22-005067 - Line 2</v>
      </c>
      <c r="H119" t="str">
        <f>VLOOKUP(A119,'Capital spend Nov 30'!D:Q,14,FALSE)</f>
        <v>Parkwood Manor - 2022 - In-Suite Renovations</v>
      </c>
      <c r="I119" t="str">
        <f>VLOOKUP(A119,'Capital spend Nov 30'!D:U,18,FALSE)</f>
        <v>No</v>
      </c>
    </row>
    <row r="120" spans="1:9">
      <c r="A120" t="s">
        <v>1546</v>
      </c>
      <c r="B120" t="s">
        <v>977</v>
      </c>
      <c r="E120" s="48" t="s">
        <v>1545</v>
      </c>
      <c r="F120" s="49" t="str">
        <f t="shared" si="5"/>
        <v>P22-005062</v>
      </c>
      <c r="G120" t="str">
        <f>IFERROR(VLOOKUP($A120,'Capital spend Nov 30'!$D:$G,3,FALSE),"No PO")</f>
        <v>P22-005062 - Line 1</v>
      </c>
      <c r="H120" t="str">
        <f>VLOOKUP(A120,'Capital spend Nov 30'!D:Q,14,FALSE)</f>
        <v>Don Mills - 2022 - In-Suite Renovations</v>
      </c>
      <c r="I120" t="str">
        <f>VLOOKUP(A120,'Capital spend Nov 30'!D:U,18,FALSE)</f>
        <v>No</v>
      </c>
    </row>
    <row r="121" spans="1:9">
      <c r="A121" t="s">
        <v>1547</v>
      </c>
      <c r="B121" t="s">
        <v>977</v>
      </c>
      <c r="E121" s="48" t="s">
        <v>1548</v>
      </c>
      <c r="F121" s="49" t="str">
        <f t="shared" si="5"/>
        <v>P22-005149</v>
      </c>
      <c r="G121" t="str">
        <f>IFERROR(VLOOKUP($A121,'Capital spend Nov 30'!$D:$G,3,FALSE),"No PO")</f>
        <v>P22-005149 - Line 1</v>
      </c>
      <c r="H121" t="str">
        <f>VLOOKUP(A121,'Capital spend Nov 30'!D:Q,14,FALSE)</f>
        <v>Appleby Place - 2022 - In-Suite Renovations</v>
      </c>
      <c r="I121" t="str">
        <f>VLOOKUP(A121,'Capital spend Nov 30'!D:U,18,FALSE)</f>
        <v>No</v>
      </c>
    </row>
    <row r="122" spans="1:9">
      <c r="A122" t="s">
        <v>1549</v>
      </c>
      <c r="B122" t="s">
        <v>978</v>
      </c>
      <c r="E122" s="49" t="s">
        <v>1086</v>
      </c>
      <c r="F122" s="49" t="str">
        <f t="shared" si="5"/>
        <v>P22-005023</v>
      </c>
      <c r="G122" t="str">
        <f>IFERROR(VLOOKUP($A122,'Capital spend Nov 30'!$D:$G,3,FALSE),"No PO")</f>
        <v>P22-005023 - Line 1</v>
      </c>
      <c r="H122" t="str">
        <f>VLOOKUP(A122,'Capital spend Nov 30'!D:Q,14,FALSE)</f>
        <v>Windermere on the Mount - 2022 - In-Suite Renovations</v>
      </c>
      <c r="I122" t="str">
        <f>VLOOKUP(A122,'Capital spend Nov 30'!D:U,18,FALSE)</f>
        <v>No</v>
      </c>
    </row>
    <row r="123" spans="1:9">
      <c r="A123" t="s">
        <v>1550</v>
      </c>
      <c r="B123" t="s">
        <v>978</v>
      </c>
      <c r="E123" s="49" t="s">
        <v>1012</v>
      </c>
      <c r="F123" s="49" t="str">
        <f t="shared" si="5"/>
        <v>P22-005059</v>
      </c>
      <c r="G123" t="str">
        <f>IFERROR(VLOOKUP($A123,'Capital spend Nov 30'!$D:$G,3,FALSE),"No PO")</f>
        <v>P22-005059 - Line 1</v>
      </c>
      <c r="H123" t="str">
        <f>VLOOKUP(A123,'Capital spend Nov 30'!D:Q,14,FALSE)</f>
        <v>Parkwood Manor - 2022 - In-Suite Renovations</v>
      </c>
      <c r="I123" t="str">
        <f>VLOOKUP(A123,'Capital spend Nov 30'!D:U,18,FALSE)</f>
        <v>No</v>
      </c>
    </row>
    <row r="124" spans="1:9">
      <c r="A124" t="s">
        <v>1551</v>
      </c>
      <c r="B124" t="s">
        <v>978</v>
      </c>
      <c r="E124" s="49" t="s">
        <v>1086</v>
      </c>
      <c r="F124" s="49" t="str">
        <f t="shared" si="5"/>
        <v>0</v>
      </c>
      <c r="G124">
        <f>IFERROR(VLOOKUP($A124,'Capital spend Nov 30'!$D:$G,3,FALSE),"No PO")</f>
        <v>0</v>
      </c>
      <c r="H124" t="str">
        <f>VLOOKUP(A124,'Capital spend Nov 30'!D:Q,14,FALSE)</f>
        <v>Parkwood Manor - 2022 - In-Suite Renovations</v>
      </c>
      <c r="I124" t="str">
        <f>VLOOKUP(A124,'Capital spend Nov 30'!D:U,18,FALSE)</f>
        <v>No</v>
      </c>
    </row>
    <row r="125" spans="1:9">
      <c r="A125" t="s">
        <v>1552</v>
      </c>
      <c r="B125" t="s">
        <v>978</v>
      </c>
      <c r="E125" s="49" t="s">
        <v>1012</v>
      </c>
      <c r="F125" s="49" t="str">
        <f t="shared" si="5"/>
        <v>P22-005032</v>
      </c>
      <c r="G125" t="str">
        <f>IFERROR(VLOOKUP($A125,'Capital spend Nov 30'!$D:$G,3,FALSE),"No PO")</f>
        <v>P22-005032 - Line 1</v>
      </c>
      <c r="H125" t="str">
        <f>VLOOKUP(A125,'Capital spend Nov 30'!D:Q,14,FALSE)</f>
        <v>The Westwood - 2022 - In-Suite Renovations</v>
      </c>
      <c r="I125" t="str">
        <f>VLOOKUP(A125,'Capital spend Nov 30'!D:U,18,FALSE)</f>
        <v>No</v>
      </c>
    </row>
    <row r="126" spans="1:9">
      <c r="A126" t="s">
        <v>1553</v>
      </c>
      <c r="B126" t="s">
        <v>978</v>
      </c>
      <c r="E126" s="49" t="s">
        <v>1012</v>
      </c>
      <c r="F126" s="49" t="str">
        <f t="shared" si="5"/>
        <v>P22-005043</v>
      </c>
      <c r="G126" t="str">
        <f>IFERROR(VLOOKUP($A126,'Capital spend Nov 30'!$D:$G,3,FALSE),"No PO")</f>
        <v>P22-005043 - Line 1</v>
      </c>
      <c r="H126" t="str">
        <f>VLOOKUP(A126,'Capital spend Nov 30'!D:Q,14,FALSE)</f>
        <v>The Westwood - 2022 - In-Suite Renovations</v>
      </c>
      <c r="I126" t="str">
        <f>VLOOKUP(A126,'Capital spend Nov 30'!D:U,18,FALSE)</f>
        <v>No</v>
      </c>
    </row>
    <row r="127" spans="1:9">
      <c r="A127" t="s">
        <v>1554</v>
      </c>
      <c r="B127" t="s">
        <v>978</v>
      </c>
      <c r="E127" s="49" t="s">
        <v>1012</v>
      </c>
      <c r="F127" s="49" t="str">
        <f t="shared" si="5"/>
        <v>P22-005349</v>
      </c>
      <c r="G127" t="str">
        <f>IFERROR(VLOOKUP($A127,'Capital spend Nov 30'!$D:$G,3,FALSE),"No PO")</f>
        <v>P22-005349 - Line 1</v>
      </c>
      <c r="H127" t="str">
        <f>VLOOKUP(A127,'Capital spend Nov 30'!D:Q,14,FALSE)</f>
        <v>Donway Place - 2022 - In-Suite Renovations</v>
      </c>
      <c r="I127" t="str">
        <f>VLOOKUP(A127,'Capital spend Nov 30'!D:U,18,FALSE)</f>
        <v>No</v>
      </c>
    </row>
    <row r="128" spans="1:9">
      <c r="A128" t="s">
        <v>1555</v>
      </c>
      <c r="B128" t="s">
        <v>978</v>
      </c>
      <c r="E128" s="49" t="s">
        <v>1012</v>
      </c>
      <c r="F128" s="49" t="str">
        <f t="shared" si="5"/>
        <v>P22-005372</v>
      </c>
      <c r="G128" t="str">
        <f>IFERROR(VLOOKUP($A128,'Capital spend Nov 30'!$D:$G,3,FALSE),"No PO")</f>
        <v>P22-005372 - Line 2</v>
      </c>
      <c r="H128" t="str">
        <f>VLOOKUP(A128,'Capital spend Nov 30'!D:Q,14,FALSE)</f>
        <v>Parkwood Manor - 2022 - In-Suite Renovations</v>
      </c>
      <c r="I128" t="str">
        <f>VLOOKUP(A128,'Capital spend Nov 30'!D:U,18,FALSE)</f>
        <v>No</v>
      </c>
    </row>
    <row r="129" spans="1:9">
      <c r="A129" t="s">
        <v>1556</v>
      </c>
      <c r="B129" t="s">
        <v>978</v>
      </c>
      <c r="E129" s="49" t="s">
        <v>1012</v>
      </c>
      <c r="F129" s="49" t="str">
        <f t="shared" si="5"/>
        <v>P22-005371</v>
      </c>
      <c r="G129" t="str">
        <f>IFERROR(VLOOKUP($A129,'Capital spend Nov 30'!$D:$G,3,FALSE),"No PO")</f>
        <v>P22-005371 - Line 2</v>
      </c>
      <c r="H129" t="str">
        <f>VLOOKUP(A129,'Capital spend Nov 30'!D:Q,14,FALSE)</f>
        <v>Parkwood Manor - 2022 - In-Suite Renovations</v>
      </c>
      <c r="I129" t="str">
        <f>VLOOKUP(A129,'Capital spend Nov 30'!D:U,18,FALSE)</f>
        <v>No</v>
      </c>
    </row>
    <row r="130" spans="1:9">
      <c r="A130" t="s">
        <v>1557</v>
      </c>
      <c r="B130" t="s">
        <v>978</v>
      </c>
      <c r="E130" s="49" t="s">
        <v>1012</v>
      </c>
      <c r="F130" s="49" t="str">
        <f t="shared" si="5"/>
        <v>P22-005370</v>
      </c>
      <c r="G130" t="str">
        <f>IFERROR(VLOOKUP($A130,'Capital spend Nov 30'!$D:$G,3,FALSE),"No PO")</f>
        <v>P22-005370 - Line 1</v>
      </c>
      <c r="H130" t="str">
        <f>VLOOKUP(A130,'Capital spend Nov 30'!D:Q,14,FALSE)</f>
        <v>Parkwood Manor - 2022 - In-Suite Renovations</v>
      </c>
      <c r="I130" t="str">
        <f>VLOOKUP(A130,'Capital spend Nov 30'!D:U,18,FALSE)</f>
        <v>No</v>
      </c>
    </row>
    <row r="131" spans="1:9">
      <c r="A131" t="s">
        <v>1558</v>
      </c>
      <c r="B131" t="s">
        <v>978</v>
      </c>
      <c r="E131" s="49" t="s">
        <v>1086</v>
      </c>
      <c r="F131" s="49" t="str">
        <f t="shared" si="5"/>
        <v>P22-005369</v>
      </c>
      <c r="G131" t="str">
        <f>IFERROR(VLOOKUP($A131,'Capital spend Nov 30'!$D:$G,3,FALSE),"No PO")</f>
        <v>P22-005369 - Line 2</v>
      </c>
      <c r="H131" t="str">
        <f>VLOOKUP(A131,'Capital spend Nov 30'!D:Q,14,FALSE)</f>
        <v>Parkwood Manor - 2022 - In-Suite Renovations</v>
      </c>
      <c r="I131" t="str">
        <f>VLOOKUP(A131,'Capital spend Nov 30'!D:U,18,FALSE)</f>
        <v>No</v>
      </c>
    </row>
    <row r="132" spans="1:9">
      <c r="A132" t="s">
        <v>1559</v>
      </c>
      <c r="B132" t="s">
        <v>978</v>
      </c>
      <c r="E132" s="49" t="s">
        <v>1012</v>
      </c>
      <c r="F132" s="49" t="str">
        <f t="shared" si="5"/>
        <v>P22-005305</v>
      </c>
      <c r="G132" t="str">
        <f>IFERROR(VLOOKUP($A132,'Capital spend Nov 30'!$D:$G,3,FALSE),"No PO")</f>
        <v>P22-005305 - Line 2</v>
      </c>
      <c r="H132" t="str">
        <f>VLOOKUP(A132,'Capital spend Nov 30'!D:Q,14,FALSE)</f>
        <v>Chateau Renoir - 2022 - In-Suite Renovations</v>
      </c>
      <c r="I132" t="str">
        <f>VLOOKUP(A132,'Capital spend Nov 30'!D:U,18,FALSE)</f>
        <v>No</v>
      </c>
    </row>
    <row r="133" spans="1:9">
      <c r="A133" t="s">
        <v>1560</v>
      </c>
      <c r="B133" t="s">
        <v>978</v>
      </c>
      <c r="E133" s="49" t="s">
        <v>1012</v>
      </c>
      <c r="F133" s="49" t="str">
        <f t="shared" si="5"/>
        <v>P22-005117</v>
      </c>
      <c r="G133" t="str">
        <f>IFERROR(VLOOKUP($A133,'Capital spend Nov 30'!$D:$G,3,FALSE),"No PO")</f>
        <v>P22-005117 - Line 1</v>
      </c>
      <c r="H133" t="str">
        <f>VLOOKUP(A133,'Capital spend Nov 30'!D:Q,14,FALSE)</f>
        <v>Chateau Renoir - 2022 - In-Suite Renovations</v>
      </c>
      <c r="I133" t="str">
        <f>VLOOKUP(A133,'Capital spend Nov 30'!D:U,18,FALSE)</f>
        <v>No</v>
      </c>
    </row>
    <row r="134" spans="1:9">
      <c r="A134" t="s">
        <v>1561</v>
      </c>
      <c r="B134" t="s">
        <v>978</v>
      </c>
      <c r="E134" s="49" t="s">
        <v>1086</v>
      </c>
      <c r="F134" s="49" t="str">
        <f t="shared" si="5"/>
        <v>P22-005173</v>
      </c>
      <c r="G134" t="str">
        <f>IFERROR(VLOOKUP($A134,'Capital spend Nov 30'!$D:$G,3,FALSE),"No PO")</f>
        <v>P22-005173 - Line 1</v>
      </c>
      <c r="H134" t="str">
        <f>VLOOKUP(A134,'Capital spend Nov 30'!D:Q,14,FALSE)</f>
        <v>Chateau Renoir - 2022 - In-Suite Renovations</v>
      </c>
      <c r="I134" t="str">
        <f>VLOOKUP(A134,'Capital spend Nov 30'!D:U,18,FALSE)</f>
        <v>No</v>
      </c>
    </row>
    <row r="135" spans="1:9">
      <c r="A135" t="s">
        <v>1562</v>
      </c>
      <c r="B135" t="s">
        <v>978</v>
      </c>
      <c r="E135" s="49" t="s">
        <v>1012</v>
      </c>
      <c r="F135" s="49" t="str">
        <f t="shared" si="5"/>
        <v>P22-005174</v>
      </c>
      <c r="G135" t="str">
        <f>IFERROR(VLOOKUP($A135,'Capital spend Nov 30'!$D:$G,3,FALSE),"No PO")</f>
        <v>P22-005174 - Line 1</v>
      </c>
      <c r="H135" t="str">
        <f>VLOOKUP(A135,'Capital spend Nov 30'!D:Q,14,FALSE)</f>
        <v>Chateau Renoir - 2022 - In-Suite Renovations</v>
      </c>
      <c r="I135" t="str">
        <f>VLOOKUP(A135,'Capital spend Nov 30'!D:U,18,FALSE)</f>
        <v>No</v>
      </c>
    </row>
    <row r="136" spans="1:9">
      <c r="A136" t="s">
        <v>1563</v>
      </c>
      <c r="B136" t="s">
        <v>978</v>
      </c>
      <c r="E136" s="49" t="s">
        <v>1012</v>
      </c>
      <c r="F136" s="49" t="str">
        <f t="shared" si="5"/>
        <v>P22-005119</v>
      </c>
      <c r="G136" t="str">
        <f>IFERROR(VLOOKUP($A136,'Capital spend Nov 30'!$D:$G,3,FALSE),"No PO")</f>
        <v>P22-005119 - Line 1</v>
      </c>
      <c r="H136" t="str">
        <f>VLOOKUP(A136,'Capital spend Nov 30'!D:Q,14,FALSE)</f>
        <v>Chateau Renoir - 2022 - In-Suite Renovations</v>
      </c>
      <c r="I136" t="str">
        <f>VLOOKUP(A136,'Capital spend Nov 30'!D:U,18,FALSE)</f>
        <v>No</v>
      </c>
    </row>
    <row r="137" spans="1:9">
      <c r="A137" t="s">
        <v>1564</v>
      </c>
      <c r="B137" t="s">
        <v>978</v>
      </c>
      <c r="E137" s="49" t="s">
        <v>1086</v>
      </c>
      <c r="F137" s="49" t="str">
        <f t="shared" si="5"/>
        <v>0</v>
      </c>
      <c r="G137">
        <f>IFERROR(VLOOKUP($A137,'Capital spend Nov 30'!$D:$G,3,FALSE),"No PO")</f>
        <v>0</v>
      </c>
      <c r="H137" t="str">
        <f>VLOOKUP(A137,'Capital spend Nov 30'!D:Q,14,FALSE)</f>
        <v>Chatham - 2022 - In-Suite Renovations</v>
      </c>
      <c r="I137" t="str">
        <f>VLOOKUP(A137,'Capital spend Nov 30'!D:U,18,FALSE)</f>
        <v>No</v>
      </c>
    </row>
    <row r="138" spans="1:9">
      <c r="A138" t="s">
        <v>1565</v>
      </c>
      <c r="B138" t="s">
        <v>978</v>
      </c>
      <c r="E138" s="49" t="s">
        <v>1012</v>
      </c>
      <c r="F138" s="49" t="str">
        <f t="shared" si="5"/>
        <v>P22-005351</v>
      </c>
      <c r="G138" t="str">
        <f>IFERROR(VLOOKUP($A138,'Capital spend Nov 30'!$D:$G,3,FALSE),"No PO")</f>
        <v>P22-005351 - Line 1</v>
      </c>
      <c r="H138" t="str">
        <f>VLOOKUP(A138,'Capital spend Nov 30'!D:Q,14,FALSE)</f>
        <v>Windermere on the Mount - 2022 - In-Suite Renovations</v>
      </c>
      <c r="I138" t="str">
        <f>VLOOKUP(A138,'Capital spend Nov 30'!D:U,18,FALSE)</f>
        <v>No</v>
      </c>
    </row>
    <row r="139" spans="1:9">
      <c r="A139" t="s">
        <v>1566</v>
      </c>
      <c r="B139" t="s">
        <v>978</v>
      </c>
      <c r="E139" s="49" t="s">
        <v>1012</v>
      </c>
      <c r="F139" s="49" t="str">
        <f t="shared" si="5"/>
        <v>P22-005350</v>
      </c>
      <c r="G139" t="str">
        <f>IFERROR(VLOOKUP($A139,'Capital spend Nov 30'!$D:$G,3,FALSE),"No PO")</f>
        <v>P22-005350 - Line 1</v>
      </c>
      <c r="H139" t="str">
        <f>VLOOKUP(A139,'Capital spend Nov 30'!D:Q,14,FALSE)</f>
        <v>Windermere on the Mount - 2022 - In-Suite Renovations</v>
      </c>
      <c r="I139" t="str">
        <f>VLOOKUP(A139,'Capital spend Nov 30'!D:U,18,FALSE)</f>
        <v>No</v>
      </c>
    </row>
    <row r="140" spans="1:9">
      <c r="A140" t="s">
        <v>1567</v>
      </c>
      <c r="B140" t="s">
        <v>978</v>
      </c>
      <c r="E140" s="49" t="s">
        <v>1086</v>
      </c>
      <c r="F140" s="49" t="str">
        <f t="shared" si="5"/>
        <v>P22-005444</v>
      </c>
      <c r="G140" t="str">
        <f>IFERROR(VLOOKUP($A140,'Capital spend Nov 30'!$D:$G,3,FALSE),"No PO")</f>
        <v>P22-005444 - Line 1</v>
      </c>
      <c r="H140" t="str">
        <f>VLOOKUP(A140,'Capital spend Nov 30'!D:Q,14,FALSE)</f>
        <v>The Wellington - 2022 - In-Suite Renovations</v>
      </c>
      <c r="I140" t="str">
        <f>VLOOKUP(A140,'Capital spend Nov 30'!D:U,18,FALSE)</f>
        <v>No</v>
      </c>
    </row>
    <row r="141" spans="1:9">
      <c r="A141" t="s">
        <v>1568</v>
      </c>
      <c r="B141" t="s">
        <v>978</v>
      </c>
      <c r="E141" s="49" t="s">
        <v>1086</v>
      </c>
      <c r="F141" s="49" t="str">
        <f t="shared" si="5"/>
        <v>P22-005176</v>
      </c>
      <c r="G141" t="str">
        <f>IFERROR(VLOOKUP($A141,'Capital spend Nov 30'!$D:$G,3,FALSE),"No PO")</f>
        <v>P22-005176 - Line 1</v>
      </c>
      <c r="H141">
        <f>VLOOKUP(A141,'Capital spend Nov 30'!D:Q,14,FALSE)</f>
        <v>0</v>
      </c>
      <c r="I141" t="e">
        <f>VLOOKUP(A141,'Capital spend Nov 30'!D:U,18,FALSE)</f>
        <v>#N/A</v>
      </c>
    </row>
    <row r="142" spans="1:9">
      <c r="A142" t="s">
        <v>1569</v>
      </c>
      <c r="B142" t="s">
        <v>978</v>
      </c>
      <c r="E142" s="49" t="s">
        <v>1012</v>
      </c>
      <c r="F142" s="49" t="str">
        <f t="shared" si="5"/>
        <v>P22-005445</v>
      </c>
      <c r="G142" t="str">
        <f>IFERROR(VLOOKUP($A142,'Capital spend Nov 30'!$D:$G,3,FALSE),"No PO")</f>
        <v>P22-005445 - Line 1</v>
      </c>
      <c r="H142" t="str">
        <f>VLOOKUP(A142,'Capital spend Nov 30'!D:Q,14,FALSE)</f>
        <v>The Wellington - 2022 - In-Suite Renovations</v>
      </c>
      <c r="I142" t="str">
        <f>VLOOKUP(A142,'Capital spend Nov 30'!D:U,18,FALSE)</f>
        <v>No</v>
      </c>
    </row>
    <row r="143" spans="1:9">
      <c r="A143" t="s">
        <v>1570</v>
      </c>
      <c r="B143" t="s">
        <v>978</v>
      </c>
      <c r="E143" s="49" t="s">
        <v>1012</v>
      </c>
      <c r="F143" s="49" t="str">
        <f t="shared" si="5"/>
        <v>P22-005156</v>
      </c>
      <c r="G143" t="str">
        <f>IFERROR(VLOOKUP($A143,'Capital spend Nov 30'!$D:$G,3,FALSE),"No PO")</f>
        <v>P22-005156 - Line 1</v>
      </c>
      <c r="H143" t="str">
        <f>VLOOKUP(A143,'Capital spend Nov 30'!D:Q,14,FALSE)</f>
        <v>The Westwood - 2022 - In-Suite Renovations</v>
      </c>
      <c r="I143" t="str">
        <f>VLOOKUP(A143,'Capital spend Nov 30'!D:U,18,FALSE)</f>
        <v>No</v>
      </c>
    </row>
    <row r="144" spans="1:9">
      <c r="A144" t="s">
        <v>1571</v>
      </c>
      <c r="B144" t="s">
        <v>978</v>
      </c>
      <c r="E144" s="49" t="s">
        <v>1086</v>
      </c>
      <c r="F144" s="49" t="str">
        <f t="shared" si="5"/>
        <v>P22-005426</v>
      </c>
      <c r="G144" t="str">
        <f>IFERROR(VLOOKUP($A144,'Capital spend Nov 30'!$D:$G,3,FALSE),"No PO")</f>
        <v>P22-005426 - Line 1</v>
      </c>
      <c r="H144" t="str">
        <f>VLOOKUP(A144,'Capital spend Nov 30'!D:Q,14,FALSE)</f>
        <v>The Kensington Victoria - 2022 - In-Suite Renovations</v>
      </c>
      <c r="I144" t="str">
        <f>VLOOKUP(A144,'Capital spend Nov 30'!D:U,18,FALSE)</f>
        <v>No</v>
      </c>
    </row>
    <row r="145" spans="1:9">
      <c r="A145" t="s">
        <v>1572</v>
      </c>
      <c r="B145" t="s">
        <v>978</v>
      </c>
      <c r="E145" s="49" t="s">
        <v>1086</v>
      </c>
      <c r="F145" s="49" t="str">
        <f t="shared" si="5"/>
        <v>P22-005447</v>
      </c>
      <c r="G145" t="str">
        <f>IFERROR(VLOOKUP($A145,'Capital spend Nov 30'!$D:$G,3,FALSE),"No PO")</f>
        <v>P22-005447 - Line 1</v>
      </c>
      <c r="H145" t="str">
        <f>VLOOKUP(A145,'Capital spend Nov 30'!D:Q,14,FALSE)</f>
        <v>Renaissance - 2022 - In-Suite Renovations</v>
      </c>
      <c r="I145" t="str">
        <f>VLOOKUP(A145,'Capital spend Nov 30'!D:U,18,FALSE)</f>
        <v>No</v>
      </c>
    </row>
    <row r="146" spans="1:9">
      <c r="A146" t="s">
        <v>1573</v>
      </c>
      <c r="B146" t="s">
        <v>978</v>
      </c>
      <c r="E146" s="49" t="s">
        <v>1086</v>
      </c>
      <c r="F146" s="49" t="str">
        <f t="shared" si="5"/>
        <v>P22-005428</v>
      </c>
      <c r="G146" t="str">
        <f>IFERROR(VLOOKUP($A146,'Capital spend Nov 30'!$D:$G,3,FALSE),"No PO")</f>
        <v>P22-005428 - Line 1</v>
      </c>
      <c r="H146" t="str">
        <f>VLOOKUP(A146,'Capital spend Nov 30'!D:Q,14,FALSE)</f>
        <v>Parkwood Court - 2022 - Toilets</v>
      </c>
      <c r="I146" t="str">
        <f>VLOOKUP(A146,'Capital spend Nov 30'!D:U,18,FALSE)</f>
        <v>No</v>
      </c>
    </row>
    <row r="147" spans="1:9">
      <c r="A147" t="s">
        <v>1574</v>
      </c>
      <c r="B147" t="s">
        <v>978</v>
      </c>
      <c r="E147" s="49" t="s">
        <v>1012</v>
      </c>
      <c r="F147" s="49" t="str">
        <f t="shared" si="5"/>
        <v>P22-005567</v>
      </c>
      <c r="G147" t="str">
        <f>IFERROR(VLOOKUP($A147,'Capital spend Nov 30'!$D:$G,3,FALSE),"No PO")</f>
        <v>P22-005567 - Line 1</v>
      </c>
      <c r="H147" t="str">
        <f>VLOOKUP(A147,'Capital spend Nov 30'!D:Q,14,FALSE)</f>
        <v>Fenelon Court  - 2022 - Beds &amp; Mattresses</v>
      </c>
      <c r="I147" t="str">
        <f>VLOOKUP(A147,'Capital spend Nov 30'!D:U,18,FALSE)</f>
        <v>No</v>
      </c>
    </row>
    <row r="148" spans="1:9">
      <c r="A148" t="s">
        <v>1575</v>
      </c>
      <c r="B148" t="s">
        <v>978</v>
      </c>
      <c r="E148" s="49" t="s">
        <v>1012</v>
      </c>
      <c r="F148" s="49" t="str">
        <f t="shared" si="5"/>
        <v>P22-005335</v>
      </c>
      <c r="G148" t="str">
        <f>IFERROR(VLOOKUP($A148,'Capital spend Nov 30'!$D:$G,3,FALSE),"No PO")</f>
        <v>P22-005335 - Line 1</v>
      </c>
      <c r="H148" t="str">
        <f>VLOOKUP(A148,'Capital spend Nov 30'!D:Q,14,FALSE)</f>
        <v>Donway Place - 2022 - In-Suite Renovations</v>
      </c>
      <c r="I148" t="str">
        <f>VLOOKUP(A148,'Capital spend Nov 30'!D:U,18,FALSE)</f>
        <v>No</v>
      </c>
    </row>
    <row r="149" spans="1:9">
      <c r="A149" t="s">
        <v>1576</v>
      </c>
      <c r="B149" t="s">
        <v>979</v>
      </c>
      <c r="C149" s="2">
        <v>44634</v>
      </c>
      <c r="E149" s="49" t="s">
        <v>1014</v>
      </c>
      <c r="F149" s="49" t="str">
        <f t="shared" si="5"/>
        <v>P22-005856</v>
      </c>
      <c r="G149" t="str">
        <f>IFERROR(VLOOKUP($A149,'Capital spend Nov 30'!$D:$G,3,FALSE),"No PO")</f>
        <v>P22-005856 - Line 1</v>
      </c>
      <c r="H149" t="str">
        <f>VLOOKUP(A149,'Capital spend Nov 30'!D:Q,14,FALSE)</f>
        <v>The Churchill - 2022 - HVAC</v>
      </c>
      <c r="I149" t="str">
        <f>VLOOKUP(A149,'Capital spend Nov 30'!D:U,18,FALSE)</f>
        <v>No</v>
      </c>
    </row>
    <row r="150" spans="1:9">
      <c r="A150" t="s">
        <v>1577</v>
      </c>
      <c r="B150" t="s">
        <v>979</v>
      </c>
      <c r="C150" s="2">
        <v>44634</v>
      </c>
      <c r="E150" s="49" t="s">
        <v>1398</v>
      </c>
      <c r="F150" s="49" t="str">
        <f t="shared" si="5"/>
        <v>P22-005959</v>
      </c>
      <c r="G150" t="str">
        <f>IFERROR(VLOOKUP($A150,'Capital spend Nov 30'!$D:$G,3,FALSE),"No PO")</f>
        <v>P22-005959 - Line 1</v>
      </c>
      <c r="H150" t="str">
        <f>VLOOKUP(A150,'Capital spend Nov 30'!D:Q,14,FALSE)</f>
        <v>The Village Seniors - 2022 - Spa Room Tub</v>
      </c>
      <c r="I150" t="str">
        <f>VLOOKUP(A150,'Capital spend Nov 30'!D:U,18,FALSE)</f>
        <v>No</v>
      </c>
    </row>
    <row r="151" spans="1:9">
      <c r="A151" t="s">
        <v>1578</v>
      </c>
      <c r="B151" t="s">
        <v>979</v>
      </c>
      <c r="C151" s="2">
        <v>44634</v>
      </c>
      <c r="E151" s="49" t="s">
        <v>1014</v>
      </c>
      <c r="F151" s="49" t="str">
        <f t="shared" si="5"/>
        <v>P22-005993</v>
      </c>
      <c r="G151" t="str">
        <f>IFERROR(VLOOKUP($A151,'Capital spend Nov 30'!$D:$G,3,FALSE),"No PO")</f>
        <v>P22-005993 - Line 1</v>
      </c>
      <c r="H151" t="str">
        <f>VLOOKUP(A151,'Capital spend Nov 30'!D:Q,14,FALSE)</f>
        <v>Stirling Heights - 2022 - Roof (Flat)</v>
      </c>
      <c r="I151" t="str">
        <f>VLOOKUP(A151,'Capital spend Nov 30'!D:U,18,FALSE)</f>
        <v>No</v>
      </c>
    </row>
    <row r="152" spans="1:9">
      <c r="A152" t="s">
        <v>1579</v>
      </c>
      <c r="B152" t="s">
        <v>979</v>
      </c>
      <c r="C152" s="2">
        <v>44634</v>
      </c>
      <c r="E152" s="49" t="s">
        <v>1398</v>
      </c>
      <c r="F152" s="49" t="str">
        <f t="shared" si="5"/>
        <v>P22-005701</v>
      </c>
      <c r="G152" t="str">
        <f>IFERROR(VLOOKUP($A152,'Capital spend Nov 30'!$D:$G,3,FALSE),"No PO")</f>
        <v>P22-005701 - Line 1</v>
      </c>
      <c r="H152" t="str">
        <f>VLOOKUP(A152,'Capital spend Nov 30'!D:Q,14,FALSE)</f>
        <v>Columbia Forest - 2022-Fire Backflow Preventer</v>
      </c>
      <c r="I152" t="str">
        <f>VLOOKUP(A152,'Capital spend Nov 30'!D:U,18,FALSE)</f>
        <v>No</v>
      </c>
    </row>
    <row r="153" spans="1:9">
      <c r="A153" t="s">
        <v>1580</v>
      </c>
      <c r="B153" t="s">
        <v>979</v>
      </c>
      <c r="C153" s="2">
        <v>44634</v>
      </c>
      <c r="E153" s="49" t="s">
        <v>1398</v>
      </c>
      <c r="F153" s="49" t="str">
        <f t="shared" si="5"/>
        <v>P22-005771</v>
      </c>
      <c r="G153" t="str">
        <f>IFERROR(VLOOKUP($A153,'Capital spend Nov 30'!$D:$G,3,FALSE),"No PO")</f>
        <v>P22-005771 - Line 1</v>
      </c>
      <c r="H153" t="str">
        <f>VLOOKUP(A153,'Capital spend Nov 30'!D:Q,14,FALSE)</f>
        <v>Oak Terrace - 2022 - Walk in Freezer - +30 yrs</v>
      </c>
      <c r="I153" t="str">
        <f>VLOOKUP(A153,'Capital spend Nov 30'!D:U,18,FALSE)</f>
        <v>No</v>
      </c>
    </row>
    <row r="154" spans="1:9">
      <c r="A154" t="s">
        <v>1581</v>
      </c>
      <c r="B154" t="s">
        <v>979</v>
      </c>
      <c r="C154" s="2">
        <v>44634</v>
      </c>
      <c r="E154" s="14" t="s">
        <v>1404</v>
      </c>
      <c r="F154" s="49" t="str">
        <f t="shared" si="5"/>
        <v>P22-006058</v>
      </c>
      <c r="G154" t="str">
        <f>IFERROR(VLOOKUP($A154,'Capital spend Nov 30'!$D:$G,3,FALSE),"No PO")</f>
        <v>P22-006058 - Line 1</v>
      </c>
      <c r="H154" t="str">
        <f>VLOOKUP(A154,'Capital spend Nov 30'!D:Q,14,FALSE)</f>
        <v>Village on the Ridge - Q2/Q4 - IPAC Capital Fund</v>
      </c>
      <c r="I154" t="str">
        <f>VLOOKUP(A154,'Capital spend Nov 30'!D:U,18,FALSE)</f>
        <v>No</v>
      </c>
    </row>
    <row r="155" spans="1:9">
      <c r="A155" t="s">
        <v>1582</v>
      </c>
      <c r="B155" t="s">
        <v>979</v>
      </c>
      <c r="C155" s="2">
        <v>44634</v>
      </c>
      <c r="E155" s="14" t="s">
        <v>1404</v>
      </c>
      <c r="F155" s="49" t="str">
        <f t="shared" si="5"/>
        <v>P22-006016</v>
      </c>
      <c r="G155" t="str">
        <f>IFERROR(VLOOKUP($A155,'Capital spend Nov 30'!$D:$G,3,FALSE),"No PO")</f>
        <v>P22-006016 - Line 3</v>
      </c>
      <c r="H155" t="str">
        <f>VLOOKUP(A155,'Capital spend Nov 30'!D:Q,14,FALSE)</f>
        <v>Bradgate Arms - Multi Yr - Amenity Space Renovation</v>
      </c>
      <c r="I155" t="str">
        <f>VLOOKUP(A155,'Capital spend Nov 30'!D:U,18,FALSE)</f>
        <v>Yes</v>
      </c>
    </row>
    <row r="156" spans="1:9">
      <c r="A156" t="s">
        <v>1583</v>
      </c>
      <c r="B156" t="s">
        <v>979</v>
      </c>
      <c r="C156" s="2">
        <v>44634</v>
      </c>
      <c r="E156" s="49" t="s">
        <v>1474</v>
      </c>
      <c r="F156" s="14"/>
      <c r="G156">
        <f>IFERROR(VLOOKUP($A156,'Capital spend Nov 30'!$D:$G,3,FALSE),"No PO")</f>
        <v>0</v>
      </c>
      <c r="H156" t="str">
        <f>VLOOKUP(A156,'Capital spend Nov 30'!D:Q,14,FALSE)</f>
        <v>Stirling Heights - Q2/Q4 - IPAC Capital Fund</v>
      </c>
      <c r="I156" t="str">
        <f>VLOOKUP(A156,'Capital spend Nov 30'!D:U,18,FALSE)</f>
        <v>No</v>
      </c>
    </row>
    <row r="157" spans="1:9">
      <c r="A157" t="s">
        <v>1584</v>
      </c>
      <c r="B157" t="s">
        <v>979</v>
      </c>
      <c r="C157" s="2">
        <v>44634</v>
      </c>
      <c r="E157" s="49" t="s">
        <v>1014</v>
      </c>
      <c r="F157" s="49" t="str">
        <f t="shared" ref="F157:F158" si="6">LEFT(G157,10)</f>
        <v>P22-005922</v>
      </c>
      <c r="G157" t="str">
        <f>IFERROR(VLOOKUP($A157,'Capital spend Nov 30'!$D:$G,3,FALSE),"No PO")</f>
        <v>P22-005922 - Line 1</v>
      </c>
      <c r="H157" t="str">
        <f>VLOOKUP(A157,'Capital spend Nov 30'!D:Q,14,FALSE)</f>
        <v>St Lawrence - 2022- 2nd floor Recir line  Replacement</v>
      </c>
      <c r="I157" t="str">
        <f>VLOOKUP(A157,'Capital spend Nov 30'!D:U,18,FALSE)</f>
        <v>No</v>
      </c>
    </row>
    <row r="158" spans="1:9">
      <c r="A158" t="s">
        <v>1585</v>
      </c>
      <c r="B158" t="s">
        <v>979</v>
      </c>
      <c r="C158" s="2">
        <v>44634</v>
      </c>
      <c r="E158" s="49" t="s">
        <v>1014</v>
      </c>
      <c r="F158" s="49" t="str">
        <f t="shared" si="6"/>
        <v>P22-006150</v>
      </c>
      <c r="G158" t="str">
        <f>IFERROR(VLOOKUP($A158,'Capital spend Nov 30'!$D:$G,3,FALSE),"No PO")</f>
        <v>P22-006150 - Line 1</v>
      </c>
      <c r="H158" t="str">
        <f>VLOOKUP(A158,'Capital spend Nov 30'!D:Q,14,FALSE)</f>
        <v>Sherwood - 2022 - Heat Exchanger (RTU)</v>
      </c>
      <c r="I158" t="str">
        <f>VLOOKUP(A158,'Capital spend Nov 30'!D:U,18,FALSE)</f>
        <v>No</v>
      </c>
    </row>
    <row r="159" spans="1:9">
      <c r="A159" t="s">
        <v>1586</v>
      </c>
      <c r="B159" t="s">
        <v>979</v>
      </c>
      <c r="C159" s="2">
        <v>44636</v>
      </c>
      <c r="E159" s="49" t="s">
        <v>1086</v>
      </c>
      <c r="F159" s="49" t="str">
        <f>LEFT(G159,10)</f>
        <v>P22-006379</v>
      </c>
      <c r="G159" t="str">
        <f>IFERROR(VLOOKUP($A159,'Capital spend Nov 30'!$D:$G,3,FALSE),"No PO")</f>
        <v>P22-006379 - Line 1</v>
      </c>
      <c r="H159" t="str">
        <f>VLOOKUP(A159,'Capital spend Nov 30'!D:Q,14,FALSE)</f>
        <v>Marian Chateau - 2022 - Dining Room FF&amp;E</v>
      </c>
      <c r="I159" t="str">
        <f>VLOOKUP(A159,'Capital spend Nov 30'!D:U,18,FALSE)</f>
        <v>No</v>
      </c>
    </row>
    <row r="160" spans="1:9">
      <c r="A160" t="s">
        <v>1587</v>
      </c>
      <c r="B160" t="s">
        <v>979</v>
      </c>
      <c r="C160" s="2">
        <v>44641</v>
      </c>
      <c r="E160" s="49" t="s">
        <v>1398</v>
      </c>
      <c r="F160" s="49" t="str">
        <f>LEFT(G160,10)</f>
        <v>P22-006560</v>
      </c>
      <c r="G160" t="str">
        <f>IFERROR(VLOOKUP($A160,'Capital spend Nov 30'!$D:$G,3,FALSE),"No PO")</f>
        <v>P22-006560 - Line 1</v>
      </c>
      <c r="H160" t="str">
        <f>VLOOKUP(A160,'Capital spend Nov 30'!D:Q,14,FALSE)</f>
        <v>Stirling Heights - 2022 - Room Refresh (Flooring)</v>
      </c>
      <c r="I160" t="str">
        <f>VLOOKUP(A160,'Capital spend Nov 30'!D:U,18,FALSE)</f>
        <v>No</v>
      </c>
    </row>
    <row r="161" spans="1:9">
      <c r="A161" t="s">
        <v>1588</v>
      </c>
      <c r="B161" t="s">
        <v>979</v>
      </c>
      <c r="C161" s="2">
        <v>44635</v>
      </c>
      <c r="E161" s="49"/>
      <c r="G161">
        <f>IFERROR(VLOOKUP($A161,'Capital spend Nov 30'!$D:$G,3,FALSE),"No PO")</f>
        <v>0</v>
      </c>
      <c r="H161" t="str">
        <f>VLOOKUP(A161,'Capital spend Nov 30'!D:Q,14,FALSE)</f>
        <v>2022 - SO - Website Maintenance Capital</v>
      </c>
      <c r="I161" t="str">
        <f>VLOOKUP(A161,'Capital spend Nov 30'!D:U,18,FALSE)</f>
        <v>Yes</v>
      </c>
    </row>
    <row r="162" spans="1:9">
      <c r="A162" t="s">
        <v>1589</v>
      </c>
      <c r="B162" t="s">
        <v>979</v>
      </c>
      <c r="C162" s="2">
        <v>44635</v>
      </c>
      <c r="E162" s="14" t="s">
        <v>1404</v>
      </c>
      <c r="F162" s="49" t="str">
        <f t="shared" ref="F162:F185" si="7">LEFT(G162,10)</f>
        <v>P22-005895</v>
      </c>
      <c r="G162" t="str">
        <f>IFERROR(VLOOKUP($A162,'Capital spend Nov 30'!$D:$G,3,FALSE),"No PO")</f>
        <v>P22-005895 - Line 1</v>
      </c>
      <c r="H162" t="str">
        <f>VLOOKUP(A162,'Capital spend Nov 30'!D:Q,14,FALSE)</f>
        <v>Kennedy Lodge - Q2/Q4 - IPAC Capital Fund</v>
      </c>
      <c r="I162" t="str">
        <f>VLOOKUP(A162,'Capital spend Nov 30'!D:U,18,FALSE)</f>
        <v>No</v>
      </c>
    </row>
    <row r="163" spans="1:9">
      <c r="A163" t="s">
        <v>1590</v>
      </c>
      <c r="B163" t="s">
        <v>979</v>
      </c>
      <c r="C163" s="2">
        <v>44635</v>
      </c>
      <c r="E163" s="49" t="s">
        <v>1014</v>
      </c>
      <c r="F163" s="49" t="str">
        <f t="shared" si="7"/>
        <v>P22-006063</v>
      </c>
      <c r="G163" t="str">
        <f>IFERROR(VLOOKUP($A163,'Capital spend Nov 30'!$D:$G,3,FALSE),"No PO")</f>
        <v>P22-006063 - Line 1</v>
      </c>
      <c r="H163" t="str">
        <f>VLOOKUP(A163,'Capital spend Nov 30'!D:Q,14,FALSE)</f>
        <v>Elginwood - 2022- Staffroom  and Kitchen water damage</v>
      </c>
      <c r="I163" t="str">
        <f>VLOOKUP(A163,'Capital spend Nov 30'!D:U,18,FALSE)</f>
        <v>No</v>
      </c>
    </row>
    <row r="164" spans="1:9">
      <c r="A164" t="s">
        <v>1591</v>
      </c>
      <c r="B164" t="s">
        <v>979</v>
      </c>
      <c r="C164" s="2">
        <v>44635</v>
      </c>
      <c r="E164" s="49" t="s">
        <v>1398</v>
      </c>
      <c r="F164" s="49" t="str">
        <f t="shared" si="7"/>
        <v>P22-006024</v>
      </c>
      <c r="G164" t="str">
        <f>IFERROR(VLOOKUP($A164,'Capital spend Nov 30'!$D:$G,3,FALSE),"No PO")</f>
        <v>P22-006024 - Line 1</v>
      </c>
      <c r="H164" t="str">
        <f>VLOOKUP(A164,'Capital spend Nov 30'!D:Q,14,FALSE)</f>
        <v>The Meadows - 2022 - Dining Room (Sneeze Guard)</v>
      </c>
      <c r="I164" t="str">
        <f>VLOOKUP(A164,'Capital spend Nov 30'!D:U,18,FALSE)</f>
        <v>No</v>
      </c>
    </row>
    <row r="165" spans="1:9">
      <c r="A165" t="s">
        <v>1592</v>
      </c>
      <c r="B165" t="s">
        <v>979</v>
      </c>
      <c r="C165" s="2">
        <v>44635</v>
      </c>
      <c r="E165" s="49" t="s">
        <v>1014</v>
      </c>
      <c r="F165" s="49" t="str">
        <f t="shared" si="7"/>
        <v>P22-006225</v>
      </c>
      <c r="G165" t="str">
        <f>IFERROR(VLOOKUP($A165,'Capital spend Nov 30'!$D:$G,3,FALSE),"No PO")</f>
        <v>P22-006225 - Line 1</v>
      </c>
      <c r="H165" t="str">
        <f>VLOOKUP(A165,'Capital spend Nov 30'!D:Q,14,FALSE)</f>
        <v>Iler Lodge - 2022 - Annual Fire Deficiencies</v>
      </c>
      <c r="I165" t="str">
        <f>VLOOKUP(A165,'Capital spend Nov 30'!D:U,18,FALSE)</f>
        <v>No</v>
      </c>
    </row>
    <row r="166" spans="1:9">
      <c r="A166" t="s">
        <v>1593</v>
      </c>
      <c r="B166" t="s">
        <v>979</v>
      </c>
      <c r="C166" s="2">
        <v>44635</v>
      </c>
      <c r="E166" s="14" t="s">
        <v>1404</v>
      </c>
      <c r="F166" s="49" t="str">
        <f t="shared" si="7"/>
        <v>P22-005943</v>
      </c>
      <c r="G166" t="str">
        <f>IFERROR(VLOOKUP($A166,'Capital spend Nov 30'!$D:$G,3,FALSE),"No PO")</f>
        <v>P22-005943 - Line 1</v>
      </c>
      <c r="H166" t="str">
        <f>VLOOKUP(A166,'Capital spend Nov 30'!D:Q,14,FALSE)</f>
        <v>Forest Heights - Q2/Q4 - IPAC Capital Fund</v>
      </c>
      <c r="I166" t="str">
        <f>VLOOKUP(A166,'Capital spend Nov 30'!D:U,18,FALSE)</f>
        <v>No</v>
      </c>
    </row>
    <row r="167" spans="1:9">
      <c r="A167" t="s">
        <v>1594</v>
      </c>
      <c r="B167" t="s">
        <v>979</v>
      </c>
      <c r="C167" s="2">
        <v>44635</v>
      </c>
      <c r="E167" s="14" t="s">
        <v>1404</v>
      </c>
      <c r="F167" s="49" t="str">
        <f t="shared" si="7"/>
        <v>P22-005942</v>
      </c>
      <c r="G167" t="str">
        <f>IFERROR(VLOOKUP($A167,'Capital spend Nov 30'!$D:$G,3,FALSE),"No PO")</f>
        <v>P22-005942 - Line 1</v>
      </c>
      <c r="H167" t="str">
        <f>VLOOKUP(A167,'Capital spend Nov 30'!D:Q,14,FALSE)</f>
        <v>Forest Heights - 2022 - Elevator Pit Shaft</v>
      </c>
      <c r="I167" t="str">
        <f>VLOOKUP(A167,'Capital spend Nov 30'!D:U,18,FALSE)</f>
        <v>Yes</v>
      </c>
    </row>
    <row r="168" spans="1:9">
      <c r="A168" t="s">
        <v>1595</v>
      </c>
      <c r="B168" t="s">
        <v>979</v>
      </c>
      <c r="C168" s="2">
        <v>44635</v>
      </c>
      <c r="E168" s="49" t="s">
        <v>1014</v>
      </c>
      <c r="F168" s="49" t="str">
        <f t="shared" si="7"/>
        <v>P22-005936</v>
      </c>
      <c r="G168" t="str">
        <f>IFERROR(VLOOKUP($A168,'Capital spend Nov 30'!$D:$G,3,FALSE),"No PO")</f>
        <v>P22-005936 - Line 1</v>
      </c>
      <c r="H168" t="str">
        <f>VLOOKUP(A168,'Capital spend Nov 30'!D:Q,14,FALSE)</f>
        <v>Riverbend Place - 2022 - Blower Motor-Pulley (MUA-2)</v>
      </c>
      <c r="I168" t="str">
        <f>VLOOKUP(A168,'Capital spend Nov 30'!D:U,18,FALSE)</f>
        <v>No</v>
      </c>
    </row>
    <row r="169" spans="1:9">
      <c r="A169" t="s">
        <v>1596</v>
      </c>
      <c r="B169" t="s">
        <v>979</v>
      </c>
      <c r="C169" s="2">
        <v>44636</v>
      </c>
      <c r="E169" s="49" t="s">
        <v>1442</v>
      </c>
      <c r="F169" s="49" t="str">
        <f t="shared" si="7"/>
        <v>P22-006210</v>
      </c>
      <c r="G169" t="str">
        <f>IFERROR(VLOOKUP($A169,'Capital spend Nov 30'!$D:$G,3,FALSE),"No PO")</f>
        <v>P22-006210 - Line 1</v>
      </c>
      <c r="H169" t="str">
        <f>VLOOKUP(A169,'Capital spend Nov 30'!D:Q,14,FALSE)</f>
        <v>Green Falls Landing - 2022 - Pipe Insulating</v>
      </c>
      <c r="I169" t="str">
        <f>VLOOKUP(A169,'Capital spend Nov 30'!D:U,18,FALSE)</f>
        <v>No</v>
      </c>
    </row>
    <row r="170" spans="1:9">
      <c r="A170" t="s">
        <v>1597</v>
      </c>
      <c r="B170" t="s">
        <v>979</v>
      </c>
      <c r="C170" s="2">
        <v>44636</v>
      </c>
      <c r="E170" s="49" t="s">
        <v>1014</v>
      </c>
      <c r="F170" s="49" t="str">
        <f t="shared" si="7"/>
        <v>P22-005921</v>
      </c>
      <c r="G170" t="str">
        <f>IFERROR(VLOOKUP($A170,'Capital spend Nov 30'!$D:$G,3,FALSE),"No PO")</f>
        <v>P22-005921 - Line 1</v>
      </c>
      <c r="H170" t="str">
        <f>VLOOKUP(A170,'Capital spend Nov 30'!D:Q,14,FALSE)</f>
        <v>Port Perry - 2022 - Laundry  Equipment FF&amp;E</v>
      </c>
      <c r="I170" t="str">
        <f>VLOOKUP(A170,'Capital spend Nov 30'!D:U,18,FALSE)</f>
        <v>No</v>
      </c>
    </row>
    <row r="171" spans="1:9">
      <c r="A171" t="s">
        <v>1598</v>
      </c>
      <c r="B171" t="s">
        <v>979</v>
      </c>
      <c r="C171" s="2">
        <v>44636</v>
      </c>
      <c r="E171" s="49" t="s">
        <v>1014</v>
      </c>
      <c r="F171" s="49" t="str">
        <f t="shared" si="7"/>
        <v>P22-005899</v>
      </c>
      <c r="G171" t="str">
        <f>IFERROR(VLOOKUP($A171,'Capital spend Nov 30'!$D:$G,3,FALSE),"No PO")</f>
        <v>P22-005899 - Line 1</v>
      </c>
      <c r="H171" t="str">
        <f>VLOOKUP(A171,'Capital spend Nov 30'!D:Q,14,FALSE)</f>
        <v>Westwood - 2022 - Stick Blender</v>
      </c>
      <c r="I171" t="str">
        <f>VLOOKUP(A171,'Capital spend Nov 30'!D:U,18,FALSE)</f>
        <v>No</v>
      </c>
    </row>
    <row r="172" spans="1:9">
      <c r="A172" t="s">
        <v>1599</v>
      </c>
      <c r="B172" t="s">
        <v>979</v>
      </c>
      <c r="E172" s="49" t="s">
        <v>1447</v>
      </c>
      <c r="F172" s="49" t="str">
        <f t="shared" si="7"/>
        <v>P22-006702</v>
      </c>
      <c r="G172" t="str">
        <f>IFERROR(VLOOKUP($A172,'Capital spend Nov 30'!$D:$G,3,FALSE),"No PO")</f>
        <v>P22-006702 - Line 1</v>
      </c>
      <c r="H172" t="str">
        <f>VLOOKUP(A172,'Capital spend Nov 30'!D:Q,14,FALSE)</f>
        <v>Hillside Manor - 2022 - Building Exterior (RJC)</v>
      </c>
      <c r="I172" t="str">
        <f>VLOOKUP(A172,'Capital spend Nov 30'!D:U,18,FALSE)</f>
        <v>No</v>
      </c>
    </row>
    <row r="173" spans="1:9">
      <c r="A173" t="s">
        <v>1600</v>
      </c>
      <c r="B173" t="s">
        <v>979</v>
      </c>
      <c r="C173" s="2">
        <v>44636</v>
      </c>
      <c r="E173" s="49" t="s">
        <v>1014</v>
      </c>
      <c r="F173" s="49" t="str">
        <f t="shared" si="7"/>
        <v>P22-006060</v>
      </c>
      <c r="G173" t="str">
        <f>IFERROR(VLOOKUP($A173,'Capital spend Nov 30'!$D:$G,3,FALSE),"No PO")</f>
        <v>P22-006060 - Line 1</v>
      </c>
      <c r="H173" t="str">
        <f>VLOOKUP(A173,'Capital spend Nov 30'!D:Q,14,FALSE)</f>
        <v>Whitecliff - 2022 - Kitchen FF&amp;E (Kettle)</v>
      </c>
      <c r="I173" t="str">
        <f>VLOOKUP(A173,'Capital spend Nov 30'!D:U,18,FALSE)</f>
        <v>No</v>
      </c>
    </row>
    <row r="174" spans="1:9">
      <c r="A174" t="s">
        <v>1601</v>
      </c>
      <c r="B174" t="s">
        <v>979</v>
      </c>
      <c r="C174" s="2">
        <v>44641</v>
      </c>
      <c r="E174" s="49" t="s">
        <v>1602</v>
      </c>
      <c r="F174" s="49" t="str">
        <f t="shared" si="7"/>
        <v>P22-006855</v>
      </c>
      <c r="G174" t="str">
        <f>IFERROR(VLOOKUP($A174,'Capital spend Nov 30'!$D:$G,3,FALSE),"No PO")</f>
        <v>P22-006855 - Line 1</v>
      </c>
      <c r="H174" t="str">
        <f>VLOOKUP(A174,'Capital spend Nov 30'!D:Q,14,FALSE)</f>
        <v>Arbutus Care Centre - 2022 - HVAC</v>
      </c>
      <c r="I174" t="str">
        <f>VLOOKUP(A174,'Capital spend Nov 30'!D:U,18,FALSE)</f>
        <v>No</v>
      </c>
    </row>
    <row r="175" spans="1:9">
      <c r="A175" t="s">
        <v>1603</v>
      </c>
      <c r="B175" t="s">
        <v>979</v>
      </c>
      <c r="C175" s="2">
        <v>44634</v>
      </c>
      <c r="E175" s="49" t="s">
        <v>1012</v>
      </c>
      <c r="F175" s="49" t="str">
        <f t="shared" si="7"/>
        <v>P22-006705</v>
      </c>
      <c r="G175" t="str">
        <f>IFERROR(VLOOKUP($A175,'Capital spend Nov 30'!$D:$G,3,FALSE),"No PO")</f>
        <v>P22-006705 - Line 1</v>
      </c>
      <c r="H175" t="str">
        <f>VLOOKUP(A175,'Capital spend Nov 30'!D:Q,14,FALSE)</f>
        <v>The Bentley Saskatoon - 2022 - deep fryer</v>
      </c>
      <c r="I175" t="str">
        <f>VLOOKUP(A175,'Capital spend Nov 30'!D:U,18,FALSE)</f>
        <v>No</v>
      </c>
    </row>
    <row r="176" spans="1:9">
      <c r="A176" t="s">
        <v>1604</v>
      </c>
      <c r="B176" t="s">
        <v>979</v>
      </c>
      <c r="C176" s="2">
        <v>44636</v>
      </c>
      <c r="E176" s="14" t="s">
        <v>1404</v>
      </c>
      <c r="F176" s="49" t="str">
        <f t="shared" si="7"/>
        <v>P22-006088</v>
      </c>
      <c r="G176" t="str">
        <f>IFERROR(VLOOKUP($A176,'Capital spend Nov 30'!$D:$G,3,FALSE),"No PO")</f>
        <v>P22-006088 - Line 1</v>
      </c>
      <c r="H176" t="str">
        <f>VLOOKUP(A176,'Capital spend Nov 30'!D:Q,14,FALSE)</f>
        <v>Lakeview - 2022 - Cooling Upgrades (Funded)</v>
      </c>
      <c r="I176" t="str">
        <f>VLOOKUP(A176,'Capital spend Nov 30'!D:U,18,FALSE)</f>
        <v>No</v>
      </c>
    </row>
    <row r="177" spans="1:9">
      <c r="A177" t="s">
        <v>1605</v>
      </c>
      <c r="B177" t="s">
        <v>979</v>
      </c>
      <c r="C177" s="2">
        <v>44637</v>
      </c>
      <c r="E177" s="14" t="s">
        <v>1404</v>
      </c>
      <c r="F177" s="49" t="str">
        <f t="shared" si="7"/>
        <v>P22-006211</v>
      </c>
      <c r="G177" t="str">
        <f>IFERROR(VLOOKUP($A177,'Capital spend Nov 30'!$D:$G,3,FALSE),"No PO")</f>
        <v>P22-006211 - Line 1</v>
      </c>
      <c r="H177" t="str">
        <f>VLOOKUP(A177,'Capital spend Nov 30'!D:Q,14,FALSE)</f>
        <v>Forest Heights - Q2/Q4 - IPAC Capital Fund</v>
      </c>
      <c r="I177" t="str">
        <f>VLOOKUP(A177,'Capital spend Nov 30'!D:U,18,FALSE)</f>
        <v>No</v>
      </c>
    </row>
    <row r="178" spans="1:9">
      <c r="A178" t="s">
        <v>1606</v>
      </c>
      <c r="B178" t="s">
        <v>979</v>
      </c>
      <c r="C178" s="2">
        <v>44637</v>
      </c>
      <c r="E178" s="49" t="s">
        <v>1014</v>
      </c>
      <c r="F178" s="49" t="str">
        <f t="shared" si="7"/>
        <v>P22-006298</v>
      </c>
      <c r="G178" t="str">
        <f>IFERROR(VLOOKUP($A178,'Capital spend Nov 30'!$D:$G,3,FALSE),"No PO")</f>
        <v>P22-006298 - Line 1</v>
      </c>
      <c r="H178" t="str">
        <f>VLOOKUP(A178,'Capital spend Nov 30'!D:Q,14,FALSE)</f>
        <v>Reachview Village - 2022 - DHW Heat Exchanger</v>
      </c>
      <c r="I178" t="str">
        <f>VLOOKUP(A178,'Capital spend Nov 30'!D:U,18,FALSE)</f>
        <v>No</v>
      </c>
    </row>
    <row r="179" spans="1:9">
      <c r="A179" t="s">
        <v>1607</v>
      </c>
      <c r="B179" t="s">
        <v>979</v>
      </c>
      <c r="C179" s="2">
        <v>44637</v>
      </c>
      <c r="E179" s="49" t="s">
        <v>1014</v>
      </c>
      <c r="F179" s="49" t="str">
        <f t="shared" si="7"/>
        <v>P22-006228</v>
      </c>
      <c r="G179" t="str">
        <f>IFERROR(VLOOKUP($A179,'Capital spend Nov 30'!$D:$G,3,FALSE),"No PO")</f>
        <v>P22-006228 - Line 1</v>
      </c>
      <c r="H179" t="str">
        <f>VLOOKUP(A179,'Capital spend Nov 30'!D:Q,14,FALSE)</f>
        <v>West Oak Village - 2022 - Boiler Burner</v>
      </c>
      <c r="I179" t="str">
        <f>VLOOKUP(A179,'Capital spend Nov 30'!D:U,18,FALSE)</f>
        <v>No</v>
      </c>
    </row>
    <row r="180" spans="1:9">
      <c r="A180" t="s">
        <v>1608</v>
      </c>
      <c r="B180" t="s">
        <v>979</v>
      </c>
      <c r="C180" s="2">
        <v>44637</v>
      </c>
      <c r="E180" s="49" t="s">
        <v>1421</v>
      </c>
      <c r="F180" s="49" t="str">
        <f t="shared" si="7"/>
        <v>P22-006238</v>
      </c>
      <c r="G180" t="str">
        <f>IFERROR(VLOOKUP($A180,'Capital spend Nov 30'!$D:$G,3,FALSE),"No PO")</f>
        <v>P22-006238 - Line 1</v>
      </c>
      <c r="H180" t="str">
        <f>VLOOKUP(A180,'Capital spend Nov 30'!D:Q,14,FALSE)</f>
        <v>The Village Seniors - 2022 - Boiler Repairs</v>
      </c>
      <c r="I180" t="str">
        <f>VLOOKUP(A180,'Capital spend Nov 30'!D:U,18,FALSE)</f>
        <v>No</v>
      </c>
    </row>
    <row r="181" spans="1:9">
      <c r="A181" t="s">
        <v>1609</v>
      </c>
      <c r="B181" t="s">
        <v>979</v>
      </c>
      <c r="C181" s="2">
        <v>44637</v>
      </c>
      <c r="E181" s="49" t="s">
        <v>1014</v>
      </c>
      <c r="F181" s="49" t="str">
        <f t="shared" si="7"/>
        <v>P22-006148</v>
      </c>
      <c r="G181" t="str">
        <f>IFERROR(VLOOKUP($A181,'Capital spend Nov 30'!$D:$G,3,FALSE),"No PO")</f>
        <v>P22-006148 - Line 1</v>
      </c>
      <c r="H181" t="str">
        <f>VLOOKUP(A181,'Capital spend Nov 30'!D:Q,14,FALSE)</f>
        <v>Longfields - 2022- Replace compressor</v>
      </c>
      <c r="I181" t="str">
        <f>VLOOKUP(A181,'Capital spend Nov 30'!D:U,18,FALSE)</f>
        <v>No</v>
      </c>
    </row>
    <row r="182" spans="1:9">
      <c r="A182" t="s">
        <v>1610</v>
      </c>
      <c r="B182" t="s">
        <v>979</v>
      </c>
      <c r="C182" s="2">
        <v>44637</v>
      </c>
      <c r="E182" s="49" t="s">
        <v>1398</v>
      </c>
      <c r="F182" s="49" t="str">
        <f t="shared" si="7"/>
        <v>P22-006108</v>
      </c>
      <c r="G182" t="str">
        <f>IFERROR(VLOOKUP($A182,'Capital spend Nov 30'!$D:$G,3,FALSE),"No PO")</f>
        <v>P22-006108 - Line 1</v>
      </c>
      <c r="H182" t="str">
        <f>VLOOKUP(A182,'Capital spend Nov 30'!D:Q,14,FALSE)</f>
        <v>James Bay - 2022 - Landscaping</v>
      </c>
      <c r="I182" t="str">
        <f>VLOOKUP(A182,'Capital spend Nov 30'!D:U,18,FALSE)</f>
        <v>No</v>
      </c>
    </row>
    <row r="183" spans="1:9">
      <c r="A183" t="s">
        <v>1611</v>
      </c>
      <c r="B183" t="s">
        <v>979</v>
      </c>
      <c r="C183" s="2">
        <v>44635</v>
      </c>
      <c r="E183" s="49" t="s">
        <v>1012</v>
      </c>
      <c r="F183" s="49" t="str">
        <f t="shared" si="7"/>
        <v>P22-005937</v>
      </c>
      <c r="G183" t="str">
        <f>IFERROR(VLOOKUP($A183,'Capital spend Nov 30'!$D:$G,3,FALSE),"No PO")</f>
        <v>P22-005937 - Line 1</v>
      </c>
      <c r="H183">
        <f>VLOOKUP(A183,'Capital spend Nov 30'!D:Q,14,FALSE)</f>
        <v>0</v>
      </c>
      <c r="I183" t="e">
        <f>VLOOKUP(A183,'Capital spend Nov 30'!D:U,18,FALSE)</f>
        <v>#N/A</v>
      </c>
    </row>
    <row r="184" spans="1:9">
      <c r="A184" t="s">
        <v>1612</v>
      </c>
      <c r="B184" t="s">
        <v>979</v>
      </c>
      <c r="C184" s="2">
        <v>44637</v>
      </c>
      <c r="E184" s="49" t="s">
        <v>1014</v>
      </c>
      <c r="F184" s="49" t="str">
        <f t="shared" si="7"/>
        <v>P22-006126</v>
      </c>
      <c r="G184" t="str">
        <f>IFERROR(VLOOKUP($A184,'Capital spend Nov 30'!$D:$G,3,FALSE),"No PO")</f>
        <v>P22-006126 - Line 1</v>
      </c>
      <c r="H184" t="str">
        <f>VLOOKUP(A184,'Capital spend Nov 30'!D:Q,14,FALSE)</f>
        <v>Renaissance - 2022 - Compressor Replacement</v>
      </c>
      <c r="I184" t="str">
        <f>VLOOKUP(A184,'Capital spend Nov 30'!D:U,18,FALSE)</f>
        <v>No</v>
      </c>
    </row>
    <row r="185" spans="1:9">
      <c r="A185" t="s">
        <v>1613</v>
      </c>
      <c r="B185" t="s">
        <v>979</v>
      </c>
      <c r="C185" s="2">
        <v>44637</v>
      </c>
      <c r="E185" s="49" t="s">
        <v>1014</v>
      </c>
      <c r="F185" s="49" t="str">
        <f t="shared" si="7"/>
        <v>P22-006208</v>
      </c>
      <c r="G185" t="str">
        <f>IFERROR(VLOOKUP($A185,'Capital spend Nov 30'!$D:$G,3,FALSE),"No PO")</f>
        <v>P22-006208 - Line 1</v>
      </c>
      <c r="H185" t="str">
        <f>VLOOKUP(A185,'Capital spend Nov 30'!D:Q,14,FALSE)</f>
        <v>Renaissance - 2022 - HVAC</v>
      </c>
      <c r="I185" t="str">
        <f>VLOOKUP(A185,'Capital spend Nov 30'!D:U,18,FALSE)</f>
        <v>No</v>
      </c>
    </row>
    <row r="186" spans="1:9">
      <c r="A186" t="s">
        <v>1614</v>
      </c>
      <c r="B186" t="s">
        <v>979</v>
      </c>
      <c r="C186" s="2">
        <v>44637</v>
      </c>
      <c r="E186" s="49" t="s">
        <v>1615</v>
      </c>
      <c r="F186" t="str">
        <f>LEFT(G186,10)</f>
        <v>P22-007215</v>
      </c>
      <c r="G186" t="str">
        <f>IFERROR(VLOOKUP($A186,'Capital spend Nov 30'!$D:$G,3,FALSE),"No PO")</f>
        <v>P22-007215 - Line 1</v>
      </c>
      <c r="H186" t="str">
        <f>VLOOKUP(A186,'Capital spend Nov 30'!D:Q,14,FALSE)</f>
        <v>Royal City Manor - 2022 - Kitchen FF&amp;E</v>
      </c>
      <c r="I186" t="str">
        <f>VLOOKUP(A186,'Capital spend Nov 30'!D:U,18,FALSE)</f>
        <v>No</v>
      </c>
    </row>
    <row r="187" spans="1:9">
      <c r="A187" t="s">
        <v>1616</v>
      </c>
      <c r="B187" t="s">
        <v>977</v>
      </c>
      <c r="C187" s="2">
        <v>44638</v>
      </c>
      <c r="E187" s="48" t="s">
        <v>1617</v>
      </c>
      <c r="F187" s="49" t="str">
        <f>LEFT(G187,10)</f>
        <v>P22-006209</v>
      </c>
      <c r="G187" t="str">
        <f>IFERROR(VLOOKUP($A187,'Capital spend Nov 30'!$D:$G,3,FALSE),"No PO")</f>
        <v>P22-006209 - Line 1</v>
      </c>
      <c r="H187" t="str">
        <f>VLOOKUP(A187,'Capital spend Nov 30'!D:Q,14,FALSE)</f>
        <v>Portobello - 2022 - Foundation Repairs / interlock</v>
      </c>
      <c r="I187" t="str">
        <f>VLOOKUP(A187,'Capital spend Nov 30'!D:U,18,FALSE)</f>
        <v>No</v>
      </c>
    </row>
    <row r="188" spans="1:9">
      <c r="A188" t="s">
        <v>1618</v>
      </c>
      <c r="B188" t="s">
        <v>979</v>
      </c>
      <c r="C188" s="2">
        <v>44638</v>
      </c>
      <c r="E188" s="49"/>
      <c r="G188" t="str">
        <f>IFERROR(VLOOKUP($A188,'Capital spend Nov 30'!$D:$G,3,FALSE),"No PO")</f>
        <v>P22-006424 - Line 1</v>
      </c>
      <c r="H188" t="str">
        <f>VLOOKUP(A188,'Capital spend Nov 30'!D:Q,14,FALSE)</f>
        <v>Kennedy Lodge - Q2/Q4 - IPAC Capital Fund</v>
      </c>
      <c r="I188" t="str">
        <f>VLOOKUP(A188,'Capital spend Nov 30'!D:U,18,FALSE)</f>
        <v>No</v>
      </c>
    </row>
    <row r="189" spans="1:9">
      <c r="A189" t="s">
        <v>1619</v>
      </c>
      <c r="B189" t="s">
        <v>979</v>
      </c>
      <c r="C189" s="2">
        <v>44638</v>
      </c>
      <c r="E189" s="49"/>
      <c r="G189">
        <f>IFERROR(VLOOKUP($A189,'Capital spend Nov 30'!$D:$G,3,FALSE),"No PO")</f>
        <v>0</v>
      </c>
      <c r="H189" t="str">
        <f>VLOOKUP(A189,'Capital spend Nov 30'!D:Q,14,FALSE)</f>
        <v>Green Falls Landing - 2022 - Dental Clinic</v>
      </c>
      <c r="I189" t="str">
        <f>VLOOKUP(A189,'Capital spend Nov 30'!D:U,18,FALSE)</f>
        <v>Yes</v>
      </c>
    </row>
    <row r="190" spans="1:9">
      <c r="A190" t="s">
        <v>1620</v>
      </c>
      <c r="B190" t="s">
        <v>979</v>
      </c>
      <c r="C190" s="2">
        <v>44641</v>
      </c>
      <c r="E190" s="49" t="s">
        <v>1621</v>
      </c>
      <c r="F190" t="str">
        <f>LEFT(G190,10)</f>
        <v>P22-007365</v>
      </c>
      <c r="G190" t="str">
        <f>IFERROR(VLOOKUP($A190,'Capital spend Nov 30'!$D:$G,3,FALSE),"No PO")</f>
        <v>P22-007365 - Line 1</v>
      </c>
      <c r="H190" t="str">
        <f>VLOOKUP(A190,'Capital spend Nov 30'!D:Q,14,FALSE)</f>
        <v>Greenway - 2022 - Generator</v>
      </c>
      <c r="I190" t="str">
        <f>VLOOKUP(A190,'Capital spend Nov 30'!D:U,18,FALSE)</f>
        <v>No</v>
      </c>
    </row>
    <row r="191" spans="1:9">
      <c r="A191" t="s">
        <v>1622</v>
      </c>
      <c r="B191" t="s">
        <v>979</v>
      </c>
      <c r="C191" s="2">
        <v>44636</v>
      </c>
      <c r="E191" s="49" t="s">
        <v>1012</v>
      </c>
      <c r="F191" s="49" t="str">
        <f>LEFT(G191,10)</f>
        <v>P22-006384</v>
      </c>
      <c r="G191" t="str">
        <f>IFERROR(VLOOKUP($A191,'Capital spend Nov 30'!$D:$G,3,FALSE),"No PO")</f>
        <v>P22-006384 - Line 1</v>
      </c>
      <c r="H191" t="str">
        <f>VLOOKUP(A191,'Capital spend Nov 30'!D:Q,14,FALSE)</f>
        <v>Whitecliff - 2022 - Kitchen FF&amp;E (Combi Oven)</v>
      </c>
      <c r="I191" t="str">
        <f>VLOOKUP(A191,'Capital spend Nov 30'!D:U,18,FALSE)</f>
        <v>No</v>
      </c>
    </row>
    <row r="192" spans="1:9">
      <c r="A192" t="s">
        <v>1623</v>
      </c>
      <c r="B192" t="s">
        <v>979</v>
      </c>
      <c r="C192" s="2">
        <v>44641</v>
      </c>
      <c r="E192" s="49"/>
      <c r="G192" t="str">
        <f>IFERROR(VLOOKUP($A192,'Capital spend Nov 30'!$D:$G,3,FALSE),"No PO")</f>
        <v>P22-006508 - Line 1</v>
      </c>
      <c r="H192" t="str">
        <f>VLOOKUP(A192,'Capital spend Nov 30'!D:Q,14,FALSE)</f>
        <v>Westney Gardens - 2022- Water Loss</v>
      </c>
      <c r="I192" t="str">
        <f>VLOOKUP(A192,'Capital spend Nov 30'!D:U,18,FALSE)</f>
        <v>Yes</v>
      </c>
    </row>
    <row r="193" spans="1:9">
      <c r="A193" t="s">
        <v>1624</v>
      </c>
      <c r="B193" t="s">
        <v>979</v>
      </c>
      <c r="C193" s="2">
        <v>44636</v>
      </c>
      <c r="E193" s="49" t="s">
        <v>1012</v>
      </c>
      <c r="F193" s="49" t="str">
        <f t="shared" ref="F193:F198" si="8">LEFT(G193,10)</f>
        <v>P22-006374</v>
      </c>
      <c r="G193" t="str">
        <f>IFERROR(VLOOKUP($A193,'Capital spend Nov 30'!$D:$G,3,FALSE),"No PO")</f>
        <v>P22-006374 - Line 1</v>
      </c>
      <c r="H193" t="str">
        <f>VLOOKUP(A193,'Capital spend Nov 30'!D:Q,14,FALSE)</f>
        <v>Port Perry - 2022 - Exterior  FF&amp;E</v>
      </c>
      <c r="I193" t="str">
        <f>VLOOKUP(A193,'Capital spend Nov 30'!D:U,18,FALSE)</f>
        <v>No</v>
      </c>
    </row>
    <row r="194" spans="1:9">
      <c r="A194" t="s">
        <v>1625</v>
      </c>
      <c r="B194" t="s">
        <v>979</v>
      </c>
      <c r="C194" s="2">
        <v>44637</v>
      </c>
      <c r="E194" s="49" t="s">
        <v>1012</v>
      </c>
      <c r="F194" s="49" t="str">
        <f t="shared" si="8"/>
        <v>P22-006456</v>
      </c>
      <c r="G194" t="str">
        <f>IFERROR(VLOOKUP($A194,'Capital spend Nov 30'!$D:$G,3,FALSE),"No PO")</f>
        <v>P22-006456 - Line 1</v>
      </c>
      <c r="H194" t="str">
        <f>VLOOKUP(A194,'Capital spend Nov 30'!D:Q,14,FALSE)</f>
        <v>Fleetwood Villa - 2022 - Dry sprinkler Flush</v>
      </c>
      <c r="I194" t="str">
        <f>VLOOKUP(A194,'Capital spend Nov 30'!D:U,18,FALSE)</f>
        <v>No</v>
      </c>
    </row>
    <row r="195" spans="1:9">
      <c r="A195" t="s">
        <v>1626</v>
      </c>
      <c r="B195" t="s">
        <v>977</v>
      </c>
      <c r="C195" s="2">
        <v>44641</v>
      </c>
      <c r="E195" s="48" t="s">
        <v>1627</v>
      </c>
      <c r="F195" s="49" t="str">
        <f t="shared" si="8"/>
        <v>P22-006256</v>
      </c>
      <c r="G195" t="str">
        <f>IFERROR(VLOOKUP($A195,'Capital spend Nov 30'!$D:$G,3,FALSE),"No PO")</f>
        <v>P22-006256 - Line 1</v>
      </c>
      <c r="H195" t="str">
        <f>VLOOKUP(A195,'Capital spend Nov 30'!D:Q,14,FALSE)</f>
        <v>Hallowell House - 2022 - Lighting outside in Parking Lot lot</v>
      </c>
      <c r="I195" t="str">
        <f>VLOOKUP(A195,'Capital spend Nov 30'!D:U,18,FALSE)</f>
        <v>No</v>
      </c>
    </row>
    <row r="196" spans="1:9">
      <c r="A196" t="s">
        <v>1628</v>
      </c>
      <c r="B196" t="s">
        <v>978</v>
      </c>
      <c r="C196" s="2">
        <v>44641</v>
      </c>
      <c r="E196" s="49" t="s">
        <v>1086</v>
      </c>
      <c r="F196" s="49" t="str">
        <f t="shared" si="8"/>
        <v>P22-006251</v>
      </c>
      <c r="G196" t="str">
        <f>IFERROR(VLOOKUP($A196,'Capital spend Nov 30'!$D:$G,3,FALSE),"No PO")</f>
        <v>P22-006251 - Line 1</v>
      </c>
      <c r="H196" t="str">
        <f>VLOOKUP(A196,'Capital spend Nov 30'!D:Q,14,FALSE)</f>
        <v>Whitecliff-2022-HVAC Controls Investigation</v>
      </c>
      <c r="I196" t="str">
        <f>VLOOKUP(A196,'Capital spend Nov 30'!D:U,18,FALSE)</f>
        <v>No</v>
      </c>
    </row>
    <row r="197" spans="1:9">
      <c r="A197" t="s">
        <v>1629</v>
      </c>
      <c r="B197" t="s">
        <v>978</v>
      </c>
      <c r="C197" s="2">
        <v>44641</v>
      </c>
      <c r="E197" s="49" t="s">
        <v>1012</v>
      </c>
      <c r="F197" s="49" t="str">
        <f t="shared" si="8"/>
        <v>P22-006242</v>
      </c>
      <c r="G197" t="str">
        <f>IFERROR(VLOOKUP($A197,'Capital spend Nov 30'!$D:$G,3,FALSE),"No PO")</f>
        <v>P22-006242 - Line 1</v>
      </c>
      <c r="H197" t="str">
        <f>VLOOKUP(A197,'Capital spend Nov 30'!D:Q,14,FALSE)</f>
        <v>Landmark Court – 2022 – Outdoor FF&amp;E</v>
      </c>
      <c r="I197" t="str">
        <f>VLOOKUP(A197,'Capital spend Nov 30'!D:U,18,FALSE)</f>
        <v>No</v>
      </c>
    </row>
    <row r="198" spans="1:9">
      <c r="A198" t="s">
        <v>1630</v>
      </c>
      <c r="B198" t="s">
        <v>978</v>
      </c>
      <c r="C198" s="2">
        <v>44641</v>
      </c>
      <c r="E198" s="49" t="s">
        <v>1012</v>
      </c>
      <c r="F198" s="49" t="str">
        <f t="shared" si="8"/>
        <v>P22-006295</v>
      </c>
      <c r="G198" t="str">
        <f>IFERROR(VLOOKUP($A198,'Capital spend Nov 30'!$D:$G,3,FALSE),"No PO")</f>
        <v>P22-006295 - Line 1</v>
      </c>
      <c r="H198" t="str">
        <f>VLOOKUP(A198,'Capital spend Nov 30'!D:Q,14,FALSE)</f>
        <v>Fleetwood Villa - 2022 - PRV Replacement</v>
      </c>
      <c r="I198" t="str">
        <f>VLOOKUP(A198,'Capital spend Nov 30'!D:U,18,FALSE)</f>
        <v>No</v>
      </c>
    </row>
    <row r="199" spans="1:9">
      <c r="A199" t="s">
        <v>1631</v>
      </c>
      <c r="B199" t="s">
        <v>979</v>
      </c>
      <c r="C199" s="2">
        <v>44641</v>
      </c>
      <c r="E199" s="49" t="s">
        <v>1615</v>
      </c>
      <c r="F199" t="str">
        <f>LEFT(G199,10)</f>
        <v>P22-007901</v>
      </c>
      <c r="G199" t="str">
        <f>IFERROR(VLOOKUP($A199,'Capital spend Nov 30'!$D:$G,3,FALSE),"No PO")</f>
        <v>P22-007901 - Line 1</v>
      </c>
      <c r="H199" t="str">
        <f>VLOOKUP(A199,'Capital spend Nov 30'!D:Q,14,FALSE)</f>
        <v>Sunwood - 2022 - Lobby FF&amp;E</v>
      </c>
      <c r="I199" t="str">
        <f>VLOOKUP(A199,'Capital spend Nov 30'!D:U,18,FALSE)</f>
        <v>No</v>
      </c>
    </row>
    <row r="200" spans="1:9">
      <c r="A200" t="s">
        <v>1632</v>
      </c>
      <c r="B200" t="s">
        <v>979</v>
      </c>
      <c r="C200" s="2">
        <v>44641</v>
      </c>
      <c r="E200" s="49" t="s">
        <v>1012</v>
      </c>
      <c r="F200" s="49" t="str">
        <f>LEFT(G200,10)</f>
        <v>P22-006378</v>
      </c>
      <c r="G200" t="str">
        <f>IFERROR(VLOOKUP($A200,'Capital spend Nov 30'!$D:$G,3,FALSE),"No PO")</f>
        <v>P22-006378 - Line 1</v>
      </c>
      <c r="H200" t="str">
        <f>VLOOKUP(A200,'Capital spend Nov 30'!D:Q,14,FALSE)</f>
        <v>Arnprior Villa - 2022 - Windows</v>
      </c>
      <c r="I200" t="str">
        <f>VLOOKUP(A200,'Capital spend Nov 30'!D:U,18,FALSE)</f>
        <v>No</v>
      </c>
    </row>
    <row r="201" spans="1:9">
      <c r="A201" t="s">
        <v>1633</v>
      </c>
      <c r="B201" t="s">
        <v>979</v>
      </c>
      <c r="C201" s="2">
        <v>44641</v>
      </c>
      <c r="E201" s="49" t="s">
        <v>1012</v>
      </c>
      <c r="F201" s="49" t="str">
        <f>LEFT(G201,10)</f>
        <v>P22-006509</v>
      </c>
      <c r="G201" t="str">
        <f>IFERROR(VLOOKUP($A201,'Capital spend Nov 30'!$D:$G,3,FALSE),"No PO")</f>
        <v>P22-006509 - Line 1</v>
      </c>
      <c r="H201" t="str">
        <f>VLOOKUP(A201,'Capital spend Nov 30'!D:Q,14,FALSE)</f>
        <v>Alta Vista - 2022 - Boiler (Laundry &amp; Kitchen)</v>
      </c>
      <c r="I201" t="str">
        <f>VLOOKUP(A201,'Capital spend Nov 30'!D:U,18,FALSE)</f>
        <v>No</v>
      </c>
    </row>
    <row r="202" spans="1:9">
      <c r="A202" t="s">
        <v>1634</v>
      </c>
      <c r="B202" t="s">
        <v>979</v>
      </c>
      <c r="C202" s="2">
        <v>44641</v>
      </c>
      <c r="E202" s="49"/>
      <c r="G202" t="str">
        <f>IFERROR(VLOOKUP($A202,'Capital spend Nov 30'!$D:$G,3,FALSE),"No PO")</f>
        <v>P22-006598 - Line 1</v>
      </c>
      <c r="H202" t="str">
        <f>VLOOKUP(A202,'Capital spend Nov 30'!D:Q,14,FALSE)</f>
        <v>Riverside Place - Q2/Q4 - IPAC Capital Fund</v>
      </c>
      <c r="I202" t="str">
        <f>VLOOKUP(A202,'Capital spend Nov 30'!D:U,18,FALSE)</f>
        <v>No</v>
      </c>
    </row>
    <row r="203" spans="1:9">
      <c r="A203" t="s">
        <v>1635</v>
      </c>
      <c r="B203" t="s">
        <v>979</v>
      </c>
      <c r="C203" s="2">
        <v>44641</v>
      </c>
      <c r="E203" s="49" t="s">
        <v>1012</v>
      </c>
      <c r="F203" s="49" t="str">
        <f t="shared" ref="F203:F234" si="9">LEFT(G203,10)</f>
        <v>P22-006593</v>
      </c>
      <c r="G203" t="str">
        <f>IFERROR(VLOOKUP($A203,'Capital spend Nov 30'!$D:$G,3,FALSE),"No PO")</f>
        <v>P22-006593 - Line 1</v>
      </c>
      <c r="H203" t="str">
        <f>VLOOKUP(A203,'Capital spend Nov 30'!D:Q,14,FALSE)</f>
        <v>Sara Vista - 2022 - Water Heater</v>
      </c>
      <c r="I203" t="str">
        <f>VLOOKUP(A203,'Capital spend Nov 30'!D:U,18,FALSE)</f>
        <v>No</v>
      </c>
    </row>
    <row r="204" spans="1:9">
      <c r="A204" t="s">
        <v>1636</v>
      </c>
      <c r="B204" t="s">
        <v>979</v>
      </c>
      <c r="C204" s="2">
        <v>44641</v>
      </c>
      <c r="E204" s="49" t="s">
        <v>1012</v>
      </c>
      <c r="F204" s="49" t="str">
        <f t="shared" si="9"/>
        <v>P22-006369</v>
      </c>
      <c r="G204" t="str">
        <f>IFERROR(VLOOKUP($A204,'Capital spend Nov 30'!$D:$G,3,FALSE),"No PO")</f>
        <v>P22-006369 - Line 1</v>
      </c>
      <c r="H204" t="str">
        <f>VLOOKUP(A204,'Capital spend Nov 30'!D:Q,14,FALSE)</f>
        <v>McGarrell Place - 2022 - Roof Repairs (Flat)</v>
      </c>
      <c r="I204" t="str">
        <f>VLOOKUP(A204,'Capital spend Nov 30'!D:U,18,FALSE)</f>
        <v>No</v>
      </c>
    </row>
    <row r="205" spans="1:9">
      <c r="A205" t="s">
        <v>1637</v>
      </c>
      <c r="B205" t="s">
        <v>979</v>
      </c>
      <c r="C205" s="2">
        <v>44641</v>
      </c>
      <c r="E205" s="49" t="s">
        <v>1012</v>
      </c>
      <c r="F205" s="49" t="str">
        <f t="shared" si="9"/>
        <v>P22-006587</v>
      </c>
      <c r="G205" t="str">
        <f>IFERROR(VLOOKUP($A205,'Capital spend Nov 30'!$D:$G,3,FALSE),"No PO")</f>
        <v>P22-006587 - Line 1</v>
      </c>
      <c r="H205" t="str">
        <f>VLOOKUP(A205,'Capital spend Nov 30'!D:Q,14,FALSE)</f>
        <v>Portsmouth - 2022 - Air Conditioning</v>
      </c>
      <c r="I205" t="str">
        <f>VLOOKUP(A205,'Capital spend Nov 30'!D:U,18,FALSE)</f>
        <v>No</v>
      </c>
    </row>
    <row r="206" spans="1:9">
      <c r="A206" t="s">
        <v>1638</v>
      </c>
      <c r="B206" t="s">
        <v>978</v>
      </c>
      <c r="E206" s="49" t="s">
        <v>1086</v>
      </c>
      <c r="F206" s="49" t="str">
        <f t="shared" si="9"/>
        <v>P22-006038</v>
      </c>
      <c r="G206" t="str">
        <f>IFERROR(VLOOKUP($A206,'Capital spend Nov 30'!$D:$G,3,FALSE),"No PO")</f>
        <v>P22-006038 - Line 2</v>
      </c>
      <c r="H206" t="str">
        <f>VLOOKUP(A206,'Capital spend Nov 30'!D:Q,14,FALSE)</f>
        <v>The Bentley Moose Jaw - 2022 - In-Suite Renovations</v>
      </c>
      <c r="I206" t="str">
        <f>VLOOKUP(A206,'Capital spend Nov 30'!D:U,18,FALSE)</f>
        <v>No</v>
      </c>
    </row>
    <row r="207" spans="1:9">
      <c r="A207" t="s">
        <v>1639</v>
      </c>
      <c r="B207" t="s">
        <v>978</v>
      </c>
      <c r="E207" s="49" t="s">
        <v>1086</v>
      </c>
      <c r="F207" s="49" t="str">
        <f t="shared" si="9"/>
        <v>P22-006288</v>
      </c>
      <c r="G207" t="str">
        <f>IFERROR(VLOOKUP($A207,'Capital spend Nov 30'!$D:$G,3,FALSE),"No PO")</f>
        <v>P22-006288 - Line 1</v>
      </c>
      <c r="H207" t="str">
        <f>VLOOKUP(A207,'Capital spend Nov 30'!D:Q,14,FALSE)</f>
        <v>Granite Landing - 2022 - Kitchen FF&amp;E (Slicer)</v>
      </c>
      <c r="I207" t="str">
        <f>VLOOKUP(A207,'Capital spend Nov 30'!D:U,18,FALSE)</f>
        <v>No</v>
      </c>
    </row>
    <row r="208" spans="1:9">
      <c r="A208" t="s">
        <v>1640</v>
      </c>
      <c r="B208" t="s">
        <v>978</v>
      </c>
      <c r="E208" s="49" t="s">
        <v>1012</v>
      </c>
      <c r="F208" s="49" t="str">
        <f t="shared" si="9"/>
        <v>P22-005727</v>
      </c>
      <c r="G208" t="str">
        <f>IFERROR(VLOOKUP($A208,'Capital spend Nov 30'!$D:$G,3,FALSE),"No PO")</f>
        <v>P22-005727 - Line 1</v>
      </c>
      <c r="H208" t="str">
        <f>VLOOKUP(A208,'Capital spend Nov 30'!D:Q,14,FALSE)</f>
        <v>The Beechwood - 2022 - In-Suite Renovations</v>
      </c>
      <c r="I208" t="str">
        <f>VLOOKUP(A208,'Capital spend Nov 30'!D:U,18,FALSE)</f>
        <v>No</v>
      </c>
    </row>
    <row r="209" spans="1:9">
      <c r="A209" t="s">
        <v>1641</v>
      </c>
      <c r="B209" t="s">
        <v>978</v>
      </c>
      <c r="E209" s="49" t="s">
        <v>1012</v>
      </c>
      <c r="F209" s="49" t="str">
        <f t="shared" si="9"/>
        <v>P22-005728</v>
      </c>
      <c r="G209" t="str">
        <f>IFERROR(VLOOKUP($A209,'Capital spend Nov 30'!$D:$G,3,FALSE),"No PO")</f>
        <v>P22-005728 - Line 2</v>
      </c>
      <c r="H209" t="str">
        <f>VLOOKUP(A209,'Capital spend Nov 30'!D:Q,14,FALSE)</f>
        <v>The Beechwood - 2022 - In-Suite Renovations</v>
      </c>
      <c r="I209" t="str">
        <f>VLOOKUP(A209,'Capital spend Nov 30'!D:U,18,FALSE)</f>
        <v>No</v>
      </c>
    </row>
    <row r="210" spans="1:9">
      <c r="A210" t="s">
        <v>1642</v>
      </c>
      <c r="B210" t="s">
        <v>978</v>
      </c>
      <c r="E210" s="49" t="s">
        <v>1012</v>
      </c>
      <c r="F210" s="49" t="str">
        <f t="shared" si="9"/>
        <v>P22-005729</v>
      </c>
      <c r="G210" t="str">
        <f>IFERROR(VLOOKUP($A210,'Capital spend Nov 30'!$D:$G,3,FALSE),"No PO")</f>
        <v>P22-005729 - Line 2</v>
      </c>
      <c r="H210" t="str">
        <f>VLOOKUP(A210,'Capital spend Nov 30'!D:Q,14,FALSE)</f>
        <v>The Beechwood - 2022 - In-Suite Renovations</v>
      </c>
      <c r="I210" t="str">
        <f>VLOOKUP(A210,'Capital spend Nov 30'!D:U,18,FALSE)</f>
        <v>No</v>
      </c>
    </row>
    <row r="211" spans="1:9">
      <c r="A211" t="s">
        <v>1643</v>
      </c>
      <c r="B211" t="s">
        <v>978</v>
      </c>
      <c r="E211" s="49" t="s">
        <v>1012</v>
      </c>
      <c r="F211" s="49" t="str">
        <f t="shared" si="9"/>
        <v>P22-005924</v>
      </c>
      <c r="G211" t="str">
        <f>IFERROR(VLOOKUP($A211,'Capital spend Nov 30'!$D:$G,3,FALSE),"No PO")</f>
        <v>P22-005924 - Line 1</v>
      </c>
      <c r="H211" t="str">
        <f>VLOOKUP(A211,'Capital spend Nov 30'!D:Q,14,FALSE)</f>
        <v>Fleetwood Villa - 2022 - In-Suite Renovations</v>
      </c>
      <c r="I211" t="str">
        <f>VLOOKUP(A211,'Capital spend Nov 30'!D:U,18,FALSE)</f>
        <v>No</v>
      </c>
    </row>
    <row r="212" spans="1:9">
      <c r="A212" t="s">
        <v>1644</v>
      </c>
      <c r="B212" t="s">
        <v>978</v>
      </c>
      <c r="E212" s="49" t="s">
        <v>1012</v>
      </c>
      <c r="F212" s="49" t="str">
        <f t="shared" si="9"/>
        <v>P22-004815</v>
      </c>
      <c r="G212" t="str">
        <f>IFERROR(VLOOKUP($A212,'Capital spend Nov 30'!$D:$G,3,FALSE),"No PO")</f>
        <v>P22-004815 - Line 1</v>
      </c>
      <c r="H212" t="str">
        <f>VLOOKUP(A212,'Capital spend Nov 30'!D:Q,14,FALSE)</f>
        <v>Trafalgar Lodge - 2022 - In-Suite Renovations</v>
      </c>
      <c r="I212" t="str">
        <f>VLOOKUP(A212,'Capital spend Nov 30'!D:U,18,FALSE)</f>
        <v>No</v>
      </c>
    </row>
    <row r="213" spans="1:9">
      <c r="A213" t="s">
        <v>1645</v>
      </c>
      <c r="B213" t="s">
        <v>978</v>
      </c>
      <c r="E213" s="49" t="s">
        <v>1012</v>
      </c>
      <c r="F213" s="49" t="str">
        <f t="shared" si="9"/>
        <v>P22-005967</v>
      </c>
      <c r="G213" t="str">
        <f>IFERROR(VLOOKUP($A213,'Capital spend Nov 30'!$D:$G,3,FALSE),"No PO")</f>
        <v>P22-005967 - Line 1</v>
      </c>
      <c r="H213" t="str">
        <f>VLOOKUP(A213,'Capital spend Nov 30'!D:Q,14,FALSE)</f>
        <v>Parkwood Manor - 2022 - In-Suite Renovations</v>
      </c>
      <c r="I213" t="str">
        <f>VLOOKUP(A213,'Capital spend Nov 30'!D:U,18,FALSE)</f>
        <v>No</v>
      </c>
    </row>
    <row r="214" spans="1:9">
      <c r="A214" t="s">
        <v>1646</v>
      </c>
      <c r="B214" t="s">
        <v>978</v>
      </c>
      <c r="E214" s="49" t="s">
        <v>1086</v>
      </c>
      <c r="F214" s="49" t="str">
        <f t="shared" si="9"/>
        <v>P22-005626</v>
      </c>
      <c r="G214" t="str">
        <f>IFERROR(VLOOKUP($A214,'Capital spend Nov 30'!$D:$G,3,FALSE),"No PO")</f>
        <v>P22-005626 - Line 1</v>
      </c>
      <c r="H214" t="str">
        <f>VLOOKUP(A214,'Capital spend Nov 30'!D:Q,14,FALSE)</f>
        <v>Riverbend - 2022 - Toilets</v>
      </c>
      <c r="I214" t="str">
        <f>VLOOKUP(A214,'Capital spend Nov 30'!D:U,18,FALSE)</f>
        <v>No</v>
      </c>
    </row>
    <row r="215" spans="1:9">
      <c r="A215" t="s">
        <v>1647</v>
      </c>
      <c r="B215" t="s">
        <v>978</v>
      </c>
      <c r="E215" s="49" t="s">
        <v>1012</v>
      </c>
      <c r="F215" s="49" t="str">
        <f t="shared" si="9"/>
        <v>P22-005724</v>
      </c>
      <c r="G215" t="str">
        <f>IFERROR(VLOOKUP($A215,'Capital spend Nov 30'!$D:$G,3,FALSE),"No PO")</f>
        <v>P22-005724 - Line 1</v>
      </c>
      <c r="H215" t="str">
        <f>VLOOKUP(A215,'Capital spend Nov 30'!D:Q,14,FALSE)</f>
        <v>Fleetwood Villa - 2022 - In-Suite Renovations</v>
      </c>
      <c r="I215" t="str">
        <f>VLOOKUP(A215,'Capital spend Nov 30'!D:U,18,FALSE)</f>
        <v>No</v>
      </c>
    </row>
    <row r="216" spans="1:9">
      <c r="A216" t="s">
        <v>1648</v>
      </c>
      <c r="B216" t="s">
        <v>978</v>
      </c>
      <c r="E216" s="49" t="s">
        <v>1012</v>
      </c>
      <c r="F216" s="49" t="str">
        <f t="shared" si="9"/>
        <v>P22-005968</v>
      </c>
      <c r="G216" t="str">
        <f>IFERROR(VLOOKUP($A216,'Capital spend Nov 30'!$D:$G,3,FALSE),"No PO")</f>
        <v>P22-005968 - Line 2</v>
      </c>
      <c r="H216" t="str">
        <f>VLOOKUP(A216,'Capital spend Nov 30'!D:Q,14,FALSE)</f>
        <v>Parkwood Manor - 2022 - In-Suite Renovations</v>
      </c>
      <c r="I216" t="str">
        <f>VLOOKUP(A216,'Capital spend Nov 30'!D:U,18,FALSE)</f>
        <v>No</v>
      </c>
    </row>
    <row r="217" spans="1:9">
      <c r="A217" t="s">
        <v>1649</v>
      </c>
      <c r="B217" t="s">
        <v>978</v>
      </c>
      <c r="E217" s="49" t="s">
        <v>1012</v>
      </c>
      <c r="F217" s="49" t="str">
        <f t="shared" si="9"/>
        <v>P22-006034</v>
      </c>
      <c r="G217" t="str">
        <f>IFERROR(VLOOKUP($A217,'Capital spend Nov 30'!$D:$G,3,FALSE),"No PO")</f>
        <v>P22-006034 - Line 1</v>
      </c>
      <c r="H217" t="str">
        <f>VLOOKUP(A217,'Capital spend Nov 30'!D:Q,14,FALSE)</f>
        <v>The Wellington - 2022 - In-Suite Renovations</v>
      </c>
      <c r="I217" t="str">
        <f>VLOOKUP(A217,'Capital spend Nov 30'!D:U,18,FALSE)</f>
        <v>No</v>
      </c>
    </row>
    <row r="218" spans="1:9">
      <c r="A218" t="s">
        <v>1650</v>
      </c>
      <c r="B218" t="s">
        <v>978</v>
      </c>
      <c r="E218" s="49" t="s">
        <v>1012</v>
      </c>
      <c r="F218" s="49" t="str">
        <f t="shared" si="9"/>
        <v>P22-005725</v>
      </c>
      <c r="G218" t="str">
        <f>IFERROR(VLOOKUP($A218,'Capital spend Nov 30'!$D:$G,3,FALSE),"No PO")</f>
        <v>P22-005725 - Line 2</v>
      </c>
      <c r="H218" t="str">
        <f>VLOOKUP(A218,'Capital spend Nov 30'!D:Q,14,FALSE)</f>
        <v>The Dorchester - 2022 - In-Suite Renovations</v>
      </c>
      <c r="I218" t="str">
        <f>VLOOKUP(A218,'Capital spend Nov 30'!D:U,18,FALSE)</f>
        <v>No</v>
      </c>
    </row>
    <row r="219" spans="1:9">
      <c r="A219" t="s">
        <v>1651</v>
      </c>
      <c r="B219" t="s">
        <v>978</v>
      </c>
      <c r="E219" s="49" t="s">
        <v>1012</v>
      </c>
      <c r="F219" s="49" t="str">
        <f t="shared" si="9"/>
        <v>P22-005723</v>
      </c>
      <c r="G219" t="str">
        <f>IFERROR(VLOOKUP($A219,'Capital spend Nov 30'!$D:$G,3,FALSE),"No PO")</f>
        <v>P22-005723 - Line 2</v>
      </c>
      <c r="H219" t="str">
        <f>VLOOKUP(A219,'Capital spend Nov 30'!D:Q,14,FALSE)</f>
        <v>Fleetwood Villa - 2022 - In-Suite Renovations</v>
      </c>
      <c r="I219" t="str">
        <f>VLOOKUP(A219,'Capital spend Nov 30'!D:U,18,FALSE)</f>
        <v>No</v>
      </c>
    </row>
    <row r="220" spans="1:9">
      <c r="A220" t="s">
        <v>1652</v>
      </c>
      <c r="B220" t="s">
        <v>978</v>
      </c>
      <c r="E220" s="49" t="s">
        <v>1012</v>
      </c>
      <c r="F220" s="49" t="str">
        <f t="shared" si="9"/>
        <v>P22-005956</v>
      </c>
      <c r="G220" t="str">
        <f>IFERROR(VLOOKUP($A220,'Capital spend Nov 30'!$D:$G,3,FALSE),"No PO")</f>
        <v>P22-005956 - Line 1</v>
      </c>
      <c r="H220" t="str">
        <f>VLOOKUP(A220,'Capital spend Nov 30'!D:Q,14,FALSE)</f>
        <v>The Wellington - 2022 - In-Suite Renovations</v>
      </c>
      <c r="I220" t="str">
        <f>VLOOKUP(A220,'Capital spend Nov 30'!D:U,18,FALSE)</f>
        <v>No</v>
      </c>
    </row>
    <row r="221" spans="1:9">
      <c r="A221" t="s">
        <v>1653</v>
      </c>
      <c r="B221" t="s">
        <v>978</v>
      </c>
      <c r="E221" s="49" t="s">
        <v>1012</v>
      </c>
      <c r="F221" s="49" t="str">
        <f t="shared" si="9"/>
        <v>P22-005636</v>
      </c>
      <c r="G221" t="str">
        <f>IFERROR(VLOOKUP($A221,'Capital spend Nov 30'!$D:$G,3,FALSE),"No PO")</f>
        <v>P22-005636 - Line 2</v>
      </c>
      <c r="H221" t="str">
        <f>VLOOKUP(A221,'Capital spend Nov 30'!D:Q,14,FALSE)</f>
        <v>Churchill Place - 2022 - In-Suite Renovations</v>
      </c>
      <c r="I221" t="str">
        <f>VLOOKUP(A221,'Capital spend Nov 30'!D:U,18,FALSE)</f>
        <v>No</v>
      </c>
    </row>
    <row r="222" spans="1:9">
      <c r="A222" t="s">
        <v>1654</v>
      </c>
      <c r="B222" t="s">
        <v>978</v>
      </c>
      <c r="E222" s="49" t="s">
        <v>1012</v>
      </c>
      <c r="F222" s="49" t="str">
        <f t="shared" si="9"/>
        <v>P22-005637</v>
      </c>
      <c r="G222" t="str">
        <f>IFERROR(VLOOKUP($A222,'Capital spend Nov 30'!$D:$G,3,FALSE),"No PO")</f>
        <v>P22-005637 - Line 1</v>
      </c>
      <c r="H222" t="str">
        <f>VLOOKUP(A222,'Capital spend Nov 30'!D:Q,14,FALSE)</f>
        <v>Churchill Place - 2022 - In-Suite Renovations</v>
      </c>
      <c r="I222" t="str">
        <f>VLOOKUP(A222,'Capital spend Nov 30'!D:U,18,FALSE)</f>
        <v>No</v>
      </c>
    </row>
    <row r="223" spans="1:9">
      <c r="A223" t="s">
        <v>1655</v>
      </c>
      <c r="B223" t="s">
        <v>978</v>
      </c>
      <c r="E223" s="49" t="s">
        <v>1012</v>
      </c>
      <c r="F223" s="49" t="str">
        <f t="shared" si="9"/>
        <v>P22-005635</v>
      </c>
      <c r="G223" t="str">
        <f>IFERROR(VLOOKUP($A223,'Capital spend Nov 30'!$D:$G,3,FALSE),"No PO")</f>
        <v>P22-005635 - Line 1</v>
      </c>
      <c r="H223" t="str">
        <f>VLOOKUP(A223,'Capital spend Nov 30'!D:Q,14,FALSE)</f>
        <v>Churchill Place - 2022 - In-Suite Renovations</v>
      </c>
      <c r="I223" t="str">
        <f>VLOOKUP(A223,'Capital spend Nov 30'!D:U,18,FALSE)</f>
        <v>No</v>
      </c>
    </row>
    <row r="224" spans="1:9">
      <c r="A224" t="s">
        <v>1656</v>
      </c>
      <c r="B224" t="s">
        <v>978</v>
      </c>
      <c r="E224" s="49" t="s">
        <v>1012</v>
      </c>
      <c r="F224" s="49" t="str">
        <f t="shared" si="9"/>
        <v>P22-005624</v>
      </c>
      <c r="G224" t="str">
        <f>IFERROR(VLOOKUP($A224,'Capital spend Nov 30'!$D:$G,3,FALSE),"No PO")</f>
        <v>P22-005624 - Line 2</v>
      </c>
      <c r="H224" t="str">
        <f>VLOOKUP(A224,'Capital spend Nov 30'!D:Q,14,FALSE)</f>
        <v>Prince of Wales - 2022 - In-Suite Renovations</v>
      </c>
      <c r="I224" t="str">
        <f>VLOOKUP(A224,'Capital spend Nov 30'!D:U,18,FALSE)</f>
        <v>No</v>
      </c>
    </row>
    <row r="225" spans="1:9">
      <c r="A225" t="s">
        <v>1657</v>
      </c>
      <c r="B225" t="s">
        <v>978</v>
      </c>
      <c r="E225" s="49" t="s">
        <v>1086</v>
      </c>
      <c r="F225" s="49" t="str">
        <f t="shared" si="9"/>
        <v>P22-005927</v>
      </c>
      <c r="G225" t="str">
        <f>IFERROR(VLOOKUP($A225,'Capital spend Nov 30'!$D:$G,3,FALSE),"No PO")</f>
        <v>P22-005927 - Line 1</v>
      </c>
      <c r="H225" t="str">
        <f>VLOOKUP(A225,'Capital spend Nov 30'!D:Q,14,FALSE)</f>
        <v>Hollyburn House - 2022 - Toilets</v>
      </c>
      <c r="I225" t="str">
        <f>VLOOKUP(A225,'Capital spend Nov 30'!D:U,18,FALSE)</f>
        <v>No</v>
      </c>
    </row>
    <row r="226" spans="1:9">
      <c r="A226" t="s">
        <v>1658</v>
      </c>
      <c r="B226" t="s">
        <v>978</v>
      </c>
      <c r="E226" s="49" t="s">
        <v>1086</v>
      </c>
      <c r="F226" s="49" t="str">
        <f t="shared" si="9"/>
        <v>P22-005634</v>
      </c>
      <c r="G226" t="str">
        <f>IFERROR(VLOOKUP($A226,'Capital spend Nov 30'!$D:$G,3,FALSE),"No PO")</f>
        <v>P22-005634 - Line 2</v>
      </c>
      <c r="H226" t="str">
        <f>VLOOKUP(A226,'Capital spend Nov 30'!D:Q,14,FALSE)</f>
        <v>Churchill Place - 2022 - In-Suite Renovations</v>
      </c>
      <c r="I226" t="str">
        <f>VLOOKUP(A226,'Capital spend Nov 30'!D:U,18,FALSE)</f>
        <v>No</v>
      </c>
    </row>
    <row r="227" spans="1:9">
      <c r="A227" t="s">
        <v>1659</v>
      </c>
      <c r="B227" t="s">
        <v>978</v>
      </c>
      <c r="E227" s="49" t="s">
        <v>1012</v>
      </c>
      <c r="F227" s="49" t="str">
        <f t="shared" si="9"/>
        <v>P22-006031</v>
      </c>
      <c r="G227" t="str">
        <f>IFERROR(VLOOKUP($A227,'Capital spend Nov 30'!$D:$G,3,FALSE),"No PO")</f>
        <v>P22-006031 - Line 1</v>
      </c>
      <c r="H227" t="str">
        <f>VLOOKUP(A227,'Capital spend Nov 30'!D:Q,14,FALSE)</f>
        <v>Marian Chateau - 2022 - In-Suite Renovations</v>
      </c>
      <c r="I227" t="str">
        <f>VLOOKUP(A227,'Capital spend Nov 30'!D:U,18,FALSE)</f>
        <v>No</v>
      </c>
    </row>
    <row r="228" spans="1:9">
      <c r="A228" t="s">
        <v>1660</v>
      </c>
      <c r="B228" t="s">
        <v>978</v>
      </c>
      <c r="E228" s="49" t="s">
        <v>1012</v>
      </c>
      <c r="F228" s="49" t="str">
        <f t="shared" si="9"/>
        <v>P22-005685</v>
      </c>
      <c r="G228" t="str">
        <f>IFERROR(VLOOKUP($A228,'Capital spend Nov 30'!$D:$G,3,FALSE),"No PO")</f>
        <v>P22-005685 - Line 1</v>
      </c>
      <c r="H228" t="str">
        <f>VLOOKUP(A228,'Capital spend Nov 30'!D:Q,14,FALSE)</f>
        <v>Inglewood - 2022 - In-Suite Renovations</v>
      </c>
      <c r="I228" t="str">
        <f>VLOOKUP(A228,'Capital spend Nov 30'!D:U,18,FALSE)</f>
        <v>No</v>
      </c>
    </row>
    <row r="229" spans="1:9">
      <c r="A229" t="s">
        <v>1661</v>
      </c>
      <c r="B229" t="s">
        <v>978</v>
      </c>
      <c r="E229" s="49" t="s">
        <v>1086</v>
      </c>
      <c r="F229" s="49" t="str">
        <f t="shared" si="9"/>
        <v>P22-005692</v>
      </c>
      <c r="G229" t="str">
        <f>IFERROR(VLOOKUP($A229,'Capital spend Nov 30'!$D:$G,3,FALSE),"No PO")</f>
        <v>P22-005692 - Line 1</v>
      </c>
      <c r="H229" t="str">
        <f>VLOOKUP(A229,'Capital spend Nov 30'!D:Q,14,FALSE)</f>
        <v>St. Lawrence Place - 2022 - In-Suite Renovations</v>
      </c>
      <c r="I229" t="str">
        <f>VLOOKUP(A229,'Capital spend Nov 30'!D:U,18,FALSE)</f>
        <v>No</v>
      </c>
    </row>
    <row r="230" spans="1:9">
      <c r="A230" t="s">
        <v>1662</v>
      </c>
      <c r="B230" t="s">
        <v>978</v>
      </c>
      <c r="E230" s="49" t="s">
        <v>1012</v>
      </c>
      <c r="F230" s="49" t="str">
        <f t="shared" si="9"/>
        <v>P22-005689</v>
      </c>
      <c r="G230" t="str">
        <f>IFERROR(VLOOKUP($A230,'Capital spend Nov 30'!$D:$G,3,FALSE),"No PO")</f>
        <v>P22-005689 - Line 1</v>
      </c>
      <c r="H230" t="str">
        <f>VLOOKUP(A230,'Capital spend Nov 30'!D:Q,14,FALSE)</f>
        <v>St. Lawrence Place - 2022 - In-Suite Renovations</v>
      </c>
      <c r="I230" t="str">
        <f>VLOOKUP(A230,'Capital spend Nov 30'!D:U,18,FALSE)</f>
        <v>No</v>
      </c>
    </row>
    <row r="231" spans="1:9">
      <c r="A231" t="s">
        <v>1663</v>
      </c>
      <c r="B231" t="s">
        <v>978</v>
      </c>
      <c r="E231" s="49" t="s">
        <v>1086</v>
      </c>
      <c r="F231" s="49" t="str">
        <f t="shared" si="9"/>
        <v>P22-005691</v>
      </c>
      <c r="G231" t="str">
        <f>IFERROR(VLOOKUP($A231,'Capital spend Nov 30'!$D:$G,3,FALSE),"No PO")</f>
        <v>P22-005691 - Line 1</v>
      </c>
      <c r="H231" t="str">
        <f>VLOOKUP(A231,'Capital spend Nov 30'!D:Q,14,FALSE)</f>
        <v>St. Lawrence Place - 2022 - In-Suite Renovations</v>
      </c>
      <c r="I231" t="str">
        <f>VLOOKUP(A231,'Capital spend Nov 30'!D:U,18,FALSE)</f>
        <v>No</v>
      </c>
    </row>
    <row r="232" spans="1:9">
      <c r="A232" t="s">
        <v>1664</v>
      </c>
      <c r="B232" t="s">
        <v>978</v>
      </c>
      <c r="E232" s="49" t="s">
        <v>1012</v>
      </c>
      <c r="F232" s="49" t="str">
        <f t="shared" si="9"/>
        <v>P22-005699</v>
      </c>
      <c r="G232" t="str">
        <f>IFERROR(VLOOKUP($A232,'Capital spend Nov 30'!$D:$G,3,FALSE),"No PO")</f>
        <v>P22-005699 - Line 1</v>
      </c>
      <c r="H232" t="str">
        <f>VLOOKUP(A232,'Capital spend Nov 30'!D:Q,14,FALSE)</f>
        <v>St. Lawrence Place - 2022 - In-Suite Renovations</v>
      </c>
      <c r="I232" t="str">
        <f>VLOOKUP(A232,'Capital spend Nov 30'!D:U,18,FALSE)</f>
        <v>No</v>
      </c>
    </row>
    <row r="233" spans="1:9">
      <c r="A233" t="s">
        <v>1665</v>
      </c>
      <c r="B233" t="s">
        <v>978</v>
      </c>
      <c r="E233" s="49" t="s">
        <v>1086</v>
      </c>
      <c r="F233" s="49" t="str">
        <f t="shared" si="9"/>
        <v>P22-006032</v>
      </c>
      <c r="G233" t="str">
        <f>IFERROR(VLOOKUP($A233,'Capital spend Nov 30'!$D:$G,3,FALSE),"No PO")</f>
        <v>P22-006032 - Line 2</v>
      </c>
      <c r="H233" t="str">
        <f>VLOOKUP(A233,'Capital spend Nov 30'!D:Q,14,FALSE)</f>
        <v>Marian Chateau - 2022 - In-Suite Renovations</v>
      </c>
      <c r="I233" t="str">
        <f>VLOOKUP(A233,'Capital spend Nov 30'!D:U,18,FALSE)</f>
        <v>No</v>
      </c>
    </row>
    <row r="234" spans="1:9">
      <c r="A234" t="s">
        <v>1666</v>
      </c>
      <c r="B234" t="s">
        <v>978</v>
      </c>
      <c r="E234" s="49" t="s">
        <v>1012</v>
      </c>
      <c r="F234" s="49" t="str">
        <f t="shared" si="9"/>
        <v>P22-006033</v>
      </c>
      <c r="G234" t="str">
        <f>IFERROR(VLOOKUP($A234,'Capital spend Nov 30'!$D:$G,3,FALSE),"No PO")</f>
        <v>P22-006033 - Line 2</v>
      </c>
      <c r="H234" t="str">
        <f>VLOOKUP(A234,'Capital spend Nov 30'!D:Q,14,FALSE)</f>
        <v>Marian Chateau - 2022 - In-Suite Renovations</v>
      </c>
      <c r="I234" t="str">
        <f>VLOOKUP(A234,'Capital spend Nov 30'!D:U,18,FALSE)</f>
        <v>No</v>
      </c>
    </row>
    <row r="235" spans="1:9">
      <c r="A235" t="s">
        <v>1667</v>
      </c>
      <c r="B235" t="s">
        <v>978</v>
      </c>
      <c r="E235" s="49" t="s">
        <v>1012</v>
      </c>
      <c r="F235" s="49" t="str">
        <f t="shared" ref="F235:F266" si="10">LEFT(G235,10)</f>
        <v>P22-005969</v>
      </c>
      <c r="G235" t="str">
        <f>IFERROR(VLOOKUP($A235,'Capital spend Nov 30'!$D:$G,3,FALSE),"No PO")</f>
        <v>P22-005969 - Line 1</v>
      </c>
      <c r="H235" t="str">
        <f>VLOOKUP(A235,'Capital spend Nov 30'!D:Q,14,FALSE)</f>
        <v>The Dorchester - 2022 - In-Suite Renovations</v>
      </c>
      <c r="I235" t="str">
        <f>VLOOKUP(A235,'Capital spend Nov 30'!D:U,18,FALSE)</f>
        <v>No</v>
      </c>
    </row>
    <row r="236" spans="1:9">
      <c r="A236" t="s">
        <v>1668</v>
      </c>
      <c r="B236" t="s">
        <v>978</v>
      </c>
      <c r="E236" s="49" t="s">
        <v>1012</v>
      </c>
      <c r="F236" s="49" t="str">
        <f t="shared" si="10"/>
        <v>P22-005726</v>
      </c>
      <c r="G236" t="str">
        <f>IFERROR(VLOOKUP($A236,'Capital spend Nov 30'!$D:$G,3,FALSE),"No PO")</f>
        <v>P22-005726 - Line 1</v>
      </c>
      <c r="H236" t="str">
        <f>VLOOKUP(A236,'Capital spend Nov 30'!D:Q,14,FALSE)</f>
        <v>The Dorchester - 2022 - In-Suite Renovations</v>
      </c>
      <c r="I236" t="str">
        <f>VLOOKUP(A236,'Capital spend Nov 30'!D:U,18,FALSE)</f>
        <v>No</v>
      </c>
    </row>
    <row r="237" spans="1:9">
      <c r="A237" t="s">
        <v>1669</v>
      </c>
      <c r="B237" t="s">
        <v>978</v>
      </c>
      <c r="E237" s="49" t="s">
        <v>1086</v>
      </c>
      <c r="F237" s="49" t="str">
        <f t="shared" si="10"/>
        <v>P22-005954</v>
      </c>
      <c r="G237" t="str">
        <f>IFERROR(VLOOKUP($A237,'Capital spend Nov 30'!$D:$G,3,FALSE),"No PO")</f>
        <v>P22-005954 - Line 1</v>
      </c>
      <c r="H237" t="str">
        <f>VLOOKUP(A237,'Capital spend Nov 30'!D:Q,14,FALSE)</f>
        <v>Renaissance - 2022 - In-Suite Renovations</v>
      </c>
      <c r="I237" t="str">
        <f>VLOOKUP(A237,'Capital spend Nov 30'!D:U,18,FALSE)</f>
        <v>No</v>
      </c>
    </row>
    <row r="238" spans="1:9">
      <c r="A238" t="s">
        <v>1670</v>
      </c>
      <c r="B238" t="s">
        <v>978</v>
      </c>
      <c r="E238" s="49" t="s">
        <v>1086</v>
      </c>
      <c r="F238" s="49" t="str">
        <f t="shared" si="10"/>
        <v>P22-005953</v>
      </c>
      <c r="G238" t="str">
        <f>IFERROR(VLOOKUP($A238,'Capital spend Nov 30'!$D:$G,3,FALSE),"No PO")</f>
        <v>P22-005953 - Line 1</v>
      </c>
      <c r="H238" t="str">
        <f>VLOOKUP(A238,'Capital spend Nov 30'!D:Q,14,FALSE)</f>
        <v>Renaissance - 2022 - In-Suite Renovations</v>
      </c>
      <c r="I238" t="str">
        <f>VLOOKUP(A238,'Capital spend Nov 30'!D:U,18,FALSE)</f>
        <v>No</v>
      </c>
    </row>
    <row r="239" spans="1:9">
      <c r="A239" t="s">
        <v>1671</v>
      </c>
      <c r="B239" t="s">
        <v>978</v>
      </c>
      <c r="E239" s="49" t="s">
        <v>1012</v>
      </c>
      <c r="F239" s="49" t="str">
        <f t="shared" si="10"/>
        <v>P22-006042</v>
      </c>
      <c r="G239" t="str">
        <f>IFERROR(VLOOKUP($A239,'Capital spend Nov 30'!$D:$G,3,FALSE),"No PO")</f>
        <v>P22-006042 - Line 1</v>
      </c>
      <c r="H239" t="str">
        <f>VLOOKUP(A239,'Capital spend Nov 30'!D:Q,14,FALSE)</f>
        <v>The Bentley Moose Jaw - 2022 - In-Suite Renovations</v>
      </c>
      <c r="I239" t="str">
        <f>VLOOKUP(A239,'Capital spend Nov 30'!D:U,18,FALSE)</f>
        <v>No</v>
      </c>
    </row>
    <row r="240" spans="1:9">
      <c r="A240" t="s">
        <v>1672</v>
      </c>
      <c r="B240" t="s">
        <v>977</v>
      </c>
      <c r="E240" s="48" t="s">
        <v>1673</v>
      </c>
      <c r="F240" s="49" t="str">
        <f t="shared" si="10"/>
        <v>P22-006041</v>
      </c>
      <c r="G240" t="str">
        <f>IFERROR(VLOOKUP($A240,'Capital spend Nov 30'!$D:$G,3,FALSE),"No PO")</f>
        <v>P22-006041 - Line 2</v>
      </c>
      <c r="H240" t="str">
        <f>VLOOKUP(A240,'Capital spend Nov 30'!D:Q,14,FALSE)</f>
        <v>The Waverly/Rosewood - 2022 - In-Suite Renovations</v>
      </c>
      <c r="I240" t="str">
        <f>VLOOKUP(A240,'Capital spend Nov 30'!D:U,18,FALSE)</f>
        <v>No</v>
      </c>
    </row>
    <row r="241" spans="1:9">
      <c r="A241" t="s">
        <v>1674</v>
      </c>
      <c r="B241" t="s">
        <v>977</v>
      </c>
      <c r="E241" s="48" t="s">
        <v>1675</v>
      </c>
      <c r="F241" s="49" t="str">
        <f t="shared" si="10"/>
        <v>P22-005793</v>
      </c>
      <c r="G241" t="str">
        <f>IFERROR(VLOOKUP($A241,'Capital spend Nov 30'!$D:$G,3,FALSE),"No PO")</f>
        <v>P22-005793 - Line 1</v>
      </c>
      <c r="H241" t="str">
        <f>VLOOKUP(A241,'Capital spend Nov 30'!D:Q,14,FALSE)</f>
        <v>Greenway - 2022 - In-Suite Renovations</v>
      </c>
      <c r="I241" t="str">
        <f>VLOOKUP(A241,'Capital spend Nov 30'!D:U,18,FALSE)</f>
        <v>No</v>
      </c>
    </row>
    <row r="242" spans="1:9">
      <c r="A242" t="s">
        <v>1676</v>
      </c>
      <c r="B242" t="s">
        <v>977</v>
      </c>
      <c r="E242" s="49" t="s">
        <v>1677</v>
      </c>
      <c r="F242" s="49" t="str">
        <f t="shared" si="10"/>
        <v>P22-006040</v>
      </c>
      <c r="G242" t="str">
        <f>IFERROR(VLOOKUP($A242,'Capital spend Nov 30'!$D:$G,3,FALSE),"No PO")</f>
        <v>P22-006040 - Line 1</v>
      </c>
      <c r="H242" t="str">
        <f>VLOOKUP(A242,'Capital spend Nov 30'!D:Q,14,FALSE)</f>
        <v>The Bentley Moose Jaw - 2022 - In-Suite Renovations</v>
      </c>
      <c r="I242" t="str">
        <f>VLOOKUP(A242,'Capital spend Nov 30'!D:U,18,FALSE)</f>
        <v>No</v>
      </c>
    </row>
    <row r="243" spans="1:9">
      <c r="A243" t="s">
        <v>1678</v>
      </c>
      <c r="B243" t="s">
        <v>977</v>
      </c>
      <c r="E243" s="48" t="s">
        <v>1679</v>
      </c>
      <c r="F243" s="49" t="str">
        <f t="shared" si="10"/>
        <v>P22-006039</v>
      </c>
      <c r="G243" t="str">
        <f>IFERROR(VLOOKUP($A243,'Capital spend Nov 30'!$D:$G,3,FALSE),"No PO")</f>
        <v>P22-006039 - Line 2</v>
      </c>
      <c r="H243" t="str">
        <f>VLOOKUP(A243,'Capital spend Nov 30'!D:Q,14,FALSE)</f>
        <v>The Bentley Moose Jaw - 2022 - In-Suite Renovations</v>
      </c>
      <c r="I243" t="str">
        <f>VLOOKUP(A243,'Capital spend Nov 30'!D:U,18,FALSE)</f>
        <v>No</v>
      </c>
    </row>
    <row r="244" spans="1:9">
      <c r="A244" t="s">
        <v>1680</v>
      </c>
      <c r="B244" t="s">
        <v>977</v>
      </c>
      <c r="E244" s="49" t="s">
        <v>1681</v>
      </c>
      <c r="F244" s="49" t="str">
        <f t="shared" si="10"/>
        <v>P22-005684</v>
      </c>
      <c r="G244" t="str">
        <f>IFERROR(VLOOKUP($A244,'Capital spend Nov 30'!$D:$G,3,FALSE),"No PO")</f>
        <v>P22-005684 - Line 1</v>
      </c>
      <c r="H244" t="str">
        <f>VLOOKUP(A244,'Capital spend Nov 30'!D:Q,14,FALSE)</f>
        <v>Arnprior Villa - 2022 - In-Suite Renovations</v>
      </c>
      <c r="I244" t="str">
        <f>VLOOKUP(A244,'Capital spend Nov 30'!D:U,18,FALSE)</f>
        <v>No</v>
      </c>
    </row>
    <row r="245" spans="1:9">
      <c r="A245" t="s">
        <v>1682</v>
      </c>
      <c r="B245" t="s">
        <v>977</v>
      </c>
      <c r="E245" s="49" t="s">
        <v>1519</v>
      </c>
      <c r="F245" s="49" t="str">
        <f t="shared" si="10"/>
        <v>P22-005683</v>
      </c>
      <c r="G245" t="str">
        <f>IFERROR(VLOOKUP($A245,'Capital spend Nov 30'!$D:$G,3,FALSE),"No PO")</f>
        <v>P22-005683 - Line 1</v>
      </c>
      <c r="H245" t="str">
        <f>VLOOKUP(A245,'Capital spend Nov 30'!D:Q,14,FALSE)</f>
        <v>Arnprior Villa - 2022 - In-Suite Renovations</v>
      </c>
      <c r="I245" t="str">
        <f>VLOOKUP(A245,'Capital spend Nov 30'!D:U,18,FALSE)</f>
        <v>No</v>
      </c>
    </row>
    <row r="246" spans="1:9">
      <c r="A246" t="s">
        <v>1683</v>
      </c>
      <c r="B246" t="s">
        <v>977</v>
      </c>
      <c r="E246" s="48" t="s">
        <v>1684</v>
      </c>
      <c r="F246" s="49" t="str">
        <f t="shared" si="10"/>
        <v>P22-005682</v>
      </c>
      <c r="G246" t="str">
        <f>IFERROR(VLOOKUP($A246,'Capital spend Nov 30'!$D:$G,3,FALSE),"No PO")</f>
        <v>P22-005682 - Line 1</v>
      </c>
      <c r="H246" t="str">
        <f>VLOOKUP(A246,'Capital spend Nov 30'!D:Q,14,FALSE)</f>
        <v>Arnprior Villa - 2022 - In-Suite Renovations</v>
      </c>
      <c r="I246" t="str">
        <f>VLOOKUP(A246,'Capital spend Nov 30'!D:U,18,FALSE)</f>
        <v>No</v>
      </c>
    </row>
    <row r="247" spans="1:9">
      <c r="A247" t="s">
        <v>1685</v>
      </c>
      <c r="B247" t="s">
        <v>977</v>
      </c>
      <c r="E247" s="48" t="s">
        <v>1686</v>
      </c>
      <c r="F247" s="49" t="str">
        <f t="shared" si="10"/>
        <v>P22-005775</v>
      </c>
      <c r="G247" t="str">
        <f>IFERROR(VLOOKUP($A247,'Capital spend Nov 30'!$D:$G,3,FALSE),"No PO")</f>
        <v>P22-005775 - Line 1</v>
      </c>
      <c r="H247" t="str">
        <f>VLOOKUP(A247,'Capital spend Nov 30'!D:Q,14,FALSE)</f>
        <v>Forest Hill - 2022 - In-Suite Renovations</v>
      </c>
      <c r="I247" t="str">
        <f>VLOOKUP(A247,'Capital spend Nov 30'!D:U,18,FALSE)</f>
        <v>No</v>
      </c>
    </row>
    <row r="248" spans="1:9">
      <c r="A248" t="s">
        <v>1687</v>
      </c>
      <c r="B248" t="s">
        <v>977</v>
      </c>
      <c r="E248" s="48" t="s">
        <v>1688</v>
      </c>
      <c r="F248" s="49" t="str">
        <f t="shared" si="10"/>
        <v>P22-005970</v>
      </c>
      <c r="G248" t="str">
        <f>IFERROR(VLOOKUP($A248,'Capital spend Nov 30'!$D:$G,3,FALSE),"No PO")</f>
        <v>P22-005970 - Line 1</v>
      </c>
      <c r="H248" t="str">
        <f>VLOOKUP(A248,'Capital spend Nov 30'!D:Q,14,FALSE)</f>
        <v>The Dorchester - 2022 - In-Suite Renovations</v>
      </c>
      <c r="I248" t="str">
        <f>VLOOKUP(A248,'Capital spend Nov 30'!D:U,18,FALSE)</f>
        <v>No</v>
      </c>
    </row>
    <row r="249" spans="1:9">
      <c r="A249" t="s">
        <v>1689</v>
      </c>
      <c r="B249" t="s">
        <v>977</v>
      </c>
      <c r="E249" s="48" t="s">
        <v>1690</v>
      </c>
      <c r="F249" s="49" t="str">
        <f t="shared" si="10"/>
        <v>P22-005776</v>
      </c>
      <c r="G249" t="str">
        <f>IFERROR(VLOOKUP($A249,'Capital spend Nov 30'!$D:$G,3,FALSE),"No PO")</f>
        <v>P22-005776 - Line 1</v>
      </c>
      <c r="H249" t="str">
        <f>VLOOKUP(A249,'Capital spend Nov 30'!D:Q,14,FALSE)</f>
        <v>Forest Hill - 2022 - In-Suite Renovations</v>
      </c>
      <c r="I249" t="str">
        <f>VLOOKUP(A249,'Capital spend Nov 30'!D:U,18,FALSE)</f>
        <v>No</v>
      </c>
    </row>
    <row r="250" spans="1:9">
      <c r="A250" t="s">
        <v>1691</v>
      </c>
      <c r="B250" t="s">
        <v>977</v>
      </c>
      <c r="E250" s="48" t="s">
        <v>1692</v>
      </c>
      <c r="F250" s="49" t="str">
        <f t="shared" si="10"/>
        <v>P22-005777</v>
      </c>
      <c r="G250" t="str">
        <f>IFERROR(VLOOKUP($A250,'Capital spend Nov 30'!$D:$G,3,FALSE),"No PO")</f>
        <v>P22-005777 - Line 1</v>
      </c>
      <c r="H250" t="str">
        <f>VLOOKUP(A250,'Capital spend Nov 30'!D:Q,14,FALSE)</f>
        <v>Forest Hill - 2022 - In-Suite Renovations</v>
      </c>
      <c r="I250" t="str">
        <f>VLOOKUP(A250,'Capital spend Nov 30'!D:U,18,FALSE)</f>
        <v>No</v>
      </c>
    </row>
    <row r="251" spans="1:9">
      <c r="A251" t="s">
        <v>1693</v>
      </c>
      <c r="B251" t="s">
        <v>977</v>
      </c>
      <c r="E251" s="48" t="s">
        <v>1694</v>
      </c>
      <c r="F251" s="49" t="str">
        <f t="shared" si="10"/>
        <v>P22-005778</v>
      </c>
      <c r="G251" t="str">
        <f>IFERROR(VLOOKUP($A251,'Capital spend Nov 30'!$D:$G,3,FALSE),"No PO")</f>
        <v>P22-005778 - Line 1</v>
      </c>
      <c r="H251" t="str">
        <f>VLOOKUP(A251,'Capital spend Nov 30'!D:Q,14,FALSE)</f>
        <v>Forest Hill - 2022 - In-Suite Renovations</v>
      </c>
      <c r="I251" t="str">
        <f>VLOOKUP(A251,'Capital spend Nov 30'!D:U,18,FALSE)</f>
        <v>No</v>
      </c>
    </row>
    <row r="252" spans="1:9">
      <c r="A252" t="s">
        <v>1695</v>
      </c>
      <c r="B252" t="s">
        <v>977</v>
      </c>
      <c r="E252" s="48" t="s">
        <v>1696</v>
      </c>
      <c r="F252" s="49" t="str">
        <f t="shared" si="10"/>
        <v>P22-005779</v>
      </c>
      <c r="G252" t="str">
        <f>IFERROR(VLOOKUP($A252,'Capital spend Nov 30'!$D:$G,3,FALSE),"No PO")</f>
        <v>P22-005779 - Line 2</v>
      </c>
      <c r="H252" t="str">
        <f>VLOOKUP(A252,'Capital spend Nov 30'!D:Q,14,FALSE)</f>
        <v>Forest Hill - 2022 - In-Suite Renovations</v>
      </c>
      <c r="I252" t="str">
        <f>VLOOKUP(A252,'Capital spend Nov 30'!D:U,18,FALSE)</f>
        <v>No</v>
      </c>
    </row>
    <row r="253" spans="1:9">
      <c r="A253" t="s">
        <v>1697</v>
      </c>
      <c r="B253" t="s">
        <v>977</v>
      </c>
      <c r="E253" s="48" t="s">
        <v>1698</v>
      </c>
      <c r="F253" s="49" t="str">
        <f t="shared" si="10"/>
        <v>P22-005780</v>
      </c>
      <c r="G253" t="str">
        <f>IFERROR(VLOOKUP($A253,'Capital spend Nov 30'!$D:$G,3,FALSE),"No PO")</f>
        <v>P22-005780 - Line 1</v>
      </c>
      <c r="H253" t="str">
        <f>VLOOKUP(A253,'Capital spend Nov 30'!D:Q,14,FALSE)</f>
        <v>Forest Hill - 2022 - In-Suite Renovations</v>
      </c>
      <c r="I253" t="str">
        <f>VLOOKUP(A253,'Capital spend Nov 30'!D:U,18,FALSE)</f>
        <v>No</v>
      </c>
    </row>
    <row r="254" spans="1:9">
      <c r="A254" t="s">
        <v>1699</v>
      </c>
      <c r="B254" t="s">
        <v>977</v>
      </c>
      <c r="E254" s="48" t="s">
        <v>1700</v>
      </c>
      <c r="F254" s="49" t="str">
        <f t="shared" si="10"/>
        <v>P22-005722</v>
      </c>
      <c r="G254" t="str">
        <f>IFERROR(VLOOKUP($A254,'Capital spend Nov 30'!$D:$G,3,FALSE),"No PO")</f>
        <v>P22-005722 - Line 1</v>
      </c>
      <c r="H254" t="str">
        <f>VLOOKUP(A254,'Capital spend Nov 30'!D:Q,14,FALSE)</f>
        <v>The Dorchester - 2022 - In-Suite Renovations</v>
      </c>
      <c r="I254" t="str">
        <f>VLOOKUP(A254,'Capital spend Nov 30'!D:U,18,FALSE)</f>
        <v>No</v>
      </c>
    </row>
    <row r="255" spans="1:9">
      <c r="A255" t="s">
        <v>1701</v>
      </c>
      <c r="B255" t="s">
        <v>977</v>
      </c>
      <c r="E255" s="48" t="s">
        <v>1702</v>
      </c>
      <c r="F255" s="49" t="str">
        <f t="shared" si="10"/>
        <v>P22-005680</v>
      </c>
      <c r="G255" t="str">
        <f>IFERROR(VLOOKUP($A255,'Capital spend Nov 30'!$D:$G,3,FALSE),"No PO")</f>
        <v>P22-005680 - Line 2</v>
      </c>
      <c r="H255" t="str">
        <f>VLOOKUP(A255,'Capital spend Nov 30'!D:Q,14,FALSE)</f>
        <v>Prince of Wales - 2022 - In-Suite Renovations</v>
      </c>
      <c r="I255" t="str">
        <f>VLOOKUP(A255,'Capital spend Nov 30'!D:U,18,FALSE)</f>
        <v>No</v>
      </c>
    </row>
    <row r="256" spans="1:9">
      <c r="A256" t="s">
        <v>1703</v>
      </c>
      <c r="B256" t="s">
        <v>977</v>
      </c>
      <c r="E256" s="49" t="s">
        <v>1519</v>
      </c>
      <c r="F256" s="49" t="str">
        <f t="shared" si="10"/>
        <v>P22-005792</v>
      </c>
      <c r="G256" t="str">
        <f>IFERROR(VLOOKUP($A256,'Capital spend Nov 30'!$D:$G,3,FALSE),"No PO")</f>
        <v>P22-005792 - Line 1</v>
      </c>
      <c r="H256" t="str">
        <f>VLOOKUP(A256,'Capital spend Nov 30'!D:Q,14,FALSE)</f>
        <v>Greenway - 2022 - In-Suite Renovations</v>
      </c>
      <c r="I256" t="str">
        <f>VLOOKUP(A256,'Capital spend Nov 30'!D:U,18,FALSE)</f>
        <v>No</v>
      </c>
    </row>
    <row r="257" spans="1:9">
      <c r="A257" t="s">
        <v>1704</v>
      </c>
      <c r="B257" t="s">
        <v>977</v>
      </c>
      <c r="E257" s="48" t="s">
        <v>1705</v>
      </c>
      <c r="F257" s="49" t="str">
        <f t="shared" si="10"/>
        <v>0</v>
      </c>
      <c r="G257">
        <f>IFERROR(VLOOKUP($A257,'Capital spend Nov 30'!$D:$G,3,FALSE),"No PO")</f>
        <v>0</v>
      </c>
      <c r="H257" t="str">
        <f>VLOOKUP(A257,'Capital spend Nov 30'!D:Q,14,FALSE)</f>
        <v>Greenway - 2022 - In-Suite Renovations</v>
      </c>
      <c r="I257" t="str">
        <f>VLOOKUP(A257,'Capital spend Nov 30'!D:U,18,FALSE)</f>
        <v>No</v>
      </c>
    </row>
    <row r="258" spans="1:9">
      <c r="A258" t="s">
        <v>1706</v>
      </c>
      <c r="B258" t="s">
        <v>977</v>
      </c>
      <c r="E258" s="48" t="s">
        <v>1707</v>
      </c>
      <c r="F258" s="49" t="str">
        <f t="shared" si="10"/>
        <v>P22-005686</v>
      </c>
      <c r="G258" t="str">
        <f>IFERROR(VLOOKUP($A258,'Capital spend Nov 30'!$D:$G,3,FALSE),"No PO")</f>
        <v>P22-005686 - Line 2</v>
      </c>
      <c r="H258" t="str">
        <f>VLOOKUP(A258,'Capital spend Nov 30'!D:Q,14,FALSE)</f>
        <v>Bridlewood Manor - 2022 - In-Suite Renovations</v>
      </c>
      <c r="I258" t="str">
        <f>VLOOKUP(A258,'Capital spend Nov 30'!D:U,18,FALSE)</f>
        <v>No</v>
      </c>
    </row>
    <row r="259" spans="1:9" ht="30">
      <c r="A259" t="s">
        <v>1708</v>
      </c>
      <c r="B259" t="s">
        <v>977</v>
      </c>
      <c r="E259" s="60" t="s">
        <v>1709</v>
      </c>
      <c r="F259" s="49" t="str">
        <f t="shared" si="10"/>
        <v>P22-005688</v>
      </c>
      <c r="G259" t="str">
        <f>IFERROR(VLOOKUP($A259,'Capital spend Nov 30'!$D:$G,3,FALSE),"No PO")</f>
        <v>P22-005688 - Line 1</v>
      </c>
      <c r="H259" t="str">
        <f>VLOOKUP(A259,'Capital spend Nov 30'!D:Q,14,FALSE)</f>
        <v>River Ridge - 2022 - In-Suite Renovations</v>
      </c>
      <c r="I259" t="str">
        <f>VLOOKUP(A259,'Capital spend Nov 30'!D:U,18,FALSE)</f>
        <v>No</v>
      </c>
    </row>
    <row r="260" spans="1:9">
      <c r="A260" t="s">
        <v>1710</v>
      </c>
      <c r="B260" t="s">
        <v>977</v>
      </c>
      <c r="E260" t="s">
        <v>1711</v>
      </c>
      <c r="F260" s="49" t="str">
        <f t="shared" si="10"/>
        <v>P22-005687</v>
      </c>
      <c r="G260" t="str">
        <f>IFERROR(VLOOKUP($A260,'Capital spend Nov 30'!$D:$G,3,FALSE),"No PO")</f>
        <v>P22-005687 - Line 1</v>
      </c>
      <c r="H260" t="str">
        <f>VLOOKUP(A260,'Capital spend Nov 30'!D:Q,14,FALSE)</f>
        <v>River Ridge - 2022 - In-Suite Renovations</v>
      </c>
      <c r="I260" t="str">
        <f>VLOOKUP(A260,'Capital spend Nov 30'!D:U,18,FALSE)</f>
        <v>No</v>
      </c>
    </row>
    <row r="261" spans="1:9">
      <c r="A261" t="s">
        <v>1712</v>
      </c>
      <c r="B261" t="s">
        <v>977</v>
      </c>
      <c r="E261" s="49" t="s">
        <v>1713</v>
      </c>
      <c r="F261" s="49" t="str">
        <f t="shared" si="10"/>
        <v>P22-005789</v>
      </c>
      <c r="G261" t="str">
        <f>IFERROR(VLOOKUP($A261,'Capital spend Nov 30'!$D:$G,3,FALSE),"No PO")</f>
        <v>P22-005789 - Line 1</v>
      </c>
      <c r="H261" t="str">
        <f>VLOOKUP(A261,'Capital spend Nov 30'!D:Q,14,FALSE)</f>
        <v>Chateau Renoir - 2022 - In-Suite Renovations</v>
      </c>
      <c r="I261" t="str">
        <f>VLOOKUP(A261,'Capital spend Nov 30'!D:U,18,FALSE)</f>
        <v>No</v>
      </c>
    </row>
    <row r="262" spans="1:9">
      <c r="A262" t="s">
        <v>1714</v>
      </c>
      <c r="B262" t="s">
        <v>977</v>
      </c>
      <c r="E262" s="49" t="s">
        <v>1715</v>
      </c>
      <c r="F262" s="49" t="str">
        <f t="shared" si="10"/>
        <v>P22-006232</v>
      </c>
      <c r="G262" t="str">
        <f>IFERROR(VLOOKUP($A262,'Capital spend Nov 30'!$D:$G,3,FALSE),"No PO")</f>
        <v>P22-006232 - Line 2</v>
      </c>
      <c r="H262" t="str">
        <f>VLOOKUP(A262,'Capital spend Nov 30'!D:Q,14,FALSE)</f>
        <v>Bough Beaches - 2022 - In-Suite Renovations</v>
      </c>
      <c r="I262" t="str">
        <f>VLOOKUP(A262,'Capital spend Nov 30'!D:U,18,FALSE)</f>
        <v>No</v>
      </c>
    </row>
    <row r="263" spans="1:9">
      <c r="A263" t="s">
        <v>1716</v>
      </c>
      <c r="B263" t="s">
        <v>977</v>
      </c>
      <c r="E263" s="48" t="s">
        <v>1717</v>
      </c>
      <c r="F263" s="49" t="str">
        <f t="shared" si="10"/>
        <v>P22-005836</v>
      </c>
      <c r="G263" t="str">
        <f>IFERROR(VLOOKUP($A263,'Capital spend Nov 30'!$D:$G,3,FALSE),"No PO")</f>
        <v>P22-005836 - Line 1</v>
      </c>
      <c r="H263" t="str">
        <f>VLOOKUP(A263,'Capital spend Nov 30'!D:Q,14,FALSE)</f>
        <v>Chateau Renoir - 2022 - In-Suite Renovations</v>
      </c>
      <c r="I263" t="str">
        <f>VLOOKUP(A263,'Capital spend Nov 30'!D:U,18,FALSE)</f>
        <v>No</v>
      </c>
    </row>
    <row r="264" spans="1:9">
      <c r="A264" t="s">
        <v>1718</v>
      </c>
      <c r="B264" t="s">
        <v>977</v>
      </c>
      <c r="E264" s="48" t="s">
        <v>1719</v>
      </c>
      <c r="F264" s="49" t="str">
        <f t="shared" si="10"/>
        <v>P22-006045</v>
      </c>
      <c r="G264" t="str">
        <f>IFERROR(VLOOKUP($A264,'Capital spend Nov 30'!$D:$G,3,FALSE),"No PO")</f>
        <v>P22-006045 - Line 2</v>
      </c>
      <c r="H264" t="str">
        <f>VLOOKUP(A264,'Capital spend Nov 30'!D:Q,14,FALSE)</f>
        <v>Kingsway - 2022 - In-Suite Renovations</v>
      </c>
      <c r="I264" t="str">
        <f>VLOOKUP(A264,'Capital spend Nov 30'!D:U,18,FALSE)</f>
        <v>No</v>
      </c>
    </row>
    <row r="265" spans="1:9">
      <c r="A265" t="s">
        <v>1720</v>
      </c>
      <c r="B265" t="s">
        <v>977</v>
      </c>
      <c r="E265" s="48" t="s">
        <v>1721</v>
      </c>
      <c r="F265" s="49" t="str">
        <f t="shared" si="10"/>
        <v>P22-006014</v>
      </c>
      <c r="G265" t="str">
        <f>IFERROR(VLOOKUP($A265,'Capital spend Nov 30'!$D:$G,3,FALSE),"No PO")</f>
        <v>P22-006014 - Line 1</v>
      </c>
      <c r="H265" t="str">
        <f>VLOOKUP(A265,'Capital spend Nov 30'!D:Q,14,FALSE)</f>
        <v>Landmark Court - 2022 - In-Suite Renovations</v>
      </c>
      <c r="I265" t="str">
        <f>VLOOKUP(A265,'Capital spend Nov 30'!D:U,18,FALSE)</f>
        <v>No</v>
      </c>
    </row>
    <row r="266" spans="1:9">
      <c r="A266" t="s">
        <v>1722</v>
      </c>
      <c r="B266" t="s">
        <v>977</v>
      </c>
      <c r="E266" s="48" t="s">
        <v>1723</v>
      </c>
      <c r="F266" s="49" t="str">
        <f t="shared" si="10"/>
        <v>P22-006017</v>
      </c>
      <c r="G266" t="str">
        <f>IFERROR(VLOOKUP($A266,'Capital spend Nov 30'!$D:$G,3,FALSE),"No PO")</f>
        <v>P22-006017 - Line 1</v>
      </c>
      <c r="H266" t="str">
        <f>VLOOKUP(A266,'Capital spend Nov 30'!D:Q,14,FALSE)</f>
        <v>River Ridge - 2022 - In-Suite Renovations</v>
      </c>
      <c r="I266" t="str">
        <f>VLOOKUP(A266,'Capital spend Nov 30'!D:U,18,FALSE)</f>
        <v>No</v>
      </c>
    </row>
    <row r="267" spans="1:9">
      <c r="A267" t="s">
        <v>1724</v>
      </c>
      <c r="B267" t="s">
        <v>977</v>
      </c>
      <c r="E267" s="48" t="s">
        <v>1725</v>
      </c>
      <c r="F267" s="49" t="str">
        <f t="shared" ref="F267:F274" si="11">LEFT(G267,10)</f>
        <v>P22-006018</v>
      </c>
      <c r="G267" t="str">
        <f>IFERROR(VLOOKUP($A267,'Capital spend Nov 30'!$D:$G,3,FALSE),"No PO")</f>
        <v>P22-006018 - Line 1</v>
      </c>
      <c r="H267" t="str">
        <f>VLOOKUP(A267,'Capital spend Nov 30'!D:Q,14,FALSE)</f>
        <v>River Ridge - 2022 - In-Suite Renovations</v>
      </c>
      <c r="I267" t="str">
        <f>VLOOKUP(A267,'Capital spend Nov 30'!D:U,18,FALSE)</f>
        <v>No</v>
      </c>
    </row>
    <row r="268" spans="1:9">
      <c r="A268" t="s">
        <v>1726</v>
      </c>
      <c r="B268" t="s">
        <v>977</v>
      </c>
      <c r="E268" s="48" t="s">
        <v>1727</v>
      </c>
      <c r="F268" s="49" t="str">
        <f t="shared" si="11"/>
        <v>P22-006035</v>
      </c>
      <c r="G268" t="str">
        <f>IFERROR(VLOOKUP($A268,'Capital spend Nov 30'!$D:$G,3,FALSE),"No PO")</f>
        <v>P22-006035 - Line 1</v>
      </c>
      <c r="H268" t="str">
        <f>VLOOKUP(A268,'Capital spend Nov 30'!D:Q,14,FALSE)</f>
        <v>Green Falls Landing - 2022 - In-Suite Renovations</v>
      </c>
      <c r="I268" t="str">
        <f>VLOOKUP(A268,'Capital spend Nov 30'!D:U,18,FALSE)</f>
        <v>No</v>
      </c>
    </row>
    <row r="269" spans="1:9">
      <c r="A269" t="s">
        <v>1728</v>
      </c>
      <c r="B269" t="s">
        <v>977</v>
      </c>
      <c r="E269" s="48" t="s">
        <v>1729</v>
      </c>
      <c r="F269" s="49" t="str">
        <f t="shared" si="11"/>
        <v>P22-006036</v>
      </c>
      <c r="G269" t="str">
        <f>IFERROR(VLOOKUP($A269,'Capital spend Nov 30'!$D:$G,3,FALSE),"No PO")</f>
        <v>P22-006036 - Line 1</v>
      </c>
      <c r="H269" t="str">
        <f>VLOOKUP(A269,'Capital spend Nov 30'!D:Q,14,FALSE)</f>
        <v>Green Falls Landing - 2022 - In-Suite Renovations</v>
      </c>
      <c r="I269" t="str">
        <f>VLOOKUP(A269,'Capital spend Nov 30'!D:U,18,FALSE)</f>
        <v>No</v>
      </c>
    </row>
    <row r="270" spans="1:9">
      <c r="A270" t="s">
        <v>1730</v>
      </c>
      <c r="B270" t="s">
        <v>977</v>
      </c>
      <c r="E270" s="48" t="s">
        <v>1731</v>
      </c>
      <c r="F270" s="49" t="str">
        <f t="shared" si="11"/>
        <v>P22-006037</v>
      </c>
      <c r="G270" t="str">
        <f>IFERROR(VLOOKUP($A270,'Capital spend Nov 30'!$D:$G,3,FALSE),"No PO")</f>
        <v>P22-006037 - Line 1</v>
      </c>
      <c r="H270" t="str">
        <f>VLOOKUP(A270,'Capital spend Nov 30'!D:Q,14,FALSE)</f>
        <v>Green Falls Landing - 2022 - In-Suite Renovations</v>
      </c>
      <c r="I270" t="str">
        <f>VLOOKUP(A270,'Capital spend Nov 30'!D:U,18,FALSE)</f>
        <v>No</v>
      </c>
    </row>
    <row r="271" spans="1:9">
      <c r="A271" t="s">
        <v>1732</v>
      </c>
      <c r="B271" t="s">
        <v>977</v>
      </c>
      <c r="E271" s="62" t="s">
        <v>1733</v>
      </c>
      <c r="F271" s="49" t="str">
        <f t="shared" si="11"/>
        <v>P22-006164</v>
      </c>
      <c r="G271" t="str">
        <f>IFERROR(VLOOKUP($A271,'Capital spend Nov 30'!$D:$G,3,FALSE),"No PO")</f>
        <v>P22-006164 - Line 1</v>
      </c>
      <c r="H271" t="str">
        <f>VLOOKUP(A271,'Capital spend Nov 30'!D:Q,14,FALSE)</f>
        <v>Kingsway - 2022 - In-Suite Renovations</v>
      </c>
      <c r="I271" t="str">
        <f>VLOOKUP(A271,'Capital spend Nov 30'!D:U,18,FALSE)</f>
        <v>No</v>
      </c>
    </row>
    <row r="272" spans="1:9">
      <c r="A272" t="s">
        <v>1734</v>
      </c>
      <c r="B272" t="s">
        <v>977</v>
      </c>
      <c r="E272" s="49" t="s">
        <v>1735</v>
      </c>
      <c r="F272" s="49" t="str">
        <f t="shared" si="11"/>
        <v>P22-006233</v>
      </c>
      <c r="G272" t="str">
        <f>IFERROR(VLOOKUP($A272,'Capital spend Nov 30'!$D:$G,3,FALSE),"No PO")</f>
        <v>P22-006233 - Line 1</v>
      </c>
      <c r="H272" t="str">
        <f>VLOOKUP(A272,'Capital spend Nov 30'!D:Q,14,FALSE)</f>
        <v>Hollyburn House - 2022 - In-Suite Renovations</v>
      </c>
      <c r="I272" t="str">
        <f>VLOOKUP(A272,'Capital spend Nov 30'!D:U,18,FALSE)</f>
        <v>No</v>
      </c>
    </row>
    <row r="273" spans="1:10">
      <c r="A273" t="s">
        <v>1736</v>
      </c>
      <c r="B273" t="s">
        <v>979</v>
      </c>
      <c r="C273" s="2">
        <v>44643</v>
      </c>
      <c r="E273" s="49" t="s">
        <v>1012</v>
      </c>
      <c r="F273" s="49" t="str">
        <f t="shared" si="11"/>
        <v>P22-006377</v>
      </c>
      <c r="G273" t="str">
        <f>IFERROR(VLOOKUP($A273,'Capital spend Nov 30'!$D:$G,3,FALSE),"No PO")</f>
        <v>P22-006377 - Line 1</v>
      </c>
      <c r="H273" t="str">
        <f>VLOOKUP(A273,'Capital spend Nov 30'!D:Q,14,FALSE)</f>
        <v>Colonel By - 2022- Chiller pump replacement</v>
      </c>
      <c r="I273" t="str">
        <f>VLOOKUP(A273,'Capital spend Nov 30'!D:U,18,FALSE)</f>
        <v>No</v>
      </c>
    </row>
    <row r="274" spans="1:10">
      <c r="A274" t="s">
        <v>1737</v>
      </c>
      <c r="B274" t="s">
        <v>979</v>
      </c>
      <c r="C274" s="2">
        <v>44643</v>
      </c>
      <c r="E274" s="49" t="s">
        <v>1012</v>
      </c>
      <c r="F274" s="49" t="str">
        <f t="shared" si="11"/>
        <v>P22-006435</v>
      </c>
      <c r="G274" t="str">
        <f>IFERROR(VLOOKUP($A274,'Capital spend Nov 30'!$D:$G,3,FALSE),"No PO")</f>
        <v>P22-006435 - Line 1</v>
      </c>
      <c r="H274" t="str">
        <f>VLOOKUP(A274,'Capital spend Nov 30'!D:Q,14,FALSE)</f>
        <v>Sherwood - 2022- Storage tank pipe leak and BF replacement</v>
      </c>
      <c r="I274" t="str">
        <f>VLOOKUP(A274,'Capital spend Nov 30'!D:U,18,FALSE)</f>
        <v>No</v>
      </c>
    </row>
    <row r="275" spans="1:10">
      <c r="A275" t="s">
        <v>1738</v>
      </c>
      <c r="B275" t="s">
        <v>979</v>
      </c>
      <c r="C275" s="2">
        <v>44643</v>
      </c>
      <c r="E275" s="49"/>
      <c r="G275" t="str">
        <f>IFERROR(VLOOKUP($A275,'Capital spend Nov 30'!$D:$G,3,FALSE),"No PO")</f>
        <v>P22-006543 - Line 1</v>
      </c>
      <c r="H275" t="str">
        <f>VLOOKUP(A275,'Capital spend Nov 30'!D:Q,14,FALSE)</f>
        <v>Portobello - 2022 - Elevator Flooring</v>
      </c>
      <c r="I275" t="str">
        <f>VLOOKUP(A275,'Capital spend Nov 30'!D:U,18,FALSE)</f>
        <v>Yes</v>
      </c>
    </row>
    <row r="276" spans="1:10">
      <c r="A276" t="s">
        <v>1739</v>
      </c>
      <c r="B276" t="s">
        <v>979</v>
      </c>
      <c r="C276" s="2">
        <v>44643</v>
      </c>
      <c r="E276" s="49" t="s">
        <v>1615</v>
      </c>
      <c r="F276" t="str">
        <f>LEFT(G276,10)</f>
        <v>P22-007789</v>
      </c>
      <c r="G276" t="str">
        <f>IFERROR(VLOOKUP($A276,'Capital spend Nov 30'!$D:$G,3,FALSE),"No PO")</f>
        <v>P22-007789 - Line 1</v>
      </c>
      <c r="H276" t="str">
        <f>VLOOKUP(A276,'Capital spend Nov 30'!D:Q,14,FALSE)</f>
        <v>Sunwood - 2022 - Kitchen FF&amp;E (Range)</v>
      </c>
      <c r="I276" t="str">
        <f>VLOOKUP(A276,'Capital spend Nov 30'!D:U,18,FALSE)</f>
        <v>No</v>
      </c>
    </row>
    <row r="277" spans="1:10">
      <c r="A277" t="s">
        <v>1740</v>
      </c>
      <c r="B277" t="s">
        <v>979</v>
      </c>
      <c r="C277" s="2">
        <v>44643</v>
      </c>
      <c r="E277" s="49" t="s">
        <v>1012</v>
      </c>
      <c r="F277" s="49" t="str">
        <f>LEFT(G277,10)</f>
        <v>P22-006586</v>
      </c>
      <c r="G277" t="str">
        <f>IFERROR(VLOOKUP($A277,'Capital spend Nov 30'!$D:$G,3,FALSE),"No PO")</f>
        <v>P22-006586 - Line 1</v>
      </c>
      <c r="H277" t="str">
        <f>VLOOKUP(A277,'Capital spend Nov 30'!D:Q,14,FALSE)</f>
        <v>Green Falls Landing - 2022 - Boiler Repair</v>
      </c>
      <c r="I277" t="str">
        <f>VLOOKUP(A277,'Capital spend Nov 30'!D:U,18,FALSE)</f>
        <v>No</v>
      </c>
    </row>
    <row r="278" spans="1:10">
      <c r="A278" t="s">
        <v>1741</v>
      </c>
      <c r="B278" t="s">
        <v>979</v>
      </c>
      <c r="C278" s="2">
        <v>44643</v>
      </c>
      <c r="E278" s="49" t="s">
        <v>1012</v>
      </c>
      <c r="F278" s="49" t="str">
        <f>LEFT(G278,10)</f>
        <v>P22-006554</v>
      </c>
      <c r="G278" t="str">
        <f>IFERROR(VLOOKUP($A278,'Capital spend Nov 30'!$D:$G,3,FALSE),"No PO")</f>
        <v>P22-006554 - Line 1</v>
      </c>
      <c r="H278" t="str">
        <f>VLOOKUP(A278,'Capital spend Nov 30'!D:Q,14,FALSE)</f>
        <v>Main Street - 2022- Replacement of 3"/ 4" case pipe exterior patio ceiling .Kitchen faucet</v>
      </c>
      <c r="I278" t="str">
        <f>VLOOKUP(A278,'Capital spend Nov 30'!D:U,18,FALSE)</f>
        <v>No</v>
      </c>
    </row>
    <row r="279" spans="1:10">
      <c r="A279" t="s">
        <v>1742</v>
      </c>
      <c r="B279" t="s">
        <v>979</v>
      </c>
      <c r="C279" s="2">
        <v>44643</v>
      </c>
      <c r="E279" s="49"/>
      <c r="G279" t="str">
        <f>IFERROR(VLOOKUP($A279,'Capital spend Nov 30'!$D:$G,3,FALSE),"No PO")</f>
        <v>P22-006406 - Line 1</v>
      </c>
      <c r="H279" t="str">
        <f>VLOOKUP(A279,'Capital spend Nov 30'!D:Q,14,FALSE)</f>
        <v>2022 LTC IT Refresh &amp; Growth Infrastructure Capital</v>
      </c>
      <c r="I279" t="str">
        <f>VLOOKUP(A279,'Capital spend Nov 30'!D:U,18,FALSE)</f>
        <v>Yes</v>
      </c>
      <c r="J279" t="s">
        <v>1743</v>
      </c>
    </row>
    <row r="280" spans="1:10">
      <c r="A280" t="s">
        <v>1744</v>
      </c>
      <c r="B280" t="s">
        <v>979</v>
      </c>
      <c r="C280" s="2">
        <v>44643</v>
      </c>
      <c r="E280" s="49" t="s">
        <v>1012</v>
      </c>
      <c r="F280" s="49" t="str">
        <f t="shared" ref="F280:F311" si="12">LEFT(G280,10)</f>
        <v>P22-006415</v>
      </c>
      <c r="G280" t="str">
        <f>IFERROR(VLOOKUP($A280,'Capital spend Nov 30'!$D:$G,3,FALSE),"No PO")</f>
        <v>P22-006415 - Line 1</v>
      </c>
      <c r="H280" t="str">
        <f>VLOOKUP(A280,'Capital spend Nov 30'!D:Q,14,FALSE)</f>
        <v>Ridgeview - 2022 - Toasters</v>
      </c>
      <c r="I280" t="str">
        <f>VLOOKUP(A280,'Capital spend Nov 30'!D:U,18,FALSE)</f>
        <v>No</v>
      </c>
    </row>
    <row r="281" spans="1:10">
      <c r="A281" t="s">
        <v>1745</v>
      </c>
      <c r="B281" t="s">
        <v>978</v>
      </c>
      <c r="E281" s="49" t="s">
        <v>1012</v>
      </c>
      <c r="F281" s="49" t="str">
        <f t="shared" si="12"/>
        <v>P22-006405</v>
      </c>
      <c r="G281" t="str">
        <f>IFERROR(VLOOKUP($A281,'Capital spend Nov 30'!$D:$G,3,FALSE),"No PO")</f>
        <v>P22-006405 - Line 2</v>
      </c>
      <c r="H281" t="str">
        <f>VLOOKUP(A281,'Capital spend Nov 30'!D:Q,14,FALSE)</f>
        <v>The Waverly/Rosewood - 2022 - In-Suite Renovations</v>
      </c>
      <c r="I281" t="str">
        <f>VLOOKUP(A281,'Capital spend Nov 30'!D:U,18,FALSE)</f>
        <v>No</v>
      </c>
      <c r="J281" t="s">
        <v>1743</v>
      </c>
    </row>
    <row r="282" spans="1:10">
      <c r="A282" t="s">
        <v>1746</v>
      </c>
      <c r="B282" t="s">
        <v>978</v>
      </c>
      <c r="E282" s="49" t="s">
        <v>1012</v>
      </c>
      <c r="F282" s="49" t="str">
        <f t="shared" si="12"/>
        <v>P22-006875</v>
      </c>
      <c r="G282" t="str">
        <f>IFERROR(VLOOKUP($A282,'Capital spend Nov 30'!$D:$G,3,FALSE),"No PO")</f>
        <v>P22-006875 - Line 2</v>
      </c>
      <c r="H282" t="str">
        <f>VLOOKUP(A282,'Capital spend Nov 30'!D:Q,14,FALSE)</f>
        <v>Don Mills - 2022 - In-Suite Renovations</v>
      </c>
      <c r="I282" t="str">
        <f>VLOOKUP(A282,'Capital spend Nov 30'!D:U,18,FALSE)</f>
        <v>No</v>
      </c>
      <c r="J282" t="s">
        <v>1747</v>
      </c>
    </row>
    <row r="283" spans="1:10">
      <c r="A283" t="s">
        <v>1748</v>
      </c>
      <c r="B283" t="s">
        <v>978</v>
      </c>
      <c r="E283" s="49" t="s">
        <v>1012</v>
      </c>
      <c r="F283" s="49" t="str">
        <f t="shared" si="12"/>
        <v>P22-006693</v>
      </c>
      <c r="G283" t="str">
        <f>IFERROR(VLOOKUP($A283,'Capital spend Nov 30'!$D:$G,3,FALSE),"No PO")</f>
        <v>P22-006693 - Line 1</v>
      </c>
      <c r="H283" t="str">
        <f>VLOOKUP(A283,'Capital spend Nov 30'!D:Q,14,FALSE)</f>
        <v>Appleby Place - 2022 - FAP Replacement</v>
      </c>
      <c r="I283" t="str">
        <f>VLOOKUP(A283,'Capital spend Nov 30'!D:U,18,FALSE)</f>
        <v>No</v>
      </c>
      <c r="J283" s="58" t="s">
        <v>1749</v>
      </c>
    </row>
    <row r="284" spans="1:10">
      <c r="A284" t="s">
        <v>1750</v>
      </c>
      <c r="B284" t="s">
        <v>978</v>
      </c>
      <c r="E284" s="49" t="s">
        <v>1012</v>
      </c>
      <c r="F284" s="49" t="str">
        <f t="shared" si="12"/>
        <v>P22-006768</v>
      </c>
      <c r="G284" t="str">
        <f>IFERROR(VLOOKUP($A284,'Capital spend Nov 30'!$D:$G,3,FALSE),"No PO")</f>
        <v>P22-006768 - Line 1</v>
      </c>
      <c r="H284" t="str">
        <f>VLOOKUP(A284,'Capital spend Nov 30'!D:Q,14,FALSE)</f>
        <v>Birkdale - 2022 - Resident Washing Machine x 2</v>
      </c>
      <c r="I284" t="str">
        <f>VLOOKUP(A284,'Capital spend Nov 30'!D:U,18,FALSE)</f>
        <v>No</v>
      </c>
    </row>
    <row r="285" spans="1:10">
      <c r="A285" t="s">
        <v>1751</v>
      </c>
      <c r="B285" t="s">
        <v>978</v>
      </c>
      <c r="E285" t="s">
        <v>1012</v>
      </c>
      <c r="F285" s="49" t="str">
        <f t="shared" si="12"/>
        <v>P22-006545</v>
      </c>
      <c r="G285" t="str">
        <f>IFERROR(VLOOKUP($A285,'Capital spend Nov 30'!$D:$G,3,FALSE),"No PO")</f>
        <v>P22-006545 - Line 1</v>
      </c>
      <c r="H285" t="str">
        <f>VLOOKUP(A285,'Capital spend Nov 30'!D:Q,14,FALSE)</f>
        <v>Glynnwood - 2022 - In-Suite Renovations</v>
      </c>
      <c r="I285" t="str">
        <f>VLOOKUP(A285,'Capital spend Nov 30'!D:U,18,FALSE)</f>
        <v>No</v>
      </c>
    </row>
    <row r="286" spans="1:10">
      <c r="A286" t="s">
        <v>1752</v>
      </c>
      <c r="B286" t="s">
        <v>978</v>
      </c>
      <c r="E286" t="s">
        <v>1012</v>
      </c>
      <c r="F286" s="49" t="str">
        <f t="shared" si="12"/>
        <v>P22-006868</v>
      </c>
      <c r="G286" t="str">
        <f>IFERROR(VLOOKUP($A286,'Capital spend Nov 30'!$D:$G,3,FALSE),"No PO")</f>
        <v>P22-006868 - Line 1</v>
      </c>
      <c r="H286" t="str">
        <f>VLOOKUP(A286,'Capital spend Nov 30'!D:Q,14,FALSE)</f>
        <v>Port Perry - 2022 - Laundry  Equipment FF&amp;E</v>
      </c>
      <c r="I286" t="str">
        <f>VLOOKUP(A286,'Capital spend Nov 30'!D:U,18,FALSE)</f>
        <v>No</v>
      </c>
    </row>
    <row r="287" spans="1:10">
      <c r="A287" t="s">
        <v>1753</v>
      </c>
      <c r="B287" t="s">
        <v>978</v>
      </c>
      <c r="E287" t="s">
        <v>1012</v>
      </c>
      <c r="F287" s="49" t="str">
        <f t="shared" si="12"/>
        <v>P22-006381</v>
      </c>
      <c r="G287" t="str">
        <f>IFERROR(VLOOKUP($A287,'Capital spend Nov 30'!$D:$G,3,FALSE),"No PO")</f>
        <v>P22-006381 - Line 1</v>
      </c>
      <c r="H287" t="str">
        <f>VLOOKUP(A287,'Capital spend Nov 30'!D:Q,14,FALSE)</f>
        <v>Landmark Court - 2022 - In-Suite Renovations</v>
      </c>
      <c r="I287" t="str">
        <f>VLOOKUP(A287,'Capital spend Nov 30'!D:U,18,FALSE)</f>
        <v>No</v>
      </c>
    </row>
    <row r="288" spans="1:10">
      <c r="A288" t="s">
        <v>1754</v>
      </c>
      <c r="B288" t="s">
        <v>978</v>
      </c>
      <c r="E288" t="s">
        <v>1086</v>
      </c>
      <c r="F288" s="49" t="str">
        <f t="shared" si="12"/>
        <v>P22-006382</v>
      </c>
      <c r="G288" t="str">
        <f>IFERROR(VLOOKUP($A288,'Capital spend Nov 30'!$D:$G,3,FALSE),"No PO")</f>
        <v>P22-006382 - Line 1</v>
      </c>
      <c r="H288" t="str">
        <f>VLOOKUP(A288,'Capital spend Nov 30'!D:Q,14,FALSE)</f>
        <v>Landmark Court - 2022 - In-Suite Renovations</v>
      </c>
      <c r="I288" t="str">
        <f>VLOOKUP(A288,'Capital spend Nov 30'!D:U,18,FALSE)</f>
        <v>No</v>
      </c>
    </row>
    <row r="289" spans="1:9">
      <c r="A289" t="s">
        <v>1755</v>
      </c>
      <c r="B289" t="s">
        <v>978</v>
      </c>
      <c r="E289" t="s">
        <v>1012</v>
      </c>
      <c r="F289" s="49" t="str">
        <f t="shared" si="12"/>
        <v>P22-006383</v>
      </c>
      <c r="G289" t="str">
        <f>IFERROR(VLOOKUP($A289,'Capital spend Nov 30'!$D:$G,3,FALSE),"No PO")</f>
        <v>P22-006383 - Line 1</v>
      </c>
      <c r="H289" t="str">
        <f>VLOOKUP(A289,'Capital spend Nov 30'!D:Q,14,FALSE)</f>
        <v>Landmark Court - 2022 - In-Suite Renovations</v>
      </c>
      <c r="I289" t="str">
        <f>VLOOKUP(A289,'Capital spend Nov 30'!D:U,18,FALSE)</f>
        <v>No</v>
      </c>
    </row>
    <row r="290" spans="1:9">
      <c r="A290" t="s">
        <v>1756</v>
      </c>
      <c r="B290" t="s">
        <v>978</v>
      </c>
      <c r="E290" t="s">
        <v>1012</v>
      </c>
      <c r="F290" s="49" t="str">
        <f t="shared" si="12"/>
        <v>P22-006691</v>
      </c>
      <c r="G290" t="str">
        <f>IFERROR(VLOOKUP($A290,'Capital spend Nov 30'!$D:$G,3,FALSE),"No PO")</f>
        <v>P22-006691 - Line 1</v>
      </c>
      <c r="H290" t="str">
        <f>VLOOKUP(A290,'Capital spend Nov 30'!D:Q,14,FALSE)</f>
        <v>Prince of Wales - 2022 - PTACs, Resident Suites</v>
      </c>
      <c r="I290" t="str">
        <f>VLOOKUP(A290,'Capital spend Nov 30'!D:U,18,FALSE)</f>
        <v>No</v>
      </c>
    </row>
    <row r="291" spans="1:9">
      <c r="A291" t="s">
        <v>1757</v>
      </c>
      <c r="B291" t="s">
        <v>978</v>
      </c>
      <c r="E291" t="s">
        <v>1012</v>
      </c>
      <c r="F291" s="49" t="str">
        <f t="shared" si="12"/>
        <v>P22-006623</v>
      </c>
      <c r="G291" t="str">
        <f>IFERROR(VLOOKUP($A291,'Capital spend Nov 30'!$D:$G,3,FALSE),"No PO")</f>
        <v>P22-006623 - Line 2</v>
      </c>
      <c r="H291" t="str">
        <f>VLOOKUP(A291,'Capital spend Nov 30'!D:Q,14,FALSE)</f>
        <v>Trafalgar Lodge - 2022 - In-Suite Renovations</v>
      </c>
      <c r="I291" t="str">
        <f>VLOOKUP(A291,'Capital spend Nov 30'!D:U,18,FALSE)</f>
        <v>No</v>
      </c>
    </row>
    <row r="292" spans="1:9">
      <c r="A292" t="s">
        <v>1758</v>
      </c>
      <c r="B292" t="s">
        <v>978</v>
      </c>
      <c r="E292" t="s">
        <v>1012</v>
      </c>
      <c r="F292" s="49" t="str">
        <f t="shared" si="12"/>
        <v>P22-006402</v>
      </c>
      <c r="G292" t="str">
        <f>IFERROR(VLOOKUP($A292,'Capital spend Nov 30'!$D:$G,3,FALSE),"No PO")</f>
        <v>P22-006402 - Line 1</v>
      </c>
      <c r="H292" t="str">
        <f>VLOOKUP(A292,'Capital spend Nov 30'!D:Q,14,FALSE)</f>
        <v>The Waverly/Rosewood - 2022 - In-Suite Renovations</v>
      </c>
      <c r="I292" t="str">
        <f>VLOOKUP(A292,'Capital spend Nov 30'!D:U,18,FALSE)</f>
        <v>No</v>
      </c>
    </row>
    <row r="293" spans="1:9">
      <c r="A293" t="s">
        <v>1759</v>
      </c>
      <c r="B293" t="s">
        <v>978</v>
      </c>
      <c r="E293" t="s">
        <v>1086</v>
      </c>
      <c r="F293" s="49" t="str">
        <f t="shared" si="12"/>
        <v>P22-006401</v>
      </c>
      <c r="G293" t="str">
        <f>IFERROR(VLOOKUP($A293,'Capital spend Nov 30'!$D:$G,3,FALSE),"No PO")</f>
        <v>P22-006401 - Line 2</v>
      </c>
      <c r="H293" t="str">
        <f>VLOOKUP(A293,'Capital spend Nov 30'!D:Q,14,FALSE)</f>
        <v>Portsmouth - 2022 - In-Suite Renovations</v>
      </c>
      <c r="I293" t="str">
        <f>VLOOKUP(A293,'Capital spend Nov 30'!D:U,18,FALSE)</f>
        <v>No</v>
      </c>
    </row>
    <row r="294" spans="1:9">
      <c r="A294" t="s">
        <v>1760</v>
      </c>
      <c r="B294" t="s">
        <v>978</v>
      </c>
      <c r="E294" t="s">
        <v>1012</v>
      </c>
      <c r="F294" s="49" t="str">
        <f t="shared" si="12"/>
        <v>P22-006403</v>
      </c>
      <c r="G294" t="str">
        <f>IFERROR(VLOOKUP($A294,'Capital spend Nov 30'!$D:$G,3,FALSE),"No PO")</f>
        <v>P22-006403 - Line 1</v>
      </c>
      <c r="H294" t="str">
        <f>VLOOKUP(A294,'Capital spend Nov 30'!D:Q,14,FALSE)</f>
        <v>The Waverly/Rosewood - 2022 - In-Suite Renovations</v>
      </c>
      <c r="I294" t="str">
        <f>VLOOKUP(A294,'Capital spend Nov 30'!D:U,18,FALSE)</f>
        <v>No</v>
      </c>
    </row>
    <row r="295" spans="1:9">
      <c r="A295" t="s">
        <v>1761</v>
      </c>
      <c r="B295" t="s">
        <v>978</v>
      </c>
      <c r="E295" t="s">
        <v>1012</v>
      </c>
      <c r="F295" s="49" t="str">
        <f t="shared" si="12"/>
        <v>P22-006400</v>
      </c>
      <c r="G295" t="str">
        <f>IFERROR(VLOOKUP($A295,'Capital spend Nov 30'!$D:$G,3,FALSE),"No PO")</f>
        <v>P22-006400 - Line 1</v>
      </c>
      <c r="H295" t="str">
        <f>VLOOKUP(A295,'Capital spend Nov 30'!D:Q,14,FALSE)</f>
        <v>Portsmouth - 2022 - In-Suite Renovations</v>
      </c>
      <c r="I295" t="str">
        <f>VLOOKUP(A295,'Capital spend Nov 30'!D:U,18,FALSE)</f>
        <v>No</v>
      </c>
    </row>
    <row r="296" spans="1:9">
      <c r="A296" t="s">
        <v>1762</v>
      </c>
      <c r="B296" t="s">
        <v>978</v>
      </c>
      <c r="E296" t="s">
        <v>1012</v>
      </c>
      <c r="F296" s="49" t="str">
        <f t="shared" si="12"/>
        <v>P22-006588</v>
      </c>
      <c r="G296" t="str">
        <f>IFERROR(VLOOKUP($A296,'Capital spend Nov 30'!$D:$G,3,FALSE),"No PO")</f>
        <v>P22-006588 - Line 2</v>
      </c>
      <c r="H296" t="str">
        <f>VLOOKUP(A296,'Capital spend Nov 30'!D:Q,14,FALSE)</f>
        <v>Portsmouth - 2022 - In-Suite Renovations</v>
      </c>
      <c r="I296" t="str">
        <f>VLOOKUP(A296,'Capital spend Nov 30'!D:U,18,FALSE)</f>
        <v>No</v>
      </c>
    </row>
    <row r="297" spans="1:9">
      <c r="A297" t="s">
        <v>1763</v>
      </c>
      <c r="B297" t="s">
        <v>978</v>
      </c>
      <c r="E297" t="s">
        <v>1086</v>
      </c>
      <c r="F297" s="49" t="str">
        <f t="shared" si="12"/>
        <v>P22-006885</v>
      </c>
      <c r="G297" t="str">
        <f>IFERROR(VLOOKUP($A297,'Capital spend Nov 30'!$D:$G,3,FALSE),"No PO")</f>
        <v>P22-006885 - Line 1</v>
      </c>
      <c r="H297" t="str">
        <f>VLOOKUP(A297,'Capital spend Nov 30'!D:Q,14,FALSE)</f>
        <v>Heartwood - 2022 - Staff Office, FF&amp;E</v>
      </c>
      <c r="I297" t="str">
        <f>VLOOKUP(A297,'Capital spend Nov 30'!D:U,18,FALSE)</f>
        <v>No</v>
      </c>
    </row>
    <row r="298" spans="1:9">
      <c r="A298" t="s">
        <v>1764</v>
      </c>
      <c r="B298" t="s">
        <v>978</v>
      </c>
      <c r="E298" t="s">
        <v>1086</v>
      </c>
      <c r="F298" s="49" t="str">
        <f t="shared" si="12"/>
        <v>P22-006703</v>
      </c>
      <c r="G298" t="str">
        <f>IFERROR(VLOOKUP($A298,'Capital spend Nov 30'!$D:$G,3,FALSE),"No PO")</f>
        <v>P22-006703 - Line 2</v>
      </c>
      <c r="H298" t="str">
        <f>VLOOKUP(A298,'Capital spend Nov 30'!D:Q,14,FALSE)</f>
        <v>Kingsway - 2022 - In-Suite Renovations</v>
      </c>
      <c r="I298" t="str">
        <f>VLOOKUP(A298,'Capital spend Nov 30'!D:U,18,FALSE)</f>
        <v>No</v>
      </c>
    </row>
    <row r="299" spans="1:9">
      <c r="A299" t="s">
        <v>1765</v>
      </c>
      <c r="B299" t="s">
        <v>978</v>
      </c>
      <c r="E299" t="s">
        <v>1012</v>
      </c>
      <c r="F299" s="49" t="str">
        <f t="shared" si="12"/>
        <v>P22-006704</v>
      </c>
      <c r="G299" t="str">
        <f>IFERROR(VLOOKUP($A299,'Capital spend Nov 30'!$D:$G,3,FALSE),"No PO")</f>
        <v>P22-006704 - Line 2</v>
      </c>
      <c r="H299" t="str">
        <f>VLOOKUP(A299,'Capital spend Nov 30'!D:Q,14,FALSE)</f>
        <v>Kingsway - 2022 - In-Suite Renovations</v>
      </c>
      <c r="I299" t="str">
        <f>VLOOKUP(A299,'Capital spend Nov 30'!D:U,18,FALSE)</f>
        <v>No</v>
      </c>
    </row>
    <row r="300" spans="1:9">
      <c r="A300" t="s">
        <v>1766</v>
      </c>
      <c r="B300" t="s">
        <v>977</v>
      </c>
      <c r="E300" t="s">
        <v>1767</v>
      </c>
      <c r="F300" s="49" t="str">
        <f t="shared" si="12"/>
        <v>P22-006510</v>
      </c>
      <c r="G300" t="str">
        <f>IFERROR(VLOOKUP($A300,'Capital spend Nov 30'!$D:$G,3,FALSE),"No PO")</f>
        <v>P22-006510 - Line 2</v>
      </c>
      <c r="H300" t="str">
        <f>VLOOKUP(A300,'Capital spend Nov 30'!D:Q,14,FALSE)</f>
        <v>Hollyburn House - 2022 - In-Suite Renovations</v>
      </c>
      <c r="I300" t="str">
        <f>VLOOKUP(A300,'Capital spend Nov 30'!D:U,18,FALSE)</f>
        <v>No</v>
      </c>
    </row>
    <row r="301" spans="1:9">
      <c r="A301" t="s">
        <v>1768</v>
      </c>
      <c r="B301" t="s">
        <v>977</v>
      </c>
      <c r="E301" t="s">
        <v>1256</v>
      </c>
      <c r="F301" s="49" t="str">
        <f t="shared" si="12"/>
        <v>P22-006486</v>
      </c>
      <c r="G301" t="str">
        <f>IFERROR(VLOOKUP($A301,'Capital spend Nov 30'!$D:$G,3,FALSE),"No PO")</f>
        <v>P22-006486 - Line 2</v>
      </c>
      <c r="H301" t="str">
        <f>VLOOKUP(A301,'Capital spend Nov 30'!D:Q,14,FALSE)</f>
        <v>Colonel By - 2022 - In-Suite Renovations</v>
      </c>
      <c r="I301" t="str">
        <f>VLOOKUP(A301,'Capital spend Nov 30'!D:U,18,FALSE)</f>
        <v>No</v>
      </c>
    </row>
    <row r="302" spans="1:9">
      <c r="A302" t="s">
        <v>1769</v>
      </c>
      <c r="B302" t="s">
        <v>977</v>
      </c>
      <c r="E302" t="s">
        <v>1770</v>
      </c>
      <c r="F302" s="49" t="str">
        <f t="shared" si="12"/>
        <v>P22-006487</v>
      </c>
      <c r="G302" t="str">
        <f>IFERROR(VLOOKUP($A302,'Capital spend Nov 30'!$D:$G,3,FALSE),"No PO")</f>
        <v>P22-006487 - Line 1</v>
      </c>
      <c r="H302" t="str">
        <f>VLOOKUP(A302,'Capital spend Nov 30'!D:Q,14,FALSE)</f>
        <v>Aspen Ridge - 2022 - In-Suite Renovations</v>
      </c>
      <c r="I302" t="str">
        <f>VLOOKUP(A302,'Capital spend Nov 30'!D:U,18,FALSE)</f>
        <v>No</v>
      </c>
    </row>
    <row r="303" spans="1:9">
      <c r="A303" t="s">
        <v>1771</v>
      </c>
      <c r="B303" t="s">
        <v>977</v>
      </c>
      <c r="E303" t="s">
        <v>1772</v>
      </c>
      <c r="F303" s="49" t="str">
        <f t="shared" si="12"/>
        <v>P22-006485</v>
      </c>
      <c r="G303" t="str">
        <f>IFERROR(VLOOKUP($A303,'Capital spend Nov 30'!$D:$G,3,FALSE),"No PO")</f>
        <v>P22-006485 - Line 2</v>
      </c>
      <c r="H303" t="str">
        <f>VLOOKUP(A303,'Capital spend Nov 30'!D:Q,14,FALSE)</f>
        <v>Colonel By - 2022 - In-Suite Renovations</v>
      </c>
      <c r="I303" t="str">
        <f>VLOOKUP(A303,'Capital spend Nov 30'!D:U,18,FALSE)</f>
        <v>No</v>
      </c>
    </row>
    <row r="304" spans="1:9">
      <c r="A304" t="s">
        <v>1773</v>
      </c>
      <c r="B304" t="s">
        <v>977</v>
      </c>
      <c r="E304" t="s">
        <v>1772</v>
      </c>
      <c r="F304" s="49" t="str">
        <f t="shared" si="12"/>
        <v>P22-006483</v>
      </c>
      <c r="G304" t="str">
        <f>IFERROR(VLOOKUP($A304,'Capital spend Nov 30'!$D:$G,3,FALSE),"No PO")</f>
        <v>P22-006483 - Line 2</v>
      </c>
      <c r="H304" t="str">
        <f>VLOOKUP(A304,'Capital spend Nov 30'!D:Q,14,FALSE)</f>
        <v>Colonel By - 2022 - In-Suite Renovations</v>
      </c>
      <c r="I304" t="str">
        <f>VLOOKUP(A304,'Capital spend Nov 30'!D:U,18,FALSE)</f>
        <v>No</v>
      </c>
    </row>
    <row r="305" spans="1:9">
      <c r="A305" t="s">
        <v>1774</v>
      </c>
      <c r="B305" t="s">
        <v>977</v>
      </c>
      <c r="E305" t="s">
        <v>1519</v>
      </c>
      <c r="F305" s="49" t="str">
        <f t="shared" si="12"/>
        <v>P22-006484</v>
      </c>
      <c r="G305" t="str">
        <f>IFERROR(VLOOKUP($A305,'Capital spend Nov 30'!$D:$G,3,FALSE),"No PO")</f>
        <v>P22-006484 - Line 2</v>
      </c>
      <c r="H305" t="str">
        <f>VLOOKUP(A305,'Capital spend Nov 30'!D:Q,14,FALSE)</f>
        <v>Colonel By - 2022 - In-Suite Renovations</v>
      </c>
      <c r="I305" t="str">
        <f>VLOOKUP(A305,'Capital spend Nov 30'!D:U,18,FALSE)</f>
        <v>No</v>
      </c>
    </row>
    <row r="306" spans="1:9">
      <c r="A306" t="s">
        <v>1775</v>
      </c>
      <c r="B306" t="s">
        <v>977</v>
      </c>
      <c r="E306" t="s">
        <v>1776</v>
      </c>
      <c r="F306" s="49" t="str">
        <f t="shared" si="12"/>
        <v>P22-006523</v>
      </c>
      <c r="G306" t="str">
        <f>IFERROR(VLOOKUP($A306,'Capital spend Nov 30'!$D:$G,3,FALSE),"No PO")</f>
        <v>P22-006523 - Line 2</v>
      </c>
      <c r="H306" t="str">
        <f>VLOOKUP(A306,'Capital spend Nov 30'!D:Q,14,FALSE)</f>
        <v>Colonel By - 2022 - In-Suite Renovations</v>
      </c>
      <c r="I306" t="str">
        <f>VLOOKUP(A306,'Capital spend Nov 30'!D:U,18,FALSE)</f>
        <v>No</v>
      </c>
    </row>
    <row r="307" spans="1:9">
      <c r="A307" t="s">
        <v>1777</v>
      </c>
      <c r="B307" t="s">
        <v>977</v>
      </c>
      <c r="F307" s="49" t="str">
        <f t="shared" si="12"/>
        <v>No PO</v>
      </c>
      <c r="G307" t="str">
        <f>IFERROR(VLOOKUP($A307,'Capital spend Nov 30'!$D:$G,5,FALSE),"No PO")</f>
        <v>No PO</v>
      </c>
      <c r="H307" t="str">
        <f>VLOOKUP(A307,'Capital spend Nov 30'!D:Q,14,FALSE)</f>
        <v>The Edgemont - 2022 - In-Suite Renovations</v>
      </c>
      <c r="I307" t="str">
        <f>VLOOKUP(A307,'Capital spend Nov 30'!D:U,18,FALSE)</f>
        <v>No</v>
      </c>
    </row>
    <row r="308" spans="1:9">
      <c r="A308" t="s">
        <v>1778</v>
      </c>
      <c r="B308" t="s">
        <v>977</v>
      </c>
      <c r="E308" t="s">
        <v>1519</v>
      </c>
      <c r="F308" s="49" t="str">
        <f t="shared" si="12"/>
        <v>P22-006491</v>
      </c>
      <c r="G308" t="str">
        <f>IFERROR(VLOOKUP($A308,'Capital spend Nov 30'!$D:$G,3,FALSE),"No PO")</f>
        <v>P22-006491 - Line 1</v>
      </c>
      <c r="H308" t="str">
        <f>VLOOKUP(A308,'Capital spend Nov 30'!D:Q,14,FALSE)</f>
        <v>The Edgemont - 2022 - In-Suite Renovations</v>
      </c>
      <c r="I308" t="str">
        <f>VLOOKUP(A308,'Capital spend Nov 30'!D:U,18,FALSE)</f>
        <v>No</v>
      </c>
    </row>
    <row r="309" spans="1:9">
      <c r="A309" t="s">
        <v>1779</v>
      </c>
      <c r="B309" t="s">
        <v>977</v>
      </c>
      <c r="E309" t="s">
        <v>1780</v>
      </c>
      <c r="F309" s="49" t="str">
        <f t="shared" si="12"/>
        <v>P22-006526</v>
      </c>
      <c r="G309" t="str">
        <f>IFERROR(VLOOKUP($A309,'Capital spend Nov 30'!$D:$G,3,FALSE),"No PO")</f>
        <v>P22-006526 - Line 1</v>
      </c>
      <c r="H309" t="str">
        <f>VLOOKUP(A309,'Capital spend Nov 30'!D:Q,14,FALSE)</f>
        <v>Fleetwood Villa - 2022 - In-Suite Renovations</v>
      </c>
      <c r="I309" t="str">
        <f>VLOOKUP(A309,'Capital spend Nov 30'!D:U,18,FALSE)</f>
        <v>No</v>
      </c>
    </row>
    <row r="310" spans="1:9" ht="30">
      <c r="A310" t="s">
        <v>1781</v>
      </c>
      <c r="B310" t="s">
        <v>977</v>
      </c>
      <c r="E310" s="31" t="s">
        <v>1782</v>
      </c>
      <c r="F310" s="49" t="str">
        <f t="shared" si="12"/>
        <v>P22-006502</v>
      </c>
      <c r="G310" t="str">
        <f>IFERROR(VLOOKUP($A310,'Capital spend Nov 30'!$D:$G,3,FALSE),"No PO")</f>
        <v>P22-006502 - Line 1</v>
      </c>
      <c r="H310" t="str">
        <f>VLOOKUP(A310,'Capital spend Nov 30'!D:Q,14,FALSE)</f>
        <v>The Kensington Victoria - 2022 - In-Suite Renovations</v>
      </c>
      <c r="I310" t="str">
        <f>VLOOKUP(A310,'Capital spend Nov 30'!D:U,18,FALSE)</f>
        <v>No</v>
      </c>
    </row>
    <row r="311" spans="1:9">
      <c r="A311" t="s">
        <v>1783</v>
      </c>
      <c r="B311" t="s">
        <v>977</v>
      </c>
      <c r="E311" t="s">
        <v>1256</v>
      </c>
      <c r="F311" s="49" t="str">
        <f t="shared" si="12"/>
        <v>P22-006488</v>
      </c>
      <c r="G311" t="str">
        <f>IFERROR(VLOOKUP($A311,'Capital spend Nov 30'!$D:$G,3,FALSE),"No PO")</f>
        <v>P22-006488 - Line 1</v>
      </c>
      <c r="H311" t="str">
        <f>VLOOKUP(A311,'Capital spend Nov 30'!D:Q,14,FALSE)</f>
        <v>Aspen Ridge - 2022 - In-Suite Renovations</v>
      </c>
      <c r="I311" t="str">
        <f>VLOOKUP(A311,'Capital spend Nov 30'!D:U,18,FALSE)</f>
        <v>No</v>
      </c>
    </row>
    <row r="312" spans="1:9">
      <c r="A312" t="s">
        <v>1784</v>
      </c>
      <c r="B312" t="s">
        <v>977</v>
      </c>
      <c r="E312" t="s">
        <v>1785</v>
      </c>
      <c r="F312" s="49" t="str">
        <f t="shared" ref="F312:F343" si="13">LEFT(G312,10)</f>
        <v>P22-006679</v>
      </c>
      <c r="G312" t="str">
        <f>IFERROR(VLOOKUP($A312,'Capital spend Nov 30'!$D:$G,3,FALSE),"No PO")</f>
        <v>P22-006679 - Line 1</v>
      </c>
      <c r="H312" t="str">
        <f>VLOOKUP(A312,'Capital spend Nov 30'!D:Q,14,FALSE)</f>
        <v>Prince of Wales - 2022 - DHW Tanks</v>
      </c>
      <c r="I312" t="str">
        <f>VLOOKUP(A312,'Capital spend Nov 30'!D:U,18,FALSE)</f>
        <v>No</v>
      </c>
    </row>
    <row r="313" spans="1:9">
      <c r="A313" t="s">
        <v>1786</v>
      </c>
      <c r="B313" t="s">
        <v>977</v>
      </c>
      <c r="E313" t="s">
        <v>1787</v>
      </c>
      <c r="F313" s="49" t="str">
        <f t="shared" si="13"/>
        <v>P22-006620</v>
      </c>
      <c r="G313" t="str">
        <f>IFERROR(VLOOKUP($A313,'Capital spend Nov 30'!$D:$G,3,FALSE),"No PO")</f>
        <v>P22-006620 - Line 1</v>
      </c>
      <c r="H313" t="str">
        <f>VLOOKUP(A313,'Capital spend Nov 30'!D:Q,14,FALSE)</f>
        <v>Trafalgar Lodge - 2022 - In-Suite Renovations</v>
      </c>
      <c r="I313" t="str">
        <f>VLOOKUP(A313,'Capital spend Nov 30'!D:U,18,FALSE)</f>
        <v>No</v>
      </c>
    </row>
    <row r="314" spans="1:9">
      <c r="A314" t="s">
        <v>1788</v>
      </c>
      <c r="B314" t="s">
        <v>977</v>
      </c>
      <c r="E314" t="s">
        <v>1789</v>
      </c>
      <c r="F314" s="49" t="str">
        <f t="shared" si="13"/>
        <v>P22-006492</v>
      </c>
      <c r="G314" t="str">
        <f>IFERROR(VLOOKUP($A314,'Capital spend Nov 30'!$D:$G,3,FALSE),"No PO")</f>
        <v>P22-006492 - Line 2</v>
      </c>
      <c r="H314" t="str">
        <f>VLOOKUP(A314,'Capital spend Nov 30'!D:Q,14,FALSE)</f>
        <v>Hollyburn House - 2022 - In-Suite Renovations</v>
      </c>
      <c r="I314" t="str">
        <f>VLOOKUP(A314,'Capital spend Nov 30'!D:U,18,FALSE)</f>
        <v>No</v>
      </c>
    </row>
    <row r="315" spans="1:9">
      <c r="A315" t="s">
        <v>1790</v>
      </c>
      <c r="B315" t="s">
        <v>977</v>
      </c>
      <c r="E315" s="48" t="s">
        <v>1791</v>
      </c>
      <c r="F315" s="49" t="str">
        <f t="shared" si="13"/>
        <v>P22-006493</v>
      </c>
      <c r="G315" t="str">
        <f>IFERROR(VLOOKUP($A315,'Capital spend Nov 30'!$D:$G,3,FALSE),"No PO")</f>
        <v>P22-006493 - Line 1</v>
      </c>
      <c r="H315" t="str">
        <f>VLOOKUP(A315,'Capital spend Nov 30'!D:Q,14,FALSE)</f>
        <v>Hollyburn House - 2022 - In-Suite Renovations</v>
      </c>
      <c r="I315" t="str">
        <f>VLOOKUP(A315,'Capital spend Nov 30'!D:U,18,FALSE)</f>
        <v>No</v>
      </c>
    </row>
    <row r="316" spans="1:9">
      <c r="A316" t="s">
        <v>1792</v>
      </c>
      <c r="B316" t="s">
        <v>977</v>
      </c>
      <c r="E316" t="s">
        <v>1793</v>
      </c>
      <c r="F316" s="49" t="str">
        <f t="shared" si="13"/>
        <v>P22-006589</v>
      </c>
      <c r="G316" t="str">
        <f>IFERROR(VLOOKUP($A316,'Capital spend Nov 30'!$D:$G,3,FALSE),"No PO")</f>
        <v>P22-006589 - Line 2</v>
      </c>
      <c r="H316" t="str">
        <f>VLOOKUP(A316,'Capital spend Nov 30'!D:Q,14,FALSE)</f>
        <v>The Franklin - 2022 - In-Suite Renovations</v>
      </c>
      <c r="I316" t="str">
        <f>VLOOKUP(A316,'Capital spend Nov 30'!D:U,18,FALSE)</f>
        <v>No</v>
      </c>
    </row>
    <row r="317" spans="1:9">
      <c r="A317" t="s">
        <v>1794</v>
      </c>
      <c r="B317" t="s">
        <v>977</v>
      </c>
      <c r="E317" t="s">
        <v>1795</v>
      </c>
      <c r="F317" s="49" t="str">
        <f t="shared" si="13"/>
        <v>P22-006489</v>
      </c>
      <c r="G317" t="str">
        <f>IFERROR(VLOOKUP($A317,'Capital spend Nov 30'!$D:$G,3,FALSE),"No PO")</f>
        <v>P22-006489 - Line 1</v>
      </c>
      <c r="H317" t="str">
        <f>VLOOKUP(A317,'Capital spend Nov 30'!D:Q,14,FALSE)</f>
        <v>Aspen Ridge - 2022 - In-Suite Renovations</v>
      </c>
      <c r="I317" t="str">
        <f>VLOOKUP(A317,'Capital spend Nov 30'!D:U,18,FALSE)</f>
        <v>No</v>
      </c>
    </row>
    <row r="318" spans="1:9" ht="30">
      <c r="A318" t="s">
        <v>1796</v>
      </c>
      <c r="B318" t="s">
        <v>977</v>
      </c>
      <c r="E318" s="31" t="s">
        <v>1797</v>
      </c>
      <c r="F318" s="49" t="str">
        <f t="shared" si="13"/>
        <v>P22-006621</v>
      </c>
      <c r="G318" t="str">
        <f>IFERROR(VLOOKUP($A318,'Capital spend Nov 30'!$D:$G,3,FALSE),"No PO")</f>
        <v>P22-006621 - Line 1</v>
      </c>
      <c r="H318" t="str">
        <f>VLOOKUP(A318,'Capital spend Nov 30'!D:Q,14,FALSE)</f>
        <v>Centennial Park - 2022 - In-Suite Renovations</v>
      </c>
      <c r="I318" t="str">
        <f>VLOOKUP(A318,'Capital spend Nov 30'!D:U,18,FALSE)</f>
        <v>No</v>
      </c>
    </row>
    <row r="319" spans="1:9">
      <c r="A319" t="s">
        <v>1798</v>
      </c>
      <c r="B319" t="s">
        <v>979</v>
      </c>
      <c r="E319" s="49" t="s">
        <v>1012</v>
      </c>
      <c r="F319" s="49" t="str">
        <f t="shared" si="13"/>
        <v>P22-006985</v>
      </c>
      <c r="G319" t="str">
        <f>IFERROR(VLOOKUP($A319,'Capital spend Nov 30'!$D:$G,3,FALSE),"No PO")</f>
        <v>P22-006985 - Line 1</v>
      </c>
      <c r="H319" t="str">
        <f>VLOOKUP(A319,'Capital spend Nov 30'!D:Q,14,FALSE)</f>
        <v>Greenway - 2022 - Fire &amp; LS Deficiencies (O/S 2021 INV)</v>
      </c>
      <c r="I319" t="str">
        <f>VLOOKUP(A319,'Capital spend Nov 30'!D:U,18,FALSE)</f>
        <v>No</v>
      </c>
    </row>
    <row r="320" spans="1:9">
      <c r="A320" t="s">
        <v>1799</v>
      </c>
      <c r="B320" t="s">
        <v>979</v>
      </c>
      <c r="E320" s="49" t="s">
        <v>1012</v>
      </c>
      <c r="F320" s="49" t="str">
        <f t="shared" si="13"/>
        <v>P22-006812</v>
      </c>
      <c r="G320" t="str">
        <f>IFERROR(VLOOKUP($A320,'Capital spend Nov 30'!$D:$G,3,FALSE),"No PO")</f>
        <v>P22-006812 - Line 1</v>
      </c>
      <c r="H320" t="str">
        <f>VLOOKUP(A320,'Capital spend Nov 30'!D:Q,14,FALSE)</f>
        <v>Elginwood - 2022 - Asphalt Paving</v>
      </c>
      <c r="I320" t="str">
        <f>VLOOKUP(A320,'Capital spend Nov 30'!D:U,18,FALSE)</f>
        <v>No</v>
      </c>
    </row>
    <row r="321" spans="1:9">
      <c r="A321" t="s">
        <v>1800</v>
      </c>
      <c r="B321" t="s">
        <v>979</v>
      </c>
      <c r="E321" s="49" t="s">
        <v>1012</v>
      </c>
      <c r="F321" s="49" t="str">
        <f t="shared" si="13"/>
        <v>P22-006690</v>
      </c>
      <c r="G321" t="str">
        <f>IFERROR(VLOOKUP($A321,'Capital spend Nov 30'!$D:$G,3,FALSE),"No PO")</f>
        <v>P22-006690 - Line 1</v>
      </c>
      <c r="H321" t="str">
        <f>VLOOKUP(A321,'Capital spend Nov 30'!D:Q,14,FALSE)</f>
        <v>Portobello - 2022 - Housekeeping FF&amp;E</v>
      </c>
      <c r="I321" t="str">
        <f>VLOOKUP(A321,'Capital spend Nov 30'!D:U,18,FALSE)</f>
        <v>No</v>
      </c>
    </row>
    <row r="322" spans="1:9">
      <c r="A322" t="s">
        <v>1801</v>
      </c>
      <c r="B322" t="s">
        <v>979</v>
      </c>
      <c r="E322" s="49" t="s">
        <v>1012</v>
      </c>
      <c r="F322" s="49" t="str">
        <f t="shared" si="13"/>
        <v>P22-006668</v>
      </c>
      <c r="G322" t="str">
        <f>IFERROR(VLOOKUP($A322,'Capital spend Nov 30'!$D:$G,3,FALSE),"No PO")</f>
        <v>P22-006668 - Line 2</v>
      </c>
      <c r="H322" t="str">
        <f>VLOOKUP(A322,'Capital spend Nov 30'!D:Q,14,FALSE)</f>
        <v>Blenheim - 2022 - 10 Beds/Mattresses</v>
      </c>
      <c r="I322" t="str">
        <f>VLOOKUP(A322,'Capital spend Nov 30'!D:U,18,FALSE)</f>
        <v>No</v>
      </c>
    </row>
    <row r="323" spans="1:9">
      <c r="A323" t="s">
        <v>1802</v>
      </c>
      <c r="B323" t="s">
        <v>979</v>
      </c>
      <c r="C323" s="2">
        <v>44641</v>
      </c>
      <c r="E323" s="49" t="s">
        <v>1012</v>
      </c>
      <c r="F323" s="49" t="str">
        <f t="shared" si="13"/>
        <v>P22-006335</v>
      </c>
      <c r="G323" t="str">
        <f>IFERROR(VLOOKUP($A323,'Capital spend Nov 30'!$D:$G,3,FALSE),"No PO")</f>
        <v>P22-006335 - Line 1</v>
      </c>
      <c r="H323" t="str">
        <f>VLOOKUP(A323,'Capital spend Nov 30'!D:Q,14,FALSE)</f>
        <v>Chateau Renoir- 2022 - Kitchen FF&amp;E (Steamer)</v>
      </c>
      <c r="I323" t="str">
        <f>VLOOKUP(A323,'Capital spend Nov 30'!D:U,18,FALSE)</f>
        <v>No</v>
      </c>
    </row>
    <row r="324" spans="1:9">
      <c r="A324" t="s">
        <v>1803</v>
      </c>
      <c r="B324" t="s">
        <v>979</v>
      </c>
      <c r="E324" s="49" t="s">
        <v>1012</v>
      </c>
      <c r="F324" s="49" t="str">
        <f t="shared" si="13"/>
        <v>P22-006590</v>
      </c>
      <c r="G324" t="str">
        <f>IFERROR(VLOOKUP($A324,'Capital spend Nov 30'!$D:$G,3,FALSE),"No PO")</f>
        <v>P22-006590 - Line 2</v>
      </c>
      <c r="H324" t="str">
        <f>VLOOKUP(A324,'Capital spend Nov 30'!D:Q,14,FALSE)</f>
        <v>Portsmouth - 2022 - In-Suite Renovations</v>
      </c>
      <c r="I324" t="str">
        <f>VLOOKUP(A324,'Capital spend Nov 30'!D:U,18,FALSE)</f>
        <v>No</v>
      </c>
    </row>
    <row r="325" spans="1:9">
      <c r="A325" t="s">
        <v>1804</v>
      </c>
      <c r="B325" t="s">
        <v>979</v>
      </c>
      <c r="E325" s="49" t="s">
        <v>1012</v>
      </c>
      <c r="F325" s="49" t="str">
        <f t="shared" si="13"/>
        <v>P22-006640</v>
      </c>
      <c r="G325" t="str">
        <f>IFERROR(VLOOKUP($A325,'Capital spend Nov 30'!$D:$G,3,FALSE),"No PO")</f>
        <v>P22-006640 - Line 2</v>
      </c>
      <c r="H325" t="str">
        <f>VLOOKUP(A325,'Capital spend Nov 30'!D:Q,14,FALSE)</f>
        <v>Forest Hill - 2022 - In-Suite Renovations</v>
      </c>
      <c r="I325" t="str">
        <f>VLOOKUP(A325,'Capital spend Nov 30'!D:U,18,FALSE)</f>
        <v>No</v>
      </c>
    </row>
    <row r="326" spans="1:9">
      <c r="A326" t="s">
        <v>1805</v>
      </c>
      <c r="B326" t="s">
        <v>979</v>
      </c>
      <c r="E326" s="49" t="s">
        <v>1806</v>
      </c>
      <c r="F326" s="49" t="str">
        <f t="shared" si="13"/>
        <v>P22-006641</v>
      </c>
      <c r="G326" t="str">
        <f>IFERROR(VLOOKUP($A326,'Capital spend Nov 30'!$D:$G,3,FALSE),"No PO")</f>
        <v>P22-006641 - Line 1</v>
      </c>
      <c r="H326" t="str">
        <f>VLOOKUP(A326,'Capital spend Nov 30'!D:Q,14,FALSE)</f>
        <v>Forest Hill - 2022 - In-Suite Renovations</v>
      </c>
      <c r="I326" t="str">
        <f>VLOOKUP(A326,'Capital spend Nov 30'!D:U,18,FALSE)</f>
        <v>No</v>
      </c>
    </row>
    <row r="327" spans="1:9">
      <c r="A327" t="s">
        <v>1807</v>
      </c>
      <c r="B327" t="s">
        <v>979</v>
      </c>
      <c r="E327" s="49" t="s">
        <v>1012</v>
      </c>
      <c r="F327" s="49" t="str">
        <f t="shared" si="13"/>
        <v>P22-006642</v>
      </c>
      <c r="G327" t="str">
        <f>IFERROR(VLOOKUP($A327,'Capital spend Nov 30'!$D:$G,3,FALSE),"No PO")</f>
        <v>P22-006642 - Line 1</v>
      </c>
      <c r="H327" t="str">
        <f>VLOOKUP(A327,'Capital spend Nov 30'!D:Q,14,FALSE)</f>
        <v>Forest Hill - 2022 - In-Suite Renovations</v>
      </c>
      <c r="I327" t="str">
        <f>VLOOKUP(A327,'Capital spend Nov 30'!D:U,18,FALSE)</f>
        <v>No</v>
      </c>
    </row>
    <row r="328" spans="1:9">
      <c r="A328" t="s">
        <v>1808</v>
      </c>
      <c r="B328" t="s">
        <v>979</v>
      </c>
      <c r="E328" s="49" t="s">
        <v>1012</v>
      </c>
      <c r="F328" s="49" t="str">
        <f t="shared" si="13"/>
        <v>P22-006965</v>
      </c>
      <c r="G328" t="str">
        <f>IFERROR(VLOOKUP($A328,'Capital spend Nov 30'!$D:$G,3,FALSE),"No PO")</f>
        <v>P22-006965 - Line 1</v>
      </c>
      <c r="H328" t="str">
        <f>VLOOKUP(A328,'Capital spend Nov 30'!D:Q,14,FALSE)</f>
        <v>Forest Hill - 2022 - In-Suite Renovations</v>
      </c>
      <c r="I328" t="str">
        <f>VLOOKUP(A328,'Capital spend Nov 30'!D:U,18,FALSE)</f>
        <v>No</v>
      </c>
    </row>
    <row r="329" spans="1:9">
      <c r="A329" t="s">
        <v>1809</v>
      </c>
      <c r="B329" t="s">
        <v>979</v>
      </c>
      <c r="E329" s="49" t="s">
        <v>1454</v>
      </c>
      <c r="F329" s="49" t="str">
        <f t="shared" si="13"/>
        <v>P22-006869</v>
      </c>
      <c r="G329" t="str">
        <f>IFERROR(VLOOKUP($A329,'Capital spend Nov 30'!$D:$G,3,FALSE),"No PO")</f>
        <v>P22-006869 - Line 1</v>
      </c>
      <c r="H329" t="str">
        <f>VLOOKUP(A329,'Capital spend Nov 30'!D:Q,14,FALSE)</f>
        <v>Our Parents Home - 2022 - In-Suite Renovations</v>
      </c>
      <c r="I329" t="str">
        <f>VLOOKUP(A329,'Capital spend Nov 30'!D:U,18,FALSE)</f>
        <v>No</v>
      </c>
    </row>
    <row r="330" spans="1:9">
      <c r="A330" t="s">
        <v>1810</v>
      </c>
      <c r="B330" t="s">
        <v>979</v>
      </c>
      <c r="E330" s="49" t="s">
        <v>1012</v>
      </c>
      <c r="F330" s="49" t="str">
        <f t="shared" si="13"/>
        <v>P22-006404</v>
      </c>
      <c r="G330" t="str">
        <f>IFERROR(VLOOKUP($A330,'Capital spend Nov 30'!$D:$G,3,FALSE),"No PO")</f>
        <v>P22-006404 - Line 1</v>
      </c>
      <c r="H330" t="str">
        <f>VLOOKUP(A330,'Capital spend Nov 30'!D:Q,14,FALSE)</f>
        <v>The Waverly/Rosewood - 2022 - In-Suite Renovations</v>
      </c>
      <c r="I330" t="str">
        <f>VLOOKUP(A330,'Capital spend Nov 30'!D:U,18,FALSE)</f>
        <v>No</v>
      </c>
    </row>
    <row r="331" spans="1:9">
      <c r="A331" t="s">
        <v>1811</v>
      </c>
      <c r="B331" t="s">
        <v>979</v>
      </c>
      <c r="E331" s="49" t="s">
        <v>1447</v>
      </c>
      <c r="F331" s="49" t="str">
        <f t="shared" si="13"/>
        <v>P22-006574</v>
      </c>
      <c r="G331" t="str">
        <f>IFERROR(VLOOKUP($A331,'Capital spend Nov 30'!$D:$G,3,FALSE),"No PO")</f>
        <v>P22-006574 - Line 1</v>
      </c>
      <c r="H331" t="str">
        <f>VLOOKUP(A331,'Capital spend Nov 30'!D:Q,14,FALSE)</f>
        <v>Portobello - 2022 - In-Suite Renovations</v>
      </c>
      <c r="I331" t="str">
        <f>VLOOKUP(A331,'Capital spend Nov 30'!D:U,18,FALSE)</f>
        <v>No</v>
      </c>
    </row>
    <row r="332" spans="1:9">
      <c r="A332" t="s">
        <v>1812</v>
      </c>
      <c r="B332" t="s">
        <v>979</v>
      </c>
      <c r="E332" s="49" t="s">
        <v>1012</v>
      </c>
      <c r="F332" s="49" t="str">
        <f t="shared" si="13"/>
        <v>P22-006504</v>
      </c>
      <c r="G332" t="str">
        <f>IFERROR(VLOOKUP($A332,'Capital spend Nov 30'!$D:$G,3,FALSE),"No PO")</f>
        <v>P22-006504 - Line 2</v>
      </c>
      <c r="H332" t="str">
        <f>VLOOKUP(A332,'Capital spend Nov 30'!D:Q,14,FALSE)</f>
        <v>Glynnwood - 2022 - In-Suite Renovations</v>
      </c>
      <c r="I332" t="str">
        <f>VLOOKUP(A332,'Capital spend Nov 30'!D:U,18,FALSE)</f>
        <v>No</v>
      </c>
    </row>
    <row r="333" spans="1:9">
      <c r="A333" t="s">
        <v>1813</v>
      </c>
      <c r="B333" t="s">
        <v>979</v>
      </c>
      <c r="E333" s="49" t="s">
        <v>1012</v>
      </c>
      <c r="F333" s="49" t="str">
        <f t="shared" si="13"/>
        <v>P22-006710</v>
      </c>
      <c r="G333" t="str">
        <f>IFERROR(VLOOKUP($A333,'Capital spend Nov 30'!$D:$G,3,FALSE),"No PO")</f>
        <v>P22-006710 - Line 1</v>
      </c>
      <c r="H333" t="str">
        <f>VLOOKUP(A333,'Capital spend Nov 30'!D:Q,14,FALSE)</f>
        <v>Fosterbrooke - 2022 - Full home painting</v>
      </c>
      <c r="I333" t="str">
        <f>VLOOKUP(A333,'Capital spend Nov 30'!D:U,18,FALSE)</f>
        <v>No</v>
      </c>
    </row>
    <row r="334" spans="1:9">
      <c r="A334" t="s">
        <v>1814</v>
      </c>
      <c r="B334" t="s">
        <v>979</v>
      </c>
      <c r="E334" s="49" t="s">
        <v>1815</v>
      </c>
      <c r="F334" s="49" t="str">
        <f t="shared" si="13"/>
        <v>0</v>
      </c>
      <c r="G334">
        <f>IFERROR(VLOOKUP($A334,'Capital spend Nov 30'!$D:$G,3,FALSE),"No PO")</f>
        <v>0</v>
      </c>
      <c r="H334" t="str">
        <f>VLOOKUP(A334,'Capital spend Nov 30'!D:Q,14,FALSE)</f>
        <v>The Annex - 2022 - In-Suite Renovations</v>
      </c>
      <c r="I334" t="str">
        <f>VLOOKUP(A334,'Capital spend Nov 30'!D:U,18,FALSE)</f>
        <v>No</v>
      </c>
    </row>
    <row r="335" spans="1:9">
      <c r="A335" t="s">
        <v>1816</v>
      </c>
      <c r="B335" t="s">
        <v>979</v>
      </c>
      <c r="E335" s="49" t="s">
        <v>1815</v>
      </c>
      <c r="F335" s="49" t="str">
        <f t="shared" si="13"/>
        <v>P22-006583</v>
      </c>
      <c r="G335" t="str">
        <f>IFERROR(VLOOKUP($A335,'Capital spend Nov 30'!$D:$G,3,FALSE),"No PO")</f>
        <v>P22-006583 - Line 1</v>
      </c>
      <c r="H335" t="str">
        <f>VLOOKUP(A335,'Capital spend Nov 30'!D:Q,14,FALSE)</f>
        <v>Donway Place - 2022 - In-Suite Renovations</v>
      </c>
      <c r="I335" t="str">
        <f>VLOOKUP(A335,'Capital spend Nov 30'!D:U,18,FALSE)</f>
        <v>No</v>
      </c>
    </row>
    <row r="336" spans="1:9">
      <c r="A336" t="s">
        <v>1817</v>
      </c>
      <c r="B336" t="s">
        <v>979</v>
      </c>
      <c r="E336" s="49" t="s">
        <v>1012</v>
      </c>
      <c r="F336" s="49" t="str">
        <f t="shared" si="13"/>
        <v>P22-006547</v>
      </c>
      <c r="G336" t="str">
        <f>IFERROR(VLOOKUP($A336,'Capital spend Nov 30'!$D:$G,3,FALSE),"No PO")</f>
        <v>P22-006547 - Line 1</v>
      </c>
      <c r="H336" t="str">
        <f>VLOOKUP(A336,'Capital spend Nov 30'!D:Q,14,FALSE)</f>
        <v>The Heartland - 2022 - In-Suite Renovations</v>
      </c>
      <c r="I336" t="str">
        <f>VLOOKUP(A336,'Capital spend Nov 30'!D:U,18,FALSE)</f>
        <v>No</v>
      </c>
    </row>
    <row r="337" spans="1:9">
      <c r="A337" t="s">
        <v>1818</v>
      </c>
      <c r="B337" t="s">
        <v>979</v>
      </c>
      <c r="E337" s="49" t="s">
        <v>1012</v>
      </c>
      <c r="F337" s="49" t="str">
        <f t="shared" si="13"/>
        <v>P22-006591</v>
      </c>
      <c r="G337" t="str">
        <f>IFERROR(VLOOKUP($A337,'Capital spend Nov 30'!$D:$G,3,FALSE),"No PO")</f>
        <v>P22-006591 - Line 1</v>
      </c>
      <c r="H337" t="str">
        <f>VLOOKUP(A337,'Capital spend Nov 30'!D:Q,14,FALSE)</f>
        <v>The Franklin - 2022 - In-Suite Renovations</v>
      </c>
      <c r="I337" t="str">
        <f>VLOOKUP(A337,'Capital spend Nov 30'!D:U,18,FALSE)</f>
        <v>No</v>
      </c>
    </row>
    <row r="338" spans="1:9">
      <c r="A338" t="s">
        <v>1819</v>
      </c>
      <c r="B338" t="s">
        <v>978</v>
      </c>
      <c r="E338" t="s">
        <v>1012</v>
      </c>
      <c r="F338" s="49" t="str">
        <f t="shared" si="13"/>
        <v>P22-006787</v>
      </c>
      <c r="G338" t="str">
        <f>IFERROR(VLOOKUP($A338,'Capital spend Nov 30'!$D:$G,3,FALSE),"No PO")</f>
        <v>P22-006787 - Line 2</v>
      </c>
      <c r="H338" t="str">
        <f>VLOOKUP(A338,'Capital spend Nov 30'!D:Q,14,FALSE)</f>
        <v>Barrhaven - 2022 - In-Suite Renovations</v>
      </c>
      <c r="I338" t="str">
        <f>VLOOKUP(A338,'Capital spend Nov 30'!D:U,18,FALSE)</f>
        <v>No</v>
      </c>
    </row>
    <row r="339" spans="1:9">
      <c r="A339" t="s">
        <v>1820</v>
      </c>
      <c r="B339" t="s">
        <v>978</v>
      </c>
      <c r="E339" t="s">
        <v>1012</v>
      </c>
      <c r="F339" s="49" t="str">
        <f t="shared" si="13"/>
        <v>P22-006629</v>
      </c>
      <c r="G339" t="str">
        <f>IFERROR(VLOOKUP($A339,'Capital spend Nov 30'!$D:$G,3,FALSE),"No PO")</f>
        <v>P22-006629 - Line 1</v>
      </c>
      <c r="H339" t="str">
        <f>VLOOKUP(A339,'Capital spend Nov 30'!D:Q,14,FALSE)</f>
        <v>Barrhaven - 2022 - In-Suite Renovations</v>
      </c>
      <c r="I339" t="str">
        <f>VLOOKUP(A339,'Capital spend Nov 30'!D:U,18,FALSE)</f>
        <v>No</v>
      </c>
    </row>
    <row r="340" spans="1:9">
      <c r="A340" t="s">
        <v>1821</v>
      </c>
      <c r="B340" t="s">
        <v>977</v>
      </c>
      <c r="E340" t="s">
        <v>1822</v>
      </c>
      <c r="F340" s="49" t="str">
        <f t="shared" si="13"/>
        <v>P22-006686</v>
      </c>
      <c r="G340" t="str">
        <f>IFERROR(VLOOKUP($A340,'Capital spend Nov 30'!$D:$G,3,FALSE),"No PO")</f>
        <v>P22-006686 - Line 1</v>
      </c>
      <c r="H340" t="str">
        <f>VLOOKUP(A340,'Capital spend Nov 30'!D:Q,14,FALSE)</f>
        <v>Briarfield Gardens - 2022 - In-Suite Renovations</v>
      </c>
      <c r="I340" t="str">
        <f>VLOOKUP(A340,'Capital spend Nov 30'!D:U,18,FALSE)</f>
        <v>No</v>
      </c>
    </row>
    <row r="341" spans="1:9">
      <c r="A341" t="s">
        <v>1823</v>
      </c>
      <c r="B341" t="s">
        <v>977</v>
      </c>
      <c r="E341" t="s">
        <v>1824</v>
      </c>
      <c r="F341" s="49" t="str">
        <f t="shared" si="13"/>
        <v>P22-006687</v>
      </c>
      <c r="G341" t="str">
        <f>IFERROR(VLOOKUP($A341,'Capital spend Nov 30'!$D:$G,3,FALSE),"No PO")</f>
        <v>P22-006687 - Line 1</v>
      </c>
      <c r="H341" t="str">
        <f>VLOOKUP(A341,'Capital spend Nov 30'!D:Q,14,FALSE)</f>
        <v>Briarfield Gardens - 2022 - In-Suite Renovations</v>
      </c>
      <c r="I341" t="str">
        <f>VLOOKUP(A341,'Capital spend Nov 30'!D:U,18,FALSE)</f>
        <v>No</v>
      </c>
    </row>
    <row r="342" spans="1:9">
      <c r="A342" t="s">
        <v>1825</v>
      </c>
      <c r="B342" t="s">
        <v>977</v>
      </c>
      <c r="E342" t="s">
        <v>1826</v>
      </c>
      <c r="F342" s="49" t="str">
        <f t="shared" si="13"/>
        <v>P22-006878</v>
      </c>
      <c r="G342" t="str">
        <f>IFERROR(VLOOKUP($A342,'Capital spend Nov 30'!$D:$G,3,FALSE),"No PO")</f>
        <v>P22-006878 - Line 1</v>
      </c>
      <c r="H342" t="str">
        <f>VLOOKUP(A342,'Capital spend Nov 30'!D:Q,14,FALSE)</f>
        <v>Westney Gardens - 2022 - Fan Coil Replacement (boiler room)</v>
      </c>
      <c r="I342" t="str">
        <f>VLOOKUP(A342,'Capital spend Nov 30'!D:U,18,FALSE)</f>
        <v>No</v>
      </c>
    </row>
    <row r="343" spans="1:9">
      <c r="A343" t="s">
        <v>1827</v>
      </c>
      <c r="B343" t="s">
        <v>977</v>
      </c>
      <c r="E343" t="s">
        <v>1828</v>
      </c>
      <c r="F343" s="49" t="str">
        <f t="shared" si="13"/>
        <v>P22-006683</v>
      </c>
      <c r="G343" t="str">
        <f>IFERROR(VLOOKUP($A343,'Capital spend Nov 30'!$D:$G,3,FALSE),"No PO")</f>
        <v>P22-006683 - Line 2</v>
      </c>
      <c r="H343" t="str">
        <f>VLOOKUP(A343,'Capital spend Nov 30'!D:Q,14,FALSE)</f>
        <v>Glynnwood - 2022 - In-Suite Renovations</v>
      </c>
      <c r="I343" t="str">
        <f>VLOOKUP(A343,'Capital spend Nov 30'!D:U,18,FALSE)</f>
        <v>No</v>
      </c>
    </row>
    <row r="344" spans="1:9">
      <c r="A344" t="s">
        <v>1829</v>
      </c>
      <c r="B344" t="s">
        <v>977</v>
      </c>
      <c r="E344" t="s">
        <v>1830</v>
      </c>
      <c r="F344" s="49" t="str">
        <f t="shared" ref="F344:F369" si="14">LEFT(G344,10)</f>
        <v>P22-006622</v>
      </c>
      <c r="G344" t="str">
        <f>IFERROR(VLOOKUP($A344,'Capital spend Nov 30'!$D:$G,3,FALSE),"No PO")</f>
        <v>P22-006622 - Line 1</v>
      </c>
      <c r="H344" t="str">
        <f>VLOOKUP(A344,'Capital spend Nov 30'!D:Q,14,FALSE)</f>
        <v>Glynnwood - 2022 - In-Suite Renovations</v>
      </c>
      <c r="I344" t="str">
        <f>VLOOKUP(A344,'Capital spend Nov 30'!D:U,18,FALSE)</f>
        <v>No</v>
      </c>
    </row>
    <row r="345" spans="1:9">
      <c r="A345" t="s">
        <v>1831</v>
      </c>
      <c r="B345" t="s">
        <v>977</v>
      </c>
      <c r="E345" t="s">
        <v>1832</v>
      </c>
      <c r="F345" s="49" t="str">
        <f t="shared" si="14"/>
        <v>P22-006674</v>
      </c>
      <c r="G345" t="str">
        <f>IFERROR(VLOOKUP($A345,'Capital spend Nov 30'!$D:$G,3,FALSE),"No PO")</f>
        <v>P22-006674 - Line 1</v>
      </c>
      <c r="H345" t="str">
        <f>VLOOKUP(A345,'Capital spend Nov 30'!D:Q,14,FALSE)</f>
        <v>Trillium Court - 2022 - Housekeeping FF&amp;E</v>
      </c>
      <c r="I345" t="str">
        <f>VLOOKUP(A345,'Capital spend Nov 30'!D:U,18,FALSE)</f>
        <v>No</v>
      </c>
    </row>
    <row r="346" spans="1:9">
      <c r="A346" t="s">
        <v>1833</v>
      </c>
      <c r="B346" t="s">
        <v>977</v>
      </c>
      <c r="E346" t="s">
        <v>1834</v>
      </c>
      <c r="F346" s="49" t="str">
        <f t="shared" si="14"/>
        <v>P22-006939</v>
      </c>
      <c r="G346" t="str">
        <f>IFERROR(VLOOKUP($A346,'Capital spend Nov 30'!$D:$G,3,FALSE),"No PO")</f>
        <v>P22-006939 - Line 1</v>
      </c>
      <c r="H346" t="str">
        <f>VLOOKUP(A346,'Capital spend Nov 30'!D:Q,14,FALSE)</f>
        <v>Windsor Park - 2022 - Heat Pumps</v>
      </c>
      <c r="I346" t="str">
        <f>VLOOKUP(A346,'Capital spend Nov 30'!D:U,18,FALSE)</f>
        <v>No</v>
      </c>
    </row>
    <row r="347" spans="1:9">
      <c r="A347" t="s">
        <v>1835</v>
      </c>
      <c r="B347" t="s">
        <v>977</v>
      </c>
      <c r="E347" t="s">
        <v>1789</v>
      </c>
      <c r="F347" s="49" t="str">
        <f t="shared" si="14"/>
        <v>P22-006822</v>
      </c>
      <c r="G347" t="str">
        <f>IFERROR(VLOOKUP($A347,'Capital spend Nov 30'!$D:$G,3,FALSE),"No PO")</f>
        <v>P22-006822 - Line 1</v>
      </c>
      <c r="H347" t="str">
        <f>VLOOKUP(A347,'Capital spend Nov 30'!D:Q,14,FALSE)</f>
        <v>The Beechwood - 2022 - In-Suite Renovations</v>
      </c>
      <c r="I347" t="str">
        <f>VLOOKUP(A347,'Capital spend Nov 30'!D:U,18,FALSE)</f>
        <v>No</v>
      </c>
    </row>
    <row r="348" spans="1:9">
      <c r="A348" t="s">
        <v>1836</v>
      </c>
      <c r="B348" t="s">
        <v>977</v>
      </c>
      <c r="E348" t="s">
        <v>1256</v>
      </c>
      <c r="F348" s="49" t="str">
        <f t="shared" si="14"/>
        <v>P22-006688</v>
      </c>
      <c r="G348" t="str">
        <f>IFERROR(VLOOKUP($A348,'Capital spend Nov 30'!$D:$G,3,FALSE),"No PO")</f>
        <v>P22-006688 - Line 1</v>
      </c>
      <c r="H348" t="str">
        <f>VLOOKUP(A348,'Capital spend Nov 30'!D:Q,14,FALSE)</f>
        <v>Chatham - 2022 - In-Suite Renovations</v>
      </c>
      <c r="I348" t="str">
        <f>VLOOKUP(A348,'Capital spend Nov 30'!D:U,18,FALSE)</f>
        <v>No</v>
      </c>
    </row>
    <row r="349" spans="1:9">
      <c r="A349" t="s">
        <v>1837</v>
      </c>
      <c r="B349" t="s">
        <v>977</v>
      </c>
      <c r="E349" t="s">
        <v>1838</v>
      </c>
      <c r="F349" s="49" t="str">
        <f t="shared" si="14"/>
        <v>P22-006689</v>
      </c>
      <c r="G349" t="str">
        <f>IFERROR(VLOOKUP($A349,'Capital spend Nov 30'!$D:$G,3,FALSE),"No PO")</f>
        <v>P22-006689 - Line 2</v>
      </c>
      <c r="H349" t="str">
        <f>VLOOKUP(A349,'Capital spend Nov 30'!D:Q,14,FALSE)</f>
        <v>Colonel By - 2022 - In-Suite Renovations</v>
      </c>
      <c r="I349" t="str">
        <f>VLOOKUP(A349,'Capital spend Nov 30'!D:U,18,FALSE)</f>
        <v>No</v>
      </c>
    </row>
    <row r="350" spans="1:9" ht="30">
      <c r="A350" t="s">
        <v>1839</v>
      </c>
      <c r="B350" t="s">
        <v>977</v>
      </c>
      <c r="E350" s="31" t="s">
        <v>1840</v>
      </c>
      <c r="F350" s="49" t="str">
        <f t="shared" si="14"/>
        <v>P22-006864</v>
      </c>
      <c r="G350" t="str">
        <f>IFERROR(VLOOKUP($A350,'Capital spend Nov 30'!$D:$G,3,FALSE),"No PO")</f>
        <v>P22-006864 - Line 1</v>
      </c>
      <c r="H350" t="str">
        <f>VLOOKUP(A350,'Capital spend Nov 30'!D:Q,14,FALSE)</f>
        <v>Prince of Wales - 2022 - In-Suite Renovations</v>
      </c>
      <c r="I350" t="str">
        <f>VLOOKUP(A350,'Capital spend Nov 30'!D:U,18,FALSE)</f>
        <v>No</v>
      </c>
    </row>
    <row r="351" spans="1:9">
      <c r="A351" t="s">
        <v>1841</v>
      </c>
      <c r="B351" t="s">
        <v>977</v>
      </c>
      <c r="E351" t="s">
        <v>1842</v>
      </c>
      <c r="F351" s="49" t="str">
        <f t="shared" si="14"/>
        <v>P22-006788</v>
      </c>
      <c r="G351" t="str">
        <f>IFERROR(VLOOKUP($A351,'Capital spend Nov 30'!$D:$G,3,FALSE),"No PO")</f>
        <v>P22-006788 - Line 1</v>
      </c>
      <c r="H351" t="str">
        <f>VLOOKUP(A351,'Capital spend Nov 30'!D:Q,14,FALSE)</f>
        <v>Colonel By - 2022 - Fan Coil Replacement, Resident Suites</v>
      </c>
      <c r="I351" t="str">
        <f>VLOOKUP(A351,'Capital spend Nov 30'!D:U,18,FALSE)</f>
        <v>No</v>
      </c>
    </row>
    <row r="352" spans="1:9">
      <c r="A352" t="s">
        <v>1843</v>
      </c>
      <c r="B352" t="s">
        <v>977</v>
      </c>
      <c r="E352" t="s">
        <v>1844</v>
      </c>
      <c r="F352" s="49" t="str">
        <f t="shared" si="14"/>
        <v>P22-006706</v>
      </c>
      <c r="G352" t="str">
        <f>IFERROR(VLOOKUP($A352,'Capital spend Nov 30'!$D:$G,3,FALSE),"No PO")</f>
        <v>P22-006706 - Line 1</v>
      </c>
      <c r="H352" t="str">
        <f>VLOOKUP(A352,'Capital spend Nov 30'!D:Q,14,FALSE)</f>
        <v>The Bentley Regina - 2022 - Columns</v>
      </c>
      <c r="I352" t="str">
        <f>VLOOKUP(A352,'Capital spend Nov 30'!D:U,18,FALSE)</f>
        <v>No</v>
      </c>
    </row>
    <row r="353" spans="1:9">
      <c r="A353" t="s">
        <v>1845</v>
      </c>
      <c r="B353" t="s">
        <v>977</v>
      </c>
      <c r="E353" t="s">
        <v>1846</v>
      </c>
      <c r="F353" s="49" t="str">
        <f t="shared" si="14"/>
        <v>P22-006597</v>
      </c>
      <c r="G353" t="str">
        <f>IFERROR(VLOOKUP($A353,'Capital spend Nov 30'!$D:$G,3,FALSE),"No PO")</f>
        <v>P22-006597 - Line 1</v>
      </c>
      <c r="H353" t="str">
        <f>VLOOKUP(A353,'Capital spend Nov 30'!D:Q,14,FALSE)</f>
        <v>Arbour Heights -2022- Fire deficiencies</v>
      </c>
      <c r="I353" t="str">
        <f>VLOOKUP(A353,'Capital spend Nov 30'!D:U,18,FALSE)</f>
        <v>No</v>
      </c>
    </row>
    <row r="354" spans="1:9">
      <c r="A354" t="s">
        <v>1847</v>
      </c>
      <c r="B354" t="s">
        <v>978</v>
      </c>
      <c r="E354" t="s">
        <v>1086</v>
      </c>
      <c r="F354" s="49" t="str">
        <f t="shared" si="14"/>
        <v>P22-006734</v>
      </c>
      <c r="G354" t="str">
        <f>IFERROR(VLOOKUP($A354,'Capital spend Nov 30'!$D:$G,3,FALSE),"No PO")</f>
        <v>P22-006734 - Line 1</v>
      </c>
      <c r="H354" t="str">
        <f>VLOOKUP(A354,'Capital spend Nov 30'!D:Q,14,FALSE)</f>
        <v>Kilean Lodge - 2022 - Kitchen Hood Motor</v>
      </c>
      <c r="I354" t="str">
        <f>VLOOKUP(A354,'Capital spend Nov 30'!D:U,18,FALSE)</f>
        <v>No</v>
      </c>
    </row>
    <row r="355" spans="1:9">
      <c r="A355" t="s">
        <v>1848</v>
      </c>
      <c r="B355" t="s">
        <v>978</v>
      </c>
      <c r="E355" t="s">
        <v>1086</v>
      </c>
      <c r="F355" s="49" t="str">
        <f t="shared" si="14"/>
        <v>P22-006898</v>
      </c>
      <c r="G355" t="str">
        <f>IFERROR(VLOOKUP($A355,'Capital spend Nov 30'!$D:$G,3,FALSE),"No PO")</f>
        <v>P22-006898 - Line 1</v>
      </c>
      <c r="H355" t="str">
        <f>VLOOKUP(A355,'Capital spend Nov 30'!D:Q,14,FALSE)</f>
        <v>Thorntonview - 2022 - Heat Exchangers (2)</v>
      </c>
      <c r="I355" t="str">
        <f>VLOOKUP(A355,'Capital spend Nov 30'!D:U,18,FALSE)</f>
        <v>No</v>
      </c>
    </row>
    <row r="356" spans="1:9">
      <c r="A356" t="s">
        <v>1849</v>
      </c>
      <c r="B356" t="s">
        <v>978</v>
      </c>
      <c r="E356" t="s">
        <v>1086</v>
      </c>
      <c r="F356" s="49" t="str">
        <f t="shared" si="14"/>
        <v>P22-006886</v>
      </c>
      <c r="G356" t="str">
        <f>IFERROR(VLOOKUP($A356,'Capital spend Nov 30'!$D:$G,3,FALSE),"No PO")</f>
        <v>P22-006886 - Line 2</v>
      </c>
      <c r="H356" t="str">
        <f>VLOOKUP(A356,'Capital spend Nov 30'!D:Q,14,FALSE)</f>
        <v>Greenway - 2022 - In-Suite Renovations</v>
      </c>
      <c r="I356" t="str">
        <f>VLOOKUP(A356,'Capital spend Nov 30'!D:U,18,FALSE)</f>
        <v>No</v>
      </c>
    </row>
    <row r="357" spans="1:9">
      <c r="A357" t="s">
        <v>1850</v>
      </c>
      <c r="B357" t="s">
        <v>978</v>
      </c>
      <c r="E357" t="s">
        <v>1012</v>
      </c>
      <c r="F357" s="49" t="str">
        <f t="shared" si="14"/>
        <v>P22-006926</v>
      </c>
      <c r="G357" t="str">
        <f>IFERROR(VLOOKUP($A357,'Capital spend Nov 30'!$D:$G,3,FALSE),"No PO")</f>
        <v>P22-006926 - Line 2</v>
      </c>
      <c r="H357" t="str">
        <f>VLOOKUP(A357,'Capital spend Nov 30'!D:Q,14,FALSE)</f>
        <v>King Gardens - 2022 - In-Suite Renovations</v>
      </c>
      <c r="I357" t="str">
        <f>VLOOKUP(A357,'Capital spend Nov 30'!D:U,18,FALSE)</f>
        <v>No</v>
      </c>
    </row>
    <row r="358" spans="1:9">
      <c r="A358" t="s">
        <v>1851</v>
      </c>
      <c r="B358" t="s">
        <v>978</v>
      </c>
      <c r="E358" t="s">
        <v>1012</v>
      </c>
      <c r="F358" s="49" t="str">
        <f t="shared" si="14"/>
        <v>P22-006874</v>
      </c>
      <c r="G358" t="str">
        <f>IFERROR(VLOOKUP($A358,'Capital spend Nov 30'!$D:$G,3,FALSE),"No PO")</f>
        <v>P22-006874 - Line 1</v>
      </c>
      <c r="H358" t="str">
        <f>VLOOKUP(A358,'Capital spend Nov 30'!D:Q,14,FALSE)</f>
        <v>Inglewood - 2022 - In-Suite Renovations</v>
      </c>
      <c r="I358" t="str">
        <f>VLOOKUP(A358,'Capital spend Nov 30'!D:U,18,FALSE)</f>
        <v>No</v>
      </c>
    </row>
    <row r="359" spans="1:9">
      <c r="A359" t="s">
        <v>1852</v>
      </c>
      <c r="B359" t="s">
        <v>978</v>
      </c>
      <c r="E359" t="s">
        <v>1086</v>
      </c>
      <c r="F359" s="49" t="str">
        <f t="shared" si="14"/>
        <v>0</v>
      </c>
      <c r="G359">
        <f>IFERROR(VLOOKUP($A359,'Capital spend Nov 30'!$D:$G,3,FALSE),"No PO")</f>
        <v>0</v>
      </c>
      <c r="H359" t="str">
        <f>VLOOKUP(A359,'Capital spend Nov 30'!D:Q,14,FALSE)</f>
        <v>Inglewood - 2022 - In-Suite Renovations</v>
      </c>
      <c r="I359" t="str">
        <f>VLOOKUP(A359,'Capital spend Nov 30'!D:U,18,FALSE)</f>
        <v>No</v>
      </c>
    </row>
    <row r="360" spans="1:9">
      <c r="A360" t="s">
        <v>1853</v>
      </c>
      <c r="B360" t="s">
        <v>978</v>
      </c>
      <c r="E360" t="s">
        <v>1012</v>
      </c>
      <c r="F360" s="49" t="str">
        <f t="shared" si="14"/>
        <v>P22-006872</v>
      </c>
      <c r="G360" t="str">
        <f>IFERROR(VLOOKUP($A360,'Capital spend Nov 30'!$D:$G,3,FALSE),"No PO")</f>
        <v>P22-006872 - Line 2</v>
      </c>
      <c r="H360" t="str">
        <f>VLOOKUP(A360,'Capital spend Nov 30'!D:Q,14,FALSE)</f>
        <v>Evergreen - 2022 - In-Suite Renovations</v>
      </c>
      <c r="I360" t="str">
        <f>VLOOKUP(A360,'Capital spend Nov 30'!D:U,18,FALSE)</f>
        <v>No</v>
      </c>
    </row>
    <row r="361" spans="1:9">
      <c r="A361" t="s">
        <v>1854</v>
      </c>
      <c r="B361" t="s">
        <v>978</v>
      </c>
      <c r="E361" t="s">
        <v>1012</v>
      </c>
      <c r="F361" s="49" t="str">
        <f t="shared" si="14"/>
        <v>P22-006823</v>
      </c>
      <c r="G361" t="str">
        <f>IFERROR(VLOOKUP($A361,'Capital spend Nov 30'!$D:$G,3,FALSE),"No PO")</f>
        <v>P22-006823 - Line 1</v>
      </c>
      <c r="H361" t="str">
        <f>VLOOKUP(A361,'Capital spend Nov 30'!D:Q,14,FALSE)</f>
        <v>The Kensington Oakville - 2022 - In-Suite Renovations</v>
      </c>
      <c r="I361" t="str">
        <f>VLOOKUP(A361,'Capital spend Nov 30'!D:U,18,FALSE)</f>
        <v>No</v>
      </c>
    </row>
    <row r="362" spans="1:9">
      <c r="A362" t="s">
        <v>1855</v>
      </c>
      <c r="B362" t="s">
        <v>978</v>
      </c>
      <c r="E362" t="s">
        <v>1012</v>
      </c>
      <c r="F362" s="49" t="str">
        <f t="shared" si="14"/>
        <v>0</v>
      </c>
      <c r="G362">
        <f>IFERROR(VLOOKUP($A362,'Capital spend Nov 30'!$D:$G,3,FALSE),"No PO")</f>
        <v>0</v>
      </c>
      <c r="H362" t="str">
        <f>VLOOKUP(A362,'Capital spend Nov 30'!D:Q,14,FALSE)</f>
        <v>Barrhaven - 2022 - In-Suite Renovations</v>
      </c>
      <c r="I362" t="str">
        <f>VLOOKUP(A362,'Capital spend Nov 30'!D:U,18,FALSE)</f>
        <v>No</v>
      </c>
    </row>
    <row r="363" spans="1:9">
      <c r="A363" t="s">
        <v>1856</v>
      </c>
      <c r="B363" t="s">
        <v>978</v>
      </c>
      <c r="E363" t="s">
        <v>1012</v>
      </c>
      <c r="F363" s="49" t="str">
        <f t="shared" si="14"/>
        <v>P22-006870</v>
      </c>
      <c r="G363" t="str">
        <f>IFERROR(VLOOKUP($A363,'Capital spend Nov 30'!$D:$G,3,FALSE),"No PO")</f>
        <v>P22-006870 - Line 1</v>
      </c>
      <c r="H363" t="str">
        <f>VLOOKUP(A363,'Capital spend Nov 30'!D:Q,14,FALSE)</f>
        <v>Chateau Renoir - 2022 - In-Suite Renovations</v>
      </c>
      <c r="I363" t="str">
        <f>VLOOKUP(A363,'Capital spend Nov 30'!D:U,18,FALSE)</f>
        <v>No</v>
      </c>
    </row>
    <row r="364" spans="1:9">
      <c r="A364" t="s">
        <v>1857</v>
      </c>
      <c r="B364" t="s">
        <v>978</v>
      </c>
      <c r="E364" t="s">
        <v>1012</v>
      </c>
      <c r="F364" s="49" t="str">
        <f t="shared" si="14"/>
        <v>P22-006909</v>
      </c>
      <c r="G364" t="str">
        <f>IFERROR(VLOOKUP($A364,'Capital spend Nov 30'!$D:$G,3,FALSE),"No PO")</f>
        <v>P22-006909 - Line 2</v>
      </c>
      <c r="H364" t="str">
        <f>VLOOKUP(A364,'Capital spend Nov 30'!D:Q,14,FALSE)</f>
        <v>Evergreen - 2022 - In-Suite Renovations</v>
      </c>
      <c r="I364" t="str">
        <f>VLOOKUP(A364,'Capital spend Nov 30'!D:U,18,FALSE)</f>
        <v>No</v>
      </c>
    </row>
    <row r="365" spans="1:9">
      <c r="A365" t="s">
        <v>1858</v>
      </c>
      <c r="B365" t="s">
        <v>978</v>
      </c>
      <c r="E365" t="s">
        <v>1086</v>
      </c>
      <c r="F365" s="49" t="str">
        <f t="shared" si="14"/>
        <v>P22-006867</v>
      </c>
      <c r="G365" t="str">
        <f>IFERROR(VLOOKUP($A365,'Capital spend Nov 30'!$D:$G,3,FALSE),"No PO")</f>
        <v>P22-006867 - Line 1</v>
      </c>
      <c r="H365" t="str">
        <f>VLOOKUP(A365,'Capital spend Nov 30'!D:Q,14,FALSE)</f>
        <v>Our Parents Home - 2022 - In-Suite Renovations</v>
      </c>
      <c r="I365" t="str">
        <f>VLOOKUP(A365,'Capital spend Nov 30'!D:U,18,FALSE)</f>
        <v>No</v>
      </c>
    </row>
    <row r="366" spans="1:9">
      <c r="A366" t="s">
        <v>1859</v>
      </c>
      <c r="B366" t="s">
        <v>978</v>
      </c>
      <c r="E366" t="s">
        <v>1086</v>
      </c>
      <c r="F366" s="49" t="str">
        <f t="shared" si="14"/>
        <v>P22-006938</v>
      </c>
      <c r="G366" t="str">
        <f>IFERROR(VLOOKUP($A366,'Capital spend Nov 30'!$D:$G,3,FALSE),"No PO")</f>
        <v>P22-006938 - Line 2</v>
      </c>
      <c r="H366" t="str">
        <f>VLOOKUP(A366,'Capital spend Nov 30'!D:Q,14,FALSE)</f>
        <v>Port Perry - 2022 - In-Suite Renovations</v>
      </c>
      <c r="I366" t="str">
        <f>VLOOKUP(A366,'Capital spend Nov 30'!D:U,18,FALSE)</f>
        <v>No</v>
      </c>
    </row>
    <row r="367" spans="1:9">
      <c r="A367" t="s">
        <v>1860</v>
      </c>
      <c r="B367" t="s">
        <v>978</v>
      </c>
      <c r="E367" t="s">
        <v>1012</v>
      </c>
      <c r="F367" s="49" t="str">
        <f t="shared" si="14"/>
        <v>P22-006865</v>
      </c>
      <c r="G367" t="str">
        <f>IFERROR(VLOOKUP($A367,'Capital spend Nov 30'!$D:$G,3,FALSE),"No PO")</f>
        <v>P22-006865 - Line 2</v>
      </c>
      <c r="H367" t="str">
        <f>VLOOKUP(A367,'Capital spend Nov 30'!D:Q,14,FALSE)</f>
        <v>Bridlewood Manor - 2022 - In-Suite Renovations</v>
      </c>
      <c r="I367" t="str">
        <f>VLOOKUP(A367,'Capital spend Nov 30'!D:U,18,FALSE)</f>
        <v>No</v>
      </c>
    </row>
    <row r="368" spans="1:9">
      <c r="A368" t="s">
        <v>1861</v>
      </c>
      <c r="B368" t="s">
        <v>978</v>
      </c>
      <c r="E368" t="s">
        <v>1012</v>
      </c>
      <c r="F368" s="49" t="str">
        <f t="shared" si="14"/>
        <v>P22-006881</v>
      </c>
      <c r="G368" t="str">
        <f>IFERROR(VLOOKUP($A368,'Capital spend Nov 30'!$D:$G,3,FALSE),"No PO")</f>
        <v>P22-006881 - Line 1</v>
      </c>
      <c r="H368" t="str">
        <f>VLOOKUP(A368,'Capital spend Nov 30'!D:Q,14,FALSE)</f>
        <v>The Westwood - 2022 - In-Suite Renovations</v>
      </c>
      <c r="I368" t="str">
        <f>VLOOKUP(A368,'Capital spend Nov 30'!D:U,18,FALSE)</f>
        <v>No</v>
      </c>
    </row>
    <row r="369" spans="1:9">
      <c r="A369" t="s">
        <v>1862</v>
      </c>
      <c r="B369" t="s">
        <v>978</v>
      </c>
      <c r="E369" t="s">
        <v>1086</v>
      </c>
      <c r="F369" s="49" t="str">
        <f t="shared" si="14"/>
        <v>P22-006880</v>
      </c>
      <c r="G369" t="str">
        <f>IFERROR(VLOOKUP($A369,'Capital spend Nov 30'!$D:$G,3,FALSE),"No PO")</f>
        <v>P22-006880 - Line 1</v>
      </c>
      <c r="H369" t="str">
        <f>VLOOKUP(A369,'Capital spend Nov 30'!D:Q,14,FALSE)</f>
        <v>Arnprior Villa - 2022 - In-Suite Renovations</v>
      </c>
      <c r="I369" t="str">
        <f>VLOOKUP(A369,'Capital spend Nov 30'!D:U,18,FALSE)</f>
        <v>No</v>
      </c>
    </row>
    <row r="370" spans="1:9">
      <c r="A370" t="s">
        <v>1863</v>
      </c>
      <c r="B370" t="s">
        <v>978</v>
      </c>
      <c r="E370" t="s">
        <v>1012</v>
      </c>
      <c r="F370" s="49" t="str">
        <f t="shared" ref="F370" si="15">LEFT(G370,10)</f>
        <v>P22-006966</v>
      </c>
      <c r="G370" t="str">
        <f>IFERROR(VLOOKUP($A370,'Capital spend Nov 30'!$D:$G,3,FALSE),"No PO")</f>
        <v>P22-006966 - Line 1</v>
      </c>
      <c r="H370" t="str">
        <f>VLOOKUP(A370,'Capital spend Nov 30'!D:Q,14,FALSE)</f>
        <v>The Westwood - 2022 - In-Suite Renovations</v>
      </c>
      <c r="I370" t="str">
        <f>VLOOKUP(A370,'Capital spend Nov 30'!D:U,18,FALSE)</f>
        <v>No</v>
      </c>
    </row>
  </sheetData>
  <autoFilter ref="A7:I370" xr:uid="{DD191E31-5D77-4077-A4A1-7D759C5DEA0E}"/>
  <phoneticPr fontId="23"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AEF7B-D232-4A88-A279-64542822EBD2}">
  <sheetPr codeName="Sheet12"/>
  <dimension ref="A1:Q364"/>
  <sheetViews>
    <sheetView workbookViewId="0">
      <pane ySplit="5" topLeftCell="A35" activePane="bottomLeft" state="frozen"/>
      <selection pane="bottomLeft" activeCell="F45" sqref="F45"/>
    </sheetView>
  </sheetViews>
  <sheetFormatPr defaultRowHeight="15"/>
  <cols>
    <col min="1" max="1" width="17.5703125" bestFit="1" customWidth="1"/>
    <col min="2" max="2" width="7" customWidth="1"/>
    <col min="3" max="3" width="14.42578125" hidden="1" customWidth="1"/>
    <col min="4" max="4" width="10.5703125" hidden="1" customWidth="1"/>
    <col min="5" max="5" width="19" customWidth="1"/>
    <col min="6" max="6" width="10.85546875" bestFit="1" customWidth="1"/>
    <col min="7" max="7" width="10.85546875" customWidth="1"/>
    <col min="8" max="8" width="50" customWidth="1"/>
    <col min="9" max="9" width="12" customWidth="1"/>
    <col min="10" max="10" width="11" bestFit="1" customWidth="1"/>
    <col min="11" max="11" width="9.140625" bestFit="1" customWidth="1"/>
    <col min="12" max="12" width="9.7109375" bestFit="1" customWidth="1"/>
    <col min="13" max="13" width="9.140625" bestFit="1" customWidth="1"/>
    <col min="14" max="14" width="5.85546875" bestFit="1" customWidth="1"/>
    <col min="15" max="15" width="10.28515625" bestFit="1" customWidth="1"/>
    <col min="16" max="16" width="4.42578125" customWidth="1"/>
    <col min="17" max="18" width="5.28515625" customWidth="1"/>
  </cols>
  <sheetData>
    <row r="1" spans="1:15">
      <c r="J1" t="s">
        <v>1864</v>
      </c>
      <c r="K1" t="s">
        <v>1392</v>
      </c>
      <c r="L1" t="s">
        <v>1865</v>
      </c>
      <c r="M1" t="s">
        <v>976</v>
      </c>
      <c r="N1" t="s">
        <v>1866</v>
      </c>
      <c r="O1" t="s">
        <v>1867</v>
      </c>
    </row>
    <row r="2" spans="1:15">
      <c r="J2" t="s">
        <v>979</v>
      </c>
      <c r="K2">
        <v>4</v>
      </c>
      <c r="L2">
        <v>117</v>
      </c>
      <c r="M2">
        <f>SUM(K2:L2)</f>
        <v>121</v>
      </c>
      <c r="N2">
        <f>COUNTIFS(B:B,J2,E:E,"*")+4</f>
        <v>121</v>
      </c>
      <c r="O2">
        <f>COUNTIFS(B:B,J2,E:E,"*"&amp;"BA-"&amp;"*")</f>
        <v>0</v>
      </c>
    </row>
    <row r="3" spans="1:15">
      <c r="J3" t="s">
        <v>978</v>
      </c>
      <c r="K3">
        <v>0</v>
      </c>
      <c r="L3">
        <v>121</v>
      </c>
      <c r="M3">
        <f>SUM(K3:L3)</f>
        <v>121</v>
      </c>
      <c r="N3">
        <f>COUNTIFS(B:B,J3,E:E,"*")</f>
        <v>120</v>
      </c>
      <c r="O3">
        <f>M3-N3</f>
        <v>1</v>
      </c>
    </row>
    <row r="4" spans="1:15">
      <c r="J4" t="s">
        <v>977</v>
      </c>
      <c r="K4">
        <v>0</v>
      </c>
      <c r="L4">
        <v>121</v>
      </c>
      <c r="M4">
        <f>SUM(K4:L4)</f>
        <v>121</v>
      </c>
      <c r="N4">
        <f>COUNTIFS(B:B,J4,E:E,"*")</f>
        <v>121</v>
      </c>
      <c r="O4">
        <f>M4-N4</f>
        <v>0</v>
      </c>
    </row>
    <row r="5" spans="1:15">
      <c r="A5" s="43" t="s">
        <v>980</v>
      </c>
      <c r="B5" s="43" t="s">
        <v>981</v>
      </c>
      <c r="C5" s="43" t="s">
        <v>982</v>
      </c>
      <c r="D5" s="43" t="s">
        <v>990</v>
      </c>
      <c r="E5" s="43" t="s">
        <v>991</v>
      </c>
      <c r="F5" s="43"/>
      <c r="G5" s="43" t="s">
        <v>992</v>
      </c>
      <c r="H5" s="43" t="s">
        <v>1007</v>
      </c>
      <c r="I5" s="43" t="s">
        <v>1008</v>
      </c>
      <c r="K5" s="1">
        <f>SUM(K2:K4)</f>
        <v>4</v>
      </c>
      <c r="L5" s="1">
        <f>SUM(L2:L4)</f>
        <v>359</v>
      </c>
      <c r="M5" s="1">
        <f>SUM(M2:M4)</f>
        <v>363</v>
      </c>
      <c r="O5">
        <f>SUBTOTAL(9,O2:O4)</f>
        <v>1</v>
      </c>
    </row>
    <row r="6" spans="1:15">
      <c r="A6" t="s">
        <v>1868</v>
      </c>
      <c r="B6" t="s">
        <v>977</v>
      </c>
      <c r="E6" t="s">
        <v>1869</v>
      </c>
      <c r="F6" t="str">
        <f t="shared" ref="F6:F69" si="0">LEFT(G6,10)</f>
        <v>P22-007405</v>
      </c>
      <c r="G6" t="str">
        <f>IFERROR(VLOOKUP($A6,'Capital spend Nov 30'!$D:$G,3,FALSE),"No PO")</f>
        <v>P22-007405 - Line 1</v>
      </c>
      <c r="H6" t="str">
        <f>VLOOKUP(A6,'Capital spend Nov 30'!D:Q,14,FALSE)</f>
        <v>Prince of Wales - 2022 - Windows</v>
      </c>
      <c r="I6" t="str">
        <f>VLOOKUP(A6,'Capital spend Nov 30'!D:U,18,FALSE)</f>
        <v>No</v>
      </c>
    </row>
    <row r="7" spans="1:15">
      <c r="A7" t="s">
        <v>1870</v>
      </c>
      <c r="B7" t="s">
        <v>977</v>
      </c>
      <c r="E7" t="s">
        <v>1871</v>
      </c>
      <c r="F7" t="str">
        <f t="shared" si="0"/>
        <v>P22-007527</v>
      </c>
      <c r="G7" t="str">
        <f>IFERROR(VLOOKUP($A7,'Capital spend Nov 30'!$D:$G,3,FALSE),"No PO")</f>
        <v>P22-007527 - Line 1</v>
      </c>
      <c r="H7" t="str">
        <f>VLOOKUP(A7,'Capital spend Nov 30'!D:Q,14,FALSE)</f>
        <v>The Bentley Regina - 2022 - Main Floor  and Dining Room Carpet</v>
      </c>
      <c r="I7" t="str">
        <f>VLOOKUP(A7,'Capital spend Nov 30'!D:U,18,FALSE)</f>
        <v>No</v>
      </c>
    </row>
    <row r="8" spans="1:15">
      <c r="A8" t="s">
        <v>1872</v>
      </c>
      <c r="B8" t="s">
        <v>977</v>
      </c>
      <c r="E8" t="s">
        <v>1873</v>
      </c>
      <c r="F8" t="str">
        <f t="shared" si="0"/>
        <v>P22-007385</v>
      </c>
      <c r="G8" t="str">
        <f>IFERROR(VLOOKUP($A8,'Capital spend Nov 30'!$D:$G,3,FALSE),"No PO")</f>
        <v>P22-007385 - Line 1</v>
      </c>
      <c r="H8" t="str">
        <f>VLOOKUP(A8,'Capital spend Nov 30'!D:Q,14,FALSE)</f>
        <v>Kingsway - 2022 - In-Suite Renovations</v>
      </c>
      <c r="I8" t="str">
        <f>VLOOKUP(A8,'Capital spend Nov 30'!D:U,18,FALSE)</f>
        <v>No</v>
      </c>
    </row>
    <row r="9" spans="1:15">
      <c r="A9" t="s">
        <v>1874</v>
      </c>
      <c r="B9" t="s">
        <v>977</v>
      </c>
      <c r="E9" s="17" t="s">
        <v>1875</v>
      </c>
      <c r="F9" t="str">
        <f t="shared" si="0"/>
        <v>P22-007384</v>
      </c>
      <c r="G9" t="str">
        <f>IFERROR(VLOOKUP($A9,'Capital spend Nov 30'!$D:$G,3,FALSE),"No PO")</f>
        <v>P22-007384 - Line 2</v>
      </c>
      <c r="H9" t="str">
        <f>VLOOKUP(A9,'Capital spend Nov 30'!D:Q,14,FALSE)</f>
        <v>Kingsway - 2022 - In-Suite Renovations</v>
      </c>
      <c r="I9" t="str">
        <f>VLOOKUP(A9,'Capital spend Nov 30'!D:U,18,FALSE)</f>
        <v>No</v>
      </c>
    </row>
    <row r="10" spans="1:15">
      <c r="A10" t="s">
        <v>1876</v>
      </c>
      <c r="B10" t="s">
        <v>977</v>
      </c>
      <c r="E10" t="s">
        <v>1877</v>
      </c>
      <c r="F10" t="str">
        <f t="shared" si="0"/>
        <v>P22-007391</v>
      </c>
      <c r="G10" t="str">
        <f>IFERROR(VLOOKUP($A10,'Capital spend Nov 30'!$D:$G,3,FALSE),"No PO")</f>
        <v>P22-007391 - Line 1</v>
      </c>
      <c r="H10" t="str">
        <f>VLOOKUP(A10,'Capital spend Nov 30'!D:Q,14,FALSE)</f>
        <v>Portobello - 2022- Walk in - Hinge  replacements</v>
      </c>
      <c r="I10" t="str">
        <f>VLOOKUP(A10,'Capital spend Nov 30'!D:U,18,FALSE)</f>
        <v>No</v>
      </c>
    </row>
    <row r="11" spans="1:15" ht="45">
      <c r="A11" t="s">
        <v>1878</v>
      </c>
      <c r="B11" t="s">
        <v>977</v>
      </c>
      <c r="E11" s="31" t="s">
        <v>1879</v>
      </c>
      <c r="F11" t="str">
        <f t="shared" si="0"/>
        <v>P22-007236</v>
      </c>
      <c r="G11" t="str">
        <f>IFERROR(VLOOKUP($A11,'Capital spend Nov 30'!$D:$G,3,FALSE),"No PO")</f>
        <v>P22-007236 - Line 1</v>
      </c>
      <c r="H11" t="str">
        <f>VLOOKUP(A11,'Capital spend Nov 30'!D:Q,14,FALSE)</f>
        <v>Stoneridge Manor - 2022 - Suite Refresh (Funded)</v>
      </c>
      <c r="I11" t="str">
        <f>VLOOKUP(A11,'Capital spend Nov 30'!D:U,18,FALSE)</f>
        <v>No</v>
      </c>
    </row>
    <row r="12" spans="1:15" ht="45">
      <c r="A12" t="s">
        <v>1880</v>
      </c>
      <c r="B12" t="s">
        <v>977</v>
      </c>
      <c r="E12" s="31" t="s">
        <v>1881</v>
      </c>
      <c r="F12" t="str">
        <f t="shared" si="0"/>
        <v>P22-007280</v>
      </c>
      <c r="G12" t="str">
        <f>IFERROR(VLOOKUP($A12,'Capital spend Nov 30'!$D:$G,3,FALSE),"No PO")</f>
        <v>P22-007280 - Line 1</v>
      </c>
      <c r="H12" t="str">
        <f>VLOOKUP(A12,'Capital spend Nov 30'!D:Q,14,FALSE)</f>
        <v>Windermere on the Mount - 2022 - In-Suite Renovations</v>
      </c>
      <c r="I12" t="str">
        <f>VLOOKUP(A12,'Capital spend Nov 30'!D:U,18,FALSE)</f>
        <v>No</v>
      </c>
    </row>
    <row r="13" spans="1:15">
      <c r="A13" t="s">
        <v>1882</v>
      </c>
      <c r="B13" t="s">
        <v>977</v>
      </c>
      <c r="E13" t="s">
        <v>1883</v>
      </c>
      <c r="F13" t="str">
        <f t="shared" si="0"/>
        <v>P22-007615</v>
      </c>
      <c r="G13" t="str">
        <f>IFERROR(VLOOKUP($A13,'Capital spend Nov 30'!$D:$G,3,FALSE),"No PO")</f>
        <v>P22-007615 - Line 1</v>
      </c>
      <c r="H13" t="str">
        <f>VLOOKUP(A13,'Capital spend Nov 30'!D:Q,14,FALSE)</f>
        <v>ThorntonView - 2022 - flat roof over main Kitchen and trillium flat roof needs repair</v>
      </c>
      <c r="I13" t="str">
        <f>VLOOKUP(A13,'Capital spend Nov 30'!D:U,18,FALSE)</f>
        <v>No</v>
      </c>
    </row>
    <row r="14" spans="1:15">
      <c r="A14" t="s">
        <v>1884</v>
      </c>
      <c r="B14" t="s">
        <v>977</v>
      </c>
      <c r="E14" s="48" t="s">
        <v>1885</v>
      </c>
      <c r="F14" t="str">
        <f t="shared" si="0"/>
        <v>P22-007375</v>
      </c>
      <c r="G14" t="str">
        <f>IFERROR(VLOOKUP($A14,'Capital spend Nov 30'!$D:$G,3,FALSE),"No PO")</f>
        <v>P22-007375 - Line 1</v>
      </c>
      <c r="H14" t="str">
        <f>VLOOKUP(A14,'Capital spend Nov 30'!D:Q,14,FALSE)</f>
        <v>Carlingview - 2022 - Corridor Flooring (Partially Funded)</v>
      </c>
      <c r="I14" t="str">
        <f>VLOOKUP(A14,'Capital spend Nov 30'!D:U,18,FALSE)</f>
        <v>No</v>
      </c>
    </row>
    <row r="15" spans="1:15">
      <c r="A15" t="s">
        <v>1886</v>
      </c>
      <c r="B15" t="s">
        <v>977</v>
      </c>
      <c r="E15" t="s">
        <v>1887</v>
      </c>
      <c r="F15" t="str">
        <f t="shared" si="0"/>
        <v>P22-007610</v>
      </c>
      <c r="G15" t="str">
        <f>IFERROR(VLOOKUP($A15,'Capital spend Nov 30'!$D:$G,3,FALSE),"No PO")</f>
        <v>P22-007610 - Line 1</v>
      </c>
      <c r="H15" t="str">
        <f>VLOOKUP(A15,'Capital spend Nov 30'!D:Q,14,FALSE)</f>
        <v>Windermere on the Mount - 2022 - In-Suite Renovations</v>
      </c>
      <c r="I15" t="str">
        <f>VLOOKUP(A15,'Capital spend Nov 30'!D:U,18,FALSE)</f>
        <v>No</v>
      </c>
    </row>
    <row r="16" spans="1:15">
      <c r="A16" t="s">
        <v>1888</v>
      </c>
      <c r="B16" t="s">
        <v>977</v>
      </c>
      <c r="E16" s="48" t="s">
        <v>1889</v>
      </c>
      <c r="F16" t="str">
        <f t="shared" si="0"/>
        <v>P22-007064</v>
      </c>
      <c r="G16" t="str">
        <f>IFERROR(VLOOKUP($A16,'Capital spend Nov 30'!$D:$G,3,FALSE),"No PO")</f>
        <v>P22-007064 - Line 2</v>
      </c>
      <c r="H16" t="str">
        <f>VLOOKUP(A16,'Capital spend Nov 30'!D:Q,14,FALSE)</f>
        <v>Colonel By - 2022 - In-Suite Renovations</v>
      </c>
      <c r="I16" t="str">
        <f>VLOOKUP(A16,'Capital spend Nov 30'!D:U,18,FALSE)</f>
        <v>No</v>
      </c>
    </row>
    <row r="17" spans="1:12">
      <c r="A17" t="s">
        <v>1890</v>
      </c>
      <c r="B17" t="s">
        <v>977</v>
      </c>
      <c r="E17" t="s">
        <v>1186</v>
      </c>
      <c r="F17" t="str">
        <f t="shared" si="0"/>
        <v>P22-007063</v>
      </c>
      <c r="G17" t="str">
        <f>IFERROR(VLOOKUP($A17,'Capital spend Nov 30'!$D:$G,3,FALSE),"No PO")</f>
        <v>P22-007063 - Line 1</v>
      </c>
      <c r="H17" t="str">
        <f>VLOOKUP(A17,'Capital spend Nov 30'!D:Q,14,FALSE)</f>
        <v>Colonel By - 2022 - In-Suite Renovations</v>
      </c>
      <c r="I17" t="str">
        <f>VLOOKUP(A17,'Capital spend Nov 30'!D:U,18,FALSE)</f>
        <v>No</v>
      </c>
    </row>
    <row r="18" spans="1:12">
      <c r="A18" t="s">
        <v>1891</v>
      </c>
      <c r="B18" t="s">
        <v>977</v>
      </c>
      <c r="E18" s="48" t="s">
        <v>1892</v>
      </c>
      <c r="F18" t="str">
        <f t="shared" si="0"/>
        <v>P22-007393</v>
      </c>
      <c r="G18" t="str">
        <f>IFERROR(VLOOKUP($A18,'Capital spend Nov 30'!$D:$G,3,FALSE),"No PO")</f>
        <v>P22-007393 - Line 1</v>
      </c>
      <c r="H18" t="str">
        <f>VLOOKUP(A18,'Capital spend Nov 30'!D:Q,14,FALSE)</f>
        <v>Lakeview - 2022 - Plumbing</v>
      </c>
      <c r="I18" t="str">
        <f>VLOOKUP(A18,'Capital spend Nov 30'!D:U,18,FALSE)</f>
        <v>No</v>
      </c>
    </row>
    <row r="19" spans="1:12">
      <c r="A19" t="s">
        <v>1893</v>
      </c>
      <c r="B19" t="s">
        <v>977</v>
      </c>
      <c r="E19" s="48" t="s">
        <v>1894</v>
      </c>
      <c r="F19" t="str">
        <f t="shared" si="0"/>
        <v>P22-007060</v>
      </c>
      <c r="G19" t="str">
        <f>IFERROR(VLOOKUP($A19,'Capital spend Nov 30'!$D:$G,3,FALSE),"No PO")</f>
        <v>P22-007060 - Line 2</v>
      </c>
      <c r="H19" t="str">
        <f>VLOOKUP(A19,'Capital spend Nov 30'!D:Q,14,FALSE)</f>
        <v>Grand Wood Park - 2022 - In-Suite Renovations</v>
      </c>
      <c r="I19" t="str">
        <f>VLOOKUP(A19,'Capital spend Nov 30'!D:U,18,FALSE)</f>
        <v>No</v>
      </c>
    </row>
    <row r="20" spans="1:12">
      <c r="A20" t="s">
        <v>1895</v>
      </c>
      <c r="B20" t="s">
        <v>977</v>
      </c>
      <c r="E20" s="48" t="s">
        <v>1896</v>
      </c>
      <c r="F20" t="str">
        <f t="shared" si="0"/>
        <v>P22-007062</v>
      </c>
      <c r="G20" t="str">
        <f>IFERROR(VLOOKUP($A20,'Capital spend Nov 30'!$D:$G,3,FALSE),"No PO")</f>
        <v>P22-007062 - Line 2</v>
      </c>
      <c r="H20" t="str">
        <f>VLOOKUP(A20,'Capital spend Nov 30'!D:Q,14,FALSE)</f>
        <v>Colonel By - 2022 - In-Suite Renovations</v>
      </c>
      <c r="I20" t="str">
        <f>VLOOKUP(A20,'Capital spend Nov 30'!D:U,18,FALSE)</f>
        <v>No</v>
      </c>
    </row>
    <row r="21" spans="1:12">
      <c r="A21" t="s">
        <v>1897</v>
      </c>
      <c r="B21" t="s">
        <v>977</v>
      </c>
      <c r="E21" t="s">
        <v>1898</v>
      </c>
      <c r="F21" t="str">
        <f t="shared" si="0"/>
        <v>P22-007279</v>
      </c>
      <c r="G21" t="str">
        <f>IFERROR(VLOOKUP($A21,'Capital spend Nov 30'!$D:$G,3,FALSE),"No PO")</f>
        <v>P22-007279 - Line 2</v>
      </c>
      <c r="H21" t="str">
        <f>VLOOKUP(A21,'Capital spend Nov 30'!D:Q,14,FALSE)</f>
        <v>Bradgate Arms - 2022 - In-Suite Renovations</v>
      </c>
      <c r="I21" t="str">
        <f>VLOOKUP(A21,'Capital spend Nov 30'!D:U,18,FALSE)</f>
        <v>No</v>
      </c>
    </row>
    <row r="22" spans="1:12">
      <c r="A22" t="s">
        <v>1899</v>
      </c>
      <c r="B22" t="s">
        <v>977</v>
      </c>
      <c r="E22" t="s">
        <v>1900</v>
      </c>
      <c r="F22" t="str">
        <f t="shared" si="0"/>
        <v>P22-007702</v>
      </c>
      <c r="G22" t="str">
        <f>IFERROR(VLOOKUP($A22,'Capital spend Nov 30'!$D:$G,3,FALSE),"No PO")</f>
        <v>P22-007702 - Line 1</v>
      </c>
      <c r="H22" t="str">
        <f>VLOOKUP(A22,'Capital spend Nov 30'!D:Q,14,FALSE)</f>
        <v>Riverside Place - 2022 - Replace AWNINGS</v>
      </c>
      <c r="I22" t="str">
        <f>VLOOKUP(A22,'Capital spend Nov 30'!D:U,18,FALSE)</f>
        <v>No</v>
      </c>
    </row>
    <row r="23" spans="1:12">
      <c r="A23" t="s">
        <v>1901</v>
      </c>
      <c r="B23" t="s">
        <v>977</v>
      </c>
      <c r="E23" s="48" t="s">
        <v>1902</v>
      </c>
      <c r="F23" t="str">
        <f t="shared" si="0"/>
        <v>P22-007061</v>
      </c>
      <c r="G23" t="str">
        <f>IFERROR(VLOOKUP($A23,'Capital spend Nov 30'!$D:$G,3,FALSE),"No PO")</f>
        <v>P22-007061 - Line 2</v>
      </c>
      <c r="H23" t="str">
        <f>VLOOKUP(A23,'Capital spend Nov 30'!D:Q,14,FALSE)</f>
        <v>Colonel By - 2022 - In-Suite Renovations</v>
      </c>
      <c r="I23" t="str">
        <f>VLOOKUP(A23,'Capital spend Nov 30'!D:U,18,FALSE)</f>
        <v>No</v>
      </c>
    </row>
    <row r="24" spans="1:12">
      <c r="A24" t="s">
        <v>1903</v>
      </c>
      <c r="B24" t="s">
        <v>977</v>
      </c>
      <c r="E24" s="48" t="s">
        <v>1904</v>
      </c>
      <c r="F24" t="str">
        <f t="shared" si="0"/>
        <v>P22-007440</v>
      </c>
      <c r="G24" t="str">
        <f>IFERROR(VLOOKUP($A24,'Capital spend Nov 30'!$D:$G,3,FALSE),"No PO")</f>
        <v>P22-007440 - Line 1</v>
      </c>
      <c r="H24" t="str">
        <f>VLOOKUP(A24,'Capital spend Nov 30'!D:Q,14,FALSE)</f>
        <v>Thorntonview - 2022 - RTU-4 Replacement</v>
      </c>
      <c r="I24" t="str">
        <f>VLOOKUP(A24,'Capital spend Nov 30'!D:U,18,FALSE)</f>
        <v>No</v>
      </c>
    </row>
    <row r="25" spans="1:12">
      <c r="A25" t="s">
        <v>1905</v>
      </c>
      <c r="B25" t="s">
        <v>977</v>
      </c>
      <c r="E25" s="48" t="s">
        <v>1906</v>
      </c>
      <c r="F25" t="str">
        <f t="shared" si="0"/>
        <v>P22-007059</v>
      </c>
      <c r="G25" t="str">
        <f>IFERROR(VLOOKUP($A25,'Capital spend Nov 30'!$D:$G,3,FALSE),"No PO")</f>
        <v>P22-007059 - Line 2</v>
      </c>
      <c r="H25" t="str">
        <f>VLOOKUP(A25,'Capital spend Nov 30'!D:Q,14,FALSE)</f>
        <v>Valley Stream - 2022 - In-Suite Renovations</v>
      </c>
      <c r="I25" t="str">
        <f>VLOOKUP(A25,'Capital spend Nov 30'!D:U,18,FALSE)</f>
        <v>No</v>
      </c>
    </row>
    <row r="26" spans="1:12">
      <c r="A26" t="s">
        <v>1907</v>
      </c>
      <c r="B26" t="s">
        <v>977</v>
      </c>
      <c r="E26" t="s">
        <v>1908</v>
      </c>
      <c r="F26" t="str">
        <f t="shared" si="0"/>
        <v>P22-007441</v>
      </c>
      <c r="G26" t="str">
        <f>IFERROR(VLOOKUP($A26,'Capital spend Nov 30'!$D:$G,3,FALSE),"No PO")</f>
        <v>P22-007441 - Line 1</v>
      </c>
      <c r="H26" t="str">
        <f>VLOOKUP(A26,'Capital spend Nov 30'!D:Q,14,FALSE)</f>
        <v>Mackenzie Place - 2022 - Hkping Closet Flooring (Funded)</v>
      </c>
      <c r="I26" t="str">
        <f>VLOOKUP(A26,'Capital spend Nov 30'!D:U,18,FALSE)</f>
        <v>No</v>
      </c>
    </row>
    <row r="27" spans="1:12">
      <c r="A27" t="s">
        <v>1909</v>
      </c>
      <c r="B27" t="s">
        <v>977</v>
      </c>
      <c r="E27" t="s">
        <v>1186</v>
      </c>
      <c r="F27" t="str">
        <f t="shared" si="0"/>
        <v>P22-007442</v>
      </c>
      <c r="G27" t="str">
        <f>IFERROR(VLOOKUP($A27,'Capital spend Nov 30'!$D:$G,3,FALSE),"No PO")</f>
        <v>P22-007442 - Line 1</v>
      </c>
      <c r="H27" t="str">
        <f>VLOOKUP(A27,'Capital spend Nov 30'!D:Q,14,FALSE)</f>
        <v>Mackenzie Place - 2022 - Replace of carpets in offices and main Entrance</v>
      </c>
      <c r="I27" t="str">
        <f>VLOOKUP(A27,'Capital spend Nov 30'!D:U,18,FALSE)</f>
        <v>No</v>
      </c>
    </row>
    <row r="28" spans="1:12">
      <c r="A28" t="s">
        <v>1910</v>
      </c>
      <c r="B28" t="s">
        <v>977</v>
      </c>
      <c r="E28" t="s">
        <v>1911</v>
      </c>
      <c r="F28" t="str">
        <f t="shared" si="0"/>
        <v>P22-007265</v>
      </c>
      <c r="G28" t="str">
        <f>IFERROR(VLOOKUP($A28,'Capital spend Nov 30'!$D:$G,3,FALSE),"No PO")</f>
        <v>P22-007265 - Line 1</v>
      </c>
      <c r="H28" t="str">
        <f>VLOOKUP(A28,'Capital spend Nov 30'!D:Q,14,FALSE)</f>
        <v>Bay Ridges - 2022 - DHW tank replacement</v>
      </c>
      <c r="I28" t="str">
        <f>VLOOKUP(A28,'Capital spend Nov 30'!D:U,18,FALSE)</f>
        <v>No</v>
      </c>
      <c r="L28" s="2"/>
    </row>
    <row r="29" spans="1:12">
      <c r="A29" t="s">
        <v>1912</v>
      </c>
      <c r="B29" t="s">
        <v>977</v>
      </c>
      <c r="E29" s="48" t="s">
        <v>1913</v>
      </c>
      <c r="F29" t="str">
        <f t="shared" si="0"/>
        <v>P22-007383</v>
      </c>
      <c r="G29" t="str">
        <f>IFERROR(VLOOKUP($A29,'Capital spend Nov 30'!$D:$G,3,FALSE),"No PO")</f>
        <v>P22-007383 - Line 1</v>
      </c>
      <c r="H29" t="str">
        <f>VLOOKUP(A29,'Capital spend Nov 30'!D:Q,14,FALSE)</f>
        <v>Kingsway - 2022 - In-Suite Renovations</v>
      </c>
      <c r="I29" t="str">
        <f>VLOOKUP(A29,'Capital spend Nov 30'!D:U,18,FALSE)</f>
        <v>No</v>
      </c>
      <c r="L29" s="2"/>
    </row>
    <row r="30" spans="1:12">
      <c r="A30" t="s">
        <v>1914</v>
      </c>
      <c r="B30" t="s">
        <v>977</v>
      </c>
      <c r="E30" t="s">
        <v>1186</v>
      </c>
      <c r="F30" t="str">
        <f t="shared" si="0"/>
        <v>P22-007520</v>
      </c>
      <c r="G30" t="str">
        <f>IFERROR(VLOOKUP($A30,'Capital spend Nov 30'!$D:$G,3,FALSE),"No PO")</f>
        <v>P22-007520 - Line 1</v>
      </c>
      <c r="H30" t="str">
        <f>VLOOKUP(A30,'Capital spend Nov 30'!D:Q,14,FALSE)</f>
        <v>Reachview Village - 2022 - Flooring</v>
      </c>
      <c r="I30" t="str">
        <f>VLOOKUP(A30,'Capital spend Nov 30'!D:U,18,FALSE)</f>
        <v>No</v>
      </c>
    </row>
    <row r="31" spans="1:12">
      <c r="A31" t="s">
        <v>1915</v>
      </c>
      <c r="B31" t="s">
        <v>977</v>
      </c>
      <c r="E31" s="48" t="s">
        <v>1916</v>
      </c>
      <c r="F31" t="str">
        <f t="shared" si="0"/>
        <v>P22-007277</v>
      </c>
      <c r="G31" t="str">
        <f>IFERROR(VLOOKUP($A31,'Capital spend Nov 30'!$D:$G,3,FALSE),"No PO")</f>
        <v>P22-007277 - Line 2</v>
      </c>
      <c r="H31" t="str">
        <f>VLOOKUP(A31,'Capital spend Nov 30'!D:Q,14,FALSE)</f>
        <v>Colonel By - 2022 - In-Suite Renovations</v>
      </c>
      <c r="I31" t="str">
        <f>VLOOKUP(A31,'Capital spend Nov 30'!D:U,18,FALSE)</f>
        <v>No</v>
      </c>
    </row>
    <row r="32" spans="1:12">
      <c r="A32" t="s">
        <v>1917</v>
      </c>
      <c r="B32" t="s">
        <v>977</v>
      </c>
      <c r="E32" s="48" t="s">
        <v>1918</v>
      </c>
      <c r="F32" t="str">
        <f t="shared" si="0"/>
        <v>P22-007550</v>
      </c>
      <c r="G32" t="str">
        <f>IFERROR(VLOOKUP($A32,'Capital spend Nov 30'!$D:$G,3,FALSE),"No PO")</f>
        <v>P22-007550 - Line 2</v>
      </c>
      <c r="H32" t="str">
        <f>VLOOKUP(A32,'Capital spend Nov 30'!D:Q,14,FALSE)</f>
        <v>The Waverly/Rosewood - 2022 - In-Suite Renovations</v>
      </c>
      <c r="I32" t="str">
        <f>VLOOKUP(A32,'Capital spend Nov 30'!D:U,18,FALSE)</f>
        <v>No</v>
      </c>
    </row>
    <row r="33" spans="1:9">
      <c r="A33" t="s">
        <v>1919</v>
      </c>
      <c r="B33" t="s">
        <v>977</v>
      </c>
      <c r="E33" t="s">
        <v>1789</v>
      </c>
      <c r="F33" t="str">
        <f t="shared" si="0"/>
        <v>P22-007548</v>
      </c>
      <c r="G33" t="str">
        <f>IFERROR(VLOOKUP($A33,'Capital spend Nov 30'!$D:$G,3,FALSE),"No PO")</f>
        <v>P22-007548 - Line 1</v>
      </c>
      <c r="H33" t="str">
        <f>VLOOKUP(A33,'Capital spend Nov 30'!D:Q,14,FALSE)</f>
        <v>The Bentley Moose Jaw - 2022 - In-Suite Renovations</v>
      </c>
      <c r="I33" t="str">
        <f>VLOOKUP(A33,'Capital spend Nov 30'!D:U,18,FALSE)</f>
        <v>No</v>
      </c>
    </row>
    <row r="34" spans="1:9">
      <c r="A34" t="s">
        <v>1920</v>
      </c>
      <c r="B34" t="s">
        <v>977</v>
      </c>
      <c r="E34" s="48" t="s">
        <v>1921</v>
      </c>
      <c r="F34" t="str">
        <f t="shared" si="0"/>
        <v>0</v>
      </c>
      <c r="G34">
        <f>IFERROR(VLOOKUP($A34,'Capital spend Nov 30'!$D:$G,3,FALSE),"No PO")</f>
        <v>0</v>
      </c>
      <c r="H34" t="str">
        <f>VLOOKUP(A34,'Capital spend Nov 30'!D:Q,14,FALSE)</f>
        <v>The Westwood - 2022 - In-Suite Renovations</v>
      </c>
      <c r="I34" t="str">
        <f>VLOOKUP(A34,'Capital spend Nov 30'!D:U,18,FALSE)</f>
        <v>No</v>
      </c>
    </row>
    <row r="35" spans="1:9">
      <c r="A35" t="s">
        <v>1922</v>
      </c>
      <c r="B35" t="s">
        <v>977</v>
      </c>
      <c r="E35" t="s">
        <v>1789</v>
      </c>
      <c r="F35" t="str">
        <f t="shared" si="0"/>
        <v>P22-007647</v>
      </c>
      <c r="G35" t="str">
        <f>IFERROR(VLOOKUP($A35,'Capital spend Nov 30'!$D:$G,3,FALSE),"No PO")</f>
        <v>P22-007647 - Line 1</v>
      </c>
      <c r="H35" t="str">
        <f>VLOOKUP(A35,'Capital spend Nov 30'!D:Q,14,FALSE)</f>
        <v>The Westwood - 2022 - In-Suite Renovations</v>
      </c>
      <c r="I35" t="str">
        <f>VLOOKUP(A35,'Capital spend Nov 30'!D:U,18,FALSE)</f>
        <v>No</v>
      </c>
    </row>
    <row r="36" spans="1:9">
      <c r="A36" t="s">
        <v>1923</v>
      </c>
      <c r="B36" t="s">
        <v>977</v>
      </c>
      <c r="E36" s="48" t="s">
        <v>1924</v>
      </c>
      <c r="F36" t="str">
        <f t="shared" si="0"/>
        <v>P22-007640</v>
      </c>
      <c r="G36" t="str">
        <f>IFERROR(VLOOKUP($A36,'Capital spend Nov 30'!$D:$G,3,FALSE),"No PO")</f>
        <v>P22-007640 - Line 2</v>
      </c>
      <c r="H36" t="str">
        <f>VLOOKUP(A36,'Capital spend Nov 30'!D:Q,14,FALSE)</f>
        <v>The Westwood - 2022 - In-Suite Renovations</v>
      </c>
      <c r="I36" t="str">
        <f>VLOOKUP(A36,'Capital spend Nov 30'!D:U,18,FALSE)</f>
        <v>No</v>
      </c>
    </row>
    <row r="37" spans="1:9">
      <c r="A37" t="s">
        <v>1925</v>
      </c>
      <c r="B37" t="s">
        <v>977</v>
      </c>
      <c r="E37" s="48" t="s">
        <v>1926</v>
      </c>
      <c r="F37" t="str">
        <f t="shared" si="0"/>
        <v>P22-007642</v>
      </c>
      <c r="G37" t="str">
        <f>IFERROR(VLOOKUP($A37,'Capital spend Nov 30'!$D:$G,3,FALSE),"No PO")</f>
        <v>P22-007642 - Line 2</v>
      </c>
      <c r="H37" t="str">
        <f>VLOOKUP(A37,'Capital spend Nov 30'!D:Q,14,FALSE)</f>
        <v>The Westwood - 2022 - In-Suite Renovations</v>
      </c>
      <c r="I37" t="str">
        <f>VLOOKUP(A37,'Capital spend Nov 30'!D:U,18,FALSE)</f>
        <v>No</v>
      </c>
    </row>
    <row r="38" spans="1:9">
      <c r="A38" t="s">
        <v>1927</v>
      </c>
      <c r="B38" t="s">
        <v>977</v>
      </c>
      <c r="E38" s="48" t="s">
        <v>1928</v>
      </c>
      <c r="F38" t="str">
        <f t="shared" si="0"/>
        <v>P22-007643</v>
      </c>
      <c r="G38" t="str">
        <f>IFERROR(VLOOKUP($A38,'Capital spend Nov 30'!$D:$G,3,FALSE),"No PO")</f>
        <v>P22-007643 - Line 2</v>
      </c>
      <c r="H38" t="str">
        <f>VLOOKUP(A38,'Capital spend Nov 30'!D:Q,14,FALSE)</f>
        <v>The Westwood - 2022 - In-Suite Renovations</v>
      </c>
      <c r="I38" t="str">
        <f>VLOOKUP(A38,'Capital spend Nov 30'!D:U,18,FALSE)</f>
        <v>No</v>
      </c>
    </row>
    <row r="39" spans="1:9">
      <c r="A39" t="s">
        <v>1929</v>
      </c>
      <c r="B39" t="s">
        <v>977</v>
      </c>
      <c r="E39" s="48" t="s">
        <v>1930</v>
      </c>
      <c r="F39" t="str">
        <f t="shared" si="0"/>
        <v>P22-007641</v>
      </c>
      <c r="G39" t="str">
        <f>IFERROR(VLOOKUP($A39,'Capital spend Nov 30'!$D:$G,3,FALSE),"No PO")</f>
        <v>P22-007641 - Line 2</v>
      </c>
      <c r="H39" t="str">
        <f>VLOOKUP(A39,'Capital spend Nov 30'!D:Q,14,FALSE)</f>
        <v>The Westwood - 2022 - In-Suite Renovations</v>
      </c>
      <c r="I39" t="str">
        <f>VLOOKUP(A39,'Capital spend Nov 30'!D:U,18,FALSE)</f>
        <v>No</v>
      </c>
    </row>
    <row r="40" spans="1:9">
      <c r="A40" t="s">
        <v>1931</v>
      </c>
      <c r="B40" t="s">
        <v>977</v>
      </c>
      <c r="E40" s="48" t="s">
        <v>1932</v>
      </c>
      <c r="F40" t="str">
        <f t="shared" si="0"/>
        <v>P22-007466</v>
      </c>
      <c r="G40" t="str">
        <f>IFERROR(VLOOKUP($A40,'Capital spend Nov 30'!$D:$G,3,FALSE),"No PO")</f>
        <v>P22-007466 - Line 1</v>
      </c>
      <c r="H40" t="str">
        <f>VLOOKUP(A40,'Capital spend Nov 30'!D:Q,14,FALSE)</f>
        <v>Windsor Park - 2022- Dining room gas Fireplace</v>
      </c>
      <c r="I40" t="str">
        <f>VLOOKUP(A40,'Capital spend Nov 30'!D:U,18,FALSE)</f>
        <v>No</v>
      </c>
    </row>
    <row r="41" spans="1:9">
      <c r="A41" t="s">
        <v>1933</v>
      </c>
      <c r="B41" t="s">
        <v>977</v>
      </c>
      <c r="E41" s="66" t="s">
        <v>1186</v>
      </c>
      <c r="F41" t="str">
        <f t="shared" si="0"/>
        <v>P22-007235</v>
      </c>
      <c r="G41" t="str">
        <f>IFERROR(VLOOKUP($A41,'Capital spend Nov 30'!$D:$G,3,FALSE),"No PO")</f>
        <v>P22-007235 - Line 1</v>
      </c>
      <c r="H41" t="str">
        <f>VLOOKUP(A41,'Capital spend Nov 30'!D:Q,14,FALSE)</f>
        <v>Fosterbrooke - 2022- Resident frame door protection .</v>
      </c>
      <c r="I41" t="str">
        <f>VLOOKUP(A41,'Capital spend Nov 30'!D:U,18,FALSE)</f>
        <v>No</v>
      </c>
    </row>
    <row r="42" spans="1:9">
      <c r="A42" t="s">
        <v>1934</v>
      </c>
      <c r="B42" t="s">
        <v>977</v>
      </c>
      <c r="E42" t="s">
        <v>1935</v>
      </c>
      <c r="F42" t="str">
        <f t="shared" si="0"/>
        <v>P22-007367</v>
      </c>
      <c r="G42" t="str">
        <f>IFERROR(VLOOKUP($A42,'Capital spend Nov 30'!$D:$G,3,FALSE),"No PO")</f>
        <v>P22-007367 - Line 1</v>
      </c>
      <c r="H42" t="str">
        <f>VLOOKUP(A42,'Capital spend Nov 30'!D:Q,14,FALSE)</f>
        <v>Main Street Terrace - 2022 - Wall Protection (Partially Funded)</v>
      </c>
      <c r="I42" t="str">
        <f>VLOOKUP(A42,'Capital spend Nov 30'!D:U,18,FALSE)</f>
        <v>No</v>
      </c>
    </row>
    <row r="43" spans="1:9">
      <c r="A43" t="s">
        <v>1936</v>
      </c>
      <c r="B43" t="s">
        <v>977</v>
      </c>
      <c r="E43" t="s">
        <v>1937</v>
      </c>
      <c r="F43" t="str">
        <f t="shared" si="0"/>
        <v>P22-007389</v>
      </c>
      <c r="G43" t="str">
        <f>IFERROR(VLOOKUP($A43,'Capital spend Nov 30'!$D:$G,3,FALSE),"No PO")</f>
        <v>P22-007389 - Line 1</v>
      </c>
      <c r="H43" t="str">
        <f>VLOOKUP(A43,'Capital spend Nov 30'!D:Q,14,FALSE)</f>
        <v>The Edinburgh - 2022 - Kitchen Floor</v>
      </c>
      <c r="I43" t="str">
        <f>VLOOKUP(A43,'Capital spend Nov 30'!D:U,18,FALSE)</f>
        <v>No</v>
      </c>
    </row>
    <row r="44" spans="1:9">
      <c r="A44" t="s">
        <v>1938</v>
      </c>
      <c r="B44" t="s">
        <v>977</v>
      </c>
      <c r="E44" s="48" t="s">
        <v>1939</v>
      </c>
      <c r="F44" t="str">
        <f t="shared" si="0"/>
        <v>P22-007394</v>
      </c>
      <c r="G44" t="str">
        <f>IFERROR(VLOOKUP($A44,'Capital spend Nov 30'!$D:$G,3,FALSE),"No PO")</f>
        <v>P22-007394 - Line 1</v>
      </c>
      <c r="H44" t="str">
        <f>VLOOKUP(A44,'Capital spend Nov 30'!D:Q,14,FALSE)</f>
        <v>Kilean Lodge - 2022 - Heat Exchanger</v>
      </c>
      <c r="I44" t="str">
        <f>VLOOKUP(A44,'Capital spend Nov 30'!D:U,18,FALSE)</f>
        <v>No</v>
      </c>
    </row>
    <row r="45" spans="1:9">
      <c r="A45" t="s">
        <v>1940</v>
      </c>
      <c r="B45" t="s">
        <v>977</v>
      </c>
      <c r="E45" s="48" t="s">
        <v>1941</v>
      </c>
      <c r="F45" t="str">
        <f t="shared" si="0"/>
        <v>P22-007351</v>
      </c>
      <c r="G45" t="str">
        <f>IFERROR(VLOOKUP($A45,'Capital spend Nov 30'!$D:$G,3,FALSE),"No PO")</f>
        <v>P22-007351 - Line 1</v>
      </c>
      <c r="H45" t="str">
        <f>VLOOKUP(A45,'Capital spend Nov 30'!D:Q,14,FALSE)</f>
        <v>Riverside Place - 2022 - Dishwasher Hood Exhaust</v>
      </c>
      <c r="I45" t="str">
        <f>VLOOKUP(A45,'Capital spend Nov 30'!D:U,18,FALSE)</f>
        <v>No</v>
      </c>
    </row>
    <row r="46" spans="1:9">
      <c r="A46" t="s">
        <v>1942</v>
      </c>
      <c r="B46" t="s">
        <v>977</v>
      </c>
      <c r="E46" s="48" t="s">
        <v>1943</v>
      </c>
      <c r="F46" t="str">
        <f t="shared" si="0"/>
        <v>P22-007320</v>
      </c>
      <c r="G46" t="str">
        <f>IFERROR(VLOOKUP($A46,'Capital spend Nov 30'!$D:$G,3,FALSE),"No PO")</f>
        <v>P22-007320 - Line 1</v>
      </c>
      <c r="H46" t="str">
        <f>VLOOKUP(A46,'Capital spend Nov 30'!D:Q,14,FALSE)</f>
        <v>Valley Stream - 2022 - Heat Pumps, Resident Suites</v>
      </c>
      <c r="I46" t="str">
        <f>VLOOKUP(A46,'Capital spend Nov 30'!D:U,18,FALSE)</f>
        <v>No</v>
      </c>
    </row>
    <row r="47" spans="1:9">
      <c r="A47" t="s">
        <v>1944</v>
      </c>
      <c r="B47" t="s">
        <v>977</v>
      </c>
      <c r="E47" s="48" t="s">
        <v>1945</v>
      </c>
      <c r="F47" t="str">
        <f t="shared" si="0"/>
        <v>P22-007547</v>
      </c>
      <c r="G47" t="str">
        <f>IFERROR(VLOOKUP($A47,'Capital spend Nov 30'!$D:$G,3,FALSE),"No PO")</f>
        <v>P22-007547 - Line 1</v>
      </c>
      <c r="H47" t="str">
        <f>VLOOKUP(A47,'Capital spend Nov 30'!D:Q,14,FALSE)</f>
        <v>Green Falls Landing - 2022 - In-Suite Renovations</v>
      </c>
      <c r="I47" t="str">
        <f>VLOOKUP(A47,'Capital spend Nov 30'!D:U,18,FALSE)</f>
        <v>No</v>
      </c>
    </row>
    <row r="48" spans="1:9">
      <c r="A48" t="s">
        <v>1946</v>
      </c>
      <c r="B48" t="s">
        <v>977</v>
      </c>
      <c r="E48" s="66" t="s">
        <v>1012</v>
      </c>
      <c r="F48" t="str">
        <f t="shared" si="0"/>
        <v>P22-007411</v>
      </c>
      <c r="G48" t="str">
        <f>IFERROR(VLOOKUP($A48,'Capital spend Nov 30'!$D:$G,3,FALSE),"No PO")</f>
        <v>P22-007411 - Line 1</v>
      </c>
      <c r="H48" t="str">
        <f>VLOOKUP(A48,'Capital spend Nov 30'!D:Q,14,FALSE)</f>
        <v>Evergreen - 2022 - In-Suite Renovations</v>
      </c>
      <c r="I48" t="str">
        <f>VLOOKUP(A48,'Capital spend Nov 30'!D:U,18,FALSE)</f>
        <v>No</v>
      </c>
    </row>
    <row r="49" spans="1:16">
      <c r="A49" t="s">
        <v>1947</v>
      </c>
      <c r="B49" t="s">
        <v>977</v>
      </c>
      <c r="E49" s="48" t="s">
        <v>1948</v>
      </c>
      <c r="F49" t="str">
        <f t="shared" si="0"/>
        <v>P22-007412</v>
      </c>
      <c r="G49" t="str">
        <f>IFERROR(VLOOKUP($A49,'Capital spend Nov 30'!$D:$G,3,FALSE),"No PO")</f>
        <v>P22-007412 - Line 1</v>
      </c>
      <c r="H49" t="str">
        <f>VLOOKUP(A49,'Capital spend Nov 30'!D:Q,14,FALSE)</f>
        <v>Evergreen - 2022 - In-Suite Renovations</v>
      </c>
      <c r="I49" t="str">
        <f>VLOOKUP(A49,'Capital spend Nov 30'!D:U,18,FALSE)</f>
        <v>No</v>
      </c>
    </row>
    <row r="50" spans="1:16">
      <c r="A50" t="s">
        <v>1949</v>
      </c>
      <c r="B50" t="s">
        <v>977</v>
      </c>
      <c r="E50" s="48" t="s">
        <v>1950</v>
      </c>
      <c r="F50" t="str">
        <f t="shared" si="0"/>
        <v>P22-007413</v>
      </c>
      <c r="G50" t="str">
        <f>IFERROR(VLOOKUP($A50,'Capital spend Nov 30'!$D:$G,3,FALSE),"No PO")</f>
        <v>P22-007413 - Line 1</v>
      </c>
      <c r="H50" t="str">
        <f>VLOOKUP(A50,'Capital spend Nov 30'!D:Q,14,FALSE)</f>
        <v>The Heartland - 2022 - In-Suite Renovations</v>
      </c>
      <c r="I50" t="str">
        <f>VLOOKUP(A50,'Capital spend Nov 30'!D:U,18,FALSE)</f>
        <v>No</v>
      </c>
    </row>
    <row r="51" spans="1:16">
      <c r="A51" t="s">
        <v>1951</v>
      </c>
      <c r="B51" t="s">
        <v>977</v>
      </c>
      <c r="E51" s="48" t="s">
        <v>1952</v>
      </c>
      <c r="F51" t="str">
        <f t="shared" si="0"/>
        <v>P22-007228</v>
      </c>
      <c r="G51" t="str">
        <f>IFERROR(VLOOKUP($A51,'Capital spend Nov 30'!$D:$G,3,FALSE),"No PO")</f>
        <v>P22-007228 - Line 1</v>
      </c>
      <c r="H51" t="str">
        <f>VLOOKUP(A51,'Capital spend Nov 30'!D:Q,14,FALSE)</f>
        <v>McGarrell Place - 2022 - RTU - 5</v>
      </c>
      <c r="I51" t="str">
        <f>VLOOKUP(A51,'Capital spend Nov 30'!D:U,18,FALSE)</f>
        <v>No</v>
      </c>
    </row>
    <row r="52" spans="1:16">
      <c r="A52" t="s">
        <v>1953</v>
      </c>
      <c r="B52" t="s">
        <v>977</v>
      </c>
      <c r="E52" s="48" t="s">
        <v>1954</v>
      </c>
      <c r="F52" t="str">
        <f t="shared" si="0"/>
        <v>P22-007493</v>
      </c>
      <c r="G52" t="str">
        <f>IFERROR(VLOOKUP($A52,'Capital spend Nov 30'!$D:$G,3,FALSE),"No PO")</f>
        <v>P22-007493 - Line 1</v>
      </c>
      <c r="H52" t="str">
        <f>VLOOKUP(A52,'Capital spend Nov 30'!D:Q,14,FALSE)</f>
        <v>Inglewood - 2022 - Courtyard Irrigation</v>
      </c>
      <c r="I52" t="str">
        <f>VLOOKUP(A52,'Capital spend Nov 30'!D:U,18,FALSE)</f>
        <v>No</v>
      </c>
    </row>
    <row r="53" spans="1:16">
      <c r="A53" t="s">
        <v>1955</v>
      </c>
      <c r="B53" t="s">
        <v>977</v>
      </c>
      <c r="E53" s="48" t="s">
        <v>1956</v>
      </c>
      <c r="F53" t="str">
        <f t="shared" si="0"/>
        <v>P22-007517</v>
      </c>
      <c r="G53" t="str">
        <f>IFERROR(VLOOKUP($A53,'Capital spend Nov 30'!$D:$G,3,FALSE),"No PO")</f>
        <v>P22-007517 - Line 1</v>
      </c>
      <c r="H53" t="str">
        <f>VLOOKUP(A53,'Capital spend Nov 30'!D:Q,14,FALSE)</f>
        <v>The Kensington Victoria - 2022 - In-Suite Renovations</v>
      </c>
      <c r="I53" t="str">
        <f>VLOOKUP(A53,'Capital spend Nov 30'!D:U,18,FALSE)</f>
        <v>No</v>
      </c>
    </row>
    <row r="54" spans="1:16">
      <c r="A54" t="s">
        <v>1957</v>
      </c>
      <c r="B54" t="s">
        <v>977</v>
      </c>
      <c r="E54" t="s">
        <v>1186</v>
      </c>
      <c r="F54" t="str">
        <f t="shared" si="0"/>
        <v>P22-007414</v>
      </c>
      <c r="G54" t="str">
        <f>IFERROR(VLOOKUP($A54,'Capital spend Nov 30'!$D:$G,3,FALSE),"No PO")</f>
        <v>P22-007414 - Line 1</v>
      </c>
      <c r="H54" t="str">
        <f>VLOOKUP(A54,'Capital spend Nov 30'!D:Q,14,FALSE)</f>
        <v>Inglewood - 2022 - In-Suite Renovations</v>
      </c>
      <c r="I54" t="str">
        <f>VLOOKUP(A54,'Capital spend Nov 30'!D:U,18,FALSE)</f>
        <v>No</v>
      </c>
    </row>
    <row r="55" spans="1:16">
      <c r="A55" t="s">
        <v>1958</v>
      </c>
      <c r="B55" t="s">
        <v>977</v>
      </c>
      <c r="E55" s="48" t="s">
        <v>1959</v>
      </c>
      <c r="F55" t="str">
        <f t="shared" si="0"/>
        <v>P22-007341</v>
      </c>
      <c r="G55" t="str">
        <f>IFERROR(VLOOKUP($A55,'Capital spend Nov 30'!$D:$G,3,FALSE),"No PO")</f>
        <v>P22-007341 - Line 1</v>
      </c>
      <c r="H55" t="str">
        <f>VLOOKUP(A55,'Capital spend Nov 30'!D:Q,14,FALSE)</f>
        <v>Aspen Ridge - 2022 - VINYL Fence Repairs</v>
      </c>
      <c r="I55" t="str">
        <f>VLOOKUP(A55,'Capital spend Nov 30'!D:U,18,FALSE)</f>
        <v>No</v>
      </c>
    </row>
    <row r="56" spans="1:16">
      <c r="A56" t="s">
        <v>1960</v>
      </c>
      <c r="B56" t="s">
        <v>977</v>
      </c>
      <c r="E56" s="48" t="s">
        <v>1961</v>
      </c>
      <c r="F56" t="str">
        <f t="shared" si="0"/>
        <v>P22-007757</v>
      </c>
      <c r="G56" t="str">
        <f>IFERROR(VLOOKUP($A56,'Capital spend Nov 30'!$D:$G,3,FALSE),"No PO")</f>
        <v>P22-007757 - Line 2</v>
      </c>
      <c r="H56" t="str">
        <f>VLOOKUP(A56,'Capital spend Nov 30'!D:Q,14,FALSE)</f>
        <v>Portsmouth - 2022 - In-Suite Renovations</v>
      </c>
      <c r="I56" t="str">
        <f>VLOOKUP(A56,'Capital spend Nov 30'!D:U,18,FALSE)</f>
        <v>No</v>
      </c>
    </row>
    <row r="57" spans="1:16">
      <c r="A57" t="s">
        <v>1962</v>
      </c>
      <c r="B57" t="s">
        <v>977</v>
      </c>
      <c r="E57" s="48" t="s">
        <v>1963</v>
      </c>
      <c r="F57" t="str">
        <f t="shared" si="0"/>
        <v>P22-007219</v>
      </c>
      <c r="G57" t="str">
        <f>IFERROR(VLOOKUP($A57,'Capital spend Nov 30'!$D:$G,3,FALSE),"No PO")</f>
        <v>P22-007219 - Line 1</v>
      </c>
      <c r="H57" t="str">
        <f>VLOOKUP(A57,'Capital spend Nov 30'!D:Q,14,FALSE)</f>
        <v>Prince of Wales - 2022 - In-Suite Renovations</v>
      </c>
      <c r="I57" t="str">
        <f>VLOOKUP(A57,'Capital spend Nov 30'!D:U,18,FALSE)</f>
        <v>No</v>
      </c>
    </row>
    <row r="58" spans="1:16">
      <c r="A58" t="s">
        <v>1964</v>
      </c>
      <c r="B58" t="s">
        <v>977</v>
      </c>
      <c r="E58" s="48" t="s">
        <v>1965</v>
      </c>
      <c r="F58" t="str">
        <f t="shared" si="0"/>
        <v>P22-007416</v>
      </c>
      <c r="G58" t="str">
        <f>IFERROR(VLOOKUP($A58,'Capital spend Nov 30'!$D:$G,3,FALSE),"No PO")</f>
        <v>P22-007416 - Line 1</v>
      </c>
      <c r="H58" t="str">
        <f>VLOOKUP(A58,'Capital spend Nov 30'!D:Q,14,FALSE)</f>
        <v>River Ridge - 2022 - In-Suite Renovations</v>
      </c>
      <c r="I58" t="str">
        <f>VLOOKUP(A58,'Capital spend Nov 30'!D:U,18,FALSE)</f>
        <v>No</v>
      </c>
    </row>
    <row r="59" spans="1:16">
      <c r="A59" t="s">
        <v>1966</v>
      </c>
      <c r="B59" t="s">
        <v>977</v>
      </c>
      <c r="E59" s="48" t="s">
        <v>1967</v>
      </c>
      <c r="F59" t="str">
        <f t="shared" si="0"/>
        <v>P22-007419</v>
      </c>
      <c r="G59" t="str">
        <f>IFERROR(VLOOKUP($A59,'Capital spend Nov 30'!$D:$G,3,FALSE),"No PO")</f>
        <v>P22-007419 - Line 1</v>
      </c>
      <c r="H59" t="str">
        <f>VLOOKUP(A59,'Capital spend Nov 30'!D:Q,14,FALSE)</f>
        <v>Riverbend - 2022 - In-Suite Renovations</v>
      </c>
      <c r="I59" t="str">
        <f>VLOOKUP(A59,'Capital spend Nov 30'!D:U,18,FALSE)</f>
        <v>No</v>
      </c>
      <c r="P59" t="s">
        <v>1968</v>
      </c>
    </row>
    <row r="60" spans="1:16">
      <c r="A60" t="s">
        <v>1969</v>
      </c>
      <c r="B60" t="s">
        <v>977</v>
      </c>
      <c r="E60" s="48" t="s">
        <v>1970</v>
      </c>
      <c r="F60" t="str">
        <f t="shared" si="0"/>
        <v>P22-007318</v>
      </c>
      <c r="G60" t="str">
        <f>IFERROR(VLOOKUP($A60,'Capital spend Nov 30'!$D:$G,3,FALSE),"No PO")</f>
        <v>P22-007318 - Line 1</v>
      </c>
      <c r="H60" t="str">
        <f>VLOOKUP(A60,'Capital spend Nov 30'!D:Q,14,FALSE)</f>
        <v>Riverbend - 2022 - In-Suite Renovations</v>
      </c>
      <c r="I60" t="str">
        <f>VLOOKUP(A60,'Capital spend Nov 30'!D:U,18,FALSE)</f>
        <v>No</v>
      </c>
    </row>
    <row r="61" spans="1:16">
      <c r="A61" t="s">
        <v>1971</v>
      </c>
      <c r="B61" t="s">
        <v>977</v>
      </c>
      <c r="E61" s="48" t="s">
        <v>1972</v>
      </c>
      <c r="F61" t="str">
        <f t="shared" si="0"/>
        <v>P22-007417</v>
      </c>
      <c r="G61" t="str">
        <f>IFERROR(VLOOKUP($A61,'Capital spend Nov 30'!$D:$G,3,FALSE),"No PO")</f>
        <v>P22-007417 - Line 1</v>
      </c>
      <c r="H61" t="str">
        <f>VLOOKUP(A61,'Capital spend Nov 30'!D:Q,14,FALSE)</f>
        <v>Riverbend - 2022 - In-Suite Renovations</v>
      </c>
      <c r="I61" t="str">
        <f>VLOOKUP(A61,'Capital spend Nov 30'!D:U,18,FALSE)</f>
        <v>No</v>
      </c>
    </row>
    <row r="62" spans="1:16">
      <c r="A62" t="s">
        <v>1973</v>
      </c>
      <c r="B62" t="s">
        <v>977</v>
      </c>
      <c r="E62" s="48" t="s">
        <v>1974</v>
      </c>
      <c r="F62" t="str">
        <f t="shared" si="0"/>
        <v>P22-008415</v>
      </c>
      <c r="G62" t="str">
        <f>IFERROR(VLOOKUP($A62,'Capital spend Nov 30'!$D:$G,3,FALSE),"No PO")</f>
        <v>P22-008415 - Line 1</v>
      </c>
      <c r="H62" t="str">
        <f>VLOOKUP(A62,'Capital spend Nov 30'!D:Q,14,FALSE)</f>
        <v>Dover Cliffs - 2022 - Sitting Area Roof</v>
      </c>
      <c r="I62" t="str">
        <f>VLOOKUP(A62,'Capital spend Nov 30'!D:U,18,FALSE)</f>
        <v>No</v>
      </c>
    </row>
    <row r="63" spans="1:16">
      <c r="A63" t="s">
        <v>1975</v>
      </c>
      <c r="B63" t="s">
        <v>977</v>
      </c>
      <c r="E63" s="48" t="s">
        <v>1976</v>
      </c>
      <c r="F63" t="str">
        <f t="shared" si="0"/>
        <v>P22-008399</v>
      </c>
      <c r="G63" t="str">
        <f>IFERROR(VLOOKUP($A63,'Capital spend Nov 30'!$D:$G,3,FALSE),"No PO")</f>
        <v>P22-008399 - Line 1</v>
      </c>
      <c r="H63" t="str">
        <f>VLOOKUP(A63,'Capital spend Nov 30'!D:Q,14,FALSE)</f>
        <v>The Heartland - 2022 - Domestic Hot Water Heater</v>
      </c>
      <c r="I63" t="str">
        <f>VLOOKUP(A63,'Capital spend Nov 30'!D:U,18,FALSE)</f>
        <v>No</v>
      </c>
    </row>
    <row r="64" spans="1:16">
      <c r="A64" t="s">
        <v>1977</v>
      </c>
      <c r="B64" t="s">
        <v>977</v>
      </c>
      <c r="E64" s="48" t="s">
        <v>1978</v>
      </c>
      <c r="F64" t="str">
        <f t="shared" si="0"/>
        <v>P22-008367</v>
      </c>
      <c r="G64" t="str">
        <f>IFERROR(VLOOKUP($A64,'Capital spend Nov 30'!$D:$G,3,FALSE),"No PO")</f>
        <v>P22-008367 - Line 1</v>
      </c>
      <c r="H64" t="str">
        <f>VLOOKUP(A64,'Capital spend Nov 30'!D:Q,14,FALSE)</f>
        <v>Oak Terrace - 2022 - Ice Machine</v>
      </c>
      <c r="I64" t="str">
        <f>VLOOKUP(A64,'Capital spend Nov 30'!D:U,18,FALSE)</f>
        <v>No</v>
      </c>
    </row>
    <row r="65" spans="1:9">
      <c r="A65" t="s">
        <v>1979</v>
      </c>
      <c r="B65" t="s">
        <v>977</v>
      </c>
      <c r="E65" s="48" t="s">
        <v>1980</v>
      </c>
      <c r="F65" t="str">
        <f t="shared" si="0"/>
        <v>P22-008273</v>
      </c>
      <c r="G65" t="str">
        <f>IFERROR(VLOOKUP($A65,'Capital spend Nov 30'!$D:$G,3,FALSE),"No PO")</f>
        <v>P22-008273 - Line 1</v>
      </c>
      <c r="H65" t="str">
        <f>VLOOKUP(A65,'Capital spend Nov 30'!D:Q,14,FALSE)</f>
        <v>King Gardens - 2022 - In-Suite Renovations</v>
      </c>
      <c r="I65" t="str">
        <f>VLOOKUP(A65,'Capital spend Nov 30'!D:U,18,FALSE)</f>
        <v>No</v>
      </c>
    </row>
    <row r="66" spans="1:9">
      <c r="A66" t="s">
        <v>1981</v>
      </c>
      <c r="B66" t="s">
        <v>977</v>
      </c>
      <c r="E66" s="48" t="s">
        <v>1982</v>
      </c>
      <c r="F66" t="str">
        <f t="shared" si="0"/>
        <v>P22-008274</v>
      </c>
      <c r="G66" t="str">
        <f>IFERROR(VLOOKUP($A66,'Capital spend Nov 30'!$D:$G,3,FALSE),"No PO")</f>
        <v>P22-008274 - Line 1</v>
      </c>
      <c r="H66" t="str">
        <f>VLOOKUP(A66,'Capital spend Nov 30'!D:Q,14,FALSE)</f>
        <v>King Gardens - 2022 - In-Suite Renovations</v>
      </c>
      <c r="I66" t="str">
        <f>VLOOKUP(A66,'Capital spend Nov 30'!D:U,18,FALSE)</f>
        <v>No</v>
      </c>
    </row>
    <row r="67" spans="1:9">
      <c r="A67" t="s">
        <v>1983</v>
      </c>
      <c r="B67" t="s">
        <v>977</v>
      </c>
      <c r="E67" s="48" t="s">
        <v>1984</v>
      </c>
      <c r="F67" t="str">
        <f t="shared" si="0"/>
        <v>P22-008161</v>
      </c>
      <c r="G67" t="str">
        <f>IFERROR(VLOOKUP($A67,'Capital spend Nov 30'!$D:$G,3,FALSE),"No PO")</f>
        <v>P22-008161 - Line 1</v>
      </c>
      <c r="H67" t="str">
        <f>VLOOKUP(A67,'Capital spend Nov 30'!D:Q,14,FALSE)</f>
        <v>Bay Ridges - 2022 - Fire &amp; Life Safety</v>
      </c>
      <c r="I67" t="str">
        <f>VLOOKUP(A67,'Capital spend Nov 30'!D:U,18,FALSE)</f>
        <v>No</v>
      </c>
    </row>
    <row r="68" spans="1:9">
      <c r="A68" t="s">
        <v>1985</v>
      </c>
      <c r="B68" t="s">
        <v>977</v>
      </c>
      <c r="E68" t="s">
        <v>1986</v>
      </c>
      <c r="F68" t="str">
        <f t="shared" si="0"/>
        <v>P22-008574</v>
      </c>
      <c r="G68" t="str">
        <f>IFERROR(VLOOKUP($A68,'Capital spend Nov 30'!$D:$G,3,FALSE),"No PO")</f>
        <v>P22-008574 - Line 1</v>
      </c>
      <c r="H68" t="str">
        <f>VLOOKUP(A68,'Capital spend Nov 30'!D:Q,14,FALSE)</f>
        <v>Bay Ridges - 2022 - Generator Upgrades</v>
      </c>
      <c r="I68" t="str">
        <f>VLOOKUP(A68,'Capital spend Nov 30'!D:U,18,FALSE)</f>
        <v>No</v>
      </c>
    </row>
    <row r="69" spans="1:9">
      <c r="A69" t="s">
        <v>1987</v>
      </c>
      <c r="B69" t="s">
        <v>977</v>
      </c>
      <c r="E69" t="s">
        <v>1988</v>
      </c>
      <c r="F69" t="str">
        <f t="shared" si="0"/>
        <v>P22-008167</v>
      </c>
      <c r="G69" t="str">
        <f>IFERROR(VLOOKUP($A69,'Capital spend Nov 30'!$D:$G,3,FALSE),"No PO")</f>
        <v>P22-008167 - Line 1</v>
      </c>
      <c r="H69" t="str">
        <f>VLOOKUP(A69,'Capital spend Nov 30'!D:Q,14,FALSE)</f>
        <v>River Ridge - 2022 - Signage</v>
      </c>
      <c r="I69" t="str">
        <f>VLOOKUP(A69,'Capital spend Nov 30'!D:U,18,FALSE)</f>
        <v>No</v>
      </c>
    </row>
    <row r="70" spans="1:9">
      <c r="A70" t="s">
        <v>1989</v>
      </c>
      <c r="B70" t="s">
        <v>977</v>
      </c>
      <c r="E70" t="s">
        <v>1398</v>
      </c>
      <c r="F70" t="str">
        <f t="shared" ref="F70:F133" si="1">LEFT(G70,10)</f>
        <v>P22-008403</v>
      </c>
      <c r="G70" t="str">
        <f>IFERROR(VLOOKUP($A70,'Capital spend Nov 30'!$D:$G,3,FALSE),"No PO")</f>
        <v>P22-008403 - Line 1</v>
      </c>
      <c r="H70">
        <f>VLOOKUP(A70,'Capital spend Nov 30'!D:Q,14,FALSE)</f>
        <v>0</v>
      </c>
      <c r="I70" t="e">
        <f>VLOOKUP(A70,'Capital spend Nov 30'!D:U,18,FALSE)</f>
        <v>#N/A</v>
      </c>
    </row>
    <row r="71" spans="1:9">
      <c r="A71" t="s">
        <v>1990</v>
      </c>
      <c r="B71" t="s">
        <v>977</v>
      </c>
      <c r="E71" t="s">
        <v>1991</v>
      </c>
      <c r="F71" t="str">
        <f t="shared" si="1"/>
        <v>P22-008586</v>
      </c>
      <c r="G71" t="str">
        <f>IFERROR(VLOOKUP($A71,'Capital spend Nov 30'!$D:$G,3,FALSE),"No PO")</f>
        <v>P22-008586 - Line 1</v>
      </c>
      <c r="H71" t="str">
        <f>VLOOKUP(A71,'Capital spend Nov 30'!D:Q,14,FALSE)</f>
        <v>The Bentley Regina - 2022 - In-Suite Renovations</v>
      </c>
      <c r="I71" t="str">
        <f>VLOOKUP(A71,'Capital spend Nov 30'!D:U,18,FALSE)</f>
        <v>No</v>
      </c>
    </row>
    <row r="72" spans="1:9">
      <c r="A72" t="s">
        <v>1992</v>
      </c>
      <c r="B72" t="s">
        <v>977</v>
      </c>
      <c r="E72" s="48" t="s">
        <v>1993</v>
      </c>
      <c r="F72" t="str">
        <f t="shared" si="1"/>
        <v>P22-008358</v>
      </c>
      <c r="G72" t="str">
        <f>IFERROR(VLOOKUP($A72,'Capital spend Nov 30'!$D:$G,3,FALSE),"No PO")</f>
        <v>P22-008358 - Line 1</v>
      </c>
      <c r="H72" t="str">
        <f>VLOOKUP(A72,'Capital spend Nov 30'!D:Q,14,FALSE)</f>
        <v>Humber Valley Terrace - 2022- Walk-In Repair (2021 O/S INV)</v>
      </c>
      <c r="I72" t="str">
        <f>VLOOKUP(A72,'Capital spend Nov 30'!D:U,18,FALSE)</f>
        <v>No</v>
      </c>
    </row>
    <row r="73" spans="1:9">
      <c r="A73" t="s">
        <v>1994</v>
      </c>
      <c r="B73" t="s">
        <v>977</v>
      </c>
      <c r="E73" s="17" t="s">
        <v>1995</v>
      </c>
      <c r="F73" t="str">
        <f t="shared" si="1"/>
        <v>P22-008227</v>
      </c>
      <c r="G73" t="str">
        <f>IFERROR(VLOOKUP($A73,'Capital spend Nov 30'!$D:$G,3,FALSE),"No PO")</f>
        <v>P22-008227 - Line 1</v>
      </c>
      <c r="H73" t="str">
        <f>VLOOKUP(A73,'Capital spend Nov 30'!D:Q,14,FALSE)</f>
        <v>Arbour Heights - 2022 - Dishwasher installation</v>
      </c>
      <c r="I73" t="str">
        <f>VLOOKUP(A73,'Capital spend Nov 30'!D:U,18,FALSE)</f>
        <v>No</v>
      </c>
    </row>
    <row r="74" spans="1:9">
      <c r="A74" t="s">
        <v>1996</v>
      </c>
      <c r="B74" t="s">
        <v>977</v>
      </c>
      <c r="E74" s="48" t="s">
        <v>1997</v>
      </c>
      <c r="F74" t="str">
        <f t="shared" si="1"/>
        <v>P22-008271</v>
      </c>
      <c r="G74" t="str">
        <f>IFERROR(VLOOKUP($A74,'Capital spend Nov 30'!$D:$G,3,FALSE),"No PO")</f>
        <v>P22-008271 - Line 1</v>
      </c>
      <c r="H74" t="str">
        <f>VLOOKUP(A74,'Capital spend Nov 30'!D:Q,14,FALSE)</f>
        <v>Portobello - 2022 - Balcony Assessment</v>
      </c>
      <c r="I74" t="str">
        <f>VLOOKUP(A74,'Capital spend Nov 30'!D:U,18,FALSE)</f>
        <v>No</v>
      </c>
    </row>
    <row r="75" spans="1:9">
      <c r="A75" t="s">
        <v>1998</v>
      </c>
      <c r="B75" t="s">
        <v>977</v>
      </c>
      <c r="E75" s="48" t="s">
        <v>1999</v>
      </c>
      <c r="F75" t="str">
        <f t="shared" si="1"/>
        <v>P22-008267</v>
      </c>
      <c r="G75" t="str">
        <f>IFERROR(VLOOKUP($A75,'Capital spend Nov 30'!$D:$G,3,FALSE),"No PO")</f>
        <v>P22-008267 - Line 2</v>
      </c>
      <c r="H75" t="str">
        <f>VLOOKUP(A75,'Capital spend Nov 30'!D:Q,14,FALSE)</f>
        <v>Glynnwood - 2022 - In-Suite Renovations</v>
      </c>
      <c r="I75" t="str">
        <f>VLOOKUP(A75,'Capital spend Nov 30'!D:U,18,FALSE)</f>
        <v>No</v>
      </c>
    </row>
    <row r="76" spans="1:9">
      <c r="A76" t="s">
        <v>2000</v>
      </c>
      <c r="B76" t="s">
        <v>977</v>
      </c>
      <c r="E76" s="48" t="s">
        <v>2001</v>
      </c>
      <c r="F76" t="str">
        <f t="shared" si="1"/>
        <v>P22-008270</v>
      </c>
      <c r="G76" t="str">
        <f>IFERROR(VLOOKUP($A76,'Capital spend Nov 30'!$D:$G,3,FALSE),"No PO")</f>
        <v>P22-008270 - Line 1</v>
      </c>
      <c r="H76" t="str">
        <f>VLOOKUP(A76,'Capital spend Nov 30'!D:Q,14,FALSE)</f>
        <v>Glynnwood - 2022 - In-Suite Renovations</v>
      </c>
      <c r="I76" t="str">
        <f>VLOOKUP(A76,'Capital spend Nov 30'!D:U,18,FALSE)</f>
        <v>No</v>
      </c>
    </row>
    <row r="77" spans="1:9">
      <c r="A77" t="s">
        <v>2002</v>
      </c>
      <c r="B77" t="s">
        <v>977</v>
      </c>
      <c r="E77" s="48" t="s">
        <v>2003</v>
      </c>
      <c r="F77" t="str">
        <f t="shared" si="1"/>
        <v>P22-008578</v>
      </c>
      <c r="G77" t="str">
        <f>IFERROR(VLOOKUP($A77,'Capital spend Nov 30'!$D:$G,3,FALSE),"No PO")</f>
        <v>P22-008578 - Line 1</v>
      </c>
      <c r="H77" t="str">
        <f>VLOOKUP(A77,'Capital spend Nov 30'!D:Q,14,FALSE)</f>
        <v>Birkdale - 2022 - Kitchen FF&amp;E (Steamer)</v>
      </c>
      <c r="I77" t="str">
        <f>VLOOKUP(A77,'Capital spend Nov 30'!D:U,18,FALSE)</f>
        <v>No</v>
      </c>
    </row>
    <row r="78" spans="1:9">
      <c r="A78" t="s">
        <v>2004</v>
      </c>
      <c r="B78" t="s">
        <v>977</v>
      </c>
      <c r="E78" s="48" t="s">
        <v>2005</v>
      </c>
      <c r="F78" t="str">
        <f t="shared" si="1"/>
        <v>P22-008523</v>
      </c>
      <c r="G78" t="str">
        <f>IFERROR(VLOOKUP($A78,'Capital spend Nov 30'!$D:$G,3,FALSE),"No PO")</f>
        <v>P22-008523 - Line 1</v>
      </c>
      <c r="H78" t="str">
        <f>VLOOKUP(A78,'Capital spend Nov 30'!D:Q,14,FALSE)</f>
        <v>Birkdale - 2022 - Kitchen FF&amp;E (Toaster)</v>
      </c>
      <c r="I78" t="str">
        <f>VLOOKUP(A78,'Capital spend Nov 30'!D:U,18,FALSE)</f>
        <v>No</v>
      </c>
    </row>
    <row r="79" spans="1:9">
      <c r="A79" t="s">
        <v>2006</v>
      </c>
      <c r="B79" t="s">
        <v>977</v>
      </c>
      <c r="E79" s="66" t="s">
        <v>1186</v>
      </c>
      <c r="F79" t="str">
        <f t="shared" si="1"/>
        <v>P22-008402</v>
      </c>
      <c r="G79" t="str">
        <f>IFERROR(VLOOKUP($A79,'Capital spend Nov 30'!$D:$G,3,FALSE),"No PO")</f>
        <v>P22-008402 - Line 1</v>
      </c>
      <c r="H79" t="str">
        <f>VLOOKUP(A79,'Capital spend Nov 30'!D:Q,14,FALSE)</f>
        <v>McConachie gardens - 2022 - Front reception desk upgrades</v>
      </c>
      <c r="I79" t="str">
        <f>VLOOKUP(A79,'Capital spend Nov 30'!D:U,18,FALSE)</f>
        <v>No</v>
      </c>
    </row>
    <row r="80" spans="1:9" ht="45">
      <c r="A80" t="s">
        <v>2007</v>
      </c>
      <c r="B80" t="s">
        <v>977</v>
      </c>
      <c r="E80" s="65" t="s">
        <v>2008</v>
      </c>
      <c r="F80" t="str">
        <f t="shared" si="1"/>
        <v>P22-008300</v>
      </c>
      <c r="G80" t="str">
        <f>IFERROR(VLOOKUP($A80,'Capital spend Nov 30'!$D:$G,3,FALSE),"No PO")</f>
        <v>P22-008300 - Line 1</v>
      </c>
      <c r="H80" t="str">
        <f>VLOOKUP(A80,'Capital spend Nov 30'!D:Q,14,FALSE)</f>
        <v>McKenzie Towne - 2022 - In-Suite Renovations</v>
      </c>
      <c r="I80" t="str">
        <f>VLOOKUP(A80,'Capital spend Nov 30'!D:U,18,FALSE)</f>
        <v>No</v>
      </c>
    </row>
    <row r="81" spans="1:9">
      <c r="A81" t="s">
        <v>2009</v>
      </c>
      <c r="B81" t="s">
        <v>977</v>
      </c>
      <c r="E81" t="s">
        <v>2010</v>
      </c>
      <c r="F81" t="str">
        <f t="shared" si="1"/>
        <v>P22-008435</v>
      </c>
      <c r="G81" t="str">
        <f>IFERROR(VLOOKUP($A81,'Capital spend Nov 30'!$D:$G,3,FALSE),"No PO")</f>
        <v>P22-008435 - Line 1</v>
      </c>
      <c r="H81" t="str">
        <f>VLOOKUP(A81,'Capital spend Nov 30'!D:Q,14,FALSE)</f>
        <v>Bradgate Arms - 2022 - In-Suite Renovations</v>
      </c>
      <c r="I81" t="str">
        <f>VLOOKUP(A81,'Capital spend Nov 30'!D:U,18,FALSE)</f>
        <v>No</v>
      </c>
    </row>
    <row r="82" spans="1:9" ht="30">
      <c r="A82" t="s">
        <v>2011</v>
      </c>
      <c r="B82" t="s">
        <v>977</v>
      </c>
      <c r="E82" s="65" t="s">
        <v>2012</v>
      </c>
      <c r="F82" t="str">
        <f t="shared" si="1"/>
        <v>P22-008419</v>
      </c>
      <c r="G82" t="str">
        <f>IFERROR(VLOOKUP($A82,'Capital spend Nov 30'!$D:$G,3,FALSE),"No PO")</f>
        <v>P22-008419 - Line 1</v>
      </c>
      <c r="H82" t="str">
        <f>VLOOKUP(A82,'Capital spend Nov 30'!D:Q,14,FALSE)</f>
        <v>Holyrood Manor - 2022 - Fire &amp; Life Safety</v>
      </c>
      <c r="I82" t="str">
        <f>VLOOKUP(A82,'Capital spend Nov 30'!D:U,18,FALSE)</f>
        <v>No</v>
      </c>
    </row>
    <row r="83" spans="1:9">
      <c r="A83" t="s">
        <v>2013</v>
      </c>
      <c r="B83" t="s">
        <v>977</v>
      </c>
      <c r="E83" s="64" t="s">
        <v>2014</v>
      </c>
      <c r="F83" t="str">
        <f t="shared" si="1"/>
        <v>P22-008328</v>
      </c>
      <c r="G83" t="str">
        <f>IFERROR(VLOOKUP($A83,'Capital spend Nov 30'!$D:$G,3,FALSE),"No PO")</f>
        <v>P22-008328 - Line 1</v>
      </c>
      <c r="H83" t="str">
        <f>VLOOKUP(A83,'Capital spend Nov 30'!D:Q,14,FALSE)</f>
        <v>Holyrood - 2022 - Hot Water Tank Replacement</v>
      </c>
      <c r="I83" t="str">
        <f>VLOOKUP(A83,'Capital spend Nov 30'!D:U,18,FALSE)</f>
        <v>No</v>
      </c>
    </row>
    <row r="84" spans="1:9">
      <c r="A84" t="s">
        <v>2015</v>
      </c>
      <c r="B84" t="s">
        <v>977</v>
      </c>
      <c r="E84" s="48" t="s">
        <v>2016</v>
      </c>
      <c r="F84" t="str">
        <f t="shared" si="1"/>
        <v>P22-008401</v>
      </c>
      <c r="G84" t="str">
        <f>IFERROR(VLOOKUP($A84,'Capital spend Nov 30'!$D:$G,3,FALSE),"No PO")</f>
        <v>P22-008401 - Line 1</v>
      </c>
      <c r="H84" t="str">
        <f>VLOOKUP(A84,'Capital spend Nov 30'!D:Q,14,FALSE)</f>
        <v>The Churchill - 2022 - Various Mechanical repairs</v>
      </c>
      <c r="I84" t="str">
        <f>VLOOKUP(A84,'Capital spend Nov 30'!D:U,18,FALSE)</f>
        <v>No</v>
      </c>
    </row>
    <row r="85" spans="1:9" ht="30">
      <c r="A85" t="s">
        <v>2017</v>
      </c>
      <c r="B85" t="s">
        <v>977</v>
      </c>
      <c r="E85" s="65" t="s">
        <v>2018</v>
      </c>
      <c r="F85" t="str">
        <f t="shared" si="1"/>
        <v>P22-008456</v>
      </c>
      <c r="G85" t="str">
        <f>IFERROR(VLOOKUP($A85,'Capital spend Nov 30'!$D:$G,3,FALSE),"No PO")</f>
        <v>P22-008456 - Line 1</v>
      </c>
      <c r="H85" t="str">
        <f>VLOOKUP(A85,'Capital spend Nov 30'!D:Q,14,FALSE)</f>
        <v>Main Street Terrace - 2022 - Kitchen FF&amp;E</v>
      </c>
      <c r="I85" t="str">
        <f>VLOOKUP(A85,'Capital spend Nov 30'!D:U,18,FALSE)</f>
        <v>No</v>
      </c>
    </row>
    <row r="86" spans="1:9">
      <c r="A86" t="s">
        <v>2019</v>
      </c>
      <c r="B86" t="s">
        <v>977</v>
      </c>
      <c r="E86" s="48" t="s">
        <v>2020</v>
      </c>
      <c r="F86" t="str">
        <f t="shared" si="1"/>
        <v>P22-008606</v>
      </c>
      <c r="G86" t="str">
        <f>IFERROR(VLOOKUP($A86,'Capital spend Nov 30'!$D:$G,3,FALSE),"No PO")</f>
        <v>P22-008606 - Line 1</v>
      </c>
      <c r="H86" t="str">
        <f>VLOOKUP(A86,'Capital spend Nov 30'!D:Q,14,FALSE)</f>
        <v>Hollyburn House - 2022 - In-Suite Renovations</v>
      </c>
      <c r="I86" t="str">
        <f>VLOOKUP(A86,'Capital spend Nov 30'!D:U,18,FALSE)</f>
        <v>No</v>
      </c>
    </row>
    <row r="87" spans="1:9" ht="30">
      <c r="A87" t="s">
        <v>2021</v>
      </c>
      <c r="B87" t="s">
        <v>977</v>
      </c>
      <c r="E87" s="65" t="s">
        <v>2022</v>
      </c>
      <c r="F87" t="str">
        <f t="shared" si="1"/>
        <v>P22-008501</v>
      </c>
      <c r="G87" t="str">
        <f>IFERROR(VLOOKUP($A87,'Capital spend Nov 30'!$D:$G,3,FALSE),"No PO")</f>
        <v>P22-008501 - Line 1</v>
      </c>
      <c r="H87" t="str">
        <f>VLOOKUP(A87,'Capital spend Nov 30'!D:Q,14,FALSE)</f>
        <v>Prince of wales - 2022- Grease trap replacement .</v>
      </c>
      <c r="I87" t="str">
        <f>VLOOKUP(A87,'Capital spend Nov 30'!D:U,18,FALSE)</f>
        <v>No</v>
      </c>
    </row>
    <row r="88" spans="1:9">
      <c r="A88" t="s">
        <v>2023</v>
      </c>
      <c r="B88" t="s">
        <v>977</v>
      </c>
      <c r="E88" t="s">
        <v>2024</v>
      </c>
      <c r="F88" t="str">
        <f t="shared" si="1"/>
        <v>P22-008573</v>
      </c>
      <c r="G88" t="str">
        <f>IFERROR(VLOOKUP($A88,'Capital spend Nov 30'!$D:$G,3,FALSE),"No PO")</f>
        <v>P22-008573 - Line 1</v>
      </c>
      <c r="H88" t="str">
        <f>VLOOKUP(A88,'Capital spend Nov 30'!D:Q,14,FALSE)</f>
        <v>Arbutus - 2022 - Common Areas</v>
      </c>
      <c r="I88" t="str">
        <f>VLOOKUP(A88,'Capital spend Nov 30'!D:U,18,FALSE)</f>
        <v>No</v>
      </c>
    </row>
    <row r="89" spans="1:9">
      <c r="A89" t="s">
        <v>2025</v>
      </c>
      <c r="B89" t="s">
        <v>977</v>
      </c>
      <c r="E89" s="48" t="s">
        <v>2026</v>
      </c>
      <c r="F89" t="str">
        <f t="shared" si="1"/>
        <v>P22-008503</v>
      </c>
      <c r="G89" t="str">
        <f>IFERROR(VLOOKUP($A89,'Capital spend Nov 30'!$D:$G,3,FALSE),"No PO")</f>
        <v>P22-008503 - Line 1</v>
      </c>
      <c r="H89" t="str">
        <f>VLOOKUP(A89,'Capital spend Nov 30'!D:Q,14,FALSE)</f>
        <v>Stittsville Villa - 2022 - In-Suite Renovations</v>
      </c>
      <c r="I89" t="str">
        <f>VLOOKUP(A89,'Capital spend Nov 30'!D:U,18,FALSE)</f>
        <v>No</v>
      </c>
    </row>
    <row r="90" spans="1:9">
      <c r="A90" t="s">
        <v>2027</v>
      </c>
      <c r="B90" t="s">
        <v>977</v>
      </c>
      <c r="E90" s="48" t="s">
        <v>2028</v>
      </c>
      <c r="F90" t="str">
        <f t="shared" si="1"/>
        <v>P22-008502</v>
      </c>
      <c r="G90" t="str">
        <f>IFERROR(VLOOKUP($A90,'Capital spend Nov 30'!$D:$G,3,FALSE),"No PO")</f>
        <v>P22-008502 - Line 1</v>
      </c>
      <c r="H90" t="str">
        <f>VLOOKUP(A90,'Capital spend Nov 30'!D:Q,14,FALSE)</f>
        <v>Stittsville Villa - 2022 - In-Suite Renovations</v>
      </c>
      <c r="I90" t="str">
        <f>VLOOKUP(A90,'Capital spend Nov 30'!D:U,18,FALSE)</f>
        <v>No</v>
      </c>
    </row>
    <row r="91" spans="1:9">
      <c r="A91" t="s">
        <v>2029</v>
      </c>
      <c r="B91" t="s">
        <v>977</v>
      </c>
      <c r="E91" s="66" t="s">
        <v>1186</v>
      </c>
      <c r="F91" t="str">
        <f t="shared" si="1"/>
        <v>P22-008448</v>
      </c>
      <c r="G91" t="str">
        <f>IFERROR(VLOOKUP($A91,'Capital spend Nov 30'!$D:$G,3,FALSE),"No PO")</f>
        <v>P22-008448 - Line 1</v>
      </c>
      <c r="H91" t="str">
        <f>VLOOKUP(A91,'Capital spend Nov 30'!D:Q,14,FALSE)</f>
        <v>The Dorchester - 2022 - In-Suite Renovations</v>
      </c>
      <c r="I91" t="str">
        <f>VLOOKUP(A91,'Capital spend Nov 30'!D:U,18,FALSE)</f>
        <v>No</v>
      </c>
    </row>
    <row r="92" spans="1:9">
      <c r="A92" t="s">
        <v>2030</v>
      </c>
      <c r="B92" t="s">
        <v>977</v>
      </c>
      <c r="E92" s="66" t="s">
        <v>2031</v>
      </c>
      <c r="F92" t="str">
        <f t="shared" si="1"/>
        <v>P22-008500</v>
      </c>
      <c r="G92" t="str">
        <f>IFERROR(VLOOKUP($A92,'Capital spend Nov 30'!$D:$G,3,FALSE),"No PO")</f>
        <v>P22-008500 - Line 1</v>
      </c>
      <c r="H92" t="str">
        <f>VLOOKUP(A92,'Capital spend Nov 30'!D:Q,14,FALSE)</f>
        <v>Prince of wales - 2022 - Library door opener</v>
      </c>
      <c r="I92" t="str">
        <f>VLOOKUP(A92,'Capital spend Nov 30'!D:U,18,FALSE)</f>
        <v>No</v>
      </c>
    </row>
    <row r="93" spans="1:9">
      <c r="A93" t="s">
        <v>2032</v>
      </c>
      <c r="B93" t="s">
        <v>977</v>
      </c>
      <c r="E93" s="48" t="s">
        <v>2033</v>
      </c>
      <c r="F93" t="str">
        <f t="shared" si="1"/>
        <v>P22-008476</v>
      </c>
      <c r="G93" t="str">
        <f>IFERROR(VLOOKUP($A93,'Capital spend Nov 30'!$D:$G,3,FALSE),"No PO")</f>
        <v>P22-008476 - Line 1</v>
      </c>
      <c r="H93" t="str">
        <f>VLOOKUP(A93,'Capital spend Nov 30'!D:Q,14,FALSE)</f>
        <v>Arbour Heights - 2022 - Dishwasher installation</v>
      </c>
      <c r="I93" t="str">
        <f>VLOOKUP(A93,'Capital spend Nov 30'!D:U,18,FALSE)</f>
        <v>No</v>
      </c>
    </row>
    <row r="94" spans="1:9">
      <c r="A94" t="s">
        <v>2034</v>
      </c>
      <c r="B94" t="s">
        <v>977</v>
      </c>
      <c r="E94" s="48" t="s">
        <v>2035</v>
      </c>
      <c r="F94" t="str">
        <f t="shared" si="1"/>
        <v>P22-008474</v>
      </c>
      <c r="G94" t="str">
        <f>IFERROR(VLOOKUP($A94,'Capital spend Nov 30'!$D:$G,3,FALSE),"No PO")</f>
        <v>P22-008474 - Line 1</v>
      </c>
      <c r="H94" t="str">
        <f>VLOOKUP(A94,'Capital spend Nov 30'!D:Q,14,FALSE)</f>
        <v>Arbour Heights - 2022 - Dishwasher installation</v>
      </c>
      <c r="I94" t="str">
        <f>VLOOKUP(A94,'Capital spend Nov 30'!D:U,18,FALSE)</f>
        <v>No</v>
      </c>
    </row>
    <row r="95" spans="1:9">
      <c r="A95" t="s">
        <v>2036</v>
      </c>
      <c r="B95" t="s">
        <v>977</v>
      </c>
      <c r="E95" s="48" t="s">
        <v>2037</v>
      </c>
      <c r="F95" t="str">
        <f t="shared" si="1"/>
        <v>P22-008603</v>
      </c>
      <c r="G95" t="str">
        <f>IFERROR(VLOOKUP($A95,'Capital spend Nov 30'!$D:$G,3,FALSE),"No PO")</f>
        <v>P22-008603 - Line 1</v>
      </c>
      <c r="H95" t="str">
        <f>VLOOKUP(A95,'Capital spend Nov 30'!D:Q,14,FALSE)</f>
        <v>Parkwood Manor - 2022 - Plumbing</v>
      </c>
      <c r="I95" t="str">
        <f>VLOOKUP(A95,'Capital spend Nov 30'!D:U,18,FALSE)</f>
        <v>No</v>
      </c>
    </row>
    <row r="96" spans="1:9">
      <c r="A96" t="s">
        <v>2038</v>
      </c>
      <c r="B96" t="s">
        <v>977</v>
      </c>
      <c r="E96" s="66" t="s">
        <v>2039</v>
      </c>
      <c r="F96" t="str">
        <f t="shared" si="1"/>
        <v>P22-008561</v>
      </c>
      <c r="G96" t="str">
        <f>IFERROR(VLOOKUP($A96,'Capital spend Nov 30'!$D:$G,3,FALSE),"No PO")</f>
        <v>P22-008561 - Line 1</v>
      </c>
      <c r="H96" t="str">
        <f>VLOOKUP(A96,'Capital spend Nov 30'!D:Q,14,FALSE)</f>
        <v>Royal City Manor - 2022 - Elevator Consultant</v>
      </c>
      <c r="I96" t="str">
        <f>VLOOKUP(A96,'Capital spend Nov 30'!D:U,18,FALSE)</f>
        <v>No</v>
      </c>
    </row>
    <row r="97" spans="1:9">
      <c r="A97" t="s">
        <v>2040</v>
      </c>
      <c r="B97" t="s">
        <v>977</v>
      </c>
      <c r="E97" s="48" t="s">
        <v>2041</v>
      </c>
      <c r="F97" t="str">
        <f t="shared" si="1"/>
        <v>P22-008461</v>
      </c>
      <c r="G97" t="str">
        <f>IFERROR(VLOOKUP($A97,'Capital spend Nov 30'!$D:$G,3,FALSE),"No PO")</f>
        <v>P22-008461 - Line 1</v>
      </c>
      <c r="H97" t="str">
        <f>VLOOKUP(A97,'Capital spend Nov 30'!D:Q,14,FALSE)</f>
        <v>Sherwood Court -2022- Exhaust fan replacement</v>
      </c>
      <c r="I97" t="str">
        <f>VLOOKUP(A97,'Capital spend Nov 30'!D:U,18,FALSE)</f>
        <v>No</v>
      </c>
    </row>
    <row r="98" spans="1:9">
      <c r="A98" t="s">
        <v>2042</v>
      </c>
      <c r="B98" t="s">
        <v>977</v>
      </c>
      <c r="E98" s="48" t="s">
        <v>2043</v>
      </c>
      <c r="F98" t="str">
        <f t="shared" si="1"/>
        <v>P22-008542</v>
      </c>
      <c r="G98" t="str">
        <f>IFERROR(VLOOKUP($A98,'Capital spend Nov 30'!$D:$G,3,FALSE),"No PO")</f>
        <v>P22-008542 - Line 1</v>
      </c>
      <c r="H98" t="str">
        <f>VLOOKUP(A98,'Capital spend Nov 30'!D:Q,14,FALSE)</f>
        <v>Garden City Manor - 2022 - Generator (Block Heater)</v>
      </c>
      <c r="I98" t="str">
        <f>VLOOKUP(A98,'Capital spend Nov 30'!D:U,18,FALSE)</f>
        <v>No</v>
      </c>
    </row>
    <row r="99" spans="1:9">
      <c r="A99" t="s">
        <v>2044</v>
      </c>
      <c r="B99" t="s">
        <v>977</v>
      </c>
      <c r="E99" s="63" t="s">
        <v>2045</v>
      </c>
      <c r="F99" t="str">
        <f t="shared" si="1"/>
        <v>P22-008548</v>
      </c>
      <c r="G99" t="str">
        <f>IFERROR(VLOOKUP($A99,'Capital spend Nov 30'!$D:$G,3,FALSE),"No PO")</f>
        <v>P22-008548 - Line 1</v>
      </c>
      <c r="H99" t="str">
        <f>VLOOKUP(A99,'Capital spend Nov 30'!D:Q,14,FALSE)</f>
        <v>BayWoods Place - 2022 - Beds/Mattresses</v>
      </c>
      <c r="I99" t="str">
        <f>VLOOKUP(A99,'Capital spend Nov 30'!D:U,18,FALSE)</f>
        <v>No</v>
      </c>
    </row>
    <row r="100" spans="1:9">
      <c r="A100" t="s">
        <v>2046</v>
      </c>
      <c r="B100" t="s">
        <v>977</v>
      </c>
      <c r="E100" s="66" t="s">
        <v>1186</v>
      </c>
      <c r="F100" t="str">
        <f t="shared" si="1"/>
        <v>P22-008679</v>
      </c>
      <c r="G100" t="str">
        <f>IFERROR(VLOOKUP($A100,'Capital spend Nov 30'!$D:$G,3,FALSE),"No PO")</f>
        <v>P22-008679 - Line 1</v>
      </c>
      <c r="H100" t="str">
        <f>VLOOKUP(A100,'Capital spend Nov 30'!D:Q,14,FALSE)</f>
        <v>Stittsville Villa - 2022 - In-Suite Renovations</v>
      </c>
      <c r="I100" t="str">
        <f>VLOOKUP(A100,'Capital spend Nov 30'!D:U,18,FALSE)</f>
        <v>No</v>
      </c>
    </row>
    <row r="101" spans="1:9">
      <c r="A101" t="s">
        <v>2047</v>
      </c>
      <c r="B101" t="s">
        <v>977</v>
      </c>
      <c r="E101" s="48" t="s">
        <v>2048</v>
      </c>
      <c r="F101" t="str">
        <f t="shared" si="1"/>
        <v>P22-008680</v>
      </c>
      <c r="G101" t="str">
        <f>IFERROR(VLOOKUP($A101,'Capital spend Nov 30'!$D:$G,3,FALSE),"No PO")</f>
        <v>P22-008680 - Line 1</v>
      </c>
      <c r="H101" t="str">
        <f>VLOOKUP(A101,'Capital spend Nov 30'!D:Q,14,FALSE)</f>
        <v>Stittsville Villa - 2022 - In-Suite Renovations</v>
      </c>
      <c r="I101" t="str">
        <f>VLOOKUP(A101,'Capital spend Nov 30'!D:U,18,FALSE)</f>
        <v>No</v>
      </c>
    </row>
    <row r="102" spans="1:9">
      <c r="A102" t="s">
        <v>2049</v>
      </c>
      <c r="B102" t="s">
        <v>977</v>
      </c>
      <c r="E102" s="48" t="s">
        <v>2050</v>
      </c>
      <c r="F102" t="str">
        <f t="shared" si="1"/>
        <v>P22-008681</v>
      </c>
      <c r="G102" t="str">
        <f>IFERROR(VLOOKUP($A102,'Capital spend Nov 30'!$D:$G,3,FALSE),"No PO")</f>
        <v>P22-008681 - Line 1</v>
      </c>
      <c r="H102" t="str">
        <f>VLOOKUP(A102,'Capital spend Nov 30'!D:Q,14,FALSE)</f>
        <v>Stittsville Villa - 2022 - In-Suite Renovations</v>
      </c>
      <c r="I102" t="str">
        <f>VLOOKUP(A102,'Capital spend Nov 30'!D:U,18,FALSE)</f>
        <v>No</v>
      </c>
    </row>
    <row r="103" spans="1:9">
      <c r="A103" t="s">
        <v>2051</v>
      </c>
      <c r="B103" t="s">
        <v>977</v>
      </c>
      <c r="E103" s="66" t="s">
        <v>2051</v>
      </c>
      <c r="F103" t="str">
        <f t="shared" si="1"/>
        <v>P22-008688</v>
      </c>
      <c r="G103" t="str">
        <f>IFERROR(VLOOKUP($A103,'Capital spend Nov 30'!$D:$G,3,FALSE),"No PO")</f>
        <v>P22-008688 - Line 1</v>
      </c>
      <c r="H103" t="str">
        <f>VLOOKUP(A103,'Capital spend Nov 30'!D:Q,14,FALSE)</f>
        <v>Stittsville Villa - 2022 - In-Suite Renovations</v>
      </c>
      <c r="I103" t="str">
        <f>VLOOKUP(A103,'Capital spend Nov 30'!D:U,18,FALSE)</f>
        <v>No</v>
      </c>
    </row>
    <row r="104" spans="1:9">
      <c r="A104" t="s">
        <v>2052</v>
      </c>
      <c r="B104" t="s">
        <v>977</v>
      </c>
      <c r="E104" s="66" t="s">
        <v>2052</v>
      </c>
      <c r="F104" t="str">
        <f t="shared" si="1"/>
        <v>P22-008940</v>
      </c>
      <c r="G104" t="str">
        <f>IFERROR(VLOOKUP($A104,'Capital spend Nov 30'!$D:$G,3,FALSE),"No PO")</f>
        <v>P22-008940 - Line 2</v>
      </c>
      <c r="H104" t="str">
        <f>VLOOKUP(A104,'Capital spend Nov 30'!D:Q,14,FALSE)</f>
        <v>The Westwood - 2022 - In-Suite Renovations</v>
      </c>
      <c r="I104" t="str">
        <f>VLOOKUP(A104,'Capital spend Nov 30'!D:U,18,FALSE)</f>
        <v>No</v>
      </c>
    </row>
    <row r="105" spans="1:9">
      <c r="A105" t="s">
        <v>2053</v>
      </c>
      <c r="B105" t="s">
        <v>977</v>
      </c>
      <c r="E105" s="66" t="s">
        <v>2054</v>
      </c>
      <c r="F105" t="str">
        <f t="shared" si="1"/>
        <v>P22-008907</v>
      </c>
      <c r="G105" t="str">
        <f>IFERROR(VLOOKUP($A105,'Capital spend Nov 30'!$D:$G,3,FALSE),"No PO")</f>
        <v>P22-008907 - Line 1</v>
      </c>
      <c r="H105" t="str">
        <f>VLOOKUP(A105,'Capital spend Nov 30'!D:Q,14,FALSE)</f>
        <v>Iler Lodge - 2022 - Private Dining Room</v>
      </c>
      <c r="I105" t="str">
        <f>VLOOKUP(A105,'Capital spend Nov 30'!D:U,18,FALSE)</f>
        <v>No</v>
      </c>
    </row>
    <row r="106" spans="1:9">
      <c r="A106" t="s">
        <v>2055</v>
      </c>
      <c r="B106" t="s">
        <v>977</v>
      </c>
      <c r="E106" s="48" t="s">
        <v>2056</v>
      </c>
      <c r="F106" t="str">
        <f t="shared" si="1"/>
        <v>P22-008508</v>
      </c>
      <c r="G106" t="str">
        <f>IFERROR(VLOOKUP($A106,'Capital spend Nov 30'!$D:$G,3,FALSE),"No PO")</f>
        <v>P22-008508 - Line 1</v>
      </c>
      <c r="H106" t="str">
        <f>VLOOKUP(A106,'Capital spend Nov 30'!D:Q,14,FALSE)</f>
        <v>Kennedy Lodge - 2022 - Kitchen FF&amp;E (Funded)</v>
      </c>
      <c r="I106" t="str">
        <f>VLOOKUP(A106,'Capital spend Nov 30'!D:U,18,FALSE)</f>
        <v>No</v>
      </c>
    </row>
    <row r="107" spans="1:9">
      <c r="A107" t="s">
        <v>2054</v>
      </c>
      <c r="B107" t="s">
        <v>977</v>
      </c>
      <c r="E107" s="48" t="s">
        <v>2057</v>
      </c>
      <c r="F107" t="str">
        <f t="shared" si="1"/>
        <v>P22-008963</v>
      </c>
      <c r="G107" t="str">
        <f>IFERROR(VLOOKUP($A107,'Capital spend Nov 30'!$D:$G,3,FALSE),"No PO")</f>
        <v>P22-008963 - Line 1</v>
      </c>
      <c r="H107" t="str">
        <f>VLOOKUP(A107,'Capital spend Nov 30'!D:Q,14,FALSE)</f>
        <v>The Franklin - 2022 - In-Suite Renovations</v>
      </c>
      <c r="I107" t="str">
        <f>VLOOKUP(A107,'Capital spend Nov 30'!D:U,18,FALSE)</f>
        <v>No</v>
      </c>
    </row>
    <row r="108" spans="1:9">
      <c r="A108" t="s">
        <v>2058</v>
      </c>
      <c r="B108" t="s">
        <v>977</v>
      </c>
      <c r="E108" s="48" t="s">
        <v>2059</v>
      </c>
      <c r="F108" t="str">
        <f t="shared" si="1"/>
        <v>P22-008970</v>
      </c>
      <c r="G108" t="str">
        <f>IFERROR(VLOOKUP($A108,'Capital spend Nov 30'!$D:$G,3,FALSE),"No PO")</f>
        <v>P22-008970 - Line 1</v>
      </c>
      <c r="H108" t="str">
        <f>VLOOKUP(A108,'Capital spend Nov 30'!D:Q,14,FALSE)</f>
        <v>Stittsville Villa - 2022 - In-Suite Renovations</v>
      </c>
      <c r="I108" t="str">
        <f>VLOOKUP(A108,'Capital spend Nov 30'!D:U,18,FALSE)</f>
        <v>No</v>
      </c>
    </row>
    <row r="109" spans="1:9">
      <c r="A109" t="s">
        <v>2060</v>
      </c>
      <c r="B109" t="s">
        <v>977</v>
      </c>
      <c r="E109" s="48" t="s">
        <v>2061</v>
      </c>
      <c r="F109" t="str">
        <f t="shared" si="1"/>
        <v>P22-008682</v>
      </c>
      <c r="G109" t="str">
        <f>IFERROR(VLOOKUP($A109,'Capital spend Nov 30'!$D:$G,3,FALSE),"No PO")</f>
        <v>P22-008682 - Line 2</v>
      </c>
      <c r="H109" t="str">
        <f>VLOOKUP(A109,'Capital spend Nov 30'!D:Q,14,FALSE)</f>
        <v>Stittsville Villa - 2022 - In-Suite Renovations</v>
      </c>
      <c r="I109" t="str">
        <f>VLOOKUP(A109,'Capital spend Nov 30'!D:U,18,FALSE)</f>
        <v>No</v>
      </c>
    </row>
    <row r="110" spans="1:9">
      <c r="A110" t="s">
        <v>2062</v>
      </c>
      <c r="B110" t="s">
        <v>977</v>
      </c>
      <c r="E110" s="48" t="s">
        <v>2063</v>
      </c>
      <c r="F110" t="str">
        <f t="shared" si="1"/>
        <v>P22-008707</v>
      </c>
      <c r="G110" t="str">
        <f>IFERROR(VLOOKUP($A110,'Capital spend Nov 30'!$D:$G,3,FALSE),"No PO")</f>
        <v>P22-008707 - Line 1</v>
      </c>
      <c r="H110" t="str">
        <f>VLOOKUP(A110,'Capital spend Nov 30'!D:Q,14,FALSE)</f>
        <v>Portobello - 2022 - In-Suite Renovations</v>
      </c>
      <c r="I110" t="str">
        <f>VLOOKUP(A110,'Capital spend Nov 30'!D:U,18,FALSE)</f>
        <v>No</v>
      </c>
    </row>
    <row r="111" spans="1:9">
      <c r="A111" t="s">
        <v>2064</v>
      </c>
      <c r="B111" t="s">
        <v>977</v>
      </c>
      <c r="E111" s="48" t="s">
        <v>2065</v>
      </c>
      <c r="F111" t="str">
        <f t="shared" si="1"/>
        <v>P22-009096</v>
      </c>
      <c r="G111" t="str">
        <f>IFERROR(VLOOKUP($A111,'Capital spend Nov 30'!$D:$G,3,FALSE),"No PO")</f>
        <v>P22-009096 - Line 2</v>
      </c>
      <c r="H111" t="str">
        <f>VLOOKUP(A111,'Capital spend Nov 30'!D:Q,14,FALSE)</f>
        <v>Stittsville Villa - 2022 - In-Suite Renovations</v>
      </c>
      <c r="I111" t="str">
        <f>VLOOKUP(A111,'Capital spend Nov 30'!D:U,18,FALSE)</f>
        <v>No</v>
      </c>
    </row>
    <row r="112" spans="1:9" ht="45">
      <c r="A112" t="s">
        <v>2066</v>
      </c>
      <c r="B112" t="s">
        <v>977</v>
      </c>
      <c r="E112" s="31" t="s">
        <v>2067</v>
      </c>
      <c r="F112" t="str">
        <f t="shared" si="1"/>
        <v>P22-008687</v>
      </c>
      <c r="G112" t="str">
        <f>IFERROR(VLOOKUP($A112,'Capital spend Nov 30'!$D:$G,3,FALSE),"No PO")</f>
        <v>P22-008687 - Line 1</v>
      </c>
      <c r="H112" t="str">
        <f>VLOOKUP(A112,'Capital spend Nov 30'!D:Q,14,FALSE)</f>
        <v>Briarfield Gardens - 2022 - In-Suite Renovations</v>
      </c>
      <c r="I112" t="str">
        <f>VLOOKUP(A112,'Capital spend Nov 30'!D:U,18,FALSE)</f>
        <v>No</v>
      </c>
    </row>
    <row r="113" spans="1:9">
      <c r="A113" t="s">
        <v>2068</v>
      </c>
      <c r="B113" t="s">
        <v>977</v>
      </c>
      <c r="E113" s="48" t="s">
        <v>2069</v>
      </c>
      <c r="F113" t="str">
        <f t="shared" si="1"/>
        <v>P22-008788</v>
      </c>
      <c r="G113" t="str">
        <f>IFERROR(VLOOKUP($A113,'Capital spend Nov 30'!$D:$G,3,FALSE),"No PO")</f>
        <v>P22-008788 - Line 1</v>
      </c>
      <c r="H113" t="str">
        <f>VLOOKUP(A113,'Capital spend Nov 30'!D:Q,14,FALSE)</f>
        <v>ThorntonView - 2022 - Floor  in the main Kitchen</v>
      </c>
      <c r="I113" t="str">
        <f>VLOOKUP(A113,'Capital spend Nov 30'!D:U,18,FALSE)</f>
        <v>No</v>
      </c>
    </row>
    <row r="114" spans="1:9">
      <c r="A114" t="s">
        <v>2070</v>
      </c>
      <c r="B114" t="s">
        <v>977</v>
      </c>
      <c r="E114" t="s">
        <v>1789</v>
      </c>
      <c r="F114" t="str">
        <f t="shared" si="1"/>
        <v>P22-008969</v>
      </c>
      <c r="G114" t="str">
        <f>IFERROR(VLOOKUP($A114,'Capital spend Nov 30'!$D:$G,3,FALSE),"No PO")</f>
        <v>P22-008969 - Line 2</v>
      </c>
      <c r="H114" t="str">
        <f>VLOOKUP(A114,'Capital spend Nov 30'!D:Q,14,FALSE)</f>
        <v>Greenway - 2022 - In-Suite Renovations</v>
      </c>
      <c r="I114" t="str">
        <f>VLOOKUP(A114,'Capital spend Nov 30'!D:U,18,FALSE)</f>
        <v>No</v>
      </c>
    </row>
    <row r="115" spans="1:9">
      <c r="A115" t="s">
        <v>2071</v>
      </c>
      <c r="B115" t="s">
        <v>977</v>
      </c>
      <c r="E115" t="s">
        <v>1789</v>
      </c>
      <c r="F115" t="str">
        <f t="shared" si="1"/>
        <v>P22-008689</v>
      </c>
      <c r="G115" t="str">
        <f>IFERROR(VLOOKUP($A115,'Capital spend Nov 30'!$D:$G,3,FALSE),"No PO")</f>
        <v>P22-008689 - Line 1</v>
      </c>
      <c r="H115" t="str">
        <f>VLOOKUP(A115,'Capital spend Nov 30'!D:Q,14,FALSE)</f>
        <v>Greenway - 2022 - In-Suite Renovations</v>
      </c>
      <c r="I115" t="str">
        <f>VLOOKUP(A115,'Capital spend Nov 30'!D:U,18,FALSE)</f>
        <v>No</v>
      </c>
    </row>
    <row r="116" spans="1:9">
      <c r="A116" t="s">
        <v>2072</v>
      </c>
      <c r="B116" t="s">
        <v>977</v>
      </c>
      <c r="E116" t="s">
        <v>2073</v>
      </c>
      <c r="F116" t="str">
        <f t="shared" si="1"/>
        <v>P22-008968</v>
      </c>
      <c r="G116" t="str">
        <f>IFERROR(VLOOKUP($A116,'Capital spend Nov 30'!$D:$G,3,FALSE),"No PO")</f>
        <v>P22-008968 - Line 2</v>
      </c>
      <c r="H116" t="str">
        <f>VLOOKUP(A116,'Capital spend Nov 30'!D:Q,14,FALSE)</f>
        <v>Greenway - 2022 - In-Suite Renovations</v>
      </c>
      <c r="I116" t="str">
        <f>VLOOKUP(A116,'Capital spend Nov 30'!D:U,18,FALSE)</f>
        <v>No</v>
      </c>
    </row>
    <row r="117" spans="1:9">
      <c r="A117" t="s">
        <v>2074</v>
      </c>
      <c r="B117" t="s">
        <v>977</v>
      </c>
      <c r="E117" t="s">
        <v>1789</v>
      </c>
      <c r="F117" t="str">
        <f t="shared" si="1"/>
        <v>P22-008677</v>
      </c>
      <c r="G117" t="str">
        <f>IFERROR(VLOOKUP($A117,'Capital spend Nov 30'!$D:$G,3,FALSE),"No PO")</f>
        <v>P22-008677 - Line 1</v>
      </c>
      <c r="H117" t="str">
        <f>VLOOKUP(A117,'Capital spend Nov 30'!D:Q,14,FALSE)</f>
        <v>Barrhaven - 2022 - In-Suite Renovations</v>
      </c>
      <c r="I117" t="str">
        <f>VLOOKUP(A117,'Capital spend Nov 30'!D:U,18,FALSE)</f>
        <v>No</v>
      </c>
    </row>
    <row r="118" spans="1:9">
      <c r="A118" t="s">
        <v>2075</v>
      </c>
      <c r="B118" t="s">
        <v>977</v>
      </c>
      <c r="E118" t="s">
        <v>2076</v>
      </c>
      <c r="F118" t="str">
        <f t="shared" si="1"/>
        <v>P22-008676</v>
      </c>
      <c r="G118" t="str">
        <f>IFERROR(VLOOKUP($A118,'Capital spend Nov 30'!$D:$G,3,FALSE),"No PO")</f>
        <v>P22-008676 - Line 1</v>
      </c>
      <c r="H118" t="str">
        <f>VLOOKUP(A118,'Capital spend Nov 30'!D:Q,14,FALSE)</f>
        <v>Barrhaven - 2022 - In-Suite Renovations</v>
      </c>
      <c r="I118" t="str">
        <f>VLOOKUP(A118,'Capital spend Nov 30'!D:U,18,FALSE)</f>
        <v>No</v>
      </c>
    </row>
    <row r="119" spans="1:9">
      <c r="A119" t="s">
        <v>2077</v>
      </c>
      <c r="B119" t="s">
        <v>977</v>
      </c>
      <c r="E119" t="s">
        <v>2078</v>
      </c>
      <c r="F119" t="str">
        <f t="shared" si="1"/>
        <v>P22-008765</v>
      </c>
      <c r="G119" t="str">
        <f>IFERROR(VLOOKUP($A119,'Capital spend Nov 30'!$D:$G,3,FALSE),"No PO")</f>
        <v>P22-008765 - Line 1</v>
      </c>
      <c r="H119" t="str">
        <f>VLOOKUP(A119,'Capital spend Nov 30'!D:Q,14,FALSE)</f>
        <v>Colonel By - 2022 - Kitchen FF&amp;E (Table Top)</v>
      </c>
      <c r="I119" t="str">
        <f>VLOOKUP(A119,'Capital spend Nov 30'!D:U,18,FALSE)</f>
        <v>No</v>
      </c>
    </row>
    <row r="120" spans="1:9">
      <c r="A120" t="s">
        <v>2079</v>
      </c>
      <c r="B120" t="s">
        <v>977</v>
      </c>
      <c r="E120" t="s">
        <v>2078</v>
      </c>
      <c r="F120" t="str">
        <f t="shared" si="1"/>
        <v>P22-008938</v>
      </c>
      <c r="G120" t="str">
        <f>IFERROR(VLOOKUP($A120,'Capital spend Nov 30'!$D:$G,3,FALSE),"No PO")</f>
        <v>P22-008938 - Line 1</v>
      </c>
      <c r="H120" t="str">
        <f>VLOOKUP(A120,'Capital spend Nov 30'!D:Q,14,FALSE)</f>
        <v>Colonel By - 2022 - Kitchen FF&amp;E (Table Top)</v>
      </c>
      <c r="I120" t="str">
        <f>VLOOKUP(A120,'Capital spend Nov 30'!D:U,18,FALSE)</f>
        <v>No</v>
      </c>
    </row>
    <row r="121" spans="1:9">
      <c r="A121" t="s">
        <v>2080</v>
      </c>
      <c r="B121" t="s">
        <v>977</v>
      </c>
      <c r="E121" s="66" t="s">
        <v>2081</v>
      </c>
      <c r="F121" t="str">
        <f t="shared" si="1"/>
        <v>P22-008708</v>
      </c>
      <c r="G121" t="str">
        <f>IFERROR(VLOOKUP($A121,'Capital spend Nov 30'!$D:$G,3,FALSE),"No PO")</f>
        <v>P22-008708 - Line 2</v>
      </c>
      <c r="H121" t="str">
        <f>VLOOKUP(A121,'Capital spend Nov 30'!D:Q,14,FALSE)</f>
        <v>Portobello - 2022 - In-Suite Renovations</v>
      </c>
      <c r="I121" t="str">
        <f>VLOOKUP(A121,'Capital spend Nov 30'!D:U,18,FALSE)</f>
        <v>No</v>
      </c>
    </row>
    <row r="122" spans="1:9">
      <c r="A122" t="s">
        <v>2082</v>
      </c>
      <c r="B122" t="s">
        <v>977</v>
      </c>
      <c r="E122" s="66" t="s">
        <v>1186</v>
      </c>
      <c r="F122" t="str">
        <f t="shared" si="1"/>
        <v>P22-008717</v>
      </c>
      <c r="G122" t="str">
        <f>IFERROR(VLOOKUP($A122,'Capital spend Nov 30'!$D:$G,3,FALSE),"No PO")</f>
        <v>P22-008717 - Line 1</v>
      </c>
      <c r="H122" t="str">
        <f>VLOOKUP(A122,'Capital spend Nov 30'!D:Q,14,FALSE)</f>
        <v>Portobello - 2022 - In-Suite Renovations</v>
      </c>
      <c r="I122" t="str">
        <f>VLOOKUP(A122,'Capital spend Nov 30'!D:U,18,FALSE)</f>
        <v>No</v>
      </c>
    </row>
    <row r="123" spans="1:9">
      <c r="A123" t="s">
        <v>2083</v>
      </c>
      <c r="B123" t="s">
        <v>977</v>
      </c>
      <c r="E123" s="48" t="s">
        <v>2084</v>
      </c>
      <c r="F123" t="str">
        <f t="shared" si="1"/>
        <v>P22-008706</v>
      </c>
      <c r="G123" t="str">
        <f>IFERROR(VLOOKUP($A123,'Capital spend Nov 30'!$D:$G,3,FALSE),"No PO")</f>
        <v>P22-008706 - Line 2</v>
      </c>
      <c r="H123" t="str">
        <f>VLOOKUP(A123,'Capital spend Nov 30'!D:Q,14,FALSE)</f>
        <v>Portobello - 2022 - In-Suite Renovations</v>
      </c>
      <c r="I123" t="str">
        <f>VLOOKUP(A123,'Capital spend Nov 30'!D:U,18,FALSE)</f>
        <v>No</v>
      </c>
    </row>
    <row r="124" spans="1:9">
      <c r="A124" t="s">
        <v>2085</v>
      </c>
      <c r="B124" t="s">
        <v>977</v>
      </c>
      <c r="E124" s="48" t="s">
        <v>2086</v>
      </c>
      <c r="F124" t="str">
        <f t="shared" si="1"/>
        <v>P22-008713</v>
      </c>
      <c r="G124" t="str">
        <f>IFERROR(VLOOKUP($A124,'Capital spend Nov 30'!$D:$G,3,FALSE),"No PO")</f>
        <v>P22-008713 - Line 1</v>
      </c>
      <c r="H124" t="str">
        <f>VLOOKUP(A124,'Capital spend Nov 30'!D:Q,14,FALSE)</f>
        <v>Portobello - 2022 - In-Suite Renovations</v>
      </c>
      <c r="I124" t="str">
        <f>VLOOKUP(A124,'Capital spend Nov 30'!D:U,18,FALSE)</f>
        <v>No</v>
      </c>
    </row>
    <row r="125" spans="1:9">
      <c r="A125" t="s">
        <v>2087</v>
      </c>
      <c r="B125" t="s">
        <v>977</v>
      </c>
      <c r="E125" s="48" t="s">
        <v>2088</v>
      </c>
      <c r="F125" t="str">
        <f t="shared" si="1"/>
        <v>P22-009107</v>
      </c>
      <c r="G125" t="str">
        <f>IFERROR(VLOOKUP($A125,'Capital spend Nov 30'!$D:$G,3,FALSE),"No PO")</f>
        <v>P22-009107 - Line 2</v>
      </c>
      <c r="H125" t="str">
        <f>VLOOKUP(A125,'Capital spend Nov 30'!D:Q,14,FALSE)</f>
        <v>Portsmouth - 2022 - In-Suite Renovations</v>
      </c>
      <c r="I125" t="str">
        <f>VLOOKUP(A125,'Capital spend Nov 30'!D:U,18,FALSE)</f>
        <v>No</v>
      </c>
    </row>
    <row r="126" spans="1:9" ht="45">
      <c r="A126" t="s">
        <v>2089</v>
      </c>
      <c r="B126" t="s">
        <v>977</v>
      </c>
      <c r="E126" s="67" t="s">
        <v>2090</v>
      </c>
      <c r="F126" t="str">
        <f t="shared" si="1"/>
        <v>P22-009109</v>
      </c>
      <c r="G126" t="str">
        <f>IFERROR(VLOOKUP($A126,'Capital spend Nov 30'!$D:$G,3,FALSE),"No PO")</f>
        <v>P22-009109 - Line 1</v>
      </c>
      <c r="H126" t="str">
        <f>VLOOKUP(A126,'Capital spend Nov 30'!D:Q,14,FALSE)</f>
        <v>Portsmouth - 2022 - In-Suite Renovations</v>
      </c>
      <c r="I126" t="str">
        <f>VLOOKUP(A126,'Capital spend Nov 30'!D:U,18,FALSE)</f>
        <v>No</v>
      </c>
    </row>
    <row r="127" spans="1:9">
      <c r="A127" t="s">
        <v>2091</v>
      </c>
      <c r="B127" t="s">
        <v>979</v>
      </c>
      <c r="E127" t="s">
        <v>1398</v>
      </c>
      <c r="F127" t="str">
        <f t="shared" si="1"/>
        <v>0</v>
      </c>
      <c r="G127">
        <f>IFERROR(VLOOKUP($A127,'Capital spend Nov 30'!$D:$G,3,FALSE),"No PO")</f>
        <v>0</v>
      </c>
      <c r="H127" t="str">
        <f>VLOOKUP(A127,'Capital spend Nov 30'!D:Q,14,FALSE)</f>
        <v>Burloak - 2022 - Sprinkler system Replacement</v>
      </c>
      <c r="I127" t="str">
        <f>VLOOKUP(A127,'Capital spend Nov 30'!D:U,18,FALSE)</f>
        <v>No</v>
      </c>
    </row>
    <row r="128" spans="1:9">
      <c r="A128" t="s">
        <v>2092</v>
      </c>
      <c r="B128" t="s">
        <v>979</v>
      </c>
      <c r="E128" t="s">
        <v>1014</v>
      </c>
      <c r="F128" t="str">
        <f t="shared" si="1"/>
        <v>P22-007282</v>
      </c>
      <c r="G128" t="str">
        <f>IFERROR(VLOOKUP($A128,'Capital spend Nov 30'!$D:$G,3,FALSE),"No PO")</f>
        <v>P22-007282 - Line 2</v>
      </c>
      <c r="H128" t="str">
        <f>VLOOKUP(A128,'Capital spend Nov 30'!D:Q,14,FALSE)</f>
        <v>Bradgate Arms - 2022 - In-Suite Renovations</v>
      </c>
      <c r="I128" t="str">
        <f>VLOOKUP(A128,'Capital spend Nov 30'!D:U,18,FALSE)</f>
        <v>No</v>
      </c>
    </row>
    <row r="129" spans="1:9">
      <c r="A129" t="s">
        <v>2093</v>
      </c>
      <c r="B129" t="s">
        <v>979</v>
      </c>
      <c r="E129" t="s">
        <v>1014</v>
      </c>
      <c r="F129" t="str">
        <f t="shared" si="1"/>
        <v>0</v>
      </c>
      <c r="G129">
        <f>IFERROR(VLOOKUP($A129,'Capital spend Nov 30'!$D:$G,3,FALSE),"No PO")</f>
        <v>0</v>
      </c>
      <c r="H129" t="str">
        <f>VLOOKUP(A129,'Capital spend Nov 30'!D:Q,14,FALSE)</f>
        <v>Maples - 2022 - Exterior  Doors</v>
      </c>
      <c r="I129" t="str">
        <f>VLOOKUP(A129,'Capital spend Nov 30'!D:U,18,FALSE)</f>
        <v>No</v>
      </c>
    </row>
    <row r="130" spans="1:9">
      <c r="A130" t="s">
        <v>2094</v>
      </c>
      <c r="B130" t="s">
        <v>979</v>
      </c>
      <c r="E130" t="s">
        <v>2095</v>
      </c>
      <c r="F130" t="str">
        <f t="shared" si="1"/>
        <v>P22-007558</v>
      </c>
      <c r="G130" t="str">
        <f>IFERROR(VLOOKUP($A130,'Capital spend Nov 30'!$D:$G,3,FALSE),"No PO")</f>
        <v>P22-007558 - Line 1</v>
      </c>
      <c r="H130" t="str">
        <f>VLOOKUP(A130,'Capital spend Nov 30'!D:Q,14,FALSE)</f>
        <v>Williamsburg - 2022 - Cold table</v>
      </c>
      <c r="I130" t="str">
        <f>VLOOKUP(A130,'Capital spend Nov 30'!D:U,18,FALSE)</f>
        <v>No</v>
      </c>
    </row>
    <row r="131" spans="1:9">
      <c r="A131" t="s">
        <v>2096</v>
      </c>
      <c r="B131" t="s">
        <v>979</v>
      </c>
      <c r="E131" t="s">
        <v>1014</v>
      </c>
      <c r="F131" t="str">
        <f t="shared" si="1"/>
        <v>P22-007401</v>
      </c>
      <c r="G131" t="str">
        <f>IFERROR(VLOOKUP($A131,'Capital spend Nov 30'!$D:$G,3,FALSE),"No PO")</f>
        <v>P22-007401 - Line 1</v>
      </c>
      <c r="H131" t="str">
        <f>VLOOKUP(A131,'Capital spend Nov 30'!D:Q,14,FALSE)</f>
        <v>Charleswood - 2022 - Windows</v>
      </c>
      <c r="I131" t="e">
        <f>VLOOKUP(A131,'Capital spend Nov 30'!D:U,18,FALSE)</f>
        <v>#N/A</v>
      </c>
    </row>
    <row r="132" spans="1:9">
      <c r="A132" t="s">
        <v>2097</v>
      </c>
      <c r="B132" t="s">
        <v>979</v>
      </c>
      <c r="E132" t="s">
        <v>1186</v>
      </c>
      <c r="F132" t="str">
        <f t="shared" si="1"/>
        <v>P22-007214</v>
      </c>
      <c r="G132" t="str">
        <f>IFERROR(VLOOKUP($A132,'Capital spend Nov 30'!$D:$G,3,FALSE),"No PO")</f>
        <v>P22-007214 - Line 1</v>
      </c>
      <c r="H132" t="str">
        <f>VLOOKUP(A132,'Capital spend Nov 30'!D:Q,14,FALSE)</f>
        <v>Oak Terrace - 2022 - Musty Smell Investigation</v>
      </c>
      <c r="I132" t="str">
        <f>VLOOKUP(A132,'Capital spend Nov 30'!D:U,18,FALSE)</f>
        <v>No</v>
      </c>
    </row>
    <row r="133" spans="1:9">
      <c r="A133" t="s">
        <v>2098</v>
      </c>
      <c r="B133" t="s">
        <v>979</v>
      </c>
      <c r="E133" t="s">
        <v>2095</v>
      </c>
      <c r="F133" t="str">
        <f t="shared" si="1"/>
        <v>P22-007626</v>
      </c>
      <c r="G133" t="str">
        <f>IFERROR(VLOOKUP($A133,'Capital spend Nov 30'!$D:$G,3,FALSE),"No PO")</f>
        <v>P22-007626 - Line 1</v>
      </c>
      <c r="H133" t="str">
        <f>VLOOKUP(A133,'Capital spend Nov 30'!D:Q,14,FALSE)</f>
        <v>Fleetwood Villa-2022-Attic Ventilation Consultant</v>
      </c>
      <c r="I133" t="str">
        <f>VLOOKUP(A133,'Capital spend Nov 30'!D:U,18,FALSE)</f>
        <v>No</v>
      </c>
    </row>
    <row r="134" spans="1:9">
      <c r="A134" t="s">
        <v>2099</v>
      </c>
      <c r="B134" t="s">
        <v>979</v>
      </c>
      <c r="E134" t="s">
        <v>1014</v>
      </c>
      <c r="F134" t="str">
        <f t="shared" ref="F134:F197" si="2">LEFT(G134,10)</f>
        <v>P22-007549</v>
      </c>
      <c r="G134" t="str">
        <f>IFERROR(VLOOKUP($A134,'Capital spend Nov 30'!$D:$G,3,FALSE),"No PO")</f>
        <v>P22-007549 - Line 1</v>
      </c>
      <c r="H134" t="str">
        <f>VLOOKUP(A134,'Capital spend Nov 30'!D:Q,14,FALSE)</f>
        <v>The Wellington - 2022 - Cold Table</v>
      </c>
      <c r="I134" t="str">
        <f>VLOOKUP(A134,'Capital spend Nov 30'!D:U,18,FALSE)</f>
        <v>No</v>
      </c>
    </row>
    <row r="135" spans="1:9">
      <c r="A135" t="s">
        <v>2100</v>
      </c>
      <c r="B135" t="s">
        <v>979</v>
      </c>
      <c r="E135" t="s">
        <v>1014</v>
      </c>
      <c r="F135" t="str">
        <f t="shared" si="2"/>
        <v>P22-008023</v>
      </c>
      <c r="G135" t="str">
        <f>IFERROR(VLOOKUP($A135,'Capital spend Nov 30'!$D:$G,3,FALSE),"No PO")</f>
        <v>P22-008023 - Line 2</v>
      </c>
      <c r="H135" t="str">
        <f>VLOOKUP(A135,'Capital spend Nov 30'!D:Q,14,FALSE)</f>
        <v>Alta Vista - 2022 - In-Suite Renovations</v>
      </c>
      <c r="I135" t="str">
        <f>VLOOKUP(A135,'Capital spend Nov 30'!D:U,18,FALSE)</f>
        <v>No</v>
      </c>
    </row>
    <row r="136" spans="1:9">
      <c r="A136" t="s">
        <v>2101</v>
      </c>
      <c r="B136" t="s">
        <v>979</v>
      </c>
      <c r="E136" t="s">
        <v>1014</v>
      </c>
      <c r="F136" t="str">
        <f t="shared" si="2"/>
        <v>P22-007058</v>
      </c>
      <c r="G136" t="str">
        <f>IFERROR(VLOOKUP($A136,'Capital spend Nov 30'!$D:$G,3,FALSE),"No PO")</f>
        <v>P22-007058 - Line 1</v>
      </c>
      <c r="H136" t="str">
        <f>VLOOKUP(A136,'Capital spend Nov 30'!D:Q,14,FALSE)</f>
        <v>Green Falls Landing - 2022 - Balcony Repair</v>
      </c>
      <c r="I136" t="str">
        <f>VLOOKUP(A136,'Capital spend Nov 30'!D:U,18,FALSE)</f>
        <v>No</v>
      </c>
    </row>
    <row r="137" spans="1:9">
      <c r="A137" t="s">
        <v>2102</v>
      </c>
      <c r="B137" t="s">
        <v>979</v>
      </c>
      <c r="E137" t="s">
        <v>2103</v>
      </c>
      <c r="F137" t="str">
        <f t="shared" si="2"/>
        <v>P22-007612</v>
      </c>
      <c r="G137" t="str">
        <f>IFERROR(VLOOKUP($A137,'Capital spend Nov 30'!$D:$G,3,FALSE),"No PO")</f>
        <v>P22-007612 - Line 1</v>
      </c>
      <c r="H137" t="str">
        <f>VLOOKUP(A137,'Capital spend Nov 30'!D:Q,14,FALSE)</f>
        <v>The Bentley Swift Current - 2022 - Roof</v>
      </c>
      <c r="I137" t="str">
        <f>VLOOKUP(A137,'Capital spend Nov 30'!D:U,18,FALSE)</f>
        <v>No</v>
      </c>
    </row>
    <row r="138" spans="1:9">
      <c r="A138" t="s">
        <v>2104</v>
      </c>
      <c r="B138" t="s">
        <v>979</v>
      </c>
      <c r="E138" t="s">
        <v>1014</v>
      </c>
      <c r="F138" t="str">
        <f t="shared" si="2"/>
        <v>P22-008056</v>
      </c>
      <c r="G138" t="str">
        <f>IFERROR(VLOOKUP($A138,'Capital spend Nov 30'!$D:$G,3,FALSE),"No PO")</f>
        <v>P22-008056 - Line 1</v>
      </c>
      <c r="H138" t="str">
        <f>VLOOKUP(A138,'Capital spend Nov 30'!D:Q,14,FALSE)</f>
        <v>Appleby Place - 2022 - In-Suite Renovations</v>
      </c>
      <c r="I138" t="str">
        <f>VLOOKUP(A138,'Capital spend Nov 30'!D:U,18,FALSE)</f>
        <v>No</v>
      </c>
    </row>
    <row r="139" spans="1:9">
      <c r="A139" t="s">
        <v>2105</v>
      </c>
      <c r="B139" t="s">
        <v>979</v>
      </c>
      <c r="E139" t="s">
        <v>1014</v>
      </c>
      <c r="F139" t="str">
        <f t="shared" si="2"/>
        <v>P22-007224</v>
      </c>
      <c r="G139" t="str">
        <f>IFERROR(VLOOKUP($A139,'Capital spend Nov 30'!$D:$G,3,FALSE),"No PO")</f>
        <v>P22-007224 - Line 1</v>
      </c>
      <c r="H139" t="str">
        <f>VLOOKUP(A139,'Capital spend Nov 30'!D:Q,14,FALSE)</f>
        <v>Briargate - 2022 - PTACs, Resident Suites</v>
      </c>
      <c r="I139" t="str">
        <f>VLOOKUP(A139,'Capital spend Nov 30'!D:U,18,FALSE)</f>
        <v>No</v>
      </c>
    </row>
    <row r="140" spans="1:9">
      <c r="A140" t="s">
        <v>2106</v>
      </c>
      <c r="B140" t="s">
        <v>979</v>
      </c>
      <c r="E140" t="s">
        <v>1186</v>
      </c>
      <c r="F140" t="str">
        <f t="shared" si="2"/>
        <v>P22-008055</v>
      </c>
      <c r="G140" t="str">
        <f>IFERROR(VLOOKUP($A140,'Capital spend Nov 30'!$D:$G,3,FALSE),"No PO")</f>
        <v>P22-008055 - Line 2</v>
      </c>
      <c r="H140" t="str">
        <f>VLOOKUP(A140,'Capital spend Nov 30'!D:Q,14,FALSE)</f>
        <v>Appleby Place - 2022 - In-Suite Renovations</v>
      </c>
      <c r="I140" t="str">
        <f>VLOOKUP(A140,'Capital spend Nov 30'!D:U,18,FALSE)</f>
        <v>No</v>
      </c>
    </row>
    <row r="141" spans="1:9">
      <c r="A141" t="s">
        <v>2107</v>
      </c>
      <c r="B141" t="s">
        <v>979</v>
      </c>
      <c r="E141" t="s">
        <v>1186</v>
      </c>
      <c r="F141" t="str">
        <f t="shared" si="2"/>
        <v>P22-007226</v>
      </c>
      <c r="G141" t="str">
        <f>IFERROR(VLOOKUP($A141,'Capital spend Nov 30'!$D:$G,3,FALSE),"No PO")</f>
        <v>P22-007226 - Line 1</v>
      </c>
      <c r="H141" t="str">
        <f>VLOOKUP(A141,'Capital spend Nov 30'!D:Q,14,FALSE)</f>
        <v>The Village Seniors - 2022 - Apartment Fridge Replacement</v>
      </c>
      <c r="I141" t="str">
        <f>VLOOKUP(A141,'Capital spend Nov 30'!D:U,18,FALSE)</f>
        <v>No</v>
      </c>
    </row>
    <row r="142" spans="1:9">
      <c r="A142" t="s">
        <v>2108</v>
      </c>
      <c r="B142" t="s">
        <v>979</v>
      </c>
      <c r="E142" t="s">
        <v>1014</v>
      </c>
      <c r="F142" t="str">
        <f t="shared" si="2"/>
        <v>P22-007613</v>
      </c>
      <c r="G142" t="str">
        <f>IFERROR(VLOOKUP($A142,'Capital spend Nov 30'!$D:$G,3,FALSE),"No PO")</f>
        <v>P22-007613 - Line 1</v>
      </c>
      <c r="H142" t="str">
        <f>VLOOKUP(A142,'Capital spend Nov 30'!D:Q,14,FALSE)</f>
        <v>The Village Seniors - 2022 - Ceiling Lifts (12)</v>
      </c>
      <c r="I142" t="str">
        <f>VLOOKUP(A142,'Capital spend Nov 30'!D:U,18,FALSE)</f>
        <v>No</v>
      </c>
    </row>
    <row r="143" spans="1:9">
      <c r="A143" t="s">
        <v>2109</v>
      </c>
      <c r="B143" t="s">
        <v>979</v>
      </c>
      <c r="E143" t="s">
        <v>1014</v>
      </c>
      <c r="F143" t="str">
        <f t="shared" si="2"/>
        <v>P22-007388</v>
      </c>
      <c r="G143" t="str">
        <f>IFERROR(VLOOKUP($A143,'Capital spend Nov 30'!$D:$G,3,FALSE),"No PO")</f>
        <v>P22-007388 - Line 1</v>
      </c>
      <c r="H143" t="str">
        <f>VLOOKUP(A143,'Capital spend Nov 30'!D:Q,14,FALSE)</f>
        <v>Evergreen - 2022 - Kitchen Exhaust System Repairs</v>
      </c>
      <c r="I143" t="str">
        <f>VLOOKUP(A143,'Capital spend Nov 30'!D:U,18,FALSE)</f>
        <v>No</v>
      </c>
    </row>
    <row r="144" spans="1:9">
      <c r="A144" t="s">
        <v>2110</v>
      </c>
      <c r="B144" t="s">
        <v>979</v>
      </c>
      <c r="E144" t="s">
        <v>1014</v>
      </c>
      <c r="F144" t="str">
        <f t="shared" si="2"/>
        <v>P22-007317</v>
      </c>
      <c r="G144" t="str">
        <f>IFERROR(VLOOKUP($A144,'Capital spend Nov 30'!$D:$G,3,FALSE),"No PO")</f>
        <v>P22-007317 - Line 1</v>
      </c>
      <c r="H144" t="str">
        <f>VLOOKUP(A144,'Capital spend Nov 30'!D:Q,14,FALSE)</f>
        <v>West Oak Village - 2021 - O/S Invoice</v>
      </c>
      <c r="I144" t="str">
        <f>VLOOKUP(A144,'Capital spend Nov 30'!D:U,18,FALSE)</f>
        <v>No</v>
      </c>
    </row>
    <row r="145" spans="1:9">
      <c r="A145" t="s">
        <v>2111</v>
      </c>
      <c r="B145" t="s">
        <v>979</v>
      </c>
      <c r="E145" t="s">
        <v>1186</v>
      </c>
      <c r="F145" t="str">
        <f t="shared" si="2"/>
        <v>P22-007334</v>
      </c>
      <c r="G145" t="str">
        <f>IFERROR(VLOOKUP($A145,'Capital spend Nov 30'!$D:$G,3,FALSE),"No PO")</f>
        <v>P22-007334 - Line 1</v>
      </c>
      <c r="H145" t="str">
        <f>VLOOKUP(A145,'Capital spend Nov 30'!D:Q,14,FALSE)</f>
        <v>Sara Vista - 2022 - Maglog Replacement</v>
      </c>
      <c r="I145" t="str">
        <f>VLOOKUP(A145,'Capital spend Nov 30'!D:U,18,FALSE)</f>
        <v>No</v>
      </c>
    </row>
    <row r="146" spans="1:9">
      <c r="A146" t="s">
        <v>2112</v>
      </c>
      <c r="B146" t="s">
        <v>979</v>
      </c>
      <c r="E146" t="s">
        <v>1186</v>
      </c>
      <c r="F146" t="str">
        <f t="shared" si="2"/>
        <v>P22-007373</v>
      </c>
      <c r="G146" t="str">
        <f>IFERROR(VLOOKUP($A146,'Capital spend Nov 30'!$D:$G,3,FALSE),"No PO")</f>
        <v>P22-007373 - Line 1</v>
      </c>
      <c r="H146" t="str">
        <f>VLOOKUP(A146,'Capital spend Nov 30'!D:Q,14,FALSE)</f>
        <v>Heartwood - 2022- Plumbing pipe water loss</v>
      </c>
      <c r="I146" t="str">
        <f>VLOOKUP(A146,'Capital spend Nov 30'!D:U,18,FALSE)</f>
        <v>No</v>
      </c>
    </row>
    <row r="147" spans="1:9">
      <c r="A147" t="s">
        <v>2113</v>
      </c>
      <c r="B147" t="s">
        <v>979</v>
      </c>
      <c r="E147" t="s">
        <v>1398</v>
      </c>
      <c r="F147" t="str">
        <f t="shared" si="2"/>
        <v>0</v>
      </c>
      <c r="G147">
        <f>IFERROR(VLOOKUP($A147,'Capital spend Nov 30'!$D:$G,3,FALSE),"No PO")</f>
        <v>0</v>
      </c>
      <c r="H147" t="str">
        <f>VLOOKUP(A147,'Capital spend Nov 30'!D:Q,14,FALSE)</f>
        <v>Arbutus Care Centre - 2022 - Storm Water Drainage</v>
      </c>
      <c r="I147" t="str">
        <f>VLOOKUP(A147,'Capital spend Nov 30'!D:U,18,FALSE)</f>
        <v>No</v>
      </c>
    </row>
    <row r="148" spans="1:9">
      <c r="A148" t="s">
        <v>2114</v>
      </c>
      <c r="B148" t="s">
        <v>979</v>
      </c>
      <c r="E148" t="s">
        <v>1186</v>
      </c>
      <c r="F148" t="str">
        <f t="shared" si="2"/>
        <v>P22-007390</v>
      </c>
      <c r="G148" t="str">
        <f>IFERROR(VLOOKUP($A148,'Capital spend Nov 30'!$D:$G,3,FALSE),"No PO")</f>
        <v>P22-007390 - Line 1</v>
      </c>
      <c r="H148" t="str">
        <f>VLOOKUP(A148,'Capital spend Nov 30'!D:Q,14,FALSE)</f>
        <v>Portobello - 2022 - TV Room Refresh (AL)</v>
      </c>
      <c r="I148" t="str">
        <f>VLOOKUP(A148,'Capital spend Nov 30'!D:U,18,FALSE)</f>
        <v>No</v>
      </c>
    </row>
    <row r="149" spans="1:9">
      <c r="A149" t="s">
        <v>2115</v>
      </c>
      <c r="B149" t="s">
        <v>979</v>
      </c>
      <c r="E149" t="s">
        <v>1014</v>
      </c>
      <c r="F149" t="str">
        <f t="shared" si="2"/>
        <v>P22-008027</v>
      </c>
      <c r="G149" t="str">
        <f>IFERROR(VLOOKUP($A149,'Capital spend Nov 30'!$D:$G,3,FALSE),"No PO")</f>
        <v>P22-008027 - Line 1</v>
      </c>
      <c r="H149" t="str">
        <f>VLOOKUP(A149,'Capital spend Nov 30'!D:Q,14,FALSE)</f>
        <v>Appleby Place - 2022 - In-Suite Renovations</v>
      </c>
      <c r="I149" t="str">
        <f>VLOOKUP(A149,'Capital spend Nov 30'!D:U,18,FALSE)</f>
        <v>No</v>
      </c>
    </row>
    <row r="150" spans="1:9">
      <c r="A150" t="s">
        <v>2116</v>
      </c>
      <c r="B150" t="s">
        <v>979</v>
      </c>
      <c r="E150" t="s">
        <v>1014</v>
      </c>
      <c r="F150" t="str">
        <f t="shared" si="2"/>
        <v>P22-008234</v>
      </c>
      <c r="G150" t="str">
        <f>IFERROR(VLOOKUP($A150,'Capital spend Nov 30'!$D:$G,3,FALSE),"No PO")</f>
        <v>P22-008234 - Line 1</v>
      </c>
      <c r="H150" t="str">
        <f>VLOOKUP(A150,'Capital spend Nov 30'!D:Q,14,FALSE)</f>
        <v>Bough Beaches - 2022 - In-Suite Renovations</v>
      </c>
      <c r="I150" t="str">
        <f>VLOOKUP(A150,'Capital spend Nov 30'!D:U,18,FALSE)</f>
        <v>No</v>
      </c>
    </row>
    <row r="151" spans="1:9">
      <c r="A151" t="s">
        <v>2117</v>
      </c>
      <c r="B151" t="s">
        <v>979</v>
      </c>
      <c r="E151" t="s">
        <v>1186</v>
      </c>
      <c r="F151" t="str">
        <f t="shared" si="2"/>
        <v>P22-008028</v>
      </c>
      <c r="G151" t="str">
        <f>IFERROR(VLOOKUP($A151,'Capital spend Nov 30'!$D:$G,3,FALSE),"No PO")</f>
        <v>P22-008028 - Line 2</v>
      </c>
      <c r="H151" t="str">
        <f>VLOOKUP(A151,'Capital spend Nov 30'!D:Q,14,FALSE)</f>
        <v>Centennial Park - 2022 - In-Suite Renovations</v>
      </c>
      <c r="I151" t="str">
        <f>VLOOKUP(A151,'Capital spend Nov 30'!D:U,18,FALSE)</f>
        <v>No</v>
      </c>
    </row>
    <row r="152" spans="1:9">
      <c r="A152" t="s">
        <v>2118</v>
      </c>
      <c r="B152" t="s">
        <v>979</v>
      </c>
      <c r="E152" t="s">
        <v>2095</v>
      </c>
      <c r="F152" t="str">
        <f t="shared" si="2"/>
        <v>P22-007546</v>
      </c>
      <c r="G152" t="str">
        <f>IFERROR(VLOOKUP($A152,'Capital spend Nov 30'!$D:$G,3,FALSE),"No PO")</f>
        <v>P22-007546 - Line 1</v>
      </c>
      <c r="H152">
        <f>VLOOKUP(A152,'Capital spend Nov 30'!D:Q,14,FALSE)</f>
        <v>0</v>
      </c>
      <c r="I152" t="e">
        <f>VLOOKUP(A152,'Capital spend Nov 30'!D:U,18,FALSE)</f>
        <v>#N/A</v>
      </c>
    </row>
    <row r="153" spans="1:9">
      <c r="A153" t="s">
        <v>2119</v>
      </c>
      <c r="B153" t="s">
        <v>979</v>
      </c>
      <c r="E153" t="s">
        <v>2095</v>
      </c>
      <c r="F153" t="str">
        <f t="shared" si="2"/>
        <v>0</v>
      </c>
      <c r="G153">
        <f>IFERROR(VLOOKUP($A153,'Capital spend Nov 30'!$D:$G,3,FALSE),"No PO")</f>
        <v>0</v>
      </c>
      <c r="H153" t="str">
        <f>VLOOKUP(A153,'Capital spend Nov 30'!D:Q,14,FALSE)</f>
        <v>Summit Place - 2022 - Exterior  FF&amp;E</v>
      </c>
      <c r="I153" t="str">
        <f>VLOOKUP(A153,'Capital spend Nov 30'!D:U,18,FALSE)</f>
        <v>No</v>
      </c>
    </row>
    <row r="154" spans="1:9">
      <c r="A154" t="s">
        <v>2120</v>
      </c>
      <c r="B154" t="s">
        <v>979</v>
      </c>
      <c r="E154" t="s">
        <v>2095</v>
      </c>
      <c r="F154" t="str">
        <f t="shared" si="2"/>
        <v>P22-007234</v>
      </c>
      <c r="G154" t="str">
        <f>IFERROR(VLOOKUP($A154,'Capital spend Nov 30'!$D:$G,3,FALSE),"No PO")</f>
        <v>P22-007234 - Line 1</v>
      </c>
      <c r="H154" t="str">
        <f>VLOOKUP(A154,'Capital spend Nov 30'!D:Q,14,FALSE)</f>
        <v>Fosterbrooke - 2022 - Resident Suite Windows (Funded)</v>
      </c>
      <c r="I154" t="str">
        <f>VLOOKUP(A154,'Capital spend Nov 30'!D:U,18,FALSE)</f>
        <v>No</v>
      </c>
    </row>
    <row r="155" spans="1:9">
      <c r="A155" t="s">
        <v>2121</v>
      </c>
      <c r="B155" t="s">
        <v>979</v>
      </c>
      <c r="E155" t="s">
        <v>1014</v>
      </c>
      <c r="F155" t="str">
        <f t="shared" si="2"/>
        <v>P22-008202</v>
      </c>
      <c r="G155" t="str">
        <f>IFERROR(VLOOKUP($A155,'Capital spend Nov 30'!$D:$G,3,FALSE),"No PO")</f>
        <v>P22-008202 - Line 1</v>
      </c>
      <c r="H155" t="str">
        <f>VLOOKUP(A155,'Capital spend Nov 30'!D:Q,14,FALSE)</f>
        <v>Don Mills - 2022 - In-Suite Renovations</v>
      </c>
      <c r="I155" t="str">
        <f>VLOOKUP(A155,'Capital spend Nov 30'!D:U,18,FALSE)</f>
        <v>No</v>
      </c>
    </row>
    <row r="156" spans="1:9">
      <c r="A156" t="s">
        <v>2122</v>
      </c>
      <c r="B156" t="s">
        <v>979</v>
      </c>
      <c r="E156" t="s">
        <v>1014</v>
      </c>
      <c r="F156" t="str">
        <f t="shared" si="2"/>
        <v>P22-007376</v>
      </c>
      <c r="G156" t="str">
        <f>IFERROR(VLOOKUP($A156,'Capital spend Nov 30'!$D:$G,3,FALSE),"No PO")</f>
        <v>P22-007376 - Line 1</v>
      </c>
      <c r="H156" t="str">
        <f>VLOOKUP(A156,'Capital spend Nov 30'!D:Q,14,FALSE)</f>
        <v>The Bentley Yorkton - 2022 - Column Repair</v>
      </c>
      <c r="I156" t="str">
        <f>VLOOKUP(A156,'Capital spend Nov 30'!D:U,18,FALSE)</f>
        <v>No</v>
      </c>
    </row>
    <row r="157" spans="1:9">
      <c r="A157" t="s">
        <v>2123</v>
      </c>
      <c r="B157" t="s">
        <v>979</v>
      </c>
      <c r="E157" t="s">
        <v>1014</v>
      </c>
      <c r="F157" t="str">
        <f t="shared" si="2"/>
        <v>P22-007529</v>
      </c>
      <c r="G157" t="str">
        <f>IFERROR(VLOOKUP($A157,'Capital spend Nov 30'!$D:$G,3,FALSE),"No PO")</f>
        <v>P22-007529 - Line 1</v>
      </c>
      <c r="H157" t="str">
        <f>VLOOKUP(A157,'Capital spend Nov 30'!D:Q,14,FALSE)</f>
        <v>Hunt club - 2022 - Walk in compressor replacement</v>
      </c>
      <c r="I157" t="str">
        <f>VLOOKUP(A157,'Capital spend Nov 30'!D:U,18,FALSE)</f>
        <v>No</v>
      </c>
    </row>
    <row r="158" spans="1:9">
      <c r="A158" t="s">
        <v>2124</v>
      </c>
      <c r="B158" t="s">
        <v>979</v>
      </c>
      <c r="E158" t="s">
        <v>1014</v>
      </c>
      <c r="F158" t="str">
        <f t="shared" si="2"/>
        <v>P22-007418</v>
      </c>
      <c r="G158" t="str">
        <f>IFERROR(VLOOKUP($A158,'Capital spend Nov 30'!$D:$G,3,FALSE),"No PO")</f>
        <v>P22-007418 - Line 1</v>
      </c>
      <c r="H158" t="str">
        <f>VLOOKUP(A158,'Capital spend Nov 30'!D:Q,14,FALSE)</f>
        <v>Valley Stream - 2022 - DHW storage tanks Replacement</v>
      </c>
      <c r="I158" t="str">
        <f>VLOOKUP(A158,'Capital spend Nov 30'!D:U,18,FALSE)</f>
        <v>No</v>
      </c>
    </row>
    <row r="159" spans="1:9">
      <c r="A159" t="s">
        <v>2125</v>
      </c>
      <c r="B159" t="s">
        <v>979</v>
      </c>
      <c r="E159" t="s">
        <v>1014</v>
      </c>
      <c r="F159" t="str">
        <f t="shared" si="2"/>
        <v>P22-007123</v>
      </c>
      <c r="G159" t="str">
        <f>IFERROR(VLOOKUP($A159,'Capital spend Nov 30'!$D:$G,3,FALSE),"No PO")</f>
        <v>P22-007123 - Line 1</v>
      </c>
      <c r="H159" t="str">
        <f>VLOOKUP(A159,'Capital spend Nov 30'!D:Q,14,FALSE)</f>
        <v>Fleetwood Villa - 2022 - In-Suite Renovations</v>
      </c>
      <c r="I159" t="str">
        <f>VLOOKUP(A159,'Capital spend Nov 30'!D:U,18,FALSE)</f>
        <v>No</v>
      </c>
    </row>
    <row r="160" spans="1:9">
      <c r="A160" t="s">
        <v>2126</v>
      </c>
      <c r="B160" t="s">
        <v>979</v>
      </c>
      <c r="E160" t="s">
        <v>1398</v>
      </c>
      <c r="F160" t="str">
        <f t="shared" si="2"/>
        <v>P22-007903</v>
      </c>
      <c r="G160" t="str">
        <f>IFERROR(VLOOKUP($A160,'Capital spend Nov 30'!$D:$G,3,FALSE),"No PO")</f>
        <v>P22-007903 - Line 1</v>
      </c>
      <c r="H160" t="str">
        <f>VLOOKUP(A160,'Capital spend Nov 30'!D:Q,14,FALSE)</f>
        <v>The Churchill - 2022 - Generator Carry over costs</v>
      </c>
      <c r="I160" t="str">
        <f>VLOOKUP(A160,'Capital spend Nov 30'!D:U,18,FALSE)</f>
        <v>No</v>
      </c>
    </row>
    <row r="161" spans="1:9">
      <c r="A161" t="s">
        <v>2127</v>
      </c>
      <c r="B161" t="s">
        <v>979</v>
      </c>
      <c r="E161" t="s">
        <v>1014</v>
      </c>
      <c r="F161" t="str">
        <f t="shared" si="2"/>
        <v>P22-007427</v>
      </c>
      <c r="G161" t="str">
        <f>IFERROR(VLOOKUP($A161,'Capital spend Nov 30'!$D:$G,3,FALSE),"No PO")</f>
        <v>P22-007427 - Line 1</v>
      </c>
      <c r="H161" t="str">
        <f>VLOOKUP(A161,'Capital spend Nov 30'!D:Q,14,FALSE)</f>
        <v>The Heartland - 2022 - Balcony Doors &amp; Floors</v>
      </c>
      <c r="I161" t="str">
        <f>VLOOKUP(A161,'Capital spend Nov 30'!D:U,18,FALSE)</f>
        <v>No</v>
      </c>
    </row>
    <row r="162" spans="1:9">
      <c r="A162" t="s">
        <v>2128</v>
      </c>
      <c r="B162" t="s">
        <v>979</v>
      </c>
      <c r="E162" t="s">
        <v>1186</v>
      </c>
      <c r="F162" t="str">
        <f t="shared" si="2"/>
        <v>P22-007368</v>
      </c>
      <c r="G162" t="str">
        <f>IFERROR(VLOOKUP($A162,'Capital spend Nov 30'!$D:$G,3,FALSE),"No PO")</f>
        <v>P22-007368 - Line 1</v>
      </c>
      <c r="H162" t="str">
        <f>VLOOKUP(A162,'Capital spend Nov 30'!D:Q,14,FALSE)</f>
        <v>Main Street - 2022 - Bathroom refreshes</v>
      </c>
      <c r="I162" t="str">
        <f>VLOOKUP(A162,'Capital spend Nov 30'!D:U,18,FALSE)</f>
        <v>No</v>
      </c>
    </row>
    <row r="163" spans="1:9">
      <c r="A163" t="s">
        <v>2129</v>
      </c>
      <c r="B163" t="s">
        <v>979</v>
      </c>
      <c r="E163" t="s">
        <v>1014</v>
      </c>
      <c r="F163" t="str">
        <f t="shared" si="2"/>
        <v>P22-007521</v>
      </c>
      <c r="G163" t="str">
        <f>IFERROR(VLOOKUP($A163,'Capital spend Nov 30'!$D:$G,3,FALSE),"No PO")</f>
        <v>P22-007521 - Line 1</v>
      </c>
      <c r="H163" t="str">
        <f>VLOOKUP(A163,'Capital spend Nov 30'!D:Q,14,FALSE)</f>
        <v>Reachview Village - 2022 - Flooring</v>
      </c>
      <c r="I163" t="str">
        <f>VLOOKUP(A163,'Capital spend Nov 30'!D:U,18,FALSE)</f>
        <v>No</v>
      </c>
    </row>
    <row r="164" spans="1:9">
      <c r="A164" t="s">
        <v>2130</v>
      </c>
      <c r="B164" t="s">
        <v>979</v>
      </c>
      <c r="E164" t="s">
        <v>1186</v>
      </c>
      <c r="F164" t="str">
        <f t="shared" si="2"/>
        <v>P22-007264</v>
      </c>
      <c r="G164" t="str">
        <f>IFERROR(VLOOKUP($A164,'Capital spend Nov 30'!$D:$G,3,FALSE),"No PO")</f>
        <v>P22-007264 - Line 1</v>
      </c>
      <c r="H164" t="str">
        <f>VLOOKUP(A164,'Capital spend Nov 30'!D:Q,14,FALSE)</f>
        <v>Carling View - DHW pipe replacement</v>
      </c>
      <c r="I164" t="str">
        <f>VLOOKUP(A164,'Capital spend Nov 30'!D:U,18,FALSE)</f>
        <v>No</v>
      </c>
    </row>
    <row r="165" spans="1:9">
      <c r="A165" t="s">
        <v>2131</v>
      </c>
      <c r="B165" t="s">
        <v>979</v>
      </c>
      <c r="E165" t="s">
        <v>1014</v>
      </c>
      <c r="F165" t="str">
        <f t="shared" si="2"/>
        <v>P22-007813</v>
      </c>
      <c r="G165" t="str">
        <f>IFERROR(VLOOKUP($A165,'Capital spend Nov 30'!$D:$G,3,FALSE),"No PO")</f>
        <v>P22-007813 - Line 1</v>
      </c>
      <c r="H165" t="str">
        <f>VLOOKUP(A165,'Capital spend Nov 30'!D:Q,14,FALSE)</f>
        <v>Summit Place - 2022 - Chapel Renovation</v>
      </c>
      <c r="I165" t="str">
        <f>VLOOKUP(A165,'Capital spend Nov 30'!D:U,18,FALSE)</f>
        <v>No</v>
      </c>
    </row>
    <row r="166" spans="1:9">
      <c r="A166" t="s">
        <v>2132</v>
      </c>
      <c r="B166" t="s">
        <v>979</v>
      </c>
      <c r="E166" t="s">
        <v>1186</v>
      </c>
      <c r="F166" t="str">
        <f t="shared" si="2"/>
        <v>P22-007392</v>
      </c>
      <c r="G166" t="str">
        <f>IFERROR(VLOOKUP($A166,'Capital spend Nov 30'!$D:$G,3,FALSE),"No PO")</f>
        <v>P22-007392 - Line 1</v>
      </c>
      <c r="H166" t="str">
        <f>VLOOKUP(A166,'Capital spend Nov 30'!D:Q,14,FALSE)</f>
        <v>West Oak Village - 2022 - Public Address System</v>
      </c>
      <c r="I166" t="str">
        <f>VLOOKUP(A166,'Capital spend Nov 30'!D:U,18,FALSE)</f>
        <v>No</v>
      </c>
    </row>
    <row r="167" spans="1:9">
      <c r="A167" t="s">
        <v>2133</v>
      </c>
      <c r="B167" t="s">
        <v>979</v>
      </c>
      <c r="E167" t="s">
        <v>1014</v>
      </c>
      <c r="F167" t="str">
        <f t="shared" si="2"/>
        <v>P22-007467</v>
      </c>
      <c r="G167" t="str">
        <f>IFERROR(VLOOKUP($A167,'Capital spend Nov 30'!$D:$G,3,FALSE),"No PO")</f>
        <v>P22-007467 - Line 1</v>
      </c>
      <c r="H167" t="str">
        <f>VLOOKUP(A167,'Capital spend Nov 30'!D:Q,14,FALSE)</f>
        <v>Windsor Park - 2022 - Heat Pumps</v>
      </c>
      <c r="I167" t="str">
        <f>VLOOKUP(A167,'Capital spend Nov 30'!D:U,18,FALSE)</f>
        <v>No</v>
      </c>
    </row>
    <row r="168" spans="1:9">
      <c r="A168" t="s">
        <v>2134</v>
      </c>
      <c r="B168" t="s">
        <v>979</v>
      </c>
      <c r="E168" t="s">
        <v>1014</v>
      </c>
      <c r="F168" t="str">
        <f t="shared" si="2"/>
        <v>P22-007381</v>
      </c>
      <c r="G168" t="str">
        <f>IFERROR(VLOOKUP($A168,'Capital spend Nov 30'!$D:$G,3,FALSE),"No PO")</f>
        <v>P22-007381 - Line 1</v>
      </c>
      <c r="H168" t="str">
        <f>VLOOKUP(A168,'Capital spend Nov 30'!D:Q,14,FALSE)</f>
        <v>The Dorchester - 2022 - Landscaping</v>
      </c>
      <c r="I168" t="str">
        <f>VLOOKUP(A168,'Capital spend Nov 30'!D:U,18,FALSE)</f>
        <v>No</v>
      </c>
    </row>
    <row r="169" spans="1:9">
      <c r="A169" t="s">
        <v>2135</v>
      </c>
      <c r="B169" t="s">
        <v>979</v>
      </c>
      <c r="E169" t="s">
        <v>1398</v>
      </c>
      <c r="F169" t="str">
        <f t="shared" si="2"/>
        <v>P22-007788</v>
      </c>
      <c r="G169" t="str">
        <f>IFERROR(VLOOKUP($A169,'Capital spend Nov 30'!$D:$G,3,FALSE),"No PO")</f>
        <v>P22-007788 - Line 1</v>
      </c>
      <c r="H169" t="str">
        <f>VLOOKUP(A169,'Capital spend Nov 30'!D:Q,14,FALSE)</f>
        <v>Crofton Manor - 2022 - DHW</v>
      </c>
      <c r="I169" t="str">
        <f>VLOOKUP(A169,'Capital spend Nov 30'!D:U,18,FALSE)</f>
        <v>No</v>
      </c>
    </row>
    <row r="170" spans="1:9">
      <c r="A170" t="s">
        <v>2136</v>
      </c>
      <c r="B170" t="s">
        <v>979</v>
      </c>
      <c r="E170" t="s">
        <v>1398</v>
      </c>
      <c r="F170" t="str">
        <f t="shared" si="2"/>
        <v>P22-007595</v>
      </c>
      <c r="G170" t="str">
        <f>IFERROR(VLOOKUP($A170,'Capital spend Nov 30'!$D:$G,3,FALSE),"No PO")</f>
        <v>P22-007595 - Line 1</v>
      </c>
      <c r="H170" t="str">
        <f>VLOOKUP(A170,'Capital spend Nov 30'!D:Q,14,FALSE)</f>
        <v>Glenwarren Lodge - 2022 - Tenant Spaces</v>
      </c>
      <c r="I170" t="str">
        <f>VLOOKUP(A170,'Capital spend Nov 30'!D:U,18,FALSE)</f>
        <v>No</v>
      </c>
    </row>
    <row r="171" spans="1:9">
      <c r="A171" t="s">
        <v>2137</v>
      </c>
      <c r="B171" t="s">
        <v>979</v>
      </c>
      <c r="E171" t="s">
        <v>1186</v>
      </c>
      <c r="F171" t="str">
        <f t="shared" si="2"/>
        <v>P22-007232</v>
      </c>
      <c r="G171" t="str">
        <f>IFERROR(VLOOKUP($A171,'Capital spend Nov 30'!$D:$G,3,FALSE),"No PO")</f>
        <v>P22-007232 - Line 1</v>
      </c>
      <c r="H171" t="str">
        <f>VLOOKUP(A171,'Capital spend Nov 30'!D:Q,14,FALSE)</f>
        <v>Arbour Heights - 2022 - Ecolab Conversion</v>
      </c>
      <c r="I171" t="str">
        <f>VLOOKUP(A171,'Capital spend Nov 30'!D:U,18,FALSE)</f>
        <v>No</v>
      </c>
    </row>
    <row r="172" spans="1:9">
      <c r="A172" t="s">
        <v>2138</v>
      </c>
      <c r="B172" t="s">
        <v>979</v>
      </c>
      <c r="E172" t="s">
        <v>1014</v>
      </c>
      <c r="F172" t="str">
        <f t="shared" si="2"/>
        <v>P22-007614</v>
      </c>
      <c r="G172" t="str">
        <f>IFERROR(VLOOKUP($A172,'Capital spend Nov 30'!$D:$G,3,FALSE),"No PO")</f>
        <v>P22-007614 - Line 1</v>
      </c>
      <c r="H172" t="str">
        <f>VLOOKUP(A172,'Capital spend Nov 30'!D:Q,14,FALSE)</f>
        <v>Oak Terrace - 2022 - Replace Spa Tub Replacement on second Floor</v>
      </c>
      <c r="I172" t="str">
        <f>VLOOKUP(A172,'Capital spend Nov 30'!D:U,18,FALSE)</f>
        <v>No</v>
      </c>
    </row>
    <row r="173" spans="1:9">
      <c r="A173" t="s">
        <v>2139</v>
      </c>
      <c r="B173" t="s">
        <v>979</v>
      </c>
      <c r="E173" t="s">
        <v>2095</v>
      </c>
      <c r="F173" t="str">
        <f t="shared" si="2"/>
        <v>P22-007402</v>
      </c>
      <c r="G173" t="str">
        <f>IFERROR(VLOOKUP($A173,'Capital spend Nov 30'!$D:$G,3,FALSE),"No PO")</f>
        <v>P22-007402 - Line 1</v>
      </c>
      <c r="H173" t="str">
        <f>VLOOKUP(A173,'Capital spend Nov 30'!D:Q,14,FALSE)</f>
        <v>Axium - 2022 - Tub Replacement (Funded)</v>
      </c>
      <c r="I173" t="str">
        <f>VLOOKUP(A173,'Capital spend Nov 30'!D:U,18,FALSE)</f>
        <v>No</v>
      </c>
    </row>
    <row r="174" spans="1:9">
      <c r="A174" t="s">
        <v>2140</v>
      </c>
      <c r="B174" t="s">
        <v>979</v>
      </c>
      <c r="E174" t="s">
        <v>2095</v>
      </c>
      <c r="F174" t="str">
        <f t="shared" si="2"/>
        <v>P22-007369</v>
      </c>
      <c r="G174" t="str">
        <f>IFERROR(VLOOKUP($A174,'Capital spend Nov 30'!$D:$G,3,FALSE),"No PO")</f>
        <v>P22-007369 - Line 1</v>
      </c>
      <c r="H174" t="str">
        <f>VLOOKUP(A174,'Capital spend Nov 30'!D:Q,14,FALSE)</f>
        <v>Axium - 2022 - Tub Replacement (Funded)</v>
      </c>
      <c r="I174" t="str">
        <f>VLOOKUP(A174,'Capital spend Nov 30'!D:U,18,FALSE)</f>
        <v>No</v>
      </c>
    </row>
    <row r="175" spans="1:9">
      <c r="A175" t="s">
        <v>2141</v>
      </c>
      <c r="B175" t="s">
        <v>979</v>
      </c>
      <c r="E175" t="s">
        <v>2095</v>
      </c>
      <c r="F175" t="str">
        <f t="shared" si="2"/>
        <v>P22-007711</v>
      </c>
      <c r="G175" t="str">
        <f>IFERROR(VLOOKUP($A175,'Capital spend Nov 30'!$D:$G,3,FALSE),"No PO")</f>
        <v>P22-007711 - Line 1</v>
      </c>
      <c r="H175" t="str">
        <f>VLOOKUP(A175,'Capital spend Nov 30'!D:Q,14,FALSE)</f>
        <v>Axium - 2022 - Tub Replacement (Funded)</v>
      </c>
      <c r="I175" t="str">
        <f>VLOOKUP(A175,'Capital spend Nov 30'!D:U,18,FALSE)</f>
        <v>No</v>
      </c>
    </row>
    <row r="176" spans="1:9">
      <c r="A176" t="s">
        <v>2142</v>
      </c>
      <c r="B176" t="s">
        <v>979</v>
      </c>
      <c r="E176" t="s">
        <v>2095</v>
      </c>
      <c r="F176" t="str">
        <f t="shared" si="2"/>
        <v>P22-007710</v>
      </c>
      <c r="G176" t="str">
        <f>IFERROR(VLOOKUP($A176,'Capital spend Nov 30'!$D:$G,3,FALSE),"No PO")</f>
        <v>P22-007710 - Line 1</v>
      </c>
      <c r="H176" t="str">
        <f>VLOOKUP(A176,'Capital spend Nov 30'!D:Q,14,FALSE)</f>
        <v>Axium - 2022 - Tub Replacement (Funded)</v>
      </c>
      <c r="I176" t="str">
        <f>VLOOKUP(A176,'Capital spend Nov 30'!D:U,18,FALSE)</f>
        <v>No</v>
      </c>
    </row>
    <row r="177" spans="1:9">
      <c r="A177" t="s">
        <v>2143</v>
      </c>
      <c r="B177" t="s">
        <v>979</v>
      </c>
      <c r="E177" t="s">
        <v>1014</v>
      </c>
      <c r="F177" t="str">
        <f t="shared" si="2"/>
        <v>P22-008084</v>
      </c>
      <c r="G177" t="str">
        <f>IFERROR(VLOOKUP($A177,'Capital spend Nov 30'!$D:$G,3,FALSE),"No PO")</f>
        <v>P22-008084 - Line 1</v>
      </c>
      <c r="H177" t="str">
        <f>VLOOKUP(A177,'Capital spend Nov 30'!D:Q,14,FALSE)</f>
        <v>Hunt Club Manor - 2022 - In-Suite Renovations</v>
      </c>
      <c r="I177" t="str">
        <f>VLOOKUP(A177,'Capital spend Nov 30'!D:U,18,FALSE)</f>
        <v>No</v>
      </c>
    </row>
    <row r="178" spans="1:9">
      <c r="A178" t="s">
        <v>2144</v>
      </c>
      <c r="B178" t="s">
        <v>979</v>
      </c>
      <c r="E178" t="s">
        <v>1014</v>
      </c>
      <c r="F178" t="str">
        <f t="shared" si="2"/>
        <v>P22-008074</v>
      </c>
      <c r="G178" t="str">
        <f>IFERROR(VLOOKUP($A178,'Capital spend Nov 30'!$D:$G,3,FALSE),"No PO")</f>
        <v>P22-008074 - Line 1</v>
      </c>
      <c r="H178" t="str">
        <f>VLOOKUP(A178,'Capital spend Nov 30'!D:Q,14,FALSE)</f>
        <v>Landmark Court - 2022 - In-Suite Renovations</v>
      </c>
      <c r="I178" t="str">
        <f>VLOOKUP(A178,'Capital spend Nov 30'!D:U,18,FALSE)</f>
        <v>No</v>
      </c>
    </row>
    <row r="179" spans="1:9">
      <c r="A179" t="s">
        <v>2145</v>
      </c>
      <c r="B179" t="s">
        <v>979</v>
      </c>
      <c r="E179" t="s">
        <v>1086</v>
      </c>
      <c r="F179" t="str">
        <f t="shared" si="2"/>
        <v>P22-008136</v>
      </c>
      <c r="G179" t="str">
        <f>IFERROR(VLOOKUP($A179,'Capital spend Nov 30'!$D:$G,3,FALSE),"No PO")</f>
        <v>P22-008136 - Line 1</v>
      </c>
      <c r="H179" t="str">
        <f>VLOOKUP(A179,'Capital spend Nov 30'!D:Q,14,FALSE)</f>
        <v>Columbia Forest - 2022 - Metro Heated Holding Cabinet</v>
      </c>
      <c r="I179" t="str">
        <f>VLOOKUP(A179,'Capital spend Nov 30'!D:U,18,FALSE)</f>
        <v>No</v>
      </c>
    </row>
    <row r="180" spans="1:9">
      <c r="A180" t="s">
        <v>2146</v>
      </c>
      <c r="B180" t="s">
        <v>979</v>
      </c>
      <c r="E180" t="s">
        <v>2147</v>
      </c>
      <c r="F180" t="str">
        <f t="shared" si="2"/>
        <v>P22-008265</v>
      </c>
      <c r="G180" t="str">
        <f>IFERROR(VLOOKUP($A180,'Capital spend Nov 30'!$D:$G,3,FALSE),"No PO")</f>
        <v>P22-008265 - Line 1</v>
      </c>
      <c r="H180" t="str">
        <f>VLOOKUP(A180,'Capital spend Nov 30'!D:Q,14,FALSE)</f>
        <v>Greenway - 2022 - Public Space Reno</v>
      </c>
      <c r="I180" t="str">
        <f>VLOOKUP(A180,'Capital spend Nov 30'!D:U,18,FALSE)</f>
        <v>No</v>
      </c>
    </row>
    <row r="181" spans="1:9">
      <c r="A181" t="s">
        <v>2148</v>
      </c>
      <c r="B181" t="s">
        <v>979</v>
      </c>
      <c r="E181" t="s">
        <v>1086</v>
      </c>
      <c r="F181" t="str">
        <f t="shared" si="2"/>
        <v>P22-008418</v>
      </c>
      <c r="G181" t="str">
        <f>IFERROR(VLOOKUP($A181,'Capital spend Nov 30'!$D:$G,3,FALSE),"No PO")</f>
        <v>P22-008418 - Line 1</v>
      </c>
      <c r="H181" t="str">
        <f>VLOOKUP(A181,'Capital spend Nov 30'!D:Q,14,FALSE)</f>
        <v>Royal City Manor-2022-Ceilings Reinstatement</v>
      </c>
      <c r="I181" t="str">
        <f>VLOOKUP(A181,'Capital spend Nov 30'!D:U,18,FALSE)</f>
        <v>No</v>
      </c>
    </row>
    <row r="182" spans="1:9">
      <c r="A182" t="s">
        <v>2149</v>
      </c>
      <c r="B182" t="s">
        <v>979</v>
      </c>
      <c r="E182" t="s">
        <v>1012</v>
      </c>
      <c r="F182" t="str">
        <f t="shared" si="2"/>
        <v>P22-008471</v>
      </c>
      <c r="G182" t="str">
        <f>IFERROR(VLOOKUP($A182,'Capital spend Nov 30'!$D:$G,3,FALSE),"No PO")</f>
        <v>P22-008471 - Line 1</v>
      </c>
      <c r="H182" t="str">
        <f>VLOOKUP(A182,'Capital spend Nov 30'!D:Q,14,FALSE)</f>
        <v>Landmark - 2022- Replace commercial washer</v>
      </c>
      <c r="I182" t="str">
        <f>VLOOKUP(A182,'Capital spend Nov 30'!D:U,18,FALSE)</f>
        <v>No</v>
      </c>
    </row>
    <row r="183" spans="1:9">
      <c r="A183" t="s">
        <v>2150</v>
      </c>
      <c r="B183" t="s">
        <v>979</v>
      </c>
      <c r="E183" t="s">
        <v>1014</v>
      </c>
      <c r="F183" t="str">
        <f t="shared" si="2"/>
        <v>P22-008108</v>
      </c>
      <c r="G183" t="str">
        <f>IFERROR(VLOOKUP($A183,'Capital spend Nov 30'!$D:$G,3,FALSE),"No PO")</f>
        <v>P22-008108 - Line 1</v>
      </c>
      <c r="H183" t="str">
        <f>VLOOKUP(A183,'Capital spend Nov 30'!D:Q,14,FALSE)</f>
        <v>Leaside - 2022 - In-Suite Renovations</v>
      </c>
      <c r="I183" t="str">
        <f>VLOOKUP(A183,'Capital spend Nov 30'!D:U,18,FALSE)</f>
        <v>No</v>
      </c>
    </row>
    <row r="184" spans="1:9">
      <c r="A184" t="s">
        <v>2151</v>
      </c>
      <c r="B184" t="s">
        <v>979</v>
      </c>
      <c r="E184" t="s">
        <v>2152</v>
      </c>
      <c r="F184" t="str">
        <f t="shared" si="2"/>
        <v>P22-008715</v>
      </c>
      <c r="G184" t="str">
        <f>IFERROR(VLOOKUP($A184,'Capital spend Nov 30'!$D:$G,3,FALSE),"No PO")</f>
        <v>P22-008715 - Line 2</v>
      </c>
      <c r="H184" t="str">
        <f>VLOOKUP(A184,'Capital spend Nov 30'!D:Q,14,FALSE)</f>
        <v>Alta Vista - 2022 - In-Suite Renovations</v>
      </c>
      <c r="I184" t="str">
        <f>VLOOKUP(A184,'Capital spend Nov 30'!D:U,18,FALSE)</f>
        <v>No</v>
      </c>
    </row>
    <row r="185" spans="1:9">
      <c r="A185" t="s">
        <v>2153</v>
      </c>
      <c r="B185" t="s">
        <v>979</v>
      </c>
      <c r="E185" t="s">
        <v>1186</v>
      </c>
      <c r="F185" t="str">
        <f t="shared" si="2"/>
        <v>P22-007068</v>
      </c>
      <c r="G185" t="str">
        <f>IFERROR(VLOOKUP($A185,'Capital spend Nov 30'!$D:$G,3,FALSE),"No PO")</f>
        <v>P22-007068 - Line 1</v>
      </c>
      <c r="H185" t="str">
        <f>VLOOKUP(A185,'Capital spend Nov 30'!D:Q,14,FALSE)</f>
        <v>McKenzie Towne - 2022 - In-Suite Renovations</v>
      </c>
      <c r="I185" t="str">
        <f>VLOOKUP(A185,'Capital spend Nov 30'!D:U,18,FALSE)</f>
        <v>No</v>
      </c>
    </row>
    <row r="186" spans="1:9">
      <c r="A186" t="s">
        <v>2154</v>
      </c>
      <c r="B186" t="s">
        <v>979</v>
      </c>
      <c r="E186" t="s">
        <v>1014</v>
      </c>
      <c r="F186" t="str">
        <f t="shared" si="2"/>
        <v>P22-008761</v>
      </c>
      <c r="G186" t="str">
        <f>IFERROR(VLOOKUP($A186,'Capital spend Nov 30'!$D:$G,3,FALSE),"No PO")</f>
        <v>P22-008761 - Line 2</v>
      </c>
      <c r="H186" t="str">
        <f>VLOOKUP(A186,'Capital spend Nov 30'!D:Q,14,FALSE)</f>
        <v>Chatham - 2022 - In-Suite Renovations</v>
      </c>
      <c r="I186" t="str">
        <f>VLOOKUP(A186,'Capital spend Nov 30'!D:U,18,FALSE)</f>
        <v>No</v>
      </c>
    </row>
    <row r="187" spans="1:9">
      <c r="A187" t="s">
        <v>2155</v>
      </c>
      <c r="B187" t="s">
        <v>979</v>
      </c>
      <c r="E187" t="s">
        <v>1012</v>
      </c>
      <c r="F187" t="str">
        <f t="shared" si="2"/>
        <v>P22-008086</v>
      </c>
      <c r="G187" t="str">
        <f>IFERROR(VLOOKUP($A187,'Capital spend Nov 30'!$D:$G,3,FALSE),"No PO")</f>
        <v>P22-008086 - Line 1</v>
      </c>
      <c r="H187" t="str">
        <f>VLOOKUP(A187,'Capital spend Nov 30'!D:Q,14,FALSE)</f>
        <v>Landmark Court - 2022 - Resident PTACs</v>
      </c>
      <c r="I187" t="str">
        <f>VLOOKUP(A187,'Capital spend Nov 30'!D:U,18,FALSE)</f>
        <v>No</v>
      </c>
    </row>
    <row r="188" spans="1:9">
      <c r="A188" t="s">
        <v>2156</v>
      </c>
      <c r="B188" t="s">
        <v>979</v>
      </c>
      <c r="E188" t="s">
        <v>1186</v>
      </c>
      <c r="F188" t="str">
        <f t="shared" si="2"/>
        <v>P22-008348</v>
      </c>
      <c r="G188" t="str">
        <f>IFERROR(VLOOKUP($A188,'Capital spend Nov 30'!$D:$G,3,FALSE),"No PO")</f>
        <v>P22-008348 - Line 2</v>
      </c>
      <c r="H188" t="str">
        <f>VLOOKUP(A188,'Capital spend Nov 30'!D:Q,14,FALSE)</f>
        <v>Prince of Wales - 2022 - In-Suite Renovations</v>
      </c>
      <c r="I188" t="str">
        <f>VLOOKUP(A188,'Capital spend Nov 30'!D:U,18,FALSE)</f>
        <v>No</v>
      </c>
    </row>
    <row r="189" spans="1:9">
      <c r="A189" t="s">
        <v>2157</v>
      </c>
      <c r="B189" t="s">
        <v>979</v>
      </c>
      <c r="E189" t="s">
        <v>1186</v>
      </c>
      <c r="F189" t="str">
        <f t="shared" si="2"/>
        <v>P22-008218</v>
      </c>
      <c r="G189" t="str">
        <f>IFERROR(VLOOKUP($A189,'Capital spend Nov 30'!$D:$G,3,FALSE),"No PO")</f>
        <v>P22-008218 - Line 1</v>
      </c>
      <c r="H189" t="str">
        <f>VLOOKUP(A189,'Capital spend Nov 30'!D:Q,14,FALSE)</f>
        <v>Eagle Terrace- 2022 - Kitchen FF&amp;E</v>
      </c>
      <c r="I189" t="str">
        <f>VLOOKUP(A189,'Capital spend Nov 30'!D:U,18,FALSE)</f>
        <v>No</v>
      </c>
    </row>
    <row r="190" spans="1:9">
      <c r="A190" t="s">
        <v>2158</v>
      </c>
      <c r="B190" t="s">
        <v>979</v>
      </c>
      <c r="E190" t="s">
        <v>1012</v>
      </c>
      <c r="F190" t="str">
        <f t="shared" si="2"/>
        <v>P22-008115</v>
      </c>
      <c r="G190" t="str">
        <f>IFERROR(VLOOKUP($A190,'Capital spend Nov 30'!$D:$G,3,FALSE),"No PO")</f>
        <v>P22-008115 - Line 1</v>
      </c>
      <c r="H190" t="str">
        <f>VLOOKUP(A190,'Capital spend Nov 30'!D:Q,14,FALSE)</f>
        <v>Sunwood - 2022 - Plumbing</v>
      </c>
      <c r="I190" t="str">
        <f>VLOOKUP(A190,'Capital spend Nov 30'!D:U,18,FALSE)</f>
        <v>No</v>
      </c>
    </row>
    <row r="191" spans="1:9">
      <c r="A191" t="s">
        <v>2159</v>
      </c>
      <c r="B191" t="s">
        <v>979</v>
      </c>
      <c r="E191" t="s">
        <v>1186</v>
      </c>
      <c r="F191" t="str">
        <f t="shared" si="2"/>
        <v>P22-007551</v>
      </c>
      <c r="G191" t="str">
        <f>IFERROR(VLOOKUP($A191,'Capital spend Nov 30'!$D:$G,3,FALSE),"No PO")</f>
        <v>P22-007551 - Line 1</v>
      </c>
      <c r="H191" t="str">
        <f>VLOOKUP(A191,'Capital spend Nov 30'!D:Q,14,FALSE)</f>
        <v>Renaissance - 2022 - In-Suite Renovations</v>
      </c>
      <c r="I191" t="str">
        <f>VLOOKUP(A191,'Capital spend Nov 30'!D:U,18,FALSE)</f>
        <v>No</v>
      </c>
    </row>
    <row r="192" spans="1:9">
      <c r="A192" t="s">
        <v>2160</v>
      </c>
      <c r="B192" t="s">
        <v>979</v>
      </c>
      <c r="E192" t="s">
        <v>1186</v>
      </c>
      <c r="F192" t="str">
        <f t="shared" si="2"/>
        <v>P22-008066</v>
      </c>
      <c r="G192" t="str">
        <f>IFERROR(VLOOKUP($A192,'Capital spend Nov 30'!$D:$G,3,FALSE),"No PO")</f>
        <v>P22-008066 - Line 1</v>
      </c>
      <c r="H192" t="str">
        <f>VLOOKUP(A192,'Capital spend Nov 30'!D:Q,14,FALSE)</f>
        <v>River Ridge - 2022 - In-Suite Renovations</v>
      </c>
      <c r="I192" t="str">
        <f>VLOOKUP(A192,'Capital spend Nov 30'!D:U,18,FALSE)</f>
        <v>No</v>
      </c>
    </row>
    <row r="193" spans="1:9">
      <c r="A193" t="s">
        <v>2161</v>
      </c>
      <c r="B193" t="s">
        <v>979</v>
      </c>
      <c r="E193" t="s">
        <v>1014</v>
      </c>
      <c r="F193" t="str">
        <f t="shared" si="2"/>
        <v>P22-008229</v>
      </c>
      <c r="G193" t="str">
        <f>IFERROR(VLOOKUP($A193,'Capital spend Nov 30'!$D:$G,3,FALSE),"No PO")</f>
        <v>P22-008229 - Line 2</v>
      </c>
      <c r="H193" t="str">
        <f>VLOOKUP(A193,'Capital spend Nov 30'!D:Q,14,FALSE)</f>
        <v>Riverbend Place - 2022 - In-Suite Renovations</v>
      </c>
      <c r="I193" t="str">
        <f>VLOOKUP(A193,'Capital spend Nov 30'!D:U,18,FALSE)</f>
        <v>No</v>
      </c>
    </row>
    <row r="194" spans="1:9">
      <c r="A194" t="s">
        <v>2162</v>
      </c>
      <c r="B194" t="s">
        <v>979</v>
      </c>
      <c r="E194" t="s">
        <v>1186</v>
      </c>
      <c r="F194" t="str">
        <f t="shared" si="2"/>
        <v>P22-007281</v>
      </c>
      <c r="G194" t="str">
        <f>IFERROR(VLOOKUP($A194,'Capital spend Nov 30'!$D:$G,3,FALSE),"No PO")</f>
        <v>P22-007281 - Line 1</v>
      </c>
      <c r="H194" t="str">
        <f>VLOOKUP(A194,'Capital spend Nov 30'!D:Q,14,FALSE)</f>
        <v>The Annex - 2022 - In-Suite Renovations</v>
      </c>
      <c r="I194" t="str">
        <f>VLOOKUP(A194,'Capital spend Nov 30'!D:U,18,FALSE)</f>
        <v>No</v>
      </c>
    </row>
    <row r="195" spans="1:9">
      <c r="A195" t="s">
        <v>2163</v>
      </c>
      <c r="B195" t="s">
        <v>979</v>
      </c>
      <c r="E195" t="s">
        <v>1186</v>
      </c>
      <c r="F195" t="str">
        <f t="shared" si="2"/>
        <v>P22-008379</v>
      </c>
      <c r="G195" t="str">
        <f>IFERROR(VLOOKUP($A195,'Capital spend Nov 30'!$D:$G,3,FALSE),"No PO")</f>
        <v>P22-008379 - Line 1</v>
      </c>
      <c r="H195" t="str">
        <f>VLOOKUP(A195,'Capital spend Nov 30'!D:Q,14,FALSE)</f>
        <v>The Beechwood - 2022 - In-Suite Renovations</v>
      </c>
      <c r="I195" t="str">
        <f>VLOOKUP(A195,'Capital spend Nov 30'!D:U,18,FALSE)</f>
        <v>No</v>
      </c>
    </row>
    <row r="196" spans="1:9">
      <c r="A196" t="s">
        <v>2164</v>
      </c>
      <c r="B196" t="s">
        <v>979</v>
      </c>
      <c r="E196" t="s">
        <v>1014</v>
      </c>
      <c r="F196" t="str">
        <f t="shared" si="2"/>
        <v>P22-008767</v>
      </c>
      <c r="G196" t="str">
        <f>IFERROR(VLOOKUP($A196,'Capital spend Nov 30'!$D:$G,3,FALSE),"No PO")</f>
        <v>P22-008767 - Line 1</v>
      </c>
      <c r="H196" t="str">
        <f>VLOOKUP(A196,'Capital spend Nov 30'!D:Q,14,FALSE)</f>
        <v>Glynnwood - 2022 - In-Suite Renovations</v>
      </c>
      <c r="I196" t="str">
        <f>VLOOKUP(A196,'Capital spend Nov 30'!D:U,18,FALSE)</f>
        <v>No</v>
      </c>
    </row>
    <row r="197" spans="1:9">
      <c r="A197" t="s">
        <v>2165</v>
      </c>
      <c r="B197" t="s">
        <v>979</v>
      </c>
      <c r="E197" t="s">
        <v>1014</v>
      </c>
      <c r="F197" t="str">
        <f t="shared" si="2"/>
        <v>P22-007109</v>
      </c>
      <c r="G197" t="str">
        <f>IFERROR(VLOOKUP($A197,'Capital spend Nov 30'!$D:$G,3,FALSE),"No PO")</f>
        <v>P22-007109 - Line 1</v>
      </c>
      <c r="H197" t="str">
        <f>VLOOKUP(A197,'Capital spend Nov 30'!D:Q,14,FALSE)</f>
        <v>Marian Chateau - 2022 - In-Suite Renovations</v>
      </c>
      <c r="I197" t="str">
        <f>VLOOKUP(A197,'Capital spend Nov 30'!D:U,18,FALSE)</f>
        <v>No</v>
      </c>
    </row>
    <row r="198" spans="1:9">
      <c r="A198" t="s">
        <v>2166</v>
      </c>
      <c r="B198" t="s">
        <v>979</v>
      </c>
      <c r="E198" t="s">
        <v>1014</v>
      </c>
      <c r="F198" t="str">
        <f t="shared" ref="F198:F261" si="3">LEFT(G198,10)</f>
        <v>P22-008967</v>
      </c>
      <c r="G198" t="str">
        <f>IFERROR(VLOOKUP($A198,'Capital spend Nov 30'!$D:$G,3,FALSE),"No PO")</f>
        <v>P22-008967 - Line 2</v>
      </c>
      <c r="H198" t="str">
        <f>VLOOKUP(A198,'Capital spend Nov 30'!D:Q,14,FALSE)</f>
        <v>Marian Chateau - 2022 - In-Suite Renovations</v>
      </c>
      <c r="I198" t="str">
        <f>VLOOKUP(A198,'Capital spend Nov 30'!D:U,18,FALSE)</f>
        <v>No</v>
      </c>
    </row>
    <row r="199" spans="1:9">
      <c r="A199" t="s">
        <v>2167</v>
      </c>
      <c r="B199" t="s">
        <v>979</v>
      </c>
      <c r="E199" t="s">
        <v>2095</v>
      </c>
      <c r="F199" t="str">
        <f t="shared" si="3"/>
        <v>0</v>
      </c>
      <c r="G199">
        <f>IFERROR(VLOOKUP($A199,'Capital spend Nov 30'!$D:$G,3,FALSE),"No PO")</f>
        <v>0</v>
      </c>
      <c r="H199" t="str">
        <f>VLOOKUP(A199,'Capital spend Nov 30'!D:Q,14,FALSE)</f>
        <v>The Dorchester - 2022 - In-Suite Renovations</v>
      </c>
      <c r="I199" t="str">
        <f>VLOOKUP(A199,'Capital spend Nov 30'!D:U,18,FALSE)</f>
        <v>No</v>
      </c>
    </row>
    <row r="200" spans="1:9">
      <c r="A200" t="s">
        <v>2168</v>
      </c>
      <c r="B200" t="s">
        <v>979</v>
      </c>
      <c r="E200" t="s">
        <v>1014</v>
      </c>
      <c r="F200" t="str">
        <f t="shared" si="3"/>
        <v>P22-008400</v>
      </c>
      <c r="G200" t="str">
        <f>IFERROR(VLOOKUP($A200,'Capital spend Nov 30'!$D:$G,3,FALSE),"No PO")</f>
        <v>P22-008400 - Line 1</v>
      </c>
      <c r="H200" t="str">
        <f>VLOOKUP(A200,'Capital spend Nov 30'!D:Q,14,FALSE)</f>
        <v>McKenzie Towne - 2022 - In-Suite Renovations</v>
      </c>
      <c r="I200" t="str">
        <f>VLOOKUP(A200,'Capital spend Nov 30'!D:U,18,FALSE)</f>
        <v>No</v>
      </c>
    </row>
    <row r="201" spans="1:9">
      <c r="A201" t="s">
        <v>2169</v>
      </c>
      <c r="B201" t="s">
        <v>979</v>
      </c>
      <c r="E201" t="s">
        <v>1014</v>
      </c>
      <c r="F201" t="str">
        <f t="shared" si="3"/>
        <v>P22-008380</v>
      </c>
      <c r="G201" t="str">
        <f>IFERROR(VLOOKUP($A201,'Capital spend Nov 30'!$D:$G,3,FALSE),"No PO")</f>
        <v>P22-008380 - Line 1</v>
      </c>
      <c r="H201" t="str">
        <f>VLOOKUP(A201,'Capital spend Nov 30'!D:Q,14,FALSE)</f>
        <v>The Beechwood - 2022 - In-Suite Renovations</v>
      </c>
      <c r="I201" t="str">
        <f>VLOOKUP(A201,'Capital spend Nov 30'!D:U,18,FALSE)</f>
        <v>No</v>
      </c>
    </row>
    <row r="202" spans="1:9">
      <c r="A202" t="s">
        <v>2170</v>
      </c>
      <c r="B202" t="s">
        <v>979</v>
      </c>
      <c r="E202" t="s">
        <v>1086</v>
      </c>
      <c r="F202" t="str">
        <f t="shared" si="3"/>
        <v>P22-008248</v>
      </c>
      <c r="G202" t="str">
        <f>IFERROR(VLOOKUP($A202,'Capital spend Nov 30'!$D:$G,3,FALSE),"No PO")</f>
        <v>P22-008248 - Line 1</v>
      </c>
      <c r="H202" t="str">
        <f>VLOOKUP(A202,'Capital spend Nov 30'!D:Q,14,FALSE)</f>
        <v>Ridgeview - 2022 - Dry Sprinkler (Compressor)</v>
      </c>
      <c r="I202" t="str">
        <f>VLOOKUP(A202,'Capital spend Nov 30'!D:U,18,FALSE)</f>
        <v>No</v>
      </c>
    </row>
    <row r="203" spans="1:9">
      <c r="A203" t="s">
        <v>2171</v>
      </c>
      <c r="B203" t="s">
        <v>979</v>
      </c>
      <c r="E203" t="s">
        <v>1012</v>
      </c>
      <c r="F203" t="str">
        <f t="shared" si="3"/>
        <v>P22-008054</v>
      </c>
      <c r="G203" t="str">
        <f>IFERROR(VLOOKUP($A203,'Capital spend Nov 30'!$D:$G,3,FALSE),"No PO")</f>
        <v>P22-008054 - Line 1</v>
      </c>
      <c r="H203" t="str">
        <f>VLOOKUP(A203,'Capital spend Nov 30'!D:Q,14,FALSE)</f>
        <v>Mackenzie Place - 2022 - Canopy Sofit and fascia</v>
      </c>
      <c r="I203" t="str">
        <f>VLOOKUP(A203,'Capital spend Nov 30'!D:U,18,FALSE)</f>
        <v>No</v>
      </c>
    </row>
    <row r="204" spans="1:9">
      <c r="A204" t="s">
        <v>2172</v>
      </c>
      <c r="B204" t="s">
        <v>979</v>
      </c>
      <c r="E204" t="s">
        <v>2103</v>
      </c>
      <c r="F204" t="str">
        <f t="shared" si="3"/>
        <v>P22-007645</v>
      </c>
      <c r="G204" t="str">
        <f>IFERROR(VLOOKUP($A204,'Capital spend Nov 30'!$D:$G,3,FALSE),"No PO")</f>
        <v>P22-007645 - Line 2</v>
      </c>
      <c r="H204" t="str">
        <f>VLOOKUP(A204,'Capital spend Nov 30'!D:Q,14,FALSE)</f>
        <v>The Westwood - 2022 - In-Suite Renovations</v>
      </c>
      <c r="I204" t="str">
        <f>VLOOKUP(A204,'Capital spend Nov 30'!D:U,18,FALSE)</f>
        <v>No</v>
      </c>
    </row>
    <row r="205" spans="1:9">
      <c r="A205" t="s">
        <v>2173</v>
      </c>
      <c r="B205" t="s">
        <v>979</v>
      </c>
      <c r="E205" t="s">
        <v>1186</v>
      </c>
      <c r="F205" t="str">
        <f t="shared" si="3"/>
        <v>P22-008018</v>
      </c>
      <c r="G205" t="str">
        <f>IFERROR(VLOOKUP($A205,'Capital spend Nov 30'!$D:$G,3,FALSE),"No PO")</f>
        <v>P22-008018 - Line 1</v>
      </c>
      <c r="H205" t="str">
        <f>VLOOKUP(A205,'Capital spend Nov 30'!D:Q,14,FALSE)</f>
        <v>Crofton Manor - 2022 -  two Condensing Units upgrade</v>
      </c>
      <c r="I205" t="str">
        <f>VLOOKUP(A205,'Capital spend Nov 30'!D:U,18,FALSE)</f>
        <v>No</v>
      </c>
    </row>
    <row r="206" spans="1:9">
      <c r="A206" t="s">
        <v>2174</v>
      </c>
      <c r="B206" t="s">
        <v>979</v>
      </c>
      <c r="E206" t="s">
        <v>1014</v>
      </c>
      <c r="F206" t="str">
        <f t="shared" si="3"/>
        <v>P22-007644</v>
      </c>
      <c r="G206" t="str">
        <f>IFERROR(VLOOKUP($A206,'Capital spend Nov 30'!$D:$G,3,FALSE),"No PO")</f>
        <v>P22-007644 - Line 2</v>
      </c>
      <c r="H206" t="str">
        <f>VLOOKUP(A206,'Capital spend Nov 30'!D:Q,14,FALSE)</f>
        <v>The Westwood - 2022 - In-Suite Renovations</v>
      </c>
      <c r="I206" t="str">
        <f>VLOOKUP(A206,'Capital spend Nov 30'!D:U,18,FALSE)</f>
        <v>No</v>
      </c>
    </row>
    <row r="207" spans="1:9">
      <c r="A207" t="s">
        <v>2175</v>
      </c>
      <c r="B207" t="s">
        <v>979</v>
      </c>
      <c r="E207" t="s">
        <v>1012</v>
      </c>
      <c r="F207" t="str">
        <f t="shared" si="3"/>
        <v>P22-008219</v>
      </c>
      <c r="G207" t="str">
        <f>IFERROR(VLOOKUP($A207,'Capital spend Nov 30'!$D:$G,3,FALSE),"No PO")</f>
        <v>P22-008219 - Line 1</v>
      </c>
      <c r="H207" t="str">
        <f>VLOOKUP(A207,'Capital spend Nov 30'!D:Q,14,FALSE)</f>
        <v>Whitecliff - 2022 - HVAC</v>
      </c>
      <c r="I207" t="str">
        <f>VLOOKUP(A207,'Capital spend Nov 30'!D:U,18,FALSE)</f>
        <v>No</v>
      </c>
    </row>
    <row r="208" spans="1:9">
      <c r="A208" t="s">
        <v>2176</v>
      </c>
      <c r="B208" t="s">
        <v>979</v>
      </c>
      <c r="E208" t="s">
        <v>1014</v>
      </c>
      <c r="F208" t="str">
        <f t="shared" si="3"/>
        <v>P22-007552</v>
      </c>
      <c r="G208" t="str">
        <f>IFERROR(VLOOKUP($A208,'Capital spend Nov 30'!$D:$G,3,FALSE),"No PO")</f>
        <v>P22-007552 - Line 1</v>
      </c>
      <c r="H208" t="str">
        <f>VLOOKUP(A208,'Capital spend Nov 30'!D:Q,14,FALSE)</f>
        <v>The Bentley Regina - 2022 - In-Suite Renovations</v>
      </c>
      <c r="I208" t="str">
        <f>VLOOKUP(A208,'Capital spend Nov 30'!D:U,18,FALSE)</f>
        <v>No</v>
      </c>
    </row>
    <row r="209" spans="1:9">
      <c r="A209" t="s">
        <v>2177</v>
      </c>
      <c r="B209" t="s">
        <v>979</v>
      </c>
      <c r="E209" t="s">
        <v>1086</v>
      </c>
      <c r="F209" t="str">
        <f t="shared" si="3"/>
        <v>P22-008220</v>
      </c>
      <c r="G209" t="str">
        <f>IFERROR(VLOOKUP($A209,'Capital spend Nov 30'!$D:$G,3,FALSE),"No PO")</f>
        <v>P22-008220 - Line 1</v>
      </c>
      <c r="H209" t="str">
        <f>VLOOKUP(A209,'Capital spend Nov 30'!D:Q,14,FALSE)</f>
        <v>Whitecliff - 2022 - Fire &amp; Life Safety</v>
      </c>
      <c r="I209" t="str">
        <f>VLOOKUP(A209,'Capital spend Nov 30'!D:U,18,FALSE)</f>
        <v>No</v>
      </c>
    </row>
    <row r="210" spans="1:9">
      <c r="A210" t="s">
        <v>2178</v>
      </c>
      <c r="B210" t="s">
        <v>979</v>
      </c>
      <c r="E210" t="s">
        <v>1186</v>
      </c>
      <c r="F210" t="str">
        <f t="shared" si="3"/>
        <v>P22-008272</v>
      </c>
      <c r="G210" t="str">
        <f>IFERROR(VLOOKUP($A210,'Capital spend Nov 30'!$D:$G,3,FALSE),"No PO")</f>
        <v>P22-008272 - Line 2</v>
      </c>
      <c r="H210" t="str">
        <f>VLOOKUP(A210,'Capital spend Nov 30'!D:Q,14,FALSE)</f>
        <v>Trafalgar Lodge - 2022 - In-Suite Renovations</v>
      </c>
      <c r="I210" t="str">
        <f>VLOOKUP(A210,'Capital spend Nov 30'!D:U,18,FALSE)</f>
        <v>No</v>
      </c>
    </row>
    <row r="211" spans="1:9">
      <c r="A211" t="s">
        <v>2179</v>
      </c>
      <c r="B211" t="s">
        <v>979</v>
      </c>
      <c r="E211" t="s">
        <v>1014</v>
      </c>
      <c r="F211" t="str">
        <f t="shared" si="3"/>
        <v>P22-008073</v>
      </c>
      <c r="G211" t="str">
        <f>IFERROR(VLOOKUP($A211,'Capital spend Nov 30'!$D:$G,3,FALSE),"No PO")</f>
        <v>P22-008073 - Line 1</v>
      </c>
      <c r="H211" t="str">
        <f>VLOOKUP(A211,'Capital spend Nov 30'!D:Q,14,FALSE)</f>
        <v>Windsor Park - 2022 - In-Suite Renovations</v>
      </c>
      <c r="I211" t="str">
        <f>VLOOKUP(A211,'Capital spend Nov 30'!D:U,18,FALSE)</f>
        <v>No</v>
      </c>
    </row>
    <row r="212" spans="1:9">
      <c r="A212" t="s">
        <v>2180</v>
      </c>
      <c r="B212" t="s">
        <v>979</v>
      </c>
      <c r="E212" t="s">
        <v>1186</v>
      </c>
      <c r="F212" t="str">
        <f t="shared" si="3"/>
        <v>P22-008085</v>
      </c>
      <c r="G212" t="str">
        <f>IFERROR(VLOOKUP($A212,'Capital spend Nov 30'!$D:$G,3,FALSE),"No PO")</f>
        <v>P22-008085 - Line 1</v>
      </c>
      <c r="H212" t="str">
        <f>VLOOKUP(A212,'Capital spend Nov 30'!D:Q,14,FALSE)</f>
        <v>Windsor Park - 2022 - In-Suite Renovations</v>
      </c>
      <c r="I212" t="str">
        <f>VLOOKUP(A212,'Capital spend Nov 30'!D:U,18,FALSE)</f>
        <v>No</v>
      </c>
    </row>
    <row r="213" spans="1:9">
      <c r="A213" t="s">
        <v>2181</v>
      </c>
      <c r="B213" t="s">
        <v>979</v>
      </c>
      <c r="E213" t="s">
        <v>1012</v>
      </c>
      <c r="F213" t="str">
        <f t="shared" si="3"/>
        <v>P22-008416</v>
      </c>
      <c r="G213" t="str">
        <f>IFERROR(VLOOKUP($A213,'Capital spend Nov 30'!$D:$G,3,FALSE),"No PO")</f>
        <v>P22-008416 - Line 1</v>
      </c>
      <c r="H213" t="str">
        <f>VLOOKUP(A213,'Capital spend Nov 30'!D:Q,14,FALSE)</f>
        <v>Telfer Place - 2022 - Renovate 2 Spa Rooms</v>
      </c>
      <c r="I213" t="str">
        <f>VLOOKUP(A213,'Capital spend Nov 30'!D:U,18,FALSE)</f>
        <v>No</v>
      </c>
    </row>
    <row r="214" spans="1:9">
      <c r="A214" t="s">
        <v>2182</v>
      </c>
      <c r="B214" t="s">
        <v>979</v>
      </c>
      <c r="E214" t="s">
        <v>1086</v>
      </c>
      <c r="F214" t="str">
        <f t="shared" si="3"/>
        <v>P22-008137</v>
      </c>
      <c r="G214" t="str">
        <f>IFERROR(VLOOKUP($A214,'Capital spend Nov 30'!$D:$G,3,FALSE),"No PO")</f>
        <v>P22-008137 - Line 1</v>
      </c>
      <c r="H214" t="str">
        <f>VLOOKUP(A214,'Capital spend Nov 30'!D:Q,14,FALSE)</f>
        <v>Columbia Forest - 2022 - Flooring (Tenant Spaces)</v>
      </c>
      <c r="I214" t="str">
        <f>VLOOKUP(A214,'Capital spend Nov 30'!D:U,18,FALSE)</f>
        <v>No</v>
      </c>
    </row>
    <row r="215" spans="1:9">
      <c r="A215" t="s">
        <v>2183</v>
      </c>
      <c r="B215" t="s">
        <v>979</v>
      </c>
      <c r="E215" t="s">
        <v>1012</v>
      </c>
      <c r="F215" t="str">
        <f t="shared" si="3"/>
        <v>P22-008520</v>
      </c>
      <c r="G215" t="str">
        <f>IFERROR(VLOOKUP($A215,'Capital spend Nov 30'!$D:$G,3,FALSE),"No PO")</f>
        <v>P22-008520 - Line 1</v>
      </c>
      <c r="H215" t="str">
        <f>VLOOKUP(A215,'Capital spend Nov 30'!D:Q,14,FALSE)</f>
        <v>The Meadows - 2022 - Roof Leak</v>
      </c>
      <c r="I215" t="str">
        <f>VLOOKUP(A215,'Capital spend Nov 30'!D:U,18,FALSE)</f>
        <v>No</v>
      </c>
    </row>
    <row r="216" spans="1:9">
      <c r="A216" t="s">
        <v>2184</v>
      </c>
      <c r="B216" t="s">
        <v>979</v>
      </c>
      <c r="E216" t="s">
        <v>1012</v>
      </c>
      <c r="F216" t="str">
        <f t="shared" si="3"/>
        <v>P22-008226</v>
      </c>
      <c r="G216" t="str">
        <f>IFERROR(VLOOKUP($A216,'Capital spend Nov 30'!$D:$G,3,FALSE),"No PO")</f>
        <v>P22-008226 - Line 1</v>
      </c>
      <c r="H216" t="str">
        <f>VLOOKUP(A216,'Capital spend Nov 30'!D:Q,14,FALSE)</f>
        <v>Burloak - 2022- Attic Sprinkler (Additional Fee)</v>
      </c>
      <c r="I216" t="str">
        <f>VLOOKUP(A216,'Capital spend Nov 30'!D:U,18,FALSE)</f>
        <v>No</v>
      </c>
    </row>
    <row r="217" spans="1:9">
      <c r="A217" t="s">
        <v>2185</v>
      </c>
      <c r="B217" t="s">
        <v>979</v>
      </c>
      <c r="E217" t="s">
        <v>1014</v>
      </c>
      <c r="F217" t="str">
        <f t="shared" si="3"/>
        <v>P22-008753</v>
      </c>
      <c r="G217" t="str">
        <f>IFERROR(VLOOKUP($A217,'Capital spend Nov 30'!$D:$G,3,FALSE),"No PO")</f>
        <v>P22-008753 - Line 2</v>
      </c>
      <c r="H217" t="str">
        <f>VLOOKUP(A217,'Capital spend Nov 30'!D:Q,14,FALSE)</f>
        <v>Alta Vista - 2022 - In-Suite Renovations</v>
      </c>
      <c r="I217" t="str">
        <f>VLOOKUP(A217,'Capital spend Nov 30'!D:U,18,FALSE)</f>
        <v>No</v>
      </c>
    </row>
    <row r="218" spans="1:9">
      <c r="A218" t="s">
        <v>2186</v>
      </c>
      <c r="B218" t="s">
        <v>979</v>
      </c>
      <c r="E218" t="s">
        <v>1014</v>
      </c>
      <c r="F218" t="str">
        <f t="shared" si="3"/>
        <v>P22-008714</v>
      </c>
      <c r="G218" t="str">
        <f>IFERROR(VLOOKUP($A218,'Capital spend Nov 30'!$D:$G,3,FALSE),"No PO")</f>
        <v>P22-008714 - Line 2</v>
      </c>
      <c r="H218" t="str">
        <f>VLOOKUP(A218,'Capital spend Nov 30'!D:Q,14,FALSE)</f>
        <v>Alta Vista - 2022 - In-Suite Renovations</v>
      </c>
      <c r="I218" t="str">
        <f>VLOOKUP(A218,'Capital spend Nov 30'!D:U,18,FALSE)</f>
        <v>No</v>
      </c>
    </row>
    <row r="219" spans="1:9">
      <c r="A219" t="s">
        <v>2187</v>
      </c>
      <c r="B219" t="s">
        <v>979</v>
      </c>
      <c r="E219" t="s">
        <v>1014</v>
      </c>
      <c r="F219" t="str">
        <f t="shared" si="3"/>
        <v>P22-008752</v>
      </c>
      <c r="G219" t="str">
        <f>IFERROR(VLOOKUP($A219,'Capital spend Nov 30'!$D:$G,3,FALSE),"No PO")</f>
        <v>P22-008752 - Line 2</v>
      </c>
      <c r="H219" t="str">
        <f>VLOOKUP(A219,'Capital spend Nov 30'!D:Q,14,FALSE)</f>
        <v>Alta Vista - 2022 - In-Suite Renovations</v>
      </c>
      <c r="I219" t="str">
        <f>VLOOKUP(A219,'Capital spend Nov 30'!D:U,18,FALSE)</f>
        <v>No</v>
      </c>
    </row>
    <row r="220" spans="1:9">
      <c r="A220" t="s">
        <v>2188</v>
      </c>
      <c r="B220" t="s">
        <v>979</v>
      </c>
      <c r="E220" t="s">
        <v>1014</v>
      </c>
      <c r="F220" t="str">
        <f t="shared" si="3"/>
        <v>P22-008622</v>
      </c>
      <c r="G220" t="str">
        <f>IFERROR(VLOOKUP($A220,'Capital spend Nov 30'!$D:$G,3,FALSE),"No PO")</f>
        <v>P22-008622 - Line 2</v>
      </c>
      <c r="H220" t="str">
        <f>VLOOKUP(A220,'Capital spend Nov 30'!D:Q,14,FALSE)</f>
        <v>Marian Chateau - 2022 - In-Suite Renovations</v>
      </c>
      <c r="I220" t="str">
        <f>VLOOKUP(A220,'Capital spend Nov 30'!D:U,18,FALSE)</f>
        <v>No</v>
      </c>
    </row>
    <row r="221" spans="1:9">
      <c r="A221" t="s">
        <v>2189</v>
      </c>
      <c r="B221" t="s">
        <v>979</v>
      </c>
      <c r="E221" t="s">
        <v>1014</v>
      </c>
      <c r="F221" t="str">
        <f t="shared" si="3"/>
        <v>P22-008905</v>
      </c>
      <c r="G221" t="str">
        <f>IFERROR(VLOOKUP($A221,'Capital spend Nov 30'!$D:$G,3,FALSE),"No PO")</f>
        <v>P22-008905 - Line 1</v>
      </c>
      <c r="H221" t="str">
        <f>VLOOKUP(A221,'Capital spend Nov 30'!D:Q,14,FALSE)</f>
        <v>Trillium Court - 2022 - Laundry Labeller</v>
      </c>
      <c r="I221" t="str">
        <f>VLOOKUP(A221,'Capital spend Nov 30'!D:U,18,FALSE)</f>
        <v>No</v>
      </c>
    </row>
    <row r="222" spans="1:9">
      <c r="A222" t="s">
        <v>2190</v>
      </c>
      <c r="B222" t="s">
        <v>979</v>
      </c>
      <c r="E222" t="s">
        <v>1014</v>
      </c>
      <c r="F222" t="str">
        <f t="shared" si="3"/>
        <v>P22-007553</v>
      </c>
      <c r="G222" t="str">
        <f>IFERROR(VLOOKUP($A222,'Capital spend Nov 30'!$D:$G,3,FALSE),"No PO")</f>
        <v>P22-007553 - Line 1</v>
      </c>
      <c r="H222" t="str">
        <f>VLOOKUP(A222,'Capital spend Nov 30'!D:Q,14,FALSE)</f>
        <v>The Bentley Regina - 2022 - In-Suite Renovations</v>
      </c>
      <c r="I222" t="str">
        <f>VLOOKUP(A222,'Capital spend Nov 30'!D:U,18,FALSE)</f>
        <v>No</v>
      </c>
    </row>
    <row r="223" spans="1:9">
      <c r="A223" t="s">
        <v>2191</v>
      </c>
      <c r="B223" t="s">
        <v>979</v>
      </c>
      <c r="E223" t="s">
        <v>2192</v>
      </c>
      <c r="F223" t="str">
        <f t="shared" si="3"/>
        <v>P22-008637</v>
      </c>
      <c r="G223" t="str">
        <f>IFERROR(VLOOKUP($A223,'Capital spend Nov 30'!$D:$G,3,FALSE),"No PO")</f>
        <v>P22-008637 - Line 2</v>
      </c>
      <c r="H223" t="str">
        <f>VLOOKUP(A223,'Capital spend Nov 30'!D:Q,14,FALSE)</f>
        <v>The Bentley Saskatoon - 2022 - In-Suite Renovations</v>
      </c>
      <c r="I223" t="str">
        <f>VLOOKUP(A223,'Capital spend Nov 30'!D:U,18,FALSE)</f>
        <v>No</v>
      </c>
    </row>
    <row r="224" spans="1:9">
      <c r="A224" t="s">
        <v>2193</v>
      </c>
      <c r="B224" t="s">
        <v>979</v>
      </c>
      <c r="E224" t="s">
        <v>1014</v>
      </c>
      <c r="F224" t="str">
        <f t="shared" si="3"/>
        <v>P22-008691</v>
      </c>
      <c r="G224" t="str">
        <f>IFERROR(VLOOKUP($A224,'Capital spend Nov 30'!$D:$G,3,FALSE),"No PO")</f>
        <v>P22-008691 - Line 2</v>
      </c>
      <c r="H224" t="str">
        <f>VLOOKUP(A224,'Capital spend Nov 30'!D:Q,14,FALSE)</f>
        <v>The Bentley Saskatoon - 2022 - In-Suite Renovations</v>
      </c>
      <c r="I224" t="str">
        <f>VLOOKUP(A224,'Capital spend Nov 30'!D:U,18,FALSE)</f>
        <v>No</v>
      </c>
    </row>
    <row r="225" spans="1:9">
      <c r="A225" t="s">
        <v>2194</v>
      </c>
      <c r="B225" t="s">
        <v>979</v>
      </c>
      <c r="E225" t="s">
        <v>1014</v>
      </c>
      <c r="F225" t="str">
        <f t="shared" si="3"/>
        <v>P22-008640</v>
      </c>
      <c r="G225" t="str">
        <f>IFERROR(VLOOKUP($A225,'Capital spend Nov 30'!$D:$G,3,FALSE),"No PO")</f>
        <v>P22-008640 - Line 1</v>
      </c>
      <c r="H225" t="str">
        <f>VLOOKUP(A225,'Capital spend Nov 30'!D:Q,14,FALSE)</f>
        <v>The Bentley Regina - 2022 - In-Suite Renovations</v>
      </c>
      <c r="I225" t="str">
        <f>VLOOKUP(A225,'Capital spend Nov 30'!D:U,18,FALSE)</f>
        <v>No</v>
      </c>
    </row>
    <row r="226" spans="1:9">
      <c r="A226" t="s">
        <v>2195</v>
      </c>
      <c r="B226" t="s">
        <v>979</v>
      </c>
      <c r="E226" t="s">
        <v>1014</v>
      </c>
      <c r="F226" t="str">
        <f t="shared" si="3"/>
        <v>P22-008952</v>
      </c>
      <c r="G226" t="str">
        <f>IFERROR(VLOOKUP($A226,'Capital spend Nov 30'!$D:$G,3,FALSE),"No PO")</f>
        <v>P22-008952 - Line 1</v>
      </c>
      <c r="H226" t="str">
        <f>VLOOKUP(A226,'Capital spend Nov 30'!D:Q,14,FALSE)</f>
        <v>Scenic Acres - 2022 - Plumbing</v>
      </c>
      <c r="I226" t="str">
        <f>VLOOKUP(A226,'Capital spend Nov 30'!D:U,18,FALSE)</f>
        <v>No</v>
      </c>
    </row>
    <row r="227" spans="1:9">
      <c r="A227" t="s">
        <v>2196</v>
      </c>
      <c r="B227" t="s">
        <v>979</v>
      </c>
      <c r="E227" t="s">
        <v>1014</v>
      </c>
      <c r="F227" t="str">
        <f t="shared" si="3"/>
        <v>P22-008727</v>
      </c>
      <c r="G227" t="str">
        <f>IFERROR(VLOOKUP($A227,'Capital spend Nov 30'!$D:$G,3,FALSE),"No PO")</f>
        <v>P22-008727 - Line 1</v>
      </c>
      <c r="H227" t="str">
        <f>VLOOKUP(A227,'Capital spend Nov 30'!D:Q,14,FALSE)</f>
        <v>The Bentley Regina - 2022 - In-Suite Renovations</v>
      </c>
      <c r="I227" t="str">
        <f>VLOOKUP(A227,'Capital spend Nov 30'!D:U,18,FALSE)</f>
        <v>No</v>
      </c>
    </row>
    <row r="228" spans="1:9">
      <c r="A228" t="s">
        <v>2197</v>
      </c>
      <c r="B228" t="s">
        <v>979</v>
      </c>
      <c r="E228" t="s">
        <v>2192</v>
      </c>
      <c r="F228" t="str">
        <f t="shared" si="3"/>
        <v>P22-008756</v>
      </c>
      <c r="G228" t="str">
        <f>IFERROR(VLOOKUP($A228,'Capital spend Nov 30'!$D:$G,3,FALSE),"No PO")</f>
        <v>P22-008756 - Line 1</v>
      </c>
      <c r="H228" t="str">
        <f>VLOOKUP(A228,'Capital spend Nov 30'!D:Q,14,FALSE)</f>
        <v>Port Perry - 2022 - In-Suite Renovations</v>
      </c>
      <c r="I228" t="str">
        <f>VLOOKUP(A228,'Capital spend Nov 30'!D:U,18,FALSE)</f>
        <v>No</v>
      </c>
    </row>
    <row r="229" spans="1:9">
      <c r="A229" t="s">
        <v>2198</v>
      </c>
      <c r="B229" t="s">
        <v>979</v>
      </c>
      <c r="E229" t="s">
        <v>1186</v>
      </c>
      <c r="F229" t="str">
        <f t="shared" si="3"/>
        <v>P22-008325</v>
      </c>
      <c r="G229" t="str">
        <f>IFERROR(VLOOKUP($A229,'Capital spend Nov 30'!$D:$G,3,FALSE),"No PO")</f>
        <v>P22-008325 - Line 1</v>
      </c>
      <c r="H229" t="str">
        <f>VLOOKUP(A229,'Capital spend Nov 30'!D:Q,14,FALSE)</f>
        <v>Dover Cliffs - 2022 - Resident Suite Flooring (Funded)</v>
      </c>
      <c r="I229" t="str">
        <f>VLOOKUP(A229,'Capital spend Nov 30'!D:U,18,FALSE)</f>
        <v>No</v>
      </c>
    </row>
    <row r="230" spans="1:9">
      <c r="A230" t="s">
        <v>2199</v>
      </c>
      <c r="B230" t="s">
        <v>979</v>
      </c>
      <c r="E230" t="s">
        <v>2147</v>
      </c>
      <c r="F230" t="str">
        <f t="shared" si="3"/>
        <v>P22-008755</v>
      </c>
      <c r="G230" t="str">
        <f>IFERROR(VLOOKUP($A230,'Capital spend Nov 30'!$D:$G,3,FALSE),"No PO")</f>
        <v>P22-008755 - Line 1</v>
      </c>
      <c r="H230" t="str">
        <f>VLOOKUP(A230,'Capital spend Nov 30'!D:Q,14,FALSE)</f>
        <v>Windsor Park - 2022 - Respite furniture</v>
      </c>
      <c r="I230" t="str">
        <f>VLOOKUP(A230,'Capital spend Nov 30'!D:U,18,FALSE)</f>
        <v>No</v>
      </c>
    </row>
    <row r="231" spans="1:9">
      <c r="A231" t="s">
        <v>2200</v>
      </c>
      <c r="B231" t="s">
        <v>979</v>
      </c>
      <c r="E231" t="s">
        <v>1014</v>
      </c>
      <c r="F231" t="str">
        <f t="shared" si="3"/>
        <v>P22-008638</v>
      </c>
      <c r="G231" t="str">
        <f>IFERROR(VLOOKUP($A231,'Capital spend Nov 30'!$D:$G,3,FALSE),"No PO")</f>
        <v>P22-008638 - Line 1</v>
      </c>
      <c r="H231" t="str">
        <f>VLOOKUP(A231,'Capital spend Nov 30'!D:Q,14,FALSE)</f>
        <v>The Bentley Saskatoon - 2022 - In-Suite Renovations</v>
      </c>
      <c r="I231" t="str">
        <f>VLOOKUP(A231,'Capital spend Nov 30'!D:U,18,FALSE)</f>
        <v>No</v>
      </c>
    </row>
    <row r="232" spans="1:9">
      <c r="A232" t="s">
        <v>2201</v>
      </c>
      <c r="B232" t="s">
        <v>979</v>
      </c>
      <c r="E232" t="s">
        <v>1014</v>
      </c>
      <c r="F232" t="str">
        <f t="shared" si="3"/>
        <v>P22-008436</v>
      </c>
      <c r="G232" t="str">
        <f>IFERROR(VLOOKUP($A232,'Capital spend Nov 30'!$D:$G,3,FALSE),"No PO")</f>
        <v>P22-008436 - Line 2</v>
      </c>
      <c r="H232" t="str">
        <f>VLOOKUP(A232,'Capital spend Nov 30'!D:Q,14,FALSE)</f>
        <v>The Dorchester - 2022 - In-Suite Renovations</v>
      </c>
      <c r="I232" t="str">
        <f>VLOOKUP(A232,'Capital spend Nov 30'!D:U,18,FALSE)</f>
        <v>No</v>
      </c>
    </row>
    <row r="233" spans="1:9">
      <c r="A233" t="s">
        <v>2202</v>
      </c>
      <c r="B233" t="s">
        <v>979</v>
      </c>
      <c r="E233" t="s">
        <v>2095</v>
      </c>
      <c r="F233" t="str">
        <f t="shared" si="3"/>
        <v>P22-008791</v>
      </c>
      <c r="G233" t="str">
        <f>IFERROR(VLOOKUP($A233,'Capital spend Nov 30'!$D:$G,3,FALSE),"No PO")</f>
        <v>P22-008791 - Line 1</v>
      </c>
      <c r="H233" t="str">
        <f>VLOOKUP(A233,'Capital spend Nov 30'!D:Q,14,FALSE)</f>
        <v>Barrhaven - 2022 - Still Photography</v>
      </c>
      <c r="I233" t="str">
        <f>VLOOKUP(A233,'Capital spend Nov 30'!D:U,18,FALSE)</f>
        <v>No</v>
      </c>
    </row>
    <row r="234" spans="1:9">
      <c r="A234" t="s">
        <v>2203</v>
      </c>
      <c r="B234" t="s">
        <v>979</v>
      </c>
      <c r="E234" t="s">
        <v>1186</v>
      </c>
      <c r="F234" t="str">
        <f t="shared" si="3"/>
        <v>0</v>
      </c>
      <c r="G234">
        <f>IFERROR(VLOOKUP($A234,'Capital spend Nov 30'!$D:$G,3,FALSE),"No PO")</f>
        <v>0</v>
      </c>
      <c r="H234" t="str">
        <f>VLOOKUP(A234,'Capital spend Nov 30'!D:Q,14,FALSE)</f>
        <v>The Village Seniors - 2022 - Courtyard</v>
      </c>
      <c r="I234" t="str">
        <f>VLOOKUP(A234,'Capital spend Nov 30'!D:U,18,FALSE)</f>
        <v>No</v>
      </c>
    </row>
    <row r="235" spans="1:9">
      <c r="A235" t="s">
        <v>2204</v>
      </c>
      <c r="B235" t="s">
        <v>979</v>
      </c>
      <c r="E235" t="s">
        <v>1014</v>
      </c>
      <c r="F235" t="str">
        <f t="shared" si="3"/>
        <v>P22-008766</v>
      </c>
      <c r="G235" t="str">
        <f>IFERROR(VLOOKUP($A235,'Capital spend Nov 30'!$D:$G,3,FALSE),"No PO")</f>
        <v>P22-008766 - Line 1</v>
      </c>
      <c r="H235" t="str">
        <f>VLOOKUP(A235,'Capital spend Nov 30'!D:Q,14,FALSE)</f>
        <v>The Dorchester - 2022 - In-Suite Renovations</v>
      </c>
      <c r="I235" t="str">
        <f>VLOOKUP(A235,'Capital spend Nov 30'!D:U,18,FALSE)</f>
        <v>No</v>
      </c>
    </row>
    <row r="236" spans="1:9">
      <c r="A236" t="s">
        <v>2205</v>
      </c>
      <c r="B236" t="s">
        <v>979</v>
      </c>
      <c r="E236" t="s">
        <v>1014</v>
      </c>
      <c r="F236" t="str">
        <f t="shared" si="3"/>
        <v>P22-008655</v>
      </c>
      <c r="G236" t="str">
        <f>IFERROR(VLOOKUP($A236,'Capital spend Nov 30'!$D:$G,3,FALSE),"No PO")</f>
        <v>P22-008655 - Line 1</v>
      </c>
      <c r="H236" t="str">
        <f>VLOOKUP(A236,'Capital spend Nov 30'!D:Q,14,FALSE)</f>
        <v>Parkwood Court - 2022 - Exterior</v>
      </c>
      <c r="I236" t="str">
        <f>VLOOKUP(A236,'Capital spend Nov 30'!D:U,18,FALSE)</f>
        <v>No</v>
      </c>
    </row>
    <row r="237" spans="1:9">
      <c r="A237" t="s">
        <v>2206</v>
      </c>
      <c r="B237" t="s">
        <v>979</v>
      </c>
      <c r="E237" t="s">
        <v>1014</v>
      </c>
      <c r="F237" t="str">
        <f t="shared" si="3"/>
        <v>P22-008802</v>
      </c>
      <c r="G237" t="str">
        <f>IFERROR(VLOOKUP($A237,'Capital spend Nov 30'!$D:$G,3,FALSE),"No PO")</f>
        <v>P22-008802 - Line 2</v>
      </c>
      <c r="H237" t="str">
        <f>VLOOKUP(A237,'Capital spend Nov 30'!D:Q,14,FALSE)</f>
        <v>Alta Vista - 2022 - In-Suite Renovations</v>
      </c>
      <c r="I237" t="str">
        <f>VLOOKUP(A237,'Capital spend Nov 30'!D:U,18,FALSE)</f>
        <v>No</v>
      </c>
    </row>
    <row r="238" spans="1:9">
      <c r="A238" t="s">
        <v>2207</v>
      </c>
      <c r="B238" t="s">
        <v>979</v>
      </c>
      <c r="E238" t="s">
        <v>2152</v>
      </c>
      <c r="F238" t="str">
        <f t="shared" si="3"/>
        <v>P22-008067</v>
      </c>
      <c r="G238" t="str">
        <f>IFERROR(VLOOKUP($A238,'Capital spend Nov 30'!$D:$G,3,FALSE),"No PO")</f>
        <v>P22-008067 - Line 2</v>
      </c>
      <c r="H238" t="str">
        <f>VLOOKUP(A238,'Capital spend Nov 30'!D:Q,14,FALSE)</f>
        <v>The Heartland - 2022 - In-Suite Renovations</v>
      </c>
      <c r="I238" t="str">
        <f>VLOOKUP(A238,'Capital spend Nov 30'!D:U,18,FALSE)</f>
        <v>No</v>
      </c>
    </row>
    <row r="239" spans="1:9">
      <c r="A239" t="s">
        <v>2208</v>
      </c>
      <c r="B239" t="s">
        <v>979</v>
      </c>
      <c r="E239" t="s">
        <v>1014</v>
      </c>
      <c r="F239" t="str">
        <f t="shared" si="3"/>
        <v>P22-008678</v>
      </c>
      <c r="G239" t="str">
        <f>IFERROR(VLOOKUP($A239,'Capital spend Nov 30'!$D:$G,3,FALSE),"No PO")</f>
        <v>P22-008678 - Line 1</v>
      </c>
      <c r="H239" t="str">
        <f>VLOOKUP(A239,'Capital spend Nov 30'!D:Q,14,FALSE)</f>
        <v>Bradgate Arms - 2022 - In-Suite Renovations</v>
      </c>
      <c r="I239" t="str">
        <f>VLOOKUP(A239,'Capital spend Nov 30'!D:U,18,FALSE)</f>
        <v>No</v>
      </c>
    </row>
    <row r="240" spans="1:9">
      <c r="A240" t="s">
        <v>2209</v>
      </c>
      <c r="B240" t="s">
        <v>979</v>
      </c>
      <c r="E240" t="s">
        <v>1014</v>
      </c>
      <c r="F240" t="str">
        <f t="shared" si="3"/>
        <v>P22-008735</v>
      </c>
      <c r="G240" t="str">
        <f>IFERROR(VLOOKUP($A240,'Capital spend Nov 30'!$D:$G,3,FALSE),"No PO")</f>
        <v>P22-008735 - Line 1</v>
      </c>
      <c r="H240" t="str">
        <f>VLOOKUP(A240,'Capital spend Nov 30'!D:Q,14,FALSE)</f>
        <v>Elginwood - 2022 -  -Kitchen FF&amp;E</v>
      </c>
      <c r="I240" t="str">
        <f>VLOOKUP(A240,'Capital spend Nov 30'!D:U,18,FALSE)</f>
        <v>No</v>
      </c>
    </row>
    <row r="241" spans="1:9">
      <c r="A241" t="s">
        <v>2210</v>
      </c>
      <c r="B241" t="s">
        <v>979</v>
      </c>
      <c r="E241" t="s">
        <v>1014</v>
      </c>
      <c r="F241" t="str">
        <f t="shared" si="3"/>
        <v>P22-008408</v>
      </c>
      <c r="G241" t="str">
        <f>IFERROR(VLOOKUP($A241,'Capital spend Nov 30'!$D:$G,3,FALSE),"No PO")</f>
        <v>P22-008408 - Line 2</v>
      </c>
      <c r="H241" t="str">
        <f>VLOOKUP(A241,'Capital spend Nov 30'!D:Q,14,FALSE)</f>
        <v>The Westwood - 2022 - In-Suite Renovations</v>
      </c>
      <c r="I241" t="str">
        <f>VLOOKUP(A241,'Capital spend Nov 30'!D:U,18,FALSE)</f>
        <v>No</v>
      </c>
    </row>
    <row r="242" spans="1:9">
      <c r="A242" t="s">
        <v>2211</v>
      </c>
      <c r="B242" t="s">
        <v>979</v>
      </c>
      <c r="E242" t="s">
        <v>1014</v>
      </c>
      <c r="F242" t="str">
        <f t="shared" si="3"/>
        <v>P22-008972</v>
      </c>
      <c r="G242" t="str">
        <f>IFERROR(VLOOKUP($A242,'Capital spend Nov 30'!$D:$G,3,FALSE),"No PO")</f>
        <v>P22-008972 - Line 2</v>
      </c>
      <c r="H242" t="str">
        <f>VLOOKUP(A242,'Capital spend Nov 30'!D:Q,14,FALSE)</f>
        <v>The Dorchester - 2022 - In-Suite Renovations</v>
      </c>
      <c r="I242" t="str">
        <f>VLOOKUP(A242,'Capital spend Nov 30'!D:U,18,FALSE)</f>
        <v>No</v>
      </c>
    </row>
    <row r="243" spans="1:9">
      <c r="A243" t="s">
        <v>2212</v>
      </c>
      <c r="B243" t="s">
        <v>979</v>
      </c>
      <c r="E243" t="s">
        <v>1014</v>
      </c>
      <c r="F243" t="str">
        <f t="shared" si="3"/>
        <v>P22-009073</v>
      </c>
      <c r="G243" t="str">
        <f>IFERROR(VLOOKUP($A243,'Capital spend Nov 30'!$D:$G,3,FALSE),"No PO")</f>
        <v>P22-009073 - Line 1</v>
      </c>
      <c r="H243" t="str">
        <f>VLOOKUP(A243,'Capital spend Nov 30'!D:Q,14,FALSE)</f>
        <v>Northridge - 2022 - Balcony Awnings (4)</v>
      </c>
      <c r="I243" t="str">
        <f>VLOOKUP(A243,'Capital spend Nov 30'!D:U,18,FALSE)</f>
        <v>No</v>
      </c>
    </row>
    <row r="244" spans="1:9">
      <c r="A244" t="s">
        <v>2213</v>
      </c>
      <c r="B244" t="s">
        <v>978</v>
      </c>
      <c r="E244" t="s">
        <v>1012</v>
      </c>
      <c r="F244" t="str">
        <f t="shared" si="3"/>
        <v>P22-007382</v>
      </c>
      <c r="G244" t="str">
        <f>IFERROR(VLOOKUP($A244,'Capital spend Nov 30'!$D:$G,3,FALSE),"No PO")</f>
        <v>P22-007382 - Line 1</v>
      </c>
      <c r="H244" t="str">
        <f>VLOOKUP(A244,'Capital spend Nov 30'!D:Q,14,FALSE)</f>
        <v>The Dorchester - 2022 - HVAC</v>
      </c>
      <c r="I244" t="str">
        <f>VLOOKUP(A244,'Capital spend Nov 30'!D:U,18,FALSE)</f>
        <v>No</v>
      </c>
    </row>
    <row r="245" spans="1:9">
      <c r="A245" t="s">
        <v>2214</v>
      </c>
      <c r="B245" t="s">
        <v>978</v>
      </c>
      <c r="E245" t="s">
        <v>1086</v>
      </c>
      <c r="F245" t="str">
        <f t="shared" si="3"/>
        <v>P22-007973</v>
      </c>
      <c r="G245" t="str">
        <f>IFERROR(VLOOKUP($A245,'Capital spend Nov 30'!$D:$G,3,FALSE),"No PO")</f>
        <v>P22-007973 - Line 1</v>
      </c>
      <c r="H245" t="str">
        <f>VLOOKUP(A245,'Capital spend Nov 30'!D:Q,14,FALSE)</f>
        <v>The Dorchester - 2022 - In-Suite Renovations</v>
      </c>
      <c r="I245" t="str">
        <f>VLOOKUP(A245,'Capital spend Nov 30'!D:U,18,FALSE)</f>
        <v>No</v>
      </c>
    </row>
    <row r="246" spans="1:9">
      <c r="A246" t="s">
        <v>2215</v>
      </c>
      <c r="B246" t="s">
        <v>978</v>
      </c>
      <c r="E246" t="s">
        <v>1012</v>
      </c>
      <c r="F246" t="str">
        <f t="shared" si="3"/>
        <v>P22-007787</v>
      </c>
      <c r="G246" t="str">
        <f>IFERROR(VLOOKUP($A246,'Capital spend Nov 30'!$D:$G,3,FALSE),"No PO")</f>
        <v>P22-007787 - Line 1</v>
      </c>
      <c r="H246" t="str">
        <f>VLOOKUP(A246,'Capital spend Nov 30'!D:Q,14,FALSE)</f>
        <v>Parkwood Court-2022-Elevator Solid State Starters</v>
      </c>
      <c r="I246" t="str">
        <f>VLOOKUP(A246,'Capital spend Nov 30'!D:U,18,FALSE)</f>
        <v>No</v>
      </c>
    </row>
    <row r="247" spans="1:9">
      <c r="A247" t="s">
        <v>2216</v>
      </c>
      <c r="B247" t="s">
        <v>978</v>
      </c>
      <c r="E247" t="s">
        <v>1086</v>
      </c>
      <c r="F247" t="str">
        <f t="shared" si="3"/>
        <v>P22-007656</v>
      </c>
      <c r="G247" t="str">
        <f>IFERROR(VLOOKUP($A247,'Capital spend Nov 30'!$D:$G,3,FALSE),"No PO")</f>
        <v>P22-007656 - Line 1</v>
      </c>
      <c r="H247" t="str">
        <f>VLOOKUP(A247,'Capital spend Nov 30'!D:Q,14,FALSE)</f>
        <v>Mackenzie Place - 2022 - Paint &amp; Wall Protection (Partially Funded)</v>
      </c>
      <c r="I247" t="str">
        <f>VLOOKUP(A247,'Capital spend Nov 30'!D:U,18,FALSE)</f>
        <v>No</v>
      </c>
    </row>
    <row r="248" spans="1:9">
      <c r="A248" t="s">
        <v>2217</v>
      </c>
      <c r="B248" t="s">
        <v>978</v>
      </c>
      <c r="E248" t="s">
        <v>1086</v>
      </c>
      <c r="F248" t="str">
        <f t="shared" si="3"/>
        <v>P22-007622</v>
      </c>
      <c r="G248" t="str">
        <f>IFERROR(VLOOKUP($A248,'Capital spend Nov 30'!$D:$G,3,FALSE),"No PO")</f>
        <v>P22-007622 - Line 1</v>
      </c>
      <c r="H248" t="str">
        <f>VLOOKUP(A248,'Capital spend Nov 30'!D:Q,14,FALSE)</f>
        <v>King Gardens - 2022 - Stick Blender</v>
      </c>
      <c r="I248" t="str">
        <f>VLOOKUP(A248,'Capital spend Nov 30'!D:U,18,FALSE)</f>
        <v>No</v>
      </c>
    </row>
    <row r="249" spans="1:9">
      <c r="A249" t="s">
        <v>2218</v>
      </c>
      <c r="B249" t="s">
        <v>978</v>
      </c>
      <c r="E249" t="s">
        <v>1012</v>
      </c>
      <c r="F249" t="str">
        <f t="shared" si="3"/>
        <v>P22-007430</v>
      </c>
      <c r="G249" t="str">
        <f>IFERROR(VLOOKUP($A249,'Capital spend Nov 30'!$D:$G,3,FALSE),"No PO")</f>
        <v>P22-007430 - Line 2</v>
      </c>
      <c r="H249" t="str">
        <f>VLOOKUP(A249,'Capital spend Nov 30'!D:Q,14,FALSE)</f>
        <v>Colonel By - 2022 - In-Suite Renovations</v>
      </c>
      <c r="I249" t="str">
        <f>VLOOKUP(A249,'Capital spend Nov 30'!D:U,18,FALSE)</f>
        <v>No</v>
      </c>
    </row>
    <row r="250" spans="1:9">
      <c r="A250" t="s">
        <v>2219</v>
      </c>
      <c r="B250" t="s">
        <v>978</v>
      </c>
      <c r="F250" t="str">
        <f t="shared" si="3"/>
        <v>P22-007485</v>
      </c>
      <c r="G250" t="str">
        <f>IFERROR(VLOOKUP($A250,'Capital spend Nov 30'!$D:$G,3,FALSE),"No PO")</f>
        <v>P22-007485 - Line 1</v>
      </c>
      <c r="H250">
        <f>VLOOKUP(A250,'Capital spend Nov 30'!D:Q,14,FALSE)</f>
        <v>0</v>
      </c>
      <c r="I250" t="e">
        <f>VLOOKUP(A250,'Capital spend Nov 30'!D:U,18,FALSE)</f>
        <v>#N/A</v>
      </c>
    </row>
    <row r="251" spans="1:9">
      <c r="A251" t="s">
        <v>2220</v>
      </c>
      <c r="B251" t="s">
        <v>978</v>
      </c>
      <c r="E251" t="s">
        <v>1086</v>
      </c>
      <c r="F251" t="str">
        <f t="shared" si="3"/>
        <v>P22-007624</v>
      </c>
      <c r="G251" t="str">
        <f>IFERROR(VLOOKUP($A251,'Capital spend Nov 30'!$D:$G,3,FALSE),"No PO")</f>
        <v>P22-007624 - Line 1</v>
      </c>
      <c r="H251" t="str">
        <f>VLOOKUP(A251,'Capital spend Nov 30'!D:Q,14,FALSE)</f>
        <v>Glynnwood - 2022 - Kitchen FF&amp;E (Prep Table)</v>
      </c>
      <c r="I251" t="str">
        <f>VLOOKUP(A251,'Capital spend Nov 30'!D:U,18,FALSE)</f>
        <v>No</v>
      </c>
    </row>
    <row r="252" spans="1:9">
      <c r="A252" t="s">
        <v>2221</v>
      </c>
      <c r="B252" t="s">
        <v>978</v>
      </c>
      <c r="E252" t="s">
        <v>1012</v>
      </c>
      <c r="F252" t="str">
        <f t="shared" si="3"/>
        <v>P22-007428</v>
      </c>
      <c r="G252" t="str">
        <f>IFERROR(VLOOKUP($A252,'Capital spend Nov 30'!$D:$G,3,FALSE),"No PO")</f>
        <v>P22-007428 - Line 2</v>
      </c>
      <c r="H252" t="str">
        <f>VLOOKUP(A252,'Capital spend Nov 30'!D:Q,14,FALSE)</f>
        <v>Valley Stream - 2022 - In-Suite Renovations</v>
      </c>
      <c r="I252" t="str">
        <f>VLOOKUP(A252,'Capital spend Nov 30'!D:U,18,FALSE)</f>
        <v>No</v>
      </c>
    </row>
    <row r="253" spans="1:9">
      <c r="A253" t="s">
        <v>2222</v>
      </c>
      <c r="B253" t="s">
        <v>978</v>
      </c>
      <c r="E253" t="s">
        <v>1086</v>
      </c>
      <c r="F253" t="str">
        <f t="shared" si="3"/>
        <v>P22-007426</v>
      </c>
      <c r="G253" t="str">
        <f>IFERROR(VLOOKUP($A253,'Capital spend Nov 30'!$D:$G,3,FALSE),"No PO")</f>
        <v>P22-007426 - Line 2</v>
      </c>
      <c r="H253" t="str">
        <f>VLOOKUP(A253,'Capital spend Nov 30'!D:Q,14,FALSE)</f>
        <v>Valley Stream - 2022 - In-Suite Renovations</v>
      </c>
      <c r="I253" t="str">
        <f>VLOOKUP(A253,'Capital spend Nov 30'!D:U,18,FALSE)</f>
        <v>No</v>
      </c>
    </row>
    <row r="254" spans="1:9">
      <c r="A254" t="s">
        <v>2223</v>
      </c>
      <c r="B254" t="s">
        <v>978</v>
      </c>
      <c r="E254" t="s">
        <v>1012</v>
      </c>
      <c r="F254" t="str">
        <f t="shared" si="3"/>
        <v>P22-007425</v>
      </c>
      <c r="G254" t="str">
        <f>IFERROR(VLOOKUP($A254,'Capital spend Nov 30'!$D:$G,3,FALSE),"No PO")</f>
        <v>P22-007425 - Line 1</v>
      </c>
      <c r="H254" t="str">
        <f>VLOOKUP(A254,'Capital spend Nov 30'!D:Q,14,FALSE)</f>
        <v>Valley Stream - 2022 - In-Suite Renovations</v>
      </c>
      <c r="I254" t="str">
        <f>VLOOKUP(A254,'Capital spend Nov 30'!D:U,18,FALSE)</f>
        <v>No</v>
      </c>
    </row>
    <row r="255" spans="1:9">
      <c r="A255" t="s">
        <v>2224</v>
      </c>
      <c r="B255" t="s">
        <v>978</v>
      </c>
      <c r="E255" t="s">
        <v>1086</v>
      </c>
      <c r="F255" t="str">
        <f t="shared" si="3"/>
        <v>P22-007423</v>
      </c>
      <c r="G255" t="str">
        <f>IFERROR(VLOOKUP($A255,'Capital spend Nov 30'!$D:$G,3,FALSE),"No PO")</f>
        <v>P22-007423 - Line 1</v>
      </c>
      <c r="H255" t="str">
        <f>VLOOKUP(A255,'Capital spend Nov 30'!D:Q,14,FALSE)</f>
        <v>Valley Stream - 2022 - In-Suite Renovations</v>
      </c>
      <c r="I255" t="str">
        <f>VLOOKUP(A255,'Capital spend Nov 30'!D:U,18,FALSE)</f>
        <v>No</v>
      </c>
    </row>
    <row r="256" spans="1:9">
      <c r="A256" t="s">
        <v>2225</v>
      </c>
      <c r="B256" t="s">
        <v>978</v>
      </c>
      <c r="E256" t="s">
        <v>1012</v>
      </c>
      <c r="F256" t="str">
        <f t="shared" si="3"/>
        <v>P22-007422</v>
      </c>
      <c r="G256" t="str">
        <f>IFERROR(VLOOKUP($A256,'Capital spend Nov 30'!$D:$G,3,FALSE),"No PO")</f>
        <v>P22-007422 - Line 1</v>
      </c>
      <c r="H256" t="str">
        <f>VLOOKUP(A256,'Capital spend Nov 30'!D:Q,14,FALSE)</f>
        <v>Hunt Club Manor - 2022 - In-Suite Renovations</v>
      </c>
      <c r="I256" t="str">
        <f>VLOOKUP(A256,'Capital spend Nov 30'!D:U,18,FALSE)</f>
        <v>No</v>
      </c>
    </row>
    <row r="257" spans="1:17">
      <c r="A257" t="s">
        <v>2226</v>
      </c>
      <c r="B257" t="s">
        <v>978</v>
      </c>
      <c r="E257" t="s">
        <v>1086</v>
      </c>
      <c r="F257" t="str">
        <f t="shared" si="3"/>
        <v>P22-007963</v>
      </c>
      <c r="G257" t="str">
        <f>IFERROR(VLOOKUP($A257,'Capital spend Nov 30'!$D:$G,3,FALSE),"No PO")</f>
        <v>P22-007963 - Line 2</v>
      </c>
      <c r="H257" t="str">
        <f>VLOOKUP(A257,'Capital spend Nov 30'!D:Q,14,FALSE)</f>
        <v>Alta Vista - 2022 - In-Suite Renovations</v>
      </c>
      <c r="I257" t="str">
        <f>VLOOKUP(A257,'Capital spend Nov 30'!D:U,18,FALSE)</f>
        <v>No</v>
      </c>
    </row>
    <row r="258" spans="1:17">
      <c r="A258" t="s">
        <v>2227</v>
      </c>
      <c r="B258" t="s">
        <v>978</v>
      </c>
      <c r="E258" t="s">
        <v>1012</v>
      </c>
      <c r="F258" t="str">
        <f t="shared" si="3"/>
        <v>P22-007541</v>
      </c>
      <c r="G258" t="str">
        <f>IFERROR(VLOOKUP($A258,'Capital spend Nov 30'!$D:$G,3,FALSE),"No PO")</f>
        <v>P22-007541 - Line 2</v>
      </c>
      <c r="H258" t="str">
        <f>VLOOKUP(A258,'Capital spend Nov 30'!D:Q,14,FALSE)</f>
        <v>Alta Vista - 2022 - In-Suite Renovations</v>
      </c>
      <c r="I258" t="str">
        <f>VLOOKUP(A258,'Capital spend Nov 30'!D:U,18,FALSE)</f>
        <v>No</v>
      </c>
    </row>
    <row r="259" spans="1:17">
      <c r="A259" t="s">
        <v>2228</v>
      </c>
      <c r="B259" t="s">
        <v>978</v>
      </c>
      <c r="E259" t="s">
        <v>1012</v>
      </c>
      <c r="F259" t="str">
        <f t="shared" si="3"/>
        <v>P22-007658</v>
      </c>
      <c r="G259" t="str">
        <f>IFERROR(VLOOKUP($A259,'Capital spend Nov 30'!$D:$G,3,FALSE),"No PO")</f>
        <v>P22-007658 - Line 1</v>
      </c>
      <c r="H259" t="str">
        <f>VLOOKUP(A259,'Capital spend Nov 30'!D:Q,14,FALSE)</f>
        <v>The Churchill - 2022 - Sliding Front Doors</v>
      </c>
      <c r="I259" t="str">
        <f>VLOOKUP(A259,'Capital spend Nov 30'!D:U,18,FALSE)</f>
        <v>No</v>
      </c>
    </row>
    <row r="260" spans="1:17">
      <c r="A260" t="s">
        <v>2229</v>
      </c>
      <c r="B260" t="s">
        <v>978</v>
      </c>
      <c r="E260" t="s">
        <v>1012</v>
      </c>
      <c r="F260" t="str">
        <f t="shared" si="3"/>
        <v>P22-007542</v>
      </c>
      <c r="G260" t="str">
        <f>IFERROR(VLOOKUP($A260,'Capital spend Nov 30'!$D:$G,3,FALSE),"No PO")</f>
        <v>P22-007542 - Line 2</v>
      </c>
      <c r="H260" t="str">
        <f>VLOOKUP(A260,'Capital spend Nov 30'!D:Q,14,FALSE)</f>
        <v>Alta Vista - 2022 - In-Suite Renovations</v>
      </c>
      <c r="I260" t="str">
        <f>VLOOKUP(A260,'Capital spend Nov 30'!D:U,18,FALSE)</f>
        <v>No</v>
      </c>
    </row>
    <row r="261" spans="1:17">
      <c r="A261" t="s">
        <v>2230</v>
      </c>
      <c r="B261" t="s">
        <v>978</v>
      </c>
      <c r="E261" t="s">
        <v>1012</v>
      </c>
      <c r="F261" t="str">
        <f t="shared" si="3"/>
        <v>P22-007545</v>
      </c>
      <c r="G261" t="str">
        <f>IFERROR(VLOOKUP($A261,'Capital spend Nov 30'!$D:$G,3,FALSE),"No PO")</f>
        <v>P22-007545 - Line 1</v>
      </c>
      <c r="H261" t="str">
        <f>VLOOKUP(A261,'Capital spend Nov 30'!D:Q,14,FALSE)</f>
        <v>River Ridge - 2022 - Plumbing</v>
      </c>
      <c r="I261" t="str">
        <f>VLOOKUP(A261,'Capital spend Nov 30'!D:U,18,FALSE)</f>
        <v>No</v>
      </c>
    </row>
    <row r="262" spans="1:17">
      <c r="A262" t="s">
        <v>2231</v>
      </c>
      <c r="B262" t="s">
        <v>978</v>
      </c>
      <c r="E262" t="s">
        <v>1012</v>
      </c>
      <c r="F262" t="str">
        <f t="shared" ref="F262:F325" si="4">LEFT(G262,10)</f>
        <v>P22-007530</v>
      </c>
      <c r="G262" t="str">
        <f>IFERROR(VLOOKUP($A262,'Capital spend Nov 30'!$D:$G,3,FALSE),"No PO")</f>
        <v>P22-007530 - Line 1</v>
      </c>
      <c r="H262" t="str">
        <f>VLOOKUP(A262,'Capital spend Nov 30'!D:Q,14,FALSE)</f>
        <v>Bridlewood Manor - 2022 - In-Suite Renovations</v>
      </c>
      <c r="I262" t="str">
        <f>VLOOKUP(A262,'Capital spend Nov 30'!D:U,18,FALSE)</f>
        <v>No</v>
      </c>
    </row>
    <row r="263" spans="1:17">
      <c r="A263" t="s">
        <v>2232</v>
      </c>
      <c r="B263" t="s">
        <v>978</v>
      </c>
      <c r="E263" t="s">
        <v>1012</v>
      </c>
      <c r="F263" t="str">
        <f t="shared" si="4"/>
        <v>P22-007707</v>
      </c>
      <c r="G263" t="str">
        <f>IFERROR(VLOOKUP($A263,'Capital spend Nov 30'!$D:$G,3,FALSE),"No PO")</f>
        <v>P22-007707 - Line 1</v>
      </c>
      <c r="H263" t="str">
        <f>VLOOKUP(A263,'Capital spend Nov 30'!D:Q,14,FALSE)</f>
        <v>Burloak - 2022 - Historical Fire Deficiencies</v>
      </c>
      <c r="I263" t="str">
        <f>VLOOKUP(A263,'Capital spend Nov 30'!D:U,18,FALSE)</f>
        <v>No</v>
      </c>
    </row>
    <row r="264" spans="1:17">
      <c r="A264" t="s">
        <v>2233</v>
      </c>
      <c r="B264" t="s">
        <v>978</v>
      </c>
      <c r="E264" t="s">
        <v>1012</v>
      </c>
      <c r="F264" t="str">
        <f t="shared" si="4"/>
        <v>P22-007625</v>
      </c>
      <c r="G264" t="str">
        <f>IFERROR(VLOOKUP($A264,'Capital spend Nov 30'!$D:$G,3,FALSE),"No PO")</f>
        <v>P22-007625 - Line 1</v>
      </c>
      <c r="H264" t="str">
        <f>VLOOKUP(A264,'Capital spend Nov 30'!D:Q,14,FALSE)</f>
        <v>Fleetwood Villa-2022-Roof Repairs</v>
      </c>
      <c r="I264" t="str">
        <f>VLOOKUP(A264,'Capital spend Nov 30'!D:U,18,FALSE)</f>
        <v>No</v>
      </c>
    </row>
    <row r="265" spans="1:17">
      <c r="A265" t="s">
        <v>2234</v>
      </c>
      <c r="B265" t="s">
        <v>978</v>
      </c>
      <c r="E265" t="s">
        <v>1012</v>
      </c>
      <c r="F265" t="str">
        <f t="shared" si="4"/>
        <v>P22-007998</v>
      </c>
      <c r="G265" t="str">
        <f>IFERROR(VLOOKUP($A265,'Capital spend Nov 30'!$D:$G,3,FALSE),"No PO")</f>
        <v>P22-007998 - Line 1</v>
      </c>
      <c r="H265" t="str">
        <f>VLOOKUP(A265,'Capital spend Nov 30'!D:Q,14,FALSE)</f>
        <v>Marian Chateau - 2022 - PTACs</v>
      </c>
      <c r="I265" t="str">
        <f>VLOOKUP(A265,'Capital spend Nov 30'!D:U,18,FALSE)</f>
        <v>No</v>
      </c>
    </row>
    <row r="266" spans="1:17">
      <c r="A266" t="s">
        <v>2235</v>
      </c>
      <c r="B266" t="s">
        <v>978</v>
      </c>
      <c r="E266" t="s">
        <v>1012</v>
      </c>
      <c r="F266" t="str">
        <f t="shared" si="4"/>
        <v>P22-007683</v>
      </c>
      <c r="G266" t="str">
        <f>IFERROR(VLOOKUP($A266,'Capital spend Nov 30'!$D:$G,3,FALSE),"No PO")</f>
        <v>P22-007683 - Line 1</v>
      </c>
      <c r="H266" t="str">
        <f>VLOOKUP(A266,'Capital spend Nov 30'!D:Q,14,FALSE)</f>
        <v>The Bentley Regina - 2022 - Column Engineering Report</v>
      </c>
      <c r="I266" t="str">
        <f>VLOOKUP(A266,'Capital spend Nov 30'!D:U,18,FALSE)</f>
        <v>No</v>
      </c>
      <c r="Q266">
        <v>0</v>
      </c>
    </row>
    <row r="267" spans="1:17">
      <c r="A267" t="s">
        <v>2236</v>
      </c>
      <c r="B267" t="s">
        <v>978</v>
      </c>
      <c r="E267" t="s">
        <v>1012</v>
      </c>
      <c r="F267" t="str">
        <f t="shared" si="4"/>
        <v>P22-007536</v>
      </c>
      <c r="G267" t="str">
        <f>IFERROR(VLOOKUP($A267,'Capital spend Nov 30'!$D:$G,3,FALSE),"No PO")</f>
        <v>P22-007536 - Line 1</v>
      </c>
      <c r="H267" t="str">
        <f>VLOOKUP(A267,'Capital spend Nov 30'!D:Q,14,FALSE)</f>
        <v>Arbour Heights - 2022 - office Chairs Resident tables</v>
      </c>
      <c r="I267" t="str">
        <f>VLOOKUP(A267,'Capital spend Nov 30'!D:U,18,FALSE)</f>
        <v>No</v>
      </c>
    </row>
    <row r="268" spans="1:17">
      <c r="A268" t="s">
        <v>2237</v>
      </c>
      <c r="B268" t="s">
        <v>978</v>
      </c>
      <c r="E268" t="s">
        <v>1086</v>
      </c>
      <c r="F268" t="str">
        <f t="shared" si="4"/>
        <v>P22-007611</v>
      </c>
      <c r="G268" t="str">
        <f>IFERROR(VLOOKUP($A268,'Capital spend Nov 30'!$D:$G,3,FALSE),"No PO")</f>
        <v>P22-007611 - Line 1</v>
      </c>
      <c r="H268" t="str">
        <f>VLOOKUP(A268,'Capital spend Nov 30'!D:Q,14,FALSE)</f>
        <v>The Bentley Yorkton - 2022 - Column Engineering Report</v>
      </c>
      <c r="I268" t="str">
        <f>VLOOKUP(A268,'Capital spend Nov 30'!D:U,18,FALSE)</f>
        <v>No</v>
      </c>
    </row>
    <row r="269" spans="1:17">
      <c r="A269" t="s">
        <v>2238</v>
      </c>
      <c r="B269" t="s">
        <v>978</v>
      </c>
      <c r="E269" t="s">
        <v>1086</v>
      </c>
      <c r="F269" t="str">
        <f t="shared" si="4"/>
        <v>P22-007532</v>
      </c>
      <c r="G269" t="str">
        <f>IFERROR(VLOOKUP($A269,'Capital spend Nov 30'!$D:$G,3,FALSE),"No PO")</f>
        <v>P22-007532 - Line 1</v>
      </c>
      <c r="H269" t="str">
        <f>VLOOKUP(A269,'Capital spend Nov 30'!D:Q,14,FALSE)</f>
        <v>Carlingview - 2022 - Parking Lot Lot Repairs</v>
      </c>
      <c r="I269" t="str">
        <f>VLOOKUP(A269,'Capital spend Nov 30'!D:U,18,FALSE)</f>
        <v>No</v>
      </c>
    </row>
    <row r="270" spans="1:17">
      <c r="A270" t="s">
        <v>2239</v>
      </c>
      <c r="B270" t="s">
        <v>978</v>
      </c>
      <c r="E270" t="s">
        <v>1086</v>
      </c>
      <c r="F270" t="str">
        <f t="shared" si="4"/>
        <v>P22-007717</v>
      </c>
      <c r="G270" t="str">
        <f>IFERROR(VLOOKUP($A270,'Capital spend Nov 30'!$D:$G,3,FALSE),"No PO")</f>
        <v>P22-007717 - Line 1</v>
      </c>
      <c r="H270" t="str">
        <f>VLOOKUP(A270,'Capital spend Nov 30'!D:Q,14,FALSE)</f>
        <v>Sumac Lodge - 2022 - Dryer Damper Motor</v>
      </c>
      <c r="I270" t="str">
        <f>VLOOKUP(A270,'Capital spend Nov 30'!D:U,18,FALSE)</f>
        <v>No</v>
      </c>
    </row>
    <row r="271" spans="1:17">
      <c r="A271" t="s">
        <v>2240</v>
      </c>
      <c r="B271" t="s">
        <v>978</v>
      </c>
      <c r="E271" t="s">
        <v>1012</v>
      </c>
      <c r="F271" t="str">
        <f t="shared" si="4"/>
        <v>P22-007763</v>
      </c>
      <c r="G271" t="str">
        <f>IFERROR(VLOOKUP($A271,'Capital spend Nov 30'!$D:$G,3,FALSE),"No PO")</f>
        <v>P22-007763 - Line 1</v>
      </c>
      <c r="H271" t="str">
        <f>VLOOKUP(A271,'Capital spend Nov 30'!D:Q,14,FALSE)</f>
        <v>Fenelon Court - 2022 - Rotary Toaster</v>
      </c>
      <c r="I271" t="str">
        <f>VLOOKUP(A271,'Capital spend Nov 30'!D:U,18,FALSE)</f>
        <v>No</v>
      </c>
    </row>
    <row r="272" spans="1:17">
      <c r="A272" t="s">
        <v>2241</v>
      </c>
      <c r="B272" t="s">
        <v>978</v>
      </c>
      <c r="E272" t="s">
        <v>1086</v>
      </c>
      <c r="F272" t="str">
        <f t="shared" si="4"/>
        <v>P22-008011</v>
      </c>
      <c r="G272" t="str">
        <f>IFERROR(VLOOKUP($A272,'Capital spend Nov 30'!$D:$G,3,FALSE),"No PO")</f>
        <v>P22-008011 - Line 1</v>
      </c>
      <c r="H272" t="str">
        <f>VLOOKUP(A272,'Capital spend Nov 30'!D:Q,14,FALSE)</f>
        <v>Aspen Ridge - 2022 - In-Suite Renovations</v>
      </c>
      <c r="I272" t="str">
        <f>VLOOKUP(A272,'Capital spend Nov 30'!D:U,18,FALSE)</f>
        <v>No</v>
      </c>
    </row>
    <row r="273" spans="1:9">
      <c r="A273" t="s">
        <v>2242</v>
      </c>
      <c r="B273" t="s">
        <v>978</v>
      </c>
      <c r="E273" t="s">
        <v>1012</v>
      </c>
      <c r="F273" t="str">
        <f t="shared" si="4"/>
        <v>P22-007673</v>
      </c>
      <c r="G273" t="str">
        <f>IFERROR(VLOOKUP($A273,'Capital spend Nov 30'!$D:$G,3,FALSE),"No PO")</f>
        <v>P22-007673 - Line 1</v>
      </c>
      <c r="H273" t="str">
        <f>VLOOKUP(A273,'Capital spend Nov 30'!D:Q,14,FALSE)</f>
        <v>The Bentley Moose Jaw - 2022 - In-Suite Renovations</v>
      </c>
      <c r="I273" t="str">
        <f>VLOOKUP(A273,'Capital spend Nov 30'!D:U,18,FALSE)</f>
        <v>No</v>
      </c>
    </row>
    <row r="274" spans="1:9">
      <c r="A274" t="s">
        <v>2243</v>
      </c>
      <c r="B274" t="s">
        <v>978</v>
      </c>
      <c r="E274" t="s">
        <v>1012</v>
      </c>
      <c r="F274" t="str">
        <f t="shared" si="4"/>
        <v>P22-008012</v>
      </c>
      <c r="G274" t="str">
        <f>IFERROR(VLOOKUP($A274,'Capital spend Nov 30'!$D:$G,3,FALSE),"No PO")</f>
        <v>P22-008012 - Line 2</v>
      </c>
      <c r="H274" t="str">
        <f>VLOOKUP(A274,'Capital spend Nov 30'!D:Q,14,FALSE)</f>
        <v>The Bentley Moose Jaw - 2022 - In-Suite Renovations</v>
      </c>
      <c r="I274" t="str">
        <f>VLOOKUP(A274,'Capital spend Nov 30'!D:U,18,FALSE)</f>
        <v>No</v>
      </c>
    </row>
    <row r="275" spans="1:9">
      <c r="A275" t="s">
        <v>2244</v>
      </c>
      <c r="B275" t="s">
        <v>978</v>
      </c>
      <c r="E275" t="s">
        <v>1012</v>
      </c>
      <c r="F275" t="str">
        <f t="shared" si="4"/>
        <v>P22-007672</v>
      </c>
      <c r="G275" t="str">
        <f>IFERROR(VLOOKUP($A275,'Capital spend Nov 30'!$D:$G,3,FALSE),"No PO")</f>
        <v>P22-007672 - Line 1</v>
      </c>
      <c r="H275" t="str">
        <f>VLOOKUP(A275,'Capital spend Nov 30'!D:Q,14,FALSE)</f>
        <v>The Bentley Moose Jaw - 2022 - In-Suite Renovations</v>
      </c>
      <c r="I275" t="str">
        <f>VLOOKUP(A275,'Capital spend Nov 30'!D:U,18,FALSE)</f>
        <v>No</v>
      </c>
    </row>
    <row r="276" spans="1:9">
      <c r="A276" t="s">
        <v>2245</v>
      </c>
      <c r="B276" t="s">
        <v>978</v>
      </c>
      <c r="E276" t="s">
        <v>1012</v>
      </c>
      <c r="F276" t="str">
        <f t="shared" si="4"/>
        <v>P22-007855</v>
      </c>
      <c r="G276" t="str">
        <f>IFERROR(VLOOKUP($A276,'Capital spend Nov 30'!$D:$G,3,FALSE),"No PO")</f>
        <v>P22-007855 - Line 1</v>
      </c>
      <c r="H276" t="str">
        <f>VLOOKUP(A276,'Capital spend Nov 30'!D:Q,14,FALSE)</f>
        <v>Bridlewood Manor - 2022 - DHW  storage tank</v>
      </c>
      <c r="I276" t="str">
        <f>VLOOKUP(A276,'Capital spend Nov 30'!D:U,18,FALSE)</f>
        <v>No</v>
      </c>
    </row>
    <row r="277" spans="1:9">
      <c r="A277" t="s">
        <v>2246</v>
      </c>
      <c r="B277" t="s">
        <v>978</v>
      </c>
      <c r="E277" t="s">
        <v>1012</v>
      </c>
      <c r="F277" t="str">
        <f t="shared" si="4"/>
        <v>P22-008013</v>
      </c>
      <c r="G277" t="str">
        <f>IFERROR(VLOOKUP($A277,'Capital spend Nov 30'!$D:$G,3,FALSE),"No PO")</f>
        <v>P22-008013 - Line 2</v>
      </c>
      <c r="H277" t="str">
        <f>VLOOKUP(A277,'Capital spend Nov 30'!D:Q,14,FALSE)</f>
        <v>Windermere on the Mount - 2022 - In-Suite Renovations</v>
      </c>
      <c r="I277" t="str">
        <f>VLOOKUP(A277,'Capital spend Nov 30'!D:U,18,FALSE)</f>
        <v>No</v>
      </c>
    </row>
    <row r="278" spans="1:9">
      <c r="A278" t="s">
        <v>2247</v>
      </c>
      <c r="B278" t="s">
        <v>978</v>
      </c>
      <c r="E278" t="s">
        <v>1012</v>
      </c>
      <c r="F278" t="str">
        <f t="shared" si="4"/>
        <v>P22-007731</v>
      </c>
      <c r="G278" t="str">
        <f>IFERROR(VLOOKUP($A278,'Capital spend Nov 30'!$D:$G,3,FALSE),"No PO")</f>
        <v>P22-007731 - Line 1</v>
      </c>
      <c r="H278" t="str">
        <f>VLOOKUP(A278,'Capital spend Nov 30'!D:Q,14,FALSE)</f>
        <v>Stittsville Villa - 2022 - In-Suite Renovations</v>
      </c>
      <c r="I278" t="str">
        <f>VLOOKUP(A278,'Capital spend Nov 30'!D:U,18,FALSE)</f>
        <v>No</v>
      </c>
    </row>
    <row r="279" spans="1:9">
      <c r="A279" t="s">
        <v>2248</v>
      </c>
      <c r="B279" t="s">
        <v>978</v>
      </c>
      <c r="E279" t="s">
        <v>1012</v>
      </c>
      <c r="F279" t="str">
        <f t="shared" si="4"/>
        <v>P22-007730</v>
      </c>
      <c r="G279" t="str">
        <f>IFERROR(VLOOKUP($A279,'Capital spend Nov 30'!$D:$G,3,FALSE),"No PO")</f>
        <v>P22-007730 - Line 1</v>
      </c>
      <c r="H279" t="str">
        <f>VLOOKUP(A279,'Capital spend Nov 30'!D:Q,14,FALSE)</f>
        <v>Stittsville Villa - 2022 - In-Suite Renovations</v>
      </c>
      <c r="I279" t="str">
        <f>VLOOKUP(A279,'Capital spend Nov 30'!D:U,18,FALSE)</f>
        <v>No</v>
      </c>
    </row>
    <row r="280" spans="1:9">
      <c r="A280" t="s">
        <v>2249</v>
      </c>
      <c r="B280" t="s">
        <v>978</v>
      </c>
      <c r="E280" t="s">
        <v>1086</v>
      </c>
      <c r="F280" t="str">
        <f t="shared" si="4"/>
        <v>P22-007827</v>
      </c>
      <c r="G280" t="str">
        <f>IFERROR(VLOOKUP($A280,'Capital spend Nov 30'!$D:$G,3,FALSE),"No PO")</f>
        <v>P22-007827 - Line 1</v>
      </c>
      <c r="H280" t="str">
        <f>VLOOKUP(A280,'Capital spend Nov 30'!D:Q,14,FALSE)</f>
        <v>Stittsville Villa - 2022 - In-Suite Renovations</v>
      </c>
      <c r="I280" t="str">
        <f>VLOOKUP(A280,'Capital spend Nov 30'!D:U,18,FALSE)</f>
        <v>No</v>
      </c>
    </row>
    <row r="281" spans="1:9">
      <c r="A281" t="s">
        <v>2250</v>
      </c>
      <c r="B281" t="s">
        <v>978</v>
      </c>
      <c r="E281" t="s">
        <v>1086</v>
      </c>
      <c r="F281" t="str">
        <f t="shared" si="4"/>
        <v>P22-007902</v>
      </c>
      <c r="G281" t="str">
        <f>IFERROR(VLOOKUP($A281,'Capital spend Nov 30'!$D:$G,3,FALSE),"No PO")</f>
        <v>P22-007902 - Line 2</v>
      </c>
      <c r="H281" t="str">
        <f>VLOOKUP(A281,'Capital spend Nov 30'!D:Q,14,FALSE)</f>
        <v>The Edinburgh - 2022 - In-Suite Renovations</v>
      </c>
      <c r="I281" t="str">
        <f>VLOOKUP(A281,'Capital spend Nov 30'!D:U,18,FALSE)</f>
        <v>No</v>
      </c>
    </row>
    <row r="282" spans="1:9">
      <c r="A282" t="s">
        <v>2251</v>
      </c>
      <c r="B282" t="s">
        <v>978</v>
      </c>
      <c r="E282" t="s">
        <v>1012</v>
      </c>
      <c r="F282" t="str">
        <f t="shared" si="4"/>
        <v>P22-007761</v>
      </c>
      <c r="G282" t="str">
        <f>IFERROR(VLOOKUP($A282,'Capital spend Nov 30'!$D:$G,3,FALSE),"No PO")</f>
        <v>P22-007761 - Line 1</v>
      </c>
      <c r="H282" t="str">
        <f>VLOOKUP(A282,'Capital spend Nov 30'!D:Q,14,FALSE)</f>
        <v>The Waverly/Rosewood - 2022 - In-Suite Renovations</v>
      </c>
      <c r="I282" t="str">
        <f>VLOOKUP(A282,'Capital spend Nov 30'!D:U,18,FALSE)</f>
        <v>No</v>
      </c>
    </row>
    <row r="283" spans="1:9">
      <c r="A283" t="s">
        <v>2252</v>
      </c>
      <c r="B283" t="s">
        <v>978</v>
      </c>
      <c r="E283" t="s">
        <v>1012</v>
      </c>
      <c r="F283" t="str">
        <f t="shared" si="4"/>
        <v>P22-007760</v>
      </c>
      <c r="G283" t="str">
        <f>IFERROR(VLOOKUP($A283,'Capital spend Nov 30'!$D:$G,3,FALSE),"No PO")</f>
        <v>P22-007760 - Line 1</v>
      </c>
      <c r="H283" t="str">
        <f>VLOOKUP(A283,'Capital spend Nov 30'!D:Q,14,FALSE)</f>
        <v>The Waverly/Rosewood - 2022 - In-Suite Renovations</v>
      </c>
      <c r="I283" t="str">
        <f>VLOOKUP(A283,'Capital spend Nov 30'!D:U,18,FALSE)</f>
        <v>No</v>
      </c>
    </row>
    <row r="284" spans="1:9">
      <c r="A284" t="s">
        <v>2253</v>
      </c>
      <c r="B284" t="s">
        <v>978</v>
      </c>
      <c r="E284" t="s">
        <v>1012</v>
      </c>
      <c r="F284" t="str">
        <f t="shared" si="4"/>
        <v>P22-007729</v>
      </c>
      <c r="G284" t="str">
        <f>IFERROR(VLOOKUP($A284,'Capital spend Nov 30'!$D:$G,3,FALSE),"No PO")</f>
        <v>P22-007729 - Line 1</v>
      </c>
      <c r="H284" t="str">
        <f>VLOOKUP(A284,'Capital spend Nov 30'!D:Q,14,FALSE)</f>
        <v>Stittsville Villa - 2022 - In-Suite Renovations</v>
      </c>
      <c r="I284" t="str">
        <f>VLOOKUP(A284,'Capital spend Nov 30'!D:U,18,FALSE)</f>
        <v>No</v>
      </c>
    </row>
    <row r="285" spans="1:9">
      <c r="A285" t="s">
        <v>2254</v>
      </c>
      <c r="B285" t="s">
        <v>978</v>
      </c>
      <c r="E285" t="s">
        <v>1012</v>
      </c>
      <c r="F285" t="str">
        <f t="shared" si="4"/>
        <v>P22-007759</v>
      </c>
      <c r="G285" t="str">
        <f>IFERROR(VLOOKUP($A285,'Capital spend Nov 30'!$D:$G,3,FALSE),"No PO")</f>
        <v>P22-007759 - Line 1</v>
      </c>
      <c r="H285" t="str">
        <f>VLOOKUP(A285,'Capital spend Nov 30'!D:Q,14,FALSE)</f>
        <v>The Waverly/Rosewood - 2022 - In-Suite Renovations</v>
      </c>
      <c r="I285" t="str">
        <f>VLOOKUP(A285,'Capital spend Nov 30'!D:U,18,FALSE)</f>
        <v>No</v>
      </c>
    </row>
    <row r="286" spans="1:9">
      <c r="A286" t="s">
        <v>2255</v>
      </c>
      <c r="B286" t="s">
        <v>978</v>
      </c>
      <c r="E286" t="s">
        <v>1086</v>
      </c>
      <c r="F286" t="str">
        <f t="shared" si="4"/>
        <v>P22-008004</v>
      </c>
      <c r="G286" t="str">
        <f>IFERROR(VLOOKUP($A286,'Capital spend Nov 30'!$D:$G,3,FALSE),"No PO")</f>
        <v>P22-008004 - Line 2</v>
      </c>
      <c r="H286" t="str">
        <f>VLOOKUP(A286,'Capital spend Nov 30'!D:Q,14,FALSE)</f>
        <v>The Heartland - 2022 - In-Suite Renovations</v>
      </c>
      <c r="I286" t="str">
        <f>VLOOKUP(A286,'Capital spend Nov 30'!D:U,18,FALSE)</f>
        <v>No</v>
      </c>
    </row>
    <row r="287" spans="1:9">
      <c r="A287" t="s">
        <v>2256</v>
      </c>
      <c r="B287" t="s">
        <v>978</v>
      </c>
      <c r="E287" t="s">
        <v>1086</v>
      </c>
      <c r="F287" t="str">
        <f t="shared" si="4"/>
        <v>P22-007884</v>
      </c>
      <c r="G287" t="str">
        <f>IFERROR(VLOOKUP($A287,'Capital spend Nov 30'!$D:$G,3,FALSE),"No PO")</f>
        <v>P22-007884 - Line 1</v>
      </c>
      <c r="H287" t="str">
        <f>VLOOKUP(A287,'Capital spend Nov 30'!D:Q,14,FALSE)</f>
        <v>Riverbend Place - 2022 - Water Loss (Amenity Spaces / Rm406)</v>
      </c>
      <c r="I287" t="str">
        <f>VLOOKUP(A287,'Capital spend Nov 30'!D:U,18,FALSE)</f>
        <v>No</v>
      </c>
    </row>
    <row r="288" spans="1:9">
      <c r="A288" t="s">
        <v>2257</v>
      </c>
      <c r="B288" t="s">
        <v>978</v>
      </c>
      <c r="E288" t="s">
        <v>1012</v>
      </c>
      <c r="F288" t="str">
        <f t="shared" si="4"/>
        <v>P22-007777</v>
      </c>
      <c r="G288" t="str">
        <f>IFERROR(VLOOKUP($A288,'Capital spend Nov 30'!$D:$G,3,FALSE),"No PO")</f>
        <v>P22-007777 - Line 1</v>
      </c>
      <c r="H288" t="str">
        <f>VLOOKUP(A288,'Capital spend Nov 30'!D:Q,14,FALSE)</f>
        <v>Northridge - 2022 - Blixer4</v>
      </c>
      <c r="I288" t="str">
        <f>VLOOKUP(A288,'Capital spend Nov 30'!D:U,18,FALSE)</f>
        <v>No</v>
      </c>
    </row>
    <row r="289" spans="1:9">
      <c r="A289" t="s">
        <v>2258</v>
      </c>
      <c r="B289" t="s">
        <v>978</v>
      </c>
      <c r="E289" t="s">
        <v>1086</v>
      </c>
      <c r="F289" t="str">
        <f t="shared" si="4"/>
        <v>P22-007825</v>
      </c>
      <c r="G289" t="str">
        <f>IFERROR(VLOOKUP($A289,'Capital spend Nov 30'!$D:$G,3,FALSE),"No PO")</f>
        <v>P22-007825 - Line 2</v>
      </c>
      <c r="H289" t="str">
        <f>VLOOKUP(A289,'Capital spend Nov 30'!D:Q,14,FALSE)</f>
        <v>Glynnwood - 2022 - In-Suite Renovations</v>
      </c>
      <c r="I289" t="str">
        <f>VLOOKUP(A289,'Capital spend Nov 30'!D:U,18,FALSE)</f>
        <v>No</v>
      </c>
    </row>
    <row r="290" spans="1:9">
      <c r="A290" t="s">
        <v>2259</v>
      </c>
      <c r="B290" t="s">
        <v>978</v>
      </c>
      <c r="E290" t="s">
        <v>1012</v>
      </c>
      <c r="F290" t="str">
        <f t="shared" si="4"/>
        <v>P22-007822</v>
      </c>
      <c r="G290" t="str">
        <f>IFERROR(VLOOKUP($A290,'Capital spend Nov 30'!$D:$G,3,FALSE),"No PO")</f>
        <v>P22-007822 - Line 2</v>
      </c>
      <c r="H290" t="str">
        <f>VLOOKUP(A290,'Capital spend Nov 30'!D:Q,14,FALSE)</f>
        <v>Glynnwood - 2022 - In-Suite Renovations</v>
      </c>
      <c r="I290" t="str">
        <f>VLOOKUP(A290,'Capital spend Nov 30'!D:U,18,FALSE)</f>
        <v>No</v>
      </c>
    </row>
    <row r="291" spans="1:9">
      <c r="A291" t="s">
        <v>2260</v>
      </c>
      <c r="B291" t="s">
        <v>978</v>
      </c>
      <c r="E291" t="s">
        <v>1012</v>
      </c>
      <c r="F291" t="str">
        <f t="shared" si="4"/>
        <v>P22-007824</v>
      </c>
      <c r="G291" t="str">
        <f>IFERROR(VLOOKUP($A291,'Capital spend Nov 30'!$D:$G,3,FALSE),"No PO")</f>
        <v>P22-007824 - Line 2</v>
      </c>
      <c r="H291" t="str">
        <f>VLOOKUP(A291,'Capital spend Nov 30'!D:Q,14,FALSE)</f>
        <v>Glynnwood - 2022 - In-Suite Renovations</v>
      </c>
      <c r="I291" t="str">
        <f>VLOOKUP(A291,'Capital spend Nov 30'!D:U,18,FALSE)</f>
        <v>No</v>
      </c>
    </row>
    <row r="292" spans="1:9">
      <c r="A292" t="s">
        <v>2261</v>
      </c>
      <c r="B292" t="s">
        <v>978</v>
      </c>
      <c r="E292" t="s">
        <v>1012</v>
      </c>
      <c r="F292" t="str">
        <f t="shared" si="4"/>
        <v>P22-007823</v>
      </c>
      <c r="G292" t="str">
        <f>IFERROR(VLOOKUP($A292,'Capital spend Nov 30'!$D:$G,3,FALSE),"No PO")</f>
        <v>P22-007823 - Line 2</v>
      </c>
      <c r="H292" t="str">
        <f>VLOOKUP(A292,'Capital spend Nov 30'!D:Q,14,FALSE)</f>
        <v>Glynnwood - 2022 - In-Suite Renovations</v>
      </c>
      <c r="I292" t="str">
        <f>VLOOKUP(A292,'Capital spend Nov 30'!D:U,18,FALSE)</f>
        <v>No</v>
      </c>
    </row>
    <row r="293" spans="1:9">
      <c r="A293" t="s">
        <v>2262</v>
      </c>
      <c r="B293" t="s">
        <v>978</v>
      </c>
      <c r="E293" t="s">
        <v>1086</v>
      </c>
      <c r="F293" t="str">
        <f t="shared" si="4"/>
        <v>P22-007782</v>
      </c>
      <c r="G293" t="str">
        <f>IFERROR(VLOOKUP($A293,'Capital spend Nov 30'!$D:$G,3,FALSE),"No PO")</f>
        <v>P22-007782 - Line 1</v>
      </c>
      <c r="H293" t="str">
        <f>VLOOKUP(A293,'Capital spend Nov 30'!D:Q,14,FALSE)</f>
        <v>Burloak - 2022- Attic Sprinkler (Additional Fee)</v>
      </c>
      <c r="I293" t="str">
        <f>VLOOKUP(A293,'Capital spend Nov 30'!D:U,18,FALSE)</f>
        <v>No</v>
      </c>
    </row>
    <row r="294" spans="1:9">
      <c r="A294" t="s">
        <v>2263</v>
      </c>
      <c r="B294" t="s">
        <v>978</v>
      </c>
      <c r="E294" t="s">
        <v>1012</v>
      </c>
      <c r="F294" t="str">
        <f t="shared" si="4"/>
        <v>P22-007801</v>
      </c>
      <c r="G294" t="str">
        <f>IFERROR(VLOOKUP($A294,'Capital spend Nov 30'!$D:$G,3,FALSE),"No PO")</f>
        <v>P22-007801 - Line 1</v>
      </c>
      <c r="H294" t="str">
        <f>VLOOKUP(A294,'Capital spend Nov 30'!D:Q,14,FALSE)</f>
        <v>The Meadows - 2022 - Exhaust Fan (MUA-3)</v>
      </c>
      <c r="I294" t="str">
        <f>VLOOKUP(A294,'Capital spend Nov 30'!D:U,18,FALSE)</f>
        <v>No</v>
      </c>
    </row>
    <row r="295" spans="1:9">
      <c r="A295" t="s">
        <v>2264</v>
      </c>
      <c r="B295" t="s">
        <v>978</v>
      </c>
      <c r="E295" t="s">
        <v>1012</v>
      </c>
      <c r="F295" t="str">
        <f t="shared" si="4"/>
        <v>P22-007791</v>
      </c>
      <c r="G295" t="str">
        <f>IFERROR(VLOOKUP($A295,'Capital spend Nov 30'!$D:$G,3,FALSE),"No PO")</f>
        <v>P22-007791 - Line 1</v>
      </c>
      <c r="H295" t="str">
        <f>VLOOKUP(A295,'Capital spend Nov 30'!D:Q,14,FALSE)</f>
        <v>West Oak Village - 2022 - Walk-In Freezer Compressor</v>
      </c>
      <c r="I295" t="str">
        <f>VLOOKUP(A295,'Capital spend Nov 30'!D:U,18,FALSE)</f>
        <v>No</v>
      </c>
    </row>
    <row r="296" spans="1:9">
      <c r="A296" t="s">
        <v>2265</v>
      </c>
      <c r="B296" t="s">
        <v>978</v>
      </c>
      <c r="E296" t="s">
        <v>1086</v>
      </c>
      <c r="F296" t="str">
        <f t="shared" si="4"/>
        <v>P22-008014</v>
      </c>
      <c r="G296" t="str">
        <f>IFERROR(VLOOKUP($A296,'Capital spend Nov 30'!$D:$G,3,FALSE),"No PO")</f>
        <v>P22-008014 - Line 2</v>
      </c>
      <c r="H296" t="str">
        <f>VLOOKUP(A296,'Capital spend Nov 30'!D:Q,14,FALSE)</f>
        <v>Valley Stream - 2022 - In-Suite Renovations</v>
      </c>
      <c r="I296" t="str">
        <f>VLOOKUP(A296,'Capital spend Nov 30'!D:U,18,FALSE)</f>
        <v>No</v>
      </c>
    </row>
    <row r="297" spans="1:9">
      <c r="A297" t="s">
        <v>2266</v>
      </c>
      <c r="B297" t="s">
        <v>978</v>
      </c>
      <c r="E297" t="s">
        <v>1012</v>
      </c>
      <c r="F297" t="str">
        <f t="shared" si="4"/>
        <v>0</v>
      </c>
      <c r="G297">
        <f>IFERROR(VLOOKUP($A297,'Capital spend Nov 30'!$D:$G,3,FALSE),"No PO")</f>
        <v>0</v>
      </c>
      <c r="H297" t="str">
        <f>VLOOKUP(A297,'Capital spend Nov 30'!D:Q,14,FALSE)</f>
        <v>Charleswood - 2022 - Roof</v>
      </c>
      <c r="I297" t="str">
        <f>VLOOKUP(A297,'Capital spend Nov 30'!D:U,18,FALSE)</f>
        <v>No</v>
      </c>
    </row>
    <row r="298" spans="1:9">
      <c r="A298" t="s">
        <v>2267</v>
      </c>
      <c r="B298" t="s">
        <v>978</v>
      </c>
      <c r="E298" t="s">
        <v>1086</v>
      </c>
      <c r="F298" t="str">
        <f t="shared" si="4"/>
        <v>P22-008017</v>
      </c>
      <c r="G298" t="str">
        <f>IFERROR(VLOOKUP($A298,'Capital spend Nov 30'!$D:$G,3,FALSE),"No PO")</f>
        <v>P22-008017 - Line 1</v>
      </c>
      <c r="H298" t="str">
        <f>VLOOKUP(A298,'Capital spend Nov 30'!D:Q,14,FALSE)</f>
        <v>Inglewood - 2022 - In-Suite Renovations</v>
      </c>
      <c r="I298" t="str">
        <f>VLOOKUP(A298,'Capital spend Nov 30'!D:U,18,FALSE)</f>
        <v>No</v>
      </c>
    </row>
    <row r="299" spans="1:9">
      <c r="A299" t="s">
        <v>2268</v>
      </c>
      <c r="B299" t="s">
        <v>978</v>
      </c>
      <c r="E299" t="s">
        <v>1086</v>
      </c>
      <c r="F299" t="str">
        <f t="shared" si="4"/>
        <v>P22-008015</v>
      </c>
      <c r="G299" t="str">
        <f>IFERROR(VLOOKUP($A299,'Capital spend Nov 30'!$D:$G,3,FALSE),"No PO")</f>
        <v>P22-008015 - Line 1</v>
      </c>
      <c r="H299" t="str">
        <f>VLOOKUP(A299,'Capital spend Nov 30'!D:Q,14,FALSE)</f>
        <v>Portobello - 2022 - AL Kitchen  Millwork</v>
      </c>
      <c r="I299" t="e">
        <f>VLOOKUP(A299,'Capital spend Nov 30'!D:U,18,FALSE)</f>
        <v>#N/A</v>
      </c>
    </row>
    <row r="300" spans="1:9">
      <c r="A300" t="s">
        <v>2269</v>
      </c>
      <c r="B300" t="s">
        <v>978</v>
      </c>
      <c r="E300" t="s">
        <v>1012</v>
      </c>
      <c r="F300" t="str">
        <f t="shared" si="4"/>
        <v>P22-008427</v>
      </c>
      <c r="G300" t="str">
        <f>IFERROR(VLOOKUP($A300,'Capital spend Nov 30'!$D:$G,3,FALSE),"No PO")</f>
        <v>P22-008427 - Line 2</v>
      </c>
      <c r="H300" t="str">
        <f>VLOOKUP(A300,'Capital spend Nov 30'!D:Q,14,FALSE)</f>
        <v>Evergreen - 2022 - In-Suite Renovations</v>
      </c>
      <c r="I300" t="str">
        <f>VLOOKUP(A300,'Capital spend Nov 30'!D:U,18,FALSE)</f>
        <v>No</v>
      </c>
    </row>
    <row r="301" spans="1:9">
      <c r="A301" t="s">
        <v>2270</v>
      </c>
      <c r="B301" t="s">
        <v>978</v>
      </c>
      <c r="E301" t="s">
        <v>1012</v>
      </c>
      <c r="F301" t="str">
        <f t="shared" si="4"/>
        <v>P22-008171</v>
      </c>
      <c r="G301" t="str">
        <f>IFERROR(VLOOKUP($A301,'Capital spend Nov 30'!$D:$G,3,FALSE),"No PO")</f>
        <v>P22-008171 - Line 1</v>
      </c>
      <c r="H301" t="str">
        <f>VLOOKUP(A301,'Capital spend Nov 30'!D:Q,14,FALSE)</f>
        <v>Hillside Manor - 2022 - Corridors (Flooring)</v>
      </c>
      <c r="I301" t="str">
        <f>VLOOKUP(A301,'Capital spend Nov 30'!D:U,18,FALSE)</f>
        <v>No</v>
      </c>
    </row>
    <row r="302" spans="1:9">
      <c r="A302" t="s">
        <v>2271</v>
      </c>
      <c r="B302" t="s">
        <v>978</v>
      </c>
      <c r="E302" t="s">
        <v>1012</v>
      </c>
      <c r="F302" t="str">
        <f t="shared" si="4"/>
        <v>P22-008029</v>
      </c>
      <c r="G302" t="str">
        <f>IFERROR(VLOOKUP($A302,'Capital spend Nov 30'!$D:$G,3,FALSE),"No PO")</f>
        <v>P22-008029 - Line 1</v>
      </c>
      <c r="H302" t="str">
        <f>VLOOKUP(A302,'Capital spend Nov 30'!D:Q,14,FALSE)</f>
        <v>Fleetwood Villa - 2022 - In-Suite Renovations</v>
      </c>
      <c r="I302" t="str">
        <f>VLOOKUP(A302,'Capital spend Nov 30'!D:U,18,FALSE)</f>
        <v>No</v>
      </c>
    </row>
    <row r="303" spans="1:9">
      <c r="A303" t="s">
        <v>2272</v>
      </c>
      <c r="B303" t="s">
        <v>978</v>
      </c>
      <c r="E303" t="s">
        <v>1012</v>
      </c>
      <c r="F303" t="str">
        <f t="shared" si="4"/>
        <v>P22-008021</v>
      </c>
      <c r="G303" t="str">
        <f>IFERROR(VLOOKUP($A303,'Capital spend Nov 30'!$D:$G,3,FALSE),"No PO")</f>
        <v>P22-008021 - Line 1</v>
      </c>
      <c r="H303" t="str">
        <f>VLOOKUP(A303,'Capital spend Nov 30'!D:Q,14,FALSE)</f>
        <v>Inglewood - 2022 - In-Suite Renovations</v>
      </c>
      <c r="I303" t="str">
        <f>VLOOKUP(A303,'Capital spend Nov 30'!D:U,18,FALSE)</f>
        <v>No</v>
      </c>
    </row>
    <row r="304" spans="1:9">
      <c r="A304" t="s">
        <v>2273</v>
      </c>
      <c r="B304" t="s">
        <v>978</v>
      </c>
      <c r="E304" t="s">
        <v>1012</v>
      </c>
      <c r="F304" t="str">
        <f t="shared" si="4"/>
        <v>P22-008032</v>
      </c>
      <c r="G304" t="str">
        <f>IFERROR(VLOOKUP($A304,'Capital spend Nov 30'!$D:$G,3,FALSE),"No PO")</f>
        <v>P22-008032 - Line 1</v>
      </c>
      <c r="H304" t="str">
        <f>VLOOKUP(A304,'Capital spend Nov 30'!D:Q,14,FALSE)</f>
        <v>Inglewood - 2022 - In-Suite Renovations</v>
      </c>
      <c r="I304" t="str">
        <f>VLOOKUP(A304,'Capital spend Nov 30'!D:U,18,FALSE)</f>
        <v>No</v>
      </c>
    </row>
    <row r="305" spans="1:9">
      <c r="A305" t="s">
        <v>2274</v>
      </c>
      <c r="B305" t="s">
        <v>978</v>
      </c>
      <c r="E305" t="s">
        <v>1012</v>
      </c>
      <c r="F305" t="str">
        <f t="shared" si="4"/>
        <v>P22-008031</v>
      </c>
      <c r="G305" t="str">
        <f>IFERROR(VLOOKUP($A305,'Capital spend Nov 30'!$D:$G,3,FALSE),"No PO")</f>
        <v>P22-008031 - Line 1</v>
      </c>
      <c r="H305" t="str">
        <f>VLOOKUP(A305,'Capital spend Nov 30'!D:Q,14,FALSE)</f>
        <v>Inglewood - 2022 - In-Suite Renovations</v>
      </c>
      <c r="I305" t="str">
        <f>VLOOKUP(A305,'Capital spend Nov 30'!D:U,18,FALSE)</f>
        <v>No</v>
      </c>
    </row>
    <row r="306" spans="1:9">
      <c r="A306" t="s">
        <v>2275</v>
      </c>
      <c r="B306" t="s">
        <v>978</v>
      </c>
      <c r="E306" t="s">
        <v>1086</v>
      </c>
      <c r="F306" t="str">
        <f t="shared" si="4"/>
        <v>P22-008260</v>
      </c>
      <c r="G306" t="str">
        <f>IFERROR(VLOOKUP($A306,'Capital spend Nov 30'!$D:$G,3,FALSE),"No PO")</f>
        <v>P22-008260 - Line 1</v>
      </c>
      <c r="H306" t="str">
        <f>VLOOKUP(A306,'Capital spend Nov 30'!D:Q,14,FALSE)</f>
        <v>Chatham - 2022 - In-Suite Renovations</v>
      </c>
      <c r="I306" t="str">
        <f>VLOOKUP(A306,'Capital spend Nov 30'!D:U,18,FALSE)</f>
        <v>No</v>
      </c>
    </row>
    <row r="307" spans="1:9">
      <c r="A307" t="s">
        <v>2276</v>
      </c>
      <c r="B307" t="s">
        <v>978</v>
      </c>
      <c r="E307" t="s">
        <v>1012</v>
      </c>
      <c r="F307" t="str">
        <f t="shared" si="4"/>
        <v>P22-008434</v>
      </c>
      <c r="G307" t="str">
        <f>IFERROR(VLOOKUP($A307,'Capital spend Nov 30'!$D:$G,3,FALSE),"No PO")</f>
        <v>P22-008434 - Line 2</v>
      </c>
      <c r="H307" t="str">
        <f>VLOOKUP(A307,'Capital spend Nov 30'!D:Q,14,FALSE)</f>
        <v>Chatham - 2022 - In-Suite Renovations</v>
      </c>
      <c r="I307" t="str">
        <f>VLOOKUP(A307,'Capital spend Nov 30'!D:U,18,FALSE)</f>
        <v>No</v>
      </c>
    </row>
    <row r="308" spans="1:9">
      <c r="A308" t="s">
        <v>2277</v>
      </c>
      <c r="B308" t="s">
        <v>978</v>
      </c>
      <c r="E308" t="s">
        <v>1012</v>
      </c>
      <c r="F308" t="str">
        <f t="shared" si="4"/>
        <v>P22-008608</v>
      </c>
      <c r="G308" t="str">
        <f>IFERROR(VLOOKUP($A308,'Capital spend Nov 30'!$D:$G,3,FALSE),"No PO")</f>
        <v>P22-008608 - Line 1</v>
      </c>
      <c r="H308" t="str">
        <f>VLOOKUP(A308,'Capital spend Nov 30'!D:Q,14,FALSE)</f>
        <v>Bough Beaches - 2022 - In-Suite Renovations</v>
      </c>
      <c r="I308" t="str">
        <f>VLOOKUP(A308,'Capital spend Nov 30'!D:U,18,FALSE)</f>
        <v>No</v>
      </c>
    </row>
    <row r="309" spans="1:9">
      <c r="A309" t="s">
        <v>2278</v>
      </c>
      <c r="B309" t="s">
        <v>978</v>
      </c>
      <c r="E309" t="s">
        <v>1012</v>
      </c>
      <c r="F309" t="str">
        <f t="shared" si="4"/>
        <v>P22-008037</v>
      </c>
      <c r="G309" t="str">
        <f>IFERROR(VLOOKUP($A309,'Capital spend Nov 30'!$D:$G,3,FALSE),"No PO")</f>
        <v>P22-008037 - Line 2</v>
      </c>
      <c r="H309" t="str">
        <f>VLOOKUP(A309,'Capital spend Nov 30'!D:Q,14,FALSE)</f>
        <v>Forest Hill - 2022 - In-Suite Renovations</v>
      </c>
      <c r="I309" t="str">
        <f>VLOOKUP(A309,'Capital spend Nov 30'!D:U,18,FALSE)</f>
        <v>No</v>
      </c>
    </row>
    <row r="310" spans="1:9">
      <c r="A310" t="s">
        <v>2279</v>
      </c>
      <c r="B310" t="s">
        <v>978</v>
      </c>
      <c r="E310" t="s">
        <v>1012</v>
      </c>
      <c r="F310" t="str">
        <f t="shared" si="4"/>
        <v>P22-008135</v>
      </c>
      <c r="G310" t="str">
        <f>IFERROR(VLOOKUP($A310,'Capital spend Nov 30'!$D:$G,3,FALSE),"No PO")</f>
        <v>P22-008135 - Line 1</v>
      </c>
      <c r="H310" t="str">
        <f>VLOOKUP(A310,'Capital spend Nov 30'!D:Q,14,FALSE)</f>
        <v>The Heartland - 2022 - Asphalt Paving</v>
      </c>
      <c r="I310" t="str">
        <f>VLOOKUP(A310,'Capital spend Nov 30'!D:U,18,FALSE)</f>
        <v>No</v>
      </c>
    </row>
    <row r="311" spans="1:9">
      <c r="A311" t="s">
        <v>2280</v>
      </c>
      <c r="B311" t="s">
        <v>978</v>
      </c>
      <c r="E311" t="s">
        <v>1012</v>
      </c>
      <c r="F311" t="str">
        <f t="shared" si="4"/>
        <v>P22-008020</v>
      </c>
      <c r="G311" t="str">
        <f>IFERROR(VLOOKUP($A311,'Capital spend Nov 30'!$D:$G,3,FALSE),"No PO")</f>
        <v>P22-008020 - Line 1</v>
      </c>
      <c r="H311" t="str">
        <f>VLOOKUP(A311,'Capital spend Nov 30'!D:Q,14,FALSE)</f>
        <v>Westney Gardens - 2022 - Main Entrance Door</v>
      </c>
      <c r="I311" t="str">
        <f>VLOOKUP(A311,'Capital spend Nov 30'!D:U,18,FALSE)</f>
        <v>No</v>
      </c>
    </row>
    <row r="312" spans="1:9">
      <c r="A312" t="s">
        <v>2281</v>
      </c>
      <c r="B312" t="s">
        <v>978</v>
      </c>
      <c r="E312" t="s">
        <v>1086</v>
      </c>
      <c r="F312" t="str">
        <f t="shared" si="4"/>
        <v>P22-008365</v>
      </c>
      <c r="G312" t="str">
        <f>IFERROR(VLOOKUP($A312,'Capital spend Nov 30'!$D:$G,3,FALSE),"No PO")</f>
        <v>P22-008365 - Line 1</v>
      </c>
      <c r="H312" t="str">
        <f>VLOOKUP(A312,'Capital spend Nov 30'!D:Q,14,FALSE)</f>
        <v>St. Lawrence Place - 2022 - Dining Room Blinds</v>
      </c>
      <c r="I312" t="str">
        <f>VLOOKUP(A312,'Capital spend Nov 30'!D:U,18,FALSE)</f>
        <v>No</v>
      </c>
    </row>
    <row r="313" spans="1:9">
      <c r="A313" t="s">
        <v>2282</v>
      </c>
      <c r="B313" t="s">
        <v>978</v>
      </c>
      <c r="E313" t="s">
        <v>1012</v>
      </c>
      <c r="F313" t="str">
        <f t="shared" si="4"/>
        <v>P22-008236</v>
      </c>
      <c r="G313" t="str">
        <f>IFERROR(VLOOKUP($A313,'Capital spend Nov 30'!$D:$G,3,FALSE),"No PO")</f>
        <v>P22-008236 - Line 1</v>
      </c>
      <c r="H313" t="str">
        <f>VLOOKUP(A313,'Capital spend Nov 30'!D:Q,14,FALSE)</f>
        <v>Kennedy Lodge - 2022- DHW ecir pump</v>
      </c>
      <c r="I313" t="str">
        <f>VLOOKUP(A313,'Capital spend Nov 30'!D:U,18,FALSE)</f>
        <v>No</v>
      </c>
    </row>
    <row r="314" spans="1:9">
      <c r="A314" t="s">
        <v>2283</v>
      </c>
      <c r="B314" t="s">
        <v>978</v>
      </c>
      <c r="E314" t="s">
        <v>1012</v>
      </c>
      <c r="F314" t="str">
        <f t="shared" si="4"/>
        <v>P22-008266</v>
      </c>
      <c r="G314" t="str">
        <f>IFERROR(VLOOKUP($A314,'Capital spend Nov 30'!$D:$G,3,FALSE),"No PO")</f>
        <v>P22-008266 - Line 1</v>
      </c>
      <c r="H314" t="str">
        <f>VLOOKUP(A314,'Capital spend Nov 30'!D:Q,14,FALSE)</f>
        <v>Hunt Club - 2022- Walk in door latch replacement</v>
      </c>
      <c r="I314" t="str">
        <f>VLOOKUP(A314,'Capital spend Nov 30'!D:U,18,FALSE)</f>
        <v>No</v>
      </c>
    </row>
    <row r="315" spans="1:9">
      <c r="A315" t="s">
        <v>2284</v>
      </c>
      <c r="B315" t="s">
        <v>978</v>
      </c>
      <c r="E315" t="s">
        <v>1086</v>
      </c>
      <c r="F315" t="str">
        <f t="shared" si="4"/>
        <v>P22-008162</v>
      </c>
      <c r="G315" t="str">
        <f>IFERROR(VLOOKUP($A315,'Capital spend Nov 30'!$D:$G,3,FALSE),"No PO")</f>
        <v>P22-008162 - Line 1</v>
      </c>
      <c r="H315" t="str">
        <f>VLOOKUP(A315,'Capital spend Nov 30'!D:Q,14,FALSE)</f>
        <v>Westside - 2022- Ice Machine replacement</v>
      </c>
      <c r="I315" t="str">
        <f>VLOOKUP(A315,'Capital spend Nov 30'!D:U,18,FALSE)</f>
        <v>No</v>
      </c>
    </row>
    <row r="316" spans="1:9">
      <c r="A316" t="s">
        <v>2285</v>
      </c>
      <c r="B316" t="s">
        <v>978</v>
      </c>
      <c r="E316" t="s">
        <v>1012</v>
      </c>
      <c r="F316" t="str">
        <f t="shared" si="4"/>
        <v>P22-008225</v>
      </c>
      <c r="G316" t="str">
        <f>IFERROR(VLOOKUP($A316,'Capital spend Nov 30'!$D:$G,3,FALSE),"No PO")</f>
        <v>P22-008225 - Line 1</v>
      </c>
      <c r="H316" t="str">
        <f>VLOOKUP(A316,'Capital spend Nov 30'!D:Q,14,FALSE)</f>
        <v>Garden City Manor - 2022 - Blixer 7</v>
      </c>
      <c r="I316" t="str">
        <f>VLOOKUP(A316,'Capital spend Nov 30'!D:U,18,FALSE)</f>
        <v>No</v>
      </c>
    </row>
    <row r="317" spans="1:9">
      <c r="A317" t="s">
        <v>2286</v>
      </c>
      <c r="B317" t="s">
        <v>978</v>
      </c>
      <c r="E317" t="s">
        <v>1012</v>
      </c>
      <c r="F317" t="str">
        <f t="shared" si="4"/>
        <v>P22-008239</v>
      </c>
      <c r="G317" t="str">
        <f>IFERROR(VLOOKUP($A317,'Capital spend Nov 30'!$D:$G,3,FALSE),"No PO")</f>
        <v>P22-008239 - Line 1</v>
      </c>
      <c r="H317" t="str">
        <f>VLOOKUP(A317,'Capital spend Nov 30'!D:Q,14,FALSE)</f>
        <v>Carlingview - 2022 - water loss  6 " main failed</v>
      </c>
      <c r="I317" t="str">
        <f>VLOOKUP(A317,'Capital spend Nov 30'!D:U,18,FALSE)</f>
        <v>No</v>
      </c>
    </row>
    <row r="318" spans="1:9">
      <c r="A318" t="s">
        <v>2287</v>
      </c>
      <c r="B318" t="s">
        <v>978</v>
      </c>
      <c r="E318" t="s">
        <v>1012</v>
      </c>
      <c r="F318" t="str">
        <f t="shared" si="4"/>
        <v>P22-008579</v>
      </c>
      <c r="G318" t="str">
        <f>IFERROR(VLOOKUP($A318,'Capital spend Nov 30'!$D:$G,3,FALSE),"No PO")</f>
        <v>P22-008579 - Line 1</v>
      </c>
      <c r="H318" t="str">
        <f>VLOOKUP(A318,'Capital spend Nov 30'!D:Q,14,FALSE)</f>
        <v>Kennedy Lodge - 2022- Bin mover</v>
      </c>
      <c r="I318" t="str">
        <f>VLOOKUP(A318,'Capital spend Nov 30'!D:U,18,FALSE)</f>
        <v>No</v>
      </c>
    </row>
    <row r="319" spans="1:9">
      <c r="A319" t="s">
        <v>2288</v>
      </c>
      <c r="B319" t="s">
        <v>978</v>
      </c>
      <c r="E319" t="s">
        <v>1012</v>
      </c>
      <c r="F319" t="str">
        <f t="shared" si="4"/>
        <v>P22-008457</v>
      </c>
      <c r="G319" t="str">
        <f>IFERROR(VLOOKUP($A319,'Capital spend Nov 30'!$D:$G,3,FALSE),"No PO")</f>
        <v>P22-008457 - Line 1</v>
      </c>
      <c r="H319" t="str">
        <f>VLOOKUP(A319,'Capital spend Nov 30'!D:Q,14,FALSE)</f>
        <v>Elginwood -2022- Dry system pressure valve accelerator pump</v>
      </c>
      <c r="I319" t="str">
        <f>VLOOKUP(A319,'Capital spend Nov 30'!D:U,18,FALSE)</f>
        <v>No</v>
      </c>
    </row>
    <row r="320" spans="1:9">
      <c r="A320" t="s">
        <v>2289</v>
      </c>
      <c r="B320" t="s">
        <v>978</v>
      </c>
      <c r="E320" t="s">
        <v>1086</v>
      </c>
      <c r="F320" t="str">
        <f t="shared" si="4"/>
        <v>P22-008259</v>
      </c>
      <c r="G320" t="str">
        <f>IFERROR(VLOOKUP($A320,'Capital spend Nov 30'!$D:$G,3,FALSE),"No PO")</f>
        <v>P22-008259 - Line 1</v>
      </c>
      <c r="H320" t="str">
        <f>VLOOKUP(A320,'Capital spend Nov 30'!D:Q,14,FALSE)</f>
        <v>Arbutus - 2022 - Common Areas</v>
      </c>
      <c r="I320" t="str">
        <f>VLOOKUP(A320,'Capital spend Nov 30'!D:U,18,FALSE)</f>
        <v>No</v>
      </c>
    </row>
    <row r="321" spans="1:9">
      <c r="A321" t="s">
        <v>2290</v>
      </c>
      <c r="B321" t="s">
        <v>978</v>
      </c>
      <c r="E321" t="s">
        <v>1012</v>
      </c>
      <c r="F321" t="str">
        <f t="shared" si="4"/>
        <v>P22-008299</v>
      </c>
      <c r="G321" t="str">
        <f>IFERROR(VLOOKUP($A321,'Capital spend Nov 30'!$D:$G,3,FALSE),"No PO")</f>
        <v>P22-008299 - Line 1</v>
      </c>
      <c r="H321" t="str">
        <f>VLOOKUP(A321,'Capital spend Nov 30'!D:Q,14,FALSE)</f>
        <v>King Gardens - 2022 - In-Suite Renovations</v>
      </c>
      <c r="I321" t="str">
        <f>VLOOKUP(A321,'Capital spend Nov 30'!D:U,18,FALSE)</f>
        <v>No</v>
      </c>
    </row>
    <row r="322" spans="1:9">
      <c r="A322" t="s">
        <v>2291</v>
      </c>
      <c r="B322" t="s">
        <v>978</v>
      </c>
      <c r="E322" t="s">
        <v>1012</v>
      </c>
      <c r="F322" t="str">
        <f t="shared" si="4"/>
        <v>P22-008298</v>
      </c>
      <c r="G322" t="str">
        <f>IFERROR(VLOOKUP($A322,'Capital spend Nov 30'!$D:$G,3,FALSE),"No PO")</f>
        <v>P22-008298 - Line 1</v>
      </c>
      <c r="H322" t="str">
        <f>VLOOKUP(A322,'Capital spend Nov 30'!D:Q,14,FALSE)</f>
        <v>King Gardens - 2022 - In-Suite Renovations</v>
      </c>
      <c r="I322" t="str">
        <f>VLOOKUP(A322,'Capital spend Nov 30'!D:U,18,FALSE)</f>
        <v>No</v>
      </c>
    </row>
    <row r="323" spans="1:9">
      <c r="A323" t="s">
        <v>2292</v>
      </c>
      <c r="B323" t="s">
        <v>978</v>
      </c>
      <c r="E323" t="s">
        <v>1086</v>
      </c>
      <c r="F323" t="str">
        <f t="shared" si="4"/>
        <v>P22-008607</v>
      </c>
      <c r="G323" t="str">
        <f>IFERROR(VLOOKUP($A323,'Capital spend Nov 30'!$D:$G,3,FALSE),"No PO")</f>
        <v>P22-008607 - Line 1</v>
      </c>
      <c r="H323" t="str">
        <f>VLOOKUP(A323,'Capital spend Nov 30'!D:Q,14,FALSE)</f>
        <v>Hollyburn House - 2022 - In-Suite Renovations</v>
      </c>
      <c r="I323" t="str">
        <f>VLOOKUP(A323,'Capital spend Nov 30'!D:U,18,FALSE)</f>
        <v>No</v>
      </c>
    </row>
    <row r="324" spans="1:9">
      <c r="A324" t="s">
        <v>2293</v>
      </c>
      <c r="B324" t="s">
        <v>978</v>
      </c>
      <c r="E324" t="s">
        <v>1012</v>
      </c>
      <c r="F324" t="str">
        <f t="shared" si="4"/>
        <v>P22-008297</v>
      </c>
      <c r="G324" t="str">
        <f>IFERROR(VLOOKUP($A324,'Capital spend Nov 30'!$D:$G,3,FALSE),"No PO")</f>
        <v>P22-008297 - Line 1</v>
      </c>
      <c r="H324" t="str">
        <f>VLOOKUP(A324,'Capital spend Nov 30'!D:Q,14,FALSE)</f>
        <v>King Gardens - 2022 - In-Suite Renovations</v>
      </c>
      <c r="I324" t="str">
        <f>VLOOKUP(A324,'Capital spend Nov 30'!D:U,18,FALSE)</f>
        <v>No</v>
      </c>
    </row>
    <row r="325" spans="1:9">
      <c r="A325" t="s">
        <v>2294</v>
      </c>
      <c r="B325" t="s">
        <v>978</v>
      </c>
      <c r="E325" t="s">
        <v>1012</v>
      </c>
      <c r="F325" t="str">
        <f t="shared" si="4"/>
        <v>P22-008296</v>
      </c>
      <c r="G325" t="str">
        <f>IFERROR(VLOOKUP($A325,'Capital spend Nov 30'!$D:$G,3,FALSE),"No PO")</f>
        <v>P22-008296 - Line 1</v>
      </c>
      <c r="H325" t="str">
        <f>VLOOKUP(A325,'Capital spend Nov 30'!D:Q,14,FALSE)</f>
        <v>King Gardens - 2022 - In-Suite Renovations</v>
      </c>
      <c r="I325" t="str">
        <f>VLOOKUP(A325,'Capital spend Nov 30'!D:U,18,FALSE)</f>
        <v>No</v>
      </c>
    </row>
    <row r="326" spans="1:9">
      <c r="A326" t="s">
        <v>2295</v>
      </c>
      <c r="B326" t="s">
        <v>978</v>
      </c>
      <c r="E326" t="s">
        <v>1012</v>
      </c>
      <c r="F326" t="str">
        <f t="shared" ref="F326:F364" si="5">LEFT(G326,10)</f>
        <v>P22-008280</v>
      </c>
      <c r="G326" t="str">
        <f>IFERROR(VLOOKUP($A326,'Capital spend Nov 30'!$D:$G,3,FALSE),"No PO")</f>
        <v>P22-008280 - Line 1</v>
      </c>
      <c r="H326" t="str">
        <f>VLOOKUP(A326,'Capital spend Nov 30'!D:Q,14,FALSE)</f>
        <v>King Gardens - 2022 - In-Suite Renovations</v>
      </c>
      <c r="I326" t="str">
        <f>VLOOKUP(A326,'Capital spend Nov 30'!D:U,18,FALSE)</f>
        <v>No</v>
      </c>
    </row>
    <row r="327" spans="1:9">
      <c r="A327" t="s">
        <v>2296</v>
      </c>
      <c r="B327" t="s">
        <v>978</v>
      </c>
      <c r="E327" t="s">
        <v>1012</v>
      </c>
      <c r="F327" t="str">
        <f t="shared" si="5"/>
        <v>P22-008295</v>
      </c>
      <c r="G327" t="str">
        <f>IFERROR(VLOOKUP($A327,'Capital spend Nov 30'!$D:$G,3,FALSE),"No PO")</f>
        <v>P22-008295 - Line 1</v>
      </c>
      <c r="H327" t="str">
        <f>VLOOKUP(A327,'Capital spend Nov 30'!D:Q,14,FALSE)</f>
        <v>King Gardens - 2022 - In-Suite Renovations</v>
      </c>
      <c r="I327" t="str">
        <f>VLOOKUP(A327,'Capital spend Nov 30'!D:U,18,FALSE)</f>
        <v>No</v>
      </c>
    </row>
    <row r="328" spans="1:9">
      <c r="A328" t="s">
        <v>2297</v>
      </c>
      <c r="B328" t="s">
        <v>978</v>
      </c>
      <c r="E328" t="s">
        <v>1012</v>
      </c>
      <c r="F328" t="str">
        <f t="shared" si="5"/>
        <v>P22-008275</v>
      </c>
      <c r="G328" t="str">
        <f>IFERROR(VLOOKUP($A328,'Capital spend Nov 30'!$D:$G,3,FALSE),"No PO")</f>
        <v>P22-008275 - Line 1</v>
      </c>
      <c r="H328" t="str">
        <f>VLOOKUP(A328,'Capital spend Nov 30'!D:Q,14,FALSE)</f>
        <v>King Gardens - 2022 - In-Suite Renovations</v>
      </c>
      <c r="I328" t="str">
        <f>VLOOKUP(A328,'Capital spend Nov 30'!D:U,18,FALSE)</f>
        <v>No</v>
      </c>
    </row>
    <row r="329" spans="1:9">
      <c r="A329" t="s">
        <v>2298</v>
      </c>
      <c r="B329" t="s">
        <v>978</v>
      </c>
      <c r="E329" t="s">
        <v>1012</v>
      </c>
      <c r="F329" t="str">
        <f t="shared" si="5"/>
        <v>P22-008276</v>
      </c>
      <c r="G329" t="str">
        <f>IFERROR(VLOOKUP($A329,'Capital spend Nov 30'!$D:$G,3,FALSE),"No PO")</f>
        <v>P22-008276 - Line 1</v>
      </c>
      <c r="H329" t="str">
        <f>VLOOKUP(A329,'Capital spend Nov 30'!D:Q,14,FALSE)</f>
        <v>King Gardens - 2022 - In-Suite Renovations</v>
      </c>
      <c r="I329" t="str">
        <f>VLOOKUP(A329,'Capital spend Nov 30'!D:U,18,FALSE)</f>
        <v>No</v>
      </c>
    </row>
    <row r="330" spans="1:9">
      <c r="A330" t="s">
        <v>2299</v>
      </c>
      <c r="B330" t="s">
        <v>978</v>
      </c>
      <c r="E330" t="s">
        <v>1012</v>
      </c>
      <c r="F330" t="str">
        <f t="shared" si="5"/>
        <v>P22-008277</v>
      </c>
      <c r="G330" t="str">
        <f>IFERROR(VLOOKUP($A330,'Capital spend Nov 30'!$D:$G,3,FALSE),"No PO")</f>
        <v>P22-008277 - Line 1</v>
      </c>
      <c r="H330" t="str">
        <f>VLOOKUP(A330,'Capital spend Nov 30'!D:Q,14,FALSE)</f>
        <v>King Gardens - 2022 - In-Suite Renovations</v>
      </c>
      <c r="I330" t="str">
        <f>VLOOKUP(A330,'Capital spend Nov 30'!D:U,18,FALSE)</f>
        <v>No</v>
      </c>
    </row>
    <row r="331" spans="1:9">
      <c r="A331" t="s">
        <v>2300</v>
      </c>
      <c r="B331" t="s">
        <v>978</v>
      </c>
      <c r="E331" t="s">
        <v>1012</v>
      </c>
      <c r="F331" t="str">
        <f t="shared" si="5"/>
        <v>P22-008279</v>
      </c>
      <c r="G331" t="str">
        <f>IFERROR(VLOOKUP($A331,'Capital spend Nov 30'!$D:$G,3,FALSE),"No PO")</f>
        <v>P22-008279 - Line 1</v>
      </c>
      <c r="H331" t="str">
        <f>VLOOKUP(A331,'Capital spend Nov 30'!D:Q,14,FALSE)</f>
        <v>King Gardens - 2022 - In-Suite Renovations</v>
      </c>
      <c r="I331" t="str">
        <f>VLOOKUP(A331,'Capital spend Nov 30'!D:U,18,FALSE)</f>
        <v>No</v>
      </c>
    </row>
    <row r="332" spans="1:9">
      <c r="A332" t="s">
        <v>2301</v>
      </c>
      <c r="B332" t="s">
        <v>978</v>
      </c>
      <c r="E332" t="s">
        <v>1012</v>
      </c>
      <c r="F332" t="str">
        <f t="shared" si="5"/>
        <v>P22-008278</v>
      </c>
      <c r="G332" t="str">
        <f>IFERROR(VLOOKUP($A332,'Capital spend Nov 30'!$D:$G,3,FALSE),"No PO")</f>
        <v>P22-008278 - Line 1</v>
      </c>
      <c r="H332" t="str">
        <f>VLOOKUP(A332,'Capital spend Nov 30'!D:Q,14,FALSE)</f>
        <v>King Gardens - 2022 - In-Suite Renovations</v>
      </c>
      <c r="I332" t="str">
        <f>VLOOKUP(A332,'Capital spend Nov 30'!D:U,18,FALSE)</f>
        <v>No</v>
      </c>
    </row>
    <row r="333" spans="1:9">
      <c r="A333" t="s">
        <v>2302</v>
      </c>
      <c r="B333" t="s">
        <v>978</v>
      </c>
      <c r="E333" t="s">
        <v>1012</v>
      </c>
      <c r="F333" t="str">
        <f t="shared" si="5"/>
        <v>P22-008454</v>
      </c>
      <c r="G333" t="str">
        <f>IFERROR(VLOOKUP($A333,'Capital spend Nov 30'!$D:$G,3,FALSE),"No PO")</f>
        <v>P22-008454 - Line 1</v>
      </c>
      <c r="H333" t="str">
        <f>VLOOKUP(A333,'Capital spend Nov 30'!D:Q,14,FALSE)</f>
        <v>The Claremont - 2022 - In-Suite Renovations</v>
      </c>
      <c r="I333" t="str">
        <f>VLOOKUP(A333,'Capital spend Nov 30'!D:U,18,FALSE)</f>
        <v>No</v>
      </c>
    </row>
    <row r="334" spans="1:9">
      <c r="A334" t="s">
        <v>2303</v>
      </c>
      <c r="B334" t="s">
        <v>978</v>
      </c>
      <c r="E334" t="s">
        <v>1012</v>
      </c>
      <c r="F334" t="str">
        <f t="shared" si="5"/>
        <v>P22-008263</v>
      </c>
      <c r="G334" t="str">
        <f>IFERROR(VLOOKUP($A334,'Capital spend Nov 30'!$D:$G,3,FALSE),"No PO")</f>
        <v>P22-008263 - Line 1</v>
      </c>
      <c r="H334" t="str">
        <f>VLOOKUP(A334,'Capital spend Nov 30'!D:Q,14,FALSE)</f>
        <v>Donway Place - 2022 - In-Suite Renovations</v>
      </c>
      <c r="I334" t="str">
        <f>VLOOKUP(A334,'Capital spend Nov 30'!D:U,18,FALSE)</f>
        <v>No</v>
      </c>
    </row>
    <row r="335" spans="1:9">
      <c r="A335" t="s">
        <v>2304</v>
      </c>
      <c r="B335" t="s">
        <v>978</v>
      </c>
      <c r="E335" t="s">
        <v>1086</v>
      </c>
      <c r="F335" t="str">
        <f t="shared" si="5"/>
        <v>P22-008159</v>
      </c>
      <c r="G335" t="str">
        <f>IFERROR(VLOOKUP($A335,'Capital spend Nov 30'!$D:$G,3,FALSE),"No PO")</f>
        <v>P22-008159 - Line 1</v>
      </c>
      <c r="H335" t="str">
        <f>VLOOKUP(A335,'Capital spend Nov 30'!D:Q,14,FALSE)</f>
        <v>Eagle Terrace - 2022 - Fire Deficiencies</v>
      </c>
      <c r="I335" t="str">
        <f>VLOOKUP(A335,'Capital spend Nov 30'!D:U,18,FALSE)</f>
        <v>No</v>
      </c>
    </row>
    <row r="336" spans="1:9">
      <c r="A336" t="s">
        <v>2305</v>
      </c>
      <c r="B336" t="s">
        <v>978</v>
      </c>
      <c r="E336" t="s">
        <v>1086</v>
      </c>
      <c r="F336" t="str">
        <f t="shared" si="5"/>
        <v>P22-008323</v>
      </c>
      <c r="G336" t="str">
        <f>IFERROR(VLOOKUP($A336,'Capital spend Nov 30'!$D:$G,3,FALSE),"No PO")</f>
        <v>P22-008323 - Line 1</v>
      </c>
      <c r="H336" t="str">
        <f>VLOOKUP(A336,'Capital spend Nov 30'!D:Q,14,FALSE)</f>
        <v>Lakeview-2022-Mechanical Systems-Elevator</v>
      </c>
      <c r="I336" t="str">
        <f>VLOOKUP(A336,'Capital spend Nov 30'!D:U,18,FALSE)</f>
        <v>No</v>
      </c>
    </row>
    <row r="337" spans="1:9">
      <c r="A337" t="s">
        <v>2306</v>
      </c>
      <c r="B337" t="s">
        <v>978</v>
      </c>
      <c r="E337" t="s">
        <v>1086</v>
      </c>
      <c r="F337" t="str">
        <f t="shared" si="5"/>
        <v>P22-008180</v>
      </c>
      <c r="G337" t="str">
        <f>IFERROR(VLOOKUP($A337,'Capital spend Nov 30'!$D:$G,3,FALSE),"No PO")</f>
        <v>P22-008180 - Line 1</v>
      </c>
      <c r="H337" t="str">
        <f>VLOOKUP(A337,'Capital spend Nov 30'!D:Q,14,FALSE)</f>
        <v>Reachview Village  - 2022 - 2 Dining Room Exterior  Doors Replacement</v>
      </c>
      <c r="I337" t="str">
        <f>VLOOKUP(A337,'Capital spend Nov 30'!D:U,18,FALSE)</f>
        <v>No</v>
      </c>
    </row>
    <row r="338" spans="1:9">
      <c r="A338" t="s">
        <v>2307</v>
      </c>
      <c r="B338" t="s">
        <v>978</v>
      </c>
      <c r="E338" t="s">
        <v>1012</v>
      </c>
      <c r="F338" t="str">
        <f t="shared" si="5"/>
        <v>P22-009098</v>
      </c>
      <c r="G338" t="str">
        <f>IFERROR(VLOOKUP($A338,'Capital spend Nov 30'!$D:$G,3,FALSE),"No PO")</f>
        <v>P22-009098 - Line 2</v>
      </c>
      <c r="H338" t="str">
        <f>VLOOKUP(A338,'Capital spend Nov 30'!D:Q,14,FALSE)</f>
        <v>The Kensington Victoria - 2022 - In-Suite Renovations</v>
      </c>
      <c r="I338" t="str">
        <f>VLOOKUP(A338,'Capital spend Nov 30'!D:U,18,FALSE)</f>
        <v>No</v>
      </c>
    </row>
    <row r="339" spans="1:9">
      <c r="A339" t="s">
        <v>2308</v>
      </c>
      <c r="B339" t="s">
        <v>978</v>
      </c>
      <c r="E339" t="s">
        <v>1012</v>
      </c>
      <c r="F339" t="str">
        <f t="shared" si="5"/>
        <v>P22-009097</v>
      </c>
      <c r="G339" t="str">
        <f>IFERROR(VLOOKUP($A339,'Capital spend Nov 30'!$D:$G,3,FALSE),"No PO")</f>
        <v>P22-009097 - Line 2</v>
      </c>
      <c r="H339" t="str">
        <f>VLOOKUP(A339,'Capital spend Nov 30'!D:Q,14,FALSE)</f>
        <v>Landmark Court - 2022 - In-Suite Renovations</v>
      </c>
      <c r="I339" t="str">
        <f>VLOOKUP(A339,'Capital spend Nov 30'!D:U,18,FALSE)</f>
        <v>No</v>
      </c>
    </row>
    <row r="340" spans="1:9">
      <c r="A340" t="s">
        <v>2309</v>
      </c>
      <c r="B340" t="s">
        <v>978</v>
      </c>
      <c r="E340" t="s">
        <v>1012</v>
      </c>
      <c r="F340" t="str">
        <f t="shared" si="5"/>
        <v>P22-008971</v>
      </c>
      <c r="G340" t="str">
        <f>IFERROR(VLOOKUP($A340,'Capital spend Nov 30'!$D:$G,3,FALSE),"No PO")</f>
        <v>P22-008971 - Line 1</v>
      </c>
      <c r="H340" t="str">
        <f>VLOOKUP(A340,'Capital spend Nov 30'!D:Q,14,FALSE)</f>
        <v>Colonel By - 2022 - Fan Coil Replacement, Resident Suites</v>
      </c>
      <c r="I340" t="str">
        <f>VLOOKUP(A340,'Capital spend Nov 30'!D:U,18,FALSE)</f>
        <v>No</v>
      </c>
    </row>
    <row r="341" spans="1:9">
      <c r="A341" t="s">
        <v>2310</v>
      </c>
      <c r="B341" t="s">
        <v>978</v>
      </c>
      <c r="E341" t="s">
        <v>1012</v>
      </c>
      <c r="F341" t="str">
        <f t="shared" si="5"/>
        <v>P22-009108</v>
      </c>
      <c r="G341" t="str">
        <f>IFERROR(VLOOKUP($A341,'Capital spend Nov 30'!$D:$G,3,FALSE),"No PO")</f>
        <v>P22-009108 - Line 1</v>
      </c>
      <c r="H341" t="str">
        <f>VLOOKUP(A341,'Capital spend Nov 30'!D:Q,14,FALSE)</f>
        <v>Portsmouth - 2022 - In-Suite Renovations</v>
      </c>
      <c r="I341" t="str">
        <f>VLOOKUP(A341,'Capital spend Nov 30'!D:U,18,FALSE)</f>
        <v>No</v>
      </c>
    </row>
    <row r="342" spans="1:9">
      <c r="A342" t="s">
        <v>2311</v>
      </c>
      <c r="B342" t="s">
        <v>978</v>
      </c>
      <c r="E342" t="s">
        <v>1012</v>
      </c>
      <c r="F342" t="str">
        <f t="shared" si="5"/>
        <v>P22-009087</v>
      </c>
      <c r="G342" t="str">
        <f>IFERROR(VLOOKUP($A342,'Capital spend Nov 30'!$D:$G,3,FALSE),"No PO")</f>
        <v>P22-009087 - Line 1</v>
      </c>
      <c r="H342" t="str">
        <f>VLOOKUP(A342,'Capital spend Nov 30'!D:Q,14,FALSE)</f>
        <v>The Kensington Oakville - 2022 - In-Suite Renovations</v>
      </c>
      <c r="I342" t="str">
        <f>VLOOKUP(A342,'Capital spend Nov 30'!D:U,18,FALSE)</f>
        <v>No</v>
      </c>
    </row>
    <row r="343" spans="1:9">
      <c r="A343" t="s">
        <v>2312</v>
      </c>
      <c r="B343" t="s">
        <v>978</v>
      </c>
      <c r="E343" t="s">
        <v>1012</v>
      </c>
      <c r="F343" t="str">
        <f t="shared" si="5"/>
        <v>P22-009106</v>
      </c>
      <c r="G343" t="str">
        <f>IFERROR(VLOOKUP($A343,'Capital spend Nov 30'!$D:$G,3,FALSE),"No PO")</f>
        <v>P22-009106 - Line 1</v>
      </c>
      <c r="H343" t="str">
        <f>VLOOKUP(A343,'Capital spend Nov 30'!D:Q,14,FALSE)</f>
        <v>The Kensington Oakville - 2022 - In-Suite Renovations</v>
      </c>
      <c r="I343" t="str">
        <f>VLOOKUP(A343,'Capital spend Nov 30'!D:U,18,FALSE)</f>
        <v>No</v>
      </c>
    </row>
    <row r="344" spans="1:9">
      <c r="A344" t="s">
        <v>2313</v>
      </c>
      <c r="B344" t="s">
        <v>978</v>
      </c>
      <c r="E344" t="s">
        <v>1012</v>
      </c>
      <c r="F344" t="str">
        <f t="shared" si="5"/>
        <v>P22-009081</v>
      </c>
      <c r="G344" t="str">
        <f>IFERROR(VLOOKUP($A344,'Capital spend Nov 30'!$D:$G,3,FALSE),"No PO")</f>
        <v>P22-009081 - Line 1</v>
      </c>
      <c r="H344" t="str">
        <f>VLOOKUP(A344,'Capital spend Nov 30'!D:Q,14,FALSE)</f>
        <v>Winbourne Park - 2022 - Washroomrenovations for all staff washRooms on units</v>
      </c>
      <c r="I344" t="str">
        <f>VLOOKUP(A344,'Capital spend Nov 30'!D:U,18,FALSE)</f>
        <v>No</v>
      </c>
    </row>
    <row r="345" spans="1:9">
      <c r="A345" t="s">
        <v>2314</v>
      </c>
      <c r="B345" t="s">
        <v>978</v>
      </c>
      <c r="E345" t="s">
        <v>1086</v>
      </c>
      <c r="F345" t="str">
        <f t="shared" si="5"/>
        <v>P22-008980</v>
      </c>
      <c r="G345" t="str">
        <f>IFERROR(VLOOKUP($A345,'Capital spend Nov 30'!$D:$G,3,FALSE),"No PO")</f>
        <v>P22-008980 - Line 1</v>
      </c>
      <c r="H345" t="str">
        <f>VLOOKUP(A345,'Capital spend Nov 30'!D:Q,14,FALSE)</f>
        <v>Northridge - 2022 - Ice Machine</v>
      </c>
      <c r="I345" t="str">
        <f>VLOOKUP(A345,'Capital spend Nov 30'!D:U,18,FALSE)</f>
        <v>No</v>
      </c>
    </row>
    <row r="346" spans="1:9">
      <c r="A346" t="s">
        <v>2315</v>
      </c>
      <c r="B346" t="s">
        <v>978</v>
      </c>
      <c r="E346" t="s">
        <v>1012</v>
      </c>
      <c r="F346" t="str">
        <f t="shared" si="5"/>
        <v>P22-008978</v>
      </c>
      <c r="G346" t="str">
        <f>IFERROR(VLOOKUP($A346,'Capital spend Nov 30'!$D:$G,3,FALSE),"No PO")</f>
        <v>P22-008978 - Line 1</v>
      </c>
      <c r="H346" t="str">
        <f>VLOOKUP(A346,'Capital spend Nov 30'!D:Q,14,FALSE)</f>
        <v>Arbour Heights - 2022- Dryer #1 (O/S 2021 INV)</v>
      </c>
      <c r="I346" t="str">
        <f>VLOOKUP(A346,'Capital spend Nov 30'!D:U,18,FALSE)</f>
        <v>No</v>
      </c>
    </row>
    <row r="347" spans="1:9">
      <c r="A347" t="s">
        <v>2316</v>
      </c>
      <c r="B347" t="s">
        <v>978</v>
      </c>
      <c r="E347" t="s">
        <v>1086</v>
      </c>
      <c r="F347" t="str">
        <f t="shared" si="5"/>
        <v>P22-009052</v>
      </c>
      <c r="G347" t="str">
        <f>IFERROR(VLOOKUP($A347,'Capital spend Nov 30'!$D:$G,3,FALSE),"No PO")</f>
        <v>P22-009052 - Line 1</v>
      </c>
      <c r="H347" t="str">
        <f>VLOOKUP(A347,'Capital spend Nov 30'!D:Q,14,FALSE)</f>
        <v>Portobello - 2022 - In-Suite Renovations</v>
      </c>
      <c r="I347" t="str">
        <f>VLOOKUP(A347,'Capital spend Nov 30'!D:U,18,FALSE)</f>
        <v>No</v>
      </c>
    </row>
    <row r="348" spans="1:9">
      <c r="A348" t="s">
        <v>2317</v>
      </c>
      <c r="B348" t="s">
        <v>978</v>
      </c>
      <c r="E348" t="s">
        <v>1012</v>
      </c>
      <c r="F348" t="str">
        <f t="shared" si="5"/>
        <v>P22-009104</v>
      </c>
      <c r="G348" t="str">
        <f>IFERROR(VLOOKUP($A348,'Capital spend Nov 30'!$D:$G,3,FALSE),"No PO")</f>
        <v>P22-009104 - Line 2</v>
      </c>
      <c r="H348" t="str">
        <f>VLOOKUP(A348,'Capital spend Nov 30'!D:Q,14,FALSE)</f>
        <v>Marian Chateau - 2022 - In-Suite Renovations</v>
      </c>
      <c r="I348" t="str">
        <f>VLOOKUP(A348,'Capital spend Nov 30'!D:U,18,FALSE)</f>
        <v>No</v>
      </c>
    </row>
    <row r="349" spans="1:9">
      <c r="A349" t="s">
        <v>2318</v>
      </c>
      <c r="B349" t="s">
        <v>978</v>
      </c>
      <c r="E349" t="s">
        <v>1086</v>
      </c>
      <c r="F349" t="str">
        <f t="shared" si="5"/>
        <v>P22-009077</v>
      </c>
      <c r="G349" t="str">
        <f>IFERROR(VLOOKUP($A349,'Capital spend Nov 30'!$D:$G,3,FALSE),"No PO")</f>
        <v>P22-009077 - Line 1</v>
      </c>
      <c r="H349" t="str">
        <f>VLOOKUP(A349,'Capital spend Nov 30'!D:Q,14,FALSE)</f>
        <v>Eagle Terrace - 2022 - Laundry FF&amp;E (Partially Funded)</v>
      </c>
      <c r="I349" t="str">
        <f>VLOOKUP(A349,'Capital spend Nov 30'!D:U,18,FALSE)</f>
        <v>No</v>
      </c>
    </row>
    <row r="350" spans="1:9">
      <c r="A350" t="s">
        <v>2319</v>
      </c>
      <c r="B350" t="s">
        <v>978</v>
      </c>
      <c r="E350" t="s">
        <v>1012</v>
      </c>
      <c r="F350" t="str">
        <f t="shared" si="5"/>
        <v>P22-009100</v>
      </c>
      <c r="G350" t="str">
        <f>IFERROR(VLOOKUP($A350,'Capital spend Nov 30'!$D:$G,3,FALSE),"No PO")</f>
        <v>P22-009100 - Line 1</v>
      </c>
      <c r="H350" t="str">
        <f>VLOOKUP(A350,'Capital spend Nov 30'!D:Q,14,FALSE)</f>
        <v>The Kensington Oakville - 2022 - In-Suite Renovations</v>
      </c>
      <c r="I350" t="str">
        <f>VLOOKUP(A350,'Capital spend Nov 30'!D:U,18,FALSE)</f>
        <v>No</v>
      </c>
    </row>
    <row r="351" spans="1:9">
      <c r="A351" t="s">
        <v>2320</v>
      </c>
      <c r="B351" t="s">
        <v>978</v>
      </c>
      <c r="E351" t="s">
        <v>1012</v>
      </c>
      <c r="F351" t="str">
        <f t="shared" si="5"/>
        <v>P22-009102</v>
      </c>
      <c r="G351" t="str">
        <f>IFERROR(VLOOKUP($A351,'Capital spend Nov 30'!$D:$G,3,FALSE),"No PO")</f>
        <v>P22-009102 - Line 1</v>
      </c>
      <c r="H351" t="str">
        <f>VLOOKUP(A351,'Capital spend Nov 30'!D:Q,14,FALSE)</f>
        <v>The Kensington Oakville - 2022 - In-Suite Renovations</v>
      </c>
      <c r="I351" t="str">
        <f>VLOOKUP(A351,'Capital spend Nov 30'!D:U,18,FALSE)</f>
        <v>No</v>
      </c>
    </row>
    <row r="352" spans="1:9">
      <c r="A352" t="s">
        <v>2321</v>
      </c>
      <c r="B352" t="s">
        <v>978</v>
      </c>
      <c r="E352" t="s">
        <v>1012</v>
      </c>
      <c r="F352" t="str">
        <f t="shared" si="5"/>
        <v>P22-009099</v>
      </c>
      <c r="G352" t="str">
        <f>IFERROR(VLOOKUP($A352,'Capital spend Nov 30'!$D:$G,3,FALSE),"No PO")</f>
        <v>P22-009099 - Line 1</v>
      </c>
      <c r="H352" t="str">
        <f>VLOOKUP(A352,'Capital spend Nov 30'!D:Q,14,FALSE)</f>
        <v>The Kensington Oakville - 2022 - In-Suite Renovations</v>
      </c>
      <c r="I352" t="str">
        <f>VLOOKUP(A352,'Capital spend Nov 30'!D:U,18,FALSE)</f>
        <v>No</v>
      </c>
    </row>
    <row r="353" spans="1:9">
      <c r="A353" t="s">
        <v>2322</v>
      </c>
      <c r="B353" t="s">
        <v>978</v>
      </c>
      <c r="E353" t="s">
        <v>1012</v>
      </c>
      <c r="F353" t="str">
        <f t="shared" si="5"/>
        <v>P22-009101</v>
      </c>
      <c r="G353" t="str">
        <f>IFERROR(VLOOKUP($A353,'Capital spend Nov 30'!$D:$G,3,FALSE),"No PO")</f>
        <v>P22-009101 - Line 1</v>
      </c>
      <c r="H353" t="str">
        <f>VLOOKUP(A353,'Capital spend Nov 30'!D:Q,14,FALSE)</f>
        <v>The Kensington Oakville - 2022 - In-Suite Renovations</v>
      </c>
      <c r="I353" t="str">
        <f>VLOOKUP(A353,'Capital spend Nov 30'!D:U,18,FALSE)</f>
        <v>No</v>
      </c>
    </row>
    <row r="354" spans="1:9">
      <c r="A354" t="s">
        <v>2323</v>
      </c>
      <c r="B354" t="s">
        <v>978</v>
      </c>
      <c r="E354" t="s">
        <v>1086</v>
      </c>
      <c r="F354" t="str">
        <f t="shared" si="5"/>
        <v>P22-009033</v>
      </c>
      <c r="G354" t="str">
        <f>IFERROR(VLOOKUP($A354,'Capital spend Nov 30'!$D:$G,3,FALSE),"No PO")</f>
        <v>P22-009033 - Line 1</v>
      </c>
      <c r="H354" t="str">
        <f>VLOOKUP(A354,'Capital spend Nov 30'!D:Q,14,FALSE)</f>
        <v>Garden City Manor - 2022 - Flood (Kitchen)</v>
      </c>
      <c r="I354" t="str">
        <f>VLOOKUP(A354,'Capital spend Nov 30'!D:U,18,FALSE)</f>
        <v>No</v>
      </c>
    </row>
    <row r="355" spans="1:9">
      <c r="A355" t="s">
        <v>2324</v>
      </c>
      <c r="B355" t="s">
        <v>978</v>
      </c>
      <c r="E355" t="s">
        <v>1012</v>
      </c>
      <c r="F355" t="str">
        <f t="shared" si="5"/>
        <v>P22-009086</v>
      </c>
      <c r="G355" t="str">
        <f>IFERROR(VLOOKUP($A355,'Capital spend Nov 30'!$D:$G,3,FALSE),"No PO")</f>
        <v>P22-009086 - Line 1</v>
      </c>
      <c r="H355" t="str">
        <f>VLOOKUP(A355,'Capital spend Nov 30'!D:Q,14,FALSE)</f>
        <v>Bough Beeches - 2022 - Plumbing (HW Tank)</v>
      </c>
      <c r="I355" t="str">
        <f>VLOOKUP(A355,'Capital spend Nov 30'!D:U,18,FALSE)</f>
        <v>No</v>
      </c>
    </row>
    <row r="356" spans="1:9">
      <c r="A356" t="s">
        <v>2325</v>
      </c>
      <c r="B356" t="s">
        <v>978</v>
      </c>
      <c r="E356" t="s">
        <v>1012</v>
      </c>
      <c r="F356" t="str">
        <f t="shared" si="5"/>
        <v>P22-009092</v>
      </c>
      <c r="G356" t="str">
        <f>IFERROR(VLOOKUP($A356,'Capital spend Nov 30'!$D:$G,3,FALSE),"No PO")</f>
        <v>P22-009092 - Line 1</v>
      </c>
      <c r="H356" t="str">
        <f>VLOOKUP(A356,'Capital spend Nov 30'!D:Q,14,FALSE)</f>
        <v>Burloak - 2022 - Plumbing (5 Shower Valves)</v>
      </c>
      <c r="I356" t="str">
        <f>VLOOKUP(A356,'Capital spend Nov 30'!D:U,18,FALSE)</f>
        <v>No</v>
      </c>
    </row>
    <row r="357" spans="1:9">
      <c r="A357" t="s">
        <v>2326</v>
      </c>
      <c r="B357" t="s">
        <v>978</v>
      </c>
      <c r="E357" t="s">
        <v>1012</v>
      </c>
      <c r="F357" t="str">
        <f t="shared" si="5"/>
        <v>P22-008974</v>
      </c>
      <c r="G357" t="str">
        <f>IFERROR(VLOOKUP($A357,'Capital spend Nov 30'!$D:$G,3,FALSE),"No PO")</f>
        <v>P22-008974 - Line 1</v>
      </c>
      <c r="H357" t="str">
        <f>VLOOKUP(A357,'Capital spend Nov 30'!D:Q,14,FALSE)</f>
        <v>Windermere on the Mount - 2022 - Heat Pump (Rm 306)</v>
      </c>
      <c r="I357" t="str">
        <f>VLOOKUP(A357,'Capital spend Nov 30'!D:U,18,FALSE)</f>
        <v>No</v>
      </c>
    </row>
    <row r="358" spans="1:9">
      <c r="A358" t="s">
        <v>2327</v>
      </c>
      <c r="B358" t="s">
        <v>978</v>
      </c>
      <c r="E358" t="s">
        <v>1012</v>
      </c>
      <c r="F358" t="str">
        <f t="shared" si="5"/>
        <v>P22-009067</v>
      </c>
      <c r="G358" t="str">
        <f>IFERROR(VLOOKUP($A358,'Capital spend Nov 30'!$D:$G,3,FALSE),"No PO")</f>
        <v>P22-009067 - Line 1</v>
      </c>
      <c r="H358" t="str">
        <f>VLOOKUP(A358,'Capital spend Nov 30'!D:Q,14,FALSE)</f>
        <v>Colonel By - 2022 - Exhaust Fans, Resident Suites</v>
      </c>
      <c r="I358" t="str">
        <f>VLOOKUP(A358,'Capital spend Nov 30'!D:U,18,FALSE)</f>
        <v>No</v>
      </c>
    </row>
    <row r="359" spans="1:9">
      <c r="A359" t="s">
        <v>2328</v>
      </c>
      <c r="B359" t="s">
        <v>978</v>
      </c>
      <c r="E359" t="s">
        <v>1012</v>
      </c>
      <c r="F359" t="str">
        <f t="shared" si="5"/>
        <v>P22-009071</v>
      </c>
      <c r="G359" t="str">
        <f>IFERROR(VLOOKUP($A359,'Capital spend Nov 30'!$D:$G,3,FALSE),"No PO")</f>
        <v>P22-009071 - Line 1</v>
      </c>
      <c r="H359" t="str">
        <f>VLOOKUP(A359,'Capital spend Nov 30'!D:Q,14,FALSE)</f>
        <v>Chatham - 2022 - Roof (Leaks)</v>
      </c>
      <c r="I359" t="str">
        <f>VLOOKUP(A359,'Capital spend Nov 30'!D:U,18,FALSE)</f>
        <v>No</v>
      </c>
    </row>
    <row r="360" spans="1:9">
      <c r="A360" t="s">
        <v>2329</v>
      </c>
      <c r="B360" t="s">
        <v>978</v>
      </c>
      <c r="E360" t="s">
        <v>1086</v>
      </c>
      <c r="F360" t="str">
        <f t="shared" si="5"/>
        <v>P22-009032</v>
      </c>
      <c r="G360" t="str">
        <f>IFERROR(VLOOKUP($A360,'Capital spend Nov 30'!$D:$G,3,FALSE),"No PO")</f>
        <v>P22-009032 - Line 1</v>
      </c>
      <c r="H360" t="str">
        <f>VLOOKUP(A360,'Capital spend Nov 30'!D:Q,14,FALSE)</f>
        <v>Garden City Manor - 2022- Annual Fire Deficiencies</v>
      </c>
      <c r="I360" t="str">
        <f>VLOOKUP(A360,'Capital spend Nov 30'!D:U,18,FALSE)</f>
        <v>No</v>
      </c>
    </row>
    <row r="361" spans="1:9">
      <c r="A361" t="s">
        <v>2330</v>
      </c>
      <c r="B361" t="s">
        <v>978</v>
      </c>
      <c r="E361" t="s">
        <v>1086</v>
      </c>
      <c r="F361" t="str">
        <f t="shared" si="5"/>
        <v>P22-009091</v>
      </c>
      <c r="G361" t="str">
        <f>IFERROR(VLOOKUP($A361,'Capital spend Nov 30'!$D:$G,3,FALSE),"No PO")</f>
        <v>P22-009091 - Line 1</v>
      </c>
      <c r="H361" t="str">
        <f>VLOOKUP(A361,'Capital spend Nov 30'!D:Q,14,FALSE)</f>
        <v>Burloak - 2022 - Water Loss, Tenant Spaces (Rm 1310)</v>
      </c>
      <c r="I361" t="str">
        <f>VLOOKUP(A361,'Capital spend Nov 30'!D:U,18,FALSE)</f>
        <v>No</v>
      </c>
    </row>
    <row r="362" spans="1:9">
      <c r="A362" t="s">
        <v>2331</v>
      </c>
      <c r="B362" t="s">
        <v>978</v>
      </c>
      <c r="E362" t="s">
        <v>1086</v>
      </c>
      <c r="F362" t="str">
        <f t="shared" si="5"/>
        <v>P22-009103</v>
      </c>
      <c r="G362" t="str">
        <f>IFERROR(VLOOKUP($A362,'Capital spend Nov 30'!$D:$G,3,FALSE),"No PO")</f>
        <v>P22-009103 - Line 1</v>
      </c>
      <c r="H362" t="str">
        <f>VLOOKUP(A362,'Capital spend Nov 30'!D:Q,14,FALSE)</f>
        <v>Green Falls Landing - 2022 - In-Suite Renovations</v>
      </c>
      <c r="I362" t="str">
        <f>VLOOKUP(A362,'Capital spend Nov 30'!D:U,18,FALSE)</f>
        <v>No</v>
      </c>
    </row>
    <row r="363" spans="1:9">
      <c r="A363" t="s">
        <v>2332</v>
      </c>
      <c r="B363" t="s">
        <v>978</v>
      </c>
      <c r="E363" t="s">
        <v>1086</v>
      </c>
      <c r="F363" t="str">
        <f t="shared" si="5"/>
        <v>P22-009105</v>
      </c>
      <c r="G363" t="str">
        <f>IFERROR(VLOOKUP($A363,'Capital spend Nov 30'!$D:$G,3,FALSE),"No PO")</f>
        <v>P22-009105 - Line 1</v>
      </c>
      <c r="H363" t="str">
        <f>VLOOKUP(A363,'Capital spend Nov 30'!D:Q,14,FALSE)</f>
        <v>Green Falls Landing - 2022 - In-Suite Renovations</v>
      </c>
      <c r="I363" t="str">
        <f>VLOOKUP(A363,'Capital spend Nov 30'!D:U,18,FALSE)</f>
        <v>No</v>
      </c>
    </row>
    <row r="364" spans="1:9">
      <c r="A364" t="s">
        <v>2333</v>
      </c>
      <c r="B364" t="s">
        <v>978</v>
      </c>
      <c r="E364" t="s">
        <v>1086</v>
      </c>
      <c r="F364" t="str">
        <f t="shared" si="5"/>
        <v>P22-009075</v>
      </c>
      <c r="G364" t="str">
        <f>IFERROR(VLOOKUP($A364,'Capital spend Nov 30'!$D:$G,3,FALSE),"No PO")</f>
        <v>P22-009075 - Line 1</v>
      </c>
      <c r="H364" t="str">
        <f>VLOOKUP(A364,'Capital spend Nov 30'!D:Q,14,FALSE)</f>
        <v>Northridge - 2022 - Servery (Millwork)</v>
      </c>
      <c r="I364" t="str">
        <f>VLOOKUP(A364,'Capital spend Nov 30'!D:U,18,FALSE)</f>
        <v>No</v>
      </c>
    </row>
  </sheetData>
  <autoFilter ref="A5:I364" xr:uid="{CDBAEF7B-D232-4A88-A279-64542822EBD2}"/>
  <sortState xmlns:xlrd2="http://schemas.microsoft.com/office/spreadsheetml/2017/richdata2" ref="M171:M447">
    <sortCondition ref="M171:M447"/>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A2386"/>
  <sheetViews>
    <sheetView workbookViewId="0"/>
  </sheetViews>
  <sheetFormatPr defaultRowHeight="15"/>
  <sheetData>
    <row r="1" spans="1:1" ht="45">
      <c r="A1" s="20" t="s">
        <v>2334</v>
      </c>
    </row>
    <row r="2" spans="1:1" ht="45">
      <c r="A2" s="20" t="s">
        <v>2335</v>
      </c>
    </row>
    <row r="3" spans="1:1" ht="45">
      <c r="A3" s="20" t="s">
        <v>2336</v>
      </c>
    </row>
    <row r="4" spans="1:1" ht="45">
      <c r="A4" s="20" t="s">
        <v>2337</v>
      </c>
    </row>
    <row r="5" spans="1:1" ht="45">
      <c r="A5" s="20" t="s">
        <v>2338</v>
      </c>
    </row>
    <row r="6" spans="1:1" ht="45">
      <c r="A6" s="20" t="s">
        <v>2339</v>
      </c>
    </row>
    <row r="7" spans="1:1" ht="45">
      <c r="A7" s="20" t="s">
        <v>2340</v>
      </c>
    </row>
    <row r="8" spans="1:1" ht="45">
      <c r="A8" s="20" t="s">
        <v>2341</v>
      </c>
    </row>
    <row r="9" spans="1:1" ht="45">
      <c r="A9" s="20" t="s">
        <v>2342</v>
      </c>
    </row>
    <row r="10" spans="1:1" ht="45">
      <c r="A10" s="20" t="s">
        <v>2343</v>
      </c>
    </row>
    <row r="11" spans="1:1" ht="45">
      <c r="A11" s="20" t="s">
        <v>2344</v>
      </c>
    </row>
    <row r="12" spans="1:1" ht="45">
      <c r="A12" s="20" t="s">
        <v>2345</v>
      </c>
    </row>
    <row r="13" spans="1:1" ht="45">
      <c r="A13" s="20" t="s">
        <v>2346</v>
      </c>
    </row>
    <row r="14" spans="1:1" ht="45">
      <c r="A14" s="20" t="s">
        <v>2347</v>
      </c>
    </row>
    <row r="15" spans="1:1" ht="45">
      <c r="A15" s="20" t="s">
        <v>2348</v>
      </c>
    </row>
    <row r="16" spans="1:1" ht="45">
      <c r="A16" s="20" t="s">
        <v>2349</v>
      </c>
    </row>
    <row r="17" spans="1:1" ht="45">
      <c r="A17" s="20" t="s">
        <v>2350</v>
      </c>
    </row>
    <row r="18" spans="1:1" ht="45">
      <c r="A18" s="20" t="s">
        <v>2351</v>
      </c>
    </row>
    <row r="19" spans="1:1" ht="45">
      <c r="A19" s="20" t="s">
        <v>2352</v>
      </c>
    </row>
    <row r="20" spans="1:1" ht="45">
      <c r="A20" s="20" t="s">
        <v>2353</v>
      </c>
    </row>
    <row r="21" spans="1:1" ht="45">
      <c r="A21" s="20" t="s">
        <v>2354</v>
      </c>
    </row>
    <row r="22" spans="1:1" ht="45">
      <c r="A22" s="20" t="s">
        <v>2355</v>
      </c>
    </row>
    <row r="23" spans="1:1" ht="45">
      <c r="A23" s="20" t="s">
        <v>2356</v>
      </c>
    </row>
    <row r="24" spans="1:1" ht="45">
      <c r="A24" s="20" t="s">
        <v>2357</v>
      </c>
    </row>
    <row r="25" spans="1:1" ht="45">
      <c r="A25" s="20" t="s">
        <v>2358</v>
      </c>
    </row>
    <row r="26" spans="1:1" ht="45">
      <c r="A26" s="20" t="s">
        <v>2359</v>
      </c>
    </row>
    <row r="27" spans="1:1" ht="45">
      <c r="A27" s="20" t="s">
        <v>2360</v>
      </c>
    </row>
    <row r="28" spans="1:1" ht="45">
      <c r="A28" s="20" t="s">
        <v>2361</v>
      </c>
    </row>
    <row r="29" spans="1:1" ht="45">
      <c r="A29" s="20" t="s">
        <v>2362</v>
      </c>
    </row>
    <row r="30" spans="1:1" ht="45">
      <c r="A30" s="20" t="s">
        <v>2363</v>
      </c>
    </row>
    <row r="31" spans="1:1" ht="45">
      <c r="A31" s="20" t="s">
        <v>2364</v>
      </c>
    </row>
    <row r="32" spans="1:1" ht="45">
      <c r="A32" s="20" t="s">
        <v>2365</v>
      </c>
    </row>
    <row r="33" spans="1:1" ht="45">
      <c r="A33" s="20" t="s">
        <v>2366</v>
      </c>
    </row>
    <row r="34" spans="1:1" ht="45">
      <c r="A34" s="20" t="s">
        <v>2367</v>
      </c>
    </row>
    <row r="35" spans="1:1" ht="45">
      <c r="A35" s="20" t="s">
        <v>2368</v>
      </c>
    </row>
    <row r="36" spans="1:1" ht="45">
      <c r="A36" s="20" t="s">
        <v>2369</v>
      </c>
    </row>
    <row r="37" spans="1:1" ht="45">
      <c r="A37" s="20" t="s">
        <v>2370</v>
      </c>
    </row>
    <row r="38" spans="1:1" ht="45">
      <c r="A38" s="20" t="s">
        <v>2371</v>
      </c>
    </row>
    <row r="39" spans="1:1" ht="45">
      <c r="A39" s="20" t="s">
        <v>2372</v>
      </c>
    </row>
    <row r="40" spans="1:1" ht="45">
      <c r="A40" s="20" t="s">
        <v>2373</v>
      </c>
    </row>
    <row r="41" spans="1:1" ht="45">
      <c r="A41" s="20" t="s">
        <v>2374</v>
      </c>
    </row>
    <row r="42" spans="1:1" ht="45">
      <c r="A42" s="20" t="s">
        <v>2375</v>
      </c>
    </row>
    <row r="43" spans="1:1" ht="45">
      <c r="A43" s="20" t="s">
        <v>2376</v>
      </c>
    </row>
    <row r="44" spans="1:1" ht="45">
      <c r="A44" s="20" t="s">
        <v>2377</v>
      </c>
    </row>
    <row r="45" spans="1:1" ht="45">
      <c r="A45" s="20" t="s">
        <v>2378</v>
      </c>
    </row>
    <row r="46" spans="1:1" ht="45">
      <c r="A46" s="20" t="s">
        <v>2379</v>
      </c>
    </row>
    <row r="47" spans="1:1" ht="45">
      <c r="A47" s="20" t="s">
        <v>2380</v>
      </c>
    </row>
    <row r="48" spans="1:1" ht="45">
      <c r="A48" s="20" t="s">
        <v>2381</v>
      </c>
    </row>
    <row r="49" spans="1:1" ht="45">
      <c r="A49" s="20" t="s">
        <v>2382</v>
      </c>
    </row>
    <row r="50" spans="1:1" ht="45">
      <c r="A50" s="20" t="s">
        <v>2383</v>
      </c>
    </row>
    <row r="51" spans="1:1" ht="45">
      <c r="A51" s="20" t="s">
        <v>2384</v>
      </c>
    </row>
    <row r="52" spans="1:1" ht="45">
      <c r="A52" s="20" t="s">
        <v>2385</v>
      </c>
    </row>
    <row r="53" spans="1:1" ht="45">
      <c r="A53" s="20" t="s">
        <v>2386</v>
      </c>
    </row>
    <row r="54" spans="1:1" ht="45">
      <c r="A54" s="20" t="s">
        <v>2387</v>
      </c>
    </row>
    <row r="55" spans="1:1" ht="45">
      <c r="A55" s="20" t="s">
        <v>2388</v>
      </c>
    </row>
    <row r="56" spans="1:1" ht="45">
      <c r="A56" s="20" t="s">
        <v>2389</v>
      </c>
    </row>
    <row r="57" spans="1:1" ht="45">
      <c r="A57" s="20" t="s">
        <v>2390</v>
      </c>
    </row>
    <row r="58" spans="1:1" ht="45">
      <c r="A58" s="20" t="s">
        <v>2391</v>
      </c>
    </row>
    <row r="59" spans="1:1" ht="45">
      <c r="A59" s="20" t="s">
        <v>2392</v>
      </c>
    </row>
    <row r="60" spans="1:1" ht="45">
      <c r="A60" s="20" t="s">
        <v>2393</v>
      </c>
    </row>
    <row r="61" spans="1:1" ht="45">
      <c r="A61" s="20" t="s">
        <v>2394</v>
      </c>
    </row>
    <row r="62" spans="1:1" ht="45">
      <c r="A62" s="20" t="s">
        <v>2395</v>
      </c>
    </row>
    <row r="63" spans="1:1" ht="45">
      <c r="A63" s="20" t="s">
        <v>2396</v>
      </c>
    </row>
    <row r="64" spans="1:1" ht="45">
      <c r="A64" s="20" t="s">
        <v>2397</v>
      </c>
    </row>
    <row r="65" spans="1:1" ht="45">
      <c r="A65" s="20" t="s">
        <v>2398</v>
      </c>
    </row>
    <row r="66" spans="1:1" ht="45">
      <c r="A66" s="20" t="s">
        <v>2399</v>
      </c>
    </row>
    <row r="67" spans="1:1" ht="45">
      <c r="A67" s="20" t="s">
        <v>2400</v>
      </c>
    </row>
    <row r="68" spans="1:1" ht="45">
      <c r="A68" s="20" t="s">
        <v>2401</v>
      </c>
    </row>
    <row r="69" spans="1:1" ht="45">
      <c r="A69" s="20" t="s">
        <v>2402</v>
      </c>
    </row>
    <row r="70" spans="1:1" ht="45">
      <c r="A70" s="20" t="s">
        <v>2403</v>
      </c>
    </row>
    <row r="71" spans="1:1" ht="45">
      <c r="A71" s="20" t="s">
        <v>2404</v>
      </c>
    </row>
    <row r="72" spans="1:1" ht="45">
      <c r="A72" s="20" t="s">
        <v>2405</v>
      </c>
    </row>
    <row r="73" spans="1:1" ht="45">
      <c r="A73" s="20" t="s">
        <v>2406</v>
      </c>
    </row>
    <row r="74" spans="1:1" ht="45">
      <c r="A74" s="20" t="s">
        <v>2407</v>
      </c>
    </row>
    <row r="75" spans="1:1" ht="45">
      <c r="A75" s="20" t="s">
        <v>2408</v>
      </c>
    </row>
    <row r="76" spans="1:1" ht="45">
      <c r="A76" s="20" t="s">
        <v>2409</v>
      </c>
    </row>
    <row r="77" spans="1:1" ht="45">
      <c r="A77" s="20" t="s">
        <v>2410</v>
      </c>
    </row>
    <row r="78" spans="1:1" ht="45">
      <c r="A78" s="20" t="s">
        <v>2411</v>
      </c>
    </row>
    <row r="79" spans="1:1" ht="45">
      <c r="A79" s="20" t="s">
        <v>2412</v>
      </c>
    </row>
    <row r="80" spans="1:1" ht="45">
      <c r="A80" s="20" t="s">
        <v>2413</v>
      </c>
    </row>
    <row r="81" spans="1:1" ht="45">
      <c r="A81" s="20" t="s">
        <v>2414</v>
      </c>
    </row>
    <row r="82" spans="1:1" ht="45">
      <c r="A82" s="20" t="s">
        <v>2415</v>
      </c>
    </row>
    <row r="83" spans="1:1" ht="45">
      <c r="A83" s="20" t="s">
        <v>2416</v>
      </c>
    </row>
    <row r="84" spans="1:1" ht="45">
      <c r="A84" s="20" t="s">
        <v>2417</v>
      </c>
    </row>
    <row r="85" spans="1:1" ht="45">
      <c r="A85" s="20" t="s">
        <v>2418</v>
      </c>
    </row>
    <row r="86" spans="1:1" ht="45">
      <c r="A86" s="20" t="s">
        <v>2419</v>
      </c>
    </row>
    <row r="87" spans="1:1" ht="45">
      <c r="A87" s="20" t="s">
        <v>2420</v>
      </c>
    </row>
    <row r="88" spans="1:1" ht="45">
      <c r="A88" s="20" t="s">
        <v>2421</v>
      </c>
    </row>
    <row r="89" spans="1:1" ht="45">
      <c r="A89" s="20" t="s">
        <v>2422</v>
      </c>
    </row>
    <row r="90" spans="1:1" ht="45">
      <c r="A90" s="20" t="s">
        <v>2423</v>
      </c>
    </row>
    <row r="91" spans="1:1" ht="45">
      <c r="A91" s="20" t="s">
        <v>2424</v>
      </c>
    </row>
    <row r="92" spans="1:1" ht="45">
      <c r="A92" s="20" t="s">
        <v>2425</v>
      </c>
    </row>
    <row r="93" spans="1:1" ht="45">
      <c r="A93" s="20" t="s">
        <v>2426</v>
      </c>
    </row>
    <row r="94" spans="1:1" ht="45">
      <c r="A94" s="20" t="s">
        <v>2427</v>
      </c>
    </row>
    <row r="95" spans="1:1" ht="45">
      <c r="A95" s="20" t="s">
        <v>2428</v>
      </c>
    </row>
    <row r="96" spans="1:1" ht="45">
      <c r="A96" s="20" t="s">
        <v>2429</v>
      </c>
    </row>
    <row r="97" spans="1:1" ht="45">
      <c r="A97" s="20" t="s">
        <v>2430</v>
      </c>
    </row>
    <row r="98" spans="1:1" ht="45">
      <c r="A98" s="20" t="s">
        <v>2431</v>
      </c>
    </row>
    <row r="99" spans="1:1" ht="45">
      <c r="A99" s="20" t="s">
        <v>2432</v>
      </c>
    </row>
    <row r="100" spans="1:1" ht="45">
      <c r="A100" s="20" t="s">
        <v>2433</v>
      </c>
    </row>
    <row r="101" spans="1:1" ht="45">
      <c r="A101" s="20" t="s">
        <v>2434</v>
      </c>
    </row>
    <row r="102" spans="1:1" ht="45">
      <c r="A102" s="20" t="s">
        <v>2435</v>
      </c>
    </row>
    <row r="103" spans="1:1" ht="45">
      <c r="A103" s="20" t="s">
        <v>2436</v>
      </c>
    </row>
    <row r="104" spans="1:1" ht="45">
      <c r="A104" s="20" t="s">
        <v>2437</v>
      </c>
    </row>
    <row r="105" spans="1:1" ht="45">
      <c r="A105" s="20" t="s">
        <v>2438</v>
      </c>
    </row>
    <row r="106" spans="1:1" ht="45">
      <c r="A106" s="20" t="s">
        <v>2439</v>
      </c>
    </row>
    <row r="107" spans="1:1" ht="45">
      <c r="A107" s="20" t="s">
        <v>2440</v>
      </c>
    </row>
    <row r="108" spans="1:1" ht="45">
      <c r="A108" s="20" t="s">
        <v>2441</v>
      </c>
    </row>
    <row r="109" spans="1:1" ht="45">
      <c r="A109" s="20" t="s">
        <v>2442</v>
      </c>
    </row>
    <row r="110" spans="1:1" ht="45">
      <c r="A110" s="20" t="s">
        <v>2443</v>
      </c>
    </row>
    <row r="111" spans="1:1" ht="45">
      <c r="A111" s="20" t="s">
        <v>2444</v>
      </c>
    </row>
    <row r="112" spans="1:1" ht="45">
      <c r="A112" s="20" t="s">
        <v>2445</v>
      </c>
    </row>
    <row r="113" spans="1:1" ht="45">
      <c r="A113" s="20" t="s">
        <v>2446</v>
      </c>
    </row>
    <row r="114" spans="1:1" ht="45">
      <c r="A114" s="20" t="s">
        <v>2447</v>
      </c>
    </row>
    <row r="115" spans="1:1" ht="45">
      <c r="A115" s="20" t="s">
        <v>2448</v>
      </c>
    </row>
    <row r="116" spans="1:1" ht="45">
      <c r="A116" s="20" t="s">
        <v>2449</v>
      </c>
    </row>
    <row r="117" spans="1:1" ht="45">
      <c r="A117" s="20" t="s">
        <v>2450</v>
      </c>
    </row>
    <row r="118" spans="1:1" ht="45">
      <c r="A118" s="20" t="s">
        <v>2451</v>
      </c>
    </row>
    <row r="119" spans="1:1" ht="45">
      <c r="A119" s="20" t="s">
        <v>2452</v>
      </c>
    </row>
    <row r="120" spans="1:1" ht="45">
      <c r="A120" s="20" t="s">
        <v>2453</v>
      </c>
    </row>
    <row r="121" spans="1:1" ht="45">
      <c r="A121" s="20" t="s">
        <v>2454</v>
      </c>
    </row>
    <row r="122" spans="1:1" ht="45">
      <c r="A122" s="20" t="s">
        <v>2455</v>
      </c>
    </row>
    <row r="123" spans="1:1" ht="45">
      <c r="A123" s="20" t="s">
        <v>2456</v>
      </c>
    </row>
    <row r="124" spans="1:1" ht="45">
      <c r="A124" s="20" t="s">
        <v>2457</v>
      </c>
    </row>
    <row r="125" spans="1:1" ht="45">
      <c r="A125" s="20" t="s">
        <v>2458</v>
      </c>
    </row>
    <row r="126" spans="1:1" ht="45">
      <c r="A126" s="20" t="s">
        <v>2459</v>
      </c>
    </row>
    <row r="127" spans="1:1" ht="45">
      <c r="A127" s="20" t="s">
        <v>2460</v>
      </c>
    </row>
    <row r="128" spans="1:1" ht="45">
      <c r="A128" s="20" t="s">
        <v>2461</v>
      </c>
    </row>
    <row r="129" spans="1:1" ht="45">
      <c r="A129" s="20" t="s">
        <v>2462</v>
      </c>
    </row>
    <row r="130" spans="1:1" ht="45">
      <c r="A130" s="20" t="s">
        <v>2463</v>
      </c>
    </row>
    <row r="131" spans="1:1" ht="45">
      <c r="A131" s="20" t="s">
        <v>2464</v>
      </c>
    </row>
    <row r="132" spans="1:1" ht="45">
      <c r="A132" s="20" t="s">
        <v>2465</v>
      </c>
    </row>
    <row r="133" spans="1:1" ht="45">
      <c r="A133" s="20" t="s">
        <v>2466</v>
      </c>
    </row>
    <row r="134" spans="1:1" ht="45">
      <c r="A134" s="20" t="s">
        <v>2467</v>
      </c>
    </row>
    <row r="135" spans="1:1" ht="45">
      <c r="A135" s="20" t="s">
        <v>2468</v>
      </c>
    </row>
    <row r="136" spans="1:1" ht="45">
      <c r="A136" s="20" t="s">
        <v>2469</v>
      </c>
    </row>
    <row r="137" spans="1:1" ht="45">
      <c r="A137" s="20" t="s">
        <v>2470</v>
      </c>
    </row>
    <row r="138" spans="1:1" ht="45">
      <c r="A138" s="20" t="s">
        <v>2471</v>
      </c>
    </row>
    <row r="139" spans="1:1" ht="45">
      <c r="A139" s="20" t="s">
        <v>2472</v>
      </c>
    </row>
    <row r="140" spans="1:1" ht="45">
      <c r="A140" s="20" t="s">
        <v>2473</v>
      </c>
    </row>
    <row r="141" spans="1:1" ht="45">
      <c r="A141" s="20" t="s">
        <v>2474</v>
      </c>
    </row>
    <row r="142" spans="1:1" ht="45">
      <c r="A142" s="20" t="s">
        <v>2475</v>
      </c>
    </row>
    <row r="143" spans="1:1" ht="45">
      <c r="A143" s="20" t="s">
        <v>2476</v>
      </c>
    </row>
    <row r="144" spans="1:1" ht="45">
      <c r="A144" s="20" t="s">
        <v>2477</v>
      </c>
    </row>
    <row r="145" spans="1:1" ht="45">
      <c r="A145" s="20" t="s">
        <v>2478</v>
      </c>
    </row>
    <row r="146" spans="1:1" ht="45">
      <c r="A146" s="20" t="s">
        <v>2479</v>
      </c>
    </row>
    <row r="147" spans="1:1" ht="45">
      <c r="A147" s="20" t="s">
        <v>2480</v>
      </c>
    </row>
    <row r="148" spans="1:1" ht="45">
      <c r="A148" s="20" t="s">
        <v>2481</v>
      </c>
    </row>
    <row r="149" spans="1:1" ht="45">
      <c r="A149" s="20" t="s">
        <v>2482</v>
      </c>
    </row>
    <row r="150" spans="1:1" ht="45">
      <c r="A150" s="20" t="s">
        <v>2483</v>
      </c>
    </row>
    <row r="151" spans="1:1" ht="45">
      <c r="A151" s="20" t="s">
        <v>2484</v>
      </c>
    </row>
    <row r="152" spans="1:1" ht="45">
      <c r="A152" s="20" t="s">
        <v>2485</v>
      </c>
    </row>
    <row r="153" spans="1:1" ht="45">
      <c r="A153" s="20" t="s">
        <v>2486</v>
      </c>
    </row>
    <row r="154" spans="1:1" ht="45">
      <c r="A154" s="20" t="s">
        <v>2487</v>
      </c>
    </row>
    <row r="155" spans="1:1" ht="45">
      <c r="A155" s="20" t="s">
        <v>2488</v>
      </c>
    </row>
    <row r="156" spans="1:1" ht="45">
      <c r="A156" s="20" t="s">
        <v>2489</v>
      </c>
    </row>
    <row r="157" spans="1:1" ht="45">
      <c r="A157" s="20" t="s">
        <v>2490</v>
      </c>
    </row>
    <row r="158" spans="1:1" ht="45">
      <c r="A158" s="20" t="s">
        <v>2491</v>
      </c>
    </row>
    <row r="159" spans="1:1" ht="45">
      <c r="A159" s="20" t="s">
        <v>2492</v>
      </c>
    </row>
    <row r="160" spans="1:1" ht="45">
      <c r="A160" s="20" t="s">
        <v>2493</v>
      </c>
    </row>
    <row r="161" spans="1:1" ht="45">
      <c r="A161" s="20" t="s">
        <v>2494</v>
      </c>
    </row>
    <row r="162" spans="1:1" ht="45">
      <c r="A162" s="20" t="s">
        <v>2495</v>
      </c>
    </row>
    <row r="163" spans="1:1" ht="45">
      <c r="A163" s="20" t="s">
        <v>2496</v>
      </c>
    </row>
    <row r="164" spans="1:1" ht="45">
      <c r="A164" s="20" t="s">
        <v>2497</v>
      </c>
    </row>
    <row r="165" spans="1:1" ht="45">
      <c r="A165" s="20" t="s">
        <v>2498</v>
      </c>
    </row>
    <row r="166" spans="1:1" ht="45">
      <c r="A166" s="20" t="s">
        <v>2499</v>
      </c>
    </row>
    <row r="167" spans="1:1" ht="45">
      <c r="A167" s="20" t="s">
        <v>2500</v>
      </c>
    </row>
    <row r="168" spans="1:1" ht="45">
      <c r="A168" s="20" t="s">
        <v>2501</v>
      </c>
    </row>
    <row r="169" spans="1:1" ht="45">
      <c r="A169" s="20" t="s">
        <v>2502</v>
      </c>
    </row>
    <row r="170" spans="1:1" ht="45">
      <c r="A170" s="20" t="s">
        <v>2503</v>
      </c>
    </row>
    <row r="171" spans="1:1" ht="45">
      <c r="A171" s="20" t="s">
        <v>2504</v>
      </c>
    </row>
    <row r="172" spans="1:1" ht="45">
      <c r="A172" s="20" t="s">
        <v>2505</v>
      </c>
    </row>
    <row r="173" spans="1:1" ht="45">
      <c r="A173" s="20" t="s">
        <v>2506</v>
      </c>
    </row>
    <row r="174" spans="1:1" ht="45">
      <c r="A174" s="20" t="s">
        <v>2507</v>
      </c>
    </row>
    <row r="175" spans="1:1" ht="45">
      <c r="A175" s="20" t="s">
        <v>2508</v>
      </c>
    </row>
    <row r="176" spans="1:1" ht="45">
      <c r="A176" s="20" t="s">
        <v>2509</v>
      </c>
    </row>
    <row r="177" spans="1:1" ht="45">
      <c r="A177" s="20" t="s">
        <v>2510</v>
      </c>
    </row>
    <row r="178" spans="1:1" ht="45">
      <c r="A178" s="20" t="s">
        <v>2511</v>
      </c>
    </row>
    <row r="179" spans="1:1" ht="45">
      <c r="A179" s="20" t="s">
        <v>2512</v>
      </c>
    </row>
    <row r="180" spans="1:1" ht="45">
      <c r="A180" s="20" t="s">
        <v>2513</v>
      </c>
    </row>
    <row r="181" spans="1:1" ht="45">
      <c r="A181" s="20" t="s">
        <v>2514</v>
      </c>
    </row>
    <row r="182" spans="1:1" ht="45">
      <c r="A182" s="20" t="s">
        <v>2515</v>
      </c>
    </row>
    <row r="183" spans="1:1" ht="45">
      <c r="A183" s="20" t="s">
        <v>2516</v>
      </c>
    </row>
    <row r="184" spans="1:1" ht="45">
      <c r="A184" s="20" t="s">
        <v>2517</v>
      </c>
    </row>
    <row r="185" spans="1:1" ht="45">
      <c r="A185" s="20" t="s">
        <v>2518</v>
      </c>
    </row>
    <row r="186" spans="1:1" ht="45">
      <c r="A186" s="20" t="s">
        <v>2519</v>
      </c>
    </row>
    <row r="187" spans="1:1" ht="45">
      <c r="A187" s="20" t="s">
        <v>2520</v>
      </c>
    </row>
    <row r="188" spans="1:1" ht="45">
      <c r="A188" s="20" t="s">
        <v>2521</v>
      </c>
    </row>
    <row r="189" spans="1:1" ht="45">
      <c r="A189" s="20" t="s">
        <v>2522</v>
      </c>
    </row>
    <row r="190" spans="1:1" ht="45">
      <c r="A190" s="20" t="s">
        <v>2523</v>
      </c>
    </row>
    <row r="191" spans="1:1" ht="45">
      <c r="A191" s="20" t="s">
        <v>2524</v>
      </c>
    </row>
    <row r="192" spans="1:1" ht="45">
      <c r="A192" s="20" t="s">
        <v>2525</v>
      </c>
    </row>
    <row r="193" spans="1:1" ht="45">
      <c r="A193" s="20" t="s">
        <v>2526</v>
      </c>
    </row>
    <row r="194" spans="1:1" ht="45">
      <c r="A194" s="20" t="s">
        <v>2527</v>
      </c>
    </row>
    <row r="195" spans="1:1" ht="45">
      <c r="A195" s="20" t="s">
        <v>2528</v>
      </c>
    </row>
    <row r="196" spans="1:1" ht="45">
      <c r="A196" s="20" t="s">
        <v>2529</v>
      </c>
    </row>
    <row r="197" spans="1:1" ht="45">
      <c r="A197" s="20" t="s">
        <v>2530</v>
      </c>
    </row>
    <row r="198" spans="1:1" ht="45">
      <c r="A198" s="20" t="s">
        <v>2531</v>
      </c>
    </row>
    <row r="199" spans="1:1" ht="45">
      <c r="A199" s="20" t="s">
        <v>2532</v>
      </c>
    </row>
    <row r="200" spans="1:1" ht="45">
      <c r="A200" s="20" t="s">
        <v>2533</v>
      </c>
    </row>
    <row r="201" spans="1:1" ht="45">
      <c r="A201" s="20" t="s">
        <v>2534</v>
      </c>
    </row>
    <row r="202" spans="1:1" ht="45">
      <c r="A202" s="20" t="s">
        <v>2535</v>
      </c>
    </row>
    <row r="203" spans="1:1" ht="45">
      <c r="A203" s="20" t="s">
        <v>2536</v>
      </c>
    </row>
    <row r="204" spans="1:1" ht="45">
      <c r="A204" s="20" t="s">
        <v>2537</v>
      </c>
    </row>
    <row r="205" spans="1:1" ht="45">
      <c r="A205" s="20" t="s">
        <v>2538</v>
      </c>
    </row>
    <row r="206" spans="1:1" ht="45">
      <c r="A206" s="20" t="s">
        <v>2539</v>
      </c>
    </row>
    <row r="207" spans="1:1" ht="45">
      <c r="A207" s="20" t="s">
        <v>2540</v>
      </c>
    </row>
    <row r="208" spans="1:1" ht="45">
      <c r="A208" s="20" t="s">
        <v>2541</v>
      </c>
    </row>
    <row r="209" spans="1:1" ht="45">
      <c r="A209" s="20" t="s">
        <v>2542</v>
      </c>
    </row>
    <row r="210" spans="1:1" ht="45">
      <c r="A210" s="20" t="s">
        <v>2543</v>
      </c>
    </row>
    <row r="211" spans="1:1" ht="45">
      <c r="A211" s="20" t="s">
        <v>2544</v>
      </c>
    </row>
    <row r="212" spans="1:1" ht="45">
      <c r="A212" s="20" t="s">
        <v>2545</v>
      </c>
    </row>
    <row r="213" spans="1:1" ht="45">
      <c r="A213" s="20" t="s">
        <v>2546</v>
      </c>
    </row>
    <row r="214" spans="1:1" ht="45">
      <c r="A214" s="20" t="s">
        <v>2547</v>
      </c>
    </row>
    <row r="215" spans="1:1" ht="45">
      <c r="A215" s="20" t="s">
        <v>2548</v>
      </c>
    </row>
    <row r="216" spans="1:1" ht="45">
      <c r="A216" s="20" t="s">
        <v>2549</v>
      </c>
    </row>
    <row r="217" spans="1:1" ht="45">
      <c r="A217" s="20" t="s">
        <v>2550</v>
      </c>
    </row>
    <row r="218" spans="1:1" ht="45">
      <c r="A218" s="20" t="s">
        <v>2551</v>
      </c>
    </row>
    <row r="219" spans="1:1" ht="45">
      <c r="A219" s="20" t="s">
        <v>2552</v>
      </c>
    </row>
    <row r="220" spans="1:1" ht="45">
      <c r="A220" s="20" t="s">
        <v>2553</v>
      </c>
    </row>
    <row r="221" spans="1:1" ht="45">
      <c r="A221" s="20" t="s">
        <v>2554</v>
      </c>
    </row>
    <row r="222" spans="1:1" ht="45">
      <c r="A222" s="20" t="s">
        <v>2555</v>
      </c>
    </row>
    <row r="223" spans="1:1" ht="45">
      <c r="A223" s="20" t="s">
        <v>2556</v>
      </c>
    </row>
    <row r="224" spans="1:1" ht="45">
      <c r="A224" s="20" t="s">
        <v>2557</v>
      </c>
    </row>
    <row r="225" spans="1:1" ht="45">
      <c r="A225" s="20" t="s">
        <v>2558</v>
      </c>
    </row>
    <row r="226" spans="1:1" ht="45">
      <c r="A226" s="20" t="s">
        <v>2559</v>
      </c>
    </row>
    <row r="227" spans="1:1" ht="45">
      <c r="A227" s="20" t="s">
        <v>2560</v>
      </c>
    </row>
    <row r="228" spans="1:1" ht="45">
      <c r="A228" s="20" t="s">
        <v>2561</v>
      </c>
    </row>
    <row r="229" spans="1:1" ht="45">
      <c r="A229" s="20" t="s">
        <v>2562</v>
      </c>
    </row>
    <row r="230" spans="1:1" ht="45">
      <c r="A230" s="20" t="s">
        <v>2563</v>
      </c>
    </row>
    <row r="231" spans="1:1" ht="45">
      <c r="A231" s="20" t="s">
        <v>2564</v>
      </c>
    </row>
    <row r="232" spans="1:1" ht="45">
      <c r="A232" s="20" t="s">
        <v>2565</v>
      </c>
    </row>
    <row r="233" spans="1:1" ht="45">
      <c r="A233" s="20" t="s">
        <v>2566</v>
      </c>
    </row>
    <row r="234" spans="1:1" ht="45">
      <c r="A234" s="20" t="s">
        <v>2567</v>
      </c>
    </row>
    <row r="235" spans="1:1" ht="45">
      <c r="A235" s="20" t="s">
        <v>2568</v>
      </c>
    </row>
    <row r="236" spans="1:1" ht="45">
      <c r="A236" s="20" t="s">
        <v>2569</v>
      </c>
    </row>
    <row r="237" spans="1:1" ht="45">
      <c r="A237" s="20" t="s">
        <v>2570</v>
      </c>
    </row>
    <row r="238" spans="1:1" ht="45">
      <c r="A238" s="20" t="s">
        <v>2571</v>
      </c>
    </row>
    <row r="239" spans="1:1" ht="45">
      <c r="A239" s="20" t="s">
        <v>2572</v>
      </c>
    </row>
    <row r="240" spans="1:1" ht="45">
      <c r="A240" s="20" t="s">
        <v>2573</v>
      </c>
    </row>
    <row r="241" spans="1:1" ht="45">
      <c r="A241" s="20" t="s">
        <v>2574</v>
      </c>
    </row>
    <row r="242" spans="1:1" ht="45">
      <c r="A242" s="20" t="s">
        <v>2575</v>
      </c>
    </row>
    <row r="243" spans="1:1" ht="45">
      <c r="A243" s="20" t="s">
        <v>2576</v>
      </c>
    </row>
    <row r="244" spans="1:1" ht="45">
      <c r="A244" s="20" t="s">
        <v>2577</v>
      </c>
    </row>
    <row r="245" spans="1:1" ht="45">
      <c r="A245" s="20" t="s">
        <v>2578</v>
      </c>
    </row>
    <row r="246" spans="1:1" ht="45">
      <c r="A246" s="20" t="s">
        <v>2579</v>
      </c>
    </row>
    <row r="247" spans="1:1" ht="45">
      <c r="A247" s="20" t="s">
        <v>2580</v>
      </c>
    </row>
    <row r="248" spans="1:1" ht="45">
      <c r="A248" s="20" t="s">
        <v>2581</v>
      </c>
    </row>
    <row r="249" spans="1:1" ht="45">
      <c r="A249" s="20" t="s">
        <v>2582</v>
      </c>
    </row>
    <row r="250" spans="1:1" ht="45">
      <c r="A250" s="20" t="s">
        <v>2583</v>
      </c>
    </row>
    <row r="251" spans="1:1" ht="45">
      <c r="A251" s="20" t="s">
        <v>2584</v>
      </c>
    </row>
    <row r="252" spans="1:1" ht="45">
      <c r="A252" s="20" t="s">
        <v>2585</v>
      </c>
    </row>
    <row r="253" spans="1:1" ht="45">
      <c r="A253" s="20" t="s">
        <v>2586</v>
      </c>
    </row>
    <row r="254" spans="1:1" ht="45">
      <c r="A254" s="20" t="s">
        <v>2587</v>
      </c>
    </row>
    <row r="255" spans="1:1" ht="45">
      <c r="A255" s="20" t="s">
        <v>2588</v>
      </c>
    </row>
    <row r="256" spans="1:1" ht="45">
      <c r="A256" s="20" t="s">
        <v>2589</v>
      </c>
    </row>
    <row r="257" spans="1:1" ht="45">
      <c r="A257" s="20" t="s">
        <v>2590</v>
      </c>
    </row>
    <row r="258" spans="1:1" ht="45">
      <c r="A258" s="20" t="s">
        <v>2591</v>
      </c>
    </row>
    <row r="259" spans="1:1" ht="45">
      <c r="A259" s="20" t="s">
        <v>2592</v>
      </c>
    </row>
    <row r="260" spans="1:1" ht="45">
      <c r="A260" s="20" t="s">
        <v>2593</v>
      </c>
    </row>
    <row r="261" spans="1:1" ht="45">
      <c r="A261" s="20" t="s">
        <v>2594</v>
      </c>
    </row>
    <row r="262" spans="1:1" ht="45">
      <c r="A262" s="20" t="s">
        <v>2595</v>
      </c>
    </row>
    <row r="263" spans="1:1" ht="45">
      <c r="A263" s="20" t="s">
        <v>2596</v>
      </c>
    </row>
    <row r="264" spans="1:1" ht="45">
      <c r="A264" s="20" t="s">
        <v>2597</v>
      </c>
    </row>
    <row r="265" spans="1:1" ht="45">
      <c r="A265" s="20" t="s">
        <v>2598</v>
      </c>
    </row>
    <row r="266" spans="1:1" ht="45">
      <c r="A266" s="20" t="s">
        <v>2599</v>
      </c>
    </row>
    <row r="267" spans="1:1" ht="45">
      <c r="A267" s="20" t="s">
        <v>2600</v>
      </c>
    </row>
    <row r="268" spans="1:1" ht="45">
      <c r="A268" s="20" t="s">
        <v>2601</v>
      </c>
    </row>
    <row r="269" spans="1:1" ht="45">
      <c r="A269" s="20" t="s">
        <v>2602</v>
      </c>
    </row>
    <row r="270" spans="1:1" ht="45">
      <c r="A270" s="20" t="s">
        <v>2603</v>
      </c>
    </row>
    <row r="271" spans="1:1" ht="45">
      <c r="A271" s="20" t="s">
        <v>2604</v>
      </c>
    </row>
    <row r="272" spans="1:1" ht="45">
      <c r="A272" s="20" t="s">
        <v>2605</v>
      </c>
    </row>
    <row r="273" spans="1:1" ht="45">
      <c r="A273" s="20" t="s">
        <v>2606</v>
      </c>
    </row>
    <row r="274" spans="1:1" ht="45">
      <c r="A274" s="20" t="s">
        <v>2607</v>
      </c>
    </row>
    <row r="275" spans="1:1" ht="45">
      <c r="A275" s="20" t="s">
        <v>2608</v>
      </c>
    </row>
    <row r="276" spans="1:1" ht="45">
      <c r="A276" s="20" t="s">
        <v>2609</v>
      </c>
    </row>
    <row r="277" spans="1:1" ht="45">
      <c r="A277" s="20" t="s">
        <v>2610</v>
      </c>
    </row>
    <row r="278" spans="1:1" ht="45">
      <c r="A278" s="20" t="s">
        <v>2611</v>
      </c>
    </row>
    <row r="279" spans="1:1" ht="45">
      <c r="A279" s="20" t="s">
        <v>2612</v>
      </c>
    </row>
    <row r="280" spans="1:1" ht="45">
      <c r="A280" s="20" t="s">
        <v>2613</v>
      </c>
    </row>
    <row r="281" spans="1:1" ht="45">
      <c r="A281" s="20" t="s">
        <v>2614</v>
      </c>
    </row>
    <row r="282" spans="1:1" ht="45">
      <c r="A282" s="20" t="s">
        <v>2615</v>
      </c>
    </row>
    <row r="283" spans="1:1" ht="45">
      <c r="A283" s="20" t="s">
        <v>2616</v>
      </c>
    </row>
    <row r="284" spans="1:1" ht="45">
      <c r="A284" s="20" t="s">
        <v>2617</v>
      </c>
    </row>
    <row r="285" spans="1:1" ht="45">
      <c r="A285" s="20" t="s">
        <v>2618</v>
      </c>
    </row>
    <row r="286" spans="1:1" ht="45">
      <c r="A286" s="20" t="s">
        <v>2619</v>
      </c>
    </row>
    <row r="287" spans="1:1" ht="45">
      <c r="A287" s="20" t="s">
        <v>2620</v>
      </c>
    </row>
    <row r="288" spans="1:1" ht="45">
      <c r="A288" s="20" t="s">
        <v>2621</v>
      </c>
    </row>
    <row r="289" spans="1:1" ht="45">
      <c r="A289" s="20" t="s">
        <v>2622</v>
      </c>
    </row>
    <row r="290" spans="1:1" ht="45">
      <c r="A290" s="20" t="s">
        <v>2623</v>
      </c>
    </row>
    <row r="291" spans="1:1" ht="45">
      <c r="A291" s="20" t="s">
        <v>2624</v>
      </c>
    </row>
    <row r="292" spans="1:1" ht="45">
      <c r="A292" s="20" t="s">
        <v>2625</v>
      </c>
    </row>
    <row r="293" spans="1:1" ht="45">
      <c r="A293" s="20" t="s">
        <v>2626</v>
      </c>
    </row>
    <row r="294" spans="1:1" ht="45">
      <c r="A294" s="20" t="s">
        <v>2627</v>
      </c>
    </row>
    <row r="295" spans="1:1" ht="45">
      <c r="A295" s="20" t="s">
        <v>2628</v>
      </c>
    </row>
    <row r="296" spans="1:1" ht="45">
      <c r="A296" s="20" t="s">
        <v>2629</v>
      </c>
    </row>
    <row r="297" spans="1:1" ht="45">
      <c r="A297" s="20" t="s">
        <v>2630</v>
      </c>
    </row>
    <row r="298" spans="1:1" ht="45">
      <c r="A298" s="20" t="s">
        <v>2631</v>
      </c>
    </row>
    <row r="299" spans="1:1" ht="45">
      <c r="A299" s="20" t="s">
        <v>2632</v>
      </c>
    </row>
    <row r="300" spans="1:1" ht="45">
      <c r="A300" s="20" t="s">
        <v>2633</v>
      </c>
    </row>
    <row r="301" spans="1:1" ht="45">
      <c r="A301" s="20" t="s">
        <v>2634</v>
      </c>
    </row>
    <row r="302" spans="1:1" ht="45">
      <c r="A302" s="20" t="s">
        <v>2635</v>
      </c>
    </row>
    <row r="303" spans="1:1" ht="45">
      <c r="A303" s="20" t="s">
        <v>2636</v>
      </c>
    </row>
    <row r="304" spans="1:1" ht="45">
      <c r="A304" s="20" t="s">
        <v>2637</v>
      </c>
    </row>
    <row r="305" spans="1:1" ht="45">
      <c r="A305" s="20" t="s">
        <v>2638</v>
      </c>
    </row>
    <row r="306" spans="1:1" ht="45">
      <c r="A306" s="20" t="s">
        <v>2639</v>
      </c>
    </row>
    <row r="307" spans="1:1" ht="45">
      <c r="A307" s="20" t="s">
        <v>2640</v>
      </c>
    </row>
    <row r="308" spans="1:1" ht="45">
      <c r="A308" s="20" t="s">
        <v>2641</v>
      </c>
    </row>
    <row r="309" spans="1:1" ht="45">
      <c r="A309" s="20" t="s">
        <v>2642</v>
      </c>
    </row>
    <row r="310" spans="1:1" ht="45">
      <c r="A310" s="20" t="s">
        <v>2643</v>
      </c>
    </row>
    <row r="311" spans="1:1" ht="45">
      <c r="A311" s="20" t="s">
        <v>2644</v>
      </c>
    </row>
    <row r="312" spans="1:1" ht="45">
      <c r="A312" s="20" t="s">
        <v>2645</v>
      </c>
    </row>
    <row r="313" spans="1:1" ht="45">
      <c r="A313" s="20" t="s">
        <v>2646</v>
      </c>
    </row>
    <row r="314" spans="1:1" ht="45">
      <c r="A314" s="20" t="s">
        <v>2647</v>
      </c>
    </row>
    <row r="315" spans="1:1" ht="45">
      <c r="A315" s="20" t="s">
        <v>2648</v>
      </c>
    </row>
    <row r="316" spans="1:1" ht="45">
      <c r="A316" s="20" t="s">
        <v>2649</v>
      </c>
    </row>
    <row r="317" spans="1:1" ht="45">
      <c r="A317" s="20" t="s">
        <v>2650</v>
      </c>
    </row>
    <row r="318" spans="1:1" ht="45">
      <c r="A318" s="20" t="s">
        <v>2651</v>
      </c>
    </row>
    <row r="319" spans="1:1" ht="45">
      <c r="A319" s="20" t="s">
        <v>2652</v>
      </c>
    </row>
    <row r="320" spans="1:1" ht="45">
      <c r="A320" s="20" t="s">
        <v>2653</v>
      </c>
    </row>
    <row r="321" spans="1:1" ht="45">
      <c r="A321" s="20" t="s">
        <v>2654</v>
      </c>
    </row>
    <row r="322" spans="1:1" ht="45">
      <c r="A322" s="20" t="s">
        <v>2655</v>
      </c>
    </row>
    <row r="323" spans="1:1" ht="45">
      <c r="A323" s="20" t="s">
        <v>2656</v>
      </c>
    </row>
    <row r="324" spans="1:1" ht="45">
      <c r="A324" s="20" t="s">
        <v>2657</v>
      </c>
    </row>
    <row r="325" spans="1:1" ht="45">
      <c r="A325" s="20" t="s">
        <v>2658</v>
      </c>
    </row>
    <row r="326" spans="1:1" ht="45">
      <c r="A326" s="20" t="s">
        <v>2659</v>
      </c>
    </row>
    <row r="327" spans="1:1" ht="45">
      <c r="A327" s="20" t="s">
        <v>2660</v>
      </c>
    </row>
    <row r="328" spans="1:1" ht="45">
      <c r="A328" s="20" t="s">
        <v>2661</v>
      </c>
    </row>
    <row r="329" spans="1:1" ht="45">
      <c r="A329" s="20" t="s">
        <v>2662</v>
      </c>
    </row>
    <row r="330" spans="1:1" ht="45">
      <c r="A330" s="20" t="s">
        <v>2663</v>
      </c>
    </row>
    <row r="331" spans="1:1" ht="45">
      <c r="A331" s="20" t="s">
        <v>2664</v>
      </c>
    </row>
    <row r="332" spans="1:1" ht="45">
      <c r="A332" s="20" t="s">
        <v>2665</v>
      </c>
    </row>
    <row r="333" spans="1:1" ht="45">
      <c r="A333" s="20" t="s">
        <v>2666</v>
      </c>
    </row>
    <row r="334" spans="1:1" ht="45">
      <c r="A334" s="20" t="s">
        <v>2667</v>
      </c>
    </row>
    <row r="335" spans="1:1" ht="45">
      <c r="A335" s="20" t="s">
        <v>2668</v>
      </c>
    </row>
    <row r="336" spans="1:1" ht="45">
      <c r="A336" s="20" t="s">
        <v>2669</v>
      </c>
    </row>
    <row r="337" spans="1:1" ht="45">
      <c r="A337" s="20" t="s">
        <v>2670</v>
      </c>
    </row>
    <row r="338" spans="1:1" ht="45">
      <c r="A338" s="20" t="s">
        <v>2671</v>
      </c>
    </row>
    <row r="339" spans="1:1" ht="45">
      <c r="A339" s="20" t="s">
        <v>2672</v>
      </c>
    </row>
    <row r="340" spans="1:1" ht="45">
      <c r="A340" s="20" t="s">
        <v>2673</v>
      </c>
    </row>
    <row r="341" spans="1:1" ht="45">
      <c r="A341" s="20" t="s">
        <v>2674</v>
      </c>
    </row>
    <row r="342" spans="1:1" ht="45">
      <c r="A342" s="20" t="s">
        <v>2675</v>
      </c>
    </row>
    <row r="343" spans="1:1" ht="45">
      <c r="A343" s="20" t="s">
        <v>2676</v>
      </c>
    </row>
    <row r="344" spans="1:1" ht="45">
      <c r="A344" s="20" t="s">
        <v>2677</v>
      </c>
    </row>
    <row r="345" spans="1:1" ht="45">
      <c r="A345" s="20" t="s">
        <v>2678</v>
      </c>
    </row>
    <row r="346" spans="1:1" ht="45">
      <c r="A346" s="20" t="s">
        <v>2679</v>
      </c>
    </row>
    <row r="347" spans="1:1" ht="45">
      <c r="A347" s="20" t="s">
        <v>2680</v>
      </c>
    </row>
    <row r="348" spans="1:1" ht="45">
      <c r="A348" s="20" t="s">
        <v>2681</v>
      </c>
    </row>
    <row r="349" spans="1:1" ht="45">
      <c r="A349" s="20" t="s">
        <v>2682</v>
      </c>
    </row>
    <row r="350" spans="1:1" ht="45">
      <c r="A350" s="20" t="s">
        <v>2683</v>
      </c>
    </row>
    <row r="351" spans="1:1" ht="45">
      <c r="A351" s="20" t="s">
        <v>2684</v>
      </c>
    </row>
    <row r="352" spans="1:1" ht="45">
      <c r="A352" s="20" t="s">
        <v>2685</v>
      </c>
    </row>
    <row r="353" spans="1:1" ht="45">
      <c r="A353" s="20" t="s">
        <v>2686</v>
      </c>
    </row>
    <row r="354" spans="1:1" ht="45">
      <c r="A354" s="20" t="s">
        <v>2687</v>
      </c>
    </row>
    <row r="355" spans="1:1" ht="45">
      <c r="A355" s="20" t="s">
        <v>2688</v>
      </c>
    </row>
    <row r="356" spans="1:1" ht="45">
      <c r="A356" s="20" t="s">
        <v>2689</v>
      </c>
    </row>
    <row r="357" spans="1:1" ht="45">
      <c r="A357" s="20" t="s">
        <v>2690</v>
      </c>
    </row>
    <row r="358" spans="1:1" ht="45">
      <c r="A358" s="20" t="s">
        <v>2691</v>
      </c>
    </row>
    <row r="359" spans="1:1" ht="45">
      <c r="A359" s="20" t="s">
        <v>2692</v>
      </c>
    </row>
    <row r="360" spans="1:1" ht="45">
      <c r="A360" s="20" t="s">
        <v>2693</v>
      </c>
    </row>
    <row r="361" spans="1:1" ht="45">
      <c r="A361" s="20" t="s">
        <v>2694</v>
      </c>
    </row>
    <row r="362" spans="1:1" ht="45">
      <c r="A362" s="20" t="s">
        <v>2695</v>
      </c>
    </row>
    <row r="363" spans="1:1" ht="45">
      <c r="A363" s="20" t="s">
        <v>2696</v>
      </c>
    </row>
    <row r="364" spans="1:1" ht="45">
      <c r="A364" s="20" t="s">
        <v>2697</v>
      </c>
    </row>
    <row r="365" spans="1:1" ht="45">
      <c r="A365" s="20" t="s">
        <v>2698</v>
      </c>
    </row>
    <row r="366" spans="1:1" ht="45">
      <c r="A366" s="20" t="s">
        <v>2699</v>
      </c>
    </row>
    <row r="367" spans="1:1" ht="45">
      <c r="A367" s="20" t="s">
        <v>2700</v>
      </c>
    </row>
    <row r="368" spans="1:1" ht="45">
      <c r="A368" s="20" t="s">
        <v>2701</v>
      </c>
    </row>
    <row r="369" spans="1:1" ht="45">
      <c r="A369" s="20" t="s">
        <v>2702</v>
      </c>
    </row>
    <row r="370" spans="1:1" ht="45">
      <c r="A370" s="20" t="s">
        <v>2703</v>
      </c>
    </row>
    <row r="371" spans="1:1" ht="45">
      <c r="A371" s="20" t="s">
        <v>2704</v>
      </c>
    </row>
    <row r="372" spans="1:1" ht="45">
      <c r="A372" s="20" t="s">
        <v>2705</v>
      </c>
    </row>
    <row r="373" spans="1:1" ht="45">
      <c r="A373" s="20" t="s">
        <v>2706</v>
      </c>
    </row>
    <row r="374" spans="1:1" ht="45">
      <c r="A374" s="20" t="s">
        <v>2707</v>
      </c>
    </row>
    <row r="375" spans="1:1" ht="45">
      <c r="A375" s="20" t="s">
        <v>2708</v>
      </c>
    </row>
    <row r="376" spans="1:1" ht="45">
      <c r="A376" s="20" t="s">
        <v>2709</v>
      </c>
    </row>
    <row r="377" spans="1:1" ht="45">
      <c r="A377" s="20" t="s">
        <v>2710</v>
      </c>
    </row>
    <row r="378" spans="1:1" ht="45">
      <c r="A378" s="20" t="s">
        <v>2711</v>
      </c>
    </row>
    <row r="379" spans="1:1" ht="45">
      <c r="A379" s="20" t="s">
        <v>2712</v>
      </c>
    </row>
    <row r="380" spans="1:1" ht="45">
      <c r="A380" s="20" t="s">
        <v>2713</v>
      </c>
    </row>
    <row r="381" spans="1:1" ht="45">
      <c r="A381" s="20" t="s">
        <v>2714</v>
      </c>
    </row>
    <row r="382" spans="1:1" ht="45">
      <c r="A382" s="20" t="s">
        <v>2715</v>
      </c>
    </row>
    <row r="383" spans="1:1" ht="45">
      <c r="A383" s="20" t="s">
        <v>2716</v>
      </c>
    </row>
    <row r="384" spans="1:1" ht="45">
      <c r="A384" s="20" t="s">
        <v>2717</v>
      </c>
    </row>
    <row r="385" spans="1:1" ht="45">
      <c r="A385" s="20" t="s">
        <v>2718</v>
      </c>
    </row>
    <row r="386" spans="1:1" ht="45">
      <c r="A386" s="20" t="s">
        <v>2719</v>
      </c>
    </row>
    <row r="387" spans="1:1" ht="45">
      <c r="A387" s="20" t="s">
        <v>2720</v>
      </c>
    </row>
    <row r="388" spans="1:1" ht="45">
      <c r="A388" s="20" t="s">
        <v>2721</v>
      </c>
    </row>
    <row r="389" spans="1:1" ht="45">
      <c r="A389" s="20" t="s">
        <v>2722</v>
      </c>
    </row>
    <row r="390" spans="1:1" ht="45">
      <c r="A390" s="20" t="s">
        <v>2723</v>
      </c>
    </row>
    <row r="391" spans="1:1" ht="45">
      <c r="A391" s="20" t="s">
        <v>2724</v>
      </c>
    </row>
    <row r="392" spans="1:1" ht="45">
      <c r="A392" s="20" t="s">
        <v>2725</v>
      </c>
    </row>
    <row r="393" spans="1:1" ht="45">
      <c r="A393" s="20" t="s">
        <v>2726</v>
      </c>
    </row>
    <row r="394" spans="1:1" ht="45">
      <c r="A394" s="20" t="s">
        <v>2727</v>
      </c>
    </row>
    <row r="395" spans="1:1" ht="45">
      <c r="A395" s="20" t="s">
        <v>2728</v>
      </c>
    </row>
    <row r="396" spans="1:1" ht="45">
      <c r="A396" s="20" t="s">
        <v>2729</v>
      </c>
    </row>
    <row r="397" spans="1:1" ht="45">
      <c r="A397" s="20" t="s">
        <v>2730</v>
      </c>
    </row>
    <row r="398" spans="1:1" ht="45">
      <c r="A398" s="20" t="s">
        <v>2731</v>
      </c>
    </row>
    <row r="399" spans="1:1" ht="45">
      <c r="A399" s="20" t="s">
        <v>2732</v>
      </c>
    </row>
    <row r="400" spans="1:1" ht="45">
      <c r="A400" s="20" t="s">
        <v>2733</v>
      </c>
    </row>
    <row r="401" spans="1:1" ht="45">
      <c r="A401" s="20" t="s">
        <v>2734</v>
      </c>
    </row>
    <row r="402" spans="1:1" ht="45">
      <c r="A402" s="20" t="s">
        <v>2735</v>
      </c>
    </row>
    <row r="403" spans="1:1" ht="45">
      <c r="A403" s="20" t="s">
        <v>2736</v>
      </c>
    </row>
    <row r="404" spans="1:1" ht="45">
      <c r="A404" s="20" t="s">
        <v>2737</v>
      </c>
    </row>
    <row r="405" spans="1:1" ht="45">
      <c r="A405" s="20" t="s">
        <v>2738</v>
      </c>
    </row>
    <row r="406" spans="1:1" ht="45">
      <c r="A406" s="20" t="s">
        <v>2739</v>
      </c>
    </row>
    <row r="407" spans="1:1" ht="45">
      <c r="A407" s="20" t="s">
        <v>2740</v>
      </c>
    </row>
    <row r="408" spans="1:1" ht="45">
      <c r="A408" s="20" t="s">
        <v>2741</v>
      </c>
    </row>
    <row r="409" spans="1:1" ht="45">
      <c r="A409" s="20" t="s">
        <v>2742</v>
      </c>
    </row>
    <row r="410" spans="1:1" ht="45">
      <c r="A410" s="20" t="s">
        <v>2743</v>
      </c>
    </row>
    <row r="411" spans="1:1" ht="45">
      <c r="A411" s="20" t="s">
        <v>2744</v>
      </c>
    </row>
    <row r="412" spans="1:1" ht="45">
      <c r="A412" s="20" t="s">
        <v>2745</v>
      </c>
    </row>
    <row r="413" spans="1:1" ht="45">
      <c r="A413" s="20" t="s">
        <v>2746</v>
      </c>
    </row>
    <row r="414" spans="1:1" ht="45">
      <c r="A414" s="20" t="s">
        <v>2747</v>
      </c>
    </row>
    <row r="415" spans="1:1" ht="45">
      <c r="A415" s="20" t="s">
        <v>2748</v>
      </c>
    </row>
    <row r="416" spans="1:1" ht="45">
      <c r="A416" s="20" t="s">
        <v>2749</v>
      </c>
    </row>
    <row r="417" spans="1:1" ht="45">
      <c r="A417" s="20" t="s">
        <v>2750</v>
      </c>
    </row>
    <row r="418" spans="1:1" ht="45">
      <c r="A418" s="20" t="s">
        <v>2751</v>
      </c>
    </row>
    <row r="419" spans="1:1" ht="45">
      <c r="A419" s="20" t="s">
        <v>2752</v>
      </c>
    </row>
    <row r="420" spans="1:1" ht="45">
      <c r="A420" s="20" t="s">
        <v>2753</v>
      </c>
    </row>
    <row r="421" spans="1:1" ht="45">
      <c r="A421" s="20" t="s">
        <v>2754</v>
      </c>
    </row>
    <row r="422" spans="1:1" ht="45">
      <c r="A422" s="20" t="s">
        <v>2755</v>
      </c>
    </row>
    <row r="423" spans="1:1" ht="45">
      <c r="A423" s="20" t="s">
        <v>2756</v>
      </c>
    </row>
    <row r="424" spans="1:1" ht="45">
      <c r="A424" s="20" t="s">
        <v>2757</v>
      </c>
    </row>
    <row r="425" spans="1:1" ht="45">
      <c r="A425" s="20" t="s">
        <v>2758</v>
      </c>
    </row>
    <row r="426" spans="1:1" ht="45">
      <c r="A426" s="20" t="s">
        <v>2759</v>
      </c>
    </row>
    <row r="427" spans="1:1" ht="45">
      <c r="A427" s="20" t="s">
        <v>2760</v>
      </c>
    </row>
    <row r="428" spans="1:1" ht="45">
      <c r="A428" s="20" t="s">
        <v>2761</v>
      </c>
    </row>
    <row r="429" spans="1:1" ht="45">
      <c r="A429" s="20" t="s">
        <v>2762</v>
      </c>
    </row>
    <row r="430" spans="1:1" ht="45">
      <c r="A430" s="20" t="s">
        <v>2763</v>
      </c>
    </row>
    <row r="431" spans="1:1" ht="45">
      <c r="A431" s="20" t="s">
        <v>2764</v>
      </c>
    </row>
    <row r="432" spans="1:1" ht="45">
      <c r="A432" s="20" t="s">
        <v>2765</v>
      </c>
    </row>
    <row r="433" spans="1:1" ht="45">
      <c r="A433" s="20" t="s">
        <v>2766</v>
      </c>
    </row>
    <row r="434" spans="1:1" ht="45">
      <c r="A434" s="20" t="s">
        <v>2767</v>
      </c>
    </row>
    <row r="435" spans="1:1" ht="45">
      <c r="A435" s="20" t="s">
        <v>2768</v>
      </c>
    </row>
    <row r="436" spans="1:1" ht="45">
      <c r="A436" s="20" t="s">
        <v>2769</v>
      </c>
    </row>
    <row r="437" spans="1:1" ht="45">
      <c r="A437" s="20" t="s">
        <v>2770</v>
      </c>
    </row>
    <row r="438" spans="1:1" ht="45">
      <c r="A438" s="20" t="s">
        <v>2771</v>
      </c>
    </row>
    <row r="439" spans="1:1" ht="45">
      <c r="A439" s="20" t="s">
        <v>2772</v>
      </c>
    </row>
    <row r="440" spans="1:1" ht="45">
      <c r="A440" s="20" t="s">
        <v>2773</v>
      </c>
    </row>
    <row r="441" spans="1:1" ht="45">
      <c r="A441" s="20" t="s">
        <v>2774</v>
      </c>
    </row>
    <row r="442" spans="1:1" ht="45">
      <c r="A442" s="20" t="s">
        <v>2775</v>
      </c>
    </row>
    <row r="443" spans="1:1" ht="45">
      <c r="A443" s="20" t="s">
        <v>2776</v>
      </c>
    </row>
    <row r="444" spans="1:1" ht="45">
      <c r="A444" s="20" t="s">
        <v>2777</v>
      </c>
    </row>
    <row r="445" spans="1:1" ht="45">
      <c r="A445" s="20" t="s">
        <v>2778</v>
      </c>
    </row>
    <row r="446" spans="1:1" ht="45">
      <c r="A446" s="20" t="s">
        <v>2779</v>
      </c>
    </row>
    <row r="447" spans="1:1" ht="45">
      <c r="A447" s="20" t="s">
        <v>2780</v>
      </c>
    </row>
    <row r="448" spans="1:1" ht="45">
      <c r="A448" s="20" t="s">
        <v>2781</v>
      </c>
    </row>
    <row r="449" spans="1:1" ht="45">
      <c r="A449" s="20" t="s">
        <v>2782</v>
      </c>
    </row>
    <row r="450" spans="1:1" ht="45">
      <c r="A450" s="20" t="s">
        <v>2783</v>
      </c>
    </row>
    <row r="451" spans="1:1" ht="45">
      <c r="A451" s="20" t="s">
        <v>2784</v>
      </c>
    </row>
    <row r="452" spans="1:1" ht="45">
      <c r="A452" s="20" t="s">
        <v>2785</v>
      </c>
    </row>
    <row r="453" spans="1:1" ht="45">
      <c r="A453" s="20" t="s">
        <v>2786</v>
      </c>
    </row>
    <row r="454" spans="1:1" ht="45">
      <c r="A454" s="20" t="s">
        <v>2787</v>
      </c>
    </row>
    <row r="455" spans="1:1" ht="45">
      <c r="A455" s="20" t="s">
        <v>2788</v>
      </c>
    </row>
    <row r="456" spans="1:1" ht="45">
      <c r="A456" s="20" t="s">
        <v>2789</v>
      </c>
    </row>
    <row r="457" spans="1:1" ht="45">
      <c r="A457" s="20" t="s">
        <v>2790</v>
      </c>
    </row>
    <row r="458" spans="1:1" ht="45">
      <c r="A458" s="20" t="s">
        <v>2791</v>
      </c>
    </row>
    <row r="459" spans="1:1" ht="45">
      <c r="A459" s="20" t="s">
        <v>2792</v>
      </c>
    </row>
    <row r="460" spans="1:1" ht="45">
      <c r="A460" s="20" t="s">
        <v>2793</v>
      </c>
    </row>
    <row r="461" spans="1:1" ht="45">
      <c r="A461" s="20" t="s">
        <v>2794</v>
      </c>
    </row>
    <row r="462" spans="1:1" ht="45">
      <c r="A462" s="20" t="s">
        <v>2795</v>
      </c>
    </row>
    <row r="463" spans="1:1" ht="45">
      <c r="A463" s="20" t="s">
        <v>2796</v>
      </c>
    </row>
    <row r="464" spans="1:1" ht="45">
      <c r="A464" s="20" t="s">
        <v>2797</v>
      </c>
    </row>
    <row r="465" spans="1:1" ht="45">
      <c r="A465" s="20" t="s">
        <v>2798</v>
      </c>
    </row>
    <row r="466" spans="1:1" ht="45">
      <c r="A466" s="20" t="s">
        <v>2799</v>
      </c>
    </row>
    <row r="467" spans="1:1" ht="45">
      <c r="A467" s="20" t="s">
        <v>2800</v>
      </c>
    </row>
    <row r="468" spans="1:1" ht="45">
      <c r="A468" s="20" t="s">
        <v>2801</v>
      </c>
    </row>
    <row r="469" spans="1:1" ht="45">
      <c r="A469" s="20" t="s">
        <v>2802</v>
      </c>
    </row>
    <row r="470" spans="1:1" ht="45">
      <c r="A470" s="20" t="s">
        <v>2803</v>
      </c>
    </row>
    <row r="471" spans="1:1" ht="45">
      <c r="A471" s="20" t="s">
        <v>2804</v>
      </c>
    </row>
    <row r="472" spans="1:1" ht="45">
      <c r="A472" s="20" t="s">
        <v>2805</v>
      </c>
    </row>
    <row r="473" spans="1:1" ht="45">
      <c r="A473" s="20" t="s">
        <v>2806</v>
      </c>
    </row>
    <row r="474" spans="1:1" ht="45">
      <c r="A474" s="20" t="s">
        <v>2807</v>
      </c>
    </row>
    <row r="475" spans="1:1" ht="45">
      <c r="A475" s="20" t="s">
        <v>2808</v>
      </c>
    </row>
    <row r="476" spans="1:1" ht="45">
      <c r="A476" s="20" t="s">
        <v>2809</v>
      </c>
    </row>
    <row r="477" spans="1:1" ht="45">
      <c r="A477" s="20" t="s">
        <v>2810</v>
      </c>
    </row>
    <row r="478" spans="1:1" ht="45">
      <c r="A478" s="20" t="s">
        <v>2811</v>
      </c>
    </row>
    <row r="479" spans="1:1" ht="45">
      <c r="A479" s="20" t="s">
        <v>2812</v>
      </c>
    </row>
    <row r="480" spans="1:1" ht="45">
      <c r="A480" s="20" t="s">
        <v>2813</v>
      </c>
    </row>
    <row r="481" spans="1:1" ht="45">
      <c r="A481" s="20" t="s">
        <v>2814</v>
      </c>
    </row>
    <row r="482" spans="1:1" ht="45">
      <c r="A482" s="20" t="s">
        <v>2815</v>
      </c>
    </row>
    <row r="483" spans="1:1" ht="45">
      <c r="A483" s="20" t="s">
        <v>2816</v>
      </c>
    </row>
    <row r="484" spans="1:1" ht="45">
      <c r="A484" s="20" t="s">
        <v>2817</v>
      </c>
    </row>
    <row r="485" spans="1:1" ht="45">
      <c r="A485" s="20" t="s">
        <v>2818</v>
      </c>
    </row>
    <row r="486" spans="1:1" ht="45">
      <c r="A486" s="20" t="s">
        <v>2819</v>
      </c>
    </row>
    <row r="487" spans="1:1" ht="45">
      <c r="A487" s="20" t="s">
        <v>2820</v>
      </c>
    </row>
    <row r="488" spans="1:1" ht="45">
      <c r="A488" s="20" t="s">
        <v>2821</v>
      </c>
    </row>
    <row r="489" spans="1:1" ht="45">
      <c r="A489" s="20" t="s">
        <v>2822</v>
      </c>
    </row>
    <row r="490" spans="1:1" ht="45">
      <c r="A490" s="20" t="s">
        <v>2823</v>
      </c>
    </row>
    <row r="491" spans="1:1" ht="45">
      <c r="A491" s="20" t="s">
        <v>2824</v>
      </c>
    </row>
    <row r="492" spans="1:1" ht="45">
      <c r="A492" s="20" t="s">
        <v>2825</v>
      </c>
    </row>
    <row r="493" spans="1:1" ht="45">
      <c r="A493" s="20" t="s">
        <v>2826</v>
      </c>
    </row>
    <row r="494" spans="1:1" ht="45">
      <c r="A494" s="20" t="s">
        <v>2827</v>
      </c>
    </row>
    <row r="495" spans="1:1" ht="45">
      <c r="A495" s="20" t="s">
        <v>2828</v>
      </c>
    </row>
    <row r="496" spans="1:1" ht="45">
      <c r="A496" s="20" t="s">
        <v>2829</v>
      </c>
    </row>
    <row r="497" spans="1:1" ht="45">
      <c r="A497" s="20" t="s">
        <v>2830</v>
      </c>
    </row>
    <row r="498" spans="1:1" ht="45">
      <c r="A498" s="20" t="s">
        <v>2831</v>
      </c>
    </row>
    <row r="499" spans="1:1" ht="45">
      <c r="A499" s="20" t="s">
        <v>2832</v>
      </c>
    </row>
    <row r="500" spans="1:1" ht="45">
      <c r="A500" s="20" t="s">
        <v>2833</v>
      </c>
    </row>
    <row r="501" spans="1:1" ht="45">
      <c r="A501" s="20" t="s">
        <v>2834</v>
      </c>
    </row>
    <row r="502" spans="1:1" ht="45">
      <c r="A502" s="20" t="s">
        <v>2835</v>
      </c>
    </row>
    <row r="503" spans="1:1" ht="45">
      <c r="A503" s="20" t="s">
        <v>2836</v>
      </c>
    </row>
    <row r="504" spans="1:1" ht="45">
      <c r="A504" s="20" t="s">
        <v>2837</v>
      </c>
    </row>
    <row r="505" spans="1:1" ht="45">
      <c r="A505" s="20" t="s">
        <v>2838</v>
      </c>
    </row>
    <row r="506" spans="1:1" ht="45">
      <c r="A506" s="20" t="s">
        <v>2839</v>
      </c>
    </row>
    <row r="507" spans="1:1" ht="45">
      <c r="A507" s="20" t="s">
        <v>2840</v>
      </c>
    </row>
    <row r="508" spans="1:1" ht="45">
      <c r="A508" s="20" t="s">
        <v>2841</v>
      </c>
    </row>
    <row r="509" spans="1:1" ht="45">
      <c r="A509" s="20" t="s">
        <v>2842</v>
      </c>
    </row>
    <row r="510" spans="1:1" ht="45">
      <c r="A510" s="20" t="s">
        <v>2843</v>
      </c>
    </row>
    <row r="511" spans="1:1" ht="45">
      <c r="A511" s="20" t="s">
        <v>2844</v>
      </c>
    </row>
    <row r="512" spans="1:1" ht="45">
      <c r="A512" s="20" t="s">
        <v>2845</v>
      </c>
    </row>
    <row r="513" spans="1:1" ht="45">
      <c r="A513" s="20" t="s">
        <v>2846</v>
      </c>
    </row>
    <row r="514" spans="1:1" ht="45">
      <c r="A514" s="20" t="s">
        <v>2847</v>
      </c>
    </row>
    <row r="515" spans="1:1" ht="45">
      <c r="A515" s="20" t="s">
        <v>2848</v>
      </c>
    </row>
    <row r="516" spans="1:1" ht="45">
      <c r="A516" s="20" t="s">
        <v>2849</v>
      </c>
    </row>
    <row r="517" spans="1:1" ht="45">
      <c r="A517" s="20" t="s">
        <v>2850</v>
      </c>
    </row>
    <row r="518" spans="1:1" ht="45">
      <c r="A518" s="20" t="s">
        <v>2851</v>
      </c>
    </row>
    <row r="519" spans="1:1" ht="45">
      <c r="A519" s="20" t="s">
        <v>2852</v>
      </c>
    </row>
    <row r="520" spans="1:1" ht="45">
      <c r="A520" s="20" t="s">
        <v>2853</v>
      </c>
    </row>
    <row r="521" spans="1:1" ht="45">
      <c r="A521" s="20" t="s">
        <v>2854</v>
      </c>
    </row>
    <row r="522" spans="1:1" ht="45">
      <c r="A522" s="20" t="s">
        <v>2855</v>
      </c>
    </row>
    <row r="523" spans="1:1" ht="45">
      <c r="A523" s="20" t="s">
        <v>2856</v>
      </c>
    </row>
    <row r="524" spans="1:1" ht="45">
      <c r="A524" s="20" t="s">
        <v>2857</v>
      </c>
    </row>
    <row r="525" spans="1:1" ht="45">
      <c r="A525" s="20" t="s">
        <v>2858</v>
      </c>
    </row>
    <row r="526" spans="1:1" ht="45">
      <c r="A526" s="20" t="s">
        <v>2859</v>
      </c>
    </row>
    <row r="527" spans="1:1" ht="45">
      <c r="A527" s="20" t="s">
        <v>2860</v>
      </c>
    </row>
    <row r="528" spans="1:1" ht="45">
      <c r="A528" s="20" t="s">
        <v>2861</v>
      </c>
    </row>
    <row r="529" spans="1:1" ht="45">
      <c r="A529" s="20" t="s">
        <v>2862</v>
      </c>
    </row>
    <row r="530" spans="1:1" ht="45">
      <c r="A530" s="20" t="s">
        <v>2863</v>
      </c>
    </row>
    <row r="531" spans="1:1" ht="45">
      <c r="A531" s="20" t="s">
        <v>2864</v>
      </c>
    </row>
    <row r="532" spans="1:1" ht="45">
      <c r="A532" s="20" t="s">
        <v>2865</v>
      </c>
    </row>
    <row r="533" spans="1:1" ht="45">
      <c r="A533" s="20" t="s">
        <v>2866</v>
      </c>
    </row>
    <row r="534" spans="1:1" ht="45">
      <c r="A534" s="20" t="s">
        <v>2867</v>
      </c>
    </row>
    <row r="535" spans="1:1" ht="45">
      <c r="A535" s="20" t="s">
        <v>2868</v>
      </c>
    </row>
    <row r="536" spans="1:1" ht="45">
      <c r="A536" s="20" t="s">
        <v>2869</v>
      </c>
    </row>
    <row r="537" spans="1:1" ht="45">
      <c r="A537" s="20" t="s">
        <v>2870</v>
      </c>
    </row>
    <row r="538" spans="1:1" ht="45">
      <c r="A538" s="20" t="s">
        <v>2871</v>
      </c>
    </row>
    <row r="539" spans="1:1" ht="45">
      <c r="A539" s="20" t="s">
        <v>2872</v>
      </c>
    </row>
    <row r="540" spans="1:1" ht="45">
      <c r="A540" s="20" t="s">
        <v>2873</v>
      </c>
    </row>
    <row r="541" spans="1:1" ht="45">
      <c r="A541" s="20" t="s">
        <v>2874</v>
      </c>
    </row>
    <row r="542" spans="1:1" ht="45">
      <c r="A542" s="20" t="s">
        <v>2875</v>
      </c>
    </row>
    <row r="543" spans="1:1" ht="45">
      <c r="A543" s="20" t="s">
        <v>2876</v>
      </c>
    </row>
    <row r="544" spans="1:1" ht="45">
      <c r="A544" s="20" t="s">
        <v>2877</v>
      </c>
    </row>
    <row r="545" spans="1:1" ht="45">
      <c r="A545" s="20" t="s">
        <v>2878</v>
      </c>
    </row>
    <row r="546" spans="1:1" ht="45">
      <c r="A546" s="20" t="s">
        <v>2879</v>
      </c>
    </row>
    <row r="547" spans="1:1" ht="45">
      <c r="A547" s="20" t="s">
        <v>2880</v>
      </c>
    </row>
    <row r="548" spans="1:1" ht="45">
      <c r="A548" s="20" t="s">
        <v>2881</v>
      </c>
    </row>
    <row r="549" spans="1:1" ht="45">
      <c r="A549" s="20" t="s">
        <v>2882</v>
      </c>
    </row>
    <row r="550" spans="1:1" ht="45">
      <c r="A550" s="20" t="s">
        <v>2883</v>
      </c>
    </row>
    <row r="551" spans="1:1" ht="45">
      <c r="A551" s="20" t="s">
        <v>2884</v>
      </c>
    </row>
    <row r="552" spans="1:1" ht="45">
      <c r="A552" s="20" t="s">
        <v>2885</v>
      </c>
    </row>
    <row r="553" spans="1:1" ht="45">
      <c r="A553" s="20" t="s">
        <v>2886</v>
      </c>
    </row>
    <row r="554" spans="1:1" ht="45">
      <c r="A554" s="20" t="s">
        <v>2887</v>
      </c>
    </row>
    <row r="555" spans="1:1" ht="45">
      <c r="A555" s="20" t="s">
        <v>2888</v>
      </c>
    </row>
    <row r="556" spans="1:1" ht="45">
      <c r="A556" s="20" t="s">
        <v>2889</v>
      </c>
    </row>
    <row r="557" spans="1:1" ht="45">
      <c r="A557" s="20" t="s">
        <v>2890</v>
      </c>
    </row>
    <row r="558" spans="1:1" ht="45">
      <c r="A558" s="20" t="s">
        <v>2891</v>
      </c>
    </row>
    <row r="559" spans="1:1" ht="45">
      <c r="A559" s="20" t="s">
        <v>2892</v>
      </c>
    </row>
    <row r="560" spans="1:1" ht="45">
      <c r="A560" s="20" t="s">
        <v>2893</v>
      </c>
    </row>
    <row r="561" spans="1:1" ht="45">
      <c r="A561" s="20" t="s">
        <v>2894</v>
      </c>
    </row>
    <row r="562" spans="1:1" ht="45">
      <c r="A562" s="20" t="s">
        <v>2895</v>
      </c>
    </row>
    <row r="563" spans="1:1" ht="45">
      <c r="A563" s="20" t="s">
        <v>2896</v>
      </c>
    </row>
    <row r="564" spans="1:1" ht="45">
      <c r="A564" s="20" t="s">
        <v>2897</v>
      </c>
    </row>
    <row r="565" spans="1:1" ht="45">
      <c r="A565" s="20" t="s">
        <v>2898</v>
      </c>
    </row>
    <row r="566" spans="1:1" ht="45">
      <c r="A566" s="20" t="s">
        <v>2899</v>
      </c>
    </row>
    <row r="567" spans="1:1" ht="45">
      <c r="A567" s="20" t="s">
        <v>2900</v>
      </c>
    </row>
    <row r="568" spans="1:1" ht="45">
      <c r="A568" s="20" t="s">
        <v>2901</v>
      </c>
    </row>
    <row r="569" spans="1:1" ht="45">
      <c r="A569" s="20" t="s">
        <v>2902</v>
      </c>
    </row>
    <row r="570" spans="1:1" ht="45">
      <c r="A570" s="20" t="s">
        <v>2903</v>
      </c>
    </row>
    <row r="571" spans="1:1" ht="45">
      <c r="A571" s="20" t="s">
        <v>2904</v>
      </c>
    </row>
    <row r="572" spans="1:1" ht="45">
      <c r="A572" s="20" t="s">
        <v>2905</v>
      </c>
    </row>
    <row r="573" spans="1:1" ht="45">
      <c r="A573" s="20" t="s">
        <v>2906</v>
      </c>
    </row>
    <row r="574" spans="1:1" ht="45">
      <c r="A574" s="20" t="s">
        <v>2907</v>
      </c>
    </row>
    <row r="575" spans="1:1" ht="45">
      <c r="A575" s="20" t="s">
        <v>2908</v>
      </c>
    </row>
    <row r="576" spans="1:1" ht="45">
      <c r="A576" s="20" t="s">
        <v>2909</v>
      </c>
    </row>
    <row r="577" spans="1:1" ht="45">
      <c r="A577" s="20" t="s">
        <v>2910</v>
      </c>
    </row>
    <row r="578" spans="1:1" ht="45">
      <c r="A578" s="20" t="s">
        <v>2911</v>
      </c>
    </row>
    <row r="579" spans="1:1" ht="45">
      <c r="A579" s="20" t="s">
        <v>2912</v>
      </c>
    </row>
    <row r="580" spans="1:1" ht="45">
      <c r="A580" s="20" t="s">
        <v>2913</v>
      </c>
    </row>
    <row r="581" spans="1:1" ht="45">
      <c r="A581" s="20" t="s">
        <v>2914</v>
      </c>
    </row>
    <row r="582" spans="1:1" ht="45">
      <c r="A582" s="20" t="s">
        <v>2915</v>
      </c>
    </row>
    <row r="583" spans="1:1" ht="45">
      <c r="A583" s="20" t="s">
        <v>2916</v>
      </c>
    </row>
    <row r="584" spans="1:1" ht="45">
      <c r="A584" s="20" t="s">
        <v>2917</v>
      </c>
    </row>
    <row r="585" spans="1:1" ht="45">
      <c r="A585" s="20" t="s">
        <v>2918</v>
      </c>
    </row>
    <row r="586" spans="1:1" ht="45">
      <c r="A586" s="20" t="s">
        <v>2919</v>
      </c>
    </row>
    <row r="587" spans="1:1" ht="45">
      <c r="A587" s="20" t="s">
        <v>2920</v>
      </c>
    </row>
    <row r="588" spans="1:1" ht="45">
      <c r="A588" s="20" t="s">
        <v>2921</v>
      </c>
    </row>
    <row r="589" spans="1:1" ht="45">
      <c r="A589" s="20" t="s">
        <v>2922</v>
      </c>
    </row>
    <row r="590" spans="1:1" ht="45">
      <c r="A590" s="20" t="s">
        <v>2923</v>
      </c>
    </row>
    <row r="591" spans="1:1" ht="45">
      <c r="A591" s="20" t="s">
        <v>2924</v>
      </c>
    </row>
    <row r="592" spans="1:1" ht="45">
      <c r="A592" s="20" t="s">
        <v>2925</v>
      </c>
    </row>
    <row r="593" spans="1:1" ht="45">
      <c r="A593" s="20" t="s">
        <v>2926</v>
      </c>
    </row>
    <row r="594" spans="1:1" ht="45">
      <c r="A594" s="20" t="s">
        <v>2927</v>
      </c>
    </row>
    <row r="595" spans="1:1" ht="45">
      <c r="A595" s="20" t="s">
        <v>2928</v>
      </c>
    </row>
    <row r="596" spans="1:1" ht="45">
      <c r="A596" s="20" t="s">
        <v>2929</v>
      </c>
    </row>
    <row r="597" spans="1:1" ht="45">
      <c r="A597" s="20" t="s">
        <v>2930</v>
      </c>
    </row>
    <row r="598" spans="1:1" ht="45">
      <c r="A598" s="20" t="s">
        <v>2931</v>
      </c>
    </row>
    <row r="599" spans="1:1" ht="45">
      <c r="A599" s="20" t="s">
        <v>2932</v>
      </c>
    </row>
    <row r="600" spans="1:1" ht="45">
      <c r="A600" s="20" t="s">
        <v>2933</v>
      </c>
    </row>
    <row r="601" spans="1:1" ht="45">
      <c r="A601" s="20" t="s">
        <v>2934</v>
      </c>
    </row>
    <row r="602" spans="1:1" ht="45">
      <c r="A602" s="20" t="s">
        <v>2935</v>
      </c>
    </row>
    <row r="603" spans="1:1" ht="45">
      <c r="A603" s="20" t="s">
        <v>2936</v>
      </c>
    </row>
    <row r="604" spans="1:1" ht="45">
      <c r="A604" s="20" t="s">
        <v>2937</v>
      </c>
    </row>
    <row r="605" spans="1:1" ht="45">
      <c r="A605" s="20" t="s">
        <v>2938</v>
      </c>
    </row>
    <row r="606" spans="1:1" ht="45">
      <c r="A606" s="20" t="s">
        <v>2939</v>
      </c>
    </row>
    <row r="607" spans="1:1" ht="45">
      <c r="A607" s="20" t="s">
        <v>2940</v>
      </c>
    </row>
    <row r="608" spans="1:1" ht="45">
      <c r="A608" s="20" t="s">
        <v>2941</v>
      </c>
    </row>
    <row r="609" spans="1:1" ht="45">
      <c r="A609" s="20" t="s">
        <v>2942</v>
      </c>
    </row>
    <row r="610" spans="1:1" ht="45">
      <c r="A610" s="20" t="s">
        <v>2943</v>
      </c>
    </row>
    <row r="611" spans="1:1" ht="45">
      <c r="A611" s="20" t="s">
        <v>2944</v>
      </c>
    </row>
    <row r="612" spans="1:1" ht="45">
      <c r="A612" s="20" t="s">
        <v>2945</v>
      </c>
    </row>
    <row r="613" spans="1:1" ht="45">
      <c r="A613" s="20" t="s">
        <v>2946</v>
      </c>
    </row>
    <row r="614" spans="1:1" ht="45">
      <c r="A614" s="20" t="s">
        <v>2947</v>
      </c>
    </row>
    <row r="615" spans="1:1" ht="45">
      <c r="A615" s="20" t="s">
        <v>2948</v>
      </c>
    </row>
    <row r="616" spans="1:1" ht="45">
      <c r="A616" s="20" t="s">
        <v>2949</v>
      </c>
    </row>
    <row r="617" spans="1:1" ht="45">
      <c r="A617" s="20" t="s">
        <v>2950</v>
      </c>
    </row>
    <row r="618" spans="1:1" ht="45">
      <c r="A618" s="20" t="s">
        <v>2951</v>
      </c>
    </row>
    <row r="619" spans="1:1" ht="45">
      <c r="A619" s="20" t="s">
        <v>2952</v>
      </c>
    </row>
    <row r="620" spans="1:1" ht="45">
      <c r="A620" s="20" t="s">
        <v>2953</v>
      </c>
    </row>
    <row r="621" spans="1:1" ht="45">
      <c r="A621" s="20" t="s">
        <v>2954</v>
      </c>
    </row>
    <row r="622" spans="1:1" ht="45">
      <c r="A622" s="20" t="s">
        <v>2955</v>
      </c>
    </row>
    <row r="623" spans="1:1" ht="45">
      <c r="A623" s="20" t="s">
        <v>2956</v>
      </c>
    </row>
    <row r="624" spans="1:1" ht="45">
      <c r="A624" s="20" t="s">
        <v>2957</v>
      </c>
    </row>
    <row r="625" spans="1:1" ht="45">
      <c r="A625" s="20" t="s">
        <v>2958</v>
      </c>
    </row>
    <row r="626" spans="1:1" ht="45">
      <c r="A626" s="20" t="s">
        <v>2959</v>
      </c>
    </row>
    <row r="627" spans="1:1" ht="45">
      <c r="A627" s="20" t="s">
        <v>2960</v>
      </c>
    </row>
    <row r="628" spans="1:1" ht="45">
      <c r="A628" s="20" t="s">
        <v>2961</v>
      </c>
    </row>
    <row r="629" spans="1:1" ht="45">
      <c r="A629" s="20" t="s">
        <v>2962</v>
      </c>
    </row>
    <row r="630" spans="1:1" ht="45">
      <c r="A630" s="20" t="s">
        <v>2963</v>
      </c>
    </row>
    <row r="631" spans="1:1" ht="45">
      <c r="A631" s="20" t="s">
        <v>2964</v>
      </c>
    </row>
    <row r="632" spans="1:1" ht="45">
      <c r="A632" s="20" t="s">
        <v>2965</v>
      </c>
    </row>
    <row r="633" spans="1:1" ht="45">
      <c r="A633" s="20" t="s">
        <v>2966</v>
      </c>
    </row>
    <row r="634" spans="1:1" ht="45">
      <c r="A634" s="20" t="s">
        <v>2967</v>
      </c>
    </row>
    <row r="635" spans="1:1" ht="45">
      <c r="A635" s="20" t="s">
        <v>2968</v>
      </c>
    </row>
    <row r="636" spans="1:1" ht="45">
      <c r="A636" s="20" t="s">
        <v>2969</v>
      </c>
    </row>
    <row r="637" spans="1:1" ht="45">
      <c r="A637" s="20" t="s">
        <v>2970</v>
      </c>
    </row>
    <row r="638" spans="1:1" ht="45">
      <c r="A638" s="20" t="s">
        <v>2971</v>
      </c>
    </row>
    <row r="639" spans="1:1" ht="45">
      <c r="A639" s="20" t="s">
        <v>2972</v>
      </c>
    </row>
    <row r="640" spans="1:1" ht="45">
      <c r="A640" s="20" t="s">
        <v>2973</v>
      </c>
    </row>
    <row r="641" spans="1:1" ht="45">
      <c r="A641" s="20" t="s">
        <v>2974</v>
      </c>
    </row>
    <row r="642" spans="1:1" ht="45">
      <c r="A642" s="20" t="s">
        <v>2975</v>
      </c>
    </row>
    <row r="643" spans="1:1" ht="45">
      <c r="A643" s="20" t="s">
        <v>2976</v>
      </c>
    </row>
    <row r="644" spans="1:1" ht="45">
      <c r="A644" s="20" t="s">
        <v>2977</v>
      </c>
    </row>
    <row r="645" spans="1:1" ht="45">
      <c r="A645" s="20" t="s">
        <v>2978</v>
      </c>
    </row>
    <row r="646" spans="1:1" ht="45">
      <c r="A646" s="20" t="s">
        <v>2979</v>
      </c>
    </row>
    <row r="647" spans="1:1" ht="45">
      <c r="A647" s="20" t="s">
        <v>2980</v>
      </c>
    </row>
    <row r="648" spans="1:1" ht="45">
      <c r="A648" s="20" t="s">
        <v>2981</v>
      </c>
    </row>
    <row r="649" spans="1:1" ht="45">
      <c r="A649" s="20" t="s">
        <v>2982</v>
      </c>
    </row>
    <row r="650" spans="1:1" ht="45">
      <c r="A650" s="20" t="s">
        <v>2983</v>
      </c>
    </row>
    <row r="651" spans="1:1" ht="45">
      <c r="A651" s="20" t="s">
        <v>2984</v>
      </c>
    </row>
    <row r="652" spans="1:1" ht="45">
      <c r="A652" s="20" t="s">
        <v>2985</v>
      </c>
    </row>
    <row r="653" spans="1:1" ht="45">
      <c r="A653" s="20" t="s">
        <v>2986</v>
      </c>
    </row>
    <row r="654" spans="1:1" ht="45">
      <c r="A654" s="20" t="s">
        <v>2987</v>
      </c>
    </row>
    <row r="655" spans="1:1" ht="45">
      <c r="A655" s="20" t="s">
        <v>2988</v>
      </c>
    </row>
    <row r="656" spans="1:1" ht="45">
      <c r="A656" s="20" t="s">
        <v>2989</v>
      </c>
    </row>
    <row r="657" spans="1:1" ht="45">
      <c r="A657" s="20" t="s">
        <v>2990</v>
      </c>
    </row>
    <row r="658" spans="1:1" ht="45">
      <c r="A658" s="20" t="s">
        <v>2991</v>
      </c>
    </row>
    <row r="659" spans="1:1" ht="45">
      <c r="A659" s="20" t="s">
        <v>2992</v>
      </c>
    </row>
    <row r="660" spans="1:1" ht="45">
      <c r="A660" s="20" t="s">
        <v>2993</v>
      </c>
    </row>
    <row r="661" spans="1:1" ht="45">
      <c r="A661" s="20" t="s">
        <v>2994</v>
      </c>
    </row>
    <row r="662" spans="1:1" ht="45">
      <c r="A662" s="20" t="s">
        <v>2995</v>
      </c>
    </row>
    <row r="663" spans="1:1" ht="45">
      <c r="A663" s="20" t="s">
        <v>2996</v>
      </c>
    </row>
    <row r="664" spans="1:1" ht="45">
      <c r="A664" s="20" t="s">
        <v>2997</v>
      </c>
    </row>
    <row r="665" spans="1:1" ht="45">
      <c r="A665" s="20" t="s">
        <v>2998</v>
      </c>
    </row>
    <row r="666" spans="1:1" ht="45">
      <c r="A666" s="20" t="s">
        <v>2999</v>
      </c>
    </row>
    <row r="667" spans="1:1" ht="45">
      <c r="A667" s="20" t="s">
        <v>3000</v>
      </c>
    </row>
    <row r="668" spans="1:1" ht="45">
      <c r="A668" s="20" t="s">
        <v>3001</v>
      </c>
    </row>
    <row r="669" spans="1:1" ht="45">
      <c r="A669" s="20" t="s">
        <v>3002</v>
      </c>
    </row>
    <row r="670" spans="1:1" ht="45">
      <c r="A670" s="20" t="s">
        <v>3003</v>
      </c>
    </row>
    <row r="671" spans="1:1" ht="45">
      <c r="A671" s="20" t="s">
        <v>3004</v>
      </c>
    </row>
    <row r="672" spans="1:1" ht="45">
      <c r="A672" s="20" t="s">
        <v>3005</v>
      </c>
    </row>
    <row r="673" spans="1:1" ht="45">
      <c r="A673" s="20" t="s">
        <v>3006</v>
      </c>
    </row>
    <row r="674" spans="1:1" ht="45">
      <c r="A674" s="20" t="s">
        <v>3007</v>
      </c>
    </row>
    <row r="675" spans="1:1" ht="45">
      <c r="A675" s="20" t="s">
        <v>3008</v>
      </c>
    </row>
    <row r="676" spans="1:1" ht="45">
      <c r="A676" s="20" t="s">
        <v>3009</v>
      </c>
    </row>
    <row r="677" spans="1:1" ht="45">
      <c r="A677" s="20" t="s">
        <v>3010</v>
      </c>
    </row>
    <row r="678" spans="1:1" ht="45">
      <c r="A678" s="20" t="s">
        <v>3011</v>
      </c>
    </row>
    <row r="679" spans="1:1" ht="45">
      <c r="A679" s="20" t="s">
        <v>3012</v>
      </c>
    </row>
    <row r="680" spans="1:1" ht="45">
      <c r="A680" s="20" t="s">
        <v>3013</v>
      </c>
    </row>
    <row r="681" spans="1:1" ht="45">
      <c r="A681" s="20" t="s">
        <v>3014</v>
      </c>
    </row>
    <row r="682" spans="1:1" ht="45">
      <c r="A682" s="20" t="s">
        <v>3015</v>
      </c>
    </row>
    <row r="683" spans="1:1" ht="45">
      <c r="A683" s="20" t="s">
        <v>3016</v>
      </c>
    </row>
    <row r="684" spans="1:1" ht="45">
      <c r="A684" s="20" t="s">
        <v>3017</v>
      </c>
    </row>
    <row r="685" spans="1:1" ht="45">
      <c r="A685" s="20" t="s">
        <v>3018</v>
      </c>
    </row>
    <row r="686" spans="1:1" ht="45">
      <c r="A686" s="20" t="s">
        <v>3019</v>
      </c>
    </row>
    <row r="687" spans="1:1" ht="45">
      <c r="A687" s="20" t="s">
        <v>3020</v>
      </c>
    </row>
    <row r="688" spans="1:1" ht="45">
      <c r="A688" s="20" t="s">
        <v>3021</v>
      </c>
    </row>
    <row r="689" spans="1:1" ht="45">
      <c r="A689" s="20" t="s">
        <v>3022</v>
      </c>
    </row>
    <row r="690" spans="1:1" ht="45">
      <c r="A690" s="20" t="s">
        <v>3023</v>
      </c>
    </row>
    <row r="691" spans="1:1" ht="45">
      <c r="A691" s="20" t="s">
        <v>3024</v>
      </c>
    </row>
    <row r="692" spans="1:1" ht="45">
      <c r="A692" s="20" t="s">
        <v>3025</v>
      </c>
    </row>
    <row r="693" spans="1:1" ht="45">
      <c r="A693" s="20" t="s">
        <v>3026</v>
      </c>
    </row>
    <row r="694" spans="1:1" ht="45">
      <c r="A694" s="20" t="s">
        <v>3027</v>
      </c>
    </row>
    <row r="695" spans="1:1" ht="45">
      <c r="A695" s="20" t="s">
        <v>3028</v>
      </c>
    </row>
    <row r="696" spans="1:1" ht="45">
      <c r="A696" s="20" t="s">
        <v>3029</v>
      </c>
    </row>
    <row r="697" spans="1:1" ht="45">
      <c r="A697" s="20" t="s">
        <v>3030</v>
      </c>
    </row>
    <row r="698" spans="1:1" ht="45">
      <c r="A698" s="20" t="s">
        <v>3031</v>
      </c>
    </row>
    <row r="699" spans="1:1" ht="45">
      <c r="A699" s="20" t="s">
        <v>3032</v>
      </c>
    </row>
    <row r="700" spans="1:1" ht="45">
      <c r="A700" s="20" t="s">
        <v>3033</v>
      </c>
    </row>
    <row r="701" spans="1:1" ht="45">
      <c r="A701" s="20" t="s">
        <v>3034</v>
      </c>
    </row>
    <row r="702" spans="1:1" ht="45">
      <c r="A702" s="20" t="s">
        <v>3035</v>
      </c>
    </row>
    <row r="703" spans="1:1" ht="45">
      <c r="A703" s="20" t="s">
        <v>3036</v>
      </c>
    </row>
    <row r="704" spans="1:1" ht="45">
      <c r="A704" s="20" t="s">
        <v>3037</v>
      </c>
    </row>
    <row r="705" spans="1:1" ht="45">
      <c r="A705" s="20" t="s">
        <v>3038</v>
      </c>
    </row>
    <row r="706" spans="1:1" ht="45">
      <c r="A706" s="20" t="s">
        <v>3039</v>
      </c>
    </row>
    <row r="707" spans="1:1" ht="45">
      <c r="A707" s="20" t="s">
        <v>3040</v>
      </c>
    </row>
    <row r="708" spans="1:1" ht="45">
      <c r="A708" s="20" t="s">
        <v>3041</v>
      </c>
    </row>
    <row r="709" spans="1:1" ht="45">
      <c r="A709" s="20" t="s">
        <v>3042</v>
      </c>
    </row>
    <row r="710" spans="1:1" ht="45">
      <c r="A710" s="20" t="s">
        <v>3043</v>
      </c>
    </row>
    <row r="711" spans="1:1" ht="45">
      <c r="A711" s="20" t="s">
        <v>3044</v>
      </c>
    </row>
    <row r="712" spans="1:1" ht="45">
      <c r="A712" s="20" t="s">
        <v>3045</v>
      </c>
    </row>
    <row r="713" spans="1:1" ht="45">
      <c r="A713" s="20" t="s">
        <v>3046</v>
      </c>
    </row>
    <row r="714" spans="1:1" ht="45">
      <c r="A714" s="20" t="s">
        <v>3047</v>
      </c>
    </row>
    <row r="715" spans="1:1" ht="45">
      <c r="A715" s="20" t="s">
        <v>3048</v>
      </c>
    </row>
    <row r="716" spans="1:1" ht="45">
      <c r="A716" s="20" t="s">
        <v>3049</v>
      </c>
    </row>
    <row r="717" spans="1:1" ht="45">
      <c r="A717" s="20" t="s">
        <v>3050</v>
      </c>
    </row>
    <row r="718" spans="1:1" ht="45">
      <c r="A718" s="20" t="s">
        <v>3051</v>
      </c>
    </row>
    <row r="719" spans="1:1" ht="45">
      <c r="A719" s="20" t="s">
        <v>3052</v>
      </c>
    </row>
    <row r="720" spans="1:1" ht="45">
      <c r="A720" s="20" t="s">
        <v>3053</v>
      </c>
    </row>
    <row r="721" spans="1:1" ht="45">
      <c r="A721" s="20" t="s">
        <v>3054</v>
      </c>
    </row>
    <row r="722" spans="1:1" ht="45">
      <c r="A722" s="20" t="s">
        <v>3055</v>
      </c>
    </row>
    <row r="723" spans="1:1" ht="45">
      <c r="A723" s="20" t="s">
        <v>3056</v>
      </c>
    </row>
    <row r="724" spans="1:1" ht="45">
      <c r="A724" s="20" t="s">
        <v>3057</v>
      </c>
    </row>
    <row r="725" spans="1:1" ht="45">
      <c r="A725" s="20" t="s">
        <v>3058</v>
      </c>
    </row>
    <row r="726" spans="1:1" ht="45">
      <c r="A726" s="20" t="s">
        <v>3059</v>
      </c>
    </row>
    <row r="727" spans="1:1" ht="45">
      <c r="A727" s="20" t="s">
        <v>3060</v>
      </c>
    </row>
    <row r="728" spans="1:1" ht="45">
      <c r="A728" s="20" t="s">
        <v>3061</v>
      </c>
    </row>
    <row r="729" spans="1:1" ht="45">
      <c r="A729" s="20" t="s">
        <v>3062</v>
      </c>
    </row>
    <row r="730" spans="1:1" ht="45">
      <c r="A730" s="20" t="s">
        <v>3063</v>
      </c>
    </row>
    <row r="731" spans="1:1" ht="45">
      <c r="A731" s="20" t="s">
        <v>3064</v>
      </c>
    </row>
    <row r="732" spans="1:1" ht="45">
      <c r="A732" s="20" t="s">
        <v>3065</v>
      </c>
    </row>
    <row r="733" spans="1:1" ht="45">
      <c r="A733" s="20" t="s">
        <v>3066</v>
      </c>
    </row>
    <row r="734" spans="1:1" ht="45">
      <c r="A734" s="20" t="s">
        <v>3067</v>
      </c>
    </row>
    <row r="735" spans="1:1" ht="45">
      <c r="A735" s="20" t="s">
        <v>3068</v>
      </c>
    </row>
    <row r="736" spans="1:1" ht="45">
      <c r="A736" s="20" t="s">
        <v>3069</v>
      </c>
    </row>
    <row r="737" spans="1:1" ht="45">
      <c r="A737" s="20" t="s">
        <v>3070</v>
      </c>
    </row>
    <row r="738" spans="1:1" ht="45">
      <c r="A738" s="20" t="s">
        <v>3071</v>
      </c>
    </row>
    <row r="739" spans="1:1" ht="45">
      <c r="A739" s="20" t="s">
        <v>3072</v>
      </c>
    </row>
    <row r="740" spans="1:1" ht="45">
      <c r="A740" s="20" t="s">
        <v>3073</v>
      </c>
    </row>
    <row r="741" spans="1:1" ht="45">
      <c r="A741" s="20" t="s">
        <v>3074</v>
      </c>
    </row>
    <row r="742" spans="1:1" ht="45">
      <c r="A742" s="20" t="s">
        <v>3075</v>
      </c>
    </row>
    <row r="743" spans="1:1" ht="45">
      <c r="A743" s="20" t="s">
        <v>3076</v>
      </c>
    </row>
    <row r="744" spans="1:1" ht="45">
      <c r="A744" s="20" t="s">
        <v>3077</v>
      </c>
    </row>
    <row r="745" spans="1:1" ht="45">
      <c r="A745" s="20" t="s">
        <v>3078</v>
      </c>
    </row>
    <row r="746" spans="1:1" ht="45">
      <c r="A746" s="20" t="s">
        <v>3079</v>
      </c>
    </row>
    <row r="747" spans="1:1" ht="45">
      <c r="A747" s="20" t="s">
        <v>3080</v>
      </c>
    </row>
    <row r="748" spans="1:1" ht="45">
      <c r="A748" s="20" t="s">
        <v>3081</v>
      </c>
    </row>
    <row r="749" spans="1:1" ht="45">
      <c r="A749" s="20" t="s">
        <v>3082</v>
      </c>
    </row>
    <row r="750" spans="1:1" ht="45">
      <c r="A750" s="20" t="s">
        <v>3083</v>
      </c>
    </row>
    <row r="751" spans="1:1" ht="45">
      <c r="A751" s="20" t="s">
        <v>3084</v>
      </c>
    </row>
    <row r="752" spans="1:1" ht="45">
      <c r="A752" s="20" t="s">
        <v>3085</v>
      </c>
    </row>
    <row r="753" spans="1:1" ht="45">
      <c r="A753" s="20" t="s">
        <v>3086</v>
      </c>
    </row>
    <row r="754" spans="1:1" ht="45">
      <c r="A754" s="20" t="s">
        <v>3087</v>
      </c>
    </row>
    <row r="755" spans="1:1" ht="45">
      <c r="A755" s="20" t="s">
        <v>3088</v>
      </c>
    </row>
    <row r="756" spans="1:1" ht="45">
      <c r="A756" s="20" t="s">
        <v>3089</v>
      </c>
    </row>
    <row r="757" spans="1:1" ht="45">
      <c r="A757" s="20" t="s">
        <v>3090</v>
      </c>
    </row>
    <row r="758" spans="1:1" ht="45">
      <c r="A758" s="20" t="s">
        <v>3091</v>
      </c>
    </row>
    <row r="759" spans="1:1" ht="45">
      <c r="A759" s="20" t="s">
        <v>3092</v>
      </c>
    </row>
    <row r="760" spans="1:1" ht="45">
      <c r="A760" s="20" t="s">
        <v>3093</v>
      </c>
    </row>
    <row r="761" spans="1:1" ht="45">
      <c r="A761" s="20" t="s">
        <v>3094</v>
      </c>
    </row>
    <row r="762" spans="1:1" ht="45">
      <c r="A762" s="20" t="s">
        <v>3095</v>
      </c>
    </row>
    <row r="763" spans="1:1" ht="45">
      <c r="A763" s="20" t="s">
        <v>3096</v>
      </c>
    </row>
    <row r="764" spans="1:1" ht="45">
      <c r="A764" s="20" t="s">
        <v>3097</v>
      </c>
    </row>
    <row r="765" spans="1:1" ht="45">
      <c r="A765" s="20" t="s">
        <v>3098</v>
      </c>
    </row>
    <row r="766" spans="1:1" ht="45">
      <c r="A766" s="20" t="s">
        <v>3099</v>
      </c>
    </row>
    <row r="767" spans="1:1" ht="45">
      <c r="A767" s="20" t="s">
        <v>3100</v>
      </c>
    </row>
    <row r="768" spans="1:1" ht="45">
      <c r="A768" s="20" t="s">
        <v>3101</v>
      </c>
    </row>
    <row r="769" spans="1:1" ht="45">
      <c r="A769" s="20" t="s">
        <v>3102</v>
      </c>
    </row>
    <row r="770" spans="1:1" ht="45">
      <c r="A770" s="20" t="s">
        <v>3103</v>
      </c>
    </row>
    <row r="771" spans="1:1" ht="45">
      <c r="A771" s="20" t="s">
        <v>3104</v>
      </c>
    </row>
    <row r="772" spans="1:1" ht="45">
      <c r="A772" s="20" t="s">
        <v>3105</v>
      </c>
    </row>
    <row r="773" spans="1:1" ht="45">
      <c r="A773" s="20" t="s">
        <v>3106</v>
      </c>
    </row>
    <row r="774" spans="1:1" ht="45">
      <c r="A774" s="20" t="s">
        <v>3107</v>
      </c>
    </row>
    <row r="775" spans="1:1" ht="45">
      <c r="A775" s="20" t="s">
        <v>3108</v>
      </c>
    </row>
    <row r="776" spans="1:1" ht="45">
      <c r="A776" s="20" t="s">
        <v>3109</v>
      </c>
    </row>
    <row r="777" spans="1:1" ht="45">
      <c r="A777" s="20" t="s">
        <v>3110</v>
      </c>
    </row>
    <row r="778" spans="1:1" ht="45">
      <c r="A778" s="20" t="s">
        <v>3111</v>
      </c>
    </row>
    <row r="779" spans="1:1" ht="45">
      <c r="A779" s="20" t="s">
        <v>3112</v>
      </c>
    </row>
    <row r="780" spans="1:1" ht="45">
      <c r="A780" s="20" t="s">
        <v>3113</v>
      </c>
    </row>
    <row r="781" spans="1:1" ht="45">
      <c r="A781" s="20" t="s">
        <v>3114</v>
      </c>
    </row>
    <row r="782" spans="1:1" ht="45">
      <c r="A782" s="20" t="s">
        <v>3115</v>
      </c>
    </row>
    <row r="783" spans="1:1" ht="45">
      <c r="A783" s="20" t="s">
        <v>3116</v>
      </c>
    </row>
    <row r="784" spans="1:1" ht="45">
      <c r="A784" s="20" t="s">
        <v>3117</v>
      </c>
    </row>
    <row r="785" spans="1:1" ht="45">
      <c r="A785" s="20" t="s">
        <v>3118</v>
      </c>
    </row>
    <row r="786" spans="1:1" ht="45">
      <c r="A786" s="20" t="s">
        <v>3119</v>
      </c>
    </row>
    <row r="787" spans="1:1" ht="45">
      <c r="A787" s="20" t="s">
        <v>3120</v>
      </c>
    </row>
    <row r="788" spans="1:1" ht="45">
      <c r="A788" s="20" t="s">
        <v>3121</v>
      </c>
    </row>
    <row r="789" spans="1:1" ht="45">
      <c r="A789" s="20" t="s">
        <v>3122</v>
      </c>
    </row>
    <row r="790" spans="1:1" ht="45">
      <c r="A790" s="20" t="s">
        <v>3123</v>
      </c>
    </row>
    <row r="791" spans="1:1" ht="45">
      <c r="A791" s="20" t="s">
        <v>3124</v>
      </c>
    </row>
    <row r="792" spans="1:1" ht="45">
      <c r="A792" s="20" t="s">
        <v>3125</v>
      </c>
    </row>
    <row r="793" spans="1:1" ht="45">
      <c r="A793" s="20" t="s">
        <v>3126</v>
      </c>
    </row>
    <row r="794" spans="1:1" ht="45">
      <c r="A794" s="20" t="s">
        <v>3127</v>
      </c>
    </row>
    <row r="795" spans="1:1" ht="45">
      <c r="A795" s="20" t="s">
        <v>3128</v>
      </c>
    </row>
    <row r="796" spans="1:1" ht="45">
      <c r="A796" s="20" t="s">
        <v>3129</v>
      </c>
    </row>
    <row r="797" spans="1:1" ht="45">
      <c r="A797" s="20" t="s">
        <v>3130</v>
      </c>
    </row>
    <row r="798" spans="1:1" ht="45">
      <c r="A798" s="20" t="s">
        <v>3131</v>
      </c>
    </row>
    <row r="799" spans="1:1" ht="45">
      <c r="A799" s="20" t="s">
        <v>3132</v>
      </c>
    </row>
    <row r="800" spans="1:1" ht="45">
      <c r="A800" s="20" t="s">
        <v>3133</v>
      </c>
    </row>
    <row r="801" spans="1:1" ht="45">
      <c r="A801" s="20" t="s">
        <v>3134</v>
      </c>
    </row>
    <row r="802" spans="1:1" ht="45">
      <c r="A802" s="20" t="s">
        <v>3135</v>
      </c>
    </row>
    <row r="803" spans="1:1" ht="45">
      <c r="A803" s="20" t="s">
        <v>3136</v>
      </c>
    </row>
    <row r="804" spans="1:1" ht="45">
      <c r="A804" s="20" t="s">
        <v>3137</v>
      </c>
    </row>
    <row r="805" spans="1:1" ht="45">
      <c r="A805" s="20" t="s">
        <v>3138</v>
      </c>
    </row>
    <row r="806" spans="1:1" ht="45">
      <c r="A806" s="20" t="s">
        <v>3139</v>
      </c>
    </row>
    <row r="807" spans="1:1" ht="45">
      <c r="A807" s="20" t="s">
        <v>3140</v>
      </c>
    </row>
    <row r="808" spans="1:1" ht="45">
      <c r="A808" s="20" t="s">
        <v>3141</v>
      </c>
    </row>
    <row r="809" spans="1:1" ht="45">
      <c r="A809" s="20" t="s">
        <v>3142</v>
      </c>
    </row>
    <row r="810" spans="1:1" ht="45">
      <c r="A810" s="20" t="s">
        <v>3143</v>
      </c>
    </row>
    <row r="811" spans="1:1" ht="45">
      <c r="A811" s="20" t="s">
        <v>3144</v>
      </c>
    </row>
    <row r="812" spans="1:1" ht="45">
      <c r="A812" s="20" t="s">
        <v>3145</v>
      </c>
    </row>
    <row r="813" spans="1:1" ht="45">
      <c r="A813" s="20" t="s">
        <v>3146</v>
      </c>
    </row>
    <row r="814" spans="1:1" ht="45">
      <c r="A814" s="20" t="s">
        <v>3147</v>
      </c>
    </row>
    <row r="815" spans="1:1" ht="45">
      <c r="A815" s="20" t="s">
        <v>3148</v>
      </c>
    </row>
    <row r="816" spans="1:1" ht="45">
      <c r="A816" s="20" t="s">
        <v>3149</v>
      </c>
    </row>
    <row r="817" spans="1:1" ht="45">
      <c r="A817" s="20" t="s">
        <v>3150</v>
      </c>
    </row>
    <row r="818" spans="1:1" ht="45">
      <c r="A818" s="20" t="s">
        <v>3151</v>
      </c>
    </row>
    <row r="819" spans="1:1" ht="45">
      <c r="A819" s="20" t="s">
        <v>3152</v>
      </c>
    </row>
    <row r="820" spans="1:1" ht="45">
      <c r="A820" s="20" t="s">
        <v>3153</v>
      </c>
    </row>
    <row r="821" spans="1:1" ht="45">
      <c r="A821" s="20" t="s">
        <v>3154</v>
      </c>
    </row>
    <row r="822" spans="1:1" ht="45">
      <c r="A822" s="20" t="s">
        <v>3155</v>
      </c>
    </row>
    <row r="823" spans="1:1" ht="45">
      <c r="A823" s="20" t="s">
        <v>3156</v>
      </c>
    </row>
    <row r="824" spans="1:1" ht="45">
      <c r="A824" s="20" t="s">
        <v>3157</v>
      </c>
    </row>
    <row r="825" spans="1:1" ht="45">
      <c r="A825" s="20" t="s">
        <v>3158</v>
      </c>
    </row>
    <row r="826" spans="1:1" ht="45">
      <c r="A826" s="20" t="s">
        <v>3159</v>
      </c>
    </row>
    <row r="827" spans="1:1" ht="45">
      <c r="A827" s="20" t="s">
        <v>3160</v>
      </c>
    </row>
    <row r="828" spans="1:1" ht="45">
      <c r="A828" s="20" t="s">
        <v>3161</v>
      </c>
    </row>
    <row r="829" spans="1:1" ht="45">
      <c r="A829" s="20" t="s">
        <v>3162</v>
      </c>
    </row>
    <row r="830" spans="1:1" ht="45">
      <c r="A830" s="20" t="s">
        <v>3163</v>
      </c>
    </row>
    <row r="831" spans="1:1" ht="45">
      <c r="A831" s="20" t="s">
        <v>3164</v>
      </c>
    </row>
    <row r="832" spans="1:1" ht="45">
      <c r="A832" s="20" t="s">
        <v>3165</v>
      </c>
    </row>
    <row r="833" spans="1:1" ht="45">
      <c r="A833" s="20" t="s">
        <v>3166</v>
      </c>
    </row>
    <row r="834" spans="1:1" ht="45">
      <c r="A834" s="20" t="s">
        <v>3167</v>
      </c>
    </row>
    <row r="835" spans="1:1" ht="45">
      <c r="A835" s="20" t="s">
        <v>3168</v>
      </c>
    </row>
    <row r="836" spans="1:1" ht="45">
      <c r="A836" s="20" t="s">
        <v>3169</v>
      </c>
    </row>
    <row r="837" spans="1:1" ht="45">
      <c r="A837" s="20" t="s">
        <v>3170</v>
      </c>
    </row>
    <row r="838" spans="1:1" ht="45">
      <c r="A838" s="20" t="s">
        <v>3171</v>
      </c>
    </row>
    <row r="839" spans="1:1" ht="45">
      <c r="A839" s="20" t="s">
        <v>3172</v>
      </c>
    </row>
    <row r="840" spans="1:1" ht="45">
      <c r="A840" s="20" t="s">
        <v>3173</v>
      </c>
    </row>
    <row r="841" spans="1:1" ht="45">
      <c r="A841" s="20" t="s">
        <v>3174</v>
      </c>
    </row>
    <row r="842" spans="1:1" ht="45">
      <c r="A842" s="20" t="s">
        <v>3175</v>
      </c>
    </row>
    <row r="843" spans="1:1" ht="45">
      <c r="A843" s="20" t="s">
        <v>3176</v>
      </c>
    </row>
    <row r="844" spans="1:1" ht="45">
      <c r="A844" s="20" t="s">
        <v>3177</v>
      </c>
    </row>
    <row r="845" spans="1:1" ht="45">
      <c r="A845" s="20" t="s">
        <v>3178</v>
      </c>
    </row>
    <row r="846" spans="1:1" ht="45">
      <c r="A846" s="20" t="s">
        <v>3179</v>
      </c>
    </row>
    <row r="847" spans="1:1" ht="45">
      <c r="A847" s="20" t="s">
        <v>3180</v>
      </c>
    </row>
    <row r="848" spans="1:1" ht="45">
      <c r="A848" s="20" t="s">
        <v>3181</v>
      </c>
    </row>
    <row r="849" spans="1:1" ht="45">
      <c r="A849" s="20" t="s">
        <v>3182</v>
      </c>
    </row>
    <row r="850" spans="1:1" ht="45">
      <c r="A850" s="20" t="s">
        <v>3183</v>
      </c>
    </row>
    <row r="851" spans="1:1" ht="45">
      <c r="A851" s="20" t="s">
        <v>3184</v>
      </c>
    </row>
    <row r="852" spans="1:1" ht="45">
      <c r="A852" s="20" t="s">
        <v>3185</v>
      </c>
    </row>
    <row r="853" spans="1:1" ht="45">
      <c r="A853" s="20" t="s">
        <v>3186</v>
      </c>
    </row>
    <row r="854" spans="1:1" ht="45">
      <c r="A854" s="20" t="s">
        <v>3187</v>
      </c>
    </row>
    <row r="855" spans="1:1" ht="45">
      <c r="A855" s="20" t="s">
        <v>3188</v>
      </c>
    </row>
    <row r="856" spans="1:1" ht="45">
      <c r="A856" s="20" t="s">
        <v>3189</v>
      </c>
    </row>
    <row r="857" spans="1:1" ht="45">
      <c r="A857" s="20" t="s">
        <v>3190</v>
      </c>
    </row>
    <row r="858" spans="1:1" ht="45">
      <c r="A858" s="20" t="s">
        <v>3191</v>
      </c>
    </row>
    <row r="859" spans="1:1" ht="45">
      <c r="A859" s="20" t="s">
        <v>3192</v>
      </c>
    </row>
    <row r="860" spans="1:1" ht="45">
      <c r="A860" s="20" t="s">
        <v>3193</v>
      </c>
    </row>
    <row r="861" spans="1:1" ht="45">
      <c r="A861" s="20" t="s">
        <v>3194</v>
      </c>
    </row>
    <row r="862" spans="1:1" ht="45">
      <c r="A862" s="20" t="s">
        <v>3195</v>
      </c>
    </row>
    <row r="863" spans="1:1" ht="45">
      <c r="A863" s="20" t="s">
        <v>3196</v>
      </c>
    </row>
    <row r="864" spans="1:1" ht="45">
      <c r="A864" s="20" t="s">
        <v>3197</v>
      </c>
    </row>
    <row r="865" spans="1:1" ht="45">
      <c r="A865" s="20" t="s">
        <v>3198</v>
      </c>
    </row>
    <row r="866" spans="1:1" ht="45">
      <c r="A866" s="20" t="s">
        <v>3199</v>
      </c>
    </row>
    <row r="867" spans="1:1" ht="45">
      <c r="A867" s="20" t="s">
        <v>3200</v>
      </c>
    </row>
    <row r="868" spans="1:1" ht="45">
      <c r="A868" s="20" t="s">
        <v>3201</v>
      </c>
    </row>
    <row r="869" spans="1:1" ht="45">
      <c r="A869" s="20" t="s">
        <v>3202</v>
      </c>
    </row>
    <row r="870" spans="1:1" ht="45">
      <c r="A870" s="20" t="s">
        <v>3203</v>
      </c>
    </row>
    <row r="871" spans="1:1" ht="45">
      <c r="A871" s="20" t="s">
        <v>3204</v>
      </c>
    </row>
    <row r="872" spans="1:1" ht="45">
      <c r="A872" s="20" t="s">
        <v>3205</v>
      </c>
    </row>
    <row r="873" spans="1:1" ht="45">
      <c r="A873" s="20" t="s">
        <v>3206</v>
      </c>
    </row>
    <row r="874" spans="1:1" ht="45">
      <c r="A874" s="20" t="s">
        <v>3207</v>
      </c>
    </row>
    <row r="875" spans="1:1" ht="45">
      <c r="A875" s="20" t="s">
        <v>3208</v>
      </c>
    </row>
    <row r="876" spans="1:1" ht="45">
      <c r="A876" s="20" t="s">
        <v>3209</v>
      </c>
    </row>
    <row r="877" spans="1:1" ht="45">
      <c r="A877" s="20" t="s">
        <v>3210</v>
      </c>
    </row>
    <row r="878" spans="1:1" ht="45">
      <c r="A878" s="20" t="s">
        <v>3211</v>
      </c>
    </row>
    <row r="879" spans="1:1" ht="45">
      <c r="A879" s="20" t="s">
        <v>3212</v>
      </c>
    </row>
    <row r="880" spans="1:1" ht="45">
      <c r="A880" s="20" t="s">
        <v>3213</v>
      </c>
    </row>
    <row r="881" spans="1:1" ht="45">
      <c r="A881" s="20" t="s">
        <v>3214</v>
      </c>
    </row>
    <row r="882" spans="1:1" ht="45">
      <c r="A882" s="20" t="s">
        <v>3215</v>
      </c>
    </row>
    <row r="883" spans="1:1" ht="45">
      <c r="A883" s="20" t="s">
        <v>3216</v>
      </c>
    </row>
    <row r="884" spans="1:1" ht="45">
      <c r="A884" s="20" t="s">
        <v>3217</v>
      </c>
    </row>
    <row r="885" spans="1:1" ht="45">
      <c r="A885" s="20" t="s">
        <v>3218</v>
      </c>
    </row>
    <row r="886" spans="1:1" ht="45">
      <c r="A886" s="20" t="s">
        <v>3219</v>
      </c>
    </row>
    <row r="887" spans="1:1" ht="45">
      <c r="A887" s="20" t="s">
        <v>3220</v>
      </c>
    </row>
    <row r="888" spans="1:1" ht="45">
      <c r="A888" s="20" t="s">
        <v>3221</v>
      </c>
    </row>
    <row r="889" spans="1:1" ht="45">
      <c r="A889" s="20" t="s">
        <v>3222</v>
      </c>
    </row>
    <row r="890" spans="1:1" ht="45">
      <c r="A890" s="20" t="s">
        <v>3223</v>
      </c>
    </row>
    <row r="891" spans="1:1" ht="45">
      <c r="A891" s="20" t="s">
        <v>3224</v>
      </c>
    </row>
    <row r="892" spans="1:1" ht="45">
      <c r="A892" s="20" t="s">
        <v>3225</v>
      </c>
    </row>
    <row r="893" spans="1:1" ht="45">
      <c r="A893" s="20" t="s">
        <v>3226</v>
      </c>
    </row>
    <row r="894" spans="1:1" ht="45">
      <c r="A894" s="20" t="s">
        <v>3227</v>
      </c>
    </row>
    <row r="895" spans="1:1" ht="45">
      <c r="A895" s="20" t="s">
        <v>3228</v>
      </c>
    </row>
    <row r="896" spans="1:1" ht="45">
      <c r="A896" s="20" t="s">
        <v>3229</v>
      </c>
    </row>
    <row r="897" spans="1:1" ht="45">
      <c r="A897" s="20" t="s">
        <v>3230</v>
      </c>
    </row>
    <row r="898" spans="1:1" ht="45">
      <c r="A898" s="20" t="s">
        <v>3231</v>
      </c>
    </row>
    <row r="899" spans="1:1" ht="45">
      <c r="A899" s="20" t="s">
        <v>3232</v>
      </c>
    </row>
    <row r="900" spans="1:1" ht="45">
      <c r="A900" s="20" t="s">
        <v>3233</v>
      </c>
    </row>
    <row r="901" spans="1:1" ht="45">
      <c r="A901" s="20" t="s">
        <v>3234</v>
      </c>
    </row>
    <row r="902" spans="1:1" ht="45">
      <c r="A902" s="20" t="s">
        <v>3235</v>
      </c>
    </row>
    <row r="903" spans="1:1" ht="45">
      <c r="A903" s="20" t="s">
        <v>3236</v>
      </c>
    </row>
    <row r="904" spans="1:1" ht="45">
      <c r="A904" s="20" t="s">
        <v>3237</v>
      </c>
    </row>
    <row r="905" spans="1:1" ht="45">
      <c r="A905" s="20" t="s">
        <v>3238</v>
      </c>
    </row>
    <row r="906" spans="1:1" ht="45">
      <c r="A906" s="20" t="s">
        <v>3239</v>
      </c>
    </row>
    <row r="907" spans="1:1" ht="45">
      <c r="A907" s="20" t="s">
        <v>3240</v>
      </c>
    </row>
    <row r="908" spans="1:1" ht="45">
      <c r="A908" s="20" t="s">
        <v>3241</v>
      </c>
    </row>
    <row r="909" spans="1:1" ht="45">
      <c r="A909" s="20" t="s">
        <v>3242</v>
      </c>
    </row>
    <row r="910" spans="1:1" ht="45">
      <c r="A910" s="20" t="s">
        <v>3243</v>
      </c>
    </row>
    <row r="911" spans="1:1" ht="45">
      <c r="A911" s="20" t="s">
        <v>3244</v>
      </c>
    </row>
    <row r="912" spans="1:1" ht="45">
      <c r="A912" s="20" t="s">
        <v>3245</v>
      </c>
    </row>
    <row r="913" spans="1:1" ht="45">
      <c r="A913" s="20" t="s">
        <v>3246</v>
      </c>
    </row>
    <row r="914" spans="1:1" ht="45">
      <c r="A914" s="20" t="s">
        <v>3247</v>
      </c>
    </row>
    <row r="915" spans="1:1" ht="45">
      <c r="A915" s="20" t="s">
        <v>3248</v>
      </c>
    </row>
    <row r="916" spans="1:1" ht="45">
      <c r="A916" s="20" t="s">
        <v>3249</v>
      </c>
    </row>
    <row r="917" spans="1:1" ht="45">
      <c r="A917" s="20" t="s">
        <v>3250</v>
      </c>
    </row>
    <row r="918" spans="1:1" ht="45">
      <c r="A918" s="20" t="s">
        <v>3251</v>
      </c>
    </row>
    <row r="919" spans="1:1" ht="45">
      <c r="A919" s="20" t="s">
        <v>3252</v>
      </c>
    </row>
    <row r="920" spans="1:1" ht="45">
      <c r="A920" s="20" t="s">
        <v>3253</v>
      </c>
    </row>
    <row r="921" spans="1:1" ht="45">
      <c r="A921" s="20" t="s">
        <v>3254</v>
      </c>
    </row>
    <row r="922" spans="1:1" ht="45">
      <c r="A922" s="20" t="s">
        <v>3255</v>
      </c>
    </row>
    <row r="923" spans="1:1" ht="45">
      <c r="A923" s="20" t="s">
        <v>3256</v>
      </c>
    </row>
    <row r="924" spans="1:1" ht="45">
      <c r="A924" s="20" t="s">
        <v>3257</v>
      </c>
    </row>
    <row r="925" spans="1:1" ht="45">
      <c r="A925" s="20" t="s">
        <v>3258</v>
      </c>
    </row>
    <row r="926" spans="1:1" ht="45">
      <c r="A926" s="20" t="s">
        <v>3259</v>
      </c>
    </row>
    <row r="927" spans="1:1" ht="45">
      <c r="A927" s="20" t="s">
        <v>3260</v>
      </c>
    </row>
    <row r="928" spans="1:1" ht="45">
      <c r="A928" s="20" t="s">
        <v>3261</v>
      </c>
    </row>
    <row r="929" spans="1:1" ht="45">
      <c r="A929" s="20" t="s">
        <v>3262</v>
      </c>
    </row>
    <row r="930" spans="1:1" ht="45">
      <c r="A930" s="20" t="s">
        <v>3263</v>
      </c>
    </row>
    <row r="931" spans="1:1" ht="45">
      <c r="A931" s="20" t="s">
        <v>3264</v>
      </c>
    </row>
    <row r="932" spans="1:1" ht="45">
      <c r="A932" s="20" t="s">
        <v>3265</v>
      </c>
    </row>
    <row r="933" spans="1:1" ht="45">
      <c r="A933" s="20" t="s">
        <v>3266</v>
      </c>
    </row>
    <row r="934" spans="1:1" ht="45">
      <c r="A934" s="20" t="s">
        <v>3267</v>
      </c>
    </row>
    <row r="935" spans="1:1" ht="45">
      <c r="A935" s="20" t="s">
        <v>3268</v>
      </c>
    </row>
    <row r="936" spans="1:1" ht="45">
      <c r="A936" s="20" t="s">
        <v>3269</v>
      </c>
    </row>
    <row r="937" spans="1:1" ht="45">
      <c r="A937" s="20" t="s">
        <v>3270</v>
      </c>
    </row>
    <row r="938" spans="1:1" ht="45">
      <c r="A938" s="20" t="s">
        <v>3271</v>
      </c>
    </row>
    <row r="939" spans="1:1" ht="45">
      <c r="A939" s="20" t="s">
        <v>3272</v>
      </c>
    </row>
    <row r="940" spans="1:1" ht="45">
      <c r="A940" s="20" t="s">
        <v>3273</v>
      </c>
    </row>
    <row r="941" spans="1:1" ht="45">
      <c r="A941" s="20" t="s">
        <v>3274</v>
      </c>
    </row>
    <row r="942" spans="1:1" ht="45">
      <c r="A942" s="20" t="s">
        <v>3275</v>
      </c>
    </row>
    <row r="943" spans="1:1" ht="45">
      <c r="A943" s="20" t="s">
        <v>3276</v>
      </c>
    </row>
    <row r="944" spans="1:1" ht="45">
      <c r="A944" s="20" t="s">
        <v>3277</v>
      </c>
    </row>
    <row r="945" spans="1:1" ht="45">
      <c r="A945" s="20" t="s">
        <v>3278</v>
      </c>
    </row>
    <row r="946" spans="1:1" ht="45">
      <c r="A946" s="20" t="s">
        <v>3279</v>
      </c>
    </row>
    <row r="947" spans="1:1" ht="45">
      <c r="A947" s="20" t="s">
        <v>3280</v>
      </c>
    </row>
    <row r="948" spans="1:1" ht="45">
      <c r="A948" s="20" t="s">
        <v>3281</v>
      </c>
    </row>
    <row r="949" spans="1:1" ht="45">
      <c r="A949" s="20" t="s">
        <v>3282</v>
      </c>
    </row>
    <row r="950" spans="1:1" ht="45">
      <c r="A950" s="20" t="s">
        <v>3283</v>
      </c>
    </row>
    <row r="951" spans="1:1" ht="45">
      <c r="A951" s="20" t="s">
        <v>3284</v>
      </c>
    </row>
    <row r="952" spans="1:1" ht="45">
      <c r="A952" s="20" t="s">
        <v>3285</v>
      </c>
    </row>
    <row r="953" spans="1:1" ht="45">
      <c r="A953" s="20" t="s">
        <v>3286</v>
      </c>
    </row>
    <row r="954" spans="1:1" ht="45">
      <c r="A954" s="20" t="s">
        <v>3287</v>
      </c>
    </row>
    <row r="955" spans="1:1" ht="45">
      <c r="A955" s="20" t="s">
        <v>3288</v>
      </c>
    </row>
    <row r="956" spans="1:1" ht="45">
      <c r="A956" s="20" t="s">
        <v>3289</v>
      </c>
    </row>
    <row r="957" spans="1:1" ht="45">
      <c r="A957" s="20" t="s">
        <v>3290</v>
      </c>
    </row>
    <row r="958" spans="1:1" ht="45">
      <c r="A958" s="20" t="s">
        <v>3291</v>
      </c>
    </row>
    <row r="959" spans="1:1" ht="45">
      <c r="A959" s="20" t="s">
        <v>3292</v>
      </c>
    </row>
    <row r="960" spans="1:1" ht="45">
      <c r="A960" s="20" t="s">
        <v>3293</v>
      </c>
    </row>
    <row r="961" spans="1:1" ht="45">
      <c r="A961" s="20" t="s">
        <v>3294</v>
      </c>
    </row>
    <row r="962" spans="1:1" ht="45">
      <c r="A962" s="20" t="s">
        <v>3295</v>
      </c>
    </row>
    <row r="963" spans="1:1" ht="45">
      <c r="A963" s="20" t="s">
        <v>3296</v>
      </c>
    </row>
    <row r="964" spans="1:1" ht="45">
      <c r="A964" s="20" t="s">
        <v>3297</v>
      </c>
    </row>
    <row r="965" spans="1:1" ht="45">
      <c r="A965" s="20" t="s">
        <v>3298</v>
      </c>
    </row>
    <row r="966" spans="1:1" ht="45">
      <c r="A966" s="20" t="s">
        <v>3299</v>
      </c>
    </row>
    <row r="967" spans="1:1" ht="45">
      <c r="A967" s="20" t="s">
        <v>3300</v>
      </c>
    </row>
    <row r="968" spans="1:1" ht="45">
      <c r="A968" s="20" t="s">
        <v>3301</v>
      </c>
    </row>
    <row r="969" spans="1:1" ht="45">
      <c r="A969" s="20" t="s">
        <v>3302</v>
      </c>
    </row>
    <row r="970" spans="1:1" ht="45">
      <c r="A970" s="20" t="s">
        <v>3303</v>
      </c>
    </row>
    <row r="971" spans="1:1" ht="45">
      <c r="A971" s="20" t="s">
        <v>3304</v>
      </c>
    </row>
    <row r="972" spans="1:1" ht="45">
      <c r="A972" s="20" t="s">
        <v>3305</v>
      </c>
    </row>
    <row r="973" spans="1:1" ht="45">
      <c r="A973" s="20" t="s">
        <v>3306</v>
      </c>
    </row>
    <row r="974" spans="1:1" ht="45">
      <c r="A974" s="20" t="s">
        <v>3307</v>
      </c>
    </row>
    <row r="975" spans="1:1" ht="45">
      <c r="A975" s="20" t="s">
        <v>3308</v>
      </c>
    </row>
    <row r="976" spans="1:1" ht="45">
      <c r="A976" s="20" t="s">
        <v>3309</v>
      </c>
    </row>
    <row r="977" spans="1:1" ht="45">
      <c r="A977" s="20" t="s">
        <v>3310</v>
      </c>
    </row>
    <row r="978" spans="1:1" ht="45">
      <c r="A978" s="20" t="s">
        <v>3311</v>
      </c>
    </row>
    <row r="979" spans="1:1" ht="45">
      <c r="A979" s="20" t="s">
        <v>3312</v>
      </c>
    </row>
    <row r="980" spans="1:1" ht="45">
      <c r="A980" s="20" t="s">
        <v>3313</v>
      </c>
    </row>
    <row r="981" spans="1:1" ht="45">
      <c r="A981" s="20" t="s">
        <v>3314</v>
      </c>
    </row>
    <row r="982" spans="1:1" ht="45">
      <c r="A982" s="20" t="s">
        <v>3315</v>
      </c>
    </row>
    <row r="983" spans="1:1" ht="45">
      <c r="A983" s="20" t="s">
        <v>3316</v>
      </c>
    </row>
    <row r="984" spans="1:1" ht="45">
      <c r="A984" s="20" t="s">
        <v>3317</v>
      </c>
    </row>
    <row r="985" spans="1:1" ht="45">
      <c r="A985" s="20" t="s">
        <v>3318</v>
      </c>
    </row>
    <row r="986" spans="1:1" ht="45">
      <c r="A986" s="20" t="s">
        <v>3319</v>
      </c>
    </row>
    <row r="987" spans="1:1" ht="45">
      <c r="A987" s="20" t="s">
        <v>3320</v>
      </c>
    </row>
    <row r="988" spans="1:1" ht="45">
      <c r="A988" s="20" t="s">
        <v>3321</v>
      </c>
    </row>
    <row r="989" spans="1:1" ht="45">
      <c r="A989" s="20" t="s">
        <v>3322</v>
      </c>
    </row>
    <row r="990" spans="1:1" ht="45">
      <c r="A990" s="20" t="s">
        <v>3323</v>
      </c>
    </row>
    <row r="991" spans="1:1" ht="45">
      <c r="A991" s="20" t="s">
        <v>3324</v>
      </c>
    </row>
    <row r="992" spans="1:1" ht="45">
      <c r="A992" s="20" t="s">
        <v>3325</v>
      </c>
    </row>
    <row r="993" spans="1:1" ht="45">
      <c r="A993" s="20" t="s">
        <v>3326</v>
      </c>
    </row>
    <row r="994" spans="1:1" ht="45">
      <c r="A994" s="20" t="s">
        <v>3327</v>
      </c>
    </row>
    <row r="995" spans="1:1" ht="45">
      <c r="A995" s="20" t="s">
        <v>3328</v>
      </c>
    </row>
    <row r="996" spans="1:1" ht="45">
      <c r="A996" s="20" t="s">
        <v>3329</v>
      </c>
    </row>
    <row r="997" spans="1:1" ht="45">
      <c r="A997" s="20" t="s">
        <v>3330</v>
      </c>
    </row>
    <row r="998" spans="1:1" ht="45">
      <c r="A998" s="20" t="s">
        <v>3331</v>
      </c>
    </row>
    <row r="999" spans="1:1" ht="45">
      <c r="A999" s="20" t="s">
        <v>3332</v>
      </c>
    </row>
    <row r="1000" spans="1:1" ht="45">
      <c r="A1000" s="20" t="s">
        <v>3333</v>
      </c>
    </row>
    <row r="1001" spans="1:1" ht="45">
      <c r="A1001" s="20" t="s">
        <v>3334</v>
      </c>
    </row>
    <row r="1002" spans="1:1" ht="45">
      <c r="A1002" s="20" t="s">
        <v>3335</v>
      </c>
    </row>
    <row r="1003" spans="1:1" ht="45">
      <c r="A1003" s="20" t="s">
        <v>3336</v>
      </c>
    </row>
    <row r="1004" spans="1:1" ht="45">
      <c r="A1004" s="20" t="s">
        <v>3337</v>
      </c>
    </row>
    <row r="1005" spans="1:1" ht="45">
      <c r="A1005" s="20" t="s">
        <v>3338</v>
      </c>
    </row>
    <row r="1006" spans="1:1" ht="45">
      <c r="A1006" s="20" t="s">
        <v>3339</v>
      </c>
    </row>
    <row r="1007" spans="1:1" ht="45">
      <c r="A1007" s="20" t="s">
        <v>3340</v>
      </c>
    </row>
    <row r="1008" spans="1:1" ht="45">
      <c r="A1008" s="20" t="s">
        <v>3341</v>
      </c>
    </row>
    <row r="1009" spans="1:1" ht="45">
      <c r="A1009" s="20" t="s">
        <v>3342</v>
      </c>
    </row>
    <row r="1010" spans="1:1" ht="45">
      <c r="A1010" s="20" t="s">
        <v>3343</v>
      </c>
    </row>
    <row r="1011" spans="1:1" ht="45">
      <c r="A1011" s="20" t="s">
        <v>3344</v>
      </c>
    </row>
    <row r="1012" spans="1:1" ht="45">
      <c r="A1012" s="20" t="s">
        <v>3345</v>
      </c>
    </row>
    <row r="1013" spans="1:1" ht="45">
      <c r="A1013" s="20" t="s">
        <v>3346</v>
      </c>
    </row>
    <row r="1014" spans="1:1" ht="45">
      <c r="A1014" s="20" t="s">
        <v>3347</v>
      </c>
    </row>
    <row r="1015" spans="1:1" ht="45">
      <c r="A1015" s="20" t="s">
        <v>3348</v>
      </c>
    </row>
    <row r="1016" spans="1:1" ht="45">
      <c r="A1016" s="20" t="s">
        <v>3349</v>
      </c>
    </row>
    <row r="1017" spans="1:1" ht="45">
      <c r="A1017" s="20" t="s">
        <v>3350</v>
      </c>
    </row>
    <row r="1018" spans="1:1" ht="45">
      <c r="A1018" s="20" t="s">
        <v>3351</v>
      </c>
    </row>
    <row r="1019" spans="1:1" ht="45">
      <c r="A1019" s="20" t="s">
        <v>3352</v>
      </c>
    </row>
    <row r="1020" spans="1:1" ht="45">
      <c r="A1020" s="20" t="s">
        <v>3353</v>
      </c>
    </row>
    <row r="1021" spans="1:1" ht="45">
      <c r="A1021" s="20" t="s">
        <v>3354</v>
      </c>
    </row>
    <row r="1022" spans="1:1" ht="45">
      <c r="A1022" s="20" t="s">
        <v>3355</v>
      </c>
    </row>
    <row r="1023" spans="1:1" ht="45">
      <c r="A1023" s="20" t="s">
        <v>3356</v>
      </c>
    </row>
    <row r="1024" spans="1:1" ht="45">
      <c r="A1024" s="20" t="s">
        <v>3357</v>
      </c>
    </row>
    <row r="1025" spans="1:1" ht="45">
      <c r="A1025" s="20" t="s">
        <v>3358</v>
      </c>
    </row>
    <row r="1026" spans="1:1" ht="45">
      <c r="A1026" s="20" t="s">
        <v>3359</v>
      </c>
    </row>
    <row r="1027" spans="1:1" ht="45">
      <c r="A1027" s="20" t="s">
        <v>3360</v>
      </c>
    </row>
    <row r="1028" spans="1:1" ht="45">
      <c r="A1028" s="20" t="s">
        <v>3361</v>
      </c>
    </row>
    <row r="1029" spans="1:1" ht="45">
      <c r="A1029" s="20" t="s">
        <v>3362</v>
      </c>
    </row>
    <row r="1030" spans="1:1" ht="45">
      <c r="A1030" s="20" t="s">
        <v>3363</v>
      </c>
    </row>
    <row r="1031" spans="1:1" ht="45">
      <c r="A1031" s="20" t="s">
        <v>3364</v>
      </c>
    </row>
    <row r="1032" spans="1:1" ht="45">
      <c r="A1032" s="20" t="s">
        <v>3365</v>
      </c>
    </row>
    <row r="1033" spans="1:1" ht="45">
      <c r="A1033" s="20" t="s">
        <v>3366</v>
      </c>
    </row>
    <row r="1034" spans="1:1" ht="45">
      <c r="A1034" s="20" t="s">
        <v>3367</v>
      </c>
    </row>
    <row r="1035" spans="1:1" ht="45">
      <c r="A1035" s="20" t="s">
        <v>3368</v>
      </c>
    </row>
    <row r="1036" spans="1:1" ht="45">
      <c r="A1036" s="20" t="s">
        <v>3369</v>
      </c>
    </row>
    <row r="1037" spans="1:1" ht="45">
      <c r="A1037" s="20" t="s">
        <v>3370</v>
      </c>
    </row>
    <row r="1038" spans="1:1" ht="45">
      <c r="A1038" s="20" t="s">
        <v>3371</v>
      </c>
    </row>
    <row r="1039" spans="1:1" ht="45">
      <c r="A1039" s="20" t="s">
        <v>3372</v>
      </c>
    </row>
    <row r="1040" spans="1:1" ht="45">
      <c r="A1040" s="20" t="s">
        <v>3373</v>
      </c>
    </row>
    <row r="1041" spans="1:1" ht="45">
      <c r="A1041" s="20" t="s">
        <v>3374</v>
      </c>
    </row>
    <row r="1042" spans="1:1" ht="45">
      <c r="A1042" s="20" t="s">
        <v>3375</v>
      </c>
    </row>
    <row r="1043" spans="1:1" ht="45">
      <c r="A1043" s="20" t="s">
        <v>3376</v>
      </c>
    </row>
    <row r="1044" spans="1:1" ht="45">
      <c r="A1044" s="20" t="s">
        <v>3377</v>
      </c>
    </row>
    <row r="1045" spans="1:1" ht="45">
      <c r="A1045" s="20" t="s">
        <v>3378</v>
      </c>
    </row>
    <row r="1046" spans="1:1" ht="45">
      <c r="A1046" s="20" t="s">
        <v>3379</v>
      </c>
    </row>
    <row r="1047" spans="1:1" ht="45">
      <c r="A1047" s="20" t="s">
        <v>3380</v>
      </c>
    </row>
    <row r="1048" spans="1:1" ht="45">
      <c r="A1048" s="20" t="s">
        <v>3381</v>
      </c>
    </row>
    <row r="1049" spans="1:1" ht="45">
      <c r="A1049" s="20" t="s">
        <v>3382</v>
      </c>
    </row>
    <row r="1050" spans="1:1" ht="45">
      <c r="A1050" s="20" t="s">
        <v>3383</v>
      </c>
    </row>
    <row r="1051" spans="1:1" ht="45">
      <c r="A1051" s="20" t="s">
        <v>3384</v>
      </c>
    </row>
    <row r="1052" spans="1:1" ht="45">
      <c r="A1052" s="20" t="s">
        <v>3385</v>
      </c>
    </row>
    <row r="1053" spans="1:1" ht="45">
      <c r="A1053" s="20" t="s">
        <v>3386</v>
      </c>
    </row>
    <row r="1054" spans="1:1" ht="45">
      <c r="A1054" s="20" t="s">
        <v>3387</v>
      </c>
    </row>
    <row r="1055" spans="1:1" ht="45">
      <c r="A1055" s="20" t="s">
        <v>3388</v>
      </c>
    </row>
    <row r="1056" spans="1:1" ht="45">
      <c r="A1056" s="20" t="s">
        <v>3389</v>
      </c>
    </row>
    <row r="1057" spans="1:1" ht="45">
      <c r="A1057" s="20" t="s">
        <v>3390</v>
      </c>
    </row>
    <row r="1058" spans="1:1" ht="45">
      <c r="A1058" s="20" t="s">
        <v>3391</v>
      </c>
    </row>
    <row r="1059" spans="1:1" ht="45">
      <c r="A1059" s="20" t="s">
        <v>3392</v>
      </c>
    </row>
    <row r="1060" spans="1:1" ht="45">
      <c r="A1060" s="20" t="s">
        <v>3393</v>
      </c>
    </row>
    <row r="1061" spans="1:1" ht="45">
      <c r="A1061" s="20" t="s">
        <v>3394</v>
      </c>
    </row>
    <row r="1062" spans="1:1" ht="45">
      <c r="A1062" s="20" t="s">
        <v>3395</v>
      </c>
    </row>
    <row r="1063" spans="1:1" ht="45">
      <c r="A1063" s="20" t="s">
        <v>3396</v>
      </c>
    </row>
    <row r="1064" spans="1:1" ht="45">
      <c r="A1064" s="20" t="s">
        <v>3397</v>
      </c>
    </row>
    <row r="1065" spans="1:1" ht="45">
      <c r="A1065" s="20" t="s">
        <v>3398</v>
      </c>
    </row>
    <row r="1066" spans="1:1" ht="45">
      <c r="A1066" s="20" t="s">
        <v>3399</v>
      </c>
    </row>
    <row r="1067" spans="1:1" ht="45">
      <c r="A1067" s="20" t="s">
        <v>3400</v>
      </c>
    </row>
    <row r="1068" spans="1:1" ht="45">
      <c r="A1068" s="20" t="s">
        <v>3401</v>
      </c>
    </row>
    <row r="1069" spans="1:1" ht="45">
      <c r="A1069" s="20" t="s">
        <v>3402</v>
      </c>
    </row>
    <row r="1070" spans="1:1" ht="45">
      <c r="A1070" s="20" t="s">
        <v>3403</v>
      </c>
    </row>
    <row r="1071" spans="1:1" ht="45">
      <c r="A1071" s="20" t="s">
        <v>3404</v>
      </c>
    </row>
    <row r="1072" spans="1:1" ht="45">
      <c r="A1072" s="20" t="s">
        <v>3405</v>
      </c>
    </row>
    <row r="1073" spans="1:1" ht="45">
      <c r="A1073" s="20" t="s">
        <v>3406</v>
      </c>
    </row>
    <row r="1074" spans="1:1" ht="45">
      <c r="A1074" s="20" t="s">
        <v>3407</v>
      </c>
    </row>
    <row r="1075" spans="1:1" ht="45">
      <c r="A1075" s="20" t="s">
        <v>3408</v>
      </c>
    </row>
    <row r="1076" spans="1:1" ht="45">
      <c r="A1076" s="20" t="s">
        <v>3409</v>
      </c>
    </row>
    <row r="1077" spans="1:1" ht="45">
      <c r="A1077" s="20" t="s">
        <v>3410</v>
      </c>
    </row>
    <row r="1078" spans="1:1" ht="45">
      <c r="A1078" s="20" t="s">
        <v>3411</v>
      </c>
    </row>
    <row r="1079" spans="1:1" ht="45">
      <c r="A1079" s="20" t="s">
        <v>3412</v>
      </c>
    </row>
    <row r="1080" spans="1:1" ht="45">
      <c r="A1080" s="20" t="s">
        <v>3413</v>
      </c>
    </row>
    <row r="1081" spans="1:1" ht="45">
      <c r="A1081" s="20" t="s">
        <v>3414</v>
      </c>
    </row>
    <row r="1082" spans="1:1" ht="45">
      <c r="A1082" s="20" t="s">
        <v>3415</v>
      </c>
    </row>
    <row r="1083" spans="1:1" ht="45">
      <c r="A1083" s="20" t="s">
        <v>3416</v>
      </c>
    </row>
    <row r="1084" spans="1:1" ht="45">
      <c r="A1084" s="20" t="s">
        <v>3417</v>
      </c>
    </row>
    <row r="1085" spans="1:1" ht="45">
      <c r="A1085" s="20" t="s">
        <v>3418</v>
      </c>
    </row>
    <row r="1086" spans="1:1" ht="45">
      <c r="A1086" s="20" t="s">
        <v>3419</v>
      </c>
    </row>
    <row r="1087" spans="1:1" ht="45">
      <c r="A1087" s="20" t="s">
        <v>3420</v>
      </c>
    </row>
    <row r="1088" spans="1:1" ht="45">
      <c r="A1088" s="20" t="s">
        <v>3421</v>
      </c>
    </row>
    <row r="1089" spans="1:1" ht="45">
      <c r="A1089" s="20" t="s">
        <v>3422</v>
      </c>
    </row>
    <row r="1090" spans="1:1" ht="45">
      <c r="A1090" s="20" t="s">
        <v>3423</v>
      </c>
    </row>
    <row r="1091" spans="1:1" ht="45">
      <c r="A1091" s="20" t="s">
        <v>3424</v>
      </c>
    </row>
    <row r="1092" spans="1:1" ht="45">
      <c r="A1092" s="20" t="s">
        <v>3425</v>
      </c>
    </row>
    <row r="1093" spans="1:1" ht="45">
      <c r="A1093" s="20" t="s">
        <v>3426</v>
      </c>
    </row>
    <row r="1094" spans="1:1" ht="45">
      <c r="A1094" s="20" t="s">
        <v>3427</v>
      </c>
    </row>
    <row r="1095" spans="1:1" ht="45">
      <c r="A1095" s="20" t="s">
        <v>3428</v>
      </c>
    </row>
    <row r="1096" spans="1:1" ht="45">
      <c r="A1096" s="20" t="s">
        <v>3429</v>
      </c>
    </row>
    <row r="1097" spans="1:1" ht="45">
      <c r="A1097" s="20" t="s">
        <v>3430</v>
      </c>
    </row>
    <row r="1098" spans="1:1" ht="45">
      <c r="A1098" s="20" t="s">
        <v>3431</v>
      </c>
    </row>
    <row r="1099" spans="1:1" ht="45">
      <c r="A1099" s="20" t="s">
        <v>3432</v>
      </c>
    </row>
    <row r="1100" spans="1:1" ht="45">
      <c r="A1100" s="20" t="s">
        <v>3433</v>
      </c>
    </row>
    <row r="1101" spans="1:1" ht="45">
      <c r="A1101" s="20" t="s">
        <v>3434</v>
      </c>
    </row>
    <row r="1102" spans="1:1" ht="45">
      <c r="A1102" s="20" t="s">
        <v>3435</v>
      </c>
    </row>
    <row r="1103" spans="1:1" ht="45">
      <c r="A1103" s="20" t="s">
        <v>3436</v>
      </c>
    </row>
    <row r="1104" spans="1:1" ht="45">
      <c r="A1104" s="20" t="s">
        <v>3437</v>
      </c>
    </row>
    <row r="1105" spans="1:1" ht="45">
      <c r="A1105" s="20" t="s">
        <v>3438</v>
      </c>
    </row>
    <row r="1106" spans="1:1" ht="45">
      <c r="A1106" s="20" t="s">
        <v>3439</v>
      </c>
    </row>
    <row r="1107" spans="1:1" ht="45">
      <c r="A1107" s="20" t="s">
        <v>3440</v>
      </c>
    </row>
    <row r="1108" spans="1:1" ht="45">
      <c r="A1108" s="20" t="s">
        <v>3441</v>
      </c>
    </row>
    <row r="1109" spans="1:1" ht="45">
      <c r="A1109" s="20" t="s">
        <v>3442</v>
      </c>
    </row>
    <row r="1110" spans="1:1" ht="45">
      <c r="A1110" s="20" t="s">
        <v>3443</v>
      </c>
    </row>
    <row r="1111" spans="1:1" ht="45">
      <c r="A1111" s="20" t="s">
        <v>3444</v>
      </c>
    </row>
    <row r="1112" spans="1:1" ht="45">
      <c r="A1112" s="20" t="s">
        <v>3445</v>
      </c>
    </row>
    <row r="1113" spans="1:1" ht="45">
      <c r="A1113" s="20" t="s">
        <v>3446</v>
      </c>
    </row>
    <row r="1114" spans="1:1" ht="45">
      <c r="A1114" s="20" t="s">
        <v>3447</v>
      </c>
    </row>
    <row r="1115" spans="1:1" ht="45">
      <c r="A1115" s="20" t="s">
        <v>3448</v>
      </c>
    </row>
    <row r="1116" spans="1:1" ht="45">
      <c r="A1116" s="20" t="s">
        <v>3449</v>
      </c>
    </row>
    <row r="1117" spans="1:1" ht="45">
      <c r="A1117" s="20" t="s">
        <v>3450</v>
      </c>
    </row>
    <row r="1118" spans="1:1" ht="45">
      <c r="A1118" s="20" t="s">
        <v>3451</v>
      </c>
    </row>
    <row r="1119" spans="1:1" ht="45">
      <c r="A1119" s="20" t="s">
        <v>3452</v>
      </c>
    </row>
    <row r="1120" spans="1:1" ht="45">
      <c r="A1120" s="20" t="s">
        <v>3453</v>
      </c>
    </row>
    <row r="1121" spans="1:1" ht="45">
      <c r="A1121" s="20" t="s">
        <v>3454</v>
      </c>
    </row>
    <row r="1122" spans="1:1" ht="45">
      <c r="A1122" s="20" t="s">
        <v>3455</v>
      </c>
    </row>
    <row r="1123" spans="1:1" ht="45">
      <c r="A1123" s="20" t="s">
        <v>3456</v>
      </c>
    </row>
    <row r="1124" spans="1:1" ht="45">
      <c r="A1124" s="20" t="s">
        <v>3457</v>
      </c>
    </row>
    <row r="1125" spans="1:1" ht="45">
      <c r="A1125" s="20" t="s">
        <v>3458</v>
      </c>
    </row>
    <row r="1126" spans="1:1" ht="45">
      <c r="A1126" s="20" t="s">
        <v>3459</v>
      </c>
    </row>
    <row r="1127" spans="1:1" ht="45">
      <c r="A1127" s="20" t="s">
        <v>3460</v>
      </c>
    </row>
    <row r="1128" spans="1:1" ht="45">
      <c r="A1128" s="20" t="s">
        <v>3461</v>
      </c>
    </row>
    <row r="1129" spans="1:1" ht="45">
      <c r="A1129" s="20" t="s">
        <v>3462</v>
      </c>
    </row>
    <row r="1130" spans="1:1" ht="45">
      <c r="A1130" s="20" t="s">
        <v>3463</v>
      </c>
    </row>
    <row r="1131" spans="1:1" ht="45">
      <c r="A1131" s="20" t="s">
        <v>3464</v>
      </c>
    </row>
    <row r="1132" spans="1:1" ht="45">
      <c r="A1132" s="20" t="s">
        <v>3465</v>
      </c>
    </row>
    <row r="1133" spans="1:1" ht="45">
      <c r="A1133" s="20" t="s">
        <v>3466</v>
      </c>
    </row>
    <row r="1134" spans="1:1" ht="45">
      <c r="A1134" s="20" t="s">
        <v>3467</v>
      </c>
    </row>
    <row r="1135" spans="1:1" ht="45">
      <c r="A1135" s="20" t="s">
        <v>3468</v>
      </c>
    </row>
    <row r="1136" spans="1:1" ht="45">
      <c r="A1136" s="20" t="s">
        <v>3469</v>
      </c>
    </row>
    <row r="1137" spans="1:1" ht="45">
      <c r="A1137" s="20" t="s">
        <v>3470</v>
      </c>
    </row>
    <row r="1138" spans="1:1" ht="45">
      <c r="A1138" s="20" t="s">
        <v>3471</v>
      </c>
    </row>
    <row r="1139" spans="1:1" ht="45">
      <c r="A1139" s="20" t="s">
        <v>3472</v>
      </c>
    </row>
    <row r="1140" spans="1:1" ht="45">
      <c r="A1140" s="20" t="s">
        <v>3473</v>
      </c>
    </row>
    <row r="1141" spans="1:1" ht="45">
      <c r="A1141" s="20" t="s">
        <v>3474</v>
      </c>
    </row>
    <row r="1142" spans="1:1" ht="45">
      <c r="A1142" s="20" t="s">
        <v>3475</v>
      </c>
    </row>
    <row r="1143" spans="1:1" ht="45">
      <c r="A1143" s="20" t="s">
        <v>3476</v>
      </c>
    </row>
    <row r="1144" spans="1:1" ht="45">
      <c r="A1144" s="20" t="s">
        <v>3477</v>
      </c>
    </row>
    <row r="1145" spans="1:1" ht="45">
      <c r="A1145" s="20" t="s">
        <v>3478</v>
      </c>
    </row>
    <row r="1146" spans="1:1" ht="45">
      <c r="A1146" s="20" t="s">
        <v>3479</v>
      </c>
    </row>
    <row r="1147" spans="1:1" ht="45">
      <c r="A1147" s="20" t="s">
        <v>3480</v>
      </c>
    </row>
    <row r="1148" spans="1:1" ht="45">
      <c r="A1148" s="20" t="s">
        <v>3481</v>
      </c>
    </row>
    <row r="1149" spans="1:1" ht="45">
      <c r="A1149" s="20" t="s">
        <v>3482</v>
      </c>
    </row>
    <row r="1150" spans="1:1" ht="45">
      <c r="A1150" s="20" t="s">
        <v>3483</v>
      </c>
    </row>
    <row r="1151" spans="1:1" ht="45">
      <c r="A1151" s="20" t="s">
        <v>3484</v>
      </c>
    </row>
    <row r="1152" spans="1:1" ht="45">
      <c r="A1152" s="20" t="s">
        <v>3485</v>
      </c>
    </row>
    <row r="1153" spans="1:1" ht="45">
      <c r="A1153" s="20" t="s">
        <v>3486</v>
      </c>
    </row>
    <row r="1154" spans="1:1" ht="45">
      <c r="A1154" s="20" t="s">
        <v>3487</v>
      </c>
    </row>
    <row r="1155" spans="1:1" ht="45">
      <c r="A1155" s="20" t="s">
        <v>3488</v>
      </c>
    </row>
    <row r="1156" spans="1:1" ht="45">
      <c r="A1156" s="20" t="s">
        <v>3489</v>
      </c>
    </row>
    <row r="1157" spans="1:1" ht="45">
      <c r="A1157" s="20" t="s">
        <v>3490</v>
      </c>
    </row>
    <row r="1158" spans="1:1" ht="45">
      <c r="A1158" s="20" t="s">
        <v>3491</v>
      </c>
    </row>
    <row r="1159" spans="1:1" ht="45">
      <c r="A1159" s="20" t="s">
        <v>3492</v>
      </c>
    </row>
    <row r="1160" spans="1:1" ht="45">
      <c r="A1160" s="20" t="s">
        <v>3493</v>
      </c>
    </row>
    <row r="1161" spans="1:1" ht="45">
      <c r="A1161" s="20" t="s">
        <v>3494</v>
      </c>
    </row>
    <row r="1162" spans="1:1" ht="45">
      <c r="A1162" s="20" t="s">
        <v>3495</v>
      </c>
    </row>
    <row r="1163" spans="1:1" ht="45">
      <c r="A1163" s="20" t="s">
        <v>3496</v>
      </c>
    </row>
    <row r="1164" spans="1:1" ht="45">
      <c r="A1164" s="20" t="s">
        <v>3497</v>
      </c>
    </row>
    <row r="1165" spans="1:1" ht="45">
      <c r="A1165" s="20" t="s">
        <v>3498</v>
      </c>
    </row>
    <row r="1166" spans="1:1" ht="45">
      <c r="A1166" s="20" t="s">
        <v>3499</v>
      </c>
    </row>
    <row r="1167" spans="1:1" ht="45">
      <c r="A1167" s="20" t="s">
        <v>3500</v>
      </c>
    </row>
    <row r="1168" spans="1:1" ht="45">
      <c r="A1168" s="20" t="s">
        <v>3501</v>
      </c>
    </row>
    <row r="1169" spans="1:1" ht="45">
      <c r="A1169" s="20" t="s">
        <v>3502</v>
      </c>
    </row>
    <row r="1170" spans="1:1" ht="45">
      <c r="A1170" s="20" t="s">
        <v>3503</v>
      </c>
    </row>
    <row r="1171" spans="1:1" ht="45">
      <c r="A1171" s="20" t="s">
        <v>3504</v>
      </c>
    </row>
    <row r="1172" spans="1:1" ht="45">
      <c r="A1172" s="20" t="s">
        <v>3505</v>
      </c>
    </row>
    <row r="1173" spans="1:1" ht="45">
      <c r="A1173" s="20" t="s">
        <v>3506</v>
      </c>
    </row>
    <row r="1174" spans="1:1" ht="45">
      <c r="A1174" s="20" t="s">
        <v>3507</v>
      </c>
    </row>
    <row r="1175" spans="1:1" ht="45">
      <c r="A1175" s="20" t="s">
        <v>3508</v>
      </c>
    </row>
    <row r="1176" spans="1:1" ht="45">
      <c r="A1176" s="20" t="s">
        <v>3509</v>
      </c>
    </row>
    <row r="1177" spans="1:1" ht="45">
      <c r="A1177" s="20" t="s">
        <v>3510</v>
      </c>
    </row>
    <row r="1178" spans="1:1" ht="45">
      <c r="A1178" s="20" t="s">
        <v>3511</v>
      </c>
    </row>
    <row r="1179" spans="1:1" ht="45">
      <c r="A1179" s="20" t="s">
        <v>3512</v>
      </c>
    </row>
    <row r="1180" spans="1:1" ht="45">
      <c r="A1180" s="20" t="s">
        <v>3513</v>
      </c>
    </row>
    <row r="1181" spans="1:1" ht="45">
      <c r="A1181" s="20" t="s">
        <v>3514</v>
      </c>
    </row>
    <row r="1182" spans="1:1" ht="45">
      <c r="A1182" s="20" t="s">
        <v>3515</v>
      </c>
    </row>
    <row r="1183" spans="1:1" ht="45">
      <c r="A1183" s="20" t="s">
        <v>3516</v>
      </c>
    </row>
    <row r="1184" spans="1:1" ht="45">
      <c r="A1184" s="20" t="s">
        <v>3517</v>
      </c>
    </row>
    <row r="1185" spans="1:1" ht="45">
      <c r="A1185" s="20" t="s">
        <v>3518</v>
      </c>
    </row>
    <row r="1186" spans="1:1" ht="45">
      <c r="A1186" s="20" t="s">
        <v>3519</v>
      </c>
    </row>
    <row r="1187" spans="1:1" ht="45">
      <c r="A1187" s="20" t="s">
        <v>3520</v>
      </c>
    </row>
    <row r="1188" spans="1:1" ht="45">
      <c r="A1188" s="20" t="s">
        <v>3521</v>
      </c>
    </row>
    <row r="1189" spans="1:1" ht="45">
      <c r="A1189" s="20" t="s">
        <v>3522</v>
      </c>
    </row>
    <row r="1190" spans="1:1" ht="45">
      <c r="A1190" s="20" t="s">
        <v>3523</v>
      </c>
    </row>
    <row r="1191" spans="1:1" ht="45">
      <c r="A1191" s="20" t="s">
        <v>3524</v>
      </c>
    </row>
    <row r="1192" spans="1:1" ht="45">
      <c r="A1192" s="20" t="s">
        <v>3525</v>
      </c>
    </row>
    <row r="1193" spans="1:1" ht="45">
      <c r="A1193" s="20" t="s">
        <v>3526</v>
      </c>
    </row>
    <row r="1194" spans="1:1" ht="45">
      <c r="A1194" s="20" t="s">
        <v>3527</v>
      </c>
    </row>
    <row r="1195" spans="1:1" ht="45">
      <c r="A1195" s="20" t="s">
        <v>3528</v>
      </c>
    </row>
    <row r="1196" spans="1:1" ht="45">
      <c r="A1196" s="20" t="s">
        <v>3529</v>
      </c>
    </row>
    <row r="1197" spans="1:1" ht="45">
      <c r="A1197" s="20" t="s">
        <v>3530</v>
      </c>
    </row>
    <row r="1198" spans="1:1" ht="45">
      <c r="A1198" s="20" t="s">
        <v>3531</v>
      </c>
    </row>
    <row r="1199" spans="1:1" ht="45">
      <c r="A1199" s="20" t="s">
        <v>3532</v>
      </c>
    </row>
    <row r="1200" spans="1:1" ht="45">
      <c r="A1200" s="20" t="s">
        <v>3533</v>
      </c>
    </row>
    <row r="1201" spans="1:1" ht="45">
      <c r="A1201" s="20" t="s">
        <v>3534</v>
      </c>
    </row>
    <row r="1202" spans="1:1" ht="45">
      <c r="A1202" s="20" t="s">
        <v>3535</v>
      </c>
    </row>
    <row r="1203" spans="1:1" ht="45">
      <c r="A1203" s="20" t="s">
        <v>3536</v>
      </c>
    </row>
    <row r="1204" spans="1:1" ht="45">
      <c r="A1204" s="20" t="s">
        <v>3537</v>
      </c>
    </row>
    <row r="1205" spans="1:1" ht="45">
      <c r="A1205" s="20" t="s">
        <v>3538</v>
      </c>
    </row>
    <row r="1206" spans="1:1" ht="45">
      <c r="A1206" s="20" t="s">
        <v>3539</v>
      </c>
    </row>
    <row r="1207" spans="1:1" ht="45">
      <c r="A1207" s="20" t="s">
        <v>3540</v>
      </c>
    </row>
    <row r="1208" spans="1:1" ht="45">
      <c r="A1208" s="20" t="s">
        <v>3541</v>
      </c>
    </row>
    <row r="1209" spans="1:1" ht="45">
      <c r="A1209" s="20" t="s">
        <v>3542</v>
      </c>
    </row>
    <row r="1210" spans="1:1" ht="45">
      <c r="A1210" s="20" t="s">
        <v>3543</v>
      </c>
    </row>
    <row r="1211" spans="1:1" ht="45">
      <c r="A1211" s="20" t="s">
        <v>3544</v>
      </c>
    </row>
    <row r="1212" spans="1:1" ht="45">
      <c r="A1212" s="20" t="s">
        <v>3545</v>
      </c>
    </row>
    <row r="1213" spans="1:1" ht="45">
      <c r="A1213" s="20" t="s">
        <v>3546</v>
      </c>
    </row>
    <row r="1214" spans="1:1" ht="45">
      <c r="A1214" s="20" t="s">
        <v>3547</v>
      </c>
    </row>
    <row r="1215" spans="1:1" ht="45">
      <c r="A1215" s="20" t="s">
        <v>3548</v>
      </c>
    </row>
    <row r="1216" spans="1:1" ht="45">
      <c r="A1216" s="20" t="s">
        <v>3549</v>
      </c>
    </row>
    <row r="1217" spans="1:1" ht="45">
      <c r="A1217" s="20" t="s">
        <v>3550</v>
      </c>
    </row>
    <row r="1218" spans="1:1" ht="45">
      <c r="A1218" s="20" t="s">
        <v>3551</v>
      </c>
    </row>
    <row r="1219" spans="1:1" ht="45">
      <c r="A1219" s="20" t="s">
        <v>3552</v>
      </c>
    </row>
    <row r="1220" spans="1:1" ht="45">
      <c r="A1220" s="20" t="s">
        <v>3553</v>
      </c>
    </row>
    <row r="1221" spans="1:1" ht="45">
      <c r="A1221" s="20" t="s">
        <v>3554</v>
      </c>
    </row>
    <row r="1222" spans="1:1" ht="45">
      <c r="A1222" s="20" t="s">
        <v>3555</v>
      </c>
    </row>
    <row r="1223" spans="1:1" ht="45">
      <c r="A1223" s="20" t="s">
        <v>3556</v>
      </c>
    </row>
    <row r="1224" spans="1:1" ht="45">
      <c r="A1224" s="20" t="s">
        <v>3557</v>
      </c>
    </row>
    <row r="1225" spans="1:1" ht="45">
      <c r="A1225" s="20" t="s">
        <v>3558</v>
      </c>
    </row>
    <row r="1226" spans="1:1" ht="45">
      <c r="A1226" s="20" t="s">
        <v>3559</v>
      </c>
    </row>
    <row r="1227" spans="1:1" ht="45">
      <c r="A1227" s="20" t="s">
        <v>3560</v>
      </c>
    </row>
    <row r="1228" spans="1:1" ht="45">
      <c r="A1228" s="20" t="s">
        <v>3561</v>
      </c>
    </row>
    <row r="1229" spans="1:1" ht="45">
      <c r="A1229" s="20" t="s">
        <v>3562</v>
      </c>
    </row>
    <row r="1230" spans="1:1" ht="45">
      <c r="A1230" s="20" t="s">
        <v>3563</v>
      </c>
    </row>
    <row r="1231" spans="1:1" ht="45">
      <c r="A1231" s="20" t="s">
        <v>3564</v>
      </c>
    </row>
    <row r="1232" spans="1:1" ht="45">
      <c r="A1232" s="20" t="s">
        <v>3565</v>
      </c>
    </row>
    <row r="1233" spans="1:1" ht="45">
      <c r="A1233" s="20" t="s">
        <v>3566</v>
      </c>
    </row>
    <row r="1234" spans="1:1" ht="45">
      <c r="A1234" s="20" t="s">
        <v>3567</v>
      </c>
    </row>
    <row r="1235" spans="1:1" ht="45">
      <c r="A1235" s="20" t="s">
        <v>3568</v>
      </c>
    </row>
    <row r="1236" spans="1:1" ht="45">
      <c r="A1236" s="20" t="s">
        <v>3569</v>
      </c>
    </row>
    <row r="1237" spans="1:1" ht="45">
      <c r="A1237" s="20" t="s">
        <v>3570</v>
      </c>
    </row>
    <row r="1238" spans="1:1" ht="45">
      <c r="A1238" s="20" t="s">
        <v>3571</v>
      </c>
    </row>
    <row r="1239" spans="1:1" ht="45">
      <c r="A1239" s="20" t="s">
        <v>3572</v>
      </c>
    </row>
    <row r="1240" spans="1:1" ht="45">
      <c r="A1240" s="20" t="s">
        <v>3573</v>
      </c>
    </row>
    <row r="1241" spans="1:1" ht="45">
      <c r="A1241" s="20" t="s">
        <v>3574</v>
      </c>
    </row>
    <row r="1242" spans="1:1" ht="45">
      <c r="A1242" s="20" t="s">
        <v>3575</v>
      </c>
    </row>
    <row r="1243" spans="1:1" ht="45">
      <c r="A1243" s="20" t="s">
        <v>3576</v>
      </c>
    </row>
    <row r="1244" spans="1:1" ht="45">
      <c r="A1244" s="20" t="s">
        <v>3577</v>
      </c>
    </row>
    <row r="1245" spans="1:1" ht="45">
      <c r="A1245" s="20" t="s">
        <v>3578</v>
      </c>
    </row>
    <row r="1246" spans="1:1" ht="45">
      <c r="A1246" s="20" t="s">
        <v>3579</v>
      </c>
    </row>
    <row r="1247" spans="1:1" ht="45">
      <c r="A1247" s="20" t="s">
        <v>3580</v>
      </c>
    </row>
    <row r="1248" spans="1:1" ht="45">
      <c r="A1248" s="20" t="s">
        <v>3581</v>
      </c>
    </row>
    <row r="1249" spans="1:1" ht="45">
      <c r="A1249" s="20" t="s">
        <v>3582</v>
      </c>
    </row>
    <row r="1250" spans="1:1" ht="45">
      <c r="A1250" s="20" t="s">
        <v>3583</v>
      </c>
    </row>
    <row r="1251" spans="1:1" ht="45">
      <c r="A1251" s="20" t="s">
        <v>3584</v>
      </c>
    </row>
    <row r="1252" spans="1:1" ht="45">
      <c r="A1252" s="20" t="s">
        <v>3585</v>
      </c>
    </row>
    <row r="1253" spans="1:1" ht="45">
      <c r="A1253" s="20" t="s">
        <v>3586</v>
      </c>
    </row>
    <row r="1254" spans="1:1" ht="45">
      <c r="A1254" s="20" t="s">
        <v>3587</v>
      </c>
    </row>
    <row r="1255" spans="1:1" ht="45">
      <c r="A1255" s="20" t="s">
        <v>3588</v>
      </c>
    </row>
    <row r="1256" spans="1:1" ht="45">
      <c r="A1256" s="20" t="s">
        <v>3589</v>
      </c>
    </row>
    <row r="1257" spans="1:1" ht="45">
      <c r="A1257" s="20" t="s">
        <v>3590</v>
      </c>
    </row>
    <row r="1258" spans="1:1" ht="45">
      <c r="A1258" s="20" t="s">
        <v>3591</v>
      </c>
    </row>
    <row r="1259" spans="1:1" ht="45">
      <c r="A1259" s="20" t="s">
        <v>3592</v>
      </c>
    </row>
    <row r="1260" spans="1:1" ht="45">
      <c r="A1260" s="20" t="s">
        <v>3593</v>
      </c>
    </row>
    <row r="1261" spans="1:1" ht="45">
      <c r="A1261" s="20" t="s">
        <v>3594</v>
      </c>
    </row>
    <row r="1262" spans="1:1" ht="45">
      <c r="A1262" s="20" t="s">
        <v>3595</v>
      </c>
    </row>
    <row r="1263" spans="1:1" ht="45">
      <c r="A1263" s="20" t="s">
        <v>3596</v>
      </c>
    </row>
    <row r="1264" spans="1:1" ht="45">
      <c r="A1264" s="20" t="s">
        <v>3597</v>
      </c>
    </row>
    <row r="1265" spans="1:1" ht="45">
      <c r="A1265" s="20" t="s">
        <v>3598</v>
      </c>
    </row>
    <row r="1266" spans="1:1" ht="45">
      <c r="A1266" s="20" t="s">
        <v>3599</v>
      </c>
    </row>
    <row r="1267" spans="1:1" ht="45">
      <c r="A1267" s="20" t="s">
        <v>3600</v>
      </c>
    </row>
    <row r="1268" spans="1:1" ht="45">
      <c r="A1268" s="20" t="s">
        <v>3601</v>
      </c>
    </row>
    <row r="1269" spans="1:1" ht="45">
      <c r="A1269" s="20" t="s">
        <v>3602</v>
      </c>
    </row>
    <row r="1270" spans="1:1" ht="45">
      <c r="A1270" s="20" t="s">
        <v>3603</v>
      </c>
    </row>
    <row r="1271" spans="1:1" ht="45">
      <c r="A1271" s="20" t="s">
        <v>3604</v>
      </c>
    </row>
    <row r="1272" spans="1:1" ht="45">
      <c r="A1272" s="20" t="s">
        <v>3605</v>
      </c>
    </row>
    <row r="1273" spans="1:1" ht="45">
      <c r="A1273" s="20" t="s">
        <v>3606</v>
      </c>
    </row>
    <row r="1274" spans="1:1" ht="45">
      <c r="A1274" s="20" t="s">
        <v>3607</v>
      </c>
    </row>
    <row r="1275" spans="1:1" ht="45">
      <c r="A1275" s="20" t="s">
        <v>3608</v>
      </c>
    </row>
    <row r="1276" spans="1:1" ht="45">
      <c r="A1276" s="20" t="s">
        <v>3609</v>
      </c>
    </row>
    <row r="1277" spans="1:1" ht="45">
      <c r="A1277" s="20" t="s">
        <v>3610</v>
      </c>
    </row>
    <row r="1278" spans="1:1" ht="45">
      <c r="A1278" s="20" t="s">
        <v>3611</v>
      </c>
    </row>
    <row r="1279" spans="1:1" ht="45">
      <c r="A1279" s="20" t="s">
        <v>3612</v>
      </c>
    </row>
    <row r="1280" spans="1:1" ht="45">
      <c r="A1280" s="20" t="s">
        <v>3613</v>
      </c>
    </row>
    <row r="1281" spans="1:1" ht="45">
      <c r="A1281" s="20" t="s">
        <v>3614</v>
      </c>
    </row>
    <row r="1282" spans="1:1" ht="45">
      <c r="A1282" s="20" t="s">
        <v>3615</v>
      </c>
    </row>
    <row r="1283" spans="1:1" ht="45">
      <c r="A1283" s="20" t="s">
        <v>3616</v>
      </c>
    </row>
    <row r="1284" spans="1:1" ht="45">
      <c r="A1284" s="20" t="s">
        <v>3617</v>
      </c>
    </row>
    <row r="1285" spans="1:1" ht="45">
      <c r="A1285" s="20" t="s">
        <v>3618</v>
      </c>
    </row>
    <row r="1286" spans="1:1" ht="45">
      <c r="A1286" s="20" t="s">
        <v>3619</v>
      </c>
    </row>
    <row r="1287" spans="1:1" ht="45">
      <c r="A1287" s="20" t="s">
        <v>3620</v>
      </c>
    </row>
    <row r="1288" spans="1:1" ht="45">
      <c r="A1288" s="20" t="s">
        <v>3621</v>
      </c>
    </row>
    <row r="1289" spans="1:1" ht="45">
      <c r="A1289" s="20" t="s">
        <v>3622</v>
      </c>
    </row>
    <row r="1290" spans="1:1" ht="45">
      <c r="A1290" s="20" t="s">
        <v>3623</v>
      </c>
    </row>
    <row r="1291" spans="1:1" ht="45">
      <c r="A1291" s="20" t="s">
        <v>3624</v>
      </c>
    </row>
    <row r="1292" spans="1:1" ht="45">
      <c r="A1292" s="20" t="s">
        <v>3625</v>
      </c>
    </row>
    <row r="1293" spans="1:1" ht="45">
      <c r="A1293" s="20" t="s">
        <v>3626</v>
      </c>
    </row>
    <row r="1294" spans="1:1" ht="45">
      <c r="A1294" s="20" t="s">
        <v>3627</v>
      </c>
    </row>
    <row r="1295" spans="1:1" ht="45">
      <c r="A1295" s="20" t="s">
        <v>3628</v>
      </c>
    </row>
    <row r="1296" spans="1:1" ht="45">
      <c r="A1296" s="20" t="s">
        <v>3629</v>
      </c>
    </row>
    <row r="1297" spans="1:1" ht="45">
      <c r="A1297" s="20" t="s">
        <v>3630</v>
      </c>
    </row>
    <row r="1298" spans="1:1" ht="45">
      <c r="A1298" s="20" t="s">
        <v>3631</v>
      </c>
    </row>
    <row r="1299" spans="1:1" ht="45">
      <c r="A1299" s="20" t="s">
        <v>3632</v>
      </c>
    </row>
    <row r="1300" spans="1:1" ht="45">
      <c r="A1300" s="20" t="s">
        <v>3633</v>
      </c>
    </row>
    <row r="1301" spans="1:1" ht="45">
      <c r="A1301" s="20" t="s">
        <v>3634</v>
      </c>
    </row>
    <row r="1302" spans="1:1" ht="45">
      <c r="A1302" s="20" t="s">
        <v>3635</v>
      </c>
    </row>
    <row r="1303" spans="1:1" ht="45">
      <c r="A1303" s="20" t="s">
        <v>3636</v>
      </c>
    </row>
    <row r="1304" spans="1:1" ht="45">
      <c r="A1304" s="20" t="s">
        <v>3637</v>
      </c>
    </row>
    <row r="1305" spans="1:1" ht="45">
      <c r="A1305" s="20" t="s">
        <v>3638</v>
      </c>
    </row>
    <row r="1306" spans="1:1" ht="45">
      <c r="A1306" s="20" t="s">
        <v>3639</v>
      </c>
    </row>
    <row r="1307" spans="1:1" ht="45">
      <c r="A1307" s="20" t="s">
        <v>3640</v>
      </c>
    </row>
    <row r="1308" spans="1:1" ht="45">
      <c r="A1308" s="20" t="s">
        <v>3641</v>
      </c>
    </row>
    <row r="1309" spans="1:1" ht="45">
      <c r="A1309" s="20" t="s">
        <v>3642</v>
      </c>
    </row>
    <row r="1310" spans="1:1" ht="45">
      <c r="A1310" s="20" t="s">
        <v>3643</v>
      </c>
    </row>
    <row r="1311" spans="1:1" ht="45">
      <c r="A1311" s="20" t="s">
        <v>3644</v>
      </c>
    </row>
    <row r="1312" spans="1:1" ht="45">
      <c r="A1312" s="20" t="s">
        <v>3645</v>
      </c>
    </row>
    <row r="1313" spans="1:1" ht="45">
      <c r="A1313" s="20" t="s">
        <v>3646</v>
      </c>
    </row>
    <row r="1314" spans="1:1" ht="45">
      <c r="A1314" s="20" t="s">
        <v>3647</v>
      </c>
    </row>
    <row r="1315" spans="1:1" ht="45">
      <c r="A1315" s="20" t="s">
        <v>3648</v>
      </c>
    </row>
    <row r="1316" spans="1:1" ht="45">
      <c r="A1316" s="20" t="s">
        <v>3649</v>
      </c>
    </row>
    <row r="1317" spans="1:1" ht="45">
      <c r="A1317" s="20" t="s">
        <v>3650</v>
      </c>
    </row>
    <row r="1318" spans="1:1" ht="45">
      <c r="A1318" s="20" t="s">
        <v>3651</v>
      </c>
    </row>
    <row r="1319" spans="1:1" ht="45">
      <c r="A1319" s="20" t="s">
        <v>3652</v>
      </c>
    </row>
    <row r="1320" spans="1:1" ht="45">
      <c r="A1320" s="20" t="s">
        <v>3653</v>
      </c>
    </row>
    <row r="1321" spans="1:1" ht="45">
      <c r="A1321" s="20" t="s">
        <v>3654</v>
      </c>
    </row>
    <row r="1322" spans="1:1" ht="45">
      <c r="A1322" s="20" t="s">
        <v>3655</v>
      </c>
    </row>
    <row r="1323" spans="1:1" ht="45">
      <c r="A1323" s="20" t="s">
        <v>3656</v>
      </c>
    </row>
    <row r="1324" spans="1:1" ht="45">
      <c r="A1324" s="20" t="s">
        <v>3657</v>
      </c>
    </row>
    <row r="1325" spans="1:1" ht="45">
      <c r="A1325" s="20" t="s">
        <v>3658</v>
      </c>
    </row>
    <row r="1326" spans="1:1" ht="45">
      <c r="A1326" s="20" t="s">
        <v>3659</v>
      </c>
    </row>
    <row r="1327" spans="1:1" ht="45">
      <c r="A1327" s="20" t="s">
        <v>3660</v>
      </c>
    </row>
    <row r="1328" spans="1:1" ht="45">
      <c r="A1328" s="20" t="s">
        <v>3661</v>
      </c>
    </row>
    <row r="1329" spans="1:1" ht="45">
      <c r="A1329" s="20" t="s">
        <v>3662</v>
      </c>
    </row>
    <row r="1330" spans="1:1" ht="45">
      <c r="A1330" s="20" t="s">
        <v>3663</v>
      </c>
    </row>
    <row r="1331" spans="1:1" ht="45">
      <c r="A1331" s="20" t="s">
        <v>3664</v>
      </c>
    </row>
    <row r="1332" spans="1:1" ht="45">
      <c r="A1332" s="20" t="s">
        <v>3665</v>
      </c>
    </row>
    <row r="1333" spans="1:1" ht="45">
      <c r="A1333" s="20" t="s">
        <v>3666</v>
      </c>
    </row>
    <row r="1334" spans="1:1" ht="45">
      <c r="A1334" s="20" t="s">
        <v>3667</v>
      </c>
    </row>
    <row r="1335" spans="1:1" ht="45">
      <c r="A1335" s="20" t="s">
        <v>3668</v>
      </c>
    </row>
    <row r="1336" spans="1:1" ht="45">
      <c r="A1336" s="20" t="s">
        <v>3669</v>
      </c>
    </row>
    <row r="1337" spans="1:1" ht="45">
      <c r="A1337" s="20" t="s">
        <v>3670</v>
      </c>
    </row>
    <row r="1338" spans="1:1" ht="45">
      <c r="A1338" s="20" t="s">
        <v>3671</v>
      </c>
    </row>
    <row r="1339" spans="1:1" ht="45">
      <c r="A1339" s="20" t="s">
        <v>3672</v>
      </c>
    </row>
    <row r="1340" spans="1:1" ht="45">
      <c r="A1340" s="20" t="s">
        <v>3673</v>
      </c>
    </row>
    <row r="1341" spans="1:1" ht="45">
      <c r="A1341" s="20" t="s">
        <v>3674</v>
      </c>
    </row>
    <row r="1342" spans="1:1" ht="45">
      <c r="A1342" s="20" t="s">
        <v>3675</v>
      </c>
    </row>
    <row r="1343" spans="1:1" ht="45">
      <c r="A1343" s="20" t="s">
        <v>3676</v>
      </c>
    </row>
    <row r="1344" spans="1:1" ht="45">
      <c r="A1344" s="20" t="s">
        <v>3677</v>
      </c>
    </row>
    <row r="1345" spans="1:1" ht="45">
      <c r="A1345" s="20" t="s">
        <v>3678</v>
      </c>
    </row>
    <row r="1346" spans="1:1" ht="45">
      <c r="A1346" s="20" t="s">
        <v>3679</v>
      </c>
    </row>
    <row r="1347" spans="1:1" ht="45">
      <c r="A1347" s="20" t="s">
        <v>3680</v>
      </c>
    </row>
    <row r="1348" spans="1:1" ht="45">
      <c r="A1348" s="20" t="s">
        <v>3681</v>
      </c>
    </row>
    <row r="1349" spans="1:1" ht="45">
      <c r="A1349" s="20" t="s">
        <v>3682</v>
      </c>
    </row>
    <row r="1350" spans="1:1" ht="45">
      <c r="A1350" s="20" t="s">
        <v>3683</v>
      </c>
    </row>
    <row r="1351" spans="1:1" ht="45">
      <c r="A1351" s="20" t="s">
        <v>3684</v>
      </c>
    </row>
    <row r="1352" spans="1:1" ht="45">
      <c r="A1352" s="20" t="s">
        <v>3685</v>
      </c>
    </row>
    <row r="1353" spans="1:1" ht="45">
      <c r="A1353" s="20" t="s">
        <v>3686</v>
      </c>
    </row>
    <row r="1354" spans="1:1" ht="45">
      <c r="A1354" s="20" t="s">
        <v>3687</v>
      </c>
    </row>
    <row r="1355" spans="1:1" ht="45">
      <c r="A1355" s="20" t="s">
        <v>3688</v>
      </c>
    </row>
    <row r="1356" spans="1:1" ht="45">
      <c r="A1356" s="20" t="s">
        <v>3689</v>
      </c>
    </row>
    <row r="1357" spans="1:1" ht="45">
      <c r="A1357" s="20" t="s">
        <v>3690</v>
      </c>
    </row>
    <row r="1358" spans="1:1" ht="45">
      <c r="A1358" s="20" t="s">
        <v>3691</v>
      </c>
    </row>
    <row r="1359" spans="1:1" ht="45">
      <c r="A1359" s="20" t="s">
        <v>3692</v>
      </c>
    </row>
    <row r="1360" spans="1:1" ht="45">
      <c r="A1360" s="20" t="s">
        <v>3693</v>
      </c>
    </row>
    <row r="1361" spans="1:1" ht="45">
      <c r="A1361" s="20" t="s">
        <v>3694</v>
      </c>
    </row>
    <row r="1362" spans="1:1" ht="45">
      <c r="A1362" s="20" t="s">
        <v>3695</v>
      </c>
    </row>
    <row r="1363" spans="1:1" ht="45">
      <c r="A1363" s="20" t="s">
        <v>3696</v>
      </c>
    </row>
    <row r="1364" spans="1:1" ht="45">
      <c r="A1364" s="20" t="s">
        <v>3697</v>
      </c>
    </row>
    <row r="1365" spans="1:1" ht="45">
      <c r="A1365" s="20" t="s">
        <v>3698</v>
      </c>
    </row>
    <row r="1366" spans="1:1" ht="45">
      <c r="A1366" s="20" t="s">
        <v>3699</v>
      </c>
    </row>
    <row r="1367" spans="1:1" ht="45">
      <c r="A1367" s="20" t="s">
        <v>3700</v>
      </c>
    </row>
    <row r="1368" spans="1:1" ht="45">
      <c r="A1368" s="20" t="s">
        <v>3701</v>
      </c>
    </row>
    <row r="1369" spans="1:1" ht="45">
      <c r="A1369" s="20" t="s">
        <v>3702</v>
      </c>
    </row>
    <row r="1370" spans="1:1" ht="45">
      <c r="A1370" s="20" t="s">
        <v>3703</v>
      </c>
    </row>
    <row r="1371" spans="1:1" ht="45">
      <c r="A1371" s="20" t="s">
        <v>3704</v>
      </c>
    </row>
    <row r="1372" spans="1:1" ht="45">
      <c r="A1372" s="20" t="s">
        <v>3705</v>
      </c>
    </row>
    <row r="1373" spans="1:1" ht="45">
      <c r="A1373" s="20" t="s">
        <v>3706</v>
      </c>
    </row>
    <row r="1374" spans="1:1" ht="45">
      <c r="A1374" s="20" t="s">
        <v>3707</v>
      </c>
    </row>
    <row r="1375" spans="1:1" ht="45">
      <c r="A1375" s="20" t="s">
        <v>3708</v>
      </c>
    </row>
    <row r="1376" spans="1:1" ht="45">
      <c r="A1376" s="20" t="s">
        <v>3709</v>
      </c>
    </row>
    <row r="1377" spans="1:1" ht="45">
      <c r="A1377" s="20" t="s">
        <v>3710</v>
      </c>
    </row>
    <row r="1378" spans="1:1" ht="45">
      <c r="A1378" s="20" t="s">
        <v>3711</v>
      </c>
    </row>
    <row r="1379" spans="1:1" ht="45">
      <c r="A1379" s="20" t="s">
        <v>3712</v>
      </c>
    </row>
    <row r="1380" spans="1:1" ht="45">
      <c r="A1380" s="20" t="s">
        <v>3713</v>
      </c>
    </row>
    <row r="1381" spans="1:1" ht="45">
      <c r="A1381" s="20" t="s">
        <v>3714</v>
      </c>
    </row>
    <row r="1382" spans="1:1" ht="45">
      <c r="A1382" s="20" t="s">
        <v>3715</v>
      </c>
    </row>
    <row r="1383" spans="1:1" ht="45">
      <c r="A1383" s="20" t="s">
        <v>3716</v>
      </c>
    </row>
    <row r="1384" spans="1:1" ht="45">
      <c r="A1384" s="20" t="s">
        <v>3717</v>
      </c>
    </row>
    <row r="1385" spans="1:1" ht="45">
      <c r="A1385" s="20" t="s">
        <v>3718</v>
      </c>
    </row>
    <row r="1386" spans="1:1" ht="45">
      <c r="A1386" s="20" t="s">
        <v>3719</v>
      </c>
    </row>
    <row r="1387" spans="1:1" ht="45">
      <c r="A1387" s="20" t="s">
        <v>3720</v>
      </c>
    </row>
    <row r="1388" spans="1:1" ht="45">
      <c r="A1388" s="20" t="s">
        <v>3721</v>
      </c>
    </row>
    <row r="1389" spans="1:1" ht="45">
      <c r="A1389" s="20" t="s">
        <v>3722</v>
      </c>
    </row>
    <row r="1390" spans="1:1" ht="45">
      <c r="A1390" s="20" t="s">
        <v>3723</v>
      </c>
    </row>
    <row r="1391" spans="1:1" ht="45">
      <c r="A1391" s="20" t="s">
        <v>3724</v>
      </c>
    </row>
    <row r="1392" spans="1:1" ht="45">
      <c r="A1392" s="20" t="s">
        <v>3725</v>
      </c>
    </row>
    <row r="1393" spans="1:1" ht="45">
      <c r="A1393" s="20" t="s">
        <v>3726</v>
      </c>
    </row>
    <row r="1394" spans="1:1" ht="45">
      <c r="A1394" s="20" t="s">
        <v>3727</v>
      </c>
    </row>
    <row r="1395" spans="1:1" ht="45">
      <c r="A1395" s="20" t="s">
        <v>3728</v>
      </c>
    </row>
    <row r="1396" spans="1:1" ht="45">
      <c r="A1396" s="20" t="s">
        <v>3729</v>
      </c>
    </row>
    <row r="1397" spans="1:1" ht="45">
      <c r="A1397" s="20" t="s">
        <v>3730</v>
      </c>
    </row>
    <row r="1398" spans="1:1" ht="45">
      <c r="A1398" s="20" t="s">
        <v>3731</v>
      </c>
    </row>
    <row r="1399" spans="1:1" ht="45">
      <c r="A1399" s="20" t="s">
        <v>3732</v>
      </c>
    </row>
    <row r="1400" spans="1:1" ht="45">
      <c r="A1400" s="20" t="s">
        <v>3733</v>
      </c>
    </row>
    <row r="1401" spans="1:1" ht="45">
      <c r="A1401" s="20" t="s">
        <v>3734</v>
      </c>
    </row>
    <row r="1402" spans="1:1" ht="45">
      <c r="A1402" s="20" t="s">
        <v>3735</v>
      </c>
    </row>
    <row r="1403" spans="1:1" ht="45">
      <c r="A1403" s="20" t="s">
        <v>3736</v>
      </c>
    </row>
    <row r="1404" spans="1:1" ht="45">
      <c r="A1404" s="20" t="s">
        <v>3737</v>
      </c>
    </row>
    <row r="1405" spans="1:1" ht="45">
      <c r="A1405" s="20" t="s">
        <v>3738</v>
      </c>
    </row>
    <row r="1406" spans="1:1" ht="45">
      <c r="A1406" s="20" t="s">
        <v>3739</v>
      </c>
    </row>
    <row r="1407" spans="1:1" ht="45">
      <c r="A1407" s="20" t="s">
        <v>3740</v>
      </c>
    </row>
    <row r="1408" spans="1:1" ht="45">
      <c r="A1408" s="20" t="s">
        <v>3741</v>
      </c>
    </row>
    <row r="1409" spans="1:1" ht="45">
      <c r="A1409" s="20" t="s">
        <v>3742</v>
      </c>
    </row>
    <row r="1410" spans="1:1" ht="45">
      <c r="A1410" s="20" t="s">
        <v>3743</v>
      </c>
    </row>
    <row r="1411" spans="1:1" ht="45">
      <c r="A1411" s="20" t="s">
        <v>3744</v>
      </c>
    </row>
    <row r="1412" spans="1:1" ht="45">
      <c r="A1412" s="20" t="s">
        <v>3745</v>
      </c>
    </row>
    <row r="1413" spans="1:1" ht="45">
      <c r="A1413" s="20" t="s">
        <v>3746</v>
      </c>
    </row>
    <row r="1414" spans="1:1" ht="45">
      <c r="A1414" s="20" t="s">
        <v>3747</v>
      </c>
    </row>
    <row r="1415" spans="1:1" ht="45">
      <c r="A1415" s="20" t="s">
        <v>3748</v>
      </c>
    </row>
    <row r="1416" spans="1:1" ht="45">
      <c r="A1416" s="20" t="s">
        <v>3749</v>
      </c>
    </row>
    <row r="1417" spans="1:1" ht="45">
      <c r="A1417" s="20" t="s">
        <v>3750</v>
      </c>
    </row>
    <row r="1418" spans="1:1" ht="45">
      <c r="A1418" s="20" t="s">
        <v>3751</v>
      </c>
    </row>
    <row r="1419" spans="1:1" ht="45">
      <c r="A1419" s="20" t="s">
        <v>3752</v>
      </c>
    </row>
    <row r="1420" spans="1:1" ht="45">
      <c r="A1420" s="20" t="s">
        <v>3753</v>
      </c>
    </row>
    <row r="1421" spans="1:1" ht="45">
      <c r="A1421" s="20" t="s">
        <v>3754</v>
      </c>
    </row>
    <row r="1422" spans="1:1" ht="45">
      <c r="A1422" s="20" t="s">
        <v>3755</v>
      </c>
    </row>
    <row r="1423" spans="1:1" ht="45">
      <c r="A1423" s="20" t="s">
        <v>3756</v>
      </c>
    </row>
    <row r="1424" spans="1:1" ht="45">
      <c r="A1424" s="20" t="s">
        <v>3757</v>
      </c>
    </row>
    <row r="1425" spans="1:1" ht="45">
      <c r="A1425" s="20" t="s">
        <v>3758</v>
      </c>
    </row>
    <row r="1426" spans="1:1" ht="45">
      <c r="A1426" s="20" t="s">
        <v>3759</v>
      </c>
    </row>
    <row r="1427" spans="1:1" ht="45">
      <c r="A1427" s="20" t="s">
        <v>3760</v>
      </c>
    </row>
    <row r="1428" spans="1:1" ht="45">
      <c r="A1428" s="20" t="s">
        <v>3761</v>
      </c>
    </row>
    <row r="1429" spans="1:1" ht="45">
      <c r="A1429" s="20" t="s">
        <v>3762</v>
      </c>
    </row>
    <row r="1430" spans="1:1" ht="45">
      <c r="A1430" s="20" t="s">
        <v>3763</v>
      </c>
    </row>
    <row r="1431" spans="1:1" ht="45">
      <c r="A1431" s="20" t="s">
        <v>3764</v>
      </c>
    </row>
    <row r="1432" spans="1:1" ht="45">
      <c r="A1432" s="20" t="s">
        <v>3765</v>
      </c>
    </row>
    <row r="1433" spans="1:1" ht="45">
      <c r="A1433" s="20" t="s">
        <v>3766</v>
      </c>
    </row>
    <row r="1434" spans="1:1" ht="45">
      <c r="A1434" s="20" t="s">
        <v>3767</v>
      </c>
    </row>
    <row r="1435" spans="1:1" ht="45">
      <c r="A1435" s="20" t="s">
        <v>3768</v>
      </c>
    </row>
    <row r="1436" spans="1:1" ht="45">
      <c r="A1436" s="20" t="s">
        <v>3769</v>
      </c>
    </row>
    <row r="1437" spans="1:1" ht="45">
      <c r="A1437" s="20" t="s">
        <v>3770</v>
      </c>
    </row>
    <row r="1438" spans="1:1" ht="45">
      <c r="A1438" s="20" t="s">
        <v>3771</v>
      </c>
    </row>
    <row r="1439" spans="1:1" ht="45">
      <c r="A1439" s="20" t="s">
        <v>3772</v>
      </c>
    </row>
    <row r="1440" spans="1:1" ht="45">
      <c r="A1440" s="20" t="s">
        <v>3773</v>
      </c>
    </row>
    <row r="1441" spans="1:1" ht="45">
      <c r="A1441" s="20" t="s">
        <v>3774</v>
      </c>
    </row>
    <row r="1442" spans="1:1" ht="45">
      <c r="A1442" s="20" t="s">
        <v>3775</v>
      </c>
    </row>
    <row r="1443" spans="1:1" ht="45">
      <c r="A1443" s="20" t="s">
        <v>3776</v>
      </c>
    </row>
    <row r="1444" spans="1:1" ht="45">
      <c r="A1444" s="20" t="s">
        <v>3777</v>
      </c>
    </row>
    <row r="1445" spans="1:1" ht="45">
      <c r="A1445" s="20" t="s">
        <v>3778</v>
      </c>
    </row>
    <row r="1446" spans="1:1" ht="45">
      <c r="A1446" s="20" t="s">
        <v>3779</v>
      </c>
    </row>
    <row r="1447" spans="1:1" ht="45">
      <c r="A1447" s="20" t="s">
        <v>3780</v>
      </c>
    </row>
    <row r="1448" spans="1:1" ht="45">
      <c r="A1448" s="20" t="s">
        <v>3781</v>
      </c>
    </row>
    <row r="1449" spans="1:1" ht="45">
      <c r="A1449" s="20" t="s">
        <v>3782</v>
      </c>
    </row>
    <row r="1450" spans="1:1" ht="45">
      <c r="A1450" s="20" t="s">
        <v>3783</v>
      </c>
    </row>
    <row r="1451" spans="1:1" ht="45">
      <c r="A1451" s="20" t="s">
        <v>3784</v>
      </c>
    </row>
    <row r="1452" spans="1:1" ht="45">
      <c r="A1452" s="20" t="s">
        <v>3785</v>
      </c>
    </row>
    <row r="1453" spans="1:1" ht="45">
      <c r="A1453" s="20" t="s">
        <v>3786</v>
      </c>
    </row>
    <row r="1454" spans="1:1" ht="45">
      <c r="A1454" s="20" t="s">
        <v>3787</v>
      </c>
    </row>
    <row r="1455" spans="1:1" ht="45">
      <c r="A1455" s="20" t="s">
        <v>3788</v>
      </c>
    </row>
    <row r="1456" spans="1:1" ht="45">
      <c r="A1456" s="20" t="s">
        <v>3789</v>
      </c>
    </row>
    <row r="1457" spans="1:1" ht="45">
      <c r="A1457" s="20" t="s">
        <v>3790</v>
      </c>
    </row>
    <row r="1458" spans="1:1" ht="45">
      <c r="A1458" s="20" t="s">
        <v>3791</v>
      </c>
    </row>
    <row r="1459" spans="1:1" ht="45">
      <c r="A1459" s="20" t="s">
        <v>3792</v>
      </c>
    </row>
    <row r="1460" spans="1:1" ht="45">
      <c r="A1460" s="20" t="s">
        <v>3793</v>
      </c>
    </row>
    <row r="1461" spans="1:1" ht="45">
      <c r="A1461" s="20" t="s">
        <v>3794</v>
      </c>
    </row>
    <row r="1462" spans="1:1" ht="45">
      <c r="A1462" s="20" t="s">
        <v>3795</v>
      </c>
    </row>
    <row r="1463" spans="1:1" ht="45">
      <c r="A1463" s="20" t="s">
        <v>3796</v>
      </c>
    </row>
    <row r="1464" spans="1:1" ht="45">
      <c r="A1464" s="20" t="s">
        <v>3797</v>
      </c>
    </row>
    <row r="1465" spans="1:1" ht="45">
      <c r="A1465" s="20" t="s">
        <v>3798</v>
      </c>
    </row>
    <row r="1466" spans="1:1" ht="45">
      <c r="A1466" s="20" t="s">
        <v>3799</v>
      </c>
    </row>
    <row r="1467" spans="1:1" ht="45">
      <c r="A1467" s="20" t="s">
        <v>3800</v>
      </c>
    </row>
    <row r="1468" spans="1:1" ht="45">
      <c r="A1468" s="20" t="s">
        <v>3801</v>
      </c>
    </row>
    <row r="1469" spans="1:1" ht="45">
      <c r="A1469" s="20" t="s">
        <v>3802</v>
      </c>
    </row>
    <row r="1470" spans="1:1" ht="45">
      <c r="A1470" s="20" t="s">
        <v>3803</v>
      </c>
    </row>
    <row r="1471" spans="1:1" ht="45">
      <c r="A1471" s="20" t="s">
        <v>3804</v>
      </c>
    </row>
    <row r="1472" spans="1:1" ht="45">
      <c r="A1472" s="20" t="s">
        <v>3805</v>
      </c>
    </row>
    <row r="1473" spans="1:1" ht="45">
      <c r="A1473" s="20" t="s">
        <v>3806</v>
      </c>
    </row>
    <row r="1474" spans="1:1" ht="45">
      <c r="A1474" s="20" t="s">
        <v>3807</v>
      </c>
    </row>
    <row r="1475" spans="1:1" ht="45">
      <c r="A1475" s="20" t="s">
        <v>3808</v>
      </c>
    </row>
    <row r="1476" spans="1:1" ht="45">
      <c r="A1476" s="20" t="s">
        <v>3809</v>
      </c>
    </row>
    <row r="1477" spans="1:1" ht="45">
      <c r="A1477" s="20" t="s">
        <v>3810</v>
      </c>
    </row>
    <row r="1478" spans="1:1" ht="45">
      <c r="A1478" s="20" t="s">
        <v>3811</v>
      </c>
    </row>
    <row r="1479" spans="1:1" ht="45">
      <c r="A1479" s="20" t="s">
        <v>3812</v>
      </c>
    </row>
    <row r="1480" spans="1:1" ht="45">
      <c r="A1480" s="20" t="s">
        <v>3813</v>
      </c>
    </row>
    <row r="1481" spans="1:1" ht="45">
      <c r="A1481" s="20" t="s">
        <v>3814</v>
      </c>
    </row>
    <row r="1482" spans="1:1" ht="45">
      <c r="A1482" s="20" t="s">
        <v>3815</v>
      </c>
    </row>
    <row r="1483" spans="1:1" ht="45">
      <c r="A1483" s="20" t="s">
        <v>3816</v>
      </c>
    </row>
    <row r="1484" spans="1:1" ht="45">
      <c r="A1484" s="20" t="s">
        <v>3817</v>
      </c>
    </row>
    <row r="1485" spans="1:1" ht="45">
      <c r="A1485" s="20" t="s">
        <v>3818</v>
      </c>
    </row>
    <row r="1486" spans="1:1" ht="45">
      <c r="A1486" s="20" t="s">
        <v>3819</v>
      </c>
    </row>
    <row r="1487" spans="1:1" ht="45">
      <c r="A1487" s="20" t="s">
        <v>3820</v>
      </c>
    </row>
    <row r="1488" spans="1:1" ht="45">
      <c r="A1488" s="20" t="s">
        <v>3821</v>
      </c>
    </row>
    <row r="1489" spans="1:1" ht="45">
      <c r="A1489" s="20" t="s">
        <v>3822</v>
      </c>
    </row>
    <row r="1490" spans="1:1" ht="45">
      <c r="A1490" s="20" t="s">
        <v>3823</v>
      </c>
    </row>
    <row r="1491" spans="1:1" ht="45">
      <c r="A1491" s="20" t="s">
        <v>3824</v>
      </c>
    </row>
    <row r="1492" spans="1:1" ht="45">
      <c r="A1492" s="20" t="s">
        <v>3825</v>
      </c>
    </row>
    <row r="1493" spans="1:1" ht="45">
      <c r="A1493" s="20" t="s">
        <v>3826</v>
      </c>
    </row>
    <row r="1494" spans="1:1" ht="45">
      <c r="A1494" s="20" t="s">
        <v>3827</v>
      </c>
    </row>
    <row r="1495" spans="1:1" ht="45">
      <c r="A1495" s="20" t="s">
        <v>3828</v>
      </c>
    </row>
    <row r="1496" spans="1:1" ht="45">
      <c r="A1496" s="20" t="s">
        <v>3829</v>
      </c>
    </row>
    <row r="1497" spans="1:1" ht="45">
      <c r="A1497" s="20" t="s">
        <v>3830</v>
      </c>
    </row>
    <row r="1498" spans="1:1" ht="45">
      <c r="A1498" s="20" t="s">
        <v>3831</v>
      </c>
    </row>
    <row r="1499" spans="1:1" ht="45">
      <c r="A1499" s="20" t="s">
        <v>3832</v>
      </c>
    </row>
    <row r="1500" spans="1:1" ht="45">
      <c r="A1500" s="20" t="s">
        <v>3833</v>
      </c>
    </row>
    <row r="1501" spans="1:1" ht="45">
      <c r="A1501" s="20" t="s">
        <v>3834</v>
      </c>
    </row>
    <row r="1502" spans="1:1" ht="45">
      <c r="A1502" s="20" t="s">
        <v>3835</v>
      </c>
    </row>
    <row r="1503" spans="1:1" ht="45">
      <c r="A1503" s="20" t="s">
        <v>3836</v>
      </c>
    </row>
    <row r="1504" spans="1:1" ht="45">
      <c r="A1504" s="20" t="s">
        <v>3837</v>
      </c>
    </row>
    <row r="1505" spans="1:1" ht="45">
      <c r="A1505" s="20" t="s">
        <v>3838</v>
      </c>
    </row>
    <row r="1506" spans="1:1" ht="45">
      <c r="A1506" s="20" t="s">
        <v>3839</v>
      </c>
    </row>
    <row r="1507" spans="1:1" ht="45">
      <c r="A1507" s="20" t="s">
        <v>3840</v>
      </c>
    </row>
    <row r="1508" spans="1:1" ht="45">
      <c r="A1508" s="20" t="s">
        <v>3841</v>
      </c>
    </row>
    <row r="1509" spans="1:1" ht="45">
      <c r="A1509" s="20" t="s">
        <v>3842</v>
      </c>
    </row>
    <row r="1510" spans="1:1" ht="45">
      <c r="A1510" s="20" t="s">
        <v>3843</v>
      </c>
    </row>
    <row r="1511" spans="1:1" ht="45">
      <c r="A1511" s="20" t="s">
        <v>3844</v>
      </c>
    </row>
    <row r="1512" spans="1:1" ht="45">
      <c r="A1512" s="20" t="s">
        <v>3845</v>
      </c>
    </row>
    <row r="1513" spans="1:1" ht="45">
      <c r="A1513" s="20" t="s">
        <v>3846</v>
      </c>
    </row>
    <row r="1514" spans="1:1" ht="45">
      <c r="A1514" s="20" t="s">
        <v>3847</v>
      </c>
    </row>
    <row r="1515" spans="1:1" ht="45">
      <c r="A1515" s="20" t="s">
        <v>3848</v>
      </c>
    </row>
    <row r="1516" spans="1:1" ht="45">
      <c r="A1516" s="20" t="s">
        <v>3849</v>
      </c>
    </row>
    <row r="1517" spans="1:1" ht="45">
      <c r="A1517" s="20" t="s">
        <v>3850</v>
      </c>
    </row>
    <row r="1518" spans="1:1" ht="45">
      <c r="A1518" s="20" t="s">
        <v>3851</v>
      </c>
    </row>
    <row r="1519" spans="1:1" ht="45">
      <c r="A1519" s="20" t="s">
        <v>3852</v>
      </c>
    </row>
    <row r="1520" spans="1:1" ht="45">
      <c r="A1520" s="20" t="s">
        <v>3853</v>
      </c>
    </row>
    <row r="1521" spans="1:1" ht="45">
      <c r="A1521" s="20" t="s">
        <v>3854</v>
      </c>
    </row>
    <row r="1522" spans="1:1" ht="45">
      <c r="A1522" s="20" t="s">
        <v>3855</v>
      </c>
    </row>
    <row r="1523" spans="1:1" ht="45">
      <c r="A1523" s="20" t="s">
        <v>3856</v>
      </c>
    </row>
    <row r="1524" spans="1:1" ht="45">
      <c r="A1524" s="20" t="s">
        <v>3857</v>
      </c>
    </row>
    <row r="1525" spans="1:1" ht="45">
      <c r="A1525" s="20" t="s">
        <v>3858</v>
      </c>
    </row>
    <row r="1526" spans="1:1" ht="45">
      <c r="A1526" s="20" t="s">
        <v>3859</v>
      </c>
    </row>
    <row r="1527" spans="1:1" ht="45">
      <c r="A1527" s="20" t="s">
        <v>3860</v>
      </c>
    </row>
    <row r="1528" spans="1:1" ht="45">
      <c r="A1528" s="20" t="s">
        <v>3861</v>
      </c>
    </row>
    <row r="1529" spans="1:1" ht="45">
      <c r="A1529" s="20" t="s">
        <v>3862</v>
      </c>
    </row>
    <row r="1530" spans="1:1" ht="45">
      <c r="A1530" s="20" t="s">
        <v>3863</v>
      </c>
    </row>
    <row r="1531" spans="1:1" ht="45">
      <c r="A1531" s="20" t="s">
        <v>3864</v>
      </c>
    </row>
    <row r="1532" spans="1:1" ht="45">
      <c r="A1532" s="20" t="s">
        <v>3865</v>
      </c>
    </row>
    <row r="1533" spans="1:1" ht="45">
      <c r="A1533" s="20" t="s">
        <v>3866</v>
      </c>
    </row>
    <row r="1534" spans="1:1" ht="45">
      <c r="A1534" s="20" t="s">
        <v>3867</v>
      </c>
    </row>
    <row r="1535" spans="1:1" ht="45">
      <c r="A1535" s="20" t="s">
        <v>3868</v>
      </c>
    </row>
    <row r="1536" spans="1:1" ht="45">
      <c r="A1536" s="20" t="s">
        <v>3869</v>
      </c>
    </row>
    <row r="1537" spans="1:1" ht="45">
      <c r="A1537" s="20" t="s">
        <v>3870</v>
      </c>
    </row>
    <row r="1538" spans="1:1" ht="45">
      <c r="A1538" s="20" t="s">
        <v>3871</v>
      </c>
    </row>
    <row r="1539" spans="1:1" ht="45">
      <c r="A1539" s="20" t="s">
        <v>3872</v>
      </c>
    </row>
    <row r="1540" spans="1:1" ht="45">
      <c r="A1540" s="20" t="s">
        <v>3873</v>
      </c>
    </row>
    <row r="1541" spans="1:1" ht="45">
      <c r="A1541" s="20" t="s">
        <v>3874</v>
      </c>
    </row>
    <row r="1542" spans="1:1" ht="45">
      <c r="A1542" s="20" t="s">
        <v>3875</v>
      </c>
    </row>
    <row r="1543" spans="1:1" ht="45">
      <c r="A1543" s="20" t="s">
        <v>3876</v>
      </c>
    </row>
    <row r="1544" spans="1:1" ht="45">
      <c r="A1544" s="20" t="s">
        <v>3877</v>
      </c>
    </row>
    <row r="1545" spans="1:1" ht="45">
      <c r="A1545" s="20" t="s">
        <v>3878</v>
      </c>
    </row>
    <row r="1546" spans="1:1" ht="45">
      <c r="A1546" s="20" t="s">
        <v>3879</v>
      </c>
    </row>
    <row r="1547" spans="1:1" ht="45">
      <c r="A1547" s="20" t="s">
        <v>3880</v>
      </c>
    </row>
    <row r="1548" spans="1:1" ht="45">
      <c r="A1548" s="20" t="s">
        <v>3881</v>
      </c>
    </row>
    <row r="1549" spans="1:1" ht="45">
      <c r="A1549" s="20" t="s">
        <v>3882</v>
      </c>
    </row>
    <row r="1550" spans="1:1" ht="45">
      <c r="A1550" s="20" t="s">
        <v>3883</v>
      </c>
    </row>
    <row r="1551" spans="1:1" ht="45">
      <c r="A1551" s="20" t="s">
        <v>3884</v>
      </c>
    </row>
    <row r="1552" spans="1:1" ht="45">
      <c r="A1552" s="20" t="s">
        <v>3885</v>
      </c>
    </row>
    <row r="1553" spans="1:1" ht="45">
      <c r="A1553" s="20" t="s">
        <v>3886</v>
      </c>
    </row>
    <row r="1554" spans="1:1" ht="45">
      <c r="A1554" s="20" t="s">
        <v>3887</v>
      </c>
    </row>
    <row r="1555" spans="1:1" ht="45">
      <c r="A1555" s="20" t="s">
        <v>3888</v>
      </c>
    </row>
    <row r="1556" spans="1:1" ht="45">
      <c r="A1556" s="20" t="s">
        <v>3889</v>
      </c>
    </row>
    <row r="1557" spans="1:1" ht="45">
      <c r="A1557" s="20" t="s">
        <v>3890</v>
      </c>
    </row>
    <row r="1558" spans="1:1" ht="45">
      <c r="A1558" s="20" t="s">
        <v>3891</v>
      </c>
    </row>
    <row r="1559" spans="1:1" ht="45">
      <c r="A1559" s="20" t="s">
        <v>3892</v>
      </c>
    </row>
    <row r="1560" spans="1:1" ht="45">
      <c r="A1560" s="20" t="s">
        <v>3893</v>
      </c>
    </row>
    <row r="1561" spans="1:1" ht="45">
      <c r="A1561" s="20" t="s">
        <v>3894</v>
      </c>
    </row>
    <row r="1562" spans="1:1" ht="45">
      <c r="A1562" s="20" t="s">
        <v>3895</v>
      </c>
    </row>
    <row r="1563" spans="1:1" ht="45">
      <c r="A1563" s="20" t="s">
        <v>3896</v>
      </c>
    </row>
    <row r="1564" spans="1:1" ht="45">
      <c r="A1564" s="20" t="s">
        <v>3897</v>
      </c>
    </row>
    <row r="1565" spans="1:1" ht="45">
      <c r="A1565" s="20" t="s">
        <v>3898</v>
      </c>
    </row>
    <row r="1566" spans="1:1" ht="45">
      <c r="A1566" s="20" t="s">
        <v>3899</v>
      </c>
    </row>
    <row r="1567" spans="1:1" ht="45">
      <c r="A1567" s="20" t="s">
        <v>3900</v>
      </c>
    </row>
    <row r="1568" spans="1:1" ht="45">
      <c r="A1568" s="20" t="s">
        <v>3901</v>
      </c>
    </row>
    <row r="1569" spans="1:1" ht="45">
      <c r="A1569" s="20" t="s">
        <v>3902</v>
      </c>
    </row>
    <row r="1570" spans="1:1" ht="45">
      <c r="A1570" s="20" t="s">
        <v>3903</v>
      </c>
    </row>
    <row r="1571" spans="1:1" ht="45">
      <c r="A1571" s="20" t="s">
        <v>3904</v>
      </c>
    </row>
    <row r="1572" spans="1:1" ht="45">
      <c r="A1572" s="20" t="s">
        <v>3905</v>
      </c>
    </row>
    <row r="1573" spans="1:1" ht="45">
      <c r="A1573" s="20" t="s">
        <v>3906</v>
      </c>
    </row>
    <row r="1574" spans="1:1" ht="45">
      <c r="A1574" s="20" t="s">
        <v>3907</v>
      </c>
    </row>
    <row r="1575" spans="1:1" ht="45">
      <c r="A1575" s="20" t="s">
        <v>3908</v>
      </c>
    </row>
    <row r="1576" spans="1:1" ht="45">
      <c r="A1576" s="20" t="s">
        <v>3909</v>
      </c>
    </row>
    <row r="1577" spans="1:1" ht="45">
      <c r="A1577" s="20" t="s">
        <v>3910</v>
      </c>
    </row>
    <row r="1578" spans="1:1" ht="45">
      <c r="A1578" s="20" t="s">
        <v>3911</v>
      </c>
    </row>
    <row r="1579" spans="1:1" ht="45">
      <c r="A1579" s="20" t="s">
        <v>3912</v>
      </c>
    </row>
    <row r="1580" spans="1:1" ht="45">
      <c r="A1580" s="20" t="s">
        <v>3913</v>
      </c>
    </row>
    <row r="1581" spans="1:1" ht="45">
      <c r="A1581" s="20" t="s">
        <v>3914</v>
      </c>
    </row>
    <row r="1582" spans="1:1" ht="45">
      <c r="A1582" s="20" t="s">
        <v>3915</v>
      </c>
    </row>
    <row r="1583" spans="1:1" ht="45">
      <c r="A1583" s="20" t="s">
        <v>3916</v>
      </c>
    </row>
    <row r="1584" spans="1:1" ht="45">
      <c r="A1584" s="20" t="s">
        <v>3917</v>
      </c>
    </row>
    <row r="1585" spans="1:1" ht="45">
      <c r="A1585" s="20" t="s">
        <v>3918</v>
      </c>
    </row>
    <row r="1586" spans="1:1" ht="45">
      <c r="A1586" s="20" t="s">
        <v>3919</v>
      </c>
    </row>
    <row r="1587" spans="1:1" ht="45">
      <c r="A1587" s="20" t="s">
        <v>3920</v>
      </c>
    </row>
    <row r="1588" spans="1:1" ht="45">
      <c r="A1588" s="20" t="s">
        <v>3921</v>
      </c>
    </row>
    <row r="1589" spans="1:1" ht="45">
      <c r="A1589" s="20" t="s">
        <v>3922</v>
      </c>
    </row>
    <row r="1590" spans="1:1" ht="45">
      <c r="A1590" s="20" t="s">
        <v>3923</v>
      </c>
    </row>
    <row r="1591" spans="1:1" ht="45">
      <c r="A1591" s="20" t="s">
        <v>3924</v>
      </c>
    </row>
    <row r="1592" spans="1:1" ht="45">
      <c r="A1592" s="20" t="s">
        <v>3925</v>
      </c>
    </row>
    <row r="1593" spans="1:1" ht="45">
      <c r="A1593" s="20" t="s">
        <v>3926</v>
      </c>
    </row>
    <row r="1594" spans="1:1" ht="45">
      <c r="A1594" s="20" t="s">
        <v>3927</v>
      </c>
    </row>
    <row r="1595" spans="1:1" ht="45">
      <c r="A1595" s="20" t="s">
        <v>3928</v>
      </c>
    </row>
    <row r="1596" spans="1:1" ht="45">
      <c r="A1596" s="20" t="s">
        <v>3929</v>
      </c>
    </row>
    <row r="1597" spans="1:1" ht="45">
      <c r="A1597" s="20" t="s">
        <v>3930</v>
      </c>
    </row>
    <row r="1598" spans="1:1" ht="45">
      <c r="A1598" s="20" t="s">
        <v>3931</v>
      </c>
    </row>
    <row r="1599" spans="1:1" ht="45">
      <c r="A1599" s="20" t="s">
        <v>3932</v>
      </c>
    </row>
    <row r="1600" spans="1:1" ht="45">
      <c r="A1600" s="20" t="s">
        <v>3933</v>
      </c>
    </row>
    <row r="1601" spans="1:1" ht="45">
      <c r="A1601" s="20" t="s">
        <v>3934</v>
      </c>
    </row>
    <row r="1602" spans="1:1" ht="45">
      <c r="A1602" s="20" t="s">
        <v>3935</v>
      </c>
    </row>
    <row r="1603" spans="1:1" ht="45">
      <c r="A1603" s="20" t="s">
        <v>3936</v>
      </c>
    </row>
    <row r="1604" spans="1:1" ht="45">
      <c r="A1604" s="20" t="s">
        <v>3937</v>
      </c>
    </row>
    <row r="1605" spans="1:1" ht="45">
      <c r="A1605" s="20" t="s">
        <v>3938</v>
      </c>
    </row>
    <row r="1606" spans="1:1" ht="45">
      <c r="A1606" s="20" t="s">
        <v>3939</v>
      </c>
    </row>
    <row r="1607" spans="1:1" ht="45">
      <c r="A1607" s="20" t="s">
        <v>3940</v>
      </c>
    </row>
    <row r="1608" spans="1:1" ht="45">
      <c r="A1608" s="20" t="s">
        <v>3941</v>
      </c>
    </row>
    <row r="1609" spans="1:1" ht="45">
      <c r="A1609" s="20" t="s">
        <v>3942</v>
      </c>
    </row>
    <row r="1610" spans="1:1" ht="45">
      <c r="A1610" s="20" t="s">
        <v>3943</v>
      </c>
    </row>
    <row r="1611" spans="1:1" ht="45">
      <c r="A1611" s="20" t="s">
        <v>3944</v>
      </c>
    </row>
    <row r="1612" spans="1:1" ht="45">
      <c r="A1612" s="20" t="s">
        <v>3945</v>
      </c>
    </row>
    <row r="1613" spans="1:1" ht="45">
      <c r="A1613" s="20" t="s">
        <v>3946</v>
      </c>
    </row>
    <row r="1614" spans="1:1" ht="45">
      <c r="A1614" s="20" t="s">
        <v>3947</v>
      </c>
    </row>
    <row r="1615" spans="1:1" ht="45">
      <c r="A1615" s="20" t="s">
        <v>3948</v>
      </c>
    </row>
    <row r="1616" spans="1:1" ht="45">
      <c r="A1616" s="20" t="s">
        <v>3949</v>
      </c>
    </row>
    <row r="1617" spans="1:1" ht="45">
      <c r="A1617" s="20" t="s">
        <v>3950</v>
      </c>
    </row>
    <row r="1618" spans="1:1" ht="45">
      <c r="A1618" s="20" t="s">
        <v>3951</v>
      </c>
    </row>
    <row r="1619" spans="1:1" ht="45">
      <c r="A1619" s="20" t="s">
        <v>3952</v>
      </c>
    </row>
    <row r="1620" spans="1:1" ht="45">
      <c r="A1620" s="20" t="s">
        <v>3953</v>
      </c>
    </row>
    <row r="1621" spans="1:1" ht="45">
      <c r="A1621" s="20" t="s">
        <v>3954</v>
      </c>
    </row>
    <row r="1622" spans="1:1" ht="45">
      <c r="A1622" s="20" t="s">
        <v>3955</v>
      </c>
    </row>
    <row r="1623" spans="1:1" ht="45">
      <c r="A1623" s="20" t="s">
        <v>3956</v>
      </c>
    </row>
    <row r="1624" spans="1:1" ht="45">
      <c r="A1624" s="20" t="s">
        <v>3957</v>
      </c>
    </row>
    <row r="1625" spans="1:1" ht="45">
      <c r="A1625" s="20" t="s">
        <v>3958</v>
      </c>
    </row>
    <row r="1626" spans="1:1" ht="45">
      <c r="A1626" s="20" t="s">
        <v>3959</v>
      </c>
    </row>
    <row r="1627" spans="1:1" ht="45">
      <c r="A1627" s="20" t="s">
        <v>3960</v>
      </c>
    </row>
    <row r="1628" spans="1:1" ht="45">
      <c r="A1628" s="20" t="s">
        <v>3961</v>
      </c>
    </row>
    <row r="1629" spans="1:1" ht="45">
      <c r="A1629" s="20" t="s">
        <v>3962</v>
      </c>
    </row>
    <row r="1630" spans="1:1" ht="45">
      <c r="A1630" s="20" t="s">
        <v>3963</v>
      </c>
    </row>
    <row r="1631" spans="1:1" ht="45">
      <c r="A1631" s="20" t="s">
        <v>3964</v>
      </c>
    </row>
    <row r="1632" spans="1:1" ht="45">
      <c r="A1632" s="20" t="s">
        <v>3965</v>
      </c>
    </row>
    <row r="1633" spans="1:1" ht="45">
      <c r="A1633" s="20" t="s">
        <v>3966</v>
      </c>
    </row>
    <row r="1634" spans="1:1" ht="45">
      <c r="A1634" s="20" t="s">
        <v>3967</v>
      </c>
    </row>
    <row r="1635" spans="1:1" ht="45">
      <c r="A1635" s="20" t="s">
        <v>3968</v>
      </c>
    </row>
    <row r="1636" spans="1:1" ht="45">
      <c r="A1636" s="20" t="s">
        <v>3969</v>
      </c>
    </row>
    <row r="1637" spans="1:1" ht="45">
      <c r="A1637" s="20" t="s">
        <v>3970</v>
      </c>
    </row>
    <row r="1638" spans="1:1" ht="45">
      <c r="A1638" s="20" t="s">
        <v>3971</v>
      </c>
    </row>
    <row r="1639" spans="1:1" ht="45">
      <c r="A1639" s="20" t="s">
        <v>3972</v>
      </c>
    </row>
    <row r="1640" spans="1:1" ht="45">
      <c r="A1640" s="20" t="s">
        <v>3973</v>
      </c>
    </row>
    <row r="1641" spans="1:1" ht="45">
      <c r="A1641" s="20" t="s">
        <v>3974</v>
      </c>
    </row>
    <row r="1642" spans="1:1" ht="45">
      <c r="A1642" s="20" t="s">
        <v>3975</v>
      </c>
    </row>
    <row r="1643" spans="1:1" ht="45">
      <c r="A1643" s="20" t="s">
        <v>3976</v>
      </c>
    </row>
    <row r="1644" spans="1:1" ht="45">
      <c r="A1644" s="20" t="s">
        <v>3977</v>
      </c>
    </row>
    <row r="1645" spans="1:1" ht="45">
      <c r="A1645" s="20" t="s">
        <v>3978</v>
      </c>
    </row>
    <row r="1646" spans="1:1" ht="45">
      <c r="A1646" s="20" t="s">
        <v>3979</v>
      </c>
    </row>
    <row r="1647" spans="1:1" ht="45">
      <c r="A1647" s="20" t="s">
        <v>3980</v>
      </c>
    </row>
    <row r="1648" spans="1:1" ht="45">
      <c r="A1648" s="20" t="s">
        <v>3981</v>
      </c>
    </row>
    <row r="1649" spans="1:1" ht="45">
      <c r="A1649" s="20" t="s">
        <v>3982</v>
      </c>
    </row>
    <row r="1650" spans="1:1" ht="45">
      <c r="A1650" s="20" t="s">
        <v>3983</v>
      </c>
    </row>
    <row r="1651" spans="1:1" ht="45">
      <c r="A1651" s="20" t="s">
        <v>3984</v>
      </c>
    </row>
    <row r="1652" spans="1:1" ht="45">
      <c r="A1652" s="20" t="s">
        <v>3985</v>
      </c>
    </row>
    <row r="1653" spans="1:1" ht="45">
      <c r="A1653" s="20" t="s">
        <v>3986</v>
      </c>
    </row>
    <row r="1654" spans="1:1" ht="45">
      <c r="A1654" s="20" t="s">
        <v>3987</v>
      </c>
    </row>
    <row r="1655" spans="1:1" ht="45">
      <c r="A1655" s="20" t="s">
        <v>3988</v>
      </c>
    </row>
    <row r="1656" spans="1:1" ht="45">
      <c r="A1656" s="20" t="s">
        <v>3989</v>
      </c>
    </row>
    <row r="1657" spans="1:1" ht="45">
      <c r="A1657" s="20" t="s">
        <v>3990</v>
      </c>
    </row>
    <row r="1658" spans="1:1" ht="45">
      <c r="A1658" s="20" t="s">
        <v>3991</v>
      </c>
    </row>
    <row r="1659" spans="1:1" ht="45">
      <c r="A1659" s="20" t="s">
        <v>3992</v>
      </c>
    </row>
    <row r="1660" spans="1:1" ht="45">
      <c r="A1660" s="20" t="s">
        <v>3993</v>
      </c>
    </row>
    <row r="1661" spans="1:1" ht="45">
      <c r="A1661" s="20" t="s">
        <v>3994</v>
      </c>
    </row>
    <row r="1662" spans="1:1" ht="45">
      <c r="A1662" s="20" t="s">
        <v>3995</v>
      </c>
    </row>
    <row r="1663" spans="1:1" ht="45">
      <c r="A1663" s="20" t="s">
        <v>3996</v>
      </c>
    </row>
    <row r="1664" spans="1:1" ht="45">
      <c r="A1664" s="20" t="s">
        <v>3997</v>
      </c>
    </row>
    <row r="1665" spans="1:1" ht="45">
      <c r="A1665" s="20" t="s">
        <v>3998</v>
      </c>
    </row>
    <row r="1666" spans="1:1" ht="45">
      <c r="A1666" s="20" t="s">
        <v>3999</v>
      </c>
    </row>
    <row r="1667" spans="1:1" ht="45">
      <c r="A1667" s="20" t="s">
        <v>4000</v>
      </c>
    </row>
    <row r="1668" spans="1:1" ht="45">
      <c r="A1668" s="20" t="s">
        <v>4001</v>
      </c>
    </row>
    <row r="1669" spans="1:1" ht="45">
      <c r="A1669" s="20" t="s">
        <v>4002</v>
      </c>
    </row>
    <row r="1670" spans="1:1" ht="45">
      <c r="A1670" s="20" t="s">
        <v>4003</v>
      </c>
    </row>
    <row r="1671" spans="1:1" ht="45">
      <c r="A1671" s="20" t="s">
        <v>4004</v>
      </c>
    </row>
    <row r="1672" spans="1:1" ht="45">
      <c r="A1672" s="20" t="s">
        <v>4005</v>
      </c>
    </row>
    <row r="1673" spans="1:1" ht="45">
      <c r="A1673" s="20" t="s">
        <v>4006</v>
      </c>
    </row>
    <row r="1674" spans="1:1" ht="45">
      <c r="A1674" s="20" t="s">
        <v>4007</v>
      </c>
    </row>
    <row r="1675" spans="1:1" ht="45">
      <c r="A1675" s="20" t="s">
        <v>4008</v>
      </c>
    </row>
    <row r="1676" spans="1:1" ht="45">
      <c r="A1676" s="20" t="s">
        <v>4009</v>
      </c>
    </row>
    <row r="1677" spans="1:1" ht="45">
      <c r="A1677" s="20" t="s">
        <v>4010</v>
      </c>
    </row>
    <row r="1678" spans="1:1" ht="45">
      <c r="A1678" s="20" t="s">
        <v>4011</v>
      </c>
    </row>
    <row r="1679" spans="1:1" ht="45">
      <c r="A1679" s="20" t="s">
        <v>4012</v>
      </c>
    </row>
    <row r="1680" spans="1:1" ht="45">
      <c r="A1680" s="20" t="s">
        <v>4013</v>
      </c>
    </row>
    <row r="1681" spans="1:1" ht="45">
      <c r="A1681" s="20" t="s">
        <v>4014</v>
      </c>
    </row>
    <row r="1682" spans="1:1" ht="45">
      <c r="A1682" s="20" t="s">
        <v>4015</v>
      </c>
    </row>
    <row r="1683" spans="1:1" ht="45">
      <c r="A1683" s="20" t="s">
        <v>4016</v>
      </c>
    </row>
    <row r="1684" spans="1:1" ht="45">
      <c r="A1684" s="20" t="s">
        <v>4017</v>
      </c>
    </row>
    <row r="1685" spans="1:1" ht="45">
      <c r="A1685" s="20" t="s">
        <v>4018</v>
      </c>
    </row>
    <row r="1686" spans="1:1" ht="45">
      <c r="A1686" s="20" t="s">
        <v>4019</v>
      </c>
    </row>
    <row r="1687" spans="1:1" ht="45">
      <c r="A1687" s="20" t="s">
        <v>4020</v>
      </c>
    </row>
    <row r="1688" spans="1:1" ht="45">
      <c r="A1688" s="20" t="s">
        <v>4021</v>
      </c>
    </row>
    <row r="1689" spans="1:1" ht="45">
      <c r="A1689" s="20" t="s">
        <v>4022</v>
      </c>
    </row>
    <row r="1690" spans="1:1" ht="45">
      <c r="A1690" s="20" t="s">
        <v>4023</v>
      </c>
    </row>
    <row r="1691" spans="1:1" ht="45">
      <c r="A1691" s="20" t="s">
        <v>4024</v>
      </c>
    </row>
    <row r="1692" spans="1:1" ht="45">
      <c r="A1692" s="20" t="s">
        <v>4025</v>
      </c>
    </row>
    <row r="1693" spans="1:1" ht="45">
      <c r="A1693" s="20" t="s">
        <v>4026</v>
      </c>
    </row>
    <row r="1694" spans="1:1" ht="45">
      <c r="A1694" s="20" t="s">
        <v>4027</v>
      </c>
    </row>
    <row r="1695" spans="1:1" ht="45">
      <c r="A1695" s="20" t="s">
        <v>4028</v>
      </c>
    </row>
    <row r="1696" spans="1:1" ht="45">
      <c r="A1696" s="20" t="s">
        <v>4029</v>
      </c>
    </row>
    <row r="1697" spans="1:1" ht="45">
      <c r="A1697" s="20" t="s">
        <v>4030</v>
      </c>
    </row>
    <row r="1698" spans="1:1" ht="45">
      <c r="A1698" s="20" t="s">
        <v>4031</v>
      </c>
    </row>
    <row r="1699" spans="1:1" ht="45">
      <c r="A1699" s="20" t="s">
        <v>4032</v>
      </c>
    </row>
    <row r="1700" spans="1:1" ht="45">
      <c r="A1700" s="20" t="s">
        <v>4033</v>
      </c>
    </row>
    <row r="1701" spans="1:1" ht="45">
      <c r="A1701" s="20" t="s">
        <v>4034</v>
      </c>
    </row>
    <row r="1702" spans="1:1" ht="45">
      <c r="A1702" s="20" t="s">
        <v>4035</v>
      </c>
    </row>
    <row r="1703" spans="1:1" ht="45">
      <c r="A1703" s="20" t="s">
        <v>4036</v>
      </c>
    </row>
    <row r="1704" spans="1:1" ht="45">
      <c r="A1704" s="20" t="s">
        <v>4037</v>
      </c>
    </row>
    <row r="1705" spans="1:1" ht="45">
      <c r="A1705" s="20" t="s">
        <v>4038</v>
      </c>
    </row>
    <row r="1706" spans="1:1" ht="45">
      <c r="A1706" s="20" t="s">
        <v>4039</v>
      </c>
    </row>
    <row r="1707" spans="1:1" ht="45">
      <c r="A1707" s="20" t="s">
        <v>4040</v>
      </c>
    </row>
    <row r="1708" spans="1:1" ht="45">
      <c r="A1708" s="20" t="s">
        <v>4041</v>
      </c>
    </row>
    <row r="1709" spans="1:1" ht="45">
      <c r="A1709" s="20" t="s">
        <v>4042</v>
      </c>
    </row>
    <row r="1710" spans="1:1" ht="45">
      <c r="A1710" s="20" t="s">
        <v>4043</v>
      </c>
    </row>
    <row r="1711" spans="1:1" ht="45">
      <c r="A1711" s="20" t="s">
        <v>4044</v>
      </c>
    </row>
    <row r="1712" spans="1:1" ht="45">
      <c r="A1712" s="20" t="s">
        <v>4045</v>
      </c>
    </row>
    <row r="1713" spans="1:1" ht="45">
      <c r="A1713" s="20" t="s">
        <v>4046</v>
      </c>
    </row>
    <row r="1714" spans="1:1" ht="45">
      <c r="A1714" s="20" t="s">
        <v>4047</v>
      </c>
    </row>
    <row r="1715" spans="1:1" ht="45">
      <c r="A1715" s="20" t="s">
        <v>4048</v>
      </c>
    </row>
    <row r="1716" spans="1:1" ht="45">
      <c r="A1716" s="20" t="s">
        <v>4049</v>
      </c>
    </row>
    <row r="1717" spans="1:1" ht="45">
      <c r="A1717" s="20" t="s">
        <v>4050</v>
      </c>
    </row>
    <row r="1718" spans="1:1" ht="45">
      <c r="A1718" s="20" t="s">
        <v>4051</v>
      </c>
    </row>
    <row r="1719" spans="1:1" ht="45">
      <c r="A1719" s="20" t="s">
        <v>4052</v>
      </c>
    </row>
    <row r="1720" spans="1:1" ht="45">
      <c r="A1720" s="20" t="s">
        <v>4053</v>
      </c>
    </row>
    <row r="1721" spans="1:1" ht="45">
      <c r="A1721" s="20" t="s">
        <v>4054</v>
      </c>
    </row>
    <row r="1722" spans="1:1" ht="45">
      <c r="A1722" s="20" t="s">
        <v>4055</v>
      </c>
    </row>
    <row r="1723" spans="1:1" ht="45">
      <c r="A1723" s="20" t="s">
        <v>4056</v>
      </c>
    </row>
    <row r="1724" spans="1:1" ht="45">
      <c r="A1724" s="20" t="s">
        <v>4057</v>
      </c>
    </row>
    <row r="1725" spans="1:1" ht="45">
      <c r="A1725" s="20" t="s">
        <v>4058</v>
      </c>
    </row>
    <row r="1726" spans="1:1" ht="45">
      <c r="A1726" s="20" t="s">
        <v>4059</v>
      </c>
    </row>
    <row r="1727" spans="1:1" ht="45">
      <c r="A1727" s="20" t="s">
        <v>4060</v>
      </c>
    </row>
    <row r="1728" spans="1:1" ht="45">
      <c r="A1728" s="20" t="s">
        <v>4061</v>
      </c>
    </row>
    <row r="1729" spans="1:1" ht="45">
      <c r="A1729" s="20" t="s">
        <v>4062</v>
      </c>
    </row>
    <row r="1730" spans="1:1" ht="45">
      <c r="A1730" s="20" t="s">
        <v>4063</v>
      </c>
    </row>
    <row r="1731" spans="1:1" ht="45">
      <c r="A1731" s="20" t="s">
        <v>4064</v>
      </c>
    </row>
    <row r="1732" spans="1:1" ht="45">
      <c r="A1732" s="20" t="s">
        <v>4065</v>
      </c>
    </row>
    <row r="1733" spans="1:1" ht="45">
      <c r="A1733" s="20" t="s">
        <v>4066</v>
      </c>
    </row>
    <row r="1734" spans="1:1" ht="45">
      <c r="A1734" s="20" t="s">
        <v>4067</v>
      </c>
    </row>
    <row r="1735" spans="1:1" ht="45">
      <c r="A1735" s="20" t="s">
        <v>4068</v>
      </c>
    </row>
    <row r="1736" spans="1:1" ht="45">
      <c r="A1736" s="20" t="s">
        <v>4069</v>
      </c>
    </row>
    <row r="1737" spans="1:1" ht="45">
      <c r="A1737" s="20" t="s">
        <v>4070</v>
      </c>
    </row>
    <row r="1738" spans="1:1" ht="45">
      <c r="A1738" s="20" t="s">
        <v>4071</v>
      </c>
    </row>
    <row r="1739" spans="1:1" ht="45">
      <c r="A1739" s="20" t="s">
        <v>4072</v>
      </c>
    </row>
    <row r="1740" spans="1:1" ht="45">
      <c r="A1740" s="20" t="s">
        <v>4073</v>
      </c>
    </row>
    <row r="1741" spans="1:1" ht="45">
      <c r="A1741" s="20" t="s">
        <v>4074</v>
      </c>
    </row>
    <row r="1742" spans="1:1" ht="45">
      <c r="A1742" s="20" t="s">
        <v>4075</v>
      </c>
    </row>
    <row r="1743" spans="1:1" ht="45">
      <c r="A1743" s="20" t="s">
        <v>4076</v>
      </c>
    </row>
    <row r="1744" spans="1:1" ht="45">
      <c r="A1744" s="20" t="s">
        <v>4077</v>
      </c>
    </row>
    <row r="1745" spans="1:1" ht="45">
      <c r="A1745" s="20" t="s">
        <v>4078</v>
      </c>
    </row>
    <row r="1746" spans="1:1" ht="45">
      <c r="A1746" s="20" t="s">
        <v>4079</v>
      </c>
    </row>
    <row r="1747" spans="1:1" ht="45">
      <c r="A1747" s="20" t="s">
        <v>4080</v>
      </c>
    </row>
    <row r="1748" spans="1:1" ht="45">
      <c r="A1748" s="20" t="s">
        <v>4081</v>
      </c>
    </row>
    <row r="1749" spans="1:1" ht="45">
      <c r="A1749" s="20" t="s">
        <v>4082</v>
      </c>
    </row>
    <row r="1750" spans="1:1" ht="45">
      <c r="A1750" s="20" t="s">
        <v>4083</v>
      </c>
    </row>
    <row r="1751" spans="1:1" ht="45">
      <c r="A1751" s="20" t="s">
        <v>4084</v>
      </c>
    </row>
    <row r="1752" spans="1:1" ht="45">
      <c r="A1752" s="20" t="s">
        <v>4085</v>
      </c>
    </row>
    <row r="1753" spans="1:1" ht="45">
      <c r="A1753" s="20" t="s">
        <v>4086</v>
      </c>
    </row>
    <row r="1754" spans="1:1" ht="45">
      <c r="A1754" s="20" t="s">
        <v>4087</v>
      </c>
    </row>
    <row r="1755" spans="1:1" ht="45">
      <c r="A1755" s="20" t="s">
        <v>4088</v>
      </c>
    </row>
    <row r="1756" spans="1:1" ht="45">
      <c r="A1756" s="20" t="s">
        <v>4089</v>
      </c>
    </row>
    <row r="1757" spans="1:1" ht="45">
      <c r="A1757" s="20" t="s">
        <v>4090</v>
      </c>
    </row>
    <row r="1758" spans="1:1" ht="45">
      <c r="A1758" s="20" t="s">
        <v>4091</v>
      </c>
    </row>
    <row r="1759" spans="1:1" ht="45">
      <c r="A1759" s="20" t="s">
        <v>4092</v>
      </c>
    </row>
    <row r="1760" spans="1:1" ht="45">
      <c r="A1760" s="20" t="s">
        <v>4093</v>
      </c>
    </row>
    <row r="1761" spans="1:1" ht="45">
      <c r="A1761" s="20" t="s">
        <v>4094</v>
      </c>
    </row>
    <row r="1762" spans="1:1" ht="45">
      <c r="A1762" s="20" t="s">
        <v>4095</v>
      </c>
    </row>
    <row r="1763" spans="1:1" ht="45">
      <c r="A1763" s="20" t="s">
        <v>4096</v>
      </c>
    </row>
    <row r="1764" spans="1:1" ht="45">
      <c r="A1764" s="20" t="s">
        <v>4097</v>
      </c>
    </row>
    <row r="1765" spans="1:1" ht="45">
      <c r="A1765" s="20" t="s">
        <v>4098</v>
      </c>
    </row>
    <row r="1766" spans="1:1" ht="45">
      <c r="A1766" s="20" t="s">
        <v>4099</v>
      </c>
    </row>
    <row r="1767" spans="1:1" ht="45">
      <c r="A1767" s="20" t="s">
        <v>4100</v>
      </c>
    </row>
    <row r="1768" spans="1:1" ht="45">
      <c r="A1768" s="20" t="s">
        <v>4101</v>
      </c>
    </row>
    <row r="1769" spans="1:1" ht="45">
      <c r="A1769" s="20" t="s">
        <v>4102</v>
      </c>
    </row>
    <row r="1770" spans="1:1" ht="45">
      <c r="A1770" s="20" t="s">
        <v>4103</v>
      </c>
    </row>
    <row r="1771" spans="1:1" ht="45">
      <c r="A1771" s="20" t="s">
        <v>4104</v>
      </c>
    </row>
    <row r="1772" spans="1:1" ht="45">
      <c r="A1772" s="20" t="s">
        <v>4105</v>
      </c>
    </row>
    <row r="1773" spans="1:1" ht="45">
      <c r="A1773" s="20" t="s">
        <v>4106</v>
      </c>
    </row>
    <row r="1774" spans="1:1" ht="45">
      <c r="A1774" s="20" t="s">
        <v>4107</v>
      </c>
    </row>
    <row r="1775" spans="1:1" ht="45">
      <c r="A1775" s="20" t="s">
        <v>4108</v>
      </c>
    </row>
    <row r="1776" spans="1:1" ht="45">
      <c r="A1776" s="20" t="s">
        <v>4109</v>
      </c>
    </row>
    <row r="1777" spans="1:1" ht="45">
      <c r="A1777" s="20" t="s">
        <v>4110</v>
      </c>
    </row>
    <row r="1778" spans="1:1" ht="45">
      <c r="A1778" s="20" t="s">
        <v>4111</v>
      </c>
    </row>
    <row r="1779" spans="1:1" ht="45">
      <c r="A1779" s="20" t="s">
        <v>4112</v>
      </c>
    </row>
    <row r="1780" spans="1:1" ht="45">
      <c r="A1780" s="20" t="s">
        <v>4113</v>
      </c>
    </row>
    <row r="1781" spans="1:1" ht="45">
      <c r="A1781" s="20" t="s">
        <v>4114</v>
      </c>
    </row>
    <row r="1782" spans="1:1" ht="45">
      <c r="A1782" s="20" t="s">
        <v>4115</v>
      </c>
    </row>
    <row r="1783" spans="1:1" ht="45">
      <c r="A1783" s="20" t="s">
        <v>4116</v>
      </c>
    </row>
    <row r="1784" spans="1:1" ht="45">
      <c r="A1784" s="20" t="s">
        <v>4117</v>
      </c>
    </row>
    <row r="1785" spans="1:1" ht="45">
      <c r="A1785" s="20" t="s">
        <v>4118</v>
      </c>
    </row>
    <row r="1786" spans="1:1" ht="45">
      <c r="A1786" s="20" t="s">
        <v>4119</v>
      </c>
    </row>
    <row r="1787" spans="1:1" ht="45">
      <c r="A1787" s="20" t="s">
        <v>4120</v>
      </c>
    </row>
    <row r="1788" spans="1:1" ht="45">
      <c r="A1788" s="20" t="s">
        <v>4121</v>
      </c>
    </row>
    <row r="1789" spans="1:1" ht="45">
      <c r="A1789" s="20" t="s">
        <v>4122</v>
      </c>
    </row>
    <row r="1790" spans="1:1" ht="45">
      <c r="A1790" s="20" t="s">
        <v>4123</v>
      </c>
    </row>
    <row r="1791" spans="1:1" ht="45">
      <c r="A1791" s="20" t="s">
        <v>4124</v>
      </c>
    </row>
    <row r="1792" spans="1:1" ht="45">
      <c r="A1792" s="20" t="s">
        <v>4125</v>
      </c>
    </row>
    <row r="1793" spans="1:1" ht="45">
      <c r="A1793" s="20" t="s">
        <v>4126</v>
      </c>
    </row>
    <row r="1794" spans="1:1" ht="45">
      <c r="A1794" s="20" t="s">
        <v>4127</v>
      </c>
    </row>
    <row r="1795" spans="1:1" ht="45">
      <c r="A1795" s="20" t="s">
        <v>4128</v>
      </c>
    </row>
    <row r="1796" spans="1:1" ht="45">
      <c r="A1796" s="20" t="s">
        <v>4129</v>
      </c>
    </row>
    <row r="1797" spans="1:1" ht="45">
      <c r="A1797" s="20" t="s">
        <v>4130</v>
      </c>
    </row>
    <row r="1798" spans="1:1" ht="45">
      <c r="A1798" s="20" t="s">
        <v>4131</v>
      </c>
    </row>
    <row r="1799" spans="1:1" ht="45">
      <c r="A1799" s="20" t="s">
        <v>4132</v>
      </c>
    </row>
    <row r="1800" spans="1:1" ht="45">
      <c r="A1800" s="20" t="s">
        <v>4133</v>
      </c>
    </row>
    <row r="1801" spans="1:1" ht="45">
      <c r="A1801" s="20" t="s">
        <v>4134</v>
      </c>
    </row>
    <row r="1802" spans="1:1" ht="45">
      <c r="A1802" s="20" t="s">
        <v>4135</v>
      </c>
    </row>
    <row r="1803" spans="1:1" ht="45">
      <c r="A1803" s="20" t="s">
        <v>4136</v>
      </c>
    </row>
    <row r="1804" spans="1:1" ht="45">
      <c r="A1804" s="20" t="s">
        <v>4137</v>
      </c>
    </row>
    <row r="1805" spans="1:1" ht="45">
      <c r="A1805" s="20" t="s">
        <v>4138</v>
      </c>
    </row>
    <row r="1806" spans="1:1" ht="45">
      <c r="A1806" s="20" t="s">
        <v>4139</v>
      </c>
    </row>
    <row r="1807" spans="1:1" ht="45">
      <c r="A1807" s="20" t="s">
        <v>4140</v>
      </c>
    </row>
    <row r="1808" spans="1:1" ht="45">
      <c r="A1808" s="20" t="s">
        <v>4141</v>
      </c>
    </row>
    <row r="1809" spans="1:1" ht="45">
      <c r="A1809" s="20" t="s">
        <v>4142</v>
      </c>
    </row>
    <row r="1810" spans="1:1" ht="45">
      <c r="A1810" s="20" t="s">
        <v>4143</v>
      </c>
    </row>
    <row r="1811" spans="1:1" ht="45">
      <c r="A1811" s="20" t="s">
        <v>4144</v>
      </c>
    </row>
    <row r="1812" spans="1:1" ht="45">
      <c r="A1812" s="20" t="s">
        <v>4145</v>
      </c>
    </row>
    <row r="1813" spans="1:1" ht="45">
      <c r="A1813" s="20" t="s">
        <v>4146</v>
      </c>
    </row>
    <row r="1814" spans="1:1" ht="45">
      <c r="A1814" s="20" t="s">
        <v>4147</v>
      </c>
    </row>
    <row r="1815" spans="1:1" ht="45">
      <c r="A1815" s="20" t="s">
        <v>4148</v>
      </c>
    </row>
    <row r="1816" spans="1:1" ht="45">
      <c r="A1816" s="20" t="s">
        <v>4149</v>
      </c>
    </row>
    <row r="1817" spans="1:1" ht="45">
      <c r="A1817" s="20" t="s">
        <v>4150</v>
      </c>
    </row>
    <row r="1818" spans="1:1" ht="45">
      <c r="A1818" s="20" t="s">
        <v>4151</v>
      </c>
    </row>
    <row r="1819" spans="1:1" ht="45">
      <c r="A1819" s="20" t="s">
        <v>4152</v>
      </c>
    </row>
    <row r="1820" spans="1:1" ht="45">
      <c r="A1820" s="20" t="s">
        <v>4153</v>
      </c>
    </row>
    <row r="1821" spans="1:1" ht="45">
      <c r="A1821" s="20" t="s">
        <v>4154</v>
      </c>
    </row>
    <row r="1822" spans="1:1" ht="45">
      <c r="A1822" s="20" t="s">
        <v>4155</v>
      </c>
    </row>
    <row r="1823" spans="1:1" ht="45">
      <c r="A1823" s="20" t="s">
        <v>4156</v>
      </c>
    </row>
    <row r="1824" spans="1:1" ht="45">
      <c r="A1824" s="20" t="s">
        <v>4157</v>
      </c>
    </row>
    <row r="1825" spans="1:1" ht="45">
      <c r="A1825" s="20" t="s">
        <v>4158</v>
      </c>
    </row>
    <row r="1826" spans="1:1" ht="45">
      <c r="A1826" s="20" t="s">
        <v>4159</v>
      </c>
    </row>
    <row r="1827" spans="1:1" ht="45">
      <c r="A1827" s="20" t="s">
        <v>4160</v>
      </c>
    </row>
    <row r="1828" spans="1:1" ht="45">
      <c r="A1828" s="20" t="s">
        <v>4161</v>
      </c>
    </row>
    <row r="1829" spans="1:1" ht="45">
      <c r="A1829" s="20" t="s">
        <v>4162</v>
      </c>
    </row>
    <row r="1830" spans="1:1" ht="45">
      <c r="A1830" s="20" t="s">
        <v>4163</v>
      </c>
    </row>
    <row r="1831" spans="1:1" ht="45">
      <c r="A1831" s="20" t="s">
        <v>4164</v>
      </c>
    </row>
    <row r="1832" spans="1:1" ht="45">
      <c r="A1832" s="20" t="s">
        <v>4165</v>
      </c>
    </row>
    <row r="1833" spans="1:1" ht="45">
      <c r="A1833" s="20" t="s">
        <v>4166</v>
      </c>
    </row>
    <row r="1834" spans="1:1" ht="45">
      <c r="A1834" s="20" t="s">
        <v>4167</v>
      </c>
    </row>
    <row r="1835" spans="1:1" ht="45">
      <c r="A1835" s="20" t="s">
        <v>4168</v>
      </c>
    </row>
    <row r="1836" spans="1:1" ht="45">
      <c r="A1836" s="20" t="s">
        <v>4169</v>
      </c>
    </row>
    <row r="1837" spans="1:1" ht="45">
      <c r="A1837" s="20" t="s">
        <v>4170</v>
      </c>
    </row>
    <row r="1838" spans="1:1" ht="45">
      <c r="A1838" s="20" t="s">
        <v>4171</v>
      </c>
    </row>
    <row r="1839" spans="1:1" ht="45">
      <c r="A1839" s="20" t="s">
        <v>4172</v>
      </c>
    </row>
    <row r="1840" spans="1:1" ht="45">
      <c r="A1840" s="20" t="s">
        <v>4173</v>
      </c>
    </row>
    <row r="1841" spans="1:1" ht="45">
      <c r="A1841" s="20" t="s">
        <v>4174</v>
      </c>
    </row>
    <row r="1842" spans="1:1" ht="45">
      <c r="A1842" s="20" t="s">
        <v>4175</v>
      </c>
    </row>
    <row r="1843" spans="1:1" ht="45">
      <c r="A1843" s="20" t="s">
        <v>4176</v>
      </c>
    </row>
    <row r="1844" spans="1:1" ht="45">
      <c r="A1844" s="20" t="s">
        <v>4177</v>
      </c>
    </row>
    <row r="1845" spans="1:1" ht="45">
      <c r="A1845" s="20" t="s">
        <v>4178</v>
      </c>
    </row>
    <row r="1846" spans="1:1" ht="45">
      <c r="A1846" s="20" t="s">
        <v>4179</v>
      </c>
    </row>
    <row r="1847" spans="1:1" ht="45">
      <c r="A1847" s="20" t="s">
        <v>4180</v>
      </c>
    </row>
    <row r="1848" spans="1:1" ht="45">
      <c r="A1848" s="20" t="s">
        <v>4181</v>
      </c>
    </row>
    <row r="1849" spans="1:1" ht="45">
      <c r="A1849" s="20" t="s">
        <v>4182</v>
      </c>
    </row>
    <row r="1850" spans="1:1" ht="45">
      <c r="A1850" s="20" t="s">
        <v>4183</v>
      </c>
    </row>
    <row r="1851" spans="1:1" ht="45">
      <c r="A1851" s="20" t="s">
        <v>4184</v>
      </c>
    </row>
    <row r="1852" spans="1:1" ht="45">
      <c r="A1852" s="20" t="s">
        <v>4185</v>
      </c>
    </row>
    <row r="1853" spans="1:1" ht="45">
      <c r="A1853" s="20" t="s">
        <v>4186</v>
      </c>
    </row>
    <row r="1854" spans="1:1" ht="45">
      <c r="A1854" s="20" t="s">
        <v>4187</v>
      </c>
    </row>
    <row r="1855" spans="1:1" ht="45">
      <c r="A1855" s="20" t="s">
        <v>4188</v>
      </c>
    </row>
    <row r="1856" spans="1:1" ht="45">
      <c r="A1856" s="20" t="s">
        <v>4189</v>
      </c>
    </row>
    <row r="1857" spans="1:1" ht="45">
      <c r="A1857" s="20" t="s">
        <v>4190</v>
      </c>
    </row>
    <row r="1858" spans="1:1" ht="45">
      <c r="A1858" s="20" t="s">
        <v>4191</v>
      </c>
    </row>
    <row r="1859" spans="1:1" ht="45">
      <c r="A1859" s="20" t="s">
        <v>4192</v>
      </c>
    </row>
    <row r="1860" spans="1:1" ht="45">
      <c r="A1860" s="20" t="s">
        <v>4193</v>
      </c>
    </row>
    <row r="1861" spans="1:1" ht="45">
      <c r="A1861" s="20" t="s">
        <v>4194</v>
      </c>
    </row>
    <row r="1862" spans="1:1" ht="45">
      <c r="A1862" s="20" t="s">
        <v>4195</v>
      </c>
    </row>
    <row r="1863" spans="1:1" ht="45">
      <c r="A1863" s="20" t="s">
        <v>4196</v>
      </c>
    </row>
    <row r="1864" spans="1:1" ht="45">
      <c r="A1864" s="20" t="s">
        <v>4197</v>
      </c>
    </row>
    <row r="1865" spans="1:1" ht="45">
      <c r="A1865" s="20" t="s">
        <v>4198</v>
      </c>
    </row>
    <row r="1866" spans="1:1" ht="45">
      <c r="A1866" s="20" t="s">
        <v>4199</v>
      </c>
    </row>
    <row r="1867" spans="1:1" ht="45">
      <c r="A1867" s="20" t="s">
        <v>4200</v>
      </c>
    </row>
    <row r="1868" spans="1:1" ht="45">
      <c r="A1868" s="20" t="s">
        <v>4201</v>
      </c>
    </row>
    <row r="1869" spans="1:1" ht="45">
      <c r="A1869" s="20" t="s">
        <v>4202</v>
      </c>
    </row>
    <row r="1870" spans="1:1" ht="45">
      <c r="A1870" s="20" t="s">
        <v>4203</v>
      </c>
    </row>
    <row r="1871" spans="1:1" ht="45">
      <c r="A1871" s="20" t="s">
        <v>4204</v>
      </c>
    </row>
    <row r="1872" spans="1:1" ht="45">
      <c r="A1872" s="20" t="s">
        <v>4205</v>
      </c>
    </row>
    <row r="1873" spans="1:1" ht="45">
      <c r="A1873" s="20" t="s">
        <v>4206</v>
      </c>
    </row>
    <row r="1874" spans="1:1" ht="45">
      <c r="A1874" s="20" t="s">
        <v>4207</v>
      </c>
    </row>
    <row r="1875" spans="1:1" ht="45">
      <c r="A1875" s="20" t="s">
        <v>4208</v>
      </c>
    </row>
    <row r="1876" spans="1:1" ht="45">
      <c r="A1876" s="20" t="s">
        <v>4209</v>
      </c>
    </row>
    <row r="1877" spans="1:1" ht="45">
      <c r="A1877" s="20" t="s">
        <v>4210</v>
      </c>
    </row>
    <row r="1878" spans="1:1" ht="45">
      <c r="A1878" s="20" t="s">
        <v>4211</v>
      </c>
    </row>
    <row r="1879" spans="1:1" ht="45">
      <c r="A1879" s="20" t="s">
        <v>4212</v>
      </c>
    </row>
    <row r="1880" spans="1:1" ht="45">
      <c r="A1880" s="20" t="s">
        <v>4213</v>
      </c>
    </row>
    <row r="1881" spans="1:1" ht="45">
      <c r="A1881" s="20" t="s">
        <v>4214</v>
      </c>
    </row>
    <row r="1882" spans="1:1" ht="45">
      <c r="A1882" s="20" t="s">
        <v>4215</v>
      </c>
    </row>
    <row r="1883" spans="1:1" ht="45">
      <c r="A1883" s="20" t="s">
        <v>4216</v>
      </c>
    </row>
    <row r="1884" spans="1:1" ht="45">
      <c r="A1884" s="20" t="s">
        <v>4217</v>
      </c>
    </row>
    <row r="1885" spans="1:1" ht="45">
      <c r="A1885" s="20" t="s">
        <v>4218</v>
      </c>
    </row>
    <row r="1886" spans="1:1" ht="45">
      <c r="A1886" s="20" t="s">
        <v>4219</v>
      </c>
    </row>
    <row r="1887" spans="1:1" ht="45">
      <c r="A1887" s="20" t="s">
        <v>4220</v>
      </c>
    </row>
    <row r="1888" spans="1:1" ht="45">
      <c r="A1888" s="20" t="s">
        <v>4221</v>
      </c>
    </row>
    <row r="1889" spans="1:1" ht="45">
      <c r="A1889" s="20" t="s">
        <v>4222</v>
      </c>
    </row>
    <row r="1890" spans="1:1" ht="45">
      <c r="A1890" s="20" t="s">
        <v>4223</v>
      </c>
    </row>
    <row r="1891" spans="1:1" ht="45">
      <c r="A1891" s="20" t="s">
        <v>4224</v>
      </c>
    </row>
    <row r="1892" spans="1:1" ht="45">
      <c r="A1892" s="20" t="s">
        <v>4225</v>
      </c>
    </row>
    <row r="1893" spans="1:1" ht="45">
      <c r="A1893" s="20" t="s">
        <v>4226</v>
      </c>
    </row>
    <row r="1894" spans="1:1" ht="45">
      <c r="A1894" s="20" t="s">
        <v>4227</v>
      </c>
    </row>
    <row r="1895" spans="1:1" ht="45">
      <c r="A1895" s="20" t="s">
        <v>4228</v>
      </c>
    </row>
    <row r="1896" spans="1:1" ht="45">
      <c r="A1896" s="20" t="s">
        <v>4229</v>
      </c>
    </row>
    <row r="1897" spans="1:1" ht="45">
      <c r="A1897" s="20" t="s">
        <v>4230</v>
      </c>
    </row>
    <row r="1898" spans="1:1" ht="45">
      <c r="A1898" s="20" t="s">
        <v>4231</v>
      </c>
    </row>
    <row r="1899" spans="1:1" ht="45">
      <c r="A1899" s="20" t="s">
        <v>4232</v>
      </c>
    </row>
    <row r="1900" spans="1:1" ht="45">
      <c r="A1900" s="20" t="s">
        <v>4233</v>
      </c>
    </row>
    <row r="1901" spans="1:1" ht="45">
      <c r="A1901" s="20" t="s">
        <v>4234</v>
      </c>
    </row>
    <row r="1902" spans="1:1" ht="45">
      <c r="A1902" s="20" t="s">
        <v>4235</v>
      </c>
    </row>
    <row r="1903" spans="1:1" ht="45">
      <c r="A1903" s="20" t="s">
        <v>4236</v>
      </c>
    </row>
    <row r="1904" spans="1:1" ht="45">
      <c r="A1904" s="20" t="s">
        <v>4237</v>
      </c>
    </row>
    <row r="1905" spans="1:1" ht="45">
      <c r="A1905" s="20" t="s">
        <v>4238</v>
      </c>
    </row>
    <row r="1906" spans="1:1" ht="45">
      <c r="A1906" s="20" t="s">
        <v>4239</v>
      </c>
    </row>
    <row r="1907" spans="1:1" ht="45">
      <c r="A1907" s="20" t="s">
        <v>4240</v>
      </c>
    </row>
    <row r="1908" spans="1:1" ht="45">
      <c r="A1908" s="20" t="s">
        <v>4241</v>
      </c>
    </row>
    <row r="1909" spans="1:1" ht="45">
      <c r="A1909" s="20" t="s">
        <v>4242</v>
      </c>
    </row>
    <row r="1910" spans="1:1" ht="45">
      <c r="A1910" s="20" t="s">
        <v>4243</v>
      </c>
    </row>
    <row r="1911" spans="1:1" ht="45">
      <c r="A1911" s="20" t="s">
        <v>4244</v>
      </c>
    </row>
    <row r="1912" spans="1:1" ht="45">
      <c r="A1912" s="20" t="s">
        <v>4245</v>
      </c>
    </row>
    <row r="1913" spans="1:1" ht="45">
      <c r="A1913" s="20" t="s">
        <v>4246</v>
      </c>
    </row>
    <row r="1914" spans="1:1" ht="45">
      <c r="A1914" s="20" t="s">
        <v>4247</v>
      </c>
    </row>
    <row r="1915" spans="1:1" ht="45">
      <c r="A1915" s="20" t="s">
        <v>4248</v>
      </c>
    </row>
    <row r="1916" spans="1:1" ht="45">
      <c r="A1916" s="20" t="s">
        <v>4249</v>
      </c>
    </row>
    <row r="1917" spans="1:1" ht="45">
      <c r="A1917" s="20" t="s">
        <v>4250</v>
      </c>
    </row>
    <row r="1918" spans="1:1" ht="45">
      <c r="A1918" s="20" t="s">
        <v>4251</v>
      </c>
    </row>
    <row r="1919" spans="1:1" ht="45">
      <c r="A1919" s="20" t="s">
        <v>4252</v>
      </c>
    </row>
    <row r="1920" spans="1:1" ht="45">
      <c r="A1920" s="20" t="s">
        <v>4253</v>
      </c>
    </row>
    <row r="1921" spans="1:1" ht="45">
      <c r="A1921" s="20" t="s">
        <v>4254</v>
      </c>
    </row>
    <row r="1922" spans="1:1" ht="45">
      <c r="A1922" s="20" t="s">
        <v>4255</v>
      </c>
    </row>
    <row r="1923" spans="1:1" ht="45">
      <c r="A1923" s="20" t="s">
        <v>4256</v>
      </c>
    </row>
    <row r="1924" spans="1:1" ht="45">
      <c r="A1924" s="20" t="s">
        <v>4257</v>
      </c>
    </row>
    <row r="1925" spans="1:1" ht="45">
      <c r="A1925" s="20" t="s">
        <v>4258</v>
      </c>
    </row>
    <row r="1926" spans="1:1" ht="45">
      <c r="A1926" s="20" t="s">
        <v>4259</v>
      </c>
    </row>
    <row r="1927" spans="1:1" ht="45">
      <c r="A1927" s="20" t="s">
        <v>4260</v>
      </c>
    </row>
    <row r="1928" spans="1:1" ht="45">
      <c r="A1928" s="20" t="s">
        <v>4261</v>
      </c>
    </row>
    <row r="1929" spans="1:1" ht="45">
      <c r="A1929" s="20" t="s">
        <v>4262</v>
      </c>
    </row>
    <row r="1930" spans="1:1" ht="45">
      <c r="A1930" s="20" t="s">
        <v>4263</v>
      </c>
    </row>
    <row r="1931" spans="1:1" ht="45">
      <c r="A1931" s="20" t="s">
        <v>4264</v>
      </c>
    </row>
    <row r="1932" spans="1:1" ht="45">
      <c r="A1932" s="20" t="s">
        <v>4265</v>
      </c>
    </row>
    <row r="1933" spans="1:1" ht="45">
      <c r="A1933" s="20" t="s">
        <v>4266</v>
      </c>
    </row>
    <row r="1934" spans="1:1" ht="45">
      <c r="A1934" s="20" t="s">
        <v>4267</v>
      </c>
    </row>
    <row r="1935" spans="1:1" ht="45">
      <c r="A1935" s="20" t="s">
        <v>4268</v>
      </c>
    </row>
    <row r="1936" spans="1:1" ht="45">
      <c r="A1936" s="20" t="s">
        <v>4269</v>
      </c>
    </row>
    <row r="1937" spans="1:1" ht="45">
      <c r="A1937" s="20" t="s">
        <v>4270</v>
      </c>
    </row>
    <row r="1938" spans="1:1" ht="45">
      <c r="A1938" s="20" t="s">
        <v>4271</v>
      </c>
    </row>
    <row r="1939" spans="1:1" ht="45">
      <c r="A1939" s="20" t="s">
        <v>4272</v>
      </c>
    </row>
    <row r="1940" spans="1:1" ht="45">
      <c r="A1940" s="20" t="s">
        <v>4273</v>
      </c>
    </row>
    <row r="1941" spans="1:1" ht="45">
      <c r="A1941" s="20" t="s">
        <v>4274</v>
      </c>
    </row>
    <row r="1942" spans="1:1" ht="45">
      <c r="A1942" s="20" t="s">
        <v>4275</v>
      </c>
    </row>
    <row r="1943" spans="1:1" ht="45">
      <c r="A1943" s="20" t="s">
        <v>4276</v>
      </c>
    </row>
    <row r="1944" spans="1:1" ht="45">
      <c r="A1944" s="20" t="s">
        <v>4277</v>
      </c>
    </row>
    <row r="1945" spans="1:1" ht="45">
      <c r="A1945" s="20" t="s">
        <v>4278</v>
      </c>
    </row>
    <row r="1946" spans="1:1" ht="45">
      <c r="A1946" s="20" t="s">
        <v>4279</v>
      </c>
    </row>
    <row r="1947" spans="1:1" ht="45">
      <c r="A1947" s="20" t="s">
        <v>4280</v>
      </c>
    </row>
    <row r="1948" spans="1:1" ht="45">
      <c r="A1948" s="20" t="s">
        <v>4281</v>
      </c>
    </row>
    <row r="1949" spans="1:1" ht="45">
      <c r="A1949" s="20" t="s">
        <v>4282</v>
      </c>
    </row>
    <row r="1950" spans="1:1" ht="45">
      <c r="A1950" s="20" t="s">
        <v>4283</v>
      </c>
    </row>
    <row r="1951" spans="1:1" ht="45">
      <c r="A1951" s="20" t="s">
        <v>4284</v>
      </c>
    </row>
    <row r="1952" spans="1:1" ht="45">
      <c r="A1952" s="20" t="s">
        <v>4285</v>
      </c>
    </row>
    <row r="1953" spans="1:1" ht="45">
      <c r="A1953" s="20" t="s">
        <v>4286</v>
      </c>
    </row>
    <row r="1954" spans="1:1" ht="45">
      <c r="A1954" s="20" t="s">
        <v>4287</v>
      </c>
    </row>
    <row r="1955" spans="1:1" ht="45">
      <c r="A1955" s="20" t="s">
        <v>4288</v>
      </c>
    </row>
    <row r="1956" spans="1:1" ht="45">
      <c r="A1956" s="20" t="s">
        <v>4289</v>
      </c>
    </row>
    <row r="1957" spans="1:1" ht="45">
      <c r="A1957" s="20" t="s">
        <v>4290</v>
      </c>
    </row>
    <row r="1958" spans="1:1" ht="45">
      <c r="A1958" s="20" t="s">
        <v>4291</v>
      </c>
    </row>
    <row r="1959" spans="1:1" ht="45">
      <c r="A1959" s="20" t="s">
        <v>4292</v>
      </c>
    </row>
    <row r="1960" spans="1:1" ht="45">
      <c r="A1960" s="20" t="s">
        <v>4293</v>
      </c>
    </row>
    <row r="1961" spans="1:1" ht="45">
      <c r="A1961" s="20" t="s">
        <v>4294</v>
      </c>
    </row>
    <row r="1962" spans="1:1" ht="45">
      <c r="A1962" s="20" t="s">
        <v>4295</v>
      </c>
    </row>
    <row r="1963" spans="1:1" ht="45">
      <c r="A1963" s="20" t="s">
        <v>4296</v>
      </c>
    </row>
    <row r="1964" spans="1:1" ht="45">
      <c r="A1964" s="20" t="s">
        <v>4297</v>
      </c>
    </row>
    <row r="1965" spans="1:1" ht="45">
      <c r="A1965" s="20" t="s">
        <v>4298</v>
      </c>
    </row>
    <row r="1966" spans="1:1" ht="45">
      <c r="A1966" s="20" t="s">
        <v>4299</v>
      </c>
    </row>
    <row r="1967" spans="1:1" ht="45">
      <c r="A1967" s="20" t="s">
        <v>4300</v>
      </c>
    </row>
    <row r="1968" spans="1:1" ht="45">
      <c r="A1968" s="20" t="s">
        <v>4301</v>
      </c>
    </row>
    <row r="1969" spans="1:1" ht="45">
      <c r="A1969" s="20" t="s">
        <v>4302</v>
      </c>
    </row>
    <row r="1970" spans="1:1" ht="45">
      <c r="A1970" s="20" t="s">
        <v>4303</v>
      </c>
    </row>
    <row r="1971" spans="1:1" ht="45">
      <c r="A1971" s="20" t="s">
        <v>4304</v>
      </c>
    </row>
    <row r="1972" spans="1:1" ht="45">
      <c r="A1972" s="20" t="s">
        <v>4305</v>
      </c>
    </row>
    <row r="1973" spans="1:1" ht="45">
      <c r="A1973" s="20" t="s">
        <v>4306</v>
      </c>
    </row>
    <row r="1974" spans="1:1" ht="45">
      <c r="A1974" s="20" t="s">
        <v>4307</v>
      </c>
    </row>
    <row r="1975" spans="1:1" ht="45">
      <c r="A1975" s="20" t="s">
        <v>4308</v>
      </c>
    </row>
    <row r="1976" spans="1:1" ht="45">
      <c r="A1976" s="20" t="s">
        <v>4309</v>
      </c>
    </row>
    <row r="1977" spans="1:1" ht="45">
      <c r="A1977" s="20" t="s">
        <v>4310</v>
      </c>
    </row>
    <row r="1978" spans="1:1" ht="45">
      <c r="A1978" s="20" t="s">
        <v>4311</v>
      </c>
    </row>
    <row r="1979" spans="1:1" ht="45">
      <c r="A1979" s="20" t="s">
        <v>4312</v>
      </c>
    </row>
    <row r="1980" spans="1:1" ht="45">
      <c r="A1980" s="20" t="s">
        <v>4313</v>
      </c>
    </row>
    <row r="1981" spans="1:1" ht="45">
      <c r="A1981" s="20" t="s">
        <v>4314</v>
      </c>
    </row>
    <row r="1982" spans="1:1" ht="45">
      <c r="A1982" s="20" t="s">
        <v>4315</v>
      </c>
    </row>
    <row r="1983" spans="1:1" ht="45">
      <c r="A1983" s="20" t="s">
        <v>4316</v>
      </c>
    </row>
    <row r="1984" spans="1:1" ht="45">
      <c r="A1984" s="20" t="s">
        <v>4317</v>
      </c>
    </row>
    <row r="1985" spans="1:1" ht="45">
      <c r="A1985" s="20" t="s">
        <v>4318</v>
      </c>
    </row>
    <row r="1986" spans="1:1" ht="45">
      <c r="A1986" s="20" t="s">
        <v>4319</v>
      </c>
    </row>
    <row r="1987" spans="1:1" ht="45">
      <c r="A1987" s="20" t="s">
        <v>4320</v>
      </c>
    </row>
    <row r="1988" spans="1:1" ht="45">
      <c r="A1988" s="20" t="s">
        <v>4321</v>
      </c>
    </row>
    <row r="1989" spans="1:1" ht="45">
      <c r="A1989" s="20" t="s">
        <v>4322</v>
      </c>
    </row>
    <row r="1990" spans="1:1" ht="45">
      <c r="A1990" s="20" t="s">
        <v>4323</v>
      </c>
    </row>
    <row r="1991" spans="1:1" ht="45">
      <c r="A1991" s="20" t="s">
        <v>4324</v>
      </c>
    </row>
    <row r="1992" spans="1:1" ht="45">
      <c r="A1992" s="20" t="s">
        <v>4325</v>
      </c>
    </row>
    <row r="1993" spans="1:1" ht="45">
      <c r="A1993" s="20" t="s">
        <v>4326</v>
      </c>
    </row>
    <row r="1994" spans="1:1" ht="45">
      <c r="A1994" s="20" t="s">
        <v>4327</v>
      </c>
    </row>
    <row r="1995" spans="1:1" ht="45">
      <c r="A1995" s="20" t="s">
        <v>4328</v>
      </c>
    </row>
    <row r="1996" spans="1:1" ht="45">
      <c r="A1996" s="20" t="s">
        <v>4329</v>
      </c>
    </row>
    <row r="1997" spans="1:1" ht="45">
      <c r="A1997" s="20" t="s">
        <v>4330</v>
      </c>
    </row>
    <row r="1998" spans="1:1" ht="45">
      <c r="A1998" s="20" t="s">
        <v>4331</v>
      </c>
    </row>
    <row r="1999" spans="1:1" ht="45">
      <c r="A1999" s="20" t="s">
        <v>4332</v>
      </c>
    </row>
    <row r="2000" spans="1:1" ht="45">
      <c r="A2000" s="20" t="s">
        <v>4333</v>
      </c>
    </row>
    <row r="2001" spans="1:1" ht="45">
      <c r="A2001" s="20" t="s">
        <v>4334</v>
      </c>
    </row>
    <row r="2002" spans="1:1" ht="45">
      <c r="A2002" s="20" t="s">
        <v>4335</v>
      </c>
    </row>
    <row r="2003" spans="1:1" ht="45">
      <c r="A2003" s="20" t="s">
        <v>4336</v>
      </c>
    </row>
    <row r="2004" spans="1:1" ht="45">
      <c r="A2004" s="20" t="s">
        <v>4337</v>
      </c>
    </row>
    <row r="2005" spans="1:1" ht="45">
      <c r="A2005" s="20" t="s">
        <v>4338</v>
      </c>
    </row>
    <row r="2006" spans="1:1" ht="45">
      <c r="A2006" s="20" t="s">
        <v>4339</v>
      </c>
    </row>
    <row r="2007" spans="1:1" ht="45">
      <c r="A2007" s="20" t="s">
        <v>4340</v>
      </c>
    </row>
    <row r="2008" spans="1:1" ht="45">
      <c r="A2008" s="20" t="s">
        <v>4341</v>
      </c>
    </row>
    <row r="2009" spans="1:1" ht="45">
      <c r="A2009" s="20" t="s">
        <v>4342</v>
      </c>
    </row>
    <row r="2010" spans="1:1" ht="45">
      <c r="A2010" s="20" t="s">
        <v>4343</v>
      </c>
    </row>
    <row r="2011" spans="1:1" ht="45">
      <c r="A2011" s="20" t="s">
        <v>4344</v>
      </c>
    </row>
    <row r="2012" spans="1:1" ht="45">
      <c r="A2012" s="20" t="s">
        <v>4345</v>
      </c>
    </row>
    <row r="2013" spans="1:1" ht="45">
      <c r="A2013" s="20" t="s">
        <v>4346</v>
      </c>
    </row>
    <row r="2014" spans="1:1" ht="45">
      <c r="A2014" s="20" t="s">
        <v>4347</v>
      </c>
    </row>
    <row r="2015" spans="1:1" ht="45">
      <c r="A2015" s="20" t="s">
        <v>4348</v>
      </c>
    </row>
    <row r="2016" spans="1:1" ht="45">
      <c r="A2016" s="20" t="s">
        <v>4349</v>
      </c>
    </row>
    <row r="2017" spans="1:1" ht="45">
      <c r="A2017" s="20" t="s">
        <v>4350</v>
      </c>
    </row>
    <row r="2018" spans="1:1" ht="45">
      <c r="A2018" s="20" t="s">
        <v>4351</v>
      </c>
    </row>
    <row r="2019" spans="1:1" ht="45">
      <c r="A2019" s="20" t="s">
        <v>4352</v>
      </c>
    </row>
    <row r="2020" spans="1:1" ht="45">
      <c r="A2020" s="20" t="s">
        <v>4353</v>
      </c>
    </row>
    <row r="2021" spans="1:1" ht="45">
      <c r="A2021" s="20" t="s">
        <v>4354</v>
      </c>
    </row>
    <row r="2022" spans="1:1" ht="45">
      <c r="A2022" s="20" t="s">
        <v>4355</v>
      </c>
    </row>
    <row r="2023" spans="1:1" ht="45">
      <c r="A2023" s="20" t="s">
        <v>4356</v>
      </c>
    </row>
    <row r="2024" spans="1:1" ht="45">
      <c r="A2024" s="20" t="s">
        <v>4357</v>
      </c>
    </row>
    <row r="2025" spans="1:1" ht="45">
      <c r="A2025" s="20" t="s">
        <v>4358</v>
      </c>
    </row>
    <row r="2026" spans="1:1" ht="45">
      <c r="A2026" s="20" t="s">
        <v>4359</v>
      </c>
    </row>
    <row r="2027" spans="1:1" ht="45">
      <c r="A2027" s="20" t="s">
        <v>4360</v>
      </c>
    </row>
    <row r="2028" spans="1:1" ht="45">
      <c r="A2028" s="20" t="s">
        <v>4361</v>
      </c>
    </row>
    <row r="2029" spans="1:1" ht="45">
      <c r="A2029" s="20" t="s">
        <v>4362</v>
      </c>
    </row>
    <row r="2030" spans="1:1" ht="45">
      <c r="A2030" s="20" t="s">
        <v>4363</v>
      </c>
    </row>
    <row r="2031" spans="1:1" ht="45">
      <c r="A2031" s="20" t="s">
        <v>4364</v>
      </c>
    </row>
    <row r="2032" spans="1:1" ht="45">
      <c r="A2032" s="20" t="s">
        <v>4365</v>
      </c>
    </row>
    <row r="2033" spans="1:1" ht="45">
      <c r="A2033" s="20" t="s">
        <v>4366</v>
      </c>
    </row>
    <row r="2034" spans="1:1" ht="45">
      <c r="A2034" s="20" t="s">
        <v>4367</v>
      </c>
    </row>
    <row r="2035" spans="1:1" ht="45">
      <c r="A2035" s="20" t="s">
        <v>4368</v>
      </c>
    </row>
    <row r="2036" spans="1:1" ht="45">
      <c r="A2036" s="20" t="s">
        <v>4369</v>
      </c>
    </row>
    <row r="2037" spans="1:1" ht="45">
      <c r="A2037" s="20" t="s">
        <v>4370</v>
      </c>
    </row>
    <row r="2038" spans="1:1" ht="45">
      <c r="A2038" s="20" t="s">
        <v>4371</v>
      </c>
    </row>
    <row r="2039" spans="1:1" ht="45">
      <c r="A2039" s="20" t="s">
        <v>4372</v>
      </c>
    </row>
    <row r="2040" spans="1:1" ht="45">
      <c r="A2040" s="20" t="s">
        <v>4373</v>
      </c>
    </row>
    <row r="2041" spans="1:1" ht="45">
      <c r="A2041" s="20" t="s">
        <v>4374</v>
      </c>
    </row>
    <row r="2042" spans="1:1" ht="45">
      <c r="A2042" s="20" t="s">
        <v>4375</v>
      </c>
    </row>
    <row r="2043" spans="1:1" ht="45">
      <c r="A2043" s="20" t="s">
        <v>4376</v>
      </c>
    </row>
    <row r="2044" spans="1:1" ht="45">
      <c r="A2044" s="20" t="s">
        <v>4377</v>
      </c>
    </row>
    <row r="2045" spans="1:1" ht="45">
      <c r="A2045" s="20" t="s">
        <v>4378</v>
      </c>
    </row>
    <row r="2046" spans="1:1" ht="45">
      <c r="A2046" s="20" t="s">
        <v>4379</v>
      </c>
    </row>
    <row r="2047" spans="1:1" ht="45">
      <c r="A2047" s="20" t="s">
        <v>4380</v>
      </c>
    </row>
    <row r="2048" spans="1:1" ht="45">
      <c r="A2048" s="20" t="s">
        <v>4381</v>
      </c>
    </row>
    <row r="2049" spans="1:1" ht="45">
      <c r="A2049" s="20" t="s">
        <v>4382</v>
      </c>
    </row>
    <row r="2050" spans="1:1" ht="45">
      <c r="A2050" s="20" t="s">
        <v>4383</v>
      </c>
    </row>
    <row r="2051" spans="1:1" ht="45">
      <c r="A2051" s="20" t="s">
        <v>4384</v>
      </c>
    </row>
    <row r="2052" spans="1:1" ht="45">
      <c r="A2052" s="20" t="s">
        <v>4385</v>
      </c>
    </row>
    <row r="2053" spans="1:1" ht="45">
      <c r="A2053" s="20" t="s">
        <v>4386</v>
      </c>
    </row>
    <row r="2054" spans="1:1" ht="45">
      <c r="A2054" s="20" t="s">
        <v>4387</v>
      </c>
    </row>
    <row r="2055" spans="1:1" ht="45">
      <c r="A2055" s="20" t="s">
        <v>4388</v>
      </c>
    </row>
    <row r="2056" spans="1:1" ht="45">
      <c r="A2056" s="20" t="s">
        <v>4389</v>
      </c>
    </row>
    <row r="2057" spans="1:1" ht="45">
      <c r="A2057" s="20" t="s">
        <v>4390</v>
      </c>
    </row>
    <row r="2058" spans="1:1" ht="45">
      <c r="A2058" s="20" t="s">
        <v>4391</v>
      </c>
    </row>
    <row r="2059" spans="1:1" ht="45">
      <c r="A2059" s="20" t="s">
        <v>4392</v>
      </c>
    </row>
    <row r="2060" spans="1:1" ht="45">
      <c r="A2060" s="20" t="s">
        <v>4393</v>
      </c>
    </row>
    <row r="2061" spans="1:1" ht="45">
      <c r="A2061" s="20" t="s">
        <v>4394</v>
      </c>
    </row>
    <row r="2062" spans="1:1" ht="45">
      <c r="A2062" s="20" t="s">
        <v>4395</v>
      </c>
    </row>
    <row r="2063" spans="1:1" ht="45">
      <c r="A2063" s="20" t="s">
        <v>4396</v>
      </c>
    </row>
    <row r="2064" spans="1:1" ht="45">
      <c r="A2064" s="20" t="s">
        <v>4397</v>
      </c>
    </row>
    <row r="2065" spans="1:1" ht="45">
      <c r="A2065" s="20" t="s">
        <v>4398</v>
      </c>
    </row>
    <row r="2066" spans="1:1" ht="45">
      <c r="A2066" s="20" t="s">
        <v>4399</v>
      </c>
    </row>
    <row r="2067" spans="1:1" ht="45">
      <c r="A2067" s="20" t="s">
        <v>4400</v>
      </c>
    </row>
    <row r="2068" spans="1:1" ht="45">
      <c r="A2068" s="20" t="s">
        <v>4401</v>
      </c>
    </row>
    <row r="2069" spans="1:1" ht="45">
      <c r="A2069" s="20" t="s">
        <v>4402</v>
      </c>
    </row>
    <row r="2070" spans="1:1" ht="45">
      <c r="A2070" s="20" t="s">
        <v>4403</v>
      </c>
    </row>
    <row r="2071" spans="1:1" ht="45">
      <c r="A2071" s="20" t="s">
        <v>4404</v>
      </c>
    </row>
    <row r="2072" spans="1:1" ht="45">
      <c r="A2072" s="20" t="s">
        <v>4405</v>
      </c>
    </row>
    <row r="2073" spans="1:1" ht="45">
      <c r="A2073" s="20" t="s">
        <v>4406</v>
      </c>
    </row>
    <row r="2074" spans="1:1" ht="45">
      <c r="A2074" s="20" t="s">
        <v>4407</v>
      </c>
    </row>
    <row r="2075" spans="1:1" ht="45">
      <c r="A2075" s="20" t="s">
        <v>4408</v>
      </c>
    </row>
    <row r="2076" spans="1:1" ht="45">
      <c r="A2076" s="20" t="s">
        <v>4409</v>
      </c>
    </row>
    <row r="2077" spans="1:1" ht="45">
      <c r="A2077" s="20" t="s">
        <v>4410</v>
      </c>
    </row>
    <row r="2078" spans="1:1" ht="45">
      <c r="A2078" s="20" t="s">
        <v>4411</v>
      </c>
    </row>
    <row r="2079" spans="1:1" ht="45">
      <c r="A2079" s="20" t="s">
        <v>4412</v>
      </c>
    </row>
    <row r="2080" spans="1:1" ht="45">
      <c r="A2080" s="20" t="s">
        <v>4413</v>
      </c>
    </row>
    <row r="2081" spans="1:1" ht="45">
      <c r="A2081" s="20" t="s">
        <v>4414</v>
      </c>
    </row>
    <row r="2082" spans="1:1" ht="45">
      <c r="A2082" s="20" t="s">
        <v>4415</v>
      </c>
    </row>
    <row r="2083" spans="1:1" ht="45">
      <c r="A2083" s="20" t="s">
        <v>4416</v>
      </c>
    </row>
    <row r="2084" spans="1:1" ht="45">
      <c r="A2084" s="20" t="s">
        <v>4417</v>
      </c>
    </row>
    <row r="2085" spans="1:1" ht="45">
      <c r="A2085" s="20" t="s">
        <v>4418</v>
      </c>
    </row>
    <row r="2086" spans="1:1" ht="45">
      <c r="A2086" s="20" t="s">
        <v>4419</v>
      </c>
    </row>
    <row r="2087" spans="1:1" ht="45">
      <c r="A2087" s="20" t="s">
        <v>4420</v>
      </c>
    </row>
    <row r="2088" spans="1:1" ht="45">
      <c r="A2088" s="20" t="s">
        <v>4421</v>
      </c>
    </row>
    <row r="2089" spans="1:1" ht="45">
      <c r="A2089" s="20" t="s">
        <v>4422</v>
      </c>
    </row>
    <row r="2090" spans="1:1" ht="45">
      <c r="A2090" s="20" t="s">
        <v>4423</v>
      </c>
    </row>
    <row r="2091" spans="1:1" ht="45">
      <c r="A2091" s="20" t="s">
        <v>4424</v>
      </c>
    </row>
    <row r="2092" spans="1:1" ht="45">
      <c r="A2092" s="20" t="s">
        <v>4425</v>
      </c>
    </row>
    <row r="2093" spans="1:1" ht="45">
      <c r="A2093" s="20" t="s">
        <v>4426</v>
      </c>
    </row>
    <row r="2094" spans="1:1" ht="45">
      <c r="A2094" s="20" t="s">
        <v>4427</v>
      </c>
    </row>
    <row r="2095" spans="1:1" ht="45">
      <c r="A2095" s="20" t="s">
        <v>4428</v>
      </c>
    </row>
    <row r="2096" spans="1:1" ht="45">
      <c r="A2096" s="20" t="s">
        <v>4429</v>
      </c>
    </row>
    <row r="2097" spans="1:1" ht="45">
      <c r="A2097" s="20" t="s">
        <v>4430</v>
      </c>
    </row>
    <row r="2098" spans="1:1" ht="45">
      <c r="A2098" s="20" t="s">
        <v>4431</v>
      </c>
    </row>
    <row r="2099" spans="1:1" ht="45">
      <c r="A2099" s="20" t="s">
        <v>4432</v>
      </c>
    </row>
    <row r="2100" spans="1:1" ht="45">
      <c r="A2100" s="20" t="s">
        <v>4433</v>
      </c>
    </row>
    <row r="2101" spans="1:1" ht="45">
      <c r="A2101" s="20" t="s">
        <v>4434</v>
      </c>
    </row>
    <row r="2102" spans="1:1" ht="45">
      <c r="A2102" s="20" t="s">
        <v>4435</v>
      </c>
    </row>
    <row r="2103" spans="1:1" ht="45">
      <c r="A2103" s="20" t="s">
        <v>4436</v>
      </c>
    </row>
    <row r="2104" spans="1:1" ht="45">
      <c r="A2104" s="20" t="s">
        <v>4437</v>
      </c>
    </row>
    <row r="2105" spans="1:1" ht="45">
      <c r="A2105" s="20" t="s">
        <v>4438</v>
      </c>
    </row>
    <row r="2106" spans="1:1" ht="45">
      <c r="A2106" s="20" t="s">
        <v>4439</v>
      </c>
    </row>
    <row r="2107" spans="1:1" ht="45">
      <c r="A2107" s="20" t="s">
        <v>4440</v>
      </c>
    </row>
    <row r="2108" spans="1:1" ht="45">
      <c r="A2108" s="20" t="s">
        <v>4441</v>
      </c>
    </row>
    <row r="2109" spans="1:1" ht="45">
      <c r="A2109" s="20" t="s">
        <v>4442</v>
      </c>
    </row>
    <row r="2110" spans="1:1" ht="45">
      <c r="A2110" s="20" t="s">
        <v>4443</v>
      </c>
    </row>
    <row r="2111" spans="1:1" ht="45">
      <c r="A2111" s="20" t="s">
        <v>4444</v>
      </c>
    </row>
    <row r="2112" spans="1:1" ht="45">
      <c r="A2112" s="20" t="s">
        <v>4445</v>
      </c>
    </row>
    <row r="2113" spans="1:1" ht="45">
      <c r="A2113" s="20" t="s">
        <v>4446</v>
      </c>
    </row>
    <row r="2114" spans="1:1" ht="45">
      <c r="A2114" s="20" t="s">
        <v>4447</v>
      </c>
    </row>
    <row r="2115" spans="1:1" ht="45">
      <c r="A2115" s="20" t="s">
        <v>4448</v>
      </c>
    </row>
    <row r="2116" spans="1:1" ht="45">
      <c r="A2116" s="20" t="s">
        <v>4449</v>
      </c>
    </row>
    <row r="2117" spans="1:1" ht="45">
      <c r="A2117" s="20" t="s">
        <v>4450</v>
      </c>
    </row>
    <row r="2118" spans="1:1" ht="45">
      <c r="A2118" s="20" t="s">
        <v>4451</v>
      </c>
    </row>
    <row r="2119" spans="1:1" ht="45">
      <c r="A2119" s="20" t="s">
        <v>4452</v>
      </c>
    </row>
    <row r="2120" spans="1:1" ht="45">
      <c r="A2120" s="20" t="s">
        <v>4453</v>
      </c>
    </row>
    <row r="2121" spans="1:1" ht="45">
      <c r="A2121" s="20" t="s">
        <v>4454</v>
      </c>
    </row>
    <row r="2122" spans="1:1" ht="45">
      <c r="A2122" s="20" t="s">
        <v>4455</v>
      </c>
    </row>
    <row r="2123" spans="1:1" ht="45">
      <c r="A2123" s="20" t="s">
        <v>4456</v>
      </c>
    </row>
    <row r="2124" spans="1:1" ht="45">
      <c r="A2124" s="20" t="s">
        <v>4457</v>
      </c>
    </row>
    <row r="2125" spans="1:1" ht="45">
      <c r="A2125" s="20" t="s">
        <v>4458</v>
      </c>
    </row>
    <row r="2126" spans="1:1" ht="45">
      <c r="A2126" s="20" t="s">
        <v>4459</v>
      </c>
    </row>
    <row r="2127" spans="1:1" ht="45">
      <c r="A2127" s="20" t="s">
        <v>4460</v>
      </c>
    </row>
    <row r="2128" spans="1:1" ht="45">
      <c r="A2128" s="20" t="s">
        <v>4461</v>
      </c>
    </row>
    <row r="2129" spans="1:1" ht="45">
      <c r="A2129" s="20" t="s">
        <v>4462</v>
      </c>
    </row>
    <row r="2130" spans="1:1" ht="45">
      <c r="A2130" s="20" t="s">
        <v>4463</v>
      </c>
    </row>
    <row r="2131" spans="1:1" ht="45">
      <c r="A2131" s="20" t="s">
        <v>4464</v>
      </c>
    </row>
    <row r="2132" spans="1:1" ht="45">
      <c r="A2132" s="20" t="s">
        <v>4465</v>
      </c>
    </row>
    <row r="2133" spans="1:1" ht="45">
      <c r="A2133" s="20" t="s">
        <v>4466</v>
      </c>
    </row>
    <row r="2134" spans="1:1" ht="45">
      <c r="A2134" s="20" t="s">
        <v>4467</v>
      </c>
    </row>
    <row r="2135" spans="1:1" ht="45">
      <c r="A2135" s="20" t="s">
        <v>4468</v>
      </c>
    </row>
    <row r="2136" spans="1:1" ht="45">
      <c r="A2136" s="20" t="s">
        <v>4469</v>
      </c>
    </row>
    <row r="2137" spans="1:1" ht="45">
      <c r="A2137" s="20" t="s">
        <v>4470</v>
      </c>
    </row>
    <row r="2138" spans="1:1" ht="45">
      <c r="A2138" s="20" t="s">
        <v>4471</v>
      </c>
    </row>
    <row r="2139" spans="1:1" ht="45">
      <c r="A2139" s="20" t="s">
        <v>4472</v>
      </c>
    </row>
    <row r="2140" spans="1:1" ht="45">
      <c r="A2140" s="20" t="s">
        <v>4473</v>
      </c>
    </row>
    <row r="2141" spans="1:1" ht="45">
      <c r="A2141" s="20" t="s">
        <v>4474</v>
      </c>
    </row>
    <row r="2142" spans="1:1" ht="45">
      <c r="A2142" s="20" t="s">
        <v>4475</v>
      </c>
    </row>
    <row r="2143" spans="1:1" ht="45">
      <c r="A2143" s="20" t="s">
        <v>4476</v>
      </c>
    </row>
    <row r="2144" spans="1:1" ht="45">
      <c r="A2144" s="20" t="s">
        <v>4477</v>
      </c>
    </row>
    <row r="2145" spans="1:1" ht="45">
      <c r="A2145" s="20" t="s">
        <v>4478</v>
      </c>
    </row>
    <row r="2146" spans="1:1" ht="45">
      <c r="A2146" s="20" t="s">
        <v>4479</v>
      </c>
    </row>
    <row r="2147" spans="1:1" ht="45">
      <c r="A2147" s="20" t="s">
        <v>4480</v>
      </c>
    </row>
    <row r="2148" spans="1:1" ht="45">
      <c r="A2148" s="20" t="s">
        <v>4481</v>
      </c>
    </row>
    <row r="2149" spans="1:1" ht="45">
      <c r="A2149" s="20" t="s">
        <v>4482</v>
      </c>
    </row>
    <row r="2150" spans="1:1" ht="45">
      <c r="A2150" s="20" t="s">
        <v>4483</v>
      </c>
    </row>
    <row r="2151" spans="1:1" ht="45">
      <c r="A2151" s="20" t="s">
        <v>4484</v>
      </c>
    </row>
    <row r="2152" spans="1:1" ht="45">
      <c r="A2152" s="20" t="s">
        <v>4485</v>
      </c>
    </row>
    <row r="2153" spans="1:1" ht="45">
      <c r="A2153" s="20" t="s">
        <v>4486</v>
      </c>
    </row>
    <row r="2154" spans="1:1" ht="45">
      <c r="A2154" s="20" t="s">
        <v>4487</v>
      </c>
    </row>
    <row r="2155" spans="1:1" ht="45">
      <c r="A2155" s="20" t="s">
        <v>4488</v>
      </c>
    </row>
    <row r="2156" spans="1:1" ht="45">
      <c r="A2156" s="20" t="s">
        <v>4489</v>
      </c>
    </row>
    <row r="2157" spans="1:1" ht="45">
      <c r="A2157" s="20" t="s">
        <v>4490</v>
      </c>
    </row>
    <row r="2158" spans="1:1" ht="45">
      <c r="A2158" s="20" t="s">
        <v>4491</v>
      </c>
    </row>
    <row r="2159" spans="1:1" ht="45">
      <c r="A2159" s="20" t="s">
        <v>4492</v>
      </c>
    </row>
    <row r="2160" spans="1:1" ht="45">
      <c r="A2160" s="20" t="s">
        <v>4493</v>
      </c>
    </row>
    <row r="2161" spans="1:1" ht="45">
      <c r="A2161" s="20" t="s">
        <v>4494</v>
      </c>
    </row>
    <row r="2162" spans="1:1" ht="45">
      <c r="A2162" s="20" t="s">
        <v>4495</v>
      </c>
    </row>
    <row r="2163" spans="1:1" ht="45">
      <c r="A2163" s="20" t="s">
        <v>4496</v>
      </c>
    </row>
    <row r="2164" spans="1:1" ht="45">
      <c r="A2164" s="20" t="s">
        <v>4497</v>
      </c>
    </row>
    <row r="2165" spans="1:1" ht="45">
      <c r="A2165" s="20" t="s">
        <v>4498</v>
      </c>
    </row>
    <row r="2166" spans="1:1" ht="45">
      <c r="A2166" s="20" t="s">
        <v>4499</v>
      </c>
    </row>
    <row r="2167" spans="1:1" ht="45">
      <c r="A2167" s="20" t="s">
        <v>4500</v>
      </c>
    </row>
    <row r="2168" spans="1:1" ht="45">
      <c r="A2168" s="20" t="s">
        <v>4501</v>
      </c>
    </row>
    <row r="2169" spans="1:1" ht="45">
      <c r="A2169" s="20" t="s">
        <v>4502</v>
      </c>
    </row>
    <row r="2170" spans="1:1" ht="45">
      <c r="A2170" s="20" t="s">
        <v>4503</v>
      </c>
    </row>
    <row r="2171" spans="1:1" ht="45">
      <c r="A2171" s="20" t="s">
        <v>4504</v>
      </c>
    </row>
    <row r="2172" spans="1:1" ht="45">
      <c r="A2172" s="20" t="s">
        <v>4505</v>
      </c>
    </row>
    <row r="2173" spans="1:1" ht="45">
      <c r="A2173" s="20" t="s">
        <v>4506</v>
      </c>
    </row>
    <row r="2174" spans="1:1" ht="45">
      <c r="A2174" s="20" t="s">
        <v>4507</v>
      </c>
    </row>
    <row r="2175" spans="1:1" ht="45">
      <c r="A2175" s="20" t="s">
        <v>4508</v>
      </c>
    </row>
    <row r="2176" spans="1:1" ht="45">
      <c r="A2176" s="20" t="s">
        <v>4509</v>
      </c>
    </row>
    <row r="2177" spans="1:1" ht="45">
      <c r="A2177" s="20" t="s">
        <v>4510</v>
      </c>
    </row>
    <row r="2178" spans="1:1" ht="45">
      <c r="A2178" s="20" t="s">
        <v>4511</v>
      </c>
    </row>
    <row r="2179" spans="1:1" ht="45">
      <c r="A2179" s="20" t="s">
        <v>4512</v>
      </c>
    </row>
    <row r="2180" spans="1:1" ht="45">
      <c r="A2180" s="20" t="s">
        <v>4513</v>
      </c>
    </row>
    <row r="2181" spans="1:1" ht="45">
      <c r="A2181" s="20" t="s">
        <v>4514</v>
      </c>
    </row>
    <row r="2182" spans="1:1" ht="45">
      <c r="A2182" s="20" t="s">
        <v>4515</v>
      </c>
    </row>
    <row r="2183" spans="1:1" ht="45">
      <c r="A2183" s="20" t="s">
        <v>4516</v>
      </c>
    </row>
    <row r="2184" spans="1:1" ht="45">
      <c r="A2184" s="20" t="s">
        <v>4517</v>
      </c>
    </row>
    <row r="2185" spans="1:1" ht="45">
      <c r="A2185" s="20" t="s">
        <v>4518</v>
      </c>
    </row>
    <row r="2186" spans="1:1" ht="45">
      <c r="A2186" s="20" t="s">
        <v>4519</v>
      </c>
    </row>
    <row r="2187" spans="1:1" ht="45">
      <c r="A2187" s="20" t="s">
        <v>4520</v>
      </c>
    </row>
    <row r="2188" spans="1:1" ht="45">
      <c r="A2188" s="20" t="s">
        <v>4521</v>
      </c>
    </row>
    <row r="2189" spans="1:1" ht="45">
      <c r="A2189" s="20" t="s">
        <v>4522</v>
      </c>
    </row>
    <row r="2190" spans="1:1" ht="45">
      <c r="A2190" s="20" t="s">
        <v>4523</v>
      </c>
    </row>
    <row r="2191" spans="1:1" ht="45">
      <c r="A2191" s="20" t="s">
        <v>4524</v>
      </c>
    </row>
    <row r="2192" spans="1:1" ht="45">
      <c r="A2192" s="20" t="s">
        <v>4525</v>
      </c>
    </row>
    <row r="2193" spans="1:1" ht="45">
      <c r="A2193" s="20" t="s">
        <v>4526</v>
      </c>
    </row>
    <row r="2194" spans="1:1" ht="45">
      <c r="A2194" s="20" t="s">
        <v>4527</v>
      </c>
    </row>
    <row r="2195" spans="1:1" ht="45">
      <c r="A2195" s="20" t="s">
        <v>4528</v>
      </c>
    </row>
    <row r="2196" spans="1:1" ht="45">
      <c r="A2196" s="20" t="s">
        <v>4529</v>
      </c>
    </row>
    <row r="2197" spans="1:1" ht="45">
      <c r="A2197" s="20" t="s">
        <v>4530</v>
      </c>
    </row>
    <row r="2198" spans="1:1" ht="45">
      <c r="A2198" s="20" t="s">
        <v>4531</v>
      </c>
    </row>
    <row r="2199" spans="1:1" ht="45">
      <c r="A2199" s="20" t="s">
        <v>4532</v>
      </c>
    </row>
    <row r="2200" spans="1:1" ht="45">
      <c r="A2200" s="20" t="s">
        <v>4533</v>
      </c>
    </row>
    <row r="2201" spans="1:1" ht="45">
      <c r="A2201" s="20" t="s">
        <v>4534</v>
      </c>
    </row>
    <row r="2202" spans="1:1" ht="45">
      <c r="A2202" s="20" t="s">
        <v>4535</v>
      </c>
    </row>
    <row r="2203" spans="1:1" ht="45">
      <c r="A2203" s="20" t="s">
        <v>4536</v>
      </c>
    </row>
    <row r="2204" spans="1:1" ht="45">
      <c r="A2204" s="20" t="s">
        <v>4537</v>
      </c>
    </row>
    <row r="2205" spans="1:1" ht="45">
      <c r="A2205" s="20" t="s">
        <v>4538</v>
      </c>
    </row>
    <row r="2206" spans="1:1" ht="45">
      <c r="A2206" s="20" t="s">
        <v>4539</v>
      </c>
    </row>
    <row r="2207" spans="1:1" ht="45">
      <c r="A2207" s="20" t="s">
        <v>4540</v>
      </c>
    </row>
    <row r="2208" spans="1:1" ht="45">
      <c r="A2208" s="20" t="s">
        <v>4541</v>
      </c>
    </row>
    <row r="2209" spans="1:1" ht="45">
      <c r="A2209" s="20" t="s">
        <v>4542</v>
      </c>
    </row>
    <row r="2210" spans="1:1" ht="45">
      <c r="A2210" s="20" t="s">
        <v>4543</v>
      </c>
    </row>
    <row r="2211" spans="1:1" ht="45">
      <c r="A2211" s="20" t="s">
        <v>4544</v>
      </c>
    </row>
    <row r="2212" spans="1:1" ht="45">
      <c r="A2212" s="20" t="s">
        <v>4545</v>
      </c>
    </row>
    <row r="2213" spans="1:1" ht="45">
      <c r="A2213" s="20" t="s">
        <v>4546</v>
      </c>
    </row>
    <row r="2214" spans="1:1" ht="45">
      <c r="A2214" s="20" t="s">
        <v>4547</v>
      </c>
    </row>
    <row r="2215" spans="1:1" ht="45">
      <c r="A2215" s="20" t="s">
        <v>4548</v>
      </c>
    </row>
    <row r="2216" spans="1:1" ht="45">
      <c r="A2216" s="20" t="s">
        <v>4549</v>
      </c>
    </row>
    <row r="2217" spans="1:1" ht="45">
      <c r="A2217" s="20" t="s">
        <v>4550</v>
      </c>
    </row>
    <row r="2218" spans="1:1" ht="45">
      <c r="A2218" s="20" t="s">
        <v>4551</v>
      </c>
    </row>
    <row r="2219" spans="1:1" ht="45">
      <c r="A2219" s="20" t="s">
        <v>4552</v>
      </c>
    </row>
    <row r="2220" spans="1:1" ht="45">
      <c r="A2220" s="20" t="s">
        <v>4553</v>
      </c>
    </row>
    <row r="2221" spans="1:1" ht="45">
      <c r="A2221" s="20" t="s">
        <v>4554</v>
      </c>
    </row>
    <row r="2222" spans="1:1" ht="45">
      <c r="A2222" s="20" t="s">
        <v>4555</v>
      </c>
    </row>
    <row r="2223" spans="1:1" ht="45">
      <c r="A2223" s="20" t="s">
        <v>4556</v>
      </c>
    </row>
    <row r="2224" spans="1:1" ht="45">
      <c r="A2224" s="20" t="s">
        <v>4557</v>
      </c>
    </row>
    <row r="2225" spans="1:1" ht="45">
      <c r="A2225" s="20" t="s">
        <v>4558</v>
      </c>
    </row>
    <row r="2226" spans="1:1" ht="45">
      <c r="A2226" s="20" t="s">
        <v>4559</v>
      </c>
    </row>
    <row r="2227" spans="1:1" ht="45">
      <c r="A2227" s="20" t="s">
        <v>4560</v>
      </c>
    </row>
    <row r="2228" spans="1:1" ht="45">
      <c r="A2228" s="20" t="s">
        <v>4561</v>
      </c>
    </row>
    <row r="2229" spans="1:1" ht="45">
      <c r="A2229" s="20" t="s">
        <v>4562</v>
      </c>
    </row>
    <row r="2230" spans="1:1" ht="45">
      <c r="A2230" s="20" t="s">
        <v>4563</v>
      </c>
    </row>
    <row r="2231" spans="1:1" ht="45">
      <c r="A2231" s="20" t="s">
        <v>4564</v>
      </c>
    </row>
    <row r="2232" spans="1:1" ht="45">
      <c r="A2232" s="20" t="s">
        <v>4565</v>
      </c>
    </row>
    <row r="2233" spans="1:1" ht="45">
      <c r="A2233" s="20" t="s">
        <v>4566</v>
      </c>
    </row>
    <row r="2234" spans="1:1" ht="45">
      <c r="A2234" s="20" t="s">
        <v>4567</v>
      </c>
    </row>
    <row r="2235" spans="1:1" ht="45">
      <c r="A2235" s="20" t="s">
        <v>4568</v>
      </c>
    </row>
    <row r="2236" spans="1:1" ht="45">
      <c r="A2236" s="20" t="s">
        <v>4569</v>
      </c>
    </row>
    <row r="2237" spans="1:1" ht="45">
      <c r="A2237" s="20" t="s">
        <v>4570</v>
      </c>
    </row>
    <row r="2238" spans="1:1" ht="45">
      <c r="A2238" s="20" t="s">
        <v>4571</v>
      </c>
    </row>
    <row r="2239" spans="1:1" ht="45">
      <c r="A2239" s="20" t="s">
        <v>4572</v>
      </c>
    </row>
    <row r="2240" spans="1:1" ht="45">
      <c r="A2240" s="20" t="s">
        <v>4573</v>
      </c>
    </row>
    <row r="2241" spans="1:1" ht="45">
      <c r="A2241" s="20" t="s">
        <v>4574</v>
      </c>
    </row>
    <row r="2242" spans="1:1" ht="45">
      <c r="A2242" s="20" t="s">
        <v>4575</v>
      </c>
    </row>
    <row r="2243" spans="1:1" ht="45">
      <c r="A2243" s="20" t="s">
        <v>4576</v>
      </c>
    </row>
    <row r="2244" spans="1:1" ht="45">
      <c r="A2244" s="20" t="s">
        <v>4577</v>
      </c>
    </row>
    <row r="2245" spans="1:1" ht="45">
      <c r="A2245" s="20" t="s">
        <v>4578</v>
      </c>
    </row>
    <row r="2246" spans="1:1" ht="45">
      <c r="A2246" s="20" t="s">
        <v>4579</v>
      </c>
    </row>
    <row r="2247" spans="1:1" ht="45">
      <c r="A2247" s="20" t="s">
        <v>4580</v>
      </c>
    </row>
    <row r="2248" spans="1:1" ht="45">
      <c r="A2248" s="20" t="s">
        <v>4581</v>
      </c>
    </row>
    <row r="2249" spans="1:1" ht="45">
      <c r="A2249" s="20" t="s">
        <v>4582</v>
      </c>
    </row>
    <row r="2250" spans="1:1" ht="45">
      <c r="A2250" s="20" t="s">
        <v>4583</v>
      </c>
    </row>
    <row r="2251" spans="1:1" ht="45">
      <c r="A2251" s="20" t="s">
        <v>4584</v>
      </c>
    </row>
    <row r="2252" spans="1:1" ht="45">
      <c r="A2252" s="20" t="s">
        <v>4585</v>
      </c>
    </row>
    <row r="2253" spans="1:1" ht="45">
      <c r="A2253" s="20" t="s">
        <v>4586</v>
      </c>
    </row>
    <row r="2254" spans="1:1" ht="45">
      <c r="A2254" s="20" t="s">
        <v>4587</v>
      </c>
    </row>
    <row r="2255" spans="1:1" ht="45">
      <c r="A2255" s="20" t="s">
        <v>4588</v>
      </c>
    </row>
    <row r="2256" spans="1:1" ht="45">
      <c r="A2256" s="20" t="s">
        <v>4589</v>
      </c>
    </row>
    <row r="2257" spans="1:1" ht="45">
      <c r="A2257" s="20" t="s">
        <v>4590</v>
      </c>
    </row>
    <row r="2258" spans="1:1" ht="45">
      <c r="A2258" s="20" t="s">
        <v>4591</v>
      </c>
    </row>
    <row r="2259" spans="1:1" ht="45">
      <c r="A2259" s="20" t="s">
        <v>4592</v>
      </c>
    </row>
    <row r="2260" spans="1:1" ht="45">
      <c r="A2260" s="20" t="s">
        <v>4593</v>
      </c>
    </row>
    <row r="2261" spans="1:1" ht="45">
      <c r="A2261" s="20" t="s">
        <v>4594</v>
      </c>
    </row>
    <row r="2262" spans="1:1" ht="45">
      <c r="A2262" s="20" t="s">
        <v>4595</v>
      </c>
    </row>
    <row r="2263" spans="1:1" ht="45">
      <c r="A2263" s="20" t="s">
        <v>4596</v>
      </c>
    </row>
    <row r="2264" spans="1:1" ht="45">
      <c r="A2264" s="20" t="s">
        <v>4597</v>
      </c>
    </row>
    <row r="2265" spans="1:1" ht="45">
      <c r="A2265" s="20" t="s">
        <v>4598</v>
      </c>
    </row>
    <row r="2266" spans="1:1" ht="45">
      <c r="A2266" s="20" t="s">
        <v>4599</v>
      </c>
    </row>
    <row r="2267" spans="1:1" ht="45">
      <c r="A2267" s="20" t="s">
        <v>4600</v>
      </c>
    </row>
    <row r="2268" spans="1:1" ht="45">
      <c r="A2268" s="20" t="s">
        <v>4601</v>
      </c>
    </row>
    <row r="2269" spans="1:1" ht="45">
      <c r="A2269" s="20" t="s">
        <v>4602</v>
      </c>
    </row>
    <row r="2270" spans="1:1" ht="45">
      <c r="A2270" s="20" t="s">
        <v>4603</v>
      </c>
    </row>
    <row r="2271" spans="1:1" ht="45">
      <c r="A2271" s="20" t="s">
        <v>4604</v>
      </c>
    </row>
    <row r="2272" spans="1:1" ht="45">
      <c r="A2272" s="20" t="s">
        <v>4605</v>
      </c>
    </row>
    <row r="2273" spans="1:1" ht="45">
      <c r="A2273" s="20" t="s">
        <v>4606</v>
      </c>
    </row>
    <row r="2274" spans="1:1" ht="45">
      <c r="A2274" s="20" t="s">
        <v>4607</v>
      </c>
    </row>
    <row r="2275" spans="1:1" ht="45">
      <c r="A2275" s="20" t="s">
        <v>4608</v>
      </c>
    </row>
    <row r="2276" spans="1:1" ht="45">
      <c r="A2276" s="20" t="s">
        <v>4609</v>
      </c>
    </row>
    <row r="2277" spans="1:1" ht="45">
      <c r="A2277" s="20" t="s">
        <v>4610</v>
      </c>
    </row>
    <row r="2278" spans="1:1" ht="45">
      <c r="A2278" s="20" t="s">
        <v>4611</v>
      </c>
    </row>
    <row r="2279" spans="1:1" ht="45">
      <c r="A2279" s="20" t="s">
        <v>4612</v>
      </c>
    </row>
    <row r="2280" spans="1:1" ht="45">
      <c r="A2280" s="20" t="s">
        <v>4613</v>
      </c>
    </row>
    <row r="2281" spans="1:1" ht="45">
      <c r="A2281" s="20" t="s">
        <v>4614</v>
      </c>
    </row>
    <row r="2282" spans="1:1" ht="45">
      <c r="A2282" s="20" t="s">
        <v>4615</v>
      </c>
    </row>
    <row r="2283" spans="1:1" ht="45">
      <c r="A2283" s="20" t="s">
        <v>4616</v>
      </c>
    </row>
    <row r="2284" spans="1:1" ht="45">
      <c r="A2284" s="20" t="s">
        <v>4617</v>
      </c>
    </row>
    <row r="2285" spans="1:1" ht="45">
      <c r="A2285" s="20" t="s">
        <v>4618</v>
      </c>
    </row>
    <row r="2286" spans="1:1" ht="45">
      <c r="A2286" s="20" t="s">
        <v>4619</v>
      </c>
    </row>
    <row r="2287" spans="1:1" ht="45">
      <c r="A2287" s="20" t="s">
        <v>4620</v>
      </c>
    </row>
    <row r="2288" spans="1:1" ht="45">
      <c r="A2288" s="20" t="s">
        <v>4621</v>
      </c>
    </row>
    <row r="2289" spans="1:1" ht="45">
      <c r="A2289" s="20" t="s">
        <v>4622</v>
      </c>
    </row>
    <row r="2290" spans="1:1" ht="45">
      <c r="A2290" s="20" t="s">
        <v>4623</v>
      </c>
    </row>
    <row r="2291" spans="1:1" ht="45">
      <c r="A2291" s="20" t="s">
        <v>4624</v>
      </c>
    </row>
    <row r="2292" spans="1:1" ht="45">
      <c r="A2292" s="20" t="s">
        <v>4625</v>
      </c>
    </row>
    <row r="2293" spans="1:1" ht="45">
      <c r="A2293" s="20" t="s">
        <v>4626</v>
      </c>
    </row>
    <row r="2294" spans="1:1" ht="45">
      <c r="A2294" s="20" t="s">
        <v>4627</v>
      </c>
    </row>
    <row r="2295" spans="1:1" ht="45">
      <c r="A2295" s="20" t="s">
        <v>4628</v>
      </c>
    </row>
    <row r="2296" spans="1:1" ht="45">
      <c r="A2296" s="20" t="s">
        <v>4629</v>
      </c>
    </row>
    <row r="2297" spans="1:1" ht="45">
      <c r="A2297" s="20" t="s">
        <v>4630</v>
      </c>
    </row>
    <row r="2298" spans="1:1" ht="45">
      <c r="A2298" s="20" t="s">
        <v>4631</v>
      </c>
    </row>
    <row r="2299" spans="1:1" ht="45">
      <c r="A2299" s="20" t="s">
        <v>4632</v>
      </c>
    </row>
    <row r="2300" spans="1:1" ht="45">
      <c r="A2300" s="20" t="s">
        <v>4633</v>
      </c>
    </row>
    <row r="2301" spans="1:1" ht="45">
      <c r="A2301" s="20" t="s">
        <v>4634</v>
      </c>
    </row>
    <row r="2302" spans="1:1" ht="45">
      <c r="A2302" s="20" t="s">
        <v>4635</v>
      </c>
    </row>
    <row r="2303" spans="1:1" ht="45">
      <c r="A2303" s="20" t="s">
        <v>4636</v>
      </c>
    </row>
    <row r="2304" spans="1:1" ht="45">
      <c r="A2304" s="20" t="s">
        <v>4637</v>
      </c>
    </row>
    <row r="2305" spans="1:1" ht="45">
      <c r="A2305" s="20" t="s">
        <v>4638</v>
      </c>
    </row>
    <row r="2306" spans="1:1" ht="45">
      <c r="A2306" s="20" t="s">
        <v>4639</v>
      </c>
    </row>
    <row r="2307" spans="1:1" ht="45">
      <c r="A2307" s="20" t="s">
        <v>4640</v>
      </c>
    </row>
    <row r="2308" spans="1:1" ht="45">
      <c r="A2308" s="20" t="s">
        <v>4641</v>
      </c>
    </row>
    <row r="2309" spans="1:1" ht="45">
      <c r="A2309" s="20" t="s">
        <v>4642</v>
      </c>
    </row>
    <row r="2310" spans="1:1" ht="45">
      <c r="A2310" s="20" t="s">
        <v>4643</v>
      </c>
    </row>
    <row r="2311" spans="1:1" ht="45">
      <c r="A2311" s="20" t="s">
        <v>4644</v>
      </c>
    </row>
    <row r="2312" spans="1:1" ht="45">
      <c r="A2312" s="20" t="s">
        <v>4645</v>
      </c>
    </row>
    <row r="2313" spans="1:1" ht="45">
      <c r="A2313" s="20" t="s">
        <v>4646</v>
      </c>
    </row>
    <row r="2314" spans="1:1" ht="45">
      <c r="A2314" s="20" t="s">
        <v>4647</v>
      </c>
    </row>
    <row r="2315" spans="1:1" ht="45">
      <c r="A2315" s="20" t="s">
        <v>4648</v>
      </c>
    </row>
    <row r="2316" spans="1:1" ht="45">
      <c r="A2316" s="20" t="s">
        <v>4649</v>
      </c>
    </row>
    <row r="2317" spans="1:1" ht="45">
      <c r="A2317" s="20" t="s">
        <v>4650</v>
      </c>
    </row>
    <row r="2318" spans="1:1" ht="45">
      <c r="A2318" s="20" t="s">
        <v>4651</v>
      </c>
    </row>
    <row r="2319" spans="1:1" ht="45">
      <c r="A2319" s="20" t="s">
        <v>4652</v>
      </c>
    </row>
    <row r="2320" spans="1:1" ht="45">
      <c r="A2320" s="20" t="s">
        <v>4653</v>
      </c>
    </row>
    <row r="2321" spans="1:1" ht="45">
      <c r="A2321" s="20" t="s">
        <v>4654</v>
      </c>
    </row>
    <row r="2322" spans="1:1" ht="45">
      <c r="A2322" s="20" t="s">
        <v>4655</v>
      </c>
    </row>
    <row r="2323" spans="1:1" ht="45">
      <c r="A2323" s="20" t="s">
        <v>4656</v>
      </c>
    </row>
    <row r="2324" spans="1:1" ht="45">
      <c r="A2324" s="20" t="s">
        <v>4657</v>
      </c>
    </row>
    <row r="2325" spans="1:1" ht="45">
      <c r="A2325" s="20" t="s">
        <v>4658</v>
      </c>
    </row>
    <row r="2326" spans="1:1" ht="45">
      <c r="A2326" s="20" t="s">
        <v>4659</v>
      </c>
    </row>
    <row r="2327" spans="1:1" ht="45">
      <c r="A2327" s="20" t="s">
        <v>4660</v>
      </c>
    </row>
    <row r="2328" spans="1:1" ht="45">
      <c r="A2328" s="20" t="s">
        <v>4661</v>
      </c>
    </row>
    <row r="2329" spans="1:1" ht="45">
      <c r="A2329" s="20" t="s">
        <v>4662</v>
      </c>
    </row>
    <row r="2330" spans="1:1" ht="45">
      <c r="A2330" s="20" t="s">
        <v>4663</v>
      </c>
    </row>
    <row r="2331" spans="1:1" ht="45">
      <c r="A2331" s="20" t="s">
        <v>4664</v>
      </c>
    </row>
    <row r="2332" spans="1:1" ht="45">
      <c r="A2332" s="20" t="s">
        <v>4665</v>
      </c>
    </row>
    <row r="2333" spans="1:1" ht="45">
      <c r="A2333" s="20" t="s">
        <v>4666</v>
      </c>
    </row>
    <row r="2334" spans="1:1" ht="45">
      <c r="A2334" s="20" t="s">
        <v>4667</v>
      </c>
    </row>
    <row r="2335" spans="1:1" ht="45">
      <c r="A2335" s="20" t="s">
        <v>4668</v>
      </c>
    </row>
    <row r="2336" spans="1:1" ht="45">
      <c r="A2336" s="20" t="s">
        <v>4669</v>
      </c>
    </row>
    <row r="2337" spans="1:1" ht="45">
      <c r="A2337" s="20" t="s">
        <v>4670</v>
      </c>
    </row>
    <row r="2338" spans="1:1" ht="45">
      <c r="A2338" s="20" t="s">
        <v>4671</v>
      </c>
    </row>
    <row r="2339" spans="1:1" ht="45">
      <c r="A2339" s="20" t="s">
        <v>4672</v>
      </c>
    </row>
    <row r="2340" spans="1:1" ht="45">
      <c r="A2340" s="20" t="s">
        <v>4673</v>
      </c>
    </row>
    <row r="2341" spans="1:1" ht="45">
      <c r="A2341" s="20" t="s">
        <v>4674</v>
      </c>
    </row>
    <row r="2342" spans="1:1" ht="45">
      <c r="A2342" s="20" t="s">
        <v>4675</v>
      </c>
    </row>
    <row r="2343" spans="1:1" ht="45">
      <c r="A2343" s="20" t="s">
        <v>4676</v>
      </c>
    </row>
    <row r="2344" spans="1:1" ht="45">
      <c r="A2344" s="20" t="s">
        <v>4677</v>
      </c>
    </row>
    <row r="2345" spans="1:1" ht="45">
      <c r="A2345" s="20" t="s">
        <v>4678</v>
      </c>
    </row>
    <row r="2346" spans="1:1" ht="45">
      <c r="A2346" s="20" t="s">
        <v>4679</v>
      </c>
    </row>
    <row r="2347" spans="1:1" ht="45">
      <c r="A2347" s="20" t="s">
        <v>4680</v>
      </c>
    </row>
    <row r="2348" spans="1:1" ht="45">
      <c r="A2348" s="20" t="s">
        <v>4681</v>
      </c>
    </row>
    <row r="2349" spans="1:1" ht="45">
      <c r="A2349" s="20" t="s">
        <v>4682</v>
      </c>
    </row>
    <row r="2350" spans="1:1" ht="45">
      <c r="A2350" s="20" t="s">
        <v>4683</v>
      </c>
    </row>
    <row r="2351" spans="1:1" ht="45">
      <c r="A2351" s="20" t="s">
        <v>4684</v>
      </c>
    </row>
    <row r="2352" spans="1:1" ht="45">
      <c r="A2352" s="20" t="s">
        <v>4685</v>
      </c>
    </row>
    <row r="2353" spans="1:1" ht="45">
      <c r="A2353" s="20" t="s">
        <v>4686</v>
      </c>
    </row>
    <row r="2354" spans="1:1" ht="45">
      <c r="A2354" s="20" t="s">
        <v>4687</v>
      </c>
    </row>
    <row r="2355" spans="1:1">
      <c r="A2355" t="s">
        <v>4688</v>
      </c>
    </row>
    <row r="2356" spans="1:1">
      <c r="A2356" t="s">
        <v>4689</v>
      </c>
    </row>
    <row r="2357" spans="1:1">
      <c r="A2357" t="s">
        <v>4690</v>
      </c>
    </row>
    <row r="2358" spans="1:1">
      <c r="A2358" t="s">
        <v>4691</v>
      </c>
    </row>
    <row r="2359" spans="1:1">
      <c r="A2359" t="s">
        <v>4692</v>
      </c>
    </row>
    <row r="2360" spans="1:1">
      <c r="A2360" t="s">
        <v>4693</v>
      </c>
    </row>
    <row r="2361" spans="1:1">
      <c r="A2361" t="s">
        <v>4694</v>
      </c>
    </row>
    <row r="2362" spans="1:1">
      <c r="A2362" t="s">
        <v>4695</v>
      </c>
    </row>
    <row r="2363" spans="1:1">
      <c r="A2363" t="s">
        <v>4696</v>
      </c>
    </row>
    <row r="2364" spans="1:1">
      <c r="A2364" t="s">
        <v>4697</v>
      </c>
    </row>
    <row r="2365" spans="1:1">
      <c r="A2365" t="s">
        <v>4698</v>
      </c>
    </row>
    <row r="2366" spans="1:1">
      <c r="A2366" t="s">
        <v>4699</v>
      </c>
    </row>
    <row r="2367" spans="1:1">
      <c r="A2367" t="s">
        <v>4700</v>
      </c>
    </row>
    <row r="2368" spans="1:1">
      <c r="A2368" t="s">
        <v>4701</v>
      </c>
    </row>
    <row r="2369" spans="1:1">
      <c r="A2369" t="s">
        <v>4702</v>
      </c>
    </row>
    <row r="2370" spans="1:1">
      <c r="A2370" t="s">
        <v>4703</v>
      </c>
    </row>
    <row r="2371" spans="1:1">
      <c r="A2371" t="s">
        <v>4704</v>
      </c>
    </row>
    <row r="2372" spans="1:1">
      <c r="A2372" t="s">
        <v>4705</v>
      </c>
    </row>
    <row r="2373" spans="1:1">
      <c r="A2373" t="s">
        <v>4706</v>
      </c>
    </row>
    <row r="2374" spans="1:1">
      <c r="A2374" t="s">
        <v>4707</v>
      </c>
    </row>
    <row r="2375" spans="1:1">
      <c r="A2375" t="s">
        <v>4708</v>
      </c>
    </row>
    <row r="2376" spans="1:1">
      <c r="A2376" t="s">
        <v>4709</v>
      </c>
    </row>
    <row r="2377" spans="1:1">
      <c r="A2377" t="s">
        <v>4710</v>
      </c>
    </row>
    <row r="2378" spans="1:1">
      <c r="A2378" t="s">
        <v>4711</v>
      </c>
    </row>
    <row r="2379" spans="1:1">
      <c r="A2379" t="s">
        <v>4712</v>
      </c>
    </row>
    <row r="2380" spans="1:1">
      <c r="A2380" t="s">
        <v>4713</v>
      </c>
    </row>
    <row r="2381" spans="1:1">
      <c r="A2381" t="s">
        <v>4714</v>
      </c>
    </row>
    <row r="2382" spans="1:1">
      <c r="A2382" t="s">
        <v>4715</v>
      </c>
    </row>
    <row r="2383" spans="1:1">
      <c r="A2383" t="s">
        <v>4716</v>
      </c>
    </row>
    <row r="2384" spans="1:1">
      <c r="A2384" t="s">
        <v>4717</v>
      </c>
    </row>
    <row r="2385" spans="1:1">
      <c r="A2385" t="s">
        <v>4718</v>
      </c>
    </row>
    <row r="2386" spans="1:1">
      <c r="A2386" t="s">
        <v>4719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C1C31-7B48-4F3F-8129-7FB2DFBE1FAD}">
  <sheetPr codeName="Sheet13"/>
  <dimension ref="A1:P364"/>
  <sheetViews>
    <sheetView topLeftCell="F1" workbookViewId="0">
      <pane ySplit="5" topLeftCell="A6" activePane="bottomLeft" state="frozen"/>
      <selection pane="bottomLeft" activeCell="P2" sqref="P2"/>
    </sheetView>
  </sheetViews>
  <sheetFormatPr defaultRowHeight="15"/>
  <cols>
    <col min="1" max="1" width="17.5703125" bestFit="1" customWidth="1"/>
    <col min="2" max="2" width="10.5703125" customWidth="1"/>
    <col min="3" max="3" width="14.42578125" hidden="1" customWidth="1"/>
    <col min="4" max="4" width="10.5703125" hidden="1" customWidth="1"/>
    <col min="5" max="5" width="42.85546875" style="66" customWidth="1"/>
    <col min="6" max="6" width="15.42578125" customWidth="1"/>
    <col min="7" max="7" width="25.85546875" customWidth="1"/>
    <col min="8" max="8" width="50" customWidth="1"/>
    <col min="9" max="9" width="12" customWidth="1"/>
    <col min="10" max="10" width="11" bestFit="1" customWidth="1"/>
    <col min="11" max="12" width="9.140625" bestFit="1" customWidth="1"/>
    <col min="13" max="13" width="5.85546875" bestFit="1" customWidth="1"/>
    <col min="14" max="14" width="10.28515625" bestFit="1" customWidth="1"/>
    <col min="15" max="15" width="4.42578125" customWidth="1"/>
    <col min="16" max="17" width="5.28515625" customWidth="1"/>
  </cols>
  <sheetData>
    <row r="1" spans="1:14">
      <c r="J1" t="s">
        <v>1864</v>
      </c>
      <c r="K1" t="s">
        <v>4720</v>
      </c>
      <c r="L1" t="s">
        <v>976</v>
      </c>
      <c r="M1" t="s">
        <v>1866</v>
      </c>
      <c r="N1" t="s">
        <v>1867</v>
      </c>
    </row>
    <row r="2" spans="1:14">
      <c r="J2" t="s">
        <v>979</v>
      </c>
      <c r="K2">
        <f>COUNTIF(B:B,J2)</f>
        <v>113</v>
      </c>
      <c r="L2">
        <f>SUM(K2:K2)</f>
        <v>113</v>
      </c>
      <c r="M2">
        <f>COUNTIFS(B:B,J2,E:E,"*")</f>
        <v>113</v>
      </c>
      <c r="N2">
        <f>L2-M2</f>
        <v>0</v>
      </c>
    </row>
    <row r="3" spans="1:14">
      <c r="J3" t="s">
        <v>978</v>
      </c>
      <c r="K3">
        <f>COUNTIF(B:B,J3)</f>
        <v>112</v>
      </c>
      <c r="L3">
        <f>SUM(K3:K3)</f>
        <v>112</v>
      </c>
      <c r="M3">
        <f>COUNTIFS(B:B,J3,E:E,"*")</f>
        <v>112</v>
      </c>
      <c r="N3">
        <f>L3-M3</f>
        <v>0</v>
      </c>
    </row>
    <row r="4" spans="1:14">
      <c r="J4" t="s">
        <v>977</v>
      </c>
      <c r="K4">
        <f>COUNTIF(B:B,J4)</f>
        <v>113</v>
      </c>
      <c r="L4">
        <f>SUM(K4:K4)</f>
        <v>113</v>
      </c>
      <c r="M4">
        <f>COUNTIFS(B:B,J4,E:E,"*")</f>
        <v>110</v>
      </c>
      <c r="N4">
        <f>L4-M4</f>
        <v>3</v>
      </c>
    </row>
    <row r="5" spans="1:14">
      <c r="A5" s="43" t="s">
        <v>980</v>
      </c>
      <c r="B5" s="43" t="s">
        <v>981</v>
      </c>
      <c r="C5" s="43" t="s">
        <v>982</v>
      </c>
      <c r="D5" s="43" t="s">
        <v>990</v>
      </c>
      <c r="E5" s="69" t="s">
        <v>991</v>
      </c>
      <c r="F5" s="43"/>
      <c r="G5" s="43" t="s">
        <v>992</v>
      </c>
      <c r="H5" s="43" t="s">
        <v>1007</v>
      </c>
      <c r="I5" s="43" t="s">
        <v>1008</v>
      </c>
      <c r="K5" s="1">
        <f>SUM(K2:K4)</f>
        <v>338</v>
      </c>
      <c r="L5" s="1">
        <f>SUM(L2:L4)</f>
        <v>338</v>
      </c>
      <c r="M5" s="1">
        <f>SUM(M2:M4)</f>
        <v>335</v>
      </c>
      <c r="N5" s="1">
        <f>SUM(N2:N4)</f>
        <v>3</v>
      </c>
    </row>
    <row r="6" spans="1:14">
      <c r="A6" t="s">
        <v>4721</v>
      </c>
      <c r="B6" t="s">
        <v>979</v>
      </c>
      <c r="E6" s="31" t="s">
        <v>1186</v>
      </c>
      <c r="F6" t="str">
        <f t="shared" ref="F6:F69" si="0">LEFT(G6,10)</f>
        <v>P22-009113</v>
      </c>
      <c r="G6" t="str">
        <f>IFERROR(VLOOKUP($A6,'Capital spend Nov 30'!$D:$G,3,FALSE),"No PO")</f>
        <v>P22-009113 - Line 2</v>
      </c>
      <c r="H6" t="str">
        <f>VLOOKUP(A6,'Capital spend Nov 30'!D:Q,14,FALSE)</f>
        <v>Alta Vista - 2022 - In-Suite Renovations</v>
      </c>
      <c r="I6" t="str">
        <f>VLOOKUP(A6,'Capital spend Nov 30'!D:U,18,FALSE)</f>
        <v>No</v>
      </c>
    </row>
    <row r="7" spans="1:14">
      <c r="A7" t="s">
        <v>4722</v>
      </c>
      <c r="B7" t="s">
        <v>979</v>
      </c>
      <c r="E7" s="51" t="s">
        <v>1014</v>
      </c>
      <c r="F7" t="str">
        <f t="shared" si="0"/>
        <v>P22-009112</v>
      </c>
      <c r="G7" t="str">
        <f>IFERROR(VLOOKUP($A7,'Capital spend Nov 30'!$D:$G,3,FALSE),"No PO")</f>
        <v>P22-009112 - Line 2</v>
      </c>
      <c r="H7" t="str">
        <f>VLOOKUP(A7,'Capital spend Nov 30'!D:Q,14,FALSE)</f>
        <v>Alta Vista - 2022 - In-Suite Renovations</v>
      </c>
      <c r="I7" t="str">
        <f>VLOOKUP(A7,'Capital spend Nov 30'!D:U,18,FALSE)</f>
        <v>No</v>
      </c>
    </row>
    <row r="8" spans="1:14">
      <c r="A8" t="s">
        <v>4723</v>
      </c>
      <c r="B8" t="s">
        <v>979</v>
      </c>
      <c r="E8" t="s">
        <v>1186</v>
      </c>
      <c r="F8" t="str">
        <f t="shared" si="0"/>
        <v>P22-009122</v>
      </c>
      <c r="G8" t="str">
        <f>IFERROR(VLOOKUP($A8,'Capital spend Nov 30'!$D:$G,3,FALSE),"No PO")</f>
        <v>P22-009122 - Line 1</v>
      </c>
      <c r="H8" t="str">
        <f>VLOOKUP(A8,'Capital spend Nov 30'!D:Q,14,FALSE)</f>
        <v>Aspen Ridge - 2022 - Games Room FF&amp;E</v>
      </c>
      <c r="I8" t="str">
        <f>VLOOKUP(A8,'Capital spend Nov 30'!D:U,18,FALSE)</f>
        <v>No</v>
      </c>
    </row>
    <row r="9" spans="1:14">
      <c r="A9" t="s">
        <v>4724</v>
      </c>
      <c r="B9" t="s">
        <v>979</v>
      </c>
      <c r="E9" t="s">
        <v>1186</v>
      </c>
      <c r="F9" t="str">
        <f t="shared" si="0"/>
        <v>P22-009236</v>
      </c>
      <c r="G9" t="str">
        <f>IFERROR(VLOOKUP($A9,'Capital spend Nov 30'!$D:$G,3,FALSE),"No PO")</f>
        <v>P22-009236 - Line 2</v>
      </c>
      <c r="H9" t="str">
        <f>VLOOKUP(A9,'Capital spend Nov 30'!D:Q,14,FALSE)</f>
        <v>Crofton Manor - 2022 - In-Suite Renovations</v>
      </c>
      <c r="I9" t="str">
        <f>VLOOKUP(A9,'Capital spend Nov 30'!D:U,18,FALSE)</f>
        <v>No</v>
      </c>
    </row>
    <row r="10" spans="1:14">
      <c r="A10" t="s">
        <v>4725</v>
      </c>
      <c r="B10" t="s">
        <v>979</v>
      </c>
      <c r="E10" s="48" t="s">
        <v>1014</v>
      </c>
      <c r="F10" t="str">
        <f t="shared" si="0"/>
        <v>P22-009238</v>
      </c>
      <c r="G10" t="str">
        <f>IFERROR(VLOOKUP($A10,'Capital spend Nov 30'!$D:$G,3,FALSE),"No PO")</f>
        <v>P22-009238 - Line 2</v>
      </c>
      <c r="H10" t="str">
        <f>VLOOKUP(A10,'Capital spend Nov 30'!D:Q,14,FALSE)</f>
        <v>Crofton Manor - 2022 - In-Suite Renovations</v>
      </c>
      <c r="I10" t="str">
        <f>VLOOKUP(A10,'Capital spend Nov 30'!D:U,18,FALSE)</f>
        <v>No</v>
      </c>
    </row>
    <row r="11" spans="1:14">
      <c r="A11" t="s">
        <v>4726</v>
      </c>
      <c r="B11" t="s">
        <v>979</v>
      </c>
      <c r="E11" t="s">
        <v>1186</v>
      </c>
      <c r="F11" t="str">
        <f t="shared" si="0"/>
        <v>P22-009239</v>
      </c>
      <c r="G11" t="str">
        <f>IFERROR(VLOOKUP($A11,'Capital spend Nov 30'!$D:$G,3,FALSE),"No PO")</f>
        <v>P22-009239 - Line 2</v>
      </c>
      <c r="H11" t="str">
        <f>VLOOKUP(A11,'Capital spend Nov 30'!D:Q,14,FALSE)</f>
        <v>Crofton Manor - 2022 - In-Suite Renovations</v>
      </c>
      <c r="I11" t="str">
        <f>VLOOKUP(A11,'Capital spend Nov 30'!D:U,18,FALSE)</f>
        <v>No</v>
      </c>
    </row>
    <row r="12" spans="1:14">
      <c r="A12" t="s">
        <v>4727</v>
      </c>
      <c r="B12" t="s">
        <v>979</v>
      </c>
      <c r="E12" t="s">
        <v>1186</v>
      </c>
      <c r="F12" t="str">
        <f t="shared" si="0"/>
        <v>P22-009237</v>
      </c>
      <c r="G12" t="str">
        <f>IFERROR(VLOOKUP($A12,'Capital spend Nov 30'!$D:$G,3,FALSE),"No PO")</f>
        <v>P22-009237 - Line 2</v>
      </c>
      <c r="H12" t="str">
        <f>VLOOKUP(A12,'Capital spend Nov 30'!D:Q,14,FALSE)</f>
        <v>Crofton Manor - 2022 - In-Suite Renovations</v>
      </c>
      <c r="I12" t="str">
        <f>VLOOKUP(A12,'Capital spend Nov 30'!D:U,18,FALSE)</f>
        <v>No</v>
      </c>
    </row>
    <row r="13" spans="1:14">
      <c r="A13" t="s">
        <v>4728</v>
      </c>
      <c r="B13" t="s">
        <v>979</v>
      </c>
      <c r="E13" s="48" t="s">
        <v>1014</v>
      </c>
      <c r="F13" t="str">
        <f t="shared" si="0"/>
        <v>P22-009496</v>
      </c>
      <c r="G13" t="str">
        <f>IFERROR(VLOOKUP($A13,'Capital spend Nov 30'!$D:$G,3,FALSE),"No PO")</f>
        <v>P22-009496 - Line 1</v>
      </c>
      <c r="H13" t="str">
        <f>VLOOKUP(A13,'Capital spend Nov 30'!D:Q,14,FALSE)</f>
        <v>Donway Place - 2022 - In-Suite Renovations</v>
      </c>
      <c r="I13" t="str">
        <f>VLOOKUP(A13,'Capital spend Nov 30'!D:U,18,FALSE)</f>
        <v>No</v>
      </c>
    </row>
    <row r="14" spans="1:14">
      <c r="A14" t="s">
        <v>4729</v>
      </c>
      <c r="B14" t="s">
        <v>979</v>
      </c>
      <c r="E14" s="51" t="s">
        <v>1014</v>
      </c>
      <c r="F14" t="str">
        <f t="shared" si="0"/>
        <v>P22-009631</v>
      </c>
      <c r="G14" t="str">
        <f>IFERROR(VLOOKUP($A14,'Capital spend Nov 30'!$D:$G,3,FALSE),"No PO")</f>
        <v>P22-009631 - Line 2</v>
      </c>
      <c r="H14" t="str">
        <f>VLOOKUP(A14,'Capital spend Nov 30'!D:Q,14,FALSE)</f>
        <v>Donway Place - 2022 - In-Suite Renovations</v>
      </c>
      <c r="I14" t="str">
        <f>VLOOKUP(A14,'Capital spend Nov 30'!D:U,18,FALSE)</f>
        <v>No</v>
      </c>
    </row>
    <row r="15" spans="1:14">
      <c r="A15" t="s">
        <v>4730</v>
      </c>
      <c r="B15" t="s">
        <v>979</v>
      </c>
      <c r="E15" t="s">
        <v>1014</v>
      </c>
      <c r="F15" t="str">
        <f t="shared" si="0"/>
        <v>P22-009675</v>
      </c>
      <c r="G15" t="str">
        <f>IFERROR(VLOOKUP($A15,'Capital spend Nov 30'!$D:$G,3,FALSE),"No PO")</f>
        <v>P22-009675 - Line 1</v>
      </c>
      <c r="H15" t="str">
        <f>VLOOKUP(A15,'Capital spend Nov 30'!D:Q,14,FALSE)</f>
        <v>Eagle Terrace - 2022 - Storage Room Reno</v>
      </c>
      <c r="I15" t="str">
        <f>VLOOKUP(A15,'Capital spend Nov 30'!D:U,18,FALSE)</f>
        <v>No</v>
      </c>
    </row>
    <row r="16" spans="1:14">
      <c r="A16" t="s">
        <v>4731</v>
      </c>
      <c r="B16" t="s">
        <v>979</v>
      </c>
      <c r="E16" t="s">
        <v>1186</v>
      </c>
      <c r="F16" t="str">
        <f t="shared" si="0"/>
        <v>P22-009524</v>
      </c>
      <c r="G16" t="str">
        <f>IFERROR(VLOOKUP($A16,'Capital spend Nov 30'!$D:$G,3,FALSE),"No PO")</f>
        <v>P22-009524 - Line 1</v>
      </c>
      <c r="H16" t="str">
        <f>VLOOKUP(A16,'Capital spend Nov 30'!D:Q,14,FALSE)</f>
        <v>Greenway - 2022 - In-Suite Renovations</v>
      </c>
      <c r="I16" t="str">
        <f>VLOOKUP(A16,'Capital spend Nov 30'!D:U,18,FALSE)</f>
        <v>No</v>
      </c>
    </row>
    <row r="17" spans="1:9">
      <c r="A17" t="s">
        <v>4732</v>
      </c>
      <c r="B17" t="s">
        <v>979</v>
      </c>
      <c r="E17" t="s">
        <v>1186</v>
      </c>
      <c r="F17" t="str">
        <f t="shared" si="0"/>
        <v>P22-009194</v>
      </c>
      <c r="G17" t="str">
        <f>IFERROR(VLOOKUP($A17,'Capital spend Nov 30'!$D:$G,3,FALSE),"No PO")</f>
        <v>P22-009194 - Line 1</v>
      </c>
      <c r="H17" t="str">
        <f>VLOOKUP(A17,'Capital spend Nov 30'!D:Q,14,FALSE)</f>
        <v>Heartwood - 2022 - Sidewalks (Funded)</v>
      </c>
      <c r="I17" t="str">
        <f>VLOOKUP(A17,'Capital spend Nov 30'!D:U,18,FALSE)</f>
        <v>No</v>
      </c>
    </row>
    <row r="18" spans="1:9">
      <c r="A18" t="s">
        <v>4733</v>
      </c>
      <c r="B18" t="s">
        <v>979</v>
      </c>
      <c r="E18" t="s">
        <v>1398</v>
      </c>
      <c r="F18" t="str">
        <f t="shared" si="0"/>
        <v>P22-009209</v>
      </c>
      <c r="G18" t="str">
        <f>IFERROR(VLOOKUP($A18,'Capital spend Nov 30'!$D:$G,3,FALSE),"No PO")</f>
        <v>P22-009209 - Line 1</v>
      </c>
      <c r="H18" t="str">
        <f>VLOOKUP(A18,'Capital spend Nov 30'!D:Q,14,FALSE)</f>
        <v>Hollyburn House - 2022 - Kitchen</v>
      </c>
      <c r="I18" t="str">
        <f>VLOOKUP(A18,'Capital spend Nov 30'!D:U,18,FALSE)</f>
        <v>No</v>
      </c>
    </row>
    <row r="19" spans="1:9">
      <c r="A19" t="s">
        <v>4734</v>
      </c>
      <c r="B19" t="s">
        <v>979</v>
      </c>
      <c r="E19" t="s">
        <v>4735</v>
      </c>
      <c r="F19" t="str">
        <f t="shared" si="0"/>
        <v>P22-009284</v>
      </c>
      <c r="G19" t="str">
        <f>IFERROR(VLOOKUP($A19,'Capital spend Nov 30'!$D:$G,3,FALSE),"No PO")</f>
        <v>P22-009284 - Line 1</v>
      </c>
      <c r="H19" t="str">
        <f>VLOOKUP(A19,'Capital spend Nov 30'!D:Q,14,FALSE)</f>
        <v>Leaside - 2022 - Hot mobile cart</v>
      </c>
      <c r="I19" t="str">
        <f>VLOOKUP(A19,'Capital spend Nov 30'!D:U,18,FALSE)</f>
        <v>No</v>
      </c>
    </row>
    <row r="20" spans="1:9">
      <c r="A20" t="s">
        <v>4736</v>
      </c>
      <c r="B20" t="s">
        <v>979</v>
      </c>
      <c r="E20" t="s">
        <v>1014</v>
      </c>
      <c r="F20" t="str">
        <f t="shared" si="0"/>
        <v>P22-009216</v>
      </c>
      <c r="G20" t="str">
        <f>IFERROR(VLOOKUP($A20,'Capital spend Nov 30'!$D:$G,3,FALSE),"No PO")</f>
        <v>P22-009216 - Line 1</v>
      </c>
      <c r="H20" t="str">
        <f>VLOOKUP(A20,'Capital spend Nov 30'!D:Q,14,FALSE)</f>
        <v>Leaside - 2022 - In-Suite Renovations</v>
      </c>
      <c r="I20" t="str">
        <f>VLOOKUP(A20,'Capital spend Nov 30'!D:U,18,FALSE)</f>
        <v>No</v>
      </c>
    </row>
    <row r="21" spans="1:9">
      <c r="A21" t="s">
        <v>4737</v>
      </c>
      <c r="B21" t="s">
        <v>979</v>
      </c>
      <c r="E21" t="s">
        <v>1398</v>
      </c>
      <c r="F21" t="str">
        <f t="shared" si="0"/>
        <v>P22-009208</v>
      </c>
      <c r="G21" t="str">
        <f>IFERROR(VLOOKUP($A21,'Capital spend Nov 30'!$D:$G,3,FALSE),"No PO")</f>
        <v>P22-009208 - Line 1</v>
      </c>
      <c r="H21" t="str">
        <f>VLOOKUP(A21,'Capital spend Nov 30'!D:Q,14,FALSE)</f>
        <v>Parkwood Court - 2022 - Care Floor  Renovation</v>
      </c>
      <c r="I21" t="str">
        <f>VLOOKUP(A21,'Capital spend Nov 30'!D:U,18,FALSE)</f>
        <v>No</v>
      </c>
    </row>
    <row r="22" spans="1:9">
      <c r="A22" t="s">
        <v>4738</v>
      </c>
      <c r="B22" t="s">
        <v>979</v>
      </c>
      <c r="E22" t="s">
        <v>1398</v>
      </c>
      <c r="F22" t="str">
        <f t="shared" si="0"/>
        <v>P22-009207</v>
      </c>
      <c r="G22" t="str">
        <f>IFERROR(VLOOKUP($A22,'Capital spend Nov 30'!$D:$G,3,FALSE),"No PO")</f>
        <v>P22-009207 - Line 1</v>
      </c>
      <c r="H22" t="str">
        <f>VLOOKUP(A22,'Capital spend Nov 30'!D:Q,14,FALSE)</f>
        <v>Parkwood Manor - 2022 - Public Space Reno</v>
      </c>
      <c r="I22" t="str">
        <f>VLOOKUP(A22,'Capital spend Nov 30'!D:U,18,FALSE)</f>
        <v>No</v>
      </c>
    </row>
    <row r="23" spans="1:9">
      <c r="A23" t="s">
        <v>4739</v>
      </c>
      <c r="B23" t="s">
        <v>979</v>
      </c>
      <c r="E23" t="s">
        <v>1186</v>
      </c>
      <c r="F23" t="str">
        <f t="shared" si="0"/>
        <v>P22-009497</v>
      </c>
      <c r="G23" t="str">
        <f>IFERROR(VLOOKUP($A23,'Capital spend Nov 30'!$D:$G,3,FALSE),"No PO")</f>
        <v>P22-009497 - Line 1</v>
      </c>
      <c r="H23" t="str">
        <f>VLOOKUP(A23,'Capital spend Nov 30'!D:Q,14,FALSE)</f>
        <v>Port Perry - 2022 - In-Suite Renovations</v>
      </c>
      <c r="I23" t="str">
        <f>VLOOKUP(A23,'Capital spend Nov 30'!D:U,18,FALSE)</f>
        <v>No</v>
      </c>
    </row>
    <row r="24" spans="1:9">
      <c r="A24" t="s">
        <v>4740</v>
      </c>
      <c r="B24" t="s">
        <v>979</v>
      </c>
      <c r="E24" t="s">
        <v>1014</v>
      </c>
      <c r="F24" t="str">
        <f t="shared" si="0"/>
        <v>P22-009158</v>
      </c>
      <c r="G24" t="str">
        <f>IFERROR(VLOOKUP($A24,'Capital spend Nov 30'!$D:$G,3,FALSE),"No PO")</f>
        <v>P22-009158 - Line 1</v>
      </c>
      <c r="H24" t="str">
        <f>VLOOKUP(A24,'Capital spend Nov 30'!D:Q,14,FALSE)</f>
        <v>Prince of Wales - 2022 - Elevator guide cables</v>
      </c>
      <c r="I24" t="str">
        <f>VLOOKUP(A24,'Capital spend Nov 30'!D:U,18,FALSE)</f>
        <v>No</v>
      </c>
    </row>
    <row r="25" spans="1:9">
      <c r="A25" t="s">
        <v>4741</v>
      </c>
      <c r="B25" t="s">
        <v>979</v>
      </c>
      <c r="E25" t="s">
        <v>1014</v>
      </c>
      <c r="F25" t="str">
        <f t="shared" si="0"/>
        <v>P22-009510</v>
      </c>
      <c r="G25" t="str">
        <f>IFERROR(VLOOKUP($A25,'Capital spend Nov 30'!$D:$G,3,FALSE),"No PO")</f>
        <v>P22-009510 - Line 1</v>
      </c>
      <c r="H25" t="str">
        <f>VLOOKUP(A25,'Capital spend Nov 30'!D:Q,14,FALSE)</f>
        <v>Reachview Village  - 2022 - MUA (Funded)</v>
      </c>
      <c r="I25" t="str">
        <f>VLOOKUP(A25,'Capital spend Nov 30'!D:U,18,FALSE)</f>
        <v>No</v>
      </c>
    </row>
    <row r="26" spans="1:9">
      <c r="A26" t="s">
        <v>4742</v>
      </c>
      <c r="B26" t="s">
        <v>979</v>
      </c>
      <c r="E26" t="s">
        <v>1186</v>
      </c>
      <c r="F26" t="str">
        <f t="shared" si="0"/>
        <v>P22-009153</v>
      </c>
      <c r="G26" t="str">
        <f>IFERROR(VLOOKUP($A26,'Capital spend Nov 30'!$D:$G,3,FALSE),"No PO")</f>
        <v>P22-009153 - Line 1</v>
      </c>
      <c r="H26" t="str">
        <f>VLOOKUP(A26,'Capital spend Nov 30'!D:Q,14,FALSE)</f>
        <v>Riverbend Place - 2022 - In-Suite Renovations</v>
      </c>
      <c r="I26" t="str">
        <f>VLOOKUP(A26,'Capital spend Nov 30'!D:U,18,FALSE)</f>
        <v>No</v>
      </c>
    </row>
    <row r="27" spans="1:9">
      <c r="A27" t="s">
        <v>4743</v>
      </c>
      <c r="B27" t="s">
        <v>979</v>
      </c>
      <c r="E27" t="s">
        <v>1014</v>
      </c>
      <c r="F27" t="str">
        <f t="shared" si="0"/>
        <v>P22-009473</v>
      </c>
      <c r="G27" t="str">
        <f>IFERROR(VLOOKUP($A27,'Capital spend Nov 30'!$D:$G,3,FALSE),"No PO")</f>
        <v>P22-009473 - Line 1</v>
      </c>
      <c r="H27" t="str">
        <f>VLOOKUP(A27,'Capital spend Nov 30'!D:Q,14,FALSE)</f>
        <v>Scenic Acres - 2022 - Replace Sprinkler Heads</v>
      </c>
      <c r="I27" t="str">
        <f>VLOOKUP(A27,'Capital spend Nov 30'!D:U,18,FALSE)</f>
        <v>No</v>
      </c>
    </row>
    <row r="28" spans="1:9">
      <c r="A28" t="s">
        <v>4744</v>
      </c>
      <c r="B28" t="s">
        <v>979</v>
      </c>
      <c r="E28" t="s">
        <v>1014</v>
      </c>
      <c r="F28" t="str">
        <f t="shared" si="0"/>
        <v>P22-009235</v>
      </c>
      <c r="G28" t="str">
        <f>IFERROR(VLOOKUP($A28,'Capital spend Nov 30'!$D:$G,3,FALSE),"No PO")</f>
        <v>P22-009235 - Line 1</v>
      </c>
      <c r="H28" t="str">
        <f>VLOOKUP(A28,'Capital spend Nov 30'!D:Q,14,FALSE)</f>
        <v>Stittsville Villa - 2022 - In-Suite Renovations</v>
      </c>
      <c r="I28" t="str">
        <f>VLOOKUP(A28,'Capital spend Nov 30'!D:U,18,FALSE)</f>
        <v>No</v>
      </c>
    </row>
    <row r="29" spans="1:9">
      <c r="A29" t="s">
        <v>4745</v>
      </c>
      <c r="B29" t="s">
        <v>979</v>
      </c>
      <c r="E29" t="s">
        <v>1014</v>
      </c>
      <c r="F29" t="str">
        <f t="shared" si="0"/>
        <v>P22-009213</v>
      </c>
      <c r="G29" t="str">
        <f>IFERROR(VLOOKUP($A29,'Capital spend Nov 30'!$D:$G,3,FALSE),"No PO")</f>
        <v>P22-009213 - Line 1</v>
      </c>
      <c r="H29" t="str">
        <f>VLOOKUP(A29,'Capital spend Nov 30'!D:Q,14,FALSE)</f>
        <v>Sunwood - 2022 - Public Space Carpet and Select FF&amp;E</v>
      </c>
      <c r="I29" t="str">
        <f>VLOOKUP(A29,'Capital spend Nov 30'!D:U,18,FALSE)</f>
        <v>No</v>
      </c>
    </row>
    <row r="30" spans="1:9">
      <c r="A30" t="s">
        <v>4746</v>
      </c>
      <c r="B30" t="s">
        <v>979</v>
      </c>
      <c r="E30" t="s">
        <v>1014</v>
      </c>
      <c r="F30" t="str">
        <f t="shared" si="0"/>
        <v>P22-009286</v>
      </c>
      <c r="G30" t="str">
        <f>IFERROR(VLOOKUP($A30,'Capital spend Nov 30'!$D:$G,3,FALSE),"No PO")</f>
        <v>P22-009286 - Line 1</v>
      </c>
      <c r="H30" t="str">
        <f>VLOOKUP(A30,'Capital spend Nov 30'!D:Q,14,FALSE)</f>
        <v>The Annex - 2022 - In-Suite Renovations</v>
      </c>
      <c r="I30" t="str">
        <f>VLOOKUP(A30,'Capital spend Nov 30'!D:U,18,FALSE)</f>
        <v>No</v>
      </c>
    </row>
    <row r="31" spans="1:9">
      <c r="A31" t="s">
        <v>4747</v>
      </c>
      <c r="B31" t="s">
        <v>979</v>
      </c>
      <c r="E31" t="s">
        <v>1014</v>
      </c>
      <c r="F31" t="str">
        <f t="shared" si="0"/>
        <v>P22-009285</v>
      </c>
      <c r="G31" t="str">
        <f>IFERROR(VLOOKUP($A31,'Capital spend Nov 30'!$D:$G,3,FALSE),"No PO")</f>
        <v>P22-009285 - Line 1</v>
      </c>
      <c r="H31" t="str">
        <f>VLOOKUP(A31,'Capital spend Nov 30'!D:Q,14,FALSE)</f>
        <v>The Annex - 2022 - In-Suite Renovations</v>
      </c>
      <c r="I31" t="str">
        <f>VLOOKUP(A31,'Capital spend Nov 30'!D:U,18,FALSE)</f>
        <v>No</v>
      </c>
    </row>
    <row r="32" spans="1:9">
      <c r="A32" t="s">
        <v>4748</v>
      </c>
      <c r="B32" t="s">
        <v>979</v>
      </c>
      <c r="E32" s="51" t="s">
        <v>1014</v>
      </c>
      <c r="F32" t="str">
        <f t="shared" si="0"/>
        <v>P22-009627</v>
      </c>
      <c r="G32" t="str">
        <f>IFERROR(VLOOKUP($A32,'Capital spend Nov 30'!$D:$G,3,FALSE),"No PO")</f>
        <v>P22-009627 - Line 1</v>
      </c>
      <c r="H32" t="str">
        <f>VLOOKUP(A32,'Capital spend Nov 30'!D:Q,14,FALSE)</f>
        <v>The Annex - 2022 - In-Suite Renovations</v>
      </c>
      <c r="I32" t="str">
        <f>VLOOKUP(A32,'Capital spend Nov 30'!D:U,18,FALSE)</f>
        <v>No</v>
      </c>
    </row>
    <row r="33" spans="1:9">
      <c r="A33" t="s">
        <v>4749</v>
      </c>
      <c r="B33" t="s">
        <v>979</v>
      </c>
      <c r="E33" t="s">
        <v>1014</v>
      </c>
      <c r="F33" t="str">
        <f t="shared" si="0"/>
        <v>P22-009640</v>
      </c>
      <c r="G33" t="str">
        <f>IFERROR(VLOOKUP($A33,'Capital spend Nov 30'!$D:$G,3,FALSE),"No PO")</f>
        <v>P22-009640 - Line 1</v>
      </c>
      <c r="H33" t="str">
        <f>VLOOKUP(A33,'Capital spend Nov 30'!D:Q,14,FALSE)</f>
        <v>The Annex - 2022 - In-Suite Renovations</v>
      </c>
      <c r="I33" t="str">
        <f>VLOOKUP(A33,'Capital spend Nov 30'!D:U,18,FALSE)</f>
        <v>No</v>
      </c>
    </row>
    <row r="34" spans="1:9">
      <c r="A34" t="s">
        <v>4750</v>
      </c>
      <c r="B34" t="s">
        <v>979</v>
      </c>
      <c r="E34" s="51" t="s">
        <v>1014</v>
      </c>
      <c r="F34" t="str">
        <f t="shared" si="0"/>
        <v>P22-009384</v>
      </c>
      <c r="G34" t="str">
        <f>IFERROR(VLOOKUP($A34,'Capital spend Nov 30'!$D:$G,3,FALSE),"No PO")</f>
        <v>P22-009384 - Line 2</v>
      </c>
      <c r="H34" t="str">
        <f>VLOOKUP(A34,'Capital spend Nov 30'!D:Q,14,FALSE)</f>
        <v>The Bentley Saskatoon - 2022 - In-Suite Renovations</v>
      </c>
      <c r="I34" t="str">
        <f>VLOOKUP(A34,'Capital spend Nov 30'!D:U,18,FALSE)</f>
        <v>No</v>
      </c>
    </row>
    <row r="35" spans="1:9">
      <c r="A35" t="s">
        <v>4751</v>
      </c>
      <c r="B35" t="s">
        <v>979</v>
      </c>
      <c r="E35" s="71" t="s">
        <v>1398</v>
      </c>
      <c r="F35" t="str">
        <f t="shared" si="0"/>
        <v>P22-009626</v>
      </c>
      <c r="G35" t="str">
        <f>IFERROR(VLOOKUP($A35,'Capital spend Nov 30'!$D:$G,3,FALSE),"No PO")</f>
        <v>P22-009626 - Line 1</v>
      </c>
      <c r="H35" t="str">
        <f>VLOOKUP(A35,'Capital spend Nov 30'!D:Q,14,FALSE)</f>
        <v>The Claremont - 2022 - Kitchen FF&amp;E (Steam Table)</v>
      </c>
      <c r="I35" t="str">
        <f>VLOOKUP(A35,'Capital spend Nov 30'!D:U,18,FALSE)</f>
        <v>No</v>
      </c>
    </row>
    <row r="36" spans="1:9">
      <c r="A36" t="s">
        <v>4752</v>
      </c>
      <c r="B36" t="s">
        <v>979</v>
      </c>
      <c r="E36" s="48" t="s">
        <v>1014</v>
      </c>
      <c r="F36" t="str">
        <f t="shared" si="0"/>
        <v>P22-009217</v>
      </c>
      <c r="G36" t="str">
        <f>IFERROR(VLOOKUP($A36,'Capital spend Nov 30'!$D:$G,3,FALSE),"No PO")</f>
        <v>P22-009217 - Line 1</v>
      </c>
      <c r="H36" t="str">
        <f>VLOOKUP(A36,'Capital spend Nov 30'!D:Q,14,FALSE)</f>
        <v>The Dorchester - 2022 - In-Suite Renovations</v>
      </c>
      <c r="I36" t="str">
        <f>VLOOKUP(A36,'Capital spend Nov 30'!D:U,18,FALSE)</f>
        <v>No</v>
      </c>
    </row>
    <row r="37" spans="1:9">
      <c r="A37" t="s">
        <v>4753</v>
      </c>
      <c r="B37" t="s">
        <v>979</v>
      </c>
      <c r="E37" s="51" t="s">
        <v>1014</v>
      </c>
      <c r="F37" t="str">
        <f t="shared" si="0"/>
        <v>P22-009240</v>
      </c>
      <c r="G37" t="str">
        <f>IFERROR(VLOOKUP($A37,'Capital spend Nov 30'!$D:$G,3,FALSE),"No PO")</f>
        <v>P22-009240 - Line 2</v>
      </c>
      <c r="H37" t="str">
        <f>VLOOKUP(A37,'Capital spend Nov 30'!D:Q,14,FALSE)</f>
        <v>The Kensington Oakville - 2022 - In-Suite Renovations</v>
      </c>
      <c r="I37" t="str">
        <f>VLOOKUP(A37,'Capital spend Nov 30'!D:U,18,FALSE)</f>
        <v>No</v>
      </c>
    </row>
    <row r="38" spans="1:9">
      <c r="A38" t="s">
        <v>4754</v>
      </c>
      <c r="B38" t="s">
        <v>979</v>
      </c>
      <c r="E38" s="48" t="s">
        <v>1014</v>
      </c>
      <c r="F38" t="str">
        <f t="shared" si="0"/>
        <v>P22-009219</v>
      </c>
      <c r="G38" t="str">
        <f>IFERROR(VLOOKUP($A38,'Capital spend Nov 30'!$D:$G,3,FALSE),"No PO")</f>
        <v>P22-009219 - Line 1</v>
      </c>
      <c r="H38" t="str">
        <f>VLOOKUP(A38,'Capital spend Nov 30'!D:Q,14,FALSE)</f>
        <v>Valley Stream - DHW boiler  venting</v>
      </c>
      <c r="I38" t="str">
        <f>VLOOKUP(A38,'Capital spend Nov 30'!D:U,18,FALSE)</f>
        <v>No</v>
      </c>
    </row>
    <row r="39" spans="1:9">
      <c r="A39" t="s">
        <v>4755</v>
      </c>
      <c r="B39" t="s">
        <v>979</v>
      </c>
      <c r="E39" s="48" t="s">
        <v>1014</v>
      </c>
      <c r="F39" t="str">
        <f t="shared" si="0"/>
        <v>P22-009180</v>
      </c>
      <c r="G39" t="str">
        <f>IFERROR(VLOOKUP($A39,'Capital spend Nov 30'!$D:$G,3,FALSE),"No PO")</f>
        <v>P22-009180 - Line 1</v>
      </c>
      <c r="H39" t="str">
        <f>VLOOKUP(A39,'Capital spend Nov 30'!D:Q,14,FALSE)</f>
        <v>West Oak - Ice Bin (2021 Invoice)</v>
      </c>
      <c r="I39" t="str">
        <f>VLOOKUP(A39,'Capital spend Nov 30'!D:U,18,FALSE)</f>
        <v>No</v>
      </c>
    </row>
    <row r="40" spans="1:9">
      <c r="A40" t="s">
        <v>4756</v>
      </c>
      <c r="B40" t="s">
        <v>978</v>
      </c>
      <c r="E40" s="48" t="s">
        <v>1086</v>
      </c>
      <c r="F40" t="str">
        <f t="shared" si="0"/>
        <v>P22-009498</v>
      </c>
      <c r="G40" t="str">
        <f>IFERROR(VLOOKUP($A40,'Capital spend Nov 30'!$D:$G,3,FALSE),"No PO")</f>
        <v>P22-009498 - Line 1</v>
      </c>
      <c r="H40" t="str">
        <f>VLOOKUP(A40,'Capital spend Nov 30'!D:Q,14,FALSE)</f>
        <v>Aspen Ridge - 2022 - In-Suite Renovations</v>
      </c>
      <c r="I40" t="str">
        <f>VLOOKUP(A40,'Capital spend Nov 30'!D:U,18,FALSE)</f>
        <v>No</v>
      </c>
    </row>
    <row r="41" spans="1:9">
      <c r="A41" t="s">
        <v>4757</v>
      </c>
      <c r="B41" t="s">
        <v>978</v>
      </c>
      <c r="E41" s="66" t="s">
        <v>1012</v>
      </c>
      <c r="F41" t="str">
        <f t="shared" si="0"/>
        <v>P22-009613</v>
      </c>
      <c r="G41" t="str">
        <f>IFERROR(VLOOKUP($A41,'Capital spend Nov 30'!$D:$G,3,FALSE),"No PO")</f>
        <v>P22-009613 - Line 1</v>
      </c>
      <c r="H41" t="str">
        <f>VLOOKUP(A41,'Capital spend Nov 30'!D:Q,14,FALSE)</f>
        <v>Fleetwood Villa - 2022 - Kitchen FF&amp;E (Slicer)</v>
      </c>
      <c r="I41" t="str">
        <f>VLOOKUP(A41,'Capital spend Nov 30'!D:U,18,FALSE)</f>
        <v>No</v>
      </c>
    </row>
    <row r="42" spans="1:9">
      <c r="A42" t="s">
        <v>4758</v>
      </c>
      <c r="B42" t="s">
        <v>978</v>
      </c>
      <c r="E42" s="66" t="s">
        <v>1086</v>
      </c>
      <c r="F42" t="str">
        <f t="shared" si="0"/>
        <v>P22-009401</v>
      </c>
      <c r="G42" t="str">
        <f>IFERROR(VLOOKUP($A42,'Capital spend Nov 30'!$D:$G,3,FALSE),"No PO")</f>
        <v>P22-009401 - Line 1</v>
      </c>
      <c r="H42" t="str">
        <f>VLOOKUP(A42,'Capital spend Nov 30'!D:Q,14,FALSE)</f>
        <v>Ridgeview - 2022 - Alarm Check Valve</v>
      </c>
      <c r="I42" t="str">
        <f>VLOOKUP(A42,'Capital spend Nov 30'!D:U,18,FALSE)</f>
        <v>No</v>
      </c>
    </row>
    <row r="43" spans="1:9">
      <c r="A43" t="s">
        <v>4759</v>
      </c>
      <c r="B43" t="s">
        <v>978</v>
      </c>
      <c r="E43" s="66" t="s">
        <v>1086</v>
      </c>
      <c r="F43" t="str">
        <f t="shared" si="0"/>
        <v>P22-009303</v>
      </c>
      <c r="G43" t="str">
        <f>IFERROR(VLOOKUP($A43,'Capital spend Nov 30'!$D:$G,3,FALSE),"No PO")</f>
        <v>P22-009303 - Line 1</v>
      </c>
      <c r="H43" t="str">
        <f>VLOOKUP(A43,'Capital spend Nov 30'!D:Q,14,FALSE)</f>
        <v>Sumac Lodge - 2022 - Roof Leaks</v>
      </c>
      <c r="I43" t="str">
        <f>VLOOKUP(A43,'Capital spend Nov 30'!D:U,18,FALSE)</f>
        <v>No</v>
      </c>
    </row>
    <row r="44" spans="1:9">
      <c r="A44" t="s">
        <v>4760</v>
      </c>
      <c r="B44" t="s">
        <v>978</v>
      </c>
      <c r="E44" s="48" t="s">
        <v>1086</v>
      </c>
      <c r="F44" t="str">
        <f t="shared" si="0"/>
        <v>P22-009115</v>
      </c>
      <c r="G44" t="str">
        <f>IFERROR(VLOOKUP($A44,'Capital spend Nov 30'!$D:$G,3,FALSE),"No PO")</f>
        <v>P22-009115 - Line 1</v>
      </c>
      <c r="H44" t="str">
        <f>VLOOKUP(A44,'Capital spend Nov 30'!D:Q,14,FALSE)</f>
        <v>Reachview Village - 2022 - Mold Removal</v>
      </c>
      <c r="I44" t="str">
        <f>VLOOKUP(A44,'Capital spend Nov 30'!D:U,18,FALSE)</f>
        <v>No</v>
      </c>
    </row>
    <row r="45" spans="1:9">
      <c r="A45" t="s">
        <v>4761</v>
      </c>
      <c r="B45" t="s">
        <v>978</v>
      </c>
      <c r="E45" s="48" t="s">
        <v>1012</v>
      </c>
      <c r="F45" t="str">
        <f t="shared" si="0"/>
        <v>P22-009628</v>
      </c>
      <c r="G45" t="str">
        <f>IFERROR(VLOOKUP($A45,'Capital spend Nov 30'!$D:$G,3,FALSE),"No PO")</f>
        <v>P22-009628 - Line 1</v>
      </c>
      <c r="H45" t="str">
        <f>VLOOKUP(A45,'Capital spend Nov 30'!D:Q,14,FALSE)</f>
        <v>Maplecrest Village - 2022 - Fire Alarm Panel (New)</v>
      </c>
      <c r="I45" t="str">
        <f>VLOOKUP(A45,'Capital spend Nov 30'!D:U,18,FALSE)</f>
        <v>No</v>
      </c>
    </row>
    <row r="46" spans="1:9">
      <c r="A46" t="s">
        <v>4762</v>
      </c>
      <c r="B46" t="s">
        <v>978</v>
      </c>
      <c r="E46" s="48" t="s">
        <v>1012</v>
      </c>
      <c r="F46" t="str">
        <f t="shared" si="0"/>
        <v>P22-009471</v>
      </c>
      <c r="G46" t="str">
        <f>IFERROR(VLOOKUP($A46,'Capital spend Nov 30'!$D:$G,3,FALSE),"No PO")</f>
        <v>P22-009471 - Line 1</v>
      </c>
      <c r="H46" t="str">
        <f>VLOOKUP(A46,'Capital spend Nov 30'!D:Q,14,FALSE)</f>
        <v>Scenic Acres - 2022 - In-Suite Renovations</v>
      </c>
      <c r="I46" t="str">
        <f>VLOOKUP(A46,'Capital spend Nov 30'!D:U,18,FALSE)</f>
        <v>No</v>
      </c>
    </row>
    <row r="47" spans="1:9">
      <c r="A47" t="s">
        <v>4763</v>
      </c>
      <c r="B47" t="s">
        <v>978</v>
      </c>
      <c r="E47" s="48" t="s">
        <v>1012</v>
      </c>
      <c r="F47" t="str">
        <f t="shared" si="0"/>
        <v>P22-009187</v>
      </c>
      <c r="G47" t="str">
        <f>IFERROR(VLOOKUP($A47,'Capital spend Nov 30'!$D:$G,3,FALSE),"No PO")</f>
        <v>P22-009187 - Line 1</v>
      </c>
      <c r="H47" t="str">
        <f>VLOOKUP(A47,'Capital spend Nov 30'!D:Q,14,FALSE)</f>
        <v>West Oak Village - 2022 - Boiler (3-Way Valve)</v>
      </c>
      <c r="I47" t="str">
        <f>VLOOKUP(A47,'Capital spend Nov 30'!D:U,18,FALSE)</f>
        <v>No</v>
      </c>
    </row>
    <row r="48" spans="1:9">
      <c r="A48" t="s">
        <v>4764</v>
      </c>
      <c r="B48" t="s">
        <v>978</v>
      </c>
      <c r="E48" s="66" t="s">
        <v>1012</v>
      </c>
      <c r="F48" t="str">
        <f t="shared" si="0"/>
        <v>P22-009199</v>
      </c>
      <c r="G48" t="str">
        <f>IFERROR(VLOOKUP($A48,'Capital spend Nov 30'!$D:$G,3,FALSE),"No PO")</f>
        <v>P22-009199 - Line 1</v>
      </c>
      <c r="H48" t="str">
        <f>VLOOKUP(A48,'Capital spend Nov 30'!D:Q,14,FALSE)</f>
        <v>Hollyburn House - 2022 - DHW Section Re pipe</v>
      </c>
      <c r="I48" t="str">
        <f>VLOOKUP(A48,'Capital spend Nov 30'!D:U,18,FALSE)</f>
        <v>No</v>
      </c>
    </row>
    <row r="49" spans="1:9">
      <c r="A49" t="s">
        <v>4765</v>
      </c>
      <c r="B49" t="s">
        <v>978</v>
      </c>
      <c r="E49" s="48" t="s">
        <v>1086</v>
      </c>
      <c r="F49" t="str">
        <f t="shared" si="0"/>
        <v>P22-009487</v>
      </c>
      <c r="G49" t="str">
        <f>IFERROR(VLOOKUP($A49,'Capital spend Nov 30'!$D:$G,3,FALSE),"No PO")</f>
        <v>P22-009487 - Line 1</v>
      </c>
      <c r="H49" t="str">
        <f>VLOOKUP(A49,'Capital spend Nov 30'!D:Q,14,FALSE)</f>
        <v>Glenwarren Place - 2022 - Driveway Repairs</v>
      </c>
      <c r="I49" t="str">
        <f>VLOOKUP(A49,'Capital spend Nov 30'!D:U,18,FALSE)</f>
        <v>No</v>
      </c>
    </row>
    <row r="50" spans="1:9">
      <c r="A50" t="s">
        <v>4766</v>
      </c>
      <c r="B50" t="s">
        <v>978</v>
      </c>
      <c r="E50" s="48" t="s">
        <v>1086</v>
      </c>
      <c r="F50" t="str">
        <f t="shared" si="0"/>
        <v>P22-009254</v>
      </c>
      <c r="G50" t="str">
        <f>IFERROR(VLOOKUP($A50,'Capital spend Nov 30'!$D:$G,3,FALSE),"No PO")</f>
        <v>P22-009254 - Line 1</v>
      </c>
      <c r="H50" t="str">
        <f>VLOOKUP(A50,'Capital spend Nov 30'!D:Q,14,FALSE)</f>
        <v>Sumac Lodge - 2022 - AC Split Ductless (2)</v>
      </c>
      <c r="I50" t="str">
        <f>VLOOKUP(A50,'Capital spend Nov 30'!D:U,18,FALSE)</f>
        <v>No</v>
      </c>
    </row>
    <row r="51" spans="1:9">
      <c r="A51" t="s">
        <v>4767</v>
      </c>
      <c r="B51" t="s">
        <v>978</v>
      </c>
      <c r="E51" s="48" t="s">
        <v>1012</v>
      </c>
      <c r="F51" t="str">
        <f t="shared" si="0"/>
        <v>P22-009203</v>
      </c>
      <c r="G51" t="str">
        <f>IFERROR(VLOOKUP($A51,'Capital spend Nov 30'!$D:$G,3,FALSE),"No PO")</f>
        <v>P22-009203 - Line 1</v>
      </c>
      <c r="H51" t="str">
        <f>VLOOKUP(A51,'Capital spend Nov 30'!D:Q,14,FALSE)</f>
        <v>Parkwood Court - 2022 - Fencing</v>
      </c>
      <c r="I51" t="str">
        <f>VLOOKUP(A51,'Capital spend Nov 30'!D:U,18,FALSE)</f>
        <v>No</v>
      </c>
    </row>
    <row r="52" spans="1:9">
      <c r="A52" t="s">
        <v>4768</v>
      </c>
      <c r="B52" t="s">
        <v>978</v>
      </c>
      <c r="E52" s="48" t="s">
        <v>1086</v>
      </c>
      <c r="F52" t="str">
        <f t="shared" si="0"/>
        <v>P22-009198</v>
      </c>
      <c r="G52" t="str">
        <f>IFERROR(VLOOKUP($A52,'Capital spend Nov 30'!$D:$G,3,FALSE),"No PO")</f>
        <v>P22-009198 - Line 1</v>
      </c>
      <c r="H52" t="str">
        <f>VLOOKUP(A52,'Capital spend Nov 30'!D:Q,14,FALSE)</f>
        <v>Sandringham - 2022 - B Wing Repairs</v>
      </c>
      <c r="I52" t="str">
        <f>VLOOKUP(A52,'Capital spend Nov 30'!D:U,18,FALSE)</f>
        <v>No</v>
      </c>
    </row>
    <row r="53" spans="1:9">
      <c r="A53" t="s">
        <v>4769</v>
      </c>
      <c r="B53" t="s">
        <v>978</v>
      </c>
      <c r="E53" s="48" t="s">
        <v>1086</v>
      </c>
      <c r="F53" t="str">
        <f t="shared" si="0"/>
        <v>P22-009372</v>
      </c>
      <c r="G53" t="str">
        <f>IFERROR(VLOOKUP($A53,'Capital spend Nov 30'!$D:$G,3,FALSE),"No PO")</f>
        <v>P22-009372 - Line 1</v>
      </c>
      <c r="H53" t="str">
        <f>VLOOKUP(A53,'Capital spend Nov 30'!D:Q,14,FALSE)</f>
        <v>The Kensington - 2022 - Sprinkler Deficiency Repairs</v>
      </c>
      <c r="I53" t="str">
        <f>VLOOKUP(A53,'Capital spend Nov 30'!D:U,18,FALSE)</f>
        <v>No</v>
      </c>
    </row>
    <row r="54" spans="1:9">
      <c r="A54" t="s">
        <v>4770</v>
      </c>
      <c r="B54" t="s">
        <v>978</v>
      </c>
      <c r="E54" s="48" t="s">
        <v>1086</v>
      </c>
      <c r="F54" t="str">
        <f t="shared" si="0"/>
        <v>P22-009283</v>
      </c>
      <c r="G54" t="str">
        <f>IFERROR(VLOOKUP($A54,'Capital spend Nov 30'!$D:$G,3,FALSE),"No PO")</f>
        <v>P22-009283 - Line 1</v>
      </c>
      <c r="H54" t="str">
        <f>VLOOKUP(A54,'Capital spend Nov 30'!D:Q,14,FALSE)</f>
        <v>Portobello - 2022 - Parking Lot Lot</v>
      </c>
      <c r="I54" t="str">
        <f>VLOOKUP(A54,'Capital spend Nov 30'!D:U,18,FALSE)</f>
        <v>No</v>
      </c>
    </row>
    <row r="55" spans="1:9">
      <c r="A55" t="s">
        <v>4771</v>
      </c>
      <c r="B55" t="s">
        <v>978</v>
      </c>
      <c r="E55" s="48" t="s">
        <v>1012</v>
      </c>
      <c r="F55" t="str">
        <f t="shared" si="0"/>
        <v>P22-009156</v>
      </c>
      <c r="G55" t="str">
        <f>IFERROR(VLOOKUP($A55,'Capital spend Nov 30'!$D:$G,3,FALSE),"No PO")</f>
        <v>P22-009156 - Line 1</v>
      </c>
      <c r="H55" t="str">
        <f>VLOOKUP(A55,'Capital spend Nov 30'!D:Q,14,FALSE)</f>
        <v>Trillium Court - 2022 - Plumbing (Sinks/Valves)</v>
      </c>
      <c r="I55" t="str">
        <f>VLOOKUP(A55,'Capital spend Nov 30'!D:U,18,FALSE)</f>
        <v>No</v>
      </c>
    </row>
    <row r="56" spans="1:9">
      <c r="A56" t="s">
        <v>4772</v>
      </c>
      <c r="B56" t="s">
        <v>978</v>
      </c>
      <c r="E56" s="48" t="s">
        <v>1012</v>
      </c>
      <c r="F56" t="str">
        <f t="shared" si="0"/>
        <v>P22-009253</v>
      </c>
      <c r="G56" t="str">
        <f>IFERROR(VLOOKUP($A56,'Capital spend Nov 30'!$D:$G,3,FALSE),"No PO")</f>
        <v>P22-009253 - Line 1</v>
      </c>
      <c r="H56" t="str">
        <f>VLOOKUP(A56,'Capital spend Nov 30'!D:Q,14,FALSE)</f>
        <v>Trillium Court - 2022 - AC (Kitchen)</v>
      </c>
      <c r="I56" t="str">
        <f>VLOOKUP(A56,'Capital spend Nov 30'!D:U,18,FALSE)</f>
        <v>No</v>
      </c>
    </row>
    <row r="57" spans="1:9">
      <c r="A57" t="s">
        <v>4773</v>
      </c>
      <c r="B57" t="s">
        <v>978</v>
      </c>
      <c r="E57" s="48" t="s">
        <v>1086</v>
      </c>
      <c r="F57" t="str">
        <f t="shared" si="0"/>
        <v>P22-009623</v>
      </c>
      <c r="G57" t="str">
        <f>IFERROR(VLOOKUP($A57,'Capital spend Nov 30'!$D:$G,3,FALSE),"No PO")</f>
        <v>P22-009623 - Line 1</v>
      </c>
      <c r="H57" t="str">
        <f>VLOOKUP(A57,'Capital spend Nov 30'!D:Q,14,FALSE)</f>
        <v>Centennial Park Place - 2022 - Tenant Spaces (Drywall Repairs)</v>
      </c>
      <c r="I57" t="str">
        <f>VLOOKUP(A57,'Capital spend Nov 30'!D:U,18,FALSE)</f>
        <v>No</v>
      </c>
    </row>
    <row r="58" spans="1:9">
      <c r="A58" t="s">
        <v>4774</v>
      </c>
      <c r="B58" t="s">
        <v>978</v>
      </c>
      <c r="E58" s="48" t="s">
        <v>1012</v>
      </c>
      <c r="F58" t="str">
        <f t="shared" si="0"/>
        <v>P22-009179</v>
      </c>
      <c r="G58" t="str">
        <f>IFERROR(VLOOKUP($A58,'Capital spend Nov 30'!$D:$G,3,FALSE),"No PO")</f>
        <v>P22-009179 - Line 1</v>
      </c>
      <c r="H58" t="str">
        <f>VLOOKUP(A58,'Capital spend Nov 30'!D:Q,14,FALSE)</f>
        <v>West Oak Village - 2022 - HVAC (Exhaust Fan Motor)</v>
      </c>
      <c r="I58" t="str">
        <f>VLOOKUP(A58,'Capital spend Nov 30'!D:U,18,FALSE)</f>
        <v>No</v>
      </c>
    </row>
    <row r="59" spans="1:9">
      <c r="A59" t="s">
        <v>4775</v>
      </c>
      <c r="B59" t="s">
        <v>978</v>
      </c>
      <c r="E59" s="48" t="s">
        <v>1086</v>
      </c>
      <c r="F59" t="str">
        <f t="shared" si="0"/>
        <v>P22-009250</v>
      </c>
      <c r="G59" t="str">
        <f>IFERROR(VLOOKUP($A59,'Capital spend Nov 30'!$D:$G,3,FALSE),"No PO")</f>
        <v>P22-009250 - Line 1</v>
      </c>
      <c r="H59" t="str">
        <f>VLOOKUP(A59,'Capital spend Nov 30'!D:Q,14,FALSE)</f>
        <v>Maplecrest - 2022 - Mold Abatement</v>
      </c>
      <c r="I59" t="str">
        <f>VLOOKUP(A59,'Capital spend Nov 30'!D:U,18,FALSE)</f>
        <v>No</v>
      </c>
    </row>
    <row r="60" spans="1:9">
      <c r="A60" t="s">
        <v>4776</v>
      </c>
      <c r="B60" t="s">
        <v>978</v>
      </c>
      <c r="E60" s="48" t="s">
        <v>1012</v>
      </c>
      <c r="F60" t="str">
        <f t="shared" si="0"/>
        <v>P22-009502</v>
      </c>
      <c r="G60" t="str">
        <f>IFERROR(VLOOKUP($A60,'Capital spend Nov 30'!$D:$G,3,FALSE),"No PO")</f>
        <v>P22-009502 - Line 1</v>
      </c>
      <c r="H60" t="str">
        <f>VLOOKUP(A60,'Capital spend Nov 30'!D:Q,14,FALSE)</f>
        <v>The Meadows - 2022 - RTU-1 (Contactors)</v>
      </c>
      <c r="I60" t="str">
        <f>VLOOKUP(A60,'Capital spend Nov 30'!D:U,18,FALSE)</f>
        <v>No</v>
      </c>
    </row>
    <row r="61" spans="1:9">
      <c r="A61" t="s">
        <v>4777</v>
      </c>
      <c r="B61" t="s">
        <v>978</v>
      </c>
      <c r="E61" s="48" t="s">
        <v>1086</v>
      </c>
      <c r="F61" t="str">
        <f t="shared" si="0"/>
        <v>P22-009204</v>
      </c>
      <c r="G61" t="str">
        <f>IFERROR(VLOOKUP($A61,'Capital spend Nov 30'!$D:$G,3,FALSE),"No PO")</f>
        <v>P22-009204 - Line 1</v>
      </c>
      <c r="H61" t="str">
        <f>VLOOKUP(A61,'Capital spend Nov 30'!D:Q,14,FALSE)</f>
        <v>Windsor Park - 2022 - Parking Lot Lot</v>
      </c>
      <c r="I61" t="str">
        <f>VLOOKUP(A61,'Capital spend Nov 30'!D:U,18,FALSE)</f>
        <v>No</v>
      </c>
    </row>
    <row r="62" spans="1:9">
      <c r="A62" t="s">
        <v>4778</v>
      </c>
      <c r="B62" t="s">
        <v>978</v>
      </c>
      <c r="E62" s="48" t="s">
        <v>1012</v>
      </c>
      <c r="F62" t="str">
        <f t="shared" si="0"/>
        <v>P22-009228</v>
      </c>
      <c r="G62" t="str">
        <f>IFERROR(VLOOKUP($A62,'Capital spend Nov 30'!$D:$G,3,FALSE),"No PO")</f>
        <v>P22-009228 - Line 1</v>
      </c>
      <c r="H62" t="str">
        <f>VLOOKUP(A62,'Capital spend Nov 30'!D:Q,14,FALSE)</f>
        <v>Hunt club - 2022- MUA motor Replacement</v>
      </c>
      <c r="I62" t="str">
        <f>VLOOKUP(A62,'Capital spend Nov 30'!D:U,18,FALSE)</f>
        <v>No</v>
      </c>
    </row>
    <row r="63" spans="1:9">
      <c r="A63" t="s">
        <v>4779</v>
      </c>
      <c r="B63" t="s">
        <v>978</v>
      </c>
      <c r="E63" s="48" t="s">
        <v>1012</v>
      </c>
      <c r="F63" t="str">
        <f t="shared" si="0"/>
        <v>P22-009392</v>
      </c>
      <c r="G63" t="str">
        <f>IFERROR(VLOOKUP($A63,'Capital spend Nov 30'!$D:$G,3,FALSE),"No PO")</f>
        <v>P22-009392 - Line 1</v>
      </c>
      <c r="H63" t="str">
        <f>VLOOKUP(A63,'Capital spend Nov 30'!D:Q,14,FALSE)</f>
        <v>The Bentley Moose Jaw - 2022 - In-Suite Renovations</v>
      </c>
      <c r="I63" t="str">
        <f>VLOOKUP(A63,'Capital spend Nov 30'!D:U,18,FALSE)</f>
        <v>No</v>
      </c>
    </row>
    <row r="64" spans="1:9">
      <c r="A64" t="s">
        <v>4780</v>
      </c>
      <c r="B64" t="s">
        <v>978</v>
      </c>
      <c r="E64" s="48" t="s">
        <v>1086</v>
      </c>
      <c r="F64" t="str">
        <f t="shared" si="0"/>
        <v>P22-009499</v>
      </c>
      <c r="G64" t="str">
        <f>IFERROR(VLOOKUP($A64,'Capital spend Nov 30'!$D:$G,3,FALSE),"No PO")</f>
        <v>P22-009499 - Line 1</v>
      </c>
      <c r="H64" t="str">
        <f>VLOOKUP(A64,'Capital spend Nov 30'!D:Q,14,FALSE)</f>
        <v>Evergreen - 2022 - Paint Main Lobby</v>
      </c>
      <c r="I64" t="str">
        <f>VLOOKUP(A64,'Capital spend Nov 30'!D:U,18,FALSE)</f>
        <v>No</v>
      </c>
    </row>
    <row r="65" spans="1:9">
      <c r="A65" t="s">
        <v>4781</v>
      </c>
      <c r="B65" t="s">
        <v>978</v>
      </c>
      <c r="E65" s="48" t="s">
        <v>1086</v>
      </c>
      <c r="F65" t="str">
        <f t="shared" si="0"/>
        <v>P22-009472</v>
      </c>
      <c r="G65" t="str">
        <f>IFERROR(VLOOKUP($A65,'Capital spend Nov 30'!$D:$G,3,FALSE),"No PO")</f>
        <v>P22-009472 - Line 1</v>
      </c>
      <c r="H65" t="str">
        <f>VLOOKUP(A65,'Capital spend Nov 30'!D:Q,14,FALSE)</f>
        <v>The Edgemont - 2022 - Water Loss (April 18th) emergency/rebuild</v>
      </c>
      <c r="I65" t="str">
        <f>VLOOKUP(A65,'Capital spend Nov 30'!D:U,18,FALSE)</f>
        <v>No</v>
      </c>
    </row>
    <row r="66" spans="1:9">
      <c r="A66" t="s">
        <v>4782</v>
      </c>
      <c r="B66" t="s">
        <v>978</v>
      </c>
      <c r="E66" s="48" t="s">
        <v>1012</v>
      </c>
      <c r="F66" t="str">
        <f t="shared" si="0"/>
        <v>P22-009382</v>
      </c>
      <c r="G66" t="str">
        <f>IFERROR(VLOOKUP($A66,'Capital spend Nov 30'!$D:$G,3,FALSE),"No PO")</f>
        <v>P22-009382 - Line 1</v>
      </c>
      <c r="H66" t="str">
        <f>VLOOKUP(A66,'Capital spend Nov 30'!D:Q,14,FALSE)</f>
        <v>Portsmouth - 2022 - In-Suite Renovations</v>
      </c>
      <c r="I66" t="str">
        <f>VLOOKUP(A66,'Capital spend Nov 30'!D:U,18,FALSE)</f>
        <v>No</v>
      </c>
    </row>
    <row r="67" spans="1:9">
      <c r="A67" t="s">
        <v>4783</v>
      </c>
      <c r="B67" t="s">
        <v>978</v>
      </c>
      <c r="E67" s="48" t="s">
        <v>1086</v>
      </c>
      <c r="F67" t="str">
        <f t="shared" si="0"/>
        <v>P22-009467</v>
      </c>
      <c r="G67" t="str">
        <f>IFERROR(VLOOKUP($A67,'Capital spend Nov 30'!$D:$G,3,FALSE),"No PO")</f>
        <v>P22-009467 - Line 1</v>
      </c>
      <c r="H67" t="str">
        <f>VLOOKUP(A67,'Capital spend Nov 30'!D:Q,14,FALSE)</f>
        <v>Inglewood - 2022 - Storage Room electric water heater</v>
      </c>
      <c r="I67" t="str">
        <f>VLOOKUP(A67,'Capital spend Nov 30'!D:U,18,FALSE)</f>
        <v>No</v>
      </c>
    </row>
    <row r="68" spans="1:9">
      <c r="A68" t="s">
        <v>4784</v>
      </c>
      <c r="B68" t="s">
        <v>978</v>
      </c>
      <c r="E68" s="48" t="s">
        <v>1086</v>
      </c>
      <c r="F68" t="str">
        <f t="shared" si="0"/>
        <v>P22-009383</v>
      </c>
      <c r="G68" t="str">
        <f>IFERROR(VLOOKUP($A68,'Capital spend Nov 30'!$D:$G,3,FALSE),"No PO")</f>
        <v>P22-009383 - Line 1</v>
      </c>
      <c r="H68" t="str">
        <f>VLOOKUP(A68,'Capital spend Nov 30'!D:Q,14,FALSE)</f>
        <v>Portsmouth - 2022 - In-Suite Renovations</v>
      </c>
      <c r="I68" t="str">
        <f>VLOOKUP(A68,'Capital spend Nov 30'!D:U,18,FALSE)</f>
        <v>No</v>
      </c>
    </row>
    <row r="69" spans="1:9">
      <c r="A69" t="s">
        <v>4785</v>
      </c>
      <c r="B69" t="s">
        <v>978</v>
      </c>
      <c r="E69" s="48" t="s">
        <v>1086</v>
      </c>
      <c r="F69" t="str">
        <f t="shared" si="0"/>
        <v>P22-009474</v>
      </c>
      <c r="G69" t="str">
        <f>IFERROR(VLOOKUP($A69,'Capital spend Nov 30'!$D:$G,3,FALSE),"No PO")</f>
        <v>P22-009474 - Line 1</v>
      </c>
      <c r="H69" t="str">
        <f>VLOOKUP(A69,'Capital spend Nov 30'!D:Q,14,FALSE)</f>
        <v>Chateau Renoir - 2022 - Water Loss (Oct 31st) rebuild</v>
      </c>
      <c r="I69" t="str">
        <f>VLOOKUP(A69,'Capital spend Nov 30'!D:U,18,FALSE)</f>
        <v>No</v>
      </c>
    </row>
    <row r="70" spans="1:9">
      <c r="A70" t="s">
        <v>4786</v>
      </c>
      <c r="B70" t="s">
        <v>978</v>
      </c>
      <c r="E70" s="48" t="s">
        <v>1086</v>
      </c>
      <c r="F70" t="str">
        <f t="shared" ref="F70:F73" si="1">LEFT(G70,10)</f>
        <v>P22-009517</v>
      </c>
      <c r="G70" t="str">
        <f>IFERROR(VLOOKUP($A70,'Capital spend Nov 30'!$D:$G,3,FALSE),"No PO")</f>
        <v>P22-009517 - Line 1</v>
      </c>
      <c r="H70" t="str">
        <f>VLOOKUP(A70,'Capital spend Nov 30'!D:Q,14,FALSE)</f>
        <v>Cambridge - 2022 - In-Suite Renovations</v>
      </c>
      <c r="I70" t="str">
        <f>VLOOKUP(A70,'Capital spend Nov 30'!D:U,18,FALSE)</f>
        <v>No</v>
      </c>
    </row>
    <row r="71" spans="1:9">
      <c r="A71" t="s">
        <v>4787</v>
      </c>
      <c r="B71" t="s">
        <v>978</v>
      </c>
      <c r="E71" s="48" t="s">
        <v>1086</v>
      </c>
      <c r="F71" t="str">
        <f t="shared" si="1"/>
        <v>P22-009364</v>
      </c>
      <c r="G71" t="str">
        <f>IFERROR(VLOOKUP($A71,'Capital spend Nov 30'!$D:$G,3,FALSE),"No PO")</f>
        <v>P22-009364 - Line 1</v>
      </c>
      <c r="H71" t="str">
        <f>VLOOKUP(A71,'Capital spend Nov 30'!D:Q,14,FALSE)</f>
        <v>Cambridge - 2022 - In-Suite Renovations</v>
      </c>
      <c r="I71" t="str">
        <f>VLOOKUP(A71,'Capital spend Nov 30'!D:U,18,FALSE)</f>
        <v>No</v>
      </c>
    </row>
    <row r="72" spans="1:9">
      <c r="A72" t="s">
        <v>4788</v>
      </c>
      <c r="B72" t="s">
        <v>978</v>
      </c>
      <c r="E72" s="48" t="s">
        <v>1012</v>
      </c>
      <c r="F72" t="str">
        <f t="shared" si="1"/>
        <v>P22-009625</v>
      </c>
      <c r="G72" t="str">
        <f>IFERROR(VLOOKUP($A72,'Capital spend Nov 30'!$D:$G,3,FALSE),"No PO")</f>
        <v>P22-009625 - Line 1</v>
      </c>
      <c r="H72" t="str">
        <f>VLOOKUP(A72,'Capital spend Nov 30'!D:Q,14,FALSE)</f>
        <v>The Churchill - 2022 - Fire Safety Deficiencies</v>
      </c>
      <c r="I72" t="str">
        <f>VLOOKUP(A72,'Capital spend Nov 30'!D:U,18,FALSE)</f>
        <v>No</v>
      </c>
    </row>
    <row r="73" spans="1:9">
      <c r="A73" t="s">
        <v>4789</v>
      </c>
      <c r="B73" t="s">
        <v>978</v>
      </c>
      <c r="E73" s="48" t="s">
        <v>1086</v>
      </c>
      <c r="F73" t="str">
        <f t="shared" si="1"/>
        <v>P22-009365</v>
      </c>
      <c r="G73" t="str">
        <f>IFERROR(VLOOKUP($A73,'Capital spend Nov 30'!$D:$G,3,FALSE),"No PO")</f>
        <v>P22-009365 - Line 1</v>
      </c>
      <c r="H73" t="str">
        <f>VLOOKUP(A73,'Capital spend Nov 30'!D:Q,14,FALSE)</f>
        <v>Cambridge - 2022 - In-Suite Renovations</v>
      </c>
      <c r="I73" t="str">
        <f>VLOOKUP(A73,'Capital spend Nov 30'!D:U,18,FALSE)</f>
        <v>No</v>
      </c>
    </row>
    <row r="74" spans="1:9">
      <c r="A74" t="s">
        <v>4790</v>
      </c>
      <c r="B74" t="s">
        <v>977</v>
      </c>
      <c r="E74" s="48" t="s">
        <v>4791</v>
      </c>
      <c r="F74" t="str">
        <f t="shared" ref="F74:F98" si="2">LEFT(G74,10)</f>
        <v>P22-009644</v>
      </c>
      <c r="G74" t="str">
        <f>IFERROR(VLOOKUP($A74,'Capital spend Nov 30'!$D:$G,3,FALSE),"No PO")</f>
        <v>P22-009644 - Line 1</v>
      </c>
      <c r="H74" t="str">
        <f>VLOOKUP(A74,'Capital spend Nov 30'!D:Q,14,FALSE)</f>
        <v>Prince of Wales - 2022 - In-Suite Renovations</v>
      </c>
      <c r="I74" t="str">
        <f>VLOOKUP(A74,'Capital spend Nov 30'!D:U,18,FALSE)</f>
        <v>No</v>
      </c>
    </row>
    <row r="75" spans="1:9">
      <c r="A75" t="s">
        <v>4792</v>
      </c>
      <c r="B75" t="s">
        <v>977</v>
      </c>
      <c r="E75" s="48" t="s">
        <v>4793</v>
      </c>
      <c r="F75" t="str">
        <f t="shared" si="2"/>
        <v>P22-009634</v>
      </c>
      <c r="G75" t="str">
        <f>IFERROR(VLOOKUP($A75,'Capital spend Nov 30'!$D:$G,3,FALSE),"No PO")</f>
        <v>P22-009634 - Line 1</v>
      </c>
      <c r="H75">
        <f>VLOOKUP(A75,'Capital spend Nov 30'!D:Q,14,FALSE)</f>
        <v>0</v>
      </c>
      <c r="I75" t="e">
        <f>VLOOKUP(A75,'Capital spend Nov 30'!D:U,18,FALSE)</f>
        <v>#N/A</v>
      </c>
    </row>
    <row r="76" spans="1:9">
      <c r="A76" t="s">
        <v>4794</v>
      </c>
      <c r="B76" t="s">
        <v>977</v>
      </c>
      <c r="E76" s="48" t="s">
        <v>4795</v>
      </c>
      <c r="F76" t="str">
        <f t="shared" si="2"/>
        <v>P22-009486</v>
      </c>
      <c r="G76" t="str">
        <f>IFERROR(VLOOKUP($A76,'Capital spend Nov 30'!$D:$G,3,FALSE),"No PO")</f>
        <v>P22-009486 - Line 1</v>
      </c>
      <c r="H76" t="str">
        <f>VLOOKUP(A76,'Capital spend Nov 30'!D:Q,14,FALSE)</f>
        <v>Hillside Manor - 2022 - 2022 Fire Annual</v>
      </c>
      <c r="I76" t="str">
        <f>VLOOKUP(A76,'Capital spend Nov 30'!D:U,18,FALSE)</f>
        <v>No</v>
      </c>
    </row>
    <row r="77" spans="1:9">
      <c r="A77" t="s">
        <v>4796</v>
      </c>
      <c r="B77" t="s">
        <v>977</v>
      </c>
      <c r="E77" s="48" t="s">
        <v>1186</v>
      </c>
      <c r="F77" t="str">
        <f t="shared" si="2"/>
        <v>P22-009468</v>
      </c>
      <c r="G77" t="str">
        <f>IFERROR(VLOOKUP($A77,'Capital spend Nov 30'!$D:$G,3,FALSE),"No PO")</f>
        <v>P22-009468 - Line 1</v>
      </c>
      <c r="H77" t="str">
        <f>VLOOKUP(A77,'Capital spend Nov 30'!D:Q,14,FALSE)</f>
        <v>Aspen Ridge - 2022 - In-Suite Renovations</v>
      </c>
      <c r="I77" t="str">
        <f>VLOOKUP(A77,'Capital spend Nov 30'!D:U,18,FALSE)</f>
        <v>No</v>
      </c>
    </row>
    <row r="78" spans="1:9">
      <c r="A78" t="s">
        <v>4797</v>
      </c>
      <c r="B78" t="s">
        <v>977</v>
      </c>
      <c r="E78" s="48" t="s">
        <v>4798</v>
      </c>
      <c r="F78" t="str">
        <f t="shared" si="2"/>
        <v>P22-009477</v>
      </c>
      <c r="G78" t="str">
        <f>IFERROR(VLOOKUP($A78,'Capital spend Nov 30'!$D:$G,3,FALSE),"No PO")</f>
        <v>P22-009477 - Line 1</v>
      </c>
      <c r="H78" t="str">
        <f>VLOOKUP(A78,'Capital spend Nov 30'!D:Q,14,FALSE)</f>
        <v>The Meadows - 2022 - AC RTU-7</v>
      </c>
      <c r="I78" t="str">
        <f>VLOOKUP(A78,'Capital spend Nov 30'!D:U,18,FALSE)</f>
        <v>No</v>
      </c>
    </row>
    <row r="79" spans="1:9">
      <c r="A79" t="s">
        <v>4799</v>
      </c>
      <c r="B79" t="s">
        <v>977</v>
      </c>
      <c r="E79" s="48" t="s">
        <v>4800</v>
      </c>
      <c r="F79" t="str">
        <f t="shared" si="2"/>
        <v>P22-009442</v>
      </c>
      <c r="G79" t="str">
        <f>IFERROR(VLOOKUP($A79,'Capital spend Nov 30'!$D:$G,3,FALSE),"No PO")</f>
        <v>P22-009442 - Line 1</v>
      </c>
      <c r="H79" t="str">
        <f>VLOOKUP(A79,'Capital spend Nov 30'!D:Q,14,FALSE)</f>
        <v>Blenheim Community Village - 2022 - Housekeeping (Steamer)</v>
      </c>
      <c r="I79" t="str">
        <f>VLOOKUP(A79,'Capital spend Nov 30'!D:U,18,FALSE)</f>
        <v>No</v>
      </c>
    </row>
    <row r="80" spans="1:9">
      <c r="A80" t="s">
        <v>4801</v>
      </c>
      <c r="B80" t="s">
        <v>977</v>
      </c>
      <c r="E80" s="48" t="s">
        <v>4801</v>
      </c>
      <c r="F80" t="str">
        <f t="shared" si="2"/>
        <v>P22-009503</v>
      </c>
      <c r="G80" t="str">
        <f>IFERROR(VLOOKUP($A80,'Capital spend Nov 30'!$D:$G,3,FALSE),"No PO")</f>
        <v>P22-009503 - Line 1</v>
      </c>
      <c r="H80" t="str">
        <f>VLOOKUP(A80,'Capital spend Nov 30'!D:Q,14,FALSE)</f>
        <v>Stirling Heights - 2022 - Boiler (Heating #1)</v>
      </c>
      <c r="I80" t="str">
        <f>VLOOKUP(A80,'Capital spend Nov 30'!D:U,18,FALSE)</f>
        <v>No</v>
      </c>
    </row>
    <row r="81" spans="1:9">
      <c r="A81" t="s">
        <v>4802</v>
      </c>
      <c r="B81" t="s">
        <v>977</v>
      </c>
      <c r="E81" s="48" t="s">
        <v>4802</v>
      </c>
      <c r="F81" t="str">
        <f t="shared" si="2"/>
        <v>P22-009485</v>
      </c>
      <c r="G81" t="str">
        <f>IFERROR(VLOOKUP($A81,'Capital spend Nov 30'!$D:$G,3,FALSE),"No PO")</f>
        <v>P22-009485 - Line 1</v>
      </c>
      <c r="H81" t="str">
        <f>VLOOKUP(A81,'Capital spend Nov 30'!D:Q,14,FALSE)</f>
        <v>Columbia Forest - 2022 - Boiler 1 &amp; 2 Repairs</v>
      </c>
      <c r="I81" t="str">
        <f>VLOOKUP(A81,'Capital spend Nov 30'!D:U,18,FALSE)</f>
        <v>No</v>
      </c>
    </row>
    <row r="82" spans="1:9">
      <c r="A82" t="s">
        <v>4803</v>
      </c>
      <c r="B82" t="s">
        <v>977</v>
      </c>
      <c r="E82" s="48" t="s">
        <v>4803</v>
      </c>
      <c r="F82" t="str">
        <f t="shared" si="2"/>
        <v>P22-009506</v>
      </c>
      <c r="G82" t="str">
        <f>IFERROR(VLOOKUP($A82,'Capital spend Nov 30'!$D:$G,3,FALSE),"No PO")</f>
        <v>P22-009506 - Line 1</v>
      </c>
      <c r="H82" t="str">
        <f>VLOOKUP(A82,'Capital spend Nov 30'!D:Q,14,FALSE)</f>
        <v>Stirling Heights - 2022 - Heat Exchanger</v>
      </c>
      <c r="I82" t="str">
        <f>VLOOKUP(A82,'Capital spend Nov 30'!D:U,18,FALSE)</f>
        <v>No</v>
      </c>
    </row>
    <row r="83" spans="1:9">
      <c r="A83" t="s">
        <v>4804</v>
      </c>
      <c r="B83" t="s">
        <v>977</v>
      </c>
      <c r="E83" s="48" t="s">
        <v>4805</v>
      </c>
      <c r="F83" t="str">
        <f t="shared" si="2"/>
        <v>P22-009507</v>
      </c>
      <c r="G83" t="str">
        <f>IFERROR(VLOOKUP($A83,'Capital spend Nov 30'!$D:$G,3,FALSE),"No PO")</f>
        <v>P22-009507 - Line 1</v>
      </c>
      <c r="H83" t="str">
        <f>VLOOKUP(A83,'Capital spend Nov 30'!D:Q,14,FALSE)</f>
        <v>West Oak Village - 2022 - BAS</v>
      </c>
      <c r="I83" t="str">
        <f>VLOOKUP(A83,'Capital spend Nov 30'!D:U,18,FALSE)</f>
        <v>No</v>
      </c>
    </row>
    <row r="84" spans="1:9">
      <c r="A84" t="s">
        <v>4806</v>
      </c>
      <c r="B84" t="s">
        <v>977</v>
      </c>
      <c r="E84" s="48" t="s">
        <v>4807</v>
      </c>
      <c r="F84" t="str">
        <f t="shared" si="2"/>
        <v>P22-009478</v>
      </c>
      <c r="G84" t="str">
        <f>IFERROR(VLOOKUP($A84,'Capital spend Nov 30'!$D:$G,3,FALSE),"No PO")</f>
        <v>P22-009478 - Line 1</v>
      </c>
      <c r="H84" t="str">
        <f>VLOOKUP(A84,'Capital spend Nov 30'!D:Q,14,FALSE)</f>
        <v>The Meadows - 2022 - Tenant Spaces (Drywall Repairs - Water Loss))</v>
      </c>
      <c r="I84" t="str">
        <f>VLOOKUP(A84,'Capital spend Nov 30'!D:U,18,FALSE)</f>
        <v>No</v>
      </c>
    </row>
    <row r="85" spans="1:9">
      <c r="A85" t="s">
        <v>4808</v>
      </c>
      <c r="B85" t="s">
        <v>977</v>
      </c>
      <c r="E85" s="48" t="s">
        <v>4809</v>
      </c>
      <c r="F85" t="str">
        <f t="shared" si="2"/>
        <v>P22-009619</v>
      </c>
      <c r="G85" t="str">
        <f>IFERROR(VLOOKUP($A85,'Capital spend Nov 30'!$D:$G,3,FALSE),"No PO")</f>
        <v>P22-009619 - Line 1</v>
      </c>
      <c r="H85" t="str">
        <f>VLOOKUP(A85,'Capital spend Nov 30'!D:Q,14,FALSE)</f>
        <v>Maplecrest - 2022 - Exterior Structure (Fence)</v>
      </c>
      <c r="I85" t="str">
        <f>VLOOKUP(A85,'Capital spend Nov 30'!D:U,18,FALSE)</f>
        <v>No</v>
      </c>
    </row>
    <row r="86" spans="1:9">
      <c r="A86" t="s">
        <v>4810</v>
      </c>
      <c r="B86" t="s">
        <v>977</v>
      </c>
      <c r="E86" s="48" t="s">
        <v>4811</v>
      </c>
      <c r="F86" t="str">
        <f t="shared" si="2"/>
        <v>P22-009469</v>
      </c>
      <c r="G86" t="str">
        <f>IFERROR(VLOOKUP($A86,'Capital spend Nov 30'!$D:$G,3,FALSE),"No PO")</f>
        <v>P22-009469 - Line 1</v>
      </c>
      <c r="H86" t="str">
        <f>VLOOKUP(A86,'Capital spend Nov 30'!D:Q,14,FALSE)</f>
        <v>Aspen Ridge - 2022 - In-Suite Renovations</v>
      </c>
      <c r="I86" t="str">
        <f>VLOOKUP(A86,'Capital spend Nov 30'!D:U,18,FALSE)</f>
        <v>No</v>
      </c>
    </row>
    <row r="87" spans="1:9">
      <c r="A87" t="s">
        <v>4812</v>
      </c>
      <c r="B87" t="s">
        <v>977</v>
      </c>
      <c r="E87" s="48" t="s">
        <v>4813</v>
      </c>
      <c r="F87" t="str">
        <f t="shared" si="2"/>
        <v>P22-009574</v>
      </c>
      <c r="G87" t="str">
        <f>IFERROR(VLOOKUP($A87,'Capital spend Nov 30'!$D:$G,3,FALSE),"No PO")</f>
        <v>P22-009574 - Line 1</v>
      </c>
      <c r="H87" t="str">
        <f>VLOOKUP(A87,'Capital spend Nov 30'!D:Q,14,FALSE)</f>
        <v>Royal City Manor - 2022 - HVAC (Fraser Health Funding)</v>
      </c>
      <c r="I87" t="str">
        <f>VLOOKUP(A87,'Capital spend Nov 30'!D:U,18,FALSE)</f>
        <v>No</v>
      </c>
    </row>
    <row r="88" spans="1:9">
      <c r="A88" t="s">
        <v>4814</v>
      </c>
      <c r="B88" t="s">
        <v>977</v>
      </c>
      <c r="E88" s="48" t="s">
        <v>4815</v>
      </c>
      <c r="F88" t="str">
        <f t="shared" si="2"/>
        <v>P22-009500</v>
      </c>
      <c r="G88" t="str">
        <f>IFERROR(VLOOKUP($A88,'Capital spend Nov 30'!$D:$G,3,FALSE),"No PO")</f>
        <v>P22-009500 - Line 1</v>
      </c>
      <c r="H88" t="str">
        <f>VLOOKUP(A88,'Capital spend Nov 30'!D:Q,14,FALSE)</f>
        <v>The Bentley Saskatoon - 2022 - In-Suite Renovations</v>
      </c>
      <c r="I88" t="str">
        <f>VLOOKUP(A88,'Capital spend Nov 30'!D:U,18,FALSE)</f>
        <v>No</v>
      </c>
    </row>
    <row r="89" spans="1:9">
      <c r="A89" t="s">
        <v>4816</v>
      </c>
      <c r="B89" t="s">
        <v>977</v>
      </c>
      <c r="E89" s="48" t="s">
        <v>4817</v>
      </c>
      <c r="F89" t="str">
        <f t="shared" si="2"/>
        <v>P22-009674</v>
      </c>
      <c r="G89" t="str">
        <f>IFERROR(VLOOKUP($A89,'Capital spend Nov 30'!$D:$G,3,FALSE),"No PO")</f>
        <v>P22-009674 - Line 1</v>
      </c>
      <c r="H89" t="str">
        <f>VLOOKUP(A89,'Capital spend Nov 30'!D:Q,14,FALSE)</f>
        <v>River Ridge - 2022 - Emergency work (Feb 28 water loss)</v>
      </c>
      <c r="I89" t="str">
        <f>VLOOKUP(A89,'Capital spend Nov 30'!D:U,18,FALSE)</f>
        <v>No</v>
      </c>
    </row>
    <row r="90" spans="1:9">
      <c r="A90" t="s">
        <v>4818</v>
      </c>
      <c r="B90" t="s">
        <v>977</v>
      </c>
      <c r="E90" s="48" t="s">
        <v>4819</v>
      </c>
      <c r="F90" t="str">
        <f t="shared" si="2"/>
        <v>P22-009587</v>
      </c>
      <c r="G90" t="str">
        <f>IFERROR(VLOOKUP($A90,'Capital spend Nov 30'!$D:$G,3,FALSE),"No PO")</f>
        <v>P22-009587 - Line 1</v>
      </c>
      <c r="H90" t="str">
        <f>VLOOKUP(A90,'Capital spend Nov 30'!D:Q,14,FALSE)</f>
        <v>Sumac Lodge - 2022 - Exterior  FF&amp;E</v>
      </c>
      <c r="I90" t="str">
        <f>VLOOKUP(A90,'Capital spend Nov 30'!D:U,18,FALSE)</f>
        <v>No</v>
      </c>
    </row>
    <row r="91" spans="1:9">
      <c r="A91" t="s">
        <v>4820</v>
      </c>
      <c r="B91" t="s">
        <v>977</v>
      </c>
      <c r="E91" s="48" t="s">
        <v>4821</v>
      </c>
      <c r="F91" t="str">
        <f t="shared" si="2"/>
        <v>P22-009489</v>
      </c>
      <c r="G91" t="str">
        <f>IFERROR(VLOOKUP($A91,'Capital spend Nov 30'!$D:$G,3,FALSE),"No PO")</f>
        <v>P22-009489 - Line 1</v>
      </c>
      <c r="H91" t="str">
        <f>VLOOKUP(A91,'Capital spend Nov 30'!D:Q,14,FALSE)</f>
        <v>Renaissance - 2022 - In-Suite Renovations</v>
      </c>
      <c r="I91" t="str">
        <f>VLOOKUP(A91,'Capital spend Nov 30'!D:U,18,FALSE)</f>
        <v>No</v>
      </c>
    </row>
    <row r="92" spans="1:9">
      <c r="A92" t="s">
        <v>4822</v>
      </c>
      <c r="B92" t="s">
        <v>977</v>
      </c>
      <c r="E92" s="48" t="s">
        <v>4823</v>
      </c>
      <c r="F92" t="str">
        <f t="shared" si="2"/>
        <v>P22-009516</v>
      </c>
      <c r="G92" t="str">
        <f>IFERROR(VLOOKUP($A92,'Capital spend Nov 30'!$D:$G,3,FALSE),"No PO")</f>
        <v>P22-009516 - Line 1</v>
      </c>
      <c r="H92" t="str">
        <f>VLOOKUP(A92,'Capital spend Nov 30'!D:Q,14,FALSE)</f>
        <v>Landmark - 2022 - DHW Mixing valve</v>
      </c>
      <c r="I92" t="str">
        <f>VLOOKUP(A92,'Capital spend Nov 30'!D:U,18,FALSE)</f>
        <v>No</v>
      </c>
    </row>
    <row r="93" spans="1:9">
      <c r="A93" t="s">
        <v>4824</v>
      </c>
      <c r="B93" t="s">
        <v>977</v>
      </c>
      <c r="E93" s="48" t="s">
        <v>4825</v>
      </c>
      <c r="F93" t="str">
        <f t="shared" si="2"/>
        <v>P22-009612</v>
      </c>
      <c r="G93" t="str">
        <f>IFERROR(VLOOKUP($A93,'Capital spend Nov 30'!$D:$G,3,FALSE),"No PO")</f>
        <v>P22-009612 - Line 1</v>
      </c>
      <c r="H93" t="str">
        <f>VLOOKUP(A93,'Capital spend Nov 30'!D:Q,14,FALSE)</f>
        <v>Elginwood -2022- Fujitus Ductless fan motor replacement</v>
      </c>
      <c r="I93" t="str">
        <f>VLOOKUP(A93,'Capital spend Nov 30'!D:U,18,FALSE)</f>
        <v>No</v>
      </c>
    </row>
    <row r="94" spans="1:9">
      <c r="A94" t="s">
        <v>4826</v>
      </c>
      <c r="B94" t="s">
        <v>977</v>
      </c>
      <c r="E94" s="48" t="s">
        <v>4827</v>
      </c>
      <c r="F94" t="str">
        <f t="shared" si="2"/>
        <v>P22-009592</v>
      </c>
      <c r="G94" t="str">
        <f>IFERROR(VLOOKUP($A94,'Capital spend Nov 30'!$D:$G,3,FALSE),"No PO")</f>
        <v>P22-009592 - Line 1</v>
      </c>
      <c r="H94" t="str">
        <f>VLOOKUP(A94,'Capital spend Nov 30'!D:Q,14,FALSE)</f>
        <v>Colonel By - 2022 - Fan Coil Replacement, Resident Suites</v>
      </c>
      <c r="I94" t="str">
        <f>VLOOKUP(A94,'Capital spend Nov 30'!D:U,18,FALSE)</f>
        <v>No</v>
      </c>
    </row>
    <row r="95" spans="1:9">
      <c r="A95" t="s">
        <v>4828</v>
      </c>
      <c r="B95" t="s">
        <v>977</v>
      </c>
      <c r="E95" s="48" t="s">
        <v>4829</v>
      </c>
      <c r="F95" t="str">
        <f t="shared" si="2"/>
        <v>P22-009687</v>
      </c>
      <c r="G95" t="str">
        <f>IFERROR(VLOOKUP($A95,'Capital spend Nov 30'!$D:$G,3,FALSE),"No PO")</f>
        <v>P22-009687 - Line 1</v>
      </c>
      <c r="H95" t="str">
        <f>VLOOKUP(A95,'Capital spend Nov 30'!D:Q,14,FALSE)</f>
        <v>Trillium Court - 2022 - Dining Room FF&amp;E</v>
      </c>
      <c r="I95" t="str">
        <f>VLOOKUP(A95,'Capital spend Nov 30'!D:U,18,FALSE)</f>
        <v>No</v>
      </c>
    </row>
    <row r="96" spans="1:9">
      <c r="A96" t="s">
        <v>4830</v>
      </c>
      <c r="B96" t="s">
        <v>977</v>
      </c>
      <c r="E96" s="48" t="s">
        <v>1186</v>
      </c>
      <c r="F96" t="str">
        <f t="shared" si="2"/>
        <v>P22-009596</v>
      </c>
      <c r="G96" t="str">
        <f>IFERROR(VLOOKUP($A96,'Capital spend Nov 30'!$D:$G,3,FALSE),"No PO")</f>
        <v>P22-009596 - Line 1</v>
      </c>
      <c r="H96" t="str">
        <f>VLOOKUP(A96,'Capital spend Nov 30'!D:Q,14,FALSE)</f>
        <v>The Heartland - 2022 - Domestic Hot Water Heater #2</v>
      </c>
      <c r="I96" t="str">
        <f>VLOOKUP(A96,'Capital spend Nov 30'!D:U,18,FALSE)</f>
        <v>No</v>
      </c>
    </row>
    <row r="97" spans="1:10">
      <c r="A97" t="s">
        <v>4831</v>
      </c>
      <c r="B97" t="s">
        <v>977</v>
      </c>
      <c r="E97" s="48" t="s">
        <v>4821</v>
      </c>
      <c r="F97" t="str">
        <f t="shared" si="2"/>
        <v>P22-009620</v>
      </c>
      <c r="G97" t="str">
        <f>IFERROR(VLOOKUP($A97,'Capital spend Nov 30'!$D:$G,3,FALSE),"No PO")</f>
        <v>P22-009620 - Line 1</v>
      </c>
      <c r="H97" t="str">
        <f>VLOOKUP(A97,'Capital spend Nov 30'!D:Q,14,FALSE)</f>
        <v>Prince of Wales - 2022 - Suite #408 Restoration</v>
      </c>
      <c r="I97" t="str">
        <f>VLOOKUP(A97,'Capital spend Nov 30'!D:U,18,FALSE)</f>
        <v>No</v>
      </c>
      <c r="J97" s="68">
        <v>0</v>
      </c>
    </row>
    <row r="98" spans="1:10">
      <c r="A98" t="s">
        <v>4832</v>
      </c>
      <c r="B98" t="s">
        <v>977</v>
      </c>
      <c r="E98" s="48" t="s">
        <v>4823</v>
      </c>
      <c r="F98" t="str">
        <f t="shared" si="2"/>
        <v>P22-009622</v>
      </c>
      <c r="G98" t="str">
        <f>IFERROR(VLOOKUP($A98,'Capital spend Nov 30'!$D:$G,3,FALSE),"No PO")</f>
        <v>P22-009622 - Line 1</v>
      </c>
      <c r="H98" t="str">
        <f>VLOOKUP(A98,'Capital spend Nov 30'!D:Q,14,FALSE)</f>
        <v>The Renoir - 2022 - Suite #515, #520, #522 Restoration</v>
      </c>
      <c r="I98" t="str">
        <f>VLOOKUP(A98,'Capital spend Nov 30'!D:U,18,FALSE)</f>
        <v>No</v>
      </c>
      <c r="J98" s="68">
        <v>0</v>
      </c>
    </row>
    <row r="99" spans="1:10">
      <c r="A99" t="s">
        <v>4833</v>
      </c>
      <c r="B99" t="s">
        <v>977</v>
      </c>
      <c r="E99" s="48" t="s">
        <v>1787</v>
      </c>
      <c r="F99" t="str">
        <f t="shared" ref="F99:F162" si="3">LEFT(G99,10)</f>
        <v>P22-009677</v>
      </c>
      <c r="G99" t="str">
        <f>IFERROR(VLOOKUP($A99,'Capital spend Nov 30'!$D:$G,3,FALSE),"No PO")</f>
        <v>P22-009677 - Line 1</v>
      </c>
      <c r="H99" t="str">
        <f>VLOOKUP(A99,'Capital spend Nov 30'!D:Q,14,FALSE)</f>
        <v>Reachview Village - 2022 - Door Repairs (Main Building Elevation)</v>
      </c>
      <c r="I99" t="str">
        <f>VLOOKUP(A99,'Capital spend Nov 30'!D:U,18,FALSE)</f>
        <v>No</v>
      </c>
      <c r="J99" s="68">
        <v>0</v>
      </c>
    </row>
    <row r="100" spans="1:10">
      <c r="A100" t="s">
        <v>4834</v>
      </c>
      <c r="B100" t="s">
        <v>977</v>
      </c>
      <c r="E100" s="48" t="s">
        <v>1900</v>
      </c>
      <c r="F100" t="str">
        <f t="shared" si="3"/>
        <v>P22-009607</v>
      </c>
      <c r="G100" t="str">
        <f>IFERROR(VLOOKUP($A100,'Capital spend Nov 30'!$D:$G,3,FALSE),"No PO")</f>
        <v>P22-009607 - Line 1</v>
      </c>
      <c r="H100" t="str">
        <f>VLOOKUP(A100,'Capital spend Nov 30'!D:Q,14,FALSE)</f>
        <v>Garden City Manor - 2021 - Q2/Q4 Minor Capital Fund C</v>
      </c>
      <c r="I100" t="str">
        <f>VLOOKUP(A100,'Capital spend Nov 30'!D:U,18,FALSE)</f>
        <v>No</v>
      </c>
      <c r="J100" s="68">
        <v>0</v>
      </c>
    </row>
    <row r="101" spans="1:10">
      <c r="A101" t="s">
        <v>4835</v>
      </c>
      <c r="B101" t="s">
        <v>977</v>
      </c>
      <c r="E101" s="48" t="s">
        <v>4836</v>
      </c>
      <c r="F101" t="str">
        <f t="shared" si="3"/>
        <v>P22-009618</v>
      </c>
      <c r="G101" t="str">
        <f>IFERROR(VLOOKUP($A101,'Capital spend Nov 30'!$D:$G,3,FALSE),"No PO")</f>
        <v>P22-009618 - Line 1</v>
      </c>
      <c r="H101" t="str">
        <f>VLOOKUP(A101,'Capital spend Nov 30'!D:Q,14,FALSE)</f>
        <v>Arbutus Care Centre - 2022 - Kitchen FF&amp;E</v>
      </c>
      <c r="I101" t="str">
        <f>VLOOKUP(A101,'Capital spend Nov 30'!D:U,18,FALSE)</f>
        <v>No</v>
      </c>
    </row>
    <row r="102" spans="1:10">
      <c r="A102" t="s">
        <v>4837</v>
      </c>
      <c r="B102" t="s">
        <v>977</v>
      </c>
      <c r="E102" s="48" t="s">
        <v>4838</v>
      </c>
      <c r="F102" t="str">
        <f t="shared" si="3"/>
        <v>P22-009650</v>
      </c>
      <c r="G102" t="str">
        <f>IFERROR(VLOOKUP($A102,'Capital spend Nov 30'!$D:$G,3,FALSE),"No PO")</f>
        <v>P22-009650 - Line 1</v>
      </c>
      <c r="H102" t="str">
        <f>VLOOKUP(A102,'Capital spend Nov 30'!D:Q,14,FALSE)</f>
        <v>Fosterbrooke - 2022- Kitchen Hood Motor</v>
      </c>
      <c r="I102" t="str">
        <f>VLOOKUP(A102,'Capital spend Nov 30'!D:U,18,FALSE)</f>
        <v>No</v>
      </c>
    </row>
    <row r="103" spans="1:10">
      <c r="A103" t="s">
        <v>4839</v>
      </c>
      <c r="B103" t="s">
        <v>977</v>
      </c>
      <c r="E103" s="48" t="s">
        <v>4840</v>
      </c>
      <c r="F103" t="str">
        <f t="shared" si="3"/>
        <v>P22-009600</v>
      </c>
      <c r="G103" t="str">
        <f>IFERROR(VLOOKUP($A103,'Capital spend Nov 30'!$D:$G,3,FALSE),"No PO")</f>
        <v>P22-009600 - Line 1</v>
      </c>
      <c r="H103" t="str">
        <f>VLOOKUP(A103,'Capital spend Nov 30'!D:Q,14,FALSE)</f>
        <v>Bridlewood - 2022- DHW Mixing Valve replacement</v>
      </c>
      <c r="I103" t="str">
        <f>VLOOKUP(A103,'Capital spend Nov 30'!D:U,18,FALSE)</f>
        <v>No</v>
      </c>
    </row>
    <row r="104" spans="1:10">
      <c r="A104" t="s">
        <v>4841</v>
      </c>
      <c r="B104" t="s">
        <v>977</v>
      </c>
      <c r="E104" s="48" t="s">
        <v>4842</v>
      </c>
      <c r="F104" t="str">
        <f t="shared" si="3"/>
        <v>P22-009679</v>
      </c>
      <c r="G104" t="str">
        <f>IFERROR(VLOOKUP($A104,'Capital spend Nov 30'!$D:$G,3,FALSE),"No PO")</f>
        <v>P22-009679 - Line 1</v>
      </c>
      <c r="H104" t="str">
        <f>VLOOKUP(A104,'Capital spend Nov 30'!D:Q,14,FALSE)</f>
        <v>Green Falls Landing - 2022 - In-Suite Renovations</v>
      </c>
      <c r="I104" t="str">
        <f>VLOOKUP(A104,'Capital spend Nov 30'!D:U,18,FALSE)</f>
        <v>No</v>
      </c>
    </row>
    <row r="105" spans="1:10">
      <c r="A105" t="s">
        <v>4843</v>
      </c>
      <c r="B105" t="s">
        <v>977</v>
      </c>
      <c r="E105" s="48" t="s">
        <v>4844</v>
      </c>
      <c r="F105" t="str">
        <f t="shared" si="3"/>
        <v>P22-009678</v>
      </c>
      <c r="G105" t="str">
        <f>IFERROR(VLOOKUP($A105,'Capital spend Nov 30'!$D:$G,3,FALSE),"No PO")</f>
        <v>P22-009678 - Line 1</v>
      </c>
      <c r="H105" t="str">
        <f>VLOOKUP(A105,'Capital spend Nov 30'!D:Q,14,FALSE)</f>
        <v>Green Falls Landing - 2022 - In-Suite Renovations</v>
      </c>
      <c r="I105" t="str">
        <f>VLOOKUP(A105,'Capital spend Nov 30'!D:U,18,FALSE)</f>
        <v>No</v>
      </c>
    </row>
    <row r="106" spans="1:10">
      <c r="A106" t="s">
        <v>4845</v>
      </c>
      <c r="B106" t="s">
        <v>977</v>
      </c>
      <c r="E106" s="48" t="s">
        <v>4846</v>
      </c>
      <c r="F106" t="str">
        <f t="shared" si="3"/>
        <v>P22-009676</v>
      </c>
      <c r="G106" t="str">
        <f>IFERROR(VLOOKUP($A106,'Capital spend Nov 30'!$D:$G,3,FALSE),"No PO")</f>
        <v>P22-009676 - Line 1</v>
      </c>
      <c r="H106" t="str">
        <f>VLOOKUP(A106,'Capital spend Nov 30'!D:Q,14,FALSE)</f>
        <v>Oak Terrace - 2022 - Elevator pit flooding</v>
      </c>
      <c r="I106" t="str">
        <f>VLOOKUP(A106,'Capital spend Nov 30'!D:U,18,FALSE)</f>
        <v>No</v>
      </c>
    </row>
    <row r="107" spans="1:10">
      <c r="A107" t="s">
        <v>4847</v>
      </c>
      <c r="B107" t="s">
        <v>979</v>
      </c>
      <c r="E107" s="48" t="s">
        <v>4848</v>
      </c>
      <c r="F107" t="str">
        <f t="shared" si="3"/>
        <v>P22-009693</v>
      </c>
      <c r="G107" t="str">
        <f>IFERROR(VLOOKUP($A107,'Capital spend Nov 30'!$D:$G,3,FALSE),"No PO")</f>
        <v>P22-009693 - Line 1</v>
      </c>
      <c r="H107" t="str">
        <f>VLOOKUP(A107,'Capital spend Nov 30'!D:Q,14,FALSE)</f>
        <v>Scenic Grande - 2022 - Irrigation</v>
      </c>
      <c r="I107" t="str">
        <f>VLOOKUP(A107,'Capital spend Nov 30'!D:U,18,FALSE)</f>
        <v>No</v>
      </c>
    </row>
    <row r="108" spans="1:10">
      <c r="A108" t="s">
        <v>4849</v>
      </c>
      <c r="B108" t="s">
        <v>979</v>
      </c>
      <c r="E108" s="48" t="s">
        <v>1398</v>
      </c>
      <c r="F108" t="str">
        <f t="shared" si="3"/>
        <v>P22-010041</v>
      </c>
      <c r="G108" t="str">
        <f>IFERROR(VLOOKUP($A108,'Capital spend Nov 30'!$D:$G,3,FALSE),"No PO")</f>
        <v>P22-010041 - Line 1</v>
      </c>
      <c r="H108" t="str">
        <f>VLOOKUP(A108,'Capital spend Nov 30'!D:Q,14,FALSE)</f>
        <v>Ridgeview - 2022 - Kitchen FF&amp;E (Ice Machine)</v>
      </c>
      <c r="I108" t="str">
        <f>VLOOKUP(A108,'Capital spend Nov 30'!D:U,18,FALSE)</f>
        <v>No</v>
      </c>
    </row>
    <row r="109" spans="1:10">
      <c r="A109" t="s">
        <v>4850</v>
      </c>
      <c r="B109" t="s">
        <v>979</v>
      </c>
      <c r="E109" s="48" t="s">
        <v>1014</v>
      </c>
      <c r="F109" t="str">
        <f t="shared" si="3"/>
        <v>P22-009736</v>
      </c>
      <c r="G109" t="str">
        <f>IFERROR(VLOOKUP($A109,'Capital spend Nov 30'!$D:$G,3,FALSE),"No PO")</f>
        <v>P22-009736 - Line 1</v>
      </c>
      <c r="H109" t="str">
        <f>VLOOKUP(A109,'Capital spend Nov 30'!D:Q,14,FALSE)</f>
        <v>edgemont - 2022 - toaster</v>
      </c>
      <c r="I109" t="str">
        <f>VLOOKUP(A109,'Capital spend Nov 30'!D:U,18,FALSE)</f>
        <v>No</v>
      </c>
    </row>
    <row r="110" spans="1:10">
      <c r="A110" t="s">
        <v>4851</v>
      </c>
      <c r="B110" t="s">
        <v>979</v>
      </c>
      <c r="E110" s="48" t="s">
        <v>1014</v>
      </c>
      <c r="F110" t="str">
        <f t="shared" si="3"/>
        <v>P22-009856</v>
      </c>
      <c r="G110" t="str">
        <f>IFERROR(VLOOKUP($A110,'Capital spend Nov 30'!$D:$G,3,FALSE),"No PO")</f>
        <v>P22-009856 - Line 1</v>
      </c>
      <c r="H110" t="str">
        <f>VLOOKUP(A110,'Capital spend Nov 30'!D:Q,14,FALSE)</f>
        <v>The Churchill - 2022 - Building Structure</v>
      </c>
      <c r="I110" t="str">
        <f>VLOOKUP(A110,'Capital spend Nov 30'!D:U,18,FALSE)</f>
        <v>No</v>
      </c>
    </row>
    <row r="111" spans="1:10">
      <c r="A111" t="s">
        <v>4852</v>
      </c>
      <c r="B111" t="s">
        <v>979</v>
      </c>
      <c r="E111" s="48" t="s">
        <v>1014</v>
      </c>
      <c r="F111" t="str">
        <f t="shared" si="3"/>
        <v>P22-009724</v>
      </c>
      <c r="G111" t="str">
        <f>IFERROR(VLOOKUP($A111,'Capital spend Nov 30'!$D:$G,3,FALSE),"No PO")</f>
        <v>P22-009724 - Line 1</v>
      </c>
      <c r="H111" t="str">
        <f>VLOOKUP(A111,'Capital spend Nov 30'!D:Q,14,FALSE)</f>
        <v>The Annex - 2022 - In-Suite Renovations</v>
      </c>
      <c r="I111" t="str">
        <f>VLOOKUP(A111,'Capital spend Nov 30'!D:U,18,FALSE)</f>
        <v>No</v>
      </c>
    </row>
    <row r="112" spans="1:10">
      <c r="A112" t="s">
        <v>4853</v>
      </c>
      <c r="B112" t="s">
        <v>979</v>
      </c>
      <c r="E112" s="48" t="s">
        <v>1014</v>
      </c>
      <c r="F112" t="str">
        <f t="shared" si="3"/>
        <v>P22-010015</v>
      </c>
      <c r="G112" t="str">
        <f>IFERROR(VLOOKUP($A112,'Capital spend Nov 30'!$D:$G,3,FALSE),"No PO")</f>
        <v>P22-010015 - Line 1</v>
      </c>
      <c r="H112" t="str">
        <f>VLOOKUP(A112,'Capital spend Nov 30'!D:Q,14,FALSE)</f>
        <v>The Annex - 2022 - In-Suite Renovations</v>
      </c>
      <c r="I112" t="str">
        <f>VLOOKUP(A112,'Capital spend Nov 30'!D:U,18,FALSE)</f>
        <v>No</v>
      </c>
    </row>
    <row r="113" spans="1:9">
      <c r="A113" t="s">
        <v>4854</v>
      </c>
      <c r="B113" t="s">
        <v>979</v>
      </c>
      <c r="E113" s="48" t="s">
        <v>1014</v>
      </c>
      <c r="F113" t="str">
        <f t="shared" si="3"/>
        <v>P22-009734</v>
      </c>
      <c r="G113" t="str">
        <f>IFERROR(VLOOKUP($A113,'Capital spend Nov 30'!$D:$G,3,FALSE),"No PO")</f>
        <v>P22-009734 - Line 1</v>
      </c>
      <c r="H113" t="str">
        <f>VLOOKUP(A113,'Capital spend Nov 30'!D:Q,14,FALSE)</f>
        <v>Aspen Ridge - 2022 - In-Suite Renovations</v>
      </c>
      <c r="I113" t="str">
        <f>VLOOKUP(A113,'Capital spend Nov 30'!D:U,18,FALSE)</f>
        <v>No</v>
      </c>
    </row>
    <row r="114" spans="1:9">
      <c r="A114" t="s">
        <v>4855</v>
      </c>
      <c r="B114" t="s">
        <v>979</v>
      </c>
      <c r="E114" s="48" t="s">
        <v>1014</v>
      </c>
      <c r="F114" t="str">
        <f t="shared" si="3"/>
        <v>P22-009980</v>
      </c>
      <c r="G114" t="str">
        <f>IFERROR(VLOOKUP($A114,'Capital spend Nov 30'!$D:$G,3,FALSE),"No PO")</f>
        <v>P22-009980 - Line 1</v>
      </c>
      <c r="H114" t="str">
        <f>VLOOKUP(A114,'Capital spend Nov 30'!D:Q,14,FALSE)</f>
        <v>Brierwood Gardens 2022 - Housekeeping FF&amp;E</v>
      </c>
      <c r="I114" t="str">
        <f>VLOOKUP(A114,'Capital spend Nov 30'!D:U,18,FALSE)</f>
        <v>No</v>
      </c>
    </row>
    <row r="115" spans="1:9">
      <c r="A115" t="s">
        <v>4856</v>
      </c>
      <c r="B115" t="s">
        <v>979</v>
      </c>
      <c r="E115" s="48" t="s">
        <v>1014</v>
      </c>
      <c r="F115" t="str">
        <f t="shared" si="3"/>
        <v>P22-009940</v>
      </c>
      <c r="G115" t="str">
        <f>IFERROR(VLOOKUP($A115,'Capital spend Nov 30'!$D:$G,3,FALSE),"No PO")</f>
        <v>P22-009940 - Line 1</v>
      </c>
      <c r="H115" t="str">
        <f>VLOOKUP(A115,'Capital spend Nov 30'!D:Q,14,FALSE)</f>
        <v>Maplecrest Village - 2022 - Annual Fire Deficiencies</v>
      </c>
      <c r="I115" t="str">
        <f>VLOOKUP(A115,'Capital spend Nov 30'!D:U,18,FALSE)</f>
        <v>No</v>
      </c>
    </row>
    <row r="116" spans="1:9">
      <c r="A116" t="s">
        <v>4857</v>
      </c>
      <c r="B116" t="s">
        <v>979</v>
      </c>
      <c r="E116" s="48" t="s">
        <v>1186</v>
      </c>
      <c r="F116" t="str">
        <f t="shared" si="3"/>
        <v>P22-009732</v>
      </c>
      <c r="G116" t="str">
        <f>IFERROR(VLOOKUP($A116,'Capital spend Nov 30'!$D:$G,3,FALSE),"No PO")</f>
        <v>P22-009732 - Line 1</v>
      </c>
      <c r="H116" t="str">
        <f>VLOOKUP(A116,'Capital spend Nov 30'!D:Q,14,FALSE)</f>
        <v>Scenic Acres - 2022 - In-Suite Renovations</v>
      </c>
      <c r="I116" t="str">
        <f>VLOOKUP(A116,'Capital spend Nov 30'!D:U,18,FALSE)</f>
        <v>No</v>
      </c>
    </row>
    <row r="117" spans="1:9">
      <c r="A117" t="s">
        <v>4858</v>
      </c>
      <c r="B117" t="s">
        <v>979</v>
      </c>
      <c r="E117" s="51" t="s">
        <v>1014</v>
      </c>
      <c r="F117" t="str">
        <f t="shared" si="3"/>
        <v>P22-009731</v>
      </c>
      <c r="G117" t="str">
        <f>IFERROR(VLOOKUP($A117,'Capital spend Nov 30'!$D:$G,3,FALSE),"No PO")</f>
        <v>P22-009731 - Line 1</v>
      </c>
      <c r="H117" t="str">
        <f>VLOOKUP(A117,'Capital spend Nov 30'!D:Q,14,FALSE)</f>
        <v>Scenic Acres - 2022 - In-Suite Renovations</v>
      </c>
      <c r="I117" t="str">
        <f>VLOOKUP(A117,'Capital spend Nov 30'!D:U,18,FALSE)</f>
        <v>No</v>
      </c>
    </row>
    <row r="118" spans="1:9">
      <c r="A118" t="s">
        <v>4859</v>
      </c>
      <c r="B118" t="s">
        <v>979</v>
      </c>
      <c r="E118" s="48" t="s">
        <v>1014</v>
      </c>
      <c r="F118" t="str">
        <f t="shared" si="3"/>
        <v>P22-009691</v>
      </c>
      <c r="G118" t="str">
        <f>IFERROR(VLOOKUP($A118,'Capital spend Nov 30'!$D:$G,3,FALSE),"No PO")</f>
        <v>P22-009691 - Line 1</v>
      </c>
      <c r="H118" t="str">
        <f>VLOOKUP(A118,'Capital spend Nov 30'!D:Q,14,FALSE)</f>
        <v>The Wellington - 2022 - In-Suite Renovations</v>
      </c>
      <c r="I118" t="str">
        <f>VLOOKUP(A118,'Capital spend Nov 30'!D:U,18,FALSE)</f>
        <v>No</v>
      </c>
    </row>
    <row r="119" spans="1:9">
      <c r="A119" t="s">
        <v>4860</v>
      </c>
      <c r="B119" t="s">
        <v>979</v>
      </c>
      <c r="E119" s="48" t="s">
        <v>1186</v>
      </c>
      <c r="F119" t="str">
        <f t="shared" si="3"/>
        <v>P22-009952</v>
      </c>
      <c r="G119" t="str">
        <f>IFERROR(VLOOKUP($A119,'Capital spend Nov 30'!$D:$G,3,FALSE),"No PO")</f>
        <v>P22-009952 - Line 1</v>
      </c>
      <c r="H119" t="str">
        <f>VLOOKUP(A119,'Capital spend Nov 30'!D:Q,14,FALSE)</f>
        <v>The Williamsburg - 2022 - Swimming Pool</v>
      </c>
      <c r="I119" t="str">
        <f>VLOOKUP(A119,'Capital spend Nov 30'!D:U,18,FALSE)</f>
        <v>No</v>
      </c>
    </row>
    <row r="120" spans="1:9">
      <c r="A120" t="s">
        <v>4861</v>
      </c>
      <c r="B120" t="s">
        <v>979</v>
      </c>
      <c r="E120" s="48" t="s">
        <v>1398</v>
      </c>
      <c r="F120" t="str">
        <f t="shared" si="3"/>
        <v>P22-009702</v>
      </c>
      <c r="G120" t="str">
        <f>IFERROR(VLOOKUP($A120,'Capital spend Nov 30'!$D:$G,3,FALSE),"No PO")</f>
        <v>P22-009702 - Line 1</v>
      </c>
      <c r="H120" t="str">
        <f>VLOOKUP(A120,'Capital spend Nov 30'!D:Q,14,FALSE)</f>
        <v>James Bay - 2022 - Exterior  Window</v>
      </c>
      <c r="I120" t="str">
        <f>VLOOKUP(A120,'Capital spend Nov 30'!D:U,18,FALSE)</f>
        <v>No</v>
      </c>
    </row>
    <row r="121" spans="1:9">
      <c r="A121" t="s">
        <v>4862</v>
      </c>
      <c r="B121" t="s">
        <v>979</v>
      </c>
      <c r="E121" s="48" t="s">
        <v>2095</v>
      </c>
      <c r="F121" t="str">
        <f t="shared" si="3"/>
        <v>P22-009696</v>
      </c>
      <c r="G121" t="str">
        <f>IFERROR(VLOOKUP($A121,'Capital spend Nov 30'!$D:$G,3,FALSE),"No PO")</f>
        <v>P22-009696 - Line 1</v>
      </c>
      <c r="H121" t="str">
        <f>VLOOKUP(A121,'Capital spend Nov 30'!D:Q,14,FALSE)</f>
        <v>Orleans LTC Development</v>
      </c>
      <c r="I121" t="str">
        <f>VLOOKUP(A121,'Capital spend Nov 30'!D:U,18,FALSE)</f>
        <v>Yes</v>
      </c>
    </row>
    <row r="122" spans="1:9">
      <c r="A122" t="s">
        <v>4863</v>
      </c>
      <c r="B122" t="s">
        <v>979</v>
      </c>
      <c r="E122" s="48" t="s">
        <v>1398</v>
      </c>
      <c r="F122" t="str">
        <f t="shared" si="3"/>
        <v>P22-009695</v>
      </c>
      <c r="G122" t="str">
        <f>IFERROR(VLOOKUP($A122,'Capital spend Nov 30'!$D:$G,3,FALSE),"No PO")</f>
        <v>P22-009695 - Line 1</v>
      </c>
      <c r="H122" t="str">
        <f>VLOOKUP(A122,'Capital spend Nov 30'!D:Q,14,FALSE)</f>
        <v>Iler Lodge - 2022 - Fire Doors</v>
      </c>
      <c r="I122" t="str">
        <f>VLOOKUP(A122,'Capital spend Nov 30'!D:U,18,FALSE)</f>
        <v>No</v>
      </c>
    </row>
    <row r="123" spans="1:9">
      <c r="A123" t="s">
        <v>4864</v>
      </c>
      <c r="B123" t="s">
        <v>979</v>
      </c>
      <c r="E123" s="48" t="s">
        <v>1014</v>
      </c>
      <c r="F123" t="str">
        <f t="shared" si="3"/>
        <v>P22-009737</v>
      </c>
      <c r="G123" t="str">
        <f>IFERROR(VLOOKUP($A123,'Capital spend Nov 30'!$D:$G,3,FALSE),"No PO")</f>
        <v>P22-009737 - Line 1</v>
      </c>
      <c r="H123" t="str">
        <f>VLOOKUP(A123,'Capital spend Nov 30'!D:Q,14,FALSE)</f>
        <v>Inglewood - 2022 - In-Suite Renovations</v>
      </c>
      <c r="I123" t="str">
        <f>VLOOKUP(A123,'Capital spend Nov 30'!D:U,18,FALSE)</f>
        <v>No</v>
      </c>
    </row>
    <row r="124" spans="1:9">
      <c r="A124" t="s">
        <v>4865</v>
      </c>
      <c r="B124" t="s">
        <v>979</v>
      </c>
      <c r="E124" s="48" t="s">
        <v>1014</v>
      </c>
      <c r="F124" t="str">
        <f t="shared" si="3"/>
        <v>P22-009738</v>
      </c>
      <c r="G124" t="str">
        <f>IFERROR(VLOOKUP($A124,'Capital spend Nov 30'!$D:$G,3,FALSE),"No PO")</f>
        <v>P22-009738 - Line 1</v>
      </c>
      <c r="H124" t="str">
        <f>VLOOKUP(A124,'Capital spend Nov 30'!D:Q,14,FALSE)</f>
        <v>Inglewood - 2022 - In-Suite Renovations</v>
      </c>
      <c r="I124" t="str">
        <f>VLOOKUP(A124,'Capital spend Nov 30'!D:U,18,FALSE)</f>
        <v>No</v>
      </c>
    </row>
    <row r="125" spans="1:9">
      <c r="A125" t="s">
        <v>4866</v>
      </c>
      <c r="B125" t="s">
        <v>979</v>
      </c>
      <c r="E125" s="48" t="s">
        <v>1014</v>
      </c>
      <c r="F125" t="str">
        <f t="shared" si="3"/>
        <v>P22-009689</v>
      </c>
      <c r="G125" t="str">
        <f>IFERROR(VLOOKUP($A125,'Capital spend Nov 30'!$D:$G,3,FALSE),"No PO")</f>
        <v>P22-009689 - Line 1</v>
      </c>
      <c r="H125" t="str">
        <f>VLOOKUP(A125,'Capital spend Nov 30'!D:Q,14,FALSE)</f>
        <v>The Churchill - 2022 - Public Space Reno</v>
      </c>
      <c r="I125" t="str">
        <f>VLOOKUP(A125,'Capital spend Nov 30'!D:U,18,FALSE)</f>
        <v>No</v>
      </c>
    </row>
    <row r="126" spans="1:9">
      <c r="A126" t="s">
        <v>4867</v>
      </c>
      <c r="B126" t="s">
        <v>979</v>
      </c>
      <c r="E126" s="51" t="s">
        <v>1014</v>
      </c>
      <c r="F126" t="str">
        <f t="shared" si="3"/>
        <v>P22-009708</v>
      </c>
      <c r="G126" t="str">
        <f>IFERROR(VLOOKUP($A126,'Capital spend Nov 30'!$D:$G,3,FALSE),"No PO")</f>
        <v>P22-009708 - Line 1</v>
      </c>
      <c r="H126" t="str">
        <f>VLOOKUP(A126,'Capital spend Nov 30'!D:Q,14,FALSE)</f>
        <v>Trafalgar Lodge - 2022 - In-Suite Renovations</v>
      </c>
      <c r="I126" t="str">
        <f>VLOOKUP(A126,'Capital spend Nov 30'!D:U,18,FALSE)</f>
        <v>No</v>
      </c>
    </row>
    <row r="127" spans="1:9">
      <c r="A127" t="s">
        <v>4868</v>
      </c>
      <c r="B127" t="s">
        <v>979</v>
      </c>
      <c r="E127" s="48" t="s">
        <v>1014</v>
      </c>
      <c r="F127" t="str">
        <f t="shared" si="3"/>
        <v>P22-009692</v>
      </c>
      <c r="G127" t="str">
        <f>IFERROR(VLOOKUP($A127,'Capital spend Nov 30'!$D:$G,3,FALSE),"No PO")</f>
        <v>P22-009692 - Line 2</v>
      </c>
      <c r="H127" t="str">
        <f>VLOOKUP(A127,'Capital spend Nov 30'!D:Q,14,FALSE)</f>
        <v>Parkwood Manor - 2022 - In-Suite Renovations</v>
      </c>
      <c r="I127" t="str">
        <f>VLOOKUP(A127,'Capital spend Nov 30'!D:U,18,FALSE)</f>
        <v>No</v>
      </c>
    </row>
    <row r="128" spans="1:9">
      <c r="A128" t="s">
        <v>4869</v>
      </c>
      <c r="B128" t="s">
        <v>979</v>
      </c>
      <c r="E128" s="48" t="s">
        <v>1014</v>
      </c>
      <c r="F128" t="str">
        <f t="shared" si="3"/>
        <v>P22-009707</v>
      </c>
      <c r="G128" t="str">
        <f>IFERROR(VLOOKUP($A128,'Capital spend Nov 30'!$D:$G,3,FALSE),"No PO")</f>
        <v>P22-009707 - Line 1</v>
      </c>
      <c r="H128" t="str">
        <f>VLOOKUP(A128,'Capital spend Nov 30'!D:Q,14,FALSE)</f>
        <v>Briarfield Gardens - 2022 - RTU-25 Replacement</v>
      </c>
      <c r="I128" t="str">
        <f>VLOOKUP(A128,'Capital spend Nov 30'!D:U,18,FALSE)</f>
        <v>No</v>
      </c>
    </row>
    <row r="129" spans="1:9">
      <c r="A129" t="s">
        <v>4870</v>
      </c>
      <c r="B129" t="s">
        <v>979</v>
      </c>
      <c r="E129" s="48" t="s">
        <v>1186</v>
      </c>
      <c r="F129" t="str">
        <f t="shared" si="3"/>
        <v>P22-009690</v>
      </c>
      <c r="G129" t="str">
        <f>IFERROR(VLOOKUP($A129,'Capital spend Nov 30'!$D:$G,3,FALSE),"No PO")</f>
        <v>P22-009690 - Line 1</v>
      </c>
      <c r="H129" t="str">
        <f>VLOOKUP(A129,'Capital spend Nov 30'!D:Q,14,FALSE)</f>
        <v>The Kensington Oakville - 2022 - Suite #432 Restoration</v>
      </c>
      <c r="I129" t="str">
        <f>VLOOKUP(A129,'Capital spend Nov 30'!D:U,18,FALSE)</f>
        <v>No</v>
      </c>
    </row>
    <row r="130" spans="1:9">
      <c r="A130" t="s">
        <v>4871</v>
      </c>
      <c r="B130" t="s">
        <v>979</v>
      </c>
      <c r="E130" s="48" t="s">
        <v>1014</v>
      </c>
      <c r="F130" t="str">
        <f t="shared" si="3"/>
        <v>P22-009730</v>
      </c>
      <c r="G130" t="str">
        <f>IFERROR(VLOOKUP($A130,'Capital spend Nov 30'!$D:$G,3,FALSE),"No PO")</f>
        <v>P22-009730 - Line 1</v>
      </c>
      <c r="H130" t="str">
        <f>VLOOKUP(A130,'Capital spend Nov 30'!D:Q,14,FALSE)</f>
        <v>Inglewood - 2022 - In-Suite Renovations</v>
      </c>
      <c r="I130" t="str">
        <f>VLOOKUP(A130,'Capital spend Nov 30'!D:U,18,FALSE)</f>
        <v>No</v>
      </c>
    </row>
    <row r="131" spans="1:9">
      <c r="A131" t="s">
        <v>4872</v>
      </c>
      <c r="B131" t="s">
        <v>979</v>
      </c>
      <c r="E131" s="51" t="s">
        <v>1014</v>
      </c>
      <c r="F131" t="str">
        <f t="shared" si="3"/>
        <v>P22-009729</v>
      </c>
      <c r="G131" t="str">
        <f>IFERROR(VLOOKUP($A131,'Capital spend Nov 30'!$D:$G,3,FALSE),"No PO")</f>
        <v>P22-009729 - Line 1</v>
      </c>
      <c r="H131" t="str">
        <f>VLOOKUP(A131,'Capital spend Nov 30'!D:Q,14,FALSE)</f>
        <v>Inglewood - 2022 - In-Suite Renovations</v>
      </c>
      <c r="I131" t="str">
        <f>VLOOKUP(A131,'Capital spend Nov 30'!D:U,18,FALSE)</f>
        <v>No</v>
      </c>
    </row>
    <row r="132" spans="1:9">
      <c r="A132" t="s">
        <v>4873</v>
      </c>
      <c r="B132" t="s">
        <v>978</v>
      </c>
      <c r="E132" s="48" t="s">
        <v>1086</v>
      </c>
      <c r="F132" t="str">
        <f t="shared" si="3"/>
        <v>0</v>
      </c>
      <c r="G132">
        <f>IFERROR(VLOOKUP($A132,'Capital spend Nov 30'!$D:$G,3,FALSE),"No PO")</f>
        <v>0</v>
      </c>
      <c r="H132" t="str">
        <f>VLOOKUP(A132,'Capital spend Nov 30'!D:Q,14,FALSE)</f>
        <v>Whitecliff - 2022 - Sprinkler Pipe Repairs (O/S 2021 INV)</v>
      </c>
      <c r="I132" t="str">
        <f>VLOOKUP(A132,'Capital spend Nov 30'!D:U,18,FALSE)</f>
        <v>No</v>
      </c>
    </row>
    <row r="133" spans="1:9">
      <c r="A133" t="s">
        <v>4874</v>
      </c>
      <c r="B133" t="s">
        <v>978</v>
      </c>
      <c r="E133" s="48" t="s">
        <v>1012</v>
      </c>
      <c r="F133" t="str">
        <f t="shared" si="3"/>
        <v>P22-009773</v>
      </c>
      <c r="G133" t="str">
        <f>IFERROR(VLOOKUP($A133,'Capital spend Nov 30'!$D:$G,3,FALSE),"No PO")</f>
        <v>P22-009773 - Line 1</v>
      </c>
      <c r="H133" t="str">
        <f>VLOOKUP(A133,'Capital spend Nov 30'!D:Q,14,FALSE)</f>
        <v>Sunwood - 2022 - Sump Pump Replacement</v>
      </c>
      <c r="I133" t="str">
        <f>VLOOKUP(A133,'Capital spend Nov 30'!D:U,18,FALSE)</f>
        <v>No</v>
      </c>
    </row>
    <row r="134" spans="1:9">
      <c r="A134" t="s">
        <v>4875</v>
      </c>
      <c r="B134" t="s">
        <v>978</v>
      </c>
      <c r="E134" s="48" t="s">
        <v>1012</v>
      </c>
      <c r="F134" t="str">
        <f t="shared" si="3"/>
        <v>P22-009859</v>
      </c>
      <c r="G134" t="str">
        <f>IFERROR(VLOOKUP($A134,'Capital spend Nov 30'!$D:$G,3,FALSE),"No PO")</f>
        <v>P22-009859 - Line 1</v>
      </c>
      <c r="H134" t="str">
        <f>VLOOKUP(A134,'Capital spend Nov 30'!D:Q,14,FALSE)</f>
        <v>Stittsville - 2022 - Front entrance column repairs</v>
      </c>
      <c r="I134" t="str">
        <f>VLOOKUP(A134,'Capital spend Nov 30'!D:U,18,FALSE)</f>
        <v>No</v>
      </c>
    </row>
    <row r="135" spans="1:9">
      <c r="A135" t="s">
        <v>4876</v>
      </c>
      <c r="B135" t="s">
        <v>978</v>
      </c>
      <c r="E135" s="48" t="s">
        <v>1086</v>
      </c>
      <c r="F135" t="str">
        <f t="shared" si="3"/>
        <v>P22-009843</v>
      </c>
      <c r="G135" t="str">
        <f>IFERROR(VLOOKUP($A135,'Capital spend Nov 30'!$D:$G,3,FALSE),"No PO")</f>
        <v>P22-009843 - Line 1</v>
      </c>
      <c r="H135" t="str">
        <f>VLOOKUP(A135,'Capital spend Nov 30'!D:Q,14,FALSE)</f>
        <v>Longfields - 2022 - 2nd Flr Terrace (Membrane Replacement)</v>
      </c>
      <c r="I135" t="str">
        <f>VLOOKUP(A135,'Capital spend Nov 30'!D:U,18,FALSE)</f>
        <v>No</v>
      </c>
    </row>
    <row r="136" spans="1:9">
      <c r="A136" t="s">
        <v>4877</v>
      </c>
      <c r="B136" t="s">
        <v>978</v>
      </c>
      <c r="E136" s="48" t="s">
        <v>1012</v>
      </c>
      <c r="F136" t="str">
        <f t="shared" si="3"/>
        <v>P22-009907</v>
      </c>
      <c r="G136" t="str">
        <f>IFERROR(VLOOKUP($A136,'Capital spend Nov 30'!$D:$G,3,FALSE),"No PO")</f>
        <v>P22-009907 - Line 2</v>
      </c>
      <c r="H136" t="str">
        <f>VLOOKUP(A136,'Capital spend Nov 30'!D:Q,14,FALSE)</f>
        <v>Greenway - 2022 - In-Suite Renovations</v>
      </c>
      <c r="I136" t="str">
        <f>VLOOKUP(A136,'Capital spend Nov 30'!D:U,18,FALSE)</f>
        <v>No</v>
      </c>
    </row>
    <row r="137" spans="1:9">
      <c r="A137" t="s">
        <v>4878</v>
      </c>
      <c r="B137" t="s">
        <v>978</v>
      </c>
      <c r="E137" s="48" t="s">
        <v>1012</v>
      </c>
      <c r="F137" t="str">
        <f t="shared" si="3"/>
        <v>P22-009917</v>
      </c>
      <c r="G137" t="str">
        <f>IFERROR(VLOOKUP($A137,'Capital spend Nov 30'!$D:$G,3,FALSE),"No PO")</f>
        <v>P22-009917 - Line 1</v>
      </c>
      <c r="H137" t="str">
        <f>VLOOKUP(A137,'Capital spend Nov 30'!D:Q,14,FALSE)</f>
        <v>Portobello - 2022 - PTACs</v>
      </c>
      <c r="I137" t="str">
        <f>VLOOKUP(A137,'Capital spend Nov 30'!D:U,18,FALSE)</f>
        <v>No</v>
      </c>
    </row>
    <row r="138" spans="1:9">
      <c r="A138" t="s">
        <v>4879</v>
      </c>
      <c r="B138" t="s">
        <v>978</v>
      </c>
      <c r="E138" s="48" t="s">
        <v>1012</v>
      </c>
      <c r="F138" t="str">
        <f t="shared" si="3"/>
        <v>P22-009916</v>
      </c>
      <c r="G138" t="str">
        <f>IFERROR(VLOOKUP($A138,'Capital spend Nov 30'!$D:$G,3,FALSE),"No PO")</f>
        <v>P22-009916 - Line 1</v>
      </c>
      <c r="H138" t="str">
        <f>VLOOKUP(A138,'Capital spend Nov 30'!D:Q,14,FALSE)</f>
        <v>Colonel By - 2022 - Condenser Pump</v>
      </c>
      <c r="I138" t="str">
        <f>VLOOKUP(A138,'Capital spend Nov 30'!D:U,18,FALSE)</f>
        <v>No</v>
      </c>
    </row>
    <row r="139" spans="1:9">
      <c r="A139" t="s">
        <v>4880</v>
      </c>
      <c r="B139" t="s">
        <v>978</v>
      </c>
      <c r="E139" s="48" t="s">
        <v>1012</v>
      </c>
      <c r="F139" t="str">
        <f t="shared" si="3"/>
        <v>P22-009694</v>
      </c>
      <c r="G139" t="str">
        <f>IFERROR(VLOOKUP($A139,'Capital spend Nov 30'!$D:$G,3,FALSE),"No PO")</f>
        <v>P22-009694 - Line 1</v>
      </c>
      <c r="H139" t="str">
        <f>VLOOKUP(A139,'Capital spend Nov 30'!D:Q,14,FALSE)</f>
        <v>Barrhaven - 2022 - In-Suite Renovations</v>
      </c>
      <c r="I139" t="str">
        <f>VLOOKUP(A139,'Capital spend Nov 30'!D:U,18,FALSE)</f>
        <v>No</v>
      </c>
    </row>
    <row r="140" spans="1:9">
      <c r="A140" t="s">
        <v>4881</v>
      </c>
      <c r="B140" t="s">
        <v>978</v>
      </c>
      <c r="E140" s="48" t="s">
        <v>1012</v>
      </c>
      <c r="F140" t="str">
        <f t="shared" si="3"/>
        <v>P22-009782</v>
      </c>
      <c r="G140" t="str">
        <f>IFERROR(VLOOKUP($A140,'Capital spend Nov 30'!$D:$G,3,FALSE),"No PO")</f>
        <v>P22-009782 - Line 1</v>
      </c>
      <c r="H140" t="str">
        <f>VLOOKUP(A140,'Capital spend Nov 30'!D:Q,14,FALSE)</f>
        <v>Ridgeview - 2022 - Fire Doors</v>
      </c>
      <c r="I140" t="str">
        <f>VLOOKUP(A140,'Capital spend Nov 30'!D:U,18,FALSE)</f>
        <v>No</v>
      </c>
    </row>
    <row r="141" spans="1:9">
      <c r="A141" t="s">
        <v>4882</v>
      </c>
      <c r="B141" t="s">
        <v>978</v>
      </c>
      <c r="E141" s="48" t="s">
        <v>1086</v>
      </c>
      <c r="F141" t="str">
        <f t="shared" si="3"/>
        <v>P22-009774</v>
      </c>
      <c r="G141" t="str">
        <f>IFERROR(VLOOKUP($A141,'Capital spend Nov 30'!$D:$G,3,FALSE),"No PO")</f>
        <v>P22-009774 - Line 1</v>
      </c>
      <c r="H141" t="str">
        <f>VLOOKUP(A141,'Capital spend Nov 30'!D:Q,14,FALSE)</f>
        <v>Fleetwood Villa - 2022 - Dining Room FF&amp;E</v>
      </c>
      <c r="I141" t="str">
        <f>VLOOKUP(A141,'Capital spend Nov 30'!D:U,18,FALSE)</f>
        <v>No</v>
      </c>
    </row>
    <row r="142" spans="1:9">
      <c r="A142" t="s">
        <v>4883</v>
      </c>
      <c r="B142" t="s">
        <v>978</v>
      </c>
      <c r="E142" s="48" t="s">
        <v>1012</v>
      </c>
      <c r="F142" t="str">
        <f t="shared" si="3"/>
        <v>P22-009914</v>
      </c>
      <c r="G142" t="str">
        <f>IFERROR(VLOOKUP($A142,'Capital spend Nov 30'!$D:$G,3,FALSE),"No PO")</f>
        <v>P22-009914 - Line 1</v>
      </c>
      <c r="H142" t="str">
        <f>VLOOKUP(A142,'Capital spend Nov 30'!D:Q,14,FALSE)</f>
        <v>Colonel By - 2022- Main washer Bearing Replacement</v>
      </c>
      <c r="I142" t="str">
        <f>VLOOKUP(A142,'Capital spend Nov 30'!D:U,18,FALSE)</f>
        <v>No</v>
      </c>
    </row>
    <row r="143" spans="1:9">
      <c r="A143" t="s">
        <v>4884</v>
      </c>
      <c r="B143" t="s">
        <v>978</v>
      </c>
      <c r="E143" s="48" t="s">
        <v>1012</v>
      </c>
      <c r="F143" t="str">
        <f t="shared" si="3"/>
        <v>P22-009915</v>
      </c>
      <c r="G143" t="str">
        <f>IFERROR(VLOOKUP($A143,'Capital spend Nov 30'!$D:$G,3,FALSE),"No PO")</f>
        <v>P22-009915 - Line 1</v>
      </c>
      <c r="H143" t="str">
        <f>VLOOKUP(A143,'Capital spend Nov 30'!D:Q,14,FALSE)</f>
        <v>Colonel By - 2022- Main boiler pump</v>
      </c>
      <c r="I143" t="str">
        <f>VLOOKUP(A143,'Capital spend Nov 30'!D:U,18,FALSE)</f>
        <v>No</v>
      </c>
    </row>
    <row r="144" spans="1:9">
      <c r="A144" t="s">
        <v>4885</v>
      </c>
      <c r="B144" t="s">
        <v>978</v>
      </c>
      <c r="E144" s="48" t="s">
        <v>1086</v>
      </c>
      <c r="F144" t="str">
        <f t="shared" si="3"/>
        <v>P22-009789</v>
      </c>
      <c r="G144" t="str">
        <f>IFERROR(VLOOKUP($A144,'Capital spend Nov 30'!$D:$G,3,FALSE),"No PO")</f>
        <v>P22-009789 - Line 1</v>
      </c>
      <c r="H144" t="str">
        <f>VLOOKUP(A144,'Capital spend Nov 30'!D:Q,14,FALSE)</f>
        <v>Kilean Lodge - 2022 - Exterior  Walls</v>
      </c>
      <c r="I144" t="str">
        <f>VLOOKUP(A144,'Capital spend Nov 30'!D:U,18,FALSE)</f>
        <v>No</v>
      </c>
    </row>
    <row r="145" spans="1:10">
      <c r="A145" t="s">
        <v>4886</v>
      </c>
      <c r="B145" t="s">
        <v>978</v>
      </c>
      <c r="E145" s="48" t="s">
        <v>1012</v>
      </c>
      <c r="F145" t="str">
        <f t="shared" si="3"/>
        <v>P22-009846</v>
      </c>
      <c r="G145" t="str">
        <f>IFERROR(VLOOKUP($A145,'Capital spend Nov 30'!$D:$G,3,FALSE),"No PO")</f>
        <v>P22-009846 - Line 1</v>
      </c>
      <c r="H145" t="str">
        <f>VLOOKUP(A145,'Capital spend Nov 30'!D:Q,14,FALSE)</f>
        <v>Riverside Place - 2022 - Fire Damage</v>
      </c>
      <c r="I145" t="str">
        <f>VLOOKUP(A145,'Capital spend Nov 30'!D:U,18,FALSE)</f>
        <v>No</v>
      </c>
    </row>
    <row r="146" spans="1:10">
      <c r="A146" t="s">
        <v>4887</v>
      </c>
      <c r="B146" t="s">
        <v>978</v>
      </c>
      <c r="E146" s="48" t="s">
        <v>1012</v>
      </c>
      <c r="F146" t="str">
        <f t="shared" si="3"/>
        <v>P22-010037</v>
      </c>
      <c r="G146" t="str">
        <f>IFERROR(VLOOKUP($A146,'Capital spend Nov 30'!$D:$G,3,FALSE),"No PO")</f>
        <v>P22-010037 - Line 1</v>
      </c>
      <c r="H146" t="str">
        <f>VLOOKUP(A146,'Capital spend Nov 30'!D:Q,14,FALSE)</f>
        <v>Fenelon Court - 2022 - Fire Deficiencies</v>
      </c>
      <c r="I146" t="str">
        <f>VLOOKUP(A146,'Capital spend Nov 30'!D:U,18,FALSE)</f>
        <v>No</v>
      </c>
    </row>
    <row r="147" spans="1:10">
      <c r="A147" t="s">
        <v>4888</v>
      </c>
      <c r="B147" t="s">
        <v>978</v>
      </c>
      <c r="E147" s="48" t="s">
        <v>1012</v>
      </c>
      <c r="F147" t="str">
        <f t="shared" si="3"/>
        <v>P22-010016</v>
      </c>
      <c r="G147" t="str">
        <f>IFERROR(VLOOKUP($A147,'Capital spend Nov 30'!$D:$G,3,FALSE),"No PO")</f>
        <v>P22-010016 - Line 1</v>
      </c>
      <c r="H147" t="str">
        <f>VLOOKUP(A147,'Capital spend Nov 30'!D:Q,14,FALSE)</f>
        <v>Appleby Place - 2022 - Kitchen FF&amp;E (Table Top)</v>
      </c>
      <c r="I147" t="str">
        <f>VLOOKUP(A147,'Capital spend Nov 30'!D:U,18,FALSE)</f>
        <v>No</v>
      </c>
    </row>
    <row r="148" spans="1:10">
      <c r="A148" t="s">
        <v>4889</v>
      </c>
      <c r="B148" t="s">
        <v>978</v>
      </c>
      <c r="E148" s="48" t="s">
        <v>1012</v>
      </c>
      <c r="F148" t="str">
        <f t="shared" si="3"/>
        <v>P22-009943</v>
      </c>
      <c r="G148" t="str">
        <f>IFERROR(VLOOKUP($A148,'Capital spend Nov 30'!$D:$G,3,FALSE),"No PO")</f>
        <v>P22-009943 - Line 1</v>
      </c>
      <c r="H148" t="str">
        <f>VLOOKUP(A148,'Capital spend Nov 30'!D:Q,14,FALSE)</f>
        <v>Appleby Place - 2022 - Kitchen FF&amp;E (Table Top)</v>
      </c>
      <c r="I148" t="str">
        <f>VLOOKUP(A148,'Capital spend Nov 30'!D:U,18,FALSE)</f>
        <v>No</v>
      </c>
    </row>
    <row r="149" spans="1:10">
      <c r="A149" t="s">
        <v>4890</v>
      </c>
      <c r="B149" t="s">
        <v>978</v>
      </c>
      <c r="E149" s="48" t="s">
        <v>1086</v>
      </c>
      <c r="F149" t="str">
        <f t="shared" si="3"/>
        <v>P22-009873</v>
      </c>
      <c r="G149" t="str">
        <f>IFERROR(VLOOKUP($A149,'Capital spend Nov 30'!$D:$G,3,FALSE),"No PO")</f>
        <v>P22-009873 - Line 1</v>
      </c>
      <c r="H149" t="str">
        <f>VLOOKUP(A149,'Capital spend Nov 30'!D:Q,14,FALSE)</f>
        <v>CarlingView-2022- Robo IT board replacement</v>
      </c>
      <c r="I149" t="str">
        <f>VLOOKUP(A149,'Capital spend Nov 30'!D:U,18,FALSE)</f>
        <v>No</v>
      </c>
    </row>
    <row r="150" spans="1:10">
      <c r="A150" t="s">
        <v>4891</v>
      </c>
      <c r="B150" t="s">
        <v>978</v>
      </c>
      <c r="E150" s="48" t="s">
        <v>1012</v>
      </c>
      <c r="F150" t="str">
        <f t="shared" si="3"/>
        <v>P22-010017</v>
      </c>
      <c r="G150" t="str">
        <f>IFERROR(VLOOKUP($A150,'Capital spend Nov 30'!$D:$G,3,FALSE),"No PO")</f>
        <v>P22-010017 - Line 1</v>
      </c>
      <c r="H150" t="str">
        <f>VLOOKUP(A150,'Capital spend Nov 30'!D:Q,14,FALSE)</f>
        <v>Grand Wood Park - 2022 - PTACs (Heat Pumps)</v>
      </c>
      <c r="I150" t="str">
        <f>VLOOKUP(A150,'Capital spend Nov 30'!D:U,18,FALSE)</f>
        <v>No</v>
      </c>
    </row>
    <row r="151" spans="1:10">
      <c r="A151" t="s">
        <v>4892</v>
      </c>
      <c r="B151" t="s">
        <v>978</v>
      </c>
      <c r="E151" s="48" t="s">
        <v>1086</v>
      </c>
      <c r="F151" t="str">
        <f t="shared" si="3"/>
        <v>P22-010038</v>
      </c>
      <c r="G151" t="str">
        <f>IFERROR(VLOOKUP($A151,'Capital spend Nov 30'!$D:$G,3,FALSE),"No PO")</f>
        <v>P22-010038 - Line 1</v>
      </c>
      <c r="H151" t="str">
        <f>VLOOKUP(A151,'Capital spend Nov 30'!D:Q,14,FALSE)</f>
        <v>Stirling Heights - 2022 - Kitchen Lighting</v>
      </c>
      <c r="I151" t="str">
        <f>VLOOKUP(A151,'Capital spend Nov 30'!D:U,18,FALSE)</f>
        <v>No</v>
      </c>
    </row>
    <row r="152" spans="1:10">
      <c r="A152" t="s">
        <v>4893</v>
      </c>
      <c r="B152" t="s">
        <v>978</v>
      </c>
      <c r="E152" s="48" t="s">
        <v>1086</v>
      </c>
      <c r="F152" t="str">
        <f t="shared" si="3"/>
        <v>P22-010082</v>
      </c>
      <c r="G152" t="str">
        <f>IFERROR(VLOOKUP($A152,'Capital spend Nov 30'!$D:$G,3,FALSE),"No PO")</f>
        <v>P22-010082 - Line 2</v>
      </c>
      <c r="H152" t="str">
        <f>VLOOKUP(A152,'Capital spend Nov 30'!D:Q,14,FALSE)</f>
        <v>Trillium Court  - 2022 - In-Suite Renovations</v>
      </c>
      <c r="I152" t="str">
        <f>VLOOKUP(A152,'Capital spend Nov 30'!D:U,18,FALSE)</f>
        <v>No</v>
      </c>
    </row>
    <row r="153" spans="1:10">
      <c r="A153" t="s">
        <v>4894</v>
      </c>
      <c r="B153" t="s">
        <v>978</v>
      </c>
      <c r="E153" s="48" t="s">
        <v>1086</v>
      </c>
      <c r="F153" t="str">
        <f t="shared" si="3"/>
        <v>P22-009941</v>
      </c>
      <c r="G153" t="str">
        <f>IFERROR(VLOOKUP($A153,'Capital spend Nov 30'!$D:$G,3,FALSE),"No PO")</f>
        <v>P22-009941 - Line 1</v>
      </c>
      <c r="H153" t="str">
        <f>VLOOKUP(A153,'Capital spend Nov 30'!D:Q,14,FALSE)</f>
        <v>Thorntonview - 2022 - RTU #8</v>
      </c>
      <c r="I153" t="str">
        <f>VLOOKUP(A153,'Capital spend Nov 30'!D:U,18,FALSE)</f>
        <v>No</v>
      </c>
    </row>
    <row r="154" spans="1:10">
      <c r="A154" t="s">
        <v>4895</v>
      </c>
      <c r="B154" t="s">
        <v>978</v>
      </c>
      <c r="E154" s="48" t="s">
        <v>1086</v>
      </c>
      <c r="F154" t="str">
        <f t="shared" si="3"/>
        <v>P22-010085</v>
      </c>
      <c r="G154" t="str">
        <f>IFERROR(VLOOKUP($A154,'Capital spend Nov 30'!$D:$G,3,FALSE),"No PO")</f>
        <v>P22-010085 - Line 1</v>
      </c>
      <c r="H154" t="str">
        <f>VLOOKUP(A154,'Capital spend Nov 30'!D:Q,14,FALSE)</f>
        <v>Baywoods - 2022 - Dryer</v>
      </c>
      <c r="I154" t="str">
        <f>VLOOKUP(A154,'Capital spend Nov 30'!D:U,18,FALSE)</f>
        <v>No</v>
      </c>
    </row>
    <row r="155" spans="1:10">
      <c r="A155" t="s">
        <v>4896</v>
      </c>
      <c r="B155" t="s">
        <v>978</v>
      </c>
      <c r="E155" s="48" t="s">
        <v>1086</v>
      </c>
      <c r="F155" t="str">
        <f t="shared" si="3"/>
        <v>P22-010018</v>
      </c>
      <c r="G155" t="str">
        <f>IFERROR(VLOOKUP($A155,'Capital spend Nov 30'!$D:$G,3,FALSE),"No PO")</f>
        <v>P22-010018 - Line 1</v>
      </c>
      <c r="H155" t="str">
        <f>VLOOKUP(A155,'Capital spend Nov 30'!D:Q,14,FALSE)</f>
        <v>Lynwood - 2022 - BCR</v>
      </c>
      <c r="I155" t="str">
        <f>VLOOKUP(A155,'Capital spend Nov 30'!D:U,18,FALSE)</f>
        <v>No</v>
      </c>
    </row>
    <row r="156" spans="1:10">
      <c r="A156" t="s">
        <v>4897</v>
      </c>
      <c r="B156" t="s">
        <v>978</v>
      </c>
      <c r="E156" s="48" t="s">
        <v>1012</v>
      </c>
      <c r="F156" t="str">
        <f t="shared" si="3"/>
        <v>P22-010058</v>
      </c>
      <c r="G156" t="str">
        <f>IFERROR(VLOOKUP($A156,'Capital spend Nov 30'!$D:$G,3,FALSE),"No PO")</f>
        <v>P22-010058 - Line 1</v>
      </c>
      <c r="H156" t="str">
        <f>VLOOKUP(A156,'Capital spend Nov 30'!D:Q,14,FALSE)</f>
        <v>The Claremont - 2022 - Sump Pump</v>
      </c>
      <c r="I156" t="str">
        <f>VLOOKUP(A156,'Capital spend Nov 30'!D:U,18,FALSE)</f>
        <v>No</v>
      </c>
    </row>
    <row r="157" spans="1:10" ht="30">
      <c r="A157" t="s">
        <v>4898</v>
      </c>
      <c r="B157" t="s">
        <v>977</v>
      </c>
      <c r="E157" s="65" t="s">
        <v>4899</v>
      </c>
      <c r="F157" t="str">
        <f t="shared" si="3"/>
        <v>P22-009938</v>
      </c>
      <c r="G157" t="str">
        <f>IFERROR(VLOOKUP($A157,'Capital spend Nov 30'!$D:$G,3,FALSE),"No PO")</f>
        <v>P22-009938 - Line 1</v>
      </c>
      <c r="H157" t="str">
        <f>VLOOKUP(A157,'Capital spend Nov 30'!D:Q,14,FALSE)</f>
        <v>Hollyburn House - 2022 - great Trap Replacement (O/S 2021 INV)</v>
      </c>
      <c r="I157" t="str">
        <f>VLOOKUP(A157,'Capital spend Nov 30'!D:U,18,FALSE)</f>
        <v>No</v>
      </c>
      <c r="J157" s="68">
        <v>0</v>
      </c>
    </row>
    <row r="158" spans="1:10">
      <c r="A158" t="s">
        <v>4900</v>
      </c>
      <c r="B158" t="s">
        <v>977</v>
      </c>
      <c r="E158" s="66" t="s">
        <v>4800</v>
      </c>
      <c r="F158" t="str">
        <f t="shared" si="3"/>
        <v>P22-009942</v>
      </c>
      <c r="G158" t="str">
        <f>IFERROR(VLOOKUP($A158,'Capital spend Nov 30'!$D:$G,3,FALSE),"No PO")</f>
        <v>P22-009942 - Line 1</v>
      </c>
      <c r="H158" t="str">
        <f>VLOOKUP(A158,'Capital spend Nov 30'!D:Q,14,FALSE)</f>
        <v>The Kensington Oakville - 2022 - Exterior Living Space (Patio Repairs)</v>
      </c>
      <c r="I158" t="str">
        <f>VLOOKUP(A158,'Capital spend Nov 30'!D:U,18,FALSE)</f>
        <v>No</v>
      </c>
      <c r="J158" s="68">
        <v>0</v>
      </c>
    </row>
    <row r="159" spans="1:10">
      <c r="A159" t="s">
        <v>4901</v>
      </c>
      <c r="B159" t="s">
        <v>977</v>
      </c>
      <c r="E159" s="66" t="s">
        <v>4801</v>
      </c>
      <c r="F159" t="str">
        <f t="shared" si="3"/>
        <v>P22-009860</v>
      </c>
      <c r="G159" t="str">
        <f>IFERROR(VLOOKUP($A159,'Capital spend Nov 30'!$D:$G,3,FALSE),"No PO")</f>
        <v>P22-009860 - Line 1</v>
      </c>
      <c r="H159" t="str">
        <f>VLOOKUP(A159,'Capital spend Nov 30'!D:Q,14,FALSE)</f>
        <v>Prince of Wales - 2022 - In-Suite Renovations</v>
      </c>
      <c r="I159" t="str">
        <f>VLOOKUP(A159,'Capital spend Nov 30'!D:U,18,FALSE)</f>
        <v>No</v>
      </c>
      <c r="J159" s="68">
        <v>0</v>
      </c>
    </row>
    <row r="160" spans="1:10">
      <c r="A160" t="s">
        <v>4902</v>
      </c>
      <c r="B160" t="s">
        <v>977</v>
      </c>
      <c r="E160" s="66" t="s">
        <v>4802</v>
      </c>
      <c r="F160" t="str">
        <f t="shared" si="3"/>
        <v>P22-010117</v>
      </c>
      <c r="G160" t="str">
        <f>IFERROR(VLOOKUP($A160,'Capital spend Nov 30'!$D:$G,3,FALSE),"No PO")</f>
        <v>P22-010117 - Line 1</v>
      </c>
      <c r="H160" t="str">
        <f>VLOOKUP(A160,'Capital spend Nov 30'!D:Q,14,FALSE)</f>
        <v>St Lawrence Place - 2022 - Ice Machine</v>
      </c>
      <c r="I160" t="str">
        <f>VLOOKUP(A160,'Capital spend Nov 30'!D:U,18,FALSE)</f>
        <v>No</v>
      </c>
      <c r="J160" s="68">
        <v>0</v>
      </c>
    </row>
    <row r="161" spans="1:10">
      <c r="A161" t="s">
        <v>4903</v>
      </c>
      <c r="B161" t="s">
        <v>977</v>
      </c>
      <c r="E161" s="48" t="s">
        <v>4904</v>
      </c>
      <c r="F161" t="str">
        <f t="shared" si="3"/>
        <v>P22-010116</v>
      </c>
      <c r="G161" t="str">
        <f>IFERROR(VLOOKUP($A161,'Capital spend Nov 30'!$D:$G,3,FALSE),"No PO")</f>
        <v>P22-010116 - Line 1</v>
      </c>
      <c r="H161" t="str">
        <f>VLOOKUP(A161,'Capital spend Nov 30'!D:Q,14,FALSE)</f>
        <v>Elginwood - 2022- 2nd  flr Ductless spilt ICP board</v>
      </c>
      <c r="I161" t="str">
        <f>VLOOKUP(A161,'Capital spend Nov 30'!D:U,18,FALSE)</f>
        <v>No</v>
      </c>
      <c r="J161" s="68">
        <v>0</v>
      </c>
    </row>
    <row r="162" spans="1:10">
      <c r="A162" t="s">
        <v>4905</v>
      </c>
      <c r="B162" t="s">
        <v>977</v>
      </c>
      <c r="E162" s="66" t="s">
        <v>4805</v>
      </c>
      <c r="F162" t="str">
        <f t="shared" si="3"/>
        <v>P22-009897</v>
      </c>
      <c r="G162" t="str">
        <f>IFERROR(VLOOKUP($A162,'Capital spend Nov 30'!$D:$G,3,FALSE),"No PO")</f>
        <v>P22-009897 - Line 1</v>
      </c>
      <c r="H162" t="str">
        <f>VLOOKUP(A162,'Capital spend Nov 30'!D:Q,14,FALSE)</f>
        <v>The Waverly/Rosewood - 2022 - In-Suite Renovations</v>
      </c>
      <c r="I162" t="str">
        <f>VLOOKUP(A162,'Capital spend Nov 30'!D:U,18,FALSE)</f>
        <v>No</v>
      </c>
      <c r="J162" s="68">
        <v>0</v>
      </c>
    </row>
    <row r="163" spans="1:10">
      <c r="A163" t="s">
        <v>4906</v>
      </c>
      <c r="B163" t="s">
        <v>977</v>
      </c>
      <c r="E163" s="66" t="s">
        <v>4807</v>
      </c>
      <c r="F163" t="str">
        <f t="shared" ref="F163:F226" si="4">LEFT(G163,10)</f>
        <v>P22-010010</v>
      </c>
      <c r="G163" t="str">
        <f>IFERROR(VLOOKUP($A163,'Capital spend Nov 30'!$D:$G,3,FALSE),"No PO")</f>
        <v>P22-010010 - Line 1</v>
      </c>
      <c r="H163" t="str">
        <f>VLOOKUP(A163,'Capital spend Nov 30'!D:Q,14,FALSE)</f>
        <v>Westney - 2022- Walk in Replace defective parts</v>
      </c>
      <c r="I163" t="str">
        <f>VLOOKUP(A163,'Capital spend Nov 30'!D:U,18,FALSE)</f>
        <v>No</v>
      </c>
      <c r="J163" s="68">
        <v>0</v>
      </c>
    </row>
    <row r="164" spans="1:10">
      <c r="A164" t="s">
        <v>4907</v>
      </c>
      <c r="B164" t="s">
        <v>977</v>
      </c>
      <c r="E164" s="66" t="s">
        <v>4809</v>
      </c>
      <c r="F164" t="str">
        <f t="shared" si="4"/>
        <v>P22-009896</v>
      </c>
      <c r="G164" t="str">
        <f>IFERROR(VLOOKUP($A164,'Capital spend Nov 30'!$D:$G,3,FALSE),"No PO")</f>
        <v>P22-009896 - Line 1</v>
      </c>
      <c r="H164" t="str">
        <f>VLOOKUP(A164,'Capital spend Nov 30'!D:Q,14,FALSE)</f>
        <v>The Waverly/Rosewood - 2022 - In-Suite Renovations</v>
      </c>
      <c r="I164" t="str">
        <f>VLOOKUP(A164,'Capital spend Nov 30'!D:U,18,FALSE)</f>
        <v>No</v>
      </c>
      <c r="J164" s="68">
        <v>0</v>
      </c>
    </row>
    <row r="165" spans="1:10">
      <c r="A165" t="s">
        <v>4908</v>
      </c>
      <c r="B165" t="s">
        <v>977</v>
      </c>
      <c r="E165" s="66" t="s">
        <v>4811</v>
      </c>
      <c r="F165" t="str">
        <f t="shared" si="4"/>
        <v>P22-010063</v>
      </c>
      <c r="G165" t="str">
        <f>IFERROR(VLOOKUP($A165,'Capital spend Nov 30'!$D:$G,3,FALSE),"No PO")</f>
        <v>P22-010063 - Line 1</v>
      </c>
      <c r="H165" t="str">
        <f>VLOOKUP(A165,'Capital spend Nov 30'!D:Q,14,FALSE)</f>
        <v>Westside - 2022- Reach in Fridge</v>
      </c>
      <c r="I165" t="str">
        <f>VLOOKUP(A165,'Capital spend Nov 30'!D:U,18,FALSE)</f>
        <v>No</v>
      </c>
      <c r="J165" s="68">
        <v>0</v>
      </c>
    </row>
    <row r="166" spans="1:10">
      <c r="A166" t="s">
        <v>4909</v>
      </c>
      <c r="B166" t="s">
        <v>977</v>
      </c>
      <c r="E166" s="48" t="s">
        <v>4910</v>
      </c>
      <c r="F166" t="str">
        <f t="shared" si="4"/>
        <v>P22-010103</v>
      </c>
      <c r="G166" t="str">
        <f>IFERROR(VLOOKUP($A166,'Capital spend Nov 30'!$D:$G,3,FALSE),"No PO")</f>
        <v>P22-010103 - Line 1</v>
      </c>
      <c r="H166" t="str">
        <f>VLOOKUP(A166,'Capital spend Nov 30'!D:Q,14,FALSE)</f>
        <v>Iler Lodge - 2022 - Laundry (Dryer Motor)</v>
      </c>
      <c r="I166" t="str">
        <f>VLOOKUP(A166,'Capital spend Nov 30'!D:U,18,FALSE)</f>
        <v>No</v>
      </c>
      <c r="J166" s="68">
        <v>0</v>
      </c>
    </row>
    <row r="167" spans="1:10">
      <c r="A167" t="s">
        <v>4911</v>
      </c>
      <c r="B167" t="s">
        <v>977</v>
      </c>
      <c r="E167" s="48" t="s">
        <v>4912</v>
      </c>
      <c r="F167" t="str">
        <f t="shared" si="4"/>
        <v>P22-010025</v>
      </c>
      <c r="G167" t="str">
        <f>IFERROR(VLOOKUP($A167,'Capital spend Nov 30'!$D:$G,3,FALSE),"No PO")</f>
        <v>P22-010025 - Line 1</v>
      </c>
      <c r="H167" t="str">
        <f>VLOOKUP(A167,'Capital spend Nov 30'!D:Q,14,FALSE)</f>
        <v>Royal City Manor - 2022 - Back Flow Valve (Water intake)</v>
      </c>
      <c r="I167" t="str">
        <f>VLOOKUP(A167,'Capital spend Nov 30'!D:U,18,FALSE)</f>
        <v>No</v>
      </c>
      <c r="J167" s="68">
        <v>0</v>
      </c>
    </row>
    <row r="168" spans="1:10">
      <c r="A168" t="s">
        <v>4913</v>
      </c>
      <c r="B168" t="s">
        <v>977</v>
      </c>
      <c r="E168" s="66" t="s">
        <v>4817</v>
      </c>
      <c r="F168" t="str">
        <f t="shared" si="4"/>
        <v>P22-010109</v>
      </c>
      <c r="G168" t="str">
        <f>IFERROR(VLOOKUP($A168,'Capital spend Nov 30'!$D:$G,3,FALSE),"No PO")</f>
        <v>P22-010109 - Line 1</v>
      </c>
      <c r="H168" t="str">
        <f>VLOOKUP(A168,'Capital spend Nov 30'!D:Q,14,FALSE)</f>
        <v>The Kensington Oakville - 2022 - HVAC (Recirc P-9)</v>
      </c>
      <c r="I168" t="str">
        <f>VLOOKUP(A168,'Capital spend Nov 30'!D:U,18,FALSE)</f>
        <v>No</v>
      </c>
      <c r="J168" s="68">
        <v>0</v>
      </c>
    </row>
    <row r="169" spans="1:10">
      <c r="A169" t="s">
        <v>4914</v>
      </c>
      <c r="B169" t="s">
        <v>977</v>
      </c>
      <c r="E169" s="48" t="s">
        <v>4915</v>
      </c>
      <c r="F169" t="str">
        <f t="shared" si="4"/>
        <v>P22-010048</v>
      </c>
      <c r="G169" t="str">
        <f>IFERROR(VLOOKUP($A169,'Capital spend Nov 30'!$D:$G,3,FALSE),"No PO")</f>
        <v>P22-010048 - Line 1</v>
      </c>
      <c r="H169" t="str">
        <f>VLOOKUP(A169,'Capital spend Nov 30'!D:Q,14,FALSE)</f>
        <v>Maplecrest Village - 2022 - Fire Sprinkler (Dry Alarm Check Valve)</v>
      </c>
      <c r="I169" t="str">
        <f>VLOOKUP(A169,'Capital spend Nov 30'!D:U,18,FALSE)</f>
        <v>No</v>
      </c>
      <c r="J169" s="68">
        <v>0</v>
      </c>
    </row>
    <row r="170" spans="1:10">
      <c r="A170" t="s">
        <v>4916</v>
      </c>
      <c r="B170" t="s">
        <v>977</v>
      </c>
      <c r="E170" s="48" t="s">
        <v>4917</v>
      </c>
      <c r="F170" t="str">
        <f t="shared" si="4"/>
        <v>P22-010120</v>
      </c>
      <c r="G170" t="str">
        <f>IFERROR(VLOOKUP($A170,'Capital spend Nov 30'!$D:$G,3,FALSE),"No PO")</f>
        <v>P22-010120 - Line 1</v>
      </c>
      <c r="H170" t="str">
        <f>VLOOKUP(A170,'Capital spend Nov 30'!D:Q,14,FALSE)</f>
        <v>Alta Vista - 2022 - Condenser Fan motor replacement</v>
      </c>
      <c r="I170" t="str">
        <f>VLOOKUP(A170,'Capital spend Nov 30'!D:U,18,FALSE)</f>
        <v>No</v>
      </c>
      <c r="J170" s="68">
        <v>0</v>
      </c>
    </row>
    <row r="171" spans="1:10">
      <c r="A171" t="s">
        <v>4918</v>
      </c>
      <c r="B171" t="s">
        <v>977</v>
      </c>
      <c r="E171" s="66" t="s">
        <v>2031</v>
      </c>
      <c r="F171" t="str">
        <f t="shared" si="4"/>
        <v>P22-010014</v>
      </c>
      <c r="G171" t="str">
        <f>IFERROR(VLOOKUP($A171,'Capital spend Nov 30'!$D:$G,3,FALSE),"No PO")</f>
        <v>P22-010014 - Line 1</v>
      </c>
      <c r="H171" t="str">
        <f>VLOOKUP(A171,'Capital spend Nov 30'!D:Q,14,FALSE)</f>
        <v>Bridlewood Manor - 2022 - BFP (Domestic Line)</v>
      </c>
      <c r="I171" t="str">
        <f>VLOOKUP(A171,'Capital spend Nov 30'!D:U,18,FALSE)</f>
        <v>No</v>
      </c>
      <c r="J171" s="68">
        <v>0</v>
      </c>
    </row>
    <row r="172" spans="1:10">
      <c r="A172" t="s">
        <v>4919</v>
      </c>
      <c r="B172" t="s">
        <v>977</v>
      </c>
      <c r="E172" s="48" t="s">
        <v>4920</v>
      </c>
      <c r="F172" t="str">
        <f t="shared" si="4"/>
        <v>P22-010113</v>
      </c>
      <c r="G172" t="str">
        <f>IFERROR(VLOOKUP($A172,'Capital spend Nov 30'!$D:$G,3,FALSE),"No PO")</f>
        <v>P22-010113 - Line 1</v>
      </c>
      <c r="H172" t="str">
        <f>VLOOKUP(A172,'Capital spend Nov 30'!D:Q,14,FALSE)</f>
        <v>McKenzie Towne - 2022 - Various HVAC repairs</v>
      </c>
      <c r="I172" t="str">
        <f>VLOOKUP(A172,'Capital spend Nov 30'!D:U,18,FALSE)</f>
        <v>No</v>
      </c>
      <c r="J172" s="68">
        <v>0</v>
      </c>
    </row>
    <row r="173" spans="1:10">
      <c r="A173" t="s">
        <v>4921</v>
      </c>
      <c r="B173" t="s">
        <v>977</v>
      </c>
      <c r="E173" s="66" t="s">
        <v>4827</v>
      </c>
      <c r="F173" t="str">
        <f t="shared" si="4"/>
        <v>P22-010068</v>
      </c>
      <c r="G173" t="str">
        <f>IFERROR(VLOOKUP($A173,'Capital spend Nov 30'!$D:$G,3,FALSE),"No PO")</f>
        <v>P22-010068 - Line 1</v>
      </c>
      <c r="H173" t="str">
        <f>VLOOKUP(A173,'Capital spend Nov 30'!D:Q,14,FALSE)</f>
        <v>Aspen Ridge - 2022 - Water loss, April 27, suite 201</v>
      </c>
      <c r="I173" t="str">
        <f>VLOOKUP(A173,'Capital spend Nov 30'!D:U,18,FALSE)</f>
        <v>No</v>
      </c>
      <c r="J173" s="68">
        <v>0</v>
      </c>
    </row>
    <row r="174" spans="1:10">
      <c r="A174" t="s">
        <v>4922</v>
      </c>
      <c r="B174" t="s">
        <v>977</v>
      </c>
      <c r="E174" s="48" t="s">
        <v>4923</v>
      </c>
      <c r="F174" t="str">
        <f t="shared" si="4"/>
        <v>P22-010067</v>
      </c>
      <c r="G174" t="str">
        <f>IFERROR(VLOOKUP($A174,'Capital spend Nov 30'!$D:$G,3,FALSE),"No PO")</f>
        <v>P22-010067 - Line 1</v>
      </c>
      <c r="H174" t="str">
        <f>VLOOKUP(A174,'Capital spend Nov 30'!D:Q,14,FALSE)</f>
        <v>Mackenzie Place - 2022 - Kitchen Plumbing &amp; Drain Repair (O/S 2021 INV)</v>
      </c>
      <c r="I174" t="str">
        <f>VLOOKUP(A174,'Capital spend Nov 30'!D:U,18,FALSE)</f>
        <v>No</v>
      </c>
      <c r="J174" s="68">
        <v>0</v>
      </c>
    </row>
    <row r="175" spans="1:10">
      <c r="A175" t="s">
        <v>4924</v>
      </c>
      <c r="B175" t="s">
        <v>977</v>
      </c>
      <c r="E175" s="66" t="s">
        <v>4800</v>
      </c>
      <c r="F175" t="str">
        <f t="shared" si="4"/>
        <v>P22-010040</v>
      </c>
      <c r="G175" t="str">
        <f>IFERROR(VLOOKUP($A175,'Capital spend Nov 30'!$D:$G,3,FALSE),"No PO")</f>
        <v>P22-010040 - Line 1</v>
      </c>
      <c r="H175" t="str">
        <f>VLOOKUP(A175,'Capital spend Nov 30'!D:Q,14,FALSE)</f>
        <v>Ridgeview - 2022 - Heating Panel Removal</v>
      </c>
      <c r="I175" t="str">
        <f>VLOOKUP(A175,'Capital spend Nov 30'!D:U,18,FALSE)</f>
        <v>No</v>
      </c>
      <c r="J175" s="68">
        <v>0</v>
      </c>
    </row>
    <row r="176" spans="1:10">
      <c r="A176" t="s">
        <v>4925</v>
      </c>
      <c r="B176" t="s">
        <v>977</v>
      </c>
      <c r="E176" s="48" t="s">
        <v>4926</v>
      </c>
      <c r="F176" t="str">
        <f t="shared" si="4"/>
        <v>P22-010036</v>
      </c>
      <c r="G176" t="str">
        <f>IFERROR(VLOOKUP($A176,'Capital spend Nov 30'!$D:$G,3,FALSE),"No PO")</f>
        <v>P22-010036 - Line 1</v>
      </c>
      <c r="H176" t="str">
        <f>VLOOKUP(A176,'Capital spend Nov 30'!D:Q,14,FALSE)</f>
        <v>Mackenzie Place - 2022 - Curtains in Resident Rooms</v>
      </c>
      <c r="I176" t="str">
        <f>VLOOKUP(A176,'Capital spend Nov 30'!D:U,18,FALSE)</f>
        <v>No</v>
      </c>
      <c r="J176" s="68">
        <v>0</v>
      </c>
    </row>
    <row r="177" spans="1:10">
      <c r="A177" t="s">
        <v>4927</v>
      </c>
      <c r="B177" t="s">
        <v>977</v>
      </c>
      <c r="F177" t="str">
        <f t="shared" si="4"/>
        <v>P22-010106</v>
      </c>
      <c r="G177" t="str">
        <f>IFERROR(VLOOKUP($A177,'Capital spend Nov 30'!$D:$G,3,FALSE),"No PO")</f>
        <v>P22-010106 - Line 1</v>
      </c>
      <c r="H177">
        <f>VLOOKUP(A177,'Capital spend Nov 30'!D:Q,14,FALSE)</f>
        <v>0</v>
      </c>
      <c r="I177" t="e">
        <f>VLOOKUP(A177,'Capital spend Nov 30'!D:U,18,FALSE)</f>
        <v>#N/A</v>
      </c>
      <c r="J177" s="68">
        <v>0</v>
      </c>
    </row>
    <row r="178" spans="1:10">
      <c r="A178" t="s">
        <v>4928</v>
      </c>
      <c r="B178" t="s">
        <v>977</v>
      </c>
      <c r="F178" t="str">
        <f t="shared" si="4"/>
        <v>P22-010051</v>
      </c>
      <c r="G178" t="str">
        <f>IFERROR(VLOOKUP($A178,'Capital spend Nov 30'!$D:$G,3,FALSE),"No PO")</f>
        <v>P22-010051 - Line 1</v>
      </c>
      <c r="H178">
        <f>VLOOKUP(A178,'Capital spend Nov 30'!D:Q,14,FALSE)</f>
        <v>0</v>
      </c>
      <c r="I178" t="e">
        <f>VLOOKUP(A178,'Capital spend Nov 30'!D:U,18,FALSE)</f>
        <v>#N/A</v>
      </c>
      <c r="J178" s="68">
        <v>0</v>
      </c>
    </row>
    <row r="179" spans="1:10">
      <c r="A179" t="s">
        <v>4929</v>
      </c>
      <c r="B179" t="s">
        <v>977</v>
      </c>
      <c r="F179" t="str">
        <f t="shared" si="4"/>
        <v>P22-010052</v>
      </c>
      <c r="G179" t="str">
        <f>IFERROR(VLOOKUP($A179,'Capital spend Nov 30'!$D:$G,3,FALSE),"No PO")</f>
        <v>P22-010052 - Line 1</v>
      </c>
      <c r="H179">
        <f>VLOOKUP(A179,'Capital spend Nov 30'!D:Q,14,FALSE)</f>
        <v>0</v>
      </c>
      <c r="I179" t="e">
        <f>VLOOKUP(A179,'Capital spend Nov 30'!D:U,18,FALSE)</f>
        <v>#N/A</v>
      </c>
      <c r="J179" s="68">
        <v>0</v>
      </c>
    </row>
    <row r="180" spans="1:10">
      <c r="A180" t="s">
        <v>4930</v>
      </c>
      <c r="B180" t="s">
        <v>977</v>
      </c>
      <c r="E180" s="66" t="s">
        <v>4807</v>
      </c>
      <c r="F180" t="str">
        <f t="shared" si="4"/>
        <v>P22-010115</v>
      </c>
      <c r="G180" t="str">
        <f>IFERROR(VLOOKUP($A180,'Capital spend Nov 30'!$D:$G,3,FALSE),"No PO")</f>
        <v>P22-010115 - Line 1</v>
      </c>
      <c r="H180" t="str">
        <f>VLOOKUP(A180,'Capital spend Nov 30'!D:Q,14,FALSE)</f>
        <v>Grand Wood Park - 2022 - Tenant Spaces (Suite Windows)</v>
      </c>
      <c r="I180" t="str">
        <f>VLOOKUP(A180,'Capital spend Nov 30'!D:U,18,FALSE)</f>
        <v>No</v>
      </c>
      <c r="J180" s="68">
        <v>0</v>
      </c>
    </row>
    <row r="181" spans="1:10">
      <c r="A181" t="s">
        <v>4931</v>
      </c>
      <c r="B181" t="s">
        <v>977</v>
      </c>
      <c r="E181" s="66" t="s">
        <v>4809</v>
      </c>
      <c r="F181" t="str">
        <f t="shared" si="4"/>
        <v>P22-010125</v>
      </c>
      <c r="G181" t="str">
        <f>IFERROR(VLOOKUP($A181,'Capital spend Nov 30'!$D:$G,3,FALSE),"No PO")</f>
        <v>P22-010125 - Line 1</v>
      </c>
      <c r="H181" t="str">
        <f>VLOOKUP(A181,'Capital spend Nov 30'!D:Q,14,FALSE)</f>
        <v>Evergreen - 2022 - Bus engine replacement</v>
      </c>
      <c r="I181" t="str">
        <f>VLOOKUP(A181,'Capital spend Nov 30'!D:U,18,FALSE)</f>
        <v>No</v>
      </c>
      <c r="J181" s="68">
        <v>0</v>
      </c>
    </row>
    <row r="182" spans="1:10">
      <c r="E182"/>
      <c r="F182" t="str">
        <f t="shared" si="4"/>
        <v>No PO</v>
      </c>
      <c r="G182" t="str">
        <f>IFERROR(VLOOKUP($A182,'Capital spend Nov 30'!$D:$G,3,FALSE),"No PO")</f>
        <v>No PO</v>
      </c>
      <c r="H182" t="e">
        <f>VLOOKUP(A182,'Capital spend Nov 30'!D:Q,14,FALSE)</f>
        <v>#N/A</v>
      </c>
      <c r="I182" t="e">
        <f>VLOOKUP(A182,'Capital spend Nov 30'!D:U,18,FALSE)</f>
        <v>#N/A</v>
      </c>
    </row>
    <row r="183" spans="1:10">
      <c r="E183"/>
      <c r="F183" t="str">
        <f t="shared" si="4"/>
        <v>No PO</v>
      </c>
      <c r="G183" t="str">
        <f>IFERROR(VLOOKUP($A183,'Capital spend Nov 30'!$D:$G,3,FALSE),"No PO")</f>
        <v>No PO</v>
      </c>
      <c r="H183" t="e">
        <f>VLOOKUP(A183,'Capital spend Nov 30'!D:Q,14,FALSE)</f>
        <v>#N/A</v>
      </c>
      <c r="I183" t="e">
        <f>VLOOKUP(A183,'Capital spend Nov 30'!D:U,18,FALSE)</f>
        <v>#N/A</v>
      </c>
    </row>
    <row r="184" spans="1:10">
      <c r="E184"/>
      <c r="F184" t="str">
        <f t="shared" si="4"/>
        <v>No PO</v>
      </c>
      <c r="G184" t="str">
        <f>IFERROR(VLOOKUP($A184,'Capital spend Nov 30'!$D:$G,3,FALSE),"No PO")</f>
        <v>No PO</v>
      </c>
      <c r="H184" t="e">
        <f>VLOOKUP(A184,'Capital spend Nov 30'!D:Q,14,FALSE)</f>
        <v>#N/A</v>
      </c>
      <c r="I184" t="e">
        <f>VLOOKUP(A184,'Capital spend Nov 30'!D:U,18,FALSE)</f>
        <v>#N/A</v>
      </c>
    </row>
    <row r="185" spans="1:10">
      <c r="E185"/>
      <c r="F185" t="str">
        <f t="shared" si="4"/>
        <v>No PO</v>
      </c>
      <c r="G185" t="str">
        <f>IFERROR(VLOOKUP($A185,'Capital spend Nov 30'!$D:$G,3,FALSE),"No PO")</f>
        <v>No PO</v>
      </c>
      <c r="H185" t="e">
        <f>VLOOKUP(A185,'Capital spend Nov 30'!D:Q,14,FALSE)</f>
        <v>#N/A</v>
      </c>
      <c r="I185" t="e">
        <f>VLOOKUP(A185,'Capital spend Nov 30'!D:U,18,FALSE)</f>
        <v>#N/A</v>
      </c>
    </row>
    <row r="186" spans="1:10">
      <c r="E186"/>
      <c r="F186" t="str">
        <f t="shared" si="4"/>
        <v>No PO</v>
      </c>
      <c r="G186" t="str">
        <f>IFERROR(VLOOKUP($A186,'Capital spend Nov 30'!$D:$G,3,FALSE),"No PO")</f>
        <v>No PO</v>
      </c>
      <c r="H186" t="e">
        <f>VLOOKUP(A186,'Capital spend Nov 30'!D:Q,14,FALSE)</f>
        <v>#N/A</v>
      </c>
      <c r="I186" t="e">
        <f>VLOOKUP(A186,'Capital spend Nov 30'!D:U,18,FALSE)</f>
        <v>#N/A</v>
      </c>
    </row>
    <row r="187" spans="1:10">
      <c r="E187"/>
      <c r="F187" t="str">
        <f t="shared" si="4"/>
        <v>No PO</v>
      </c>
      <c r="G187" t="str">
        <f>IFERROR(VLOOKUP($A187,'Capital spend Nov 30'!$D:$G,3,FALSE),"No PO")</f>
        <v>No PO</v>
      </c>
      <c r="H187" t="e">
        <f>VLOOKUP(A187,'Capital spend Nov 30'!D:Q,14,FALSE)</f>
        <v>#N/A</v>
      </c>
      <c r="I187" t="e">
        <f>VLOOKUP(A187,'Capital spend Nov 30'!D:U,18,FALSE)</f>
        <v>#N/A</v>
      </c>
    </row>
    <row r="188" spans="1:10">
      <c r="E188"/>
      <c r="F188" t="str">
        <f t="shared" si="4"/>
        <v>No PO</v>
      </c>
      <c r="G188" t="str">
        <f>IFERROR(VLOOKUP($A188,'Capital spend Nov 30'!$D:$G,3,FALSE),"No PO")</f>
        <v>No PO</v>
      </c>
      <c r="H188" t="e">
        <f>VLOOKUP(A188,'Capital spend Nov 30'!D:Q,14,FALSE)</f>
        <v>#N/A</v>
      </c>
      <c r="I188" t="e">
        <f>VLOOKUP(A188,'Capital spend Nov 30'!D:U,18,FALSE)</f>
        <v>#N/A</v>
      </c>
    </row>
    <row r="189" spans="1:10">
      <c r="E189"/>
      <c r="F189" t="str">
        <f t="shared" si="4"/>
        <v>No PO</v>
      </c>
      <c r="G189" t="str">
        <f>IFERROR(VLOOKUP($A189,'Capital spend Nov 30'!$D:$G,3,FALSE),"No PO")</f>
        <v>No PO</v>
      </c>
      <c r="H189" t="e">
        <f>VLOOKUP(A189,'Capital spend Nov 30'!D:Q,14,FALSE)</f>
        <v>#N/A</v>
      </c>
      <c r="I189" t="e">
        <f>VLOOKUP(A189,'Capital spend Nov 30'!D:U,18,FALSE)</f>
        <v>#N/A</v>
      </c>
    </row>
    <row r="190" spans="1:10">
      <c r="E190"/>
      <c r="F190" t="str">
        <f t="shared" si="4"/>
        <v>No PO</v>
      </c>
      <c r="G190" t="str">
        <f>IFERROR(VLOOKUP($A190,'Capital spend Nov 30'!$D:$G,3,FALSE),"No PO")</f>
        <v>No PO</v>
      </c>
      <c r="H190" t="e">
        <f>VLOOKUP(A190,'Capital spend Nov 30'!D:Q,14,FALSE)</f>
        <v>#N/A</v>
      </c>
      <c r="I190" t="e">
        <f>VLOOKUP(A190,'Capital spend Nov 30'!D:U,18,FALSE)</f>
        <v>#N/A</v>
      </c>
    </row>
    <row r="191" spans="1:10">
      <c r="A191" s="25" t="s">
        <v>4932</v>
      </c>
      <c r="B191" t="s">
        <v>979</v>
      </c>
      <c r="E191" s="48" t="s">
        <v>1012</v>
      </c>
      <c r="F191" t="str">
        <f t="shared" si="4"/>
        <v>P22-010410</v>
      </c>
      <c r="G191" t="str">
        <f>IFERROR(VLOOKUP($A191,'Capital spend Nov 30'!$D:$G,3,FALSE),"No PO")</f>
        <v>P22-010410 - Line 1</v>
      </c>
      <c r="H191" t="str">
        <f>VLOOKUP(A191,'Capital spend Nov 30'!D:Q,14,FALSE)</f>
        <v>Appleby Place - 2022 - Fire/Sprinkler (2022 Annual)</v>
      </c>
      <c r="I191" t="str">
        <f>VLOOKUP(A191,'Capital spend Nov 30'!D:U,18,FALSE)</f>
        <v>No</v>
      </c>
    </row>
    <row r="192" spans="1:10">
      <c r="A192" s="25" t="s">
        <v>4933</v>
      </c>
      <c r="B192" t="s">
        <v>979</v>
      </c>
      <c r="E192" s="48" t="s">
        <v>1012</v>
      </c>
      <c r="F192" t="str">
        <f t="shared" si="4"/>
        <v>P22-010223</v>
      </c>
      <c r="G192" t="str">
        <f>IFERROR(VLOOKUP($A192,'Capital spend Nov 30'!$D:$G,3,FALSE),"No PO")</f>
        <v>P22-010223 - Line 1</v>
      </c>
      <c r="H192" t="str">
        <f>VLOOKUP(A192,'Capital spend Nov 30'!D:Q,14,FALSE)</f>
        <v>Glynnwood - 2022 - In-Suite Renovations</v>
      </c>
      <c r="I192" t="str">
        <f>VLOOKUP(A192,'Capital spend Nov 30'!D:U,18,FALSE)</f>
        <v>No</v>
      </c>
    </row>
    <row r="193" spans="1:9">
      <c r="A193" s="25" t="s">
        <v>4934</v>
      </c>
      <c r="B193" t="s">
        <v>979</v>
      </c>
      <c r="E193" s="48" t="s">
        <v>1012</v>
      </c>
      <c r="F193" t="str">
        <f t="shared" si="4"/>
        <v>P22-010618</v>
      </c>
      <c r="G193" t="str">
        <f>IFERROR(VLOOKUP($A193,'Capital spend Nov 30'!$D:$G,3,FALSE),"No PO")</f>
        <v>P22-010618 - Line 1</v>
      </c>
      <c r="H193" t="str">
        <f>VLOOKUP(A193,'Capital spend Nov 30'!D:Q,14,FALSE)</f>
        <v>Valley Steam - 2022 - Stick blender</v>
      </c>
      <c r="I193" t="str">
        <f>VLOOKUP(A193,'Capital spend Nov 30'!D:U,18,FALSE)</f>
        <v>No</v>
      </c>
    </row>
    <row r="194" spans="1:9">
      <c r="A194" s="25" t="s">
        <v>4935</v>
      </c>
      <c r="B194" t="s">
        <v>979</v>
      </c>
      <c r="E194" s="48" t="s">
        <v>1186</v>
      </c>
      <c r="F194" t="str">
        <f t="shared" si="4"/>
        <v>P22-010452</v>
      </c>
      <c r="G194" t="str">
        <f>IFERROR(VLOOKUP($A194,'Capital spend Nov 30'!$D:$G,3,FALSE),"No PO")</f>
        <v>P22-010452 - Line 2</v>
      </c>
      <c r="H194" t="str">
        <f>VLOOKUP(A194,'Capital spend Nov 30'!D:Q,14,FALSE)</f>
        <v>Whitecliff - 2022 - In-Suite Renovations</v>
      </c>
      <c r="I194" t="str">
        <f>VLOOKUP(A194,'Capital spend Nov 30'!D:U,18,FALSE)</f>
        <v>No</v>
      </c>
    </row>
    <row r="195" spans="1:9">
      <c r="A195" s="25" t="s">
        <v>4936</v>
      </c>
      <c r="B195" t="s">
        <v>979</v>
      </c>
      <c r="E195" s="51" t="s">
        <v>1014</v>
      </c>
      <c r="F195" t="str">
        <f t="shared" si="4"/>
        <v>P22-010453</v>
      </c>
      <c r="G195" t="str">
        <f>IFERROR(VLOOKUP($A195,'Capital spend Nov 30'!$D:$G,3,FALSE),"No PO")</f>
        <v>P22-010453 - Line 2</v>
      </c>
      <c r="H195" t="str">
        <f>VLOOKUP(A195,'Capital spend Nov 30'!D:Q,14,FALSE)</f>
        <v>Whitecliff - 2022 - In-Suite Renovations</v>
      </c>
      <c r="I195" t="str">
        <f>VLOOKUP(A195,'Capital spend Nov 30'!D:U,18,FALSE)</f>
        <v>No</v>
      </c>
    </row>
    <row r="196" spans="1:9">
      <c r="A196" s="25" t="s">
        <v>4937</v>
      </c>
      <c r="B196" t="s">
        <v>979</v>
      </c>
      <c r="E196" s="48" t="s">
        <v>1012</v>
      </c>
      <c r="F196" t="str">
        <f t="shared" si="4"/>
        <v>P22-010240</v>
      </c>
      <c r="G196" t="str">
        <f>IFERROR(VLOOKUP($A196,'Capital spend Nov 30'!$D:$G,3,FALSE),"No PO")</f>
        <v>P22-010240 - Line 1</v>
      </c>
      <c r="H196" t="str">
        <f>VLOOKUP(A196,'Capital spend Nov 30'!D:Q,14,FALSE)</f>
        <v>The Annex - 2022 - In-Suite Renovations</v>
      </c>
      <c r="I196" t="str">
        <f>VLOOKUP(A196,'Capital spend Nov 30'!D:U,18,FALSE)</f>
        <v>No</v>
      </c>
    </row>
    <row r="197" spans="1:9">
      <c r="A197" s="25" t="s">
        <v>4938</v>
      </c>
      <c r="B197" t="s">
        <v>979</v>
      </c>
      <c r="E197" t="s">
        <v>1012</v>
      </c>
      <c r="F197" t="str">
        <f t="shared" si="4"/>
        <v>P22-010328</v>
      </c>
      <c r="G197" t="str">
        <f>IFERROR(VLOOKUP($A197,'Capital spend Nov 30'!$D:$G,3,FALSE),"No PO")</f>
        <v>P22-010328 - Line 1</v>
      </c>
      <c r="H197" t="str">
        <f>VLOOKUP(A197,'Capital spend Nov 30'!D:Q,14,FALSE)</f>
        <v>Chatham - 2022 - HVAC</v>
      </c>
      <c r="I197" t="str">
        <f>VLOOKUP(A197,'Capital spend Nov 30'!D:U,18,FALSE)</f>
        <v>No</v>
      </c>
    </row>
    <row r="198" spans="1:9">
      <c r="A198" s="25" t="s">
        <v>4939</v>
      </c>
      <c r="B198" t="s">
        <v>979</v>
      </c>
      <c r="E198" s="51" t="s">
        <v>1014</v>
      </c>
      <c r="F198" t="str">
        <f t="shared" si="4"/>
        <v>P22-010217</v>
      </c>
      <c r="G198" t="str">
        <f>IFERROR(VLOOKUP($A198,'Capital spend Nov 30'!$D:$G,3,FALSE),"No PO")</f>
        <v>P22-010217 - Line 1</v>
      </c>
      <c r="H198" t="str">
        <f>VLOOKUP(A198,'Capital spend Nov 30'!D:Q,14,FALSE)</f>
        <v>The Waverly/Rosewood - 2022 - In-Suite Renovations</v>
      </c>
      <c r="I198" t="str">
        <f>VLOOKUP(A198,'Capital spend Nov 30'!D:U,18,FALSE)</f>
        <v>No</v>
      </c>
    </row>
    <row r="199" spans="1:9">
      <c r="A199" s="25" t="s">
        <v>4940</v>
      </c>
      <c r="B199" t="s">
        <v>979</v>
      </c>
      <c r="E199" t="s">
        <v>4941</v>
      </c>
      <c r="F199" t="str">
        <f t="shared" si="4"/>
        <v>P22-010238</v>
      </c>
      <c r="G199" t="str">
        <f>IFERROR(VLOOKUP($A199,'Capital spend Nov 30'!$D:$G,3,FALSE),"No PO")</f>
        <v>P22-010238 - Line 1</v>
      </c>
      <c r="H199" t="str">
        <f>VLOOKUP(A199,'Capital spend Nov 30'!D:Q,14,FALSE)</f>
        <v>Leaside - 2022 - In-Suite Renovations</v>
      </c>
      <c r="I199" t="str">
        <f>VLOOKUP(A199,'Capital spend Nov 30'!D:U,18,FALSE)</f>
        <v>No</v>
      </c>
    </row>
    <row r="200" spans="1:9">
      <c r="A200" s="25" t="s">
        <v>4942</v>
      </c>
      <c r="B200" t="s">
        <v>979</v>
      </c>
      <c r="E200" s="51" t="s">
        <v>1014</v>
      </c>
      <c r="F200" t="str">
        <f t="shared" si="4"/>
        <v>P22-010545</v>
      </c>
      <c r="G200" t="str">
        <f>IFERROR(VLOOKUP($A200,'Capital spend Nov 30'!$D:$G,3,FALSE),"No PO")</f>
        <v>P22-010545 - Line 2</v>
      </c>
      <c r="H200" t="str">
        <f>VLOOKUP(A200,'Capital spend Nov 30'!D:Q,14,FALSE)</f>
        <v>Don Mills - 2022 - In-Suite Renovations</v>
      </c>
      <c r="I200" t="str">
        <f>VLOOKUP(A200,'Capital spend Nov 30'!D:U,18,FALSE)</f>
        <v>No</v>
      </c>
    </row>
    <row r="201" spans="1:9">
      <c r="A201" s="25" t="s">
        <v>4943</v>
      </c>
      <c r="B201" t="s">
        <v>979</v>
      </c>
      <c r="E201" t="s">
        <v>1012</v>
      </c>
      <c r="F201" t="str">
        <f t="shared" si="4"/>
        <v>P22-010387</v>
      </c>
      <c r="G201" t="str">
        <f>IFERROR(VLOOKUP($A201,'Capital spend Nov 30'!$D:$G,3,FALSE),"No PO")</f>
        <v>P22-010387 - Line 1</v>
      </c>
      <c r="H201" t="str">
        <f>VLOOKUP(A201,'Capital spend Nov 30'!D:Q,14,FALSE)</f>
        <v>The Beechwood - 2022 - In-Suite Renovations</v>
      </c>
      <c r="I201" t="str">
        <f>VLOOKUP(A201,'Capital spend Nov 30'!D:U,18,FALSE)</f>
        <v>No</v>
      </c>
    </row>
    <row r="202" spans="1:9">
      <c r="A202" s="25" t="s">
        <v>4944</v>
      </c>
      <c r="B202" t="s">
        <v>979</v>
      </c>
      <c r="E202" t="s">
        <v>1012</v>
      </c>
      <c r="F202" t="str">
        <f t="shared" si="4"/>
        <v>P22-010218</v>
      </c>
      <c r="G202" t="str">
        <f>IFERROR(VLOOKUP($A202,'Capital spend Nov 30'!$D:$G,3,FALSE),"No PO")</f>
        <v>P22-010218 - Line 1</v>
      </c>
      <c r="H202" t="str">
        <f>VLOOKUP(A202,'Capital spend Nov 30'!D:Q,14,FALSE)</f>
        <v>The Beechwood - 2022 - In-Suite Renovations</v>
      </c>
      <c r="I202" t="str">
        <f>VLOOKUP(A202,'Capital spend Nov 30'!D:U,18,FALSE)</f>
        <v>No</v>
      </c>
    </row>
    <row r="203" spans="1:9">
      <c r="A203" s="25" t="s">
        <v>4945</v>
      </c>
      <c r="B203" t="s">
        <v>979</v>
      </c>
      <c r="E203" t="s">
        <v>2095</v>
      </c>
      <c r="F203" t="str">
        <f t="shared" si="4"/>
        <v>P22-010649</v>
      </c>
      <c r="G203" t="str">
        <f>IFERROR(VLOOKUP($A203,'Capital spend Nov 30'!$D:$G,3,FALSE),"No PO")</f>
        <v>P22-010649 - Line 1</v>
      </c>
      <c r="H203" t="str">
        <f>VLOOKUP(A203,'Capital spend Nov 30'!D:Q,14,FALSE)</f>
        <v>Bradgate Arms - 2022 - Signage</v>
      </c>
      <c r="I203" t="str">
        <f>VLOOKUP(A203,'Capital spend Nov 30'!D:U,18,FALSE)</f>
        <v>No</v>
      </c>
    </row>
    <row r="204" spans="1:9">
      <c r="A204" s="25" t="s">
        <v>4946</v>
      </c>
      <c r="B204" t="s">
        <v>979</v>
      </c>
      <c r="E204" t="s">
        <v>1186</v>
      </c>
      <c r="F204" t="str">
        <f t="shared" si="4"/>
        <v>P22-010237</v>
      </c>
      <c r="G204" t="str">
        <f>IFERROR(VLOOKUP($A204,'Capital spend Nov 30'!$D:$G,3,FALSE),"No PO")</f>
        <v>P22-010237 - Line 1</v>
      </c>
      <c r="H204" t="str">
        <f>VLOOKUP(A204,'Capital spend Nov 30'!D:Q,14,FALSE)</f>
        <v>River Ridge - 2022 - In-Suite Renovations</v>
      </c>
      <c r="I204" t="str">
        <f>VLOOKUP(A204,'Capital spend Nov 30'!D:U,18,FALSE)</f>
        <v>No</v>
      </c>
    </row>
    <row r="205" spans="1:9">
      <c r="A205" s="25" t="s">
        <v>4947</v>
      </c>
      <c r="B205" t="s">
        <v>979</v>
      </c>
      <c r="E205" s="51" t="s">
        <v>1014</v>
      </c>
      <c r="F205" t="str">
        <f t="shared" si="4"/>
        <v>P22-010359</v>
      </c>
      <c r="G205" t="str">
        <f>IFERROR(VLOOKUP($A205,'Capital spend Nov 30'!$D:$G,3,FALSE),"No PO")</f>
        <v>P22-010359 - Line 2</v>
      </c>
      <c r="H205" t="str">
        <f>VLOOKUP(A205,'Capital spend Nov 30'!D:Q,14,FALSE)</f>
        <v>Trillium Court  - 2022 - In-Suite Renovations</v>
      </c>
      <c r="I205" t="str">
        <f>VLOOKUP(A205,'Capital spend Nov 30'!D:U,18,FALSE)</f>
        <v>No</v>
      </c>
    </row>
    <row r="206" spans="1:9">
      <c r="A206" s="25" t="s">
        <v>4948</v>
      </c>
      <c r="B206" t="s">
        <v>979</v>
      </c>
      <c r="E206" t="s">
        <v>1012</v>
      </c>
      <c r="F206" t="str">
        <f t="shared" si="4"/>
        <v>P22-010466</v>
      </c>
      <c r="G206" t="str">
        <f>IFERROR(VLOOKUP($A206,'Capital spend Nov 30'!$D:$G,3,FALSE),"No PO")</f>
        <v>P22-010466 - Line 1</v>
      </c>
      <c r="H206" t="str">
        <f>VLOOKUP(A206,'Capital spend Nov 30'!D:Q,14,FALSE)</f>
        <v>Scenic Grande - 2022 - AHU1, chiller refrigerant, glycol, etc</v>
      </c>
      <c r="I206" t="str">
        <f>VLOOKUP(A206,'Capital spend Nov 30'!D:U,18,FALSE)</f>
        <v>No</v>
      </c>
    </row>
    <row r="207" spans="1:9">
      <c r="A207" s="25" t="s">
        <v>4949</v>
      </c>
      <c r="B207" t="s">
        <v>979</v>
      </c>
      <c r="E207" t="s">
        <v>1086</v>
      </c>
      <c r="F207" t="str">
        <f t="shared" si="4"/>
        <v>P22-010337</v>
      </c>
      <c r="G207" t="str">
        <f>IFERROR(VLOOKUP($A207,'Capital spend Nov 30'!$D:$G,3,FALSE),"No PO")</f>
        <v>P22-010337 - Line 1</v>
      </c>
      <c r="H207" t="str">
        <f>VLOOKUP(A207,'Capital spend Nov 30'!D:Q,14,FALSE)</f>
        <v>Arbutus Care Centre - 2022 - Suite Renovations</v>
      </c>
      <c r="I207" t="str">
        <f>VLOOKUP(A207,'Capital spend Nov 30'!D:U,18,FALSE)</f>
        <v>No</v>
      </c>
    </row>
    <row r="208" spans="1:9">
      <c r="A208" s="25" t="s">
        <v>4950</v>
      </c>
      <c r="B208" t="s">
        <v>979</v>
      </c>
      <c r="E208" t="s">
        <v>1186</v>
      </c>
      <c r="F208" t="str">
        <f t="shared" si="4"/>
        <v>P22-010273</v>
      </c>
      <c r="G208" t="str">
        <f>IFERROR(VLOOKUP($A208,'Capital spend Nov 30'!$D:$G,3,FALSE),"No PO")</f>
        <v>P22-010273 - Line 1</v>
      </c>
      <c r="H208" t="str">
        <f>VLOOKUP(A208,'Capital spend Nov 30'!D:Q,14,FALSE)</f>
        <v>Forest Hill - 2022 - In-Suite Renovations</v>
      </c>
      <c r="I208" t="str">
        <f>VLOOKUP(A208,'Capital spend Nov 30'!D:U,18,FALSE)</f>
        <v>No</v>
      </c>
    </row>
    <row r="209" spans="1:9">
      <c r="A209" s="25" t="s">
        <v>4951</v>
      </c>
      <c r="B209" t="s">
        <v>979</v>
      </c>
      <c r="E209" s="51" t="s">
        <v>1014</v>
      </c>
      <c r="F209" t="str">
        <f t="shared" si="4"/>
        <v>P22-010272</v>
      </c>
      <c r="G209" t="str">
        <f>IFERROR(VLOOKUP($A209,'Capital spend Nov 30'!$D:$G,3,FALSE),"No PO")</f>
        <v>P22-010272 - Line 1</v>
      </c>
      <c r="H209" t="str">
        <f>VLOOKUP(A209,'Capital spend Nov 30'!D:Q,14,FALSE)</f>
        <v>Forest Hill - 2022 - In-Suite Renovations</v>
      </c>
      <c r="I209" t="str">
        <f>VLOOKUP(A209,'Capital spend Nov 30'!D:U,18,FALSE)</f>
        <v>No</v>
      </c>
    </row>
    <row r="210" spans="1:9">
      <c r="A210" s="25" t="s">
        <v>4952</v>
      </c>
      <c r="B210" t="s">
        <v>979</v>
      </c>
      <c r="E210" t="s">
        <v>1014</v>
      </c>
      <c r="F210" t="str">
        <f t="shared" si="4"/>
        <v>P22-010274</v>
      </c>
      <c r="G210" t="str">
        <f>IFERROR(VLOOKUP($A210,'Capital spend Nov 30'!$D:$G,3,FALSE),"No PO")</f>
        <v>P22-010274 - Line 2</v>
      </c>
      <c r="H210" t="str">
        <f>VLOOKUP(A210,'Capital spend Nov 30'!D:Q,14,FALSE)</f>
        <v>Forest Hill - 2022 - In-Suite Renovations</v>
      </c>
      <c r="I210" t="str">
        <f>VLOOKUP(A210,'Capital spend Nov 30'!D:U,18,FALSE)</f>
        <v>No</v>
      </c>
    </row>
    <row r="211" spans="1:9">
      <c r="A211" s="25" t="s">
        <v>4953</v>
      </c>
      <c r="B211" t="s">
        <v>979</v>
      </c>
      <c r="E211" t="s">
        <v>1186</v>
      </c>
      <c r="F211" t="str">
        <f t="shared" si="4"/>
        <v>P22-010236</v>
      </c>
      <c r="G211" t="str">
        <f>IFERROR(VLOOKUP($A211,'Capital spend Nov 30'!$D:$G,3,FALSE),"No PO")</f>
        <v>P22-010236 - Line 1</v>
      </c>
      <c r="H211" t="str">
        <f>VLOOKUP(A211,'Capital spend Nov 30'!D:Q,14,FALSE)</f>
        <v>Aspen Ridge - 2022 - In-Suite Renovations</v>
      </c>
      <c r="I211" t="str">
        <f>VLOOKUP(A211,'Capital spend Nov 30'!D:U,18,FALSE)</f>
        <v>No</v>
      </c>
    </row>
    <row r="212" spans="1:9">
      <c r="A212" s="25" t="s">
        <v>4954</v>
      </c>
      <c r="B212" t="s">
        <v>979</v>
      </c>
      <c r="E212" t="s">
        <v>1186</v>
      </c>
      <c r="F212" t="str">
        <f t="shared" si="4"/>
        <v>P22-010235</v>
      </c>
      <c r="G212" t="str">
        <f>IFERROR(VLOOKUP($A212,'Capital spend Nov 30'!$D:$G,3,FALSE),"No PO")</f>
        <v>P22-010235 - Line 1</v>
      </c>
      <c r="H212" t="str">
        <f>VLOOKUP(A212,'Capital spend Nov 30'!D:Q,14,FALSE)</f>
        <v>Aspen Ridge - 2022 - In-Suite Renovations</v>
      </c>
      <c r="I212" t="str">
        <f>VLOOKUP(A212,'Capital spend Nov 30'!D:U,18,FALSE)</f>
        <v>No</v>
      </c>
    </row>
    <row r="213" spans="1:9">
      <c r="A213" s="25" t="s">
        <v>4955</v>
      </c>
      <c r="B213" t="s">
        <v>979</v>
      </c>
      <c r="E213" t="s">
        <v>1186</v>
      </c>
      <c r="F213" t="str">
        <f t="shared" si="4"/>
        <v>P22-010234</v>
      </c>
      <c r="G213" t="str">
        <f>IFERROR(VLOOKUP($A213,'Capital spend Nov 30'!$D:$G,3,FALSE),"No PO")</f>
        <v>P22-010234 - Line 1</v>
      </c>
      <c r="H213" t="str">
        <f>VLOOKUP(A213,'Capital spend Nov 30'!D:Q,14,FALSE)</f>
        <v>Aspen Ridge - 2022 - In-Suite Renovations</v>
      </c>
      <c r="I213" t="str">
        <f>VLOOKUP(A213,'Capital spend Nov 30'!D:U,18,FALSE)</f>
        <v>No</v>
      </c>
    </row>
    <row r="214" spans="1:9">
      <c r="A214" s="25" t="s">
        <v>4956</v>
      </c>
      <c r="B214" t="s">
        <v>979</v>
      </c>
      <c r="E214" t="s">
        <v>1012</v>
      </c>
      <c r="F214" t="str">
        <f t="shared" si="4"/>
        <v>P22-010222</v>
      </c>
      <c r="G214" t="str">
        <f>IFERROR(VLOOKUP($A214,'Capital spend Nov 30'!$D:$G,3,FALSE),"No PO")</f>
        <v>P22-010222 - Line 1</v>
      </c>
      <c r="H214" t="str">
        <f>VLOOKUP(A214,'Capital spend Nov 30'!D:Q,14,FALSE)</f>
        <v>Beechwood - 2022 - Microwave</v>
      </c>
      <c r="I214" t="str">
        <f>VLOOKUP(A214,'Capital spend Nov 30'!D:U,18,FALSE)</f>
        <v>No</v>
      </c>
    </row>
    <row r="215" spans="1:9">
      <c r="A215" s="25" t="s">
        <v>4957</v>
      </c>
      <c r="B215" t="s">
        <v>979</v>
      </c>
      <c r="E215" t="s">
        <v>1186</v>
      </c>
      <c r="F215" t="str">
        <f t="shared" si="4"/>
        <v>P22-010230</v>
      </c>
      <c r="G215" t="str">
        <f>IFERROR(VLOOKUP($A215,'Capital spend Nov 30'!$D:$G,3,FALSE),"No PO")</f>
        <v>P22-010230 - Line 1</v>
      </c>
      <c r="H215" t="str">
        <f>VLOOKUP(A215,'Capital spend Nov 30'!D:Q,14,FALSE)</f>
        <v>Aspen Ridge - 2022 - In-Suite Renovations</v>
      </c>
      <c r="I215" t="str">
        <f>VLOOKUP(A215,'Capital spend Nov 30'!D:U,18,FALSE)</f>
        <v>No</v>
      </c>
    </row>
    <row r="216" spans="1:9">
      <c r="A216" s="25" t="s">
        <v>4958</v>
      </c>
      <c r="B216" t="s">
        <v>979</v>
      </c>
      <c r="E216" t="s">
        <v>1012</v>
      </c>
      <c r="F216" t="str">
        <f t="shared" si="4"/>
        <v>P22-010233</v>
      </c>
      <c r="G216" t="str">
        <f>IFERROR(VLOOKUP($A216,'Capital spend Nov 30'!$D:$G,3,FALSE),"No PO")</f>
        <v>P22-010233 - Line 1</v>
      </c>
      <c r="H216" t="str">
        <f>VLOOKUP(A216,'Capital spend Nov 30'!D:Q,14,FALSE)</f>
        <v>Aspen Ridge - 2022 - In-Suite Renovations</v>
      </c>
      <c r="I216" t="str">
        <f>VLOOKUP(A216,'Capital spend Nov 30'!D:U,18,FALSE)</f>
        <v>No</v>
      </c>
    </row>
    <row r="217" spans="1:9">
      <c r="A217" s="25" t="s">
        <v>4959</v>
      </c>
      <c r="B217" t="s">
        <v>979</v>
      </c>
      <c r="E217" t="s">
        <v>1012</v>
      </c>
      <c r="F217" t="str">
        <f t="shared" si="4"/>
        <v>P22-010459</v>
      </c>
      <c r="G217" t="str">
        <f>IFERROR(VLOOKUP($A217,'Capital spend Nov 30'!$D:$G,3,FALSE),"No PO")</f>
        <v>P22-010459 - Line 1</v>
      </c>
      <c r="H217" t="str">
        <f>VLOOKUP(A217,'Capital spend Nov 30'!D:Q,14,FALSE)</f>
        <v>Colonel By - 2022 - Roof</v>
      </c>
      <c r="I217" t="str">
        <f>VLOOKUP(A217,'Capital spend Nov 30'!D:U,18,FALSE)</f>
        <v>No</v>
      </c>
    </row>
    <row r="218" spans="1:9">
      <c r="A218" s="25" t="s">
        <v>4960</v>
      </c>
      <c r="B218" t="s">
        <v>979</v>
      </c>
      <c r="E218" t="s">
        <v>1186</v>
      </c>
      <c r="F218" t="str">
        <f t="shared" si="4"/>
        <v>P22-010232</v>
      </c>
      <c r="G218" t="str">
        <f>IFERROR(VLOOKUP($A218,'Capital spend Nov 30'!$D:$G,3,FALSE),"No PO")</f>
        <v>P22-010232 - Line 1</v>
      </c>
      <c r="H218" t="str">
        <f>VLOOKUP(A218,'Capital spend Nov 30'!D:Q,14,FALSE)</f>
        <v>Inglewood - 2022 - In-Suite Renovations</v>
      </c>
      <c r="I218" t="str">
        <f>VLOOKUP(A218,'Capital spend Nov 30'!D:U,18,FALSE)</f>
        <v>No</v>
      </c>
    </row>
    <row r="219" spans="1:9">
      <c r="A219" s="25" t="s">
        <v>4961</v>
      </c>
      <c r="B219" t="s">
        <v>979</v>
      </c>
      <c r="E219" t="s">
        <v>1186</v>
      </c>
      <c r="F219" t="str">
        <f t="shared" si="4"/>
        <v>P22-010288</v>
      </c>
      <c r="G219" t="str">
        <f>IFERROR(VLOOKUP($A219,'Capital spend Nov 30'!$D:$G,3,FALSE),"No PO")</f>
        <v>P22-010288 - Line 2</v>
      </c>
      <c r="H219" t="str">
        <f>VLOOKUP(A219,'Capital spend Nov 30'!D:Q,14,FALSE)</f>
        <v>Grand Wood Park - 2022 - In-Suite Renovations</v>
      </c>
      <c r="I219" t="str">
        <f>VLOOKUP(A219,'Capital spend Nov 30'!D:U,18,FALSE)</f>
        <v>No</v>
      </c>
    </row>
    <row r="220" spans="1:9">
      <c r="A220" s="25" t="s">
        <v>4962</v>
      </c>
      <c r="B220" t="s">
        <v>979</v>
      </c>
      <c r="E220" t="s">
        <v>1012</v>
      </c>
      <c r="F220" t="str">
        <f t="shared" si="4"/>
        <v>P22-010242</v>
      </c>
      <c r="G220" t="str">
        <f>IFERROR(VLOOKUP($A220,'Capital spend Nov 30'!$D:$G,3,FALSE),"No PO")</f>
        <v>P22-010242 - Line 1</v>
      </c>
      <c r="H220" t="str">
        <f>VLOOKUP(A220,'Capital spend Nov 30'!D:Q,14,FALSE)</f>
        <v>Claremont - 2022 - Stick blender</v>
      </c>
      <c r="I220" t="str">
        <f>VLOOKUP(A220,'Capital spend Nov 30'!D:U,18,FALSE)</f>
        <v>No</v>
      </c>
    </row>
    <row r="221" spans="1:9">
      <c r="A221" s="25" t="s">
        <v>4963</v>
      </c>
      <c r="B221" t="s">
        <v>979</v>
      </c>
      <c r="E221" t="s">
        <v>1012</v>
      </c>
      <c r="F221" t="str">
        <f t="shared" si="4"/>
        <v>P22-010219</v>
      </c>
      <c r="G221" t="str">
        <f>IFERROR(VLOOKUP($A221,'Capital spend Nov 30'!$D:$G,3,FALSE),"No PO")</f>
        <v>P22-010219 - Line 1</v>
      </c>
      <c r="H221" t="str">
        <f>VLOOKUP(A221,'Capital spend Nov 30'!D:Q,14,FALSE)</f>
        <v>Centennial Park Place - 2022 - Hot Water Tank</v>
      </c>
      <c r="I221" t="str">
        <f>VLOOKUP(A221,'Capital spend Nov 30'!D:U,18,FALSE)</f>
        <v>No</v>
      </c>
    </row>
    <row r="222" spans="1:9">
      <c r="A222" s="25" t="s">
        <v>4964</v>
      </c>
      <c r="B222" t="s">
        <v>979</v>
      </c>
      <c r="E222" t="s">
        <v>1186</v>
      </c>
      <c r="F222" t="str">
        <f t="shared" si="4"/>
        <v>P22-010289</v>
      </c>
      <c r="G222" t="str">
        <f>IFERROR(VLOOKUP($A222,'Capital spend Nov 30'!$D:$G,3,FALSE),"No PO")</f>
        <v>P22-010289 - Line 2</v>
      </c>
      <c r="H222" t="str">
        <f>VLOOKUP(A222,'Capital spend Nov 30'!D:Q,14,FALSE)</f>
        <v>Grand Wood Park - 2022 - In-Suite Renovations</v>
      </c>
      <c r="I222" t="str">
        <f>VLOOKUP(A222,'Capital spend Nov 30'!D:U,18,FALSE)</f>
        <v>No</v>
      </c>
    </row>
    <row r="223" spans="1:9">
      <c r="A223" s="25" t="s">
        <v>4965</v>
      </c>
      <c r="B223" t="s">
        <v>979</v>
      </c>
      <c r="E223" s="51" t="s">
        <v>4941</v>
      </c>
      <c r="F223" t="str">
        <f t="shared" si="4"/>
        <v>P22-010213</v>
      </c>
      <c r="G223" t="str">
        <f>IFERROR(VLOOKUP($A223,'Capital spend Nov 30'!$D:$G,3,FALSE),"No PO")</f>
        <v>P22-010213 - Line 1</v>
      </c>
      <c r="H223" t="str">
        <f>VLOOKUP(A223,'Capital spend Nov 30'!D:Q,14,FALSE)</f>
        <v>The Waverly/Rosewood - 2022 - In-Suite Renovations</v>
      </c>
      <c r="I223" t="str">
        <f>VLOOKUP(A223,'Capital spend Nov 30'!D:U,18,FALSE)</f>
        <v>No</v>
      </c>
    </row>
    <row r="224" spans="1:9">
      <c r="A224" s="25" t="s">
        <v>4966</v>
      </c>
      <c r="B224" t="s">
        <v>979</v>
      </c>
      <c r="E224" s="51" t="s">
        <v>1014</v>
      </c>
      <c r="F224" t="str">
        <f t="shared" si="4"/>
        <v>P22-010214</v>
      </c>
      <c r="G224" t="str">
        <f>IFERROR(VLOOKUP($A224,'Capital spend Nov 30'!$D:$G,3,FALSE),"No PO")</f>
        <v>P22-010214 - Line 2</v>
      </c>
      <c r="H224" t="str">
        <f>VLOOKUP(A224,'Capital spend Nov 30'!D:Q,14,FALSE)</f>
        <v>The Waverly/Rosewood - 2022 - In-Suite Renovations</v>
      </c>
      <c r="I224" t="str">
        <f>VLOOKUP(A224,'Capital spend Nov 30'!D:U,18,FALSE)</f>
        <v>No</v>
      </c>
    </row>
    <row r="225" spans="1:9">
      <c r="A225" s="25" t="s">
        <v>4967</v>
      </c>
      <c r="B225" t="s">
        <v>979</v>
      </c>
      <c r="E225" t="s">
        <v>1012</v>
      </c>
      <c r="F225" t="str">
        <f t="shared" si="4"/>
        <v>P22-010215</v>
      </c>
      <c r="G225" t="str">
        <f>IFERROR(VLOOKUP($A225,'Capital spend Nov 30'!$D:$G,3,FALSE),"No PO")</f>
        <v>P22-010215 - Line 2</v>
      </c>
      <c r="H225" t="str">
        <f>VLOOKUP(A225,'Capital spend Nov 30'!D:Q,14,FALSE)</f>
        <v>The Waverly/Rosewood - 2022 - In-Suite Renovations</v>
      </c>
      <c r="I225" t="str">
        <f>VLOOKUP(A225,'Capital spend Nov 30'!D:U,18,FALSE)</f>
        <v>No</v>
      </c>
    </row>
    <row r="226" spans="1:9">
      <c r="A226" s="25" t="s">
        <v>4968</v>
      </c>
      <c r="B226" t="s">
        <v>979</v>
      </c>
      <c r="E226" t="s">
        <v>1012</v>
      </c>
      <c r="F226" t="str">
        <f t="shared" si="4"/>
        <v>P22-010216</v>
      </c>
      <c r="G226" t="str">
        <f>IFERROR(VLOOKUP($A226,'Capital spend Nov 30'!$D:$G,3,FALSE),"No PO")</f>
        <v>P22-010216 - Line 2</v>
      </c>
      <c r="H226" t="str">
        <f>VLOOKUP(A226,'Capital spend Nov 30'!D:Q,14,FALSE)</f>
        <v>The Waverly/Rosewood - 2022 - In-Suite Renovations</v>
      </c>
      <c r="I226" t="str">
        <f>VLOOKUP(A226,'Capital spend Nov 30'!D:U,18,FALSE)</f>
        <v>No</v>
      </c>
    </row>
    <row r="227" spans="1:9">
      <c r="A227" s="25" t="s">
        <v>4969</v>
      </c>
      <c r="B227" t="s">
        <v>978</v>
      </c>
      <c r="E227" s="48" t="s">
        <v>1012</v>
      </c>
      <c r="F227" t="str">
        <f t="shared" ref="F227:F290" si="5">LEFT(G227,10)</f>
        <v>P22-010250</v>
      </c>
      <c r="G227" t="str">
        <f>IFERROR(VLOOKUP($A227,'Capital spend Nov 30'!$D:$G,3,FALSE),"No PO")</f>
        <v>P22-010250 - Line 2</v>
      </c>
      <c r="H227" t="str">
        <f>VLOOKUP(A227,'Capital spend Nov 30'!D:Q,14,FALSE)</f>
        <v>The Dorchester - 2022 - In-Suite Renovations</v>
      </c>
      <c r="I227" t="str">
        <f>VLOOKUP(A227,'Capital spend Nov 30'!D:U,18,FALSE)</f>
        <v>No</v>
      </c>
    </row>
    <row r="228" spans="1:9">
      <c r="A228" s="25" t="s">
        <v>4970</v>
      </c>
      <c r="B228" t="s">
        <v>978</v>
      </c>
      <c r="E228" s="48" t="s">
        <v>1012</v>
      </c>
      <c r="F228" t="str">
        <f t="shared" si="5"/>
        <v>P22-010327</v>
      </c>
      <c r="G228" t="str">
        <f>IFERROR(VLOOKUP($A228,'Capital spend Nov 30'!$D:$G,3,FALSE),"No PO")</f>
        <v>P22-010327 - Line 1</v>
      </c>
      <c r="H228" t="str">
        <f>VLOOKUP(A228,'Capital spend Nov 30'!D:Q,14,FALSE)</f>
        <v>The Claremont - 2022 - In-Suite Renovations</v>
      </c>
      <c r="I228" t="str">
        <f>VLOOKUP(A228,'Capital spend Nov 30'!D:U,18,FALSE)</f>
        <v>No</v>
      </c>
    </row>
    <row r="229" spans="1:9">
      <c r="A229" s="25" t="s">
        <v>4971</v>
      </c>
      <c r="B229" t="s">
        <v>978</v>
      </c>
      <c r="E229" s="48" t="s">
        <v>1012</v>
      </c>
      <c r="F229" t="str">
        <f t="shared" si="5"/>
        <v>P22-010203</v>
      </c>
      <c r="G229" t="str">
        <f>IFERROR(VLOOKUP($A229,'Capital spend Nov 30'!$D:$G,3,FALSE),"No PO")</f>
        <v>P22-010203 - Line 1</v>
      </c>
      <c r="H229" t="str">
        <f>VLOOKUP(A229,'Capital spend Nov 30'!D:Q,14,FALSE)</f>
        <v>McGarrell Place - 2022 - Water Softener Replacement</v>
      </c>
      <c r="I229" t="str">
        <f>VLOOKUP(A229,'Capital spend Nov 30'!D:U,18,FALSE)</f>
        <v>No</v>
      </c>
    </row>
    <row r="230" spans="1:9">
      <c r="A230" s="25" t="s">
        <v>4972</v>
      </c>
      <c r="B230" t="s">
        <v>978</v>
      </c>
      <c r="E230" s="48" t="s">
        <v>1012</v>
      </c>
      <c r="F230" t="str">
        <f t="shared" si="5"/>
        <v>P22-010231</v>
      </c>
      <c r="G230" t="str">
        <f>IFERROR(VLOOKUP($A230,'Capital spend Nov 30'!$D:$G,3,FALSE),"No PO")</f>
        <v>P22-010231 - Line 1</v>
      </c>
      <c r="H230" t="str">
        <f>VLOOKUP(A230,'Capital spend Nov 30'!D:Q,14,FALSE)</f>
        <v>Evergreen - 2022 - In-Suite Renovations</v>
      </c>
      <c r="I230" t="str">
        <f>VLOOKUP(A230,'Capital spend Nov 30'!D:U,18,FALSE)</f>
        <v>No</v>
      </c>
    </row>
    <row r="231" spans="1:9">
      <c r="A231" s="25" t="s">
        <v>4973</v>
      </c>
      <c r="B231" t="s">
        <v>978</v>
      </c>
      <c r="E231" s="48" t="s">
        <v>1086</v>
      </c>
      <c r="F231" t="str">
        <f t="shared" si="5"/>
        <v>P22-010224</v>
      </c>
      <c r="G231" t="str">
        <f>IFERROR(VLOOKUP($A231,'Capital spend Nov 30'!$D:$G,3,FALSE),"No PO")</f>
        <v>P22-010224 - Line 1</v>
      </c>
      <c r="H231" t="str">
        <f>VLOOKUP(A231,'Capital spend Nov 30'!D:Q,14,FALSE)</f>
        <v>The Bentley Regina - 2022 - In-Suite Renovations</v>
      </c>
      <c r="I231" t="str">
        <f>VLOOKUP(A231,'Capital spend Nov 30'!D:U,18,FALSE)</f>
        <v>No</v>
      </c>
    </row>
    <row r="232" spans="1:9">
      <c r="A232" s="25" t="s">
        <v>4974</v>
      </c>
      <c r="B232" t="s">
        <v>978</v>
      </c>
      <c r="E232" s="48" t="s">
        <v>1012</v>
      </c>
      <c r="F232" t="str">
        <f t="shared" si="5"/>
        <v>P22-010225</v>
      </c>
      <c r="G232" t="str">
        <f>IFERROR(VLOOKUP($A232,'Capital spend Nov 30'!$D:$G,3,FALSE),"No PO")</f>
        <v>P22-010225 - Line 1</v>
      </c>
      <c r="H232" t="str">
        <f>VLOOKUP(A232,'Capital spend Nov 30'!D:Q,14,FALSE)</f>
        <v>The Bentley Regina - 2022 - In-Suite Renovations</v>
      </c>
      <c r="I232" t="str">
        <f>VLOOKUP(A232,'Capital spend Nov 30'!D:U,18,FALSE)</f>
        <v>No</v>
      </c>
    </row>
    <row r="233" spans="1:9">
      <c r="A233" s="25" t="s">
        <v>4975</v>
      </c>
      <c r="B233" t="s">
        <v>978</v>
      </c>
      <c r="E233" s="48" t="s">
        <v>1012</v>
      </c>
      <c r="F233" t="str">
        <f t="shared" si="5"/>
        <v>P22-010221</v>
      </c>
      <c r="G233" t="str">
        <f>IFERROR(VLOOKUP($A233,'Capital spend Nov 30'!$D:$G,3,FALSE),"No PO")</f>
        <v>P22-010221 - Line 1</v>
      </c>
      <c r="H233" t="str">
        <f>VLOOKUP(A233,'Capital spend Nov 30'!D:Q,14,FALSE)</f>
        <v>King Gardens - 2022 - Plumbing (Underground Pipe)</v>
      </c>
      <c r="I233" t="str">
        <f>VLOOKUP(A233,'Capital spend Nov 30'!D:U,18,FALSE)</f>
        <v>No</v>
      </c>
    </row>
    <row r="234" spans="1:9">
      <c r="A234" s="25" t="s">
        <v>4976</v>
      </c>
      <c r="B234" t="s">
        <v>978</v>
      </c>
      <c r="E234" s="48" t="s">
        <v>1086</v>
      </c>
      <c r="F234" t="str">
        <f t="shared" si="5"/>
        <v>P22-010220</v>
      </c>
      <c r="G234" t="str">
        <f>IFERROR(VLOOKUP($A234,'Capital spend Nov 30'!$D:$G,3,FALSE),"No PO")</f>
        <v>P22-010220 - Line 1</v>
      </c>
      <c r="H234" t="str">
        <f>VLOOKUP(A234,'Capital spend Nov 30'!D:Q,14,FALSE)</f>
        <v>Centennial Park Place - 2022 - Freezer Compressor (O/S 2021 INV)</v>
      </c>
      <c r="I234" t="str">
        <f>VLOOKUP(A234,'Capital spend Nov 30'!D:U,18,FALSE)</f>
        <v>No</v>
      </c>
    </row>
    <row r="235" spans="1:9">
      <c r="A235" s="25" t="s">
        <v>4977</v>
      </c>
      <c r="B235" t="s">
        <v>978</v>
      </c>
      <c r="E235" s="48" t="s">
        <v>1086</v>
      </c>
      <c r="F235" t="str">
        <f t="shared" si="5"/>
        <v>P22-010249</v>
      </c>
      <c r="G235" t="str">
        <f>IFERROR(VLOOKUP($A235,'Capital spend Nov 30'!$D:$G,3,FALSE),"No PO")</f>
        <v>P22-010249 - Line 1</v>
      </c>
      <c r="H235" t="str">
        <f>VLOOKUP(A235,'Capital spend Nov 30'!D:Q,14,FALSE)</f>
        <v>Colonel By - 2022 - Kitchen FF&amp;E (Table Top)</v>
      </c>
      <c r="I235" t="str">
        <f>VLOOKUP(A235,'Capital spend Nov 30'!D:U,18,FALSE)</f>
        <v>No</v>
      </c>
    </row>
    <row r="236" spans="1:9">
      <c r="A236" s="25" t="s">
        <v>4978</v>
      </c>
      <c r="B236" t="s">
        <v>978</v>
      </c>
      <c r="E236" s="48" t="s">
        <v>1086</v>
      </c>
      <c r="F236" t="str">
        <f t="shared" si="5"/>
        <v>P22-010211</v>
      </c>
      <c r="G236" t="str">
        <f>IFERROR(VLOOKUP($A236,'Capital spend Nov 30'!$D:$G,3,FALSE),"No PO")</f>
        <v>P22-010211 - Line 1</v>
      </c>
      <c r="H236" t="str">
        <f>VLOOKUP(A236,'Capital spend Nov 30'!D:Q,14,FALSE)</f>
        <v>Bridlewood Manor - 2022 - In-Suite Renovations</v>
      </c>
      <c r="I236" t="str">
        <f>VLOOKUP(A236,'Capital spend Nov 30'!D:U,18,FALSE)</f>
        <v>No</v>
      </c>
    </row>
    <row r="237" spans="1:9">
      <c r="A237" s="25" t="s">
        <v>4979</v>
      </c>
      <c r="B237" t="s">
        <v>978</v>
      </c>
      <c r="E237" s="48" t="s">
        <v>1012</v>
      </c>
      <c r="F237" t="str">
        <f t="shared" si="5"/>
        <v>P22-010195</v>
      </c>
      <c r="G237" t="str">
        <f>IFERROR(VLOOKUP($A237,'Capital spend Nov 30'!$D:$G,3,FALSE),"No PO")</f>
        <v>P22-010195 - Line 1</v>
      </c>
      <c r="H237" t="str">
        <f>VLOOKUP(A237,'Capital spend Nov 30'!D:Q,14,FALSE)</f>
        <v>The Meadows - 2022 - Fire Panel</v>
      </c>
      <c r="I237" t="str">
        <f>VLOOKUP(A237,'Capital spend Nov 30'!D:U,18,FALSE)</f>
        <v>No</v>
      </c>
    </row>
    <row r="238" spans="1:9">
      <c r="A238" s="25" t="s">
        <v>4980</v>
      </c>
      <c r="B238" t="s">
        <v>978</v>
      </c>
      <c r="E238" s="48" t="s">
        <v>1086</v>
      </c>
      <c r="F238" t="str">
        <f t="shared" si="5"/>
        <v>P22-010547</v>
      </c>
      <c r="G238" t="str">
        <f>IFERROR(VLOOKUP($A238,'Capital spend Nov 30'!$D:$G,3,FALSE),"No PO")</f>
        <v>P22-010547 - Line 1</v>
      </c>
      <c r="H238">
        <f>VLOOKUP(A238,'Capital spend Nov 30'!D:Q,14,FALSE)</f>
        <v>0</v>
      </c>
      <c r="I238" t="e">
        <f>VLOOKUP(A238,'Capital spend Nov 30'!D:U,18,FALSE)</f>
        <v>#N/A</v>
      </c>
    </row>
    <row r="239" spans="1:9">
      <c r="A239" s="25" t="s">
        <v>4981</v>
      </c>
      <c r="B239" t="s">
        <v>978</v>
      </c>
      <c r="E239" s="48" t="s">
        <v>1012</v>
      </c>
      <c r="F239" t="str">
        <f t="shared" si="5"/>
        <v>P22-010436</v>
      </c>
      <c r="G239" t="str">
        <f>IFERROR(VLOOKUP($A239,'Capital spend Nov 30'!$D:$G,3,FALSE),"No PO")</f>
        <v>P22-010436 - Line 2</v>
      </c>
      <c r="H239" t="str">
        <f>VLOOKUP(A239,'Capital spend Nov 30'!D:Q,14,FALSE)</f>
        <v>The Bentley Saskatoon - 2022 - In-Suite Renovations</v>
      </c>
      <c r="I239" t="str">
        <f>VLOOKUP(A239,'Capital spend Nov 30'!D:U,18,FALSE)</f>
        <v>No</v>
      </c>
    </row>
    <row r="240" spans="1:9">
      <c r="A240" s="25" t="s">
        <v>4982</v>
      </c>
      <c r="B240" t="s">
        <v>978</v>
      </c>
      <c r="E240" s="48" t="s">
        <v>1086</v>
      </c>
      <c r="F240" t="str">
        <f t="shared" si="5"/>
        <v>P22-010437</v>
      </c>
      <c r="G240" t="str">
        <f>IFERROR(VLOOKUP($A240,'Capital spend Nov 30'!$D:$G,3,FALSE),"No PO")</f>
        <v>P22-010437 - Line 2</v>
      </c>
      <c r="H240" t="str">
        <f>VLOOKUP(A240,'Capital spend Nov 30'!D:Q,14,FALSE)</f>
        <v>The Bentley Saskatoon - 2022 - In-Suite Renovations</v>
      </c>
      <c r="I240" t="str">
        <f>VLOOKUP(A240,'Capital spend Nov 30'!D:U,18,FALSE)</f>
        <v>No</v>
      </c>
    </row>
    <row r="241" spans="1:9">
      <c r="A241" s="25" t="s">
        <v>4983</v>
      </c>
      <c r="B241" t="s">
        <v>978</v>
      </c>
      <c r="E241" s="48" t="s">
        <v>1012</v>
      </c>
      <c r="F241" t="str">
        <f t="shared" si="5"/>
        <v>P22-010552</v>
      </c>
      <c r="G241" t="str">
        <f>IFERROR(VLOOKUP($A241,'Capital spend Nov 30'!$D:$G,3,FALSE),"No PO")</f>
        <v>P22-010552 - Line 1</v>
      </c>
      <c r="H241" t="str">
        <f>VLOOKUP(A241,'Capital spend Nov 30'!D:Q,14,FALSE)</f>
        <v>The Dorchester - 2022 - In-Suite Renovations</v>
      </c>
      <c r="I241" t="str">
        <f>VLOOKUP(A241,'Capital spend Nov 30'!D:U,18,FALSE)</f>
        <v>No</v>
      </c>
    </row>
    <row r="242" spans="1:9">
      <c r="A242" s="25" t="s">
        <v>4984</v>
      </c>
      <c r="B242" t="s">
        <v>978</v>
      </c>
      <c r="E242" s="48" t="s">
        <v>1086</v>
      </c>
      <c r="F242" t="str">
        <f t="shared" si="5"/>
        <v>P22-010336</v>
      </c>
      <c r="G242" t="str">
        <f>IFERROR(VLOOKUP($A242,'Capital spend Nov 30'!$D:$G,3,FALSE),"No PO")</f>
        <v>P22-010336 - Line 1</v>
      </c>
      <c r="H242" t="str">
        <f>VLOOKUP(A242,'Capital spend Nov 30'!D:Q,14,FALSE)</f>
        <v>Royal City Manor - 2022 - Sprinkler Backflow &amp; Tamper switch</v>
      </c>
      <c r="I242" t="str">
        <f>VLOOKUP(A242,'Capital spend Nov 30'!D:U,18,FALSE)</f>
        <v>No</v>
      </c>
    </row>
    <row r="243" spans="1:9">
      <c r="A243" s="25" t="s">
        <v>4985</v>
      </c>
      <c r="B243" t="s">
        <v>978</v>
      </c>
      <c r="E243" s="48" t="s">
        <v>1086</v>
      </c>
      <c r="F243" t="str">
        <f t="shared" si="5"/>
        <v>P22-010351</v>
      </c>
      <c r="G243" t="str">
        <f>IFERROR(VLOOKUP($A243,'Capital spend Nov 30'!$D:$G,3,FALSE),"No PO")</f>
        <v>P22-010351 - Line 1</v>
      </c>
      <c r="H243" t="str">
        <f>VLOOKUP(A243,'Capital spend Nov 30'!D:Q,14,FALSE)</f>
        <v>The Churchill - 2022 - Kitchen DHW heater replacement</v>
      </c>
      <c r="I243" t="str">
        <f>VLOOKUP(A243,'Capital spend Nov 30'!D:U,18,FALSE)</f>
        <v>No</v>
      </c>
    </row>
    <row r="244" spans="1:9">
      <c r="A244" s="25" t="s">
        <v>4986</v>
      </c>
      <c r="B244" t="s">
        <v>978</v>
      </c>
      <c r="E244" t="s">
        <v>1012</v>
      </c>
      <c r="F244" t="str">
        <f t="shared" si="5"/>
        <v>P22-010438</v>
      </c>
      <c r="G244" t="str">
        <f>IFERROR(VLOOKUP($A244,'Capital spend Nov 30'!$D:$G,3,FALSE),"No PO")</f>
        <v>P22-010438 - Line 2</v>
      </c>
      <c r="H244" t="str">
        <f>VLOOKUP(A244,'Capital spend Nov 30'!D:Q,14,FALSE)</f>
        <v>The Bentley Saskatoon - 2022 - In-Suite Renovations</v>
      </c>
      <c r="I244" t="str">
        <f>VLOOKUP(A244,'Capital spend Nov 30'!D:U,18,FALSE)</f>
        <v>No</v>
      </c>
    </row>
    <row r="245" spans="1:9">
      <c r="A245" s="25" t="s">
        <v>4987</v>
      </c>
      <c r="B245" t="s">
        <v>978</v>
      </c>
      <c r="E245" s="48" t="s">
        <v>1086</v>
      </c>
      <c r="F245" t="str">
        <f t="shared" si="5"/>
        <v>P22-010350</v>
      </c>
      <c r="G245" t="str">
        <f>IFERROR(VLOOKUP($A245,'Capital spend Nov 30'!$D:$G,3,FALSE),"No PO")</f>
        <v>P22-010350 - Line 1</v>
      </c>
      <c r="H245" t="str">
        <f>VLOOKUP(A245,'Capital spend Nov 30'!D:Q,14,FALSE)</f>
        <v>Aspen Ridge - 2022 - In-Suite Renovations</v>
      </c>
      <c r="I245" t="str">
        <f>VLOOKUP(A245,'Capital spend Nov 30'!D:U,18,FALSE)</f>
        <v>No</v>
      </c>
    </row>
    <row r="246" spans="1:9">
      <c r="A246" s="25" t="s">
        <v>4988</v>
      </c>
      <c r="B246" t="s">
        <v>978</v>
      </c>
      <c r="E246" s="48" t="s">
        <v>1086</v>
      </c>
      <c r="F246" t="str">
        <f t="shared" si="5"/>
        <v>P22-010356</v>
      </c>
      <c r="G246" t="str">
        <f>IFERROR(VLOOKUP($A246,'Capital spend Nov 30'!$D:$G,3,FALSE),"No PO")</f>
        <v>P22-010356 - Line 1</v>
      </c>
      <c r="H246" t="str">
        <f>VLOOKUP(A246,'Capital spend Nov 30'!D:Q,14,FALSE)</f>
        <v>Aspen Ridge - 2022 - In-Suite Renovations</v>
      </c>
      <c r="I246" t="str">
        <f>VLOOKUP(A246,'Capital spend Nov 30'!D:U,18,FALSE)</f>
        <v>No</v>
      </c>
    </row>
    <row r="247" spans="1:9">
      <c r="A247" s="25" t="s">
        <v>4989</v>
      </c>
      <c r="B247" t="s">
        <v>978</v>
      </c>
      <c r="E247" t="s">
        <v>1012</v>
      </c>
      <c r="F247" t="str">
        <f t="shared" si="5"/>
        <v>P22-010252</v>
      </c>
      <c r="G247" t="str">
        <f>IFERROR(VLOOKUP($A247,'Capital spend Nov 30'!$D:$G,3,FALSE),"No PO")</f>
        <v>P22-010252 - Line 1</v>
      </c>
      <c r="H247" t="str">
        <f>VLOOKUP(A247,'Capital spend Nov 30'!D:Q,14,FALSE)</f>
        <v>The Dorchester - 2022 - In-Suite Renovations</v>
      </c>
      <c r="I247" t="str">
        <f>VLOOKUP(A247,'Capital spend Nov 30'!D:U,18,FALSE)</f>
        <v>No</v>
      </c>
    </row>
    <row r="248" spans="1:9">
      <c r="A248" s="25" t="s">
        <v>4990</v>
      </c>
      <c r="B248" t="s">
        <v>978</v>
      </c>
      <c r="E248" s="48" t="s">
        <v>1086</v>
      </c>
      <c r="F248" t="str">
        <f t="shared" si="5"/>
        <v>P22-010355</v>
      </c>
      <c r="G248" t="str">
        <f>IFERROR(VLOOKUP($A248,'Capital spend Nov 30'!$D:$G,3,FALSE),"No PO")</f>
        <v>P22-010355 - Line 1</v>
      </c>
      <c r="H248" t="str">
        <f>VLOOKUP(A248,'Capital spend Nov 30'!D:Q,14,FALSE)</f>
        <v>Aspen Ridge - 2022 - In-Suite Renovations</v>
      </c>
      <c r="I248" t="str">
        <f>VLOOKUP(A248,'Capital spend Nov 30'!D:U,18,FALSE)</f>
        <v>No</v>
      </c>
    </row>
    <row r="249" spans="1:9">
      <c r="A249" s="25" t="s">
        <v>4991</v>
      </c>
      <c r="B249" t="s">
        <v>978</v>
      </c>
      <c r="E249" s="48" t="s">
        <v>1086</v>
      </c>
      <c r="F249" t="str">
        <f t="shared" si="5"/>
        <v>P22-010354</v>
      </c>
      <c r="G249" t="str">
        <f>IFERROR(VLOOKUP($A249,'Capital spend Nov 30'!$D:$G,3,FALSE),"No PO")</f>
        <v>P22-010354 - Line 1</v>
      </c>
      <c r="H249" t="str">
        <f>VLOOKUP(A249,'Capital spend Nov 30'!D:Q,14,FALSE)</f>
        <v>Aspen Ridge - 2022 - In-Suite Renovations</v>
      </c>
      <c r="I249" t="str">
        <f>VLOOKUP(A249,'Capital spend Nov 30'!D:U,18,FALSE)</f>
        <v>No</v>
      </c>
    </row>
    <row r="250" spans="1:9">
      <c r="A250" s="25" t="s">
        <v>4992</v>
      </c>
      <c r="B250" t="s">
        <v>978</v>
      </c>
      <c r="E250" s="48" t="s">
        <v>1012</v>
      </c>
      <c r="F250" t="str">
        <f t="shared" si="5"/>
        <v>P22-010353</v>
      </c>
      <c r="G250" t="str">
        <f>IFERROR(VLOOKUP($A250,'Capital spend Nov 30'!$D:$G,3,FALSE),"No PO")</f>
        <v>P22-010353 - Line 1</v>
      </c>
      <c r="H250" t="str">
        <f>VLOOKUP(A250,'Capital spend Nov 30'!D:Q,14,FALSE)</f>
        <v>Aspen Ridge - 2022 - In-Suite Renovations</v>
      </c>
      <c r="I250" t="str">
        <f>VLOOKUP(A250,'Capital spend Nov 30'!D:U,18,FALSE)</f>
        <v>No</v>
      </c>
    </row>
    <row r="251" spans="1:9">
      <c r="A251" s="25" t="s">
        <v>4993</v>
      </c>
      <c r="B251" t="s">
        <v>978</v>
      </c>
      <c r="E251" s="48" t="s">
        <v>1012</v>
      </c>
      <c r="F251" t="str">
        <f t="shared" si="5"/>
        <v>P22-010428</v>
      </c>
      <c r="G251" t="str">
        <f>IFERROR(VLOOKUP($A251,'Capital spend Nov 30'!$D:$G,3,FALSE),"No PO")</f>
        <v>P22-010428 - Line 1</v>
      </c>
      <c r="H251" t="str">
        <f>VLOOKUP(A251,'Capital spend Nov 30'!D:Q,14,FALSE)</f>
        <v>The Franklin - 2022 - In-Suite Renovations</v>
      </c>
      <c r="I251" t="str">
        <f>VLOOKUP(A251,'Capital spend Nov 30'!D:U,18,FALSE)</f>
        <v>No</v>
      </c>
    </row>
    <row r="252" spans="1:9">
      <c r="A252" s="25" t="s">
        <v>4994</v>
      </c>
      <c r="B252" t="s">
        <v>978</v>
      </c>
      <c r="E252" s="48" t="s">
        <v>1012</v>
      </c>
      <c r="F252" t="str">
        <f t="shared" si="5"/>
        <v>P22-010352</v>
      </c>
      <c r="G252" t="str">
        <f>IFERROR(VLOOKUP($A252,'Capital spend Nov 30'!$D:$G,3,FALSE),"No PO")</f>
        <v>P22-010352 - Line 1</v>
      </c>
      <c r="H252" t="str">
        <f>VLOOKUP(A252,'Capital spend Nov 30'!D:Q,14,FALSE)</f>
        <v>The Heartland - 2022 - In-Suite Renovations</v>
      </c>
      <c r="I252" t="str">
        <f>VLOOKUP(A252,'Capital spend Nov 30'!D:U,18,FALSE)</f>
        <v>No</v>
      </c>
    </row>
    <row r="253" spans="1:9">
      <c r="A253" s="25" t="s">
        <v>4995</v>
      </c>
      <c r="B253" t="s">
        <v>978</v>
      </c>
      <c r="E253" s="48" t="s">
        <v>1012</v>
      </c>
      <c r="F253" t="str">
        <f t="shared" si="5"/>
        <v>P22-010241</v>
      </c>
      <c r="G253" t="str">
        <f>IFERROR(VLOOKUP($A253,'Capital spend Nov 30'!$D:$G,3,FALSE),"No PO")</f>
        <v>P22-010241 - Line 1</v>
      </c>
      <c r="H253" t="str">
        <f>VLOOKUP(A253,'Capital spend Nov 30'!D:Q,14,FALSE)</f>
        <v>Rayoak - 2022 - Suite #130 Restoration</v>
      </c>
      <c r="I253" t="str">
        <f>VLOOKUP(A253,'Capital spend Nov 30'!D:U,18,FALSE)</f>
        <v>No</v>
      </c>
    </row>
    <row r="254" spans="1:9">
      <c r="A254" s="25" t="s">
        <v>4996</v>
      </c>
      <c r="B254" t="s">
        <v>978</v>
      </c>
      <c r="E254" s="48" t="s">
        <v>1086</v>
      </c>
      <c r="F254" t="str">
        <f t="shared" si="5"/>
        <v>P22-010476</v>
      </c>
      <c r="G254" t="str">
        <f>IFERROR(VLOOKUP($A254,'Capital spend Nov 30'!$D:$G,3,FALSE),"No PO")</f>
        <v>P22-010476 - Line 1</v>
      </c>
      <c r="H254" t="str">
        <f>VLOOKUP(A254,'Capital spend Nov 30'!D:Q,14,FALSE)</f>
        <v>The Beechwood - 2022 - Suite #136 Restoration</v>
      </c>
      <c r="I254" t="str">
        <f>VLOOKUP(A254,'Capital spend Nov 30'!D:U,18,FALSE)</f>
        <v>No</v>
      </c>
    </row>
    <row r="255" spans="1:9">
      <c r="A255" s="25" t="s">
        <v>4997</v>
      </c>
      <c r="B255" t="s">
        <v>978</v>
      </c>
      <c r="E255" s="48" t="s">
        <v>1086</v>
      </c>
      <c r="F255" t="str">
        <f t="shared" si="5"/>
        <v>P22-010243</v>
      </c>
      <c r="G255" t="str">
        <f>IFERROR(VLOOKUP($A255,'Capital spend Nov 30'!$D:$G,3,FALSE),"No PO")</f>
        <v>P22-010243 - Line 1</v>
      </c>
      <c r="H255" t="str">
        <f>VLOOKUP(A255,'Capital spend Nov 30'!D:Q,14,FALSE)</f>
        <v>The Edgemont - 2022 - In-Suite Renovations</v>
      </c>
      <c r="I255" t="str">
        <f>VLOOKUP(A255,'Capital spend Nov 30'!D:U,18,FALSE)</f>
        <v>No</v>
      </c>
    </row>
    <row r="256" spans="1:9">
      <c r="A256" s="25" t="s">
        <v>4998</v>
      </c>
      <c r="B256" t="s">
        <v>978</v>
      </c>
      <c r="E256" s="48" t="s">
        <v>1012</v>
      </c>
      <c r="F256" t="str">
        <f t="shared" si="5"/>
        <v>P22-010251</v>
      </c>
      <c r="G256" t="str">
        <f>IFERROR(VLOOKUP($A256,'Capital spend Nov 30'!$D:$G,3,FALSE),"No PO")</f>
        <v>P22-010251 - Line 2</v>
      </c>
      <c r="H256" t="str">
        <f>VLOOKUP(A256,'Capital spend Nov 30'!D:Q,14,FALSE)</f>
        <v>Stittsville Villa - 2022 - In-Suite Renovations</v>
      </c>
      <c r="I256" t="str">
        <f>VLOOKUP(A256,'Capital spend Nov 30'!D:U,18,FALSE)</f>
        <v>No</v>
      </c>
    </row>
    <row r="257" spans="1:16">
      <c r="A257" s="70" t="s">
        <v>4999</v>
      </c>
      <c r="B257" t="s">
        <v>978</v>
      </c>
      <c r="E257" s="48" t="s">
        <v>1012</v>
      </c>
      <c r="F257" t="str">
        <f t="shared" si="5"/>
        <v>P22-010394</v>
      </c>
      <c r="G257" t="str">
        <f>IFERROR(VLOOKUP($A257,'Capital spend Nov 30'!$D:$G,3,FALSE),"No PO")</f>
        <v>P22-010394 - Line 1</v>
      </c>
      <c r="H257" t="str">
        <f>VLOOKUP(A257,'Capital spend Nov 30'!D:Q,14,FALSE)</f>
        <v>Prince of Wales - 2022 - BFP (2020 O/S INV)</v>
      </c>
      <c r="I257" t="str">
        <f>VLOOKUP(A257,'Capital spend Nov 30'!D:U,18,FALSE)</f>
        <v>No</v>
      </c>
    </row>
    <row r="258" spans="1:16">
      <c r="A258" s="25" t="s">
        <v>5000</v>
      </c>
      <c r="B258" t="s">
        <v>978</v>
      </c>
      <c r="E258" s="48" t="s">
        <v>1012</v>
      </c>
      <c r="F258" t="str">
        <f t="shared" si="5"/>
        <v>P22-010546</v>
      </c>
      <c r="G258" t="str">
        <f>IFERROR(VLOOKUP($A258,'Capital spend Nov 30'!$D:$G,3,FALSE),"No PO")</f>
        <v>P22-010546 - Line 1</v>
      </c>
      <c r="H258" t="str">
        <f>VLOOKUP(A258,'Capital spend Nov 30'!D:Q,14,FALSE)</f>
        <v>Donway Place - 2022 - In-Suite Renovations</v>
      </c>
      <c r="I258" t="str">
        <f>VLOOKUP(A258,'Capital spend Nov 30'!D:U,18,FALSE)</f>
        <v>No</v>
      </c>
    </row>
    <row r="259" spans="1:16">
      <c r="A259" s="25" t="s">
        <v>5001</v>
      </c>
      <c r="B259" t="s">
        <v>978</v>
      </c>
      <c r="E259" s="48" t="s">
        <v>1012</v>
      </c>
      <c r="F259" t="str">
        <f t="shared" si="5"/>
        <v>P22-010395</v>
      </c>
      <c r="G259" t="str">
        <f>IFERROR(VLOOKUP($A259,'Capital spend Nov 30'!$D:$G,3,FALSE),"No PO")</f>
        <v>P22-010395 - Line 1</v>
      </c>
      <c r="H259" t="str">
        <f>VLOOKUP(A259,'Capital spend Nov 30'!D:Q,14,FALSE)</f>
        <v>Valley Stream - 2022 - Water Loss (O/S 2020 INV)</v>
      </c>
      <c r="I259" t="str">
        <f>VLOOKUP(A259,'Capital spend Nov 30'!D:U,18,FALSE)</f>
        <v>No</v>
      </c>
    </row>
    <row r="260" spans="1:16">
      <c r="A260" s="25" t="s">
        <v>5002</v>
      </c>
      <c r="B260" t="s">
        <v>978</v>
      </c>
      <c r="E260" s="48" t="s">
        <v>1012</v>
      </c>
      <c r="F260" t="str">
        <f t="shared" si="5"/>
        <v>P22-010513</v>
      </c>
      <c r="G260" t="str">
        <f>IFERROR(VLOOKUP($A260,'Capital spend Nov 30'!$D:$G,3,FALSE),"No PO")</f>
        <v>P22-010513 - Line 2</v>
      </c>
      <c r="H260" t="str">
        <f>VLOOKUP(A260,'Capital spend Nov 30'!D:Q,14,FALSE)</f>
        <v>Forest Hill - 2022 - In-Suite Renovations</v>
      </c>
      <c r="I260" t="str">
        <f>VLOOKUP(A260,'Capital spend Nov 30'!D:U,18,FALSE)</f>
        <v>No</v>
      </c>
    </row>
    <row r="261" spans="1:16">
      <c r="A261" s="25" t="s">
        <v>5003</v>
      </c>
      <c r="B261" t="s">
        <v>978</v>
      </c>
      <c r="E261" s="48" t="s">
        <v>1012</v>
      </c>
      <c r="F261" t="str">
        <f t="shared" si="5"/>
        <v>P22-010512</v>
      </c>
      <c r="G261" t="str">
        <f>IFERROR(VLOOKUP($A261,'Capital spend Nov 30'!$D:$G,3,FALSE),"No PO")</f>
        <v>P22-010512 - Line 1</v>
      </c>
      <c r="H261" t="str">
        <f>VLOOKUP(A261,'Capital spend Nov 30'!D:Q,14,FALSE)</f>
        <v>Forest Hill - 2022 - In-Suite Renovations</v>
      </c>
      <c r="I261" t="str">
        <f>VLOOKUP(A261,'Capital spend Nov 30'!D:U,18,FALSE)</f>
        <v>No</v>
      </c>
    </row>
    <row r="262" spans="1:16">
      <c r="A262" s="25" t="s">
        <v>5004</v>
      </c>
      <c r="B262" t="s">
        <v>978</v>
      </c>
      <c r="E262" s="48" t="s">
        <v>1012</v>
      </c>
      <c r="F262" t="str">
        <f t="shared" si="5"/>
        <v>P22-010316</v>
      </c>
      <c r="G262" t="str">
        <f>IFERROR(VLOOKUP($A262,'Capital spend Nov 30'!$D:$G,3,FALSE),"No PO")</f>
        <v>P22-010316 - Line 1</v>
      </c>
      <c r="H262" t="str">
        <f>VLOOKUP(A262,'Capital spend Nov 30'!D:Q,14,FALSE)</f>
        <v>Forest Hill Place - 2022 - Mop Sink Replacement</v>
      </c>
      <c r="I262" t="str">
        <f>VLOOKUP(A262,'Capital spend Nov 30'!D:U,18,FALSE)</f>
        <v>No</v>
      </c>
    </row>
    <row r="263" spans="1:16">
      <c r="A263" s="25" t="s">
        <v>5005</v>
      </c>
      <c r="B263" t="s">
        <v>977</v>
      </c>
      <c r="E263" t="s">
        <v>1012</v>
      </c>
      <c r="F263" t="str">
        <f t="shared" si="5"/>
        <v>P22-010347</v>
      </c>
      <c r="G263" t="str">
        <f>IFERROR(VLOOKUP($A263,'Capital spend Nov 30'!$D:$G,3,FALSE),"No PO")</f>
        <v>P22-010347 - Line 1</v>
      </c>
      <c r="H263" t="str">
        <f>VLOOKUP(A263,'Capital spend Nov 30'!D:Q,14,FALSE)</f>
        <v>Colonel By - 2022 - Fan Coil Replacement, Resident Suites</v>
      </c>
      <c r="I263" t="str">
        <f>VLOOKUP(A263,'Capital spend Nov 30'!D:U,18,FALSE)</f>
        <v>No</v>
      </c>
    </row>
    <row r="264" spans="1:16">
      <c r="A264" s="25" t="s">
        <v>5006</v>
      </c>
      <c r="B264" t="s">
        <v>977</v>
      </c>
      <c r="E264" s="48" t="s">
        <v>5007</v>
      </c>
      <c r="F264" t="str">
        <f t="shared" si="5"/>
        <v>P22-010307</v>
      </c>
      <c r="G264" t="str">
        <f>IFERROR(VLOOKUP($A264,'Capital spend Nov 30'!$D:$G,3,FALSE),"No PO")</f>
        <v>P22-010307 - Line 1</v>
      </c>
      <c r="H264" t="str">
        <f>VLOOKUP(A264,'Capital spend Nov 30'!D:Q,14,FALSE)</f>
        <v>Colonel By - 2022 - Heat Trace Cables</v>
      </c>
      <c r="I264" t="str">
        <f>VLOOKUP(A264,'Capital spend Nov 30'!D:U,18,FALSE)</f>
        <v>No</v>
      </c>
    </row>
    <row r="265" spans="1:16">
      <c r="A265" s="25" t="s">
        <v>5008</v>
      </c>
      <c r="B265" t="s">
        <v>977</v>
      </c>
      <c r="E265" t="s">
        <v>5009</v>
      </c>
      <c r="F265" t="str">
        <f t="shared" si="5"/>
        <v>P22-010376</v>
      </c>
      <c r="G265" t="str">
        <f>IFERROR(VLOOKUP($A265,'Capital spend Nov 30'!$D:$G,3,FALSE),"No PO")</f>
        <v>P22-010376 - Line 1</v>
      </c>
      <c r="H265" t="str">
        <f>VLOOKUP(A265,'Capital spend Nov 30'!D:Q,14,FALSE)</f>
        <v>Arbutus Care Centre - 2022 - Fences</v>
      </c>
      <c r="I265" t="str">
        <f>VLOOKUP(A265,'Capital spend Nov 30'!D:U,18,FALSE)</f>
        <v>No</v>
      </c>
    </row>
    <row r="266" spans="1:16">
      <c r="A266" s="25" t="s">
        <v>5010</v>
      </c>
      <c r="B266" t="s">
        <v>977</v>
      </c>
      <c r="E266" s="48" t="s">
        <v>5011</v>
      </c>
      <c r="F266" t="str">
        <f t="shared" si="5"/>
        <v>P22-010515</v>
      </c>
      <c r="G266" t="str">
        <f>IFERROR(VLOOKUP($A266,'Capital spend Nov 30'!$D:$G,3,FALSE),"No PO")</f>
        <v>P22-010515 - Line 2</v>
      </c>
      <c r="H266" t="str">
        <f>VLOOKUP(A266,'Capital spend Nov 30'!D:Q,14,FALSE)</f>
        <v>Bradgate Arms - 2022 - In-Suite Renovations</v>
      </c>
      <c r="I266" t="str">
        <f>VLOOKUP(A266,'Capital spend Nov 30'!D:U,18,FALSE)</f>
        <v>No</v>
      </c>
      <c r="P266">
        <v>0</v>
      </c>
    </row>
    <row r="267" spans="1:16">
      <c r="A267" s="25" t="s">
        <v>5012</v>
      </c>
      <c r="B267" t="s">
        <v>977</v>
      </c>
      <c r="E267" s="48" t="s">
        <v>5013</v>
      </c>
      <c r="F267" t="str">
        <f t="shared" si="5"/>
        <v>P22-010443</v>
      </c>
      <c r="G267" t="str">
        <f>IFERROR(VLOOKUP($A267,'Capital spend Nov 30'!$D:$G,3,FALSE),"No PO")</f>
        <v>P22-010443 - Line 1</v>
      </c>
      <c r="H267" t="str">
        <f>VLOOKUP(A267,'Capital spend Nov 30'!D:Q,14,FALSE)</f>
        <v>Renaissance - 2022 - In-Suite Renovations</v>
      </c>
      <c r="I267" t="str">
        <f>VLOOKUP(A267,'Capital spend Nov 30'!D:U,18,FALSE)</f>
        <v>No</v>
      </c>
    </row>
    <row r="268" spans="1:16">
      <c r="A268" s="25" t="s">
        <v>5014</v>
      </c>
      <c r="B268" t="s">
        <v>977</v>
      </c>
      <c r="E268" s="48" t="s">
        <v>5015</v>
      </c>
      <c r="F268" t="str">
        <f t="shared" si="5"/>
        <v>P22-010333</v>
      </c>
      <c r="G268" t="str">
        <f>IFERROR(VLOOKUP($A268,'Capital spend Nov 30'!$D:$G,3,FALSE),"No PO")</f>
        <v>P22-010333 - Line 1</v>
      </c>
      <c r="H268" t="str">
        <f>VLOOKUP(A268,'Capital spend Nov 30'!D:Q,14,FALSE)</f>
        <v>Barrhaven - 2022 - In-Suite Renovations</v>
      </c>
      <c r="I268" t="str">
        <f>VLOOKUP(A268,'Capital spend Nov 30'!D:U,18,FALSE)</f>
        <v>No</v>
      </c>
    </row>
    <row r="269" spans="1:16">
      <c r="A269" s="25" t="s">
        <v>5016</v>
      </c>
      <c r="B269" t="s">
        <v>977</v>
      </c>
      <c r="E269" s="48" t="s">
        <v>5017</v>
      </c>
      <c r="F269" t="str">
        <f t="shared" si="5"/>
        <v>P22-010332</v>
      </c>
      <c r="G269" t="str">
        <f>IFERROR(VLOOKUP($A269,'Capital spend Nov 30'!$D:$G,3,FALSE),"No PO")</f>
        <v>P22-010332 - Line 1</v>
      </c>
      <c r="H269" t="str">
        <f>VLOOKUP(A269,'Capital spend Nov 30'!D:Q,14,FALSE)</f>
        <v>Barrhaven - 2022 - In-Suite Renovations</v>
      </c>
      <c r="I269" t="str">
        <f>VLOOKUP(A269,'Capital spend Nov 30'!D:U,18,FALSE)</f>
        <v>No</v>
      </c>
    </row>
    <row r="270" spans="1:16">
      <c r="A270" s="25" t="s">
        <v>5018</v>
      </c>
      <c r="B270" t="s">
        <v>977</v>
      </c>
      <c r="E270" t="s">
        <v>1186</v>
      </c>
      <c r="F270" t="str">
        <f t="shared" si="5"/>
        <v>P22-010429</v>
      </c>
      <c r="G270" t="str">
        <f>IFERROR(VLOOKUP($A270,'Capital spend Nov 30'!$D:$G,3,FALSE),"No PO")</f>
        <v>P22-010429 - Line 2</v>
      </c>
      <c r="H270" t="str">
        <f>VLOOKUP(A270,'Capital spend Nov 30'!D:Q,14,FALSE)</f>
        <v>Colonel By - 2022 - In-Suite Renovations</v>
      </c>
      <c r="I270" t="str">
        <f>VLOOKUP(A270,'Capital spend Nov 30'!D:U,18,FALSE)</f>
        <v>No</v>
      </c>
    </row>
    <row r="271" spans="1:16">
      <c r="A271" s="25" t="s">
        <v>5019</v>
      </c>
      <c r="B271" t="s">
        <v>977</v>
      </c>
      <c r="E271" s="48" t="s">
        <v>5020</v>
      </c>
      <c r="F271" t="str">
        <f t="shared" si="5"/>
        <v>P22-010430</v>
      </c>
      <c r="G271" t="str">
        <f>IFERROR(VLOOKUP($A271,'Capital spend Nov 30'!$D:$G,3,FALSE),"No PO")</f>
        <v>P22-010430 - Line 1</v>
      </c>
      <c r="H271" t="str">
        <f>VLOOKUP(A271,'Capital spend Nov 30'!D:Q,14,FALSE)</f>
        <v>Colonel By - 2022 - In-Suite Renovations</v>
      </c>
      <c r="I271" t="str">
        <f>VLOOKUP(A271,'Capital spend Nov 30'!D:U,18,FALSE)</f>
        <v>No</v>
      </c>
    </row>
    <row r="272" spans="1:16">
      <c r="A272" s="25" t="s">
        <v>5021</v>
      </c>
      <c r="B272" t="s">
        <v>977</v>
      </c>
      <c r="E272" t="s">
        <v>1789</v>
      </c>
      <c r="F272" t="str">
        <f t="shared" si="5"/>
        <v>P22-010433</v>
      </c>
      <c r="G272" t="str">
        <f>IFERROR(VLOOKUP($A272,'Capital spend Nov 30'!$D:$G,3,FALSE),"No PO")</f>
        <v>P22-010433 - Line 1</v>
      </c>
      <c r="H272" t="str">
        <f>VLOOKUP(A272,'Capital spend Nov 30'!D:Q,14,FALSE)</f>
        <v>Colonel By - 2022 - In-Suite Renovations</v>
      </c>
      <c r="I272" t="str">
        <f>VLOOKUP(A272,'Capital spend Nov 30'!D:U,18,FALSE)</f>
        <v>No</v>
      </c>
    </row>
    <row r="273" spans="1:10">
      <c r="A273" s="25" t="s">
        <v>5022</v>
      </c>
      <c r="B273" t="s">
        <v>977</v>
      </c>
      <c r="E273" t="s">
        <v>5023</v>
      </c>
      <c r="F273" t="str">
        <f t="shared" si="5"/>
        <v>P22-010659</v>
      </c>
      <c r="G273" t="str">
        <f>IFERROR(VLOOKUP($A273,'Capital spend Nov 30'!$D:$G,3,FALSE),"No PO")</f>
        <v>P22-010659 - Line 1</v>
      </c>
      <c r="H273" t="str">
        <f>VLOOKUP(A273,'Capital spend Nov 30'!D:Q,14,FALSE)</f>
        <v>Evergreen - 2022 - In-Suite Renovations</v>
      </c>
      <c r="I273" t="str">
        <f>VLOOKUP(A273,'Capital spend Nov 30'!D:U,18,FALSE)</f>
        <v>No</v>
      </c>
    </row>
    <row r="274" spans="1:10" ht="30">
      <c r="A274" s="25" t="s">
        <v>5024</v>
      </c>
      <c r="B274" t="s">
        <v>977</v>
      </c>
      <c r="E274" s="31" t="s">
        <v>5025</v>
      </c>
      <c r="F274" t="str">
        <f t="shared" si="5"/>
        <v>P22-010633</v>
      </c>
      <c r="G274" t="str">
        <f>IFERROR(VLOOKUP($A274,'Capital spend Nov 30'!$D:$G,3,FALSE),"No PO")</f>
        <v>P22-010633 - Line 1</v>
      </c>
      <c r="H274" t="str">
        <f>VLOOKUP(A274,'Capital spend Nov 30'!D:Q,14,FALSE)</f>
        <v>Lakeview - 2022 - Kitchen FF&amp;E</v>
      </c>
      <c r="I274" t="str">
        <f>VLOOKUP(A274,'Capital spend Nov 30'!D:U,18,FALSE)</f>
        <v>No</v>
      </c>
    </row>
    <row r="275" spans="1:10">
      <c r="A275" s="25" t="s">
        <v>5026</v>
      </c>
      <c r="B275" t="s">
        <v>977</v>
      </c>
      <c r="E275" t="s">
        <v>4805</v>
      </c>
      <c r="F275" t="str">
        <f t="shared" si="5"/>
        <v>P22-010450</v>
      </c>
      <c r="G275" t="str">
        <f>IFERROR(VLOOKUP($A275,'Capital spend Nov 30'!$D:$G,3,FALSE),"No PO")</f>
        <v>P22-010450 - Line 1</v>
      </c>
      <c r="H275" t="str">
        <f>VLOOKUP(A275,'Capital spend Nov 30'!D:Q,14,FALSE)</f>
        <v>Greenway - 2022 - In-Suite Renovations</v>
      </c>
      <c r="I275" t="str">
        <f>VLOOKUP(A275,'Capital spend Nov 30'!D:U,18,FALSE)</f>
        <v>No</v>
      </c>
      <c r="J275" s="68">
        <v>0</v>
      </c>
    </row>
    <row r="276" spans="1:10">
      <c r="A276" s="25" t="s">
        <v>5027</v>
      </c>
      <c r="B276" t="s">
        <v>977</v>
      </c>
      <c r="E276" t="s">
        <v>4807</v>
      </c>
      <c r="F276" t="str">
        <f t="shared" si="5"/>
        <v>P22-010526</v>
      </c>
      <c r="G276" t="str">
        <f>IFERROR(VLOOKUP($A276,'Capital spend Nov 30'!$D:$G,3,FALSE),"No PO")</f>
        <v>P22-010526 - Line 1</v>
      </c>
      <c r="H276" t="str">
        <f>VLOOKUP(A276,'Capital spend Nov 30'!D:Q,14,FALSE)</f>
        <v>Grand Wood Park - 2022 - In-Suite Renovations</v>
      </c>
      <c r="I276" t="str">
        <f>VLOOKUP(A276,'Capital spend Nov 30'!D:U,18,FALSE)</f>
        <v>No</v>
      </c>
      <c r="J276" s="68">
        <v>0</v>
      </c>
    </row>
    <row r="277" spans="1:10">
      <c r="A277" s="25" t="s">
        <v>5028</v>
      </c>
      <c r="B277" t="s">
        <v>977</v>
      </c>
      <c r="E277" t="s">
        <v>4809</v>
      </c>
      <c r="F277" t="str">
        <f t="shared" si="5"/>
        <v>P22-010569</v>
      </c>
      <c r="G277" t="str">
        <f>IFERROR(VLOOKUP($A277,'Capital spend Nov 30'!$D:$G,3,FALSE),"No PO")</f>
        <v>P22-010569 - Line 1</v>
      </c>
      <c r="H277" t="str">
        <f>VLOOKUP(A277,'Capital spend Nov 30'!D:Q,14,FALSE)</f>
        <v>Scenic Acres - 2022 - Kitchen FF&amp;E (Table Top)</v>
      </c>
      <c r="I277" t="str">
        <f>VLOOKUP(A277,'Capital spend Nov 30'!D:U,18,FALSE)</f>
        <v>No</v>
      </c>
      <c r="J277" s="68">
        <v>0</v>
      </c>
    </row>
    <row r="278" spans="1:10">
      <c r="A278" s="25" t="s">
        <v>5029</v>
      </c>
      <c r="B278" t="s">
        <v>977</v>
      </c>
      <c r="E278" t="s">
        <v>4811</v>
      </c>
      <c r="F278" t="str">
        <f t="shared" si="5"/>
        <v>P22-010451</v>
      </c>
      <c r="G278" t="str">
        <f>IFERROR(VLOOKUP($A278,'Capital spend Nov 30'!$D:$G,3,FALSE),"No PO")</f>
        <v>P22-010451 - Line 1</v>
      </c>
      <c r="H278" t="str">
        <f>VLOOKUP(A278,'Capital spend Nov 30'!D:Q,14,FALSE)</f>
        <v>Greenway - 2022 - In-Suite Renovations</v>
      </c>
      <c r="I278" t="str">
        <f>VLOOKUP(A278,'Capital spend Nov 30'!D:U,18,FALSE)</f>
        <v>No</v>
      </c>
      <c r="J278" s="68">
        <v>0</v>
      </c>
    </row>
    <row r="279" spans="1:10">
      <c r="A279" s="25" t="s">
        <v>5030</v>
      </c>
      <c r="B279" t="s">
        <v>977</v>
      </c>
      <c r="E279" t="s">
        <v>4813</v>
      </c>
      <c r="F279" t="str">
        <f t="shared" si="5"/>
        <v>P22-010447</v>
      </c>
      <c r="G279" t="str">
        <f>IFERROR(VLOOKUP($A279,'Capital spend Nov 30'!$D:$G,3,FALSE),"No PO")</f>
        <v>P22-010447 - Line 1</v>
      </c>
      <c r="H279" t="str">
        <f>VLOOKUP(A279,'Capital spend Nov 30'!D:Q,14,FALSE)</f>
        <v>Greenway - 2022 - In-Suite Renovations</v>
      </c>
      <c r="I279" t="str">
        <f>VLOOKUP(A279,'Capital spend Nov 30'!D:U,18,FALSE)</f>
        <v>No</v>
      </c>
      <c r="J279" s="68">
        <v>0</v>
      </c>
    </row>
    <row r="280" spans="1:10">
      <c r="A280" s="25" t="s">
        <v>5031</v>
      </c>
      <c r="B280" t="s">
        <v>977</v>
      </c>
      <c r="E280" t="s">
        <v>4815</v>
      </c>
      <c r="F280" t="str">
        <f t="shared" si="5"/>
        <v>P22-010448</v>
      </c>
      <c r="G280" t="str">
        <f>IFERROR(VLOOKUP($A280,'Capital spend Nov 30'!$D:$G,3,FALSE),"No PO")</f>
        <v>P22-010448 - Line 1</v>
      </c>
      <c r="H280" t="str">
        <f>VLOOKUP(A280,'Capital spend Nov 30'!D:Q,14,FALSE)</f>
        <v>Greenway - 2022 - In-Suite Renovations</v>
      </c>
      <c r="I280" t="str">
        <f>VLOOKUP(A280,'Capital spend Nov 30'!D:U,18,FALSE)</f>
        <v>No</v>
      </c>
      <c r="J280" s="68">
        <v>0</v>
      </c>
    </row>
    <row r="281" spans="1:10">
      <c r="A281" s="25" t="s">
        <v>5032</v>
      </c>
      <c r="B281" t="s">
        <v>977</v>
      </c>
      <c r="E281" t="s">
        <v>4817</v>
      </c>
      <c r="F281" t="str">
        <f t="shared" si="5"/>
        <v>P22-010449</v>
      </c>
      <c r="G281" t="str">
        <f>IFERROR(VLOOKUP($A281,'Capital spend Nov 30'!$D:$G,3,FALSE),"No PO")</f>
        <v>P22-010449 - Line 1</v>
      </c>
      <c r="H281" t="str">
        <f>VLOOKUP(A281,'Capital spend Nov 30'!D:Q,14,FALSE)</f>
        <v>Greenway - 2022 - In-Suite Renovations</v>
      </c>
      <c r="I281" t="str">
        <f>VLOOKUP(A281,'Capital spend Nov 30'!D:U,18,FALSE)</f>
        <v>No</v>
      </c>
      <c r="J281" s="68">
        <v>0</v>
      </c>
    </row>
    <row r="282" spans="1:10">
      <c r="A282" s="25" t="s">
        <v>5033</v>
      </c>
      <c r="B282" t="s">
        <v>977</v>
      </c>
      <c r="E282" t="s">
        <v>4819</v>
      </c>
      <c r="F282" t="str">
        <f t="shared" si="5"/>
        <v>P22-010432</v>
      </c>
      <c r="G282" t="str">
        <f>IFERROR(VLOOKUP($A282,'Capital spend Nov 30'!$D:$G,3,FALSE),"No PO")</f>
        <v>P22-010432 - Line 2</v>
      </c>
      <c r="H282" t="str">
        <f>VLOOKUP(A282,'Capital spend Nov 30'!D:Q,14,FALSE)</f>
        <v>Colonel By - 2022 - In-Suite Renovations</v>
      </c>
      <c r="I282" t="str">
        <f>VLOOKUP(A282,'Capital spend Nov 30'!D:U,18,FALSE)</f>
        <v>No</v>
      </c>
      <c r="J282" s="68">
        <v>0</v>
      </c>
    </row>
    <row r="283" spans="1:10">
      <c r="A283" s="25" t="s">
        <v>5034</v>
      </c>
      <c r="B283" t="s">
        <v>977</v>
      </c>
      <c r="E283" s="48" t="s">
        <v>5035</v>
      </c>
      <c r="F283" t="str">
        <f t="shared" si="5"/>
        <v>P22-010634</v>
      </c>
      <c r="G283" t="str">
        <f>IFERROR(VLOOKUP($A283,'Capital spend Nov 30'!$D:$G,3,FALSE),"No PO")</f>
        <v>P22-010634 - Line 1</v>
      </c>
      <c r="H283" t="str">
        <f>VLOOKUP(A283,'Capital spend Nov 30'!D:Q,14,FALSE)</f>
        <v>The Edgemont - 2022 - Balconies</v>
      </c>
      <c r="I283" t="str">
        <f>VLOOKUP(A283,'Capital spend Nov 30'!D:U,18,FALSE)</f>
        <v>No</v>
      </c>
      <c r="J283" s="68">
        <v>0</v>
      </c>
    </row>
    <row r="284" spans="1:10">
      <c r="A284" s="25" t="s">
        <v>5036</v>
      </c>
      <c r="B284" t="s">
        <v>977</v>
      </c>
      <c r="E284" t="s">
        <v>1900</v>
      </c>
      <c r="F284" t="str">
        <f t="shared" si="5"/>
        <v>P22-010575</v>
      </c>
      <c r="G284" t="str">
        <f>IFERROR(VLOOKUP($A284,'Capital spend Nov 30'!$D:$G,3,FALSE),"No PO")</f>
        <v>P22-010575 - Line 1</v>
      </c>
      <c r="H284" t="str">
        <f>VLOOKUP(A284,'Capital spend Nov 30'!D:Q,14,FALSE)</f>
        <v>Lynwood - 2022 - Fire Door Sweeps</v>
      </c>
      <c r="I284" t="str">
        <f>VLOOKUP(A284,'Capital spend Nov 30'!D:U,18,FALSE)</f>
        <v>No</v>
      </c>
      <c r="J284" s="68">
        <v>0</v>
      </c>
    </row>
    <row r="285" spans="1:10">
      <c r="A285" s="25" t="s">
        <v>5037</v>
      </c>
      <c r="B285" t="s">
        <v>977</v>
      </c>
      <c r="E285" t="s">
        <v>5038</v>
      </c>
      <c r="F285" t="str">
        <f t="shared" si="5"/>
        <v>P22-010431</v>
      </c>
      <c r="G285" t="str">
        <f>IFERROR(VLOOKUP($A285,'Capital spend Nov 30'!$D:$G,3,FALSE),"No PO")</f>
        <v>P22-010431 - Line 1</v>
      </c>
      <c r="H285" t="str">
        <f>VLOOKUP(A285,'Capital spend Nov 30'!D:Q,14,FALSE)</f>
        <v>Barrhaven - 2022 - 2 x Lifts (AL Wing)</v>
      </c>
      <c r="I285" t="str">
        <f>VLOOKUP(A285,'Capital spend Nov 30'!D:U,18,FALSE)</f>
        <v>No</v>
      </c>
    </row>
    <row r="286" spans="1:10">
      <c r="A286" t="s">
        <v>5039</v>
      </c>
      <c r="B286" t="s">
        <v>977</v>
      </c>
      <c r="E286" t="s">
        <v>1186</v>
      </c>
      <c r="F286" t="str">
        <f t="shared" si="5"/>
        <v>P22-010901</v>
      </c>
      <c r="G286" t="str">
        <f>IFERROR(VLOOKUP($A286,'Capital spend Nov 30'!$D:$G,3,FALSE),"No PO")</f>
        <v>P22-010901 - Line 1</v>
      </c>
      <c r="H286" t="str">
        <f>VLOOKUP(A286,'Capital spend Nov 30'!D:Q,14,FALSE)</f>
        <v>McConachie Gardens - 2022 - Drywall</v>
      </c>
      <c r="I286" t="str">
        <f>VLOOKUP(A286,'Capital spend Nov 30'!D:U,18,FALSE)</f>
        <v>No</v>
      </c>
    </row>
    <row r="287" spans="1:10">
      <c r="A287" s="25" t="s">
        <v>5040</v>
      </c>
      <c r="B287" t="s">
        <v>977</v>
      </c>
      <c r="E287" s="48" t="s">
        <v>5041</v>
      </c>
      <c r="F287" t="str">
        <f t="shared" si="5"/>
        <v>P22-010611</v>
      </c>
      <c r="G287" t="str">
        <f>IFERROR(VLOOKUP($A287,'Capital spend Nov 30'!$D:$G,3,FALSE),"No PO")</f>
        <v>P22-010611 - Line 1</v>
      </c>
      <c r="H287" t="str">
        <f>VLOOKUP(A287,'Capital spend Nov 30'!D:Q,14,FALSE)</f>
        <v>Glynnwood - 2022 - Resident Washing Machine</v>
      </c>
      <c r="I287" t="str">
        <f>VLOOKUP(A287,'Capital spend Nov 30'!D:U,18,FALSE)</f>
        <v>No</v>
      </c>
    </row>
    <row r="288" spans="1:10">
      <c r="A288" s="25" t="s">
        <v>5042</v>
      </c>
      <c r="B288" t="s">
        <v>977</v>
      </c>
      <c r="E288" s="48" t="s">
        <v>5043</v>
      </c>
      <c r="F288" t="str">
        <f t="shared" si="5"/>
        <v>P22-010594</v>
      </c>
      <c r="G288" t="str">
        <f>IFERROR(VLOOKUP($A288,'Capital spend Nov 30'!$D:$G,3,FALSE),"No PO")</f>
        <v>P22-010594 - Line 1</v>
      </c>
      <c r="H288" t="str">
        <f>VLOOKUP(A288,'Capital spend Nov 30'!D:Q,14,FALSE)</f>
        <v>Northridge - 2022 - Roof Membrane Upgrades (O/S INV)</v>
      </c>
      <c r="I288" t="str">
        <f>VLOOKUP(A288,'Capital spend Nov 30'!D:U,18,FALSE)</f>
        <v>No</v>
      </c>
    </row>
    <row r="289" spans="1:9">
      <c r="A289" s="25" t="s">
        <v>5044</v>
      </c>
      <c r="B289" t="s">
        <v>977</v>
      </c>
      <c r="E289" t="s">
        <v>2081</v>
      </c>
      <c r="F289" t="str">
        <f t="shared" si="5"/>
        <v>P22-010654</v>
      </c>
      <c r="G289" t="str">
        <f>IFERROR(VLOOKUP($A289,'Capital spend Nov 30'!$D:$G,3,FALSE),"No PO")</f>
        <v>P22-010654 - Line 1</v>
      </c>
      <c r="H289" t="str">
        <f>VLOOKUP(A289,'Capital spend Nov 30'!D:Q,14,FALSE)</f>
        <v>Aspen Ridge - 2022 - In-Suite Renovations</v>
      </c>
      <c r="I289" t="str">
        <f>VLOOKUP(A289,'Capital spend Nov 30'!D:U,18,FALSE)</f>
        <v>No</v>
      </c>
    </row>
    <row r="290" spans="1:9">
      <c r="A290" s="25" t="s">
        <v>5045</v>
      </c>
      <c r="B290" t="s">
        <v>977</v>
      </c>
      <c r="E290" t="s">
        <v>5046</v>
      </c>
      <c r="F290" t="str">
        <f t="shared" si="5"/>
        <v>P22-010572</v>
      </c>
      <c r="G290" t="str">
        <f>IFERROR(VLOOKUP($A290,'Capital spend Nov 30'!$D:$G,3,FALSE),"No PO")</f>
        <v>P22-010572 - Line 1</v>
      </c>
      <c r="H290" t="str">
        <f>VLOOKUP(A290,'Capital spend Nov 30'!D:Q,14,FALSE)</f>
        <v>Forest Hill - 2022 - Sprinkler (O/S INV)</v>
      </c>
      <c r="I290" t="str">
        <f>VLOOKUP(A290,'Capital spend Nov 30'!D:U,18,FALSE)</f>
        <v>No</v>
      </c>
    </row>
    <row r="291" spans="1:9">
      <c r="A291" t="s">
        <v>5047</v>
      </c>
      <c r="B291" t="s">
        <v>977</v>
      </c>
      <c r="E291" s="48" t="s">
        <v>5048</v>
      </c>
      <c r="F291" t="str">
        <f t="shared" ref="F291:F352" si="6">LEFT(G291,10)</f>
        <v>P22-010988</v>
      </c>
      <c r="G291" t="str">
        <f>IFERROR(VLOOKUP($A291,'Capital spend Nov 30'!$D:$G,3,FALSE),"No PO")</f>
        <v>P22-010988 - Line 1</v>
      </c>
      <c r="H291" t="str">
        <f>VLOOKUP(A291,'Capital spend Nov 30'!D:Q,14,FALSE)</f>
        <v>Oak Terrace - 2022 - Rata valve &amp; back up</v>
      </c>
      <c r="I291" t="str">
        <f>VLOOKUP(A291,'Capital spend Nov 30'!D:U,18,FALSE)</f>
        <v>No</v>
      </c>
    </row>
    <row r="292" spans="1:9">
      <c r="A292" s="25" t="s">
        <v>5049</v>
      </c>
      <c r="B292" t="s">
        <v>977</v>
      </c>
      <c r="E292" s="48" t="s">
        <v>5050</v>
      </c>
      <c r="F292" t="str">
        <f t="shared" si="6"/>
        <v>P22-010607</v>
      </c>
      <c r="G292" t="str">
        <f>IFERROR(VLOOKUP($A292,'Capital spend Nov 30'!$D:$G,3,FALSE),"No PO")</f>
        <v>P22-010607 - Line 1</v>
      </c>
      <c r="H292" t="str">
        <f>VLOOKUP(A292,'Capital spend Nov 30'!D:Q,14,FALSE)</f>
        <v>Prince of Wales - 2022-  Pendant replacement</v>
      </c>
      <c r="I292" t="str">
        <f>VLOOKUP(A292,'Capital spend Nov 30'!D:U,18,FALSE)</f>
        <v>No</v>
      </c>
    </row>
    <row r="293" spans="1:9">
      <c r="A293" s="25" t="s">
        <v>5051</v>
      </c>
      <c r="B293" t="s">
        <v>977</v>
      </c>
      <c r="E293" s="48" t="s">
        <v>5052</v>
      </c>
      <c r="F293" t="str">
        <f t="shared" si="6"/>
        <v>P22-010656</v>
      </c>
      <c r="G293" t="str">
        <f>IFERROR(VLOOKUP($A293,'Capital spend Nov 30'!$D:$G,3,FALSE),"No PO")</f>
        <v>P22-010656 - Line 2</v>
      </c>
      <c r="H293" t="str">
        <f>VLOOKUP(A293,'Capital spend Nov 30'!D:Q,14,FALSE)</f>
        <v>Riverbend - 2022 - In-Suite Renovations</v>
      </c>
      <c r="I293" t="str">
        <f>VLOOKUP(A293,'Capital spend Nov 30'!D:U,18,FALSE)</f>
        <v>No</v>
      </c>
    </row>
    <row r="294" spans="1:9">
      <c r="A294" s="25" t="s">
        <v>5053</v>
      </c>
      <c r="B294" t="s">
        <v>977</v>
      </c>
      <c r="E294" t="s">
        <v>5054</v>
      </c>
      <c r="F294" t="str">
        <f t="shared" si="6"/>
        <v>P22-010635</v>
      </c>
      <c r="G294" t="str">
        <f>IFERROR(VLOOKUP($A294,'Capital spend Nov 30'!$D:$G,3,FALSE),"No PO")</f>
        <v>P22-010635 - Line 1</v>
      </c>
      <c r="H294" t="str">
        <f>VLOOKUP(A294,'Capital spend Nov 30'!D:Q,14,FALSE)</f>
        <v>Riverbend - 2022 - Toaster</v>
      </c>
      <c r="I294" t="str">
        <f>VLOOKUP(A294,'Capital spend Nov 30'!D:U,18,FALSE)</f>
        <v>No</v>
      </c>
    </row>
    <row r="295" spans="1:9">
      <c r="A295" t="s">
        <v>5055</v>
      </c>
      <c r="B295" t="s">
        <v>977</v>
      </c>
      <c r="E295" s="48" t="s">
        <v>5056</v>
      </c>
      <c r="F295" t="str">
        <f t="shared" si="6"/>
        <v>P22-011121</v>
      </c>
      <c r="G295" t="str">
        <f>IFERROR(VLOOKUP($A295,'Capital spend Nov 30'!$D:$G,3,FALSE),"No PO")</f>
        <v>P22-011121 - Line 1</v>
      </c>
      <c r="H295" t="str">
        <f>VLOOKUP(A295,'Capital spend Nov 30'!D:Q,14,FALSE)</f>
        <v>Riverside Place - 2022 - Renovate 2 SHOWER Rooms</v>
      </c>
      <c r="I295" t="str">
        <f>VLOOKUP(A295,'Capital spend Nov 30'!D:U,18,FALSE)</f>
        <v>No</v>
      </c>
    </row>
    <row r="296" spans="1:9">
      <c r="A296" s="25" t="s">
        <v>5057</v>
      </c>
      <c r="B296" t="s">
        <v>977</v>
      </c>
      <c r="E296" s="48" t="s">
        <v>5058</v>
      </c>
      <c r="F296" t="str">
        <f t="shared" si="6"/>
        <v>P22-010464</v>
      </c>
      <c r="G296" t="str">
        <f>IFERROR(VLOOKUP($A296,'Capital spend Nov 30'!$D:$G,3,FALSE),"No PO")</f>
        <v>P22-010464 - Line 1</v>
      </c>
      <c r="H296" t="str">
        <f>VLOOKUP(A296,'Capital spend Nov 30'!D:Q,14,FALSE)</f>
        <v>Scenic Acres - 2022 - Kitchen FF&amp;E (Table Top)</v>
      </c>
      <c r="I296" t="str">
        <f>VLOOKUP(A296,'Capital spend Nov 30'!D:U,18,FALSE)</f>
        <v>No</v>
      </c>
    </row>
    <row r="297" spans="1:9">
      <c r="A297" s="25" t="s">
        <v>5059</v>
      </c>
      <c r="B297" t="s">
        <v>977</v>
      </c>
      <c r="E297" s="48" t="s">
        <v>5060</v>
      </c>
      <c r="F297" t="str">
        <f t="shared" si="6"/>
        <v>P22-010530</v>
      </c>
      <c r="G297" t="str">
        <f>IFERROR(VLOOKUP($A297,'Capital spend Nov 30'!$D:$G,3,FALSE),"No PO")</f>
        <v>P22-010530 - Line 1</v>
      </c>
      <c r="H297" t="str">
        <f>VLOOKUP(A297,'Capital spend Nov 30'!D:Q,14,FALSE)</f>
        <v>Stittsville -2022- In-suite shower refurbishing</v>
      </c>
      <c r="I297" t="str">
        <f>VLOOKUP(A297,'Capital spend Nov 30'!D:U,18,FALSE)</f>
        <v>No</v>
      </c>
    </row>
    <row r="298" spans="1:9">
      <c r="A298" s="25" t="s">
        <v>5061</v>
      </c>
      <c r="B298" t="s">
        <v>977</v>
      </c>
      <c r="E298" s="48" t="s">
        <v>5062</v>
      </c>
      <c r="F298" t="str">
        <f t="shared" si="6"/>
        <v>P22-010630</v>
      </c>
      <c r="G298" t="str">
        <f>IFERROR(VLOOKUP($A298,'Capital spend Nov 30'!$D:$G,3,FALSE),"No PO")</f>
        <v>P22-010630 - Line 1</v>
      </c>
      <c r="H298" t="str">
        <f>VLOOKUP(A298,'Capital spend Nov 30'!D:Q,14,FALSE)</f>
        <v>Barrhaven - 2022 - Elevator Sump Pump</v>
      </c>
      <c r="I298" t="str">
        <f>VLOOKUP(A298,'Capital spend Nov 30'!D:U,18,FALSE)</f>
        <v>No</v>
      </c>
    </row>
    <row r="299" spans="1:9">
      <c r="A299" t="s">
        <v>5063</v>
      </c>
      <c r="B299" t="s">
        <v>977</v>
      </c>
      <c r="E299" s="48" t="s">
        <v>5064</v>
      </c>
      <c r="F299" t="str">
        <f t="shared" si="6"/>
        <v>P22-010904</v>
      </c>
      <c r="G299" t="str">
        <f>IFERROR(VLOOKUP($A299,'Capital spend Nov 30'!$D:$G,3,FALSE),"No PO")</f>
        <v>P22-010904 - Line 1</v>
      </c>
      <c r="H299" t="str">
        <f>VLOOKUP(A299,'Capital spend Nov 30'!D:Q,14,FALSE)</f>
        <v>The Annex - 2022 - In-Suite Renovations</v>
      </c>
      <c r="I299" t="str">
        <f>VLOOKUP(A299,'Capital spend Nov 30'!D:U,18,FALSE)</f>
        <v>No</v>
      </c>
    </row>
    <row r="300" spans="1:9">
      <c r="A300" t="s">
        <v>5065</v>
      </c>
      <c r="B300" t="s">
        <v>979</v>
      </c>
      <c r="E300" t="s">
        <v>1186</v>
      </c>
      <c r="F300" t="str">
        <f t="shared" si="6"/>
        <v>P22-010944</v>
      </c>
      <c r="G300" t="str">
        <f>IFERROR(VLOOKUP($A300,'Capital spend Nov 30'!$D:$G,3,FALSE),"No PO")</f>
        <v>P22-010944 - Line 1</v>
      </c>
      <c r="H300" t="str">
        <f>VLOOKUP(A300,'Capital spend Nov 30'!D:Q,14,FALSE)</f>
        <v>Forest Hill - 2022 - In-Suite Renovations</v>
      </c>
      <c r="I300" t="str">
        <f>VLOOKUP(A300,'Capital spend Nov 30'!D:U,18,FALSE)</f>
        <v>No</v>
      </c>
    </row>
    <row r="301" spans="1:9">
      <c r="A301" t="s">
        <v>5066</v>
      </c>
      <c r="B301" t="s">
        <v>979</v>
      </c>
      <c r="E301" s="71" t="s">
        <v>1014</v>
      </c>
      <c r="F301" t="str">
        <f t="shared" si="6"/>
        <v>P22-010798</v>
      </c>
      <c r="G301" t="str">
        <f>IFERROR(VLOOKUP($A301,'Capital spend Nov 30'!$D:$G,3,FALSE),"No PO")</f>
        <v>P22-010798 - Line 3</v>
      </c>
      <c r="H301" t="str">
        <f>VLOOKUP(A301,'Capital spend Nov 30'!D:Q,14,FALSE)</f>
        <v>Chateau Renoir  - 2022 - Model Suite 1 Studio + 2 BedRoom</v>
      </c>
      <c r="I301" t="str">
        <f>VLOOKUP(A301,'Capital spend Nov 30'!D:U,18,FALSE)</f>
        <v>No</v>
      </c>
    </row>
    <row r="302" spans="1:9">
      <c r="A302" t="s">
        <v>5067</v>
      </c>
      <c r="B302" t="s">
        <v>979</v>
      </c>
      <c r="E302" s="51" t="s">
        <v>1014</v>
      </c>
      <c r="F302" t="str">
        <f t="shared" si="6"/>
        <v>P22-010797</v>
      </c>
      <c r="G302" t="str">
        <f>IFERROR(VLOOKUP($A302,'Capital spend Nov 30'!$D:$G,3,FALSE),"No PO")</f>
        <v>P22-010797 - Line 1</v>
      </c>
      <c r="H302" t="str">
        <f>VLOOKUP(A302,'Capital spend Nov 30'!D:Q,14,FALSE)</f>
        <v>Inglewood - 2022 - In-Suite Renovations</v>
      </c>
      <c r="I302" t="str">
        <f>VLOOKUP(A302,'Capital spend Nov 30'!D:U,18,FALSE)</f>
        <v>No</v>
      </c>
    </row>
    <row r="303" spans="1:9">
      <c r="A303" t="s">
        <v>5068</v>
      </c>
      <c r="B303" t="s">
        <v>979</v>
      </c>
      <c r="E303" t="s">
        <v>1012</v>
      </c>
      <c r="F303" t="str">
        <f t="shared" si="6"/>
        <v>P22-010791</v>
      </c>
      <c r="G303" t="str">
        <f>IFERROR(VLOOKUP($A303,'Capital spend Nov 30'!$D:$G,3,FALSE),"No PO")</f>
        <v>P22-010791 - Line 1</v>
      </c>
      <c r="H303" t="str">
        <f>VLOOKUP(A303,'Capital spend Nov 30'!D:Q,14,FALSE)</f>
        <v>The Churchill - 2022 - Fire &amp; Life Safety</v>
      </c>
      <c r="I303" t="str">
        <f>VLOOKUP(A303,'Capital spend Nov 30'!D:U,18,FALSE)</f>
        <v>No</v>
      </c>
    </row>
    <row r="304" spans="1:9">
      <c r="A304" t="s">
        <v>5069</v>
      </c>
      <c r="B304" t="s">
        <v>979</v>
      </c>
      <c r="E304" t="s">
        <v>1186</v>
      </c>
      <c r="F304" t="str">
        <f t="shared" si="6"/>
        <v>P22-010981</v>
      </c>
      <c r="G304" t="str">
        <f>IFERROR(VLOOKUP($A304,'Capital spend Nov 30'!$D:$G,3,FALSE),"No PO")</f>
        <v>P22-010981 - Line 1</v>
      </c>
      <c r="H304" t="str">
        <f>VLOOKUP(A304,'Capital spend Nov 30'!D:Q,14,FALSE)</f>
        <v>ThorntonView - 2022 -  hand rail Replacement</v>
      </c>
      <c r="I304" t="str">
        <f>VLOOKUP(A304,'Capital spend Nov 30'!D:U,18,FALSE)</f>
        <v>No</v>
      </c>
    </row>
    <row r="305" spans="1:9">
      <c r="A305" t="s">
        <v>5070</v>
      </c>
      <c r="B305" t="s">
        <v>979</v>
      </c>
      <c r="E305" t="s">
        <v>1186</v>
      </c>
      <c r="F305" t="str">
        <f t="shared" si="6"/>
        <v>P22-010943</v>
      </c>
      <c r="G305" t="str">
        <f>IFERROR(VLOOKUP($A305,'Capital spend Nov 30'!$D:$G,3,FALSE),"No PO")</f>
        <v>P22-010943 - Line 1</v>
      </c>
      <c r="H305" t="str">
        <f>VLOOKUP(A305,'Capital spend Nov 30'!D:Q,14,FALSE)</f>
        <v>Forest Hill - 2022 - In-Suite Renovations</v>
      </c>
      <c r="I305" t="str">
        <f>VLOOKUP(A305,'Capital spend Nov 30'!D:U,18,FALSE)</f>
        <v>No</v>
      </c>
    </row>
    <row r="306" spans="1:9">
      <c r="A306" t="s">
        <v>5071</v>
      </c>
      <c r="B306" t="s">
        <v>979</v>
      </c>
      <c r="E306" t="s">
        <v>1186</v>
      </c>
      <c r="F306" t="str">
        <f t="shared" si="6"/>
        <v>P22-010774</v>
      </c>
      <c r="G306" t="str">
        <f>IFERROR(VLOOKUP($A306,'Capital spend Nov 30'!$D:$G,3,FALSE),"No PO")</f>
        <v>P22-010774 - Line 1</v>
      </c>
      <c r="H306" t="str">
        <f>VLOOKUP(A306,'Capital spend Nov 30'!D:Q,14,FALSE)</f>
        <v>Humber Valley - 2022- Meat slicer</v>
      </c>
      <c r="I306" t="str">
        <f>VLOOKUP(A306,'Capital spend Nov 30'!D:U,18,FALSE)</f>
        <v>No</v>
      </c>
    </row>
    <row r="307" spans="1:9">
      <c r="A307" t="s">
        <v>5072</v>
      </c>
      <c r="B307" t="s">
        <v>979</v>
      </c>
      <c r="E307" t="s">
        <v>1186</v>
      </c>
      <c r="F307" t="str">
        <f t="shared" si="6"/>
        <v>P22-010863</v>
      </c>
      <c r="G307" t="str">
        <f>IFERROR(VLOOKUP($A307,'Capital spend Nov 30'!$D:$G,3,FALSE),"No PO")</f>
        <v>P22-010863 - Line 1</v>
      </c>
      <c r="H307" t="str">
        <f>VLOOKUP(A307,'Capital spend Nov 30'!D:Q,14,FALSE)</f>
        <v>Forest Hill - 2022 - In-Suite Renovations</v>
      </c>
      <c r="I307" t="str">
        <f>VLOOKUP(A307,'Capital spend Nov 30'!D:U,18,FALSE)</f>
        <v>No</v>
      </c>
    </row>
    <row r="308" spans="1:9">
      <c r="A308" t="s">
        <v>5073</v>
      </c>
      <c r="B308" t="s">
        <v>979</v>
      </c>
      <c r="E308" t="s">
        <v>1012</v>
      </c>
      <c r="F308" t="str">
        <f t="shared" si="6"/>
        <v>P22-010927</v>
      </c>
      <c r="G308" t="str">
        <f>IFERROR(VLOOKUP($A308,'Capital spend Nov 30'!$D:$G,3,FALSE),"No PO")</f>
        <v>P22-010927 - Line 1</v>
      </c>
      <c r="H308" t="str">
        <f>VLOOKUP(A308,'Capital spend Nov 30'!D:Q,14,FALSE)</f>
        <v>Barrhaven - 2022 - Roof</v>
      </c>
      <c r="I308" t="str">
        <f>VLOOKUP(A308,'Capital spend Nov 30'!D:U,18,FALSE)</f>
        <v>No</v>
      </c>
    </row>
    <row r="309" spans="1:9">
      <c r="A309" t="s">
        <v>5074</v>
      </c>
      <c r="B309" t="s">
        <v>979</v>
      </c>
      <c r="E309" t="s">
        <v>5075</v>
      </c>
      <c r="F309" t="str">
        <f t="shared" si="6"/>
        <v>P22-010890</v>
      </c>
      <c r="G309" t="str">
        <f>IFERROR(VLOOKUP($A309,'Capital spend Nov 30'!$D:$G,3,FALSE),"No PO")</f>
        <v>P22-010890 - Line 1</v>
      </c>
      <c r="H309" t="str">
        <f>VLOOKUP(A309,'Capital spend Nov 30'!D:Q,14,FALSE)</f>
        <v>Marian Chateau - 2022 - In-Suite Renovations</v>
      </c>
      <c r="I309" t="str">
        <f>VLOOKUP(A309,'Capital spend Nov 30'!D:U,18,FALSE)</f>
        <v>No</v>
      </c>
    </row>
    <row r="310" spans="1:9">
      <c r="A310" t="s">
        <v>5076</v>
      </c>
      <c r="B310" t="s">
        <v>979</v>
      </c>
      <c r="E310" t="s">
        <v>1186</v>
      </c>
      <c r="F310" t="str">
        <f t="shared" si="6"/>
        <v>P22-010710</v>
      </c>
      <c r="G310" t="str">
        <f>IFERROR(VLOOKUP($A310,'Capital spend Nov 30'!$D:$G,3,FALSE),"No PO")</f>
        <v>P22-010710 - Line 1</v>
      </c>
      <c r="H310" t="str">
        <f>VLOOKUP(A310,'Capital spend Nov 30'!D:Q,14,FALSE)</f>
        <v>The Renoir - 2022 - HVAC Equipment Replacement</v>
      </c>
      <c r="I310" t="str">
        <f>VLOOKUP(A310,'Capital spend Nov 30'!D:U,18,FALSE)</f>
        <v>No</v>
      </c>
    </row>
    <row r="311" spans="1:9">
      <c r="A311" t="s">
        <v>5077</v>
      </c>
      <c r="B311" t="s">
        <v>979</v>
      </c>
      <c r="E311" s="51" t="s">
        <v>1014</v>
      </c>
      <c r="F311" t="str">
        <f t="shared" si="6"/>
        <v>P22-010892</v>
      </c>
      <c r="G311" t="str">
        <f>IFERROR(VLOOKUP($A311,'Capital spend Nov 30'!$D:$G,3,FALSE),"No PO")</f>
        <v>P22-010892 - Line 1</v>
      </c>
      <c r="H311" t="str">
        <f>VLOOKUP(A311,'Capital spend Nov 30'!D:Q,14,FALSE)</f>
        <v>The Village Senoirs - 2022 - In-Suite Renovations</v>
      </c>
      <c r="I311" t="str">
        <f>VLOOKUP(A311,'Capital spend Nov 30'!D:U,18,FALSE)</f>
        <v>No</v>
      </c>
    </row>
    <row r="312" spans="1:9">
      <c r="A312" t="s">
        <v>5078</v>
      </c>
      <c r="B312" t="s">
        <v>979</v>
      </c>
      <c r="E312" s="51" t="s">
        <v>1014</v>
      </c>
      <c r="F312" t="str">
        <f t="shared" si="6"/>
        <v>P22-010893</v>
      </c>
      <c r="G312" t="str">
        <f>IFERROR(VLOOKUP($A312,'Capital spend Nov 30'!$D:$G,3,FALSE),"No PO")</f>
        <v>P22-010893 - Line 1</v>
      </c>
      <c r="H312" t="str">
        <f>VLOOKUP(A312,'Capital spend Nov 30'!D:Q,14,FALSE)</f>
        <v>The Village Senoirs - 2022 - In-Suite Renovations</v>
      </c>
      <c r="I312" t="str">
        <f>VLOOKUP(A312,'Capital spend Nov 30'!D:U,18,FALSE)</f>
        <v>No</v>
      </c>
    </row>
    <row r="313" spans="1:9">
      <c r="A313" t="s">
        <v>5079</v>
      </c>
      <c r="B313" t="s">
        <v>979</v>
      </c>
      <c r="E313" s="51" t="s">
        <v>1014</v>
      </c>
      <c r="F313" t="str">
        <f t="shared" si="6"/>
        <v>P22-010894</v>
      </c>
      <c r="G313" t="str">
        <f>IFERROR(VLOOKUP($A313,'Capital spend Nov 30'!$D:$G,3,FALSE),"No PO")</f>
        <v>P22-010894 - Line 1</v>
      </c>
      <c r="H313" t="str">
        <f>VLOOKUP(A313,'Capital spend Nov 30'!D:Q,14,FALSE)</f>
        <v>The Village Senoirs - 2022 - In-Suite Renovations</v>
      </c>
      <c r="I313" t="str">
        <f>VLOOKUP(A313,'Capital spend Nov 30'!D:U,18,FALSE)</f>
        <v>No</v>
      </c>
    </row>
    <row r="314" spans="1:9">
      <c r="A314" t="s">
        <v>5080</v>
      </c>
      <c r="B314" t="s">
        <v>979</v>
      </c>
      <c r="E314" s="51" t="s">
        <v>1014</v>
      </c>
      <c r="F314" t="str">
        <f t="shared" si="6"/>
        <v>P22-010709</v>
      </c>
      <c r="G314" t="str">
        <f>IFERROR(VLOOKUP($A314,'Capital spend Nov 30'!$D:$G,3,FALSE),"No PO")</f>
        <v>P22-010709 - Line 1</v>
      </c>
      <c r="H314" t="str">
        <f>VLOOKUP(A314,'Capital spend Nov 30'!D:Q,14,FALSE)</f>
        <v>The Waverly/Rosewood - 2022 - In-Suite Renovations</v>
      </c>
      <c r="I314" t="str">
        <f>VLOOKUP(A314,'Capital spend Nov 30'!D:U,18,FALSE)</f>
        <v>No</v>
      </c>
    </row>
    <row r="315" spans="1:9">
      <c r="A315" t="s">
        <v>5081</v>
      </c>
      <c r="B315" t="s">
        <v>979</v>
      </c>
      <c r="E315" t="s">
        <v>1186</v>
      </c>
      <c r="F315" t="str">
        <f t="shared" si="6"/>
        <v>P22-010688</v>
      </c>
      <c r="G315" t="str">
        <f>IFERROR(VLOOKUP($A315,'Capital spend Nov 30'!$D:$G,3,FALSE),"No PO")</f>
        <v>P22-010688 - Line 1</v>
      </c>
      <c r="H315" t="str">
        <f>VLOOKUP(A315,'Capital spend Nov 30'!D:Q,14,FALSE)</f>
        <v>Renaissance - 2022 - In-Suite Renovations</v>
      </c>
      <c r="I315" t="str">
        <f>VLOOKUP(A315,'Capital spend Nov 30'!D:U,18,FALSE)</f>
        <v>No</v>
      </c>
    </row>
    <row r="316" spans="1:9">
      <c r="A316" t="s">
        <v>5082</v>
      </c>
      <c r="B316" t="s">
        <v>979</v>
      </c>
      <c r="E316" s="51" t="s">
        <v>1014</v>
      </c>
      <c r="F316" t="str">
        <f t="shared" si="6"/>
        <v>P22-010902</v>
      </c>
      <c r="G316" t="str">
        <f>IFERROR(VLOOKUP($A316,'Capital spend Nov 30'!$D:$G,3,FALSE),"No PO")</f>
        <v>P22-010902 - Line 2</v>
      </c>
      <c r="H316" t="str">
        <f>VLOOKUP(A316,'Capital spend Nov 30'!D:Q,14,FALSE)</f>
        <v>Barrhaven - 2022 - In-Suite Renovations</v>
      </c>
      <c r="I316" t="str">
        <f>VLOOKUP(A316,'Capital spend Nov 30'!D:U,18,FALSE)</f>
        <v>No</v>
      </c>
    </row>
    <row r="317" spans="1:9">
      <c r="A317" t="s">
        <v>5083</v>
      </c>
      <c r="B317" t="s">
        <v>979</v>
      </c>
      <c r="E317" t="s">
        <v>1012</v>
      </c>
      <c r="F317" t="str">
        <f t="shared" si="6"/>
        <v>P22-010864</v>
      </c>
      <c r="G317" t="str">
        <f>IFERROR(VLOOKUP($A317,'Capital spend Nov 30'!$D:$G,3,FALSE),"No PO")</f>
        <v>P22-010864 - Line 1</v>
      </c>
      <c r="H317" t="str">
        <f>VLOOKUP(A317,'Capital spend Nov 30'!D:Q,14,FALSE)</f>
        <v>Bradgate Arms - 2022 - Interior Design (O/S INV)</v>
      </c>
      <c r="I317" t="str">
        <f>VLOOKUP(A317,'Capital spend Nov 30'!D:U,18,FALSE)</f>
        <v>No</v>
      </c>
    </row>
    <row r="318" spans="1:9">
      <c r="A318" t="s">
        <v>5084</v>
      </c>
      <c r="B318" t="s">
        <v>978</v>
      </c>
      <c r="E318" t="s">
        <v>1012</v>
      </c>
      <c r="F318" t="str">
        <f t="shared" si="6"/>
        <v>P22-010862</v>
      </c>
      <c r="G318" t="str">
        <f>IFERROR(VLOOKUP($A318,'Capital spend Nov 30'!$D:$G,3,FALSE),"No PO")</f>
        <v>P22-010862 - Line 1</v>
      </c>
      <c r="H318" t="str">
        <f>VLOOKUP(A318,'Capital spend Nov 30'!D:Q,14,FALSE)</f>
        <v>Donway - 2022 - Hot Tables x3 (O/S INV)</v>
      </c>
      <c r="I318" t="str">
        <f>VLOOKUP(A318,'Capital spend Nov 30'!D:U,18,FALSE)</f>
        <v>No</v>
      </c>
    </row>
    <row r="319" spans="1:9">
      <c r="A319" t="s">
        <v>5085</v>
      </c>
      <c r="B319" t="s">
        <v>978</v>
      </c>
      <c r="E319" t="s">
        <v>1012</v>
      </c>
      <c r="F319" t="str">
        <f t="shared" si="6"/>
        <v>P22-010969</v>
      </c>
      <c r="G319" t="str">
        <f>IFERROR(VLOOKUP($A319,'Capital spend Nov 30'!$D:$G,3,FALSE),"No PO")</f>
        <v>P22-010969 - Line 1</v>
      </c>
      <c r="H319" t="str">
        <f>VLOOKUP(A319,'Capital spend Nov 30'!D:Q,14,FALSE)</f>
        <v>Birkdale - 2022 - Roof (O/S 2020 INV)</v>
      </c>
      <c r="I319" t="str">
        <f>VLOOKUP(A319,'Capital spend Nov 30'!D:U,18,FALSE)</f>
        <v>No</v>
      </c>
    </row>
    <row r="320" spans="1:9">
      <c r="A320" t="s">
        <v>5086</v>
      </c>
      <c r="B320" t="s">
        <v>978</v>
      </c>
      <c r="E320" t="s">
        <v>1086</v>
      </c>
      <c r="F320" t="str">
        <f t="shared" si="6"/>
        <v>P22-010740</v>
      </c>
      <c r="G320" t="str">
        <f>IFERROR(VLOOKUP($A320,'Capital spend Nov 30'!$D:$G,3,FALSE),"No PO")</f>
        <v>P22-010740 - Line 1</v>
      </c>
      <c r="H320" t="str">
        <f>VLOOKUP(A320,'Capital spend Nov 30'!D:Q,14,FALSE)</f>
        <v>Kennedy Lodge - 2022- Pipe leak replacement 221-219</v>
      </c>
      <c r="I320" t="str">
        <f>VLOOKUP(A320,'Capital spend Nov 30'!D:U,18,FALSE)</f>
        <v>No</v>
      </c>
    </row>
    <row r="321" spans="1:9">
      <c r="A321" t="s">
        <v>5087</v>
      </c>
      <c r="B321" t="s">
        <v>978</v>
      </c>
      <c r="E321" t="s">
        <v>1012</v>
      </c>
      <c r="F321" t="str">
        <f t="shared" si="6"/>
        <v>P22-010704</v>
      </c>
      <c r="G321" t="str">
        <f>IFERROR(VLOOKUP($A321,'Capital spend Nov 30'!$D:$G,3,FALSE),"No PO")</f>
        <v>P22-010704 - Line 1</v>
      </c>
      <c r="H321" t="str">
        <f>VLOOKUP(A321,'Capital spend Nov 30'!D:Q,14,FALSE)</f>
        <v>Longfields - 2022- RTU replacement parts</v>
      </c>
      <c r="I321" t="str">
        <f>VLOOKUP(A321,'Capital spend Nov 30'!D:U,18,FALSE)</f>
        <v>No</v>
      </c>
    </row>
    <row r="322" spans="1:9">
      <c r="A322" t="s">
        <v>5088</v>
      </c>
      <c r="B322" t="s">
        <v>978</v>
      </c>
      <c r="E322" t="s">
        <v>1012</v>
      </c>
      <c r="F322" t="str">
        <f t="shared" si="6"/>
        <v>P22-010691</v>
      </c>
      <c r="G322" t="str">
        <f>IFERROR(VLOOKUP($A322,'Capital spend Nov 30'!$D:$G,3,FALSE),"No PO")</f>
        <v>P22-010691 - Line 1</v>
      </c>
      <c r="H322" t="str">
        <f>VLOOKUP(A322,'Capital spend Nov 30'!D:Q,14,FALSE)</f>
        <v>Sherwood - 2022- RTU motor replacement</v>
      </c>
      <c r="I322" t="str">
        <f>VLOOKUP(A322,'Capital spend Nov 30'!D:U,18,FALSE)</f>
        <v>No</v>
      </c>
    </row>
    <row r="323" spans="1:9">
      <c r="A323" t="s">
        <v>5089</v>
      </c>
      <c r="B323" t="s">
        <v>978</v>
      </c>
      <c r="E323" t="s">
        <v>1012</v>
      </c>
      <c r="F323" t="str">
        <f t="shared" si="6"/>
        <v>P22-010711</v>
      </c>
      <c r="G323" t="str">
        <f>IFERROR(VLOOKUP($A323,'Capital spend Nov 30'!$D:$G,3,FALSE),"No PO")</f>
        <v>P22-010711 - Line 1</v>
      </c>
      <c r="H323" t="str">
        <f>VLOOKUP(A323,'Capital spend Nov 30'!D:Q,14,FALSE)</f>
        <v>Elginwood - 2022- Garbage Room Evap Fan</v>
      </c>
      <c r="I323" t="str">
        <f>VLOOKUP(A323,'Capital spend Nov 30'!D:U,18,FALSE)</f>
        <v>No</v>
      </c>
    </row>
    <row r="324" spans="1:9">
      <c r="A324" t="s">
        <v>5090</v>
      </c>
      <c r="B324" t="s">
        <v>978</v>
      </c>
      <c r="E324" t="s">
        <v>1012</v>
      </c>
      <c r="F324" t="str">
        <f t="shared" si="6"/>
        <v>P22-010686</v>
      </c>
      <c r="G324" t="str">
        <f>IFERROR(VLOOKUP($A324,'Capital spend Nov 30'!$D:$G,3,FALSE),"No PO")</f>
        <v>P22-010686 - Line 1</v>
      </c>
      <c r="H324" t="str">
        <f>VLOOKUP(A324,'Capital spend Nov 30'!D:Q,14,FALSE)</f>
        <v>Glynnwood - 2022 - In-Suite Renovations</v>
      </c>
      <c r="I324" t="str">
        <f>VLOOKUP(A324,'Capital spend Nov 30'!D:U,18,FALSE)</f>
        <v>No</v>
      </c>
    </row>
    <row r="325" spans="1:9">
      <c r="A325" t="s">
        <v>5091</v>
      </c>
      <c r="B325" t="s">
        <v>978</v>
      </c>
      <c r="E325" t="s">
        <v>1086</v>
      </c>
      <c r="F325" t="str">
        <f t="shared" si="6"/>
        <v>P22-010895</v>
      </c>
      <c r="G325" t="str">
        <f>IFERROR(VLOOKUP($A325,'Capital spend Nov 30'!$D:$G,3,FALSE),"No PO")</f>
        <v>P22-010895 - Line 1</v>
      </c>
      <c r="H325" t="str">
        <f>VLOOKUP(A325,'Capital spend Nov 30'!D:Q,14,FALSE)</f>
        <v>The Bentley Regina - 2022 - In-Suite Renovations</v>
      </c>
      <c r="I325" t="str">
        <f>VLOOKUP(A325,'Capital spend Nov 30'!D:U,18,FALSE)</f>
        <v>No</v>
      </c>
    </row>
    <row r="326" spans="1:9">
      <c r="A326" t="s">
        <v>5092</v>
      </c>
      <c r="B326" t="s">
        <v>978</v>
      </c>
      <c r="E326" t="s">
        <v>1086</v>
      </c>
      <c r="F326" t="str">
        <f t="shared" si="6"/>
        <v>P22-010992</v>
      </c>
      <c r="G326" t="str">
        <f>IFERROR(VLOOKUP($A326,'Capital spend Nov 30'!$D:$G,3,FALSE),"No PO")</f>
        <v>P22-010992 - Line 1</v>
      </c>
      <c r="H326" t="str">
        <f>VLOOKUP(A326,'Capital spend Nov 30'!D:Q,14,FALSE)</f>
        <v>The Bentley Regina - 2022 - In-Suite Renovations</v>
      </c>
      <c r="I326" t="str">
        <f>VLOOKUP(A326,'Capital spend Nov 30'!D:U,18,FALSE)</f>
        <v>No</v>
      </c>
    </row>
    <row r="327" spans="1:9">
      <c r="A327" t="s">
        <v>5093</v>
      </c>
      <c r="B327" t="s">
        <v>978</v>
      </c>
      <c r="E327" t="s">
        <v>1086</v>
      </c>
      <c r="F327" t="str">
        <f t="shared" si="6"/>
        <v>P22-010897</v>
      </c>
      <c r="G327" t="str">
        <f>IFERROR(VLOOKUP($A327,'Capital spend Nov 30'!$D:$G,3,FALSE),"No PO")</f>
        <v>P22-010897 - Line 1</v>
      </c>
      <c r="H327" t="str">
        <f>VLOOKUP(A327,'Capital spend Nov 30'!D:Q,14,FALSE)</f>
        <v>Windermere on the Mount - 2022 -  Suite 134, 203, 426, 523 Restoration</v>
      </c>
      <c r="I327" t="str">
        <f>VLOOKUP(A327,'Capital spend Nov 30'!D:U,18,FALSE)</f>
        <v>No</v>
      </c>
    </row>
    <row r="328" spans="1:9">
      <c r="A328" t="s">
        <v>5094</v>
      </c>
      <c r="B328" t="s">
        <v>978</v>
      </c>
      <c r="E328" t="s">
        <v>1012</v>
      </c>
      <c r="F328" t="str">
        <f t="shared" si="6"/>
        <v>P22-010733</v>
      </c>
      <c r="G328" t="str">
        <f>IFERROR(VLOOKUP($A328,'Capital spend Nov 30'!$D:$G,3,FALSE),"No PO")</f>
        <v>P22-010733 - Line 1</v>
      </c>
      <c r="H328" t="str">
        <f>VLOOKUP(A328,'Capital spend Nov 30'!D:Q,14,FALSE)</f>
        <v>The Westwood - 2022 - Exterior  Wall Restoration</v>
      </c>
      <c r="I328" t="str">
        <f>VLOOKUP(A328,'Capital spend Nov 30'!D:U,18,FALSE)</f>
        <v>No</v>
      </c>
    </row>
    <row r="329" spans="1:9">
      <c r="A329" t="s">
        <v>5095</v>
      </c>
      <c r="B329" t="s">
        <v>978</v>
      </c>
      <c r="E329" t="s">
        <v>1012</v>
      </c>
      <c r="F329" t="str">
        <f t="shared" si="6"/>
        <v>P22-010999</v>
      </c>
      <c r="G329" t="str">
        <f>IFERROR(VLOOKUP($A329,'Capital spend Nov 30'!$D:$G,3,FALSE),"No PO")</f>
        <v>P22-010999 - Line 1</v>
      </c>
      <c r="H329" t="str">
        <f>VLOOKUP(A329,'Capital spend Nov 30'!D:Q,14,FALSE)</f>
        <v>The Beechwood - 2022 - Corridor Reno (O/S INV)</v>
      </c>
      <c r="I329" t="str">
        <f>VLOOKUP(A329,'Capital spend Nov 30'!D:U,18,FALSE)</f>
        <v>No</v>
      </c>
    </row>
    <row r="330" spans="1:9">
      <c r="A330" t="s">
        <v>5096</v>
      </c>
      <c r="B330" t="s">
        <v>978</v>
      </c>
      <c r="E330" t="s">
        <v>1012</v>
      </c>
      <c r="F330" t="str">
        <f t="shared" si="6"/>
        <v>P22-010860</v>
      </c>
      <c r="G330" t="str">
        <f>IFERROR(VLOOKUP($A330,'Capital spend Nov 30'!$D:$G,3,FALSE),"No PO")</f>
        <v>P22-010860 - Line 1</v>
      </c>
      <c r="H330" t="str">
        <f>VLOOKUP(A330,'Capital spend Nov 30'!D:Q,14,FALSE)</f>
        <v>Bradgate Arms - 2022 - Salon Reno (O/S INV)</v>
      </c>
      <c r="I330" t="str">
        <f>VLOOKUP(A330,'Capital spend Nov 30'!D:U,18,FALSE)</f>
        <v>No</v>
      </c>
    </row>
    <row r="331" spans="1:9">
      <c r="A331" t="s">
        <v>5097</v>
      </c>
      <c r="B331" t="s">
        <v>978</v>
      </c>
      <c r="E331" t="s">
        <v>1086</v>
      </c>
      <c r="F331" t="str">
        <f t="shared" si="6"/>
        <v>P22-010913</v>
      </c>
      <c r="G331" t="str">
        <f>IFERROR(VLOOKUP($A331,'Capital spend Nov 30'!$D:$G,3,FALSE),"No PO")</f>
        <v>P22-010913 - Line 1</v>
      </c>
      <c r="H331" t="str">
        <f>VLOOKUP(A331,'Capital spend Nov 30'!D:Q,14,FALSE)</f>
        <v>Cambridge - 2022 - In-Suite Renovations</v>
      </c>
      <c r="I331" t="str">
        <f>VLOOKUP(A331,'Capital spend Nov 30'!D:U,18,FALSE)</f>
        <v>No</v>
      </c>
    </row>
    <row r="332" spans="1:9">
      <c r="A332" t="s">
        <v>5098</v>
      </c>
      <c r="B332" t="s">
        <v>978</v>
      </c>
      <c r="E332" t="s">
        <v>1086</v>
      </c>
      <c r="F332" t="str">
        <f t="shared" si="6"/>
        <v>P22-010968</v>
      </c>
      <c r="G332" t="str">
        <f>IFERROR(VLOOKUP($A332,'Capital spend Nov 30'!$D:$G,3,FALSE),"No PO")</f>
        <v>P22-010968 - Line 1</v>
      </c>
      <c r="H332" t="str">
        <f>VLOOKUP(A332,'Capital spend Nov 30'!D:Q,14,FALSE)</f>
        <v>Trafalgar Lodge - 2022 - In-Suite Renovations</v>
      </c>
      <c r="I332" t="str">
        <f>VLOOKUP(A332,'Capital spend Nov 30'!D:U,18,FALSE)</f>
        <v>No</v>
      </c>
    </row>
    <row r="333" spans="1:9">
      <c r="A333" t="s">
        <v>5099</v>
      </c>
      <c r="B333" t="s">
        <v>978</v>
      </c>
      <c r="E333" t="s">
        <v>1012</v>
      </c>
      <c r="F333" t="str">
        <f t="shared" si="6"/>
        <v>P22-010906</v>
      </c>
      <c r="G333" t="str">
        <f>IFERROR(VLOOKUP($A333,'Capital spend Nov 30'!$D:$G,3,FALSE),"No PO")</f>
        <v>P22-010906 - Line 1</v>
      </c>
      <c r="H333" t="str">
        <f>VLOOKUP(A333,'Capital spend Nov 30'!D:Q,14,FALSE)</f>
        <v>Inglewood - 2022 - In-Suite Renovations</v>
      </c>
      <c r="I333" t="str">
        <f>VLOOKUP(A333,'Capital spend Nov 30'!D:U,18,FALSE)</f>
        <v>No</v>
      </c>
    </row>
    <row r="334" spans="1:9">
      <c r="A334" t="s">
        <v>5100</v>
      </c>
      <c r="B334" t="s">
        <v>978</v>
      </c>
      <c r="E334" t="s">
        <v>1086</v>
      </c>
      <c r="F334" t="str">
        <f t="shared" si="6"/>
        <v>P22-010905</v>
      </c>
      <c r="G334" t="str">
        <f>IFERROR(VLOOKUP($A334,'Capital spend Nov 30'!$D:$G,3,FALSE),"No PO")</f>
        <v>P22-010905 - Line 1</v>
      </c>
      <c r="H334" t="str">
        <f>VLOOKUP(A334,'Capital spend Nov 30'!D:Q,14,FALSE)</f>
        <v>Inglewood - 2022 - In-Suite Renovations</v>
      </c>
      <c r="I334" t="str">
        <f>VLOOKUP(A334,'Capital spend Nov 30'!D:U,18,FALSE)</f>
        <v>No</v>
      </c>
    </row>
    <row r="335" spans="1:9">
      <c r="A335" s="25" t="s">
        <v>5101</v>
      </c>
      <c r="B335" t="s">
        <v>977</v>
      </c>
      <c r="E335" t="s">
        <v>5102</v>
      </c>
      <c r="F335" t="str">
        <f t="shared" si="6"/>
        <v>P22-010657</v>
      </c>
      <c r="G335" t="str">
        <f>IFERROR(VLOOKUP($A335,'Capital spend Nov 30'!$D:$G,3,FALSE),"No PO")</f>
        <v>P22-010657 - Line 1</v>
      </c>
      <c r="H335" t="str">
        <f>VLOOKUP(A335,'Capital spend Nov 30'!D:Q,14,FALSE)</f>
        <v>The Churchill - 2022 - In-Suite Renovations</v>
      </c>
      <c r="I335" t="str">
        <f>VLOOKUP(A335,'Capital spend Nov 30'!D:U,18,FALSE)</f>
        <v>No</v>
      </c>
    </row>
    <row r="336" spans="1:9">
      <c r="A336" t="s">
        <v>5103</v>
      </c>
      <c r="B336" t="s">
        <v>977</v>
      </c>
      <c r="E336" s="48" t="s">
        <v>5041</v>
      </c>
      <c r="F336" t="str">
        <f t="shared" si="6"/>
        <v>P22-010977</v>
      </c>
      <c r="G336" t="str">
        <f>IFERROR(VLOOKUP($A336,'Capital spend Nov 30'!$D:$G,3,FALSE),"No PO")</f>
        <v>P22-010977 - Line 1</v>
      </c>
      <c r="H336" t="str">
        <f>VLOOKUP(A336,'Capital spend Nov 30'!D:Q,14,FALSE)</f>
        <v>Green Falls Landing - 2022 - In-Suite Renovations</v>
      </c>
      <c r="I336" t="str">
        <f>VLOOKUP(A336,'Capital spend Nov 30'!D:U,18,FALSE)</f>
        <v>No</v>
      </c>
    </row>
    <row r="337" spans="1:9">
      <c r="A337" t="s">
        <v>5104</v>
      </c>
      <c r="B337" t="s">
        <v>977</v>
      </c>
      <c r="E337" s="48" t="s">
        <v>5105</v>
      </c>
      <c r="F337" t="str">
        <f t="shared" si="6"/>
        <v>P22-010940</v>
      </c>
      <c r="G337" t="str">
        <f>IFERROR(VLOOKUP($A337,'Capital spend Nov 30'!$D:$G,3,FALSE),"No PO")</f>
        <v>P22-010940 - Line 1</v>
      </c>
      <c r="H337" t="str">
        <f>VLOOKUP(A337,'Capital spend Nov 30'!D:Q,14,FALSE)</f>
        <v>The Claremont - 2022 - Coffee Machine Water/Electric (O/S INV)</v>
      </c>
      <c r="I337" t="str">
        <f>VLOOKUP(A337,'Capital spend Nov 30'!D:U,18,FALSE)</f>
        <v>No</v>
      </c>
    </row>
    <row r="338" spans="1:9">
      <c r="A338" t="s">
        <v>5106</v>
      </c>
      <c r="B338" t="s">
        <v>977</v>
      </c>
      <c r="E338" s="48" t="s">
        <v>5107</v>
      </c>
      <c r="F338" t="str">
        <f t="shared" si="6"/>
        <v>P22-011098</v>
      </c>
      <c r="G338" t="str">
        <f>IFERROR(VLOOKUP($A338,'Capital spend Nov 30'!$D:$G,3,FALSE),"No PO")</f>
        <v>P22-011098 - Line 1</v>
      </c>
      <c r="H338" t="str">
        <f>VLOOKUP(A338,'Capital spend Nov 30'!D:Q,14,FALSE)</f>
        <v>The Kensington Oakville - 2022 - Patio Columns (O/S INV)</v>
      </c>
      <c r="I338" t="str">
        <f>VLOOKUP(A338,'Capital spend Nov 30'!D:U,18,FALSE)</f>
        <v>No</v>
      </c>
    </row>
    <row r="339" spans="1:9">
      <c r="A339" t="s">
        <v>5108</v>
      </c>
      <c r="B339" t="s">
        <v>977</v>
      </c>
      <c r="E339" t="s">
        <v>1789</v>
      </c>
      <c r="F339" t="str">
        <f t="shared" si="6"/>
        <v>P22-011157</v>
      </c>
      <c r="G339" t="str">
        <f>IFERROR(VLOOKUP($A339,'Capital spend Nov 30'!$D:$G,3,FALSE),"No PO")</f>
        <v>P22-011157 - Line 1</v>
      </c>
      <c r="H339" t="str">
        <f>VLOOKUP(A339,'Capital spend Nov 30'!D:Q,14,FALSE)</f>
        <v>The Village Seniors - 2022 - Sewage Pumps (O/S INV)</v>
      </c>
      <c r="I339" t="str">
        <f>VLOOKUP(A339,'Capital spend Nov 30'!D:U,18,FALSE)</f>
        <v>No</v>
      </c>
    </row>
    <row r="340" spans="1:9">
      <c r="A340" s="25" t="s">
        <v>5109</v>
      </c>
      <c r="B340" t="s">
        <v>977</v>
      </c>
      <c r="E340" s="48" t="s">
        <v>5110</v>
      </c>
      <c r="F340" t="str">
        <f t="shared" si="6"/>
        <v>P22-010652</v>
      </c>
      <c r="G340" t="str">
        <f>IFERROR(VLOOKUP($A340,'Capital spend Nov 30'!$D:$G,3,FALSE),"No PO")</f>
        <v>P22-010652 - Line 1</v>
      </c>
      <c r="H340" t="str">
        <f>VLOOKUP(A340,'Capital spend Nov 30'!D:Q,14,FALSE)</f>
        <v>The Westwood - 2022 - Drywall (O/S INV)</v>
      </c>
      <c r="I340" t="str">
        <f>VLOOKUP(A340,'Capital spend Nov 30'!D:U,18,FALSE)</f>
        <v>No</v>
      </c>
    </row>
    <row r="341" spans="1:9">
      <c r="A341" t="s">
        <v>5111</v>
      </c>
      <c r="B341" t="s">
        <v>977</v>
      </c>
      <c r="E341" t="s">
        <v>1186</v>
      </c>
      <c r="F341" t="str">
        <f t="shared" si="6"/>
        <v>P22-011004</v>
      </c>
      <c r="G341" t="str">
        <f>IFERROR(VLOOKUP($A341,'Capital spend Nov 30'!$D:$G,3,FALSE),"No PO")</f>
        <v>P22-011004 - Line 1</v>
      </c>
      <c r="H341" t="str">
        <f>VLOOKUP(A341,'Capital spend Nov 30'!D:Q,14,FALSE)</f>
        <v>The Westwood - 2022 - In-Suite Renovations</v>
      </c>
      <c r="I341" t="str">
        <f>VLOOKUP(A341,'Capital spend Nov 30'!D:U,18,FALSE)</f>
        <v>No</v>
      </c>
    </row>
    <row r="342" spans="1:9">
      <c r="A342" t="s">
        <v>5112</v>
      </c>
      <c r="B342" t="s">
        <v>977</v>
      </c>
      <c r="E342" s="48" t="s">
        <v>5110</v>
      </c>
      <c r="F342" t="str">
        <f t="shared" si="6"/>
        <v>P22-010806</v>
      </c>
      <c r="G342" t="str">
        <f>IFERROR(VLOOKUP($A342,'Capital spend Nov 30'!$D:$G,3,FALSE),"No PO")</f>
        <v>P22-010806 - Line 1</v>
      </c>
      <c r="H342" t="str">
        <f>VLOOKUP(A342,'Capital spend Nov 30'!D:Q,14,FALSE)</f>
        <v>The Westwood - 2022 - In-Suite Renovations</v>
      </c>
      <c r="I342" t="str">
        <f>VLOOKUP(A342,'Capital spend Nov 30'!D:U,18,FALSE)</f>
        <v>No</v>
      </c>
    </row>
    <row r="343" spans="1:9">
      <c r="A343" t="s">
        <v>5113</v>
      </c>
      <c r="B343" t="s">
        <v>977</v>
      </c>
      <c r="E343" s="48" t="s">
        <v>5114</v>
      </c>
      <c r="F343" t="str">
        <f t="shared" si="6"/>
        <v>P22-010903</v>
      </c>
      <c r="G343" t="str">
        <f>IFERROR(VLOOKUP($A343,'Capital spend Nov 30'!$D:$G,3,FALSE),"No PO")</f>
        <v>P22-010903 - Line 1</v>
      </c>
      <c r="H343" t="str">
        <f>VLOOKUP(A343,'Capital spend Nov 30'!D:Q,14,FALSE)</f>
        <v>Colonel By - 2022 - In-Suite Renovations</v>
      </c>
      <c r="I343" t="str">
        <f>VLOOKUP(A343,'Capital spend Nov 30'!D:U,18,FALSE)</f>
        <v>No</v>
      </c>
    </row>
    <row r="344" spans="1:9">
      <c r="A344" t="s">
        <v>5115</v>
      </c>
      <c r="B344" t="s">
        <v>977</v>
      </c>
      <c r="E344" s="48" t="s">
        <v>5116</v>
      </c>
      <c r="F344" t="str">
        <f t="shared" si="6"/>
        <v>P22-011002</v>
      </c>
      <c r="G344" t="str">
        <f>IFERROR(VLOOKUP($A344,'Capital spend Nov 30'!$D:$G,3,FALSE),"No PO")</f>
        <v>P22-011002 - Line 1</v>
      </c>
      <c r="H344" t="str">
        <f>VLOOKUP(A344,'Capital spend Nov 30'!D:Q,14,FALSE)</f>
        <v>The Westwood - 2022 - In-Suite Renovations</v>
      </c>
      <c r="I344" t="str">
        <f>VLOOKUP(A344,'Capital spend Nov 30'!D:U,18,FALSE)</f>
        <v>No</v>
      </c>
    </row>
    <row r="345" spans="1:9">
      <c r="A345" t="s">
        <v>5117</v>
      </c>
      <c r="B345" t="s">
        <v>977</v>
      </c>
      <c r="E345" t="s">
        <v>5118</v>
      </c>
      <c r="F345" t="str">
        <f t="shared" si="6"/>
        <v>P22-011000</v>
      </c>
      <c r="G345" t="str">
        <f>IFERROR(VLOOKUP($A345,'Capital spend Nov 30'!$D:$G,3,FALSE),"No PO")</f>
        <v>P22-011000 - Line 1</v>
      </c>
      <c r="H345" t="str">
        <f>VLOOKUP(A345,'Capital spend Nov 30'!D:Q,14,FALSE)</f>
        <v>Glynnwood - 2022 - Kitchen Equipment Connections/Plumbing</v>
      </c>
      <c r="I345" t="str">
        <f>VLOOKUP(A345,'Capital spend Nov 30'!D:U,18,FALSE)</f>
        <v>No</v>
      </c>
    </row>
    <row r="346" spans="1:9">
      <c r="A346" t="s">
        <v>5119</v>
      </c>
      <c r="B346" t="s">
        <v>977</v>
      </c>
      <c r="E346" t="s">
        <v>5120</v>
      </c>
      <c r="F346" t="str">
        <f t="shared" si="6"/>
        <v>P22-010881</v>
      </c>
      <c r="G346" t="str">
        <f>IFERROR(VLOOKUP($A346,'Capital spend Nov 30'!$D:$G,3,FALSE),"No PO")</f>
        <v>P22-010881 - Line 1</v>
      </c>
      <c r="H346" t="str">
        <f>VLOOKUP(A346,'Capital spend Nov 30'!D:Q,14,FALSE)</f>
        <v>Glenwarren - 2022 - Island Health Funding</v>
      </c>
      <c r="I346" t="str">
        <f>VLOOKUP(A346,'Capital spend Nov 30'!D:U,18,FALSE)</f>
        <v>No</v>
      </c>
    </row>
    <row r="347" spans="1:9">
      <c r="A347" t="s">
        <v>5121</v>
      </c>
      <c r="B347" t="s">
        <v>977</v>
      </c>
      <c r="E347" s="48" t="s">
        <v>5122</v>
      </c>
      <c r="F347" t="str">
        <f t="shared" si="6"/>
        <v>P22-010998</v>
      </c>
      <c r="G347" t="str">
        <f>IFERROR(VLOOKUP($A347,'Capital spend Nov 30'!$D:$G,3,FALSE),"No PO")</f>
        <v>P22-010998 - Line 2</v>
      </c>
      <c r="H347" t="str">
        <f>VLOOKUP(A347,'Capital spend Nov 30'!D:Q,14,FALSE)</f>
        <v>Glynnwood - 2022 - In-Suite Renovations</v>
      </c>
      <c r="I347" t="str">
        <f>VLOOKUP(A347,'Capital spend Nov 30'!D:U,18,FALSE)</f>
        <v>No</v>
      </c>
    </row>
    <row r="348" spans="1:9">
      <c r="A348" t="s">
        <v>5123</v>
      </c>
      <c r="B348" t="s">
        <v>977</v>
      </c>
      <c r="E348" s="48" t="s">
        <v>5124</v>
      </c>
      <c r="F348" t="str">
        <f t="shared" si="6"/>
        <v>P22-011016</v>
      </c>
      <c r="G348" t="str">
        <f>IFERROR(VLOOKUP($A348,'Capital spend Nov 30'!$D:$G,3,FALSE),"No PO")</f>
        <v>P22-011016 - Line 1</v>
      </c>
      <c r="H348" t="str">
        <f>VLOOKUP(A348,'Capital spend Nov 30'!D:Q,14,FALSE)</f>
        <v>Fleetwood Villa - 2022 - Resident Washer/Dryer</v>
      </c>
      <c r="I348" t="str">
        <f>VLOOKUP(A348,'Capital spend Nov 30'!D:U,18,FALSE)</f>
        <v>No</v>
      </c>
    </row>
    <row r="349" spans="1:9">
      <c r="A349" t="s">
        <v>5125</v>
      </c>
      <c r="B349" t="s">
        <v>977</v>
      </c>
      <c r="E349" t="s">
        <v>5126</v>
      </c>
      <c r="F349" t="str">
        <f t="shared" si="6"/>
        <v>P22-011005</v>
      </c>
      <c r="G349" t="str">
        <f>IFERROR(VLOOKUP($A349,'Capital spend Nov 30'!$D:$G,3,FALSE),"No PO")</f>
        <v>P22-011005 - Line 1</v>
      </c>
      <c r="H349" t="str">
        <f>VLOOKUP(A349,'Capital spend Nov 30'!D:Q,14,FALSE)</f>
        <v>The Westwood - 2022 - In-Suite Renovations</v>
      </c>
      <c r="I349" t="str">
        <f>VLOOKUP(A349,'Capital spend Nov 30'!D:U,18,FALSE)</f>
        <v>No</v>
      </c>
    </row>
    <row r="350" spans="1:9">
      <c r="A350" t="s">
        <v>5127</v>
      </c>
      <c r="B350" t="s">
        <v>977</v>
      </c>
      <c r="E350" s="48" t="s">
        <v>5128</v>
      </c>
      <c r="F350" t="str">
        <f t="shared" si="6"/>
        <v>P22-010804</v>
      </c>
      <c r="G350" t="str">
        <f>IFERROR(VLOOKUP($A350,'Capital spend Nov 30'!$D:$G,3,FALSE),"No PO")</f>
        <v>P22-010804 - Line 1</v>
      </c>
      <c r="H350" t="str">
        <f>VLOOKUP(A350,'Capital spend Nov 30'!D:Q,14,FALSE)</f>
        <v>The Westwood - 2022 - In-Suite Renovations</v>
      </c>
      <c r="I350" t="str">
        <f>VLOOKUP(A350,'Capital spend Nov 30'!D:U,18,FALSE)</f>
        <v>No</v>
      </c>
    </row>
    <row r="351" spans="1:9">
      <c r="A351" s="25" t="s">
        <v>5129</v>
      </c>
      <c r="B351" t="s">
        <v>977</v>
      </c>
      <c r="E351" s="48" t="s">
        <v>5130</v>
      </c>
      <c r="F351" t="str">
        <f t="shared" si="6"/>
        <v>P22-010525</v>
      </c>
      <c r="G351" t="str">
        <f>IFERROR(VLOOKUP($A351,'Capital spend Nov 30'!$D:$G,3,FALSE),"No PO")</f>
        <v>P22-010525 - Line 1</v>
      </c>
      <c r="H351" t="str">
        <f>VLOOKUP(A351,'Capital spend Nov 30'!D:Q,14,FALSE)</f>
        <v>Trafalgar Lodge - 2022 - Kitchen FF&amp;E (Dishwasher Booster)</v>
      </c>
      <c r="I351" t="str">
        <f>VLOOKUP(A351,'Capital spend Nov 30'!D:U,18,FALSE)</f>
        <v>No</v>
      </c>
    </row>
    <row r="352" spans="1:9">
      <c r="A352" s="25" t="s">
        <v>5131</v>
      </c>
      <c r="B352" t="s">
        <v>977</v>
      </c>
      <c r="E352" s="48" t="s">
        <v>5132</v>
      </c>
      <c r="F352" t="str">
        <f t="shared" si="6"/>
        <v>P22-010523</v>
      </c>
      <c r="G352" t="str">
        <f>IFERROR(VLOOKUP($A352,'Capital spend Nov 30'!$D:$G,3,FALSE),"No PO")</f>
        <v>P22-010523 - Line 1</v>
      </c>
      <c r="H352" t="str">
        <f>VLOOKUP(A352,'Capital spend Nov 30'!D:Q,14,FALSE)</f>
        <v>Trafalgar Lodge - 2022 - Suite 140 (Water Loss)</v>
      </c>
      <c r="I352" t="str">
        <f>VLOOKUP(A352,'Capital spend Nov 30'!D:U,18,FALSE)</f>
        <v>No</v>
      </c>
    </row>
    <row r="353" spans="5:9">
      <c r="E353"/>
      <c r="F353" t="str">
        <f t="shared" ref="F353:F364" si="7">LEFT(G353,10)</f>
        <v>No PO</v>
      </c>
      <c r="G353" t="str">
        <f>IFERROR(VLOOKUP($A353,'Capital spend Nov 30'!$D:$G,3,FALSE),"No PO")</f>
        <v>No PO</v>
      </c>
      <c r="H353" t="e">
        <f>VLOOKUP(A353,'Capital spend Nov 30'!D:Q,14,FALSE)</f>
        <v>#N/A</v>
      </c>
      <c r="I353" t="e">
        <f>VLOOKUP(A353,'Capital spend Nov 30'!D:U,18,FALSE)</f>
        <v>#N/A</v>
      </c>
    </row>
    <row r="354" spans="5:9">
      <c r="E354"/>
      <c r="F354" t="str">
        <f t="shared" si="7"/>
        <v>No PO</v>
      </c>
      <c r="G354" t="str">
        <f>IFERROR(VLOOKUP($A354,'Capital spend Nov 30'!$D:$G,3,FALSE),"No PO")</f>
        <v>No PO</v>
      </c>
      <c r="H354" t="e">
        <f>VLOOKUP(A354,'Capital spend Nov 30'!D:Q,14,FALSE)</f>
        <v>#N/A</v>
      </c>
      <c r="I354" t="e">
        <f>VLOOKUP(A354,'Capital spend Nov 30'!D:U,18,FALSE)</f>
        <v>#N/A</v>
      </c>
    </row>
    <row r="355" spans="5:9">
      <c r="E355"/>
      <c r="F355" t="str">
        <f t="shared" si="7"/>
        <v>No PO</v>
      </c>
      <c r="G355" t="str">
        <f>IFERROR(VLOOKUP($A355,'Capital spend Nov 30'!$D:$G,3,FALSE),"No PO")</f>
        <v>No PO</v>
      </c>
      <c r="H355" t="e">
        <f>VLOOKUP(A355,'Capital spend Nov 30'!D:Q,14,FALSE)</f>
        <v>#N/A</v>
      </c>
      <c r="I355" t="e">
        <f>VLOOKUP(A355,'Capital spend Nov 30'!D:U,18,FALSE)</f>
        <v>#N/A</v>
      </c>
    </row>
    <row r="356" spans="5:9">
      <c r="E356"/>
      <c r="F356" t="str">
        <f t="shared" si="7"/>
        <v>No PO</v>
      </c>
      <c r="G356" t="str">
        <f>IFERROR(VLOOKUP($A356,'Capital spend Nov 30'!$D:$G,3,FALSE),"No PO")</f>
        <v>No PO</v>
      </c>
      <c r="H356" t="e">
        <f>VLOOKUP(A356,'Capital spend Nov 30'!D:Q,14,FALSE)</f>
        <v>#N/A</v>
      </c>
      <c r="I356" t="e">
        <f>VLOOKUP(A356,'Capital spend Nov 30'!D:U,18,FALSE)</f>
        <v>#N/A</v>
      </c>
    </row>
    <row r="357" spans="5:9">
      <c r="E357"/>
      <c r="F357" t="str">
        <f t="shared" si="7"/>
        <v>No PO</v>
      </c>
      <c r="G357" t="str">
        <f>IFERROR(VLOOKUP($A357,'Capital spend Nov 30'!$D:$G,3,FALSE),"No PO")</f>
        <v>No PO</v>
      </c>
      <c r="H357" t="e">
        <f>VLOOKUP(A357,'Capital spend Nov 30'!D:Q,14,FALSE)</f>
        <v>#N/A</v>
      </c>
      <c r="I357" t="e">
        <f>VLOOKUP(A357,'Capital spend Nov 30'!D:U,18,FALSE)</f>
        <v>#N/A</v>
      </c>
    </row>
    <row r="358" spans="5:9">
      <c r="E358"/>
      <c r="F358" t="str">
        <f t="shared" si="7"/>
        <v>No PO</v>
      </c>
      <c r="G358" t="str">
        <f>IFERROR(VLOOKUP($A358,'Capital spend Nov 30'!$D:$G,3,FALSE),"No PO")</f>
        <v>No PO</v>
      </c>
      <c r="H358" t="e">
        <f>VLOOKUP(A358,'Capital spend Nov 30'!D:Q,14,FALSE)</f>
        <v>#N/A</v>
      </c>
      <c r="I358" t="e">
        <f>VLOOKUP(A358,'Capital spend Nov 30'!D:U,18,FALSE)</f>
        <v>#N/A</v>
      </c>
    </row>
    <row r="359" spans="5:9">
      <c r="E359"/>
      <c r="F359" t="str">
        <f t="shared" si="7"/>
        <v>No PO</v>
      </c>
      <c r="G359" t="str">
        <f>IFERROR(VLOOKUP($A359,'Capital spend Nov 30'!$D:$G,3,FALSE),"No PO")</f>
        <v>No PO</v>
      </c>
      <c r="H359" t="e">
        <f>VLOOKUP(A359,'Capital spend Nov 30'!D:Q,14,FALSE)</f>
        <v>#N/A</v>
      </c>
      <c r="I359" t="e">
        <f>VLOOKUP(A359,'Capital spend Nov 30'!D:U,18,FALSE)</f>
        <v>#N/A</v>
      </c>
    </row>
    <row r="360" spans="5:9">
      <c r="E360"/>
      <c r="F360" t="str">
        <f t="shared" si="7"/>
        <v>No PO</v>
      </c>
      <c r="G360" t="str">
        <f>IFERROR(VLOOKUP($A360,'Capital spend Nov 30'!$D:$G,3,FALSE),"No PO")</f>
        <v>No PO</v>
      </c>
      <c r="H360" t="e">
        <f>VLOOKUP(A360,'Capital spend Nov 30'!D:Q,14,FALSE)</f>
        <v>#N/A</v>
      </c>
      <c r="I360" t="e">
        <f>VLOOKUP(A360,'Capital spend Nov 30'!D:U,18,FALSE)</f>
        <v>#N/A</v>
      </c>
    </row>
    <row r="361" spans="5:9">
      <c r="E361"/>
      <c r="F361" t="str">
        <f t="shared" si="7"/>
        <v>No PO</v>
      </c>
      <c r="G361" t="str">
        <f>IFERROR(VLOOKUP($A361,'Capital spend Nov 30'!$D:$G,3,FALSE),"No PO")</f>
        <v>No PO</v>
      </c>
      <c r="H361" t="e">
        <f>VLOOKUP(A361,'Capital spend Nov 30'!D:Q,14,FALSE)</f>
        <v>#N/A</v>
      </c>
      <c r="I361" t="e">
        <f>VLOOKUP(A361,'Capital spend Nov 30'!D:U,18,FALSE)</f>
        <v>#N/A</v>
      </c>
    </row>
    <row r="362" spans="5:9">
      <c r="E362"/>
      <c r="F362" t="str">
        <f t="shared" si="7"/>
        <v>No PO</v>
      </c>
      <c r="G362" t="str">
        <f>IFERROR(VLOOKUP($A362,'Capital spend Nov 30'!$D:$G,3,FALSE),"No PO")</f>
        <v>No PO</v>
      </c>
      <c r="H362" t="e">
        <f>VLOOKUP(A362,'Capital spend Nov 30'!D:Q,14,FALSE)</f>
        <v>#N/A</v>
      </c>
      <c r="I362" t="e">
        <f>VLOOKUP(A362,'Capital spend Nov 30'!D:U,18,FALSE)</f>
        <v>#N/A</v>
      </c>
    </row>
    <row r="363" spans="5:9">
      <c r="E363"/>
      <c r="F363" t="str">
        <f t="shared" si="7"/>
        <v>No PO</v>
      </c>
      <c r="G363" t="str">
        <f>IFERROR(VLOOKUP($A363,'Capital spend Nov 30'!$D:$G,3,FALSE),"No PO")</f>
        <v>No PO</v>
      </c>
      <c r="H363" t="e">
        <f>VLOOKUP(A363,'Capital spend Nov 30'!D:Q,14,FALSE)</f>
        <v>#N/A</v>
      </c>
      <c r="I363" t="e">
        <f>VLOOKUP(A363,'Capital spend Nov 30'!D:U,18,FALSE)</f>
        <v>#N/A</v>
      </c>
    </row>
    <row r="364" spans="5:9">
      <c r="E364"/>
      <c r="F364" t="str">
        <f t="shared" si="7"/>
        <v>No PO</v>
      </c>
      <c r="G364" t="str">
        <f>IFERROR(VLOOKUP($A364,'Capital spend Nov 30'!$D:$G,3,FALSE),"No PO")</f>
        <v>No PO</v>
      </c>
      <c r="H364" t="e">
        <f>VLOOKUP(A364,'Capital spend Nov 30'!D:Q,14,FALSE)</f>
        <v>#N/A</v>
      </c>
      <c r="I364" t="e">
        <f>VLOOKUP(A364,'Capital spend Nov 30'!D:U,18,FALSE)</f>
        <v>#N/A</v>
      </c>
    </row>
  </sheetData>
  <autoFilter ref="A5:I364" xr:uid="{041C1C31-7B48-4F3F-8129-7FB2DFBE1FAD}"/>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73A19-EF53-4B7F-83AB-622E0896C343}">
  <sheetPr codeName="Sheet14"/>
  <dimension ref="A1:N353"/>
  <sheetViews>
    <sheetView workbookViewId="0">
      <pane ySplit="6" topLeftCell="A119" activePane="bottomLeft" state="frozen"/>
      <selection pane="bottomLeft" activeCell="J130" sqref="J130"/>
    </sheetView>
  </sheetViews>
  <sheetFormatPr defaultRowHeight="15"/>
  <cols>
    <col min="1" max="1" width="17.5703125" bestFit="1" customWidth="1"/>
    <col min="2" max="2" width="10.5703125" customWidth="1"/>
    <col min="3" max="3" width="17.28515625" style="66" customWidth="1"/>
    <col min="4" max="4" width="10.85546875" customWidth="1"/>
    <col min="5" max="5" width="17.85546875" customWidth="1"/>
    <col min="6" max="6" width="12.85546875" customWidth="1"/>
    <col min="7" max="7" width="12" customWidth="1"/>
    <col min="8" max="8" width="12" style="89" customWidth="1"/>
    <col min="9" max="9" width="11" customWidth="1"/>
    <col min="10" max="10" width="15.42578125" customWidth="1"/>
    <col min="11" max="11" width="13.5703125" customWidth="1"/>
    <col min="12" max="12" width="17.7109375" customWidth="1"/>
    <col min="13" max="13" width="18.7109375" customWidth="1"/>
    <col min="14" max="14" width="19.140625" customWidth="1"/>
    <col min="15" max="15" width="5.28515625" customWidth="1"/>
  </cols>
  <sheetData>
    <row r="1" spans="1:14">
      <c r="I1" s="72" t="s">
        <v>1864</v>
      </c>
      <c r="J1" s="81" t="s">
        <v>976</v>
      </c>
      <c r="K1" s="81" t="s">
        <v>1866</v>
      </c>
      <c r="L1" s="81" t="s">
        <v>1867</v>
      </c>
      <c r="M1" s="86" t="s">
        <v>5133</v>
      </c>
    </row>
    <row r="2" spans="1:14">
      <c r="I2" s="77" t="s">
        <v>979</v>
      </c>
      <c r="J2" s="82">
        <f>COUNTIF(B:B,I2)</f>
        <v>90</v>
      </c>
      <c r="K2" s="82">
        <f>COUNTIFS(B:B,I2,C:C,"*")</f>
        <v>90</v>
      </c>
      <c r="L2" s="82">
        <f>J2-K2</f>
        <v>0</v>
      </c>
      <c r="M2" s="73">
        <f>K2/J2</f>
        <v>1</v>
      </c>
    </row>
    <row r="3" spans="1:14">
      <c r="I3" s="78" t="s">
        <v>978</v>
      </c>
      <c r="J3" s="83">
        <f>COUNTIF(B:B,I3)</f>
        <v>90</v>
      </c>
      <c r="K3" s="83">
        <f>COUNTIFS(B:B,I3,C:C,"*")</f>
        <v>90</v>
      </c>
      <c r="L3" s="83">
        <f>J3-K3</f>
        <v>0</v>
      </c>
      <c r="M3" s="74">
        <f t="shared" ref="M3:M4" si="0">K3/J3</f>
        <v>1</v>
      </c>
    </row>
    <row r="4" spans="1:14">
      <c r="I4" s="79" t="s">
        <v>977</v>
      </c>
      <c r="J4" s="84">
        <f>COUNTIF(B:B,I4)</f>
        <v>90</v>
      </c>
      <c r="K4" s="84">
        <f>COUNTIFS(B:B,I4,C:C,"*")</f>
        <v>90</v>
      </c>
      <c r="L4" s="84">
        <f>J4-K4</f>
        <v>0</v>
      </c>
      <c r="M4" s="75">
        <f t="shared" si="0"/>
        <v>1</v>
      </c>
    </row>
    <row r="5" spans="1:14">
      <c r="I5" s="80" t="s">
        <v>976</v>
      </c>
      <c r="J5" s="85">
        <f>SUM(J2:J4)</f>
        <v>270</v>
      </c>
      <c r="K5" s="85">
        <f>SUM(K2:K4)</f>
        <v>270</v>
      </c>
      <c r="L5" s="85">
        <f>SUM(L2:L4)</f>
        <v>0</v>
      </c>
      <c r="M5" s="76">
        <f>K5/J5</f>
        <v>1</v>
      </c>
    </row>
    <row r="6" spans="1:14">
      <c r="A6" s="43" t="s">
        <v>980</v>
      </c>
      <c r="B6" s="43" t="s">
        <v>981</v>
      </c>
      <c r="C6" s="69" t="s">
        <v>991</v>
      </c>
      <c r="D6" s="43"/>
      <c r="E6" s="43" t="s">
        <v>992</v>
      </c>
      <c r="F6" s="43" t="s">
        <v>1007</v>
      </c>
      <c r="G6" s="43" t="s">
        <v>1008</v>
      </c>
      <c r="H6" s="92" t="s">
        <v>5134</v>
      </c>
      <c r="I6" t="s">
        <v>5135</v>
      </c>
      <c r="J6" t="s">
        <v>5136</v>
      </c>
      <c r="K6" t="s">
        <v>5137</v>
      </c>
      <c r="L6" t="s">
        <v>5138</v>
      </c>
      <c r="M6" t="s">
        <v>5139</v>
      </c>
      <c r="N6" t="s">
        <v>5140</v>
      </c>
    </row>
    <row r="7" spans="1:14">
      <c r="A7" t="s">
        <v>5141</v>
      </c>
      <c r="B7" t="s">
        <v>979</v>
      </c>
      <c r="C7" s="31" t="s">
        <v>1398</v>
      </c>
      <c r="D7" t="str">
        <f t="shared" ref="D7:D69" si="1">LEFT(E7,10)</f>
        <v>P22-011335</v>
      </c>
      <c r="E7" t="str">
        <f>IFERROR(VLOOKUP($A7,'Capital spend Nov 30'!$D:$G,3,FALSE),"No PO")</f>
        <v>P22-011335 - Line 1</v>
      </c>
      <c r="F7" t="str">
        <f>VLOOKUP(A7,'Capital spend Nov 30'!D:Q,14,FALSE)</f>
        <v>Iler Lodge - 2022 - Servery Steam Table</v>
      </c>
      <c r="G7" t="str">
        <f>VLOOKUP(A7,'Capital spend Nov 30'!D:U,18,FALSE)</f>
        <v>No</v>
      </c>
      <c r="H7" s="89">
        <f>VLOOKUP(A7,'Capital spend Nov 30'!$D$10:$W$6901,5,0)</f>
        <v>6835.17</v>
      </c>
      <c r="I7" t="str">
        <f>VLOOKUP(A7,'Capital spend Nov 30'!$D$10:$W$6901,15,0)</f>
        <v>ST10181</v>
      </c>
      <c r="J7" t="str">
        <f>VLOOKUP($A7,'Capital spend Nov 30'!$D$10:$W$6901,8,0)</f>
        <v>Dining Room (Capital)</v>
      </c>
      <c r="K7" t="str">
        <f>VLOOKUP($A7,'Capital spend Nov 30'!$D$10:$W$6901,2,0)</f>
        <v>Tim Morrison</v>
      </c>
      <c r="L7" t="str">
        <f>VLOOKUP($A7,'Capital spend Nov 30'!$D$10:$W$6901,4,0)</f>
        <v>To replace a 20 year old Drop In Hot Food Well where 2 wells are leaking and cannot be welded. Plus another well's electrical has shorted out and burnt. 
The home is using chaffing pans at this time.</v>
      </c>
      <c r="M7" t="e">
        <f>VLOOKUP(A7,[1]Sheet1!$C$2:$D$107,2,0)</f>
        <v>#N/A</v>
      </c>
      <c r="N7" t="e">
        <f>VLOOKUP(A7,[2]Sheet1!C$1:D$107,2,0)</f>
        <v>#N/A</v>
      </c>
    </row>
    <row r="8" spans="1:14">
      <c r="A8" t="s">
        <v>5142</v>
      </c>
      <c r="B8" t="s">
        <v>979</v>
      </c>
      <c r="C8" s="51" t="s">
        <v>1014</v>
      </c>
      <c r="D8" t="str">
        <f t="shared" si="1"/>
        <v>P22-011836</v>
      </c>
      <c r="E8" t="str">
        <f>IFERROR(VLOOKUP($A8,'Capital spend Nov 30'!$D:$G,3,FALSE),"No PO")</f>
        <v>P22-011836 - Line 1</v>
      </c>
      <c r="F8" t="str">
        <f>VLOOKUP(A8,'Capital spend Nov 30'!D:Q,14,FALSE)</f>
        <v>Telfer Place - 2022 - Kitchen FF&amp;E (Sandwich Fridge)</v>
      </c>
      <c r="G8" t="str">
        <f>VLOOKUP(A8,'Capital spend Nov 30'!D:U,18,FALSE)</f>
        <v>No</v>
      </c>
      <c r="H8" s="89">
        <f>VLOOKUP(A8,'Capital spend Nov 30'!$D$10:$W$6901,5,0)</f>
        <v>3812.11</v>
      </c>
      <c r="I8" t="str">
        <f>VLOOKUP(A8,'Capital spend Nov 30'!$D$10:$W$6901,15,0)</f>
        <v>ST10188</v>
      </c>
      <c r="J8" t="str">
        <f>VLOOKUP($A8,'Capital spend Nov 30'!$D$10:$W$6901,8,0)</f>
        <v>Kitchen FF&amp;E (Capital)</v>
      </c>
      <c r="K8" t="str">
        <f>VLOOKUP($A8,'Capital spend Nov 30'!$D$10:$W$6901,2,0)</f>
        <v>Tim Morrison</v>
      </c>
      <c r="L8" t="str">
        <f>VLOOKUP($A8,'Capital spend Nov 30'!$D$10:$W$6901,4,0)</f>
        <v>To replace the current failed 20 year old not working Mega Top Sandwich Fridge.</v>
      </c>
      <c r="M8" t="e">
        <f>VLOOKUP(A8,[1]Sheet1!$C$2:$D$107,2,0)</f>
        <v>#N/A</v>
      </c>
      <c r="N8" t="e">
        <f>VLOOKUP(A8,[2]Sheet1!C$1:D$107,2,0)</f>
        <v>#N/A</v>
      </c>
    </row>
    <row r="9" spans="1:14">
      <c r="A9" t="s">
        <v>5143</v>
      </c>
      <c r="B9" t="s">
        <v>979</v>
      </c>
      <c r="C9" s="31" t="s">
        <v>1398</v>
      </c>
      <c r="D9" t="str">
        <f t="shared" si="1"/>
        <v>P22-011267</v>
      </c>
      <c r="E9" t="str">
        <f>IFERROR(VLOOKUP($A9,'Capital spend Nov 30'!$D:$G,3,FALSE),"No PO")</f>
        <v>P22-011267 - Line 1</v>
      </c>
      <c r="F9" t="str">
        <f>VLOOKUP(A9,'Capital spend Nov 30'!D:Q,14,FALSE)</f>
        <v>Maples - 2022 - Roof</v>
      </c>
      <c r="G9" t="str">
        <f>VLOOKUP(A9,'Capital spend Nov 30'!D:U,18,FALSE)</f>
        <v>No</v>
      </c>
      <c r="H9" s="89">
        <f>VLOOKUP(A9,'Capital spend Nov 30'!$D$10:$W$6901,5,0)</f>
        <v>491280.8</v>
      </c>
      <c r="I9" t="str">
        <f>VLOOKUP(A9,'Capital spend Nov 30'!$D$10:$W$6901,15,0)</f>
        <v>ST10195</v>
      </c>
      <c r="J9" t="str">
        <f>VLOOKUP($A9,'Capital spend Nov 30'!$D$10:$W$6901,8,0)</f>
        <v>Roof (Capital)</v>
      </c>
      <c r="K9" t="str">
        <f>VLOOKUP($A9,'Capital spend Nov 30'!$D$10:$W$6901,2,0)</f>
        <v>Malcolm Holbrow</v>
      </c>
      <c r="L9" t="str">
        <f>VLOOKUP($A9,'Capital spend Nov 30'!$D$10:$W$6901,4,0)</f>
        <v>Maples - 2022 - Roof Replacement - Garlard was able to obtain two quotes, selecting Oakwood Roofing to replace the shinges at the Maples. Current age of asset is 35yrs old.</v>
      </c>
      <c r="M9" t="e">
        <f>VLOOKUP(A9,[1]Sheet1!$C$2:$D$107,2,0)</f>
        <v>#N/A</v>
      </c>
      <c r="N9" t="e">
        <f>VLOOKUP(A9,[2]Sheet1!C$1:D$107,2,0)</f>
        <v>#N/A</v>
      </c>
    </row>
    <row r="10" spans="1:14">
      <c r="A10" t="s">
        <v>5144</v>
      </c>
      <c r="B10" t="s">
        <v>979</v>
      </c>
      <c r="C10" s="51" t="s">
        <v>1014</v>
      </c>
      <c r="D10" t="str">
        <f t="shared" si="1"/>
        <v>P22-011574</v>
      </c>
      <c r="E10" t="str">
        <f>IFERROR(VLOOKUP($A10,'Capital spend Nov 30'!$D:$G,3,FALSE),"No PO")</f>
        <v>P22-011574 - Line 1</v>
      </c>
      <c r="F10" t="str">
        <f>VLOOKUP(A10,'Capital spend Nov 30'!D:Q,14,FALSE)</f>
        <v>The Bentley Swift Current - 2022 - Roof</v>
      </c>
      <c r="G10" t="str">
        <f>VLOOKUP(A10,'Capital spend Nov 30'!D:U,18,FALSE)</f>
        <v>No</v>
      </c>
      <c r="H10" s="89">
        <f>VLOOKUP(A10,'Capital spend Nov 30'!$D$10:$W$6901,5,0)</f>
        <v>459318</v>
      </c>
      <c r="I10" t="str">
        <f>VLOOKUP(A10,'Capital spend Nov 30'!$D$10:$W$6901,15,0)</f>
        <v>ST10081</v>
      </c>
      <c r="J10" t="str">
        <f>VLOOKUP($A10,'Capital spend Nov 30'!$D$10:$W$6901,8,0)</f>
        <v>Roof (Capital)</v>
      </c>
      <c r="K10" t="str">
        <f>VLOOKUP($A10,'Capital spend Nov 30'!$D$10:$W$6901,2,0)</f>
        <v>Malcolm Holbrow</v>
      </c>
      <c r="L10" t="str">
        <f>VLOOKUP($A10,'Capital spend Nov 30'!$D$10:$W$6901,4,0)</f>
        <v>The Bentley Swift Current - Roof Replacement - Garland was able to obtain two quotes, selecting Total Living Care. The roof is 20yrs old and we had a RCR completed in 2021 by BTC which told us the roof needed to be repaird asap.</v>
      </c>
      <c r="M10" t="e">
        <f>VLOOKUP(A10,[1]Sheet1!$C$2:$D$107,2,0)</f>
        <v>#N/A</v>
      </c>
      <c r="N10" t="e">
        <f>VLOOKUP(A10,[2]Sheet1!C$1:D$107,2,0)</f>
        <v>#N/A</v>
      </c>
    </row>
    <row r="11" spans="1:14">
      <c r="A11" t="s">
        <v>5145</v>
      </c>
      <c r="B11" t="s">
        <v>979</v>
      </c>
      <c r="C11" s="51" t="s">
        <v>1014</v>
      </c>
      <c r="D11" t="str">
        <f t="shared" si="1"/>
        <v>P22-011530</v>
      </c>
      <c r="E11" t="str">
        <f>IFERROR(VLOOKUP($A11,'Capital spend Nov 30'!$D:$G,3,FALSE),"No PO")</f>
        <v>P22-011530 - Line 1</v>
      </c>
      <c r="F11" t="str">
        <f>VLOOKUP(A11,'Capital spend Nov 30'!D:Q,14,FALSE)</f>
        <v>The Beechwood - 2022 - In-Suite Renovations</v>
      </c>
      <c r="G11" t="str">
        <f>VLOOKUP(A11,'Capital spend Nov 30'!D:U,18,FALSE)</f>
        <v>No</v>
      </c>
      <c r="H11" s="89">
        <f>VLOOKUP(A11,'Capital spend Nov 30'!$D$10:$W$6901,5,0)</f>
        <v>9668.74</v>
      </c>
      <c r="I11" t="str">
        <f>VLOOKUP(A11,'Capital spend Nov 30'!$D$10:$W$6901,15,0)</f>
        <v>ST10011</v>
      </c>
      <c r="J11" t="str">
        <f>VLOOKUP($A11,'Capital spend Nov 30'!$D$10:$W$6901,8,0)</f>
        <v>In-Suite Renovation (Capital)</v>
      </c>
      <c r="K11" t="str">
        <f>VLOOKUP($A11,'Capital spend Nov 30'!$D$10:$W$6901,2,0)</f>
        <v>Anne Terselic</v>
      </c>
      <c r="L11" t="str">
        <f>VLOOKUP($A11,'Capital spend Nov 30'!$D$10:$W$6901,4,0)</f>
        <v>Suite 109 IL Reno 
Flooring, paint, baseboards, 1/4 round, toilet</v>
      </c>
      <c r="M11" t="str">
        <f>VLOOKUP(A11,[1]Sheet1!$C$2:$D$107,2,0)</f>
        <v>BA-02732168 (109 Court - paint &amp; vinyl)</v>
      </c>
      <c r="N11" t="str">
        <f>VLOOKUP(A11,[2]Sheet1!C$1:D$107,2,0)</f>
        <v>BA-40002476</v>
      </c>
    </row>
    <row r="12" spans="1:14">
      <c r="A12" t="s">
        <v>5146</v>
      </c>
      <c r="B12" t="s">
        <v>979</v>
      </c>
      <c r="C12" s="51" t="s">
        <v>1014</v>
      </c>
      <c r="D12" t="str">
        <f t="shared" si="1"/>
        <v>P22-011649</v>
      </c>
      <c r="E12" t="str">
        <f>IFERROR(VLOOKUP($A12,'Capital spend Nov 30'!$D:$G,3,FALSE),"No PO")</f>
        <v>P22-011649 - Line 1</v>
      </c>
      <c r="F12" t="str">
        <f>VLOOKUP(A12,'Capital spend Nov 30'!D:Q,14,FALSE)</f>
        <v>Marian Chateau - 2022 - Kitchen FF&amp;E (Table Top)</v>
      </c>
      <c r="G12" t="str">
        <f>VLOOKUP(A12,'Capital spend Nov 30'!D:U,18,FALSE)</f>
        <v>No</v>
      </c>
      <c r="H12" s="89">
        <f>VLOOKUP(A12,'Capital spend Nov 30'!$D$10:$W$6901,5,0)</f>
        <v>41111.82</v>
      </c>
      <c r="I12" t="str">
        <f>VLOOKUP(A12,'Capital spend Nov 30'!$D$10:$W$6901,15,0)</f>
        <v>ST10078</v>
      </c>
      <c r="J12" t="str">
        <f>VLOOKUP($A12,'Capital spend Nov 30'!$D$10:$W$6901,8,0)</f>
        <v>Kitchen FF&amp;E (Capital)</v>
      </c>
      <c r="K12" t="str">
        <f>VLOOKUP($A12,'Capital spend Nov 30'!$D$10:$W$6901,2,0)</f>
        <v>JAMES MALONEY</v>
      </c>
      <c r="L12" t="str">
        <f>VLOOKUP($A12,'Capital spend Nov 30'!$D$10:$W$6901,4,0)</f>
        <v>Work tag - Kitchen FF&amp;E (table top)</v>
      </c>
      <c r="M12" t="e">
        <f>VLOOKUP(A12,[1]Sheet1!$C$2:$D$107,2,0)</f>
        <v>#N/A</v>
      </c>
      <c r="N12" t="e">
        <f>VLOOKUP(A12,[2]Sheet1!C$1:D$107,2,0)</f>
        <v>#N/A</v>
      </c>
    </row>
    <row r="13" spans="1:14">
      <c r="A13" t="s">
        <v>5147</v>
      </c>
      <c r="B13" t="s">
        <v>979</v>
      </c>
      <c r="C13" s="51" t="s">
        <v>1014</v>
      </c>
      <c r="D13" t="str">
        <f t="shared" si="1"/>
        <v>P22-011280</v>
      </c>
      <c r="E13" t="str">
        <f>IFERROR(VLOOKUP($A13,'Capital spend Nov 30'!$D:$G,3,FALSE),"No PO")</f>
        <v>P22-011280 - Line 1</v>
      </c>
      <c r="F13" t="str">
        <f>VLOOKUP(A13,'Capital spend Nov 30'!D:Q,14,FALSE)</f>
        <v>Marian Chateau - 2022 - Kitchen FF&amp;E (Table Top)</v>
      </c>
      <c r="G13" t="str">
        <f>VLOOKUP(A13,'Capital spend Nov 30'!D:U,18,FALSE)</f>
        <v>No</v>
      </c>
      <c r="H13" s="89">
        <f>VLOOKUP(A13,'Capital spend Nov 30'!$D$10:$W$6901,5,0)</f>
        <v>12946.33</v>
      </c>
      <c r="I13" t="str">
        <f>VLOOKUP(A13,'Capital spend Nov 30'!$D$10:$W$6901,15,0)</f>
        <v>ST10078</v>
      </c>
      <c r="J13" t="str">
        <f>VLOOKUP($A13,'Capital spend Nov 30'!$D$10:$W$6901,8,0)</f>
        <v>Kitchen FF&amp;E (Capital)</v>
      </c>
      <c r="K13" t="str">
        <f>VLOOKUP($A13,'Capital spend Nov 30'!$D$10:$W$6901,2,0)</f>
        <v>JAMES MALONEY</v>
      </c>
      <c r="L13" t="str">
        <f>VLOOKUP($A13,'Capital spend Nov 30'!$D$10:$W$6901,4,0)</f>
        <v>Work Tag - Marian Chateau - Kitchen FF&amp;E (Table top)</v>
      </c>
      <c r="M13" t="e">
        <f>VLOOKUP(A13,[1]Sheet1!$C$2:$D$107,2,0)</f>
        <v>#N/A</v>
      </c>
      <c r="N13" t="e">
        <f>VLOOKUP(A13,[2]Sheet1!C$1:D$107,2,0)</f>
        <v>#N/A</v>
      </c>
    </row>
    <row r="14" spans="1:14">
      <c r="A14" t="s">
        <v>5148</v>
      </c>
      <c r="B14" t="s">
        <v>979</v>
      </c>
      <c r="C14" s="48" t="s">
        <v>5149</v>
      </c>
      <c r="D14" t="str">
        <f t="shared" si="1"/>
        <v>P22-011996</v>
      </c>
      <c r="E14" t="str">
        <f>IFERROR(VLOOKUP($A14,'Capital spend Nov 30'!$D:$G,3,FALSE),"No PO")</f>
        <v>P22-011996 - Line 1</v>
      </c>
      <c r="F14" t="str">
        <f>VLOOKUP(A14,'Capital spend Nov 30'!D:Q,14,FALSE)</f>
        <v>Scenic Acres - 2022 - In-Suite Renovations</v>
      </c>
      <c r="G14" t="str">
        <f>VLOOKUP(A14,'Capital spend Nov 30'!D:U,18,FALSE)</f>
        <v>No</v>
      </c>
      <c r="H14" s="89">
        <f>VLOOKUP(A14,'Capital spend Nov 30'!$D$10:$W$6901,5,0)</f>
        <v>3207.28</v>
      </c>
      <c r="I14" t="str">
        <f>VLOOKUP(A14,'Capital spend Nov 30'!$D$10:$W$6901,15,0)</f>
        <v>ST10070</v>
      </c>
      <c r="J14" t="str">
        <f>VLOOKUP($A14,'Capital spend Nov 30'!$D$10:$W$6901,8,0)</f>
        <v>In-Suite Renovation (Capital)</v>
      </c>
      <c r="K14" t="str">
        <f>VLOOKUP($A14,'Capital spend Nov 30'!$D$10:$W$6901,2,0)</f>
        <v>DREW WILLIAMS</v>
      </c>
      <c r="L14" t="str">
        <f>VLOOKUP($A14,'Capital spend Nov 30'!$D$10:$W$6901,4,0)</f>
        <v>Suite 249 A Reno</v>
      </c>
      <c r="M14" t="str">
        <f>VLOOKUP(A14,[1]Sheet1!$C$2:$D$107,2,0)</f>
        <v>BA-01988532 (249 - carpet,paint)</v>
      </c>
      <c r="N14" t="str">
        <f>VLOOKUP(A14,[2]Sheet1!C$1:D$107,2,0)</f>
        <v>BA-40019080 (Suite #249B Refresh)</v>
      </c>
    </row>
    <row r="15" spans="1:14">
      <c r="A15" t="s">
        <v>5150</v>
      </c>
      <c r="B15" t="s">
        <v>979</v>
      </c>
      <c r="C15" s="51" t="s">
        <v>1014</v>
      </c>
      <c r="D15" t="str">
        <f t="shared" si="1"/>
        <v>P22-011575</v>
      </c>
      <c r="E15" t="str">
        <f>IFERROR(VLOOKUP($A15,'Capital spend Nov 30'!$D:$G,3,FALSE),"No PO")</f>
        <v>P22-011575 - Line 1</v>
      </c>
      <c r="F15" t="str">
        <f>VLOOKUP(A15,'Capital spend Nov 30'!D:Q,14,FALSE)</f>
        <v>Briarfield Gardens- 2022 - Roof Restoration</v>
      </c>
      <c r="G15" t="str">
        <f>VLOOKUP(A15,'Capital spend Nov 30'!D:U,18,FALSE)</f>
        <v>No</v>
      </c>
      <c r="H15" s="89">
        <f>VLOOKUP(A15,'Capital spend Nov 30'!$D$10:$W$6901,5,0)</f>
        <v>957080.62</v>
      </c>
      <c r="I15" t="str">
        <f>VLOOKUP(A15,'Capital spend Nov 30'!$D$10:$W$6901,15,0)</f>
        <v>ST10094</v>
      </c>
      <c r="J15" t="str">
        <f>VLOOKUP($A15,'Capital spend Nov 30'!$D$10:$W$6901,8,0)</f>
        <v>Roof (Capital)</v>
      </c>
      <c r="K15" t="str">
        <f>VLOOKUP($A15,'Capital spend Nov 30'!$D$10:$W$6901,2,0)</f>
        <v>Kerrsten Norwood</v>
      </c>
      <c r="L15" t="str">
        <f>VLOOKUP($A15,'Capital spend Nov 30'!$D$10:$W$6901,4,0)</f>
        <v>Immediate Roof &amp; Structural Repairs @ Briarfield Gardens. WT approved project. 
Scope of work includes; temporary roof protection, removal of the existing roof system, removal and replacement of deteriorated wood sheathing &amp; structural frame members. New roofing system installed to match existing.</v>
      </c>
      <c r="M15" t="e">
        <f>VLOOKUP(A15,[1]Sheet1!$C$2:$D$107,2,0)</f>
        <v>#N/A</v>
      </c>
      <c r="N15" t="e">
        <f>VLOOKUP(A15,[2]Sheet1!C$1:D$107,2,0)</f>
        <v>#N/A</v>
      </c>
    </row>
    <row r="16" spans="1:14">
      <c r="A16" t="s">
        <v>5151</v>
      </c>
      <c r="B16" t="s">
        <v>979</v>
      </c>
      <c r="C16" s="51" t="s">
        <v>1014</v>
      </c>
      <c r="D16" t="str">
        <f t="shared" si="1"/>
        <v>P22-011208</v>
      </c>
      <c r="E16" t="str">
        <f>IFERROR(VLOOKUP($A16,'Capital spend Nov 30'!$D:$G,3,FALSE),"No PO")</f>
        <v>P22-011208 - Line 1</v>
      </c>
      <c r="F16" t="str">
        <f>VLOOKUP(A16,'Capital spend Nov 30'!D:Q,14,FALSE)</f>
        <v>Annex-2022-Back line</v>
      </c>
      <c r="G16" t="str">
        <f>VLOOKUP(A16,'Capital spend Nov 30'!D:U,18,FALSE)</f>
        <v>No</v>
      </c>
      <c r="H16" s="89">
        <f>VLOOKUP(A16,'Capital spend Nov 30'!$D$10:$W$6901,5,0)</f>
        <v>16209.93</v>
      </c>
      <c r="I16" t="str">
        <f>VLOOKUP(A16,'Capital spend Nov 30'!$D$10:$W$6901,15,0)</f>
        <v>ST10018</v>
      </c>
      <c r="J16" t="str">
        <f>VLOOKUP($A16,'Capital spend Nov 30'!$D$10:$W$6901,8,0)</f>
        <v>Kitchen FF&amp;E (Capital)</v>
      </c>
      <c r="K16" t="str">
        <f>VLOOKUP($A16,'Capital spend Nov 30'!$D$10:$W$6901,2,0)</f>
        <v>Stefanie Hay</v>
      </c>
      <c r="L16" t="str">
        <f>VLOOKUP($A16,'Capital spend Nov 30'!$D$10:$W$6901,4,0)</f>
        <v>Annex-2022-Back line</v>
      </c>
      <c r="M16" t="e">
        <f>VLOOKUP(A16,[1]Sheet1!$C$2:$D$107,2,0)</f>
        <v>#N/A</v>
      </c>
      <c r="N16" t="e">
        <f>VLOOKUP(A16,[2]Sheet1!C$1:D$107,2,0)</f>
        <v>#N/A</v>
      </c>
    </row>
    <row r="17" spans="1:14">
      <c r="A17" t="s">
        <v>5152</v>
      </c>
      <c r="B17" t="s">
        <v>979</v>
      </c>
      <c r="C17" s="51" t="s">
        <v>1014</v>
      </c>
      <c r="D17" t="str">
        <f t="shared" si="1"/>
        <v>P22-011576</v>
      </c>
      <c r="E17" t="str">
        <f>IFERROR(VLOOKUP($A17,'Capital spend Nov 30'!$D:$G,3,FALSE),"No PO")</f>
        <v>P22-011576 - Line 1</v>
      </c>
      <c r="F17" t="str">
        <f>VLOOKUP(A17,'Capital spend Nov 30'!D:Q,14,FALSE)</f>
        <v>The Waverley/Rosewood - 2022 - Roof</v>
      </c>
      <c r="G17" t="str">
        <f>VLOOKUP(A17,'Capital spend Nov 30'!D:U,18,FALSE)</f>
        <v>No</v>
      </c>
      <c r="H17" s="89">
        <f>VLOOKUP(A17,'Capital spend Nov 30'!$D$10:$W$6901,5,0)</f>
        <v>433937.7</v>
      </c>
      <c r="I17" t="str">
        <f>VLOOKUP(A17,'Capital spend Nov 30'!$D$10:$W$6901,15,0)</f>
        <v>ST10083</v>
      </c>
      <c r="J17" t="str">
        <f>VLOOKUP($A17,'Capital spend Nov 30'!$D$10:$W$6901,8,0)</f>
        <v>Roof (Capital)</v>
      </c>
      <c r="K17" t="str">
        <f>VLOOKUP($A17,'Capital spend Nov 30'!$D$10:$W$6901,2,0)</f>
        <v>Malcolm Holbrow</v>
      </c>
      <c r="L17" t="str">
        <f>VLOOKUP($A17,'Capital spend Nov 30'!$D$10:$W$6901,4,0)</f>
        <v>The Waverley and Rosewood - 2022 - Roof Repalcement - Final Phase - Garland was able to obtain two quotes selecting Oakwood as they were the loswest bid and have done the previous work. The age of asset is 20yrs old. This will focus on the main hub connecting both the Waverley and Rosewood.</v>
      </c>
      <c r="M17" t="e">
        <f>VLOOKUP(A17,[1]Sheet1!$C$2:$D$107,2,0)</f>
        <v>#N/A</v>
      </c>
      <c r="N17" t="e">
        <f>VLOOKUP(A17,[2]Sheet1!C$1:D$107,2,0)</f>
        <v>#N/A</v>
      </c>
    </row>
    <row r="18" spans="1:14">
      <c r="A18" t="s">
        <v>5153</v>
      </c>
      <c r="B18" t="s">
        <v>979</v>
      </c>
      <c r="C18" s="51" t="s">
        <v>1014</v>
      </c>
      <c r="D18" t="str">
        <f t="shared" si="1"/>
        <v>P22-011542</v>
      </c>
      <c r="E18" t="str">
        <f>IFERROR(VLOOKUP($A18,'Capital spend Nov 30'!$D:$G,3,FALSE),"No PO")</f>
        <v>P22-011542 - Line 1</v>
      </c>
      <c r="F18" t="str">
        <f>VLOOKUP(A18,'Capital spend Nov 30'!D:Q,14,FALSE)</f>
        <v>Parkwood Manor - 2022 - Generator</v>
      </c>
      <c r="G18" t="str">
        <f>VLOOKUP(A18,'Capital spend Nov 30'!D:U,18,FALSE)</f>
        <v>No</v>
      </c>
      <c r="H18" s="89">
        <f>VLOOKUP(A18,'Capital spend Nov 30'!$D$10:$W$6901,5,0)</f>
        <v>633686</v>
      </c>
      <c r="I18" t="str">
        <f>VLOOKUP(A18,'Capital spend Nov 30'!$D$10:$W$6901,15,0)</f>
        <v>ST10059</v>
      </c>
      <c r="J18" t="str">
        <f>VLOOKUP($A18,'Capital spend Nov 30'!$D$10:$W$6901,8,0)</f>
        <v>Electrical Systems (Capital)</v>
      </c>
      <c r="K18" t="str">
        <f>VLOOKUP($A18,'Capital spend Nov 30'!$D$10:$W$6901,2,0)</f>
        <v>Doug Blanchard</v>
      </c>
      <c r="L18" t="str">
        <f>VLOOKUP($A18,'Capital spend Nov 30'!$D$10:$W$6901,4,0)</f>
        <v>Generator Replacement with new closure and natural gas line. 
REQ to Capture GC (Scott construction ) tender completion attached.</v>
      </c>
      <c r="M18" t="e">
        <f>VLOOKUP(A18,[1]Sheet1!$C$2:$D$107,2,0)</f>
        <v>#N/A</v>
      </c>
      <c r="N18" t="e">
        <f>VLOOKUP(A18,[2]Sheet1!C$1:D$107,2,0)</f>
        <v>#N/A</v>
      </c>
    </row>
    <row r="19" spans="1:14">
      <c r="A19" t="s">
        <v>5154</v>
      </c>
      <c r="B19" t="s">
        <v>979</v>
      </c>
      <c r="C19" s="51" t="s">
        <v>1014</v>
      </c>
      <c r="D19" t="str">
        <f t="shared" si="1"/>
        <v>P22-011448</v>
      </c>
      <c r="E19" t="str">
        <f>IFERROR(VLOOKUP($A19,'Capital spend Nov 30'!$D:$G,3,FALSE),"No PO")</f>
        <v>P22-011448 - Line 1</v>
      </c>
      <c r="F19" t="str">
        <f>VLOOKUP(A19,'Capital spend Nov 30'!D:Q,14,FALSE)</f>
        <v>Colonel By -2022 - Boiler bearing replacement</v>
      </c>
      <c r="G19" t="str">
        <f>VLOOKUP(A19,'Capital spend Nov 30'!D:U,18,FALSE)</f>
        <v>No</v>
      </c>
      <c r="H19" s="89">
        <f>VLOOKUP(A19,'Capital spend Nov 30'!$D$10:$W$6901,5,0)</f>
        <v>1131.33</v>
      </c>
      <c r="I19" t="str">
        <f>VLOOKUP(A19,'Capital spend Nov 30'!$D$10:$W$6901,15,0)</f>
        <v>ST10049</v>
      </c>
      <c r="J19" t="str">
        <f>VLOOKUP($A19,'Capital spend Nov 30'!$D$10:$W$6901,8,0)</f>
        <v>HVAC Systems (Capital)</v>
      </c>
      <c r="K19" t="str">
        <f>VLOOKUP($A19,'Capital spend Nov 30'!$D$10:$W$6901,2,0)</f>
        <v>Franco D'Angelo</v>
      </c>
      <c r="L19" t="str">
        <f>VLOOKUP($A19,'Capital spend Nov 30'!$D$10:$W$6901,4,0)</f>
        <v>Colonel By -2022 - Boiler bearing replacement . More 7 yrs</v>
      </c>
      <c r="M19" t="e">
        <f>VLOOKUP(A19,[1]Sheet1!$C$2:$D$107,2,0)</f>
        <v>#N/A</v>
      </c>
      <c r="N19" t="e">
        <f>VLOOKUP(A19,[2]Sheet1!C$1:D$107,2,0)</f>
        <v>#N/A</v>
      </c>
    </row>
    <row r="20" spans="1:14">
      <c r="A20" t="s">
        <v>5155</v>
      </c>
      <c r="B20" t="s">
        <v>979</v>
      </c>
      <c r="C20" s="51" t="s">
        <v>5149</v>
      </c>
      <c r="D20" t="str">
        <f t="shared" si="1"/>
        <v>P22-011265</v>
      </c>
      <c r="E20" t="str">
        <f>IFERROR(VLOOKUP($A20,'Capital spend Nov 30'!$D:$G,3,FALSE),"No PO")</f>
        <v>P22-011265 - Line 1</v>
      </c>
      <c r="F20" t="str">
        <f>VLOOKUP(A20,'Capital spend Nov 30'!D:Q,14,FALSE)</f>
        <v>Kilean Lodge - 2022 - Parking Lot</v>
      </c>
      <c r="G20" t="str">
        <f>VLOOKUP(A20,'Capital spend Nov 30'!D:U,18,FALSE)</f>
        <v>No</v>
      </c>
      <c r="H20" s="89">
        <f>VLOOKUP(A20,'Capital spend Nov 30'!$D$10:$W$6901,5,0)</f>
        <v>66990.64</v>
      </c>
      <c r="I20" t="str">
        <f>VLOOKUP(A20,'Capital spend Nov 30'!$D$10:$W$6901,15,0)</f>
        <v>ST10148</v>
      </c>
      <c r="J20" t="str">
        <f>VLOOKUP($A20,'Capital spend Nov 30'!$D$10:$W$6901,8,0)</f>
        <v>Parking &amp; Outdoor Storage (Capital)</v>
      </c>
      <c r="K20" t="str">
        <f>VLOOKUP($A20,'Capital spend Nov 30'!$D$10:$W$6901,2,0)</f>
        <v>Emilio Ricciardi (Terminated)</v>
      </c>
      <c r="L20" t="str">
        <f>VLOOKUP($A20,'Capital spend Nov 30'!$D$10:$W$6901,4,0)</f>
        <v>Kilean Lodge  and Maplecrest Parking Lot (asphalt rehabilitation) 50% Kilean and 50% Maplecrest
Kilean Lodge garbage area entrance 100% Kilean</v>
      </c>
      <c r="M20" t="e">
        <f>VLOOKUP(A20,[1]Sheet1!$C$2:$D$107,2,0)</f>
        <v>#N/A</v>
      </c>
      <c r="N20" t="e">
        <f>VLOOKUP(A20,[2]Sheet1!C$1:D$107,2,0)</f>
        <v>#N/A</v>
      </c>
    </row>
    <row r="21" spans="1:14">
      <c r="A21" t="s">
        <v>5156</v>
      </c>
      <c r="B21" t="s">
        <v>979</v>
      </c>
      <c r="C21" s="51" t="s">
        <v>1014</v>
      </c>
      <c r="D21" t="str">
        <f t="shared" si="1"/>
        <v>P22-011259</v>
      </c>
      <c r="E21" t="str">
        <f>IFERROR(VLOOKUP($A21,'Capital spend Nov 30'!$D:$G,3,FALSE),"No PO")</f>
        <v>P22-011259 - Line 1</v>
      </c>
      <c r="F21" t="str">
        <f>VLOOKUP(A21,'Capital spend Nov 30'!D:Q,14,FALSE)</f>
        <v>Maplecrest Village - 2022 - Asphalt Paving</v>
      </c>
      <c r="G21" t="str">
        <f>VLOOKUP(A21,'Capital spend Nov 30'!D:U,18,FALSE)</f>
        <v>No</v>
      </c>
      <c r="H21" s="89">
        <f>VLOOKUP(A21,'Capital spend Nov 30'!$D$10:$W$6901,5,0)</f>
        <v>41441.339999999997</v>
      </c>
      <c r="I21" t="str">
        <f>VLOOKUP(A21,'Capital spend Nov 30'!$D$10:$W$6901,15,0)</f>
        <v>ST10006</v>
      </c>
      <c r="J21" t="str">
        <f>VLOOKUP($A21,'Capital spend Nov 30'!$D$10:$W$6901,8,0)</f>
        <v>Parking &amp; Outdoor Storage (Capital)</v>
      </c>
      <c r="K21" t="str">
        <f>VLOOKUP($A21,'Capital spend Nov 30'!$D$10:$W$6901,2,0)</f>
        <v>Emilio Ricciardi (Terminated)</v>
      </c>
      <c r="L21" t="str">
        <f>VLOOKUP($A21,'Capital spend Nov 30'!$D$10:$W$6901,4,0)</f>
        <v>Maplecrest Village and Kilean Lodge Parking Lot (asphalt rehabilitation) 50% Kilean and 50% Maplecrest Village</v>
      </c>
      <c r="M21" t="e">
        <f>VLOOKUP(A21,[1]Sheet1!$C$2:$D$107,2,0)</f>
        <v>#N/A</v>
      </c>
      <c r="N21" t="e">
        <f>VLOOKUP(A21,[2]Sheet1!C$1:D$107,2,0)</f>
        <v>#N/A</v>
      </c>
    </row>
    <row r="22" spans="1:14">
      <c r="A22" t="s">
        <v>5157</v>
      </c>
      <c r="B22" t="s">
        <v>979</v>
      </c>
      <c r="C22" s="51" t="s">
        <v>1014</v>
      </c>
      <c r="D22" t="str">
        <f t="shared" si="1"/>
        <v>P22-011846</v>
      </c>
      <c r="E22" t="str">
        <f>IFERROR(VLOOKUP($A22,'Capital spend Nov 30'!$D:$G,3,FALSE),"No PO")</f>
        <v>P22-011846 - Line 1</v>
      </c>
      <c r="F22" t="str">
        <f>VLOOKUP(A22,'Capital spend Nov 30'!D:Q,14,FALSE)</f>
        <v>Inglewood - 2022 - In-Suite Renovations</v>
      </c>
      <c r="G22" t="str">
        <f>VLOOKUP(A22,'Capital spend Nov 30'!D:U,18,FALSE)</f>
        <v>No</v>
      </c>
      <c r="H22" s="89">
        <f>VLOOKUP(A22,'Capital spend Nov 30'!$D$10:$W$6901,5,0)</f>
        <v>131.25</v>
      </c>
      <c r="I22" t="str">
        <f>VLOOKUP(A22,'Capital spend Nov 30'!$D$10:$W$6901,15,0)</f>
        <v>ST10066</v>
      </c>
      <c r="J22" t="str">
        <f>VLOOKUP($A22,'Capital spend Nov 30'!$D$10:$W$6901,8,0)</f>
        <v>In-Suite Renovation (Capital)</v>
      </c>
      <c r="K22" t="str">
        <f>VLOOKUP($A22,'Capital spend Nov 30'!$D$10:$W$6901,2,0)</f>
        <v>Heather Wormington</v>
      </c>
      <c r="L22" t="str">
        <f>VLOOKUP($A22,'Capital spend Nov 30'!$D$10:$W$6901,4,0)</f>
        <v>Suite 108 Reno Additional Scope</v>
      </c>
      <c r="M22" t="str">
        <f>VLOOKUP(A22,[1]Sheet1!$C$2:$D$107,2,0)</f>
        <v>BA-02689788 (108 - paint &amp; carpet)</v>
      </c>
      <c r="N22" t="str">
        <f>VLOOKUP(A22,[2]Sheet1!C$1:D$107,2,0)</f>
        <v>BA-40023666 (Suite 108 Refresh)</v>
      </c>
    </row>
    <row r="23" spans="1:14">
      <c r="A23" t="s">
        <v>5158</v>
      </c>
      <c r="B23" t="s">
        <v>979</v>
      </c>
      <c r="C23" s="48" t="s">
        <v>1014</v>
      </c>
      <c r="D23" t="str">
        <f t="shared" si="1"/>
        <v>P22-012021</v>
      </c>
      <c r="E23" t="str">
        <f>IFERROR(VLOOKUP($A23,'Capital spend Nov 30'!$D:$G,3,FALSE),"No PO")</f>
        <v>P22-012021 - Line 1</v>
      </c>
      <c r="F23" t="str">
        <f>VLOOKUP(A23,'Capital spend Nov 30'!D:Q,14,FALSE)</f>
        <v>The Waverly/Rosewood - 2022 - In-Suite Renovations</v>
      </c>
      <c r="G23" t="str">
        <f>VLOOKUP(A23,'Capital spend Nov 30'!D:U,18,FALSE)</f>
        <v>No</v>
      </c>
      <c r="H23" s="89">
        <f>VLOOKUP(A23,'Capital spend Nov 30'!$D$10:$W$6901,5,0)</f>
        <v>7982.08</v>
      </c>
      <c r="I23" t="str">
        <f>VLOOKUP(A23,'Capital spend Nov 30'!$D$10:$W$6901,15,0)</f>
        <v>ST10083</v>
      </c>
      <c r="J23" t="str">
        <f>VLOOKUP($A23,'Capital spend Nov 30'!$D$10:$W$6901,8,0)</f>
        <v>In-Suite Renovation (Capital)</v>
      </c>
      <c r="K23" t="str">
        <f>VLOOKUP($A23,'Capital spend Nov 30'!$D$10:$W$6901,2,0)</f>
        <v>Daniel Reinsch</v>
      </c>
      <c r="L23" t="str">
        <f>VLOOKUP($A23,'Capital spend Nov 30'!$D$10:$W$6901,4,0)</f>
        <v>Suite 330 Reno</v>
      </c>
      <c r="M23" t="str">
        <f>VLOOKUP(A23,[1]Sheet1!$C$2:$D$107,2,0)</f>
        <v>BA-01913485 (Reno Room #330 FFE)</v>
      </c>
      <c r="N23">
        <f>VLOOKUP(A23,[2]Sheet1!C$1:D$107,2,0)</f>
        <v>0</v>
      </c>
    </row>
    <row r="24" spans="1:14">
      <c r="A24" t="s">
        <v>5159</v>
      </c>
      <c r="B24" t="s">
        <v>979</v>
      </c>
      <c r="C24" s="48" t="s">
        <v>1014</v>
      </c>
      <c r="D24" t="str">
        <f t="shared" si="1"/>
        <v>P22-011228</v>
      </c>
      <c r="E24" t="str">
        <f>IFERROR(VLOOKUP($A24,'Capital spend Nov 30'!$D:$G,3,FALSE),"No PO")</f>
        <v>P22-011228 - Line 1</v>
      </c>
      <c r="F24" t="str">
        <f>VLOOKUP(A24,'Capital spend Nov 30'!D:Q,14,FALSE)</f>
        <v>The Waverly/Rosewood - 2022 - In-Suite Renovations</v>
      </c>
      <c r="G24" t="str">
        <f>VLOOKUP(A24,'Capital spend Nov 30'!D:U,18,FALSE)</f>
        <v>No</v>
      </c>
      <c r="H24" s="89">
        <f>VLOOKUP(A24,'Capital spend Nov 30'!$D$10:$W$6901,5,0)</f>
        <v>9874.7099999999991</v>
      </c>
      <c r="I24" t="str">
        <f>VLOOKUP(A24,'Capital spend Nov 30'!$D$10:$W$6901,15,0)</f>
        <v>ST10083</v>
      </c>
      <c r="J24" t="str">
        <f>VLOOKUP($A24,'Capital spend Nov 30'!$D$10:$W$6901,8,0)</f>
        <v>In-Suite Renovation (Capital)</v>
      </c>
      <c r="K24" t="str">
        <f>VLOOKUP($A24,'Capital spend Nov 30'!$D$10:$W$6901,2,0)</f>
        <v>Daniel Reinsch</v>
      </c>
      <c r="L24" t="str">
        <f>VLOOKUP($A24,'Capital spend Nov 30'!$D$10:$W$6901,4,0)</f>
        <v>Suite 339 Reno</v>
      </c>
      <c r="M24" t="str">
        <f>VLOOKUP(A24,[1]Sheet1!$C$2:$D$107,2,0)</f>
        <v>BA-02102140 (Fridge Suite 339)</v>
      </c>
      <c r="N24">
        <f>VLOOKUP(A24,[2]Sheet1!C$1:D$107,2,0)</f>
        <v>0</v>
      </c>
    </row>
    <row r="25" spans="1:14">
      <c r="A25" t="s">
        <v>5160</v>
      </c>
      <c r="B25" t="s">
        <v>979</v>
      </c>
      <c r="C25" s="48" t="s">
        <v>1014</v>
      </c>
      <c r="D25" t="str">
        <f t="shared" si="1"/>
        <v>P22-011472</v>
      </c>
      <c r="E25" t="str">
        <f>IFERROR(VLOOKUP($A25,'Capital spend Nov 30'!$D:$G,3,FALSE),"No PO")</f>
        <v>P22-011472 - Line 2</v>
      </c>
      <c r="F25" t="str">
        <f>VLOOKUP(A25,'Capital spend Nov 30'!D:Q,14,FALSE)</f>
        <v>Prince of Wales - 2022 - In-Suite Renovations</v>
      </c>
      <c r="G25" t="str">
        <f>VLOOKUP(A25,'Capital spend Nov 30'!D:U,18,FALSE)</f>
        <v>No</v>
      </c>
      <c r="H25" s="89">
        <f>VLOOKUP(A25,'Capital spend Nov 30'!$D$10:$W$6901,5,0)</f>
        <v>1412.5</v>
      </c>
      <c r="I25" t="str">
        <f>VLOOKUP(A25,'Capital spend Nov 30'!$D$10:$W$6901,15,0)</f>
        <v>ST10041</v>
      </c>
      <c r="J25" t="str">
        <f>VLOOKUP($A25,'Capital spend Nov 30'!$D$10:$W$6901,8,0)</f>
        <v>In-Suite Refresh (Capital)</v>
      </c>
      <c r="K25" t="str">
        <f>VLOOKUP($A25,'Capital spend Nov 30'!$D$10:$W$6901,2,0)</f>
        <v>Jennifer Holmes</v>
      </c>
      <c r="L25" t="str">
        <f>VLOOKUP($A25,'Capital spend Nov 30'!$D$10:$W$6901,4,0)</f>
        <v>Suite 205 Refresh Paint only</v>
      </c>
      <c r="M25" t="str">
        <f>VLOOKUP(A25,[1]Sheet1!$C$2:$D$107,2,0)</f>
        <v>BA-02648450 (205 - construction)</v>
      </c>
      <c r="N25" t="str">
        <f>VLOOKUP(A25,[2]Sheet1!C$1:D$107,2,0)</f>
        <v>BA-40034942 (Suite 205 Refresh Paint)</v>
      </c>
    </row>
    <row r="26" spans="1:14">
      <c r="A26" t="s">
        <v>5161</v>
      </c>
      <c r="B26" t="s">
        <v>979</v>
      </c>
      <c r="C26" t="s">
        <v>1014</v>
      </c>
      <c r="D26" t="str">
        <f t="shared" si="1"/>
        <v>P22-011419</v>
      </c>
      <c r="E26" t="str">
        <f>IFERROR(VLOOKUP($A26,'Capital spend Nov 30'!$D:$G,3,FALSE),"No PO")</f>
        <v>P22-011419 - Line 1</v>
      </c>
      <c r="F26" t="str">
        <f>VLOOKUP(A26,'Capital spend Nov 30'!D:Q,14,FALSE)</f>
        <v>Glynnwood - 2022 - Fire Exit Analysis (O/S INV)</v>
      </c>
      <c r="G26" t="str">
        <f>VLOOKUP(A26,'Capital spend Nov 30'!D:U,18,FALSE)</f>
        <v>No</v>
      </c>
      <c r="H26" s="89">
        <f>VLOOKUP(A26,'Capital spend Nov 30'!$D$10:$W$6901,5,0)</f>
        <v>19210</v>
      </c>
      <c r="I26" t="str">
        <f>VLOOKUP(A26,'Capital spend Nov 30'!$D$10:$W$6901,15,0)</f>
        <v>ST10027</v>
      </c>
      <c r="J26" t="str">
        <f>VLOOKUP($A26,'Capital spend Nov 30'!$D$10:$W$6901,8,0)</f>
        <v>Fire alarm/Sprinkler (Capital)</v>
      </c>
      <c r="K26" t="str">
        <f>VLOOKUP($A26,'Capital spend Nov 30'!$D$10:$W$6901,2,0)</f>
        <v>Rachelle Forder (Terminated)</v>
      </c>
      <c r="L26" t="str">
        <f>VLOOKUP($A26,'Capital spend Nov 30'!$D$10:$W$6901,4,0)</f>
        <v>Glynnwood Exit Analysis (O/S INV)</v>
      </c>
      <c r="M26" t="e">
        <f>VLOOKUP(A26,[1]Sheet1!$C$2:$D$107,2,0)</f>
        <v>#N/A</v>
      </c>
      <c r="N26" t="e">
        <f>VLOOKUP(A26,[2]Sheet1!C$1:D$107,2,0)</f>
        <v>#N/A</v>
      </c>
    </row>
    <row r="27" spans="1:14">
      <c r="A27" t="s">
        <v>5162</v>
      </c>
      <c r="B27" t="s">
        <v>979</v>
      </c>
      <c r="C27" s="48" t="s">
        <v>1014</v>
      </c>
      <c r="D27" t="str">
        <f t="shared" si="1"/>
        <v>P22-011372</v>
      </c>
      <c r="E27" t="str">
        <f>IFERROR(VLOOKUP($A27,'Capital spend Nov 30'!$D:$G,3,FALSE),"No PO")</f>
        <v>P22-011372 - Line 1</v>
      </c>
      <c r="F27" t="str">
        <f>VLOOKUP(A27,'Capital spend Nov 30'!D:Q,14,FALSE)</f>
        <v>Donway Place - 2022 - In-Suite Renovations</v>
      </c>
      <c r="G27" t="str">
        <f>VLOOKUP(A27,'Capital spend Nov 30'!D:U,18,FALSE)</f>
        <v>No</v>
      </c>
      <c r="H27" s="89">
        <f>VLOOKUP(A27,'Capital spend Nov 30'!$D$10:$W$6901,5,0)</f>
        <v>806.82</v>
      </c>
      <c r="I27" t="str">
        <f>VLOOKUP(A27,'Capital spend Nov 30'!$D$10:$W$6901,15,0)</f>
        <v>ST10026</v>
      </c>
      <c r="J27" t="str">
        <f>VLOOKUP($A27,'Capital spend Nov 30'!$D$10:$W$6901,8,0)</f>
        <v>In-Suite Refresh (Capital)</v>
      </c>
      <c r="K27" t="str">
        <f>VLOOKUP($A27,'Capital spend Nov 30'!$D$10:$W$6901,2,0)</f>
        <v>Rachelle Forder (Terminated)</v>
      </c>
      <c r="L27" t="str">
        <f>VLOOKUP($A27,'Capital spend Nov 30'!$D$10:$W$6901,4,0)</f>
        <v>Suite 165 Refresh Paint (o/s 2019  Inv)</v>
      </c>
      <c r="M27" t="str">
        <f>VLOOKUP(A27,[1]Sheet1!$C$2:$D$107,2,0)</f>
        <v>BA-02156367 (Refresh Suite 165)</v>
      </c>
      <c r="N27" t="str">
        <f>VLOOKUP(A27,[2]Sheet1!C$1:D$107,2,0)</f>
        <v>BA-40028692 (Suite 165 Refresh - paint studio)</v>
      </c>
    </row>
    <row r="28" spans="1:14">
      <c r="A28" t="s">
        <v>5163</v>
      </c>
      <c r="B28" t="s">
        <v>979</v>
      </c>
      <c r="C28" t="s">
        <v>1014</v>
      </c>
      <c r="D28" t="str">
        <f t="shared" si="1"/>
        <v>P22-011397</v>
      </c>
      <c r="E28" t="str">
        <f>IFERROR(VLOOKUP($A28,'Capital spend Nov 30'!$D:$G,3,FALSE),"No PO")</f>
        <v>P22-011397 - Line 1</v>
      </c>
      <c r="F28" t="str">
        <f>VLOOKUP(A28,'Capital spend Nov 30'!D:Q,14,FALSE)</f>
        <v>Hollyburn House - 2022 - Nursing FF&amp;E</v>
      </c>
      <c r="G28" t="str">
        <f>VLOOKUP(A28,'Capital spend Nov 30'!D:U,18,FALSE)</f>
        <v>No</v>
      </c>
      <c r="H28" s="89">
        <f>VLOOKUP(A28,'Capital spend Nov 30'!$D$10:$W$6901,5,0)</f>
        <v>20561.23</v>
      </c>
      <c r="I28" t="str">
        <f>VLOOKUP(A28,'Capital spend Nov 30'!$D$10:$W$6901,15,0)</f>
        <v>ST10055</v>
      </c>
      <c r="J28" t="str">
        <f>VLOOKUP($A28,'Capital spend Nov 30'!$D$10:$W$6901,8,0)</f>
        <v>Nursing FF&amp;E (Capital)</v>
      </c>
      <c r="K28" t="str">
        <f>VLOOKUP($A28,'Capital spend Nov 30'!$D$10:$W$6901,2,0)</f>
        <v>Doug Blanchard</v>
      </c>
      <c r="L28" t="str">
        <f>VLOOKUP($A28,'Capital spend Nov 30'!$D$10:$W$6901,4,0)</f>
        <v>- Lifts/slings
Purchase of 2 Bath lifts . Current units are end of life, Safety concern for residents entry In/out of tubs.</v>
      </c>
      <c r="M28" t="e">
        <f>VLOOKUP(A28,[1]Sheet1!$C$2:$D$107,2,0)</f>
        <v>#N/A</v>
      </c>
      <c r="N28" t="e">
        <f>VLOOKUP(A28,[2]Sheet1!C$1:D$107,2,0)</f>
        <v>#N/A</v>
      </c>
    </row>
    <row r="29" spans="1:14">
      <c r="A29" t="s">
        <v>5164</v>
      </c>
      <c r="B29" t="s">
        <v>979</v>
      </c>
      <c r="C29" t="s">
        <v>1014</v>
      </c>
      <c r="D29" t="str">
        <f t="shared" si="1"/>
        <v>P22-011229</v>
      </c>
      <c r="E29" t="str">
        <f>IFERROR(VLOOKUP($A29,'Capital spend Nov 30'!$D:$G,3,FALSE),"No PO")</f>
        <v>P22-011229 - Line 1</v>
      </c>
      <c r="F29" t="str">
        <f>VLOOKUP(A29,'Capital spend Nov 30'!D:Q,14,FALSE)</f>
        <v>Glynnwood - 2022 - Exterior Laundry Room Doors</v>
      </c>
      <c r="G29" t="str">
        <f>VLOOKUP(A29,'Capital spend Nov 30'!D:U,18,FALSE)</f>
        <v>No</v>
      </c>
      <c r="H29" s="89">
        <f>VLOOKUP(A29,'Capital spend Nov 30'!$D$10:$W$6901,5,0)</f>
        <v>7048.19</v>
      </c>
      <c r="I29" t="str">
        <f>VLOOKUP(A29,'Capital spend Nov 30'!$D$10:$W$6901,15,0)</f>
        <v>ST10027</v>
      </c>
      <c r="J29" t="str">
        <f>VLOOKUP($A29,'Capital spend Nov 30'!$D$10:$W$6901,8,0)</f>
        <v>Exterior Structure (Capital)</v>
      </c>
      <c r="K29" t="str">
        <f>VLOOKUP($A29,'Capital spend Nov 30'!$D$10:$W$6901,2,0)</f>
        <v>Rachelle Forder (Terminated)</v>
      </c>
      <c r="L29" t="str">
        <f>VLOOKUP($A29,'Capital spend Nov 30'!$D$10:$W$6901,4,0)</f>
        <v>Replacement of exterior doors in Laundry Room and Loading area</v>
      </c>
      <c r="M29" t="e">
        <f>VLOOKUP(A29,[1]Sheet1!$C$2:$D$107,2,0)</f>
        <v>#N/A</v>
      </c>
      <c r="N29" t="e">
        <f>VLOOKUP(A29,[2]Sheet1!C$1:D$107,2,0)</f>
        <v>#N/A</v>
      </c>
    </row>
    <row r="30" spans="1:14">
      <c r="A30" t="s">
        <v>5165</v>
      </c>
      <c r="B30" t="s">
        <v>979</v>
      </c>
      <c r="C30" s="48" t="s">
        <v>1014</v>
      </c>
      <c r="D30" t="str">
        <f t="shared" si="1"/>
        <v>P22-011349</v>
      </c>
      <c r="E30" t="str">
        <f>IFERROR(VLOOKUP($A30,'Capital spend Nov 30'!$D:$G,3,FALSE),"No PO")</f>
        <v>P22-011349 - Line 1</v>
      </c>
      <c r="F30" t="str">
        <f>VLOOKUP(A30,'Capital spend Nov 30'!D:Q,14,FALSE)</f>
        <v>The Kensington Oakville - 2022 - In-Suite Renovations</v>
      </c>
      <c r="G30" t="str">
        <f>VLOOKUP(A30,'Capital spend Nov 30'!D:U,18,FALSE)</f>
        <v>No</v>
      </c>
      <c r="H30" s="89">
        <f>VLOOKUP(A30,'Capital spend Nov 30'!$D$10:$W$6901,5,0)</f>
        <v>2635.49</v>
      </c>
      <c r="I30" t="str">
        <f>VLOOKUP(A30,'Capital spend Nov 30'!$D$10:$W$6901,15,0)</f>
        <v>ST10005</v>
      </c>
      <c r="J30" t="str">
        <f>VLOOKUP($A30,'Capital spend Nov 30'!$D$10:$W$6901,8,0)</f>
        <v>In-Suite Refresh (Capital)</v>
      </c>
      <c r="K30" t="str">
        <f>VLOOKUP($A30,'Capital spend Nov 30'!$D$10:$W$6901,2,0)</f>
        <v>Cindy Du Plessis-White</v>
      </c>
      <c r="L30" t="str">
        <f>VLOOKUP($A30,'Capital spend Nov 30'!$D$10:$W$6901,4,0)</f>
        <v>Suite 315 Refresh</v>
      </c>
      <c r="M30" t="str">
        <f>VLOOKUP(A30,[1]Sheet1!$C$2:$D$107,2,0)</f>
        <v>BA-02343875 (Suite 315 Reno)</v>
      </c>
      <c r="N30" t="str">
        <f>VLOOKUP(A30,[2]Sheet1!C$1:D$107,2,0)</f>
        <v>BA-40021466 (Suite 315 - Renovation)</v>
      </c>
    </row>
    <row r="31" spans="1:14">
      <c r="A31" t="s">
        <v>5166</v>
      </c>
      <c r="B31" t="s">
        <v>979</v>
      </c>
      <c r="C31" s="48" t="s">
        <v>5149</v>
      </c>
      <c r="D31" t="str">
        <f t="shared" si="1"/>
        <v>P22-011468</v>
      </c>
      <c r="E31" t="str">
        <f>IFERROR(VLOOKUP($A31,'Capital spend Nov 30'!$D:$G,3,FALSE),"No PO")</f>
        <v>P22-011468 - Line 2</v>
      </c>
      <c r="F31" t="str">
        <f>VLOOKUP(A31,'Capital spend Nov 30'!D:Q,14,FALSE)</f>
        <v>The Kensington Oakville - 2022 - In-Suite Renovations</v>
      </c>
      <c r="G31" t="str">
        <f>VLOOKUP(A31,'Capital spend Nov 30'!D:U,18,FALSE)</f>
        <v>No</v>
      </c>
      <c r="H31" s="89">
        <f>VLOOKUP(A31,'Capital spend Nov 30'!$D$10:$W$6901,5,0)</f>
        <v>6940.3</v>
      </c>
      <c r="I31" t="str">
        <f>VLOOKUP(A31,'Capital spend Nov 30'!$D$10:$W$6901,15,0)</f>
        <v>ST10005</v>
      </c>
      <c r="J31" t="str">
        <f>VLOOKUP($A31,'Capital spend Nov 30'!$D$10:$W$6901,8,0)</f>
        <v>In-Suite Renovation (Capital)</v>
      </c>
      <c r="K31" t="str">
        <f>VLOOKUP($A31,'Capital spend Nov 30'!$D$10:$W$6901,2,0)</f>
        <v>Cindy Du Plessis-White</v>
      </c>
      <c r="L31" t="str">
        <f>VLOOKUP($A31,'Capital spend Nov 30'!$D$10:$W$6901,4,0)</f>
        <v>Suite 317 Reno</v>
      </c>
      <c r="M31" t="str">
        <f>VLOOKUP(A31,[1]Sheet1!$C$2:$D$107,2,0)</f>
        <v>BA-40035056 (Suite 317 Reno)</v>
      </c>
      <c r="N31" t="str">
        <f>VLOOKUP(A31,[2]Sheet1!C$1:D$107,2,0)</f>
        <v>BA-40035056 (Suite 317 Reno)</v>
      </c>
    </row>
    <row r="32" spans="1:14">
      <c r="A32" t="s">
        <v>5167</v>
      </c>
      <c r="B32" t="s">
        <v>979</v>
      </c>
      <c r="C32" s="48" t="s">
        <v>1014</v>
      </c>
      <c r="D32" t="str">
        <f t="shared" si="1"/>
        <v>P22-011210</v>
      </c>
      <c r="E32" t="str">
        <f>IFERROR(VLOOKUP($A32,'Capital spend Nov 30'!$D:$G,3,FALSE),"No PO")</f>
        <v>P22-011210 - Line 1</v>
      </c>
      <c r="F32" t="str">
        <f>VLOOKUP(A32,'Capital spend Nov 30'!D:Q,14,FALSE)</f>
        <v>The Annex - 2022 - In-Suite Renovations</v>
      </c>
      <c r="G32" t="str">
        <f>VLOOKUP(A32,'Capital spend Nov 30'!D:U,18,FALSE)</f>
        <v>No</v>
      </c>
      <c r="H32" s="89">
        <f>VLOOKUP(A32,'Capital spend Nov 30'!$D$10:$W$6901,5,0)</f>
        <v>372.9</v>
      </c>
      <c r="I32" t="str">
        <f>VLOOKUP(A32,'Capital spend Nov 30'!$D$10:$W$6901,15,0)</f>
        <v>ST10018</v>
      </c>
      <c r="J32" t="str">
        <f>VLOOKUP($A32,'Capital spend Nov 30'!$D$10:$W$6901,8,0)</f>
        <v>In-Suite Renovation (Capital)</v>
      </c>
      <c r="K32" t="str">
        <f>VLOOKUP($A32,'Capital spend Nov 30'!$D$10:$W$6901,2,0)</f>
        <v>Stefanie Hay</v>
      </c>
      <c r="L32" t="str">
        <f>VLOOKUP($A32,'Capital spend Nov 30'!$D$10:$W$6901,4,0)</f>
        <v>Suite 502 Reno Additional Scope Medium Studio</v>
      </c>
      <c r="M32" t="str">
        <f>VLOOKUP(A32,[1]Sheet1!$C$2:$D$107,2,0)</f>
        <v>BA-02250732 (Refresh Suite 502)</v>
      </c>
      <c r="N32">
        <f>VLOOKUP(A32,[2]Sheet1!C$1:D$107,2,0)</f>
        <v>0</v>
      </c>
    </row>
    <row r="33" spans="1:14">
      <c r="A33" t="s">
        <v>5168</v>
      </c>
      <c r="B33" t="s">
        <v>979</v>
      </c>
      <c r="C33" s="51" t="s">
        <v>5149</v>
      </c>
      <c r="D33" t="str">
        <f t="shared" si="1"/>
        <v>P22-011477</v>
      </c>
      <c r="E33" t="str">
        <f>IFERROR(VLOOKUP($A33,'Capital spend Nov 30'!$D:$G,3,FALSE),"No PO")</f>
        <v>P22-011477 - Line 1</v>
      </c>
      <c r="F33" t="str">
        <f>VLOOKUP(A33,'Capital spend Nov 30'!D:Q,14,FALSE)</f>
        <v>The Annex - 2022 - In-Suite Renovations</v>
      </c>
      <c r="G33" t="str">
        <f>VLOOKUP(A33,'Capital spend Nov 30'!D:U,18,FALSE)</f>
        <v>No</v>
      </c>
      <c r="H33" s="89">
        <f>VLOOKUP(A33,'Capital spend Nov 30'!$D$10:$W$6901,5,0)</f>
        <v>226</v>
      </c>
      <c r="I33" t="str">
        <f>VLOOKUP(A33,'Capital spend Nov 30'!$D$10:$W$6901,15,0)</f>
        <v>ST10018</v>
      </c>
      <c r="J33" t="str">
        <f>VLOOKUP($A33,'Capital spend Nov 30'!$D$10:$W$6901,8,0)</f>
        <v>In-Suite Renovation (Capital)</v>
      </c>
      <c r="K33" t="str">
        <f>VLOOKUP($A33,'Capital spend Nov 30'!$D$10:$W$6901,2,0)</f>
        <v>Stefanie Hay</v>
      </c>
      <c r="L33" t="str">
        <f>VLOOKUP($A33,'Capital spend Nov 30'!$D$10:$W$6901,4,0)</f>
        <v>Suite 508 Reno Additional Scope</v>
      </c>
      <c r="M33">
        <f>VLOOKUP(A33,[1]Sheet1!$C$2:$D$107,2,0)</f>
        <v>0</v>
      </c>
      <c r="N33">
        <f>VLOOKUP(A33,[2]Sheet1!C$1:D$107,2,0)</f>
        <v>0</v>
      </c>
    </row>
    <row r="34" spans="1:14">
      <c r="A34" t="s">
        <v>5169</v>
      </c>
      <c r="B34" t="s">
        <v>979</v>
      </c>
      <c r="C34" s="48" t="s">
        <v>4941</v>
      </c>
      <c r="D34" t="str">
        <f t="shared" si="1"/>
        <v>P22-011496</v>
      </c>
      <c r="E34" t="str">
        <f>IFERROR(VLOOKUP($A34,'Capital spend Nov 30'!$D:$G,3,FALSE),"No PO")</f>
        <v>P22-011496 - Line 1</v>
      </c>
      <c r="F34" t="str">
        <f>VLOOKUP(A34,'Capital spend Nov 30'!D:Q,14,FALSE)</f>
        <v>Blenheim - 2022 - In-Suite Renovations</v>
      </c>
      <c r="G34" t="str">
        <f>VLOOKUP(A34,'Capital spend Nov 30'!D:U,18,FALSE)</f>
        <v>No</v>
      </c>
      <c r="H34" s="89">
        <f>VLOOKUP(A34,'Capital spend Nov 30'!$D$10:$W$6901,5,0)</f>
        <v>4244.99</v>
      </c>
      <c r="I34" t="str">
        <f>VLOOKUP(A34,'Capital spend Nov 30'!$D$10:$W$6901,15,0)</f>
        <v>ST10182</v>
      </c>
      <c r="J34" t="str">
        <f>VLOOKUP($A34,'Capital spend Nov 30'!$D$10:$W$6901,8,0)</f>
        <v>In-Suite Renovation (Capital)</v>
      </c>
      <c r="K34" t="str">
        <f>VLOOKUP($A34,'Capital spend Nov 30'!$D$10:$W$6901,2,0)</f>
        <v>Gwen Daly (On Leave)</v>
      </c>
      <c r="L34" t="str">
        <f>VLOOKUP($A34,'Capital spend Nov 30'!$D$10:$W$6901,4,0)</f>
        <v>Suite 19 Reno Retirement by Westoak which includes labor and supplies</v>
      </c>
      <c r="M34" t="str">
        <f>VLOOKUP(A34,[1]Sheet1!$C$2:$D$107,2,0)</f>
        <v>BA-01900060 (Reno Room #19)</v>
      </c>
      <c r="N34">
        <f>VLOOKUP(A34,[2]Sheet1!C$1:D$107,2,0)</f>
        <v>0</v>
      </c>
    </row>
    <row r="35" spans="1:14">
      <c r="A35" t="s">
        <v>5170</v>
      </c>
      <c r="B35" t="s">
        <v>979</v>
      </c>
      <c r="C35" s="51" t="s">
        <v>1398</v>
      </c>
      <c r="D35" t="str">
        <f t="shared" si="1"/>
        <v>P22-011331</v>
      </c>
      <c r="E35" t="str">
        <f>IFERROR(VLOOKUP($A35,'Capital spend Nov 30'!$D:$G,3,FALSE),"No PO")</f>
        <v>P22-011331 - Line 1</v>
      </c>
      <c r="F35" t="str">
        <f>VLOOKUP(A35,'Capital spend Nov 30'!D:Q,14,FALSE)</f>
        <v>Whitecliff - 2022 - Elevator carry over cost, cathodic protection</v>
      </c>
      <c r="G35" t="str">
        <f>VLOOKUP(A35,'Capital spend Nov 30'!D:U,18,FALSE)</f>
        <v>No</v>
      </c>
      <c r="H35" s="89">
        <f>VLOOKUP(A35,'Capital spend Nov 30'!$D$10:$W$6901,5,0)</f>
        <v>18148.2</v>
      </c>
      <c r="I35" t="str">
        <f>VLOOKUP(A35,'Capital spend Nov 30'!$D$10:$W$6901,15,0)</f>
        <v>ST10060</v>
      </c>
      <c r="J35" t="str">
        <f>VLOOKUP($A35,'Capital spend Nov 30'!$D$10:$W$6901,8,0)</f>
        <v>Elevator Systems (Capital)</v>
      </c>
      <c r="K35" t="str">
        <f>VLOOKUP($A35,'Capital spend Nov 30'!$D$10:$W$6901,2,0)</f>
        <v>Trevor Shoemaker</v>
      </c>
      <c r="L35" t="str">
        <f>VLOOKUP($A35,'Capital spend Nov 30'!$D$10:$W$6901,4,0)</f>
        <v>Elevator modernizations (2021) - Carry over cost on cathodic protection</v>
      </c>
      <c r="M35" t="e">
        <f>VLOOKUP(A35,[1]Sheet1!$C$2:$D$107,2,0)</f>
        <v>#N/A</v>
      </c>
      <c r="N35" t="e">
        <f>VLOOKUP(A35,[2]Sheet1!C$1:D$107,2,0)</f>
        <v>#N/A</v>
      </c>
    </row>
    <row r="36" spans="1:14">
      <c r="A36" t="s">
        <v>5171</v>
      </c>
      <c r="B36" t="s">
        <v>979</v>
      </c>
      <c r="C36" s="71" t="s">
        <v>5149</v>
      </c>
      <c r="D36" t="str">
        <f t="shared" si="1"/>
        <v>P22-011411</v>
      </c>
      <c r="E36" t="str">
        <f>IFERROR(VLOOKUP($A36,'Capital spend Nov 30'!$D:$G,3,FALSE),"No PO")</f>
        <v>P22-011411 - Line 2</v>
      </c>
      <c r="F36" t="str">
        <f>VLOOKUP(A36,'Capital spend Nov 30'!D:Q,14,FALSE)</f>
        <v>Stittsville Villa - 2022 - In-Suite Renovations</v>
      </c>
      <c r="G36" t="str">
        <f>VLOOKUP(A36,'Capital spend Nov 30'!D:U,18,FALSE)</f>
        <v>No</v>
      </c>
      <c r="H36" s="89">
        <f>VLOOKUP(A36,'Capital spend Nov 30'!$D$10:$W$6901,5,0)</f>
        <v>5679.46</v>
      </c>
      <c r="I36" t="str">
        <f>VLOOKUP(A36,'Capital spend Nov 30'!$D$10:$W$6901,15,0)</f>
        <v>ST10037</v>
      </c>
      <c r="J36" t="str">
        <f>VLOOKUP($A36,'Capital spend Nov 30'!$D$10:$W$6901,8,0)</f>
        <v>In-Suite Renovation (Capital)</v>
      </c>
      <c r="K36" t="str">
        <f>VLOOKUP($A36,'Capital spend Nov 30'!$D$10:$W$6901,2,0)</f>
        <v>Lisa Lacroix-Cowan</v>
      </c>
      <c r="L36" t="str">
        <f>VLOOKUP($A36,'Capital spend Nov 30'!$D$10:$W$6901,4,0)</f>
        <v>Suite 201 Villa Reno 
IT IS RENTED FOR JUNE 11</v>
      </c>
      <c r="M36" t="str">
        <f>VLOOKUP(A36,[1]Sheet1!$C$2:$D$107,2,0)</f>
        <v>BA-40035390 (Suite 201 Villa Reno)</v>
      </c>
      <c r="N36" t="str">
        <f>VLOOKUP(A36,[2]Sheet1!C$1:D$107,2,0)</f>
        <v>BA-40035390 (Suite 201 Villa Reno)</v>
      </c>
    </row>
    <row r="37" spans="1:14">
      <c r="A37" t="s">
        <v>5172</v>
      </c>
      <c r="B37" t="s">
        <v>979</v>
      </c>
      <c r="C37" s="71" t="s">
        <v>5149</v>
      </c>
      <c r="D37" t="str">
        <f t="shared" si="1"/>
        <v>P22-011497</v>
      </c>
      <c r="E37" t="str">
        <f>IFERROR(VLOOKUP($A37,'Capital spend Nov 30'!$D:$G,3,FALSE),"No PO")</f>
        <v>P22-011497 - Line 1</v>
      </c>
      <c r="F37" t="str">
        <f>VLOOKUP(A37,'Capital spend Nov 30'!D:Q,14,FALSE)</f>
        <v>Trillium Court  - 2022 - In-Suite Renovations</v>
      </c>
      <c r="G37" t="str">
        <f>VLOOKUP(A37,'Capital spend Nov 30'!D:U,18,FALSE)</f>
        <v>No</v>
      </c>
      <c r="H37" s="89">
        <f>VLOOKUP(A37,'Capital spend Nov 30'!$D$10:$W$6901,5,0)</f>
        <v>169.5</v>
      </c>
      <c r="I37" t="str">
        <f>VLOOKUP(A37,'Capital spend Nov 30'!$D$10:$W$6901,15,0)</f>
        <v>ST10190</v>
      </c>
      <c r="J37" t="str">
        <f>VLOOKUP($A37,'Capital spend Nov 30'!$D$10:$W$6901,8,0)</f>
        <v>In-Suite Renovation (Capital)</v>
      </c>
      <c r="K37" t="str">
        <f>VLOOKUP($A37,'Capital spend Nov 30'!$D$10:$W$6901,2,0)</f>
        <v>Brenda Nadeau</v>
      </c>
      <c r="L37" t="str">
        <f>VLOOKUP($A37,'Capital spend Nov 30'!$D$10:$W$6901,4,0)</f>
        <v>Suite 226 Reno Additional Scope</v>
      </c>
      <c r="M37">
        <f>VLOOKUP(A37,[1]Sheet1!$C$2:$D$107,2,0)</f>
        <v>0</v>
      </c>
      <c r="N37">
        <f>VLOOKUP(A37,[2]Sheet1!C$1:D$107,2,0)</f>
        <v>0</v>
      </c>
    </row>
    <row r="38" spans="1:14">
      <c r="A38" t="s">
        <v>5173</v>
      </c>
      <c r="B38" t="s">
        <v>979</v>
      </c>
      <c r="C38" s="71" t="s">
        <v>5149</v>
      </c>
      <c r="D38" t="str">
        <f t="shared" si="1"/>
        <v>P22-011498</v>
      </c>
      <c r="E38" t="str">
        <f>IFERROR(VLOOKUP($A38,'Capital spend Nov 30'!$D:$G,3,FALSE),"No PO")</f>
        <v>P22-011498 - Line 2</v>
      </c>
      <c r="F38" t="str">
        <f>VLOOKUP(A38,'Capital spend Nov 30'!D:Q,14,FALSE)</f>
        <v>Trillium Court  - 2022 - In-Suite Renovations</v>
      </c>
      <c r="G38" t="str">
        <f>VLOOKUP(A38,'Capital spend Nov 30'!D:U,18,FALSE)</f>
        <v>No</v>
      </c>
      <c r="H38" s="89">
        <f>VLOOKUP(A38,'Capital spend Nov 30'!$D$10:$W$6901,5,0)</f>
        <v>5762.22</v>
      </c>
      <c r="I38" t="str">
        <f>VLOOKUP(A38,'Capital spend Nov 30'!$D$10:$W$6901,15,0)</f>
        <v>ST10190</v>
      </c>
      <c r="J38" t="str">
        <f>VLOOKUP($A38,'Capital spend Nov 30'!$D$10:$W$6901,8,0)</f>
        <v>In-Suite Renovation (Capital)</v>
      </c>
      <c r="K38" t="str">
        <f>VLOOKUP($A38,'Capital spend Nov 30'!$D$10:$W$6901,2,0)</f>
        <v>Brenda Nadeau</v>
      </c>
      <c r="L38" t="str">
        <f>VLOOKUP($A38,'Capital spend Nov 30'!$D$10:$W$6901,4,0)</f>
        <v>Suite 236 Reno</v>
      </c>
      <c r="M38">
        <f>VLOOKUP(A38,[1]Sheet1!$C$2:$D$107,2,0)</f>
        <v>0</v>
      </c>
      <c r="N38">
        <f>VLOOKUP(A38,[2]Sheet1!C$1:D$107,2,0)</f>
        <v>0</v>
      </c>
    </row>
    <row r="39" spans="1:14">
      <c r="A39" t="s">
        <v>5174</v>
      </c>
      <c r="B39" t="s">
        <v>979</v>
      </c>
      <c r="C39" s="48" t="s">
        <v>1014</v>
      </c>
      <c r="D39" t="str">
        <f t="shared" si="1"/>
        <v>P22-011670</v>
      </c>
      <c r="E39" t="str">
        <f>IFERROR(VLOOKUP($A39,'Capital spend Nov 30'!$D:$G,3,FALSE),"No PO")</f>
        <v>P22-011670 - Line 1</v>
      </c>
      <c r="F39" t="str">
        <f>VLOOKUP(A39,'Capital spend Nov 30'!D:Q,14,FALSE)</f>
        <v>The Bentley Regina - 2022 - In-Suite Renovations</v>
      </c>
      <c r="G39" t="str">
        <f>VLOOKUP(A39,'Capital spend Nov 30'!D:U,18,FALSE)</f>
        <v>No</v>
      </c>
      <c r="H39" s="89">
        <f>VLOOKUP(A39,'Capital spend Nov 30'!$D$10:$W$6901,5,0)</f>
        <v>416.25</v>
      </c>
      <c r="I39" t="str">
        <f>VLOOKUP(A39,'Capital spend Nov 30'!$D$10:$W$6901,15,0)</f>
        <v>ST10085</v>
      </c>
      <c r="J39" t="str">
        <f>VLOOKUP($A39,'Capital spend Nov 30'!$D$10:$W$6901,8,0)</f>
        <v>In-Suite Renovation (Capital)</v>
      </c>
      <c r="K39" t="str">
        <f>VLOOKUP($A39,'Capital spend Nov 30'!$D$10:$W$6901,2,0)</f>
        <v>Reymon Roxas</v>
      </c>
      <c r="L39" t="str">
        <f>VLOOKUP($A39,'Capital spend Nov 30'!$D$10:$W$6901,4,0)</f>
        <v>Suite 315 Reno Additional Scope</v>
      </c>
      <c r="M39" t="str">
        <f>VLOOKUP(A39,[1]Sheet1!$C$2:$D$107,2,0)</f>
        <v>BA-02536036 (Suite 315 Fridge)</v>
      </c>
      <c r="N39" t="str">
        <f>VLOOKUP(A39,[2]Sheet1!C$1:D$107,2,0)</f>
        <v>BA-40034991 (Suite 315 Reno)</v>
      </c>
    </row>
    <row r="40" spans="1:14">
      <c r="A40" t="s">
        <v>5175</v>
      </c>
      <c r="B40" t="s">
        <v>979</v>
      </c>
      <c r="C40" s="48" t="s">
        <v>1014</v>
      </c>
      <c r="D40" t="str">
        <f t="shared" si="1"/>
        <v>P22-011473</v>
      </c>
      <c r="E40" t="str">
        <f>IFERROR(VLOOKUP($A40,'Capital spend Nov 30'!$D:$G,3,FALSE),"No PO")</f>
        <v>P22-011473 - Line 2</v>
      </c>
      <c r="F40" t="str">
        <f>VLOOKUP(A40,'Capital spend Nov 30'!D:Q,14,FALSE)</f>
        <v>Prince of Wales - 2022 - In-Suite Renovations</v>
      </c>
      <c r="G40" t="str">
        <f>VLOOKUP(A40,'Capital spend Nov 30'!D:U,18,FALSE)</f>
        <v>No</v>
      </c>
      <c r="H40" s="89">
        <f>VLOOKUP(A40,'Capital spend Nov 30'!$D$10:$W$6901,5,0)</f>
        <v>1412.5</v>
      </c>
      <c r="I40" t="str">
        <f>VLOOKUP(A40,'Capital spend Nov 30'!$D$10:$W$6901,15,0)</f>
        <v>ST10041</v>
      </c>
      <c r="J40" t="str">
        <f>VLOOKUP($A40,'Capital spend Nov 30'!$D$10:$W$6901,8,0)</f>
        <v>In-Suite Refresh (Capital)</v>
      </c>
      <c r="K40" t="str">
        <f>VLOOKUP($A40,'Capital spend Nov 30'!$D$10:$W$6901,2,0)</f>
        <v>Jennifer Holmes</v>
      </c>
      <c r="L40" t="str">
        <f>VLOOKUP($A40,'Capital spend Nov 30'!$D$10:$W$6901,4,0)</f>
        <v>Suite 337 Refresh Paint</v>
      </c>
      <c r="M40" t="str">
        <f>VLOOKUP(A40,[1]Sheet1!$C$2:$D$107,2,0)</f>
        <v>BA-40033771</v>
      </c>
      <c r="N40" t="str">
        <f>VLOOKUP(A40,[2]Sheet1!C$1:D$107,2,0)</f>
        <v>BA-40010584</v>
      </c>
    </row>
    <row r="41" spans="1:14">
      <c r="A41" t="s">
        <v>5176</v>
      </c>
      <c r="B41" t="s">
        <v>978</v>
      </c>
      <c r="C41" s="48" t="s">
        <v>1012</v>
      </c>
      <c r="D41" t="str">
        <f t="shared" si="1"/>
        <v>P22-011475</v>
      </c>
      <c r="E41" t="str">
        <f>IFERROR(VLOOKUP($A41,'Capital spend Nov 30'!$D:$G,3,FALSE),"No PO")</f>
        <v>P22-011475 - Line 1</v>
      </c>
      <c r="F41" t="str">
        <f>VLOOKUP(A41,'Capital spend Nov 30'!D:Q,14,FALSE)</f>
        <v>Chateau Renoir - 2022 - In-Suite Renovations</v>
      </c>
      <c r="G41" t="str">
        <f>VLOOKUP(A41,'Capital spend Nov 30'!D:U,18,FALSE)</f>
        <v>No</v>
      </c>
      <c r="H41"/>
      <c r="I41" t="str">
        <f>VLOOKUP(A41,'Capital spend Nov 30'!$D$10:$W$6901,15,0)</f>
        <v>ST10068</v>
      </c>
      <c r="J41" t="str">
        <f>VLOOKUP($A41,'Capital spend Nov 30'!$D$10:$W$6901,8,0)</f>
        <v>In-Suite Renovation (Capital)</v>
      </c>
      <c r="K41" t="str">
        <f>VLOOKUP($A41,'Capital spend Nov 30'!$D$10:$W$6901,2,0)</f>
        <v>Ellie Bromley (Terminated)</v>
      </c>
      <c r="L41" t="str">
        <f>VLOOKUP($A41,'Capital spend Nov 30'!$D$10:$W$6901,4,0)</f>
        <v>Suite 203 Reno</v>
      </c>
      <c r="M41" t="str">
        <f>VLOOKUP(A41,[1]Sheet1!$C$2:$D$107,2,0)</f>
        <v>BA-02371841 (Suite 203 Carpet &amp; Paint)</v>
      </c>
      <c r="N41">
        <f>VLOOKUP(A41,[2]Sheet1!C$1:D$107,2,0)</f>
        <v>0</v>
      </c>
    </row>
    <row r="42" spans="1:14">
      <c r="A42" t="s">
        <v>5177</v>
      </c>
      <c r="B42" t="s">
        <v>978</v>
      </c>
      <c r="C42" s="66" t="s">
        <v>1086</v>
      </c>
      <c r="D42" t="str">
        <f t="shared" si="1"/>
        <v>P22-011474</v>
      </c>
      <c r="E42" t="str">
        <f>IFERROR(VLOOKUP($A42,'Capital spend Nov 30'!$D:$G,3,FALSE),"No PO")</f>
        <v>P22-011474 - Line 1</v>
      </c>
      <c r="F42" t="str">
        <f>VLOOKUP(A42,'Capital spend Nov 30'!D:Q,14,FALSE)</f>
        <v>Chateau Renoir - 2022 - In-Suite Renovations</v>
      </c>
      <c r="G42" t="str">
        <f>VLOOKUP(A42,'Capital spend Nov 30'!D:U,18,FALSE)</f>
        <v>No</v>
      </c>
      <c r="H42"/>
      <c r="I42" t="str">
        <f>VLOOKUP(A42,'Capital spend Nov 30'!$D$10:$W$6901,15,0)</f>
        <v>ST10068</v>
      </c>
      <c r="J42" t="str">
        <f>VLOOKUP($A42,'Capital spend Nov 30'!$D$10:$W$6901,8,0)</f>
        <v>In-Suite Refresh (Capital)</v>
      </c>
      <c r="K42" t="str">
        <f>VLOOKUP($A42,'Capital spend Nov 30'!$D$10:$W$6901,2,0)</f>
        <v>Ellie Bromley (Terminated)</v>
      </c>
      <c r="L42" t="str">
        <f>VLOOKUP($A42,'Capital spend Nov 30'!$D$10:$W$6901,4,0)</f>
        <v>Suite 209 Refresh
Paint</v>
      </c>
      <c r="M42" t="str">
        <f>VLOOKUP(A42,[1]Sheet1!$C$2:$D$107,2,0)</f>
        <v>BA-40017104 (Suite #209 Refresh)</v>
      </c>
      <c r="N42">
        <f>VLOOKUP(A42,[2]Sheet1!C$1:D$107,2,0)</f>
        <v>0</v>
      </c>
    </row>
    <row r="43" spans="1:14">
      <c r="A43" t="s">
        <v>5178</v>
      </c>
      <c r="B43" t="s">
        <v>978</v>
      </c>
      <c r="C43" s="66" t="s">
        <v>1012</v>
      </c>
      <c r="D43" t="str">
        <f t="shared" si="1"/>
        <v>P22-011476</v>
      </c>
      <c r="E43" t="str">
        <f>IFERROR(VLOOKUP($A43,'Capital spend Nov 30'!$D:$G,3,FALSE),"No PO")</f>
        <v>P22-011476 - Line 1</v>
      </c>
      <c r="F43" t="str">
        <f>VLOOKUP(A43,'Capital spend Nov 30'!D:Q,14,FALSE)</f>
        <v>Chateau Renoir - 2022 - In-Suite Renovations</v>
      </c>
      <c r="G43" t="str">
        <f>VLOOKUP(A43,'Capital spend Nov 30'!D:U,18,FALSE)</f>
        <v>No</v>
      </c>
      <c r="H43"/>
      <c r="I43" t="str">
        <f>VLOOKUP(A43,'Capital spend Nov 30'!$D$10:$W$6901,15,0)</f>
        <v>ST10068</v>
      </c>
      <c r="J43" t="str">
        <f>VLOOKUP($A43,'Capital spend Nov 30'!$D$10:$W$6901,8,0)</f>
        <v>In-Suite Renovation (Capital)</v>
      </c>
      <c r="K43" t="str">
        <f>VLOOKUP($A43,'Capital spend Nov 30'!$D$10:$W$6901,2,0)</f>
        <v>Ellie Bromley (Terminated)</v>
      </c>
      <c r="L43" t="str">
        <f>VLOOKUP($A43,'Capital spend Nov 30'!$D$10:$W$6901,4,0)</f>
        <v>Suite 324 Reno</v>
      </c>
      <c r="M43" t="str">
        <f>VLOOKUP(A43,[1]Sheet1!$C$2:$D$107,2,0)</f>
        <v>BA-02284810 (Refresh Suite 324)</v>
      </c>
      <c r="N43">
        <f>VLOOKUP(A43,[2]Sheet1!C$1:D$107,2,0)</f>
        <v>0</v>
      </c>
    </row>
    <row r="44" spans="1:14">
      <c r="A44" t="s">
        <v>5179</v>
      </c>
      <c r="B44" t="s">
        <v>978</v>
      </c>
      <c r="C44" s="66" t="s">
        <v>1012</v>
      </c>
      <c r="D44" t="str">
        <f t="shared" si="1"/>
        <v>P22-011257</v>
      </c>
      <c r="E44" t="str">
        <f>IFERROR(VLOOKUP($A44,'Capital spend Nov 30'!$D:$G,3,FALSE),"No PO")</f>
        <v>P22-011257 - Line 1</v>
      </c>
      <c r="F44" t="str">
        <f>VLOOKUP(A44,'Capital spend Nov 30'!D:Q,14,FALSE)</f>
        <v>King Gardens - 2022 - Washing Machine Repair</v>
      </c>
      <c r="G44" t="str">
        <f>VLOOKUP(A44,'Capital spend Nov 30'!D:U,18,FALSE)</f>
        <v>No</v>
      </c>
      <c r="H44"/>
      <c r="I44" t="str">
        <f>VLOOKUP(A44,'Capital spend Nov 30'!$D$10:$W$6901,15,0)</f>
        <v>ST10017</v>
      </c>
      <c r="J44" t="str">
        <f>VLOOKUP($A44,'Capital spend Nov 30'!$D$10:$W$6901,8,0)</f>
        <v>Laundry FF&amp;E (Capital)</v>
      </c>
      <c r="K44" t="str">
        <f>VLOOKUP($A44,'Capital spend Nov 30'!$D$10:$W$6901,2,0)</f>
        <v>Kerrsten Norwood</v>
      </c>
      <c r="L44" t="str">
        <f>VLOOKUP($A44,'Capital spend Nov 30'!$D$10:$W$6901,4,0)</f>
        <v>Repair to existing commercial washing machine - replacement cost ++</v>
      </c>
      <c r="M44" t="e">
        <f>VLOOKUP(A44,[1]Sheet1!$C$2:$D$107,2,0)</f>
        <v>#N/A</v>
      </c>
      <c r="N44" t="e">
        <f>VLOOKUP(A44,[2]Sheet1!C$1:D$107,2,0)</f>
        <v>#N/A</v>
      </c>
    </row>
    <row r="45" spans="1:14">
      <c r="A45" t="s">
        <v>5180</v>
      </c>
      <c r="B45" t="s">
        <v>978</v>
      </c>
      <c r="C45" s="48" t="s">
        <v>1086</v>
      </c>
      <c r="D45" t="str">
        <f t="shared" si="1"/>
        <v>P22-011227</v>
      </c>
      <c r="E45" t="str">
        <f>IFERROR(VLOOKUP($A45,'Capital spend Nov 30'!$D:$G,3,FALSE),"No PO")</f>
        <v>P22-011227 - Line 1</v>
      </c>
      <c r="F45" t="str">
        <f>VLOOKUP(A45,'Capital spend Nov 30'!D:Q,14,FALSE)</f>
        <v>The Waverly/Rosewood - 2022 - In-Suite Renovations</v>
      </c>
      <c r="G45" t="str">
        <f>VLOOKUP(A45,'Capital spend Nov 30'!D:U,18,FALSE)</f>
        <v>No</v>
      </c>
      <c r="H45"/>
      <c r="I45" t="str">
        <f>VLOOKUP(A45,'Capital spend Nov 30'!$D$10:$W$6901,15,0)</f>
        <v>ST10083</v>
      </c>
      <c r="J45" t="str">
        <f>VLOOKUP($A45,'Capital spend Nov 30'!$D$10:$W$6901,8,0)</f>
        <v>In-Suite Refresh (Capital)</v>
      </c>
      <c r="K45" t="str">
        <f>VLOOKUP($A45,'Capital spend Nov 30'!$D$10:$W$6901,2,0)</f>
        <v>Daniel Reinsch</v>
      </c>
      <c r="L45" t="str">
        <f>VLOOKUP($A45,'Capital spend Nov 30'!$D$10:$W$6901,4,0)</f>
        <v>Suite D1 Refresh</v>
      </c>
      <c r="M45" t="str">
        <f>VLOOKUP(A45,[1]Sheet1!$C$2:$D$107,2,0)</f>
        <v>BA-01783107 (Reno: Suite 128)</v>
      </c>
      <c r="N45" t="str">
        <f>VLOOKUP(A45,[2]Sheet1!C$1:D$107,2,0)</f>
        <v>BA-40000692</v>
      </c>
    </row>
    <row r="46" spans="1:14">
      <c r="A46" t="s">
        <v>5181</v>
      </c>
      <c r="B46" t="s">
        <v>978</v>
      </c>
      <c r="C46" s="48" t="s">
        <v>1086</v>
      </c>
      <c r="D46" t="str">
        <f t="shared" si="1"/>
        <v>P22-011491</v>
      </c>
      <c r="E46" t="str">
        <f>IFERROR(VLOOKUP($A46,'Capital spend Nov 30'!$D:$G,3,FALSE),"No PO")</f>
        <v>P22-011491 - Line 1</v>
      </c>
      <c r="F46" t="str">
        <f>VLOOKUP(A46,'Capital spend Nov 30'!D:Q,14,FALSE)</f>
        <v>Sandringham - 2022 - Basement Floors</v>
      </c>
      <c r="G46" t="str">
        <f>VLOOKUP(A46,'Capital spend Nov 30'!D:U,18,FALSE)</f>
        <v>No</v>
      </c>
      <c r="H46"/>
      <c r="I46" t="str">
        <f>VLOOKUP(A46,'Capital spend Nov 30'!$D$10:$W$6901,15,0)</f>
        <v>ST10210</v>
      </c>
      <c r="J46" t="str">
        <f>VLOOKUP($A46,'Capital spend Nov 30'!$D$10:$W$6901,8,0)</f>
        <v>Tenant Spaces (Capital)</v>
      </c>
      <c r="K46" t="str">
        <f>VLOOKUP($A46,'Capital spend Nov 30'!$D$10:$W$6901,2,0)</f>
        <v>Doug Blanchard</v>
      </c>
      <c r="L46" t="str">
        <f>VLOOKUP($A46,'Capital spend Nov 30'!$D$10:$W$6901,4,0)</f>
        <v>Removal of Existing Flood damaged floors. Abatement of Hazmat with in existing, supply and install LVP flooring and RE&amp;RE of 3 toilets. 
Flood result from burst pipe
1 Quote obtained as contractor already mobilized on site carrying out "B wing Repairs"</v>
      </c>
      <c r="M46" t="e">
        <f>VLOOKUP(A46,[1]Sheet1!$C$2:$D$107,2,0)</f>
        <v>#N/A</v>
      </c>
      <c r="N46" t="e">
        <f>VLOOKUP(A46,[2]Sheet1!C$1:D$107,2,0)</f>
        <v>#N/A</v>
      </c>
    </row>
    <row r="47" spans="1:14">
      <c r="A47" t="s">
        <v>5182</v>
      </c>
      <c r="B47" t="s">
        <v>978</v>
      </c>
      <c r="C47" s="48" t="s">
        <v>1012</v>
      </c>
      <c r="D47" t="str">
        <f t="shared" si="1"/>
        <v>P22-011471</v>
      </c>
      <c r="E47" t="str">
        <f>IFERROR(VLOOKUP($A47,'Capital spend Nov 30'!$D:$G,3,FALSE),"No PO")</f>
        <v>P22-011471 - Line 1</v>
      </c>
      <c r="F47" t="str">
        <f>VLOOKUP(A47,'Capital spend Nov 30'!D:Q,14,FALSE)</f>
        <v>The Dorchester - 2022 - In-Suite Renovations</v>
      </c>
      <c r="G47" t="str">
        <f>VLOOKUP(A47,'Capital spend Nov 30'!D:U,18,FALSE)</f>
        <v>No</v>
      </c>
      <c r="H47"/>
      <c r="I47" t="str">
        <f>VLOOKUP(A47,'Capital spend Nov 30'!$D$10:$W$6901,15,0)</f>
        <v>ST10061</v>
      </c>
      <c r="J47" t="str">
        <f>VLOOKUP($A47,'Capital spend Nov 30'!$D$10:$W$6901,8,0)</f>
        <v>Suites FF&amp;E (Capital)</v>
      </c>
      <c r="K47" t="str">
        <f>VLOOKUP($A47,'Capital spend Nov 30'!$D$10:$W$6901,2,0)</f>
        <v>Andrea M. Malinowski</v>
      </c>
      <c r="L47" t="str">
        <f>VLOOKUP($A47,'Capital spend Nov 30'!$D$10:$W$6901,4,0)</f>
        <v>Suite 125B Refresh Fridge</v>
      </c>
      <c r="M47" t="str">
        <f>VLOOKUP(A47,[1]Sheet1!$C$2:$D$107,2,0)</f>
        <v>BA-02082468 (Fridge Suite 125A)</v>
      </c>
      <c r="N47" t="str">
        <f>VLOOKUP(A47,[2]Sheet1!C$1:D$107,2,0)</f>
        <v>BA-40034929 (Suite 125B Refresh)</v>
      </c>
    </row>
    <row r="48" spans="1:14">
      <c r="A48" t="s">
        <v>5183</v>
      </c>
      <c r="B48" t="s">
        <v>978</v>
      </c>
      <c r="C48" s="48" t="s">
        <v>1086</v>
      </c>
      <c r="D48" t="str">
        <f t="shared" si="1"/>
        <v>P22-011375</v>
      </c>
      <c r="E48" t="str">
        <f>IFERROR(VLOOKUP($A48,'Capital spend Nov 30'!$D:$G,3,FALSE),"No PO")</f>
        <v>P22-011375 - Line 1</v>
      </c>
      <c r="F48" t="str">
        <f>VLOOKUP(A48,'Capital spend Nov 30'!D:Q,14,FALSE)</f>
        <v>Riverbend Place - 2022 - Kitchen FF&amp;E</v>
      </c>
      <c r="G48" t="str">
        <f>VLOOKUP(A48,'Capital spend Nov 30'!D:U,18,FALSE)</f>
        <v>No</v>
      </c>
      <c r="H48"/>
      <c r="I48" t="str">
        <f>VLOOKUP(A48,'Capital spend Nov 30'!$D$10:$W$6901,15,0)</f>
        <v>ST10184</v>
      </c>
      <c r="J48" t="str">
        <f>VLOOKUP($A48,'Capital spend Nov 30'!$D$10:$W$6901,8,0)</f>
        <v>Kitchen FF&amp;E (Capital)</v>
      </c>
      <c r="K48" t="str">
        <f>VLOOKUP($A48,'Capital spend Nov 30'!$D$10:$W$6901,2,0)</f>
        <v>Hazel D'Gama</v>
      </c>
      <c r="L48" t="str">
        <f>VLOOKUP($A48,'Capital spend Nov 30'!$D$10:$W$6901,4,0)</f>
        <v>Riverbend Place - Cambro Cart</v>
      </c>
      <c r="M48" t="e">
        <f>VLOOKUP(A48,[1]Sheet1!$C$2:$D$107,2,0)</f>
        <v>#N/A</v>
      </c>
      <c r="N48" t="e">
        <f>VLOOKUP(A48,[2]Sheet1!C$1:D$107,2,0)</f>
        <v>#N/A</v>
      </c>
    </row>
    <row r="49" spans="1:14">
      <c r="A49" t="s">
        <v>5184</v>
      </c>
      <c r="B49" t="s">
        <v>978</v>
      </c>
      <c r="C49" s="48" t="s">
        <v>1012</v>
      </c>
      <c r="D49" t="str">
        <f t="shared" si="1"/>
        <v>P22-011950</v>
      </c>
      <c r="E49" t="str">
        <f>IFERROR(VLOOKUP($A49,'Capital spend Nov 30'!$D:$G,3,FALSE),"No PO")</f>
        <v>P22-011950 - Line 1</v>
      </c>
      <c r="F49" t="str">
        <f>VLOOKUP(A49,'Capital spend Nov 30'!D:Q,14,FALSE)</f>
        <v>Columbia Forest - 2022 - AC Compressor #3</v>
      </c>
      <c r="G49" t="str">
        <f>VLOOKUP(A49,'Capital spend Nov 30'!D:U,18,FALSE)</f>
        <v>No</v>
      </c>
      <c r="H49"/>
      <c r="I49" t="str">
        <f>VLOOKUP(A49,'Capital spend Nov 30'!$D$10:$W$6901,15,0)</f>
        <v>ST10174</v>
      </c>
      <c r="J49" t="str">
        <f>VLOOKUP($A49,'Capital spend Nov 30'!$D$10:$W$6901,8,0)</f>
        <v>HVAC Systems (Capital)</v>
      </c>
      <c r="K49" t="str">
        <f>VLOOKUP($A49,'Capital spend Nov 30'!$D$10:$W$6901,2,0)</f>
        <v>Hazel D'Gama</v>
      </c>
      <c r="L49" t="str">
        <f>VLOOKUP($A49,'Capital spend Nov 30'!$D$10:$W$6901,4,0)</f>
        <v>Columbia Forest - Failed Compressor #3 on AHU #1. Compressor 3 refrigerant is burned.</v>
      </c>
      <c r="M49" t="e">
        <f>VLOOKUP(A49,[1]Sheet1!$C$2:$D$107,2,0)</f>
        <v>#N/A</v>
      </c>
      <c r="N49" t="e">
        <f>VLOOKUP(A49,[2]Sheet1!C$1:D$107,2,0)</f>
        <v>#N/A</v>
      </c>
    </row>
    <row r="50" spans="1:14">
      <c r="A50" t="s">
        <v>5185</v>
      </c>
      <c r="B50" t="s">
        <v>978</v>
      </c>
      <c r="C50" s="48" t="s">
        <v>1012</v>
      </c>
      <c r="D50" t="str">
        <f t="shared" si="1"/>
        <v>P22-011562</v>
      </c>
      <c r="E50" t="str">
        <f>IFERROR(VLOOKUP($A50,'Capital spend Nov 30'!$D:$G,3,FALSE),"No PO")</f>
        <v>P22-011562 - Line 1</v>
      </c>
      <c r="F50" t="str">
        <f>VLOOKUP(A50,'Capital spend Nov 30'!D:Q,14,FALSE)</f>
        <v>Holyrood Manor - 2022 - kitchen DHW heater replacement</v>
      </c>
      <c r="G50" t="str">
        <f>VLOOKUP(A50,'Capital spend Nov 30'!D:U,18,FALSE)</f>
        <v>No</v>
      </c>
      <c r="H50"/>
      <c r="I50" t="str">
        <f>VLOOKUP(A50,'Capital spend Nov 30'!$D$10:$W$6901,15,0)</f>
        <v>ST10206</v>
      </c>
      <c r="J50" t="str">
        <f>VLOOKUP($A50,'Capital spend Nov 30'!$D$10:$W$6901,8,0)</f>
        <v>Plumbing (Capital)</v>
      </c>
      <c r="K50" t="str">
        <f>VLOOKUP($A50,'Capital spend Nov 30'!$D$10:$W$6901,2,0)</f>
        <v>Trevor Shoemaker</v>
      </c>
      <c r="L50" t="str">
        <f>VLOOKUP($A50,'Capital spend Nov 30'!$D$10:$W$6901,4,0)</f>
        <v>Urgent replacement of failed domestic hot water heater serving kitchen</v>
      </c>
      <c r="M50" t="e">
        <f>VLOOKUP(A50,[1]Sheet1!$C$2:$D$107,2,0)</f>
        <v>#N/A</v>
      </c>
      <c r="N50" t="e">
        <f>VLOOKUP(A50,[2]Sheet1!C$1:D$107,2,0)</f>
        <v>#N/A</v>
      </c>
    </row>
    <row r="51" spans="1:14">
      <c r="A51" t="s">
        <v>5186</v>
      </c>
      <c r="B51" t="s">
        <v>978</v>
      </c>
      <c r="C51" s="48" t="s">
        <v>1012</v>
      </c>
      <c r="D51" t="str">
        <f t="shared" si="1"/>
        <v>P22-011311</v>
      </c>
      <c r="E51" t="str">
        <f>IFERROR(VLOOKUP($A51,'Capital spend Nov 30'!$D:$G,3,FALSE),"No PO")</f>
        <v>P22-011311 - Line 1</v>
      </c>
      <c r="F51" t="str">
        <f>VLOOKUP(A51,'Capital spend Nov 30'!D:Q,14,FALSE)</f>
        <v>Riverside Place - 2022 - Laundry Exhaust (TSSA Problem )</v>
      </c>
      <c r="G51" t="str">
        <f>VLOOKUP(A51,'Capital spend Nov 30'!D:U,18,FALSE)</f>
        <v>No</v>
      </c>
      <c r="H51"/>
      <c r="I51" t="str">
        <f>VLOOKUP(A51,'Capital spend Nov 30'!$D$10:$W$6901,15,0)</f>
        <v>ST10172</v>
      </c>
      <c r="J51" t="str">
        <f>VLOOKUP($A51,'Capital spend Nov 30'!$D$10:$W$6901,8,0)</f>
        <v>Laundry (Capital)</v>
      </c>
      <c r="K51" t="str">
        <f>VLOOKUP($A51,'Capital spend Nov 30'!$D$10:$W$6901,2,0)</f>
        <v>Hazel D'Gama</v>
      </c>
      <c r="L51" t="str">
        <f>VLOOKUP($A51,'Capital spend Nov 30'!$D$10:$W$6901,4,0)</f>
        <v>Riverside Place - Laundry Exhaust</v>
      </c>
      <c r="M51" t="e">
        <f>VLOOKUP(A51,[1]Sheet1!$C$2:$D$107,2,0)</f>
        <v>#N/A</v>
      </c>
      <c r="N51" t="e">
        <f>VLOOKUP(A51,[2]Sheet1!C$1:D$107,2,0)</f>
        <v>#N/A</v>
      </c>
    </row>
    <row r="52" spans="1:14">
      <c r="A52" t="s">
        <v>5187</v>
      </c>
      <c r="B52" t="s">
        <v>978</v>
      </c>
      <c r="C52" s="48" t="s">
        <v>1086</v>
      </c>
      <c r="D52" t="str">
        <f t="shared" si="1"/>
        <v>P22-011489</v>
      </c>
      <c r="E52" t="str">
        <f>IFERROR(VLOOKUP($A52,'Capital spend Nov 30'!$D:$G,3,FALSE),"No PO")</f>
        <v>P22-011489 - Line 1</v>
      </c>
      <c r="F52" t="str">
        <f>VLOOKUP(A52,'Capital spend Nov 30'!D:Q,14,FALSE)</f>
        <v>Bradgate Arms - 2022 - Misc. Amenity Upgrades (O/S INV)</v>
      </c>
      <c r="G52" t="str">
        <f>VLOOKUP(A52,'Capital spend Nov 30'!D:U,18,FALSE)</f>
        <v>No</v>
      </c>
      <c r="H52"/>
      <c r="I52" t="str">
        <f>VLOOKUP(A52,'Capital spend Nov 30'!$D$10:$W$6901,15,0)</f>
        <v>ST10014</v>
      </c>
      <c r="J52" t="str">
        <f>VLOOKUP($A52,'Capital spend Nov 30'!$D$10:$W$6901,8,0)</f>
        <v>Amenity Spaces (Capital)</v>
      </c>
      <c r="K52" t="s">
        <v>5188</v>
      </c>
      <c r="L52" t="str">
        <f>VLOOKUP($A52,'Capital spend Nov 30'!$D$10:$W$6901,4,0)</f>
        <v>O/S 2019 Invoice from Bradgate Arms interior renovations.</v>
      </c>
      <c r="M52" t="e">
        <f>VLOOKUP(A52,[1]Sheet1!$C$2:$D$107,2,0)</f>
        <v>#N/A</v>
      </c>
      <c r="N52" t="e">
        <f>VLOOKUP(A52,[2]Sheet1!C$1:D$107,2,0)</f>
        <v>#N/A</v>
      </c>
    </row>
    <row r="53" spans="1:14">
      <c r="A53" t="s">
        <v>5189</v>
      </c>
      <c r="B53" t="s">
        <v>978</v>
      </c>
      <c r="C53" s="48" t="s">
        <v>1012</v>
      </c>
      <c r="D53" t="str">
        <f t="shared" si="1"/>
        <v>P22-011426</v>
      </c>
      <c r="E53" t="str">
        <f>IFERROR(VLOOKUP($A53,'Capital spend Nov 30'!$D:$G,3,FALSE),"No PO")</f>
        <v>P22-011426 - Line 1</v>
      </c>
      <c r="F53" t="str">
        <f>VLOOKUP(A53,'Capital spend Nov 30'!D:Q,14,FALSE)</f>
        <v>Stirling Heights - 2022 - Roof Membrane Upgrades</v>
      </c>
      <c r="G53" t="str">
        <f>VLOOKUP(A53,'Capital spend Nov 30'!D:U,18,FALSE)</f>
        <v>No</v>
      </c>
      <c r="H53"/>
      <c r="I53" t="str">
        <f>VLOOKUP(A53,'Capital spend Nov 30'!$D$10:$W$6901,15,0)</f>
        <v>ST10173</v>
      </c>
      <c r="J53" t="str">
        <f>VLOOKUP($A53,'Capital spend Nov 30'!$D$10:$W$6901,8,0)</f>
        <v>Roof (Capital)</v>
      </c>
      <c r="K53" t="str">
        <f>VLOOKUP($A53,'Capital spend Nov 30'!$D$10:$W$6901,2,0)</f>
        <v>Rachelle Forder (Terminated)</v>
      </c>
      <c r="L53" t="str">
        <f>VLOOKUP($A53,'Capital spend Nov 30'!$D$10:$W$6901,4,0)</f>
        <v>Roof Membrane Upgrades</v>
      </c>
      <c r="M53" t="e">
        <f>VLOOKUP(A53,[1]Sheet1!$C$2:$D$107,2,0)</f>
        <v>#N/A</v>
      </c>
      <c r="N53" t="e">
        <f>VLOOKUP(A53,[2]Sheet1!C$1:D$107,2,0)</f>
        <v>#N/A</v>
      </c>
    </row>
    <row r="54" spans="1:14">
      <c r="A54" t="s">
        <v>5190</v>
      </c>
      <c r="B54" t="s">
        <v>978</v>
      </c>
      <c r="C54" s="48" t="s">
        <v>1086</v>
      </c>
      <c r="D54" t="str">
        <f t="shared" si="1"/>
        <v>P22-011287</v>
      </c>
      <c r="E54" t="str">
        <f>IFERROR(VLOOKUP($A54,'Capital spend Nov 30'!$D:$G,3,FALSE),"No PO")</f>
        <v>P22-011287 - Line 1</v>
      </c>
      <c r="F54" t="str">
        <f>VLOOKUP(A54,'Capital spend Nov 30'!D:Q,14,FALSE)</f>
        <v>Kilean Lodge Phone System - 2022</v>
      </c>
      <c r="G54" t="str">
        <f>VLOOKUP(A54,'Capital spend Nov 30'!D:U,18,FALSE)</f>
        <v>No</v>
      </c>
      <c r="H54"/>
      <c r="I54" t="str">
        <f>VLOOKUP(A54,'Capital spend Nov 30'!$D$10:$W$6901,15,0)</f>
        <v>ST10148</v>
      </c>
      <c r="J54" t="str">
        <f>VLOOKUP($A54,'Capital spend Nov 30'!$D$10:$W$6901,8,0)</f>
        <v>Access and Security systems (Capital)</v>
      </c>
      <c r="K54" t="str">
        <f>VLOOKUP($A54,'Capital spend Nov 30'!$D$10:$W$6901,2,0)</f>
        <v>Charlie Graci [C]</v>
      </c>
      <c r="L54" t="str">
        <f>VLOOKUP($A54,'Capital spend Nov 30'!$D$10:$W$6901,4,0)</f>
        <v>Unity quote UT S319296
Kilean Lodge Panasonic Phone System</v>
      </c>
      <c r="M54" t="e">
        <f>VLOOKUP(A54,[1]Sheet1!$C$2:$D$107,2,0)</f>
        <v>#N/A</v>
      </c>
      <c r="N54" t="e">
        <f>VLOOKUP(A54,[2]Sheet1!C$1:D$107,2,0)</f>
        <v>#N/A</v>
      </c>
    </row>
    <row r="55" spans="1:14">
      <c r="A55" t="s">
        <v>5191</v>
      </c>
      <c r="B55" t="s">
        <v>978</v>
      </c>
      <c r="C55" s="48" t="s">
        <v>1012</v>
      </c>
      <c r="D55" t="str">
        <f t="shared" si="1"/>
        <v>P22-011488</v>
      </c>
      <c r="E55" t="str">
        <f>IFERROR(VLOOKUP($A55,'Capital spend Nov 30'!$D:$G,3,FALSE),"No PO")</f>
        <v>P22-011488 - Line 2</v>
      </c>
      <c r="F55" t="str">
        <f>VLOOKUP(A55,'Capital spend Nov 30'!D:Q,14,FALSE)</f>
        <v>Aspen Ridge - 2022 - In-Suite Renovations</v>
      </c>
      <c r="G55" t="str">
        <f>VLOOKUP(A55,'Capital spend Nov 30'!D:U,18,FALSE)</f>
        <v>No</v>
      </c>
      <c r="H55"/>
      <c r="I55" t="str">
        <f>VLOOKUP(A55,'Capital spend Nov 30'!$D$10:$W$6901,15,0)</f>
        <v>ST10064</v>
      </c>
      <c r="J55" t="str">
        <f>VLOOKUP($A55,'Capital spend Nov 30'!$D$10:$W$6901,8,0)</f>
        <v>In-Suite Renovation (Capital)</v>
      </c>
      <c r="K55" t="str">
        <f>VLOOKUP($A55,'Capital spend Nov 30'!$D$10:$W$6901,2,0)</f>
        <v>Crystal Willis</v>
      </c>
      <c r="L55" t="str">
        <f>VLOOKUP($A55,'Capital spend Nov 30'!$D$10:$W$6901,4,0)</f>
        <v>Suite 25 Reno</v>
      </c>
      <c r="M55" t="str">
        <f>VLOOKUP(A55,[1]Sheet1!$C$2:$D$107,2,0)</f>
        <v>BA-02309853 (Suite Refresh #325)</v>
      </c>
      <c r="N55">
        <f>VLOOKUP(A55,[2]Sheet1!C$1:D$107,2,0)</f>
        <v>0</v>
      </c>
    </row>
    <row r="56" spans="1:14">
      <c r="A56" t="s">
        <v>5192</v>
      </c>
      <c r="B56" t="s">
        <v>978</v>
      </c>
      <c r="C56" s="48" t="s">
        <v>1012</v>
      </c>
      <c r="D56" t="str">
        <f t="shared" si="1"/>
        <v>P22-011302</v>
      </c>
      <c r="E56" t="str">
        <f>IFERROR(VLOOKUP($A56,'Capital spend Nov 30'!$D:$G,3,FALSE),"No PO")</f>
        <v>P22-011302 - Line 1</v>
      </c>
      <c r="F56" t="str">
        <f>VLOOKUP(A56,'Capital spend Nov 30'!D:Q,14,FALSE)</f>
        <v>Heritage Lodge - 2022- Washer machine replacement x 2</v>
      </c>
      <c r="G56" t="str">
        <f>VLOOKUP(A56,'Capital spend Nov 30'!D:U,18,FALSE)</f>
        <v>No</v>
      </c>
      <c r="H56"/>
      <c r="I56" t="str">
        <f>VLOOKUP(A56,'Capital spend Nov 30'!$D$10:$W$6901,15,0)</f>
        <v>ST10048</v>
      </c>
      <c r="J56" t="str">
        <f>VLOOKUP($A56,'Capital spend Nov 30'!$D$10:$W$6901,8,0)</f>
        <v>Laundry FF&amp;E (Capital)</v>
      </c>
      <c r="K56" t="str">
        <f>VLOOKUP($A56,'Capital spend Nov 30'!$D$10:$W$6901,2,0)</f>
        <v>Franco D'Angelo</v>
      </c>
      <c r="L56" t="str">
        <f>VLOOKUP($A56,'Capital spend Nov 30'!$D$10:$W$6901,4,0)</f>
        <v>Heritage Lodge - 2022- Washer machine replacement x 2 . More 5 yrs  Note both machines at end of life ( tubs rusted leaking  )</v>
      </c>
      <c r="M56" t="e">
        <f>VLOOKUP(A56,[1]Sheet1!$C$2:$D$107,2,0)</f>
        <v>#N/A</v>
      </c>
      <c r="N56" t="e">
        <f>VLOOKUP(A56,[2]Sheet1!C$1:D$107,2,0)</f>
        <v>#N/A</v>
      </c>
    </row>
    <row r="57" spans="1:14">
      <c r="A57" t="s">
        <v>5193</v>
      </c>
      <c r="B57" t="s">
        <v>978</v>
      </c>
      <c r="C57" s="48" t="s">
        <v>1012</v>
      </c>
      <c r="D57" t="str">
        <f t="shared" si="1"/>
        <v>P22-011388</v>
      </c>
      <c r="E57" t="str">
        <f>IFERROR(VLOOKUP($A57,'Capital spend Nov 30'!$D:$G,3,FALSE),"No PO")</f>
        <v>P22-011388 - Line 1</v>
      </c>
      <c r="F57" t="str">
        <f>VLOOKUP(A57,'Capital spend Nov 30'!D:Q,14,FALSE)</f>
        <v>Rayoak - 2022 - RTU Repairs</v>
      </c>
      <c r="G57" t="str">
        <f>VLOOKUP(A57,'Capital spend Nov 30'!D:U,18,FALSE)</f>
        <v>No</v>
      </c>
      <c r="H57"/>
      <c r="I57" t="str">
        <f>VLOOKUP(A57,'Capital spend Nov 30'!$D$10:$W$6901,15,0)</f>
        <v>ST10030</v>
      </c>
      <c r="J57" t="str">
        <f>VLOOKUP($A57,'Capital spend Nov 30'!$D$10:$W$6901,8,0)</f>
        <v>HVAC Systems (Capital)</v>
      </c>
      <c r="K57" t="str">
        <f>VLOOKUP($A57,'Capital spend Nov 30'!$D$10:$W$6901,2,0)</f>
        <v>Kerrsten Norwood</v>
      </c>
      <c r="L57" t="str">
        <f>VLOOKUP($A57,'Capital spend Nov 30'!$D$10:$W$6901,4,0)</f>
        <v>Parts replacement required on RTU#1 RTU#2 and RTU#3 (control board, tubing, flame sensors &amp; ignitors)</v>
      </c>
      <c r="M57" t="e">
        <f>VLOOKUP(A57,[1]Sheet1!$C$2:$D$107,2,0)</f>
        <v>#N/A</v>
      </c>
      <c r="N57" t="e">
        <f>VLOOKUP(A57,[2]Sheet1!C$1:D$107,2,0)</f>
        <v>#N/A</v>
      </c>
    </row>
    <row r="58" spans="1:14">
      <c r="A58" t="s">
        <v>5194</v>
      </c>
      <c r="B58" t="s">
        <v>978</v>
      </c>
      <c r="C58" s="48" t="s">
        <v>1012</v>
      </c>
      <c r="D58" t="str">
        <f t="shared" si="1"/>
        <v>P22-011413</v>
      </c>
      <c r="E58" t="str">
        <f>IFERROR(VLOOKUP($A58,'Capital spend Nov 30'!$D:$G,3,FALSE),"No PO")</f>
        <v>P22-011413 - Line 1</v>
      </c>
      <c r="F58" t="str">
        <f>VLOOKUP(A58,'Capital spend Nov 30'!D:Q,14,FALSE)</f>
        <v>Mackenzie Place - 2022 - Laundry FF&amp;E</v>
      </c>
      <c r="G58" t="str">
        <f>VLOOKUP(A58,'Capital spend Nov 30'!D:U,18,FALSE)</f>
        <v>No</v>
      </c>
      <c r="H58"/>
      <c r="I58" t="str">
        <f>VLOOKUP(A58,'Capital spend Nov 30'!$D$10:$W$6901,15,0)</f>
        <v>ST10154</v>
      </c>
      <c r="J58" t="str">
        <f>VLOOKUP($A58,'Capital spend Nov 30'!$D$10:$W$6901,8,0)</f>
        <v>Laundry FF&amp;E (Capital)</v>
      </c>
      <c r="K58" t="str">
        <f>VLOOKUP($A58,'Capital spend Nov 30'!$D$10:$W$6901,2,0)</f>
        <v>Hazel D'Gama</v>
      </c>
      <c r="L58" t="str">
        <f>VLOOKUP($A58,'Capital spend Nov 30'!$D$10:$W$6901,4,0)</f>
        <v>Mackenzie Place - Replacement of Laundry Room Washers and dryers</v>
      </c>
      <c r="M58" t="e">
        <f>VLOOKUP(A58,[1]Sheet1!$C$2:$D$107,2,0)</f>
        <v>#N/A</v>
      </c>
      <c r="N58" t="e">
        <f>VLOOKUP(A58,[2]Sheet1!C$1:D$107,2,0)</f>
        <v>#N/A</v>
      </c>
    </row>
    <row r="59" spans="1:14">
      <c r="A59" t="s">
        <v>5195</v>
      </c>
      <c r="B59" t="s">
        <v>978</v>
      </c>
      <c r="C59" s="48" t="s">
        <v>1012</v>
      </c>
      <c r="D59" t="str">
        <f t="shared" si="1"/>
        <v>P22-011514</v>
      </c>
      <c r="E59" t="str">
        <f>IFERROR(VLOOKUP($A59,'Capital spend Nov 30'!$D:$G,3,FALSE),"No PO")</f>
        <v>P22-011514 - Line 1</v>
      </c>
      <c r="F59" t="str">
        <f>VLOOKUP(A59,'Capital spend Nov 30'!D:Q,14,FALSE)</f>
        <v>The Westwood - 2022 - In-Suite Renovations</v>
      </c>
      <c r="G59" t="str">
        <f>VLOOKUP(A59,'Capital spend Nov 30'!D:U,18,FALSE)</f>
        <v>No</v>
      </c>
      <c r="H59"/>
      <c r="I59" t="str">
        <f>VLOOKUP(A59,'Capital spend Nov 30'!$D$10:$W$6901,15,0)</f>
        <v>ST10035</v>
      </c>
      <c r="J59" t="str">
        <f>VLOOKUP($A59,'Capital spend Nov 30'!$D$10:$W$6901,8,0)</f>
        <v>In-Suite Refresh (Capital)</v>
      </c>
      <c r="K59" t="str">
        <f>VLOOKUP($A59,'Capital spend Nov 30'!$D$10:$W$6901,2,0)</f>
        <v>Laura Clarke-Giberson</v>
      </c>
      <c r="L59" t="str">
        <f>VLOOKUP($A59,'Capital spend Nov 30'!$D$10:$W$6901,4,0)</f>
        <v>Suite 1-420 Refresh Patch and Paint</v>
      </c>
      <c r="M59" t="str">
        <f>VLOOKUP(A59,[1]Sheet1!$C$2:$D$107,2,0)</f>
        <v>BA-40000018 (Suite 1-222 Refresh)</v>
      </c>
      <c r="N59" t="str">
        <f>VLOOKUP(A59,[2]Sheet1!C$1:D$107,2,0)</f>
        <v>BA-40002269</v>
      </c>
    </row>
    <row r="60" spans="1:14">
      <c r="A60" t="s">
        <v>5196</v>
      </c>
      <c r="B60" t="s">
        <v>978</v>
      </c>
      <c r="C60" s="48" t="s">
        <v>1012</v>
      </c>
      <c r="D60" t="str">
        <f t="shared" si="1"/>
        <v>P22-011500</v>
      </c>
      <c r="E60" t="str">
        <f>IFERROR(VLOOKUP($A60,'Capital spend Nov 30'!$D:$G,3,FALSE),"No PO")</f>
        <v>P22-011500 - Line 2</v>
      </c>
      <c r="F60" t="str">
        <f>VLOOKUP(A60,'Capital spend Nov 30'!D:Q,14,FALSE)</f>
        <v>Bradgate Arms - 2022 - In-Suite Renovations</v>
      </c>
      <c r="G60" t="str">
        <f>VLOOKUP(A60,'Capital spend Nov 30'!D:U,18,FALSE)</f>
        <v>No</v>
      </c>
      <c r="H60"/>
      <c r="I60" t="str">
        <f>VLOOKUP(A60,'Capital spend Nov 30'!$D$10:$W$6901,15,0)</f>
        <v>ST10014</v>
      </c>
      <c r="J60" t="str">
        <f>VLOOKUP($A60,'Capital spend Nov 30'!$D$10:$W$6901,8,0)</f>
        <v>In-Suite Renovation (Capital)</v>
      </c>
      <c r="K60" t="str">
        <f>VLOOKUP($A60,'Capital spend Nov 30'!$D$10:$W$6901,2,0)</f>
        <v>Guy Ratchford</v>
      </c>
      <c r="L60" t="str">
        <f>VLOOKUP($A60,'Capital spend Nov 30'!$D$10:$W$6901,4,0)</f>
        <v>Reno 511 Reno  Paint and Carpet Suite 511 - Leased</v>
      </c>
      <c r="M60" t="str">
        <f>VLOOKUP(A60,[1]Sheet1!$C$2:$D$107,2,0)</f>
        <v>BA-02671094 (511 - paint)</v>
      </c>
      <c r="N60">
        <f>VLOOKUP(A60,[2]Sheet1!C$1:D$107,2,0)</f>
        <v>0</v>
      </c>
    </row>
    <row r="61" spans="1:14">
      <c r="A61" t="s">
        <v>5197</v>
      </c>
      <c r="B61" t="s">
        <v>978</v>
      </c>
      <c r="C61" s="48" t="s">
        <v>1012</v>
      </c>
      <c r="D61" t="str">
        <f t="shared" si="1"/>
        <v>P22-011412</v>
      </c>
      <c r="E61" t="str">
        <f>IFERROR(VLOOKUP($A61,'Capital spend Nov 30'!$D:$G,3,FALSE),"No PO")</f>
        <v>P22-011412 - Line 1</v>
      </c>
      <c r="F61" t="str">
        <f>VLOOKUP(A61,'Capital spend Nov 30'!D:Q,14,FALSE)</f>
        <v>Green Falls Landing - 2022 - In-Suite Renovations</v>
      </c>
      <c r="G61" t="str">
        <f>VLOOKUP(A61,'Capital spend Nov 30'!D:U,18,FALSE)</f>
        <v>No</v>
      </c>
      <c r="H61"/>
      <c r="I61" t="str">
        <f>VLOOKUP(A61,'Capital spend Nov 30'!$D$10:$W$6901,15,0)</f>
        <v>ST10223</v>
      </c>
      <c r="J61" t="str">
        <f>VLOOKUP($A61,'Capital spend Nov 30'!$D$10:$W$6901,8,0)</f>
        <v>In-Suite Refresh (Capital)</v>
      </c>
      <c r="K61" t="str">
        <f>VLOOKUP($A61,'Capital spend Nov 30'!$D$10:$W$6901,2,0)</f>
        <v>Lorna Knoll</v>
      </c>
      <c r="L61" t="str">
        <f>VLOOKUP($A61,'Capital spend Nov 30'!$D$10:$W$6901,4,0)</f>
        <v>Suite Refresh 2209 AL  Wing  
Leased Move in June 15 2022</v>
      </c>
      <c r="M61" t="str">
        <f>VLOOKUP(A61,[1]Sheet1!$C$2:$D$107,2,0)</f>
        <v>BA-40035049 (Suite Refresh 2209 AL  Wing)</v>
      </c>
      <c r="N61" t="str">
        <f>VLOOKUP(A61,[2]Sheet1!C$1:D$107,2,0)</f>
        <v>BA-40035049 (Suite Refresh 2209 AL  Wing)</v>
      </c>
    </row>
    <row r="62" spans="1:14">
      <c r="A62" t="s">
        <v>5198</v>
      </c>
      <c r="B62" t="s">
        <v>978</v>
      </c>
      <c r="C62" s="48" t="s">
        <v>1086</v>
      </c>
      <c r="D62" t="str">
        <f t="shared" si="1"/>
        <v>P22-011478</v>
      </c>
      <c r="E62" t="str">
        <f>IFERROR(VLOOKUP($A62,'Capital spend Nov 30'!$D:$G,3,FALSE),"No PO")</f>
        <v>P22-011478 - Line 1</v>
      </c>
      <c r="F62" t="str">
        <f>VLOOKUP(A62,'Capital spend Nov 30'!D:Q,14,FALSE)</f>
        <v>Landmark - 2022 - Major Roof Anchor load test</v>
      </c>
      <c r="G62" t="str">
        <f>VLOOKUP(A62,'Capital spend Nov 30'!D:U,18,FALSE)</f>
        <v>No</v>
      </c>
      <c r="H62"/>
      <c r="I62" t="str">
        <f>VLOOKUP(A62,'Capital spend Nov 30'!$D$10:$W$6901,15,0)</f>
        <v>ST10044</v>
      </c>
      <c r="J62" t="str">
        <f>VLOOKUP($A62,'Capital spend Nov 30'!$D$10:$W$6901,8,0)</f>
        <v>Roof (Capital)</v>
      </c>
      <c r="K62" t="str">
        <f>VLOOKUP($A62,'Capital spend Nov 30'!$D$10:$W$6901,2,0)</f>
        <v>Franco D'Angelo</v>
      </c>
      <c r="L62" t="str">
        <f>VLOOKUP($A62,'Capital spend Nov 30'!$D$10:$W$6901,4,0)</f>
        <v>Landmark - 2022 - Major Roof Anchor load test . More 5 yrs</v>
      </c>
      <c r="M62" t="e">
        <f>VLOOKUP(A62,[1]Sheet1!$C$2:$D$107,2,0)</f>
        <v>#N/A</v>
      </c>
      <c r="N62" t="e">
        <f>VLOOKUP(A62,[2]Sheet1!C$1:D$107,2,0)</f>
        <v>#N/A</v>
      </c>
    </row>
    <row r="63" spans="1:14">
      <c r="A63" t="s">
        <v>5199</v>
      </c>
      <c r="B63" t="s">
        <v>978</v>
      </c>
      <c r="C63" s="48" t="s">
        <v>1086</v>
      </c>
      <c r="D63" t="str">
        <f t="shared" si="1"/>
        <v>P22-011447</v>
      </c>
      <c r="E63" t="str">
        <f>IFERROR(VLOOKUP($A63,'Capital spend Nov 30'!$D:$G,3,FALSE),"No PO")</f>
        <v>P22-011447 - Line 1</v>
      </c>
      <c r="F63" t="str">
        <f>VLOOKUP(A63,'Capital spend Nov 30'!D:Q,14,FALSE)</f>
        <v>Colonel By - 2022 - Boiler #1 Bearing relief Valve replacement</v>
      </c>
      <c r="G63" t="str">
        <f>VLOOKUP(A63,'Capital spend Nov 30'!D:U,18,FALSE)</f>
        <v>No</v>
      </c>
      <c r="H63"/>
      <c r="I63" t="str">
        <f>VLOOKUP(A63,'Capital spend Nov 30'!$D$10:$W$6901,15,0)</f>
        <v>ST10049</v>
      </c>
      <c r="J63" t="str">
        <f>VLOOKUP($A63,'Capital spend Nov 30'!$D$10:$W$6901,8,0)</f>
        <v>Plumbing (Capital)</v>
      </c>
      <c r="K63" t="str">
        <f>VLOOKUP($A63,'Capital spend Nov 30'!$D$10:$W$6901,2,0)</f>
        <v>Franco D'Angelo</v>
      </c>
      <c r="L63" t="str">
        <f>VLOOKUP($A63,'Capital spend Nov 30'!$D$10:$W$6901,4,0)</f>
        <v>Colonel By - 2022 - Boiler #1 Bearing relief Valve replacement . more 8 yrs</v>
      </c>
      <c r="M63" t="e">
        <f>VLOOKUP(A63,[1]Sheet1!$C$2:$D$107,2,0)</f>
        <v>#N/A</v>
      </c>
      <c r="N63" t="e">
        <f>VLOOKUP(A63,[2]Sheet1!C$1:D$107,2,0)</f>
        <v>#N/A</v>
      </c>
    </row>
    <row r="64" spans="1:14">
      <c r="A64" t="s">
        <v>5200</v>
      </c>
      <c r="B64" t="s">
        <v>978</v>
      </c>
      <c r="C64" s="48" t="s">
        <v>1086</v>
      </c>
      <c r="D64" t="str">
        <f t="shared" si="1"/>
        <v>P22-011345</v>
      </c>
      <c r="E64" t="str">
        <f>IFERROR(VLOOKUP($A64,'Capital spend Nov 30'!$D:$G,3,FALSE),"No PO")</f>
        <v>P22-011345 - Line 1</v>
      </c>
      <c r="F64" t="str">
        <f>VLOOKUP(A64,'Capital spend Nov 30'!D:Q,14,FALSE)</f>
        <v>Kennedy - 2022 - Carrier Flow switch replacement</v>
      </c>
      <c r="G64" t="str">
        <f>VLOOKUP(A64,'Capital spend Nov 30'!D:U,18,FALSE)</f>
        <v>No</v>
      </c>
      <c r="H64"/>
      <c r="I64" t="str">
        <f>VLOOKUP(A64,'Capital spend Nov 30'!$D$10:$W$6901,15,0)</f>
        <v>ST10169</v>
      </c>
      <c r="J64" t="str">
        <f>VLOOKUP($A64,'Capital spend Nov 30'!$D$10:$W$6901,8,0)</f>
        <v>HVAC Systems (Capital)</v>
      </c>
      <c r="K64" t="str">
        <f>VLOOKUP($A64,'Capital spend Nov 30'!$D$10:$W$6901,2,0)</f>
        <v>Franco D'Angelo</v>
      </c>
      <c r="L64" t="str">
        <f>VLOOKUP($A64,'Capital spend Nov 30'!$D$10:$W$6901,4,0)</f>
        <v>Kennedy - 2022 - Carrier Flow switch replacement . More 10 yrs</v>
      </c>
      <c r="M64" t="e">
        <f>VLOOKUP(A64,[1]Sheet1!$C$2:$D$107,2,0)</f>
        <v>#N/A</v>
      </c>
      <c r="N64" t="e">
        <f>VLOOKUP(A64,[2]Sheet1!C$1:D$107,2,0)</f>
        <v>#N/A</v>
      </c>
    </row>
    <row r="65" spans="1:14">
      <c r="A65" t="s">
        <v>5201</v>
      </c>
      <c r="B65" t="s">
        <v>978</v>
      </c>
      <c r="C65" s="48" t="s">
        <v>1012</v>
      </c>
      <c r="D65" t="str">
        <f t="shared" si="1"/>
        <v>P22-011499</v>
      </c>
      <c r="E65" t="str">
        <f>IFERROR(VLOOKUP($A65,'Capital spend Nov 30'!$D:$G,3,FALSE),"No PO")</f>
        <v>P22-011499 - Line 2</v>
      </c>
      <c r="F65" t="str">
        <f>VLOOKUP(A65,'Capital spend Nov 30'!D:Q,14,FALSE)</f>
        <v>Glynnwood - 2022 - In-Suite Renovations</v>
      </c>
      <c r="G65" t="str">
        <f>VLOOKUP(A65,'Capital spend Nov 30'!D:U,18,FALSE)</f>
        <v>No</v>
      </c>
      <c r="H65"/>
      <c r="I65" t="str">
        <f>VLOOKUP(A65,'Capital spend Nov 30'!$D$10:$W$6901,15,0)</f>
        <v>ST10027</v>
      </c>
      <c r="J65" t="str">
        <f>VLOOKUP($A65,'Capital spend Nov 30'!$D$10:$W$6901,8,0)</f>
        <v>Suites FF&amp;E (Capital)</v>
      </c>
      <c r="K65" t="str">
        <f>VLOOKUP($A65,'Capital spend Nov 30'!$D$10:$W$6901,2,0)</f>
        <v>Ellen Tan</v>
      </c>
      <c r="L65" t="str">
        <f>VLOOKUP($A65,'Capital spend Nov 30'!$D$10:$W$6901,4,0)</f>
        <v>Suite 344 Reno Fridge</v>
      </c>
      <c r="M65" t="str">
        <f>VLOOKUP(A65,[1]Sheet1!$C$2:$D$107,2,0)</f>
        <v>BA-01929954 (Refresh Suite 344)</v>
      </c>
      <c r="N65">
        <f>VLOOKUP(A65,[2]Sheet1!C$1:D$107,2,0)</f>
        <v>0</v>
      </c>
    </row>
    <row r="66" spans="1:14">
      <c r="A66" t="s">
        <v>5202</v>
      </c>
      <c r="B66" t="s">
        <v>978</v>
      </c>
      <c r="C66" s="48" t="s">
        <v>1012</v>
      </c>
      <c r="D66" t="str">
        <f t="shared" si="1"/>
        <v>P22-012020</v>
      </c>
      <c r="E66" t="str">
        <f>IFERROR(VLOOKUP($A66,'Capital spend Nov 30'!$D:$G,3,FALSE),"No PO")</f>
        <v>P22-012020 - Line 2</v>
      </c>
      <c r="F66" t="str">
        <f>VLOOKUP(A66,'Capital spend Nov 30'!D:Q,14,FALSE)</f>
        <v>Barrhaven - 2022 - In-Suite Renovations</v>
      </c>
      <c r="G66" t="str">
        <f>VLOOKUP(A66,'Capital spend Nov 30'!D:U,18,FALSE)</f>
        <v>No</v>
      </c>
      <c r="H66"/>
      <c r="I66" t="str">
        <f>VLOOKUP(A66,'Capital spend Nov 30'!$D$10:$W$6901,15,0)</f>
        <v>ST10039</v>
      </c>
      <c r="J66" t="str">
        <f>VLOOKUP($A66,'Capital spend Nov 30'!$D$10:$W$6901,8,0)</f>
        <v>In-Suite Renovation (Capital)</v>
      </c>
      <c r="K66" t="str">
        <f>VLOOKUP($A66,'Capital spend Nov 30'!$D$10:$W$6901,2,0)</f>
        <v>Shawna Prud'Homme</v>
      </c>
      <c r="L66" t="str">
        <f>VLOOKUP($A66,'Capital spend Nov 30'!$D$10:$W$6901,4,0)</f>
        <v>Suite 136 Reno Carpet replacement</v>
      </c>
      <c r="M66" t="str">
        <f>VLOOKUP(A66,[1]Sheet1!$C$2:$D$107,2,0)</f>
        <v>BA-02659749 (136 - construction)</v>
      </c>
      <c r="N66">
        <f>VLOOKUP(A66,[2]Sheet1!C$1:D$107,2,0)</f>
        <v>0</v>
      </c>
    </row>
    <row r="67" spans="1:14">
      <c r="A67" t="s">
        <v>5203</v>
      </c>
      <c r="B67" t="s">
        <v>978</v>
      </c>
      <c r="C67" s="48" t="s">
        <v>1012</v>
      </c>
      <c r="D67" t="str">
        <f t="shared" si="1"/>
        <v>P22-012019</v>
      </c>
      <c r="E67" t="str">
        <f>IFERROR(VLOOKUP($A67,'Capital spend Nov 30'!$D:$G,3,FALSE),"No PO")</f>
        <v>P22-012019 - Line 2</v>
      </c>
      <c r="F67" t="str">
        <f>VLOOKUP(A67,'Capital spend Nov 30'!D:Q,14,FALSE)</f>
        <v>Barrhaven - 2022 - In-Suite Renovations</v>
      </c>
      <c r="G67" t="str">
        <f>VLOOKUP(A67,'Capital spend Nov 30'!D:U,18,FALSE)</f>
        <v>No</v>
      </c>
      <c r="H67"/>
      <c r="I67" t="str">
        <f>VLOOKUP(A67,'Capital spend Nov 30'!$D$10:$W$6901,15,0)</f>
        <v>ST10039</v>
      </c>
      <c r="J67" t="str">
        <f>VLOOKUP($A67,'Capital spend Nov 30'!$D$10:$W$6901,8,0)</f>
        <v>In-Suite Renovation (Capital)</v>
      </c>
      <c r="K67" t="str">
        <f>VLOOKUP($A67,'Capital spend Nov 30'!$D$10:$W$6901,2,0)</f>
        <v>Shawna Prud'Homme</v>
      </c>
      <c r="L67" t="str">
        <f>VLOOKUP($A67,'Capital spend Nov 30'!$D$10:$W$6901,4,0)</f>
        <v>Suite 214 Reno remove, replace and install carpet and install LVP in front entrance</v>
      </c>
      <c r="M67" t="str">
        <f>VLOOKUP(A67,[1]Sheet1!$C$2:$D$107,2,0)</f>
        <v>BA-40027419 (Suite 214 Reno)</v>
      </c>
      <c r="N67" t="str">
        <f>VLOOKUP(A67,[2]Sheet1!C$1:D$107,2,0)</f>
        <v>BA-40027419 (Suite 214 Reno)</v>
      </c>
    </row>
    <row r="68" spans="1:14">
      <c r="A68" t="s">
        <v>5204</v>
      </c>
      <c r="B68" t="s">
        <v>978</v>
      </c>
      <c r="C68" s="48" t="s">
        <v>1012</v>
      </c>
      <c r="D68" t="str">
        <f t="shared" si="1"/>
        <v>P22-011671</v>
      </c>
      <c r="E68" t="str">
        <f>IFERROR(VLOOKUP($A68,'Capital spend Nov 30'!$D:$G,3,FALSE),"No PO")</f>
        <v>P22-011671 - Line 1</v>
      </c>
      <c r="F68" t="str">
        <f>VLOOKUP(A68,'Capital spend Nov 30'!D:Q,14,FALSE)</f>
        <v>Maplecrest Village - 2022 - In-Suite Renovations</v>
      </c>
      <c r="G68" t="str">
        <f>VLOOKUP(A68,'Capital spend Nov 30'!D:U,18,FALSE)</f>
        <v>No</v>
      </c>
      <c r="H68"/>
      <c r="I68" t="str">
        <f>VLOOKUP(A68,'Capital spend Nov 30'!$D$10:$W$6901,15,0)</f>
        <v>ST10006</v>
      </c>
      <c r="J68" t="str">
        <f>VLOOKUP($A68,'Capital spend Nov 30'!$D$10:$W$6901,8,0)</f>
        <v>In-Suite Renovation (Capital)</v>
      </c>
      <c r="K68" t="str">
        <f>VLOOKUP($A68,'Capital spend Nov 30'!$D$10:$W$6901,2,0)</f>
        <v>Jason McKay</v>
      </c>
      <c r="L68" t="str">
        <f>VLOOKUP($A68,'Capital spend Nov 30'!$D$10:$W$6901,4,0)</f>
        <v>Suite 314 Reno</v>
      </c>
      <c r="M68" t="str">
        <f>VLOOKUP(A68,[1]Sheet1!$C$2:$D$107,2,0)</f>
        <v>BA-02611041 (Blinds - Suite 314)</v>
      </c>
      <c r="N68">
        <f>VLOOKUP(A68,[2]Sheet1!C$1:D$107,2,0)</f>
        <v>0</v>
      </c>
    </row>
    <row r="69" spans="1:14">
      <c r="A69" t="s">
        <v>5205</v>
      </c>
      <c r="B69" t="s">
        <v>978</v>
      </c>
      <c r="C69" s="48" t="s">
        <v>1086</v>
      </c>
      <c r="D69" t="str">
        <f t="shared" si="1"/>
        <v>P22-011443</v>
      </c>
      <c r="E69" t="str">
        <f>IFERROR(VLOOKUP($A69,'Capital spend Nov 30'!$D:$G,3,FALSE),"No PO")</f>
        <v>P22-011443 - Line 1</v>
      </c>
      <c r="F69" t="str">
        <f>VLOOKUP(A69,'Capital spend Nov 30'!D:Q,14,FALSE)</f>
        <v>Riverbend Place - 2022 - Gazebos</v>
      </c>
      <c r="G69" t="str">
        <f>VLOOKUP(A69,'Capital spend Nov 30'!D:U,18,FALSE)</f>
        <v>No</v>
      </c>
      <c r="H69"/>
      <c r="I69" t="str">
        <f>VLOOKUP(A69,'Capital spend Nov 30'!$D$10:$W$6901,15,0)</f>
        <v>ST10184</v>
      </c>
      <c r="J69" t="str">
        <f>VLOOKUP($A69,'Capital spend Nov 30'!$D$10:$W$6901,8,0)</f>
        <v>Exterior Living Space (Capital)</v>
      </c>
      <c r="K69" t="str">
        <f>VLOOKUP($A69,'Capital spend Nov 30'!$D$10:$W$6901,2,0)</f>
        <v>Hazel D'Gama</v>
      </c>
      <c r="L69" t="str">
        <f>VLOOKUP($A69,'Capital spend Nov 30'!$D$10:$W$6901,4,0)</f>
        <v>Riverbend Place - Replacement of 2 Gazebos</v>
      </c>
      <c r="M69" t="e">
        <f>VLOOKUP(A69,[1]Sheet1!$C$2:$D$107,2,0)</f>
        <v>#N/A</v>
      </c>
      <c r="N69" t="e">
        <f>VLOOKUP(A69,[2]Sheet1!C$1:D$107,2,0)</f>
        <v>#N/A</v>
      </c>
    </row>
    <row r="70" spans="1:14">
      <c r="A70" t="s">
        <v>5206</v>
      </c>
      <c r="B70" t="s">
        <v>978</v>
      </c>
      <c r="C70" s="48" t="s">
        <v>1012</v>
      </c>
      <c r="D70" t="str">
        <f t="shared" ref="D70:D83" si="2">LEFT(E70,10)</f>
        <v>P22-011885</v>
      </c>
      <c r="E70" t="str">
        <f>IFERROR(VLOOKUP($A70,'Capital spend Nov 30'!$D:$G,3,FALSE),"No PO")</f>
        <v>P22-011885 - Line 1</v>
      </c>
      <c r="F70" t="str">
        <f>VLOOKUP(A70,'Capital spend Nov 30'!D:Q,14,FALSE)</f>
        <v>The Kensington Oakville - 2022 - Front Entrance Canopy</v>
      </c>
      <c r="G70" t="str">
        <f>VLOOKUP(A70,'Capital spend Nov 30'!D:U,18,FALSE)</f>
        <v>No</v>
      </c>
      <c r="H70"/>
      <c r="I70" t="str">
        <f>VLOOKUP(A70,'Capital spend Nov 30'!$D$10:$W$6901,15,0)</f>
        <v>ST10005</v>
      </c>
      <c r="J70" t="str">
        <f>VLOOKUP($A70,'Capital spend Nov 30'!$D$10:$W$6901,8,0)</f>
        <v>Signage (Capital)</v>
      </c>
      <c r="K70" t="str">
        <f>VLOOKUP($A70,'Capital spend Nov 30'!$D$10:$W$6901,2,0)</f>
        <v>Vanessa Fuentes-Castro</v>
      </c>
      <c r="L70" t="str">
        <f>VLOOKUP($A70,'Capital spend Nov 30'!$D$10:$W$6901,4,0)</f>
        <v>The Kensington Oakville - R-plan required for encroachment approval from the city of Oakville for canopy signage update</v>
      </c>
      <c r="M70" t="e">
        <f>VLOOKUP(A70,[1]Sheet1!$C$2:$D$107,2,0)</f>
        <v>#N/A</v>
      </c>
      <c r="N70" t="e">
        <f>VLOOKUP(A70,[2]Sheet1!C$1:D$107,2,0)</f>
        <v>#N/A</v>
      </c>
    </row>
    <row r="71" spans="1:14">
      <c r="A71" t="s">
        <v>5207</v>
      </c>
      <c r="B71" t="s">
        <v>978</v>
      </c>
      <c r="C71" s="48" t="s">
        <v>1012</v>
      </c>
      <c r="D71" t="str">
        <f t="shared" si="2"/>
        <v>P22-011702</v>
      </c>
      <c r="E71" t="str">
        <f>IFERROR(VLOOKUP($A71,'Capital spend Nov 30'!$D:$G,3,FALSE),"No PO")</f>
        <v>P22-011702 - Line 1</v>
      </c>
      <c r="F71" t="str">
        <f>VLOOKUP(A71,'Capital spend Nov 30'!D:Q,14,FALSE)</f>
        <v>The Edgemont - 2022 - In-Suite Renovations</v>
      </c>
      <c r="G71" t="str">
        <f>VLOOKUP(A71,'Capital spend Nov 30'!D:U,18,FALSE)</f>
        <v>No</v>
      </c>
      <c r="H71"/>
      <c r="I71" t="str">
        <f>VLOOKUP(A71,'Capital spend Nov 30'!$D$10:$W$6901,15,0)</f>
        <v>ST10067</v>
      </c>
      <c r="J71" t="str">
        <f>VLOOKUP($A71,'Capital spend Nov 30'!$D$10:$W$6901,8,0)</f>
        <v>In-Suite Renovation (Capital)</v>
      </c>
      <c r="K71" t="str">
        <f>VLOOKUP($A71,'Capital spend Nov 30'!$D$10:$W$6901,2,0)</f>
        <v>Jason Baker</v>
      </c>
      <c r="L71" t="str">
        <f>VLOOKUP($A71,'Capital spend Nov 30'!$D$10:$W$6901,4,0)</f>
        <v>Suite 325 Reno Paint only, Toilet, Caulking for suite 325 - suite reservation confirmed</v>
      </c>
      <c r="M71" t="str">
        <f>VLOOKUP(A71,[1]Sheet1!$C$2:$D$107,2,0)</f>
        <v>BA-01971626 (Reno Room #325 FFE)</v>
      </c>
      <c r="N71" t="str">
        <f>VLOOKUP(A71,[2]Sheet1!C$1:D$107,2,0)</f>
        <v>BA-40035054 (Suite 325 Reno)</v>
      </c>
    </row>
    <row r="72" spans="1:14">
      <c r="A72" t="s">
        <v>5208</v>
      </c>
      <c r="B72" t="s">
        <v>978</v>
      </c>
      <c r="C72" s="48" t="s">
        <v>1086</v>
      </c>
      <c r="D72" t="str">
        <f t="shared" si="2"/>
        <v>P22-011599</v>
      </c>
      <c r="E72" t="str">
        <f>IFERROR(VLOOKUP($A72,'Capital spend Nov 30'!$D:$G,3,FALSE),"No PO")</f>
        <v>P22-011599 - Line 1</v>
      </c>
      <c r="F72" t="str">
        <f>VLOOKUP(A72,'Capital spend Nov 30'!D:Q,14,FALSE)</f>
        <v>Windsor - 2022- Generator upgrades to Fuel system</v>
      </c>
      <c r="G72" t="str">
        <f>VLOOKUP(A72,'Capital spend Nov 30'!D:U,18,FALSE)</f>
        <v>No</v>
      </c>
      <c r="H72"/>
      <c r="I72" t="str">
        <f>VLOOKUP(A72,'Capital spend Nov 30'!$D$10:$W$6901,15,0)</f>
        <v>ST10053</v>
      </c>
      <c r="J72" t="str">
        <f>VLOOKUP($A72,'Capital spend Nov 30'!$D$10:$W$6901,8,0)</f>
        <v>Emergency Power System (Capital)</v>
      </c>
      <c r="K72" t="str">
        <f>VLOOKUP($A72,'Capital spend Nov 30'!$D$10:$W$6901,2,0)</f>
        <v>Franco D'Angelo</v>
      </c>
      <c r="L72" t="str">
        <f>VLOOKUP($A72,'Capital spend Nov 30'!$D$10:$W$6901,4,0)</f>
        <v>Windsor - 2022- Generator upgrades to Fuel system . Urgent work .More 10 yrs</v>
      </c>
      <c r="M72" t="e">
        <f>VLOOKUP(A72,[1]Sheet1!$C$2:$D$107,2,0)</f>
        <v>#N/A</v>
      </c>
      <c r="N72" t="e">
        <f>VLOOKUP(A72,[2]Sheet1!C$1:D$107,2,0)</f>
        <v>#N/A</v>
      </c>
    </row>
    <row r="73" spans="1:14">
      <c r="A73" t="s">
        <v>5209</v>
      </c>
      <c r="B73" t="s">
        <v>977</v>
      </c>
      <c r="C73" s="48" t="s">
        <v>5209</v>
      </c>
      <c r="D73" t="str">
        <f t="shared" si="2"/>
        <v>P22-011677</v>
      </c>
      <c r="E73" t="str">
        <f>IFERROR(VLOOKUP($A73,'Capital spend Nov 30'!$D:$G,3,FALSE),"No PO")</f>
        <v>P22-011677 - Line 1</v>
      </c>
      <c r="F73" t="str">
        <f>VLOOKUP(A73,'Capital spend Nov 30'!D:Q,14,FALSE)</f>
        <v>Carlingview - 2022 - Tubs</v>
      </c>
      <c r="G73" t="str">
        <f>VLOOKUP(A73,'Capital spend Nov 30'!D:U,18,FALSE)</f>
        <v>No</v>
      </c>
      <c r="H73">
        <f>VLOOKUP($A73,'Capital spend Nov 30'!$D$10:$W$6901,5,0)</f>
        <v>805.45</v>
      </c>
      <c r="I73" t="str">
        <f>VLOOKUP(A73,'Capital spend Nov 30'!$D$10:$W$6901,15,0)</f>
        <v>ST10331</v>
      </c>
      <c r="J73" t="str">
        <f>VLOOKUP($A73,'Capital spend Nov 30'!$D$10:$W$6901,8,0)</f>
        <v>Spa/Tubs/Washrooms (Capital)</v>
      </c>
      <c r="K73" t="str">
        <f>VLOOKUP($A73,'Capital spend Nov 30'!$D$10:$W$6901,2,0)</f>
        <v>Franco D'Angelo</v>
      </c>
      <c r="L73" t="str">
        <f>VLOOKUP($A73,'Capital spend Nov 30'!$D$10:$W$6901,4,0)</f>
        <v>Carling View -  Request is for the power connection for the  3 x tubs purchased in 2021 - P21-041224  .</v>
      </c>
      <c r="M73" t="e">
        <f>VLOOKUP(A73,[1]Sheet1!$C$2:$D$107,2,0)</f>
        <v>#N/A</v>
      </c>
      <c r="N73" t="e">
        <f>VLOOKUP(A73,[2]Sheet1!C$1:D$107,2,0)</f>
        <v>#N/A</v>
      </c>
    </row>
    <row r="74" spans="1:14">
      <c r="A74" t="s">
        <v>5210</v>
      </c>
      <c r="B74" t="s">
        <v>977</v>
      </c>
      <c r="C74" s="48" t="s">
        <v>5210</v>
      </c>
      <c r="D74" t="str">
        <f t="shared" si="2"/>
        <v>P22-011587</v>
      </c>
      <c r="E74" t="str">
        <f>IFERROR(VLOOKUP($A74,'Capital spend Nov 30'!$D:$G,3,FALSE),"No PO")</f>
        <v>P22-011587 - Line 1</v>
      </c>
      <c r="F74" t="str">
        <f>VLOOKUP(A74,'Capital spend Nov 30'!D:Q,14,FALSE)</f>
        <v>Kilean Lodge - 2022 - New Burner on MUA</v>
      </c>
      <c r="G74" t="str">
        <f>VLOOKUP(A74,'Capital spend Nov 30'!D:U,18,FALSE)</f>
        <v>No</v>
      </c>
      <c r="H74">
        <f>VLOOKUP($A74,'Capital spend Nov 30'!$D$10:$W$6901,5,0)</f>
        <v>3689.11</v>
      </c>
      <c r="I74" t="str">
        <f>VLOOKUP(A74,'Capital spend Nov 30'!$D$10:$W$6901,15,0)</f>
        <v>ST10148</v>
      </c>
      <c r="J74" t="str">
        <f>VLOOKUP($A74,'Capital spend Nov 30'!$D$10:$W$6901,8,0)</f>
        <v>HVAC Systems (Capital)</v>
      </c>
      <c r="K74" t="str">
        <f>VLOOKUP($A74,'Capital spend Nov 30'!$D$10:$W$6901,2,0)</f>
        <v>Emilio Ricciardi (Terminated)</v>
      </c>
      <c r="L74" t="str">
        <f>VLOOKUP($A74,'Capital spend Nov 30'!$D$10:$W$6901,4,0)</f>
        <v>Supply and install new burner on Engineered Air MUA.  Current burner has failed and is beyond life expectancy.</v>
      </c>
      <c r="M74" t="e">
        <f>VLOOKUP(A74,[1]Sheet1!$C$2:$D$107,2,0)</f>
        <v>#N/A</v>
      </c>
      <c r="N74" t="e">
        <f>VLOOKUP(A74,[2]Sheet1!C$1:D$107,2,0)</f>
        <v>#N/A</v>
      </c>
    </row>
    <row r="75" spans="1:14">
      <c r="A75" t="s">
        <v>5211</v>
      </c>
      <c r="B75" t="s">
        <v>977</v>
      </c>
      <c r="C75" s="48" t="s">
        <v>5211</v>
      </c>
      <c r="D75" t="str">
        <f t="shared" si="2"/>
        <v>P22-011507</v>
      </c>
      <c r="E75" t="str">
        <f>IFERROR(VLOOKUP($A75,'Capital spend Nov 30'!$D:$G,3,FALSE),"No PO")</f>
        <v>P22-011507 - Line 1</v>
      </c>
      <c r="F75" t="str">
        <f>VLOOKUP(A75,'Capital spend Nov 30'!D:Q,14,FALSE)</f>
        <v>Briarfield Gardens - 2022 - Access/Security (Door Operator)</v>
      </c>
      <c r="G75" t="str">
        <f>VLOOKUP(A75,'Capital spend Nov 30'!D:U,18,FALSE)</f>
        <v>No</v>
      </c>
      <c r="H75">
        <f>VLOOKUP($A75,'Capital spend Nov 30'!$D$10:$W$6901,5,0)</f>
        <v>2298.42</v>
      </c>
      <c r="I75" t="str">
        <f>VLOOKUP(A75,'Capital spend Nov 30'!$D$10:$W$6901,15,0)</f>
        <v>ST10094</v>
      </c>
      <c r="J75" t="str">
        <f>VLOOKUP($A75,'Capital spend Nov 30'!$D$10:$W$6901,8,0)</f>
        <v>Access and Security systems (Capital)</v>
      </c>
      <c r="K75" t="str">
        <f>VLOOKUP($A75,'Capital spend Nov 30'!$D$10:$W$6901,2,0)</f>
        <v>Tim Morrison</v>
      </c>
      <c r="L75" t="str">
        <f>VLOOKUP($A75,'Capital spend Nov 30'!$D$10:$W$6901,4,0)</f>
        <v>To replace the current failed 15 year old front entrance door operator. The door is too heavy for the residents to open without the automatic opener.</v>
      </c>
      <c r="M75" t="e">
        <f>VLOOKUP(A75,[1]Sheet1!$C$2:$D$107,2,0)</f>
        <v>#N/A</v>
      </c>
      <c r="N75" t="e">
        <f>VLOOKUP(A75,[2]Sheet1!C$1:D$107,2,0)</f>
        <v>#N/A</v>
      </c>
    </row>
    <row r="76" spans="1:14">
      <c r="A76" t="s">
        <v>5212</v>
      </c>
      <c r="B76" t="s">
        <v>977</v>
      </c>
      <c r="C76" s="48" t="s">
        <v>5212</v>
      </c>
      <c r="D76" t="str">
        <f t="shared" si="2"/>
        <v>P22-011464</v>
      </c>
      <c r="E76" t="str">
        <f>IFERROR(VLOOKUP($A76,'Capital spend Nov 30'!$D:$G,3,FALSE),"No PO")</f>
        <v>P22-011464 - Line 1</v>
      </c>
      <c r="F76" t="str">
        <f>VLOOKUP(A76,'Capital spend Nov 30'!D:Q,14,FALSE)</f>
        <v>Birkdale - 2022 - Chiller (Oil Pump)</v>
      </c>
      <c r="G76" t="str">
        <f>VLOOKUP(A76,'Capital spend Nov 30'!D:U,18,FALSE)</f>
        <v>No</v>
      </c>
      <c r="H76">
        <f>VLOOKUP($A76,'Capital spend Nov 30'!$D$10:$W$6901,5,0)</f>
        <v>8776.15</v>
      </c>
      <c r="I76" t="str">
        <f>VLOOKUP(A76,'Capital spend Nov 30'!$D$10:$W$6901,15,0)</f>
        <v>ST10009</v>
      </c>
      <c r="J76" t="str">
        <f>VLOOKUP($A76,'Capital spend Nov 30'!$D$10:$W$6901,8,0)</f>
        <v>HVAC Systems (Capital)</v>
      </c>
      <c r="K76" t="str">
        <f>VLOOKUP($A76,'Capital spend Nov 30'!$D$10:$W$6901,2,0)</f>
        <v>Tim Morrison</v>
      </c>
      <c r="L76" t="str">
        <f>VLOOKUP($A76,'Capital spend Nov 30'!$D$10:$W$6901,4,0)</f>
        <v>To replace the failed 15 year old chiller oil pump that operates the AC for the home.</v>
      </c>
      <c r="M76" t="e">
        <f>VLOOKUP(A76,[1]Sheet1!$C$2:$D$107,2,0)</f>
        <v>#N/A</v>
      </c>
      <c r="N76" t="e">
        <f>VLOOKUP(A76,[2]Sheet1!C$1:D$107,2,0)</f>
        <v>#N/A</v>
      </c>
    </row>
    <row r="77" spans="1:14">
      <c r="A77" t="s">
        <v>5213</v>
      </c>
      <c r="B77" t="s">
        <v>977</v>
      </c>
      <c r="C77" s="48" t="s">
        <v>5213</v>
      </c>
      <c r="D77" t="str">
        <f t="shared" si="2"/>
        <v>P22-011501</v>
      </c>
      <c r="E77" t="str">
        <f>IFERROR(VLOOKUP($A77,'Capital spend Nov 30'!$D:$G,3,FALSE),"No PO")</f>
        <v>P22-011501 - Line 1</v>
      </c>
      <c r="F77" t="str">
        <f>VLOOKUP(A77,'Capital spend Nov 30'!D:Q,14,FALSE)</f>
        <v>Chateau Renoir - 2022 - In-Suite Renovations</v>
      </c>
      <c r="G77" t="str">
        <f>VLOOKUP(A77,'Capital spend Nov 30'!D:U,18,FALSE)</f>
        <v>No</v>
      </c>
      <c r="H77">
        <f>VLOOKUP($A77,'Capital spend Nov 30'!$D$10:$W$6901,5,0)</f>
        <v>2278.5</v>
      </c>
      <c r="I77" t="str">
        <f>VLOOKUP(A77,'Capital spend Nov 30'!$D$10:$W$6901,15,0)</f>
        <v>ST10068</v>
      </c>
      <c r="J77" t="str">
        <f>VLOOKUP($A77,'Capital spend Nov 30'!$D$10:$W$6901,8,0)</f>
        <v>In-Suite Refresh (Capital)</v>
      </c>
      <c r="K77" t="str">
        <f>VLOOKUP($A77,'Capital spend Nov 30'!$D$10:$W$6901,2,0)</f>
        <v>Ellie Bromley (Terminated)</v>
      </c>
      <c r="L77" t="str">
        <f>VLOOKUP($A77,'Capital spend Nov 30'!$D$10:$W$6901,4,0)</f>
        <v>Suite 343 Refresh</v>
      </c>
      <c r="M77">
        <f>VLOOKUP(A77,[1]Sheet1!$C$2:$D$107,2,0)</f>
        <v>0</v>
      </c>
      <c r="N77" t="str">
        <f>VLOOKUP(A77,[2]Sheet1!C$1:D$107,2,0)</f>
        <v>BA-40003843</v>
      </c>
    </row>
    <row r="78" spans="1:14">
      <c r="A78" t="s">
        <v>5214</v>
      </c>
      <c r="B78" t="s">
        <v>977</v>
      </c>
      <c r="C78" s="48" t="s">
        <v>5214</v>
      </c>
      <c r="D78" t="str">
        <f t="shared" si="2"/>
        <v>P22-011859</v>
      </c>
      <c r="E78" t="str">
        <f>IFERROR(VLOOKUP($A78,'Capital spend Nov 30'!$D:$G,3,FALSE),"No PO")</f>
        <v>P22-011859 - Line 1</v>
      </c>
      <c r="F78" t="str">
        <f>VLOOKUP(A78,'Capital spend Nov 30'!D:Q,14,FALSE)</f>
        <v>Oak Terrace - 2022 - A/C for Kitchen</v>
      </c>
      <c r="G78" t="str">
        <f>VLOOKUP(A78,'Capital spend Nov 30'!D:U,18,FALSE)</f>
        <v>No</v>
      </c>
      <c r="H78">
        <f>VLOOKUP($A78,'Capital spend Nov 30'!$D$10:$W$6901,5,0)</f>
        <v>10686.41</v>
      </c>
      <c r="I78" t="str">
        <f>VLOOKUP(A78,'Capital spend Nov 30'!$D$10:$W$6901,15,0)</f>
        <v>ST10155</v>
      </c>
      <c r="J78" t="str">
        <f>VLOOKUP($A78,'Capital spend Nov 30'!$D$10:$W$6901,8,0)</f>
        <v>HVAC Systems (Capital)</v>
      </c>
      <c r="K78" t="str">
        <f>VLOOKUP($A78,'Capital spend Nov 30'!$D$10:$W$6901,2,0)</f>
        <v>Hazel D'Gama</v>
      </c>
      <c r="L78" t="str">
        <f>VLOOKUP($A78,'Capital spend Nov 30'!$D$10:$W$6901,4,0)</f>
        <v>Oak Terrace - Installation of ductless split in kitchen</v>
      </c>
      <c r="M78" t="e">
        <f>VLOOKUP(A78,[1]Sheet1!$C$2:$D$107,2,0)</f>
        <v>#N/A</v>
      </c>
      <c r="N78" t="e">
        <f>VLOOKUP(A78,[2]Sheet1!C$1:D$107,2,0)</f>
        <v>#N/A</v>
      </c>
    </row>
    <row r="79" spans="1:14">
      <c r="A79" t="s">
        <v>5215</v>
      </c>
      <c r="B79" t="s">
        <v>977</v>
      </c>
      <c r="C79" s="48" t="s">
        <v>5215</v>
      </c>
      <c r="D79" t="str">
        <f t="shared" si="2"/>
        <v>P22-011862</v>
      </c>
      <c r="E79" t="str">
        <f>IFERROR(VLOOKUP($A79,'Capital spend Nov 30'!$D:$G,3,FALSE),"No PO")</f>
        <v>P22-011862 - Line 1</v>
      </c>
      <c r="F79" t="str">
        <f>VLOOKUP(A79,'Capital spend Nov 30'!D:Q,14,FALSE)</f>
        <v>Baywoods Place- 2022 -  Kitchen FF&amp;E (Stand Mixer)</v>
      </c>
      <c r="G79" t="str">
        <f>VLOOKUP(A79,'Capital spend Nov 30'!D:U,18,FALSE)</f>
        <v>No</v>
      </c>
      <c r="H79">
        <f>VLOOKUP($A79,'Capital spend Nov 30'!$D$10:$W$6901,5,0)</f>
        <v>8743.34</v>
      </c>
      <c r="I79" t="str">
        <f>VLOOKUP(A79,'Capital spend Nov 30'!$D$10:$W$6901,15,0)</f>
        <v>ST10330</v>
      </c>
      <c r="J79" t="str">
        <f>VLOOKUP($A79,'Capital spend Nov 30'!$D$10:$W$6901,8,0)</f>
        <v>Kitchen FF&amp;E (Capital)</v>
      </c>
      <c r="K79" t="str">
        <f>VLOOKUP($A79,'Capital spend Nov 30'!$D$10:$W$6901,2,0)</f>
        <v>Hazel D'Gama</v>
      </c>
      <c r="L79" t="str">
        <f>VLOOKUP($A79,'Capital spend Nov 30'!$D$10:$W$6901,4,0)</f>
        <v>Baywoods Place - Shelving</v>
      </c>
      <c r="M79" t="e">
        <f>VLOOKUP(A79,[1]Sheet1!$C$2:$D$107,2,0)</f>
        <v>#N/A</v>
      </c>
      <c r="N79" t="e">
        <f>VLOOKUP(A79,[2]Sheet1!C$1:D$107,2,0)</f>
        <v>#N/A</v>
      </c>
    </row>
    <row r="80" spans="1:14">
      <c r="A80" t="s">
        <v>5216</v>
      </c>
      <c r="B80" t="s">
        <v>977</v>
      </c>
      <c r="C80" s="48" t="s">
        <v>5216</v>
      </c>
      <c r="D80" t="str">
        <f t="shared" si="2"/>
        <v>P22-011624</v>
      </c>
      <c r="E80" t="str">
        <f>IFERROR(VLOOKUP($A80,'Capital spend Nov 30'!$D:$G,3,FALSE),"No PO")</f>
        <v>P22-011624 - Line 1</v>
      </c>
      <c r="F80" t="str">
        <f>VLOOKUP(A80,'Capital spend Nov 30'!D:Q,14,FALSE)</f>
        <v>Kennedy - 2022- Roof chiller strainer Replacement</v>
      </c>
      <c r="G80" t="str">
        <f>VLOOKUP(A80,'Capital spend Nov 30'!D:U,18,FALSE)</f>
        <v>No</v>
      </c>
      <c r="H80">
        <f>VLOOKUP($A80,'Capital spend Nov 30'!$D$10:$W$6901,5,0)</f>
        <v>774.05</v>
      </c>
      <c r="I80" t="str">
        <f>VLOOKUP(A80,'Capital spend Nov 30'!$D$10:$W$6901,15,0)</f>
        <v>ST10169</v>
      </c>
      <c r="J80" t="str">
        <f>VLOOKUP($A80,'Capital spend Nov 30'!$D$10:$W$6901,8,0)</f>
        <v>HVAC Systems (Capital)</v>
      </c>
      <c r="K80" t="str">
        <f>VLOOKUP($A80,'Capital spend Nov 30'!$D$10:$W$6901,2,0)</f>
        <v>Franco D'Angelo</v>
      </c>
      <c r="L80" t="str">
        <f>VLOOKUP($A80,'Capital spend Nov 30'!$D$10:$W$6901,4,0)</f>
        <v>Kennedy - 2022- Roof chiller strainer Replacement. More 10 yrs</v>
      </c>
      <c r="M80" t="e">
        <f>VLOOKUP(A80,[1]Sheet1!$C$2:$D$107,2,0)</f>
        <v>#N/A</v>
      </c>
      <c r="N80" t="e">
        <f>VLOOKUP(A80,[2]Sheet1!C$1:D$107,2,0)</f>
        <v>#N/A</v>
      </c>
    </row>
    <row r="81" spans="1:14">
      <c r="A81" t="s">
        <v>5217</v>
      </c>
      <c r="B81" t="s">
        <v>977</v>
      </c>
      <c r="C81" s="48" t="s">
        <v>5217</v>
      </c>
      <c r="D81" t="str">
        <f t="shared" si="2"/>
        <v>P22-011700</v>
      </c>
      <c r="E81" t="str">
        <f>IFERROR(VLOOKUP($A81,'Capital spend Nov 30'!$D:$G,3,FALSE),"No PO")</f>
        <v>P22-011700 - Line 1</v>
      </c>
      <c r="F81" t="str">
        <f>VLOOKUP(A81,'Capital spend Nov 30'!D:Q,14,FALSE)</f>
        <v>Landmark -2022- Kitchen Exhaust</v>
      </c>
      <c r="G81" t="str">
        <f>VLOOKUP(A81,'Capital spend Nov 30'!D:U,18,FALSE)</f>
        <v>No</v>
      </c>
      <c r="H81">
        <f>VLOOKUP($A81,'Capital spend Nov 30'!$D$10:$W$6901,5,0)</f>
        <v>4472.82</v>
      </c>
      <c r="I81" t="str">
        <f>VLOOKUP(A81,'Capital spend Nov 30'!$D$10:$W$6901,15,0)</f>
        <v>ST10044</v>
      </c>
      <c r="J81" t="str">
        <f>VLOOKUP($A81,'Capital spend Nov 30'!$D$10:$W$6901,8,0)</f>
        <v>HVAC Systems (Capital)</v>
      </c>
      <c r="K81" t="str">
        <f>VLOOKUP($A81,'Capital spend Nov 30'!$D$10:$W$6901,2,0)</f>
        <v>Franco D'Angelo</v>
      </c>
      <c r="L81" t="str">
        <f>VLOOKUP($A81,'Capital spend Nov 30'!$D$10:$W$6901,4,0)</f>
        <v>Landmark -2022- Kitchen Exhaust - Replace failed parts .More 15 yrs Urgent work .</v>
      </c>
      <c r="M81" t="e">
        <f>VLOOKUP(A81,[1]Sheet1!$C$2:$D$107,2,0)</f>
        <v>#N/A</v>
      </c>
      <c r="N81" t="e">
        <f>VLOOKUP(A81,[2]Sheet1!C$1:D$107,2,0)</f>
        <v>#N/A</v>
      </c>
    </row>
    <row r="82" spans="1:14">
      <c r="A82" t="s">
        <v>5218</v>
      </c>
      <c r="B82" t="s">
        <v>977</v>
      </c>
      <c r="C82" s="48" t="s">
        <v>5218</v>
      </c>
      <c r="D82" t="str">
        <f t="shared" si="2"/>
        <v>P22-011739</v>
      </c>
      <c r="E82" t="str">
        <f>IFERROR(VLOOKUP($A82,'Capital spend Nov 30'!$D:$G,3,FALSE),"No PO")</f>
        <v>P22-011739 - Line 1</v>
      </c>
      <c r="F82" t="str">
        <f>VLOOKUP(A82,'Capital spend Nov 30'!D:Q,14,FALSE)</f>
        <v>Hunt Club - 2022- DHW gas valve replacement</v>
      </c>
      <c r="G82" t="str">
        <f>VLOOKUP(A82,'Capital spend Nov 30'!D:U,18,FALSE)</f>
        <v>No</v>
      </c>
      <c r="H82">
        <f>VLOOKUP($A82,'Capital spend Nov 30'!$D$10:$W$6901,5,0)</f>
        <v>1474.03</v>
      </c>
      <c r="I82" t="str">
        <f>VLOOKUP(A82,'Capital spend Nov 30'!$D$10:$W$6901,15,0)</f>
        <v>ST10043</v>
      </c>
      <c r="J82" t="str">
        <f>VLOOKUP($A82,'Capital spend Nov 30'!$D$10:$W$6901,8,0)</f>
        <v>HVAC Systems (Capital)</v>
      </c>
      <c r="K82" t="str">
        <f>VLOOKUP($A82,'Capital spend Nov 30'!$D$10:$W$6901,2,0)</f>
        <v>Franco D'Angelo</v>
      </c>
      <c r="L82" t="str">
        <f>VLOOKUP($A82,'Capital spend Nov 30'!$D$10:$W$6901,4,0)</f>
        <v>Hunt Club - 2022- DHW gas valve replacement. More 10 yrs</v>
      </c>
      <c r="M82" t="e">
        <f>VLOOKUP(A82,[1]Sheet1!$C$2:$D$107,2,0)</f>
        <v>#N/A</v>
      </c>
      <c r="N82" t="e">
        <f>VLOOKUP(A82,[2]Sheet1!C$1:D$107,2,0)</f>
        <v>#N/A</v>
      </c>
    </row>
    <row r="83" spans="1:14">
      <c r="A83" t="s">
        <v>5219</v>
      </c>
      <c r="B83" t="s">
        <v>977</v>
      </c>
      <c r="C83" s="48" t="s">
        <v>5219</v>
      </c>
      <c r="D83" t="str">
        <f t="shared" si="2"/>
        <v>0</v>
      </c>
      <c r="E83">
        <f>IFERROR(VLOOKUP($A83,'Capital spend Nov 30'!$D:$G,3,FALSE),"No PO")</f>
        <v>0</v>
      </c>
      <c r="F83" t="str">
        <f>VLOOKUP(A83,'Capital spend Nov 30'!D:Q,14,FALSE)</f>
        <v>Elginwood - 2022- Hydrant Overhaul</v>
      </c>
      <c r="G83" t="str">
        <f>VLOOKUP(A83,'Capital spend Nov 30'!D:U,18,FALSE)</f>
        <v>No</v>
      </c>
      <c r="H83">
        <f>VLOOKUP($A83,'Capital spend Nov 30'!$D$10:$W$6901,5,0)</f>
        <v>2938</v>
      </c>
      <c r="I83" t="str">
        <f>VLOOKUP(A83,'Capital spend Nov 30'!$D$10:$W$6901,15,0)</f>
        <v>ST10162</v>
      </c>
      <c r="J83" t="str">
        <f>VLOOKUP($A83,'Capital spend Nov 30'!$D$10:$W$6901,8,0)</f>
        <v>Emergency Power System (Capital)</v>
      </c>
      <c r="K83" t="str">
        <f>VLOOKUP($A83,'Capital spend Nov 30'!$D$10:$W$6901,2,0)</f>
        <v>Franco D'Angelo</v>
      </c>
      <c r="L83">
        <f>VLOOKUP($A83,'Capital spend Nov 30'!$D$10:$W$6901,4,0)</f>
        <v>0</v>
      </c>
      <c r="M83" t="e">
        <f>VLOOKUP(A83,[1]Sheet1!$C$2:$D$107,2,0)</f>
        <v>#N/A</v>
      </c>
      <c r="N83" t="e">
        <f>VLOOKUP(A83,[2]Sheet1!C$1:D$107,2,0)</f>
        <v>#N/A</v>
      </c>
    </row>
    <row r="84" spans="1:14">
      <c r="A84" t="s">
        <v>5220</v>
      </c>
      <c r="B84" t="s">
        <v>977</v>
      </c>
      <c r="C84" s="48" t="s">
        <v>5221</v>
      </c>
      <c r="D84" t="str">
        <f t="shared" ref="D84:D115" si="3">LEFT(E84,10)</f>
        <v>P22-011687</v>
      </c>
      <c r="E84" t="str">
        <f>IFERROR(VLOOKUP($A84,'Capital spend Nov 30'!$D:$G,3,FALSE),"No PO")</f>
        <v>P22-011687 - Line 1</v>
      </c>
      <c r="F84" t="str">
        <f>VLOOKUP(A84,'Capital spend Nov 30'!D:Q,14,FALSE)</f>
        <v>The Westwood - 2022 - In-Suite Renovations</v>
      </c>
      <c r="G84" t="str">
        <f>VLOOKUP(A84,'Capital spend Nov 30'!D:U,18,FALSE)</f>
        <v>No</v>
      </c>
      <c r="H84">
        <f>VLOOKUP($A84,'Capital spend Nov 30'!$D$10:$W$6901,5,0)</f>
        <v>566.13</v>
      </c>
      <c r="I84" t="str">
        <f>VLOOKUP(A84,'Capital spend Nov 30'!$D$10:$W$6901,15,0)</f>
        <v>ST10035</v>
      </c>
      <c r="J84" t="str">
        <f>VLOOKUP($A84,'Capital spend Nov 30'!$D$10:$W$6901,8,0)</f>
        <v>In-Suite Renovation (Capital)</v>
      </c>
      <c r="K84" t="str">
        <f>VLOOKUP($A84,'Capital spend Nov 30'!$D$10:$W$6901,2,0)</f>
        <v>Laura Clarke-Giberson</v>
      </c>
      <c r="L84" t="str">
        <f>VLOOKUP($A84,'Capital spend Nov 30'!$D$10:$W$6901,4,0)</f>
        <v>Suite 1-217 Reno Additional Scope</v>
      </c>
      <c r="M84" s="56" t="str">
        <f>VLOOKUP(A84,[1]Sheet1!$C$2:$D$107,2,0)</f>
        <v>BA-40000018 (Suite 1-222 Refresh)</v>
      </c>
      <c r="N84" s="56" t="str">
        <f>VLOOKUP(A84,[2]Sheet1!C$1:D$107,2,0)</f>
        <v>BA-40002269</v>
      </c>
    </row>
    <row r="85" spans="1:14">
      <c r="A85" t="s">
        <v>5222</v>
      </c>
      <c r="B85" t="s">
        <v>977</v>
      </c>
      <c r="C85" s="48" t="s">
        <v>5223</v>
      </c>
      <c r="D85" t="str">
        <f t="shared" si="3"/>
        <v>P22-011887</v>
      </c>
      <c r="E85" t="str">
        <f>IFERROR(VLOOKUP($A85,'Capital spend Nov 30'!$D:$G,3,FALSE),"No PO")</f>
        <v>P22-011887 - Line 1</v>
      </c>
      <c r="F85" t="str">
        <f>VLOOKUP(A85,'Capital spend Nov 30'!D:Q,14,FALSE)</f>
        <v>Appleby Place - 2022 - Model Suite 1 BedRoom</v>
      </c>
      <c r="G85" t="str">
        <f>VLOOKUP(A85,'Capital spend Nov 30'!D:U,18,FALSE)</f>
        <v>No</v>
      </c>
      <c r="H85">
        <f>VLOOKUP($A85,'Capital spend Nov 30'!$D$10:$W$6901,5,0)</f>
        <v>14857.24</v>
      </c>
      <c r="I85" t="str">
        <f>VLOOKUP(A85,'Capital spend Nov 30'!$D$10:$W$6901,15,0)</f>
        <v>ST10003</v>
      </c>
      <c r="J85" t="str">
        <f>VLOOKUP($A85,'Capital spend Nov 30'!$D$10:$W$6901,8,0)</f>
        <v>Suites FF&amp;E (Capital)</v>
      </c>
      <c r="K85" t="str">
        <f>VLOOKUP($A85,'Capital spend Nov 30'!$D$10:$W$6901,2,0)</f>
        <v>Richard Halford</v>
      </c>
      <c r="L85" t="str">
        <f>VLOOKUP($A85,'Capital spend Nov 30'!$D$10:$W$6901,4,0)</f>
        <v>Model Suite Furniture</v>
      </c>
      <c r="M85" t="e">
        <f>VLOOKUP(A85,[1]Sheet1!$C$2:$D$107,2,0)</f>
        <v>#N/A</v>
      </c>
      <c r="N85" t="e">
        <f>VLOOKUP(A85,[2]Sheet1!C$1:D$107,2,0)</f>
        <v>#N/A</v>
      </c>
    </row>
    <row r="86" spans="1:14">
      <c r="A86" t="s">
        <v>5224</v>
      </c>
      <c r="B86" t="s">
        <v>977</v>
      </c>
      <c r="C86" s="48" t="s">
        <v>5225</v>
      </c>
      <c r="D86" t="str">
        <f t="shared" si="3"/>
        <v>P22-011884</v>
      </c>
      <c r="E86" t="str">
        <f>IFERROR(VLOOKUP($A86,'Capital spend Nov 30'!$D:$G,3,FALSE),"No PO")</f>
        <v>P22-011884 - Line 1</v>
      </c>
      <c r="F86" t="str">
        <f>VLOOKUP(A86,'Capital spend Nov 30'!D:Q,14,FALSE)</f>
        <v>Birkdale - 2022 - Plumbing (Sewage Pumps)</v>
      </c>
      <c r="G86" t="str">
        <f>VLOOKUP(A86,'Capital spend Nov 30'!D:U,18,FALSE)</f>
        <v>No</v>
      </c>
      <c r="H86">
        <f>VLOOKUP($A86,'Capital spend Nov 30'!$D$10:$W$6901,5,0)</f>
        <v>12023.2</v>
      </c>
      <c r="I86" t="str">
        <f>VLOOKUP(A86,'Capital spend Nov 30'!$D$10:$W$6901,15,0)</f>
        <v>ST10009</v>
      </c>
      <c r="J86" t="str">
        <f>VLOOKUP($A86,'Capital spend Nov 30'!$D$10:$W$6901,8,0)</f>
        <v>Plumbing (Capital)</v>
      </c>
      <c r="K86" t="str">
        <f>VLOOKUP($A86,'Capital spend Nov 30'!$D$10:$W$6901,2,0)</f>
        <v>Tim Morrison</v>
      </c>
      <c r="L86" t="str">
        <f>VLOOKUP($A86,'Capital spend Nov 30'!$D$10:$W$6901,4,0)</f>
        <v>To replace the current failed 15 year old sewage pump. Need asap to pump sewage up to the street.</v>
      </c>
      <c r="M86" t="e">
        <f>VLOOKUP(A86,[1]Sheet1!$C$2:$D$107,2,0)</f>
        <v>#N/A</v>
      </c>
      <c r="N86" t="e">
        <f>VLOOKUP(A86,[2]Sheet1!C$1:D$107,2,0)</f>
        <v>#N/A</v>
      </c>
    </row>
    <row r="87" spans="1:14">
      <c r="A87" t="s">
        <v>5226</v>
      </c>
      <c r="B87" t="s">
        <v>977</v>
      </c>
      <c r="C87" s="48" t="s">
        <v>5227</v>
      </c>
      <c r="D87" t="str">
        <f t="shared" si="3"/>
        <v>P22-011651</v>
      </c>
      <c r="E87" t="str">
        <f>IFERROR(VLOOKUP($A87,'Capital spend Nov 30'!$D:$G,3,FALSE),"No PO")</f>
        <v>P22-011651 - Line 1</v>
      </c>
      <c r="F87" t="str">
        <f>VLOOKUP(A87,'Capital spend Nov 30'!D:Q,14,FALSE)</f>
        <v>Trafalgar Lodge - 2022 - Window  AC Unit</v>
      </c>
      <c r="G87" t="str">
        <f>VLOOKUP(A87,'Capital spend Nov 30'!D:U,18,FALSE)</f>
        <v>No</v>
      </c>
      <c r="H87">
        <f>VLOOKUP($A87,'Capital spend Nov 30'!$D$10:$W$6901,5,0)</f>
        <v>5966.4</v>
      </c>
      <c r="I87" t="str">
        <f>VLOOKUP(A87,'Capital spend Nov 30'!$D$10:$W$6901,15,0)</f>
        <v>ST10008</v>
      </c>
      <c r="J87" t="str">
        <f>VLOOKUP($A87,'Capital spend Nov 30'!$D$10:$W$6901,8,0)</f>
        <v>HVAC Systems (Capital)</v>
      </c>
      <c r="K87" t="str">
        <f>VLOOKUP($A87,'Capital spend Nov 30'!$D$10:$W$6901,2,0)</f>
        <v>Tim Morrison</v>
      </c>
      <c r="L87" t="str">
        <f>VLOOKUP($A87,'Capital spend Nov 30'!$D$10:$W$6901,4,0)</f>
        <v>To replace the current failed 20 resident room window AC units with new.</v>
      </c>
      <c r="M87" t="e">
        <f>VLOOKUP(A87,[1]Sheet1!$C$2:$D$107,2,0)</f>
        <v>#N/A</v>
      </c>
      <c r="N87" t="e">
        <f>VLOOKUP(A87,[2]Sheet1!C$1:D$107,2,0)</f>
        <v>#N/A</v>
      </c>
    </row>
    <row r="88" spans="1:14" ht="45">
      <c r="A88" t="s">
        <v>5228</v>
      </c>
      <c r="B88" t="s">
        <v>977</v>
      </c>
      <c r="C88" s="67" t="s">
        <v>5229</v>
      </c>
      <c r="D88" t="str">
        <f t="shared" si="3"/>
        <v>P22-011652</v>
      </c>
      <c r="E88" t="str">
        <f>IFERROR(VLOOKUP($A88,'Capital spend Nov 30'!$D:$G,3,FALSE),"No PO")</f>
        <v>P22-011652 - Line 1</v>
      </c>
      <c r="F88" t="str">
        <f>VLOOKUP(A88,'Capital spend Nov 30'!D:Q,14,FALSE)</f>
        <v>The Kensington Oakville - 2022 - Chiller (Isolation Valves)</v>
      </c>
      <c r="G88" t="str">
        <f>VLOOKUP(A88,'Capital spend Nov 30'!D:U,18,FALSE)</f>
        <v>No</v>
      </c>
      <c r="H88">
        <f>VLOOKUP($A88,'Capital spend Nov 30'!$D$10:$W$6901,5,0)</f>
        <v>4503.05</v>
      </c>
      <c r="I88" t="str">
        <f>VLOOKUP(A88,'Capital spend Nov 30'!$D$10:$W$6901,15,0)</f>
        <v>ST10005</v>
      </c>
      <c r="J88" t="str">
        <f>VLOOKUP($A88,'Capital spend Nov 30'!$D$10:$W$6901,8,0)</f>
        <v>HVAC Systems (Capital)</v>
      </c>
      <c r="K88" t="str">
        <f>VLOOKUP($A88,'Capital spend Nov 30'!$D$10:$W$6901,2,0)</f>
        <v>Tim Morrison</v>
      </c>
      <c r="L88" t="str">
        <f>VLOOKUP($A88,'Capital spend Nov 30'!$D$10:$W$6901,4,0)</f>
        <v>To replace the current failed 20 year old Butterfly isolation valves because we cannot turn the AC on from the heating cycle.</v>
      </c>
      <c r="M88" t="e">
        <f>VLOOKUP(A88,[1]Sheet1!$C$2:$D$107,2,0)</f>
        <v>#N/A</v>
      </c>
      <c r="N88" t="e">
        <f>VLOOKUP(A88,[2]Sheet1!C$1:D$107,2,0)</f>
        <v>#N/A</v>
      </c>
    </row>
    <row r="89" spans="1:14">
      <c r="A89" t="s">
        <v>5230</v>
      </c>
      <c r="B89" t="s">
        <v>977</v>
      </c>
      <c r="C89" s="48" t="s">
        <v>1256</v>
      </c>
      <c r="D89" t="str">
        <f t="shared" si="3"/>
        <v>P22-011886</v>
      </c>
      <c r="E89" t="str">
        <f>IFERROR(VLOOKUP($A89,'Capital spend Nov 30'!$D:$G,3,FALSE),"No PO")</f>
        <v>P22-011886 - Line 1</v>
      </c>
      <c r="F89" t="str">
        <f>VLOOKUP(A89,'Capital spend Nov 30'!D:Q,14,FALSE)</f>
        <v>Appleby Place - 2022 - Access/Security (Front Door)</v>
      </c>
      <c r="G89" t="str">
        <f>VLOOKUP(A89,'Capital spend Nov 30'!D:U,18,FALSE)</f>
        <v>No</v>
      </c>
      <c r="H89">
        <f>VLOOKUP($A89,'Capital spend Nov 30'!$D$10:$W$6901,5,0)</f>
        <v>9681.84</v>
      </c>
      <c r="I89" t="str">
        <f>VLOOKUP(A89,'Capital spend Nov 30'!$D$10:$W$6901,15,0)</f>
        <v>ST10003</v>
      </c>
      <c r="J89" t="str">
        <f>VLOOKUP($A89,'Capital spend Nov 30'!$D$10:$W$6901,8,0)</f>
        <v>Access and Security systems (Capital)</v>
      </c>
      <c r="K89" t="str">
        <f>VLOOKUP($A89,'Capital spend Nov 30'!$D$10:$W$6901,2,0)</f>
        <v>Tim Morrison</v>
      </c>
      <c r="L89" t="str">
        <f>VLOOKUP($A89,'Capital spend Nov 30'!$D$10:$W$6901,4,0)</f>
        <v>To replace the 30 year old sliding front entrance door due to it has long reached its life expectancy. Constantly jamming up with mounting service calls.</v>
      </c>
      <c r="M89" t="e">
        <f>VLOOKUP(A89,[1]Sheet1!$C$2:$D$107,2,0)</f>
        <v>#N/A</v>
      </c>
      <c r="N89" t="e">
        <f>VLOOKUP(A89,[2]Sheet1!C$1:D$107,2,0)</f>
        <v>#N/A</v>
      </c>
    </row>
    <row r="90" spans="1:14">
      <c r="A90" t="s">
        <v>5231</v>
      </c>
      <c r="B90" t="s">
        <v>977</v>
      </c>
      <c r="C90" s="48" t="s">
        <v>5232</v>
      </c>
      <c r="D90" t="str">
        <f t="shared" si="3"/>
        <v>P22-011703</v>
      </c>
      <c r="E90" t="str">
        <f>IFERROR(VLOOKUP($A90,'Capital spend Nov 30'!$D:$G,3,FALSE),"No PO")</f>
        <v>P22-011703 - Line 1</v>
      </c>
      <c r="F90" t="str">
        <f>VLOOKUP(A90,'Capital spend Nov 30'!D:Q,14,FALSE)</f>
        <v>Inglewood - 2022 - In-Suite Renovations</v>
      </c>
      <c r="G90" t="str">
        <f>VLOOKUP(A90,'Capital spend Nov 30'!D:U,18,FALSE)</f>
        <v>No</v>
      </c>
      <c r="H90">
        <f>VLOOKUP($A90,'Capital spend Nov 30'!$D$10:$W$6901,5,0)</f>
        <v>661.5</v>
      </c>
      <c r="I90" t="str">
        <f>VLOOKUP(A90,'Capital spend Nov 30'!$D$10:$W$6901,15,0)</f>
        <v>ST10066</v>
      </c>
      <c r="J90" t="str">
        <f>VLOOKUP($A90,'Capital spend Nov 30'!$D$10:$W$6901,8,0)</f>
        <v>In-Suite Renovation (Capital)</v>
      </c>
      <c r="K90" t="str">
        <f>VLOOKUP($A90,'Capital spend Nov 30'!$D$10:$W$6901,2,0)</f>
        <v>Heather Wormington</v>
      </c>
      <c r="L90" t="str">
        <f>VLOOKUP($A90,'Capital spend Nov 30'!$D$10:$W$6901,4,0)</f>
        <v>Suite 5 Reno Additional Scope</v>
      </c>
      <c r="M90" s="56" t="str">
        <f>VLOOKUP(A90,[1]Sheet1!$C$2:$D$107,2,0)</f>
        <v>BA-40000156</v>
      </c>
      <c r="N90" s="56" t="str">
        <f>VLOOKUP(A90,[2]Sheet1!C$1:D$107,2,0)</f>
        <v>BA-40005836</v>
      </c>
    </row>
    <row r="91" spans="1:14">
      <c r="A91" t="s">
        <v>5233</v>
      </c>
      <c r="B91" t="s">
        <v>977</v>
      </c>
      <c r="C91" s="48" t="s">
        <v>5234</v>
      </c>
      <c r="D91" t="str">
        <f t="shared" si="3"/>
        <v>P22-011974</v>
      </c>
      <c r="E91" t="str">
        <f>IFERROR(VLOOKUP($A91,'Capital spend Nov 30'!$D:$G,3,FALSE),"No PO")</f>
        <v>P22-011974 - Line 1</v>
      </c>
      <c r="F91" t="str">
        <f>VLOOKUP(A91,'Capital spend Nov 30'!D:Q,14,FALSE)</f>
        <v>Holyrood Manor - 2022 - Exterior</v>
      </c>
      <c r="G91" t="str">
        <f>VLOOKUP(A91,'Capital spend Nov 30'!D:U,18,FALSE)</f>
        <v>No</v>
      </c>
      <c r="H91">
        <f>VLOOKUP($A91,'Capital spend Nov 30'!$D$10:$W$6901,5,0)</f>
        <v>24851.68</v>
      </c>
      <c r="I91" t="str">
        <f>VLOOKUP(A91,'Capital spend Nov 30'!$D$10:$W$6901,15,0)</f>
        <v>ST10206</v>
      </c>
      <c r="J91" t="str">
        <f>VLOOKUP($A91,'Capital spend Nov 30'!$D$10:$W$6901,8,0)</f>
        <v>Exterior Structure (Capital)</v>
      </c>
      <c r="K91" t="str">
        <f>VLOOKUP($A91,'Capital spend Nov 30'!$D$10:$W$6901,2,0)</f>
        <v>Doug Blanchard</v>
      </c>
      <c r="L91" t="str">
        <f>VLOOKUP($A91,'Capital spend Nov 30'!$D$10:$W$6901,4,0)</f>
        <v>30062 - Exterior  Repairs. 
Replacement of 600 LF of exterior Fascia, &amp; metal capping / coping.</v>
      </c>
      <c r="M91" t="e">
        <f>VLOOKUP(A91,[1]Sheet1!$C$2:$D$107,2,0)</f>
        <v>#N/A</v>
      </c>
      <c r="N91" t="e">
        <f>VLOOKUP(A91,[2]Sheet1!C$1:D$107,2,0)</f>
        <v>#N/A</v>
      </c>
    </row>
    <row r="92" spans="1:14">
      <c r="A92" t="s">
        <v>5235</v>
      </c>
      <c r="B92" t="s">
        <v>977</v>
      </c>
      <c r="C92" s="48" t="s">
        <v>5236</v>
      </c>
      <c r="D92" t="str">
        <f t="shared" si="3"/>
        <v>P22-011874</v>
      </c>
      <c r="E92" t="str">
        <f>IFERROR(VLOOKUP($A92,'Capital spend Nov 30'!$D:$G,3,FALSE),"No PO")</f>
        <v>P22-011874 - Line 1</v>
      </c>
      <c r="F92" t="str">
        <f>VLOOKUP(A92,'Capital spend Nov 30'!D:Q,14,FALSE)</f>
        <v>The Wellington - 2022 - Washer/Dryer Combo Replacement</v>
      </c>
      <c r="G92" t="str">
        <f>VLOOKUP(A92,'Capital spend Nov 30'!D:U,18,FALSE)</f>
        <v>No</v>
      </c>
      <c r="H92">
        <f>VLOOKUP($A92,'Capital spend Nov 30'!$D$10:$W$6901,5,0)</f>
        <v>5910.24</v>
      </c>
      <c r="I92" t="str">
        <f>VLOOKUP(A92,'Capital spend Nov 30'!$D$10:$W$6901,15,0)</f>
        <v>ST10076</v>
      </c>
      <c r="J92" t="str">
        <f>VLOOKUP($A92,'Capital spend Nov 30'!$D$10:$W$6901,8,0)</f>
        <v>Laundry FF&amp;E (Capital)</v>
      </c>
      <c r="K92" t="str">
        <f>VLOOKUP($A92,'Capital spend Nov 30'!$D$10:$W$6901,2,0)</f>
        <v>Malcolm Holbrow</v>
      </c>
      <c r="L92" t="str">
        <f>VLOOKUP($A92,'Capital spend Nov 30'!$D$10:$W$6901,4,0)</f>
        <v>The Wellington - 2022 - Washer/Dryer Combo Replacement - The Washer/Dryer stopped working completely and cannot be repaired. Located on the 2th floor. The age of asset is approx 14yrs. In addition, the electrical outlet requires and upgrade to be compatible with new unit.</v>
      </c>
      <c r="M92" t="e">
        <f>VLOOKUP(A92,[1]Sheet1!$C$2:$D$107,2,0)</f>
        <v>#N/A</v>
      </c>
      <c r="N92" t="e">
        <f>VLOOKUP(A92,[2]Sheet1!C$1:D$107,2,0)</f>
        <v>#N/A</v>
      </c>
    </row>
    <row r="93" spans="1:14">
      <c r="A93" t="s">
        <v>5237</v>
      </c>
      <c r="B93" t="s">
        <v>977</v>
      </c>
      <c r="C93" s="48" t="s">
        <v>1186</v>
      </c>
      <c r="D93" t="str">
        <f t="shared" si="3"/>
        <v>P22-011698</v>
      </c>
      <c r="E93" t="str">
        <f>IFERROR(VLOOKUP($A93,'Capital spend Nov 30'!$D:$G,3,FALSE),"No PO")</f>
        <v>P22-011698 - Line 1</v>
      </c>
      <c r="F93" t="str">
        <f>VLOOKUP(A93,'Capital spend Nov 30'!D:Q,14,FALSE)</f>
        <v>The Meadows - 2022 - Balcony Replacement</v>
      </c>
      <c r="G93" t="str">
        <f>VLOOKUP(A93,'Capital spend Nov 30'!D:U,18,FALSE)</f>
        <v>No</v>
      </c>
      <c r="H93">
        <f>VLOOKUP($A93,'Capital spend Nov 30'!$D$10:$W$6901,5,0)</f>
        <v>19012.25</v>
      </c>
      <c r="I93" t="str">
        <f>VLOOKUP(A93,'Capital spend Nov 30'!$D$10:$W$6901,15,0)</f>
        <v>ST10141</v>
      </c>
      <c r="J93" t="str">
        <f>VLOOKUP($A93,'Capital spend Nov 30'!$D$10:$W$6901,8,0)</f>
        <v>Exterior Balcony (Capital)</v>
      </c>
      <c r="K93" t="str">
        <f>VLOOKUP($A93,'Capital spend Nov 30'!$D$10:$W$6901,2,0)</f>
        <v>Emilio Ricciardi (Terminated)</v>
      </c>
      <c r="L93" t="str">
        <f>VLOOKUP($A93,'Capital spend Nov 30'!$D$10:$W$6901,4,0)</f>
        <v>These balconies are currently closed because of the unsafe conditions of the handrails.  Full replacement needed. Current handrails are 10+ years old.</v>
      </c>
      <c r="M93" t="e">
        <f>VLOOKUP(A93,[1]Sheet1!$C$2:$D$107,2,0)</f>
        <v>#N/A</v>
      </c>
      <c r="N93" t="e">
        <f>VLOOKUP(A93,[2]Sheet1!C$1:D$107,2,0)</f>
        <v>#N/A</v>
      </c>
    </row>
    <row r="94" spans="1:14">
      <c r="A94" t="s">
        <v>5238</v>
      </c>
      <c r="B94" t="s">
        <v>977</v>
      </c>
      <c r="C94" s="48" t="s">
        <v>5239</v>
      </c>
      <c r="D94" t="str">
        <f t="shared" si="3"/>
        <v>P22-011786</v>
      </c>
      <c r="E94" t="str">
        <f>IFERROR(VLOOKUP($A94,'Capital spend Nov 30'!$D:$G,3,FALSE),"No PO")</f>
        <v>P22-011786 - Line 1</v>
      </c>
      <c r="F94" t="str">
        <f>IFERROR(VLOOKUP($A94,'Capital spend Nov 30'!$D:$G,3,FALSE),"No PO")</f>
        <v>P22-011786 - Line 1</v>
      </c>
      <c r="G94" t="str">
        <f>VLOOKUP(A94,'Capital spend Nov 30'!D:U,18,FALSE)</f>
        <v>No</v>
      </c>
      <c r="H94">
        <f>VLOOKUP($A94,'Capital spend Nov 30'!$D$10:$W$6901,5,0)</f>
        <v>4834.05</v>
      </c>
      <c r="I94" t="str">
        <f>VLOOKUP(A94,'Capital spend Nov 30'!$D$10:$W$6901,15,0)</f>
        <v>ST10085</v>
      </c>
      <c r="J94" t="str">
        <f>VLOOKUP($A94,'Capital spend Nov 30'!$D$10:$W$6901,8,0)</f>
        <v>HVAC Systems (Capital)</v>
      </c>
      <c r="K94" t="str">
        <f>VLOOKUP($A94,'Capital spend Nov 30'!$D$10:$W$6901,2,0)</f>
        <v>Malcolm Holbrow</v>
      </c>
      <c r="L94" t="str">
        <f>VLOOKUP($A94,'Capital spend Nov 30'!$D$10:$W$6901,4,0)</f>
        <v>The Bentley Regina - 2022 - Kitchen MUA Repair. Requesting Contingency funds to remove and replace the M­Trac main control for the Kitchen Eng Air MUA unit. Existing board is intermittent and giving false codes and lock outs. Age of unit is approx 19yrs old.</v>
      </c>
      <c r="M94" t="e">
        <f>VLOOKUP(A94,[1]Sheet1!$C$2:$D$107,2,0)</f>
        <v>#N/A</v>
      </c>
      <c r="N94" t="e">
        <f>VLOOKUP(A94,[2]Sheet1!C$1:D$107,2,0)</f>
        <v>#N/A</v>
      </c>
    </row>
    <row r="95" spans="1:14" ht="60">
      <c r="A95" t="s">
        <v>5240</v>
      </c>
      <c r="B95" t="s">
        <v>977</v>
      </c>
      <c r="C95" s="67" t="s">
        <v>5241</v>
      </c>
      <c r="D95" t="str">
        <f t="shared" si="3"/>
        <v xml:space="preserve"> </v>
      </c>
      <c r="E95" t="s">
        <v>5242</v>
      </c>
      <c r="F95" t="str">
        <f>VLOOKUP(A95,'Capital spend Nov 30'!D:Q,14,FALSE)</f>
        <v>Telfer Place - 2022 - Tower MUA10 Rebuild</v>
      </c>
      <c r="G95" t="str">
        <f>VLOOKUP(A95,'Capital spend Nov 30'!D:U,18,FALSE)</f>
        <v>No</v>
      </c>
      <c r="H95">
        <f>VLOOKUP($A95,'Capital spend Nov 30'!$D$10:$W$6901,5,0)</f>
        <v>29642.16</v>
      </c>
      <c r="I95" t="str">
        <f>VLOOKUP(A95,'Capital spend Nov 30'!$D$10:$W$6901,15,0)</f>
        <v>ST10188</v>
      </c>
      <c r="J95" t="str">
        <f>VLOOKUP($A95,'Capital spend Nov 30'!$D$10:$W$6901,8,0)</f>
        <v>HVAC Systems (Capital)</v>
      </c>
      <c r="K95" t="str">
        <f>VLOOKUP($A95,'Capital spend Nov 30'!$D$10:$W$6901,2,0)</f>
        <v>Emilio Ricciardi (Terminated)</v>
      </c>
      <c r="L95" t="str">
        <f>VLOOKUP($A95,'Capital spend Nov 30'!$D$10:$W$6901,4,0)</f>
        <v>This unit is currently not providing AC to the Tower corridors. 10+ years old.</v>
      </c>
      <c r="M95" t="e">
        <f>VLOOKUP(A95,[1]Sheet1!$C$2:$D$107,2,0)</f>
        <v>#N/A</v>
      </c>
      <c r="N95" t="e">
        <f>VLOOKUP(A95,[2]Sheet1!C$1:D$107,2,0)</f>
        <v>#N/A</v>
      </c>
    </row>
    <row r="96" spans="1:14">
      <c r="A96" t="s">
        <v>5243</v>
      </c>
      <c r="B96" t="s">
        <v>977</v>
      </c>
      <c r="C96" s="48" t="s">
        <v>1256</v>
      </c>
      <c r="D96" t="str">
        <f t="shared" si="3"/>
        <v>P22-011872</v>
      </c>
      <c r="E96" t="str">
        <f>IFERROR(VLOOKUP($A96,'Capital spend Nov 30'!$D:$G,3,FALSE),"No PO")</f>
        <v>P22-011872 - Line 1</v>
      </c>
      <c r="F96" t="str">
        <f>VLOOKUP(A96,'Capital spend Nov 30'!D:Q,14,FALSE)</f>
        <v>Briargate - 2022 - Sara system upgrade</v>
      </c>
      <c r="G96" t="str">
        <f>VLOOKUP(A96,'Capital spend Nov 30'!D:U,18,FALSE)</f>
        <v>No</v>
      </c>
      <c r="H96">
        <f>VLOOKUP($A96,'Capital spend Nov 30'!$D$10:$W$6901,5,0)</f>
        <v>17038.2</v>
      </c>
      <c r="I96" t="str">
        <f>VLOOKUP(A96,'Capital spend Nov 30'!$D$10:$W$6901,15,0)</f>
        <v>ST10032</v>
      </c>
      <c r="J96" t="str">
        <f>VLOOKUP($A96,'Capital spend Nov 30'!$D$10:$W$6901,8,0)</f>
        <v>Nurse Call System (Capital)</v>
      </c>
      <c r="K96" t="str">
        <f>VLOOKUP($A96,'Capital spend Nov 30'!$D$10:$W$6901,2,0)</f>
        <v>Franco D'Angelo</v>
      </c>
      <c r="L96" t="str">
        <f>VLOOKUP($A96,'Capital spend Nov 30'!$D$10:$W$6901,4,0)</f>
        <v>Briargate - 2022 - Sara system upgrade . Replace Sara system software . Urgent work more 10 yrs</v>
      </c>
      <c r="M96" t="e">
        <f>VLOOKUP(A96,[1]Sheet1!$C$2:$D$107,2,0)</f>
        <v>#N/A</v>
      </c>
      <c r="N96" t="e">
        <f>VLOOKUP(A96,[2]Sheet1!C$1:D$107,2,0)</f>
        <v>#N/A</v>
      </c>
    </row>
    <row r="97" spans="1:14">
      <c r="A97" t="s">
        <v>5244</v>
      </c>
      <c r="B97" t="s">
        <v>977</v>
      </c>
      <c r="C97" s="48" t="s">
        <v>5245</v>
      </c>
      <c r="D97" t="str">
        <f t="shared" si="3"/>
        <v>P22-011873</v>
      </c>
      <c r="E97" t="str">
        <f>IFERROR(VLOOKUP($A97,'Capital spend Nov 30'!$D:$G,3,FALSE),"No PO")</f>
        <v>P22-011873 - Line 1</v>
      </c>
      <c r="F97" t="str">
        <f>VLOOKUP(A97,'Capital spend Nov 30'!D:Q,14,FALSE)</f>
        <v>Lynwood - 2022- Domestic  Backflow Preventer</v>
      </c>
      <c r="G97" t="str">
        <f>VLOOKUP(A97,'Capital spend Nov 30'!D:U,18,FALSE)</f>
        <v>No</v>
      </c>
      <c r="H97">
        <f>VLOOKUP($A97,'Capital spend Nov 30'!$D$10:$W$6901,5,0)</f>
        <v>10932.75</v>
      </c>
      <c r="I97" t="str">
        <f>VLOOKUP(A97,'Capital spend Nov 30'!$D$10:$W$6901,15,0)</f>
        <v>ST10040</v>
      </c>
      <c r="J97" t="str">
        <f>VLOOKUP($A97,'Capital spend Nov 30'!$D$10:$W$6901,8,0)</f>
        <v>Plumbing (Capital)</v>
      </c>
      <c r="K97" t="str">
        <f>VLOOKUP($A97,'Capital spend Nov 30'!$D$10:$W$6901,2,0)</f>
        <v>Franco D'Angelo</v>
      </c>
      <c r="L97" t="str">
        <f>VLOOKUP($A97,'Capital spend Nov 30'!$D$10:$W$6901,4,0)</f>
        <v>Lynwood - 2022- Domestic  Backflow Preventer . Urgent work.. site currently doesn't have one ..City code requires a BF on domestic water . New installation</v>
      </c>
      <c r="M97" t="e">
        <f>VLOOKUP(A97,[1]Sheet1!$C$2:$D$107,2,0)</f>
        <v>#N/A</v>
      </c>
      <c r="N97" t="e">
        <f>VLOOKUP(A97,[2]Sheet1!C$1:D$107,2,0)</f>
        <v>#N/A</v>
      </c>
    </row>
    <row r="98" spans="1:14">
      <c r="A98" t="s">
        <v>5246</v>
      </c>
      <c r="B98" t="s">
        <v>977</v>
      </c>
      <c r="C98" s="48" t="s">
        <v>5247</v>
      </c>
      <c r="D98" t="str">
        <f t="shared" si="3"/>
        <v>P22-011968</v>
      </c>
      <c r="E98" t="str">
        <f>IFERROR(VLOOKUP($A98,'Capital spend Nov 30'!$D:$G,3,FALSE),"No PO")</f>
        <v>P22-011968 - Line 1</v>
      </c>
      <c r="F98">
        <f>VLOOKUP(A98,'Capital spend Nov 30'!D:Q,14,FALSE)</f>
        <v>0</v>
      </c>
      <c r="G98" t="e">
        <f>VLOOKUP(A98,'Capital spend Nov 30'!D:U,18,FALSE)</f>
        <v>#N/A</v>
      </c>
      <c r="H98">
        <f>VLOOKUP($A98,'Capital spend Nov 30'!$D$10:$W$6901,5,0)</f>
        <v>5197</v>
      </c>
      <c r="I98" t="str">
        <f>VLOOKUP(A98,'Capital spend Nov 30'!$D$10:$W$6901,15,0)</f>
        <v>ST10217</v>
      </c>
      <c r="J98" t="str">
        <f>VLOOKUP($A98,'Capital spend Nov 30'!$D$10:$W$6901,8,0)</f>
        <v>HVAC Systems (Capital)</v>
      </c>
      <c r="K98" t="str">
        <f>VLOOKUP($A98,'Capital spend Nov 30'!$D$10:$W$6901,2,0)</f>
        <v>Sonia Price</v>
      </c>
      <c r="L98" t="str">
        <f>VLOOKUP($A98,'Capital spend Nov 30'!$D$10:$W$6901,4,0)</f>
        <v>Phase 1 - Design: Upgrade to HVAC Duct Systems on A and C Wings</v>
      </c>
      <c r="M98" t="e">
        <f>VLOOKUP(A98,[1]Sheet1!$C$2:$D$107,2,0)</f>
        <v>#N/A</v>
      </c>
      <c r="N98" t="e">
        <f>VLOOKUP(A98,[2]Sheet1!C$1:D$107,2,0)</f>
        <v>#N/A</v>
      </c>
    </row>
    <row r="99" spans="1:14">
      <c r="A99" t="s">
        <v>5248</v>
      </c>
      <c r="B99" t="s">
        <v>977</v>
      </c>
      <c r="C99" s="48" t="s">
        <v>5249</v>
      </c>
      <c r="D99" t="str">
        <f t="shared" si="3"/>
        <v>P22-011959</v>
      </c>
      <c r="E99" t="str">
        <f>IFERROR(VLOOKUP($A99,'Capital spend Nov 30'!$D:$G,3,FALSE),"No PO")</f>
        <v>P22-011959 - Line 1</v>
      </c>
      <c r="F99" t="str">
        <f>VLOOKUP(A99,'Capital spend Nov 30'!D:Q,14,FALSE)</f>
        <v>Valley Stream - 2022 - Building Envelope</v>
      </c>
      <c r="G99" t="str">
        <f>VLOOKUP(A99,'Capital spend Nov 30'!D:U,18,FALSE)</f>
        <v>No</v>
      </c>
      <c r="H99">
        <f>VLOOKUP($A99,'Capital spend Nov 30'!$D$10:$W$6901,5,0)</f>
        <v>9774.5</v>
      </c>
      <c r="I99" t="str">
        <f>VLOOKUP(A99,'Capital spend Nov 30'!$D$10:$W$6901,15,0)</f>
        <v>ST10042</v>
      </c>
      <c r="J99" t="str">
        <f>VLOOKUP($A99,'Capital spend Nov 30'!$D$10:$W$6901,8,0)</f>
        <v>Exterior Structure (Capital)</v>
      </c>
      <c r="K99" t="str">
        <f>VLOOKUP($A99,'Capital spend Nov 30'!$D$10:$W$6901,2,0)</f>
        <v>Franco D'Angelo</v>
      </c>
      <c r="L99" t="str">
        <f>VLOOKUP($A99,'Capital spend Nov 30'!$D$10:$W$6901,4,0)</f>
        <v>Valley Stream - 2022 - PH 1 Cladding EIFS   / Stone  - Create scope /  tender package,  bidding out stone repairs in 2022  . More 10 yrs</v>
      </c>
      <c r="M99" t="e">
        <f>VLOOKUP(A99,[1]Sheet1!$C$2:$D$107,2,0)</f>
        <v>#N/A</v>
      </c>
      <c r="N99" t="e">
        <f>VLOOKUP(A99,[2]Sheet1!C$1:D$107,2,0)</f>
        <v>#N/A</v>
      </c>
    </row>
    <row r="100" spans="1:14">
      <c r="A100" t="s">
        <v>5250</v>
      </c>
      <c r="B100" t="s">
        <v>977</v>
      </c>
      <c r="C100" s="48" t="s">
        <v>5251</v>
      </c>
      <c r="D100" t="str">
        <f t="shared" si="3"/>
        <v>P22-011889</v>
      </c>
      <c r="E100" t="str">
        <f>IFERROR(VLOOKUP($A100,'Capital spend Nov 30'!$D:$G,3,FALSE),"No PO")</f>
        <v>P22-011889 - Line 1</v>
      </c>
      <c r="F100" t="str">
        <f>VLOOKUP(A100,'Capital spend Nov 30'!D:Q,14,FALSE)</f>
        <v>The Kensington Oakville - 2022 - In-Suite Renovations</v>
      </c>
      <c r="G100" t="str">
        <f>VLOOKUP(A100,'Capital spend Nov 30'!D:U,18,FALSE)</f>
        <v>No</v>
      </c>
      <c r="H100">
        <f>VLOOKUP($A100,'Capital spend Nov 30'!$D$10:$W$6901,5,0)</f>
        <v>1803.66</v>
      </c>
      <c r="I100" t="str">
        <f>VLOOKUP(A100,'Capital spend Nov 30'!$D$10:$W$6901,15,0)</f>
        <v>ST10005</v>
      </c>
      <c r="J100" t="str">
        <f>VLOOKUP($A100,'Capital spend Nov 30'!$D$10:$W$6901,8,0)</f>
        <v>In-Suite Refresh (Capital)</v>
      </c>
      <c r="K100" t="str">
        <f>VLOOKUP($A100,'Capital spend Nov 30'!$D$10:$W$6901,2,0)</f>
        <v>Karen Thomas</v>
      </c>
      <c r="L100" t="str">
        <f>VLOOKUP($A100,'Capital spend Nov 30'!$D$10:$W$6901,4,0)</f>
        <v>Suite 224 Refresh</v>
      </c>
      <c r="M100" s="56" t="str">
        <f>VLOOKUP(A100,[1]Sheet1!$C$2:$D$107,2,0)</f>
        <v>BA-40022469</v>
      </c>
      <c r="N100">
        <f>VLOOKUP(A100,[2]Sheet1!C$1:D$107,2,0)</f>
        <v>0</v>
      </c>
    </row>
    <row r="101" spans="1:14">
      <c r="A101" t="s">
        <v>5252</v>
      </c>
      <c r="B101" t="s">
        <v>977</v>
      </c>
      <c r="C101" s="48" t="s">
        <v>1988</v>
      </c>
      <c r="D101" t="str">
        <f t="shared" si="3"/>
        <v>P22-012017</v>
      </c>
      <c r="E101" t="str">
        <f>IFERROR(VLOOKUP($A101,'Capital spend Nov 30'!$D:$G,3,FALSE),"No PO")</f>
        <v>P22-012017 - Line 1</v>
      </c>
      <c r="F101" t="str">
        <f>VLOOKUP(A101,'Capital spend Nov 30'!D:Q,14,FALSE)</f>
        <v>Prince of wales - 2022- Domestic Backflow Preventer</v>
      </c>
      <c r="G101" t="str">
        <f>VLOOKUP(A101,'Capital spend Nov 30'!D:U,18,FALSE)</f>
        <v>No</v>
      </c>
      <c r="H101">
        <f>VLOOKUP($A101,'Capital spend Nov 30'!$D$10:$W$6901,5,0)</f>
        <v>51180.53</v>
      </c>
      <c r="I101" t="str">
        <f>VLOOKUP(A101,'Capital spend Nov 30'!$D$10:$W$6901,15,0)</f>
        <v>ST10041</v>
      </c>
      <c r="J101" t="str">
        <f>VLOOKUP($A101,'Capital spend Nov 30'!$D$10:$W$6901,8,0)</f>
        <v>Plumbing (Capital)</v>
      </c>
      <c r="K101" t="str">
        <f>VLOOKUP($A101,'Capital spend Nov 30'!$D$10:$W$6901,2,0)</f>
        <v>Franco D'Angelo</v>
      </c>
      <c r="L101" t="str">
        <f>VLOOKUP($A101,'Capital spend Nov 30'!$D$10:$W$6901,4,0)</f>
        <v>Prince of wales - 2022- Domestic Backflow Preventer - Urgent work .Currently the site doesn't have one City code requires BF .</v>
      </c>
      <c r="M101" t="e">
        <f>VLOOKUP(A101,[1]Sheet1!$C$2:$D$107,2,0)</f>
        <v>#N/A</v>
      </c>
      <c r="N101" t="e">
        <f>VLOOKUP(A101,[2]Sheet1!C$1:D$107,2,0)</f>
        <v>#N/A</v>
      </c>
    </row>
    <row r="102" spans="1:14" ht="60">
      <c r="A102" t="s">
        <v>5253</v>
      </c>
      <c r="B102" t="s">
        <v>977</v>
      </c>
      <c r="C102" s="67" t="s">
        <v>5254</v>
      </c>
      <c r="D102" t="str">
        <f t="shared" si="3"/>
        <v>P22-012013</v>
      </c>
      <c r="E102" t="str">
        <f>IFERROR(VLOOKUP($A102,'Capital spend Nov 30'!$D:$G,3,FALSE),"No PO")</f>
        <v>P22-012013 - Line 1</v>
      </c>
      <c r="F102" t="str">
        <f>VLOOKUP(A102,'Capital spend Nov 30'!D:Q,14,FALSE)</f>
        <v>James Bay-2022-Fire system Deficiency Repairs</v>
      </c>
      <c r="G102" t="str">
        <f>VLOOKUP(A102,'Capital spend Nov 30'!D:U,18,FALSE)</f>
        <v>No</v>
      </c>
      <c r="H102">
        <f>VLOOKUP($A102,'Capital spend Nov 30'!$D$10:$W$6901,5,0)</f>
        <v>2516.9499999999998</v>
      </c>
      <c r="I102" t="str">
        <f>VLOOKUP(A102,'Capital spend Nov 30'!$D$10:$W$6901,15,0)</f>
        <v>ST10207</v>
      </c>
      <c r="J102" t="str">
        <f>VLOOKUP($A102,'Capital spend Nov 30'!$D$10:$W$6901,8,0)</f>
        <v>Fire alarm/Sprinkler (Capital)</v>
      </c>
      <c r="K102" t="str">
        <f>VLOOKUP($A102,'Capital spend Nov 30'!$D$10:$W$6901,2,0)</f>
        <v>Doug Blanchard</v>
      </c>
      <c r="L102" t="str">
        <f>VLOOKUP($A102,'Capital spend Nov 30'!$D$10:$W$6901,4,0)</f>
        <v>Fire system /sprinkler deficiency repairs from April 2022 inspection.
50 Year old Building.</v>
      </c>
      <c r="M102" t="e">
        <f>VLOOKUP(A102,[1]Sheet1!$C$2:$D$107,2,0)</f>
        <v>#N/A</v>
      </c>
      <c r="N102" t="e">
        <f>VLOOKUP(A102,[2]Sheet1!C$1:D$107,2,0)</f>
        <v>#N/A</v>
      </c>
    </row>
    <row r="103" spans="1:14" ht="45">
      <c r="A103" t="s">
        <v>5255</v>
      </c>
      <c r="B103" t="s">
        <v>977</v>
      </c>
      <c r="C103" s="67" t="s">
        <v>5256</v>
      </c>
      <c r="D103" t="str">
        <f t="shared" si="3"/>
        <v>P22-012015</v>
      </c>
      <c r="E103" t="str">
        <f>IFERROR(VLOOKUP($A103,'Capital spend Nov 30'!$D:$G,3,FALSE),"No PO")</f>
        <v>P22-012015 - Line 1</v>
      </c>
      <c r="F103" t="str">
        <f>VLOOKUP(A103,'Capital spend Nov 30'!D:Q,14,FALSE)</f>
        <v>Fleetwood Villa - 2022 - Landscaping</v>
      </c>
      <c r="G103" t="str">
        <f>VLOOKUP(A103,'Capital spend Nov 30'!D:U,18,FALSE)</f>
        <v>No</v>
      </c>
      <c r="H103">
        <f>VLOOKUP($A103,'Capital spend Nov 30'!$D$10:$W$6901,5,0)</f>
        <v>9665.25</v>
      </c>
      <c r="I103" t="str">
        <f>VLOOKUP(A103,'Capital spend Nov 30'!$D$10:$W$6901,15,0)</f>
        <v>ST10062</v>
      </c>
      <c r="J103" t="str">
        <f>VLOOKUP($A103,'Capital spend Nov 30'!$D$10:$W$6901,8,0)</f>
        <v>Landscaping Features (Capital)</v>
      </c>
      <c r="K103" t="str">
        <f>VLOOKUP($A103,'Capital spend Nov 30'!$D$10:$W$6901,2,0)</f>
        <v>Doug Blanchard</v>
      </c>
      <c r="L103" t="str">
        <f>VLOOKUP($A103,'Capital spend Nov 30'!$D$10:$W$6901,4,0)</f>
        <v>Curb and rounded planter Repairs in Parking Lot. Additional Fence repairs within Parking lot area &amp; Sprinkler system improvements.</v>
      </c>
      <c r="M103" t="e">
        <f>VLOOKUP(A103,[1]Sheet1!$C$2:$D$107,2,0)</f>
        <v>#N/A</v>
      </c>
      <c r="N103" t="e">
        <f>VLOOKUP(A103,[2]Sheet1!C$1:D$107,2,0)</f>
        <v>#N/A</v>
      </c>
    </row>
    <row r="104" spans="1:14">
      <c r="A104" t="s">
        <v>5257</v>
      </c>
      <c r="B104" t="s">
        <v>979</v>
      </c>
      <c r="C104" s="48" t="s">
        <v>1012</v>
      </c>
      <c r="D104" t="str">
        <f t="shared" si="3"/>
        <v>P22-011997</v>
      </c>
      <c r="E104" t="str">
        <f>IFERROR(VLOOKUP($A104,'Capital spend Nov 30'!$D:$G,3,FALSE),"No PO")</f>
        <v>P22-011997 - Line 1</v>
      </c>
      <c r="F104" t="str">
        <f>VLOOKUP(A104,'Capital spend Nov 30'!D:Q,14,FALSE)</f>
        <v>Barrhaven - 2022 - Ductless Splits, Resident Suites</v>
      </c>
      <c r="G104" t="str">
        <f>VLOOKUP(A104,'Capital spend Nov 30'!D:U,18,FALSE)</f>
        <v>No</v>
      </c>
      <c r="H104" s="89">
        <f>VLOOKUP(A104,'Capital spend Nov 30'!$D$10:$W$6901,5,0)</f>
        <v>9668.5499999999993</v>
      </c>
      <c r="I104" t="str">
        <f>VLOOKUP(A104,'Capital spend Nov 30'!$D$10:$W$6901,15,0)</f>
        <v>ST10039</v>
      </c>
      <c r="J104" t="str">
        <f>VLOOKUP($A104,'Capital spend Nov 30'!$D$10:$W$6901,8,0)</f>
        <v>HVAC Systems (Capital)</v>
      </c>
      <c r="K104" t="str">
        <f>VLOOKUP($A104,'Capital spend Nov 30'!$D$10:$W$6901,2,0)</f>
        <v>Kerrsten Norwood</v>
      </c>
      <c r="L104" t="str">
        <f>VLOOKUP($A104,'Capital spend Nov 30'!$D$10:$W$6901,4,0)</f>
        <v>Replace EOL ductless splits for suite4 #260 &amp; #126</v>
      </c>
      <c r="M104" t="e">
        <f>VLOOKUP(A104,[1]Sheet1!$C$2:$D$107,2,0)</f>
        <v>#N/A</v>
      </c>
      <c r="N104" t="e">
        <f>VLOOKUP(A104,[2]Sheet1!C$1:D$107,2,0)</f>
        <v>#N/A</v>
      </c>
    </row>
    <row r="105" spans="1:14">
      <c r="A105" s="25" t="s">
        <v>5258</v>
      </c>
      <c r="B105" t="s">
        <v>979</v>
      </c>
      <c r="C105" s="48" t="s">
        <v>1014</v>
      </c>
      <c r="D105" t="str">
        <f t="shared" si="3"/>
        <v>P22-012082</v>
      </c>
      <c r="E105" t="str">
        <f>IFERROR(VLOOKUP($A105,'Capital spend Nov 30'!$D:$G,3,FALSE),"No PO")</f>
        <v>P22-012082 - Line 2</v>
      </c>
      <c r="F105" t="str">
        <f>VLOOKUP(A105,'Capital spend Nov 30'!D:Q,14,FALSE)</f>
        <v>Whitecliff - 2022 - In-Suite Renovations</v>
      </c>
      <c r="G105" t="str">
        <f>VLOOKUP(A105,'Capital spend Nov 30'!D:U,18,FALSE)</f>
        <v>No</v>
      </c>
      <c r="H105" s="89">
        <f>VLOOKUP(A105,'Capital spend Nov 30'!$D$10:$W$6901,5,0)</f>
        <v>6762.29</v>
      </c>
      <c r="I105" t="str">
        <f>VLOOKUP(A105,'Capital spend Nov 30'!$D$10:$W$6901,15,0)</f>
        <v>ST10060</v>
      </c>
      <c r="J105" t="str">
        <f>VLOOKUP($A105,'Capital spend Nov 30'!$D$10:$W$6901,8,0)</f>
        <v>In-Suite Renovation (Capital)</v>
      </c>
      <c r="K105" t="str">
        <f>VLOOKUP($A105,'Capital spend Nov 30'!$D$10:$W$6901,2,0)</f>
        <v>Jason Calimbas</v>
      </c>
      <c r="L105" t="str">
        <f>VLOOKUP($A105,'Capital spend Nov 30'!$D$10:$W$6901,4,0)</f>
        <v>Suite 173 Reno</v>
      </c>
      <c r="M105" t="str">
        <f>VLOOKUP(A105,[1]Sheet1!$C$2:$D$107,2,0)</f>
        <v>BA-02538955 (Suite 173 - Paint &amp; Carpet)</v>
      </c>
      <c r="N105">
        <f>VLOOKUP(A105,[2]Sheet1!C$1:D$107,2,0)</f>
        <v>0</v>
      </c>
    </row>
    <row r="106" spans="1:14">
      <c r="A106" s="25" t="s">
        <v>5259</v>
      </c>
      <c r="B106" t="s">
        <v>979</v>
      </c>
      <c r="C106" s="48" t="s">
        <v>5149</v>
      </c>
      <c r="D106" t="str">
        <f t="shared" si="3"/>
        <v>P22-012119</v>
      </c>
      <c r="E106" t="str">
        <f>IFERROR(VLOOKUP($A106,'Capital spend Nov 30'!$D:$G,3,FALSE),"No PO")</f>
        <v>P22-012119 - Line 2</v>
      </c>
      <c r="F106" t="str">
        <f>VLOOKUP(A106,'Capital spend Nov 30'!D:Q,14,FALSE)</f>
        <v>Our Parents Home - 2022 - In-Suite Renovations</v>
      </c>
      <c r="G106" t="str">
        <f>VLOOKUP(A106,'Capital spend Nov 30'!D:U,18,FALSE)</f>
        <v>No</v>
      </c>
      <c r="H106" s="89">
        <f>VLOOKUP(A106,'Capital spend Nov 30'!$D$10:$W$6901,5,0)</f>
        <v>2444.87</v>
      </c>
      <c r="I106" t="str">
        <f>VLOOKUP(A106,'Capital spend Nov 30'!$D$10:$W$6901,15,0)</f>
        <v>ST10339</v>
      </c>
      <c r="J106" t="str">
        <f>VLOOKUP($A106,'Capital spend Nov 30'!$D$10:$W$6901,8,0)</f>
        <v>In-Suite Refresh (Capital)</v>
      </c>
      <c r="K106" t="str">
        <f>VLOOKUP($A106,'Capital spend Nov 30'!$D$10:$W$6901,2,0)</f>
        <v>Lynelle Stogran</v>
      </c>
      <c r="L106" t="str">
        <f>VLOOKUP($A106,'Capital spend Nov 30'!$D$10:$W$6901,4,0)</f>
        <v>Suite 1101 Refresh</v>
      </c>
      <c r="M106" t="str">
        <f>VLOOKUP(A106,[1]Sheet1!$C$2:$D$107,2,0)</f>
        <v>BA-40035345 (Suite 1101 Refresh)</v>
      </c>
      <c r="N106" t="str">
        <f>VLOOKUP(A106,[2]Sheet1!C$1:D$107,2,0)</f>
        <v>BA-40035345 (Suite 1101 Refresh)</v>
      </c>
    </row>
    <row r="107" spans="1:14">
      <c r="A107" s="25" t="s">
        <v>5260</v>
      </c>
      <c r="B107" t="s">
        <v>979</v>
      </c>
      <c r="C107" s="48" t="s">
        <v>1012</v>
      </c>
      <c r="D107" t="str">
        <f t="shared" si="3"/>
        <v>0</v>
      </c>
      <c r="E107">
        <f>IFERROR(VLOOKUP($A107,'Capital spend Nov 30'!$D:$G,3,FALSE),"No PO")</f>
        <v>0</v>
      </c>
      <c r="F107" t="str">
        <f>VLOOKUP(A107,'Capital spend Nov 30'!D:Q,14,FALSE)</f>
        <v>Windsor - 2022 - Section Roof replacement (Storm Loss)</v>
      </c>
      <c r="G107" t="str">
        <f>VLOOKUP(A107,'Capital spend Nov 30'!D:U,18,FALSE)</f>
        <v>No</v>
      </c>
      <c r="H107" s="89">
        <f>VLOOKUP(A107,'Capital spend Nov 30'!$D$10:$W$6901,5,0)</f>
        <v>17590.71</v>
      </c>
      <c r="I107" t="str">
        <f>VLOOKUP(A107,'Capital spend Nov 30'!$D$10:$W$6901,15,0)</f>
        <v>ST10053</v>
      </c>
      <c r="J107" t="str">
        <f>VLOOKUP($A107,'Capital spend Nov 30'!$D$10:$W$6901,8,0)</f>
        <v>Roof (Capital)</v>
      </c>
      <c r="K107" t="str">
        <f>VLOOKUP($A107,'Capital spend Nov 30'!$D$10:$W$6901,2,0)</f>
        <v>Franco D'Angelo</v>
      </c>
      <c r="L107">
        <f>VLOOKUP($A107,'Capital spend Nov 30'!$D$10:$W$6901,4,0)</f>
        <v>0</v>
      </c>
      <c r="M107" t="e">
        <f>VLOOKUP(A107,[1]Sheet1!$C$2:$D$107,2,0)</f>
        <v>#N/A</v>
      </c>
      <c r="N107" t="e">
        <f>VLOOKUP(A107,[2]Sheet1!C$1:D$107,2,0)</f>
        <v>#N/A</v>
      </c>
    </row>
    <row r="108" spans="1:14">
      <c r="A108" s="25" t="s">
        <v>5261</v>
      </c>
      <c r="B108" t="s">
        <v>979</v>
      </c>
      <c r="C108" s="48" t="s">
        <v>5149</v>
      </c>
      <c r="D108" t="str">
        <f t="shared" si="3"/>
        <v>P22-012085</v>
      </c>
      <c r="E108" t="str">
        <f>IFERROR(VLOOKUP($A108,'Capital spend Nov 30'!$D:$G,3,FALSE),"No PO")</f>
        <v>P22-012085 - Line 1</v>
      </c>
      <c r="F108" t="str">
        <f>VLOOKUP(A108,'Capital spend Nov 30'!D:Q,14,FALSE)</f>
        <v>Barrhaven - 2022 - In-Suite Renovations</v>
      </c>
      <c r="G108" t="str">
        <f>VLOOKUP(A108,'Capital spend Nov 30'!D:U,18,FALSE)</f>
        <v>No</v>
      </c>
      <c r="H108" s="89">
        <f>VLOOKUP(A108,'Capital spend Nov 30'!$D$10:$W$6901,5,0)</f>
        <v>1453.09</v>
      </c>
      <c r="I108" t="str">
        <f>VLOOKUP(A108,'Capital spend Nov 30'!$D$10:$W$6901,15,0)</f>
        <v>ST10039</v>
      </c>
      <c r="J108" t="str">
        <f>VLOOKUP($A108,'Capital spend Nov 30'!$D$10:$W$6901,8,0)</f>
        <v>In-Suite Renovation (Capital)</v>
      </c>
      <c r="K108" t="str">
        <f>VLOOKUP($A108,'Capital spend Nov 30'!$D$10:$W$6901,2,0)</f>
        <v>Shawna Prud'Homme</v>
      </c>
      <c r="L108" t="str">
        <f>VLOOKUP($A108,'Capital spend Nov 30'!$D$10:$W$6901,4,0)</f>
        <v>Suite 230 Reno Carpet in only Bedroom</v>
      </c>
      <c r="M108" t="str">
        <f>VLOOKUP(A108,[1]Sheet1!$C$2:$D$107,2,0)</f>
        <v>BA-40002301</v>
      </c>
      <c r="N108" t="str">
        <f>VLOOKUP(A108,[2]Sheet1!C$1:D$107,2,0)</f>
        <v>BA-40032140</v>
      </c>
    </row>
    <row r="109" spans="1:14">
      <c r="A109" s="25" t="s">
        <v>5262</v>
      </c>
      <c r="B109" t="s">
        <v>979</v>
      </c>
      <c r="C109" s="48" t="s">
        <v>1012</v>
      </c>
      <c r="D109" t="str">
        <f t="shared" si="3"/>
        <v>P22-012079</v>
      </c>
      <c r="E109" t="str">
        <f>IFERROR(VLOOKUP($A109,'Capital spend Nov 30'!$D:$G,3,FALSE),"No PO")</f>
        <v>P22-012079 - Line 2</v>
      </c>
      <c r="F109" t="str">
        <f>VLOOKUP(A109,'Capital spend Nov 30'!D:Q,14,FALSE)</f>
        <v>Prince of Wales - 2022 - In-Suite Renovations</v>
      </c>
      <c r="G109" t="str">
        <f>VLOOKUP(A109,'Capital spend Nov 30'!D:U,18,FALSE)</f>
        <v>No</v>
      </c>
      <c r="H109" s="89">
        <f>VLOOKUP(A109,'Capital spend Nov 30'!$D$10:$W$6901,5,0)</f>
        <v>14490.31</v>
      </c>
      <c r="I109" t="str">
        <f>VLOOKUP(A109,'Capital spend Nov 30'!$D$10:$W$6901,15,0)</f>
        <v>ST10041</v>
      </c>
      <c r="J109" t="str">
        <f>VLOOKUP($A109,'Capital spend Nov 30'!$D$10:$W$6901,8,0)</f>
        <v>In-Suite Renovation (Capital)</v>
      </c>
      <c r="K109" t="str">
        <f>VLOOKUP($A109,'Capital spend Nov 30'!$D$10:$W$6901,2,0)</f>
        <v>Jennifer Holmes</v>
      </c>
      <c r="L109" t="str">
        <f>VLOOKUP($A109,'Capital spend Nov 30'!$D$10:$W$6901,4,0)</f>
        <v>Suite 224 Reno Paint &amp; Bathroom</v>
      </c>
      <c r="M109" t="str">
        <f>VLOOKUP(A109,[1]Sheet1!$C$2:$D$107,2,0)</f>
        <v>BA-02502952 (Suite 224 - Paint &amp; Vinyl)</v>
      </c>
      <c r="N109">
        <f>VLOOKUP(A109,[2]Sheet1!C$1:D$107,2,0)</f>
        <v>0</v>
      </c>
    </row>
    <row r="110" spans="1:14">
      <c r="A110" s="25" t="s">
        <v>5263</v>
      </c>
      <c r="B110" t="s">
        <v>979</v>
      </c>
      <c r="C110" s="48" t="s">
        <v>4941</v>
      </c>
      <c r="D110" t="str">
        <f t="shared" si="3"/>
        <v>P22-012451</v>
      </c>
      <c r="E110" t="str">
        <f>IFERROR(VLOOKUP($A110,'Capital spend Nov 30'!$D:$G,3,FALSE),"No PO")</f>
        <v>P22-012451 - Line 2</v>
      </c>
      <c r="F110" t="str">
        <f>VLOOKUP(A110,'Capital spend Nov 30'!D:Q,14,FALSE)</f>
        <v>Parkwood Place - 2022 - In-Suite Renovations</v>
      </c>
      <c r="G110" t="str">
        <f>VLOOKUP(A110,'Capital spend Nov 30'!D:U,18,FALSE)</f>
        <v>No</v>
      </c>
      <c r="H110" s="89">
        <f>VLOOKUP(A110,'Capital spend Nov 30'!$D$10:$W$6901,5,0)</f>
        <v>2002.46</v>
      </c>
      <c r="I110" t="str">
        <f>VLOOKUP(A110,'Capital spend Nov 30'!$D$10:$W$6901,15,0)</f>
        <v>ST10058</v>
      </c>
      <c r="J110" t="str">
        <f>VLOOKUP($A110,'Capital spend Nov 30'!$D$10:$W$6901,8,0)</f>
        <v>In-Suite Renovation (Capital)</v>
      </c>
      <c r="K110" t="str">
        <f>VLOOKUP($A110,'Capital spend Nov 30'!$D$10:$W$6901,2,0)</f>
        <v>Cheryl Chalifour</v>
      </c>
      <c r="L110" t="str">
        <f>VLOOKUP($A110,'Capital spend Nov 30'!$D$10:$W$6901,4,0)</f>
        <v>Suite 101 Reno replacement flooring in kitchen and bathroom</v>
      </c>
      <c r="M110" t="str">
        <f>VLOOKUP(A110,[1]Sheet1!$C$2:$D$107,2,0)</f>
        <v>BA-02429361 (Suite 101 - carpet and fixture)</v>
      </c>
      <c r="N110">
        <f>VLOOKUP(A110,[2]Sheet1!C$1:D$107,2,0)</f>
        <v>0</v>
      </c>
    </row>
    <row r="111" spans="1:14">
      <c r="A111" s="25" t="s">
        <v>5264</v>
      </c>
      <c r="B111" t="s">
        <v>979</v>
      </c>
      <c r="C111" s="48" t="s">
        <v>5149</v>
      </c>
      <c r="D111" t="str">
        <f t="shared" si="3"/>
        <v>P22-012078</v>
      </c>
      <c r="E111" t="str">
        <f>IFERROR(VLOOKUP($A111,'Capital spend Nov 30'!$D:$G,3,FALSE),"No PO")</f>
        <v>P22-012078 - Line 1</v>
      </c>
      <c r="F111" t="str">
        <f>VLOOKUP(A111,'Capital spend Nov 30'!D:Q,14,FALSE)</f>
        <v>Prince of Wales - 2022 - In-Suite Renovations</v>
      </c>
      <c r="G111" t="str">
        <f>VLOOKUP(A111,'Capital spend Nov 30'!D:U,18,FALSE)</f>
        <v>No</v>
      </c>
      <c r="H111" s="89">
        <f>VLOOKUP(A111,'Capital spend Nov 30'!$D$10:$W$6901,5,0)</f>
        <v>1795.55</v>
      </c>
      <c r="I111" t="str">
        <f>VLOOKUP(A111,'Capital spend Nov 30'!$D$10:$W$6901,15,0)</f>
        <v>ST10041</v>
      </c>
      <c r="J111" t="str">
        <f>VLOOKUP($A111,'Capital spend Nov 30'!$D$10:$W$6901,8,0)</f>
        <v>In-Suite Renovation (Capital)</v>
      </c>
      <c r="K111" t="str">
        <f>VLOOKUP($A111,'Capital spend Nov 30'!$D$10:$W$6901,2,0)</f>
        <v>Jennifer Holmes</v>
      </c>
      <c r="L111" t="str">
        <f>VLOOKUP($A111,'Capital spend Nov 30'!$D$10:$W$6901,4,0)</f>
        <v>Suite 110 Reno Additional Scope</v>
      </c>
      <c r="M111">
        <f>VLOOKUP(A111,[1]Sheet1!$C$2:$D$107,2,0)</f>
        <v>0</v>
      </c>
      <c r="N111">
        <f>VLOOKUP(A111,[2]Sheet1!C$1:D$107,2,0)</f>
        <v>0</v>
      </c>
    </row>
    <row r="112" spans="1:14">
      <c r="A112" s="25" t="s">
        <v>5265</v>
      </c>
      <c r="B112" t="s">
        <v>979</v>
      </c>
      <c r="C112" s="48" t="s">
        <v>1086</v>
      </c>
      <c r="D112" t="str">
        <f t="shared" si="3"/>
        <v>P22-012300</v>
      </c>
      <c r="E112" t="str">
        <f>IFERROR(VLOOKUP($A112,'Capital spend Nov 30'!$D:$G,3,FALSE),"No PO")</f>
        <v>P22-012300 - Line 1</v>
      </c>
      <c r="F112" t="str">
        <f>VLOOKUP(A112,'Capital spend Nov 30'!D:Q,14,FALSE)</f>
        <v>Axium - 2022 - WHRA Funding</v>
      </c>
      <c r="G112" t="str">
        <f>VLOOKUP(A112,'Capital spend Nov 30'!D:U,18,FALSE)</f>
        <v>No</v>
      </c>
      <c r="H112" s="89">
        <f>VLOOKUP(A112,'Capital spend Nov 30'!$D$10:$W$6901,5,0)</f>
        <v>51639</v>
      </c>
      <c r="I112" t="str">
        <f>VLOOKUP(A112,'Capital spend Nov 30'!$D$10:$W$6901,15,0)</f>
        <v>ST10191</v>
      </c>
      <c r="J112" t="str">
        <f>VLOOKUP($A112,'Capital spend Nov 30'!$D$10:$W$6901,8,0)</f>
        <v>Amenity Spaces FF&amp;E (Capital)</v>
      </c>
      <c r="K112" t="str">
        <f>VLOOKUP($A112,'Capital spend Nov 30'!$D$10:$W$6901,2,0)</f>
        <v>Malcolm Holbrow</v>
      </c>
      <c r="L112" t="str">
        <f>VLOOKUP($A112,'Capital spend Nov 30'!$D$10:$W$6901,4,0)</f>
        <v>Beacon Hill - 2022 - Lifts and Beds - 21 beds approxe 25yrs, and 4 lifts at end of lift based on the Arjo PM reports. Approx 17yrs old. This is funded and approved by the WRHA. Please ensure Jason Chester is added as an approver.</v>
      </c>
      <c r="M112" t="e">
        <f>VLOOKUP(A112,[1]Sheet1!$C$2:$D$107,2,0)</f>
        <v>#N/A</v>
      </c>
      <c r="N112" t="e">
        <f>VLOOKUP(A112,[2]Sheet1!C$1:D$107,2,0)</f>
        <v>#N/A</v>
      </c>
    </row>
    <row r="113" spans="1:14">
      <c r="A113" s="25" t="s">
        <v>5266</v>
      </c>
      <c r="B113" t="s">
        <v>979</v>
      </c>
      <c r="C113" s="48" t="s">
        <v>1086</v>
      </c>
      <c r="D113" t="str">
        <f t="shared" si="3"/>
        <v>P22-012301</v>
      </c>
      <c r="E113" t="str">
        <f>IFERROR(VLOOKUP($A113,'Capital spend Nov 30'!$D:$G,3,FALSE),"No PO")</f>
        <v>P22-012301 - Line 1</v>
      </c>
      <c r="F113" t="str">
        <f>VLOOKUP(A113,'Capital spend Nov 30'!D:Q,14,FALSE)</f>
        <v>Axium - 2022 - WHRA Funding</v>
      </c>
      <c r="G113" t="str">
        <f>VLOOKUP(A113,'Capital spend Nov 30'!D:U,18,FALSE)</f>
        <v>No</v>
      </c>
      <c r="H113" s="89">
        <f>VLOOKUP(A113,'Capital spend Nov 30'!$D$10:$W$6901,5,0)</f>
        <v>63423</v>
      </c>
      <c r="I113" t="str">
        <f>VLOOKUP(A113,'Capital spend Nov 30'!$D$10:$W$6901,15,0)</f>
        <v>ST10193</v>
      </c>
      <c r="J113" t="str">
        <f>VLOOKUP($A113,'Capital spend Nov 30'!$D$10:$W$6901,8,0)</f>
        <v>Amenity Spaces FF&amp;E (Capital)</v>
      </c>
      <c r="K113" t="str">
        <f>VLOOKUP($A113,'Capital spend Nov 30'!$D$10:$W$6901,2,0)</f>
        <v>Malcolm Holbrow</v>
      </c>
      <c r="L113" t="str">
        <f>VLOOKUP($A113,'Capital spend Nov 30'!$D$10:$W$6901,4,0)</f>
        <v>Charleswood - 2022 - Bed Replacements - Replaceing 26 beds approx 25yrs old. The project is funded by the WRHA and is approved by Jason Chester. Please ensure Jason is added to the approval.</v>
      </c>
      <c r="M113" t="e">
        <f>VLOOKUP(A113,[1]Sheet1!$C$2:$D$107,2,0)</f>
        <v>#N/A</v>
      </c>
      <c r="N113" t="e">
        <f>VLOOKUP(A113,[2]Sheet1!C$1:D$107,2,0)</f>
        <v>#N/A</v>
      </c>
    </row>
    <row r="114" spans="1:14">
      <c r="A114" s="25" t="s">
        <v>5267</v>
      </c>
      <c r="B114" t="s">
        <v>979</v>
      </c>
      <c r="C114" s="48" t="s">
        <v>4941</v>
      </c>
      <c r="D114" t="str">
        <f t="shared" si="3"/>
        <v>P22-012279</v>
      </c>
      <c r="E114" t="str">
        <f>IFERROR(VLOOKUP($A114,'Capital spend Nov 30'!$D:$G,3,FALSE),"No PO")</f>
        <v>P22-012279 - Line 1</v>
      </c>
      <c r="F114" t="str">
        <f>VLOOKUP(A114,'Capital spend Nov 30'!D:Q,14,FALSE)</f>
        <v>Briarfield Gardens - 2022 - In-Suite Renovations</v>
      </c>
      <c r="G114" t="str">
        <f>VLOOKUP(A114,'Capital spend Nov 30'!D:U,18,FALSE)</f>
        <v>No</v>
      </c>
      <c r="H114" s="89">
        <f>VLOOKUP(A114,'Capital spend Nov 30'!$D$10:$W$6901,5,0)</f>
        <v>1751.5</v>
      </c>
      <c r="I114" t="str">
        <f>VLOOKUP(A114,'Capital spend Nov 30'!$D$10:$W$6901,15,0)</f>
        <v>ST10094</v>
      </c>
      <c r="J114" t="str">
        <f>VLOOKUP($A114,'Capital spend Nov 30'!$D$10:$W$6901,8,0)</f>
        <v>In-Suite Refresh (Capital)</v>
      </c>
      <c r="K114" t="str">
        <f>VLOOKUP($A114,'Capital spend Nov 30'!$D$10:$W$6901,2,0)</f>
        <v>Anthony Cowie (On Leave)</v>
      </c>
      <c r="L114" t="str">
        <f>VLOOKUP($A114,'Capital spend Nov 30'!$D$10:$W$6901,4,0)</f>
        <v>Suite 328 Refresh
Paint</v>
      </c>
      <c r="M114" t="str">
        <f>VLOOKUP(A114,[1]Sheet1!$C$2:$D$107,2,0)</f>
        <v>BA-40019648 (Suite #328 Renovation)</v>
      </c>
      <c r="N114" t="str">
        <f>VLOOKUP(A114,[2]Sheet1!C$1:D$107,2,0)</f>
        <v>BA-40019648 (Suite #328 Renovation)</v>
      </c>
    </row>
    <row r="115" spans="1:14">
      <c r="A115" s="25" t="s">
        <v>5268</v>
      </c>
      <c r="B115" t="s">
        <v>979</v>
      </c>
      <c r="C115" s="48" t="s">
        <v>1014</v>
      </c>
      <c r="D115" t="str">
        <f t="shared" si="3"/>
        <v>P22-012448</v>
      </c>
      <c r="E115" t="str">
        <f>IFERROR(VLOOKUP($A115,'Capital spend Nov 30'!$D:$G,3,FALSE),"No PO")</f>
        <v>P22-012448 - Line 1</v>
      </c>
      <c r="F115" t="str">
        <f>VLOOKUP(A115,'Capital spend Nov 30'!D:Q,14,FALSE)</f>
        <v>The Kensington Victoria - 2022 - In-Suite Renovations</v>
      </c>
      <c r="G115" t="str">
        <f>VLOOKUP(A115,'Capital spend Nov 30'!D:U,18,FALSE)</f>
        <v>No</v>
      </c>
      <c r="H115" s="89">
        <f>VLOOKUP(A115,'Capital spend Nov 30'!$D$10:$W$6901,5,0)</f>
        <v>730.66</v>
      </c>
      <c r="I115" t="str">
        <f>VLOOKUP(A115,'Capital spend Nov 30'!$D$10:$W$6901,15,0)</f>
        <v>ST10056</v>
      </c>
      <c r="J115" t="str">
        <f>VLOOKUP($A115,'Capital spend Nov 30'!$D$10:$W$6901,8,0)</f>
        <v>Suites FF&amp;E (Capital)</v>
      </c>
      <c r="K115" t="str">
        <f>VLOOKUP($A115,'Capital spend Nov 30'!$D$10:$W$6901,2,0)</f>
        <v>Samantha Wright</v>
      </c>
      <c r="L115" t="str">
        <f>VLOOKUP($A115,'Capital spend Nov 30'!$D$10:$W$6901,4,0)</f>
        <v>Suite 425 Reno Fridge</v>
      </c>
      <c r="M115" t="str">
        <f>VLOOKUP(A115,[1]Sheet1!$C$2:$D$107,2,0)</f>
        <v>BA-02224091 (Fridge Suite 425)</v>
      </c>
      <c r="N115">
        <f>VLOOKUP(A115,[2]Sheet1!C$1:D$107,2,0)</f>
        <v>0</v>
      </c>
    </row>
    <row r="116" spans="1:14">
      <c r="A116" s="25" t="s">
        <v>5269</v>
      </c>
      <c r="B116" t="s">
        <v>979</v>
      </c>
      <c r="C116" s="48" t="s">
        <v>5149</v>
      </c>
      <c r="D116" t="str">
        <f t="shared" ref="D116:D146" si="4">LEFT(E116,10)</f>
        <v>P22-012356</v>
      </c>
      <c r="E116" t="str">
        <f>IFERROR(VLOOKUP($A116,'Capital spend Nov 30'!$D:$G,3,FALSE),"No PO")</f>
        <v>P22-012356 - Line 1</v>
      </c>
      <c r="F116" t="str">
        <f>VLOOKUP(A116,'Capital spend Nov 30'!D:Q,14,FALSE)</f>
        <v>River Ridge - 2022 - Kitchen FF&amp;E (Steamer)</v>
      </c>
      <c r="G116" t="str">
        <f>VLOOKUP(A116,'Capital spend Nov 30'!D:U,18,FALSE)</f>
        <v>No</v>
      </c>
      <c r="H116" s="89">
        <f>VLOOKUP(A116,'Capital spend Nov 30'!$D$10:$W$6901,5,0)</f>
        <v>10526.84</v>
      </c>
      <c r="I116" t="str">
        <f>VLOOKUP(A116,'Capital spend Nov 30'!$D$10:$W$6901,15,0)</f>
        <v>ST10075</v>
      </c>
      <c r="J116" t="str">
        <f>VLOOKUP($A116,'Capital spend Nov 30'!$D$10:$W$6901,8,0)</f>
        <v>Kitchen FF&amp;E (Capital)</v>
      </c>
      <c r="K116" t="str">
        <f>VLOOKUP($A116,'Capital spend Nov 30'!$D$10:$W$6901,2,0)</f>
        <v>Barbara Howell</v>
      </c>
      <c r="L116" t="str">
        <f>VLOOKUP($A116,'Capital spend Nov 30'!$D$10:$W$6901,4,0)</f>
        <v>Steamer for kitchen</v>
      </c>
      <c r="M116" t="e">
        <f>VLOOKUP(A116,[1]Sheet1!$C$2:$D$107,2,0)</f>
        <v>#N/A</v>
      </c>
      <c r="N116" t="e">
        <f>VLOOKUP(A116,[2]Sheet1!C$1:D$107,2,0)</f>
        <v>#N/A</v>
      </c>
    </row>
    <row r="117" spans="1:14">
      <c r="A117" s="25" t="s">
        <v>5270</v>
      </c>
      <c r="B117" t="s">
        <v>979</v>
      </c>
      <c r="C117" s="48" t="s">
        <v>5149</v>
      </c>
      <c r="D117" t="str">
        <f t="shared" si="4"/>
        <v>P22-012198</v>
      </c>
      <c r="E117" t="str">
        <f>IFERROR(VLOOKUP($A117,'Capital spend Nov 30'!$D:$G,3,FALSE),"No PO")</f>
        <v>P22-012198 - Line 2</v>
      </c>
      <c r="F117" t="str">
        <f>VLOOKUP(A117,'Capital spend Nov 30'!D:Q,14,FALSE)</f>
        <v>Marian Chateau - 2022 - In-Suite Renovations</v>
      </c>
      <c r="G117" t="str">
        <f>VLOOKUP(A117,'Capital spend Nov 30'!D:U,18,FALSE)</f>
        <v>No</v>
      </c>
      <c r="H117" s="89">
        <f>VLOOKUP(A117,'Capital spend Nov 30'!$D$10:$W$6901,5,0)</f>
        <v>7924.98</v>
      </c>
      <c r="I117" t="str">
        <f>VLOOKUP(A117,'Capital spend Nov 30'!$D$10:$W$6901,15,0)</f>
        <v>ST10078</v>
      </c>
      <c r="J117" t="str">
        <f>VLOOKUP($A117,'Capital spend Nov 30'!$D$10:$W$6901,8,0)</f>
        <v>In-Suite Renovation (Capital)</v>
      </c>
      <c r="K117" t="str">
        <f>VLOOKUP($A117,'Capital spend Nov 30'!$D$10:$W$6901,2,0)</f>
        <v>Armando Rivero</v>
      </c>
      <c r="L117" t="str">
        <f>VLOOKUP($A117,'Capital spend Nov 30'!$D$10:$W$6901,4,0)</f>
        <v>Suite 237 Reno</v>
      </c>
      <c r="M117">
        <f>VLOOKUP(A117,[1]Sheet1!$C$2:$D$107,2,0)</f>
        <v>0</v>
      </c>
      <c r="N117">
        <f>VLOOKUP(A117,[2]Sheet1!C$1:D$107,2,0)</f>
        <v>0</v>
      </c>
    </row>
    <row r="118" spans="1:14">
      <c r="A118" s="25" t="s">
        <v>5271</v>
      </c>
      <c r="B118" t="s">
        <v>979</v>
      </c>
      <c r="C118" s="48" t="s">
        <v>1014</v>
      </c>
      <c r="D118" t="str">
        <f t="shared" si="4"/>
        <v>P22-012077</v>
      </c>
      <c r="E118" t="str">
        <f>IFERROR(VLOOKUP($A118,'Capital spend Nov 30'!$D:$G,3,FALSE),"No PO")</f>
        <v>P22-012077 - Line 1</v>
      </c>
      <c r="F118" t="str">
        <f>VLOOKUP(A118,'Capital spend Nov 30'!D:Q,14,FALSE)</f>
        <v>Windermere on the Mount - 2022 - In-Suite Renovations</v>
      </c>
      <c r="G118" t="str">
        <f>VLOOKUP(A118,'Capital spend Nov 30'!D:U,18,FALSE)</f>
        <v>No</v>
      </c>
      <c r="H118" s="89">
        <f>VLOOKUP(A118,'Capital spend Nov 30'!$D$10:$W$6901,5,0)</f>
        <v>395.5</v>
      </c>
      <c r="I118" t="str">
        <f>VLOOKUP(A118,'Capital spend Nov 30'!$D$10:$W$6901,15,0)</f>
        <v>ST10093</v>
      </c>
      <c r="J118" t="str">
        <f>VLOOKUP($A118,'Capital spend Nov 30'!$D$10:$W$6901,8,0)</f>
        <v>In-Suite Renovation (Capital)</v>
      </c>
      <c r="K118" t="str">
        <f>VLOOKUP($A118,'Capital spend Nov 30'!$D$10:$W$6901,2,0)</f>
        <v>Dawn Mackintosh</v>
      </c>
      <c r="L118" t="str">
        <f>VLOOKUP($A118,'Capital spend Nov 30'!$D$10:$W$6901,4,0)</f>
        <v>Suite 208 Reno Additional Scope for Painting 10Ft Ceilings</v>
      </c>
      <c r="M118" t="str">
        <f>VLOOKUP(A118,[1]Sheet1!$C$2:$D$107,2,0)</f>
        <v>BA-02616861 (208 - construction)</v>
      </c>
      <c r="N118">
        <f>VLOOKUP(A118,[2]Sheet1!C$1:D$107,2,0)</f>
        <v>0</v>
      </c>
    </row>
    <row r="119" spans="1:14">
      <c r="A119" s="25" t="s">
        <v>5272</v>
      </c>
      <c r="B119" t="s">
        <v>979</v>
      </c>
      <c r="C119" s="48" t="s">
        <v>5149</v>
      </c>
      <c r="D119" t="str">
        <f t="shared" si="4"/>
        <v>P22-012076</v>
      </c>
      <c r="E119" t="str">
        <f>IFERROR(VLOOKUP($A119,'Capital spend Nov 30'!$D:$G,3,FALSE),"No PO")</f>
        <v>P22-012076 - Line 2</v>
      </c>
      <c r="F119" t="str">
        <f>VLOOKUP(A119,'Capital spend Nov 30'!D:Q,14,FALSE)</f>
        <v>Windermere on the Mount - 2022 - In-Suite Renovations</v>
      </c>
      <c r="G119" t="str">
        <f>VLOOKUP(A119,'Capital spend Nov 30'!D:U,18,FALSE)</f>
        <v>No</v>
      </c>
      <c r="H119" s="89">
        <f>VLOOKUP(A119,'Capital spend Nov 30'!$D$10:$W$6901,5,0)</f>
        <v>8897.34</v>
      </c>
      <c r="I119" t="str">
        <f>VLOOKUP(A119,'Capital spend Nov 30'!$D$10:$W$6901,15,0)</f>
        <v>ST10093</v>
      </c>
      <c r="J119" t="str">
        <f>VLOOKUP($A119,'Capital spend Nov 30'!$D$10:$W$6901,8,0)</f>
        <v>In-Suite Renovation (Capital)</v>
      </c>
      <c r="K119" t="str">
        <f>VLOOKUP($A119,'Capital spend Nov 30'!$D$10:$W$6901,2,0)</f>
        <v>Dawn Mackintosh</v>
      </c>
      <c r="L119" t="str">
        <f>VLOOKUP($A119,'Capital spend Nov 30'!$D$10:$W$6901,4,0)</f>
        <v>Suite 135 Reno</v>
      </c>
      <c r="M119">
        <f>VLOOKUP(A119,[1]Sheet1!$C$2:$D$107,2,0)</f>
        <v>0</v>
      </c>
      <c r="N119">
        <f>VLOOKUP(A119,[2]Sheet1!C$1:D$107,2,0)</f>
        <v>0</v>
      </c>
    </row>
    <row r="120" spans="1:14">
      <c r="A120" s="25" t="s">
        <v>5273</v>
      </c>
      <c r="B120" t="s">
        <v>979</v>
      </c>
      <c r="C120" s="48" t="s">
        <v>1014</v>
      </c>
      <c r="D120" t="str">
        <f t="shared" si="4"/>
        <v>P22-012075</v>
      </c>
      <c r="E120" t="str">
        <f>IFERROR(VLOOKUP($A120,'Capital spend Nov 30'!$D:$G,3,FALSE),"No PO")</f>
        <v>P22-012075 - Line 2</v>
      </c>
      <c r="F120" t="str">
        <f>VLOOKUP(A120,'Capital spend Nov 30'!D:Q,14,FALSE)</f>
        <v>Barrhaven - 2022 - In-Suite Renovations</v>
      </c>
      <c r="G120" t="str">
        <f>VLOOKUP(A120,'Capital spend Nov 30'!D:U,18,FALSE)</f>
        <v>No</v>
      </c>
      <c r="H120" s="89">
        <f>VLOOKUP(A120,'Capital spend Nov 30'!$D$10:$W$6901,5,0)</f>
        <v>4837.53</v>
      </c>
      <c r="I120" t="str">
        <f>VLOOKUP(A120,'Capital spend Nov 30'!$D$10:$W$6901,15,0)</f>
        <v>ST10039</v>
      </c>
      <c r="J120" t="str">
        <f>VLOOKUP($A120,'Capital spend Nov 30'!$D$10:$W$6901,8,0)</f>
        <v>In-Suite Renovation (Capital)</v>
      </c>
      <c r="K120" t="str">
        <f>VLOOKUP($A120,'Capital spend Nov 30'!$D$10:$W$6901,2,0)</f>
        <v>Shawna Prud'Homme</v>
      </c>
      <c r="L120" t="str">
        <f>VLOOKUP($A120,'Capital spend Nov 30'!$D$10:$W$6901,4,0)</f>
        <v>Suite 166 Reno</v>
      </c>
      <c r="M120" t="str">
        <f>VLOOKUP(A120,[1]Sheet1!$C$2:$D$107,2,0)</f>
        <v>BA-02529557 (Suite 166 bathroom Reno)</v>
      </c>
      <c r="N120" t="str">
        <f>VLOOKUP(A120,[2]Sheet1!C$1:D$107,2,0)</f>
        <v>BA-40020126 (Suite #166 Refresh)</v>
      </c>
    </row>
    <row r="121" spans="1:14">
      <c r="A121" s="25" t="s">
        <v>5274</v>
      </c>
      <c r="B121" t="s">
        <v>979</v>
      </c>
      <c r="C121" s="48" t="s">
        <v>2095</v>
      </c>
      <c r="D121" t="str">
        <f t="shared" si="4"/>
        <v>P22-012032</v>
      </c>
      <c r="E121" t="str">
        <f>IFERROR(VLOOKUP($A121,'Capital spend Nov 30'!$D:$G,3,FALSE),"No PO")</f>
        <v>P22-012032 - Line 1</v>
      </c>
      <c r="F121">
        <f>VLOOKUP(A121,'Capital spend Nov 30'!D:Q,14,FALSE)</f>
        <v>0</v>
      </c>
      <c r="G121" t="e">
        <f>VLOOKUP(A121,'Capital spend Nov 30'!D:U,18,FALSE)</f>
        <v>#N/A</v>
      </c>
      <c r="H121" s="89">
        <f>VLOOKUP(A121,'Capital spend Nov 30'!$D$10:$W$6901,5,0)</f>
        <v>5239.92</v>
      </c>
      <c r="I121" t="str">
        <f>VLOOKUP(A121,'Capital spend Nov 30'!$D$10:$W$6901,15,0)</f>
        <v>ST10217</v>
      </c>
      <c r="J121" t="str">
        <f>VLOOKUP($A121,'Capital spend Nov 30'!$D$10:$W$6901,8,0)</f>
        <v>Lighting (Capital)</v>
      </c>
      <c r="K121" t="str">
        <f>VLOOKUP($A121,'Capital spend Nov 30'!$D$10:$W$6901,2,0)</f>
        <v>Sonia Price</v>
      </c>
      <c r="L121" t="str">
        <f>VLOOKUP($A121,'Capital spend Nov 30'!$D$10:$W$6901,4,0)</f>
        <v>Emergency Bulk Purchase of Electrical Parts</v>
      </c>
      <c r="M121" t="e">
        <f>VLOOKUP(A121,[1]Sheet1!$C$2:$D$107,2,0)</f>
        <v>#N/A</v>
      </c>
      <c r="N121" t="e">
        <f>VLOOKUP(A121,[2]Sheet1!C$1:D$107,2,0)</f>
        <v>#N/A</v>
      </c>
    </row>
    <row r="122" spans="1:14">
      <c r="A122" s="25" t="s">
        <v>5275</v>
      </c>
      <c r="B122" t="s">
        <v>979</v>
      </c>
      <c r="C122" s="48" t="s">
        <v>2095</v>
      </c>
      <c r="D122" t="str">
        <f t="shared" si="4"/>
        <v>P22-012037</v>
      </c>
      <c r="E122" t="str">
        <f>IFERROR(VLOOKUP($A122,'Capital spend Nov 30'!$D:$G,3,FALSE),"No PO")</f>
        <v>P22-012037 - Line 1</v>
      </c>
      <c r="F122">
        <f>VLOOKUP(A122,'Capital spend Nov 30'!D:Q,14,FALSE)</f>
        <v>0</v>
      </c>
      <c r="G122" t="e">
        <f>VLOOKUP(A122,'Capital spend Nov 30'!D:U,18,FALSE)</f>
        <v>#N/A</v>
      </c>
      <c r="H122" s="89">
        <f>VLOOKUP(A122,'Capital spend Nov 30'!$D$10:$W$6901,5,0)</f>
        <v>7951.41</v>
      </c>
      <c r="I122" t="str">
        <f>VLOOKUP(A122,'Capital spend Nov 30'!$D$10:$W$6901,15,0)</f>
        <v>ST10217</v>
      </c>
      <c r="J122" t="str">
        <f>VLOOKUP($A122,'Capital spend Nov 30'!$D$10:$W$6901,8,0)</f>
        <v>Lighting (Capital)</v>
      </c>
      <c r="K122" t="str">
        <f>VLOOKUP($A122,'Capital spend Nov 30'!$D$10:$W$6901,2,0)</f>
        <v>Sonia Price</v>
      </c>
      <c r="L122" t="str">
        <f>VLOOKUP($A122,'Capital spend Nov 30'!$D$10:$W$6901,4,0)</f>
        <v>Light Replacements: Floors 5 and 6 Spa Rooms; Elevator Room, Exterior and Signage Lights</v>
      </c>
      <c r="M122" t="e">
        <f>VLOOKUP(A122,[1]Sheet1!$C$2:$D$107,2,0)</f>
        <v>#N/A</v>
      </c>
      <c r="N122" t="e">
        <f>VLOOKUP(A122,[2]Sheet1!C$1:D$107,2,0)</f>
        <v>#N/A</v>
      </c>
    </row>
    <row r="123" spans="1:14">
      <c r="A123" s="25" t="s">
        <v>5276</v>
      </c>
      <c r="B123" t="s">
        <v>978</v>
      </c>
      <c r="C123" s="48" t="s">
        <v>1012</v>
      </c>
      <c r="D123" t="str">
        <f t="shared" si="4"/>
        <v>P22-012074</v>
      </c>
      <c r="E123" t="str">
        <f>IFERROR(VLOOKUP($A123,'Capital spend Nov 30'!$D:$G,3,FALSE),"No PO")</f>
        <v>P22-012074 - Line 1</v>
      </c>
      <c r="F123" t="str">
        <f>VLOOKUP(A123,'Capital spend Nov 30'!D:Q,14,FALSE)</f>
        <v>The Kensington Oakville - 2022 - In-Suite Renovations</v>
      </c>
      <c r="G123" t="str">
        <f>VLOOKUP(A123,'Capital spend Nov 30'!D:U,18,FALSE)</f>
        <v>No</v>
      </c>
      <c r="H123"/>
      <c r="I123" t="str">
        <f>VLOOKUP(A123,'Capital spend Nov 30'!$D$10:$W$6901,15,0)</f>
        <v>ST10005</v>
      </c>
      <c r="J123" t="str">
        <f>VLOOKUP($A123,'Capital spend Nov 30'!$D$10:$W$6901,8,0)</f>
        <v>In-Suite Renovation (Capital)</v>
      </c>
      <c r="K123" t="str">
        <f>VLOOKUP($A123,'Capital spend Nov 30'!$D$10:$W$6901,2,0)</f>
        <v>Karen Thomas</v>
      </c>
      <c r="L123" t="str">
        <f>VLOOKUP($A123,'Capital spend Nov 30'!$D$10:$W$6901,4,0)</f>
        <v>Suite 322 Reno</v>
      </c>
      <c r="M123" t="str">
        <f>VLOOKUP(A123,[1]Sheet1!$C$2:$D$107,2,0)</f>
        <v>BA-02537469 (Suite 322 Reno)</v>
      </c>
      <c r="N123" t="str">
        <f>VLOOKUP(A123,[2]Sheet1!C$1:D$107,2,0)</f>
        <v>BA-40035350 (Suite 322 Reno)</v>
      </c>
    </row>
    <row r="124" spans="1:14">
      <c r="A124" s="25" t="s">
        <v>5277</v>
      </c>
      <c r="B124" t="s">
        <v>978</v>
      </c>
      <c r="C124" s="51" t="s">
        <v>1012</v>
      </c>
      <c r="D124" t="str">
        <f t="shared" si="4"/>
        <v>P22-012073</v>
      </c>
      <c r="E124" t="str">
        <f>IFERROR(VLOOKUP($A124,'Capital spend Nov 30'!$D:$G,3,FALSE),"No PO")</f>
        <v>P22-012073 - Line 1</v>
      </c>
      <c r="F124" t="str">
        <f>VLOOKUP(A124,'Capital spend Nov 30'!D:Q,14,FALSE)</f>
        <v>The Kensington Oakville - 2022 - In-Suite Renovations</v>
      </c>
      <c r="G124" t="str">
        <f>VLOOKUP(A124,'Capital spend Nov 30'!D:U,18,FALSE)</f>
        <v>No</v>
      </c>
      <c r="H124"/>
      <c r="I124" t="str">
        <f>VLOOKUP(A124,'Capital spend Nov 30'!$D$10:$W$6901,15,0)</f>
        <v>ST10005</v>
      </c>
      <c r="J124" t="str">
        <f>VLOOKUP($A124,'Capital spend Nov 30'!$D$10:$W$6901,8,0)</f>
        <v>In-Suite Renovation (Capital)</v>
      </c>
      <c r="K124" t="str">
        <f>VLOOKUP($A124,'Capital spend Nov 30'!$D$10:$W$6901,2,0)</f>
        <v>Karen Thomas</v>
      </c>
      <c r="L124" t="str">
        <f>VLOOKUP($A124,'Capital spend Nov 30'!$D$10:$W$6901,4,0)</f>
        <v>Suite 528 Reno</v>
      </c>
      <c r="M124" t="str">
        <f>VLOOKUP(A124,[1]Sheet1!$C$2:$D$107,2,0)</f>
        <v>BA-01966181 (Reno Room #528 FFE)</v>
      </c>
      <c r="N124" t="str">
        <f>VLOOKUP(A124,[2]Sheet1!C$1:D$107,2,0)</f>
        <v>BA-40035349 (Suite 528 Reno)</v>
      </c>
    </row>
    <row r="125" spans="1:14">
      <c r="A125" s="25" t="s">
        <v>5278</v>
      </c>
      <c r="B125" t="s">
        <v>979</v>
      </c>
      <c r="C125" s="48" t="s">
        <v>1014</v>
      </c>
      <c r="D125" t="str">
        <f t="shared" si="4"/>
        <v>P22-012196</v>
      </c>
      <c r="E125" t="str">
        <f>IFERROR(VLOOKUP($A125,'Capital spend Nov 30'!$D:$G,3,FALSE),"No PO")</f>
        <v>P22-012196 - Line 1</v>
      </c>
      <c r="F125" t="str">
        <f>VLOOKUP(A125,'Capital spend Nov 30'!D:Q,14,FALSE)</f>
        <v>Renaissance - 2022 - In-Suite Renovations</v>
      </c>
      <c r="G125" t="str">
        <f>VLOOKUP(A125,'Capital spend Nov 30'!D:U,18,FALSE)</f>
        <v>No</v>
      </c>
      <c r="H125" s="89">
        <f>VLOOKUP(A125,'Capital spend Nov 30'!$D$10:$W$6901,5,0)</f>
        <v>114.26</v>
      </c>
      <c r="I125" t="str">
        <f>VLOOKUP(A125,'Capital spend Nov 30'!$D$10:$W$6901,15,0)</f>
        <v>ST10086</v>
      </c>
      <c r="J125" t="str">
        <f>VLOOKUP($A125,'Capital spend Nov 30'!$D$10:$W$6901,8,0)</f>
        <v>In-Suite Renovation (Capital)</v>
      </c>
      <c r="K125" t="str">
        <f>VLOOKUP($A125,'Capital spend Nov 30'!$D$10:$W$6901,2,0)</f>
        <v>Tim Eveleigh</v>
      </c>
      <c r="L125" t="str">
        <f>VLOOKUP($A125,'Capital spend Nov 30'!$D$10:$W$6901,4,0)</f>
        <v>Suite 710 Reno Additional Scope</v>
      </c>
      <c r="M125" t="str">
        <f>VLOOKUP(A125,[1]Sheet1!$C$2:$D$107,2,0)</f>
        <v>BA-02707392 (710 construction)</v>
      </c>
      <c r="N125" t="str">
        <f>VLOOKUP(A125,[2]Sheet1!C$1:D$107,2,0)</f>
        <v>BA-40035226</v>
      </c>
    </row>
    <row r="126" spans="1:14">
      <c r="A126" s="25" t="s">
        <v>5279</v>
      </c>
      <c r="B126" t="s">
        <v>978</v>
      </c>
      <c r="C126" s="48" t="s">
        <v>1012</v>
      </c>
      <c r="D126" t="str">
        <f t="shared" si="4"/>
        <v>P22-012034</v>
      </c>
      <c r="E126" t="str">
        <f>IFERROR(VLOOKUP($A126,'Capital spend Nov 30'!$D:$G,3,FALSE),"No PO")</f>
        <v>P22-012034 - Line 1</v>
      </c>
      <c r="F126" t="str">
        <f>VLOOKUP(A126,'Capital spend Nov 30'!D:Q,14,FALSE)</f>
        <v>Fleetwood Villa - 2022 - Landscaping</v>
      </c>
      <c r="G126" t="str">
        <f>VLOOKUP(A126,'Capital spend Nov 30'!D:U,18,FALSE)</f>
        <v>No</v>
      </c>
      <c r="H126"/>
      <c r="I126" t="str">
        <f>VLOOKUP(A126,'Capital spend Nov 30'!$D$10:$W$6901,15,0)</f>
        <v>ST10062</v>
      </c>
      <c r="J126" t="str">
        <f>VLOOKUP($A126,'Capital spend Nov 30'!$D$10:$W$6901,8,0)</f>
        <v>Landscaping Features (Capital)</v>
      </c>
      <c r="K126" t="str">
        <f>VLOOKUP($A126,'Capital spend Nov 30'!$D$10:$W$6901,2,0)</f>
        <v>Doug Blanchard</v>
      </c>
      <c r="L126" t="str">
        <f>VLOOKUP($A126,'Capital spend Nov 30'!$D$10:$W$6901,4,0)</f>
        <v>Courtyard Pond liner and pump Replacement, bridge and handrail Repairs, Paving of pathway&amp; addition of benches to improve resident experience.</v>
      </c>
      <c r="M126" t="e">
        <f>VLOOKUP(A126,[1]Sheet1!$C$2:$D$107,2,0)</f>
        <v>#N/A</v>
      </c>
      <c r="N126" t="e">
        <f>VLOOKUP(A126,[2]Sheet1!C$1:D$107,2,0)</f>
        <v>#N/A</v>
      </c>
    </row>
    <row r="127" spans="1:14">
      <c r="A127" s="25" t="s">
        <v>5280</v>
      </c>
      <c r="B127" t="s">
        <v>978</v>
      </c>
      <c r="C127" s="48" t="s">
        <v>1012</v>
      </c>
      <c r="D127" t="str">
        <f t="shared" si="4"/>
        <v>P22-012358</v>
      </c>
      <c r="E127" t="str">
        <f>IFERROR(VLOOKUP($A127,'Capital spend Nov 30'!$D:$G,3,FALSE),"No PO")</f>
        <v>P22-012358 - Line 1</v>
      </c>
      <c r="F127" t="str">
        <f>VLOOKUP(A127,'Capital spend Nov 30'!D:Q,14,FALSE)</f>
        <v>The Heartland - 2022 - BAS Controller</v>
      </c>
      <c r="G127" t="str">
        <f>VLOOKUP(A127,'Capital spend Nov 30'!D:U,18,FALSE)</f>
        <v>No</v>
      </c>
      <c r="H127"/>
      <c r="I127" t="str">
        <f>VLOOKUP(A127,'Capital spend Nov 30'!$D$10:$W$6901,15,0)</f>
        <v>ST10069</v>
      </c>
      <c r="J127" t="str">
        <f>VLOOKUP($A127,'Capital spend Nov 30'!$D$10:$W$6901,8,0)</f>
        <v>HVAC Systems (Capital)</v>
      </c>
      <c r="K127" t="str">
        <f>VLOOKUP($A127,'Capital spend Nov 30'!$D$10:$W$6901,2,0)</f>
        <v>Trevor Shoemaker</v>
      </c>
      <c r="L127" t="str">
        <f>VLOOKUP($A127,'Capital spend Nov 30'!$D$10:$W$6901,4,0)</f>
        <v>10729 - Replace obsolete Jace controller on BAS system
Increase to budget required due to part cost increases.</v>
      </c>
      <c r="M127" t="e">
        <f>VLOOKUP(A127,[1]Sheet1!$C$2:$D$107,2,0)</f>
        <v>#N/A</v>
      </c>
      <c r="N127" t="e">
        <f>VLOOKUP(A127,[2]Sheet1!C$1:D$107,2,0)</f>
        <v>#N/A</v>
      </c>
    </row>
    <row r="128" spans="1:14">
      <c r="A128" s="25" t="s">
        <v>5281</v>
      </c>
      <c r="B128" t="s">
        <v>978</v>
      </c>
      <c r="C128" s="48" t="s">
        <v>1086</v>
      </c>
      <c r="D128" t="str">
        <f t="shared" si="4"/>
        <v>P22-012072</v>
      </c>
      <c r="E128" t="str">
        <f>IFERROR(VLOOKUP($A128,'Capital spend Nov 30'!$D:$G,3,FALSE),"No PO")</f>
        <v>P22-012072 - Line 1</v>
      </c>
      <c r="F128" t="str">
        <f>VLOOKUP(A128,'Capital spend Nov 30'!D:Q,14,FALSE)</f>
        <v>Valley Stream - 2022 - In-Suite Renovations</v>
      </c>
      <c r="G128" t="str">
        <f>VLOOKUP(A128,'Capital spend Nov 30'!D:U,18,FALSE)</f>
        <v>No</v>
      </c>
      <c r="H128"/>
      <c r="I128" t="str">
        <f>VLOOKUP(A128,'Capital spend Nov 30'!$D$10:$W$6901,15,0)</f>
        <v>ST10042</v>
      </c>
      <c r="J128" t="str">
        <f>VLOOKUP($A128,'Capital spend Nov 30'!$D$10:$W$6901,8,0)</f>
        <v>In-Suite Renovation (Capital)</v>
      </c>
      <c r="K128" t="str">
        <f>VLOOKUP($A128,'Capital spend Nov 30'!$D$10:$W$6901,2,0)</f>
        <v>Jason Vincent</v>
      </c>
      <c r="L128" t="str">
        <f>VLOOKUP($A128,'Capital spend Nov 30'!$D$10:$W$6901,4,0)</f>
        <v>Suite 521-522 Reno Paint, Carpet.  Large 1 bedroom Reno for perm move in.</v>
      </c>
      <c r="M128">
        <f>VLOOKUP(A128,[1]Sheet1!$C$2:$D$107,2,0)</f>
        <v>0</v>
      </c>
      <c r="N128">
        <f>VLOOKUP(A128,[2]Sheet1!C$1:D$107,2,0)</f>
        <v>0</v>
      </c>
    </row>
    <row r="129" spans="1:14">
      <c r="A129" s="25" t="s">
        <v>5282</v>
      </c>
      <c r="B129" t="s">
        <v>978</v>
      </c>
      <c r="C129" s="51" t="s">
        <v>1012</v>
      </c>
      <c r="D129" t="str">
        <f t="shared" si="4"/>
        <v>P22-012071</v>
      </c>
      <c r="E129" t="str">
        <f>IFERROR(VLOOKUP($A129,'Capital spend Nov 30'!$D:$G,3,FALSE),"No PO")</f>
        <v>P22-012071 - Line 1</v>
      </c>
      <c r="F129" t="str">
        <f>VLOOKUP(A129,'Capital spend Nov 30'!D:Q,14,FALSE)</f>
        <v>Colonel By - 2022 - In-Suite Renovations</v>
      </c>
      <c r="G129" t="str">
        <f>VLOOKUP(A129,'Capital spend Nov 30'!D:U,18,FALSE)</f>
        <v>No</v>
      </c>
      <c r="H129"/>
      <c r="I129" t="str">
        <f>VLOOKUP(A129,'Capital spend Nov 30'!$D$10:$W$6901,15,0)</f>
        <v>ST10049</v>
      </c>
      <c r="J129" t="str">
        <f>VLOOKUP($A129,'Capital spend Nov 30'!$D$10:$W$6901,8,0)</f>
        <v>In-Suite Refresh (Capital)</v>
      </c>
      <c r="K129" t="str">
        <f>VLOOKUP($A129,'Capital spend Nov 30'!$D$10:$W$6901,2,0)</f>
        <v>Patric Laflamme</v>
      </c>
      <c r="L129" t="str">
        <f>VLOOKUP($A129,'Capital spend Nov 30'!$D$10:$W$6901,4,0)</f>
        <v>Suite 206 Refresh Additional Scope</v>
      </c>
      <c r="M129" t="str">
        <f>VLOOKUP(A129,[1]Sheet1!$C$2:$D$107,2,0)</f>
        <v>BA-02035119 (Refresh Suite 206)</v>
      </c>
      <c r="N129">
        <f>VLOOKUP(A129,[2]Sheet1!C$1:D$107,2,0)</f>
        <v>0</v>
      </c>
    </row>
    <row r="130" spans="1:14">
      <c r="A130" s="25" t="s">
        <v>5283</v>
      </c>
      <c r="B130" t="s">
        <v>978</v>
      </c>
      <c r="C130" s="48" t="s">
        <v>1012</v>
      </c>
      <c r="D130" t="str">
        <f t="shared" si="4"/>
        <v>P22-012087</v>
      </c>
      <c r="E130" t="str">
        <f>IFERROR(VLOOKUP($A130,'Capital spend Nov 30'!$D:$G,3,FALSE),"No PO")</f>
        <v>P22-012087 - Line 1</v>
      </c>
      <c r="F130" t="str">
        <f>VLOOKUP(A130,'Capital spend Nov 30'!D:Q,14,FALSE)</f>
        <v>Churchill Place - 2022 - In-Suite Renovations</v>
      </c>
      <c r="G130" t="str">
        <f>VLOOKUP(A130,'Capital spend Nov 30'!D:U,18,FALSE)</f>
        <v>No</v>
      </c>
      <c r="H130"/>
      <c r="I130" t="str">
        <f>VLOOKUP(A130,'Capital spend Nov 30'!$D$10:$W$6901,15,0)</f>
        <v>ST10004</v>
      </c>
      <c r="J130" t="str">
        <f>VLOOKUP($A130,'Capital spend Nov 30'!$D$10:$W$6901,8,0)</f>
        <v>In-Suite Renovation (Capital)</v>
      </c>
      <c r="K130" t="str">
        <f>VLOOKUP($A130,'Capital spend Nov 30'!$D$10:$W$6901,2,0)</f>
        <v>Cynthia Hare</v>
      </c>
      <c r="L130" t="str">
        <f>VLOOKUP($A130,'Capital spend Nov 30'!$D$10:$W$6901,4,0)</f>
        <v>Suite 321 Reno Urgent Leased for June 20 - Resident discharged from hospital and staying in respite suite.</v>
      </c>
      <c r="M130" t="str">
        <f>VLOOKUP(A130,[1]Sheet1!$C$2:$D$107,2,0)</f>
        <v>BA-02510469 (Suite 321 - Paint/Carpet/Fixt)</v>
      </c>
      <c r="N130">
        <f>VLOOKUP(A130,[2]Sheet1!C$1:D$107,2,0)</f>
        <v>0</v>
      </c>
    </row>
    <row r="131" spans="1:14">
      <c r="A131" s="25" t="s">
        <v>5284</v>
      </c>
      <c r="B131" t="s">
        <v>978</v>
      </c>
      <c r="C131" s="48" t="s">
        <v>1086</v>
      </c>
      <c r="D131" t="str">
        <f t="shared" si="4"/>
        <v>P22-012070</v>
      </c>
      <c r="E131" t="str">
        <f>IFERROR(VLOOKUP($A131,'Capital spend Nov 30'!$D:$G,3,FALSE),"No PO")</f>
        <v>P22-012070 - Line 1</v>
      </c>
      <c r="F131" t="str">
        <f>VLOOKUP(A131,'Capital spend Nov 30'!D:Q,14,FALSE)</f>
        <v>Colonel By - 2022 - In-Suite Renovations</v>
      </c>
      <c r="G131" t="str">
        <f>VLOOKUP(A131,'Capital spend Nov 30'!D:U,18,FALSE)</f>
        <v>No</v>
      </c>
      <c r="H131"/>
      <c r="I131" t="str">
        <f>VLOOKUP(A131,'Capital spend Nov 30'!$D$10:$W$6901,15,0)</f>
        <v>ST10049</v>
      </c>
      <c r="J131" t="str">
        <f>VLOOKUP($A131,'Capital spend Nov 30'!$D$10:$W$6901,8,0)</f>
        <v>Suites FF&amp;E (Capital)</v>
      </c>
      <c r="K131" t="str">
        <f>VLOOKUP($A131,'Capital spend Nov 30'!$D$10:$W$6901,2,0)</f>
        <v>Patric Laflamme</v>
      </c>
      <c r="L131" t="str">
        <f>VLOOKUP($A131,'Capital spend Nov 30'!$D$10:$W$6901,4,0)</f>
        <v>Suite 317 Reno Fridge</v>
      </c>
      <c r="M131" t="str">
        <f>VLOOKUP(A131,[1]Sheet1!$C$2:$D$107,2,0)</f>
        <v>BA-02204031 (Flooring rm 317)</v>
      </c>
      <c r="N131">
        <f>VLOOKUP(A131,[2]Sheet1!C$1:D$107,2,0)</f>
        <v>0</v>
      </c>
    </row>
    <row r="132" spans="1:14">
      <c r="A132" s="25" t="s">
        <v>5285</v>
      </c>
      <c r="B132" t="s">
        <v>978</v>
      </c>
      <c r="C132" s="48" t="s">
        <v>1012</v>
      </c>
      <c r="D132" t="str">
        <f t="shared" si="4"/>
        <v>P22-012069</v>
      </c>
      <c r="E132" t="str">
        <f>IFERROR(VLOOKUP($A132,'Capital spend Nov 30'!$D:$G,3,FALSE),"No PO")</f>
        <v>P22-012069 - Line 1</v>
      </c>
      <c r="F132" t="str">
        <f>VLOOKUP(A132,'Capital spend Nov 30'!D:Q,14,FALSE)</f>
        <v>Colonel By - 2022 - In-Suite Renovations</v>
      </c>
      <c r="G132" t="str">
        <f>VLOOKUP(A132,'Capital spend Nov 30'!D:U,18,FALSE)</f>
        <v>No</v>
      </c>
      <c r="H132"/>
      <c r="I132" t="str">
        <f>VLOOKUP(A132,'Capital spend Nov 30'!$D$10:$W$6901,15,0)</f>
        <v>ST10049</v>
      </c>
      <c r="J132" t="str">
        <f>VLOOKUP($A132,'Capital spend Nov 30'!$D$10:$W$6901,8,0)</f>
        <v>Suites FF&amp;E (Capital)</v>
      </c>
      <c r="K132" t="str">
        <f>VLOOKUP($A132,'Capital spend Nov 30'!$D$10:$W$6901,2,0)</f>
        <v>Patric Laflamme</v>
      </c>
      <c r="L132" t="str">
        <f>VLOOKUP($A132,'Capital spend Nov 30'!$D$10:$W$6901,4,0)</f>
        <v>Suite 345 Reno Fridge</v>
      </c>
      <c r="M132" t="str">
        <f>VLOOKUP(A132,[1]Sheet1!$C$2:$D$107,2,0)</f>
        <v>BA-02498025 (Suite 345 - paint &amp; flooring)</v>
      </c>
      <c r="N132" t="str">
        <f>VLOOKUP(A132,[2]Sheet1!C$1:D$107,2,0)</f>
        <v>BA-40000728</v>
      </c>
    </row>
    <row r="133" spans="1:14">
      <c r="A133" s="25" t="s">
        <v>5286</v>
      </c>
      <c r="B133" t="s">
        <v>978</v>
      </c>
      <c r="C133" s="48" t="s">
        <v>1012</v>
      </c>
      <c r="D133" t="str">
        <f t="shared" si="4"/>
        <v>P22-012065</v>
      </c>
      <c r="E133" t="str">
        <f>IFERROR(VLOOKUP($A133,'Capital spend Nov 30'!$D:$G,3,FALSE),"No PO")</f>
        <v>P22-012065 - Line 2</v>
      </c>
      <c r="F133" t="str">
        <f>VLOOKUP(A133,'Capital spend Nov 30'!D:Q,14,FALSE)</f>
        <v>Colonel By - 2022 - In-Suite Renovations</v>
      </c>
      <c r="G133" t="str">
        <f>VLOOKUP(A133,'Capital spend Nov 30'!D:U,18,FALSE)</f>
        <v>No</v>
      </c>
      <c r="H133"/>
      <c r="I133" t="str">
        <f>VLOOKUP(A133,'Capital spend Nov 30'!$D$10:$W$6901,15,0)</f>
        <v>ST10049</v>
      </c>
      <c r="J133" t="str">
        <f>VLOOKUP($A133,'Capital spend Nov 30'!$D$10:$W$6901,8,0)</f>
        <v>In-Suite Renovation (Capital)</v>
      </c>
      <c r="K133" t="str">
        <f>VLOOKUP($A133,'Capital spend Nov 30'!$D$10:$W$6901,2,0)</f>
        <v>Patric Laflamme</v>
      </c>
      <c r="L133" t="str">
        <f>VLOOKUP($A133,'Capital spend Nov 30'!$D$10:$W$6901,4,0)</f>
        <v>Suite 263 Reno Patch/paint, bathroom floor, bathroom counter top, blinds, bathroom exhaust fan, ceiling tiles and toilet seat.</v>
      </c>
      <c r="M133" t="str">
        <f>VLOOKUP(A133,[1]Sheet1!$C$2:$D$107,2,0)</f>
        <v>BA-02361547 (paint, carpet, fixture #263)</v>
      </c>
      <c r="N133">
        <f>VLOOKUP(A133,[2]Sheet1!C$1:D$107,2,0)</f>
        <v>0</v>
      </c>
    </row>
    <row r="134" spans="1:14">
      <c r="A134" s="25" t="s">
        <v>5287</v>
      </c>
      <c r="B134" t="s">
        <v>978</v>
      </c>
      <c r="C134" s="48" t="s">
        <v>1086</v>
      </c>
      <c r="D134" t="str">
        <f t="shared" si="4"/>
        <v>P22-012068</v>
      </c>
      <c r="E134" t="str">
        <f>IFERROR(VLOOKUP($A134,'Capital spend Nov 30'!$D:$G,3,FALSE),"No PO")</f>
        <v>P22-012068 - Line 2</v>
      </c>
      <c r="F134" t="str">
        <f>VLOOKUP(A134,'Capital spend Nov 30'!D:Q,14,FALSE)</f>
        <v>Colonel By - 2022 - In-Suite Renovations</v>
      </c>
      <c r="G134" t="str">
        <f>VLOOKUP(A134,'Capital spend Nov 30'!D:U,18,FALSE)</f>
        <v>No</v>
      </c>
      <c r="H134"/>
      <c r="I134" t="str">
        <f>VLOOKUP(A134,'Capital spend Nov 30'!$D$10:$W$6901,15,0)</f>
        <v>ST10049</v>
      </c>
      <c r="J134" t="str">
        <f>VLOOKUP($A134,'Capital spend Nov 30'!$D$10:$W$6901,8,0)</f>
        <v>In-Suite Refresh (Capital)</v>
      </c>
      <c r="K134" t="str">
        <f>VLOOKUP($A134,'Capital spend Nov 30'!$D$10:$W$6901,2,0)</f>
        <v>Patric Laflamme</v>
      </c>
      <c r="L134" t="str">
        <f>VLOOKUP($A134,'Capital spend Nov 30'!$D$10:$W$6901,4,0)</f>
        <v>Suite 262 Refresh Patch/paint, ceiling tiles and toilet seat.</v>
      </c>
      <c r="M134" t="str">
        <f>VLOOKUP(A134,[1]Sheet1!$C$2:$D$107,2,0)</f>
        <v>BA-40027496 (Suite #262 Renovation)</v>
      </c>
      <c r="N134">
        <f>VLOOKUP(A134,[2]Sheet1!C$1:D$107,2,0)</f>
        <v>0</v>
      </c>
    </row>
    <row r="135" spans="1:14">
      <c r="A135" s="25" t="s">
        <v>5288</v>
      </c>
      <c r="B135" t="s">
        <v>978</v>
      </c>
      <c r="C135" s="48" t="s">
        <v>1012</v>
      </c>
      <c r="D135" t="str">
        <f t="shared" si="4"/>
        <v>P22-012066</v>
      </c>
      <c r="E135" t="str">
        <f>IFERROR(VLOOKUP($A135,'Capital spend Nov 30'!$D:$G,3,FALSE),"No PO")</f>
        <v>P22-012066 - Line 2</v>
      </c>
      <c r="F135" t="str">
        <f>VLOOKUP(A135,'Capital spend Nov 30'!D:Q,14,FALSE)</f>
        <v>Colonel By - 2022 - In-Suite Renovations</v>
      </c>
      <c r="G135" t="str">
        <f>VLOOKUP(A135,'Capital spend Nov 30'!D:U,18,FALSE)</f>
        <v>No</v>
      </c>
      <c r="H135"/>
      <c r="I135" t="str">
        <f>VLOOKUP(A135,'Capital spend Nov 30'!$D$10:$W$6901,15,0)</f>
        <v>ST10049</v>
      </c>
      <c r="J135" t="str">
        <f>VLOOKUP($A135,'Capital spend Nov 30'!$D$10:$W$6901,8,0)</f>
        <v>In-Suite Renovation (Capital)</v>
      </c>
      <c r="K135" t="str">
        <f>VLOOKUP($A135,'Capital spend Nov 30'!$D$10:$W$6901,2,0)</f>
        <v>Patric Laflamme</v>
      </c>
      <c r="L135" t="str">
        <f>VLOOKUP($A135,'Capital spend Nov 30'!$D$10:$W$6901,4,0)</f>
        <v>Suite 259 Reno Patch/paint, blinds, bathroom exhaust fan, ceiling tiles and toilet seat.</v>
      </c>
      <c r="M135" t="str">
        <f>VLOOKUP(A135,[1]Sheet1!$C$2:$D$107,2,0)</f>
        <v>BA-02733662 (259 paint)</v>
      </c>
      <c r="N135">
        <f>VLOOKUP(A135,[2]Sheet1!C$1:D$107,2,0)</f>
        <v>0</v>
      </c>
    </row>
    <row r="136" spans="1:14">
      <c r="A136" s="25" t="s">
        <v>5289</v>
      </c>
      <c r="B136" t="s">
        <v>978</v>
      </c>
      <c r="C136" s="48" t="s">
        <v>1086</v>
      </c>
      <c r="D136" t="str">
        <f t="shared" si="4"/>
        <v>P22-012366</v>
      </c>
      <c r="E136" t="str">
        <f>IFERROR(VLOOKUP($A136,'Capital spend Nov 30'!$D:$G,3,FALSE),"No PO")</f>
        <v>P22-012366 - Line 1</v>
      </c>
      <c r="F136" t="str">
        <f>VLOOKUP(A136,'Capital spend Nov 30'!D:Q,14,FALSE)</f>
        <v>Forest Heights - 2022 - Jet Steamer</v>
      </c>
      <c r="G136" t="str">
        <f>VLOOKUP(A136,'Capital spend Nov 30'!D:U,18,FALSE)</f>
        <v>No</v>
      </c>
      <c r="H136"/>
      <c r="I136" t="str">
        <f>VLOOKUP(A136,'Capital spend Nov 30'!$D$10:$W$6901,15,0)</f>
        <v>ST10179</v>
      </c>
      <c r="J136" t="str">
        <f>VLOOKUP($A136,'Capital spend Nov 30'!$D$10:$W$6901,8,0)</f>
        <v>Housekeeping FF&amp;E (Capital)</v>
      </c>
      <c r="K136" t="str">
        <f>VLOOKUP($A136,'Capital spend Nov 30'!$D$10:$W$6901,2,0)</f>
        <v>Tim Morrison</v>
      </c>
      <c r="L136" t="str">
        <f>VLOOKUP($A136,'Capital spend Nov 30'!$D$10:$W$6901,4,0)</f>
        <v>To provide a Jet Steamer to clean residents wheelchairs and walkers plus Dining Room chairs for IPAC Infection Control issues.</v>
      </c>
      <c r="M136" t="e">
        <f>VLOOKUP(A136,[1]Sheet1!$C$2:$D$107,2,0)</f>
        <v>#N/A</v>
      </c>
      <c r="N136" t="e">
        <f>VLOOKUP(A136,[2]Sheet1!C$1:D$107,2,0)</f>
        <v>#N/A</v>
      </c>
    </row>
    <row r="137" spans="1:14">
      <c r="A137" s="25" t="s">
        <v>5290</v>
      </c>
      <c r="B137" t="s">
        <v>978</v>
      </c>
      <c r="C137" s="48" t="s">
        <v>1086</v>
      </c>
      <c r="D137" t="str">
        <f t="shared" si="4"/>
        <v>P22-012355</v>
      </c>
      <c r="E137" t="str">
        <f>IFERROR(VLOOKUP($A137,'Capital spend Nov 30'!$D:$G,3,FALSE),"No PO")</f>
        <v>P22-012355 - Line 1</v>
      </c>
      <c r="F137" t="str">
        <f>VLOOKUP(A137,'Capital spend Nov 30'!D:Q,14,FALSE)</f>
        <v>McConachie - 2022 - Attic Space Catwalk</v>
      </c>
      <c r="G137" t="str">
        <f>VLOOKUP(A137,'Capital spend Nov 30'!D:U,18,FALSE)</f>
        <v>No</v>
      </c>
      <c r="H137"/>
      <c r="I137" t="str">
        <f>VLOOKUP(A137,'Capital spend Nov 30'!$D$10:$W$6901,15,0)</f>
        <v>ST10221</v>
      </c>
      <c r="J137" t="str">
        <f>VLOOKUP($A137,'Capital spend Nov 30'!$D$10:$W$6901,8,0)</f>
        <v>Exterior Structure (Capital)</v>
      </c>
      <c r="K137" t="str">
        <f>VLOOKUP($A137,'Capital spend Nov 30'!$D$10:$W$6901,2,0)</f>
        <v>Trevor Shoemaker</v>
      </c>
      <c r="L137" t="str">
        <f>VLOOKUP($A137,'Capital spend Nov 30'!$D$10:$W$6901,4,0)</f>
        <v>Design and construct attic space catwalk in which to access and repair building envelope causing leaks and interior damage to 2nd floor SW, assisted living.</v>
      </c>
      <c r="M137" t="e">
        <f>VLOOKUP(A137,[1]Sheet1!$C$2:$D$107,2,0)</f>
        <v>#N/A</v>
      </c>
      <c r="N137" t="e">
        <f>VLOOKUP(A137,[2]Sheet1!C$1:D$107,2,0)</f>
        <v>#N/A</v>
      </c>
    </row>
    <row r="138" spans="1:14">
      <c r="A138" s="25" t="s">
        <v>5291</v>
      </c>
      <c r="B138" t="s">
        <v>978</v>
      </c>
      <c r="C138" s="48" t="s">
        <v>1086</v>
      </c>
      <c r="D138" t="str">
        <f t="shared" si="4"/>
        <v>P22-012357</v>
      </c>
      <c r="E138" t="str">
        <f>IFERROR(VLOOKUP($A138,'Capital spend Nov 30'!$D:$G,3,FALSE),"No PO")</f>
        <v>P22-012357 - Line 1</v>
      </c>
      <c r="F138" t="str">
        <f>VLOOKUP(A138,'Capital spend Nov 30'!D:Q,14,FALSE)</f>
        <v>Riverbend - 2022 - Freezer Floor Heaving</v>
      </c>
      <c r="G138" t="str">
        <f>VLOOKUP(A138,'Capital spend Nov 30'!D:U,18,FALSE)</f>
        <v>No</v>
      </c>
      <c r="H138"/>
      <c r="I138" t="str">
        <f>VLOOKUP(A138,'Capital spend Nov 30'!$D$10:$W$6901,15,0)</f>
        <v>ST10071</v>
      </c>
      <c r="J138" t="str">
        <f>VLOOKUP($A138,'Capital spend Nov 30'!$D$10:$W$6901,8,0)</f>
        <v>Kitchen (Capital)</v>
      </c>
      <c r="K138" t="str">
        <f>VLOOKUP($A138,'Capital spend Nov 30'!$D$10:$W$6901,2,0)</f>
        <v>Trevor Shoemaker</v>
      </c>
      <c r="L138" t="str">
        <f>VLOOKUP($A138,'Capital spend Nov 30'!$D$10:$W$6901,4,0)</f>
        <v>Walk-in Freezer floor is heaving causing floor tiles to crack, freezer door to hit bulk head, door not sealing properly. WSP has provided consulting services. Repair bids to be collected and reviewed.</v>
      </c>
      <c r="M138" t="e">
        <f>VLOOKUP(A138,[1]Sheet1!$C$2:$D$107,2,0)</f>
        <v>#N/A</v>
      </c>
      <c r="N138" t="e">
        <f>VLOOKUP(A138,[2]Sheet1!C$1:D$107,2,0)</f>
        <v>#N/A</v>
      </c>
    </row>
    <row r="139" spans="1:14">
      <c r="A139" s="25" t="s">
        <v>5292</v>
      </c>
      <c r="B139" t="s">
        <v>978</v>
      </c>
      <c r="C139" s="48" t="s">
        <v>1012</v>
      </c>
      <c r="D139" t="str">
        <f t="shared" si="4"/>
        <v>P22-012197</v>
      </c>
      <c r="E139" t="str">
        <f>IFERROR(VLOOKUP($A139,'Capital spend Nov 30'!$D:$G,3,FALSE),"No PO")</f>
        <v>P22-012197 - Line 2</v>
      </c>
      <c r="F139" t="str">
        <f>VLOOKUP(A139,'Capital spend Nov 30'!D:Q,14,FALSE)</f>
        <v>Colonel By - 2022 - In-Suite Renovations</v>
      </c>
      <c r="G139" t="str">
        <f>VLOOKUP(A139,'Capital spend Nov 30'!D:U,18,FALSE)</f>
        <v>No</v>
      </c>
      <c r="H139"/>
      <c r="I139" t="str">
        <f>VLOOKUP(A139,'Capital spend Nov 30'!$D$10:$W$6901,15,0)</f>
        <v>ST10049</v>
      </c>
      <c r="J139" t="str">
        <f>VLOOKUP($A139,'Capital spend Nov 30'!$D$10:$W$6901,8,0)</f>
        <v>In-Suite Renovation (Capital)</v>
      </c>
      <c r="K139" t="str">
        <f>VLOOKUP($A139,'Capital spend Nov 30'!$D$10:$W$6901,2,0)</f>
        <v>Patric Laflamme</v>
      </c>
      <c r="L139" t="str">
        <f>VLOOKUP($A139,'Capital spend Nov 30'!$D$10:$W$6901,4,0)</f>
        <v>Suite 256 Reno Patch/paint, blinds, door handle, shower head/hose, bathroom counter top, bathroom exhaust fan, ceiling tiles and toilet seat.</v>
      </c>
      <c r="M139" t="str">
        <f>VLOOKUP(A139,[1]Sheet1!$C$2:$D$107,2,0)</f>
        <v>BA-02071321 (Refresh Suite 256)</v>
      </c>
      <c r="N139">
        <f>VLOOKUP(A139,[2]Sheet1!C$1:D$107,2,0)</f>
        <v>0</v>
      </c>
    </row>
    <row r="140" spans="1:14">
      <c r="A140" s="25" t="s">
        <v>5293</v>
      </c>
      <c r="B140" t="s">
        <v>978</v>
      </c>
      <c r="C140" s="48" t="s">
        <v>1086</v>
      </c>
      <c r="D140" t="str">
        <f t="shared" si="4"/>
        <v>P22-012127</v>
      </c>
      <c r="E140" t="str">
        <f>IFERROR(VLOOKUP($A140,'Capital spend Nov 30'!$D:$G,3,FALSE),"No PO")</f>
        <v>P22-012127 - Line 1</v>
      </c>
      <c r="F140" t="str">
        <f>VLOOKUP(A140,'Capital spend Nov 30'!D:Q,14,FALSE)</f>
        <v>Pinecrest Manor - 2022 - Beds/Mattresses</v>
      </c>
      <c r="G140" t="str">
        <f>VLOOKUP(A140,'Capital spend Nov 30'!D:U,18,FALSE)</f>
        <v>No</v>
      </c>
      <c r="H140"/>
      <c r="I140" t="str">
        <f>VLOOKUP(A140,'Capital spend Nov 30'!$D$10:$W$6901,15,0)</f>
        <v>ST10180</v>
      </c>
      <c r="J140" t="str">
        <f>VLOOKUP($A140,'Capital spend Nov 30'!$D$10:$W$6901,8,0)</f>
        <v>Suites FF&amp;E (Capital)</v>
      </c>
      <c r="K140" t="str">
        <f>VLOOKUP($A140,'Capital spend Nov 30'!$D$10:$W$6901,2,0)</f>
        <v>Hazel D'Gama</v>
      </c>
      <c r="L140" t="str">
        <f>VLOOKUP($A140,'Capital spend Nov 30'!$D$10:$W$6901,4,0)</f>
        <v>Pinecrest Manor - Beds / Mattresses</v>
      </c>
      <c r="M140">
        <f>VLOOKUP(A140,[1]Sheet1!$C$2:$D$107,2,0)</f>
        <v>0</v>
      </c>
      <c r="N140">
        <f>VLOOKUP(A140,[2]Sheet1!C$1:D$107,2,0)</f>
        <v>0</v>
      </c>
    </row>
    <row r="141" spans="1:14">
      <c r="A141" s="25" t="s">
        <v>5294</v>
      </c>
      <c r="B141" t="s">
        <v>978</v>
      </c>
      <c r="C141" s="48" t="s">
        <v>1012</v>
      </c>
      <c r="D141" t="str">
        <f t="shared" si="4"/>
        <v>P22-012062</v>
      </c>
      <c r="E141" t="str">
        <f>IFERROR(VLOOKUP($A141,'Capital spend Nov 30'!$D:$G,3,FALSE),"No PO")</f>
        <v>P22-012062 - Line 1</v>
      </c>
      <c r="F141" t="str">
        <f>VLOOKUP(A141,'Capital spend Nov 30'!D:Q,14,FALSE)</f>
        <v>Riverside Place - 2022 - Fire Damage (Additional Invoice)</v>
      </c>
      <c r="G141" t="str">
        <f>VLOOKUP(A141,'Capital spend Nov 30'!D:U,18,FALSE)</f>
        <v>No</v>
      </c>
      <c r="H141"/>
      <c r="I141" t="str">
        <f>VLOOKUP(A141,'Capital spend Nov 30'!$D$10:$W$6901,15,0)</f>
        <v>ST10172</v>
      </c>
      <c r="J141" t="str">
        <f>VLOOKUP($A141,'Capital spend Nov 30'!$D$10:$W$6901,8,0)</f>
        <v>Fire alarm/Sprinkler (Capital)</v>
      </c>
      <c r="K141" t="str">
        <f>VLOOKUP($A141,'Capital spend Nov 30'!$D$10:$W$6901,2,0)</f>
        <v>Hazel D'Gama</v>
      </c>
      <c r="L141" t="str">
        <f>VLOOKUP($A141,'Capital spend Nov 30'!$D$10:$W$6901,4,0)</f>
        <v>Riverside Place - Fire Damage</v>
      </c>
      <c r="M141" t="e">
        <f>VLOOKUP(A141,[1]Sheet1!$C$2:$D$107,2,0)</f>
        <v>#N/A</v>
      </c>
      <c r="N141" t="e">
        <f>VLOOKUP(A141,[2]Sheet1!C$1:D$107,2,0)</f>
        <v>#N/A</v>
      </c>
    </row>
    <row r="142" spans="1:14">
      <c r="A142" s="25" t="s">
        <v>5295</v>
      </c>
      <c r="B142" t="s">
        <v>978</v>
      </c>
      <c r="C142" s="48" t="s">
        <v>1012</v>
      </c>
      <c r="D142" t="str">
        <f t="shared" si="4"/>
        <v>P22-012450</v>
      </c>
      <c r="E142" t="str">
        <f>IFERROR(VLOOKUP($A142,'Capital spend Nov 30'!$D:$G,3,FALSE),"No PO")</f>
        <v>P22-012450 - Line 1</v>
      </c>
      <c r="F142" t="str">
        <f>VLOOKUP(A142,'Capital spend Nov 30'!D:Q,14,FALSE)</f>
        <v>The Dorchester - 2022 - In-Suite Renovations</v>
      </c>
      <c r="G142" t="str">
        <f>VLOOKUP(A142,'Capital spend Nov 30'!D:U,18,FALSE)</f>
        <v>No</v>
      </c>
      <c r="H142"/>
      <c r="I142" t="str">
        <f>VLOOKUP(A142,'Capital spend Nov 30'!$D$10:$W$6901,15,0)</f>
        <v>ST10061</v>
      </c>
      <c r="J142" t="str">
        <f>VLOOKUP($A142,'Capital spend Nov 30'!$D$10:$W$6901,8,0)</f>
        <v>Suites FF&amp;E (Capital)</v>
      </c>
      <c r="K142" t="str">
        <f>VLOOKUP($A142,'Capital spend Nov 30'!$D$10:$W$6901,2,0)</f>
        <v>Andrea M. Malinowski</v>
      </c>
      <c r="L142" t="str">
        <f>VLOOKUP($A142,'Capital spend Nov 30'!$D$10:$W$6901,4,0)</f>
        <v>Suite 223 Refresh Fridge</v>
      </c>
      <c r="M142" t="str">
        <f>VLOOKUP(A142,[1]Sheet1!$C$2:$D$107,2,0)</f>
        <v>BA-02762295 (223 - Fridge)</v>
      </c>
      <c r="N142">
        <f>VLOOKUP(A142,[2]Sheet1!C$1:D$107,2,0)</f>
        <v>0</v>
      </c>
    </row>
    <row r="143" spans="1:14">
      <c r="A143" s="25" t="s">
        <v>5296</v>
      </c>
      <c r="B143" t="s">
        <v>978</v>
      </c>
      <c r="C143" s="48" t="s">
        <v>1012</v>
      </c>
      <c r="D143" t="str">
        <f t="shared" si="4"/>
        <v>P22-012205</v>
      </c>
      <c r="E143" t="str">
        <f>IFERROR(VLOOKUP($A143,'Capital spend Nov 30'!$D:$G,3,FALSE),"No PO")</f>
        <v>P22-012205 - Line 1</v>
      </c>
      <c r="F143" t="str">
        <f>VLOOKUP(A143,'Capital spend Nov 30'!D:Q,14,FALSE)</f>
        <v>Eagle Terrace - 2022 - Dryer</v>
      </c>
      <c r="G143" t="str">
        <f>VLOOKUP(A143,'Capital spend Nov 30'!D:U,18,FALSE)</f>
        <v>No</v>
      </c>
      <c r="H143"/>
      <c r="I143" t="str">
        <f>VLOOKUP(A143,'Capital spend Nov 30'!$D$10:$W$6901,15,0)</f>
        <v>ST10153</v>
      </c>
      <c r="J143" t="str">
        <f>VLOOKUP($A143,'Capital spend Nov 30'!$D$10:$W$6901,8,0)</f>
        <v>Laundry FF&amp;E (Capital)</v>
      </c>
      <c r="K143" t="str">
        <f>VLOOKUP($A143,'Capital spend Nov 30'!$D$10:$W$6901,2,0)</f>
        <v>Hazel D'Gama</v>
      </c>
      <c r="L143" t="str">
        <f>VLOOKUP($A143,'Capital spend Nov 30'!$D$10:$W$6901,4,0)</f>
        <v>Eagle Terrace - Dryer</v>
      </c>
      <c r="M143" t="e">
        <f>VLOOKUP(A143,[1]Sheet1!$C$2:$D$107,2,0)</f>
        <v>#N/A</v>
      </c>
      <c r="N143" t="e">
        <f>VLOOKUP(A143,[2]Sheet1!C$1:D$107,2,0)</f>
        <v>#N/A</v>
      </c>
    </row>
    <row r="144" spans="1:14">
      <c r="A144" s="25" t="s">
        <v>5297</v>
      </c>
      <c r="B144" t="s">
        <v>977</v>
      </c>
      <c r="C144" s="48" t="s">
        <v>5298</v>
      </c>
      <c r="D144" t="str">
        <f t="shared" si="4"/>
        <v>P22-012289</v>
      </c>
      <c r="E144" t="str">
        <f>IFERROR(VLOOKUP($A144,'Capital spend Nov 30'!$D:$G,3,FALSE),"No PO")</f>
        <v>P22-012289 - Line 1</v>
      </c>
      <c r="F144" t="str">
        <f>VLOOKUP(A144,'Capital spend Nov 30'!D:Q,14,FALSE)</f>
        <v>Fleetwood Villa - 2022 - Water Ingress (Foundation)</v>
      </c>
      <c r="G144" t="str">
        <f>VLOOKUP(A144,'Capital spend Nov 30'!D:U,18,FALSE)</f>
        <v>No</v>
      </c>
      <c r="H144">
        <f>VLOOKUP($A144,'Capital spend Nov 30'!$D$10:$W$6901,5,0)</f>
        <v>7344.75</v>
      </c>
      <c r="I144" t="str">
        <f>VLOOKUP(A144,'Capital spend Nov 30'!$D$10:$W$6901,15,0)</f>
        <v>ST10062</v>
      </c>
      <c r="J144" t="str">
        <f>VLOOKUP($A144,'Capital spend Nov 30'!$D$10:$W$6901,8,0)</f>
        <v>Exterior Structure (Capital)</v>
      </c>
      <c r="K144" t="str">
        <f>VLOOKUP($A144,'Capital spend Nov 30'!$D$10:$W$6901,2,0)</f>
        <v>Doug Blanchard</v>
      </c>
      <c r="L144" t="str">
        <f>VLOOKUP($A144,'Capital spend Nov 30'!$D$10:$W$6901,4,0)</f>
        <v>Water ingress through foundation cracks. Basement office/s flood at times of heavy rain and higher water table levels. 
Site could only obtain 1 quote.</v>
      </c>
      <c r="M144" t="e">
        <f>VLOOKUP(A144,[1]Sheet1!$C$2:$D$107,2,0)</f>
        <v>#N/A</v>
      </c>
      <c r="N144" t="e">
        <f>VLOOKUP(A144,[2]Sheet1!C$1:D$107,2,0)</f>
        <v>#N/A</v>
      </c>
    </row>
    <row r="145" spans="1:14">
      <c r="A145" s="25" t="s">
        <v>5299</v>
      </c>
      <c r="B145" t="s">
        <v>977</v>
      </c>
      <c r="C145" s="48" t="s">
        <v>5300</v>
      </c>
      <c r="D145" t="str">
        <f t="shared" si="4"/>
        <v>P22-012250</v>
      </c>
      <c r="E145" t="str">
        <f>IFERROR(VLOOKUP($A145,'Capital spend Nov 30'!$D:$G,3,FALSE),"No PO")</f>
        <v>P22-012250 - Line 1</v>
      </c>
      <c r="F145" t="str">
        <f>VLOOKUP(A145,'Capital spend Nov 30'!D:Q,14,FALSE)</f>
        <v>Barrhaven - 2022 - Roof</v>
      </c>
      <c r="G145" t="str">
        <f>VLOOKUP(A145,'Capital spend Nov 30'!D:U,18,FALSE)</f>
        <v>No</v>
      </c>
      <c r="H145">
        <f>VLOOKUP($A145,'Capital spend Nov 30'!$D$10:$W$6901,5,0)</f>
        <v>53279.5</v>
      </c>
      <c r="I145" t="str">
        <f>VLOOKUP(A145,'Capital spend Nov 30'!$D$10:$W$6901,15,0)</f>
        <v>ST10039</v>
      </c>
      <c r="J145" t="str">
        <f>VLOOKUP($A145,'Capital spend Nov 30'!$D$10:$W$6901,8,0)</f>
        <v>Roof (Capital)</v>
      </c>
      <c r="K145" t="str">
        <f>VLOOKUP($A145,'Capital spend Nov 30'!$D$10:$W$6901,2,0)</f>
        <v>Kerrsten Norwood</v>
      </c>
      <c r="L145" t="str">
        <f>VLOOKUP($A145,'Capital spend Nov 30'!$D$10:$W$6901,4,0)</f>
        <v>Replace all eavestrough and downspout for the building alongside roof replacement project. Only 1 quote obtained as contractor as there will be cost savings since GC will already be mobilized for shingled roof replacement.</v>
      </c>
      <c r="M145" t="e">
        <f>VLOOKUP(A145,[1]Sheet1!$C$2:$D$107,2,0)</f>
        <v>#N/A</v>
      </c>
      <c r="N145" t="e">
        <f>VLOOKUP(A145,[2]Sheet1!C$1:D$107,2,0)</f>
        <v>#N/A</v>
      </c>
    </row>
    <row r="146" spans="1:14">
      <c r="A146" s="25" t="s">
        <v>5301</v>
      </c>
      <c r="B146" t="s">
        <v>977</v>
      </c>
      <c r="C146" s="48" t="s">
        <v>5302</v>
      </c>
      <c r="D146" t="str">
        <f t="shared" si="4"/>
        <v>P22-012369</v>
      </c>
      <c r="E146" t="str">
        <f>IFERROR(VLOOKUP($A146,'Capital spend Nov 30'!$D:$G,3,FALSE),"No PO")</f>
        <v>P22-012369 - Line 1</v>
      </c>
      <c r="F146" t="str">
        <f>VLOOKUP(A146,'Capital spend Nov 30'!D:Q,14,FALSE)</f>
        <v>Briargate - 2022 - Steamtable</v>
      </c>
      <c r="G146" t="str">
        <f>VLOOKUP(A146,'Capital spend Nov 30'!D:U,18,FALSE)</f>
        <v>No</v>
      </c>
      <c r="H146">
        <f>VLOOKUP($A146,'Capital spend Nov 30'!$D$10:$W$6901,5,0)</f>
        <v>19034.43</v>
      </c>
      <c r="I146" t="str">
        <f>VLOOKUP(A146,'Capital spend Nov 30'!$D$10:$W$6901,15,0)</f>
        <v>ST10032</v>
      </c>
      <c r="J146" t="str">
        <f>VLOOKUP($A146,'Capital spend Nov 30'!$D$10:$W$6901,8,0)</f>
        <v>Kitchen FF&amp;E (Capital)</v>
      </c>
      <c r="K146" t="str">
        <f>VLOOKUP($A146,'Capital spend Nov 30'!$D$10:$W$6901,2,0)</f>
        <v>Kathleen Harrall (Terminated)</v>
      </c>
      <c r="L146" t="str">
        <f>VLOOKUP($A146,'Capital spend Nov 30'!$D$10:$W$6901,4,0)</f>
        <v>Steamtable-Briargate- 2022</v>
      </c>
      <c r="M146" t="e">
        <f>VLOOKUP(A146,[1]Sheet1!$C$2:$D$107,2,0)</f>
        <v>#N/A</v>
      </c>
      <c r="N146" t="e">
        <f>VLOOKUP(A146,[2]Sheet1!C$1:D$107,2,0)</f>
        <v>#N/A</v>
      </c>
    </row>
    <row r="147" spans="1:14">
      <c r="A147" s="25" t="s">
        <v>5303</v>
      </c>
      <c r="B147" t="s">
        <v>977</v>
      </c>
      <c r="C147" s="88" t="s">
        <v>5304</v>
      </c>
      <c r="D147" s="88" t="s">
        <v>5304</v>
      </c>
      <c r="E147" t="str">
        <f>IFERROR(VLOOKUP($A147,'Capital spend Nov 30'!$D:$G,3,FALSE),"No PO")</f>
        <v>P22-012449 - Line 1</v>
      </c>
      <c r="F147" t="str">
        <f>VLOOKUP(A147,'Capital spend Nov 30'!D:Q,14,FALSE)</f>
        <v>Colonel By - 2022 - In-Suite Renovations</v>
      </c>
      <c r="G147" t="str">
        <f>VLOOKUP(A147,'Capital spend Nov 30'!D:U,18,FALSE)</f>
        <v>No</v>
      </c>
      <c r="H147">
        <f>VLOOKUP($A147,'Capital spend Nov 30'!$D$10:$W$6901,5,0)</f>
        <v>14832.38</v>
      </c>
      <c r="I147" t="str">
        <f>VLOOKUP(A147,'Capital spend Nov 30'!$D$10:$W$6901,15,0)</f>
        <v>ST10049</v>
      </c>
      <c r="J147" t="str">
        <f>VLOOKUP($A147,'Capital spend Nov 30'!$D$10:$W$6901,8,0)</f>
        <v>In-Suite Renovation (Capital)</v>
      </c>
      <c r="K147" t="str">
        <f>VLOOKUP($A147,'Capital spend Nov 30'!$D$10:$W$6901,2,0)</f>
        <v>Patric Laflamme</v>
      </c>
      <c r="L147" t="str">
        <f>VLOOKUP($A147,'Capital spend Nov 30'!$D$10:$W$6901,4,0)</f>
        <v>Suite 138 Reno Additional Scope Added Kitchenette, remove shower and vanity, closet door and organizers, move thermostat.</v>
      </c>
      <c r="M147" t="str">
        <f>VLOOKUP(A147,[1]Sheet1!$C$2:$D$107,2,0)</f>
        <v>BA-40032511 (Suite 138 Reno)</v>
      </c>
      <c r="N147" t="str">
        <f>VLOOKUP(A147,[2]Sheet1!C$1:D$107,2,0)</f>
        <v>BA-40032511 (Suite 138 Reno)</v>
      </c>
    </row>
    <row r="148" spans="1:14">
      <c r="A148" s="25" t="s">
        <v>5305</v>
      </c>
      <c r="B148" t="s">
        <v>977</v>
      </c>
      <c r="C148" s="48" t="s">
        <v>5306</v>
      </c>
      <c r="D148" t="str">
        <f t="shared" ref="D148:D179" si="5">LEFT(E148,10)</f>
        <v>P22-012276</v>
      </c>
      <c r="E148" t="str">
        <f>IFERROR(VLOOKUP($A148,'Capital spend Nov 30'!$D:$G,3,FALSE),"No PO")</f>
        <v>P22-012276 - Line 1</v>
      </c>
      <c r="F148" t="str">
        <f>VLOOKUP(A148,'Capital spend Nov 30'!D:Q,14,FALSE)</f>
        <v>Portobello - 2022- RTU #1 compressor replacement</v>
      </c>
      <c r="G148" t="str">
        <f>VLOOKUP(A148,'Capital spend Nov 30'!D:U,18,FALSE)</f>
        <v>No</v>
      </c>
      <c r="H148">
        <f>VLOOKUP($A148,'Capital spend Nov 30'!$D$10:$W$6901,5,0)</f>
        <v>3890.47</v>
      </c>
      <c r="I148" t="str">
        <f>VLOOKUP(A148,'Capital spend Nov 30'!$D$10:$W$6901,15,0)</f>
        <v>ST10052</v>
      </c>
      <c r="J148" t="str">
        <f>VLOOKUP($A148,'Capital spend Nov 30'!$D$10:$W$6901,8,0)</f>
        <v>HVAC Systems (Capital)</v>
      </c>
      <c r="K148" t="str">
        <f>VLOOKUP($A148,'Capital spend Nov 30'!$D$10:$W$6901,2,0)</f>
        <v>Franco D'Angelo</v>
      </c>
      <c r="L148" t="str">
        <f>VLOOKUP($A148,'Capital spend Nov 30'!$D$10:$W$6901,4,0)</f>
        <v>Portobello - 2022- RTU compressor replacement . More 10 yrs</v>
      </c>
      <c r="M148" t="e">
        <f>VLOOKUP(A148,[1]Sheet1!$C$2:$D$107,2,0)</f>
        <v>#N/A</v>
      </c>
      <c r="N148" t="e">
        <f>VLOOKUP(A148,[2]Sheet1!C$1:D$107,2,0)</f>
        <v>#N/A</v>
      </c>
    </row>
    <row r="149" spans="1:14">
      <c r="A149" s="25" t="s">
        <v>5307</v>
      </c>
      <c r="B149" t="s">
        <v>977</v>
      </c>
      <c r="C149" s="48" t="s">
        <v>5308</v>
      </c>
      <c r="D149" t="str">
        <f t="shared" si="5"/>
        <v>P22-012237</v>
      </c>
      <c r="E149" t="str">
        <f>IFERROR(VLOOKUP($A149,'Capital spend Nov 30'!$D:$G,3,FALSE),"No PO")</f>
        <v>P22-012237 - Line 1</v>
      </c>
      <c r="F149" t="str">
        <f>VLOOKUP(A149,'Capital spend Nov 30'!D:Q,14,FALSE)</f>
        <v>Longfields - 2022 -  Lennox TXV valve replacement</v>
      </c>
      <c r="G149" t="str">
        <f>VLOOKUP(A149,'Capital spend Nov 30'!D:U,18,FALSE)</f>
        <v>No</v>
      </c>
      <c r="H149">
        <f>VLOOKUP($A149,'Capital spend Nov 30'!$D$10:$W$6901,5,0)</f>
        <v>1535.95</v>
      </c>
      <c r="I149" t="str">
        <f>VLOOKUP(A149,'Capital spend Nov 30'!$D$10:$W$6901,15,0)</f>
        <v>ST10161</v>
      </c>
      <c r="J149" t="str">
        <f>VLOOKUP($A149,'Capital spend Nov 30'!$D$10:$W$6901,8,0)</f>
        <v>HVAC Systems (Capital)</v>
      </c>
      <c r="K149" t="str">
        <f>VLOOKUP($A149,'Capital spend Nov 30'!$D$10:$W$6901,2,0)</f>
        <v>Franco D'Angelo</v>
      </c>
      <c r="L149" t="str">
        <f>VLOOKUP($A149,'Capital spend Nov 30'!$D$10:$W$6901,4,0)</f>
        <v>Longfields - 2022- Lennox TXV valve replacement .more 10 yrs</v>
      </c>
      <c r="M149" t="e">
        <f>VLOOKUP(A149,[1]Sheet1!$C$2:$D$107,2,0)</f>
        <v>#N/A</v>
      </c>
      <c r="N149" t="e">
        <f>VLOOKUP(A149,[2]Sheet1!C$1:D$107,2,0)</f>
        <v>#N/A</v>
      </c>
    </row>
    <row r="150" spans="1:14">
      <c r="A150" s="25" t="s">
        <v>5309</v>
      </c>
      <c r="B150" t="s">
        <v>977</v>
      </c>
      <c r="C150" s="48" t="s">
        <v>5310</v>
      </c>
      <c r="D150" t="str">
        <f t="shared" si="5"/>
        <v>P22-012368</v>
      </c>
      <c r="E150" t="str">
        <f>IFERROR(VLOOKUP($A150,'Capital spend Nov 30'!$D:$G,3,FALSE),"No PO")</f>
        <v>P22-012368 - Line 1</v>
      </c>
      <c r="F150" t="str">
        <f>VLOOKUP(A150,'Capital spend Nov 30'!D:Q,14,FALSE)</f>
        <v>Riverbend - 2022 - Fryer Replacement</v>
      </c>
      <c r="G150" t="str">
        <f>VLOOKUP(A150,'Capital spend Nov 30'!D:U,18,FALSE)</f>
        <v>No</v>
      </c>
      <c r="H150">
        <f>VLOOKUP($A150,'Capital spend Nov 30'!$D$10:$W$6901,5,0)</f>
        <v>3883.95</v>
      </c>
      <c r="I150" t="str">
        <f>VLOOKUP(A150,'Capital spend Nov 30'!$D$10:$W$6901,15,0)</f>
        <v>ST10071</v>
      </c>
      <c r="J150" t="str">
        <f>VLOOKUP($A150,'Capital spend Nov 30'!$D$10:$W$6901,8,0)</f>
        <v>Kitchen FF&amp;E (Capital)</v>
      </c>
      <c r="K150" t="str">
        <f>VLOOKUP($A150,'Capital spend Nov 30'!$D$10:$W$6901,2,0)</f>
        <v>Trevor Shoemaker</v>
      </c>
      <c r="L150" t="str">
        <f>VLOOKUP($A150,'Capital spend Nov 30'!$D$10:$W$6901,4,0)</f>
        <v>Fryer damaged beyond economical repair in water loss (Feb 15th/suite #248). Replacement and installation required.</v>
      </c>
      <c r="M150" t="e">
        <f>VLOOKUP(A150,[1]Sheet1!$C$2:$D$107,2,0)</f>
        <v>#N/A</v>
      </c>
      <c r="N150" t="e">
        <f>VLOOKUP(A150,[2]Sheet1!C$1:D$107,2,0)</f>
        <v>#N/A</v>
      </c>
    </row>
    <row r="151" spans="1:14">
      <c r="A151" s="25" t="s">
        <v>5311</v>
      </c>
      <c r="B151" t="s">
        <v>977</v>
      </c>
      <c r="C151" s="48" t="s">
        <v>5312</v>
      </c>
      <c r="D151" t="str">
        <f t="shared" si="5"/>
        <v>P22-012260</v>
      </c>
      <c r="E151" t="str">
        <f>IFERROR(VLOOKUP($A151,'Capital spend Nov 30'!$D:$G,3,FALSE),"No PO")</f>
        <v>P22-012260 - Line 1</v>
      </c>
      <c r="F151" t="str">
        <f>VLOOKUP(A151,'Capital spend Nov 30'!D:Q,14,FALSE)</f>
        <v>St. Lawrence Place - 2022 - Dining Room Blinds</v>
      </c>
      <c r="G151" t="str">
        <f>VLOOKUP(A151,'Capital spend Nov 30'!D:U,18,FALSE)</f>
        <v>No</v>
      </c>
      <c r="H151">
        <f>VLOOKUP($A151,'Capital spend Nov 30'!$D$10:$W$6901,5,0)</f>
        <v>4524.5200000000004</v>
      </c>
      <c r="I151" t="str">
        <f>VLOOKUP(A151,'Capital spend Nov 30'!$D$10:$W$6901,15,0)</f>
        <v>ST10038</v>
      </c>
      <c r="J151" t="str">
        <f>VLOOKUP($A151,'Capital spend Nov 30'!$D$10:$W$6901,8,0)</f>
        <v>Tenant Spaces FF&amp;E (Capital)</v>
      </c>
      <c r="K151" t="str">
        <f>VLOOKUP($A151,'Capital spend Nov 30'!$D$10:$W$6901,2,0)</f>
        <v>Franco D'Angelo</v>
      </c>
      <c r="L151" t="str">
        <f>VLOOKUP($A151,'Capital spend Nov 30'!$D$10:$W$6901,4,0)</f>
        <v>St. Lawrence Place - 2022 - Replacement of Dining Room Blinds . More 10 yrs</v>
      </c>
      <c r="M151" t="e">
        <f>VLOOKUP(A151,[1]Sheet1!$C$2:$D$107,2,0)</f>
        <v>#N/A</v>
      </c>
      <c r="N151" t="e">
        <f>VLOOKUP(A151,[2]Sheet1!C$1:D$107,2,0)</f>
        <v>#N/A</v>
      </c>
    </row>
    <row r="152" spans="1:14">
      <c r="A152" s="25" t="s">
        <v>5313</v>
      </c>
      <c r="B152" t="s">
        <v>977</v>
      </c>
      <c r="C152" s="48" t="s">
        <v>5314</v>
      </c>
      <c r="D152" t="str">
        <f t="shared" si="5"/>
        <v>P22-012340</v>
      </c>
      <c r="E152" t="str">
        <f>IFERROR(VLOOKUP($A152,'Capital spend Nov 30'!$D:$G,3,FALSE),"No PO")</f>
        <v>P22-012340 - Line 1</v>
      </c>
      <c r="F152" t="str">
        <f>VLOOKUP(A152,'Capital spend Nov 30'!D:Q,14,FALSE)</f>
        <v>The Waverly/Rosewood - 2022 - In-Suite Renovations</v>
      </c>
      <c r="G152" t="str">
        <f>VLOOKUP(A152,'Capital spend Nov 30'!D:U,18,FALSE)</f>
        <v>No</v>
      </c>
      <c r="H152">
        <f>VLOOKUP($A152,'Capital spend Nov 30'!$D$10:$W$6901,5,0)</f>
        <v>1075.2</v>
      </c>
      <c r="I152" t="str">
        <f>VLOOKUP(A152,'Capital spend Nov 30'!$D$10:$W$6901,15,0)</f>
        <v>ST10083</v>
      </c>
      <c r="J152" t="str">
        <f>VLOOKUP($A152,'Capital spend Nov 30'!$D$10:$W$6901,8,0)</f>
        <v>In-Suite Refresh (Capital)</v>
      </c>
      <c r="K152" t="str">
        <f>VLOOKUP($A152,'Capital spend Nov 30'!$D$10:$W$6901,2,0)</f>
        <v>Daniel Reinsch</v>
      </c>
      <c r="L152" t="str">
        <f>VLOOKUP($A152,'Capital spend Nov 30'!$D$10:$W$6901,4,0)</f>
        <v>Suite D9 Refresh</v>
      </c>
      <c r="M152" s="90" t="str">
        <f>VLOOKUP(A152,[1]Sheet1!$C$2:$D$107,2,0)</f>
        <v>BA-01783086 (Reno: Suite 209)</v>
      </c>
      <c r="N152" t="str">
        <f>VLOOKUP(A152,[2]Sheet1!C$1:D$107,2,0)</f>
        <v>BA-40000692</v>
      </c>
    </row>
    <row r="153" spans="1:14" ht="45">
      <c r="A153" s="25" t="s">
        <v>5315</v>
      </c>
      <c r="B153" t="s">
        <v>977</v>
      </c>
      <c r="C153" s="67" t="s">
        <v>5316</v>
      </c>
      <c r="D153" t="str">
        <f t="shared" si="5"/>
        <v>P22-012341</v>
      </c>
      <c r="E153" t="str">
        <f>IFERROR(VLOOKUP($A153,'Capital spend Nov 30'!$D:$G,3,FALSE),"No PO")</f>
        <v>P22-012341 - Line 1</v>
      </c>
      <c r="F153" t="str">
        <f>VLOOKUP(A153,'Capital spend Nov 30'!D:Q,14,FALSE)</f>
        <v>The Waverly/Rosewood - 2022 - In-Suite Renovations</v>
      </c>
      <c r="G153" t="str">
        <f>VLOOKUP(A153,'Capital spend Nov 30'!D:U,18,FALSE)</f>
        <v>No</v>
      </c>
      <c r="H153">
        <f>VLOOKUP($A153,'Capital spend Nov 30'!$D$10:$W$6901,5,0)</f>
        <v>1316</v>
      </c>
      <c r="I153" t="str">
        <f>VLOOKUP(A153,'Capital spend Nov 30'!$D$10:$W$6901,15,0)</f>
        <v>ST10083</v>
      </c>
      <c r="J153" t="str">
        <f>VLOOKUP($A153,'Capital spend Nov 30'!$D$10:$W$6901,8,0)</f>
        <v>In-Suite Refresh (Capital)</v>
      </c>
      <c r="K153" t="str">
        <f>VLOOKUP($A153,'Capital spend Nov 30'!$D$10:$W$6901,2,0)</f>
        <v>Daniel Reinsch</v>
      </c>
      <c r="L153" t="str">
        <f>VLOOKUP($A153,'Capital spend Nov 30'!$D$10:$W$6901,4,0)</f>
        <v>Suite A1 Refresh</v>
      </c>
      <c r="N153" t="str">
        <f>VLOOKUP(A153,[2]Sheet1!C$1:D$107,2,0)</f>
        <v>BA-40000692</v>
      </c>
    </row>
    <row r="154" spans="1:14">
      <c r="A154" s="25" t="s">
        <v>5317</v>
      </c>
      <c r="B154" t="s">
        <v>977</v>
      </c>
      <c r="C154" s="48" t="s">
        <v>5318</v>
      </c>
      <c r="D154" t="str">
        <f t="shared" si="5"/>
        <v>P22-012391</v>
      </c>
      <c r="E154" t="str">
        <f>IFERROR(VLOOKUP($A154,'Capital spend Nov 30'!$D:$G,3,FALSE),"No PO")</f>
        <v>P22-012391 - Line 1</v>
      </c>
      <c r="F154" t="str">
        <f>VLOOKUP(A154,'Capital spend Nov 30'!D:Q,14,FALSE)</f>
        <v>The Waverly/Rosewood - 2022 - In-Suite Renovations</v>
      </c>
      <c r="G154" t="str">
        <f>VLOOKUP(A154,'Capital spend Nov 30'!D:U,18,FALSE)</f>
        <v>No</v>
      </c>
      <c r="H154">
        <f>VLOOKUP($A154,'Capital spend Nov 30'!$D$10:$W$6901,5,0)</f>
        <v>1075.2</v>
      </c>
      <c r="I154" t="str">
        <f>VLOOKUP(A154,'Capital spend Nov 30'!$D$10:$W$6901,15,0)</f>
        <v>ST10083</v>
      </c>
      <c r="J154" t="str">
        <f>VLOOKUP($A154,'Capital spend Nov 30'!$D$10:$W$6901,8,0)</f>
        <v>In-Suite Refresh (Capital)</v>
      </c>
      <c r="K154" t="str">
        <f>VLOOKUP($A154,'Capital spend Nov 30'!$D$10:$W$6901,2,0)</f>
        <v>Daniel Reinsch</v>
      </c>
      <c r="L154" t="str">
        <f>VLOOKUP($A154,'Capital spend Nov 30'!$D$10:$W$6901,4,0)</f>
        <v>Suite G6 Refresh</v>
      </c>
      <c r="N154" t="str">
        <f>VLOOKUP(A154,[2]Sheet1!C$1:D$107,2,0)</f>
        <v>BA-40003719</v>
      </c>
    </row>
    <row r="155" spans="1:14">
      <c r="A155" s="25" t="s">
        <v>5319</v>
      </c>
      <c r="B155" t="s">
        <v>977</v>
      </c>
      <c r="C155" s="48" t="s">
        <v>5320</v>
      </c>
      <c r="D155" t="str">
        <f t="shared" si="5"/>
        <v>P22-012342</v>
      </c>
      <c r="E155" t="str">
        <f>IFERROR(VLOOKUP($A155,'Capital spend Nov 30'!$D:$G,3,FALSE),"No PO")</f>
        <v>P22-012342 - Line 1</v>
      </c>
      <c r="F155" t="str">
        <f>VLOOKUP(A155,'Capital spend Nov 30'!D:Q,14,FALSE)</f>
        <v>The Waverly/Rosewood - 2022 - In-Suite Renovations</v>
      </c>
      <c r="G155" t="str">
        <f>VLOOKUP(A155,'Capital spend Nov 30'!D:U,18,FALSE)</f>
        <v>No</v>
      </c>
      <c r="H155">
        <f>VLOOKUP($A155,'Capital spend Nov 30'!$D$10:$W$6901,5,0)</f>
        <v>1075.2</v>
      </c>
      <c r="I155" t="str">
        <f>VLOOKUP(A155,'Capital spend Nov 30'!$D$10:$W$6901,15,0)</f>
        <v>ST10083</v>
      </c>
      <c r="J155" t="str">
        <f>VLOOKUP($A155,'Capital spend Nov 30'!$D$10:$W$6901,8,0)</f>
        <v>In-Suite Refresh (Capital)</v>
      </c>
      <c r="K155" t="str">
        <f>VLOOKUP($A155,'Capital spend Nov 30'!$D$10:$W$6901,2,0)</f>
        <v>Daniel Reinsch</v>
      </c>
      <c r="L155" t="str">
        <f>VLOOKUP($A155,'Capital spend Nov 30'!$D$10:$W$6901,4,0)</f>
        <v>Suite B4 Refresh</v>
      </c>
      <c r="N155" t="str">
        <f>VLOOKUP(A155,[2]Sheet1!C$1:D$107,2,0)</f>
        <v>BA-40000691</v>
      </c>
    </row>
    <row r="156" spans="1:14">
      <c r="A156" s="25" t="s">
        <v>5321</v>
      </c>
      <c r="B156" t="s">
        <v>977</v>
      </c>
      <c r="C156" s="66" t="s">
        <v>1186</v>
      </c>
      <c r="D156" t="str">
        <f t="shared" si="5"/>
        <v>P22-012343</v>
      </c>
      <c r="E156" t="str">
        <f>IFERROR(VLOOKUP($A156,'Capital spend Nov 30'!$D:$G,3,FALSE),"No PO")</f>
        <v>P22-012343 - Line 1</v>
      </c>
      <c r="F156" t="str">
        <f>VLOOKUP(A156,'Capital spend Nov 30'!D:Q,14,FALSE)</f>
        <v>The Waverly/Rosewood - 2022 - In-Suite Renovations</v>
      </c>
      <c r="G156" t="str">
        <f>VLOOKUP(A156,'Capital spend Nov 30'!D:U,18,FALSE)</f>
        <v>No</v>
      </c>
      <c r="H156">
        <f>VLOOKUP($A156,'Capital spend Nov 30'!$D$10:$W$6901,5,0)</f>
        <v>1075.2</v>
      </c>
      <c r="I156" t="str">
        <f>VLOOKUP(A156,'Capital spend Nov 30'!$D$10:$W$6901,15,0)</f>
        <v>ST10083</v>
      </c>
      <c r="J156" t="str">
        <f>VLOOKUP($A156,'Capital spend Nov 30'!$D$10:$W$6901,8,0)</f>
        <v>In-Suite Refresh (Capital)</v>
      </c>
      <c r="K156" t="str">
        <f>VLOOKUP($A156,'Capital spend Nov 30'!$D$10:$W$6901,2,0)</f>
        <v>Daniel Reinsch</v>
      </c>
      <c r="L156" t="str">
        <f>VLOOKUP($A156,'Capital spend Nov 30'!$D$10:$W$6901,4,0)</f>
        <v>Suite E6 Refresh</v>
      </c>
      <c r="N156" t="str">
        <f>VLOOKUP(A156,[2]Sheet1!C$1:D$107,2,0)</f>
        <v>BA-40003719</v>
      </c>
    </row>
    <row r="157" spans="1:14">
      <c r="A157" s="25" t="s">
        <v>5322</v>
      </c>
      <c r="B157" t="s">
        <v>977</v>
      </c>
      <c r="C157" s="66" t="s">
        <v>5323</v>
      </c>
      <c r="D157" t="str">
        <f t="shared" si="5"/>
        <v>P22-012432</v>
      </c>
      <c r="E157" t="str">
        <f>IFERROR(VLOOKUP($A157,'Capital spend Nov 30'!$D:$G,3,FALSE),"No PO")</f>
        <v>P22-012432 - Line 1</v>
      </c>
      <c r="F157" t="str">
        <f>VLOOKUP(A157,'Capital spend Nov 30'!D:Q,14,FALSE)</f>
        <v>Kennedy - 2022 - DHW Boiler pump Replacement</v>
      </c>
      <c r="G157" t="str">
        <f>VLOOKUP(A157,'Capital spend Nov 30'!D:U,18,FALSE)</f>
        <v>No</v>
      </c>
      <c r="H157">
        <f>VLOOKUP($A157,'Capital spend Nov 30'!$D$10:$W$6901,5,0)</f>
        <v>3357.23</v>
      </c>
      <c r="I157" t="str">
        <f>VLOOKUP(A157,'Capital spend Nov 30'!$D$10:$W$6901,15,0)</f>
        <v>ST10169</v>
      </c>
      <c r="J157" t="str">
        <f>VLOOKUP($A157,'Capital spend Nov 30'!$D$10:$W$6901,8,0)</f>
        <v>Plumbing (Capital)</v>
      </c>
      <c r="K157" t="str">
        <f>VLOOKUP($A157,'Capital spend Nov 30'!$D$10:$W$6901,2,0)</f>
        <v>Franco D'Angelo</v>
      </c>
      <c r="L157" t="str">
        <f>VLOOKUP($A157,'Capital spend Nov 30'!$D$10:$W$6901,4,0)</f>
        <v>Kennedy - 2022 - DHW Boiler pump Replacement. Replacement pump . More 10 yrs</v>
      </c>
      <c r="M157" t="e">
        <f>VLOOKUP(A157,[1]Sheet1!$C$2:$D$107,2,0)</f>
        <v>#N/A</v>
      </c>
      <c r="N157" t="e">
        <f>VLOOKUP(A157,[2]Sheet1!C$1:D$107,2,0)</f>
        <v>#N/A</v>
      </c>
    </row>
    <row r="158" spans="1:14">
      <c r="A158" s="25" t="s">
        <v>5324</v>
      </c>
      <c r="B158" t="s">
        <v>977</v>
      </c>
      <c r="C158" s="48" t="s">
        <v>5325</v>
      </c>
      <c r="D158" t="str">
        <f t="shared" si="5"/>
        <v>P22-012430</v>
      </c>
      <c r="E158" t="str">
        <f>IFERROR(VLOOKUP($A158,'Capital spend Nov 30'!$D:$G,3,FALSE),"No PO")</f>
        <v>P22-012430 - Line 1</v>
      </c>
      <c r="F158" t="str">
        <f>VLOOKUP(A158,'Capital spend Nov 30'!D:Q,14,FALSE)</f>
        <v>Colonel By - 2022- DHW Pressure relief valve replacement</v>
      </c>
      <c r="G158" t="str">
        <f>VLOOKUP(A158,'Capital spend Nov 30'!D:U,18,FALSE)</f>
        <v>No</v>
      </c>
      <c r="H158">
        <f>VLOOKUP($A158,'Capital spend Nov 30'!$D$10:$W$6901,5,0)</f>
        <v>1745.85</v>
      </c>
      <c r="I158" t="str">
        <f>VLOOKUP(A158,'Capital spend Nov 30'!$D$10:$W$6901,15,0)</f>
        <v>ST10049</v>
      </c>
      <c r="J158" t="str">
        <f>VLOOKUP($A158,'Capital spend Nov 30'!$D$10:$W$6901,8,0)</f>
        <v>Plumbing (Capital)</v>
      </c>
      <c r="K158" t="str">
        <f>VLOOKUP($A158,'Capital spend Nov 30'!$D$10:$W$6901,2,0)</f>
        <v>Franco D'Angelo</v>
      </c>
      <c r="L158" t="str">
        <f>VLOOKUP($A158,'Capital spend Nov 30'!$D$10:$W$6901,4,0)</f>
        <v>Colonel By - 2022- DHW Pressure relief valve replacement . More 10 yrs</v>
      </c>
      <c r="M158" t="e">
        <f>VLOOKUP(A158,[1]Sheet1!$C$2:$D$107,2,0)</f>
        <v>#N/A</v>
      </c>
      <c r="N158" t="e">
        <f>VLOOKUP(A158,[2]Sheet1!C$1:D$107,2,0)</f>
        <v>#N/A</v>
      </c>
    </row>
    <row r="159" spans="1:14">
      <c r="A159" s="25" t="s">
        <v>5326</v>
      </c>
      <c r="B159" t="s">
        <v>977</v>
      </c>
      <c r="C159" s="48" t="s">
        <v>5327</v>
      </c>
      <c r="D159" t="str">
        <f t="shared" si="5"/>
        <v>P22-012447</v>
      </c>
      <c r="E159" t="str">
        <f>IFERROR(VLOOKUP($A159,'Capital spend Nov 30'!$D:$G,3,FALSE),"No PO")</f>
        <v>P22-012447 - Line 1</v>
      </c>
      <c r="F159" t="str">
        <f>VLOOKUP(A159,'Capital spend Nov 30'!D:Q,14,FALSE)</f>
        <v>The Bentley Saskatoon - 2022 - In-Suite Renovations</v>
      </c>
      <c r="G159" t="str">
        <f>VLOOKUP(A159,'Capital spend Nov 30'!D:U,18,FALSE)</f>
        <v>No</v>
      </c>
      <c r="H159">
        <f>VLOOKUP($A159,'Capital spend Nov 30'!$D$10:$W$6901,5,0)</f>
        <v>54.39</v>
      </c>
      <c r="I159" t="str">
        <f>VLOOKUP(A159,'Capital spend Nov 30'!$D$10:$W$6901,15,0)</f>
        <v>ST10084</v>
      </c>
      <c r="J159" t="str">
        <f>VLOOKUP($A159,'Capital spend Nov 30'!$D$10:$W$6901,8,0)</f>
        <v>In-Suite Refresh (Capital)</v>
      </c>
      <c r="K159" t="str">
        <f>VLOOKUP($A159,'Capital spend Nov 30'!$D$10:$W$6901,2,0)</f>
        <v>AMY BELANGER</v>
      </c>
      <c r="L159" t="str">
        <f>VLOOKUP($A159,'Capital spend Nov 30'!$D$10:$W$6901,4,0)</f>
        <v>Suite 330 Refresh Additional Scope</v>
      </c>
      <c r="M159" t="str">
        <f>VLOOKUP(A159,[1]Sheet1!$C$2:$D$107,2,0)</f>
        <v>BA-40000161 (Unit 330 Reno)</v>
      </c>
      <c r="N159">
        <f>VLOOKUP(A159,[2]Sheet1!C$1:D$107,2,0)</f>
        <v>0</v>
      </c>
    </row>
    <row r="160" spans="1:14">
      <c r="A160" s="25" t="s">
        <v>5328</v>
      </c>
      <c r="B160" t="s">
        <v>977</v>
      </c>
      <c r="C160" s="66" t="s">
        <v>5329</v>
      </c>
      <c r="D160" t="str">
        <f t="shared" si="5"/>
        <v>P22-012446</v>
      </c>
      <c r="E160" t="str">
        <f>IFERROR(VLOOKUP($A160,'Capital spend Nov 30'!$D:$G,3,FALSE),"No PO")</f>
        <v>P22-012446 - Line 1</v>
      </c>
      <c r="F160" t="str">
        <f>VLOOKUP(A160,'Capital spend Nov 30'!D:Q,14,FALSE)</f>
        <v>The Bentley Saskatoon - 2022 - In-Suite Renovations</v>
      </c>
      <c r="G160" t="str">
        <f>VLOOKUP(A160,'Capital spend Nov 30'!D:U,18,FALSE)</f>
        <v>No</v>
      </c>
      <c r="H160">
        <f>VLOOKUP($A160,'Capital spend Nov 30'!$D$10:$W$6901,5,0)</f>
        <v>555</v>
      </c>
      <c r="I160" t="str">
        <f>VLOOKUP(A160,'Capital spend Nov 30'!$D$10:$W$6901,15,0)</f>
        <v>ST10084</v>
      </c>
      <c r="J160" t="str">
        <f>VLOOKUP($A160,'Capital spend Nov 30'!$D$10:$W$6901,8,0)</f>
        <v>Suites FF&amp;E (Capital)</v>
      </c>
      <c r="K160" t="str">
        <f>VLOOKUP($A160,'Capital spend Nov 30'!$D$10:$W$6901,2,0)</f>
        <v>AMY BELANGER</v>
      </c>
      <c r="L160" t="str">
        <f>VLOOKUP($A160,'Capital spend Nov 30'!$D$10:$W$6901,4,0)</f>
        <v>Suite 251 Reno Fridge</v>
      </c>
      <c r="M160" t="str">
        <f>VLOOKUP(A160,[1]Sheet1!$C$2:$D$107,2,0)</f>
        <v>BA-02248237 (Refresh Suite 251)</v>
      </c>
      <c r="N160">
        <f>VLOOKUP(A160,[2]Sheet1!C$1:D$107,2,0)</f>
        <v>0</v>
      </c>
    </row>
    <row r="161" spans="1:14">
      <c r="A161" s="25" t="s">
        <v>5330</v>
      </c>
      <c r="B161" t="s">
        <v>977</v>
      </c>
      <c r="C161" s="48" t="s">
        <v>5331</v>
      </c>
      <c r="D161" t="str">
        <f t="shared" si="5"/>
        <v>P22-012445</v>
      </c>
      <c r="E161" t="str">
        <f>IFERROR(VLOOKUP($A161,'Capital spend Nov 30'!$D:$G,3,FALSE),"No PO")</f>
        <v>P22-012445 - Line 2</v>
      </c>
      <c r="F161" t="str">
        <f>VLOOKUP(A161,'Capital spend Nov 30'!D:Q,14,FALSE)</f>
        <v>The Bentley Moose Jaw - 2022 - In-Suite Renovations</v>
      </c>
      <c r="G161" t="str">
        <f>VLOOKUP(A161,'Capital spend Nov 30'!D:U,18,FALSE)</f>
        <v>No</v>
      </c>
      <c r="H161">
        <f>VLOOKUP($A161,'Capital spend Nov 30'!$D$10:$W$6901,5,0)</f>
        <v>3089.61</v>
      </c>
      <c r="I161" t="str">
        <f>VLOOKUP(A161,'Capital spend Nov 30'!$D$10:$W$6901,15,0)</f>
        <v>ST10079</v>
      </c>
      <c r="J161" t="str">
        <f>VLOOKUP($A161,'Capital spend Nov 30'!$D$10:$W$6901,8,0)</f>
        <v>In-Suite Renovation (Capital)</v>
      </c>
      <c r="K161" t="str">
        <f>VLOOKUP($A161,'Capital spend Nov 30'!$D$10:$W$6901,2,0)</f>
        <v>Denise Buekert</v>
      </c>
      <c r="L161" t="str">
        <f>VLOOKUP($A161,'Capital spend Nov 30'!$D$10:$W$6901,4,0)</f>
        <v>Suite 204 Reno Paint, Replace Carpet. Need for Inventory</v>
      </c>
      <c r="M161" t="str">
        <f>VLOOKUP(A161,[1]Sheet1!$C$2:$D$107,2,0)</f>
        <v>BA-01893171 (Reno Room #204 FFE)</v>
      </c>
      <c r="N161">
        <f>VLOOKUP(A161,[2]Sheet1!C$1:D$107,2,0)</f>
        <v>0</v>
      </c>
    </row>
    <row r="162" spans="1:14">
      <c r="A162" s="25" t="s">
        <v>5332</v>
      </c>
      <c r="B162" t="s">
        <v>977</v>
      </c>
      <c r="C162" s="66" t="s">
        <v>5333</v>
      </c>
      <c r="D162" t="str">
        <f t="shared" si="5"/>
        <v>P22-012443</v>
      </c>
      <c r="E162" t="str">
        <f>IFERROR(VLOOKUP($A162,'Capital spend Nov 30'!$D:$G,3,FALSE),"No PO")</f>
        <v>P22-012443 - Line 2</v>
      </c>
      <c r="F162" t="str">
        <f>VLOOKUP(A162,'Capital spend Nov 30'!D:Q,14,FALSE)</f>
        <v>The Bentley Moose Jaw - 2022 - In-Suite Renovations</v>
      </c>
      <c r="G162" t="str">
        <f>VLOOKUP(A162,'Capital spend Nov 30'!D:U,18,FALSE)</f>
        <v>No</v>
      </c>
      <c r="H162">
        <f>VLOOKUP($A162,'Capital spend Nov 30'!$D$10:$W$6901,5,0)</f>
        <v>555</v>
      </c>
      <c r="I162" t="str">
        <f>VLOOKUP(A162,'Capital spend Nov 30'!$D$10:$W$6901,15,0)</f>
        <v>ST10079</v>
      </c>
      <c r="J162" t="str">
        <f>VLOOKUP($A162,'Capital spend Nov 30'!$D$10:$W$6901,8,0)</f>
        <v>Suites FF&amp;E (Capital)</v>
      </c>
      <c r="K162" t="str">
        <f>VLOOKUP($A162,'Capital spend Nov 30'!$D$10:$W$6901,2,0)</f>
        <v>Denise Buekert</v>
      </c>
      <c r="L162" t="str">
        <f>VLOOKUP($A162,'Capital spend Nov 30'!$D$10:$W$6901,4,0)</f>
        <v>Suite 307 Reno Fridge</v>
      </c>
      <c r="M162" t="str">
        <f>VLOOKUP(A162,[1]Sheet1!$C$2:$D$107,2,0)</f>
        <v>BA-02206361 (Suite 307 Refresh)</v>
      </c>
      <c r="N162">
        <f>VLOOKUP(A162,[2]Sheet1!C$1:D$107,2,0)</f>
        <v>0</v>
      </c>
    </row>
    <row r="163" spans="1:14">
      <c r="A163" s="25" t="s">
        <v>5334</v>
      </c>
      <c r="B163" t="s">
        <v>977</v>
      </c>
      <c r="C163" s="66" t="s">
        <v>5335</v>
      </c>
      <c r="D163" t="str">
        <f t="shared" si="5"/>
        <v>P22-012376</v>
      </c>
      <c r="E163" t="str">
        <f>IFERROR(VLOOKUP($A163,'Capital spend Nov 30'!$D:$G,3,FALSE),"No PO")</f>
        <v>P22-012376 - Line 1</v>
      </c>
      <c r="F163" t="str">
        <f>VLOOKUP(A163,'Capital spend Nov 30'!D:Q,14,FALSE)</f>
        <v>James Bay Care Centre - 2022 - Chiller</v>
      </c>
      <c r="G163" t="str">
        <f>VLOOKUP(A163,'Capital spend Nov 30'!D:U,18,FALSE)</f>
        <v>No</v>
      </c>
      <c r="H163">
        <f>VLOOKUP($A163,'Capital spend Nov 30'!$D$10:$W$6901,5,0)</f>
        <v>8690.85</v>
      </c>
      <c r="I163" t="str">
        <f>VLOOKUP(A163,'Capital spend Nov 30'!$D$10:$W$6901,15,0)</f>
        <v>ST10207</v>
      </c>
      <c r="J163" t="str">
        <f>VLOOKUP($A163,'Capital spend Nov 30'!$D$10:$W$6901,8,0)</f>
        <v>HVAC Systems (Capital)</v>
      </c>
      <c r="K163" t="str">
        <f>VLOOKUP($A163,'Capital spend Nov 30'!$D$10:$W$6901,2,0)</f>
        <v>Doug Blanchard</v>
      </c>
      <c r="L163" t="str">
        <f>VLOOKUP($A163,'Capital spend Nov 30'!$D$10:$W$6901,4,0)</f>
        <v>30071 - consult design tender in 2022, Replace chiller in 2023</v>
      </c>
      <c r="M163" t="e">
        <f>VLOOKUP(A163,[1]Sheet1!$C$2:$D$107,2,0)</f>
        <v>#N/A</v>
      </c>
      <c r="N163" t="e">
        <f>VLOOKUP(A163,[2]Sheet1!C$1:D$107,2,0)</f>
        <v>#N/A</v>
      </c>
    </row>
    <row r="164" spans="1:14">
      <c r="A164" s="25" t="s">
        <v>5336</v>
      </c>
      <c r="B164" t="s">
        <v>977</v>
      </c>
      <c r="C164" s="48" t="s">
        <v>5337</v>
      </c>
      <c r="D164" t="str">
        <f t="shared" si="5"/>
        <v>P22-012444</v>
      </c>
      <c r="E164" t="str">
        <f>IFERROR(VLOOKUP($A164,'Capital spend Nov 30'!$D:$G,3,FALSE),"No PO")</f>
        <v>P22-012444 - Line 1</v>
      </c>
      <c r="F164" t="str">
        <f>VLOOKUP(A164,'Capital spend Nov 30'!D:Q,14,FALSE)</f>
        <v>Inglewood - 2022 - In-Suite Renovations</v>
      </c>
      <c r="G164" t="str">
        <f>VLOOKUP(A164,'Capital spend Nov 30'!D:U,18,FALSE)</f>
        <v>No</v>
      </c>
      <c r="H164">
        <f>VLOOKUP($A164,'Capital spend Nov 30'!$D$10:$W$6901,5,0)</f>
        <v>393.75</v>
      </c>
      <c r="I164" t="str">
        <f>VLOOKUP(A164,'Capital spend Nov 30'!$D$10:$W$6901,15,0)</f>
        <v>ST10066</v>
      </c>
      <c r="J164" t="str">
        <f>VLOOKUP($A164,'Capital spend Nov 30'!$D$10:$W$6901,8,0)</f>
        <v>In-Suite Renovation (Capital)</v>
      </c>
      <c r="K164" t="str">
        <f>VLOOKUP($A164,'Capital spend Nov 30'!$D$10:$W$6901,2,0)</f>
        <v>Heather Wormington</v>
      </c>
      <c r="L164" t="str">
        <f>VLOOKUP($A164,'Capital spend Nov 30'!$D$10:$W$6901,4,0)</f>
        <v>Suite 205 Reno
Additional Scope</v>
      </c>
      <c r="M164" t="str">
        <f>VLOOKUP(A164,[1]Sheet1!$C$2:$D$107,2,0)</f>
        <v>BA-02411401 (Suite 205 - carpet and paint)</v>
      </c>
      <c r="N164">
        <f>VLOOKUP(A164,[2]Sheet1!C$1:D$107,2,0)</f>
        <v>0</v>
      </c>
    </row>
    <row r="165" spans="1:14">
      <c r="A165" t="s">
        <v>5338</v>
      </c>
      <c r="B165" t="s">
        <v>979</v>
      </c>
      <c r="C165" s="48" t="s">
        <v>4941</v>
      </c>
      <c r="D165" t="str">
        <f t="shared" si="5"/>
        <v>P22-012845</v>
      </c>
      <c r="E165" t="str">
        <f>IFERROR(VLOOKUP($A165,'Capital spend Nov 30'!$D:$G,3,FALSE),"No PO")</f>
        <v>P22-012845 - Line 1</v>
      </c>
      <c r="F165" t="str">
        <f>VLOOKUP(A165,'Capital spend Nov 30'!D:Q,14,FALSE)</f>
        <v>Hollyburn House - 2022 - In-Suite Renovations</v>
      </c>
      <c r="G165" t="str">
        <f>VLOOKUP(A165,'Capital spend Nov 30'!D:U,18,FALSE)</f>
        <v>No</v>
      </c>
      <c r="H165" s="89">
        <f>VLOOKUP(A165,'Capital spend Nov 30'!$D$10:$W$6901,5,0)</f>
        <v>157.5</v>
      </c>
      <c r="I165" t="str">
        <f>VLOOKUP(A165,'Capital spend Nov 30'!$D$10:$W$6901,15,0)</f>
        <v>ST10055</v>
      </c>
      <c r="J165" t="str">
        <f>VLOOKUP($A165,'Capital spend Nov 30'!$D$10:$W$6901,8,0)</f>
        <v>In-Suite Refresh (Capital)</v>
      </c>
      <c r="K165" t="str">
        <f>VLOOKUP($A165,'Capital spend Nov 30'!$D$10:$W$6901,2,0)</f>
        <v>Kathy Russell</v>
      </c>
      <c r="L165" t="str">
        <f>VLOOKUP($A165,'Capital spend Nov 30'!$D$10:$W$6901,4,0)</f>
        <v>Suite 318 Refresh  Additional Scope Remove Call Box</v>
      </c>
      <c r="M165" t="str">
        <f>VLOOKUP(A165,[1]Sheet1!$C$2:$D$107,2,0)</f>
        <v>BA-40035524 (Suite 318 - paint, caulking)</v>
      </c>
      <c r="N165" t="str">
        <f>VLOOKUP(A165,[2]Sheet1!C$1:D$107,2,0)</f>
        <v>BA-40003850</v>
      </c>
    </row>
    <row r="166" spans="1:14">
      <c r="A166" t="s">
        <v>5339</v>
      </c>
      <c r="B166" t="s">
        <v>979</v>
      </c>
      <c r="C166" s="48" t="s">
        <v>1014</v>
      </c>
      <c r="D166" t="str">
        <f t="shared" si="5"/>
        <v>P22-012846</v>
      </c>
      <c r="E166" t="str">
        <f>IFERROR(VLOOKUP($A166,'Capital spend Nov 30'!$D:$G,3,FALSE),"No PO")</f>
        <v>P22-012846 - Line 1</v>
      </c>
      <c r="F166" t="str">
        <f>VLOOKUP(A166,'Capital spend Nov 30'!D:Q,14,FALSE)</f>
        <v>Hollyburn House - 2022 - In-Suite Renovations</v>
      </c>
      <c r="G166" t="str">
        <f>VLOOKUP(A166,'Capital spend Nov 30'!D:U,18,FALSE)</f>
        <v>No</v>
      </c>
      <c r="H166" s="89">
        <f>VLOOKUP(A166,'Capital spend Nov 30'!$D$10:$W$6901,5,0)</f>
        <v>157.5</v>
      </c>
      <c r="I166" t="str">
        <f>VLOOKUP(A166,'Capital spend Nov 30'!$D$10:$W$6901,15,0)</f>
        <v>ST10055</v>
      </c>
      <c r="J166" t="str">
        <f>VLOOKUP($A166,'Capital spend Nov 30'!$D$10:$W$6901,8,0)</f>
        <v>In-Suite Refresh (Capital)</v>
      </c>
      <c r="K166" t="str">
        <f>VLOOKUP($A166,'Capital spend Nov 30'!$D$10:$W$6901,2,0)</f>
        <v>Kathy Russell</v>
      </c>
      <c r="L166" t="str">
        <f>VLOOKUP($A166,'Capital spend Nov 30'!$D$10:$W$6901,4,0)</f>
        <v>Suite 215 Refresh Additional Scope
Remove Call Box</v>
      </c>
      <c r="M166" t="str">
        <f>VLOOKUP(A166,[1]Sheet1!$C$2:$D$107,2,0)</f>
        <v>BA-02483747 (Reno in suite 215)</v>
      </c>
      <c r="N166">
        <f>VLOOKUP(A166,[2]Sheet1!C$1:D$107,2,0)</f>
        <v>0</v>
      </c>
    </row>
    <row r="167" spans="1:14">
      <c r="A167" t="s">
        <v>5340</v>
      </c>
      <c r="B167" t="s">
        <v>979</v>
      </c>
      <c r="C167" s="48" t="s">
        <v>5149</v>
      </c>
      <c r="D167" t="str">
        <f t="shared" si="5"/>
        <v>P22-012797</v>
      </c>
      <c r="E167" t="str">
        <f>IFERROR(VLOOKUP($A167,'Capital spend Nov 30'!$D:$G,3,FALSE),"No PO")</f>
        <v>P22-012797 - Line 1</v>
      </c>
      <c r="F167" t="str">
        <f>VLOOKUP(A167,'Capital spend Nov 30'!D:Q,14,FALSE)</f>
        <v>Village on the Ridge - 2022 - Corridor Flooring</v>
      </c>
      <c r="G167" t="str">
        <f>VLOOKUP(A167,'Capital spend Nov 30'!D:U,18,FALSE)</f>
        <v>No</v>
      </c>
      <c r="H167" s="89">
        <f>VLOOKUP(A167,'Capital spend Nov 30'!$D$10:$W$6901,5,0)</f>
        <v>38713.800000000003</v>
      </c>
      <c r="I167" t="str">
        <f>VLOOKUP(A167,'Capital spend Nov 30'!$D$10:$W$6901,15,0)</f>
        <v>ST10189</v>
      </c>
      <c r="J167" t="str">
        <f>VLOOKUP($A167,'Capital spend Nov 30'!$D$10:$W$6901,8,0)</f>
        <v>Corridors (Capital)</v>
      </c>
      <c r="K167" t="str">
        <f>VLOOKUP($A167,'Capital spend Nov 30'!$D$10:$W$6901,2,0)</f>
        <v>Hazel D'Gama</v>
      </c>
      <c r="L167" t="str">
        <f>VLOOKUP($A167,'Capital spend Nov 30'!$D$10:$W$6901,4,0)</f>
        <v>Village on the Ridge - Carpet Replacement.</v>
      </c>
      <c r="M167" t="e">
        <f>VLOOKUP(A167,[1]Sheet1!$C$2:$D$107,2,0)</f>
        <v>#N/A</v>
      </c>
      <c r="N167" t="e">
        <f>VLOOKUP(A167,[2]Sheet1!C$1:D$107,2,0)</f>
        <v>#N/A</v>
      </c>
    </row>
    <row r="168" spans="1:14">
      <c r="A168" t="s">
        <v>5341</v>
      </c>
      <c r="B168" t="s">
        <v>979</v>
      </c>
      <c r="C168" s="48" t="s">
        <v>1012</v>
      </c>
      <c r="D168" t="str">
        <f t="shared" si="5"/>
        <v>P22-012807</v>
      </c>
      <c r="E168" t="str">
        <f>IFERROR(VLOOKUP($A168,'Capital spend Nov 30'!$D:$G,3,FALSE),"No PO")</f>
        <v>P22-012807 - Line 1</v>
      </c>
      <c r="F168" t="str">
        <f>VLOOKUP(A168,'Capital spend Nov 30'!D:Q,14,FALSE)</f>
        <v>The Beechwood - 2022 - HVAC (Kitchen AC)</v>
      </c>
      <c r="G168" t="str">
        <f>VLOOKUP(A168,'Capital spend Nov 30'!D:U,18,FALSE)</f>
        <v>No</v>
      </c>
      <c r="H168" s="89">
        <f>VLOOKUP(A168,'Capital spend Nov 30'!$D$10:$W$6901,5,0)</f>
        <v>6017.25</v>
      </c>
      <c r="I168" t="str">
        <f>VLOOKUP(A168,'Capital spend Nov 30'!$D$10:$W$6901,15,0)</f>
        <v>ST10011</v>
      </c>
      <c r="J168" t="str">
        <f>VLOOKUP($A168,'Capital spend Nov 30'!$D$10:$W$6901,8,0)</f>
        <v>HVAC Systems (Capital)</v>
      </c>
      <c r="K168" t="str">
        <f>VLOOKUP($A168,'Capital spend Nov 30'!$D$10:$W$6901,2,0)</f>
        <v>Tim Morrison</v>
      </c>
      <c r="L168" t="str">
        <f>VLOOKUP($A168,'Capital spend Nov 30'!$D$10:$W$6901,4,0)</f>
        <v>To replace the current failed 15 year old Kitchen Office AC unit.</v>
      </c>
      <c r="M168" t="e">
        <f>VLOOKUP(A168,[1]Sheet1!$C$2:$D$107,2,0)</f>
        <v>#N/A</v>
      </c>
      <c r="N168" t="e">
        <f>VLOOKUP(A168,[2]Sheet1!C$1:D$107,2,0)</f>
        <v>#N/A</v>
      </c>
    </row>
    <row r="169" spans="1:14">
      <c r="A169" t="s">
        <v>5342</v>
      </c>
      <c r="B169" t="s">
        <v>979</v>
      </c>
      <c r="C169" s="66" t="s">
        <v>1012</v>
      </c>
      <c r="D169" t="str">
        <f t="shared" si="5"/>
        <v>P22-012684</v>
      </c>
      <c r="E169" t="str">
        <f>IFERROR(VLOOKUP($A169,'Capital spend Nov 30'!$D:$G,3,FALSE),"No PO")</f>
        <v>P22-012684 - Line 1</v>
      </c>
      <c r="F169" t="str">
        <f>VLOOKUP(A169,'Capital spend Nov 30'!D:Q,14,FALSE)</f>
        <v>Iler Lodge - 2022 - In-Suite Renovations</v>
      </c>
      <c r="G169" t="str">
        <f>VLOOKUP(A169,'Capital spend Nov 30'!D:U,18,FALSE)</f>
        <v>No</v>
      </c>
      <c r="H169" s="89">
        <f>VLOOKUP(A169,'Capital spend Nov 30'!$D$10:$W$6901,5,0)</f>
        <v>718.89</v>
      </c>
      <c r="I169" t="str">
        <f>VLOOKUP(A169,'Capital spend Nov 30'!$D$10:$W$6901,15,0)</f>
        <v>ST10181</v>
      </c>
      <c r="J169" t="str">
        <f>VLOOKUP($A169,'Capital spend Nov 30'!$D$10:$W$6901,8,0)</f>
        <v>In-Suite Renovation (Capital)</v>
      </c>
      <c r="K169" t="str">
        <f>VLOOKUP($A169,'Capital spend Nov 30'!$D$10:$W$6901,2,0)</f>
        <v>Athena Aird</v>
      </c>
      <c r="L169" t="str">
        <f>VLOOKUP($A169,'Capital spend Nov 30'!$D$10:$W$6901,4,0)</f>
        <v>Suite 323 Reno Capital for Bathroom Flooring for Suite 323</v>
      </c>
      <c r="M169">
        <f>VLOOKUP(A169,[1]Sheet1!$C$2:$D$107,2,0)</f>
        <v>0</v>
      </c>
      <c r="N169">
        <f>VLOOKUP(A169,[2]Sheet1!C$1:D$107,2,0)</f>
        <v>0</v>
      </c>
    </row>
    <row r="170" spans="1:14">
      <c r="A170" t="s">
        <v>5343</v>
      </c>
      <c r="B170" t="s">
        <v>979</v>
      </c>
      <c r="C170" s="66" t="s">
        <v>1012</v>
      </c>
      <c r="D170" t="str">
        <f t="shared" si="5"/>
        <v>P22-012476</v>
      </c>
      <c r="E170" t="str">
        <f>IFERROR(VLOOKUP($A170,'Capital spend Nov 30'!$D:$G,3,FALSE),"No PO")</f>
        <v>P22-012476 - Line 1</v>
      </c>
      <c r="F170" t="str">
        <f>VLOOKUP(A170,'Capital spend Nov 30'!D:Q,14,FALSE)</f>
        <v>The Kensington Victoria - 2022 - In-Suite Renovations</v>
      </c>
      <c r="G170" t="str">
        <f>VLOOKUP(A170,'Capital spend Nov 30'!D:U,18,FALSE)</f>
        <v>No</v>
      </c>
      <c r="H170" s="89">
        <f>VLOOKUP(A170,'Capital spend Nov 30'!$D$10:$W$6901,5,0)</f>
        <v>15222.89</v>
      </c>
      <c r="I170" t="str">
        <f>VLOOKUP(A170,'Capital spend Nov 30'!$D$10:$W$6901,15,0)</f>
        <v>ST10056</v>
      </c>
      <c r="J170" t="str">
        <f>VLOOKUP($A170,'Capital spend Nov 30'!$D$10:$W$6901,8,0)</f>
        <v>In-Suite Renovation (Capital)</v>
      </c>
      <c r="K170" t="str">
        <f>VLOOKUP($A170,'Capital spend Nov 30'!$D$10:$W$6901,2,0)</f>
        <v>Samantha Wright</v>
      </c>
      <c r="L170" t="str">
        <f>VLOOKUP($A170,'Capital spend Nov 30'!$D$10:$W$6901,4,0)</f>
        <v>Suite 241 Reno Full Reno</v>
      </c>
      <c r="M170" t="str">
        <f>VLOOKUP(A170,[1]Sheet1!$C$2:$D$107,2,0)</f>
        <v>BA-02595861 (construction reno in suite 241)</v>
      </c>
      <c r="N170">
        <f>VLOOKUP(A170,[2]Sheet1!C$1:D$107,2,0)</f>
        <v>0</v>
      </c>
    </row>
    <row r="171" spans="1:14">
      <c r="A171" t="s">
        <v>5344</v>
      </c>
      <c r="B171" t="s">
        <v>979</v>
      </c>
      <c r="C171" s="48" t="s">
        <v>1012</v>
      </c>
      <c r="D171" t="str">
        <f t="shared" si="5"/>
        <v>P22-012473</v>
      </c>
      <c r="E171" t="str">
        <f>IFERROR(VLOOKUP($A171,'Capital spend Nov 30'!$D:$G,3,FALSE),"No PO")</f>
        <v>P22-012473 - Line 1</v>
      </c>
      <c r="F171" t="str">
        <f>VLOOKUP(A171,'Capital spend Nov 30'!D:Q,14,FALSE)</f>
        <v>Churchill Place - 2022 - In-Suite Renovations</v>
      </c>
      <c r="G171" t="str">
        <f>VLOOKUP(A171,'Capital spend Nov 30'!D:U,18,FALSE)</f>
        <v>No</v>
      </c>
      <c r="H171" s="89">
        <f>VLOOKUP(A171,'Capital spend Nov 30'!$D$10:$W$6901,5,0)</f>
        <v>10169.19</v>
      </c>
      <c r="I171" t="str">
        <f>VLOOKUP(A171,'Capital spend Nov 30'!$D$10:$W$6901,15,0)</f>
        <v>ST10004</v>
      </c>
      <c r="J171" t="str">
        <f>VLOOKUP($A171,'Capital spend Nov 30'!$D$10:$W$6901,8,0)</f>
        <v>In-Suite Renovation (Capital)</v>
      </c>
      <c r="K171" t="str">
        <f>VLOOKUP($A171,'Capital spend Nov 30'!$D$10:$W$6901,2,0)</f>
        <v>Cynthia Hare</v>
      </c>
      <c r="L171" t="str">
        <f>VLOOKUP($A171,'Capital spend Nov 30'!$D$10:$W$6901,4,0)</f>
        <v>Suite 323 Reno Leased For June 25</v>
      </c>
      <c r="M171" t="str">
        <f>VLOOKUP(A171,[1]Sheet1!$C$2:$D$107,2,0)</f>
        <v>BA-02734104 (323 -  paint, carpet, fixture)</v>
      </c>
      <c r="N171">
        <f>VLOOKUP(A171,[2]Sheet1!C$1:D$107,2,0)</f>
        <v>0</v>
      </c>
    </row>
    <row r="172" spans="1:14">
      <c r="A172" t="s">
        <v>5345</v>
      </c>
      <c r="B172" t="s">
        <v>979</v>
      </c>
      <c r="C172" s="66" t="s">
        <v>1012</v>
      </c>
      <c r="D172" t="str">
        <f t="shared" si="5"/>
        <v>P22-012589</v>
      </c>
      <c r="E172" t="str">
        <f>IFERROR(VLOOKUP($A172,'Capital spend Nov 30'!$D:$G,3,FALSE),"No PO")</f>
        <v>P22-012589 - Line 1</v>
      </c>
      <c r="F172" t="str">
        <f>VLOOKUP(A172,'Capital spend Nov 30'!D:Q,14,FALSE)</f>
        <v>Iler Lodge - 2022 - In-Suite Renovations</v>
      </c>
      <c r="G172" t="str">
        <f>VLOOKUP(A172,'Capital spend Nov 30'!D:U,18,FALSE)</f>
        <v>No</v>
      </c>
      <c r="H172" s="89">
        <f>VLOOKUP(A172,'Capital spend Nov 30'!$D$10:$W$6901,5,0)</f>
        <v>4165.67</v>
      </c>
      <c r="I172" t="str">
        <f>VLOOKUP(A172,'Capital spend Nov 30'!$D$10:$W$6901,15,0)</f>
        <v>ST10181</v>
      </c>
      <c r="J172" t="str">
        <f>VLOOKUP($A172,'Capital spend Nov 30'!$D$10:$W$6901,8,0)</f>
        <v>In-Suite Renovation (Capital)</v>
      </c>
      <c r="K172" t="str">
        <f>VLOOKUP($A172,'Capital spend Nov 30'!$D$10:$W$6901,2,0)</f>
        <v>Athena Aird</v>
      </c>
      <c r="L172" t="str">
        <f>VLOOKUP($A172,'Capital spend Nov 30'!$D$10:$W$6901,4,0)</f>
        <v>Suite 308 Reno   Paint, Flooring</v>
      </c>
      <c r="M172">
        <f>VLOOKUP(A172,[1]Sheet1!$C$2:$D$107,2,0)</f>
        <v>0</v>
      </c>
      <c r="N172">
        <f>VLOOKUP(A172,[2]Sheet1!C$1:D$107,2,0)</f>
        <v>0</v>
      </c>
    </row>
    <row r="173" spans="1:14">
      <c r="A173" t="s">
        <v>5346</v>
      </c>
      <c r="B173" t="s">
        <v>979</v>
      </c>
      <c r="C173" s="66" t="s">
        <v>1012</v>
      </c>
      <c r="D173" t="str">
        <f t="shared" si="5"/>
        <v>P22-012629</v>
      </c>
      <c r="E173" t="str">
        <f>IFERROR(VLOOKUP($A173,'Capital spend Nov 30'!$D:$G,3,FALSE),"No PO")</f>
        <v>P22-012629 - Line 1</v>
      </c>
      <c r="F173" t="str">
        <f>VLOOKUP(A173,'Capital spend Nov 30'!D:Q,14,FALSE)</f>
        <v>Aspen Ridge - 2022 - In-Suite Renovations</v>
      </c>
      <c r="G173" t="str">
        <f>VLOOKUP(A173,'Capital spend Nov 30'!D:U,18,FALSE)</f>
        <v>No</v>
      </c>
      <c r="H173" s="89">
        <f>VLOOKUP(A173,'Capital spend Nov 30'!$D$10:$W$6901,5,0)</f>
        <v>393.75</v>
      </c>
      <c r="I173" t="str">
        <f>VLOOKUP(A173,'Capital spend Nov 30'!$D$10:$W$6901,15,0)</f>
        <v>ST10064</v>
      </c>
      <c r="J173" t="str">
        <f>VLOOKUP($A173,'Capital spend Nov 30'!$D$10:$W$6901,8,0)</f>
        <v>In-Suite Renovation (Capital)</v>
      </c>
      <c r="K173" t="str">
        <f>VLOOKUP($A173,'Capital spend Nov 30'!$D$10:$W$6901,2,0)</f>
        <v>Crystal Willis</v>
      </c>
      <c r="L173" t="str">
        <f>VLOOKUP($A173,'Capital spend Nov 30'!$D$10:$W$6901,4,0)</f>
        <v>Suite 206 Reno Additional Scope</v>
      </c>
      <c r="M173" t="str">
        <f>VLOOKUP(A173,[1]Sheet1!$C$2:$D$107,2,0)</f>
        <v>BA-02659482 (206 - paint &amp; carpet)</v>
      </c>
      <c r="N173" t="str">
        <f>VLOOKUP(A173,[2]Sheet1!C$1:D$107,2,0)</f>
        <v>BA-40019120</v>
      </c>
    </row>
    <row r="174" spans="1:14">
      <c r="A174" t="s">
        <v>5347</v>
      </c>
      <c r="B174" t="s">
        <v>979</v>
      </c>
      <c r="C174" s="66" t="s">
        <v>1012</v>
      </c>
      <c r="D174" t="str">
        <f t="shared" si="5"/>
        <v>P22-012849</v>
      </c>
      <c r="E174" t="str">
        <f>IFERROR(VLOOKUP($A174,'Capital spend Nov 30'!$D:$G,3,FALSE),"No PO")</f>
        <v>P22-012849 - Line 2</v>
      </c>
      <c r="F174" t="str">
        <f>VLOOKUP(A174,'Capital spend Nov 30'!D:Q,14,FALSE)</f>
        <v>Trillium Court  - 2022 - In-Suite Renovations</v>
      </c>
      <c r="G174" t="str">
        <f>VLOOKUP(A174,'Capital spend Nov 30'!D:U,18,FALSE)</f>
        <v>No</v>
      </c>
      <c r="H174" s="89">
        <f>VLOOKUP(A174,'Capital spend Nov 30'!$D$10:$W$6901,5,0)</f>
        <v>5135.03</v>
      </c>
      <c r="I174" t="str">
        <f>VLOOKUP(A174,'Capital spend Nov 30'!$D$10:$W$6901,15,0)</f>
        <v>ST10190</v>
      </c>
      <c r="J174" t="str">
        <f>VLOOKUP($A174,'Capital spend Nov 30'!$D$10:$W$6901,8,0)</f>
        <v>In-Suite Renovation (Capital)</v>
      </c>
      <c r="K174" t="str">
        <f>VLOOKUP($A174,'Capital spend Nov 30'!$D$10:$W$6901,2,0)</f>
        <v>Brenda Nadeau</v>
      </c>
      <c r="L174" t="str">
        <f>VLOOKUP($A174,'Capital spend Nov 30'!$D$10:$W$6901,4,0)</f>
        <v>Suite 229 Reno Paint, Flooring,   and shelf in closet, thermostat</v>
      </c>
      <c r="M174" t="str">
        <f>VLOOKUP(A174,[1]Sheet1!$C$2:$D$107,2,0)</f>
        <v>BA-01555147 (flooring suite 229)</v>
      </c>
      <c r="N174">
        <f>VLOOKUP(A174,[2]Sheet1!C$1:D$107,2,0)</f>
        <v>0</v>
      </c>
    </row>
    <row r="175" spans="1:14">
      <c r="A175" t="s">
        <v>5348</v>
      </c>
      <c r="B175" t="s">
        <v>979</v>
      </c>
      <c r="C175" t="s">
        <v>5149</v>
      </c>
      <c r="D175" t="str">
        <f t="shared" si="5"/>
        <v>P22-012756</v>
      </c>
      <c r="E175" t="str">
        <f>IFERROR(VLOOKUP($A175,'Capital spend Nov 30'!$D:$G,3,FALSE),"No PO")</f>
        <v>P22-012756 - Line 1</v>
      </c>
      <c r="F175" t="str">
        <f>VLOOKUP(A175,'Capital spend Nov 30'!D:Q,14,FALSE)</f>
        <v>Aspen Ridge - 2022 - In-Suite Renovations</v>
      </c>
      <c r="G175" t="str">
        <f>VLOOKUP(A175,'Capital spend Nov 30'!D:U,18,FALSE)</f>
        <v>No</v>
      </c>
      <c r="H175" s="89">
        <f>VLOOKUP(A175,'Capital spend Nov 30'!$D$10:$W$6901,5,0)</f>
        <v>420</v>
      </c>
      <c r="I175" t="str">
        <f>VLOOKUP(A175,'Capital spend Nov 30'!$D$10:$W$6901,15,0)</f>
        <v>ST10064</v>
      </c>
      <c r="J175" t="str">
        <f>VLOOKUP($A175,'Capital spend Nov 30'!$D$10:$W$6901,8,0)</f>
        <v>In-Suite Renovation (Capital)</v>
      </c>
      <c r="K175" t="str">
        <f>VLOOKUP($A175,'Capital spend Nov 30'!$D$10:$W$6901,2,0)</f>
        <v>Crystal Willis</v>
      </c>
      <c r="L175" t="str">
        <f>VLOOKUP($A175,'Capital spend Nov 30'!$D$10:$W$6901,4,0)</f>
        <v>Suite 302 Reno Additional Scope</v>
      </c>
      <c r="M175" t="str">
        <f>VLOOKUP(A175,[1]Sheet1!$C$2:$D$107,2,0)</f>
        <v>BA-40001302</v>
      </c>
      <c r="N175">
        <f>VLOOKUP(A175,[2]Sheet1!C$1:D$107,2,0)</f>
        <v>0</v>
      </c>
    </row>
    <row r="176" spans="1:14">
      <c r="A176" t="s">
        <v>5349</v>
      </c>
      <c r="B176" t="s">
        <v>979</v>
      </c>
      <c r="C176" t="s">
        <v>5149</v>
      </c>
      <c r="D176" t="str">
        <f t="shared" si="5"/>
        <v>P22-012755</v>
      </c>
      <c r="E176" t="str">
        <f>IFERROR(VLOOKUP($A176,'Capital spend Nov 30'!$D:$G,3,FALSE),"No PO")</f>
        <v>P22-012755 - Line 1</v>
      </c>
      <c r="F176" t="str">
        <f>VLOOKUP(A176,'Capital spend Nov 30'!D:Q,14,FALSE)</f>
        <v>Aspen Ridge - 2022 - In-Suite Renovations</v>
      </c>
      <c r="G176" t="str">
        <f>VLOOKUP(A176,'Capital spend Nov 30'!D:U,18,FALSE)</f>
        <v>No</v>
      </c>
      <c r="H176" s="89">
        <f>VLOOKUP(A176,'Capital spend Nov 30'!$D$10:$W$6901,5,0)</f>
        <v>4062.62</v>
      </c>
      <c r="I176" t="str">
        <f>VLOOKUP(A176,'Capital spend Nov 30'!$D$10:$W$6901,15,0)</f>
        <v>ST10064</v>
      </c>
      <c r="J176" t="str">
        <f>VLOOKUP($A176,'Capital spend Nov 30'!$D$10:$W$6901,8,0)</f>
        <v>In-Suite Renovation (Capital)</v>
      </c>
      <c r="K176" t="str">
        <f>VLOOKUP($A176,'Capital spend Nov 30'!$D$10:$W$6901,2,0)</f>
        <v>Crystal Willis</v>
      </c>
      <c r="L176" t="str">
        <f>VLOOKUP($A176,'Capital spend Nov 30'!$D$10:$W$6901,4,0)</f>
        <v>Suite 5 Reno
Suite Leased</v>
      </c>
      <c r="M176" t="str">
        <f>VLOOKUP(A176,[1]Sheet1!$C$2:$D$107,2,0)</f>
        <v>BA-02309853 (Suite Refresh #325)</v>
      </c>
      <c r="N176" t="str">
        <f>VLOOKUP(A176,[2]Sheet1!C$1:D$107,2,0)</f>
        <v>BA-40007025</v>
      </c>
    </row>
    <row r="177" spans="1:14">
      <c r="A177" t="s">
        <v>5350</v>
      </c>
      <c r="B177" t="s">
        <v>979</v>
      </c>
      <c r="C177" s="66" t="s">
        <v>1012</v>
      </c>
      <c r="D177" t="str">
        <f t="shared" si="5"/>
        <v>P22-012754</v>
      </c>
      <c r="E177" t="str">
        <f>IFERROR(VLOOKUP($A177,'Capital spend Nov 30'!$D:$G,3,FALSE),"No PO")</f>
        <v>P22-012754 - Line 1</v>
      </c>
      <c r="F177" t="str">
        <f>VLOOKUP(A177,'Capital spend Nov 30'!D:Q,14,FALSE)</f>
        <v>Aspen Ridge - 2022 - In-Suite Renovations</v>
      </c>
      <c r="G177" t="str">
        <f>VLOOKUP(A177,'Capital spend Nov 30'!D:U,18,FALSE)</f>
        <v>No</v>
      </c>
      <c r="H177" s="89">
        <f>VLOOKUP(A177,'Capital spend Nov 30'!$D$10:$W$6901,5,0)</f>
        <v>525</v>
      </c>
      <c r="I177" t="str">
        <f>VLOOKUP(A177,'Capital spend Nov 30'!$D$10:$W$6901,15,0)</f>
        <v>ST10064</v>
      </c>
      <c r="J177" t="str">
        <f>VLOOKUP($A177,'Capital spend Nov 30'!$D$10:$W$6901,8,0)</f>
        <v>In-Suite Renovation (Capital)</v>
      </c>
      <c r="K177" t="str">
        <f>VLOOKUP($A177,'Capital spend Nov 30'!$D$10:$W$6901,2,0)</f>
        <v>Crystal Willis</v>
      </c>
      <c r="L177" t="str">
        <f>VLOOKUP($A177,'Capital spend Nov 30'!$D$10:$W$6901,4,0)</f>
        <v>Suite 222 Reno 
Additional Scope</v>
      </c>
      <c r="M177" t="str">
        <f>VLOOKUP(A177,[1]Sheet1!$C$2:$D$107,2,0)</f>
        <v>BA-02395675 (Suite 222 - carpet and paint)</v>
      </c>
      <c r="N177">
        <f>VLOOKUP(A177,[2]Sheet1!C$1:D$107,2,0)</f>
        <v>0</v>
      </c>
    </row>
    <row r="178" spans="1:14">
      <c r="A178" t="s">
        <v>5351</v>
      </c>
      <c r="B178" t="s">
        <v>979</v>
      </c>
      <c r="C178" t="s">
        <v>1086</v>
      </c>
      <c r="D178" t="str">
        <f t="shared" si="5"/>
        <v>P22-012495</v>
      </c>
      <c r="E178" t="str">
        <f>IFERROR(VLOOKUP($A178,'Capital spend Nov 30'!$D:$G,3,FALSE),"No PO")</f>
        <v>P22-012495 - Line 1</v>
      </c>
      <c r="F178" t="str">
        <f>VLOOKUP(A178,'Capital spend Nov 30'!D:Q,14,FALSE)</f>
        <v>James Bay - 2022 - Kitchen FF&amp;E</v>
      </c>
      <c r="G178" t="str">
        <f>VLOOKUP(A178,'Capital spend Nov 30'!D:U,18,FALSE)</f>
        <v>No</v>
      </c>
      <c r="H178" s="89">
        <f>VLOOKUP(A178,'Capital spend Nov 30'!$D$10:$W$6901,5,0)</f>
        <v>13236.16</v>
      </c>
      <c r="I178" t="str">
        <f>VLOOKUP(A178,'Capital spend Nov 30'!$D$10:$W$6901,15,0)</f>
        <v>ST10207</v>
      </c>
      <c r="J178" t="str">
        <f>VLOOKUP($A178,'Capital spend Nov 30'!$D$10:$W$6901,8,0)</f>
        <v>Kitchen FF&amp;E (Capital)</v>
      </c>
      <c r="K178" t="str">
        <f>VLOOKUP($A178,'Capital spend Nov 30'!$D$10:$W$6901,2,0)</f>
        <v>Doug Blanchard</v>
      </c>
      <c r="L178" t="str">
        <f>VLOOKUP($A178,'Capital spend Nov 30'!$D$10:$W$6901,4,0)</f>
        <v>30072 - Gas Range Garland Canada U60‐6G24RR
Increased cost from upgrading / re routing electrical &amp; gas connections.</v>
      </c>
      <c r="M178" t="e">
        <f>VLOOKUP(A178,[1]Sheet1!$C$2:$D$107,2,0)</f>
        <v>#N/A</v>
      </c>
      <c r="N178" t="e">
        <f>VLOOKUP(A178,[2]Sheet1!C$1:D$107,2,0)</f>
        <v>#N/A</v>
      </c>
    </row>
    <row r="179" spans="1:14">
      <c r="A179" t="s">
        <v>5352</v>
      </c>
      <c r="B179" t="s">
        <v>979</v>
      </c>
      <c r="C179" t="s">
        <v>5149</v>
      </c>
      <c r="D179" t="str">
        <f t="shared" si="5"/>
        <v>P22-012732</v>
      </c>
      <c r="E179" t="str">
        <f>IFERROR(VLOOKUP($A179,'Capital spend Nov 30'!$D:$G,3,FALSE),"No PO")</f>
        <v>P22-012732 - Line 1</v>
      </c>
      <c r="F179" t="str">
        <f>VLOOKUP(A179,'Capital spend Nov 30'!D:Q,14,FALSE)</f>
        <v>Elginwood - 2022 - Storm sump pump replacement</v>
      </c>
      <c r="G179" t="str">
        <f>VLOOKUP(A179,'Capital spend Nov 30'!D:U,18,FALSE)</f>
        <v>No</v>
      </c>
      <c r="H179" s="89">
        <f>VLOOKUP(A179,'Capital spend Nov 30'!$D$10:$W$6901,5,0)</f>
        <v>15452.75</v>
      </c>
      <c r="I179" t="str">
        <f>VLOOKUP(A179,'Capital spend Nov 30'!$D$10:$W$6901,15,0)</f>
        <v>ST10162</v>
      </c>
      <c r="J179" t="str">
        <f>VLOOKUP($A179,'Capital spend Nov 30'!$D$10:$W$6901,8,0)</f>
        <v>Plumbing (Capital)</v>
      </c>
      <c r="K179" t="str">
        <f>VLOOKUP($A179,'Capital spend Nov 30'!$D$10:$W$6901,2,0)</f>
        <v>Franco D'Angelo</v>
      </c>
      <c r="L179" t="str">
        <f>VLOOKUP($A179,'Capital spend Nov 30'!$D$10:$W$6901,4,0)</f>
        <v>Elginwood - 2022 - Storm sump pump replacement  x2 . More 4 yrs</v>
      </c>
      <c r="M179" t="e">
        <f>VLOOKUP(A179,[1]Sheet1!$C$2:$D$107,2,0)</f>
        <v>#N/A</v>
      </c>
      <c r="N179" t="e">
        <f>VLOOKUP(A179,[2]Sheet1!C$1:D$107,2,0)</f>
        <v>#N/A</v>
      </c>
    </row>
    <row r="180" spans="1:14">
      <c r="A180" t="s">
        <v>5353</v>
      </c>
      <c r="B180" t="s">
        <v>979</v>
      </c>
      <c r="C180" t="s">
        <v>1014</v>
      </c>
      <c r="D180" t="str">
        <f t="shared" ref="D180:D211" si="6">LEFT(E180,10)</f>
        <v>P22-012561</v>
      </c>
      <c r="E180" t="str">
        <f>IFERROR(VLOOKUP($A180,'Capital spend Nov 30'!$D:$G,3,FALSE),"No PO")</f>
        <v>P22-012561 - Line 1</v>
      </c>
      <c r="F180" t="str">
        <f>VLOOKUP(A180,'Capital spend Nov 30'!D:Q,14,FALSE)</f>
        <v>Holyrood Manor - 2022 - HVAC ( Fraser Health Funding)</v>
      </c>
      <c r="G180" t="str">
        <f>VLOOKUP(A180,'Capital spend Nov 30'!D:U,18,FALSE)</f>
        <v>No</v>
      </c>
      <c r="H180" s="89">
        <f>VLOOKUP(A180,'Capital spend Nov 30'!$D$10:$W$6901,5,0)</f>
        <v>14122.5</v>
      </c>
      <c r="I180" t="str">
        <f>VLOOKUP(A180,'Capital spend Nov 30'!$D$10:$W$6901,15,0)</f>
        <v>ST10206</v>
      </c>
      <c r="J180" t="str">
        <f>VLOOKUP($A180,'Capital spend Nov 30'!$D$10:$W$6901,8,0)</f>
        <v>HVAC Systems (Capital)</v>
      </c>
      <c r="K180" t="str">
        <f>VLOOKUP($A180,'Capital spend Nov 30'!$D$10:$W$6901,2,0)</f>
        <v>Doug Blanchard</v>
      </c>
      <c r="L180" t="str">
        <f>VLOOKUP($A180,'Capital spend Nov 30'!$D$10:$W$6901,4,0)</f>
        <v>Fraser Health Authority funding for 224K for improvments / upgrades to building HVAC. 
Approval Letter attached.</v>
      </c>
      <c r="M180" t="e">
        <f>VLOOKUP(A180,[1]Sheet1!$C$2:$D$107,2,0)</f>
        <v>#N/A</v>
      </c>
      <c r="N180" t="e">
        <f>VLOOKUP(A180,[2]Sheet1!C$1:D$107,2,0)</f>
        <v>#N/A</v>
      </c>
    </row>
    <row r="181" spans="1:14">
      <c r="A181" t="s">
        <v>5354</v>
      </c>
      <c r="B181" t="s">
        <v>979</v>
      </c>
      <c r="C181" t="s">
        <v>2147</v>
      </c>
      <c r="D181" t="str">
        <f t="shared" si="6"/>
        <v>P22-012491</v>
      </c>
      <c r="E181" t="str">
        <f>IFERROR(VLOOKUP($A181,'Capital spend Nov 30'!$D:$G,3,FALSE),"No PO")</f>
        <v>P22-012491 - Line 1</v>
      </c>
      <c r="F181" t="str">
        <f>VLOOKUP(A181,'Capital spend Nov 30'!D:Q,14,FALSE)</f>
        <v>The Westwood - 2022 - Back Flow Preventer</v>
      </c>
      <c r="G181" t="str">
        <f>VLOOKUP(A181,'Capital spend Nov 30'!D:U,18,FALSE)</f>
        <v>No</v>
      </c>
      <c r="H181" s="89">
        <f>VLOOKUP(A181,'Capital spend Nov 30'!$D$10:$W$6901,5,0)</f>
        <v>67319.75</v>
      </c>
      <c r="I181" t="str">
        <f>VLOOKUP(A181,'Capital spend Nov 30'!$D$10:$W$6901,15,0)</f>
        <v>ST10035</v>
      </c>
      <c r="J181" t="str">
        <f>VLOOKUP($A181,'Capital spend Nov 30'!$D$10:$W$6901,8,0)</f>
        <v>Plumbing (Capital)</v>
      </c>
      <c r="K181" t="str">
        <f>VLOOKUP($A181,'Capital spend Nov 30'!$D$10:$W$6901,2,0)</f>
        <v>Franco D'Angelo</v>
      </c>
      <c r="L181" t="str">
        <f>VLOOKUP($A181,'Capital spend Nov 30'!$D$10:$W$6901,4,0)</f>
        <v>The Westwood - 2022 - Back Flow Preventer for domestic  and fire pumps . New installation</v>
      </c>
      <c r="M181" t="e">
        <f>VLOOKUP(A181,[1]Sheet1!$C$2:$D$107,2,0)</f>
        <v>#N/A</v>
      </c>
      <c r="N181" t="e">
        <f>VLOOKUP(A181,[2]Sheet1!C$1:D$107,2,0)</f>
        <v>#N/A</v>
      </c>
    </row>
    <row r="182" spans="1:14">
      <c r="A182" t="s">
        <v>5355</v>
      </c>
      <c r="B182" t="s">
        <v>979</v>
      </c>
      <c r="C182" s="48" t="s">
        <v>1012</v>
      </c>
      <c r="D182" t="str">
        <f t="shared" si="6"/>
        <v>P22-012583</v>
      </c>
      <c r="E182" t="str">
        <f>IFERROR(VLOOKUP($A182,'Capital spend Nov 30'!$D:$G,3,FALSE),"No PO")</f>
        <v>P22-012583 - Line 1</v>
      </c>
      <c r="F182" t="str">
        <f>VLOOKUP(A182,'Capital spend Nov 30'!D:Q,14,FALSE)</f>
        <v>Westwood - 2022- Washer # 4 Display Output board</v>
      </c>
      <c r="G182" t="str">
        <f>VLOOKUP(A182,'Capital spend Nov 30'!D:U,18,FALSE)</f>
        <v>No</v>
      </c>
      <c r="H182" s="89">
        <f>VLOOKUP(A182,'Capital spend Nov 30'!$D$10:$W$6901,5,0)</f>
        <v>6557.96</v>
      </c>
      <c r="I182" t="str">
        <f>VLOOKUP(A182,'Capital spend Nov 30'!$D$10:$W$6901,15,0)</f>
        <v>ST10035</v>
      </c>
      <c r="J182" t="str">
        <f>VLOOKUP($A182,'Capital spend Nov 30'!$D$10:$W$6901,8,0)</f>
        <v>Laundry FF&amp;E (Capital)</v>
      </c>
      <c r="K182" t="str">
        <f>VLOOKUP($A182,'Capital spend Nov 30'!$D$10:$W$6901,2,0)</f>
        <v>Franco D'Angelo</v>
      </c>
      <c r="L182" t="str">
        <f>VLOOKUP($A182,'Capital spend Nov 30'!$D$10:$W$6901,4,0)</f>
        <v>Westwood - 2022- Washer # 4 Display Output board . Replacement of these 2 items . Display Output board . more 10 yrs   Urgent repair</v>
      </c>
      <c r="M182" t="e">
        <f>VLOOKUP(A182,[1]Sheet1!$C$2:$D$107,2,0)</f>
        <v>#N/A</v>
      </c>
      <c r="N182" t="e">
        <f>VLOOKUP(A182,[2]Sheet1!C$1:D$107,2,0)</f>
        <v>#N/A</v>
      </c>
    </row>
    <row r="183" spans="1:14">
      <c r="A183" t="s">
        <v>5356</v>
      </c>
      <c r="B183" t="s">
        <v>979</v>
      </c>
      <c r="C183" t="s">
        <v>1012</v>
      </c>
      <c r="D183" t="str">
        <f t="shared" si="6"/>
        <v>P22-012490</v>
      </c>
      <c r="E183" t="str">
        <f>IFERROR(VLOOKUP($A183,'Capital spend Nov 30'!$D:$G,3,FALSE),"No PO")</f>
        <v>P22-012490 - Line 1</v>
      </c>
      <c r="F183" t="str">
        <f>VLOOKUP(A183,'Capital spend Nov 30'!D:Q,14,FALSE)</f>
        <v>The Westwood - 2022 - In-Suite Renovations</v>
      </c>
      <c r="G183" t="str">
        <f>VLOOKUP(A183,'Capital spend Nov 30'!D:U,18,FALSE)</f>
        <v>No</v>
      </c>
      <c r="H183" s="89">
        <f>VLOOKUP(A183,'Capital spend Nov 30'!$D$10:$W$6901,5,0)</f>
        <v>67.8</v>
      </c>
      <c r="I183" t="str">
        <f>VLOOKUP(A183,'Capital spend Nov 30'!$D$10:$W$6901,15,0)</f>
        <v>ST10035</v>
      </c>
      <c r="J183" t="str">
        <f>VLOOKUP($A183,'Capital spend Nov 30'!$D$10:$W$6901,8,0)</f>
        <v>In-Suite Refresh (Capital)</v>
      </c>
      <c r="K183" t="str">
        <f>VLOOKUP($A183,'Capital spend Nov 30'!$D$10:$W$6901,2,0)</f>
        <v>Laura Clarke-Giberson</v>
      </c>
      <c r="L183" t="str">
        <f>VLOOKUP($A183,'Capital spend Nov 30'!$D$10:$W$6901,4,0)</f>
        <v>Suite 1-419 Refresh Additional Scope</v>
      </c>
      <c r="M183" t="str">
        <f>VLOOKUP(A183,[1]Sheet1!$C$2:$D$107,2,0)</f>
        <v>BA-40000018 (Suite 1-222 Refresh)</v>
      </c>
      <c r="N183" t="str">
        <f>VLOOKUP(A183,[2]Sheet1!C$1:D$107,2,0)</f>
        <v>BA-40002269</v>
      </c>
    </row>
    <row r="184" spans="1:14">
      <c r="A184" t="s">
        <v>5357</v>
      </c>
      <c r="B184" t="s">
        <v>979</v>
      </c>
      <c r="C184" s="48" t="s">
        <v>1012</v>
      </c>
      <c r="D184" t="str">
        <f t="shared" si="6"/>
        <v>P22-012851</v>
      </c>
      <c r="E184" t="str">
        <f>IFERROR(VLOOKUP($A184,'Capital spend Nov 30'!$D:$G,3,FALSE),"No PO")</f>
        <v>P22-012851 - Line 1</v>
      </c>
      <c r="F184" t="str">
        <f>VLOOKUP(A184,'Capital spend Nov 30'!D:Q,14,FALSE)</f>
        <v>Westney - 2022- Exterior Soffit replacement</v>
      </c>
      <c r="G184" t="str">
        <f>VLOOKUP(A184,'Capital spend Nov 30'!D:U,18,FALSE)</f>
        <v>No</v>
      </c>
      <c r="H184" s="89">
        <f>VLOOKUP(A184,'Capital spend Nov 30'!$D$10:$W$6901,5,0)</f>
        <v>25013.68</v>
      </c>
      <c r="I184" t="str">
        <f>VLOOKUP(A184,'Capital spend Nov 30'!$D$10:$W$6901,15,0)</f>
        <v>ST10399</v>
      </c>
      <c r="J184" t="str">
        <f>VLOOKUP($A184,'Capital spend Nov 30'!$D$10:$W$6901,8,0)</f>
        <v>Exterior Structure (Capital)</v>
      </c>
      <c r="K184" t="str">
        <f>VLOOKUP($A184,'Capital spend Nov 30'!$D$10:$W$6901,2,0)</f>
        <v>Franco D'Angelo</v>
      </c>
      <c r="L184" t="str">
        <f>VLOOKUP($A184,'Capital spend Nov 30'!$D$10:$W$6901,4,0)</f>
        <v>Westney - 2022- Exterior Soffit replacement on the 4th and 5th floor in  localized areas . Wind storm damage urgent work . Some materials  is still hanging . A Zoom boom is required to excess this soffit work  .More 4 yrs</v>
      </c>
      <c r="M184" t="e">
        <f>VLOOKUP(A184,[1]Sheet1!$C$2:$D$107,2,0)</f>
        <v>#N/A</v>
      </c>
      <c r="N184" t="e">
        <f>VLOOKUP(A184,[2]Sheet1!C$1:D$107,2,0)</f>
        <v>#N/A</v>
      </c>
    </row>
    <row r="185" spans="1:14" ht="45">
      <c r="A185" t="s">
        <v>5358</v>
      </c>
      <c r="B185" t="s">
        <v>977</v>
      </c>
      <c r="C185" s="31" t="s">
        <v>5359</v>
      </c>
      <c r="D185" t="str">
        <f t="shared" si="6"/>
        <v>P22-012821</v>
      </c>
      <c r="E185" t="str">
        <f>IFERROR(VLOOKUP($A185,'Capital spend Nov 30'!$D:$G,3,FALSE),"No PO")</f>
        <v>P22-012821 - Line 1</v>
      </c>
      <c r="F185" t="str">
        <f>VLOOKUP(A185,'Capital spend Nov 30'!D:Q,14,FALSE)</f>
        <v>Hallowell House- 2022- Replace Blixer mixer</v>
      </c>
      <c r="G185" t="str">
        <f>VLOOKUP(A185,'Capital spend Nov 30'!D:U,18,FALSE)</f>
        <v>No</v>
      </c>
      <c r="H185">
        <f>VLOOKUP($A185,'Capital spend Nov 30'!$D$10:$W$6901,5,0)</f>
        <v>2844.48</v>
      </c>
      <c r="I185" t="str">
        <f>VLOOKUP(A185,'Capital spend Nov 30'!$D$10:$W$6901,15,0)</f>
        <v>ST10157</v>
      </c>
      <c r="J185" t="str">
        <f>VLOOKUP($A185,'Capital spend Nov 30'!$D$10:$W$6901,8,0)</f>
        <v>Kitchen FF&amp;E (Capital)</v>
      </c>
      <c r="K185" t="str">
        <f>VLOOKUP($A185,'Capital spend Nov 30'!$D$10:$W$6901,2,0)</f>
        <v>Franco D'Angelo</v>
      </c>
      <c r="L185" t="str">
        <f>VLOOKUP($A185,'Capital spend Nov 30'!$D$10:$W$6901,4,0)</f>
        <v>Hallowell House- 2022- Replace Blixer mixer . More 10 yrs</v>
      </c>
      <c r="M185" t="e">
        <f>VLOOKUP(A185,[1]Sheet1!$C$2:$D$107,2,0)</f>
        <v>#N/A</v>
      </c>
      <c r="N185" t="e">
        <f>VLOOKUP(A185,[2]Sheet1!C$1:D$107,2,0)</f>
        <v>#N/A</v>
      </c>
    </row>
    <row r="186" spans="1:14">
      <c r="A186" s="25" t="s">
        <v>5360</v>
      </c>
      <c r="B186" t="s">
        <v>977</v>
      </c>
      <c r="C186" s="48" t="s">
        <v>5361</v>
      </c>
      <c r="D186" t="str">
        <f t="shared" si="6"/>
        <v>P22-012562</v>
      </c>
      <c r="E186" t="str">
        <f>IFERROR(VLOOKUP($A186,'Capital spend Nov 30'!$D:$G,3,FALSE),"No PO")</f>
        <v>P22-012562 - Line 1</v>
      </c>
      <c r="F186" t="str">
        <f>VLOOKUP(A186,'Capital spend Nov 30'!D:Q,14,FALSE)</f>
        <v>Main Street -2022- Combi Over replacement</v>
      </c>
      <c r="G186" t="str">
        <f>VLOOKUP(A186,'Capital spend Nov 30'!D:U,18,FALSE)</f>
        <v>No</v>
      </c>
      <c r="H186">
        <f>VLOOKUP($A186,'Capital spend Nov 30'!$D$10:$W$6901,5,0)</f>
        <v>40516.36</v>
      </c>
      <c r="I186" t="str">
        <f>VLOOKUP(A186,'Capital spend Nov 30'!$D$10:$W$6901,15,0)</f>
        <v>ST10167</v>
      </c>
      <c r="J186" t="str">
        <f>VLOOKUP($A186,'Capital spend Nov 30'!$D$10:$W$6901,8,0)</f>
        <v>Kitchen FF&amp;E (Capital)</v>
      </c>
      <c r="K186" t="str">
        <f>VLOOKUP($A186,'Capital spend Nov 30'!$D$10:$W$6901,2,0)</f>
        <v>Franco D'Angelo</v>
      </c>
      <c r="L186" t="str">
        <f>VLOOKUP($A186,'Capital spend Nov 30'!$D$10:$W$6901,4,0)</f>
        <v>Main Street -2022- Combi Over replacement . Current oven is beyond repairs . More 12 yrs 
 Urgent request</v>
      </c>
      <c r="M186" t="e">
        <f>VLOOKUP(A186,[1]Sheet1!$C$2:$D$107,2,0)</f>
        <v>#N/A</v>
      </c>
      <c r="N186" t="e">
        <f>VLOOKUP(A186,[2]Sheet1!C$1:D$107,2,0)</f>
        <v>#N/A</v>
      </c>
    </row>
    <row r="187" spans="1:14">
      <c r="A187" s="25" t="s">
        <v>5362</v>
      </c>
      <c r="B187" t="s">
        <v>978</v>
      </c>
      <c r="C187" s="48" t="s">
        <v>1012</v>
      </c>
      <c r="D187" t="str">
        <f t="shared" si="6"/>
        <v>P22-012767</v>
      </c>
      <c r="E187" t="str">
        <f>IFERROR(VLOOKUP($A187,'Capital spend Nov 30'!$D:$G,3,FALSE),"No PO")</f>
        <v>P22-012767 - Line 1</v>
      </c>
      <c r="F187" t="str">
        <f>VLOOKUP(A187,'Capital spend Nov 30'!D:Q,14,FALSE)</f>
        <v>The Bentley Moose Jaw - 2022 - In-Suite Renovations</v>
      </c>
      <c r="G187" t="str">
        <f>VLOOKUP(A187,'Capital spend Nov 30'!D:U,18,FALSE)</f>
        <v>No</v>
      </c>
      <c r="H187"/>
      <c r="I187" t="str">
        <f>VLOOKUP(A187,'Capital spend Nov 30'!$D$10:$W$6901,15,0)</f>
        <v>ST10079</v>
      </c>
      <c r="J187" t="str">
        <f>VLOOKUP($A187,'Capital spend Nov 30'!$D$10:$W$6901,8,0)</f>
        <v>Suites FF&amp;E (Capital)</v>
      </c>
      <c r="K187" t="str">
        <f>VLOOKUP($A187,'Capital spend Nov 30'!$D$10:$W$6901,2,0)</f>
        <v>Denise Buekert</v>
      </c>
      <c r="L187" t="str">
        <f>VLOOKUP($A187,'Capital spend Nov 30'!$D$10:$W$6901,4,0)</f>
        <v>Suite 416 Reno Fridge</v>
      </c>
      <c r="M187" t="str">
        <f>VLOOKUP(A187,[1]Sheet1!$C$2:$D$107,2,0)</f>
        <v>BA-02034386 (Reno Room #416)</v>
      </c>
      <c r="N187">
        <f>VLOOKUP(A187,[2]Sheet1!C$1:D$107,2,0)</f>
        <v>0</v>
      </c>
    </row>
    <row r="188" spans="1:14">
      <c r="A188" s="25" t="s">
        <v>5363</v>
      </c>
      <c r="B188" t="s">
        <v>978</v>
      </c>
      <c r="C188" s="48" t="s">
        <v>1086</v>
      </c>
      <c r="D188" t="str">
        <f t="shared" si="6"/>
        <v>P22-012744</v>
      </c>
      <c r="E188" t="str">
        <f>IFERROR(VLOOKUP($A188,'Capital spend Nov 30'!$D:$G,3,FALSE),"No PO")</f>
        <v>P22-012744 - Line 1</v>
      </c>
      <c r="F188" t="str">
        <f>VLOOKUP(A188,'Capital spend Nov 30'!D:Q,14,FALSE)</f>
        <v>Hunt Club - 2022 - DHW relief valve</v>
      </c>
      <c r="G188" t="str">
        <f>VLOOKUP(A188,'Capital spend Nov 30'!D:U,18,FALSE)</f>
        <v>No</v>
      </c>
      <c r="H188"/>
      <c r="I188" t="str">
        <f>VLOOKUP(A188,'Capital spend Nov 30'!$D$10:$W$6901,15,0)</f>
        <v>ST10043</v>
      </c>
      <c r="J188" t="str">
        <f>VLOOKUP($A188,'Capital spend Nov 30'!$D$10:$W$6901,8,0)</f>
        <v>Plumbing (Capital)</v>
      </c>
      <c r="K188" t="str">
        <f>VLOOKUP($A188,'Capital spend Nov 30'!$D$10:$W$6901,2,0)</f>
        <v>Franco D'Angelo</v>
      </c>
      <c r="L188" t="str">
        <f>VLOOKUP($A188,'Capital spend Nov 30'!$D$10:$W$6901,4,0)</f>
        <v>Hunt Club - 2022 - DHW relief valve . Replace Valve . More 8 yrs</v>
      </c>
      <c r="M188" t="e">
        <f>VLOOKUP(A188,[1]Sheet1!$C$2:$D$107,2,0)</f>
        <v>#N/A</v>
      </c>
      <c r="N188" t="e">
        <f>VLOOKUP(A188,[2]Sheet1!C$1:D$107,2,0)</f>
        <v>#N/A</v>
      </c>
    </row>
    <row r="189" spans="1:14">
      <c r="A189" s="25" t="s">
        <v>5364</v>
      </c>
      <c r="B189" t="s">
        <v>978</v>
      </c>
      <c r="C189" s="51" t="s">
        <v>1012</v>
      </c>
      <c r="D189" t="str">
        <f t="shared" si="6"/>
        <v>P22-012463</v>
      </c>
      <c r="E189" t="str">
        <f>IFERROR(VLOOKUP($A189,'Capital spend Nov 30'!$D:$G,3,FALSE),"No PO")</f>
        <v>P22-012463 - Line 1</v>
      </c>
      <c r="F189" t="str">
        <f>VLOOKUP(A189,'Capital spend Nov 30'!D:Q,14,FALSE)</f>
        <v>Carlingview - 2022 - Branch Line Replacement</v>
      </c>
      <c r="G189" t="str">
        <f>VLOOKUP(A189,'Capital spend Nov 30'!D:U,18,FALSE)</f>
        <v>No</v>
      </c>
      <c r="H189"/>
      <c r="I189" t="str">
        <f>VLOOKUP(A189,'Capital spend Nov 30'!$D$10:$W$6901,15,0)</f>
        <v>ST10331</v>
      </c>
      <c r="J189" t="str">
        <f>VLOOKUP($A189,'Capital spend Nov 30'!$D$10:$W$6901,8,0)</f>
        <v>HVAC Systems (Capital)</v>
      </c>
      <c r="K189" t="str">
        <f>VLOOKUP($A189,'Capital spend Nov 30'!$D$10:$W$6901,2,0)</f>
        <v>Franco D'Angelo</v>
      </c>
      <c r="L189" t="str">
        <f>VLOOKUP($A189,'Capital spend Nov 30'!$D$10:$W$6901,4,0)</f>
        <v>CarlingView- 2022-  Branch line - Resident Fan coil refub invoice from last year 2021 .</v>
      </c>
      <c r="M189" t="e">
        <f>VLOOKUP(A189,[1]Sheet1!$C$2:$D$107,2,0)</f>
        <v>#N/A</v>
      </c>
      <c r="N189" t="e">
        <f>VLOOKUP(A189,[2]Sheet1!C$1:D$107,2,0)</f>
        <v>#N/A</v>
      </c>
    </row>
    <row r="190" spans="1:14">
      <c r="A190" s="25" t="s">
        <v>5365</v>
      </c>
      <c r="B190" t="s">
        <v>978</v>
      </c>
      <c r="C190" s="48" t="s">
        <v>1012</v>
      </c>
      <c r="D190" t="str">
        <f t="shared" si="6"/>
        <v>P22-012621</v>
      </c>
      <c r="E190" t="str">
        <f>IFERROR(VLOOKUP($A190,'Capital spend Nov 30'!$D:$G,3,FALSE),"No PO")</f>
        <v>P22-012621 - Line 2</v>
      </c>
      <c r="F190" t="str">
        <f>VLOOKUP(A190,'Capital spend Nov 30'!D:Q,14,FALSE)</f>
        <v>Stittsville Villa - 2022 - In-Suite Renovations</v>
      </c>
      <c r="G190" t="str">
        <f>VLOOKUP(A190,'Capital spend Nov 30'!D:U,18,FALSE)</f>
        <v>No</v>
      </c>
      <c r="H190"/>
      <c r="I190" t="str">
        <f>VLOOKUP(A190,'Capital spend Nov 30'!$D$10:$W$6901,15,0)</f>
        <v>ST10037</v>
      </c>
      <c r="J190" t="str">
        <f>VLOOKUP($A190,'Capital spend Nov 30'!$D$10:$W$6901,8,0)</f>
        <v>In-Suite Renovation (Capital)</v>
      </c>
      <c r="K190" t="str">
        <f>VLOOKUP($A190,'Capital spend Nov 30'!$D$10:$W$6901,2,0)</f>
        <v>Lisa Lacroix-Cowan</v>
      </c>
      <c r="L190" t="str">
        <f>VLOOKUP($A190,'Capital spend Nov 30'!$D$10:$W$6901,4,0)</f>
        <v>Suite 304 Apt Reno</v>
      </c>
      <c r="M190" t="str">
        <f>VLOOKUP(A190,[1]Sheet1!$C$2:$D$107,2,0)</f>
        <v>BA-02246637 (fire place - 304)</v>
      </c>
      <c r="N190">
        <f>VLOOKUP(A190,[2]Sheet1!C$1:D$107,2,0)</f>
        <v>0</v>
      </c>
    </row>
    <row r="191" spans="1:14">
      <c r="A191" s="25" t="s">
        <v>5366</v>
      </c>
      <c r="B191" t="s">
        <v>978</v>
      </c>
      <c r="C191" s="48" t="s">
        <v>1012</v>
      </c>
      <c r="D191" t="str">
        <f t="shared" si="6"/>
        <v>P22-012623</v>
      </c>
      <c r="E191" t="str">
        <f>IFERROR(VLOOKUP($A191,'Capital spend Nov 30'!$D:$G,3,FALSE),"No PO")</f>
        <v>P22-012623 - Line 2</v>
      </c>
      <c r="F191" t="str">
        <f>VLOOKUP(A191,'Capital spend Nov 30'!D:Q,14,FALSE)</f>
        <v>Colonel By - 2022 - In-Suite Renovations</v>
      </c>
      <c r="G191" t="str">
        <f>VLOOKUP(A191,'Capital spend Nov 30'!D:U,18,FALSE)</f>
        <v>No</v>
      </c>
      <c r="H191"/>
      <c r="I191" t="str">
        <f>VLOOKUP(A191,'Capital spend Nov 30'!$D$10:$W$6901,15,0)</f>
        <v>ST10049</v>
      </c>
      <c r="J191" t="str">
        <f>VLOOKUP($A191,'Capital spend Nov 30'!$D$10:$W$6901,8,0)</f>
        <v>In-Suite Renovation (Capital)</v>
      </c>
      <c r="K191" t="str">
        <f>VLOOKUP($A191,'Capital spend Nov 30'!$D$10:$W$6901,2,0)</f>
        <v>Patric Laflamme</v>
      </c>
      <c r="L191" t="str">
        <f>VLOOKUP($A191,'Capital spend Nov 30'!$D$10:$W$6901,4,0)</f>
        <v>Suite 335 Reno Patch/paint, vanity base, bathroom floor and blinds</v>
      </c>
      <c r="M191" t="str">
        <f>VLOOKUP(A191,[1]Sheet1!$C$2:$D$107,2,0)</f>
        <v>BA-02738834 (335 - paint &amp; flooring)</v>
      </c>
      <c r="N191">
        <f>VLOOKUP(A191,[2]Sheet1!C$1:D$107,2,0)</f>
        <v>0</v>
      </c>
    </row>
    <row r="192" spans="1:14">
      <c r="A192" s="25" t="s">
        <v>5367</v>
      </c>
      <c r="B192" t="s">
        <v>978</v>
      </c>
      <c r="C192" s="51" t="s">
        <v>1086</v>
      </c>
      <c r="D192" t="str">
        <f t="shared" si="6"/>
        <v>P22-012622</v>
      </c>
      <c r="E192" t="str">
        <f>IFERROR(VLOOKUP($A192,'Capital spend Nov 30'!$D:$G,3,FALSE),"No PO")</f>
        <v>P22-012622 - Line 2</v>
      </c>
      <c r="F192" t="str">
        <f>VLOOKUP(A192,'Capital spend Nov 30'!D:Q,14,FALSE)</f>
        <v>Colonel By - 2022 - In-Suite Renovations</v>
      </c>
      <c r="G192" t="str">
        <f>VLOOKUP(A192,'Capital spend Nov 30'!D:U,18,FALSE)</f>
        <v>No</v>
      </c>
      <c r="H192"/>
      <c r="I192" t="str">
        <f>VLOOKUP(A192,'Capital spend Nov 30'!$D$10:$W$6901,15,0)</f>
        <v>ST10049</v>
      </c>
      <c r="J192" t="str">
        <f>VLOOKUP($A192,'Capital spend Nov 30'!$D$10:$W$6901,8,0)</f>
        <v>Suites FF&amp;E (Capital)</v>
      </c>
      <c r="K192" t="str">
        <f>VLOOKUP($A192,'Capital spend Nov 30'!$D$10:$W$6901,2,0)</f>
        <v>Patric Laflamme</v>
      </c>
      <c r="L192" t="str">
        <f>VLOOKUP($A192,'Capital spend Nov 30'!$D$10:$W$6901,4,0)</f>
        <v>Suite 363 Reno Microwave</v>
      </c>
      <c r="M192" t="str">
        <f>VLOOKUP(A192,[1]Sheet1!$C$2:$D$107,2,0)</f>
        <v>BA-02406581 (Suite 363 - vinyl and paint)</v>
      </c>
      <c r="N192">
        <f>VLOOKUP(A192,[2]Sheet1!C$1:D$107,2,0)</f>
        <v>0</v>
      </c>
    </row>
    <row r="193" spans="1:14">
      <c r="A193" s="25" t="s">
        <v>5368</v>
      </c>
      <c r="B193" t="s">
        <v>978</v>
      </c>
      <c r="C193" s="48" t="s">
        <v>1012</v>
      </c>
      <c r="D193" t="str">
        <f t="shared" si="6"/>
        <v>P22-012716</v>
      </c>
      <c r="E193" t="str">
        <f>IFERROR(VLOOKUP($A193,'Capital spend Nov 30'!$D:$G,3,FALSE),"No PO")</f>
        <v>P22-012716 - Line 2</v>
      </c>
      <c r="F193" t="str">
        <f>VLOOKUP(A193,'Capital spend Nov 30'!D:Q,14,FALSE)</f>
        <v>Whitecliff - 2022 - In-Suite Renovations</v>
      </c>
      <c r="G193" t="str">
        <f>VLOOKUP(A193,'Capital spend Nov 30'!D:U,18,FALSE)</f>
        <v>No</v>
      </c>
      <c r="H193"/>
      <c r="I193" t="str">
        <f>VLOOKUP(A193,'Capital spend Nov 30'!$D$10:$W$6901,15,0)</f>
        <v>ST10060</v>
      </c>
      <c r="J193" t="str">
        <f>VLOOKUP($A193,'Capital spend Nov 30'!$D$10:$W$6901,8,0)</f>
        <v>In-Suite Renovation (Capital)</v>
      </c>
      <c r="K193" t="str">
        <f>VLOOKUP($A193,'Capital spend Nov 30'!$D$10:$W$6901,2,0)</f>
        <v>Jason Calimbas</v>
      </c>
      <c r="L193" t="str">
        <f>VLOOKUP($A193,'Capital spend Nov 30'!$D$10:$W$6901,4,0)</f>
        <v>Suite 171 Reno</v>
      </c>
      <c r="M193" t="str">
        <f>VLOOKUP(A193,[1]Sheet1!$C$2:$D$107,2,0)</f>
        <v>BA-02513985 (Suite 171 - Paint)</v>
      </c>
      <c r="N193">
        <f>VLOOKUP(A193,[2]Sheet1!C$1:D$107,2,0)</f>
        <v>0</v>
      </c>
    </row>
    <row r="194" spans="1:14">
      <c r="A194" s="25" t="s">
        <v>5369</v>
      </c>
      <c r="B194" t="s">
        <v>978</v>
      </c>
      <c r="C194" s="51" t="s">
        <v>1012</v>
      </c>
      <c r="D194" t="str">
        <f t="shared" si="6"/>
        <v>P22-012624</v>
      </c>
      <c r="E194" t="str">
        <f>IFERROR(VLOOKUP($A194,'Capital spend Nov 30'!$D:$G,3,FALSE),"No PO")</f>
        <v>P22-012624 - Line 1</v>
      </c>
      <c r="F194" t="str">
        <f>VLOOKUP(A194,'Capital spend Nov 30'!D:Q,14,FALSE)</f>
        <v>Stittsville Villa - 2022 - In-Suite Renovations</v>
      </c>
      <c r="G194" t="str">
        <f>VLOOKUP(A194,'Capital spend Nov 30'!D:U,18,FALSE)</f>
        <v>No</v>
      </c>
      <c r="H194"/>
      <c r="I194" t="str">
        <f>VLOOKUP(A194,'Capital spend Nov 30'!$D$10:$W$6901,15,0)</f>
        <v>ST10037</v>
      </c>
      <c r="J194" t="str">
        <f>VLOOKUP($A194,'Capital spend Nov 30'!$D$10:$W$6901,8,0)</f>
        <v>In-Suite Renovation (Capital)</v>
      </c>
      <c r="K194" t="str">
        <f>VLOOKUP($A194,'Capital spend Nov 30'!$D$10:$W$6901,2,0)</f>
        <v>Lisa Lacroix-Cowan</v>
      </c>
      <c r="L194" t="str">
        <f>VLOOKUP($A194,'Capital spend Nov 30'!$D$10:$W$6901,4,0)</f>
        <v>Suite 108 Apt Reno  
Scope Completed</v>
      </c>
      <c r="M194" t="str">
        <f>VLOOKUP(A194,[1]Sheet1!$C$2:$D$107,2,0)</f>
        <v>BA-01793663 (Refresh: Suite 108)</v>
      </c>
      <c r="N194" t="str">
        <f>VLOOKUP(A194,[2]Sheet1!C$1:D$107,2,0)</f>
        <v>BA-40020059 (Rm 108 carpet and paint)</v>
      </c>
    </row>
    <row r="195" spans="1:14">
      <c r="A195" s="25" t="s">
        <v>5370</v>
      </c>
      <c r="B195" t="s">
        <v>978</v>
      </c>
      <c r="C195" s="48" t="s">
        <v>1012</v>
      </c>
      <c r="D195" t="str">
        <f t="shared" si="6"/>
        <v>P22-012712</v>
      </c>
      <c r="E195" t="str">
        <f>IFERROR(VLOOKUP($A195,'Capital spend Nov 30'!$D:$G,3,FALSE),"No PO")</f>
        <v>P22-012712 - Line 2</v>
      </c>
      <c r="F195" t="str">
        <f>VLOOKUP(A195,'Capital spend Nov 30'!D:Q,14,FALSE)</f>
        <v>Whitecliff - 2022 - In-Suite Renovations</v>
      </c>
      <c r="G195" t="str">
        <f>VLOOKUP(A195,'Capital spend Nov 30'!D:U,18,FALSE)</f>
        <v>No</v>
      </c>
      <c r="H195"/>
      <c r="I195" t="str">
        <f>VLOOKUP(A195,'Capital spend Nov 30'!$D$10:$W$6901,15,0)</f>
        <v>ST10060</v>
      </c>
      <c r="J195" t="str">
        <f>VLOOKUP($A195,'Capital spend Nov 30'!$D$10:$W$6901,8,0)</f>
        <v>In-Suite Renovation (Capital)</v>
      </c>
      <c r="K195" t="str">
        <f>VLOOKUP($A195,'Capital spend Nov 30'!$D$10:$W$6901,2,0)</f>
        <v>Jason Calimbas</v>
      </c>
      <c r="L195" t="str">
        <f>VLOOKUP($A195,'Capital spend Nov 30'!$D$10:$W$6901,4,0)</f>
        <v>Scope 371 Reno</v>
      </c>
      <c r="M195" t="str">
        <f>VLOOKUP(A195,[1]Sheet1!$C$2:$D$107,2,0)</f>
        <v>BA-02502514 (Suite 371 - Paint &amp; Carpet)</v>
      </c>
      <c r="N195">
        <f>VLOOKUP(A195,[2]Sheet1!C$1:D$107,2,0)</f>
        <v>0</v>
      </c>
    </row>
    <row r="196" spans="1:14">
      <c r="A196" s="25" t="s">
        <v>5371</v>
      </c>
      <c r="B196" t="s">
        <v>978</v>
      </c>
      <c r="C196" s="48" t="s">
        <v>1012</v>
      </c>
      <c r="D196" t="str">
        <f t="shared" si="6"/>
        <v>P22-012713</v>
      </c>
      <c r="E196" t="str">
        <f>IFERROR(VLOOKUP($A196,'Capital spend Nov 30'!$D:$G,3,FALSE),"No PO")</f>
        <v>P22-012713 - Line 2</v>
      </c>
      <c r="F196" t="str">
        <f>VLOOKUP(A196,'Capital spend Nov 30'!D:Q,14,FALSE)</f>
        <v>Whitecliff - 2022 - In-Suite Renovations</v>
      </c>
      <c r="G196" t="str">
        <f>VLOOKUP(A196,'Capital spend Nov 30'!D:U,18,FALSE)</f>
        <v>No</v>
      </c>
      <c r="H196"/>
      <c r="I196" t="str">
        <f>VLOOKUP(A196,'Capital spend Nov 30'!$D$10:$W$6901,15,0)</f>
        <v>ST10060</v>
      </c>
      <c r="J196" t="str">
        <f>VLOOKUP($A196,'Capital spend Nov 30'!$D$10:$W$6901,8,0)</f>
        <v>In-Suite Renovation (Capital)</v>
      </c>
      <c r="K196" t="str">
        <f>VLOOKUP($A196,'Capital spend Nov 30'!$D$10:$W$6901,2,0)</f>
        <v>Jason Calimbas</v>
      </c>
      <c r="L196" t="str">
        <f>VLOOKUP($A196,'Capital spend Nov 30'!$D$10:$W$6901,4,0)</f>
        <v>Suite 375 Reno</v>
      </c>
      <c r="M196" t="str">
        <f>VLOOKUP(A196,[1]Sheet1!$C$2:$D$107,2,0)</f>
        <v>BA-02082177 (Refresh Suite 375)</v>
      </c>
      <c r="N196">
        <f>VLOOKUP(A196,[2]Sheet1!C$1:D$107,2,0)</f>
        <v>0</v>
      </c>
    </row>
    <row r="197" spans="1:14">
      <c r="A197" s="25" t="s">
        <v>5372</v>
      </c>
      <c r="B197" t="s">
        <v>978</v>
      </c>
      <c r="C197" s="48" t="s">
        <v>1086</v>
      </c>
      <c r="D197" t="str">
        <f t="shared" si="6"/>
        <v>P22-012714</v>
      </c>
      <c r="E197" t="str">
        <f>IFERROR(VLOOKUP($A197,'Capital spend Nov 30'!$D:$G,3,FALSE),"No PO")</f>
        <v>P22-012714 - Line 2</v>
      </c>
      <c r="F197" t="str">
        <f>VLOOKUP(A197,'Capital spend Nov 30'!D:Q,14,FALSE)</f>
        <v>Whitecliff - 2022 - In-Suite Renovations</v>
      </c>
      <c r="G197" t="str">
        <f>VLOOKUP(A197,'Capital spend Nov 30'!D:U,18,FALSE)</f>
        <v>No</v>
      </c>
      <c r="H197"/>
      <c r="I197" t="str">
        <f>VLOOKUP(A197,'Capital spend Nov 30'!$D$10:$W$6901,15,0)</f>
        <v>ST10060</v>
      </c>
      <c r="J197" t="str">
        <f>VLOOKUP($A197,'Capital spend Nov 30'!$D$10:$W$6901,8,0)</f>
        <v>In-Suite Renovation (Capital)</v>
      </c>
      <c r="K197" t="str">
        <f>VLOOKUP($A197,'Capital spend Nov 30'!$D$10:$W$6901,2,0)</f>
        <v>Jason Calimbas</v>
      </c>
      <c r="L197" t="str">
        <f>VLOOKUP($A197,'Capital spend Nov 30'!$D$10:$W$6901,4,0)</f>
        <v>Suite 150 Reno</v>
      </c>
      <c r="M197">
        <f>VLOOKUP(A197,[1]Sheet1!$C$2:$D$107,2,0)</f>
        <v>0</v>
      </c>
      <c r="N197">
        <f>VLOOKUP(A197,[2]Sheet1!C$1:D$107,2,0)</f>
        <v>0</v>
      </c>
    </row>
    <row r="198" spans="1:14">
      <c r="A198" s="25" t="s">
        <v>5373</v>
      </c>
      <c r="B198" t="s">
        <v>978</v>
      </c>
      <c r="C198" s="48" t="s">
        <v>1086</v>
      </c>
      <c r="D198" t="str">
        <f t="shared" si="6"/>
        <v>P22-012519</v>
      </c>
      <c r="E198" t="str">
        <f>IFERROR(VLOOKUP($A198,'Capital spend Nov 30'!$D:$G,3,FALSE),"No PO")</f>
        <v>P22-012519 - Line 1</v>
      </c>
      <c r="F198" t="str">
        <f>VLOOKUP(A198,'Capital spend Nov 30'!D:Q,14,FALSE)</f>
        <v>CarlingView -2022- Electric breaker Replacement 7th floor</v>
      </c>
      <c r="G198" t="str">
        <f>VLOOKUP(A198,'Capital spend Nov 30'!D:U,18,FALSE)</f>
        <v>No</v>
      </c>
      <c r="H198"/>
      <c r="I198" t="str">
        <f>VLOOKUP(A198,'Capital spend Nov 30'!$D$10:$W$6901,15,0)</f>
        <v>ST10331</v>
      </c>
      <c r="J198" t="str">
        <f>VLOOKUP($A198,'Capital spend Nov 30'!$D$10:$W$6901,8,0)</f>
        <v>Electrical Systems (Capital)</v>
      </c>
      <c r="K198" t="str">
        <f>VLOOKUP($A198,'Capital spend Nov 30'!$D$10:$W$6901,2,0)</f>
        <v>Franco D'Angelo</v>
      </c>
      <c r="L198" t="str">
        <f>VLOOKUP($A198,'Capital spend Nov 30'!$D$10:$W$6901,4,0)</f>
        <v>CarlingView -2022- Electric breaker Replacement 7th floor  . Urgent work has been completed .More 10 yrs</v>
      </c>
      <c r="M198" t="e">
        <f>VLOOKUP(A198,[1]Sheet1!$C$2:$D$107,2,0)</f>
        <v>#N/A</v>
      </c>
      <c r="N198" t="e">
        <f>VLOOKUP(A198,[2]Sheet1!C$1:D$107,2,0)</f>
        <v>#N/A</v>
      </c>
    </row>
    <row r="199" spans="1:14">
      <c r="A199" s="25" t="s">
        <v>5374</v>
      </c>
      <c r="B199" t="s">
        <v>978</v>
      </c>
      <c r="C199" s="51" t="s">
        <v>1086</v>
      </c>
      <c r="D199" t="str">
        <f t="shared" si="6"/>
        <v>P22-012778</v>
      </c>
      <c r="E199" t="str">
        <f>IFERROR(VLOOKUP($A199,'Capital spend Nov 30'!$D:$G,3,FALSE),"No PO")</f>
        <v>P22-012778 - Line 1</v>
      </c>
      <c r="F199" t="str">
        <f>VLOOKUP(A199,'Capital spend Nov 30'!D:Q,14,FALSE)</f>
        <v>Westside - 2022 - Auto scrubber</v>
      </c>
      <c r="G199" t="str">
        <f>VLOOKUP(A199,'Capital spend Nov 30'!D:U,18,FALSE)</f>
        <v>No</v>
      </c>
      <c r="H199"/>
      <c r="I199" t="str">
        <f>VLOOKUP(A199,'Capital spend Nov 30'!$D$10:$W$6901,15,0)</f>
        <v>ST10168</v>
      </c>
      <c r="J199" t="str">
        <f>VLOOKUP($A199,'Capital spend Nov 30'!$D$10:$W$6901,8,0)</f>
        <v>Laundry FF&amp;E (Capital)</v>
      </c>
      <c r="K199" t="str">
        <f>VLOOKUP($A199,'Capital spend Nov 30'!$D$10:$W$6901,2,0)</f>
        <v>Franco D'Angelo</v>
      </c>
      <c r="L199" t="str">
        <f>VLOOKUP($A199,'Capital spend Nov 30'!$D$10:$W$6901,4,0)</f>
        <v>Westside - 2022 - Auto scrubber . Current unit is beyond repair. More 7 yrs</v>
      </c>
      <c r="M199" t="e">
        <f>VLOOKUP(A199,[1]Sheet1!$C$2:$D$107,2,0)</f>
        <v>#N/A</v>
      </c>
      <c r="N199" t="e">
        <f>VLOOKUP(A199,[2]Sheet1!C$1:D$107,2,0)</f>
        <v>#N/A</v>
      </c>
    </row>
    <row r="200" spans="1:14">
      <c r="A200" s="25" t="s">
        <v>5375</v>
      </c>
      <c r="B200" t="s">
        <v>978</v>
      </c>
      <c r="C200" s="48" t="s">
        <v>1086</v>
      </c>
      <c r="D200" t="str">
        <f t="shared" si="6"/>
        <v>P22-012584</v>
      </c>
      <c r="E200" t="str">
        <f>IFERROR(VLOOKUP($A200,'Capital spend Nov 30'!$D:$G,3,FALSE),"No PO")</f>
        <v>P22-012584 - Line 1</v>
      </c>
      <c r="F200" t="str">
        <f>VLOOKUP(A200,'Capital spend Nov 30'!D:Q,14,FALSE)</f>
        <v>Westwood -2022- Medical fridges x 2</v>
      </c>
      <c r="G200" t="str">
        <f>VLOOKUP(A200,'Capital spend Nov 30'!D:U,18,FALSE)</f>
        <v>No</v>
      </c>
      <c r="H200"/>
      <c r="I200" t="str">
        <f>VLOOKUP(A200,'Capital spend Nov 30'!$D$10:$W$6901,15,0)</f>
        <v>ST10035</v>
      </c>
      <c r="J200" t="str">
        <f>VLOOKUP($A200,'Capital spend Nov 30'!$D$10:$W$6901,8,0)</f>
        <v>Nursing FF&amp;E (Capital)</v>
      </c>
      <c r="K200" t="str">
        <f>VLOOKUP($A200,'Capital spend Nov 30'!$D$10:$W$6901,2,0)</f>
        <v>Franco D'Angelo</v>
      </c>
      <c r="L200" t="str">
        <f>VLOOKUP($A200,'Capital spend Nov 30'!$D$10:$W$6901,4,0)</f>
        <v>Westwood -2022- Medical fridges x 2 - Replacement of x 2 Med fridges 
Urgent purchase .</v>
      </c>
      <c r="M200" t="e">
        <f>VLOOKUP(A200,[1]Sheet1!$C$2:$D$107,2,0)</f>
        <v>#N/A</v>
      </c>
      <c r="N200" t="e">
        <f>VLOOKUP(A200,[2]Sheet1!C$1:D$107,2,0)</f>
        <v>#N/A</v>
      </c>
    </row>
    <row r="201" spans="1:14">
      <c r="A201" s="25" t="s">
        <v>5376</v>
      </c>
      <c r="B201" t="s">
        <v>978</v>
      </c>
      <c r="C201" t="s">
        <v>1012</v>
      </c>
      <c r="D201" t="str">
        <f t="shared" si="6"/>
        <v>P22-012617</v>
      </c>
      <c r="E201" t="str">
        <f>IFERROR(VLOOKUP($A201,'Capital spend Nov 30'!$D:$G,3,FALSE),"No PO")</f>
        <v>P22-012617 - Line 1</v>
      </c>
      <c r="F201" t="str">
        <f>VLOOKUP(A201,'Capital spend Nov 30'!D:Q,14,FALSE)</f>
        <v>Prince of Wales - 2022- Chiller fan replacement</v>
      </c>
      <c r="G201" t="str">
        <f>VLOOKUP(A201,'Capital spend Nov 30'!D:U,18,FALSE)</f>
        <v>No</v>
      </c>
      <c r="H201"/>
      <c r="I201" t="str">
        <f>VLOOKUP(A201,'Capital spend Nov 30'!$D$10:$W$6901,15,0)</f>
        <v>ST10041</v>
      </c>
      <c r="J201" t="str">
        <f>VLOOKUP($A201,'Capital spend Nov 30'!$D$10:$W$6901,8,0)</f>
        <v>HVAC Systems (Capital)</v>
      </c>
      <c r="K201" t="str">
        <f>VLOOKUP($A201,'Capital spend Nov 30'!$D$10:$W$6901,2,0)</f>
        <v>Franco D'Angelo</v>
      </c>
      <c r="L201" t="str">
        <f>VLOOKUP($A201,'Capital spend Nov 30'!$D$10:$W$6901,4,0)</f>
        <v>Prince of Wales - 2022- Chiller fan replacement . Replace fan . More 10 yrs</v>
      </c>
      <c r="M201" t="e">
        <f>VLOOKUP(A201,[1]Sheet1!$C$2:$D$107,2,0)</f>
        <v>#N/A</v>
      </c>
      <c r="N201" t="e">
        <f>VLOOKUP(A201,[2]Sheet1!C$1:D$107,2,0)</f>
        <v>#N/A</v>
      </c>
    </row>
    <row r="202" spans="1:14">
      <c r="A202" s="25" t="s">
        <v>5377</v>
      </c>
      <c r="B202" t="s">
        <v>978</v>
      </c>
      <c r="C202" s="48" t="s">
        <v>1012</v>
      </c>
      <c r="D202" t="str">
        <f t="shared" si="6"/>
        <v>P22-012715</v>
      </c>
      <c r="E202" t="str">
        <f>IFERROR(VLOOKUP($A202,'Capital spend Nov 30'!$D:$G,3,FALSE),"No PO")</f>
        <v>P22-012715 - Line 2</v>
      </c>
      <c r="F202" t="str">
        <f>VLOOKUP(A202,'Capital spend Nov 30'!D:Q,14,FALSE)</f>
        <v>Whitecliff - 2022 - In-Suite Renovations</v>
      </c>
      <c r="G202" t="str">
        <f>VLOOKUP(A202,'Capital spend Nov 30'!D:U,18,FALSE)</f>
        <v>No</v>
      </c>
      <c r="H202"/>
      <c r="I202" t="str">
        <f>VLOOKUP(A202,'Capital spend Nov 30'!$D$10:$W$6901,15,0)</f>
        <v>ST10060</v>
      </c>
      <c r="J202" t="str">
        <f>VLOOKUP($A202,'Capital spend Nov 30'!$D$10:$W$6901,8,0)</f>
        <v>In-Suite Renovation (Capital)</v>
      </c>
      <c r="K202" t="str">
        <f>VLOOKUP($A202,'Capital spend Nov 30'!$D$10:$W$6901,2,0)</f>
        <v>Jason Calimbas</v>
      </c>
      <c r="L202" t="str">
        <f>VLOOKUP($A202,'Capital spend Nov 30'!$D$10:$W$6901,4,0)</f>
        <v>Suite 250 Reno</v>
      </c>
      <c r="M202" t="str">
        <f>VLOOKUP(A202,[1]Sheet1!$C$2:$D$107,2,0)</f>
        <v>BA-02542250 (Suite 250 - Paint &amp; Carpet)</v>
      </c>
      <c r="N202">
        <f>VLOOKUP(A202,[2]Sheet1!C$1:D$107,2,0)</f>
        <v>0</v>
      </c>
    </row>
    <row r="203" spans="1:14">
      <c r="A203" s="25" t="s">
        <v>5378</v>
      </c>
      <c r="B203" t="s">
        <v>978</v>
      </c>
      <c r="C203" s="51" t="s">
        <v>1086</v>
      </c>
      <c r="D203" t="str">
        <f t="shared" si="6"/>
        <v>P22-012625</v>
      </c>
      <c r="E203" t="str">
        <f>IFERROR(VLOOKUP($A203,'Capital spend Nov 30'!$D:$G,3,FALSE),"No PO")</f>
        <v>P22-012625 - Line 2</v>
      </c>
      <c r="F203" t="str">
        <f>VLOOKUP(A203,'Capital spend Nov 30'!D:Q,14,FALSE)</f>
        <v>Our Parents Home - 2022 - In-Suite Renovations</v>
      </c>
      <c r="G203" t="str">
        <f>VLOOKUP(A203,'Capital spend Nov 30'!D:U,18,FALSE)</f>
        <v>No</v>
      </c>
      <c r="H203"/>
      <c r="I203" t="str">
        <f>VLOOKUP(A203,'Capital spend Nov 30'!$D$10:$W$6901,15,0)</f>
        <v>ST10339</v>
      </c>
      <c r="J203" t="str">
        <f>VLOOKUP($A203,'Capital spend Nov 30'!$D$10:$W$6901,8,0)</f>
        <v>In-Suite Renovation (Capital)</v>
      </c>
      <c r="K203" t="str">
        <f>VLOOKUP($A203,'Capital spend Nov 30'!$D$10:$W$6901,2,0)</f>
        <v>Lynelle Stogran</v>
      </c>
      <c r="L203" t="str">
        <f>VLOOKUP($A203,'Capital spend Nov 30'!$D$10:$W$6901,4,0)</f>
        <v>Suite 903 Reno</v>
      </c>
      <c r="M203">
        <f>VLOOKUP(A203,[1]Sheet1!$C$2:$D$107,2,0)</f>
        <v>0</v>
      </c>
      <c r="N203">
        <f>VLOOKUP(A203,[2]Sheet1!C$1:D$107,2,0)</f>
        <v>0</v>
      </c>
    </row>
    <row r="204" spans="1:14">
      <c r="A204" s="25" t="s">
        <v>5379</v>
      </c>
      <c r="B204" t="s">
        <v>978</v>
      </c>
      <c r="C204" t="s">
        <v>1086</v>
      </c>
      <c r="D204" t="str">
        <f t="shared" si="6"/>
        <v>P22-012512</v>
      </c>
      <c r="E204" t="str">
        <f>IFERROR(VLOOKUP($A204,'Capital spend Nov 30'!$D:$G,3,FALSE),"No PO")</f>
        <v>P22-012512 - Line 1</v>
      </c>
      <c r="F204">
        <f>VLOOKUP(A204,'Capital spend Nov 30'!D:Q,14,FALSE)</f>
        <v>0</v>
      </c>
      <c r="G204" t="e">
        <f>VLOOKUP(A204,'Capital spend Nov 30'!D:U,18,FALSE)</f>
        <v>#N/A</v>
      </c>
      <c r="H204"/>
      <c r="I204" t="str">
        <f>VLOOKUP(A204,'Capital spend Nov 30'!$D$10:$W$6901,15,0)</f>
        <v>ST10217</v>
      </c>
      <c r="J204" t="str">
        <f>VLOOKUP($A204,'Capital spend Nov 30'!$D$10:$W$6901,8,0)</f>
        <v>Kitchen FF&amp;E (Capital)</v>
      </c>
      <c r="K204" t="str">
        <f>VLOOKUP($A204,'Capital spend Nov 30'!$D$10:$W$6901,2,0)</f>
        <v>Sonia Price</v>
      </c>
      <c r="L204" t="str">
        <f>VLOOKUP($A204,'Capital spend Nov 30'!$D$10:$W$6901,4,0)</f>
        <v>Replacement of Compressor in the Walk -in Freezer located in the Dietary Storage Room</v>
      </c>
      <c r="M204" t="e">
        <f>VLOOKUP(A204,[1]Sheet1!$C$2:$D$107,2,0)</f>
        <v>#N/A</v>
      </c>
      <c r="N204" t="e">
        <f>VLOOKUP(A204,[2]Sheet1!C$1:D$107,2,0)</f>
        <v>#N/A</v>
      </c>
    </row>
    <row r="205" spans="1:14">
      <c r="A205" s="25" t="s">
        <v>5380</v>
      </c>
      <c r="B205" t="s">
        <v>978</v>
      </c>
      <c r="C205" s="48" t="s">
        <v>1086</v>
      </c>
      <c r="D205" t="str">
        <f t="shared" si="6"/>
        <v>P22-012842</v>
      </c>
      <c r="E205" t="str">
        <f>IFERROR(VLOOKUP($A205,'Capital spend Nov 30'!$D:$G,3,FALSE),"No PO")</f>
        <v>P22-012842 - Line 1</v>
      </c>
      <c r="F205" t="str">
        <f>VLOOKUP(A205,'Capital spend Nov 30'!D:Q,14,FALSE)</f>
        <v>Greenway - 2022 - In-Suite Renovations</v>
      </c>
      <c r="G205" t="str">
        <f>VLOOKUP(A205,'Capital spend Nov 30'!D:U,18,FALSE)</f>
        <v>No</v>
      </c>
      <c r="H205"/>
      <c r="I205" t="str">
        <f>VLOOKUP(A205,'Capital spend Nov 30'!$D$10:$W$6901,15,0)</f>
        <v>ST10095</v>
      </c>
      <c r="J205" t="str">
        <f>VLOOKUP($A205,'Capital spend Nov 30'!$D$10:$W$6901,8,0)</f>
        <v>In-Suite Refresh (Capital)</v>
      </c>
      <c r="K205" t="str">
        <f>VLOOKUP($A205,'Capital spend Nov 30'!$D$10:$W$6901,2,0)</f>
        <v>Jai Sukhai (On Leave)</v>
      </c>
      <c r="L205" t="str">
        <f>VLOOKUP($A205,'Capital spend Nov 30'!$D$10:$W$6901,4,0)</f>
        <v>Suite 19 Town Home Refresh Paint Under Additional Scope</v>
      </c>
      <c r="M205" t="str">
        <f>VLOOKUP(A205,[1]Sheet1!$C$2:$D$107,2,0)</f>
        <v>BA-02364019 (carpet #519)</v>
      </c>
      <c r="N205" t="str">
        <f>VLOOKUP(A205,[2]Sheet1!C$1:D$107,2,0)</f>
        <v>BA-40022466</v>
      </c>
    </row>
    <row r="206" spans="1:14">
      <c r="A206" s="25" t="s">
        <v>5381</v>
      </c>
      <c r="B206" t="s">
        <v>978</v>
      </c>
      <c r="C206" s="48" t="s">
        <v>1086</v>
      </c>
      <c r="D206" t="str">
        <f t="shared" si="6"/>
        <v>P22-012657</v>
      </c>
      <c r="E206" t="str">
        <f>IFERROR(VLOOKUP($A206,'Capital spend Nov 30'!$D:$G,3,FALSE),"No PO")</f>
        <v>P22-012657 - Line 1</v>
      </c>
      <c r="F206" t="str">
        <f>VLOOKUP(A206,'Capital spend Nov 30'!D:Q,14,FALSE)</f>
        <v>Chatham - 2022 - In-Suite Renovations</v>
      </c>
      <c r="G206" t="str">
        <f>VLOOKUP(A206,'Capital spend Nov 30'!D:U,18,FALSE)</f>
        <v>No</v>
      </c>
      <c r="H206"/>
      <c r="I206" t="str">
        <f>VLOOKUP(A206,'Capital spend Nov 30'!$D$10:$W$6901,15,0)</f>
        <v>ST10096</v>
      </c>
      <c r="J206" t="str">
        <f>VLOOKUP($A206,'Capital spend Nov 30'!$D$10:$W$6901,8,0)</f>
        <v>Suites FF&amp;E (Capital)</v>
      </c>
      <c r="K206" t="str">
        <f>VLOOKUP($A206,'Capital spend Nov 30'!$D$10:$W$6901,2,0)</f>
        <v>Doug Hay</v>
      </c>
      <c r="L206" t="str">
        <f>VLOOKUP($A206,'Capital spend Nov 30'!$D$10:$W$6901,4,0)</f>
        <v>Suite W174 Reno Fridge</v>
      </c>
      <c r="M206">
        <f>VLOOKUP(A206,[1]Sheet1!$C$2:$D$107,2,0)</f>
        <v>0</v>
      </c>
      <c r="N206">
        <f>VLOOKUP(A206,[2]Sheet1!C$1:D$107,2,0)</f>
        <v>0</v>
      </c>
    </row>
    <row r="207" spans="1:14">
      <c r="A207" s="25" t="s">
        <v>5382</v>
      </c>
      <c r="B207" t="s">
        <v>978</v>
      </c>
      <c r="C207" t="s">
        <v>1012</v>
      </c>
      <c r="D207" t="str">
        <f t="shared" si="6"/>
        <v>P22-012637</v>
      </c>
      <c r="E207" t="str">
        <f>IFERROR(VLOOKUP($A207,'Capital spend Nov 30'!$D:$G,3,FALSE),"No PO")</f>
        <v>P22-012637 - Line 1</v>
      </c>
      <c r="F207" t="str">
        <f>VLOOKUP(A207,'Capital spend Nov 30'!D:Q,14,FALSE)</f>
        <v>The Beechwood - 2022 - Laundry (Combo)</v>
      </c>
      <c r="G207" t="str">
        <f>VLOOKUP(A207,'Capital spend Nov 30'!D:U,18,FALSE)</f>
        <v>No</v>
      </c>
      <c r="H207"/>
      <c r="I207" t="str">
        <f>VLOOKUP(A207,'Capital spend Nov 30'!$D$10:$W$6901,15,0)</f>
        <v>ST10011</v>
      </c>
      <c r="J207" t="str">
        <f>VLOOKUP($A207,'Capital spend Nov 30'!$D$10:$W$6901,8,0)</f>
        <v>Laundry FF&amp;E (Capital)</v>
      </c>
      <c r="K207" t="str">
        <f>VLOOKUP($A207,'Capital spend Nov 30'!$D$10:$W$6901,2,0)</f>
        <v>Tim Morrison</v>
      </c>
      <c r="L207" t="str">
        <f>VLOOKUP($A207,'Capital spend Nov 30'!$D$10:$W$6901,4,0)</f>
        <v>To replace the current failed 15 year old stackable washer/dryer combo. Residents must travel to another floor to do laundry at this time. 
2 CONTRACTORS REQUIRED--COINMATIC FOR COMBO UNIT--ELECTRICIAN TO SUPPLY NEW BREAKER</v>
      </c>
      <c r="M207" t="e">
        <f>VLOOKUP(A207,[1]Sheet1!$C$2:$D$107,2,0)</f>
        <v>#N/A</v>
      </c>
      <c r="N207" t="e">
        <f>VLOOKUP(A207,[2]Sheet1!C$1:D$107,2,0)</f>
        <v>#N/A</v>
      </c>
    </row>
    <row r="208" spans="1:14">
      <c r="A208" s="25" t="s">
        <v>5383</v>
      </c>
      <c r="B208" t="s">
        <v>978</v>
      </c>
      <c r="C208" t="s">
        <v>1086</v>
      </c>
      <c r="D208" t="str">
        <f t="shared" si="6"/>
        <v>P22-012749</v>
      </c>
      <c r="E208" t="str">
        <f>IFERROR(VLOOKUP($A208,'Capital spend Nov 30'!$D:$G,3,FALSE),"No PO")</f>
        <v>P22-012749 - Line 1</v>
      </c>
      <c r="F208" t="str">
        <f>VLOOKUP(A208,'Capital spend Nov 30'!D:Q,14,FALSE)</f>
        <v>Heartwood - 2022- Reach in fridge compressor</v>
      </c>
      <c r="G208" t="str">
        <f>VLOOKUP(A208,'Capital spend Nov 30'!D:U,18,FALSE)</f>
        <v>No</v>
      </c>
      <c r="H208"/>
      <c r="I208" t="str">
        <f>VLOOKUP(A208,'Capital spend Nov 30'!$D$10:$W$6901,15,0)</f>
        <v>ST10333</v>
      </c>
      <c r="J208" t="str">
        <f>VLOOKUP($A208,'Capital spend Nov 30'!$D$10:$W$6901,8,0)</f>
        <v>Kitchen FF&amp;E (Capital)</v>
      </c>
      <c r="K208" t="str">
        <f>VLOOKUP($A208,'Capital spend Nov 30'!$D$10:$W$6901,2,0)</f>
        <v>Franco D'Angelo</v>
      </c>
      <c r="L208" t="str">
        <f>VLOOKUP($A208,'Capital spend Nov 30'!$D$10:$W$6901,4,0)</f>
        <v>Heartwood - 2022- Reach in fridge compressor . Replace compressor . More 7 yrs</v>
      </c>
      <c r="M208" t="e">
        <f>VLOOKUP(A208,[1]Sheet1!$C$2:$D$107,2,0)</f>
        <v>#N/A</v>
      </c>
      <c r="N208" t="e">
        <f>VLOOKUP(A208,[2]Sheet1!C$1:D$107,2,0)</f>
        <v>#N/A</v>
      </c>
    </row>
    <row r="209" spans="1:14" ht="45">
      <c r="A209" s="25" t="s">
        <v>5384</v>
      </c>
      <c r="B209" t="s">
        <v>977</v>
      </c>
      <c r="C209" s="31" t="s">
        <v>5385</v>
      </c>
      <c r="D209" t="str">
        <f t="shared" si="6"/>
        <v>P22-012768</v>
      </c>
      <c r="E209" t="str">
        <f>IFERROR(VLOOKUP($A209,'Capital spend Nov 30'!$D:$G,3,FALSE),"No PO")</f>
        <v>P22-012768 - Line 1</v>
      </c>
      <c r="F209" t="str">
        <f>VLOOKUP(A209,'Capital spend Nov 30'!D:Q,14,FALSE)</f>
        <v>Trafalgar Lodge - 2022 - In-Suite Renovations</v>
      </c>
      <c r="G209" t="str">
        <f>VLOOKUP(A209,'Capital spend Nov 30'!D:U,18,FALSE)</f>
        <v>No</v>
      </c>
      <c r="H209">
        <f>VLOOKUP($A209,'Capital spend Nov 30'!$D$10:$W$6901,5,0)</f>
        <v>6885.99</v>
      </c>
      <c r="I209" t="str">
        <f>VLOOKUP(A209,'Capital spend Nov 30'!$D$10:$W$6901,15,0)</f>
        <v>ST10008</v>
      </c>
      <c r="J209" t="str">
        <f>VLOOKUP($A209,'Capital spend Nov 30'!$D$10:$W$6901,8,0)</f>
        <v>In-Suite Renovation (Capital)</v>
      </c>
      <c r="K209" t="str">
        <f>VLOOKUP($A209,'Capital spend Nov 30'!$D$10:$W$6901,2,0)</f>
        <v>Ernest Darko</v>
      </c>
      <c r="L209" t="str">
        <f>VLOOKUP($A209,'Capital spend Nov 30'!$D$10:$W$6901,4,0)</f>
        <v>Suite 203 Reno</v>
      </c>
      <c r="M209" t="str">
        <f>VLOOKUP(A209,[1]Sheet1!$C$2:$D$107,2,0)</f>
        <v>BA-01875714 (Refresh: Suite 203)</v>
      </c>
      <c r="N209">
        <f>VLOOKUP(A209,[2]Sheet1!C$1:D$107,2,0)</f>
        <v>0</v>
      </c>
    </row>
    <row r="210" spans="1:14">
      <c r="A210" s="25" t="s">
        <v>5386</v>
      </c>
      <c r="B210" t="s">
        <v>977</v>
      </c>
      <c r="C210" t="s">
        <v>5387</v>
      </c>
      <c r="D210" t="str">
        <f t="shared" si="6"/>
        <v>P22-012830</v>
      </c>
      <c r="E210" t="str">
        <f>IFERROR(VLOOKUP($A210,'Capital spend Nov 30'!$D:$G,3,FALSE),"No PO")</f>
        <v>P22-012830 - Line 1</v>
      </c>
      <c r="F210" t="str">
        <f>VLOOKUP(A210,'Capital spend Nov 30'!D:Q,14,FALSE)</f>
        <v>The Bentley Moose Jaw - 2022 - Sprinkler Repair</v>
      </c>
      <c r="G210" t="str">
        <f>VLOOKUP(A210,'Capital spend Nov 30'!D:U,18,FALSE)</f>
        <v>No</v>
      </c>
      <c r="H210">
        <f>VLOOKUP($A210,'Capital spend Nov 30'!$D$10:$W$6901,5,0)</f>
        <v>6318.12</v>
      </c>
      <c r="I210" t="str">
        <f>VLOOKUP(A210,'Capital spend Nov 30'!$D$10:$W$6901,15,0)</f>
        <v>ST10079</v>
      </c>
      <c r="J210" t="str">
        <f>VLOOKUP($A210,'Capital spend Nov 30'!$D$10:$W$6901,8,0)</f>
        <v>Fire alarm/Sprinkler (Capital)</v>
      </c>
      <c r="K210" t="str">
        <f>VLOOKUP($A210,'Capital spend Nov 30'!$D$10:$W$6901,2,0)</f>
        <v>Malcolm Holbrow</v>
      </c>
      <c r="L210" t="str">
        <f>VLOOKUP($A210,'Capital spend Nov 30'!$D$10:$W$6901,4,0)</f>
        <v>The Bentley Moose Jaw - 2022 - Sprinkler Repair - Troy was in to conduct their annual inspection and found that the sprinkler system required repairs to 16 sprinkler heads. Age of system is approx 20yrs.</v>
      </c>
      <c r="M210" t="e">
        <f>VLOOKUP(A210,[1]Sheet1!$C$2:$D$107,2,0)</f>
        <v>#N/A</v>
      </c>
      <c r="N210" t="e">
        <f>VLOOKUP(A210,[2]Sheet1!C$1:D$107,2,0)</f>
        <v>#N/A</v>
      </c>
    </row>
    <row r="211" spans="1:14">
      <c r="A211" s="25" t="s">
        <v>5388</v>
      </c>
      <c r="B211" t="s">
        <v>977</v>
      </c>
      <c r="C211" s="48" t="s">
        <v>5389</v>
      </c>
      <c r="D211" t="str">
        <f t="shared" si="6"/>
        <v>P22-012729</v>
      </c>
      <c r="E211" t="str">
        <f>IFERROR(VLOOKUP($A211,'Capital spend Nov 30'!$D:$G,3,FALSE),"No PO")</f>
        <v>P22-012729 - Line 1</v>
      </c>
      <c r="F211" t="str">
        <f>VLOOKUP(A211,'Capital spend Nov 30'!D:Q,14,FALSE)</f>
        <v>Forest Hill Place - 2022 - Main Entrance Doors</v>
      </c>
      <c r="G211" t="str">
        <f>VLOOKUP(A211,'Capital spend Nov 30'!D:U,18,FALSE)</f>
        <v>No</v>
      </c>
      <c r="H211">
        <f>VLOOKUP($A211,'Capital spend Nov 30'!$D$10:$W$6901,5,0)</f>
        <v>9718</v>
      </c>
      <c r="I211" t="str">
        <f>VLOOKUP(A211,'Capital spend Nov 30'!$D$10:$W$6901,15,0)</f>
        <v>ST10012</v>
      </c>
      <c r="J211" t="str">
        <f>VLOOKUP($A211,'Capital spend Nov 30'!$D$10:$W$6901,8,0)</f>
        <v>Exterior Structure (Capital)</v>
      </c>
      <c r="K211" t="str">
        <f>VLOOKUP($A211,'Capital spend Nov 30'!$D$10:$W$6901,2,0)</f>
        <v>Kerrsten Norwood</v>
      </c>
      <c r="L211" t="str">
        <f>VLOOKUP($A211,'Capital spend Nov 30'!$D$10:$W$6901,4,0)</f>
        <v>Replace hardware and sensors for main entrance sliding doors – resident safety, must be completed.</v>
      </c>
      <c r="M211" t="e">
        <f>VLOOKUP(A211,[1]Sheet1!$C$2:$D$107,2,0)</f>
        <v>#N/A</v>
      </c>
      <c r="N211" t="e">
        <f>VLOOKUP(A211,[2]Sheet1!C$1:D$107,2,0)</f>
        <v>#N/A</v>
      </c>
    </row>
    <row r="212" spans="1:14" ht="45">
      <c r="A212" s="25" t="s">
        <v>5390</v>
      </c>
      <c r="B212" t="s">
        <v>977</v>
      </c>
      <c r="C212" s="91" t="s">
        <v>5391</v>
      </c>
      <c r="D212" t="str">
        <f t="shared" ref="D212:D228" si="7">LEFT(E212,10)</f>
        <v>P22-012831</v>
      </c>
      <c r="E212" t="str">
        <f>IFERROR(VLOOKUP($A212,'Capital spend Nov 30'!$D:$G,3,FALSE),"No PO")</f>
        <v>P22-012831 - Line 1</v>
      </c>
      <c r="F212" t="str">
        <f>VLOOKUP(A212,'Capital spend Nov 30'!D:Q,14,FALSE)</f>
        <v>The Waverly/Rosewood - 2022 - In-Suite Renovations</v>
      </c>
      <c r="G212" t="str">
        <f>VLOOKUP(A212,'Capital spend Nov 30'!D:U,18,FALSE)</f>
        <v>No</v>
      </c>
      <c r="H212">
        <f>VLOOKUP($A212,'Capital spend Nov 30'!$D$10:$W$6901,5,0)</f>
        <v>1243.2</v>
      </c>
      <c r="I212" t="str">
        <f>VLOOKUP(A212,'Capital spend Nov 30'!$D$10:$W$6901,15,0)</f>
        <v>ST10083</v>
      </c>
      <c r="J212" t="str">
        <f>VLOOKUP($A212,'Capital spend Nov 30'!$D$10:$W$6901,8,0)</f>
        <v>In-Suite Refresh (Capital)</v>
      </c>
      <c r="K212" t="str">
        <f>VLOOKUP($A212,'Capital spend Nov 30'!$D$10:$W$6901,2,0)</f>
        <v>Daniel Reinsch</v>
      </c>
      <c r="L212" t="str">
        <f>VLOOKUP($A212,'Capital spend Nov 30'!$D$10:$W$6901,4,0)</f>
        <v>Suite 118 Refresh</v>
      </c>
      <c r="N212" t="str">
        <f>VLOOKUP(A212,[2]Sheet1!C$1:D$107,2,0)</f>
        <v>BA-40000699</v>
      </c>
    </row>
    <row r="213" spans="1:14" ht="45">
      <c r="A213" s="25" t="s">
        <v>5392</v>
      </c>
      <c r="B213" t="s">
        <v>977</v>
      </c>
      <c r="C213" s="91" t="s">
        <v>5393</v>
      </c>
      <c r="D213" t="str">
        <f t="shared" si="7"/>
        <v>P22-012836</v>
      </c>
      <c r="E213" t="str">
        <f>IFERROR(VLOOKUP($A213,'Capital spend Nov 30'!$D:$G,3,FALSE),"No PO")</f>
        <v>P22-012836 - Line 1</v>
      </c>
      <c r="F213" t="str">
        <f>VLOOKUP(A213,'Capital spend Nov 30'!D:Q,14,FALSE)</f>
        <v>The Waverly/Rosewood - 2022 - In-Suite Renovations</v>
      </c>
      <c r="G213" t="str">
        <f>VLOOKUP(A213,'Capital spend Nov 30'!D:U,18,FALSE)</f>
        <v>No</v>
      </c>
      <c r="H213">
        <f>VLOOKUP($A213,'Capital spend Nov 30'!$D$10:$W$6901,5,0)</f>
        <v>6685.97</v>
      </c>
      <c r="I213" t="str">
        <f>VLOOKUP(A213,'Capital spend Nov 30'!$D$10:$W$6901,15,0)</f>
        <v>ST10083</v>
      </c>
      <c r="J213" t="str">
        <f>VLOOKUP($A213,'Capital spend Nov 30'!$D$10:$W$6901,8,0)</f>
        <v>In-Suite Renovation (Capital)</v>
      </c>
      <c r="K213" t="str">
        <f>VLOOKUP($A213,'Capital spend Nov 30'!$D$10:$W$6901,2,0)</f>
        <v>Daniel Reinsch</v>
      </c>
      <c r="L213" t="str">
        <f>VLOOKUP($A213,'Capital spend Nov 30'!$D$10:$W$6901,4,0)</f>
        <v>Suite 209 Reno</v>
      </c>
      <c r="M213" t="str">
        <f>VLOOKUP(A213,[1]Sheet1!$C$2:$D$107,2,0)</f>
        <v>BA-01783086 (Reno: Suite 209)</v>
      </c>
      <c r="N213">
        <f>VLOOKUP(A213,[2]Sheet1!C$1:D$107,2,0)</f>
        <v>0</v>
      </c>
    </row>
    <row r="214" spans="1:14">
      <c r="A214" s="25" t="s">
        <v>5394</v>
      </c>
      <c r="B214" t="s">
        <v>977</v>
      </c>
      <c r="C214" t="s">
        <v>1186</v>
      </c>
      <c r="D214" t="str">
        <f t="shared" si="7"/>
        <v>P22-012698</v>
      </c>
      <c r="E214" t="str">
        <f>IFERROR(VLOOKUP($A214,'Capital spend Nov 30'!$D:$G,3,FALSE),"No PO")</f>
        <v>P22-012698 - Line 1</v>
      </c>
      <c r="F214" t="str">
        <f>VLOOKUP(A214,'Capital spend Nov 30'!D:Q,14,FALSE)</f>
        <v>Humber valley -2022 - Replace EVAPORATOR REFR</v>
      </c>
      <c r="G214" t="str">
        <f>VLOOKUP(A214,'Capital spend Nov 30'!D:U,18,FALSE)</f>
        <v>No</v>
      </c>
      <c r="H214">
        <f>VLOOKUP($A214,'Capital spend Nov 30'!$D$10:$W$6901,5,0)</f>
        <v>1835.88</v>
      </c>
      <c r="I214" t="str">
        <f>VLOOKUP(A214,'Capital spend Nov 30'!$D$10:$W$6901,15,0)</f>
        <v>ST10334</v>
      </c>
      <c r="J214" t="str">
        <f>VLOOKUP($A214,'Capital spend Nov 30'!$D$10:$W$6901,8,0)</f>
        <v>Kitchen FF&amp;E (Capital)</v>
      </c>
      <c r="K214" t="str">
        <f>VLOOKUP($A214,'Capital spend Nov 30'!$D$10:$W$6901,2,0)</f>
        <v>Franco D'Angelo</v>
      </c>
      <c r="L214" t="str">
        <f>VLOOKUP($A214,'Capital spend Nov 30'!$D$10:$W$6901,4,0)</f>
        <v>Humber valley -2022 - Replace EVAPORATOR REFR on freezer . More 7 yrs</v>
      </c>
      <c r="M214" t="e">
        <f>VLOOKUP(A214,[1]Sheet1!$C$2:$D$107,2,0)</f>
        <v>#N/A</v>
      </c>
      <c r="N214" t="e">
        <f>VLOOKUP(A214,[2]Sheet1!C$1:D$107,2,0)</f>
        <v>#N/A</v>
      </c>
    </row>
    <row r="215" spans="1:14">
      <c r="A215" s="25" t="s">
        <v>5395</v>
      </c>
      <c r="B215" t="s">
        <v>977</v>
      </c>
      <c r="C215" s="48" t="s">
        <v>5361</v>
      </c>
      <c r="D215" t="str">
        <f t="shared" si="7"/>
        <v>P22-012837</v>
      </c>
      <c r="E215" t="str">
        <f>IFERROR(VLOOKUP($A215,'Capital spend Nov 30'!$D:$G,3,FALSE),"No PO")</f>
        <v>P22-012837 - Line 1</v>
      </c>
      <c r="F215" t="str">
        <f>VLOOKUP(A215,'Capital spend Nov 30'!D:Q,14,FALSE)</f>
        <v>The Waverly/Rosewood - 2022 - In-Suite Renovations</v>
      </c>
      <c r="G215" t="str">
        <f>VLOOKUP(A215,'Capital spend Nov 30'!D:U,18,FALSE)</f>
        <v>No</v>
      </c>
      <c r="H215">
        <f>VLOOKUP($A215,'Capital spend Nov 30'!$D$10:$W$6901,5,0)</f>
        <v>4306.05</v>
      </c>
      <c r="I215" t="str">
        <f>VLOOKUP(A215,'Capital spend Nov 30'!$D$10:$W$6901,15,0)</f>
        <v>ST10083</v>
      </c>
      <c r="J215" t="str">
        <f>VLOOKUP($A215,'Capital spend Nov 30'!$D$10:$W$6901,8,0)</f>
        <v>In-Suite Renovation (Capital)</v>
      </c>
      <c r="K215" t="str">
        <f>VLOOKUP($A215,'Capital spend Nov 30'!$D$10:$W$6901,2,0)</f>
        <v>Daniel Reinsch</v>
      </c>
      <c r="L215" t="str">
        <f>VLOOKUP($A215,'Capital spend Nov 30'!$D$10:$W$6901,4,0)</f>
        <v>Suite 314 Reno</v>
      </c>
      <c r="M215" t="str">
        <f>VLOOKUP(A215,[1]Sheet1!$C$2:$D$107,2,0)</f>
        <v>BA-02253861 (Refresh Suite 314)</v>
      </c>
      <c r="N215">
        <f>VLOOKUP(A215,[2]Sheet1!C$1:D$107,2,0)</f>
        <v>0</v>
      </c>
    </row>
    <row r="216" spans="1:14" ht="45">
      <c r="A216" s="25" t="s">
        <v>5396</v>
      </c>
      <c r="B216" t="s">
        <v>977</v>
      </c>
      <c r="C216" s="67" t="s">
        <v>5397</v>
      </c>
      <c r="D216" t="str">
        <f t="shared" si="7"/>
        <v>P22-012832</v>
      </c>
      <c r="E216" t="str">
        <f>IFERROR(VLOOKUP($A216,'Capital spend Nov 30'!$D:$G,3,FALSE),"No PO")</f>
        <v>P22-012832 - Line 1</v>
      </c>
      <c r="F216" t="str">
        <f>VLOOKUP(A216,'Capital spend Nov 30'!D:Q,14,FALSE)</f>
        <v>The Waverly/Rosewood - 2022 - In-Suite Renovations</v>
      </c>
      <c r="G216" t="str">
        <f>VLOOKUP(A216,'Capital spend Nov 30'!D:U,18,FALSE)</f>
        <v>No</v>
      </c>
      <c r="H216">
        <f>VLOOKUP($A216,'Capital spend Nov 30'!$D$10:$W$6901,5,0)</f>
        <v>1064</v>
      </c>
      <c r="I216" t="str">
        <f>VLOOKUP(A216,'Capital spend Nov 30'!$D$10:$W$6901,15,0)</f>
        <v>ST10083</v>
      </c>
      <c r="J216" t="str">
        <f>VLOOKUP($A216,'Capital spend Nov 30'!$D$10:$W$6901,8,0)</f>
        <v>In-Suite Refresh (Capital)</v>
      </c>
      <c r="K216" t="str">
        <f>VLOOKUP($A216,'Capital spend Nov 30'!$D$10:$W$6901,2,0)</f>
        <v>Daniel Reinsch</v>
      </c>
      <c r="L216" t="str">
        <f>VLOOKUP($A216,'Capital spend Nov 30'!$D$10:$W$6901,4,0)</f>
        <v>Suite 213 Refresh</v>
      </c>
      <c r="M216" t="str">
        <f>VLOOKUP(A216,[1]Sheet1!$C$2:$D$107,2,0)</f>
        <v>BA-02043434 (Reno Room 213)</v>
      </c>
      <c r="N216" t="str">
        <f>VLOOKUP(A216,[2]Sheet1!C$1:D$107,2,0)</f>
        <v>BA-40014679 (Suite 213 refresh)</v>
      </c>
    </row>
    <row r="217" spans="1:14">
      <c r="A217" s="25" t="s">
        <v>5398</v>
      </c>
      <c r="B217" t="s">
        <v>977</v>
      </c>
      <c r="C217" s="48" t="s">
        <v>5399</v>
      </c>
      <c r="D217" t="str">
        <f t="shared" si="7"/>
        <v>P22-012833</v>
      </c>
      <c r="E217" t="str">
        <f>IFERROR(VLOOKUP($A217,'Capital spend Nov 30'!$D:$G,3,FALSE),"No PO")</f>
        <v>P22-012833 - Line 1</v>
      </c>
      <c r="F217" t="str">
        <f>VLOOKUP(A217,'Capital spend Nov 30'!D:Q,14,FALSE)</f>
        <v>The Waverley and Rosewood - 2022 - Fire System Repair</v>
      </c>
      <c r="G217" t="e">
        <f>VLOOKUP(A217,'Capital spend Nov 30'!D:U,18,FALSE)</f>
        <v>#N/A</v>
      </c>
      <c r="H217">
        <f>VLOOKUP($A217,'Capital spend Nov 30'!$D$10:$W$6901,5,0)</f>
        <v>7244.9</v>
      </c>
      <c r="I217" t="str">
        <f>VLOOKUP(A217,'Capital spend Nov 30'!$D$10:$W$6901,15,0)</f>
        <v>ST10083</v>
      </c>
      <c r="J217" t="str">
        <f>VLOOKUP($A217,'Capital spend Nov 30'!$D$10:$W$6901,8,0)</f>
        <v>Fire alarm/Sprinkler (Capital)</v>
      </c>
      <c r="K217" t="str">
        <f>VLOOKUP($A217,'Capital spend Nov 30'!$D$10:$W$6901,2,0)</f>
        <v>Malcolm Holbrow</v>
      </c>
      <c r="L217" t="str">
        <f>VLOOKUP($A217,'Capital spend Nov 30'!$D$10:$W$6901,4,0)</f>
        <v>The Waverley and Rosewood - 2022 - Fire System Repair. Upon inspection it was noted that the sprinkler system and fire panel required repairs. The system is approx 20yrs old and requires the repairs to pass inspection.</v>
      </c>
      <c r="M217" t="e">
        <f>VLOOKUP(A217,[1]Sheet1!$C$2:$D$107,2,0)</f>
        <v>#N/A</v>
      </c>
      <c r="N217" t="e">
        <f>VLOOKUP(A217,[2]Sheet1!C$1:D$107,2,0)</f>
        <v>#N/A</v>
      </c>
    </row>
    <row r="218" spans="1:14">
      <c r="A218" s="25" t="s">
        <v>5400</v>
      </c>
      <c r="B218" t="s">
        <v>977</v>
      </c>
      <c r="C218" s="48" t="s">
        <v>1256</v>
      </c>
      <c r="D218" t="str">
        <f t="shared" si="7"/>
        <v>P22-012826</v>
      </c>
      <c r="E218" t="str">
        <f>IFERROR(VLOOKUP($A218,'Capital spend Nov 30'!$D:$G,3,FALSE),"No PO")</f>
        <v>P22-012826 - Line 1</v>
      </c>
      <c r="F218" t="str">
        <f>VLOOKUP(A218,'Capital spend Nov 30'!D:Q,14,FALSE)</f>
        <v>Churchill Place - 2022 - Sprinkler (Fire Pump)</v>
      </c>
      <c r="G218" t="str">
        <f>VLOOKUP(A218,'Capital spend Nov 30'!D:U,18,FALSE)</f>
        <v>No</v>
      </c>
      <c r="H218">
        <f>VLOOKUP($A218,'Capital spend Nov 30'!$D$10:$W$6901,5,0)</f>
        <v>43964.91</v>
      </c>
      <c r="I218" t="str">
        <f>VLOOKUP(A218,'Capital spend Nov 30'!$D$10:$W$6901,15,0)</f>
        <v>ST10004</v>
      </c>
      <c r="J218" t="str">
        <f>VLOOKUP($A218,'Capital spend Nov 30'!$D$10:$W$6901,8,0)</f>
        <v>Fire alarm/Sprinkler (Capital)</v>
      </c>
      <c r="K218" t="str">
        <f>VLOOKUP($A218,'Capital spend Nov 30'!$D$10:$W$6901,2,0)</f>
        <v>Tim Morrison</v>
      </c>
      <c r="L218" t="str">
        <f>VLOOKUP($A218,'Capital spend Nov 30'!$D$10:$W$6901,4,0)</f>
        <v>To replace the current failed seized 30 year old fire pump. Must do now to continue with serving the home with adequate fire protection.</v>
      </c>
      <c r="M218" t="e">
        <f>VLOOKUP(A218,[1]Sheet1!$C$2:$D$107,2,0)</f>
        <v>#N/A</v>
      </c>
      <c r="N218" t="e">
        <f>VLOOKUP(A218,[2]Sheet1!C$1:D$107,2,0)</f>
        <v>#N/A</v>
      </c>
    </row>
    <row r="219" spans="1:14" ht="45">
      <c r="A219" s="25" t="s">
        <v>5401</v>
      </c>
      <c r="B219" t="s">
        <v>977</v>
      </c>
      <c r="C219" s="67" t="s">
        <v>5402</v>
      </c>
      <c r="D219" t="str">
        <f t="shared" si="7"/>
        <v>P22-012762</v>
      </c>
      <c r="E219" t="str">
        <f>IFERROR(VLOOKUP($A219,'Capital spend Nov 30'!$D:$G,3,FALSE),"No PO")</f>
        <v>P22-012762 - Line 1</v>
      </c>
      <c r="F219" t="str">
        <f>VLOOKUP(A219,'Capital spend Nov 30'!D:Q,14,FALSE)</f>
        <v>The Kensington Oakville - 2022 - HVAC (Isolation Valves)</v>
      </c>
      <c r="G219" t="str">
        <f>VLOOKUP(A219,'Capital spend Nov 30'!D:U,18,FALSE)</f>
        <v>No</v>
      </c>
      <c r="H219">
        <f>VLOOKUP($A219,'Capital spend Nov 30'!$D$10:$W$6901,5,0)</f>
        <v>16933.05</v>
      </c>
      <c r="I219" t="str">
        <f>VLOOKUP(A219,'Capital spend Nov 30'!$D$10:$W$6901,15,0)</f>
        <v>ST10005</v>
      </c>
      <c r="J219" t="str">
        <f>VLOOKUP($A219,'Capital spend Nov 30'!$D$10:$W$6901,8,0)</f>
        <v>HVAC Systems (Capital)</v>
      </c>
      <c r="K219" t="str">
        <f>VLOOKUP($A219,'Capital spend Nov 30'!$D$10:$W$6901,2,0)</f>
        <v>Tim Morrison</v>
      </c>
      <c r="L219" t="str">
        <f>VLOOKUP($A219,'Capital spend Nov 30'!$D$10:$W$6901,4,0)</f>
        <v>To replace the failed 15 year old isolation valves and controller on the Kitchen AC side of the Make Up Air Unit. No AC.</v>
      </c>
      <c r="M219" t="e">
        <f>VLOOKUP(A219,[1]Sheet1!$C$2:$D$107,2,0)</f>
        <v>#N/A</v>
      </c>
      <c r="N219" t="e">
        <f>VLOOKUP(A219,[2]Sheet1!C$1:D$107,2,0)</f>
        <v>#N/A</v>
      </c>
    </row>
    <row r="220" spans="1:14">
      <c r="A220" s="25" t="s">
        <v>5403</v>
      </c>
      <c r="B220" t="s">
        <v>977</v>
      </c>
      <c r="C220" s="48" t="s">
        <v>1256</v>
      </c>
      <c r="D220" t="str">
        <f t="shared" si="7"/>
        <v>P22-012808</v>
      </c>
      <c r="E220" t="str">
        <f>IFERROR(VLOOKUP($A220,'Capital spend Nov 30'!$D:$G,3,FALSE),"No PO")</f>
        <v>P22-012808 - Line 1</v>
      </c>
      <c r="F220" t="str">
        <f>VLOOKUP(A220,'Capital spend Nov 30'!D:Q,14,FALSE)</f>
        <v>The Beechwood - 2022 - Lighting (Exterior Lights)</v>
      </c>
      <c r="G220" t="str">
        <f>VLOOKUP(A220,'Capital spend Nov 30'!D:U,18,FALSE)</f>
        <v>No</v>
      </c>
      <c r="H220">
        <f>VLOOKUP($A220,'Capital spend Nov 30'!$D$10:$W$6901,5,0)</f>
        <v>8213.9699999999993</v>
      </c>
      <c r="I220" t="str">
        <f>VLOOKUP(A220,'Capital spend Nov 30'!$D$10:$W$6901,15,0)</f>
        <v>ST10011</v>
      </c>
      <c r="J220" t="str">
        <f>VLOOKUP($A220,'Capital spend Nov 30'!$D$10:$W$6901,8,0)</f>
        <v>Lighting (Capital)</v>
      </c>
      <c r="K220" t="str">
        <f>VLOOKUP($A220,'Capital spend Nov 30'!$D$10:$W$6901,2,0)</f>
        <v>Tim Morrison</v>
      </c>
      <c r="L220" t="str">
        <f>VLOOKUP($A220,'Capital spend Nov 30'!$D$10:$W$6901,4,0)</f>
        <v>To replace 8 burnt out halogen parking lot lights with 8 new LED lights. Health &amp; Safety issue for staff/residents/families when coming/going at night. The parking lot is very dark.</v>
      </c>
      <c r="M220" t="e">
        <f>VLOOKUP(A220,[1]Sheet1!$C$2:$D$107,2,0)</f>
        <v>#N/A</v>
      </c>
      <c r="N220" t="e">
        <f>VLOOKUP(A220,[2]Sheet1!C$1:D$107,2,0)</f>
        <v>#N/A</v>
      </c>
    </row>
    <row r="221" spans="1:14">
      <c r="A221" s="25" t="s">
        <v>5404</v>
      </c>
      <c r="B221" t="s">
        <v>977</v>
      </c>
      <c r="C221" s="48" t="s">
        <v>5405</v>
      </c>
      <c r="D221" t="str">
        <f t="shared" si="7"/>
        <v>P22-012838</v>
      </c>
      <c r="E221" t="str">
        <f>IFERROR(VLOOKUP($A221,'Capital spend Nov 30'!$D:$G,3,FALSE),"No PO")</f>
        <v>P22-012838 - Line 1</v>
      </c>
      <c r="F221" t="str">
        <f>VLOOKUP(A221,'Capital spend Nov 30'!D:Q,14,FALSE)</f>
        <v>The Beechwood - 2022 - Kitchen FF&amp;E (Dishwasher Booster)</v>
      </c>
      <c r="G221" t="str">
        <f>VLOOKUP(A221,'Capital spend Nov 30'!D:U,18,FALSE)</f>
        <v>No</v>
      </c>
      <c r="H221">
        <f>VLOOKUP($A221,'Capital spend Nov 30'!$D$10:$W$6901,5,0)</f>
        <v>4108.1400000000003</v>
      </c>
      <c r="I221" t="str">
        <f>VLOOKUP(A221,'Capital spend Nov 30'!$D$10:$W$6901,15,0)</f>
        <v>ST10011</v>
      </c>
      <c r="J221" t="str">
        <f>VLOOKUP($A221,'Capital spend Nov 30'!$D$10:$W$6901,8,0)</f>
        <v>Kitchen FF&amp;E (Capital)</v>
      </c>
      <c r="K221" t="str">
        <f>VLOOKUP($A221,'Capital spend Nov 30'!$D$10:$W$6901,2,0)</f>
        <v>Tim Morrison</v>
      </c>
      <c r="L221" t="str">
        <f>VLOOKUP($A221,'Capital spend Nov 30'!$D$10:$W$6901,4,0)</f>
        <v>To replace the current failed 15 year old Kitchen dishwasher booster.</v>
      </c>
      <c r="M221" t="e">
        <f>VLOOKUP(A221,[1]Sheet1!$C$2:$D$107,2,0)</f>
        <v>#N/A</v>
      </c>
      <c r="N221" t="e">
        <f>VLOOKUP(A221,[2]Sheet1!C$1:D$107,2,0)</f>
        <v>#N/A</v>
      </c>
    </row>
    <row r="222" spans="1:14">
      <c r="A222" s="25" t="s">
        <v>5406</v>
      </c>
      <c r="B222" t="s">
        <v>977</v>
      </c>
      <c r="C222" s="48" t="s">
        <v>5407</v>
      </c>
      <c r="D222" t="str">
        <f t="shared" si="7"/>
        <v>P22-012674</v>
      </c>
      <c r="E222" t="str">
        <f>IFERROR(VLOOKUP($A222,'Capital spend Nov 30'!$D:$G,3,FALSE),"No PO")</f>
        <v>P22-012674 - Line 1</v>
      </c>
      <c r="F222" t="str">
        <f>VLOOKUP(A222,'Capital spend Nov 30'!D:Q,14,FALSE)</f>
        <v>Windermere - 2022 - HVAC (Boiler #3)</v>
      </c>
      <c r="G222" t="str">
        <f>VLOOKUP(A222,'Capital spend Nov 30'!D:U,18,FALSE)</f>
        <v>No</v>
      </c>
      <c r="H222">
        <f>VLOOKUP($A222,'Capital spend Nov 30'!$D$10:$W$6901,5,0)</f>
        <v>4857.87</v>
      </c>
      <c r="I222" t="str">
        <f>VLOOKUP(A222,'Capital spend Nov 30'!$D$10:$W$6901,15,0)</f>
        <v>ST10093</v>
      </c>
      <c r="J222" t="str">
        <f>VLOOKUP($A222,'Capital spend Nov 30'!$D$10:$W$6901,8,0)</f>
        <v>HVAC Systems (Capital)</v>
      </c>
      <c r="K222" t="str">
        <f>VLOOKUP($A222,'Capital spend Nov 30'!$D$10:$W$6901,2,0)</f>
        <v>Tim Morrison</v>
      </c>
      <c r="L222" t="str">
        <f>VLOOKUP($A222,'Capital spend Nov 30'!$D$10:$W$6901,4,0)</f>
        <v>To replace the current failed 15 year old Boiler #3 control board, ignitor and flame rods. Boiler is down.</v>
      </c>
      <c r="M222" t="e">
        <f>VLOOKUP(A222,[1]Sheet1!$C$2:$D$107,2,0)</f>
        <v>#N/A</v>
      </c>
      <c r="N222" t="e">
        <f>VLOOKUP(A222,[2]Sheet1!C$1:D$107,2,0)</f>
        <v>#N/A</v>
      </c>
    </row>
    <row r="223" spans="1:14" ht="45">
      <c r="A223" s="25" t="s">
        <v>5408</v>
      </c>
      <c r="B223" t="s">
        <v>977</v>
      </c>
      <c r="C223" s="67" t="s">
        <v>5409</v>
      </c>
      <c r="D223" t="str">
        <f t="shared" si="7"/>
        <v>P22-012761</v>
      </c>
      <c r="E223" t="str">
        <f>IFERROR(VLOOKUP($A223,'Capital spend Nov 30'!$D:$G,3,FALSE),"No PO")</f>
        <v>P22-012761 - Line 1</v>
      </c>
      <c r="F223" t="str">
        <f>VLOOKUP(A223,'Capital spend Nov 30'!D:Q,14,FALSE)</f>
        <v>Maplecrest - 2022 - HVAC (Heating Actuator)</v>
      </c>
      <c r="G223" t="str">
        <f>VLOOKUP(A223,'Capital spend Nov 30'!D:U,18,FALSE)</f>
        <v>No</v>
      </c>
      <c r="H223">
        <f>VLOOKUP($A223,'Capital spend Nov 30'!$D$10:$W$6901,5,0)</f>
        <v>5783.2</v>
      </c>
      <c r="I223" t="str">
        <f>VLOOKUP(A223,'Capital spend Nov 30'!$D$10:$W$6901,15,0)</f>
        <v>ST10006</v>
      </c>
      <c r="J223" t="str">
        <f>VLOOKUP($A223,'Capital spend Nov 30'!$D$10:$W$6901,8,0)</f>
        <v>HVAC Systems (Capital)</v>
      </c>
      <c r="K223" t="str">
        <f>VLOOKUP($A223,'Capital spend Nov 30'!$D$10:$W$6901,2,0)</f>
        <v>Tim Morrison</v>
      </c>
      <c r="L223" t="str">
        <f>VLOOKUP($A223,'Capital spend Nov 30'!$D$10:$W$6901,4,0)</f>
        <v>To replace the current failed 15 year old heating actuator on Cooling Unit-1. This controls the heating side for the Dining Room.</v>
      </c>
      <c r="M223" t="e">
        <f>VLOOKUP(A223,[1]Sheet1!$C$2:$D$107,2,0)</f>
        <v>#N/A</v>
      </c>
      <c r="N223" t="e">
        <f>VLOOKUP(A223,[2]Sheet1!C$1:D$107,2,0)</f>
        <v>#N/A</v>
      </c>
    </row>
    <row r="224" spans="1:14" ht="45">
      <c r="A224" s="25" t="s">
        <v>5410</v>
      </c>
      <c r="B224" t="s">
        <v>977</v>
      </c>
      <c r="C224" s="67" t="s">
        <v>5411</v>
      </c>
      <c r="D224" t="str">
        <f t="shared" si="7"/>
        <v>P22-012659</v>
      </c>
      <c r="E224" t="str">
        <f>IFERROR(VLOOKUP($A224,'Capital spend Nov 30'!$D:$G,3,FALSE),"No PO")</f>
        <v>P22-012659 - Line 1</v>
      </c>
      <c r="F224" t="str">
        <f>VLOOKUP(A224,'Capital spend Nov 30'!D:Q,14,FALSE)</f>
        <v>Glynnwood - 2022 - Laundry FF&amp;E (Residential Washer)</v>
      </c>
      <c r="G224" t="str">
        <f>VLOOKUP(A224,'Capital spend Nov 30'!D:U,18,FALSE)</f>
        <v>No</v>
      </c>
      <c r="H224">
        <f>VLOOKUP($A224,'Capital spend Nov 30'!$D$10:$W$6901,5,0)</f>
        <v>1823.82</v>
      </c>
      <c r="I224" t="str">
        <f>VLOOKUP(A224,'Capital spend Nov 30'!$D$10:$W$6901,15,0)</f>
        <v>ST10027</v>
      </c>
      <c r="J224" t="str">
        <f>VLOOKUP($A224,'Capital spend Nov 30'!$D$10:$W$6901,8,0)</f>
        <v>Laundry FF&amp;E (Capital)</v>
      </c>
      <c r="K224" t="str">
        <f>VLOOKUP($A224,'Capital spend Nov 30'!$D$10:$W$6901,2,0)</f>
        <v>Tim Morrison</v>
      </c>
      <c r="L224" t="str">
        <f>VLOOKUP($A224,'Capital spend Nov 30'!$D$10:$W$6901,4,0)</f>
        <v>To replace the current failed 12 year old residential washer. Residents must go to other floors for laundry at this time.</v>
      </c>
      <c r="M224" t="e">
        <f>VLOOKUP(A224,[1]Sheet1!$C$2:$D$107,2,0)</f>
        <v>#N/A</v>
      </c>
      <c r="N224" t="e">
        <f>VLOOKUP(A224,[2]Sheet1!C$1:D$107,2,0)</f>
        <v>#N/A</v>
      </c>
    </row>
    <row r="225" spans="1:14" ht="60">
      <c r="A225" s="25" t="s">
        <v>5412</v>
      </c>
      <c r="B225" t="s">
        <v>977</v>
      </c>
      <c r="C225" s="67" t="s">
        <v>5241</v>
      </c>
      <c r="D225" t="str">
        <f t="shared" si="7"/>
        <v>P22-012843</v>
      </c>
      <c r="E225" t="str">
        <f>IFERROR(VLOOKUP($A225,'Capital spend Nov 30'!$D:$G,3,FALSE),"No PO")</f>
        <v>P22-012843 - Line 1</v>
      </c>
      <c r="F225" t="str">
        <f>VLOOKUP(A225,'Capital spend Nov 30'!D:Q,14,FALSE)</f>
        <v>Windermere on the Mount - 2022 - In-Suite Renovations</v>
      </c>
      <c r="G225" t="str">
        <f>VLOOKUP(A225,'Capital spend Nov 30'!D:U,18,FALSE)</f>
        <v>No</v>
      </c>
      <c r="H225">
        <f>VLOOKUP($A225,'Capital spend Nov 30'!$D$10:$W$6901,5,0)</f>
        <v>1491.6</v>
      </c>
      <c r="I225" t="str">
        <f>VLOOKUP(A225,'Capital spend Nov 30'!$D$10:$W$6901,15,0)</f>
        <v>ST10093</v>
      </c>
      <c r="J225" t="str">
        <f>VLOOKUP($A225,'Capital spend Nov 30'!$D$10:$W$6901,8,0)</f>
        <v>In-Suite Renovation (Capital)</v>
      </c>
      <c r="K225" t="str">
        <f>VLOOKUP($A225,'Capital spend Nov 30'!$D$10:$W$6901,2,0)</f>
        <v>Dawn Mackintosh</v>
      </c>
      <c r="L225" t="str">
        <f>VLOOKUP($A225,'Capital spend Nov 30'!$D$10:$W$6901,4,0)</f>
        <v>Suite 431 Reno Additional Scope</v>
      </c>
      <c r="M225" t="str">
        <f>VLOOKUP(A225,[1]Sheet1!$C$2:$D$107,2,0)</f>
        <v>BA-02453370 (Suite  431 - reno)</v>
      </c>
      <c r="N225">
        <f>VLOOKUP(A225,[2]Sheet1!C$1:D$107,2,0)</f>
        <v>0</v>
      </c>
    </row>
    <row r="226" spans="1:14">
      <c r="A226" s="25" t="s">
        <v>5413</v>
      </c>
      <c r="B226" t="s">
        <v>977</v>
      </c>
      <c r="C226" s="48" t="s">
        <v>5414</v>
      </c>
      <c r="D226" t="str">
        <f t="shared" si="7"/>
        <v>P22-012844</v>
      </c>
      <c r="E226" t="str">
        <f>IFERROR(VLOOKUP($A226,'Capital spend Nov 30'!$D:$G,3,FALSE),"No PO")</f>
        <v>P22-012844 - Line 2</v>
      </c>
      <c r="F226" t="str">
        <f>VLOOKUP(A226,'Capital spend Nov 30'!D:Q,14,FALSE)</f>
        <v>Port Perry - 2022 - In-Suite Renovations</v>
      </c>
      <c r="G226" t="str">
        <f>VLOOKUP(A226,'Capital spend Nov 30'!D:U,18,FALSE)</f>
        <v>No</v>
      </c>
      <c r="H226">
        <f>VLOOKUP($A226,'Capital spend Nov 30'!$D$10:$W$6901,5,0)</f>
        <v>10618.53</v>
      </c>
      <c r="I226" t="str">
        <f>VLOOKUP(A226,'Capital spend Nov 30'!$D$10:$W$6901,15,0)</f>
        <v>ST10031</v>
      </c>
      <c r="J226" t="str">
        <f>VLOOKUP($A226,'Capital spend Nov 30'!$D$10:$W$6901,8,0)</f>
        <v>In-Suite Renovation (Capital)</v>
      </c>
      <c r="K226" t="str">
        <f>VLOOKUP($A226,'Capital spend Nov 30'!$D$10:$W$6901,2,0)</f>
        <v>Patricia Glassford</v>
      </c>
      <c r="L226" t="str">
        <f>VLOOKUP($A226,'Capital spend Nov 30'!$D$10:$W$6901,4,0)</f>
        <v>Suite 407 Reno One Bedroom Suite Renovation. We have Zero Inventory</v>
      </c>
      <c r="M226">
        <f>VLOOKUP(A226,[1]Sheet1!$C$2:$D$107,2,0)</f>
        <v>0</v>
      </c>
      <c r="N226">
        <f>VLOOKUP(A226,[2]Sheet1!C$1:D$107,2,0)</f>
        <v>0</v>
      </c>
    </row>
    <row r="227" spans="1:14">
      <c r="A227" s="25" t="s">
        <v>5415</v>
      </c>
      <c r="B227" t="s">
        <v>977</v>
      </c>
      <c r="C227" s="48" t="s">
        <v>5416</v>
      </c>
      <c r="D227" t="str">
        <f t="shared" si="7"/>
        <v>P22-012847</v>
      </c>
      <c r="E227" t="str">
        <f>IFERROR(VLOOKUP($A227,'Capital spend Nov 30'!$D:$G,3,FALSE),"No PO")</f>
        <v>P22-012847 - Line 2</v>
      </c>
      <c r="F227" t="str">
        <f>VLOOKUP(A227,'Capital spend Nov 30'!D:Q,14,FALSE)</f>
        <v>The Kensington Victoria - 2022 - In-Suite Renovations</v>
      </c>
      <c r="G227" t="str">
        <f>VLOOKUP(A227,'Capital spend Nov 30'!D:U,18,FALSE)</f>
        <v>No</v>
      </c>
      <c r="H227">
        <f>VLOOKUP($A227,'Capital spend Nov 30'!$D$10:$W$6901,5,0)</f>
        <v>730.66</v>
      </c>
      <c r="I227" t="str">
        <f>VLOOKUP(A227,'Capital spend Nov 30'!$D$10:$W$6901,15,0)</f>
        <v>ST10056</v>
      </c>
      <c r="J227" t="str">
        <f>VLOOKUP($A227,'Capital spend Nov 30'!$D$10:$W$6901,8,0)</f>
        <v>Suites FF&amp;E (Capital)</v>
      </c>
      <c r="K227" t="str">
        <f>VLOOKUP($A227,'Capital spend Nov 30'!$D$10:$W$6901,2,0)</f>
        <v>Samantha Wright</v>
      </c>
      <c r="L227" t="str">
        <f>VLOOKUP($A227,'Capital spend Nov 30'!$D$10:$W$6901,4,0)</f>
        <v>Suite 108 Reno Fridge</v>
      </c>
      <c r="M227" t="str">
        <f>VLOOKUP(A227,[1]Sheet1!$C$2:$D$107,2,0)</f>
        <v>BA-02214854 (Refresh Suite 108)</v>
      </c>
      <c r="N227">
        <f>VLOOKUP(A227,[2]Sheet1!C$1:D$107,2,0)</f>
        <v>0</v>
      </c>
    </row>
    <row r="228" spans="1:14">
      <c r="A228" s="25" t="s">
        <v>5417</v>
      </c>
      <c r="B228" t="s">
        <v>977</v>
      </c>
      <c r="C228" s="48" t="s">
        <v>5241</v>
      </c>
      <c r="D228" t="str">
        <f t="shared" si="7"/>
        <v>P22-012848</v>
      </c>
      <c r="E228" t="str">
        <f>IFERROR(VLOOKUP($A228,'Capital spend Nov 30'!$D:$G,3,FALSE),"No PO")</f>
        <v>P22-012848 - Line 2</v>
      </c>
      <c r="F228" t="str">
        <f>VLOOKUP(A228,'Capital spend Nov 30'!D:Q,14,FALSE)</f>
        <v>The Bentley Swift Current - 2022 - In-Suite Renovations</v>
      </c>
      <c r="G228" t="str">
        <f>VLOOKUP(A228,'Capital spend Nov 30'!D:U,18,FALSE)</f>
        <v>No</v>
      </c>
      <c r="H228">
        <f>VLOOKUP($A228,'Capital spend Nov 30'!$D$10:$W$6901,5,0)</f>
        <v>1218.78</v>
      </c>
      <c r="I228" t="str">
        <f>VLOOKUP(A228,'Capital spend Nov 30'!$D$10:$W$6901,15,0)</f>
        <v>ST10081</v>
      </c>
      <c r="J228" t="str">
        <f>VLOOKUP($A228,'Capital spend Nov 30'!$D$10:$W$6901,8,0)</f>
        <v>In-Suite Refresh (Capital)</v>
      </c>
      <c r="K228" t="str">
        <f>VLOOKUP($A228,'Capital spend Nov 30'!$D$10:$W$6901,2,0)</f>
        <v>Tracy Emmerson (On Leave)</v>
      </c>
      <c r="L228" t="str">
        <f>VLOOKUP($A228,'Capital spend Nov 30'!$D$10:$W$6901,4,0)</f>
        <v>Suite 315 Refresh Paint</v>
      </c>
      <c r="M228">
        <f>VLOOKUP(A228,[1]Sheet1!$C$2:$D$107,2,0)</f>
        <v>0</v>
      </c>
      <c r="N228">
        <f>VLOOKUP(A228,[2]Sheet1!C$1:D$107,2,0)</f>
        <v>0</v>
      </c>
    </row>
    <row r="229" spans="1:14">
      <c r="A229" s="25" t="s">
        <v>5418</v>
      </c>
      <c r="B229" t="s">
        <v>979</v>
      </c>
      <c r="C229" s="48" t="s">
        <v>4941</v>
      </c>
      <c r="D229" t="str">
        <f t="shared" ref="D229:D276" si="8">LEFT(E229,10)</f>
        <v>P22-013231</v>
      </c>
      <c r="E229" t="str">
        <f>IFERROR(VLOOKUP($A229,'Capital spend Nov 30'!$D:$G,3,FALSE),"No PO")</f>
        <v>P22-013231 - Line 1</v>
      </c>
      <c r="F229" t="str">
        <f>VLOOKUP(A229,'Capital spend Nov 30'!D:Q,14,FALSE)</f>
        <v>Leaside - 2022 - Front line upgrade</v>
      </c>
      <c r="G229" t="str">
        <f>VLOOKUP(A229,'Capital spend Nov 30'!D:U,18,FALSE)</f>
        <v>No</v>
      </c>
      <c r="H229" s="89">
        <f>VLOOKUP(A229,'Capital spend Nov 30'!$D$10:$W$6901,5,0)</f>
        <v>10835.04</v>
      </c>
      <c r="I229" t="str">
        <f>VLOOKUP(A229,'Capital spend Nov 30'!$D$10:$W$6901,15,0)</f>
        <v>ST10029</v>
      </c>
      <c r="J229" t="str">
        <f>VLOOKUP($A229,'Capital spend Nov 30'!$D$10:$W$6901,8,0)</f>
        <v>Kitchen FF&amp;E (Capital)</v>
      </c>
      <c r="K229" t="str">
        <f>VLOOKUP($A229,'Capital spend Nov 30'!$D$10:$W$6901,2,0)</f>
        <v>Earl Forde (Terminated)</v>
      </c>
      <c r="L229" t="str">
        <f>VLOOKUP($A229,'Capital spend Nov 30'!$D$10:$W$6901,4,0)</f>
        <v>BRAND NEW SANDWICH / SALAD PREPARATION REFRIGERATOR</v>
      </c>
      <c r="M229" t="e">
        <f>VLOOKUP(A229,[1]Sheet1!$C$2:$D$107,2,0)</f>
        <v>#N/A</v>
      </c>
      <c r="N229" t="e">
        <f>VLOOKUP(A229,[2]Sheet1!C$1:D$107,2,0)</f>
        <v>#N/A</v>
      </c>
    </row>
    <row r="230" spans="1:14">
      <c r="A230" s="25" t="s">
        <v>5419</v>
      </c>
      <c r="B230" t="s">
        <v>979</v>
      </c>
      <c r="C230" s="48" t="s">
        <v>1012</v>
      </c>
      <c r="D230" t="str">
        <f t="shared" si="8"/>
        <v>P22-012940</v>
      </c>
      <c r="E230" t="str">
        <f>IFERROR(VLOOKUP($A230,'Capital spend Nov 30'!$D:$G,3,FALSE),"No PO")</f>
        <v>P22-012940 - Line 1</v>
      </c>
      <c r="F230" t="str">
        <f>VLOOKUP(A230,'Capital spend Nov 30'!D:Q,14,FALSE)</f>
        <v>Chateau Renoir - 2022 - burner replacement, PK boiler #1</v>
      </c>
      <c r="G230" t="str">
        <f>VLOOKUP(A230,'Capital spend Nov 30'!D:U,18,FALSE)</f>
        <v>No</v>
      </c>
      <c r="H230" s="89">
        <f>VLOOKUP(A230,'Capital spend Nov 30'!$D$10:$W$6901,5,0)</f>
        <v>5777.63</v>
      </c>
      <c r="I230" t="str">
        <f>VLOOKUP(A230,'Capital spend Nov 30'!$D$10:$W$6901,15,0)</f>
        <v>ST10068</v>
      </c>
      <c r="J230" t="str">
        <f>VLOOKUP($A230,'Capital spend Nov 30'!$D$10:$W$6901,8,0)</f>
        <v>HVAC Systems (Capital)</v>
      </c>
      <c r="K230" t="str">
        <f>VLOOKUP($A230,'Capital spend Nov 30'!$D$10:$W$6901,2,0)</f>
        <v>Trevor Shoemaker</v>
      </c>
      <c r="L230" t="str">
        <f>VLOOKUP($A230,'Capital spend Nov 30'!$D$10:$W$6901,4,0)</f>
        <v>PK boiler #1 is having intermittent burner lockouts. Inspection discovered significant cracks in burner housing. Requires replacement with OEM parts.</v>
      </c>
      <c r="M230" t="e">
        <f>VLOOKUP(A230,[1]Sheet1!$C$2:$D$107,2,0)</f>
        <v>#N/A</v>
      </c>
      <c r="N230" t="e">
        <f>VLOOKUP(A230,[2]Sheet1!C$1:D$107,2,0)</f>
        <v>#N/A</v>
      </c>
    </row>
    <row r="231" spans="1:14">
      <c r="A231" s="25" t="s">
        <v>5420</v>
      </c>
      <c r="B231" t="s">
        <v>979</v>
      </c>
      <c r="C231" s="48" t="s">
        <v>5149</v>
      </c>
      <c r="D231" t="str">
        <f t="shared" si="8"/>
        <v>P22-013099</v>
      </c>
      <c r="E231" t="str">
        <f>IFERROR(VLOOKUP($A231,'Capital spend Nov 30'!$D:$G,3,FALSE),"No PO")</f>
        <v>P22-013099 - Line 1</v>
      </c>
      <c r="F231" t="str">
        <f>VLOOKUP(A231,'Capital spend Nov 30'!D:Q,14,FALSE)</f>
        <v>Sumac Lodge - 2022 - Rework of DHW Plant</v>
      </c>
      <c r="G231" t="str">
        <f>VLOOKUP(A231,'Capital spend Nov 30'!D:U,18,FALSE)</f>
        <v>No</v>
      </c>
      <c r="H231" s="89">
        <f>VLOOKUP(A231,'Capital spend Nov 30'!$D$10:$W$6901,5,0)</f>
        <v>41753.5</v>
      </c>
      <c r="I231" t="str">
        <f>VLOOKUP(A231,'Capital spend Nov 30'!$D$10:$W$6901,15,0)</f>
        <v>ST10176</v>
      </c>
      <c r="J231" t="str">
        <f>VLOOKUP($A231,'Capital spend Nov 30'!$D$10:$W$6901,8,0)</f>
        <v>Plumbing (Capital)</v>
      </c>
      <c r="K231" t="str">
        <f>VLOOKUP($A231,'Capital spend Nov 30'!$D$10:$W$6901,2,0)</f>
        <v>Emilio Ricciardi (Terminated)</v>
      </c>
      <c r="L231" t="str">
        <f>VLOOKUP($A231,'Capital spend Nov 30'!$D$10:$W$6901,4,0)</f>
        <v>Modifications to rework the DHW heating plant.  The current plant has been modified several times as equipment has been replaced and currently does not meet the hot water requirements of the facility.  Unit are 10+ years old.</v>
      </c>
      <c r="M231" t="e">
        <f>VLOOKUP(A231,[1]Sheet1!$C$2:$D$107,2,0)</f>
        <v>#N/A</v>
      </c>
      <c r="N231" t="e">
        <f>VLOOKUP(A231,[2]Sheet1!C$1:D$107,2,0)</f>
        <v>#N/A</v>
      </c>
    </row>
    <row r="232" spans="1:14">
      <c r="A232" s="25" t="s">
        <v>5421</v>
      </c>
      <c r="B232" t="s">
        <v>979</v>
      </c>
      <c r="C232" s="48" t="s">
        <v>1012</v>
      </c>
      <c r="D232" t="str">
        <f t="shared" si="8"/>
        <v>P22-013133</v>
      </c>
      <c r="E232" t="str">
        <f>IFERROR(VLOOKUP($A232,'Capital spend Nov 30'!$D:$G,3,FALSE),"No PO")</f>
        <v>P22-013133 - Line 1</v>
      </c>
      <c r="F232" t="str">
        <f>VLOOKUP(A232,'Capital spend Nov 30'!D:Q,14,FALSE)</f>
        <v>Windermere on the Mount - 2022 - In-Suite Renovations</v>
      </c>
      <c r="G232" t="str">
        <f>VLOOKUP(A232,'Capital spend Nov 30'!D:U,18,FALSE)</f>
        <v>No</v>
      </c>
      <c r="H232" s="89">
        <f>VLOOKUP(A232,'Capital spend Nov 30'!$D$10:$W$6901,5,0)</f>
        <v>282.5</v>
      </c>
      <c r="I232" t="str">
        <f>VLOOKUP(A232,'Capital spend Nov 30'!$D$10:$W$6901,15,0)</f>
        <v>ST10093</v>
      </c>
      <c r="J232" t="str">
        <f>VLOOKUP($A232,'Capital spend Nov 30'!$D$10:$W$6901,8,0)</f>
        <v>In-Suite Renovation (Capital)</v>
      </c>
      <c r="K232" t="str">
        <f>VLOOKUP($A232,'Capital spend Nov 30'!$D$10:$W$6901,2,0)</f>
        <v>Dawn Mackintosh</v>
      </c>
      <c r="L232" t="str">
        <f>VLOOKUP($A232,'Capital spend Nov 30'!$D$10:$W$6901,4,0)</f>
        <v>Suite 530 Reno Additional Scope</v>
      </c>
      <c r="M232" t="e">
        <f>VLOOKUP(A232,[1]Sheet1!$C$2:$D$107,2,0)</f>
        <v>#N/A</v>
      </c>
      <c r="N232" t="e">
        <f>VLOOKUP(A232,[2]Sheet1!C$1:D$107,2,0)</f>
        <v>#N/A</v>
      </c>
    </row>
    <row r="233" spans="1:14">
      <c r="A233" s="25" t="s">
        <v>5422</v>
      </c>
      <c r="B233" t="s">
        <v>979</v>
      </c>
      <c r="C233" s="48" t="s">
        <v>1012</v>
      </c>
      <c r="D233" t="str">
        <f t="shared" si="8"/>
        <v>P22-013130</v>
      </c>
      <c r="E233" t="str">
        <f>IFERROR(VLOOKUP($A233,'Capital spend Nov 30'!$D:$G,3,FALSE),"No PO")</f>
        <v>P22-013130 - Line 2</v>
      </c>
      <c r="F233" t="str">
        <f>VLOOKUP(A233,'Capital spend Nov 30'!D:Q,14,FALSE)</f>
        <v>The Bentley Moose Jaw - 2022 - In-Suite Renovations</v>
      </c>
      <c r="G233" t="str">
        <f>VLOOKUP(A233,'Capital spend Nov 30'!D:U,18,FALSE)</f>
        <v>No</v>
      </c>
      <c r="H233" s="89">
        <f>VLOOKUP(A233,'Capital spend Nov 30'!$D$10:$W$6901,5,0)</f>
        <v>555</v>
      </c>
      <c r="I233" t="str">
        <f>VLOOKUP(A233,'Capital spend Nov 30'!$D$10:$W$6901,15,0)</f>
        <v>ST10079</v>
      </c>
      <c r="J233" t="str">
        <f>VLOOKUP($A233,'Capital spend Nov 30'!$D$10:$W$6901,8,0)</f>
        <v>Suites FF&amp;E (Capital)</v>
      </c>
      <c r="K233" t="str">
        <f>VLOOKUP($A233,'Capital spend Nov 30'!$D$10:$W$6901,2,0)</f>
        <v>Denise Buekert</v>
      </c>
      <c r="L233" t="str">
        <f>VLOOKUP($A233,'Capital spend Nov 30'!$D$10:$W$6901,4,0)</f>
        <v>Suite 210 Reno Fridge</v>
      </c>
      <c r="M233" t="e">
        <f>VLOOKUP(A233,[1]Sheet1!$C$2:$D$107,2,0)</f>
        <v>#N/A</v>
      </c>
      <c r="N233" t="e">
        <f>VLOOKUP(A233,[2]Sheet1!C$1:D$107,2,0)</f>
        <v>#N/A</v>
      </c>
    </row>
    <row r="234" spans="1:14">
      <c r="A234" s="25" t="s">
        <v>5423</v>
      </c>
      <c r="B234" t="s">
        <v>979</v>
      </c>
      <c r="C234" s="48" t="s">
        <v>1012</v>
      </c>
      <c r="D234" t="str">
        <f t="shared" si="8"/>
        <v>P22-013023</v>
      </c>
      <c r="E234" t="str">
        <f>IFERROR(VLOOKUP($A234,'Capital spend Nov 30'!$D:$G,3,FALSE),"No PO")</f>
        <v>P22-013023 - Line 2</v>
      </c>
      <c r="F234" t="str">
        <f>VLOOKUP(A234,'Capital spend Nov 30'!D:Q,14,FALSE)</f>
        <v>The Bentley Moose Jaw - 2022 - In-Suite Renovations</v>
      </c>
      <c r="G234" t="str">
        <f>VLOOKUP(A234,'Capital spend Nov 30'!D:U,18,FALSE)</f>
        <v>No</v>
      </c>
      <c r="H234" s="89">
        <f>VLOOKUP(A234,'Capital spend Nov 30'!$D$10:$W$6901,5,0)</f>
        <v>555</v>
      </c>
      <c r="I234" t="str">
        <f>VLOOKUP(A234,'Capital spend Nov 30'!$D$10:$W$6901,15,0)</f>
        <v>ST10079</v>
      </c>
      <c r="J234" t="str">
        <f>VLOOKUP($A234,'Capital spend Nov 30'!$D$10:$W$6901,8,0)</f>
        <v>Suites FF&amp;E (Capital)</v>
      </c>
      <c r="K234" t="str">
        <f>VLOOKUP($A234,'Capital spend Nov 30'!$D$10:$W$6901,2,0)</f>
        <v>Denise Buekert</v>
      </c>
      <c r="L234" t="str">
        <f>VLOOKUP($A234,'Capital spend Nov 30'!$D$10:$W$6901,4,0)</f>
        <v>Suite 127 Reno Fridge</v>
      </c>
      <c r="M234" t="e">
        <f>VLOOKUP(A234,[1]Sheet1!$C$2:$D$107,2,0)</f>
        <v>#N/A</v>
      </c>
      <c r="N234" t="e">
        <f>VLOOKUP(A234,[2]Sheet1!C$1:D$107,2,0)</f>
        <v>#N/A</v>
      </c>
    </row>
    <row r="235" spans="1:14">
      <c r="A235" s="25" t="s">
        <v>5424</v>
      </c>
      <c r="B235" t="s">
        <v>979</v>
      </c>
      <c r="C235" s="48" t="s">
        <v>4941</v>
      </c>
      <c r="D235" t="str">
        <f t="shared" si="8"/>
        <v>P22-013127</v>
      </c>
      <c r="E235" t="str">
        <f>IFERROR(VLOOKUP($A235,'Capital spend Nov 30'!$D:$G,3,FALSE),"No PO")</f>
        <v>P22-013127 - Line 1</v>
      </c>
      <c r="F235" t="str">
        <f>VLOOKUP(A235,'Capital spend Nov 30'!D:Q,14,FALSE)</f>
        <v>The Westwood - 2022 - In-Suite Renovations</v>
      </c>
      <c r="G235" t="str">
        <f>VLOOKUP(A235,'Capital spend Nov 30'!D:U,18,FALSE)</f>
        <v>No</v>
      </c>
      <c r="H235" s="89">
        <f>VLOOKUP(A235,'Capital spend Nov 30'!$D$10:$W$6901,5,0)</f>
        <v>1412.5</v>
      </c>
      <c r="I235" t="str">
        <f>VLOOKUP(A235,'Capital spend Nov 30'!$D$10:$W$6901,15,0)</f>
        <v>ST10035</v>
      </c>
      <c r="J235" t="str">
        <f>VLOOKUP($A235,'Capital spend Nov 30'!$D$10:$W$6901,8,0)</f>
        <v>In-Suite Refresh (Capital)</v>
      </c>
      <c r="K235" t="str">
        <f>VLOOKUP($A235,'Capital spend Nov 30'!$D$10:$W$6901,2,0)</f>
        <v>Kennedy Emera</v>
      </c>
      <c r="L235" t="str">
        <f>VLOOKUP($A235,'Capital spend Nov 30'!$D$10:$W$6901,4,0)</f>
        <v>Suite 2-306 Refresh
P22-007646 Cancelled - Changed of Contractor</v>
      </c>
      <c r="M235" t="e">
        <f>VLOOKUP(A235,[1]Sheet1!$C$2:$D$107,2,0)</f>
        <v>#N/A</v>
      </c>
      <c r="N235" t="e">
        <f>VLOOKUP(A235,[2]Sheet1!C$1:D$107,2,0)</f>
        <v>#N/A</v>
      </c>
    </row>
    <row r="236" spans="1:14">
      <c r="A236" s="25" t="s">
        <v>5425</v>
      </c>
      <c r="B236" t="s">
        <v>979</v>
      </c>
      <c r="C236" s="48" t="s">
        <v>1012</v>
      </c>
      <c r="D236" t="str">
        <f t="shared" si="8"/>
        <v>P22-013059</v>
      </c>
      <c r="E236" t="str">
        <f>IFERROR(VLOOKUP($A236,'Capital spend Nov 30'!$D:$G,3,FALSE),"No PO")</f>
        <v>P22-013059 - Line 1</v>
      </c>
      <c r="F236" t="str">
        <f>VLOOKUP(A236,'Capital spend Nov 30'!D:Q,14,FALSE)</f>
        <v>The Westwood - 2022 - In-Suite Renovations</v>
      </c>
      <c r="G236" t="str">
        <f>VLOOKUP(A236,'Capital spend Nov 30'!D:U,18,FALSE)</f>
        <v>No</v>
      </c>
      <c r="H236" s="89">
        <f>VLOOKUP(A236,'Capital spend Nov 30'!$D$10:$W$6901,5,0)</f>
        <v>1412.5</v>
      </c>
      <c r="I236" t="str">
        <f>VLOOKUP(A236,'Capital spend Nov 30'!$D$10:$W$6901,15,0)</f>
        <v>ST10035</v>
      </c>
      <c r="J236" t="str">
        <f>VLOOKUP($A236,'Capital spend Nov 30'!$D$10:$W$6901,8,0)</f>
        <v>In-Suite Refresh (Capital)</v>
      </c>
      <c r="K236" t="str">
        <f>VLOOKUP($A236,'Capital spend Nov 30'!$D$10:$W$6901,2,0)</f>
        <v>Kennedy Emera</v>
      </c>
      <c r="L236" t="str">
        <f>VLOOKUP($A236,'Capital spend Nov 30'!$D$10:$W$6901,4,0)</f>
        <v>Suite 2-310 Refresh Patch &amp; Paint</v>
      </c>
      <c r="M236" t="e">
        <f>VLOOKUP(A236,[1]Sheet1!$C$2:$D$107,2,0)</f>
        <v>#N/A</v>
      </c>
      <c r="N236" t="e">
        <f>VLOOKUP(A236,[2]Sheet1!C$1:D$107,2,0)</f>
        <v>#N/A</v>
      </c>
    </row>
    <row r="237" spans="1:14">
      <c r="A237" s="25" t="s">
        <v>5426</v>
      </c>
      <c r="B237" t="s">
        <v>979</v>
      </c>
      <c r="C237" s="48" t="s">
        <v>1012</v>
      </c>
      <c r="D237" t="str">
        <f t="shared" si="8"/>
        <v>P22-012950</v>
      </c>
      <c r="E237" t="str">
        <f>IFERROR(VLOOKUP($A237,'Capital spend Nov 30'!$D:$G,3,FALSE),"No PO")</f>
        <v>P22-012950 - Line 1</v>
      </c>
      <c r="F237" t="str">
        <f>VLOOKUP(A237,'Capital spend Nov 30'!D:Q,14,FALSE)</f>
        <v>The Westwood - 2022 - Kitchen FF&amp;E (Ice Machine)</v>
      </c>
      <c r="G237" t="str">
        <f>VLOOKUP(A237,'Capital spend Nov 30'!D:U,18,FALSE)</f>
        <v>No</v>
      </c>
      <c r="H237" s="89">
        <f>VLOOKUP(A237,'Capital spend Nov 30'!$D$10:$W$6901,5,0)</f>
        <v>7007.13</v>
      </c>
      <c r="I237" t="str">
        <f>VLOOKUP(A237,'Capital spend Nov 30'!$D$10:$W$6901,15,0)</f>
        <v>ST10035</v>
      </c>
      <c r="J237" t="str">
        <f>VLOOKUP($A237,'Capital spend Nov 30'!$D$10:$W$6901,8,0)</f>
        <v>Kitchen FF&amp;E (Capital)</v>
      </c>
      <c r="K237" t="str">
        <f>VLOOKUP($A237,'Capital spend Nov 30'!$D$10:$W$6901,2,0)</f>
        <v>Kennedy Emera</v>
      </c>
      <c r="L237" t="str">
        <f>VLOOKUP($A237,'Capital spend Nov 30'!$D$10:$W$6901,4,0)</f>
        <v>Replacement Ice machine Building 1</v>
      </c>
      <c r="M237" t="e">
        <f>VLOOKUP(A237,[1]Sheet1!$C$2:$D$107,2,0)</f>
        <v>#N/A</v>
      </c>
      <c r="N237" t="e">
        <f>VLOOKUP(A237,[2]Sheet1!C$1:D$107,2,0)</f>
        <v>#N/A</v>
      </c>
    </row>
    <row r="238" spans="1:14">
      <c r="A238" s="25" t="s">
        <v>5427</v>
      </c>
      <c r="B238" t="s">
        <v>979</v>
      </c>
      <c r="C238" s="48" t="s">
        <v>1012</v>
      </c>
      <c r="D238" t="str">
        <f t="shared" si="8"/>
        <v>P22-012872</v>
      </c>
      <c r="E238" t="str">
        <f>IFERROR(VLOOKUP($A238,'Capital spend Nov 30'!$D:$G,3,FALSE),"No PO")</f>
        <v>P22-012872 - Line 1</v>
      </c>
      <c r="F238" t="str">
        <f>VLOOKUP(A238,'Capital spend Nov 30'!D:Q,14,FALSE)</f>
        <v>Charleswood - 2022 - Roof</v>
      </c>
      <c r="G238" t="str">
        <f>VLOOKUP(A238,'Capital spend Nov 30'!D:U,18,FALSE)</f>
        <v>No</v>
      </c>
      <c r="H238" s="89">
        <f>VLOOKUP(A238,'Capital spend Nov 30'!$D$10:$W$6901,5,0)</f>
        <v>12017.6</v>
      </c>
      <c r="I238" t="str">
        <f>VLOOKUP(A238,'Capital spend Nov 30'!$D$10:$W$6901,15,0)</f>
        <v>ST10193</v>
      </c>
      <c r="J238" t="str">
        <f>VLOOKUP($A238,'Capital spend Nov 30'!$D$10:$W$6901,8,0)</f>
        <v>Roof (Capital)</v>
      </c>
      <c r="K238" t="str">
        <f>VLOOKUP($A238,'Capital spend Nov 30'!$D$10:$W$6901,2,0)</f>
        <v>Malcolm Holbrow</v>
      </c>
      <c r="L238" t="str">
        <f>VLOOKUP($A238,'Capital spend Nov 30'!$D$10:$W$6901,4,0)</f>
        <v>Charleswood - 2022 - Roof Repair - After the massive amount of snow the city has had, the roof started to leak prompting the site management to get Flynn in to complete the emergency repairs. this was a planned project for 2022, but is being pushed due to the roof leaking into a residents room. Pictures are attached. the age of asset is approve 20yrs since it was last replaced.</v>
      </c>
      <c r="M238" t="e">
        <f>VLOOKUP(A238,[1]Sheet1!$C$2:$D$107,2,0)</f>
        <v>#N/A</v>
      </c>
      <c r="N238" t="e">
        <f>VLOOKUP(A238,[2]Sheet1!C$1:D$107,2,0)</f>
        <v>#N/A</v>
      </c>
    </row>
    <row r="239" spans="1:14">
      <c r="A239" s="25" t="s">
        <v>5428</v>
      </c>
      <c r="B239" t="s">
        <v>979</v>
      </c>
      <c r="C239" s="48" t="s">
        <v>1086</v>
      </c>
      <c r="D239" t="str">
        <f t="shared" si="8"/>
        <v>P22-013035</v>
      </c>
      <c r="E239" t="str">
        <f>IFERROR(VLOOKUP($A239,'Capital spend Nov 30'!$D:$G,3,FALSE),"No PO")</f>
        <v>P22-013035 - Line 1</v>
      </c>
      <c r="F239" t="str">
        <f>VLOOKUP(A239,'Capital spend Nov 30'!D:Q,14,FALSE)</f>
        <v>Maples - 2022 - Bariatric Doorways</v>
      </c>
      <c r="G239" t="str">
        <f>VLOOKUP(A239,'Capital spend Nov 30'!D:U,18,FALSE)</f>
        <v>No</v>
      </c>
      <c r="H239" s="89">
        <f>VLOOKUP(A239,'Capital spend Nov 30'!$D$10:$W$6901,5,0)</f>
        <v>5039.37</v>
      </c>
      <c r="I239" t="str">
        <f>VLOOKUP(A239,'Capital spend Nov 30'!$D$10:$W$6901,15,0)</f>
        <v>ST10195</v>
      </c>
      <c r="J239" t="str">
        <f>VLOOKUP($A239,'Capital spend Nov 30'!$D$10:$W$6901,8,0)</f>
        <v>Corridors (Capital)</v>
      </c>
      <c r="K239" t="str">
        <f>VLOOKUP($A239,'Capital spend Nov 30'!$D$10:$W$6901,2,0)</f>
        <v>Malcolm Holbrow</v>
      </c>
      <c r="L239" t="str">
        <f>VLOOKUP($A239,'Capital spend Nov 30'!$D$10:$W$6901,4,0)</f>
        <v>Maples - 2022 - Bariatric Doorways -  Please pull funds from Axium - 2022 - WRHA Funded. The WRHA has agreed to fund increasing the size of doorways for bariatric needs. The doors being repalced are approx 25yrs old. Please ensure Jason Chester is added as an approver for this project.</v>
      </c>
      <c r="M239" t="e">
        <f>VLOOKUP(A239,[1]Sheet1!$C$2:$D$107,2,0)</f>
        <v>#N/A</v>
      </c>
      <c r="N239" t="e">
        <f>VLOOKUP(A239,[2]Sheet1!C$1:D$107,2,0)</f>
        <v>#N/A</v>
      </c>
    </row>
    <row r="240" spans="1:14">
      <c r="A240" s="25" t="s">
        <v>5429</v>
      </c>
      <c r="B240" t="s">
        <v>979</v>
      </c>
      <c r="C240" s="48" t="s">
        <v>1086</v>
      </c>
      <c r="D240" t="str">
        <f t="shared" si="8"/>
        <v>P22-013098</v>
      </c>
      <c r="E240" t="str">
        <f>IFERROR(VLOOKUP($A240,'Capital spend Nov 30'!$D:$G,3,FALSE),"No PO")</f>
        <v>P22-013098 - Line 1</v>
      </c>
      <c r="F240" t="str">
        <f>VLOOKUP(A240,'Capital spend Nov 30'!D:Q,14,FALSE)</f>
        <v>Poseidon - 2022 - Dining Room Charis - 75, 211 wingbacked Chairs for Suites</v>
      </c>
      <c r="G240" t="str">
        <f>VLOOKUP(A240,'Capital spend Nov 30'!D:U,18,FALSE)</f>
        <v>No</v>
      </c>
      <c r="H240" s="89">
        <f>VLOOKUP(A240,'Capital spend Nov 30'!$D$10:$W$6901,5,0)</f>
        <v>49744.800000000003</v>
      </c>
      <c r="I240" t="str">
        <f>VLOOKUP(A240,'Capital spend Nov 30'!$D$10:$W$6901,15,0)</f>
        <v>ST10198</v>
      </c>
      <c r="J240" t="str">
        <f>VLOOKUP($A240,'Capital spend Nov 30'!$D$10:$W$6901,8,0)</f>
        <v>Dining Room FF&amp;E (Capital)</v>
      </c>
      <c r="K240" t="str">
        <f>VLOOKUP($A240,'Capital spend Nov 30'!$D$10:$W$6901,2,0)</f>
        <v>Malcolm Holbrow</v>
      </c>
      <c r="L240" t="str">
        <f>VLOOKUP($A240,'Capital spend Nov 30'!$D$10:$W$6901,4,0)</f>
        <v>Poseidon - 2022 - Chair Replacement - This is a phased project to repalce all worn and damaged chairs in resident rooms and dining areas. Age of replacements are approx 25yrs old.</v>
      </c>
      <c r="M240" t="e">
        <f>VLOOKUP(A240,[1]Sheet1!$C$2:$D$107,2,0)</f>
        <v>#N/A</v>
      </c>
      <c r="N240" t="e">
        <f>VLOOKUP(A240,[2]Sheet1!C$1:D$107,2,0)</f>
        <v>#N/A</v>
      </c>
    </row>
    <row r="241" spans="1:14">
      <c r="A241" s="25" t="s">
        <v>5430</v>
      </c>
      <c r="B241" t="s">
        <v>979</v>
      </c>
      <c r="C241" s="48" t="s">
        <v>1086</v>
      </c>
      <c r="D241" t="str">
        <f t="shared" si="8"/>
        <v>P22-013125</v>
      </c>
      <c r="E241" t="str">
        <f>IFERROR(VLOOKUP($A241,'Capital spend Nov 30'!$D:$G,3,FALSE),"No PO")</f>
        <v>P22-013125 - Line 1</v>
      </c>
      <c r="F241" t="str">
        <f>VLOOKUP(A241,'Capital spend Nov 30'!D:Q,14,FALSE)</f>
        <v>Reachview Village - 2022 - Kitchen FF&amp;E</v>
      </c>
      <c r="G241" t="e">
        <f>VLOOKUP(A241,'Capital spend Nov 30'!D:U,18,FALSE)</f>
        <v>#N/A</v>
      </c>
      <c r="H241" s="89">
        <f>VLOOKUP(A241,'Capital spend Nov 30'!$D$10:$W$6901,5,0)</f>
        <v>17006.5</v>
      </c>
      <c r="I241" t="str">
        <f>VLOOKUP(A241,'Capital spend Nov 30'!$D$10:$W$6901,15,0)</f>
        <v>ST10158</v>
      </c>
      <c r="J241" t="str">
        <f>VLOOKUP($A241,'Capital spend Nov 30'!$D$10:$W$6901,8,0)</f>
        <v>Kitchen FF&amp;E (Capital)</v>
      </c>
      <c r="K241" t="str">
        <f>VLOOKUP($A241,'Capital spend Nov 30'!$D$10:$W$6901,2,0)</f>
        <v>Hazel D'Gama</v>
      </c>
      <c r="L241" t="str">
        <f>VLOOKUP($A241,'Capital spend Nov 30'!$D$10:$W$6901,4,0)</f>
        <v>Reachview - Garland Range</v>
      </c>
      <c r="M241" t="e">
        <f>VLOOKUP(A241,[1]Sheet1!$C$2:$D$107,2,0)</f>
        <v>#N/A</v>
      </c>
      <c r="N241" t="e">
        <f>VLOOKUP(A241,[2]Sheet1!C$1:D$107,2,0)</f>
        <v>#N/A</v>
      </c>
    </row>
    <row r="242" spans="1:14">
      <c r="A242" s="25" t="s">
        <v>5431</v>
      </c>
      <c r="B242" t="s">
        <v>979</v>
      </c>
      <c r="C242" s="48" t="s">
        <v>1012</v>
      </c>
      <c r="D242" t="str">
        <f t="shared" si="8"/>
        <v>P22-012861</v>
      </c>
      <c r="E242" t="str">
        <f>IFERROR(VLOOKUP($A242,'Capital spend Nov 30'!$D:$G,3,FALSE),"No PO")</f>
        <v>P22-012861 - Line 1</v>
      </c>
      <c r="F242" t="str">
        <f>VLOOKUP(A242,'Capital spend Nov 30'!D:Q,14,FALSE)</f>
        <v>Riverbend Place - 2022 - In-Suite Renovations</v>
      </c>
      <c r="G242" t="str">
        <f>VLOOKUP(A242,'Capital spend Nov 30'!D:U,18,FALSE)</f>
        <v>No</v>
      </c>
      <c r="H242" s="89">
        <f>VLOOKUP(A242,'Capital spend Nov 30'!$D$10:$W$6901,5,0)</f>
        <v>3665.44</v>
      </c>
      <c r="I242" t="str">
        <f>VLOOKUP(A242,'Capital spend Nov 30'!$D$10:$W$6901,15,0)</f>
        <v>ST10184</v>
      </c>
      <c r="J242" t="str">
        <f>VLOOKUP($A242,'Capital spend Nov 30'!$D$10:$W$6901,8,0)</f>
        <v>In-Suite Renovation (Capital)</v>
      </c>
      <c r="K242" t="str">
        <f>VLOOKUP($A242,'Capital spend Nov 30'!$D$10:$W$6901,2,0)</f>
        <v>Brenda Dennis</v>
      </c>
      <c r="L242" t="str">
        <f>VLOOKUP($A242,'Capital spend Nov 30'!$D$10:$W$6901,4,0)</f>
        <v>Suite 319 Reno</v>
      </c>
      <c r="M242" t="e">
        <f>VLOOKUP(A242,[1]Sheet1!$C$2:$D$107,2,0)</f>
        <v>#N/A</v>
      </c>
      <c r="N242" t="e">
        <f>VLOOKUP(A242,[2]Sheet1!C$1:D$107,2,0)</f>
        <v>#N/A</v>
      </c>
    </row>
    <row r="243" spans="1:14">
      <c r="A243" s="25" t="s">
        <v>5432</v>
      </c>
      <c r="B243" t="s">
        <v>979</v>
      </c>
      <c r="C243" s="48" t="s">
        <v>1012</v>
      </c>
      <c r="D243" t="str">
        <f t="shared" si="8"/>
        <v>P22-012860</v>
      </c>
      <c r="E243" t="str">
        <f>IFERROR(VLOOKUP($A243,'Capital spend Nov 30'!$D:$G,3,FALSE),"No PO")</f>
        <v>P22-012860 - Line 1</v>
      </c>
      <c r="F243" t="str">
        <f>VLOOKUP(A243,'Capital spend Nov 30'!D:Q,14,FALSE)</f>
        <v>Riverbend Place - 2022 - In-Suite Renovations</v>
      </c>
      <c r="G243" t="str">
        <f>VLOOKUP(A243,'Capital spend Nov 30'!D:U,18,FALSE)</f>
        <v>No</v>
      </c>
      <c r="H243" s="89">
        <f>VLOOKUP(A243,'Capital spend Nov 30'!$D$10:$W$6901,5,0)</f>
        <v>10406.52</v>
      </c>
      <c r="I243" t="str">
        <f>VLOOKUP(A243,'Capital spend Nov 30'!$D$10:$W$6901,15,0)</f>
        <v>ST10184</v>
      </c>
      <c r="J243" t="str">
        <f>VLOOKUP($A243,'Capital spend Nov 30'!$D$10:$W$6901,8,0)</f>
        <v>In-Suite Renovation (Capital)</v>
      </c>
      <c r="K243" t="str">
        <f>VLOOKUP($A243,'Capital spend Nov 30'!$D$10:$W$6901,2,0)</f>
        <v>Brenda Dennis</v>
      </c>
      <c r="L243" t="str">
        <f>VLOOKUP($A243,'Capital spend Nov 30'!$D$10:$W$6901,4,0)</f>
        <v>Suite 511 Reno</v>
      </c>
      <c r="M243" t="e">
        <f>VLOOKUP(A243,[1]Sheet1!$C$2:$D$107,2,0)</f>
        <v>#N/A</v>
      </c>
      <c r="N243" t="e">
        <f>VLOOKUP(A243,[2]Sheet1!C$1:D$107,2,0)</f>
        <v>#N/A</v>
      </c>
    </row>
    <row r="244" spans="1:14">
      <c r="A244" s="25" t="s">
        <v>5433</v>
      </c>
      <c r="B244" t="s">
        <v>979</v>
      </c>
      <c r="C244" s="48" t="s">
        <v>1012</v>
      </c>
      <c r="D244" t="str">
        <f t="shared" si="8"/>
        <v>P22-012881</v>
      </c>
      <c r="E244" t="str">
        <f>IFERROR(VLOOKUP($A244,'Capital spend Nov 30'!$D:$G,3,FALSE),"No PO")</f>
        <v>P22-012881 - Line 1</v>
      </c>
      <c r="F244" t="str">
        <f>VLOOKUP(A244,'Capital spend Nov 30'!D:Q,14,FALSE)</f>
        <v>The Bentley Regina - 2022 - In-Suite Renovations</v>
      </c>
      <c r="G244" t="str">
        <f>VLOOKUP(A244,'Capital spend Nov 30'!D:U,18,FALSE)</f>
        <v>No</v>
      </c>
      <c r="H244" s="89">
        <f>VLOOKUP(A244,'Capital spend Nov 30'!$D$10:$W$6901,5,0)</f>
        <v>3851.66</v>
      </c>
      <c r="I244" t="str">
        <f>VLOOKUP(A244,'Capital spend Nov 30'!$D$10:$W$6901,15,0)</f>
        <v>ST10085</v>
      </c>
      <c r="J244" t="str">
        <f>VLOOKUP($A244,'Capital spend Nov 30'!$D$10:$W$6901,8,0)</f>
        <v>In-Suite Renovation (Capital)</v>
      </c>
      <c r="K244" t="str">
        <f>VLOOKUP($A244,'Capital spend Nov 30'!$D$10:$W$6901,2,0)</f>
        <v>Reymon Roxas</v>
      </c>
      <c r="L244" t="str">
        <f>VLOOKUP($A244,'Capital spend Nov 30'!$D$10:$W$6901,4,0)</f>
        <v>Suite 224 Reno 
Flooring and Toilet
Paint Scope under P22-010225</v>
      </c>
      <c r="M244" t="e">
        <f>VLOOKUP(A244,[1]Sheet1!$C$2:$D$107,2,0)</f>
        <v>#N/A</v>
      </c>
      <c r="N244" t="e">
        <f>VLOOKUP(A244,[2]Sheet1!C$1:D$107,2,0)</f>
        <v>#N/A</v>
      </c>
    </row>
    <row r="245" spans="1:14">
      <c r="A245" s="25" t="s">
        <v>5434</v>
      </c>
      <c r="B245" t="s">
        <v>978</v>
      </c>
      <c r="C245" s="48" t="s">
        <v>1086</v>
      </c>
      <c r="D245" t="str">
        <f t="shared" si="8"/>
        <v>P22-012891</v>
      </c>
      <c r="E245" t="str">
        <f>IFERROR(VLOOKUP($A245,'Capital spend Nov 30'!$D:$G,3,FALSE),"No PO")</f>
        <v>P22-012891 - Line 1</v>
      </c>
      <c r="F245" t="str">
        <f>VLOOKUP(A245,'Capital spend Nov 30'!D:Q,14,FALSE)</f>
        <v>Parkwood Manor - 2022 - Outdoor Furniture</v>
      </c>
      <c r="G245" t="e">
        <f>VLOOKUP(A245,'Capital spend Nov 30'!D:U,18,FALSE)</f>
        <v>#N/A</v>
      </c>
      <c r="H245"/>
      <c r="I245" t="str">
        <f>VLOOKUP(A245,'Capital spend Nov 30'!$D$10:$W$6901,15,0)</f>
        <v>ST10059</v>
      </c>
      <c r="J245" t="str">
        <f>VLOOKUP($A245,'Capital spend Nov 30'!$D$10:$W$6901,8,0)</f>
        <v>Landscaping Features (Capital)</v>
      </c>
      <c r="K245" t="str">
        <f>VLOOKUP($A245,'Capital spend Nov 30'!$D$10:$W$6901,2,0)</f>
        <v>Doug Blanchard</v>
      </c>
      <c r="L245" t="str">
        <f>VLOOKUP($A245,'Capital spend Nov 30'!$D$10:$W$6901,4,0)</f>
        <v>Replacement / Introduction of exterior common area furniture for resident use. Current pieces heavily worn / limited. In need of prior to warmer months to ensure residents have areas to enjoy as incoming Generator / Fire shutter work will take over 2/3 of dining room lounge area.  10K budgetary Price.</v>
      </c>
      <c r="M245" t="e">
        <f>VLOOKUP(A245,[1]Sheet1!$C$2:$D$107,2,0)</f>
        <v>#N/A</v>
      </c>
      <c r="N245" t="e">
        <f>VLOOKUP(A245,[2]Sheet1!C$1:D$107,2,0)</f>
        <v>#N/A</v>
      </c>
    </row>
    <row r="246" spans="1:14">
      <c r="A246" s="25" t="s">
        <v>5435</v>
      </c>
      <c r="B246" t="s">
        <v>978</v>
      </c>
      <c r="C246" s="48" t="s">
        <v>1012</v>
      </c>
      <c r="D246" t="str">
        <f t="shared" si="8"/>
        <v>P22-013030</v>
      </c>
      <c r="E246" t="str">
        <f>IFERROR(VLOOKUP($A246,'Capital spend Nov 30'!$D:$G,3,FALSE),"No PO")</f>
        <v>P22-013030 - Line 1</v>
      </c>
      <c r="F246" t="str">
        <f>VLOOKUP(A246,'Capital spend Nov 30'!D:Q,14,FALSE)</f>
        <v>Barrhaven - 2022 - Radiant Heat Flooring Repairs</v>
      </c>
      <c r="G246" t="str">
        <f>VLOOKUP(A246,'Capital spend Nov 30'!D:U,18,FALSE)</f>
        <v>No</v>
      </c>
      <c r="H246"/>
      <c r="I246" t="str">
        <f>VLOOKUP(A246,'Capital spend Nov 30'!$D$10:$W$6901,15,0)</f>
        <v>ST10039</v>
      </c>
      <c r="J246" t="str">
        <f>VLOOKUP($A246,'Capital spend Nov 30'!$D$10:$W$6901,8,0)</f>
        <v>HVAC Systems (Capital)</v>
      </c>
      <c r="K246" t="str">
        <f>VLOOKUP($A246,'Capital spend Nov 30'!$D$10:$W$6901,2,0)</f>
        <v>Kerrsten Norwood</v>
      </c>
      <c r="L246" t="str">
        <f>VLOOKUP($A246,'Capital spend Nov 30'!$D$10:$W$6901,4,0)</f>
        <v>Repair &amp; replace section of radiant heat pipe serving 2nd flr</v>
      </c>
      <c r="M246" t="e">
        <f>VLOOKUP(A246,[1]Sheet1!$C$2:$D$107,2,0)</f>
        <v>#N/A</v>
      </c>
      <c r="N246" t="e">
        <f>VLOOKUP(A246,[2]Sheet1!C$1:D$107,2,0)</f>
        <v>#N/A</v>
      </c>
    </row>
    <row r="247" spans="1:14">
      <c r="A247" s="25" t="s">
        <v>5436</v>
      </c>
      <c r="B247" t="s">
        <v>978</v>
      </c>
      <c r="C247" s="48" t="s">
        <v>1012</v>
      </c>
      <c r="D247" t="str">
        <f t="shared" si="8"/>
        <v>P22-012926</v>
      </c>
      <c r="E247" t="str">
        <f>IFERROR(VLOOKUP($A247,'Capital spend Nov 30'!$D:$G,3,FALSE),"No PO")</f>
        <v>P22-012926 - Line 1</v>
      </c>
      <c r="F247" t="str">
        <f>VLOOKUP(A247,'Capital spend Nov 30'!D:Q,14,FALSE)</f>
        <v>Kingsway - 2022 - In-Suite Renovations</v>
      </c>
      <c r="G247" t="str">
        <f>VLOOKUP(A247,'Capital spend Nov 30'!D:U,18,FALSE)</f>
        <v>No</v>
      </c>
      <c r="H247"/>
      <c r="I247" t="str">
        <f>VLOOKUP(A247,'Capital spend Nov 30'!$D$10:$W$6901,15,0)</f>
        <v>ST10020</v>
      </c>
      <c r="J247" t="str">
        <f>VLOOKUP($A247,'Capital spend Nov 30'!$D$10:$W$6901,8,0)</f>
        <v>In-Suite Renovation (Capital)</v>
      </c>
      <c r="K247" t="str">
        <f>VLOOKUP($A247,'Capital spend Nov 30'!$D$10:$W$6901,2,0)</f>
        <v>Mimoza Xheka</v>
      </c>
      <c r="L247" t="str">
        <f>VLOOKUP($A247,'Capital spend Nov 30'!$D$10:$W$6901,4,0)</f>
        <v>Suite 209 Reno Paint, Flooring</v>
      </c>
      <c r="M247" t="e">
        <f>VLOOKUP(A247,[1]Sheet1!$C$2:$D$107,2,0)</f>
        <v>#N/A</v>
      </c>
      <c r="N247" t="e">
        <f>VLOOKUP(A247,[2]Sheet1!C$1:D$107,2,0)</f>
        <v>#N/A</v>
      </c>
    </row>
    <row r="248" spans="1:14">
      <c r="A248" s="25" t="s">
        <v>5437</v>
      </c>
      <c r="B248" t="s">
        <v>978</v>
      </c>
      <c r="C248" s="48" t="s">
        <v>1086</v>
      </c>
      <c r="D248" t="str">
        <f t="shared" si="8"/>
        <v>P22-012944</v>
      </c>
      <c r="E248" t="str">
        <f>IFERROR(VLOOKUP($A248,'Capital spend Nov 30'!$D:$G,3,FALSE),"No PO")</f>
        <v>P22-012944 - Line 1</v>
      </c>
      <c r="F248" t="str">
        <f>VLOOKUP(A248,'Capital spend Nov 30'!D:Q,14,FALSE)</f>
        <v>Stittsville Villa - 2022 - In-Suite Renovations</v>
      </c>
      <c r="G248" t="str">
        <f>VLOOKUP(A248,'Capital spend Nov 30'!D:U,18,FALSE)</f>
        <v>No</v>
      </c>
      <c r="H248"/>
      <c r="I248" t="str">
        <f>VLOOKUP(A248,'Capital spend Nov 30'!$D$10:$W$6901,15,0)</f>
        <v>ST10037</v>
      </c>
      <c r="J248" t="str">
        <f>VLOOKUP($A248,'Capital spend Nov 30'!$D$10:$W$6901,8,0)</f>
        <v>In-Suite Renovation (Capital)</v>
      </c>
      <c r="K248" t="str">
        <f>VLOOKUP($A248,'Capital spend Nov 30'!$D$10:$W$6901,2,0)</f>
        <v>Lisa Lacroix-Cowan</v>
      </c>
      <c r="L248" t="str">
        <f>VLOOKUP($A248,'Capital spend Nov 30'!$D$10:$W$6901,4,0)</f>
        <v>Suite 102 Villa Reno Additional Scope</v>
      </c>
      <c r="M248" t="e">
        <f>VLOOKUP(A248,[1]Sheet1!$C$2:$D$107,2,0)</f>
        <v>#N/A</v>
      </c>
      <c r="N248" t="e">
        <f>VLOOKUP(A248,[2]Sheet1!C$1:D$107,2,0)</f>
        <v>#N/A</v>
      </c>
    </row>
    <row r="249" spans="1:14">
      <c r="A249" s="25" t="s">
        <v>5438</v>
      </c>
      <c r="B249" t="s">
        <v>978</v>
      </c>
      <c r="C249" s="48" t="s">
        <v>1086</v>
      </c>
      <c r="D249" t="str">
        <f t="shared" si="8"/>
        <v>P22-013209</v>
      </c>
      <c r="E249" t="str">
        <f>IFERROR(VLOOKUP($A249,'Capital spend Nov 30'!$D:$G,3,FALSE),"No PO")</f>
        <v>P22-013209 - Line 1</v>
      </c>
      <c r="F249" t="str">
        <f>VLOOKUP(A249,'Capital spend Nov 30'!D:Q,14,FALSE)</f>
        <v>Renaissance - 2022 - In-Suite Renovations</v>
      </c>
      <c r="G249" t="str">
        <f>VLOOKUP(A249,'Capital spend Nov 30'!D:U,18,FALSE)</f>
        <v>No</v>
      </c>
      <c r="H249"/>
      <c r="I249" t="str">
        <f>VLOOKUP(A249,'Capital spend Nov 30'!$D$10:$W$6901,15,0)</f>
        <v>ST10086</v>
      </c>
      <c r="J249" t="str">
        <f>VLOOKUP($A249,'Capital spend Nov 30'!$D$10:$W$6901,8,0)</f>
        <v>In-Suite Renovation (Capital)</v>
      </c>
      <c r="K249" t="str">
        <f>VLOOKUP($A249,'Capital spend Nov 30'!$D$10:$W$6901,2,0)</f>
        <v>Tim Eveleigh</v>
      </c>
      <c r="L249" t="str">
        <f>VLOOKUP($A249,'Capital spend Nov 30'!$D$10:$W$6901,4,0)</f>
        <v>Suite 325 Reno Additional Scope</v>
      </c>
      <c r="M249" t="e">
        <f>VLOOKUP(A249,[1]Sheet1!$C$2:$D$107,2,0)</f>
        <v>#N/A</v>
      </c>
      <c r="N249" t="e">
        <f>VLOOKUP(A249,[2]Sheet1!C$1:D$107,2,0)</f>
        <v>#N/A</v>
      </c>
    </row>
    <row r="250" spans="1:14">
      <c r="A250" s="25" t="s">
        <v>5439</v>
      </c>
      <c r="B250" t="s">
        <v>978</v>
      </c>
      <c r="C250" s="48" t="s">
        <v>1012</v>
      </c>
      <c r="D250" t="str">
        <f t="shared" si="8"/>
        <v>P22-012870</v>
      </c>
      <c r="E250" t="str">
        <f>IFERROR(VLOOKUP($A250,'Capital spend Nov 30'!$D:$G,3,FALSE),"No PO")</f>
        <v>P22-012870 - Line 1</v>
      </c>
      <c r="F250" t="str">
        <f>VLOOKUP(A250,'Capital spend Nov 30'!D:Q,14,FALSE)</f>
        <v>Winbourne Park - 2022 - Service Calls for boiler</v>
      </c>
      <c r="G250" t="str">
        <f>VLOOKUP(A250,'Capital spend Nov 30'!D:U,18,FALSE)</f>
        <v>No</v>
      </c>
      <c r="H250"/>
      <c r="I250" t="str">
        <f>VLOOKUP(A250,'Capital spend Nov 30'!$D$10:$W$6901,15,0)</f>
        <v>ST10149</v>
      </c>
      <c r="J250" t="str">
        <f>VLOOKUP($A250,'Capital spend Nov 30'!$D$10:$W$6901,8,0)</f>
        <v>HVAC Systems (Capital)</v>
      </c>
      <c r="K250" t="str">
        <f>VLOOKUP($A250,'Capital spend Nov 30'!$D$10:$W$6901,2,0)</f>
        <v>Hazel D'Gama</v>
      </c>
      <c r="L250" t="str">
        <f>VLOOKUP($A250,'Capital spend Nov 30'!$D$10:$W$6901,4,0)</f>
        <v>Winbourne Park - Pin hole leaks and boiler service calls</v>
      </c>
      <c r="M250" t="e">
        <f>VLOOKUP(A250,[1]Sheet1!$C$2:$D$107,2,0)</f>
        <v>#N/A</v>
      </c>
      <c r="N250" t="e">
        <f>VLOOKUP(A250,[2]Sheet1!C$1:D$107,2,0)</f>
        <v>#N/A</v>
      </c>
    </row>
    <row r="251" spans="1:14">
      <c r="A251" s="25" t="s">
        <v>5440</v>
      </c>
      <c r="B251" t="s">
        <v>978</v>
      </c>
      <c r="C251" s="48" t="s">
        <v>1086</v>
      </c>
      <c r="D251" t="str">
        <f t="shared" si="8"/>
        <v>P22-013028</v>
      </c>
      <c r="E251" t="str">
        <f>IFERROR(VLOOKUP($A251,'Capital spend Nov 30'!$D:$G,3,FALSE),"No PO")</f>
        <v>P22-013028 - Line 1</v>
      </c>
      <c r="F251" t="str">
        <f>VLOOKUP(A251,'Capital spend Nov 30'!D:Q,14,FALSE)</f>
        <v>Lynwood - 2022 - Fire Caulking (Corridors)</v>
      </c>
      <c r="G251" t="str">
        <f>VLOOKUP(A251,'Capital spend Nov 30'!D:U,18,FALSE)</f>
        <v>No</v>
      </c>
      <c r="H251"/>
      <c r="I251" t="str">
        <f>VLOOKUP(A251,'Capital spend Nov 30'!$D$10:$W$6901,15,0)</f>
        <v>ST10040</v>
      </c>
      <c r="J251" t="e">
        <f>VLOOKUP(B251,'Capital spend Nov 30'!$D$10:$W$6901,15,0)</f>
        <v>#N/A</v>
      </c>
      <c r="K251" t="str">
        <f>VLOOKUP($A251,'Capital spend Nov 30'!$D$10:$W$6901,2,0)</f>
        <v>Kerrsten Norwood</v>
      </c>
      <c r="L251" t="str">
        <f>VLOOKUP($A251,'Capital spend Nov 30'!$D$10:$W$6901,4,0)</f>
        <v>Fire caulking - compliance.</v>
      </c>
      <c r="M251" t="e">
        <f>VLOOKUP(A251,[1]Sheet1!$C$2:$D$107,2,0)</f>
        <v>#N/A</v>
      </c>
      <c r="N251" t="e">
        <f>VLOOKUP(A251,[2]Sheet1!C$1:D$107,2,0)</f>
        <v>#N/A</v>
      </c>
    </row>
    <row r="252" spans="1:14">
      <c r="A252" s="25" t="s">
        <v>5441</v>
      </c>
      <c r="B252" t="s">
        <v>978</v>
      </c>
      <c r="C252" t="s">
        <v>1012</v>
      </c>
      <c r="D252" t="str">
        <f t="shared" si="8"/>
        <v>P22-013029</v>
      </c>
      <c r="E252" t="str">
        <f>IFERROR(VLOOKUP($A252,'Capital spend Nov 30'!$D:$G,3,FALSE),"No PO")</f>
        <v>P22-013029 - Line 1</v>
      </c>
      <c r="F252" t="str">
        <f>VLOOKUP(A252,'Capital spend Nov 30'!D:Q,14,FALSE)</f>
        <v>Barrhaven - 2022 - Ductless Split Re/Re</v>
      </c>
      <c r="G252" t="str">
        <f>VLOOKUP(A252,'Capital spend Nov 30'!D:U,18,FALSE)</f>
        <v>No</v>
      </c>
      <c r="H252"/>
      <c r="I252" t="str">
        <f>VLOOKUP(A252,'Capital spend Nov 30'!$D$10:$W$6901,15,0)</f>
        <v>ST10039</v>
      </c>
      <c r="J252" t="str">
        <f>VLOOKUP($A252,'Capital spend Nov 30'!$D$10:$W$6901,8,0)</f>
        <v>HVAC Systems (Capital)</v>
      </c>
      <c r="K252" t="str">
        <f>VLOOKUP($A252,'Capital spend Nov 30'!$D$10:$W$6901,2,0)</f>
        <v>Kerrsten Norwood</v>
      </c>
      <c r="L252" t="str">
        <f>VLOOKUP($A252,'Capital spend Nov 30'!$D$10:$W$6901,4,0)</f>
        <v>Reinstall ductless splits following balcony restoration project, invoice is capital as it is related to 2021 prj</v>
      </c>
      <c r="M252" t="e">
        <f>VLOOKUP(A252,[1]Sheet1!$C$2:$D$107,2,0)</f>
        <v>#N/A</v>
      </c>
      <c r="N252" t="e">
        <f>VLOOKUP(A252,[2]Sheet1!C$1:D$107,2,0)</f>
        <v>#N/A</v>
      </c>
    </row>
    <row r="253" spans="1:14">
      <c r="A253" s="25" t="s">
        <v>5442</v>
      </c>
      <c r="B253" t="s">
        <v>978</v>
      </c>
      <c r="C253" s="48" t="s">
        <v>1012</v>
      </c>
      <c r="D253" t="str">
        <f t="shared" si="8"/>
        <v>P22-013131</v>
      </c>
      <c r="E253" t="str">
        <f>IFERROR(VLOOKUP($A253,'Capital spend Nov 30'!$D:$G,3,FALSE),"No PO")</f>
        <v>P22-013131 - Line 1</v>
      </c>
      <c r="F253" t="str">
        <f>VLOOKUP(A253,'Capital spend Nov 30'!D:Q,14,FALSE)</f>
        <v>The Bentley Saskatoon - 2022 - In-Suite Renovations</v>
      </c>
      <c r="G253" t="str">
        <f>VLOOKUP(A253,'Capital spend Nov 30'!D:U,18,FALSE)</f>
        <v>No</v>
      </c>
      <c r="H253"/>
      <c r="I253" t="str">
        <f>VLOOKUP(A253,'Capital spend Nov 30'!$D$10:$W$6901,15,0)</f>
        <v>ST10084</v>
      </c>
      <c r="J253" t="str">
        <f>VLOOKUP($A253,'Capital spend Nov 30'!$D$10:$W$6901,8,0)</f>
        <v>Suites FF&amp;E (Capital)</v>
      </c>
      <c r="K253" t="str">
        <f>VLOOKUP($A253,'Capital spend Nov 30'!$D$10:$W$6901,2,0)</f>
        <v>AMY BELANGER</v>
      </c>
      <c r="L253" t="str">
        <f>VLOOKUP($A253,'Capital spend Nov 30'!$D$10:$W$6901,4,0)</f>
        <v>Suite 371 Reno Fridge</v>
      </c>
      <c r="M253" t="e">
        <f>VLOOKUP(A253,[1]Sheet1!$C$2:$D$107,2,0)</f>
        <v>#N/A</v>
      </c>
      <c r="N253" t="e">
        <f>VLOOKUP(A253,[2]Sheet1!C$1:D$107,2,0)</f>
        <v>#N/A</v>
      </c>
    </row>
    <row r="254" spans="1:14">
      <c r="A254" s="25" t="s">
        <v>5443</v>
      </c>
      <c r="B254" t="s">
        <v>978</v>
      </c>
      <c r="C254" s="48" t="s">
        <v>1086</v>
      </c>
      <c r="D254" t="str">
        <f t="shared" si="8"/>
        <v>P22-013132</v>
      </c>
      <c r="E254" t="str">
        <f>IFERROR(VLOOKUP($A254,'Capital spend Nov 30'!$D:$G,3,FALSE),"No PO")</f>
        <v>P22-013132 - Line 2</v>
      </c>
      <c r="F254" t="str">
        <f>VLOOKUP(A254,'Capital spend Nov 30'!D:Q,14,FALSE)</f>
        <v>The Bentley Swift Current - 2022 - In-Suite Renovations</v>
      </c>
      <c r="G254" t="str">
        <f>VLOOKUP(A254,'Capital spend Nov 30'!D:U,18,FALSE)</f>
        <v>No</v>
      </c>
      <c r="H254"/>
      <c r="I254" t="str">
        <f>VLOOKUP(A254,'Capital spend Nov 30'!$D$10:$W$6901,15,0)</f>
        <v>ST10081</v>
      </c>
      <c r="J254" t="str">
        <f>VLOOKUP($A254,'Capital spend Nov 30'!$D$10:$W$6901,8,0)</f>
        <v>In-Suite Renovation (Capital)</v>
      </c>
      <c r="K254" t="str">
        <f>VLOOKUP($A254,'Capital spend Nov 30'!$D$10:$W$6901,2,0)</f>
        <v>Tracy Emmerson (On Leave)</v>
      </c>
      <c r="L254" t="str">
        <f>VLOOKUP($A254,'Capital spend Nov 30'!$D$10:$W$6901,4,0)</f>
        <v>Suite 117 Reno Paint and Touch ups</v>
      </c>
      <c r="M254" t="e">
        <f>VLOOKUP(A254,[1]Sheet1!$C$2:$D$107,2,0)</f>
        <v>#N/A</v>
      </c>
      <c r="N254" t="e">
        <f>VLOOKUP(A254,[2]Sheet1!C$1:D$107,2,0)</f>
        <v>#N/A</v>
      </c>
    </row>
    <row r="255" spans="1:14">
      <c r="A255" s="25" t="s">
        <v>5444</v>
      </c>
      <c r="B255" t="s">
        <v>978</v>
      </c>
      <c r="C255" s="48" t="s">
        <v>1012</v>
      </c>
      <c r="D255" t="str">
        <f t="shared" si="8"/>
        <v>P22-013032</v>
      </c>
      <c r="E255" t="str">
        <f>IFERROR(VLOOKUP($A255,'Capital spend Nov 30'!$D:$G,3,FALSE),"No PO")</f>
        <v>P22-013032 - Line 1</v>
      </c>
      <c r="F255" t="str">
        <f>VLOOKUP(A255,'Capital spend Nov 30'!D:Q,14,FALSE)</f>
        <v>River Ridge - 2022 - Foundation Leak Repairs (Water Loss)</v>
      </c>
      <c r="G255" t="str">
        <f>VLOOKUP(A255,'Capital spend Nov 30'!D:U,18,FALSE)</f>
        <v>No</v>
      </c>
      <c r="H255"/>
      <c r="I255" t="str">
        <f>VLOOKUP(A255,'Capital spend Nov 30'!$D$10:$W$6901,15,0)</f>
        <v>ST10075</v>
      </c>
      <c r="J255" t="str">
        <f>VLOOKUP($A255,'Capital spend Nov 30'!$D$10:$W$6901,8,0)</f>
        <v>Exterior Structure (Capital)</v>
      </c>
      <c r="K255" t="str">
        <f>VLOOKUP($A255,'Capital spend Nov 30'!$D$10:$W$6901,2,0)</f>
        <v>Trevor Shoemaker</v>
      </c>
      <c r="L255" t="str">
        <f>VLOOKUP($A255,'Capital spend Nov 30'!$D$10:$W$6901,4,0)</f>
        <v>Significant water ingress to laundry and boiler rooms following heavy rain (June 15th). Excavate, waterproof foundations and combustion air waterproof upgrades.</v>
      </c>
      <c r="M255" t="e">
        <f>VLOOKUP(A255,[1]Sheet1!$C$2:$D$107,2,0)</f>
        <v>#N/A</v>
      </c>
      <c r="N255" t="e">
        <f>VLOOKUP(A255,[2]Sheet1!C$1:D$107,2,0)</f>
        <v>#N/A</v>
      </c>
    </row>
    <row r="256" spans="1:14">
      <c r="A256" s="25" t="s">
        <v>5445</v>
      </c>
      <c r="B256" t="s">
        <v>978</v>
      </c>
      <c r="C256" s="48" t="s">
        <v>1012</v>
      </c>
      <c r="D256" t="str">
        <f t="shared" si="8"/>
        <v>P22-013199</v>
      </c>
      <c r="E256" t="str">
        <f>IFERROR(VLOOKUP($A256,'Capital spend Nov 30'!$D:$G,3,FALSE),"No PO")</f>
        <v>P22-013199 - Line 1</v>
      </c>
      <c r="F256" t="str">
        <f>VLOOKUP(A256,'Capital spend Nov 30'!D:Q,14,FALSE)</f>
        <v>Alta Vista - 2022 - Lower level floor tile</v>
      </c>
      <c r="G256" t="str">
        <f>VLOOKUP(A256,'Capital spend Nov 30'!D:U,18,FALSE)</f>
        <v>No</v>
      </c>
      <c r="H256"/>
      <c r="I256" t="str">
        <f>VLOOKUP(A256,'Capital spend Nov 30'!$D$10:$W$6901,15,0)</f>
        <v>ST10050</v>
      </c>
      <c r="J256" t="str">
        <f>VLOOKUP($A256,'Capital spend Nov 30'!$D$10:$W$6901,8,0)</f>
        <v>Corridors (Capital)</v>
      </c>
      <c r="K256" t="str">
        <f>VLOOKUP($A256,'Capital spend Nov 30'!$D$10:$W$6901,2,0)</f>
        <v>Franco D'Angelo</v>
      </c>
      <c r="L256" t="str">
        <f>VLOOKUP($A256,'Capital spend Nov 30'!$D$10:$W$6901,4,0)</f>
        <v>Alta Vista - 2022 - Lower level floor tile  . Lower level floor tile in front of elevator 10 tiles have popped / cracked ..current tiles unavailable . Have to replace all the tiles . Urgent  More 10 yrs</v>
      </c>
      <c r="M256" t="e">
        <f>VLOOKUP(A256,[1]Sheet1!$C$2:$D$107,2,0)</f>
        <v>#N/A</v>
      </c>
      <c r="N256" t="e">
        <f>VLOOKUP(A256,[2]Sheet1!C$1:D$107,2,0)</f>
        <v>#N/A</v>
      </c>
    </row>
    <row r="257" spans="1:14">
      <c r="A257" s="25" t="s">
        <v>5446</v>
      </c>
      <c r="B257" t="s">
        <v>978</v>
      </c>
      <c r="C257" s="48" t="s">
        <v>5447</v>
      </c>
      <c r="D257" t="str">
        <f t="shared" si="8"/>
        <v>P22-013221</v>
      </c>
      <c r="E257" t="str">
        <f>IFERROR(VLOOKUP($A257,'Capital spend Nov 30'!$D:$G,3,FALSE),"No PO")</f>
        <v>P22-013221 - Line 1</v>
      </c>
      <c r="F257" t="str">
        <f>VLOOKUP(A257,'Capital spend Nov 30'!D:Q,14,FALSE)</f>
        <v>Sherwood - 2022 - 2nd floor Patio  ceiling</v>
      </c>
      <c r="G257" t="str">
        <f>VLOOKUP(A257,'Capital spend Nov 30'!D:U,18,FALSE)</f>
        <v>No</v>
      </c>
      <c r="H257"/>
      <c r="I257" t="str">
        <f>VLOOKUP(A257,'Capital spend Nov 30'!$D$10:$W$6901,15,0)</f>
        <v>ST10160</v>
      </c>
      <c r="J257" t="str">
        <f>VLOOKUP($A257,'Capital spend Nov 30'!$D$10:$W$6901,8,0)</f>
        <v>Exterior Structure (Capital)</v>
      </c>
      <c r="K257" t="str">
        <f>VLOOKUP($A257,'Capital spend Nov 30'!$D$10:$W$6901,2,0)</f>
        <v>Franco D'Angelo</v>
      </c>
      <c r="L257" t="str">
        <f>VLOOKUP($A257,'Capital spend Nov 30'!$D$10:$W$6901,4,0)</f>
        <v>Sherwood - 2022 - 2nd floor Patio  ceiling . Section of ceiling collapse ..Removed damaged drywall and replaced with DensSheild board  . More 7 yrs</v>
      </c>
      <c r="M257" t="e">
        <f>VLOOKUP(A257,[1]Sheet1!$C$2:$D$107,2,0)</f>
        <v>#N/A</v>
      </c>
      <c r="N257" t="e">
        <f>VLOOKUP(A257,[2]Sheet1!C$1:D$107,2,0)</f>
        <v>#N/A</v>
      </c>
    </row>
    <row r="258" spans="1:14">
      <c r="A258" s="25" t="s">
        <v>5448</v>
      </c>
      <c r="B258" t="s">
        <v>978</v>
      </c>
      <c r="C258" s="48" t="s">
        <v>1012</v>
      </c>
      <c r="D258" t="str">
        <f t="shared" si="8"/>
        <v>P22-013134</v>
      </c>
      <c r="E258" t="str">
        <f>IFERROR(VLOOKUP($A258,'Capital spend Nov 30'!$D:$G,3,FALSE),"No PO")</f>
        <v>P22-013134 - Line 2</v>
      </c>
      <c r="F258" t="str">
        <f>VLOOKUP(A258,'Capital spend Nov 30'!D:Q,14,FALSE)</f>
        <v>Barrhaven - 2022 - In-Suite Renovations</v>
      </c>
      <c r="G258" t="str">
        <f>VLOOKUP(A258,'Capital spend Nov 30'!D:U,18,FALSE)</f>
        <v>No</v>
      </c>
      <c r="H258"/>
      <c r="I258" t="str">
        <f>VLOOKUP(A258,'Capital spend Nov 30'!$D$10:$W$6901,15,0)</f>
        <v>ST10039</v>
      </c>
      <c r="J258" t="str">
        <f>VLOOKUP($A258,'Capital spend Nov 30'!$D$10:$W$6901,8,0)</f>
        <v>In-Suite Renovation (Capital)</v>
      </c>
      <c r="K258" t="str">
        <f>VLOOKUP($A258,'Capital spend Nov 30'!$D$10:$W$6901,2,0)</f>
        <v>Shawna Prud'Homme</v>
      </c>
      <c r="L258" t="str">
        <f>VLOOKUP($A258,'Capital spend Nov 30'!$D$10:$W$6901,4,0)</f>
        <v>Suite 217 Reno Paint Carpet, Entry LVP (occupant had a cat, required replacement) vanity millwork, sconce, replacement bathroom fixtures (existing are discoloured and dated)</v>
      </c>
      <c r="M258" t="e">
        <f>VLOOKUP(A258,[1]Sheet1!$C$2:$D$107,2,0)</f>
        <v>#N/A</v>
      </c>
      <c r="N258" t="e">
        <f>VLOOKUP(A258,[2]Sheet1!C$1:D$107,2,0)</f>
        <v>#N/A</v>
      </c>
    </row>
    <row r="259" spans="1:14">
      <c r="A259" s="25" t="s">
        <v>5449</v>
      </c>
      <c r="B259" t="s">
        <v>978</v>
      </c>
      <c r="C259" s="48" t="s">
        <v>1086</v>
      </c>
      <c r="D259" t="str">
        <f t="shared" si="8"/>
        <v>P22-013164</v>
      </c>
      <c r="E259" t="str">
        <f>IFERROR(VLOOKUP($A259,'Capital spend Nov 30'!$D:$G,3,FALSE),"No PO")</f>
        <v>P22-013164 - Line 1</v>
      </c>
      <c r="F259" t="str">
        <f>VLOOKUP(A259,'Capital spend Nov 30'!D:Q,14,FALSE)</f>
        <v>Telfer Place - 2022 - Apartment  Refrigerators</v>
      </c>
      <c r="G259" t="str">
        <f>VLOOKUP(A259,'Capital spend Nov 30'!D:U,18,FALSE)</f>
        <v>No</v>
      </c>
      <c r="H259"/>
      <c r="I259" t="str">
        <f>VLOOKUP(A259,'Capital spend Nov 30'!$D$10:$W$6901,15,0)</f>
        <v>ST10188</v>
      </c>
      <c r="J259" t="str">
        <f>VLOOKUP($A259,'Capital spend Nov 30'!$D$10:$W$6901,8,0)</f>
        <v>Tenant Spaces FF&amp;E (Capital)</v>
      </c>
      <c r="K259" t="str">
        <f>VLOOKUP($A259,'Capital spend Nov 30'!$D$10:$W$6901,2,0)</f>
        <v>Emilio Ricciardi (Terminated)</v>
      </c>
      <c r="L259" t="str">
        <f>VLOOKUP($A259,'Capital spend Nov 30'!$D$10:$W$6901,4,0)</f>
        <v>We have received numerous complaint from apartment residents regarding refrigerators malfunctioning. Upon inspection we found out in many cases they are at the end on their life expectancy  Require to replace 12 refrigerators.</v>
      </c>
      <c r="M259" t="e">
        <f>VLOOKUP(A259,[1]Sheet1!$C$2:$D$107,2,0)</f>
        <v>#N/A</v>
      </c>
      <c r="N259" t="e">
        <f>VLOOKUP(A259,[2]Sheet1!C$1:D$107,2,0)</f>
        <v>#N/A</v>
      </c>
    </row>
    <row r="260" spans="1:14">
      <c r="A260" s="25" t="s">
        <v>5450</v>
      </c>
      <c r="B260" t="s">
        <v>978</v>
      </c>
      <c r="C260" s="48" t="s">
        <v>1086</v>
      </c>
      <c r="D260" t="str">
        <f t="shared" si="8"/>
        <v>P22-013136</v>
      </c>
      <c r="E260" t="str">
        <f>IFERROR(VLOOKUP($A260,'Capital spend Nov 30'!$D:$G,3,FALSE),"No PO")</f>
        <v>P22-013136 - Line 1</v>
      </c>
      <c r="F260" t="str">
        <f>VLOOKUP(A260,'Capital spend Nov 30'!D:Q,14,FALSE)</f>
        <v>Evergreen - 2022 - In-Suite Renovations</v>
      </c>
      <c r="G260" t="str">
        <f>VLOOKUP(A260,'Capital spend Nov 30'!D:U,18,FALSE)</f>
        <v>No</v>
      </c>
      <c r="H260"/>
      <c r="I260" t="str">
        <f>VLOOKUP(A260,'Capital spend Nov 30'!$D$10:$W$6901,15,0)</f>
        <v>ST10065</v>
      </c>
      <c r="J260" t="str">
        <f>VLOOKUP($A260,'Capital spend Nov 30'!$D$10:$W$6901,8,0)</f>
        <v>In-Suite Renovation (Capital)</v>
      </c>
      <c r="K260" t="str">
        <f>VLOOKUP($A260,'Capital spend Nov 30'!$D$10:$W$6901,2,0)</f>
        <v>Jackie Moses</v>
      </c>
      <c r="L260" t="str">
        <f>VLOOKUP($A260,'Capital spend Nov 30'!$D$10:$W$6901,4,0)</f>
        <v>Suite 43 Reno Paint, LVP,  Standard Toilet</v>
      </c>
      <c r="M260" t="e">
        <f>VLOOKUP(A260,[1]Sheet1!$C$2:$D$107,2,0)</f>
        <v>#N/A</v>
      </c>
      <c r="N260" t="e">
        <f>VLOOKUP(A260,[2]Sheet1!C$1:D$107,2,0)</f>
        <v>#N/A</v>
      </c>
    </row>
    <row r="261" spans="1:14" ht="45">
      <c r="A261" s="25" t="s">
        <v>5451</v>
      </c>
      <c r="B261" t="s">
        <v>977</v>
      </c>
      <c r="C261" s="67" t="s">
        <v>5397</v>
      </c>
      <c r="D261" t="str">
        <f t="shared" si="8"/>
        <v>P22-013141</v>
      </c>
      <c r="E261" t="str">
        <f>IFERROR(VLOOKUP($A261,'Capital spend Nov 30'!$D:$G,3,FALSE),"No PO")</f>
        <v>P22-013141 - Line 2</v>
      </c>
      <c r="F261" t="str">
        <f>VLOOKUP(A261,'Capital spend Nov 30'!D:Q,14,FALSE)</f>
        <v>Windsor Park - 2022 - In-Suite Renovations</v>
      </c>
      <c r="G261" t="str">
        <f>VLOOKUP(A261,'Capital spend Nov 30'!D:U,18,FALSE)</f>
        <v>No</v>
      </c>
      <c r="H261">
        <f>VLOOKUP($A261,'Capital spend Nov 30'!$D$10:$W$6901,5,0)</f>
        <v>2706.35</v>
      </c>
      <c r="I261" t="str">
        <f>VLOOKUP(A261,'Capital spend Nov 30'!$D$10:$W$6901,15,0)</f>
        <v>ST10053</v>
      </c>
      <c r="J261" t="str">
        <f>VLOOKUP($A261,'Capital spend Nov 30'!$D$10:$W$6901,8,0)</f>
        <v>In-Suite Refresh (Capital)</v>
      </c>
      <c r="K261" t="str">
        <f>VLOOKUP($A261,'Capital spend Nov 30'!$D$10:$W$6901,2,0)</f>
        <v>Sarah Hibberd</v>
      </c>
      <c r="L261" t="str">
        <f>VLOOKUP($A261,'Capital spend Nov 30'!$D$10:$W$6901,4,0)</f>
        <v>Suite 202 Refresh</v>
      </c>
      <c r="M261" t="e">
        <f>VLOOKUP(A261,[1]Sheet1!$C$2:$D$107,2,0)</f>
        <v>#N/A</v>
      </c>
      <c r="N261" t="e">
        <f>VLOOKUP(A261,[2]Sheet1!C$1:D$107,2,0)</f>
        <v>#N/A</v>
      </c>
    </row>
    <row r="262" spans="1:14">
      <c r="A262" s="25" t="s">
        <v>5452</v>
      </c>
      <c r="B262" t="s">
        <v>977</v>
      </c>
      <c r="C262" t="s">
        <v>5453</v>
      </c>
      <c r="D262" t="str">
        <f t="shared" si="8"/>
        <v>P22-013147</v>
      </c>
      <c r="E262" t="str">
        <f>IFERROR(VLOOKUP($A262,'Capital spend Nov 30'!$D:$G,3,FALSE),"No PO")</f>
        <v>P22-013147 - Line 2</v>
      </c>
      <c r="F262" t="str">
        <f>VLOOKUP(A262,'Capital spend Nov 30'!D:Q,14,FALSE)</f>
        <v>Port Perry - 2022 - In-Suite Renovations</v>
      </c>
      <c r="G262" t="str">
        <f>VLOOKUP(A262,'Capital spend Nov 30'!D:U,18,FALSE)</f>
        <v>No</v>
      </c>
      <c r="H262">
        <f>VLOOKUP($A262,'Capital spend Nov 30'!$D$10:$W$6901,5,0)</f>
        <v>11520.96</v>
      </c>
      <c r="I262" t="str">
        <f>VLOOKUP(A262,'Capital spend Nov 30'!$D$10:$W$6901,15,0)</f>
        <v>ST10031</v>
      </c>
      <c r="J262" t="str">
        <f>VLOOKUP($A262,'Capital spend Nov 30'!$D$10:$W$6901,8,0)</f>
        <v>In-Suite Renovation (Capital)</v>
      </c>
      <c r="K262" t="str">
        <f>VLOOKUP($A262,'Capital spend Nov 30'!$D$10:$W$6901,2,0)</f>
        <v>Patricia Glassford</v>
      </c>
      <c r="L262" t="str">
        <f>VLOOKUP($A262,'Capital spend Nov 30'!$D$10:$W$6901,4,0)</f>
        <v>Suite 321 Reno two bedroom with balcony, renovation required for inventory. 10 years since last renovation</v>
      </c>
      <c r="M262" t="e">
        <f>VLOOKUP(A262,[1]Sheet1!$C$2:$D$107,2,0)</f>
        <v>#N/A</v>
      </c>
      <c r="N262" t="e">
        <f>VLOOKUP(A262,[2]Sheet1!C$1:D$107,2,0)</f>
        <v>#N/A</v>
      </c>
    </row>
    <row r="263" spans="1:14">
      <c r="A263" s="25" t="s">
        <v>5454</v>
      </c>
      <c r="B263" t="s">
        <v>977</v>
      </c>
      <c r="C263" t="s">
        <v>5455</v>
      </c>
      <c r="D263" t="str">
        <f t="shared" si="8"/>
        <v>P22-013135</v>
      </c>
      <c r="E263" t="str">
        <f>IFERROR(VLOOKUP($A263,'Capital spend Nov 30'!$D:$G,3,FALSE),"No PO")</f>
        <v>P22-013135 - Line 2</v>
      </c>
      <c r="F263" t="str">
        <f>VLOOKUP(A263,'Capital spend Nov 30'!D:Q,14,FALSE)</f>
        <v>Port Perry - 2022 - In-Suite Renovations</v>
      </c>
      <c r="G263" t="str">
        <f>VLOOKUP(A263,'Capital spend Nov 30'!D:U,18,FALSE)</f>
        <v>No</v>
      </c>
      <c r="H263">
        <f>VLOOKUP($A263,'Capital spend Nov 30'!$D$10:$W$6901,5,0)</f>
        <v>10306.959999999999</v>
      </c>
      <c r="I263" t="str">
        <f>VLOOKUP(A263,'Capital spend Nov 30'!$D$10:$W$6901,15,0)</f>
        <v>ST10031</v>
      </c>
      <c r="J263" t="str">
        <f>VLOOKUP($A263,'Capital spend Nov 30'!$D$10:$W$6901,8,0)</f>
        <v>In-Suite Renovation (Capital)</v>
      </c>
      <c r="K263" t="str">
        <f>VLOOKUP($A263,'Capital spend Nov 30'!$D$10:$W$6901,2,0)</f>
        <v>Patricia Glassford</v>
      </c>
      <c r="L263" t="str">
        <f>VLOOKUP($A263,'Capital spend Nov 30'!$D$10:$W$6901,4,0)</f>
        <v>Suite 317 Reno one bedroom with balcony. Last reno was in 2015 needing paint, flooring and vanity top/sink</v>
      </c>
      <c r="M263" t="e">
        <f>VLOOKUP(A263,[1]Sheet1!$C$2:$D$107,2,0)</f>
        <v>#N/A</v>
      </c>
      <c r="N263" t="e">
        <f>VLOOKUP(A263,[2]Sheet1!C$1:D$107,2,0)</f>
        <v>#N/A</v>
      </c>
    </row>
    <row r="264" spans="1:14">
      <c r="A264" s="25" t="s">
        <v>5456</v>
      </c>
      <c r="B264" t="s">
        <v>977</v>
      </c>
      <c r="C264" t="s">
        <v>5457</v>
      </c>
      <c r="D264" t="str">
        <f t="shared" si="8"/>
        <v>P22-013139</v>
      </c>
      <c r="E264" t="str">
        <f>IFERROR(VLOOKUP($A264,'Capital spend Nov 30'!$D:$G,3,FALSE),"No PO")</f>
        <v>P22-013139 - Line 1</v>
      </c>
      <c r="F264" t="str">
        <f>VLOOKUP(A264,'Capital spend Nov 30'!D:Q,14,FALSE)</f>
        <v>Evergreen - 2022 - In-Suite Renovations</v>
      </c>
      <c r="G264" t="str">
        <f>VLOOKUP(A264,'Capital spend Nov 30'!D:U,18,FALSE)</f>
        <v>No</v>
      </c>
      <c r="H264">
        <f>VLOOKUP($A264,'Capital spend Nov 30'!$D$10:$W$6901,5,0)</f>
        <v>4479.67</v>
      </c>
      <c r="I264" t="str">
        <f>VLOOKUP(A264,'Capital spend Nov 30'!$D$10:$W$6901,15,0)</f>
        <v>ST10065</v>
      </c>
      <c r="J264" t="str">
        <f>VLOOKUP($A264,'Capital spend Nov 30'!$D$10:$W$6901,8,0)</f>
        <v>In-Suite Renovation (Capital)</v>
      </c>
      <c r="K264" t="str">
        <f>VLOOKUP($A264,'Capital spend Nov 30'!$D$10:$W$6901,2,0)</f>
        <v>Jackie Moses</v>
      </c>
      <c r="L264" t="str">
        <f>VLOOKUP($A264,'Capital spend Nov 30'!$D$10:$W$6901,4,0)</f>
        <v>Suite 51 Reno Paint, LVP &amp; standard toilet.
Hi-the form doesn't allow me to add in date of construction for last suite CEA but there is no history of this suite being CEA'd ever. And there are 5 suites  left not rented and all 5 need CEAs-so none are show/move-in ready. the building opened Jan. 1, 2006</v>
      </c>
      <c r="M264" t="e">
        <f>VLOOKUP(A264,[1]Sheet1!$C$2:$D$107,2,0)</f>
        <v>#N/A</v>
      </c>
      <c r="N264" t="e">
        <f>VLOOKUP(A264,[2]Sheet1!C$1:D$107,2,0)</f>
        <v>#N/A</v>
      </c>
    </row>
    <row r="265" spans="1:14" ht="45">
      <c r="A265" s="25" t="s">
        <v>5458</v>
      </c>
      <c r="B265" t="s">
        <v>977</v>
      </c>
      <c r="C265" s="67" t="s">
        <v>5459</v>
      </c>
      <c r="D265" t="str">
        <f t="shared" si="8"/>
        <v>P22-013137</v>
      </c>
      <c r="E265" t="str">
        <f>IFERROR(VLOOKUP($A265,'Capital spend Nov 30'!$D:$G,3,FALSE),"No PO")</f>
        <v>P22-013137 - Line 1</v>
      </c>
      <c r="F265" t="str">
        <f>VLOOKUP(A265,'Capital spend Nov 30'!D:Q,14,FALSE)</f>
        <v>Donway Place - 2022 - In-Suite Renovations</v>
      </c>
      <c r="G265" t="str">
        <f>VLOOKUP(A265,'Capital spend Nov 30'!D:U,18,FALSE)</f>
        <v>No</v>
      </c>
      <c r="H265">
        <f>VLOOKUP($A265,'Capital spend Nov 30'!$D$10:$W$6901,5,0)</f>
        <v>1412.5</v>
      </c>
      <c r="I265" t="str">
        <f>VLOOKUP(A265,'Capital spend Nov 30'!$D$10:$W$6901,15,0)</f>
        <v>ST10026</v>
      </c>
      <c r="J265" t="str">
        <f>VLOOKUP($A265,'Capital spend Nov 30'!$D$10:$W$6901,8,0)</f>
        <v>In-Suite Refresh (Capital)</v>
      </c>
      <c r="K265" t="str">
        <f>VLOOKUP($A265,'Capital spend Nov 30'!$D$10:$W$6901,2,0)</f>
        <v>Lynn A. Jennings</v>
      </c>
      <c r="L265" t="str">
        <f>VLOOKUP($A265,'Capital spend Nov 30'!$D$10:$W$6901,4,0)</f>
        <v>Suite 448 Refresh Paint only</v>
      </c>
      <c r="M265" t="e">
        <f>VLOOKUP(A265,[1]Sheet1!$C$2:$D$107,2,0)</f>
        <v>#N/A</v>
      </c>
      <c r="N265" t="e">
        <f>VLOOKUP(A265,[2]Sheet1!C$1:D$107,2,0)</f>
        <v>#N/A</v>
      </c>
    </row>
    <row r="266" spans="1:14" ht="45">
      <c r="A266" s="25" t="s">
        <v>5460</v>
      </c>
      <c r="B266" t="s">
        <v>977</v>
      </c>
      <c r="C266" s="67" t="s">
        <v>5461</v>
      </c>
      <c r="D266" t="str">
        <f t="shared" si="8"/>
        <v>P22-013142</v>
      </c>
      <c r="E266" t="str">
        <f>IFERROR(VLOOKUP($A266,'Capital spend Nov 30'!$D:$G,3,FALSE),"No PO")</f>
        <v>P22-013142 - Line 2</v>
      </c>
      <c r="F266" t="str">
        <f>VLOOKUP(A266,'Capital spend Nov 30'!D:Q,14,FALSE)</f>
        <v>Riverbend - 2022 - In-Suite Renovations</v>
      </c>
      <c r="G266" t="str">
        <f>VLOOKUP(A266,'Capital spend Nov 30'!D:U,18,FALSE)</f>
        <v>No</v>
      </c>
      <c r="H266">
        <f>VLOOKUP($A266,'Capital spend Nov 30'!$D$10:$W$6901,5,0)</f>
        <v>960.12</v>
      </c>
      <c r="I266" t="str">
        <f>VLOOKUP(A266,'Capital spend Nov 30'!$D$10:$W$6901,15,0)</f>
        <v>ST10071</v>
      </c>
      <c r="J266" t="str">
        <f>VLOOKUP($A266,'Capital spend Nov 30'!$D$10:$W$6901,8,0)</f>
        <v>Suites FF&amp;E (Capital)</v>
      </c>
      <c r="K266" t="str">
        <f>VLOOKUP($A266,'Capital spend Nov 30'!$D$10:$W$6901,2,0)</f>
        <v>Storm Wellington</v>
      </c>
      <c r="L266" t="str">
        <f>VLOOKUP($A266,'Capital spend Nov 30'!$D$10:$W$6901,4,0)</f>
        <v>Suite 323 Reno Fridge</v>
      </c>
      <c r="M266" t="e">
        <f>VLOOKUP(A266,[1]Sheet1!$C$2:$D$107,2,0)</f>
        <v>#N/A</v>
      </c>
      <c r="N266" t="e">
        <f>VLOOKUP(A266,[2]Sheet1!C$1:D$107,2,0)</f>
        <v>#N/A</v>
      </c>
    </row>
    <row r="267" spans="1:14">
      <c r="A267" s="25" t="s">
        <v>5462</v>
      </c>
      <c r="B267" t="s">
        <v>977</v>
      </c>
      <c r="C267" t="s">
        <v>5463</v>
      </c>
      <c r="D267" t="str">
        <f t="shared" si="8"/>
        <v>P22-013140</v>
      </c>
      <c r="E267" t="str">
        <f>IFERROR(VLOOKUP($A267,'Capital spend Nov 30'!$D:$G,3,FALSE),"No PO")</f>
        <v>P22-013140 - Line 2</v>
      </c>
      <c r="F267" t="str">
        <f>VLOOKUP(A267,'Capital spend Nov 30'!D:Q,14,FALSE)</f>
        <v>Evergreen - 2022 - In-Suite Renovations</v>
      </c>
      <c r="G267" t="str">
        <f>VLOOKUP(A267,'Capital spend Nov 30'!D:U,18,FALSE)</f>
        <v>No</v>
      </c>
      <c r="H267">
        <f>VLOOKUP($A267,'Capital spend Nov 30'!$D$10:$W$6901,5,0)</f>
        <v>525</v>
      </c>
      <c r="I267" t="str">
        <f>VLOOKUP(A267,'Capital spend Nov 30'!$D$10:$W$6901,15,0)</f>
        <v>ST10065</v>
      </c>
      <c r="J267" t="str">
        <f>VLOOKUP($A267,'Capital spend Nov 30'!$D$10:$W$6901,8,0)</f>
        <v>Suites FF&amp;E (Capital)</v>
      </c>
      <c r="K267" t="str">
        <f>VLOOKUP($A267,'Capital spend Nov 30'!$D$10:$W$6901,2,0)</f>
        <v>Jackie Moses</v>
      </c>
      <c r="L267" t="str">
        <f>VLOOKUP($A267,'Capital spend Nov 30'!$D$10:$W$6901,4,0)</f>
        <v>Suite 422 Reno Fridge</v>
      </c>
      <c r="M267" t="e">
        <f>VLOOKUP(A267,[1]Sheet1!$C$2:$D$107,2,0)</f>
        <v>#N/A</v>
      </c>
      <c r="N267" t="e">
        <f>VLOOKUP(A267,[2]Sheet1!C$1:D$107,2,0)</f>
        <v>#N/A</v>
      </c>
    </row>
    <row r="268" spans="1:14">
      <c r="A268" s="25" t="s">
        <v>5464</v>
      </c>
      <c r="B268" t="s">
        <v>977</v>
      </c>
      <c r="C268" t="s">
        <v>5465</v>
      </c>
      <c r="D268" t="str">
        <f t="shared" si="8"/>
        <v>P22-013146</v>
      </c>
      <c r="E268" t="str">
        <f>IFERROR(VLOOKUP($A268,'Capital spend Nov 30'!$D:$G,3,FALSE),"No PO")</f>
        <v>P22-013146 - Line 2</v>
      </c>
      <c r="F268" t="str">
        <f>VLOOKUP(A268,'Capital spend Nov 30'!D:Q,14,FALSE)</f>
        <v>Our Parents Home - 2022 - In-Suite Renovations</v>
      </c>
      <c r="G268" t="str">
        <f>VLOOKUP(A268,'Capital spend Nov 30'!D:U,18,FALSE)</f>
        <v>No</v>
      </c>
      <c r="H268">
        <f>VLOOKUP($A268,'Capital spend Nov 30'!$D$10:$W$6901,5,0)</f>
        <v>2457.9899999999998</v>
      </c>
      <c r="I268" t="str">
        <f>VLOOKUP(A268,'Capital spend Nov 30'!$D$10:$W$6901,15,0)</f>
        <v>ST10339</v>
      </c>
      <c r="J268" t="str">
        <f>VLOOKUP($A268,'Capital spend Nov 30'!$D$10:$W$6901,8,0)</f>
        <v>In-Suite Renovation (Capital)</v>
      </c>
      <c r="K268" t="str">
        <f>VLOOKUP($A268,'Capital spend Nov 30'!$D$10:$W$6901,2,0)</f>
        <v>Lynelle Stogran</v>
      </c>
      <c r="L268" t="str">
        <f>VLOOKUP($A268,'Capital spend Nov 30'!$D$10:$W$6901,4,0)</f>
        <v>Suite 610 Reno In suite refresh - 610 Rented as of June 2022, renovations +5 years</v>
      </c>
      <c r="M268" t="e">
        <f>VLOOKUP(A268,[1]Sheet1!$C$2:$D$107,2,0)</f>
        <v>#N/A</v>
      </c>
      <c r="N268" t="e">
        <f>VLOOKUP(A268,[2]Sheet1!C$1:D$107,2,0)</f>
        <v>#N/A</v>
      </c>
    </row>
    <row r="269" spans="1:14">
      <c r="A269" s="25" t="s">
        <v>5466</v>
      </c>
      <c r="B269" t="s">
        <v>977</v>
      </c>
      <c r="C269" t="s">
        <v>5467</v>
      </c>
      <c r="D269" t="str">
        <f t="shared" si="8"/>
        <v>P22-013126</v>
      </c>
      <c r="E269" t="str">
        <f>IFERROR(VLOOKUP($A269,'Capital spend Nov 30'!$D:$G,3,FALSE),"No PO")</f>
        <v>P22-013126 - Line 1</v>
      </c>
      <c r="F269" t="str">
        <f>VLOOKUP(A269,'Capital spend Nov 30'!D:Q,14,FALSE)</f>
        <v>Eagle Terrace - 2022 - Windows</v>
      </c>
      <c r="G269" t="str">
        <f>VLOOKUP(A269,'Capital spend Nov 30'!D:U,18,FALSE)</f>
        <v>No</v>
      </c>
      <c r="H269">
        <f>VLOOKUP($A269,'Capital spend Nov 30'!$D$10:$W$6901,5,0)</f>
        <v>6350.6</v>
      </c>
      <c r="I269" t="str">
        <f>VLOOKUP(A269,'Capital spend Nov 30'!$D$10:$W$6901,15,0)</f>
        <v>ST10153</v>
      </c>
      <c r="J269" t="str">
        <f>VLOOKUP($A269,'Capital spend Nov 30'!$D$10:$W$6901,8,0)</f>
        <v>Exterior Window (Capital)</v>
      </c>
      <c r="K269" t="str">
        <f>VLOOKUP($A269,'Capital spend Nov 30'!$D$10:$W$6901,2,0)</f>
        <v>Hazel D'Gama</v>
      </c>
      <c r="L269" t="str">
        <f>VLOOKUP($A269,'Capital spend Nov 30'!$D$10:$W$6901,4,0)</f>
        <v>Eagle Terrace - Windows</v>
      </c>
      <c r="M269" t="e">
        <f>VLOOKUP(A269,[1]Sheet1!$C$2:$D$107,2,0)</f>
        <v>#N/A</v>
      </c>
      <c r="N269" t="e">
        <f>VLOOKUP(A269,[2]Sheet1!C$1:D$107,2,0)</f>
        <v>#N/A</v>
      </c>
    </row>
    <row r="270" spans="1:14">
      <c r="A270" s="25" t="s">
        <v>5468</v>
      </c>
      <c r="B270" t="s">
        <v>977</v>
      </c>
      <c r="C270" t="s">
        <v>5469</v>
      </c>
      <c r="D270" t="str">
        <f t="shared" si="8"/>
        <v>P22-013144</v>
      </c>
      <c r="E270" t="str">
        <f>IFERROR(VLOOKUP($A270,'Capital spend Nov 30'!$D:$G,3,FALSE),"No PO")</f>
        <v>P22-013144 - Line 2</v>
      </c>
      <c r="F270" t="str">
        <f>VLOOKUP(A270,'Capital spend Nov 30'!D:Q,14,FALSE)</f>
        <v>Our Parents Home - 2022 - In-Suite Renovations</v>
      </c>
      <c r="G270" t="str">
        <f>VLOOKUP(A270,'Capital spend Nov 30'!D:U,18,FALSE)</f>
        <v>No</v>
      </c>
      <c r="H270">
        <f>VLOOKUP($A270,'Capital spend Nov 30'!$D$10:$W$6901,5,0)</f>
        <v>2171.92</v>
      </c>
      <c r="I270" t="str">
        <f>VLOOKUP(A270,'Capital spend Nov 30'!$D$10:$W$6901,15,0)</f>
        <v>ST10339</v>
      </c>
      <c r="J270" t="str">
        <f>VLOOKUP($A270,'Capital spend Nov 30'!$D$10:$W$6901,8,0)</f>
        <v>In-Suite Renovation (Capital)</v>
      </c>
      <c r="K270" t="str">
        <f>VLOOKUP($A270,'Capital spend Nov 30'!$D$10:$W$6901,2,0)</f>
        <v>Lynelle Stogran</v>
      </c>
      <c r="L270" t="str">
        <f>VLOOKUP($A270,'Capital spend Nov 30'!$D$10:$W$6901,4,0)</f>
        <v>Suite 1209 Reno, July 6th move in, lease signed</v>
      </c>
      <c r="M270" t="e">
        <f>VLOOKUP(A270,[1]Sheet1!$C$2:$D$107,2,0)</f>
        <v>#N/A</v>
      </c>
      <c r="N270" t="e">
        <f>VLOOKUP(A270,[2]Sheet1!C$1:D$107,2,0)</f>
        <v>#N/A</v>
      </c>
    </row>
    <row r="271" spans="1:14">
      <c r="A271" s="25" t="s">
        <v>5470</v>
      </c>
      <c r="B271" t="s">
        <v>977</v>
      </c>
      <c r="C271" t="s">
        <v>5471</v>
      </c>
      <c r="D271" t="str">
        <f t="shared" si="8"/>
        <v>P22-013143</v>
      </c>
      <c r="E271" t="str">
        <f>IFERROR(VLOOKUP($A271,'Capital spend Nov 30'!$D:$G,3,FALSE),"No PO")</f>
        <v>P22-013143 - Line 2</v>
      </c>
      <c r="F271" t="str">
        <f>VLOOKUP(A271,'Capital spend Nov 30'!D:Q,14,FALSE)</f>
        <v>Our Parents Home - 2022 - In-Suite Renovations</v>
      </c>
      <c r="G271" t="str">
        <f>VLOOKUP(A271,'Capital spend Nov 30'!D:U,18,FALSE)</f>
        <v>No</v>
      </c>
      <c r="H271">
        <f>VLOOKUP($A271,'Capital spend Nov 30'!$D$10:$W$6901,5,0)</f>
        <v>1998.67</v>
      </c>
      <c r="I271" t="str">
        <f>VLOOKUP(A271,'Capital spend Nov 30'!$D$10:$W$6901,15,0)</f>
        <v>ST10339</v>
      </c>
      <c r="J271" t="str">
        <f>VLOOKUP($A271,'Capital spend Nov 30'!$D$10:$W$6901,8,0)</f>
        <v>In-Suite Renovation (Capital)</v>
      </c>
      <c r="K271" t="str">
        <f>VLOOKUP($A271,'Capital spend Nov 30'!$D$10:$W$6901,2,0)</f>
        <v>Lynelle Stogran</v>
      </c>
      <c r="L271" t="str">
        <f>VLOOKUP($A271,'Capital spend Nov 30'!$D$10:$W$6901,4,0)</f>
        <v>Suite 1202 Reno Work Completed, suite reservation signed for July 2022 move in. Last suite reno unknown but +5 years</v>
      </c>
      <c r="M271" t="e">
        <f>VLOOKUP(A271,[1]Sheet1!$C$2:$D$107,2,0)</f>
        <v>#N/A</v>
      </c>
      <c r="N271" t="e">
        <f>VLOOKUP(A271,[2]Sheet1!C$1:D$107,2,0)</f>
        <v>#N/A</v>
      </c>
    </row>
    <row r="272" spans="1:14">
      <c r="A272" s="25" t="s">
        <v>5472</v>
      </c>
      <c r="B272" t="s">
        <v>977</v>
      </c>
      <c r="C272" s="48" t="s">
        <v>5473</v>
      </c>
      <c r="D272" t="str">
        <f t="shared" si="8"/>
        <v>P22-013145</v>
      </c>
      <c r="E272" t="str">
        <f>IFERROR(VLOOKUP($A272,'Capital spend Nov 30'!$D:$G,3,FALSE),"No PO")</f>
        <v>P22-013145 - Line 1</v>
      </c>
      <c r="F272" t="str">
        <f>VLOOKUP(A272,'Capital spend Nov 30'!D:Q,14,FALSE)</f>
        <v>Our Parents Home - 2022 - In-Suite Renovations</v>
      </c>
      <c r="G272" t="str">
        <f>VLOOKUP(A272,'Capital spend Nov 30'!D:U,18,FALSE)</f>
        <v>No</v>
      </c>
      <c r="H272">
        <f>VLOOKUP($A272,'Capital spend Nov 30'!$D$10:$W$6901,5,0)</f>
        <v>708.7</v>
      </c>
      <c r="I272" t="str">
        <f>VLOOKUP(A272,'Capital spend Nov 30'!$D$10:$W$6901,15,0)</f>
        <v>ST10339</v>
      </c>
      <c r="J272" t="str">
        <f>VLOOKUP($A272,'Capital spend Nov 30'!$D$10:$W$6901,8,0)</f>
        <v>In-Suite Renovation (Capital)</v>
      </c>
      <c r="K272" t="str">
        <f>VLOOKUP($A272,'Capital spend Nov 30'!$D$10:$W$6901,2,0)</f>
        <v>Lynelle Stogran</v>
      </c>
      <c r="L272" t="str">
        <f>VLOOKUP($A272,'Capital spend Nov 30'!$D$10:$W$6901,4,0)</f>
        <v>Suite 802 Reno
Additional Scope</v>
      </c>
      <c r="M272" t="e">
        <f>VLOOKUP(A272,[1]Sheet1!$C$2:$D$107,2,0)</f>
        <v>#N/A</v>
      </c>
      <c r="N272" t="e">
        <f>VLOOKUP(A272,[2]Sheet1!C$1:D$107,2,0)</f>
        <v>#N/A</v>
      </c>
    </row>
    <row r="273" spans="1:14">
      <c r="A273" s="25" t="s">
        <v>5474</v>
      </c>
      <c r="B273" t="s">
        <v>977</v>
      </c>
      <c r="C273" t="s">
        <v>5475</v>
      </c>
      <c r="D273" t="str">
        <f t="shared" si="8"/>
        <v>P22-013208</v>
      </c>
      <c r="E273" t="str">
        <f>IFERROR(VLOOKUP($A273,'Capital spend Nov 30'!$D:$G,3,FALSE),"No PO")</f>
        <v>P22-013208 - Line 1</v>
      </c>
      <c r="F273" t="str">
        <f>VLOOKUP(A273,'Capital spend Nov 30'!D:Q,14,FALSE)</f>
        <v>Renaissance - 2022 - In-Suite Renovations</v>
      </c>
      <c r="G273" t="str">
        <f>VLOOKUP(A273,'Capital spend Nov 30'!D:U,18,FALSE)</f>
        <v>No</v>
      </c>
      <c r="H273">
        <f>VLOOKUP($A273,'Capital spend Nov 30'!$D$10:$W$6901,5,0)</f>
        <v>388.5</v>
      </c>
      <c r="I273" t="str">
        <f>VLOOKUP(A273,'Capital spend Nov 30'!$D$10:$W$6901,15,0)</f>
        <v>ST10086</v>
      </c>
      <c r="J273" t="str">
        <f>VLOOKUP($A273,'Capital spend Nov 30'!$D$10:$W$6901,8,0)</f>
        <v>In-Suite Renovation (Capital)</v>
      </c>
      <c r="K273" t="str">
        <f>VLOOKUP($A273,'Capital spend Nov 30'!$D$10:$W$6901,2,0)</f>
        <v>Tim Eveleigh</v>
      </c>
      <c r="L273" t="str">
        <f>VLOOKUP($A273,'Capital spend Nov 30'!$D$10:$W$6901,4,0)</f>
        <v>Suite 210 Reno Additional Scope</v>
      </c>
      <c r="M273" t="e">
        <f>VLOOKUP(A273,[1]Sheet1!$C$2:$D$107,2,0)</f>
        <v>#N/A</v>
      </c>
      <c r="N273" t="e">
        <f>VLOOKUP(A273,[2]Sheet1!C$1:D$107,2,0)</f>
        <v>#N/A</v>
      </c>
    </row>
    <row r="274" spans="1:14">
      <c r="A274" s="25" t="s">
        <v>5476</v>
      </c>
      <c r="B274" t="s">
        <v>977</v>
      </c>
      <c r="C274" t="s">
        <v>1014</v>
      </c>
      <c r="D274" t="str">
        <f t="shared" si="8"/>
        <v>P22-013207</v>
      </c>
      <c r="E274" t="str">
        <f>IFERROR(VLOOKUP($A274,'Capital spend Nov 30'!$D:$G,3,FALSE),"No PO")</f>
        <v>P22-013207 - Line 1</v>
      </c>
      <c r="F274" t="str">
        <f>VLOOKUP(A274,'Capital spend Nov 30'!D:Q,14,FALSE)</f>
        <v>Renaissance - 2022 - In-Suite Renovations</v>
      </c>
      <c r="G274" t="str">
        <f>VLOOKUP(A274,'Capital spend Nov 30'!D:U,18,FALSE)</f>
        <v>No</v>
      </c>
      <c r="H274">
        <f>VLOOKUP($A274,'Capital spend Nov 30'!$D$10:$W$6901,5,0)</f>
        <v>172.05</v>
      </c>
      <c r="I274" t="str">
        <f>VLOOKUP(A274,'Capital spend Nov 30'!$D$10:$W$6901,15,0)</f>
        <v>ST10086</v>
      </c>
      <c r="J274" t="str">
        <f>VLOOKUP($A274,'Capital spend Nov 30'!$D$10:$W$6901,8,0)</f>
        <v>In-Suite Renovation (Capital)</v>
      </c>
      <c r="K274" t="str">
        <f>VLOOKUP($A274,'Capital spend Nov 30'!$D$10:$W$6901,2,0)</f>
        <v>Tim Eveleigh</v>
      </c>
      <c r="L274" t="str">
        <f>VLOOKUP($A274,'Capital spend Nov 30'!$D$10:$W$6901,4,0)</f>
        <v>Suite 434 Reno Additional Scope</v>
      </c>
      <c r="M274" t="e">
        <f>VLOOKUP(A274,[1]Sheet1!$C$2:$D$107,2,0)</f>
        <v>#N/A</v>
      </c>
      <c r="N274" t="e">
        <f>VLOOKUP(A274,[2]Sheet1!C$1:D$107,2,0)</f>
        <v>#N/A</v>
      </c>
    </row>
    <row r="275" spans="1:14">
      <c r="A275" t="s">
        <v>5477</v>
      </c>
      <c r="B275" t="s">
        <v>977</v>
      </c>
      <c r="C275" t="s">
        <v>1012</v>
      </c>
      <c r="D275" t="str">
        <f t="shared" si="8"/>
        <v>P22-013149</v>
      </c>
      <c r="E275" t="str">
        <f>IFERROR(VLOOKUP($A275,'Capital spend Nov 30'!$D:$G,3,FALSE),"No PO")</f>
        <v>P22-013149 - Line 1</v>
      </c>
      <c r="F275" t="str">
        <f>VLOOKUP(A275,'Capital spend Nov 30'!D:Q,14,FALSE)</f>
        <v>Donway Place - 2022 - In-Suite Renovations</v>
      </c>
      <c r="G275" t="str">
        <f>VLOOKUP(A275,'Capital spend Nov 30'!D:U,18,FALSE)</f>
        <v>No</v>
      </c>
      <c r="H275">
        <f>VLOOKUP($A275,'Capital spend Nov 30'!$D$10:$W$6901,5,0)</f>
        <v>1751.5</v>
      </c>
      <c r="I275" t="str">
        <f>VLOOKUP(A275,'Capital spend Nov 30'!$D$10:$W$6901,15,0)</f>
        <v>ST10026</v>
      </c>
      <c r="J275" t="str">
        <f>VLOOKUP($A275,'Capital spend Nov 30'!$D$10:$W$6901,8,0)</f>
        <v>In-Suite Refresh (Capital)</v>
      </c>
      <c r="K275" t="str">
        <f>VLOOKUP($A275,'Capital spend Nov 30'!$D$10:$W$6901,2,0)</f>
        <v>Lynn A. Jennings</v>
      </c>
      <c r="L275" t="str">
        <f>VLOOKUP($A275,'Capital spend Nov 30'!$D$10:$W$6901,4,0)</f>
        <v>Suite 452 Refresh Paint only</v>
      </c>
      <c r="M275" t="e">
        <f>VLOOKUP(A275,[1]Sheet1!$C$2:$D$107,2,0)</f>
        <v>#N/A</v>
      </c>
      <c r="N275" t="e">
        <f>VLOOKUP(A275,[2]Sheet1!C$1:D$107,2,0)</f>
        <v>#N/A</v>
      </c>
    </row>
    <row r="276" spans="1:14" ht="45">
      <c r="A276" s="25" t="s">
        <v>5478</v>
      </c>
      <c r="B276" t="s">
        <v>977</v>
      </c>
      <c r="C276" s="67" t="s">
        <v>5461</v>
      </c>
      <c r="D276" t="str">
        <f t="shared" si="8"/>
        <v>P22-013148</v>
      </c>
      <c r="E276" t="str">
        <f>IFERROR(VLOOKUP($A276,'Capital spend Nov 30'!$D:$G,3,FALSE),"No PO")</f>
        <v>P22-013148 - Line 2</v>
      </c>
      <c r="F276" t="str">
        <f>VLOOKUP(A276,'Capital spend Nov 30'!D:Q,14,FALSE)</f>
        <v>Leaside - 2022 - In-Suite Renovations</v>
      </c>
      <c r="G276" t="str">
        <f>VLOOKUP(A276,'Capital spend Nov 30'!D:U,18,FALSE)</f>
        <v>No</v>
      </c>
      <c r="H276">
        <f>VLOOKUP($A276,'Capital spend Nov 30'!$D$10:$W$6901,5,0)</f>
        <v>4807.78</v>
      </c>
      <c r="I276" t="str">
        <f>VLOOKUP(A276,'Capital spend Nov 30'!$D$10:$W$6901,15,0)</f>
        <v>ST10029</v>
      </c>
      <c r="J276" t="str">
        <f>VLOOKUP($A276,'Capital spend Nov 30'!$D$10:$W$6901,8,0)</f>
        <v>In-Suite Renovation (Capital)</v>
      </c>
      <c r="K276" t="str">
        <f>VLOOKUP($A276,'Capital spend Nov 30'!$D$10:$W$6901,2,0)</f>
        <v>Kattie Hornshaw Phillips</v>
      </c>
      <c r="L276" t="str">
        <f>VLOOKUP($A276,'Capital spend Nov 30'!$D$10:$W$6901,4,0)</f>
        <v>Suite 1-222 Reno replacement of carpet, baseboard
Vinyl Plank</v>
      </c>
      <c r="M276" t="e">
        <f>VLOOKUP(A276,[1]Sheet1!$C$2:$D$107,2,0)</f>
        <v>#N/A</v>
      </c>
      <c r="N276" t="e">
        <f>VLOOKUP(A276,[2]Sheet1!C$1:D$107,2,0)</f>
        <v>#N/A</v>
      </c>
    </row>
    <row r="277" spans="1:14">
      <c r="A277" s="25"/>
      <c r="C277" s="48"/>
    </row>
    <row r="278" spans="1:14">
      <c r="A278" s="25"/>
      <c r="C278"/>
    </row>
    <row r="279" spans="1:14">
      <c r="A279" s="25"/>
      <c r="C279"/>
    </row>
    <row r="280" spans="1:14">
      <c r="C280" s="48"/>
    </row>
    <row r="281" spans="1:14">
      <c r="A281" s="25"/>
      <c r="C281" s="48"/>
    </row>
    <row r="282" spans="1:14">
      <c r="A282" s="25"/>
      <c r="C282" s="48"/>
    </row>
    <row r="283" spans="1:14">
      <c r="A283" s="25"/>
      <c r="C283"/>
    </row>
    <row r="284" spans="1:14">
      <c r="C284" s="48"/>
    </row>
    <row r="285" spans="1:14">
      <c r="A285" s="25"/>
      <c r="C285" s="48"/>
    </row>
    <row r="286" spans="1:14">
      <c r="A286" s="25"/>
      <c r="C286" s="48"/>
    </row>
    <row r="287" spans="1:14">
      <c r="A287" s="25"/>
      <c r="C287" s="48"/>
    </row>
    <row r="288" spans="1:14">
      <c r="C288" s="48"/>
    </row>
    <row r="289" spans="3:3">
      <c r="C289"/>
    </row>
    <row r="290" spans="3:3">
      <c r="C290" s="93"/>
    </row>
    <row r="291" spans="3:3">
      <c r="C291" s="94"/>
    </row>
    <row r="292" spans="3:3">
      <c r="C292"/>
    </row>
    <row r="293" spans="3:3">
      <c r="C293"/>
    </row>
    <row r="294" spans="3:3">
      <c r="C294"/>
    </row>
    <row r="295" spans="3:3">
      <c r="C295"/>
    </row>
    <row r="296" spans="3:3">
      <c r="C296"/>
    </row>
    <row r="297" spans="3:3">
      <c r="C297"/>
    </row>
    <row r="298" spans="3:3">
      <c r="C298"/>
    </row>
    <row r="299" spans="3:3">
      <c r="C299"/>
    </row>
    <row r="300" spans="3:3">
      <c r="C300" s="94"/>
    </row>
    <row r="301" spans="3:3">
      <c r="C301" s="94"/>
    </row>
    <row r="302" spans="3:3">
      <c r="C302" s="94"/>
    </row>
    <row r="303" spans="3:3">
      <c r="C303" s="94"/>
    </row>
    <row r="304" spans="3:3">
      <c r="C304"/>
    </row>
    <row r="305" spans="3:3">
      <c r="C305" s="94"/>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1:3">
      <c r="C321"/>
    </row>
    <row r="322" spans="1:3">
      <c r="C322"/>
    </row>
    <row r="323" spans="1:3">
      <c r="C323"/>
    </row>
    <row r="324" spans="1:3">
      <c r="A324" s="25"/>
      <c r="C324"/>
    </row>
    <row r="325" spans="1:3">
      <c r="C325" s="48"/>
    </row>
    <row r="326" spans="1:3">
      <c r="C326" s="48"/>
    </row>
    <row r="327" spans="1:3">
      <c r="C327" s="48"/>
    </row>
    <row r="328" spans="1:3">
      <c r="C328"/>
    </row>
    <row r="329" spans="1:3">
      <c r="A329" s="25"/>
      <c r="C329" s="48"/>
    </row>
    <row r="330" spans="1:3">
      <c r="C330"/>
    </row>
    <row r="331" spans="1:3">
      <c r="C331" s="48"/>
    </row>
    <row r="332" spans="1:3">
      <c r="C332" s="48"/>
    </row>
    <row r="333" spans="1:3">
      <c r="C333" s="48"/>
    </row>
    <row r="334" spans="1:3">
      <c r="C334"/>
    </row>
    <row r="335" spans="1:3">
      <c r="C335"/>
    </row>
    <row r="336" spans="1:3">
      <c r="C336" s="48"/>
    </row>
    <row r="337" spans="1:3">
      <c r="C337" s="48"/>
    </row>
    <row r="338" spans="1:3">
      <c r="C338"/>
    </row>
    <row r="339" spans="1:3">
      <c r="C339" s="48"/>
    </row>
    <row r="340" spans="1:3">
      <c r="A340" s="25"/>
      <c r="C340" s="48"/>
    </row>
    <row r="341" spans="1:3">
      <c r="A341" s="25"/>
      <c r="C341" s="48"/>
    </row>
    <row r="342" spans="1:3">
      <c r="C342"/>
    </row>
    <row r="343" spans="1:3">
      <c r="C343"/>
    </row>
    <row r="344" spans="1:3">
      <c r="C344"/>
    </row>
    <row r="345" spans="1:3">
      <c r="C345"/>
    </row>
    <row r="346" spans="1:3">
      <c r="C346"/>
    </row>
    <row r="347" spans="1:3">
      <c r="C347"/>
    </row>
    <row r="348" spans="1:3">
      <c r="C348"/>
    </row>
    <row r="349" spans="1:3">
      <c r="C349"/>
    </row>
    <row r="350" spans="1:3">
      <c r="C350"/>
    </row>
    <row r="351" spans="1:3">
      <c r="C351"/>
    </row>
    <row r="352" spans="1:3">
      <c r="C352"/>
    </row>
    <row r="353" spans="3:3">
      <c r="C353"/>
    </row>
  </sheetData>
  <autoFilter ref="A6:N276" xr:uid="{52673A19-EF53-4B7F-83AB-622E0896C343}"/>
  <pageMargins left="0.7" right="0.7" top="0.75" bottom="0.75" header="0.3" footer="0.3"/>
  <pageSetup orientation="portrait" r:id="rId1"/>
  <ignoredErrors>
    <ignoredError sqref="M7" evalError="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2E624-7012-40BA-8C0E-C7C73A2902BF}">
  <sheetPr codeName="Sheet15"/>
  <dimension ref="A1:Z353"/>
  <sheetViews>
    <sheetView zoomScale="90" zoomScaleNormal="130" workbookViewId="0">
      <pane ySplit="6" topLeftCell="A215" activePane="bottomLeft" state="frozen"/>
      <selection pane="bottomLeft" activeCell="F286" sqref="F286"/>
    </sheetView>
  </sheetViews>
  <sheetFormatPr defaultRowHeight="15"/>
  <cols>
    <col min="1" max="1" width="17.5703125" bestFit="1" customWidth="1"/>
    <col min="2" max="2" width="10.5703125" customWidth="1"/>
    <col min="3" max="3" width="35.28515625" style="66" customWidth="1"/>
    <col min="4" max="4" width="20.140625" customWidth="1"/>
    <col min="5" max="5" width="17.85546875" customWidth="1"/>
    <col min="6" max="6" width="48.85546875" customWidth="1"/>
    <col min="7" max="7" width="10.42578125" bestFit="1" customWidth="1"/>
    <col min="8" max="8" width="14" style="89" customWidth="1"/>
    <col min="9" max="9" width="11" customWidth="1"/>
    <col min="10" max="11" width="9.42578125" customWidth="1"/>
    <col min="12" max="12" width="10.28515625" customWidth="1"/>
    <col min="13" max="13" width="12" customWidth="1"/>
    <col min="14" max="14" width="8.85546875" customWidth="1"/>
    <col min="15" max="15" width="5.28515625" customWidth="1"/>
  </cols>
  <sheetData>
    <row r="1" spans="1:14" ht="15.75" thickBot="1">
      <c r="I1" s="72" t="s">
        <v>1864</v>
      </c>
      <c r="J1" s="81" t="s">
        <v>976</v>
      </c>
      <c r="K1" s="81" t="s">
        <v>1866</v>
      </c>
      <c r="L1" s="81" t="s">
        <v>1867</v>
      </c>
      <c r="M1" s="86" t="s">
        <v>5133</v>
      </c>
    </row>
    <row r="2" spans="1:14">
      <c r="I2" s="77" t="s">
        <v>979</v>
      </c>
      <c r="J2" s="82">
        <f>COUNTIF(B:B,I2)</f>
        <v>74</v>
      </c>
      <c r="K2" s="82">
        <f>COUNTIFS(B:B,I2,C:C,"*")</f>
        <v>74</v>
      </c>
      <c r="L2" s="82">
        <f>J2-K2</f>
        <v>0</v>
      </c>
      <c r="M2" s="73">
        <f>K2/J2</f>
        <v>1</v>
      </c>
    </row>
    <row r="3" spans="1:14">
      <c r="I3" s="78" t="s">
        <v>978</v>
      </c>
      <c r="J3" s="83">
        <f>COUNTIF(B:B,I3)</f>
        <v>73</v>
      </c>
      <c r="K3" s="83">
        <f>COUNTIFS(B:B,I3,C:C,"*")</f>
        <v>73</v>
      </c>
      <c r="L3" s="83">
        <f>J3-K3</f>
        <v>0</v>
      </c>
      <c r="M3" s="74">
        <f>K3/J3</f>
        <v>1</v>
      </c>
    </row>
    <row r="4" spans="1:14">
      <c r="I4" s="79" t="s">
        <v>977</v>
      </c>
      <c r="J4" s="84">
        <f>COUNTIF(B:B,I4)</f>
        <v>73</v>
      </c>
      <c r="K4" s="84">
        <f>COUNTIFS(B:B,I4,C:C,"*")</f>
        <v>72</v>
      </c>
      <c r="L4" s="84">
        <f>J4-K4</f>
        <v>1</v>
      </c>
      <c r="M4" s="75">
        <f>K4/J4</f>
        <v>0.98630136986301364</v>
      </c>
    </row>
    <row r="5" spans="1:14" ht="15.75" thickBot="1">
      <c r="I5" s="80" t="s">
        <v>976</v>
      </c>
      <c r="J5" s="85">
        <f>SUM(J2:J4)</f>
        <v>220</v>
      </c>
      <c r="K5" s="85">
        <f>SUM(K2:K4)</f>
        <v>219</v>
      </c>
      <c r="L5" s="85">
        <f>SUM(L2:L4)</f>
        <v>1</v>
      </c>
      <c r="M5" s="76">
        <f>K5/J5</f>
        <v>0.99545454545454548</v>
      </c>
    </row>
    <row r="6" spans="1:14">
      <c r="A6" s="43" t="s">
        <v>980</v>
      </c>
      <c r="B6" s="43" t="s">
        <v>981</v>
      </c>
      <c r="C6" s="69" t="s">
        <v>991</v>
      </c>
      <c r="D6" s="43"/>
      <c r="E6" s="43" t="s">
        <v>992</v>
      </c>
      <c r="F6" s="43" t="s">
        <v>1007</v>
      </c>
      <c r="G6" s="43" t="s">
        <v>1008</v>
      </c>
      <c r="H6" s="92" t="s">
        <v>5134</v>
      </c>
      <c r="I6" t="s">
        <v>5135</v>
      </c>
      <c r="J6" t="s">
        <v>5136</v>
      </c>
      <c r="K6" t="s">
        <v>5137</v>
      </c>
      <c r="L6" t="s">
        <v>5138</v>
      </c>
      <c r="M6" t="s">
        <v>5139</v>
      </c>
      <c r="N6" t="s">
        <v>5140</v>
      </c>
    </row>
    <row r="7" spans="1:14">
      <c r="A7" t="s">
        <v>5479</v>
      </c>
      <c r="B7" t="s">
        <v>979</v>
      </c>
      <c r="C7" s="31" t="s">
        <v>1014</v>
      </c>
      <c r="D7" t="str">
        <f t="shared" ref="D7:D70" si="0">LEFT(E7,10)</f>
        <v>P22-013501</v>
      </c>
      <c r="E7" t="str">
        <f>IFERROR(VLOOKUP($A7,'Capital spend Nov 30'!$D:$G,3,FALSE),"No PO")</f>
        <v>P22-013501 - Line 1</v>
      </c>
      <c r="F7" t="str">
        <f>VLOOKUP(A7,'Capital spend Nov 30'!D:Q,14,FALSE)</f>
        <v>Hollyburn House - 2022 - In-Suite Renovations</v>
      </c>
      <c r="G7" t="str">
        <f>VLOOKUP(A7,'Capital spend Nov 30'!D:U,18,FALSE)</f>
        <v>No</v>
      </c>
      <c r="H7" s="89">
        <f>VLOOKUP(A7,'Capital spend Nov 30'!$D$10:$W$6901,5,0)</f>
        <v>157.5</v>
      </c>
      <c r="I7" t="str">
        <f>VLOOKUP(A7,'Capital spend Nov 30'!$D$10:$W$6901,15,0)</f>
        <v>ST10055</v>
      </c>
      <c r="J7" t="str">
        <f>VLOOKUP($A7,'Capital spend Nov 30'!$D$10:$W$6901,8,0)</f>
        <v>In-Suite Refresh (Capital)</v>
      </c>
      <c r="K7" t="str">
        <f>VLOOKUP($A7,'Capital spend Nov 30'!$D$10:$W$6901,2,0)</f>
        <v>Kathy Russell</v>
      </c>
      <c r="L7" t="str">
        <f>VLOOKUP($A7,'Capital spend Nov 30'!$D$10:$W$6901,4,0)</f>
        <v>Suite 122  Refresh Additional Scope Remove Call Box</v>
      </c>
    </row>
    <row r="8" spans="1:14">
      <c r="A8" t="s">
        <v>5480</v>
      </c>
      <c r="B8" t="s">
        <v>979</v>
      </c>
      <c r="C8" s="51" t="s">
        <v>1398</v>
      </c>
      <c r="D8" t="str">
        <f t="shared" si="0"/>
        <v>P22-014105</v>
      </c>
      <c r="E8" t="str">
        <f>IFERROR(VLOOKUP($A8,'Capital spend Nov 30'!$D:$G,3,FALSE),"No PO")</f>
        <v>P22-014105 - Line 1</v>
      </c>
      <c r="F8" t="str">
        <f>VLOOKUP(A8,'Capital spend Nov 30'!D:Q,14,FALSE)</f>
        <v>Arbutus - 2022 - Spa Room Toilets</v>
      </c>
      <c r="G8" t="str">
        <f>VLOOKUP(A8,'Capital spend Nov 30'!D:U,18,FALSE)</f>
        <v>No</v>
      </c>
      <c r="H8" s="89">
        <f>VLOOKUP(A8,'Capital spend Nov 30'!$D$10:$W$6901,5,0)</f>
        <v>76424.25</v>
      </c>
      <c r="I8" t="str">
        <f>VLOOKUP(A8,'Capital spend Nov 30'!$D$10:$W$6901,15,0)</f>
        <v>ST10209</v>
      </c>
      <c r="J8" t="str">
        <f>VLOOKUP($A8,'Capital spend Nov 30'!$D$10:$W$6901,8,0)</f>
        <v>Spa/Tubs/Washrooms (Capital)</v>
      </c>
      <c r="K8" t="str">
        <f>VLOOKUP($A8,'Capital spend Nov 30'!$D$10:$W$6901,2,0)</f>
        <v>Doug Blanchard</v>
      </c>
      <c r="L8" t="str">
        <f>VLOOKUP($A8,'Capital spend Nov 30'!$D$10:$W$6901,4,0)</f>
        <v>Removal / Abatement of 5 partition walls and scanning of 5 floors to prior to installation of 5 toilets into existing spa rooms.</v>
      </c>
    </row>
    <row r="9" spans="1:14">
      <c r="A9" t="s">
        <v>5481</v>
      </c>
      <c r="B9" t="s">
        <v>979</v>
      </c>
      <c r="C9" t="s">
        <v>4941</v>
      </c>
      <c r="D9" t="str">
        <f t="shared" si="0"/>
        <v>P22-013518</v>
      </c>
      <c r="E9" t="str">
        <f>IFERROR(VLOOKUP($A9,'Capital spend Nov 30'!$D:$G,3,FALSE),"No PO")</f>
        <v>P22-013518 - Line 1</v>
      </c>
      <c r="F9" t="str">
        <f>VLOOKUP(A9,'Capital spend Nov 30'!D:Q,14,FALSE)</f>
        <v>The Village Senoirs - 2022 - In-Suite Renovations</v>
      </c>
      <c r="G9" t="str">
        <f>VLOOKUP(A9,'Capital spend Nov 30'!D:U,18,FALSE)</f>
        <v>No</v>
      </c>
      <c r="H9" s="89">
        <f>VLOOKUP(A9,'Capital spend Nov 30'!$D$10:$W$6901,5,0)</f>
        <v>8327.69</v>
      </c>
      <c r="I9" t="str">
        <f>VLOOKUP(A9,'Capital spend Nov 30'!$D$10:$W$6901,15,0)</f>
        <v>ST10336</v>
      </c>
      <c r="J9" t="str">
        <f>VLOOKUP($A9,'Capital spend Nov 30'!$D$10:$W$6901,8,0)</f>
        <v>In-Suite Renovation (Capital)</v>
      </c>
      <c r="K9" t="str">
        <f>VLOOKUP($A9,'Capital spend Nov 30'!$D$10:$W$6901,2,0)</f>
        <v>Dylan Subject</v>
      </c>
      <c r="L9" t="str">
        <f>VLOOKUP($A9,'Capital spend Nov 30'!$D$10:$W$6901,4,0)</f>
        <v>Suite 5016 Reno New paint vinyl and carpet in apartment 5016. Existing carpet has terrible odour - has been steam cleaned twice and deoderizer used with no improvement. Carpet also frayed in multiple locations. Vinyl beginning to lift. Unable to match paint in the room.</v>
      </c>
    </row>
    <row r="10" spans="1:14">
      <c r="A10" t="s">
        <v>5482</v>
      </c>
      <c r="B10" t="s">
        <v>979</v>
      </c>
      <c r="C10" s="51" t="s">
        <v>1014</v>
      </c>
      <c r="D10" t="str">
        <f t="shared" si="0"/>
        <v>P22-014133</v>
      </c>
      <c r="E10" t="str">
        <f>IFERROR(VLOOKUP($A10,'Capital spend Nov 30'!$D:$G,3,FALSE),"No PO")</f>
        <v>P22-014133 - Line 1</v>
      </c>
      <c r="F10" t="str">
        <f>VLOOKUP(A10,'Capital spend Nov 30'!D:Q,14,FALSE)</f>
        <v>Ridgeview - 2022 - Plumbing</v>
      </c>
      <c r="G10" t="str">
        <f>VLOOKUP(A10,'Capital spend Nov 30'!D:U,18,FALSE)</f>
        <v>No</v>
      </c>
      <c r="H10" s="89">
        <f>VLOOKUP(A10,'Capital spend Nov 30'!$D$10:$W$6901,5,0)</f>
        <v>57765.599999999999</v>
      </c>
      <c r="I10" t="str">
        <f>VLOOKUP(A10,'Capital spend Nov 30'!$D$10:$W$6901,15,0)</f>
        <v>ST10145</v>
      </c>
      <c r="J10" t="str">
        <f>VLOOKUP($A10,'Capital spend Nov 30'!$D$10:$W$6901,8,0)</f>
        <v>Plumbing (Capital)</v>
      </c>
      <c r="K10" t="str">
        <f>VLOOKUP($A10,'Capital spend Nov 30'!$D$10:$W$6901,2,0)</f>
        <v>Emilio Ricciardi (Terminated)</v>
      </c>
      <c r="L10" t="str">
        <f>VLOOKUP($A10,'Capital spend Nov 30'!$D$10:$W$6901,4,0)</f>
        <v>Domestic Hot Water Tank Replacement with optional new concrete housekeeping pads.</v>
      </c>
    </row>
    <row r="11" spans="1:14">
      <c r="A11" t="s">
        <v>5483</v>
      </c>
      <c r="B11" t="s">
        <v>979</v>
      </c>
      <c r="C11" s="51" t="s">
        <v>1398</v>
      </c>
      <c r="D11" t="str">
        <f t="shared" si="0"/>
        <v>P22-014131</v>
      </c>
      <c r="E11" t="str">
        <f>IFERROR(VLOOKUP($A11,'Capital spend Nov 30'!$D:$G,3,FALSE),"No PO")</f>
        <v>P22-014131 - Line 1</v>
      </c>
      <c r="F11" t="str">
        <f>VLOOKUP(A11,'Capital spend Nov 30'!D:Q,14,FALSE)</f>
        <v>Valleyview - 2022 - 3rd Floor - Flooring Replacement</v>
      </c>
      <c r="G11" t="str">
        <f>VLOOKUP(A11,'Capital spend Nov 30'!D:U,18,FALSE)</f>
        <v>No</v>
      </c>
      <c r="H11" s="89">
        <f>VLOOKUP(A11,'Capital spend Nov 30'!$D$10:$W$6901,5,0)</f>
        <v>40471.24</v>
      </c>
      <c r="I11" t="str">
        <f>VLOOKUP(A11,'Capital spend Nov 30'!$D$10:$W$6901,15,0)</f>
        <v>ST10192</v>
      </c>
      <c r="J11" t="str">
        <f>VLOOKUP($A11,'Capital spend Nov 30'!$D$10:$W$6901,8,0)</f>
        <v>Corridors (Capital)</v>
      </c>
      <c r="K11" t="str">
        <f>VLOOKUP($A11,'Capital spend Nov 30'!$D$10:$W$6901,2,0)</f>
        <v>Malcolm Holbrow</v>
      </c>
      <c r="L11" t="str">
        <f>VLOOKUP($A11,'Capital spend Nov 30'!$D$10:$W$6901,4,0)</f>
        <v>Valleyview - 3rd Floor Flooring Replacement - The flooring tiles have started to come up resulting in a resident slipping. The site ED has requested to reallocate funds from 3 other projects from her site to fund to flooring replacement. The flooring is approx 28yrs old</v>
      </c>
    </row>
    <row r="12" spans="1:14">
      <c r="A12" t="s">
        <v>5484</v>
      </c>
      <c r="B12" t="s">
        <v>979</v>
      </c>
      <c r="C12" s="51" t="s">
        <v>1014</v>
      </c>
      <c r="D12" t="str">
        <f t="shared" si="0"/>
        <v>P22-013611</v>
      </c>
      <c r="E12" t="str">
        <f>IFERROR(VLOOKUP($A12,'Capital spend Nov 30'!$D:$G,3,FALSE),"No PO")</f>
        <v>P22-013611 - Line 1</v>
      </c>
      <c r="F12" t="str">
        <f>VLOOKUP(A12,'Capital spend Nov 30'!D:Q,14,FALSE)</f>
        <v>Brierwood Gardens - 2022 -  Kitchen FF&amp;E</v>
      </c>
      <c r="G12" t="str">
        <f>VLOOKUP(A12,'Capital spend Nov 30'!D:U,18,FALSE)</f>
        <v>No</v>
      </c>
      <c r="H12" s="89">
        <f>VLOOKUP(A12,'Capital spend Nov 30'!$D$10:$W$6901,5,0)</f>
        <v>5874.12</v>
      </c>
      <c r="I12" t="str">
        <f>VLOOKUP(A12,'Capital spend Nov 30'!$D$10:$W$6901,15,0)</f>
        <v>ST10183</v>
      </c>
      <c r="J12" t="str">
        <f>VLOOKUP($A12,'Capital spend Nov 30'!$D$10:$W$6901,8,0)</f>
        <v>Kitchen FF&amp;E (Capital)</v>
      </c>
      <c r="K12" t="str">
        <f>VLOOKUP($A12,'Capital spend Nov 30'!$D$10:$W$6901,2,0)</f>
        <v>Hazel D'Gama</v>
      </c>
      <c r="L12" t="str">
        <f>VLOOKUP($A12,'Capital spend Nov 30'!$D$10:$W$6901,4,0)</f>
        <v>Brierwood Gardens - Reach in cooler</v>
      </c>
    </row>
    <row r="13" spans="1:14">
      <c r="A13" t="s">
        <v>5485</v>
      </c>
      <c r="B13" t="s">
        <v>979</v>
      </c>
      <c r="C13" s="51" t="s">
        <v>5149</v>
      </c>
      <c r="D13" t="str">
        <f t="shared" si="0"/>
        <v>P22-013544</v>
      </c>
      <c r="E13" t="str">
        <f>IFERROR(VLOOKUP($A13,'Capital spend Nov 30'!$D:$G,3,FALSE),"No PO")</f>
        <v>P22-013544 - Line 2</v>
      </c>
      <c r="F13" t="str">
        <f>VLOOKUP(A13,'Capital spend Nov 30'!D:Q,14,FALSE)</f>
        <v>Brierwood Apts - 2022 - In-Suite Renovations</v>
      </c>
      <c r="G13" t="str">
        <f>VLOOKUP(A13,'Capital spend Nov 30'!D:U,18,FALSE)</f>
        <v>No</v>
      </c>
      <c r="H13" s="89">
        <f>VLOOKUP(A13,'Capital spend Nov 30'!$D$10:$W$6901,5,0)</f>
        <v>12322.63</v>
      </c>
      <c r="I13" t="str">
        <f>VLOOKUP(A13,'Capital spend Nov 30'!$D$10:$W$6901,15,0)</f>
        <v>ST10186</v>
      </c>
      <c r="J13" t="str">
        <f>VLOOKUP($A13,'Capital spend Nov 30'!$D$10:$W$6901,8,0)</f>
        <v>In-Suite Renovation (Capital)</v>
      </c>
      <c r="K13" t="str">
        <f>VLOOKUP($A13,'Capital spend Nov 30'!$D$10:$W$6901,2,0)</f>
        <v>Jim Eagleton</v>
      </c>
      <c r="L13" t="str">
        <f>VLOOKUP($A13,'Capital spend Nov 30'!$D$10:$W$6901,4,0)</f>
        <v>Suite 515 Reno
Suite Leased July 1st</v>
      </c>
    </row>
    <row r="14" spans="1:14">
      <c r="A14" t="s">
        <v>5486</v>
      </c>
      <c r="B14" t="s">
        <v>979</v>
      </c>
      <c r="C14" s="48" t="s">
        <v>5149</v>
      </c>
      <c r="D14" t="str">
        <f t="shared" si="0"/>
        <v>P22-013856</v>
      </c>
      <c r="E14" t="str">
        <f>IFERROR(VLOOKUP($A14,'Capital spend Nov 30'!$D:$G,3,FALSE),"No PO")</f>
        <v>P22-013856 - Line 1</v>
      </c>
      <c r="F14" t="str">
        <f>VLOOKUP(A14,'Capital spend Nov 30'!D:Q,14,FALSE)</f>
        <v>The Waverley and Rosewood - 2022 - Generator Repair</v>
      </c>
      <c r="G14" t="str">
        <f>VLOOKUP(A14,'Capital spend Nov 30'!D:U,18,FALSE)</f>
        <v>No</v>
      </c>
      <c r="H14" s="89">
        <f>VLOOKUP(A14,'Capital spend Nov 30'!$D$10:$W$6901,5,0)</f>
        <v>6452.33</v>
      </c>
      <c r="I14" t="str">
        <f>VLOOKUP(A14,'Capital spend Nov 30'!$D$10:$W$6901,15,0)</f>
        <v>ST10083</v>
      </c>
      <c r="J14" t="str">
        <f>VLOOKUP($A14,'Capital spend Nov 30'!$D$10:$W$6901,8,0)</f>
        <v>Emergency Power System (Capital)</v>
      </c>
      <c r="K14" t="str">
        <f>VLOOKUP($A14,'Capital spend Nov 30'!$D$10:$W$6901,2,0)</f>
        <v>Malcolm Holbrow</v>
      </c>
      <c r="L14" t="str">
        <f>VLOOKUP($A14,'Capital spend Nov 30'!$D$10:$W$6901,4,0)</f>
        <v>The Waverley and Rosewood - 2022 - Generator Repair - The Module Engine Control Requires replacement and programming. The age of asset is approx 17yrs. The site experiences serveral power outages during the summer months and require the generator to be fully operational.</v>
      </c>
    </row>
    <row r="15" spans="1:14">
      <c r="A15" t="s">
        <v>5487</v>
      </c>
      <c r="B15" t="s">
        <v>979</v>
      </c>
      <c r="C15" s="51" t="s">
        <v>1398</v>
      </c>
      <c r="D15" t="str">
        <f t="shared" si="0"/>
        <v>P22-013972</v>
      </c>
      <c r="E15" t="str">
        <f>IFERROR(VLOOKUP($A15,'Capital spend Nov 30'!$D:$G,3,FALSE),"No PO")</f>
        <v>P22-013972 - Line 1</v>
      </c>
      <c r="F15" t="str">
        <f>VLOOKUP(A15,'Capital spend Nov 30'!D:Q,14,FALSE)</f>
        <v>The Bentley Swift Current - 2022 - Washer Replacement</v>
      </c>
      <c r="G15" t="str">
        <f>VLOOKUP(A15,'Capital spend Nov 30'!D:U,18,FALSE)</f>
        <v>No</v>
      </c>
      <c r="H15" s="89">
        <f>VLOOKUP(A15,'Capital spend Nov 30'!$D$10:$W$6901,5,0)</f>
        <v>21220.98</v>
      </c>
      <c r="I15" t="str">
        <f>VLOOKUP(A15,'Capital spend Nov 30'!$D$10:$W$6901,15,0)</f>
        <v>ST10081</v>
      </c>
      <c r="J15" t="str">
        <f>VLOOKUP($A15,'Capital spend Nov 30'!$D$10:$W$6901,8,0)</f>
        <v>Laundry FF&amp;E (Capital)</v>
      </c>
      <c r="K15" t="str">
        <f>VLOOKUP($A15,'Capital spend Nov 30'!$D$10:$W$6901,2,0)</f>
        <v>Malcolm Holbrow</v>
      </c>
      <c r="L15" t="str">
        <f>VLOOKUP($A15,'Capital spend Nov 30'!$D$10:$W$6901,4,0)</f>
        <v>The Bentley Swift Current - 2022 - Washer Replacement - Current unit is on its last legs. We had it quoted to repair and the cost was over half of what it would be to replace. The age of the washer is approx 20yrs old. Coinamatic provided a quote and are our preferred vendor.</v>
      </c>
    </row>
    <row r="16" spans="1:14">
      <c r="A16" t="s">
        <v>5488</v>
      </c>
      <c r="B16" t="s">
        <v>979</v>
      </c>
      <c r="C16" s="51" t="s">
        <v>1014</v>
      </c>
      <c r="D16" t="str">
        <f t="shared" si="0"/>
        <v>P22-013569</v>
      </c>
      <c r="E16" t="str">
        <f>IFERROR(VLOOKUP($A16,'Capital spend Nov 30'!$D:$G,3,FALSE),"No PO")</f>
        <v>P22-013569 - Line 1</v>
      </c>
      <c r="F16" t="str">
        <f>VLOOKUP(A16,'Capital spend Nov 30'!D:Q,14,FALSE)</f>
        <v>Stirling Heights - 2022 - Roof (Section L)</v>
      </c>
      <c r="G16" t="str">
        <f>VLOOKUP(A16,'Capital spend Nov 30'!D:U,18,FALSE)</f>
        <v>No</v>
      </c>
      <c r="H16" s="89">
        <f>VLOOKUP(A16,'Capital spend Nov 30'!$D$10:$W$6901,5,0)</f>
        <v>11074</v>
      </c>
      <c r="I16" t="str">
        <f>VLOOKUP(A16,'Capital spend Nov 30'!$D$10:$W$6901,15,0)</f>
        <v>ST10173</v>
      </c>
      <c r="J16" t="str">
        <f>VLOOKUP($A16,'Capital spend Nov 30'!$D$10:$W$6901,8,0)</f>
        <v>Roof (Capital)</v>
      </c>
      <c r="K16" t="str">
        <f>VLOOKUP($A16,'Capital spend Nov 30'!$D$10:$W$6901,2,0)</f>
        <v>Tim Morrison</v>
      </c>
      <c r="L16" t="str">
        <f>VLOOKUP($A16,'Capital spend Nov 30'!$D$10:$W$6901,4,0)</f>
        <v>To replace the failed shingle roof section "L" that has lost most of its shingles where leaks have been reported. These 20 year old shingles have deteriorated way past its life expectancy.</v>
      </c>
    </row>
    <row r="17" spans="1:12">
      <c r="A17" t="s">
        <v>5489</v>
      </c>
      <c r="B17" t="s">
        <v>979</v>
      </c>
      <c r="C17" s="51" t="s">
        <v>1398</v>
      </c>
      <c r="D17" t="str">
        <f t="shared" si="0"/>
        <v>P22-013808</v>
      </c>
      <c r="E17" t="str">
        <f>IFERROR(VLOOKUP($A17,'Capital spend Nov 30'!$D:$G,3,FALSE),"No PO")</f>
        <v>P22-013808 - Line 1</v>
      </c>
      <c r="F17" t="str">
        <f>VLOOKUP(A17,'Capital spend Nov 30'!D:Q,14,FALSE)</f>
        <v>Maplecrest - 2022 - Fire Sprinkler (Attic Dry Sprinkler Alarm))</v>
      </c>
      <c r="G17" t="str">
        <f>VLOOKUP(A17,'Capital spend Nov 30'!D:U,18,FALSE)</f>
        <v>No</v>
      </c>
      <c r="H17" s="89">
        <f>VLOOKUP(A17,'Capital spend Nov 30'!$D$10:$W$6901,5,0)</f>
        <v>2571.08</v>
      </c>
      <c r="I17" t="str">
        <f>VLOOKUP(A17,'Capital spend Nov 30'!$D$10:$W$6901,15,0)</f>
        <v>ST10006</v>
      </c>
      <c r="J17" t="str">
        <f>VLOOKUP($A17,'Capital spend Nov 30'!$D$10:$W$6901,8,0)</f>
        <v>Fire alarm/Sprinkler (Capital)</v>
      </c>
      <c r="K17" t="str">
        <f>VLOOKUP($A17,'Capital spend Nov 30'!$D$10:$W$6901,2,0)</f>
        <v>Tim Morrison</v>
      </c>
      <c r="L17" t="str">
        <f>VLOOKUP($A17,'Capital spend Nov 30'!$D$10:$W$6901,4,0)</f>
        <v>To cover the cost of some unforeseen issues that was found during the dry attic sprinkler alarm valve that was just replaced on P22-010048.</v>
      </c>
    </row>
    <row r="18" spans="1:12">
      <c r="A18" t="s">
        <v>5490</v>
      </c>
      <c r="B18" t="s">
        <v>979</v>
      </c>
      <c r="C18" s="51" t="s">
        <v>1014</v>
      </c>
      <c r="D18" t="str">
        <f t="shared" si="0"/>
        <v>P22-013766</v>
      </c>
      <c r="E18" t="str">
        <f>IFERROR(VLOOKUP($A18,'Capital spend Nov 30'!$D:$G,3,FALSE),"No PO")</f>
        <v>P22-013766 - Line 1</v>
      </c>
      <c r="F18" t="str">
        <f>VLOOKUP(A18,'Capital spend Nov 30'!D:Q,14,FALSE)</f>
        <v>Leaside - 2022 - Main Entrance Door Upgrade</v>
      </c>
      <c r="G18" t="str">
        <f>VLOOKUP(A18,'Capital spend Nov 30'!D:U,18,FALSE)</f>
        <v>No</v>
      </c>
      <c r="H18" s="89">
        <f>VLOOKUP(A18,'Capital spend Nov 30'!$D$10:$W$6901,5,0)</f>
        <v>8574.2999999999993</v>
      </c>
      <c r="I18" t="str">
        <f>VLOOKUP(A18,'Capital spend Nov 30'!$D$10:$W$6901,15,0)</f>
        <v>ST10029</v>
      </c>
      <c r="J18" t="str">
        <f>VLOOKUP($A18,'Capital spend Nov 30'!$D$10:$W$6901,8,0)</f>
        <v>Exterior Structure (Capital)</v>
      </c>
      <c r="K18" t="str">
        <f>VLOOKUP($A18,'Capital spend Nov 30'!$D$10:$W$6901,2,0)</f>
        <v>Kerrsten Norwood</v>
      </c>
      <c r="L18" t="str">
        <f>VLOOKUP($A18,'Capital spend Nov 30'!$D$10:$W$6901,4,0)</f>
        <v>Main entrance door slider upgrades</v>
      </c>
    </row>
    <row r="19" spans="1:12">
      <c r="A19" t="s">
        <v>5491</v>
      </c>
      <c r="B19" t="s">
        <v>979</v>
      </c>
      <c r="C19" t="s">
        <v>4941</v>
      </c>
      <c r="D19" t="str">
        <f t="shared" si="0"/>
        <v>P22-013308</v>
      </c>
      <c r="E19" t="str">
        <f>IFERROR(VLOOKUP($A19,'Capital spend Nov 30'!$D:$G,3,FALSE),"No PO")</f>
        <v>P22-013308 - Line 1</v>
      </c>
      <c r="F19" t="str">
        <f>VLOOKUP(A19,'Capital spend Nov 30'!D:Q,14,FALSE)</f>
        <v>Marian Chateau - 2022 - In-Suite Renovations</v>
      </c>
      <c r="G19" t="str">
        <f>VLOOKUP(A19,'Capital spend Nov 30'!D:U,18,FALSE)</f>
        <v>No</v>
      </c>
      <c r="H19" s="89">
        <f>VLOOKUP(A19,'Capital spend Nov 30'!$D$10:$W$6901,5,0)</f>
        <v>1276.5</v>
      </c>
      <c r="I19" t="str">
        <f>VLOOKUP(A19,'Capital spend Nov 30'!$D$10:$W$6901,15,0)</f>
        <v>ST10078</v>
      </c>
      <c r="J19" t="str">
        <f>VLOOKUP($A19,'Capital spend Nov 30'!$D$10:$W$6901,8,0)</f>
        <v>In-Suite Renovation (Capital)</v>
      </c>
      <c r="K19" t="str">
        <f>VLOOKUP($A19,'Capital spend Nov 30'!$D$10:$W$6901,2,0)</f>
        <v>Armando Rivero</v>
      </c>
      <c r="L19" t="str">
        <f>VLOOKUP($A19,'Capital spend Nov 30'!$D$10:$W$6901,4,0)</f>
        <v>Suite 319 Reno Tub Cutout install</v>
      </c>
    </row>
    <row r="20" spans="1:12">
      <c r="A20" t="s">
        <v>5492</v>
      </c>
      <c r="B20" t="s">
        <v>979</v>
      </c>
      <c r="C20" s="51" t="s">
        <v>1014</v>
      </c>
      <c r="D20" t="str">
        <f t="shared" si="0"/>
        <v>P22-013873</v>
      </c>
      <c r="E20" t="str">
        <f>IFERROR(VLOOKUP($A20,'Capital spend Nov 30'!$D:$G,3,FALSE),"No PO")</f>
        <v>P22-013873 - Line 1</v>
      </c>
      <c r="F20" t="str">
        <f>VLOOKUP(A20,'Capital spend Nov 30'!D:Q,14,FALSE)</f>
        <v>Capilano - 2022 - Pedestrain Bridge Demo</v>
      </c>
      <c r="G20" t="str">
        <f>VLOOKUP(A20,'Capital spend Nov 30'!D:U,18,FALSE)</f>
        <v>No</v>
      </c>
      <c r="H20" s="89">
        <f>VLOOKUP(A20,'Capital spend Nov 30'!$D$10:$W$6901,5,0)</f>
        <v>51838.5</v>
      </c>
      <c r="I20" t="str">
        <f>VLOOKUP(A20,'Capital spend Nov 30'!$D$10:$W$6901,15,0)</f>
        <v>ST10211</v>
      </c>
      <c r="J20" t="str">
        <f>VLOOKUP($A20,'Capital spend Nov 30'!$D$10:$W$6901,8,0)</f>
        <v>Exterior Structure (Capital)</v>
      </c>
      <c r="K20" t="str">
        <f>VLOOKUP($A20,'Capital spend Nov 30'!$D$10:$W$6901,2,0)</f>
        <v>Doug Blanchard</v>
      </c>
      <c r="L20" t="str">
        <f>VLOOKUP($A20,'Capital spend Nov 30'!$D$10:$W$6901,4,0)</f>
        <v>Emergency removal of Pedestrian foot bridge over Two Brothers Creek. 
Current work window approved by district of W. Vancouver and BC Government is July 11-16-2022 
Environmental consultant &amp; Arborist also engaged for sensitive works located within creek bank.</v>
      </c>
    </row>
    <row r="21" spans="1:12">
      <c r="A21" t="s">
        <v>5493</v>
      </c>
      <c r="B21" t="s">
        <v>979</v>
      </c>
      <c r="C21" s="51" t="s">
        <v>1014</v>
      </c>
      <c r="D21" t="str">
        <f t="shared" si="0"/>
        <v>P22-013453</v>
      </c>
      <c r="E21" t="str">
        <f>IFERROR(VLOOKUP($A21,'Capital spend Nov 30'!$D:$G,3,FALSE),"No PO")</f>
        <v>P22-013453 - Line 1</v>
      </c>
      <c r="F21" t="str">
        <f>VLOOKUP(A21,'Capital spend Nov 30'!D:Q,14,FALSE)</f>
        <v>Riverside Place - 2022 - Blixer</v>
      </c>
      <c r="G21" t="str">
        <f>VLOOKUP(A21,'Capital spend Nov 30'!D:U,18,FALSE)</f>
        <v>No</v>
      </c>
      <c r="H21" s="89">
        <f>VLOOKUP(A21,'Capital spend Nov 30'!$D$10:$W$6901,5,0)</f>
        <v>5378.8</v>
      </c>
      <c r="I21" t="str">
        <f>VLOOKUP(A21,'Capital spend Nov 30'!$D$10:$W$6901,15,0)</f>
        <v>ST10172</v>
      </c>
      <c r="J21" t="str">
        <f>VLOOKUP($A21,'Capital spend Nov 30'!$D$10:$W$6901,8,0)</f>
        <v>Kitchen FF&amp;E (Capital)</v>
      </c>
      <c r="K21" t="str">
        <f>VLOOKUP($A21,'Capital spend Nov 30'!$D$10:$W$6901,2,0)</f>
        <v>Hazel D'Gama</v>
      </c>
      <c r="L21" t="str">
        <f>VLOOKUP($A21,'Capital spend Nov 30'!$D$10:$W$6901,4,0)</f>
        <v>Riverside - Kitchen Equipment</v>
      </c>
    </row>
    <row r="22" spans="1:12">
      <c r="A22" t="s">
        <v>5494</v>
      </c>
      <c r="B22" t="s">
        <v>979</v>
      </c>
      <c r="C22" s="51" t="s">
        <v>5149</v>
      </c>
      <c r="D22" t="str">
        <f t="shared" si="0"/>
        <v>P22-013344</v>
      </c>
      <c r="E22" t="str">
        <f>IFERROR(VLOOKUP($A22,'Capital spend Nov 30'!$D:$G,3,FALSE),"No PO")</f>
        <v>P22-013344 - Line 1</v>
      </c>
      <c r="F22" t="str">
        <f>VLOOKUP(A22,'Capital spend Nov 30'!D:Q,14,FALSE)</f>
        <v>Sunwood - 2022 - Building Rekey</v>
      </c>
      <c r="G22" t="str">
        <f>VLOOKUP(A22,'Capital spend Nov 30'!D:U,18,FALSE)</f>
        <v>No</v>
      </c>
      <c r="H22" s="89">
        <f>VLOOKUP(A22,'Capital spend Nov 30'!$D$10:$W$6901,5,0)</f>
        <v>11825.53</v>
      </c>
      <c r="I22" t="str">
        <f>VLOOKUP(A22,'Capital spend Nov 30'!$D$10:$W$6901,15,0)</f>
        <v>ST10063</v>
      </c>
      <c r="J22" t="str">
        <f>VLOOKUP($A22,'Capital spend Nov 30'!$D$10:$W$6901,8,0)</f>
        <v>Access and Security systems (Capital)</v>
      </c>
      <c r="K22" t="str">
        <f>VLOOKUP($A22,'Capital spend Nov 30'!$D$10:$W$6901,2,0)</f>
        <v>Doug Blanchard</v>
      </c>
      <c r="L22" t="str">
        <f>VLOOKUP($A22,'Capital spend Nov 30'!$D$10:$W$6901,4,0)</f>
        <v>Re-Keying of all locking cylinders building wide. Master Key has gone missing from former colleague. Due to safety concerns contractor was approached to re key all cylinders and alter (site level) distribution and sign out access / procedures.
1 Quote obtained.</v>
      </c>
    </row>
    <row r="23" spans="1:12">
      <c r="A23" t="s">
        <v>5495</v>
      </c>
      <c r="B23" t="s">
        <v>979</v>
      </c>
      <c r="C23" s="51" t="s">
        <v>5149</v>
      </c>
      <c r="D23" t="str">
        <f t="shared" si="0"/>
        <v>P22-013383</v>
      </c>
      <c r="E23" t="str">
        <f>IFERROR(VLOOKUP($A23,'Capital spend Nov 30'!$D:$G,3,FALSE),"No PO")</f>
        <v>P22-013383 - Line 1</v>
      </c>
      <c r="F23" t="str">
        <f>VLOOKUP(A23,'Capital spend Nov 30'!D:Q,14,FALSE)</f>
        <v>Kilean Lodge - 2022 - Fire Door Replacement</v>
      </c>
      <c r="G23" t="str">
        <f>VLOOKUP(A23,'Capital spend Nov 30'!D:U,18,FALSE)</f>
        <v>No</v>
      </c>
      <c r="H23" s="89">
        <f>VLOOKUP(A23,'Capital spend Nov 30'!$D$10:$W$6901,5,0)</f>
        <v>2270.15</v>
      </c>
      <c r="I23" t="str">
        <f>VLOOKUP(A23,'Capital spend Nov 30'!$D$10:$W$6901,15,0)</f>
        <v>ST10148</v>
      </c>
      <c r="J23" t="str">
        <f>VLOOKUP($A23,'Capital spend Nov 30'!$D$10:$W$6901,8,0)</f>
        <v>Access and Security systems (Capital)</v>
      </c>
      <c r="K23" t="str">
        <f>VLOOKUP($A23,'Capital spend Nov 30'!$D$10:$W$6901,2,0)</f>
        <v>Emilio Ricciardi (Terminated)</v>
      </c>
      <c r="L23" t="str">
        <f>VLOOKUP($A23,'Capital spend Nov 30'!$D$10:$W$6901,4,0)</f>
        <v>Supply and install fire door at the West / 2nd, floor stairwell door. This includes the removal of the old door, installation of Mag armature, door closer, door handle and new 18g, Steel door complete with a half-light kit.</v>
      </c>
    </row>
    <row r="24" spans="1:12">
      <c r="A24" t="s">
        <v>5496</v>
      </c>
      <c r="B24" t="s">
        <v>979</v>
      </c>
      <c r="C24" s="48" t="s">
        <v>1014</v>
      </c>
      <c r="D24" t="str">
        <f t="shared" si="0"/>
        <v>P22-013419</v>
      </c>
      <c r="E24" t="str">
        <f>IFERROR(VLOOKUP($A24,'Capital spend Nov 30'!$D:$G,3,FALSE),"No PO")</f>
        <v>P22-013419 - Line 1</v>
      </c>
      <c r="F24" t="str">
        <f>VLOOKUP(A24,'Capital spend Nov 30'!D:Q,14,FALSE)</f>
        <v>Blenheim Community Village - 2022 - Ductless Split in Dining Room Prep Area</v>
      </c>
      <c r="G24" t="str">
        <f>VLOOKUP(A24,'Capital spend Nov 30'!D:U,18,FALSE)</f>
        <v>No</v>
      </c>
      <c r="H24" s="89">
        <f>VLOOKUP(A24,'Capital spend Nov 30'!$D$10:$W$6901,5,0)</f>
        <v>10786.98</v>
      </c>
      <c r="I24" t="str">
        <f>VLOOKUP(A24,'Capital spend Nov 30'!$D$10:$W$6901,15,0)</f>
        <v>ST10182</v>
      </c>
      <c r="J24" t="str">
        <f>VLOOKUP($A24,'Capital spend Nov 30'!$D$10:$W$6901,8,0)</f>
        <v>HVAC Systems (Capital)</v>
      </c>
      <c r="K24" t="str">
        <f>VLOOKUP($A24,'Capital spend Nov 30'!$D$10:$W$6901,2,0)</f>
        <v>Emilio Ricciardi (Terminated)</v>
      </c>
      <c r="L24" t="str">
        <f>VLOOKUP($A24,'Capital spend Nov 30'!$D$10:$W$6901,4,0)</f>
        <v>Supply and install of replacement ductless split AC unit the serves the dining room prep. area.</v>
      </c>
    </row>
    <row r="25" spans="1:12">
      <c r="A25" t="s">
        <v>5497</v>
      </c>
      <c r="B25" t="s">
        <v>979</v>
      </c>
      <c r="C25" s="48" t="s">
        <v>1014</v>
      </c>
      <c r="D25" t="str">
        <f t="shared" si="0"/>
        <v>P22-013439</v>
      </c>
      <c r="E25" t="str">
        <f>IFERROR(VLOOKUP($A25,'Capital spend Nov 30'!$D:$G,3,FALSE),"No PO")</f>
        <v>P22-013439 - Line 1</v>
      </c>
      <c r="F25" t="str">
        <f>VLOOKUP(A25,'Capital spend Nov 30'!D:Q,14,FALSE)</f>
        <v>Birkdale - 2022 - HVAC (MUA 1-5)</v>
      </c>
      <c r="G25" t="str">
        <f>VLOOKUP(A25,'Capital spend Nov 30'!D:U,18,FALSE)</f>
        <v>No</v>
      </c>
      <c r="H25" s="89">
        <f>VLOOKUP(A25,'Capital spend Nov 30'!$D$10:$W$6901,5,0)</f>
        <v>16360.66</v>
      </c>
      <c r="I25" t="str">
        <f>VLOOKUP(A25,'Capital spend Nov 30'!$D$10:$W$6901,15,0)</f>
        <v>ST10009</v>
      </c>
      <c r="J25" t="str">
        <f>VLOOKUP($A25,'Capital spend Nov 30'!$D$10:$W$6901,8,0)</f>
        <v>HVAC Systems (Capital)</v>
      </c>
      <c r="K25" t="str">
        <f>VLOOKUP($A25,'Capital spend Nov 30'!$D$10:$W$6901,2,0)</f>
        <v>Tim Morrison</v>
      </c>
      <c r="L25" t="str">
        <f>VLOOKUP($A25,'Capital spend Nov 30'!$D$10:$W$6901,4,0)</f>
        <v>To commit to failed parts replacement on MUA Units 1 thru 5 on the roof. All 5 units require these parts to get the AC back up operating.</v>
      </c>
    </row>
    <row r="26" spans="1:12">
      <c r="A26" t="s">
        <v>5498</v>
      </c>
      <c r="B26" t="s">
        <v>979</v>
      </c>
      <c r="C26" s="48" t="s">
        <v>1014</v>
      </c>
      <c r="D26" t="str">
        <f t="shared" si="0"/>
        <v>P22-013820</v>
      </c>
      <c r="E26" t="str">
        <f>IFERROR(VLOOKUP($A26,'Capital spend Nov 30'!$D:$G,3,FALSE),"No PO")</f>
        <v>P22-013820 - Line 1</v>
      </c>
      <c r="F26" t="str">
        <f>VLOOKUP(A26,'Capital spend Nov 30'!D:Q,14,FALSE)</f>
        <v>Bough Beeches - 2022 - HVAC (AC Compressor)</v>
      </c>
      <c r="G26" t="str">
        <f>VLOOKUP(A26,'Capital spend Nov 30'!D:U,18,FALSE)</f>
        <v>No</v>
      </c>
      <c r="H26" s="89">
        <f>VLOOKUP(A26,'Capital spend Nov 30'!$D$10:$W$6901,5,0)</f>
        <v>4671.99</v>
      </c>
      <c r="I26" t="str">
        <f>VLOOKUP(A26,'Capital spend Nov 30'!$D$10:$W$6901,15,0)</f>
        <v>ST10013</v>
      </c>
      <c r="J26" t="str">
        <f>VLOOKUP($A26,'Capital spend Nov 30'!$D$10:$W$6901,8,0)</f>
        <v>HVAC Systems (Capital)</v>
      </c>
      <c r="K26" t="str">
        <f>VLOOKUP($A26,'Capital spend Nov 30'!$D$10:$W$6901,2,0)</f>
        <v>Tim Morrison</v>
      </c>
      <c r="L26" t="str">
        <f>VLOOKUP($A26,'Capital spend Nov 30'!$D$10:$W$6901,4,0)</f>
        <v>To replace the failed 15 year old AC compressor on RTU 2. NO AC.</v>
      </c>
    </row>
    <row r="27" spans="1:12">
      <c r="A27" t="s">
        <v>5499</v>
      </c>
      <c r="B27" t="s">
        <v>979</v>
      </c>
      <c r="C27" s="51" t="s">
        <v>5149</v>
      </c>
      <c r="D27" t="str">
        <f t="shared" si="0"/>
        <v>P22-013471</v>
      </c>
      <c r="E27" t="str">
        <f>IFERROR(VLOOKUP($A27,'Capital spend Nov 30'!$D:$G,3,FALSE),"No PO")</f>
        <v>P22-013471 - Line 2</v>
      </c>
      <c r="F27" t="str">
        <f>VLOOKUP(A27,'Capital spend Nov 30'!D:Q,14,FALSE)</f>
        <v>Crofton Manor - 2022 - In-Suite Renovations</v>
      </c>
      <c r="G27" t="str">
        <f>VLOOKUP(A27,'Capital spend Nov 30'!D:U,18,FALSE)</f>
        <v>No</v>
      </c>
      <c r="H27" s="89">
        <f>VLOOKUP(A27,'Capital spend Nov 30'!$D$10:$W$6901,5,0)</f>
        <v>16026.03</v>
      </c>
      <c r="I27" t="str">
        <f>VLOOKUP(A27,'Capital spend Nov 30'!$D$10:$W$6901,15,0)</f>
        <v>ST10054</v>
      </c>
      <c r="J27" t="str">
        <f>VLOOKUP($A27,'Capital spend Nov 30'!$D$10:$W$6901,8,0)</f>
        <v>In-Suite Renovation (Capital)</v>
      </c>
      <c r="K27" t="str">
        <f>VLOOKUP($A27,'Capital spend Nov 30'!$D$10:$W$6901,2,0)</f>
        <v>Ray Millar (Terminated)</v>
      </c>
      <c r="L27" t="str">
        <f>VLOOKUP($A27,'Capital spend Nov 30'!$D$10:$W$6901,4,0)</f>
        <v>Suite 102 Reno Quick renovation required for unit 102. Occupancy scheduled for July 18, 2022</v>
      </c>
    </row>
    <row r="28" spans="1:12">
      <c r="A28" t="s">
        <v>5500</v>
      </c>
      <c r="B28" t="s">
        <v>979</v>
      </c>
      <c r="C28" s="48" t="s">
        <v>1014</v>
      </c>
      <c r="D28" t="str">
        <f t="shared" si="0"/>
        <v>P22-013841</v>
      </c>
      <c r="E28" t="str">
        <f>IFERROR(VLOOKUP($A28,'Capital spend Nov 30'!$D:$G,3,FALSE),"No PO")</f>
        <v>P22-013841 - Line 1</v>
      </c>
      <c r="F28" t="str">
        <f>VLOOKUP(A28,'Capital spend Nov 30'!D:Q,14,FALSE)</f>
        <v>Glynnwood - 2022 - Laundry FF&amp;E (2 Top Load Washers)</v>
      </c>
      <c r="G28" t="str">
        <f>VLOOKUP(A28,'Capital spend Nov 30'!D:U,18,FALSE)</f>
        <v>No</v>
      </c>
      <c r="H28" s="89">
        <f>VLOOKUP(A28,'Capital spend Nov 30'!$D$10:$W$6901,5,0)</f>
        <v>3561.76</v>
      </c>
      <c r="I28" t="str">
        <f>VLOOKUP(A28,'Capital spend Nov 30'!$D$10:$W$6901,15,0)</f>
        <v>ST10027</v>
      </c>
      <c r="J28" t="str">
        <f>VLOOKUP($A28,'Capital spend Nov 30'!$D$10:$W$6901,8,0)</f>
        <v>Laundry FF&amp;E (Capital)</v>
      </c>
      <c r="K28" t="str">
        <f>VLOOKUP($A28,'Capital spend Nov 30'!$D$10:$W$6901,2,0)</f>
        <v>Tim Morrison</v>
      </c>
      <c r="L28" t="str">
        <f>VLOOKUP($A28,'Capital spend Nov 30'!$D$10:$W$6901,4,0)</f>
        <v>To replace the current failed 12 year old top loader washer for a resident laundry room on the 2nd floor. The residents must travel to another floor.</v>
      </c>
    </row>
    <row r="29" spans="1:12">
      <c r="A29" t="s">
        <v>5501</v>
      </c>
      <c r="B29" t="s">
        <v>979</v>
      </c>
      <c r="C29" s="48" t="s">
        <v>1014</v>
      </c>
      <c r="D29" t="str">
        <f t="shared" si="0"/>
        <v>P22-013617</v>
      </c>
      <c r="E29" t="str">
        <f>IFERROR(VLOOKUP($A29,'Capital spend Nov 30'!$D:$G,3,FALSE),"No PO")</f>
        <v>P22-013617 - Line 1</v>
      </c>
      <c r="F29" t="str">
        <f>VLOOKUP(A29,'Capital spend Nov 30'!D:Q,14,FALSE)</f>
        <v>Windermere - 2022 - PTAC (Rm 106)</v>
      </c>
      <c r="G29" t="str">
        <f>VLOOKUP(A29,'Capital spend Nov 30'!D:U,18,FALSE)</f>
        <v>No</v>
      </c>
      <c r="H29" s="89">
        <f>VLOOKUP(A29,'Capital spend Nov 30'!$D$10:$W$6901,5,0)</f>
        <v>8687.5300000000007</v>
      </c>
      <c r="I29" t="str">
        <f>VLOOKUP(A29,'Capital spend Nov 30'!$D$10:$W$6901,15,0)</f>
        <v>ST10093</v>
      </c>
      <c r="J29" t="str">
        <f>VLOOKUP($A29,'Capital spend Nov 30'!$D$10:$W$6901,8,0)</f>
        <v>HVAC Systems (Capital)</v>
      </c>
      <c r="K29" t="str">
        <f>VLOOKUP($A29,'Capital spend Nov 30'!$D$10:$W$6901,2,0)</f>
        <v>Tim Morrison</v>
      </c>
      <c r="L29" t="str">
        <f>VLOOKUP($A29,'Capital spend Nov 30'!$D$10:$W$6901,4,0)</f>
        <v>To replace a current failed 15 year old PTAC unit that has lost the AC side of the unit.</v>
      </c>
    </row>
    <row r="30" spans="1:12">
      <c r="A30" t="s">
        <v>5502</v>
      </c>
      <c r="B30" t="s">
        <v>979</v>
      </c>
      <c r="C30" s="48" t="s">
        <v>1014</v>
      </c>
      <c r="D30" t="str">
        <f t="shared" si="0"/>
        <v>P22-013618</v>
      </c>
      <c r="E30" t="str">
        <f>IFERROR(VLOOKUP($A30,'Capital spend Nov 30'!$D:$G,3,FALSE),"No PO")</f>
        <v>P22-013618 - Line 1</v>
      </c>
      <c r="F30" t="str">
        <f>VLOOKUP(A30,'Capital spend Nov 30'!D:Q,14,FALSE)</f>
        <v>Windermere - 2022 - PTAC (Rm 112)</v>
      </c>
      <c r="G30" t="str">
        <f>VLOOKUP(A30,'Capital spend Nov 30'!D:U,18,FALSE)</f>
        <v>No</v>
      </c>
      <c r="H30" s="89">
        <f>VLOOKUP(A30,'Capital spend Nov 30'!$D$10:$W$6901,5,0)</f>
        <v>8145.04</v>
      </c>
      <c r="I30" t="str">
        <f>VLOOKUP(A30,'Capital spend Nov 30'!$D$10:$W$6901,15,0)</f>
        <v>ST10093</v>
      </c>
      <c r="J30" t="str">
        <f>VLOOKUP($A30,'Capital spend Nov 30'!$D$10:$W$6901,8,0)</f>
        <v>HVAC Systems (Capital)</v>
      </c>
      <c r="K30" t="str">
        <f>VLOOKUP($A30,'Capital spend Nov 30'!$D$10:$W$6901,2,0)</f>
        <v>Tim Morrison</v>
      </c>
      <c r="L30" t="str">
        <f>VLOOKUP($A30,'Capital spend Nov 30'!$D$10:$W$6901,4,0)</f>
        <v>To replace the current failed 15 year old PTAC unit that has lost its AC side. No AC.</v>
      </c>
    </row>
    <row r="31" spans="1:12">
      <c r="A31" t="s">
        <v>5503</v>
      </c>
      <c r="B31" t="s">
        <v>979</v>
      </c>
      <c r="C31" s="31" t="s">
        <v>1014</v>
      </c>
      <c r="D31" t="str">
        <f t="shared" si="0"/>
        <v>P22-013356</v>
      </c>
      <c r="E31" t="str">
        <f>IFERROR(VLOOKUP($A31,'Capital spend Nov 30'!$D:$G,3,FALSE),"No PO")</f>
        <v>P22-013356 - Line 2</v>
      </c>
      <c r="F31" t="str">
        <f>VLOOKUP(A31,'Capital spend Nov 30'!D:Q,14,FALSE)</f>
        <v>River Ridge - 2022 - In-Suite Renovations</v>
      </c>
      <c r="G31" t="str">
        <f>VLOOKUP(A31,'Capital spend Nov 30'!D:U,18,FALSE)</f>
        <v>No</v>
      </c>
      <c r="H31" s="89">
        <f>VLOOKUP(A31,'Capital spend Nov 30'!$D$10:$W$6901,5,0)</f>
        <v>7441.43</v>
      </c>
      <c r="I31" t="str">
        <f>VLOOKUP(A31,'Capital spend Nov 30'!$D$10:$W$6901,15,0)</f>
        <v>ST10075</v>
      </c>
      <c r="J31" t="str">
        <f>VLOOKUP($A31,'Capital spend Nov 30'!$D$10:$W$6901,8,0)</f>
        <v>In-Suite Renovation (Capital)</v>
      </c>
      <c r="K31" t="str">
        <f>VLOOKUP($A31,'Capital spend Nov 30'!$D$10:$W$6901,2,0)</f>
        <v>Barbara Howell</v>
      </c>
      <c r="L31" t="str">
        <f>VLOOKUP($A31,'Capital spend Nov 30'!$D$10:$W$6901,4,0)</f>
        <v>Suite 3115 Reno</v>
      </c>
    </row>
    <row r="32" spans="1:12">
      <c r="A32" t="s">
        <v>5504</v>
      </c>
      <c r="B32" t="s">
        <v>979</v>
      </c>
      <c r="C32" s="31" t="s">
        <v>1014</v>
      </c>
      <c r="D32" t="str">
        <f t="shared" si="0"/>
        <v>P22-013364</v>
      </c>
      <c r="E32" t="str">
        <f>IFERROR(VLOOKUP($A32,'Capital spend Nov 30'!$D:$G,3,FALSE),"No PO")</f>
        <v>P22-013364 - Line 2</v>
      </c>
      <c r="F32" t="str">
        <f>VLOOKUP(A32,'Capital spend Nov 30'!D:Q,14,FALSE)</f>
        <v>Village on the Ridge - 2022 - In-Suite Renovations</v>
      </c>
      <c r="G32" t="str">
        <f>VLOOKUP(A32,'Capital spend Nov 30'!D:U,18,FALSE)</f>
        <v>No</v>
      </c>
      <c r="H32" s="89">
        <f>VLOOKUP(A32,'Capital spend Nov 30'!$D$10:$W$6901,5,0)</f>
        <v>5145.95</v>
      </c>
      <c r="I32" t="str">
        <f>VLOOKUP(A32,'Capital spend Nov 30'!$D$10:$W$6901,15,0)</f>
        <v>ST10189</v>
      </c>
      <c r="J32" t="str">
        <f>VLOOKUP($A32,'Capital spend Nov 30'!$D$10:$W$6901,8,0)</f>
        <v>In-Suite Renovation (Capital)</v>
      </c>
      <c r="K32" t="str">
        <f>VLOOKUP($A32,'Capital spend Nov 30'!$D$10:$W$6901,2,0)</f>
        <v>Nicole Ross</v>
      </c>
      <c r="L32" t="str">
        <f>VLOOKUP($A32,'Capital spend Nov 30'!$D$10:$W$6901,4,0)</f>
        <v>Suite 112 Reno  Paint and Flooring</v>
      </c>
    </row>
    <row r="33" spans="1:12">
      <c r="A33" t="s">
        <v>5505</v>
      </c>
      <c r="B33" t="s">
        <v>979</v>
      </c>
      <c r="C33" t="s">
        <v>1014</v>
      </c>
      <c r="D33" t="str">
        <f t="shared" si="0"/>
        <v>P22-013365</v>
      </c>
      <c r="E33" t="str">
        <f>IFERROR(VLOOKUP($A33,'Capital spend Nov 30'!$D:$G,3,FALSE),"No PO")</f>
        <v>P22-013365 - Line 1</v>
      </c>
      <c r="F33" t="str">
        <f>VLOOKUP(A33,'Capital spend Nov 30'!D:Q,14,FALSE)</f>
        <v>Village on the Ridge - 2022 - In-Suite Renovations</v>
      </c>
      <c r="G33" t="str">
        <f>VLOOKUP(A33,'Capital spend Nov 30'!D:U,18,FALSE)</f>
        <v>No</v>
      </c>
      <c r="H33" s="89">
        <f>VLOOKUP(A33,'Capital spend Nov 30'!$D$10:$W$6901,5,0)</f>
        <v>4061.15</v>
      </c>
      <c r="I33" t="str">
        <f>VLOOKUP(A33,'Capital spend Nov 30'!$D$10:$W$6901,15,0)</f>
        <v>ST10189</v>
      </c>
      <c r="J33" t="str">
        <f>VLOOKUP($A33,'Capital spend Nov 30'!$D$10:$W$6901,8,0)</f>
        <v>In-Suite Renovation (Capital)</v>
      </c>
      <c r="K33" t="str">
        <f>VLOOKUP($A33,'Capital spend Nov 30'!$D$10:$W$6901,2,0)</f>
        <v>Nicole Ross</v>
      </c>
      <c r="L33" t="str">
        <f>VLOOKUP($A33,'Capital spend Nov 30'!$D$10:$W$6901,4,0)</f>
        <v>Suite 412 Reno  Paint and Flooring</v>
      </c>
    </row>
    <row r="34" spans="1:12">
      <c r="A34" t="s">
        <v>5506</v>
      </c>
      <c r="B34" t="s">
        <v>979</v>
      </c>
      <c r="C34" t="s">
        <v>1014</v>
      </c>
      <c r="D34" t="str">
        <f t="shared" si="0"/>
        <v>P22-013366</v>
      </c>
      <c r="E34" t="str">
        <f>IFERROR(VLOOKUP($A34,'Capital spend Nov 30'!$D:$G,3,FALSE),"No PO")</f>
        <v>P22-013366 - Line 1</v>
      </c>
      <c r="F34" t="str">
        <f>VLOOKUP(A34,'Capital spend Nov 30'!D:Q,14,FALSE)</f>
        <v>Village on the Ridge - 2022 - In-Suite Renovations</v>
      </c>
      <c r="G34" t="str">
        <f>VLOOKUP(A34,'Capital spend Nov 30'!D:U,18,FALSE)</f>
        <v>No</v>
      </c>
      <c r="H34" s="89">
        <f>VLOOKUP(A34,'Capital spend Nov 30'!$D$10:$W$6901,5,0)</f>
        <v>4963.74</v>
      </c>
      <c r="I34" t="str">
        <f>VLOOKUP(A34,'Capital spend Nov 30'!$D$10:$W$6901,15,0)</f>
        <v>ST10189</v>
      </c>
      <c r="J34" t="str">
        <f>VLOOKUP($A34,'Capital spend Nov 30'!$D$10:$W$6901,8,0)</f>
        <v>In-Suite Renovation (Capital)</v>
      </c>
      <c r="K34" t="str">
        <f>VLOOKUP($A34,'Capital spend Nov 30'!$D$10:$W$6901,2,0)</f>
        <v>Nicole Ross</v>
      </c>
      <c r="L34" t="str">
        <f>VLOOKUP($A34,'Capital spend Nov 30'!$D$10:$W$6901,4,0)</f>
        <v>Suite 506 Reno Painting and Flooring</v>
      </c>
    </row>
    <row r="35" spans="1:12">
      <c r="A35" t="s">
        <v>5507</v>
      </c>
      <c r="B35" t="s">
        <v>979</v>
      </c>
      <c r="C35" t="s">
        <v>1014</v>
      </c>
      <c r="D35" t="str">
        <f t="shared" si="0"/>
        <v>P22-013367</v>
      </c>
      <c r="E35" t="str">
        <f>IFERROR(VLOOKUP($A35,'Capital spend Nov 30'!$D:$G,3,FALSE),"No PO")</f>
        <v>P22-013367 - Line 1</v>
      </c>
      <c r="F35" t="str">
        <f>VLOOKUP(A35,'Capital spend Nov 30'!D:Q,14,FALSE)</f>
        <v>Village on the Ridge - 2022 - In-Suite Renovations</v>
      </c>
      <c r="G35" t="str">
        <f>VLOOKUP(A35,'Capital spend Nov 30'!D:U,18,FALSE)</f>
        <v>No</v>
      </c>
      <c r="H35" s="89">
        <f>VLOOKUP(A35,'Capital spend Nov 30'!$D$10:$W$6901,5,0)</f>
        <v>4665.7</v>
      </c>
      <c r="I35" t="str">
        <f>VLOOKUP(A35,'Capital spend Nov 30'!$D$10:$W$6901,15,0)</f>
        <v>ST10189</v>
      </c>
      <c r="J35" t="str">
        <f>VLOOKUP($A35,'Capital spend Nov 30'!$D$10:$W$6901,8,0)</f>
        <v>In-Suite Renovation (Capital)</v>
      </c>
      <c r="K35" t="str">
        <f>VLOOKUP($A35,'Capital spend Nov 30'!$D$10:$W$6901,2,0)</f>
        <v>Nicole Ross</v>
      </c>
      <c r="L35" t="str">
        <f>VLOOKUP($A35,'Capital spend Nov 30'!$D$10:$W$6901,4,0)</f>
        <v>Suite 515 Reno Painting and Flooring</v>
      </c>
    </row>
    <row r="36" spans="1:12">
      <c r="A36" t="s">
        <v>5508</v>
      </c>
      <c r="B36" t="s">
        <v>979</v>
      </c>
      <c r="C36" t="s">
        <v>1014</v>
      </c>
      <c r="D36" t="str">
        <f t="shared" si="0"/>
        <v>P22-014153</v>
      </c>
      <c r="E36" t="str">
        <f>IFERROR(VLOOKUP($A36,'Capital spend Nov 30'!$D:$G,3,FALSE),"No PO")</f>
        <v>P22-014153 - Line 1</v>
      </c>
      <c r="F36" t="str">
        <f>VLOOKUP(A36,'Capital spend Nov 30'!D:Q,14,FALSE)</f>
        <v>Don Mills - 2022 - In-Suite Renovations</v>
      </c>
      <c r="G36" t="str">
        <f>VLOOKUP(A36,'Capital spend Nov 30'!D:U,18,FALSE)</f>
        <v>No</v>
      </c>
      <c r="H36" s="89">
        <f>VLOOKUP(A36,'Capital spend Nov 30'!$D$10:$W$6901,5,0)</f>
        <v>11612.14</v>
      </c>
      <c r="I36" t="str">
        <f>VLOOKUP(A36,'Capital spend Nov 30'!$D$10:$W$6901,15,0)</f>
        <v>ST10025</v>
      </c>
      <c r="J36" t="str">
        <f>VLOOKUP($A36,'Capital spend Nov 30'!$D$10:$W$6901,8,0)</f>
        <v>In-Suite Renovation (Capital)</v>
      </c>
      <c r="K36" t="str">
        <f>VLOOKUP($A36,'Capital spend Nov 30'!$D$10:$W$6901,2,0)</f>
        <v>Lynn A. Jennings</v>
      </c>
      <c r="L36" t="str">
        <f>VLOOKUP($A36,'Capital spend Nov 30'!$D$10:$W$6901,4,0)</f>
        <v>Suite 508 (s) Reno Occupancy mid July</v>
      </c>
    </row>
    <row r="37" spans="1:12">
      <c r="A37" t="s">
        <v>5509</v>
      </c>
      <c r="B37" t="s">
        <v>979</v>
      </c>
      <c r="C37" s="31" t="s">
        <v>1014</v>
      </c>
      <c r="D37" t="str">
        <f t="shared" si="0"/>
        <v>P22-013500</v>
      </c>
      <c r="E37" t="str">
        <f>IFERROR(VLOOKUP($A37,'Capital spend Nov 30'!$D:$G,3,FALSE),"No PO")</f>
        <v>P22-013500 - Line 1</v>
      </c>
      <c r="F37" t="str">
        <f>VLOOKUP(A37,'Capital spend Nov 30'!D:Q,14,FALSE)</f>
        <v>Donway Place - 2022 - In-Suite Renovations</v>
      </c>
      <c r="G37" t="str">
        <f>VLOOKUP(A37,'Capital spend Nov 30'!D:U,18,FALSE)</f>
        <v>No</v>
      </c>
      <c r="H37" s="89">
        <f>VLOOKUP(A37,'Capital spend Nov 30'!$D$10:$W$6901,5,0)</f>
        <v>7683.48</v>
      </c>
      <c r="I37" t="str">
        <f>VLOOKUP(A37,'Capital spend Nov 30'!$D$10:$W$6901,15,0)</f>
        <v>ST10026</v>
      </c>
      <c r="J37" t="str">
        <f>VLOOKUP($A37,'Capital spend Nov 30'!$D$10:$W$6901,8,0)</f>
        <v>In-Suite Renovation (Capital)</v>
      </c>
      <c r="K37" t="str">
        <f>VLOOKUP($A37,'Capital spend Nov 30'!$D$10:$W$6901,2,0)</f>
        <v>Lynn A. Jennings</v>
      </c>
      <c r="L37" t="str">
        <f>VLOOKUP($A37,'Capital spend Nov 30'!$D$10:$W$6901,4,0)</f>
        <v>Suite 216 Reno  Move in July 19</v>
      </c>
    </row>
    <row r="38" spans="1:12">
      <c r="A38" t="s">
        <v>5510</v>
      </c>
      <c r="B38" t="s">
        <v>979</v>
      </c>
      <c r="C38" t="s">
        <v>1014</v>
      </c>
      <c r="D38" t="str">
        <f t="shared" si="0"/>
        <v>P22-013256</v>
      </c>
      <c r="E38" t="str">
        <f>IFERROR(VLOOKUP($A38,'Capital spend Nov 30'!$D:$G,3,FALSE),"No PO")</f>
        <v>P22-013256 - Line 1</v>
      </c>
      <c r="F38" t="str">
        <f>VLOOKUP(A38,'Capital spend Nov 30'!D:Q,14,FALSE)</f>
        <v>Colonel By - 2022 - In-Suite Renovations</v>
      </c>
      <c r="G38" t="str">
        <f>VLOOKUP(A38,'Capital spend Nov 30'!D:U,18,FALSE)</f>
        <v>No</v>
      </c>
      <c r="H38" s="89">
        <f>VLOOKUP(A38,'Capital spend Nov 30'!$D$10:$W$6901,5,0)</f>
        <v>565</v>
      </c>
      <c r="I38" t="str">
        <f>VLOOKUP(A38,'Capital spend Nov 30'!$D$10:$W$6901,15,0)</f>
        <v>ST10049</v>
      </c>
      <c r="J38" t="str">
        <f>VLOOKUP($A38,'Capital spend Nov 30'!$D$10:$W$6901,8,0)</f>
        <v>Suites FF&amp;E (Capital)</v>
      </c>
      <c r="K38" t="str">
        <f>VLOOKUP($A38,'Capital spend Nov 30'!$D$10:$W$6901,2,0)</f>
        <v>Patric Laflamme</v>
      </c>
      <c r="L38" t="str">
        <f>VLOOKUP($A38,'Capital spend Nov 30'!$D$10:$W$6901,4,0)</f>
        <v>Suite 266 Reno Fridge</v>
      </c>
    </row>
    <row r="39" spans="1:12">
      <c r="A39" t="s">
        <v>5511</v>
      </c>
      <c r="B39" t="s">
        <v>979</v>
      </c>
      <c r="C39" s="48" t="s">
        <v>5149</v>
      </c>
      <c r="D39" t="str">
        <f t="shared" si="0"/>
        <v>P22-013255</v>
      </c>
      <c r="E39" t="str">
        <f>IFERROR(VLOOKUP($A39,'Capital spend Nov 30'!$D:$G,3,FALSE),"No PO")</f>
        <v>P22-013255 - Line 1</v>
      </c>
      <c r="F39" t="str">
        <f>VLOOKUP(A39,'Capital spend Nov 30'!D:Q,14,FALSE)</f>
        <v>Riverbend - 2022 - In-Suite Renovations</v>
      </c>
      <c r="G39" t="str">
        <f>VLOOKUP(A39,'Capital spend Nov 30'!D:U,18,FALSE)</f>
        <v>No</v>
      </c>
      <c r="H39" s="89">
        <f>VLOOKUP(A39,'Capital spend Nov 30'!$D$10:$W$6901,5,0)</f>
        <v>525</v>
      </c>
      <c r="I39" t="str">
        <f>VLOOKUP(A39,'Capital spend Nov 30'!$D$10:$W$6901,15,0)</f>
        <v>ST10071</v>
      </c>
      <c r="J39" t="str">
        <f>VLOOKUP($A39,'Capital spend Nov 30'!$D$10:$W$6901,8,0)</f>
        <v>Suites FF&amp;E (Capital)</v>
      </c>
      <c r="K39" t="str">
        <f>VLOOKUP($A39,'Capital spend Nov 30'!$D$10:$W$6901,2,0)</f>
        <v>Storm Wellington</v>
      </c>
      <c r="L39" t="str">
        <f>VLOOKUP($A39,'Capital spend Nov 30'!$D$10:$W$6901,4,0)</f>
        <v>Suite 241 Reno Fridge</v>
      </c>
    </row>
    <row r="40" spans="1:12">
      <c r="A40" t="s">
        <v>5512</v>
      </c>
      <c r="B40" t="s">
        <v>979</v>
      </c>
      <c r="C40" s="48" t="s">
        <v>5149</v>
      </c>
      <c r="D40" t="str">
        <f t="shared" si="0"/>
        <v>P22-013254</v>
      </c>
      <c r="E40" t="str">
        <f>IFERROR(VLOOKUP($A40,'Capital spend Nov 30'!$D:$G,3,FALSE),"No PO")</f>
        <v>P22-013254 - Line 2</v>
      </c>
      <c r="F40" t="str">
        <f>VLOOKUP(A40,'Capital spend Nov 30'!D:Q,14,FALSE)</f>
        <v>Riverbend - 2022 - In-Suite Renovations</v>
      </c>
      <c r="G40" t="str">
        <f>VLOOKUP(A40,'Capital spend Nov 30'!D:U,18,FALSE)</f>
        <v>No</v>
      </c>
      <c r="H40" s="89">
        <f>VLOOKUP(A40,'Capital spend Nov 30'!$D$10:$W$6901,5,0)</f>
        <v>8004.83</v>
      </c>
      <c r="I40" t="str">
        <f>VLOOKUP(A40,'Capital spend Nov 30'!$D$10:$W$6901,15,0)</f>
        <v>ST10071</v>
      </c>
      <c r="J40" t="str">
        <f>VLOOKUP($A40,'Capital spend Nov 30'!$D$10:$W$6901,8,0)</f>
        <v>In-Suite Renovation (Capital)</v>
      </c>
      <c r="K40" t="str">
        <f>VLOOKUP($A40,'Capital spend Nov 30'!$D$10:$W$6901,2,0)</f>
        <v>Storm Wellington</v>
      </c>
      <c r="L40" t="str">
        <f>VLOOKUP($A40,'Capital spend Nov 30'!$D$10:$W$6901,4,0)</f>
        <v>Suite 326 Reno Suite Reno Riverbend. Company requires payment asap (work already complete). Performed by previous ED.</v>
      </c>
    </row>
    <row r="41" spans="1:12">
      <c r="A41" t="s">
        <v>5513</v>
      </c>
      <c r="B41" t="s">
        <v>979</v>
      </c>
      <c r="C41" s="48" t="s">
        <v>5149</v>
      </c>
      <c r="D41" t="str">
        <f t="shared" si="0"/>
        <v>P22-013253</v>
      </c>
      <c r="E41" t="str">
        <f>IFERROR(VLOOKUP($A41,'Capital spend Nov 30'!$D:$G,3,FALSE),"No PO")</f>
        <v>P22-013253 - Line 2</v>
      </c>
      <c r="F41" t="str">
        <f>VLOOKUP(A41,'Capital spend Nov 30'!D:Q,14,FALSE)</f>
        <v>Riverbend - 2022 - In-Suite Renovations</v>
      </c>
      <c r="G41" t="str">
        <f>VLOOKUP(A41,'Capital spend Nov 30'!D:U,18,FALSE)</f>
        <v>No</v>
      </c>
      <c r="H41" s="89">
        <f>VLOOKUP(A41,'Capital spend Nov 30'!$D$10:$W$6901,5,0)</f>
        <v>8528.26</v>
      </c>
      <c r="I41" t="str">
        <f>VLOOKUP(A41,'Capital spend Nov 30'!$D$10:$W$6901,15,0)</f>
        <v>ST10071</v>
      </c>
      <c r="J41" t="str">
        <f>VLOOKUP($A41,'Capital spend Nov 30'!$D$10:$W$6901,8,0)</f>
        <v>In-Suite Renovation (Capital)</v>
      </c>
      <c r="K41" t="str">
        <f>VLOOKUP($A41,'Capital spend Nov 30'!$D$10:$W$6901,2,0)</f>
        <v>Storm Wellington</v>
      </c>
      <c r="L41" t="str">
        <f>VLOOKUP($A41,'Capital spend Nov 30'!$D$10:$W$6901,4,0)</f>
        <v>Room 225 Reno Suite Reno Riverbend. Company requires payment asap (work already complete). Performed by previous ED.</v>
      </c>
    </row>
    <row r="42" spans="1:12">
      <c r="A42" t="s">
        <v>5514</v>
      </c>
      <c r="B42" t="s">
        <v>979</v>
      </c>
      <c r="C42" s="31" t="s">
        <v>1014</v>
      </c>
      <c r="D42" t="str">
        <f t="shared" si="0"/>
        <v>P22-013252</v>
      </c>
      <c r="E42" t="str">
        <f>IFERROR(VLOOKUP($A42,'Capital spend Nov 30'!$D:$G,3,FALSE),"No PO")</f>
        <v>P22-013252 - Line 2</v>
      </c>
      <c r="F42" t="str">
        <f>VLOOKUP(A42,'Capital spend Nov 30'!D:Q,14,FALSE)</f>
        <v>Riverbend - 2022 - In-Suite Renovations</v>
      </c>
      <c r="G42" t="str">
        <f>VLOOKUP(A42,'Capital spend Nov 30'!D:U,18,FALSE)</f>
        <v>No</v>
      </c>
      <c r="H42" s="89">
        <f>VLOOKUP(A42,'Capital spend Nov 30'!$D$10:$W$6901,5,0)</f>
        <v>12948.45</v>
      </c>
      <c r="I42" t="str">
        <f>VLOOKUP(A42,'Capital spend Nov 30'!$D$10:$W$6901,15,0)</f>
        <v>ST10071</v>
      </c>
      <c r="J42" t="str">
        <f>VLOOKUP($A42,'Capital spend Nov 30'!$D$10:$W$6901,8,0)</f>
        <v>In-Suite Renovation (Capital)</v>
      </c>
      <c r="K42" t="str">
        <f>VLOOKUP($A42,'Capital spend Nov 30'!$D$10:$W$6901,2,0)</f>
        <v>Storm Wellington</v>
      </c>
      <c r="L42" t="str">
        <f>VLOOKUP($A42,'Capital spend Nov 30'!$D$10:$W$6901,4,0)</f>
        <v>Suite 121A Reno Suite Reno Riverbend. Company requires payment asap (work already complete). Performed by previous ED.</v>
      </c>
    </row>
    <row r="43" spans="1:12">
      <c r="A43" t="s">
        <v>5515</v>
      </c>
      <c r="B43" t="s">
        <v>979</v>
      </c>
      <c r="C43" t="s">
        <v>1398</v>
      </c>
      <c r="D43" t="str">
        <f t="shared" si="0"/>
        <v>P22-013879</v>
      </c>
      <c r="E43" t="str">
        <f>IFERROR(VLOOKUP($A43,'Capital spend Nov 30'!$D:$G,3,FALSE),"No PO")</f>
        <v>P22-013879 - Line 2</v>
      </c>
      <c r="F43" t="str">
        <f>VLOOKUP(A43,'Capital spend Nov 30'!D:Q,14,FALSE)</f>
        <v>Hollyburn - 2022 - Range</v>
      </c>
      <c r="G43" t="str">
        <f>VLOOKUP(A43,'Capital spend Nov 30'!D:U,18,FALSE)</f>
        <v>No</v>
      </c>
      <c r="H43" s="89">
        <f>VLOOKUP(A43,'Capital spend Nov 30'!$D$10:$W$6901,5,0)</f>
        <v>12390.56</v>
      </c>
      <c r="I43" t="str">
        <f>VLOOKUP(A43,'Capital spend Nov 30'!$D$10:$W$6901,15,0)</f>
        <v>ST10055</v>
      </c>
      <c r="J43" t="str">
        <f>VLOOKUP($A43,'Capital spend Nov 30'!$D$10:$W$6901,8,0)</f>
        <v>Kitchen FF&amp;E (Capital)</v>
      </c>
      <c r="K43" t="str">
        <f>VLOOKUP($A43,'Capital spend Nov 30'!$D$10:$W$6901,2,0)</f>
        <v>Kathy Russell</v>
      </c>
      <c r="L43" t="str">
        <f>VLOOKUP($A43,'Capital spend Nov 30'!$D$10:$W$6901,4,0)</f>
        <v>60 in range with griddle and oven</v>
      </c>
    </row>
    <row r="44" spans="1:12">
      <c r="A44" t="s">
        <v>5516</v>
      </c>
      <c r="B44" t="s">
        <v>979</v>
      </c>
      <c r="C44" t="s">
        <v>1014</v>
      </c>
      <c r="D44" t="str">
        <f t="shared" si="0"/>
        <v>P22-013794</v>
      </c>
      <c r="E44" t="str">
        <f>IFERROR(VLOOKUP($A44,'Capital spend Nov 30'!$D:$G,3,FALSE),"No PO")</f>
        <v>P22-013794 - Line 2</v>
      </c>
      <c r="F44" t="str">
        <f>VLOOKUP(A44,'Capital spend Nov 30'!D:Q,14,FALSE)</f>
        <v>Hollyburn House - 2022 - In-Suite Renovations</v>
      </c>
      <c r="G44" t="str">
        <f>VLOOKUP(A44,'Capital spend Nov 30'!D:U,18,FALSE)</f>
        <v>No</v>
      </c>
      <c r="H44" s="89">
        <f>VLOOKUP(A44,'Capital spend Nov 30'!$D$10:$W$6901,5,0)</f>
        <v>5878.43</v>
      </c>
      <c r="I44" t="str">
        <f>VLOOKUP(A44,'Capital spend Nov 30'!$D$10:$W$6901,15,0)</f>
        <v>ST10055</v>
      </c>
      <c r="J44" t="str">
        <f>VLOOKUP($A44,'Capital spend Nov 30'!$D$10:$W$6901,8,0)</f>
        <v>In-Suite Renovation (Capital)</v>
      </c>
      <c r="K44" t="str">
        <f>VLOOKUP($A44,'Capital spend Nov 30'!$D$10:$W$6901,2,0)</f>
        <v>Kathy Russell</v>
      </c>
      <c r="L44" t="str">
        <f>VLOOKUP($A44,'Capital spend Nov 30'!$D$10:$W$6901,4,0)</f>
        <v>Suite 117 Reno</v>
      </c>
    </row>
    <row r="45" spans="1:12">
      <c r="A45" t="s">
        <v>5517</v>
      </c>
      <c r="B45" t="s">
        <v>979</v>
      </c>
      <c r="C45" s="48" t="s">
        <v>1014</v>
      </c>
      <c r="D45" t="str">
        <f t="shared" si="0"/>
        <v>P22-014145</v>
      </c>
      <c r="E45" t="str">
        <f>IFERROR(VLOOKUP($A45,'Capital spend Nov 30'!$D:$G,3,FALSE),"No PO")</f>
        <v>P22-014145 - Line 1</v>
      </c>
      <c r="F45" t="str">
        <f>VLOOKUP(A45,'Capital spend Nov 30'!D:Q,14,FALSE)</f>
        <v>Riverbend Place - 2022 - AC Replacement in LTC Dining Room</v>
      </c>
      <c r="G45" t="str">
        <f>VLOOKUP(A45,'Capital spend Nov 30'!D:U,18,FALSE)</f>
        <v>No</v>
      </c>
      <c r="H45" s="89">
        <f>VLOOKUP(A45,'Capital spend Nov 30'!$D$10:$W$6901,5,0)</f>
        <v>15818.87</v>
      </c>
      <c r="I45" t="str">
        <f>VLOOKUP(A45,'Capital spend Nov 30'!$D$10:$W$6901,15,0)</f>
        <v>ST10184</v>
      </c>
      <c r="J45" t="str">
        <f>VLOOKUP($A45,'Capital spend Nov 30'!$D$10:$W$6901,8,0)</f>
        <v>HVAC Systems (Capital)</v>
      </c>
      <c r="K45" t="str">
        <f>VLOOKUP($A45,'Capital spend Nov 30'!$D$10:$W$6901,2,0)</f>
        <v>Emilio Ricciardi (Terminated)</v>
      </c>
      <c r="L45" t="str">
        <f>VLOOKUP($A45,'Capital spend Nov 30'!$D$10:$W$6901,4,0)</f>
        <v>Riverbend Place - replacement of ductless split AC in dining room.</v>
      </c>
    </row>
    <row r="46" spans="1:12">
      <c r="A46" t="s">
        <v>5518</v>
      </c>
      <c r="B46" t="s">
        <v>979</v>
      </c>
      <c r="C46" t="s">
        <v>1014</v>
      </c>
      <c r="D46" t="str">
        <f t="shared" si="0"/>
        <v>P22-013502</v>
      </c>
      <c r="E46" t="str">
        <f>IFERROR(VLOOKUP($A46,'Capital spend Nov 30'!$D:$G,3,FALSE),"No PO")</f>
        <v>P22-013502 - Line 1</v>
      </c>
      <c r="F46" t="str">
        <f>VLOOKUP(A46,'Capital spend Nov 30'!D:Q,14,FALSE)</f>
        <v>Chatham - 2022 - In-Suite Renovations</v>
      </c>
      <c r="G46" t="str">
        <f>VLOOKUP(A46,'Capital spend Nov 30'!D:U,18,FALSE)</f>
        <v>No</v>
      </c>
      <c r="H46" s="89">
        <f>VLOOKUP(A46,'Capital spend Nov 30'!$D$10:$W$6901,5,0)</f>
        <v>1942.39</v>
      </c>
      <c r="I46" t="str">
        <f>VLOOKUP(A46,'Capital spend Nov 30'!$D$10:$W$6901,15,0)</f>
        <v>ST10096</v>
      </c>
      <c r="J46" t="str">
        <f>VLOOKUP($A46,'Capital spend Nov 30'!$D$10:$W$6901,8,0)</f>
        <v>In-Suite Renovation (Capital)</v>
      </c>
      <c r="K46" t="str">
        <f>VLOOKUP($A46,'Capital spend Nov 30'!$D$10:$W$6901,2,0)</f>
        <v>Doug Hay</v>
      </c>
      <c r="L46" t="str">
        <f>VLOOKUP($A46,'Capital spend Nov 30'!$D$10:$W$6901,4,0)</f>
        <v>Suite W178 Reno 
Quote for carpet only; current resident was on waiting list for suite in this price range</v>
      </c>
    </row>
    <row r="47" spans="1:12">
      <c r="A47" t="s">
        <v>5519</v>
      </c>
      <c r="B47" t="s">
        <v>979</v>
      </c>
      <c r="C47" s="31" t="s">
        <v>1014</v>
      </c>
      <c r="D47" t="str">
        <f t="shared" si="0"/>
        <v>P22-013629</v>
      </c>
      <c r="E47" t="str">
        <f>IFERROR(VLOOKUP($A47,'Capital spend Nov 30'!$D:$G,3,FALSE),"No PO")</f>
        <v>P22-013629 - Line 2</v>
      </c>
      <c r="F47" t="str">
        <f>VLOOKUP(A47,'Capital spend Nov 30'!D:Q,14,FALSE)</f>
        <v>Stittsville Villa - 2022 - In-Suite Renovations</v>
      </c>
      <c r="G47" t="str">
        <f>VLOOKUP(A47,'Capital spend Nov 30'!D:U,18,FALSE)</f>
        <v>No</v>
      </c>
      <c r="H47" s="89">
        <f>VLOOKUP(A47,'Capital spend Nov 30'!$D$10:$W$6901,5,0)</f>
        <v>17101.740000000002</v>
      </c>
      <c r="I47" t="str">
        <f>VLOOKUP(A47,'Capital spend Nov 30'!$D$10:$W$6901,15,0)</f>
        <v>ST10037</v>
      </c>
      <c r="J47" t="str">
        <f>VLOOKUP($A47,'Capital spend Nov 30'!$D$10:$W$6901,8,0)</f>
        <v>In-Suite Renovation (Capital)</v>
      </c>
      <c r="K47" t="str">
        <f>VLOOKUP($A47,'Capital spend Nov 30'!$D$10:$W$6901,2,0)</f>
        <v>Lisa Lacroix-Cowan</v>
      </c>
      <c r="L47" t="str">
        <f>VLOOKUP($A47,'Capital spend Nov 30'!$D$10:$W$6901,4,0)</f>
        <v>Reno 102 Apt Reno</v>
      </c>
    </row>
    <row r="48" spans="1:12">
      <c r="A48" t="s">
        <v>5520</v>
      </c>
      <c r="B48" t="s">
        <v>978</v>
      </c>
      <c r="C48" s="48" t="s">
        <v>1086</v>
      </c>
      <c r="D48" t="str">
        <f t="shared" si="0"/>
        <v>P22-013775</v>
      </c>
      <c r="E48" t="str">
        <f>IFERROR(VLOOKUP($A48,'Capital spend Nov 30'!$D:$G,3,FALSE),"No PO")</f>
        <v>P22-013775 - Line 1</v>
      </c>
      <c r="F48" t="str">
        <f>VLOOKUP(A48,'Capital spend Nov 30'!D:Q,14,FALSE)</f>
        <v>Barrhaven - 2022 - Smoke Detectors</v>
      </c>
      <c r="G48" t="str">
        <f>VLOOKUP(A48,'Capital spend Nov 30'!D:U,18,FALSE)</f>
        <v>No</v>
      </c>
      <c r="H48" s="89">
        <f>VLOOKUP(A48,'Capital spend Nov 30'!$D$10:$W$6901,5,0)</f>
        <v>5365.81</v>
      </c>
      <c r="I48" t="str">
        <f>VLOOKUP(A48,'Capital spend Nov 30'!$D$10:$W$6901,15,0)</f>
        <v>ST10039</v>
      </c>
      <c r="J48" t="str">
        <f>VLOOKUP($A48,'Capital spend Nov 30'!$D$10:$W$6901,8,0)</f>
        <v>Fire alarm/Sprinkler (Capital)</v>
      </c>
      <c r="K48" t="str">
        <f>VLOOKUP($A48,'Capital spend Nov 30'!$D$10:$W$6901,2,0)</f>
        <v>Kerrsten Norwood</v>
      </c>
      <c r="L48" t="str">
        <f>VLOOKUP($A48,'Capital spend Nov 30'!$D$10:$W$6901,4,0)</f>
        <v>Replace expired smoke detectors</v>
      </c>
    </row>
    <row r="49" spans="1:12">
      <c r="A49" t="s">
        <v>5521</v>
      </c>
      <c r="B49" t="s">
        <v>978</v>
      </c>
      <c r="C49" s="48" t="s">
        <v>1012</v>
      </c>
      <c r="D49" t="str">
        <f t="shared" si="0"/>
        <v>P22-013714</v>
      </c>
      <c r="E49" t="str">
        <f>IFERROR(VLOOKUP($A49,'Capital spend Nov 30'!$D:$G,3,FALSE),"No PO")</f>
        <v>P22-013714 - Line 1</v>
      </c>
      <c r="F49" t="str">
        <f>VLOOKUP(A49,'Capital spend Nov 30'!D:Q,14,FALSE)</f>
        <v>Barrhaven - 2022 - PTACs, Resident Suites</v>
      </c>
      <c r="G49" t="str">
        <f>VLOOKUP(A49,'Capital spend Nov 30'!D:U,18,FALSE)</f>
        <v>No</v>
      </c>
      <c r="H49" s="89">
        <f>VLOOKUP(A49,'Capital spend Nov 30'!$D$10:$W$6901,5,0)</f>
        <v>2491.7600000000002</v>
      </c>
      <c r="I49" t="str">
        <f>VLOOKUP(A49,'Capital spend Nov 30'!$D$10:$W$6901,15,0)</f>
        <v>ST10039</v>
      </c>
      <c r="J49" t="str">
        <f>VLOOKUP($A49,'Capital spend Nov 30'!$D$10:$W$6901,8,0)</f>
        <v>HVAC Systems (Capital)</v>
      </c>
      <c r="K49" t="str">
        <f>VLOOKUP($A49,'Capital spend Nov 30'!$D$10:$W$6901,2,0)</f>
        <v>Kerrsten Norwood</v>
      </c>
      <c r="L49" t="str">
        <f>VLOOKUP($A49,'Capital spend Nov 30'!$D$10:$W$6901,4,0)</f>
        <v>Replace PTAC Suite #168</v>
      </c>
    </row>
    <row r="50" spans="1:12">
      <c r="A50" t="s">
        <v>5522</v>
      </c>
      <c r="B50" t="s">
        <v>978</v>
      </c>
      <c r="C50" s="48" t="s">
        <v>1012</v>
      </c>
      <c r="D50" t="str">
        <f t="shared" si="0"/>
        <v>P22-013774</v>
      </c>
      <c r="E50" t="str">
        <f>IFERROR(VLOOKUP($A50,'Capital spend Nov 30'!$D:$G,3,FALSE),"No PO")</f>
        <v>P22-013774 - Line 1</v>
      </c>
      <c r="F50" t="str">
        <f>VLOOKUP(A50,'Capital spend Nov 30'!D:Q,14,FALSE)</f>
        <v>Barrhaven - 2022 - PTACs, Resident Suites</v>
      </c>
      <c r="G50" t="str">
        <f>VLOOKUP(A50,'Capital spend Nov 30'!D:U,18,FALSE)</f>
        <v>No</v>
      </c>
      <c r="H50" s="89">
        <f>VLOOKUP(A50,'Capital spend Nov 30'!$D$10:$W$6901,5,0)</f>
        <v>5627.54</v>
      </c>
      <c r="I50" t="str">
        <f>VLOOKUP(A50,'Capital spend Nov 30'!$D$10:$W$6901,15,0)</f>
        <v>ST10039</v>
      </c>
      <c r="J50" t="str">
        <f>VLOOKUP($A50,'Capital spend Nov 30'!$D$10:$W$6901,8,0)</f>
        <v>HVAC Systems (Capital)</v>
      </c>
      <c r="K50" t="str">
        <f>VLOOKUP($A50,'Capital spend Nov 30'!$D$10:$W$6901,2,0)</f>
        <v>Kerrsten Norwood</v>
      </c>
      <c r="L50" t="str">
        <f>VLOOKUP($A50,'Capital spend Nov 30'!$D$10:$W$6901,4,0)</f>
        <v>Replace PTAC Suite #170 &amp; 172</v>
      </c>
    </row>
    <row r="51" spans="1:12">
      <c r="A51" t="s">
        <v>5523</v>
      </c>
      <c r="B51" t="s">
        <v>978</v>
      </c>
      <c r="C51" s="48" t="s">
        <v>1012</v>
      </c>
      <c r="D51" t="str">
        <f t="shared" si="0"/>
        <v>P22-013773</v>
      </c>
      <c r="E51" t="str">
        <f>IFERROR(VLOOKUP($A51,'Capital spend Nov 30'!$D:$G,3,FALSE),"No PO")</f>
        <v>P22-013773 - Line 1</v>
      </c>
      <c r="F51" t="str">
        <f>VLOOKUP(A51,'Capital spend Nov 30'!D:Q,14,FALSE)</f>
        <v>Stittsville - 2022 - Replace Ten ton  Compressor</v>
      </c>
      <c r="G51" t="str">
        <f>VLOOKUP(A51,'Capital spend Nov 30'!D:U,18,FALSE)</f>
        <v>No</v>
      </c>
      <c r="H51" s="89">
        <f>VLOOKUP(A51,'Capital spend Nov 30'!$D$10:$W$6901,5,0)</f>
        <v>7189.06</v>
      </c>
      <c r="I51" t="str">
        <f>VLOOKUP(A51,'Capital spend Nov 30'!$D$10:$W$6901,15,0)</f>
        <v>ST10037</v>
      </c>
      <c r="J51" t="str">
        <f>VLOOKUP($A51,'Capital spend Nov 30'!$D$10:$W$6901,8,0)</f>
        <v>HVAC Systems (Capital)</v>
      </c>
      <c r="K51" t="str">
        <f>VLOOKUP($A51,'Capital spend Nov 30'!$D$10:$W$6901,2,0)</f>
        <v>Franco D'Angelo</v>
      </c>
      <c r="L51" t="str">
        <f>VLOOKUP($A51,'Capital spend Nov 30'!$D$10:$W$6901,4,0)</f>
        <v>Stittsville - 2022 - Replace Ten ton  Compressor , Corridor 1# and 2 # floor .More 10 yrs</v>
      </c>
    </row>
    <row r="52" spans="1:12">
      <c r="A52" t="s">
        <v>5524</v>
      </c>
      <c r="B52" t="s">
        <v>978</v>
      </c>
      <c r="C52" s="48" t="s">
        <v>1012</v>
      </c>
      <c r="D52" t="str">
        <f t="shared" si="0"/>
        <v>P22-013619</v>
      </c>
      <c r="E52" t="str">
        <f>IFERROR(VLOOKUP($A52,'Capital spend Nov 30'!$D:$G,3,FALSE),"No PO")</f>
        <v>P22-013619 - Line 1</v>
      </c>
      <c r="F52" t="str">
        <f>VLOOKUP(A52,'Capital spend Nov 30'!D:Q,14,FALSE)</f>
        <v>The Kensington Oakville - 2022- Housekeeping FF&amp;E (Carpet Cleaner)</v>
      </c>
      <c r="G52" t="str">
        <f>VLOOKUP(A52,'Capital spend Nov 30'!D:U,18,FALSE)</f>
        <v>No</v>
      </c>
      <c r="H52" s="89">
        <f>VLOOKUP(A52,'Capital spend Nov 30'!$D$10:$W$6901,5,0)</f>
        <v>6610.25</v>
      </c>
      <c r="I52" t="str">
        <f>VLOOKUP(A52,'Capital spend Nov 30'!$D$10:$W$6901,15,0)</f>
        <v>ST10005</v>
      </c>
      <c r="J52" t="str">
        <f>VLOOKUP($A52,'Capital spend Nov 30'!$D$10:$W$6901,8,0)</f>
        <v>Housekeeping FF&amp;E (Capital)</v>
      </c>
      <c r="K52" t="str">
        <f>VLOOKUP($A52,'Capital spend Nov 30'!$D$10:$W$6901,2,0)</f>
        <v>Tim Morrison</v>
      </c>
      <c r="L52" t="str">
        <f>VLOOKUP($A52,'Capital spend Nov 30'!$D$10:$W$6901,4,0)</f>
        <v>To replace the current failed 12 year old carpet cleaning machine. To old to repair and parts are very scarce to find, if you can.</v>
      </c>
    </row>
    <row r="53" spans="1:12">
      <c r="A53" t="s">
        <v>5525</v>
      </c>
      <c r="B53" t="s">
        <v>978</v>
      </c>
      <c r="C53" s="48" t="s">
        <v>1012</v>
      </c>
      <c r="D53" t="str">
        <f t="shared" si="0"/>
        <v>P22-013672</v>
      </c>
      <c r="E53" t="str">
        <f>IFERROR(VLOOKUP($A53,'Capital spend Nov 30'!$D:$G,3,FALSE),"No PO")</f>
        <v>P22-013672 - Line 1</v>
      </c>
      <c r="F53" t="str">
        <f>VLOOKUP(A53,'Capital spend Nov 30'!D:Q,14,FALSE)</f>
        <v>Colonel By - 2022- Reach in fridge</v>
      </c>
      <c r="G53" t="str">
        <f>VLOOKUP(A53,'Capital spend Nov 30'!D:U,18,FALSE)</f>
        <v>No</v>
      </c>
      <c r="H53" s="89">
        <f>VLOOKUP(A53,'Capital spend Nov 30'!$D$10:$W$6901,5,0)</f>
        <v>1357.12</v>
      </c>
      <c r="I53" t="str">
        <f>VLOOKUP(A53,'Capital spend Nov 30'!$D$10:$W$6901,15,0)</f>
        <v>ST10049</v>
      </c>
      <c r="J53" t="str">
        <f>VLOOKUP($A53,'Capital spend Nov 30'!$D$10:$W$6901,8,0)</f>
        <v>Kitchen FF&amp;E (Capital)</v>
      </c>
      <c r="K53" t="str">
        <f>VLOOKUP($A53,'Capital spend Nov 30'!$D$10:$W$6901,2,0)</f>
        <v>Franco D'Angelo</v>
      </c>
      <c r="L53" t="str">
        <f>VLOOKUP($A53,'Capital spend Nov 30'!$D$10:$W$6901,4,0)</f>
        <v>Colonel By - 2022- Reach in fridge - Replacement of door tension . More 10 yrs</v>
      </c>
    </row>
    <row r="54" spans="1:12">
      <c r="A54" t="s">
        <v>5526</v>
      </c>
      <c r="B54" t="s">
        <v>978</v>
      </c>
      <c r="C54" s="48" t="s">
        <v>1012</v>
      </c>
      <c r="D54" t="str">
        <f t="shared" si="0"/>
        <v>P22-013643</v>
      </c>
      <c r="E54" t="str">
        <f>IFERROR(VLOOKUP($A54,'Capital spend Nov 30'!$D:$G,3,FALSE),"No PO")</f>
        <v>P22-013643 - Line 1</v>
      </c>
      <c r="F54" t="str">
        <f>VLOOKUP(A54,'Capital spend Nov 30'!D:Q,14,FALSE)</f>
        <v>Green Falls Landing - 2022 - In-Suite Renovations</v>
      </c>
      <c r="G54" t="str">
        <f>VLOOKUP(A54,'Capital spend Nov 30'!D:U,18,FALSE)</f>
        <v>No</v>
      </c>
      <c r="H54" s="89">
        <f>VLOOKUP(A54,'Capital spend Nov 30'!$D$10:$W$6901,5,0)</f>
        <v>2408.6999999999998</v>
      </c>
      <c r="I54" t="str">
        <f>VLOOKUP(A54,'Capital spend Nov 30'!$D$10:$W$6901,15,0)</f>
        <v>ST10223</v>
      </c>
      <c r="J54" t="str">
        <f>VLOOKUP($A54,'Capital spend Nov 30'!$D$10:$W$6901,8,0)</f>
        <v>In-Suite Refresh (Capital)</v>
      </c>
      <c r="K54" t="str">
        <f>VLOOKUP($A54,'Capital spend Nov 30'!$D$10:$W$6901,2,0)</f>
        <v>Lorna Knoll</v>
      </c>
      <c r="L54" t="str">
        <f>VLOOKUP($A54,'Capital spend Nov 30'!$D$10:$W$6901,4,0)</f>
        <v>Suite 228 Refresh  Painting ( 2BR SA)</v>
      </c>
    </row>
    <row r="55" spans="1:12">
      <c r="A55" t="s">
        <v>5527</v>
      </c>
      <c r="B55" t="s">
        <v>978</v>
      </c>
      <c r="C55" s="48" t="s">
        <v>1086</v>
      </c>
      <c r="D55" t="str">
        <f t="shared" si="0"/>
        <v>P22-013647</v>
      </c>
      <c r="E55" t="str">
        <f>IFERROR(VLOOKUP($A55,'Capital spend Nov 30'!$D:$G,3,FALSE),"No PO")</f>
        <v>P22-013647 - Line 1</v>
      </c>
      <c r="F55" t="str">
        <f>VLOOKUP(A55,'Capital spend Nov 30'!D:Q,14,FALSE)</f>
        <v>Green Falls Landing - 2022 - In-Suite Renovations</v>
      </c>
      <c r="G55" t="str">
        <f>VLOOKUP(A55,'Capital spend Nov 30'!D:U,18,FALSE)</f>
        <v>No</v>
      </c>
      <c r="H55" s="89">
        <f>VLOOKUP(A55,'Capital spend Nov 30'!$D$10:$W$6901,5,0)</f>
        <v>1792.65</v>
      </c>
      <c r="I55" t="str">
        <f>VLOOKUP(A55,'Capital spend Nov 30'!$D$10:$W$6901,15,0)</f>
        <v>ST10223</v>
      </c>
      <c r="J55" t="str">
        <f>VLOOKUP($A55,'Capital spend Nov 30'!$D$10:$W$6901,8,0)</f>
        <v>In-Suite Refresh (Capital)</v>
      </c>
      <c r="K55" t="str">
        <f>VLOOKUP($A55,'Capital spend Nov 30'!$D$10:$W$6901,2,0)</f>
        <v>Lorna Knoll</v>
      </c>
      <c r="L55" t="str">
        <f>VLOOKUP($A55,'Capital spend Nov 30'!$D$10:$W$6901,4,0)</f>
        <v>Suite 320 Refresh ( 1BR SA)</v>
      </c>
    </row>
    <row r="56" spans="1:12">
      <c r="A56" t="s">
        <v>5528</v>
      </c>
      <c r="B56" t="s">
        <v>978</v>
      </c>
      <c r="C56" s="48" t="s">
        <v>1086</v>
      </c>
      <c r="D56" t="str">
        <f t="shared" si="0"/>
        <v>P22-013644</v>
      </c>
      <c r="E56" t="str">
        <f>IFERROR(VLOOKUP($A56,'Capital spend Nov 30'!$D:$G,3,FALSE),"No PO")</f>
        <v>P22-013644 - Line 1</v>
      </c>
      <c r="F56" t="str">
        <f>VLOOKUP(A56,'Capital spend Nov 30'!D:Q,14,FALSE)</f>
        <v>Green Falls Landing - 2022 - In-Suite Renovations</v>
      </c>
      <c r="G56" t="str">
        <f>VLOOKUP(A56,'Capital spend Nov 30'!D:U,18,FALSE)</f>
        <v>No</v>
      </c>
      <c r="H56" s="89">
        <f>VLOOKUP(A56,'Capital spend Nov 30'!$D$10:$W$6901,5,0)</f>
        <v>1792.65</v>
      </c>
      <c r="I56" t="str">
        <f>VLOOKUP(A56,'Capital spend Nov 30'!$D$10:$W$6901,15,0)</f>
        <v>ST10223</v>
      </c>
      <c r="J56" t="str">
        <f>VLOOKUP($A56,'Capital spend Nov 30'!$D$10:$W$6901,8,0)</f>
        <v>In-Suite Refresh (Capital)</v>
      </c>
      <c r="K56" t="str">
        <f>VLOOKUP($A56,'Capital spend Nov 30'!$D$10:$W$6901,2,0)</f>
        <v>Lorna Knoll</v>
      </c>
      <c r="L56" t="str">
        <f>VLOOKUP($A56,'Capital spend Nov 30'!$D$10:$W$6901,4,0)</f>
        <v>Suite 420 Refresh - (1BR - SA)</v>
      </c>
    </row>
    <row r="57" spans="1:12">
      <c r="A57" t="s">
        <v>5529</v>
      </c>
      <c r="B57" t="s">
        <v>978</v>
      </c>
      <c r="C57" s="48" t="s">
        <v>1086</v>
      </c>
      <c r="D57" t="str">
        <f t="shared" si="0"/>
        <v>P22-013645</v>
      </c>
      <c r="E57" t="str">
        <f>IFERROR(VLOOKUP($A57,'Capital spend Nov 30'!$D:$G,3,FALSE),"No PO")</f>
        <v>P22-013645 - Line 1</v>
      </c>
      <c r="F57" t="str">
        <f>VLOOKUP(A57,'Capital spend Nov 30'!D:Q,14,FALSE)</f>
        <v>Green Falls Landing - 2022 - In-Suite Renovations</v>
      </c>
      <c r="G57" t="str">
        <f>VLOOKUP(A57,'Capital spend Nov 30'!D:U,18,FALSE)</f>
        <v>No</v>
      </c>
      <c r="H57" s="89">
        <f>VLOOKUP(A57,'Capital spend Nov 30'!$D$10:$W$6901,5,0)</f>
        <v>1792.65</v>
      </c>
      <c r="I57" t="str">
        <f>VLOOKUP(A57,'Capital spend Nov 30'!$D$10:$W$6901,15,0)</f>
        <v>ST10223</v>
      </c>
      <c r="J57" t="str">
        <f>VLOOKUP($A57,'Capital spend Nov 30'!$D$10:$W$6901,8,0)</f>
        <v>In-Suite Refresh (Capital)</v>
      </c>
      <c r="K57" t="str">
        <f>VLOOKUP($A57,'Capital spend Nov 30'!$D$10:$W$6901,2,0)</f>
        <v>Lorna Knoll</v>
      </c>
      <c r="L57" t="str">
        <f>VLOOKUP($A57,'Capital spend Nov 30'!$D$10:$W$6901,4,0)</f>
        <v>Suite 437 Refresh (1 BR - IL)</v>
      </c>
    </row>
    <row r="58" spans="1:12">
      <c r="A58" t="s">
        <v>5530</v>
      </c>
      <c r="B58" t="s">
        <v>978</v>
      </c>
      <c r="C58" s="48" t="s">
        <v>1086</v>
      </c>
      <c r="D58" t="str">
        <f t="shared" si="0"/>
        <v>P22-013646</v>
      </c>
      <c r="E58" t="str">
        <f>IFERROR(VLOOKUP($A58,'Capital spend Nov 30'!$D:$G,3,FALSE),"No PO")</f>
        <v>P22-013646 - Line 1</v>
      </c>
      <c r="F58" t="str">
        <f>VLOOKUP(A58,'Capital spend Nov 30'!D:Q,14,FALSE)</f>
        <v>Green Falls Landing - 2022 - In-Suite Renovations</v>
      </c>
      <c r="G58" t="str">
        <f>VLOOKUP(A58,'Capital spend Nov 30'!D:U,18,FALSE)</f>
        <v>No</v>
      </c>
      <c r="H58" s="89">
        <f>VLOOKUP(A58,'Capital spend Nov 30'!$D$10:$W$6901,5,0)</f>
        <v>2408.6999999999998</v>
      </c>
      <c r="I58" t="str">
        <f>VLOOKUP(A58,'Capital spend Nov 30'!$D$10:$W$6901,15,0)</f>
        <v>ST10223</v>
      </c>
      <c r="J58" t="str">
        <f>VLOOKUP($A58,'Capital spend Nov 30'!$D$10:$W$6901,8,0)</f>
        <v>In-Suite Refresh (Capital)</v>
      </c>
      <c r="K58" t="str">
        <f>VLOOKUP($A58,'Capital spend Nov 30'!$D$10:$W$6901,2,0)</f>
        <v>Lorna Knoll</v>
      </c>
      <c r="L58" t="str">
        <f>VLOOKUP($A58,'Capital spend Nov 30'!$D$10:$W$6901,4,0)</f>
        <v>Suite 230 Refresh - (2BR-SA)</v>
      </c>
    </row>
    <row r="59" spans="1:12">
      <c r="A59" t="s">
        <v>5531</v>
      </c>
      <c r="B59" t="s">
        <v>978</v>
      </c>
      <c r="C59" s="48" t="s">
        <v>1086</v>
      </c>
      <c r="D59" t="str">
        <f t="shared" si="0"/>
        <v>P22-013857</v>
      </c>
      <c r="E59" t="str">
        <f>IFERROR(VLOOKUP($A59,'Capital spend Nov 30'!$D:$G,3,FALSE),"No PO")</f>
        <v>P22-013857 - Line 2</v>
      </c>
      <c r="F59" t="str">
        <f>VLOOKUP(A59,'Capital spend Nov 30'!D:Q,14,FALSE)</f>
        <v>Green Falls Landing - 2022 - In-Suite Renovations</v>
      </c>
      <c r="G59" t="str">
        <f>VLOOKUP(A59,'Capital spend Nov 30'!D:U,18,FALSE)</f>
        <v>No</v>
      </c>
      <c r="H59" s="89">
        <f>VLOOKUP(A59,'Capital spend Nov 30'!$D$10:$W$6901,5,0)</f>
        <v>818.03</v>
      </c>
      <c r="I59" t="str">
        <f>VLOOKUP(A59,'Capital spend Nov 30'!$D$10:$W$6901,15,0)</f>
        <v>ST10223</v>
      </c>
      <c r="J59" t="str">
        <f>VLOOKUP($A59,'Capital spend Nov 30'!$D$10:$W$6901,8,0)</f>
        <v>Suites FF&amp;E (Capital)</v>
      </c>
      <c r="K59" t="str">
        <f>VLOOKUP($A59,'Capital spend Nov 30'!$D$10:$W$6901,2,0)</f>
        <v>Lorna Knoll</v>
      </c>
      <c r="L59" t="str">
        <f>VLOOKUP($A59,'Capital spend Nov 30'!$D$10:$W$6901,4,0)</f>
        <v>Suite 411 Reno Dishwasher</v>
      </c>
    </row>
    <row r="60" spans="1:12">
      <c r="A60" t="s">
        <v>5532</v>
      </c>
      <c r="B60" t="s">
        <v>978</v>
      </c>
      <c r="C60" s="48" t="s">
        <v>1012</v>
      </c>
      <c r="D60" t="str">
        <f t="shared" si="0"/>
        <v>P22-013966</v>
      </c>
      <c r="E60" t="str">
        <f>IFERROR(VLOOKUP($A60,'Capital spend Nov 30'!$D:$G,3,FALSE),"No PO")</f>
        <v>P22-013966 - Line 1</v>
      </c>
      <c r="F60" t="str">
        <f>VLOOKUP(A60,'Capital spend Nov 30'!D:Q,14,FALSE)</f>
        <v>Prince of Wales - Elevator pit Sump pump</v>
      </c>
      <c r="G60" t="str">
        <f>VLOOKUP(A60,'Capital spend Nov 30'!D:U,18,FALSE)</f>
        <v>No</v>
      </c>
      <c r="H60" s="89">
        <f>VLOOKUP(A60,'Capital spend Nov 30'!$D$10:$W$6901,5,0)</f>
        <v>2583.0100000000002</v>
      </c>
      <c r="I60" t="str">
        <f>VLOOKUP(A60,'Capital spend Nov 30'!$D$10:$W$6901,15,0)</f>
        <v>ST10041</v>
      </c>
      <c r="J60" t="str">
        <f>VLOOKUP($A60,'Capital spend Nov 30'!$D$10:$W$6901,8,0)</f>
        <v>Plumbing (Capital)</v>
      </c>
      <c r="K60" t="str">
        <f>VLOOKUP($A60,'Capital spend Nov 30'!$D$10:$W$6901,2,0)</f>
        <v>Franco D'Angelo</v>
      </c>
      <c r="L60" t="str">
        <f>VLOOKUP($A60,'Capital spend Nov 30'!$D$10:$W$6901,4,0)</f>
        <v>Elevator Sump Pump</v>
      </c>
    </row>
    <row r="61" spans="1:12">
      <c r="A61" t="s">
        <v>5533</v>
      </c>
      <c r="B61" t="s">
        <v>978</v>
      </c>
      <c r="C61" s="48" t="s">
        <v>1012</v>
      </c>
      <c r="D61" t="str">
        <f t="shared" si="0"/>
        <v>P22-013787</v>
      </c>
      <c r="E61" t="str">
        <f>IFERROR(VLOOKUP($A61,'Capital spend Nov 30'!$D:$G,3,FALSE),"No PO")</f>
        <v>P22-013787 - Line 1</v>
      </c>
      <c r="F61" t="str">
        <f>VLOOKUP(A61,'Capital spend Nov 30'!D:Q,14,FALSE)</f>
        <v>Bay Ridge -2022 - RTU # 8 Fan motor Replacement</v>
      </c>
      <c r="G61" t="str">
        <f>VLOOKUP(A61,'Capital spend Nov 30'!D:U,18,FALSE)</f>
        <v>No</v>
      </c>
      <c r="H61" s="89">
        <f>VLOOKUP(A61,'Capital spend Nov 30'!$D$10:$W$6901,5,0)</f>
        <v>2567.4699999999998</v>
      </c>
      <c r="I61" t="str">
        <f>VLOOKUP(A61,'Capital spend Nov 30'!$D$10:$W$6901,15,0)</f>
        <v>ST10151</v>
      </c>
      <c r="J61" t="str">
        <f>VLOOKUP($A61,'Capital spend Nov 30'!$D$10:$W$6901,8,0)</f>
        <v>HVAC Systems (Capital)</v>
      </c>
      <c r="K61" t="str">
        <f>VLOOKUP($A61,'Capital spend Nov 30'!$D$10:$W$6901,2,0)</f>
        <v>Franco D'Angelo</v>
      </c>
      <c r="L61" t="str">
        <f>VLOOKUP($A61,'Capital spend Nov 30'!$D$10:$W$6901,4,0)</f>
        <v>Bay Ridge -2022 - RTU # 8 Fan motor Replacement . Replace fan motor .More 10 yrs</v>
      </c>
    </row>
    <row r="62" spans="1:12">
      <c r="A62" t="s">
        <v>5534</v>
      </c>
      <c r="B62" t="s">
        <v>978</v>
      </c>
      <c r="C62" s="48" t="s">
        <v>1012</v>
      </c>
      <c r="D62" t="str">
        <f t="shared" si="0"/>
        <v>P22-013786</v>
      </c>
      <c r="E62" t="str">
        <f>IFERROR(VLOOKUP($A62,'Capital spend Nov 30'!$D:$G,3,FALSE),"No PO")</f>
        <v>P22-013786 - Line 1</v>
      </c>
      <c r="F62" t="str">
        <f>VLOOKUP(A62,'Capital spend Nov 30'!D:Q,14,FALSE)</f>
        <v>Bay Ridge -2022 - RTU # 2 Fan motor Replacement . Replace fan motor .More 10 yrs</v>
      </c>
      <c r="G62" t="str">
        <f>VLOOKUP(A62,'Capital spend Nov 30'!D:U,18,FALSE)</f>
        <v>No</v>
      </c>
      <c r="H62" s="89">
        <f>VLOOKUP(A62,'Capital spend Nov 30'!$D$10:$W$6901,5,0)</f>
        <v>3025.01</v>
      </c>
      <c r="I62" t="str">
        <f>VLOOKUP(A62,'Capital spend Nov 30'!$D$10:$W$6901,15,0)</f>
        <v>ST10151</v>
      </c>
      <c r="J62" t="str">
        <f>VLOOKUP($A62,'Capital spend Nov 30'!$D$10:$W$6901,8,0)</f>
        <v>HVAC Systems (Capital)</v>
      </c>
      <c r="K62" t="str">
        <f>VLOOKUP($A62,'Capital spend Nov 30'!$D$10:$W$6901,2,0)</f>
        <v>Franco D'Angelo</v>
      </c>
      <c r="L62" t="str">
        <f>VLOOKUP($A62,'Capital spend Nov 30'!$D$10:$W$6901,4,0)</f>
        <v>Bay Ridge -2022 - RTU # 2  Replacement of R 22  . Replace R22  .More 10 yrs</v>
      </c>
    </row>
    <row r="63" spans="1:12">
      <c r="A63" t="s">
        <v>5535</v>
      </c>
      <c r="B63" t="s">
        <v>978</v>
      </c>
      <c r="C63" s="48" t="s">
        <v>1086</v>
      </c>
      <c r="D63" t="str">
        <f t="shared" si="0"/>
        <v>P22-013744</v>
      </c>
      <c r="E63" t="str">
        <f>IFERROR(VLOOKUP($A63,'Capital spend Nov 30'!$D:$G,3,FALSE),"No PO")</f>
        <v>P22-013744 - Line 1</v>
      </c>
      <c r="F63" t="str">
        <f>VLOOKUP(A63,'Capital spend Nov 30'!D:Q,14,FALSE)</f>
        <v>Mackenzie Place - 2022 - Shut off Valves</v>
      </c>
      <c r="G63" t="str">
        <f>VLOOKUP(A63,'Capital spend Nov 30'!D:U,18,FALSE)</f>
        <v>No</v>
      </c>
      <c r="H63" s="89">
        <f>VLOOKUP(A63,'Capital spend Nov 30'!$D$10:$W$6901,5,0)</f>
        <v>3717.12</v>
      </c>
      <c r="I63" t="str">
        <f>VLOOKUP(A63,'Capital spend Nov 30'!$D$10:$W$6901,15,0)</f>
        <v>ST10154</v>
      </c>
      <c r="J63" t="str">
        <f>VLOOKUP($A63,'Capital spend Nov 30'!$D$10:$W$6901,8,0)</f>
        <v>HVAC Systems (Capital)</v>
      </c>
      <c r="K63" t="str">
        <f>VLOOKUP($A63,'Capital spend Nov 30'!$D$10:$W$6901,2,0)</f>
        <v>Hazel D'Gama</v>
      </c>
      <c r="L63" t="str">
        <f>VLOOKUP($A63,'Capital spend Nov 30'!$D$10:$W$6901,4,0)</f>
        <v>Mackenzie Place - Shut off Valves</v>
      </c>
    </row>
    <row r="64" spans="1:12">
      <c r="A64" t="s">
        <v>5536</v>
      </c>
      <c r="B64" t="s">
        <v>978</v>
      </c>
      <c r="C64" s="48" t="s">
        <v>1012</v>
      </c>
      <c r="D64" t="str">
        <f t="shared" si="0"/>
        <v>P22-014132</v>
      </c>
      <c r="E64" t="str">
        <f>IFERROR(VLOOKUP($A64,'Capital spend Nov 30'!$D:$G,3,FALSE),"No PO")</f>
        <v>P22-014132 - Line 1</v>
      </c>
      <c r="F64" t="str">
        <f>VLOOKUP(A64,'Capital spend Nov 30'!D:Q,14,FALSE)</f>
        <v>Winbourne Park - 2022 - Failed Boilers</v>
      </c>
      <c r="G64" t="str">
        <f>VLOOKUP(A64,'Capital spend Nov 30'!D:U,18,FALSE)</f>
        <v>No</v>
      </c>
      <c r="H64" s="89">
        <f>VLOOKUP(A64,'Capital spend Nov 30'!$D$10:$W$6901,5,0)</f>
        <v>85767</v>
      </c>
      <c r="I64" t="str">
        <f>VLOOKUP(A64,'Capital spend Nov 30'!$D$10:$W$6901,15,0)</f>
        <v>ST10149</v>
      </c>
      <c r="J64" t="str">
        <f>VLOOKUP($A64,'Capital spend Nov 30'!$D$10:$W$6901,8,0)</f>
        <v>HVAC Systems (Capital)</v>
      </c>
      <c r="K64" t="str">
        <f>VLOOKUP($A64,'Capital spend Nov 30'!$D$10:$W$6901,2,0)</f>
        <v>Hazel D'Gama</v>
      </c>
      <c r="L64" t="str">
        <f>VLOOKUP($A64,'Capital spend Nov 30'!$D$10:$W$6901,4,0)</f>
        <v>Winbourne Park - Failed Boilers</v>
      </c>
    </row>
    <row r="65" spans="1:12">
      <c r="A65" t="s">
        <v>5537</v>
      </c>
      <c r="B65" t="s">
        <v>978</v>
      </c>
      <c r="C65" s="48" t="s">
        <v>1086</v>
      </c>
      <c r="D65" t="str">
        <f t="shared" si="0"/>
        <v>P22-013505</v>
      </c>
      <c r="E65" t="str">
        <f>IFERROR(VLOOKUP($A65,'Capital spend Nov 30'!$D:$G,3,FALSE),"No PO")</f>
        <v>P22-013505 - Line 1</v>
      </c>
      <c r="F65" t="str">
        <f>VLOOKUP(A65,'Capital spend Nov 30'!D:Q,14,FALSE)</f>
        <v>The Westwood - 2022 - In-Suite Renovations</v>
      </c>
      <c r="G65" t="str">
        <f>VLOOKUP(A65,'Capital spend Nov 30'!D:U,18,FALSE)</f>
        <v>No</v>
      </c>
      <c r="H65" s="89">
        <f>VLOOKUP(A65,'Capital spend Nov 30'!$D$10:$W$6901,5,0)</f>
        <v>33.9</v>
      </c>
      <c r="I65" t="str">
        <f>VLOOKUP(A65,'Capital spend Nov 30'!$D$10:$W$6901,15,0)</f>
        <v>ST10035</v>
      </c>
      <c r="J65" t="str">
        <f>VLOOKUP($A65,'Capital spend Nov 30'!$D$10:$W$6901,8,0)</f>
        <v>In-Suite Refresh (Capital)</v>
      </c>
      <c r="K65" t="str">
        <f>VLOOKUP($A65,'Capital spend Nov 30'!$D$10:$W$6901,2,0)</f>
        <v>Laura Clarke-Giberson</v>
      </c>
      <c r="L65" t="str">
        <f>VLOOKUP($A65,'Capital spend Nov 30'!$D$10:$W$6901,4,0)</f>
        <v>Suite 1-501 Refresh Additional Scope</v>
      </c>
    </row>
    <row r="66" spans="1:12">
      <c r="A66" t="s">
        <v>5538</v>
      </c>
      <c r="B66" t="s">
        <v>978</v>
      </c>
      <c r="C66" s="48" t="s">
        <v>1012</v>
      </c>
      <c r="D66" t="str">
        <f t="shared" si="0"/>
        <v>P22-014004</v>
      </c>
      <c r="E66" t="str">
        <f>IFERROR(VLOOKUP($A66,'Capital spend Nov 30'!$D:$G,3,FALSE),"No PO")</f>
        <v>P22-014004 - Line 1</v>
      </c>
      <c r="F66" t="str">
        <f>VLOOKUP(A66,'Capital spend Nov 30'!D:Q,14,FALSE)</f>
        <v>West Oak  Village - 2022 - Radiant Heat Panel Actuator Replacement</v>
      </c>
      <c r="G66" t="str">
        <f>VLOOKUP(A66,'Capital spend Nov 30'!D:U,18,FALSE)</f>
        <v>No</v>
      </c>
      <c r="H66" s="89">
        <f>VLOOKUP(A66,'Capital spend Nov 30'!$D$10:$W$6901,5,0)</f>
        <v>4434.12</v>
      </c>
      <c r="I66" t="str">
        <f>VLOOKUP(A66,'Capital spend Nov 30'!$D$10:$W$6901,15,0)</f>
        <v>ST10144</v>
      </c>
      <c r="J66" t="str">
        <f>VLOOKUP($A66,'Capital spend Nov 30'!$D$10:$W$6901,8,0)</f>
        <v>HVAC Systems (Capital)</v>
      </c>
      <c r="K66" t="str">
        <f>VLOOKUP($A66,'Capital spend Nov 30'!$D$10:$W$6901,2,0)</f>
        <v>Emilio Ricciardi (Terminated)</v>
      </c>
      <c r="L66" t="str">
        <f>VLOOKUP($A66,'Capital spend Nov 30'!$D$10:$W$6901,4,0)</f>
        <v>West Oak Village - replace seized radiant heat panel actuators and install access panels in ceiling.</v>
      </c>
    </row>
    <row r="67" spans="1:12">
      <c r="A67" t="s">
        <v>5539</v>
      </c>
      <c r="B67" t="s">
        <v>978</v>
      </c>
      <c r="C67" s="48" t="s">
        <v>1012</v>
      </c>
      <c r="D67" t="str">
        <f t="shared" si="0"/>
        <v>P22-013760</v>
      </c>
      <c r="E67" t="str">
        <f>IFERROR(VLOOKUP($A67,'Capital spend Nov 30'!$D:$G,3,FALSE),"No PO")</f>
        <v>P22-013760 - Line 2</v>
      </c>
      <c r="F67" t="str">
        <f>VLOOKUP(A67,'Capital spend Nov 30'!D:Q,14,FALSE)</f>
        <v>Bridlewood Manor - 2022 - In-Suite Renovations</v>
      </c>
      <c r="G67" t="str">
        <f>VLOOKUP(A67,'Capital spend Nov 30'!D:U,18,FALSE)</f>
        <v>No</v>
      </c>
      <c r="H67" s="89">
        <f>VLOOKUP(A67,'Capital spend Nov 30'!$D$10:$W$6901,5,0)</f>
        <v>5027.71</v>
      </c>
      <c r="I67" t="str">
        <f>VLOOKUP(A67,'Capital spend Nov 30'!$D$10:$W$6901,15,0)</f>
        <v>ST10034</v>
      </c>
      <c r="J67" t="str">
        <f>VLOOKUP($A67,'Capital spend Nov 30'!$D$10:$W$6901,8,0)</f>
        <v>In-Suite Renovation (Capital)</v>
      </c>
      <c r="K67" t="str">
        <f>VLOOKUP($A67,'Capital spend Nov 30'!$D$10:$W$6901,2,0)</f>
        <v>Rachael Mathieson (On Leave)</v>
      </c>
      <c r="L67" t="str">
        <f>VLOOKUP($A67,'Capital spend Nov 30'!$D$10:$W$6901,4,0)</f>
        <v>Suite 123 Reno per the scope</v>
      </c>
    </row>
    <row r="68" spans="1:12">
      <c r="A68" t="s">
        <v>5540</v>
      </c>
      <c r="B68" t="s">
        <v>978</v>
      </c>
      <c r="C68" s="48" t="s">
        <v>1086</v>
      </c>
      <c r="D68" t="str">
        <f t="shared" si="0"/>
        <v>P22-013648</v>
      </c>
      <c r="E68" t="str">
        <f>IFERROR(VLOOKUP($A68,'Capital spend Nov 30'!$D:$G,3,FALSE),"No PO")</f>
        <v>P22-013648 - Line 2</v>
      </c>
      <c r="F68" t="str">
        <f>VLOOKUP(A68,'Capital spend Nov 30'!D:Q,14,FALSE)</f>
        <v>The Bentley Swift Current - 2022 - In-Suite Renovations</v>
      </c>
      <c r="G68" t="str">
        <f>VLOOKUP(A68,'Capital spend Nov 30'!D:U,18,FALSE)</f>
        <v>No</v>
      </c>
      <c r="H68" s="89">
        <f>VLOOKUP(A68,'Capital spend Nov 30'!$D$10:$W$6901,5,0)</f>
        <v>6549.28</v>
      </c>
      <c r="I68" t="str">
        <f>VLOOKUP(A68,'Capital spend Nov 30'!$D$10:$W$6901,15,0)</f>
        <v>ST10081</v>
      </c>
      <c r="J68" t="str">
        <f>VLOOKUP($A68,'Capital spend Nov 30'!$D$10:$W$6901,8,0)</f>
        <v>In-Suite Renovation (Capital)</v>
      </c>
      <c r="K68" t="str">
        <f>VLOOKUP($A68,'Capital spend Nov 30'!$D$10:$W$6901,2,0)</f>
        <v>Tracy Emmerson (On Leave)</v>
      </c>
      <c r="L68" t="str">
        <f>VLOOKUP($A68,'Capital spend Nov 30'!$D$10:$W$6901,4,0)</f>
        <v>Suite 116 Reno Including upgrade flooring</v>
      </c>
    </row>
    <row r="69" spans="1:12">
      <c r="A69" t="s">
        <v>5541</v>
      </c>
      <c r="B69" t="s">
        <v>978</v>
      </c>
      <c r="C69" s="48" t="s">
        <v>1012</v>
      </c>
      <c r="D69" t="str">
        <f t="shared" si="0"/>
        <v>P22-013777</v>
      </c>
      <c r="E69" t="str">
        <f>IFERROR(VLOOKUP($A69,'Capital spend Nov 30'!$D:$G,3,FALSE),"No PO")</f>
        <v>P22-013777 - Line 1</v>
      </c>
      <c r="F69" t="str">
        <f>VLOOKUP(A69,'Capital spend Nov 30'!D:Q,14,FALSE)</f>
        <v>Colonel By - 2022 - Columns</v>
      </c>
      <c r="G69" t="str">
        <f>VLOOKUP(A69,'Capital spend Nov 30'!D:U,18,FALSE)</f>
        <v>No</v>
      </c>
      <c r="H69" s="89">
        <f>VLOOKUP(A69,'Capital spend Nov 30'!$D$10:$W$6901,5,0)</f>
        <v>10452.5</v>
      </c>
      <c r="I69" t="str">
        <f>VLOOKUP(A69,'Capital spend Nov 30'!$D$10:$W$6901,15,0)</f>
        <v>ST10049</v>
      </c>
      <c r="J69" t="str">
        <f>VLOOKUP($A69,'Capital spend Nov 30'!$D$10:$W$6901,8,0)</f>
        <v>Exterior Structure (Capital)</v>
      </c>
      <c r="K69" t="str">
        <f>VLOOKUP($A69,'Capital spend Nov 30'!$D$10:$W$6901,2,0)</f>
        <v>Franco D'Angelo</v>
      </c>
      <c r="L69" t="str">
        <f>VLOOKUP($A69,'Capital spend Nov 30'!$D$10:$W$6901,4,0)</f>
        <v>Colonel By - 2022- Recladding columns  on Garden Terrace, Barton St) . More 20 yrs</v>
      </c>
    </row>
    <row r="70" spans="1:12">
      <c r="A70" t="s">
        <v>5542</v>
      </c>
      <c r="B70" t="s">
        <v>978</v>
      </c>
      <c r="C70" s="48" t="s">
        <v>1012</v>
      </c>
      <c r="D70" t="str">
        <f t="shared" si="0"/>
        <v>P22-013706</v>
      </c>
      <c r="E70" t="str">
        <f>IFERROR(VLOOKUP($A70,'Capital spend Nov 30'!$D:$G,3,FALSE),"No PO")</f>
        <v>P22-013706 - Line 1</v>
      </c>
      <c r="F70" t="str">
        <f>VLOOKUP(A70,'Capital spend Nov 30'!D:Q,14,FALSE)</f>
        <v>Bridlewood - 2022- DHW flow switch</v>
      </c>
      <c r="G70" t="str">
        <f>VLOOKUP(A70,'Capital spend Nov 30'!D:U,18,FALSE)</f>
        <v>No</v>
      </c>
      <c r="H70" s="89">
        <f>VLOOKUP(A70,'Capital spend Nov 30'!$D$10:$W$6901,5,0)</f>
        <v>1884.84</v>
      </c>
      <c r="I70" t="str">
        <f>VLOOKUP(A70,'Capital spend Nov 30'!$D$10:$W$6901,15,0)</f>
        <v>ST10034</v>
      </c>
      <c r="J70" t="str">
        <f>VLOOKUP($A70,'Capital spend Nov 30'!$D$10:$W$6901,8,0)</f>
        <v>Plumbing (Capital)</v>
      </c>
      <c r="K70" t="str">
        <f>VLOOKUP($A70,'Capital spend Nov 30'!$D$10:$W$6901,2,0)</f>
        <v>Franco D'Angelo</v>
      </c>
      <c r="L70" t="str">
        <f>VLOOKUP($A70,'Capital spend Nov 30'!$D$10:$W$6901,4,0)</f>
        <v>Bridlewood - 2022- DHW flow switch - Replace flow switch . More 10 yrs</v>
      </c>
    </row>
    <row r="71" spans="1:12">
      <c r="A71" t="s">
        <v>5543</v>
      </c>
      <c r="B71" t="s">
        <v>978</v>
      </c>
      <c r="C71" s="48" t="s">
        <v>1086</v>
      </c>
      <c r="D71" t="str">
        <f t="shared" ref="D71:D134" si="1">LEFT(E71,10)</f>
        <v>P22-013757</v>
      </c>
      <c r="E71" t="str">
        <f>IFERROR(VLOOKUP($A71,'Capital spend Nov 30'!$D:$G,3,FALSE),"No PO")</f>
        <v>P22-013757 - Line 1</v>
      </c>
      <c r="F71" t="str">
        <f>VLOOKUP(A71,'Capital spend Nov 30'!D:Q,14,FALSE)</f>
        <v>Our Parents Home - 2022 - In-Suite Renovations</v>
      </c>
      <c r="G71" t="str">
        <f>VLOOKUP(A71,'Capital spend Nov 30'!D:U,18,FALSE)</f>
        <v>No</v>
      </c>
      <c r="H71" s="89">
        <f>VLOOKUP(A71,'Capital spend Nov 30'!$D$10:$W$6901,5,0)</f>
        <v>1353.45</v>
      </c>
      <c r="I71" t="str">
        <f>VLOOKUP(A71,'Capital spend Nov 30'!$D$10:$W$6901,15,0)</f>
        <v>ST10339</v>
      </c>
      <c r="J71" t="str">
        <f>VLOOKUP($A71,'Capital spend Nov 30'!$D$10:$W$6901,8,0)</f>
        <v>In-Suite Refresh (Capital)</v>
      </c>
      <c r="K71" t="str">
        <f>VLOOKUP($A71,'Capital spend Nov 30'!$D$10:$W$6901,2,0)</f>
        <v>Lynelle Stogran</v>
      </c>
      <c r="L71" t="str">
        <f>VLOOKUP($A71,'Capital spend Nov 30'!$D$10:$W$6901,4,0)</f>
        <v>Suite 317 Refresh Additional Scope</v>
      </c>
    </row>
    <row r="72" spans="1:12">
      <c r="A72" t="s">
        <v>5544</v>
      </c>
      <c r="B72" t="s">
        <v>978</v>
      </c>
      <c r="C72" s="48" t="s">
        <v>1086</v>
      </c>
      <c r="D72" t="str">
        <f t="shared" si="1"/>
        <v>P22-013620</v>
      </c>
      <c r="E72" t="str">
        <f>IFERROR(VLOOKUP($A72,'Capital spend Nov 30'!$D:$G,3,FALSE),"No PO")</f>
        <v>P22-013620 - Line 1</v>
      </c>
      <c r="F72" t="str">
        <f>VLOOKUP(A72,'Capital spend Nov 30'!D:Q,14,FALSE)</f>
        <v>Our Parents Home - 2022 - In-Suite Renovations</v>
      </c>
      <c r="G72" t="str">
        <f>VLOOKUP(A72,'Capital spend Nov 30'!D:U,18,FALSE)</f>
        <v>No</v>
      </c>
      <c r="H72" s="89">
        <f>VLOOKUP(A72,'Capital spend Nov 30'!$D$10:$W$6901,5,0)</f>
        <v>2171.9299999999998</v>
      </c>
      <c r="I72" t="str">
        <f>VLOOKUP(A72,'Capital spend Nov 30'!$D$10:$W$6901,15,0)</f>
        <v>ST10339</v>
      </c>
      <c r="J72" t="str">
        <f>VLOOKUP($A72,'Capital spend Nov 30'!$D$10:$W$6901,8,0)</f>
        <v>In-Suite Refresh (Capital)</v>
      </c>
      <c r="K72" t="str">
        <f>VLOOKUP($A72,'Capital spend Nov 30'!$D$10:$W$6901,2,0)</f>
        <v>Lynelle Stogran</v>
      </c>
      <c r="L72" t="str">
        <f>VLOOKUP($A72,'Capital spend Nov 30'!$D$10:$W$6901,4,0)</f>
        <v>Suite 1301 Refresh Require it for rent ready as it's a popular suite. Suite Care "IL"</v>
      </c>
    </row>
    <row r="73" spans="1:12">
      <c r="A73" t="s">
        <v>5545</v>
      </c>
      <c r="B73" t="s">
        <v>978</v>
      </c>
      <c r="C73" s="48" t="s">
        <v>1012</v>
      </c>
      <c r="D73" t="str">
        <f t="shared" si="1"/>
        <v>P22-014058</v>
      </c>
      <c r="E73" t="str">
        <f>IFERROR(VLOOKUP($A73,'Capital spend Nov 30'!$D:$G,3,FALSE),"No PO")</f>
        <v>P22-014058 - Line 1</v>
      </c>
      <c r="F73" t="str">
        <f>VLOOKUP(A73,'Capital spend Nov 30'!D:Q,14,FALSE)</f>
        <v>Prince of Wales - 2022- Elevator pit structure</v>
      </c>
      <c r="G73" t="str">
        <f>VLOOKUP(A73,'Capital spend Nov 30'!D:U,18,FALSE)</f>
        <v>No</v>
      </c>
      <c r="H73" s="89">
        <f>VLOOKUP(A73,'Capital spend Nov 30'!$D$10:$W$6901,5,0)</f>
        <v>5508.75</v>
      </c>
      <c r="I73" t="str">
        <f>VLOOKUP(A73,'Capital spend Nov 30'!$D$10:$W$6901,15,0)</f>
        <v>ST10041</v>
      </c>
      <c r="J73" t="str">
        <f>VLOOKUP($A73,'Capital spend Nov 30'!$D$10:$W$6901,8,0)</f>
        <v>Elevator Systems (Capital)</v>
      </c>
      <c r="K73" t="str">
        <f>VLOOKUP($A73,'Capital spend Nov 30'!$D$10:$W$6901,2,0)</f>
        <v>Franco D'Angelo</v>
      </c>
      <c r="L73" t="str">
        <f>VLOOKUP($A73,'Capital spend Nov 30'!$D$10:$W$6901,4,0)</f>
        <v>Prince of Wales - 2022- Elevator pit structure- Clean and paint steel structure in pit . More 10 yrs</v>
      </c>
    </row>
    <row r="74" spans="1:12">
      <c r="A74" t="s">
        <v>5546</v>
      </c>
      <c r="B74" t="s">
        <v>978</v>
      </c>
      <c r="C74" s="48" t="s">
        <v>1086</v>
      </c>
      <c r="D74" t="str">
        <f t="shared" si="1"/>
        <v>P22-013825</v>
      </c>
      <c r="E74" t="str">
        <f>IFERROR(VLOOKUP($A74,'Capital spend Nov 30'!$D:$G,3,FALSE),"No PO")</f>
        <v>P22-013825 - Line 1</v>
      </c>
      <c r="F74" t="str">
        <f>VLOOKUP(A74,'Capital spend Nov 30'!D:Q,14,FALSE)</f>
        <v>Lynwood - 2022 - Sprinkler Heads &amp; Door Holders</v>
      </c>
      <c r="G74" t="str">
        <f>VLOOKUP(A74,'Capital spend Nov 30'!D:U,18,FALSE)</f>
        <v>No</v>
      </c>
      <c r="H74" s="89">
        <f>VLOOKUP(A74,'Capital spend Nov 30'!$D$10:$W$6901,5,0)</f>
        <v>18969.310000000001</v>
      </c>
      <c r="I74" t="str">
        <f>VLOOKUP(A74,'Capital spend Nov 30'!$D$10:$W$6901,15,0)</f>
        <v>ST10040</v>
      </c>
      <c r="J74" t="str">
        <f>VLOOKUP($A74,'Capital spend Nov 30'!$D$10:$W$6901,8,0)</f>
        <v>Fire alarm/Sprinkler (Capital)</v>
      </c>
      <c r="K74" t="str">
        <f>VLOOKUP($A74,'Capital spend Nov 30'!$D$10:$W$6901,2,0)</f>
        <v>Kerrsten Norwood</v>
      </c>
      <c r="L74" t="str">
        <f>VLOOKUP($A74,'Capital spend Nov 30'!$D$10:$W$6901,4,0)</f>
        <v>door holders/sprinkler heads, part of fire door project</v>
      </c>
    </row>
    <row r="75" spans="1:12">
      <c r="A75" t="s">
        <v>5547</v>
      </c>
      <c r="B75" t="s">
        <v>978</v>
      </c>
      <c r="C75" s="48" t="s">
        <v>1012</v>
      </c>
      <c r="D75" t="str">
        <f t="shared" si="1"/>
        <v>P22-013768</v>
      </c>
      <c r="E75" t="str">
        <f>IFERROR(VLOOKUP($A75,'Capital spend Nov 30'!$D:$G,3,FALSE),"No PO")</f>
        <v>P22-013768 - Line 1</v>
      </c>
      <c r="F75" t="str">
        <f>VLOOKUP(A75,'Capital spend Nov 30'!D:Q,14,FALSE)</f>
        <v>Leaside - 2022 - Cat5 Testing (O/S INV)</v>
      </c>
      <c r="G75" t="str">
        <f>VLOOKUP(A75,'Capital spend Nov 30'!D:U,18,FALSE)</f>
        <v>No</v>
      </c>
      <c r="H75" s="89">
        <f>VLOOKUP(A75,'Capital spend Nov 30'!$D$10:$W$6901,5,0)</f>
        <v>17279.96</v>
      </c>
      <c r="I75" t="str">
        <f>VLOOKUP(A75,'Capital spend Nov 30'!$D$10:$W$6901,15,0)</f>
        <v>ST10029</v>
      </c>
      <c r="J75" t="str">
        <f>VLOOKUP($A75,'Capital spend Nov 30'!$D$10:$W$6901,8,0)</f>
        <v>Elevator Systems (Capital)</v>
      </c>
      <c r="K75" t="str">
        <f>VLOOKUP($A75,'Capital spend Nov 30'!$D$10:$W$6901,2,0)</f>
        <v>Kerrsten Norwood</v>
      </c>
      <c r="L75" t="str">
        <f>VLOOKUP($A75,'Capital spend Nov 30'!$D$10:$W$6901,4,0)</f>
        <v>Cat5 Testing (O/S INV)</v>
      </c>
    </row>
    <row r="76" spans="1:12">
      <c r="A76" t="s">
        <v>5548</v>
      </c>
      <c r="B76" t="s">
        <v>978</v>
      </c>
      <c r="C76" s="48" t="s">
        <v>1012</v>
      </c>
      <c r="D76" t="str">
        <f t="shared" si="1"/>
        <v>P22-013769</v>
      </c>
      <c r="E76" t="str">
        <f>IFERROR(VLOOKUP($A76,'Capital spend Nov 30'!$D:$G,3,FALSE),"No PO")</f>
        <v>P22-013769 - Line 1</v>
      </c>
      <c r="F76" t="str">
        <f>VLOOKUP(A76,'Capital spend Nov 30'!D:Q,14,FALSE)</f>
        <v>Rayoak - 2022 - RTU#2</v>
      </c>
      <c r="G76" t="str">
        <f>VLOOKUP(A76,'Capital spend Nov 30'!D:U,18,FALSE)</f>
        <v>No</v>
      </c>
      <c r="H76" s="89">
        <f>VLOOKUP(A76,'Capital spend Nov 30'!$D$10:$W$6901,5,0)</f>
        <v>3870.25</v>
      </c>
      <c r="I76" t="str">
        <f>VLOOKUP(A76,'Capital spend Nov 30'!$D$10:$W$6901,15,0)</f>
        <v>ST10030</v>
      </c>
      <c r="J76" t="str">
        <f>VLOOKUP($A76,'Capital spend Nov 30'!$D$10:$W$6901,8,0)</f>
        <v>HVAC Systems (Capital)</v>
      </c>
      <c r="K76" t="str">
        <f>VLOOKUP($A76,'Capital spend Nov 30'!$D$10:$W$6901,2,0)</f>
        <v>Kerrsten Norwood</v>
      </c>
      <c r="L76" t="str">
        <f>VLOOKUP($A76,'Capital spend Nov 30'!$D$10:$W$6901,4,0)</f>
        <v>RTU#2 Repairs</v>
      </c>
    </row>
    <row r="77" spans="1:12">
      <c r="A77" t="s">
        <v>5549</v>
      </c>
      <c r="B77" t="s">
        <v>978</v>
      </c>
      <c r="C77" s="48" t="s">
        <v>1086</v>
      </c>
      <c r="D77" t="str">
        <f t="shared" si="1"/>
        <v>P22-013754</v>
      </c>
      <c r="E77" t="str">
        <f>IFERROR(VLOOKUP($A77,'Capital spend Nov 30'!$D:$G,3,FALSE),"No PO")</f>
        <v>P22-013754 - Line 1</v>
      </c>
      <c r="F77" t="str">
        <f>VLOOKUP(A77,'Capital spend Nov 30'!D:Q,14,FALSE)</f>
        <v>Inglewood - 2022 - In-Suite Renovations</v>
      </c>
      <c r="G77" t="str">
        <f>VLOOKUP(A77,'Capital spend Nov 30'!D:U,18,FALSE)</f>
        <v>No</v>
      </c>
      <c r="H77" s="89">
        <f>VLOOKUP(A77,'Capital spend Nov 30'!$D$10:$W$6901,5,0)</f>
        <v>262.5</v>
      </c>
      <c r="I77" t="str">
        <f>VLOOKUP(A77,'Capital spend Nov 30'!$D$10:$W$6901,15,0)</f>
        <v>ST10066</v>
      </c>
      <c r="J77" t="str">
        <f>VLOOKUP($A77,'Capital spend Nov 30'!$D$10:$W$6901,8,0)</f>
        <v>In-Suite Refresh (Capital)</v>
      </c>
      <c r="K77" t="str">
        <f>VLOOKUP($A77,'Capital spend Nov 30'!$D$10:$W$6901,2,0)</f>
        <v>Heather Wormington</v>
      </c>
      <c r="L77" t="str">
        <f>VLOOKUP($A77,'Capital spend Nov 30'!$D$10:$W$6901,4,0)</f>
        <v>Suite 2 Refresh Additional Scope</v>
      </c>
    </row>
    <row r="78" spans="1:12">
      <c r="A78" t="s">
        <v>5550</v>
      </c>
      <c r="B78" t="s">
        <v>978</v>
      </c>
      <c r="C78" s="48" t="s">
        <v>1012</v>
      </c>
      <c r="D78" t="str">
        <f t="shared" si="1"/>
        <v>P22-013755</v>
      </c>
      <c r="E78" t="str">
        <f>IFERROR(VLOOKUP($A78,'Capital spend Nov 30'!$D:$G,3,FALSE),"No PO")</f>
        <v>P22-013755 - Line 1</v>
      </c>
      <c r="F78" t="str">
        <f>VLOOKUP(A78,'Capital spend Nov 30'!D:Q,14,FALSE)</f>
        <v>Inglewood - 2022 - In-Suite Renovations</v>
      </c>
      <c r="G78" t="str">
        <f>VLOOKUP(A78,'Capital spend Nov 30'!D:U,18,FALSE)</f>
        <v>No</v>
      </c>
      <c r="H78" s="89">
        <f>VLOOKUP(A78,'Capital spend Nov 30'!$D$10:$W$6901,5,0)</f>
        <v>262.5</v>
      </c>
      <c r="I78" t="str">
        <f>VLOOKUP(A78,'Capital spend Nov 30'!$D$10:$W$6901,15,0)</f>
        <v>ST10066</v>
      </c>
      <c r="J78" t="str">
        <f>VLOOKUP($A78,'Capital spend Nov 30'!$D$10:$W$6901,8,0)</f>
        <v>In-Suite Renovation (Capital)</v>
      </c>
      <c r="K78" t="str">
        <f>VLOOKUP($A78,'Capital spend Nov 30'!$D$10:$W$6901,2,0)</f>
        <v>Heather Wormington</v>
      </c>
      <c r="L78" t="str">
        <f>VLOOKUP($A78,'Capital spend Nov 30'!$D$10:$W$6901,4,0)</f>
        <v>Suite 103 Reno Additional Scope</v>
      </c>
    </row>
    <row r="79" spans="1:12">
      <c r="A79" t="s">
        <v>5551</v>
      </c>
      <c r="B79" t="s">
        <v>978</v>
      </c>
      <c r="C79" s="48" t="s">
        <v>1086</v>
      </c>
      <c r="D79" t="str">
        <f t="shared" si="1"/>
        <v>P22-013756</v>
      </c>
      <c r="E79" t="str">
        <f>IFERROR(VLOOKUP($A79,'Capital spend Nov 30'!$D:$G,3,FALSE),"No PO")</f>
        <v>P22-013756 - Line 1</v>
      </c>
      <c r="F79" t="str">
        <f>VLOOKUP(A79,'Capital spend Nov 30'!D:Q,14,FALSE)</f>
        <v>Inglewood - 2022 - In-Suite Renovations</v>
      </c>
      <c r="G79" t="str">
        <f>VLOOKUP(A79,'Capital spend Nov 30'!D:U,18,FALSE)</f>
        <v>No</v>
      </c>
      <c r="H79" s="89">
        <f>VLOOKUP(A79,'Capital spend Nov 30'!$D$10:$W$6901,5,0)</f>
        <v>262.5</v>
      </c>
      <c r="I79" t="str">
        <f>VLOOKUP(A79,'Capital spend Nov 30'!$D$10:$W$6901,15,0)</f>
        <v>ST10066</v>
      </c>
      <c r="J79" t="str">
        <f>VLOOKUP($A79,'Capital spend Nov 30'!$D$10:$W$6901,8,0)</f>
        <v>In-Suite Renovation (Capital)</v>
      </c>
      <c r="K79" t="str">
        <f>VLOOKUP($A79,'Capital spend Nov 30'!$D$10:$W$6901,2,0)</f>
        <v>Heather Wormington</v>
      </c>
      <c r="L79" t="str">
        <f>VLOOKUP($A79,'Capital spend Nov 30'!$D$10:$W$6901,4,0)</f>
        <v>Suite 104 Reno Additional Scope</v>
      </c>
    </row>
    <row r="80" spans="1:12">
      <c r="A80" t="s">
        <v>5552</v>
      </c>
      <c r="B80" t="s">
        <v>978</v>
      </c>
      <c r="C80" s="48" t="s">
        <v>1012</v>
      </c>
      <c r="D80" t="str">
        <f t="shared" si="1"/>
        <v>P22-014059</v>
      </c>
      <c r="E80" t="str">
        <f>IFERROR(VLOOKUP($A80,'Capital spend Nov 30'!$D:$G,3,FALSE),"No PO")</f>
        <v>P22-014059 - Line 1</v>
      </c>
      <c r="F80" t="str">
        <f>VLOOKUP(A80,'Capital spend Nov 30'!D:Q,14,FALSE)</f>
        <v>Riverbend Place - 2022 - In-Suite Renovations</v>
      </c>
      <c r="G80" t="str">
        <f>VLOOKUP(A80,'Capital spend Nov 30'!D:U,18,FALSE)</f>
        <v>No</v>
      </c>
      <c r="H80" s="89">
        <f>VLOOKUP(A80,'Capital spend Nov 30'!$D$10:$W$6901,5,0)</f>
        <v>4914.37</v>
      </c>
      <c r="I80" t="str">
        <f>VLOOKUP(A80,'Capital spend Nov 30'!$D$10:$W$6901,15,0)</f>
        <v>ST10184</v>
      </c>
      <c r="J80" t="str">
        <f>VLOOKUP($A80,'Capital spend Nov 30'!$D$10:$W$6901,8,0)</f>
        <v>In-Suite Renovation (Capital)</v>
      </c>
      <c r="K80" t="str">
        <f>VLOOKUP($A80,'Capital spend Nov 30'!$D$10:$W$6901,2,0)</f>
        <v>Brenda Dennis</v>
      </c>
      <c r="L80" t="str">
        <f>VLOOKUP($A80,'Capital spend Nov 30'!$D$10:$W$6901,4,0)</f>
        <v>Suite 303 Reno</v>
      </c>
    </row>
    <row r="81" spans="1:26">
      <c r="A81" t="s">
        <v>5553</v>
      </c>
      <c r="B81" t="s">
        <v>978</v>
      </c>
      <c r="C81" s="48" t="s">
        <v>1086</v>
      </c>
      <c r="D81" t="str">
        <f t="shared" si="1"/>
        <v>P22-013824</v>
      </c>
      <c r="E81" t="str">
        <f>IFERROR(VLOOKUP($A81,'Capital spend Nov 30'!$D:$G,3,FALSE),"No PO")</f>
        <v>P22-013824 - Line 1</v>
      </c>
      <c r="F81" t="str">
        <f>VLOOKUP(A81,'Capital spend Nov 30'!D:Q,14,FALSE)</f>
        <v>Renaissance - 2022 - In-Suite Renovations</v>
      </c>
      <c r="G81" t="str">
        <f>VLOOKUP(A81,'Capital spend Nov 30'!D:U,18,FALSE)</f>
        <v>No</v>
      </c>
      <c r="H81" s="89">
        <f>VLOOKUP(A81,'Capital spend Nov 30'!$D$10:$W$6901,5,0)</f>
        <v>233.1</v>
      </c>
      <c r="I81" t="str">
        <f>VLOOKUP(A81,'Capital spend Nov 30'!$D$10:$W$6901,15,0)</f>
        <v>ST10086</v>
      </c>
      <c r="J81" t="str">
        <f>VLOOKUP($A81,'Capital spend Nov 30'!$D$10:$W$6901,8,0)</f>
        <v>In-Suite Refresh (Capital)</v>
      </c>
      <c r="K81" t="str">
        <f>VLOOKUP($A81,'Capital spend Nov 30'!$D$10:$W$6901,2,0)</f>
        <v>Tim Eveleigh</v>
      </c>
      <c r="L81" t="str">
        <f>VLOOKUP($A81,'Capital spend Nov 30'!$D$10:$W$6901,4,0)</f>
        <v>Suite 415 Refresh Additional Scope</v>
      </c>
    </row>
    <row r="82" spans="1:26">
      <c r="A82" t="s">
        <v>5554</v>
      </c>
      <c r="B82" t="s">
        <v>978</v>
      </c>
      <c r="C82" s="48" t="s">
        <v>1086</v>
      </c>
      <c r="D82" t="str">
        <f t="shared" si="1"/>
        <v>P22-013869</v>
      </c>
      <c r="E82" t="str">
        <f>IFERROR(VLOOKUP($A82,'Capital spend Nov 30'!$D:$G,3,FALSE),"No PO")</f>
        <v>P22-013869 - Line 1</v>
      </c>
      <c r="F82" t="str">
        <f>VLOOKUP(A82,'Capital spend Nov 30'!D:Q,14,FALSE)</f>
        <v>Marian Chateau - 2022 - In-Suite Renovations</v>
      </c>
      <c r="G82" t="str">
        <f>VLOOKUP(A82,'Capital spend Nov 30'!D:U,18,FALSE)</f>
        <v>No</v>
      </c>
      <c r="H82" s="89">
        <f>VLOOKUP(A82,'Capital spend Nov 30'!$D$10:$W$6901,5,0)</f>
        <v>1221</v>
      </c>
      <c r="I82" t="str">
        <f>VLOOKUP(A82,'Capital spend Nov 30'!$D$10:$W$6901,15,0)</f>
        <v>ST10078</v>
      </c>
      <c r="J82" t="str">
        <f>VLOOKUP($A82,'Capital spend Nov 30'!$D$10:$W$6901,8,0)</f>
        <v>In-Suite Renovation (Capital)</v>
      </c>
      <c r="K82" t="str">
        <f>VLOOKUP($A82,'Capital spend Nov 30'!$D$10:$W$6901,2,0)</f>
        <v>Armando Rivero</v>
      </c>
      <c r="L82" t="str">
        <f>VLOOKUP($A82,'Capital spend Nov 30'!$D$10:$W$6901,4,0)</f>
        <v>Suite 133 Reno  Cutout Installation</v>
      </c>
    </row>
    <row r="83" spans="1:26">
      <c r="A83" t="s">
        <v>5555</v>
      </c>
      <c r="B83" t="s">
        <v>978</v>
      </c>
      <c r="C83" s="48" t="s">
        <v>1086</v>
      </c>
      <c r="D83" t="str">
        <f t="shared" si="1"/>
        <v>P22-013758</v>
      </c>
      <c r="E83" t="str">
        <f>IFERROR(VLOOKUP($A83,'Capital spend Nov 30'!$D:$G,3,FALSE),"No PO")</f>
        <v>P22-013758 - Line 2</v>
      </c>
      <c r="F83" t="str">
        <f>VLOOKUP(A83,'Capital spend Nov 30'!D:Q,14,FALSE)</f>
        <v>Stittsville Villa - 2022 - In-Suite Renovations</v>
      </c>
      <c r="G83" t="str">
        <f>VLOOKUP(A83,'Capital spend Nov 30'!D:U,18,FALSE)</f>
        <v>No</v>
      </c>
      <c r="H83" s="89">
        <f>VLOOKUP(A83,'Capital spend Nov 30'!$D$10:$W$6901,5,0)</f>
        <v>1542.45</v>
      </c>
      <c r="I83" t="str">
        <f>VLOOKUP(A83,'Capital spend Nov 30'!$D$10:$W$6901,15,0)</f>
        <v>ST10037</v>
      </c>
      <c r="J83" t="str">
        <f>VLOOKUP($A83,'Capital spend Nov 30'!$D$10:$W$6901,8,0)</f>
        <v>In-Suite Renovation (Capital)</v>
      </c>
      <c r="K83" t="str">
        <f>VLOOKUP($A83,'Capital spend Nov 30'!$D$10:$W$6901,2,0)</f>
        <v>Lisa Lacroix-Cowan</v>
      </c>
      <c r="L83" t="str">
        <f>VLOOKUP($A83,'Capital spend Nov 30'!$D$10:$W$6901,4,0)</f>
        <v>Rm 1120 Reno RENTED FOR AUG 1ST</v>
      </c>
    </row>
    <row r="84" spans="1:26">
      <c r="A84" t="s">
        <v>5556</v>
      </c>
      <c r="B84" t="s">
        <v>978</v>
      </c>
      <c r="C84" s="48" t="s">
        <v>1012</v>
      </c>
      <c r="D84" t="str">
        <f t="shared" si="1"/>
        <v>P22-013949</v>
      </c>
      <c r="E84" t="str">
        <f>IFERROR(VLOOKUP($A84,'Capital spend Nov 30'!$D:$G,3,FALSE),"No PO")</f>
        <v>P22-013949 - Line 1</v>
      </c>
      <c r="F84" t="str">
        <f>VLOOKUP(A84,'Capital spend Nov 30'!D:Q,14,FALSE)</f>
        <v>The Claremont - 2022 - In-Suite Renovations</v>
      </c>
      <c r="G84" t="str">
        <f>VLOOKUP(A84,'Capital spend Nov 30'!D:U,18,FALSE)</f>
        <v>No</v>
      </c>
      <c r="H84" s="89">
        <f>VLOOKUP(A84,'Capital spend Nov 30'!$D$10:$W$6901,5,0)</f>
        <v>7645.46</v>
      </c>
      <c r="I84" t="str">
        <f>VLOOKUP(A84,'Capital spend Nov 30'!$D$10:$W$6901,15,0)</f>
        <v>ST10021</v>
      </c>
      <c r="J84" t="str">
        <f>VLOOKUP($A84,'Capital spend Nov 30'!$D$10:$W$6901,8,0)</f>
        <v>In-Suite Renovation (Capital)</v>
      </c>
      <c r="K84" t="str">
        <f>VLOOKUP($A84,'Capital spend Nov 30'!$D$10:$W$6901,2,0)</f>
        <v>Natalie Coppolino</v>
      </c>
      <c r="L84" t="str">
        <f>VLOOKUP($A84,'Capital spend Nov 30'!$D$10:$W$6901,4,0)</f>
        <v>Suite 406 Reno</v>
      </c>
    </row>
    <row r="85" spans="1:26">
      <c r="A85" t="s">
        <v>5557</v>
      </c>
      <c r="B85" t="s">
        <v>978</v>
      </c>
      <c r="C85" s="48" t="s">
        <v>1012</v>
      </c>
      <c r="D85" t="str">
        <f t="shared" si="1"/>
        <v>P22-013687</v>
      </c>
      <c r="E85" t="str">
        <f>IFERROR(VLOOKUP($A85,'Capital spend Nov 30'!$D:$G,3,FALSE),"No PO")</f>
        <v>P22-013687 - Line 1</v>
      </c>
      <c r="F85" t="str">
        <f>VLOOKUP(A85,'Capital spend Nov 30'!D:Q,14,FALSE)</f>
        <v>Fleetwood Villa-2022-Dry System Valve Replacement</v>
      </c>
      <c r="G85" t="str">
        <f>VLOOKUP(A85,'Capital spend Nov 30'!D:U,18,FALSE)</f>
        <v>No</v>
      </c>
      <c r="H85" s="89">
        <f>VLOOKUP(A85,'Capital spend Nov 30'!$D$10:$W$6901,5,0)</f>
        <v>6969.67</v>
      </c>
      <c r="I85" t="str">
        <f>VLOOKUP(A85,'Capital spend Nov 30'!$D$10:$W$6901,15,0)</f>
        <v>ST10062</v>
      </c>
      <c r="J85" t="str">
        <f>VLOOKUP($A85,'Capital spend Nov 30'!$D$10:$W$6901,8,0)</f>
        <v>Fire alarm/Sprinkler (Capital)</v>
      </c>
      <c r="K85" t="str">
        <f>VLOOKUP($A85,'Capital spend Nov 30'!$D$10:$W$6901,2,0)</f>
        <v>Doug Blanchard</v>
      </c>
      <c r="L85" t="str">
        <f>VLOOKUP($A85,'Capital spend Nov 30'!$D$10:$W$6901,4,0)</f>
        <v>Replacement of 4" Dry system valve. 
Valve has failed / no longer able to hold pressure. 
18 Years old 
Quote provided by current service contractor.</v>
      </c>
    </row>
    <row r="86" spans="1:26">
      <c r="A86" t="s">
        <v>5558</v>
      </c>
      <c r="B86" t="s">
        <v>978</v>
      </c>
      <c r="C86" s="48" t="s">
        <v>1012</v>
      </c>
      <c r="D86" t="str">
        <f t="shared" si="1"/>
        <v>P22-013950</v>
      </c>
      <c r="E86" t="str">
        <f>IFERROR(VLOOKUP($A86,'Capital spend Nov 30'!$D:$G,3,FALSE),"No PO")</f>
        <v>P22-013950 - Line 1</v>
      </c>
      <c r="F86" t="str">
        <f>VLOOKUP(A86,'Capital spend Nov 30'!D:Q,14,FALSE)</f>
        <v>The Claremont - 2022 - In-Suite Renovations</v>
      </c>
      <c r="G86" t="str">
        <f>VLOOKUP(A86,'Capital spend Nov 30'!D:U,18,FALSE)</f>
        <v>No</v>
      </c>
      <c r="H86" s="89">
        <f>VLOOKUP(A86,'Capital spend Nov 30'!$D$10:$W$6901,5,0)</f>
        <v>339</v>
      </c>
      <c r="I86" t="str">
        <f>VLOOKUP(A86,'Capital spend Nov 30'!$D$10:$W$6901,15,0)</f>
        <v>ST10021</v>
      </c>
      <c r="J86" t="str">
        <f>VLOOKUP($A86,'Capital spend Nov 30'!$D$10:$W$6901,8,0)</f>
        <v>In-Suite Renovation (Capital)</v>
      </c>
      <c r="K86" t="str">
        <f>VLOOKUP($A86,'Capital spend Nov 30'!$D$10:$W$6901,2,0)</f>
        <v>Natalie Coppolino</v>
      </c>
      <c r="L86" t="str">
        <f>VLOOKUP($A86,'Capital spend Nov 30'!$D$10:$W$6901,4,0)</f>
        <v>Suite 408 Reno Additional scope (repair drywall) for</v>
      </c>
    </row>
    <row r="87" spans="1:26">
      <c r="A87" t="s">
        <v>5559</v>
      </c>
      <c r="B87" t="s">
        <v>978</v>
      </c>
      <c r="C87" s="48" t="s">
        <v>1086</v>
      </c>
      <c r="D87" t="str">
        <f t="shared" si="1"/>
        <v>P22-013907</v>
      </c>
      <c r="E87" t="str">
        <f>IFERROR(VLOOKUP($A87,'Capital spend Nov 30'!$D:$G,3,FALSE),"No PO")</f>
        <v>P22-013907 - Line 1</v>
      </c>
      <c r="F87" t="str">
        <f>VLOOKUP(A87,'Capital spend Nov 30'!D:Q,14,FALSE)</f>
        <v>Telfer Place - 2022 -  Generator Pre-Transfer Contact</v>
      </c>
      <c r="G87" t="str">
        <f>VLOOKUP(A87,'Capital spend Nov 30'!D:U,18,FALSE)</f>
        <v>No</v>
      </c>
      <c r="H87" s="89">
        <f>VLOOKUP(A87,'Capital spend Nov 30'!$D$10:$W$6901,5,0)</f>
        <v>8438.84</v>
      </c>
      <c r="I87" t="str">
        <f>VLOOKUP(A87,'Capital spend Nov 30'!$D$10:$W$6901,15,0)</f>
        <v>ST10188</v>
      </c>
      <c r="J87" t="str">
        <f>VLOOKUP($A87,'Capital spend Nov 30'!$D$10:$W$6901,8,0)</f>
        <v>Emergency Power System (Capital)</v>
      </c>
      <c r="K87" t="str">
        <f>VLOOKUP($A87,'Capital spend Nov 30'!$D$10:$W$6901,2,0)</f>
        <v>Emilio Ricciardi (Terminated)</v>
      </c>
      <c r="L87" t="str">
        <f>VLOOKUP($A87,'Capital spend Nov 30'!$D$10:$W$6901,4,0)</f>
        <v>Telfer Place - Supply and Install of pre-transfer contact.</v>
      </c>
    </row>
    <row r="88" spans="1:26">
      <c r="A88" t="s">
        <v>5560</v>
      </c>
      <c r="B88" t="s">
        <v>978</v>
      </c>
      <c r="C88" s="67" t="s">
        <v>1086</v>
      </c>
      <c r="D88" t="str">
        <f t="shared" si="1"/>
        <v>P22-013666</v>
      </c>
      <c r="E88" t="str">
        <f>IFERROR(VLOOKUP($A88,'Capital spend Nov 30'!$D:$G,3,FALSE),"No PO")</f>
        <v>P22-013666 - Line 1</v>
      </c>
      <c r="F88" t="str">
        <f>VLOOKUP(A88,'Capital spend Nov 30'!D:Q,14,FALSE)</f>
        <v>Colonel By - 2022- RTU Ignition assembly</v>
      </c>
      <c r="G88" t="str">
        <f>VLOOKUP(A88,'Capital spend Nov 30'!D:U,18,FALSE)</f>
        <v>No</v>
      </c>
      <c r="H88" s="89">
        <f>VLOOKUP(A88,'Capital spend Nov 30'!$D$10:$W$6901,5,0)</f>
        <v>2374.14</v>
      </c>
      <c r="I88" t="str">
        <f>VLOOKUP(A88,'Capital spend Nov 30'!$D$10:$W$6901,15,0)</f>
        <v>ST10049</v>
      </c>
      <c r="J88" t="str">
        <f>VLOOKUP($A88,'Capital spend Nov 30'!$D$10:$W$6901,8,0)</f>
        <v>HVAC Systems (Capital)</v>
      </c>
      <c r="K88" t="str">
        <f>VLOOKUP($A88,'Capital spend Nov 30'!$D$10:$W$6901,2,0)</f>
        <v>Franco D'Angelo</v>
      </c>
      <c r="L88" t="str">
        <f>VLOOKUP($A88,'Capital spend Nov 30'!$D$10:$W$6901,4,0)</f>
        <v>Colonel By - 2022- RTU Ignition assembly . More 7 yrs</v>
      </c>
    </row>
    <row r="89" spans="1:26">
      <c r="A89" t="s">
        <v>5561</v>
      </c>
      <c r="B89" t="s">
        <v>977</v>
      </c>
      <c r="C89" s="95" t="s">
        <v>5562</v>
      </c>
      <c r="D89" t="str">
        <f t="shared" si="1"/>
        <v>P22-013670</v>
      </c>
      <c r="E89" t="str">
        <f>IFERROR(VLOOKUP($A89,'Capital spend Nov 30'!$D:$G,3,FALSE),"No PO")</f>
        <v>P22-013670 - Line 1</v>
      </c>
      <c r="F89" t="str">
        <f>VLOOKUP(A89,'Capital spend Nov 30'!D:Q,14,FALSE)</f>
        <v>Colonel By - 2022 - Fan Coil Replacement, Resident Suites</v>
      </c>
      <c r="G89" t="str">
        <f>VLOOKUP(A89,'Capital spend Nov 30'!D:U,18,FALSE)</f>
        <v>No</v>
      </c>
      <c r="H89" s="89">
        <f>VLOOKUP(A89,'Capital spend Nov 30'!$D$10:$W$6901,5,0)</f>
        <v>1674.51</v>
      </c>
      <c r="I89" t="str">
        <f>VLOOKUP(A89,'Capital spend Nov 30'!$D$10:$W$6901,15,0)</f>
        <v>ST10049</v>
      </c>
      <c r="J89" t="str">
        <f>VLOOKUP($A89,'Capital spend Nov 30'!$D$10:$W$6901,8,0)</f>
        <v>HVAC Systems (Capital)</v>
      </c>
      <c r="K89" t="str">
        <f>VLOOKUP($A89,'Capital spend Nov 30'!$D$10:$W$6901,2,0)</f>
        <v>Franco D'Angelo</v>
      </c>
      <c r="L89" t="str">
        <f>VLOOKUP($A89,'Capital spend Nov 30'!$D$10:$W$6901,4,0)</f>
        <v>Colonel By - 2022 - 353 Replace fan coil thermostat . more 7 yrs</v>
      </c>
    </row>
    <row r="90" spans="1:26">
      <c r="A90" t="s">
        <v>5563</v>
      </c>
      <c r="B90" t="s">
        <v>977</v>
      </c>
      <c r="C90" s="48" t="s">
        <v>5564</v>
      </c>
      <c r="D90" t="str">
        <f t="shared" si="1"/>
        <v>P22-013671</v>
      </c>
      <c r="E90" t="str">
        <f>IFERROR(VLOOKUP($A90,'Capital spend Nov 30'!$D:$G,3,FALSE),"No PO")</f>
        <v>P22-013671 - Line 1</v>
      </c>
      <c r="F90" t="str">
        <f>VLOOKUP(A90,'Capital spend Nov 30'!D:Q,14,FALSE)</f>
        <v>Colonel By - 2022 - Fan Coil Replacement, Resident Suites</v>
      </c>
      <c r="G90" t="str">
        <f>VLOOKUP(A90,'Capital spend Nov 30'!D:U,18,FALSE)</f>
        <v>No</v>
      </c>
      <c r="H90" s="89">
        <f>VLOOKUP(A90,'Capital spend Nov 30'!$D$10:$W$6901,5,0)</f>
        <v>890.84</v>
      </c>
      <c r="I90" t="str">
        <f>VLOOKUP(A90,'Capital spend Nov 30'!$D$10:$W$6901,15,0)</f>
        <v>ST10049</v>
      </c>
      <c r="J90" t="str">
        <f>VLOOKUP($A90,'Capital spend Nov 30'!$D$10:$W$6901,8,0)</f>
        <v>HVAC Systems (Capital)</v>
      </c>
      <c r="K90" t="str">
        <f>VLOOKUP($A90,'Capital spend Nov 30'!$D$10:$W$6901,2,0)</f>
        <v>Franco D'Angelo</v>
      </c>
      <c r="L90" t="str">
        <f>VLOOKUP($A90,'Capital spend Nov 30'!$D$10:$W$6901,4,0)</f>
        <v>Colonel By - 2022 - 258 Replace fan coil thermostat . More 7 yrs</v>
      </c>
      <c r="Q90">
        <f>COUNTIF(Z:Z,C90)</f>
        <v>0</v>
      </c>
    </row>
    <row r="91" spans="1:26">
      <c r="A91" t="s">
        <v>5565</v>
      </c>
      <c r="B91" t="s">
        <v>977</v>
      </c>
      <c r="C91" s="48" t="s">
        <v>5566</v>
      </c>
      <c r="D91" t="str">
        <f t="shared" si="1"/>
        <v>P22-014120</v>
      </c>
      <c r="E91" t="str">
        <f>IFERROR(VLOOKUP($A91,'Capital spend Nov 30'!$D:$G,3,FALSE),"No PO")</f>
        <v>P22-014120 - Line 1</v>
      </c>
      <c r="F91" t="str">
        <f>VLOOKUP(A91,'Capital spend Nov 30'!D:Q,14,FALSE)</f>
        <v>Hollyburn House - 2022 - Hydronic Additive Endotherm</v>
      </c>
      <c r="G91" t="str">
        <f>VLOOKUP(A91,'Capital spend Nov 30'!D:U,18,FALSE)</f>
        <v>No</v>
      </c>
      <c r="H91" s="89">
        <f>VLOOKUP(A91,'Capital spend Nov 30'!$D$10:$W$6901,5,0)</f>
        <v>4670.3999999999996</v>
      </c>
      <c r="I91" t="str">
        <f>VLOOKUP(A91,'Capital spend Nov 30'!$D$10:$W$6901,15,0)</f>
        <v>ST10055</v>
      </c>
      <c r="J91" t="str">
        <f>VLOOKUP($A91,'Capital spend Nov 30'!$D$10:$W$6901,8,0)</f>
        <v>Kitchen ESO (Capital)</v>
      </c>
      <c r="K91" t="str">
        <f>VLOOKUP($A91,'Capital spend Nov 30'!$D$10:$W$6901,2,0)</f>
        <v>Jiaming Liang</v>
      </c>
      <c r="L91" t="str">
        <f>VLOOKUP($A91,'Capital spend Nov 30'!$D$10:$W$6901,4,0)</f>
        <v>Hollyburn House - 2022 - Hydronic Additive Endotherm</v>
      </c>
    </row>
    <row r="92" spans="1:26" ht="30">
      <c r="A92" t="s">
        <v>5567</v>
      </c>
      <c r="B92" t="s">
        <v>977</v>
      </c>
      <c r="C92" s="67" t="s">
        <v>5568</v>
      </c>
      <c r="D92" t="str">
        <f t="shared" si="1"/>
        <v>P22-013778</v>
      </c>
      <c r="E92" t="str">
        <f>IFERROR(VLOOKUP($A92,'Capital spend Nov 30'!$D:$G,3,FALSE),"No PO")</f>
        <v>P22-013778 - Line 1</v>
      </c>
      <c r="F92" t="str">
        <f>VLOOKUP(A92,'Capital spend Nov 30'!D:Q,14,FALSE)</f>
        <v>Colonel By - 2022- BAS operating system</v>
      </c>
      <c r="G92" t="str">
        <f>VLOOKUP(A92,'Capital spend Nov 30'!D:U,18,FALSE)</f>
        <v>No</v>
      </c>
      <c r="H92" s="89">
        <f>VLOOKUP(A92,'Capital spend Nov 30'!$D$10:$W$6901,5,0)</f>
        <v>6610.5</v>
      </c>
      <c r="I92" t="str">
        <f>VLOOKUP(A92,'Capital spend Nov 30'!$D$10:$W$6901,15,0)</f>
        <v>ST10049</v>
      </c>
      <c r="J92" t="str">
        <f>VLOOKUP($A92,'Capital spend Nov 30'!$D$10:$W$6901,8,0)</f>
        <v>HVAC Systems (Capital)</v>
      </c>
      <c r="K92" t="str">
        <f>VLOOKUP($A92,'Capital spend Nov 30'!$D$10:$W$6901,2,0)</f>
        <v>Franco D'Angelo</v>
      </c>
      <c r="L92" t="str">
        <f>VLOOKUP($A92,'Capital spend Nov 30'!$D$10:$W$6901,4,0)</f>
        <v>Colonel By - 2022- BAS operating system with internet explorer/ Java will be obsolete. Upgrade BAS operating system. More 5 yrs</v>
      </c>
      <c r="Q92">
        <f t="shared" ref="Q92:Q96" si="2">COUNTIF(Z:Z,C92)</f>
        <v>0</v>
      </c>
      <c r="Z92" t="s">
        <v>5569</v>
      </c>
    </row>
    <row r="93" spans="1:26" ht="30">
      <c r="A93" t="s">
        <v>5570</v>
      </c>
      <c r="B93" t="s">
        <v>977</v>
      </c>
      <c r="C93" s="67" t="s">
        <v>5571</v>
      </c>
      <c r="D93" t="str">
        <f t="shared" si="1"/>
        <v>P22-013715</v>
      </c>
      <c r="E93" t="str">
        <f>IFERROR(VLOOKUP($A93,'Capital spend Nov 30'!$D:$G,3,FALSE),"No PO")</f>
        <v>P22-013715 - Line 1</v>
      </c>
      <c r="F93" t="str">
        <f>VLOOKUP(A93,'Capital spend Nov 30'!D:Q,14,FALSE)</f>
        <v>Fleetwood Villa-2022-Compressor Replacement</v>
      </c>
      <c r="G93" t="str">
        <f>VLOOKUP(A93,'Capital spend Nov 30'!D:U,18,FALSE)</f>
        <v>No</v>
      </c>
      <c r="H93" s="89">
        <f>VLOOKUP(A93,'Capital spend Nov 30'!$D$10:$W$6901,5,0)</f>
        <v>7927.5</v>
      </c>
      <c r="I93" t="str">
        <f>VLOOKUP(A93,'Capital spend Nov 30'!$D$10:$W$6901,15,0)</f>
        <v>ST10062</v>
      </c>
      <c r="J93" t="str">
        <f>VLOOKUP($A93,'Capital spend Nov 30'!$D$10:$W$6901,8,0)</f>
        <v>HVAC Systems (Capital)</v>
      </c>
      <c r="K93" t="str">
        <f>VLOOKUP($A93,'Capital spend Nov 30'!$D$10:$W$6901,2,0)</f>
        <v>Doug Blanchard</v>
      </c>
      <c r="L93" t="str">
        <f>VLOOKUP($A93,'Capital spend Nov 30'!$D$10:$W$6901,4,0)</f>
        <v>eplacement of North East quadrant Fan Coil Compressor. Current unit has failed. 
18 Years Old .
Site only able to obtain 1 quote.</v>
      </c>
      <c r="Q93">
        <f t="shared" si="2"/>
        <v>0</v>
      </c>
      <c r="Z93" t="s">
        <v>5572</v>
      </c>
    </row>
    <row r="94" spans="1:26">
      <c r="A94" t="s">
        <v>5573</v>
      </c>
      <c r="B94" t="s">
        <v>977</v>
      </c>
      <c r="C94" s="48" t="s">
        <v>5256</v>
      </c>
      <c r="D94" t="str">
        <f t="shared" si="1"/>
        <v>P22-013665</v>
      </c>
      <c r="E94" t="str">
        <f>IFERROR(VLOOKUP($A94,'Capital spend Nov 30'!$D:$G,3,FALSE),"No PO")</f>
        <v>P22-013665 - Line 1</v>
      </c>
      <c r="F94" t="str">
        <f>VLOOKUP(A94,'Capital spend Nov 30'!D:Q,14,FALSE)</f>
        <v>Colonel By - 2022 - Heater laundry</v>
      </c>
      <c r="G94" t="str">
        <f>VLOOKUP(A94,'Capital spend Nov 30'!D:U,18,FALSE)</f>
        <v>No</v>
      </c>
      <c r="H94" s="89">
        <f>VLOOKUP(A94,'Capital spend Nov 30'!$D$10:$W$6901,5,0)</f>
        <v>1098.99</v>
      </c>
      <c r="I94" t="str">
        <f>VLOOKUP(A94,'Capital spend Nov 30'!$D$10:$W$6901,15,0)</f>
        <v>ST10049</v>
      </c>
      <c r="J94" t="str">
        <f>VLOOKUP($A94,'Capital spend Nov 30'!$D$10:$W$6901,8,0)</f>
        <v>Electrical Systems (Capital)</v>
      </c>
      <c r="K94" t="str">
        <f>VLOOKUP($A94,'Capital spend Nov 30'!$D$10:$W$6901,2,0)</f>
        <v>Franco D'Angelo</v>
      </c>
      <c r="L94" t="str">
        <f>VLOOKUP($A94,'Capital spend Nov 30'!$D$10:$W$6901,4,0)</f>
        <v>Colonel By - 2022 - Heater laundry - Replace laundry  heater . More 7 yrs</v>
      </c>
      <c r="Q94">
        <f t="shared" si="2"/>
        <v>0</v>
      </c>
      <c r="Z94" t="s">
        <v>5574</v>
      </c>
    </row>
    <row r="95" spans="1:26">
      <c r="A95" t="s">
        <v>5575</v>
      </c>
      <c r="B95" t="s">
        <v>977</v>
      </c>
      <c r="C95" s="48" t="s">
        <v>5298</v>
      </c>
      <c r="D95" t="str">
        <f t="shared" si="1"/>
        <v>P22-013759</v>
      </c>
      <c r="E95" t="str">
        <f>IFERROR(VLOOKUP($A95,'Capital spend Nov 30'!$D:$G,3,FALSE),"No PO")</f>
        <v>P22-013759 - Line 1</v>
      </c>
      <c r="F95" t="str">
        <f>VLOOKUP(A95,'Capital spend Nov 30'!D:Q,14,FALSE)</f>
        <v>McKenzie Towne - 2022 - In-Suite Renovations</v>
      </c>
      <c r="G95" t="str">
        <f>VLOOKUP(A95,'Capital spend Nov 30'!D:U,18,FALSE)</f>
        <v>No</v>
      </c>
      <c r="H95" s="89">
        <f>VLOOKUP(A95,'Capital spend Nov 30'!$D$10:$W$6901,5,0)</f>
        <v>3862.76</v>
      </c>
      <c r="I95" t="str">
        <f>VLOOKUP(A95,'Capital spend Nov 30'!$D$10:$W$6901,15,0)</f>
        <v>ST10074</v>
      </c>
      <c r="J95" t="str">
        <f>VLOOKUP($A95,'Capital spend Nov 30'!$D$10:$W$6901,8,0)</f>
        <v>In-Suite Renovation (Capital)</v>
      </c>
      <c r="K95" t="str">
        <f>VLOOKUP($A95,'Capital spend Nov 30'!$D$10:$W$6901,2,0)</f>
        <v>Michael Eves</v>
      </c>
      <c r="L95" t="str">
        <f>VLOOKUP($A95,'Capital spend Nov 30'!$D$10:$W$6901,4,0)</f>
        <v>Suite 219 Reno Install flooring as per Revera spec</v>
      </c>
      <c r="Q95">
        <f t="shared" si="2"/>
        <v>0</v>
      </c>
      <c r="Z95" t="s">
        <v>5576</v>
      </c>
    </row>
    <row r="96" spans="1:26">
      <c r="A96" t="s">
        <v>5577</v>
      </c>
      <c r="B96" t="s">
        <v>977</v>
      </c>
      <c r="C96" s="48" t="s">
        <v>5300</v>
      </c>
      <c r="D96" t="str">
        <f t="shared" si="1"/>
        <v>P22-013790</v>
      </c>
      <c r="E96" t="str">
        <f>IFERROR(VLOOKUP($A96,'Capital spend Nov 30'!$D:$G,3,FALSE),"No PO")</f>
        <v>P22-013790 - Line 1</v>
      </c>
      <c r="F96" t="str">
        <f>VLOOKUP(A96,'Capital spend Nov 30'!D:Q,14,FALSE)</f>
        <v>Aspen Ridge - 2022 - In-Suite Renovations</v>
      </c>
      <c r="G96" t="str">
        <f>VLOOKUP(A96,'Capital spend Nov 30'!D:U,18,FALSE)</f>
        <v>No</v>
      </c>
      <c r="H96" s="89">
        <f>VLOOKUP(A96,'Capital spend Nov 30'!$D$10:$W$6901,5,0)</f>
        <v>622.65</v>
      </c>
      <c r="I96" t="str">
        <f>VLOOKUP(A96,'Capital spend Nov 30'!$D$10:$W$6901,15,0)</f>
        <v>ST10064</v>
      </c>
      <c r="J96" t="str">
        <f>VLOOKUP($A96,'Capital spend Nov 30'!$D$10:$W$6901,8,0)</f>
        <v>In-Suite Renovation (Capital)</v>
      </c>
      <c r="K96" t="str">
        <f>VLOOKUP($A96,'Capital spend Nov 30'!$D$10:$W$6901,2,0)</f>
        <v>Heather Wormington</v>
      </c>
      <c r="L96" t="str">
        <f>VLOOKUP($A96,'Capital spend Nov 30'!$D$10:$W$6901,4,0)</f>
        <v>Suite 407 Reno Aspen Additional Scope</v>
      </c>
      <c r="Q96">
        <f t="shared" si="2"/>
        <v>0</v>
      </c>
      <c r="Z96" t="s">
        <v>5578</v>
      </c>
    </row>
    <row r="97" spans="1:26">
      <c r="A97" t="s">
        <v>5579</v>
      </c>
      <c r="B97" t="s">
        <v>977</v>
      </c>
      <c r="C97" s="48" t="s">
        <v>5302</v>
      </c>
      <c r="D97" t="str">
        <f t="shared" si="1"/>
        <v>P22-013923</v>
      </c>
      <c r="E97" t="str">
        <f>IFERROR(VLOOKUP($A97,'Capital spend Nov 30'!$D:$G,3,FALSE),"No PO")</f>
        <v>P22-013923 - Line 1</v>
      </c>
      <c r="F97" t="str">
        <f>VLOOKUP(A97,'Capital spend Nov 30'!D:Q,14,FALSE)</f>
        <v>Aspen Ridge - 2022 - In-Suite Renovations</v>
      </c>
      <c r="G97" t="str">
        <f>VLOOKUP(A97,'Capital spend Nov 30'!D:U,18,FALSE)</f>
        <v>No</v>
      </c>
      <c r="H97" s="89">
        <f>VLOOKUP(A97,'Capital spend Nov 30'!$D$10:$W$6901,5,0)</f>
        <v>840</v>
      </c>
      <c r="I97" t="str">
        <f>VLOOKUP(A97,'Capital spend Nov 30'!$D$10:$W$6901,15,0)</f>
        <v>ST10064</v>
      </c>
      <c r="J97" t="str">
        <f>VLOOKUP($A97,'Capital spend Nov 30'!$D$10:$W$6901,8,0)</f>
        <v>In-Suite Renovation (Capital)</v>
      </c>
      <c r="K97" t="str">
        <f>VLOOKUP($A97,'Capital spend Nov 30'!$D$10:$W$6901,2,0)</f>
        <v>Heather Wormington</v>
      </c>
      <c r="L97" t="str">
        <f>VLOOKUP($A97,'Capital spend Nov 30'!$D$10:$W$6901,4,0)</f>
        <v>Suite 101 Reno Additional Scope</v>
      </c>
      <c r="Z97" t="s">
        <v>5580</v>
      </c>
    </row>
    <row r="98" spans="1:26">
      <c r="A98" t="s">
        <v>5581</v>
      </c>
      <c r="B98" t="s">
        <v>977</v>
      </c>
      <c r="C98" s="48" t="s">
        <v>5304</v>
      </c>
      <c r="D98" t="str">
        <f t="shared" si="1"/>
        <v>P22-013761</v>
      </c>
      <c r="E98" t="str">
        <f>IFERROR(VLOOKUP($A98,'Capital spend Nov 30'!$D:$G,3,FALSE),"No PO")</f>
        <v>P22-013761 - Line 2</v>
      </c>
      <c r="F98" t="str">
        <f>VLOOKUP(A98,'Capital spend Nov 30'!D:Q,14,FALSE)</f>
        <v>Colonel By - 2022 - In-Suite Renovations</v>
      </c>
      <c r="G98" t="str">
        <f>VLOOKUP(A98,'Capital spend Nov 30'!D:U,18,FALSE)</f>
        <v>No</v>
      </c>
      <c r="H98" s="89">
        <f>VLOOKUP(A98,'Capital spend Nov 30'!$D$10:$W$6901,5,0)</f>
        <v>423.75</v>
      </c>
      <c r="I98" t="str">
        <f>VLOOKUP(A98,'Capital spend Nov 30'!$D$10:$W$6901,15,0)</f>
        <v>ST10049</v>
      </c>
      <c r="J98" t="str">
        <f>VLOOKUP($A98,'Capital spend Nov 30'!$D$10:$W$6901,8,0)</f>
        <v>In-Suite Renovation (Capital)</v>
      </c>
      <c r="K98" t="str">
        <f>VLOOKUP($A98,'Capital spend Nov 30'!$D$10:$W$6901,2,0)</f>
        <v>Patric Laflamme</v>
      </c>
      <c r="L98" t="str">
        <f>VLOOKUP($A98,'Capital spend Nov 30'!$D$10:$W$6901,4,0)</f>
        <v>Suite 208 Reno Counter Top
Additional Scope Work in Suite -  2022 PO Reno P22-010432</v>
      </c>
      <c r="Q98">
        <f t="shared" ref="Q98:Q100" si="3">COUNTIF(Z:Z,C98)</f>
        <v>0</v>
      </c>
      <c r="Z98" t="s">
        <v>5582</v>
      </c>
    </row>
    <row r="99" spans="1:26">
      <c r="A99" t="s">
        <v>5583</v>
      </c>
      <c r="B99" t="s">
        <v>977</v>
      </c>
      <c r="C99" s="48" t="s">
        <v>5306</v>
      </c>
      <c r="D99" t="str">
        <f t="shared" si="1"/>
        <v>P22-013878</v>
      </c>
      <c r="E99" t="str">
        <f>IFERROR(VLOOKUP($A99,'Capital spend Nov 30'!$D:$G,3,FALSE),"No PO")</f>
        <v>P22-013878 - Line 1</v>
      </c>
      <c r="F99" t="str">
        <f>VLOOKUP(A99,'Capital spend Nov 30'!D:Q,14,FALSE)</f>
        <v>Parkview &amp; Capilano - 2022 - Closing Costs</v>
      </c>
      <c r="G99" t="str">
        <f>VLOOKUP(A99,'Capital spend Nov 30'!D:U,18,FALSE)</f>
        <v>No</v>
      </c>
      <c r="H99" s="89">
        <f>VLOOKUP(A99,'Capital spend Nov 30'!$D$10:$W$6901,5,0)</f>
        <v>1564.36</v>
      </c>
      <c r="I99" t="str">
        <f>VLOOKUP(A99,'Capital spend Nov 30'!$D$10:$W$6901,15,0)</f>
        <v>ST10260</v>
      </c>
      <c r="J99" t="str">
        <f>VLOOKUP($A99,'Capital spend Nov 30'!$D$10:$W$6901,8,0)</f>
        <v>Exterior Structure (Capital)</v>
      </c>
      <c r="K99" t="str">
        <f>VLOOKUP($A99,'Capital spend Nov 30'!$D$10:$W$6901,2,0)</f>
        <v>Trevor Shoemaker</v>
      </c>
      <c r="L99" t="str">
        <f>VLOOKUP($A99,'Capital spend Nov 30'!$D$10:$W$6901,4,0)</f>
        <v>2022 Closing &amp; Demolition Costs – Approved by IAC</v>
      </c>
      <c r="Q99">
        <f t="shared" si="3"/>
        <v>0</v>
      </c>
      <c r="Z99" t="s">
        <v>5584</v>
      </c>
    </row>
    <row r="100" spans="1:26">
      <c r="A100" t="s">
        <v>5585</v>
      </c>
      <c r="B100" t="s">
        <v>977</v>
      </c>
      <c r="C100" s="48" t="s">
        <v>5308</v>
      </c>
      <c r="D100" t="str">
        <f t="shared" si="1"/>
        <v>P22-013624</v>
      </c>
      <c r="E100" t="str">
        <f>IFERROR(VLOOKUP($A100,'Capital spend Nov 30'!$D:$G,3,FALSE),"No PO")</f>
        <v>P22-013624 - Line 1</v>
      </c>
      <c r="F100" t="str">
        <f>VLOOKUP(A100,'Capital spend Nov 30'!D:Q,14,FALSE)</f>
        <v>Our Parents Home - 2022 - In-Suite Renovations</v>
      </c>
      <c r="G100" t="str">
        <f>VLOOKUP(A100,'Capital spend Nov 30'!D:U,18,FALSE)</f>
        <v>No</v>
      </c>
      <c r="H100" s="89">
        <f>VLOOKUP(A100,'Capital spend Nov 30'!$D$10:$W$6901,5,0)</f>
        <v>1047.9000000000001</v>
      </c>
      <c r="I100" t="str">
        <f>VLOOKUP(A100,'Capital spend Nov 30'!$D$10:$W$6901,15,0)</f>
        <v>ST10339</v>
      </c>
      <c r="J100" t="str">
        <f>VLOOKUP($A100,'Capital spend Nov 30'!$D$10:$W$6901,8,0)</f>
        <v>In-Suite Refresh (Capital)</v>
      </c>
      <c r="K100" t="str">
        <f>VLOOKUP($A100,'Capital spend Nov 30'!$D$10:$W$6901,2,0)</f>
        <v>Lynelle Stogran</v>
      </c>
      <c r="L100" t="str">
        <f>VLOOKUP($A100,'Capital spend Nov 30'!$D$10:$W$6901,4,0)</f>
        <v>Suite 501 Refresh DSL suite, AHS funded, 48 hour turnaround to match to new Resident</v>
      </c>
      <c r="Q100">
        <f t="shared" si="3"/>
        <v>0</v>
      </c>
      <c r="Z100" t="s">
        <v>5586</v>
      </c>
    </row>
    <row r="101" spans="1:26">
      <c r="A101" t="s">
        <v>5587</v>
      </c>
      <c r="B101" t="s">
        <v>977</v>
      </c>
      <c r="C101" s="48" t="s">
        <v>5310</v>
      </c>
      <c r="D101" t="str">
        <f t="shared" si="1"/>
        <v>P22-013625</v>
      </c>
      <c r="E101" t="str">
        <f>IFERROR(VLOOKUP($A101,'Capital spend Nov 30'!$D:$G,3,FALSE),"No PO")</f>
        <v>P22-013625 - Line 1</v>
      </c>
      <c r="F101" t="str">
        <f>VLOOKUP(A101,'Capital spend Nov 30'!D:Q,14,FALSE)</f>
        <v>Our Parents Home - 2022 - In-Suite Renovations</v>
      </c>
      <c r="G101" t="str">
        <f>VLOOKUP(A101,'Capital spend Nov 30'!D:U,18,FALSE)</f>
        <v>No</v>
      </c>
      <c r="H101" s="89">
        <f>VLOOKUP(A101,'Capital spend Nov 30'!$D$10:$W$6901,5,0)</f>
        <v>1047.9000000000001</v>
      </c>
      <c r="I101" t="str">
        <f>VLOOKUP(A101,'Capital spend Nov 30'!$D$10:$W$6901,15,0)</f>
        <v>ST10339</v>
      </c>
      <c r="J101" t="str">
        <f>VLOOKUP($A101,'Capital spend Nov 30'!$D$10:$W$6901,8,0)</f>
        <v>In-Suite Refresh (Capital)</v>
      </c>
      <c r="K101" t="str">
        <f>VLOOKUP($A101,'Capital spend Nov 30'!$D$10:$W$6901,2,0)</f>
        <v>Lynelle Stogran</v>
      </c>
      <c r="L101" t="str">
        <f>VLOOKUP($A101,'Capital spend Nov 30'!$D$10:$W$6901,4,0)</f>
        <v>Suite 513 Refresh  DSL suite, AHS funded, 48 hour turnaround to match to new Resident</v>
      </c>
      <c r="Z101" t="s">
        <v>5588</v>
      </c>
    </row>
    <row r="102" spans="1:26">
      <c r="A102" t="s">
        <v>5589</v>
      </c>
      <c r="B102" t="s">
        <v>977</v>
      </c>
      <c r="C102" s="48" t="s">
        <v>5314</v>
      </c>
      <c r="D102" t="str">
        <f t="shared" si="1"/>
        <v>P22-013658</v>
      </c>
      <c r="E102" t="str">
        <f>IFERROR(VLOOKUP($A102,'Capital spend Nov 30'!$D:$G,3,FALSE),"No PO")</f>
        <v>P22-013658 - Line 1</v>
      </c>
      <c r="F102" t="str">
        <f>VLOOKUP(A102,'Capital spend Nov 30'!D:Q,14,FALSE)</f>
        <v>Valley Stream - 2022 - Heat Pumps, Resident Suites</v>
      </c>
      <c r="G102" t="str">
        <f>VLOOKUP(A102,'Capital spend Nov 30'!D:U,18,FALSE)</f>
        <v>No</v>
      </c>
      <c r="H102" s="89">
        <f>VLOOKUP(A102,'Capital spend Nov 30'!$D$10:$W$6901,5,0)</f>
        <v>2701.82</v>
      </c>
      <c r="I102" t="str">
        <f>VLOOKUP(A102,'Capital spend Nov 30'!$D$10:$W$6901,15,0)</f>
        <v>ST10042</v>
      </c>
      <c r="J102" t="str">
        <f>VLOOKUP($A102,'Capital spend Nov 30'!$D$10:$W$6901,8,0)</f>
        <v>HVAC Systems (Capital)</v>
      </c>
      <c r="K102" t="str">
        <f>VLOOKUP($A102,'Capital spend Nov 30'!$D$10:$W$6901,2,0)</f>
        <v>Franco D'Angelo</v>
      </c>
      <c r="L102" t="str">
        <f>VLOOKUP($A102,'Capital spend Nov 30'!$D$10:$W$6901,4,0)</f>
        <v>Valley Stream - 2022-  Resident P-tac install 1 new compressor . More 10 yrs</v>
      </c>
      <c r="Q102">
        <f t="shared" ref="Q102:Q110" si="4">COUNTIF(Z:Z,C102)</f>
        <v>0</v>
      </c>
      <c r="Z102" t="s">
        <v>5590</v>
      </c>
    </row>
    <row r="103" spans="1:26" ht="18" customHeight="1">
      <c r="A103" t="s">
        <v>5591</v>
      </c>
      <c r="B103" t="s">
        <v>977</v>
      </c>
      <c r="C103" s="67" t="s">
        <v>5316</v>
      </c>
      <c r="D103" t="str">
        <f t="shared" si="1"/>
        <v>P22-013764</v>
      </c>
      <c r="E103" t="str">
        <f>IFERROR(VLOOKUP($A103,'Capital spend Nov 30'!$D:$G,3,FALSE),"No PO")</f>
        <v>P22-013764 - Line 2</v>
      </c>
      <c r="F103" t="str">
        <f>VLOOKUP(A103,'Capital spend Nov 30'!D:Q,14,FALSE)</f>
        <v>Colonel By - 2022 - In-Suite Renovations</v>
      </c>
      <c r="G103" t="str">
        <f>VLOOKUP(A103,'Capital spend Nov 30'!D:U,18,FALSE)</f>
        <v>No</v>
      </c>
      <c r="H103" s="89">
        <f>VLOOKUP(A103,'Capital spend Nov 30'!$D$10:$W$6901,5,0)</f>
        <v>259.89999999999998</v>
      </c>
      <c r="I103" t="str">
        <f>VLOOKUP(A103,'Capital spend Nov 30'!$D$10:$W$6901,15,0)</f>
        <v>ST10049</v>
      </c>
      <c r="J103" t="str">
        <f>VLOOKUP($A103,'Capital spend Nov 30'!$D$10:$W$6901,8,0)</f>
        <v>Suites FF&amp;E (Capital)</v>
      </c>
      <c r="K103" t="str">
        <f>VLOOKUP($A103,'Capital spend Nov 30'!$D$10:$W$6901,2,0)</f>
        <v>Patric Laflamme</v>
      </c>
      <c r="L103" t="str">
        <f>VLOOKUP($A103,'Capital spend Nov 30'!$D$10:$W$6901,4,0)</f>
        <v>Suite 339 Reno Microwave</v>
      </c>
      <c r="Q103">
        <f t="shared" si="4"/>
        <v>0</v>
      </c>
      <c r="Z103" t="s">
        <v>5592</v>
      </c>
    </row>
    <row r="104" spans="1:26">
      <c r="A104" t="s">
        <v>5593</v>
      </c>
      <c r="B104" t="s">
        <v>977</v>
      </c>
      <c r="C104" s="48" t="s">
        <v>5594</v>
      </c>
      <c r="D104" t="str">
        <f t="shared" si="1"/>
        <v>P22-013763</v>
      </c>
      <c r="E104" t="str">
        <f>IFERROR(VLOOKUP($A104,'Capital spend Nov 30'!$D:$G,3,FALSE),"No PO")</f>
        <v>P22-013763 - Line 2</v>
      </c>
      <c r="F104" t="str">
        <f>VLOOKUP(A104,'Capital spend Nov 30'!D:Q,14,FALSE)</f>
        <v>Colonel By - 2022 - In-Suite Renovations</v>
      </c>
      <c r="G104" t="str">
        <f>VLOOKUP(A104,'Capital spend Nov 30'!D:U,18,FALSE)</f>
        <v>No</v>
      </c>
      <c r="H104" s="89">
        <f>VLOOKUP(A104,'Capital spend Nov 30'!$D$10:$W$6901,5,0)</f>
        <v>1903.8</v>
      </c>
      <c r="I104" t="str">
        <f>VLOOKUP(A104,'Capital spend Nov 30'!$D$10:$W$6901,15,0)</f>
        <v>ST10049</v>
      </c>
      <c r="J104" t="str">
        <f>VLOOKUP($A104,'Capital spend Nov 30'!$D$10:$W$6901,8,0)</f>
        <v>In-Suite Renovation (Capital)</v>
      </c>
      <c r="K104" t="str">
        <f>VLOOKUP($A104,'Capital spend Nov 30'!$D$10:$W$6901,2,0)</f>
        <v>Patric Laflamme</v>
      </c>
      <c r="L104" t="str">
        <f>VLOOKUP($A104,'Capital spend Nov 30'!$D$10:$W$6901,4,0)</f>
        <v>Suite 315 Reno Patch/paint, bathroom floor, bathroom exhaust and ceiling tiles.</v>
      </c>
      <c r="Q104">
        <f t="shared" si="4"/>
        <v>0</v>
      </c>
      <c r="Z104" t="s">
        <v>5595</v>
      </c>
    </row>
    <row r="105" spans="1:26" ht="30">
      <c r="A105" s="25" t="s">
        <v>5596</v>
      </c>
      <c r="B105" t="s">
        <v>977</v>
      </c>
      <c r="C105" s="67" t="s">
        <v>5597</v>
      </c>
      <c r="D105" t="str">
        <f t="shared" si="1"/>
        <v>P22-013765</v>
      </c>
      <c r="E105" t="str">
        <f>IFERROR(VLOOKUP($A105,'Capital spend Nov 30'!$D:$G,3,FALSE),"No PO")</f>
        <v>P22-013765 - Line 2</v>
      </c>
      <c r="F105" t="str">
        <f>VLOOKUP(A105,'Capital spend Nov 30'!D:Q,14,FALSE)</f>
        <v>Colonel By - 2022 - In-Suite Renovations</v>
      </c>
      <c r="G105" t="str">
        <f>VLOOKUP(A105,'Capital spend Nov 30'!D:U,18,FALSE)</f>
        <v>No</v>
      </c>
      <c r="H105" s="89">
        <f>VLOOKUP(A105,'Capital spend Nov 30'!$D$10:$W$6901,5,0)</f>
        <v>259.89999999999998</v>
      </c>
      <c r="I105" t="str">
        <f>VLOOKUP(A105,'Capital spend Nov 30'!$D$10:$W$6901,15,0)</f>
        <v>ST10049</v>
      </c>
      <c r="J105" t="str">
        <f>VLOOKUP($A105,'Capital spend Nov 30'!$D$10:$W$6901,8,0)</f>
        <v>Suites FF&amp;E (Capital)</v>
      </c>
      <c r="K105" t="str">
        <f>VLOOKUP($A105,'Capital spend Nov 30'!$D$10:$W$6901,2,0)</f>
        <v>Patric Laflamme</v>
      </c>
      <c r="L105" t="str">
        <f>VLOOKUP($A105,'Capital spend Nov 30'!$D$10:$W$6901,4,0)</f>
        <v>Suite 146 Reno Microwave</v>
      </c>
      <c r="Q105">
        <f t="shared" si="4"/>
        <v>0</v>
      </c>
      <c r="Z105" t="s">
        <v>5598</v>
      </c>
    </row>
    <row r="106" spans="1:26">
      <c r="A106" s="25" t="s">
        <v>5599</v>
      </c>
      <c r="B106" t="s">
        <v>977</v>
      </c>
      <c r="C106" s="48" t="s">
        <v>5600</v>
      </c>
      <c r="D106" t="str">
        <f t="shared" si="1"/>
        <v>P22-013951</v>
      </c>
      <c r="E106" t="str">
        <f>IFERROR(VLOOKUP($A106,'Capital spend Nov 30'!$D:$G,3,FALSE),"No PO")</f>
        <v>P22-013951 - Line 1</v>
      </c>
      <c r="F106" t="str">
        <f>VLOOKUP(A106,'Capital spend Nov 30'!D:Q,14,FALSE)</f>
        <v>Rayoak  - 2022 - In-Suite Renovations</v>
      </c>
      <c r="G106" t="str">
        <f>VLOOKUP(A106,'Capital spend Nov 30'!D:U,18,FALSE)</f>
        <v>No</v>
      </c>
      <c r="H106" s="89">
        <f>VLOOKUP(A106,'Capital spend Nov 30'!$D$10:$W$6901,5,0)</f>
        <v>3380.94</v>
      </c>
      <c r="I106" t="str">
        <f>VLOOKUP(A106,'Capital spend Nov 30'!$D$10:$W$6901,15,0)</f>
        <v>ST10030</v>
      </c>
      <c r="J106" t="str">
        <f>VLOOKUP($A106,'Capital spend Nov 30'!$D$10:$W$6901,8,0)</f>
        <v>In-Suite Renovation (Capital)</v>
      </c>
      <c r="K106" t="str">
        <f>VLOOKUP($A106,'Capital spend Nov 30'!$D$10:$W$6901,2,0)</f>
        <v>Ann Louis</v>
      </c>
      <c r="L106" t="str">
        <f>VLOOKUP($A106,'Capital spend Nov 30'!$D$10:$W$6901,4,0)</f>
        <v>Suite 103 Reno Paint, Carpet</v>
      </c>
      <c r="Q106">
        <f t="shared" si="4"/>
        <v>0</v>
      </c>
      <c r="Z106" t="s">
        <v>5601</v>
      </c>
    </row>
    <row r="107" spans="1:26">
      <c r="A107" s="25" t="s">
        <v>5602</v>
      </c>
      <c r="B107" t="s">
        <v>977</v>
      </c>
      <c r="C107" s="48" t="s">
        <v>5594</v>
      </c>
      <c r="D107" t="str">
        <f t="shared" si="1"/>
        <v>P22-014155</v>
      </c>
      <c r="E107" t="str">
        <f>IFERROR(VLOOKUP($A107,'Capital spend Nov 30'!$D:$G,3,FALSE),"No PO")</f>
        <v>P22-014155 - Line 1</v>
      </c>
      <c r="F107" t="str">
        <f>VLOOKUP(A107,'Capital spend Nov 30'!D:Q,14,FALSE)</f>
        <v>Rayoak  - 2022 - In-Suite Renovations</v>
      </c>
      <c r="G107" t="str">
        <f>VLOOKUP(A107,'Capital spend Nov 30'!D:U,18,FALSE)</f>
        <v>No</v>
      </c>
      <c r="H107" s="89">
        <f>VLOOKUP(A107,'Capital spend Nov 30'!$D$10:$W$6901,5,0)</f>
        <v>3390.26</v>
      </c>
      <c r="I107" t="str">
        <f>VLOOKUP(A107,'Capital spend Nov 30'!$D$10:$W$6901,15,0)</f>
        <v>ST10030</v>
      </c>
      <c r="J107" t="str">
        <f>VLOOKUP($A107,'Capital spend Nov 30'!$D$10:$W$6901,8,0)</f>
        <v>In-Suite Renovation (Capital)</v>
      </c>
      <c r="K107" t="str">
        <f>VLOOKUP($A107,'Capital spend Nov 30'!$D$10:$W$6901,2,0)</f>
        <v>Ann Louis</v>
      </c>
      <c r="L107" t="str">
        <f>VLOOKUP($A107,'Capital spend Nov 30'!$D$10:$W$6901,4,0)</f>
        <v>Suite 165 Reno Paint, Carpet</v>
      </c>
      <c r="Q107">
        <f t="shared" si="4"/>
        <v>0</v>
      </c>
      <c r="Z107" t="s">
        <v>5603</v>
      </c>
    </row>
    <row r="108" spans="1:26">
      <c r="A108" s="25" t="s">
        <v>5604</v>
      </c>
      <c r="B108" t="s">
        <v>977</v>
      </c>
      <c r="C108" s="48" t="s">
        <v>5605</v>
      </c>
      <c r="D108" t="str">
        <f t="shared" si="1"/>
        <v>P22-013762</v>
      </c>
      <c r="E108" t="str">
        <f>IFERROR(VLOOKUP($A108,'Capital spend Nov 30'!$D:$G,3,FALSE),"No PO")</f>
        <v>P22-013762 - Line 1</v>
      </c>
      <c r="F108" t="str">
        <f>VLOOKUP(A108,'Capital spend Nov 30'!D:Q,14,FALSE)</f>
        <v>Port Perry - 2022 - In-Suite Renovations</v>
      </c>
      <c r="G108" t="str">
        <f>VLOOKUP(A108,'Capital spend Nov 30'!D:U,18,FALSE)</f>
        <v>No</v>
      </c>
      <c r="H108" s="89">
        <f>VLOOKUP(A108,'Capital spend Nov 30'!$D$10:$W$6901,5,0)</f>
        <v>4048.15</v>
      </c>
      <c r="I108" t="str">
        <f>VLOOKUP(A108,'Capital spend Nov 30'!$D$10:$W$6901,15,0)</f>
        <v>ST10031</v>
      </c>
      <c r="J108" t="str">
        <f>VLOOKUP($A108,'Capital spend Nov 30'!$D$10:$W$6901,8,0)</f>
        <v>In-Suite Renovation (Capital)</v>
      </c>
      <c r="K108" t="str">
        <f>VLOOKUP($A108,'Capital spend Nov 30'!$D$10:$W$6901,2,0)</f>
        <v>Patricia Glassford</v>
      </c>
      <c r="L108" t="str">
        <f>VLOOKUP($A108,'Capital spend Nov 30'!$D$10:$W$6901,4,0)</f>
        <v>Suite 424 Reno Paint, Flooring and Vanity/Sink. Suite Reservation</v>
      </c>
      <c r="Q108">
        <f t="shared" si="4"/>
        <v>0</v>
      </c>
      <c r="Z108" t="s">
        <v>5606</v>
      </c>
    </row>
    <row r="109" spans="1:26" ht="30">
      <c r="A109" s="25" t="s">
        <v>5607</v>
      </c>
      <c r="B109" t="s">
        <v>977</v>
      </c>
      <c r="C109" s="67" t="s">
        <v>5597</v>
      </c>
      <c r="D109" t="str">
        <f t="shared" si="1"/>
        <v>P22-013681</v>
      </c>
      <c r="E109" t="str">
        <f>IFERROR(VLOOKUP($A109,'Capital spend Nov 30'!$D:$G,3,FALSE),"No PO")</f>
        <v>P22-013681 - Line 1</v>
      </c>
      <c r="F109" t="str">
        <f>VLOOKUP(A109,'Capital spend Nov 30'!D:Q,14,FALSE)</f>
        <v>Maplecrest Village - 2022 - PTAC's</v>
      </c>
      <c r="G109" t="str">
        <f>VLOOKUP(A109,'Capital spend Nov 30'!D:U,18,FALSE)</f>
        <v>No</v>
      </c>
      <c r="H109" s="89">
        <f>VLOOKUP(A109,'Capital spend Nov 30'!$D$10:$W$6901,5,0)</f>
        <v>9317.42</v>
      </c>
      <c r="I109" t="str">
        <f>VLOOKUP(A109,'Capital spend Nov 30'!$D$10:$W$6901,15,0)</f>
        <v>ST10006</v>
      </c>
      <c r="J109" t="str">
        <f>VLOOKUP($A109,'Capital spend Nov 30'!$D$10:$W$6901,8,0)</f>
        <v>HVAC Systems (Capital)</v>
      </c>
      <c r="K109" t="str">
        <f>VLOOKUP($A109,'Capital spend Nov 30'!$D$10:$W$6901,2,0)</f>
        <v>Tim Morrison</v>
      </c>
      <c r="L109" t="str">
        <f>VLOOKUP($A109,'Capital spend Nov 30'!$D$10:$W$6901,4,0)</f>
        <v>To supply 5 PTACs to keep in stock where they will be used when an existing fails. There is a 4 month wait on these units.</v>
      </c>
      <c r="Q109">
        <f t="shared" si="4"/>
        <v>0</v>
      </c>
      <c r="Z109" t="s">
        <v>5608</v>
      </c>
    </row>
    <row r="110" spans="1:26">
      <c r="A110" s="25" t="s">
        <v>5609</v>
      </c>
      <c r="B110" t="s">
        <v>977</v>
      </c>
      <c r="C110" s="48" t="s">
        <v>5610</v>
      </c>
      <c r="D110" t="str">
        <f t="shared" si="1"/>
        <v>P22-013901</v>
      </c>
      <c r="E110" t="str">
        <f>IFERROR(VLOOKUP($A110,'Capital spend Nov 30'!$D:$G,3,FALSE),"No PO")</f>
        <v>P22-013901 - Line 1</v>
      </c>
      <c r="F110" t="str">
        <f>VLOOKUP(A110,'Capital spend Nov 30'!D:Q,14,FALSE)</f>
        <v>Inglewood - 2022 - In-Suite Renovations</v>
      </c>
      <c r="G110" t="str">
        <f>VLOOKUP(A110,'Capital spend Nov 30'!D:U,18,FALSE)</f>
        <v>No</v>
      </c>
      <c r="H110" s="89">
        <f>VLOOKUP(A110,'Capital spend Nov 30'!$D$10:$W$6901,5,0)</f>
        <v>131.25</v>
      </c>
      <c r="I110" t="str">
        <f>VLOOKUP(A110,'Capital spend Nov 30'!$D$10:$W$6901,15,0)</f>
        <v>ST10066</v>
      </c>
      <c r="J110" t="str">
        <f>VLOOKUP($A110,'Capital spend Nov 30'!$D$10:$W$6901,8,0)</f>
        <v>In-Suite Renovation (Capital)</v>
      </c>
      <c r="K110" t="str">
        <f>VLOOKUP($A110,'Capital spend Nov 30'!$D$10:$W$6901,2,0)</f>
        <v>Heather Wormington</v>
      </c>
      <c r="L110" t="str">
        <f>VLOOKUP($A110,'Capital spend Nov 30'!$D$10:$W$6901,4,0)</f>
        <v>Suite 204 Reno Additional Scope</v>
      </c>
      <c r="Q110">
        <f t="shared" si="4"/>
        <v>0</v>
      </c>
      <c r="Z110" t="s">
        <v>5611</v>
      </c>
    </row>
    <row r="111" spans="1:26">
      <c r="A111" s="25" t="s">
        <v>5612</v>
      </c>
      <c r="B111" t="s">
        <v>977</v>
      </c>
      <c r="C111" s="48" t="s">
        <v>5245</v>
      </c>
      <c r="D111" t="str">
        <f t="shared" si="1"/>
        <v>P22-013724</v>
      </c>
      <c r="E111" t="str">
        <f>IFERROR(VLOOKUP($A111,'Capital spend Nov 30'!$D:$G,3,FALSE),"No PO")</f>
        <v>P22-013724 - Line 1</v>
      </c>
      <c r="F111" t="str">
        <f>VLOOKUP(A111,'Capital spend Nov 30'!D:Q,14,FALSE)</f>
        <v>Heartwood - 2022 - Staffroom toilet</v>
      </c>
      <c r="G111" t="str">
        <f>VLOOKUP(A111,'Capital spend Nov 30'!D:U,18,FALSE)</f>
        <v>No</v>
      </c>
      <c r="H111" s="89">
        <f>VLOOKUP(A111,'Capital spend Nov 30'!$D$10:$W$6901,5,0)</f>
        <v>3875.08</v>
      </c>
      <c r="I111" t="str">
        <f>VLOOKUP(A111,'Capital spend Nov 30'!$D$10:$W$6901,15,0)</f>
        <v>ST10333</v>
      </c>
      <c r="J111" t="str">
        <f>VLOOKUP($A111,'Capital spend Nov 30'!$D$10:$W$6901,8,0)</f>
        <v>Plumbing (Capital)</v>
      </c>
      <c r="K111" t="str">
        <f>VLOOKUP($A111,'Capital spend Nov 30'!$D$10:$W$6901,2,0)</f>
        <v>Franco D'Angelo</v>
      </c>
      <c r="L111" t="str">
        <f>VLOOKUP($A111,'Capital spend Nov 30'!$D$10:$W$6901,4,0)</f>
        <v>Heartwood - 2022 - Staffroom toilet - Refeed  the water supply lines and install new toilet and basin . More 10 yrs</v>
      </c>
      <c r="Z111" t="s">
        <v>5613</v>
      </c>
    </row>
    <row r="112" spans="1:26" ht="30">
      <c r="A112" s="25" t="s">
        <v>5614</v>
      </c>
      <c r="B112" t="s">
        <v>977</v>
      </c>
      <c r="C112" s="67" t="s">
        <v>5615</v>
      </c>
      <c r="D112" t="str">
        <f t="shared" si="1"/>
        <v>P22-013748</v>
      </c>
      <c r="E112" t="str">
        <f>IFERROR(VLOOKUP($A112,'Capital spend Nov 30'!$D:$G,3,FALSE),"No PO")</f>
        <v>P22-013748 - Line 1</v>
      </c>
      <c r="F112" t="str">
        <f>VLOOKUP(A112,'Capital spend Nov 30'!D:Q,14,FALSE)</f>
        <v>Heartwood - 2022- DHW storage tank</v>
      </c>
      <c r="G112" t="str">
        <f>VLOOKUP(A112,'Capital spend Nov 30'!D:U,18,FALSE)</f>
        <v>No</v>
      </c>
      <c r="H112" s="89">
        <f>VLOOKUP(A112,'Capital spend Nov 30'!$D$10:$W$6901,5,0)</f>
        <v>6338.06</v>
      </c>
      <c r="I112" t="str">
        <f>VLOOKUP(A112,'Capital spend Nov 30'!$D$10:$W$6901,15,0)</f>
        <v>ST10333</v>
      </c>
      <c r="J112" t="str">
        <f>VLOOKUP($A112,'Capital spend Nov 30'!$D$10:$W$6901,8,0)</f>
        <v>Plumbing (Capital)</v>
      </c>
      <c r="K112" t="str">
        <f>VLOOKUP($A112,'Capital spend Nov 30'!$D$10:$W$6901,2,0)</f>
        <v>Franco D'Angelo</v>
      </c>
      <c r="L112" t="str">
        <f>VLOOKUP($A112,'Capital spend Nov 30'!$D$10:$W$6901,4,0)</f>
        <v>Heartwood - 2022- DHW storage tank . Replace tank . more 7 yrs</v>
      </c>
      <c r="Z112" t="s">
        <v>5616</v>
      </c>
    </row>
    <row r="113" spans="1:26">
      <c r="A113" s="25" t="s">
        <v>5617</v>
      </c>
      <c r="B113" t="s">
        <v>977</v>
      </c>
      <c r="C113" s="48" t="s">
        <v>5618</v>
      </c>
      <c r="D113" t="str">
        <f t="shared" si="1"/>
        <v>P22-013692</v>
      </c>
      <c r="E113" t="str">
        <f>IFERROR(VLOOKUP($A113,'Capital spend Nov 30'!$D:$G,3,FALSE),"No PO")</f>
        <v>P22-013692 - Line 1</v>
      </c>
      <c r="F113" t="str">
        <f>VLOOKUP(A113,'Capital spend Nov 30'!D:Q,14,FALSE)</f>
        <v>West Oak Village - 2022 - Walk-Behind Scrubber</v>
      </c>
      <c r="G113" t="e">
        <f>VLOOKUP(A113,'Capital spend Nov 30'!D:U,18,FALSE)</f>
        <v>#N/A</v>
      </c>
      <c r="H113" s="89">
        <f>VLOOKUP(A113,'Capital spend Nov 30'!$D$10:$W$6901,5,0)</f>
        <v>5255.31</v>
      </c>
      <c r="I113" t="str">
        <f>VLOOKUP(A113,'Capital spend Nov 30'!$D$10:$W$6901,15,0)</f>
        <v>ST10144</v>
      </c>
      <c r="J113" t="str">
        <f>VLOOKUP($A113,'Capital spend Nov 30'!$D$10:$W$6901,8,0)</f>
        <v>Housekeeping FF&amp;E (Capital)</v>
      </c>
      <c r="K113" t="str">
        <f>VLOOKUP($A113,'Capital spend Nov 30'!$D$10:$W$6901,2,0)</f>
        <v>Emilio Ricciardi (Terminated)</v>
      </c>
      <c r="L113" t="str">
        <f>VLOOKUP($A113,'Capital spend Nov 30'!$D$10:$W$6901,4,0)</f>
        <v>West Oak Village - Replacement of current walk-behind Scrubber</v>
      </c>
      <c r="Z113" t="s">
        <v>5619</v>
      </c>
    </row>
    <row r="114" spans="1:26">
      <c r="A114" s="25" t="s">
        <v>5620</v>
      </c>
      <c r="B114" t="s">
        <v>977</v>
      </c>
      <c r="C114" s="48" t="s">
        <v>5621</v>
      </c>
      <c r="D114" t="str">
        <f t="shared" si="1"/>
        <v>P22-014051</v>
      </c>
      <c r="E114" t="str">
        <f>IFERROR(VLOOKUP($A114,'Capital spend Nov 30'!$D:$G,3,FALSE),"No PO")</f>
        <v>P22-014051 - Line 1</v>
      </c>
      <c r="F114" t="str">
        <f>VLOOKUP(A114,'Capital spend Nov 30'!D:Q,14,FALSE)</f>
        <v>Forest Heights - 2022 - In Suite Renovations Phase 3 (Clarke House) Extras</v>
      </c>
      <c r="G114" t="str">
        <f>VLOOKUP(A114,'Capital spend Nov 30'!D:U,18,FALSE)</f>
        <v>No</v>
      </c>
      <c r="H114" s="89">
        <f>VLOOKUP(A114,'Capital spend Nov 30'!$D$10:$W$6901,5,0)</f>
        <v>31948.799999999999</v>
      </c>
      <c r="I114" t="str">
        <f>VLOOKUP(A114,'Capital spend Nov 30'!$D$10:$W$6901,15,0)</f>
        <v>ST10179</v>
      </c>
      <c r="J114" t="str">
        <f>VLOOKUP($A114,'Capital spend Nov 30'!$D$10:$W$6901,8,0)</f>
        <v>In-Suite Renovation (Capital)</v>
      </c>
      <c r="K114" t="str">
        <f>VLOOKUP($A114,'Capital spend Nov 30'!$D$10:$W$6901,2,0)</f>
        <v>Emilio Ricciardi (Terminated)</v>
      </c>
      <c r="L114" t="str">
        <f>VLOOKUP($A114,'Capital spend Nov 30'!$D$10:$W$6901,4,0)</f>
        <v>Forest Heights Extras for In Suite Renovations Phase 3 (Clarke House)</v>
      </c>
      <c r="Z114" t="s">
        <v>5622</v>
      </c>
    </row>
    <row r="115" spans="1:26">
      <c r="A115" s="25" t="s">
        <v>5623</v>
      </c>
      <c r="B115" t="s">
        <v>977</v>
      </c>
      <c r="C115" s="48" t="s">
        <v>1256</v>
      </c>
      <c r="D115" t="str">
        <f t="shared" si="1"/>
        <v>P22-013640</v>
      </c>
      <c r="E115" t="str">
        <f>IFERROR(VLOOKUP($A115,'Capital spend Nov 30'!$D:$G,3,FALSE),"No PO")</f>
        <v>P22-013640 - Line 1</v>
      </c>
      <c r="F115" t="str">
        <f>VLOOKUP(A115,'Capital spend Nov 30'!D:Q,14,FALSE)</f>
        <v>Stittsville -2022- Kitchen Refresh</v>
      </c>
      <c r="G115" t="str">
        <f>VLOOKUP(A115,'Capital spend Nov 30'!D:U,18,FALSE)</f>
        <v>No</v>
      </c>
      <c r="H115" s="89">
        <f>VLOOKUP(A115,'Capital spend Nov 30'!$D$10:$W$6901,5,0)</f>
        <v>6893</v>
      </c>
      <c r="I115" t="str">
        <f>VLOOKUP(A115,'Capital spend Nov 30'!$D$10:$W$6901,15,0)</f>
        <v>ST10037</v>
      </c>
      <c r="J115" t="str">
        <f>VLOOKUP($A115,'Capital spend Nov 30'!$D$10:$W$6901,8,0)</f>
        <v>Dining Room (Capital)</v>
      </c>
      <c r="K115" t="str">
        <f>VLOOKUP($A115,'Capital spend Nov 30'!$D$10:$W$6901,2,0)</f>
        <v>Franco D'Angelo</v>
      </c>
      <c r="L115" t="str">
        <f>VLOOKUP($A115,'Capital spend Nov 30'!$D$10:$W$6901,4,0)</f>
        <v>Stittsville -2022- Kitchen Refresh - Kitchen  wall / ceilings  in poor condition  . In need of patch and double coat of stain blocker 2x coats of  paint and re-caulking  localized areas . All night work . More 7 yrs</v>
      </c>
      <c r="Z115" t="s">
        <v>5624</v>
      </c>
    </row>
    <row r="116" spans="1:26">
      <c r="A116" s="25" t="s">
        <v>5625</v>
      </c>
      <c r="B116" t="s">
        <v>977</v>
      </c>
      <c r="C116" s="48" t="s">
        <v>1186</v>
      </c>
      <c r="D116" t="str">
        <f t="shared" si="1"/>
        <v>P22-013904</v>
      </c>
      <c r="E116" t="str">
        <f>IFERROR(VLOOKUP($A116,'Capital spend Nov 30'!$D:$G,3,FALSE),"No PO")</f>
        <v>P22-013904 - Line 1</v>
      </c>
      <c r="F116" t="str">
        <f>VLOOKUP(A116,'Capital spend Nov 30'!D:Q,14,FALSE)</f>
        <v>Inglewood - 2022 - In-Suite Renovations</v>
      </c>
      <c r="G116" t="str">
        <f>VLOOKUP(A116,'Capital spend Nov 30'!D:U,18,FALSE)</f>
        <v>No</v>
      </c>
      <c r="H116" s="89">
        <f>VLOOKUP(A116,'Capital spend Nov 30'!$D$10:$W$6901,5,0)</f>
        <v>105</v>
      </c>
      <c r="I116" t="str">
        <f>VLOOKUP(A116,'Capital spend Nov 30'!$D$10:$W$6901,15,0)</f>
        <v>ST10066</v>
      </c>
      <c r="J116" t="str">
        <f>VLOOKUP($A116,'Capital spend Nov 30'!$D$10:$W$6901,8,0)</f>
        <v>In-Suite Renovation (Capital)</v>
      </c>
      <c r="K116" t="str">
        <f>VLOOKUP($A116,'Capital spend Nov 30'!$D$10:$W$6901,2,0)</f>
        <v>Heather Wormington</v>
      </c>
      <c r="L116" t="str">
        <f>VLOOKUP($A116,'Capital spend Nov 30'!$D$10:$W$6901,4,0)</f>
        <v>Suite 112 Reno Additional Scope</v>
      </c>
      <c r="Z116" t="s">
        <v>5626</v>
      </c>
    </row>
    <row r="117" spans="1:26" ht="30">
      <c r="A117" s="25" t="s">
        <v>5627</v>
      </c>
      <c r="B117" t="s">
        <v>977</v>
      </c>
      <c r="C117" s="67" t="s">
        <v>5628</v>
      </c>
      <c r="D117" t="str">
        <f t="shared" si="1"/>
        <v>P22-013903</v>
      </c>
      <c r="E117" t="str">
        <f>IFERROR(VLOOKUP($A117,'Capital spend Nov 30'!$D:$G,3,FALSE),"No PO")</f>
        <v>P22-013903 - Line 1</v>
      </c>
      <c r="F117" t="str">
        <f>VLOOKUP(A117,'Capital spend Nov 30'!D:Q,14,FALSE)</f>
        <v>Inglewood - 2022 - In-Suite Renovations</v>
      </c>
      <c r="G117" t="str">
        <f>VLOOKUP(A117,'Capital spend Nov 30'!D:U,18,FALSE)</f>
        <v>No</v>
      </c>
      <c r="H117" s="89">
        <f>VLOOKUP(A117,'Capital spend Nov 30'!$D$10:$W$6901,5,0)</f>
        <v>283.5</v>
      </c>
      <c r="I117" t="str">
        <f>VLOOKUP(A117,'Capital spend Nov 30'!$D$10:$W$6901,15,0)</f>
        <v>ST10066</v>
      </c>
      <c r="J117" t="str">
        <f>VLOOKUP($A117,'Capital spend Nov 30'!$D$10:$W$6901,8,0)</f>
        <v>In-Suite Renovation (Capital)</v>
      </c>
      <c r="K117" t="str">
        <f>VLOOKUP($A117,'Capital spend Nov 30'!$D$10:$W$6901,2,0)</f>
        <v>Heather Wormington</v>
      </c>
      <c r="L117" t="str">
        <f>VLOOKUP($A117,'Capital spend Nov 30'!$D$10:$W$6901,4,0)</f>
        <v>Suite 9 Reno Additional Scope</v>
      </c>
      <c r="Z117" t="s">
        <v>5629</v>
      </c>
    </row>
    <row r="118" spans="1:26">
      <c r="A118" s="25" t="s">
        <v>5630</v>
      </c>
      <c r="B118" t="s">
        <v>977</v>
      </c>
      <c r="C118" s="48" t="s">
        <v>1256</v>
      </c>
      <c r="D118" t="str">
        <f t="shared" si="1"/>
        <v>P22-013770</v>
      </c>
      <c r="E118" t="str">
        <f>IFERROR(VLOOKUP($A118,'Capital spend Nov 30'!$D:$G,3,FALSE),"No PO")</f>
        <v>P22-013770 - Line 1</v>
      </c>
      <c r="F118" t="str">
        <f>VLOOKUP(A118,'Capital spend Nov 30'!D:Q,14,FALSE)</f>
        <v>Leaside – 2022 -  Walk In Compressor</v>
      </c>
      <c r="G118" t="str">
        <f>VLOOKUP(A118,'Capital spend Nov 30'!D:U,18,FALSE)</f>
        <v>No</v>
      </c>
      <c r="H118" s="89">
        <f>VLOOKUP(A118,'Capital spend Nov 30'!$D$10:$W$6901,5,0)</f>
        <v>5651.97</v>
      </c>
      <c r="I118" t="str">
        <f>VLOOKUP(A118,'Capital spend Nov 30'!$D$10:$W$6901,15,0)</f>
        <v>ST10029</v>
      </c>
      <c r="J118" t="str">
        <f>VLOOKUP($A118,'Capital spend Nov 30'!$D$10:$W$6901,8,0)</f>
        <v>Kitchen (Capital)</v>
      </c>
      <c r="K118" t="str">
        <f>VLOOKUP($A118,'Capital spend Nov 30'!$D$10:$W$6901,2,0)</f>
        <v>Kerrsten Norwood</v>
      </c>
      <c r="L118" t="str">
        <f>VLOOKUP($A118,'Capital spend Nov 30'!$D$10:$W$6901,4,0)</f>
        <v>Replace walkin compressor &amp; drier</v>
      </c>
      <c r="Z118" t="s">
        <v>5631</v>
      </c>
    </row>
    <row r="119" spans="1:26" ht="30">
      <c r="A119" s="25" t="s">
        <v>5632</v>
      </c>
      <c r="B119" t="s">
        <v>977</v>
      </c>
      <c r="C119" s="67" t="s">
        <v>5633</v>
      </c>
      <c r="D119" t="str">
        <f t="shared" si="1"/>
        <v>P22-013900</v>
      </c>
      <c r="E119" t="str">
        <f>IFERROR(VLOOKUP($A119,'Capital spend Nov 30'!$D:$G,3,FALSE),"No PO")</f>
        <v>P22-013900 - Line 1</v>
      </c>
      <c r="F119" t="str">
        <f>VLOOKUP(A119,'Capital spend Nov 30'!D:Q,14,FALSE)</f>
        <v>Scenic Acres – 2022 – Water Ingress Rebuild (café lounge)</v>
      </c>
      <c r="G119" t="str">
        <f>VLOOKUP(A119,'Capital spend Nov 30'!D:U,18,FALSE)</f>
        <v>No</v>
      </c>
      <c r="H119" s="89">
        <f>VLOOKUP(A119,'Capital spend Nov 30'!$D$10:$W$6901,5,0)</f>
        <v>6034.41</v>
      </c>
      <c r="I119" t="str">
        <f>VLOOKUP(A119,'Capital spend Nov 30'!$D$10:$W$6901,15,0)</f>
        <v>ST10070</v>
      </c>
      <c r="J119" t="str">
        <f>VLOOKUP($A119,'Capital spend Nov 30'!$D$10:$W$6901,8,0)</f>
        <v>Amenity Spaces (Capital)</v>
      </c>
      <c r="K119" t="str">
        <f>VLOOKUP($A119,'Capital spend Nov 30'!$D$10:$W$6901,2,0)</f>
        <v>Trevor Shoemaker</v>
      </c>
      <c r="L119" t="str">
        <f>VLOOKUP($A119,'Capital spend Nov 30'!$D$10:$W$6901,4,0)</f>
        <v>water ingress through foundation, June 15th, café lounge &amp; AHS office</v>
      </c>
      <c r="Z119" t="s">
        <v>5634</v>
      </c>
    </row>
    <row r="120" spans="1:26">
      <c r="A120" s="25" t="s">
        <v>5635</v>
      </c>
      <c r="B120" t="s">
        <v>977</v>
      </c>
      <c r="C120" s="48" t="s">
        <v>5636</v>
      </c>
      <c r="D120" t="str">
        <f t="shared" si="1"/>
        <v>P22-013874</v>
      </c>
      <c r="E120" t="str">
        <f>IFERROR(VLOOKUP($A120,'Capital spend Nov 30'!$D:$G,3,FALSE),"No PO")</f>
        <v>P22-013874 - Line 1</v>
      </c>
      <c r="F120" t="str">
        <f>VLOOKUP(A120,'Capital spend Nov 30'!D:Q,14,FALSE)</f>
        <v>Northridge - 2022 - Dry Sprinkler and Compressor Replacement</v>
      </c>
      <c r="G120" t="str">
        <f>VLOOKUP(A120,'Capital spend Nov 30'!D:U,18,FALSE)</f>
        <v>No</v>
      </c>
      <c r="H120" s="89">
        <f>VLOOKUP(A120,'Capital spend Nov 30'!$D$10:$W$6901,5,0)</f>
        <v>9572.9500000000007</v>
      </c>
      <c r="I120" t="str">
        <f>VLOOKUP(A120,'Capital spend Nov 30'!$D$10:$W$6901,15,0)</f>
        <v>ST10143</v>
      </c>
      <c r="J120" t="str">
        <f>VLOOKUP($A120,'Capital spend Nov 30'!$D$10:$W$6901,8,0)</f>
        <v>Fire alarm/Sprinkler (Capital)</v>
      </c>
      <c r="K120" t="str">
        <f>VLOOKUP($A120,'Capital spend Nov 30'!$D$10:$W$6901,2,0)</f>
        <v>Emilio Ricciardi (Terminated)</v>
      </c>
      <c r="L120" t="str">
        <f>VLOOKUP($A120,'Capital spend Nov 30'!$D$10:$W$6901,4,0)</f>
        <v>Northridge Replacement of dry sprinkler piping and compressor</v>
      </c>
      <c r="Q120">
        <f>COUNTIF(Z:Z,C120)</f>
        <v>0</v>
      </c>
      <c r="Z120" t="s">
        <v>5637</v>
      </c>
    </row>
    <row r="121" spans="1:26">
      <c r="A121" s="25" t="s">
        <v>5638</v>
      </c>
      <c r="B121" t="s">
        <v>977</v>
      </c>
      <c r="C121" s="48" t="s">
        <v>5639</v>
      </c>
      <c r="D121" t="str">
        <f t="shared" si="1"/>
        <v>P22-014098</v>
      </c>
      <c r="E121" t="str">
        <f>IFERROR(VLOOKUP($A121,'Capital spend Nov 30'!$D:$G,3,FALSE),"No PO")</f>
        <v>P22-014098 - Line 1</v>
      </c>
      <c r="F121" t="str">
        <f>VLOOKUP(A121,'Capital spend Nov 30'!D:Q,14,FALSE)</f>
        <v>Royal City Manor - 2022 - ROOF</v>
      </c>
      <c r="G121" t="str">
        <f>VLOOKUP(A121,'Capital spend Nov 30'!D:U,18,FALSE)</f>
        <v>No</v>
      </c>
      <c r="H121" s="89">
        <f>VLOOKUP(A121,'Capital spend Nov 30'!$D$10:$W$6901,5,0)</f>
        <v>2800</v>
      </c>
      <c r="I121" t="str">
        <f>VLOOKUP(A121,'Capital spend Nov 30'!$D$10:$W$6901,15,0)</f>
        <v>ST10208</v>
      </c>
      <c r="J121" t="str">
        <f>VLOOKUP($A121,'Capital spend Nov 30'!$D$10:$W$6901,8,0)</f>
        <v>Roof (Capital)</v>
      </c>
      <c r="K121" t="str">
        <f>VLOOKUP($A121,'Capital spend Nov 30'!$D$10:$W$6901,2,0)</f>
        <v>Doug Blanchard</v>
      </c>
      <c r="L121" t="str">
        <f>VLOOKUP($A121,'Capital spend Nov 30'!$D$10:$W$6901,4,0)</f>
        <v>- Roof Replacement ( Section based on allocated 2022 budget in line with consultants feed report and analysis. 
Building age 47 Years 
Exterior roof. 
Roof types : Flat &amp; Asphalt shingle
Change order will be initiated once initial review from Garland is completed.</v>
      </c>
    </row>
    <row r="122" spans="1:26">
      <c r="A122" s="25" t="s">
        <v>5640</v>
      </c>
      <c r="B122" t="s">
        <v>977</v>
      </c>
      <c r="C122" s="48" t="s">
        <v>5641</v>
      </c>
      <c r="D122" t="str">
        <f t="shared" si="1"/>
        <v>P22-013776</v>
      </c>
      <c r="E122" t="str">
        <f>IFERROR(VLOOKUP($A122,'Capital spend Nov 30'!$D:$G,3,FALSE),"No PO")</f>
        <v>P22-013776 - Line 1</v>
      </c>
      <c r="F122" t="str">
        <f>VLOOKUP(A122,'Capital spend Nov 30'!D:Q,14,FALSE)</f>
        <v>Bridlewood Manor - 2022 - In-Suite Renovations</v>
      </c>
      <c r="G122" t="str">
        <f>VLOOKUP(A122,'Capital spend Nov 30'!D:U,18,FALSE)</f>
        <v>No</v>
      </c>
      <c r="H122" s="89">
        <f>VLOOKUP(A122,'Capital spend Nov 30'!$D$10:$W$6901,5,0)</f>
        <v>1412.5</v>
      </c>
      <c r="I122" t="str">
        <f>VLOOKUP(A122,'Capital spend Nov 30'!$D$10:$W$6901,15,0)</f>
        <v>ST10034</v>
      </c>
      <c r="J122" t="str">
        <f>VLOOKUP($A122,'Capital spend Nov 30'!$D$10:$W$6901,8,0)</f>
        <v>In-Suite Refresh (Capital)</v>
      </c>
      <c r="K122" t="str">
        <f>VLOOKUP($A122,'Capital spend Nov 30'!$D$10:$W$6901,2,0)</f>
        <v>Rachael Mathieson (On Leave)</v>
      </c>
      <c r="L122" t="str">
        <f>VLOOKUP($A122,'Capital spend Nov 30'!$D$10:$W$6901,4,0)</f>
        <v>Suite 109 Refresh
Paint</v>
      </c>
    </row>
    <row r="123" spans="1:26">
      <c r="A123" s="25" t="s">
        <v>5642</v>
      </c>
      <c r="B123" t="s">
        <v>977</v>
      </c>
      <c r="C123" s="48" t="s">
        <v>5643</v>
      </c>
      <c r="D123" t="str">
        <f t="shared" si="1"/>
        <v>P22-013796</v>
      </c>
      <c r="E123" t="str">
        <f>IFERROR(VLOOKUP($A123,'Capital spend Nov 30'!$D:$G,3,FALSE),"No PO")</f>
        <v>P22-013796 - Line 1</v>
      </c>
      <c r="F123" t="str">
        <f>VLOOKUP(A123,'Capital spend Nov 30'!D:Q,14,FALSE)</f>
        <v>Colonel By - 2022 - In-Suite Renovations</v>
      </c>
      <c r="G123" t="str">
        <f>VLOOKUP(A123,'Capital spend Nov 30'!D:U,18,FALSE)</f>
        <v>No</v>
      </c>
      <c r="H123" s="89">
        <f>VLOOKUP(A123,'Capital spend Nov 30'!$D$10:$W$6901,5,0)</f>
        <v>565</v>
      </c>
      <c r="I123" t="str">
        <f>VLOOKUP(A123,'Capital spend Nov 30'!$D$10:$W$6901,15,0)</f>
        <v>ST10049</v>
      </c>
      <c r="J123" t="str">
        <f>VLOOKUP($A123,'Capital spend Nov 30'!$D$10:$W$6901,8,0)</f>
        <v>Suites FF&amp;E (Capital)</v>
      </c>
      <c r="K123" t="str">
        <f>VLOOKUP($A123,'Capital spend Nov 30'!$D$10:$W$6901,2,0)</f>
        <v>Patric Laflamme</v>
      </c>
      <c r="L123" t="str">
        <f>VLOOKUP($A123,'Capital spend Nov 30'!$D$10:$W$6901,4,0)</f>
        <v>Suite 230 Reno Fridge</v>
      </c>
      <c r="Q123">
        <f t="shared" ref="Q123:Q125" si="5">COUNTIF(Z:Z,C123)</f>
        <v>0</v>
      </c>
    </row>
    <row r="124" spans="1:26">
      <c r="A124" s="25" t="s">
        <v>5644</v>
      </c>
      <c r="B124" t="s">
        <v>977</v>
      </c>
      <c r="C124" s="48" t="s">
        <v>5645</v>
      </c>
      <c r="D124" t="str">
        <f t="shared" si="1"/>
        <v>P22-013797</v>
      </c>
      <c r="E124" t="str">
        <f>IFERROR(VLOOKUP($A124,'Capital spend Nov 30'!$D:$G,3,FALSE),"No PO")</f>
        <v>P22-013797 - Line 1</v>
      </c>
      <c r="F124" t="str">
        <f>VLOOKUP(A124,'Capital spend Nov 30'!D:Q,14,FALSE)</f>
        <v>The Dorchester - 2022 - In-Suite Renovations</v>
      </c>
      <c r="G124" t="str">
        <f>VLOOKUP(A124,'Capital spend Nov 30'!D:U,18,FALSE)</f>
        <v>No</v>
      </c>
      <c r="H124" s="89">
        <f>VLOOKUP(A124,'Capital spend Nov 30'!$D$10:$W$6901,5,0)</f>
        <v>525</v>
      </c>
      <c r="I124" t="str">
        <f>VLOOKUP(A124,'Capital spend Nov 30'!$D$10:$W$6901,15,0)</f>
        <v>ST10061</v>
      </c>
      <c r="J124" t="str">
        <f>VLOOKUP($A124,'Capital spend Nov 30'!$D$10:$W$6901,8,0)</f>
        <v>In-Suite Refresh (Capital)</v>
      </c>
      <c r="K124" t="str">
        <f>VLOOKUP($A124,'Capital spend Nov 30'!$D$10:$W$6901,2,0)</f>
        <v>Andrea M. Malinowski</v>
      </c>
      <c r="L124" t="str">
        <f>VLOOKUP($A124,'Capital spend Nov 30'!$D$10:$W$6901,4,0)</f>
        <v>Suite 408 Refresh Paint- Living Room Only</v>
      </c>
      <c r="Q124">
        <f t="shared" si="5"/>
        <v>0</v>
      </c>
    </row>
    <row r="125" spans="1:26">
      <c r="A125" s="25" t="s">
        <v>5646</v>
      </c>
      <c r="B125" t="s">
        <v>977</v>
      </c>
      <c r="C125" s="48" t="s">
        <v>5647</v>
      </c>
      <c r="D125" t="str">
        <f t="shared" si="1"/>
        <v>P22-013974</v>
      </c>
      <c r="E125" t="str">
        <f>IFERROR(VLOOKUP($A125,'Capital spend Nov 30'!$D:$G,3,FALSE),"No PO")</f>
        <v>P22-013974 - Line 1</v>
      </c>
      <c r="F125" t="str">
        <f>VLOOKUP(A125,'Capital spend Nov 30'!D:Q,14,FALSE)</f>
        <v>The Beechwood - 2022 - Heating Boiler (Ignition Control)</v>
      </c>
      <c r="G125" t="str">
        <f>VLOOKUP(A125,'Capital spend Nov 30'!D:U,18,FALSE)</f>
        <v>No</v>
      </c>
      <c r="H125" s="89">
        <f>VLOOKUP(A125,'Capital spend Nov 30'!$D$10:$W$6901,5,0)</f>
        <v>9520.3700000000008</v>
      </c>
      <c r="I125" t="str">
        <f>VLOOKUP(A125,'Capital spend Nov 30'!$D$10:$W$6901,15,0)</f>
        <v>ST10011</v>
      </c>
      <c r="J125" t="str">
        <f>VLOOKUP($A125,'Capital spend Nov 30'!$D$10:$W$6901,8,0)</f>
        <v>HVAC Systems (Capital)</v>
      </c>
      <c r="K125" t="str">
        <f>VLOOKUP($A125,'Capital spend Nov 30'!$D$10:$W$6901,2,0)</f>
        <v>Tim Morrison</v>
      </c>
      <c r="L125" t="str">
        <f>VLOOKUP($A125,'Capital spend Nov 30'!$D$10:$W$6901,4,0)</f>
        <v>To replace the failed 15 year old ignition control on the heating boiler. The boiler is currently down until parts replacement.</v>
      </c>
      <c r="Q125">
        <f t="shared" si="5"/>
        <v>0</v>
      </c>
    </row>
    <row r="126" spans="1:26">
      <c r="A126" s="25" t="s">
        <v>5648</v>
      </c>
      <c r="B126" t="s">
        <v>977</v>
      </c>
      <c r="C126" s="48" t="s">
        <v>5649</v>
      </c>
      <c r="D126" t="str">
        <f t="shared" si="1"/>
        <v>P22-014013</v>
      </c>
      <c r="E126" t="str">
        <f>IFERROR(VLOOKUP($A126,'Capital spend Nov 30'!$D:$G,3,FALSE),"No PO")</f>
        <v>P22-014013 - Line 1</v>
      </c>
      <c r="F126" t="str">
        <f>VLOOKUP(A126,'Capital spend Nov 30'!D:Q,14,FALSE)</f>
        <v>Oak Terrace - 2022 - Washroom Leak</v>
      </c>
      <c r="G126" t="str">
        <f>VLOOKUP(A126,'Capital spend Nov 30'!D:U,18,FALSE)</f>
        <v>No</v>
      </c>
      <c r="H126" s="89">
        <f>VLOOKUP(A126,'Capital spend Nov 30'!$D$10:$W$6901,5,0)</f>
        <v>6274.95</v>
      </c>
      <c r="I126" t="str">
        <f>VLOOKUP(A126,'Capital spend Nov 30'!$D$10:$W$6901,15,0)</f>
        <v>ST10155</v>
      </c>
      <c r="J126" t="str">
        <f>VLOOKUP($A126,'Capital spend Nov 30'!$D$10:$W$6901,8,0)</f>
        <v>Plumbing (Capital)</v>
      </c>
      <c r="K126" t="str">
        <f>VLOOKUP($A126,'Capital spend Nov 30'!$D$10:$W$6901,2,0)</f>
        <v>Hazel D'Gama</v>
      </c>
      <c r="L126" t="str">
        <f>VLOOKUP($A126,'Capital spend Nov 30'!$D$10:$W$6901,4,0)</f>
        <v>Oak Terrace - Leak in staff washroom</v>
      </c>
    </row>
    <row r="127" spans="1:26">
      <c r="A127" s="25" t="s">
        <v>5650</v>
      </c>
      <c r="B127" t="s">
        <v>977</v>
      </c>
      <c r="C127" s="48" t="s">
        <v>5651</v>
      </c>
      <c r="D127" t="str">
        <f t="shared" si="1"/>
        <v>P22-014137</v>
      </c>
      <c r="E127" t="str">
        <f>IFERROR(VLOOKUP($A127,'Capital spend Nov 30'!$D:$G,3,FALSE),"No PO")</f>
        <v>P22-014137 - Line 1</v>
      </c>
      <c r="F127" t="str">
        <f>VLOOKUP(A127,'Capital spend Nov 30'!D:Q,14,FALSE)</f>
        <v>St Lawrence Place -2022- Dining room PRJ</v>
      </c>
      <c r="G127" t="str">
        <f>VLOOKUP(A127,'Capital spend Nov 30'!D:U,18,FALSE)</f>
        <v>No</v>
      </c>
      <c r="H127" s="89">
        <f>VLOOKUP(A127,'Capital spend Nov 30'!$D$10:$W$6901,5,0)</f>
        <v>1921</v>
      </c>
      <c r="I127" t="str">
        <f>VLOOKUP(A127,'Capital spend Nov 30'!$D$10:$W$6901,15,0)</f>
        <v>ST10038</v>
      </c>
      <c r="J127" t="str">
        <f>VLOOKUP($A127,'Capital spend Nov 30'!$D$10:$W$6901,8,0)</f>
        <v>Dining Room (Capital)</v>
      </c>
      <c r="K127" t="str">
        <f>VLOOKUP($A127,'Capital spend Nov 30'!$D$10:$W$6901,2,0)</f>
        <v>Franco D'Angelo</v>
      </c>
      <c r="L127" t="str">
        <f>VLOOKUP($A127,'Capital spend Nov 30'!$D$10:$W$6901,4,0)</f>
        <v>St Lawrence Place -2022- Dining room PRJ 2021 - Extra scope / cost carryover  from P21-044689 . Stripping / primer / painting doors and adding S/S kick plates. More 10 yrs</v>
      </c>
      <c r="Q127">
        <f t="shared" ref="Q127:Q128" si="6">COUNTIF(Z:Z,C127)</f>
        <v>0</v>
      </c>
    </row>
    <row r="128" spans="1:26">
      <c r="A128" s="25" t="s">
        <v>5652</v>
      </c>
      <c r="B128" t="s">
        <v>977</v>
      </c>
      <c r="C128" s="48" t="s">
        <v>5653</v>
      </c>
      <c r="D128" t="str">
        <f t="shared" si="1"/>
        <v>P22-014154</v>
      </c>
      <c r="E128" t="str">
        <f>IFERROR(VLOOKUP($A128,'Capital spend Nov 30'!$D:$G,3,FALSE),"No PO")</f>
        <v>P22-014154 - Line 1</v>
      </c>
      <c r="F128" t="str">
        <f>VLOOKUP(A128,'Capital spend Nov 30'!D:Q,14,FALSE)</f>
        <v>Leaside - 2022 - In-Suite Renovations</v>
      </c>
      <c r="G128" t="str">
        <f>VLOOKUP(A128,'Capital spend Nov 30'!D:U,18,FALSE)</f>
        <v>No</v>
      </c>
      <c r="H128" s="89">
        <f>VLOOKUP(A128,'Capital spend Nov 30'!$D$10:$W$6901,5,0)</f>
        <v>7899.08</v>
      </c>
      <c r="I128" t="str">
        <f>VLOOKUP(A128,'Capital spend Nov 30'!$D$10:$W$6901,15,0)</f>
        <v>ST10029</v>
      </c>
      <c r="J128" t="str">
        <f>VLOOKUP($A128,'Capital spend Nov 30'!$D$10:$W$6901,8,0)</f>
        <v>In-Suite Renovation (Capital)</v>
      </c>
      <c r="K128" t="str">
        <f>VLOOKUP($A128,'Capital spend Nov 30'!$D$10:$W$6901,2,0)</f>
        <v>Kattie Hornshaw Phillips</v>
      </c>
      <c r="L128" t="str">
        <f>VLOOKUP($A128,'Capital spend Nov 30'!$D$10:$W$6901,4,0)</f>
        <v>Suite 2-515-17
Reno
New Flooring and Baseboard   for July Possession Date</v>
      </c>
      <c r="Q128">
        <f t="shared" si="6"/>
        <v>0</v>
      </c>
    </row>
    <row r="129" spans="1:12" ht="45">
      <c r="A129" s="25" t="s">
        <v>5654</v>
      </c>
      <c r="B129" t="s">
        <v>977</v>
      </c>
      <c r="C129" s="91" t="s">
        <v>5655</v>
      </c>
      <c r="D129" t="str">
        <f t="shared" si="1"/>
        <v>0</v>
      </c>
      <c r="E129">
        <f>IFERROR(VLOOKUP($A129,'Capital spend Nov 30'!$D:$G,3,FALSE),"No PO")</f>
        <v>0</v>
      </c>
      <c r="F129" t="str">
        <f>VLOOKUP(A129,'Capital spend Nov 30'!D:Q,14,FALSE)</f>
        <v>Bough Beaches - 2022 - In-Suite Renovations</v>
      </c>
      <c r="G129" t="str">
        <f>VLOOKUP(A129,'Capital spend Nov 30'!D:U,18,FALSE)</f>
        <v>No</v>
      </c>
      <c r="H129" s="89">
        <f>VLOOKUP(A129,'Capital spend Nov 30'!$D$10:$W$6901,5,0)</f>
        <v>2219.15</v>
      </c>
      <c r="I129" t="str">
        <f>VLOOKUP(A129,'Capital spend Nov 30'!$D$10:$W$6901,15,0)</f>
        <v>ST10013</v>
      </c>
      <c r="J129" t="str">
        <f>VLOOKUP($A129,'Capital spend Nov 30'!$D$10:$W$6901,8,0)</f>
        <v>In-Suite Renovation (Capital)</v>
      </c>
      <c r="K129" t="str">
        <f>VLOOKUP($A129,'Capital spend Nov 30'!$D$10:$W$6901,2,0)</f>
        <v>Natalie Fahey</v>
      </c>
      <c r="L129">
        <f>VLOOKUP($A129,'Capital spend Nov 30'!$D$10:$W$6901,4,0)</f>
        <v>0</v>
      </c>
    </row>
    <row r="130" spans="1:12">
      <c r="A130" s="25" t="s">
        <v>5656</v>
      </c>
      <c r="B130" t="s">
        <v>979</v>
      </c>
      <c r="C130" s="48" t="s">
        <v>1014</v>
      </c>
      <c r="D130" t="str">
        <f t="shared" si="1"/>
        <v>P22-014478</v>
      </c>
      <c r="E130" t="str">
        <f>IFERROR(VLOOKUP($A130,'Capital spend Nov 30'!$D:$G,3,FALSE),"No PO")</f>
        <v>P22-014478 - Line 1</v>
      </c>
      <c r="F130" t="str">
        <f>VLOOKUP(A130,'Capital spend Nov 30'!D:Q,14,FALSE)</f>
        <v>The Williamsburg - 2022 - Heating</v>
      </c>
      <c r="G130" t="str">
        <f>VLOOKUP(A130,'Capital spend Nov 30'!D:U,18,FALSE)</f>
        <v>No</v>
      </c>
      <c r="H130" s="89">
        <f>VLOOKUP(A130,'Capital spend Nov 30'!$D$10:$W$6901,5,0)</f>
        <v>4769.2700000000004</v>
      </c>
      <c r="I130" t="str">
        <f>VLOOKUP(A130,'Capital spend Nov 30'!$D$10:$W$6901,15,0)</f>
        <v>ST10398</v>
      </c>
      <c r="J130" t="str">
        <f>VLOOKUP($A130,'Capital spend Nov 30'!$D$10:$W$6901,8,0)</f>
        <v>HVAC Systems (Capital)</v>
      </c>
      <c r="K130" t="str">
        <f>VLOOKUP($A130,'Capital spend Nov 30'!$D$10:$W$6901,2,0)</f>
        <v>Tim Morrison</v>
      </c>
      <c r="L130" t="str">
        <f>VLOOKUP($A130,'Capital spend Nov 30'!$D$10:$W$6901,4,0)</f>
        <v>To replace the failed Control/Mother Board on the domestic hot water boiler and to replace the anodes in the domestic hot water boiler storage tank. Currently, the boiler and hot water storage tank are down.</v>
      </c>
    </row>
    <row r="131" spans="1:12">
      <c r="A131" s="25" t="s">
        <v>5657</v>
      </c>
      <c r="B131" t="s">
        <v>979</v>
      </c>
      <c r="C131" s="48" t="s">
        <v>1086</v>
      </c>
      <c r="D131" t="str">
        <f t="shared" si="1"/>
        <v>P22-014377</v>
      </c>
      <c r="E131" t="str">
        <f>IFERROR(VLOOKUP($A131,'Capital spend Nov 30'!$D:$G,3,FALSE),"No PO")</f>
        <v>P22-014377 - Line 1</v>
      </c>
      <c r="F131" t="str">
        <f>VLOOKUP(A131,'Capital spend Nov 30'!D:Q,14,FALSE)</f>
        <v>Arbutus - 2022 - Re-Circ / Valve Replacement.</v>
      </c>
      <c r="G131" t="str">
        <f>VLOOKUP(A131,'Capital spend Nov 30'!D:U,18,FALSE)</f>
        <v>No</v>
      </c>
      <c r="H131" s="89">
        <f>VLOOKUP(A131,'Capital spend Nov 30'!$D$10:$W$6901,5,0)</f>
        <v>7230.18</v>
      </c>
      <c r="I131" t="str">
        <f>VLOOKUP(A131,'Capital spend Nov 30'!$D$10:$W$6901,15,0)</f>
        <v>ST10209</v>
      </c>
      <c r="J131" t="str">
        <f>VLOOKUP($A131,'Capital spend Nov 30'!$D$10:$W$6901,8,0)</f>
        <v>Plumbing (Capital)</v>
      </c>
      <c r="K131" t="str">
        <f>VLOOKUP($A131,'Capital spend Nov 30'!$D$10:$W$6901,2,0)</f>
        <v>Doug Blanchard</v>
      </c>
      <c r="L131" t="str">
        <f>VLOOKUP($A131,'Capital spend Nov 30'!$D$10:$W$6901,4,0)</f>
        <v>Replacement of failed Re-circ pump &amp; Mixing valve. 
Original to building at 53 years old.</v>
      </c>
    </row>
    <row r="132" spans="1:12">
      <c r="A132" s="25" t="s">
        <v>5658</v>
      </c>
      <c r="B132" t="s">
        <v>979</v>
      </c>
      <c r="C132" s="48" t="s">
        <v>1014</v>
      </c>
      <c r="D132" t="str">
        <f t="shared" si="1"/>
        <v>P22-014296</v>
      </c>
      <c r="E132" t="str">
        <f>IFERROR(VLOOKUP($A132,'Capital spend Nov 30'!$D:$G,3,FALSE),"No PO")</f>
        <v>P22-014296 - Line 1</v>
      </c>
      <c r="F132" t="str">
        <f>VLOOKUP(A132,'Capital spend Nov 30'!D:Q,14,FALSE)</f>
        <v>Green Falls Landing - 2022 - Wind Damage</v>
      </c>
      <c r="G132" t="str">
        <f>VLOOKUP(A132,'Capital spend Nov 30'!D:U,18,FALSE)</f>
        <v>No</v>
      </c>
      <c r="H132" s="89">
        <f>VLOOKUP(A132,'Capital spend Nov 30'!$D$10:$W$6901,5,0)</f>
        <v>6641.13</v>
      </c>
      <c r="I132" t="str">
        <f>VLOOKUP(A132,'Capital spend Nov 30'!$D$10:$W$6901,15,0)</f>
        <v>ST10223</v>
      </c>
      <c r="J132" t="str">
        <f>VLOOKUP($A132,'Capital spend Nov 30'!$D$10:$W$6901,8,0)</f>
        <v>Roof (Capital)</v>
      </c>
      <c r="K132" t="str">
        <f>VLOOKUP($A132,'Capital spend Nov 30'!$D$10:$W$6901,2,0)</f>
        <v>Malcolm Holbrow</v>
      </c>
      <c r="L132" t="str">
        <f>VLOOKUP($A132,'Capital spend Nov 30'!$D$10:$W$6901,4,0)</f>
        <v>Green Falls Landing - 2022 - Roof Repair due to Wind damage. Flynn was called on site due to many shingles noticed on the lawn. There was missing shingles on the NE and SE of the building. Age of asset is approx 5yrs.</v>
      </c>
    </row>
    <row r="133" spans="1:12">
      <c r="A133" s="25" t="s">
        <v>5659</v>
      </c>
      <c r="B133" t="s">
        <v>979</v>
      </c>
      <c r="C133" t="s">
        <v>1014</v>
      </c>
      <c r="D133" t="str">
        <f t="shared" si="1"/>
        <v>P22-014335</v>
      </c>
      <c r="E133" t="str">
        <f>IFERROR(VLOOKUP($A133,'Capital spend Nov 30'!$D:$G,3,FALSE),"No PO")</f>
        <v>P22-014335 - Line 1</v>
      </c>
      <c r="F133" t="str">
        <f>VLOOKUP(A133,'Capital spend Nov 30'!D:Q,14,FALSE)</f>
        <v>Hunt Club Manor - 2022 - In-Suite Renovations</v>
      </c>
      <c r="G133" t="str">
        <f>VLOOKUP(A133,'Capital spend Nov 30'!D:U,18,FALSE)</f>
        <v>No</v>
      </c>
      <c r="H133" s="89">
        <f>VLOOKUP(A133,'Capital spend Nov 30'!$D$10:$W$6901,5,0)</f>
        <v>339</v>
      </c>
      <c r="I133" t="str">
        <f>VLOOKUP(A133,'Capital spend Nov 30'!$D$10:$W$6901,15,0)</f>
        <v>ST10043</v>
      </c>
      <c r="J133" t="str">
        <f>VLOOKUP($A133,'Capital spend Nov 30'!$D$10:$W$6901,8,0)</f>
        <v>In-Suite Renovation (Capital)</v>
      </c>
      <c r="K133" t="str">
        <f>VLOOKUP($A133,'Capital spend Nov 30'!$D$10:$W$6901,2,0)</f>
        <v>Yolanda Stephens</v>
      </c>
      <c r="L133" t="str">
        <f>VLOOKUP($A133,'Capital spend Nov 30'!$D$10:$W$6901,4,0)</f>
        <v>Suite 310 Reno Additional Scope</v>
      </c>
    </row>
    <row r="134" spans="1:12">
      <c r="A134" s="25" t="s">
        <v>5660</v>
      </c>
      <c r="B134" t="s">
        <v>979</v>
      </c>
      <c r="C134" s="48" t="s">
        <v>1086</v>
      </c>
      <c r="D134" t="str">
        <f t="shared" si="1"/>
        <v>P22-014306</v>
      </c>
      <c r="E134" t="str">
        <f>IFERROR(VLOOKUP($A134,'Capital spend Nov 30'!$D:$G,3,FALSE),"No PO")</f>
        <v>P22-014306 - Line 1</v>
      </c>
      <c r="F134" t="str">
        <f>VLOOKUP(A134,'Capital spend Nov 30'!D:Q,14,FALSE)</f>
        <v>The Kensington - 2022 - Fence</v>
      </c>
      <c r="G134" t="str">
        <f>VLOOKUP(A134,'Capital spend Nov 30'!D:U,18,FALSE)</f>
        <v>No</v>
      </c>
      <c r="H134" s="89">
        <f>VLOOKUP(A134,'Capital spend Nov 30'!$D$10:$W$6901,5,0)</f>
        <v>3204.6</v>
      </c>
      <c r="I134" t="str">
        <f>VLOOKUP(A134,'Capital spend Nov 30'!$D$10:$W$6901,15,0)</f>
        <v>ST10056</v>
      </c>
      <c r="J134" t="str">
        <f>VLOOKUP($A134,'Capital spend Nov 30'!$D$10:$W$6901,8,0)</f>
        <v>Landscaping Features (Capital)</v>
      </c>
      <c r="K134" t="str">
        <f>VLOOKUP($A134,'Capital spend Nov 30'!$D$10:$W$6901,2,0)</f>
        <v>Doug Blanchard</v>
      </c>
      <c r="L134" t="str">
        <f>VLOOKUP($A134,'Capital spend Nov 30'!$D$10:$W$6901,4,0)</f>
        <v>10749 - Replace and add Fencing where needed</v>
      </c>
    </row>
    <row r="135" spans="1:12">
      <c r="A135" s="25" t="s">
        <v>5661</v>
      </c>
      <c r="B135" t="s">
        <v>979</v>
      </c>
      <c r="C135" s="48" t="s">
        <v>1014</v>
      </c>
      <c r="D135" t="str">
        <f t="shared" ref="D135:D198" si="7">LEFT(E135,10)</f>
        <v>P22-014341</v>
      </c>
      <c r="E135" t="str">
        <f>IFERROR(VLOOKUP($A135,'Capital spend Nov 30'!$D:$G,3,FALSE),"No PO")</f>
        <v>P22-014341 - Line 1</v>
      </c>
      <c r="F135" t="str">
        <f>VLOOKUP(A135,'Capital spend Nov 30'!D:Q,14,FALSE)</f>
        <v>Hollyburn House - 2022 - In-Suite Renovations</v>
      </c>
      <c r="G135" t="str">
        <f>VLOOKUP(A135,'Capital spend Nov 30'!D:U,18,FALSE)</f>
        <v>No</v>
      </c>
      <c r="H135" s="89">
        <f>VLOOKUP(A135,'Capital spend Nov 30'!$D$10:$W$6901,5,0)</f>
        <v>724.5</v>
      </c>
      <c r="I135" t="str">
        <f>VLOOKUP(A135,'Capital spend Nov 30'!$D$10:$W$6901,15,0)</f>
        <v>ST10055</v>
      </c>
      <c r="J135" t="str">
        <f>VLOOKUP($A135,'Capital spend Nov 30'!$D$10:$W$6901,8,0)</f>
        <v>In-Suite Refresh (Capital)</v>
      </c>
      <c r="K135" t="str">
        <f>VLOOKUP($A135,'Capital spend Nov 30'!$D$10:$W$6901,2,0)</f>
        <v>Kathy Russell</v>
      </c>
      <c r="L135" t="str">
        <f>VLOOKUP($A135,'Capital spend Nov 30'!$D$10:$W$6901,4,0)</f>
        <v>Suite111 Refresh Paint only</v>
      </c>
    </row>
    <row r="136" spans="1:12">
      <c r="A136" s="25" t="s">
        <v>5662</v>
      </c>
      <c r="B136" t="s">
        <v>979</v>
      </c>
      <c r="C136" s="48" t="s">
        <v>1014</v>
      </c>
      <c r="D136" t="str">
        <f t="shared" si="7"/>
        <v>P22-014371</v>
      </c>
      <c r="E136" t="str">
        <f>IFERROR(VLOOKUP($A136,'Capital spend Nov 30'!$D:$G,3,FALSE),"No PO")</f>
        <v>P22-014371 - Line 1</v>
      </c>
      <c r="F136" t="str">
        <f>VLOOKUP(A136,'Capital spend Nov 30'!D:Q,14,FALSE)</f>
        <v>Lynnwood - 2022 - DHW storage tank replacement</v>
      </c>
      <c r="G136" t="str">
        <f>VLOOKUP(A136,'Capital spend Nov 30'!D:U,18,FALSE)</f>
        <v>No</v>
      </c>
      <c r="H136" s="89">
        <f>VLOOKUP(A136,'Capital spend Nov 30'!$D$10:$W$6901,5,0)</f>
        <v>37606.29</v>
      </c>
      <c r="I136" t="str">
        <f>VLOOKUP(A136,'Capital spend Nov 30'!$D$10:$W$6901,15,0)</f>
        <v>ST10040</v>
      </c>
      <c r="J136" t="str">
        <f>VLOOKUP($A136,'Capital spend Nov 30'!$D$10:$W$6901,8,0)</f>
        <v>Plumbing (Capital)</v>
      </c>
      <c r="K136" t="str">
        <f>VLOOKUP($A136,'Capital spend Nov 30'!$D$10:$W$6901,2,0)</f>
        <v>Franco D'Angelo</v>
      </c>
      <c r="L136" t="str">
        <f>VLOOKUP($A136,'Capital spend Nov 30'!$D$10:$W$6901,4,0)</f>
        <v>Lynnwood - 2022 - DHW storage tank replacement . Replace 2 x tanks current tanks ae leaking . More 10 yrs</v>
      </c>
    </row>
    <row r="137" spans="1:12">
      <c r="A137" s="25" t="s">
        <v>5663</v>
      </c>
      <c r="B137" t="s">
        <v>979</v>
      </c>
      <c r="C137" s="48" t="s">
        <v>1086</v>
      </c>
      <c r="D137" t="str">
        <f t="shared" si="7"/>
        <v>0</v>
      </c>
      <c r="E137">
        <f>IFERROR(VLOOKUP($A137,'Capital spend Nov 30'!$D:$G,3,FALSE),"No PO")</f>
        <v>0</v>
      </c>
      <c r="F137" t="str">
        <f>VLOOKUP(A137,'Capital spend Nov 30'!D:Q,14,FALSE)</f>
        <v>Royal City Manor - 2022 - Kitchen</v>
      </c>
      <c r="G137" t="str">
        <f>VLOOKUP(A137,'Capital spend Nov 30'!D:U,18,FALSE)</f>
        <v>No</v>
      </c>
      <c r="H137" s="89">
        <f>VLOOKUP(A137,'Capital spend Nov 30'!$D$10:$W$6901,5,0)</f>
        <v>40948.69</v>
      </c>
      <c r="I137" t="str">
        <f>VLOOKUP(A137,'Capital spend Nov 30'!$D$10:$W$6901,15,0)</f>
        <v>ST10208</v>
      </c>
      <c r="J137" t="str">
        <f>VLOOKUP($A137,'Capital spend Nov 30'!$D$10:$W$6901,8,0)</f>
        <v>Kitchen (Capital)</v>
      </c>
      <c r="K137" t="str">
        <f>VLOOKUP($A137,'Capital spend Nov 30'!$D$10:$W$6901,2,0)</f>
        <v>Doug Blanchard</v>
      </c>
      <c r="L137">
        <f>VLOOKUP($A137,'Capital spend Nov 30'!$D$10:$W$6901,4,0)</f>
        <v>0</v>
      </c>
    </row>
    <row r="138" spans="1:12">
      <c r="A138" s="25" t="s">
        <v>5664</v>
      </c>
      <c r="B138" t="s">
        <v>979</v>
      </c>
      <c r="C138" s="48" t="s">
        <v>5149</v>
      </c>
      <c r="D138" t="str">
        <f t="shared" si="7"/>
        <v>P22-014328</v>
      </c>
      <c r="E138" t="str">
        <f>IFERROR(VLOOKUP($A138,'Capital spend Nov 30'!$D:$G,3,FALSE),"No PO")</f>
        <v>P22-014328 - Line 1</v>
      </c>
      <c r="F138" t="str">
        <f>VLOOKUP(A138,'Capital spend Nov 30'!D:Q,14,FALSE)</f>
        <v>Our Parents Home - 2022 - In-Suite Renovations</v>
      </c>
      <c r="G138" t="str">
        <f>VLOOKUP(A138,'Capital spend Nov 30'!D:U,18,FALSE)</f>
        <v>No</v>
      </c>
      <c r="H138" s="89">
        <f>VLOOKUP(A138,'Capital spend Nov 30'!$D$10:$W$6901,5,0)</f>
        <v>1819.65</v>
      </c>
      <c r="I138" t="str">
        <f>VLOOKUP(A138,'Capital spend Nov 30'!$D$10:$W$6901,15,0)</f>
        <v>ST10339</v>
      </c>
      <c r="J138" t="str">
        <f>VLOOKUP($A138,'Capital spend Nov 30'!$D$10:$W$6901,8,0)</f>
        <v>In-Suite Refresh (Capital)</v>
      </c>
      <c r="K138" t="str">
        <f>VLOOKUP($A138,'Capital spend Nov 30'!$D$10:$W$6901,2,0)</f>
        <v>Lynelle Stogran</v>
      </c>
      <c r="L138" t="str">
        <f>VLOOKUP($A138,'Capital spend Nov 30'!$D$10:$W$6901,4,0)</f>
        <v>Suite 601 Refresh Resident is choosing between 601 and 602. No other rent ready suites. Suite Care IL</v>
      </c>
    </row>
    <row r="139" spans="1:12">
      <c r="A139" s="25" t="s">
        <v>5665</v>
      </c>
      <c r="B139" t="s">
        <v>979</v>
      </c>
      <c r="C139" s="48" t="s">
        <v>1014</v>
      </c>
      <c r="D139" t="str">
        <f t="shared" si="7"/>
        <v>P22-014173</v>
      </c>
      <c r="E139" t="str">
        <f>IFERROR(VLOOKUP($A139,'Capital spend Nov 30'!$D:$G,3,FALSE),"No PO")</f>
        <v>P22-014173 - Line 1</v>
      </c>
      <c r="F139" t="str">
        <f>VLOOKUP(A139,'Capital spend Nov 30'!D:Q,14,FALSE)</f>
        <v>The Annex - 2022 - Kitchen FF&amp;E (O/S 2021 INV)</v>
      </c>
      <c r="G139" t="str">
        <f>VLOOKUP(A139,'Capital spend Nov 30'!D:U,18,FALSE)</f>
        <v>No</v>
      </c>
      <c r="H139" s="89">
        <f>VLOOKUP(A139,'Capital spend Nov 30'!$D$10:$W$6901,5,0)</f>
        <v>64904.61</v>
      </c>
      <c r="I139" t="str">
        <f>VLOOKUP(A139,'Capital spend Nov 30'!$D$10:$W$6901,15,0)</f>
        <v>ST10018</v>
      </c>
      <c r="J139" t="str">
        <f>VLOOKUP($A139,'Capital spend Nov 30'!$D$10:$W$6901,8,0)</f>
        <v>Kitchen FF&amp;E (Capital)</v>
      </c>
      <c r="K139" t="str">
        <f>VLOOKUP($A139,'Capital spend Nov 30'!$D$10:$W$6901,2,0)</f>
        <v>Kerrsten Norwood</v>
      </c>
      <c r="L139" t="str">
        <f>VLOOKUP($A139,'Capital spend Nov 30'!$D$10:$W$6901,4,0)</f>
        <v>Kitchen FF&amp;E (O/S 2021 INV)</v>
      </c>
    </row>
    <row r="140" spans="1:12">
      <c r="A140" s="25" t="s">
        <v>5666</v>
      </c>
      <c r="B140" t="s">
        <v>979</v>
      </c>
      <c r="C140" s="48" t="s">
        <v>1014</v>
      </c>
      <c r="D140" t="str">
        <f t="shared" si="7"/>
        <v>P22-014340</v>
      </c>
      <c r="E140" t="str">
        <f>IFERROR(VLOOKUP($A140,'Capital spend Nov 30'!$D:$G,3,FALSE),"No PO")</f>
        <v>P22-014340 - Line 1</v>
      </c>
      <c r="F140" t="str">
        <f>VLOOKUP(A140,'Capital spend Nov 30'!D:Q,14,FALSE)</f>
        <v>Colonel By - 2022 - Mould Abatement</v>
      </c>
      <c r="G140" t="str">
        <f>VLOOKUP(A140,'Capital spend Nov 30'!D:U,18,FALSE)</f>
        <v>No</v>
      </c>
      <c r="H140" s="89">
        <f>VLOOKUP(A140,'Capital spend Nov 30'!$D$10:$W$6901,5,0)</f>
        <v>22927.7</v>
      </c>
      <c r="I140" t="str">
        <f>VLOOKUP(A140,'Capital spend Nov 30'!$D$10:$W$6901,15,0)</f>
        <v>ST10049</v>
      </c>
      <c r="J140" t="str">
        <f>VLOOKUP($A140,'Capital spend Nov 30'!$D$10:$W$6901,8,0)</f>
        <v>Amenity Spaces (Capital)</v>
      </c>
      <c r="K140" t="str">
        <f>VLOOKUP($A140,'Capital spend Nov 30'!$D$10:$W$6901,2,0)</f>
        <v>Kerrsten Norwood</v>
      </c>
      <c r="L140" t="str">
        <f>VLOOKUP($A140,'Capital spend Nov 30'!$D$10:$W$6901,4,0)</f>
        <v>2nd flr dining rm and corridor mould abatement discovered during care flr renovation.</v>
      </c>
    </row>
    <row r="141" spans="1:12">
      <c r="A141" s="25" t="s">
        <v>5667</v>
      </c>
      <c r="B141" t="s">
        <v>979</v>
      </c>
      <c r="C141" s="48" t="s">
        <v>5149</v>
      </c>
      <c r="D141" t="str">
        <f t="shared" si="7"/>
        <v>P22-014200</v>
      </c>
      <c r="E141" t="str">
        <f>IFERROR(VLOOKUP($A141,'Capital spend Nov 30'!$D:$G,3,FALSE),"No PO")</f>
        <v>P22-014200 - Line 1</v>
      </c>
      <c r="F141" t="str">
        <f>VLOOKUP(A141,'Capital spend Nov 30'!D:Q,14,FALSE)</f>
        <v>The Beechwood - 2022 - In-Suite Renovations</v>
      </c>
      <c r="G141" t="str">
        <f>VLOOKUP(A141,'Capital spend Nov 30'!D:U,18,FALSE)</f>
        <v>No</v>
      </c>
      <c r="H141" s="89">
        <f>VLOOKUP(A141,'Capital spend Nov 30'!$D$10:$W$6901,5,0)</f>
        <v>9431.7800000000007</v>
      </c>
      <c r="I141" t="str">
        <f>VLOOKUP(A141,'Capital spend Nov 30'!$D$10:$W$6901,15,0)</f>
        <v>ST10011</v>
      </c>
      <c r="J141" t="str">
        <f>VLOOKUP($A141,'Capital spend Nov 30'!$D$10:$W$6901,8,0)</f>
        <v>In-Suite Renovation (Capital)</v>
      </c>
      <c r="K141" t="str">
        <f>VLOOKUP($A141,'Capital spend Nov 30'!$D$10:$W$6901,2,0)</f>
        <v>Anne Terselic</v>
      </c>
      <c r="L141" t="str">
        <f>VLOOKUP($A141,'Capital spend Nov 30'!$D$10:$W$6901,4,0)</f>
        <v>Suite 337 Reno
Paint, Flooring, Baseboards, 1/4 round, Toilet</v>
      </c>
    </row>
    <row r="142" spans="1:12">
      <c r="A142" s="25" t="s">
        <v>5668</v>
      </c>
      <c r="B142" t="s">
        <v>979</v>
      </c>
      <c r="C142" s="48" t="s">
        <v>1014</v>
      </c>
      <c r="D142" t="str">
        <f t="shared" si="7"/>
        <v>P22-014199</v>
      </c>
      <c r="E142" t="str">
        <f>IFERROR(VLOOKUP($A142,'Capital spend Nov 30'!$D:$G,3,FALSE),"No PO")</f>
        <v>P22-014199 - Line 2</v>
      </c>
      <c r="F142" t="str">
        <f>VLOOKUP(A142,'Capital spend Nov 30'!D:Q,14,FALSE)</f>
        <v>The Beechwood - 2022 - In-Suite Renovations</v>
      </c>
      <c r="G142" t="str">
        <f>VLOOKUP(A142,'Capital spend Nov 30'!D:U,18,FALSE)</f>
        <v>No</v>
      </c>
      <c r="H142" s="89">
        <f>VLOOKUP(A142,'Capital spend Nov 30'!$D$10:$W$6901,5,0)</f>
        <v>13774.99</v>
      </c>
      <c r="I142" t="str">
        <f>VLOOKUP(A142,'Capital spend Nov 30'!$D$10:$W$6901,15,0)</f>
        <v>ST10011</v>
      </c>
      <c r="J142" t="str">
        <f>VLOOKUP($A142,'Capital spend Nov 30'!$D$10:$W$6901,8,0)</f>
        <v>In-Suite Renovation (Capital)</v>
      </c>
      <c r="K142" t="str">
        <f>VLOOKUP($A142,'Capital spend Nov 30'!$D$10:$W$6901,2,0)</f>
        <v>Anne Terselic</v>
      </c>
      <c r="L142" t="str">
        <f>VLOOKUP($A142,'Capital spend Nov 30'!$D$10:$W$6901,4,0)</f>
        <v>Suite 108 AL Reno 
Paint, Flooring, Baseboards, 1/4 round, Toilet, Bathroom Vanity &amp; Cabinet, Faucet, Wall Scone, Towel Bar</v>
      </c>
    </row>
    <row r="143" spans="1:12">
      <c r="A143" s="25" t="s">
        <v>5669</v>
      </c>
      <c r="B143" t="s">
        <v>979</v>
      </c>
      <c r="C143" s="48" t="s">
        <v>1014</v>
      </c>
      <c r="D143" t="str">
        <f t="shared" si="7"/>
        <v>P22-014363</v>
      </c>
      <c r="E143" t="str">
        <f>IFERROR(VLOOKUP($A143,'Capital spend Nov 30'!$D:$G,3,FALSE),"No PO")</f>
        <v>P22-014363 - Line 1</v>
      </c>
      <c r="F143" t="str">
        <f>VLOOKUP(A143,'Capital spend Nov 30'!D:Q,14,FALSE)</f>
        <v>Parkwood Court - 2022 - HVAC</v>
      </c>
      <c r="G143" t="str">
        <f>VLOOKUP(A143,'Capital spend Nov 30'!D:U,18,FALSE)</f>
        <v>No</v>
      </c>
      <c r="H143" s="89">
        <f>VLOOKUP(A143,'Capital spend Nov 30'!$D$10:$W$6901,5,0)</f>
        <v>8519.84</v>
      </c>
      <c r="I143" t="str">
        <f>VLOOKUP(A143,'Capital spend Nov 30'!$D$10:$W$6901,15,0)</f>
        <v>ST10057</v>
      </c>
      <c r="J143" t="str">
        <f>VLOOKUP($A143,'Capital spend Nov 30'!$D$10:$W$6901,8,0)</f>
        <v>HVAC Systems (Capital)</v>
      </c>
      <c r="K143" t="str">
        <f>VLOOKUP($A143,'Capital spend Nov 30'!$D$10:$W$6901,2,0)</f>
        <v>Doug Blanchard</v>
      </c>
      <c r="L143" t="str">
        <f>VLOOKUP($A143,'Capital spend Nov 30'!$D$10:$W$6901,4,0)</f>
        <v>10419 - Walk-in freezer air cooled condensor conversion</v>
      </c>
    </row>
    <row r="144" spans="1:12">
      <c r="A144" s="25" t="s">
        <v>5670</v>
      </c>
      <c r="B144" t="s">
        <v>979</v>
      </c>
      <c r="C144" s="48" t="s">
        <v>1014</v>
      </c>
      <c r="D144" t="str">
        <f t="shared" si="7"/>
        <v>P22-014324</v>
      </c>
      <c r="E144" t="str">
        <f>IFERROR(VLOOKUP($A144,'Capital spend Nov 30'!$D:$G,3,FALSE),"No PO")</f>
        <v>P22-014324 - Line 1</v>
      </c>
      <c r="F144" t="str">
        <f>VLOOKUP(A144,'Capital spend Nov 30'!D:Q,14,FALSE)</f>
        <v>Inglewood - 2022 - In-Suite Renovations</v>
      </c>
      <c r="G144" t="str">
        <f>VLOOKUP(A144,'Capital spend Nov 30'!D:U,18,FALSE)</f>
        <v>No</v>
      </c>
      <c r="H144" s="89">
        <f>VLOOKUP(A144,'Capital spend Nov 30'!$D$10:$W$6901,5,0)</f>
        <v>194.25</v>
      </c>
      <c r="I144" t="str">
        <f>VLOOKUP(A144,'Capital spend Nov 30'!$D$10:$W$6901,15,0)</f>
        <v>ST10066</v>
      </c>
      <c r="J144" t="str">
        <f>VLOOKUP($A144,'Capital spend Nov 30'!$D$10:$W$6901,8,0)</f>
        <v>In-Suite Refresh (Capital)</v>
      </c>
      <c r="K144" t="str">
        <f>VLOOKUP($A144,'Capital spend Nov 30'!$D$10:$W$6901,2,0)</f>
        <v>Heather Wormington</v>
      </c>
      <c r="L144" t="str">
        <f>VLOOKUP($A144,'Capital spend Nov 30'!$D$10:$W$6901,4,0)</f>
        <v>Suite 234 Refresh Additional Scope</v>
      </c>
    </row>
    <row r="145" spans="1:12">
      <c r="A145" s="25" t="s">
        <v>5671</v>
      </c>
      <c r="B145" t="s">
        <v>979</v>
      </c>
      <c r="C145" s="48" t="s">
        <v>1014</v>
      </c>
      <c r="D145" t="str">
        <f t="shared" si="7"/>
        <v>P22-014171</v>
      </c>
      <c r="E145" t="str">
        <f>IFERROR(VLOOKUP($A145,'Capital spend Nov 30'!$D:$G,3,FALSE),"No PO")</f>
        <v>P22-014171 - Line 1</v>
      </c>
      <c r="F145" t="str">
        <f>VLOOKUP(A145,'Capital spend Nov 30'!D:Q,14,FALSE)</f>
        <v>Windsor Park - 2022 - Heat Pumps</v>
      </c>
      <c r="G145" t="str">
        <f>VLOOKUP(A145,'Capital spend Nov 30'!D:U,18,FALSE)</f>
        <v>No</v>
      </c>
      <c r="H145" s="89">
        <f>VLOOKUP(A145,'Capital spend Nov 30'!$D$10:$W$6901,5,0)</f>
        <v>5839.84</v>
      </c>
      <c r="I145" t="str">
        <f>VLOOKUP(A145,'Capital spend Nov 30'!$D$10:$W$6901,15,0)</f>
        <v>ST10053</v>
      </c>
      <c r="J145" t="str">
        <f>VLOOKUP($A145,'Capital spend Nov 30'!$D$10:$W$6901,8,0)</f>
        <v>HVAC Systems (Capital)</v>
      </c>
      <c r="K145" t="str">
        <f>VLOOKUP($A145,'Capital spend Nov 30'!$D$10:$W$6901,2,0)</f>
        <v>Franco D'Angelo</v>
      </c>
      <c r="L145" t="str">
        <f>VLOOKUP($A145,'Capital spend Nov 30'!$D$10:$W$6901,4,0)</f>
        <v>Windsor Park -2022- Replace 3 way heat pump valve loop outlet  . More 10 yrs</v>
      </c>
    </row>
    <row r="146" spans="1:12">
      <c r="A146" s="25" t="s">
        <v>5672</v>
      </c>
      <c r="B146" t="s">
        <v>979</v>
      </c>
      <c r="C146" s="48" t="s">
        <v>5149</v>
      </c>
      <c r="D146" t="str">
        <f t="shared" si="7"/>
        <v>P22-014416</v>
      </c>
      <c r="E146" t="str">
        <f>IFERROR(VLOOKUP($A146,'Capital spend Nov 30'!$D:$G,3,FALSE),"No PO")</f>
        <v>P22-014416 - Line 1</v>
      </c>
      <c r="F146" t="str">
        <f>VLOOKUP(A146,'Capital spend Nov 30'!D:Q,14,FALSE)</f>
        <v>The Kensington Oakville - 2022 - In-Suite Renovations</v>
      </c>
      <c r="G146" t="str">
        <f>VLOOKUP(A146,'Capital spend Nov 30'!D:U,18,FALSE)</f>
        <v>No</v>
      </c>
      <c r="H146" s="89">
        <f>VLOOKUP(A146,'Capital spend Nov 30'!$D$10:$W$6901,5,0)</f>
        <v>10135.75</v>
      </c>
      <c r="I146" t="str">
        <f>VLOOKUP(A146,'Capital spend Nov 30'!$D$10:$W$6901,15,0)</f>
        <v>ST10005</v>
      </c>
      <c r="J146" t="str">
        <f>VLOOKUP($A146,'Capital spend Nov 30'!$D$10:$W$6901,8,0)</f>
        <v>In-Suite Renovation (Capital)</v>
      </c>
      <c r="K146" t="str">
        <f>VLOOKUP($A146,'Capital spend Nov 30'!$D$10:$W$6901,2,0)</f>
        <v>Mark Spencer</v>
      </c>
      <c r="L146" t="str">
        <f>VLOOKUP($A146,'Capital spend Nov 30'!$D$10:$W$6901,4,0)</f>
        <v>Suite 421 Reno Leased for July 30, 2022</v>
      </c>
    </row>
    <row r="147" spans="1:12">
      <c r="A147" s="25" t="s">
        <v>5673</v>
      </c>
      <c r="B147" t="s">
        <v>979</v>
      </c>
      <c r="C147" s="48" t="s">
        <v>1014</v>
      </c>
      <c r="D147" t="str">
        <f t="shared" si="7"/>
        <v>P22-014323</v>
      </c>
      <c r="E147" t="str">
        <f>IFERROR(VLOOKUP($A147,'Capital spend Nov 30'!$D:$G,3,FALSE),"No PO")</f>
        <v>P22-014323 - Line 1</v>
      </c>
      <c r="F147" t="str">
        <f>VLOOKUP(A147,'Capital spend Nov 30'!D:Q,14,FALSE)</f>
        <v>Evergreen - 2022 - In-Suite Renovations</v>
      </c>
      <c r="G147" t="str">
        <f>VLOOKUP(A147,'Capital spend Nov 30'!D:U,18,FALSE)</f>
        <v>No</v>
      </c>
      <c r="H147" s="89">
        <f>VLOOKUP(A147,'Capital spend Nov 30'!$D$10:$W$6901,5,0)</f>
        <v>525</v>
      </c>
      <c r="I147" t="str">
        <f>VLOOKUP(A147,'Capital spend Nov 30'!$D$10:$W$6901,15,0)</f>
        <v>ST10065</v>
      </c>
      <c r="J147" t="str">
        <f>VLOOKUP($A147,'Capital spend Nov 30'!$D$10:$W$6901,8,0)</f>
        <v>Suites FF&amp;E (Capital)</v>
      </c>
      <c r="K147" t="str">
        <f>VLOOKUP($A147,'Capital spend Nov 30'!$D$10:$W$6901,2,0)</f>
        <v>Jackie Moses</v>
      </c>
      <c r="L147" t="str">
        <f>VLOOKUP($A147,'Capital spend Nov 30'!$D$10:$W$6901,4,0)</f>
        <v>Suite 316 Reno Fridge</v>
      </c>
    </row>
    <row r="148" spans="1:12">
      <c r="A148" s="25" t="s">
        <v>5674</v>
      </c>
      <c r="B148" t="s">
        <v>979</v>
      </c>
      <c r="C148" t="s">
        <v>1014</v>
      </c>
      <c r="D148" t="str">
        <f t="shared" si="7"/>
        <v>P22-014325</v>
      </c>
      <c r="E148" t="str">
        <f>IFERROR(VLOOKUP($A148,'Capital spend Nov 30'!$D:$G,3,FALSE),"No PO")</f>
        <v>P22-014325 - Line 1</v>
      </c>
      <c r="F148" t="str">
        <f>VLOOKUP(A148,'Capital spend Nov 30'!D:Q,14,FALSE)</f>
        <v>Riverbend - 2022 - In-Suite Renovations</v>
      </c>
      <c r="G148" t="str">
        <f>VLOOKUP(A148,'Capital spend Nov 30'!D:U,18,FALSE)</f>
        <v>No</v>
      </c>
      <c r="H148" s="89">
        <f>VLOOKUP(A148,'Capital spend Nov 30'!$D$10:$W$6901,5,0)</f>
        <v>3790.5</v>
      </c>
      <c r="I148" t="str">
        <f>VLOOKUP(A148,'Capital spend Nov 30'!$D$10:$W$6901,15,0)</f>
        <v>ST10071</v>
      </c>
      <c r="J148" t="str">
        <f>VLOOKUP($A148,'Capital spend Nov 30'!$D$10:$W$6901,8,0)</f>
        <v>In-Suite Renovation (Capital)</v>
      </c>
      <c r="K148" t="str">
        <f>VLOOKUP($A148,'Capital spend Nov 30'!$D$10:$W$6901,2,0)</f>
        <v>Storm Wellington</v>
      </c>
      <c r="L148" t="str">
        <f>VLOOKUP($A148,'Capital spend Nov 30'!$D$10:$W$6901,4,0)</f>
        <v>Suite 344 Reno
Shower, Bathroom Paint</v>
      </c>
    </row>
    <row r="149" spans="1:12">
      <c r="A149" s="25" t="s">
        <v>5675</v>
      </c>
      <c r="B149" t="s">
        <v>978</v>
      </c>
      <c r="C149" s="48" t="s">
        <v>1012</v>
      </c>
      <c r="D149" t="str">
        <f t="shared" si="7"/>
        <v>P22-014166</v>
      </c>
      <c r="E149" t="str">
        <f>IFERROR(VLOOKUP($A149,'Capital spend Nov 30'!$D:$G,3,FALSE),"No PO")</f>
        <v>P22-014166 - Line 1</v>
      </c>
      <c r="F149" t="str">
        <f>VLOOKUP(A149,'Capital spend Nov 30'!D:Q,14,FALSE)</f>
        <v>Burloak - 2022 - Spa Room Flooring Replacement</v>
      </c>
      <c r="G149" t="str">
        <f>VLOOKUP(A149,'Capital spend Nov 30'!D:U,18,FALSE)</f>
        <v>No</v>
      </c>
      <c r="H149" s="89">
        <f>VLOOKUP(A149,'Capital spend Nov 30'!$D$10:$W$6901,5,0)</f>
        <v>12102.3</v>
      </c>
      <c r="I149" t="str">
        <f>VLOOKUP(A149,'Capital spend Nov 30'!$D$10:$W$6901,15,0)</f>
        <v>ST10142</v>
      </c>
      <c r="J149" t="str">
        <f>VLOOKUP($A149,'Capital spend Nov 30'!$D$10:$W$6901,8,0)</f>
        <v>Spa/Tubs/Washrooms (Capital)</v>
      </c>
      <c r="K149" t="str">
        <f>VLOOKUP($A149,'Capital spend Nov 30'!$D$10:$W$6901,2,0)</f>
        <v>Emilio Ricciardi (Terminated)</v>
      </c>
      <c r="L149" t="str">
        <f>VLOOKUP($A149,'Capital spend Nov 30'!$D$10:$W$6901,4,0)</f>
        <v>Burloak - Remove and dispose existing sheet flooring and walls repairs required to install new flashing.</v>
      </c>
    </row>
    <row r="150" spans="1:12">
      <c r="A150" s="25" t="s">
        <v>5676</v>
      </c>
      <c r="B150" t="s">
        <v>978</v>
      </c>
      <c r="C150" s="48" t="s">
        <v>1012</v>
      </c>
      <c r="D150" t="str">
        <f t="shared" si="7"/>
        <v>P22-014215</v>
      </c>
      <c r="E150" t="str">
        <f>IFERROR(VLOOKUP($A150,'Capital spend Nov 30'!$D:$G,3,FALSE),"No PO")</f>
        <v>P22-014215 - Line 1</v>
      </c>
      <c r="F150" t="str">
        <f>VLOOKUP(A150,'Capital spend Nov 30'!D:Q,14,FALSE)</f>
        <v>Elginwood - 2022 - Commercial Washer bearing Replacement</v>
      </c>
      <c r="G150" t="str">
        <f>VLOOKUP(A150,'Capital spend Nov 30'!D:U,18,FALSE)</f>
        <v>No</v>
      </c>
      <c r="H150" s="89">
        <f>VLOOKUP(A150,'Capital spend Nov 30'!$D$10:$W$6901,5,0)</f>
        <v>5572.76</v>
      </c>
      <c r="I150" t="str">
        <f>VLOOKUP(A150,'Capital spend Nov 30'!$D$10:$W$6901,15,0)</f>
        <v>ST10162</v>
      </c>
      <c r="J150" t="str">
        <f>VLOOKUP($A150,'Capital spend Nov 30'!$D$10:$W$6901,8,0)</f>
        <v>Laundry FF&amp;E (Capital)</v>
      </c>
      <c r="K150" t="str">
        <f>VLOOKUP($A150,'Capital spend Nov 30'!$D$10:$W$6901,2,0)</f>
        <v>Franco D'Angelo</v>
      </c>
      <c r="L150" t="str">
        <f>VLOOKUP($A150,'Capital spend Nov 30'!$D$10:$W$6901,4,0)</f>
        <v>Elginwood -2022- Commercial Washer bearing Replacement. More 10 yrs</v>
      </c>
    </row>
    <row r="151" spans="1:12">
      <c r="A151" s="25" t="s">
        <v>5677</v>
      </c>
      <c r="B151" t="s">
        <v>978</v>
      </c>
      <c r="C151" s="48" t="s">
        <v>1086</v>
      </c>
      <c r="D151" t="str">
        <f t="shared" si="7"/>
        <v>P22-014216</v>
      </c>
      <c r="E151" t="str">
        <f>IFERROR(VLOOKUP($A151,'Capital spend Nov 30'!$D:$G,3,FALSE),"No PO")</f>
        <v>P22-014216 - Line 1</v>
      </c>
      <c r="F151" t="str">
        <f>VLOOKUP(A151,'Capital spend Nov 30'!D:Q,14,FALSE)</f>
        <v>Main Street -2022- Recirculation  P3</v>
      </c>
      <c r="G151" t="str">
        <f>VLOOKUP(A151,'Capital spend Nov 30'!D:U,18,FALSE)</f>
        <v>No</v>
      </c>
      <c r="H151" s="89">
        <f>VLOOKUP(A151,'Capital spend Nov 30'!$D$10:$W$6901,5,0)</f>
        <v>2178.9</v>
      </c>
      <c r="I151" t="str">
        <f>VLOOKUP(A151,'Capital spend Nov 30'!$D$10:$W$6901,15,0)</f>
        <v>ST10167</v>
      </c>
      <c r="J151" t="str">
        <f>VLOOKUP($A151,'Capital spend Nov 30'!$D$10:$W$6901,8,0)</f>
        <v>Plumbing (Capital)</v>
      </c>
      <c r="K151" t="str">
        <f>VLOOKUP($A151,'Capital spend Nov 30'!$D$10:$W$6901,2,0)</f>
        <v>Franco D'Angelo</v>
      </c>
      <c r="L151" t="str">
        <f>VLOOKUP($A151,'Capital spend Nov 30'!$D$10:$W$6901,4,0)</f>
        <v>Main Street -2022- Recirculation  P3 - Replace recirculation pump #3 . More 7  yrs</v>
      </c>
    </row>
    <row r="152" spans="1:12">
      <c r="A152" s="25" t="s">
        <v>5678</v>
      </c>
      <c r="B152" t="s">
        <v>978</v>
      </c>
      <c r="C152" s="48" t="s">
        <v>1086</v>
      </c>
      <c r="D152" t="str">
        <f t="shared" si="7"/>
        <v>P22-014170</v>
      </c>
      <c r="E152" t="str">
        <f>IFERROR(VLOOKUP($A152,'Capital spend Nov 30'!$D:$G,3,FALSE),"No PO")</f>
        <v>P22-014170 - Line 1</v>
      </c>
      <c r="F152" t="str">
        <f>VLOOKUP(A152,'Capital spend Nov 30'!D:Q,14,FALSE)</f>
        <v>Valley Stream - 2022 - Public Space Renovation</v>
      </c>
      <c r="G152" t="str">
        <f>VLOOKUP(A152,'Capital spend Nov 30'!D:U,18,FALSE)</f>
        <v>No</v>
      </c>
      <c r="H152" s="89">
        <f>VLOOKUP(A152,'Capital spend Nov 30'!$D$10:$W$6901,5,0)</f>
        <v>15481</v>
      </c>
      <c r="I152" t="str">
        <f>VLOOKUP(A152,'Capital spend Nov 30'!$D$10:$W$6901,15,0)</f>
        <v>ST10042</v>
      </c>
      <c r="J152" t="str">
        <f>VLOOKUP($A152,'Capital spend Nov 30'!$D$10:$W$6901,8,0)</f>
        <v>Amenity Spaces (Capital)</v>
      </c>
      <c r="K152" t="str">
        <f>VLOOKUP($A152,'Capital spend Nov 30'!$D$10:$W$6901,2,0)</f>
        <v>Kerrsten Norwood</v>
      </c>
      <c r="L152" t="str">
        <f>VLOOKUP($A152,'Capital spend Nov 30'!$D$10:$W$6901,4,0)</f>
        <v>M&amp;E for main flr renovation.</v>
      </c>
    </row>
    <row r="153" spans="1:12">
      <c r="A153" s="25" t="s">
        <v>5679</v>
      </c>
      <c r="B153" t="s">
        <v>978</v>
      </c>
      <c r="C153" s="67" t="s">
        <v>1012</v>
      </c>
      <c r="D153" t="str">
        <f t="shared" si="7"/>
        <v>P22-014160</v>
      </c>
      <c r="E153" t="str">
        <f>IFERROR(VLOOKUP($A153,'Capital spend Nov 30'!$D:$G,3,FALSE),"No PO")</f>
        <v>P22-014160 - Line 1</v>
      </c>
      <c r="F153" t="str">
        <f>VLOOKUP(A153,'Capital spend Nov 30'!D:Q,14,FALSE)</f>
        <v>Iler Lodge - 2022 - Housekeeping FF&amp;E</v>
      </c>
      <c r="G153" t="str">
        <f>VLOOKUP(A153,'Capital spend Nov 30'!D:U,18,FALSE)</f>
        <v>No</v>
      </c>
      <c r="H153" s="89">
        <f>VLOOKUP(A153,'Capital spend Nov 30'!$D$10:$W$6901,5,0)</f>
        <v>2844.24</v>
      </c>
      <c r="I153" t="str">
        <f>VLOOKUP(A153,'Capital spend Nov 30'!$D$10:$W$6901,15,0)</f>
        <v>ST10181</v>
      </c>
      <c r="J153" t="str">
        <f>VLOOKUP($A153,'Capital spend Nov 30'!$D$10:$W$6901,8,0)</f>
        <v>Housekeeping FF&amp;E (Capital)</v>
      </c>
      <c r="K153" t="str">
        <f>VLOOKUP($A153,'Capital spend Nov 30'!$D$10:$W$6901,2,0)</f>
        <v>Emilio Ricciardi (Terminated)</v>
      </c>
      <c r="L153" t="str">
        <f>VLOOKUP($A153,'Capital spend Nov 30'!$D$10:$W$6901,4,0)</f>
        <v>Iler Lodge Replacement vacuum and mini scrubbers</v>
      </c>
    </row>
    <row r="154" spans="1:12">
      <c r="A154" s="25" t="s">
        <v>5680</v>
      </c>
      <c r="B154" t="s">
        <v>978</v>
      </c>
      <c r="C154" s="48" t="s">
        <v>1012</v>
      </c>
      <c r="D154" t="str">
        <f t="shared" si="7"/>
        <v>P22-014326</v>
      </c>
      <c r="E154" t="str">
        <f>IFERROR(VLOOKUP($A154,'Capital spend Nov 30'!$D:$G,3,FALSE),"No PO")</f>
        <v>P22-014326 - Line 1</v>
      </c>
      <c r="F154" t="str">
        <f>VLOOKUP(A154,'Capital spend Nov 30'!D:Q,14,FALSE)</f>
        <v>McKenzie Towne - 2022 - In-Suite Renovations</v>
      </c>
      <c r="G154" t="str">
        <f>VLOOKUP(A154,'Capital spend Nov 30'!D:U,18,FALSE)</f>
        <v>No</v>
      </c>
      <c r="H154" s="89">
        <f>VLOOKUP(A154,'Capital spend Nov 30'!$D$10:$W$6901,5,0)</f>
        <v>1076.25</v>
      </c>
      <c r="I154" t="str">
        <f>VLOOKUP(A154,'Capital spend Nov 30'!$D$10:$W$6901,15,0)</f>
        <v>ST10074</v>
      </c>
      <c r="J154" t="str">
        <f>VLOOKUP($A154,'Capital spend Nov 30'!$D$10:$W$6901,8,0)</f>
        <v>In-Suite Refresh (Capital)</v>
      </c>
      <c r="K154" t="str">
        <f>VLOOKUP($A154,'Capital spend Nov 30'!$D$10:$W$6901,2,0)</f>
        <v>Michael Eves</v>
      </c>
      <c r="L154" t="str">
        <f>VLOOKUP($A154,'Capital spend Nov 30'!$D$10:$W$6901,4,0)</f>
        <v>Suite 125 A Refresh Paint as per Revera spec</v>
      </c>
    </row>
    <row r="155" spans="1:12">
      <c r="A155" s="25" t="s">
        <v>5681</v>
      </c>
      <c r="B155" t="s">
        <v>978</v>
      </c>
      <c r="C155" s="48" t="s">
        <v>1086</v>
      </c>
      <c r="D155" t="str">
        <f t="shared" si="7"/>
        <v>P22-014327</v>
      </c>
      <c r="E155" t="str">
        <f>IFERROR(VLOOKUP($A155,'Capital spend Nov 30'!$D:$G,3,FALSE),"No PO")</f>
        <v>P22-014327 - Line 1</v>
      </c>
      <c r="F155" t="str">
        <f>VLOOKUP(A155,'Capital spend Nov 30'!D:Q,14,FALSE)</f>
        <v>McKenzie Towne - 2022 - In-Suite Renovations</v>
      </c>
      <c r="G155" t="str">
        <f>VLOOKUP(A155,'Capital spend Nov 30'!D:U,18,FALSE)</f>
        <v>No</v>
      </c>
      <c r="H155" s="89">
        <f>VLOOKUP(A155,'Capital spend Nov 30'!$D$10:$W$6901,5,0)</f>
        <v>1076.25</v>
      </c>
      <c r="I155" t="str">
        <f>VLOOKUP(A155,'Capital spend Nov 30'!$D$10:$W$6901,15,0)</f>
        <v>ST10074</v>
      </c>
      <c r="J155" t="str">
        <f>VLOOKUP($A155,'Capital spend Nov 30'!$D$10:$W$6901,8,0)</f>
        <v>In-Suite Refresh (Capital)</v>
      </c>
      <c r="K155" t="str">
        <f>VLOOKUP($A155,'Capital spend Nov 30'!$D$10:$W$6901,2,0)</f>
        <v>Michael Eves</v>
      </c>
      <c r="L155" t="str">
        <f>VLOOKUP($A155,'Capital spend Nov 30'!$D$10:$W$6901,4,0)</f>
        <v>Suite 229 B Refresh Paint per Revera spec</v>
      </c>
    </row>
    <row r="156" spans="1:12">
      <c r="A156" s="25" t="s">
        <v>5682</v>
      </c>
      <c r="B156" t="s">
        <v>978</v>
      </c>
      <c r="C156" s="66" t="s">
        <v>1012</v>
      </c>
      <c r="D156" t="str">
        <f t="shared" si="7"/>
        <v>P22-014520</v>
      </c>
      <c r="E156" t="str">
        <f>IFERROR(VLOOKUP($A156,'Capital spend Nov 30'!$D:$G,3,FALSE),"No PO")</f>
        <v>P22-014520 - Line 1</v>
      </c>
      <c r="F156" t="str">
        <f>VLOOKUP(A156,'Capital spend Nov 30'!D:Q,14,FALSE)</f>
        <v>Elginwood - 2022 - Generator Fuel  Upgrades</v>
      </c>
      <c r="G156" t="str">
        <f>VLOOKUP(A156,'Capital spend Nov 30'!D:U,18,FALSE)</f>
        <v>No</v>
      </c>
      <c r="H156" s="89">
        <f>VLOOKUP(A156,'Capital spend Nov 30'!$D$10:$W$6901,5,0)</f>
        <v>76706.66</v>
      </c>
      <c r="I156" t="str">
        <f>VLOOKUP(A156,'Capital spend Nov 30'!$D$10:$W$6901,15,0)</f>
        <v>ST10162</v>
      </c>
      <c r="J156" t="str">
        <f>VLOOKUP($A156,'Capital spend Nov 30'!$D$10:$W$6901,8,0)</f>
        <v>Emergency Power System (Capital)</v>
      </c>
      <c r="K156" t="str">
        <f>VLOOKUP($A156,'Capital spend Nov 30'!$D$10:$W$6901,2,0)</f>
        <v>Franco D'Angelo</v>
      </c>
      <c r="L156" t="str">
        <f>VLOOKUP($A156,'Capital spend Nov 30'!$D$10:$W$6901,4,0)</f>
        <v>Elginwood - 2022- Generator Fuel  Upgrades - Currently the fuel system and exhaust are not to code . Require upgrades to fuel and exhaust system . More 10 yrs</v>
      </c>
    </row>
    <row r="157" spans="1:12">
      <c r="A157" s="25" t="s">
        <v>5683</v>
      </c>
      <c r="B157" t="s">
        <v>978</v>
      </c>
      <c r="C157" s="66" t="s">
        <v>1086</v>
      </c>
      <c r="D157" t="str">
        <f t="shared" si="7"/>
        <v>P22-014536</v>
      </c>
      <c r="E157" t="str">
        <f>IFERROR(VLOOKUP($A157,'Capital spend Nov 30'!$D:$G,3,FALSE),"No PO")</f>
        <v>P22-014536 - Line 1</v>
      </c>
      <c r="F157" t="str">
        <f>VLOOKUP(A157,'Capital spend Nov 30'!D:Q,14,FALSE)</f>
        <v>Hunt Club - 2022 - Fire Deficiencies  Wet Alarm Valve</v>
      </c>
      <c r="G157" t="str">
        <f>VLOOKUP(A157,'Capital spend Nov 30'!D:U,18,FALSE)</f>
        <v>No</v>
      </c>
      <c r="H157" s="89">
        <f>VLOOKUP(A157,'Capital spend Nov 30'!$D$10:$W$6901,5,0)</f>
        <v>9318.44</v>
      </c>
      <c r="I157" t="str">
        <f>VLOOKUP(A157,'Capital spend Nov 30'!$D$10:$W$6901,15,0)</f>
        <v>ST10043</v>
      </c>
      <c r="J157" t="str">
        <f>VLOOKUP($A157,'Capital spend Nov 30'!$D$10:$W$6901,8,0)</f>
        <v>Fire alarm/Sprinkler (Capital)</v>
      </c>
      <c r="K157" t="str">
        <f>VLOOKUP($A157,'Capital spend Nov 30'!$D$10:$W$6901,2,0)</f>
        <v>Franco D'Angelo</v>
      </c>
      <c r="L157" t="str">
        <f>VLOOKUP($A157,'Capital spend Nov 30'!$D$10:$W$6901,4,0)</f>
        <v>Hunt Club - 2022 - Fire Deficiencies devices  and Wet Alarm Valve . Replace deficiency items and  sprinkler wet alarm valve . More 5 yrs</v>
      </c>
    </row>
    <row r="158" spans="1:12">
      <c r="A158" s="25" t="s">
        <v>5684</v>
      </c>
      <c r="B158" t="s">
        <v>978</v>
      </c>
      <c r="C158" s="48" t="s">
        <v>1012</v>
      </c>
      <c r="D158" t="str">
        <f t="shared" si="7"/>
        <v>P22-014310</v>
      </c>
      <c r="E158" t="str">
        <f>IFERROR(VLOOKUP($A158,'Capital spend Nov 30'!$D:$G,3,FALSE),"No PO")</f>
        <v>P22-014310 - Line 1</v>
      </c>
      <c r="F158" t="str">
        <f>VLOOKUP(A158,'Capital spend Nov 30'!D:Q,14,FALSE)</f>
        <v>Arbour Heights - 2022 - Kitchen wall Tile</v>
      </c>
      <c r="G158" t="str">
        <f>VLOOKUP(A158,'Capital spend Nov 30'!D:U,18,FALSE)</f>
        <v>No</v>
      </c>
      <c r="H158" s="89">
        <f>VLOOKUP(A158,'Capital spend Nov 30'!$D$10:$W$6901,5,0)</f>
        <v>7853.5</v>
      </c>
      <c r="I158" t="str">
        <f>VLOOKUP(A158,'Capital spend Nov 30'!$D$10:$W$6901,15,0)</f>
        <v>ST10297</v>
      </c>
      <c r="J158" t="str">
        <f>VLOOKUP($A158,'Capital spend Nov 30'!$D$10:$W$6901,8,0)</f>
        <v>Dining Room (Capital)</v>
      </c>
      <c r="K158" t="str">
        <f>VLOOKUP($A158,'Capital spend Nov 30'!$D$10:$W$6901,2,0)</f>
        <v>Franco D'Angelo</v>
      </c>
      <c r="L158" t="str">
        <f>VLOOKUP($A158,'Capital spend Nov 30'!$D$10:$W$6901,4,0)</f>
        <v>Arbour Heights - 2022- Kitchen wall Tile  . Replacement of wall tile in the servery area . Currently the tile are popping off the wall . There might be an issue in the wall cavity . More 10 yrs</v>
      </c>
    </row>
    <row r="159" spans="1:12">
      <c r="A159" s="25" t="s">
        <v>5685</v>
      </c>
      <c r="B159" t="s">
        <v>978</v>
      </c>
      <c r="C159" s="48" t="s">
        <v>1012</v>
      </c>
      <c r="D159" t="str">
        <f t="shared" si="7"/>
        <v>P22-014196</v>
      </c>
      <c r="E159" t="str">
        <f>IFERROR(VLOOKUP($A159,'Capital spend Nov 30'!$D:$G,3,FALSE),"No PO")</f>
        <v>P22-014196 - Line 1</v>
      </c>
      <c r="F159" t="str">
        <f>VLOOKUP(A159,'Capital spend Nov 30'!D:Q,14,FALSE)</f>
        <v>Longfields - Exhaust Fan - Replace Bearing Shaft</v>
      </c>
      <c r="G159" t="str">
        <f>VLOOKUP(A159,'Capital spend Nov 30'!D:U,18,FALSE)</f>
        <v>No</v>
      </c>
      <c r="H159" s="89">
        <f>VLOOKUP(A159,'Capital spend Nov 30'!$D$10:$W$6901,5,0)</f>
        <v>9015.0400000000009</v>
      </c>
      <c r="I159" t="str">
        <f>VLOOKUP(A159,'Capital spend Nov 30'!$D$10:$W$6901,15,0)</f>
        <v>ST10161</v>
      </c>
      <c r="J159" t="str">
        <f>VLOOKUP($A159,'Capital spend Nov 30'!$D$10:$W$6901,8,0)</f>
        <v>HVAC Systems (Capital)</v>
      </c>
      <c r="K159" t="str">
        <f>VLOOKUP($A159,'Capital spend Nov 30'!$D$10:$W$6901,2,0)</f>
        <v>Franco D'Angelo</v>
      </c>
      <c r="L159" t="str">
        <f>VLOOKUP($A159,'Capital spend Nov 30'!$D$10:$W$6901,4,0)</f>
        <v>Longfields- Exhaust Fan - Replace Bearing and Shaft assemble . More 10 yrs</v>
      </c>
    </row>
    <row r="160" spans="1:12">
      <c r="A160" s="25" t="s">
        <v>5686</v>
      </c>
      <c r="B160" t="s">
        <v>978</v>
      </c>
      <c r="C160" s="66" t="s">
        <v>1012</v>
      </c>
      <c r="D160" t="str">
        <f t="shared" si="7"/>
        <v>P22-014168</v>
      </c>
      <c r="E160" t="str">
        <f>IFERROR(VLOOKUP($A160,'Capital spend Nov 30'!$D:$G,3,FALSE),"No PO")</f>
        <v>P22-014168 - Line 1</v>
      </c>
      <c r="F160" t="str">
        <f>VLOOKUP(A160,'Capital spend Nov 30'!D:Q,14,FALSE)</f>
        <v>Blenheim - 2022 - In-Suite Renovations</v>
      </c>
      <c r="G160" t="str">
        <f>VLOOKUP(A160,'Capital spend Nov 30'!D:U,18,FALSE)</f>
        <v>No</v>
      </c>
      <c r="H160" s="89">
        <f>VLOOKUP(A160,'Capital spend Nov 30'!$D$10:$W$6901,5,0)</f>
        <v>5544.49</v>
      </c>
      <c r="I160" t="str">
        <f>VLOOKUP(A160,'Capital spend Nov 30'!$D$10:$W$6901,15,0)</f>
        <v>ST10182</v>
      </c>
      <c r="J160" t="str">
        <f>VLOOKUP($A160,'Capital spend Nov 30'!$D$10:$W$6901,8,0)</f>
        <v>In-Suite Renovation (Capital)</v>
      </c>
      <c r="K160" t="str">
        <f>VLOOKUP($A160,'Capital spend Nov 30'!$D$10:$W$6901,2,0)</f>
        <v>Gwen Daly (On Leave)</v>
      </c>
      <c r="L160" t="str">
        <f>VLOOKUP($A160,'Capital spend Nov 30'!$D$10:$W$6901,4,0)</f>
        <v>Suite 9 Reno</v>
      </c>
    </row>
    <row r="161" spans="1:17">
      <c r="A161" s="25" t="s">
        <v>5687</v>
      </c>
      <c r="B161" t="s">
        <v>978</v>
      </c>
      <c r="C161" s="48" t="s">
        <v>1086</v>
      </c>
      <c r="D161" t="str">
        <f t="shared" si="7"/>
        <v>P22-014329</v>
      </c>
      <c r="E161" t="str">
        <f>IFERROR(VLOOKUP($A161,'Capital spend Nov 30'!$D:$G,3,FALSE),"No PO")</f>
        <v>P22-014329 - Line 2</v>
      </c>
      <c r="F161" t="str">
        <f>VLOOKUP(A161,'Capital spend Nov 30'!D:Q,14,FALSE)</f>
        <v>The Dorchester - 2022 - In-Suite Renovations</v>
      </c>
      <c r="G161" t="str">
        <f>VLOOKUP(A161,'Capital spend Nov 30'!D:U,18,FALSE)</f>
        <v>No</v>
      </c>
      <c r="H161" s="89">
        <f>VLOOKUP(A161,'Capital spend Nov 30'!$D$10:$W$6901,5,0)</f>
        <v>1689.45</v>
      </c>
      <c r="I161" t="str">
        <f>VLOOKUP(A161,'Capital spend Nov 30'!$D$10:$W$6901,15,0)</f>
        <v>ST10061</v>
      </c>
      <c r="J161" t="str">
        <f>VLOOKUP($A161,'Capital spend Nov 30'!$D$10:$W$6901,8,0)</f>
        <v>In-Suite Renovation (Capital)</v>
      </c>
      <c r="K161" t="str">
        <f>VLOOKUP($A161,'Capital spend Nov 30'!$D$10:$W$6901,2,0)</f>
        <v>Andrea M. Malinowski</v>
      </c>
      <c r="L161" t="str">
        <f>VLOOKUP($A161,'Capital spend Nov 30'!$D$10:$W$6901,4,0)</f>
        <v>Suite 404 Reno Flooring replacement in kitchen and bathroom, and cabinet refresh.</v>
      </c>
    </row>
    <row r="162" spans="1:17">
      <c r="A162" s="25" t="s">
        <v>5688</v>
      </c>
      <c r="B162" t="s">
        <v>978</v>
      </c>
      <c r="C162" s="66" t="s">
        <v>1086</v>
      </c>
      <c r="D162" t="str">
        <f t="shared" si="7"/>
        <v>P22-014167</v>
      </c>
      <c r="E162" t="str">
        <f>IFERROR(VLOOKUP($A162,'Capital spend Nov 30'!$D:$G,3,FALSE),"No PO")</f>
        <v>P22-014167 - Line 1</v>
      </c>
      <c r="F162" t="str">
        <f>VLOOKUP(A162,'Capital spend Nov 30'!D:Q,14,FALSE)</f>
        <v>Blenheim - 2022 - In-Suite Renovations</v>
      </c>
      <c r="G162" t="str">
        <f>VLOOKUP(A162,'Capital spend Nov 30'!D:U,18,FALSE)</f>
        <v>No</v>
      </c>
      <c r="H162" s="89">
        <f>VLOOKUP(A162,'Capital spend Nov 30'!$D$10:$W$6901,5,0)</f>
        <v>1864.5</v>
      </c>
      <c r="I162" t="str">
        <f>VLOOKUP(A162,'Capital spend Nov 30'!$D$10:$W$6901,15,0)</f>
        <v>ST10182</v>
      </c>
      <c r="J162" t="str">
        <f>VLOOKUP($A162,'Capital spend Nov 30'!$D$10:$W$6901,8,0)</f>
        <v>In-Suite Refresh (Capital)</v>
      </c>
      <c r="K162" t="str">
        <f>VLOOKUP($A162,'Capital spend Nov 30'!$D$10:$W$6901,2,0)</f>
        <v>Gwen Daly (On Leave)</v>
      </c>
      <c r="L162" t="str">
        <f>VLOOKUP($A162,'Capital spend Nov 30'!$D$10:$W$6901,4,0)</f>
        <v>suite 4 Refresh</v>
      </c>
    </row>
    <row r="163" spans="1:17">
      <c r="A163" s="25" t="s">
        <v>5689</v>
      </c>
      <c r="B163" t="s">
        <v>978</v>
      </c>
      <c r="C163" s="66" t="s">
        <v>1012</v>
      </c>
      <c r="D163" t="str">
        <f t="shared" si="7"/>
        <v>P22-014330</v>
      </c>
      <c r="E163" t="str">
        <f>IFERROR(VLOOKUP($A163,'Capital spend Nov 30'!$D:$G,3,FALSE),"No PO")</f>
        <v>P22-014330 - Line 2</v>
      </c>
      <c r="F163" t="str">
        <f>VLOOKUP(A163,'Capital spend Nov 30'!D:Q,14,FALSE)</f>
        <v>The Dorchester - 2022 - In-Suite Renovations</v>
      </c>
      <c r="G163" t="str">
        <f>VLOOKUP(A163,'Capital spend Nov 30'!D:U,18,FALSE)</f>
        <v>No</v>
      </c>
      <c r="H163" s="89">
        <f>VLOOKUP(A163,'Capital spend Nov 30'!$D$10:$W$6901,5,0)</f>
        <v>545.70000000000005</v>
      </c>
      <c r="I163" t="str">
        <f>VLOOKUP(A163,'Capital spend Nov 30'!$D$10:$W$6901,15,0)</f>
        <v>ST10061</v>
      </c>
      <c r="J163" t="str">
        <f>VLOOKUP($A163,'Capital spend Nov 30'!$D$10:$W$6901,8,0)</f>
        <v>Suites FF&amp;E (Capital)</v>
      </c>
      <c r="K163" t="str">
        <f>VLOOKUP($A163,'Capital spend Nov 30'!$D$10:$W$6901,2,0)</f>
        <v>Andrea M. Malinowski</v>
      </c>
      <c r="L163" t="str">
        <f>VLOOKUP($A163,'Capital spend Nov 30'!$D$10:$W$6901,4,0)</f>
        <v>Suite 421 Reno Fridge</v>
      </c>
    </row>
    <row r="164" spans="1:17">
      <c r="A164" s="25" t="s">
        <v>5690</v>
      </c>
      <c r="B164" t="s">
        <v>978</v>
      </c>
      <c r="C164" s="48" t="s">
        <v>1012</v>
      </c>
      <c r="D164" t="str">
        <f t="shared" si="7"/>
        <v>P22-014331</v>
      </c>
      <c r="E164" t="str">
        <f>IFERROR(VLOOKUP($A164,'Capital spend Nov 30'!$D:$G,3,FALSE),"No PO")</f>
        <v>P22-014331 - Line 1</v>
      </c>
      <c r="F164" t="str">
        <f>VLOOKUP(A164,'Capital spend Nov 30'!D:Q,14,FALSE)</f>
        <v>The Heartland - 2022 - In-Suite Renovations</v>
      </c>
      <c r="G164" t="str">
        <f>VLOOKUP(A164,'Capital spend Nov 30'!D:U,18,FALSE)</f>
        <v>No</v>
      </c>
      <c r="H164" s="89">
        <f>VLOOKUP(A164,'Capital spend Nov 30'!$D$10:$W$6901,5,0)</f>
        <v>2300.4299999999998</v>
      </c>
      <c r="I164" t="str">
        <f>VLOOKUP(A164,'Capital spend Nov 30'!$D$10:$W$6901,15,0)</f>
        <v>ST10069</v>
      </c>
      <c r="J164" t="str">
        <f>VLOOKUP($A164,'Capital spend Nov 30'!$D$10:$W$6901,8,0)</f>
        <v>In-Suite Refresh (Capital)</v>
      </c>
      <c r="K164" t="str">
        <f>VLOOKUP($A164,'Capital spend Nov 30'!$D$10:$W$6901,2,0)</f>
        <v>Calum Wighton</v>
      </c>
      <c r="L164" t="str">
        <f>VLOOKUP($A164,'Capital spend Nov 30'!$D$10:$W$6901,4,0)</f>
        <v>Suite 212 Refresh</v>
      </c>
    </row>
    <row r="165" spans="1:17">
      <c r="A165" t="s">
        <v>5691</v>
      </c>
      <c r="B165" t="s">
        <v>978</v>
      </c>
      <c r="C165" s="48" t="s">
        <v>1012</v>
      </c>
      <c r="D165" t="str">
        <f t="shared" si="7"/>
        <v>P22-014332</v>
      </c>
      <c r="E165" t="str">
        <f>IFERROR(VLOOKUP($A165,'Capital spend Nov 30'!$D:$G,3,FALSE),"No PO")</f>
        <v>P22-014332 - Line 1</v>
      </c>
      <c r="F165" t="str">
        <f>VLOOKUP(A165,'Capital spend Nov 30'!D:Q,14,FALSE)</f>
        <v>The Heartland - 2022 - In-Suite Renovations</v>
      </c>
      <c r="G165" t="str">
        <f>VLOOKUP(A165,'Capital spend Nov 30'!D:U,18,FALSE)</f>
        <v>No</v>
      </c>
      <c r="H165" s="89">
        <f>VLOOKUP(A165,'Capital spend Nov 30'!$D$10:$W$6901,5,0)</f>
        <v>5252.37</v>
      </c>
      <c r="I165" t="str">
        <f>VLOOKUP(A165,'Capital spend Nov 30'!$D$10:$W$6901,15,0)</f>
        <v>ST10069</v>
      </c>
      <c r="J165" t="str">
        <f>VLOOKUP($A165,'Capital spend Nov 30'!$D$10:$W$6901,8,0)</f>
        <v>In-Suite Renovation (Capital)</v>
      </c>
      <c r="K165" t="str">
        <f>VLOOKUP($A165,'Capital spend Nov 30'!$D$10:$W$6901,2,0)</f>
        <v>Calum Wighton</v>
      </c>
      <c r="L165" t="str">
        <f>VLOOKUP($A165,'Capital spend Nov 30'!$D$10:$W$6901,4,0)</f>
        <v>Suite 113 Reno</v>
      </c>
    </row>
    <row r="166" spans="1:17">
      <c r="A166" t="s">
        <v>5692</v>
      </c>
      <c r="B166" t="s">
        <v>978</v>
      </c>
      <c r="C166" s="48" t="s">
        <v>1012</v>
      </c>
      <c r="D166" t="str">
        <f t="shared" si="7"/>
        <v>P22-014333</v>
      </c>
      <c r="E166" t="str">
        <f>IFERROR(VLOOKUP($A166,'Capital spend Nov 30'!$D:$G,3,FALSE),"No PO")</f>
        <v>P22-014333 - Line 1</v>
      </c>
      <c r="F166" t="str">
        <f>VLOOKUP(A166,'Capital spend Nov 30'!D:Q,14,FALSE)</f>
        <v>The Heartland - 2022 - In-Suite Renovations</v>
      </c>
      <c r="G166" t="str">
        <f>VLOOKUP(A166,'Capital spend Nov 30'!D:U,18,FALSE)</f>
        <v>No</v>
      </c>
      <c r="H166" s="89">
        <f>VLOOKUP(A166,'Capital spend Nov 30'!$D$10:$W$6901,5,0)</f>
        <v>4579.79</v>
      </c>
      <c r="I166" t="str">
        <f>VLOOKUP(A166,'Capital spend Nov 30'!$D$10:$W$6901,15,0)</f>
        <v>ST10069</v>
      </c>
      <c r="J166" t="str">
        <f>VLOOKUP($A166,'Capital spend Nov 30'!$D$10:$W$6901,8,0)</f>
        <v>In-Suite Renovation (Capital)</v>
      </c>
      <c r="K166" t="str">
        <f>VLOOKUP($A166,'Capital spend Nov 30'!$D$10:$W$6901,2,0)</f>
        <v>Calum Wighton</v>
      </c>
      <c r="L166" t="str">
        <f>VLOOKUP($A166,'Capital spend Nov 30'!$D$10:$W$6901,4,0)</f>
        <v>Suite 114 Reno</v>
      </c>
    </row>
    <row r="167" spans="1:17">
      <c r="A167" t="s">
        <v>5693</v>
      </c>
      <c r="B167" t="s">
        <v>978</v>
      </c>
      <c r="C167" s="48" t="s">
        <v>1012</v>
      </c>
      <c r="D167" t="str">
        <f t="shared" si="7"/>
        <v>P22-014334</v>
      </c>
      <c r="E167" t="str">
        <f>IFERROR(VLOOKUP($A167,'Capital spend Nov 30'!$D:$G,3,FALSE),"No PO")</f>
        <v>P22-014334 - Line 1</v>
      </c>
      <c r="F167" t="str">
        <f>VLOOKUP(A167,'Capital spend Nov 30'!D:Q,14,FALSE)</f>
        <v>Donway Place - 2022 - In-Suite Renovations</v>
      </c>
      <c r="G167" t="str">
        <f>VLOOKUP(A167,'Capital spend Nov 30'!D:U,18,FALSE)</f>
        <v>No</v>
      </c>
      <c r="H167" s="89">
        <f>VLOOKUP(A167,'Capital spend Nov 30'!$D$10:$W$6901,5,0)</f>
        <v>10452.040000000001</v>
      </c>
      <c r="I167" t="str">
        <f>VLOOKUP(A167,'Capital spend Nov 30'!$D$10:$W$6901,15,0)</f>
        <v>ST10026</v>
      </c>
      <c r="J167" t="str">
        <f>VLOOKUP($A167,'Capital spend Nov 30'!$D$10:$W$6901,8,0)</f>
        <v>In-Suite Renovation (Capital)</v>
      </c>
      <c r="K167" t="str">
        <f>VLOOKUP($A167,'Capital spend Nov 30'!$D$10:$W$6901,2,0)</f>
        <v>Lynn A. Jennings</v>
      </c>
      <c r="L167" t="str">
        <f>VLOOKUP($A167,'Capital spend Nov 30'!$D$10:$W$6901,4,0)</f>
        <v>Suite 167 Reno -Internal Transfer ASAP</v>
      </c>
    </row>
    <row r="168" spans="1:17">
      <c r="A168" t="s">
        <v>5694</v>
      </c>
      <c r="B168" t="s">
        <v>977</v>
      </c>
      <c r="C168" s="48" t="s">
        <v>5695</v>
      </c>
      <c r="D168" t="str">
        <f t="shared" si="7"/>
        <v>P22-014339</v>
      </c>
      <c r="E168" t="str">
        <f>IFERROR(VLOOKUP($A168,'Capital spend Nov 30'!$D:$G,3,FALSE),"No PO")</f>
        <v>P22-014339 - Line 1</v>
      </c>
      <c r="F168" t="str">
        <f>VLOOKUP(A168,'Capital spend Nov 30'!D:Q,14,FALSE)</f>
        <v>Donway Place - 2022 - In-Suite Renovations</v>
      </c>
      <c r="G168" t="str">
        <f>VLOOKUP(A168,'Capital spend Nov 30'!D:U,18,FALSE)</f>
        <v>No</v>
      </c>
      <c r="H168" s="89">
        <f>VLOOKUP(A168,'Capital spend Nov 30'!$D$10:$W$6901,5,0)</f>
        <v>6609.39</v>
      </c>
      <c r="I168" t="str">
        <f>VLOOKUP(A168,'Capital spend Nov 30'!$D$10:$W$6901,15,0)</f>
        <v>ST10026</v>
      </c>
      <c r="J168" t="str">
        <f>VLOOKUP($A168,'Capital spend Nov 30'!$D$10:$W$6901,8,0)</f>
        <v>In-Suite Renovation (Capital)</v>
      </c>
      <c r="K168" t="str">
        <f>VLOOKUP($A168,'Capital spend Nov 30'!$D$10:$W$6901,2,0)</f>
        <v>Lynn A. Jennings</v>
      </c>
      <c r="L168" t="str">
        <f>VLOOKUP($A168,'Capital spend Nov 30'!$D$10:$W$6901,4,0)</f>
        <v>Suite 109 Reno  move in August 05</v>
      </c>
      <c r="Q168">
        <f t="shared" ref="Q168:Q170" si="8">COUNTIF(Z:Z,C168)</f>
        <v>0</v>
      </c>
    </row>
    <row r="169" spans="1:17">
      <c r="A169" t="s">
        <v>5696</v>
      </c>
      <c r="B169" t="s">
        <v>977</v>
      </c>
      <c r="C169" s="48" t="s">
        <v>5695</v>
      </c>
      <c r="D169" t="str">
        <f t="shared" si="7"/>
        <v>P22-014342</v>
      </c>
      <c r="E169" t="str">
        <f>IFERROR(VLOOKUP($A169,'Capital spend Nov 30'!$D:$G,3,FALSE),"No PO")</f>
        <v>P22-014342 - Line 1</v>
      </c>
      <c r="F169" t="str">
        <f>VLOOKUP(A169,'Capital spend Nov 30'!D:Q,14,FALSE)</f>
        <v>Donway Place - 2022 - In-Suite Renovations</v>
      </c>
      <c r="G169" t="str">
        <f>VLOOKUP(A169,'Capital spend Nov 30'!D:U,18,FALSE)</f>
        <v>No</v>
      </c>
      <c r="H169" s="89">
        <f>VLOOKUP(A169,'Capital spend Nov 30'!$D$10:$W$6901,5,0)</f>
        <v>1751.5</v>
      </c>
      <c r="I169" t="str">
        <f>VLOOKUP(A169,'Capital spend Nov 30'!$D$10:$W$6901,15,0)</f>
        <v>ST10026</v>
      </c>
      <c r="J169" t="str">
        <f>VLOOKUP($A169,'Capital spend Nov 30'!$D$10:$W$6901,8,0)</f>
        <v>In-Suite Refresh (Capital)</v>
      </c>
      <c r="K169" t="str">
        <f>VLOOKUP($A169,'Capital spend Nov 30'!$D$10:$W$6901,2,0)</f>
        <v>Lynn A. Jennings</v>
      </c>
      <c r="L169" t="str">
        <f>VLOOKUP($A169,'Capital spend Nov 30'!$D$10:$W$6901,4,0)</f>
        <v>Suite 664 Refresh Move in July 25 - paint only</v>
      </c>
      <c r="Q169">
        <f t="shared" si="8"/>
        <v>0</v>
      </c>
    </row>
    <row r="170" spans="1:17">
      <c r="A170" t="s">
        <v>5697</v>
      </c>
      <c r="B170" t="s">
        <v>977</v>
      </c>
      <c r="C170" s="48" t="s">
        <v>5698</v>
      </c>
      <c r="D170" t="str">
        <f t="shared" si="7"/>
        <v>P22-014300</v>
      </c>
      <c r="E170" t="str">
        <f>IFERROR(VLOOKUP($A170,'Capital spend Nov 30'!$D:$G,3,FALSE),"No PO")</f>
        <v>P22-014300 - Line 1</v>
      </c>
      <c r="F170" t="str">
        <f>VLOOKUP(A170,'Capital spend Nov 30'!D:Q,14,FALSE)</f>
        <v>The Meadows - 2022 - Hub Drain Replacement</v>
      </c>
      <c r="G170" t="str">
        <f>VLOOKUP(A170,'Capital spend Nov 30'!D:U,18,FALSE)</f>
        <v>No</v>
      </c>
      <c r="H170" s="89">
        <f>VLOOKUP(A170,'Capital spend Nov 30'!$D$10:$W$6901,5,0)</f>
        <v>4287.82</v>
      </c>
      <c r="I170" t="str">
        <f>VLOOKUP(A170,'Capital spend Nov 30'!$D$10:$W$6901,15,0)</f>
        <v>ST10141</v>
      </c>
      <c r="J170" t="str">
        <f>VLOOKUP($A170,'Capital spend Nov 30'!$D$10:$W$6901,8,0)</f>
        <v>Plumbing (Capital)</v>
      </c>
      <c r="K170" t="str">
        <f>VLOOKUP($A170,'Capital spend Nov 30'!$D$10:$W$6901,2,0)</f>
        <v>Emilio Ricciardi (Terminated)</v>
      </c>
      <c r="L170" t="str">
        <f>VLOOKUP($A170,'Capital spend Nov 30'!$D$10:$W$6901,4,0)</f>
        <v>•Remove old floor drain for hot table and take down corroded pipe for the floor drain in laundry area.
•Drill a hole for the new hub drain. Supply and install the new hub drain and 3" XFR drain pipe. Use hydraulic cement to water proof around floor drain.</v>
      </c>
      <c r="Q170">
        <f t="shared" si="8"/>
        <v>0</v>
      </c>
    </row>
    <row r="171" spans="1:17">
      <c r="A171" t="s">
        <v>5699</v>
      </c>
      <c r="B171" t="s">
        <v>977</v>
      </c>
      <c r="C171" s="48" t="s">
        <v>1789</v>
      </c>
      <c r="D171" t="str">
        <f t="shared" si="7"/>
        <v>P22-014537</v>
      </c>
      <c r="E171" t="str">
        <f>IFERROR(VLOOKUP($A171,'Capital spend Nov 30'!$D:$G,3,FALSE),"No PO")</f>
        <v>P22-014537 - Line 1</v>
      </c>
      <c r="F171" t="str">
        <f>VLOOKUP(A171,'Capital spend Nov 30'!D:Q,14,FALSE)</f>
        <v>Prince of Wales - 2022 - Walkways</v>
      </c>
      <c r="G171" t="str">
        <f>VLOOKUP(A171,'Capital spend Nov 30'!D:U,18,FALSE)</f>
        <v>No</v>
      </c>
      <c r="H171" s="89">
        <f>VLOOKUP(A171,'Capital spend Nov 30'!$D$10:$W$6901,5,0)</f>
        <v>19153.5</v>
      </c>
      <c r="I171" t="str">
        <f>VLOOKUP(A171,'Capital spend Nov 30'!$D$10:$W$6901,15,0)</f>
        <v>ST10041</v>
      </c>
      <c r="J171" t="str">
        <f>VLOOKUP($A171,'Capital spend Nov 30'!$D$10:$W$6901,8,0)</f>
        <v>Landscaping Features (Capital)</v>
      </c>
      <c r="K171" t="str">
        <f>VLOOKUP($A171,'Capital spend Nov 30'!$D$10:$W$6901,2,0)</f>
        <v>Franco D'Angelo</v>
      </c>
      <c r="L171" t="str">
        <f>VLOOKUP($A171,'Capital spend Nov 30'!$D$10:$W$6901,4,0)</f>
        <v>Prince of Wales - 2022- Walkway - The  backyard walkway  that  building .. Currently this pathway is interlock stones . Stones have lifted  creating  tripping hazards . Replacing the stones with asphalt  . More 15 yrs</v>
      </c>
    </row>
    <row r="172" spans="1:17">
      <c r="A172" t="s">
        <v>5700</v>
      </c>
      <c r="B172" t="s">
        <v>977</v>
      </c>
      <c r="C172" s="48" t="s">
        <v>5701</v>
      </c>
      <c r="D172" t="str">
        <f t="shared" si="7"/>
        <v>P22-014359</v>
      </c>
      <c r="E172" t="str">
        <f>IFERROR(VLOOKUP($A172,'Capital spend Nov 30'!$D:$G,3,FALSE),"No PO")</f>
        <v>P22-014359 - Line 2</v>
      </c>
      <c r="F172" t="str">
        <f>VLOOKUP(A172,'Capital spend Nov 30'!D:Q,14,FALSE)</f>
        <v>Bridlewood Manor - 2022 - In-Suite Renovations</v>
      </c>
      <c r="G172" t="str">
        <f>VLOOKUP(A172,'Capital spend Nov 30'!D:U,18,FALSE)</f>
        <v>No</v>
      </c>
      <c r="H172" s="89">
        <f>VLOOKUP(A172,'Capital spend Nov 30'!$D$10:$W$6901,5,0)</f>
        <v>2958.06</v>
      </c>
      <c r="I172" t="str">
        <f>VLOOKUP(A172,'Capital spend Nov 30'!$D$10:$W$6901,15,0)</f>
        <v>ST10034</v>
      </c>
      <c r="J172" t="str">
        <f>VLOOKUP($A172,'Capital spend Nov 30'!$D$10:$W$6901,8,0)</f>
        <v>In-Suite Renovation (Capital)</v>
      </c>
      <c r="K172" t="str">
        <f>VLOOKUP($A172,'Capital spend Nov 30'!$D$10:$W$6901,2,0)</f>
        <v>Rachael Mathieson (On Leave)</v>
      </c>
      <c r="L172" t="str">
        <f>VLOOKUP($A172,'Capital spend Nov 30'!$D$10:$W$6901,4,0)</f>
        <v>Suite 101 Reno</v>
      </c>
      <c r="Q172">
        <f t="shared" ref="Q172:Q179" si="9">COUNTIF(Z:Z,C172)</f>
        <v>0</v>
      </c>
    </row>
    <row r="173" spans="1:17">
      <c r="A173" t="s">
        <v>5702</v>
      </c>
      <c r="B173" t="s">
        <v>977</v>
      </c>
      <c r="C173" s="48" t="s">
        <v>5703</v>
      </c>
      <c r="D173" t="str">
        <f t="shared" si="7"/>
        <v>P22-014262</v>
      </c>
      <c r="E173" t="str">
        <f>IFERROR(VLOOKUP($A173,'Capital spend Nov 30'!$D:$G,3,FALSE),"No PO")</f>
        <v>P22-014262 - Line 1</v>
      </c>
      <c r="F173" t="str">
        <f>VLOOKUP(A173,'Capital spend Nov 30'!D:Q,14,FALSE)</f>
        <v>Hunt Club Manor - 2022 - In-Suite Renovations</v>
      </c>
      <c r="G173" t="str">
        <f>VLOOKUP(A173,'Capital spend Nov 30'!D:U,18,FALSE)</f>
        <v>No</v>
      </c>
      <c r="H173" s="89">
        <f>VLOOKUP(A173,'Capital spend Nov 30'!$D$10:$W$6901,5,0)</f>
        <v>1525.5</v>
      </c>
      <c r="I173" t="str">
        <f>VLOOKUP(A173,'Capital spend Nov 30'!$D$10:$W$6901,15,0)</f>
        <v>ST10043</v>
      </c>
      <c r="J173" t="str">
        <f>VLOOKUP($A173,'Capital spend Nov 30'!$D$10:$W$6901,8,0)</f>
        <v>In-Suite Refresh (Capital)</v>
      </c>
      <c r="K173" t="str">
        <f>VLOOKUP($A173,'Capital spend Nov 30'!$D$10:$W$6901,2,0)</f>
        <v>Yolanda Stephens</v>
      </c>
      <c r="L173" t="str">
        <f>VLOOKUP($A173,'Capital spend Nov 30'!$D$10:$W$6901,4,0)</f>
        <v>Suite 211 Refresh
Paint</v>
      </c>
      <c r="Q173">
        <f t="shared" si="9"/>
        <v>0</v>
      </c>
    </row>
    <row r="174" spans="1:17">
      <c r="A174" t="s">
        <v>5704</v>
      </c>
      <c r="B174" t="s">
        <v>977</v>
      </c>
      <c r="C174" s="48" t="s">
        <v>5705</v>
      </c>
      <c r="D174" t="str">
        <f t="shared" si="7"/>
        <v>P22-014338</v>
      </c>
      <c r="E174" t="str">
        <f>IFERROR(VLOOKUP($A174,'Capital spend Nov 30'!$D:$G,3,FALSE),"No PO")</f>
        <v>P22-014338 - Line 1</v>
      </c>
      <c r="F174" t="str">
        <f>VLOOKUP(A174,'Capital spend Nov 30'!D:Q,14,FALSE)</f>
        <v>Bridlewood Manor - 2022 - In-Suite Renovations</v>
      </c>
      <c r="G174" t="str">
        <f>VLOOKUP(A174,'Capital spend Nov 30'!D:U,18,FALSE)</f>
        <v>No</v>
      </c>
      <c r="H174" s="89">
        <f>VLOOKUP(A174,'Capital spend Nov 30'!$D$10:$W$6901,5,0)</f>
        <v>3135.41</v>
      </c>
      <c r="I174" t="str">
        <f>VLOOKUP(A174,'Capital spend Nov 30'!$D$10:$W$6901,15,0)</f>
        <v>ST10034</v>
      </c>
      <c r="J174" t="str">
        <f>VLOOKUP($A174,'Capital spend Nov 30'!$D$10:$W$6901,8,0)</f>
        <v>In-Suite Renovation (Capital)</v>
      </c>
      <c r="K174" t="str">
        <f>VLOOKUP($A174,'Capital spend Nov 30'!$D$10:$W$6901,2,0)</f>
        <v>Rachael Mathieson (On Leave)</v>
      </c>
      <c r="L174" t="str">
        <f>VLOOKUP($A174,'Capital spend Nov 30'!$D$10:$W$6901,4,0)</f>
        <v>Suite 110 Reno</v>
      </c>
      <c r="Q174">
        <f t="shared" si="9"/>
        <v>0</v>
      </c>
    </row>
    <row r="175" spans="1:17">
      <c r="A175" t="s">
        <v>5706</v>
      </c>
      <c r="B175" t="s">
        <v>977</v>
      </c>
      <c r="C175" s="48" t="s">
        <v>5707</v>
      </c>
      <c r="D175" t="str">
        <f t="shared" si="7"/>
        <v>P22-014488</v>
      </c>
      <c r="E175" t="str">
        <f>IFERROR(VLOOKUP($A175,'Capital spend Nov 30'!$D:$G,3,FALSE),"No PO")</f>
        <v>P22-014488 - Line 2</v>
      </c>
      <c r="F175" t="str">
        <f>VLOOKUP(A175,'Capital spend Nov 30'!D:Q,14,FALSE)</f>
        <v>Bridlewood Manor - 2022 - In-Suite Renovations</v>
      </c>
      <c r="G175" t="str">
        <f>VLOOKUP(A175,'Capital spend Nov 30'!D:U,18,FALSE)</f>
        <v>No</v>
      </c>
      <c r="H175" s="89">
        <f>VLOOKUP(A175,'Capital spend Nov 30'!$D$10:$W$6901,5,0)</f>
        <v>12669.56</v>
      </c>
      <c r="I175" t="str">
        <f>VLOOKUP(A175,'Capital spend Nov 30'!$D$10:$W$6901,15,0)</f>
        <v>ST10034</v>
      </c>
      <c r="J175" t="str">
        <f>VLOOKUP($A175,'Capital spend Nov 30'!$D$10:$W$6901,8,0)</f>
        <v>In-Suite Renovation (Capital)</v>
      </c>
      <c r="K175" t="str">
        <f>VLOOKUP($A175,'Capital spend Nov 30'!$D$10:$W$6901,2,0)</f>
        <v>Rachael Mathieson (On Leave)</v>
      </c>
      <c r="L175" t="str">
        <f>VLOOKUP($A175,'Capital spend Nov 30'!$D$10:$W$6901,4,0)</f>
        <v>Suite 122 Reno</v>
      </c>
      <c r="Q175">
        <f t="shared" si="9"/>
        <v>0</v>
      </c>
    </row>
    <row r="176" spans="1:17">
      <c r="A176" t="s">
        <v>5708</v>
      </c>
      <c r="B176" t="s">
        <v>977</v>
      </c>
      <c r="C176" s="48" t="s">
        <v>5709</v>
      </c>
      <c r="D176" t="str">
        <f t="shared" si="7"/>
        <v>P22-014336</v>
      </c>
      <c r="E176" t="str">
        <f>IFERROR(VLOOKUP($A176,'Capital spend Nov 30'!$D:$G,3,FALSE),"No PO")</f>
        <v>P22-014336 - Line 1</v>
      </c>
      <c r="F176" t="str">
        <f>VLOOKUP(A176,'Capital spend Nov 30'!D:Q,14,FALSE)</f>
        <v>Leaside - 2022 - In-Suite Renovations</v>
      </c>
      <c r="G176" t="str">
        <f>VLOOKUP(A176,'Capital spend Nov 30'!D:U,18,FALSE)</f>
        <v>No</v>
      </c>
      <c r="H176" s="89">
        <f>VLOOKUP(A176,'Capital spend Nov 30'!$D$10:$W$6901,5,0)</f>
        <v>8887.16</v>
      </c>
      <c r="I176" t="str">
        <f>VLOOKUP(A176,'Capital spend Nov 30'!$D$10:$W$6901,15,0)</f>
        <v>ST10029</v>
      </c>
      <c r="J176" t="str">
        <f>VLOOKUP($A176,'Capital spend Nov 30'!$D$10:$W$6901,8,0)</f>
        <v>In-Suite Renovation (Capital)</v>
      </c>
      <c r="K176" t="str">
        <f>VLOOKUP($A176,'Capital spend Nov 30'!$D$10:$W$6901,2,0)</f>
        <v>Kattie Hornshaw Phillips</v>
      </c>
      <c r="L176" t="str">
        <f>VLOOKUP($A176,'Capital spend Nov 30'!$D$10:$W$6901,4,0)</f>
        <v>Suite 1-435 Reno
Replace flooring and baseboard, new interior door, new door trim all due to electric wheel chair damage</v>
      </c>
      <c r="Q176">
        <f t="shared" si="9"/>
        <v>0</v>
      </c>
    </row>
    <row r="177" spans="1:17">
      <c r="A177" t="s">
        <v>5710</v>
      </c>
      <c r="B177" t="s">
        <v>977</v>
      </c>
      <c r="C177" s="48" t="s">
        <v>5711</v>
      </c>
      <c r="D177" t="str">
        <f t="shared" si="7"/>
        <v>P22-014358</v>
      </c>
      <c r="E177" t="str">
        <f>IFERROR(VLOOKUP($A177,'Capital spend Nov 30'!$D:$G,3,FALSE),"No PO")</f>
        <v>P22-014358 - Line 1</v>
      </c>
      <c r="F177" t="str">
        <f>VLOOKUP(A177,'Capital spend Nov 30'!D:Q,14,FALSE)</f>
        <v>Valley Stream - 2022 - 1 BedRoom and 1 Studio</v>
      </c>
      <c r="G177" t="str">
        <f>VLOOKUP(A177,'Capital spend Nov 30'!D:U,18,FALSE)</f>
        <v>No</v>
      </c>
      <c r="H177" s="89">
        <f>VLOOKUP(A177,'Capital spend Nov 30'!$D$10:$W$6901,5,0)</f>
        <v>10565.5</v>
      </c>
      <c r="I177" t="str">
        <f>VLOOKUP(A177,'Capital spend Nov 30'!$D$10:$W$6901,15,0)</f>
        <v>ST10042</v>
      </c>
      <c r="J177" t="str">
        <f>VLOOKUP($A177,'Capital spend Nov 30'!$D$10:$W$6901,8,0)</f>
        <v>Tenant Spaces FF&amp;E (Capital)</v>
      </c>
      <c r="K177" t="str">
        <f>VLOOKUP($A177,'Capital spend Nov 30'!$D$10:$W$6901,2,0)</f>
        <v>Franco D'Angelo</v>
      </c>
      <c r="L177" t="str">
        <f>VLOOKUP($A177,'Capital spend Nov 30'!$D$10:$W$6901,4,0)</f>
        <v>Valley Stream - 2022 - Purchase 3 x suite gliders . More 7  yrs</v>
      </c>
      <c r="Q177">
        <f t="shared" si="9"/>
        <v>0</v>
      </c>
    </row>
    <row r="178" spans="1:17">
      <c r="A178" t="s">
        <v>5712</v>
      </c>
      <c r="B178" t="s">
        <v>977</v>
      </c>
      <c r="C178" s="48" t="s">
        <v>5713</v>
      </c>
      <c r="D178" t="str">
        <f t="shared" si="7"/>
        <v>P22-014516</v>
      </c>
      <c r="E178" t="str">
        <f>IFERROR(VLOOKUP($A178,'Capital spend Nov 30'!$D:$G,3,FALSE),"No PO")</f>
        <v>P22-014516 - Line 1</v>
      </c>
      <c r="F178" t="str">
        <f>VLOOKUP(A178,'Capital spend Nov 30'!D:Q,14,FALSE)</f>
        <v>The Bentley Yorkton - 2022 - Hot Water Tank Replacement</v>
      </c>
      <c r="G178" t="str">
        <f>VLOOKUP(A178,'Capital spend Nov 30'!D:U,18,FALSE)</f>
        <v>No</v>
      </c>
      <c r="H178" s="89">
        <f>VLOOKUP(A178,'Capital spend Nov 30'!$D$10:$W$6901,5,0)</f>
        <v>16088.77</v>
      </c>
      <c r="I178" t="str">
        <f>VLOOKUP(A178,'Capital spend Nov 30'!$D$10:$W$6901,15,0)</f>
        <v>ST10080</v>
      </c>
      <c r="J178" t="str">
        <f>VLOOKUP($A178,'Capital spend Nov 30'!$D$10:$W$6901,8,0)</f>
        <v>Plumbing (Capital)</v>
      </c>
      <c r="K178" t="str">
        <f>VLOOKUP($A178,'Capital spend Nov 30'!$D$10:$W$6901,2,0)</f>
        <v>Malcolm Holbrow</v>
      </c>
      <c r="L178" t="str">
        <f>VLOOKUP($A178,'Capital spend Nov 30'!$D$10:$W$6901,4,0)</f>
        <v>The Bentley Yorkton - 2022 - Hot Water Tank Replacement - HWT failed and Vetted was called on site. The age of asset is approx 17yrs old. Please pull funds from Wellltower emergency Contingency</v>
      </c>
      <c r="Q178">
        <f t="shared" si="9"/>
        <v>0</v>
      </c>
    </row>
    <row r="179" spans="1:17">
      <c r="A179" t="s">
        <v>5714</v>
      </c>
      <c r="B179" t="s">
        <v>977</v>
      </c>
      <c r="C179" s="48" t="s">
        <v>5715</v>
      </c>
      <c r="D179" t="str">
        <f t="shared" si="7"/>
        <v>P22-014347</v>
      </c>
      <c r="E179" t="str">
        <f>IFERROR(VLOOKUP($A179,'Capital spend Nov 30'!$D:$G,3,FALSE),"No PO")</f>
        <v>P22-014347 - Line 1</v>
      </c>
      <c r="F179" t="str">
        <f>VLOOKUP(A179,'Capital spend Nov 30'!D:Q,14,FALSE)</f>
        <v>Port Perry - 2022 - In-Suite Renovations</v>
      </c>
      <c r="G179" t="str">
        <f>VLOOKUP(A179,'Capital spend Nov 30'!D:U,18,FALSE)</f>
        <v>No</v>
      </c>
      <c r="H179" s="89">
        <f>VLOOKUP(A179,'Capital spend Nov 30'!$D$10:$W$6901,5,0)</f>
        <v>3705.76</v>
      </c>
      <c r="I179" t="str">
        <f>VLOOKUP(A179,'Capital spend Nov 30'!$D$10:$W$6901,15,0)</f>
        <v>ST10031</v>
      </c>
      <c r="J179" t="str">
        <f>VLOOKUP($A179,'Capital spend Nov 30'!$D$10:$W$6901,8,0)</f>
        <v>In-Suite Renovation (Capital)</v>
      </c>
      <c r="K179" t="str">
        <f>VLOOKUP($A179,'Capital spend Nov 30'!$D$10:$W$6901,2,0)</f>
        <v>Patricia Glassford</v>
      </c>
      <c r="L179" t="str">
        <f>VLOOKUP($A179,'Capital spend Nov 30'!$D$10:$W$6901,4,0)</f>
        <v>Suite 212 Reno One Bedroom Carpet replacement bedroom only, paint, washroom vanity/sink/faucet</v>
      </c>
      <c r="Q179">
        <f t="shared" si="9"/>
        <v>0</v>
      </c>
    </row>
    <row r="180" spans="1:17">
      <c r="A180" t="s">
        <v>5716</v>
      </c>
      <c r="B180" t="s">
        <v>977</v>
      </c>
      <c r="C180" s="48" t="s">
        <v>1423</v>
      </c>
      <c r="D180" t="str">
        <f t="shared" si="7"/>
        <v>P22-014427</v>
      </c>
      <c r="E180" t="str">
        <f>IFERROR(VLOOKUP($A180,'Capital spend Nov 30'!$D:$G,3,FALSE),"No PO")</f>
        <v>P22-014427 - Line 1</v>
      </c>
      <c r="F180" t="str">
        <f>VLOOKUP(A180,'Capital spend Nov 30'!D:Q,14,FALSE)</f>
        <v>Oak Terrace - 2022 - Washroom Leak</v>
      </c>
      <c r="G180" t="str">
        <f>VLOOKUP(A180,'Capital spend Nov 30'!D:U,18,FALSE)</f>
        <v>No</v>
      </c>
      <c r="H180" s="89">
        <f>VLOOKUP(A180,'Capital spend Nov 30'!$D$10:$W$6901,5,0)</f>
        <v>5604.25</v>
      </c>
      <c r="I180" t="str">
        <f>VLOOKUP(A180,'Capital spend Nov 30'!$D$10:$W$6901,15,0)</f>
        <v>ST10155</v>
      </c>
      <c r="J180" t="str">
        <f>VLOOKUP($A180,'Capital spend Nov 30'!$D$10:$W$6901,8,0)</f>
        <v>Plumbing (Capital)</v>
      </c>
      <c r="K180" t="str">
        <f>VLOOKUP($A180,'Capital spend Nov 30'!$D$10:$W$6901,2,0)</f>
        <v>Hazel D'Gama</v>
      </c>
      <c r="L180" t="str">
        <f>VLOOKUP($A180,'Capital spend Nov 30'!$D$10:$W$6901,4,0)</f>
        <v>Oak Terrace - Washroom Leak</v>
      </c>
    </row>
    <row r="181" spans="1:17">
      <c r="A181" t="s">
        <v>5717</v>
      </c>
      <c r="B181" t="s">
        <v>977</v>
      </c>
      <c r="C181" t="s">
        <v>5718</v>
      </c>
      <c r="D181" t="str">
        <f t="shared" si="7"/>
        <v>P22-014357</v>
      </c>
      <c r="E181" t="str">
        <f>IFERROR(VLOOKUP($A181,'Capital spend Nov 30'!$D:$G,3,FALSE),"No PO")</f>
        <v>P22-014357 - Line 1</v>
      </c>
      <c r="F181" t="str">
        <f>VLOOKUP(A181,'Capital spend Nov 30'!D:Q,14,FALSE)</f>
        <v>Bridlewood - 2022- Generator Breaker Replacement</v>
      </c>
      <c r="G181" t="str">
        <f>VLOOKUP(A181,'Capital spend Nov 30'!D:U,18,FALSE)</f>
        <v>No</v>
      </c>
      <c r="H181" s="89">
        <f>VLOOKUP(A181,'Capital spend Nov 30'!$D$10:$W$6901,5,0)</f>
        <v>12102.3</v>
      </c>
      <c r="I181" t="str">
        <f>VLOOKUP(A181,'Capital spend Nov 30'!$D$10:$W$6901,15,0)</f>
        <v>ST10034</v>
      </c>
      <c r="J181" t="str">
        <f>VLOOKUP($A181,'Capital spend Nov 30'!$D$10:$W$6901,8,0)</f>
        <v>Emergency Power System (Capital)</v>
      </c>
      <c r="K181" t="str">
        <f>VLOOKUP($A181,'Capital spend Nov 30'!$D$10:$W$6901,2,0)</f>
        <v>Franco D'Angelo</v>
      </c>
      <c r="L181" t="str">
        <f>VLOOKUP($A181,'Capital spend Nov 30'!$D$10:$W$6901,4,0)</f>
        <v>Bridlewood - 2022- Generator Breaker Replacement . Replace main breaker ..breaker kept on tripping . More 10 yrs</v>
      </c>
      <c r="Q181">
        <f t="shared" ref="Q181:Q183" si="10">COUNTIF(Z:Z,C181)</f>
        <v>0</v>
      </c>
    </row>
    <row r="182" spans="1:17">
      <c r="A182" t="s">
        <v>5719</v>
      </c>
      <c r="B182" t="s">
        <v>977</v>
      </c>
      <c r="C182" s="48" t="s">
        <v>5720</v>
      </c>
      <c r="D182" t="str">
        <f t="shared" si="7"/>
        <v>P22-014441</v>
      </c>
      <c r="E182" t="str">
        <f>IFERROR(VLOOKUP($A182,'Capital spend Nov 30'!$D:$G,3,FALSE),"No PO")</f>
        <v>P22-014441 - Line 1</v>
      </c>
      <c r="F182" t="str">
        <f>VLOOKUP(A182,'Capital spend Nov 30'!D:Q,14,FALSE)</f>
        <v>Elginwood - 2022- Hydrant Overhaul</v>
      </c>
      <c r="G182" t="str">
        <f>VLOOKUP(A182,'Capital spend Nov 30'!D:U,18,FALSE)</f>
        <v>No</v>
      </c>
      <c r="H182" s="89">
        <f>VLOOKUP(A182,'Capital spend Nov 30'!$D$10:$W$6901,5,0)</f>
        <v>2938</v>
      </c>
      <c r="I182" t="str">
        <f>VLOOKUP(A182,'Capital spend Nov 30'!$D$10:$W$6901,15,0)</f>
        <v>ST10162</v>
      </c>
      <c r="J182" t="str">
        <f>VLOOKUP($A182,'Capital spend Nov 30'!$D$10:$W$6901,8,0)</f>
        <v>Fire alarm/Sprinkler (Capital)</v>
      </c>
      <c r="K182" t="str">
        <f>VLOOKUP($A182,'Capital spend Nov 30'!$D$10:$W$6901,2,0)</f>
        <v>Franco D'Angelo</v>
      </c>
      <c r="L182" t="str">
        <f>VLOOKUP($A182,'Capital spend Nov 30'!$D$10:$W$6901,4,0)</f>
        <v>Elginwood 2022- This request is to correct the vendor on the Po _ P22-011694 .</v>
      </c>
      <c r="Q182">
        <f t="shared" si="10"/>
        <v>0</v>
      </c>
    </row>
    <row r="183" spans="1:17">
      <c r="A183" t="s">
        <v>5721</v>
      </c>
      <c r="B183" t="s">
        <v>977</v>
      </c>
      <c r="C183" t="s">
        <v>5722</v>
      </c>
      <c r="D183" t="str">
        <f t="shared" si="7"/>
        <v>P22-014410</v>
      </c>
      <c r="E183" t="str">
        <f>IFERROR(VLOOKUP($A183,'Capital spend Nov 30'!$D:$G,3,FALSE),"No PO")</f>
        <v>P22-014410 - Line 1</v>
      </c>
      <c r="F183" t="str">
        <f>VLOOKUP(A183,'Capital spend Nov 30'!D:Q,14,FALSE)</f>
        <v>Donway Place - 2022 - In-Suite Renovations</v>
      </c>
      <c r="G183" t="str">
        <f>VLOOKUP(A183,'Capital spend Nov 30'!D:U,18,FALSE)</f>
        <v>No</v>
      </c>
      <c r="H183" s="89">
        <f>VLOOKUP(A183,'Capital spend Nov 30'!$D$10:$W$6901,5,0)</f>
        <v>5904.63</v>
      </c>
      <c r="I183" t="str">
        <f>VLOOKUP(A183,'Capital spend Nov 30'!$D$10:$W$6901,15,0)</f>
        <v>ST10026</v>
      </c>
      <c r="J183" t="str">
        <f>VLOOKUP($A183,'Capital spend Nov 30'!$D$10:$W$6901,8,0)</f>
        <v>In-Suite Renovation (Capital)</v>
      </c>
      <c r="K183" t="str">
        <f>VLOOKUP($A183,'Capital spend Nov 30'!$D$10:$W$6901,2,0)</f>
        <v>Lynn A. Jennings</v>
      </c>
      <c r="L183" t="str">
        <f>VLOOKUP($A183,'Capital spend Nov 30'!$D$10:$W$6901,4,0)</f>
        <v>Suite 106 Reno Renovation - Quick move in July 25</v>
      </c>
      <c r="Q183">
        <f t="shared" si="10"/>
        <v>0</v>
      </c>
    </row>
    <row r="184" spans="1:17">
      <c r="A184" t="s">
        <v>5723</v>
      </c>
      <c r="B184" t="s">
        <v>977</v>
      </c>
      <c r="C184" s="48" t="s">
        <v>5724</v>
      </c>
      <c r="D184" t="str">
        <f t="shared" si="7"/>
        <v>P22-014530</v>
      </c>
      <c r="E184" t="str">
        <f>IFERROR(VLOOKUP($A184,'Capital spend Nov 30'!$D:$G,3,FALSE),"No PO")</f>
        <v>P22-014530 - Line 1</v>
      </c>
      <c r="F184" t="str">
        <f>VLOOKUP(A184,'Capital spend Nov 30'!D:Q,14,FALSE)</f>
        <v>Hunt Club - 2022 - MUA Expansion Valve</v>
      </c>
      <c r="G184" t="str">
        <f>VLOOKUP(A184,'Capital spend Nov 30'!D:U,18,FALSE)</f>
        <v>No</v>
      </c>
      <c r="H184" s="89">
        <f>VLOOKUP(A184,'Capital spend Nov 30'!$D$10:$W$6901,5,0)</f>
        <v>2850.99</v>
      </c>
      <c r="I184" t="str">
        <f>VLOOKUP(A184,'Capital spend Nov 30'!$D$10:$W$6901,15,0)</f>
        <v>ST10043</v>
      </c>
      <c r="J184" t="str">
        <f>VLOOKUP($A184,'Capital spend Nov 30'!$D$10:$W$6901,8,0)</f>
        <v>HVAC Systems (Capital)</v>
      </c>
      <c r="K184" t="str">
        <f>VLOOKUP($A184,'Capital spend Nov 30'!$D$10:$W$6901,2,0)</f>
        <v>Franco D'Angelo</v>
      </c>
      <c r="L184" t="str">
        <f>VLOOKUP($A184,'Capital spend Nov 30'!$D$10:$W$6901,4,0)</f>
        <v>Hunt Club - 2022 - MUA Expansion Valve . Replace valve . More 7 yrs</v>
      </c>
    </row>
    <row r="185" spans="1:17">
      <c r="A185" t="s">
        <v>5725</v>
      </c>
      <c r="B185" t="s">
        <v>977</v>
      </c>
      <c r="C185" t="s">
        <v>5722</v>
      </c>
      <c r="D185" t="str">
        <f t="shared" si="7"/>
        <v>P22-014526</v>
      </c>
      <c r="E185" t="str">
        <f>IFERROR(VLOOKUP($A185,'Capital spend Nov 30'!$D:$G,3,FALSE),"No PO")</f>
        <v>P22-014526 - Line 1</v>
      </c>
      <c r="F185" t="str">
        <f>VLOOKUP(A185,'Capital spend Nov 30'!D:Q,14,FALSE)</f>
        <v>St Lawrence - 2022- Walk in - Suction Valve</v>
      </c>
      <c r="G185" t="str">
        <f>VLOOKUP(A185,'Capital spend Nov 30'!D:U,18,FALSE)</f>
        <v>No</v>
      </c>
      <c r="H185" s="89">
        <f>VLOOKUP(A185,'Capital spend Nov 30'!$D$10:$W$6901,5,0)</f>
        <v>1263.75</v>
      </c>
      <c r="I185" t="str">
        <f>VLOOKUP(A185,'Capital spend Nov 30'!$D$10:$W$6901,15,0)</f>
        <v>ST10038</v>
      </c>
      <c r="J185" t="str">
        <f>VLOOKUP($A185,'Capital spend Nov 30'!$D$10:$W$6901,8,0)</f>
        <v>Plumbing (Capital)</v>
      </c>
      <c r="K185" t="str">
        <f>VLOOKUP($A185,'Capital spend Nov 30'!$D$10:$W$6901,2,0)</f>
        <v>Franco D'Angelo</v>
      </c>
      <c r="L185" t="str">
        <f>VLOOKUP($A185,'Capital spend Nov 30'!$D$10:$W$6901,4,0)</f>
        <v>St Lawrence - 2022- Walk in - Suction Valve . Replace suction Valve . More 7 yrs</v>
      </c>
      <c r="Q185">
        <f>COUNTIF(Z:Z,C185)</f>
        <v>0</v>
      </c>
    </row>
    <row r="186" spans="1:17">
      <c r="A186" s="25" t="s">
        <v>5726</v>
      </c>
      <c r="B186" t="s">
        <v>977</v>
      </c>
      <c r="C186" s="48" t="s">
        <v>1789</v>
      </c>
      <c r="D186" t="str">
        <f t="shared" si="7"/>
        <v>P22-014469</v>
      </c>
      <c r="E186" t="str">
        <f>IFERROR(VLOOKUP($A186,'Capital spend Nov 30'!$D:$G,3,FALSE),"No PO")</f>
        <v>P22-014469 - Line 1</v>
      </c>
      <c r="F186" t="str">
        <f>VLOOKUP(A186,'Capital spend Nov 30'!D:Q,14,FALSE)</f>
        <v>The Village Seniors - 2022 - Flooring Replacement in Salon and Lobby/Vestibule/Small Office at Apt Entr.</v>
      </c>
      <c r="G186" t="str">
        <f>VLOOKUP(A186,'Capital spend Nov 30'!D:U,18,FALSE)</f>
        <v>No</v>
      </c>
      <c r="H186" s="89">
        <f>VLOOKUP(A186,'Capital spend Nov 30'!$D$10:$W$6901,5,0)</f>
        <v>14944.25</v>
      </c>
      <c r="I186" t="str">
        <f>VLOOKUP(A186,'Capital spend Nov 30'!$D$10:$W$6901,15,0)</f>
        <v>ST10336</v>
      </c>
      <c r="J186" t="str">
        <f>VLOOKUP($A186,'Capital spend Nov 30'!$D$10:$W$6901,8,0)</f>
        <v>Amenity Spaces (Capital)</v>
      </c>
      <c r="K186" t="str">
        <f>VLOOKUP($A186,'Capital spend Nov 30'!$D$10:$W$6901,2,0)</f>
        <v>Emilio Ricciardi (Terminated)</v>
      </c>
      <c r="L186" t="str">
        <f>VLOOKUP($A186,'Capital spend Nov 30'!$D$10:$W$6901,4,0)</f>
        <v>Salon and Lobby/Vestibule/Small Office At Apt Entr.
Remove existing flooring and prep for new supply and install new "LVP" and vinyl base - "Tru-North"</v>
      </c>
    </row>
    <row r="187" spans="1:17">
      <c r="A187" s="25" t="s">
        <v>5727</v>
      </c>
      <c r="B187" t="s">
        <v>979</v>
      </c>
      <c r="C187" s="48" t="s">
        <v>5149</v>
      </c>
      <c r="D187" t="str">
        <f t="shared" si="7"/>
        <v>P22-014772</v>
      </c>
      <c r="E187" t="str">
        <f>IFERROR(VLOOKUP($A187,'Capital spend Nov 30'!$D:$G,3,FALSE),"No PO")</f>
        <v>P22-014772 - Line 1</v>
      </c>
      <c r="F187" t="str">
        <f>VLOOKUP(A187,'Capital spend Nov 30'!D:Q,14,FALSE)</f>
        <v>Brierwood Apts - 2022 - In-Suite Renovations</v>
      </c>
      <c r="G187" t="str">
        <f>VLOOKUP(A187,'Capital spend Nov 30'!D:U,18,FALSE)</f>
        <v>No</v>
      </c>
      <c r="H187" s="89">
        <f>VLOOKUP(A187,'Capital spend Nov 30'!$D$10:$W$6901,5,0)</f>
        <v>12411.94</v>
      </c>
      <c r="I187" t="str">
        <f>VLOOKUP(A187,'Capital spend Nov 30'!$D$10:$W$6901,15,0)</f>
        <v>ST10186</v>
      </c>
      <c r="J187" t="str">
        <f>VLOOKUP($A187,'Capital spend Nov 30'!$D$10:$W$6901,8,0)</f>
        <v>In-Suite Renovation (Capital)</v>
      </c>
      <c r="K187" t="str">
        <f>VLOOKUP($A187,'Capital spend Nov 30'!$D$10:$W$6901,2,0)</f>
        <v>Jim Eagleton</v>
      </c>
      <c r="L187" t="str">
        <f>VLOOKUP($A187,'Capital spend Nov 30'!$D$10:$W$6901,4,0)</f>
        <v>Suite 314 Reno  Unable to edit  :Last reno date" feild  Last reno prior to 2016</v>
      </c>
    </row>
    <row r="188" spans="1:17">
      <c r="A188" s="25" t="s">
        <v>5728</v>
      </c>
      <c r="B188" t="s">
        <v>979</v>
      </c>
      <c r="C188" s="51" t="s">
        <v>1014</v>
      </c>
      <c r="D188" t="str">
        <f t="shared" si="7"/>
        <v>P22-014905</v>
      </c>
      <c r="E188" t="str">
        <f>IFERROR(VLOOKUP($A188,'Capital spend Nov 30'!$D:$G,3,FALSE),"No PO")</f>
        <v>P22-014905 - Line 2</v>
      </c>
      <c r="F188" t="str">
        <f>VLOOKUP(A188,'Capital spend Nov 30'!D:Q,14,FALSE)</f>
        <v>Marian Chateau - 2022 - In-Suite Renovations</v>
      </c>
      <c r="G188" t="str">
        <f>VLOOKUP(A188,'Capital spend Nov 30'!D:U,18,FALSE)</f>
        <v>No</v>
      </c>
      <c r="H188" s="89">
        <f>VLOOKUP(A188,'Capital spend Nov 30'!$D$10:$W$6901,5,0)</f>
        <v>10396.42</v>
      </c>
      <c r="I188" t="str">
        <f>VLOOKUP(A188,'Capital spend Nov 30'!$D$10:$W$6901,15,0)</f>
        <v>ST10078</v>
      </c>
      <c r="J188" t="str">
        <f>VLOOKUP($A188,'Capital spend Nov 30'!$D$10:$W$6901,8,0)</f>
        <v>In-Suite Renovation (Capital)</v>
      </c>
      <c r="K188" t="str">
        <f>VLOOKUP($A188,'Capital spend Nov 30'!$D$10:$W$6901,2,0)</f>
        <v>Armando Rivero</v>
      </c>
      <c r="L188" t="str">
        <f>VLOOKUP($A188,'Capital spend Nov 30'!$D$10:$W$6901,4,0)</f>
        <v>Suite 118 Reno</v>
      </c>
    </row>
    <row r="189" spans="1:17">
      <c r="A189" s="25" t="s">
        <v>5729</v>
      </c>
      <c r="B189" t="s">
        <v>979</v>
      </c>
      <c r="C189" s="51" t="s">
        <v>1014</v>
      </c>
      <c r="D189" t="str">
        <f t="shared" si="7"/>
        <v>P22-014654</v>
      </c>
      <c r="E189" t="str">
        <f>IFERROR(VLOOKUP($A189,'Capital spend Nov 30'!$D:$G,3,FALSE),"No PO")</f>
        <v>P22-014654 - Line 1</v>
      </c>
      <c r="F189" t="str">
        <f>VLOOKUP(A189,'Capital spend Nov 30'!D:Q,14,FALSE)</f>
        <v>The Renoir - 2022 - Plumbing (Copper Piping)</v>
      </c>
      <c r="G189" t="str">
        <f>VLOOKUP(A189,'Capital spend Nov 30'!D:U,18,FALSE)</f>
        <v>No</v>
      </c>
      <c r="H189" s="89">
        <f>VLOOKUP(A189,'Capital spend Nov 30'!$D$10:$W$6901,5,0)</f>
        <v>13692.79</v>
      </c>
      <c r="I189" t="str">
        <f>VLOOKUP(A189,'Capital spend Nov 30'!$D$10:$W$6901,15,0)</f>
        <v>ST10397</v>
      </c>
      <c r="J189" t="str">
        <f>VLOOKUP($A189,'Capital spend Nov 30'!$D$10:$W$6901,8,0)</f>
        <v>Plumbing (Capital)</v>
      </c>
      <c r="K189" t="str">
        <f>VLOOKUP($A189,'Capital spend Nov 30'!$D$10:$W$6901,2,0)</f>
        <v>Tim Morrison</v>
      </c>
      <c r="L189" t="str">
        <f>VLOOKUP($A189,'Capital spend Nov 30'!$D$10:$W$6901,4,0)</f>
        <v>To replace a large amount of copper piping in the Mechanical Room that has several pinhole leaks. 
EMERGENCY REPLACEMENT--WORK COMPLETED DUE TO FLOODING.</v>
      </c>
    </row>
    <row r="190" spans="1:17">
      <c r="A190" s="25" t="s">
        <v>5730</v>
      </c>
      <c r="B190" t="s">
        <v>979</v>
      </c>
      <c r="C190" s="48" t="s">
        <v>5149</v>
      </c>
      <c r="D190" t="str">
        <f t="shared" si="7"/>
        <v>P22-014610</v>
      </c>
      <c r="E190" t="str">
        <f>IFERROR(VLOOKUP($A190,'Capital spend Nov 30'!$D:$G,3,FALSE),"No PO")</f>
        <v>P22-014610 - Line 1</v>
      </c>
      <c r="F190" t="str">
        <f>VLOOKUP(A190,'Capital spend Nov 30'!D:Q,14,FALSE)</f>
        <v>Windsor Park - 2022 - Signage</v>
      </c>
      <c r="G190" t="str">
        <f>VLOOKUP(A190,'Capital spend Nov 30'!D:U,18,FALSE)</f>
        <v>No</v>
      </c>
      <c r="H190" s="89">
        <f>VLOOKUP(A190,'Capital spend Nov 30'!$D$10:$W$6901,5,0)</f>
        <v>27865.22</v>
      </c>
      <c r="I190" t="str">
        <f>VLOOKUP(A190,'Capital spend Nov 30'!$D$10:$W$6901,15,0)</f>
        <v>ST10053</v>
      </c>
      <c r="J190" t="str">
        <f>VLOOKUP($A190,'Capital spend Nov 30'!$D$10:$W$6901,8,0)</f>
        <v>Signage (Capital)</v>
      </c>
      <c r="K190" t="str">
        <f>VLOOKUP($A190,'Capital spend Nov 30'!$D$10:$W$6901,2,0)</f>
        <v>Vanessa Fuentes-Castro</v>
      </c>
      <c r="L190" t="str">
        <f>VLOOKUP($A190,'Capital spend Nov 30'!$D$10:$W$6901,4,0)</f>
        <v>Windsor Park Interior Wayfinding</v>
      </c>
    </row>
    <row r="191" spans="1:17">
      <c r="A191" s="25" t="s">
        <v>5731</v>
      </c>
      <c r="B191" t="s">
        <v>979</v>
      </c>
      <c r="C191" s="48" t="s">
        <v>1014</v>
      </c>
      <c r="D191" t="str">
        <f t="shared" si="7"/>
        <v>P22-014620</v>
      </c>
      <c r="E191" t="str">
        <f>IFERROR(VLOOKUP($A191,'Capital spend Nov 30'!$D:$G,3,FALSE),"No PO")</f>
        <v>P22-014620 - Line 2</v>
      </c>
      <c r="F191" t="str">
        <f>VLOOKUP(A191,'Capital spend Nov 30'!D:Q,14,FALSE)</f>
        <v>Parkwood Manor - 2022 - In-Suite Renovations</v>
      </c>
      <c r="G191" t="str">
        <f>VLOOKUP(A191,'Capital spend Nov 30'!D:U,18,FALSE)</f>
        <v>No</v>
      </c>
      <c r="H191" s="89">
        <f>VLOOKUP(A191,'Capital spend Nov 30'!$D$10:$W$6901,5,0)</f>
        <v>7512.08</v>
      </c>
      <c r="I191" t="str">
        <f>VLOOKUP(A191,'Capital spend Nov 30'!$D$10:$W$6901,15,0)</f>
        <v>ST10059</v>
      </c>
      <c r="J191" t="str">
        <f>VLOOKUP($A191,'Capital spend Nov 30'!$D$10:$W$6901,8,0)</f>
        <v>In-Suite Renovation (Capital)</v>
      </c>
      <c r="K191" t="str">
        <f>VLOOKUP($A191,'Capital spend Nov 30'!$D$10:$W$6901,2,0)</f>
        <v>Bryan Dylawsky</v>
      </c>
      <c r="L191" t="str">
        <f>VLOOKUP($A191,'Capital spend Nov 30'!$D$10:$W$6901,4,0)</f>
        <v>Suite 182 Reno Paint, Replace Flooring</v>
      </c>
    </row>
    <row r="192" spans="1:17">
      <c r="A192" s="25" t="s">
        <v>5732</v>
      </c>
      <c r="B192" t="s">
        <v>979</v>
      </c>
      <c r="C192" s="51" t="s">
        <v>4941</v>
      </c>
      <c r="D192" t="str">
        <f t="shared" si="7"/>
        <v>P22-014581</v>
      </c>
      <c r="E192" t="str">
        <f>IFERROR(VLOOKUP($A192,'Capital spend Nov 30'!$D:$G,3,FALSE),"No PO")</f>
        <v>P22-014581 - Line 1</v>
      </c>
      <c r="F192" t="str">
        <f>VLOOKUP(A192,'Capital spend Nov 30'!D:Q,14,FALSE)</f>
        <v>McKenzie Towne - 2022 - Semi Private Suite Conversion</v>
      </c>
      <c r="G192" t="str">
        <f>VLOOKUP(A192,'Capital spend Nov 30'!D:U,18,FALSE)</f>
        <v>No</v>
      </c>
      <c r="H192" s="89">
        <f>VLOOKUP(A192,'Capital spend Nov 30'!$D$10:$W$6901,5,0)</f>
        <v>614.25</v>
      </c>
      <c r="I192" t="str">
        <f>VLOOKUP(A192,'Capital spend Nov 30'!$D$10:$W$6901,15,0)</f>
        <v>ST10074</v>
      </c>
      <c r="J192" t="str">
        <f>VLOOKUP($A192,'Capital spend Nov 30'!$D$10:$W$6901,8,0)</f>
        <v>Tenant Spaces (Capital)</v>
      </c>
      <c r="K192" t="str">
        <f>VLOOKUP($A192,'Capital spend Nov 30'!$D$10:$W$6901,2,0)</f>
        <v>Kerrsten Norwood</v>
      </c>
      <c r="L192" t="str">
        <f>VLOOKUP($A192,'Capital spend Nov 30'!$D$10:$W$6901,4,0)</f>
        <v>Design services for AHS funded suite conversions.</v>
      </c>
    </row>
    <row r="193" spans="1:12">
      <c r="A193" s="25" t="s">
        <v>5733</v>
      </c>
      <c r="B193" t="s">
        <v>979</v>
      </c>
      <c r="C193" s="48" t="s">
        <v>1014</v>
      </c>
      <c r="D193" t="str">
        <f t="shared" si="7"/>
        <v>P22-014764</v>
      </c>
      <c r="E193" t="str">
        <f>IFERROR(VLOOKUP($A193,'Capital spend Nov 30'!$D:$G,3,FALSE),"No PO")</f>
        <v>P22-014764 - Line 1</v>
      </c>
      <c r="F193" t="str">
        <f>VLOOKUP(A193,'Capital spend Nov 30'!D:Q,14,FALSE)</f>
        <v>Westwood - 2022- Upgrade BAS system</v>
      </c>
      <c r="G193" t="str">
        <f>VLOOKUP(A193,'Capital spend Nov 30'!D:U,18,FALSE)</f>
        <v>No</v>
      </c>
      <c r="H193" s="89">
        <f>VLOOKUP(A193,'Capital spend Nov 30'!$D$10:$W$6901,5,0)</f>
        <v>25826.15</v>
      </c>
      <c r="I193" t="str">
        <f>VLOOKUP(A193,'Capital spend Nov 30'!$D$10:$W$6901,15,0)</f>
        <v>ST10035</v>
      </c>
      <c r="J193" t="str">
        <f>VLOOKUP($A193,'Capital spend Nov 30'!$D$10:$W$6901,8,0)</f>
        <v>HVAC Systems (Capital)</v>
      </c>
      <c r="K193" t="str">
        <f>VLOOKUP($A193,'Capital spend Nov 30'!$D$10:$W$6901,2,0)</f>
        <v>Franco D'Angelo</v>
      </c>
      <c r="L193" t="str">
        <f>VLOOKUP($A193,'Capital spend Nov 30'!$D$10:$W$6901,4,0)</f>
        <v>Westwood - 2022- Upgrade BAS system . The current software in Tower #1 - #2 is Java.. is now obsolete ..Require an upgrade to the BAS system . More 10 yrs</v>
      </c>
    </row>
    <row r="194" spans="1:12">
      <c r="A194" s="25" t="s">
        <v>5734</v>
      </c>
      <c r="B194" t="s">
        <v>979</v>
      </c>
      <c r="C194" s="51" t="s">
        <v>1014</v>
      </c>
      <c r="D194" t="str">
        <f t="shared" si="7"/>
        <v>P22-014742</v>
      </c>
      <c r="E194" t="str">
        <f>IFERROR(VLOOKUP($A194,'Capital spend Nov 30'!$D:$G,3,FALSE),"No PO")</f>
        <v>P22-014742 - Line 2</v>
      </c>
      <c r="F194" t="str">
        <f>VLOOKUP(A194,'Capital spend Nov 30'!D:Q,14,FALSE)</f>
        <v>Forest Hill - 2022 - In-Suite Renovations</v>
      </c>
      <c r="G194" t="str">
        <f>VLOOKUP(A194,'Capital spend Nov 30'!D:U,18,FALSE)</f>
        <v>No</v>
      </c>
      <c r="H194" s="89">
        <f>VLOOKUP(A194,'Capital spend Nov 30'!$D$10:$W$6901,5,0)</f>
        <v>5911.54</v>
      </c>
      <c r="I194" t="str">
        <f>VLOOKUP(A194,'Capital spend Nov 30'!$D$10:$W$6901,15,0)</f>
        <v>ST10012</v>
      </c>
      <c r="J194" t="str">
        <f>VLOOKUP($A194,'Capital spend Nov 30'!$D$10:$W$6901,8,0)</f>
        <v>In-Suite Renovation (Capital)</v>
      </c>
      <c r="K194" t="str">
        <f>VLOOKUP($A194,'Capital spend Nov 30'!$D$10:$W$6901,2,0)</f>
        <v>Arnel Tanglao</v>
      </c>
      <c r="L194" t="str">
        <f>VLOOKUP($A194,'Capital spend Nov 30'!$D$10:$W$6901,4,0)</f>
        <v>Suite 622 Reno
-Carpet
-Repair portion wall
-Vinyl flooring  --&gt; hallway, bathroom, closet
-Paint entire room</v>
      </c>
    </row>
    <row r="195" spans="1:12">
      <c r="A195" s="25" t="s">
        <v>5735</v>
      </c>
      <c r="B195" t="s">
        <v>979</v>
      </c>
      <c r="C195" s="48" t="s">
        <v>1014</v>
      </c>
      <c r="D195" t="str">
        <f t="shared" si="7"/>
        <v>P22-014718</v>
      </c>
      <c r="E195" t="str">
        <f>IFERROR(VLOOKUP($A195,'Capital spend Nov 30'!$D:$G,3,FALSE),"No PO")</f>
        <v>P22-014718 - Line 1</v>
      </c>
      <c r="F195" t="str">
        <f>VLOOKUP(A195,'Capital spend Nov 30'!D:Q,14,FALSE)</f>
        <v>Fenelon Court - 2022 - Fuel system upgrade</v>
      </c>
      <c r="G195" t="str">
        <f>VLOOKUP(A195,'Capital spend Nov 30'!D:U,18,FALSE)</f>
        <v>No</v>
      </c>
      <c r="H195" s="89">
        <f>VLOOKUP(A195,'Capital spend Nov 30'!$D$10:$W$6901,5,0)</f>
        <v>61867.5</v>
      </c>
      <c r="I195" t="str">
        <f>VLOOKUP(A195,'Capital spend Nov 30'!$D$10:$W$6901,15,0)</f>
        <v>ST10150</v>
      </c>
      <c r="J195" t="str">
        <f>VLOOKUP($A195,'Capital spend Nov 30'!$D$10:$W$6901,8,0)</f>
        <v>HVAC Systems (Capital)</v>
      </c>
      <c r="K195" t="str">
        <f>VLOOKUP($A195,'Capital spend Nov 30'!$D$10:$W$6901,2,0)</f>
        <v>Hazel D'Gama</v>
      </c>
      <c r="L195" t="str">
        <f>VLOOKUP($A195,'Capital spend Nov 30'!$D$10:$W$6901,4,0)</f>
        <v>Fenelon Court - Fuel System Upgrade</v>
      </c>
    </row>
    <row r="196" spans="1:12">
      <c r="A196" s="25" t="s">
        <v>5736</v>
      </c>
      <c r="B196" t="s">
        <v>979</v>
      </c>
      <c r="C196" s="48" t="s">
        <v>1014</v>
      </c>
      <c r="D196" t="str">
        <f t="shared" si="7"/>
        <v>P22-014600</v>
      </c>
      <c r="E196" t="str">
        <f>IFERROR(VLOOKUP($A196,'Capital spend Nov 30'!$D:$G,3,FALSE),"No PO")</f>
        <v>P22-014600 - Line 1</v>
      </c>
      <c r="F196" t="str">
        <f>VLOOKUP(A196,'Capital spend Nov 30'!D:Q,14,FALSE)</f>
        <v>The Annex - 2022 - Housekeeping FF&amp;E</v>
      </c>
      <c r="G196" t="str">
        <f>VLOOKUP(A196,'Capital spend Nov 30'!D:U,18,FALSE)</f>
        <v>No</v>
      </c>
      <c r="H196" s="89">
        <f>VLOOKUP(A196,'Capital spend Nov 30'!$D$10:$W$6901,5,0)</f>
        <v>1818.4</v>
      </c>
      <c r="I196" t="str">
        <f>VLOOKUP(A196,'Capital spend Nov 30'!$D$10:$W$6901,15,0)</f>
        <v>ST10018</v>
      </c>
      <c r="J196" t="str">
        <f>VLOOKUP($A196,'Capital spend Nov 30'!$D$10:$W$6901,8,0)</f>
        <v>Housekeeping FF&amp;E (Capital)</v>
      </c>
      <c r="K196" t="str">
        <f>VLOOKUP($A196,'Capital spend Nov 30'!$D$10:$W$6901,2,0)</f>
        <v>Kerrsten Norwood</v>
      </c>
      <c r="L196" t="str">
        <f>VLOOKUP($A196,'Capital spend Nov 30'!$D$10:$W$6901,4,0)</f>
        <v>2 x Housekeeping Cart</v>
      </c>
    </row>
    <row r="197" spans="1:12">
      <c r="A197" s="25" t="s">
        <v>5737</v>
      </c>
      <c r="B197" t="s">
        <v>979</v>
      </c>
      <c r="C197" s="48" t="s">
        <v>1014</v>
      </c>
      <c r="D197" t="str">
        <f t="shared" si="7"/>
        <v>P22-014564</v>
      </c>
      <c r="E197" t="str">
        <f>IFERROR(VLOOKUP($A197,'Capital spend Nov 30'!$D:$G,3,FALSE),"No PO")</f>
        <v>P22-014564 - Line 1</v>
      </c>
      <c r="F197" t="str">
        <f>VLOOKUP(A197,'Capital spend Nov 30'!D:Q,14,FALSE)</f>
        <v>The Bentley Regina - 2022 - In-Suite Renovations</v>
      </c>
      <c r="G197" t="str">
        <f>VLOOKUP(A197,'Capital spend Nov 30'!D:U,18,FALSE)</f>
        <v>No</v>
      </c>
      <c r="H197" s="89">
        <f>VLOOKUP(A197,'Capital spend Nov 30'!$D$10:$W$6901,5,0)</f>
        <v>222</v>
      </c>
      <c r="I197" t="str">
        <f>VLOOKUP(A197,'Capital spend Nov 30'!$D$10:$W$6901,15,0)</f>
        <v>ST10085</v>
      </c>
      <c r="J197" t="str">
        <f>VLOOKUP($A197,'Capital spend Nov 30'!$D$10:$W$6901,8,0)</f>
        <v>In-Suite Renovation (Capital)</v>
      </c>
      <c r="K197" t="str">
        <f>VLOOKUP($A197,'Capital spend Nov 30'!$D$10:$W$6901,2,0)</f>
        <v>Reymon Roxas</v>
      </c>
      <c r="L197" t="str">
        <f>VLOOKUP($A197,'Capital spend Nov 30'!$D$10:$W$6901,4,0)</f>
        <v>Suite 407 Reno Additional Scope</v>
      </c>
    </row>
    <row r="198" spans="1:12">
      <c r="A198" s="25" t="s">
        <v>5738</v>
      </c>
      <c r="B198" t="s">
        <v>979</v>
      </c>
      <c r="C198" s="48" t="s">
        <v>1014</v>
      </c>
      <c r="D198" t="str">
        <f t="shared" si="7"/>
        <v>P22-014733</v>
      </c>
      <c r="E198" t="str">
        <f>IFERROR(VLOOKUP($A198,'Capital spend Nov 30'!$D:$G,3,FALSE),"No PO")</f>
        <v>P22-014733 - Line 2</v>
      </c>
      <c r="F198" t="str">
        <f>VLOOKUP(A198,'Capital spend Nov 30'!D:Q,14,FALSE)</f>
        <v>Whitecliff - 2022 - In-Suite Renovations</v>
      </c>
      <c r="G198" t="str">
        <f>VLOOKUP(A198,'Capital spend Nov 30'!D:U,18,FALSE)</f>
        <v>No</v>
      </c>
      <c r="H198" s="89">
        <f>VLOOKUP(A198,'Capital spend Nov 30'!$D$10:$W$6901,5,0)</f>
        <v>7600.74</v>
      </c>
      <c r="I198" t="str">
        <f>VLOOKUP(A198,'Capital spend Nov 30'!$D$10:$W$6901,15,0)</f>
        <v>ST10060</v>
      </c>
      <c r="J198" t="str">
        <f>VLOOKUP($A198,'Capital spend Nov 30'!$D$10:$W$6901,8,0)</f>
        <v>In-Suite Renovation (Capital)</v>
      </c>
      <c r="K198" t="str">
        <f>VLOOKUP($A198,'Capital spend Nov 30'!$D$10:$W$6901,2,0)</f>
        <v>Jason Calimbas</v>
      </c>
      <c r="L198" t="str">
        <f>VLOOKUP($A198,'Capital spend Nov 30'!$D$10:$W$6901,4,0)</f>
        <v>Suite 354 Reno  Small One Bedroom, don't have any other small one bedrooms available. There's one but that is reserved.</v>
      </c>
    </row>
    <row r="199" spans="1:12">
      <c r="A199" s="25" t="s">
        <v>5739</v>
      </c>
      <c r="B199" t="s">
        <v>979</v>
      </c>
      <c r="C199" s="51" t="s">
        <v>1012</v>
      </c>
      <c r="D199" t="str">
        <f t="shared" ref="D199:D226" si="11">LEFT(E199,10)</f>
        <v>P22-014889</v>
      </c>
      <c r="E199" t="str">
        <f>IFERROR(VLOOKUP($A199,'Capital spend Nov 30'!$D:$G,3,FALSE),"No PO")</f>
        <v>P22-014889 - Line 1</v>
      </c>
      <c r="F199" t="str">
        <f>VLOOKUP(A199,'Capital spend Nov 30'!D:Q,14,FALSE)</f>
        <v>Donway - 2022 - Heat Exchanger (Chiller)</v>
      </c>
      <c r="G199" t="str">
        <f>VLOOKUP(A199,'Capital spend Nov 30'!D:U,18,FALSE)</f>
        <v>No</v>
      </c>
      <c r="H199" s="89">
        <f>VLOOKUP(A199,'Capital spend Nov 30'!$D$10:$W$6901,5,0)</f>
        <v>57347.5</v>
      </c>
      <c r="I199" t="str">
        <f>VLOOKUP(A199,'Capital spend Nov 30'!$D$10:$W$6901,15,0)</f>
        <v>ST10026</v>
      </c>
      <c r="J199" t="str">
        <f>VLOOKUP($A199,'Capital spend Nov 30'!$D$10:$W$6901,8,0)</f>
        <v>HVAC Systems (Capital)</v>
      </c>
      <c r="K199" t="str">
        <f>VLOOKUP($A199,'Capital spend Nov 30'!$D$10:$W$6901,2,0)</f>
        <v>Kerrsten Norwood</v>
      </c>
      <c r="L199" t="str">
        <f>VLOOKUP($A199,'Capital spend Nov 30'!$D$10:$W$6901,4,0)</f>
        <v>Emergency replacement of heat exchanger for chiller – no AC without parts.</v>
      </c>
    </row>
    <row r="200" spans="1:12">
      <c r="A200" s="25" t="s">
        <v>5740</v>
      </c>
      <c r="B200" t="s">
        <v>979</v>
      </c>
      <c r="C200" s="48" t="s">
        <v>5149</v>
      </c>
      <c r="D200" t="str">
        <f t="shared" si="11"/>
        <v>P22-014597</v>
      </c>
      <c r="E200" t="str">
        <f>IFERROR(VLOOKUP($A200,'Capital spend Nov 30'!$D:$G,3,FALSE),"No PO")</f>
        <v>P22-014597 - Line 1</v>
      </c>
      <c r="F200" t="str">
        <f>VLOOKUP(A200,'Capital spend Nov 30'!D:Q,14,FALSE)</f>
        <v>The Edgemont - 2022 - In-Suite Renovations</v>
      </c>
      <c r="G200" t="str">
        <f>VLOOKUP(A200,'Capital spend Nov 30'!D:U,18,FALSE)</f>
        <v>No</v>
      </c>
      <c r="H200" s="89">
        <f>VLOOKUP(A200,'Capital spend Nov 30'!$D$10:$W$6901,5,0)</f>
        <v>6966.97</v>
      </c>
      <c r="I200" t="str">
        <f>VLOOKUP(A200,'Capital spend Nov 30'!$D$10:$W$6901,15,0)</f>
        <v>ST10067</v>
      </c>
      <c r="J200" t="str">
        <f>VLOOKUP($A200,'Capital spend Nov 30'!$D$10:$W$6901,8,0)</f>
        <v>In-Suite Renovation (Capital)</v>
      </c>
      <c r="K200" t="str">
        <f>VLOOKUP($A200,'Capital spend Nov 30'!$D$10:$W$6901,2,0)</f>
        <v>Jason Baker</v>
      </c>
      <c r="L200" t="str">
        <f>VLOOKUP($A200,'Capital spend Nov 30'!$D$10:$W$6901,4,0)</f>
        <v>Suite 206 Reno Internal move - resident moving from 121 to 206</v>
      </c>
    </row>
    <row r="201" spans="1:12">
      <c r="A201" s="25" t="s">
        <v>5741</v>
      </c>
      <c r="B201" t="s">
        <v>978</v>
      </c>
      <c r="C201" t="s">
        <v>1012</v>
      </c>
      <c r="D201" t="str">
        <f t="shared" si="11"/>
        <v>P22-014653</v>
      </c>
      <c r="E201" t="str">
        <f>IFERROR(VLOOKUP($A201,'Capital spend Nov 30'!$D:$G,3,FALSE),"No PO")</f>
        <v>P22-014653 - Line 2</v>
      </c>
      <c r="F201" t="str">
        <f>VLOOKUP(A201,'Capital spend Nov 30'!D:Q,14,FALSE)</f>
        <v>The Dorchester - 2022 - In-Suite Renovations</v>
      </c>
      <c r="G201" t="str">
        <f>VLOOKUP(A201,'Capital spend Nov 30'!D:U,18,FALSE)</f>
        <v>No</v>
      </c>
      <c r="H201" s="89">
        <f>VLOOKUP(A201,'Capital spend Nov 30'!$D$10:$W$6901,5,0)</f>
        <v>6399.65</v>
      </c>
      <c r="I201" t="str">
        <f>VLOOKUP(A201,'Capital spend Nov 30'!$D$10:$W$6901,15,0)</f>
        <v>ST10061</v>
      </c>
      <c r="J201" t="str">
        <f>VLOOKUP($A201,'Capital spend Nov 30'!$D$10:$W$6901,8,0)</f>
        <v>In-Suite Renovation (Capital)</v>
      </c>
      <c r="K201" t="str">
        <f>VLOOKUP($A201,'Capital spend Nov 30'!$D$10:$W$6901,2,0)</f>
        <v>Andrea M. Malinowski</v>
      </c>
      <c r="L201" t="str">
        <f>VLOOKUP($A201,'Capital spend Nov 30'!$D$10:$W$6901,4,0)</f>
        <v>Suite 313 Reno Paint, Carpet, and cabinet refresh</v>
      </c>
    </row>
    <row r="202" spans="1:12">
      <c r="A202" s="25" t="s">
        <v>5742</v>
      </c>
      <c r="B202" t="s">
        <v>978</v>
      </c>
      <c r="C202" s="48" t="s">
        <v>1012</v>
      </c>
      <c r="D202" t="str">
        <f t="shared" si="11"/>
        <v>P22-014611</v>
      </c>
      <c r="E202" t="str">
        <f>IFERROR(VLOOKUP($A202,'Capital spend Nov 30'!$D:$G,3,FALSE),"No PO")</f>
        <v>P22-014611 - Line 1</v>
      </c>
      <c r="F202" t="str">
        <f>VLOOKUP(A202,'Capital spend Nov 30'!D:Q,14,FALSE)</f>
        <v>Trafalgar Lodge - 2022 - In-Suite Renovations</v>
      </c>
      <c r="G202" t="str">
        <f>VLOOKUP(A202,'Capital spend Nov 30'!D:U,18,FALSE)</f>
        <v>No</v>
      </c>
      <c r="H202" s="89">
        <f>VLOOKUP(A202,'Capital spend Nov 30'!$D$10:$W$6901,5,0)</f>
        <v>5624.13</v>
      </c>
      <c r="I202" t="str">
        <f>VLOOKUP(A202,'Capital spend Nov 30'!$D$10:$W$6901,15,0)</f>
        <v>ST10008</v>
      </c>
      <c r="J202" t="str">
        <f>VLOOKUP($A202,'Capital spend Nov 30'!$D$10:$W$6901,8,0)</f>
        <v>In-Suite Renovation (Capital)</v>
      </c>
      <c r="K202" t="str">
        <f>VLOOKUP($A202,'Capital spend Nov 30'!$D$10:$W$6901,2,0)</f>
        <v>Ernest Darko</v>
      </c>
      <c r="L202" t="str">
        <f>VLOOKUP($A202,'Capital spend Nov 30'!$D$10:$W$6901,4,0)</f>
        <v>Suite 104 Reno</v>
      </c>
    </row>
    <row r="203" spans="1:12">
      <c r="A203" s="25" t="s">
        <v>5743</v>
      </c>
      <c r="B203" t="s">
        <v>978</v>
      </c>
      <c r="C203" s="51" t="s">
        <v>1012</v>
      </c>
      <c r="D203" t="str">
        <f t="shared" si="11"/>
        <v>P22-014735</v>
      </c>
      <c r="E203" t="str">
        <f>IFERROR(VLOOKUP($A203,'Capital spend Nov 30'!$D:$G,3,FALSE),"No PO")</f>
        <v>P22-014735 - Line 2</v>
      </c>
      <c r="F203" t="str">
        <f>VLOOKUP(A203,'Capital spend Nov 30'!D:Q,14,FALSE)</f>
        <v>Whitecliff - 2022 - In-Suite Renovations</v>
      </c>
      <c r="G203" t="str">
        <f>VLOOKUP(A203,'Capital spend Nov 30'!D:U,18,FALSE)</f>
        <v>No</v>
      </c>
      <c r="H203" s="89">
        <f>VLOOKUP(A203,'Capital spend Nov 30'!$D$10:$W$6901,5,0)</f>
        <v>7435.18</v>
      </c>
      <c r="I203" t="str">
        <f>VLOOKUP(A203,'Capital spend Nov 30'!$D$10:$W$6901,15,0)</f>
        <v>ST10060</v>
      </c>
      <c r="J203" t="str">
        <f>VLOOKUP($A203,'Capital spend Nov 30'!$D$10:$W$6901,8,0)</f>
        <v>In-Suite Renovation (Capital)</v>
      </c>
      <c r="K203" t="str">
        <f>VLOOKUP($A203,'Capital spend Nov 30'!$D$10:$W$6901,2,0)</f>
        <v>Jason Calimbas</v>
      </c>
      <c r="L203" t="str">
        <f>VLOOKUP($A203,'Capital spend Nov 30'!$D$10:$W$6901,4,0)</f>
        <v>Suite 153 Reno  No renovated studio suites available on 1st floor.</v>
      </c>
    </row>
    <row r="204" spans="1:12">
      <c r="A204" s="25" t="s">
        <v>5744</v>
      </c>
      <c r="B204" t="s">
        <v>978</v>
      </c>
      <c r="C204" t="s">
        <v>1086</v>
      </c>
      <c r="D204" t="str">
        <f t="shared" si="11"/>
        <v>P22-014734</v>
      </c>
      <c r="E204" t="str">
        <f>IFERROR(VLOOKUP($A204,'Capital spend Nov 30'!$D:$G,3,FALSE),"No PO")</f>
        <v>P22-014734 - Line 1</v>
      </c>
      <c r="F204" t="str">
        <f>VLOOKUP(A204,'Capital spend Nov 30'!D:Q,14,FALSE)</f>
        <v>Whitecliff - 2022 - In-Suite Renovations</v>
      </c>
      <c r="G204" t="str">
        <f>VLOOKUP(A204,'Capital spend Nov 30'!D:U,18,FALSE)</f>
        <v>No</v>
      </c>
      <c r="H204" s="89">
        <f>VLOOKUP(A204,'Capital spend Nov 30'!$D$10:$W$6901,5,0)</f>
        <v>1470</v>
      </c>
      <c r="I204" t="str">
        <f>VLOOKUP(A204,'Capital spend Nov 30'!$D$10:$W$6901,15,0)</f>
        <v>ST10060</v>
      </c>
      <c r="J204" t="str">
        <f>VLOOKUP($A204,'Capital spend Nov 30'!$D$10:$W$6901,8,0)</f>
        <v>In-Suite Renovation (Capital)</v>
      </c>
      <c r="K204" t="str">
        <f>VLOOKUP($A204,'Capital spend Nov 30'!$D$10:$W$6901,2,0)</f>
        <v>Jason Calimbas</v>
      </c>
      <c r="L204" t="str">
        <f>VLOOKUP($A204,'Capital spend Nov 30'!$D$10:$W$6901,4,0)</f>
        <v>Suite 252 Reno Additional Scope</v>
      </c>
    </row>
    <row r="205" spans="1:12">
      <c r="A205" s="25" t="s">
        <v>5745</v>
      </c>
      <c r="B205" t="s">
        <v>978</v>
      </c>
      <c r="C205" s="48" t="s">
        <v>1086</v>
      </c>
      <c r="D205" t="str">
        <f t="shared" si="11"/>
        <v>P22-014873</v>
      </c>
      <c r="E205" t="str">
        <f>IFERROR(VLOOKUP($A205,'Capital spend Nov 30'!$D:$G,3,FALSE),"No PO")</f>
        <v>P22-014873 - Line 1</v>
      </c>
      <c r="F205" t="str">
        <f>VLOOKUP(A205,'Capital spend Nov 30'!D:Q,14,FALSE)</f>
        <v>Parkwood Place - 2022 - Exterior  Living Space</v>
      </c>
      <c r="G205" t="str">
        <f>VLOOKUP(A205,'Capital spend Nov 30'!D:U,18,FALSE)</f>
        <v>No</v>
      </c>
      <c r="H205" s="89">
        <f>VLOOKUP(A205,'Capital spend Nov 30'!$D$10:$W$6901,5,0)</f>
        <v>19999.349999999999</v>
      </c>
      <c r="I205" t="str">
        <f>VLOOKUP(A205,'Capital spend Nov 30'!$D$10:$W$6901,15,0)</f>
        <v>ST10058</v>
      </c>
      <c r="J205" t="str">
        <f>VLOOKUP($A205,'Capital spend Nov 30'!$D$10:$W$6901,8,0)</f>
        <v>Landscaping Features (Capital)</v>
      </c>
      <c r="K205" t="str">
        <f>VLOOKUP($A205,'Capital spend Nov 30'!$D$10:$W$6901,2,0)</f>
        <v>Doug Blanchard</v>
      </c>
      <c r="L205" t="str">
        <f>VLOOKUP($A205,'Capital spend Nov 30'!$D$10:$W$6901,4,0)</f>
        <v>Gazebo Replacement x 1 &amp; Rose arbor replacement x2 
Current structure rotten and present a safety risk to residents. 
2 Quotes obtained. 
32 Years Old Building</v>
      </c>
    </row>
    <row r="206" spans="1:12">
      <c r="A206" s="25" t="s">
        <v>5746</v>
      </c>
      <c r="B206" t="s">
        <v>978</v>
      </c>
      <c r="C206" s="48" t="s">
        <v>1012</v>
      </c>
      <c r="D206" t="str">
        <f t="shared" si="11"/>
        <v>P22-014608</v>
      </c>
      <c r="E206" t="str">
        <f>IFERROR(VLOOKUP($A206,'Capital spend Nov 30'!$D:$G,3,FALSE),"No PO")</f>
        <v>P22-014608 - Line 1</v>
      </c>
      <c r="F206" t="str">
        <f>VLOOKUP(A206,'Capital spend Nov 30'!D:Q,14,FALSE)</f>
        <v>McKenzie Towne - 2022 - In-Suite Renovations</v>
      </c>
      <c r="G206" t="str">
        <f>VLOOKUP(A206,'Capital spend Nov 30'!D:U,18,FALSE)</f>
        <v>No</v>
      </c>
      <c r="H206" s="89">
        <f>VLOOKUP(A206,'Capital spend Nov 30'!$D$10:$W$6901,5,0)</f>
        <v>1643.25</v>
      </c>
      <c r="I206" t="str">
        <f>VLOOKUP(A206,'Capital spend Nov 30'!$D$10:$W$6901,15,0)</f>
        <v>ST10074</v>
      </c>
      <c r="J206" t="str">
        <f>VLOOKUP($A206,'Capital spend Nov 30'!$D$10:$W$6901,8,0)</f>
        <v>In-Suite Refresh (Capital)</v>
      </c>
      <c r="K206" t="str">
        <f>VLOOKUP($A206,'Capital spend Nov 30'!$D$10:$W$6901,2,0)</f>
        <v>Michael Eves</v>
      </c>
      <c r="L206" t="str">
        <f>VLOOKUP($A206,'Capital spend Nov 30'!$D$10:$W$6901,4,0)</f>
        <v>Suite 301 Refresh 
Paint only as per Revera spec</v>
      </c>
    </row>
    <row r="207" spans="1:12">
      <c r="A207" s="25" t="s">
        <v>5747</v>
      </c>
      <c r="B207" t="s">
        <v>978</v>
      </c>
      <c r="C207" s="48" t="s">
        <v>1012</v>
      </c>
      <c r="D207" t="str">
        <f t="shared" si="11"/>
        <v>P22-014607</v>
      </c>
      <c r="E207" t="str">
        <f>IFERROR(VLOOKUP($A207,'Capital spend Nov 30'!$D:$G,3,FALSE),"No PO")</f>
        <v>P22-014607 - Line 1</v>
      </c>
      <c r="F207" t="str">
        <f>VLOOKUP(A207,'Capital spend Nov 30'!D:Q,14,FALSE)</f>
        <v>McKenzie Towne - 2022 - In-Suite Renovations</v>
      </c>
      <c r="G207" t="str">
        <f>VLOOKUP(A207,'Capital spend Nov 30'!D:U,18,FALSE)</f>
        <v>No</v>
      </c>
      <c r="H207" s="89">
        <f>VLOOKUP(A207,'Capital spend Nov 30'!$D$10:$W$6901,5,0)</f>
        <v>1643.25</v>
      </c>
      <c r="I207" t="str">
        <f>VLOOKUP(A207,'Capital spend Nov 30'!$D$10:$W$6901,15,0)</f>
        <v>ST10074</v>
      </c>
      <c r="J207" t="str">
        <f>VLOOKUP($A207,'Capital spend Nov 30'!$D$10:$W$6901,8,0)</f>
        <v>In-Suite Refresh (Capital)</v>
      </c>
      <c r="K207" t="str">
        <f>VLOOKUP($A207,'Capital spend Nov 30'!$D$10:$W$6901,2,0)</f>
        <v>Michael Eves</v>
      </c>
      <c r="L207" t="str">
        <f>VLOOKUP($A207,'Capital spend Nov 30'!$D$10:$W$6901,4,0)</f>
        <v>Suite 206 Refresh
Paint only as per Revera spec</v>
      </c>
    </row>
    <row r="208" spans="1:12">
      <c r="A208" s="25" t="s">
        <v>5748</v>
      </c>
      <c r="B208" t="s">
        <v>978</v>
      </c>
      <c r="C208" s="48" t="s">
        <v>1012</v>
      </c>
      <c r="D208" t="str">
        <f t="shared" si="11"/>
        <v>P22-014606</v>
      </c>
      <c r="E208" t="str">
        <f>IFERROR(VLOOKUP($A208,'Capital spend Nov 30'!$D:$G,3,FALSE),"No PO")</f>
        <v>P22-014606 - Line 1</v>
      </c>
      <c r="F208" t="str">
        <f>VLOOKUP(A208,'Capital spend Nov 30'!D:Q,14,FALSE)</f>
        <v>McKenzie Towne - 2022 - In-Suite Renovations</v>
      </c>
      <c r="G208" t="str">
        <f>VLOOKUP(A208,'Capital spend Nov 30'!D:U,18,FALSE)</f>
        <v>No</v>
      </c>
      <c r="H208" s="89">
        <f>VLOOKUP(A208,'Capital spend Nov 30'!$D$10:$W$6901,5,0)</f>
        <v>1643.25</v>
      </c>
      <c r="I208" t="str">
        <f>VLOOKUP(A208,'Capital spend Nov 30'!$D$10:$W$6901,15,0)</f>
        <v>ST10074</v>
      </c>
      <c r="J208" t="str">
        <f>VLOOKUP($A208,'Capital spend Nov 30'!$D$10:$W$6901,8,0)</f>
        <v>In-Suite Refresh (Capital)</v>
      </c>
      <c r="K208" t="str">
        <f>VLOOKUP($A208,'Capital spend Nov 30'!$D$10:$W$6901,2,0)</f>
        <v>Michael Eves</v>
      </c>
      <c r="L208" t="str">
        <f>VLOOKUP($A208,'Capital spend Nov 30'!$D$10:$W$6901,4,0)</f>
        <v>Suite 312 Refresh
Paint only as per Revera spec</v>
      </c>
    </row>
    <row r="209" spans="1:17">
      <c r="A209" s="25" t="s">
        <v>5749</v>
      </c>
      <c r="B209" t="s">
        <v>978</v>
      </c>
      <c r="C209" s="31" t="s">
        <v>1012</v>
      </c>
      <c r="D209" t="str">
        <f t="shared" si="11"/>
        <v>P22-014605</v>
      </c>
      <c r="E209" t="str">
        <f>IFERROR(VLOOKUP($A209,'Capital spend Nov 30'!$D:$G,3,FALSE),"No PO")</f>
        <v>P22-014605 - Line 1</v>
      </c>
      <c r="F209" t="str">
        <f>VLOOKUP(A209,'Capital spend Nov 30'!D:Q,14,FALSE)</f>
        <v>Parkwood Manor - 2022 - In-Suite Renovations</v>
      </c>
      <c r="G209" t="str">
        <f>VLOOKUP(A209,'Capital spend Nov 30'!D:U,18,FALSE)</f>
        <v>No</v>
      </c>
      <c r="H209" s="89">
        <f>VLOOKUP(A209,'Capital spend Nov 30'!$D$10:$W$6901,5,0)</f>
        <v>724.5</v>
      </c>
      <c r="I209" t="str">
        <f>VLOOKUP(A209,'Capital spend Nov 30'!$D$10:$W$6901,15,0)</f>
        <v>ST10059</v>
      </c>
      <c r="J209" t="str">
        <f>VLOOKUP($A209,'Capital spend Nov 30'!$D$10:$W$6901,8,0)</f>
        <v>In-Suite Refresh (Capital)</v>
      </c>
      <c r="K209" t="str">
        <f>VLOOKUP($A209,'Capital spend Nov 30'!$D$10:$W$6901,2,0)</f>
        <v>Bryan Dylawsky</v>
      </c>
      <c r="L209" t="str">
        <f>VLOOKUP($A209,'Capital spend Nov 30'!$D$10:$W$6901,4,0)</f>
        <v>Suite 108 Refresh
Paint only</v>
      </c>
    </row>
    <row r="210" spans="1:17">
      <c r="A210" s="25" t="s">
        <v>5750</v>
      </c>
      <c r="B210" t="s">
        <v>978</v>
      </c>
      <c r="C210" s="48" t="s">
        <v>1012</v>
      </c>
      <c r="D210" t="str">
        <f t="shared" si="11"/>
        <v>P22-014604</v>
      </c>
      <c r="E210" t="str">
        <f>IFERROR(VLOOKUP($A210,'Capital spend Nov 30'!$D:$G,3,FALSE),"No PO")</f>
        <v>P22-014604 - Line 1</v>
      </c>
      <c r="F210" t="str">
        <f>VLOOKUP(A210,'Capital spend Nov 30'!D:Q,14,FALSE)</f>
        <v>Parkwood Manor - 2022 - In-Suite Renovations</v>
      </c>
      <c r="G210" t="str">
        <f>VLOOKUP(A210,'Capital spend Nov 30'!D:U,18,FALSE)</f>
        <v>No</v>
      </c>
      <c r="H210" s="89">
        <f>VLOOKUP(A210,'Capital spend Nov 30'!$D$10:$W$6901,5,0)</f>
        <v>945</v>
      </c>
      <c r="I210" t="str">
        <f>VLOOKUP(A210,'Capital spend Nov 30'!$D$10:$W$6901,15,0)</f>
        <v>ST10059</v>
      </c>
      <c r="J210" t="str">
        <f>VLOOKUP($A210,'Capital spend Nov 30'!$D$10:$W$6901,8,0)</f>
        <v>In-Suite Refresh (Capital)</v>
      </c>
      <c r="K210" t="str">
        <f>VLOOKUP($A210,'Capital spend Nov 30'!$D$10:$W$6901,2,0)</f>
        <v>Bryan Dylawsky</v>
      </c>
      <c r="L210" t="str">
        <f>VLOOKUP($A210,'Capital spend Nov 30'!$D$10:$W$6901,4,0)</f>
        <v>Suite 128 Refresh Paint only</v>
      </c>
    </row>
    <row r="211" spans="1:17">
      <c r="A211" s="25" t="s">
        <v>5751</v>
      </c>
      <c r="B211" t="s">
        <v>978</v>
      </c>
      <c r="C211" s="48" t="s">
        <v>1086</v>
      </c>
      <c r="D211" t="str">
        <f t="shared" si="11"/>
        <v>P22-014617</v>
      </c>
      <c r="E211" t="str">
        <f>IFERROR(VLOOKUP($A211,'Capital spend Nov 30'!$D:$G,3,FALSE),"No PO")</f>
        <v>P22-014617 - Line 1</v>
      </c>
      <c r="F211" t="str">
        <f>VLOOKUP(A211,'Capital spend Nov 30'!D:Q,14,FALSE)</f>
        <v>Don Mills - 2022 - In-Suite Renovations</v>
      </c>
      <c r="G211" t="str">
        <f>VLOOKUP(A211,'Capital spend Nov 30'!D:U,18,FALSE)</f>
        <v>No</v>
      </c>
      <c r="H211" s="89">
        <f>VLOOKUP(A211,'Capital spend Nov 30'!$D$10:$W$6901,5,0)</f>
        <v>11252.43</v>
      </c>
      <c r="I211" t="str">
        <f>VLOOKUP(A211,'Capital spend Nov 30'!$D$10:$W$6901,15,0)</f>
        <v>ST10025</v>
      </c>
      <c r="J211" t="str">
        <f>VLOOKUP($A211,'Capital spend Nov 30'!$D$10:$W$6901,8,0)</f>
        <v>In-Suite Renovation (Capital)</v>
      </c>
      <c r="K211" t="str">
        <f>VLOOKUP($A211,'Capital spend Nov 30'!$D$10:$W$6901,2,0)</f>
        <v>Lynn A. Jennings</v>
      </c>
      <c r="L211" t="str">
        <f>VLOOKUP($A211,'Capital spend Nov 30'!$D$10:$W$6901,4,0)</f>
        <v>Suite 603 (s) Reno Apartment 603(s) Renovate apartment - Mosaik + Repair balcony - Flynn</v>
      </c>
    </row>
    <row r="212" spans="1:17">
      <c r="A212" s="25" t="s">
        <v>5752</v>
      </c>
      <c r="B212" t="s">
        <v>978</v>
      </c>
      <c r="C212" s="91" t="s">
        <v>1012</v>
      </c>
      <c r="D212" t="str">
        <f t="shared" si="11"/>
        <v>P22-014619</v>
      </c>
      <c r="E212" t="str">
        <f>IFERROR(VLOOKUP($A212,'Capital spend Nov 30'!$D:$G,3,FALSE),"No PO")</f>
        <v>P22-014619 - Line 1</v>
      </c>
      <c r="F212" t="str">
        <f>VLOOKUP(A212,'Capital spend Nov 30'!D:Q,14,FALSE)</f>
        <v>The Bentley Moose Jaw - 2022 - In-Suite Renovations</v>
      </c>
      <c r="G212" t="str">
        <f>VLOOKUP(A212,'Capital spend Nov 30'!D:U,18,FALSE)</f>
        <v>No</v>
      </c>
      <c r="H212" s="89">
        <f>VLOOKUP(A212,'Capital spend Nov 30'!$D$10:$W$6901,5,0)</f>
        <v>360.75</v>
      </c>
      <c r="I212" t="str">
        <f>VLOOKUP(A212,'Capital spend Nov 30'!$D$10:$W$6901,15,0)</f>
        <v>ST10079</v>
      </c>
      <c r="J212" t="str">
        <f>VLOOKUP($A212,'Capital spend Nov 30'!$D$10:$W$6901,8,0)</f>
        <v>Suites FF&amp;E (Capital)</v>
      </c>
      <c r="K212" t="str">
        <f>VLOOKUP($A212,'Capital spend Nov 30'!$D$10:$W$6901,2,0)</f>
        <v>Denise Buekert</v>
      </c>
      <c r="L212" t="str">
        <f>VLOOKUP($A212,'Capital spend Nov 30'!$D$10:$W$6901,4,0)</f>
        <v>Suite 225 Reno Fridge Additional Scope</v>
      </c>
    </row>
    <row r="213" spans="1:17">
      <c r="A213" s="25" t="s">
        <v>5753</v>
      </c>
      <c r="B213" t="s">
        <v>978</v>
      </c>
      <c r="C213" s="91" t="s">
        <v>1012</v>
      </c>
      <c r="D213" t="str">
        <f t="shared" si="11"/>
        <v>P22-014739</v>
      </c>
      <c r="E213" t="str">
        <f>IFERROR(VLOOKUP($A213,'Capital spend Nov 30'!$D:$G,3,FALSE),"No PO")</f>
        <v>P22-014739 - Line 1</v>
      </c>
      <c r="F213" t="str">
        <f>VLOOKUP(A213,'Capital spend Nov 30'!D:Q,14,FALSE)</f>
        <v>The Wellington - 2022 - AC Repairs</v>
      </c>
      <c r="G213" t="str">
        <f>VLOOKUP(A213,'Capital spend Nov 30'!D:U,18,FALSE)</f>
        <v>No</v>
      </c>
      <c r="H213" s="89">
        <f>VLOOKUP(A213,'Capital spend Nov 30'!$D$10:$W$6901,5,0)</f>
        <v>9307.2000000000007</v>
      </c>
      <c r="I213" t="str">
        <f>VLOOKUP(A213,'Capital spend Nov 30'!$D$10:$W$6901,15,0)</f>
        <v>ST10076</v>
      </c>
      <c r="J213" t="str">
        <f>VLOOKUP($A213,'Capital spend Nov 30'!$D$10:$W$6901,8,0)</f>
        <v>HVAC Systems (Capital)</v>
      </c>
      <c r="K213" t="str">
        <f>VLOOKUP($A213,'Capital spend Nov 30'!$D$10:$W$6901,2,0)</f>
        <v>Malcolm Holbrow</v>
      </c>
      <c r="L213" t="str">
        <f>VLOOKUP($A213,'Capital spend Nov 30'!$D$10:$W$6901,4,0)</f>
        <v>The Welington - 2022 - Global Mechanical was called on site due to many issue with the AC at the Welllington. They discovered a Compressor had failed and issues in rooms 228,239,240,313. Approx age of assets Compressor - 17yrs, room AC units 20yrs. Please see atatched quote</v>
      </c>
    </row>
    <row r="214" spans="1:17">
      <c r="A214" s="25" t="s">
        <v>5754</v>
      </c>
      <c r="B214" t="s">
        <v>977</v>
      </c>
      <c r="C214" t="s">
        <v>5755</v>
      </c>
      <c r="D214" t="str">
        <f t="shared" si="11"/>
        <v>P22-014616</v>
      </c>
      <c r="E214" t="str">
        <f>IFERROR(VLOOKUP($A214,'Capital spend Nov 30'!$D:$G,3,FALSE),"No PO")</f>
        <v>P22-014616 - Line 2</v>
      </c>
      <c r="F214" t="str">
        <f>VLOOKUP(A214,'Capital spend Nov 30'!D:Q,14,FALSE)</f>
        <v>Hunt Club Manor - 2022 - In-Suite Renovations</v>
      </c>
      <c r="G214" t="str">
        <f>VLOOKUP(A214,'Capital spend Nov 30'!D:U,18,FALSE)</f>
        <v>No</v>
      </c>
      <c r="H214" s="89">
        <f>VLOOKUP(A214,'Capital spend Nov 30'!$D$10:$W$6901,5,0)</f>
        <v>6877.13</v>
      </c>
      <c r="I214" t="str">
        <f>VLOOKUP(A214,'Capital spend Nov 30'!$D$10:$W$6901,15,0)</f>
        <v>ST10043</v>
      </c>
      <c r="J214" t="str">
        <f>VLOOKUP($A214,'Capital spend Nov 30'!$D$10:$W$6901,8,0)</f>
        <v>In-Suite Renovation (Capital)</v>
      </c>
      <c r="K214" t="str">
        <f>VLOOKUP($A214,'Capital spend Nov 30'!$D$10:$W$6901,2,0)</f>
        <v>Yolanda Stephens</v>
      </c>
      <c r="L214" t="str">
        <f>VLOOKUP($A214,'Capital spend Nov 30'!$D$10:$W$6901,4,0)</f>
        <v>Suite 309 Reno</v>
      </c>
      <c r="Q214">
        <f>COUNTIF(Z:Z,C214)</f>
        <v>0</v>
      </c>
    </row>
    <row r="215" spans="1:17">
      <c r="A215" s="25" t="s">
        <v>5756</v>
      </c>
      <c r="B215" t="s">
        <v>977</v>
      </c>
      <c r="C215" s="48"/>
      <c r="D215" t="str">
        <f t="shared" si="11"/>
        <v>P22-014615</v>
      </c>
      <c r="E215" t="str">
        <f>IFERROR(VLOOKUP($A215,'Capital spend Nov 30'!$D:$G,3,FALSE),"No PO")</f>
        <v>P22-014615 - Line 2</v>
      </c>
      <c r="F215" t="str">
        <f>VLOOKUP(A215,'Capital spend Nov 30'!D:Q,14,FALSE)</f>
        <v>Hunt Club Manor - 2022 - In-Suite Renovations</v>
      </c>
      <c r="G215" t="str">
        <f>VLOOKUP(A215,'Capital spend Nov 30'!D:U,18,FALSE)</f>
        <v>No</v>
      </c>
      <c r="H215" s="89">
        <f>VLOOKUP(A215,'Capital spend Nov 30'!$D$10:$W$6901,5,0)</f>
        <v>491.55</v>
      </c>
      <c r="I215" t="str">
        <f>VLOOKUP(A215,'Capital spend Nov 30'!$D$10:$W$6901,15,0)</f>
        <v>ST10043</v>
      </c>
      <c r="J215" t="str">
        <f>VLOOKUP($A215,'Capital spend Nov 30'!$D$10:$W$6901,8,0)</f>
        <v>Suites FF&amp;E (Capital)</v>
      </c>
      <c r="K215" t="str">
        <f>VLOOKUP($A215,'Capital spend Nov 30'!$D$10:$W$6901,2,0)</f>
        <v>Yolanda Stephens</v>
      </c>
      <c r="L215" t="str">
        <f>VLOOKUP($A215,'Capital spend Nov 30'!$D$10:$W$6901,4,0)</f>
        <v>Suite 206 Reno Fridge</v>
      </c>
    </row>
    <row r="216" spans="1:17">
      <c r="A216" s="25" t="s">
        <v>5757</v>
      </c>
      <c r="B216" t="s">
        <v>977</v>
      </c>
      <c r="C216" t="s">
        <v>5758</v>
      </c>
      <c r="D216" t="str">
        <f t="shared" si="11"/>
        <v>P22-014602</v>
      </c>
      <c r="E216" t="str">
        <f>IFERROR(VLOOKUP($A216,'Capital spend Nov 30'!$D:$G,3,FALSE),"No PO")</f>
        <v>P22-014602 - Line 1</v>
      </c>
      <c r="F216" t="str">
        <f>VLOOKUP(A216,'Capital spend Nov 30'!D:Q,14,FALSE)</f>
        <v>Hunt Club Manor - 2022 - In-Suite Renovations</v>
      </c>
      <c r="G216" t="str">
        <f>VLOOKUP(A216,'Capital spend Nov 30'!D:U,18,FALSE)</f>
        <v>No</v>
      </c>
      <c r="H216" s="89">
        <f>VLOOKUP(A216,'Capital spend Nov 30'!$D$10:$W$6901,5,0)</f>
        <v>1525.5</v>
      </c>
      <c r="I216" t="str">
        <f>VLOOKUP(A216,'Capital spend Nov 30'!$D$10:$W$6901,15,0)</f>
        <v>ST10043</v>
      </c>
      <c r="J216" t="str">
        <f>VLOOKUP($A216,'Capital spend Nov 30'!$D$10:$W$6901,8,0)</f>
        <v>In-Suite Refresh (Capital)</v>
      </c>
      <c r="K216" t="str">
        <f>VLOOKUP($A216,'Capital spend Nov 30'!$D$10:$W$6901,2,0)</f>
        <v>Yolanda Stephens</v>
      </c>
      <c r="L216" t="str">
        <f>VLOOKUP($A216,'Capital spend Nov 30'!$D$10:$W$6901,4,0)</f>
        <v>Suite 220 Refresh
Paint</v>
      </c>
      <c r="Q216">
        <f t="shared" ref="Q216:Q223" si="12">COUNTIF(Z:Z,C216)</f>
        <v>0</v>
      </c>
    </row>
    <row r="217" spans="1:17">
      <c r="A217" s="25" t="s">
        <v>5759</v>
      </c>
      <c r="B217" t="s">
        <v>977</v>
      </c>
      <c r="C217" t="s">
        <v>5760</v>
      </c>
      <c r="D217" t="str">
        <f t="shared" si="11"/>
        <v>P22-014613</v>
      </c>
      <c r="E217" t="str">
        <f>IFERROR(VLOOKUP($A217,'Capital spend Nov 30'!$D:$G,3,FALSE),"No PO")</f>
        <v>P22-014613 - Line 2</v>
      </c>
      <c r="F217" t="str">
        <f>VLOOKUP(A217,'Capital spend Nov 30'!D:Q,14,FALSE)</f>
        <v>The Bentley Saskatoon - 2022 - In-Suite Renovations</v>
      </c>
      <c r="G217" t="str">
        <f>VLOOKUP(A217,'Capital spend Nov 30'!D:U,18,FALSE)</f>
        <v>No</v>
      </c>
      <c r="H217" s="89">
        <f>VLOOKUP(A217,'Capital spend Nov 30'!$D$10:$W$6901,5,0)</f>
        <v>1215.45</v>
      </c>
      <c r="I217" t="str">
        <f>VLOOKUP(A217,'Capital spend Nov 30'!$D$10:$W$6901,15,0)</f>
        <v>ST10084</v>
      </c>
      <c r="J217" t="str">
        <f>VLOOKUP($A217,'Capital spend Nov 30'!$D$10:$W$6901,8,0)</f>
        <v>In-Suite Refresh (Capital)</v>
      </c>
      <c r="K217" t="str">
        <f>VLOOKUP($A217,'Capital spend Nov 30'!$D$10:$W$6901,2,0)</f>
        <v>AMY BELANGER</v>
      </c>
      <c r="L217" t="str">
        <f>VLOOKUP($A217,'Capital spend Nov 30'!$D$10:$W$6901,4,0)</f>
        <v>Suite 437 Refresh</v>
      </c>
      <c r="Q217">
        <f t="shared" si="12"/>
        <v>0</v>
      </c>
    </row>
    <row r="218" spans="1:17">
      <c r="A218" s="25" t="s">
        <v>5761</v>
      </c>
      <c r="B218" t="s">
        <v>977</v>
      </c>
      <c r="C218" s="48" t="s">
        <v>5600</v>
      </c>
      <c r="D218" t="str">
        <f t="shared" si="11"/>
        <v>P22-014601</v>
      </c>
      <c r="E218" t="str">
        <f>IFERROR(VLOOKUP($A218,'Capital spend Nov 30'!$D:$G,3,FALSE),"No PO")</f>
        <v>P22-014601 - Line 1</v>
      </c>
      <c r="F218" t="str">
        <f>VLOOKUP(A218,'Capital spend Nov 30'!D:Q,14,FALSE)</f>
        <v>Hunt Club Manor - 2022 - In-Suite Renovations</v>
      </c>
      <c r="G218" t="str">
        <f>VLOOKUP(A218,'Capital spend Nov 30'!D:U,18,FALSE)</f>
        <v>No</v>
      </c>
      <c r="H218" s="89">
        <f>VLOOKUP(A218,'Capital spend Nov 30'!$D$10:$W$6901,5,0)</f>
        <v>1271.25</v>
      </c>
      <c r="I218" t="str">
        <f>VLOOKUP(A218,'Capital spend Nov 30'!$D$10:$W$6901,15,0)</f>
        <v>ST10043</v>
      </c>
      <c r="J218" t="str">
        <f>VLOOKUP($A218,'Capital spend Nov 30'!$D$10:$W$6901,8,0)</f>
        <v>In-Suite Refresh (Capital)</v>
      </c>
      <c r="K218" t="str">
        <f>VLOOKUP($A218,'Capital spend Nov 30'!$D$10:$W$6901,2,0)</f>
        <v>Yolanda Stephens</v>
      </c>
      <c r="L218" t="str">
        <f>VLOOKUP($A218,'Capital spend Nov 30'!$D$10:$W$6901,4,0)</f>
        <v>Suite 313 Refresh
Paint</v>
      </c>
      <c r="Q218">
        <f t="shared" si="12"/>
        <v>0</v>
      </c>
    </row>
    <row r="219" spans="1:17">
      <c r="A219" s="25" t="s">
        <v>5762</v>
      </c>
      <c r="B219" t="s">
        <v>977</v>
      </c>
      <c r="C219" s="48" t="s">
        <v>5594</v>
      </c>
      <c r="D219" t="str">
        <f t="shared" si="11"/>
        <v>P22-014614</v>
      </c>
      <c r="E219" t="str">
        <f>IFERROR(VLOOKUP($A219,'Capital spend Nov 30'!$D:$G,3,FALSE),"No PO")</f>
        <v>P22-014614 - Line 2</v>
      </c>
      <c r="F219" t="str">
        <f>VLOOKUP(A219,'Capital spend Nov 30'!D:Q,14,FALSE)</f>
        <v>Hunt Club Manor - 2022 - In-Suite Renovations</v>
      </c>
      <c r="G219" t="str">
        <f>VLOOKUP(A219,'Capital spend Nov 30'!D:U,18,FALSE)</f>
        <v>No</v>
      </c>
      <c r="H219" s="89">
        <f>VLOOKUP(A219,'Capital spend Nov 30'!$D$10:$W$6901,5,0)</f>
        <v>3339.13</v>
      </c>
      <c r="I219" t="str">
        <f>VLOOKUP(A219,'Capital spend Nov 30'!$D$10:$W$6901,15,0)</f>
        <v>ST10043</v>
      </c>
      <c r="J219" t="str">
        <f>VLOOKUP($A219,'Capital spend Nov 30'!$D$10:$W$6901,8,0)</f>
        <v>In-Suite Renovation (Capital)</v>
      </c>
      <c r="K219" t="str">
        <f>VLOOKUP($A219,'Capital spend Nov 30'!$D$10:$W$6901,2,0)</f>
        <v>Yolanda Stephens</v>
      </c>
      <c r="L219" t="str">
        <f>VLOOKUP($A219,'Capital spend Nov 30'!$D$10:$W$6901,4,0)</f>
        <v>Suite 316 Reno</v>
      </c>
      <c r="Q219">
        <f t="shared" si="12"/>
        <v>0</v>
      </c>
    </row>
    <row r="220" spans="1:17">
      <c r="A220" s="25" t="s">
        <v>5763</v>
      </c>
      <c r="B220" t="s">
        <v>977</v>
      </c>
      <c r="C220" s="48" t="s">
        <v>5605</v>
      </c>
      <c r="D220" t="str">
        <f t="shared" si="11"/>
        <v>P22-014612</v>
      </c>
      <c r="E220" t="str">
        <f>IFERROR(VLOOKUP($A220,'Capital spend Nov 30'!$D:$G,3,FALSE),"No PO")</f>
        <v>P22-014612 - Line 1</v>
      </c>
      <c r="F220" t="str">
        <f>VLOOKUP(A220,'Capital spend Nov 30'!D:Q,14,FALSE)</f>
        <v>The Edgemont - 2022 - In-Suite Renovations</v>
      </c>
      <c r="G220" t="str">
        <f>VLOOKUP(A220,'Capital spend Nov 30'!D:U,18,FALSE)</f>
        <v>No</v>
      </c>
      <c r="H220" s="89">
        <f>VLOOKUP(A220,'Capital spend Nov 30'!$D$10:$W$6901,5,0)</f>
        <v>6031.15</v>
      </c>
      <c r="I220" t="str">
        <f>VLOOKUP(A220,'Capital spend Nov 30'!$D$10:$W$6901,15,0)</f>
        <v>ST10067</v>
      </c>
      <c r="J220" t="str">
        <f>VLOOKUP($A220,'Capital spend Nov 30'!$D$10:$W$6901,8,0)</f>
        <v>In-Suite Renovation (Capital)</v>
      </c>
      <c r="K220" t="str">
        <f>VLOOKUP($A220,'Capital spend Nov 30'!$D$10:$W$6901,2,0)</f>
        <v>Jason Baker</v>
      </c>
      <c r="L220" t="str">
        <f>VLOOKUP($A220,'Capital spend Nov 30'!$D$10:$W$6901,4,0)</f>
        <v>Suite 208 Reno</v>
      </c>
      <c r="Q220">
        <f t="shared" si="12"/>
        <v>0</v>
      </c>
    </row>
    <row r="221" spans="1:17" ht="30">
      <c r="A221" s="25" t="s">
        <v>5764</v>
      </c>
      <c r="B221" t="s">
        <v>977</v>
      </c>
      <c r="C221" s="67" t="s">
        <v>5597</v>
      </c>
      <c r="D221" t="str">
        <f t="shared" si="11"/>
        <v>P22-014804</v>
      </c>
      <c r="E221" t="str">
        <f>IFERROR(VLOOKUP($A221,'Capital spend Nov 30'!$D:$G,3,FALSE),"No PO")</f>
        <v>P22-014804 - Line 2</v>
      </c>
      <c r="F221" t="str">
        <f>VLOOKUP(A221,'Capital spend Nov 30'!D:Q,14,FALSE)</f>
        <v>Hollyburn House - 2022 - In-Suite Renovations</v>
      </c>
      <c r="G221" t="str">
        <f>VLOOKUP(A221,'Capital spend Nov 30'!D:U,18,FALSE)</f>
        <v>No</v>
      </c>
      <c r="H221" s="89">
        <f>VLOOKUP(A221,'Capital spend Nov 30'!$D$10:$W$6901,5,0)</f>
        <v>4464.57</v>
      </c>
      <c r="I221" t="str">
        <f>VLOOKUP(A221,'Capital spend Nov 30'!$D$10:$W$6901,15,0)</f>
        <v>ST10055</v>
      </c>
      <c r="J221" t="str">
        <f>VLOOKUP($A221,'Capital spend Nov 30'!$D$10:$W$6901,8,0)</f>
        <v>In-Suite Renovation (Capital)</v>
      </c>
      <c r="K221" t="str">
        <f>VLOOKUP($A221,'Capital spend Nov 30'!$D$10:$W$6901,2,0)</f>
        <v>Kathy Russell</v>
      </c>
      <c r="L221" t="str">
        <f>VLOOKUP($A221,'Capital spend Nov 30'!$D$10:$W$6901,4,0)</f>
        <v>Suite 306 Reno</v>
      </c>
      <c r="Q221">
        <f t="shared" si="12"/>
        <v>0</v>
      </c>
    </row>
    <row r="222" spans="1:17">
      <c r="A222" s="25" t="s">
        <v>5765</v>
      </c>
      <c r="B222" t="s">
        <v>977</v>
      </c>
      <c r="C222" t="s">
        <v>5722</v>
      </c>
      <c r="D222" t="str">
        <f t="shared" si="11"/>
        <v>P22-014717</v>
      </c>
      <c r="E222" t="str">
        <f>IFERROR(VLOOKUP($A222,'Capital spend Nov 30'!$D:$G,3,FALSE),"No PO")</f>
        <v>P22-014717 - Line 1</v>
      </c>
      <c r="F222" t="str">
        <f>VLOOKUP(A222,'Capital spend Nov 30'!D:Q,14,FALSE)</f>
        <v>2022 LTC-JV IT Resident Safety Door Security Capital</v>
      </c>
      <c r="G222" t="str">
        <f>VLOOKUP(A222,'Capital spend Nov 30'!D:U,18,FALSE)</f>
        <v>No</v>
      </c>
      <c r="H222" s="89">
        <f>VLOOKUP(A222,'Capital spend Nov 30'!$D$10:$W$6901,5,0)</f>
        <v>14603.61</v>
      </c>
      <c r="I222" t="str">
        <f>VLOOKUP(A222,'Capital spend Nov 30'!$D$10:$W$6901,15,0)</f>
        <v>ST10393</v>
      </c>
      <c r="J222" t="str">
        <f>VLOOKUP($A222,'Capital spend Nov 30'!$D$10:$W$6901,8,0)</f>
        <v>Access and Security systems (Capital)</v>
      </c>
      <c r="K222" t="str">
        <f>VLOOKUP($A222,'Capital spend Nov 30'!$D$10:$W$6901,2,0)</f>
        <v>Charlie Graci [C]</v>
      </c>
      <c r="L222" t="str">
        <f>VLOOKUP($A222,'Capital spend Nov 30'!$D$10:$W$6901,4,0)</f>
        <v>Knell's Invoice 733374
Extra work to connect Automatic Door Operators and to setup and install Piezo Alarms part of building requirments. This scope of work was not included in specs nor contract documents. KR Communications Invoices attached.</v>
      </c>
      <c r="Q222">
        <f t="shared" si="12"/>
        <v>0</v>
      </c>
    </row>
    <row r="223" spans="1:17">
      <c r="A223" s="25" t="s">
        <v>5766</v>
      </c>
      <c r="B223" t="s">
        <v>977</v>
      </c>
      <c r="C223" t="s">
        <v>5767</v>
      </c>
      <c r="D223" t="str">
        <f t="shared" si="11"/>
        <v>P22-014835</v>
      </c>
      <c r="E223" t="str">
        <f>IFERROR(VLOOKUP($A223,'Capital spend Nov 30'!$D:$G,3,FALSE),"No PO")</f>
        <v>P22-014835 - Line 2</v>
      </c>
      <c r="F223" t="str">
        <f>VLOOKUP(A223,'Capital spend Nov 30'!D:Q,14,FALSE)</f>
        <v>Windermere on the Mount - 2022 - In-Suite Renovations</v>
      </c>
      <c r="G223" t="str">
        <f>VLOOKUP(A223,'Capital spend Nov 30'!D:U,18,FALSE)</f>
        <v>No</v>
      </c>
      <c r="H223" s="89">
        <f>VLOOKUP(A223,'Capital spend Nov 30'!$D$10:$W$6901,5,0)</f>
        <v>1864.5</v>
      </c>
      <c r="I223" t="str">
        <f>VLOOKUP(A223,'Capital spend Nov 30'!$D$10:$W$6901,15,0)</f>
        <v>ST10093</v>
      </c>
      <c r="J223" t="str">
        <f>VLOOKUP($A223,'Capital spend Nov 30'!$D$10:$W$6901,8,0)</f>
        <v>In-Suite Refresh (Capital)</v>
      </c>
      <c r="K223" t="str">
        <f>VLOOKUP($A223,'Capital spend Nov 30'!$D$10:$W$6901,2,0)</f>
        <v>Dawn Mackintosh</v>
      </c>
      <c r="L223" t="str">
        <f>VLOOKUP($A223,'Capital spend Nov 30'!$D$10:$W$6901,4,0)</f>
        <v>Suite 401 Refresh
Paint</v>
      </c>
      <c r="Q223">
        <f t="shared" si="12"/>
        <v>0</v>
      </c>
    </row>
    <row r="224" spans="1:17">
      <c r="A224" s="25" t="s">
        <v>5768</v>
      </c>
      <c r="B224" t="s">
        <v>977</v>
      </c>
      <c r="C224" s="67" t="s">
        <v>5769</v>
      </c>
      <c r="D224" t="str">
        <f t="shared" si="11"/>
        <v>P22-014776</v>
      </c>
      <c r="E224" t="str">
        <f>IFERROR(VLOOKUP($A224,'Capital spend Nov 30'!$D:$G,3,FALSE),"No PO")</f>
        <v>P22-014776 - Line 1</v>
      </c>
      <c r="F224">
        <f>VLOOKUP(A224,'Capital spend Nov 30'!D:Q,14,FALSE)</f>
        <v>0</v>
      </c>
      <c r="G224" t="e">
        <f>VLOOKUP(A224,'Capital spend Nov 30'!D:U,18,FALSE)</f>
        <v>#N/A</v>
      </c>
      <c r="H224" s="89">
        <f>VLOOKUP(A224,'Capital spend Nov 30'!$D$10:$W$6901,5,0)</f>
        <v>3061.89</v>
      </c>
      <c r="I224" t="str">
        <f>VLOOKUP(A224,'Capital spend Nov 30'!$D$10:$W$6901,15,0)</f>
        <v>ST10217</v>
      </c>
      <c r="J224" t="str">
        <f>VLOOKUP($A224,'Capital spend Nov 30'!$D$10:$W$6901,8,0)</f>
        <v>In-Suite Renovation (Capital)</v>
      </c>
      <c r="K224" t="str">
        <f>VLOOKUP($A224,'Capital spend Nov 30'!$D$10:$W$6901,2,0)</f>
        <v>Sonia Price</v>
      </c>
      <c r="L224" t="str">
        <f>VLOOKUP($A224,'Capital spend Nov 30'!$D$10:$W$6901,4,0)</f>
        <v>Retirement Rooms 444, 618, 630, 649: Purchase of Vanities, Fixtures for renovation of bathrooms</v>
      </c>
    </row>
    <row r="225" spans="1:12">
      <c r="A225" s="25" t="s">
        <v>5770</v>
      </c>
      <c r="B225" t="s">
        <v>977</v>
      </c>
      <c r="C225" s="67" t="s">
        <v>5771</v>
      </c>
      <c r="D225" t="str">
        <f t="shared" si="11"/>
        <v>P22-014775</v>
      </c>
      <c r="E225" t="str">
        <f>IFERROR(VLOOKUP($A225,'Capital spend Nov 30'!$D:$G,3,FALSE),"No PO")</f>
        <v>P22-014775 - Line 1</v>
      </c>
      <c r="F225">
        <f>VLOOKUP(A225,'Capital spend Nov 30'!D:Q,14,FALSE)</f>
        <v>0</v>
      </c>
      <c r="G225" t="e">
        <f>VLOOKUP(A225,'Capital spend Nov 30'!D:U,18,FALSE)</f>
        <v>#N/A</v>
      </c>
      <c r="H225" s="89">
        <f>VLOOKUP(A225,'Capital spend Nov 30'!$D$10:$W$6901,5,0)</f>
        <v>6767.03</v>
      </c>
      <c r="I225" t="str">
        <f>VLOOKUP(A225,'Capital spend Nov 30'!$D$10:$W$6901,15,0)</f>
        <v>ST10217</v>
      </c>
      <c r="J225" t="str">
        <f>VLOOKUP($A225,'Capital spend Nov 30'!$D$10:$W$6901,8,0)</f>
        <v>In-Suite Renovation (Capital)</v>
      </c>
      <c r="K225" t="str">
        <f>VLOOKUP($A225,'Capital spend Nov 30'!$D$10:$W$6901,2,0)</f>
        <v>Sonia Price</v>
      </c>
      <c r="L225" t="str">
        <f>VLOOKUP($A225,'Capital spend Nov 30'!$D$10:$W$6901,4,0)</f>
        <v>Retirement Rooms 304, 309, 318, 356, 609, 648, 549, 544 Purchased vanities and fixtures for renovation of bathrooms</v>
      </c>
    </row>
    <row r="226" spans="1:12">
      <c r="A226" s="25" t="s">
        <v>5772</v>
      </c>
      <c r="B226" t="s">
        <v>977</v>
      </c>
      <c r="C226" s="48" t="s">
        <v>5771</v>
      </c>
      <c r="D226" t="str">
        <f t="shared" si="11"/>
        <v>P22-014771</v>
      </c>
      <c r="E226" t="str">
        <f>IFERROR(VLOOKUP($A226,'Capital spend Nov 30'!$D:$G,3,FALSE),"No PO")</f>
        <v>P22-014771 - Line 1</v>
      </c>
      <c r="F226">
        <f>VLOOKUP(A226,'Capital spend Nov 30'!D:Q,14,FALSE)</f>
        <v>0</v>
      </c>
      <c r="G226" t="e">
        <f>VLOOKUP(A226,'Capital spend Nov 30'!D:U,18,FALSE)</f>
        <v>#N/A</v>
      </c>
      <c r="H226" s="89">
        <f>VLOOKUP(A226,'Capital spend Nov 30'!$D$10:$W$6901,5,0)</f>
        <v>6321.63</v>
      </c>
      <c r="I226" t="str">
        <f>VLOOKUP(A226,'Capital spend Nov 30'!$D$10:$W$6901,15,0)</f>
        <v>ST10217</v>
      </c>
      <c r="J226" t="str">
        <f>VLOOKUP($A226,'Capital spend Nov 30'!$D$10:$W$6901,8,0)</f>
        <v>In-Suite Renovation (Capital)</v>
      </c>
      <c r="K226" t="str">
        <f>VLOOKUP($A226,'Capital spend Nov 30'!$D$10:$W$6901,2,0)</f>
        <v>Sonia Price</v>
      </c>
      <c r="L226" t="str">
        <f>VLOOKUP($A226,'Capital spend Nov 30'!$D$10:$W$6901,4,0)</f>
        <v>Supplied and Installed Door Lock Sets: Rooms 504, 444, 6th Floor East and West Stairway, 5th Floor East and West Stairway. And 2 spare passage lock sets.</v>
      </c>
    </row>
    <row r="227" spans="1:12">
      <c r="A227" s="25"/>
      <c r="C227" s="48"/>
    </row>
    <row r="228" spans="1:12">
      <c r="A228" s="25"/>
      <c r="C228" s="48"/>
    </row>
    <row r="229" spans="1:12">
      <c r="A229" s="25"/>
      <c r="C229" s="48"/>
    </row>
    <row r="230" spans="1:12">
      <c r="A230" s="25"/>
      <c r="C230" s="48"/>
    </row>
    <row r="231" spans="1:12">
      <c r="A231" s="25"/>
      <c r="C231" s="48"/>
    </row>
    <row r="232" spans="1:12">
      <c r="A232" s="25"/>
      <c r="C232" s="48"/>
    </row>
    <row r="233" spans="1:12">
      <c r="A233" s="25"/>
      <c r="C233" s="48"/>
    </row>
    <row r="234" spans="1:12">
      <c r="A234" s="25"/>
      <c r="C234" s="48"/>
    </row>
    <row r="235" spans="1:12">
      <c r="A235" s="25"/>
      <c r="C235" s="48"/>
    </row>
    <row r="236" spans="1:12">
      <c r="A236" s="25"/>
      <c r="C236" s="48"/>
    </row>
    <row r="237" spans="1:12">
      <c r="A237" s="25"/>
      <c r="C237" s="48"/>
    </row>
    <row r="238" spans="1:12">
      <c r="A238" s="25"/>
      <c r="C238" s="48"/>
    </row>
    <row r="239" spans="1:12">
      <c r="A239" s="25"/>
      <c r="C239" s="48"/>
    </row>
    <row r="240" spans="1:12">
      <c r="A240" s="25"/>
      <c r="C240" s="48"/>
    </row>
    <row r="241" spans="1:3">
      <c r="A241" s="25"/>
      <c r="C241" s="48"/>
    </row>
    <row r="242" spans="1:3">
      <c r="A242" s="25"/>
      <c r="C242" s="48"/>
    </row>
    <row r="243" spans="1:3">
      <c r="A243" s="25"/>
      <c r="C243" s="48"/>
    </row>
    <row r="244" spans="1:3">
      <c r="A244" s="25"/>
      <c r="C244" s="48"/>
    </row>
    <row r="245" spans="1:3">
      <c r="A245" s="25"/>
      <c r="C245" s="48"/>
    </row>
    <row r="246" spans="1:3">
      <c r="A246" s="25"/>
      <c r="C246" s="48"/>
    </row>
    <row r="247" spans="1:3">
      <c r="A247" s="25"/>
      <c r="C247" s="48"/>
    </row>
    <row r="248" spans="1:3">
      <c r="A248" s="25"/>
      <c r="C248" s="48"/>
    </row>
    <row r="249" spans="1:3">
      <c r="A249" s="25"/>
      <c r="C249" s="48"/>
    </row>
    <row r="250" spans="1:3">
      <c r="A250" s="25"/>
      <c r="C250" s="48"/>
    </row>
    <row r="251" spans="1:3">
      <c r="A251" s="25"/>
      <c r="C251" s="48"/>
    </row>
    <row r="252" spans="1:3">
      <c r="A252" s="25"/>
      <c r="C252"/>
    </row>
    <row r="253" spans="1:3">
      <c r="A253" s="25"/>
      <c r="C253" s="48"/>
    </row>
    <row r="254" spans="1:3">
      <c r="A254" s="25"/>
      <c r="C254" s="48"/>
    </row>
    <row r="255" spans="1:3">
      <c r="A255" s="25"/>
      <c r="C255" s="48"/>
    </row>
    <row r="256" spans="1:3">
      <c r="A256" s="25"/>
      <c r="C256" s="48"/>
    </row>
    <row r="257" spans="1:3">
      <c r="A257" s="25"/>
      <c r="C257" s="48"/>
    </row>
    <row r="258" spans="1:3">
      <c r="A258" s="25"/>
      <c r="C258" s="48"/>
    </row>
    <row r="259" spans="1:3">
      <c r="A259" s="25"/>
      <c r="C259" s="48"/>
    </row>
    <row r="260" spans="1:3">
      <c r="A260" s="25"/>
      <c r="C260" s="48"/>
    </row>
    <row r="261" spans="1:3">
      <c r="A261" s="25"/>
      <c r="C261" s="67"/>
    </row>
    <row r="262" spans="1:3">
      <c r="A262" s="25"/>
      <c r="C262"/>
    </row>
    <row r="263" spans="1:3">
      <c r="A263" s="25"/>
      <c r="C263"/>
    </row>
    <row r="264" spans="1:3">
      <c r="A264" s="25"/>
      <c r="C264"/>
    </row>
    <row r="265" spans="1:3">
      <c r="A265" s="25"/>
      <c r="C265" s="67"/>
    </row>
    <row r="266" spans="1:3">
      <c r="A266" s="25"/>
      <c r="C266" s="67"/>
    </row>
    <row r="267" spans="1:3">
      <c r="A267" s="25"/>
      <c r="C267"/>
    </row>
    <row r="268" spans="1:3">
      <c r="A268" s="25"/>
      <c r="C268"/>
    </row>
    <row r="269" spans="1:3">
      <c r="A269" s="25"/>
      <c r="C269"/>
    </row>
    <row r="270" spans="1:3">
      <c r="A270" s="25"/>
      <c r="C270"/>
    </row>
    <row r="271" spans="1:3">
      <c r="A271" s="25"/>
      <c r="C271"/>
    </row>
    <row r="272" spans="1:3">
      <c r="A272" s="25"/>
      <c r="C272" s="48"/>
    </row>
    <row r="273" spans="1:17">
      <c r="A273" s="25"/>
      <c r="C273"/>
    </row>
    <row r="274" spans="1:17">
      <c r="A274" s="25"/>
      <c r="C274"/>
    </row>
    <row r="275" spans="1:17">
      <c r="C275"/>
    </row>
    <row r="276" spans="1:17">
      <c r="A276" s="25"/>
      <c r="C276" s="67"/>
    </row>
    <row r="277" spans="1:17">
      <c r="A277" s="25"/>
      <c r="C277" s="48"/>
      <c r="Q277">
        <f>COUNTIF(Z:Z,C277)</f>
        <v>0</v>
      </c>
    </row>
    <row r="278" spans="1:17">
      <c r="A278" s="25"/>
      <c r="C278"/>
    </row>
    <row r="279" spans="1:17">
      <c r="A279" s="25"/>
      <c r="C279"/>
    </row>
    <row r="280" spans="1:17">
      <c r="C280" s="48"/>
    </row>
    <row r="281" spans="1:17">
      <c r="A281" s="25"/>
      <c r="C281" s="48"/>
    </row>
    <row r="282" spans="1:17">
      <c r="A282" s="25"/>
      <c r="C282" s="48"/>
    </row>
    <row r="283" spans="1:17">
      <c r="A283" s="25"/>
      <c r="C283"/>
    </row>
    <row r="284" spans="1:17">
      <c r="C284" s="48"/>
    </row>
    <row r="285" spans="1:17">
      <c r="A285" s="25"/>
      <c r="C285" s="48"/>
    </row>
    <row r="286" spans="1:17">
      <c r="A286" s="25"/>
      <c r="C286" s="48"/>
    </row>
    <row r="287" spans="1:17">
      <c r="A287" s="25"/>
      <c r="C287" s="48"/>
    </row>
    <row r="288" spans="1:17">
      <c r="C288" s="48"/>
    </row>
    <row r="289" spans="3:3">
      <c r="C289"/>
    </row>
    <row r="290" spans="3:3">
      <c r="C290" s="71"/>
    </row>
    <row r="291" spans="3:3">
      <c r="C291" s="51"/>
    </row>
    <row r="292" spans="3:3">
      <c r="C292"/>
    </row>
    <row r="293" spans="3:3">
      <c r="C293"/>
    </row>
    <row r="294" spans="3:3">
      <c r="C294"/>
    </row>
    <row r="295" spans="3:3">
      <c r="C295"/>
    </row>
    <row r="296" spans="3:3">
      <c r="C296"/>
    </row>
    <row r="297" spans="3:3">
      <c r="C297"/>
    </row>
    <row r="298" spans="3:3">
      <c r="C298"/>
    </row>
    <row r="299" spans="3:3">
      <c r="C299"/>
    </row>
    <row r="300" spans="3:3">
      <c r="C300" s="51"/>
    </row>
    <row r="301" spans="3:3">
      <c r="C301" s="51"/>
    </row>
    <row r="302" spans="3:3">
      <c r="C302" s="51"/>
    </row>
    <row r="303" spans="3:3">
      <c r="C303" s="51"/>
    </row>
    <row r="304" spans="3:3">
      <c r="C304"/>
    </row>
    <row r="305" spans="3:3">
      <c r="C305" s="51"/>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1:3">
      <c r="C321"/>
    </row>
    <row r="322" spans="1:3">
      <c r="C322"/>
    </row>
    <row r="323" spans="1:3">
      <c r="C323"/>
    </row>
    <row r="324" spans="1:3">
      <c r="A324" s="25"/>
      <c r="C324"/>
    </row>
    <row r="325" spans="1:3">
      <c r="C325" s="48"/>
    </row>
    <row r="326" spans="1:3">
      <c r="C326" s="48"/>
    </row>
    <row r="327" spans="1:3">
      <c r="C327" s="48"/>
    </row>
    <row r="328" spans="1:3">
      <c r="C328"/>
    </row>
    <row r="329" spans="1:3">
      <c r="A329" s="25"/>
      <c r="C329" s="48"/>
    </row>
    <row r="330" spans="1:3">
      <c r="C330"/>
    </row>
    <row r="331" spans="1:3">
      <c r="C331" s="48"/>
    </row>
    <row r="332" spans="1:3">
      <c r="C332" s="48"/>
    </row>
    <row r="333" spans="1:3">
      <c r="C333" s="48"/>
    </row>
    <row r="334" spans="1:3">
      <c r="C334"/>
    </row>
    <row r="335" spans="1:3">
      <c r="C335"/>
    </row>
    <row r="336" spans="1:3">
      <c r="C336" s="48"/>
    </row>
    <row r="337" spans="1:3">
      <c r="C337" s="48"/>
    </row>
    <row r="338" spans="1:3">
      <c r="C338"/>
    </row>
    <row r="339" spans="1:3">
      <c r="C339" s="48"/>
    </row>
    <row r="340" spans="1:3">
      <c r="A340" s="25"/>
      <c r="C340" s="48"/>
    </row>
    <row r="341" spans="1:3">
      <c r="A341" s="25"/>
      <c r="C341" s="48"/>
    </row>
    <row r="342" spans="1:3">
      <c r="C342"/>
    </row>
    <row r="343" spans="1:3">
      <c r="C343"/>
    </row>
    <row r="344" spans="1:3">
      <c r="C344"/>
    </row>
    <row r="345" spans="1:3">
      <c r="C345"/>
    </row>
    <row r="346" spans="1:3">
      <c r="C346"/>
    </row>
    <row r="347" spans="1:3">
      <c r="C347"/>
    </row>
    <row r="348" spans="1:3">
      <c r="C348"/>
    </row>
    <row r="349" spans="1:3">
      <c r="C349"/>
    </row>
    <row r="350" spans="1:3">
      <c r="C350"/>
    </row>
    <row r="351" spans="1:3">
      <c r="C351"/>
    </row>
    <row r="352" spans="1:3">
      <c r="C352"/>
    </row>
    <row r="353" spans="3:3">
      <c r="C353"/>
    </row>
  </sheetData>
  <autoFilter ref="A6:O276" xr:uid="{FF12E624-7012-40BA-8C0E-C7C73A2902BF}"/>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7FECE-E6BB-47E5-BB0A-89E5EE6B547C}">
  <dimension ref="A1:Z353"/>
  <sheetViews>
    <sheetView zoomScale="90" zoomScaleNormal="130" workbookViewId="0">
      <pane ySplit="6" topLeftCell="A7" activePane="bottomLeft" state="frozen"/>
      <selection pane="bottomLeft" activeCell="C34" sqref="C34"/>
    </sheetView>
  </sheetViews>
  <sheetFormatPr defaultRowHeight="15"/>
  <cols>
    <col min="1" max="1" width="17.5703125" bestFit="1" customWidth="1"/>
    <col min="2" max="2" width="10.5703125" customWidth="1"/>
    <col min="3" max="3" width="35.28515625" style="66" customWidth="1"/>
    <col min="4" max="4" width="11.7109375" customWidth="1"/>
    <col min="5" max="5" width="17.7109375" customWidth="1"/>
    <col min="6" max="6" width="56.140625" customWidth="1"/>
    <col min="7" max="7" width="10.42578125" bestFit="1" customWidth="1"/>
    <col min="8" max="8" width="14" style="89" customWidth="1"/>
    <col min="9" max="9" width="11" customWidth="1"/>
    <col min="10" max="11" width="9.42578125" customWidth="1"/>
    <col min="12" max="12" width="10.28515625" customWidth="1"/>
    <col min="13" max="13" width="12" customWidth="1"/>
    <col min="14" max="14" width="8.85546875" customWidth="1"/>
    <col min="15" max="15" width="5.28515625" customWidth="1"/>
  </cols>
  <sheetData>
    <row r="1" spans="1:14" ht="15.75" thickBot="1">
      <c r="I1" s="72" t="s">
        <v>1864</v>
      </c>
      <c r="J1" s="81" t="s">
        <v>976</v>
      </c>
      <c r="K1" s="81" t="s">
        <v>1866</v>
      </c>
      <c r="L1" s="81" t="s">
        <v>1867</v>
      </c>
      <c r="M1" s="86" t="s">
        <v>5133</v>
      </c>
    </row>
    <row r="2" spans="1:14">
      <c r="I2" s="77" t="s">
        <v>979</v>
      </c>
      <c r="J2" s="82">
        <f t="shared" ref="J2:J3" si="0">COUNTIFS(B:B,I2)</f>
        <v>51</v>
      </c>
      <c r="K2" s="82">
        <f>COUNTIFS(B:B,I2,C:C,"*")</f>
        <v>51</v>
      </c>
      <c r="L2" s="82">
        <f>J2-K2</f>
        <v>0</v>
      </c>
      <c r="M2" s="73">
        <f>K2/J2</f>
        <v>1</v>
      </c>
    </row>
    <row r="3" spans="1:14">
      <c r="I3" s="78" t="s">
        <v>978</v>
      </c>
      <c r="J3" s="83">
        <f t="shared" si="0"/>
        <v>60</v>
      </c>
      <c r="K3" s="83">
        <f>COUNTIFS(B:B,I3,C:C,"*")</f>
        <v>60</v>
      </c>
      <c r="L3" s="83">
        <f>J3-K3</f>
        <v>0</v>
      </c>
      <c r="M3" s="74">
        <f>K3/J3</f>
        <v>1</v>
      </c>
    </row>
    <row r="4" spans="1:14">
      <c r="I4" s="79" t="s">
        <v>977</v>
      </c>
      <c r="J4" s="84">
        <f>COUNTIFS(B:B,I4)</f>
        <v>61</v>
      </c>
      <c r="K4" s="84">
        <f>COUNTIFS(B:B,I4,C:C,"*")</f>
        <v>61</v>
      </c>
      <c r="L4" s="84">
        <f>J4-K4</f>
        <v>0</v>
      </c>
      <c r="M4" s="75">
        <f>K4/J4</f>
        <v>1</v>
      </c>
    </row>
    <row r="5" spans="1:14" ht="15.75" thickBot="1">
      <c r="I5" s="80" t="s">
        <v>976</v>
      </c>
      <c r="J5" s="85">
        <f>SUM(J2:J4)</f>
        <v>172</v>
      </c>
      <c r="K5" s="85">
        <f>SUM(K2:K4)</f>
        <v>172</v>
      </c>
      <c r="L5" s="85">
        <f>SUM(L2:L4)</f>
        <v>0</v>
      </c>
      <c r="M5" s="76">
        <f>K5/J5</f>
        <v>1</v>
      </c>
    </row>
    <row r="6" spans="1:14">
      <c r="A6" s="43" t="s">
        <v>980</v>
      </c>
      <c r="B6" s="43" t="s">
        <v>981</v>
      </c>
      <c r="C6" s="69" t="s">
        <v>991</v>
      </c>
      <c r="D6" s="43"/>
      <c r="E6" s="43" t="s">
        <v>992</v>
      </c>
      <c r="F6" s="43" t="s">
        <v>1007</v>
      </c>
      <c r="G6" s="43" t="s">
        <v>1008</v>
      </c>
      <c r="H6" s="92" t="s">
        <v>5134</v>
      </c>
      <c r="I6" t="s">
        <v>5135</v>
      </c>
      <c r="J6" t="s">
        <v>5136</v>
      </c>
      <c r="K6" t="s">
        <v>5137</v>
      </c>
      <c r="L6" t="s">
        <v>5138</v>
      </c>
      <c r="M6" t="s">
        <v>5139</v>
      </c>
      <c r="N6" t="s">
        <v>5140</v>
      </c>
    </row>
    <row r="7" spans="1:14">
      <c r="A7" t="s">
        <v>5773</v>
      </c>
      <c r="B7" t="s">
        <v>979</v>
      </c>
      <c r="C7" s="31" t="s">
        <v>1014</v>
      </c>
      <c r="D7" t="str">
        <f t="shared" ref="D7:D31" si="1">LEFT(E7,10)</f>
        <v>P22-015251</v>
      </c>
      <c r="E7" t="str">
        <f>IFERROR(VLOOKUP($A7,'Capital spend Nov 30'!$D:$G,3,FALSE),"No PO")</f>
        <v>P22-015251 - Line 1</v>
      </c>
      <c r="F7" t="str">
        <f>VLOOKUP(A7,'Capital spend Nov 30'!D:Q,14,FALSE)</f>
        <v>Parkview &amp; Capilano - 2022 - Closing Costs</v>
      </c>
      <c r="G7" t="str">
        <f>VLOOKUP(A7,'Capital spend Nov 30'!D:U,18,FALSE)</f>
        <v>No</v>
      </c>
      <c r="H7" s="89">
        <f>VLOOKUP(A7,'Capital spend Nov 30'!$D$10:$W$6901,5,0)</f>
        <v>10879.46</v>
      </c>
      <c r="I7" t="str">
        <f>VLOOKUP(A7,'Capital spend Nov 30'!$D$10:$W$6901,15,0)</f>
        <v>ST10197</v>
      </c>
      <c r="J7" t="str">
        <f>VLOOKUP($A7,'Capital spend Nov 30'!$D$10:$W$6901,8,0)</f>
        <v>Exterior Structure (Capital)</v>
      </c>
      <c r="K7" t="str">
        <f>VLOOKUP($A7,'Capital spend Nov 30'!$D$10:$W$6901,2,0)</f>
        <v>Trevor Shoemaker</v>
      </c>
      <c r="L7" t="str">
        <f>VLOOKUP($A7,'Capital spend Nov 30'!$D$10:$W$6901,4,0)</f>
        <v>2022 Closing &amp; Demolition Costs – Approved by IAC</v>
      </c>
    </row>
    <row r="8" spans="1:14">
      <c r="A8" t="s">
        <v>5774</v>
      </c>
      <c r="B8" t="s">
        <v>979</v>
      </c>
      <c r="C8" s="31" t="s">
        <v>1014</v>
      </c>
      <c r="D8" t="str">
        <f t="shared" si="1"/>
        <v>P22-014936</v>
      </c>
      <c r="E8" t="str">
        <f>IFERROR(VLOOKUP($A8,'Capital spend Nov 30'!$D:$G,3,FALSE),"No PO")</f>
        <v>P22-014936 - Line 1</v>
      </c>
      <c r="F8" t="str">
        <f>VLOOKUP(A8,'Capital spend Nov 30'!D:Q,14,FALSE)</f>
        <v>Parkview &amp; Capilano - 2022 - Closing Costs</v>
      </c>
      <c r="G8" t="str">
        <f>VLOOKUP(A8,'Capital spend Nov 30'!D:U,18,FALSE)</f>
        <v>No</v>
      </c>
      <c r="H8" s="89">
        <f>VLOOKUP(A8,'Capital spend Nov 30'!$D$10:$W$6901,5,0)</f>
        <v>24703.05</v>
      </c>
      <c r="I8" t="str">
        <f>VLOOKUP(A8,'Capital spend Nov 30'!$D$10:$W$6901,15,0)</f>
        <v>ST10211</v>
      </c>
      <c r="J8" t="str">
        <f>VLOOKUP($A8,'Capital spend Nov 30'!$D$10:$W$6901,8,0)</f>
        <v>Exterior Structure (Capital)</v>
      </c>
      <c r="K8" t="str">
        <f>VLOOKUP($A8,'Capital spend Nov 30'!$D$10:$W$6901,2,0)</f>
        <v>Trevor Shoemaker</v>
      </c>
      <c r="L8" t="str">
        <f>VLOOKUP($A8,'Capital spend Nov 30'!$D$10:$W$6901,4,0)</f>
        <v>2022 Closing &amp; Demolition Costs – Approved by IAC</v>
      </c>
    </row>
    <row r="9" spans="1:14">
      <c r="A9" t="s">
        <v>5775</v>
      </c>
      <c r="B9" t="s">
        <v>979</v>
      </c>
      <c r="C9" s="31" t="s">
        <v>1014</v>
      </c>
      <c r="D9" t="str">
        <f t="shared" si="1"/>
        <v>P22-015095</v>
      </c>
      <c r="E9" t="str">
        <f>IFERROR(VLOOKUP($A9,'Capital spend Nov 30'!$D:$G,3,FALSE),"No PO")</f>
        <v>P22-015095 - Line 1</v>
      </c>
      <c r="F9" t="str">
        <f>VLOOKUP(A9,'Capital spend Nov 30'!D:Q,14,FALSE)</f>
        <v>Columbia Forest - 2022 - Compressor #2 for MUA-1</v>
      </c>
      <c r="G9" t="str">
        <f>VLOOKUP(A9,'Capital spend Nov 30'!D:U,18,FALSE)</f>
        <v>No</v>
      </c>
      <c r="H9" s="89">
        <f>VLOOKUP(A9,'Capital spend Nov 30'!$D$10:$W$6901,5,0)</f>
        <v>9887.5</v>
      </c>
      <c r="I9" t="str">
        <f>VLOOKUP(A9,'Capital spend Nov 30'!$D$10:$W$6901,15,0)</f>
        <v>ST10174</v>
      </c>
      <c r="J9" t="str">
        <f>VLOOKUP($A9,'Capital spend Nov 30'!$D$10:$W$6901,8,0)</f>
        <v>HVAC Systems (Capital)</v>
      </c>
      <c r="K9" t="str">
        <f>VLOOKUP($A9,'Capital spend Nov 30'!$D$10:$W$6901,2,0)</f>
        <v>Emilio Ricciardi (Terminated)</v>
      </c>
      <c r="L9" t="str">
        <f>VLOOKUP($A9,'Capital spend Nov 30'!$D$10:$W$6901,4,0)</f>
        <v>Replacement of failed compressor.</v>
      </c>
    </row>
    <row r="10" spans="1:14">
      <c r="A10" t="s">
        <v>5776</v>
      </c>
      <c r="B10" t="s">
        <v>979</v>
      </c>
      <c r="C10" s="31" t="s">
        <v>1014</v>
      </c>
      <c r="D10" t="str">
        <f t="shared" si="1"/>
        <v>P22-015097</v>
      </c>
      <c r="E10" t="str">
        <f>IFERROR(VLOOKUP($A10,'Capital spend Nov 30'!$D:$G,3,FALSE),"No PO")</f>
        <v>P22-015097 - Line 1</v>
      </c>
      <c r="F10" t="str">
        <f>VLOOKUP(A10,'Capital spend Nov 30'!D:Q,14,FALSE)</f>
        <v>The Meadows - 2022 - Relocation of Boiler Power Fan</v>
      </c>
      <c r="G10" t="str">
        <f>VLOOKUP(A10,'Capital spend Nov 30'!D:U,18,FALSE)</f>
        <v>No</v>
      </c>
      <c r="H10" s="89">
        <f>VLOOKUP(A10,'Capital spend Nov 30'!$D$10:$W$6901,5,0)</f>
        <v>2984.9</v>
      </c>
      <c r="I10" t="str">
        <f>VLOOKUP(A10,'Capital spend Nov 30'!$D$10:$W$6901,15,0)</f>
        <v>ST10141</v>
      </c>
      <c r="J10" t="str">
        <f>VLOOKUP($A10,'Capital spend Nov 30'!$D$10:$W$6901,8,0)</f>
        <v>HVAC Systems (Capital)</v>
      </c>
      <c r="K10" t="str">
        <f>VLOOKUP($A10,'Capital spend Nov 30'!$D$10:$W$6901,2,0)</f>
        <v>Emilio Ricciardi (Terminated)</v>
      </c>
      <c r="L10" t="str">
        <f>VLOOKUP($A10,'Capital spend Nov 30'!$D$10:$W$6901,4,0)</f>
        <v>Remove and relocate boiler draft fan to above stack.</v>
      </c>
    </row>
    <row r="11" spans="1:14">
      <c r="A11" t="s">
        <v>5777</v>
      </c>
      <c r="B11" t="s">
        <v>979</v>
      </c>
      <c r="C11" s="31" t="s">
        <v>1014</v>
      </c>
      <c r="D11" t="str">
        <f t="shared" si="1"/>
        <v>P22-015048</v>
      </c>
      <c r="E11" t="str">
        <f>IFERROR(VLOOKUP($A11,'Capital spend Nov 30'!$D:$G,3,FALSE),"No PO")</f>
        <v>P22-015048 - Line 1</v>
      </c>
      <c r="F11" t="str">
        <f>VLOOKUP(A11,'Capital spend Nov 30'!D:Q,14,FALSE)</f>
        <v>Ridgeview - 2022 - Compressor Replacement on RTAC-1</v>
      </c>
      <c r="G11" t="str">
        <f>VLOOKUP(A11,'Capital spend Nov 30'!D:U,18,FALSE)</f>
        <v>No</v>
      </c>
      <c r="H11" s="89">
        <f>VLOOKUP(A11,'Capital spend Nov 30'!$D$10:$W$6901,5,0)</f>
        <v>4862.3900000000003</v>
      </c>
      <c r="I11" t="str">
        <f>VLOOKUP(A11,'Capital spend Nov 30'!$D$10:$W$6901,15,0)</f>
        <v>ST10145</v>
      </c>
      <c r="J11" t="str">
        <f>VLOOKUP($A11,'Capital spend Nov 30'!$D$10:$W$6901,8,0)</f>
        <v>HVAC Systems (Capital)</v>
      </c>
      <c r="K11" t="str">
        <f>VLOOKUP($A11,'Capital spend Nov 30'!$D$10:$W$6901,2,0)</f>
        <v>Emilio Ricciardi (Terminated)</v>
      </c>
      <c r="L11" t="str">
        <f>VLOOKUP($A11,'Capital spend Nov 30'!$D$10:$W$6901,4,0)</f>
        <v>Replace the failed 1st compressor on RTAC-1</v>
      </c>
    </row>
    <row r="12" spans="1:14">
      <c r="A12" t="s">
        <v>5778</v>
      </c>
      <c r="B12" t="s">
        <v>979</v>
      </c>
      <c r="C12" s="31" t="s">
        <v>1014</v>
      </c>
      <c r="D12" t="str">
        <f t="shared" si="1"/>
        <v>P22-015067</v>
      </c>
      <c r="E12" t="str">
        <f>IFERROR(VLOOKUP($A12,'Capital spend Nov 30'!$D:$G,3,FALSE),"No PO")</f>
        <v>P22-015067 - Line 1</v>
      </c>
      <c r="F12" t="str">
        <f>VLOOKUP(A12,'Capital spend Nov 30'!D:Q,14,FALSE)</f>
        <v>Iler Lodge - 2022 - Condenser Fan Motor Capacitor Replacement</v>
      </c>
      <c r="G12" t="str">
        <f>VLOOKUP(A12,'Capital spend Nov 30'!D:U,18,FALSE)</f>
        <v>No</v>
      </c>
      <c r="H12" s="89">
        <f>VLOOKUP(A12,'Capital spend Nov 30'!$D$10:$W$6901,5,0)</f>
        <v>2022.7</v>
      </c>
      <c r="I12" t="str">
        <f>VLOOKUP(A12,'Capital spend Nov 30'!$D$10:$W$6901,15,0)</f>
        <v>ST10181</v>
      </c>
      <c r="J12" t="str">
        <f>VLOOKUP($A12,'Capital spend Nov 30'!$D$10:$W$6901,8,0)</f>
        <v>HVAC Systems (Capital)</v>
      </c>
      <c r="K12" t="str">
        <f>VLOOKUP($A12,'Capital spend Nov 30'!$D$10:$W$6901,2,0)</f>
        <v>Emilio Ricciardi (Terminated)</v>
      </c>
      <c r="L12" t="str">
        <f>VLOOKUP($A12,'Capital spend Nov 30'!$D$10:$W$6901,4,0)</f>
        <v>Replace Failed Condenser Fan Motor Capacitor</v>
      </c>
    </row>
    <row r="13" spans="1:14">
      <c r="A13" t="s">
        <v>5779</v>
      </c>
      <c r="B13" t="s">
        <v>978</v>
      </c>
      <c r="C13" s="51" t="s">
        <v>1012</v>
      </c>
      <c r="D13" t="str">
        <f t="shared" si="1"/>
        <v>P22-015155</v>
      </c>
      <c r="E13" t="str">
        <f>IFERROR(VLOOKUP($A13,'Capital spend Nov 30'!$D:$G,3,FALSE),"No PO")</f>
        <v>P22-015155 - Line 1</v>
      </c>
      <c r="F13" t="str">
        <f>VLOOKUP(A13,'Capital spend Nov 30'!D:Q,14,FALSE)</f>
        <v>Valleyview - 2022 - 3rd Foor AC replacement</v>
      </c>
      <c r="G13" t="str">
        <f>VLOOKUP(A13,'Capital spend Nov 30'!D:U,18,FALSE)</f>
        <v>No</v>
      </c>
      <c r="H13" s="89">
        <f>VLOOKUP(A13,'Capital spend Nov 30'!$D$10:$W$6901,5,0)</f>
        <v>11814.17</v>
      </c>
      <c r="I13" t="str">
        <f>VLOOKUP(A13,'Capital spend Nov 30'!$D$10:$W$6901,15,0)</f>
        <v>ST10192</v>
      </c>
      <c r="J13" t="str">
        <f>VLOOKUP($A13,'Capital spend Nov 30'!$D$10:$W$6901,8,0)</f>
        <v>HVAC Systems (Capital)</v>
      </c>
      <c r="K13" t="str">
        <f>VLOOKUP($A13,'Capital spend Nov 30'!$D$10:$W$6901,2,0)</f>
        <v>Malcolm Holbrow</v>
      </c>
      <c r="L13" t="str">
        <f>VLOOKUP($A13,'Capital spend Nov 30'!$D$10:$W$6901,4,0)</f>
        <v>Valleyview - 2022 - 3rd Floor AC Ductless unit replacement. Four Seasons was called on site as the temps were increasing on the 3rd floor. The AC units both stopped working. The age of the assets were approx 12yrs old. Valleyview is in Brandon Manitoba which is remote and Four Seasons was the only company who coulld respond.</v>
      </c>
    </row>
    <row r="14" spans="1:14">
      <c r="A14" t="s">
        <v>5780</v>
      </c>
      <c r="B14" t="s">
        <v>979</v>
      </c>
      <c r="C14" s="31" t="s">
        <v>1014</v>
      </c>
      <c r="D14" t="str">
        <f t="shared" si="1"/>
        <v>P22-015042</v>
      </c>
      <c r="E14" t="str">
        <f>IFERROR(VLOOKUP($A14,'Capital spend Nov 30'!$D:$G,3,FALSE),"No PO")</f>
        <v>P22-015042 - Line 2</v>
      </c>
      <c r="F14" t="str">
        <f>VLOOKUP(A14,'Capital spend Nov 30'!D:Q,14,FALSE)</f>
        <v>Hollyburn House - 2022 - In-Suite Renovations</v>
      </c>
      <c r="G14" t="str">
        <f>VLOOKUP(A14,'Capital spend Nov 30'!D:U,18,FALSE)</f>
        <v>No</v>
      </c>
      <c r="H14" s="89">
        <f>VLOOKUP(A14,'Capital spend Nov 30'!$D$10:$W$6901,5,0)</f>
        <v>5878.43</v>
      </c>
      <c r="I14" t="str">
        <f>VLOOKUP(A14,'Capital spend Nov 30'!$D$10:$W$6901,15,0)</f>
        <v>ST10055</v>
      </c>
      <c r="J14" t="str">
        <f>VLOOKUP($A14,'Capital spend Nov 30'!$D$10:$W$6901,8,0)</f>
        <v>In-Suite Renovation (Capital)</v>
      </c>
      <c r="K14" t="str">
        <f>VLOOKUP($A14,'Capital spend Nov 30'!$D$10:$W$6901,2,0)</f>
        <v>Kathy Russell</v>
      </c>
      <c r="L14" t="str">
        <f>VLOOKUP($A14,'Capital spend Nov 30'!$D$10:$W$6901,4,0)</f>
        <v>Suite 114 Reno</v>
      </c>
    </row>
    <row r="15" spans="1:14">
      <c r="A15" t="s">
        <v>5781</v>
      </c>
      <c r="B15" t="s">
        <v>978</v>
      </c>
      <c r="C15" s="51" t="s">
        <v>1012</v>
      </c>
      <c r="D15" t="str">
        <f t="shared" si="1"/>
        <v>P22-014972</v>
      </c>
      <c r="E15" t="str">
        <f>IFERROR(VLOOKUP($A15,'Capital spend Nov 30'!$D:$G,3,FALSE),"No PO")</f>
        <v>P22-014972 - Line 1</v>
      </c>
      <c r="F15" t="str">
        <f>VLOOKUP(A15,'Capital spend Nov 30'!D:Q,14,FALSE)</f>
        <v>The Westwood - 2022 - In-Suite Renovations</v>
      </c>
      <c r="G15" t="str">
        <f>VLOOKUP(A15,'Capital spend Nov 30'!D:U,18,FALSE)</f>
        <v>No</v>
      </c>
      <c r="H15" s="89">
        <f>VLOOKUP(A15,'Capital spend Nov 30'!$D$10:$W$6901,5,0)</f>
        <v>1412.5</v>
      </c>
      <c r="I15" t="str">
        <f>VLOOKUP(A15,'Capital spend Nov 30'!$D$10:$W$6901,15,0)</f>
        <v>ST10035</v>
      </c>
      <c r="J15" t="str">
        <f>VLOOKUP($A15,'Capital spend Nov 30'!$D$10:$W$6901,8,0)</f>
        <v>In-Suite Refresh (Capital)</v>
      </c>
      <c r="K15" t="str">
        <f>VLOOKUP($A15,'Capital spend Nov 30'!$D$10:$W$6901,2,0)</f>
        <v>Laura Clarke-Giberson</v>
      </c>
      <c r="L15" t="str">
        <f>VLOOKUP($A15,'Capital spend Nov 30'!$D$10:$W$6901,4,0)</f>
        <v>Suite 1-205 Refresh Patch and Paint</v>
      </c>
    </row>
    <row r="16" spans="1:14">
      <c r="A16" t="s">
        <v>5782</v>
      </c>
      <c r="B16" t="s">
        <v>978</v>
      </c>
      <c r="C16" s="51" t="s">
        <v>1086</v>
      </c>
      <c r="D16" t="str">
        <f t="shared" si="1"/>
        <v>P22-014971</v>
      </c>
      <c r="E16" t="str">
        <f>IFERROR(VLOOKUP($A16,'Capital spend Nov 30'!$D:$G,3,FALSE),"No PO")</f>
        <v>P22-014971 - Line 1</v>
      </c>
      <c r="F16" t="str">
        <f>VLOOKUP(A16,'Capital spend Nov 30'!D:Q,14,FALSE)</f>
        <v>The Westwood - 2022 - In-Suite Renovations</v>
      </c>
      <c r="G16" t="str">
        <f>VLOOKUP(A16,'Capital spend Nov 30'!D:U,18,FALSE)</f>
        <v>No</v>
      </c>
      <c r="H16" s="89">
        <f>VLOOKUP(A16,'Capital spend Nov 30'!$D$10:$W$6901,5,0)</f>
        <v>339</v>
      </c>
      <c r="I16" t="str">
        <f>VLOOKUP(A16,'Capital spend Nov 30'!$D$10:$W$6901,15,0)</f>
        <v>ST10035</v>
      </c>
      <c r="J16" t="str">
        <f>VLOOKUP($A16,'Capital spend Nov 30'!$D$10:$W$6901,8,0)</f>
        <v>In-Suite Renovation (Capital)</v>
      </c>
      <c r="K16" t="str">
        <f>VLOOKUP($A16,'Capital spend Nov 30'!$D$10:$W$6901,2,0)</f>
        <v>Laura Clarke-Giberson</v>
      </c>
      <c r="L16" t="str">
        <f>VLOOKUP($A16,'Capital spend Nov 30'!$D$10:$W$6901,4,0)</f>
        <v>Suite 1-209 Reno Additional Scope</v>
      </c>
    </row>
    <row r="17" spans="1:12">
      <c r="A17" t="s">
        <v>5783</v>
      </c>
      <c r="B17" t="s">
        <v>978</v>
      </c>
      <c r="C17" s="51" t="s">
        <v>1086</v>
      </c>
      <c r="D17" t="str">
        <f t="shared" si="1"/>
        <v>P22-015211</v>
      </c>
      <c r="E17" t="str">
        <f>IFERROR(VLOOKUP($A17,'Capital spend Nov 30'!$D:$G,3,FALSE),"No PO")</f>
        <v>P22-015211 - Line 1</v>
      </c>
      <c r="F17" t="str">
        <f>VLOOKUP(A17,'Capital spend Nov 30'!D:Q,14,FALSE)</f>
        <v>Telfer Place - 2022 - Library and Office Ductless Split</v>
      </c>
      <c r="G17" t="str">
        <f>VLOOKUP(A17,'Capital spend Nov 30'!D:U,18,FALSE)</f>
        <v>No</v>
      </c>
      <c r="H17" s="89">
        <f>VLOOKUP(A17,'Capital spend Nov 30'!$D$10:$W$6901,5,0)</f>
        <v>12201.74</v>
      </c>
      <c r="I17" t="str">
        <f>VLOOKUP(A17,'Capital spend Nov 30'!$D$10:$W$6901,15,0)</f>
        <v>ST10188</v>
      </c>
      <c r="J17" t="str">
        <f>VLOOKUP($A17,'Capital spend Nov 30'!$D$10:$W$6901,8,0)</f>
        <v>HVAC Systems (Capital)</v>
      </c>
      <c r="K17" t="str">
        <f>VLOOKUP($A17,'Capital spend Nov 30'!$D$10:$W$6901,2,0)</f>
        <v>Emilio Ricciardi (Terminated)</v>
      </c>
      <c r="L17" t="str">
        <f>VLOOKUP($A17,'Capital spend Nov 30'!$D$10:$W$6901,4,0)</f>
        <v>Supply and install of new Comfort-Aire ductless spilt including electrical.</v>
      </c>
    </row>
    <row r="18" spans="1:12">
      <c r="A18" t="s">
        <v>5784</v>
      </c>
      <c r="B18" t="s">
        <v>978</v>
      </c>
      <c r="C18" s="51" t="s">
        <v>1012</v>
      </c>
      <c r="D18" t="str">
        <f t="shared" si="1"/>
        <v>P22-014941</v>
      </c>
      <c r="E18" t="str">
        <f>IFERROR(VLOOKUP($A18,'Capital spend Nov 30'!$D:$G,3,FALSE),"No PO")</f>
        <v>P22-014941 - Line 2</v>
      </c>
      <c r="F18" t="str">
        <f>VLOOKUP(A18,'Capital spend Nov 30'!D:Q,14,FALSE)</f>
        <v>Hunt Club Manor - 2022 - In-Suite Renovations</v>
      </c>
      <c r="G18" t="str">
        <f>VLOOKUP(A18,'Capital spend Nov 30'!D:U,18,FALSE)</f>
        <v>No</v>
      </c>
      <c r="H18" s="89">
        <f>VLOOKUP(A18,'Capital spend Nov 30'!$D$10:$W$6901,5,0)</f>
        <v>2804.61</v>
      </c>
      <c r="I18" t="str">
        <f>VLOOKUP(A18,'Capital spend Nov 30'!$D$10:$W$6901,15,0)</f>
        <v>ST10043</v>
      </c>
      <c r="J18" t="str">
        <f>VLOOKUP($A18,'Capital spend Nov 30'!$D$10:$W$6901,8,0)</f>
        <v>In-Suite Renovation (Capital)</v>
      </c>
      <c r="K18" t="str">
        <f>VLOOKUP($A18,'Capital spend Nov 30'!$D$10:$W$6901,2,0)</f>
        <v>Yolanda Stephens</v>
      </c>
      <c r="L18" t="str">
        <f>VLOOKUP($A18,'Capital spend Nov 30'!$D$10:$W$6901,4,0)</f>
        <v>Suite 303 Reno</v>
      </c>
    </row>
    <row r="19" spans="1:12">
      <c r="A19" t="s">
        <v>5785</v>
      </c>
      <c r="B19" t="s">
        <v>978</v>
      </c>
      <c r="C19" s="51" t="s">
        <v>1012</v>
      </c>
      <c r="D19" t="str">
        <f t="shared" si="1"/>
        <v>P22-014940</v>
      </c>
      <c r="E19" t="str">
        <f>IFERROR(VLOOKUP($A19,'Capital spend Nov 30'!$D:$G,3,FALSE),"No PO")</f>
        <v>P22-014940 - Line 1</v>
      </c>
      <c r="F19" t="str">
        <f>VLOOKUP(A19,'Capital spend Nov 30'!D:Q,14,FALSE)</f>
        <v>Hunt Club Manor - 2022 - In-Suite Renovations</v>
      </c>
      <c r="G19" t="str">
        <f>VLOOKUP(A19,'Capital spend Nov 30'!D:U,18,FALSE)</f>
        <v>No</v>
      </c>
      <c r="H19" s="89">
        <f>VLOOKUP(A19,'Capital spend Nov 30'!$D$10:$W$6901,5,0)</f>
        <v>1440.75</v>
      </c>
      <c r="I19" t="str">
        <f>VLOOKUP(A19,'Capital spend Nov 30'!$D$10:$W$6901,15,0)</f>
        <v>ST10043</v>
      </c>
      <c r="J19" t="str">
        <f>VLOOKUP($A19,'Capital spend Nov 30'!$D$10:$W$6901,8,0)</f>
        <v>In-Suite Refresh (Capital)</v>
      </c>
      <c r="K19" t="str">
        <f>VLOOKUP($A19,'Capital spend Nov 30'!$D$10:$W$6901,2,0)</f>
        <v>Yolanda Stephens</v>
      </c>
      <c r="L19" t="str">
        <f>VLOOKUP($A19,'Capital spend Nov 30'!$D$10:$W$6901,4,0)</f>
        <v>Suite 306 Refresh</v>
      </c>
    </row>
    <row r="20" spans="1:12">
      <c r="A20" t="s">
        <v>5786</v>
      </c>
      <c r="B20" t="s">
        <v>978</v>
      </c>
      <c r="C20" s="51" t="s">
        <v>1012</v>
      </c>
      <c r="D20" t="str">
        <f t="shared" si="1"/>
        <v>P22-015101</v>
      </c>
      <c r="E20" t="str">
        <f>IFERROR(VLOOKUP($A20,'Capital spend Nov 30'!$D:$G,3,FALSE),"No PO")</f>
        <v>P22-015101 - Line 1</v>
      </c>
      <c r="F20" t="str">
        <f>VLOOKUP(A20,'Capital spend Nov 30'!D:Q,14,FALSE)</f>
        <v>Meadowlands - 2022 - BAS Upgrades</v>
      </c>
      <c r="G20" t="str">
        <f>VLOOKUP(A20,'Capital spend Nov 30'!D:U,18,FALSE)</f>
        <v>No</v>
      </c>
      <c r="H20" s="89">
        <f>VLOOKUP(A20,'Capital spend Nov 30'!$D$10:$W$6901,5,0)</f>
        <v>14310.82</v>
      </c>
      <c r="I20" t="str">
        <f>VLOOKUP(A20,'Capital spend Nov 30'!$D$10:$W$6901,15,0)</f>
        <v>ST10072</v>
      </c>
      <c r="J20" t="str">
        <f>VLOOKUP($A20,'Capital spend Nov 30'!$D$10:$W$6901,8,0)</f>
        <v>HVAC Systems (Capital)</v>
      </c>
      <c r="K20" t="str">
        <f>VLOOKUP($A20,'Capital spend Nov 30'!$D$10:$W$6901,2,0)</f>
        <v>Trevor Shoemaker</v>
      </c>
      <c r="L20" t="str">
        <f>VLOOKUP($A20,'Capital spend Nov 30'!$D$10:$W$6901,4,0)</f>
        <v>Replace obsolete BAS controls with new Honeywell JACE 8000 Master controller c/w HTML5 interface. This upgrade is required to ensure HVAC systems can communicate and operate properly, as designed.</v>
      </c>
    </row>
    <row r="21" spans="1:12">
      <c r="A21" t="s">
        <v>5787</v>
      </c>
      <c r="B21" t="s">
        <v>977</v>
      </c>
      <c r="C21" s="48" t="s">
        <v>5788</v>
      </c>
      <c r="D21" t="str">
        <f t="shared" si="1"/>
        <v>P22-015102</v>
      </c>
      <c r="E21" t="str">
        <f>IFERROR(VLOOKUP($A21,'Capital spend Nov 30'!$D:$G,3,FALSE),"No PO")</f>
        <v>P22-015102 - Line 1</v>
      </c>
      <c r="F21" t="str">
        <f>VLOOKUP(A21,'Capital spend Nov 30'!D:Q,14,FALSE)</f>
        <v>McKenzie Towne - 2022 - In-Suite Renovations</v>
      </c>
      <c r="G21" t="str">
        <f>VLOOKUP(A21,'Capital spend Nov 30'!D:U,18,FALSE)</f>
        <v>No</v>
      </c>
      <c r="H21" s="89">
        <f>VLOOKUP(A21,'Capital spend Nov 30'!$D$10:$W$6901,5,0)</f>
        <v>1643.25</v>
      </c>
      <c r="I21" t="str">
        <f>VLOOKUP(A21,'Capital spend Nov 30'!$D$10:$W$6901,15,0)</f>
        <v>ST10074</v>
      </c>
      <c r="J21" t="str">
        <f>VLOOKUP($A21,'Capital spend Nov 30'!$D$10:$W$6901,8,0)</f>
        <v>In-Suite Refresh (Capital)</v>
      </c>
      <c r="K21" t="str">
        <f>VLOOKUP($A21,'Capital spend Nov 30'!$D$10:$W$6901,2,0)</f>
        <v>Michael Eves</v>
      </c>
      <c r="L21" t="str">
        <f>VLOOKUP($A21,'Capital spend Nov 30'!$D$10:$W$6901,4,0)</f>
        <v>Suite 202 Refresh Paint only as per Revera spec</v>
      </c>
    </row>
    <row r="22" spans="1:12">
      <c r="A22" t="s">
        <v>5789</v>
      </c>
      <c r="B22" t="s">
        <v>978</v>
      </c>
      <c r="C22" s="51" t="s">
        <v>1012</v>
      </c>
      <c r="D22" t="str">
        <f t="shared" si="1"/>
        <v>P22-015009</v>
      </c>
      <c r="E22" t="str">
        <f>IFERROR(VLOOKUP($A22,'Capital spend Nov 30'!$D:$G,3,FALSE),"No PO")</f>
        <v>P22-015009 - Line 2</v>
      </c>
      <c r="F22" t="str">
        <f>VLOOKUP(A22,'Capital spend Nov 30'!D:Q,14,FALSE)</f>
        <v>Hunt Club Manor - 2022 - In-Suite Renovations</v>
      </c>
      <c r="G22" t="str">
        <f>VLOOKUP(A22,'Capital spend Nov 30'!D:U,18,FALSE)</f>
        <v>No</v>
      </c>
      <c r="H22" s="89">
        <f>VLOOKUP(A22,'Capital spend Nov 30'!$D$10:$W$6901,5,0)</f>
        <v>3924.74</v>
      </c>
      <c r="I22" t="str">
        <f>VLOOKUP(A22,'Capital spend Nov 30'!$D$10:$W$6901,15,0)</f>
        <v>ST10043</v>
      </c>
      <c r="J22" t="str">
        <f>VLOOKUP($A22,'Capital spend Nov 30'!$D$10:$W$6901,8,0)</f>
        <v>In-Suite Renovation (Capital)</v>
      </c>
      <c r="K22" t="str">
        <f>VLOOKUP($A22,'Capital spend Nov 30'!$D$10:$W$6901,2,0)</f>
        <v>Yolanda Stephens</v>
      </c>
      <c r="L22" t="str">
        <f>VLOOKUP($A22,'Capital spend Nov 30'!$D$10:$W$6901,4,0)</f>
        <v>Suite 320 Reno</v>
      </c>
    </row>
    <row r="23" spans="1:12">
      <c r="A23" t="s">
        <v>5790</v>
      </c>
      <c r="B23" t="s">
        <v>979</v>
      </c>
      <c r="C23" s="31" t="s">
        <v>1014</v>
      </c>
      <c r="D23" t="str">
        <f t="shared" si="1"/>
        <v>P22-015297</v>
      </c>
      <c r="E23" t="str">
        <f>IFERROR(VLOOKUP($A23,'Capital spend Nov 30'!$D:$G,3,FALSE),"No PO")</f>
        <v>P22-015297 - Line 1</v>
      </c>
      <c r="F23" t="str">
        <f>VLOOKUP(A23,'Capital spend Nov 30'!D:Q,14,FALSE)</f>
        <v>Hollyburn House - 2022 - In-Suite Renovations</v>
      </c>
      <c r="G23" t="str">
        <f>VLOOKUP(A23,'Capital spend Nov 30'!D:U,18,FALSE)</f>
        <v>No</v>
      </c>
      <c r="H23" s="89">
        <f>VLOOKUP(A23,'Capital spend Nov 30'!$D$10:$W$6901,5,0)</f>
        <v>157.5</v>
      </c>
      <c r="I23" t="str">
        <f>VLOOKUP(A23,'Capital spend Nov 30'!$D$10:$W$6901,15,0)</f>
        <v>ST10055</v>
      </c>
      <c r="J23" t="str">
        <f>VLOOKUP($A23,'Capital spend Nov 30'!$D$10:$W$6901,8,0)</f>
        <v>In-Suite Refresh (Capital)</v>
      </c>
      <c r="K23" t="str">
        <f>VLOOKUP($A23,'Capital spend Nov 30'!$D$10:$W$6901,2,0)</f>
        <v>Kathy Russell</v>
      </c>
      <c r="L23" t="str">
        <f>VLOOKUP($A23,'Capital spend Nov 30'!$D$10:$W$6901,4,0)</f>
        <v>Suite 132 Refresh Additional Scope</v>
      </c>
    </row>
    <row r="24" spans="1:12">
      <c r="A24" t="s">
        <v>5791</v>
      </c>
      <c r="B24" t="s">
        <v>979</v>
      </c>
      <c r="C24" s="31" t="s">
        <v>1014</v>
      </c>
      <c r="D24" t="str">
        <f t="shared" si="1"/>
        <v>P22-015296</v>
      </c>
      <c r="E24" t="str">
        <f>IFERROR(VLOOKUP($A24,'Capital spend Nov 30'!$D:$G,3,FALSE),"No PO")</f>
        <v>P22-015296 - Line 2</v>
      </c>
      <c r="F24" t="str">
        <f>VLOOKUP(A24,'Capital spend Nov 30'!D:Q,14,FALSE)</f>
        <v>Hollyburn House - 2022 - In-Suite Renovations</v>
      </c>
      <c r="G24" t="str">
        <f>VLOOKUP(A24,'Capital spend Nov 30'!D:U,18,FALSE)</f>
        <v>No</v>
      </c>
      <c r="H24" s="89">
        <f>VLOOKUP(A24,'Capital spend Nov 30'!$D$10:$W$6901,5,0)</f>
        <v>945</v>
      </c>
      <c r="I24" t="str">
        <f>VLOOKUP(A24,'Capital spend Nov 30'!$D$10:$W$6901,15,0)</f>
        <v>ST10055</v>
      </c>
      <c r="J24" t="str">
        <f>VLOOKUP($A24,'Capital spend Nov 30'!$D$10:$W$6901,8,0)</f>
        <v>In-Suite Refresh (Capital)</v>
      </c>
      <c r="K24" t="str">
        <f>VLOOKUP($A24,'Capital spend Nov 30'!$D$10:$W$6901,2,0)</f>
        <v>Kathy Russell</v>
      </c>
      <c r="L24" t="str">
        <f>VLOOKUP($A24,'Capital spend Nov 30'!$D$10:$W$6901,4,0)</f>
        <v>Suite 314 Refresh</v>
      </c>
    </row>
    <row r="25" spans="1:12">
      <c r="A25" t="s">
        <v>5792</v>
      </c>
      <c r="B25" t="s">
        <v>977</v>
      </c>
      <c r="C25" s="48" t="s">
        <v>5788</v>
      </c>
      <c r="D25" t="str">
        <f t="shared" si="1"/>
        <v>P22-014923</v>
      </c>
      <c r="E25" t="str">
        <f>IFERROR(VLOOKUP($A25,'Capital spend Nov 30'!$D:$G,3,FALSE),"No PO")</f>
        <v>P22-014923 - Line 1</v>
      </c>
      <c r="F25">
        <f>VLOOKUP(A25,'Capital spend Nov 30'!D:Q,14,FALSE)</f>
        <v>0</v>
      </c>
      <c r="G25" t="e">
        <f>VLOOKUP(A25,'Capital spend Nov 30'!D:U,18,FALSE)</f>
        <v>#N/A</v>
      </c>
      <c r="H25" s="89">
        <f>VLOOKUP(A25,'Capital spend Nov 30'!$D$10:$W$6901,5,0)</f>
        <v>24945.61</v>
      </c>
      <c r="I25" t="str">
        <f>VLOOKUP(A25,'Capital spend Nov 30'!$D$10:$W$6901,15,0)</f>
        <v>ST10217</v>
      </c>
      <c r="J25" t="str">
        <f>VLOOKUP($A25,'Capital spend Nov 30'!$D$10:$W$6901,8,0)</f>
        <v>In-Suite Renovation (Capital)</v>
      </c>
      <c r="K25" t="str">
        <f>VLOOKUP($A25,'Capital spend Nov 30'!$D$10:$W$6901,2,0)</f>
        <v>Sonia Price</v>
      </c>
      <c r="L25" t="str">
        <f>VLOOKUP($A25,'Capital spend Nov 30'!$D$10:$W$6901,4,0)</f>
        <v>Retirement Residence: Rooms 609, 548, 514, 415, 414 - Replacement of Flooring and repairs to walls and ceilings</v>
      </c>
    </row>
    <row r="26" spans="1:12">
      <c r="A26" t="s">
        <v>5793</v>
      </c>
      <c r="B26" t="s">
        <v>977</v>
      </c>
      <c r="C26" s="48" t="s">
        <v>5788</v>
      </c>
      <c r="D26" t="str">
        <f t="shared" si="1"/>
        <v>P22-015017</v>
      </c>
      <c r="E26" t="str">
        <f>IFERROR(VLOOKUP($A26,'Capital spend Nov 30'!$D:$G,3,FALSE),"No PO")</f>
        <v>P22-015017 - Line 1</v>
      </c>
      <c r="F26">
        <f>VLOOKUP(A26,'Capital spend Nov 30'!D:Q,14,FALSE)</f>
        <v>0</v>
      </c>
      <c r="G26" t="e">
        <f>VLOOKUP(A26,'Capital spend Nov 30'!D:U,18,FALSE)</f>
        <v>#N/A</v>
      </c>
      <c r="H26" s="89">
        <f>VLOOKUP(A26,'Capital spend Nov 30'!$D$10:$W$6901,5,0)</f>
        <v>5862.22</v>
      </c>
      <c r="I26" t="str">
        <f>VLOOKUP(A26,'Capital spend Nov 30'!$D$10:$W$6901,15,0)</f>
        <v>ST10217</v>
      </c>
      <c r="J26" t="str">
        <f>VLOOKUP($A26,'Capital spend Nov 30'!$D$10:$W$6901,8,0)</f>
        <v>Electrical Systems (Capital)</v>
      </c>
      <c r="K26" t="str">
        <f>VLOOKUP($A26,'Capital spend Nov 30'!$D$10:$W$6901,2,0)</f>
        <v>Sonia Price</v>
      </c>
      <c r="L26" t="str">
        <f>VLOOKUP($A26,'Capital spend Nov 30'!$D$10:$W$6901,4,0)</f>
        <v>Emergency Repairs/Replacement: Switches and Fuses in the 6th Floor Mechanical Room, Laundry Room and Sump Pumps Controller. Keypad access Controller for the A Wing, heavy duty metal pad.</v>
      </c>
    </row>
    <row r="27" spans="1:12">
      <c r="A27" t="s">
        <v>5794</v>
      </c>
      <c r="B27" t="s">
        <v>977</v>
      </c>
      <c r="C27" s="48" t="s">
        <v>5788</v>
      </c>
      <c r="D27" t="str">
        <f t="shared" si="1"/>
        <v>P22-015046</v>
      </c>
      <c r="E27" t="str">
        <f>IFERROR(VLOOKUP($A27,'Capital spend Nov 30'!$D:$G,3,FALSE),"No PO")</f>
        <v>P22-015046 - Line 1</v>
      </c>
      <c r="F27" t="str">
        <f>VLOOKUP(A27,'Capital spend Nov 30'!D:Q,14,FALSE)</f>
        <v>Don Mills - 2022 - In-Suite Renovations</v>
      </c>
      <c r="G27" t="str">
        <f>VLOOKUP(A27,'Capital spend Nov 30'!D:U,18,FALSE)</f>
        <v>No</v>
      </c>
      <c r="H27" s="89">
        <f>VLOOKUP(A27,'Capital spend Nov 30'!$D$10:$W$6901,5,0)</f>
        <v>10844.28</v>
      </c>
      <c r="I27" t="str">
        <f>VLOOKUP(A27,'Capital spend Nov 30'!$D$10:$W$6901,15,0)</f>
        <v>ST10025</v>
      </c>
      <c r="J27" t="str">
        <f>VLOOKUP($A27,'Capital spend Nov 30'!$D$10:$W$6901,8,0)</f>
        <v>In-Suite Renovation (Capital)</v>
      </c>
      <c r="K27" t="str">
        <f>VLOOKUP($A27,'Capital spend Nov 30'!$D$10:$W$6901,2,0)</f>
        <v>Lynn A. Jennings</v>
      </c>
      <c r="L27" t="str">
        <f>VLOOKUP($A27,'Capital spend Nov 30'!$D$10:$W$6901,4,0)</f>
        <v>Suite 503 (s) Reno Apt. 503 (s) - Reno - quick move in for August 11</v>
      </c>
    </row>
    <row r="28" spans="1:12">
      <c r="A28" t="s">
        <v>5795</v>
      </c>
      <c r="B28" t="s">
        <v>977</v>
      </c>
      <c r="C28" s="48" t="s">
        <v>5788</v>
      </c>
      <c r="D28" t="str">
        <f t="shared" si="1"/>
        <v>P22-015010</v>
      </c>
      <c r="E28" t="str">
        <f>IFERROR(VLOOKUP($A28,'Capital spend Nov 30'!$D:$G,3,FALSE),"No PO")</f>
        <v>P22-015010 - Line 1</v>
      </c>
      <c r="F28" t="str">
        <f>VLOOKUP(A28,'Capital spend Nov 30'!D:Q,14,FALSE)</f>
        <v>Centennial Park - 2022 - In-Suite Renovations</v>
      </c>
      <c r="G28" t="str">
        <f>VLOOKUP(A28,'Capital spend Nov 30'!D:U,18,FALSE)</f>
        <v>No</v>
      </c>
      <c r="H28" s="89">
        <f>VLOOKUP(A28,'Capital spend Nov 30'!$D$10:$W$6901,5,0)</f>
        <v>10174.81</v>
      </c>
      <c r="I28" t="str">
        <f>VLOOKUP(A28,'Capital spend Nov 30'!$D$10:$W$6901,15,0)</f>
        <v>ST10015</v>
      </c>
      <c r="J28" t="str">
        <f>VLOOKUP($A28,'Capital spend Nov 30'!$D$10:$W$6901,8,0)</f>
        <v>In-Suite Renovation (Capital)</v>
      </c>
      <c r="K28" t="str">
        <f>VLOOKUP($A28,'Capital spend Nov 30'!$D$10:$W$6901,2,0)</f>
        <v>Melanie Leslie</v>
      </c>
      <c r="L28" t="str">
        <f>VLOOKUP($A28,'Capital spend Nov 30'!$D$10:$W$6901,4,0)</f>
        <v>Suite 38 Reno Previous refresh was prior to March 2020 with paint and carpet done only. Suite requires full reno. Carpet has indentations and stains that cannot be fixed through professional clean. Move in date scheduled for Aug 12, 2022.</v>
      </c>
    </row>
    <row r="29" spans="1:12">
      <c r="A29" t="s">
        <v>5796</v>
      </c>
      <c r="B29" t="s">
        <v>977</v>
      </c>
      <c r="C29" s="48" t="s">
        <v>5788</v>
      </c>
      <c r="D29" t="str">
        <f t="shared" si="1"/>
        <v>P22-015011</v>
      </c>
      <c r="E29" t="str">
        <f>IFERROR(VLOOKUP($A29,'Capital spend Nov 30'!$D:$G,3,FALSE),"No PO")</f>
        <v>P22-015011 - Line 1</v>
      </c>
      <c r="F29" t="str">
        <f>VLOOKUP(A29,'Capital spend Nov 30'!D:Q,14,FALSE)</f>
        <v>The Annex - 2022 - In-Suite Renovations</v>
      </c>
      <c r="G29" t="str">
        <f>VLOOKUP(A29,'Capital spend Nov 30'!D:U,18,FALSE)</f>
        <v>No</v>
      </c>
      <c r="H29" s="89">
        <f>VLOOKUP(A29,'Capital spend Nov 30'!$D$10:$W$6901,5,0)</f>
        <v>9569.24</v>
      </c>
      <c r="I29" t="str">
        <f>VLOOKUP(A29,'Capital spend Nov 30'!$D$10:$W$6901,15,0)</f>
        <v>ST10018</v>
      </c>
      <c r="J29" t="str">
        <f>VLOOKUP($A29,'Capital spend Nov 30'!$D$10:$W$6901,8,0)</f>
        <v>In-Suite Renovation (Capital)</v>
      </c>
      <c r="K29" t="str">
        <f>VLOOKUP($A29,'Capital spend Nov 30'!$D$10:$W$6901,2,0)</f>
        <v>Stefanie Hay</v>
      </c>
      <c r="L29" t="str">
        <f>VLOOKUP($A29,'Capital spend Nov 30'!$D$10:$W$6901,4,0)</f>
        <v>Suite 307 Reno</v>
      </c>
    </row>
    <row r="30" spans="1:12">
      <c r="A30" t="s">
        <v>5797</v>
      </c>
      <c r="B30" t="s">
        <v>977</v>
      </c>
      <c r="C30" s="48" t="s">
        <v>5788</v>
      </c>
      <c r="D30" t="str">
        <f t="shared" si="1"/>
        <v>P22-015100</v>
      </c>
      <c r="E30" t="str">
        <f>IFERROR(VLOOKUP($A30,'Capital spend Nov 30'!$D:$G,3,FALSE),"No PO")</f>
        <v>P22-015100 - Line 1</v>
      </c>
      <c r="F30" t="str">
        <f>VLOOKUP(A30,'Capital spend Nov 30'!D:Q,14,FALSE)</f>
        <v>River Ridge - 2022 - Repair Conrete Stair Structure</v>
      </c>
      <c r="G30" t="str">
        <f>VLOOKUP(A30,'Capital spend Nov 30'!D:U,18,FALSE)</f>
        <v>No</v>
      </c>
      <c r="H30" s="89">
        <f>VLOOKUP(A30,'Capital spend Nov 30'!$D$10:$W$6901,5,0)</f>
        <v>8447.25</v>
      </c>
      <c r="I30" t="str">
        <f>VLOOKUP(A30,'Capital spend Nov 30'!$D$10:$W$6901,15,0)</f>
        <v>ST10075</v>
      </c>
      <c r="J30" t="str">
        <f>VLOOKUP($A30,'Capital spend Nov 30'!$D$10:$W$6901,8,0)</f>
        <v>Exterior Structure (Capital)</v>
      </c>
      <c r="K30" t="str">
        <f>VLOOKUP($A30,'Capital spend Nov 30'!$D$10:$W$6901,2,0)</f>
        <v>Trevor Shoemaker</v>
      </c>
      <c r="L30" t="str">
        <f>VLOOKUP($A30,'Capital spend Nov 30'!$D$10:$W$6901,4,0)</f>
        <v>10523 - concrete stair column has shifted away from upper balcony structure. Perform required repairs, make safe.</v>
      </c>
    </row>
    <row r="31" spans="1:12">
      <c r="A31" t="s">
        <v>5798</v>
      </c>
      <c r="B31" t="s">
        <v>977</v>
      </c>
      <c r="C31" s="48" t="s">
        <v>5788</v>
      </c>
      <c r="D31" t="str">
        <f t="shared" si="1"/>
        <v>P22-015066</v>
      </c>
      <c r="E31" t="str">
        <f>IFERROR(VLOOKUP($A31,'Capital spend Nov 30'!$D:$G,3,FALSE),"No PO")</f>
        <v>P22-015066 - Line 1</v>
      </c>
      <c r="F31" t="str">
        <f>VLOOKUP(A31,'Capital spend Nov 30'!D:Q,14,FALSE)</f>
        <v>Trafalgar Lodge - 2022 - In-Suite Renovations</v>
      </c>
      <c r="G31" t="str">
        <f>VLOOKUP(A31,'Capital spend Nov 30'!D:U,18,FALSE)</f>
        <v>No</v>
      </c>
      <c r="H31" s="89">
        <f>VLOOKUP(A31,'Capital spend Nov 30'!$D$10:$W$6901,5,0)</f>
        <v>1412.5</v>
      </c>
      <c r="I31" t="str">
        <f>VLOOKUP(A31,'Capital spend Nov 30'!$D$10:$W$6901,15,0)</f>
        <v>ST10008</v>
      </c>
      <c r="J31" t="str">
        <f>VLOOKUP($A31,'Capital spend Nov 30'!$D$10:$W$6901,8,0)</f>
        <v>In-Suite Refresh (Capital)</v>
      </c>
      <c r="K31" t="str">
        <f>VLOOKUP($A31,'Capital spend Nov 30'!$D$10:$W$6901,2,0)</f>
        <v>Ernest Darko</v>
      </c>
      <c r="L31" t="str">
        <f>VLOOKUP($A31,'Capital spend Nov 30'!$D$10:$W$6901,4,0)</f>
        <v>Suite 128 Refresh</v>
      </c>
    </row>
    <row r="32" spans="1:12">
      <c r="A32" t="s">
        <v>5799</v>
      </c>
      <c r="B32" t="s">
        <v>979</v>
      </c>
      <c r="C32" s="31" t="s">
        <v>5149</v>
      </c>
      <c r="D32" t="str">
        <f t="shared" ref="D32:D68" si="2">LEFT(E32,10)</f>
        <v>P22-015340</v>
      </c>
      <c r="E32" t="str">
        <f>IFERROR(VLOOKUP($A32,'Capital spend Nov 30'!$D:$G,3,FALSE),"No PO")</f>
        <v>P22-015340 - Line 2</v>
      </c>
      <c r="F32" t="str">
        <f>VLOOKUP(A32,'Capital spend Nov 30'!D:Q,14,FALSE)</f>
        <v>The Edgemont - 2022 - In-Suite Renovations</v>
      </c>
      <c r="G32" t="str">
        <f>VLOOKUP(A32,'Capital spend Nov 30'!D:U,18,FALSE)</f>
        <v>No</v>
      </c>
      <c r="H32" s="89">
        <f>VLOOKUP(A32,'Capital spend Nov 30'!$D$10:$W$6901,5,0)</f>
        <v>6050.97</v>
      </c>
      <c r="I32" t="str">
        <f>VLOOKUP(A32,'Capital spend Nov 30'!$D$10:$W$6901,15,0)</f>
        <v>ST10067</v>
      </c>
      <c r="J32" t="str">
        <f>VLOOKUP($A32,'Capital spend Nov 30'!$D$10:$W$6901,8,0)</f>
        <v>In-Suite Renovation (Capital)</v>
      </c>
      <c r="K32" t="str">
        <f>VLOOKUP($A32,'Capital spend Nov 30'!$D$10:$W$6901,2,0)</f>
        <v>Jason Baker</v>
      </c>
      <c r="L32" t="str">
        <f>VLOOKUP($A32,'Capital spend Nov 30'!$D$10:$W$6901,4,0)</f>
        <v>Suite 210 Reno Suite reservation - lack of studios due to popularity - all others occupied or reserved - painting and flooring</v>
      </c>
    </row>
    <row r="33" spans="1:12">
      <c r="A33" t="s">
        <v>5800</v>
      </c>
      <c r="B33" t="s">
        <v>979</v>
      </c>
      <c r="C33" s="31" t="s">
        <v>1014</v>
      </c>
      <c r="D33" t="str">
        <f t="shared" si="2"/>
        <v>P22-015342</v>
      </c>
      <c r="E33" t="str">
        <f>IFERROR(VLOOKUP($A33,'Capital spend Nov 30'!$D:$G,3,FALSE),"No PO")</f>
        <v>P22-015342 - Line 1</v>
      </c>
      <c r="F33" t="str">
        <f>VLOOKUP(A33,'Capital spend Nov 30'!D:Q,14,FALSE)</f>
        <v>Donway Place - 2022 - In-Suite Renovations</v>
      </c>
      <c r="G33" t="str">
        <f>VLOOKUP(A33,'Capital spend Nov 30'!D:U,18,FALSE)</f>
        <v>No</v>
      </c>
      <c r="H33" s="89">
        <f>VLOOKUP(A33,'Capital spend Nov 30'!$D$10:$W$6901,5,0)</f>
        <v>8842.26</v>
      </c>
      <c r="I33" t="str">
        <f>VLOOKUP(A33,'Capital spend Nov 30'!$D$10:$W$6901,15,0)</f>
        <v>ST10026</v>
      </c>
      <c r="J33" t="str">
        <f>VLOOKUP($A33,'Capital spend Nov 30'!$D$10:$W$6901,8,0)</f>
        <v>In-Suite Renovation (Capital)</v>
      </c>
      <c r="K33" t="str">
        <f>VLOOKUP($A33,'Capital spend Nov 30'!$D$10:$W$6901,2,0)</f>
        <v>Lynn A. Jennings</v>
      </c>
      <c r="L33" t="str">
        <f>VLOOKUP($A33,'Capital spend Nov 30'!$D$10:$W$6901,4,0)</f>
        <v>Suite 222 Reno</v>
      </c>
    </row>
    <row r="34" spans="1:12">
      <c r="A34" t="s">
        <v>5801</v>
      </c>
      <c r="B34" t="s">
        <v>979</v>
      </c>
      <c r="C34" s="31" t="s">
        <v>1086</v>
      </c>
      <c r="D34" t="str">
        <f t="shared" si="2"/>
        <v>P22-015402</v>
      </c>
      <c r="E34" t="str">
        <f>IFERROR(VLOOKUP($A34,'Capital spend Nov 30'!$D:$G,3,FALSE),"No PO")</f>
        <v>P22-015402 - Line 1</v>
      </c>
      <c r="F34" t="str">
        <f>VLOOKUP(A34,'Capital spend Nov 30'!D:Q,14,FALSE)</f>
        <v>Beacon Hill - 2022 - Fire System Repair</v>
      </c>
      <c r="G34" t="str">
        <f>VLOOKUP(A34,'Capital spend Nov 30'!D:U,18,FALSE)</f>
        <v>No</v>
      </c>
      <c r="H34" s="89">
        <f>VLOOKUP(A34,'Capital spend Nov 30'!$D$10:$W$6901,5,0)</f>
        <v>25760</v>
      </c>
      <c r="I34" t="str">
        <f>VLOOKUP(A34,'Capital spend Nov 30'!$D$10:$W$6901,15,0)</f>
        <v>ST10191</v>
      </c>
      <c r="J34" t="str">
        <f>VLOOKUP($A34,'Capital spend Nov 30'!$D$10:$W$6901,8,0)</f>
        <v>Fire alarm/Sprinkler (Capital)</v>
      </c>
      <c r="K34" t="str">
        <f>VLOOKUP($A34,'Capital spend Nov 30'!$D$10:$W$6901,2,0)</f>
        <v>Malcolm Holbrow</v>
      </c>
      <c r="L34" t="str">
        <f>VLOOKUP($A34,'Capital spend Nov 30'!$D$10:$W$6901,4,0)</f>
        <v>Beacon Hill - 2022 - Fire System Repair - The piping system in the crawl space corroded and expired. The plan is to cap those lines, relocate the header, and run new Apex lines to support the sprinkler system. The age of current piping is approx 25yrs. Requesting funds from emergency contingency.</v>
      </c>
    </row>
    <row r="35" spans="1:12">
      <c r="A35" t="s">
        <v>5802</v>
      </c>
      <c r="B35" t="s">
        <v>979</v>
      </c>
      <c r="C35" s="31" t="s">
        <v>1014</v>
      </c>
      <c r="D35" t="str">
        <f t="shared" si="2"/>
        <v>P22-015401</v>
      </c>
      <c r="E35" t="str">
        <f>IFERROR(VLOOKUP($A35,'Capital spend Nov 30'!$D:$G,3,FALSE),"No PO")</f>
        <v>P22-015401 - Line 1</v>
      </c>
      <c r="F35" t="str">
        <f>VLOOKUP(A35,'Capital spend Nov 30'!D:Q,14,FALSE)</f>
        <v>Kildonan - 2022 - Hot Water Tank Replacement</v>
      </c>
      <c r="G35" t="str">
        <f>VLOOKUP(A35,'Capital spend Nov 30'!D:U,18,FALSE)</f>
        <v>No</v>
      </c>
      <c r="H35" s="89">
        <f>VLOOKUP(A35,'Capital spend Nov 30'!$D$10:$W$6901,5,0)</f>
        <v>17740.8</v>
      </c>
      <c r="I35" t="str">
        <f>VLOOKUP(A35,'Capital spend Nov 30'!$D$10:$W$6901,15,0)</f>
        <v>ST10196</v>
      </c>
      <c r="J35" t="str">
        <f>VLOOKUP($A35,'Capital spend Nov 30'!$D$10:$W$6901,8,0)</f>
        <v>Plumbing (Capital)</v>
      </c>
      <c r="K35" t="str">
        <f>VLOOKUP($A35,'Capital spend Nov 30'!$D$10:$W$6901,2,0)</f>
        <v>Malcolm Holbrow</v>
      </c>
      <c r="L35" t="str">
        <f>VLOOKUP($A35,'Capital spend Nov 30'!$D$10:$W$6901,4,0)</f>
        <v>Kildonan - 2022 - Hot Water Tank Replacement - Please pull funds from emergency contingency. The age of asset is approx 18yrs. This is the last of the oder HWT's at the site. The HWT failed and they need to replace asap to support domestic usage.</v>
      </c>
    </row>
    <row r="36" spans="1:12">
      <c r="A36" t="s">
        <v>5803</v>
      </c>
      <c r="B36" t="s">
        <v>979</v>
      </c>
      <c r="C36" s="31" t="s">
        <v>1014</v>
      </c>
      <c r="D36" t="str">
        <f t="shared" si="2"/>
        <v>P22-015585</v>
      </c>
      <c r="E36" t="str">
        <f>IFERROR(VLOOKUP($A36,'Capital spend Nov 30'!$D:$G,3,FALSE),"No PO")</f>
        <v>P22-015585 - Line 1</v>
      </c>
      <c r="F36" t="str">
        <f>VLOOKUP(A36,'Capital spend Nov 30'!D:Q,14,FALSE)</f>
        <v>The Bentley Moose Jaw - 2022 - PTAC Repacement</v>
      </c>
      <c r="G36" t="str">
        <f>VLOOKUP(A36,'Capital spend Nov 30'!D:U,18,FALSE)</f>
        <v>No</v>
      </c>
      <c r="H36" s="89">
        <f>VLOOKUP(A36,'Capital spend Nov 30'!$D$10:$W$6901,5,0)</f>
        <v>6560.28</v>
      </c>
      <c r="I36" t="str">
        <f>VLOOKUP(A36,'Capital spend Nov 30'!$D$10:$W$6901,15,0)</f>
        <v>ST10079</v>
      </c>
      <c r="J36" t="str">
        <f>VLOOKUP($A36,'Capital spend Nov 30'!$D$10:$W$6901,8,0)</f>
        <v>HVAC Systems (Capital)</v>
      </c>
      <c r="K36" t="str">
        <f>VLOOKUP($A36,'Capital spend Nov 30'!$D$10:$W$6901,2,0)</f>
        <v>Malcolm Holbrow</v>
      </c>
      <c r="L36" t="str">
        <f>VLOOKUP($A36,'Capital spend Nov 30'!$D$10:$W$6901,4,0)</f>
        <v>The Bentley Moose Jaw - 2022 - PTAC Repacement - Room 423 had a faulty PTAC and required repacement. All Seasons was called in and provided a quote on the repalcement. Appox age of asset is 13yrs</v>
      </c>
    </row>
    <row r="37" spans="1:12">
      <c r="A37" t="s">
        <v>5804</v>
      </c>
      <c r="B37" t="s">
        <v>979</v>
      </c>
      <c r="C37" s="31" t="s">
        <v>5149</v>
      </c>
      <c r="D37" t="str">
        <f t="shared" si="2"/>
        <v>P22-015483</v>
      </c>
      <c r="E37" t="str">
        <f>IFERROR(VLOOKUP($A37,'Capital spend Nov 30'!$D:$G,3,FALSE),"No PO")</f>
        <v>P22-015483 - Line 1</v>
      </c>
      <c r="F37" t="str">
        <f>VLOOKUP(A37,'Capital spend Nov 30'!D:Q,14,FALSE)</f>
        <v>The Beechwood - 2022 - In-Suite Renovations</v>
      </c>
      <c r="G37" t="str">
        <f>VLOOKUP(A37,'Capital spend Nov 30'!D:U,18,FALSE)</f>
        <v>No</v>
      </c>
      <c r="H37" s="89">
        <f>VLOOKUP(A37,'Capital spend Nov 30'!$D$10:$W$6901,5,0)</f>
        <v>9544.25</v>
      </c>
      <c r="I37" t="str">
        <f>VLOOKUP(A37,'Capital spend Nov 30'!$D$10:$W$6901,15,0)</f>
        <v>ST10011</v>
      </c>
      <c r="J37" t="str">
        <f>VLOOKUP($A37,'Capital spend Nov 30'!$D$10:$W$6901,8,0)</f>
        <v>In-Suite Renovation (Capital)</v>
      </c>
      <c r="K37" t="str">
        <f>VLOOKUP($A37,'Capital spend Nov 30'!$D$10:$W$6901,2,0)</f>
        <v>Anne Terselic</v>
      </c>
      <c r="L37" t="str">
        <f>VLOOKUP($A37,'Capital spend Nov 30'!$D$10:$W$6901,4,0)</f>
        <v>Suite 221 AL Reno Paint, Flooring, Baseboards, 1/4 round &amp; Toilet</v>
      </c>
    </row>
    <row r="38" spans="1:12">
      <c r="A38" t="s">
        <v>5805</v>
      </c>
      <c r="B38" t="s">
        <v>979</v>
      </c>
      <c r="C38" s="31" t="s">
        <v>1014</v>
      </c>
      <c r="D38" t="str">
        <f t="shared" si="2"/>
        <v>P22-015482</v>
      </c>
      <c r="E38" t="str">
        <f>IFERROR(VLOOKUP($A38,'Capital spend Nov 30'!$D:$G,3,FALSE),"No PO")</f>
        <v>P22-015482 - Line 1</v>
      </c>
      <c r="F38" t="str">
        <f>VLOOKUP(A38,'Capital spend Nov 30'!D:Q,14,FALSE)</f>
        <v>The Beechwood - 2022 - In-Suite Renovations</v>
      </c>
      <c r="G38" t="str">
        <f>VLOOKUP(A38,'Capital spend Nov 30'!D:U,18,FALSE)</f>
        <v>No</v>
      </c>
      <c r="H38" s="89">
        <f>VLOOKUP(A38,'Capital spend Nov 30'!$D$10:$W$6901,5,0)</f>
        <v>9544.25</v>
      </c>
      <c r="I38" t="str">
        <f>VLOOKUP(A38,'Capital spend Nov 30'!$D$10:$W$6901,15,0)</f>
        <v>ST10011</v>
      </c>
      <c r="J38" t="str">
        <f>VLOOKUP($A38,'Capital spend Nov 30'!$D$10:$W$6901,8,0)</f>
        <v>In-Suite Renovation (Capital)</v>
      </c>
      <c r="K38" t="str">
        <f>VLOOKUP($A38,'Capital spend Nov 30'!$D$10:$W$6901,2,0)</f>
        <v>Anne Terselic</v>
      </c>
      <c r="L38" t="str">
        <f>VLOOKUP($A38,'Capital spend Nov 30'!$D$10:$W$6901,4,0)</f>
        <v>Suite 223 AL Reno Paint, Flooring, Baseboards, 1/4 round &amp; Toilet</v>
      </c>
    </row>
    <row r="39" spans="1:12">
      <c r="A39" t="s">
        <v>5806</v>
      </c>
      <c r="B39" t="s">
        <v>979</v>
      </c>
      <c r="C39" s="48" t="s">
        <v>1014</v>
      </c>
      <c r="D39" t="str">
        <f t="shared" si="2"/>
        <v>P22-015339</v>
      </c>
      <c r="E39" t="str">
        <f>IFERROR(VLOOKUP($A39,'Capital spend Nov 30'!$D:$G,3,FALSE),"No PO")</f>
        <v>P22-015339 - Line 2</v>
      </c>
      <c r="F39" t="str">
        <f>VLOOKUP(A39,'Capital spend Nov 30'!D:Q,14,FALSE)</f>
        <v>Crofton Manor - 2022 - In-Suite Renovations</v>
      </c>
      <c r="G39" t="str">
        <f>VLOOKUP(A39,'Capital spend Nov 30'!D:U,18,FALSE)</f>
        <v>No</v>
      </c>
      <c r="H39" s="89">
        <f>VLOOKUP(A39,'Capital spend Nov 30'!$D$10:$W$6901,5,0)</f>
        <v>1659</v>
      </c>
      <c r="I39" t="str">
        <f>VLOOKUP(A39,'Capital spend Nov 30'!$D$10:$W$6901,15,0)</f>
        <v>ST10054</v>
      </c>
      <c r="J39" t="str">
        <f>VLOOKUP($A39,'Capital spend Nov 30'!$D$10:$W$6901,8,0)</f>
        <v>Suites FF&amp;E (Capital)</v>
      </c>
      <c r="K39" t="str">
        <f>VLOOKUP($A39,'Capital spend Nov 30'!$D$10:$W$6901,2,0)</f>
        <v>Owain Jones</v>
      </c>
      <c r="L39" t="str">
        <f>VLOOKUP($A39,'Capital spend Nov 30'!$D$10:$W$6901,4,0)</f>
        <v>Suite 157 Reno
Fridge Additional Scope</v>
      </c>
    </row>
    <row r="40" spans="1:12">
      <c r="A40" t="s">
        <v>5807</v>
      </c>
      <c r="B40" t="s">
        <v>979</v>
      </c>
      <c r="C40" s="48" t="s">
        <v>1014</v>
      </c>
      <c r="D40" t="str">
        <f t="shared" si="2"/>
        <v>P22-015386</v>
      </c>
      <c r="E40" t="str">
        <f>IFERROR(VLOOKUP($A40,'Capital spend Nov 30'!$D:$G,3,FALSE),"No PO")</f>
        <v>P22-015386 - Line 1</v>
      </c>
      <c r="F40" t="str">
        <f>VLOOKUP(A40,'Capital spend Nov 30'!D:Q,14,FALSE)</f>
        <v>Aspen Ridge - 2022 - In-Suite Renovations</v>
      </c>
      <c r="G40" t="str">
        <f>VLOOKUP(A40,'Capital spend Nov 30'!D:U,18,FALSE)</f>
        <v>No</v>
      </c>
      <c r="H40" s="89">
        <f>VLOOKUP(A40,'Capital spend Nov 30'!$D$10:$W$6901,5,0)</f>
        <v>4181.4399999999996</v>
      </c>
      <c r="I40" t="str">
        <f>VLOOKUP(A40,'Capital spend Nov 30'!$D$10:$W$6901,15,0)</f>
        <v>ST10064</v>
      </c>
      <c r="J40" t="str">
        <f>VLOOKUP($A40,'Capital spend Nov 30'!$D$10:$W$6901,8,0)</f>
        <v>In-Suite Renovation (Capital)</v>
      </c>
      <c r="K40" t="str">
        <f>VLOOKUP($A40,'Capital spend Nov 30'!$D$10:$W$6901,2,0)</f>
        <v>Heather Wormington</v>
      </c>
      <c r="L40" t="str">
        <f>VLOOKUP($A40,'Capital spend Nov 30'!$D$10:$W$6901,4,0)</f>
        <v>Suite 61 Reno Aspen</v>
      </c>
    </row>
    <row r="41" spans="1:12">
      <c r="A41" t="s">
        <v>5808</v>
      </c>
      <c r="B41" t="s">
        <v>979</v>
      </c>
      <c r="C41" s="48" t="s">
        <v>1014</v>
      </c>
      <c r="D41" t="str">
        <f t="shared" si="2"/>
        <v>P22-015375</v>
      </c>
      <c r="E41" t="str">
        <f>IFERROR(VLOOKUP($A41,'Capital spend Nov 30'!$D:$G,3,FALSE),"No PO")</f>
        <v>P22-015375 - Line 1</v>
      </c>
      <c r="F41" t="str">
        <f>VLOOKUP(A41,'Capital spend Nov 30'!D:Q,14,FALSE)</f>
        <v>The Waverly/Rosewood - 2022 - In-Suite Renovations</v>
      </c>
      <c r="G41" t="str">
        <f>VLOOKUP(A41,'Capital spend Nov 30'!D:U,18,FALSE)</f>
        <v>No</v>
      </c>
      <c r="H41" s="89">
        <f>VLOOKUP(A41,'Capital spend Nov 30'!$D$10:$W$6901,5,0)</f>
        <v>1646.4</v>
      </c>
      <c r="I41" t="str">
        <f>VLOOKUP(A41,'Capital spend Nov 30'!$D$10:$W$6901,15,0)</f>
        <v>ST10083</v>
      </c>
      <c r="J41" t="str">
        <f>VLOOKUP($A41,'Capital spend Nov 30'!$D$10:$W$6901,8,0)</f>
        <v>In-Suite Refresh (Capital)</v>
      </c>
      <c r="K41" t="str">
        <f>VLOOKUP($A41,'Capital spend Nov 30'!$D$10:$W$6901,2,0)</f>
        <v>Daniel Reinsch</v>
      </c>
      <c r="L41" t="str">
        <f>VLOOKUP($A41,'Capital spend Nov 30'!$D$10:$W$6901,4,0)</f>
        <v>Suite G10 Refresh</v>
      </c>
    </row>
    <row r="42" spans="1:12">
      <c r="A42" t="s">
        <v>5809</v>
      </c>
      <c r="B42" t="s">
        <v>979</v>
      </c>
      <c r="C42" s="48" t="s">
        <v>1014</v>
      </c>
      <c r="D42" t="str">
        <f t="shared" si="2"/>
        <v>P22-015374</v>
      </c>
      <c r="E42" t="str">
        <f>IFERROR(VLOOKUP($A42,'Capital spend Nov 30'!$D:$G,3,FALSE),"No PO")</f>
        <v>P22-015374 - Line 1</v>
      </c>
      <c r="F42" t="str">
        <f>VLOOKUP(A42,'Capital spend Nov 30'!D:Q,14,FALSE)</f>
        <v>The Waverly/Rosewood - 2022 - In-Suite Renovations</v>
      </c>
      <c r="G42" t="str">
        <f>VLOOKUP(A42,'Capital spend Nov 30'!D:U,18,FALSE)</f>
        <v>No</v>
      </c>
      <c r="H42" s="89">
        <f>VLOOKUP(A42,'Capital spend Nov 30'!$D$10:$W$6901,5,0)</f>
        <v>1898.4</v>
      </c>
      <c r="I42" t="str">
        <f>VLOOKUP(A42,'Capital spend Nov 30'!$D$10:$W$6901,15,0)</f>
        <v>ST10083</v>
      </c>
      <c r="J42" t="str">
        <f>VLOOKUP($A42,'Capital spend Nov 30'!$D$10:$W$6901,8,0)</f>
        <v>In-Suite Renovation (Capital)</v>
      </c>
      <c r="K42" t="str">
        <f>VLOOKUP($A42,'Capital spend Nov 30'!$D$10:$W$6901,2,0)</f>
        <v>Daniel Reinsch</v>
      </c>
      <c r="L42" t="str">
        <f>VLOOKUP($A42,'Capital spend Nov 30'!$D$10:$W$6901,4,0)</f>
        <v>Suite A3 Reno</v>
      </c>
    </row>
    <row r="43" spans="1:12">
      <c r="A43" t="s">
        <v>5810</v>
      </c>
      <c r="B43" t="s">
        <v>979</v>
      </c>
      <c r="C43" s="48" t="s">
        <v>1014</v>
      </c>
      <c r="D43" t="str">
        <f t="shared" si="2"/>
        <v>P22-015341</v>
      </c>
      <c r="E43" t="str">
        <f>IFERROR(VLOOKUP($A43,'Capital spend Nov 30'!$D:$G,3,FALSE),"No PO")</f>
        <v>P22-015341 - Line 2</v>
      </c>
      <c r="F43" t="str">
        <f>VLOOKUP(A43,'Capital spend Nov 30'!D:Q,14,FALSE)</f>
        <v>Hunt Club Manor - 2022 - In-Suite Renovations</v>
      </c>
      <c r="G43" t="str">
        <f>VLOOKUP(A43,'Capital spend Nov 30'!D:U,18,FALSE)</f>
        <v>No</v>
      </c>
      <c r="H43" s="89">
        <f>VLOOKUP(A43,'Capital spend Nov 30'!$D$10:$W$6901,5,0)</f>
        <v>1440.75</v>
      </c>
      <c r="I43" t="str">
        <f>VLOOKUP(A43,'Capital spend Nov 30'!$D$10:$W$6901,15,0)</f>
        <v>ST10043</v>
      </c>
      <c r="J43" t="str">
        <f>VLOOKUP($A43,'Capital spend Nov 30'!$D$10:$W$6901,8,0)</f>
        <v>In-Suite Refresh (Capital)</v>
      </c>
      <c r="K43" t="str">
        <f>VLOOKUP($A43,'Capital spend Nov 30'!$D$10:$W$6901,2,0)</f>
        <v>Yolanda Stephens</v>
      </c>
      <c r="L43" t="str">
        <f>VLOOKUP($A43,'Capital spend Nov 30'!$D$10:$W$6901,4,0)</f>
        <v>Suite 322 Refresh</v>
      </c>
    </row>
    <row r="44" spans="1:12">
      <c r="A44" t="s">
        <v>5811</v>
      </c>
      <c r="B44" t="s">
        <v>978</v>
      </c>
      <c r="C44" s="51" t="s">
        <v>1012</v>
      </c>
      <c r="D44" t="str">
        <f t="shared" si="2"/>
        <v>P22-015385</v>
      </c>
      <c r="E44" t="str">
        <f>IFERROR(VLOOKUP($A44,'Capital spend Nov 30'!$D:$G,3,FALSE),"No PO")</f>
        <v>P22-015385 - Line 1</v>
      </c>
      <c r="F44" t="str">
        <f>VLOOKUP(A44,'Capital spend Nov 30'!D:Q,14,FALSE)</f>
        <v>Brierwood Apts - 2022 - In-Suite Renovations</v>
      </c>
      <c r="G44" t="str">
        <f>VLOOKUP(A44,'Capital spend Nov 30'!D:U,18,FALSE)</f>
        <v>No</v>
      </c>
      <c r="H44" s="89">
        <f>VLOOKUP(A44,'Capital spend Nov 30'!$D$10:$W$6901,5,0)</f>
        <v>7562.48</v>
      </c>
      <c r="I44" t="str">
        <f>VLOOKUP(A44,'Capital spend Nov 30'!$D$10:$W$6901,15,0)</f>
        <v>ST10186</v>
      </c>
      <c r="J44" t="str">
        <f>VLOOKUP($A44,'Capital spend Nov 30'!$D$10:$W$6901,8,0)</f>
        <v>In-Suite Renovation (Capital)</v>
      </c>
      <c r="K44" t="str">
        <f>VLOOKUP($A44,'Capital spend Nov 30'!$D$10:$W$6901,2,0)</f>
        <v>Jim Eagleton</v>
      </c>
      <c r="L44" t="str">
        <f>VLOOKUP($A44,'Capital spend Nov 30'!$D$10:$W$6901,4,0)</f>
        <v>Suite 321 Reno</v>
      </c>
    </row>
    <row r="45" spans="1:12">
      <c r="A45" t="s">
        <v>5812</v>
      </c>
      <c r="B45" t="s">
        <v>978</v>
      </c>
      <c r="C45" s="48" t="s">
        <v>1086</v>
      </c>
      <c r="D45" t="str">
        <f t="shared" si="2"/>
        <v>P22-015384</v>
      </c>
      <c r="E45" t="str">
        <f>IFERROR(VLOOKUP($A45,'Capital spend Nov 30'!$D:$G,3,FALSE),"No PO")</f>
        <v>P22-015384 - Line 1</v>
      </c>
      <c r="F45" t="str">
        <f>VLOOKUP(A45,'Capital spend Nov 30'!D:Q,14,FALSE)</f>
        <v>Brierwood Gardens - 2022 - In-Suite Renovations</v>
      </c>
      <c r="G45" t="str">
        <f>VLOOKUP(A45,'Capital spend Nov 30'!D:U,18,FALSE)</f>
        <v>No</v>
      </c>
      <c r="H45" s="89">
        <f>VLOOKUP(A45,'Capital spend Nov 30'!$D$10:$W$6901,5,0)</f>
        <v>4131.28</v>
      </c>
      <c r="I45" t="str">
        <f>VLOOKUP(A45,'Capital spend Nov 30'!$D$10:$W$6901,15,0)</f>
        <v>ST10183</v>
      </c>
      <c r="J45" t="str">
        <f>VLOOKUP($A45,'Capital spend Nov 30'!$D$10:$W$6901,8,0)</f>
        <v>In-Suite Renovation (Capital)</v>
      </c>
      <c r="K45" t="str">
        <f>VLOOKUP($A45,'Capital spend Nov 30'!$D$10:$W$6901,2,0)</f>
        <v>Jim Eagleton</v>
      </c>
      <c r="L45" t="str">
        <f>VLOOKUP($A45,'Capital spend Nov 30'!$D$10:$W$6901,4,0)</f>
        <v>Suite 225 Reno Assisted Living</v>
      </c>
    </row>
    <row r="46" spans="1:12">
      <c r="A46" t="s">
        <v>5813</v>
      </c>
      <c r="B46" t="s">
        <v>978</v>
      </c>
      <c r="C46" s="51" t="s">
        <v>1086</v>
      </c>
      <c r="D46" t="str">
        <f t="shared" si="2"/>
        <v>P22-015382</v>
      </c>
      <c r="E46" t="str">
        <f>IFERROR(VLOOKUP($A46,'Capital spend Nov 30'!$D:$G,3,FALSE),"No PO")</f>
        <v>P22-015382 - Line 1</v>
      </c>
      <c r="F46" t="str">
        <f>VLOOKUP(A46,'Capital spend Nov 30'!D:Q,14,FALSE)</f>
        <v>Brierwood Gardens - 2022 - In-Suite Renovations</v>
      </c>
      <c r="G46" t="str">
        <f>VLOOKUP(A46,'Capital spend Nov 30'!D:U,18,FALSE)</f>
        <v>No</v>
      </c>
      <c r="H46" s="89">
        <f>VLOOKUP(A46,'Capital spend Nov 30'!$D$10:$W$6901,5,0)</f>
        <v>4486.8100000000004</v>
      </c>
      <c r="I46" t="str">
        <f>VLOOKUP(A46,'Capital spend Nov 30'!$D$10:$W$6901,15,0)</f>
        <v>ST10183</v>
      </c>
      <c r="J46" t="str">
        <f>VLOOKUP($A46,'Capital spend Nov 30'!$D$10:$W$6901,8,0)</f>
        <v>In-Suite Renovation (Capital)</v>
      </c>
      <c r="K46" t="str">
        <f>VLOOKUP($A46,'Capital spend Nov 30'!$D$10:$W$6901,2,0)</f>
        <v>Jim Eagleton</v>
      </c>
      <c r="L46" t="str">
        <f>VLOOKUP($A46,'Capital spend Nov 30'!$D$10:$W$6901,4,0)</f>
        <v>Suite 105 Reno Assisted Living</v>
      </c>
    </row>
    <row r="47" spans="1:12">
      <c r="A47" t="s">
        <v>5814</v>
      </c>
      <c r="B47" t="s">
        <v>978</v>
      </c>
      <c r="C47" s="31" t="s">
        <v>1012</v>
      </c>
      <c r="D47" t="str">
        <f t="shared" si="2"/>
        <v>P22-015381</v>
      </c>
      <c r="E47" t="str">
        <f>IFERROR(VLOOKUP($A47,'Capital spend Nov 30'!$D:$G,3,FALSE),"No PO")</f>
        <v>P22-015381 - Line 1</v>
      </c>
      <c r="F47" t="str">
        <f>VLOOKUP(A47,'Capital spend Nov 30'!D:Q,14,FALSE)</f>
        <v>Marian Chateau - 2022 - In-Suite Renovations</v>
      </c>
      <c r="G47" t="str">
        <f>VLOOKUP(A47,'Capital spend Nov 30'!D:U,18,FALSE)</f>
        <v>No</v>
      </c>
      <c r="H47" s="89">
        <f>VLOOKUP(A47,'Capital spend Nov 30'!$D$10:$W$6901,5,0)</f>
        <v>3017.43</v>
      </c>
      <c r="I47" t="str">
        <f>VLOOKUP(A47,'Capital spend Nov 30'!$D$10:$W$6901,15,0)</f>
        <v>ST10078</v>
      </c>
      <c r="J47" t="str">
        <f>VLOOKUP($A47,'Capital spend Nov 30'!$D$10:$W$6901,8,0)</f>
        <v>In-Suite Renovation (Capital)</v>
      </c>
      <c r="K47" t="str">
        <f>VLOOKUP($A47,'Capital spend Nov 30'!$D$10:$W$6901,2,0)</f>
        <v>Armando Rivero</v>
      </c>
      <c r="L47" t="str">
        <f>VLOOKUP($A47,'Capital spend Nov 30'!$D$10:$W$6901,4,0)</f>
        <v>Suite 133 Renos</v>
      </c>
    </row>
    <row r="48" spans="1:12">
      <c r="A48" t="s">
        <v>5815</v>
      </c>
      <c r="B48" t="s">
        <v>978</v>
      </c>
      <c r="C48" s="48" t="s">
        <v>1012</v>
      </c>
      <c r="D48" t="str">
        <f t="shared" si="2"/>
        <v>P22-015343</v>
      </c>
      <c r="E48" t="str">
        <f>IFERROR(VLOOKUP($A48,'Capital spend Nov 30'!$D:$G,3,FALSE),"No PO")</f>
        <v>P22-015343 - Line 1</v>
      </c>
      <c r="F48" t="str">
        <f>VLOOKUP(A48,'Capital spend Nov 30'!D:Q,14,FALSE)</f>
        <v>Green Falls Landing - 2022 - In-Suite Renovations</v>
      </c>
      <c r="G48" t="str">
        <f>VLOOKUP(A48,'Capital spend Nov 30'!D:U,18,FALSE)</f>
        <v>No</v>
      </c>
      <c r="H48" s="89">
        <f>VLOOKUP(A48,'Capital spend Nov 30'!$D$10:$W$6901,5,0)</f>
        <v>1792.65</v>
      </c>
      <c r="I48" t="str">
        <f>VLOOKUP(A48,'Capital spend Nov 30'!$D$10:$W$6901,15,0)</f>
        <v>ST10223</v>
      </c>
      <c r="J48" t="str">
        <f>VLOOKUP($A48,'Capital spend Nov 30'!$D$10:$W$6901,8,0)</f>
        <v>In-Suite Refresh (Capital)</v>
      </c>
      <c r="K48" t="str">
        <f>VLOOKUP($A48,'Capital spend Nov 30'!$D$10:$W$6901,2,0)</f>
        <v>Lorna Knoll</v>
      </c>
      <c r="L48" t="str">
        <f>VLOOKUP($A48,'Capital spend Nov 30'!$D$10:$W$6901,4,0)</f>
        <v>Suite 248 Refresh  (1 BR IL) leased August 5 2022</v>
      </c>
    </row>
    <row r="49" spans="1:12">
      <c r="A49" t="s">
        <v>5816</v>
      </c>
      <c r="B49" t="s">
        <v>978</v>
      </c>
      <c r="C49" s="48" t="s">
        <v>1012</v>
      </c>
      <c r="D49" t="str">
        <f t="shared" si="2"/>
        <v>P22-015344</v>
      </c>
      <c r="E49" t="str">
        <f>IFERROR(VLOOKUP($A49,'Capital spend Nov 30'!$D:$G,3,FALSE),"No PO")</f>
        <v>P22-015344 - Line 1</v>
      </c>
      <c r="F49" t="str">
        <f>VLOOKUP(A49,'Capital spend Nov 30'!D:Q,14,FALSE)</f>
        <v>Green Falls Landing - 2022 - In-Suite Renovations</v>
      </c>
      <c r="G49" t="str">
        <f>VLOOKUP(A49,'Capital spend Nov 30'!D:U,18,FALSE)</f>
        <v>No</v>
      </c>
      <c r="H49" s="89">
        <f>VLOOKUP(A49,'Capital spend Nov 30'!$D$10:$W$6901,5,0)</f>
        <v>1792.65</v>
      </c>
      <c r="I49" t="str">
        <f>VLOOKUP(A49,'Capital spend Nov 30'!$D$10:$W$6901,15,0)</f>
        <v>ST10223</v>
      </c>
      <c r="J49" t="str">
        <f>VLOOKUP($A49,'Capital spend Nov 30'!$D$10:$W$6901,8,0)</f>
        <v>In-Suite Refresh (Capital)</v>
      </c>
      <c r="K49" t="str">
        <f>VLOOKUP($A49,'Capital spend Nov 30'!$D$10:$W$6901,2,0)</f>
        <v>Lorna Knoll</v>
      </c>
      <c r="L49" t="str">
        <f>VLOOKUP($A49,'Capital spend Nov 30'!$D$10:$W$6901,4,0)</f>
        <v>Suite 221 Refresh (1BR - SA)</v>
      </c>
    </row>
    <row r="50" spans="1:12">
      <c r="A50" t="s">
        <v>5817</v>
      </c>
      <c r="B50" t="s">
        <v>978</v>
      </c>
      <c r="C50" s="48" t="s">
        <v>1012</v>
      </c>
      <c r="D50" t="str">
        <f t="shared" si="2"/>
        <v>P22-015345</v>
      </c>
      <c r="E50" t="str">
        <f>IFERROR(VLOOKUP($A50,'Capital spend Nov 30'!$D:$G,3,FALSE),"No PO")</f>
        <v>P22-015345 - Line 2</v>
      </c>
      <c r="F50" t="str">
        <f>VLOOKUP(A50,'Capital spend Nov 30'!D:Q,14,FALSE)</f>
        <v>The Kensington Victoria - 2022 - In-Suite Renovations</v>
      </c>
      <c r="G50" t="str">
        <f>VLOOKUP(A50,'Capital spend Nov 30'!D:U,18,FALSE)</f>
        <v>No</v>
      </c>
      <c r="H50" s="89">
        <f>VLOOKUP(A50,'Capital spend Nov 30'!$D$10:$W$6901,5,0)</f>
        <v>4872.6400000000003</v>
      </c>
      <c r="I50" t="str">
        <f>VLOOKUP(A50,'Capital spend Nov 30'!$D$10:$W$6901,15,0)</f>
        <v>ST10056</v>
      </c>
      <c r="J50" t="str">
        <f>VLOOKUP($A50,'Capital spend Nov 30'!$D$10:$W$6901,8,0)</f>
        <v>In-Suite Renovation (Capital)</v>
      </c>
      <c r="K50" t="str">
        <f>VLOOKUP($A50,'Capital spend Nov 30'!$D$10:$W$6901,2,0)</f>
        <v>Samantha Wright</v>
      </c>
      <c r="L50" t="str">
        <f>VLOOKUP($A50,'Capital spend Nov 30'!$D$10:$W$6901,4,0)</f>
        <v>Suite 430 Reno</v>
      </c>
    </row>
    <row r="51" spans="1:12">
      <c r="A51" t="s">
        <v>5818</v>
      </c>
      <c r="B51" t="s">
        <v>978</v>
      </c>
      <c r="C51" s="48" t="s">
        <v>1012</v>
      </c>
      <c r="D51" t="str">
        <f t="shared" si="2"/>
        <v>P22-015411</v>
      </c>
      <c r="E51" t="str">
        <f>IFERROR(VLOOKUP($A51,'Capital spend Nov 30'!$D:$G,3,FALSE),"No PO")</f>
        <v>P22-015411 - Line 2</v>
      </c>
      <c r="F51" t="str">
        <f>VLOOKUP(A51,'Capital spend Nov 30'!D:Q,14,FALSE)</f>
        <v>Forest Hill - 2022 - In-Suite Renovations</v>
      </c>
      <c r="G51" t="str">
        <f>VLOOKUP(A51,'Capital spend Nov 30'!D:U,18,FALSE)</f>
        <v>No</v>
      </c>
      <c r="H51" s="89">
        <f>VLOOKUP(A51,'Capital spend Nov 30'!$D$10:$W$6901,5,0)</f>
        <v>565</v>
      </c>
      <c r="I51" t="str">
        <f>VLOOKUP(A51,'Capital spend Nov 30'!$D$10:$W$6901,15,0)</f>
        <v>ST10012</v>
      </c>
      <c r="J51" t="str">
        <f>VLOOKUP($A51,'Capital spend Nov 30'!$D$10:$W$6901,8,0)</f>
        <v>Suites FF&amp;E (Capital)</v>
      </c>
      <c r="K51" t="str">
        <f>VLOOKUP($A51,'Capital spend Nov 30'!$D$10:$W$6901,2,0)</f>
        <v>Arnel Tanglao</v>
      </c>
      <c r="L51" t="str">
        <f>VLOOKUP($A51,'Capital spend Nov 30'!$D$10:$W$6901,4,0)</f>
        <v>Suite 726 Reno Fridge</v>
      </c>
    </row>
    <row r="52" spans="1:12">
      <c r="A52" t="s">
        <v>5819</v>
      </c>
      <c r="B52" t="s">
        <v>978</v>
      </c>
      <c r="C52" s="48" t="s">
        <v>1012</v>
      </c>
      <c r="D52" t="str">
        <f t="shared" si="2"/>
        <v>P22-015346</v>
      </c>
      <c r="E52" t="str">
        <f>IFERROR(VLOOKUP($A52,'Capital spend Nov 30'!$D:$G,3,FALSE),"No PO")</f>
        <v>P22-015346 - Line 1</v>
      </c>
      <c r="F52" t="str">
        <f>VLOOKUP(A52,'Capital spend Nov 30'!D:Q,14,FALSE)</f>
        <v>Trafalgar Lodge - 2022 - In-Suite Renovations</v>
      </c>
      <c r="G52" t="str">
        <f>VLOOKUP(A52,'Capital spend Nov 30'!D:U,18,FALSE)</f>
        <v>No</v>
      </c>
      <c r="H52" s="89">
        <f>VLOOKUP(A52,'Capital spend Nov 30'!$D$10:$W$6901,5,0)</f>
        <v>7085.11</v>
      </c>
      <c r="I52" t="str">
        <f>VLOOKUP(A52,'Capital spend Nov 30'!$D$10:$W$6901,15,0)</f>
        <v>ST10008</v>
      </c>
      <c r="J52" t="str">
        <f>VLOOKUP($A52,'Capital spend Nov 30'!$D$10:$W$6901,8,0)</f>
        <v>In-Suite Renovation (Capital)</v>
      </c>
      <c r="K52" t="str">
        <f>VLOOKUP($A52,'Capital spend Nov 30'!$D$10:$W$6901,2,0)</f>
        <v>Ernest Darko</v>
      </c>
      <c r="L52" t="str">
        <f>VLOOKUP($A52,'Capital spend Nov 30'!$D$10:$W$6901,4,0)</f>
        <v>Suite 229 Reno</v>
      </c>
    </row>
    <row r="53" spans="1:12">
      <c r="A53" t="s">
        <v>5820</v>
      </c>
      <c r="B53" t="s">
        <v>978</v>
      </c>
      <c r="C53" s="48" t="s">
        <v>1086</v>
      </c>
      <c r="D53" t="str">
        <f t="shared" si="2"/>
        <v>P22-015383</v>
      </c>
      <c r="E53" t="str">
        <f>IFERROR(VLOOKUP($A53,'Capital spend Nov 30'!$D:$G,3,FALSE),"No PO")</f>
        <v>P22-015383 - Line 2</v>
      </c>
      <c r="F53" t="str">
        <f>VLOOKUP(A53,'Capital spend Nov 30'!D:Q,14,FALSE)</f>
        <v>Brierwood Gardens - 2022 - In-Suite Renovations</v>
      </c>
      <c r="G53" t="str">
        <f>VLOOKUP(A53,'Capital spend Nov 30'!D:U,18,FALSE)</f>
        <v>No</v>
      </c>
      <c r="H53" s="89">
        <f>VLOOKUP(A53,'Capital spend Nov 30'!$D$10:$W$6901,5,0)</f>
        <v>4486.8100000000004</v>
      </c>
      <c r="I53" t="str">
        <f>VLOOKUP(A53,'Capital spend Nov 30'!$D$10:$W$6901,15,0)</f>
        <v>ST10183</v>
      </c>
      <c r="J53" t="str">
        <f>VLOOKUP($A53,'Capital spend Nov 30'!$D$10:$W$6901,8,0)</f>
        <v>In-Suite Renovation (Capital)</v>
      </c>
      <c r="K53" t="str">
        <f>VLOOKUP($A53,'Capital spend Nov 30'!$D$10:$W$6901,2,0)</f>
        <v>Jim Eagleton</v>
      </c>
      <c r="L53" t="str">
        <f>VLOOKUP($A53,'Capital spend Nov 30'!$D$10:$W$6901,4,0)</f>
        <v>Suite 221 Reno Assisted Living</v>
      </c>
    </row>
    <row r="54" spans="1:12">
      <c r="A54" t="s">
        <v>5821</v>
      </c>
      <c r="B54" t="s">
        <v>978</v>
      </c>
      <c r="C54" s="48" t="s">
        <v>1012</v>
      </c>
      <c r="D54" t="str">
        <f t="shared" si="2"/>
        <v>P22-015356</v>
      </c>
      <c r="E54" t="str">
        <f>IFERROR(VLOOKUP($A54,'Capital spend Nov 30'!$D:$G,3,FALSE),"No PO")</f>
        <v>P22-015356 - Line 1</v>
      </c>
      <c r="F54" t="str">
        <f>VLOOKUP(A54,'Capital spend Nov 30'!D:Q,14,FALSE)</f>
        <v>Cambridge - 2022 - Exterior  Wood trim / painting</v>
      </c>
      <c r="G54" t="str">
        <f>VLOOKUP(A54,'Capital spend Nov 30'!D:U,18,FALSE)</f>
        <v>No</v>
      </c>
      <c r="H54" s="89">
        <f>VLOOKUP(A54,'Capital spend Nov 30'!$D$10:$W$6901,5,0)</f>
        <v>2990</v>
      </c>
      <c r="I54" t="str">
        <f>VLOOKUP(A54,'Capital spend Nov 30'!$D$10:$W$6901,15,0)</f>
        <v>ST10051</v>
      </c>
      <c r="J54" t="str">
        <f>VLOOKUP($A54,'Capital spend Nov 30'!$D$10:$W$6901,8,0)</f>
        <v>Exterior Structure (Capital)</v>
      </c>
      <c r="K54" t="str">
        <f>VLOOKUP($A54,'Capital spend Nov 30'!$D$10:$W$6901,2,0)</f>
        <v>Franco D'Angelo</v>
      </c>
      <c r="L54" t="str">
        <f>VLOOKUP($A54,'Capital spend Nov 30'!$D$10:$W$6901,4,0)</f>
        <v>Cambridge - 2022 - Painting of remaining exterior walls / trim and  replace 3 doors and hardware . More 10 yrs</v>
      </c>
    </row>
    <row r="55" spans="1:12" s="9" customFormat="1">
      <c r="A55" s="9" t="s">
        <v>5822</v>
      </c>
      <c r="B55" s="9" t="s">
        <v>978</v>
      </c>
      <c r="C55" s="96" t="s">
        <v>5823</v>
      </c>
      <c r="D55" s="9" t="str">
        <f t="shared" si="2"/>
        <v>P22-015314</v>
      </c>
      <c r="E55" s="9" t="str">
        <f>IFERROR(VLOOKUP($A55,'Capital spend Nov 30'!$D:$G,3,FALSE),"No PO")</f>
        <v>P22-015314 - Line 1</v>
      </c>
      <c r="F55" s="9" t="str">
        <f>VLOOKUP(A55,'Capital spend Nov 30'!D:Q,14,FALSE)</f>
        <v>Parkview &amp; Capilano - 2022 - Closing Costs</v>
      </c>
      <c r="G55" s="9" t="str">
        <f>VLOOKUP(A55,'Capital spend Nov 30'!D:U,18,FALSE)</f>
        <v>No</v>
      </c>
      <c r="H55" s="97">
        <f>VLOOKUP(A55,'Capital spend Nov 30'!$D$10:$W$6901,5,0)</f>
        <v>21378</v>
      </c>
      <c r="I55" s="9" t="str">
        <f>VLOOKUP(A55,'Capital spend Nov 30'!$D$10:$W$6901,15,0)</f>
        <v>ST10211</v>
      </c>
      <c r="J55" s="9" t="str">
        <f>VLOOKUP($A55,'Capital spend Nov 30'!$D$10:$W$6901,8,0)</f>
        <v>Exterior Structure (Capital)</v>
      </c>
      <c r="K55" s="9" t="str">
        <f>VLOOKUP($A55,'Capital spend Nov 30'!$D$10:$W$6901,2,0)</f>
        <v>Trevor Shoemaker</v>
      </c>
      <c r="L55" s="9" t="str">
        <f>VLOOKUP($A55,'Capital spend Nov 30'!$D$10:$W$6901,4,0)</f>
        <v>2022 Closing &amp; Demolition Costs – Approved by IAC</v>
      </c>
    </row>
    <row r="56" spans="1:12">
      <c r="A56" t="s">
        <v>5824</v>
      </c>
      <c r="B56" t="s">
        <v>977</v>
      </c>
      <c r="C56" s="48" t="s">
        <v>5788</v>
      </c>
      <c r="D56" t="str">
        <f t="shared" si="2"/>
        <v>P22-015380</v>
      </c>
      <c r="E56" t="str">
        <f>IFERROR(VLOOKUP($A56,'Capital spend Nov 30'!$D:$G,3,FALSE),"No PO")</f>
        <v>P22-015380 - Line 2</v>
      </c>
      <c r="F56" t="str">
        <f>VLOOKUP(A56,'Capital spend Nov 30'!D:Q,14,FALSE)</f>
        <v>Marian Chateau - 2022 - In-Suite Renovations</v>
      </c>
      <c r="G56" t="str">
        <f>VLOOKUP(A56,'Capital spend Nov 30'!D:U,18,FALSE)</f>
        <v>No</v>
      </c>
      <c r="H56" s="89">
        <f>VLOOKUP(A56,'Capital spend Nov 30'!$D$10:$W$6901,5,0)</f>
        <v>264.22000000000003</v>
      </c>
      <c r="I56" t="str">
        <f>VLOOKUP(A56,'Capital spend Nov 30'!$D$10:$W$6901,15,0)</f>
        <v>ST10078</v>
      </c>
      <c r="J56" t="str">
        <f>VLOOKUP($A56,'Capital spend Nov 30'!$D$10:$W$6901,8,0)</f>
        <v>In-Suite Renovation (Capital)</v>
      </c>
      <c r="K56" t="str">
        <f>VLOOKUP($A56,'Capital spend Nov 30'!$D$10:$W$6901,2,0)</f>
        <v>Armando Rivero</v>
      </c>
      <c r="L56" t="str">
        <f>VLOOKUP($A56,'Capital spend Nov 30'!$D$10:$W$6901,4,0)</f>
        <v>Suite 223 Reno</v>
      </c>
    </row>
    <row r="57" spans="1:12">
      <c r="A57" t="s">
        <v>5825</v>
      </c>
      <c r="B57" t="s">
        <v>977</v>
      </c>
      <c r="C57" s="48" t="s">
        <v>5788</v>
      </c>
      <c r="D57" t="str">
        <f t="shared" si="2"/>
        <v>P22-015347</v>
      </c>
      <c r="E57" t="str">
        <f>IFERROR(VLOOKUP($A57,'Capital spend Nov 30'!$D:$G,3,FALSE),"No PO")</f>
        <v>P22-015347 - Line 1</v>
      </c>
      <c r="F57" t="str">
        <f>VLOOKUP(A57,'Capital spend Nov 30'!D:Q,14,FALSE)</f>
        <v>Barrhaven - 2022 - Ductless Splits, Resident Suites</v>
      </c>
      <c r="G57" t="str">
        <f>VLOOKUP(A57,'Capital spend Nov 30'!D:U,18,FALSE)</f>
        <v>No</v>
      </c>
      <c r="H57" s="89">
        <f>VLOOKUP(A57,'Capital spend Nov 30'!$D$10:$W$6901,5,0)</f>
        <v>4834.28</v>
      </c>
      <c r="I57" t="str">
        <f>VLOOKUP(A57,'Capital spend Nov 30'!$D$10:$W$6901,15,0)</f>
        <v>ST10039</v>
      </c>
      <c r="J57" t="str">
        <f>VLOOKUP($A57,'Capital spend Nov 30'!$D$10:$W$6901,8,0)</f>
        <v>HVAC Systems (Capital)</v>
      </c>
      <c r="K57" t="str">
        <f>VLOOKUP($A57,'Capital spend Nov 30'!$D$10:$W$6901,2,0)</f>
        <v>Franco D'Angelo</v>
      </c>
      <c r="L57" t="str">
        <f>VLOOKUP($A57,'Capital spend Nov 30'!$D$10:$W$6901,4,0)</f>
        <v>Barrhaven - 2022- Replace ductless split in room 210 . More 7 yrs</v>
      </c>
    </row>
    <row r="58" spans="1:12">
      <c r="A58" t="s">
        <v>5826</v>
      </c>
      <c r="B58" t="s">
        <v>977</v>
      </c>
      <c r="C58" s="48" t="s">
        <v>5788</v>
      </c>
      <c r="D58" t="str">
        <f t="shared" si="2"/>
        <v>P22-015481</v>
      </c>
      <c r="E58" t="str">
        <f>IFERROR(VLOOKUP($A58,'Capital spend Nov 30'!$D:$G,3,FALSE),"No PO")</f>
        <v>P22-015481 - Line 1</v>
      </c>
      <c r="F58" t="str">
        <f>VLOOKUP(A58,'Capital spend Nov 30'!D:Q,14,FALSE)</f>
        <v>The Wellington - 2022 - In-Suite Renovations</v>
      </c>
      <c r="G58" t="str">
        <f>VLOOKUP(A58,'Capital spend Nov 30'!D:U,18,FALSE)</f>
        <v>No</v>
      </c>
      <c r="H58" s="89">
        <f>VLOOKUP(A58,'Capital spend Nov 30'!$D$10:$W$6901,5,0)</f>
        <v>4814.3599999999997</v>
      </c>
      <c r="I58" t="str">
        <f>VLOOKUP(A58,'Capital spend Nov 30'!$D$10:$W$6901,15,0)</f>
        <v>ST10076</v>
      </c>
      <c r="J58" t="str">
        <f>VLOOKUP($A58,'Capital spend Nov 30'!$D$10:$W$6901,8,0)</f>
        <v>In-Suite Renovation (Capital)</v>
      </c>
      <c r="K58" t="str">
        <f>VLOOKUP($A58,'Capital spend Nov 30'!$D$10:$W$6901,2,0)</f>
        <v>Gail Richter</v>
      </c>
      <c r="L58" t="str">
        <f>VLOOKUP($A58,'Capital spend Nov 30'!$D$10:$W$6901,4,0)</f>
        <v>Suite 207 Reno  Replacement Carpet, Flooring and Repaint</v>
      </c>
    </row>
    <row r="59" spans="1:12">
      <c r="A59" t="s">
        <v>5827</v>
      </c>
      <c r="B59" t="s">
        <v>977</v>
      </c>
      <c r="C59" s="48" t="s">
        <v>5788</v>
      </c>
      <c r="D59" t="str">
        <f t="shared" si="2"/>
        <v>P22-015487</v>
      </c>
      <c r="E59" t="str">
        <f>IFERROR(VLOOKUP($A59,'Capital spend Nov 30'!$D:$G,3,FALSE),"No PO")</f>
        <v>P22-015487 - Line 2</v>
      </c>
      <c r="F59" t="str">
        <f>VLOOKUP(A59,'Capital spend Nov 30'!D:Q,14,FALSE)</f>
        <v>Marian Chateau - 2022 - In-Suite Renovations</v>
      </c>
      <c r="G59" t="str">
        <f>VLOOKUP(A59,'Capital spend Nov 30'!D:U,18,FALSE)</f>
        <v>No</v>
      </c>
      <c r="H59" s="89">
        <f>VLOOKUP(A59,'Capital spend Nov 30'!$D$10:$W$6901,5,0)</f>
        <v>8126.25</v>
      </c>
      <c r="I59" t="str">
        <f>VLOOKUP(A59,'Capital spend Nov 30'!$D$10:$W$6901,15,0)</f>
        <v>ST10078</v>
      </c>
      <c r="J59" t="str">
        <f>VLOOKUP($A59,'Capital spend Nov 30'!$D$10:$W$6901,8,0)</f>
        <v>In-Suite Renovation (Capital)</v>
      </c>
      <c r="K59" t="str">
        <f>VLOOKUP($A59,'Capital spend Nov 30'!$D$10:$W$6901,2,0)</f>
        <v>Armando Rivero</v>
      </c>
      <c r="L59" t="str">
        <f>VLOOKUP($A59,'Capital spend Nov 30'!$D$10:$W$6901,4,0)</f>
        <v>Suite 401 Reno</v>
      </c>
    </row>
    <row r="60" spans="1:12">
      <c r="A60" t="s">
        <v>5828</v>
      </c>
      <c r="B60" t="s">
        <v>977</v>
      </c>
      <c r="C60" s="48" t="s">
        <v>5788</v>
      </c>
      <c r="D60" t="str">
        <f t="shared" si="2"/>
        <v>P22-015580</v>
      </c>
      <c r="E60" t="str">
        <f>IFERROR(VLOOKUP($A60,'Capital spend Nov 30'!$D:$G,3,FALSE),"No PO")</f>
        <v>P22-015580 - Line 1</v>
      </c>
      <c r="F60" t="str">
        <f>VLOOKUP(A60,'Capital spend Nov 30'!D:Q,14,FALSE)</f>
        <v>St. Lawrence Place - 2022 - Window and Caulking</v>
      </c>
      <c r="G60" t="str">
        <f>VLOOKUP(A60,'Capital spend Nov 30'!D:U,18,FALSE)</f>
        <v>No</v>
      </c>
      <c r="H60" s="89">
        <f>VLOOKUP(A60,'Capital spend Nov 30'!$D$10:$W$6901,5,0)</f>
        <v>9677.25</v>
      </c>
      <c r="I60" t="str">
        <f>VLOOKUP(A60,'Capital spend Nov 30'!$D$10:$W$6901,15,0)</f>
        <v>ST10038</v>
      </c>
      <c r="J60" t="str">
        <f>VLOOKUP($A60,'Capital spend Nov 30'!$D$10:$W$6901,8,0)</f>
        <v>Exterior Window (Capital)</v>
      </c>
      <c r="K60" t="str">
        <f>VLOOKUP($A60,'Capital spend Nov 30'!$D$10:$W$6901,2,0)</f>
        <v>Franco D'Angelo</v>
      </c>
      <c r="L60" t="str">
        <f>VLOOKUP($A60,'Capital spend Nov 30'!$D$10:$W$6901,4,0)</f>
        <v>St Lawrence - 2022- Replace windows in unit 308 . More 10 yrs</v>
      </c>
    </row>
    <row r="61" spans="1:12">
      <c r="A61" t="s">
        <v>5829</v>
      </c>
      <c r="B61" t="s">
        <v>977</v>
      </c>
      <c r="C61" s="48" t="s">
        <v>5788</v>
      </c>
      <c r="D61" t="str">
        <f t="shared" si="2"/>
        <v>P22-015486</v>
      </c>
      <c r="E61" t="str">
        <f>IFERROR(VLOOKUP($A61,'Capital spend Nov 30'!$D:$G,3,FALSE),"No PO")</f>
        <v>P22-015486 - Line 2</v>
      </c>
      <c r="F61" t="str">
        <f>VLOOKUP(A61,'Capital spend Nov 30'!D:Q,14,FALSE)</f>
        <v>Marian Chateau - 2022 - In-Suite Renovations</v>
      </c>
      <c r="G61" t="str">
        <f>VLOOKUP(A61,'Capital spend Nov 30'!D:U,18,FALSE)</f>
        <v>No</v>
      </c>
      <c r="H61" s="89">
        <f>VLOOKUP(A61,'Capital spend Nov 30'!$D$10:$W$6901,5,0)</f>
        <v>932.4</v>
      </c>
      <c r="I61" t="str">
        <f>VLOOKUP(A61,'Capital spend Nov 30'!$D$10:$W$6901,15,0)</f>
        <v>ST10078</v>
      </c>
      <c r="J61" t="str">
        <f>VLOOKUP($A61,'Capital spend Nov 30'!$D$10:$W$6901,8,0)</f>
        <v>Suites FF&amp;E (Capital)</v>
      </c>
      <c r="K61" t="str">
        <f>VLOOKUP($A61,'Capital spend Nov 30'!$D$10:$W$6901,2,0)</f>
        <v>Armando Rivero</v>
      </c>
      <c r="L61" t="str">
        <f>VLOOKUP($A61,'Capital spend Nov 30'!$D$10:$W$6901,4,0)</f>
        <v>Suite 329 Reno Fridge</v>
      </c>
    </row>
    <row r="62" spans="1:12">
      <c r="A62" t="s">
        <v>5830</v>
      </c>
      <c r="B62" t="s">
        <v>977</v>
      </c>
      <c r="C62" s="48" t="s">
        <v>5788</v>
      </c>
      <c r="D62" t="str">
        <f t="shared" si="2"/>
        <v>P22-015485</v>
      </c>
      <c r="E62" t="str">
        <f>IFERROR(VLOOKUP($A62,'Capital spend Nov 30'!$D:$G,3,FALSE),"No PO")</f>
        <v>P22-015485 - Line 1</v>
      </c>
      <c r="F62" t="str">
        <f>VLOOKUP(A62,'Capital spend Nov 30'!D:Q,14,FALSE)</f>
        <v>Marian Chateau - 2022 - In-Suite Renovations</v>
      </c>
      <c r="G62" t="str">
        <f>VLOOKUP(A62,'Capital spend Nov 30'!D:U,18,FALSE)</f>
        <v>No</v>
      </c>
      <c r="H62" s="89">
        <f>VLOOKUP(A62,'Capital spend Nov 30'!$D$10:$W$6901,5,0)</f>
        <v>5342.02</v>
      </c>
      <c r="I62" t="str">
        <f>VLOOKUP(A62,'Capital spend Nov 30'!$D$10:$W$6901,15,0)</f>
        <v>ST10078</v>
      </c>
      <c r="J62" t="str">
        <f>VLOOKUP($A62,'Capital spend Nov 30'!$D$10:$W$6901,8,0)</f>
        <v>In-Suite Renovation (Capital)</v>
      </c>
      <c r="K62" t="str">
        <f>VLOOKUP($A62,'Capital spend Nov 30'!$D$10:$W$6901,2,0)</f>
        <v>Armando Rivero</v>
      </c>
      <c r="L62" t="str">
        <f>VLOOKUP($A62,'Capital spend Nov 30'!$D$10:$W$6901,4,0)</f>
        <v>Suite 305 Reno</v>
      </c>
    </row>
    <row r="63" spans="1:12">
      <c r="A63" t="s">
        <v>5831</v>
      </c>
      <c r="B63" t="s">
        <v>977</v>
      </c>
      <c r="C63" s="48" t="s">
        <v>5788</v>
      </c>
      <c r="D63" t="str">
        <f t="shared" si="2"/>
        <v>P22-015413</v>
      </c>
      <c r="E63" t="str">
        <f>IFERROR(VLOOKUP($A63,'Capital spend Nov 30'!$D:$G,3,FALSE),"No PO")</f>
        <v>P22-015413 - Line 1</v>
      </c>
      <c r="F63" t="str">
        <f>VLOOKUP(A63,'Capital spend Nov 30'!D:Q,14,FALSE)</f>
        <v>Renaissance - 2022 - In-Suite Renovations</v>
      </c>
      <c r="G63" t="str">
        <f>VLOOKUP(A63,'Capital spend Nov 30'!D:U,18,FALSE)</f>
        <v>No</v>
      </c>
      <c r="H63" s="89">
        <f>VLOOKUP(A63,'Capital spend Nov 30'!$D$10:$W$6901,5,0)</f>
        <v>55.5</v>
      </c>
      <c r="I63" t="str">
        <f>VLOOKUP(A63,'Capital spend Nov 30'!$D$10:$W$6901,15,0)</f>
        <v>ST10086</v>
      </c>
      <c r="J63" t="str">
        <f>VLOOKUP($A63,'Capital spend Nov 30'!$D$10:$W$6901,8,0)</f>
        <v>In-Suite Renovation (Capital)</v>
      </c>
      <c r="K63" t="str">
        <f>VLOOKUP($A63,'Capital spend Nov 30'!$D$10:$W$6901,2,0)</f>
        <v>Tim Eveleigh</v>
      </c>
      <c r="L63" t="str">
        <f>VLOOKUP($A63,'Capital spend Nov 30'!$D$10:$W$6901,4,0)</f>
        <v>Suite 317 Reno Additional Scope</v>
      </c>
    </row>
    <row r="64" spans="1:12">
      <c r="A64" t="s">
        <v>5832</v>
      </c>
      <c r="B64" t="s">
        <v>977</v>
      </c>
      <c r="C64" s="48" t="s">
        <v>5788</v>
      </c>
      <c r="D64" t="str">
        <f t="shared" si="2"/>
        <v>P22-015420</v>
      </c>
      <c r="E64" t="str">
        <f>IFERROR(VLOOKUP($A64,'Capital spend Nov 30'!$D:$G,3,FALSE),"No PO")</f>
        <v>P22-015420 - Line 1</v>
      </c>
      <c r="F64" t="str">
        <f>VLOOKUP(A64,'Capital spend Nov 30'!D:Q,14,FALSE)</f>
        <v>Green Falls Landing - 2022 - In-Suite Renovations</v>
      </c>
      <c r="G64" t="str">
        <f>VLOOKUP(A64,'Capital spend Nov 30'!D:U,18,FALSE)</f>
        <v>No</v>
      </c>
      <c r="H64" s="89">
        <f>VLOOKUP(A64,'Capital spend Nov 30'!$D$10:$W$6901,5,0)</f>
        <v>888</v>
      </c>
      <c r="I64" t="str">
        <f>VLOOKUP(A64,'Capital spend Nov 30'!$D$10:$W$6901,15,0)</f>
        <v>ST10223</v>
      </c>
      <c r="J64" t="str">
        <f>VLOOKUP($A64,'Capital spend Nov 30'!$D$10:$W$6901,8,0)</f>
        <v>In-Suite Refresh (Capital)</v>
      </c>
      <c r="K64" t="str">
        <f>VLOOKUP($A64,'Capital spend Nov 30'!$D$10:$W$6901,2,0)</f>
        <v>Lorna Knoll</v>
      </c>
      <c r="L64" t="str">
        <f>VLOOKUP($A64,'Capital spend Nov 30'!$D$10:$W$6901,4,0)</f>
        <v>Suite 2208 (AL) Refresh Paint</v>
      </c>
    </row>
    <row r="65" spans="1:12">
      <c r="A65" t="s">
        <v>5833</v>
      </c>
      <c r="B65" t="s">
        <v>977</v>
      </c>
      <c r="C65" s="48" t="s">
        <v>5788</v>
      </c>
      <c r="D65" t="str">
        <f t="shared" si="2"/>
        <v>P22-015418</v>
      </c>
      <c r="E65" t="str">
        <f>IFERROR(VLOOKUP($A65,'Capital spend Nov 30'!$D:$G,3,FALSE),"No PO")</f>
        <v>P22-015418 - Line 1</v>
      </c>
      <c r="F65" t="str">
        <f>VLOOKUP(A65,'Capital spend Nov 30'!D:Q,14,FALSE)</f>
        <v>Mckenzie Towne - 2022 - Robot coupe</v>
      </c>
      <c r="G65" t="str">
        <f>VLOOKUP(A65,'Capital spend Nov 30'!D:U,18,FALSE)</f>
        <v>No</v>
      </c>
      <c r="H65" s="89">
        <f>VLOOKUP(A65,'Capital spend Nov 30'!$D$10:$W$6901,5,0)</f>
        <v>1821.75</v>
      </c>
      <c r="I65" t="str">
        <f>VLOOKUP(A65,'Capital spend Nov 30'!$D$10:$W$6901,15,0)</f>
        <v>ST10074</v>
      </c>
      <c r="J65" t="str">
        <f>VLOOKUP($A65,'Capital spend Nov 30'!$D$10:$W$6901,8,0)</f>
        <v>Kitchen FF&amp;E (Capital)</v>
      </c>
      <c r="K65" t="str">
        <f>VLOOKUP($A65,'Capital spend Nov 30'!$D$10:$W$6901,2,0)</f>
        <v>Trevor Shoemaker</v>
      </c>
      <c r="L65" t="str">
        <f>VLOOKUP($A65,'Capital spend Nov 30'!$D$10:$W$6901,4,0)</f>
        <v>Replacement of failed unit</v>
      </c>
    </row>
    <row r="66" spans="1:12">
      <c r="A66" t="s">
        <v>5834</v>
      </c>
      <c r="B66" t="s">
        <v>977</v>
      </c>
      <c r="C66" s="48" t="s">
        <v>5788</v>
      </c>
      <c r="D66" t="str">
        <f t="shared" si="2"/>
        <v>P22-015432</v>
      </c>
      <c r="E66" t="str">
        <f>IFERROR(VLOOKUP($A66,'Capital spend Nov 30'!$D:$G,3,FALSE),"No PO")</f>
        <v>P22-015432 - Line 1</v>
      </c>
      <c r="F66" t="str">
        <f>VLOOKUP(A66,'Capital spend Nov 30'!D:Q,14,FALSE)</f>
        <v>Riverbend - 2022 - Asphalt Paving</v>
      </c>
      <c r="G66" t="str">
        <f>VLOOKUP(A66,'Capital spend Nov 30'!D:U,18,FALSE)</f>
        <v>No</v>
      </c>
      <c r="H66" s="89">
        <f>VLOOKUP(A66,'Capital spend Nov 30'!$D$10:$W$6901,5,0)</f>
        <v>5250</v>
      </c>
      <c r="I66" t="str">
        <f>VLOOKUP(A66,'Capital spend Nov 30'!$D$10:$W$6901,15,0)</f>
        <v>ST10071</v>
      </c>
      <c r="J66" t="str">
        <f>VLOOKUP($A66,'Capital spend Nov 30'!$D$10:$W$6901,8,0)</f>
        <v>Parking &amp; Outdoor Storage (Capital)</v>
      </c>
      <c r="K66" t="str">
        <f>VLOOKUP($A66,'Capital spend Nov 30'!$D$10:$W$6901,2,0)</f>
        <v>Trevor Shoemaker</v>
      </c>
      <c r="L66" t="str">
        <f>VLOOKUP($A66,'Capital spend Nov 30'!$D$10:$W$6901,4,0)</f>
        <v>10532 - repair drainage and Overlay Asphalt Paving</v>
      </c>
    </row>
    <row r="67" spans="1:12">
      <c r="A67" t="s">
        <v>5835</v>
      </c>
      <c r="B67" t="s">
        <v>977</v>
      </c>
      <c r="C67" s="48" t="s">
        <v>5788</v>
      </c>
      <c r="D67" t="str">
        <f t="shared" si="2"/>
        <v>P22-015547</v>
      </c>
      <c r="E67" t="str">
        <f>IFERROR(VLOOKUP($A67,'Capital spend Nov 30'!$D:$G,3,FALSE),"No PO")</f>
        <v>P22-015547 - Line 1</v>
      </c>
      <c r="F67" t="str">
        <f>VLOOKUP(A67,'Capital spend Nov 30'!D:Q,14,FALSE)</f>
        <v>Lynwood - 2022 - Main  Kitchen ceiling</v>
      </c>
      <c r="G67" t="str">
        <f>VLOOKUP(A67,'Capital spend Nov 30'!D:U,18,FALSE)</f>
        <v>No</v>
      </c>
      <c r="H67" s="89">
        <f>VLOOKUP(A67,'Capital spend Nov 30'!$D$10:$W$6901,5,0)</f>
        <v>2825</v>
      </c>
      <c r="I67" t="str">
        <f>VLOOKUP(A67,'Capital spend Nov 30'!$D$10:$W$6901,15,0)</f>
        <v>ST10040</v>
      </c>
      <c r="J67" t="str">
        <f>VLOOKUP($A67,'Capital spend Nov 30'!$D$10:$W$6901,8,0)</f>
        <v>Kitchen (Capital)</v>
      </c>
      <c r="K67" t="str">
        <f>VLOOKUP($A67,'Capital spend Nov 30'!$D$10:$W$6901,2,0)</f>
        <v>Franco D'Angelo</v>
      </c>
      <c r="L67" t="str">
        <f>VLOOKUP($A67,'Capital spend Nov 30'!$D$10:$W$6901,4,0)</f>
        <v>Lynwood - 2022 - Main  Kitchen ceiling - Replace a section of damaged ceiling . More 10 yrs</v>
      </c>
    </row>
    <row r="68" spans="1:12">
      <c r="A68" t="s">
        <v>5836</v>
      </c>
      <c r="B68" t="s">
        <v>977</v>
      </c>
      <c r="C68" s="48" t="s">
        <v>5788</v>
      </c>
      <c r="D68" t="str">
        <f t="shared" si="2"/>
        <v>P22-015589</v>
      </c>
      <c r="E68" t="str">
        <f>IFERROR(VLOOKUP($A68,'Capital spend Nov 30'!$D:$G,3,FALSE),"No PO")</f>
        <v>P22-015589 - Line 1</v>
      </c>
      <c r="F68" t="str">
        <f>VLOOKUP(A68,'Capital spend Nov 30'!D:Q,14,FALSE)</f>
        <v>Bridlewood Manor - 2022 - Games Room</v>
      </c>
      <c r="G68" t="str">
        <f>VLOOKUP(A68,'Capital spend Nov 30'!D:U,18,FALSE)</f>
        <v>No</v>
      </c>
      <c r="H68" s="89">
        <f>VLOOKUP(A68,'Capital spend Nov 30'!$D$10:$W$6901,5,0)</f>
        <v>3022.75</v>
      </c>
      <c r="I68" t="str">
        <f>VLOOKUP(A68,'Capital spend Nov 30'!$D$10:$W$6901,15,0)</f>
        <v>ST10034</v>
      </c>
      <c r="J68" t="str">
        <f>VLOOKUP($A68,'Capital spend Nov 30'!$D$10:$W$6901,8,0)</f>
        <v>Tenant Spaces (Capital)</v>
      </c>
      <c r="K68" t="str">
        <f>VLOOKUP($A68,'Capital spend Nov 30'!$D$10:$W$6901,2,0)</f>
        <v>Franco D'Angelo</v>
      </c>
      <c r="L68" t="str">
        <f>VLOOKUP($A68,'Capital spend Nov 30'!$D$10:$W$6901,4,0)</f>
        <v>Repair ceiling and paint</v>
      </c>
    </row>
    <row r="69" spans="1:12">
      <c r="A69" t="s">
        <v>5837</v>
      </c>
      <c r="B69" t="s">
        <v>979</v>
      </c>
      <c r="C69" s="48" t="s">
        <v>4941</v>
      </c>
      <c r="D69" t="str">
        <f t="shared" ref="D69:D100" si="3">LEFT(E69,10)</f>
        <v>P22-015761</v>
      </c>
      <c r="E69" t="str">
        <f>IFERROR(VLOOKUP($A69,'Capital spend Nov 30'!$D:$G,3,FALSE),"No PO")</f>
        <v>P22-015761 - Line 1</v>
      </c>
      <c r="F69" t="str">
        <f>VLOOKUP(A69,'Capital spend Nov 30'!D:Q,14,FALSE)</f>
        <v>Greenway  - 2022 - Monitoring based Building Retro-commissioning</v>
      </c>
      <c r="G69" t="str">
        <f>VLOOKUP(A69,'Capital spend Nov 30'!D:U,18,FALSE)</f>
        <v>No</v>
      </c>
      <c r="H69" s="89">
        <f>VLOOKUP(A69,'Capital spend Nov 30'!$D$10:$W$6901,5,0)</f>
        <v>186500</v>
      </c>
      <c r="I69" t="str">
        <f>VLOOKUP(A69,'Capital spend Nov 30'!$D$10:$W$6901,15,0)</f>
        <v>ST10095</v>
      </c>
      <c r="J69" t="str">
        <f>VLOOKUP($A69,'Capital spend Nov 30'!$D$10:$W$6901,8,0)</f>
        <v>Kitchen ESO (Capital)</v>
      </c>
      <c r="K69" t="str">
        <f>VLOOKUP($A69,'Capital spend Nov 30'!$D$10:$W$6901,2,0)</f>
        <v>Jiaming Liang</v>
      </c>
      <c r="L69" t="str">
        <f>VLOOKUP($A69,'Capital spend Nov 30'!$D$10:$W$6901,4,0)</f>
        <v>Conduct field studies and develop/deploy monitoring-based building RCx system; through the MBCx system, identify and implement optimization measures, and demonstrate/train the facility management and O&amp;M staff and teams; Analysis, document and present energy/water savings and carbon footprint reductions; Provide full documentation, reporting, visualization, presentation and on-going technical supports.</v>
      </c>
    </row>
    <row r="70" spans="1:12">
      <c r="A70" t="s">
        <v>5838</v>
      </c>
      <c r="B70" t="s">
        <v>979</v>
      </c>
      <c r="C70" s="48" t="s">
        <v>5149</v>
      </c>
      <c r="D70" t="str">
        <f t="shared" si="3"/>
        <v>P22-015890</v>
      </c>
      <c r="E70" t="str">
        <f>IFERROR(VLOOKUP($A70,'Capital spend Nov 30'!$D:$G,3,FALSE),"No PO")</f>
        <v>P22-015890 - Line 2</v>
      </c>
      <c r="F70" t="str">
        <f>VLOOKUP(A70,'Capital spend Nov 30'!D:Q,14,FALSE)</f>
        <v>Briarfield Gardens - 2022 - In-Suite Renovations</v>
      </c>
      <c r="G70" t="str">
        <f>VLOOKUP(A70,'Capital spend Nov 30'!D:U,18,FALSE)</f>
        <v>No</v>
      </c>
      <c r="H70" s="89">
        <f>VLOOKUP(A70,'Capital spend Nov 30'!$D$10:$W$6901,5,0)</f>
        <v>988.75</v>
      </c>
      <c r="I70" t="str">
        <f>VLOOKUP(A70,'Capital spend Nov 30'!$D$10:$W$6901,15,0)</f>
        <v>ST10094</v>
      </c>
      <c r="J70" t="str">
        <f>VLOOKUP($A70,'Capital spend Nov 30'!$D$10:$W$6901,8,0)</f>
        <v>Suites FF&amp;E (Capital)</v>
      </c>
      <c r="K70" t="str">
        <f>VLOOKUP($A70,'Capital spend Nov 30'!$D$10:$W$6901,2,0)</f>
        <v>Anthony Cowie (On Leave)</v>
      </c>
      <c r="L70" t="str">
        <f>VLOOKUP($A70,'Capital spend Nov 30'!$D$10:$W$6901,4,0)</f>
        <v>Suite 412 Reno Fridge</v>
      </c>
    </row>
    <row r="71" spans="1:12">
      <c r="A71" t="s">
        <v>5839</v>
      </c>
      <c r="B71" t="s">
        <v>979</v>
      </c>
      <c r="C71" s="48" t="s">
        <v>4941</v>
      </c>
      <c r="D71" t="str">
        <f t="shared" si="3"/>
        <v>P22-015787</v>
      </c>
      <c r="E71" t="str">
        <f>IFERROR(VLOOKUP($A71,'Capital spend Nov 30'!$D:$G,3,FALSE),"No PO")</f>
        <v>P22-015787 - Line 2</v>
      </c>
      <c r="F71" t="str">
        <f>VLOOKUP(A71,'Capital spend Nov 30'!D:Q,14,FALSE)</f>
        <v>Marian Chateau - 2022 - In-Suite Renovations</v>
      </c>
      <c r="G71" t="str">
        <f>VLOOKUP(A71,'Capital spend Nov 30'!D:U,18,FALSE)</f>
        <v>No</v>
      </c>
      <c r="H71" s="89">
        <f>VLOOKUP(A71,'Capital spend Nov 30'!$D$10:$W$6901,5,0)</f>
        <v>6260.55</v>
      </c>
      <c r="I71" t="str">
        <f>VLOOKUP(A71,'Capital spend Nov 30'!$D$10:$W$6901,15,0)</f>
        <v>ST10078</v>
      </c>
      <c r="J71" t="str">
        <f>VLOOKUP($A71,'Capital spend Nov 30'!$D$10:$W$6901,8,0)</f>
        <v>In-Suite Renovation (Capital)</v>
      </c>
      <c r="K71" t="str">
        <f>VLOOKUP($A71,'Capital spend Nov 30'!$D$10:$W$6901,2,0)</f>
        <v>Armando Rivero</v>
      </c>
      <c r="L71" t="str">
        <f>VLOOKUP($A71,'Capital spend Nov 30'!$D$10:$W$6901,4,0)</f>
        <v>Suite 239 Reno</v>
      </c>
    </row>
    <row r="72" spans="1:12">
      <c r="A72" t="s">
        <v>5840</v>
      </c>
      <c r="B72" t="s">
        <v>979</v>
      </c>
      <c r="C72" s="48" t="s">
        <v>5149</v>
      </c>
      <c r="D72" t="str">
        <f t="shared" si="3"/>
        <v>P22-015632</v>
      </c>
      <c r="E72" t="str">
        <f>IFERROR(VLOOKUP($A72,'Capital spend Nov 30'!$D:$G,3,FALSE),"No PO")</f>
        <v>P22-015632 - Line 1</v>
      </c>
      <c r="F72" t="str">
        <f>VLOOKUP(A72,'Capital spend Nov 30'!D:Q,14,FALSE)</f>
        <v>Greenway - 2022-Stick Blender</v>
      </c>
      <c r="G72" t="str">
        <f>VLOOKUP(A72,'Capital spend Nov 30'!D:U,18,FALSE)</f>
        <v>No</v>
      </c>
      <c r="H72" s="89">
        <f>VLOOKUP(A72,'Capital spend Nov 30'!$D$10:$W$6901,5,0)</f>
        <v>936.08</v>
      </c>
      <c r="I72" t="str">
        <f>VLOOKUP(A72,'Capital spend Nov 30'!$D$10:$W$6901,15,0)</f>
        <v>ST10095</v>
      </c>
      <c r="J72" t="str">
        <f>VLOOKUP($A72,'Capital spend Nov 30'!$D$10:$W$6901,8,0)</f>
        <v>Kitchen FF&amp;E (Capital)</v>
      </c>
      <c r="K72" t="str">
        <f>VLOOKUP($A72,'Capital spend Nov 30'!$D$10:$W$6901,2,0)</f>
        <v>Bridgeht Smith</v>
      </c>
      <c r="L72" t="str">
        <f>VLOOKUP($A72,'Capital spend Nov 30'!$D$10:$W$6901,4,0)</f>
        <v>Power Mixer 18" Turbo 100QT(5)</v>
      </c>
    </row>
    <row r="73" spans="1:12">
      <c r="A73" t="s">
        <v>5841</v>
      </c>
      <c r="B73" t="s">
        <v>979</v>
      </c>
      <c r="C73" s="48" t="s">
        <v>1014</v>
      </c>
      <c r="D73" t="str">
        <f t="shared" si="3"/>
        <v>P22-015786</v>
      </c>
      <c r="E73" t="str">
        <f>IFERROR(VLOOKUP($A73,'Capital spend Nov 30'!$D:$G,3,FALSE),"No PO")</f>
        <v>P22-015786 - Line 1</v>
      </c>
      <c r="F73" t="str">
        <f>VLOOKUP(A73,'Capital spend Nov 30'!D:Q,14,FALSE)</f>
        <v>Marian Chateau - 2022 - In-Suite Renovations</v>
      </c>
      <c r="G73" t="str">
        <f>VLOOKUP(A73,'Capital spend Nov 30'!D:U,18,FALSE)</f>
        <v>No</v>
      </c>
      <c r="H73" s="89">
        <f>VLOOKUP(A73,'Capital spend Nov 30'!$D$10:$W$6901,5,0)</f>
        <v>1115.55</v>
      </c>
      <c r="I73" t="str">
        <f>VLOOKUP(A73,'Capital spend Nov 30'!$D$10:$W$6901,15,0)</f>
        <v>ST10078</v>
      </c>
      <c r="J73" t="str">
        <f>VLOOKUP($A73,'Capital spend Nov 30'!$D$10:$W$6901,8,0)</f>
        <v>In-Suite Renovation (Capital)</v>
      </c>
      <c r="K73" t="str">
        <f>VLOOKUP($A73,'Capital spend Nov 30'!$D$10:$W$6901,2,0)</f>
        <v>Armando Rivero</v>
      </c>
      <c r="L73" t="str">
        <f>VLOOKUP($A73,'Capital spend Nov 30'!$D$10:$W$6901,4,0)</f>
        <v>Suite 240 Reno Additional Scope</v>
      </c>
    </row>
    <row r="74" spans="1:12">
      <c r="A74" t="s">
        <v>5842</v>
      </c>
      <c r="B74" t="s">
        <v>979</v>
      </c>
      <c r="C74" s="48" t="s">
        <v>5149</v>
      </c>
      <c r="D74" t="str">
        <f t="shared" si="3"/>
        <v>P22-015607</v>
      </c>
      <c r="E74" t="str">
        <f>IFERROR(VLOOKUP($A74,'Capital spend Nov 30'!$D:$G,3,FALSE),"No PO")</f>
        <v>P22-015607 - Line 1</v>
      </c>
      <c r="F74" t="str">
        <f>VLOOKUP(A74,'Capital spend Nov 30'!D:Q,14,FALSE)</f>
        <v>The Wellington - 2022 - In-Suite Renovations</v>
      </c>
      <c r="G74" t="str">
        <f>VLOOKUP(A74,'Capital spend Nov 30'!D:U,18,FALSE)</f>
        <v>No</v>
      </c>
      <c r="H74" s="89">
        <f>VLOOKUP(A74,'Capital spend Nov 30'!$D$10:$W$6901,5,0)</f>
        <v>945</v>
      </c>
      <c r="I74" t="str">
        <f>VLOOKUP(A74,'Capital spend Nov 30'!$D$10:$W$6901,15,0)</f>
        <v>ST10076</v>
      </c>
      <c r="J74" t="str">
        <f>VLOOKUP($A74,'Capital spend Nov 30'!$D$10:$W$6901,8,0)</f>
        <v>Suites FF&amp;E (Capital)</v>
      </c>
      <c r="K74" t="str">
        <f>VLOOKUP($A74,'Capital spend Nov 30'!$D$10:$W$6901,2,0)</f>
        <v>Gail Richter</v>
      </c>
      <c r="L74" t="str">
        <f>VLOOKUP($A74,'Capital spend Nov 30'!$D$10:$W$6901,4,0)</f>
        <v>Suite 227 Reno Fridge</v>
      </c>
    </row>
    <row r="75" spans="1:12">
      <c r="A75" t="s">
        <v>5843</v>
      </c>
      <c r="B75" t="s">
        <v>979</v>
      </c>
      <c r="C75" s="48" t="s">
        <v>1014</v>
      </c>
      <c r="D75" t="str">
        <f t="shared" si="3"/>
        <v>P22-015937</v>
      </c>
      <c r="E75" t="str">
        <f>IFERROR(VLOOKUP($A75,'Capital spend Nov 30'!$D:$G,3,FALSE),"No PO")</f>
        <v>P22-015937 - Line 1</v>
      </c>
      <c r="F75" t="str">
        <f>VLOOKUP(A75,'Capital spend Nov 30'!D:Q,14,FALSE)</f>
        <v>Appleby Place - 2022 - Still Photography</v>
      </c>
      <c r="G75" t="str">
        <f>VLOOKUP(A75,'Capital spend Nov 30'!D:U,18,FALSE)</f>
        <v>No</v>
      </c>
      <c r="H75" s="89">
        <f>VLOOKUP(A75,'Capital spend Nov 30'!$D$10:$W$6901,5,0)</f>
        <v>3587.75</v>
      </c>
      <c r="I75" t="str">
        <f>VLOOKUP(A75,'Capital spend Nov 30'!$D$10:$W$6901,15,0)</f>
        <v>ST10003</v>
      </c>
      <c r="J75" t="str">
        <f>VLOOKUP($A75,'Capital spend Nov 30'!$D$10:$W$6901,8,0)</f>
        <v>Artwork (Capital)</v>
      </c>
      <c r="K75" t="str">
        <f>VLOOKUP($A75,'Capital spend Nov 30'!$D$10:$W$6901,2,0)</f>
        <v>Richard Halford</v>
      </c>
      <c r="L75" t="str">
        <f>VLOOKUP($A75,'Capital spend Nov 30'!$D$10:$W$6901,4,0)</f>
        <v>Photography in two sessions. One for main photography and a 2nd visit to photograph new model suite.</v>
      </c>
    </row>
    <row r="76" spans="1:12">
      <c r="A76" t="s">
        <v>5844</v>
      </c>
      <c r="B76" t="s">
        <v>979</v>
      </c>
      <c r="C76" s="48" t="s">
        <v>1014</v>
      </c>
      <c r="D76" t="str">
        <f t="shared" si="3"/>
        <v>P22-015923</v>
      </c>
      <c r="E76" t="str">
        <f>IFERROR(VLOOKUP($A76,'Capital spend Nov 30'!$D:$G,3,FALSE),"No PO")</f>
        <v>P22-015923 - Line 2</v>
      </c>
      <c r="F76" t="str">
        <f>VLOOKUP(A76,'Capital spend Nov 30'!D:Q,14,FALSE)</f>
        <v>Trafalgar Lodge - 2022 - In-Suite Renovations</v>
      </c>
      <c r="G76" t="str">
        <f>VLOOKUP(A76,'Capital spend Nov 30'!D:U,18,FALSE)</f>
        <v>No</v>
      </c>
      <c r="H76" s="89">
        <f>VLOOKUP(A76,'Capital spend Nov 30'!$D$10:$W$6901,5,0)</f>
        <v>1412.5</v>
      </c>
      <c r="I76" t="str">
        <f>VLOOKUP(A76,'Capital spend Nov 30'!$D$10:$W$6901,15,0)</f>
        <v>ST10008</v>
      </c>
      <c r="J76" t="str">
        <f>VLOOKUP($A76,'Capital spend Nov 30'!$D$10:$W$6901,8,0)</f>
        <v>In-Suite Refresh (Capital)</v>
      </c>
      <c r="K76" t="str">
        <f>VLOOKUP($A76,'Capital spend Nov 30'!$D$10:$W$6901,2,0)</f>
        <v>Ernest Darko</v>
      </c>
      <c r="L76" t="str">
        <f>VLOOKUP($A76,'Capital spend Nov 30'!$D$10:$W$6901,4,0)</f>
        <v>Suite 227 Refresh
Paint</v>
      </c>
    </row>
    <row r="77" spans="1:12">
      <c r="A77" t="s">
        <v>5845</v>
      </c>
      <c r="B77" t="s">
        <v>979</v>
      </c>
      <c r="C77" s="48" t="s">
        <v>4941</v>
      </c>
      <c r="D77" t="str">
        <f t="shared" si="3"/>
        <v>P22-015634</v>
      </c>
      <c r="E77" t="str">
        <f>IFERROR(VLOOKUP($A77,'Capital spend Nov 30'!$D:$G,3,FALSE),"No PO")</f>
        <v>P22-015634 - Line 1</v>
      </c>
      <c r="F77" t="str">
        <f>VLOOKUP(A77,'Capital spend Nov 30'!D:Q,14,FALSE)</f>
        <v>Forest Hill - 2022 - In-Suite Renovations</v>
      </c>
      <c r="G77" t="str">
        <f>VLOOKUP(A77,'Capital spend Nov 30'!D:U,18,FALSE)</f>
        <v>No</v>
      </c>
      <c r="H77" s="89">
        <f>VLOOKUP(A77,'Capital spend Nov 30'!$D$10:$W$6901,5,0)</f>
        <v>565</v>
      </c>
      <c r="I77" t="str">
        <f>VLOOKUP(A77,'Capital spend Nov 30'!$D$10:$W$6901,15,0)</f>
        <v>ST10012</v>
      </c>
      <c r="J77" t="str">
        <f>VLOOKUP($A77,'Capital spend Nov 30'!$D$10:$W$6901,8,0)</f>
        <v>Suites FF&amp;E (Capital)</v>
      </c>
      <c r="K77" t="str">
        <f>VLOOKUP($A77,'Capital spend Nov 30'!$D$10:$W$6901,2,0)</f>
        <v>Arnel Tanglao</v>
      </c>
      <c r="L77" t="str">
        <f>VLOOKUP($A77,'Capital spend Nov 30'!$D$10:$W$6901,4,0)</f>
        <v>Suite 805-807 Reno Fridge</v>
      </c>
    </row>
    <row r="78" spans="1:12">
      <c r="A78" t="s">
        <v>5846</v>
      </c>
      <c r="B78" t="s">
        <v>979</v>
      </c>
      <c r="C78" s="48" t="s">
        <v>1086</v>
      </c>
      <c r="D78" t="str">
        <f t="shared" si="3"/>
        <v>P22-015843</v>
      </c>
      <c r="E78" t="str">
        <f>IFERROR(VLOOKUP($A78,'Capital spend Nov 30'!$D:$G,3,FALSE),"No PO")</f>
        <v>P22-015843 - Line 1</v>
      </c>
      <c r="F78" t="str">
        <f>VLOOKUP(A78,'Capital spend Nov 30'!D:Q,14,FALSE)</f>
        <v>The Village Seniors - 2022 - Courtyard</v>
      </c>
      <c r="G78" t="str">
        <f>VLOOKUP(A78,'Capital spend Nov 30'!D:U,18,FALSE)</f>
        <v>No</v>
      </c>
      <c r="H78" s="89">
        <f>VLOOKUP(A78,'Capital spend Nov 30'!$D$10:$W$6901,5,0)</f>
        <v>99734.44</v>
      </c>
      <c r="I78" t="str">
        <f>VLOOKUP(A78,'Capital spend Nov 30'!$D$10:$W$6901,15,0)</f>
        <v>ST10336</v>
      </c>
      <c r="J78" t="str">
        <f>VLOOKUP($A78,'Capital spend Nov 30'!$D$10:$W$6901,8,0)</f>
        <v>Exterior Living Space (Capital)</v>
      </c>
      <c r="K78" t="str">
        <f>VLOOKUP($A78,'Capital spend Nov 30'!$D$10:$W$6901,2,0)</f>
        <v>Tim Morrison</v>
      </c>
      <c r="L78" t="str">
        <f>VLOOKUP($A78,'Capital spend Nov 30'!$D$10:$W$6901,4,0)</f>
        <v>The rear Courtyard interlocking brick has lifted and shifted over the years where now the residents cannot access this area because of the major trip hazards. The scope is to remove the 30 year old rear Courtyard interlocking brick, regrade/smooth out existing substrate, add new sand if needed, replace interlocking brick, add polymer sand and power tamp the bricks.</v>
      </c>
    </row>
    <row r="79" spans="1:12">
      <c r="A79" t="s">
        <v>5847</v>
      </c>
      <c r="B79" t="s">
        <v>979</v>
      </c>
      <c r="C79" s="48" t="s">
        <v>1014</v>
      </c>
      <c r="D79" t="str">
        <f t="shared" si="3"/>
        <v>P22-015622</v>
      </c>
      <c r="E79" t="str">
        <f>IFERROR(VLOOKUP($A79,'Capital spend Nov 30'!$D:$G,3,FALSE),"No PO")</f>
        <v>P22-015622 - Line 2</v>
      </c>
      <c r="F79" t="str">
        <f>VLOOKUP(A79,'Capital spend Nov 30'!D:Q,14,FALSE)</f>
        <v>The Dorchester - 2022 - In-Suite Renovations</v>
      </c>
      <c r="G79" t="str">
        <f>VLOOKUP(A79,'Capital spend Nov 30'!D:U,18,FALSE)</f>
        <v>No</v>
      </c>
      <c r="H79" s="89">
        <f>VLOOKUP(A79,'Capital spend Nov 30'!$D$10:$W$6901,5,0)</f>
        <v>1698.9</v>
      </c>
      <c r="I79" t="str">
        <f>VLOOKUP(A79,'Capital spend Nov 30'!$D$10:$W$6901,15,0)</f>
        <v>ST10061</v>
      </c>
      <c r="J79" t="str">
        <f>VLOOKUP($A79,'Capital spend Nov 30'!$D$10:$W$6901,8,0)</f>
        <v>In-Suite Refresh (Capital)</v>
      </c>
      <c r="K79" t="str">
        <f>VLOOKUP($A79,'Capital spend Nov 30'!$D$10:$W$6901,2,0)</f>
        <v>Andrea M. Malinowski</v>
      </c>
      <c r="L79" t="str">
        <f>VLOOKUP($A79,'Capital spend Nov 30'!$D$10:$W$6901,4,0)</f>
        <v>#122B Refresh Paint and Cabinet Refresh</v>
      </c>
    </row>
    <row r="80" spans="1:12">
      <c r="A80" t="s">
        <v>5848</v>
      </c>
      <c r="B80" t="s">
        <v>979</v>
      </c>
      <c r="C80" s="48" t="s">
        <v>1014</v>
      </c>
      <c r="D80" t="str">
        <f t="shared" si="3"/>
        <v>P22-015623</v>
      </c>
      <c r="E80" t="str">
        <f>IFERROR(VLOOKUP($A80,'Capital spend Nov 30'!$D:$G,3,FALSE),"No PO")</f>
        <v>P22-015623 - Line 2</v>
      </c>
      <c r="F80" t="str">
        <f>VLOOKUP(A80,'Capital spend Nov 30'!D:Q,14,FALSE)</f>
        <v>Riverbend - 2022 - In-Suite Renovations</v>
      </c>
      <c r="G80" t="str">
        <f>VLOOKUP(A80,'Capital spend Nov 30'!D:U,18,FALSE)</f>
        <v>No</v>
      </c>
      <c r="H80" s="89">
        <f>VLOOKUP(A80,'Capital spend Nov 30'!$D$10:$W$6901,5,0)</f>
        <v>525</v>
      </c>
      <c r="I80" t="str">
        <f>VLOOKUP(A80,'Capital spend Nov 30'!$D$10:$W$6901,15,0)</f>
        <v>ST10071</v>
      </c>
      <c r="J80" t="str">
        <f>VLOOKUP($A80,'Capital spend Nov 30'!$D$10:$W$6901,8,0)</f>
        <v>Suites FF&amp;E (Capital)</v>
      </c>
      <c r="K80" t="str">
        <f>VLOOKUP($A80,'Capital spend Nov 30'!$D$10:$W$6901,2,0)</f>
        <v>Storm Wellington</v>
      </c>
      <c r="L80" t="str">
        <f>VLOOKUP($A80,'Capital spend Nov 30'!$D$10:$W$6901,4,0)</f>
        <v>Suite 342 Reno Fridge</v>
      </c>
    </row>
    <row r="81" spans="1:26">
      <c r="A81" t="s">
        <v>5849</v>
      </c>
      <c r="B81" t="s">
        <v>979</v>
      </c>
      <c r="C81" s="48" t="s">
        <v>5149</v>
      </c>
      <c r="D81" t="str">
        <f t="shared" si="3"/>
        <v>P22-015624</v>
      </c>
      <c r="E81" t="str">
        <f>IFERROR(VLOOKUP($A81,'Capital spend Nov 30'!$D:$G,3,FALSE),"No PO")</f>
        <v>P22-015624 - Line 1</v>
      </c>
      <c r="F81" t="str">
        <f>VLOOKUP(A81,'Capital spend Nov 30'!D:Q,14,FALSE)</f>
        <v>The Annex - 2022 - In-Suite Renovations</v>
      </c>
      <c r="G81" t="str">
        <f>VLOOKUP(A81,'Capital spend Nov 30'!D:U,18,FALSE)</f>
        <v>No</v>
      </c>
      <c r="H81" s="89">
        <f>VLOOKUP(A81,'Capital spend Nov 30'!$D$10:$W$6901,5,0)</f>
        <v>6087.81</v>
      </c>
      <c r="I81" t="str">
        <f>VLOOKUP(A81,'Capital spend Nov 30'!$D$10:$W$6901,15,0)</f>
        <v>ST10018</v>
      </c>
      <c r="J81" t="str">
        <f>VLOOKUP($A81,'Capital spend Nov 30'!$D$10:$W$6901,8,0)</f>
        <v>In-Suite Renovation (Capital)</v>
      </c>
      <c r="K81" t="str">
        <f>VLOOKUP($A81,'Capital spend Nov 30'!$D$10:$W$6901,2,0)</f>
        <v>Stefanie Hay</v>
      </c>
      <c r="L81" t="str">
        <f>VLOOKUP($A81,'Capital spend Nov 30'!$D$10:$W$6901,4,0)</f>
        <v>Suite 404 Reno</v>
      </c>
    </row>
    <row r="82" spans="1:26">
      <c r="A82" t="s">
        <v>5850</v>
      </c>
      <c r="B82" t="s">
        <v>979</v>
      </c>
      <c r="C82" s="48" t="s">
        <v>1014</v>
      </c>
      <c r="D82" t="str">
        <f t="shared" si="3"/>
        <v>P22-015625</v>
      </c>
      <c r="E82" t="str">
        <f>IFERROR(VLOOKUP($A82,'Capital spend Nov 30'!$D:$G,3,FALSE),"No PO")</f>
        <v>P22-015625 - Line 1</v>
      </c>
      <c r="F82" t="str">
        <f>VLOOKUP(A82,'Capital spend Nov 30'!D:Q,14,FALSE)</f>
        <v>The Annex - 2022 - In-Suite Renovations</v>
      </c>
      <c r="G82" t="str">
        <f>VLOOKUP(A82,'Capital spend Nov 30'!D:U,18,FALSE)</f>
        <v>No</v>
      </c>
      <c r="H82" s="89">
        <f>VLOOKUP(A82,'Capital spend Nov 30'!$D$10:$W$6901,5,0)</f>
        <v>6087.81</v>
      </c>
      <c r="I82" t="str">
        <f>VLOOKUP(A82,'Capital spend Nov 30'!$D$10:$W$6901,15,0)</f>
        <v>ST10018</v>
      </c>
      <c r="J82" t="str">
        <f>VLOOKUP($A82,'Capital spend Nov 30'!$D$10:$W$6901,8,0)</f>
        <v>In-Suite Renovation (Capital)</v>
      </c>
      <c r="K82" t="str">
        <f>VLOOKUP($A82,'Capital spend Nov 30'!$D$10:$W$6901,2,0)</f>
        <v>Stefanie Hay</v>
      </c>
      <c r="L82" t="str">
        <f>VLOOKUP($A82,'Capital spend Nov 30'!$D$10:$W$6901,4,0)</f>
        <v>Suite 304 Reno</v>
      </c>
    </row>
    <row r="83" spans="1:26">
      <c r="A83" t="s">
        <v>5851</v>
      </c>
      <c r="B83" t="s">
        <v>979</v>
      </c>
      <c r="C83" s="48" t="s">
        <v>1014</v>
      </c>
      <c r="D83" t="str">
        <f t="shared" si="3"/>
        <v>P22-015644</v>
      </c>
      <c r="E83" t="str">
        <f>IFERROR(VLOOKUP($A83,'Capital spend Nov 30'!$D:$G,3,FALSE),"No PO")</f>
        <v>P22-015644 - Line 1</v>
      </c>
      <c r="F83" t="str">
        <f>VLOOKUP(A83,'Capital spend Nov 30'!D:Q,14,FALSE)</f>
        <v>Portobello - 2022 - In-Suite Renovations</v>
      </c>
      <c r="G83" t="str">
        <f>VLOOKUP(A83,'Capital spend Nov 30'!D:U,18,FALSE)</f>
        <v>No</v>
      </c>
      <c r="H83" s="89">
        <f>VLOOKUP(A83,'Capital spend Nov 30'!$D$10:$W$6901,5,0)</f>
        <v>972.24</v>
      </c>
      <c r="I83" t="str">
        <f>VLOOKUP(A83,'Capital spend Nov 30'!$D$10:$W$6901,15,0)</f>
        <v>ST10052</v>
      </c>
      <c r="J83" t="str">
        <f>VLOOKUP($A83,'Capital spend Nov 30'!$D$10:$W$6901,8,0)</f>
        <v>In-Suite Renovation (Capital)</v>
      </c>
      <c r="K83" t="str">
        <f>VLOOKUP($A83,'Capital spend Nov 30'!$D$10:$W$6901,2,0)</f>
        <v>Rachel Robidoux</v>
      </c>
      <c r="L83" t="str">
        <f>VLOOKUP($A83,'Capital spend Nov 30'!$D$10:$W$6901,4,0)</f>
        <v>Sutie106 Reno Additional Scope</v>
      </c>
    </row>
    <row r="84" spans="1:26">
      <c r="A84" t="s">
        <v>5852</v>
      </c>
      <c r="B84" t="s">
        <v>979</v>
      </c>
      <c r="C84" s="48" t="s">
        <v>1014</v>
      </c>
      <c r="D84" t="str">
        <f t="shared" si="3"/>
        <v>P22-015658</v>
      </c>
      <c r="E84" t="str">
        <f>IFERROR(VLOOKUP($A84,'Capital spend Nov 30'!$D:$G,3,FALSE),"No PO")</f>
        <v>P22-015658 - Line 1</v>
      </c>
      <c r="F84" t="str">
        <f>VLOOKUP(A84,'Capital spend Nov 30'!D:Q,14,FALSE)</f>
        <v>Fosterbrooke - 2022- Kitchen Exhaust Fan</v>
      </c>
      <c r="G84" t="str">
        <f>VLOOKUP(A84,'Capital spend Nov 30'!D:U,18,FALSE)</f>
        <v>No</v>
      </c>
      <c r="H84" s="89">
        <f>VLOOKUP(A84,'Capital spend Nov 30'!$D$10:$W$6901,5,0)</f>
        <v>5491.8</v>
      </c>
      <c r="I84" t="str">
        <f>VLOOKUP(A84,'Capital spend Nov 30'!$D$10:$W$6901,15,0)</f>
        <v>ST10152</v>
      </c>
      <c r="J84" t="str">
        <f>VLOOKUP($A84,'Capital spend Nov 30'!$D$10:$W$6901,8,0)</f>
        <v>HVAC Systems (Capital)</v>
      </c>
      <c r="K84" t="str">
        <f>VLOOKUP($A84,'Capital spend Nov 30'!$D$10:$W$6901,2,0)</f>
        <v>Franco D'Angelo</v>
      </c>
      <c r="L84" t="str">
        <f>VLOOKUP($A84,'Capital spend Nov 30'!$D$10:$W$6901,4,0)</f>
        <v>Fosterbrooke - 2022- Kitchen Exhaust Fan - Replace exhaust fan . More 10 yrs</v>
      </c>
    </row>
    <row r="85" spans="1:26">
      <c r="A85" t="s">
        <v>5853</v>
      </c>
      <c r="B85" t="s">
        <v>978</v>
      </c>
      <c r="C85" s="48" t="s">
        <v>1086</v>
      </c>
      <c r="D85" t="str">
        <f t="shared" si="3"/>
        <v>P22-015862</v>
      </c>
      <c r="E85" t="str">
        <f>IFERROR(VLOOKUP($A85,'Capital spend Nov 30'!$D:$G,3,FALSE),"No PO")</f>
        <v>P22-015862 - Line 1</v>
      </c>
      <c r="F85" t="str">
        <f>VLOOKUP(A85,'Capital spend Nov 30'!D:Q,14,FALSE)</f>
        <v>Hallowell House - 2022 - Septic Bed Aeration Motors</v>
      </c>
      <c r="G85" t="str">
        <f>VLOOKUP(A85,'Capital spend Nov 30'!D:U,18,FALSE)</f>
        <v>No</v>
      </c>
      <c r="H85" s="89">
        <f>VLOOKUP(A85,'Capital spend Nov 30'!$D$10:$W$6901,5,0)</f>
        <v>10308.57</v>
      </c>
      <c r="I85" t="str">
        <f>VLOOKUP(A85,'Capital spend Nov 30'!$D$10:$W$6901,15,0)</f>
        <v>ST10157</v>
      </c>
      <c r="J85" t="str">
        <f>VLOOKUP($A85,'Capital spend Nov 30'!$D$10:$W$6901,8,0)</f>
        <v>Plumbing (Capital)</v>
      </c>
      <c r="K85" t="str">
        <f>VLOOKUP($A85,'Capital spend Nov 30'!$D$10:$W$6901,2,0)</f>
        <v>Emilio Ricciardi (Terminated)</v>
      </c>
      <c r="L85" t="str">
        <f>VLOOKUP($A85,'Capital spend Nov 30'!$D$10:$W$6901,4,0)</f>
        <v>2 motor – 1 to be replaced and 1 to be repaired</v>
      </c>
    </row>
    <row r="86" spans="1:26">
      <c r="A86" t="s">
        <v>5854</v>
      </c>
      <c r="B86" t="s">
        <v>978</v>
      </c>
      <c r="C86" s="48" t="s">
        <v>1012</v>
      </c>
      <c r="D86" t="str">
        <f t="shared" si="3"/>
        <v>P22-015679</v>
      </c>
      <c r="E86" t="str">
        <f>IFERROR(VLOOKUP($A86,'Capital spend Nov 30'!$D:$G,3,FALSE),"No PO")</f>
        <v>P22-015679 - Line 2</v>
      </c>
      <c r="F86" t="str">
        <f>VLOOKUP(A86,'Capital spend Nov 30'!D:Q,14,FALSE)</f>
        <v>The Dorchester - 2022 - In-Suite Renovations</v>
      </c>
      <c r="G86" t="str">
        <f>VLOOKUP(A86,'Capital spend Nov 30'!D:U,18,FALSE)</f>
        <v>No</v>
      </c>
      <c r="H86" s="89">
        <f>VLOOKUP(A86,'Capital spend Nov 30'!$D$10:$W$6901,5,0)</f>
        <v>10644.3</v>
      </c>
      <c r="I86" t="str">
        <f>VLOOKUP(A86,'Capital spend Nov 30'!$D$10:$W$6901,15,0)</f>
        <v>ST10061</v>
      </c>
      <c r="J86" t="str">
        <f>VLOOKUP($A86,'Capital spend Nov 30'!$D$10:$W$6901,8,0)</f>
        <v>In-Suite Renovation (Capital)</v>
      </c>
      <c r="K86" t="str">
        <f>VLOOKUP($A86,'Capital spend Nov 30'!$D$10:$W$6901,2,0)</f>
        <v>Andrea M. Malinowski</v>
      </c>
      <c r="L86" t="str">
        <f>VLOOKUP($A86,'Capital spend Nov 30'!$D$10:$W$6901,4,0)</f>
        <v>Suite 321 Reno Paint, flooring, tub conversion, and cabinet refresh.</v>
      </c>
    </row>
    <row r="87" spans="1:26">
      <c r="A87" t="s">
        <v>5855</v>
      </c>
      <c r="B87" t="s">
        <v>978</v>
      </c>
      <c r="C87" s="48" t="s">
        <v>1012</v>
      </c>
      <c r="D87" t="str">
        <f t="shared" si="3"/>
        <v>P22-015710</v>
      </c>
      <c r="E87" t="str">
        <f>IFERROR(VLOOKUP($A87,'Capital spend Nov 30'!$D:$G,3,FALSE),"No PO")</f>
        <v>P22-015710 - Line 2</v>
      </c>
      <c r="F87" t="str">
        <f>VLOOKUP(A87,'Capital spend Nov 30'!D:Q,14,FALSE)</f>
        <v>Stittsville Villa - 2022 - In-Suite Renovations</v>
      </c>
      <c r="G87" t="str">
        <f>VLOOKUP(A87,'Capital spend Nov 30'!D:U,18,FALSE)</f>
        <v>No</v>
      </c>
      <c r="H87" s="89">
        <f>VLOOKUP(A87,'Capital spend Nov 30'!$D$10:$W$6901,5,0)</f>
        <v>4257.2</v>
      </c>
      <c r="I87" t="str">
        <f>VLOOKUP(A87,'Capital spend Nov 30'!$D$10:$W$6901,15,0)</f>
        <v>ST10037</v>
      </c>
      <c r="J87" t="str">
        <f>VLOOKUP($A87,'Capital spend Nov 30'!$D$10:$W$6901,8,0)</f>
        <v>In-Suite Renovation (Capital)</v>
      </c>
      <c r="K87" t="str">
        <f>VLOOKUP($A87,'Capital spend Nov 30'!$D$10:$W$6901,2,0)</f>
        <v>Lisa Lacroix-Cowan</v>
      </c>
      <c r="L87" t="str">
        <f>VLOOKUP($A87,'Capital spend Nov 30'!$D$10:$W$6901,4,0)</f>
        <v>Suite 227 Reno ASAP RENTED FOR AUG 15</v>
      </c>
    </row>
    <row r="88" spans="1:26">
      <c r="A88" t="s">
        <v>5856</v>
      </c>
      <c r="B88" t="s">
        <v>978</v>
      </c>
      <c r="C88" s="67" t="s">
        <v>1086</v>
      </c>
      <c r="D88" t="str">
        <f t="shared" si="3"/>
        <v>P22-015683</v>
      </c>
      <c r="E88" t="str">
        <f>IFERROR(VLOOKUP($A88,'Capital spend Nov 30'!$D:$G,3,FALSE),"No PO")</f>
        <v>P22-015683 - Line 1</v>
      </c>
      <c r="F88" t="str">
        <f>VLOOKUP(A88,'Capital spend Nov 30'!D:Q,14,FALSE)</f>
        <v>Dorchester - 2022 - Toaster</v>
      </c>
      <c r="G88" t="str">
        <f>VLOOKUP(A88,'Capital spend Nov 30'!D:U,18,FALSE)</f>
        <v>No</v>
      </c>
      <c r="H88" s="89">
        <f>VLOOKUP(A88,'Capital spend Nov 30'!$D$10:$W$6901,5,0)</f>
        <v>2543.52</v>
      </c>
      <c r="I88" t="str">
        <f>VLOOKUP(A88,'Capital spend Nov 30'!$D$10:$W$6901,15,0)</f>
        <v>ST10061</v>
      </c>
      <c r="J88" t="str">
        <f>VLOOKUP($A88,'Capital spend Nov 30'!$D$10:$W$6901,8,0)</f>
        <v>Kitchen FF&amp;E (Capital)</v>
      </c>
      <c r="K88" t="str">
        <f>VLOOKUP($A88,'Capital spend Nov 30'!$D$10:$W$6901,2,0)</f>
        <v>Andrea M. Malinowski</v>
      </c>
      <c r="L88" t="str">
        <f>VLOOKUP($A88,'Capital spend Nov 30'!$D$10:$W$6901,4,0)</f>
        <v>Replacement of failed toaster.</v>
      </c>
    </row>
    <row r="89" spans="1:26">
      <c r="A89" t="s">
        <v>5857</v>
      </c>
      <c r="B89" t="s">
        <v>978</v>
      </c>
      <c r="C89" s="67" t="s">
        <v>1086</v>
      </c>
      <c r="D89" t="str">
        <f t="shared" si="3"/>
        <v>P22-015749</v>
      </c>
      <c r="E89" t="str">
        <f>IFERROR(VLOOKUP($A89,'Capital spend Nov 30'!$D:$G,3,FALSE),"No PO")</f>
        <v>P22-015749 - Line 1</v>
      </c>
      <c r="F89" t="str">
        <f>VLOOKUP(A89,'Capital spend Nov 30'!D:Q,14,FALSE)</f>
        <v>The Churchill - 2022 - Signage</v>
      </c>
      <c r="G89" t="str">
        <f>VLOOKUP(A89,'Capital spend Nov 30'!D:U,18,FALSE)</f>
        <v>No</v>
      </c>
      <c r="H89" s="89">
        <f>VLOOKUP(A89,'Capital spend Nov 30'!$D$10:$W$6901,5,0)</f>
        <v>1308.56</v>
      </c>
      <c r="I89" t="str">
        <f>VLOOKUP(A89,'Capital spend Nov 30'!$D$10:$W$6901,15,0)</f>
        <v>ST10073</v>
      </c>
      <c r="J89" t="str">
        <f>VLOOKUP($A89,'Capital spend Nov 30'!$D$10:$W$6901,8,0)</f>
        <v>Signage (Capital)</v>
      </c>
      <c r="K89" t="str">
        <f>VLOOKUP($A89,'Capital spend Nov 30'!$D$10:$W$6901,2,0)</f>
        <v>Vanessa Fuentes-Castro</v>
      </c>
      <c r="L89" t="str">
        <f>VLOOKUP($A89,'Capital spend Nov 30'!$D$10:$W$6901,4,0)</f>
        <v>The Churchill Interior Wayfinding - Use funds from Capital Signage Budget</v>
      </c>
    </row>
    <row r="90" spans="1:26">
      <c r="A90" t="s">
        <v>5858</v>
      </c>
      <c r="B90" t="s">
        <v>978</v>
      </c>
      <c r="C90" s="67" t="s">
        <v>1086</v>
      </c>
      <c r="D90" t="str">
        <f t="shared" si="3"/>
        <v>P22-015649</v>
      </c>
      <c r="E90" t="str">
        <f>IFERROR(VLOOKUP($A90,'Capital spend Nov 30'!$D:$G,3,FALSE),"No PO")</f>
        <v>P22-015649 - Line 1</v>
      </c>
      <c r="F90" t="str">
        <f>VLOOKUP(A90,'Capital spend Nov 30'!D:Q,14,FALSE)</f>
        <v>St. Lawrence Place - 2022 - Walk In Freezer</v>
      </c>
      <c r="G90" t="str">
        <f>VLOOKUP(A90,'Capital spend Nov 30'!D:U,18,FALSE)</f>
        <v>No</v>
      </c>
      <c r="H90" s="89">
        <f>VLOOKUP(A90,'Capital spend Nov 30'!$D$10:$W$6901,5,0)</f>
        <v>1999.26</v>
      </c>
      <c r="I90" t="str">
        <f>VLOOKUP(A90,'Capital spend Nov 30'!$D$10:$W$6901,15,0)</f>
        <v>ST10038</v>
      </c>
      <c r="J90" t="str">
        <f>VLOOKUP($A90,'Capital spend Nov 30'!$D$10:$W$6901,8,0)</f>
        <v>Kitchen (Capital)</v>
      </c>
      <c r="K90" t="str">
        <f>VLOOKUP($A90,'Capital spend Nov 30'!$D$10:$W$6901,2,0)</f>
        <v>Franco D'Angelo</v>
      </c>
      <c r="L90" t="str">
        <f>VLOOKUP($A90,'Capital spend Nov 30'!$D$10:$W$6901,4,0)</f>
        <v>Replace WATER REGULATOR VALVES</v>
      </c>
      <c r="Q90">
        <f>COUNTIF(Z:Z,C90)</f>
        <v>0</v>
      </c>
    </row>
    <row r="91" spans="1:26">
      <c r="A91" t="s">
        <v>5859</v>
      </c>
      <c r="B91" t="s">
        <v>978</v>
      </c>
      <c r="C91" s="67" t="s">
        <v>1086</v>
      </c>
      <c r="D91" t="str">
        <f t="shared" si="3"/>
        <v>P22-015618</v>
      </c>
      <c r="E91" t="str">
        <f>IFERROR(VLOOKUP($A91,'Capital spend Nov 30'!$D:$G,3,FALSE),"No PO")</f>
        <v>P22-015618 - Line 1</v>
      </c>
      <c r="F91" t="str">
        <f>VLOOKUP(A91,'Capital spend Nov 30'!D:Q,14,FALSE)</f>
        <v>Stittsville  - 2022 - Steamer</v>
      </c>
      <c r="G91" t="str">
        <f>VLOOKUP(A91,'Capital spend Nov 30'!D:U,18,FALSE)</f>
        <v>No</v>
      </c>
      <c r="H91" s="89">
        <f>VLOOKUP(A91,'Capital spend Nov 30'!$D$10:$W$6901,5,0)</f>
        <v>10266.540000000001</v>
      </c>
      <c r="I91" t="str">
        <f>VLOOKUP(A91,'Capital spend Nov 30'!$D$10:$W$6901,15,0)</f>
        <v>ST10037</v>
      </c>
      <c r="J91" t="str">
        <f>VLOOKUP($A91,'Capital spend Nov 30'!$D$10:$W$6901,8,0)</f>
        <v>Kitchen FF&amp;E (Capital)</v>
      </c>
      <c r="K91" t="str">
        <f>VLOOKUP($A91,'Capital spend Nov 30'!$D$10:$W$6901,2,0)</f>
        <v>Franco D'Angelo</v>
      </c>
      <c r="L91" t="str">
        <f>VLOOKUP($A91,'Capital spend Nov 30'!$D$10:$W$6901,4,0)</f>
        <v>Stittsville  - 2022 - Steamer- Purchase a new streamer . More 8 yrs</v>
      </c>
    </row>
    <row r="92" spans="1:26">
      <c r="A92" t="s">
        <v>5860</v>
      </c>
      <c r="B92" t="s">
        <v>978</v>
      </c>
      <c r="C92" s="67" t="s">
        <v>1086</v>
      </c>
      <c r="D92" t="str">
        <f t="shared" si="3"/>
        <v>P22-015640</v>
      </c>
      <c r="E92" t="str">
        <f>IFERROR(VLOOKUP($A92,'Capital spend Nov 30'!$D:$G,3,FALSE),"No PO")</f>
        <v>P22-015640 - Line 3</v>
      </c>
      <c r="F92" t="str">
        <f>VLOOKUP(A92,'Capital spend Nov 30'!D:Q,14,FALSE)</f>
        <v>The Waverly/Rosewood - 2022 - In-Suite Renovations</v>
      </c>
      <c r="G92" t="str">
        <f>VLOOKUP(A92,'Capital spend Nov 30'!D:U,18,FALSE)</f>
        <v>No</v>
      </c>
      <c r="H92" s="89">
        <f>VLOOKUP(A92,'Capital spend Nov 30'!$D$10:$W$6901,5,0)</f>
        <v>901.6</v>
      </c>
      <c r="I92" t="str">
        <f>VLOOKUP(A92,'Capital spend Nov 30'!$D$10:$W$6901,15,0)</f>
        <v>ST10083</v>
      </c>
      <c r="J92" t="str">
        <f>VLOOKUP($A92,'Capital spend Nov 30'!$D$10:$W$6901,8,0)</f>
        <v>Suites FF&amp;E (Capital)</v>
      </c>
      <c r="K92" t="str">
        <f>VLOOKUP($A92,'Capital spend Nov 30'!$D$10:$W$6901,2,0)</f>
        <v>Daniel Reinsch</v>
      </c>
      <c r="L92" t="str">
        <f>VLOOKUP($A92,'Capital spend Nov 30'!$D$10:$W$6901,4,0)</f>
        <v>Suite 239 Reno 
Fridge</v>
      </c>
      <c r="Q92">
        <f t="shared" ref="Q92:Q97" si="4">COUNTIF(Z:Z,C92)</f>
        <v>0</v>
      </c>
      <c r="Z92" t="s">
        <v>5569</v>
      </c>
    </row>
    <row r="93" spans="1:26">
      <c r="A93" t="s">
        <v>5861</v>
      </c>
      <c r="B93" t="s">
        <v>978</v>
      </c>
      <c r="C93" s="67" t="s">
        <v>1012</v>
      </c>
      <c r="D93" t="str">
        <f t="shared" si="3"/>
        <v>P22-015627</v>
      </c>
      <c r="E93" t="str">
        <f>IFERROR(VLOOKUP($A93,'Capital spend Nov 30'!$D:$G,3,FALSE),"No PO")</f>
        <v>P22-015627 - Line 2</v>
      </c>
      <c r="F93" t="str">
        <f>VLOOKUP(A93,'Capital spend Nov 30'!D:Q,14,FALSE)</f>
        <v>Evergreen - 2022 - In-Suite Renovations</v>
      </c>
      <c r="G93" t="str">
        <f>VLOOKUP(A93,'Capital spend Nov 30'!D:U,18,FALSE)</f>
        <v>No</v>
      </c>
      <c r="H93" s="89">
        <f>VLOOKUP(A93,'Capital spend Nov 30'!$D$10:$W$6901,5,0)</f>
        <v>525</v>
      </c>
      <c r="I93" t="str">
        <f>VLOOKUP(A93,'Capital spend Nov 30'!$D$10:$W$6901,15,0)</f>
        <v>ST10065</v>
      </c>
      <c r="J93" t="str">
        <f>VLOOKUP($A93,'Capital spend Nov 30'!$D$10:$W$6901,8,0)</f>
        <v>Suites FF&amp;E (Capital)</v>
      </c>
      <c r="K93" t="str">
        <f>VLOOKUP($A93,'Capital spend Nov 30'!$D$10:$W$6901,2,0)</f>
        <v>Jackie Moses</v>
      </c>
      <c r="L93" t="str">
        <f>VLOOKUP($A93,'Capital spend Nov 30'!$D$10:$W$6901,4,0)</f>
        <v>Suite 402 Reno Fridge</v>
      </c>
      <c r="Q93">
        <f t="shared" si="4"/>
        <v>0</v>
      </c>
      <c r="Z93" t="s">
        <v>5572</v>
      </c>
    </row>
    <row r="94" spans="1:26">
      <c r="A94" t="s">
        <v>5862</v>
      </c>
      <c r="B94" t="s">
        <v>978</v>
      </c>
      <c r="C94" s="67" t="s">
        <v>1012</v>
      </c>
      <c r="D94" t="str">
        <f t="shared" si="3"/>
        <v>P22-015628</v>
      </c>
      <c r="E94" t="str">
        <f>IFERROR(VLOOKUP($A94,'Capital spend Nov 30'!$D:$G,3,FALSE),"No PO")</f>
        <v>P22-015628 - Line 1</v>
      </c>
      <c r="F94" t="str">
        <f>VLOOKUP(A94,'Capital spend Nov 30'!D:Q,14,FALSE)</f>
        <v>The Wellington - 2022 - In-Suite Renovations</v>
      </c>
      <c r="G94" t="str">
        <f>VLOOKUP(A94,'Capital spend Nov 30'!D:U,18,FALSE)</f>
        <v>No</v>
      </c>
      <c r="H94" s="89">
        <f>VLOOKUP(A94,'Capital spend Nov 30'!$D$10:$W$6901,5,0)</f>
        <v>5640.76</v>
      </c>
      <c r="I94" t="str">
        <f>VLOOKUP(A94,'Capital spend Nov 30'!$D$10:$W$6901,15,0)</f>
        <v>ST10076</v>
      </c>
      <c r="J94" t="str">
        <f>VLOOKUP($A94,'Capital spend Nov 30'!$D$10:$W$6901,8,0)</f>
        <v>In-Suite Renovation (Capital)</v>
      </c>
      <c r="K94" t="str">
        <f>VLOOKUP($A94,'Capital spend Nov 30'!$D$10:$W$6901,2,0)</f>
        <v>Gail Richter</v>
      </c>
      <c r="L94" t="str">
        <f>VLOOKUP($A94,'Capital spend Nov 30'!$D$10:$W$6901,4,0)</f>
        <v>Suite 416 Reno Paint, Carpet
Suite rented for August 30th possession required by August 26th for Housekeeping to clean</v>
      </c>
      <c r="Q94">
        <f t="shared" si="4"/>
        <v>0</v>
      </c>
      <c r="Z94" t="s">
        <v>5574</v>
      </c>
    </row>
    <row r="95" spans="1:26">
      <c r="A95" t="s">
        <v>5863</v>
      </c>
      <c r="B95" t="s">
        <v>978</v>
      </c>
      <c r="C95" s="67" t="s">
        <v>1012</v>
      </c>
      <c r="D95" t="str">
        <f t="shared" si="3"/>
        <v>P22-015866</v>
      </c>
      <c r="E95" t="str">
        <f>IFERROR(VLOOKUP($A95,'Capital spend Nov 30'!$D:$G,3,FALSE),"No PO")</f>
        <v>P22-015866 - Line 1</v>
      </c>
      <c r="F95" t="str">
        <f>VLOOKUP(A95,'Capital spend Nov 30'!D:Q,14,FALSE)</f>
        <v>The Westwood - 2022 - In-Suite Renovations</v>
      </c>
      <c r="G95" t="str">
        <f>VLOOKUP(A95,'Capital spend Nov 30'!D:U,18,FALSE)</f>
        <v>No</v>
      </c>
      <c r="H95" s="89">
        <f>VLOOKUP(A95,'Capital spend Nov 30'!$D$10:$W$6901,5,0)</f>
        <v>67.8</v>
      </c>
      <c r="I95" t="str">
        <f>VLOOKUP(A95,'Capital spend Nov 30'!$D$10:$W$6901,15,0)</f>
        <v>ST10035</v>
      </c>
      <c r="J95" t="str">
        <f>VLOOKUP($A95,'Capital spend Nov 30'!$D$10:$W$6901,8,0)</f>
        <v>In-Suite Refresh (Capital)</v>
      </c>
      <c r="K95" t="str">
        <f>VLOOKUP($A95,'Capital spend Nov 30'!$D$10:$W$6901,2,0)</f>
        <v>Kennedy Emera</v>
      </c>
      <c r="L95" t="str">
        <f>VLOOKUP($A95,'Capital spend Nov 30'!$D$10:$W$6901,4,0)</f>
        <v>Suite 2-222 Refresh Additional Scope</v>
      </c>
      <c r="Q95">
        <f t="shared" si="4"/>
        <v>0</v>
      </c>
      <c r="Z95" t="s">
        <v>5576</v>
      </c>
    </row>
    <row r="96" spans="1:26">
      <c r="A96" t="s">
        <v>5864</v>
      </c>
      <c r="B96" t="s">
        <v>978</v>
      </c>
      <c r="C96" s="67" t="s">
        <v>1012</v>
      </c>
      <c r="D96" t="str">
        <f t="shared" si="3"/>
        <v>P22-015864</v>
      </c>
      <c r="E96" t="str">
        <f>IFERROR(VLOOKUP($A96,'Capital spend Nov 30'!$D:$G,3,FALSE),"No PO")</f>
        <v>P22-015864 - Line 1</v>
      </c>
      <c r="F96" t="str">
        <f>VLOOKUP(A96,'Capital spend Nov 30'!D:Q,14,FALSE)</f>
        <v>The Westwood - 2022 - In-Suite Renovations</v>
      </c>
      <c r="G96" t="str">
        <f>VLOOKUP(A96,'Capital spend Nov 30'!D:U,18,FALSE)</f>
        <v>No</v>
      </c>
      <c r="H96" s="89">
        <f>VLOOKUP(A96,'Capital spend Nov 30'!$D$10:$W$6901,5,0)</f>
        <v>1050.9000000000001</v>
      </c>
      <c r="I96" t="str">
        <f>VLOOKUP(A96,'Capital spend Nov 30'!$D$10:$W$6901,15,0)</f>
        <v>ST10035</v>
      </c>
      <c r="J96" t="str">
        <f>VLOOKUP($A96,'Capital spend Nov 30'!$D$10:$W$6901,8,0)</f>
        <v>In-Suite Renovation (Capital)</v>
      </c>
      <c r="K96" t="str">
        <f>VLOOKUP($A96,'Capital spend Nov 30'!$D$10:$W$6901,2,0)</f>
        <v>Kennedy Emera</v>
      </c>
      <c r="L96" t="str">
        <f>VLOOKUP($A96,'Capital spend Nov 30'!$D$10:$W$6901,4,0)</f>
        <v>Suite 2-221 Reno Additional Scope</v>
      </c>
      <c r="Q96">
        <f t="shared" si="4"/>
        <v>0</v>
      </c>
      <c r="Z96" t="s">
        <v>5578</v>
      </c>
    </row>
    <row r="97" spans="1:26">
      <c r="A97" t="s">
        <v>5865</v>
      </c>
      <c r="B97" t="s">
        <v>978</v>
      </c>
      <c r="C97" s="67" t="s">
        <v>1012</v>
      </c>
      <c r="D97" t="str">
        <f t="shared" si="3"/>
        <v>P22-015682</v>
      </c>
      <c r="E97" t="str">
        <f>IFERROR(VLOOKUP($A97,'Capital spend Nov 30'!$D:$G,3,FALSE),"No PO")</f>
        <v>P22-015682 - Line 1</v>
      </c>
      <c r="F97" t="str">
        <f>VLOOKUP(A97,'Capital spend Nov 30'!D:Q,14,FALSE)</f>
        <v>The Dorchester - 2022 - In-Suite Renovations</v>
      </c>
      <c r="G97" t="str">
        <f>VLOOKUP(A97,'Capital spend Nov 30'!D:U,18,FALSE)</f>
        <v>No</v>
      </c>
      <c r="H97" s="89">
        <f>VLOOKUP(A97,'Capital spend Nov 30'!$D$10:$W$6901,5,0)</f>
        <v>336</v>
      </c>
      <c r="I97" t="str">
        <f>VLOOKUP(A97,'Capital spend Nov 30'!$D$10:$W$6901,15,0)</f>
        <v>ST10061</v>
      </c>
      <c r="J97" t="str">
        <f>VLOOKUP($A97,'Capital spend Nov 30'!$D$10:$W$6901,8,0)</f>
        <v>In-Suite Renovation (Capital)</v>
      </c>
      <c r="K97" t="str">
        <f>VLOOKUP($A97,'Capital spend Nov 30'!$D$10:$W$6901,2,0)</f>
        <v>Andrea M. Malinowski</v>
      </c>
      <c r="L97" t="str">
        <f>VLOOKUP($A97,'Capital spend Nov 30'!$D$10:$W$6901,4,0)</f>
        <v>Suite 331 Reno Additional Scope Cabinet Refresh</v>
      </c>
      <c r="Q97">
        <f t="shared" si="4"/>
        <v>0</v>
      </c>
      <c r="Z97" t="s">
        <v>5580</v>
      </c>
    </row>
    <row r="98" spans="1:26">
      <c r="A98" t="s">
        <v>5866</v>
      </c>
      <c r="B98" t="s">
        <v>978</v>
      </c>
      <c r="C98" s="67" t="s">
        <v>1012</v>
      </c>
      <c r="D98" t="str">
        <f t="shared" si="3"/>
        <v>P22-015681</v>
      </c>
      <c r="E98" t="str">
        <f>IFERROR(VLOOKUP($A98,'Capital spend Nov 30'!$D:$G,3,FALSE),"No PO")</f>
        <v>P22-015681 - Line 2</v>
      </c>
      <c r="F98" t="str">
        <f>VLOOKUP(A98,'Capital spend Nov 30'!D:Q,14,FALSE)</f>
        <v>The Dorchester - 2022 - In-Suite Renovations</v>
      </c>
      <c r="G98" t="str">
        <f>VLOOKUP(A98,'Capital spend Nov 30'!D:U,18,FALSE)</f>
        <v>No</v>
      </c>
      <c r="H98" s="89">
        <f>VLOOKUP(A98,'Capital spend Nov 30'!$D$10:$W$6901,5,0)</f>
        <v>545.70000000000005</v>
      </c>
      <c r="I98" t="str">
        <f>VLOOKUP(A98,'Capital spend Nov 30'!$D$10:$W$6901,15,0)</f>
        <v>ST10061</v>
      </c>
      <c r="J98" t="str">
        <f>VLOOKUP($A98,'Capital spend Nov 30'!$D$10:$W$6901,8,0)</f>
        <v>Suites FF&amp;E (Capital)</v>
      </c>
      <c r="K98" t="str">
        <f>VLOOKUP($A98,'Capital spend Nov 30'!$D$10:$W$6901,2,0)</f>
        <v>Andrea M. Malinowski</v>
      </c>
      <c r="L98" t="str">
        <f>VLOOKUP($A98,'Capital spend Nov 30'!$D$10:$W$6901,4,0)</f>
        <v>Suite 407 Reno Fridge</v>
      </c>
      <c r="Q98">
        <f t="shared" ref="Q98:Q101" si="5">COUNTIF(Z:Z,C98)</f>
        <v>0</v>
      </c>
      <c r="Z98" t="s">
        <v>5582</v>
      </c>
    </row>
    <row r="99" spans="1:26">
      <c r="A99" t="s">
        <v>5867</v>
      </c>
      <c r="B99" t="s">
        <v>978</v>
      </c>
      <c r="C99" s="67" t="s">
        <v>1012</v>
      </c>
      <c r="D99" t="str">
        <f t="shared" si="3"/>
        <v>P22-015680</v>
      </c>
      <c r="E99" t="str">
        <f>IFERROR(VLOOKUP($A99,'Capital spend Nov 30'!$D:$G,3,FALSE),"No PO")</f>
        <v>P22-015680 - Line 1</v>
      </c>
      <c r="F99" t="str">
        <f>VLOOKUP(A99,'Capital spend Nov 30'!D:Q,14,FALSE)</f>
        <v>The Dorchester - 2022 - In-Suite Renovations</v>
      </c>
      <c r="G99" t="str">
        <f>VLOOKUP(A99,'Capital spend Nov 30'!D:U,18,FALSE)</f>
        <v>No</v>
      </c>
      <c r="H99" s="89">
        <f>VLOOKUP(A99,'Capital spend Nov 30'!$D$10:$W$6901,5,0)</f>
        <v>336</v>
      </c>
      <c r="I99" t="str">
        <f>VLOOKUP(A99,'Capital spend Nov 30'!$D$10:$W$6901,15,0)</f>
        <v>ST10061</v>
      </c>
      <c r="J99" t="str">
        <f>VLOOKUP($A99,'Capital spend Nov 30'!$D$10:$W$6901,8,0)</f>
        <v>In-Suite Renovation (Capital)</v>
      </c>
      <c r="K99" t="str">
        <f>VLOOKUP($A99,'Capital spend Nov 30'!$D$10:$W$6901,2,0)</f>
        <v>Andrea M. Malinowski</v>
      </c>
      <c r="L99" t="str">
        <f>VLOOKUP($A99,'Capital spend Nov 30'!$D$10:$W$6901,4,0)</f>
        <v>Suite 119 Reno Additional Scope Cabinet Refresh</v>
      </c>
      <c r="Q99">
        <f t="shared" si="5"/>
        <v>0</v>
      </c>
      <c r="Z99" t="s">
        <v>5584</v>
      </c>
    </row>
    <row r="100" spans="1:26">
      <c r="A100" t="s">
        <v>5868</v>
      </c>
      <c r="B100" t="s">
        <v>978</v>
      </c>
      <c r="C100" s="67" t="s">
        <v>1012</v>
      </c>
      <c r="D100" t="str">
        <f t="shared" si="3"/>
        <v>P22-016022</v>
      </c>
      <c r="E100" t="str">
        <f>IFERROR(VLOOKUP($A100,'Capital spend Nov 30'!$D:$G,3,FALSE),"No PO")</f>
        <v>P22-016022 - Line 1</v>
      </c>
      <c r="F100" t="str">
        <f>VLOOKUP(A100,'Capital spend Nov 30'!D:Q,14,FALSE)</f>
        <v>Riverbend - 2022 - Coffee Station</v>
      </c>
      <c r="G100" t="str">
        <f>VLOOKUP(A100,'Capital spend Nov 30'!D:U,18,FALSE)</f>
        <v>No</v>
      </c>
      <c r="H100" s="89">
        <f>VLOOKUP(A100,'Capital spend Nov 30'!$D$10:$W$6901,5,0)</f>
        <v>6400.8</v>
      </c>
      <c r="I100" t="str">
        <f>VLOOKUP(A100,'Capital spend Nov 30'!$D$10:$W$6901,15,0)</f>
        <v>ST10071</v>
      </c>
      <c r="J100" t="str">
        <f>VLOOKUP($A100,'Capital spend Nov 30'!$D$10:$W$6901,8,0)</f>
        <v>Dining Room FF&amp;E (Capital)</v>
      </c>
      <c r="K100" t="str">
        <f>VLOOKUP($A100,'Capital spend Nov 30'!$D$10:$W$6901,2,0)</f>
        <v>Trevor Shoemaker</v>
      </c>
      <c r="L100" t="str">
        <f>VLOOKUP($A100,'Capital spend Nov 30'!$D$10:$W$6901,4,0)</f>
        <v>As per Health Authority - coffee station countertops and cabinets are non-compliant.</v>
      </c>
      <c r="Q100">
        <f t="shared" si="5"/>
        <v>0</v>
      </c>
      <c r="Z100" t="s">
        <v>5586</v>
      </c>
    </row>
    <row r="101" spans="1:26">
      <c r="A101" t="s">
        <v>5869</v>
      </c>
      <c r="B101" t="s">
        <v>978</v>
      </c>
      <c r="C101" s="67" t="s">
        <v>1086</v>
      </c>
      <c r="D101" t="str">
        <f t="shared" ref="D101:D132" si="6">LEFT(E101,10)</f>
        <v>P22-016023</v>
      </c>
      <c r="E101" t="str">
        <f>IFERROR(VLOOKUP($A101,'Capital spend Nov 30'!$D:$G,3,FALSE),"No PO")</f>
        <v>P22-016023 - Line 1</v>
      </c>
      <c r="F101" t="str">
        <f>VLOOKUP(A101,'Capital spend Nov 30'!D:Q,14,FALSE)</f>
        <v>Chateau Renior - 2022 - kitchen ceiling tile replacement</v>
      </c>
      <c r="G101" t="str">
        <f>VLOOKUP(A101,'Capital spend Nov 30'!D:U,18,FALSE)</f>
        <v>No</v>
      </c>
      <c r="H101" s="89">
        <f>VLOOKUP(A101,'Capital spend Nov 30'!$D$10:$W$6901,5,0)</f>
        <v>18007.5</v>
      </c>
      <c r="I101" t="str">
        <f>VLOOKUP(A101,'Capital spend Nov 30'!$D$10:$W$6901,15,0)</f>
        <v>ST10068</v>
      </c>
      <c r="J101" t="str">
        <f>VLOOKUP($A101,'Capital spend Nov 30'!$D$10:$W$6901,8,0)</f>
        <v>Kitchen (Capital)</v>
      </c>
      <c r="K101" t="str">
        <f>VLOOKUP($A101,'Capital spend Nov 30'!$D$10:$W$6901,2,0)</f>
        <v>Trevor Shoemaker</v>
      </c>
      <c r="L101" t="str">
        <f>VLOOKUP($A101,'Capital spend Nov 30'!$D$10:$W$6901,4,0)</f>
        <v>Non-compliance as per health authority (AHS), kitchen ceiling tile replacement/cleaning required</v>
      </c>
      <c r="Q101">
        <f t="shared" si="5"/>
        <v>0</v>
      </c>
      <c r="Z101" t="s">
        <v>5588</v>
      </c>
    </row>
    <row r="102" spans="1:26">
      <c r="A102" t="s">
        <v>5870</v>
      </c>
      <c r="B102" t="s">
        <v>979</v>
      </c>
      <c r="C102" s="67" t="s">
        <v>1012</v>
      </c>
      <c r="D102" t="str">
        <f t="shared" si="6"/>
        <v>P22-015621</v>
      </c>
      <c r="E102" t="str">
        <f>IFERROR(VLOOKUP($A102,'Capital spend Nov 30'!$D:$G,3,FALSE),"No PO")</f>
        <v>P22-015621 - Line 1</v>
      </c>
      <c r="F102" t="str">
        <f>VLOOKUP(A102,'Capital spend Nov 30'!D:Q,14,FALSE)</f>
        <v>Eagle Terrace - 2022 - Walk-in Fridge breakdown</v>
      </c>
      <c r="G102" t="str">
        <f>VLOOKUP(A102,'Capital spend Nov 30'!D:U,18,FALSE)</f>
        <v>No</v>
      </c>
      <c r="H102" s="89">
        <f>VLOOKUP(A102,'Capital spend Nov 30'!$D$10:$W$6901,5,0)</f>
        <v>10194.299999999999</v>
      </c>
      <c r="I102" t="str">
        <f>VLOOKUP(A102,'Capital spend Nov 30'!$D$10:$W$6901,15,0)</f>
        <v>ST10153</v>
      </c>
      <c r="J102" t="str">
        <f>VLOOKUP($A102,'Capital spend Nov 30'!$D$10:$W$6901,8,0)</f>
        <v>Kitchen (Capital)</v>
      </c>
      <c r="K102" t="str">
        <f>VLOOKUP($A102,'Capital spend Nov 30'!$D$10:$W$6901,2,0)</f>
        <v>Hazel D'Gama</v>
      </c>
      <c r="L102" t="str">
        <f>VLOOKUP($A102,'Capital spend Nov 30'!$D$10:$W$6901,4,0)</f>
        <v>Eagle Terrace - Walk in Fridge Repairs</v>
      </c>
      <c r="Q102">
        <f t="shared" ref="Q102:Q110" si="7">COUNTIF(Z:Z,C102)</f>
        <v>0</v>
      </c>
      <c r="Z102" t="s">
        <v>5590</v>
      </c>
    </row>
    <row r="103" spans="1:26">
      <c r="A103" t="s">
        <v>5871</v>
      </c>
      <c r="B103" t="s">
        <v>977</v>
      </c>
      <c r="C103" s="48" t="s">
        <v>5788</v>
      </c>
      <c r="D103" t="str">
        <f t="shared" si="6"/>
        <v>P22-015877</v>
      </c>
      <c r="E103" t="str">
        <f>IFERROR(VLOOKUP($A103,'Capital spend Nov 30'!$D:$G,3,FALSE),"No PO")</f>
        <v>P22-015877 - Line 1</v>
      </c>
      <c r="F103" t="str">
        <f>VLOOKUP(A103,'Capital spend Nov 30'!D:Q,14,FALSE)</f>
        <v>The Wellington - 2022 - In-Suite Renovations</v>
      </c>
      <c r="G103" t="str">
        <f>VLOOKUP(A103,'Capital spend Nov 30'!D:U,18,FALSE)</f>
        <v>No</v>
      </c>
      <c r="H103" s="89">
        <f>VLOOKUP(A103,'Capital spend Nov 30'!$D$10:$W$6901,5,0)</f>
        <v>210</v>
      </c>
      <c r="I103" t="str">
        <f>VLOOKUP(A103,'Capital spend Nov 30'!$D$10:$W$6901,15,0)</f>
        <v>ST10076</v>
      </c>
      <c r="J103" t="str">
        <f>VLOOKUP($A103,'Capital spend Nov 30'!$D$10:$W$6901,8,0)</f>
        <v>In-Suite Renovation (Capital)</v>
      </c>
      <c r="K103" t="str">
        <f>VLOOKUP($A103,'Capital spend Nov 30'!$D$10:$W$6901,2,0)</f>
        <v>Gail Richter</v>
      </c>
      <c r="L103" t="str">
        <f>VLOOKUP($A103,'Capital spend Nov 30'!$D$10:$W$6901,4,0)</f>
        <v>Suite 415 Reno Additional Scope  Make Rent Ready as it is a Large One Bedroom and desirable suite. Carpet, Paint, extra patching</v>
      </c>
      <c r="Q103">
        <f t="shared" si="7"/>
        <v>0</v>
      </c>
      <c r="Z103" t="s">
        <v>5592</v>
      </c>
    </row>
    <row r="104" spans="1:26">
      <c r="A104" t="s">
        <v>5872</v>
      </c>
      <c r="B104" t="s">
        <v>977</v>
      </c>
      <c r="C104" s="48" t="s">
        <v>5788</v>
      </c>
      <c r="D104" t="str">
        <f t="shared" si="6"/>
        <v>P22-015878</v>
      </c>
      <c r="E104" t="str">
        <f>IFERROR(VLOOKUP($A104,'Capital spend Nov 30'!$D:$G,3,FALSE),"No PO")</f>
        <v>P22-015878 - Line 1</v>
      </c>
      <c r="F104" t="str">
        <f>VLOOKUP(A104,'Capital spend Nov 30'!D:Q,14,FALSE)</f>
        <v>The Wellington - 2022 - In-Suite Renovations</v>
      </c>
      <c r="G104" t="str">
        <f>VLOOKUP(A104,'Capital spend Nov 30'!D:U,18,FALSE)</f>
        <v>No</v>
      </c>
      <c r="H104" s="89">
        <f>VLOOKUP(A104,'Capital spend Nov 30'!$D$10:$W$6901,5,0)</f>
        <v>945</v>
      </c>
      <c r="I104" t="str">
        <f>VLOOKUP(A104,'Capital spend Nov 30'!$D$10:$W$6901,15,0)</f>
        <v>ST10076</v>
      </c>
      <c r="J104" t="str">
        <f>VLOOKUP($A104,'Capital spend Nov 30'!$D$10:$W$6901,8,0)</f>
        <v>Suites FF&amp;E (Capital)</v>
      </c>
      <c r="K104" t="str">
        <f>VLOOKUP($A104,'Capital spend Nov 30'!$D$10:$W$6901,2,0)</f>
        <v>Gail Richter</v>
      </c>
      <c r="L104" t="str">
        <f>VLOOKUP($A104,'Capital spend Nov 30'!$D$10:$W$6901,4,0)</f>
        <v>Suite 107 Reno Fridge</v>
      </c>
      <c r="Q104">
        <f t="shared" si="7"/>
        <v>0</v>
      </c>
      <c r="Z104" t="s">
        <v>5595</v>
      </c>
    </row>
    <row r="105" spans="1:26">
      <c r="A105" s="25" t="s">
        <v>5873</v>
      </c>
      <c r="B105" t="s">
        <v>977</v>
      </c>
      <c r="C105" s="48" t="s">
        <v>5788</v>
      </c>
      <c r="D105" t="str">
        <f t="shared" si="6"/>
        <v>P22-015879</v>
      </c>
      <c r="E105" t="str">
        <f>IFERROR(VLOOKUP($A105,'Capital spend Nov 30'!$D:$G,3,FALSE),"No PO")</f>
        <v>P22-015879 - Line 2</v>
      </c>
      <c r="F105" t="str">
        <f>VLOOKUP(A105,'Capital spend Nov 30'!D:Q,14,FALSE)</f>
        <v>The Wellington - 2022 - In-Suite Renovations</v>
      </c>
      <c r="G105" t="str">
        <f>VLOOKUP(A105,'Capital spend Nov 30'!D:U,18,FALSE)</f>
        <v>No</v>
      </c>
      <c r="H105" s="89">
        <f>VLOOKUP(A105,'Capital spend Nov 30'!$D$10:$W$6901,5,0)</f>
        <v>945</v>
      </c>
      <c r="I105" t="str">
        <f>VLOOKUP(A105,'Capital spend Nov 30'!$D$10:$W$6901,15,0)</f>
        <v>ST10076</v>
      </c>
      <c r="J105" t="str">
        <f>VLOOKUP($A105,'Capital spend Nov 30'!$D$10:$W$6901,8,0)</f>
        <v>Suites FF&amp;E (Capital)</v>
      </c>
      <c r="K105" t="str">
        <f>VLOOKUP($A105,'Capital spend Nov 30'!$D$10:$W$6901,2,0)</f>
        <v>Gail Richter</v>
      </c>
      <c r="L105" t="str">
        <f>VLOOKUP($A105,'Capital spend Nov 30'!$D$10:$W$6901,4,0)</f>
        <v>Suite 306 Reno Fridge</v>
      </c>
      <c r="Q105">
        <f>COUNTIF(Z:Z,C107)</f>
        <v>0</v>
      </c>
      <c r="Z105" t="s">
        <v>5598</v>
      </c>
    </row>
    <row r="106" spans="1:26">
      <c r="A106" s="25" t="s">
        <v>5874</v>
      </c>
      <c r="B106" t="s">
        <v>977</v>
      </c>
      <c r="C106" s="48" t="s">
        <v>5788</v>
      </c>
      <c r="D106" t="str">
        <f t="shared" si="6"/>
        <v>P22-015891</v>
      </c>
      <c r="E106" t="str">
        <f>IFERROR(VLOOKUP($A106,'Capital spend Nov 30'!$D:$G,3,FALSE),"No PO")</f>
        <v>P22-015891 - Line 1</v>
      </c>
      <c r="F106" t="str">
        <f>VLOOKUP(A106,'Capital spend Nov 30'!D:Q,14,FALSE)</f>
        <v>Kingsway - 2022 - In-Suite Renovations</v>
      </c>
      <c r="G106" t="str">
        <f>VLOOKUP(A106,'Capital spend Nov 30'!D:U,18,FALSE)</f>
        <v>No</v>
      </c>
      <c r="H106" s="89">
        <f>VLOOKUP(A106,'Capital spend Nov 30'!$D$10:$W$6901,5,0)</f>
        <v>5817.27</v>
      </c>
      <c r="I106" t="str">
        <f>VLOOKUP(A106,'Capital spend Nov 30'!$D$10:$W$6901,15,0)</f>
        <v>ST10020</v>
      </c>
      <c r="J106" t="str">
        <f>VLOOKUP($A106,'Capital spend Nov 30'!$D$10:$W$6901,8,0)</f>
        <v>In-Suite Renovation (Capital)</v>
      </c>
      <c r="K106" t="str">
        <f>VLOOKUP($A106,'Capital spend Nov 30'!$D$10:$W$6901,2,0)</f>
        <v>Mimoza Xheka</v>
      </c>
      <c r="L106" t="str">
        <f>VLOOKUP($A106,'Capital spend Nov 30'!$D$10:$W$6901,4,0)</f>
        <v>Suite 506 Reno</v>
      </c>
      <c r="Q106">
        <f t="shared" si="7"/>
        <v>0</v>
      </c>
      <c r="Z106" t="s">
        <v>5601</v>
      </c>
    </row>
    <row r="107" spans="1:26">
      <c r="A107" s="25" t="s">
        <v>5875</v>
      </c>
      <c r="B107" t="s">
        <v>977</v>
      </c>
      <c r="C107" s="48" t="s">
        <v>5788</v>
      </c>
      <c r="D107" t="str">
        <f t="shared" si="6"/>
        <v>P22-015783</v>
      </c>
      <c r="E107" t="str">
        <f>IFERROR(VLOOKUP($A107,'Capital spend Nov 30'!$D:$G,3,FALSE),"No PO")</f>
        <v>P22-015783 - Line 1</v>
      </c>
      <c r="F107" t="str">
        <f>VLOOKUP(A107,'Capital spend Nov 30'!D:Q,14,FALSE)</f>
        <v>St. Lawrence Place - 2022 - Laundry Machine</v>
      </c>
      <c r="G107" t="str">
        <f>VLOOKUP(A107,'Capital spend Nov 30'!D:U,18,FALSE)</f>
        <v>No</v>
      </c>
      <c r="H107" s="89">
        <f>VLOOKUP(A107,'Capital spend Nov 30'!$D$10:$W$6901,5,0)</f>
        <v>2015.92</v>
      </c>
      <c r="I107" t="str">
        <f>VLOOKUP(A107,'Capital spend Nov 30'!$D$10:$W$6901,15,0)</f>
        <v>ST10038</v>
      </c>
      <c r="J107" t="str">
        <f>VLOOKUP($A107,'Capital spend Nov 30'!$D$10:$W$6901,8,0)</f>
        <v>Laundry FF&amp;E (Capital)</v>
      </c>
      <c r="K107" t="str">
        <f>VLOOKUP($A107,'Capital spend Nov 30'!$D$10:$W$6901,2,0)</f>
        <v>Franco D'Angelo</v>
      </c>
      <c r="L107" t="str">
        <f>VLOOKUP($A107,'Capital spend Nov 30'!$D$10:$W$6901,4,0)</f>
        <v>replacing  existing machine due to the cost of the repair and age of the current machine</v>
      </c>
      <c r="Q107">
        <f>COUNTIF(Z:Z,#REF!)</f>
        <v>0</v>
      </c>
      <c r="Z107" t="s">
        <v>5603</v>
      </c>
    </row>
    <row r="108" spans="1:26">
      <c r="A108" s="25" t="s">
        <v>5876</v>
      </c>
      <c r="B108" t="s">
        <v>977</v>
      </c>
      <c r="C108" s="48" t="s">
        <v>5788</v>
      </c>
      <c r="D108" t="str">
        <f t="shared" si="6"/>
        <v>P22-015860</v>
      </c>
      <c r="E108" t="str">
        <f>IFERROR(VLOOKUP($A108,'Capital spend Nov 30'!$D:$G,3,FALSE),"No PO")</f>
        <v>P22-015860 - Line 1</v>
      </c>
      <c r="F108" t="str">
        <f>VLOOKUP(A108,'Capital spend Nov 30'!D:Q,14,FALSE)</f>
        <v>The Westwood - 2022 - Dryer Bearing</v>
      </c>
      <c r="G108" t="str">
        <f>VLOOKUP(A108,'Capital spend Nov 30'!D:U,18,FALSE)</f>
        <v>No</v>
      </c>
      <c r="H108" s="89">
        <f>VLOOKUP(A108,'Capital spend Nov 30'!$D$10:$W$6901,5,0)</f>
        <v>2599</v>
      </c>
      <c r="I108" t="str">
        <f>VLOOKUP(A108,'Capital spend Nov 30'!$D$10:$W$6901,15,0)</f>
        <v>ST10035</v>
      </c>
      <c r="J108" t="str">
        <f>VLOOKUP($A108,'Capital spend Nov 30'!$D$10:$W$6901,8,0)</f>
        <v>Laundry (Capital)</v>
      </c>
      <c r="K108" t="str">
        <f>VLOOKUP($A108,'Capital spend Nov 30'!$D$10:$W$6901,2,0)</f>
        <v>Franco D'Angelo</v>
      </c>
      <c r="L108" t="str">
        <f>VLOOKUP($A108,'Capital spend Nov 30'!$D$10:$W$6901,4,0)</f>
        <v>Replace worn bearing</v>
      </c>
      <c r="Q108">
        <f t="shared" si="7"/>
        <v>0</v>
      </c>
      <c r="Z108" t="s">
        <v>5606</v>
      </c>
    </row>
    <row r="109" spans="1:26">
      <c r="A109" s="25" t="s">
        <v>5877</v>
      </c>
      <c r="B109" t="s">
        <v>977</v>
      </c>
      <c r="C109" s="48" t="s">
        <v>5788</v>
      </c>
      <c r="D109" t="str">
        <f t="shared" si="6"/>
        <v>P22-015895</v>
      </c>
      <c r="E109" t="str">
        <f>IFERROR(VLOOKUP($A109,'Capital spend Nov 30'!$D:$G,3,FALSE),"No PO")</f>
        <v>P22-015895 - Line 1</v>
      </c>
      <c r="F109" t="str">
        <f>VLOOKUP(A109,'Capital spend Nov 30'!D:Q,14,FALSE)</f>
        <v>Parkview &amp; Capilano - 2022 - Closing Costs</v>
      </c>
      <c r="G109" t="str">
        <f>VLOOKUP(A109,'Capital spend Nov 30'!D:U,18,FALSE)</f>
        <v>No</v>
      </c>
      <c r="H109" s="89">
        <f>VLOOKUP(A109,'Capital spend Nov 30'!$D$10:$W$6901,5,0)</f>
        <v>20428.8</v>
      </c>
      <c r="I109" t="str">
        <f>VLOOKUP(A109,'Capital spend Nov 30'!$D$10:$W$6901,15,0)</f>
        <v>ST10260</v>
      </c>
      <c r="J109" t="str">
        <f>VLOOKUP($A109,'Capital spend Nov 30'!$D$10:$W$6901,8,0)</f>
        <v>Access and Security systems (Capital)</v>
      </c>
      <c r="K109" t="str">
        <f>VLOOKUP($A109,'Capital spend Nov 30'!$D$10:$W$6901,2,0)</f>
        <v>Trevor Shoemaker</v>
      </c>
      <c r="L109" t="str">
        <f>VLOOKUP($A109,'Capital spend Nov 30'!$D$10:$W$6901,4,0)</f>
        <v>Pinkerton on-site security</v>
      </c>
      <c r="Q109">
        <f t="shared" si="7"/>
        <v>0</v>
      </c>
      <c r="Z109" t="s">
        <v>5608</v>
      </c>
    </row>
    <row r="110" spans="1:26">
      <c r="A110" s="25" t="s">
        <v>5878</v>
      </c>
      <c r="B110" t="s">
        <v>977</v>
      </c>
      <c r="C110" s="48" t="s">
        <v>5788</v>
      </c>
      <c r="D110" t="str">
        <f t="shared" si="6"/>
        <v>P22-015744</v>
      </c>
      <c r="E110" t="str">
        <f>IFERROR(VLOOKUP($A110,'Capital spend Nov 30'!$D:$G,3,FALSE),"No PO")</f>
        <v>P22-015744 - Line 1</v>
      </c>
      <c r="F110" t="str">
        <f>VLOOKUP(A110,'Capital spend Nov 30'!D:Q,14,FALSE)</f>
        <v>Carlingview - 2022 - Branch Line Replacement</v>
      </c>
      <c r="G110" t="str">
        <f>VLOOKUP(A110,'Capital spend Nov 30'!D:U,18,FALSE)</f>
        <v>No</v>
      </c>
      <c r="H110" s="89">
        <f>VLOOKUP(A110,'Capital spend Nov 30'!$D$10:$W$6901,5,0)</f>
        <v>2919.07</v>
      </c>
      <c r="I110" t="str">
        <f>VLOOKUP(A110,'Capital spend Nov 30'!$D$10:$W$6901,15,0)</f>
        <v>ST10331</v>
      </c>
      <c r="J110" t="str">
        <f>VLOOKUP($A110,'Capital spend Nov 30'!$D$10:$W$6901,8,0)</f>
        <v>HVAC Systems (Capital)</v>
      </c>
      <c r="K110" t="str">
        <f>VLOOKUP($A110,'Capital spend Nov 30'!$D$10:$W$6901,2,0)</f>
        <v>Franco D'Angelo</v>
      </c>
      <c r="L110" t="str">
        <f>VLOOKUP($A110,'Capital spend Nov 30'!$D$10:$W$6901,4,0)</f>
        <v>CarlingView - 2022 - Replace failed branch line converter pump  -More 10 yrs</v>
      </c>
      <c r="Q110">
        <f t="shared" si="7"/>
        <v>0</v>
      </c>
      <c r="Z110" t="s">
        <v>5611</v>
      </c>
    </row>
    <row r="111" spans="1:26">
      <c r="A111" s="25" t="s">
        <v>5879</v>
      </c>
      <c r="B111" t="s">
        <v>977</v>
      </c>
      <c r="C111" s="48" t="s">
        <v>5788</v>
      </c>
      <c r="D111" t="str">
        <f t="shared" si="6"/>
        <v>P22-015893</v>
      </c>
      <c r="E111" t="str">
        <f>IFERROR(VLOOKUP($A111,'Capital spend Nov 30'!$D:$G,3,FALSE),"No PO")</f>
        <v>P22-015893 - Line 2</v>
      </c>
      <c r="F111" t="str">
        <f>VLOOKUP(A111,'Capital spend Nov 30'!D:Q,14,FALSE)</f>
        <v>Glynnwood - 2022 - In-Suite Renovations</v>
      </c>
      <c r="G111" t="str">
        <f>VLOOKUP(A111,'Capital spend Nov 30'!D:U,18,FALSE)</f>
        <v>No</v>
      </c>
      <c r="H111" s="89">
        <f>VLOOKUP(A111,'Capital spend Nov 30'!$D$10:$W$6901,5,0)</f>
        <v>7134.23</v>
      </c>
      <c r="I111" t="str">
        <f>VLOOKUP(A111,'Capital spend Nov 30'!$D$10:$W$6901,15,0)</f>
        <v>ST10027</v>
      </c>
      <c r="J111" t="str">
        <f>VLOOKUP($A111,'Capital spend Nov 30'!$D$10:$W$6901,8,0)</f>
        <v>In-Suite Renovation (Capital)</v>
      </c>
      <c r="K111" t="str">
        <f>VLOOKUP($A111,'Capital spend Nov 30'!$D$10:$W$6901,2,0)</f>
        <v>Ellen Tan</v>
      </c>
      <c r="L111" t="str">
        <f>VLOOKUP($A111,'Capital spend Nov 30'!$D$10:$W$6901,4,0)</f>
        <v>Suite 324 Reno</v>
      </c>
      <c r="Z111" t="s">
        <v>5613</v>
      </c>
    </row>
    <row r="112" spans="1:26">
      <c r="A112" s="25" t="s">
        <v>5880</v>
      </c>
      <c r="B112" t="s">
        <v>977</v>
      </c>
      <c r="C112" s="48" t="s">
        <v>5788</v>
      </c>
      <c r="D112" t="str">
        <f t="shared" si="6"/>
        <v>P22-015945</v>
      </c>
      <c r="E112" t="str">
        <f>IFERROR(VLOOKUP($A112,'Capital spend Nov 30'!$D:$G,3,FALSE),"No PO")</f>
        <v>P22-015945 - Line 1</v>
      </c>
      <c r="F112" t="str">
        <f>VLOOKUP(A112,'Capital spend Nov 30'!D:Q,14,FALSE)</f>
        <v>Portobello - 2022 - Kitchen Oven</v>
      </c>
      <c r="G112" t="str">
        <f>VLOOKUP(A112,'Capital spend Nov 30'!D:U,18,FALSE)</f>
        <v>No</v>
      </c>
      <c r="H112" s="89">
        <f>VLOOKUP(A112,'Capital spend Nov 30'!$D$10:$W$6901,5,0)</f>
        <v>864.45</v>
      </c>
      <c r="I112" t="str">
        <f>VLOOKUP(A112,'Capital spend Nov 30'!$D$10:$W$6901,15,0)</f>
        <v>ST10052</v>
      </c>
      <c r="J112" t="str">
        <f>VLOOKUP($A112,'Capital spend Nov 30'!$D$10:$W$6901,8,0)</f>
        <v>Kitchen FF&amp;E (Capital)</v>
      </c>
      <c r="K112" t="str">
        <f>VLOOKUP($A112,'Capital spend Nov 30'!$D$10:$W$6901,2,0)</f>
        <v>Franco D'Angelo</v>
      </c>
      <c r="L112" t="str">
        <f>VLOOKUP($A112,'Capital spend Nov 30'!$D$10:$W$6901,4,0)</f>
        <v>Portobello - 2022 - Kitchen oven - Replace oven ignition module. More 7 yrs</v>
      </c>
      <c r="Z112" t="s">
        <v>5616</v>
      </c>
    </row>
    <row r="113" spans="1:26">
      <c r="A113" s="25" t="s">
        <v>5881</v>
      </c>
      <c r="B113" t="s">
        <v>977</v>
      </c>
      <c r="C113" s="48" t="s">
        <v>5788</v>
      </c>
      <c r="D113" t="str">
        <f t="shared" si="6"/>
        <v>P22-015788</v>
      </c>
      <c r="E113" t="str">
        <f>IFERROR(VLOOKUP($A113,'Capital spend Nov 30'!$D:$G,3,FALSE),"No PO")</f>
        <v>P22-015788 - Line 1</v>
      </c>
      <c r="F113" t="str">
        <f>VLOOKUP(A113,'Capital spend Nov 30'!D:Q,14,FALSE)</f>
        <v>Parkwood Court - 2022 - Exterior</v>
      </c>
      <c r="G113" t="str">
        <f>VLOOKUP(A113,'Capital spend Nov 30'!D:U,18,FALSE)</f>
        <v>No</v>
      </c>
      <c r="H113" s="89">
        <f>VLOOKUP(A113,'Capital spend Nov 30'!$D$10:$W$6901,5,0)</f>
        <v>840</v>
      </c>
      <c r="I113" t="str">
        <f>VLOOKUP(A113,'Capital spend Nov 30'!$D$10:$W$6901,15,0)</f>
        <v>ST10057</v>
      </c>
      <c r="J113" t="str">
        <f>VLOOKUP($A113,'Capital spend Nov 30'!$D$10:$W$6901,8,0)</f>
        <v>Exterior Structure (Capital)</v>
      </c>
      <c r="K113" t="str">
        <f>VLOOKUP($A113,'Capital spend Nov 30'!$D$10:$W$6901,2,0)</f>
        <v>Doug Blanchard</v>
      </c>
      <c r="L113" t="str">
        <f>VLOOKUP($A113,'Capital spend Nov 30'!$D$10:$W$6901,4,0)</f>
        <v>Measure Master to produce prelim drawings for consultants to begin design phase.</v>
      </c>
      <c r="Z113" t="s">
        <v>5619</v>
      </c>
    </row>
    <row r="114" spans="1:26">
      <c r="A114" s="25" t="s">
        <v>5882</v>
      </c>
      <c r="B114" t="s">
        <v>977</v>
      </c>
      <c r="C114" s="48" t="s">
        <v>5788</v>
      </c>
      <c r="D114" t="str">
        <f t="shared" si="6"/>
        <v>P22-015892</v>
      </c>
      <c r="E114" t="str">
        <f>IFERROR(VLOOKUP($A114,'Capital spend Nov 30'!$D:$G,3,FALSE),"No PO")</f>
        <v>P22-015892 - Line 1</v>
      </c>
      <c r="F114" t="str">
        <f>VLOOKUP(A114,'Capital spend Nov 30'!D:Q,14,FALSE)</f>
        <v>Bough Beaches - 2022 - In-Suite Renovations</v>
      </c>
      <c r="G114" t="str">
        <f>VLOOKUP(A114,'Capital spend Nov 30'!D:U,18,FALSE)</f>
        <v>No</v>
      </c>
      <c r="H114" s="89">
        <f>VLOOKUP(A114,'Capital spend Nov 30'!$D$10:$W$6901,5,0)</f>
        <v>2219.2600000000002</v>
      </c>
      <c r="I114" t="str">
        <f>VLOOKUP(A114,'Capital spend Nov 30'!$D$10:$W$6901,15,0)</f>
        <v>ST10013</v>
      </c>
      <c r="J114" t="str">
        <f>VLOOKUP($A114,'Capital spend Nov 30'!$D$10:$W$6901,8,0)</f>
        <v>In-Suite Renovation (Capital)</v>
      </c>
      <c r="K114" t="str">
        <f>VLOOKUP($A114,'Capital spend Nov 30'!$D$10:$W$6901,2,0)</f>
        <v>Natalie Fahey</v>
      </c>
      <c r="L114" t="str">
        <f>VLOOKUP($A114,'Capital spend Nov 30'!$D$10:$W$6901,4,0)</f>
        <v>Suite 31 Reno</v>
      </c>
      <c r="Z114" t="s">
        <v>5622</v>
      </c>
    </row>
    <row r="115" spans="1:26">
      <c r="A115" s="25" t="s">
        <v>5883</v>
      </c>
      <c r="B115" t="s">
        <v>977</v>
      </c>
      <c r="C115" s="48" t="s">
        <v>5788</v>
      </c>
      <c r="D115" t="str">
        <f t="shared" si="6"/>
        <v>P22-016020</v>
      </c>
      <c r="E115" t="str">
        <f>IFERROR(VLOOKUP($A115,'Capital spend Nov 30'!$D:$G,3,FALSE),"No PO")</f>
        <v>P22-016020 - Line 1</v>
      </c>
      <c r="F115" t="str">
        <f>VLOOKUP(A115,'Capital spend Nov 30'!D:Q,14,FALSE)</f>
        <v>Crofton Manor - 2022 - In-Suite Renovations</v>
      </c>
      <c r="G115" t="str">
        <f>VLOOKUP(A115,'Capital spend Nov 30'!D:U,18,FALSE)</f>
        <v>No</v>
      </c>
      <c r="H115" s="89">
        <f>VLOOKUP(A115,'Capital spend Nov 30'!$D$10:$W$6901,5,0)</f>
        <v>1638</v>
      </c>
      <c r="I115" t="str">
        <f>VLOOKUP(A115,'Capital spend Nov 30'!$D$10:$W$6901,15,0)</f>
        <v>ST10054</v>
      </c>
      <c r="J115" t="str">
        <f>VLOOKUP($A115,'Capital spend Nov 30'!$D$10:$W$6901,8,0)</f>
        <v>Suites FF&amp;E (Capital)</v>
      </c>
      <c r="K115" t="str">
        <f>VLOOKUP($A115,'Capital spend Nov 30'!$D$10:$W$6901,2,0)</f>
        <v>Owain Jones</v>
      </c>
      <c r="L115" t="str">
        <f>VLOOKUP($A115,'Capital spend Nov 30'!$D$10:$W$6901,4,0)</f>
        <v>Suite 118 Reno Cooktop Additional Scope</v>
      </c>
      <c r="Z115" t="s">
        <v>5624</v>
      </c>
    </row>
    <row r="116" spans="1:26">
      <c r="A116" s="25" t="s">
        <v>5884</v>
      </c>
      <c r="B116" t="s">
        <v>977</v>
      </c>
      <c r="C116" s="48" t="s">
        <v>5788</v>
      </c>
      <c r="D116" t="str">
        <f t="shared" si="6"/>
        <v>P22-015944</v>
      </c>
      <c r="E116" t="str">
        <f>IFERROR(VLOOKUP($A116,'Capital spend Nov 30'!$D:$G,3,FALSE),"No PO")</f>
        <v>P22-015944 - Line 1</v>
      </c>
      <c r="F116" t="str">
        <f>VLOOKUP(A116,'Capital spend Nov 30'!D:Q,14,FALSE)</f>
        <v>The Westwood - 2022 - Signage</v>
      </c>
      <c r="G116" t="str">
        <f>VLOOKUP(A116,'Capital spend Nov 30'!D:U,18,FALSE)</f>
        <v>No</v>
      </c>
      <c r="H116" s="89">
        <f>VLOOKUP(A116,'Capital spend Nov 30'!$D$10:$W$6901,5,0)</f>
        <v>7090.75</v>
      </c>
      <c r="I116" t="str">
        <f>VLOOKUP(A116,'Capital spend Nov 30'!$D$10:$W$6901,15,0)</f>
        <v>ST10035</v>
      </c>
      <c r="J116" t="str">
        <f>VLOOKUP($A116,'Capital spend Nov 30'!$D$10:$W$6901,8,0)</f>
        <v>Signage (Capital)</v>
      </c>
      <c r="K116" t="str">
        <f>VLOOKUP($A116,'Capital spend Nov 30'!$D$10:$W$6901,2,0)</f>
        <v>Vanessa Fuentes-Castro</v>
      </c>
      <c r="L116" t="str">
        <f>VLOOKUP($A116,'Capital spend Nov 30'!$D$10:$W$6901,4,0)</f>
        <v>The Westwood - Add'l Building Banner - NEW</v>
      </c>
      <c r="Z116" t="s">
        <v>5626</v>
      </c>
    </row>
    <row r="117" spans="1:26">
      <c r="A117" s="25" t="s">
        <v>5885</v>
      </c>
      <c r="B117" t="s">
        <v>977</v>
      </c>
      <c r="C117" s="48" t="s">
        <v>5788</v>
      </c>
      <c r="D117" t="str">
        <f t="shared" si="6"/>
        <v>P22-016021</v>
      </c>
      <c r="E117" t="str">
        <f>IFERROR(VLOOKUP($A117,'Capital spend Nov 30'!$D:$G,3,FALSE),"No PO")</f>
        <v>P22-016021 - Line 1</v>
      </c>
      <c r="F117" t="str">
        <f>VLOOKUP(A117,'Capital spend Nov 30'!D:Q,14,FALSE)</f>
        <v>Evergreen - 2022 - In-Suite Renovations</v>
      </c>
      <c r="G117" t="str">
        <f>VLOOKUP(A117,'Capital spend Nov 30'!D:U,18,FALSE)</f>
        <v>No</v>
      </c>
      <c r="H117" s="89">
        <f>VLOOKUP(A117,'Capital spend Nov 30'!$D$10:$W$6901,5,0)</f>
        <v>2224.9499999999998</v>
      </c>
      <c r="I117" t="str">
        <f>VLOOKUP(A117,'Capital spend Nov 30'!$D$10:$W$6901,15,0)</f>
        <v>ST10065</v>
      </c>
      <c r="J117" t="str">
        <f>VLOOKUP($A117,'Capital spend Nov 30'!$D$10:$W$6901,8,0)</f>
        <v>In-Suite Refresh (Capital)</v>
      </c>
      <c r="K117" t="str">
        <f>VLOOKUP($A117,'Capital spend Nov 30'!$D$10:$W$6901,2,0)</f>
        <v>Jackie Moses</v>
      </c>
      <c r="L117" t="str">
        <f>VLOOKUP($A117,'Capital spend Nov 30'!$D$10:$W$6901,4,0)</f>
        <v>Suite 63 Refresh Paint, Toilet &amp; Transition Strip</v>
      </c>
      <c r="Z117" t="s">
        <v>5629</v>
      </c>
    </row>
    <row r="118" spans="1:26">
      <c r="A118" s="25" t="s">
        <v>5886</v>
      </c>
      <c r="B118" t="s">
        <v>977</v>
      </c>
      <c r="C118" s="48" t="s">
        <v>5788</v>
      </c>
      <c r="D118" t="str">
        <f t="shared" si="6"/>
        <v>P22-016013</v>
      </c>
      <c r="E118" t="str">
        <f>IFERROR(VLOOKUP($A118,'Capital spend Nov 30'!$D:$G,3,FALSE),"No PO")</f>
        <v>P22-016013 - Line 1</v>
      </c>
      <c r="F118" t="str">
        <f>VLOOKUP(A118,'Capital spend Nov 30'!D:Q,14,FALSE)</f>
        <v>Sunwood - 2022 - HWT Storage Tank Replacement</v>
      </c>
      <c r="G118" t="e">
        <f>VLOOKUP(A118,'Capital spend Nov 30'!D:U,18,FALSE)</f>
        <v>#N/A</v>
      </c>
      <c r="H118" s="89">
        <f>VLOOKUP(A118,'Capital spend Nov 30'!$D$10:$W$6901,5,0)</f>
        <v>4038.6</v>
      </c>
      <c r="I118" t="str">
        <f>VLOOKUP(A118,'Capital spend Nov 30'!$D$10:$W$6901,15,0)</f>
        <v>ST10063</v>
      </c>
      <c r="J118" t="str">
        <f>VLOOKUP($A118,'Capital spend Nov 30'!$D$10:$W$6901,8,0)</f>
        <v>Plumbing (Capital)</v>
      </c>
      <c r="K118" t="str">
        <f>VLOOKUP($A118,'Capital spend Nov 30'!$D$10:$W$6901,2,0)</f>
        <v>Doug Blanchard</v>
      </c>
      <c r="L118" t="str">
        <f>VLOOKUP($A118,'Capital spend Nov 30'!$D$10:$W$6901,4,0)</f>
        <v>Replacement of Hot Water Storage tank #2. Current unit has failed and needs to be replaced.
Building age: 16 years old
Location : Mech Plant</v>
      </c>
      <c r="Z118" t="s">
        <v>5631</v>
      </c>
    </row>
    <row r="119" spans="1:26">
      <c r="A119" s="25" t="s">
        <v>5887</v>
      </c>
      <c r="B119" t="s">
        <v>979</v>
      </c>
      <c r="C119" s="48" t="s">
        <v>1012</v>
      </c>
      <c r="D119" t="str">
        <f t="shared" si="6"/>
        <v>P22-016123</v>
      </c>
      <c r="E119" t="str">
        <f>IFERROR(VLOOKUP($A119,'Capital spend Nov 30'!$D:$G,3,FALSE),"No PO")</f>
        <v>P22-016123 - Line 2</v>
      </c>
      <c r="F119" t="str">
        <f>VLOOKUP(A119,'Capital spend Nov 30'!D:Q,14,FALSE)</f>
        <v>The Beechwood - 2022 - In-Suite Renovations</v>
      </c>
      <c r="G119" t="str">
        <f>VLOOKUP(A119,'Capital spend Nov 30'!D:U,18,FALSE)</f>
        <v>No</v>
      </c>
      <c r="H119" s="89">
        <f>VLOOKUP(A119,'Capital spend Nov 30'!$D$10:$W$6901,5,0)</f>
        <v>9372.1</v>
      </c>
      <c r="I119" t="str">
        <f>VLOOKUP(A119,'Capital spend Nov 30'!$D$10:$W$6901,15,0)</f>
        <v>ST10011</v>
      </c>
      <c r="J119" t="str">
        <f>VLOOKUP($A119,'Capital spend Nov 30'!$D$10:$W$6901,8,0)</f>
        <v>In-Suite Renovation (Capital)</v>
      </c>
      <c r="K119" t="str">
        <f>VLOOKUP($A119,'Capital spend Nov 30'!$D$10:$W$6901,2,0)</f>
        <v>Anne Terselic</v>
      </c>
      <c r="L119" t="str">
        <f>VLOOKUP($A119,'Capital spend Nov 30'!$D$10:$W$6901,4,0)</f>
        <v>Suite 332 IL Reno Paint, Flooring, 1/4 round &amp; Toilet</v>
      </c>
      <c r="Z119" t="s">
        <v>5634</v>
      </c>
    </row>
    <row r="120" spans="1:26">
      <c r="A120" s="25" t="s">
        <v>5888</v>
      </c>
      <c r="B120" t="s">
        <v>979</v>
      </c>
      <c r="C120" s="48" t="s">
        <v>1012</v>
      </c>
      <c r="D120" t="str">
        <f t="shared" si="6"/>
        <v>P22-016058</v>
      </c>
      <c r="E120" t="str">
        <f>IFERROR(VLOOKUP($A120,'Capital spend Nov 30'!$D:$G,3,FALSE),"No PO")</f>
        <v>P22-016058 - Line 2</v>
      </c>
      <c r="F120" t="str">
        <f>VLOOKUP(A120,'Capital spend Nov 30'!D:Q,14,FALSE)</f>
        <v>Brierwood Apts - 2022 - In-Suite Renovations</v>
      </c>
      <c r="G120" t="str">
        <f>VLOOKUP(A120,'Capital spend Nov 30'!D:U,18,FALSE)</f>
        <v>No</v>
      </c>
      <c r="H120" s="89">
        <f>VLOOKUP(A120,'Capital spend Nov 30'!$D$10:$W$6901,5,0)</f>
        <v>7424.89</v>
      </c>
      <c r="I120" t="str">
        <f>VLOOKUP(A120,'Capital spend Nov 30'!$D$10:$W$6901,15,0)</f>
        <v>ST10186</v>
      </c>
      <c r="J120" t="str">
        <f>VLOOKUP($A120,'Capital spend Nov 30'!$D$10:$W$6901,8,0)</f>
        <v>In-Suite Renovation (Capital)</v>
      </c>
      <c r="K120" t="str">
        <f>VLOOKUP($A120,'Capital spend Nov 30'!$D$10:$W$6901,2,0)</f>
        <v>Jim Eagleton</v>
      </c>
      <c r="L120" t="str">
        <f>VLOOKUP($A120,'Capital spend Nov 30'!$D$10:$W$6901,4,0)</f>
        <v>Suite 510 IL Reno</v>
      </c>
      <c r="Q120">
        <f>COUNTIF(Z:Z,C120)</f>
        <v>0</v>
      </c>
      <c r="Z120" t="s">
        <v>5637</v>
      </c>
    </row>
    <row r="121" spans="1:26">
      <c r="A121" s="25" t="s">
        <v>5889</v>
      </c>
      <c r="B121" t="s">
        <v>979</v>
      </c>
      <c r="C121" s="48" t="s">
        <v>1012</v>
      </c>
      <c r="D121" t="str">
        <f t="shared" si="6"/>
        <v>P22-016082</v>
      </c>
      <c r="E121" t="str">
        <f>IFERROR(VLOOKUP($A121,'Capital spend Nov 30'!$D:$G,3,FALSE),"No PO")</f>
        <v>P22-016082 - Line 1</v>
      </c>
      <c r="F121" t="str">
        <f>VLOOKUP(A121,'Capital spend Nov 30'!D:Q,14,FALSE)</f>
        <v>Bradgate - 2022 - Robot coupe</v>
      </c>
      <c r="G121" t="str">
        <f>VLOOKUP(A121,'Capital spend Nov 30'!D:U,18,FALSE)</f>
        <v>No</v>
      </c>
      <c r="H121" s="89">
        <f>VLOOKUP(A121,'Capital spend Nov 30'!$D$10:$W$6901,5,0)</f>
        <v>1923.55</v>
      </c>
      <c r="I121" t="str">
        <f>VLOOKUP(A121,'Capital spend Nov 30'!$D$10:$W$6901,15,0)</f>
        <v>ST10014</v>
      </c>
      <c r="J121" t="str">
        <f>VLOOKUP($A121,'Capital spend Nov 30'!$D$10:$W$6901,8,0)</f>
        <v>Kitchen FF&amp;E (Capital)</v>
      </c>
      <c r="K121" t="str">
        <f>VLOOKUP($A121,'Capital spend Nov 30'!$D$10:$W$6901,2,0)</f>
        <v>Guy Ratchford</v>
      </c>
      <c r="L121" t="str">
        <f>VLOOKUP($A121,'Capital spend Nov 30'!$D$10:$W$6901,4,0)</f>
        <v>Robo Coupe Kitchen Equipment</v>
      </c>
    </row>
    <row r="122" spans="1:26">
      <c r="A122" s="25" t="s">
        <v>5890</v>
      </c>
      <c r="B122" t="s">
        <v>979</v>
      </c>
      <c r="C122" s="48" t="s">
        <v>1012</v>
      </c>
      <c r="D122" t="str">
        <f t="shared" si="6"/>
        <v>P22-016075</v>
      </c>
      <c r="E122" t="str">
        <f>IFERROR(VLOOKUP($A122,'Capital spend Nov 30'!$D:$G,3,FALSE),"No PO")</f>
        <v>P22-016075 - Line 1</v>
      </c>
      <c r="F122" t="str">
        <f>VLOOKUP(A122,'Capital spend Nov 30'!D:Q,14,FALSE)</f>
        <v>Westside - 2022 - Compressor</v>
      </c>
      <c r="G122" t="str">
        <f>VLOOKUP(A122,'Capital spend Nov 30'!D:U,18,FALSE)</f>
        <v>No</v>
      </c>
      <c r="H122" s="89">
        <f>VLOOKUP(A122,'Capital spend Nov 30'!$D$10:$W$6901,5,0)</f>
        <v>1380.86</v>
      </c>
      <c r="I122" t="str">
        <f>VLOOKUP(A122,'Capital spend Nov 30'!$D$10:$W$6901,15,0)</f>
        <v>ST10168</v>
      </c>
      <c r="J122" t="str">
        <f>VLOOKUP($A122,'Capital spend Nov 30'!$D$10:$W$6901,8,0)</f>
        <v>HVAC Systems (Capital)</v>
      </c>
      <c r="K122" t="str">
        <f>VLOOKUP($A122,'Capital spend Nov 30'!$D$10:$W$6901,2,0)</f>
        <v>Franco D'Angelo</v>
      </c>
      <c r="L122" t="str">
        <f>VLOOKUP($A122,'Capital spend Nov 30'!$D$10:$W$6901,4,0)</f>
        <v>Replace  compressor</v>
      </c>
    </row>
    <row r="123" spans="1:26">
      <c r="A123" s="25" t="s">
        <v>5891</v>
      </c>
      <c r="B123" t="s">
        <v>979</v>
      </c>
      <c r="C123" s="48" t="s">
        <v>1012</v>
      </c>
      <c r="D123" t="str">
        <f t="shared" si="6"/>
        <v>P22-016297</v>
      </c>
      <c r="E123" t="str">
        <f>IFERROR(VLOOKUP($A123,'Capital spend Nov 30'!$D:$G,3,FALSE),"No PO")</f>
        <v>P22-016297 - Line 1</v>
      </c>
      <c r="F123" t="str">
        <f>VLOOKUP(A123,'Capital spend Nov 30'!D:Q,14,FALSE)</f>
        <v>Brierwood Apts - 2022 - In-Suite Renovations</v>
      </c>
      <c r="G123" t="str">
        <f>VLOOKUP(A123,'Capital spend Nov 30'!D:U,18,FALSE)</f>
        <v>No</v>
      </c>
      <c r="H123" s="89">
        <f>VLOOKUP(A123,'Capital spend Nov 30'!$D$10:$W$6901,5,0)</f>
        <v>8406.92</v>
      </c>
      <c r="I123" t="str">
        <f>VLOOKUP(A123,'Capital spend Nov 30'!$D$10:$W$6901,15,0)</f>
        <v>ST10186</v>
      </c>
      <c r="J123" t="str">
        <f>VLOOKUP($A123,'Capital spend Nov 30'!$D$10:$W$6901,8,0)</f>
        <v>In-Suite Renovation (Capital)</v>
      </c>
      <c r="K123" t="str">
        <f>VLOOKUP($A123,'Capital spend Nov 30'!$D$10:$W$6901,2,0)</f>
        <v>Jim Eagleton</v>
      </c>
      <c r="L123" t="str">
        <f>VLOOKUP($A123,'Capital spend Nov 30'!$D$10:$W$6901,4,0)</f>
        <v>Suite 619 Reno</v>
      </c>
      <c r="Q123">
        <f t="shared" ref="Q123:Q125" si="8">COUNTIF(Z:Z,C123)</f>
        <v>0</v>
      </c>
    </row>
    <row r="124" spans="1:26">
      <c r="A124" s="25" t="s">
        <v>5892</v>
      </c>
      <c r="B124" t="s">
        <v>979</v>
      </c>
      <c r="C124" s="48" t="s">
        <v>1012</v>
      </c>
      <c r="D124" t="str">
        <f t="shared" si="6"/>
        <v>P22-016072</v>
      </c>
      <c r="E124" t="str">
        <f>IFERROR(VLOOKUP($A124,'Capital spend Nov 30'!$D:$G,3,FALSE),"No PO")</f>
        <v>P22-016072 - Line 1</v>
      </c>
      <c r="F124" t="str">
        <f>VLOOKUP(A124,'Capital spend Nov 30'!D:Q,14,FALSE)</f>
        <v>Hollyburn House - 2022 - Kitchen</v>
      </c>
      <c r="G124" t="str">
        <f>VLOOKUP(A124,'Capital spend Nov 30'!D:U,18,FALSE)</f>
        <v>No</v>
      </c>
      <c r="H124" s="89">
        <f>VLOOKUP(A124,'Capital spend Nov 30'!$D$10:$W$6901,5,0)</f>
        <v>3588.15</v>
      </c>
      <c r="I124" t="str">
        <f>VLOOKUP(A124,'Capital spend Nov 30'!$D$10:$W$6901,15,0)</f>
        <v>ST10055</v>
      </c>
      <c r="J124" t="str">
        <f>VLOOKUP($A124,'Capital spend Nov 30'!$D$10:$W$6901,8,0)</f>
        <v>Kitchen (Capital)</v>
      </c>
      <c r="K124" t="str">
        <f>VLOOKUP($A124,'Capital spend Nov 30'!$D$10:$W$6901,2,0)</f>
        <v>Doug Blanchard</v>
      </c>
      <c r="L124" t="str">
        <f>VLOOKUP($A124,'Capital spend Nov 30'!$D$10:$W$6901,4,0)</f>
        <v>Kitchen Flooring Replacement</v>
      </c>
      <c r="Q124">
        <f t="shared" si="8"/>
        <v>0</v>
      </c>
    </row>
    <row r="125" spans="1:26">
      <c r="A125" s="25" t="s">
        <v>5893</v>
      </c>
      <c r="B125" t="s">
        <v>979</v>
      </c>
      <c r="C125" s="48" t="s">
        <v>1012</v>
      </c>
      <c r="D125" t="str">
        <f t="shared" si="6"/>
        <v>P22-016032</v>
      </c>
      <c r="E125" t="str">
        <f>IFERROR(VLOOKUP($A125,'Capital spend Nov 30'!$D:$G,3,FALSE),"No PO")</f>
        <v>P22-016032 - Line 1</v>
      </c>
      <c r="F125" t="str">
        <f>VLOOKUP(A125,'Capital spend Nov 30'!D:Q,14,FALSE)</f>
        <v>Fleetwood Villa - 2022 - In-Suite Renovations</v>
      </c>
      <c r="G125" t="str">
        <f>VLOOKUP(A125,'Capital spend Nov 30'!D:U,18,FALSE)</f>
        <v>No</v>
      </c>
      <c r="H125" s="89">
        <f>VLOOKUP(A125,'Capital spend Nov 30'!$D$10:$W$6901,5,0)</f>
        <v>997.5</v>
      </c>
      <c r="I125" t="str">
        <f>VLOOKUP(A125,'Capital spend Nov 30'!$D$10:$W$6901,15,0)</f>
        <v>ST10062</v>
      </c>
      <c r="J125" t="str">
        <f>VLOOKUP($A125,'Capital spend Nov 30'!$D$10:$W$6901,8,0)</f>
        <v>In-Suite Refresh (Capital)</v>
      </c>
      <c r="K125" t="str">
        <f>VLOOKUP($A125,'Capital spend Nov 30'!$D$10:$W$6901,2,0)</f>
        <v>Mike Mclean</v>
      </c>
      <c r="L125" t="str">
        <f>VLOOKUP($A125,'Capital spend Nov 30'!$D$10:$W$6901,4,0)</f>
        <v>Suite 124 Refresh Paint</v>
      </c>
      <c r="Q125">
        <f t="shared" si="8"/>
        <v>0</v>
      </c>
    </row>
    <row r="126" spans="1:26">
      <c r="A126" s="25" t="s">
        <v>5894</v>
      </c>
      <c r="B126" t="s">
        <v>979</v>
      </c>
      <c r="C126" s="48" t="s">
        <v>1012</v>
      </c>
      <c r="D126" t="str">
        <f t="shared" si="6"/>
        <v>P22-016033</v>
      </c>
      <c r="E126" t="str">
        <f>IFERROR(VLOOKUP($A126,'Capital spend Nov 30'!$D:$G,3,FALSE),"No PO")</f>
        <v>P22-016033 - Line 2</v>
      </c>
      <c r="F126" t="str">
        <f>VLOOKUP(A126,'Capital spend Nov 30'!D:Q,14,FALSE)</f>
        <v>Fleetwood Villa - 2022 - In-Suite Renovations</v>
      </c>
      <c r="G126" t="str">
        <f>VLOOKUP(A126,'Capital spend Nov 30'!D:U,18,FALSE)</f>
        <v>No</v>
      </c>
      <c r="H126" s="89">
        <f>VLOOKUP(A126,'Capital spend Nov 30'!$D$10:$W$6901,5,0)</f>
        <v>4252.7</v>
      </c>
      <c r="I126" t="str">
        <f>VLOOKUP(A126,'Capital spend Nov 30'!$D$10:$W$6901,15,0)</f>
        <v>ST10062</v>
      </c>
      <c r="J126" t="str">
        <f>VLOOKUP($A126,'Capital spend Nov 30'!$D$10:$W$6901,8,0)</f>
        <v>In-Suite Renovation (Capital)</v>
      </c>
      <c r="K126" t="str">
        <f>VLOOKUP($A126,'Capital spend Nov 30'!$D$10:$W$6901,2,0)</f>
        <v>Mike Mclean</v>
      </c>
      <c r="L126" t="str">
        <f>VLOOKUP($A126,'Capital spend Nov 30'!$D$10:$W$6901,4,0)</f>
        <v>Suite 217 Reno Paint, Flooring</v>
      </c>
    </row>
    <row r="127" spans="1:26">
      <c r="A127" s="25" t="s">
        <v>5895</v>
      </c>
      <c r="B127" t="s">
        <v>979</v>
      </c>
      <c r="C127" s="48" t="s">
        <v>1012</v>
      </c>
      <c r="D127" t="str">
        <f t="shared" si="6"/>
        <v>P22-016034</v>
      </c>
      <c r="E127" t="str">
        <f>IFERROR(VLOOKUP($A127,'Capital spend Nov 30'!$D:$G,3,FALSE),"No PO")</f>
        <v>P22-016034 - Line 1</v>
      </c>
      <c r="F127" t="str">
        <f>VLOOKUP(A127,'Capital spend Nov 30'!D:Q,14,FALSE)</f>
        <v>Fleetwood Villa - 2022 - In-Suite Renovations</v>
      </c>
      <c r="G127" t="str">
        <f>VLOOKUP(A127,'Capital spend Nov 30'!D:U,18,FALSE)</f>
        <v>No</v>
      </c>
      <c r="H127" s="89">
        <f>VLOOKUP(A127,'Capital spend Nov 30'!$D$10:$W$6901,5,0)</f>
        <v>1391.25</v>
      </c>
      <c r="I127" t="str">
        <f>VLOOKUP(A127,'Capital spend Nov 30'!$D$10:$W$6901,15,0)</f>
        <v>ST10062</v>
      </c>
      <c r="J127" t="str">
        <f>VLOOKUP($A127,'Capital spend Nov 30'!$D$10:$W$6901,8,0)</f>
        <v>In-Suite Refresh (Capital)</v>
      </c>
      <c r="K127" t="str">
        <f>VLOOKUP($A127,'Capital spend Nov 30'!$D$10:$W$6901,2,0)</f>
        <v>Mike Mclean</v>
      </c>
      <c r="L127" t="str">
        <f>VLOOKUP($A127,'Capital spend Nov 30'!$D$10:$W$6901,4,0)</f>
        <v>Suite 219 Refresh Paint</v>
      </c>
      <c r="Q127">
        <f t="shared" ref="Q127:Q128" si="9">COUNTIF(Z:Z,C127)</f>
        <v>0</v>
      </c>
    </row>
    <row r="128" spans="1:26">
      <c r="A128" s="25" t="s">
        <v>5896</v>
      </c>
      <c r="B128" t="s">
        <v>979</v>
      </c>
      <c r="C128" s="48" t="s">
        <v>1012</v>
      </c>
      <c r="D128" t="str">
        <f t="shared" si="6"/>
        <v>P22-016143</v>
      </c>
      <c r="E128" t="str">
        <f>IFERROR(VLOOKUP($A128,'Capital spend Nov 30'!$D:$G,3,FALSE),"No PO")</f>
        <v>P22-016143 - Line 1</v>
      </c>
      <c r="F128" t="str">
        <f>VLOOKUP(A128,'Capital spend Nov 30'!D:Q,14,FALSE)</f>
        <v>Fleetwood Villa - 2022 - In-Suite Renovations</v>
      </c>
      <c r="G128" t="str">
        <f>VLOOKUP(A128,'Capital spend Nov 30'!D:U,18,FALSE)</f>
        <v>No</v>
      </c>
      <c r="H128" s="89">
        <f>VLOOKUP(A128,'Capital spend Nov 30'!$D$10:$W$6901,5,0)</f>
        <v>525</v>
      </c>
      <c r="I128" t="str">
        <f>VLOOKUP(A128,'Capital spend Nov 30'!$D$10:$W$6901,15,0)</f>
        <v>ST10062</v>
      </c>
      <c r="J128" t="str">
        <f>VLOOKUP($A128,'Capital spend Nov 30'!$D$10:$W$6901,8,0)</f>
        <v>In-Suite Renovation (Capital)</v>
      </c>
      <c r="K128" t="str">
        <f>VLOOKUP($A128,'Capital spend Nov 30'!$D$10:$W$6901,2,0)</f>
        <v>Mike Mclean</v>
      </c>
      <c r="L128" t="str">
        <f>VLOOKUP($A128,'Capital spend Nov 30'!$D$10:$W$6901,4,0)</f>
        <v>Suite 251 Reno Additional Scope</v>
      </c>
      <c r="Q128">
        <f t="shared" si="9"/>
        <v>0</v>
      </c>
    </row>
    <row r="129" spans="1:12">
      <c r="A129" s="25" t="s">
        <v>5897</v>
      </c>
      <c r="B129" t="s">
        <v>979</v>
      </c>
      <c r="C129" s="48" t="s">
        <v>1012</v>
      </c>
      <c r="D129" t="str">
        <f t="shared" si="6"/>
        <v>P22-016142</v>
      </c>
      <c r="E129" t="str">
        <f>IFERROR(VLOOKUP($A129,'Capital spend Nov 30'!$D:$G,3,FALSE),"No PO")</f>
        <v>P22-016142 - Line 1</v>
      </c>
      <c r="F129" t="str">
        <f>VLOOKUP(A129,'Capital spend Nov 30'!D:Q,14,FALSE)</f>
        <v>Barrhaven - 2022 - Kitchen FF&amp;E (2021 O/S INV)</v>
      </c>
      <c r="G129" t="str">
        <f>VLOOKUP(A129,'Capital spend Nov 30'!D:U,18,FALSE)</f>
        <v>No</v>
      </c>
      <c r="H129" s="89">
        <f>VLOOKUP(A129,'Capital spend Nov 30'!$D$10:$W$6901,5,0)</f>
        <v>25709.05</v>
      </c>
      <c r="I129" t="str">
        <f>VLOOKUP(A129,'Capital spend Nov 30'!$D$10:$W$6901,15,0)</f>
        <v>ST10039</v>
      </c>
      <c r="J129" t="str">
        <f>VLOOKUP($A129,'Capital spend Nov 30'!$D$10:$W$6901,8,0)</f>
        <v>Kitchen FF&amp;E (Capital)</v>
      </c>
      <c r="K129" t="str">
        <f>VLOOKUP($A129,'Capital spend Nov 30'!$D$10:$W$6901,2,0)</f>
        <v>Kerrsten Norwood</v>
      </c>
      <c r="L129" t="str">
        <f>VLOOKUP($A129,'Capital spend Nov 30'!$D$10:$W$6901,4,0)</f>
        <v>2021 Kitchen FF&amp;E related to strat project – PO was receipted properly and then closed in error, capital admin could not rectify the error so funds have to come from 2022 capital.</v>
      </c>
    </row>
    <row r="130" spans="1:12">
      <c r="A130" s="25" t="s">
        <v>5898</v>
      </c>
      <c r="B130" t="s">
        <v>979</v>
      </c>
      <c r="C130" s="48" t="s">
        <v>4941</v>
      </c>
      <c r="D130" t="str">
        <f t="shared" si="6"/>
        <v>P22-016085</v>
      </c>
      <c r="E130" t="str">
        <f>IFERROR(VLOOKUP($A130,'Capital spend Nov 30'!$D:$G,3,FALSE),"No PO")</f>
        <v>P22-016085 - Line 1</v>
      </c>
      <c r="F130" t="str">
        <f>VLOOKUP(A130,'Capital spend Nov 30'!D:Q,14,FALSE)</f>
        <v>The Westwood - 2022 - Signage</v>
      </c>
      <c r="G130" t="str">
        <f>VLOOKUP(A130,'Capital spend Nov 30'!D:U,18,FALSE)</f>
        <v>No</v>
      </c>
      <c r="H130" s="89">
        <f>VLOOKUP(A130,'Capital spend Nov 30'!$D$10:$W$6901,5,0)</f>
        <v>13706.9</v>
      </c>
      <c r="I130" t="str">
        <f>VLOOKUP(A130,'Capital spend Nov 30'!$D$10:$W$6901,15,0)</f>
        <v>ST10035</v>
      </c>
      <c r="J130" t="str">
        <f>VLOOKUP($A130,'Capital spend Nov 30'!$D$10:$W$6901,8,0)</f>
        <v>Signage (Capital)</v>
      </c>
      <c r="K130" t="str">
        <f>VLOOKUP($A130,'Capital spend Nov 30'!$D$10:$W$6901,2,0)</f>
        <v>Vanessa Fuentes-Castro</v>
      </c>
      <c r="L130" t="str">
        <f>VLOOKUP($A130,'Capital spend Nov 30'!$D$10:$W$6901,4,0)</f>
        <v>The Westwood Building Banners - NEW</v>
      </c>
    </row>
    <row r="131" spans="1:12">
      <c r="A131" s="25" t="s">
        <v>5899</v>
      </c>
      <c r="B131" t="s">
        <v>979</v>
      </c>
      <c r="C131" s="48" t="s">
        <v>4941</v>
      </c>
      <c r="D131" t="str">
        <f t="shared" si="6"/>
        <v>P22-016091</v>
      </c>
      <c r="E131" t="str">
        <f>IFERROR(VLOOKUP($A131,'Capital spend Nov 30'!$D:$G,3,FALSE),"No PO")</f>
        <v>P22-016091 - Line 1</v>
      </c>
      <c r="F131" t="str">
        <f>VLOOKUP(A131,'Capital spend Nov 30'!D:Q,14,FALSE)</f>
        <v>St. Lawrence Place - 2022 - In-Suite Renovations</v>
      </c>
      <c r="G131" t="str">
        <f>VLOOKUP(A131,'Capital spend Nov 30'!D:U,18,FALSE)</f>
        <v>No</v>
      </c>
      <c r="H131" s="89">
        <f>VLOOKUP(A131,'Capital spend Nov 30'!$D$10:$W$6901,5,0)</f>
        <v>367.25</v>
      </c>
      <c r="I131" t="str">
        <f>VLOOKUP(A131,'Capital spend Nov 30'!$D$10:$W$6901,15,0)</f>
        <v>ST10038</v>
      </c>
      <c r="J131" t="str">
        <f>VLOOKUP($A131,'Capital spend Nov 30'!$D$10:$W$6901,8,0)</f>
        <v>In-Suite Renovation (Capital)</v>
      </c>
      <c r="K131" t="str">
        <f>VLOOKUP($A131,'Capital spend Nov 30'!$D$10:$W$6901,2,0)</f>
        <v>Monique Desjardins</v>
      </c>
      <c r="L131" t="str">
        <f>VLOOKUP($A131,'Capital spend Nov 30'!$D$10:$W$6901,4,0)</f>
        <v>Suite 308 Reno Blinds</v>
      </c>
    </row>
    <row r="132" spans="1:12">
      <c r="A132" s="25" t="s">
        <v>5900</v>
      </c>
      <c r="B132" t="s">
        <v>978</v>
      </c>
      <c r="C132" s="48" t="s">
        <v>1012</v>
      </c>
      <c r="D132" t="str">
        <f t="shared" si="6"/>
        <v>P22-016089</v>
      </c>
      <c r="E132" t="str">
        <f>IFERROR(VLOOKUP($A132,'Capital spend Nov 30'!$D:$G,3,FALSE),"No PO")</f>
        <v>P22-016089 - Line 1</v>
      </c>
      <c r="F132" t="str">
        <f>VLOOKUP(A132,'Capital spend Nov 30'!D:Q,14,FALSE)</f>
        <v>St. Lawrence Place - 2022 - In-Suite Renovations</v>
      </c>
      <c r="G132" t="str">
        <f>VLOOKUP(A132,'Capital spend Nov 30'!D:U,18,FALSE)</f>
        <v>No</v>
      </c>
      <c r="H132" s="89">
        <f>VLOOKUP(A132,'Capital spend Nov 30'!$D$10:$W$6901,5,0)</f>
        <v>1101.75</v>
      </c>
      <c r="I132" t="str">
        <f>VLOOKUP(A132,'Capital spend Nov 30'!$D$10:$W$6901,15,0)</f>
        <v>ST10038</v>
      </c>
      <c r="J132" t="str">
        <f>VLOOKUP($A132,'Capital spend Nov 30'!$D$10:$W$6901,8,0)</f>
        <v>In-Suite Renovation (Capital)</v>
      </c>
      <c r="K132" t="str">
        <f>VLOOKUP($A132,'Capital spend Nov 30'!$D$10:$W$6901,2,0)</f>
        <v>Monique Desjardins</v>
      </c>
      <c r="L132" t="str">
        <f>VLOOKUP($A132,'Capital spend Nov 30'!$D$10:$W$6901,4,0)</f>
        <v>Suite 410 Reno Blinds $325 x 3</v>
      </c>
    </row>
    <row r="133" spans="1:12">
      <c r="A133" s="25" t="s">
        <v>5901</v>
      </c>
      <c r="B133" t="s">
        <v>978</v>
      </c>
      <c r="C133" s="48" t="s">
        <v>1012</v>
      </c>
      <c r="D133" t="str">
        <f t="shared" ref="D133:D178" si="10">LEFT(E133,10)</f>
        <v>P22-016087</v>
      </c>
      <c r="E133" t="str">
        <f>IFERROR(VLOOKUP($A133,'Capital spend Nov 30'!$D:$G,3,FALSE),"No PO")</f>
        <v>P22-016087 - Line 1</v>
      </c>
      <c r="F133" t="str">
        <f>VLOOKUP(A133,'Capital spend Nov 30'!D:Q,14,FALSE)</f>
        <v>St. Lawrence Place - 2022 - In-Suite Renovations</v>
      </c>
      <c r="G133" t="str">
        <f>VLOOKUP(A133,'Capital spend Nov 30'!D:U,18,FALSE)</f>
        <v>No</v>
      </c>
      <c r="H133" s="89">
        <f>VLOOKUP(A133,'Capital spend Nov 30'!$D$10:$W$6901,5,0)</f>
        <v>649.75</v>
      </c>
      <c r="I133" t="str">
        <f>VLOOKUP(A133,'Capital spend Nov 30'!$D$10:$W$6901,15,0)</f>
        <v>ST10038</v>
      </c>
      <c r="J133" t="str">
        <f>VLOOKUP($A133,'Capital spend Nov 30'!$D$10:$W$6901,8,0)</f>
        <v>Suites FF&amp;E (Capital)</v>
      </c>
      <c r="K133" t="str">
        <f>VLOOKUP($A133,'Capital spend Nov 30'!$D$10:$W$6901,2,0)</f>
        <v>Monique Desjardins</v>
      </c>
      <c r="L133" t="str">
        <f>VLOOKUP($A133,'Capital spend Nov 30'!$D$10:$W$6901,4,0)</f>
        <v>Suite 613 Reno Bar Fridge</v>
      </c>
    </row>
    <row r="134" spans="1:12">
      <c r="A134" s="25" t="s">
        <v>5902</v>
      </c>
      <c r="B134" t="s">
        <v>978</v>
      </c>
      <c r="C134" s="48" t="s">
        <v>1012</v>
      </c>
      <c r="D134" t="str">
        <f t="shared" si="10"/>
        <v>P22-016077</v>
      </c>
      <c r="E134" t="str">
        <f>IFERROR(VLOOKUP($A134,'Capital spend Nov 30'!$D:$G,3,FALSE),"No PO")</f>
        <v>P22-016077 - Line 1</v>
      </c>
      <c r="F134" t="str">
        <f>VLOOKUP(A134,'Capital spend Nov 30'!D:Q,14,FALSE)</f>
        <v>Kingsway - 2022 - In-Suite Renovations</v>
      </c>
      <c r="G134" t="str">
        <f>VLOOKUP(A134,'Capital spend Nov 30'!D:U,18,FALSE)</f>
        <v>No</v>
      </c>
      <c r="H134" s="89">
        <f>VLOOKUP(A134,'Capital spend Nov 30'!$D$10:$W$6901,5,0)</f>
        <v>6201.1</v>
      </c>
      <c r="I134" t="str">
        <f>VLOOKUP(A134,'Capital spend Nov 30'!$D$10:$W$6901,15,0)</f>
        <v>ST10020</v>
      </c>
      <c r="J134" t="str">
        <f>VLOOKUP($A134,'Capital spend Nov 30'!$D$10:$W$6901,8,0)</f>
        <v>In-Suite Renovation (Capital)</v>
      </c>
      <c r="K134" t="str">
        <f>VLOOKUP($A134,'Capital spend Nov 30'!$D$10:$W$6901,2,0)</f>
        <v>Mimoza Xheka</v>
      </c>
      <c r="L134" t="str">
        <f>VLOOKUP($A134,'Capital spend Nov 30'!$D$10:$W$6901,4,0)</f>
        <v>Suite 331 Reno (studio)</v>
      </c>
    </row>
    <row r="135" spans="1:12">
      <c r="A135" s="25" t="s">
        <v>5903</v>
      </c>
      <c r="B135" t="s">
        <v>978</v>
      </c>
      <c r="C135" s="48" t="s">
        <v>1086</v>
      </c>
      <c r="D135" t="str">
        <f t="shared" si="10"/>
        <v>P22-016076</v>
      </c>
      <c r="E135" t="str">
        <f>IFERROR(VLOOKUP($A135,'Capital spend Nov 30'!$D:$G,3,FALSE),"No PO")</f>
        <v>P22-016076 - Line 2</v>
      </c>
      <c r="F135" t="str">
        <f>VLOOKUP(A135,'Capital spend Nov 30'!D:Q,14,FALSE)</f>
        <v>Bradgate Arms - 2022 - In-Suite Renovations</v>
      </c>
      <c r="G135" t="str">
        <f>VLOOKUP(A135,'Capital spend Nov 30'!D:U,18,FALSE)</f>
        <v>No</v>
      </c>
      <c r="H135" s="89">
        <f>VLOOKUP(A135,'Capital spend Nov 30'!$D$10:$W$6901,5,0)</f>
        <v>5507.82</v>
      </c>
      <c r="I135" t="str">
        <f>VLOOKUP(A135,'Capital spend Nov 30'!$D$10:$W$6901,15,0)</f>
        <v>ST10014</v>
      </c>
      <c r="J135" t="str">
        <f>VLOOKUP($A135,'Capital spend Nov 30'!$D$10:$W$6901,8,0)</f>
        <v>In-Suite Renovation (Capital)</v>
      </c>
      <c r="K135" t="str">
        <f>VLOOKUP($A135,'Capital spend Nov 30'!$D$10:$W$6901,2,0)</f>
        <v>Guy Ratchford</v>
      </c>
      <c r="L135" t="str">
        <f>VLOOKUP($A135,'Capital spend Nov 30'!$D$10:$W$6901,4,0)</f>
        <v>Suite 416 Reno</v>
      </c>
    </row>
    <row r="136" spans="1:12">
      <c r="A136" s="25" t="s">
        <v>5904</v>
      </c>
      <c r="B136" t="s">
        <v>978</v>
      </c>
      <c r="C136" s="48" t="s">
        <v>1012</v>
      </c>
      <c r="D136" t="str">
        <f t="shared" si="10"/>
        <v>P22-016079</v>
      </c>
      <c r="E136" t="str">
        <f>IFERROR(VLOOKUP($A136,'Capital spend Nov 30'!$D:$G,3,FALSE),"No PO")</f>
        <v>P22-016079 - Line 2</v>
      </c>
      <c r="F136" t="str">
        <f>VLOOKUP(A136,'Capital spend Nov 30'!D:Q,14,FALSE)</f>
        <v>Bradgate Arms - 2022 - In-Suite Renovations</v>
      </c>
      <c r="G136" t="str">
        <f>VLOOKUP(A136,'Capital spend Nov 30'!D:U,18,FALSE)</f>
        <v>No</v>
      </c>
      <c r="H136" s="89">
        <f>VLOOKUP(A136,'Capital spend Nov 30'!$D$10:$W$6901,5,0)</f>
        <v>4204.7299999999996</v>
      </c>
      <c r="I136" t="str">
        <f>VLOOKUP(A136,'Capital spend Nov 30'!$D$10:$W$6901,15,0)</f>
        <v>ST10014</v>
      </c>
      <c r="J136" t="str">
        <f>VLOOKUP($A136,'Capital spend Nov 30'!$D$10:$W$6901,8,0)</f>
        <v>In-Suite Renovation (Capital)</v>
      </c>
      <c r="K136" t="str">
        <f>VLOOKUP($A136,'Capital spend Nov 30'!$D$10:$W$6901,2,0)</f>
        <v>Guy Ratchford</v>
      </c>
      <c r="L136" t="str">
        <f>VLOOKUP($A136,'Capital spend Nov 30'!$D$10:$W$6901,4,0)</f>
        <v>Suite 610 Reno</v>
      </c>
    </row>
    <row r="137" spans="1:12">
      <c r="A137" s="25" t="s">
        <v>5905</v>
      </c>
      <c r="B137" t="s">
        <v>978</v>
      </c>
      <c r="C137" s="48" t="s">
        <v>1086</v>
      </c>
      <c r="D137" t="str">
        <f t="shared" si="10"/>
        <v>P22-016078</v>
      </c>
      <c r="E137" t="str">
        <f>IFERROR(VLOOKUP($A137,'Capital spend Nov 30'!$D:$G,3,FALSE),"No PO")</f>
        <v>P22-016078 - Line 2</v>
      </c>
      <c r="F137" t="str">
        <f>VLOOKUP(A137,'Capital spend Nov 30'!D:Q,14,FALSE)</f>
        <v>Bradgate Arms - 2022 - In-Suite Renovations</v>
      </c>
      <c r="G137" t="str">
        <f>VLOOKUP(A137,'Capital spend Nov 30'!D:U,18,FALSE)</f>
        <v>No</v>
      </c>
      <c r="H137" s="89">
        <f>VLOOKUP(A137,'Capital spend Nov 30'!$D$10:$W$6901,5,0)</f>
        <v>6781.72</v>
      </c>
      <c r="I137" t="str">
        <f>VLOOKUP(A137,'Capital spend Nov 30'!$D$10:$W$6901,15,0)</f>
        <v>ST10014</v>
      </c>
      <c r="J137" t="str">
        <f>VLOOKUP($A137,'Capital spend Nov 30'!$D$10:$W$6901,8,0)</f>
        <v>In-Suite Renovation (Capital)</v>
      </c>
      <c r="K137" t="str">
        <f>VLOOKUP($A137,'Capital spend Nov 30'!$D$10:$W$6901,2,0)</f>
        <v>Guy Ratchford</v>
      </c>
      <c r="L137" t="str">
        <f>VLOOKUP($A137,'Capital spend Nov 30'!$D$10:$W$6901,4,0)</f>
        <v>Suite 310 Reno</v>
      </c>
    </row>
    <row r="138" spans="1:12">
      <c r="A138" s="25" t="s">
        <v>5906</v>
      </c>
      <c r="B138" t="s">
        <v>978</v>
      </c>
      <c r="C138" s="48" t="s">
        <v>1086</v>
      </c>
      <c r="D138" t="str">
        <f t="shared" si="10"/>
        <v>P22-016080</v>
      </c>
      <c r="E138" t="str">
        <f>IFERROR(VLOOKUP($A138,'Capital spend Nov 30'!$D:$G,3,FALSE),"No PO")</f>
        <v>P22-016080 - Line 1</v>
      </c>
      <c r="F138" t="str">
        <f>VLOOKUP(A138,'Capital spend Nov 30'!D:Q,14,FALSE)</f>
        <v>Bradgate Arms - 2022 - In-Suite Renovations</v>
      </c>
      <c r="G138" t="str">
        <f>VLOOKUP(A138,'Capital spend Nov 30'!D:U,18,FALSE)</f>
        <v>No</v>
      </c>
      <c r="H138" s="89">
        <f>VLOOKUP(A138,'Capital spend Nov 30'!$D$10:$W$6901,5,0)</f>
        <v>2877.12</v>
      </c>
      <c r="I138" t="str">
        <f>VLOOKUP(A138,'Capital spend Nov 30'!$D$10:$W$6901,15,0)</f>
        <v>ST10014</v>
      </c>
      <c r="J138" t="str">
        <f>VLOOKUP($A138,'Capital spend Nov 30'!$D$10:$W$6901,8,0)</f>
        <v>In-Suite Renovation (Capital)</v>
      </c>
      <c r="K138" t="str">
        <f>VLOOKUP($A138,'Capital spend Nov 30'!$D$10:$W$6901,2,0)</f>
        <v>Guy Ratchford</v>
      </c>
      <c r="L138" t="str">
        <f>VLOOKUP($A138,'Capital spend Nov 30'!$D$10:$W$6901,4,0)</f>
        <v>Suite 203 Reno Paint , Carpet</v>
      </c>
    </row>
    <row r="139" spans="1:12">
      <c r="A139" s="25" t="s">
        <v>5907</v>
      </c>
      <c r="B139" t="s">
        <v>978</v>
      </c>
      <c r="C139" s="48" t="s">
        <v>1012</v>
      </c>
      <c r="D139" t="str">
        <f t="shared" si="10"/>
        <v>P22-016141</v>
      </c>
      <c r="E139" t="str">
        <f>IFERROR(VLOOKUP($A139,'Capital spend Nov 30'!$D:$G,3,FALSE),"No PO")</f>
        <v>P22-016141 - Line 2</v>
      </c>
      <c r="F139" t="str">
        <f>VLOOKUP(A139,'Capital spend Nov 30'!D:Q,14,FALSE)</f>
        <v>The Churchill - 2022 - In-Suite Renovations</v>
      </c>
      <c r="G139" t="str">
        <f>VLOOKUP(A139,'Capital spend Nov 30'!D:U,18,FALSE)</f>
        <v>No</v>
      </c>
      <c r="H139" s="89">
        <f>VLOOKUP(A139,'Capital spend Nov 30'!$D$10:$W$6901,5,0)</f>
        <v>6860.1</v>
      </c>
      <c r="I139" t="str">
        <f>VLOOKUP(A139,'Capital spend Nov 30'!$D$10:$W$6901,15,0)</f>
        <v>ST10073</v>
      </c>
      <c r="J139" t="str">
        <f>VLOOKUP($A139,'Capital spend Nov 30'!$D$10:$W$6901,8,0)</f>
        <v>In-Suite Renovation (Capital)</v>
      </c>
      <c r="K139" t="str">
        <f>VLOOKUP($A139,'Capital spend Nov 30'!$D$10:$W$6901,2,0)</f>
        <v>Thomas Trevethan</v>
      </c>
      <c r="L139" t="str">
        <f>VLOOKUP($A139,'Capital spend Nov 30'!$D$10:$W$6901,4,0)</f>
        <v>Suite 1206 Reno</v>
      </c>
    </row>
    <row r="140" spans="1:12">
      <c r="A140" s="25" t="s">
        <v>5908</v>
      </c>
      <c r="B140" t="s">
        <v>978</v>
      </c>
      <c r="C140" s="48" t="s">
        <v>1086</v>
      </c>
      <c r="D140" t="str">
        <f t="shared" si="10"/>
        <v>P22-016081</v>
      </c>
      <c r="E140" t="str">
        <f>IFERROR(VLOOKUP($A140,'Capital spend Nov 30'!$D:$G,3,FALSE),"No PO")</f>
        <v>P22-016081 - Line 1</v>
      </c>
      <c r="F140" t="str">
        <f>VLOOKUP(A140,'Capital spend Nov 30'!D:Q,14,FALSE)</f>
        <v>The Heartland - 2022 - In-Suite Renovations</v>
      </c>
      <c r="G140" t="str">
        <f>VLOOKUP(A140,'Capital spend Nov 30'!D:U,18,FALSE)</f>
        <v>No</v>
      </c>
      <c r="H140" s="89">
        <f>VLOOKUP(A140,'Capital spend Nov 30'!$D$10:$W$6901,5,0)</f>
        <v>236.25</v>
      </c>
      <c r="I140" t="str">
        <f>VLOOKUP(A140,'Capital spend Nov 30'!$D$10:$W$6901,15,0)</f>
        <v>ST10069</v>
      </c>
      <c r="J140" t="str">
        <f>VLOOKUP($A140,'Capital spend Nov 30'!$D$10:$W$6901,8,0)</f>
        <v>In-Suite Renovation (Capital)</v>
      </c>
      <c r="K140" t="str">
        <f>VLOOKUP($A140,'Capital spend Nov 30'!$D$10:$W$6901,2,0)</f>
        <v>Calum Wighton</v>
      </c>
      <c r="L140" t="str">
        <f>VLOOKUP($A140,'Capital spend Nov 30'!$D$10:$W$6901,4,0)</f>
        <v>Suite 312 Reno Additional Scope</v>
      </c>
    </row>
    <row r="141" spans="1:12">
      <c r="A141" s="25" t="s">
        <v>5909</v>
      </c>
      <c r="B141" t="s">
        <v>978</v>
      </c>
      <c r="C141" s="48" t="s">
        <v>1012</v>
      </c>
      <c r="D141" t="str">
        <f t="shared" si="10"/>
        <v>P22-016115</v>
      </c>
      <c r="E141" t="str">
        <f>IFERROR(VLOOKUP($A141,'Capital spend Nov 30'!$D:$G,3,FALSE),"No PO")</f>
        <v>P22-016115 - Line 1</v>
      </c>
      <c r="F141" t="str">
        <f>VLOOKUP(A141,'Capital spend Nov 30'!D:Q,14,FALSE)</f>
        <v>Windermere - 2022 - Housekeeping FF&amp;E (Carpet Cleaner)</v>
      </c>
      <c r="G141" t="str">
        <f>VLOOKUP(A141,'Capital spend Nov 30'!D:U,18,FALSE)</f>
        <v>No</v>
      </c>
      <c r="H141" s="89">
        <f>VLOOKUP(A141,'Capital spend Nov 30'!$D$10:$W$6901,5,0)</f>
        <v>7214.08</v>
      </c>
      <c r="I141" t="str">
        <f>VLOOKUP(A141,'Capital spend Nov 30'!$D$10:$W$6901,15,0)</f>
        <v>ST10093</v>
      </c>
      <c r="J141" t="str">
        <f>VLOOKUP($A141,'Capital spend Nov 30'!$D$10:$W$6901,8,0)</f>
        <v>Housekeeping FF&amp;E (Capital)</v>
      </c>
      <c r="K141" t="str">
        <f>VLOOKUP($A141,'Capital spend Nov 30'!$D$10:$W$6901,2,0)</f>
        <v>Tim Morrison</v>
      </c>
      <c r="L141" t="str">
        <f>VLOOKUP($A141,'Capital spend Nov 30'!$D$10:$W$6901,4,0)</f>
        <v>To replace the current failed 12 year old carpet cleaner. No parts available.</v>
      </c>
    </row>
    <row r="142" spans="1:12">
      <c r="A142" s="25" t="s">
        <v>5910</v>
      </c>
      <c r="B142" t="s">
        <v>978</v>
      </c>
      <c r="C142" s="48" t="s">
        <v>1012</v>
      </c>
      <c r="D142" t="str">
        <f t="shared" si="10"/>
        <v>P22-016117</v>
      </c>
      <c r="E142" t="str">
        <f>IFERROR(VLOOKUP($A142,'Capital spend Nov 30'!$D:$G,3,FALSE),"No PO")</f>
        <v>P22-016117 - Line 1</v>
      </c>
      <c r="F142" t="str">
        <f>VLOOKUP(A142,'Capital spend Nov 30'!D:Q,14,FALSE)</f>
        <v>Windermere - 2022 - Heat Pump (Rm 410)</v>
      </c>
      <c r="G142" t="str">
        <f>VLOOKUP(A142,'Capital spend Nov 30'!D:U,18,FALSE)</f>
        <v>No</v>
      </c>
      <c r="H142" s="89">
        <f>VLOOKUP(A142,'Capital spend Nov 30'!$D$10:$W$6901,5,0)</f>
        <v>9114.58</v>
      </c>
      <c r="I142" t="str">
        <f>VLOOKUP(A142,'Capital spend Nov 30'!$D$10:$W$6901,15,0)</f>
        <v>ST10093</v>
      </c>
      <c r="J142" t="str">
        <f>VLOOKUP($A142,'Capital spend Nov 30'!$D$10:$W$6901,8,0)</f>
        <v>HVAC Systems (Capital)</v>
      </c>
      <c r="K142" t="str">
        <f>VLOOKUP($A142,'Capital spend Nov 30'!$D$10:$W$6901,2,0)</f>
        <v>Tim Morrison</v>
      </c>
      <c r="L142" t="str">
        <f>VLOOKUP($A142,'Capital spend Nov 30'!$D$10:$W$6901,4,0)</f>
        <v>To replace the current failed 12 year old heat pump. No parts available. Must replace.</v>
      </c>
    </row>
    <row r="143" spans="1:12">
      <c r="A143" s="25" t="s">
        <v>5911</v>
      </c>
      <c r="B143" t="s">
        <v>978</v>
      </c>
      <c r="C143" s="48" t="s">
        <v>1086</v>
      </c>
      <c r="D143" t="str">
        <f t="shared" si="10"/>
        <v>P22-016148</v>
      </c>
      <c r="E143" t="str">
        <f>IFERROR(VLOOKUP($A143,'Capital spend Nov 30'!$D:$G,3,FALSE),"No PO")</f>
        <v>P22-016148 - Line 1</v>
      </c>
      <c r="F143" t="str">
        <f>VLOOKUP(A143,'Capital spend Nov 30'!D:Q,14,FALSE)</f>
        <v>Windermere - 2022 - AC/Heating Portable Units</v>
      </c>
      <c r="G143" t="str">
        <f>VLOOKUP(A143,'Capital spend Nov 30'!D:U,18,FALSE)</f>
        <v>No</v>
      </c>
      <c r="H143" s="89">
        <f>VLOOKUP(A143,'Capital spend Nov 30'!$D$10:$W$6901,5,0)</f>
        <v>2810.31</v>
      </c>
      <c r="I143" t="str">
        <f>VLOOKUP(A143,'Capital spend Nov 30'!$D$10:$W$6901,15,0)</f>
        <v>ST10093</v>
      </c>
      <c r="J143" t="str">
        <f>VLOOKUP($A143,'Capital spend Nov 30'!$D$10:$W$6901,8,0)</f>
        <v>HVAC Systems (Capital)</v>
      </c>
      <c r="K143" t="str">
        <f>VLOOKUP($A143,'Capital spend Nov 30'!$D$10:$W$6901,2,0)</f>
        <v>Tim Morrison</v>
      </c>
      <c r="L143" t="str">
        <f>VLOOKUP($A143,'Capital spend Nov 30'!$D$10:$W$6901,4,0)</f>
        <v>To supply the home with 7 portable AC/Heating units while we wait for the new heat pumps that have a lead time of 8-10 weeks.</v>
      </c>
    </row>
    <row r="144" spans="1:12">
      <c r="A144" s="25" t="s">
        <v>5912</v>
      </c>
      <c r="B144" t="s">
        <v>978</v>
      </c>
      <c r="C144" s="48" t="s">
        <v>1086</v>
      </c>
      <c r="D144" t="str">
        <f t="shared" si="10"/>
        <v>P22-016221</v>
      </c>
      <c r="E144" t="str">
        <f>IFERROR(VLOOKUP($A144,'Capital spend Nov 30'!$D:$G,3,FALSE),"No PO")</f>
        <v>P22-016221 - Line 1</v>
      </c>
      <c r="F144" t="str">
        <f>VLOOKUP(A144,'Capital spend Nov 30'!D:Q,14,FALSE)</f>
        <v>Maplecrest - 2022 - Tenant Spaces (Rm 321)</v>
      </c>
      <c r="G144" t="str">
        <f>VLOOKUP(A144,'Capital spend Nov 30'!D:U,18,FALSE)</f>
        <v>No</v>
      </c>
      <c r="H144" s="89">
        <f>VLOOKUP(A144,'Capital spend Nov 30'!$D$10:$W$6901,5,0)</f>
        <v>5522.31</v>
      </c>
      <c r="I144" t="str">
        <f>VLOOKUP(A144,'Capital spend Nov 30'!$D$10:$W$6901,15,0)</f>
        <v>ST10006</v>
      </c>
      <c r="J144" t="str">
        <f>VLOOKUP($A144,'Capital spend Nov 30'!$D$10:$W$6901,8,0)</f>
        <v>Tenant Spaces (Capital)</v>
      </c>
      <c r="K144" t="str">
        <f>VLOOKUP($A144,'Capital spend Nov 30'!$D$10:$W$6901,2,0)</f>
        <v>Tim Morrison</v>
      </c>
      <c r="L144" t="str">
        <f>VLOOKUP($A144,'Capital spend Nov 30'!$D$10:$W$6901,4,0)</f>
        <v>To perform a mold abatement and restoration of suite 321 because of a fire suppression pinhole leak that went on for a long time until it was discovered when mold became apparent.</v>
      </c>
    </row>
    <row r="145" spans="1:12">
      <c r="A145" s="25" t="s">
        <v>5913</v>
      </c>
      <c r="B145" t="s">
        <v>977</v>
      </c>
      <c r="C145" s="48" t="s">
        <v>5788</v>
      </c>
      <c r="D145" t="str">
        <f t="shared" si="10"/>
        <v>P22-016106</v>
      </c>
      <c r="E145" t="str">
        <f>IFERROR(VLOOKUP($A145,'Capital spend Nov 30'!$D:$G,3,FALSE),"No PO")</f>
        <v>P22-016106 - Line 1</v>
      </c>
      <c r="F145" t="str">
        <f>VLOOKUP(A145,'Capital spend Nov 30'!D:Q,14,FALSE)</f>
        <v>Colonel By - 2022- DHW boiler motor</v>
      </c>
      <c r="G145" t="str">
        <f>VLOOKUP(A145,'Capital spend Nov 30'!D:U,18,FALSE)</f>
        <v>No</v>
      </c>
      <c r="H145" s="89">
        <f>VLOOKUP(A145,'Capital spend Nov 30'!$D$10:$W$6901,5,0)</f>
        <v>3625.28</v>
      </c>
      <c r="I145" t="str">
        <f>VLOOKUP(A145,'Capital spend Nov 30'!$D$10:$W$6901,15,0)</f>
        <v>ST10049</v>
      </c>
      <c r="J145" t="str">
        <f>VLOOKUP($A145,'Capital spend Nov 30'!$D$10:$W$6901,8,0)</f>
        <v>Plumbing (Capital)</v>
      </c>
      <c r="K145" t="str">
        <f>VLOOKUP($A145,'Capital spend Nov 30'!$D$10:$W$6901,2,0)</f>
        <v>Franco D'Angelo</v>
      </c>
      <c r="L145" t="str">
        <f>VLOOKUP($A145,'Capital spend Nov 30'!$D$10:$W$6901,4,0)</f>
        <v>Colonel By - 2022- DHW boiler motor - Replace motor assemble . more 7 yrs</v>
      </c>
    </row>
    <row r="146" spans="1:12">
      <c r="A146" s="25" t="s">
        <v>5914</v>
      </c>
      <c r="B146" t="s">
        <v>977</v>
      </c>
      <c r="C146" s="48" t="s">
        <v>5788</v>
      </c>
      <c r="D146" t="str">
        <f t="shared" si="10"/>
        <v>P22-016105</v>
      </c>
      <c r="E146" t="str">
        <f>IFERROR(VLOOKUP($A146,'Capital spend Nov 30'!$D:$G,3,FALSE),"No PO")</f>
        <v>P22-016105 - Line 1</v>
      </c>
      <c r="F146" t="str">
        <f>VLOOKUP(A146,'Capital spend Nov 30'!D:Q,14,FALSE)</f>
        <v>Colonel By - 2022- MUA sensor</v>
      </c>
      <c r="G146" t="str">
        <f>VLOOKUP(A146,'Capital spend Nov 30'!D:U,18,FALSE)</f>
        <v>No</v>
      </c>
      <c r="H146" s="89">
        <f>VLOOKUP(A146,'Capital spend Nov 30'!$D$10:$W$6901,5,0)</f>
        <v>1710.82</v>
      </c>
      <c r="I146" t="str">
        <f>VLOOKUP(A146,'Capital spend Nov 30'!$D$10:$W$6901,15,0)</f>
        <v>ST10049</v>
      </c>
      <c r="J146" t="str">
        <f>VLOOKUP($A146,'Capital spend Nov 30'!$D$10:$W$6901,8,0)</f>
        <v>HVAC Systems (Capital)</v>
      </c>
      <c r="K146" t="str">
        <f>VLOOKUP($A146,'Capital spend Nov 30'!$D$10:$W$6901,2,0)</f>
        <v>Franco D'Angelo</v>
      </c>
      <c r="L146" t="str">
        <f>VLOOKUP($A146,'Capital spend Nov 30'!$D$10:$W$6901,4,0)</f>
        <v>Colonel By - 2022- MUA sensor - Replace  sensor on MUA . more 10 yrs</v>
      </c>
    </row>
    <row r="147" spans="1:12">
      <c r="A147" s="25" t="s">
        <v>5915</v>
      </c>
      <c r="B147" t="s">
        <v>977</v>
      </c>
      <c r="C147" s="48" t="s">
        <v>5788</v>
      </c>
      <c r="D147" t="str">
        <f t="shared" si="10"/>
        <v>P22-016211</v>
      </c>
      <c r="E147" t="str">
        <f>IFERROR(VLOOKUP($A147,'Capital spend Nov 30'!$D:$G,3,FALSE),"No PO")</f>
        <v>P22-016211 - Line 1</v>
      </c>
      <c r="F147" t="str">
        <f>VLOOKUP(A147,'Capital spend Nov 30'!D:Q,14,FALSE)</f>
        <v>Maplecrest - 2022 - Air Handler #1 (Actuator Linkage)</v>
      </c>
      <c r="G147" t="str">
        <f>VLOOKUP(A147,'Capital spend Nov 30'!D:U,18,FALSE)</f>
        <v>No</v>
      </c>
      <c r="H147" s="89">
        <f>VLOOKUP(A147,'Capital spend Nov 30'!$D$10:$W$6901,5,0)</f>
        <v>1750.37</v>
      </c>
      <c r="I147" t="str">
        <f>VLOOKUP(A147,'Capital spend Nov 30'!$D$10:$W$6901,15,0)</f>
        <v>ST10006</v>
      </c>
      <c r="J147" t="str">
        <f>VLOOKUP($A147,'Capital spend Nov 30'!$D$10:$W$6901,8,0)</f>
        <v>HVAC Systems (Capital)</v>
      </c>
      <c r="K147" t="str">
        <f>VLOOKUP($A147,'Capital spend Nov 30'!$D$10:$W$6901,2,0)</f>
        <v>Tim Morrison</v>
      </c>
      <c r="L147" t="str">
        <f>VLOOKUP($A147,'Capital spend Nov 30'!$D$10:$W$6901,4,0)</f>
        <v>To replace the failed 25 year old Air Handler #1 Actuator Linkage. No heat or AC due to this failure.</v>
      </c>
    </row>
    <row r="148" spans="1:12">
      <c r="A148" s="25" t="s">
        <v>5916</v>
      </c>
      <c r="B148" t="s">
        <v>977</v>
      </c>
      <c r="C148" s="48" t="s">
        <v>5788</v>
      </c>
      <c r="D148" t="str">
        <f t="shared" si="10"/>
        <v>P22-016222</v>
      </c>
      <c r="E148" t="str">
        <f>IFERROR(VLOOKUP($A148,'Capital spend Nov 30'!$D:$G,3,FALSE),"No PO")</f>
        <v>P22-016222 - Line 1</v>
      </c>
      <c r="F148" t="str">
        <f>VLOOKUP(A148,'Capital spend Nov 30'!D:Q,14,FALSE)</f>
        <v>Grand Wood - 2022 - Generator (ATS Switch)</v>
      </c>
      <c r="G148" t="str">
        <f>VLOOKUP(A148,'Capital spend Nov 30'!D:U,18,FALSE)</f>
        <v>No</v>
      </c>
      <c r="H148" s="89">
        <f>VLOOKUP(A148,'Capital spend Nov 30'!$D$10:$W$6901,5,0)</f>
        <v>13902.55</v>
      </c>
      <c r="I148" t="str">
        <f>VLOOKUP(A148,'Capital spend Nov 30'!$D$10:$W$6901,15,0)</f>
        <v>ST10097</v>
      </c>
      <c r="J148" t="str">
        <f>VLOOKUP($A148,'Capital spend Nov 30'!$D$10:$W$6901,8,0)</f>
        <v>Emergency Power System (Capital)</v>
      </c>
      <c r="K148" t="str">
        <f>VLOOKUP($A148,'Capital spend Nov 30'!$D$10:$W$6901,2,0)</f>
        <v>Tim Morrison</v>
      </c>
      <c r="L148" t="str">
        <f>VLOOKUP($A148,'Capital spend Nov 30'!$D$10:$W$6901,4,0)</f>
        <v>To replace the failed 12 year old generator ATS (Automatic Transfer Switch). The unit fried itself when the generator turned on for the monthly diagnostic run-through. Cannot be repaired. Too far gone.</v>
      </c>
    </row>
    <row r="149" spans="1:12">
      <c r="A149" s="25" t="s">
        <v>5917</v>
      </c>
      <c r="B149" t="s">
        <v>977</v>
      </c>
      <c r="C149" s="48" t="s">
        <v>5788</v>
      </c>
      <c r="D149" t="str">
        <f t="shared" si="10"/>
        <v>P22-016146</v>
      </c>
      <c r="E149" t="str">
        <f>IFERROR(VLOOKUP($A149,'Capital spend Nov 30'!$D:$G,3,FALSE),"No PO")</f>
        <v>P22-016146 - Line 1</v>
      </c>
      <c r="F149" t="str">
        <f>VLOOKUP(A149,'Capital spend Nov 30'!D:Q,14,FALSE)</f>
        <v>Trafalgar - 2022 - Flood Repairs (Rm 112)</v>
      </c>
      <c r="G149" t="str">
        <f>VLOOKUP(A149,'Capital spend Nov 30'!D:U,18,FALSE)</f>
        <v>No</v>
      </c>
      <c r="H149" s="89">
        <f>VLOOKUP(A149,'Capital spend Nov 30'!$D$10:$W$6901,5,0)</f>
        <v>17289</v>
      </c>
      <c r="I149" t="str">
        <f>VLOOKUP(A149,'Capital spend Nov 30'!$D$10:$W$6901,15,0)</f>
        <v>ST10008</v>
      </c>
      <c r="J149" t="str">
        <f>VLOOKUP($A149,'Capital spend Nov 30'!$D$10:$W$6901,8,0)</f>
        <v>Tenant Spaces (Capital)</v>
      </c>
      <c r="K149" t="str">
        <f>VLOOKUP($A149,'Capital spend Nov 30'!$D$10:$W$6901,2,0)</f>
        <v>Tim Morrison</v>
      </c>
      <c r="L149" t="str">
        <f>VLOOKUP($A149,'Capital spend Nov 30'!$D$10:$W$6901,4,0)</f>
        <v>To perform repairs/replacement in suite 112 from a toilet flood in the room above. There was significant damages to suite 112's ceiling, baseboard and flooring.</v>
      </c>
    </row>
    <row r="150" spans="1:12">
      <c r="A150" s="25" t="s">
        <v>5918</v>
      </c>
      <c r="B150" t="s">
        <v>977</v>
      </c>
      <c r="C150" s="48" t="s">
        <v>5788</v>
      </c>
      <c r="D150" t="str">
        <f t="shared" si="10"/>
        <v>P22-016203</v>
      </c>
      <c r="E150" t="str">
        <f>IFERROR(VLOOKUP($A150,'Capital spend Nov 30'!$D:$G,3,FALSE),"No PO")</f>
        <v>P22-016203 - Line 1</v>
      </c>
      <c r="F150" t="str">
        <f>VLOOKUP(A150,'Capital spend Nov 30'!D:Q,14,FALSE)</f>
        <v>Glynnwood - 2022 - Roof (Leak Repair)</v>
      </c>
      <c r="G150" t="str">
        <f>VLOOKUP(A150,'Capital spend Nov 30'!D:U,18,FALSE)</f>
        <v>No</v>
      </c>
      <c r="H150" s="89">
        <f>VLOOKUP(A150,'Capital spend Nov 30'!$D$10:$W$6901,5,0)</f>
        <v>8035.43</v>
      </c>
      <c r="I150" t="str">
        <f>VLOOKUP(A150,'Capital spend Nov 30'!$D$10:$W$6901,15,0)</f>
        <v>ST10027</v>
      </c>
      <c r="J150" t="str">
        <f>VLOOKUP($A150,'Capital spend Nov 30'!$D$10:$W$6901,8,0)</f>
        <v>Roof (Capital)</v>
      </c>
      <c r="K150" t="str">
        <f>VLOOKUP($A150,'Capital spend Nov 30'!$D$10:$W$6901,2,0)</f>
        <v>Tim Morrison</v>
      </c>
      <c r="L150" t="str">
        <f>VLOOKUP($A150,'Capital spend Nov 30'!$D$10:$W$6901,4,0)</f>
        <v>To complete the permanent roof repairs that is permitting water penetration into resident suites and hallways.</v>
      </c>
    </row>
    <row r="151" spans="1:12">
      <c r="A151" s="25" t="s">
        <v>5919</v>
      </c>
      <c r="B151" t="s">
        <v>977</v>
      </c>
      <c r="C151" s="48" t="s">
        <v>5788</v>
      </c>
      <c r="D151" t="str">
        <f t="shared" si="10"/>
        <v>P22-016093</v>
      </c>
      <c r="E151" t="str">
        <f>IFERROR(VLOOKUP($A151,'Capital spend Nov 30'!$D:$G,3,FALSE),"No PO")</f>
        <v>P22-016093 - Line 1</v>
      </c>
      <c r="F151" t="str">
        <f>VLOOKUP(A151,'Capital spend Nov 30'!D:Q,14,FALSE)</f>
        <v>King Gardens - 2022 - Laundry FF&amp;E (Combo)</v>
      </c>
      <c r="G151" t="str">
        <f>VLOOKUP(A151,'Capital spend Nov 30'!D:U,18,FALSE)</f>
        <v>No</v>
      </c>
      <c r="H151" s="89">
        <f>VLOOKUP(A151,'Capital spend Nov 30'!$D$10:$W$6901,5,0)</f>
        <v>5900.86</v>
      </c>
      <c r="I151" t="str">
        <f>VLOOKUP(A151,'Capital spend Nov 30'!$D$10:$W$6901,15,0)</f>
        <v>ST10017</v>
      </c>
      <c r="J151" t="str">
        <f>VLOOKUP($A151,'Capital spend Nov 30'!$D$10:$W$6901,8,0)</f>
        <v>Laundry FF&amp;E (Capital)</v>
      </c>
      <c r="K151" t="str">
        <f>VLOOKUP($A151,'Capital spend Nov 30'!$D$10:$W$6901,2,0)</f>
        <v>Tim Morrison</v>
      </c>
      <c r="L151" t="str">
        <f>VLOOKUP($A151,'Capital spend Nov 30'!$D$10:$W$6901,4,0)</f>
        <v>To replace the current failed 15 year old washer/dryer combo. Currently, the residents must travel to another floor to wash their clothes. Not ideal. 
With this purchase, due to the new advancement of the combo unit, an upgrade to the breaker and plug must be completed by Naylor.</v>
      </c>
    </row>
    <row r="152" spans="1:12">
      <c r="A152" s="25" t="s">
        <v>5920</v>
      </c>
      <c r="B152" t="s">
        <v>977</v>
      </c>
      <c r="C152" s="48" t="s">
        <v>5788</v>
      </c>
      <c r="D152" t="str">
        <f t="shared" si="10"/>
        <v>P22-016122</v>
      </c>
      <c r="E152" t="str">
        <f>IFERROR(VLOOKUP($A152,'Capital spend Nov 30'!$D:$G,3,FALSE),"No PO")</f>
        <v>P22-016122 - Line 1</v>
      </c>
      <c r="F152" t="str">
        <f>VLOOKUP(A152,'Capital spend Nov 30'!D:Q,14,FALSE)</f>
        <v>The Beechwood - 2022 - Tenant Spaces (Flooring)</v>
      </c>
      <c r="G152" t="str">
        <f>VLOOKUP(A152,'Capital spend Nov 30'!D:U,18,FALSE)</f>
        <v>No</v>
      </c>
      <c r="H152" s="89">
        <f>VLOOKUP(A152,'Capital spend Nov 30'!$D$10:$W$6901,5,0)</f>
        <v>14466.26</v>
      </c>
      <c r="I152" t="str">
        <f>VLOOKUP(A152,'Capital spend Nov 30'!$D$10:$W$6901,15,0)</f>
        <v>ST10011</v>
      </c>
      <c r="J152" t="str">
        <f>VLOOKUP($A152,'Capital spend Nov 30'!$D$10:$W$6901,8,0)</f>
        <v>Tenant Spaces (Capital)</v>
      </c>
      <c r="K152" t="str">
        <f>VLOOKUP($A152,'Capital spend Nov 30'!$D$10:$W$6901,2,0)</f>
        <v>Tim Morrison</v>
      </c>
      <c r="L152" t="str">
        <f>VLOOKUP($A152,'Capital spend Nov 30'!$D$10:$W$6901,4,0)</f>
        <v>To replace the current failed 20 year old flooring and walls in the 3 resident laundry niches that house the laundry sink and washer/dryer. The carpet is severely stained and bleached from the detergents. Very unsightly for tours and residents living there. Many holes in the drywall. Also, the basement meeting/conference room carpet needs to be replaced because of a sewer back up. The carpet cannot be cleaned because of the black water.</v>
      </c>
    </row>
    <row r="153" spans="1:12">
      <c r="A153" s="25" t="s">
        <v>5921</v>
      </c>
      <c r="B153" t="s">
        <v>977</v>
      </c>
      <c r="C153" s="48" t="s">
        <v>5788</v>
      </c>
      <c r="D153" t="str">
        <f t="shared" si="10"/>
        <v>P22-016095</v>
      </c>
      <c r="E153" t="str">
        <f>IFERROR(VLOOKUP($A153,'Capital spend Nov 30'!$D:$G,3,FALSE),"No PO")</f>
        <v>P22-016095 - Line 1</v>
      </c>
      <c r="F153" t="str">
        <f>VLOOKUP(A153,'Capital spend Nov 30'!D:Q,14,FALSE)</f>
        <v>King Gardens - 2022 - Laundry FF&amp;E (40lb Washer)</v>
      </c>
      <c r="G153" t="str">
        <f>VLOOKUP(A153,'Capital spend Nov 30'!D:U,18,FALSE)</f>
        <v>No</v>
      </c>
      <c r="H153" s="89">
        <f>VLOOKUP(A153,'Capital spend Nov 30'!$D$10:$W$6901,5,0)</f>
        <v>15378.17</v>
      </c>
      <c r="I153" t="str">
        <f>VLOOKUP(A153,'Capital spend Nov 30'!$D$10:$W$6901,15,0)</f>
        <v>ST10017</v>
      </c>
      <c r="J153" t="str">
        <f>VLOOKUP($A153,'Capital spend Nov 30'!$D$10:$W$6901,8,0)</f>
        <v>Laundry FF&amp;E (Capital)</v>
      </c>
      <c r="K153" t="str">
        <f>VLOOKUP($A153,'Capital spend Nov 30'!$D$10:$W$6901,2,0)</f>
        <v>Tim Morrison</v>
      </c>
      <c r="L153" t="str">
        <f>VLOOKUP($A153,'Capital spend Nov 30'!$D$10:$W$6901,4,0)</f>
        <v>To replace the current failed 15 year old commercial washer. Cannot be repaired. Parts not available.</v>
      </c>
    </row>
    <row r="154" spans="1:12">
      <c r="A154" s="25" t="s">
        <v>5922</v>
      </c>
      <c r="B154" t="s">
        <v>977</v>
      </c>
      <c r="C154" s="48" t="s">
        <v>5788</v>
      </c>
      <c r="D154" t="str">
        <f t="shared" si="10"/>
        <v>P22-016149</v>
      </c>
      <c r="E154" t="str">
        <f>IFERROR(VLOOKUP($A154,'Capital spend Nov 30'!$D:$G,3,FALSE),"No PO")</f>
        <v>P22-016149 - Line 1</v>
      </c>
      <c r="F154" t="str">
        <f>VLOOKUP(A154,'Capital spend Nov 30'!D:Q,14,FALSE)</f>
        <v>Windermere - 2022 - Heating (DHW Pump 5a)</v>
      </c>
      <c r="G154" t="str">
        <f>VLOOKUP(A154,'Capital spend Nov 30'!D:U,18,FALSE)</f>
        <v>No</v>
      </c>
      <c r="H154" s="89">
        <f>VLOOKUP(A154,'Capital spend Nov 30'!$D$10:$W$6901,5,0)</f>
        <v>3234.74</v>
      </c>
      <c r="I154" t="str">
        <f>VLOOKUP(A154,'Capital spend Nov 30'!$D$10:$W$6901,15,0)</f>
        <v>ST10093</v>
      </c>
      <c r="J154" t="str">
        <f>VLOOKUP($A154,'Capital spend Nov 30'!$D$10:$W$6901,8,0)</f>
        <v>HVAC Systems (Capital)</v>
      </c>
      <c r="K154" t="str">
        <f>VLOOKUP($A154,'Capital spend Nov 30'!$D$10:$W$6901,2,0)</f>
        <v>Tim Morrison</v>
      </c>
      <c r="L154" t="str">
        <f>VLOOKUP($A154,'Capital spend Nov 30'!$D$10:$W$6901,4,0)</f>
        <v>To replace the current failed 15 year old DHW Pump5A that is leaking badly. Cannot be repaired. Beyond saving.</v>
      </c>
    </row>
    <row r="155" spans="1:12">
      <c r="A155" s="25" t="s">
        <v>5923</v>
      </c>
      <c r="B155" t="s">
        <v>977</v>
      </c>
      <c r="C155" s="48" t="s">
        <v>5788</v>
      </c>
      <c r="D155" t="str">
        <f t="shared" si="10"/>
        <v>P22-016144</v>
      </c>
      <c r="E155" t="str">
        <f>IFERROR(VLOOKUP($A155,'Capital spend Nov 30'!$D:$G,3,FALSE),"No PO")</f>
        <v>P22-016144 - Line 1</v>
      </c>
      <c r="F155" t="str">
        <f>VLOOKUP(A155,'Capital spend Nov 30'!D:Q,14,FALSE)</f>
        <v>Kennedy Lodge - 2022 - Fan Motor Replacement</v>
      </c>
      <c r="G155" t="str">
        <f>VLOOKUP(A155,'Capital spend Nov 30'!D:U,18,FALSE)</f>
        <v>No</v>
      </c>
      <c r="H155" s="89">
        <f>VLOOKUP(A155,'Capital spend Nov 30'!$D$10:$W$6901,5,0)</f>
        <v>1275.77</v>
      </c>
      <c r="I155" t="str">
        <f>VLOOKUP(A155,'Capital spend Nov 30'!$D$10:$W$6901,15,0)</f>
        <v>ST10169</v>
      </c>
      <c r="J155" t="str">
        <f>VLOOKUP($A155,'Capital spend Nov 30'!$D$10:$W$6901,8,0)</f>
        <v>HVAC Systems (Capital)</v>
      </c>
      <c r="K155" t="str">
        <f>VLOOKUP($A155,'Capital spend Nov 30'!$D$10:$W$6901,2,0)</f>
        <v>Hazel D'Gama</v>
      </c>
      <c r="L155" t="str">
        <f>VLOOKUP($A155,'Capital spend Nov 30'!$D$10:$W$6901,4,0)</f>
        <v>Kennedy Lodge - Fan motor replacement as the current motor has failed.</v>
      </c>
    </row>
    <row r="156" spans="1:12">
      <c r="A156" s="25" t="s">
        <v>5924</v>
      </c>
      <c r="B156" t="s">
        <v>977</v>
      </c>
      <c r="C156" s="48" t="s">
        <v>5788</v>
      </c>
      <c r="D156" t="str">
        <f t="shared" si="10"/>
        <v>P22-016156</v>
      </c>
      <c r="E156" t="str">
        <f>IFERROR(VLOOKUP($A156,'Capital spend Nov 30'!$D:$G,3,FALSE),"No PO")</f>
        <v>P22-016156 - Line 1</v>
      </c>
      <c r="F156" t="str">
        <f>VLOOKUP(A156,'Capital spend Nov 30'!D:Q,14,FALSE)</f>
        <v>Arbour Heights - 2022 - DHW Boiler Repair</v>
      </c>
      <c r="G156" t="str">
        <f>VLOOKUP(A156,'Capital spend Nov 30'!D:U,18,FALSE)</f>
        <v>No</v>
      </c>
      <c r="H156" s="89">
        <f>VLOOKUP(A156,'Capital spend Nov 30'!$D$10:$W$6901,5,0)</f>
        <v>14853.3</v>
      </c>
      <c r="I156" t="str">
        <f>VLOOKUP(A156,'Capital spend Nov 30'!$D$10:$W$6901,15,0)</f>
        <v>ST10297</v>
      </c>
      <c r="J156" t="str">
        <f>VLOOKUP($A156,'Capital spend Nov 30'!$D$10:$W$6901,8,0)</f>
        <v>HVAC Systems (Capital)</v>
      </c>
      <c r="K156" t="str">
        <f>VLOOKUP($A156,'Capital spend Nov 30'!$D$10:$W$6901,2,0)</f>
        <v>Franco D'Angelo</v>
      </c>
      <c r="L156" t="str">
        <f>VLOOKUP($A156,'Capital spend Nov 30'!$D$10:$W$6901,4,0)</f>
        <v>Arbour Heights - Replace Leaking Heat Exchanger &amp; Refractory.</v>
      </c>
    </row>
    <row r="157" spans="1:12">
      <c r="A157" s="25" t="s">
        <v>5925</v>
      </c>
      <c r="B157" t="s">
        <v>977</v>
      </c>
      <c r="C157" s="48" t="s">
        <v>5788</v>
      </c>
      <c r="D157" t="str">
        <f t="shared" si="10"/>
        <v>P22-016280</v>
      </c>
      <c r="E157" t="str">
        <f>IFERROR(VLOOKUP($A157,'Capital spend Nov 30'!$D:$G,3,FALSE),"No PO")</f>
        <v>P22-016280 - Line 1</v>
      </c>
      <c r="F157" t="str">
        <f>VLOOKUP(A157,'Capital spend Nov 30'!D:Q,14,FALSE)</f>
        <v>Colonel By - 2022 - Fan Coil Replacement, Resident Suites</v>
      </c>
      <c r="G157" t="str">
        <f>VLOOKUP(A157,'Capital spend Nov 30'!D:U,18,FALSE)</f>
        <v>No</v>
      </c>
      <c r="H157" s="89">
        <f>VLOOKUP(A157,'Capital spend Nov 30'!$D$10:$W$6901,5,0)</f>
        <v>2847.6</v>
      </c>
      <c r="I157" t="str">
        <f>VLOOKUP(A157,'Capital spend Nov 30'!$D$10:$W$6901,15,0)</f>
        <v>ST10049</v>
      </c>
      <c r="J157" t="str">
        <f>VLOOKUP($A157,'Capital spend Nov 30'!$D$10:$W$6901,8,0)</f>
        <v>HVAC Systems (Capital)</v>
      </c>
      <c r="K157" t="str">
        <f>VLOOKUP($A157,'Capital spend Nov 30'!$D$10:$W$6901,2,0)</f>
        <v>Franco D'Angelo</v>
      </c>
      <c r="L157" t="str">
        <f>VLOOKUP($A157,'Capital spend Nov 30'!$D$10:$W$6901,4,0)</f>
        <v>Colonel By - 2022- Fan coil - Unit replace 138 actuator . More 10</v>
      </c>
    </row>
    <row r="158" spans="1:12">
      <c r="A158" s="25" t="s">
        <v>5926</v>
      </c>
      <c r="B158" t="s">
        <v>978</v>
      </c>
      <c r="C158" s="48" t="s">
        <v>1012</v>
      </c>
      <c r="D158" t="str">
        <f t="shared" si="10"/>
        <v>P22-016600</v>
      </c>
      <c r="E158" t="str">
        <f>IFERROR(VLOOKUP($A158,'Capital spend Nov 30'!$D:$G,3,FALSE),"No PO")</f>
        <v>P22-016600 - Line 1</v>
      </c>
      <c r="F158" t="str">
        <f>VLOOKUP(A158,'Capital spend Nov 30'!D:Q,14,FALSE)</f>
        <v>Don Mills - 2022 - Elevator (O/S INV)</v>
      </c>
      <c r="G158" t="str">
        <f>VLOOKUP(A158,'Capital spend Nov 30'!D:U,18,FALSE)</f>
        <v>No</v>
      </c>
      <c r="H158" s="89">
        <f>VLOOKUP(A158,'Capital spend Nov 30'!$D$10:$W$6901,5,0)</f>
        <v>68155.679999999993</v>
      </c>
      <c r="I158" t="str">
        <f>VLOOKUP(A158,'Capital spend Nov 30'!$D$10:$W$6901,15,0)</f>
        <v>ST10025</v>
      </c>
      <c r="J158" t="str">
        <f>VLOOKUP($A158,'Capital spend Nov 30'!$D$10:$W$6901,8,0)</f>
        <v>Elevator Systems (Capital)</v>
      </c>
      <c r="K158" t="str">
        <f>VLOOKUP($A158,'Capital spend Nov 30'!$D$10:$W$6901,2,0)</f>
        <v>Kerrsten Norwood</v>
      </c>
      <c r="L158" t="str">
        <f>VLOOKUP($A158,'Capital spend Nov 30'!$D$10:$W$6901,4,0)</f>
        <v>2020/2021 Outstanding Invoices from contract for elevator modernization</v>
      </c>
    </row>
    <row r="159" spans="1:12">
      <c r="A159" s="25" t="s">
        <v>5927</v>
      </c>
      <c r="B159" t="s">
        <v>978</v>
      </c>
      <c r="C159" s="48" t="s">
        <v>1012</v>
      </c>
      <c r="D159" t="str">
        <f t="shared" si="10"/>
        <v>P22-016383</v>
      </c>
      <c r="E159" t="str">
        <f>IFERROR(VLOOKUP($A159,'Capital spend Nov 30'!$D:$G,3,FALSE),"No PO")</f>
        <v>P22-016383 - Line 1</v>
      </c>
      <c r="F159" t="str">
        <f>VLOOKUP(A159,'Capital spend Nov 30'!D:Q,14,FALSE)</f>
        <v>Ridgeview - 2022 - Steamer</v>
      </c>
      <c r="G159" t="str">
        <f>VLOOKUP(A159,'Capital spend Nov 30'!D:U,18,FALSE)</f>
        <v>No</v>
      </c>
      <c r="H159" s="89">
        <f>VLOOKUP(A159,'Capital spend Nov 30'!$D$10:$W$6901,5,0)</f>
        <v>22459.83</v>
      </c>
      <c r="I159" t="str">
        <f>VLOOKUP(A159,'Capital spend Nov 30'!$D$10:$W$6901,15,0)</f>
        <v>ST10145</v>
      </c>
      <c r="J159" t="str">
        <f>VLOOKUP($A159,'Capital spend Nov 30'!$D$10:$W$6901,8,0)</f>
        <v>Kitchen FF&amp;E (Capital)</v>
      </c>
      <c r="K159" t="str">
        <f>VLOOKUP($A159,'Capital spend Nov 30'!$D$10:$W$6901,2,0)</f>
        <v>Hazel D'Gama</v>
      </c>
      <c r="L159" t="str">
        <f>VLOOKUP($A159,'Capital spend Nov 30'!$D$10:$W$6901,4,0)</f>
        <v>Ridgeview - Steamer</v>
      </c>
    </row>
    <row r="160" spans="1:12">
      <c r="A160" s="25" t="s">
        <v>5928</v>
      </c>
      <c r="B160" t="s">
        <v>978</v>
      </c>
      <c r="C160" s="66" t="s">
        <v>1086</v>
      </c>
      <c r="D160" t="str">
        <f t="shared" si="10"/>
        <v>P22-016667</v>
      </c>
      <c r="E160" t="str">
        <f>IFERROR(VLOOKUP($A160,'Capital spend Nov 30'!$D:$G,3,FALSE),"No PO")</f>
        <v>P22-016667 - Line 2</v>
      </c>
      <c r="F160" t="str">
        <f>VLOOKUP(A160,'Capital spend Nov 30'!D:Q,14,FALSE)</f>
        <v>Crofton Manor - 2022 - In-Suite Renovations</v>
      </c>
      <c r="G160" t="str">
        <f>VLOOKUP(A160,'Capital spend Nov 30'!D:U,18,FALSE)</f>
        <v>No</v>
      </c>
      <c r="H160" s="89">
        <f>VLOOKUP(A160,'Capital spend Nov 30'!$D$10:$W$6901,5,0)</f>
        <v>1659</v>
      </c>
      <c r="I160" t="str">
        <f>VLOOKUP(A160,'Capital spend Nov 30'!$D$10:$W$6901,15,0)</f>
        <v>ST10054</v>
      </c>
      <c r="J160" t="str">
        <f>VLOOKUP($A160,'Capital spend Nov 30'!$D$10:$W$6901,8,0)</f>
        <v>Suites FF&amp;E (Capital)</v>
      </c>
      <c r="K160" t="str">
        <f>VLOOKUP($A160,'Capital spend Nov 30'!$D$10:$W$6901,2,0)</f>
        <v>Ray Millar (Terminated)</v>
      </c>
      <c r="L160" t="str">
        <f>VLOOKUP($A160,'Capital spend Nov 30'!$D$10:$W$6901,4,0)</f>
        <v>Suite 208 Reno Fridge Additional Scope</v>
      </c>
    </row>
    <row r="161" spans="1:17">
      <c r="A161" s="25" t="s">
        <v>5929</v>
      </c>
      <c r="B161" t="s">
        <v>978</v>
      </c>
      <c r="C161" s="48" t="s">
        <v>1086</v>
      </c>
      <c r="D161" t="str">
        <f t="shared" si="10"/>
        <v>P22-016395</v>
      </c>
      <c r="E161" t="str">
        <f>IFERROR(VLOOKUP($A161,'Capital spend Nov 30'!$D:$G,3,FALSE),"No PO")</f>
        <v>P22-016395 - Line 1</v>
      </c>
      <c r="F161" t="str">
        <f>VLOOKUP(A161,'Capital spend Nov 30'!D:Q,14,FALSE)</f>
        <v>Windermere - 2022 - Heating Boiler (Replacement)</v>
      </c>
      <c r="G161" t="str">
        <f>VLOOKUP(A161,'Capital spend Nov 30'!D:U,18,FALSE)</f>
        <v>No</v>
      </c>
      <c r="H161" s="89">
        <f>VLOOKUP(A161,'Capital spend Nov 30'!$D$10:$W$6901,5,0)</f>
        <v>57838.49</v>
      </c>
      <c r="I161" t="str">
        <f>VLOOKUP(A161,'Capital spend Nov 30'!$D$10:$W$6901,15,0)</f>
        <v>ST10093</v>
      </c>
      <c r="J161" t="str">
        <f>VLOOKUP($A161,'Capital spend Nov 30'!$D$10:$W$6901,8,0)</f>
        <v>HVAC Systems (Capital)</v>
      </c>
      <c r="K161" t="str">
        <f>VLOOKUP($A161,'Capital spend Nov 30'!$D$10:$W$6901,2,0)</f>
        <v>Tim Morrison</v>
      </c>
      <c r="L161" t="str">
        <f>VLOOKUP($A161,'Capital spend Nov 30'!$D$10:$W$6901,4,0)</f>
        <v>To replace the current failed 50 year old heating boiler. Cannot be repaired. Too old and parts are not available.</v>
      </c>
    </row>
    <row r="162" spans="1:17">
      <c r="A162" s="25" t="s">
        <v>5930</v>
      </c>
      <c r="B162" t="s">
        <v>978</v>
      </c>
      <c r="C162" s="66" t="s">
        <v>1012</v>
      </c>
      <c r="D162" t="str">
        <f t="shared" si="10"/>
        <v>P22-016389</v>
      </c>
      <c r="E162" t="str">
        <f>IFERROR(VLOOKUP($A162,'Capital spend Nov 30'!$D:$G,3,FALSE),"No PO")</f>
        <v>P22-016389 - Line 2</v>
      </c>
      <c r="F162" t="str">
        <f>VLOOKUP(A162,'Capital spend Nov 30'!D:Q,14,FALSE)</f>
        <v>Parkwood Place - 2022 - In-Suite Renovations</v>
      </c>
      <c r="G162" t="str">
        <f>VLOOKUP(A162,'Capital spend Nov 30'!D:U,18,FALSE)</f>
        <v>No</v>
      </c>
      <c r="H162" s="89">
        <f>VLOOKUP(A162,'Capital spend Nov 30'!$D$10:$W$6901,5,0)</f>
        <v>2259.1799999999998</v>
      </c>
      <c r="I162" t="str">
        <f>VLOOKUP(A162,'Capital spend Nov 30'!$D$10:$W$6901,15,0)</f>
        <v>ST10058</v>
      </c>
      <c r="J162" t="str">
        <f>VLOOKUP($A162,'Capital spend Nov 30'!$D$10:$W$6901,8,0)</f>
        <v>In-Suite Renovation (Capital)</v>
      </c>
      <c r="K162" t="str">
        <f>VLOOKUP($A162,'Capital spend Nov 30'!$D$10:$W$6901,2,0)</f>
        <v>Cheryl Chalifour</v>
      </c>
      <c r="L162" t="str">
        <f>VLOOKUP($A162,'Capital spend Nov 30'!$D$10:$W$6901,4,0)</f>
        <v>Suite 318 Reno Flooring bedroom</v>
      </c>
    </row>
    <row r="163" spans="1:17">
      <c r="A163" s="25" t="s">
        <v>5931</v>
      </c>
      <c r="B163" t="s">
        <v>978</v>
      </c>
      <c r="C163" s="66" t="s">
        <v>1086</v>
      </c>
      <c r="D163" t="str">
        <f t="shared" si="10"/>
        <v>P22-016526</v>
      </c>
      <c r="E163" t="str">
        <f>IFERROR(VLOOKUP($A163,'Capital spend Nov 30'!$D:$G,3,FALSE),"No PO")</f>
        <v>P22-016526 - Line 1</v>
      </c>
      <c r="F163" t="str">
        <f>VLOOKUP(A163,'Capital spend Nov 30'!D:Q,14,FALSE)</f>
        <v>Colonel By - 2022- Ride on Vacuum</v>
      </c>
      <c r="G163" t="str">
        <f>VLOOKUP(A163,'Capital spend Nov 30'!D:U,18,FALSE)</f>
        <v>No</v>
      </c>
      <c r="H163" s="89">
        <f>VLOOKUP(A163,'Capital spend Nov 30'!$D$10:$W$6901,5,0)</f>
        <v>2092.94</v>
      </c>
      <c r="I163" t="str">
        <f>VLOOKUP(A163,'Capital spend Nov 30'!$D$10:$W$6901,15,0)</f>
        <v>ST10049</v>
      </c>
      <c r="J163" t="str">
        <f>VLOOKUP($A163,'Capital spend Nov 30'!$D$10:$W$6901,8,0)</f>
        <v>Housekeeping FF&amp;E (Capital)</v>
      </c>
      <c r="K163" t="str">
        <f>VLOOKUP($A163,'Capital spend Nov 30'!$D$10:$W$6901,2,0)</f>
        <v>Franco D'Angelo</v>
      </c>
      <c r="L163" t="str">
        <f>VLOOKUP($A163,'Capital spend Nov 30'!$D$10:$W$6901,4,0)</f>
        <v>3 Batteries for Ride on Vacuum</v>
      </c>
    </row>
    <row r="164" spans="1:17">
      <c r="A164" s="25" t="s">
        <v>5932</v>
      </c>
      <c r="B164" t="s">
        <v>978</v>
      </c>
      <c r="C164" s="48" t="s">
        <v>1012</v>
      </c>
      <c r="D164" t="str">
        <f t="shared" si="10"/>
        <v>P22-016674</v>
      </c>
      <c r="E164" t="str">
        <f>IFERROR(VLOOKUP($A164,'Capital spend Nov 30'!$D:$G,3,FALSE),"No PO")</f>
        <v>P22-016674 - Line 1</v>
      </c>
      <c r="F164" t="str">
        <f>VLOOKUP(A164,'Capital spend Nov 30'!D:Q,14,FALSE)</f>
        <v>Prince of Wales - 2022- Storm Sump pump Replacement</v>
      </c>
      <c r="G164" t="str">
        <f>VLOOKUP(A164,'Capital spend Nov 30'!D:U,18,FALSE)</f>
        <v>No</v>
      </c>
      <c r="H164" s="89">
        <f>VLOOKUP(A164,'Capital spend Nov 30'!$D$10:$W$6901,5,0)</f>
        <v>14485.87</v>
      </c>
      <c r="I164" t="str">
        <f>VLOOKUP(A164,'Capital spend Nov 30'!$D$10:$W$6901,15,0)</f>
        <v>ST10041</v>
      </c>
      <c r="J164" t="str">
        <f>VLOOKUP($A164,'Capital spend Nov 30'!$D$10:$W$6901,8,0)</f>
        <v>Plumbing (Capital)</v>
      </c>
      <c r="K164" t="str">
        <f>VLOOKUP($A164,'Capital spend Nov 30'!$D$10:$W$6901,2,0)</f>
        <v>Franco D'Angelo</v>
      </c>
      <c r="L164" t="str">
        <f>VLOOKUP($A164,'Capital spend Nov 30'!$D$10:$W$6901,4,0)</f>
        <v>Prince of Wales - 2022- Storm Sump pump Replacement - Replace one of the sump pumps ..current pump is seized . More 10 yrs</v>
      </c>
    </row>
    <row r="165" spans="1:17">
      <c r="A165" t="s">
        <v>5933</v>
      </c>
      <c r="B165" t="s">
        <v>978</v>
      </c>
      <c r="C165" s="48" t="s">
        <v>1012</v>
      </c>
      <c r="D165" t="str">
        <f t="shared" si="10"/>
        <v>0</v>
      </c>
      <c r="E165">
        <f>IFERROR(VLOOKUP($A165,'Capital spend Nov 30'!$D:$G,3,FALSE),"No PO")</f>
        <v>0</v>
      </c>
      <c r="F165" t="str">
        <f>VLOOKUP(A165,'Capital spend Nov 30'!D:Q,14,FALSE)</f>
        <v>Alta Vista - 2022 - Walk In Motor</v>
      </c>
      <c r="G165" t="str">
        <f>VLOOKUP(A165,'Capital spend Nov 30'!D:U,18,FALSE)</f>
        <v>No</v>
      </c>
      <c r="H165" s="89">
        <f>VLOOKUP(A165,'Capital spend Nov 30'!$D$10:$W$6901,5,0)</f>
        <v>618.67999999999995</v>
      </c>
      <c r="I165" t="str">
        <f>VLOOKUP(A165,'Capital spend Nov 30'!$D$10:$W$6901,15,0)</f>
        <v>ST10050</v>
      </c>
      <c r="J165" t="str">
        <f>VLOOKUP($A165,'Capital spend Nov 30'!$D$10:$W$6901,8,0)</f>
        <v>Kitchen (Capital)</v>
      </c>
      <c r="K165" t="str">
        <f>VLOOKUP($A165,'Capital spend Nov 30'!$D$10:$W$6901,2,0)</f>
        <v>Franco D'Angelo</v>
      </c>
      <c r="L165">
        <f>VLOOKUP($A165,'Capital spend Nov 30'!$D$10:$W$6901,4,0)</f>
        <v>0</v>
      </c>
    </row>
    <row r="166" spans="1:17">
      <c r="A166" t="s">
        <v>5934</v>
      </c>
      <c r="B166" t="s">
        <v>978</v>
      </c>
      <c r="C166" s="48" t="s">
        <v>1086</v>
      </c>
      <c r="D166" t="str">
        <f t="shared" si="10"/>
        <v>P22-016601</v>
      </c>
      <c r="E166" t="str">
        <f>IFERROR(VLOOKUP($A166,'Capital spend Nov 30'!$D:$G,3,FALSE),"No PO")</f>
        <v>P22-016601 - Line 1</v>
      </c>
      <c r="F166" t="str">
        <f>VLOOKUP(A166,'Capital spend Nov 30'!D:Q,14,FALSE)</f>
        <v>Meadowlands - 2022 - MC Maglock Upgrades (Standata)</v>
      </c>
      <c r="G166" t="str">
        <f>VLOOKUP(A166,'Capital spend Nov 30'!D:U,18,FALSE)</f>
        <v>No</v>
      </c>
      <c r="H166" s="89">
        <f>VLOOKUP(A166,'Capital spend Nov 30'!$D$10:$W$6901,5,0)</f>
        <v>23100</v>
      </c>
      <c r="I166" t="str">
        <f>VLOOKUP(A166,'Capital spend Nov 30'!$D$10:$W$6901,15,0)</f>
        <v>ST10072</v>
      </c>
      <c r="J166" t="str">
        <f>VLOOKUP($A166,'Capital spend Nov 30'!$D$10:$W$6901,8,0)</f>
        <v>Access and Security systems (Capital)</v>
      </c>
      <c r="K166" t="str">
        <f>VLOOKUP($A166,'Capital spend Nov 30'!$D$10:$W$6901,2,0)</f>
        <v>Trevor Shoemaker</v>
      </c>
      <c r="L166" t="str">
        <f>VLOOKUP($A166,'Capital spend Nov 30'!$D$10:$W$6901,4,0)</f>
        <v>As per Medicine Hat Fire Service - ACTION REQUIRED: electromagnetic locks must meet the 2019 Alberta Building Code.</v>
      </c>
    </row>
    <row r="167" spans="1:17">
      <c r="A167" t="s">
        <v>5935</v>
      </c>
      <c r="B167" t="s">
        <v>978</v>
      </c>
      <c r="C167" s="48" t="s">
        <v>1086</v>
      </c>
      <c r="D167" t="str">
        <f t="shared" si="10"/>
        <v>P22-016388</v>
      </c>
      <c r="E167" t="str">
        <f>IFERROR(VLOOKUP($A167,'Capital spend Nov 30'!$D:$G,3,FALSE),"No PO")</f>
        <v>P22-016388 - Line 2</v>
      </c>
      <c r="F167" t="str">
        <f>VLOOKUP(A167,'Capital spend Nov 30'!D:Q,14,FALSE)</f>
        <v>Bridlewood Manor - 2022 - In-Suite Renovations</v>
      </c>
      <c r="G167" t="str">
        <f>VLOOKUP(A167,'Capital spend Nov 30'!D:U,18,FALSE)</f>
        <v>No</v>
      </c>
      <c r="H167" s="89">
        <f>VLOOKUP(A167,'Capital spend Nov 30'!$D$10:$W$6901,5,0)</f>
        <v>3976.47</v>
      </c>
      <c r="I167" t="str">
        <f>VLOOKUP(A167,'Capital spend Nov 30'!$D$10:$W$6901,15,0)</f>
        <v>ST10034</v>
      </c>
      <c r="J167" t="str">
        <f>VLOOKUP($A167,'Capital spend Nov 30'!$D$10:$W$6901,8,0)</f>
        <v>In-Suite Renovation (Capital)</v>
      </c>
      <c r="K167" t="str">
        <f>VLOOKUP($A167,'Capital spend Nov 30'!$D$10:$W$6901,2,0)</f>
        <v>Rachael Mathieson (On Leave)</v>
      </c>
      <c r="L167" t="str">
        <f>VLOOKUP($A167,'Capital spend Nov 30'!$D$10:$W$6901,4,0)</f>
        <v>Suite 120 Reno per the scope</v>
      </c>
    </row>
    <row r="168" spans="1:17">
      <c r="A168" t="s">
        <v>5936</v>
      </c>
      <c r="B168" t="s">
        <v>977</v>
      </c>
      <c r="C168" s="48" t="s">
        <v>5788</v>
      </c>
      <c r="D168" t="str">
        <f t="shared" si="10"/>
        <v>P22-016582</v>
      </c>
      <c r="E168" t="str">
        <f>IFERROR(VLOOKUP($A168,'Capital spend Nov 30'!$D:$G,3,FALSE),"No PO")</f>
        <v>P22-016582 - Line 1</v>
      </c>
      <c r="F168" t="str">
        <f>VLOOKUP(A168,'Capital spend Nov 30'!D:Q,14,FALSE)</f>
        <v>The Beechwood - 2022 - Plumbing (Various Pipe Repairs)</v>
      </c>
      <c r="G168" t="str">
        <f>VLOOKUP(A168,'Capital spend Nov 30'!D:U,18,FALSE)</f>
        <v>No</v>
      </c>
      <c r="H168" s="89">
        <f>VLOOKUP(A168,'Capital spend Nov 30'!$D$10:$W$6901,5,0)</f>
        <v>26470.25</v>
      </c>
      <c r="I168" t="str">
        <f>VLOOKUP(A168,'Capital spend Nov 30'!$D$10:$W$6901,15,0)</f>
        <v>ST10011</v>
      </c>
      <c r="J168" t="str">
        <f>VLOOKUP($A168,'Capital spend Nov 30'!$D$10:$W$6901,8,0)</f>
        <v>Plumbing (Capital)</v>
      </c>
      <c r="K168" t="str">
        <f>VLOOKUP($A168,'Capital spend Nov 30'!$D$10:$W$6901,2,0)</f>
        <v>Tim Morrison</v>
      </c>
      <c r="L168" t="str">
        <f>VLOOKUP($A168,'Capital spend Nov 30'!$D$10:$W$6901,4,0)</f>
        <v>To replace 20 year old copper piping that has pinhole leaks through out the home.</v>
      </c>
      <c r="Q168">
        <f t="shared" ref="Q168:Q170" si="11">COUNTIF(Z:Z,C168)</f>
        <v>0</v>
      </c>
    </row>
    <row r="169" spans="1:17">
      <c r="A169" t="s">
        <v>5937</v>
      </c>
      <c r="B169" t="s">
        <v>977</v>
      </c>
      <c r="C169" s="48" t="s">
        <v>5788</v>
      </c>
      <c r="D169" t="str">
        <f t="shared" si="10"/>
        <v>P22-016474</v>
      </c>
      <c r="E169" t="str">
        <f>IFERROR(VLOOKUP($A169,'Capital spend Nov 30'!$D:$G,3,FALSE),"No PO")</f>
        <v>P22-016474 - Line 2</v>
      </c>
      <c r="F169" t="str">
        <f>VLOOKUP(A169,'Capital spend Nov 30'!D:Q,14,FALSE)</f>
        <v>Port Perry - 2022 - In-Suite Renovations</v>
      </c>
      <c r="G169" t="str">
        <f>VLOOKUP(A169,'Capital spend Nov 30'!D:U,18,FALSE)</f>
        <v>No</v>
      </c>
      <c r="H169" s="89">
        <f>VLOOKUP(A169,'Capital spend Nov 30'!$D$10:$W$6901,5,0)</f>
        <v>14413.46</v>
      </c>
      <c r="I169" t="str">
        <f>VLOOKUP(A169,'Capital spend Nov 30'!$D$10:$W$6901,15,0)</f>
        <v>ST10031</v>
      </c>
      <c r="J169" t="str">
        <f>VLOOKUP($A169,'Capital spend Nov 30'!$D$10:$W$6901,8,0)</f>
        <v>In-Suite Renovation (Capital)</v>
      </c>
      <c r="K169" t="str">
        <f>VLOOKUP($A169,'Capital spend Nov 30'!$D$10:$W$6901,2,0)</f>
        <v>Patricia Glassford</v>
      </c>
      <c r="L169" t="str">
        <f>VLOOKUP($A169,'Capital spend Nov 30'!$D$10:$W$6901,4,0)</f>
        <v>Suite 305 Reno one bedroom requires full renovation as it have not been renovated since opened in 2009.  Shower needs to be installed as it is a bathtub. Suite reservation for Sept 6, 2022</v>
      </c>
      <c r="Q169">
        <f t="shared" si="11"/>
        <v>0</v>
      </c>
    </row>
    <row r="170" spans="1:17">
      <c r="A170" t="s">
        <v>5938</v>
      </c>
      <c r="B170" t="s">
        <v>977</v>
      </c>
      <c r="C170" s="48" t="s">
        <v>5788</v>
      </c>
      <c r="D170" t="str">
        <f t="shared" si="10"/>
        <v>P22-016527</v>
      </c>
      <c r="E170" t="str">
        <f>IFERROR(VLOOKUP($A170,'Capital spend Nov 30'!$D:$G,3,FALSE),"No PO")</f>
        <v>P22-016527 - Line 1</v>
      </c>
      <c r="F170" t="str">
        <f>VLOOKUP(A170,'Capital spend Nov 30'!D:Q,14,FALSE)</f>
        <v>Poseidon - 2022 - Steamer Replacement</v>
      </c>
      <c r="G170" t="str">
        <f>VLOOKUP(A170,'Capital spend Nov 30'!D:U,18,FALSE)</f>
        <v>No</v>
      </c>
      <c r="H170" s="89">
        <f>VLOOKUP(A170,'Capital spend Nov 30'!$D$10:$W$6901,5,0)</f>
        <v>31452.16</v>
      </c>
      <c r="I170" t="str">
        <f>VLOOKUP(A170,'Capital spend Nov 30'!$D$10:$W$6901,15,0)</f>
        <v>ST10198</v>
      </c>
      <c r="J170" t="str">
        <f>VLOOKUP($A170,'Capital spend Nov 30'!$D$10:$W$6901,8,0)</f>
        <v>Kitchen FF&amp;E (Capital)</v>
      </c>
      <c r="K170" t="str">
        <f>VLOOKUP($A170,'Capital spend Nov 30'!$D$10:$W$6901,2,0)</f>
        <v>Malcolm Holbrow</v>
      </c>
      <c r="L170" t="str">
        <f>VLOOKUP($A170,'Capital spend Nov 30'!$D$10:$W$6901,4,0)</f>
        <v>Poseidon - 2022 - Steamer Replacement - The current steamer has reached EOL and requires replacement. Age of aaset is approx 20yrs old.</v>
      </c>
      <c r="Q170">
        <f t="shared" si="11"/>
        <v>0</v>
      </c>
    </row>
    <row r="171" spans="1:17">
      <c r="A171" t="s">
        <v>5939</v>
      </c>
      <c r="B171" t="s">
        <v>977</v>
      </c>
      <c r="C171" s="48" t="s">
        <v>5788</v>
      </c>
      <c r="D171" t="str">
        <f t="shared" si="10"/>
        <v>P22-016486</v>
      </c>
      <c r="E171" t="str">
        <f>IFERROR(VLOOKUP($A171,'Capital spend Nov 30'!$D:$G,3,FALSE),"No PO")</f>
        <v>P22-016486 - Line 1</v>
      </c>
      <c r="F171" t="str">
        <f>VLOOKUP(A171,'Capital spend Nov 30'!D:Q,14,FALSE)</f>
        <v>Valleyview - 2022 - Steam Table Replacement</v>
      </c>
      <c r="G171" t="str">
        <f>VLOOKUP(A171,'Capital spend Nov 30'!D:U,18,FALSE)</f>
        <v>No</v>
      </c>
      <c r="H171" s="89">
        <f>VLOOKUP(A171,'Capital spend Nov 30'!$D$10:$W$6901,5,0)</f>
        <v>9069.76</v>
      </c>
      <c r="I171" t="str">
        <f>VLOOKUP(A171,'Capital spend Nov 30'!$D$10:$W$6901,15,0)</f>
        <v>ST10192</v>
      </c>
      <c r="J171" t="str">
        <f>VLOOKUP($A171,'Capital spend Nov 30'!$D$10:$W$6901,8,0)</f>
        <v>Kitchen FF&amp;E (Capital)</v>
      </c>
      <c r="K171" t="str">
        <f>VLOOKUP($A171,'Capital spend Nov 30'!$D$10:$W$6901,2,0)</f>
        <v>Malcolm Holbrow</v>
      </c>
      <c r="L171" t="str">
        <f>VLOOKUP($A171,'Capital spend Nov 30'!$D$10:$W$6901,4,0)</f>
        <v>Valleyview - 2022 - Steam Table Replacement - The Steam table is rusted out and no longer safe for use and has reached EOL. The unit needs replacement. Approx age of asset is 17yrs</v>
      </c>
    </row>
    <row r="172" spans="1:17">
      <c r="A172" t="s">
        <v>5940</v>
      </c>
      <c r="B172" t="s">
        <v>977</v>
      </c>
      <c r="C172" s="48" t="s">
        <v>5788</v>
      </c>
      <c r="D172" t="str">
        <f t="shared" si="10"/>
        <v>P22-016414</v>
      </c>
      <c r="E172" t="str">
        <f>IFERROR(VLOOKUP($A172,'Capital spend Nov 30'!$D:$G,3,FALSE),"No PO")</f>
        <v>P22-016414 - Line 1</v>
      </c>
      <c r="F172" t="str">
        <f>VLOOKUP(A172,'Capital spend Nov 30'!D:Q,14,FALSE)</f>
        <v>Inglewood - 2022 - In-Suite Renovations</v>
      </c>
      <c r="G172" t="str">
        <f>VLOOKUP(A172,'Capital spend Nov 30'!D:U,18,FALSE)</f>
        <v>No</v>
      </c>
      <c r="H172" s="89">
        <f>VLOOKUP(A172,'Capital spend Nov 30'!$D$10:$W$6901,5,0)</f>
        <v>498.75</v>
      </c>
      <c r="I172" t="str">
        <f>VLOOKUP(A172,'Capital spend Nov 30'!$D$10:$W$6901,15,0)</f>
        <v>ST10066</v>
      </c>
      <c r="J172" t="str">
        <f>VLOOKUP($A172,'Capital spend Nov 30'!$D$10:$W$6901,8,0)</f>
        <v>In-Suite Renovation (Capital)</v>
      </c>
      <c r="K172" t="str">
        <f>VLOOKUP($A172,'Capital spend Nov 30'!$D$10:$W$6901,2,0)</f>
        <v>Heather Wormington</v>
      </c>
      <c r="L172" t="str">
        <f>VLOOKUP($A172,'Capital spend Nov 30'!$D$10:$W$6901,4,0)</f>
        <v>Suite 427 Reno Additional Scope
Inglewood</v>
      </c>
      <c r="Q172">
        <f t="shared" ref="Q172:Q178" si="12">COUNTIF(Z:Z,C172)</f>
        <v>0</v>
      </c>
    </row>
    <row r="173" spans="1:17">
      <c r="A173" t="s">
        <v>5941</v>
      </c>
      <c r="B173" t="s">
        <v>977</v>
      </c>
      <c r="C173" s="48" t="s">
        <v>5788</v>
      </c>
      <c r="D173" t="str">
        <f t="shared" si="10"/>
        <v>P22-016690</v>
      </c>
      <c r="E173" t="str">
        <f>IFERROR(VLOOKUP($A173,'Capital spend Nov 30'!$D:$G,3,FALSE),"No PO")</f>
        <v>P22-016690 - Line 1</v>
      </c>
      <c r="F173" t="str">
        <f>VLOOKUP(A173,'Capital spend Nov 30'!D:Q,14,FALSE)</f>
        <v>Our Parents Home - 2022 - In-Suite Renovations</v>
      </c>
      <c r="G173" t="str">
        <f>VLOOKUP(A173,'Capital spend Nov 30'!D:U,18,FALSE)</f>
        <v>No</v>
      </c>
      <c r="H173" s="89">
        <f>VLOOKUP(A173,'Capital spend Nov 30'!$D$10:$W$6901,5,0)</f>
        <v>1047.9000000000001</v>
      </c>
      <c r="I173" t="str">
        <f>VLOOKUP(A173,'Capital spend Nov 30'!$D$10:$W$6901,15,0)</f>
        <v>ST10339</v>
      </c>
      <c r="J173" t="str">
        <f>VLOOKUP($A173,'Capital spend Nov 30'!$D$10:$W$6901,8,0)</f>
        <v>In-Suite Refresh (Capital)</v>
      </c>
      <c r="K173" t="str">
        <f>VLOOKUP($A173,'Capital spend Nov 30'!$D$10:$W$6901,2,0)</f>
        <v>Lynelle Stogran</v>
      </c>
      <c r="L173" t="str">
        <f>VLOOKUP($A173,'Capital spend Nov 30'!$D$10:$W$6901,4,0)</f>
        <v>Suite 414 Refresh Paint MC Unit Leased Out</v>
      </c>
      <c r="Q173">
        <f t="shared" si="12"/>
        <v>0</v>
      </c>
    </row>
    <row r="174" spans="1:17">
      <c r="A174" t="s">
        <v>5942</v>
      </c>
      <c r="B174" t="s">
        <v>977</v>
      </c>
      <c r="C174" s="48" t="s">
        <v>5788</v>
      </c>
      <c r="D174" t="str">
        <f t="shared" si="10"/>
        <v>P22-016691</v>
      </c>
      <c r="E174" t="str">
        <f>IFERROR(VLOOKUP($A174,'Capital spend Nov 30'!$D:$G,3,FALSE),"No PO")</f>
        <v>P22-016691 - Line 1</v>
      </c>
      <c r="F174" t="str">
        <f>VLOOKUP(A174,'Capital spend Nov 30'!D:Q,14,FALSE)</f>
        <v>The Bentley Saskatoon - 2022 - In-Suite Renovations</v>
      </c>
      <c r="G174" t="str">
        <f>VLOOKUP(A174,'Capital spend Nov 30'!D:U,18,FALSE)</f>
        <v>No</v>
      </c>
      <c r="H174" s="89">
        <f>VLOOKUP(A174,'Capital spend Nov 30'!$D$10:$W$6901,5,0)</f>
        <v>1520.7</v>
      </c>
      <c r="I174" t="str">
        <f>VLOOKUP(A174,'Capital spend Nov 30'!$D$10:$W$6901,15,0)</f>
        <v>ST10084</v>
      </c>
      <c r="J174" t="str">
        <f>VLOOKUP($A174,'Capital spend Nov 30'!$D$10:$W$6901,8,0)</f>
        <v>In-Suite Refresh (Capital)</v>
      </c>
      <c r="K174" t="str">
        <f>VLOOKUP($A174,'Capital spend Nov 30'!$D$10:$W$6901,2,0)</f>
        <v>AMY BELANGER</v>
      </c>
      <c r="L174" t="str">
        <f>VLOOKUP($A174,'Capital spend Nov 30'!$D$10:$W$6901,4,0)</f>
        <v>Suite 248 Refresh</v>
      </c>
      <c r="Q174">
        <f t="shared" si="12"/>
        <v>0</v>
      </c>
    </row>
    <row r="175" spans="1:17">
      <c r="A175" t="s">
        <v>5943</v>
      </c>
      <c r="B175" t="s">
        <v>977</v>
      </c>
      <c r="C175" s="48" t="s">
        <v>5788</v>
      </c>
      <c r="D175" t="str">
        <f t="shared" si="10"/>
        <v>P22-016440</v>
      </c>
      <c r="E175" t="str">
        <f>IFERROR(VLOOKUP($A175,'Capital spend Nov 30'!$D:$G,3,FALSE),"No PO")</f>
        <v>P22-016440 - Line 1</v>
      </c>
      <c r="F175" t="str">
        <f>VLOOKUP(A175,'Capital spend Nov 30'!D:Q,14,FALSE)</f>
        <v>Windsor Park - 2022 - Heat Pumps</v>
      </c>
      <c r="G175" t="str">
        <f>VLOOKUP(A175,'Capital spend Nov 30'!D:U,18,FALSE)</f>
        <v>No</v>
      </c>
      <c r="H175" s="89">
        <f>VLOOKUP(A175,'Capital spend Nov 30'!$D$10:$W$6901,5,0)</f>
        <v>4763.9399999999996</v>
      </c>
      <c r="I175" t="str">
        <f>VLOOKUP(A175,'Capital spend Nov 30'!$D$10:$W$6901,15,0)</f>
        <v>ST10053</v>
      </c>
      <c r="J175" t="str">
        <f>VLOOKUP($A175,'Capital spend Nov 30'!$D$10:$W$6901,8,0)</f>
        <v>HVAC Systems (Capital)</v>
      </c>
      <c r="K175" t="str">
        <f>VLOOKUP($A175,'Capital spend Nov 30'!$D$10:$W$6901,2,0)</f>
        <v>Franco D'Angelo</v>
      </c>
      <c r="L175" t="str">
        <f>VLOOKUP($A175,'Capital spend Nov 30'!$D$10:$W$6901,4,0)</f>
        <v>Windsor - 2022- Heat pump - Replacement heat pump  in cinema / boardroom . More 10 yrs</v>
      </c>
      <c r="Q175">
        <f t="shared" si="12"/>
        <v>0</v>
      </c>
    </row>
    <row r="176" spans="1:17">
      <c r="A176" t="s">
        <v>5944</v>
      </c>
      <c r="B176" t="s">
        <v>977</v>
      </c>
      <c r="C176" s="48" t="s">
        <v>5788</v>
      </c>
      <c r="D176" t="str">
        <f t="shared" si="10"/>
        <v>P22-016384</v>
      </c>
      <c r="E176" t="str">
        <f>IFERROR(VLOOKUP($A176,'Capital spend Nov 30'!$D:$G,3,FALSE),"No PO")</f>
        <v>P22-016384 - Line 1</v>
      </c>
      <c r="F176" t="str">
        <f>VLOOKUP(A176,'Capital spend Nov 30'!D:Q,14,FALSE)</f>
        <v>Garden City Manor - 2022 - Refrigerator Replacement in Montebello House</v>
      </c>
      <c r="G176" t="str">
        <f>VLOOKUP(A176,'Capital spend Nov 30'!D:U,18,FALSE)</f>
        <v>No</v>
      </c>
      <c r="H176" s="89">
        <f>VLOOKUP(A176,'Capital spend Nov 30'!$D$10:$W$6901,5,0)</f>
        <v>1271.24</v>
      </c>
      <c r="I176" t="str">
        <f>VLOOKUP(A176,'Capital spend Nov 30'!$D$10:$W$6901,15,0)</f>
        <v>ST10147</v>
      </c>
      <c r="J176" t="str">
        <f>VLOOKUP($A176,'Capital spend Nov 30'!$D$10:$W$6901,8,0)</f>
        <v>Kitchen FF&amp;E (Capital)</v>
      </c>
      <c r="K176" t="str">
        <f>VLOOKUP($A176,'Capital spend Nov 30'!$D$10:$W$6901,2,0)</f>
        <v>Emilio Ricciardi (Terminated)</v>
      </c>
      <c r="L176" t="str">
        <f>VLOOKUP($A176,'Capital spend Nov 30'!$D$10:$W$6901,4,0)</f>
        <v>Replacement of refrigerator in RHA Montobello House.  Current one is 10+ years old.</v>
      </c>
      <c r="Q176">
        <f t="shared" si="12"/>
        <v>0</v>
      </c>
    </row>
    <row r="177" spans="1:17">
      <c r="A177" t="s">
        <v>5945</v>
      </c>
      <c r="B177" t="s">
        <v>977</v>
      </c>
      <c r="C177" s="48" t="s">
        <v>5788</v>
      </c>
      <c r="D177" t="str">
        <f t="shared" si="10"/>
        <v>P22-016583</v>
      </c>
      <c r="E177" t="str">
        <f>IFERROR(VLOOKUP($A177,'Capital spend Nov 30'!$D:$G,3,FALSE),"No PO")</f>
        <v>P22-016583 - Line 1</v>
      </c>
      <c r="F177" t="str">
        <f>VLOOKUP(A177,'Capital spend Nov 30'!D:Q,14,FALSE)</f>
        <v>Kennedy Lodge – 2022 Replacement of 2 Door Operators</v>
      </c>
      <c r="G177" t="str">
        <f>VLOOKUP(A177,'Capital spend Nov 30'!D:U,18,FALSE)</f>
        <v>No</v>
      </c>
      <c r="H177" s="89">
        <f>VLOOKUP(A177,'Capital spend Nov 30'!$D$10:$W$6901,5,0)</f>
        <v>9616.2999999999993</v>
      </c>
      <c r="I177" t="str">
        <f>VLOOKUP(A177,'Capital spend Nov 30'!$D$10:$W$6901,15,0)</f>
        <v>ST10169</v>
      </c>
      <c r="J177" t="str">
        <f>VLOOKUP($A177,'Capital spend Nov 30'!$D$10:$W$6901,8,0)</f>
        <v>Fire alarm/Sprinkler (Capital)</v>
      </c>
      <c r="K177" t="str">
        <f>VLOOKUP($A177,'Capital spend Nov 30'!$D$10:$W$6901,2,0)</f>
        <v>Emilio Ricciardi (Terminated)</v>
      </c>
      <c r="L177" t="str">
        <f>VLOOKUP($A177,'Capital spend Nov 30'!$D$10:$W$6901,4,0)</f>
        <v>Supply and install 2 door operators, 2 electric strikes and 2 handicap buttons at the library and recreational room exterior doors. Current units are 10+ years old.</v>
      </c>
      <c r="Q177">
        <f t="shared" si="12"/>
        <v>0</v>
      </c>
    </row>
    <row r="178" spans="1:17">
      <c r="A178" t="s">
        <v>5946</v>
      </c>
      <c r="B178" t="s">
        <v>977</v>
      </c>
      <c r="C178" s="48" t="s">
        <v>5788</v>
      </c>
      <c r="D178" t="str">
        <f t="shared" si="10"/>
        <v>P22-016692</v>
      </c>
      <c r="E178" t="str">
        <f>IFERROR(VLOOKUP($A178,'Capital spend Nov 30'!$D:$G,3,FALSE),"No PO")</f>
        <v>P22-016692 - Line 1</v>
      </c>
      <c r="F178" t="str">
        <f>VLOOKUP(A178,'Capital spend Nov 30'!D:Q,14,FALSE)</f>
        <v>Chatham - 2022 - In-Suite Renovations</v>
      </c>
      <c r="G178" t="str">
        <f>VLOOKUP(A178,'Capital spend Nov 30'!D:U,18,FALSE)</f>
        <v>No</v>
      </c>
      <c r="H178" s="89">
        <f>VLOOKUP(A178,'Capital spend Nov 30'!$D$10:$W$6901,5,0)</f>
        <v>565</v>
      </c>
      <c r="I178" t="str">
        <f>VLOOKUP(A178,'Capital spend Nov 30'!$D$10:$W$6901,15,0)</f>
        <v>ST10096</v>
      </c>
      <c r="J178" t="str">
        <f>VLOOKUP($A178,'Capital spend Nov 30'!$D$10:$W$6901,8,0)</f>
        <v>Suites FF&amp;E (Capital)</v>
      </c>
      <c r="K178" t="str">
        <f>VLOOKUP($A178,'Capital spend Nov 30'!$D$10:$W$6901,2,0)</f>
        <v>Doug Hay</v>
      </c>
      <c r="L178" t="str">
        <f>VLOOKUP($A178,'Capital spend Nov 30'!$D$10:$W$6901,4,0)</f>
        <v>Suite V252 Reno Fridge</v>
      </c>
      <c r="Q178">
        <f t="shared" si="12"/>
        <v>0</v>
      </c>
    </row>
    <row r="179" spans="1:17">
      <c r="C179" s="48"/>
    </row>
    <row r="180" spans="1:17">
      <c r="C180" s="48"/>
    </row>
    <row r="181" spans="1:17">
      <c r="C181"/>
    </row>
    <row r="182" spans="1:17">
      <c r="C182" s="48"/>
    </row>
    <row r="183" spans="1:17">
      <c r="C183"/>
    </row>
    <row r="184" spans="1:17">
      <c r="C184" s="48"/>
    </row>
    <row r="185" spans="1:17">
      <c r="C185"/>
    </row>
    <row r="186" spans="1:17">
      <c r="A186" s="25"/>
      <c r="C186" s="48"/>
    </row>
    <row r="187" spans="1:17">
      <c r="A187" s="25"/>
      <c r="C187" s="48"/>
    </row>
    <row r="188" spans="1:17">
      <c r="A188" s="25"/>
      <c r="C188" s="51"/>
    </row>
    <row r="189" spans="1:17">
      <c r="A189" s="25"/>
      <c r="C189" s="51"/>
    </row>
    <row r="190" spans="1:17">
      <c r="A190" s="25"/>
      <c r="C190" s="48"/>
    </row>
    <row r="191" spans="1:17">
      <c r="A191" s="25"/>
      <c r="C191" s="48"/>
    </row>
    <row r="192" spans="1:17">
      <c r="A192" s="25"/>
      <c r="C192" s="51"/>
    </row>
    <row r="193" spans="1:3">
      <c r="A193" s="25"/>
      <c r="C193" s="48"/>
    </row>
    <row r="194" spans="1:3">
      <c r="A194" s="25"/>
      <c r="C194" s="51"/>
    </row>
    <row r="195" spans="1:3">
      <c r="A195" s="25"/>
      <c r="C195" s="48"/>
    </row>
    <row r="196" spans="1:3">
      <c r="A196" s="25"/>
      <c r="C196" s="48"/>
    </row>
    <row r="197" spans="1:3">
      <c r="A197" s="25"/>
      <c r="C197" s="48"/>
    </row>
    <row r="198" spans="1:3">
      <c r="A198" s="25"/>
      <c r="C198" s="48"/>
    </row>
    <row r="199" spans="1:3">
      <c r="A199" s="25"/>
      <c r="C199" s="51"/>
    </row>
    <row r="200" spans="1:3">
      <c r="A200" s="25"/>
      <c r="C200" s="48"/>
    </row>
    <row r="201" spans="1:3">
      <c r="A201" s="25"/>
      <c r="C201"/>
    </row>
    <row r="202" spans="1:3">
      <c r="A202" s="25"/>
      <c r="C202" s="48"/>
    </row>
    <row r="203" spans="1:3">
      <c r="A203" s="25"/>
      <c r="C203" s="51"/>
    </row>
    <row r="204" spans="1:3">
      <c r="A204" s="25"/>
      <c r="C204"/>
    </row>
    <row r="205" spans="1:3">
      <c r="A205" s="25"/>
      <c r="C205" s="48"/>
    </row>
    <row r="206" spans="1:3">
      <c r="A206" s="25"/>
      <c r="C206" s="48"/>
    </row>
    <row r="207" spans="1:3">
      <c r="A207" s="25"/>
      <c r="C207" s="48"/>
    </row>
    <row r="208" spans="1:3">
      <c r="A208" s="25"/>
      <c r="C208" s="48"/>
    </row>
    <row r="209" spans="1:3">
      <c r="A209" s="25"/>
      <c r="C209" s="31"/>
    </row>
    <row r="210" spans="1:3">
      <c r="A210" s="25"/>
      <c r="C210" s="48"/>
    </row>
    <row r="211" spans="1:3">
      <c r="A211" s="25"/>
      <c r="C211" s="48"/>
    </row>
    <row r="212" spans="1:3">
      <c r="A212" s="25"/>
      <c r="C212" s="91"/>
    </row>
    <row r="213" spans="1:3">
      <c r="A213" s="25"/>
      <c r="C213" s="91"/>
    </row>
    <row r="214" spans="1:3">
      <c r="A214" s="25"/>
      <c r="C214"/>
    </row>
    <row r="215" spans="1:3">
      <c r="A215" s="25"/>
      <c r="C215" s="48"/>
    </row>
    <row r="216" spans="1:3">
      <c r="A216" s="25"/>
      <c r="C216"/>
    </row>
    <row r="217" spans="1:3">
      <c r="A217" s="25"/>
      <c r="C217"/>
    </row>
    <row r="218" spans="1:3">
      <c r="A218" s="25"/>
      <c r="C218" s="48"/>
    </row>
    <row r="219" spans="1:3">
      <c r="A219" s="25"/>
      <c r="C219" s="48"/>
    </row>
    <row r="220" spans="1:3">
      <c r="A220" s="25"/>
      <c r="C220" s="48"/>
    </row>
    <row r="221" spans="1:3">
      <c r="A221" s="25"/>
      <c r="C221" s="67"/>
    </row>
    <row r="222" spans="1:3">
      <c r="A222" s="25"/>
      <c r="C222"/>
    </row>
    <row r="223" spans="1:3">
      <c r="A223" s="25"/>
      <c r="C223"/>
    </row>
    <row r="224" spans="1:3">
      <c r="A224" s="25"/>
      <c r="C224" s="67"/>
    </row>
    <row r="225" spans="1:3">
      <c r="A225" s="25"/>
      <c r="C225" s="67"/>
    </row>
    <row r="226" spans="1:3">
      <c r="A226" s="25"/>
      <c r="C226" s="48"/>
    </row>
    <row r="227" spans="1:3">
      <c r="A227" s="25"/>
      <c r="C227" s="48"/>
    </row>
    <row r="228" spans="1:3">
      <c r="A228" s="25"/>
      <c r="C228" s="48"/>
    </row>
    <row r="229" spans="1:3">
      <c r="A229" s="25"/>
      <c r="C229" s="48"/>
    </row>
    <row r="230" spans="1:3">
      <c r="A230" s="25"/>
      <c r="C230" s="48"/>
    </row>
    <row r="231" spans="1:3">
      <c r="A231" s="25"/>
      <c r="C231" s="48"/>
    </row>
    <row r="232" spans="1:3">
      <c r="A232" s="25"/>
      <c r="C232" s="48"/>
    </row>
    <row r="233" spans="1:3">
      <c r="A233" s="25"/>
      <c r="C233" s="48"/>
    </row>
    <row r="234" spans="1:3">
      <c r="A234" s="25"/>
      <c r="C234" s="48"/>
    </row>
    <row r="235" spans="1:3">
      <c r="A235" s="25"/>
      <c r="C235" s="48"/>
    </row>
    <row r="236" spans="1:3">
      <c r="A236" s="25"/>
      <c r="C236" s="48"/>
    </row>
    <row r="237" spans="1:3">
      <c r="A237" s="25"/>
      <c r="C237" s="48"/>
    </row>
    <row r="238" spans="1:3">
      <c r="A238" s="25"/>
      <c r="C238" s="48"/>
    </row>
    <row r="239" spans="1:3">
      <c r="A239" s="25"/>
      <c r="C239" s="48"/>
    </row>
    <row r="240" spans="1:3">
      <c r="A240" s="25"/>
      <c r="C240" s="48"/>
    </row>
    <row r="241" spans="1:3">
      <c r="A241" s="25"/>
      <c r="C241" s="48"/>
    </row>
    <row r="242" spans="1:3">
      <c r="A242" s="25"/>
      <c r="C242" s="48"/>
    </row>
    <row r="243" spans="1:3">
      <c r="A243" s="25"/>
      <c r="C243" s="48"/>
    </row>
    <row r="244" spans="1:3">
      <c r="A244" s="25"/>
      <c r="C244" s="48"/>
    </row>
    <row r="245" spans="1:3">
      <c r="A245" s="25"/>
      <c r="C245" s="48"/>
    </row>
    <row r="246" spans="1:3">
      <c r="A246" s="25"/>
      <c r="C246" s="48"/>
    </row>
    <row r="247" spans="1:3">
      <c r="A247" s="25"/>
      <c r="C247" s="48"/>
    </row>
    <row r="248" spans="1:3">
      <c r="A248" s="25"/>
      <c r="C248" s="48"/>
    </row>
    <row r="249" spans="1:3">
      <c r="A249" s="25"/>
      <c r="C249" s="48"/>
    </row>
    <row r="250" spans="1:3">
      <c r="A250" s="25"/>
      <c r="C250" s="48"/>
    </row>
    <row r="251" spans="1:3">
      <c r="A251" s="25"/>
      <c r="C251" s="48"/>
    </row>
    <row r="252" spans="1:3">
      <c r="A252" s="25"/>
      <c r="C252"/>
    </row>
    <row r="253" spans="1:3">
      <c r="A253" s="25"/>
      <c r="C253" s="48"/>
    </row>
    <row r="254" spans="1:3">
      <c r="A254" s="25"/>
      <c r="C254" s="48"/>
    </row>
    <row r="255" spans="1:3">
      <c r="A255" s="25"/>
      <c r="C255" s="48"/>
    </row>
    <row r="256" spans="1:3">
      <c r="A256" s="25"/>
      <c r="C256" s="48"/>
    </row>
    <row r="257" spans="1:3">
      <c r="A257" s="25"/>
      <c r="C257" s="48"/>
    </row>
    <row r="258" spans="1:3">
      <c r="A258" s="25"/>
      <c r="C258" s="48"/>
    </row>
    <row r="259" spans="1:3">
      <c r="A259" s="25"/>
      <c r="C259" s="48"/>
    </row>
    <row r="260" spans="1:3">
      <c r="A260" s="25"/>
      <c r="C260" s="48"/>
    </row>
    <row r="261" spans="1:3">
      <c r="A261" s="25"/>
      <c r="C261" s="67"/>
    </row>
    <row r="262" spans="1:3">
      <c r="A262" s="25"/>
      <c r="C262"/>
    </row>
    <row r="263" spans="1:3">
      <c r="A263" s="25"/>
      <c r="C263"/>
    </row>
    <row r="264" spans="1:3">
      <c r="A264" s="25"/>
      <c r="C264"/>
    </row>
    <row r="265" spans="1:3">
      <c r="A265" s="25"/>
      <c r="C265" s="67"/>
    </row>
    <row r="266" spans="1:3">
      <c r="A266" s="25"/>
      <c r="C266" s="67"/>
    </row>
    <row r="267" spans="1:3">
      <c r="A267" s="25"/>
      <c r="C267"/>
    </row>
    <row r="268" spans="1:3">
      <c r="A268" s="25"/>
      <c r="C268"/>
    </row>
    <row r="269" spans="1:3">
      <c r="A269" s="25"/>
      <c r="C269"/>
    </row>
    <row r="270" spans="1:3">
      <c r="A270" s="25"/>
      <c r="C270"/>
    </row>
    <row r="271" spans="1:3">
      <c r="A271" s="25"/>
      <c r="C271"/>
    </row>
    <row r="272" spans="1:3">
      <c r="A272" s="25"/>
      <c r="C272" s="48"/>
    </row>
    <row r="273" spans="1:17">
      <c r="A273" s="25"/>
      <c r="C273"/>
    </row>
    <row r="274" spans="1:17">
      <c r="A274" s="25"/>
      <c r="C274"/>
    </row>
    <row r="275" spans="1:17">
      <c r="C275"/>
    </row>
    <row r="276" spans="1:17">
      <c r="A276" s="25"/>
      <c r="C276" s="67"/>
    </row>
    <row r="277" spans="1:17">
      <c r="A277" s="25"/>
      <c r="C277" s="48"/>
      <c r="Q277">
        <f>COUNTIF(Z:Z,C277)</f>
        <v>0</v>
      </c>
    </row>
    <row r="278" spans="1:17">
      <c r="A278" s="25"/>
      <c r="C278"/>
    </row>
    <row r="279" spans="1:17">
      <c r="A279" s="25"/>
      <c r="C279"/>
    </row>
    <row r="280" spans="1:17">
      <c r="C280"/>
    </row>
    <row r="281" spans="1:17">
      <c r="A281" s="25"/>
      <c r="C281"/>
    </row>
    <row r="282" spans="1:17">
      <c r="A282" s="25"/>
      <c r="C282"/>
    </row>
    <row r="283" spans="1:17">
      <c r="A283" s="25"/>
      <c r="C283"/>
    </row>
    <row r="284" spans="1:17">
      <c r="C284" s="48"/>
    </row>
    <row r="285" spans="1:17">
      <c r="A285" s="25"/>
      <c r="C285" s="48"/>
    </row>
    <row r="286" spans="1:17">
      <c r="A286" s="25"/>
      <c r="C286" s="48"/>
    </row>
    <row r="287" spans="1:17">
      <c r="A287" s="25"/>
      <c r="C287" s="48"/>
    </row>
    <row r="288" spans="1:17">
      <c r="C288" s="48"/>
    </row>
    <row r="289" spans="3:3">
      <c r="C289"/>
    </row>
    <row r="290" spans="3:3">
      <c r="C290" s="71"/>
    </row>
    <row r="291" spans="3:3">
      <c r="C291" s="51"/>
    </row>
    <row r="292" spans="3:3">
      <c r="C292"/>
    </row>
    <row r="293" spans="3:3">
      <c r="C293"/>
    </row>
    <row r="294" spans="3:3">
      <c r="C294"/>
    </row>
    <row r="295" spans="3:3">
      <c r="C295"/>
    </row>
    <row r="296" spans="3:3">
      <c r="C296"/>
    </row>
    <row r="297" spans="3:3">
      <c r="C297"/>
    </row>
    <row r="298" spans="3:3">
      <c r="C298"/>
    </row>
    <row r="299" spans="3:3">
      <c r="C299"/>
    </row>
    <row r="300" spans="3:3">
      <c r="C300" s="51"/>
    </row>
    <row r="301" spans="3:3">
      <c r="C301" s="51"/>
    </row>
    <row r="302" spans="3:3">
      <c r="C302" s="51"/>
    </row>
    <row r="303" spans="3:3">
      <c r="C303" s="51"/>
    </row>
    <row r="304" spans="3:3">
      <c r="C304"/>
    </row>
    <row r="305" spans="3:3">
      <c r="C305" s="51"/>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1:3">
      <c r="C321"/>
    </row>
    <row r="322" spans="1:3">
      <c r="C322"/>
    </row>
    <row r="323" spans="1:3">
      <c r="C323"/>
    </row>
    <row r="324" spans="1:3">
      <c r="A324" s="25"/>
      <c r="C324"/>
    </row>
    <row r="325" spans="1:3">
      <c r="C325" s="48"/>
    </row>
    <row r="326" spans="1:3">
      <c r="C326" s="48"/>
    </row>
    <row r="327" spans="1:3">
      <c r="C327" s="48"/>
    </row>
    <row r="328" spans="1:3">
      <c r="C328"/>
    </row>
    <row r="329" spans="1:3">
      <c r="A329" s="25"/>
      <c r="C329" s="48"/>
    </row>
    <row r="330" spans="1:3">
      <c r="C330"/>
    </row>
    <row r="331" spans="1:3">
      <c r="C331" s="48"/>
    </row>
    <row r="332" spans="1:3">
      <c r="C332" s="48"/>
    </row>
    <row r="333" spans="1:3">
      <c r="C333" s="48"/>
    </row>
    <row r="334" spans="1:3">
      <c r="C334"/>
    </row>
    <row r="335" spans="1:3">
      <c r="C335"/>
    </row>
    <row r="336" spans="1:3">
      <c r="C336" s="48"/>
    </row>
    <row r="337" spans="1:3">
      <c r="C337" s="48"/>
    </row>
    <row r="338" spans="1:3">
      <c r="C338"/>
    </row>
    <row r="339" spans="1:3">
      <c r="C339" s="48"/>
    </row>
    <row r="340" spans="1:3">
      <c r="A340" s="25"/>
      <c r="C340" s="48"/>
    </row>
    <row r="341" spans="1:3">
      <c r="A341" s="25"/>
      <c r="C341" s="48"/>
    </row>
    <row r="342" spans="1:3">
      <c r="C342"/>
    </row>
    <row r="343" spans="1:3">
      <c r="C343"/>
    </row>
    <row r="344" spans="1:3">
      <c r="C344"/>
    </row>
    <row r="345" spans="1:3">
      <c r="C345"/>
    </row>
    <row r="346" spans="1:3">
      <c r="C346"/>
    </row>
    <row r="347" spans="1:3">
      <c r="C347"/>
    </row>
    <row r="348" spans="1:3">
      <c r="C348"/>
    </row>
    <row r="349" spans="1:3">
      <c r="C349"/>
    </row>
    <row r="350" spans="1:3">
      <c r="C350"/>
    </row>
    <row r="351" spans="1:3">
      <c r="C351"/>
    </row>
    <row r="352" spans="1:3">
      <c r="C352"/>
    </row>
    <row r="353" spans="3:3">
      <c r="C353"/>
    </row>
  </sheetData>
  <autoFilter ref="A6:O276" xr:uid="{FF12E624-7012-40BA-8C0E-C7C73A2902BF}"/>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BFB21-2DDA-400F-99A8-FE3A3395BDE0}">
  <sheetPr>
    <tabColor rgb="FF806000"/>
  </sheetPr>
  <dimension ref="A1:Z353"/>
  <sheetViews>
    <sheetView zoomScale="90" zoomScaleNormal="85" workbookViewId="0">
      <pane ySplit="6" topLeftCell="A14" activePane="bottomLeft" state="frozen"/>
      <selection pane="bottomLeft" activeCell="N18" sqref="N18"/>
    </sheetView>
  </sheetViews>
  <sheetFormatPr defaultRowHeight="15"/>
  <cols>
    <col min="1" max="1" width="17.5703125" bestFit="1" customWidth="1"/>
    <col min="2" max="2" width="10.5703125" customWidth="1"/>
    <col min="3" max="3" width="14.85546875" style="66" customWidth="1"/>
    <col min="4" max="4" width="11.7109375" customWidth="1"/>
    <col min="5" max="5" width="17.7109375" customWidth="1"/>
    <col min="6" max="6" width="56.140625" customWidth="1"/>
    <col min="7" max="7" width="10.42578125" customWidth="1"/>
    <col min="8" max="8" width="14" style="89" customWidth="1"/>
    <col min="9" max="9" width="11" customWidth="1"/>
    <col min="10" max="10" width="31.7109375" customWidth="1"/>
    <col min="11" max="11" width="10" customWidth="1"/>
    <col min="12" max="12" width="16.85546875" customWidth="1"/>
    <col min="13" max="13" width="12" customWidth="1"/>
    <col min="14" max="14" width="8.85546875" customWidth="1"/>
    <col min="15" max="15" width="5.28515625" customWidth="1"/>
    <col min="16" max="16" width="9.140625" customWidth="1"/>
    <col min="17" max="17" width="9.140625" hidden="1" customWidth="1"/>
    <col min="18" max="18" width="16.7109375" hidden="1" customWidth="1"/>
    <col min="19" max="19" width="9.7109375" hidden="1" customWidth="1"/>
    <col min="20" max="20" width="118" hidden="1" customWidth="1"/>
    <col min="21" max="21" width="15" hidden="1" customWidth="1"/>
    <col min="22" max="22" width="12.140625" hidden="1" customWidth="1"/>
    <col min="23" max="26" width="0" hidden="1" customWidth="1"/>
  </cols>
  <sheetData>
    <row r="1" spans="1:26" ht="15.75" thickBot="1">
      <c r="I1" s="72" t="s">
        <v>1864</v>
      </c>
      <c r="J1" s="81" t="s">
        <v>976</v>
      </c>
      <c r="K1" s="81" t="s">
        <v>1866</v>
      </c>
      <c r="L1" s="81" t="s">
        <v>1867</v>
      </c>
      <c r="M1" s="86" t="s">
        <v>5133</v>
      </c>
    </row>
    <row r="2" spans="1:26">
      <c r="I2" s="77" t="s">
        <v>979</v>
      </c>
      <c r="J2" s="82">
        <f>COUNTIFS(B:B,I2)</f>
        <v>89</v>
      </c>
      <c r="K2" s="82">
        <f>COUNTIFS(B:B,I2,C:C,"*")</f>
        <v>89</v>
      </c>
      <c r="L2" s="82">
        <f>J2-K2</f>
        <v>0</v>
      </c>
      <c r="M2" s="73">
        <f>K2/J2</f>
        <v>1</v>
      </c>
    </row>
    <row r="3" spans="1:26">
      <c r="I3" s="78" t="s">
        <v>978</v>
      </c>
      <c r="J3" s="83">
        <f>COUNTIFS(B:B,I3)</f>
        <v>89</v>
      </c>
      <c r="K3" s="83">
        <f>COUNTIFS(B:B,I3,C:C,"*")</f>
        <v>89</v>
      </c>
      <c r="L3" s="83">
        <f>J3-K3</f>
        <v>0</v>
      </c>
      <c r="M3" s="74">
        <f>K3/J3</f>
        <v>1</v>
      </c>
    </row>
    <row r="4" spans="1:26">
      <c r="I4" s="79" t="s">
        <v>977</v>
      </c>
      <c r="J4" s="84">
        <f>COUNTIFS(B:B,I4)</f>
        <v>88</v>
      </c>
      <c r="K4" s="84">
        <f>COUNTIFS(B:B,I4,C:C,"*")</f>
        <v>88</v>
      </c>
      <c r="L4" s="84">
        <f>J4-K4</f>
        <v>0</v>
      </c>
      <c r="M4" s="75">
        <f>K4/J4</f>
        <v>1</v>
      </c>
    </row>
    <row r="5" spans="1:26" ht="15.75" thickBot="1">
      <c r="I5" s="80" t="s">
        <v>976</v>
      </c>
      <c r="J5" s="85">
        <f>SUM(J2:J4)</f>
        <v>266</v>
      </c>
      <c r="K5" s="85">
        <f>SUM(K2:K4)</f>
        <v>266</v>
      </c>
      <c r="L5" s="85">
        <f>SUM(L2:L4)</f>
        <v>0</v>
      </c>
      <c r="M5" s="76">
        <f>K5/J5</f>
        <v>1</v>
      </c>
    </row>
    <row r="6" spans="1:26">
      <c r="A6" s="43" t="s">
        <v>980</v>
      </c>
      <c r="B6" s="43" t="s">
        <v>981</v>
      </c>
      <c r="C6" s="69" t="s">
        <v>991</v>
      </c>
      <c r="D6" s="43"/>
      <c r="E6" s="43" t="s">
        <v>992</v>
      </c>
      <c r="F6" s="43" t="s">
        <v>1007</v>
      </c>
      <c r="G6" s="43" t="s">
        <v>1008</v>
      </c>
      <c r="H6" s="92" t="s">
        <v>5134</v>
      </c>
      <c r="I6" t="s">
        <v>5135</v>
      </c>
      <c r="J6" t="s">
        <v>5136</v>
      </c>
      <c r="K6" t="s">
        <v>5137</v>
      </c>
      <c r="L6" t="s">
        <v>5138</v>
      </c>
      <c r="M6" t="s">
        <v>5139</v>
      </c>
      <c r="N6" t="s">
        <v>5140</v>
      </c>
      <c r="Q6" s="98" t="s">
        <v>5947</v>
      </c>
      <c r="R6" s="103" t="s">
        <v>5948</v>
      </c>
      <c r="S6" s="103" t="s">
        <v>987</v>
      </c>
      <c r="T6" s="103" t="s">
        <v>5949</v>
      </c>
      <c r="U6" s="103" t="s">
        <v>5134</v>
      </c>
      <c r="V6" s="99" t="s">
        <v>5950</v>
      </c>
      <c r="W6" s="99" t="s">
        <v>5951</v>
      </c>
      <c r="X6" s="99" t="s">
        <v>5952</v>
      </c>
    </row>
    <row r="7" spans="1:26">
      <c r="A7" t="s">
        <v>5953</v>
      </c>
      <c r="B7" t="s">
        <v>977</v>
      </c>
      <c r="C7" s="48" t="s">
        <v>5954</v>
      </c>
      <c r="D7" t="str">
        <f t="shared" ref="D7:D70" si="0">LEFT(E7,10)</f>
        <v>P22-017206</v>
      </c>
      <c r="E7" t="str">
        <f>IFERROR(VLOOKUP($A7,'Capital spend Nov 30'!$D:$G,3,FALSE),"No PO")</f>
        <v>P22-017206 - Line 1</v>
      </c>
      <c r="F7" t="str">
        <f>VLOOKUP(A7,'Capital spend Nov 30'!D:Q,14,FALSE)</f>
        <v>The Renoir - 2022 - Plumbing (Kitchen Drain)</v>
      </c>
      <c r="G7" t="str">
        <f>VLOOKUP(A7,'Capital spend Nov 30'!D:U,18,FALSE)</f>
        <v>No</v>
      </c>
      <c r="H7" s="89">
        <f>VLOOKUP(A7,'Capital spend Nov 30'!$D$10:$W$6901,5,0)</f>
        <v>10085.25</v>
      </c>
      <c r="I7" t="str">
        <f>VLOOKUP(A7,'Capital spend Nov 30'!$D$10:$W$6901,15,0)</f>
        <v>ST10397</v>
      </c>
      <c r="J7" t="str">
        <f>VLOOKUP($A7,'Capital spend Nov 30'!$D$10:$W$6901,8,0)</f>
        <v>Plumbing (Capital)</v>
      </c>
      <c r="K7" t="str">
        <f>VLOOKUP($A7,'Capital spend Nov 30'!$D$10:$W$6901,2,0)</f>
        <v>Tim Morrison</v>
      </c>
      <c r="L7" t="str">
        <f>VLOOKUP($A7,'Capital spend Nov 30'!$D$10:$W$6901,4,0)</f>
        <v>To replace the in-the-wall 3 part Kitchen sink drain that has been leaking for some time before is was discovered. This leak caused a significant amount of interior damage in behind the wall and to the ceiling below.</v>
      </c>
      <c r="R7" s="101" t="s">
        <v>5953</v>
      </c>
      <c r="S7" s="101" t="s">
        <v>5955</v>
      </c>
      <c r="T7" s="101" t="s">
        <v>5956</v>
      </c>
      <c r="U7" s="102">
        <v>10085.25</v>
      </c>
      <c r="V7" s="101"/>
      <c r="W7" s="101"/>
      <c r="X7" s="101"/>
      <c r="Y7" s="101"/>
      <c r="Z7" s="101"/>
    </row>
    <row r="8" spans="1:26">
      <c r="A8" t="s">
        <v>5957</v>
      </c>
      <c r="B8" t="s">
        <v>977</v>
      </c>
      <c r="C8" s="48" t="s">
        <v>5954</v>
      </c>
      <c r="D8" t="str">
        <f t="shared" si="0"/>
        <v>P22-017004</v>
      </c>
      <c r="E8" t="str">
        <f>IFERROR(VLOOKUP($A8,'Capital spend Nov 30'!$D:$G,3,FALSE),"No PO")</f>
        <v>P22-017004 - Line 2</v>
      </c>
      <c r="F8" t="str">
        <f>VLOOKUP(A8,'Capital spend Nov 30'!D:Q,14,FALSE)</f>
        <v>Prince of Wales - 2022 - In-Suite Renovations</v>
      </c>
      <c r="G8" t="str">
        <f>VLOOKUP(A8,'Capital spend Nov 30'!D:U,18,FALSE)</f>
        <v>No</v>
      </c>
      <c r="H8" s="89">
        <f>VLOOKUP(A8,'Capital spend Nov 30'!$D$10:$W$6901,5,0)</f>
        <v>8255.16</v>
      </c>
      <c r="I8" t="str">
        <f>VLOOKUP(A8,'Capital spend Nov 30'!$D$10:$W$6901,15,0)</f>
        <v>ST10041</v>
      </c>
      <c r="J8" t="str">
        <f>VLOOKUP($A8,'Capital spend Nov 30'!$D$10:$W$6901,8,0)</f>
        <v>In-Suite Renovation (Capital)</v>
      </c>
      <c r="K8" t="str">
        <f>VLOOKUP($A8,'Capital spend Nov 30'!$D$10:$W$6901,2,0)</f>
        <v>Jennifer Holmes</v>
      </c>
      <c r="L8" t="str">
        <f>VLOOKUP($A8,'Capital spend Nov 30'!$D$10:$W$6901,4,0)</f>
        <v>Suite 437 Reno
Full reno</v>
      </c>
      <c r="R8" s="101" t="s">
        <v>5957</v>
      </c>
      <c r="S8" s="101" t="s">
        <v>276</v>
      </c>
      <c r="T8" s="101" t="s">
        <v>5958</v>
      </c>
      <c r="U8" s="102">
        <v>8255.16</v>
      </c>
      <c r="V8" s="101"/>
      <c r="W8" s="101"/>
      <c r="X8" s="101"/>
      <c r="Y8" s="101"/>
      <c r="Z8" s="101"/>
    </row>
    <row r="9" spans="1:26">
      <c r="A9" t="s">
        <v>5959</v>
      </c>
      <c r="B9" t="s">
        <v>977</v>
      </c>
      <c r="C9" s="48" t="s">
        <v>5954</v>
      </c>
      <c r="D9" t="str">
        <f t="shared" si="0"/>
        <v>P22-017082</v>
      </c>
      <c r="E9" t="str">
        <f>IFERROR(VLOOKUP($A9,'Capital spend Nov 30'!$D:$G,3,FALSE),"No PO")</f>
        <v>P22-017082 - Line 1</v>
      </c>
      <c r="F9">
        <f>VLOOKUP(A9,'Capital spend Nov 30'!D:Q,14,FALSE)</f>
        <v>0</v>
      </c>
      <c r="G9" t="e">
        <f>VLOOKUP(A9,'Capital spend Nov 30'!D:U,18,FALSE)</f>
        <v>#N/A</v>
      </c>
      <c r="H9" s="89">
        <f>VLOOKUP(A9,'Capital spend Nov 30'!$D$10:$W$6901,5,0)</f>
        <v>1634.84</v>
      </c>
      <c r="I9" t="str">
        <f>VLOOKUP(A9,'Capital spend Nov 30'!$D$10:$W$6901,15,0)</f>
        <v>ST10260</v>
      </c>
      <c r="J9" t="str">
        <f>VLOOKUP($A9,'Capital spend Nov 30'!$D$10:$W$6901,8,0)</f>
        <v>Computer Hardware (Capital)</v>
      </c>
      <c r="K9" t="str">
        <f>VLOOKUP($A9,'Capital spend Nov 30'!$D$10:$W$6901,2,0)</f>
        <v>Toni Chamoun</v>
      </c>
      <c r="L9" t="str">
        <f>VLOOKUP($A9,'Capital spend Nov 30'!$D$10:$W$6901,4,0)</f>
        <v>Network cabling split between Maplecrest and Kilean in preparation for LTC transition to Extendicare</v>
      </c>
      <c r="R9" s="101" t="s">
        <v>5959</v>
      </c>
      <c r="S9" s="101" t="s">
        <v>964</v>
      </c>
      <c r="T9" s="101" t="s">
        <v>5960</v>
      </c>
      <c r="U9" s="102">
        <v>1634.84</v>
      </c>
      <c r="V9" s="101"/>
      <c r="W9" s="101"/>
      <c r="X9" s="101"/>
      <c r="Y9" s="101"/>
      <c r="Z9" s="101"/>
    </row>
    <row r="10" spans="1:26">
      <c r="A10" t="s">
        <v>5961</v>
      </c>
      <c r="B10" t="s">
        <v>977</v>
      </c>
      <c r="C10" s="48" t="s">
        <v>5954</v>
      </c>
      <c r="D10" t="str">
        <f t="shared" si="0"/>
        <v>P22-016994</v>
      </c>
      <c r="E10" t="str">
        <f>IFERROR(VLOOKUP($A10,'Capital spend Nov 30'!$D:$G,3,FALSE),"No PO")</f>
        <v>P22-016994 - Line 1</v>
      </c>
      <c r="F10" t="str">
        <f>VLOOKUP(A10,'Capital spend Nov 30'!D:Q,14,FALSE)</f>
        <v>The Waverly/Rosewood - 2022 - In-Suite Renovations</v>
      </c>
      <c r="G10" t="str">
        <f>VLOOKUP(A10,'Capital spend Nov 30'!D:U,18,FALSE)</f>
        <v>No</v>
      </c>
      <c r="H10" s="89">
        <f>VLOOKUP(A10,'Capital spend Nov 30'!$D$10:$W$6901,5,0)</f>
        <v>1064</v>
      </c>
      <c r="I10" t="str">
        <f>VLOOKUP(A10,'Capital spend Nov 30'!$D$10:$W$6901,15,0)</f>
        <v>ST10083</v>
      </c>
      <c r="J10" t="str">
        <f>VLOOKUP($A10,'Capital spend Nov 30'!$D$10:$W$6901,8,0)</f>
        <v>In-Suite Refresh (Capital)</v>
      </c>
      <c r="K10" t="str">
        <f>VLOOKUP($A10,'Capital spend Nov 30'!$D$10:$W$6901,2,0)</f>
        <v>Daniel Reinsch</v>
      </c>
      <c r="L10" t="str">
        <f>VLOOKUP($A10,'Capital spend Nov 30'!$D$10:$W$6901,4,0)</f>
        <v>Suite H5 Refresh</v>
      </c>
      <c r="R10" s="101" t="s">
        <v>5961</v>
      </c>
      <c r="S10" s="101" t="s">
        <v>443</v>
      </c>
      <c r="T10" s="101" t="s">
        <v>5962</v>
      </c>
      <c r="U10" s="102">
        <v>1064</v>
      </c>
      <c r="V10" s="101"/>
      <c r="W10" s="101"/>
      <c r="X10" s="101"/>
      <c r="Y10" s="101"/>
      <c r="Z10" s="101"/>
    </row>
    <row r="11" spans="1:26">
      <c r="A11" t="s">
        <v>5963</v>
      </c>
      <c r="B11" t="s">
        <v>977</v>
      </c>
      <c r="C11" s="48" t="s">
        <v>5954</v>
      </c>
      <c r="D11" t="str">
        <f t="shared" si="0"/>
        <v>P22-017016</v>
      </c>
      <c r="E11" t="str">
        <f>IFERROR(VLOOKUP($A11,'Capital spend Nov 30'!$D:$G,3,FALSE),"No PO")</f>
        <v>P22-017016 - Line 1</v>
      </c>
      <c r="F11" t="str">
        <f>VLOOKUP(A11,'Capital spend Nov 30'!D:Q,14,FALSE)</f>
        <v>Aspen Ridge - 2022 - In-Suite Renovations</v>
      </c>
      <c r="G11" t="str">
        <f>VLOOKUP(A11,'Capital spend Nov 30'!D:U,18,FALSE)</f>
        <v>No</v>
      </c>
      <c r="H11" s="89">
        <f>VLOOKUP(A11,'Capital spend Nov 30'!$D$10:$W$6901,5,0)</f>
        <v>131.25</v>
      </c>
      <c r="I11" t="str">
        <f>VLOOKUP(A11,'Capital spend Nov 30'!$D$10:$W$6901,15,0)</f>
        <v>ST10064</v>
      </c>
      <c r="J11" t="str">
        <f>VLOOKUP($A11,'Capital spend Nov 30'!$D$10:$W$6901,8,0)</f>
        <v>In-Suite Refresh (Capital)</v>
      </c>
      <c r="K11" t="str">
        <f>VLOOKUP($A11,'Capital spend Nov 30'!$D$10:$W$6901,2,0)</f>
        <v>Heather Wormington</v>
      </c>
      <c r="L11" t="str">
        <f>VLOOKUP($A11,'Capital spend Nov 30'!$D$10:$W$6901,4,0)</f>
        <v>Suite 323 Refresh Additional Scope</v>
      </c>
      <c r="R11" s="101" t="s">
        <v>5963</v>
      </c>
      <c r="S11" s="101" t="s">
        <v>384</v>
      </c>
      <c r="T11" s="101" t="s">
        <v>5964</v>
      </c>
      <c r="U11" s="102">
        <v>131.25</v>
      </c>
      <c r="V11" s="101"/>
      <c r="W11" s="101"/>
      <c r="X11" s="101"/>
      <c r="Y11" s="101"/>
      <c r="Z11" s="101"/>
    </row>
    <row r="12" spans="1:26">
      <c r="A12" t="s">
        <v>5965</v>
      </c>
      <c r="B12" t="s">
        <v>977</v>
      </c>
      <c r="C12" s="48" t="s">
        <v>5954</v>
      </c>
      <c r="D12" t="str">
        <f t="shared" si="0"/>
        <v>P22-017105</v>
      </c>
      <c r="E12" t="str">
        <f>IFERROR(VLOOKUP($A12,'Capital spend Nov 30'!$D:$G,3,FALSE),"No PO")</f>
        <v>P22-017105 - Line 1</v>
      </c>
      <c r="F12" t="str">
        <f>VLOOKUP(A12,'Capital spend Nov 30'!D:Q,14,FALSE)</f>
        <v>The Westwood - 2022 - In-Suite Renovations</v>
      </c>
      <c r="G12" t="str">
        <f>VLOOKUP(A12,'Capital spend Nov 30'!D:U,18,FALSE)</f>
        <v>No</v>
      </c>
      <c r="H12" s="89">
        <f>VLOOKUP(A12,'Capital spend Nov 30'!$D$10:$W$6901,5,0)</f>
        <v>90.4</v>
      </c>
      <c r="I12" t="str">
        <f>VLOOKUP(A12,'Capital spend Nov 30'!$D$10:$W$6901,15,0)</f>
        <v>ST10035</v>
      </c>
      <c r="J12" t="str">
        <f>VLOOKUP($A12,'Capital spend Nov 30'!$D$10:$W$6901,8,0)</f>
        <v>In-Suite Refresh (Capital)</v>
      </c>
      <c r="K12" t="str">
        <f>VLOOKUP($A12,'Capital spend Nov 30'!$D$10:$W$6901,2,0)</f>
        <v>Laura Clarke-Giberson</v>
      </c>
      <c r="L12" t="str">
        <f>VLOOKUP($A12,'Capital spend Nov 30'!$D$10:$W$6901,4,0)</f>
        <v>Suite 2-220 Refresh Additional Scope</v>
      </c>
      <c r="R12" s="101" t="s">
        <v>5965</v>
      </c>
      <c r="S12" s="101" t="s">
        <v>241</v>
      </c>
      <c r="T12" s="101" t="s">
        <v>5966</v>
      </c>
      <c r="U12" s="102">
        <v>90.4</v>
      </c>
      <c r="V12" s="101"/>
      <c r="W12" s="101"/>
      <c r="X12" s="101"/>
      <c r="Y12" s="101"/>
      <c r="Z12" s="101"/>
    </row>
    <row r="13" spans="1:26">
      <c r="A13" t="s">
        <v>5967</v>
      </c>
      <c r="B13" t="s">
        <v>977</v>
      </c>
      <c r="C13" s="48" t="s">
        <v>5954</v>
      </c>
      <c r="D13" t="str">
        <f t="shared" si="0"/>
        <v>P22-017183</v>
      </c>
      <c r="E13" t="str">
        <f>IFERROR(VLOOKUP($A13,'Capital spend Nov 30'!$D:$G,3,FALSE),"No PO")</f>
        <v>P22-017183 - Line 1</v>
      </c>
      <c r="F13" t="str">
        <f>VLOOKUP(A13,'Capital spend Nov 30'!D:Q,14,FALSE)</f>
        <v>Sunwood - 2022 - Stick Blender</v>
      </c>
      <c r="G13" t="e">
        <f>VLOOKUP(A13,'Capital spend Nov 30'!D:U,18,FALSE)</f>
        <v>#N/A</v>
      </c>
      <c r="H13" s="89">
        <f>VLOOKUP(A13,'Capital spend Nov 30'!$D$10:$W$6901,5,0)</f>
        <v>879.09</v>
      </c>
      <c r="I13" t="str">
        <f>VLOOKUP(A13,'Capital spend Nov 30'!$D$10:$W$6901,15,0)</f>
        <v>ST10063</v>
      </c>
      <c r="J13" t="str">
        <f>VLOOKUP($A13,'Capital spend Nov 30'!$D$10:$W$6901,8,0)</f>
        <v>Kitchen FF&amp;E (Capital)</v>
      </c>
      <c r="K13" t="str">
        <f>VLOOKUP($A13,'Capital spend Nov 30'!$D$10:$W$6901,2,0)</f>
        <v>Doug Blanchard</v>
      </c>
      <c r="L13" t="str">
        <f>VLOOKUP($A13,'Capital spend Nov 30'!$D$10:$W$6901,4,0)</f>
        <v>replacement stick blender, as per attached quote / submitted on behalf of Rene Koerner &amp; Sunwood Culinary / Nick Calina.
Building age : 16 Years</v>
      </c>
      <c r="R13" s="101" t="s">
        <v>5967</v>
      </c>
      <c r="S13" s="101" t="s">
        <v>381</v>
      </c>
      <c r="T13" s="101" t="s">
        <v>5968</v>
      </c>
      <c r="U13" s="102">
        <v>879.09</v>
      </c>
      <c r="V13" s="101"/>
      <c r="W13" s="101"/>
      <c r="X13" s="101"/>
      <c r="Y13" s="101"/>
      <c r="Z13" s="101"/>
    </row>
    <row r="14" spans="1:26">
      <c r="A14" t="s">
        <v>5969</v>
      </c>
      <c r="B14" t="s">
        <v>977</v>
      </c>
      <c r="C14" s="48" t="s">
        <v>5970</v>
      </c>
      <c r="D14" t="str">
        <f t="shared" si="0"/>
        <v>P22-017187</v>
      </c>
      <c r="E14" t="str">
        <f>IFERROR(VLOOKUP($A14,'Capital spend Nov 30'!$D:$G,3,FALSE),"No PO")</f>
        <v>P22-017187 - Line 1</v>
      </c>
      <c r="F14" t="str">
        <f>VLOOKUP(A14,'Capital spend Nov 30'!D:Q,14,FALSE)</f>
        <v>Colonel By - 2022- Chiller sensor replacement</v>
      </c>
      <c r="G14" t="str">
        <f>VLOOKUP(A14,'Capital spend Nov 30'!D:U,18,FALSE)</f>
        <v>No</v>
      </c>
      <c r="H14" s="89">
        <f>VLOOKUP(A14,'Capital spend Nov 30'!$D$10:$W$6901,5,0)</f>
        <v>1025.06</v>
      </c>
      <c r="I14" t="str">
        <f>VLOOKUP(A14,'Capital spend Nov 30'!$D$10:$W$6901,15,0)</f>
        <v>ST10049</v>
      </c>
      <c r="J14" t="str">
        <f>VLOOKUP($A14,'Capital spend Nov 30'!$D$10:$W$6901,8,0)</f>
        <v>HVAC Systems (Capital)</v>
      </c>
      <c r="K14" t="str">
        <f>VLOOKUP($A14,'Capital spend Nov 30'!$D$10:$W$6901,2,0)</f>
        <v>Franco D'Angelo</v>
      </c>
      <c r="L14" t="str">
        <f>VLOOKUP($A14,'Capital spend Nov 30'!$D$10:$W$6901,4,0)</f>
        <v>Colonel By - 2022- Chiller sensor replacement . Replacement chiller sensor . More 10 yrs</v>
      </c>
      <c r="R14" s="101" t="s">
        <v>5969</v>
      </c>
      <c r="S14" s="101" t="s">
        <v>317</v>
      </c>
      <c r="T14" s="101" t="s">
        <v>5971</v>
      </c>
      <c r="U14" s="102">
        <v>1025.06</v>
      </c>
      <c r="V14" s="101"/>
      <c r="W14" s="101"/>
      <c r="X14" s="101"/>
      <c r="Y14" s="101"/>
      <c r="Z14" s="101"/>
    </row>
    <row r="15" spans="1:26">
      <c r="A15" t="s">
        <v>5972</v>
      </c>
      <c r="B15" t="s">
        <v>977</v>
      </c>
      <c r="C15" s="48" t="s">
        <v>5954</v>
      </c>
      <c r="D15" t="str">
        <f t="shared" si="0"/>
        <v>P22-017212</v>
      </c>
      <c r="E15" t="str">
        <f>IFERROR(VLOOKUP($A15,'Capital spend Nov 30'!$D:$G,3,FALSE),"No PO")</f>
        <v>P22-017212 - Line 1</v>
      </c>
      <c r="F15" t="str">
        <f>VLOOKUP(A15,'Capital spend Nov 30'!D:Q,14,FALSE)</f>
        <v>Barrhaven - 2022 - Suite 166 repair</v>
      </c>
      <c r="G15" t="str">
        <f>VLOOKUP(A15,'Capital spend Nov 30'!D:U,18,FALSE)</f>
        <v>No</v>
      </c>
      <c r="H15" s="89">
        <f>VLOOKUP(A15,'Capital spend Nov 30'!$D$10:$W$6901,5,0)</f>
        <v>2599</v>
      </c>
      <c r="I15" t="str">
        <f>VLOOKUP(A15,'Capital spend Nov 30'!$D$10:$W$6901,15,0)</f>
        <v>ST10039</v>
      </c>
      <c r="J15" t="str">
        <f>VLOOKUP($A15,'Capital spend Nov 30'!$D$10:$W$6901,8,0)</f>
        <v>Tenant Spaces (Capital)</v>
      </c>
      <c r="K15" t="str">
        <f>VLOOKUP($A15,'Capital spend Nov 30'!$D$10:$W$6901,2,0)</f>
        <v>Franco D'Angelo</v>
      </c>
      <c r="L15" t="str">
        <f>VLOOKUP($A15,'Capital spend Nov 30'!$D$10:$W$6901,4,0)</f>
        <v>Barrhaven - 2022 - Suite 166 repair - Repair ceiling in unit 166 due to water damage from P-tac  . More 10</v>
      </c>
      <c r="R15" s="101" t="s">
        <v>5972</v>
      </c>
      <c r="S15" s="101" t="s">
        <v>263</v>
      </c>
      <c r="T15" s="101" t="s">
        <v>5973</v>
      </c>
      <c r="U15" s="102">
        <v>2599</v>
      </c>
      <c r="V15" s="101"/>
      <c r="W15" s="101"/>
      <c r="X15" s="101"/>
      <c r="Y15" s="101"/>
      <c r="Z15" s="101"/>
    </row>
    <row r="16" spans="1:26">
      <c r="A16" t="s">
        <v>5974</v>
      </c>
      <c r="B16" t="s">
        <v>977</v>
      </c>
      <c r="C16" s="48" t="s">
        <v>5954</v>
      </c>
      <c r="D16" t="str">
        <f t="shared" si="0"/>
        <v>P22-017017</v>
      </c>
      <c r="E16" t="str">
        <f>IFERROR(VLOOKUP($A16,'Capital spend Nov 30'!$D:$G,3,FALSE),"No PO")</f>
        <v>P22-017017 - Line 1</v>
      </c>
      <c r="F16" t="str">
        <f>VLOOKUP(A16,'Capital spend Nov 30'!D:Q,14,FALSE)</f>
        <v>Riverbend Place - 2022 - In-Suite Renovations</v>
      </c>
      <c r="G16" t="str">
        <f>VLOOKUP(A16,'Capital spend Nov 30'!D:U,18,FALSE)</f>
        <v>No</v>
      </c>
      <c r="H16" s="89">
        <f>VLOOKUP(A16,'Capital spend Nov 30'!$D$10:$W$6901,5,0)</f>
        <v>1412.5</v>
      </c>
      <c r="I16" t="str">
        <f>VLOOKUP(A16,'Capital spend Nov 30'!$D$10:$W$6901,15,0)</f>
        <v>ST10184</v>
      </c>
      <c r="J16" t="str">
        <f>VLOOKUP($A16,'Capital spend Nov 30'!$D$10:$W$6901,8,0)</f>
        <v>In-Suite Refresh (Capital)</v>
      </c>
      <c r="K16" t="str">
        <f>VLOOKUP($A16,'Capital spend Nov 30'!$D$10:$W$6901,2,0)</f>
        <v>Brenda Dennis</v>
      </c>
      <c r="L16" t="str">
        <f>VLOOKUP($A16,'Capital spend Nov 30'!$D$10:$W$6901,4,0)</f>
        <v>Suite 605 Refresh Paint</v>
      </c>
      <c r="R16" s="101" t="s">
        <v>5974</v>
      </c>
      <c r="S16" s="101" t="s">
        <v>746</v>
      </c>
      <c r="T16" s="101" t="s">
        <v>5975</v>
      </c>
      <c r="U16" s="102">
        <v>1412.5</v>
      </c>
      <c r="V16" s="101"/>
      <c r="W16" s="101"/>
      <c r="X16" s="101"/>
      <c r="Y16" s="101"/>
      <c r="Z16" s="101"/>
    </row>
    <row r="17" spans="1:26">
      <c r="A17" t="s">
        <v>5976</v>
      </c>
      <c r="B17" t="s">
        <v>977</v>
      </c>
      <c r="C17" s="48" t="s">
        <v>5954</v>
      </c>
      <c r="D17" t="str">
        <f t="shared" si="0"/>
        <v>P22-017328</v>
      </c>
      <c r="E17" t="str">
        <f>IFERROR(VLOOKUP($A17,'Capital spend Nov 30'!$D:$G,3,FALSE),"No PO")</f>
        <v>P22-017328 - Line 1</v>
      </c>
      <c r="F17" t="str">
        <f>VLOOKUP(A17,'Capital spend Nov 30'!D:Q,14,FALSE)</f>
        <v>Kennedy Lodge - 2022 - Elevator Sump Pump</v>
      </c>
      <c r="G17" t="str">
        <f>VLOOKUP(A17,'Capital spend Nov 30'!D:U,18,FALSE)</f>
        <v>No</v>
      </c>
      <c r="H17" s="89">
        <f>VLOOKUP(A17,'Capital spend Nov 30'!$D$10:$W$6901,5,0)</f>
        <v>3034.05</v>
      </c>
      <c r="I17" t="str">
        <f>VLOOKUP(A17,'Capital spend Nov 30'!$D$10:$W$6901,15,0)</f>
        <v>ST10169</v>
      </c>
      <c r="J17" t="str">
        <f>VLOOKUP($A17,'Capital spend Nov 30'!$D$10:$W$6901,8,0)</f>
        <v>Plumbing (Capital)</v>
      </c>
      <c r="K17" t="str">
        <f>VLOOKUP($A17,'Capital spend Nov 30'!$D$10:$W$6901,2,0)</f>
        <v>Franco D'Angelo</v>
      </c>
      <c r="L17" t="str">
        <f>VLOOKUP($A17,'Capital spend Nov 30'!$D$10:$W$6901,4,0)</f>
        <v>Kennedy - 2022- Elevator Sump Pump Replacement. remove existing pump and discharge line, replace pump, and replace discharge . More 2 yrs</v>
      </c>
      <c r="R17" s="101" t="s">
        <v>5976</v>
      </c>
      <c r="S17" s="101" t="s">
        <v>701</v>
      </c>
      <c r="T17" s="101" t="s">
        <v>5977</v>
      </c>
      <c r="U17" s="102">
        <v>3034.05</v>
      </c>
      <c r="V17" s="101"/>
      <c r="W17" s="101"/>
      <c r="X17" s="101"/>
      <c r="Y17" s="101"/>
      <c r="Z17" s="101"/>
    </row>
    <row r="18" spans="1:26">
      <c r="A18" t="s">
        <v>5978</v>
      </c>
      <c r="B18" t="s">
        <v>977</v>
      </c>
      <c r="C18" s="48" t="s">
        <v>5954</v>
      </c>
      <c r="D18" t="str">
        <f t="shared" si="0"/>
        <v>P22-017355</v>
      </c>
      <c r="E18" t="str">
        <f>IFERROR(VLOOKUP($A18,'Capital spend Nov 30'!$D:$G,3,FALSE),"No PO")</f>
        <v>P22-017355 - Line 1</v>
      </c>
      <c r="F18" t="str">
        <f>VLOOKUP(A18,'Capital spend Nov 30'!D:Q,14,FALSE)</f>
        <v>Riverbend Place - 2022 - In-Suite Renovations</v>
      </c>
      <c r="G18" t="str">
        <f>VLOOKUP(A18,'Capital spend Nov 30'!D:U,18,FALSE)</f>
        <v>No</v>
      </c>
      <c r="H18" s="89">
        <f>VLOOKUP(A18,'Capital spend Nov 30'!$D$10:$W$6901,5,0)</f>
        <v>3417.54</v>
      </c>
      <c r="I18" t="str">
        <f>VLOOKUP(A18,'Capital spend Nov 30'!$D$10:$W$6901,15,0)</f>
        <v>ST10184</v>
      </c>
      <c r="J18" t="str">
        <f>VLOOKUP($A18,'Capital spend Nov 30'!$D$10:$W$6901,8,0)</f>
        <v>In-Suite Renovation (Capital)</v>
      </c>
      <c r="K18" t="str">
        <f>VLOOKUP($A18,'Capital spend Nov 30'!$D$10:$W$6901,2,0)</f>
        <v>Brenda Dennis</v>
      </c>
      <c r="L18" t="str">
        <f>VLOOKUP($A18,'Capital spend Nov 30'!$D$10:$W$6901,4,0)</f>
        <v>Suite 330 Reno</v>
      </c>
      <c r="R18" s="101" t="s">
        <v>5978</v>
      </c>
      <c r="S18" s="101" t="s">
        <v>746</v>
      </c>
      <c r="T18" s="101" t="s">
        <v>5979</v>
      </c>
      <c r="U18" s="102">
        <v>3417.54</v>
      </c>
      <c r="V18" s="101"/>
      <c r="W18" s="101"/>
      <c r="X18" s="101"/>
      <c r="Y18" s="101"/>
      <c r="Z18" s="101"/>
    </row>
    <row r="19" spans="1:26">
      <c r="A19" t="s">
        <v>5980</v>
      </c>
      <c r="B19" t="s">
        <v>977</v>
      </c>
      <c r="C19" s="48" t="s">
        <v>5954</v>
      </c>
      <c r="D19" t="str">
        <f t="shared" si="0"/>
        <v>P22-017305</v>
      </c>
      <c r="E19" t="str">
        <f>IFERROR(VLOOKUP($A19,'Capital spend Nov 30'!$D:$G,3,FALSE),"No PO")</f>
        <v>P22-017305 - Line 2</v>
      </c>
      <c r="F19" t="str">
        <f>VLOOKUP(A19,'Capital spend Nov 30'!D:Q,14,FALSE)</f>
        <v>The Bentley Saskatoon - 2022 - In-Suite Renovations</v>
      </c>
      <c r="G19" t="str">
        <f>VLOOKUP(A19,'Capital spend Nov 30'!D:U,18,FALSE)</f>
        <v>No</v>
      </c>
      <c r="H19" s="89">
        <f>VLOOKUP(A19,'Capital spend Nov 30'!$D$10:$W$6901,5,0)</f>
        <v>555</v>
      </c>
      <c r="I19" t="str">
        <f>VLOOKUP(A19,'Capital spend Nov 30'!$D$10:$W$6901,15,0)</f>
        <v>ST10084</v>
      </c>
      <c r="J19" t="str">
        <f>VLOOKUP($A19,'Capital spend Nov 30'!$D$10:$W$6901,8,0)</f>
        <v>Suites FF&amp;E (Capital)</v>
      </c>
      <c r="K19" t="str">
        <f>VLOOKUP($A19,'Capital spend Nov 30'!$D$10:$W$6901,2,0)</f>
        <v>AMY BELANGER</v>
      </c>
      <c r="L19" t="str">
        <f>VLOOKUP($A19,'Capital spend Nov 30'!$D$10:$W$6901,4,0)</f>
        <v>Suite 339 Refresh Fridge</v>
      </c>
      <c r="R19" s="101" t="s">
        <v>5980</v>
      </c>
      <c r="S19" s="101" t="s">
        <v>447</v>
      </c>
      <c r="T19" s="101" t="s">
        <v>5981</v>
      </c>
      <c r="U19" s="102">
        <v>555</v>
      </c>
      <c r="V19" s="101"/>
      <c r="W19" s="101"/>
      <c r="X19" s="101"/>
      <c r="Y19" s="101"/>
      <c r="Z19" s="101"/>
    </row>
    <row r="20" spans="1:26">
      <c r="A20" t="s">
        <v>5982</v>
      </c>
      <c r="B20" t="s">
        <v>977</v>
      </c>
      <c r="C20" s="48" t="s">
        <v>5954</v>
      </c>
      <c r="D20" t="str">
        <f t="shared" si="0"/>
        <v>P22-017391</v>
      </c>
      <c r="E20" t="str">
        <f>IFERROR(VLOOKUP($A20,'Capital spend Nov 30'!$D:$G,3,FALSE),"No PO")</f>
        <v>P22-017391 - Line 1</v>
      </c>
      <c r="F20" t="str">
        <f>VLOOKUP(A20,'Capital spend Nov 30'!D:Q,14,FALSE)</f>
        <v>Prince of Wales - 2022 - In-Suite Renovations</v>
      </c>
      <c r="G20" t="str">
        <f>VLOOKUP(A20,'Capital spend Nov 30'!D:U,18,FALSE)</f>
        <v>No</v>
      </c>
      <c r="H20" s="89">
        <f>VLOOKUP(A20,'Capital spend Nov 30'!$D$10:$W$6901,5,0)</f>
        <v>2825</v>
      </c>
      <c r="I20" t="str">
        <f>VLOOKUP(A20,'Capital spend Nov 30'!$D$10:$W$6901,15,0)</f>
        <v>ST10041</v>
      </c>
      <c r="J20" t="str">
        <f>VLOOKUP($A20,'Capital spend Nov 30'!$D$10:$W$6901,8,0)</f>
        <v>In-Suite Refresh (Capital)</v>
      </c>
      <c r="K20" t="str">
        <f>VLOOKUP($A20,'Capital spend Nov 30'!$D$10:$W$6901,2,0)</f>
        <v>Jennifer Holmes</v>
      </c>
      <c r="L20" t="str">
        <f>VLOOKUP($A20,'Capital spend Nov 30'!$D$10:$W$6901,4,0)</f>
        <v>Suite 415-416 Refresh Paint Only</v>
      </c>
      <c r="R20" s="101" t="s">
        <v>5982</v>
      </c>
      <c r="S20" s="101" t="s">
        <v>276</v>
      </c>
      <c r="T20" s="101" t="s">
        <v>5983</v>
      </c>
      <c r="U20" s="102">
        <v>2825</v>
      </c>
      <c r="V20" s="101"/>
      <c r="W20" s="101"/>
      <c r="X20" s="101"/>
      <c r="Y20" s="101"/>
      <c r="Z20" s="101"/>
    </row>
    <row r="21" spans="1:26">
      <c r="A21" t="s">
        <v>5984</v>
      </c>
      <c r="B21" t="s">
        <v>977</v>
      </c>
      <c r="C21" s="48" t="s">
        <v>5954</v>
      </c>
      <c r="D21" t="str">
        <f t="shared" si="0"/>
        <v>P22-017395</v>
      </c>
      <c r="E21" t="str">
        <f>IFERROR(VLOOKUP($A21,'Capital spend Nov 30'!$D:$G,3,FALSE),"No PO")</f>
        <v>P22-017395 - Line 2</v>
      </c>
      <c r="F21" t="str">
        <f>VLOOKUP(A21,'Capital spend Nov 30'!D:Q,14,FALSE)</f>
        <v>Windsor Park - 2022 - In-Suite Renovations</v>
      </c>
      <c r="G21" t="str">
        <f>VLOOKUP(A21,'Capital spend Nov 30'!D:U,18,FALSE)</f>
        <v>No</v>
      </c>
      <c r="H21" s="89">
        <f>VLOOKUP(A21,'Capital spend Nov 30'!$D$10:$W$6901,5,0)</f>
        <v>565</v>
      </c>
      <c r="I21" t="str">
        <f>VLOOKUP(A21,'Capital spend Nov 30'!$D$10:$W$6901,15,0)</f>
        <v>ST10053</v>
      </c>
      <c r="J21" t="str">
        <f>VLOOKUP($A21,'Capital spend Nov 30'!$D$10:$W$6901,8,0)</f>
        <v>Suites FF&amp;E (Capital)</v>
      </c>
      <c r="K21" t="str">
        <f>VLOOKUP($A21,'Capital spend Nov 30'!$D$10:$W$6901,2,0)</f>
        <v>Sarah Hibberd</v>
      </c>
      <c r="L21" t="str">
        <f>VLOOKUP($A21,'Capital spend Nov 30'!$D$10:$W$6901,4,0)</f>
        <v>Suite 275 Refresh Fridge</v>
      </c>
      <c r="R21" s="101" t="s">
        <v>5984</v>
      </c>
      <c r="S21" s="101" t="s">
        <v>338</v>
      </c>
      <c r="T21" s="101" t="s">
        <v>5985</v>
      </c>
      <c r="U21" s="102">
        <v>565</v>
      </c>
      <c r="V21" s="101"/>
      <c r="W21" s="101"/>
      <c r="X21" s="101"/>
      <c r="Y21" s="101"/>
      <c r="Z21" s="101"/>
    </row>
    <row r="22" spans="1:26">
      <c r="A22" t="s">
        <v>5986</v>
      </c>
      <c r="B22" t="s">
        <v>977</v>
      </c>
      <c r="C22" s="48" t="s">
        <v>5954</v>
      </c>
      <c r="D22" t="str">
        <f t="shared" si="0"/>
        <v>P22-017396</v>
      </c>
      <c r="E22" t="str">
        <f>IFERROR(VLOOKUP($A22,'Capital spend Nov 30'!$D:$G,3,FALSE),"No PO")</f>
        <v>P22-017396 - Line 1</v>
      </c>
      <c r="F22" t="str">
        <f>VLOOKUP(A22,'Capital spend Nov 30'!D:Q,14,FALSE)</f>
        <v>Windsor Park - 2022 - In-Suite Renovations</v>
      </c>
      <c r="G22" t="str">
        <f>VLOOKUP(A22,'Capital spend Nov 30'!D:U,18,FALSE)</f>
        <v>No</v>
      </c>
      <c r="H22" s="89">
        <f>VLOOKUP(A22,'Capital spend Nov 30'!$D$10:$W$6901,5,0)</f>
        <v>565</v>
      </c>
      <c r="I22" t="str">
        <f>VLOOKUP(A22,'Capital spend Nov 30'!$D$10:$W$6901,15,0)</f>
        <v>ST10053</v>
      </c>
      <c r="J22" t="str">
        <f>VLOOKUP($A22,'Capital spend Nov 30'!$D$10:$W$6901,8,0)</f>
        <v>Suites FF&amp;E (Capital)</v>
      </c>
      <c r="K22" t="str">
        <f>VLOOKUP($A22,'Capital spend Nov 30'!$D$10:$W$6901,2,0)</f>
        <v>Sarah Hibberd</v>
      </c>
      <c r="L22" t="str">
        <f>VLOOKUP($A22,'Capital spend Nov 30'!$D$10:$W$6901,4,0)</f>
        <v>Suite 277 Refresh Fridge</v>
      </c>
      <c r="R22" s="101" t="s">
        <v>5986</v>
      </c>
      <c r="S22" s="101" t="s">
        <v>338</v>
      </c>
      <c r="T22" s="101" t="s">
        <v>5987</v>
      </c>
      <c r="U22" s="102">
        <v>565</v>
      </c>
      <c r="V22" s="101"/>
      <c r="W22" s="101"/>
      <c r="X22" s="101"/>
      <c r="Y22" s="101"/>
      <c r="Z22" s="101"/>
    </row>
    <row r="23" spans="1:26">
      <c r="A23" t="s">
        <v>5988</v>
      </c>
      <c r="B23" t="s">
        <v>977</v>
      </c>
      <c r="C23" s="48" t="s">
        <v>5954</v>
      </c>
      <c r="D23" t="str">
        <f t="shared" si="0"/>
        <v>P22-017397</v>
      </c>
      <c r="E23" t="str">
        <f>IFERROR(VLOOKUP($A23,'Capital spend Nov 30'!$D:$G,3,FALSE),"No PO")</f>
        <v>P22-017397 - Line 2</v>
      </c>
      <c r="F23" t="str">
        <f>VLOOKUP(A23,'Capital spend Nov 30'!D:Q,14,FALSE)</f>
        <v>Windsor Park - 2022 - In-Suite Renovations</v>
      </c>
      <c r="G23" t="str">
        <f>VLOOKUP(A23,'Capital spend Nov 30'!D:U,18,FALSE)</f>
        <v>No</v>
      </c>
      <c r="H23" s="89">
        <f>VLOOKUP(A23,'Capital spend Nov 30'!$D$10:$W$6901,5,0)</f>
        <v>565</v>
      </c>
      <c r="I23" t="str">
        <f>VLOOKUP(A23,'Capital spend Nov 30'!$D$10:$W$6901,15,0)</f>
        <v>ST10053</v>
      </c>
      <c r="J23" t="str">
        <f>VLOOKUP($A23,'Capital spend Nov 30'!$D$10:$W$6901,8,0)</f>
        <v>Suites FF&amp;E (Capital)</v>
      </c>
      <c r="K23" t="str">
        <f>VLOOKUP($A23,'Capital spend Nov 30'!$D$10:$W$6901,2,0)</f>
        <v>Sarah Hibberd</v>
      </c>
      <c r="L23" t="str">
        <f>VLOOKUP($A23,'Capital spend Nov 30'!$D$10:$W$6901,4,0)</f>
        <v>Suite 231 Reno Fridge</v>
      </c>
      <c r="R23" s="101" t="s">
        <v>5988</v>
      </c>
      <c r="S23" s="101" t="s">
        <v>338</v>
      </c>
      <c r="T23" s="101" t="s">
        <v>5989</v>
      </c>
      <c r="U23" s="102">
        <v>565</v>
      </c>
      <c r="V23" s="101"/>
      <c r="W23" s="101"/>
      <c r="X23" s="101"/>
      <c r="Y23" s="101"/>
      <c r="Z23" s="101"/>
    </row>
    <row r="24" spans="1:26">
      <c r="A24" t="s">
        <v>5990</v>
      </c>
      <c r="B24" t="s">
        <v>977</v>
      </c>
      <c r="C24" s="48" t="s">
        <v>5954</v>
      </c>
      <c r="D24" t="str">
        <f t="shared" si="0"/>
        <v>P22-017393</v>
      </c>
      <c r="E24" t="str">
        <f>IFERROR(VLOOKUP($A24,'Capital spend Nov 30'!$D:$G,3,FALSE),"No PO")</f>
        <v>P22-017393 - Line 1</v>
      </c>
      <c r="F24" t="str">
        <f>VLOOKUP(A24,'Capital spend Nov 30'!D:Q,14,FALSE)</f>
        <v>Windsor Park - 2022 - In-Suite Renovations</v>
      </c>
      <c r="G24" t="str">
        <f>VLOOKUP(A24,'Capital spend Nov 30'!D:U,18,FALSE)</f>
        <v>No</v>
      </c>
      <c r="H24" s="89">
        <f>VLOOKUP(A24,'Capital spend Nov 30'!$D$10:$W$6901,5,0)</f>
        <v>565</v>
      </c>
      <c r="I24" t="str">
        <f>VLOOKUP(A24,'Capital spend Nov 30'!$D$10:$W$6901,15,0)</f>
        <v>ST10053</v>
      </c>
      <c r="J24" t="str">
        <f>VLOOKUP($A24,'Capital spend Nov 30'!$D$10:$W$6901,8,0)</f>
        <v>Suites FF&amp;E (Capital)</v>
      </c>
      <c r="K24" t="str">
        <f>VLOOKUP($A24,'Capital spend Nov 30'!$D$10:$W$6901,2,0)</f>
        <v>Sarah Hibberd</v>
      </c>
      <c r="L24" t="str">
        <f>VLOOKUP($A24,'Capital spend Nov 30'!$D$10:$W$6901,4,0)</f>
        <v>Suite 211 Reno Fridge</v>
      </c>
      <c r="R24" s="101" t="s">
        <v>5990</v>
      </c>
      <c r="S24" s="101" t="s">
        <v>338</v>
      </c>
      <c r="T24" s="101" t="s">
        <v>5991</v>
      </c>
      <c r="U24" s="102">
        <v>565</v>
      </c>
      <c r="V24" s="101"/>
      <c r="W24" s="101"/>
      <c r="X24" s="101"/>
      <c r="Y24" s="101"/>
      <c r="Z24" s="101"/>
    </row>
    <row r="25" spans="1:26">
      <c r="A25" t="s">
        <v>5992</v>
      </c>
      <c r="B25" t="s">
        <v>977</v>
      </c>
      <c r="C25" s="48" t="s">
        <v>5954</v>
      </c>
      <c r="D25" t="str">
        <f t="shared" si="0"/>
        <v>P22-017402</v>
      </c>
      <c r="E25" t="str">
        <f>IFERROR(VLOOKUP($A25,'Capital spend Nov 30'!$D:$G,3,FALSE),"No PO")</f>
        <v>P22-017402 - Line 1</v>
      </c>
      <c r="F25" t="str">
        <f>VLOOKUP(A25,'Capital spend Nov 30'!D:Q,14,FALSE)</f>
        <v>Scenic Acres - 2022 - In-Suite Renovations</v>
      </c>
      <c r="G25" t="str">
        <f>VLOOKUP(A25,'Capital spend Nov 30'!D:U,18,FALSE)</f>
        <v>No</v>
      </c>
      <c r="H25" s="89">
        <f>VLOOKUP(A25,'Capital spend Nov 30'!$D$10:$W$6901,5,0)</f>
        <v>1732.5</v>
      </c>
      <c r="I25" t="str">
        <f>VLOOKUP(A25,'Capital spend Nov 30'!$D$10:$W$6901,15,0)</f>
        <v>ST10070</v>
      </c>
      <c r="J25" t="str">
        <f>VLOOKUP($A25,'Capital spend Nov 30'!$D$10:$W$6901,8,0)</f>
        <v>In-Suite Refresh (Capital)</v>
      </c>
      <c r="K25" t="str">
        <f>VLOOKUP($A25,'Capital spend Nov 30'!$D$10:$W$6901,2,0)</f>
        <v>DREW WILLIAMS</v>
      </c>
      <c r="L25" t="str">
        <f>VLOOKUP($A25,'Capital spend Nov 30'!$D$10:$W$6901,4,0)</f>
        <v>Suite 117 Refresh Paint</v>
      </c>
      <c r="Q25" s="100"/>
      <c r="R25" s="101" t="s">
        <v>5992</v>
      </c>
      <c r="S25" s="101" t="s">
        <v>402</v>
      </c>
      <c r="T25" s="101" t="s">
        <v>5993</v>
      </c>
      <c r="U25" s="102">
        <v>1732.5</v>
      </c>
      <c r="V25" s="101"/>
      <c r="W25" s="101"/>
      <c r="X25" s="101"/>
      <c r="Y25" s="101"/>
      <c r="Z25" s="101"/>
    </row>
    <row r="26" spans="1:26">
      <c r="A26" t="s">
        <v>5994</v>
      </c>
      <c r="B26" t="s">
        <v>977</v>
      </c>
      <c r="C26" s="48" t="s">
        <v>1012</v>
      </c>
      <c r="D26" t="str">
        <f t="shared" si="0"/>
        <v>P22-017403</v>
      </c>
      <c r="E26" t="str">
        <f>IFERROR(VLOOKUP($A26,'Capital spend Nov 30'!$D:$G,3,FALSE),"No PO")</f>
        <v>P22-017403 - Line 1</v>
      </c>
      <c r="F26" t="str">
        <f>VLOOKUP(A26,'Capital spend Nov 30'!D:Q,14,FALSE)</f>
        <v>Scenic Acres - 2022 - In-Suite Renovations</v>
      </c>
      <c r="G26" t="str">
        <f>VLOOKUP(A26,'Capital spend Nov 30'!D:U,18,FALSE)</f>
        <v>No</v>
      </c>
      <c r="H26" s="89">
        <f>VLOOKUP(A26,'Capital spend Nov 30'!$D$10:$W$6901,5,0)</f>
        <v>4292.51</v>
      </c>
      <c r="I26" t="str">
        <f>VLOOKUP(A26,'Capital spend Nov 30'!$D$10:$W$6901,15,0)</f>
        <v>ST10070</v>
      </c>
      <c r="J26" t="str">
        <f>VLOOKUP($A26,'Capital spend Nov 30'!$D$10:$W$6901,8,0)</f>
        <v>In-Suite Renovation (Capital)</v>
      </c>
      <c r="K26" t="str">
        <f>VLOOKUP($A26,'Capital spend Nov 30'!$D$10:$W$6901,2,0)</f>
        <v>DREW WILLIAMS</v>
      </c>
      <c r="L26" t="str">
        <f>VLOOKUP($A26,'Capital spend Nov 30'!$D$10:$W$6901,4,0)</f>
        <v>Suite 238B Reno</v>
      </c>
      <c r="Q26" s="100"/>
      <c r="R26" s="101" t="s">
        <v>5994</v>
      </c>
      <c r="S26" s="101" t="s">
        <v>402</v>
      </c>
      <c r="T26" s="101" t="s">
        <v>5995</v>
      </c>
      <c r="U26" s="102">
        <v>4292.51</v>
      </c>
      <c r="V26" s="101"/>
      <c r="W26" s="101"/>
      <c r="X26" s="101"/>
      <c r="Y26" s="101"/>
      <c r="Z26" s="101"/>
    </row>
    <row r="27" spans="1:26">
      <c r="A27" t="s">
        <v>5996</v>
      </c>
      <c r="B27" t="s">
        <v>977</v>
      </c>
      <c r="C27" s="48" t="s">
        <v>5954</v>
      </c>
      <c r="D27" t="str">
        <f t="shared" si="0"/>
        <v>P22-017394</v>
      </c>
      <c r="E27" t="str">
        <f>IFERROR(VLOOKUP($A27,'Capital spend Nov 30'!$D:$G,3,FALSE),"No PO")</f>
        <v>P22-017394 - Line 2</v>
      </c>
      <c r="F27" t="str">
        <f>VLOOKUP(A27,'Capital spend Nov 30'!D:Q,14,FALSE)</f>
        <v>Windsor Park - 2022 - In-Suite Renovations</v>
      </c>
      <c r="G27" t="str">
        <f>VLOOKUP(A27,'Capital spend Nov 30'!D:U,18,FALSE)</f>
        <v>No</v>
      </c>
      <c r="H27" s="89">
        <f>VLOOKUP(A27,'Capital spend Nov 30'!$D$10:$W$6901,5,0)</f>
        <v>565</v>
      </c>
      <c r="I27" t="str">
        <f>VLOOKUP(A27,'Capital spend Nov 30'!$D$10:$W$6901,15,0)</f>
        <v>ST10053</v>
      </c>
      <c r="J27" t="str">
        <f>VLOOKUP($A27,'Capital spend Nov 30'!$D$10:$W$6901,8,0)</f>
        <v>Suites FF&amp;E (Capital)</v>
      </c>
      <c r="K27" t="str">
        <f>VLOOKUP($A27,'Capital spend Nov 30'!$D$10:$W$6901,2,0)</f>
        <v>Sarah Hibberd</v>
      </c>
      <c r="L27" t="str">
        <f>VLOOKUP($A27,'Capital spend Nov 30'!$D$10:$W$6901,4,0)</f>
        <v>Suite 206 Refresh Fridge</v>
      </c>
      <c r="R27" s="101" t="s">
        <v>5996</v>
      </c>
      <c r="S27" s="101" t="s">
        <v>338</v>
      </c>
      <c r="T27" s="101" t="s">
        <v>5997</v>
      </c>
      <c r="U27" s="102">
        <v>565</v>
      </c>
      <c r="V27" s="101"/>
      <c r="W27" s="101"/>
      <c r="X27" s="101"/>
      <c r="Y27" s="101"/>
      <c r="Z27" s="101"/>
    </row>
    <row r="28" spans="1:26">
      <c r="A28" t="s">
        <v>5998</v>
      </c>
      <c r="B28" t="s">
        <v>977</v>
      </c>
      <c r="C28" s="48" t="s">
        <v>5954</v>
      </c>
      <c r="D28" t="str">
        <f t="shared" si="0"/>
        <v>P22-017398</v>
      </c>
      <c r="E28" t="str">
        <f>IFERROR(VLOOKUP($A28,'Capital spend Nov 30'!$D:$G,3,FALSE),"No PO")</f>
        <v>P22-017398 - Line 2</v>
      </c>
      <c r="F28" t="str">
        <f>VLOOKUP(A28,'Capital spend Nov 30'!D:Q,14,FALSE)</f>
        <v>Windsor Park - 2022 - In-Suite Renovations</v>
      </c>
      <c r="G28" t="str">
        <f>VLOOKUP(A28,'Capital spend Nov 30'!D:U,18,FALSE)</f>
        <v>No</v>
      </c>
      <c r="H28" s="89">
        <f>VLOOKUP(A28,'Capital spend Nov 30'!$D$10:$W$6901,5,0)</f>
        <v>565</v>
      </c>
      <c r="I28" t="str">
        <f>VLOOKUP(A28,'Capital spend Nov 30'!$D$10:$W$6901,15,0)</f>
        <v>ST10053</v>
      </c>
      <c r="J28" t="str">
        <f>VLOOKUP($A28,'Capital spend Nov 30'!$D$10:$W$6901,8,0)</f>
        <v>Suites FF&amp;E (Capital)</v>
      </c>
      <c r="K28" t="str">
        <f>VLOOKUP($A28,'Capital spend Nov 30'!$D$10:$W$6901,2,0)</f>
        <v>Sarah Hibberd</v>
      </c>
      <c r="L28" t="str">
        <f>VLOOKUP($A28,'Capital spend Nov 30'!$D$10:$W$6901,4,0)</f>
        <v>Suite 118 Refresh Fridge</v>
      </c>
      <c r="R28" s="101" t="s">
        <v>5998</v>
      </c>
      <c r="S28" s="101" t="s">
        <v>338</v>
      </c>
      <c r="T28" s="101" t="s">
        <v>5999</v>
      </c>
      <c r="U28" s="102">
        <v>565</v>
      </c>
      <c r="V28" s="101"/>
      <c r="W28" s="101"/>
      <c r="X28" s="101"/>
      <c r="Y28" s="101"/>
      <c r="Z28" s="101"/>
    </row>
    <row r="29" spans="1:26">
      <c r="A29" t="s">
        <v>6000</v>
      </c>
      <c r="B29" t="s">
        <v>977</v>
      </c>
      <c r="C29" s="48" t="s">
        <v>5954</v>
      </c>
      <c r="D29" t="str">
        <f t="shared" si="0"/>
        <v>P22-017392</v>
      </c>
      <c r="E29" t="str">
        <f>IFERROR(VLOOKUP($A29,'Capital spend Nov 30'!$D:$G,3,FALSE),"No PO")</f>
        <v>P22-017392 - Line 1</v>
      </c>
      <c r="F29" t="str">
        <f>VLOOKUP(A29,'Capital spend Nov 30'!D:Q,14,FALSE)</f>
        <v>Scenic Acres - 2022 - In-Suite Renovations</v>
      </c>
      <c r="G29" t="str">
        <f>VLOOKUP(A29,'Capital spend Nov 30'!D:U,18,FALSE)</f>
        <v>No</v>
      </c>
      <c r="H29" s="89">
        <f>VLOOKUP(A29,'Capital spend Nov 30'!$D$10:$W$6901,5,0)</f>
        <v>6937.93</v>
      </c>
      <c r="I29" t="str">
        <f>VLOOKUP(A29,'Capital spend Nov 30'!$D$10:$W$6901,15,0)</f>
        <v>ST10070</v>
      </c>
      <c r="J29" t="str">
        <f>VLOOKUP($A29,'Capital spend Nov 30'!$D$10:$W$6901,8,0)</f>
        <v>In-Suite Renovation (Capital)</v>
      </c>
      <c r="K29" t="str">
        <f>VLOOKUP($A29,'Capital spend Nov 30'!$D$10:$W$6901,2,0)</f>
        <v>DREW WILLIAMS</v>
      </c>
      <c r="L29" t="str">
        <f>VLOOKUP($A29,'Capital spend Nov 30'!$D$10:$W$6901,4,0)</f>
        <v>Suite 217 Reno One Bedroom Large Den</v>
      </c>
      <c r="Q29" s="100"/>
      <c r="R29" s="101" t="s">
        <v>6000</v>
      </c>
      <c r="S29" s="101" t="s">
        <v>402</v>
      </c>
      <c r="T29" s="101" t="s">
        <v>6001</v>
      </c>
      <c r="U29" s="102">
        <v>6937.93</v>
      </c>
      <c r="V29" s="101"/>
      <c r="W29" s="101"/>
      <c r="X29" s="101"/>
      <c r="Y29" s="101"/>
      <c r="Z29" s="101"/>
    </row>
    <row r="30" spans="1:26">
      <c r="A30" t="s">
        <v>6002</v>
      </c>
      <c r="B30" t="s">
        <v>977</v>
      </c>
      <c r="C30" s="48" t="s">
        <v>5954</v>
      </c>
      <c r="D30" t="str">
        <f t="shared" si="0"/>
        <v>P22-017400</v>
      </c>
      <c r="E30" t="str">
        <f>IFERROR(VLOOKUP($A30,'Capital spend Nov 30'!$D:$G,3,FALSE),"No PO")</f>
        <v>P22-017400 - Line 2</v>
      </c>
      <c r="F30" t="str">
        <f>VLOOKUP(A30,'Capital spend Nov 30'!D:Q,14,FALSE)</f>
        <v>Green Falls Landing - 2022 - In-Suite Renovations</v>
      </c>
      <c r="G30" t="str">
        <f>VLOOKUP(A30,'Capital spend Nov 30'!D:U,18,FALSE)</f>
        <v>No</v>
      </c>
      <c r="H30" s="89">
        <f>VLOOKUP(A30,'Capital spend Nov 30'!$D$10:$W$6901,5,0)</f>
        <v>943.5</v>
      </c>
      <c r="I30" t="str">
        <f>VLOOKUP(A30,'Capital spend Nov 30'!$D$10:$W$6901,15,0)</f>
        <v>ST10223</v>
      </c>
      <c r="J30" t="str">
        <f>VLOOKUP($A30,'Capital spend Nov 30'!$D$10:$W$6901,8,0)</f>
        <v>In-Suite Refresh (Capital)</v>
      </c>
      <c r="K30" t="str">
        <f>VLOOKUP($A30,'Capital spend Nov 30'!$D$10:$W$6901,2,0)</f>
        <v>Lorna Knoll</v>
      </c>
      <c r="L30" t="str">
        <f>VLOOKUP($A30,'Capital spend Nov 30'!$D$10:$W$6901,4,0)</f>
        <v>in suite re-fresh (suite 2225 - AL Wing) suite reservation completed - resident has signed lease</v>
      </c>
      <c r="Q30" s="100"/>
      <c r="R30" s="101" t="s">
        <v>6002</v>
      </c>
      <c r="S30" s="101" t="s">
        <v>855</v>
      </c>
      <c r="T30" s="101" t="s">
        <v>6003</v>
      </c>
      <c r="U30" s="102">
        <v>943.5</v>
      </c>
      <c r="V30" s="101"/>
      <c r="W30" s="101"/>
      <c r="X30" s="101"/>
      <c r="Y30" s="101"/>
      <c r="Z30" s="101"/>
    </row>
    <row r="31" spans="1:26">
      <c r="A31" t="s">
        <v>6004</v>
      </c>
      <c r="B31" t="s">
        <v>977</v>
      </c>
      <c r="C31" s="48" t="s">
        <v>5954</v>
      </c>
      <c r="D31" t="str">
        <f t="shared" si="0"/>
        <v>P22-017404</v>
      </c>
      <c r="E31" t="str">
        <f>IFERROR(VLOOKUP($A31,'Capital spend Nov 30'!$D:$G,3,FALSE),"No PO")</f>
        <v>P22-017404 - Line 2</v>
      </c>
      <c r="F31" t="str">
        <f>VLOOKUP(A31,'Capital spend Nov 30'!D:Q,14,FALSE)</f>
        <v>Greenway - 2022 - In-Suite Renovations</v>
      </c>
      <c r="G31" t="str">
        <f>VLOOKUP(A31,'Capital spend Nov 30'!D:U,18,FALSE)</f>
        <v>No</v>
      </c>
      <c r="H31" s="89">
        <f>VLOOKUP(A31,'Capital spend Nov 30'!$D$10:$W$6901,5,0)</f>
        <v>8207.57</v>
      </c>
      <c r="I31" t="str">
        <f>VLOOKUP(A31,'Capital spend Nov 30'!$D$10:$W$6901,15,0)</f>
        <v>ST10095</v>
      </c>
      <c r="J31" t="str">
        <f>VLOOKUP($A31,'Capital spend Nov 30'!$D$10:$W$6901,8,0)</f>
        <v>In-Suite Renovation (Capital)</v>
      </c>
      <c r="K31" t="str">
        <f>VLOOKUP($A31,'Capital spend Nov 30'!$D$10:$W$6901,2,0)</f>
        <v>Bridgeht Smith</v>
      </c>
      <c r="L31" t="str">
        <f>VLOOKUP($A31,'Capital spend Nov 30'!$D$10:$W$6901,4,0)</f>
        <v>Suite 444 Reno</v>
      </c>
      <c r="Q31" s="100"/>
      <c r="R31" s="101" t="s">
        <v>6004</v>
      </c>
      <c r="S31" s="101" t="s">
        <v>481</v>
      </c>
      <c r="T31" s="101" t="s">
        <v>6005</v>
      </c>
      <c r="U31" s="102">
        <v>8207.57</v>
      </c>
      <c r="V31" s="101"/>
      <c r="W31" s="101"/>
      <c r="X31" s="101"/>
      <c r="Y31" s="101"/>
      <c r="Z31" s="101"/>
    </row>
    <row r="32" spans="1:26">
      <c r="A32" t="s">
        <v>6006</v>
      </c>
      <c r="B32" t="s">
        <v>977</v>
      </c>
      <c r="C32" s="48" t="s">
        <v>5954</v>
      </c>
      <c r="D32" t="str">
        <f t="shared" si="0"/>
        <v>P22-017399</v>
      </c>
      <c r="E32" t="str">
        <f>IFERROR(VLOOKUP($A32,'Capital spend Nov 30'!$D:$G,3,FALSE),"No PO")</f>
        <v>P22-017399 - Line 1</v>
      </c>
      <c r="F32" t="str">
        <f>VLOOKUP(A32,'Capital spend Nov 30'!D:Q,14,FALSE)</f>
        <v>Inglewood - 2022 - In-Suite Renovations</v>
      </c>
      <c r="G32" t="str">
        <f>VLOOKUP(A32,'Capital spend Nov 30'!D:U,18,FALSE)</f>
        <v>No</v>
      </c>
      <c r="H32" s="89">
        <f>VLOOKUP(A32,'Capital spend Nov 30'!$D$10:$W$6901,5,0)</f>
        <v>351.75</v>
      </c>
      <c r="I32" t="str">
        <f>VLOOKUP(A32,'Capital spend Nov 30'!$D$10:$W$6901,15,0)</f>
        <v>ST10066</v>
      </c>
      <c r="J32" t="str">
        <f>VLOOKUP($A32,'Capital spend Nov 30'!$D$10:$W$6901,8,0)</f>
        <v>In-Suite Renovation (Capital)</v>
      </c>
      <c r="K32" t="str">
        <f>VLOOKUP($A32,'Capital spend Nov 30'!$D$10:$W$6901,2,0)</f>
        <v>Heather Wormington</v>
      </c>
      <c r="L32" t="str">
        <f>VLOOKUP($A32,'Capital spend Nov 30'!$D$10:$W$6901,4,0)</f>
        <v>Suite 203 Reno Additional Scope</v>
      </c>
      <c r="Q32" s="100"/>
      <c r="R32" s="101" t="s">
        <v>6006</v>
      </c>
      <c r="S32" s="101" t="s">
        <v>390</v>
      </c>
      <c r="T32" s="101" t="s">
        <v>6007</v>
      </c>
      <c r="U32" s="102">
        <v>351.75</v>
      </c>
      <c r="V32" s="101"/>
      <c r="W32" s="101"/>
      <c r="X32" s="101"/>
      <c r="Y32" s="101"/>
      <c r="Z32" s="101"/>
    </row>
    <row r="33" spans="1:26">
      <c r="A33" t="s">
        <v>6008</v>
      </c>
      <c r="B33" t="s">
        <v>977</v>
      </c>
      <c r="C33" s="67" t="s">
        <v>5954</v>
      </c>
      <c r="D33" t="str">
        <f t="shared" si="0"/>
        <v>P22-017401</v>
      </c>
      <c r="E33" t="str">
        <f>IFERROR(VLOOKUP($A33,'Capital spend Nov 30'!$D:$G,3,FALSE),"No PO")</f>
        <v>P22-017401 - Line 1</v>
      </c>
      <c r="F33" t="str">
        <f>VLOOKUP(A33,'Capital spend Nov 30'!D:Q,14,FALSE)</f>
        <v>Inglewood - 2022 - In-Suite Renovations</v>
      </c>
      <c r="G33" t="str">
        <f>VLOOKUP(A33,'Capital spend Nov 30'!D:U,18,FALSE)</f>
        <v>No</v>
      </c>
      <c r="H33" s="89">
        <f>VLOOKUP(A33,'Capital spend Nov 30'!$D$10:$W$6901,5,0)</f>
        <v>262.5</v>
      </c>
      <c r="I33" t="str">
        <f>VLOOKUP(A33,'Capital spend Nov 30'!$D$10:$W$6901,15,0)</f>
        <v>ST10066</v>
      </c>
      <c r="J33" t="str">
        <f>VLOOKUP($A33,'Capital spend Nov 30'!$D$10:$W$6901,8,0)</f>
        <v>In-Suite Renovation (Capital)</v>
      </c>
      <c r="K33" t="str">
        <f>VLOOKUP($A33,'Capital spend Nov 30'!$D$10:$W$6901,2,0)</f>
        <v>Heather Wormington</v>
      </c>
      <c r="L33" t="str">
        <f>VLOOKUP($A33,'Capital spend Nov 30'!$D$10:$W$6901,4,0)</f>
        <v>Suite 22 Reno Additional Scope</v>
      </c>
      <c r="Q33" s="100"/>
      <c r="R33" s="101" t="s">
        <v>6008</v>
      </c>
      <c r="S33" s="101" t="s">
        <v>390</v>
      </c>
      <c r="T33" s="101" t="s">
        <v>6009</v>
      </c>
      <c r="U33" s="102">
        <v>262.5</v>
      </c>
      <c r="V33" s="101"/>
      <c r="W33" s="101"/>
      <c r="X33" s="101"/>
      <c r="Y33" s="101"/>
      <c r="Z33" s="101"/>
    </row>
    <row r="34" spans="1:26">
      <c r="A34" s="25" t="s">
        <v>6010</v>
      </c>
      <c r="B34" t="s">
        <v>977</v>
      </c>
      <c r="C34" s="48" t="s">
        <v>5954</v>
      </c>
      <c r="D34" t="str">
        <f t="shared" si="0"/>
        <v>P22-017723</v>
      </c>
      <c r="E34" t="str">
        <f>IFERROR(VLOOKUP($A34,'Capital spend Nov 30'!$D:$G,3,FALSE),"No PO")</f>
        <v>P22-017723 - Line 2</v>
      </c>
      <c r="F34" t="str">
        <f>VLOOKUP(A34,'Capital spend Nov 30'!D:Q,14,FALSE)</f>
        <v>Barrhaven - 2022 - In-Suite Renovations</v>
      </c>
      <c r="G34" t="str">
        <f>VLOOKUP(A34,'Capital spend Nov 30'!D:U,18,FALSE)</f>
        <v>No</v>
      </c>
      <c r="H34" s="89">
        <f>VLOOKUP(A34,'Capital spend Nov 30'!$D$10:$W$6901,5,0)</f>
        <v>15214.03</v>
      </c>
      <c r="I34" t="str">
        <f>VLOOKUP(A34,'Capital spend Nov 30'!$D$10:$W$6901,15,0)</f>
        <v>ST10039</v>
      </c>
      <c r="J34" t="str">
        <f>VLOOKUP($A34,'Capital spend Nov 30'!$D$10:$W$6901,8,0)</f>
        <v>In-Suite Renovation (Capital)</v>
      </c>
      <c r="K34" t="str">
        <f>VLOOKUP($A34,'Capital spend Nov 30'!$D$10:$W$6901,2,0)</f>
        <v>Shawna Prud'Homme</v>
      </c>
      <c r="L34" t="str">
        <f>VLOOKUP($A34,'Capital spend Nov 30'!$D$10:$W$6901,4,0)</f>
        <v>Suite 250 Reno remove old wall plate p&amp;p, supply and install bathroom door, remove supply and install closet doors, repair wall damange, replace all floors with LVP (existing LVP is damaged by previous occupants electric scooter), threshold, paint, entire bathroom reno (still has a tub and discoloured/damaged vanity),  replace fixtures</v>
      </c>
      <c r="Q34" s="100"/>
      <c r="R34" s="101" t="s">
        <v>6010</v>
      </c>
      <c r="S34" s="101" t="s">
        <v>263</v>
      </c>
      <c r="T34" s="101" t="s">
        <v>6011</v>
      </c>
      <c r="U34" s="102">
        <v>15214.03</v>
      </c>
      <c r="V34" s="101"/>
      <c r="W34" s="101"/>
      <c r="X34" s="101"/>
      <c r="Y34" s="101"/>
      <c r="Z34" s="101"/>
    </row>
    <row r="35" spans="1:26">
      <c r="A35" s="25" t="s">
        <v>6012</v>
      </c>
      <c r="B35" t="s">
        <v>977</v>
      </c>
      <c r="C35" s="48" t="s">
        <v>5954</v>
      </c>
      <c r="D35" t="str">
        <f t="shared" si="0"/>
        <v>P22-017566</v>
      </c>
      <c r="E35" t="str">
        <f>IFERROR(VLOOKUP($A35,'Capital spend Nov 30'!$D:$G,3,FALSE),"No PO")</f>
        <v>P22-017566 - Line 1</v>
      </c>
      <c r="F35" t="str">
        <f>VLOOKUP(A35,'Capital spend Nov 30'!D:Q,14,FALSE)</f>
        <v>King Gardens - 2022 - Fire/Life Safety (Gas Valve)</v>
      </c>
      <c r="G35" t="str">
        <f>VLOOKUP(A35,'Capital spend Nov 30'!D:U,18,FALSE)</f>
        <v>No</v>
      </c>
      <c r="H35" s="89">
        <f>VLOOKUP(A35,'Capital spend Nov 30'!$D$10:$W$6901,5,0)</f>
        <v>2188.81</v>
      </c>
      <c r="I35" t="str">
        <f>VLOOKUP(A35,'Capital spend Nov 30'!$D$10:$W$6901,15,0)</f>
        <v>ST10017</v>
      </c>
      <c r="J35" t="str">
        <f>VLOOKUP($A35,'Capital spend Nov 30'!$D$10:$W$6901,8,0)</f>
        <v>Fire alarm/Sprinkler (Capital)</v>
      </c>
      <c r="K35" t="str">
        <f>VLOOKUP($A35,'Capital spend Nov 30'!$D$10:$W$6901,2,0)</f>
        <v>Tim Morrison</v>
      </c>
      <c r="L35" t="str">
        <f>VLOOKUP($A35,'Capital spend Nov 30'!$D$10:$W$6901,4,0)</f>
        <v>To replace the current failed 20 year old gas safety shut off valve for the Kitchen gas fired appliances as per an inspection from the fire inspector. It failed during a test of the suppression system.</v>
      </c>
      <c r="R35" s="101" t="s">
        <v>6012</v>
      </c>
      <c r="S35" s="101" t="s">
        <v>130</v>
      </c>
      <c r="T35" s="101" t="s">
        <v>6013</v>
      </c>
      <c r="U35" s="102">
        <v>2188.81</v>
      </c>
      <c r="V35" s="101"/>
      <c r="W35" s="101"/>
      <c r="X35" s="101"/>
      <c r="Y35" s="101"/>
      <c r="Z35" s="101"/>
    </row>
    <row r="36" spans="1:26">
      <c r="A36" s="25" t="s">
        <v>6014</v>
      </c>
      <c r="B36" t="s">
        <v>977</v>
      </c>
      <c r="C36" s="48" t="s">
        <v>5954</v>
      </c>
      <c r="D36" t="str">
        <f t="shared" si="0"/>
        <v>P22-017619</v>
      </c>
      <c r="E36" t="str">
        <f>IFERROR(VLOOKUP($A36,'Capital spend Nov 30'!$D:$G,3,FALSE),"No PO")</f>
        <v>P22-017619 - Line 1</v>
      </c>
      <c r="F36" t="str">
        <f>VLOOKUP(A36,'Capital spend Nov 30'!D:Q,14,FALSE)</f>
        <v>Windermere - 2022 - PTAC (Suite 108)</v>
      </c>
      <c r="G36" t="str">
        <f>VLOOKUP(A36,'Capital spend Nov 30'!D:U,18,FALSE)</f>
        <v>No</v>
      </c>
      <c r="H36" s="89">
        <f>VLOOKUP(A36,'Capital spend Nov 30'!$D$10:$W$6901,5,0)</f>
        <v>7754.4</v>
      </c>
      <c r="I36" t="str">
        <f>VLOOKUP(A36,'Capital spend Nov 30'!$D$10:$W$6901,15,0)</f>
        <v>ST10093</v>
      </c>
      <c r="J36" t="str">
        <f>VLOOKUP($A36,'Capital spend Nov 30'!$D$10:$W$6901,8,0)</f>
        <v>HVAC Systems (Capital)</v>
      </c>
      <c r="K36" t="str">
        <f>VLOOKUP($A36,'Capital spend Nov 30'!$D$10:$W$6901,2,0)</f>
        <v>Tim Morrison</v>
      </c>
      <c r="L36" t="str">
        <f>VLOOKUP($A36,'Capital spend Nov 30'!$D$10:$W$6901,4,0)</f>
        <v>To replace the current failed 25 year old Heat Pump in suite 108. No AC or Heat at this time. Cannot be repaired due to age.</v>
      </c>
      <c r="R36" s="101" t="s">
        <v>6014</v>
      </c>
      <c r="S36" s="101" t="s">
        <v>475</v>
      </c>
      <c r="T36" s="101" t="s">
        <v>6015</v>
      </c>
      <c r="U36" s="102">
        <v>7754.4</v>
      </c>
      <c r="V36" s="101"/>
      <c r="W36" s="101"/>
      <c r="X36" s="101"/>
      <c r="Y36" s="101"/>
      <c r="Z36" s="101"/>
    </row>
    <row r="37" spans="1:26">
      <c r="A37" s="25" t="s">
        <v>6016</v>
      </c>
      <c r="B37" t="s">
        <v>977</v>
      </c>
      <c r="C37" s="48" t="s">
        <v>5954</v>
      </c>
      <c r="D37" t="str">
        <f t="shared" si="0"/>
        <v>P22-017779</v>
      </c>
      <c r="E37" t="str">
        <f>IFERROR(VLOOKUP($A37,'Capital spend Nov 30'!$D:$G,3,FALSE),"No PO")</f>
        <v>P22-017779 - Line 1</v>
      </c>
      <c r="F37" t="str">
        <f>VLOOKUP(A37,'Capital spend Nov 30'!D:Q,14,FALSE)</f>
        <v>Bough Beeches - 2022 - Electrical (Damper Motor)</v>
      </c>
      <c r="G37" t="str">
        <f>VLOOKUP(A37,'Capital spend Nov 30'!D:U,18,FALSE)</f>
        <v>No</v>
      </c>
      <c r="H37" s="89">
        <f>VLOOKUP(A37,'Capital spend Nov 30'!$D$10:$W$6901,5,0)</f>
        <v>5537</v>
      </c>
      <c r="I37" t="str">
        <f>VLOOKUP(A37,'Capital spend Nov 30'!$D$10:$W$6901,15,0)</f>
        <v>ST10013</v>
      </c>
      <c r="J37" t="str">
        <f>VLOOKUP($A37,'Capital spend Nov 30'!$D$10:$W$6901,8,0)</f>
        <v>Electrical Systems (Capital)</v>
      </c>
      <c r="K37" t="str">
        <f>VLOOKUP($A37,'Capital spend Nov 30'!$D$10:$W$6901,2,0)</f>
        <v>Tim Morrison</v>
      </c>
      <c r="L37" t="str">
        <f>VLOOKUP($A37,'Capital spend Nov 30'!$D$10:$W$6901,4,0)</f>
        <v>To replace the current 20 year old failed motorized damper for the supply makeup air for the Laundry Room. The commercial dryers cannot operate because the damper is seized. The dampers cannot open which keeps the dryers off.</v>
      </c>
      <c r="R37" s="101" t="s">
        <v>6016</v>
      </c>
      <c r="S37" s="101" t="s">
        <v>102</v>
      </c>
      <c r="T37" s="101" t="s">
        <v>6017</v>
      </c>
      <c r="U37" s="102">
        <v>5537</v>
      </c>
      <c r="V37" s="101"/>
      <c r="W37" s="101"/>
      <c r="X37" s="101"/>
      <c r="Y37" s="101"/>
      <c r="Z37" s="101"/>
    </row>
    <row r="38" spans="1:26" ht="30">
      <c r="A38" s="25" t="s">
        <v>6018</v>
      </c>
      <c r="B38" t="s">
        <v>977</v>
      </c>
      <c r="C38" s="48" t="s">
        <v>5954</v>
      </c>
      <c r="D38" t="str">
        <f t="shared" si="0"/>
        <v>P22-017651</v>
      </c>
      <c r="E38" t="str">
        <f>IFERROR(VLOOKUP($A38,'Capital spend Nov 30'!$D:$G,3,FALSE),"No PO")</f>
        <v>P22-017651 - Line 1</v>
      </c>
      <c r="F38" t="str">
        <f>VLOOKUP(A38,'Capital spend Nov 30'!D:Q,14,FALSE)</f>
        <v>Inglewood - 2022 - In-Suite Renovations</v>
      </c>
      <c r="G38" t="str">
        <f>VLOOKUP(A38,'Capital spend Nov 30'!D:U,18,FALSE)</f>
        <v>No</v>
      </c>
      <c r="H38" s="89">
        <f>VLOOKUP(A38,'Capital spend Nov 30'!$D$10:$W$6901,5,0)</f>
        <v>1023.92</v>
      </c>
      <c r="I38" t="str">
        <f>VLOOKUP(A38,'Capital spend Nov 30'!$D$10:$W$6901,15,0)</f>
        <v>ST10066</v>
      </c>
      <c r="J38" t="str">
        <f>VLOOKUP($A38,'Capital spend Nov 30'!$D$10:$W$6901,8,0)</f>
        <v>In-Suite Renovation (Capital)</v>
      </c>
      <c r="K38" t="str">
        <f>VLOOKUP($A38,'Capital spend Nov 30'!$D$10:$W$6901,2,0)</f>
        <v>Heather Wormington</v>
      </c>
      <c r="L38" t="str">
        <f>VLOOKUP($A38,'Capital spend Nov 30'!$D$10:$W$6901,4,0)</f>
        <v>Suite 422 Reno
Flooring</v>
      </c>
      <c r="Q38" s="100"/>
      <c r="R38" s="101" t="s">
        <v>6018</v>
      </c>
      <c r="S38" s="101" t="s">
        <v>390</v>
      </c>
      <c r="T38" s="105" t="s">
        <v>6019</v>
      </c>
      <c r="U38" s="102">
        <v>1023.92</v>
      </c>
      <c r="V38" s="101"/>
      <c r="W38" s="101"/>
      <c r="X38" s="101"/>
      <c r="Y38" s="101"/>
      <c r="Z38" s="101"/>
    </row>
    <row r="39" spans="1:26">
      <c r="A39" s="25" t="s">
        <v>6020</v>
      </c>
      <c r="B39" t="s">
        <v>977</v>
      </c>
      <c r="C39" s="48" t="s">
        <v>5954</v>
      </c>
      <c r="D39" t="str">
        <f t="shared" si="0"/>
        <v>P22-017613</v>
      </c>
      <c r="E39" t="str">
        <f>IFERROR(VLOOKUP($A39,'Capital spend Nov 30'!$D:$G,3,FALSE),"No PO")</f>
        <v>P22-017613 - Line 1</v>
      </c>
      <c r="F39">
        <f>VLOOKUP(A39,'Capital spend Nov 30'!D:Q,14,FALSE)</f>
        <v>0</v>
      </c>
      <c r="G39" t="e">
        <f>VLOOKUP(A39,'Capital spend Nov 30'!D:U,18,FALSE)</f>
        <v>#N/A</v>
      </c>
      <c r="H39" s="89">
        <f>VLOOKUP(A39,'Capital spend Nov 30'!$D$10:$W$6901,5,0)</f>
        <v>2785.59</v>
      </c>
      <c r="I39" t="str">
        <f>VLOOKUP(A39,'Capital spend Nov 30'!$D$10:$W$6901,15,0)</f>
        <v>ST10217</v>
      </c>
      <c r="J39" t="str">
        <f>VLOOKUP($A39,'Capital spend Nov 30'!$D$10:$W$6901,8,0)</f>
        <v>In-Suite Refresh (Capital)</v>
      </c>
      <c r="K39" t="str">
        <f>VLOOKUP($A39,'Capital spend Nov 30'!$D$10:$W$6901,2,0)</f>
        <v>Sonia Price</v>
      </c>
      <c r="L39" t="str">
        <f>VLOOKUP($A39,'Capital spend Nov 30'!$D$10:$W$6901,4,0)</f>
        <v>In-Suite Refresh: Retirement - Rooms 604, 309, 356, 348; LTC - Rooms A117, A123</v>
      </c>
      <c r="Q39" s="100"/>
      <c r="R39" s="101" t="s">
        <v>6020</v>
      </c>
      <c r="S39" s="101" t="s">
        <v>837</v>
      </c>
      <c r="T39" s="101" t="s">
        <v>6021</v>
      </c>
      <c r="U39" s="102">
        <v>2785.59</v>
      </c>
      <c r="V39" s="101"/>
      <c r="W39" s="101"/>
      <c r="X39" s="101"/>
      <c r="Y39" s="101"/>
      <c r="Z39" s="101"/>
    </row>
    <row r="40" spans="1:26">
      <c r="A40" s="25" t="s">
        <v>6022</v>
      </c>
      <c r="B40" t="s">
        <v>977</v>
      </c>
      <c r="C40" s="48" t="s">
        <v>5954</v>
      </c>
      <c r="D40" t="str">
        <f t="shared" si="0"/>
        <v>P22-017649</v>
      </c>
      <c r="E40" t="str">
        <f>IFERROR(VLOOKUP($A40,'Capital spend Nov 30'!$D:$G,3,FALSE),"No PO")</f>
        <v>P22-017649 - Line 1</v>
      </c>
      <c r="F40" t="str">
        <f>VLOOKUP(A40,'Capital spend Nov 30'!D:Q,14,FALSE)</f>
        <v>Donway Place - 2022 - Mold Abatement</v>
      </c>
      <c r="G40" t="str">
        <f>VLOOKUP(A40,'Capital spend Nov 30'!D:U,18,FALSE)</f>
        <v>No</v>
      </c>
      <c r="H40" s="89">
        <f>VLOOKUP(A40,'Capital spend Nov 30'!$D$10:$W$6901,5,0)</f>
        <v>24136.799999999999</v>
      </c>
      <c r="I40" t="str">
        <f>VLOOKUP(A40,'Capital spend Nov 30'!$D$10:$W$6901,15,0)</f>
        <v>ST10026</v>
      </c>
      <c r="J40" t="str">
        <f>VLOOKUP($A40,'Capital spend Nov 30'!$D$10:$W$6901,8,0)</f>
        <v>Amenity Spaces (Capital)</v>
      </c>
      <c r="K40" t="str">
        <f>VLOOKUP($A40,'Capital spend Nov 30'!$D$10:$W$6901,2,0)</f>
        <v>Kerrsten Norwood</v>
      </c>
      <c r="L40" t="str">
        <f>VLOOKUP($A40,'Capital spend Nov 30'!$D$10:$W$6901,4,0)</f>
        <v>Pre-existing mould discovered from longstanding sprinkler line leak.</v>
      </c>
      <c r="R40" s="101" t="s">
        <v>6022</v>
      </c>
      <c r="S40" s="101" t="s">
        <v>182</v>
      </c>
      <c r="T40" s="101" t="s">
        <v>6023</v>
      </c>
      <c r="U40" s="102">
        <v>24136.799999999999</v>
      </c>
      <c r="V40" s="101"/>
      <c r="W40" s="101"/>
      <c r="X40" s="101"/>
      <c r="Y40" s="101"/>
      <c r="Z40" s="101"/>
    </row>
    <row r="41" spans="1:26">
      <c r="A41" s="25" t="s">
        <v>6024</v>
      </c>
      <c r="B41" t="s">
        <v>977</v>
      </c>
      <c r="C41" s="48" t="s">
        <v>5954</v>
      </c>
      <c r="D41" t="str">
        <f t="shared" si="0"/>
        <v>P22-017724</v>
      </c>
      <c r="E41" t="str">
        <f>IFERROR(VLOOKUP($A41,'Capital spend Nov 30'!$D:$G,3,FALSE),"No PO")</f>
        <v>P22-017724 - Line 1</v>
      </c>
      <c r="F41" t="str">
        <f>VLOOKUP(A41,'Capital spend Nov 30'!D:Q,14,FALSE)</f>
        <v>Rayoak  - 2022 - In-Suite Renovations</v>
      </c>
      <c r="G41" t="str">
        <f>VLOOKUP(A41,'Capital spend Nov 30'!D:U,18,FALSE)</f>
        <v>No</v>
      </c>
      <c r="H41" s="89">
        <f>VLOOKUP(A41,'Capital spend Nov 30'!$D$10:$W$6901,5,0)</f>
        <v>5959.01</v>
      </c>
      <c r="I41" t="str">
        <f>VLOOKUP(A41,'Capital spend Nov 30'!$D$10:$W$6901,15,0)</f>
        <v>ST10030</v>
      </c>
      <c r="J41" t="str">
        <f>VLOOKUP($A41,'Capital spend Nov 30'!$D$10:$W$6901,8,0)</f>
        <v>In-Suite Renovation (Capital)</v>
      </c>
      <c r="K41" t="str">
        <f>VLOOKUP($A41,'Capital spend Nov 30'!$D$10:$W$6901,2,0)</f>
        <v>Ann Louis</v>
      </c>
      <c r="L41" t="str">
        <f>VLOOKUP($A41,'Capital spend Nov 30'!$D$10:$W$6901,4,0)</f>
        <v>Suite 160 Reno Paint, Carpet, Bathroom Flooring, Replace Toilet</v>
      </c>
      <c r="Q41" s="100"/>
      <c r="R41" s="101" t="s">
        <v>6024</v>
      </c>
      <c r="S41" s="101" t="s">
        <v>209</v>
      </c>
      <c r="T41" s="101" t="s">
        <v>6025</v>
      </c>
      <c r="U41" s="102">
        <v>5959.01</v>
      </c>
      <c r="V41" s="101"/>
      <c r="W41" s="101"/>
      <c r="X41" s="101"/>
      <c r="Y41" s="101"/>
      <c r="Z41" s="101"/>
    </row>
    <row r="42" spans="1:26">
      <c r="A42" s="25" t="s">
        <v>6026</v>
      </c>
      <c r="B42" t="s">
        <v>977</v>
      </c>
      <c r="C42" s="48" t="s">
        <v>5954</v>
      </c>
      <c r="D42" t="str">
        <f t="shared" si="0"/>
        <v>P22-017770</v>
      </c>
      <c r="E42" t="str">
        <f>IFERROR(VLOOKUP($A42,'Capital spend Nov 30'!$D:$G,3,FALSE),"No PO")</f>
        <v>P22-017770 - Line 1</v>
      </c>
      <c r="F42" t="str">
        <f>VLOOKUP(A42,'Capital spend Nov 30'!D:Q,14,FALSE)</f>
        <v>Windsor Park - 2022 - Exterior Caulking</v>
      </c>
      <c r="G42" t="str">
        <f>VLOOKUP(A42,'Capital spend Nov 30'!D:U,18,FALSE)</f>
        <v>No</v>
      </c>
      <c r="H42" s="89">
        <f>VLOOKUP(A42,'Capital spend Nov 30'!$D$10:$W$6901,5,0)</f>
        <v>5763</v>
      </c>
      <c r="I42" t="str">
        <f>VLOOKUP(A42,'Capital spend Nov 30'!$D$10:$W$6901,15,0)</f>
        <v>ST10053</v>
      </c>
      <c r="J42" t="str">
        <f>VLOOKUP($A42,'Capital spend Nov 30'!$D$10:$W$6901,8,0)</f>
        <v>Exterior Structure (Capital)</v>
      </c>
      <c r="K42" t="str">
        <f>VLOOKUP($A42,'Capital spend Nov 30'!$D$10:$W$6901,2,0)</f>
        <v>Franco D'Angelo</v>
      </c>
      <c r="L42" t="str">
        <f>VLOOKUP($A42,'Capital spend Nov 30'!$D$10:$W$6901,4,0)</f>
        <v>Windsor -2022- Caulking Exterior - Loading dock section , Fill void pests are entering..  apply caulking at overhang where wall stone meets soffit  . More 10 yrs</v>
      </c>
      <c r="R42" s="101" t="s">
        <v>6026</v>
      </c>
      <c r="S42" s="101" t="s">
        <v>338</v>
      </c>
      <c r="T42" s="101" t="s">
        <v>6027</v>
      </c>
      <c r="U42" s="102">
        <v>5763</v>
      </c>
      <c r="V42" s="101"/>
      <c r="W42" s="101"/>
      <c r="X42" s="101"/>
      <c r="Y42" s="101"/>
      <c r="Z42" s="101"/>
    </row>
    <row r="43" spans="1:26">
      <c r="A43" s="25" t="s">
        <v>6028</v>
      </c>
      <c r="B43" t="s">
        <v>977</v>
      </c>
      <c r="C43" s="48" t="s">
        <v>5954</v>
      </c>
      <c r="D43" t="str">
        <f t="shared" si="0"/>
        <v>P22-017744</v>
      </c>
      <c r="E43" t="str">
        <f>IFERROR(VLOOKUP($A43,'Capital spend Nov 30'!$D:$G,3,FALSE),"No PO")</f>
        <v>P22-017744 - Line 1</v>
      </c>
      <c r="F43" t="str">
        <f>VLOOKUP(A43,'Capital spend Nov 30'!D:Q,14,FALSE)</f>
        <v>Portobello - 2022 - In-Suite Renovations</v>
      </c>
      <c r="G43" t="str">
        <f>VLOOKUP(A43,'Capital spend Nov 30'!D:U,18,FALSE)</f>
        <v>No</v>
      </c>
      <c r="H43" s="89">
        <f>VLOOKUP(A43,'Capital spend Nov 30'!$D$10:$W$6901,5,0)</f>
        <v>1638.5</v>
      </c>
      <c r="I43" t="str">
        <f>VLOOKUP(A43,'Capital spend Nov 30'!$D$10:$W$6901,15,0)</f>
        <v>ST10052</v>
      </c>
      <c r="J43" t="str">
        <f>VLOOKUP($A43,'Capital spend Nov 30'!$D$10:$W$6901,8,0)</f>
        <v>In-Suite Renovation (Capital)</v>
      </c>
      <c r="K43" t="str">
        <f>VLOOKUP($A43,'Capital spend Nov 30'!$D$10:$W$6901,2,0)</f>
        <v>Rachel Robidoux</v>
      </c>
      <c r="L43" t="str">
        <f>VLOOKUP($A43,'Capital spend Nov 30'!$D$10:$W$6901,4,0)</f>
        <v>Suite 248 Reno Additional Scope</v>
      </c>
      <c r="Q43" s="100"/>
      <c r="R43" s="101" t="s">
        <v>6028</v>
      </c>
      <c r="S43" s="101" t="s">
        <v>332</v>
      </c>
      <c r="T43" s="101" t="s">
        <v>6029</v>
      </c>
      <c r="U43" s="102">
        <v>1638.5</v>
      </c>
      <c r="V43" s="101"/>
      <c r="W43" s="101"/>
      <c r="X43" s="101"/>
      <c r="Y43" s="101"/>
      <c r="Z43" s="101"/>
    </row>
    <row r="44" spans="1:26">
      <c r="A44" s="25" t="s">
        <v>6030</v>
      </c>
      <c r="B44" t="s">
        <v>977</v>
      </c>
      <c r="C44" s="48" t="s">
        <v>5954</v>
      </c>
      <c r="D44" t="str">
        <f t="shared" si="0"/>
        <v>P22-017587</v>
      </c>
      <c r="E44" t="str">
        <f>IFERROR(VLOOKUP($A44,'Capital spend Nov 30'!$D:$G,3,FALSE),"No PO")</f>
        <v>P22-017587 - Line 1</v>
      </c>
      <c r="F44" t="str">
        <f>VLOOKUP(A44,'Capital spend Nov 30'!D:Q,14,FALSE)</f>
        <v>Colonel By - 2022 - MUA Water valve</v>
      </c>
      <c r="G44" t="str">
        <f>VLOOKUP(A44,'Capital spend Nov 30'!D:U,18,FALSE)</f>
        <v>No</v>
      </c>
      <c r="H44" s="89">
        <f>VLOOKUP(A44,'Capital spend Nov 30'!$D$10:$W$6901,5,0)</f>
        <v>1883.87</v>
      </c>
      <c r="I44" t="str">
        <f>VLOOKUP(A44,'Capital spend Nov 30'!$D$10:$W$6901,15,0)</f>
        <v>ST10049</v>
      </c>
      <c r="J44" t="str">
        <f>VLOOKUP($A44,'Capital spend Nov 30'!$D$10:$W$6901,8,0)</f>
        <v>HVAC Systems (Capital)</v>
      </c>
      <c r="K44" t="str">
        <f>VLOOKUP($A44,'Capital spend Nov 30'!$D$10:$W$6901,2,0)</f>
        <v>Franco D'Angelo</v>
      </c>
      <c r="L44" t="str">
        <f>VLOOKUP($A44,'Capital spend Nov 30'!$D$10:$W$6901,4,0)</f>
        <v>Colonel By - 2022 - MUA Water valve , replace mua water valve .More 10 yrs</v>
      </c>
      <c r="R44" s="101" t="s">
        <v>6030</v>
      </c>
      <c r="S44" s="101" t="s">
        <v>317</v>
      </c>
      <c r="T44" s="101" t="s">
        <v>6031</v>
      </c>
      <c r="U44" s="102">
        <v>1883.87</v>
      </c>
      <c r="V44" s="101"/>
      <c r="W44" s="101"/>
      <c r="X44" s="101"/>
      <c r="Y44" s="101"/>
      <c r="Z44" s="101"/>
    </row>
    <row r="45" spans="1:26">
      <c r="A45" s="25" t="s">
        <v>6032</v>
      </c>
      <c r="B45" t="s">
        <v>977</v>
      </c>
      <c r="C45" s="48" t="s">
        <v>5954</v>
      </c>
      <c r="D45" t="str">
        <f t="shared" si="0"/>
        <v>P22-017725</v>
      </c>
      <c r="E45" t="str">
        <f>IFERROR(VLOOKUP($A45,'Capital spend Nov 30'!$D:$G,3,FALSE),"No PO")</f>
        <v>P22-017725 - Line 1</v>
      </c>
      <c r="F45" t="str">
        <f>VLOOKUP(A45,'Capital spend Nov 30'!D:Q,14,FALSE)</f>
        <v>Leaside - 2022 - In-Suite Renovations</v>
      </c>
      <c r="G45" t="str">
        <f>VLOOKUP(A45,'Capital spend Nov 30'!D:U,18,FALSE)</f>
        <v>No</v>
      </c>
      <c r="H45" s="89">
        <f>VLOOKUP(A45,'Capital spend Nov 30'!$D$10:$W$6901,5,0)</f>
        <v>593.82000000000005</v>
      </c>
      <c r="I45" t="str">
        <f>VLOOKUP(A45,'Capital spend Nov 30'!$D$10:$W$6901,15,0)</f>
        <v>ST10029</v>
      </c>
      <c r="J45" t="str">
        <f>VLOOKUP($A45,'Capital spend Nov 30'!$D$10:$W$6901,8,0)</f>
        <v>In-Suite Renovation (Capital)</v>
      </c>
      <c r="K45" t="str">
        <f>VLOOKUP($A45,'Capital spend Nov 30'!$D$10:$W$6901,2,0)</f>
        <v>Kattie Hornshaw Phillips</v>
      </c>
      <c r="L45" t="str">
        <f>VLOOKUP($A45,'Capital spend Nov 30'!$D$10:$W$6901,4,0)</f>
        <v>Suite 1-217 Reno Additional Scope</v>
      </c>
      <c r="Q45" s="100"/>
      <c r="R45" s="101" t="s">
        <v>6032</v>
      </c>
      <c r="S45" s="101" t="s">
        <v>202</v>
      </c>
      <c r="T45" s="101" t="s">
        <v>6033</v>
      </c>
      <c r="U45" s="102">
        <v>593.82000000000005</v>
      </c>
      <c r="V45" s="101"/>
      <c r="W45" s="101"/>
      <c r="X45" s="101"/>
      <c r="Y45" s="101"/>
      <c r="Z45" s="101"/>
    </row>
    <row r="46" spans="1:26">
      <c r="A46" s="25" t="s">
        <v>6034</v>
      </c>
      <c r="B46" t="s">
        <v>977</v>
      </c>
      <c r="C46" s="48" t="s">
        <v>5954</v>
      </c>
      <c r="D46" t="str">
        <f t="shared" si="0"/>
        <v>P22-017726</v>
      </c>
      <c r="E46" t="str">
        <f>IFERROR(VLOOKUP($A46,'Capital spend Nov 30'!$D:$G,3,FALSE),"No PO")</f>
        <v>P22-017726 - Line 2</v>
      </c>
      <c r="F46" t="str">
        <f>VLOOKUP(A46,'Capital spend Nov 30'!D:Q,14,FALSE)</f>
        <v>Stittsville Villa - 2022 - In-Suite Renovations</v>
      </c>
      <c r="G46" t="str">
        <f>VLOOKUP(A46,'Capital spend Nov 30'!D:U,18,FALSE)</f>
        <v>No</v>
      </c>
      <c r="H46" s="89">
        <f>VLOOKUP(A46,'Capital spend Nov 30'!$D$10:$W$6901,5,0)</f>
        <v>2880.58</v>
      </c>
      <c r="I46" t="str">
        <f>VLOOKUP(A46,'Capital spend Nov 30'!$D$10:$W$6901,15,0)</f>
        <v>ST10037</v>
      </c>
      <c r="J46" t="str">
        <f>VLOOKUP($A46,'Capital spend Nov 30'!$D$10:$W$6901,8,0)</f>
        <v>In-Suite Renovation (Capital)</v>
      </c>
      <c r="K46" t="str">
        <f>VLOOKUP($A46,'Capital spend Nov 30'!$D$10:$W$6901,2,0)</f>
        <v>Lisa Lacroix-Cowan</v>
      </c>
      <c r="L46" t="str">
        <f>VLOOKUP($A46,'Capital spend Nov 30'!$D$10:$W$6901,4,0)</f>
        <v>Suite 237 Reno</v>
      </c>
      <c r="Q46" s="100"/>
      <c r="R46" s="101" t="s">
        <v>6034</v>
      </c>
      <c r="S46" s="101" t="s">
        <v>251</v>
      </c>
      <c r="T46" s="101" t="s">
        <v>6035</v>
      </c>
      <c r="U46" s="102">
        <v>2880.58</v>
      </c>
      <c r="V46" s="101"/>
      <c r="W46" s="101"/>
      <c r="X46" s="101"/>
      <c r="Y46" s="101"/>
      <c r="Z46" s="101"/>
    </row>
    <row r="47" spans="1:26">
      <c r="A47" s="25" t="s">
        <v>6036</v>
      </c>
      <c r="B47" t="s">
        <v>977</v>
      </c>
      <c r="C47" s="48" t="s">
        <v>5954</v>
      </c>
      <c r="D47" t="str">
        <f t="shared" si="0"/>
        <v>P22-017788</v>
      </c>
      <c r="E47" t="str">
        <f>IFERROR(VLOOKUP($A47,'Capital spend Nov 30'!$D:$G,3,FALSE),"No PO")</f>
        <v>P22-017788 - Line 1</v>
      </c>
      <c r="F47" t="str">
        <f>VLOOKUP(A47,'Capital spend Nov 30'!D:Q,14,FALSE)</f>
        <v>The Village Seniors - 2022 - Alenti Seat Replacement (Second Seat)</v>
      </c>
      <c r="G47" t="str">
        <f>VLOOKUP(A47,'Capital spend Nov 30'!D:U,18,FALSE)</f>
        <v>No</v>
      </c>
      <c r="H47" s="89">
        <f>VLOOKUP(A47,'Capital spend Nov 30'!$D$10:$W$6901,5,0)</f>
        <v>1559.94</v>
      </c>
      <c r="I47" t="str">
        <f>VLOOKUP(A47,'Capital spend Nov 30'!$D$10:$W$6901,15,0)</f>
        <v>ST10336</v>
      </c>
      <c r="J47" t="str">
        <f>VLOOKUP($A47,'Capital spend Nov 30'!$D$10:$W$6901,8,0)</f>
        <v>Spa/ Tubs/Washroom FF&amp;E (Capital)</v>
      </c>
      <c r="K47" t="str">
        <f>VLOOKUP($A47,'Capital spend Nov 30'!$D$10:$W$6901,2,0)</f>
        <v>Emilio Ricciardi (Terminated)</v>
      </c>
      <c r="L47" t="str">
        <f>VLOOKUP($A47,'Capital spend Nov 30'!$D$10:$W$6901,4,0)</f>
        <v>Replacement of a 2nd Alenti Seat.  Damage and not safe to use.</v>
      </c>
      <c r="R47" s="101" t="s">
        <v>6036</v>
      </c>
      <c r="S47" s="101" t="s">
        <v>755</v>
      </c>
      <c r="T47" s="101" t="s">
        <v>6037</v>
      </c>
      <c r="U47" s="102">
        <v>1559.94</v>
      </c>
      <c r="V47" s="101"/>
      <c r="W47" s="101"/>
      <c r="X47" s="101"/>
      <c r="Y47" s="101"/>
      <c r="Z47" s="101"/>
    </row>
    <row r="48" spans="1:26">
      <c r="A48" s="25" t="s">
        <v>6038</v>
      </c>
      <c r="B48" t="s">
        <v>977</v>
      </c>
      <c r="C48" s="48" t="s">
        <v>2031</v>
      </c>
      <c r="D48" t="str">
        <f t="shared" si="0"/>
        <v>P22-017787</v>
      </c>
      <c r="E48" t="str">
        <f>IFERROR(VLOOKUP($A48,'Capital spend Nov 30'!$D:$G,3,FALSE),"No PO")</f>
        <v>P22-017787 - Line 1</v>
      </c>
      <c r="F48" t="str">
        <f>VLOOKUP(A48,'Capital spend Nov 30'!D:Q,14,FALSE)</f>
        <v>The Village Seniors - 2022 - Plumbing and Electrical Costs for Arjo Tub Replacement</v>
      </c>
      <c r="G48" t="str">
        <f>VLOOKUP(A48,'Capital spend Nov 30'!D:U,18,FALSE)</f>
        <v>No</v>
      </c>
      <c r="H48" s="89">
        <f>VLOOKUP(A48,'Capital spend Nov 30'!$D$10:$W$6901,5,0)</f>
        <v>2211.42</v>
      </c>
      <c r="I48" t="str">
        <f>VLOOKUP(A48,'Capital spend Nov 30'!$D$10:$W$6901,15,0)</f>
        <v>ST10336</v>
      </c>
      <c r="J48" t="str">
        <f>VLOOKUP($A48,'Capital spend Nov 30'!$D$10:$W$6901,8,0)</f>
        <v>Plumbing (Capital)</v>
      </c>
      <c r="K48" t="str">
        <f>VLOOKUP($A48,'Capital spend Nov 30'!$D$10:$W$6901,2,0)</f>
        <v>Emilio Ricciardi (Terminated)</v>
      </c>
      <c r="L48" t="str">
        <f>VLOOKUP($A48,'Capital spend Nov 30'!$D$10:$W$6901,4,0)</f>
        <v>Disconnect and hook up of new Arjo tub.</v>
      </c>
      <c r="R48" s="101" t="s">
        <v>6038</v>
      </c>
      <c r="S48" s="101" t="s">
        <v>755</v>
      </c>
      <c r="T48" s="101" t="s">
        <v>6039</v>
      </c>
      <c r="U48" s="102">
        <v>2211.42</v>
      </c>
      <c r="V48" s="101"/>
      <c r="W48" s="101"/>
      <c r="X48" s="101"/>
      <c r="Y48" s="101"/>
      <c r="Z48" s="101"/>
    </row>
    <row r="49" spans="1:26">
      <c r="A49" s="25" t="s">
        <v>6040</v>
      </c>
      <c r="B49" t="s">
        <v>977</v>
      </c>
      <c r="C49" s="48" t="s">
        <v>5954</v>
      </c>
      <c r="D49" t="str">
        <f t="shared" si="0"/>
        <v>P22-017789</v>
      </c>
      <c r="E49" t="str">
        <f>IFERROR(VLOOKUP($A49,'Capital spend Nov 30'!$D:$G,3,FALSE),"No PO")</f>
        <v>P22-017789 - Line 1</v>
      </c>
      <c r="F49" t="str">
        <f>VLOOKUP(A49,'Capital spend Nov 30'!D:Q,14,FALSE)</f>
        <v>Trillium Court - 2022 - Suite Reno for Rooms 144, 204, 208 and 252</v>
      </c>
      <c r="G49" t="str">
        <f>VLOOKUP(A49,'Capital spend Nov 30'!D:U,18,FALSE)</f>
        <v>No</v>
      </c>
      <c r="H49" s="89">
        <f>VLOOKUP(A49,'Capital spend Nov 30'!$D$10:$W$6901,5,0)</f>
        <v>18713.93</v>
      </c>
      <c r="I49" t="str">
        <f>VLOOKUP(A49,'Capital spend Nov 30'!$D$10:$W$6901,15,0)</f>
        <v>ST10190</v>
      </c>
      <c r="J49" t="str">
        <f>VLOOKUP($A49,'Capital spend Nov 30'!$D$10:$W$6901,8,0)</f>
        <v>Tenant Spaces (Capital)</v>
      </c>
      <c r="K49" t="str">
        <f>VLOOKUP($A49,'Capital spend Nov 30'!$D$10:$W$6901,2,0)</f>
        <v>Emilio Ricciardi (Terminated)</v>
      </c>
      <c r="L49" t="str">
        <f>VLOOKUP($A49,'Capital spend Nov 30'!$D$10:$W$6901,4,0)</f>
        <v>To supply and install LVT in suites 144, 204, 208 and 252.</v>
      </c>
      <c r="R49" s="101" t="s">
        <v>6040</v>
      </c>
      <c r="S49" s="101" t="s">
        <v>765</v>
      </c>
      <c r="T49" s="101" t="s">
        <v>6041</v>
      </c>
      <c r="U49" s="102">
        <v>18713.93</v>
      </c>
      <c r="V49" s="101"/>
      <c r="W49" s="101"/>
      <c r="X49" s="101"/>
      <c r="Y49" s="101"/>
      <c r="Z49" s="101"/>
    </row>
    <row r="50" spans="1:26">
      <c r="A50" s="25" t="s">
        <v>6042</v>
      </c>
      <c r="B50" t="s">
        <v>977</v>
      </c>
      <c r="C50" s="48" t="s">
        <v>5954</v>
      </c>
      <c r="D50" t="str">
        <f t="shared" si="0"/>
        <v>P22-017792</v>
      </c>
      <c r="E50" t="str">
        <f>IFERROR(VLOOKUP($A50,'Capital spend Nov 30'!$D:$G,3,FALSE),"No PO")</f>
        <v>P22-017792 - Line 1</v>
      </c>
      <c r="F50" t="str">
        <f>VLOOKUP(A50,'Capital spend Nov 30'!D:Q,14,FALSE)</f>
        <v>Alta Vista - 2022 - In-Suite Renovations</v>
      </c>
      <c r="G50" t="str">
        <f>VLOOKUP(A50,'Capital spend Nov 30'!D:U,18,FALSE)</f>
        <v>No</v>
      </c>
      <c r="H50" s="89">
        <f>VLOOKUP(A50,'Capital spend Nov 30'!$D$10:$W$6901,5,0)</f>
        <v>10906.73</v>
      </c>
      <c r="I50" t="str">
        <f>VLOOKUP(A50,'Capital spend Nov 30'!$D$10:$W$6901,15,0)</f>
        <v>ST10050</v>
      </c>
      <c r="J50" t="str">
        <f>VLOOKUP($A50,'Capital spend Nov 30'!$D$10:$W$6901,8,0)</f>
        <v>In-Suite Renovation (Capital)</v>
      </c>
      <c r="K50" t="str">
        <f>VLOOKUP($A50,'Capital spend Nov 30'!$D$10:$W$6901,2,0)</f>
        <v>Patric Laflamme</v>
      </c>
      <c r="L50" t="str">
        <f>VLOOKUP($A50,'Capital spend Nov 30'!$D$10:$W$6901,4,0)</f>
        <v>Suite 210 Reno AVM suite 210 - Paint/patch, bathroom flooring, lighting, toilet, full shower, grab bar, towel bar and TP holder.</v>
      </c>
      <c r="Q50" s="100"/>
      <c r="R50" s="101" t="s">
        <v>6042</v>
      </c>
      <c r="S50" s="101" t="s">
        <v>322</v>
      </c>
      <c r="T50" s="101" t="s">
        <v>6043</v>
      </c>
      <c r="U50" s="102">
        <v>10906.73</v>
      </c>
      <c r="V50" s="101"/>
      <c r="W50" s="101"/>
      <c r="X50" s="101"/>
      <c r="Y50" s="101"/>
      <c r="Z50" s="101"/>
    </row>
    <row r="51" spans="1:26">
      <c r="A51" s="25" t="s">
        <v>6044</v>
      </c>
      <c r="B51" t="s">
        <v>977</v>
      </c>
      <c r="C51" s="48" t="s">
        <v>5954</v>
      </c>
      <c r="D51" t="str">
        <f t="shared" si="0"/>
        <v>P22-017671</v>
      </c>
      <c r="E51" t="str">
        <f>IFERROR(VLOOKUP($A51,'Capital spend Nov 30'!$D:$G,3,FALSE),"No PO")</f>
        <v>P22-017671 - Line 2</v>
      </c>
      <c r="F51" t="str">
        <f>VLOOKUP(A51,'Capital spend Nov 30'!D:Q,14,FALSE)</f>
        <v>Alta Vista - 2022 - In-Suite Renovations</v>
      </c>
      <c r="G51" t="str">
        <f>VLOOKUP(A51,'Capital spend Nov 30'!D:U,18,FALSE)</f>
        <v>No</v>
      </c>
      <c r="H51" s="89">
        <f>VLOOKUP(A51,'Capital spend Nov 30'!$D$10:$W$6901,5,0)</f>
        <v>4707.91</v>
      </c>
      <c r="I51" t="str">
        <f>VLOOKUP(A51,'Capital spend Nov 30'!$D$10:$W$6901,15,0)</f>
        <v>ST10050</v>
      </c>
      <c r="J51" t="str">
        <f>VLOOKUP($A51,'Capital spend Nov 30'!$D$10:$W$6901,8,0)</f>
        <v>In-Suite Renovation (Capital)</v>
      </c>
      <c r="K51" t="str">
        <f>VLOOKUP($A51,'Capital spend Nov 30'!$D$10:$W$6901,2,0)</f>
        <v>Patric Laflamme</v>
      </c>
      <c r="L51" t="str">
        <f>VLOOKUP($A51,'Capital spend Nov 30'!$D$10:$W$6901,4,0)</f>
        <v>Suite 533 Reno AVM suite 533 - Paint/patch, bathroom flooring, lighting, grab bar, towel bar.</v>
      </c>
      <c r="Q51" s="100"/>
      <c r="R51" s="101" t="s">
        <v>6044</v>
      </c>
      <c r="S51" s="101" t="s">
        <v>322</v>
      </c>
      <c r="T51" s="101" t="s">
        <v>6045</v>
      </c>
      <c r="U51" s="102">
        <v>4707.91</v>
      </c>
      <c r="V51" s="101"/>
      <c r="W51" s="101"/>
      <c r="X51" s="101"/>
      <c r="Y51" s="101"/>
      <c r="Z51" s="101"/>
    </row>
    <row r="52" spans="1:26">
      <c r="A52" s="25" t="s">
        <v>6046</v>
      </c>
      <c r="B52" t="s">
        <v>977</v>
      </c>
      <c r="C52" s="48" t="s">
        <v>5954</v>
      </c>
      <c r="D52" t="str">
        <f t="shared" si="0"/>
        <v>P22-017811</v>
      </c>
      <c r="E52" t="str">
        <f>IFERROR(VLOOKUP($A52,'Capital spend Nov 30'!$D:$G,3,FALSE),"No PO")</f>
        <v>P22-017811 - Line 1</v>
      </c>
      <c r="F52" t="str">
        <f>VLOOKUP(A52,'Capital spend Nov 30'!D:Q,14,FALSE)</f>
        <v>Colonel By - 2022 - Fan coil Unit 232</v>
      </c>
      <c r="G52" t="str">
        <f>VLOOKUP(A52,'Capital spend Nov 30'!D:U,18,FALSE)</f>
        <v>No</v>
      </c>
      <c r="H52" s="89">
        <f>VLOOKUP(A52,'Capital spend Nov 30'!$D$10:$W$6901,5,0)</f>
        <v>1795.57</v>
      </c>
      <c r="I52" t="str">
        <f>VLOOKUP(A52,'Capital spend Nov 30'!$D$10:$W$6901,15,0)</f>
        <v>ST10049</v>
      </c>
      <c r="J52" t="str">
        <f>VLOOKUP($A52,'Capital spend Nov 30'!$D$10:$W$6901,8,0)</f>
        <v>HVAC Systems (Capital)</v>
      </c>
      <c r="K52" t="str">
        <f>VLOOKUP($A52,'Capital spend Nov 30'!$D$10:$W$6901,2,0)</f>
        <v>Franco D'Angelo</v>
      </c>
      <c r="L52" t="str">
        <f>VLOOKUP($A52,'Capital spend Nov 30'!$D$10:$W$6901,4,0)</f>
        <v>Colonel By - 2022 - Fan coil Unit 232 . Replace board . More 7 yrs</v>
      </c>
      <c r="R52" s="101" t="s">
        <v>6046</v>
      </c>
      <c r="S52" s="101" t="s">
        <v>317</v>
      </c>
      <c r="T52" s="101" t="s">
        <v>6047</v>
      </c>
      <c r="U52" s="102">
        <v>1795.57</v>
      </c>
      <c r="V52" s="101"/>
      <c r="W52" s="101"/>
      <c r="X52" s="101"/>
      <c r="Y52" s="101"/>
      <c r="Z52" s="101"/>
    </row>
    <row r="53" spans="1:26">
      <c r="A53" s="25" t="s">
        <v>6048</v>
      </c>
      <c r="B53" t="s">
        <v>977</v>
      </c>
      <c r="C53" s="48" t="s">
        <v>5954</v>
      </c>
      <c r="D53" t="str">
        <f t="shared" si="0"/>
        <v>P22-017810</v>
      </c>
      <c r="E53" t="str">
        <f>IFERROR(VLOOKUP($A53,'Capital spend Nov 30'!$D:$G,3,FALSE),"No PO")</f>
        <v>P22-017810 - Line 1</v>
      </c>
      <c r="F53" t="str">
        <f>VLOOKUP(A53,'Capital spend Nov 30'!D:Q,14,FALSE)</f>
        <v>Donway Place - 2022 - Sump Pump Replacement</v>
      </c>
      <c r="G53" t="str">
        <f>VLOOKUP(A53,'Capital spend Nov 30'!D:U,18,FALSE)</f>
        <v>No</v>
      </c>
      <c r="H53" s="89">
        <f>VLOOKUP(A53,'Capital spend Nov 30'!$D$10:$W$6901,5,0)</f>
        <v>8475</v>
      </c>
      <c r="I53" t="str">
        <f>VLOOKUP(A53,'Capital spend Nov 30'!$D$10:$W$6901,15,0)</f>
        <v>ST10026</v>
      </c>
      <c r="J53" t="str">
        <f>VLOOKUP($A53,'Capital spend Nov 30'!$D$10:$W$6901,8,0)</f>
        <v>Plumbing (Capital)</v>
      </c>
      <c r="K53" t="str">
        <f>VLOOKUP($A53,'Capital spend Nov 30'!$D$10:$W$6901,2,0)</f>
        <v>Kerrsten Norwood</v>
      </c>
      <c r="L53" t="str">
        <f>VLOOKUP($A53,'Capital spend Nov 30'!$D$10:$W$6901,4,0)</f>
        <v>failed sump pump</v>
      </c>
      <c r="R53" s="101" t="s">
        <v>6048</v>
      </c>
      <c r="S53" s="101" t="s">
        <v>182</v>
      </c>
      <c r="T53" s="101" t="s">
        <v>6049</v>
      </c>
      <c r="U53" s="102">
        <v>8475</v>
      </c>
      <c r="V53" s="101"/>
      <c r="W53" s="101"/>
      <c r="X53" s="101"/>
      <c r="Y53" s="101"/>
      <c r="Z53" s="101"/>
    </row>
    <row r="54" spans="1:26">
      <c r="A54" s="25" t="s">
        <v>6050</v>
      </c>
      <c r="B54" t="s">
        <v>977</v>
      </c>
      <c r="C54" s="48" t="s">
        <v>5954</v>
      </c>
      <c r="D54" t="str">
        <f t="shared" si="0"/>
        <v>P22-017737</v>
      </c>
      <c r="E54" t="str">
        <f>IFERROR(VLOOKUP($A54,'Capital spend Nov 30'!$D:$G,3,FALSE),"No PO")</f>
        <v>P22-017737 - Line 2</v>
      </c>
      <c r="F54" t="str">
        <f>VLOOKUP(A54,'Capital spend Nov 30'!D:Q,14,FALSE)</f>
        <v>Leaside - 2022 - In-Suite Renovations</v>
      </c>
      <c r="G54" t="str">
        <f>VLOOKUP(A54,'Capital spend Nov 30'!D:U,18,FALSE)</f>
        <v>No</v>
      </c>
      <c r="H54" s="89">
        <f>VLOOKUP(A54,'Capital spend Nov 30'!$D$10:$W$6901,5,0)</f>
        <v>8041.07</v>
      </c>
      <c r="I54" t="str">
        <f>VLOOKUP(A54,'Capital spend Nov 30'!$D$10:$W$6901,15,0)</f>
        <v>ST10029</v>
      </c>
      <c r="J54" t="str">
        <f>VLOOKUP($A54,'Capital spend Nov 30'!$D$10:$W$6901,8,0)</f>
        <v>In-Suite Renovation (Capital)</v>
      </c>
      <c r="K54" t="str">
        <f>VLOOKUP($A54,'Capital spend Nov 30'!$D$10:$W$6901,2,0)</f>
        <v>Kattie Hornshaw Phillips</v>
      </c>
      <c r="L54" t="str">
        <f>VLOOKUP($A54,'Capital spend Nov 30'!$D$10:$W$6901,4,0)</f>
        <v>Suite 1-716 Reno</v>
      </c>
      <c r="Q54" s="100"/>
      <c r="R54" s="101" t="s">
        <v>6050</v>
      </c>
      <c r="S54" s="101" t="s">
        <v>202</v>
      </c>
      <c r="T54" s="101" t="s">
        <v>6051</v>
      </c>
      <c r="U54" s="102">
        <v>8041.07</v>
      </c>
      <c r="V54" s="101"/>
      <c r="W54" s="101"/>
      <c r="X54" s="101"/>
      <c r="Y54" s="101"/>
      <c r="Z54" s="101"/>
    </row>
    <row r="55" spans="1:26">
      <c r="A55" s="25" t="s">
        <v>6052</v>
      </c>
      <c r="B55" t="s">
        <v>977</v>
      </c>
      <c r="C55" s="48" t="s">
        <v>5954</v>
      </c>
      <c r="D55" t="str">
        <f t="shared" si="0"/>
        <v>P22-017736</v>
      </c>
      <c r="E55" t="str">
        <f>IFERROR(VLOOKUP($A55,'Capital spend Nov 30'!$D:$G,3,FALSE),"No PO")</f>
        <v>P22-017736 - Line 2</v>
      </c>
      <c r="F55" t="str">
        <f>VLOOKUP(A55,'Capital spend Nov 30'!D:Q,14,FALSE)</f>
        <v>Leaside - 2022 - In-Suite Renovations</v>
      </c>
      <c r="G55" t="str">
        <f>VLOOKUP(A55,'Capital spend Nov 30'!D:U,18,FALSE)</f>
        <v>No</v>
      </c>
      <c r="H55" s="89">
        <f>VLOOKUP(A55,'Capital spend Nov 30'!$D$10:$W$6901,5,0)</f>
        <v>7431.73</v>
      </c>
      <c r="I55" t="str">
        <f>VLOOKUP(A55,'Capital spend Nov 30'!$D$10:$W$6901,15,0)</f>
        <v>ST10029</v>
      </c>
      <c r="J55" t="str">
        <f>VLOOKUP($A55,'Capital spend Nov 30'!$D$10:$W$6901,8,0)</f>
        <v>In-Suite Renovation (Capital)</v>
      </c>
      <c r="K55" t="str">
        <f>VLOOKUP($A55,'Capital spend Nov 30'!$D$10:$W$6901,2,0)</f>
        <v>Kattie Hornshaw Phillips</v>
      </c>
      <c r="L55" t="str">
        <f>VLOOKUP($A55,'Capital spend Nov 30'!$D$10:$W$6901,4,0)</f>
        <v>Suite 2-606-08 Reno</v>
      </c>
      <c r="Q55" s="100"/>
      <c r="R55" s="101" t="s">
        <v>6052</v>
      </c>
      <c r="S55" s="101" t="s">
        <v>202</v>
      </c>
      <c r="T55" s="101" t="s">
        <v>6053</v>
      </c>
      <c r="U55" s="102">
        <v>7431.73</v>
      </c>
      <c r="V55" s="101"/>
      <c r="W55" s="101"/>
      <c r="X55" s="101"/>
      <c r="Y55" s="101"/>
      <c r="Z55" s="101"/>
    </row>
    <row r="56" spans="1:26">
      <c r="A56" s="25" t="s">
        <v>6054</v>
      </c>
      <c r="B56" t="s">
        <v>977</v>
      </c>
      <c r="C56" s="66" t="s">
        <v>5954</v>
      </c>
      <c r="D56" t="str">
        <f t="shared" si="0"/>
        <v>P22-017808</v>
      </c>
      <c r="E56" t="str">
        <f>IFERROR(VLOOKUP($A56,'Capital spend Nov 30'!$D:$G,3,FALSE),"No PO")</f>
        <v>P22-017808 - Line 1</v>
      </c>
      <c r="F56" t="str">
        <f>VLOOKUP(A56,'Capital spend Nov 30'!D:Q,14,FALSE)</f>
        <v>ThorntonView - 2022 - Fire Deficiencies</v>
      </c>
      <c r="G56" t="str">
        <f>VLOOKUP(A56,'Capital spend Nov 30'!D:U,18,FALSE)</f>
        <v>No</v>
      </c>
      <c r="H56" s="89">
        <f>VLOOKUP(A56,'Capital spend Nov 30'!$D$10:$W$6901,5,0)</f>
        <v>5101.9399999999996</v>
      </c>
      <c r="I56" t="str">
        <f>VLOOKUP(A56,'Capital spend Nov 30'!$D$10:$W$6901,15,0)</f>
        <v>ST10156</v>
      </c>
      <c r="J56" t="str">
        <f>VLOOKUP($A56,'Capital spend Nov 30'!$D$10:$W$6901,8,0)</f>
        <v>Fire alarm/Sprinkler (Capital)</v>
      </c>
      <c r="K56" t="str">
        <f>VLOOKUP($A56,'Capital spend Nov 30'!$D$10:$W$6901,2,0)</f>
        <v>Emilio Ricciardi (Terminated)</v>
      </c>
      <c r="L56" t="str">
        <f>VLOOKUP($A56,'Capital spend Nov 30'!$D$10:$W$6901,4,0)</f>
        <v>Repair to the fire/life safety system to bring home into compliance.</v>
      </c>
      <c r="R56" s="101" t="s">
        <v>6054</v>
      </c>
      <c r="S56" s="101" t="s">
        <v>662</v>
      </c>
      <c r="T56" s="101" t="s">
        <v>6055</v>
      </c>
      <c r="U56" s="102">
        <v>5101.9399999999996</v>
      </c>
      <c r="V56" s="101"/>
      <c r="W56" s="101"/>
      <c r="X56" s="101"/>
      <c r="Y56" s="101"/>
      <c r="Z56" s="101"/>
    </row>
    <row r="57" spans="1:26">
      <c r="A57" s="25" t="s">
        <v>6056</v>
      </c>
      <c r="B57" t="s">
        <v>977</v>
      </c>
      <c r="C57" s="48" t="s">
        <v>5970</v>
      </c>
      <c r="D57" t="str">
        <f t="shared" si="0"/>
        <v>P22-017824</v>
      </c>
      <c r="E57" t="str">
        <f>IFERROR(VLOOKUP($A57,'Capital spend Nov 30'!$D:$G,3,FALSE),"No PO")</f>
        <v>P22-017824 - Line 1</v>
      </c>
      <c r="F57" t="str">
        <f>VLOOKUP(A57,'Capital spend Nov 30'!D:Q,14,FALSE)</f>
        <v>Forest Hill - 2022 - In-Suite Renovations</v>
      </c>
      <c r="G57" t="str">
        <f>VLOOKUP(A57,'Capital spend Nov 30'!D:U,18,FALSE)</f>
        <v>No</v>
      </c>
      <c r="H57" s="89">
        <f>VLOOKUP(A57,'Capital spend Nov 30'!$D$10:$W$6901,5,0)</f>
        <v>1514.2</v>
      </c>
      <c r="I57" t="str">
        <f>VLOOKUP(A57,'Capital spend Nov 30'!$D$10:$W$6901,15,0)</f>
        <v>ST10012</v>
      </c>
      <c r="J57" t="str">
        <f>VLOOKUP($A57,'Capital spend Nov 30'!$D$10:$W$6901,8,0)</f>
        <v>In-Suite Refresh (Capital)</v>
      </c>
      <c r="K57" t="str">
        <f>VLOOKUP($A57,'Capital spend Nov 30'!$D$10:$W$6901,2,0)</f>
        <v>Arnel Tanglao</v>
      </c>
      <c r="L57" t="str">
        <f>VLOOKUP($A57,'Capital spend Nov 30'!$D$10:$W$6901,4,0)</f>
        <v>Suite 515 Refresh
paint and transition strip from metal to rubber</v>
      </c>
      <c r="Q57" s="100"/>
      <c r="R57" s="101" t="s">
        <v>6056</v>
      </c>
      <c r="S57" s="101" t="s">
        <v>95</v>
      </c>
      <c r="T57" s="101" t="s">
        <v>6057</v>
      </c>
      <c r="U57" s="102">
        <v>1514.2</v>
      </c>
      <c r="V57" s="101"/>
      <c r="W57" s="101"/>
      <c r="X57" s="101"/>
      <c r="Y57" s="101"/>
      <c r="Z57" s="101"/>
    </row>
    <row r="58" spans="1:26">
      <c r="A58" s="25" t="s">
        <v>6058</v>
      </c>
      <c r="B58" t="s">
        <v>977</v>
      </c>
      <c r="C58" t="s">
        <v>6059</v>
      </c>
      <c r="D58" t="str">
        <f t="shared" si="0"/>
        <v>P22-018176</v>
      </c>
      <c r="E58" t="str">
        <f>IFERROR(VLOOKUP($A58,'Capital spend Nov 30'!$D:$G,3,FALSE),"No PO")</f>
        <v>P22-018176 - Line 1</v>
      </c>
      <c r="F58" t="str">
        <f>VLOOKUP(A58,'Capital spend Nov 30'!D:Q,14,FALSE)</f>
        <v>Hunt club - 2022 - Combo Dryer / Washer</v>
      </c>
      <c r="G58" t="str">
        <f>VLOOKUP(A58,'Capital spend Nov 30'!D:U,18,FALSE)</f>
        <v>No</v>
      </c>
      <c r="H58" s="89">
        <f>VLOOKUP(A58,'Capital spend Nov 30'!$D$10:$W$6901,5,0)</f>
        <v>4376.49</v>
      </c>
      <c r="I58" t="str">
        <f>VLOOKUP(A58,'Capital spend Nov 30'!$D$10:$W$6901,15,0)</f>
        <v>ST10043</v>
      </c>
      <c r="J58" t="str">
        <f>VLOOKUP($A58,'Capital spend Nov 30'!$D$10:$W$6901,8,0)</f>
        <v>Laundry FF&amp;E (Capital)</v>
      </c>
      <c r="K58" t="str">
        <f>VLOOKUP($A58,'Capital spend Nov 30'!$D$10:$W$6901,2,0)</f>
        <v>Franco D'Angelo</v>
      </c>
      <c r="L58" t="str">
        <f>VLOOKUP($A58,'Capital spend Nov 30'!$D$10:$W$6901,4,0)</f>
        <v>Hunt club - 2022 - Combo Dryer / Washer - Replace resident`s  combo dryer / washer . More 7 yrs</v>
      </c>
      <c r="Q58">
        <f t="shared" ref="Q58:Q84" si="1">COUNTIF(Z:Z,C58)</f>
        <v>0</v>
      </c>
      <c r="R58" s="101" t="s">
        <v>6058</v>
      </c>
      <c r="S58" s="101" t="s">
        <v>289</v>
      </c>
      <c r="T58" s="101" t="s">
        <v>6060</v>
      </c>
      <c r="U58" s="102">
        <v>4376.49</v>
      </c>
      <c r="V58" s="101"/>
      <c r="W58" s="101"/>
      <c r="X58" s="101"/>
      <c r="Y58" s="101"/>
      <c r="Z58" s="101"/>
    </row>
    <row r="59" spans="1:26">
      <c r="A59" s="25" t="s">
        <v>6061</v>
      </c>
      <c r="B59" t="s">
        <v>977</v>
      </c>
      <c r="C59" t="s">
        <v>5954</v>
      </c>
      <c r="D59" t="str">
        <f t="shared" si="0"/>
        <v>P22-018115</v>
      </c>
      <c r="E59" t="str">
        <f>IFERROR(VLOOKUP($A59,'Capital spend Nov 30'!$D:$G,3,FALSE),"No PO")</f>
        <v>P22-018115 - Line 1</v>
      </c>
      <c r="F59" t="str">
        <f>VLOOKUP(A59,'Capital spend Nov 30'!D:Q,14,FALSE)</f>
        <v>Beechwood - 2022 - Spa Room (Mold Abatement)</v>
      </c>
      <c r="G59" t="str">
        <f>VLOOKUP(A59,'Capital spend Nov 30'!D:U,18,FALSE)</f>
        <v>No</v>
      </c>
      <c r="H59" s="89">
        <f>VLOOKUP(A59,'Capital spend Nov 30'!$D$10:$W$6901,5,0)</f>
        <v>8022.66</v>
      </c>
      <c r="I59" t="str">
        <f>VLOOKUP(A59,'Capital spend Nov 30'!$D$10:$W$6901,15,0)</f>
        <v>ST10011</v>
      </c>
      <c r="J59" t="str">
        <f>VLOOKUP($A59,'Capital spend Nov 30'!$D$10:$W$6901,8,0)</f>
        <v>Spa/Tubs/Washrooms (Capital)</v>
      </c>
      <c r="K59" t="str">
        <f>VLOOKUP($A59,'Capital spend Nov 30'!$D$10:$W$6901,2,0)</f>
        <v>Tim Morrison</v>
      </c>
      <c r="L59" t="str">
        <f>VLOOKUP($A59,'Capital spend Nov 30'!$D$10:$W$6901,4,0)</f>
        <v>To perform a mold abatement and then restoration on the 20 year old spa room shower area that has severely deteriorated from water leakage in the shower. The room is currently closed.</v>
      </c>
      <c r="Q59">
        <f t="shared" si="1"/>
        <v>0</v>
      </c>
      <c r="R59" s="101" t="s">
        <v>6061</v>
      </c>
      <c r="S59" s="101" t="s">
        <v>88</v>
      </c>
      <c r="T59" s="101" t="s">
        <v>6062</v>
      </c>
      <c r="U59" s="102">
        <v>8022.66</v>
      </c>
      <c r="V59" s="101"/>
      <c r="W59" s="101"/>
      <c r="X59" s="101"/>
      <c r="Y59" s="101"/>
      <c r="Z59" s="101"/>
    </row>
    <row r="60" spans="1:26">
      <c r="A60" s="25" t="s">
        <v>6063</v>
      </c>
      <c r="B60" t="s">
        <v>977</v>
      </c>
      <c r="C60" s="48" t="s">
        <v>2031</v>
      </c>
      <c r="D60" t="str">
        <f t="shared" si="0"/>
        <v>P22-018218</v>
      </c>
      <c r="E60" t="str">
        <f>IFERROR(VLOOKUP($A60,'Capital spend Nov 30'!$D:$G,3,FALSE),"No PO")</f>
        <v>P22-018218 - Line 1</v>
      </c>
      <c r="F60" t="str">
        <f>VLOOKUP(A60,'Capital spend Nov 30'!D:Q,14,FALSE)</f>
        <v>Prince of Wales - 2022 - Laundry  Room Renovation</v>
      </c>
      <c r="G60" t="str">
        <f>VLOOKUP(A60,'Capital spend Nov 30'!D:U,18,FALSE)</f>
        <v>No</v>
      </c>
      <c r="H60" s="89">
        <f>VLOOKUP(A60,'Capital spend Nov 30'!$D$10:$W$6901,5,0)</f>
        <v>5028.5</v>
      </c>
      <c r="I60" t="str">
        <f>VLOOKUP(A60,'Capital spend Nov 30'!$D$10:$W$6901,15,0)</f>
        <v>ST10041</v>
      </c>
      <c r="J60" t="str">
        <f>VLOOKUP($A60,'Capital spend Nov 30'!$D$10:$W$6901,8,0)</f>
        <v>Laundry (Capital)</v>
      </c>
      <c r="K60" t="str">
        <f>VLOOKUP($A60,'Capital spend Nov 30'!$D$10:$W$6901,2,0)</f>
        <v>Franco D'Angelo</v>
      </c>
      <c r="L60" t="str">
        <f>VLOOKUP($A60,'Capital spend Nov 30'!$D$10:$W$6901,4,0)</f>
        <v>Prince of Wales - 2022 - Laundry  Room Renovation- The original Mechanical drawers require some adjustments for new equipment .</v>
      </c>
      <c r="Q60">
        <f t="shared" si="1"/>
        <v>0</v>
      </c>
      <c r="R60" s="101" t="s">
        <v>6063</v>
      </c>
      <c r="S60" s="101" t="s">
        <v>276</v>
      </c>
      <c r="T60" s="101" t="s">
        <v>6064</v>
      </c>
      <c r="U60" s="102">
        <v>5028.5</v>
      </c>
      <c r="V60" s="101"/>
      <c r="W60" s="101"/>
      <c r="X60" s="101"/>
      <c r="Y60" s="101"/>
      <c r="Z60" s="101"/>
    </row>
    <row r="61" spans="1:26">
      <c r="A61" s="25" t="s">
        <v>6065</v>
      </c>
      <c r="B61" t="s">
        <v>977</v>
      </c>
      <c r="C61" s="48" t="s">
        <v>5954</v>
      </c>
      <c r="D61" t="str">
        <f t="shared" si="0"/>
        <v>P22-018028</v>
      </c>
      <c r="E61" t="str">
        <f>IFERROR(VLOOKUP($A61,'Capital spend Nov 30'!$D:$G,3,FALSE),"No PO")</f>
        <v>P22-018028 - Line 1</v>
      </c>
      <c r="F61" t="str">
        <f>VLOOKUP(A61,'Capital spend Nov 30'!D:Q,14,FALSE)</f>
        <v>The Bentley Moose Jaw - 2022 - In-Suite Renovations</v>
      </c>
      <c r="G61" t="str">
        <f>VLOOKUP(A61,'Capital spend Nov 30'!D:U,18,FALSE)</f>
        <v>No</v>
      </c>
      <c r="H61" s="89">
        <f>VLOOKUP(A61,'Capital spend Nov 30'!$D$10:$W$6901,5,0)</f>
        <v>2331</v>
      </c>
      <c r="I61" t="str">
        <f>VLOOKUP(A61,'Capital spend Nov 30'!$D$10:$W$6901,15,0)</f>
        <v>ST10079</v>
      </c>
      <c r="J61" t="str">
        <f>VLOOKUP($A61,'Capital spend Nov 30'!$D$10:$W$6901,8,0)</f>
        <v>In-Suite Refresh (Capital)</v>
      </c>
      <c r="K61" t="str">
        <f>VLOOKUP($A61,'Capital spend Nov 30'!$D$10:$W$6901,2,0)</f>
        <v>Susan Gardner</v>
      </c>
      <c r="L61" t="str">
        <f>VLOOKUP($A61,'Capital spend Nov 30'!$D$10:$W$6901,4,0)</f>
        <v>Suite 410 Refresh Paint</v>
      </c>
      <c r="Q61" s="100">
        <f t="shared" si="1"/>
        <v>0</v>
      </c>
      <c r="R61" s="101" t="s">
        <v>6065</v>
      </c>
      <c r="S61" s="101" t="s">
        <v>431</v>
      </c>
      <c r="T61" s="101" t="s">
        <v>6066</v>
      </c>
      <c r="U61" s="102">
        <v>2331</v>
      </c>
      <c r="V61" s="101"/>
      <c r="W61" s="101"/>
      <c r="X61" s="101"/>
      <c r="Y61" s="101"/>
      <c r="Z61" s="101"/>
    </row>
    <row r="62" spans="1:26">
      <c r="A62" s="25" t="s">
        <v>6067</v>
      </c>
      <c r="B62" t="s">
        <v>977</v>
      </c>
      <c r="C62" s="48" t="s">
        <v>5954</v>
      </c>
      <c r="D62" t="str">
        <f t="shared" si="0"/>
        <v>P22-018253</v>
      </c>
      <c r="E62" t="str">
        <f>IFERROR(VLOOKUP($A62,'Capital spend Nov 30'!$D:$G,3,FALSE),"No PO")</f>
        <v>P22-018253 - Line 2</v>
      </c>
      <c r="F62" t="str">
        <f>VLOOKUP(A62,'Capital spend Nov 30'!D:Q,14,FALSE)</f>
        <v>Alta Vista - 2022 - In-Suite Renovations</v>
      </c>
      <c r="G62" t="str">
        <f>VLOOKUP(A62,'Capital spend Nov 30'!D:U,18,FALSE)</f>
        <v>No</v>
      </c>
      <c r="H62" s="89">
        <f>VLOOKUP(A62,'Capital spend Nov 30'!$D$10:$W$6901,5,0)</f>
        <v>6990.43</v>
      </c>
      <c r="I62" t="str">
        <f>VLOOKUP(A62,'Capital spend Nov 30'!$D$10:$W$6901,15,0)</f>
        <v>ST10050</v>
      </c>
      <c r="J62" t="str">
        <f>VLOOKUP($A62,'Capital spend Nov 30'!$D$10:$W$6901,8,0)</f>
        <v>In-Suite Renovation (Capital)</v>
      </c>
      <c r="K62" t="str">
        <f>VLOOKUP($A62,'Capital spend Nov 30'!$D$10:$W$6901,2,0)</f>
        <v>Patric Laflamme</v>
      </c>
      <c r="L62" t="str">
        <f>VLOOKUP($A62,'Capital spend Nov 30'!$D$10:$W$6901,4,0)</f>
        <v>Suite 303 Reno AVM Suite Patch/paint, lighting, Full shower, grab bar, towel bar and tp holder.</v>
      </c>
      <c r="Q62" s="100">
        <f t="shared" si="1"/>
        <v>0</v>
      </c>
      <c r="R62" s="101" t="s">
        <v>6067</v>
      </c>
      <c r="S62" s="101" t="s">
        <v>322</v>
      </c>
      <c r="T62" s="101" t="s">
        <v>6068</v>
      </c>
      <c r="U62" s="102">
        <v>6990.43</v>
      </c>
      <c r="V62" s="101"/>
      <c r="W62" s="101"/>
      <c r="X62" s="101"/>
      <c r="Y62" s="101"/>
      <c r="Z62" s="101"/>
    </row>
    <row r="63" spans="1:26">
      <c r="A63" s="25" t="s">
        <v>6069</v>
      </c>
      <c r="B63" t="s">
        <v>977</v>
      </c>
      <c r="C63" s="67" t="s">
        <v>6070</v>
      </c>
      <c r="D63" t="str">
        <f t="shared" si="0"/>
        <v>P22-018254</v>
      </c>
      <c r="E63" t="str">
        <f>IFERROR(VLOOKUP($A63,'Capital spend Nov 30'!$D:$G,3,FALSE),"No PO")</f>
        <v>P22-018254 - Line 2</v>
      </c>
      <c r="F63" t="str">
        <f>VLOOKUP(A63,'Capital spend Nov 30'!D:Q,14,FALSE)</f>
        <v>Alta Vista - 2022 - In-Suite Renovations</v>
      </c>
      <c r="G63" t="str">
        <f>VLOOKUP(A63,'Capital spend Nov 30'!D:U,18,FALSE)</f>
        <v>No</v>
      </c>
      <c r="H63" s="89">
        <f>VLOOKUP(A63,'Capital spend Nov 30'!$D$10:$W$6901,5,0)</f>
        <v>2544.84</v>
      </c>
      <c r="I63" t="str">
        <f>VLOOKUP(A63,'Capital spend Nov 30'!$D$10:$W$6901,15,0)</f>
        <v>ST10050</v>
      </c>
      <c r="J63" t="str">
        <f>VLOOKUP($A63,'Capital spend Nov 30'!$D$10:$W$6901,8,0)</f>
        <v>In-Suite Renovation (Capital)</v>
      </c>
      <c r="K63" t="str">
        <f>VLOOKUP($A63,'Capital spend Nov 30'!$D$10:$W$6901,2,0)</f>
        <v>Patric Laflamme</v>
      </c>
      <c r="L63" t="str">
        <f>VLOOKUP($A63,'Capital spend Nov 30'!$D$10:$W$6901,4,0)</f>
        <v>Suite 504 Reno AVM suite 504 - Patch/paint, lighting, toilet, towel bar and tp holder.</v>
      </c>
      <c r="Q63" s="100">
        <f t="shared" si="1"/>
        <v>0</v>
      </c>
      <c r="R63" s="101" t="s">
        <v>6069</v>
      </c>
      <c r="S63" s="101" t="s">
        <v>322</v>
      </c>
      <c r="T63" s="101" t="s">
        <v>6071</v>
      </c>
      <c r="U63" s="102">
        <v>2544.84</v>
      </c>
      <c r="V63" s="101"/>
      <c r="W63" s="101"/>
      <c r="X63" s="101"/>
      <c r="Y63" s="101"/>
      <c r="Z63" s="101"/>
    </row>
    <row r="64" spans="1:26">
      <c r="A64" s="25" t="s">
        <v>6072</v>
      </c>
      <c r="B64" t="s">
        <v>977</v>
      </c>
      <c r="C64" t="s">
        <v>5954</v>
      </c>
      <c r="D64" t="str">
        <f t="shared" si="0"/>
        <v>P22-018350</v>
      </c>
      <c r="E64" t="str">
        <f>IFERROR(VLOOKUP($A64,'Capital spend Nov 30'!$D:$G,3,FALSE),"No PO")</f>
        <v>P22-018350 - Line 1</v>
      </c>
      <c r="F64" t="str">
        <f>VLOOKUP(A64,'Capital spend Nov 30'!D:Q,14,FALSE)</f>
        <v>The Dorchester - 2022 - In-Suite Renovations</v>
      </c>
      <c r="G64" t="str">
        <f>VLOOKUP(A64,'Capital spend Nov 30'!D:U,18,FALSE)</f>
        <v>No</v>
      </c>
      <c r="H64" s="89">
        <f>VLOOKUP(A64,'Capital spend Nov 30'!$D$10:$W$6901,5,0)</f>
        <v>336</v>
      </c>
      <c r="I64" t="str">
        <f>VLOOKUP(A64,'Capital spend Nov 30'!$D$10:$W$6901,15,0)</f>
        <v>ST10061</v>
      </c>
      <c r="J64" t="str">
        <f>VLOOKUP($A64,'Capital spend Nov 30'!$D$10:$W$6901,8,0)</f>
        <v>In-Suite Renovation (Capital)</v>
      </c>
      <c r="K64" t="str">
        <f>VLOOKUP($A64,'Capital spend Nov 30'!$D$10:$W$6901,2,0)</f>
        <v>Andrea M. Malinowski</v>
      </c>
      <c r="L64" t="str">
        <f>VLOOKUP($A64,'Capital spend Nov 30'!$D$10:$W$6901,4,0)</f>
        <v>Suite 306 Reno Additional Scope Cabinet Refresh</v>
      </c>
      <c r="Q64" s="100">
        <f t="shared" si="1"/>
        <v>0</v>
      </c>
      <c r="R64" s="101" t="s">
        <v>6072</v>
      </c>
      <c r="S64" s="101" t="s">
        <v>375</v>
      </c>
      <c r="T64" s="101" t="s">
        <v>6073</v>
      </c>
      <c r="U64" s="102">
        <v>336</v>
      </c>
      <c r="V64" s="101"/>
      <c r="W64" s="101"/>
      <c r="X64" s="101"/>
      <c r="Y64" s="101"/>
      <c r="Z64" s="101"/>
    </row>
    <row r="65" spans="1:26">
      <c r="A65" s="25" t="s">
        <v>6074</v>
      </c>
      <c r="B65" t="s">
        <v>977</v>
      </c>
      <c r="C65" t="s">
        <v>5954</v>
      </c>
      <c r="D65" t="str">
        <f t="shared" si="0"/>
        <v>P22-018349</v>
      </c>
      <c r="E65" t="str">
        <f>IFERROR(VLOOKUP($A65,'Capital spend Nov 30'!$D:$G,3,FALSE),"No PO")</f>
        <v>P22-018349 - Line 1</v>
      </c>
      <c r="F65" t="str">
        <f>VLOOKUP(A65,'Capital spend Nov 30'!D:Q,14,FALSE)</f>
        <v>River Ridge - 2022 - In-Suite Renovations</v>
      </c>
      <c r="G65" t="str">
        <f>VLOOKUP(A65,'Capital spend Nov 30'!D:U,18,FALSE)</f>
        <v>No</v>
      </c>
      <c r="H65" s="89">
        <f>VLOOKUP(A65,'Capital spend Nov 30'!$D$10:$W$6901,5,0)</f>
        <v>6740.43</v>
      </c>
      <c r="I65" t="str">
        <f>VLOOKUP(A65,'Capital spend Nov 30'!$D$10:$W$6901,15,0)</f>
        <v>ST10075</v>
      </c>
      <c r="J65" t="str">
        <f>VLOOKUP($A65,'Capital spend Nov 30'!$D$10:$W$6901,8,0)</f>
        <v>In-Suite Renovation (Capital)</v>
      </c>
      <c r="K65" t="str">
        <f>VLOOKUP($A65,'Capital spend Nov 30'!$D$10:$W$6901,2,0)</f>
        <v>Barbara Howell</v>
      </c>
      <c r="L65" t="str">
        <f>VLOOKUP($A65,'Capital spend Nov 30'!$D$10:$W$6901,4,0)</f>
        <v>Suite 2127 Reno  Large 1 B/R Reno Refresh, Only 1 Bedroom suite vacant in building
Suite Reserved for October move in.
Flooring and paint, and baseboards only</v>
      </c>
      <c r="Q65" s="100">
        <f t="shared" si="1"/>
        <v>0</v>
      </c>
      <c r="R65" s="101" t="s">
        <v>6074</v>
      </c>
      <c r="S65" s="101" t="s">
        <v>419</v>
      </c>
      <c r="T65" s="101" t="s">
        <v>6075</v>
      </c>
      <c r="U65" s="102">
        <v>6740.43</v>
      </c>
      <c r="V65" s="101"/>
      <c r="W65" s="101"/>
      <c r="X65" s="101"/>
      <c r="Y65" s="101"/>
      <c r="Z65" s="101"/>
    </row>
    <row r="66" spans="1:26">
      <c r="A66" s="25" t="s">
        <v>6076</v>
      </c>
      <c r="B66" t="s">
        <v>977</v>
      </c>
      <c r="C66" s="67" t="s">
        <v>6077</v>
      </c>
      <c r="D66" t="str">
        <f t="shared" si="0"/>
        <v>P22-018157</v>
      </c>
      <c r="E66" t="str">
        <f>IFERROR(VLOOKUP($A66,'Capital spend Nov 30'!$D:$G,3,FALSE),"No PO")</f>
        <v>P22-018157 - Line 1</v>
      </c>
      <c r="F66" t="str">
        <f>VLOOKUP(A66,'Capital spend Nov 30'!D:Q,14,FALSE)</f>
        <v>Parkwood Place - 2022 - Landscaping</v>
      </c>
      <c r="G66" t="str">
        <f>VLOOKUP(A66,'Capital spend Nov 30'!D:U,18,FALSE)</f>
        <v>No</v>
      </c>
      <c r="H66" s="89">
        <f>VLOOKUP(A66,'Capital spend Nov 30'!$D$10:$W$6901,5,0)</f>
        <v>14199.68</v>
      </c>
      <c r="I66" t="str">
        <f>VLOOKUP(A66,'Capital spend Nov 30'!$D$10:$W$6901,15,0)</f>
        <v>ST10058</v>
      </c>
      <c r="J66" t="str">
        <f>VLOOKUP($A66,'Capital spend Nov 30'!$D$10:$W$6901,8,0)</f>
        <v>Landscaping Features (Capital)</v>
      </c>
      <c r="K66" t="str">
        <f>VLOOKUP($A66,'Capital spend Nov 30'!$D$10:$W$6901,2,0)</f>
        <v>Doug Blanchard</v>
      </c>
      <c r="L66" t="str">
        <f>VLOOKUP($A66,'Capital spend Nov 30'!$D$10:$W$6901,4,0)</f>
        <v>10444 - Irrigation Repairs 
Building age 32 Years old. 
Locations : Exterior perimeter</v>
      </c>
      <c r="Q66">
        <f t="shared" si="1"/>
        <v>0</v>
      </c>
      <c r="R66" s="101" t="s">
        <v>6076</v>
      </c>
      <c r="S66" s="101" t="s">
        <v>365</v>
      </c>
      <c r="T66" s="101" t="s">
        <v>6078</v>
      </c>
      <c r="U66" s="102">
        <v>14199.68</v>
      </c>
      <c r="V66" s="101"/>
      <c r="W66" s="101"/>
      <c r="X66" s="101"/>
      <c r="Y66" s="101"/>
      <c r="Z66" s="101"/>
    </row>
    <row r="67" spans="1:26">
      <c r="A67" s="25" t="s">
        <v>6079</v>
      </c>
      <c r="B67" t="s">
        <v>977</v>
      </c>
      <c r="C67" s="67" t="s">
        <v>5954</v>
      </c>
      <c r="D67" t="str">
        <f t="shared" si="0"/>
        <v>P22-018228</v>
      </c>
      <c r="E67" t="str">
        <f>IFERROR(VLOOKUP($A67,'Capital spend Nov 30'!$D:$G,3,FALSE),"No PO")</f>
        <v>P22-018228 - Line 2</v>
      </c>
      <c r="F67" t="str">
        <f>VLOOKUP(A67,'Capital spend Nov 30'!D:Q,14,FALSE)</f>
        <v>Stittsville Villa - 2022 - In-Suite Renovations</v>
      </c>
      <c r="G67" t="str">
        <f>VLOOKUP(A67,'Capital spend Nov 30'!D:U,18,FALSE)</f>
        <v>No</v>
      </c>
      <c r="H67" s="89">
        <f>VLOOKUP(A67,'Capital spend Nov 30'!$D$10:$W$6901,5,0)</f>
        <v>5176.5</v>
      </c>
      <c r="I67" t="str">
        <f>VLOOKUP(A67,'Capital spend Nov 30'!$D$10:$W$6901,15,0)</f>
        <v>ST10037</v>
      </c>
      <c r="J67" t="str">
        <f>VLOOKUP($A67,'Capital spend Nov 30'!$D$10:$W$6901,8,0)</f>
        <v>In-Suite Renovation (Capital)</v>
      </c>
      <c r="K67" t="str">
        <f>VLOOKUP($A67,'Capital spend Nov 30'!$D$10:$W$6901,2,0)</f>
        <v>Lisa Lacroix-Cowan</v>
      </c>
      <c r="L67" t="str">
        <f>VLOOKUP($A67,'Capital spend Nov 30'!$D$10:$W$6901,4,0)</f>
        <v>Suite 213 Reno</v>
      </c>
      <c r="Q67" s="100">
        <f t="shared" si="1"/>
        <v>0</v>
      </c>
      <c r="R67" s="101" t="s">
        <v>6079</v>
      </c>
      <c r="S67" s="101" t="s">
        <v>251</v>
      </c>
      <c r="T67" s="101" t="s">
        <v>6080</v>
      </c>
      <c r="U67" s="102">
        <v>5176.5</v>
      </c>
      <c r="V67" s="101"/>
      <c r="W67" s="101"/>
      <c r="X67" s="101"/>
      <c r="Y67" s="101"/>
      <c r="Z67" s="101"/>
    </row>
    <row r="68" spans="1:26">
      <c r="A68" s="25" t="s">
        <v>6081</v>
      </c>
      <c r="B68" t="s">
        <v>977</v>
      </c>
      <c r="C68" s="67" t="s">
        <v>5954</v>
      </c>
      <c r="D68" t="str">
        <f t="shared" si="0"/>
        <v>P22-018180</v>
      </c>
      <c r="E68" t="str">
        <f>IFERROR(VLOOKUP($A68,'Capital spend Nov 30'!$D:$G,3,FALSE),"No PO")</f>
        <v>P22-018180 - Line 1</v>
      </c>
      <c r="F68" t="str">
        <f>VLOOKUP(A68,'Capital spend Nov 30'!D:Q,14,FALSE)</f>
        <v>Stittsville Villa - 2022 - In-Suite Renovations</v>
      </c>
      <c r="G68" t="str">
        <f>VLOOKUP(A68,'Capital spend Nov 30'!D:U,18,FALSE)</f>
        <v>No</v>
      </c>
      <c r="H68" s="89">
        <f>VLOOKUP(A68,'Capital spend Nov 30'!$D$10:$W$6901,5,0)</f>
        <v>1372.95</v>
      </c>
      <c r="I68" t="str">
        <f>VLOOKUP(A68,'Capital spend Nov 30'!$D$10:$W$6901,15,0)</f>
        <v>ST10037</v>
      </c>
      <c r="J68" t="str">
        <f>VLOOKUP($A68,'Capital spend Nov 30'!$D$10:$W$6901,8,0)</f>
        <v>In-Suite Refresh (Capital)</v>
      </c>
      <c r="K68" t="str">
        <f>VLOOKUP($A68,'Capital spend Nov 30'!$D$10:$W$6901,2,0)</f>
        <v>Lisa Lacroix-Cowan</v>
      </c>
      <c r="L68" t="str">
        <f>VLOOKUP($A68,'Capital spend Nov 30'!$D$10:$W$6901,4,0)</f>
        <v>Suite 1113 Refresh</v>
      </c>
      <c r="Q68" s="100">
        <f t="shared" si="1"/>
        <v>0</v>
      </c>
      <c r="R68" s="101" t="s">
        <v>6081</v>
      </c>
      <c r="S68" s="101" t="s">
        <v>251</v>
      </c>
      <c r="T68" s="101" t="s">
        <v>6082</v>
      </c>
      <c r="U68" s="102">
        <v>1372.95</v>
      </c>
      <c r="V68" s="101"/>
      <c r="W68" s="101"/>
      <c r="X68" s="101"/>
      <c r="Y68" s="101"/>
      <c r="Z68" s="101"/>
    </row>
    <row r="69" spans="1:26">
      <c r="A69" s="25" t="s">
        <v>6083</v>
      </c>
      <c r="B69" t="s">
        <v>977</v>
      </c>
      <c r="C69" s="67" t="s">
        <v>5954</v>
      </c>
      <c r="D69" t="str">
        <f t="shared" si="0"/>
        <v>P22-018179</v>
      </c>
      <c r="E69" t="str">
        <f>IFERROR(VLOOKUP($A69,'Capital spend Nov 30'!$D:$G,3,FALSE),"No PO")</f>
        <v>P22-018179 - Line 1</v>
      </c>
      <c r="F69" t="str">
        <f>VLOOKUP(A69,'Capital spend Nov 30'!D:Q,14,FALSE)</f>
        <v>Stittsville Villa - 2022 - In-Suite Renovations</v>
      </c>
      <c r="G69" t="str">
        <f>VLOOKUP(A69,'Capital spend Nov 30'!D:U,18,FALSE)</f>
        <v>No</v>
      </c>
      <c r="H69" s="89">
        <f>VLOOKUP(A69,'Capital spend Nov 30'!$D$10:$W$6901,5,0)</f>
        <v>1372.95</v>
      </c>
      <c r="I69" t="str">
        <f>VLOOKUP(A69,'Capital spend Nov 30'!$D$10:$W$6901,15,0)</f>
        <v>ST10037</v>
      </c>
      <c r="J69" t="str">
        <f>VLOOKUP($A69,'Capital spend Nov 30'!$D$10:$W$6901,8,0)</f>
        <v>In-Suite Refresh (Capital)</v>
      </c>
      <c r="K69" t="str">
        <f>VLOOKUP($A69,'Capital spend Nov 30'!$D$10:$W$6901,2,0)</f>
        <v>Lisa Lacroix-Cowan</v>
      </c>
      <c r="L69" t="str">
        <f>VLOOKUP($A69,'Capital spend Nov 30'!$D$10:$W$6901,4,0)</f>
        <v>Suite 202 Refresh</v>
      </c>
      <c r="Q69" s="100">
        <f t="shared" si="1"/>
        <v>0</v>
      </c>
      <c r="R69" s="101" t="s">
        <v>6083</v>
      </c>
      <c r="S69" s="101" t="s">
        <v>251</v>
      </c>
      <c r="T69" s="101" t="s">
        <v>6084</v>
      </c>
      <c r="U69" s="102">
        <v>1372.95</v>
      </c>
      <c r="V69" s="101"/>
      <c r="W69" s="101"/>
      <c r="X69" s="101"/>
      <c r="Y69" s="101"/>
      <c r="Z69" s="101"/>
    </row>
    <row r="70" spans="1:26">
      <c r="A70" s="25" t="s">
        <v>6085</v>
      </c>
      <c r="B70" t="s">
        <v>977</v>
      </c>
      <c r="C70" s="48" t="s">
        <v>5954</v>
      </c>
      <c r="D70" t="str">
        <f t="shared" si="0"/>
        <v>P22-018219</v>
      </c>
      <c r="E70" t="str">
        <f>IFERROR(VLOOKUP($A70,'Capital spend Nov 30'!$D:$G,3,FALSE),"No PO")</f>
        <v>P22-018219 - Line 1</v>
      </c>
      <c r="F70" t="str">
        <f>VLOOKUP(A70,'Capital spend Nov 30'!D:Q,14,FALSE)</f>
        <v>Prince of Wales - 2022 - Laundry  Room Renovation</v>
      </c>
      <c r="G70" t="str">
        <f>VLOOKUP(A70,'Capital spend Nov 30'!D:U,18,FALSE)</f>
        <v>No</v>
      </c>
      <c r="H70" s="89">
        <f>VLOOKUP(A70,'Capital spend Nov 30'!$D$10:$W$6901,5,0)</f>
        <v>11238.98</v>
      </c>
      <c r="I70" t="str">
        <f>VLOOKUP(A70,'Capital spend Nov 30'!$D$10:$W$6901,15,0)</f>
        <v>ST10041</v>
      </c>
      <c r="J70" t="str">
        <f>VLOOKUP($A70,'Capital spend Nov 30'!$D$10:$W$6901,8,0)</f>
        <v>Laundry FF&amp;E (Capital)</v>
      </c>
      <c r="K70" t="str">
        <f>VLOOKUP($A70,'Capital spend Nov 30'!$D$10:$W$6901,2,0)</f>
        <v>Franco D'Angelo</v>
      </c>
      <c r="L70" t="str">
        <f>VLOOKUP($A70,'Capital spend Nov 30'!$D$10:$W$6901,4,0)</f>
        <v>Prince of Wales - 2022 - Main Laundry - Purchase commercial  dryer . More 7 yrs</v>
      </c>
      <c r="Q70">
        <f t="shared" si="1"/>
        <v>0</v>
      </c>
      <c r="R70" s="101" t="s">
        <v>6085</v>
      </c>
      <c r="S70" s="101" t="s">
        <v>276</v>
      </c>
      <c r="T70" s="101" t="s">
        <v>6086</v>
      </c>
      <c r="U70" s="102">
        <v>11238.98</v>
      </c>
      <c r="V70" s="101"/>
      <c r="W70" s="101"/>
      <c r="X70" s="101"/>
      <c r="Y70" s="101"/>
      <c r="Z70" s="101"/>
    </row>
    <row r="71" spans="1:26">
      <c r="A71" s="25" t="s">
        <v>6087</v>
      </c>
      <c r="B71" t="s">
        <v>977</v>
      </c>
      <c r="C71" s="48" t="s">
        <v>5954</v>
      </c>
      <c r="D71" t="str">
        <f t="shared" ref="D71:D134" si="2">LEFT(E71,10)</f>
        <v>P22-018227</v>
      </c>
      <c r="E71" t="str">
        <f>IFERROR(VLOOKUP($A71,'Capital spend Nov 30'!$D:$G,3,FALSE),"No PO")</f>
        <v>P22-018227 - Line 1</v>
      </c>
      <c r="F71" t="str">
        <f>VLOOKUP(A71,'Capital spend Nov 30'!D:Q,14,FALSE)</f>
        <v>Rayoak  - 2022 - In-Suite Renovations</v>
      </c>
      <c r="G71" t="str">
        <f>VLOOKUP(A71,'Capital spend Nov 30'!D:U,18,FALSE)</f>
        <v>No</v>
      </c>
      <c r="H71" s="89">
        <f>VLOOKUP(A71,'Capital spend Nov 30'!$D$10:$W$6901,5,0)</f>
        <v>4567.8100000000004</v>
      </c>
      <c r="I71" t="str">
        <f>VLOOKUP(A71,'Capital spend Nov 30'!$D$10:$W$6901,15,0)</f>
        <v>ST10030</v>
      </c>
      <c r="J71" t="str">
        <f>VLOOKUP($A71,'Capital spend Nov 30'!$D$10:$W$6901,8,0)</f>
        <v>In-Suite Renovation (Capital)</v>
      </c>
      <c r="K71" t="str">
        <f>VLOOKUP($A71,'Capital spend Nov 30'!$D$10:$W$6901,2,0)</f>
        <v>Ann Louis</v>
      </c>
      <c r="L71" t="str">
        <f>VLOOKUP($A71,'Capital spend Nov 30'!$D$10:$W$6901,4,0)</f>
        <v>Suite 103 Reno (paint, carpet and bathroom flooring)</v>
      </c>
      <c r="Q71">
        <f t="shared" si="1"/>
        <v>0</v>
      </c>
      <c r="R71" s="101" t="s">
        <v>6087</v>
      </c>
      <c r="S71" s="101" t="s">
        <v>209</v>
      </c>
      <c r="T71" s="101" t="s">
        <v>6088</v>
      </c>
      <c r="U71" s="102">
        <v>4567.8100000000004</v>
      </c>
      <c r="V71" s="101"/>
      <c r="W71" s="101"/>
      <c r="X71" s="101"/>
      <c r="Y71" s="101"/>
      <c r="Z71" s="101"/>
    </row>
    <row r="72" spans="1:26">
      <c r="A72" s="25" t="s">
        <v>6089</v>
      </c>
      <c r="B72" t="s">
        <v>977</v>
      </c>
      <c r="C72" s="48" t="s">
        <v>5954</v>
      </c>
      <c r="D72" t="str">
        <f t="shared" si="2"/>
        <v>P22-018401</v>
      </c>
      <c r="E72" t="str">
        <f>IFERROR(VLOOKUP($A72,'Capital spend Nov 30'!$D:$G,3,FALSE),"No PO")</f>
        <v>P22-018401 - Line 1</v>
      </c>
      <c r="F72" t="str">
        <f>VLOOKUP(A72,'Capital spend Nov 30'!D:Q,14,FALSE)</f>
        <v>Parkwood Court-2022-Building Rekey</v>
      </c>
      <c r="G72" t="str">
        <f>VLOOKUP(A72,'Capital spend Nov 30'!D:U,18,FALSE)</f>
        <v>No</v>
      </c>
      <c r="H72" s="89">
        <f>VLOOKUP(A72,'Capital spend Nov 30'!$D$10:$W$6901,5,0)</f>
        <v>8850.9500000000007</v>
      </c>
      <c r="I72" t="str">
        <f>VLOOKUP(A72,'Capital spend Nov 30'!$D$10:$W$6901,15,0)</f>
        <v>ST10057</v>
      </c>
      <c r="J72" t="str">
        <f>VLOOKUP($A72,'Capital spend Nov 30'!$D$10:$W$6901,8,0)</f>
        <v>Fire alarm/Sprinkler (Capital)</v>
      </c>
      <c r="K72" t="str">
        <f>VLOOKUP($A72,'Capital spend Nov 30'!$D$10:$W$6901,2,0)</f>
        <v>Doug Blanchard</v>
      </c>
      <c r="L72" t="str">
        <f>VLOOKUP($A72,'Capital spend Nov 30'!$D$10:$W$6901,4,0)</f>
        <v>Re keying of all building locks / Interior and exterior . 
Re structing of Master key sequencing.
As per approved Quotation attached 
Building age : 32 Years
Location: Parkwood Court , Building wide</v>
      </c>
      <c r="Q72">
        <f t="shared" si="1"/>
        <v>0</v>
      </c>
      <c r="R72" s="101" t="s">
        <v>6089</v>
      </c>
      <c r="S72" s="101" t="s">
        <v>360</v>
      </c>
      <c r="T72" s="101" t="s">
        <v>6090</v>
      </c>
      <c r="U72" s="102">
        <v>8850.9500000000007</v>
      </c>
      <c r="V72" s="101"/>
      <c r="W72" s="101"/>
      <c r="X72" s="101"/>
      <c r="Y72" s="101"/>
      <c r="Z72" s="101"/>
    </row>
    <row r="73" spans="1:26">
      <c r="A73" s="25" t="s">
        <v>6091</v>
      </c>
      <c r="B73" t="s">
        <v>977</v>
      </c>
      <c r="C73" s="48" t="s">
        <v>5954</v>
      </c>
      <c r="D73" t="str">
        <f t="shared" si="2"/>
        <v>P22-018387</v>
      </c>
      <c r="E73" t="str">
        <f>IFERROR(VLOOKUP($A73,'Capital spend Nov 30'!$D:$G,3,FALSE),"No PO")</f>
        <v>P22-018387 - Line 1</v>
      </c>
      <c r="F73" t="str">
        <f>VLOOKUP(A73,'Capital spend Nov 30'!D:Q,14,FALSE)</f>
        <v>Riverbend - 2022 - In-Suite Renovations</v>
      </c>
      <c r="G73" t="str">
        <f>VLOOKUP(A73,'Capital spend Nov 30'!D:U,18,FALSE)</f>
        <v>No</v>
      </c>
      <c r="H73" s="89">
        <f>VLOOKUP(A73,'Capital spend Nov 30'!$D$10:$W$6901,5,0)</f>
        <v>525</v>
      </c>
      <c r="I73" t="str">
        <f>VLOOKUP(A73,'Capital spend Nov 30'!$D$10:$W$6901,15,0)</f>
        <v>ST10071</v>
      </c>
      <c r="J73" t="str">
        <f>VLOOKUP($A73,'Capital spend Nov 30'!$D$10:$W$6901,8,0)</f>
        <v>Suites FF&amp;E (Capital)</v>
      </c>
      <c r="K73" t="str">
        <f>VLOOKUP($A73,'Capital spend Nov 30'!$D$10:$W$6901,2,0)</f>
        <v>Storm Wellington</v>
      </c>
      <c r="L73" t="str">
        <f>VLOOKUP($A73,'Capital spend Nov 30'!$D$10:$W$6901,4,0)</f>
        <v>Suite 213 Reno Fridge</v>
      </c>
      <c r="Q73">
        <f t="shared" si="1"/>
        <v>0</v>
      </c>
      <c r="R73" s="101" t="s">
        <v>6091</v>
      </c>
      <c r="S73" s="101" t="s">
        <v>405</v>
      </c>
      <c r="T73" s="101" t="s">
        <v>6092</v>
      </c>
      <c r="U73" s="102">
        <v>525</v>
      </c>
      <c r="V73" s="101"/>
      <c r="W73" s="101"/>
      <c r="X73" s="101"/>
      <c r="Y73" s="101"/>
      <c r="Z73" s="101"/>
    </row>
    <row r="74" spans="1:26">
      <c r="A74" s="25" t="s">
        <v>6093</v>
      </c>
      <c r="B74" t="s">
        <v>977</v>
      </c>
      <c r="C74" s="48" t="s">
        <v>5954</v>
      </c>
      <c r="D74" t="str">
        <f t="shared" si="2"/>
        <v>P22-018388</v>
      </c>
      <c r="E74" t="str">
        <f>IFERROR(VLOOKUP($A74,'Capital spend Nov 30'!$D:$G,3,FALSE),"No PO")</f>
        <v>P22-018388 - Line 1</v>
      </c>
      <c r="F74" t="str">
        <f>VLOOKUP(A74,'Capital spend Nov 30'!D:Q,14,FALSE)</f>
        <v>Riverbend - 2022 - In-Suite Renovations</v>
      </c>
      <c r="G74" t="str">
        <f>VLOOKUP(A74,'Capital spend Nov 30'!D:U,18,FALSE)</f>
        <v>No</v>
      </c>
      <c r="H74" s="89">
        <f>VLOOKUP(A74,'Capital spend Nov 30'!$D$10:$W$6901,5,0)</f>
        <v>525</v>
      </c>
      <c r="I74" t="str">
        <f>VLOOKUP(A74,'Capital spend Nov 30'!$D$10:$W$6901,15,0)</f>
        <v>ST10071</v>
      </c>
      <c r="J74" t="str">
        <f>VLOOKUP($A74,'Capital spend Nov 30'!$D$10:$W$6901,8,0)</f>
        <v>Suites FF&amp;E (Capital)</v>
      </c>
      <c r="K74" t="str">
        <f>VLOOKUP($A74,'Capital spend Nov 30'!$D$10:$W$6901,2,0)</f>
        <v>Storm Wellington</v>
      </c>
      <c r="L74" t="str">
        <f>VLOOKUP($A74,'Capital spend Nov 30'!$D$10:$W$6901,4,0)</f>
        <v>Suite 218 Reno Fridge</v>
      </c>
      <c r="Q74">
        <f t="shared" si="1"/>
        <v>0</v>
      </c>
      <c r="R74" s="101" t="s">
        <v>6093</v>
      </c>
      <c r="S74" s="101" t="s">
        <v>405</v>
      </c>
      <c r="T74" s="101" t="s">
        <v>6094</v>
      </c>
      <c r="U74" s="102">
        <v>525</v>
      </c>
      <c r="V74" s="101"/>
      <c r="W74" s="101"/>
      <c r="X74" s="101"/>
      <c r="Y74" s="101"/>
      <c r="Z74" s="101"/>
    </row>
    <row r="75" spans="1:26">
      <c r="A75" s="25" t="s">
        <v>6095</v>
      </c>
      <c r="B75" t="s">
        <v>977</v>
      </c>
      <c r="C75" s="48" t="s">
        <v>5954</v>
      </c>
      <c r="D75" t="str">
        <f t="shared" si="2"/>
        <v>P22-018273</v>
      </c>
      <c r="E75" t="str">
        <f>IFERROR(VLOOKUP($A75,'Capital spend Nov 30'!$D:$G,3,FALSE),"No PO")</f>
        <v>P22-018273 - Line 1</v>
      </c>
      <c r="F75" t="str">
        <f>VLOOKUP(A75,'Capital spend Nov 30'!D:Q,14,FALSE)</f>
        <v>Barrhaven - 2022 - In-Suite Renovations</v>
      </c>
      <c r="G75" t="str">
        <f>VLOOKUP(A75,'Capital spend Nov 30'!D:U,18,FALSE)</f>
        <v>No</v>
      </c>
      <c r="H75" s="89">
        <f>VLOOKUP(A75,'Capital spend Nov 30'!$D$10:$W$6901,5,0)</f>
        <v>2997.47</v>
      </c>
      <c r="I75" t="str">
        <f>VLOOKUP(A75,'Capital spend Nov 30'!$D$10:$W$6901,15,0)</f>
        <v>ST10039</v>
      </c>
      <c r="J75" t="str">
        <f>VLOOKUP($A75,'Capital spend Nov 30'!$D$10:$W$6901,8,0)</f>
        <v>In-Suite Renovation (Capital)</v>
      </c>
      <c r="K75" t="str">
        <f>VLOOKUP($A75,'Capital spend Nov 30'!$D$10:$W$6901,2,0)</f>
        <v>Shawna Prud'Homme</v>
      </c>
      <c r="L75" t="str">
        <f>VLOOKUP($A75,'Capital spend Nov 30'!$D$10:$W$6901,4,0)</f>
        <v>Suite 243 Reno Paint and Carpet</v>
      </c>
      <c r="Q75">
        <f t="shared" si="1"/>
        <v>0</v>
      </c>
      <c r="R75" s="101" t="s">
        <v>6095</v>
      </c>
      <c r="S75" s="101" t="s">
        <v>263</v>
      </c>
      <c r="T75" s="101" t="s">
        <v>6096</v>
      </c>
      <c r="U75" s="102">
        <v>2997.47</v>
      </c>
      <c r="V75" s="101"/>
      <c r="W75" s="101"/>
      <c r="X75" s="101"/>
      <c r="Y75" s="101"/>
      <c r="Z75" s="101"/>
    </row>
    <row r="76" spans="1:26">
      <c r="A76" s="25" t="s">
        <v>6097</v>
      </c>
      <c r="B76" t="s">
        <v>977</v>
      </c>
      <c r="C76" s="48" t="s">
        <v>5954</v>
      </c>
      <c r="D76" t="str">
        <f t="shared" si="2"/>
        <v>P22-018272</v>
      </c>
      <c r="E76" t="str">
        <f>IFERROR(VLOOKUP($A76,'Capital spend Nov 30'!$D:$G,3,FALSE),"No PO")</f>
        <v>P22-018272 - Line 1</v>
      </c>
      <c r="F76" t="str">
        <f>VLOOKUP(A76,'Capital spend Nov 30'!D:Q,14,FALSE)</f>
        <v>Inglewood - 2022 - In-Suite Renovations</v>
      </c>
      <c r="G76" t="str">
        <f>VLOOKUP(A76,'Capital spend Nov 30'!D:U,18,FALSE)</f>
        <v>No</v>
      </c>
      <c r="H76" s="89">
        <f>VLOOKUP(A76,'Capital spend Nov 30'!$D$10:$W$6901,5,0)</f>
        <v>4124.6099999999997</v>
      </c>
      <c r="I76" t="str">
        <f>VLOOKUP(A76,'Capital spend Nov 30'!$D$10:$W$6901,15,0)</f>
        <v>ST10066</v>
      </c>
      <c r="J76" t="str">
        <f>VLOOKUP($A76,'Capital spend Nov 30'!$D$10:$W$6901,8,0)</f>
        <v>In-Suite Renovation (Capital)</v>
      </c>
      <c r="K76" t="str">
        <f>VLOOKUP($A76,'Capital spend Nov 30'!$D$10:$W$6901,2,0)</f>
        <v>Heather Wormington</v>
      </c>
      <c r="L76" t="str">
        <f>VLOOKUP($A76,'Capital spend Nov 30'!$D$10:$W$6901,4,0)</f>
        <v>Suite 221 Reno</v>
      </c>
      <c r="Q76">
        <f t="shared" si="1"/>
        <v>0</v>
      </c>
      <c r="R76" s="101" t="s">
        <v>6097</v>
      </c>
      <c r="S76" s="101" t="s">
        <v>390</v>
      </c>
      <c r="T76" s="101" t="s">
        <v>6098</v>
      </c>
      <c r="U76" s="102">
        <v>4124.6099999999997</v>
      </c>
      <c r="V76" s="101"/>
      <c r="W76" s="101"/>
      <c r="X76" s="101"/>
      <c r="Y76" s="101"/>
      <c r="Z76" s="101"/>
    </row>
    <row r="77" spans="1:26">
      <c r="A77" s="25" t="s">
        <v>6099</v>
      </c>
      <c r="B77" t="s">
        <v>977</v>
      </c>
      <c r="C77" s="48" t="s">
        <v>5954</v>
      </c>
      <c r="D77" t="str">
        <f t="shared" si="2"/>
        <v>P22-018271</v>
      </c>
      <c r="E77" t="str">
        <f>IFERROR(VLOOKUP($A77,'Capital spend Nov 30'!$D:$G,3,FALSE),"No PO")</f>
        <v>P22-018271 - Line 2</v>
      </c>
      <c r="F77" t="str">
        <f>VLOOKUP(A77,'Capital spend Nov 30'!D:Q,14,FALSE)</f>
        <v>Windermere on the Mount - 2022 - In-Suite Renovations</v>
      </c>
      <c r="G77" t="str">
        <f>VLOOKUP(A77,'Capital spend Nov 30'!D:U,18,FALSE)</f>
        <v>No</v>
      </c>
      <c r="H77" s="89">
        <f>VLOOKUP(A77,'Capital spend Nov 30'!$D$10:$W$6901,5,0)</f>
        <v>5892.58</v>
      </c>
      <c r="I77" t="str">
        <f>VLOOKUP(A77,'Capital spend Nov 30'!$D$10:$W$6901,15,0)</f>
        <v>ST10093</v>
      </c>
      <c r="J77" t="str">
        <f>VLOOKUP($A77,'Capital spend Nov 30'!$D$10:$W$6901,8,0)</f>
        <v>In-Suite Renovation (Capital)</v>
      </c>
      <c r="K77" t="str">
        <f>VLOOKUP($A77,'Capital spend Nov 30'!$D$10:$W$6901,2,0)</f>
        <v>Dawn Mackintosh</v>
      </c>
      <c r="L77" t="str">
        <f>VLOOKUP($A77,'Capital spend Nov 30'!$D$10:$W$6901,4,0)</f>
        <v>Suite 421 Reno  Reservation was moved to another suite ( 515), but suite still needs to be done for inventory</v>
      </c>
      <c r="Q77">
        <f t="shared" si="1"/>
        <v>0</v>
      </c>
      <c r="R77" s="101" t="s">
        <v>6099</v>
      </c>
      <c r="S77" s="101" t="s">
        <v>475</v>
      </c>
      <c r="T77" s="101" t="s">
        <v>6100</v>
      </c>
      <c r="U77" s="102">
        <v>5892.58</v>
      </c>
      <c r="V77" s="101"/>
      <c r="W77" s="101"/>
      <c r="X77" s="101"/>
      <c r="Y77" s="101"/>
      <c r="Z77" s="101"/>
    </row>
    <row r="78" spans="1:26">
      <c r="A78" s="25" t="s">
        <v>6101</v>
      </c>
      <c r="B78" t="s">
        <v>977</v>
      </c>
      <c r="C78" s="48" t="s">
        <v>5954</v>
      </c>
      <c r="D78" t="str">
        <f t="shared" si="2"/>
        <v>P22-018270</v>
      </c>
      <c r="E78" t="str">
        <f>IFERROR(VLOOKUP($A78,'Capital spend Nov 30'!$D:$G,3,FALSE),"No PO")</f>
        <v>P22-018270 - Line 2</v>
      </c>
      <c r="F78" t="str">
        <f>VLOOKUP(A78,'Capital spend Nov 30'!D:Q,14,FALSE)</f>
        <v>Prince of Wales - 2022 - In-Suite Renovations</v>
      </c>
      <c r="G78" t="str">
        <f>VLOOKUP(A78,'Capital spend Nov 30'!D:U,18,FALSE)</f>
        <v>No</v>
      </c>
      <c r="H78" s="89">
        <f>VLOOKUP(A78,'Capital spend Nov 30'!$D$10:$W$6901,5,0)</f>
        <v>1412.5</v>
      </c>
      <c r="I78" t="str">
        <f>VLOOKUP(A78,'Capital spend Nov 30'!$D$10:$W$6901,15,0)</f>
        <v>ST10041</v>
      </c>
      <c r="J78" t="str">
        <f>VLOOKUP($A78,'Capital spend Nov 30'!$D$10:$W$6901,8,0)</f>
        <v>In-Suite Refresh (Capital)</v>
      </c>
      <c r="K78" t="str">
        <f>VLOOKUP($A78,'Capital spend Nov 30'!$D$10:$W$6901,2,0)</f>
        <v>Jennifer Holmes</v>
      </c>
      <c r="L78" t="str">
        <f>VLOOKUP($A78,'Capital spend Nov 30'!$D$10:$W$6901,4,0)</f>
        <v>Suite 117 Refresh Paint</v>
      </c>
      <c r="Q78">
        <f t="shared" si="1"/>
        <v>0</v>
      </c>
      <c r="R78" s="101" t="s">
        <v>6101</v>
      </c>
      <c r="S78" s="101" t="s">
        <v>276</v>
      </c>
      <c r="T78" s="101" t="s">
        <v>5993</v>
      </c>
      <c r="U78" s="102">
        <v>1412.5</v>
      </c>
      <c r="V78" s="101"/>
      <c r="W78" s="101"/>
      <c r="X78" s="101"/>
      <c r="Y78" s="101"/>
      <c r="Z78" s="101"/>
    </row>
    <row r="79" spans="1:26">
      <c r="A79" s="25" t="s">
        <v>6102</v>
      </c>
      <c r="B79" t="s">
        <v>977</v>
      </c>
      <c r="C79" s="48" t="s">
        <v>5954</v>
      </c>
      <c r="D79" t="str">
        <f t="shared" si="2"/>
        <v>P22-018246</v>
      </c>
      <c r="E79" t="str">
        <f>IFERROR(VLOOKUP($A79,'Capital spend Nov 30'!$D:$G,3,FALSE),"No PO")</f>
        <v>P22-018246 - Line 1</v>
      </c>
      <c r="F79" t="str">
        <f>VLOOKUP(A79,'Capital spend Nov 30'!D:Q,14,FALSE)</f>
        <v>Prince of Wales - 2022 - In-Suite Renovations</v>
      </c>
      <c r="G79" t="str">
        <f>VLOOKUP(A79,'Capital spend Nov 30'!D:U,18,FALSE)</f>
        <v>No</v>
      </c>
      <c r="H79" s="89">
        <f>VLOOKUP(A79,'Capital spend Nov 30'!$D$10:$W$6901,5,0)</f>
        <v>2825</v>
      </c>
      <c r="I79" t="str">
        <f>VLOOKUP(A79,'Capital spend Nov 30'!$D$10:$W$6901,15,0)</f>
        <v>ST10041</v>
      </c>
      <c r="J79" t="str">
        <f>VLOOKUP($A79,'Capital spend Nov 30'!$D$10:$W$6901,8,0)</f>
        <v>In-Suite Refresh (Capital)</v>
      </c>
      <c r="K79" t="str">
        <f>VLOOKUP($A79,'Capital spend Nov 30'!$D$10:$W$6901,2,0)</f>
        <v>Jennifer Holmes</v>
      </c>
      <c r="L79" t="str">
        <f>VLOOKUP($A79,'Capital spend Nov 30'!$D$10:$W$6901,4,0)</f>
        <v>Suite 429-430 Refresh Paint</v>
      </c>
      <c r="Q79">
        <f t="shared" si="1"/>
        <v>0</v>
      </c>
      <c r="R79" s="101" t="s">
        <v>6102</v>
      </c>
      <c r="S79" s="101" t="s">
        <v>276</v>
      </c>
      <c r="T79" s="101" t="s">
        <v>6103</v>
      </c>
      <c r="U79" s="102">
        <v>2825</v>
      </c>
      <c r="V79" s="101"/>
      <c r="W79" s="101"/>
      <c r="X79" s="101"/>
      <c r="Y79" s="101"/>
      <c r="Z79" s="101"/>
    </row>
    <row r="80" spans="1:26">
      <c r="A80" s="25" t="s">
        <v>6104</v>
      </c>
      <c r="B80" t="s">
        <v>977</v>
      </c>
      <c r="C80" s="48" t="s">
        <v>5954</v>
      </c>
      <c r="D80" t="str">
        <f t="shared" si="2"/>
        <v>P22-018269</v>
      </c>
      <c r="E80" t="str">
        <f>IFERROR(VLOOKUP($A80,'Capital spend Nov 30'!$D:$G,3,FALSE),"No PO")</f>
        <v>P22-018269 - Line 1</v>
      </c>
      <c r="F80" t="str">
        <f>VLOOKUP(A80,'Capital spend Nov 30'!D:Q,14,FALSE)</f>
        <v>The Bentley Moose Jaw - 2022 - In-Suite Renovations</v>
      </c>
      <c r="G80" t="str">
        <f>VLOOKUP(A80,'Capital spend Nov 30'!D:U,18,FALSE)</f>
        <v>No</v>
      </c>
      <c r="H80" s="89">
        <f>VLOOKUP(A80,'Capital spend Nov 30'!$D$10:$W$6901,5,0)</f>
        <v>3332.15</v>
      </c>
      <c r="I80" t="str">
        <f>VLOOKUP(A80,'Capital spend Nov 30'!$D$10:$W$6901,15,0)</f>
        <v>ST10079</v>
      </c>
      <c r="J80" t="str">
        <f>VLOOKUP($A80,'Capital spend Nov 30'!$D$10:$W$6901,8,0)</f>
        <v>In-Suite Renovation (Capital)</v>
      </c>
      <c r="K80" t="str">
        <f>VLOOKUP($A80,'Capital spend Nov 30'!$D$10:$W$6901,2,0)</f>
        <v>Denise Buekert</v>
      </c>
      <c r="L80" t="str">
        <f>VLOOKUP($A80,'Capital spend Nov 30'!$D$10:$W$6901,4,0)</f>
        <v>Suite 111 Reno Replace lino in suite,  seam cannot be repaired and is a tripping hazard for residents</v>
      </c>
      <c r="Q80" s="106">
        <f t="shared" si="1"/>
        <v>0</v>
      </c>
      <c r="R80" s="101" t="s">
        <v>6104</v>
      </c>
      <c r="S80" s="101" t="s">
        <v>431</v>
      </c>
      <c r="T80" s="101" t="s">
        <v>6105</v>
      </c>
      <c r="U80" s="102">
        <v>3332.15</v>
      </c>
      <c r="V80" s="101"/>
      <c r="W80" s="101"/>
      <c r="X80" s="101"/>
      <c r="Y80" s="101"/>
      <c r="Z80" s="101"/>
    </row>
    <row r="81" spans="1:26">
      <c r="A81" s="25" t="s">
        <v>6106</v>
      </c>
      <c r="B81" t="s">
        <v>977</v>
      </c>
      <c r="C81" s="48" t="s">
        <v>5954</v>
      </c>
      <c r="D81" t="str">
        <f t="shared" si="2"/>
        <v>P22-018344</v>
      </c>
      <c r="E81" t="str">
        <f>IFERROR(VLOOKUP($A81,'Capital spend Nov 30'!$D:$G,3,FALSE),"No PO")</f>
        <v>P22-018344 - Line 1</v>
      </c>
      <c r="F81" t="str">
        <f>VLOOKUP(A81,'Capital spend Nov 30'!D:Q,14,FALSE)</f>
        <v>The Bentley Regina - 2022 - In-Suite Renovations</v>
      </c>
      <c r="G81" t="str">
        <f>VLOOKUP(A81,'Capital spend Nov 30'!D:U,18,FALSE)</f>
        <v>No</v>
      </c>
      <c r="H81" s="89">
        <f>VLOOKUP(A81,'Capital spend Nov 30'!$D$10:$W$6901,5,0)</f>
        <v>1942.5</v>
      </c>
      <c r="I81" t="str">
        <f>VLOOKUP(A81,'Capital spend Nov 30'!$D$10:$W$6901,15,0)</f>
        <v>ST10085</v>
      </c>
      <c r="J81" t="str">
        <f>VLOOKUP($A81,'Capital spend Nov 30'!$D$10:$W$6901,8,0)</f>
        <v>In-Suite Renovation (Capital)</v>
      </c>
      <c r="K81" t="str">
        <f>VLOOKUP($A81,'Capital spend Nov 30'!$D$10:$W$6901,2,0)</f>
        <v>Reymon Roxas</v>
      </c>
      <c r="L81" t="str">
        <f>VLOOKUP($A81,'Capital spend Nov 30'!$D$10:$W$6901,4,0)</f>
        <v>Suite 326 Reno Additional Scope
Bathtub Cut out</v>
      </c>
      <c r="Q81" s="106">
        <f t="shared" si="1"/>
        <v>0</v>
      </c>
      <c r="R81" s="101" t="s">
        <v>6106</v>
      </c>
      <c r="S81" s="101" t="s">
        <v>451</v>
      </c>
      <c r="T81" s="101" t="s">
        <v>6107</v>
      </c>
      <c r="U81" s="102">
        <v>1942.5</v>
      </c>
      <c r="V81" s="101"/>
      <c r="W81" s="101"/>
      <c r="X81" s="101"/>
      <c r="Y81" s="101"/>
      <c r="Z81" s="101"/>
    </row>
    <row r="82" spans="1:26">
      <c r="A82" s="25" t="s">
        <v>6108</v>
      </c>
      <c r="B82" t="s">
        <v>977</v>
      </c>
      <c r="C82" s="48" t="s">
        <v>5954</v>
      </c>
      <c r="D82" t="str">
        <f t="shared" si="2"/>
        <v>P22-018395</v>
      </c>
      <c r="E82" t="str">
        <f>IFERROR(VLOOKUP($A82,'Capital spend Nov 30'!$D:$G,3,FALSE),"No PO")</f>
        <v>P22-018395 - Line 1</v>
      </c>
      <c r="F82" t="str">
        <f>VLOOKUP(A82,'Capital spend Nov 30'!D:Q,14,FALSE)</f>
        <v>Forest Hill Place - 2022 - Fire &amp; LS Deficiencies</v>
      </c>
      <c r="G82" t="str">
        <f>VLOOKUP(A82,'Capital spend Nov 30'!D:U,18,FALSE)</f>
        <v>No</v>
      </c>
      <c r="H82" s="89">
        <f>VLOOKUP(A82,'Capital spend Nov 30'!$D$10:$W$6901,5,0)</f>
        <v>6071.7</v>
      </c>
      <c r="I82" t="str">
        <f>VLOOKUP(A82,'Capital spend Nov 30'!$D$10:$W$6901,15,0)</f>
        <v>ST10012</v>
      </c>
      <c r="J82" t="str">
        <f>VLOOKUP($A82,'Capital spend Nov 30'!$D$10:$W$6901,8,0)</f>
        <v>Fire alarm/Sprinkler (Capital)</v>
      </c>
      <c r="K82" t="str">
        <f>VLOOKUP($A82,'Capital spend Nov 30'!$D$10:$W$6901,2,0)</f>
        <v>Kerrsten Norwood</v>
      </c>
      <c r="L82" t="str">
        <f>VLOOKUP($A82,'Capital spend Nov 30'!$D$10:$W$6901,4,0)</f>
        <v>Fire &amp; LS Deficiencies</v>
      </c>
      <c r="Q82">
        <f t="shared" si="1"/>
        <v>0</v>
      </c>
      <c r="R82" s="101" t="s">
        <v>6108</v>
      </c>
      <c r="S82" s="101" t="s">
        <v>95</v>
      </c>
      <c r="T82" s="101" t="s">
        <v>6109</v>
      </c>
      <c r="U82" s="102">
        <v>6071.7</v>
      </c>
      <c r="V82" s="101"/>
      <c r="W82" s="101"/>
      <c r="X82" s="101"/>
      <c r="Y82" s="101"/>
      <c r="Z82" s="101"/>
    </row>
    <row r="83" spans="1:26">
      <c r="A83" s="25" t="s">
        <v>6110</v>
      </c>
      <c r="B83" t="s">
        <v>977</v>
      </c>
      <c r="C83" s="48" t="s">
        <v>5954</v>
      </c>
      <c r="D83" t="str">
        <f t="shared" si="2"/>
        <v>P22-018316</v>
      </c>
      <c r="E83" t="str">
        <f>IFERROR(VLOOKUP($A83,'Capital spend Nov 30'!$D:$G,3,FALSE),"No PO")</f>
        <v>P22-018316 - Line 1</v>
      </c>
      <c r="F83" t="str">
        <f>VLOOKUP(A83,'Capital spend Nov 30'!D:Q,14,FALSE)</f>
        <v>Aspen Ridge - 2022 - In-Suite Renovations</v>
      </c>
      <c r="G83" t="str">
        <f>VLOOKUP(A83,'Capital spend Nov 30'!D:U,18,FALSE)</f>
        <v>No</v>
      </c>
      <c r="H83" s="89">
        <f>VLOOKUP(A83,'Capital spend Nov 30'!$D$10:$W$6901,5,0)</f>
        <v>3108.34</v>
      </c>
      <c r="I83" t="str">
        <f>VLOOKUP(A83,'Capital spend Nov 30'!$D$10:$W$6901,15,0)</f>
        <v>ST10064</v>
      </c>
      <c r="J83" t="str">
        <f>VLOOKUP($A83,'Capital spend Nov 30'!$D$10:$W$6901,8,0)</f>
        <v>In-Suite Renovation (Capital)</v>
      </c>
      <c r="K83" t="str">
        <f>VLOOKUP($A83,'Capital spend Nov 30'!$D$10:$W$6901,2,0)</f>
        <v>Dawn Anderson</v>
      </c>
      <c r="L83" t="str">
        <f>VLOOKUP($A83,'Capital spend Nov 30'!$D$10:$W$6901,4,0)</f>
        <v>Suite 301 Reno Catch up PO for P21-046046 missed from 2021 Additional Flooring Scope and Caulking.
2022 PO -Receipt is not to be Created as per Tania Capital Accounting</v>
      </c>
      <c r="Q83">
        <f t="shared" si="1"/>
        <v>0</v>
      </c>
      <c r="R83" s="101" t="s">
        <v>6110</v>
      </c>
      <c r="S83" s="101" t="s">
        <v>384</v>
      </c>
      <c r="T83" s="101" t="s">
        <v>6111</v>
      </c>
      <c r="U83" s="102">
        <v>3108.34</v>
      </c>
      <c r="V83" s="101"/>
      <c r="W83" s="101"/>
      <c r="X83" s="101"/>
      <c r="Y83" s="101"/>
      <c r="Z83" s="101"/>
    </row>
    <row r="84" spans="1:26">
      <c r="A84" s="25" t="s">
        <v>6112</v>
      </c>
      <c r="B84" t="s">
        <v>977</v>
      </c>
      <c r="C84" s="48" t="s">
        <v>5954</v>
      </c>
      <c r="D84" t="str">
        <f t="shared" si="2"/>
        <v>0</v>
      </c>
      <c r="E84">
        <f>IFERROR(VLOOKUP($A84,'Capital spend Nov 30'!$D:$G,3,FALSE),"No PO")</f>
        <v>0</v>
      </c>
      <c r="F84" t="str">
        <f>VLOOKUP(A84,'Capital spend Nov 30'!D:Q,14,FALSE)</f>
        <v>The Dorchester - 2022 - In-Suite Renovations</v>
      </c>
      <c r="G84" t="str">
        <f>VLOOKUP(A84,'Capital spend Nov 30'!D:U,18,FALSE)</f>
        <v>No</v>
      </c>
      <c r="H84" s="89">
        <f>VLOOKUP(A84,'Capital spend Nov 30'!$D$10:$W$6901,5,0)</f>
        <v>336</v>
      </c>
      <c r="I84" t="str">
        <f>VLOOKUP(A84,'Capital spend Nov 30'!$D$10:$W$6901,15,0)</f>
        <v>ST10061</v>
      </c>
      <c r="J84" t="str">
        <f>VLOOKUP($A84,'Capital spend Nov 30'!$D$10:$W$6901,8,0)</f>
        <v>In-Suite Refresh (Capital)</v>
      </c>
      <c r="K84" t="str">
        <f>VLOOKUP($A84,'Capital spend Nov 30'!$D$10:$W$6901,2,0)</f>
        <v>Andrea M. Malinowski</v>
      </c>
      <c r="L84">
        <f>VLOOKUP($A84,'Capital spend Nov 30'!$D$10:$W$6901,4,0)</f>
        <v>0</v>
      </c>
      <c r="Q84" s="106">
        <f t="shared" si="1"/>
        <v>0</v>
      </c>
      <c r="R84" s="101" t="s">
        <v>6112</v>
      </c>
      <c r="S84" s="101" t="s">
        <v>375</v>
      </c>
      <c r="T84" s="101" t="s">
        <v>6113</v>
      </c>
      <c r="U84" s="102">
        <v>336</v>
      </c>
      <c r="V84" s="101"/>
      <c r="W84" s="101"/>
      <c r="X84" s="101"/>
      <c r="Y84" s="101"/>
      <c r="Z84" s="101"/>
    </row>
    <row r="85" spans="1:26">
      <c r="A85" s="25" t="s">
        <v>6114</v>
      </c>
      <c r="B85" t="s">
        <v>977</v>
      </c>
      <c r="C85" t="s">
        <v>5954</v>
      </c>
      <c r="D85" t="str">
        <f t="shared" si="2"/>
        <v>P22-018494</v>
      </c>
      <c r="E85" t="str">
        <f>IFERROR(VLOOKUP($A85,'Capital spend Nov 30'!$D:$G,3,FALSE),"No PO")</f>
        <v>P22-018494 - Line 1</v>
      </c>
      <c r="F85" t="str">
        <f>VLOOKUP(A85,'Capital spend Nov 30'!D:Q,14,FALSE)</f>
        <v>Windermere - 2022 - Roof (Flat Roof Repair)</v>
      </c>
      <c r="G85" t="str">
        <f>VLOOKUP(A85,'Capital spend Nov 30'!D:U,18,FALSE)</f>
        <v>No</v>
      </c>
      <c r="H85" s="89">
        <f>VLOOKUP(A85,'Capital spend Nov 30'!$D$10:$W$6901,5,0)</f>
        <v>7479.47</v>
      </c>
      <c r="I85" t="str">
        <f>VLOOKUP(A85,'Capital spend Nov 30'!$D$10:$W$6901,15,0)</f>
        <v>ST10093</v>
      </c>
      <c r="J85" t="str">
        <f>VLOOKUP($A85,'Capital spend Nov 30'!$D$10:$W$6901,8,0)</f>
        <v>Roof (Capital)</v>
      </c>
      <c r="K85" t="str">
        <f>VLOOKUP($A85,'Capital spend Nov 30'!$D$10:$W$6901,2,0)</f>
        <v>Tim Morrison</v>
      </c>
      <c r="L85" t="str">
        <f>VLOOKUP($A85,'Capital spend Nov 30'!$D$10:$W$6901,4,0)</f>
        <v>To replace a 125 square feet section of the 40 year old flat roof that has failed and leaking quite badly into suite 522.</v>
      </c>
      <c r="Q85" s="106"/>
      <c r="R85" s="101" t="s">
        <v>6114</v>
      </c>
      <c r="S85" s="101" t="s">
        <v>475</v>
      </c>
      <c r="T85" s="101" t="s">
        <v>6115</v>
      </c>
      <c r="U85" s="102">
        <v>7479.47</v>
      </c>
      <c r="V85" s="101"/>
      <c r="W85" s="101"/>
      <c r="X85" s="101"/>
      <c r="Y85" s="101"/>
      <c r="Z85" s="101"/>
    </row>
    <row r="86" spans="1:26">
      <c r="A86" s="25" t="s">
        <v>6116</v>
      </c>
      <c r="B86" t="s">
        <v>977</v>
      </c>
      <c r="C86" t="s">
        <v>5954</v>
      </c>
      <c r="D86" t="str">
        <f t="shared" si="2"/>
        <v>P22-018554</v>
      </c>
      <c r="E86" t="str">
        <f>IFERROR(VLOOKUP($A86,'Capital spend Nov 30'!$D:$G,3,FALSE),"No PO")</f>
        <v>P22-018554 - Line 1</v>
      </c>
      <c r="F86" t="str">
        <f>VLOOKUP(A86,'Capital spend Nov 30'!D:Q,14,FALSE)</f>
        <v>Birkdale - 2022 - HVAC (CHI-1 Contactors)</v>
      </c>
      <c r="G86" t="str">
        <f>VLOOKUP(A86,'Capital spend Nov 30'!D:U,18,FALSE)</f>
        <v>No</v>
      </c>
      <c r="H86" s="89">
        <f>VLOOKUP(A86,'Capital spend Nov 30'!$D$10:$W$6901,5,0)</f>
        <v>3517.69</v>
      </c>
      <c r="I86" t="str">
        <f>VLOOKUP(A86,'Capital spend Nov 30'!$D$10:$W$6901,15,0)</f>
        <v>ST10009</v>
      </c>
      <c r="J86" t="str">
        <f>VLOOKUP($A86,'Capital spend Nov 30'!$D$10:$W$6901,8,0)</f>
        <v>HVAC Systems (Capital)</v>
      </c>
      <c r="K86" t="str">
        <f>VLOOKUP($A86,'Capital spend Nov 30'!$D$10:$W$6901,2,0)</f>
        <v>Tim Morrison</v>
      </c>
      <c r="L86" t="str">
        <f>VLOOKUP($A86,'Capital spend Nov 30'!$D$10:$W$6901,4,0)</f>
        <v>To replace the 10 year old failed contactors on 4 circuits of the Chiller. Out of service until repaired.</v>
      </c>
      <c r="Q86" s="106"/>
      <c r="R86" s="101" t="s">
        <v>6116</v>
      </c>
      <c r="S86" s="101" t="s">
        <v>73</v>
      </c>
      <c r="T86" s="101" t="s">
        <v>6117</v>
      </c>
      <c r="U86" s="102">
        <v>3517.69</v>
      </c>
      <c r="V86" s="101"/>
      <c r="W86" s="101"/>
      <c r="X86" s="101"/>
      <c r="Y86" s="101"/>
      <c r="Z86" s="101"/>
    </row>
    <row r="87" spans="1:26">
      <c r="A87" s="25" t="s">
        <v>6118</v>
      </c>
      <c r="B87" t="s">
        <v>977</v>
      </c>
      <c r="C87" s="67" t="s">
        <v>5954</v>
      </c>
      <c r="D87" t="str">
        <f t="shared" si="2"/>
        <v>P22-018491</v>
      </c>
      <c r="E87" t="str">
        <f>IFERROR(VLOOKUP($A87,'Capital spend Nov 30'!$D:$G,3,FALSE),"No PO")</f>
        <v>P22-018491 - Line 1</v>
      </c>
      <c r="F87" t="str">
        <f>VLOOKUP(A87,'Capital spend Nov 30'!D:Q,14,FALSE)</f>
        <v>The Beechwood - 2022 - Roof (Repairs/Caulking)</v>
      </c>
      <c r="G87" t="str">
        <f>VLOOKUP(A87,'Capital spend Nov 30'!D:U,18,FALSE)</f>
        <v>No</v>
      </c>
      <c r="H87" s="89">
        <f>VLOOKUP(A87,'Capital spend Nov 30'!$D$10:$W$6901,5,0)</f>
        <v>16855.080000000002</v>
      </c>
      <c r="I87" t="str">
        <f>VLOOKUP(A87,'Capital spend Nov 30'!$D$10:$W$6901,15,0)</f>
        <v>ST10011</v>
      </c>
      <c r="J87" t="str">
        <f>VLOOKUP($A87,'Capital spend Nov 30'!$D$10:$W$6901,8,0)</f>
        <v>Roof (Capital)</v>
      </c>
      <c r="K87" t="str">
        <f>VLOOKUP($A87,'Capital spend Nov 30'!$D$10:$W$6901,2,0)</f>
        <v>Tim Morrison</v>
      </c>
      <c r="L87" t="str">
        <f>VLOOKUP($A87,'Capital spend Nov 30'!$D$10:$W$6901,4,0)</f>
        <v>To perform roof repairs on the failed 30 year sections that are leaking into the home. Caulking on all roof penetrations, HVAC units and plumbing stacks. Repair and seal loose flashings. Repair some roof drains that have come apart. Complete repairs to duct work.</v>
      </c>
      <c r="Q87" s="106"/>
      <c r="R87" s="101" t="s">
        <v>6118</v>
      </c>
      <c r="S87" s="101" t="s">
        <v>88</v>
      </c>
      <c r="T87" s="101" t="s">
        <v>6119</v>
      </c>
      <c r="U87" s="102">
        <v>16855.080000000002</v>
      </c>
      <c r="V87" s="101"/>
      <c r="W87" s="101"/>
      <c r="X87" s="101"/>
      <c r="Y87" s="101"/>
      <c r="Z87" s="101"/>
    </row>
    <row r="88" spans="1:26">
      <c r="A88" s="25" t="s">
        <v>6120</v>
      </c>
      <c r="B88" t="s">
        <v>977</v>
      </c>
      <c r="C88" s="67" t="s">
        <v>5954</v>
      </c>
      <c r="D88" t="str">
        <f t="shared" si="2"/>
        <v>P22-018587</v>
      </c>
      <c r="E88" t="str">
        <f>IFERROR(VLOOKUP($A88,'Capital spend Nov 30'!$D:$G,3,FALSE),"No PO")</f>
        <v>P22-018587 - Line 1</v>
      </c>
      <c r="F88" t="str">
        <f>VLOOKUP(A88,'Capital spend Nov 30'!D:Q,14,FALSE)</f>
        <v>The Kensington Oakville - 2022- Fire (Annual)</v>
      </c>
      <c r="G88" t="str">
        <f>VLOOKUP(A88,'Capital spend Nov 30'!D:U,18,FALSE)</f>
        <v>No</v>
      </c>
      <c r="H88" s="89">
        <f>VLOOKUP(A88,'Capital spend Nov 30'!$D$10:$W$6901,5,0)</f>
        <v>7148.63</v>
      </c>
      <c r="I88" t="str">
        <f>VLOOKUP(A88,'Capital spend Nov 30'!$D$10:$W$6901,15,0)</f>
        <v>ST10005</v>
      </c>
      <c r="J88" t="str">
        <f>VLOOKUP($A88,'Capital spend Nov 30'!$D$10:$W$6901,8,0)</f>
        <v>Fire alarm/Sprinkler (Capital)</v>
      </c>
      <c r="K88" t="str">
        <f>VLOOKUP($A88,'Capital spend Nov 30'!$D$10:$W$6901,2,0)</f>
        <v>Tim Morrison</v>
      </c>
      <c r="L88" t="str">
        <f>VLOOKUP($A88,'Capital spend Nov 30'!$D$10:$W$6901,4,0)</f>
        <v>To have Troy Fire perform the replacement/repairs for the 2022 Annual Fire Deficiencies.</v>
      </c>
      <c r="Q88" s="106"/>
      <c r="R88" s="101" t="s">
        <v>6120</v>
      </c>
      <c r="S88" s="101" t="s">
        <v>46</v>
      </c>
      <c r="T88" s="101" t="s">
        <v>6121</v>
      </c>
      <c r="U88" s="102">
        <v>7148.63</v>
      </c>
      <c r="V88" s="101"/>
      <c r="W88" s="101"/>
      <c r="X88" s="101"/>
      <c r="Y88" s="101"/>
      <c r="Z88" s="101"/>
    </row>
    <row r="89" spans="1:26">
      <c r="A89" s="25" t="s">
        <v>6122</v>
      </c>
      <c r="B89" t="s">
        <v>977</v>
      </c>
      <c r="C89" t="s">
        <v>5954</v>
      </c>
      <c r="D89" t="str">
        <f t="shared" si="2"/>
        <v>P22-018492</v>
      </c>
      <c r="E89" t="str">
        <f>IFERROR(VLOOKUP($A89,'Capital spend Nov 30'!$D:$G,3,FALSE),"No PO")</f>
        <v>P22-018492 - Line 1</v>
      </c>
      <c r="F89" t="str">
        <f>VLOOKUP(A89,'Capital spend Nov 30'!D:Q,14,FALSE)</f>
        <v>King Gardens - 2022 - Roof (Repairs/Caulking)</v>
      </c>
      <c r="G89" t="str">
        <f>VLOOKUP(A89,'Capital spend Nov 30'!D:U,18,FALSE)</f>
        <v>No</v>
      </c>
      <c r="H89" s="89">
        <f>VLOOKUP(A89,'Capital spend Nov 30'!$D$10:$W$6901,5,0)</f>
        <v>6007.08</v>
      </c>
      <c r="I89" t="str">
        <f>VLOOKUP(A89,'Capital spend Nov 30'!$D$10:$W$6901,15,0)</f>
        <v>ST10017</v>
      </c>
      <c r="J89" t="str">
        <f>VLOOKUP($A89,'Capital spend Nov 30'!$D$10:$W$6901,8,0)</f>
        <v>Roof (Capital)</v>
      </c>
      <c r="K89" t="str">
        <f>VLOOKUP($A89,'Capital spend Nov 30'!$D$10:$W$6901,2,0)</f>
        <v>Tim Morrison</v>
      </c>
      <c r="L89" t="str">
        <f>VLOOKUP($A89,'Capital spend Nov 30'!$D$10:$W$6901,4,0)</f>
        <v>To perform repairs/replacement on the 25 year old flat roof where water is leaking into resident rooms. Caulk all plumbing stacks, repairs to the ductwork, replace missing flashing and replace some small sections of the roof membrane.</v>
      </c>
      <c r="R89" s="101" t="s">
        <v>6122</v>
      </c>
      <c r="S89" s="101" t="s">
        <v>130</v>
      </c>
      <c r="T89" s="101" t="s">
        <v>6123</v>
      </c>
      <c r="U89" s="102">
        <v>6007.08</v>
      </c>
      <c r="V89" s="101"/>
      <c r="W89" s="101"/>
      <c r="X89" s="101"/>
      <c r="Y89" s="101"/>
      <c r="Z89" s="101"/>
    </row>
    <row r="90" spans="1:26">
      <c r="A90" s="25" t="s">
        <v>6124</v>
      </c>
      <c r="B90" t="s">
        <v>977</v>
      </c>
      <c r="C90" t="s">
        <v>5954</v>
      </c>
      <c r="D90" t="str">
        <f t="shared" si="2"/>
        <v>P22-018588</v>
      </c>
      <c r="E90" t="str">
        <f>IFERROR(VLOOKUP($A90,'Capital spend Nov 30'!$D:$G,3,FALSE),"No PO")</f>
        <v>P22-018588 - Line 1</v>
      </c>
      <c r="F90" t="str">
        <f>VLOOKUP(A90,'Capital spend Nov 30'!D:Q,14,FALSE)</f>
        <v>Grand Wood -2022 - Roof (shingle)</v>
      </c>
      <c r="G90" t="str">
        <f>VLOOKUP(A90,'Capital spend Nov 30'!D:U,18,FALSE)</f>
        <v>No</v>
      </c>
      <c r="H90" s="89">
        <f>VLOOKUP(A90,'Capital spend Nov 30'!$D$10:$W$6901,5,0)</f>
        <v>5957.36</v>
      </c>
      <c r="I90" t="str">
        <f>VLOOKUP(A90,'Capital spend Nov 30'!$D$10:$W$6901,15,0)</f>
        <v>ST10097</v>
      </c>
      <c r="J90" t="str">
        <f>VLOOKUP($A90,'Capital spend Nov 30'!$D$10:$W$6901,8,0)</f>
        <v>Roof (Capital)</v>
      </c>
      <c r="K90" t="str">
        <f>VLOOKUP($A90,'Capital spend Nov 30'!$D$10:$W$6901,2,0)</f>
        <v>Tim Morrison</v>
      </c>
      <c r="L90" t="str">
        <f>VLOOKUP($A90,'Capital spend Nov 30'!$D$10:$W$6901,4,0)</f>
        <v>To replace the missing 30 year old shingles over suite 232 where there were many leaks coming into this resident room. All of the shingles were missing on this roof line with little vapor barrier and just bare plywood showing. 
2 CONTRACTORS--FLYNN &amp; WINMAR</v>
      </c>
      <c r="R90" s="101" t="s">
        <v>6124</v>
      </c>
      <c r="S90" s="101" t="s">
        <v>487</v>
      </c>
      <c r="T90" s="101" t="s">
        <v>6125</v>
      </c>
      <c r="U90" s="102">
        <v>5957.36</v>
      </c>
      <c r="V90" s="101"/>
      <c r="W90" s="101"/>
      <c r="X90" s="101"/>
      <c r="Y90" s="101"/>
      <c r="Z90" s="101"/>
    </row>
    <row r="91" spans="1:26">
      <c r="A91" s="25" t="s">
        <v>6126</v>
      </c>
      <c r="B91" t="s">
        <v>977</v>
      </c>
      <c r="C91" t="s">
        <v>6127</v>
      </c>
      <c r="D91" t="str">
        <f t="shared" si="2"/>
        <v>P22-018495</v>
      </c>
      <c r="E91" t="str">
        <f>IFERROR(VLOOKUP($A91,'Capital spend Nov 30'!$D:$G,3,FALSE),"No PO")</f>
        <v>P22-018495 - Line 1</v>
      </c>
      <c r="F91" t="str">
        <f>VLOOKUP(A91,'Capital spend Nov 30'!D:Q,14,FALSE)</f>
        <v>Briarfield - 2022 - O/S Inv (Resident Move)</v>
      </c>
      <c r="G91" t="str">
        <f>VLOOKUP(A91,'Capital spend Nov 30'!D:U,18,FALSE)</f>
        <v>No</v>
      </c>
      <c r="H91" s="89">
        <f>VLOOKUP(A91,'Capital spend Nov 30'!$D$10:$W$6901,5,0)</f>
        <v>14643.86</v>
      </c>
      <c r="I91" t="str">
        <f>VLOOKUP(A91,'Capital spend Nov 30'!$D$10:$W$6901,15,0)</f>
        <v>ST10094</v>
      </c>
      <c r="J91" t="str">
        <f>VLOOKUP($A91,'Capital spend Nov 30'!$D$10:$W$6901,8,0)</f>
        <v>Amenity Spaces (Capital)</v>
      </c>
      <c r="K91" t="str">
        <f>VLOOKUP($A91,'Capital spend Nov 30'!$D$10:$W$6901,2,0)</f>
        <v>Kerrsten Norwood</v>
      </c>
      <c r="L91" t="str">
        <f>VLOOKUP($A91,'Capital spend Nov 30'!$D$10:$W$6901,4,0)</f>
        <v>O/S Invoices for resident move related to roof project</v>
      </c>
      <c r="R91" s="101" t="s">
        <v>6126</v>
      </c>
      <c r="S91" s="101" t="s">
        <v>478</v>
      </c>
      <c r="T91" s="101" t="s">
        <v>6128</v>
      </c>
      <c r="U91" s="102">
        <v>14643.86</v>
      </c>
      <c r="V91" s="101"/>
      <c r="W91" s="101"/>
      <c r="X91" s="101"/>
      <c r="Y91" s="101"/>
      <c r="Z91" s="101"/>
    </row>
    <row r="92" spans="1:26">
      <c r="A92" s="25" t="s">
        <v>6129</v>
      </c>
      <c r="B92" t="s">
        <v>977</v>
      </c>
      <c r="C92" s="48" t="s">
        <v>2031</v>
      </c>
      <c r="D92" t="str">
        <f t="shared" si="2"/>
        <v>P22-018553</v>
      </c>
      <c r="E92" t="str">
        <f>IFERROR(VLOOKUP($A92,'Capital spend Nov 30'!$D:$G,3,FALSE),"No PO")</f>
        <v>P22-018553 - Line 1</v>
      </c>
      <c r="F92" t="str">
        <f>VLOOKUP(A92,'Capital spend Nov 30'!D:Q,14,FALSE)</f>
        <v>Longfields Manor - 2022 - Boiler #1 Install New Heat Exchanger</v>
      </c>
      <c r="G92" t="str">
        <f>VLOOKUP(A92,'Capital spend Nov 30'!D:U,18,FALSE)</f>
        <v>No</v>
      </c>
      <c r="H92" s="89">
        <f>VLOOKUP(A92,'Capital spend Nov 30'!$D$10:$W$6901,5,0)</f>
        <v>14688.14</v>
      </c>
      <c r="I92" t="str">
        <f>VLOOKUP(A92,'Capital spend Nov 30'!$D$10:$W$6901,15,0)</f>
        <v>ST10270</v>
      </c>
      <c r="J92" t="str">
        <f>VLOOKUP($A92,'Capital spend Nov 30'!$D$10:$W$6901,8,0)</f>
        <v>HVAC Systems (Capital)</v>
      </c>
      <c r="K92" t="str">
        <f>VLOOKUP($A92,'Capital spend Nov 30'!$D$10:$W$6901,2,0)</f>
        <v>Emilio Ricciardi (Terminated)</v>
      </c>
      <c r="L92" t="str">
        <f>VLOOKUP($A92,'Capital spend Nov 30'!$D$10:$W$6901,4,0)</f>
        <v>Install new heat exchanger on boiler #1.</v>
      </c>
      <c r="R92" s="101" t="s">
        <v>6129</v>
      </c>
      <c r="S92" s="101" t="s">
        <v>6130</v>
      </c>
      <c r="T92" s="101" t="s">
        <v>6131</v>
      </c>
      <c r="U92" s="102">
        <v>14688.14</v>
      </c>
      <c r="V92" s="101"/>
      <c r="W92" s="101"/>
      <c r="X92" s="101"/>
      <c r="Y92" s="101"/>
      <c r="Z92" s="101" t="s">
        <v>5569</v>
      </c>
    </row>
    <row r="93" spans="1:26">
      <c r="A93" s="25" t="s">
        <v>6132</v>
      </c>
      <c r="B93" t="s">
        <v>977</v>
      </c>
      <c r="C93" s="67" t="s">
        <v>5954</v>
      </c>
      <c r="D93" t="str">
        <f t="shared" si="2"/>
        <v>P22-018644</v>
      </c>
      <c r="E93" t="str">
        <f>IFERROR(VLOOKUP($A93,'Capital spend Nov 30'!$D:$G,3,FALSE),"No PO")</f>
        <v>P22-018644 - Line 1</v>
      </c>
      <c r="F93" t="str">
        <f>VLOOKUP(A93,'Capital spend Nov 30'!D:Q,14,FALSE)</f>
        <v>Humber Valley Terrace - 2022 - Bathroom Floor Replacement</v>
      </c>
      <c r="G93" t="str">
        <f>VLOOKUP(A93,'Capital spend Nov 30'!D:U,18,FALSE)</f>
        <v>No</v>
      </c>
      <c r="H93" s="89">
        <f>VLOOKUP(A93,'Capital spend Nov 30'!$D$10:$W$6901,5,0)</f>
        <v>4610.3999999999996</v>
      </c>
      <c r="I93" t="str">
        <f>VLOOKUP(A93,'Capital spend Nov 30'!$D$10:$W$6901,15,0)</f>
        <v>ST10334</v>
      </c>
      <c r="J93" t="str">
        <f>VLOOKUP($A93,'Capital spend Nov 30'!$D$10:$W$6901,8,0)</f>
        <v>Tenant Spaces (Capital)</v>
      </c>
      <c r="K93" t="str">
        <f>VLOOKUP($A93,'Capital spend Nov 30'!$D$10:$W$6901,2,0)</f>
        <v>Emilio Ricciardi (Terminated)</v>
      </c>
      <c r="L93" t="str">
        <f>VLOOKUP($A93,'Capital spend Nov 30'!$D$10:$W$6901,4,0)</f>
        <v>To replace bathroom floor in suites 201, 204, 206, 207, 208, 209, 212 and 215.</v>
      </c>
      <c r="R93" s="101" t="s">
        <v>6132</v>
      </c>
      <c r="S93" s="101" t="s">
        <v>692</v>
      </c>
      <c r="T93" s="101" t="s">
        <v>6133</v>
      </c>
      <c r="U93" s="102">
        <v>4610.3999999999996</v>
      </c>
      <c r="V93" s="101"/>
      <c r="W93" s="101"/>
      <c r="X93" s="101"/>
      <c r="Y93" s="101"/>
      <c r="Z93" s="101" t="s">
        <v>5572</v>
      </c>
    </row>
    <row r="94" spans="1:26">
      <c r="A94" s="25" t="s">
        <v>6134</v>
      </c>
      <c r="B94" t="s">
        <v>977</v>
      </c>
      <c r="C94" s="48" t="s">
        <v>2031</v>
      </c>
      <c r="D94" t="str">
        <f t="shared" si="2"/>
        <v>P22-018629</v>
      </c>
      <c r="E94" t="str">
        <f>IFERROR(VLOOKUP($A94,'Capital spend Nov 30'!$D:$G,3,FALSE),"No PO")</f>
        <v>P22-018629 - Line 1</v>
      </c>
      <c r="F94" t="str">
        <f>VLOOKUP(A94,'Capital spend Nov 30'!D:Q,14,FALSE)</f>
        <v>McGarrell Place - 2022 -  Loop 1 Smoke Detector and Base Replacement</v>
      </c>
      <c r="G94" t="str">
        <f>VLOOKUP(A94,'Capital spend Nov 30'!D:U,18,FALSE)</f>
        <v>No</v>
      </c>
      <c r="H94" s="89">
        <f>VLOOKUP(A94,'Capital spend Nov 30'!$D$10:$W$6901,5,0)</f>
        <v>23628.3</v>
      </c>
      <c r="I94" t="str">
        <f>VLOOKUP(A94,'Capital spend Nov 30'!$D$10:$W$6901,15,0)</f>
        <v>ST10171</v>
      </c>
      <c r="J94" t="str">
        <f>VLOOKUP($A94,'Capital spend Nov 30'!$D$10:$W$6901,8,0)</f>
        <v>Fire alarm/Sprinkler (Capital)</v>
      </c>
      <c r="K94" t="str">
        <f>VLOOKUP($A94,'Capital spend Nov 30'!$D$10:$W$6901,2,0)</f>
        <v>Emilio Ricciardi (Terminated)</v>
      </c>
      <c r="L94" t="str">
        <f>VLOOKUP($A94,'Capital spend Nov 30'!$D$10:$W$6901,4,0)</f>
        <v>To provide new smoke detectors and relay bases. This will hopefully prevent the power draw scenario that seems to be bringing the loop 1 down.  As well prevent the devices from going into alarm with the new coded smoke detectors.</v>
      </c>
      <c r="R94" s="101" t="s">
        <v>6134</v>
      </c>
      <c r="S94" s="101" t="s">
        <v>707</v>
      </c>
      <c r="T94" s="101" t="s">
        <v>6135</v>
      </c>
      <c r="U94" s="102">
        <v>23628.3</v>
      </c>
      <c r="V94" s="101"/>
      <c r="W94" s="101"/>
      <c r="X94" s="101"/>
      <c r="Y94" s="101"/>
      <c r="Z94" s="101" t="s">
        <v>5574</v>
      </c>
    </row>
    <row r="95" spans="1:26">
      <c r="A95" t="s">
        <v>6136</v>
      </c>
      <c r="B95" t="s">
        <v>979</v>
      </c>
      <c r="C95" s="48" t="s">
        <v>1012</v>
      </c>
      <c r="D95" t="str">
        <f t="shared" si="2"/>
        <v>P22-017005</v>
      </c>
      <c r="E95" t="str">
        <f>IFERROR(VLOOKUP($A95,'Capital spend Nov 30'!$D:$G,3,FALSE),"No PO")</f>
        <v>P22-017005 - Line 2</v>
      </c>
      <c r="F95" t="str">
        <f>VLOOKUP(A95,'Capital spend Nov 30'!D:Q,14,FALSE)</f>
        <v>Whitecliff - 2022 - In-Suite Renovations</v>
      </c>
      <c r="G95" t="str">
        <f>VLOOKUP(A95,'Capital spend Nov 30'!D:U,18,FALSE)</f>
        <v>No</v>
      </c>
      <c r="H95" s="89">
        <f>VLOOKUP(A95,'Capital spend Nov 30'!$D$10:$W$6901,5,0)</f>
        <v>10779.73</v>
      </c>
      <c r="I95" t="str">
        <f>VLOOKUP(A95,'Capital spend Nov 30'!$D$10:$W$6901,15,0)</f>
        <v>ST10060</v>
      </c>
      <c r="J95" t="str">
        <f>VLOOKUP($A95,'Capital spend Nov 30'!$D$10:$W$6901,8,0)</f>
        <v>In-Suite Renovation (Capital)</v>
      </c>
      <c r="K95" t="str">
        <f>VLOOKUP($A95,'Capital spend Nov 30'!$D$10:$W$6901,2,0)</f>
        <v>Jason Calimbas</v>
      </c>
      <c r="L95" t="str">
        <f>VLOOKUP($A95,'Capital spend Nov 30'!$D$10:$W$6901,4,0)</f>
        <v>Suite 177 Reno</v>
      </c>
      <c r="R95" s="101" t="s">
        <v>6136</v>
      </c>
      <c r="S95" s="101" t="s">
        <v>371</v>
      </c>
      <c r="T95" s="101" t="s">
        <v>6137</v>
      </c>
      <c r="U95" s="102">
        <v>10779.73</v>
      </c>
      <c r="V95" s="104"/>
      <c r="W95" s="101"/>
      <c r="X95" s="101"/>
      <c r="Y95" s="101"/>
      <c r="Z95" s="101" t="s">
        <v>5576</v>
      </c>
    </row>
    <row r="96" spans="1:26">
      <c r="A96" t="s">
        <v>6138</v>
      </c>
      <c r="B96" t="s">
        <v>979</v>
      </c>
      <c r="C96" s="48" t="s">
        <v>4848</v>
      </c>
      <c r="D96" t="str">
        <f t="shared" si="2"/>
        <v>P22-017557</v>
      </c>
      <c r="E96" t="str">
        <f>IFERROR(VLOOKUP($A96,'Capital spend Nov 30'!$D:$G,3,FALSE),"No PO")</f>
        <v>P22-017557 - Line 1</v>
      </c>
      <c r="F96" t="str">
        <f>VLOOKUP(A96,'Capital spend Nov 30'!D:Q,14,FALSE)</f>
        <v>Donway Place - 2022 - Enbridge Gas Direct Install (DCKV Program)</v>
      </c>
      <c r="G96" t="str">
        <f>VLOOKUP(A96,'Capital spend Nov 30'!D:U,18,FALSE)</f>
        <v>No</v>
      </c>
      <c r="H96" s="89">
        <f>VLOOKUP(A96,'Capital spend Nov 30'!$D$10:$W$6901,5,0)</f>
        <v>6203.7</v>
      </c>
      <c r="I96" t="str">
        <f>VLOOKUP(A96,'Capital spend Nov 30'!$D$10:$W$6901,15,0)</f>
        <v>ST10026</v>
      </c>
      <c r="J96" t="str">
        <f>VLOOKUP($A96,'Capital spend Nov 30'!$D$10:$W$6901,8,0)</f>
        <v>Kitchen ESO (Capital)</v>
      </c>
      <c r="K96" t="str">
        <f>VLOOKUP($A96,'Capital spend Nov 30'!$D$10:$W$6901,2,0)</f>
        <v>Jiaming Liang</v>
      </c>
      <c r="L96" t="str">
        <f>VLOOKUP($A96,'Capital spend Nov 30'!$D$10:$W$6901,4,0)</f>
        <v>Enbridge Gas high incentives direct install DCKV(Demand Control Kitchen Ventilation )program –  Donway Place, Gross Project Cost: $26,490. Enbridge Gas and IESO pay incentive directly to the contactor total of $21,000, Revera only pay for the remaining amount $6203.70 (with Tax).</v>
      </c>
      <c r="R96" s="101" t="s">
        <v>6138</v>
      </c>
      <c r="S96" s="101" t="s">
        <v>182</v>
      </c>
      <c r="T96" s="101" t="s">
        <v>6139</v>
      </c>
      <c r="U96" s="102">
        <v>6203.7</v>
      </c>
      <c r="V96" s="101"/>
      <c r="W96" s="101"/>
      <c r="X96" s="101"/>
      <c r="Y96" s="101"/>
      <c r="Z96" s="101" t="s">
        <v>5578</v>
      </c>
    </row>
    <row r="97" spans="1:26">
      <c r="A97" t="s">
        <v>6140</v>
      </c>
      <c r="B97" t="s">
        <v>979</v>
      </c>
      <c r="C97" s="48" t="s">
        <v>1012</v>
      </c>
      <c r="D97" t="str">
        <f t="shared" si="2"/>
        <v>P22-018177</v>
      </c>
      <c r="E97" t="str">
        <f>IFERROR(VLOOKUP($A97,'Capital spend Nov 30'!$D:$G,3,FALSE),"No PO")</f>
        <v>P22-018177 - Line 2</v>
      </c>
      <c r="F97" t="str">
        <f>VLOOKUP(A97,'Capital spend Nov 30'!D:Q,14,FALSE)</f>
        <v>Marian Chateau - 2022 - In-Suite Renovations</v>
      </c>
      <c r="G97" t="str">
        <f>VLOOKUP(A97,'Capital spend Nov 30'!D:U,18,FALSE)</f>
        <v>No</v>
      </c>
      <c r="H97" s="89">
        <f>VLOOKUP(A97,'Capital spend Nov 30'!$D$10:$W$6901,5,0)</f>
        <v>9070.7800000000007</v>
      </c>
      <c r="I97" t="str">
        <f>VLOOKUP(A97,'Capital spend Nov 30'!$D$10:$W$6901,15,0)</f>
        <v>ST10078</v>
      </c>
      <c r="J97" t="str">
        <f>VLOOKUP($A97,'Capital spend Nov 30'!$D$10:$W$6901,8,0)</f>
        <v>In-Suite Renovation (Capital)</v>
      </c>
      <c r="K97" t="str">
        <f>VLOOKUP($A97,'Capital spend Nov 30'!$D$10:$W$6901,2,0)</f>
        <v>Armando Rivero</v>
      </c>
      <c r="L97" t="str">
        <f>VLOOKUP($A97,'Capital spend Nov 30'!$D$10:$W$6901,4,0)</f>
        <v>Suite 111 Reno</v>
      </c>
      <c r="R97" s="101" t="s">
        <v>6140</v>
      </c>
      <c r="S97" s="101" t="s">
        <v>428</v>
      </c>
      <c r="T97" s="101" t="s">
        <v>6141</v>
      </c>
      <c r="U97" s="102">
        <v>9070.7800000000007</v>
      </c>
      <c r="V97" s="101"/>
      <c r="W97" s="101"/>
      <c r="X97" s="101"/>
      <c r="Y97" s="101"/>
      <c r="Z97" s="101" t="s">
        <v>5580</v>
      </c>
    </row>
    <row r="98" spans="1:26">
      <c r="A98" t="s">
        <v>6142</v>
      </c>
      <c r="B98" t="s">
        <v>979</v>
      </c>
      <c r="C98" s="48" t="s">
        <v>1012</v>
      </c>
      <c r="D98" t="str">
        <f t="shared" si="2"/>
        <v>P22-017003</v>
      </c>
      <c r="E98" t="str">
        <f>IFERROR(VLOOKUP($A98,'Capital spend Nov 30'!$D:$G,3,FALSE),"No PO")</f>
        <v>P22-017003 - Line 2</v>
      </c>
      <c r="F98" t="str">
        <f>VLOOKUP(A98,'Capital spend Nov 30'!D:Q,14,FALSE)</f>
        <v>Bridlewood Manor - 2022 - In-Suite Renovations</v>
      </c>
      <c r="G98" t="str">
        <f>VLOOKUP(A98,'Capital spend Nov 30'!D:U,18,FALSE)</f>
        <v>No</v>
      </c>
      <c r="H98" s="89">
        <f>VLOOKUP(A98,'Capital spend Nov 30'!$D$10:$W$6901,5,0)</f>
        <v>3882.89</v>
      </c>
      <c r="I98" t="str">
        <f>VLOOKUP(A98,'Capital spend Nov 30'!$D$10:$W$6901,15,0)</f>
        <v>ST10034</v>
      </c>
      <c r="J98" t="str">
        <f>VLOOKUP($A98,'Capital spend Nov 30'!$D$10:$W$6901,8,0)</f>
        <v>In-Suite Renovation (Capital)</v>
      </c>
      <c r="K98" t="str">
        <f>VLOOKUP($A98,'Capital spend Nov 30'!$D$10:$W$6901,2,0)</f>
        <v>Rachael Mathieson (On Leave)</v>
      </c>
      <c r="L98" t="str">
        <f>VLOOKUP($A98,'Capital spend Nov 30'!$D$10:$W$6901,4,0)</f>
        <v>Suite 105 Reno per the scope</v>
      </c>
      <c r="R98" s="101" t="s">
        <v>6142</v>
      </c>
      <c r="S98" s="101" t="s">
        <v>235</v>
      </c>
      <c r="T98" s="101" t="s">
        <v>6143</v>
      </c>
      <c r="U98" s="102">
        <v>3882.89</v>
      </c>
      <c r="V98" s="101"/>
      <c r="W98" s="101"/>
      <c r="X98" s="101"/>
      <c r="Y98" s="101"/>
      <c r="Z98" s="101" t="s">
        <v>5582</v>
      </c>
    </row>
    <row r="99" spans="1:26">
      <c r="A99" t="s">
        <v>6144</v>
      </c>
      <c r="B99" t="s">
        <v>979</v>
      </c>
      <c r="C99" s="48" t="s">
        <v>1012</v>
      </c>
      <c r="D99" t="str">
        <f t="shared" si="2"/>
        <v>P22-018161</v>
      </c>
      <c r="E99" t="str">
        <f>IFERROR(VLOOKUP($A99,'Capital spend Nov 30'!$D:$G,3,FALSE),"No PO")</f>
        <v>P22-018161 - Line 1</v>
      </c>
      <c r="F99" t="str">
        <f>VLOOKUP(A99,'Capital spend Nov 30'!D:Q,14,FALSE)</f>
        <v>Forest Hill - 2022 - In-Suite Renovations</v>
      </c>
      <c r="G99" t="str">
        <f>VLOOKUP(A99,'Capital spend Nov 30'!D:U,18,FALSE)</f>
        <v>No</v>
      </c>
      <c r="H99" s="89">
        <f>VLOOKUP(A99,'Capital spend Nov 30'!$D$10:$W$6901,5,0)</f>
        <v>5848.52</v>
      </c>
      <c r="I99" t="str">
        <f>VLOOKUP(A99,'Capital spend Nov 30'!$D$10:$W$6901,15,0)</f>
        <v>ST10012</v>
      </c>
      <c r="J99" t="str">
        <f>VLOOKUP($A99,'Capital spend Nov 30'!$D$10:$W$6901,8,0)</f>
        <v>In-Suite Renovation (Capital)</v>
      </c>
      <c r="K99" t="str">
        <f>VLOOKUP($A99,'Capital spend Nov 30'!$D$10:$W$6901,2,0)</f>
        <v>Arnel Tanglao</v>
      </c>
      <c r="L99" t="str">
        <f>VLOOKUP($A99,'Capital spend Nov 30'!$D$10:$W$6901,4,0)</f>
        <v>Suite 511 Reno
-Paint
-Carpet
-Vinyl flooring</v>
      </c>
      <c r="R99" s="101" t="s">
        <v>6144</v>
      </c>
      <c r="S99" s="101" t="s">
        <v>95</v>
      </c>
      <c r="T99" s="101" t="s">
        <v>6145</v>
      </c>
      <c r="U99" s="102">
        <v>5848.52</v>
      </c>
      <c r="V99" s="101"/>
      <c r="W99" s="101"/>
      <c r="X99" s="101"/>
      <c r="Y99" s="101"/>
      <c r="Z99" s="101" t="s">
        <v>5584</v>
      </c>
    </row>
    <row r="100" spans="1:26">
      <c r="A100" t="s">
        <v>6146</v>
      </c>
      <c r="B100" t="s">
        <v>979</v>
      </c>
      <c r="C100" s="48" t="s">
        <v>1012</v>
      </c>
      <c r="D100" t="str">
        <f t="shared" si="2"/>
        <v>P22-016805</v>
      </c>
      <c r="E100" t="str">
        <f>IFERROR(VLOOKUP($A100,'Capital spend Nov 30'!$D:$G,3,FALSE),"No PO")</f>
        <v>P22-016805 - Line 2</v>
      </c>
      <c r="F100" t="str">
        <f>VLOOKUP(A100,'Capital spend Nov 30'!D:Q,14,FALSE)</f>
        <v>Riverbend - 2022 - In-Suite Renovations</v>
      </c>
      <c r="G100" t="str">
        <f>VLOOKUP(A100,'Capital spend Nov 30'!D:U,18,FALSE)</f>
        <v>No</v>
      </c>
      <c r="H100" s="89">
        <f>VLOOKUP(A100,'Capital spend Nov 30'!$D$10:$W$6901,5,0)</f>
        <v>5444.54</v>
      </c>
      <c r="I100" t="str">
        <f>VLOOKUP(A100,'Capital spend Nov 30'!$D$10:$W$6901,15,0)</f>
        <v>ST10071</v>
      </c>
      <c r="J100" t="str">
        <f>VLOOKUP($A100,'Capital spend Nov 30'!$D$10:$W$6901,8,0)</f>
        <v>In-Suite Renovation (Capital)</v>
      </c>
      <c r="K100" t="str">
        <f>VLOOKUP($A100,'Capital spend Nov 30'!$D$10:$W$6901,2,0)</f>
        <v>Storm Wellington</v>
      </c>
      <c r="L100" t="str">
        <f>VLOOKUP($A100,'Capital spend Nov 30'!$D$10:$W$6901,4,0)</f>
        <v>Suite 232 Reno Funded Suite 232 floor replace. Heavily stained/damaged floor. Extensive steaming will not remove pungent urine scent.</v>
      </c>
      <c r="R100" s="101" t="s">
        <v>6146</v>
      </c>
      <c r="S100" s="101" t="s">
        <v>405</v>
      </c>
      <c r="T100" s="101" t="s">
        <v>6147</v>
      </c>
      <c r="U100" s="102">
        <v>5444.54</v>
      </c>
      <c r="V100" s="101"/>
      <c r="W100" s="101"/>
      <c r="X100" s="101"/>
      <c r="Y100" s="101"/>
      <c r="Z100" s="101" t="s">
        <v>5586</v>
      </c>
    </row>
    <row r="101" spans="1:26">
      <c r="A101" t="s">
        <v>6148</v>
      </c>
      <c r="B101" t="s">
        <v>979</v>
      </c>
      <c r="C101" s="48" t="s">
        <v>1012</v>
      </c>
      <c r="D101" t="str">
        <f t="shared" si="2"/>
        <v>P22-017329</v>
      </c>
      <c r="E101" t="str">
        <f>IFERROR(VLOOKUP($A101,'Capital spend Nov 30'!$D:$G,3,FALSE),"No PO")</f>
        <v>P22-017329 - Line 1</v>
      </c>
      <c r="F101" t="str">
        <f>VLOOKUP(A101,'Capital spend Nov 30'!D:Q,14,FALSE)</f>
        <v>Parkwood Place - 2022 - In-Suite Renovations</v>
      </c>
      <c r="G101" t="str">
        <f>VLOOKUP(A101,'Capital spend Nov 30'!D:U,18,FALSE)</f>
        <v>No</v>
      </c>
      <c r="H101" s="89">
        <f>VLOOKUP(A101,'Capital spend Nov 30'!$D$10:$W$6901,5,0)</f>
        <v>1124.55</v>
      </c>
      <c r="I101" t="str">
        <f>VLOOKUP(A101,'Capital spend Nov 30'!$D$10:$W$6901,15,0)</f>
        <v>ST10058</v>
      </c>
      <c r="J101" t="str">
        <f>VLOOKUP($A101,'Capital spend Nov 30'!$D$10:$W$6901,8,0)</f>
        <v>Suites FF&amp;E (Capital)</v>
      </c>
      <c r="K101" t="str">
        <f>VLOOKUP($A101,'Capital spend Nov 30'!$D$10:$W$6901,2,0)</f>
        <v>Cheryl Chalifour</v>
      </c>
      <c r="L101" t="str">
        <f>VLOOKUP($A101,'Capital spend Nov 30'!$D$10:$W$6901,4,0)</f>
        <v>Suite 107 Reno Fridge</v>
      </c>
      <c r="R101" s="101" t="s">
        <v>6148</v>
      </c>
      <c r="S101" s="101" t="s">
        <v>365</v>
      </c>
      <c r="T101" s="101" t="s">
        <v>6149</v>
      </c>
      <c r="U101" s="102">
        <v>1124.55</v>
      </c>
      <c r="V101" s="101"/>
      <c r="W101" s="101"/>
      <c r="X101" s="101"/>
      <c r="Y101" s="101"/>
      <c r="Z101" s="101" t="s">
        <v>5588</v>
      </c>
    </row>
    <row r="102" spans="1:26">
      <c r="A102" t="s">
        <v>6150</v>
      </c>
      <c r="B102" t="s">
        <v>979</v>
      </c>
      <c r="C102" s="48" t="s">
        <v>1012</v>
      </c>
      <c r="D102" t="str">
        <f t="shared" si="2"/>
        <v>P22-017664</v>
      </c>
      <c r="E102" t="str">
        <f>IFERROR(VLOOKUP($A102,'Capital spend Nov 30'!$D:$G,3,FALSE),"No PO")</f>
        <v>P22-017664 - Line 1</v>
      </c>
      <c r="F102" t="str">
        <f>VLOOKUP(A102,'Capital spend Nov 30'!D:Q,14,FALSE)</f>
        <v>King Gardens - 2022 - In-Suite Renovations</v>
      </c>
      <c r="G102" t="str">
        <f>VLOOKUP(A102,'Capital spend Nov 30'!D:U,18,FALSE)</f>
        <v>No</v>
      </c>
      <c r="H102" s="89">
        <f>VLOOKUP(A102,'Capital spend Nov 30'!$D$10:$W$6901,5,0)</f>
        <v>9038.56</v>
      </c>
      <c r="I102" t="str">
        <f>VLOOKUP(A102,'Capital spend Nov 30'!$D$10:$W$6901,15,0)</f>
        <v>ST10017</v>
      </c>
      <c r="J102" t="str">
        <f>VLOOKUP($A102,'Capital spend Nov 30'!$D$10:$W$6901,8,0)</f>
        <v>In-Suite Renovation (Capital)</v>
      </c>
      <c r="K102" t="str">
        <f>VLOOKUP($A102,'Capital spend Nov 30'!$D$10:$W$6901,2,0)</f>
        <v>Terri Robinson (Terminated)</v>
      </c>
      <c r="L102" t="str">
        <f>VLOOKUP($A102,'Capital spend Nov 30'!$D$10:$W$6901,4,0)</f>
        <v>Suite 603 Reno</v>
      </c>
      <c r="R102" s="101" t="s">
        <v>6150</v>
      </c>
      <c r="S102" s="101" t="s">
        <v>130</v>
      </c>
      <c r="T102" s="101" t="s">
        <v>6151</v>
      </c>
      <c r="U102" s="102">
        <v>9038.56</v>
      </c>
      <c r="V102" s="101"/>
      <c r="W102" s="101"/>
      <c r="X102" s="101"/>
      <c r="Y102" s="101"/>
      <c r="Z102" s="101" t="s">
        <v>5590</v>
      </c>
    </row>
    <row r="103" spans="1:26">
      <c r="A103" t="s">
        <v>6152</v>
      </c>
      <c r="B103" t="s">
        <v>979</v>
      </c>
      <c r="C103" s="48" t="s">
        <v>1012</v>
      </c>
      <c r="D103" t="str">
        <f t="shared" si="2"/>
        <v>P22-016898</v>
      </c>
      <c r="E103" t="str">
        <f>IFERROR(VLOOKUP($A103,'Capital spend Nov 30'!$D:$G,3,FALSE),"No PO")</f>
        <v>P22-016898 - Line 2</v>
      </c>
      <c r="F103" t="str">
        <f>VLOOKUP(A103,'Capital spend Nov 30'!D:Q,14,FALSE)</f>
        <v>Parkwood Manor - 2022 - In-Suite Renovations</v>
      </c>
      <c r="G103" t="str">
        <f>VLOOKUP(A103,'Capital spend Nov 30'!D:U,18,FALSE)</f>
        <v>No</v>
      </c>
      <c r="H103" s="89">
        <f>VLOOKUP(A103,'Capital spend Nov 30'!$D$10:$W$6901,5,0)</f>
        <v>4389.4799999999996</v>
      </c>
      <c r="I103" t="str">
        <f>VLOOKUP(A103,'Capital spend Nov 30'!$D$10:$W$6901,15,0)</f>
        <v>ST10059</v>
      </c>
      <c r="J103" t="str">
        <f>VLOOKUP($A103,'Capital spend Nov 30'!$D$10:$W$6901,8,0)</f>
        <v>In-Suite Renovation (Capital)</v>
      </c>
      <c r="K103" t="str">
        <f>VLOOKUP($A103,'Capital spend Nov 30'!$D$10:$W$6901,2,0)</f>
        <v>Bryan Dylawsky</v>
      </c>
      <c r="L103" t="str">
        <f>VLOOKUP($A103,'Capital spend Nov 30'!$D$10:$W$6901,4,0)</f>
        <v>Suite 118 Reno Paint, Replace carpet, lino &amp;</v>
      </c>
      <c r="R103" s="101" t="s">
        <v>6152</v>
      </c>
      <c r="S103" s="101" t="s">
        <v>368</v>
      </c>
      <c r="T103" s="101" t="s">
        <v>6153</v>
      </c>
      <c r="U103" s="102">
        <v>4389.4799999999996</v>
      </c>
      <c r="V103" s="101"/>
      <c r="W103" s="101"/>
      <c r="X103" s="101"/>
      <c r="Y103" s="101"/>
      <c r="Z103" s="101" t="s">
        <v>5592</v>
      </c>
    </row>
    <row r="104" spans="1:26">
      <c r="A104" t="s">
        <v>6154</v>
      </c>
      <c r="B104" t="s">
        <v>979</v>
      </c>
      <c r="C104" s="48" t="s">
        <v>1012</v>
      </c>
      <c r="D104" t="str">
        <f t="shared" si="2"/>
        <v>P22-017006</v>
      </c>
      <c r="E104" t="str">
        <f>IFERROR(VLOOKUP($A104,'Capital spend Nov 30'!$D:$G,3,FALSE),"No PO")</f>
        <v>P22-017006 - Line 1</v>
      </c>
      <c r="F104" t="str">
        <f>VLOOKUP(A104,'Capital spend Nov 30'!D:Q,14,FALSE)</f>
        <v>Whitecliff - 2022 - In-Suite Renovations</v>
      </c>
      <c r="G104" t="str">
        <f>VLOOKUP(A104,'Capital spend Nov 30'!D:U,18,FALSE)</f>
        <v>No</v>
      </c>
      <c r="H104" s="89">
        <f>VLOOKUP(A104,'Capital spend Nov 30'!$D$10:$W$6901,5,0)</f>
        <v>1417.5</v>
      </c>
      <c r="I104" t="str">
        <f>VLOOKUP(A104,'Capital spend Nov 30'!$D$10:$W$6901,15,0)</f>
        <v>ST10060</v>
      </c>
      <c r="J104" t="str">
        <f>VLOOKUP($A104,'Capital spend Nov 30'!$D$10:$W$6901,8,0)</f>
        <v>In-Suite Refresh (Capital)</v>
      </c>
      <c r="K104" t="str">
        <f>VLOOKUP($A104,'Capital spend Nov 30'!$D$10:$W$6901,2,0)</f>
        <v>Jason Calimbas</v>
      </c>
      <c r="L104" t="str">
        <f>VLOOKUP($A104,'Capital spend Nov 30'!$D$10:$W$6901,4,0)</f>
        <v>Suite 312 Refresh Large 2 Bedroom
Wall Repairs and 1 coat of paint
Ceiling repair drywall and texture include material.</v>
      </c>
      <c r="R104" s="101" t="s">
        <v>6154</v>
      </c>
      <c r="S104" s="101" t="s">
        <v>371</v>
      </c>
      <c r="T104" s="101" t="s">
        <v>6155</v>
      </c>
      <c r="U104" s="102">
        <v>1417.5</v>
      </c>
      <c r="V104" s="101"/>
      <c r="W104" s="101"/>
      <c r="X104" s="101"/>
      <c r="Y104" s="101"/>
      <c r="Z104" s="101" t="s">
        <v>5595</v>
      </c>
    </row>
    <row r="105" spans="1:26">
      <c r="A105" t="s">
        <v>6156</v>
      </c>
      <c r="B105" t="s">
        <v>979</v>
      </c>
      <c r="C105" s="48" t="s">
        <v>1012</v>
      </c>
      <c r="D105" t="str">
        <f t="shared" si="2"/>
        <v>P22-017007</v>
      </c>
      <c r="E105" t="str">
        <f>IFERROR(VLOOKUP($A105,'Capital spend Nov 30'!$D:$G,3,FALSE),"No PO")</f>
        <v>P22-017007 - Line 1</v>
      </c>
      <c r="F105" t="str">
        <f>VLOOKUP(A105,'Capital spend Nov 30'!D:Q,14,FALSE)</f>
        <v>Whitecliff - 2022 - In-Suite Renovations</v>
      </c>
      <c r="G105" t="str">
        <f>VLOOKUP(A105,'Capital spend Nov 30'!D:U,18,FALSE)</f>
        <v>No</v>
      </c>
      <c r="H105" s="89">
        <f>VLOOKUP(A105,'Capital spend Nov 30'!$D$10:$W$6901,5,0)</f>
        <v>934.5</v>
      </c>
      <c r="I105" t="str">
        <f>VLOOKUP(A105,'Capital spend Nov 30'!$D$10:$W$6901,15,0)</f>
        <v>ST10060</v>
      </c>
      <c r="J105" t="str">
        <f>VLOOKUP($A105,'Capital spend Nov 30'!$D$10:$W$6901,8,0)</f>
        <v>In-Suite Refresh (Capital)</v>
      </c>
      <c r="K105" t="str">
        <f>VLOOKUP($A105,'Capital spend Nov 30'!$D$10:$W$6901,2,0)</f>
        <v>Jason Calimbas</v>
      </c>
      <c r="L105" t="str">
        <f>VLOOKUP($A105,'Capital spend Nov 30'!$D$10:$W$6901,4,0)</f>
        <v>Suite 224 Refresh Paint
Wall Repair &amp; Doors Paint</v>
      </c>
      <c r="R105" s="101" t="s">
        <v>6156</v>
      </c>
      <c r="S105" s="101" t="s">
        <v>371</v>
      </c>
      <c r="T105" s="101" t="s">
        <v>6157</v>
      </c>
      <c r="U105" s="102">
        <v>934.5</v>
      </c>
      <c r="V105" s="101"/>
      <c r="W105" s="101"/>
      <c r="X105" s="101"/>
      <c r="Y105" s="101"/>
      <c r="Z105" s="101" t="s">
        <v>5598</v>
      </c>
    </row>
    <row r="106" spans="1:26">
      <c r="A106" t="s">
        <v>6158</v>
      </c>
      <c r="B106" t="s">
        <v>979</v>
      </c>
      <c r="C106" s="48" t="s">
        <v>1012</v>
      </c>
      <c r="D106" t="str">
        <f t="shared" si="2"/>
        <v>P22-016800</v>
      </c>
      <c r="E106" t="str">
        <f>IFERROR(VLOOKUP($A106,'Capital spend Nov 30'!$D:$G,3,FALSE),"No PO")</f>
        <v>P22-016800 - Line 1</v>
      </c>
      <c r="F106" t="str">
        <f>VLOOKUP(A106,'Capital spend Nov 30'!D:Q,14,FALSE)</f>
        <v>Leaside - 2022 - In-Suite Renovations</v>
      </c>
      <c r="G106" t="str">
        <f>VLOOKUP(A106,'Capital spend Nov 30'!D:U,18,FALSE)</f>
        <v>No</v>
      </c>
      <c r="H106" s="89">
        <f>VLOOKUP(A106,'Capital spend Nov 30'!$D$10:$W$6901,5,0)</f>
        <v>5084.57</v>
      </c>
      <c r="I106" t="str">
        <f>VLOOKUP(A106,'Capital spend Nov 30'!$D$10:$W$6901,15,0)</f>
        <v>ST10029</v>
      </c>
      <c r="J106" t="str">
        <f>VLOOKUP($A106,'Capital spend Nov 30'!$D$10:$W$6901,8,0)</f>
        <v>In-Suite Renovation (Capital)</v>
      </c>
      <c r="K106" t="str">
        <f>VLOOKUP($A106,'Capital spend Nov 30'!$D$10:$W$6901,2,0)</f>
        <v>Kattie Hornshaw Phillips</v>
      </c>
      <c r="L106" t="str">
        <f>VLOOKUP($A106,'Capital spend Nov 30'!$D$10:$W$6901,4,0)</f>
        <v>Suite 2-211 Reno
Replacement of carpet and baseboard</v>
      </c>
      <c r="R106" s="101" t="s">
        <v>6158</v>
      </c>
      <c r="S106" s="101" t="s">
        <v>202</v>
      </c>
      <c r="T106" s="101" t="s">
        <v>6159</v>
      </c>
      <c r="U106" s="102">
        <v>5084.57</v>
      </c>
      <c r="V106" s="101"/>
      <c r="W106" s="101"/>
      <c r="X106" s="101"/>
      <c r="Y106" s="101"/>
      <c r="Z106" s="101" t="s">
        <v>5601</v>
      </c>
    </row>
    <row r="107" spans="1:26">
      <c r="A107" t="s">
        <v>6160</v>
      </c>
      <c r="B107" t="s">
        <v>979</v>
      </c>
      <c r="C107" s="48" t="s">
        <v>1012</v>
      </c>
      <c r="D107" t="str">
        <f t="shared" si="2"/>
        <v>P22-016799</v>
      </c>
      <c r="E107" t="str">
        <f>IFERROR(VLOOKUP($A107,'Capital spend Nov 30'!$D:$G,3,FALSE),"No PO")</f>
        <v>P22-016799 - Line 2</v>
      </c>
      <c r="F107" t="str">
        <f>VLOOKUP(A107,'Capital spend Nov 30'!D:Q,14,FALSE)</f>
        <v>Stittsville Villa - 2022 - In-Suite Renovations</v>
      </c>
      <c r="G107" t="str">
        <f>VLOOKUP(A107,'Capital spend Nov 30'!D:U,18,FALSE)</f>
        <v>No</v>
      </c>
      <c r="H107" s="89">
        <f>VLOOKUP(A107,'Capital spend Nov 30'!$D$10:$W$6901,5,0)</f>
        <v>10733.97</v>
      </c>
      <c r="I107" t="str">
        <f>VLOOKUP(A107,'Capital spend Nov 30'!$D$10:$W$6901,15,0)</f>
        <v>ST10037</v>
      </c>
      <c r="J107" t="str">
        <f>VLOOKUP($A107,'Capital spend Nov 30'!$D$10:$W$6901,8,0)</f>
        <v>In-Suite Renovation (Capital)</v>
      </c>
      <c r="K107" t="str">
        <f>VLOOKUP($A107,'Capital spend Nov 30'!$D$10:$W$6901,2,0)</f>
        <v>Lisa Lacroix-Cowan</v>
      </c>
      <c r="L107" t="str">
        <f>VLOOKUP($A107,'Capital spend Nov 30'!$D$10:$W$6901,4,0)</f>
        <v>Apt 310 Reno RENTED FOR SEPT 1ST NEED APPROVAL ASAP</v>
      </c>
      <c r="R107" s="101" t="s">
        <v>6160</v>
      </c>
      <c r="S107" s="101" t="s">
        <v>251</v>
      </c>
      <c r="T107" s="101" t="s">
        <v>6161</v>
      </c>
      <c r="U107" s="102">
        <v>10733.97</v>
      </c>
      <c r="V107" s="101"/>
      <c r="W107" s="101"/>
      <c r="X107" s="101"/>
      <c r="Y107" s="101"/>
      <c r="Z107" s="101" t="s">
        <v>5603</v>
      </c>
    </row>
    <row r="108" spans="1:26">
      <c r="A108" t="s">
        <v>6162</v>
      </c>
      <c r="B108" t="s">
        <v>979</v>
      </c>
      <c r="C108" s="48" t="s">
        <v>1012</v>
      </c>
      <c r="D108" t="str">
        <f t="shared" si="2"/>
        <v>P22-016802</v>
      </c>
      <c r="E108" t="str">
        <f>IFERROR(VLOOKUP($A108,'Capital spend Nov 30'!$D:$G,3,FALSE),"No PO")</f>
        <v>P22-016802 - Line 1</v>
      </c>
      <c r="F108" t="str">
        <f>VLOOKUP(A108,'Capital spend Nov 30'!D:Q,14,FALSE)</f>
        <v>Donway Place - 2022 - In-Suite Renovations</v>
      </c>
      <c r="G108" t="str">
        <f>VLOOKUP(A108,'Capital spend Nov 30'!D:U,18,FALSE)</f>
        <v>No</v>
      </c>
      <c r="H108" s="89">
        <f>VLOOKUP(A108,'Capital spend Nov 30'!$D$10:$W$6901,5,0)</f>
        <v>6263.77</v>
      </c>
      <c r="I108" t="str">
        <f>VLOOKUP(A108,'Capital spend Nov 30'!$D$10:$W$6901,15,0)</f>
        <v>ST10026</v>
      </c>
      <c r="J108" t="str">
        <f>VLOOKUP($A108,'Capital spend Nov 30'!$D$10:$W$6901,8,0)</f>
        <v>In-Suite Renovation (Capital)</v>
      </c>
      <c r="K108" t="str">
        <f>VLOOKUP($A108,'Capital spend Nov 30'!$D$10:$W$6901,2,0)</f>
        <v>Lynn A. Jennings</v>
      </c>
      <c r="L108" t="str">
        <f>VLOOKUP($A108,'Capital spend Nov 30'!$D$10:$W$6901,4,0)</f>
        <v>Suite 421 Reno</v>
      </c>
      <c r="R108" s="101" t="s">
        <v>6162</v>
      </c>
      <c r="S108" s="101" t="s">
        <v>182</v>
      </c>
      <c r="T108" s="101" t="s">
        <v>6163</v>
      </c>
      <c r="U108" s="102">
        <v>6263.77</v>
      </c>
      <c r="V108" s="101"/>
      <c r="W108" s="101"/>
      <c r="X108" s="101"/>
      <c r="Y108" s="101"/>
      <c r="Z108" s="101" t="s">
        <v>5606</v>
      </c>
    </row>
    <row r="109" spans="1:26">
      <c r="A109" t="s">
        <v>6164</v>
      </c>
      <c r="B109" t="s">
        <v>979</v>
      </c>
      <c r="C109" s="48" t="s">
        <v>1012</v>
      </c>
      <c r="D109" t="str">
        <f t="shared" si="2"/>
        <v>P22-016793</v>
      </c>
      <c r="E109" t="str">
        <f>IFERROR(VLOOKUP($A109,'Capital spend Nov 30'!$D:$G,3,FALSE),"No PO")</f>
        <v>P22-016793 - Line 1</v>
      </c>
      <c r="F109" t="str">
        <f>VLOOKUP(A109,'Capital spend Nov 30'!D:Q,14,FALSE)</f>
        <v>Hollyburn House - 2022 - In-Suite Renovations</v>
      </c>
      <c r="G109" t="str">
        <f>VLOOKUP(A109,'Capital spend Nov 30'!D:U,18,FALSE)</f>
        <v>No</v>
      </c>
      <c r="H109" s="89">
        <f>VLOOKUP(A109,'Capital spend Nov 30'!$D$10:$W$6901,5,0)</f>
        <v>724.5</v>
      </c>
      <c r="I109" t="str">
        <f>VLOOKUP(A109,'Capital spend Nov 30'!$D$10:$W$6901,15,0)</f>
        <v>ST10055</v>
      </c>
      <c r="J109" t="str">
        <f>VLOOKUP($A109,'Capital spend Nov 30'!$D$10:$W$6901,8,0)</f>
        <v>In-Suite Refresh (Capital)</v>
      </c>
      <c r="K109" t="str">
        <f>VLOOKUP($A109,'Capital spend Nov 30'!$D$10:$W$6901,2,0)</f>
        <v>Kathy Russell</v>
      </c>
      <c r="L109" t="str">
        <f>VLOOKUP($A109,'Capital spend Nov 30'!$D$10:$W$6901,4,0)</f>
        <v>Suite 134 Refresh  Paint only</v>
      </c>
      <c r="R109" s="101" t="s">
        <v>6164</v>
      </c>
      <c r="S109" s="101" t="s">
        <v>349</v>
      </c>
      <c r="T109" s="101" t="s">
        <v>6165</v>
      </c>
      <c r="U109" s="102">
        <v>724.5</v>
      </c>
      <c r="V109" s="101"/>
      <c r="W109" s="101"/>
      <c r="X109" s="101"/>
      <c r="Y109" s="101"/>
      <c r="Z109" s="101" t="s">
        <v>5608</v>
      </c>
    </row>
    <row r="110" spans="1:26">
      <c r="A110" t="s">
        <v>6166</v>
      </c>
      <c r="B110" t="s">
        <v>979</v>
      </c>
      <c r="C110" s="48" t="s">
        <v>1012</v>
      </c>
      <c r="D110" t="str">
        <f t="shared" si="2"/>
        <v>P22-017340</v>
      </c>
      <c r="E110" t="str">
        <f>IFERROR(VLOOKUP($A110,'Capital spend Nov 30'!$D:$G,3,FALSE),"No PO")</f>
        <v>P22-017340 - Line 1</v>
      </c>
      <c r="F110" t="str">
        <f>VLOOKUP(A110,'Capital spend Nov 30'!D:Q,14,FALSE)</f>
        <v>Chatham - 2022 - Roof (Emergency Leak)</v>
      </c>
      <c r="G110" t="str">
        <f>VLOOKUP(A110,'Capital spend Nov 30'!D:U,18,FALSE)</f>
        <v>No</v>
      </c>
      <c r="H110" s="89">
        <f>VLOOKUP(A110,'Capital spend Nov 30'!$D$10:$W$6901,5,0)</f>
        <v>7847.85</v>
      </c>
      <c r="I110" t="str">
        <f>VLOOKUP(A110,'Capital spend Nov 30'!$D$10:$W$6901,15,0)</f>
        <v>ST10096</v>
      </c>
      <c r="J110" t="str">
        <f>VLOOKUP($A110,'Capital spend Nov 30'!$D$10:$W$6901,8,0)</f>
        <v>Roof (Capital)</v>
      </c>
      <c r="K110" t="str">
        <f>VLOOKUP($A110,'Capital spend Nov 30'!$D$10:$W$6901,2,0)</f>
        <v>Tim Morrison</v>
      </c>
      <c r="L110" t="str">
        <f>VLOOKUP($A110,'Capital spend Nov 30'!$D$10:$W$6901,4,0)</f>
        <v>To provide emergency repairs to the roof. Water coming into some resident suites and the hallway.</v>
      </c>
      <c r="R110" s="101" t="s">
        <v>6166</v>
      </c>
      <c r="S110" s="101" t="s">
        <v>484</v>
      </c>
      <c r="T110" s="101" t="s">
        <v>6167</v>
      </c>
      <c r="U110" s="102">
        <v>7847.85</v>
      </c>
      <c r="V110" s="101"/>
      <c r="W110" s="101"/>
      <c r="X110" s="101"/>
      <c r="Y110" s="101"/>
      <c r="Z110" s="101" t="s">
        <v>5611</v>
      </c>
    </row>
    <row r="111" spans="1:26">
      <c r="A111" t="s">
        <v>6168</v>
      </c>
      <c r="B111" t="s">
        <v>979</v>
      </c>
      <c r="C111" s="48" t="s">
        <v>1012</v>
      </c>
      <c r="D111" t="str">
        <f t="shared" si="2"/>
        <v>P22-016856</v>
      </c>
      <c r="E111" t="str">
        <f>IFERROR(VLOOKUP($A111,'Capital spend Nov 30'!$D:$G,3,FALSE),"No PO")</f>
        <v>P22-016856 - Line 1</v>
      </c>
      <c r="F111" t="str">
        <f>VLOOKUP(A111,'Capital spend Nov 30'!D:Q,14,FALSE)</f>
        <v>Bough Beeches - 2022 - Housekeeping FF&amp;E (Autoscrubber, Vacuums, Carpet Cleaner)</v>
      </c>
      <c r="G111" t="str">
        <f>VLOOKUP(A111,'Capital spend Nov 30'!D:U,18,FALSE)</f>
        <v>No</v>
      </c>
      <c r="H111" s="89">
        <f>VLOOKUP(A111,'Capital spend Nov 30'!$D$10:$W$6901,5,0)</f>
        <v>17051.21</v>
      </c>
      <c r="I111" t="str">
        <f>VLOOKUP(A111,'Capital spend Nov 30'!$D$10:$W$6901,15,0)</f>
        <v>ST10013</v>
      </c>
      <c r="J111" t="str">
        <f>VLOOKUP($A111,'Capital spend Nov 30'!$D$10:$W$6901,8,0)</f>
        <v>Housekeeping FF&amp;E (Capital)</v>
      </c>
      <c r="K111" t="str">
        <f>VLOOKUP($A111,'Capital spend Nov 30'!$D$10:$W$6901,2,0)</f>
        <v>Tim Morrison</v>
      </c>
      <c r="L111" t="str">
        <f>VLOOKUP($A111,'Capital spend Nov 30'!$D$10:$W$6901,4,0)</f>
        <v>Autoscrubber, vacuums and carpet cleaner.</v>
      </c>
      <c r="R111" s="101" t="s">
        <v>6168</v>
      </c>
      <c r="S111" s="101" t="s">
        <v>102</v>
      </c>
      <c r="T111" s="101" t="s">
        <v>6169</v>
      </c>
      <c r="U111" s="102">
        <v>17051.21</v>
      </c>
      <c r="V111" s="101"/>
      <c r="W111" s="101"/>
      <c r="X111" s="101"/>
      <c r="Y111" s="101"/>
      <c r="Z111" s="101" t="s">
        <v>5613</v>
      </c>
    </row>
    <row r="112" spans="1:26">
      <c r="A112" t="s">
        <v>6170</v>
      </c>
      <c r="B112" t="s">
        <v>979</v>
      </c>
      <c r="C112" s="48" t="s">
        <v>1012</v>
      </c>
      <c r="D112" t="str">
        <f t="shared" si="2"/>
        <v>P22-016791</v>
      </c>
      <c r="E112" t="str">
        <f>IFERROR(VLOOKUP($A112,'Capital spend Nov 30'!$D:$G,3,FALSE),"No PO")</f>
        <v>P22-016791 - Line 2</v>
      </c>
      <c r="F112" t="str">
        <f>VLOOKUP(A112,'Capital spend Nov 30'!D:Q,14,FALSE)</f>
        <v>Colonel By - 2022 - In-Suite Renovations</v>
      </c>
      <c r="G112" t="str">
        <f>VLOOKUP(A112,'Capital spend Nov 30'!D:U,18,FALSE)</f>
        <v>No</v>
      </c>
      <c r="H112" s="89">
        <f>VLOOKUP(A112,'Capital spend Nov 30'!$D$10:$W$6901,5,0)</f>
        <v>2118.75</v>
      </c>
      <c r="I112" t="str">
        <f>VLOOKUP(A112,'Capital spend Nov 30'!$D$10:$W$6901,15,0)</f>
        <v>ST10049</v>
      </c>
      <c r="J112" t="str">
        <f>VLOOKUP($A112,'Capital spend Nov 30'!$D$10:$W$6901,8,0)</f>
        <v>In-Suite Refresh (Capital)</v>
      </c>
      <c r="K112" t="str">
        <f>VLOOKUP($A112,'Capital spend Nov 30'!$D$10:$W$6901,2,0)</f>
        <v>Patric Laflamme</v>
      </c>
      <c r="L112" t="str">
        <f>VLOOKUP($A112,'Capital spend Nov 30'!$D$10:$W$6901,4,0)</f>
        <v>Suite 153 Refresh Patch/Paint and repair window/crank.</v>
      </c>
      <c r="R112" s="101" t="s">
        <v>6170</v>
      </c>
      <c r="S112" s="101" t="s">
        <v>317</v>
      </c>
      <c r="T112" s="101" t="s">
        <v>6171</v>
      </c>
      <c r="U112" s="102">
        <v>2118.75</v>
      </c>
      <c r="V112" s="101"/>
      <c r="W112" s="101"/>
      <c r="X112" s="101"/>
      <c r="Y112" s="101"/>
      <c r="Z112" s="101" t="s">
        <v>5616</v>
      </c>
    </row>
    <row r="113" spans="1:26">
      <c r="A113" t="s">
        <v>6172</v>
      </c>
      <c r="B113" t="s">
        <v>979</v>
      </c>
      <c r="C113" s="48" t="s">
        <v>1012</v>
      </c>
      <c r="D113" t="str">
        <f t="shared" si="2"/>
        <v>P22-016792</v>
      </c>
      <c r="E113" t="str">
        <f>IFERROR(VLOOKUP($A113,'Capital spend Nov 30'!$D:$G,3,FALSE),"No PO")</f>
        <v>P22-016792 - Line 2</v>
      </c>
      <c r="F113" t="str">
        <f>VLOOKUP(A113,'Capital spend Nov 30'!D:Q,14,FALSE)</f>
        <v>Colonel By - 2022 - In-Suite Renovations</v>
      </c>
      <c r="G113" t="str">
        <f>VLOOKUP(A113,'Capital spend Nov 30'!D:U,18,FALSE)</f>
        <v>No</v>
      </c>
      <c r="H113" s="89">
        <f>VLOOKUP(A113,'Capital spend Nov 30'!$D$10:$W$6901,5,0)</f>
        <v>3850.22</v>
      </c>
      <c r="I113" t="str">
        <f>VLOOKUP(A113,'Capital spend Nov 30'!$D$10:$W$6901,15,0)</f>
        <v>ST10049</v>
      </c>
      <c r="J113" t="str">
        <f>VLOOKUP($A113,'Capital spend Nov 30'!$D$10:$W$6901,8,0)</f>
        <v>In-Suite Renovation (Capital)</v>
      </c>
      <c r="K113" t="str">
        <f>VLOOKUP($A113,'Capital spend Nov 30'!$D$10:$W$6901,2,0)</f>
        <v>Patric Laflamme</v>
      </c>
      <c r="L113" t="str">
        <f>VLOOKUP($A113,'Capital spend Nov 30'!$D$10:$W$6901,4,0)</f>
        <v>Suite 246 Reno Patch/paint, bathroom floor and kitchen cabinet</v>
      </c>
      <c r="R113" s="101" t="s">
        <v>6172</v>
      </c>
      <c r="S113" s="101" t="s">
        <v>317</v>
      </c>
      <c r="T113" s="101" t="s">
        <v>6173</v>
      </c>
      <c r="U113" s="102">
        <v>3850.22</v>
      </c>
      <c r="V113" s="101"/>
      <c r="W113" s="101"/>
      <c r="X113" s="101"/>
      <c r="Y113" s="101"/>
      <c r="Z113" s="101" t="s">
        <v>5619</v>
      </c>
    </row>
    <row r="114" spans="1:26">
      <c r="A114" t="s">
        <v>6174</v>
      </c>
      <c r="B114" t="s">
        <v>979</v>
      </c>
      <c r="C114" s="48" t="s">
        <v>1012</v>
      </c>
      <c r="D114" t="str">
        <f t="shared" si="2"/>
        <v>P22-016794</v>
      </c>
      <c r="E114" t="str">
        <f>IFERROR(VLOOKUP($A114,'Capital spend Nov 30'!$D:$G,3,FALSE),"No PO")</f>
        <v>P22-016794 - Line 1</v>
      </c>
      <c r="F114" t="str">
        <f>VLOOKUP(A114,'Capital spend Nov 30'!D:Q,14,FALSE)</f>
        <v>McKenzie Towne - 2022 - In-Suite Renovations</v>
      </c>
      <c r="G114" t="str">
        <f>VLOOKUP(A114,'Capital spend Nov 30'!D:U,18,FALSE)</f>
        <v>No</v>
      </c>
      <c r="H114" s="89">
        <f>VLOOKUP(A114,'Capital spend Nov 30'!$D$10:$W$6901,5,0)</f>
        <v>2967.13</v>
      </c>
      <c r="I114" t="str">
        <f>VLOOKUP(A114,'Capital spend Nov 30'!$D$10:$W$6901,15,0)</f>
        <v>ST10074</v>
      </c>
      <c r="J114" t="str">
        <f>VLOOKUP($A114,'Capital spend Nov 30'!$D$10:$W$6901,8,0)</f>
        <v>In-Suite Renovation (Capital)</v>
      </c>
      <c r="K114" t="str">
        <f>VLOOKUP($A114,'Capital spend Nov 30'!$D$10:$W$6901,2,0)</f>
        <v>Michael Eves</v>
      </c>
      <c r="L114" t="str">
        <f>VLOOKUP($A114,'Capital spend Nov 30'!$D$10:$W$6901,4,0)</f>
        <v>Suite 123A Reno Supply and install paint and flooring as per Revera spe</v>
      </c>
      <c r="R114" s="101" t="s">
        <v>6174</v>
      </c>
      <c r="S114" s="101" t="s">
        <v>416</v>
      </c>
      <c r="T114" s="101" t="s">
        <v>6175</v>
      </c>
      <c r="U114" s="102">
        <v>2967.13</v>
      </c>
      <c r="V114" s="101"/>
      <c r="W114" s="101"/>
      <c r="X114" s="101"/>
      <c r="Y114" s="101"/>
      <c r="Z114" s="101" t="s">
        <v>5622</v>
      </c>
    </row>
    <row r="115" spans="1:26">
      <c r="A115" t="s">
        <v>6176</v>
      </c>
      <c r="B115" t="s">
        <v>979</v>
      </c>
      <c r="C115" s="48" t="s">
        <v>1012</v>
      </c>
      <c r="D115" t="str">
        <f t="shared" si="2"/>
        <v>P22-016834</v>
      </c>
      <c r="E115" t="str">
        <f>IFERROR(VLOOKUP($A115,'Capital spend Nov 30'!$D:$G,3,FALSE),"No PO")</f>
        <v>P22-016834 - Line 1</v>
      </c>
      <c r="F115" t="str">
        <f>VLOOKUP(A115,'Capital spend Nov 30'!D:Q,14,FALSE)</f>
        <v>The Bentley Regina - 2022 - In-Suite Renovations</v>
      </c>
      <c r="G115" t="str">
        <f>VLOOKUP(A115,'Capital spend Nov 30'!D:U,18,FALSE)</f>
        <v>No</v>
      </c>
      <c r="H115" s="89">
        <f>VLOOKUP(A115,'Capital spend Nov 30'!$D$10:$W$6901,5,0)</f>
        <v>277.5</v>
      </c>
      <c r="I115" t="str">
        <f>VLOOKUP(A115,'Capital spend Nov 30'!$D$10:$W$6901,15,0)</f>
        <v>ST10085</v>
      </c>
      <c r="J115" t="str">
        <f>VLOOKUP($A115,'Capital spend Nov 30'!$D$10:$W$6901,8,0)</f>
        <v>In-Suite Renovation (Capital)</v>
      </c>
      <c r="K115" t="str">
        <f>VLOOKUP($A115,'Capital spend Nov 30'!$D$10:$W$6901,2,0)</f>
        <v>Reymon Roxas</v>
      </c>
      <c r="L115" t="str">
        <f>VLOOKUP($A115,'Capital spend Nov 30'!$D$10:$W$6901,4,0)</f>
        <v>Suite 200 Reno Additional Scope</v>
      </c>
      <c r="R115" s="101" t="s">
        <v>6176</v>
      </c>
      <c r="S115" s="101" t="s">
        <v>451</v>
      </c>
      <c r="T115" s="101" t="s">
        <v>6177</v>
      </c>
      <c r="U115" s="102">
        <v>277.5</v>
      </c>
      <c r="V115" s="101"/>
      <c r="W115" s="101"/>
      <c r="X115" s="101"/>
      <c r="Y115" s="101"/>
      <c r="Z115" s="101" t="s">
        <v>5624</v>
      </c>
    </row>
    <row r="116" spans="1:26">
      <c r="A116" t="s">
        <v>6178</v>
      </c>
      <c r="B116" t="s">
        <v>979</v>
      </c>
      <c r="C116" s="48" t="s">
        <v>1012</v>
      </c>
      <c r="D116" t="str">
        <f t="shared" si="2"/>
        <v>P22-017620</v>
      </c>
      <c r="E116" t="str">
        <f>IFERROR(VLOOKUP($A116,'Capital spend Nov 30'!$D:$G,3,FALSE),"No PO")</f>
        <v>P22-017620 - Line 1</v>
      </c>
      <c r="F116" t="str">
        <f>VLOOKUP(A116,'Capital spend Nov 30'!D:Q,14,FALSE)</f>
        <v>Windermere - 2022- Heat Pump (Rm 205)</v>
      </c>
      <c r="G116" t="str">
        <f>VLOOKUP(A116,'Capital spend Nov 30'!D:U,18,FALSE)</f>
        <v>No</v>
      </c>
      <c r="H116" s="89">
        <f>VLOOKUP(A116,'Capital spend Nov 30'!$D$10:$W$6901,5,0)</f>
        <v>6742.03</v>
      </c>
      <c r="I116" t="str">
        <f>VLOOKUP(A116,'Capital spend Nov 30'!$D$10:$W$6901,15,0)</f>
        <v>ST10093</v>
      </c>
      <c r="J116" t="str">
        <f>VLOOKUP($A116,'Capital spend Nov 30'!$D$10:$W$6901,8,0)</f>
        <v>HVAC Systems (Capital)</v>
      </c>
      <c r="K116" t="str">
        <f>VLOOKUP($A116,'Capital spend Nov 30'!$D$10:$W$6901,2,0)</f>
        <v>Tim Morrison</v>
      </c>
      <c r="L116" t="str">
        <f>VLOOKUP($A116,'Capital spend Nov 30'!$D$10:$W$6901,4,0)</f>
        <v>To replace the current failed 15 year old heat pump. No parts available. Cannot be repaired for its age.</v>
      </c>
      <c r="R116" s="101" t="s">
        <v>6178</v>
      </c>
      <c r="S116" s="101" t="s">
        <v>475</v>
      </c>
      <c r="T116" s="101" t="s">
        <v>6179</v>
      </c>
      <c r="U116" s="102">
        <v>6742.03</v>
      </c>
      <c r="V116" s="101"/>
      <c r="W116" s="101"/>
      <c r="X116" s="101"/>
      <c r="Y116" s="101"/>
      <c r="Z116" s="101" t="s">
        <v>5626</v>
      </c>
    </row>
    <row r="117" spans="1:26">
      <c r="A117" t="s">
        <v>6180</v>
      </c>
      <c r="B117" t="s">
        <v>979</v>
      </c>
      <c r="C117" s="48" t="s">
        <v>1012</v>
      </c>
      <c r="D117" t="str">
        <f t="shared" si="2"/>
        <v>P22-017519</v>
      </c>
      <c r="E117" t="str">
        <f>IFERROR(VLOOKUP($A117,'Capital spend Nov 30'!$D:$G,3,FALSE),"No PO")</f>
        <v>P22-017519 - Line 1</v>
      </c>
      <c r="F117" t="str">
        <f>VLOOKUP(A117,'Capital spend Nov 30'!D:Q,14,FALSE)</f>
        <v>The Westwood - 2022 - Exterior  Wall Restoration</v>
      </c>
      <c r="G117" t="str">
        <f>VLOOKUP(A117,'Capital spend Nov 30'!D:U,18,FALSE)</f>
        <v>No</v>
      </c>
      <c r="H117" s="89">
        <f>VLOOKUP(A117,'Capital spend Nov 30'!$D$10:$W$6901,5,0)</f>
        <v>587204.5</v>
      </c>
      <c r="I117" t="str">
        <f>VLOOKUP(A117,'Capital spend Nov 30'!$D$10:$W$6901,15,0)</f>
        <v>ST10035</v>
      </c>
      <c r="J117" t="str">
        <f>VLOOKUP($A117,'Capital spend Nov 30'!$D$10:$W$6901,8,0)</f>
        <v>Exterior Structure (Capital)</v>
      </c>
      <c r="K117" t="str">
        <f>VLOOKUP($A117,'Capital spend Nov 30'!$D$10:$W$6901,2,0)</f>
        <v>Franco D'Angelo</v>
      </c>
      <c r="L117" t="str">
        <f>VLOOKUP($A117,'Capital spend Nov 30'!$D$10:$W$6901,4,0)</f>
        <v>Exterior wall restoration of 2370 and 2374 Carling Ave.</v>
      </c>
      <c r="R117" s="101" t="s">
        <v>6180</v>
      </c>
      <c r="S117" s="101" t="s">
        <v>241</v>
      </c>
      <c r="T117" s="101" t="s">
        <v>6181</v>
      </c>
      <c r="U117" s="102">
        <v>587204.5</v>
      </c>
      <c r="V117" s="101"/>
      <c r="W117" s="101"/>
      <c r="X117" s="101"/>
      <c r="Y117" s="101"/>
      <c r="Z117" s="101" t="s">
        <v>5629</v>
      </c>
    </row>
    <row r="118" spans="1:26">
      <c r="A118" t="s">
        <v>6182</v>
      </c>
      <c r="B118" t="s">
        <v>979</v>
      </c>
      <c r="C118" s="48" t="s">
        <v>1012</v>
      </c>
      <c r="D118" t="str">
        <f t="shared" si="2"/>
        <v>P22-017665</v>
      </c>
      <c r="E118" t="str">
        <f>IFERROR(VLOOKUP($A118,'Capital spend Nov 30'!$D:$G,3,FALSE),"No PO")</f>
        <v>P22-017665 - Line 1</v>
      </c>
      <c r="F118" t="str">
        <f>VLOOKUP(A118,'Capital spend Nov 30'!D:Q,14,FALSE)</f>
        <v>King Gardens - 2022 - In-Suite Renovations</v>
      </c>
      <c r="G118" t="str">
        <f>VLOOKUP(A118,'Capital spend Nov 30'!D:U,18,FALSE)</f>
        <v>No</v>
      </c>
      <c r="H118" s="89">
        <f>VLOOKUP(A118,'Capital spend Nov 30'!$D$10:$W$6901,5,0)</f>
        <v>339</v>
      </c>
      <c r="I118" t="str">
        <f>VLOOKUP(A118,'Capital spend Nov 30'!$D$10:$W$6901,15,0)</f>
        <v>ST10017</v>
      </c>
      <c r="J118" t="str">
        <f>VLOOKUP($A118,'Capital spend Nov 30'!$D$10:$W$6901,8,0)</f>
        <v>In-Suite Renovation (Capital)</v>
      </c>
      <c r="K118" t="str">
        <f>VLOOKUP($A118,'Capital spend Nov 30'!$D$10:$W$6901,2,0)</f>
        <v>Terri Robinson (Terminated)</v>
      </c>
      <c r="L118" t="str">
        <f>VLOOKUP($A118,'Capital spend Nov 30'!$D$10:$W$6901,4,0)</f>
        <v>Suite 701 Reno Additional Scope</v>
      </c>
      <c r="R118" s="101" t="s">
        <v>6182</v>
      </c>
      <c r="S118" s="101" t="s">
        <v>130</v>
      </c>
      <c r="T118" s="101" t="s">
        <v>6183</v>
      </c>
      <c r="U118" s="102">
        <v>339</v>
      </c>
      <c r="V118" s="101"/>
      <c r="W118" s="101"/>
      <c r="X118" s="101"/>
      <c r="Y118" s="101"/>
      <c r="Z118" s="101" t="s">
        <v>5631</v>
      </c>
    </row>
    <row r="119" spans="1:26">
      <c r="A119" t="s">
        <v>6184</v>
      </c>
      <c r="B119" t="s">
        <v>979</v>
      </c>
      <c r="C119" s="67" t="s">
        <v>1012</v>
      </c>
      <c r="D119" t="str">
        <f t="shared" si="2"/>
        <v>P22-017618</v>
      </c>
      <c r="E119" t="str">
        <f>IFERROR(VLOOKUP($A119,'Capital spend Nov 30'!$D:$G,3,FALSE),"No PO")</f>
        <v>P22-017618 - Line 1</v>
      </c>
      <c r="F119" t="str">
        <f>VLOOKUP(A119,'Capital spend Nov 30'!D:Q,14,FALSE)</f>
        <v>Appleby Place - 2022 - Laundry FF&amp;E (40lb Washer)</v>
      </c>
      <c r="G119" t="str">
        <f>VLOOKUP(A119,'Capital spend Nov 30'!D:U,18,FALSE)</f>
        <v>No</v>
      </c>
      <c r="H119" s="89">
        <f>VLOOKUP(A119,'Capital spend Nov 30'!$D$10:$W$6901,5,0)</f>
        <v>16950</v>
      </c>
      <c r="I119" t="str">
        <f>VLOOKUP(A119,'Capital spend Nov 30'!$D$10:$W$6901,15,0)</f>
        <v>ST10003</v>
      </c>
      <c r="J119" t="str">
        <f>VLOOKUP($A119,'Capital spend Nov 30'!$D$10:$W$6901,8,0)</f>
        <v>Laundry FF&amp;E (Capital)</v>
      </c>
      <c r="K119" t="str">
        <f>VLOOKUP($A119,'Capital spend Nov 30'!$D$10:$W$6901,2,0)</f>
        <v>Tim Morrison</v>
      </c>
      <c r="L119" t="str">
        <f>VLOOKUP($A119,'Capital spend Nov 30'!$D$10:$W$6901,4,0)</f>
        <v>To replace the current failed 15 year old 40lb commercial washer. Cannot be fixed, too old. Parts not available.</v>
      </c>
      <c r="R119" s="101" t="s">
        <v>6184</v>
      </c>
      <c r="S119" s="101" t="s">
        <v>33</v>
      </c>
      <c r="T119" s="101" t="s">
        <v>6185</v>
      </c>
      <c r="U119" s="102">
        <v>16950</v>
      </c>
      <c r="V119" s="101"/>
      <c r="W119" s="101"/>
      <c r="X119" s="101"/>
      <c r="Y119" s="101"/>
      <c r="Z119" s="101" t="s">
        <v>5634</v>
      </c>
    </row>
    <row r="120" spans="1:26">
      <c r="A120" t="s">
        <v>6186</v>
      </c>
      <c r="B120" t="s">
        <v>979</v>
      </c>
      <c r="C120" s="67" t="s">
        <v>1012</v>
      </c>
      <c r="D120" t="str">
        <f t="shared" si="2"/>
        <v>P22-017690</v>
      </c>
      <c r="E120" t="str">
        <f>IFERROR(VLOOKUP($A120,'Capital spend Nov 30'!$D:$G,3,FALSE),"No PO")</f>
        <v>P22-017690 - Line 1</v>
      </c>
      <c r="F120" t="str">
        <f>VLOOKUP(A120,'Capital spend Nov 30'!D:Q,14,FALSE)</f>
        <v>The Churchill - 2022 - CAT5 Elevator Repairs</v>
      </c>
      <c r="G120" t="str">
        <f>VLOOKUP(A120,'Capital spend Nov 30'!D:U,18,FALSE)</f>
        <v>No</v>
      </c>
      <c r="H120" s="89">
        <f>VLOOKUP(A120,'Capital spend Nov 30'!$D$10:$W$6901,5,0)</f>
        <v>40215</v>
      </c>
      <c r="I120" t="str">
        <f>VLOOKUP(A120,'Capital spend Nov 30'!$D$10:$W$6901,15,0)</f>
        <v>ST10073</v>
      </c>
      <c r="J120" t="str">
        <f>VLOOKUP($A120,'Capital spend Nov 30'!$D$10:$W$6901,8,0)</f>
        <v>Elevator Systems (Capital)</v>
      </c>
      <c r="K120" t="str">
        <f>VLOOKUP($A120,'Capital spend Nov 30'!$D$10:$W$6901,2,0)</f>
        <v>Trevor Shoemaker</v>
      </c>
      <c r="L120" t="str">
        <f>VLOOKUP($A120,'Capital spend Nov 30'!$D$10:$W$6901,4,0)</f>
        <v>Elevator #2 Offline - During the category 5 testing the elevator failed under capacity and the ropes jumped the deflector sheave causing damage and the elevator has been left off pending repair</v>
      </c>
      <c r="R120" s="101" t="s">
        <v>6186</v>
      </c>
      <c r="S120" s="101" t="s">
        <v>413</v>
      </c>
      <c r="T120" s="101" t="s">
        <v>6187</v>
      </c>
      <c r="U120" s="102">
        <v>40215</v>
      </c>
      <c r="V120" s="101"/>
      <c r="W120" s="101"/>
      <c r="X120" s="101"/>
      <c r="Y120" s="101"/>
      <c r="Z120" s="101" t="s">
        <v>5637</v>
      </c>
    </row>
    <row r="121" spans="1:26">
      <c r="A121" s="25" t="s">
        <v>6188</v>
      </c>
      <c r="B121" t="s">
        <v>979</v>
      </c>
      <c r="C121" s="48" t="s">
        <v>1012</v>
      </c>
      <c r="D121" t="str">
        <f t="shared" si="2"/>
        <v>P22-017477</v>
      </c>
      <c r="E121" t="str">
        <f>IFERROR(VLOOKUP($A121,'Capital spend Nov 30'!$D:$G,3,FALSE),"No PO")</f>
        <v>P22-017477 - Line 1</v>
      </c>
      <c r="F121" t="str">
        <f>VLOOKUP(A121,'Capital spend Nov 30'!D:Q,14,FALSE)</f>
        <v>The Westwood - 2022 - In-Suite Renovations</v>
      </c>
      <c r="G121" t="str">
        <f>VLOOKUP(A121,'Capital spend Nov 30'!D:U,18,FALSE)</f>
        <v>No</v>
      </c>
      <c r="H121" s="89">
        <f>VLOOKUP(A121,'Capital spend Nov 30'!$D$10:$W$6901,5,0)</f>
        <v>96.05</v>
      </c>
      <c r="I121" t="str">
        <f>VLOOKUP(A121,'Capital spend Nov 30'!$D$10:$W$6901,15,0)</f>
        <v>ST10035</v>
      </c>
      <c r="J121" t="str">
        <f>VLOOKUP($A121,'Capital spend Nov 30'!$D$10:$W$6901,8,0)</f>
        <v>In-Suite Refresh (Capital)</v>
      </c>
      <c r="K121" t="str">
        <f>VLOOKUP($A121,'Capital spend Nov 30'!$D$10:$W$6901,2,0)</f>
        <v>Laura Clarke-Giberson</v>
      </c>
      <c r="L121" t="str">
        <f>VLOOKUP($A121,'Capital spend Nov 30'!$D$10:$W$6901,4,0)</f>
        <v>Suite 2-308 Refresh Additional Scope</v>
      </c>
      <c r="R121" s="101" t="s">
        <v>6188</v>
      </c>
      <c r="S121" s="101" t="s">
        <v>241</v>
      </c>
      <c r="T121" s="101" t="s">
        <v>6189</v>
      </c>
      <c r="U121" s="102">
        <v>96.05</v>
      </c>
      <c r="V121" s="101"/>
      <c r="W121" s="101"/>
      <c r="X121" s="101"/>
      <c r="Y121" s="101"/>
      <c r="Z121" s="101"/>
    </row>
    <row r="122" spans="1:26">
      <c r="A122" s="25" t="s">
        <v>6190</v>
      </c>
      <c r="B122" t="s">
        <v>979</v>
      </c>
      <c r="C122" s="48" t="s">
        <v>1012</v>
      </c>
      <c r="D122" t="str">
        <f t="shared" si="2"/>
        <v>P22-017541</v>
      </c>
      <c r="E122" t="str">
        <f>IFERROR(VLOOKUP($A122,'Capital spend Nov 30'!$D:$G,3,FALSE),"No PO")</f>
        <v>P22-017541 - Line 1</v>
      </c>
      <c r="F122" t="str">
        <f>VLOOKUP(A122,'Capital spend Nov 30'!D:Q,14,FALSE)</f>
        <v>Pinecrest Manor - 2022 - Resident WashroomFlooring/Door</v>
      </c>
      <c r="G122" t="str">
        <f>VLOOKUP(A122,'Capital spend Nov 30'!D:U,18,FALSE)</f>
        <v>No</v>
      </c>
      <c r="H122" s="89">
        <f>VLOOKUP(A122,'Capital spend Nov 30'!$D$10:$W$6901,5,0)</f>
        <v>4407</v>
      </c>
      <c r="I122" t="str">
        <f>VLOOKUP(A122,'Capital spend Nov 30'!$D$10:$W$6901,15,0)</f>
        <v>ST10180</v>
      </c>
      <c r="J122" t="str">
        <f>VLOOKUP($A122,'Capital spend Nov 30'!$D$10:$W$6901,8,0)</f>
        <v>Tenant Spaces (Capital)</v>
      </c>
      <c r="K122" t="str">
        <f>VLOOKUP($A122,'Capital spend Nov 30'!$D$10:$W$6901,2,0)</f>
        <v>Emilio Ricciardi (Terminated)</v>
      </c>
      <c r="L122" t="str">
        <f>VLOOKUP($A122,'Capital spend Nov 30'!$D$10:$W$6901,4,0)</f>
        <v>Repairs to doors throughout home.</v>
      </c>
      <c r="R122" s="101" t="s">
        <v>6190</v>
      </c>
      <c r="S122" s="101" t="s">
        <v>734</v>
      </c>
      <c r="T122" s="101" t="s">
        <v>6191</v>
      </c>
      <c r="U122" s="102">
        <v>4407</v>
      </c>
      <c r="V122" s="101"/>
      <c r="W122" s="101"/>
      <c r="X122" s="101"/>
      <c r="Y122" s="101"/>
      <c r="Z122" s="101"/>
    </row>
    <row r="123" spans="1:26">
      <c r="A123" s="25" t="s">
        <v>6192</v>
      </c>
      <c r="B123" t="s">
        <v>979</v>
      </c>
      <c r="C123" s="48" t="s">
        <v>1012</v>
      </c>
      <c r="D123" t="str">
        <f t="shared" si="2"/>
        <v>P22-017464</v>
      </c>
      <c r="E123" t="str">
        <f>IFERROR(VLOOKUP($A123,'Capital spend Nov 30'!$D:$G,3,FALSE),"No PO")</f>
        <v>P22-017464 - Line 1</v>
      </c>
      <c r="F123" t="str">
        <f>VLOOKUP(A123,'Capital spend Nov 30'!D:Q,14,FALSE)</f>
        <v>Scenic Acres - 2022 - In-Suite Renovations</v>
      </c>
      <c r="G123" t="str">
        <f>VLOOKUP(A123,'Capital spend Nov 30'!D:U,18,FALSE)</f>
        <v>No</v>
      </c>
      <c r="H123" s="89">
        <f>VLOOKUP(A123,'Capital spend Nov 30'!$D$10:$W$6901,5,0)</f>
        <v>420</v>
      </c>
      <c r="I123" t="str">
        <f>VLOOKUP(A123,'Capital spend Nov 30'!$D$10:$W$6901,15,0)</f>
        <v>ST10070</v>
      </c>
      <c r="J123" t="str">
        <f>VLOOKUP($A123,'Capital spend Nov 30'!$D$10:$W$6901,8,0)</f>
        <v>In-Suite Renovation (Capital)</v>
      </c>
      <c r="K123" t="str">
        <f>VLOOKUP($A123,'Capital spend Nov 30'!$D$10:$W$6901,2,0)</f>
        <v>DREW WILLIAMS</v>
      </c>
      <c r="L123" t="str">
        <f>VLOOKUP($A123,'Capital spend Nov 30'!$D$10:$W$6901,4,0)</f>
        <v>Suite 315 Reno Additional Scope</v>
      </c>
      <c r="R123" s="101" t="s">
        <v>6192</v>
      </c>
      <c r="S123" s="101" t="s">
        <v>402</v>
      </c>
      <c r="T123" s="101" t="s">
        <v>6193</v>
      </c>
      <c r="U123" s="102">
        <v>420</v>
      </c>
      <c r="V123" s="101"/>
      <c r="W123" s="101"/>
      <c r="X123" s="101"/>
      <c r="Y123" s="101"/>
      <c r="Z123" s="101"/>
    </row>
    <row r="124" spans="1:26">
      <c r="A124" s="25" t="s">
        <v>6194</v>
      </c>
      <c r="B124" t="s">
        <v>979</v>
      </c>
      <c r="C124" s="48" t="s">
        <v>1012</v>
      </c>
      <c r="D124" t="str">
        <f t="shared" si="2"/>
        <v>P22-017646</v>
      </c>
      <c r="E124" t="str">
        <f>IFERROR(VLOOKUP($A124,'Capital spend Nov 30'!$D:$G,3,FALSE),"No PO")</f>
        <v>P22-017646 - Line 1</v>
      </c>
      <c r="F124" t="str">
        <f>VLOOKUP(A124,'Capital spend Nov 30'!D:Q,14,FALSE)</f>
        <v>Mackenzie Place - 2022 - Kitchen Dishwasher Hot Water Booster Replacement</v>
      </c>
      <c r="G124" t="str">
        <f>VLOOKUP(A124,'Capital spend Nov 30'!D:U,18,FALSE)</f>
        <v>No</v>
      </c>
      <c r="H124" s="89">
        <f>VLOOKUP(A124,'Capital spend Nov 30'!$D$10:$W$6901,5,0)</f>
        <v>5791.25</v>
      </c>
      <c r="I124" t="str">
        <f>VLOOKUP(A124,'Capital spend Nov 30'!$D$10:$W$6901,15,0)</f>
        <v>ST10154</v>
      </c>
      <c r="J124" t="str">
        <f>VLOOKUP($A124,'Capital spend Nov 30'!$D$10:$W$6901,8,0)</f>
        <v>Kitchen FF&amp;E (Capital)</v>
      </c>
      <c r="K124" t="str">
        <f>VLOOKUP($A124,'Capital spend Nov 30'!$D$10:$W$6901,2,0)</f>
        <v>Emilio Ricciardi (Terminated)</v>
      </c>
      <c r="L124" t="str">
        <f>VLOOKUP($A124,'Capital spend Nov 30'!$D$10:$W$6901,4,0)</f>
        <v>Replacement of the kitchen dishwasher hot water booster.</v>
      </c>
      <c r="Q124">
        <f>COUNTIF(Z:Z,C124)</f>
        <v>0</v>
      </c>
      <c r="R124" s="101" t="s">
        <v>6194</v>
      </c>
      <c r="S124" s="101" t="s">
        <v>656</v>
      </c>
      <c r="T124" s="101" t="s">
        <v>6195</v>
      </c>
      <c r="U124" s="102">
        <v>5791.25</v>
      </c>
      <c r="V124" s="101"/>
      <c r="W124" s="101"/>
      <c r="X124" s="101"/>
      <c r="Y124" s="101"/>
      <c r="Z124" s="101"/>
    </row>
    <row r="125" spans="1:26">
      <c r="A125" s="25" t="s">
        <v>6196</v>
      </c>
      <c r="B125" t="s">
        <v>979</v>
      </c>
      <c r="C125" s="48" t="s">
        <v>1012</v>
      </c>
      <c r="D125" t="str">
        <f t="shared" si="2"/>
        <v>P22-018187</v>
      </c>
      <c r="E125" t="str">
        <f>IFERROR(VLOOKUP($A125,'Capital spend Nov 30'!$D:$G,3,FALSE),"No PO")</f>
        <v>P22-018187 - Line 1</v>
      </c>
      <c r="F125" t="str">
        <f>VLOOKUP(A125,'Capital spend Nov 30'!D:Q,14,FALSE)</f>
        <v>The Williamsburg - 2022 - HVAC (Various)</v>
      </c>
      <c r="G125" t="str">
        <f>VLOOKUP(A125,'Capital spend Nov 30'!D:U,18,FALSE)</f>
        <v>No</v>
      </c>
      <c r="H125" s="89">
        <f>VLOOKUP(A125,'Capital spend Nov 30'!$D$10:$W$6901,5,0)</f>
        <v>22574.44</v>
      </c>
      <c r="I125" t="str">
        <f>VLOOKUP(A125,'Capital spend Nov 30'!$D$10:$W$6901,15,0)</f>
        <v>ST10398</v>
      </c>
      <c r="J125" t="str">
        <f>VLOOKUP($A125,'Capital spend Nov 30'!$D$10:$W$6901,8,0)</f>
        <v>HVAC Systems (Capital)</v>
      </c>
      <c r="K125" t="str">
        <f>VLOOKUP($A125,'Capital spend Nov 30'!$D$10:$W$6901,2,0)</f>
        <v>Tim Morrison</v>
      </c>
      <c r="L125" t="str">
        <f>VLOOKUP($A125,'Capital spend Nov 30'!$D$10:$W$6901,4,0)</f>
        <v>To perform various HVAC repairs to bring major components back to proper operating procedures.</v>
      </c>
      <c r="R125" s="101" t="s">
        <v>6196</v>
      </c>
      <c r="S125" s="101" t="s">
        <v>6197</v>
      </c>
      <c r="T125" s="101" t="s">
        <v>6198</v>
      </c>
      <c r="U125" s="102">
        <v>22574.44</v>
      </c>
      <c r="V125" s="101"/>
      <c r="W125" s="101"/>
      <c r="X125" s="101"/>
      <c r="Y125" s="101"/>
      <c r="Z125" s="101"/>
    </row>
    <row r="126" spans="1:26">
      <c r="A126" t="s">
        <v>6199</v>
      </c>
      <c r="B126" t="s">
        <v>979</v>
      </c>
      <c r="C126" s="48" t="s">
        <v>1012</v>
      </c>
      <c r="D126" t="str">
        <f t="shared" si="2"/>
        <v>P22-018186</v>
      </c>
      <c r="E126" t="str">
        <f>IFERROR(VLOOKUP($A126,'Capital spend Nov 30'!$D:$G,3,FALSE),"No PO")</f>
        <v>P22-018186 - Line 1</v>
      </c>
      <c r="F126" t="str">
        <f>VLOOKUP(A126,'Capital spend Nov 30'!D:Q,14,FALSE)</f>
        <v>Williamsburg - 2022 - Plumbing (Spa Motor #2/Filter Pump)</v>
      </c>
      <c r="G126" t="str">
        <f>VLOOKUP(A126,'Capital spend Nov 30'!D:U,18,FALSE)</f>
        <v>No</v>
      </c>
      <c r="H126" s="89">
        <f>VLOOKUP(A126,'Capital spend Nov 30'!$D$10:$W$6901,5,0)</f>
        <v>5918.94</v>
      </c>
      <c r="I126" t="str">
        <f>VLOOKUP(A126,'Capital spend Nov 30'!$D$10:$W$6901,15,0)</f>
        <v>ST10398</v>
      </c>
      <c r="J126" t="str">
        <f>VLOOKUP($A126,'Capital spend Nov 30'!$D$10:$W$6901,8,0)</f>
        <v>Spa/Tubs/Washrooms (Capital)</v>
      </c>
      <c r="K126" t="str">
        <f>VLOOKUP($A126,'Capital spend Nov 30'!$D$10:$W$6901,2,0)</f>
        <v>Tim Morrison</v>
      </c>
      <c r="L126" t="str">
        <f>VLOOKUP($A126,'Capital spend Nov 30'!$D$10:$W$6901,4,0)</f>
        <v>To replace the current failed 10 year old Spa Motor #2 and the Filter Pump of the swimming pool. It is currently shut down until these critical components are replaced.</v>
      </c>
      <c r="Q126">
        <f t="shared" ref="Q126:Q138" si="3">COUNTIF(Z:Z,C126)</f>
        <v>0</v>
      </c>
      <c r="R126" s="101" t="s">
        <v>6199</v>
      </c>
      <c r="S126" s="101" t="s">
        <v>6197</v>
      </c>
      <c r="T126" s="101" t="s">
        <v>6200</v>
      </c>
      <c r="U126" s="102">
        <v>5918.94</v>
      </c>
      <c r="V126" s="101"/>
      <c r="W126" s="101"/>
      <c r="X126" s="101"/>
      <c r="Y126" s="101"/>
      <c r="Z126" s="101"/>
    </row>
    <row r="127" spans="1:26">
      <c r="A127" t="s">
        <v>6201</v>
      </c>
      <c r="B127" t="s">
        <v>979</v>
      </c>
      <c r="C127" s="48" t="s">
        <v>1012</v>
      </c>
      <c r="D127" t="str">
        <f t="shared" si="2"/>
        <v>P22-018116</v>
      </c>
      <c r="E127" t="str">
        <f>IFERROR(VLOOKUP($A127,'Capital spend Nov 30'!$D:$G,3,FALSE),"No PO")</f>
        <v>P22-018116 - Line 1</v>
      </c>
      <c r="F127" t="str">
        <f>VLOOKUP(A127,'Capital spend Nov 30'!D:Q,14,FALSE)</f>
        <v>King Gardens - 2022 - Plumbing (Sewage Pumps X2)</v>
      </c>
      <c r="G127" t="str">
        <f>VLOOKUP(A127,'Capital spend Nov 30'!D:U,18,FALSE)</f>
        <v>No</v>
      </c>
      <c r="H127" s="89">
        <f>VLOOKUP(A127,'Capital spend Nov 30'!$D$10:$W$6901,5,0)</f>
        <v>14831.25</v>
      </c>
      <c r="I127" t="str">
        <f>VLOOKUP(A127,'Capital spend Nov 30'!$D$10:$W$6901,15,0)</f>
        <v>ST10017</v>
      </c>
      <c r="J127" t="str">
        <f>VLOOKUP($A127,'Capital spend Nov 30'!$D$10:$W$6901,8,0)</f>
        <v>Plumbing (Capital)</v>
      </c>
      <c r="K127" t="str">
        <f>VLOOKUP($A127,'Capital spend Nov 30'!$D$10:$W$6901,2,0)</f>
        <v>Tim Morrison</v>
      </c>
      <c r="L127" t="str">
        <f>VLOOKUP($A127,'Capital spend Nov 30'!$D$10:$W$6901,4,0)</f>
        <v>To replace the current 20 year old failed sewage pumps X2. Both have failed where ground water is leaking into the finished areas of the home. The water is not being pumped up to the street, therefore ground water pressure is being built up around the foundation of the home.</v>
      </c>
      <c r="Q127">
        <f t="shared" si="3"/>
        <v>0</v>
      </c>
      <c r="R127" s="101" t="s">
        <v>6201</v>
      </c>
      <c r="S127" s="101" t="s">
        <v>130</v>
      </c>
      <c r="T127" s="101" t="s">
        <v>6202</v>
      </c>
      <c r="U127" s="102">
        <v>14831.25</v>
      </c>
      <c r="V127" s="101"/>
      <c r="W127" s="101"/>
      <c r="X127" s="101"/>
      <c r="Y127" s="101"/>
      <c r="Z127" s="101"/>
    </row>
    <row r="128" spans="1:26">
      <c r="A128" t="s">
        <v>6203</v>
      </c>
      <c r="B128" t="s">
        <v>979</v>
      </c>
      <c r="C128" s="48" t="s">
        <v>1012</v>
      </c>
      <c r="D128" t="str">
        <f t="shared" si="2"/>
        <v>P22-018042</v>
      </c>
      <c r="E128" t="str">
        <f>IFERROR(VLOOKUP($A128,'Capital spend Nov 30'!$D:$G,3,FALSE),"No PO")</f>
        <v>P22-018042 - Line 1</v>
      </c>
      <c r="F128" t="str">
        <f>VLOOKUP(A128,'Capital spend Nov 30'!D:Q,14,FALSE)</f>
        <v>Prince of Wales - 2022 - 2ND Floor MC Door keypad</v>
      </c>
      <c r="G128" t="str">
        <f>VLOOKUP(A128,'Capital spend Nov 30'!D:U,18,FALSE)</f>
        <v>No</v>
      </c>
      <c r="H128" s="89">
        <f>VLOOKUP(A128,'Capital spend Nov 30'!$D$10:$W$6901,5,0)</f>
        <v>2691.83</v>
      </c>
      <c r="I128" t="str">
        <f>VLOOKUP(A128,'Capital spend Nov 30'!$D$10:$W$6901,15,0)</f>
        <v>ST10041</v>
      </c>
      <c r="J128" t="str">
        <f>VLOOKUP($A128,'Capital spend Nov 30'!$D$10:$W$6901,8,0)</f>
        <v>Nurse Call System (Capital)</v>
      </c>
      <c r="K128" t="str">
        <f>VLOOKUP($A128,'Capital spend Nov 30'!$D$10:$W$6901,2,0)</f>
        <v>Franco D'Angelo</v>
      </c>
      <c r="L128" t="str">
        <f>VLOOKUP($A128,'Capital spend Nov 30'!$D$10:$W$6901,4,0)</f>
        <v>Prince of Wales - 2022 - 2ND Floor MC Door keypad - Replace faulty keypad . More 5 yrs</v>
      </c>
      <c r="Q128">
        <f t="shared" si="3"/>
        <v>0</v>
      </c>
      <c r="R128" s="101" t="s">
        <v>6203</v>
      </c>
      <c r="S128" s="101" t="s">
        <v>276</v>
      </c>
      <c r="T128" s="101" t="s">
        <v>6204</v>
      </c>
      <c r="U128" s="102">
        <v>2691.83</v>
      </c>
      <c r="V128" s="101"/>
      <c r="W128" s="101"/>
      <c r="X128" s="101"/>
      <c r="Y128" s="101"/>
      <c r="Z128" s="101"/>
    </row>
    <row r="129" spans="1:26">
      <c r="A129" t="s">
        <v>6205</v>
      </c>
      <c r="B129" t="s">
        <v>979</v>
      </c>
      <c r="C129" s="48" t="s">
        <v>1012</v>
      </c>
      <c r="D129" t="str">
        <f t="shared" si="2"/>
        <v>P22-018041</v>
      </c>
      <c r="E129" t="str">
        <f>IFERROR(VLOOKUP($A129,'Capital spend Nov 30'!$D:$G,3,FALSE),"No PO")</f>
        <v>P22-018041 - Line 1</v>
      </c>
      <c r="F129" t="str">
        <f>VLOOKUP(A129,'Capital spend Nov 30'!D:Q,14,FALSE)</f>
        <v>Prince of Wales - 2022- Pendants Replacement</v>
      </c>
      <c r="G129" t="str">
        <f>VLOOKUP(A129,'Capital spend Nov 30'!D:U,18,FALSE)</f>
        <v>No</v>
      </c>
      <c r="H129" s="89">
        <f>VLOOKUP(A129,'Capital spend Nov 30'!$D$10:$W$6901,5,0)</f>
        <v>3618.83</v>
      </c>
      <c r="I129" t="str">
        <f>VLOOKUP(A129,'Capital spend Nov 30'!$D$10:$W$6901,15,0)</f>
        <v>ST10041</v>
      </c>
      <c r="J129" t="str">
        <f>VLOOKUP($A129,'Capital spend Nov 30'!$D$10:$W$6901,8,0)</f>
        <v>Nurse Call System (Capital)</v>
      </c>
      <c r="K129" t="str">
        <f>VLOOKUP($A129,'Capital spend Nov 30'!$D$10:$W$6901,2,0)</f>
        <v>Franco D'Angelo</v>
      </c>
      <c r="L129" t="str">
        <f>VLOOKUP($A129,'Capital spend Nov 30'!$D$10:$W$6901,4,0)</f>
        <v>Prince of Wales - 2022- Pendants Replacement - Replace 5 x wristband and 5x  lanyard . More 5yrs</v>
      </c>
      <c r="Q129">
        <f t="shared" si="3"/>
        <v>0</v>
      </c>
      <c r="R129" s="101" t="s">
        <v>6205</v>
      </c>
      <c r="S129" s="101" t="s">
        <v>276</v>
      </c>
      <c r="T129" s="101" t="s">
        <v>6206</v>
      </c>
      <c r="U129" s="102">
        <v>3618.83</v>
      </c>
      <c r="V129" s="101"/>
      <c r="W129" s="101"/>
      <c r="X129" s="101"/>
      <c r="Y129" s="101"/>
      <c r="Z129" s="101"/>
    </row>
    <row r="130" spans="1:26">
      <c r="A130" t="s">
        <v>6207</v>
      </c>
      <c r="B130" t="s">
        <v>979</v>
      </c>
      <c r="C130" s="48" t="s">
        <v>1012</v>
      </c>
      <c r="D130" t="str">
        <f t="shared" si="2"/>
        <v>P22-017852</v>
      </c>
      <c r="E130" t="str">
        <f>IFERROR(VLOOKUP($A130,'Capital spend Nov 30'!$D:$G,3,FALSE),"No PO")</f>
        <v>P22-017852 - Line 1</v>
      </c>
      <c r="F130" t="str">
        <f>VLOOKUP(A130,'Capital spend Nov 30'!D:Q,14,FALSE)</f>
        <v>Riverbend - 2022 - In-Suite Renovations</v>
      </c>
      <c r="G130" t="str">
        <f>VLOOKUP(A130,'Capital spend Nov 30'!D:U,18,FALSE)</f>
        <v>No</v>
      </c>
      <c r="H130" s="89">
        <f>VLOOKUP(A130,'Capital spend Nov 30'!$D$10:$W$6901,5,0)</f>
        <v>525</v>
      </c>
      <c r="I130" t="str">
        <f>VLOOKUP(A130,'Capital spend Nov 30'!$D$10:$W$6901,15,0)</f>
        <v>ST10071</v>
      </c>
      <c r="J130" t="str">
        <f>VLOOKUP($A130,'Capital spend Nov 30'!$D$10:$W$6901,8,0)</f>
        <v>Suites FF&amp;E (Capital)</v>
      </c>
      <c r="K130" t="str">
        <f>VLOOKUP($A130,'Capital spend Nov 30'!$D$10:$W$6901,2,0)</f>
        <v>Storm Wellington</v>
      </c>
      <c r="L130" t="str">
        <f>VLOOKUP($A130,'Capital spend Nov 30'!$D$10:$W$6901,4,0)</f>
        <v>Suite 227 Reno Fridge</v>
      </c>
      <c r="Q130">
        <f t="shared" si="3"/>
        <v>0</v>
      </c>
      <c r="R130" s="101" t="s">
        <v>6207</v>
      </c>
      <c r="S130" s="101" t="s">
        <v>405</v>
      </c>
      <c r="T130" s="101" t="s">
        <v>6208</v>
      </c>
      <c r="U130" s="102">
        <v>525</v>
      </c>
      <c r="V130" s="101"/>
      <c r="W130" s="101"/>
      <c r="X130" s="101"/>
      <c r="Y130" s="101"/>
      <c r="Z130" s="101"/>
    </row>
    <row r="131" spans="1:26">
      <c r="A131" t="s">
        <v>6209</v>
      </c>
      <c r="B131" t="s">
        <v>979</v>
      </c>
      <c r="C131" s="48" t="s">
        <v>1012</v>
      </c>
      <c r="D131" t="str">
        <f t="shared" si="2"/>
        <v>P22-018247</v>
      </c>
      <c r="E131" t="str">
        <f>IFERROR(VLOOKUP($A131,'Capital spend Nov 30'!$D:$G,3,FALSE),"No PO")</f>
        <v>P22-018247 - Line 2</v>
      </c>
      <c r="F131" t="str">
        <f>VLOOKUP(A131,'Capital spend Nov 30'!D:Q,14,FALSE)</f>
        <v>Stittsville Villa - 2022 - In-Suite Renovations</v>
      </c>
      <c r="G131" t="str">
        <f>VLOOKUP(A131,'Capital spend Nov 30'!D:U,18,FALSE)</f>
        <v>No</v>
      </c>
      <c r="H131" s="89">
        <f>VLOOKUP(A131,'Capital spend Nov 30'!$D$10:$W$6901,5,0)</f>
        <v>5040.92</v>
      </c>
      <c r="I131" t="str">
        <f>VLOOKUP(A131,'Capital spend Nov 30'!$D$10:$W$6901,15,0)</f>
        <v>ST10037</v>
      </c>
      <c r="J131" t="str">
        <f>VLOOKUP($A131,'Capital spend Nov 30'!$D$10:$W$6901,8,0)</f>
        <v>In-Suite Renovation (Capital)</v>
      </c>
      <c r="K131" t="str">
        <f>VLOOKUP($A131,'Capital spend Nov 30'!$D$10:$W$6901,2,0)</f>
        <v>Lisa Lacroix-Cowan</v>
      </c>
      <c r="L131" t="str">
        <f>VLOOKUP($A131,'Capital spend Nov 30'!$D$10:$W$6901,4,0)</f>
        <v>Suite 110 Reno</v>
      </c>
      <c r="Q131">
        <f t="shared" si="3"/>
        <v>0</v>
      </c>
      <c r="R131" s="101" t="s">
        <v>6209</v>
      </c>
      <c r="S131" s="101" t="s">
        <v>251</v>
      </c>
      <c r="T131" s="101" t="s">
        <v>6210</v>
      </c>
      <c r="U131" s="102">
        <v>5040.92</v>
      </c>
      <c r="V131" s="101"/>
      <c r="W131" s="101"/>
      <c r="X131" s="101"/>
      <c r="Y131" s="101"/>
      <c r="Z131" s="101"/>
    </row>
    <row r="132" spans="1:26">
      <c r="A132" t="s">
        <v>6211</v>
      </c>
      <c r="B132" t="s">
        <v>979</v>
      </c>
      <c r="C132" s="48" t="s">
        <v>1012</v>
      </c>
      <c r="D132" t="str">
        <f t="shared" si="2"/>
        <v>P22-018104</v>
      </c>
      <c r="E132" t="str">
        <f>IFERROR(VLOOKUP($A132,'Capital spend Nov 30'!$D:$G,3,FALSE),"No PO")</f>
        <v>P22-018104 - Line 1</v>
      </c>
      <c r="F132" t="str">
        <f>VLOOKUP(A132,'Capital spend Nov 30'!D:Q,14,FALSE)</f>
        <v>The Edgemont - 2022 - In-Suite Renovations</v>
      </c>
      <c r="G132" t="str">
        <f>VLOOKUP(A132,'Capital spend Nov 30'!D:U,18,FALSE)</f>
        <v>No</v>
      </c>
      <c r="H132" s="89">
        <f>VLOOKUP(A132,'Capital spend Nov 30'!$D$10:$W$6901,5,0)</f>
        <v>8194.41</v>
      </c>
      <c r="I132" t="str">
        <f>VLOOKUP(A132,'Capital spend Nov 30'!$D$10:$W$6901,15,0)</f>
        <v>ST10067</v>
      </c>
      <c r="J132" t="str">
        <f>VLOOKUP($A132,'Capital spend Nov 30'!$D$10:$W$6901,8,0)</f>
        <v>In-Suite Renovation (Capital)</v>
      </c>
      <c r="K132" t="str">
        <f>VLOOKUP($A132,'Capital spend Nov 30'!$D$10:$W$6901,2,0)</f>
        <v>Jason Baker</v>
      </c>
      <c r="L132" t="str">
        <f>VLOOKUP($A132,'Capital spend Nov 30'!$D$10:$W$6901,4,0)</f>
        <v>Suite 311 Reno painting and Flooring due to age of suite can't match paint anymore</v>
      </c>
      <c r="Q132">
        <f t="shared" si="3"/>
        <v>0</v>
      </c>
      <c r="R132" s="101" t="s">
        <v>6211</v>
      </c>
      <c r="S132" s="101" t="s">
        <v>393</v>
      </c>
      <c r="T132" s="101" t="s">
        <v>6212</v>
      </c>
      <c r="U132" s="102">
        <v>8194.41</v>
      </c>
      <c r="V132" s="101"/>
      <c r="W132" s="101"/>
      <c r="X132" s="101"/>
      <c r="Y132" s="101"/>
      <c r="Z132" s="101"/>
    </row>
    <row r="133" spans="1:26">
      <c r="A133" t="s">
        <v>6213</v>
      </c>
      <c r="B133" t="s">
        <v>979</v>
      </c>
      <c r="C133" s="48" t="s">
        <v>1012</v>
      </c>
      <c r="D133" t="str">
        <f t="shared" si="2"/>
        <v>P22-017928</v>
      </c>
      <c r="E133" t="str">
        <f>IFERROR(VLOOKUP($A133,'Capital spend Nov 30'!$D:$G,3,FALSE),"No PO")</f>
        <v>P22-017928 - Line 1</v>
      </c>
      <c r="F133" t="str">
        <f>VLOOKUP(A133,'Capital spend Nov 30'!D:Q,14,FALSE)</f>
        <v>Forest Heights - 2022 - Parking Lot Repairs and Painting</v>
      </c>
      <c r="G133" t="str">
        <f>VLOOKUP(A133,'Capital spend Nov 30'!D:U,18,FALSE)</f>
        <v>No</v>
      </c>
      <c r="H133" s="89">
        <f>VLOOKUP(A133,'Capital spend Nov 30'!$D$10:$W$6901,5,0)</f>
        <v>7751.8</v>
      </c>
      <c r="I133" t="str">
        <f>VLOOKUP(A133,'Capital spend Nov 30'!$D$10:$W$6901,15,0)</f>
        <v>ST10179</v>
      </c>
      <c r="J133" t="str">
        <f>VLOOKUP($A133,'Capital spend Nov 30'!$D$10:$W$6901,8,0)</f>
        <v>Parking &amp; Outdoor Storage (Capital)</v>
      </c>
      <c r="K133" t="str">
        <f>VLOOKUP($A133,'Capital spend Nov 30'!$D$10:$W$6901,2,0)</f>
        <v>Emilio Ricciardi (Terminated)</v>
      </c>
      <c r="L133" t="str">
        <f>VLOOKUP($A133,'Capital spend Nov 30'!$D$10:$W$6901,4,0)</f>
        <v>&gt;Installing gravel, compacting &amp; HL3 Driveway Grade asphalt in (two) parking areas that are currently uneven gravel areas. (9’x22’) (21’x10’)
&gt;Glue &amp; hot patch around (one) storm drain (9’x9’)
&gt;SS1 Glue &amp; hot asphalt patch (six) areas (4’x11’)(7’x5’)(6’x3’)(7’x12’)(5’x3’)(4’x3’)
&gt;Painting of line markings</v>
      </c>
      <c r="Q133">
        <f t="shared" si="3"/>
        <v>0</v>
      </c>
      <c r="R133" s="101" t="s">
        <v>6213</v>
      </c>
      <c r="S133" s="101" t="s">
        <v>731</v>
      </c>
      <c r="T133" s="101" t="s">
        <v>6214</v>
      </c>
      <c r="U133" s="102">
        <v>7751.8</v>
      </c>
      <c r="V133" s="101"/>
      <c r="W133" s="101"/>
      <c r="X133" s="101"/>
      <c r="Y133" s="101"/>
      <c r="Z133" s="101"/>
    </row>
    <row r="134" spans="1:26">
      <c r="A134" t="s">
        <v>6215</v>
      </c>
      <c r="B134" t="s">
        <v>979</v>
      </c>
      <c r="C134" s="48" t="s">
        <v>1012</v>
      </c>
      <c r="D134" t="str">
        <f t="shared" si="2"/>
        <v>0</v>
      </c>
      <c r="E134">
        <f>IFERROR(VLOOKUP($A134,'Capital spend Nov 30'!$D:$G,3,FALSE),"No PO")</f>
        <v>0</v>
      </c>
      <c r="F134" t="str">
        <f>VLOOKUP(A134,'Capital spend Nov 30'!D:Q,14,FALSE)</f>
        <v>The Dorchester - 2022 - In-Suite Renovations</v>
      </c>
      <c r="G134" t="str">
        <f>VLOOKUP(A134,'Capital spend Nov 30'!D:U,18,FALSE)</f>
        <v>No</v>
      </c>
      <c r="H134" s="89">
        <f>VLOOKUP(A134,'Capital spend Nov 30'!$D$10:$W$6901,5,0)</f>
        <v>336</v>
      </c>
      <c r="I134" t="str">
        <f>VLOOKUP(A134,'Capital spend Nov 30'!$D$10:$W$6901,15,0)</f>
        <v>ST10061</v>
      </c>
      <c r="J134" t="str">
        <f>VLOOKUP($A134,'Capital spend Nov 30'!$D$10:$W$6901,8,0)</f>
        <v>In-Suite Refresh (Capital)</v>
      </c>
      <c r="K134" t="str">
        <f>VLOOKUP($A134,'Capital spend Nov 30'!$D$10:$W$6901,2,0)</f>
        <v>Andrea M. Malinowski</v>
      </c>
      <c r="L134">
        <f>VLOOKUP($A134,'Capital spend Nov 30'!$D$10:$W$6901,4,0)</f>
        <v>0</v>
      </c>
      <c r="Q134">
        <f t="shared" si="3"/>
        <v>0</v>
      </c>
      <c r="R134" s="101" t="s">
        <v>6215</v>
      </c>
      <c r="S134" s="101" t="s">
        <v>375</v>
      </c>
      <c r="T134" s="101" t="s">
        <v>6216</v>
      </c>
      <c r="U134" s="102">
        <v>336</v>
      </c>
      <c r="V134" s="101"/>
      <c r="W134" s="101"/>
      <c r="X134" s="101"/>
      <c r="Y134" s="101"/>
      <c r="Z134" s="101"/>
    </row>
    <row r="135" spans="1:26">
      <c r="A135" t="s">
        <v>6217</v>
      </c>
      <c r="B135" t="s">
        <v>979</v>
      </c>
      <c r="C135" t="s">
        <v>1012</v>
      </c>
      <c r="D135" t="str">
        <f t="shared" ref="D135:D198" si="4">LEFT(E135,10)</f>
        <v>P22-018336</v>
      </c>
      <c r="E135" t="str">
        <f>IFERROR(VLOOKUP($A135,'Capital spend Nov 30'!$D:$G,3,FALSE),"No PO")</f>
        <v>P22-018336 - Line 1</v>
      </c>
      <c r="F135" t="str">
        <f>VLOOKUP(A135,'Capital spend Nov 30'!D:Q,14,FALSE)</f>
        <v>Donway – 2022 – Fire &amp; LS Deficiencies</v>
      </c>
      <c r="G135" t="str">
        <f>VLOOKUP(A135,'Capital spend Nov 30'!D:U,18,FALSE)</f>
        <v>No</v>
      </c>
      <c r="H135" s="89">
        <f>VLOOKUP(A135,'Capital spend Nov 30'!$D$10:$W$6901,5,0)</f>
        <v>1384.57</v>
      </c>
      <c r="I135" t="str">
        <f>VLOOKUP(A135,'Capital spend Nov 30'!$D$10:$W$6901,15,0)</f>
        <v>ST10026</v>
      </c>
      <c r="J135" t="str">
        <f>VLOOKUP($A135,'Capital spend Nov 30'!$D$10:$W$6901,8,0)</f>
        <v>Fire alarm/Sprinkler (Capital)</v>
      </c>
      <c r="K135" t="str">
        <f>VLOOKUP($A135,'Capital spend Nov 30'!$D$10:$W$6901,2,0)</f>
        <v>Kerrsten Norwood</v>
      </c>
      <c r="L135" t="str">
        <f>VLOOKUP($A135,'Capital spend Nov 30'!$D$10:$W$6901,4,0)</f>
        <v>Fire &amp; LS Deficiencies</v>
      </c>
      <c r="Q135">
        <f t="shared" si="3"/>
        <v>0</v>
      </c>
      <c r="R135" s="101" t="s">
        <v>6217</v>
      </c>
      <c r="S135" s="101" t="s">
        <v>182</v>
      </c>
      <c r="T135" s="101" t="s">
        <v>6109</v>
      </c>
      <c r="U135" s="102">
        <v>1384.57</v>
      </c>
      <c r="V135" s="101"/>
      <c r="W135" s="101"/>
      <c r="X135" s="101"/>
      <c r="Y135" s="101"/>
      <c r="Z135" s="101"/>
    </row>
    <row r="136" spans="1:26">
      <c r="A136" s="25" t="s">
        <v>6218</v>
      </c>
      <c r="B136" t="s">
        <v>979</v>
      </c>
      <c r="C136" s="48" t="s">
        <v>1012</v>
      </c>
      <c r="D136" t="str">
        <f t="shared" si="4"/>
        <v>P22-018106</v>
      </c>
      <c r="E136" t="str">
        <f>IFERROR(VLOOKUP($A136,'Capital spend Nov 30'!$D:$G,3,FALSE),"No PO")</f>
        <v>P22-018106 - Line 1</v>
      </c>
      <c r="F136" t="str">
        <f>VLOOKUP(A136,'Capital spend Nov 30'!D:Q,14,FALSE)</f>
        <v>Bradgate - 2022 - Exterior Balcony &amp; Wall Restoration</v>
      </c>
      <c r="G136" t="str">
        <f>VLOOKUP(A136,'Capital spend Nov 30'!D:U,18,FALSE)</f>
        <v>No</v>
      </c>
      <c r="H136" s="89">
        <f>VLOOKUP(A136,'Capital spend Nov 30'!$D$10:$W$6901,5,0)</f>
        <v>210164.75</v>
      </c>
      <c r="I136" t="str">
        <f>VLOOKUP(A136,'Capital spend Nov 30'!$D$10:$W$6901,15,0)</f>
        <v>ST10014</v>
      </c>
      <c r="J136" t="str">
        <f>VLOOKUP($A136,'Capital spend Nov 30'!$D$10:$W$6901,8,0)</f>
        <v>Exterior Structure (Capital)</v>
      </c>
      <c r="K136" t="str">
        <f>VLOOKUP($A136,'Capital spend Nov 30'!$D$10:$W$6901,2,0)</f>
        <v>Kerrsten Norwood</v>
      </c>
      <c r="L136" t="str">
        <f>VLOOKUP($A136,'Capital spend Nov 30'!$D$10:$W$6901,4,0)</f>
        <v>exterior balcony &amp; wall restoration - continuation of P21-046660. Additional scope of work included to replace rotted wood. 
**Capital admin: please note that the total of this REQ does not align with total of the invoice, invoice will be partially paid using remaining funds from 2021 PO. REQ is also inclusive of holdback.</v>
      </c>
      <c r="Q136">
        <f t="shared" si="3"/>
        <v>0</v>
      </c>
      <c r="R136" s="101" t="s">
        <v>6218</v>
      </c>
      <c r="S136" s="101" t="s">
        <v>109</v>
      </c>
      <c r="T136" s="101" t="s">
        <v>6219</v>
      </c>
      <c r="U136" s="102">
        <v>210164.75</v>
      </c>
      <c r="V136" s="101"/>
      <c r="W136" s="101"/>
      <c r="X136" s="101"/>
      <c r="Y136" s="101"/>
      <c r="Z136" s="101"/>
    </row>
    <row r="137" spans="1:26">
      <c r="A137" t="s">
        <v>6220</v>
      </c>
      <c r="B137" t="s">
        <v>979</v>
      </c>
      <c r="C137" s="31" t="s">
        <v>5149</v>
      </c>
      <c r="D137" t="str">
        <f t="shared" si="4"/>
        <v>P22-016804</v>
      </c>
      <c r="E137" t="str">
        <f>IFERROR(VLOOKUP($A137,'Capital spend Nov 30'!$D:$G,3,FALSE),"No PO")</f>
        <v>P22-016804 - Line 1</v>
      </c>
      <c r="F137" t="str">
        <f>VLOOKUP(A137,'Capital spend Nov 30'!D:Q,14,FALSE)</f>
        <v>Parkwood Manor - 2022 - In-Suite Renovations</v>
      </c>
      <c r="G137" t="str">
        <f>VLOOKUP(A137,'Capital spend Nov 30'!D:U,18,FALSE)</f>
        <v>No</v>
      </c>
      <c r="H137" s="89">
        <f>VLOOKUP(A137,'Capital spend Nov 30'!$D$10:$W$6901,5,0)</f>
        <v>1443.75</v>
      </c>
      <c r="I137" t="str">
        <f>VLOOKUP(A137,'Capital spend Nov 30'!$D$10:$W$6901,15,0)</f>
        <v>ST10059</v>
      </c>
      <c r="J137" t="str">
        <f>VLOOKUP($A137,'Capital spend Nov 30'!$D$10:$W$6901,8,0)</f>
        <v>In-Suite Refresh (Capital)</v>
      </c>
      <c r="K137" t="str">
        <f>VLOOKUP($A137,'Capital spend Nov 30'!$D$10:$W$6901,2,0)</f>
        <v>Bryan Dylawsky</v>
      </c>
      <c r="L137" t="str">
        <f>VLOOKUP($A137,'Capital spend Nov 30'!$D$10:$W$6901,4,0)</f>
        <v>Suite 280 Refresh Paint</v>
      </c>
      <c r="Q137">
        <f t="shared" si="3"/>
        <v>0</v>
      </c>
      <c r="R137" s="101" t="s">
        <v>6220</v>
      </c>
      <c r="S137" s="101" t="s">
        <v>368</v>
      </c>
      <c r="T137" s="101" t="s">
        <v>6221</v>
      </c>
      <c r="U137" s="102">
        <v>1443.75</v>
      </c>
      <c r="V137" s="101"/>
      <c r="W137" s="101"/>
      <c r="X137" s="101"/>
      <c r="Y137" s="101"/>
      <c r="Z137" s="101"/>
    </row>
    <row r="138" spans="1:26">
      <c r="A138" t="s">
        <v>6222</v>
      </c>
      <c r="B138" t="s">
        <v>979</v>
      </c>
      <c r="C138" s="51" t="s">
        <v>5149</v>
      </c>
      <c r="D138" t="str">
        <f t="shared" si="4"/>
        <v>P22-017127</v>
      </c>
      <c r="E138" t="str">
        <f>IFERROR(VLOOKUP($A138,'Capital spend Nov 30'!$D:$G,3,FALSE),"No PO")</f>
        <v>P22-017127 - Line 1</v>
      </c>
      <c r="F138" t="str">
        <f>VLOOKUP(A138,'Capital spend Nov 30'!D:Q,14,FALSE)</f>
        <v>Greenway - 2022 - Generator</v>
      </c>
      <c r="G138" t="str">
        <f>VLOOKUP(A138,'Capital spend Nov 30'!D:U,18,FALSE)</f>
        <v>No</v>
      </c>
      <c r="H138" s="89">
        <f>VLOOKUP(A138,'Capital spend Nov 30'!$D$10:$W$6901,5,0)</f>
        <v>98875</v>
      </c>
      <c r="I138" t="str">
        <f>VLOOKUP(A138,'Capital spend Nov 30'!$D$10:$W$6901,15,0)</f>
        <v>ST10095</v>
      </c>
      <c r="J138" t="str">
        <f>VLOOKUP($A138,'Capital spend Nov 30'!$D$10:$W$6901,8,0)</f>
        <v>Emergency Power System (Capital)</v>
      </c>
      <c r="K138" t="str">
        <f>VLOOKUP($A138,'Capital spend Nov 30'!$D$10:$W$6901,2,0)</f>
        <v>Tim Morrison</v>
      </c>
      <c r="L138" t="str">
        <f>VLOOKUP($A138,'Capital spend Nov 30'!$D$10:$W$6901,4,0)</f>
        <v>To provide the needed upgrades to the generator fuel system to satisfy the TSSA standards of today. At this time, the home cannot refill the diesel tank until we satisfy the TSSA regs.</v>
      </c>
      <c r="Q138" s="106">
        <f t="shared" si="3"/>
        <v>0</v>
      </c>
      <c r="R138" s="101" t="s">
        <v>6222</v>
      </c>
      <c r="S138" s="101" t="s">
        <v>481</v>
      </c>
      <c r="T138" s="101" t="s">
        <v>6223</v>
      </c>
      <c r="U138" s="102">
        <v>98875</v>
      </c>
      <c r="V138" s="101"/>
      <c r="W138" s="101"/>
      <c r="X138" s="101"/>
      <c r="Y138" s="101"/>
      <c r="Z138" s="101"/>
    </row>
    <row r="139" spans="1:26">
      <c r="A139" t="s">
        <v>6224</v>
      </c>
      <c r="B139" t="s">
        <v>979</v>
      </c>
      <c r="C139" s="51" t="s">
        <v>5149</v>
      </c>
      <c r="D139" t="str">
        <f t="shared" si="4"/>
        <v>P22-016795</v>
      </c>
      <c r="E139" t="str">
        <f>IFERROR(VLOOKUP($A139,'Capital spend Nov 30'!$D:$G,3,FALSE),"No PO")</f>
        <v>P22-016795 - Line 1</v>
      </c>
      <c r="F139" t="str">
        <f>VLOOKUP(A139,'Capital spend Nov 30'!D:Q,14,FALSE)</f>
        <v>Kingsway - 2022 - In-Suite Renovations</v>
      </c>
      <c r="G139" t="str">
        <f>VLOOKUP(A139,'Capital spend Nov 30'!D:U,18,FALSE)</f>
        <v>No</v>
      </c>
      <c r="H139" s="89">
        <f>VLOOKUP(A139,'Capital spend Nov 30'!$D$10:$W$6901,5,0)</f>
        <v>8023.36</v>
      </c>
      <c r="I139" t="str">
        <f>VLOOKUP(A139,'Capital spend Nov 30'!$D$10:$W$6901,15,0)</f>
        <v>ST10020</v>
      </c>
      <c r="J139" t="str">
        <f>VLOOKUP($A139,'Capital spend Nov 30'!$D$10:$W$6901,8,0)</f>
        <v>In-Suite Renovation (Capital)</v>
      </c>
      <c r="K139" t="str">
        <f>VLOOKUP($A139,'Capital spend Nov 30'!$D$10:$W$6901,2,0)</f>
        <v>Mimoza Xheka</v>
      </c>
      <c r="L139" t="str">
        <f>VLOOKUP($A139,'Capital spend Nov 30'!$D$10:$W$6901,4,0)</f>
        <v>Suite 429 Reno (1 Bedroom)</v>
      </c>
      <c r="Q139">
        <f>COUNTIF(Z:Z,C141)</f>
        <v>0</v>
      </c>
      <c r="R139" s="101" t="s">
        <v>6224</v>
      </c>
      <c r="S139" s="101" t="s">
        <v>145</v>
      </c>
      <c r="T139" s="101" t="s">
        <v>6225</v>
      </c>
      <c r="U139" s="102">
        <v>8023.36</v>
      </c>
      <c r="V139" s="101"/>
      <c r="W139" s="101"/>
      <c r="X139" s="101"/>
      <c r="Y139" s="101"/>
      <c r="Z139" s="101"/>
    </row>
    <row r="140" spans="1:26">
      <c r="A140" t="s">
        <v>6226</v>
      </c>
      <c r="B140" t="s">
        <v>979</v>
      </c>
      <c r="C140" s="51" t="s">
        <v>5149</v>
      </c>
      <c r="D140" t="str">
        <f t="shared" si="4"/>
        <v>P22-016789</v>
      </c>
      <c r="E140" t="str">
        <f>IFERROR(VLOOKUP($A140,'Capital spend Nov 30'!$D:$G,3,FALSE),"No PO")</f>
        <v>P22-016789 - Line 1</v>
      </c>
      <c r="F140" t="str">
        <f>VLOOKUP(A140,'Capital spend Nov 30'!D:Q,14,FALSE)</f>
        <v>Inglewood - 2022 - In-Suite Renovations</v>
      </c>
      <c r="G140" t="str">
        <f>VLOOKUP(A140,'Capital spend Nov 30'!D:U,18,FALSE)</f>
        <v>No</v>
      </c>
      <c r="H140" s="89">
        <f>VLOOKUP(A140,'Capital spend Nov 30'!$D$10:$W$6901,5,0)</f>
        <v>1391.25</v>
      </c>
      <c r="I140" t="str">
        <f>VLOOKUP(A140,'Capital spend Nov 30'!$D$10:$W$6901,15,0)</f>
        <v>ST10066</v>
      </c>
      <c r="J140" t="str">
        <f>VLOOKUP($A140,'Capital spend Nov 30'!$D$10:$W$6901,8,0)</f>
        <v>In-Suite Renovation (Capital)</v>
      </c>
      <c r="K140" t="str">
        <f>VLOOKUP($A140,'Capital spend Nov 30'!$D$10:$W$6901,2,0)</f>
        <v>Heather Wormington</v>
      </c>
      <c r="L140" t="str">
        <f>VLOOKUP($A140,'Capital spend Nov 30'!$D$10:$W$6901,4,0)</f>
        <v>Suite 1 Reno Additional Scope Inglewood</v>
      </c>
      <c r="Q140">
        <f>COUNTIF(Z:Z,C140)</f>
        <v>0</v>
      </c>
      <c r="R140" s="101" t="s">
        <v>6226</v>
      </c>
      <c r="S140" s="101" t="s">
        <v>390</v>
      </c>
      <c r="T140" s="101" t="s">
        <v>6227</v>
      </c>
      <c r="U140" s="102">
        <v>1391.25</v>
      </c>
      <c r="V140" s="101"/>
      <c r="W140" s="101"/>
      <c r="X140" s="101"/>
      <c r="Y140" s="101"/>
      <c r="Z140" s="101"/>
    </row>
    <row r="141" spans="1:26">
      <c r="A141" t="s">
        <v>6228</v>
      </c>
      <c r="B141" t="s">
        <v>979</v>
      </c>
      <c r="C141" s="51" t="s">
        <v>5149</v>
      </c>
      <c r="D141" t="str">
        <f t="shared" si="4"/>
        <v>P22-016899</v>
      </c>
      <c r="E141" t="str">
        <f>IFERROR(VLOOKUP($A141,'Capital spend Nov 30'!$D:$G,3,FALSE),"No PO")</f>
        <v>P22-016899 - Line 1</v>
      </c>
      <c r="F141" t="str">
        <f>VLOOKUP(A141,'Capital spend Nov 30'!D:Q,14,FALSE)</f>
        <v>Aspen Ridge - 2022 - In-Suite Renovations</v>
      </c>
      <c r="G141" t="str">
        <f>VLOOKUP(A141,'Capital spend Nov 30'!D:U,18,FALSE)</f>
        <v>No</v>
      </c>
      <c r="H141" s="89">
        <f>VLOOKUP(A141,'Capital spend Nov 30'!$D$10:$W$6901,5,0)</f>
        <v>141.75</v>
      </c>
      <c r="I141" t="str">
        <f>VLOOKUP(A141,'Capital spend Nov 30'!$D$10:$W$6901,15,0)</f>
        <v>ST10064</v>
      </c>
      <c r="J141" t="str">
        <f>VLOOKUP($A141,'Capital spend Nov 30'!$D$10:$W$6901,8,0)</f>
        <v>In-Suite Renovation (Capital)</v>
      </c>
      <c r="K141" t="str">
        <f>VLOOKUP($A141,'Capital spend Nov 30'!$D$10:$W$6901,2,0)</f>
        <v>Heather Wormington</v>
      </c>
      <c r="L141" t="str">
        <f>VLOOKUP($A141,'Capital spend Nov 30'!$D$10:$W$6901,4,0)</f>
        <v>Suite 53 Reno Additional Scope Aspen</v>
      </c>
      <c r="Q141">
        <f>COUNTIF(Z:Z,#REF!)</f>
        <v>0</v>
      </c>
      <c r="R141" s="101" t="s">
        <v>6228</v>
      </c>
      <c r="S141" s="101" t="s">
        <v>384</v>
      </c>
      <c r="T141" s="101" t="s">
        <v>6229</v>
      </c>
      <c r="U141" s="102">
        <v>141.75</v>
      </c>
      <c r="V141" s="101"/>
      <c r="W141" s="101"/>
      <c r="X141" s="101"/>
      <c r="Y141" s="101"/>
      <c r="Z141" s="101"/>
    </row>
    <row r="142" spans="1:26">
      <c r="A142" t="s">
        <v>6230</v>
      </c>
      <c r="B142" t="s">
        <v>979</v>
      </c>
      <c r="C142" s="51" t="s">
        <v>5149</v>
      </c>
      <c r="D142" t="str">
        <f t="shared" si="4"/>
        <v>P22-016790</v>
      </c>
      <c r="E142" t="str">
        <f>IFERROR(VLOOKUP($A142,'Capital spend Nov 30'!$D:$G,3,FALSE),"No PO")</f>
        <v>P22-016790 - Line 1</v>
      </c>
      <c r="F142" t="str">
        <f>VLOOKUP(A142,'Capital spend Nov 30'!D:Q,14,FALSE)</f>
        <v>Our Parents Home - 2022 - In-Suite Renovations</v>
      </c>
      <c r="G142" t="str">
        <f>VLOOKUP(A142,'Capital spend Nov 30'!D:U,18,FALSE)</f>
        <v>No</v>
      </c>
      <c r="H142" s="89">
        <f>VLOOKUP(A142,'Capital spend Nov 30'!$D$10:$W$6901,5,0)</f>
        <v>4425.75</v>
      </c>
      <c r="I142" t="str">
        <f>VLOOKUP(A142,'Capital spend Nov 30'!$D$10:$W$6901,15,0)</f>
        <v>ST10339</v>
      </c>
      <c r="J142" t="str">
        <f>VLOOKUP($A142,'Capital spend Nov 30'!$D$10:$W$6901,8,0)</f>
        <v>In-Suite Renovation (Capital)</v>
      </c>
      <c r="K142" t="str">
        <f>VLOOKUP($A142,'Capital spend Nov 30'!$D$10:$W$6901,2,0)</f>
        <v>Lynelle Stogran</v>
      </c>
      <c r="L142" t="str">
        <f>VLOOKUP($A142,'Capital spend Nov 30'!$D$10:$W$6901,4,0)</f>
        <v>Suite 1005 Reno Additional Scope</v>
      </c>
      <c r="Q142" s="106">
        <f>COUNTIF(Z:Z,C142)</f>
        <v>0</v>
      </c>
      <c r="R142" s="101" t="s">
        <v>6230</v>
      </c>
      <c r="S142" s="101" t="s">
        <v>973</v>
      </c>
      <c r="T142" s="101" t="s">
        <v>6231</v>
      </c>
      <c r="U142" s="102">
        <v>4425.75</v>
      </c>
      <c r="V142" s="101"/>
      <c r="W142" s="101"/>
      <c r="X142" s="101"/>
      <c r="Y142" s="101"/>
      <c r="Z142" s="101"/>
    </row>
    <row r="143" spans="1:26">
      <c r="A143" t="s">
        <v>6232</v>
      </c>
      <c r="B143" t="s">
        <v>979</v>
      </c>
      <c r="C143" s="51" t="s">
        <v>5149</v>
      </c>
      <c r="D143" t="str">
        <f t="shared" si="4"/>
        <v>P22-016798</v>
      </c>
      <c r="E143" t="str">
        <f>IFERROR(VLOOKUP($A143,'Capital spend Nov 30'!$D:$G,3,FALSE),"No PO")</f>
        <v>P22-016798 - Line 1</v>
      </c>
      <c r="F143" t="str">
        <f>VLOOKUP(A143,'Capital spend Nov 30'!D:Q,14,FALSE)</f>
        <v>Grand Wood Park - 2022 - In-Suite Renovations</v>
      </c>
      <c r="G143" t="str">
        <f>VLOOKUP(A143,'Capital spend Nov 30'!D:U,18,FALSE)</f>
        <v>No</v>
      </c>
      <c r="H143" s="89">
        <f>VLOOKUP(A143,'Capital spend Nov 30'!$D$10:$W$6901,5,0)</f>
        <v>565</v>
      </c>
      <c r="I143" t="str">
        <f>VLOOKUP(A143,'Capital spend Nov 30'!$D$10:$W$6901,15,0)</f>
        <v>ST10097</v>
      </c>
      <c r="J143" t="str">
        <f>VLOOKUP($A143,'Capital spend Nov 30'!$D$10:$W$6901,8,0)</f>
        <v>Suites FF&amp;E (Capital)</v>
      </c>
      <c r="K143" t="str">
        <f>VLOOKUP($A143,'Capital spend Nov 30'!$D$10:$W$6901,2,0)</f>
        <v>Iesha Hibbert (Terminated)</v>
      </c>
      <c r="L143" t="str">
        <f>VLOOKUP($A143,'Capital spend Nov 30'!$D$10:$W$6901,4,0)</f>
        <v>Suite 306 Reno Fridge</v>
      </c>
      <c r="Q143" s="106">
        <f>COUNTIF(Z:Z,C143)</f>
        <v>0</v>
      </c>
      <c r="R143" s="101" t="s">
        <v>6232</v>
      </c>
      <c r="S143" s="101" t="s">
        <v>487</v>
      </c>
      <c r="T143" s="101" t="s">
        <v>6233</v>
      </c>
      <c r="U143" s="102">
        <v>565</v>
      </c>
      <c r="V143" s="101"/>
      <c r="W143" s="101"/>
      <c r="X143" s="101"/>
      <c r="Y143" s="101"/>
      <c r="Z143" s="101"/>
    </row>
    <row r="144" spans="1:26">
      <c r="A144" t="s">
        <v>6234</v>
      </c>
      <c r="B144" t="s">
        <v>979</v>
      </c>
      <c r="C144" s="51" t="s">
        <v>5149</v>
      </c>
      <c r="D144" t="str">
        <f t="shared" si="4"/>
        <v>P22-016796</v>
      </c>
      <c r="E144" t="str">
        <f>IFERROR(VLOOKUP($A144,'Capital spend Nov 30'!$D:$G,3,FALSE),"No PO")</f>
        <v>P22-016796 - Line 1</v>
      </c>
      <c r="F144" t="str">
        <f>VLOOKUP(A144,'Capital spend Nov 30'!D:Q,14,FALSE)</f>
        <v>Grand Wood Park - 2022 - In-Suite Renovations</v>
      </c>
      <c r="G144" t="str">
        <f>VLOOKUP(A144,'Capital spend Nov 30'!D:U,18,FALSE)</f>
        <v>No</v>
      </c>
      <c r="H144" s="89">
        <f>VLOOKUP(A144,'Capital spend Nov 30'!$D$10:$W$6901,5,0)</f>
        <v>565</v>
      </c>
      <c r="I144" t="str">
        <f>VLOOKUP(A144,'Capital spend Nov 30'!$D$10:$W$6901,15,0)</f>
        <v>ST10097</v>
      </c>
      <c r="J144" t="str">
        <f>VLOOKUP($A144,'Capital spend Nov 30'!$D$10:$W$6901,8,0)</f>
        <v>Suites FF&amp;E (Capital)</v>
      </c>
      <c r="K144" t="str">
        <f>VLOOKUP($A144,'Capital spend Nov 30'!$D$10:$W$6901,2,0)</f>
        <v>Iesha Hibbert (Terminated)</v>
      </c>
      <c r="L144" t="str">
        <f>VLOOKUP($A144,'Capital spend Nov 30'!$D$10:$W$6901,4,0)</f>
        <v>Suite A209 Reno
Fridge</v>
      </c>
      <c r="Q144">
        <f>COUNTIF(Z:Z,C144)</f>
        <v>0</v>
      </c>
      <c r="R144" s="101" t="s">
        <v>6234</v>
      </c>
      <c r="S144" s="101" t="s">
        <v>487</v>
      </c>
      <c r="T144" s="101" t="s">
        <v>6235</v>
      </c>
      <c r="U144" s="102">
        <v>565</v>
      </c>
      <c r="V144" s="101"/>
      <c r="W144" s="101"/>
      <c r="X144" s="101"/>
      <c r="Y144" s="101"/>
      <c r="Z144" s="101"/>
    </row>
    <row r="145" spans="1:26">
      <c r="A145" t="s">
        <v>6236</v>
      </c>
      <c r="B145" t="s">
        <v>979</v>
      </c>
      <c r="C145" s="51" t="s">
        <v>5149</v>
      </c>
      <c r="D145" t="str">
        <f t="shared" si="4"/>
        <v>P22-016797</v>
      </c>
      <c r="E145" t="str">
        <f>IFERROR(VLOOKUP($A145,'Capital spend Nov 30'!$D:$G,3,FALSE),"No PO")</f>
        <v>P22-016797 - Line 1</v>
      </c>
      <c r="F145" t="str">
        <f>VLOOKUP(A145,'Capital spend Nov 30'!D:Q,14,FALSE)</f>
        <v>Grand Wood Park - 2022 - In-Suite Renovations</v>
      </c>
      <c r="G145" t="str">
        <f>VLOOKUP(A145,'Capital spend Nov 30'!D:U,18,FALSE)</f>
        <v>No</v>
      </c>
      <c r="H145" s="89">
        <f>VLOOKUP(A145,'Capital spend Nov 30'!$D$10:$W$6901,5,0)</f>
        <v>4496.1099999999997</v>
      </c>
      <c r="I145" t="str">
        <f>VLOOKUP(A145,'Capital spend Nov 30'!$D$10:$W$6901,15,0)</f>
        <v>ST10097</v>
      </c>
      <c r="J145" t="str">
        <f>VLOOKUP($A145,'Capital spend Nov 30'!$D$10:$W$6901,8,0)</f>
        <v>In-Suite Renovation (Capital)</v>
      </c>
      <c r="K145" t="str">
        <f>VLOOKUP($A145,'Capital spend Nov 30'!$D$10:$W$6901,2,0)</f>
        <v>Iesha Hibbert (Terminated)</v>
      </c>
      <c r="L145" t="str">
        <f>VLOOKUP($A145,'Capital spend Nov 30'!$D$10:$W$6901,4,0)</f>
        <v>Suite 114 Reno ( Studio Model Suite)</v>
      </c>
      <c r="Q145" s="106">
        <f>COUNTIF(Z:Z,C145)</f>
        <v>0</v>
      </c>
      <c r="R145" s="101" t="s">
        <v>6236</v>
      </c>
      <c r="S145" s="101" t="s">
        <v>487</v>
      </c>
      <c r="T145" s="101" t="s">
        <v>6237</v>
      </c>
      <c r="U145" s="102">
        <v>4496.1099999999997</v>
      </c>
      <c r="V145" s="101"/>
      <c r="W145" s="101"/>
      <c r="X145" s="101"/>
      <c r="Y145" s="101"/>
      <c r="Z145" s="101"/>
    </row>
    <row r="146" spans="1:26">
      <c r="A146" t="s">
        <v>6238</v>
      </c>
      <c r="B146" t="s">
        <v>979</v>
      </c>
      <c r="C146" s="51" t="s">
        <v>5149</v>
      </c>
      <c r="D146" t="str">
        <f t="shared" si="4"/>
        <v>P22-016803</v>
      </c>
      <c r="E146" t="str">
        <f>IFERROR(VLOOKUP($A146,'Capital spend Nov 30'!$D:$G,3,FALSE),"No PO")</f>
        <v>P22-016803 - Line 1</v>
      </c>
      <c r="F146" t="str">
        <f>VLOOKUP(A146,'Capital spend Nov 30'!D:Q,14,FALSE)</f>
        <v>Our Parents Home - 2022 - In-Suite Renovations</v>
      </c>
      <c r="G146" t="str">
        <f>VLOOKUP(A146,'Capital spend Nov 30'!D:U,18,FALSE)</f>
        <v>No</v>
      </c>
      <c r="H146" s="89">
        <f>VLOOKUP(A146,'Capital spend Nov 30'!$D$10:$W$6901,5,0)</f>
        <v>1047.9000000000001</v>
      </c>
      <c r="I146" t="str">
        <f>VLOOKUP(A146,'Capital spend Nov 30'!$D$10:$W$6901,15,0)</f>
        <v>ST10339</v>
      </c>
      <c r="J146" t="str">
        <f>VLOOKUP($A146,'Capital spend Nov 30'!$D$10:$W$6901,8,0)</f>
        <v>In-Suite Refresh (Capital)</v>
      </c>
      <c r="K146" t="str">
        <f>VLOOKUP($A146,'Capital spend Nov 30'!$D$10:$W$6901,2,0)</f>
        <v>Lynelle Stogran</v>
      </c>
      <c r="L146" t="str">
        <f>VLOOKUP($A146,'Capital spend Nov 30'!$D$10:$W$6901,4,0)</f>
        <v>Suite 307 Refresh DSL matched to new Resident by AHS. Funding contract requires suite to be ready in 48 hours</v>
      </c>
      <c r="R146" s="101" t="s">
        <v>6238</v>
      </c>
      <c r="S146" s="101" t="s">
        <v>973</v>
      </c>
      <c r="T146" s="101" t="s">
        <v>6239</v>
      </c>
      <c r="U146" s="102">
        <v>1047.9000000000001</v>
      </c>
      <c r="V146" s="101"/>
      <c r="W146" s="101"/>
      <c r="X146" s="101"/>
      <c r="Y146" s="101"/>
      <c r="Z146" s="101"/>
    </row>
    <row r="147" spans="1:26">
      <c r="A147" t="s">
        <v>6240</v>
      </c>
      <c r="B147" t="s">
        <v>979</v>
      </c>
      <c r="C147" s="67" t="s">
        <v>5149</v>
      </c>
      <c r="D147" t="str">
        <f t="shared" si="4"/>
        <v>P22-017624</v>
      </c>
      <c r="E147" t="str">
        <f>IFERROR(VLOOKUP($A147,'Capital spend Nov 30'!$D:$G,3,FALSE),"No PO")</f>
        <v>P22-017624 - Line 1</v>
      </c>
      <c r="F147" t="str">
        <f>VLOOKUP(A147,'Capital spend Nov 30'!D:Q,14,FALSE)</f>
        <v>Birkdale - 2022 - Plumbing (Water Meter)</v>
      </c>
      <c r="G147" t="str">
        <f>VLOOKUP(A147,'Capital spend Nov 30'!D:U,18,FALSE)</f>
        <v>No</v>
      </c>
      <c r="H147" s="89">
        <f>VLOOKUP(A147,'Capital spend Nov 30'!$D$10:$W$6901,5,0)</f>
        <v>7212.79</v>
      </c>
      <c r="I147" t="str">
        <f>VLOOKUP(A147,'Capital spend Nov 30'!$D$10:$W$6901,15,0)</f>
        <v>ST10009</v>
      </c>
      <c r="J147" t="str">
        <f>VLOOKUP($A147,'Capital spend Nov 30'!$D$10:$W$6901,8,0)</f>
        <v>Plumbing (Capital)</v>
      </c>
      <c r="K147" t="str">
        <f>VLOOKUP($A147,'Capital spend Nov 30'!$D$10:$W$6901,2,0)</f>
        <v>Tim Morrison</v>
      </c>
      <c r="L147" t="str">
        <f>VLOOKUP($A147,'Capital spend Nov 30'!$D$10:$W$6901,4,0)</f>
        <v>To replace the 10 year old isolation valves around the water meter so that the city can shut off the water to the building to change out the failed water meter that the city owns.</v>
      </c>
      <c r="Q147" s="106"/>
      <c r="R147" s="101" t="s">
        <v>6240</v>
      </c>
      <c r="S147" s="101" t="s">
        <v>73</v>
      </c>
      <c r="T147" s="101" t="s">
        <v>6241</v>
      </c>
      <c r="U147" s="102">
        <v>7212.79</v>
      </c>
      <c r="V147" s="101"/>
      <c r="W147" s="101"/>
      <c r="X147" s="101"/>
      <c r="Y147" s="101"/>
      <c r="Z147" s="101"/>
    </row>
    <row r="148" spans="1:26">
      <c r="A148" t="s">
        <v>6242</v>
      </c>
      <c r="B148" t="s">
        <v>979</v>
      </c>
      <c r="C148" s="67" t="s">
        <v>5149</v>
      </c>
      <c r="D148" t="str">
        <f t="shared" si="4"/>
        <v>P22-017465</v>
      </c>
      <c r="E148" t="str">
        <f>IFERROR(VLOOKUP($A148,'Capital spend Nov 30'!$D:$G,3,FALSE),"No PO")</f>
        <v>P22-017465 - Line 1</v>
      </c>
      <c r="F148" t="str">
        <f>VLOOKUP(A148,'Capital spend Nov 30'!D:Q,14,FALSE)</f>
        <v>Evergreen - 2022 - In-Suite Renovations</v>
      </c>
      <c r="G148" t="str">
        <f>VLOOKUP(A148,'Capital spend Nov 30'!D:U,18,FALSE)</f>
        <v>No</v>
      </c>
      <c r="H148" s="89">
        <f>VLOOKUP(A148,'Capital spend Nov 30'!$D$10:$W$6901,5,0)</f>
        <v>4264.76</v>
      </c>
      <c r="I148" t="str">
        <f>VLOOKUP(A148,'Capital spend Nov 30'!$D$10:$W$6901,15,0)</f>
        <v>ST10065</v>
      </c>
      <c r="J148" t="str">
        <f>VLOOKUP($A148,'Capital spend Nov 30'!$D$10:$W$6901,8,0)</f>
        <v>In-Suite Renovation (Capital)</v>
      </c>
      <c r="K148" t="str">
        <f>VLOOKUP($A148,'Capital spend Nov 30'!$D$10:$W$6901,2,0)</f>
        <v>Jackie Moses</v>
      </c>
      <c r="L148" t="str">
        <f>VLOOKUP($A148,'Capital spend Nov 30'!$D$10:$W$6901,4,0)</f>
        <v>Suite 47 Reno Paint &amp; LVP</v>
      </c>
      <c r="R148" s="101" t="s">
        <v>6242</v>
      </c>
      <c r="S148" s="101" t="s">
        <v>387</v>
      </c>
      <c r="T148" s="101" t="s">
        <v>6243</v>
      </c>
      <c r="U148" s="102">
        <v>4264.76</v>
      </c>
      <c r="V148" s="101"/>
      <c r="W148" s="101"/>
      <c r="X148" s="101"/>
      <c r="Y148" s="101"/>
      <c r="Z148" s="101"/>
    </row>
    <row r="149" spans="1:26">
      <c r="A149" t="s">
        <v>6244</v>
      </c>
      <c r="B149" t="s">
        <v>979</v>
      </c>
      <c r="C149" s="67" t="s">
        <v>5149</v>
      </c>
      <c r="D149" t="str">
        <f t="shared" si="4"/>
        <v>P22-017467</v>
      </c>
      <c r="E149" t="str">
        <f>IFERROR(VLOOKUP($A149,'Capital spend Nov 30'!$D:$G,3,FALSE),"No PO")</f>
        <v>P22-017467 - Line 1</v>
      </c>
      <c r="F149" t="str">
        <f>VLOOKUP(A149,'Capital spend Nov 30'!D:Q,14,FALSE)</f>
        <v>Evergreen - 2022 - Elevator Rollers &amp; Spyrators</v>
      </c>
      <c r="G149" t="str">
        <f>VLOOKUP(A149,'Capital spend Nov 30'!D:U,18,FALSE)</f>
        <v>No</v>
      </c>
      <c r="H149" s="89">
        <f>VLOOKUP(A149,'Capital spend Nov 30'!$D$10:$W$6901,5,0)</f>
        <v>18090.45</v>
      </c>
      <c r="I149" t="str">
        <f>VLOOKUP(A149,'Capital spend Nov 30'!$D$10:$W$6901,15,0)</f>
        <v>ST10065</v>
      </c>
      <c r="J149" t="str">
        <f>VLOOKUP($A149,'Capital spend Nov 30'!$D$10:$W$6901,8,0)</f>
        <v>Elevator Systems (Capital)</v>
      </c>
      <c r="K149" t="str">
        <f>VLOOKUP($A149,'Capital spend Nov 30'!$D$10:$W$6901,2,0)</f>
        <v>Trevor Shoemaker</v>
      </c>
      <c r="L149" t="str">
        <f>VLOOKUP($A149,'Capital spend Nov 30'!$D$10:$W$6901,4,0)</f>
        <v>Elevator #2 offline - repairs required asap, rollers &amp; spyrators.</v>
      </c>
      <c r="Q149" s="106"/>
      <c r="R149" s="101" t="s">
        <v>6244</v>
      </c>
      <c r="S149" s="101" t="s">
        <v>387</v>
      </c>
      <c r="T149" s="101" t="s">
        <v>6245</v>
      </c>
      <c r="U149" s="102">
        <v>18090.45</v>
      </c>
      <c r="V149" s="101"/>
      <c r="W149" s="101"/>
      <c r="X149" s="101"/>
      <c r="Y149" s="101"/>
      <c r="Z149" s="101"/>
    </row>
    <row r="150" spans="1:26">
      <c r="A150" t="s">
        <v>6246</v>
      </c>
      <c r="B150" t="s">
        <v>979</v>
      </c>
      <c r="C150" s="67" t="s">
        <v>5149</v>
      </c>
      <c r="D150" t="str">
        <f t="shared" si="4"/>
        <v>P22-017790</v>
      </c>
      <c r="E150" t="str">
        <f>IFERROR(VLOOKUP($A150,'Capital spend Nov 30'!$D:$G,3,FALSE),"No PO")</f>
        <v>P22-017790 - Line 1</v>
      </c>
      <c r="F150" t="str">
        <f>VLOOKUP(A150,'Capital spend Nov 30'!D:Q,14,FALSE)</f>
        <v>Blenheim Community Village - 2022 - Blinds Suite 33</v>
      </c>
      <c r="G150" t="str">
        <f>VLOOKUP(A150,'Capital spend Nov 30'!D:U,18,FALSE)</f>
        <v>No</v>
      </c>
      <c r="H150" s="89">
        <f>VLOOKUP(A150,'Capital spend Nov 30'!$D$10:$W$6901,5,0)</f>
        <v>1130</v>
      </c>
      <c r="I150" t="str">
        <f>VLOOKUP(A150,'Capital spend Nov 30'!$D$10:$W$6901,15,0)</f>
        <v>ST10182</v>
      </c>
      <c r="J150" t="str">
        <f>VLOOKUP($A150,'Capital spend Nov 30'!$D$10:$W$6901,8,0)</f>
        <v>Tenant Spaces (Capital)</v>
      </c>
      <c r="K150" t="str">
        <f>VLOOKUP($A150,'Capital spend Nov 30'!$D$10:$W$6901,2,0)</f>
        <v>Emilio Ricciardi (Terminated)</v>
      </c>
      <c r="L150" t="str">
        <f>VLOOKUP($A150,'Capital spend Nov 30'!$D$10:$W$6901,4,0)</f>
        <v>Supply and install new blinds for suite 33.</v>
      </c>
      <c r="Q150" s="106"/>
      <c r="R150" s="101" t="s">
        <v>6246</v>
      </c>
      <c r="S150" s="101" t="s">
        <v>740</v>
      </c>
      <c r="T150" s="101" t="s">
        <v>6247</v>
      </c>
      <c r="U150" s="102">
        <v>1130</v>
      </c>
      <c r="V150" s="101"/>
      <c r="W150" s="101"/>
      <c r="X150" s="101"/>
      <c r="Y150" s="101"/>
      <c r="Z150" s="101"/>
    </row>
    <row r="151" spans="1:26">
      <c r="A151" t="s">
        <v>6248</v>
      </c>
      <c r="B151" t="s">
        <v>979</v>
      </c>
      <c r="C151" s="67" t="s">
        <v>5149</v>
      </c>
      <c r="D151" t="str">
        <f t="shared" si="4"/>
        <v>P22-017767</v>
      </c>
      <c r="E151" t="str">
        <f>IFERROR(VLOOKUP($A151,'Capital spend Nov 30'!$D:$G,3,FALSE),"No PO")</f>
        <v>P22-017767 - Line 1</v>
      </c>
      <c r="F151" t="str">
        <f>VLOOKUP(A151,'Capital spend Nov 30'!D:Q,14,FALSE)</f>
        <v>Trillium Court - 2022 - Kitchen FF&amp;E</v>
      </c>
      <c r="G151" t="str">
        <f>VLOOKUP(A151,'Capital spend Nov 30'!D:U,18,FALSE)</f>
        <v>No</v>
      </c>
      <c r="H151" s="89">
        <f>VLOOKUP(A151,'Capital spend Nov 30'!$D$10:$W$6901,5,0)</f>
        <v>5333.6</v>
      </c>
      <c r="I151" t="str">
        <f>VLOOKUP(A151,'Capital spend Nov 30'!$D$10:$W$6901,15,0)</f>
        <v>ST10190</v>
      </c>
      <c r="J151" t="str">
        <f>VLOOKUP($A151,'Capital spend Nov 30'!$D$10:$W$6901,8,0)</f>
        <v>Kitchen FF&amp;E (Capital)</v>
      </c>
      <c r="K151" t="str">
        <f>VLOOKUP($A151,'Capital spend Nov 30'!$D$10:$W$6901,2,0)</f>
        <v>Emilio Ricciardi (Terminated)</v>
      </c>
      <c r="L151" t="str">
        <f>VLOOKUP($A151,'Capital spend Nov 30'!$D$10:$W$6901,4,0)</f>
        <v>Replacement of Blixer</v>
      </c>
      <c r="R151" s="101" t="s">
        <v>6248</v>
      </c>
      <c r="S151" s="101" t="s">
        <v>765</v>
      </c>
      <c r="T151" s="101" t="s">
        <v>6249</v>
      </c>
      <c r="U151" s="102">
        <v>5333.6</v>
      </c>
      <c r="V151" s="101"/>
      <c r="W151" s="101"/>
      <c r="X151" s="101"/>
      <c r="Y151" s="101"/>
      <c r="Z151" s="101"/>
    </row>
    <row r="152" spans="1:26">
      <c r="A152" s="25" t="s">
        <v>6250</v>
      </c>
      <c r="B152" t="s">
        <v>979</v>
      </c>
      <c r="C152" s="67" t="s">
        <v>5149</v>
      </c>
      <c r="D152" t="str">
        <f t="shared" si="4"/>
        <v>P22-017510</v>
      </c>
      <c r="E152" t="str">
        <f>IFERROR(VLOOKUP($A152,'Capital spend Nov 30'!$D:$G,3,FALSE),"No PO")</f>
        <v>P22-017510 - Line 1</v>
      </c>
      <c r="F152" t="str">
        <f>VLOOKUP(A152,'Capital spend Nov 30'!D:Q,14,FALSE)</f>
        <v>Edgemont-2022-Ice machine</v>
      </c>
      <c r="G152" t="str">
        <f>VLOOKUP(A152,'Capital spend Nov 30'!D:U,18,FALSE)</f>
        <v>No</v>
      </c>
      <c r="H152" s="89">
        <f>VLOOKUP(A152,'Capital spend Nov 30'!$D$10:$W$6901,5,0)</f>
        <v>8476.7999999999993</v>
      </c>
      <c r="I152" t="str">
        <f>VLOOKUP(A152,'Capital spend Nov 30'!$D$10:$W$6901,15,0)</f>
        <v>ST10067</v>
      </c>
      <c r="J152" t="str">
        <f>VLOOKUP($A152,'Capital spend Nov 30'!$D$10:$W$6901,8,0)</f>
        <v>Kitchen (Capital)</v>
      </c>
      <c r="K152" t="str">
        <f>VLOOKUP($A152,'Capital spend Nov 30'!$D$10:$W$6901,2,0)</f>
        <v>Jason Baker</v>
      </c>
      <c r="L152" t="str">
        <f>VLOOKUP($A152,'Capital spend Nov 30'!$D$10:$W$6901,4,0)</f>
        <v>Edgemont-2022-Ice Machine</v>
      </c>
      <c r="R152" s="101" t="s">
        <v>6250</v>
      </c>
      <c r="S152" s="101" t="s">
        <v>393</v>
      </c>
      <c r="T152" s="101" t="s">
        <v>6251</v>
      </c>
      <c r="U152" s="102">
        <v>8476.7999999999993</v>
      </c>
      <c r="V152" s="101"/>
      <c r="W152" s="101"/>
      <c r="X152" s="101"/>
      <c r="Y152" s="101"/>
      <c r="Z152" s="101"/>
    </row>
    <row r="153" spans="1:26">
      <c r="A153" s="25" t="s">
        <v>6252</v>
      </c>
      <c r="B153" t="s">
        <v>979</v>
      </c>
      <c r="C153" s="48" t="s">
        <v>5149</v>
      </c>
      <c r="D153" t="str">
        <f t="shared" si="4"/>
        <v>P22-017648</v>
      </c>
      <c r="E153" t="str">
        <f>IFERROR(VLOOKUP($A153,'Capital spend Nov 30'!$D:$G,3,FALSE),"No PO")</f>
        <v>P22-017648 - Line 1</v>
      </c>
      <c r="F153" t="str">
        <f>VLOOKUP(A153,'Capital spend Nov 30'!D:Q,14,FALSE)</f>
        <v>Stoneridge - 2022 - Westside driveway ramp</v>
      </c>
      <c r="G153" t="str">
        <f>VLOOKUP(A153,'Capital spend Nov 30'!D:U,18,FALSE)</f>
        <v>No</v>
      </c>
      <c r="H153" s="89">
        <f>VLOOKUP(A153,'Capital spend Nov 30'!$D$10:$W$6901,5,0)</f>
        <v>7684</v>
      </c>
      <c r="I153" t="str">
        <f>VLOOKUP(A153,'Capital spend Nov 30'!$D$10:$W$6901,15,0)</f>
        <v>ST10335</v>
      </c>
      <c r="J153" t="str">
        <f>VLOOKUP($A153,'Capital spend Nov 30'!$D$10:$W$6901,8,0)</f>
        <v>Parking &amp; Outdoor Storage (Capital)</v>
      </c>
      <c r="K153" t="str">
        <f>VLOOKUP($A153,'Capital spend Nov 30'!$D$10:$W$6901,2,0)</f>
        <v>Franco D'Angelo</v>
      </c>
      <c r="L153" t="str">
        <f>VLOOKUP($A153,'Capital spend Nov 30'!$D$10:$W$6901,4,0)</f>
        <v>Stoneridge - 2022 - Westside driveway ramp - The current service gravel driveway ramp that leads to the back of the building. The gravel in multiple spots  has washed away and is  rutted . Heath / safety for staff and deliveries .Pics attached .More 5 yrs</v>
      </c>
      <c r="Q153">
        <f>COUNTIF(Z:Z,C153)</f>
        <v>0</v>
      </c>
      <c r="R153" s="101" t="s">
        <v>6252</v>
      </c>
      <c r="S153" s="101" t="s">
        <v>683</v>
      </c>
      <c r="T153" s="101" t="s">
        <v>6253</v>
      </c>
      <c r="U153" s="102">
        <v>7684</v>
      </c>
      <c r="V153" s="101"/>
      <c r="W153" s="101"/>
      <c r="X153" s="101"/>
      <c r="Y153" s="101"/>
      <c r="Z153" s="101"/>
    </row>
    <row r="154" spans="1:26">
      <c r="A154" t="s">
        <v>6254</v>
      </c>
      <c r="B154" t="s">
        <v>979</v>
      </c>
      <c r="C154" s="48" t="s">
        <v>5149</v>
      </c>
      <c r="D154" t="str">
        <f t="shared" si="4"/>
        <v>P22-017853</v>
      </c>
      <c r="E154" t="str">
        <f>IFERROR(VLOOKUP($A154,'Capital spend Nov 30'!$D:$G,3,FALSE),"No PO")</f>
        <v>P22-017853 - Line 1</v>
      </c>
      <c r="F154" t="str">
        <f>VLOOKUP(A154,'Capital spend Nov 30'!D:Q,14,FALSE)</f>
        <v>Centennial Park - 2022 - In-Suite Renovations</v>
      </c>
      <c r="G154" t="str">
        <f>VLOOKUP(A154,'Capital spend Nov 30'!D:U,18,FALSE)</f>
        <v>No</v>
      </c>
      <c r="H154" s="89">
        <f>VLOOKUP(A154,'Capital spend Nov 30'!$D$10:$W$6901,5,0)</f>
        <v>1412.5</v>
      </c>
      <c r="I154" t="str">
        <f>VLOOKUP(A154,'Capital spend Nov 30'!$D$10:$W$6901,15,0)</f>
        <v>ST10015</v>
      </c>
      <c r="J154" t="str">
        <f>VLOOKUP($A154,'Capital spend Nov 30'!$D$10:$W$6901,8,0)</f>
        <v>In-Suite Refresh (Capital)</v>
      </c>
      <c r="K154" t="str">
        <f>VLOOKUP($A154,'Capital spend Nov 30'!$D$10:$W$6901,2,0)</f>
        <v>Melanie Leslie</v>
      </c>
      <c r="L154" t="str">
        <f>VLOOKUP($A154,'Capital spend Nov 30'!$D$10:$W$6901,4,0)</f>
        <v>Suite 2 Refresh Paint for suite #2. Previous resident with wheelchair has made impressions on the walls that need to be painted over.</v>
      </c>
      <c r="Q154" s="106">
        <f>COUNTIF(Z:Z,C154)</f>
        <v>0</v>
      </c>
      <c r="R154" s="101" t="s">
        <v>6254</v>
      </c>
      <c r="S154" s="101" t="s">
        <v>116</v>
      </c>
      <c r="T154" s="101" t="s">
        <v>6255</v>
      </c>
      <c r="U154" s="102">
        <v>1412.5</v>
      </c>
      <c r="V154" s="101"/>
      <c r="W154" s="101"/>
      <c r="X154" s="101"/>
      <c r="Y154" s="101"/>
      <c r="Z154" s="101"/>
    </row>
    <row r="155" spans="1:26">
      <c r="A155" t="s">
        <v>6256</v>
      </c>
      <c r="B155" t="s">
        <v>979</v>
      </c>
      <c r="C155" s="48" t="s">
        <v>5149</v>
      </c>
      <c r="D155" t="str">
        <f t="shared" si="4"/>
        <v>P22-018105</v>
      </c>
      <c r="E155" t="str">
        <f>IFERROR(VLOOKUP($A155,'Capital spend Nov 30'!$D:$G,3,FALSE),"No PO")</f>
        <v>P22-018105 - Line 1</v>
      </c>
      <c r="F155" t="str">
        <f>VLOOKUP(A155,'Capital spend Nov 30'!D:Q,14,FALSE)</f>
        <v>Centennial Park - 2022 - In-Suite Renovations</v>
      </c>
      <c r="G155" t="str">
        <f>VLOOKUP(A155,'Capital spend Nov 30'!D:U,18,FALSE)</f>
        <v>No</v>
      </c>
      <c r="H155" s="89">
        <f>VLOOKUP(A155,'Capital spend Nov 30'!$D$10:$W$6901,5,0)</f>
        <v>8696.83</v>
      </c>
      <c r="I155" t="str">
        <f>VLOOKUP(A155,'Capital spend Nov 30'!$D$10:$W$6901,15,0)</f>
        <v>ST10015</v>
      </c>
      <c r="J155" t="str">
        <f>VLOOKUP($A155,'Capital spend Nov 30'!$D$10:$W$6901,8,0)</f>
        <v>In-Suite Renovation (Capital)</v>
      </c>
      <c r="K155" t="str">
        <f>VLOOKUP($A155,'Capital spend Nov 30'!$D$10:$W$6901,2,0)</f>
        <v>Melanie Leslie</v>
      </c>
      <c r="L155" t="str">
        <f>VLOOKUP($A155,'Capital spend Nov 30'!$D$10:$W$6901,4,0)</f>
        <v>Suite 46 Reno Last reno completed 4.5 years ago. Suite is sold for Oct 15 move in.</v>
      </c>
      <c r="Q155" s="106">
        <f>COUNTIF(Z:Z,C155)</f>
        <v>0</v>
      </c>
      <c r="R155" s="101" t="s">
        <v>6256</v>
      </c>
      <c r="S155" s="101" t="s">
        <v>116</v>
      </c>
      <c r="T155" s="101" t="s">
        <v>6257</v>
      </c>
      <c r="U155" s="102">
        <v>8696.83</v>
      </c>
      <c r="V155" s="101"/>
      <c r="W155" s="101"/>
      <c r="X155" s="101"/>
      <c r="Y155" s="101"/>
      <c r="Z155" s="101"/>
    </row>
    <row r="156" spans="1:26">
      <c r="A156" t="s">
        <v>6258</v>
      </c>
      <c r="B156" t="s">
        <v>979</v>
      </c>
      <c r="C156" s="48" t="s">
        <v>5149</v>
      </c>
      <c r="D156" t="str">
        <f t="shared" si="4"/>
        <v>P22-018118</v>
      </c>
      <c r="E156" t="str">
        <f>IFERROR(VLOOKUP($A156,'Capital spend Nov 30'!$D:$G,3,FALSE),"No PO")</f>
        <v>P22-018118 - Line 1</v>
      </c>
      <c r="F156" t="str">
        <f>VLOOKUP(A156,'Capital spend Nov 30'!D:Q,14,FALSE)</f>
        <v>Greenway - 2022 - In-Suite Renovations</v>
      </c>
      <c r="G156" t="str">
        <f>VLOOKUP(A156,'Capital spend Nov 30'!D:U,18,FALSE)</f>
        <v>No</v>
      </c>
      <c r="H156" s="89">
        <f>VLOOKUP(A156,'Capital spend Nov 30'!$D$10:$W$6901,5,0)</f>
        <v>4357.3500000000004</v>
      </c>
      <c r="I156" t="str">
        <f>VLOOKUP(A156,'Capital spend Nov 30'!$D$10:$W$6901,15,0)</f>
        <v>ST10095</v>
      </c>
      <c r="J156" t="str">
        <f>VLOOKUP($A156,'Capital spend Nov 30'!$D$10:$W$6901,8,0)</f>
        <v>In-Suite Renovation (Capital)</v>
      </c>
      <c r="K156" t="str">
        <f>VLOOKUP($A156,'Capital spend Nov 30'!$D$10:$W$6901,2,0)</f>
        <v>Bridgeht Smith</v>
      </c>
      <c r="L156" t="str">
        <f>VLOOKUP($A156,'Capital spend Nov 30'!$D$10:$W$6901,4,0)</f>
        <v>Suite 107 Reno Carpet, Baseboard Replacement</v>
      </c>
      <c r="R156" s="101" t="s">
        <v>6258</v>
      </c>
      <c r="S156" s="101" t="s">
        <v>481</v>
      </c>
      <c r="T156" s="101" t="s">
        <v>6259</v>
      </c>
      <c r="U156" s="102">
        <v>4357.3500000000004</v>
      </c>
      <c r="V156" s="101"/>
      <c r="W156" s="101"/>
      <c r="X156" s="101"/>
      <c r="Y156" s="101"/>
      <c r="Z156" s="101"/>
    </row>
    <row r="157" spans="1:26">
      <c r="A157" t="s">
        <v>6260</v>
      </c>
      <c r="B157" t="s">
        <v>979</v>
      </c>
      <c r="C157" s="48" t="s">
        <v>5149</v>
      </c>
      <c r="D157" t="str">
        <f t="shared" si="4"/>
        <v>P22-017908</v>
      </c>
      <c r="E157" t="str">
        <f>IFERROR(VLOOKUP($A157,'Capital spend Nov 30'!$D:$G,3,FALSE),"No PO")</f>
        <v>P22-017908 - Line 1</v>
      </c>
      <c r="F157" t="str">
        <f>VLOOKUP(A157,'Capital spend Nov 30'!D:Q,14,FALSE)</f>
        <v>Humber Valley Terrace - 2022 - Baseboard Heater Replacement</v>
      </c>
      <c r="G157" t="str">
        <f>VLOOKUP(A157,'Capital spend Nov 30'!D:U,18,FALSE)</f>
        <v>No</v>
      </c>
      <c r="H157" s="89">
        <f>VLOOKUP(A157,'Capital spend Nov 30'!$D$10:$W$6901,5,0)</f>
        <v>3220.5</v>
      </c>
      <c r="I157" t="str">
        <f>VLOOKUP(A157,'Capital spend Nov 30'!$D$10:$W$6901,15,0)</f>
        <v>ST10334</v>
      </c>
      <c r="J157" t="str">
        <f>VLOOKUP($A157,'Capital spend Nov 30'!$D$10:$W$6901,8,0)</f>
        <v>Electrical Systems (Capital)</v>
      </c>
      <c r="K157" t="str">
        <f>VLOOKUP($A157,'Capital spend Nov 30'!$D$10:$W$6901,2,0)</f>
        <v>Emilio Ricciardi (Terminated)</v>
      </c>
      <c r="L157" t="str">
        <f>VLOOKUP($A157,'Capital spend Nov 30'!$D$10:$W$6901,4,0)</f>
        <v>Replacement of baseboard heaters in 10 suites.</v>
      </c>
      <c r="Q157">
        <f t="shared" ref="Q157:Q173" si="5">COUNTIF(Z:Z,C157)</f>
        <v>0</v>
      </c>
      <c r="R157" s="101" t="s">
        <v>6260</v>
      </c>
      <c r="S157" s="101" t="s">
        <v>692</v>
      </c>
      <c r="T157" s="101" t="s">
        <v>6261</v>
      </c>
      <c r="U157" s="102">
        <v>3220.5</v>
      </c>
      <c r="V157" s="101"/>
      <c r="W157" s="101"/>
      <c r="X157" s="101"/>
      <c r="Y157" s="101"/>
      <c r="Z157" s="101"/>
    </row>
    <row r="158" spans="1:26">
      <c r="A158" t="s">
        <v>6262</v>
      </c>
      <c r="B158" t="s">
        <v>979</v>
      </c>
      <c r="C158" s="48" t="s">
        <v>5149</v>
      </c>
      <c r="D158" t="str">
        <f t="shared" si="4"/>
        <v>P22-018102</v>
      </c>
      <c r="E158" t="str">
        <f>IFERROR(VLOOKUP($A158,'Capital spend Nov 30'!$D:$G,3,FALSE),"No PO")</f>
        <v>P22-018102 - Line 2</v>
      </c>
      <c r="F158" t="str">
        <f>VLOOKUP(A158,'Capital spend Nov 30'!D:Q,14,FALSE)</f>
        <v>The Bentley Swift Current - 2022 - In-Suite Renovations</v>
      </c>
      <c r="G158" t="str">
        <f>VLOOKUP(A158,'Capital spend Nov 30'!D:U,18,FALSE)</f>
        <v>No</v>
      </c>
      <c r="H158" s="89">
        <f>VLOOKUP(A158,'Capital spend Nov 30'!$D$10:$W$6901,5,0)</f>
        <v>555</v>
      </c>
      <c r="I158" t="str">
        <f>VLOOKUP(A158,'Capital spend Nov 30'!$D$10:$W$6901,15,0)</f>
        <v>ST10081</v>
      </c>
      <c r="J158" t="str">
        <f>VLOOKUP($A158,'Capital spend Nov 30'!$D$10:$W$6901,8,0)</f>
        <v>Suites FF&amp;E (Capital)</v>
      </c>
      <c r="K158" t="str">
        <f>VLOOKUP($A158,'Capital spend Nov 30'!$D$10:$W$6901,2,0)</f>
        <v>Tracy Emmerson (On Leave)</v>
      </c>
      <c r="L158" t="str">
        <f>VLOOKUP($A158,'Capital spend Nov 30'!$D$10:$W$6901,4,0)</f>
        <v>Suite 215 Reno Fridge</v>
      </c>
      <c r="Q158" s="106">
        <f t="shared" si="5"/>
        <v>0</v>
      </c>
      <c r="R158" s="101" t="s">
        <v>6262</v>
      </c>
      <c r="S158" s="101" t="s">
        <v>437</v>
      </c>
      <c r="T158" s="101" t="s">
        <v>6263</v>
      </c>
      <c r="U158" s="102">
        <v>555</v>
      </c>
      <c r="V158" s="101"/>
      <c r="W158" s="101"/>
      <c r="X158" s="101"/>
      <c r="Y158" s="101"/>
      <c r="Z158" s="101"/>
    </row>
    <row r="159" spans="1:26">
      <c r="A159" t="s">
        <v>6264</v>
      </c>
      <c r="B159" t="s">
        <v>979</v>
      </c>
      <c r="C159" s="48" t="s">
        <v>5149</v>
      </c>
      <c r="D159" t="str">
        <f t="shared" si="4"/>
        <v>P22-018091</v>
      </c>
      <c r="E159" t="str">
        <f>IFERROR(VLOOKUP($A159,'Capital spend Nov 30'!$D:$G,3,FALSE),"No PO")</f>
        <v>P22-018091 - Line 1</v>
      </c>
      <c r="F159" t="str">
        <f>VLOOKUP(A159,'Capital spend Nov 30'!D:Q,14,FALSE)</f>
        <v>The Annex - 2022 - In-Suite Renovations</v>
      </c>
      <c r="G159" t="str">
        <f>VLOOKUP(A159,'Capital spend Nov 30'!D:U,18,FALSE)</f>
        <v>No</v>
      </c>
      <c r="H159" s="89">
        <f>VLOOKUP(A159,'Capital spend Nov 30'!$D$10:$W$6901,5,0)</f>
        <v>1412.5</v>
      </c>
      <c r="I159" t="str">
        <f>VLOOKUP(A159,'Capital spend Nov 30'!$D$10:$W$6901,15,0)</f>
        <v>ST10018</v>
      </c>
      <c r="J159" t="str">
        <f>VLOOKUP($A159,'Capital spend Nov 30'!$D$10:$W$6901,8,0)</f>
        <v>In-Suite Renovation (Capital)</v>
      </c>
      <c r="K159" t="str">
        <f>VLOOKUP($A159,'Capital spend Nov 30'!$D$10:$W$6901,2,0)</f>
        <v>Stefanie Hay</v>
      </c>
      <c r="L159" t="str">
        <f>VLOOKUP($A159,'Capital spend Nov 30'!$D$10:$W$6901,4,0)</f>
        <v>Suite 116 Reno Additional Scope</v>
      </c>
      <c r="Q159" s="106">
        <f t="shared" si="5"/>
        <v>0</v>
      </c>
      <c r="R159" s="101" t="s">
        <v>6264</v>
      </c>
      <c r="S159" s="101" t="s">
        <v>135</v>
      </c>
      <c r="T159" s="101" t="s">
        <v>6265</v>
      </c>
      <c r="U159" s="102">
        <v>1412.5</v>
      </c>
      <c r="V159" s="101"/>
      <c r="W159" s="101"/>
      <c r="X159" s="101"/>
      <c r="Y159" s="101"/>
      <c r="Z159" s="101"/>
    </row>
    <row r="160" spans="1:26">
      <c r="A160" t="s">
        <v>6266</v>
      </c>
      <c r="B160" t="s">
        <v>979</v>
      </c>
      <c r="C160" s="48" t="s">
        <v>5149</v>
      </c>
      <c r="D160" t="str">
        <f t="shared" si="4"/>
        <v>P22-018348</v>
      </c>
      <c r="E160" t="str">
        <f>IFERROR(VLOOKUP($A160,'Capital spend Nov 30'!$D:$G,3,FALSE),"No PO")</f>
        <v>P22-018348 - Line 1</v>
      </c>
      <c r="F160" t="str">
        <f>VLOOKUP(A160,'Capital spend Nov 30'!D:Q,14,FALSE)</f>
        <v>Chateau Renoir - 2022 - Signage</v>
      </c>
      <c r="G160" t="str">
        <f>VLOOKUP(A160,'Capital spend Nov 30'!D:U,18,FALSE)</f>
        <v>No</v>
      </c>
      <c r="H160" s="89">
        <f>VLOOKUP(A160,'Capital spend Nov 30'!$D$10:$W$6901,5,0)</f>
        <v>27936.93</v>
      </c>
      <c r="I160" t="str">
        <f>VLOOKUP(A160,'Capital spend Nov 30'!$D$10:$W$6901,15,0)</f>
        <v>ST10068</v>
      </c>
      <c r="J160" t="str">
        <f>VLOOKUP($A160,'Capital spend Nov 30'!$D$10:$W$6901,8,0)</f>
        <v>Signage (Capital)</v>
      </c>
      <c r="K160" t="str">
        <f>VLOOKUP($A160,'Capital spend Nov 30'!$D$10:$W$6901,2,0)</f>
        <v>Vanessa Fuentes-Castro</v>
      </c>
      <c r="L160" t="str">
        <f>VLOOKUP($A160,'Capital spend Nov 30'!$D$10:$W$6901,4,0)</f>
        <v>Chateau Renoir - Interior Wayfinding Signage Package</v>
      </c>
      <c r="Q160">
        <f t="shared" si="5"/>
        <v>0</v>
      </c>
      <c r="R160" s="101" t="s">
        <v>6266</v>
      </c>
      <c r="S160" s="101" t="s">
        <v>396</v>
      </c>
      <c r="T160" s="101" t="s">
        <v>6267</v>
      </c>
      <c r="U160" s="102">
        <v>27936.93</v>
      </c>
      <c r="V160" s="101"/>
      <c r="W160" s="101"/>
      <c r="X160" s="101"/>
      <c r="Y160" s="101"/>
      <c r="Z160" s="101"/>
    </row>
    <row r="161" spans="1:26">
      <c r="A161" s="25" t="s">
        <v>6268</v>
      </c>
      <c r="B161" t="s">
        <v>979</v>
      </c>
      <c r="C161" s="48" t="s">
        <v>5149</v>
      </c>
      <c r="D161" t="str">
        <f t="shared" si="4"/>
        <v>P22-018101</v>
      </c>
      <c r="E161" t="str">
        <f>IFERROR(VLOOKUP($A161,'Capital spend Nov 30'!$D:$G,3,FALSE),"No PO")</f>
        <v>P22-018101 - Line 2</v>
      </c>
      <c r="F161" t="str">
        <f>VLOOKUP(A161,'Capital spend Nov 30'!D:Q,14,FALSE)</f>
        <v>Birkdale - 2022 - In-Suite Renovations</v>
      </c>
      <c r="G161" t="str">
        <f>VLOOKUP(A161,'Capital spend Nov 30'!D:U,18,FALSE)</f>
        <v>No</v>
      </c>
      <c r="H161" s="89">
        <f>VLOOKUP(A161,'Capital spend Nov 30'!$D$10:$W$6901,5,0)</f>
        <v>8509.19</v>
      </c>
      <c r="I161" t="str">
        <f>VLOOKUP(A161,'Capital spend Nov 30'!$D$10:$W$6901,15,0)</f>
        <v>ST10009</v>
      </c>
      <c r="J161" t="str">
        <f>VLOOKUP($A161,'Capital spend Nov 30'!$D$10:$W$6901,8,0)</f>
        <v>In-Suite Renovation (Capital)</v>
      </c>
      <c r="K161" t="str">
        <f>VLOOKUP($A161,'Capital spend Nov 30'!$D$10:$W$6901,2,0)</f>
        <v>Greg Chow</v>
      </c>
      <c r="L161" t="str">
        <f>VLOOKUP($A161,'Capital spend Nov 30'!$D$10:$W$6901,4,0)</f>
        <v>Suite 220 Reno</v>
      </c>
      <c r="Q161" s="106">
        <f t="shared" si="5"/>
        <v>0</v>
      </c>
      <c r="R161" s="101" t="s">
        <v>6268</v>
      </c>
      <c r="S161" s="101" t="s">
        <v>73</v>
      </c>
      <c r="T161" s="101" t="s">
        <v>6269</v>
      </c>
      <c r="U161" s="102">
        <v>8509.19</v>
      </c>
      <c r="V161" s="101"/>
      <c r="W161" s="101"/>
      <c r="X161" s="101"/>
      <c r="Y161" s="101"/>
      <c r="Z161" s="101"/>
    </row>
    <row r="162" spans="1:26">
      <c r="A162" t="s">
        <v>6270</v>
      </c>
      <c r="B162" t="s">
        <v>979</v>
      </c>
      <c r="C162" s="48" t="s">
        <v>4941</v>
      </c>
      <c r="D162" t="str">
        <f t="shared" si="4"/>
        <v>P22-016801</v>
      </c>
      <c r="E162" t="str">
        <f>IFERROR(VLOOKUP($A162,'Capital spend Nov 30'!$D:$G,3,FALSE),"No PO")</f>
        <v>P22-016801 - Line 1</v>
      </c>
      <c r="F162" t="str">
        <f>VLOOKUP(A162,'Capital spend Nov 30'!D:Q,14,FALSE)</f>
        <v>Kingsway - 2022 - In-Suite Renovations</v>
      </c>
      <c r="G162" t="str">
        <f>VLOOKUP(A162,'Capital spend Nov 30'!D:U,18,FALSE)</f>
        <v>No</v>
      </c>
      <c r="H162" s="89">
        <f>VLOOKUP(A162,'Capital spend Nov 30'!$D$10:$W$6901,5,0)</f>
        <v>1665.62</v>
      </c>
      <c r="I162" t="str">
        <f>VLOOKUP(A162,'Capital spend Nov 30'!$D$10:$W$6901,15,0)</f>
        <v>ST10020</v>
      </c>
      <c r="J162" t="str">
        <f>VLOOKUP($A162,'Capital spend Nov 30'!$D$10:$W$6901,8,0)</f>
        <v>In-Suite Refresh (Capital)</v>
      </c>
      <c r="K162" t="str">
        <f>VLOOKUP($A162,'Capital spend Nov 30'!$D$10:$W$6901,2,0)</f>
        <v>Mimoza Xheka</v>
      </c>
      <c r="L162" t="str">
        <f>VLOOKUP($A162,'Capital spend Nov 30'!$D$10:$W$6901,4,0)</f>
        <v>Suite 230 Refresh Paint</v>
      </c>
      <c r="Q162">
        <f t="shared" si="5"/>
        <v>0</v>
      </c>
      <c r="R162" s="101" t="s">
        <v>6270</v>
      </c>
      <c r="S162" s="101" t="s">
        <v>145</v>
      </c>
      <c r="T162" s="101" t="s">
        <v>6271</v>
      </c>
      <c r="U162" s="102">
        <v>1665.62</v>
      </c>
      <c r="V162" s="101"/>
      <c r="W162" s="101"/>
      <c r="X162" s="101"/>
      <c r="Y162" s="101"/>
      <c r="Z162" s="101"/>
    </row>
    <row r="163" spans="1:26" ht="30">
      <c r="A163" t="s">
        <v>6272</v>
      </c>
      <c r="B163" t="s">
        <v>979</v>
      </c>
      <c r="C163" s="67" t="s">
        <v>4941</v>
      </c>
      <c r="D163" t="str">
        <f t="shared" si="4"/>
        <v>P22-017670</v>
      </c>
      <c r="E163" t="str">
        <f>IFERROR(VLOOKUP($A163,'Capital spend Nov 30'!$D:$G,3,FALSE),"No PO")</f>
        <v>P22-017670 - Line 1</v>
      </c>
      <c r="F163" t="str">
        <f>VLOOKUP(A163,'Capital spend Nov 30'!D:Q,14,FALSE)</f>
        <v> The Renoir - 2022 - Enbridge Gas direct install DCKV program </v>
      </c>
      <c r="G163" t="str">
        <f>VLOOKUP(A163,'Capital spend Nov 30'!D:U,18,FALSE)</f>
        <v>No</v>
      </c>
      <c r="H163" s="89">
        <f>VLOOKUP(A163,'Capital spend Nov 30'!$D$10:$W$6901,5,0)</f>
        <v>11582.5</v>
      </c>
      <c r="I163" t="str">
        <f>VLOOKUP(A163,'Capital spend Nov 30'!$D$10:$W$6901,15,0)</f>
        <v>ST10397</v>
      </c>
      <c r="J163" t="str">
        <f>VLOOKUP($A163,'Capital spend Nov 30'!$D$10:$W$6901,8,0)</f>
        <v>Kitchen ESO (Capital)</v>
      </c>
      <c r="K163" t="str">
        <f>VLOOKUP($A163,'Capital spend Nov 30'!$D$10:$W$6901,2,0)</f>
        <v>Jiaming Liang</v>
      </c>
      <c r="L163" t="str">
        <f>VLOOKUP($A163,'Capital spend Nov 30'!$D$10:$W$6901,4,0)</f>
        <v>The Renoir -2022- Enbridge Gas direct install DCKV program. For The Renoir, Gross Project Cost: $26,250. Enbridge Gas and IESO pay incentive directly to the contactor total of $16,000, Revera only pay for the remaining amount $11,582.50 (with Tax).</v>
      </c>
      <c r="Q163">
        <f t="shared" si="5"/>
        <v>0</v>
      </c>
      <c r="R163" s="101" t="s">
        <v>6272</v>
      </c>
      <c r="S163" s="101" t="s">
        <v>5955</v>
      </c>
      <c r="T163" s="101" t="s">
        <v>6273</v>
      </c>
      <c r="U163" s="102">
        <v>11582.5</v>
      </c>
      <c r="V163" s="101"/>
      <c r="W163" s="101"/>
      <c r="X163" s="101"/>
      <c r="Y163" s="101"/>
      <c r="Z163" s="101"/>
    </row>
    <row r="164" spans="1:26" ht="30">
      <c r="A164" t="s">
        <v>6274</v>
      </c>
      <c r="B164" t="s">
        <v>979</v>
      </c>
      <c r="C164" s="67" t="s">
        <v>4941</v>
      </c>
      <c r="D164" t="str">
        <f t="shared" si="4"/>
        <v>P22-017739</v>
      </c>
      <c r="E164" t="str">
        <f>IFERROR(VLOOKUP($A164,'Capital spend Nov 30'!$D:$G,3,FALSE),"No PO")</f>
        <v>P22-017739 - Line 1</v>
      </c>
      <c r="F164" t="str">
        <f>VLOOKUP(A164,'Capital spend Nov 30'!D:Q,14,FALSE)</f>
        <v>The Williamsburg - 2022 - Tenant Spaces (Portable AC Units)</v>
      </c>
      <c r="G164" t="str">
        <f>VLOOKUP(A164,'Capital spend Nov 30'!D:U,18,FALSE)</f>
        <v>No</v>
      </c>
      <c r="H164" s="89">
        <f>VLOOKUP(A164,'Capital spend Nov 30'!$D$10:$W$6901,5,0)</f>
        <v>2810.31</v>
      </c>
      <c r="I164" t="str">
        <f>VLOOKUP(A164,'Capital spend Nov 30'!$D$10:$W$6901,15,0)</f>
        <v>ST10398</v>
      </c>
      <c r="J164" t="str">
        <f>VLOOKUP($A164,'Capital spend Nov 30'!$D$10:$W$6901,8,0)</f>
        <v>Suites FF&amp;E (Capital)</v>
      </c>
      <c r="K164" t="str">
        <f>VLOOKUP($A164,'Capital spend Nov 30'!$D$10:$W$6901,2,0)</f>
        <v>Tim Morrison</v>
      </c>
      <c r="L164" t="str">
        <f>VLOOKUP($A164,'Capital spend Nov 30'!$D$10:$W$6901,4,0)</f>
        <v>7 Portable AC Units</v>
      </c>
      <c r="Q164">
        <f t="shared" si="5"/>
        <v>0</v>
      </c>
      <c r="R164" s="101" t="s">
        <v>6274</v>
      </c>
      <c r="S164" s="101" t="s">
        <v>6197</v>
      </c>
      <c r="T164" s="101" t="s">
        <v>6275</v>
      </c>
      <c r="U164" s="102">
        <v>2810.31</v>
      </c>
      <c r="V164" s="101"/>
      <c r="W164" s="101"/>
      <c r="X164" s="101"/>
      <c r="Y164" s="101"/>
      <c r="Z164" s="101"/>
    </row>
    <row r="165" spans="1:26" ht="30">
      <c r="A165" s="25" t="s">
        <v>6276</v>
      </c>
      <c r="B165" t="s">
        <v>979</v>
      </c>
      <c r="C165" s="67" t="s">
        <v>4941</v>
      </c>
      <c r="D165" t="str">
        <f t="shared" si="4"/>
        <v>P22-017442</v>
      </c>
      <c r="E165" t="str">
        <f>IFERROR(VLOOKUP($A165,'Capital spend Nov 30'!$D:$G,3,FALSE),"No PO")</f>
        <v>P22-017442 - Line 1</v>
      </c>
      <c r="F165" t="str">
        <f>VLOOKUP(A165,'Capital spend Nov 30'!D:Q,14,FALSE)</f>
        <v>Riverbend Place - 2022 - In-Suite Renovations</v>
      </c>
      <c r="G165" t="str">
        <f>VLOOKUP(A165,'Capital spend Nov 30'!D:U,18,FALSE)</f>
        <v>No</v>
      </c>
      <c r="H165" s="89">
        <f>VLOOKUP(A165,'Capital spend Nov 30'!$D$10:$W$6901,5,0)</f>
        <v>1412.5</v>
      </c>
      <c r="I165" t="str">
        <f>VLOOKUP(A165,'Capital spend Nov 30'!$D$10:$W$6901,15,0)</f>
        <v>ST10184</v>
      </c>
      <c r="J165" t="str">
        <f>VLOOKUP($A165,'Capital spend Nov 30'!$D$10:$W$6901,8,0)</f>
        <v>In-Suite Refresh (Capital)</v>
      </c>
      <c r="K165" t="str">
        <f>VLOOKUP($A165,'Capital spend Nov 30'!$D$10:$W$6901,2,0)</f>
        <v>Brenda Dennis</v>
      </c>
      <c r="L165" t="str">
        <f>VLOOKUP($A165,'Capital spend Nov 30'!$D$10:$W$6901,4,0)</f>
        <v>Suite 707 Refresh Paint</v>
      </c>
      <c r="Q165">
        <f t="shared" si="5"/>
        <v>0</v>
      </c>
      <c r="R165" s="101" t="s">
        <v>6276</v>
      </c>
      <c r="S165" s="101" t="s">
        <v>746</v>
      </c>
      <c r="T165" s="101" t="s">
        <v>6277</v>
      </c>
      <c r="U165" s="102">
        <v>1412.5</v>
      </c>
      <c r="V165" s="101"/>
      <c r="W165" s="101"/>
      <c r="X165" s="101"/>
      <c r="Y165" s="101"/>
      <c r="Z165" s="101"/>
    </row>
    <row r="166" spans="1:26">
      <c r="A166" s="25" t="s">
        <v>6278</v>
      </c>
      <c r="B166" t="s">
        <v>979</v>
      </c>
      <c r="C166" s="48" t="s">
        <v>4941</v>
      </c>
      <c r="D166" t="str">
        <f t="shared" si="4"/>
        <v>P22-018263</v>
      </c>
      <c r="E166" t="str">
        <f>IFERROR(VLOOKUP($A166,'Capital spend Nov 30'!$D:$G,3,FALSE),"No PO")</f>
        <v>P22-018263 - Line 1</v>
      </c>
      <c r="F166" t="str">
        <f>VLOOKUP(A166,'Capital spend Nov 30'!D:Q,14,FALSE)</f>
        <v>Lynwood – Multi Yr – Building Envelope Rehabilitation Project</v>
      </c>
      <c r="G166" t="str">
        <f>VLOOKUP(A166,'Capital spend Nov 30'!D:U,18,FALSE)</f>
        <v>No</v>
      </c>
      <c r="H166" s="89">
        <f>VLOOKUP(A166,'Capital spend Nov 30'!$D$10:$W$6901,5,0)</f>
        <v>171760</v>
      </c>
      <c r="I166" t="str">
        <f>VLOOKUP(A166,'Capital spend Nov 30'!$D$10:$W$6901,15,0)</f>
        <v>ST10040</v>
      </c>
      <c r="J166" t="str">
        <f>VLOOKUP($A166,'Capital spend Nov 30'!$D$10:$W$6901,8,0)</f>
        <v>Exterior Structure (Capital)</v>
      </c>
      <c r="K166" t="str">
        <f>VLOOKUP($A166,'Capital spend Nov 30'!$D$10:$W$6901,2,0)</f>
        <v>Kerrsten Norwood</v>
      </c>
      <c r="L166" t="str">
        <f>VLOOKUP($A166,'Capital spend Nov 30'!$D$10:$W$6901,4,0)</f>
        <v>Start-up fees for building envelope rehab project; design, investigation.
*Tender for design &amp; CA was complete in 2020/2021.</v>
      </c>
      <c r="Q166">
        <f t="shared" si="5"/>
        <v>0</v>
      </c>
      <c r="R166" s="101" t="s">
        <v>6278</v>
      </c>
      <c r="S166" s="101" t="s">
        <v>269</v>
      </c>
      <c r="T166" s="101" t="s">
        <v>6279</v>
      </c>
      <c r="U166" s="102">
        <v>171760</v>
      </c>
      <c r="V166" s="101"/>
      <c r="W166" s="101"/>
      <c r="X166" s="101"/>
      <c r="Y166" s="101"/>
      <c r="Z166" s="101"/>
    </row>
    <row r="167" spans="1:26">
      <c r="A167" t="s">
        <v>6280</v>
      </c>
      <c r="B167" t="s">
        <v>979</v>
      </c>
      <c r="C167" s="48" t="s">
        <v>4941</v>
      </c>
      <c r="D167" t="str">
        <f t="shared" si="4"/>
        <v>P22-017855</v>
      </c>
      <c r="E167" t="str">
        <f>IFERROR(VLOOKUP($A167,'Capital spend Nov 30'!$D:$G,3,FALSE),"No PO")</f>
        <v>P22-017855 - Line 1</v>
      </c>
      <c r="F167" t="str">
        <f>VLOOKUP(A167,'Capital spend Nov 30'!D:Q,14,FALSE)</f>
        <v>Hollyburn House - 2022 - In-Suite Renovations</v>
      </c>
      <c r="G167" t="str">
        <f>VLOOKUP(A167,'Capital spend Nov 30'!D:U,18,FALSE)</f>
        <v>No</v>
      </c>
      <c r="H167" s="89">
        <f>VLOOKUP(A167,'Capital spend Nov 30'!$D$10:$W$6901,5,0)</f>
        <v>724.5</v>
      </c>
      <c r="I167" t="str">
        <f>VLOOKUP(A167,'Capital spend Nov 30'!$D$10:$W$6901,15,0)</f>
        <v>ST10055</v>
      </c>
      <c r="J167" t="str">
        <f>VLOOKUP($A167,'Capital spend Nov 30'!$D$10:$W$6901,8,0)</f>
        <v>In-Suite Refresh (Capital)</v>
      </c>
      <c r="K167" t="str">
        <f>VLOOKUP($A167,'Capital spend Nov 30'!$D$10:$W$6901,2,0)</f>
        <v>Kathy Russell</v>
      </c>
      <c r="L167" t="str">
        <f>VLOOKUP($A167,'Capital spend Nov 30'!$D$10:$W$6901,4,0)</f>
        <v>Suite 117 Refresh Paint Confirmed Paint being re-done again</v>
      </c>
      <c r="Q167">
        <f t="shared" si="5"/>
        <v>0</v>
      </c>
      <c r="R167" s="101" t="s">
        <v>6280</v>
      </c>
      <c r="S167" s="101" t="s">
        <v>349</v>
      </c>
      <c r="T167" s="101" t="s">
        <v>6281</v>
      </c>
      <c r="U167" s="102">
        <v>724.5</v>
      </c>
      <c r="V167" s="101"/>
      <c r="W167" s="101"/>
      <c r="X167" s="101"/>
      <c r="Y167" s="101"/>
      <c r="Z167" s="101"/>
    </row>
    <row r="168" spans="1:26">
      <c r="A168" t="s">
        <v>6282</v>
      </c>
      <c r="B168" t="s">
        <v>979</v>
      </c>
      <c r="C168" s="48" t="s">
        <v>4941</v>
      </c>
      <c r="D168" t="str">
        <f t="shared" si="4"/>
        <v>P22-017982</v>
      </c>
      <c r="E168" t="str">
        <f>IFERROR(VLOOKUP($A168,'Capital spend Nov 30'!$D:$G,3,FALSE),"No PO")</f>
        <v>P22-017982 - Line 1</v>
      </c>
      <c r="F168" t="str">
        <f>VLOOKUP(A168,'Capital spend Nov 30'!D:Q,14,FALSE)</f>
        <v>Sunwood - 2022 - Public Space Carpet and Select FF&amp;E</v>
      </c>
      <c r="G168" t="str">
        <f>VLOOKUP(A168,'Capital spend Nov 30'!D:U,18,FALSE)</f>
        <v>No</v>
      </c>
      <c r="H168" s="89">
        <f>VLOOKUP(A168,'Capital spend Nov 30'!$D$10:$W$6901,5,0)</f>
        <v>75799.5</v>
      </c>
      <c r="I168" t="str">
        <f>VLOOKUP(A168,'Capital spend Nov 30'!$D$10:$W$6901,15,0)</f>
        <v>ST10063</v>
      </c>
      <c r="J168" t="str">
        <f>VLOOKUP($A168,'Capital spend Nov 30'!$D$10:$W$6901,8,0)</f>
        <v>Amenity Spaces (Capital)</v>
      </c>
      <c r="K168" t="str">
        <f>VLOOKUP($A168,'Capital spend Nov 30'!$D$10:$W$6901,2,0)</f>
        <v>Doug Blanchard</v>
      </c>
      <c r="L168" t="str">
        <f>VLOOKUP($A168,'Capital spend Nov 30'!$D$10:$W$6901,4,0)</f>
        <v>Supply &amp; Install replacement flooring on ground floor as per attached Drawing and Spec ID 5.0 A &amp; Addendum #1 
Building age 16 Years 
Replacement flooring</v>
      </c>
      <c r="Q168">
        <f t="shared" si="5"/>
        <v>0</v>
      </c>
      <c r="R168" s="101" t="s">
        <v>6282</v>
      </c>
      <c r="S168" s="101" t="s">
        <v>381</v>
      </c>
      <c r="T168" s="101" t="s">
        <v>6283</v>
      </c>
      <c r="U168" s="102">
        <v>75799.5</v>
      </c>
      <c r="V168" s="101"/>
      <c r="W168" s="101"/>
      <c r="X168" s="101"/>
      <c r="Y168" s="101"/>
      <c r="Z168" s="101"/>
    </row>
    <row r="169" spans="1:26">
      <c r="A169" s="25" t="s">
        <v>6284</v>
      </c>
      <c r="B169" t="s">
        <v>979</v>
      </c>
      <c r="C169" s="48" t="s">
        <v>4941</v>
      </c>
      <c r="D169" t="str">
        <f t="shared" si="4"/>
        <v>P22-018088</v>
      </c>
      <c r="E169" t="str">
        <f>IFERROR(VLOOKUP($A169,'Capital spend Nov 30'!$D:$G,3,FALSE),"No PO")</f>
        <v>P22-018088 - Line 1</v>
      </c>
      <c r="F169" t="str">
        <f>VLOOKUP(A169,'Capital spend Nov 30'!D:Q,14,FALSE)</f>
        <v>Bradgate - 2022 - Exterior Balcony &amp; Wall Restoration</v>
      </c>
      <c r="G169" t="str">
        <f>VLOOKUP(A169,'Capital spend Nov 30'!D:U,18,FALSE)</f>
        <v>No</v>
      </c>
      <c r="H169" s="89">
        <f>VLOOKUP(A169,'Capital spend Nov 30'!$D$10:$W$6901,5,0)</f>
        <v>32883</v>
      </c>
      <c r="I169" t="str">
        <f>VLOOKUP(A169,'Capital spend Nov 30'!$D$10:$W$6901,15,0)</f>
        <v>ST10014</v>
      </c>
      <c r="J169" t="str">
        <f>VLOOKUP($A169,'Capital spend Nov 30'!$D$10:$W$6901,8,0)</f>
        <v>Exterior Structure (Capital)</v>
      </c>
      <c r="K169" t="str">
        <f>VLOOKUP($A169,'Capital spend Nov 30'!$D$10:$W$6901,2,0)</f>
        <v>Kerrsten Norwood</v>
      </c>
      <c r="L169" t="str">
        <f>VLOOKUP($A169,'Capital spend Nov 30'!$D$10:$W$6901,4,0)</f>
        <v>design &amp; construction services for exterior rehab project.</v>
      </c>
      <c r="Q169">
        <f t="shared" si="5"/>
        <v>0</v>
      </c>
      <c r="R169" s="101" t="s">
        <v>6284</v>
      </c>
      <c r="S169" s="101" t="s">
        <v>109</v>
      </c>
      <c r="T169" s="101" t="s">
        <v>6285</v>
      </c>
      <c r="U169" s="102">
        <v>32883</v>
      </c>
      <c r="V169" s="101"/>
      <c r="W169" s="101"/>
      <c r="X169" s="101"/>
      <c r="Y169" s="101"/>
      <c r="Z169" s="101"/>
    </row>
    <row r="170" spans="1:26">
      <c r="A170" t="s">
        <v>6286</v>
      </c>
      <c r="B170" t="s">
        <v>979</v>
      </c>
      <c r="C170" s="67" t="s">
        <v>1086</v>
      </c>
      <c r="D170" t="str">
        <f t="shared" si="4"/>
        <v>P22-017733</v>
      </c>
      <c r="E170" t="str">
        <f>IFERROR(VLOOKUP($A170,'Capital spend Nov 30'!$D:$G,3,FALSE),"No PO")</f>
        <v>P22-017733 - Line 1</v>
      </c>
      <c r="F170" t="str">
        <f>VLOOKUP(A170,'Capital spend Nov 30'!D:Q,14,FALSE)</f>
        <v>Aspen Ridge - 2022 - Exterior Envelope Waterproofing</v>
      </c>
      <c r="G170" t="str">
        <f>VLOOKUP(A170,'Capital spend Nov 30'!D:U,18,FALSE)</f>
        <v>No</v>
      </c>
      <c r="H170" s="89">
        <f>VLOOKUP(A170,'Capital spend Nov 30'!$D$10:$W$6901,5,0)</f>
        <v>8277.15</v>
      </c>
      <c r="I170" t="str">
        <f>VLOOKUP(A170,'Capital spend Nov 30'!$D$10:$W$6901,15,0)</f>
        <v>ST10064</v>
      </c>
      <c r="J170" t="str">
        <f>VLOOKUP($A170,'Capital spend Nov 30'!$D$10:$W$6901,8,0)</f>
        <v>Dining Room (Capital)</v>
      </c>
      <c r="K170" t="str">
        <f>VLOOKUP($A170,'Capital spend Nov 30'!$D$10:$W$6901,2,0)</f>
        <v>Trevor Shoemaker</v>
      </c>
      <c r="L170" t="str">
        <f>VLOOKUP($A170,'Capital spend Nov 30'!$D$10:$W$6901,4,0)</f>
        <v>Water ingress (July 5th) following heavy rain, due to blocked eavestrough downspouts and floor drains. Rebuild dining room drywall and features.</v>
      </c>
      <c r="Q170">
        <f t="shared" si="5"/>
        <v>0</v>
      </c>
      <c r="R170" s="101" t="s">
        <v>6286</v>
      </c>
      <c r="S170" s="101" t="s">
        <v>384</v>
      </c>
      <c r="T170" s="101" t="s">
        <v>6287</v>
      </c>
      <c r="U170" s="102">
        <v>8277.15</v>
      </c>
      <c r="V170" s="101"/>
      <c r="W170" s="101"/>
      <c r="X170" s="101"/>
      <c r="Y170" s="101"/>
      <c r="Z170" s="101"/>
    </row>
    <row r="171" spans="1:26">
      <c r="A171" t="s">
        <v>6288</v>
      </c>
      <c r="B171" t="s">
        <v>979</v>
      </c>
      <c r="C171" s="67" t="s">
        <v>1086</v>
      </c>
      <c r="D171" t="str">
        <f t="shared" si="4"/>
        <v>P22-017734</v>
      </c>
      <c r="E171" t="str">
        <f>IFERROR(VLOOKUP($A171,'Capital spend Nov 30'!$D:$G,3,FALSE),"No PO")</f>
        <v>P22-017734 - Line 1</v>
      </c>
      <c r="F171" t="str">
        <f>VLOOKUP(A171,'Capital spend Nov 30'!D:Q,14,FALSE)</f>
        <v>Aspen Ridge - 2022 - Exterior Envelope Waterproofing</v>
      </c>
      <c r="G171" t="str">
        <f>VLOOKUP(A171,'Capital spend Nov 30'!D:U,18,FALSE)</f>
        <v>No</v>
      </c>
      <c r="H171" s="89">
        <f>VLOOKUP(A171,'Capital spend Nov 30'!$D$10:$W$6901,5,0)</f>
        <v>24585.75</v>
      </c>
      <c r="I171" t="str">
        <f>VLOOKUP(A171,'Capital spend Nov 30'!$D$10:$W$6901,15,0)</f>
        <v>ST10064</v>
      </c>
      <c r="J171" t="str">
        <f>VLOOKUP($A171,'Capital spend Nov 30'!$D$10:$W$6901,8,0)</f>
        <v>Exterior Structure (Capital)</v>
      </c>
      <c r="K171" t="str">
        <f>VLOOKUP($A171,'Capital spend Nov 30'!$D$10:$W$6901,2,0)</f>
        <v>Trevor Shoemaker</v>
      </c>
      <c r="L171" t="str">
        <f>VLOOKUP($A171,'Capital spend Nov 30'!$D$10:$W$6901,4,0)</f>
        <v>Water ingress (July 5th) following heavy rain, due to blocked eavestrough downspouts and floor drains. Rebuild dining room drywall and features.</v>
      </c>
      <c r="Q171">
        <f t="shared" si="5"/>
        <v>0</v>
      </c>
      <c r="R171" s="101" t="s">
        <v>6288</v>
      </c>
      <c r="S171" s="101" t="s">
        <v>384</v>
      </c>
      <c r="T171" s="101" t="s">
        <v>6287</v>
      </c>
      <c r="U171" s="102">
        <v>24585.75</v>
      </c>
      <c r="V171" s="101"/>
      <c r="W171" s="101"/>
      <c r="X171" s="101"/>
      <c r="Y171" s="101"/>
      <c r="Z171" s="101"/>
    </row>
    <row r="172" spans="1:26">
      <c r="A172" s="25" t="s">
        <v>6289</v>
      </c>
      <c r="B172" t="s">
        <v>979</v>
      </c>
      <c r="C172" s="48" t="s">
        <v>1086</v>
      </c>
      <c r="D172" t="str">
        <f t="shared" si="4"/>
        <v>P22-017636</v>
      </c>
      <c r="E172" t="str">
        <f>IFERROR(VLOOKUP($A172,'Capital spend Nov 30'!$D:$G,3,FALSE),"No PO")</f>
        <v>P22-017636 - Line 1</v>
      </c>
      <c r="F172" t="str">
        <f>VLOOKUP(A172,'Capital spend Nov 30'!D:Q,14,FALSE)</f>
        <v>Parkview &amp; Capilano - 2022 - Closing Costs</v>
      </c>
      <c r="G172" t="str">
        <f>VLOOKUP(A172,'Capital spend Nov 30'!D:U,18,FALSE)</f>
        <v>No</v>
      </c>
      <c r="H172" s="89">
        <f>VLOOKUP(A172,'Capital spend Nov 30'!$D$10:$W$6901,5,0)</f>
        <v>20815.2</v>
      </c>
      <c r="I172" t="str">
        <f>VLOOKUP(A172,'Capital spend Nov 30'!$D$10:$W$6901,15,0)</f>
        <v>ST10260</v>
      </c>
      <c r="J172" t="str">
        <f>VLOOKUP($A172,'Capital spend Nov 30'!$D$10:$W$6901,8,0)</f>
        <v>Access and Security systems (Capital)</v>
      </c>
      <c r="K172" t="str">
        <f>VLOOKUP($A172,'Capital spend Nov 30'!$D$10:$W$6901,2,0)</f>
        <v>Trevor Shoemaker</v>
      </c>
      <c r="L172" t="str">
        <f>VLOOKUP($A172,'Capital spend Nov 30'!$D$10:$W$6901,4,0)</f>
        <v>Pinkerton on-site security</v>
      </c>
      <c r="Q172">
        <f t="shared" si="5"/>
        <v>0</v>
      </c>
      <c r="R172" s="101" t="s">
        <v>6289</v>
      </c>
      <c r="S172" s="101" t="s">
        <v>964</v>
      </c>
      <c r="T172" s="101" t="s">
        <v>6290</v>
      </c>
      <c r="U172" s="102">
        <v>20815.2</v>
      </c>
      <c r="V172" s="101"/>
      <c r="W172" s="101"/>
      <c r="X172" s="101"/>
      <c r="Y172" s="101"/>
      <c r="Z172" s="101"/>
    </row>
    <row r="173" spans="1:26">
      <c r="A173" s="25" t="s">
        <v>6291</v>
      </c>
      <c r="B173" t="s">
        <v>979</v>
      </c>
      <c r="C173" s="66" t="s">
        <v>1086</v>
      </c>
      <c r="D173" t="str">
        <f t="shared" si="4"/>
        <v>P22-018165</v>
      </c>
      <c r="E173" t="str">
        <f>IFERROR(VLOOKUP($A173,'Capital spend Nov 30'!$D:$G,3,FALSE),"No PO")</f>
        <v>P22-018165 - Line 1</v>
      </c>
      <c r="F173" t="str">
        <f>VLOOKUP(A173,'Capital spend Nov 30'!D:Q,14,FALSE)</f>
        <v>Lynwood - Multi Yr - Interior Refresh</v>
      </c>
      <c r="G173" t="str">
        <f>VLOOKUP(A173,'Capital spend Nov 30'!D:U,18,FALSE)</f>
        <v>No</v>
      </c>
      <c r="H173" s="89">
        <f>VLOOKUP(A173,'Capital spend Nov 30'!$D$10:$W$6901,5,0)</f>
        <v>25332.29</v>
      </c>
      <c r="I173" t="str">
        <f>VLOOKUP(A173,'Capital spend Nov 30'!$D$10:$W$6901,15,0)</f>
        <v>ST10040</v>
      </c>
      <c r="J173" t="str">
        <f>VLOOKUP($A173,'Capital spend Nov 30'!$D$10:$W$6901,8,0)</f>
        <v>Amenity Spaces (Capital)</v>
      </c>
      <c r="K173" t="str">
        <f>VLOOKUP($A173,'Capital spend Nov 30'!$D$10:$W$6901,2,0)</f>
        <v>Kerrsten Norwood</v>
      </c>
      <c r="L173" t="str">
        <f>VLOOKUP($A173,'Capital spend Nov 30'!$D$10:$W$6901,4,0)</f>
        <v>Design fees relates to Refresh of common areas and corridors</v>
      </c>
      <c r="Q173">
        <f t="shared" si="5"/>
        <v>0</v>
      </c>
      <c r="R173" s="101" t="s">
        <v>6291</v>
      </c>
      <c r="S173" s="101" t="s">
        <v>269</v>
      </c>
      <c r="T173" s="101" t="s">
        <v>6292</v>
      </c>
      <c r="U173" s="102">
        <v>25332.29</v>
      </c>
      <c r="V173" s="101"/>
      <c r="W173" s="101"/>
      <c r="X173" s="101"/>
      <c r="Y173" s="101"/>
      <c r="Z173" s="101"/>
    </row>
    <row r="174" spans="1:26">
      <c r="A174" s="25" t="s">
        <v>6293</v>
      </c>
      <c r="B174" t="s">
        <v>979</v>
      </c>
      <c r="C174" s="48" t="s">
        <v>1012</v>
      </c>
      <c r="D174" t="str">
        <f t="shared" si="4"/>
        <v>P22-018444</v>
      </c>
      <c r="E174" t="str">
        <f>IFERROR(VLOOKUP($A174,'Capital spend Nov 30'!$D:$G,3,FALSE),"No PO")</f>
        <v>P22-018444 - Line 1</v>
      </c>
      <c r="F174" t="str">
        <f>VLOOKUP(A174,'Capital spend Nov 30'!D:Q,14,FALSE)</f>
        <v>Donway - 2022 - Fire &amp; LS (O/S 2019 INV)</v>
      </c>
      <c r="G174" t="str">
        <f>VLOOKUP(A174,'Capital spend Nov 30'!D:U,18,FALSE)</f>
        <v>No</v>
      </c>
      <c r="H174" s="89">
        <f>VLOOKUP(A174,'Capital spend Nov 30'!$D$10:$W$6901,5,0)</f>
        <v>19078.72</v>
      </c>
      <c r="I174" t="str">
        <f>VLOOKUP(A174,'Capital spend Nov 30'!$D$10:$W$6901,15,0)</f>
        <v>ST10026</v>
      </c>
      <c r="J174" t="str">
        <f>VLOOKUP($A174,'Capital spend Nov 30'!$D$10:$W$6901,8,0)</f>
        <v>Fire alarm/Sprinkler (Capital)</v>
      </c>
      <c r="K174" t="str">
        <f>VLOOKUP($A174,'Capital spend Nov 30'!$D$10:$W$6901,2,0)</f>
        <v>Kerrsten Norwood</v>
      </c>
      <c r="L174" t="str">
        <f>VLOOKUP($A174,'Capital spend Nov 30'!$D$10:$W$6901,4,0)</f>
        <v>O/S 2019 INV for Fire &amp; LS</v>
      </c>
      <c r="R174" s="101" t="s">
        <v>6293</v>
      </c>
      <c r="S174" s="101" t="s">
        <v>182</v>
      </c>
      <c r="T174" s="101" t="s">
        <v>6294</v>
      </c>
      <c r="U174" s="102">
        <v>19078.72</v>
      </c>
      <c r="V174" s="101"/>
      <c r="W174" s="101"/>
      <c r="X174" s="101"/>
      <c r="Y174" s="101"/>
      <c r="Z174" s="101"/>
    </row>
    <row r="175" spans="1:26">
      <c r="A175" s="25" t="s">
        <v>6295</v>
      </c>
      <c r="B175" t="s">
        <v>979</v>
      </c>
      <c r="C175" s="48" t="s">
        <v>1012</v>
      </c>
      <c r="D175" t="str">
        <f t="shared" si="4"/>
        <v>P22-018423</v>
      </c>
      <c r="E175" t="str">
        <f>IFERROR(VLOOKUP($A175,'Capital spend Nov 30'!$D:$G,3,FALSE),"No PO")</f>
        <v>P22-018423 - Line 1</v>
      </c>
      <c r="F175" t="str">
        <f>VLOOKUP(A175,'Capital spend Nov 30'!D:Q,14,FALSE)</f>
        <v>Briarfield Gardens - 2022 - Fire Alarm (Smoke Detectors)</v>
      </c>
      <c r="G175" t="str">
        <f>VLOOKUP(A175,'Capital spend Nov 30'!D:U,18,FALSE)</f>
        <v>No</v>
      </c>
      <c r="H175" s="89">
        <f>VLOOKUP(A175,'Capital spend Nov 30'!$D$10:$W$6901,5,0)</f>
        <v>30673.85</v>
      </c>
      <c r="I175" t="str">
        <f>VLOOKUP(A175,'Capital spend Nov 30'!$D$10:$W$6901,15,0)</f>
        <v>ST10094</v>
      </c>
      <c r="J175" t="str">
        <f>VLOOKUP($A175,'Capital spend Nov 30'!$D$10:$W$6901,8,0)</f>
        <v>Fire alarm/Sprinkler (Capital)</v>
      </c>
      <c r="K175" t="str">
        <f>VLOOKUP($A175,'Capital spend Nov 30'!$D$10:$W$6901,2,0)</f>
        <v>Tim Morrison</v>
      </c>
      <c r="L175" t="str">
        <f>VLOOKUP($A175,'Capital spend Nov 30'!$D$10:$W$6901,4,0)</f>
        <v>To replace the current failed 10+ year old smoke detectors. The replacement date stamped onto the units is 2022. The fire dept has come on 5 false alarms because of the failing units. Must replace or receive an "order".</v>
      </c>
      <c r="R175" s="101" t="s">
        <v>6295</v>
      </c>
      <c r="S175" s="101" t="s">
        <v>478</v>
      </c>
      <c r="T175" s="101" t="s">
        <v>6296</v>
      </c>
      <c r="U175" s="102">
        <v>30673.85</v>
      </c>
      <c r="V175" s="101"/>
      <c r="W175" s="101"/>
      <c r="X175" s="101"/>
      <c r="Y175" s="101"/>
      <c r="Z175" s="101"/>
    </row>
    <row r="176" spans="1:26">
      <c r="A176" s="25" t="s">
        <v>6297</v>
      </c>
      <c r="B176" t="s">
        <v>979</v>
      </c>
      <c r="C176" s="48" t="s">
        <v>1012</v>
      </c>
      <c r="D176" t="str">
        <f t="shared" si="4"/>
        <v>P22-018434</v>
      </c>
      <c r="E176" t="str">
        <f>IFERROR(VLOOKUP($A176,'Capital spend Nov 30'!$D:$G,3,FALSE),"No PO")</f>
        <v>P22-018434 - Line 1</v>
      </c>
      <c r="F176" t="str">
        <f>VLOOKUP(A176,'Capital spend Nov 30'!D:Q,14,FALSE)</f>
        <v>Westwood - 2022 - Sidewalk slab</v>
      </c>
      <c r="G176" t="str">
        <f>VLOOKUP(A176,'Capital spend Nov 30'!D:U,18,FALSE)</f>
        <v>No</v>
      </c>
      <c r="H176" s="89">
        <f>VLOOKUP(A176,'Capital spend Nov 30'!$D$10:$W$6901,5,0)</f>
        <v>8475</v>
      </c>
      <c r="I176" t="str">
        <f>VLOOKUP(A176,'Capital spend Nov 30'!$D$10:$W$6901,15,0)</f>
        <v>ST10035</v>
      </c>
      <c r="J176" t="str">
        <f>VLOOKUP($A176,'Capital spend Nov 30'!$D$10:$W$6901,8,0)</f>
        <v>Parking &amp; Outdoor Storage (Capital)</v>
      </c>
      <c r="K176" t="str">
        <f>VLOOKUP($A176,'Capital spend Nov 30'!$D$10:$W$6901,2,0)</f>
        <v>Franco D'Angelo</v>
      </c>
      <c r="L176" t="str">
        <f>VLOOKUP($A176,'Capital spend Nov 30'!$D$10:$W$6901,4,0)</f>
        <v>Westwood - 2022 - Sidewalk slab at compactor very uneven,  vendor unwilling to roll cardboard bid healthy &amp; safely issue . Require to remove and repour slab . More 10 yrs</v>
      </c>
      <c r="R176" s="101" t="s">
        <v>6297</v>
      </c>
      <c r="S176" s="101" t="s">
        <v>241</v>
      </c>
      <c r="T176" s="101" t="s">
        <v>6298</v>
      </c>
      <c r="U176" s="102">
        <v>8475</v>
      </c>
      <c r="V176" s="101"/>
      <c r="W176" s="101"/>
      <c r="X176" s="101"/>
      <c r="Y176" s="101"/>
      <c r="Z176" s="101"/>
    </row>
    <row r="177" spans="1:26">
      <c r="A177" s="25" t="s">
        <v>6299</v>
      </c>
      <c r="B177" t="s">
        <v>979</v>
      </c>
      <c r="C177" s="48" t="s">
        <v>1012</v>
      </c>
      <c r="D177" t="str">
        <f t="shared" si="4"/>
        <v>P22-018604</v>
      </c>
      <c r="E177" t="str">
        <f>IFERROR(VLOOKUP($A177,'Capital spend Nov 30'!$D:$G,3,FALSE),"No PO")</f>
        <v>P22-018604 - Line 1</v>
      </c>
      <c r="F177" t="str">
        <f>VLOOKUP(A177,'Capital spend Nov 30'!D:Q,14,FALSE)</f>
        <v>Aspen Ridge - 2022 - In-Suite Renovations</v>
      </c>
      <c r="G177" t="str">
        <f>VLOOKUP(A177,'Capital spend Nov 30'!D:U,18,FALSE)</f>
        <v>No</v>
      </c>
      <c r="H177" s="89">
        <f>VLOOKUP(A177,'Capital spend Nov 30'!$D$10:$W$6901,5,0)</f>
        <v>183.75</v>
      </c>
      <c r="I177" t="str">
        <f>VLOOKUP(A177,'Capital spend Nov 30'!$D$10:$W$6901,15,0)</f>
        <v>ST10064</v>
      </c>
      <c r="J177" t="str">
        <f>VLOOKUP($A177,'Capital spend Nov 30'!$D$10:$W$6901,8,0)</f>
        <v>In-Suite Renovation (Capital)</v>
      </c>
      <c r="K177" t="str">
        <f>VLOOKUP($A177,'Capital spend Nov 30'!$D$10:$W$6901,2,0)</f>
        <v>Dawn Anderson</v>
      </c>
      <c r="L177" t="str">
        <f>VLOOKUP($A177,'Capital spend Nov 30'!$D$10:$W$6901,4,0)</f>
        <v>Suite 203 Reno Additional Scope</v>
      </c>
      <c r="R177" s="101" t="s">
        <v>6299</v>
      </c>
      <c r="S177" s="101" t="s">
        <v>384</v>
      </c>
      <c r="T177" s="101" t="s">
        <v>6007</v>
      </c>
      <c r="U177" s="102">
        <v>183.75</v>
      </c>
      <c r="V177" s="101"/>
      <c r="W177" s="101"/>
      <c r="X177" s="101"/>
      <c r="Y177" s="101"/>
      <c r="Z177" s="101"/>
    </row>
    <row r="178" spans="1:26">
      <c r="A178" s="25" t="s">
        <v>6300</v>
      </c>
      <c r="B178" t="s">
        <v>979</v>
      </c>
      <c r="C178" s="48" t="s">
        <v>1012</v>
      </c>
      <c r="D178" t="str">
        <f t="shared" si="4"/>
        <v>P22-018435</v>
      </c>
      <c r="E178" t="str">
        <f>IFERROR(VLOOKUP($A178,'Capital spend Nov 30'!$D:$G,3,FALSE),"No PO")</f>
        <v>P22-018435 - Line 1</v>
      </c>
      <c r="F178" t="str">
        <f>VLOOKUP(A178,'Capital spend Nov 30'!D:Q,14,FALSE)</f>
        <v>Westwood - 2022 - Walk In Cooler/Freezer</v>
      </c>
      <c r="G178" t="str">
        <f>VLOOKUP(A178,'Capital spend Nov 30'!D:U,18,FALSE)</f>
        <v>No</v>
      </c>
      <c r="H178" s="89">
        <f>VLOOKUP(A178,'Capital spend Nov 30'!$D$10:$W$6901,5,0)</f>
        <v>4705.01</v>
      </c>
      <c r="I178" t="str">
        <f>VLOOKUP(A178,'Capital spend Nov 30'!$D$10:$W$6901,15,0)</f>
        <v>ST10035</v>
      </c>
      <c r="J178" t="str">
        <f>VLOOKUP($A178,'Capital spend Nov 30'!$D$10:$W$6901,8,0)</f>
        <v>Kitchen (Capital)</v>
      </c>
      <c r="K178" t="str">
        <f>VLOOKUP($A178,'Capital spend Nov 30'!$D$10:$W$6901,2,0)</f>
        <v>Franco D'Angelo</v>
      </c>
      <c r="L178" t="str">
        <f>VLOOKUP($A178,'Capital spend Nov 30'!$D$10:$W$6901,4,0)</f>
        <v>2021 Invoices not captured</v>
      </c>
      <c r="R178" s="101" t="s">
        <v>6300</v>
      </c>
      <c r="S178" s="101" t="s">
        <v>241</v>
      </c>
      <c r="T178" s="101" t="s">
        <v>6301</v>
      </c>
      <c r="U178" s="102">
        <v>4705.01</v>
      </c>
      <c r="V178" s="101"/>
      <c r="W178" s="101"/>
      <c r="X178" s="101"/>
      <c r="Y178" s="101"/>
      <c r="Z178" s="101"/>
    </row>
    <row r="179" spans="1:26">
      <c r="A179" s="25" t="s">
        <v>6302</v>
      </c>
      <c r="B179" t="s">
        <v>979</v>
      </c>
      <c r="C179" s="48" t="s">
        <v>1012</v>
      </c>
      <c r="D179" t="str">
        <f t="shared" si="4"/>
        <v>P22-018443</v>
      </c>
      <c r="E179" t="str">
        <f>IFERROR(VLOOKUP($A179,'Capital spend Nov 30'!$D:$G,3,FALSE),"No PO")</f>
        <v>P22-018443 - Line 1</v>
      </c>
      <c r="F179" t="str">
        <f>VLOOKUP(A179,'Capital spend Nov 30'!D:Q,14,FALSE)</f>
        <v>Bradgate Arms - 2022 - O/S Eng Invoices</v>
      </c>
      <c r="G179" t="str">
        <f>VLOOKUP(A179,'Capital spend Nov 30'!D:U,18,FALSE)</f>
        <v>No</v>
      </c>
      <c r="H179" s="89">
        <f>VLOOKUP(A179,'Capital spend Nov 30'!$D$10:$W$6901,5,0)</f>
        <v>5346.03</v>
      </c>
      <c r="I179" t="str">
        <f>VLOOKUP(A179,'Capital spend Nov 30'!$D$10:$W$6901,15,0)</f>
        <v>ST10014</v>
      </c>
      <c r="J179" t="str">
        <f>VLOOKUP($A179,'Capital spend Nov 30'!$D$10:$W$6901,8,0)</f>
        <v>Exterior Structure (Capital)</v>
      </c>
      <c r="K179" t="str">
        <f>VLOOKUP($A179,'Capital spend Nov 30'!$D$10:$W$6901,2,0)</f>
        <v>Kerrsten Norwood</v>
      </c>
      <c r="L179" t="str">
        <f>VLOOKUP($A179,'Capital spend Nov 30'!$D$10:$W$6901,4,0)</f>
        <v>O/S Invoices.</v>
      </c>
      <c r="R179" s="101" t="s">
        <v>6302</v>
      </c>
      <c r="S179" s="101" t="s">
        <v>109</v>
      </c>
      <c r="T179" s="101" t="s">
        <v>6303</v>
      </c>
      <c r="U179" s="102">
        <v>5346.03</v>
      </c>
      <c r="V179" s="101"/>
      <c r="W179" s="101"/>
      <c r="X179" s="101"/>
      <c r="Y179" s="101"/>
      <c r="Z179" s="101"/>
    </row>
    <row r="180" spans="1:26">
      <c r="A180" s="25" t="s">
        <v>6304</v>
      </c>
      <c r="B180" t="s">
        <v>979</v>
      </c>
      <c r="C180" s="48" t="s">
        <v>1012</v>
      </c>
      <c r="D180" t="str">
        <f t="shared" si="4"/>
        <v>P22-018445</v>
      </c>
      <c r="E180" t="str">
        <f>IFERROR(VLOOKUP($A180,'Capital spend Nov 30'!$D:$G,3,FALSE),"No PO")</f>
        <v>P22-018445 - Line 1</v>
      </c>
      <c r="F180" t="str">
        <f>VLOOKUP(A180,'Capital spend Nov 30'!D:Q,14,FALSE)</f>
        <v>Donway - 2022 - Laundry Room Door Opener</v>
      </c>
      <c r="G180" t="str">
        <f>VLOOKUP(A180,'Capital spend Nov 30'!D:U,18,FALSE)</f>
        <v>No</v>
      </c>
      <c r="H180" s="89">
        <f>VLOOKUP(A180,'Capital spend Nov 30'!$D$10:$W$6901,5,0)</f>
        <v>10735</v>
      </c>
      <c r="I180" t="str">
        <f>VLOOKUP(A180,'Capital spend Nov 30'!$D$10:$W$6901,15,0)</f>
        <v>ST10026</v>
      </c>
      <c r="J180" t="str">
        <f>VLOOKUP($A180,'Capital spend Nov 30'!$D$10:$W$6901,8,0)</f>
        <v>Access and Security systems (Capital)</v>
      </c>
      <c r="K180" t="str">
        <f>VLOOKUP($A180,'Capital spend Nov 30'!$D$10:$W$6901,2,0)</f>
        <v>Kerrsten Norwood</v>
      </c>
      <c r="L180" t="str">
        <f>VLOOKUP($A180,'Capital spend Nov 30'!$D$10:$W$6901,4,0)</f>
        <v>Compliance – laundry room door opener</v>
      </c>
      <c r="R180" s="101" t="s">
        <v>6304</v>
      </c>
      <c r="S180" s="101" t="s">
        <v>182</v>
      </c>
      <c r="T180" s="101" t="s">
        <v>6305</v>
      </c>
      <c r="U180" s="102">
        <v>10735</v>
      </c>
      <c r="V180" s="101"/>
      <c r="W180" s="101"/>
      <c r="X180" s="101"/>
      <c r="Y180" s="101"/>
      <c r="Z180" s="101"/>
    </row>
    <row r="181" spans="1:26">
      <c r="A181" s="25" t="s">
        <v>6306</v>
      </c>
      <c r="B181" t="s">
        <v>979</v>
      </c>
      <c r="C181" s="48" t="s">
        <v>1012</v>
      </c>
      <c r="D181" t="str">
        <f t="shared" si="4"/>
        <v>P22-018447</v>
      </c>
      <c r="E181" t="str">
        <f>IFERROR(VLOOKUP($A181,'Capital spend Nov 30'!$D:$G,3,FALSE),"No PO")</f>
        <v>P22-018447 - Line 1</v>
      </c>
      <c r="F181" t="str">
        <f>VLOOKUP(A181,'Capital spend Nov 30'!D:Q,14,FALSE)</f>
        <v>Rayoak - 2022 - CPU Replacement</v>
      </c>
      <c r="G181" t="str">
        <f>VLOOKUP(A181,'Capital spend Nov 30'!D:U,18,FALSE)</f>
        <v>No</v>
      </c>
      <c r="H181" s="89">
        <f>VLOOKUP(A181,'Capital spend Nov 30'!$D$10:$W$6901,5,0)</f>
        <v>5003.6400000000003</v>
      </c>
      <c r="I181" t="str">
        <f>VLOOKUP(A181,'Capital spend Nov 30'!$D$10:$W$6901,15,0)</f>
        <v>ST10030</v>
      </c>
      <c r="J181" t="str">
        <f>VLOOKUP($A181,'Capital spend Nov 30'!$D$10:$W$6901,8,0)</f>
        <v>Fire alarm/Sprinkler (Capital)</v>
      </c>
      <c r="K181" t="str">
        <f>VLOOKUP($A181,'Capital spend Nov 30'!$D$10:$W$6901,2,0)</f>
        <v>Kerrsten Norwood</v>
      </c>
      <c r="L181" t="str">
        <f>VLOOKUP($A181,'Capital spend Nov 30'!$D$10:$W$6901,4,0)</f>
        <v>Fire &amp; LS Deficiencies – CPU replacement</v>
      </c>
      <c r="R181" s="101" t="s">
        <v>6306</v>
      </c>
      <c r="S181" s="101" t="s">
        <v>209</v>
      </c>
      <c r="T181" s="101" t="s">
        <v>6307</v>
      </c>
      <c r="U181" s="102">
        <v>5003.6400000000003</v>
      </c>
      <c r="V181" s="101"/>
      <c r="W181" s="101"/>
      <c r="X181" s="101"/>
      <c r="Y181" s="101"/>
      <c r="Z181" s="101"/>
    </row>
    <row r="182" spans="1:26">
      <c r="A182" s="25" t="s">
        <v>6308</v>
      </c>
      <c r="B182" t="s">
        <v>979</v>
      </c>
      <c r="C182" s="48" t="s">
        <v>1012</v>
      </c>
      <c r="D182" t="str">
        <f t="shared" si="4"/>
        <v>P22-018546</v>
      </c>
      <c r="E182" t="str">
        <f>IFERROR(VLOOKUP($A182,'Capital spend Nov 30'!$D:$G,3,FALSE),"No PO")</f>
        <v>P22-018546 - Line 1</v>
      </c>
      <c r="F182" t="str">
        <f>VLOOKUP(A182,'Capital spend Nov 30'!D:Q,14,FALSE)</f>
        <v>The Village Seniors - 2022 - Label Maker</v>
      </c>
      <c r="G182" t="str">
        <f>VLOOKUP(A182,'Capital spend Nov 30'!D:U,18,FALSE)</f>
        <v>No</v>
      </c>
      <c r="H182" s="89">
        <f>VLOOKUP(A182,'Capital spend Nov 30'!$D$10:$W$6901,5,0)</f>
        <v>2229.6799999999998</v>
      </c>
      <c r="I182" t="str">
        <f>VLOOKUP(A182,'Capital spend Nov 30'!$D$10:$W$6901,15,0)</f>
        <v>ST10336</v>
      </c>
      <c r="J182" t="str">
        <f>VLOOKUP($A182,'Capital spend Nov 30'!$D$10:$W$6901,8,0)</f>
        <v>Laundry FF&amp;E (Capital)</v>
      </c>
      <c r="K182" t="str">
        <f>VLOOKUP($A182,'Capital spend Nov 30'!$D$10:$W$6901,2,0)</f>
        <v>Emilio Ricciardi (Terminated)</v>
      </c>
      <c r="L182" t="str">
        <f>VLOOKUP($A182,'Capital spend Nov 30'!$D$10:$W$6901,4,0)</f>
        <v>Current label maker for is falling apart very quickly and will not last much longer.</v>
      </c>
      <c r="R182" s="101" t="s">
        <v>6308</v>
      </c>
      <c r="S182" s="101" t="s">
        <v>755</v>
      </c>
      <c r="T182" s="101" t="s">
        <v>6309</v>
      </c>
      <c r="U182" s="102">
        <v>2229.6799999999998</v>
      </c>
      <c r="V182" s="101"/>
      <c r="W182" s="101"/>
      <c r="X182" s="101"/>
      <c r="Y182" s="101"/>
      <c r="Z182" s="101"/>
    </row>
    <row r="183" spans="1:26">
      <c r="A183" s="25" t="s">
        <v>6310</v>
      </c>
      <c r="B183" t="s">
        <v>979</v>
      </c>
      <c r="C183" s="48" t="s">
        <v>1012</v>
      </c>
      <c r="D183" t="str">
        <f t="shared" si="4"/>
        <v>P22-018480</v>
      </c>
      <c r="E183" t="str">
        <f>IFERROR(VLOOKUP($A183,'Capital spend Nov 30'!$D:$G,3,FALSE),"No PO")</f>
        <v>P22-018480 - Line 1</v>
      </c>
      <c r="F183" t="str">
        <f>VLOOKUP(A183,'Capital spend Nov 30'!D:Q,14,FALSE)</f>
        <v>Kingsway - 2022 - Heat Pump (Kitchen)</v>
      </c>
      <c r="G183" t="str">
        <f>VLOOKUP(A183,'Capital spend Nov 30'!D:U,18,FALSE)</f>
        <v>No</v>
      </c>
      <c r="H183" s="89">
        <f>VLOOKUP(A183,'Capital spend Nov 30'!$D$10:$W$6901,5,0)</f>
        <v>11322.6</v>
      </c>
      <c r="I183" t="str">
        <f>VLOOKUP(A183,'Capital spend Nov 30'!$D$10:$W$6901,15,0)</f>
        <v>ST10020</v>
      </c>
      <c r="J183" t="str">
        <f>VLOOKUP($A183,'Capital spend Nov 30'!$D$10:$W$6901,8,0)</f>
        <v>HVAC Systems (Capital)</v>
      </c>
      <c r="K183" t="str">
        <f>VLOOKUP($A183,'Capital spend Nov 30'!$D$10:$W$6901,2,0)</f>
        <v>Kerrsten Norwood</v>
      </c>
      <c r="L183" t="str">
        <f>VLOOKUP($A183,'Capital spend Nov 30'!$D$10:$W$6901,4,0)</f>
        <v>Replace kitchen heat pump – existing is eol &amp; cannot secure parts.</v>
      </c>
      <c r="R183" s="101" t="s">
        <v>6310</v>
      </c>
      <c r="S183" s="101" t="s">
        <v>145</v>
      </c>
      <c r="T183" s="101" t="s">
        <v>6311</v>
      </c>
      <c r="U183" s="102">
        <v>11322.6</v>
      </c>
      <c r="V183" s="101"/>
      <c r="W183" s="101"/>
      <c r="X183" s="101"/>
      <c r="Y183" s="101"/>
      <c r="Z183" s="101"/>
    </row>
    <row r="184" spans="1:26">
      <c r="A184" t="s">
        <v>6312</v>
      </c>
      <c r="B184" t="s">
        <v>978</v>
      </c>
      <c r="C184" s="31" t="s">
        <v>1012</v>
      </c>
      <c r="D184" t="str">
        <f t="shared" si="4"/>
        <v>P22-016752</v>
      </c>
      <c r="E184" t="str">
        <f>IFERROR(VLOOKUP($A184,'Capital spend Nov 30'!$D:$G,3,FALSE),"No PO")</f>
        <v>P22-016752 - Line 1</v>
      </c>
      <c r="F184" t="str">
        <f>VLOOKUP(A184,'Capital spend Nov 30'!D:Q,14,FALSE)</f>
        <v>The Renoir - 2022- Kitchen (Dishwasher Table)</v>
      </c>
      <c r="G184" t="str">
        <f>VLOOKUP(A184,'Capital spend Nov 30'!D:U,18,FALSE)</f>
        <v>No</v>
      </c>
      <c r="H184" s="89">
        <f>VLOOKUP(A184,'Capital spend Nov 30'!$D$10:$W$6901,5,0)</f>
        <v>14631.27</v>
      </c>
      <c r="I184" t="str">
        <f>VLOOKUP(A184,'Capital spend Nov 30'!$D$10:$W$6901,15,0)</f>
        <v>ST10397</v>
      </c>
      <c r="J184" t="str">
        <f>VLOOKUP($A184,'Capital spend Nov 30'!$D$10:$W$6901,8,0)</f>
        <v>Kitchen FF&amp;E (Capital)</v>
      </c>
      <c r="K184" t="str">
        <f>VLOOKUP($A184,'Capital spend Nov 30'!$D$10:$W$6901,2,0)</f>
        <v>Tim Morrison</v>
      </c>
      <c r="L184" t="str">
        <f>VLOOKUP($A184,'Capital spend Nov 30'!$D$10:$W$6901,4,0)</f>
        <v>Dishwasher Table</v>
      </c>
      <c r="R184" s="101" t="s">
        <v>6312</v>
      </c>
      <c r="S184" s="101" t="s">
        <v>5955</v>
      </c>
      <c r="T184" s="101" t="s">
        <v>6313</v>
      </c>
      <c r="U184" s="102">
        <v>14631.27</v>
      </c>
      <c r="V184" s="101"/>
      <c r="W184" s="101"/>
      <c r="X184" s="101"/>
      <c r="Y184" s="101"/>
      <c r="Z184" s="101"/>
    </row>
    <row r="185" spans="1:26">
      <c r="A185" t="s">
        <v>6314</v>
      </c>
      <c r="B185" t="s">
        <v>978</v>
      </c>
      <c r="C185" s="31" t="s">
        <v>1012</v>
      </c>
      <c r="D185" t="str">
        <f t="shared" si="4"/>
        <v>P22-016815</v>
      </c>
      <c r="E185" t="str">
        <f>IFERROR(VLOOKUP($A185,'Capital spend Nov 30'!$D:$G,3,FALSE),"No PO")</f>
        <v>P22-016815 - Line 1</v>
      </c>
      <c r="F185" t="str">
        <f>VLOOKUP(A185,'Capital spend Nov 30'!D:Q,14,FALSE)</f>
        <v>The Renoir - 2022 - Dining Room (Replace Ceiling)</v>
      </c>
      <c r="G185" t="str">
        <f>VLOOKUP(A185,'Capital spend Nov 30'!D:U,18,FALSE)</f>
        <v>No</v>
      </c>
      <c r="H185" s="89">
        <f>VLOOKUP(A185,'Capital spend Nov 30'!$D$10:$W$6901,5,0)</f>
        <v>64082.3</v>
      </c>
      <c r="I185" t="str">
        <f>VLOOKUP(A185,'Capital spend Nov 30'!$D$10:$W$6901,15,0)</f>
        <v>ST10397</v>
      </c>
      <c r="J185" t="str">
        <f>VLOOKUP($A185,'Capital spend Nov 30'!$D$10:$W$6901,8,0)</f>
        <v>Dining Room (Capital)</v>
      </c>
      <c r="K185" t="str">
        <f>VLOOKUP($A185,'Capital spend Nov 30'!$D$10:$W$6901,2,0)</f>
        <v>Tim Morrison</v>
      </c>
      <c r="L185" t="str">
        <f>VLOOKUP($A185,'Capital spend Nov 30'!$D$10:$W$6901,4,0)</f>
        <v>Dining Rm Ceiling Structure</v>
      </c>
      <c r="R185" s="101" t="s">
        <v>6314</v>
      </c>
      <c r="S185" s="101" t="s">
        <v>5955</v>
      </c>
      <c r="T185" s="101" t="s">
        <v>6315</v>
      </c>
      <c r="U185" s="102">
        <v>64082.3</v>
      </c>
      <c r="V185" s="101"/>
      <c r="W185" s="101"/>
      <c r="X185" s="101"/>
      <c r="Y185" s="101"/>
      <c r="Z185" s="101"/>
    </row>
    <row r="186" spans="1:26">
      <c r="A186" t="s">
        <v>6316</v>
      </c>
      <c r="B186" t="s">
        <v>978</v>
      </c>
      <c r="C186" s="31" t="s">
        <v>1012</v>
      </c>
      <c r="D186" t="str">
        <f t="shared" si="4"/>
        <v>P22-016750</v>
      </c>
      <c r="E186" t="str">
        <f>IFERROR(VLOOKUP($A186,'Capital spend Nov 30'!$D:$G,3,FALSE),"No PO")</f>
        <v>P22-016750 - Line 1</v>
      </c>
      <c r="F186" t="str">
        <f>VLOOKUP(A186,'Capital spend Nov 30'!D:Q,14,FALSE)</f>
        <v>Williamsburg - 2022- Generator (Repairs)</v>
      </c>
      <c r="G186" t="str">
        <f>VLOOKUP(A186,'Capital spend Nov 30'!D:U,18,FALSE)</f>
        <v>No</v>
      </c>
      <c r="H186" s="89">
        <f>VLOOKUP(A186,'Capital spend Nov 30'!$D$10:$W$6901,5,0)</f>
        <v>5902.39</v>
      </c>
      <c r="I186" t="str">
        <f>VLOOKUP(A186,'Capital spend Nov 30'!$D$10:$W$6901,15,0)</f>
        <v>ST10398</v>
      </c>
      <c r="J186" t="str">
        <f>VLOOKUP($A186,'Capital spend Nov 30'!$D$10:$W$6901,8,0)</f>
        <v>Emergency Power System (Capital)</v>
      </c>
      <c r="K186" t="str">
        <f>VLOOKUP($A186,'Capital spend Nov 30'!$D$10:$W$6901,2,0)</f>
        <v>Tim Morrison</v>
      </c>
      <c r="L186" t="str">
        <f>VLOOKUP($A186,'Capital spend Nov 30'!$D$10:$W$6901,4,0)</f>
        <v>Generator Upgrades</v>
      </c>
      <c r="R186" s="101" t="s">
        <v>6316</v>
      </c>
      <c r="S186" s="101" t="s">
        <v>6197</v>
      </c>
      <c r="T186" s="101" t="s">
        <v>6317</v>
      </c>
      <c r="U186" s="102">
        <v>5902.39</v>
      </c>
      <c r="V186" s="101"/>
      <c r="W186" s="101"/>
      <c r="X186" s="101"/>
      <c r="Y186" s="101"/>
      <c r="Z186" s="101"/>
    </row>
    <row r="187" spans="1:26">
      <c r="A187" t="s">
        <v>6318</v>
      </c>
      <c r="B187" t="s">
        <v>978</v>
      </c>
      <c r="C187" s="31" t="s">
        <v>1012</v>
      </c>
      <c r="D187" t="str">
        <f t="shared" si="4"/>
        <v>P22-016755</v>
      </c>
      <c r="E187" t="str">
        <f>IFERROR(VLOOKUP($A187,'Capital spend Nov 30'!$D:$G,3,FALSE),"No PO")</f>
        <v>P22-016755 - Line 1</v>
      </c>
      <c r="F187" t="str">
        <f>VLOOKUP(A187,'Capital spend Nov 30'!D:Q,14,FALSE)</f>
        <v>The Williamsburg - 2022 - PTAC (2)</v>
      </c>
      <c r="G187" t="str">
        <f>VLOOKUP(A187,'Capital spend Nov 30'!D:U,18,FALSE)</f>
        <v>No</v>
      </c>
      <c r="H187" s="89">
        <f>VLOOKUP(A187,'Capital spend Nov 30'!$D$10:$W$6901,5,0)</f>
        <v>8377.82</v>
      </c>
      <c r="I187" t="str">
        <f>VLOOKUP(A187,'Capital spend Nov 30'!$D$10:$W$6901,15,0)</f>
        <v>ST10398</v>
      </c>
      <c r="J187" t="str">
        <f>VLOOKUP($A187,'Capital spend Nov 30'!$D$10:$W$6901,8,0)</f>
        <v>HVAC Systems (Capital)</v>
      </c>
      <c r="K187" t="str">
        <f>VLOOKUP($A187,'Capital spend Nov 30'!$D$10:$W$6901,2,0)</f>
        <v>Tim Morrison</v>
      </c>
      <c r="L187" t="str">
        <f>VLOOKUP($A187,'Capital spend Nov 30'!$D$10:$W$6901,4,0)</f>
        <v>Suite 103 &amp; 201To replace two (2) current failed 20 year old PTAC/Heat Pumps. No AC/Heat in these suites.</v>
      </c>
      <c r="R187" s="101" t="s">
        <v>6318</v>
      </c>
      <c r="S187" s="101" t="s">
        <v>6197</v>
      </c>
      <c r="T187" s="101" t="s">
        <v>6319</v>
      </c>
      <c r="U187" s="102">
        <v>8377.82</v>
      </c>
      <c r="V187" s="101"/>
      <c r="W187" s="101"/>
      <c r="X187" s="101"/>
      <c r="Y187" s="101"/>
      <c r="Z187" s="101"/>
    </row>
    <row r="188" spans="1:26">
      <c r="A188" t="s">
        <v>6320</v>
      </c>
      <c r="B188" t="s">
        <v>978</v>
      </c>
      <c r="C188" s="48" t="s">
        <v>1086</v>
      </c>
      <c r="D188" t="str">
        <f t="shared" si="4"/>
        <v>P22-016696</v>
      </c>
      <c r="E188" t="str">
        <f>IFERROR(VLOOKUP($A188,'Capital spend Nov 30'!$D:$G,3,FALSE),"No PO")</f>
        <v>P22-016696 - Line 1</v>
      </c>
      <c r="F188" t="str">
        <f>VLOOKUP(A188,'Capital spend Nov 30'!D:Q,14,FALSE)</f>
        <v>The Williamsburg - 2022 - Spa (Jet Pump Motor)</v>
      </c>
      <c r="G188" t="str">
        <f>VLOOKUP(A188,'Capital spend Nov 30'!D:U,18,FALSE)</f>
        <v>No</v>
      </c>
      <c r="H188" s="89">
        <f>VLOOKUP(A188,'Capital spend Nov 30'!$D$10:$W$6901,5,0)</f>
        <v>2647.59</v>
      </c>
      <c r="I188" t="str">
        <f>VLOOKUP(A188,'Capital spend Nov 30'!$D$10:$W$6901,15,0)</f>
        <v>ST10398</v>
      </c>
      <c r="J188" t="str">
        <f>VLOOKUP($A188,'Capital spend Nov 30'!$D$10:$W$6901,8,0)</f>
        <v>Spa/Tubs/Washrooms (Capital)</v>
      </c>
      <c r="K188" t="str">
        <f>VLOOKUP($A188,'Capital spend Nov 30'!$D$10:$W$6901,2,0)</f>
        <v>Tim Morrison</v>
      </c>
      <c r="L188" t="str">
        <f>VLOOKUP($A188,'Capital spend Nov 30'!$D$10:$W$6901,4,0)</f>
        <v>Spa Jet Pump Motor</v>
      </c>
      <c r="R188" s="101" t="s">
        <v>6320</v>
      </c>
      <c r="S188" s="101" t="s">
        <v>6197</v>
      </c>
      <c r="T188" s="101" t="s">
        <v>6321</v>
      </c>
      <c r="U188" s="102">
        <v>2647.59</v>
      </c>
      <c r="V188" s="101"/>
      <c r="W188" s="101"/>
      <c r="X188" s="101"/>
      <c r="Y188" s="101"/>
      <c r="Z188" s="101"/>
    </row>
    <row r="189" spans="1:26">
      <c r="A189" t="s">
        <v>6322</v>
      </c>
      <c r="B189" t="s">
        <v>978</v>
      </c>
      <c r="C189" s="48" t="s">
        <v>1086</v>
      </c>
      <c r="D189" t="str">
        <f t="shared" si="4"/>
        <v>P22-016695</v>
      </c>
      <c r="E189" t="str">
        <f>IFERROR(VLOOKUP($A189,'Capital spend Nov 30'!$D:$G,3,FALSE),"No PO")</f>
        <v>P22-016695 - Line 1</v>
      </c>
      <c r="F189" t="str">
        <f>VLOOKUP(A189,'Capital spend Nov 30'!D:Q,14,FALSE)</f>
        <v>The Williamsburg - 2022 - Laundry FF&amp;E (Top Load Washer)</v>
      </c>
      <c r="G189" t="str">
        <f>VLOOKUP(A189,'Capital spend Nov 30'!D:U,18,FALSE)</f>
        <v>No</v>
      </c>
      <c r="H189" s="89">
        <f>VLOOKUP(A189,'Capital spend Nov 30'!$D$10:$W$6901,5,0)</f>
        <v>1966.2</v>
      </c>
      <c r="I189" t="str">
        <f>VLOOKUP(A189,'Capital spend Nov 30'!$D$10:$W$6901,15,0)</f>
        <v>ST10398</v>
      </c>
      <c r="J189" t="str">
        <f>VLOOKUP($A189,'Capital spend Nov 30'!$D$10:$W$6901,8,0)</f>
        <v>Laundry FF&amp;E (Capital)</v>
      </c>
      <c r="K189" t="str">
        <f>VLOOKUP($A189,'Capital spend Nov 30'!$D$10:$W$6901,2,0)</f>
        <v>Tim Morrison</v>
      </c>
      <c r="L189" t="str">
        <f>VLOOKUP($A189,'Capital spend Nov 30'!$D$10:$W$6901,4,0)</f>
        <v>To replace the current failed 12 year old top washer.</v>
      </c>
      <c r="R189" s="101" t="s">
        <v>6322</v>
      </c>
      <c r="S189" s="101" t="s">
        <v>6197</v>
      </c>
      <c r="T189" s="101" t="s">
        <v>6323</v>
      </c>
      <c r="U189" s="102">
        <v>1966.2</v>
      </c>
      <c r="V189" s="101"/>
      <c r="W189" s="101"/>
      <c r="X189" s="101"/>
      <c r="Y189" s="101"/>
      <c r="Z189" s="101"/>
    </row>
    <row r="190" spans="1:26">
      <c r="A190" t="s">
        <v>6324</v>
      </c>
      <c r="B190" t="s">
        <v>978</v>
      </c>
      <c r="C190" s="48" t="s">
        <v>1012</v>
      </c>
      <c r="D190" t="str">
        <f t="shared" si="4"/>
        <v>P22-016751</v>
      </c>
      <c r="E190" t="str">
        <f>IFERROR(VLOOKUP($A190,'Capital spend Nov 30'!$D:$G,3,FALSE),"No PO")</f>
        <v>P22-016751 - Line 1</v>
      </c>
      <c r="F190" t="str">
        <f>VLOOKUP(A190,'Capital spend Nov 30'!D:Q,14,FALSE)</f>
        <v>Williamsburg - 2022 - Exterior Structure (Sink Hole)</v>
      </c>
      <c r="G190" t="str">
        <f>VLOOKUP(A190,'Capital spend Nov 30'!D:U,18,FALSE)</f>
        <v>No</v>
      </c>
      <c r="H190" s="89">
        <f>VLOOKUP(A190,'Capital spend Nov 30'!$D$10:$W$6901,5,0)</f>
        <v>13277.5</v>
      </c>
      <c r="I190" t="str">
        <f>VLOOKUP(A190,'Capital spend Nov 30'!$D$10:$W$6901,15,0)</f>
        <v>ST10398</v>
      </c>
      <c r="J190" t="str">
        <f>VLOOKUP($A190,'Capital spend Nov 30'!$D$10:$W$6901,8,0)</f>
        <v>Exterior Living Space (Capital)</v>
      </c>
      <c r="K190" t="str">
        <f>VLOOKUP($A190,'Capital spend Nov 30'!$D$10:$W$6901,2,0)</f>
        <v>Tim Morrison</v>
      </c>
      <c r="L190" t="str">
        <f>VLOOKUP($A190,'Capital spend Nov 30'!$D$10:$W$6901,4,0)</f>
        <v>Courtyard Engineering Fees - Sink Hole</v>
      </c>
      <c r="R190" s="101" t="s">
        <v>6324</v>
      </c>
      <c r="S190" s="101" t="s">
        <v>6197</v>
      </c>
      <c r="T190" s="101" t="s">
        <v>6325</v>
      </c>
      <c r="U190" s="102">
        <v>13277.5</v>
      </c>
      <c r="V190" s="101"/>
      <c r="W190" s="101"/>
      <c r="X190" s="101"/>
      <c r="Y190" s="101"/>
      <c r="Z190" s="101"/>
    </row>
    <row r="191" spans="1:26">
      <c r="A191" t="s">
        <v>6326</v>
      </c>
      <c r="B191" t="s">
        <v>978</v>
      </c>
      <c r="C191" s="48" t="s">
        <v>1012</v>
      </c>
      <c r="D191" t="str">
        <f t="shared" si="4"/>
        <v>P22-016753</v>
      </c>
      <c r="E191" t="str">
        <f>IFERROR(VLOOKUP($A191,'Capital spend Nov 30'!$D:$G,3,FALSE),"No PO")</f>
        <v>P22-016753 - Line 1</v>
      </c>
      <c r="F191" t="str">
        <f>VLOOKUP(A191,'Capital spend Nov 30'!D:Q,14,FALSE)</f>
        <v>Westney Gardens - 2022 - Sidewalks (Concrete Repairs)</v>
      </c>
      <c r="G191" t="str">
        <f>VLOOKUP(A191,'Capital spend Nov 30'!D:U,18,FALSE)</f>
        <v>No</v>
      </c>
      <c r="H191" s="89">
        <f>VLOOKUP(A191,'Capital spend Nov 30'!$D$10:$W$6901,5,0)</f>
        <v>15594</v>
      </c>
      <c r="I191" t="str">
        <f>VLOOKUP(A191,'Capital spend Nov 30'!$D$10:$W$6901,15,0)</f>
        <v>ST10399</v>
      </c>
      <c r="J191" t="str">
        <f>VLOOKUP($A191,'Capital spend Nov 30'!$D$10:$W$6901,8,0)</f>
        <v>Exterior Living Space (Capital)</v>
      </c>
      <c r="K191" t="str">
        <f>VLOOKUP($A191,'Capital spend Nov 30'!$D$10:$W$6901,2,0)</f>
        <v>Tim Morrison</v>
      </c>
      <c r="L191" t="str">
        <f>VLOOKUP($A191,'Capital spend Nov 30'!$D$10:$W$6901,4,0)</f>
        <v>Sidewalk/Concrete Upgrades</v>
      </c>
      <c r="R191" s="101" t="s">
        <v>6326</v>
      </c>
      <c r="S191" s="101" t="s">
        <v>6327</v>
      </c>
      <c r="T191" s="101" t="s">
        <v>6328</v>
      </c>
      <c r="U191" s="102">
        <v>15594</v>
      </c>
      <c r="V191" s="101"/>
      <c r="W191" s="101"/>
      <c r="X191" s="101"/>
      <c r="Y191" s="101"/>
      <c r="Z191" s="101"/>
    </row>
    <row r="192" spans="1:26">
      <c r="A192" t="s">
        <v>6329</v>
      </c>
      <c r="B192" t="s">
        <v>978</v>
      </c>
      <c r="C192" s="48" t="s">
        <v>1012</v>
      </c>
      <c r="D192" t="str">
        <f t="shared" si="4"/>
        <v>P22-016885</v>
      </c>
      <c r="E192" t="str">
        <f>IFERROR(VLOOKUP($A192,'Capital spend Nov 30'!$D:$G,3,FALSE),"No PO")</f>
        <v>P22-016885 - Line 2</v>
      </c>
      <c r="F192" t="str">
        <f>VLOOKUP(A192,'Capital spend Nov 30'!D:Q,14,FALSE)</f>
        <v>The Waverly/Rosewood - 2022 - In-Suite Renovations</v>
      </c>
      <c r="G192" t="str">
        <f>VLOOKUP(A192,'Capital spend Nov 30'!D:U,18,FALSE)</f>
        <v>No</v>
      </c>
      <c r="H192" s="89">
        <f>VLOOKUP(A192,'Capital spend Nov 30'!$D$10:$W$6901,5,0)</f>
        <v>168</v>
      </c>
      <c r="I192" t="str">
        <f>VLOOKUP(A192,'Capital spend Nov 30'!$D$10:$W$6901,15,0)</f>
        <v>ST10083</v>
      </c>
      <c r="J192" t="str">
        <f>VLOOKUP($A192,'Capital spend Nov 30'!$D$10:$W$6901,8,0)</f>
        <v>Suites FF&amp;E (Capital)</v>
      </c>
      <c r="K192" t="str">
        <f>VLOOKUP($A192,'Capital spend Nov 30'!$D$10:$W$6901,2,0)</f>
        <v>Daniel Reinsch</v>
      </c>
      <c r="L192" t="str">
        <f>VLOOKUP($A192,'Capital spend Nov 30'!$D$10:$W$6901,4,0)</f>
        <v>Suite 136 Reno Fridge Additional Scope Cost</v>
      </c>
      <c r="R192" s="101" t="s">
        <v>6329</v>
      </c>
      <c r="S192" s="101" t="s">
        <v>443</v>
      </c>
      <c r="T192" s="101" t="s">
        <v>6330</v>
      </c>
      <c r="U192" s="102">
        <v>168</v>
      </c>
      <c r="V192" s="101"/>
      <c r="W192" s="101"/>
      <c r="X192" s="101"/>
      <c r="Y192" s="101"/>
      <c r="Z192" s="101"/>
    </row>
    <row r="193" spans="1:26">
      <c r="A193" t="s">
        <v>6331</v>
      </c>
      <c r="B193" t="s">
        <v>978</v>
      </c>
      <c r="C193" s="51" t="s">
        <v>1012</v>
      </c>
      <c r="D193" t="str">
        <f t="shared" si="4"/>
        <v>P22-017389</v>
      </c>
      <c r="E193" t="str">
        <f>IFERROR(VLOOKUP($A193,'Capital spend Nov 30'!$D:$G,3,FALSE),"No PO")</f>
        <v>P22-017389 - Line 1</v>
      </c>
      <c r="F193" t="str">
        <f>VLOOKUP(A193,'Capital spend Nov 30'!D:Q,14,FALSE)</f>
        <v>Inglewood - 2022 - Balcony &amp; Roof Membrane Repairs</v>
      </c>
      <c r="G193" t="str">
        <f>VLOOKUP(A193,'Capital spend Nov 30'!D:U,18,FALSE)</f>
        <v>No</v>
      </c>
      <c r="H193" s="89">
        <f>VLOOKUP(A193,'Capital spend Nov 30'!$D$10:$W$6901,5,0)</f>
        <v>20325.900000000001</v>
      </c>
      <c r="I193" t="str">
        <f>VLOOKUP(A193,'Capital spend Nov 30'!$D$10:$W$6901,15,0)</f>
        <v>ST10066</v>
      </c>
      <c r="J193" t="str">
        <f>VLOOKUP($A193,'Capital spend Nov 30'!$D$10:$W$6901,8,0)</f>
        <v>Exterior Balcony (Capital)</v>
      </c>
      <c r="K193" t="str">
        <f>VLOOKUP($A193,'Capital spend Nov 30'!$D$10:$W$6901,2,0)</f>
        <v>Trevor Shoemaker</v>
      </c>
      <c r="L193" t="str">
        <f>VLOOKUP($A193,'Capital spend Nov 30'!$D$10:$W$6901,4,0)</f>
        <v>Active leaks, balcony - suites 210, 236, 232, 234 &amp; Bistro roof. Required immediate repairs.</v>
      </c>
      <c r="R193" s="101" t="s">
        <v>6331</v>
      </c>
      <c r="S193" s="101" t="s">
        <v>390</v>
      </c>
      <c r="T193" s="101" t="s">
        <v>6332</v>
      </c>
      <c r="U193" s="102">
        <v>20325.900000000001</v>
      </c>
      <c r="V193" s="101"/>
      <c r="W193" s="101"/>
      <c r="X193" s="101"/>
      <c r="Y193" s="101"/>
      <c r="Z193" s="101"/>
    </row>
    <row r="194" spans="1:26">
      <c r="A194" t="s">
        <v>6333</v>
      </c>
      <c r="B194" t="s">
        <v>978</v>
      </c>
      <c r="C194" s="48" t="s">
        <v>1012</v>
      </c>
      <c r="D194" t="str">
        <f t="shared" si="4"/>
        <v>P22-017116</v>
      </c>
      <c r="E194" t="str">
        <f>IFERROR(VLOOKUP($A194,'Capital spend Nov 30'!$D:$G,3,FALSE),"No PO")</f>
        <v>P22-017116 - Line 1</v>
      </c>
      <c r="F194" t="str">
        <f>VLOOKUP(A194,'Capital spend Nov 30'!D:Q,14,FALSE)</f>
        <v>The Renoir - 2022 - Kitchen (Fridge Floor)</v>
      </c>
      <c r="G194" t="str">
        <f>VLOOKUP(A194,'Capital spend Nov 30'!D:U,18,FALSE)</f>
        <v>No</v>
      </c>
      <c r="H194" s="89">
        <f>VLOOKUP(A194,'Capital spend Nov 30'!$D$10:$W$6901,5,0)</f>
        <v>18095.509999999998</v>
      </c>
      <c r="I194" t="str">
        <f>VLOOKUP(A194,'Capital spend Nov 30'!$D$10:$W$6901,15,0)</f>
        <v>ST10397</v>
      </c>
      <c r="J194" t="str">
        <f>VLOOKUP($A194,'Capital spend Nov 30'!$D$10:$W$6901,8,0)</f>
        <v>Kitchen (Capital)</v>
      </c>
      <c r="K194" t="str">
        <f>VLOOKUP($A194,'Capital spend Nov 30'!$D$10:$W$6901,2,0)</f>
        <v>Tim Morrison</v>
      </c>
      <c r="L194" t="str">
        <f>VLOOKUP($A194,'Capital spend Nov 30'!$D$10:$W$6901,4,0)</f>
        <v>To replace the Kitchen Walk-In Fridge floor due to a Public Health "Order" for the condition of the floor.</v>
      </c>
      <c r="R194" s="101" t="s">
        <v>6333</v>
      </c>
      <c r="S194" s="101" t="s">
        <v>5955</v>
      </c>
      <c r="T194" s="101" t="s">
        <v>6334</v>
      </c>
      <c r="U194" s="102">
        <v>18095.509999999998</v>
      </c>
      <c r="V194" s="101"/>
      <c r="W194" s="101"/>
      <c r="X194" s="101"/>
      <c r="Y194" s="101"/>
      <c r="Z194" s="101"/>
    </row>
    <row r="195" spans="1:26">
      <c r="A195" t="s">
        <v>6335</v>
      </c>
      <c r="B195" t="s">
        <v>978</v>
      </c>
      <c r="C195" s="51" t="s">
        <v>1012</v>
      </c>
      <c r="D195" t="str">
        <f t="shared" si="4"/>
        <v>P22-017337</v>
      </c>
      <c r="E195" t="str">
        <f>IFERROR(VLOOKUP($A195,'Capital spend Nov 30'!$D:$G,3,FALSE),"No PO")</f>
        <v>P22-017337 - Line 2</v>
      </c>
      <c r="F195" t="str">
        <f>VLOOKUP(A195,'Capital spend Nov 30'!D:Q,14,FALSE)</f>
        <v>Chatham - 2022 - In-Suite Renovations</v>
      </c>
      <c r="G195" t="str">
        <f>VLOOKUP(A195,'Capital spend Nov 30'!D:U,18,FALSE)</f>
        <v>No</v>
      </c>
      <c r="H195" s="89">
        <f>VLOOKUP(A195,'Capital spend Nov 30'!$D$10:$W$6901,5,0)</f>
        <v>565</v>
      </c>
      <c r="I195" t="str">
        <f>VLOOKUP(A195,'Capital spend Nov 30'!$D$10:$W$6901,15,0)</f>
        <v>ST10096</v>
      </c>
      <c r="J195" t="str">
        <f>VLOOKUP($A195,'Capital spend Nov 30'!$D$10:$W$6901,8,0)</f>
        <v>Suites FF&amp;E (Capital)</v>
      </c>
      <c r="K195" t="str">
        <f>VLOOKUP($A195,'Capital spend Nov 30'!$D$10:$W$6901,2,0)</f>
        <v>Doug Hay</v>
      </c>
      <c r="L195" t="str">
        <f>VLOOKUP($A195,'Capital spend Nov 30'!$D$10:$W$6901,4,0)</f>
        <v>Suite M226 Reno Fridge</v>
      </c>
      <c r="R195" s="101" t="s">
        <v>6335</v>
      </c>
      <c r="S195" s="101" t="s">
        <v>484</v>
      </c>
      <c r="T195" s="101" t="s">
        <v>6336</v>
      </c>
      <c r="U195" s="102">
        <v>565</v>
      </c>
      <c r="V195" s="101"/>
      <c r="W195" s="101"/>
      <c r="X195" s="101"/>
      <c r="Y195" s="101"/>
      <c r="Z195" s="101"/>
    </row>
    <row r="196" spans="1:26">
      <c r="A196" t="s">
        <v>6337</v>
      </c>
      <c r="B196" t="s">
        <v>978</v>
      </c>
      <c r="C196" s="31" t="s">
        <v>1012</v>
      </c>
      <c r="D196" t="str">
        <f t="shared" si="4"/>
        <v>P22-016806</v>
      </c>
      <c r="E196" t="str">
        <f>IFERROR(VLOOKUP($A196,'Capital spend Nov 30'!$D:$G,3,FALSE),"No PO")</f>
        <v>P22-016806 - Line 1</v>
      </c>
      <c r="F196" t="str">
        <f>VLOOKUP(A196,'Capital spend Nov 30'!D:Q,14,FALSE)</f>
        <v>The Dorchester - 2022 - In-Suite Renovations</v>
      </c>
      <c r="G196" t="str">
        <f>VLOOKUP(A196,'Capital spend Nov 30'!D:U,18,FALSE)</f>
        <v>No</v>
      </c>
      <c r="H196" s="89">
        <f>VLOOKUP(A196,'Capital spend Nov 30'!$D$10:$W$6901,5,0)</f>
        <v>336</v>
      </c>
      <c r="I196" t="str">
        <f>VLOOKUP(A196,'Capital spend Nov 30'!$D$10:$W$6901,15,0)</f>
        <v>ST10061</v>
      </c>
      <c r="J196" t="str">
        <f>VLOOKUP($A196,'Capital spend Nov 30'!$D$10:$W$6901,8,0)</f>
        <v>In-Suite Renovation (Capital)</v>
      </c>
      <c r="K196" t="str">
        <f>VLOOKUP($A196,'Capital spend Nov 30'!$D$10:$W$6901,2,0)</f>
        <v>Andrea M. Malinowski</v>
      </c>
      <c r="L196" t="str">
        <f>VLOOKUP($A196,'Capital spend Nov 30'!$D$10:$W$6901,4,0)</f>
        <v>Suite 120 Reno Additional Scope Refresh Cabinets</v>
      </c>
      <c r="R196" s="101" t="s">
        <v>6337</v>
      </c>
      <c r="S196" s="101" t="s">
        <v>375</v>
      </c>
      <c r="T196" s="101" t="s">
        <v>6338</v>
      </c>
      <c r="U196" s="102">
        <v>336</v>
      </c>
      <c r="V196" s="101"/>
      <c r="W196" s="101"/>
      <c r="X196" s="101"/>
      <c r="Y196" s="101"/>
      <c r="Z196" s="101"/>
    </row>
    <row r="197" spans="1:26">
      <c r="A197" t="s">
        <v>6339</v>
      </c>
      <c r="B197" t="s">
        <v>978</v>
      </c>
      <c r="C197" s="48" t="s">
        <v>1086</v>
      </c>
      <c r="D197" t="str">
        <f t="shared" si="4"/>
        <v>P22-017297</v>
      </c>
      <c r="E197" t="str">
        <f>IFERROR(VLOOKUP($A197,'Capital spend Nov 30'!$D:$G,3,FALSE),"No PO")</f>
        <v>P22-017297 - Line 1</v>
      </c>
      <c r="F197" t="str">
        <f>VLOOKUP(A197,'Capital spend Nov 30'!D:Q,14,FALSE)</f>
        <v>The Village Seniors - 2022 -  Cleveland Steamer Part Replacement</v>
      </c>
      <c r="G197" t="str">
        <f>VLOOKUP(A197,'Capital spend Nov 30'!D:U,18,FALSE)</f>
        <v>No</v>
      </c>
      <c r="H197" s="89">
        <f>VLOOKUP(A197,'Capital spend Nov 30'!$D$10:$W$6901,5,0)</f>
        <v>2250.67</v>
      </c>
      <c r="I197" t="str">
        <f>VLOOKUP(A197,'Capital spend Nov 30'!$D$10:$W$6901,15,0)</f>
        <v>ST10336</v>
      </c>
      <c r="J197" t="str">
        <f>VLOOKUP($A197,'Capital spend Nov 30'!$D$10:$W$6901,8,0)</f>
        <v>Kitchen (Capital)</v>
      </c>
      <c r="K197" t="str">
        <f>VLOOKUP($A197,'Capital spend Nov 30'!$D$10:$W$6901,2,0)</f>
        <v>Emilio Ricciardi (Terminated)</v>
      </c>
      <c r="L197" t="str">
        <f>VLOOKUP($A197,'Capital spend Nov 30'!$D$10:$W$6901,4,0)</f>
        <v>To replace the two heating elements, one high limit, and descale the Cleveland steamer; model number: 21CET16; serial number: 1311230000275.</v>
      </c>
      <c r="R197" s="101" t="s">
        <v>6339</v>
      </c>
      <c r="S197" s="101" t="s">
        <v>755</v>
      </c>
      <c r="T197" s="101" t="s">
        <v>6340</v>
      </c>
      <c r="U197" s="102">
        <v>2250.67</v>
      </c>
      <c r="V197" s="101"/>
      <c r="W197" s="101"/>
      <c r="X197" s="101"/>
      <c r="Y197" s="101"/>
      <c r="Z197" s="101"/>
    </row>
    <row r="198" spans="1:26">
      <c r="A198" t="s">
        <v>6341</v>
      </c>
      <c r="B198" t="s">
        <v>978</v>
      </c>
      <c r="C198" s="48" t="s">
        <v>1012</v>
      </c>
      <c r="D198" t="str">
        <f t="shared" si="4"/>
        <v>P22-016807</v>
      </c>
      <c r="E198" t="str">
        <f>IFERROR(VLOOKUP($A198,'Capital spend Nov 30'!$D:$G,3,FALSE),"No PO")</f>
        <v>P22-016807 - Line 2</v>
      </c>
      <c r="F198" t="str">
        <f>VLOOKUP(A198,'Capital spend Nov 30'!D:Q,14,FALSE)</f>
        <v>The Bentley Swift Current - 2022 - In-Suite Renovations</v>
      </c>
      <c r="G198" t="str">
        <f>VLOOKUP(A198,'Capital spend Nov 30'!D:U,18,FALSE)</f>
        <v>No</v>
      </c>
      <c r="H198" s="89">
        <f>VLOOKUP(A198,'Capital spend Nov 30'!$D$10:$W$6901,5,0)</f>
        <v>5725.63</v>
      </c>
      <c r="I198" t="str">
        <f>VLOOKUP(A198,'Capital spend Nov 30'!$D$10:$W$6901,15,0)</f>
        <v>ST10081</v>
      </c>
      <c r="J198" t="str">
        <f>VLOOKUP($A198,'Capital spend Nov 30'!$D$10:$W$6901,8,0)</f>
        <v>In-Suite Renovation (Capital)</v>
      </c>
      <c r="K198" t="str">
        <f>VLOOKUP($A198,'Capital spend Nov 30'!$D$10:$W$6901,2,0)</f>
        <v>Tracy Emmerson (On Leave)</v>
      </c>
      <c r="L198" t="str">
        <f>VLOOKUP($A198,'Capital spend Nov 30'!$D$10:$W$6901,4,0)</f>
        <v>Suite 206 Reno Required to make rent ready for Sep 15th move in</v>
      </c>
      <c r="R198" s="101" t="s">
        <v>6341</v>
      </c>
      <c r="S198" s="101" t="s">
        <v>437</v>
      </c>
      <c r="T198" s="101" t="s">
        <v>6342</v>
      </c>
      <c r="U198" s="102">
        <v>5725.63</v>
      </c>
      <c r="V198" s="101"/>
      <c r="W198" s="101"/>
      <c r="X198" s="101"/>
      <c r="Y198" s="101"/>
      <c r="Z198" s="101"/>
    </row>
    <row r="199" spans="1:26">
      <c r="A199" t="s">
        <v>6343</v>
      </c>
      <c r="B199" t="s">
        <v>978</v>
      </c>
      <c r="C199" s="48" t="s">
        <v>1012</v>
      </c>
      <c r="D199" t="str">
        <f t="shared" ref="D199:D262" si="6">LEFT(E199,10)</f>
        <v>P22-016808</v>
      </c>
      <c r="E199" t="str">
        <f>IFERROR(VLOOKUP($A199,'Capital spend Nov 30'!$D:$G,3,FALSE),"No PO")</f>
        <v>P22-016808 - Line 2</v>
      </c>
      <c r="F199" t="str">
        <f>VLOOKUP(A199,'Capital spend Nov 30'!D:Q,14,FALSE)</f>
        <v>The Bentley Swift Current - 2022 - In-Suite Renovations</v>
      </c>
      <c r="G199" t="str">
        <f>VLOOKUP(A199,'Capital spend Nov 30'!D:U,18,FALSE)</f>
        <v>No</v>
      </c>
      <c r="H199" s="89">
        <f>VLOOKUP(A199,'Capital spend Nov 30'!$D$10:$W$6901,5,0)</f>
        <v>5791.4</v>
      </c>
      <c r="I199" t="str">
        <f>VLOOKUP(A199,'Capital spend Nov 30'!$D$10:$W$6901,15,0)</f>
        <v>ST10081</v>
      </c>
      <c r="J199" t="str">
        <f>VLOOKUP($A199,'Capital spend Nov 30'!$D$10:$W$6901,8,0)</f>
        <v>In-Suite Renovation (Capital)</v>
      </c>
      <c r="K199" t="str">
        <f>VLOOKUP($A199,'Capital spend Nov 30'!$D$10:$W$6901,2,0)</f>
        <v>Tracy Emmerson (On Leave)</v>
      </c>
      <c r="L199" t="str">
        <f>VLOOKUP($A199,'Capital spend Nov 30'!$D$10:$W$6901,4,0)</f>
        <v>Suite 222 Reno required to make  rent ready inventory</v>
      </c>
      <c r="R199" s="101" t="s">
        <v>6343</v>
      </c>
      <c r="S199" s="101" t="s">
        <v>437</v>
      </c>
      <c r="T199" s="101" t="s">
        <v>6344</v>
      </c>
      <c r="U199" s="102">
        <v>5791.4</v>
      </c>
      <c r="V199" s="101"/>
      <c r="W199" s="101"/>
      <c r="X199" s="101"/>
      <c r="Y199" s="101"/>
      <c r="Z199" s="101"/>
    </row>
    <row r="200" spans="1:26">
      <c r="A200" t="s">
        <v>6345</v>
      </c>
      <c r="B200" t="s">
        <v>978</v>
      </c>
      <c r="C200" s="48" t="s">
        <v>1086</v>
      </c>
      <c r="D200" t="str">
        <f t="shared" si="6"/>
        <v>P22-017110</v>
      </c>
      <c r="E200" t="str">
        <f>IFERROR(VLOOKUP($A200,'Capital spend Nov 30'!$D:$G,3,FALSE),"No PO")</f>
        <v>P22-017110 - Line 1</v>
      </c>
      <c r="F200" t="str">
        <f>VLOOKUP(A200,'Capital spend Nov 30'!D:Q,14,FALSE)</f>
        <v>Parkwood Manor-2022-Resident Room Fridges.</v>
      </c>
      <c r="G200" t="str">
        <f>VLOOKUP(A200,'Capital spend Nov 30'!D:U,18,FALSE)</f>
        <v>No</v>
      </c>
      <c r="H200" s="89">
        <f>VLOOKUP(A200,'Capital spend Nov 30'!$D$10:$W$6901,5,0)</f>
        <v>6680.8</v>
      </c>
      <c r="I200" t="str">
        <f>VLOOKUP(A200,'Capital spend Nov 30'!$D$10:$W$6901,15,0)</f>
        <v>ST10059</v>
      </c>
      <c r="J200" t="str">
        <f>VLOOKUP($A200,'Capital spend Nov 30'!$D$10:$W$6901,8,0)</f>
        <v>Tenant Spaces FF&amp;E (Capital)</v>
      </c>
      <c r="K200" t="str">
        <f>VLOOKUP($A200,'Capital spend Nov 30'!$D$10:$W$6901,2,0)</f>
        <v>Doug Blanchard</v>
      </c>
      <c r="L200" t="str">
        <f>VLOOKUP($A200,'Capital spend Nov 30'!$D$10:$W$6901,4,0)</f>
        <v>Supply of replacement room fridges as per approved quote 764290. 
Building age 38 years old
Location : Resident rooms</v>
      </c>
      <c r="R200" s="101" t="s">
        <v>6345</v>
      </c>
      <c r="S200" s="101" t="s">
        <v>368</v>
      </c>
      <c r="T200" s="101" t="s">
        <v>6346</v>
      </c>
      <c r="U200" s="102">
        <v>6680.8</v>
      </c>
      <c r="V200" s="101"/>
      <c r="W200" s="101"/>
      <c r="X200" s="101"/>
      <c r="Y200" s="101"/>
      <c r="Z200" s="101"/>
    </row>
    <row r="201" spans="1:26">
      <c r="A201" t="s">
        <v>6347</v>
      </c>
      <c r="B201" t="s">
        <v>978</v>
      </c>
      <c r="C201" s="48" t="s">
        <v>1012</v>
      </c>
      <c r="D201" t="str">
        <f t="shared" si="6"/>
        <v>P22-017123</v>
      </c>
      <c r="E201" t="str">
        <f>IFERROR(VLOOKUP($A201,'Capital spend Nov 30'!$D:$G,3,FALSE),"No PO")</f>
        <v>P22-017123 - Line 1</v>
      </c>
      <c r="F201" t="str">
        <f>VLOOKUP(A201,'Capital spend Nov 30'!D:Q,14,FALSE)</f>
        <v>Windsor Park - 2022- BAS system Upgrade</v>
      </c>
      <c r="G201" t="str">
        <f>VLOOKUP(A201,'Capital spend Nov 30'!D:U,18,FALSE)</f>
        <v>No</v>
      </c>
      <c r="H201" s="89">
        <f>VLOOKUP(A201,'Capital spend Nov 30'!$D$10:$W$6901,5,0)</f>
        <v>14944.25</v>
      </c>
      <c r="I201" t="str">
        <f>VLOOKUP(A201,'Capital spend Nov 30'!$D$10:$W$6901,15,0)</f>
        <v>ST10053</v>
      </c>
      <c r="J201" t="str">
        <f>VLOOKUP($A201,'Capital spend Nov 30'!$D$10:$W$6901,8,0)</f>
        <v>HVAC Systems (Capital)</v>
      </c>
      <c r="K201" t="str">
        <f>VLOOKUP($A201,'Capital spend Nov 30'!$D$10:$W$6901,2,0)</f>
        <v>Franco D'Angelo</v>
      </c>
      <c r="L201" t="str">
        <f>VLOOKUP($A201,'Capital spend Nov 30'!$D$10:$W$6901,4,0)</f>
        <v>Windsor Park - 2022- BAS system Upgrade - BAS system requires upgrade  and control pad .More 10 yrs</v>
      </c>
      <c r="R201" s="101" t="s">
        <v>6347</v>
      </c>
      <c r="S201" s="101" t="s">
        <v>338</v>
      </c>
      <c r="T201" s="101" t="s">
        <v>6348</v>
      </c>
      <c r="U201" s="102">
        <v>14944.25</v>
      </c>
      <c r="V201" s="101"/>
      <c r="W201" s="101"/>
      <c r="X201" s="101"/>
      <c r="Y201" s="101"/>
      <c r="Z201" s="101"/>
    </row>
    <row r="202" spans="1:26">
      <c r="A202" t="s">
        <v>6349</v>
      </c>
      <c r="B202" t="s">
        <v>978</v>
      </c>
      <c r="C202" s="48" t="s">
        <v>1086</v>
      </c>
      <c r="D202" t="str">
        <f t="shared" si="6"/>
        <v>P22-017330</v>
      </c>
      <c r="E202" t="str">
        <f>IFERROR(VLOOKUP($A202,'Capital spend Nov 30'!$D:$G,3,FALSE),"No PO")</f>
        <v>P22-017330 - Line 1</v>
      </c>
      <c r="F202" t="str">
        <f>VLOOKUP(A202,'Capital spend Nov 30'!D:Q,14,FALSE)</f>
        <v>Evergreen - 2022 - In-Suite Renovations</v>
      </c>
      <c r="G202" t="str">
        <f>VLOOKUP(A202,'Capital spend Nov 30'!D:U,18,FALSE)</f>
        <v>No</v>
      </c>
      <c r="H202" s="89">
        <f>VLOOKUP(A202,'Capital spend Nov 30'!$D$10:$W$6901,5,0)</f>
        <v>525</v>
      </c>
      <c r="I202" t="str">
        <f>VLOOKUP(A202,'Capital spend Nov 30'!$D$10:$W$6901,15,0)</f>
        <v>ST10065</v>
      </c>
      <c r="J202" t="str">
        <f>VLOOKUP($A202,'Capital spend Nov 30'!$D$10:$W$6901,8,0)</f>
        <v>Suites FF&amp;E (Capital)</v>
      </c>
      <c r="K202" t="str">
        <f>VLOOKUP($A202,'Capital spend Nov 30'!$D$10:$W$6901,2,0)</f>
        <v>Jackie Moses</v>
      </c>
      <c r="L202" t="str">
        <f>VLOOKUP($A202,'Capital spend Nov 30'!$D$10:$W$6901,4,0)</f>
        <v>Suite 304 Reno Fridge</v>
      </c>
      <c r="R202" s="101" t="s">
        <v>6349</v>
      </c>
      <c r="S202" s="101" t="s">
        <v>387</v>
      </c>
      <c r="T202" s="101" t="s">
        <v>6350</v>
      </c>
      <c r="U202" s="102">
        <v>525</v>
      </c>
      <c r="V202" s="101"/>
      <c r="W202" s="101"/>
      <c r="X202" s="101"/>
      <c r="Y202" s="101"/>
      <c r="Z202" s="101"/>
    </row>
    <row r="203" spans="1:26">
      <c r="A203" t="s">
        <v>6351</v>
      </c>
      <c r="B203" t="s">
        <v>978</v>
      </c>
      <c r="C203" s="48" t="s">
        <v>1086</v>
      </c>
      <c r="D203" t="str">
        <f t="shared" si="6"/>
        <v>P22-017210</v>
      </c>
      <c r="E203" t="str">
        <f>IFERROR(VLOOKUP($A203,'Capital spend Nov 30'!$D:$G,3,FALSE),"No PO")</f>
        <v>P22-017210 - Line 1</v>
      </c>
      <c r="F203" t="str">
        <f>VLOOKUP(A203,'Capital spend Nov 30'!D:Q,14,FALSE)</f>
        <v>Brierwood Gardens - 2022 -  Kitchen FF&amp;E</v>
      </c>
      <c r="G203" t="str">
        <f>VLOOKUP(A203,'Capital spend Nov 30'!D:U,18,FALSE)</f>
        <v>No</v>
      </c>
      <c r="H203" s="89">
        <f>VLOOKUP(A203,'Capital spend Nov 30'!$D$10:$W$6901,5,0)</f>
        <v>5327.95</v>
      </c>
      <c r="I203" t="str">
        <f>VLOOKUP(A203,'Capital spend Nov 30'!$D$10:$W$6901,15,0)</f>
        <v>ST10183</v>
      </c>
      <c r="J203" t="str">
        <f>VLOOKUP($A203,'Capital spend Nov 30'!$D$10:$W$6901,8,0)</f>
        <v>Kitchen FF&amp;E (Capital)</v>
      </c>
      <c r="K203" t="str">
        <f>VLOOKUP($A203,'Capital spend Nov 30'!$D$10:$W$6901,2,0)</f>
        <v>Emilio Ricciardi (Terminated)</v>
      </c>
      <c r="L203" t="str">
        <f>VLOOKUP($A203,'Capital spend Nov 30'!$D$10:$W$6901,4,0)</f>
        <v>Replacement of Blixer</v>
      </c>
      <c r="R203" s="101" t="s">
        <v>6351</v>
      </c>
      <c r="S203" s="101" t="s">
        <v>743</v>
      </c>
      <c r="T203" s="101" t="s">
        <v>6249</v>
      </c>
      <c r="U203" s="102">
        <v>5327.95</v>
      </c>
      <c r="V203" s="101"/>
      <c r="W203" s="101"/>
      <c r="X203" s="101"/>
      <c r="Y203" s="101"/>
      <c r="Z203" s="101"/>
    </row>
    <row r="204" spans="1:26">
      <c r="A204" t="s">
        <v>6352</v>
      </c>
      <c r="B204" t="s">
        <v>978</v>
      </c>
      <c r="C204" s="48" t="s">
        <v>1012</v>
      </c>
      <c r="D204" t="str">
        <f t="shared" si="6"/>
        <v>P22-017302</v>
      </c>
      <c r="E204" t="str">
        <f>IFERROR(VLOOKUP($A204,'Capital spend Nov 30'!$D:$G,3,FALSE),"No PO")</f>
        <v>P22-017302 - Line 1</v>
      </c>
      <c r="F204" t="str">
        <f>VLOOKUP(A204,'Capital spend Nov 30'!D:Q,14,FALSE)</f>
        <v>Donway Place - 2022 - In-Suite Renovations</v>
      </c>
      <c r="G204" t="str">
        <f>VLOOKUP(A204,'Capital spend Nov 30'!D:U,18,FALSE)</f>
        <v>No</v>
      </c>
      <c r="H204" s="89">
        <f>VLOOKUP(A204,'Capital spend Nov 30'!$D$10:$W$6901,5,0)</f>
        <v>7847.79</v>
      </c>
      <c r="I204" t="str">
        <f>VLOOKUP(A204,'Capital spend Nov 30'!$D$10:$W$6901,15,0)</f>
        <v>ST10026</v>
      </c>
      <c r="J204" t="str">
        <f>VLOOKUP($A204,'Capital spend Nov 30'!$D$10:$W$6901,8,0)</f>
        <v>In-Suite Renovation (Capital)</v>
      </c>
      <c r="K204" t="str">
        <f>VLOOKUP($A204,'Capital spend Nov 30'!$D$10:$W$6901,2,0)</f>
        <v>Lynn A. Jennings</v>
      </c>
      <c r="L204" t="str">
        <f>VLOOKUP($A204,'Capital spend Nov 30'!$D$10:$W$6901,4,0)</f>
        <v>Suite 344 Reno move in asap - transfer from Don Mills</v>
      </c>
      <c r="R204" s="101" t="s">
        <v>6352</v>
      </c>
      <c r="S204" s="101" t="s">
        <v>182</v>
      </c>
      <c r="T204" s="101" t="s">
        <v>6353</v>
      </c>
      <c r="U204" s="102">
        <v>7847.79</v>
      </c>
      <c r="V204" s="101"/>
      <c r="W204" s="101"/>
      <c r="X204" s="101"/>
      <c r="Y204" s="101"/>
      <c r="Z204" s="101"/>
    </row>
    <row r="205" spans="1:26">
      <c r="A205" t="s">
        <v>6354</v>
      </c>
      <c r="B205" t="s">
        <v>978</v>
      </c>
      <c r="C205" s="48" t="s">
        <v>1086</v>
      </c>
      <c r="D205" t="str">
        <f t="shared" si="6"/>
        <v>P22-017292</v>
      </c>
      <c r="E205" t="str">
        <f>IFERROR(VLOOKUP($A205,'Capital spend Nov 30'!$D:$G,3,FALSE),"No PO")</f>
        <v>P22-017292 - Line 1</v>
      </c>
      <c r="F205" t="str">
        <f>VLOOKUP(A205,'Capital spend Nov 30'!D:Q,14,FALSE)</f>
        <v>Brierwood Gardens - 2022 - Concrete Work to Driveway Entrance and Courtyard</v>
      </c>
      <c r="G205" t="str">
        <f>VLOOKUP(A205,'Capital spend Nov 30'!D:U,18,FALSE)</f>
        <v>No</v>
      </c>
      <c r="H205" s="89">
        <f>VLOOKUP(A205,'Capital spend Nov 30'!$D$10:$W$6901,5,0)</f>
        <v>23275.74</v>
      </c>
      <c r="I205" t="str">
        <f>VLOOKUP(A205,'Capital spend Nov 30'!$D$10:$W$6901,15,0)</f>
        <v>ST10183</v>
      </c>
      <c r="J205" t="str">
        <f>VLOOKUP($A205,'Capital spend Nov 30'!$D$10:$W$6901,8,0)</f>
        <v>Parking &amp; Outdoor Storage (Capital)</v>
      </c>
      <c r="K205" t="str">
        <f>VLOOKUP($A205,'Capital spend Nov 30'!$D$10:$W$6901,2,0)</f>
        <v>Emilio Ricciardi (Terminated)</v>
      </c>
      <c r="L205" t="str">
        <f>VLOOKUP($A205,'Capital spend Nov 30'!$D$10:$W$6901,4,0)</f>
        <v>Replace feature address wall at driveway entrance and concrete work in courtyard.</v>
      </c>
      <c r="R205" s="101" t="s">
        <v>6354</v>
      </c>
      <c r="S205" s="101" t="s">
        <v>743</v>
      </c>
      <c r="T205" s="101" t="s">
        <v>6355</v>
      </c>
      <c r="U205" s="102">
        <v>23275.74</v>
      </c>
      <c r="V205" s="101"/>
      <c r="W205" s="101"/>
      <c r="X205" s="101"/>
      <c r="Y205" s="101"/>
      <c r="Z205" s="101"/>
    </row>
    <row r="206" spans="1:26">
      <c r="A206" t="s">
        <v>6356</v>
      </c>
      <c r="B206" t="s">
        <v>978</v>
      </c>
      <c r="C206" s="48" t="s">
        <v>1012</v>
      </c>
      <c r="D206" t="str">
        <f t="shared" si="6"/>
        <v>P22-017303</v>
      </c>
      <c r="E206" t="str">
        <f>IFERROR(VLOOKUP($A206,'Capital spend Nov 30'!$D:$G,3,FALSE),"No PO")</f>
        <v>P22-017303 - Line 1</v>
      </c>
      <c r="F206" t="str">
        <f>VLOOKUP(A206,'Capital spend Nov 30'!D:Q,14,FALSE)</f>
        <v>The Annex - 2022 - In-Suite Renovations</v>
      </c>
      <c r="G206" t="str">
        <f>VLOOKUP(A206,'Capital spend Nov 30'!D:U,18,FALSE)</f>
        <v>No</v>
      </c>
      <c r="H206" s="89">
        <f>VLOOKUP(A206,'Capital spend Nov 30'!$D$10:$W$6901,5,0)</f>
        <v>6271.21</v>
      </c>
      <c r="I206" t="str">
        <f>VLOOKUP(A206,'Capital spend Nov 30'!$D$10:$W$6901,15,0)</f>
        <v>ST10018</v>
      </c>
      <c r="J206" t="str">
        <f>VLOOKUP($A206,'Capital spend Nov 30'!$D$10:$W$6901,8,0)</f>
        <v>In-Suite Renovation (Capital)</v>
      </c>
      <c r="K206" t="str">
        <f>VLOOKUP($A206,'Capital spend Nov 30'!$D$10:$W$6901,2,0)</f>
        <v>Stefanie Hay</v>
      </c>
      <c r="L206" t="str">
        <f>VLOOKUP($A206,'Capital spend Nov 30'!$D$10:$W$6901,4,0)</f>
        <v>Suite 430 Reno</v>
      </c>
      <c r="R206" s="101" t="s">
        <v>6356</v>
      </c>
      <c r="S206" s="101" t="s">
        <v>135</v>
      </c>
      <c r="T206" s="101" t="s">
        <v>6357</v>
      </c>
      <c r="U206" s="102">
        <v>6271.21</v>
      </c>
      <c r="V206" s="101"/>
      <c r="W206" s="101"/>
      <c r="X206" s="101"/>
      <c r="Y206" s="101"/>
      <c r="Z206" s="101"/>
    </row>
    <row r="207" spans="1:26">
      <c r="A207" t="s">
        <v>6358</v>
      </c>
      <c r="B207" t="s">
        <v>978</v>
      </c>
      <c r="C207" s="48" t="s">
        <v>1086</v>
      </c>
      <c r="D207" t="str">
        <f t="shared" si="6"/>
        <v>P22-017304</v>
      </c>
      <c r="E207" t="str">
        <f>IFERROR(VLOOKUP($A207,'Capital spend Nov 30'!$D:$G,3,FALSE),"No PO")</f>
        <v>P22-017304 - Line 1</v>
      </c>
      <c r="F207" t="str">
        <f>VLOOKUP(A207,'Capital spend Nov 30'!D:Q,14,FALSE)</f>
        <v>The Annex - 2022 - In-Suite Renovations</v>
      </c>
      <c r="G207" t="str">
        <f>VLOOKUP(A207,'Capital spend Nov 30'!D:U,18,FALSE)</f>
        <v>No</v>
      </c>
      <c r="H207" s="89">
        <f>VLOOKUP(A207,'Capital spend Nov 30'!$D$10:$W$6901,5,0)</f>
        <v>6083.4</v>
      </c>
      <c r="I207" t="str">
        <f>VLOOKUP(A207,'Capital spend Nov 30'!$D$10:$W$6901,15,0)</f>
        <v>ST10018</v>
      </c>
      <c r="J207" t="str">
        <f>VLOOKUP($A207,'Capital spend Nov 30'!$D$10:$W$6901,8,0)</f>
        <v>In-Suite Renovation (Capital)</v>
      </c>
      <c r="K207" t="str">
        <f>VLOOKUP($A207,'Capital spend Nov 30'!$D$10:$W$6901,2,0)</f>
        <v>Stefanie Hay</v>
      </c>
      <c r="L207" t="str">
        <f>VLOOKUP($A207,'Capital spend Nov 30'!$D$10:$W$6901,4,0)</f>
        <v>Suite 326 Reno</v>
      </c>
      <c r="R207" s="101" t="s">
        <v>6358</v>
      </c>
      <c r="S207" s="101" t="s">
        <v>135</v>
      </c>
      <c r="T207" s="101" t="s">
        <v>6359</v>
      </c>
      <c r="U207" s="102">
        <v>6083.4</v>
      </c>
      <c r="V207" s="101"/>
      <c r="W207" s="101"/>
      <c r="X207" s="101"/>
      <c r="Y207" s="101"/>
      <c r="Z207" s="101"/>
    </row>
    <row r="208" spans="1:26">
      <c r="A208" t="s">
        <v>6360</v>
      </c>
      <c r="B208" t="s">
        <v>978</v>
      </c>
      <c r="C208" s="48" t="s">
        <v>1012</v>
      </c>
      <c r="D208" t="str">
        <f t="shared" si="6"/>
        <v>P22-016809</v>
      </c>
      <c r="E208" t="str">
        <f>IFERROR(VLOOKUP($A208,'Capital spend Nov 30'!$D:$G,3,FALSE),"No PO")</f>
        <v>P22-016809 - Line 1</v>
      </c>
      <c r="F208" t="str">
        <f>VLOOKUP(A208,'Capital spend Nov 30'!D:Q,14,FALSE)</f>
        <v>The Bentley Moose Jaw - 2022 - In-Suite Renovations</v>
      </c>
      <c r="G208" t="str">
        <f>VLOOKUP(A208,'Capital spend Nov 30'!D:U,18,FALSE)</f>
        <v>No</v>
      </c>
      <c r="H208" s="89">
        <f>VLOOKUP(A208,'Capital spend Nov 30'!$D$10:$W$6901,5,0)</f>
        <v>1695.53</v>
      </c>
      <c r="I208" t="str">
        <f>VLOOKUP(A208,'Capital spend Nov 30'!$D$10:$W$6901,15,0)</f>
        <v>ST10079</v>
      </c>
      <c r="J208" t="str">
        <f>VLOOKUP($A208,'Capital spend Nov 30'!$D$10:$W$6901,8,0)</f>
        <v>In-Suite Refresh (Capital)</v>
      </c>
      <c r="K208" t="str">
        <f>VLOOKUP($A208,'Capital spend Nov 30'!$D$10:$W$6901,2,0)</f>
        <v>Denise Buekert</v>
      </c>
      <c r="L208" t="str">
        <f>VLOOKUP($A208,'Capital spend Nov 30'!$D$10:$W$6901,4,0)</f>
        <v>Suite 409 Refresh Paint   Suite is Rented</v>
      </c>
      <c r="R208" s="101" t="s">
        <v>6360</v>
      </c>
      <c r="S208" s="101" t="s">
        <v>431</v>
      </c>
      <c r="T208" s="101" t="s">
        <v>6361</v>
      </c>
      <c r="U208" s="102">
        <v>1695.53</v>
      </c>
      <c r="V208" s="101"/>
      <c r="W208" s="101"/>
      <c r="X208" s="101"/>
      <c r="Y208" s="101"/>
      <c r="Z208" s="101"/>
    </row>
    <row r="209" spans="1:26">
      <c r="A209" t="s">
        <v>6362</v>
      </c>
      <c r="B209" t="s">
        <v>978</v>
      </c>
      <c r="C209" s="48" t="s">
        <v>1086</v>
      </c>
      <c r="D209" t="str">
        <f t="shared" si="6"/>
        <v>P22-017332</v>
      </c>
      <c r="E209" t="str">
        <f>IFERROR(VLOOKUP($A209,'Capital spend Nov 30'!$D:$G,3,FALSE),"No PO")</f>
        <v>P22-017332 - Line 1</v>
      </c>
      <c r="F209" t="str">
        <f>VLOOKUP(A209,'Capital spend Nov 30'!D:Q,14,FALSE)</f>
        <v>Telfer Place - 2022 - Door Closures (2 Extra)</v>
      </c>
      <c r="G209" t="str">
        <f>VLOOKUP(A209,'Capital spend Nov 30'!D:U,18,FALSE)</f>
        <v>No</v>
      </c>
      <c r="H209" s="89">
        <f>VLOOKUP(A209,'Capital spend Nov 30'!$D$10:$W$6901,5,0)</f>
        <v>3365.14</v>
      </c>
      <c r="I209" t="str">
        <f>VLOOKUP(A209,'Capital spend Nov 30'!$D$10:$W$6901,15,0)</f>
        <v>ST10188</v>
      </c>
      <c r="J209" t="str">
        <f>VLOOKUP($A209,'Capital spend Nov 30'!$D$10:$W$6901,8,0)</f>
        <v>Fire alarm/Sprinkler (Capital)</v>
      </c>
      <c r="K209" t="str">
        <f>VLOOKUP($A209,'Capital spend Nov 30'!$D$10:$W$6901,2,0)</f>
        <v>Emilio Ricciardi (Terminated)</v>
      </c>
      <c r="L209" t="str">
        <f>VLOOKUP($A209,'Capital spend Nov 30'!$D$10:$W$6901,4,0)</f>
        <v>Supply and install door hold open devices at two additional office doors (near Library and near nurse station) original PO for the 5 already installed is P22-002120.</v>
      </c>
      <c r="R209" s="101" t="s">
        <v>6362</v>
      </c>
      <c r="S209" s="101" t="s">
        <v>759</v>
      </c>
      <c r="T209" s="101" t="s">
        <v>6363</v>
      </c>
      <c r="U209" s="102">
        <v>3365.14</v>
      </c>
      <c r="V209" s="101"/>
      <c r="W209" s="101"/>
      <c r="X209" s="101"/>
      <c r="Y209" s="101"/>
      <c r="Z209" s="101"/>
    </row>
    <row r="210" spans="1:26">
      <c r="A210" t="s">
        <v>6364</v>
      </c>
      <c r="B210" t="s">
        <v>978</v>
      </c>
      <c r="C210" s="48" t="s">
        <v>1086</v>
      </c>
      <c r="D210" t="str">
        <f t="shared" si="6"/>
        <v>P22-017228</v>
      </c>
      <c r="E210" t="str">
        <f>IFERROR(VLOOKUP($A210,'Capital spend Nov 30'!$D:$G,3,FALSE),"No PO")</f>
        <v>P22-017228 - Line 1</v>
      </c>
      <c r="F210" t="str">
        <f>VLOOKUP(A210,'Capital spend Nov 30'!D:Q,14,FALSE)</f>
        <v>Garden City Manor – 2022 – Thermopatch Heat Seal Machine</v>
      </c>
      <c r="G210" t="str">
        <f>VLOOKUP(A210,'Capital spend Nov 30'!D:U,18,FALSE)</f>
        <v>No</v>
      </c>
      <c r="H210" s="89">
        <f>VLOOKUP(A210,'Capital spend Nov 30'!$D$10:$W$6901,5,0)</f>
        <v>3650</v>
      </c>
      <c r="I210" t="str">
        <f>VLOOKUP(A210,'Capital spend Nov 30'!$D$10:$W$6901,15,0)</f>
        <v>ST10147</v>
      </c>
      <c r="J210" t="str">
        <f>VLOOKUP($A210,'Capital spend Nov 30'!$D$10:$W$6901,8,0)</f>
        <v>Laundry FF&amp;E (Capital)</v>
      </c>
      <c r="K210" t="str">
        <f>VLOOKUP($A210,'Capital spend Nov 30'!$D$10:$W$6901,2,0)</f>
        <v>Emilio Ricciardi (Terminated)</v>
      </c>
      <c r="L210" t="str">
        <f>VLOOKUP($A210,'Capital spend Nov 30'!$D$10:$W$6901,4,0)</f>
        <v>Replacement of  heat seal press.</v>
      </c>
      <c r="R210" s="101" t="s">
        <v>6364</v>
      </c>
      <c r="S210" s="101" t="s">
        <v>635</v>
      </c>
      <c r="T210" s="101" t="s">
        <v>6365</v>
      </c>
      <c r="U210" s="102">
        <v>3650</v>
      </c>
      <c r="V210" s="101"/>
      <c r="W210" s="101"/>
      <c r="X210" s="101"/>
      <c r="Y210" s="101"/>
      <c r="Z210" s="101"/>
    </row>
    <row r="211" spans="1:26">
      <c r="A211" s="25" t="s">
        <v>6366</v>
      </c>
      <c r="B211" t="s">
        <v>978</v>
      </c>
      <c r="C211" s="48" t="s">
        <v>1086</v>
      </c>
      <c r="D211" t="str">
        <f t="shared" si="6"/>
        <v>P22-017512</v>
      </c>
      <c r="E211" t="str">
        <f>IFERROR(VLOOKUP($A211,'Capital spend Nov 30'!$D:$G,3,FALSE),"No PO")</f>
        <v>P22-017512 - Line 1</v>
      </c>
      <c r="F211" t="str">
        <f>VLOOKUP(A211,'Capital spend Nov 30'!D:Q,14,FALSE)</f>
        <v>The Village Seniors - 2022 - Alenti Seat Replacement</v>
      </c>
      <c r="G211" t="str">
        <f>VLOOKUP(A211,'Capital spend Nov 30'!D:U,18,FALSE)</f>
        <v>No</v>
      </c>
      <c r="H211" s="89">
        <f>VLOOKUP(A211,'Capital spend Nov 30'!$D$10:$W$6901,5,0)</f>
        <v>1559.94</v>
      </c>
      <c r="I211" t="str">
        <f>VLOOKUP(A211,'Capital spend Nov 30'!$D$10:$W$6901,15,0)</f>
        <v>ST10336</v>
      </c>
      <c r="J211" t="str">
        <f>VLOOKUP($A211,'Capital spend Nov 30'!$D$10:$W$6901,8,0)</f>
        <v>Spa/ Tubs/Washroom FF&amp;E (Capital)</v>
      </c>
      <c r="K211" t="str">
        <f>VLOOKUP($A211,'Capital spend Nov 30'!$D$10:$W$6901,2,0)</f>
        <v>Emilio Ricciardi (Terminated)</v>
      </c>
      <c r="L211" t="str">
        <f>VLOOKUP($A211,'Capital spend Nov 30'!$D$10:$W$6901,4,0)</f>
        <v>Replacement of damaged seat on our lift required to ensure it is be safe for use.</v>
      </c>
      <c r="R211" s="101" t="s">
        <v>6366</v>
      </c>
      <c r="S211" s="101" t="s">
        <v>755</v>
      </c>
      <c r="T211" s="101" t="s">
        <v>6367</v>
      </c>
      <c r="U211" s="102">
        <v>1559.94</v>
      </c>
      <c r="V211" s="101"/>
      <c r="W211" s="101"/>
      <c r="X211" s="101"/>
      <c r="Y211" s="101"/>
      <c r="Z211" s="101"/>
    </row>
    <row r="212" spans="1:26">
      <c r="A212" s="25" t="s">
        <v>6368</v>
      </c>
      <c r="B212" t="s">
        <v>978</v>
      </c>
      <c r="C212" s="48" t="s">
        <v>1086</v>
      </c>
      <c r="D212" t="str">
        <f t="shared" si="6"/>
        <v>P22-017517</v>
      </c>
      <c r="E212" t="str">
        <f>IFERROR(VLOOKUP($A212,'Capital spend Nov 30'!$D:$G,3,FALSE),"No PO")</f>
        <v>P22-017517 - Line 1</v>
      </c>
      <c r="F212" t="str">
        <f>VLOOKUP(A212,'Capital spend Nov 30'!D:Q,14,FALSE)</f>
        <v>Don Mills - 2022 - In-Suite Renovations</v>
      </c>
      <c r="G212" t="str">
        <f>VLOOKUP(A212,'Capital spend Nov 30'!D:U,18,FALSE)</f>
        <v>No</v>
      </c>
      <c r="H212" s="89">
        <f>VLOOKUP(A212,'Capital spend Nov 30'!$D$10:$W$6901,5,0)</f>
        <v>14731.76</v>
      </c>
      <c r="I212" t="str">
        <f>VLOOKUP(A212,'Capital spend Nov 30'!$D$10:$W$6901,15,0)</f>
        <v>ST10025</v>
      </c>
      <c r="J212" t="str">
        <f>VLOOKUP($A212,'Capital spend Nov 30'!$D$10:$W$6901,8,0)</f>
        <v>In-Suite Renovation (Capital)</v>
      </c>
      <c r="K212" t="str">
        <f>VLOOKUP($A212,'Capital spend Nov 30'!$D$10:$W$6901,2,0)</f>
        <v>Lynn A. Jennings</v>
      </c>
      <c r="L212" t="str">
        <f>VLOOKUP($A212,'Capital spend Nov 30'!$D$10:$W$6901,4,0)</f>
        <v>Suite 611 (n) Reno - this is a quick move in as soon as possible</v>
      </c>
      <c r="R212" s="101" t="s">
        <v>6368</v>
      </c>
      <c r="S212" s="101" t="s">
        <v>175</v>
      </c>
      <c r="T212" s="101" t="s">
        <v>6369</v>
      </c>
      <c r="U212" s="102">
        <v>14731.76</v>
      </c>
      <c r="V212" s="101"/>
      <c r="W212" s="101"/>
      <c r="X212" s="101"/>
      <c r="Y212" s="101"/>
      <c r="Z212" s="101"/>
    </row>
    <row r="213" spans="1:26">
      <c r="A213" s="25" t="s">
        <v>6370</v>
      </c>
      <c r="B213" t="s">
        <v>978</v>
      </c>
      <c r="C213" s="48" t="s">
        <v>1012</v>
      </c>
      <c r="D213" t="str">
        <f t="shared" si="6"/>
        <v>P22-017629</v>
      </c>
      <c r="E213" t="str">
        <f>IFERROR(VLOOKUP($A213,'Capital spend Nov 30'!$D:$G,3,FALSE),"No PO")</f>
        <v>P22-017629 - Line 3</v>
      </c>
      <c r="F213" t="str">
        <f>VLOOKUP(A213,'Capital spend Nov 30'!D:Q,14,FALSE)</f>
        <v>Chateau Renoir - 2022 - In-Suite Renovations</v>
      </c>
      <c r="G213" t="str">
        <f>VLOOKUP(A213,'Capital spend Nov 30'!D:U,18,FALSE)</f>
        <v>No</v>
      </c>
      <c r="H213" s="89">
        <f>VLOOKUP(A213,'Capital spend Nov 30'!$D$10:$W$6901,5,0)</f>
        <v>4451.53</v>
      </c>
      <c r="I213" t="str">
        <f>VLOOKUP(A213,'Capital spend Nov 30'!$D$10:$W$6901,15,0)</f>
        <v>ST10068</v>
      </c>
      <c r="J213" t="str">
        <f>VLOOKUP($A213,'Capital spend Nov 30'!$D$10:$W$6901,8,0)</f>
        <v>In-Suite Renovation (Capital)</v>
      </c>
      <c r="K213" t="str">
        <f>VLOOKUP($A213,'Capital spend Nov 30'!$D$10:$W$6901,2,0)</f>
        <v>Steve Fairhurst</v>
      </c>
      <c r="L213" t="str">
        <f>VLOOKUP($A213,'Capital spend Nov 30'!$D$10:$W$6901,4,0)</f>
        <v>Suite 348 Reno Paint, Carpet and LVP Flooring</v>
      </c>
      <c r="R213" s="101" t="s">
        <v>6370</v>
      </c>
      <c r="S213" s="101" t="s">
        <v>396</v>
      </c>
      <c r="T213" s="101" t="s">
        <v>6371</v>
      </c>
      <c r="U213" s="102">
        <v>4451.53</v>
      </c>
      <c r="V213" s="101"/>
      <c r="W213" s="101"/>
      <c r="X213" s="101"/>
      <c r="Y213" s="101"/>
      <c r="Z213" s="101"/>
    </row>
    <row r="214" spans="1:26">
      <c r="A214" s="25" t="s">
        <v>6372</v>
      </c>
      <c r="B214" t="s">
        <v>978</v>
      </c>
      <c r="C214" s="48" t="s">
        <v>1086</v>
      </c>
      <c r="D214" t="str">
        <f t="shared" si="6"/>
        <v>P22-017469</v>
      </c>
      <c r="E214" t="str">
        <f>IFERROR(VLOOKUP($A214,'Capital spend Nov 30'!$D:$G,3,FALSE),"No PO")</f>
        <v>P22-017469 - Line 2</v>
      </c>
      <c r="F214" t="str">
        <f>VLOOKUP(A214,'Capital spend Nov 30'!D:Q,14,FALSE)</f>
        <v>Greenway - 2022 - In-Suite Renovations</v>
      </c>
      <c r="G214" t="str">
        <f>VLOOKUP(A214,'Capital spend Nov 30'!D:U,18,FALSE)</f>
        <v>No</v>
      </c>
      <c r="H214" s="89">
        <f>VLOOKUP(A214,'Capital spend Nov 30'!$D$10:$W$6901,5,0)</f>
        <v>12496.66</v>
      </c>
      <c r="I214" t="str">
        <f>VLOOKUP(A214,'Capital spend Nov 30'!$D$10:$W$6901,15,0)</f>
        <v>ST10095</v>
      </c>
      <c r="J214" t="str">
        <f>VLOOKUP($A214,'Capital spend Nov 30'!$D$10:$W$6901,8,0)</f>
        <v>In-Suite Renovation (Capital)</v>
      </c>
      <c r="K214" t="str">
        <f>VLOOKUP($A214,'Capital spend Nov 30'!$D$10:$W$6901,2,0)</f>
        <v>Bridgeht Smith</v>
      </c>
      <c r="L214" t="str">
        <f>VLOOKUP($A214,'Capital spend Nov 30'!$D$10:$W$6901,4,0)</f>
        <v>Suite 541 Reno</v>
      </c>
      <c r="R214" s="101" t="s">
        <v>6372</v>
      </c>
      <c r="S214" s="101" t="s">
        <v>481</v>
      </c>
      <c r="T214" s="101" t="s">
        <v>6373</v>
      </c>
      <c r="U214" s="102">
        <v>12496.66</v>
      </c>
      <c r="V214" s="101"/>
      <c r="W214" s="101"/>
      <c r="X214" s="101"/>
      <c r="Y214" s="101"/>
      <c r="Z214" s="101"/>
    </row>
    <row r="215" spans="1:26">
      <c r="A215" s="25" t="s">
        <v>6374</v>
      </c>
      <c r="B215" t="s">
        <v>978</v>
      </c>
      <c r="C215" s="48" t="s">
        <v>1086</v>
      </c>
      <c r="D215" t="str">
        <f t="shared" si="6"/>
        <v>P22-017470</v>
      </c>
      <c r="E215" t="str">
        <f>IFERROR(VLOOKUP($A215,'Capital spend Nov 30'!$D:$G,3,FALSE),"No PO")</f>
        <v>P22-017470 - Line 1</v>
      </c>
      <c r="F215" t="str">
        <f>VLOOKUP(A215,'Capital spend Nov 30'!D:Q,14,FALSE)</f>
        <v>Greenway - 2022 - In-Suite Renovations</v>
      </c>
      <c r="G215" t="str">
        <f>VLOOKUP(A215,'Capital spend Nov 30'!D:U,18,FALSE)</f>
        <v>No</v>
      </c>
      <c r="H215" s="89">
        <f>VLOOKUP(A215,'Capital spend Nov 30'!$D$10:$W$6901,5,0)</f>
        <v>282.5</v>
      </c>
      <c r="I215" t="str">
        <f>VLOOKUP(A215,'Capital spend Nov 30'!$D$10:$W$6901,15,0)</f>
        <v>ST10095</v>
      </c>
      <c r="J215" t="str">
        <f>VLOOKUP($A215,'Capital spend Nov 30'!$D$10:$W$6901,8,0)</f>
        <v>In-Suite Renovation (Capital)</v>
      </c>
      <c r="K215" t="str">
        <f>VLOOKUP($A215,'Capital spend Nov 30'!$D$10:$W$6901,2,0)</f>
        <v>Bridgeht Smith</v>
      </c>
      <c r="L215" t="str">
        <f>VLOOKUP($A215,'Capital spend Nov 30'!$D$10:$W$6901,4,0)</f>
        <v>Suite 525 Reno Additional Scope</v>
      </c>
      <c r="R215" s="101" t="s">
        <v>6374</v>
      </c>
      <c r="S215" s="101" t="s">
        <v>481</v>
      </c>
      <c r="T215" s="101" t="s">
        <v>6375</v>
      </c>
      <c r="U215" s="102">
        <v>282.5</v>
      </c>
      <c r="V215" s="101"/>
      <c r="W215" s="101"/>
      <c r="X215" s="101"/>
      <c r="Y215" s="101"/>
      <c r="Z215" s="101"/>
    </row>
    <row r="216" spans="1:26">
      <c r="A216" s="25" t="s">
        <v>6376</v>
      </c>
      <c r="B216" t="s">
        <v>978</v>
      </c>
      <c r="C216" s="48" t="s">
        <v>1012</v>
      </c>
      <c r="D216" t="str">
        <f t="shared" si="6"/>
        <v>P22-017410</v>
      </c>
      <c r="E216" t="str">
        <f>IFERROR(VLOOKUP($A216,'Capital spend Nov 30'!$D:$G,3,FALSE),"No PO")</f>
        <v>P22-017410 - Line 2</v>
      </c>
      <c r="F216" t="str">
        <f>VLOOKUP(A216,'Capital spend Nov 30'!D:Q,14,FALSE)</f>
        <v>Fleetwood Villa - 2022 - In-Suite Renovations</v>
      </c>
      <c r="G216" t="str">
        <f>VLOOKUP(A216,'Capital spend Nov 30'!D:U,18,FALSE)</f>
        <v>No</v>
      </c>
      <c r="H216" s="89">
        <f>VLOOKUP(A216,'Capital spend Nov 30'!$D$10:$W$6901,5,0)</f>
        <v>948.75</v>
      </c>
      <c r="I216" t="str">
        <f>VLOOKUP(A216,'Capital spend Nov 30'!$D$10:$W$6901,15,0)</f>
        <v>ST10062</v>
      </c>
      <c r="J216" t="str">
        <f>VLOOKUP($A216,'Capital spend Nov 30'!$D$10:$W$6901,8,0)</f>
        <v>In-Suite Renovation (Capital)</v>
      </c>
      <c r="K216" t="str">
        <f>VLOOKUP($A216,'Capital spend Nov 30'!$D$10:$W$6901,2,0)</f>
        <v>Mike Mclean</v>
      </c>
      <c r="L216" t="str">
        <f>VLOOKUP($A216,'Capital spend Nov 30'!$D$10:$W$6901,4,0)</f>
        <v>Suite 350 Reno Carpet Bedroom</v>
      </c>
      <c r="R216" s="101" t="s">
        <v>6376</v>
      </c>
      <c r="S216" s="101" t="s">
        <v>378</v>
      </c>
      <c r="T216" s="101" t="s">
        <v>6377</v>
      </c>
      <c r="U216" s="102">
        <v>948.75</v>
      </c>
      <c r="V216" s="101"/>
      <c r="W216" s="101"/>
      <c r="X216" s="101"/>
      <c r="Y216" s="101"/>
      <c r="Z216" s="101"/>
    </row>
    <row r="217" spans="1:26">
      <c r="A217" s="25" t="s">
        <v>6378</v>
      </c>
      <c r="B217" t="s">
        <v>978</v>
      </c>
      <c r="C217" s="48" t="s">
        <v>1086</v>
      </c>
      <c r="D217" t="str">
        <f t="shared" si="6"/>
        <v>P22-017518</v>
      </c>
      <c r="E217" t="str">
        <f>IFERROR(VLOOKUP($A217,'Capital spend Nov 30'!$D:$G,3,FALSE),"No PO")</f>
        <v>P22-017518 - Line 1</v>
      </c>
      <c r="F217" t="str">
        <f>VLOOKUP(A217,'Capital spend Nov 30'!D:Q,14,FALSE)</f>
        <v>The Wellington - 2022 - In-Suite Renovations</v>
      </c>
      <c r="G217" t="str">
        <f>VLOOKUP(A217,'Capital spend Nov 30'!D:U,18,FALSE)</f>
        <v>No</v>
      </c>
      <c r="H217" s="89">
        <f>VLOOKUP(A217,'Capital spend Nov 30'!$D$10:$W$6901,5,0)</f>
        <v>945</v>
      </c>
      <c r="I217" t="str">
        <f>VLOOKUP(A217,'Capital spend Nov 30'!$D$10:$W$6901,15,0)</f>
        <v>ST10076</v>
      </c>
      <c r="J217" t="str">
        <f>VLOOKUP($A217,'Capital spend Nov 30'!$D$10:$W$6901,8,0)</f>
        <v>Suites FF&amp;E (Capital)</v>
      </c>
      <c r="K217" t="str">
        <f>VLOOKUP($A217,'Capital spend Nov 30'!$D$10:$W$6901,2,0)</f>
        <v>Gail Richter</v>
      </c>
      <c r="L217" t="str">
        <f>VLOOKUP($A217,'Capital spend Nov 30'!$D$10:$W$6901,4,0)</f>
        <v>Suite 121 Refresh Fridge</v>
      </c>
      <c r="R217" s="101" t="s">
        <v>6378</v>
      </c>
      <c r="S217" s="101" t="s">
        <v>422</v>
      </c>
      <c r="T217" s="101" t="s">
        <v>6379</v>
      </c>
      <c r="U217" s="102">
        <v>945</v>
      </c>
      <c r="V217" s="101"/>
      <c r="W217" s="101"/>
      <c r="X217" s="101"/>
      <c r="Y217" s="101"/>
      <c r="Z217" s="101"/>
    </row>
    <row r="218" spans="1:26">
      <c r="A218" s="25" t="s">
        <v>6380</v>
      </c>
      <c r="B218" t="s">
        <v>978</v>
      </c>
      <c r="C218" s="48" t="s">
        <v>1086</v>
      </c>
      <c r="D218" t="str">
        <f t="shared" si="6"/>
        <v>P22-017472</v>
      </c>
      <c r="E218" t="str">
        <f>IFERROR(VLOOKUP($A218,'Capital spend Nov 30'!$D:$G,3,FALSE),"No PO")</f>
        <v>P22-017472 - Line 1</v>
      </c>
      <c r="F218" t="str">
        <f>VLOOKUP(A218,'Capital spend Nov 30'!D:Q,14,FALSE)</f>
        <v>Westney Gardens - 2022 - Sprinkler Pipe (Underground Garage)</v>
      </c>
      <c r="G218" t="str">
        <f>VLOOKUP(A218,'Capital spend Nov 30'!D:U,18,FALSE)</f>
        <v>No</v>
      </c>
      <c r="H218" s="89">
        <f>VLOOKUP(A218,'Capital spend Nov 30'!$D$10:$W$6901,5,0)</f>
        <v>5169.75</v>
      </c>
      <c r="I218" t="str">
        <f>VLOOKUP(A218,'Capital spend Nov 30'!$D$10:$W$6901,15,0)</f>
        <v>ST10399</v>
      </c>
      <c r="J218" t="str">
        <f>VLOOKUP($A218,'Capital spend Nov 30'!$D$10:$W$6901,8,0)</f>
        <v>Fire alarm/Sprinkler (Capital)</v>
      </c>
      <c r="K218" t="str">
        <f>VLOOKUP($A218,'Capital spend Nov 30'!$D$10:$W$6901,2,0)</f>
        <v>Tim Morrison</v>
      </c>
      <c r="L218" t="str">
        <f>VLOOKUP($A218,'Capital spend Nov 30'!$D$10:$W$6901,4,0)</f>
        <v>To have Troy Fire provide insulated wrap to an exposed wet sprinkler line that runs the length of the underground garage. This line has no protection from cold weather. It has the chance of bursting if cold enough.</v>
      </c>
      <c r="Q218">
        <f>COUNTIF(Z:Z,C218)</f>
        <v>0</v>
      </c>
      <c r="R218" s="101" t="s">
        <v>6380</v>
      </c>
      <c r="S218" s="101" t="s">
        <v>6327</v>
      </c>
      <c r="T218" s="101" t="s">
        <v>6381</v>
      </c>
      <c r="U218" s="102">
        <v>5169.75</v>
      </c>
      <c r="V218" s="101"/>
      <c r="W218" s="101"/>
      <c r="X218" s="101"/>
      <c r="Y218" s="101"/>
      <c r="Z218" s="101"/>
    </row>
    <row r="219" spans="1:26">
      <c r="A219" s="25" t="s">
        <v>6382</v>
      </c>
      <c r="B219" t="s">
        <v>978</v>
      </c>
      <c r="C219" s="48" t="s">
        <v>1012</v>
      </c>
      <c r="D219" t="str">
        <f t="shared" si="6"/>
        <v>P22-017474</v>
      </c>
      <c r="E219" t="str">
        <f>IFERROR(VLOOKUP($A219,'Capital spend Nov 30'!$D:$G,3,FALSE),"No PO")</f>
        <v>P22-017474 - Line 1</v>
      </c>
      <c r="F219" t="str">
        <f>VLOOKUP(A219,'Capital spend Nov 30'!D:Q,14,FALSE)</f>
        <v>Williamsburg - 2022 - HVAC (AC Compressor)</v>
      </c>
      <c r="G219" t="str">
        <f>VLOOKUP(A219,'Capital spend Nov 30'!D:U,18,FALSE)</f>
        <v>No</v>
      </c>
      <c r="H219" s="89">
        <f>VLOOKUP(A219,'Capital spend Nov 30'!$D$10:$W$6901,5,0)</f>
        <v>11090.89</v>
      </c>
      <c r="I219" t="str">
        <f>VLOOKUP(A219,'Capital spend Nov 30'!$D$10:$W$6901,15,0)</f>
        <v>ST10398</v>
      </c>
      <c r="J219" t="str">
        <f>VLOOKUP($A219,'Capital spend Nov 30'!$D$10:$W$6901,8,0)</f>
        <v>HVAC Systems (Capital)</v>
      </c>
      <c r="K219" t="str">
        <f>VLOOKUP($A219,'Capital spend Nov 30'!$D$10:$W$6901,2,0)</f>
        <v>Tim Morrison</v>
      </c>
      <c r="L219" t="str">
        <f>VLOOKUP($A219,'Capital spend Nov 30'!$D$10:$W$6901,4,0)</f>
        <v>To replace the current failed 12 year old AC compressor HP-25: Library 1. Cannot repair, too old. Parts not available.</v>
      </c>
      <c r="Q219" s="106"/>
      <c r="R219" s="101" t="s">
        <v>6382</v>
      </c>
      <c r="S219" s="101" t="s">
        <v>6197</v>
      </c>
      <c r="T219" s="101" t="s">
        <v>6383</v>
      </c>
      <c r="U219" s="102">
        <v>11090.89</v>
      </c>
      <c r="V219" s="101"/>
      <c r="W219" s="101"/>
      <c r="X219" s="101"/>
      <c r="Y219" s="101"/>
      <c r="Z219" s="101"/>
    </row>
    <row r="220" spans="1:26">
      <c r="A220" s="25" t="s">
        <v>6384</v>
      </c>
      <c r="B220" t="s">
        <v>978</v>
      </c>
      <c r="C220" s="48" t="s">
        <v>1086</v>
      </c>
      <c r="D220" t="str">
        <f t="shared" si="6"/>
        <v>P22-017574</v>
      </c>
      <c r="E220" t="str">
        <f>IFERROR(VLOOKUP($A220,'Capital spend Nov 30'!$D:$G,3,FALSE),"No PO")</f>
        <v>P22-017574 - Line 2</v>
      </c>
      <c r="F220" t="str">
        <f>VLOOKUP(A220,'Capital spend Nov 30'!D:Q,14,FALSE)</f>
        <v>Parkwood Place - 2022 - In-Suite Renovations</v>
      </c>
      <c r="G220" t="str">
        <f>VLOOKUP(A220,'Capital spend Nov 30'!D:U,18,FALSE)</f>
        <v>No</v>
      </c>
      <c r="H220" s="89">
        <f>VLOOKUP(A220,'Capital spend Nov 30'!$D$10:$W$6901,5,0)</f>
        <v>1124.55</v>
      </c>
      <c r="I220" t="str">
        <f>VLOOKUP(A220,'Capital spend Nov 30'!$D$10:$W$6901,15,0)</f>
        <v>ST10058</v>
      </c>
      <c r="J220" t="str">
        <f>VLOOKUP($A220,'Capital spend Nov 30'!$D$10:$W$6901,8,0)</f>
        <v>Suites FF&amp;E (Capital)</v>
      </c>
      <c r="K220" t="str">
        <f>VLOOKUP($A220,'Capital spend Nov 30'!$D$10:$W$6901,2,0)</f>
        <v>Cheryl Chalifour</v>
      </c>
      <c r="L220" t="str">
        <f>VLOOKUP($A220,'Capital spend Nov 30'!$D$10:$W$6901,4,0)</f>
        <v>Suite 236 Reno Fridge</v>
      </c>
      <c r="Q220" s="106"/>
      <c r="R220" s="101" t="s">
        <v>6384</v>
      </c>
      <c r="S220" s="101" t="s">
        <v>365</v>
      </c>
      <c r="T220" s="101" t="s">
        <v>6385</v>
      </c>
      <c r="U220" s="102">
        <v>1124.55</v>
      </c>
      <c r="V220" s="101"/>
      <c r="W220" s="101"/>
      <c r="X220" s="101"/>
      <c r="Y220" s="101"/>
      <c r="Z220" s="101"/>
    </row>
    <row r="221" spans="1:26">
      <c r="A221" s="25" t="s">
        <v>6386</v>
      </c>
      <c r="B221" t="s">
        <v>978</v>
      </c>
      <c r="C221" s="48" t="s">
        <v>1012</v>
      </c>
      <c r="D221" t="str">
        <f t="shared" si="6"/>
        <v>P22-017516</v>
      </c>
      <c r="E221" t="str">
        <f>IFERROR(VLOOKUP($A221,'Capital spend Nov 30'!$D:$G,3,FALSE),"No PO")</f>
        <v>P22-017516 - Line 1</v>
      </c>
      <c r="F221" t="str">
        <f>VLOOKUP(A221,'Capital spend Nov 30'!D:Q,14,FALSE)</f>
        <v>Donway Place - 2022 - In-Suite Renovations</v>
      </c>
      <c r="G221" t="str">
        <f>VLOOKUP(A221,'Capital spend Nov 30'!D:U,18,FALSE)</f>
        <v>No</v>
      </c>
      <c r="H221" s="89">
        <f>VLOOKUP(A221,'Capital spend Nov 30'!$D$10:$W$6901,5,0)</f>
        <v>6446.72</v>
      </c>
      <c r="I221" t="str">
        <f>VLOOKUP(A221,'Capital spend Nov 30'!$D$10:$W$6901,15,0)</f>
        <v>ST10026</v>
      </c>
      <c r="J221" t="str">
        <f>VLOOKUP($A221,'Capital spend Nov 30'!$D$10:$W$6901,8,0)</f>
        <v>In-Suite Renovation (Capital)</v>
      </c>
      <c r="K221" t="str">
        <f>VLOOKUP($A221,'Capital spend Nov 30'!$D$10:$W$6901,2,0)</f>
        <v>Lynn A. Jennings</v>
      </c>
      <c r="L221" t="str">
        <f>VLOOKUP($A221,'Capital spend Nov 30'!$D$10:$W$6901,4,0)</f>
        <v>Suite 311 Reno Paint, Carpet, Flooring</v>
      </c>
      <c r="Q221" s="106">
        <f>COUNTIF(Z:Z,C221)</f>
        <v>0</v>
      </c>
      <c r="R221" s="101" t="s">
        <v>6386</v>
      </c>
      <c r="S221" s="101" t="s">
        <v>182</v>
      </c>
      <c r="T221" s="101" t="s">
        <v>6387</v>
      </c>
      <c r="U221" s="102">
        <v>6446.72</v>
      </c>
      <c r="V221" s="101"/>
      <c r="W221" s="101"/>
      <c r="X221" s="101"/>
      <c r="Y221" s="101"/>
      <c r="Z221" s="101"/>
    </row>
    <row r="222" spans="1:26">
      <c r="A222" s="25" t="s">
        <v>6388</v>
      </c>
      <c r="B222" t="s">
        <v>978</v>
      </c>
      <c r="C222" s="48" t="s">
        <v>1086</v>
      </c>
      <c r="D222" t="str">
        <f t="shared" si="6"/>
        <v>P22-017577</v>
      </c>
      <c r="E222" t="str">
        <f>IFERROR(VLOOKUP($A222,'Capital spend Nov 30'!$D:$G,3,FALSE),"No PO")</f>
        <v>P22-017577 - Line 2</v>
      </c>
      <c r="F222" t="str">
        <f>VLOOKUP(A222,'Capital spend Nov 30'!D:Q,14,FALSE)</f>
        <v>Colonel By - 2022 - In-Suite Renovations</v>
      </c>
      <c r="G222" t="str">
        <f>VLOOKUP(A222,'Capital spend Nov 30'!D:U,18,FALSE)</f>
        <v>No</v>
      </c>
      <c r="H222" s="89">
        <f>VLOOKUP(A222,'Capital spend Nov 30'!$D$10:$W$6901,5,0)</f>
        <v>1932.3</v>
      </c>
      <c r="I222" t="str">
        <f>VLOOKUP(A222,'Capital spend Nov 30'!$D$10:$W$6901,15,0)</f>
        <v>ST10049</v>
      </c>
      <c r="J222" t="str">
        <f>VLOOKUP($A222,'Capital spend Nov 30'!$D$10:$W$6901,8,0)</f>
        <v>In-Suite Refresh (Capital)</v>
      </c>
      <c r="K222" t="str">
        <f>VLOOKUP($A222,'Capital spend Nov 30'!$D$10:$W$6901,2,0)</f>
        <v>Patric Laflamme</v>
      </c>
      <c r="L222" t="str">
        <f>VLOOKUP($A222,'Capital spend Nov 30'!$D$10:$W$6901,4,0)</f>
        <v>Suite 258 Refresh Patch/paint, blinds, and bathroom exhaust fan.</v>
      </c>
      <c r="Q222" s="106">
        <f>COUNTIF(Z:Z,C222)</f>
        <v>0</v>
      </c>
      <c r="R222" s="101" t="s">
        <v>6388</v>
      </c>
      <c r="S222" s="101" t="s">
        <v>317</v>
      </c>
      <c r="T222" s="101" t="s">
        <v>6389</v>
      </c>
      <c r="U222" s="102">
        <v>1932.3</v>
      </c>
      <c r="V222" s="101"/>
      <c r="W222" s="101"/>
      <c r="X222" s="101"/>
      <c r="Y222" s="101"/>
      <c r="Z222" s="101"/>
    </row>
    <row r="223" spans="1:26">
      <c r="A223" s="25" t="s">
        <v>6390</v>
      </c>
      <c r="B223" t="s">
        <v>978</v>
      </c>
      <c r="C223" s="48" t="s">
        <v>1012</v>
      </c>
      <c r="D223" t="str">
        <f t="shared" si="6"/>
        <v>P22-017473</v>
      </c>
      <c r="E223" t="str">
        <f>IFERROR(VLOOKUP($A223,'Capital spend Nov 30'!$D:$G,3,FALSE),"No PO")</f>
        <v>P22-017473 - Line 1</v>
      </c>
      <c r="F223" t="str">
        <f>VLOOKUP(A223,'Capital spend Nov 30'!D:Q,14,FALSE)</f>
        <v>Granite Landing - 2022 - HVAC (AC Compressor)</v>
      </c>
      <c r="G223" t="str">
        <f>VLOOKUP(A223,'Capital spend Nov 30'!D:U,18,FALSE)</f>
        <v>No</v>
      </c>
      <c r="H223" s="89">
        <f>VLOOKUP(A223,'Capital spend Nov 30'!$D$10:$W$6901,5,0)</f>
        <v>11776.04</v>
      </c>
      <c r="I223" t="str">
        <f>VLOOKUP(A223,'Capital spend Nov 30'!$D$10:$W$6901,15,0)</f>
        <v>ST10400</v>
      </c>
      <c r="J223" t="str">
        <f>VLOOKUP($A223,'Capital spend Nov 30'!$D$10:$W$6901,8,0)</f>
        <v>HVAC Systems (Capital)</v>
      </c>
      <c r="K223" t="str">
        <f>VLOOKUP($A223,'Capital spend Nov 30'!$D$10:$W$6901,2,0)</f>
        <v>Tim Morrison</v>
      </c>
      <c r="L223" t="str">
        <f>VLOOKUP($A223,'Capital spend Nov 30'!$D$10:$W$6901,4,0)</f>
        <v>To replace the current failed 12 year old AC compressor in the pool area.</v>
      </c>
      <c r="Q223" s="106">
        <f>COUNTIF(Z:Z,C223)</f>
        <v>0</v>
      </c>
      <c r="R223" s="101" t="s">
        <v>6390</v>
      </c>
      <c r="S223" s="101" t="s">
        <v>6391</v>
      </c>
      <c r="T223" s="101" t="s">
        <v>6392</v>
      </c>
      <c r="U223" s="102">
        <v>11776.04</v>
      </c>
      <c r="V223" s="101"/>
      <c r="W223" s="101"/>
      <c r="X223" s="101"/>
      <c r="Y223" s="101"/>
      <c r="Z223" s="101"/>
    </row>
    <row r="224" spans="1:26">
      <c r="A224" s="25" t="s">
        <v>6393</v>
      </c>
      <c r="B224" t="s">
        <v>978</v>
      </c>
      <c r="C224" s="48" t="s">
        <v>1012</v>
      </c>
      <c r="D224" t="str">
        <f t="shared" si="6"/>
        <v>P22-017609</v>
      </c>
      <c r="E224" t="str">
        <f>IFERROR(VLOOKUP($A224,'Capital spend Nov 30'!$D:$G,3,FALSE),"No PO")</f>
        <v>P22-017609 - Line 2</v>
      </c>
      <c r="F224" t="str">
        <f>VLOOKUP(A224,'Capital spend Nov 30'!D:Q,14,FALSE)</f>
        <v>Colonel By - 2022 - In-Suite Renovations</v>
      </c>
      <c r="G224" t="str">
        <f>VLOOKUP(A224,'Capital spend Nov 30'!D:U,18,FALSE)</f>
        <v>No</v>
      </c>
      <c r="H224" s="89">
        <f>VLOOKUP(A224,'Capital spend Nov 30'!$D$10:$W$6901,5,0)</f>
        <v>1412.5</v>
      </c>
      <c r="I224" t="str">
        <f>VLOOKUP(A224,'Capital spend Nov 30'!$D$10:$W$6901,15,0)</f>
        <v>ST10049</v>
      </c>
      <c r="J224" t="str">
        <f>VLOOKUP($A224,'Capital spend Nov 30'!$D$10:$W$6901,8,0)</f>
        <v>In-Suite Refresh (Capital)</v>
      </c>
      <c r="K224" t="str">
        <f>VLOOKUP($A224,'Capital spend Nov 30'!$D$10:$W$6901,2,0)</f>
        <v>Patric Laflamme</v>
      </c>
      <c r="L224" t="str">
        <f>VLOOKUP($A224,'Capital spend Nov 30'!$D$10:$W$6901,4,0)</f>
        <v>Suite 217 Refresh Patch/Paint</v>
      </c>
      <c r="R224" s="101" t="s">
        <v>6393</v>
      </c>
      <c r="S224" s="101" t="s">
        <v>317</v>
      </c>
      <c r="T224" s="101" t="s">
        <v>6394</v>
      </c>
      <c r="U224" s="102">
        <v>1412.5</v>
      </c>
      <c r="V224" s="101"/>
      <c r="W224" s="101"/>
      <c r="X224" s="101"/>
      <c r="Y224" s="101"/>
      <c r="Z224" s="101"/>
    </row>
    <row r="225" spans="1:26">
      <c r="A225" s="25" t="s">
        <v>6395</v>
      </c>
      <c r="B225" t="s">
        <v>978</v>
      </c>
      <c r="C225" s="48" t="s">
        <v>1012</v>
      </c>
      <c r="D225" t="str">
        <f t="shared" si="6"/>
        <v>P22-017576</v>
      </c>
      <c r="E225" t="str">
        <f>IFERROR(VLOOKUP($A225,'Capital spend Nov 30'!$D:$G,3,FALSE),"No PO")</f>
        <v>P22-017576 - Line 2</v>
      </c>
      <c r="F225" t="str">
        <f>VLOOKUP(A225,'Capital spend Nov 30'!D:Q,14,FALSE)</f>
        <v>Colonel By - 2022 - In-Suite Renovations</v>
      </c>
      <c r="G225" t="str">
        <f>VLOOKUP(A225,'Capital spend Nov 30'!D:U,18,FALSE)</f>
        <v>No</v>
      </c>
      <c r="H225" s="89">
        <f>VLOOKUP(A225,'Capital spend Nov 30'!$D$10:$W$6901,5,0)</f>
        <v>565</v>
      </c>
      <c r="I225" t="str">
        <f>VLOOKUP(A225,'Capital spend Nov 30'!$D$10:$W$6901,15,0)</f>
        <v>ST10049</v>
      </c>
      <c r="J225" t="str">
        <f>VLOOKUP($A225,'Capital spend Nov 30'!$D$10:$W$6901,8,0)</f>
        <v>Suites FF&amp;E (Capital)</v>
      </c>
      <c r="K225" t="str">
        <f>VLOOKUP($A225,'Capital spend Nov 30'!$D$10:$W$6901,2,0)</f>
        <v>Patric Laflamme</v>
      </c>
      <c r="L225" t="str">
        <f>VLOOKUP($A225,'Capital spend Nov 30'!$D$10:$W$6901,4,0)</f>
        <v>Suite 158 Reno Fridge</v>
      </c>
      <c r="Q225" s="106">
        <f t="shared" ref="Q225:Q262" si="7">COUNTIF(Z:Z,C225)</f>
        <v>0</v>
      </c>
      <c r="R225" s="101" t="s">
        <v>6395</v>
      </c>
      <c r="S225" s="101" t="s">
        <v>317</v>
      </c>
      <c r="T225" s="101" t="s">
        <v>6396</v>
      </c>
      <c r="U225" s="102">
        <v>565</v>
      </c>
      <c r="V225" s="101"/>
      <c r="W225" s="101"/>
      <c r="X225" s="101"/>
      <c r="Y225" s="101"/>
      <c r="Z225" s="101"/>
    </row>
    <row r="226" spans="1:26">
      <c r="A226" s="25" t="s">
        <v>6397</v>
      </c>
      <c r="B226" t="s">
        <v>978</v>
      </c>
      <c r="C226" s="48" t="s">
        <v>1012</v>
      </c>
      <c r="D226" t="str">
        <f t="shared" si="6"/>
        <v>P22-017575</v>
      </c>
      <c r="E226" t="str">
        <f>IFERROR(VLOOKUP($A226,'Capital spend Nov 30'!$D:$G,3,FALSE),"No PO")</f>
        <v>P22-017575 - Line 1</v>
      </c>
      <c r="F226" t="str">
        <f>VLOOKUP(A226,'Capital spend Nov 30'!D:Q,14,FALSE)</f>
        <v>Alta Vista - 2022 - In-Suite Renovations</v>
      </c>
      <c r="G226" t="str">
        <f>VLOOKUP(A226,'Capital spend Nov 30'!D:U,18,FALSE)</f>
        <v>No</v>
      </c>
      <c r="H226" s="89">
        <f>VLOOKUP(A226,'Capital spend Nov 30'!$D$10:$W$6901,5,0)</f>
        <v>10906.39</v>
      </c>
      <c r="I226" t="str">
        <f>VLOOKUP(A226,'Capital spend Nov 30'!$D$10:$W$6901,15,0)</f>
        <v>ST10050</v>
      </c>
      <c r="J226" t="str">
        <f>VLOOKUP($A226,'Capital spend Nov 30'!$D$10:$W$6901,8,0)</f>
        <v>In-Suite Renovation (Capital)</v>
      </c>
      <c r="K226" t="str">
        <f>VLOOKUP($A226,'Capital spend Nov 30'!$D$10:$W$6901,2,0)</f>
        <v>Patric Laflamme</v>
      </c>
      <c r="L226" t="str">
        <f>VLOOKUP($A226,'Capital spend Nov 30'!$D$10:$W$6901,4,0)</f>
        <v>Suite 139 Reno Patch/paint, flooring, lighting, toilet, shower system, grab bar, tower bars and tp holder.</v>
      </c>
      <c r="Q226" s="106">
        <f t="shared" si="7"/>
        <v>0</v>
      </c>
      <c r="R226" s="101" t="s">
        <v>6397</v>
      </c>
      <c r="S226" s="101" t="s">
        <v>322</v>
      </c>
      <c r="T226" s="101" t="s">
        <v>6398</v>
      </c>
      <c r="U226" s="102">
        <v>10906.39</v>
      </c>
      <c r="V226" s="101"/>
      <c r="W226" s="101"/>
      <c r="X226" s="101"/>
      <c r="Y226" s="101"/>
      <c r="Z226" s="101"/>
    </row>
    <row r="227" spans="1:26">
      <c r="A227" s="25" t="s">
        <v>6399</v>
      </c>
      <c r="B227" t="s">
        <v>978</v>
      </c>
      <c r="C227" s="48" t="s">
        <v>1086</v>
      </c>
      <c r="D227" t="str">
        <f t="shared" si="6"/>
        <v>P22-017768</v>
      </c>
      <c r="E227" t="str">
        <f>IFERROR(VLOOKUP($A227,'Capital spend Nov 30'!$D:$G,3,FALSE),"No PO")</f>
        <v>P22-017768 - Line 1</v>
      </c>
      <c r="F227" t="str">
        <f>VLOOKUP(A227,'Capital spend Nov 30'!D:Q,14,FALSE)</f>
        <v>The Westwood - 2022 - In-Suite Renovations</v>
      </c>
      <c r="G227" t="str">
        <f>VLOOKUP(A227,'Capital spend Nov 30'!D:U,18,FALSE)</f>
        <v>No</v>
      </c>
      <c r="H227" s="89">
        <f>VLOOKUP(A227,'Capital spend Nov 30'!$D$10:$W$6901,5,0)</f>
        <v>1412.5</v>
      </c>
      <c r="I227" t="str">
        <f>VLOOKUP(A227,'Capital spend Nov 30'!$D$10:$W$6901,15,0)</f>
        <v>ST10035</v>
      </c>
      <c r="J227" t="str">
        <f>VLOOKUP($A227,'Capital spend Nov 30'!$D$10:$W$6901,8,0)</f>
        <v>In-Suite Refresh (Capital)</v>
      </c>
      <c r="K227" t="str">
        <f>VLOOKUP($A227,'Capital spend Nov 30'!$D$10:$W$6901,2,0)</f>
        <v>Laura Clarke-Giberson</v>
      </c>
      <c r="L227" t="str">
        <f>VLOOKUP($A227,'Capital spend Nov 30'!$D$10:$W$6901,4,0)</f>
        <v>Suite 1-307 Refresh Paint and Patch</v>
      </c>
      <c r="Q227" s="106">
        <f t="shared" si="7"/>
        <v>0</v>
      </c>
      <c r="R227" s="101" t="s">
        <v>6399</v>
      </c>
      <c r="S227" s="101" t="s">
        <v>241</v>
      </c>
      <c r="T227" s="101" t="s">
        <v>6400</v>
      </c>
      <c r="U227" s="102">
        <v>1412.5</v>
      </c>
      <c r="V227" s="101"/>
      <c r="W227" s="101"/>
      <c r="X227" s="101"/>
      <c r="Y227" s="101"/>
      <c r="Z227" s="101"/>
    </row>
    <row r="228" spans="1:26">
      <c r="A228" s="25" t="s">
        <v>6401</v>
      </c>
      <c r="B228" t="s">
        <v>978</v>
      </c>
      <c r="C228" s="48" t="s">
        <v>1012</v>
      </c>
      <c r="D228" t="str">
        <f t="shared" si="6"/>
        <v>P22-017655</v>
      </c>
      <c r="E228" t="str">
        <f>IFERROR(VLOOKUP($A228,'Capital spend Nov 30'!$D:$G,3,FALSE),"No PO")</f>
        <v>P22-017655 - Line 1</v>
      </c>
      <c r="F228" t="str">
        <f>VLOOKUP(A228,'Capital spend Nov 30'!D:Q,14,FALSE)</f>
        <v>Inglewood - 2022 - In-Suite Renovations</v>
      </c>
      <c r="G228" t="str">
        <f>VLOOKUP(A228,'Capital spend Nov 30'!D:U,18,FALSE)</f>
        <v>No</v>
      </c>
      <c r="H228" s="89">
        <f>VLOOKUP(A228,'Capital spend Nov 30'!$D$10:$W$6901,5,0)</f>
        <v>4069.22</v>
      </c>
      <c r="I228" t="str">
        <f>VLOOKUP(A228,'Capital spend Nov 30'!$D$10:$W$6901,15,0)</f>
        <v>ST10066</v>
      </c>
      <c r="J228" t="str">
        <f>VLOOKUP($A228,'Capital spend Nov 30'!$D$10:$W$6901,8,0)</f>
        <v>In-Suite Renovation (Capital)</v>
      </c>
      <c r="K228" t="str">
        <f>VLOOKUP($A228,'Capital spend Nov 30'!$D$10:$W$6901,2,0)</f>
        <v>Heather Wormington</v>
      </c>
      <c r="L228" t="str">
        <f>VLOOKUP($A228,'Capital spend Nov 30'!$D$10:$W$6901,4,0)</f>
        <v>Suite 223 Reno
Leased</v>
      </c>
      <c r="Q228">
        <f t="shared" si="7"/>
        <v>0</v>
      </c>
      <c r="R228" s="101" t="s">
        <v>6401</v>
      </c>
      <c r="S228" s="101" t="s">
        <v>390</v>
      </c>
      <c r="T228" s="101" t="s">
        <v>6402</v>
      </c>
      <c r="U228" s="102">
        <v>4069.22</v>
      </c>
      <c r="V228" s="101"/>
      <c r="W228" s="101"/>
      <c r="X228" s="101"/>
      <c r="Y228" s="101"/>
      <c r="Z228" s="101"/>
    </row>
    <row r="229" spans="1:26">
      <c r="A229" s="25" t="s">
        <v>6403</v>
      </c>
      <c r="B229" t="s">
        <v>978</v>
      </c>
      <c r="C229" s="48" t="s">
        <v>1086</v>
      </c>
      <c r="D229" t="str">
        <f t="shared" si="6"/>
        <v>P22-017654</v>
      </c>
      <c r="E229" t="str">
        <f>IFERROR(VLOOKUP($A229,'Capital spend Nov 30'!$D:$G,3,FALSE),"No PO")</f>
        <v>P22-017654 - Line 1</v>
      </c>
      <c r="F229" t="str">
        <f>VLOOKUP(A229,'Capital spend Nov 30'!D:Q,14,FALSE)</f>
        <v>Inglewood - 2022 - In-Suite Renovations</v>
      </c>
      <c r="G229" t="str">
        <f>VLOOKUP(A229,'Capital spend Nov 30'!D:U,18,FALSE)</f>
        <v>No</v>
      </c>
      <c r="H229" s="89">
        <f>VLOOKUP(A229,'Capital spend Nov 30'!$D$10:$W$6901,5,0)</f>
        <v>4069.22</v>
      </c>
      <c r="I229" t="str">
        <f>VLOOKUP(A229,'Capital spend Nov 30'!$D$10:$W$6901,15,0)</f>
        <v>ST10066</v>
      </c>
      <c r="J229" t="str">
        <f>VLOOKUP($A229,'Capital spend Nov 30'!$D$10:$W$6901,8,0)</f>
        <v>In-Suite Renovation (Capital)</v>
      </c>
      <c r="K229" t="str">
        <f>VLOOKUP($A229,'Capital spend Nov 30'!$D$10:$W$6901,2,0)</f>
        <v>Heather Wormington</v>
      </c>
      <c r="L229" t="str">
        <f>VLOOKUP($A229,'Capital spend Nov 30'!$D$10:$W$6901,4,0)</f>
        <v>Suite 227 Reno
Leased</v>
      </c>
      <c r="Q229">
        <f t="shared" si="7"/>
        <v>0</v>
      </c>
      <c r="R229" s="101" t="s">
        <v>6403</v>
      </c>
      <c r="S229" s="101" t="s">
        <v>390</v>
      </c>
      <c r="T229" s="101" t="s">
        <v>6404</v>
      </c>
      <c r="U229" s="102">
        <v>4069.22</v>
      </c>
      <c r="V229" s="101"/>
      <c r="W229" s="101"/>
      <c r="X229" s="101"/>
      <c r="Y229" s="101"/>
      <c r="Z229" s="101"/>
    </row>
    <row r="230" spans="1:26">
      <c r="A230" s="25" t="s">
        <v>6405</v>
      </c>
      <c r="B230" t="s">
        <v>978</v>
      </c>
      <c r="C230" s="48" t="s">
        <v>1012</v>
      </c>
      <c r="D230" t="str">
        <f t="shared" si="6"/>
        <v>P22-017511</v>
      </c>
      <c r="E230" t="str">
        <f>IFERROR(VLOOKUP($A230,'Capital spend Nov 30'!$D:$G,3,FALSE),"No PO")</f>
        <v>P22-017511 - Line 1</v>
      </c>
      <c r="F230" t="str">
        <f>VLOOKUP(A230,'Capital spend Nov 30'!D:Q,14,FALSE)</f>
        <v>The Edgemont - 2022 - Victaulic Leak Repairs</v>
      </c>
      <c r="G230" t="str">
        <f>VLOOKUP(A230,'Capital spend Nov 30'!D:U,18,FALSE)</f>
        <v>No</v>
      </c>
      <c r="H230" s="89">
        <f>VLOOKUP(A230,'Capital spend Nov 30'!$D$10:$W$6901,5,0)</f>
        <v>18790.41</v>
      </c>
      <c r="I230" t="str">
        <f>VLOOKUP(A230,'Capital spend Nov 30'!$D$10:$W$6901,15,0)</f>
        <v>ST10067</v>
      </c>
      <c r="J230" t="str">
        <f>VLOOKUP($A230,'Capital spend Nov 30'!$D$10:$W$6901,8,0)</f>
        <v>Plumbing (Capital)</v>
      </c>
      <c r="K230" t="str">
        <f>VLOOKUP($A230,'Capital spend Nov 30'!$D$10:$W$6901,2,0)</f>
        <v>Trevor Shoemaker</v>
      </c>
      <c r="L230" t="str">
        <f>VLOOKUP($A230,'Capital spend Nov 30'!$D$10:$W$6901,4,0)</f>
        <v>Numerous active leaks from ceiling space victaulic fittings. Drain and rebuild fittings with new seals. Replace failed dhw pump. Test and correct water treatment.</v>
      </c>
      <c r="Q230">
        <f t="shared" si="7"/>
        <v>0</v>
      </c>
      <c r="R230" s="101" t="s">
        <v>6405</v>
      </c>
      <c r="S230" s="101" t="s">
        <v>393</v>
      </c>
      <c r="T230" s="101" t="s">
        <v>6406</v>
      </c>
      <c r="U230" s="102">
        <v>18790.41</v>
      </c>
      <c r="V230" s="101"/>
      <c r="W230" s="101"/>
      <c r="X230" s="101"/>
      <c r="Y230" s="101"/>
      <c r="Z230" s="101"/>
    </row>
    <row r="231" spans="1:26">
      <c r="A231" s="25" t="s">
        <v>6407</v>
      </c>
      <c r="B231" t="s">
        <v>978</v>
      </c>
      <c r="C231" s="48" t="s">
        <v>1086</v>
      </c>
      <c r="D231" t="str">
        <f t="shared" si="6"/>
        <v>P22-017653</v>
      </c>
      <c r="E231" t="str">
        <f>IFERROR(VLOOKUP($A231,'Capital spend Nov 30'!$D:$G,3,FALSE),"No PO")</f>
        <v>P22-017653 - Line 1</v>
      </c>
      <c r="F231" t="str">
        <f>VLOOKUP(A231,'Capital spend Nov 30'!D:Q,14,FALSE)</f>
        <v>The Heartland - 2022 - In-Suite Renovations</v>
      </c>
      <c r="G231" t="str">
        <f>VLOOKUP(A231,'Capital spend Nov 30'!D:U,18,FALSE)</f>
        <v>No</v>
      </c>
      <c r="H231" s="89">
        <f>VLOOKUP(A231,'Capital spend Nov 30'!$D$10:$W$6901,5,0)</f>
        <v>945</v>
      </c>
      <c r="I231" t="str">
        <f>VLOOKUP(A231,'Capital spend Nov 30'!$D$10:$W$6901,15,0)</f>
        <v>ST10069</v>
      </c>
      <c r="J231" t="str">
        <f>VLOOKUP($A231,'Capital spend Nov 30'!$D$10:$W$6901,8,0)</f>
        <v>In-Suite Renovation (Capital)</v>
      </c>
      <c r="K231" t="str">
        <f>VLOOKUP($A231,'Capital spend Nov 30'!$D$10:$W$6901,2,0)</f>
        <v>Calum Wighton</v>
      </c>
      <c r="L231" t="str">
        <f>VLOOKUP($A231,'Capital spend Nov 30'!$D$10:$W$6901,4,0)</f>
        <v>Suite 305 Reno Additional Scope</v>
      </c>
      <c r="Q231">
        <f t="shared" si="7"/>
        <v>0</v>
      </c>
      <c r="R231" s="101" t="s">
        <v>6407</v>
      </c>
      <c r="S231" s="101" t="s">
        <v>399</v>
      </c>
      <c r="T231" s="101" t="s">
        <v>6408</v>
      </c>
      <c r="U231" s="102">
        <v>945</v>
      </c>
      <c r="V231" s="101"/>
      <c r="W231" s="101"/>
      <c r="X231" s="101"/>
      <c r="Y231" s="101"/>
      <c r="Z231" s="101"/>
    </row>
    <row r="232" spans="1:26">
      <c r="A232" s="25" t="s">
        <v>6409</v>
      </c>
      <c r="B232" t="s">
        <v>978</v>
      </c>
      <c r="C232" s="48" t="s">
        <v>1012</v>
      </c>
      <c r="D232" t="str">
        <f t="shared" si="6"/>
        <v>P22-017652</v>
      </c>
      <c r="E232" t="str">
        <f>IFERROR(VLOOKUP($A232,'Capital spend Nov 30'!$D:$G,3,FALSE),"No PO")</f>
        <v>P22-017652 - Line 1</v>
      </c>
      <c r="F232" t="str">
        <f>VLOOKUP(A232,'Capital spend Nov 30'!D:Q,14,FALSE)</f>
        <v>The Heartland - 2022 - In-Suite Renovations</v>
      </c>
      <c r="G232" t="str">
        <f>VLOOKUP(A232,'Capital spend Nov 30'!D:U,18,FALSE)</f>
        <v>No</v>
      </c>
      <c r="H232" s="89">
        <f>VLOOKUP(A232,'Capital spend Nov 30'!$D$10:$W$6901,5,0)</f>
        <v>945</v>
      </c>
      <c r="I232" t="str">
        <f>VLOOKUP(A232,'Capital spend Nov 30'!$D$10:$W$6901,15,0)</f>
        <v>ST10069</v>
      </c>
      <c r="J232" t="str">
        <f>VLOOKUP($A232,'Capital spend Nov 30'!$D$10:$W$6901,8,0)</f>
        <v>In-Suite Renovation (Capital)</v>
      </c>
      <c r="K232" t="str">
        <f>VLOOKUP($A232,'Capital spend Nov 30'!$D$10:$W$6901,2,0)</f>
        <v>Calum Wighton</v>
      </c>
      <c r="L232" t="str">
        <f>VLOOKUP($A232,'Capital spend Nov 30'!$D$10:$W$6901,4,0)</f>
        <v>Suite 124 Reno Additional Scope</v>
      </c>
      <c r="Q232">
        <f t="shared" si="7"/>
        <v>0</v>
      </c>
      <c r="R232" s="101" t="s">
        <v>6409</v>
      </c>
      <c r="S232" s="101" t="s">
        <v>399</v>
      </c>
      <c r="T232" s="101" t="s">
        <v>6410</v>
      </c>
      <c r="U232" s="102">
        <v>945</v>
      </c>
      <c r="V232" s="101"/>
      <c r="W232" s="101"/>
      <c r="X232" s="101"/>
      <c r="Y232" s="101"/>
      <c r="Z232" s="101"/>
    </row>
    <row r="233" spans="1:26">
      <c r="A233" s="25" t="s">
        <v>6411</v>
      </c>
      <c r="B233" t="s">
        <v>978</v>
      </c>
      <c r="C233" s="48" t="s">
        <v>1012</v>
      </c>
      <c r="D233" t="str">
        <f t="shared" si="6"/>
        <v>P22-017650</v>
      </c>
      <c r="E233" t="str">
        <f>IFERROR(VLOOKUP($A233,'Capital spend Nov 30'!$D:$G,3,FALSE),"No PO")</f>
        <v>P22-017650 - Line 1</v>
      </c>
      <c r="F233" t="str">
        <f>VLOOKUP(A233,'Capital spend Nov 30'!D:Q,14,FALSE)</f>
        <v>Barrhaven - 2022 - In-Suite Renovations</v>
      </c>
      <c r="G233" t="str">
        <f>VLOOKUP(A233,'Capital spend Nov 30'!D:U,18,FALSE)</f>
        <v>No</v>
      </c>
      <c r="H233" s="89">
        <f>VLOOKUP(A233,'Capital spend Nov 30'!$D$10:$W$6901,5,0)</f>
        <v>948.24</v>
      </c>
      <c r="I233" t="str">
        <f>VLOOKUP(A233,'Capital spend Nov 30'!$D$10:$W$6901,15,0)</f>
        <v>ST10039</v>
      </c>
      <c r="J233" t="str">
        <f>VLOOKUP($A233,'Capital spend Nov 30'!$D$10:$W$6901,8,0)</f>
        <v>In-Suite Renovation (Capital)</v>
      </c>
      <c r="K233" t="str">
        <f>VLOOKUP($A233,'Capital spend Nov 30'!$D$10:$W$6901,2,0)</f>
        <v>Shawna Prud'Homme</v>
      </c>
      <c r="L233" t="str">
        <f>VLOOKUP($A233,'Capital spend Nov 30'!$D$10:$W$6901,4,0)</f>
        <v>Suite 166 Reno This was done about 3 months ago, however the PTAC leaked and stained the carpet. Can't come clean, seems to be rust stains. Only replacing the living room, will leave bedroom.</v>
      </c>
      <c r="Q233">
        <f t="shared" si="7"/>
        <v>0</v>
      </c>
      <c r="R233" s="101" t="s">
        <v>6411</v>
      </c>
      <c r="S233" s="101" t="s">
        <v>263</v>
      </c>
      <c r="T233" s="101" t="s">
        <v>6412</v>
      </c>
      <c r="U233" s="102">
        <v>948.24</v>
      </c>
      <c r="V233" s="101"/>
      <c r="W233" s="101"/>
      <c r="X233" s="101"/>
      <c r="Y233" s="101"/>
      <c r="Z233" s="101"/>
    </row>
    <row r="234" spans="1:26">
      <c r="A234" s="25" t="s">
        <v>6413</v>
      </c>
      <c r="B234" t="s">
        <v>978</v>
      </c>
      <c r="C234" s="48" t="s">
        <v>1086</v>
      </c>
      <c r="D234" t="str">
        <f t="shared" si="6"/>
        <v>P22-017721</v>
      </c>
      <c r="E234" t="str">
        <f>IFERROR(VLOOKUP($A234,'Capital spend Nov 30'!$D:$G,3,FALSE),"No PO")</f>
        <v>P22-017721 - Line 1</v>
      </c>
      <c r="F234" t="str">
        <f>VLOOKUP(A234,'Capital spend Nov 30'!D:Q,14,FALSE)</f>
        <v>Barrhaven - 2022 - In-Suite Renovations</v>
      </c>
      <c r="G234" t="str">
        <f>VLOOKUP(A234,'Capital spend Nov 30'!D:U,18,FALSE)</f>
        <v>No</v>
      </c>
      <c r="H234" s="89">
        <f>VLOOKUP(A234,'Capital spend Nov 30'!$D$10:$W$6901,5,0)</f>
        <v>2406.62</v>
      </c>
      <c r="I234" t="str">
        <f>VLOOKUP(A234,'Capital spend Nov 30'!$D$10:$W$6901,15,0)</f>
        <v>ST10039</v>
      </c>
      <c r="J234" t="str">
        <f>VLOOKUP($A234,'Capital spend Nov 30'!$D$10:$W$6901,8,0)</f>
        <v>In-Suite Refresh (Capital)</v>
      </c>
      <c r="K234" t="str">
        <f>VLOOKUP($A234,'Capital spend Nov 30'!$D$10:$W$6901,2,0)</f>
        <v>Shawna Prud'Homme</v>
      </c>
      <c r="L234" t="str">
        <f>VLOOKUP($A234,'Capital spend Nov 30'!$D$10:$W$6901,4,0)</f>
        <v>Suite 168 Refresh This suite had resident in it, he was displaced due to the beam repair required for the AL wing reno.  This additional REQ for R&amp;R is to cover the 3 walls and closet not painted through repair req (to match colour), and the baseboard to be replaced (current spec does not meeting existing size in suite).</v>
      </c>
      <c r="Q234">
        <f t="shared" si="7"/>
        <v>0</v>
      </c>
      <c r="R234" s="101" t="s">
        <v>6413</v>
      </c>
      <c r="S234" s="101" t="s">
        <v>263</v>
      </c>
      <c r="T234" s="101" t="s">
        <v>6414</v>
      </c>
      <c r="U234" s="102">
        <v>2406.62</v>
      </c>
      <c r="V234" s="101"/>
      <c r="W234" s="101"/>
      <c r="X234" s="101"/>
      <c r="Y234" s="101"/>
      <c r="Z234" s="101"/>
    </row>
    <row r="235" spans="1:26">
      <c r="A235" s="25" t="s">
        <v>6415</v>
      </c>
      <c r="B235" t="s">
        <v>978</v>
      </c>
      <c r="C235" s="48" t="s">
        <v>1012</v>
      </c>
      <c r="D235" t="str">
        <f t="shared" si="6"/>
        <v>P22-017722</v>
      </c>
      <c r="E235" t="str">
        <f>IFERROR(VLOOKUP($A235,'Capital spend Nov 30'!$D:$G,3,FALSE),"No PO")</f>
        <v>P22-017722 - Line 2</v>
      </c>
      <c r="F235" t="str">
        <f>VLOOKUP(A235,'Capital spend Nov 30'!D:Q,14,FALSE)</f>
        <v>Barrhaven - 2022 - In-Suite Renovations</v>
      </c>
      <c r="G235" t="str">
        <f>VLOOKUP(A235,'Capital spend Nov 30'!D:U,18,FALSE)</f>
        <v>No</v>
      </c>
      <c r="H235" s="89">
        <f>VLOOKUP(A235,'Capital spend Nov 30'!$D$10:$W$6901,5,0)</f>
        <v>10182.379999999999</v>
      </c>
      <c r="I235" t="str">
        <f>VLOOKUP(A235,'Capital spend Nov 30'!$D$10:$W$6901,15,0)</f>
        <v>ST10039</v>
      </c>
      <c r="J235" t="str">
        <f>VLOOKUP($A235,'Capital spend Nov 30'!$D$10:$W$6901,8,0)</f>
        <v>In-Suite Renovation (Capital)</v>
      </c>
      <c r="K235" t="str">
        <f>VLOOKUP($A235,'Capital spend Nov 30'!$D$10:$W$6901,2,0)</f>
        <v>Shawna Prud'Homme</v>
      </c>
      <c r="L235" t="str">
        <f>VLOOKUP($A235,'Capital spend Nov 30'!$D$10:$W$6901,4,0)</f>
        <v>Suite 249 Reno Remove carpet, install lvp throughout, remove old cover plate p&amp;p, remove and replace closet doors, remove and replace flooring and vanity in bathroom, update fixtures,  and install threshold.</v>
      </c>
      <c r="Q235">
        <f t="shared" si="7"/>
        <v>0</v>
      </c>
      <c r="R235" s="101" t="s">
        <v>6415</v>
      </c>
      <c r="S235" s="101" t="s">
        <v>263</v>
      </c>
      <c r="T235" s="101" t="s">
        <v>6416</v>
      </c>
      <c r="U235" s="102">
        <v>10182.379999999999</v>
      </c>
      <c r="V235" s="101"/>
      <c r="W235" s="101"/>
      <c r="X235" s="101"/>
      <c r="Y235" s="101"/>
      <c r="Z235" s="101"/>
    </row>
    <row r="236" spans="1:26">
      <c r="A236" s="25" t="s">
        <v>6417</v>
      </c>
      <c r="B236" t="s">
        <v>978</v>
      </c>
      <c r="C236" s="51" t="s">
        <v>1012</v>
      </c>
      <c r="D236" t="str">
        <f t="shared" si="6"/>
        <v>P22-017922</v>
      </c>
      <c r="E236" t="str">
        <f>IFERROR(VLOOKUP($A236,'Capital spend Nov 30'!$D:$G,3,FALSE),"No PO")</f>
        <v>P22-017922 - Line 1</v>
      </c>
      <c r="F236" t="str">
        <f>VLOOKUP(A236,'Capital spend Nov 30'!D:Q,14,FALSE)</f>
        <v>Windermere - 2022 - HVAC PTAC (Heat Pump 202)</v>
      </c>
      <c r="G236" t="str">
        <f>VLOOKUP(A236,'Capital spend Nov 30'!D:U,18,FALSE)</f>
        <v>No</v>
      </c>
      <c r="H236" s="89">
        <f>VLOOKUP(A236,'Capital spend Nov 30'!$D$10:$W$6901,5,0)</f>
        <v>5810.46</v>
      </c>
      <c r="I236" t="str">
        <f>VLOOKUP(A236,'Capital spend Nov 30'!$D$10:$W$6901,15,0)</f>
        <v>ST10093</v>
      </c>
      <c r="J236" t="str">
        <f>VLOOKUP($A236,'Capital spend Nov 30'!$D$10:$W$6901,8,0)</f>
        <v>HVAC Systems (Capital)</v>
      </c>
      <c r="K236" t="str">
        <f>VLOOKUP($A236,'Capital spend Nov 30'!$D$10:$W$6901,2,0)</f>
        <v>Tim Morrison</v>
      </c>
      <c r="L236" t="str">
        <f>VLOOKUP($A236,'Capital spend Nov 30'!$D$10:$W$6901,4,0)</f>
        <v>To replace the current failed 18 year old Heat Pump in suite 202. No AC or Heat at this time. Cannot repair, too old.</v>
      </c>
      <c r="Q236">
        <f t="shared" si="7"/>
        <v>0</v>
      </c>
      <c r="R236" s="101" t="s">
        <v>6417</v>
      </c>
      <c r="S236" s="101" t="s">
        <v>475</v>
      </c>
      <c r="T236" s="101" t="s">
        <v>6418</v>
      </c>
      <c r="U236" s="102">
        <v>5810.46</v>
      </c>
      <c r="V236" s="101"/>
      <c r="W236" s="101"/>
      <c r="X236" s="101"/>
      <c r="Y236" s="101"/>
      <c r="Z236" s="101"/>
    </row>
    <row r="237" spans="1:26">
      <c r="A237" s="25" t="s">
        <v>6419</v>
      </c>
      <c r="B237" t="s">
        <v>978</v>
      </c>
      <c r="C237" s="48" t="s">
        <v>1012</v>
      </c>
      <c r="D237" t="str">
        <f t="shared" si="6"/>
        <v>P22-018094</v>
      </c>
      <c r="E237" t="str">
        <f>IFERROR(VLOOKUP($A237,'Capital spend Nov 30'!$D:$G,3,FALSE),"No PO")</f>
        <v>P22-018094 - Line 1</v>
      </c>
      <c r="F237" t="str">
        <f>VLOOKUP(A237,'Capital spend Nov 30'!D:Q,14,FALSE)</f>
        <v>Chatham - 2022 - Laundry FF&amp;E (2 dryers)</v>
      </c>
      <c r="G237" t="str">
        <f>VLOOKUP(A237,'Capital spend Nov 30'!D:U,18,FALSE)</f>
        <v>No</v>
      </c>
      <c r="H237" s="89">
        <f>VLOOKUP(A237,'Capital spend Nov 30'!$D$10:$W$6901,5,0)</f>
        <v>20459.78</v>
      </c>
      <c r="I237" t="str">
        <f>VLOOKUP(A237,'Capital spend Nov 30'!$D$10:$W$6901,15,0)</f>
        <v>ST10096</v>
      </c>
      <c r="J237" t="str">
        <f>VLOOKUP($A237,'Capital spend Nov 30'!$D$10:$W$6901,8,0)</f>
        <v>Laundry FF&amp;E (Capital)</v>
      </c>
      <c r="K237" t="str">
        <f>VLOOKUP($A237,'Capital spend Nov 30'!$D$10:$W$6901,2,0)</f>
        <v>Tim Morrison</v>
      </c>
      <c r="L237" t="str">
        <f>VLOOKUP($A237,'Capital spend Nov 30'!$D$10:$W$6901,4,0)</f>
        <v>To replace the current failed 15 two (2) commercial dryers where both had a catastrophic failure on September 7 &amp; 8. Coinamatic rob one dryer of parts to limp along the other one until the new units are available.</v>
      </c>
      <c r="Q237">
        <f t="shared" si="7"/>
        <v>0</v>
      </c>
      <c r="R237" s="101" t="s">
        <v>6419</v>
      </c>
      <c r="S237" s="101" t="s">
        <v>484</v>
      </c>
      <c r="T237" s="101" t="s">
        <v>6420</v>
      </c>
      <c r="U237" s="102">
        <v>20459.78</v>
      </c>
      <c r="V237" s="101"/>
      <c r="W237" s="101"/>
      <c r="X237" s="101"/>
      <c r="Y237" s="101"/>
      <c r="Z237" s="101"/>
    </row>
    <row r="238" spans="1:26">
      <c r="A238" s="25" t="s">
        <v>6421</v>
      </c>
      <c r="B238" t="s">
        <v>978</v>
      </c>
      <c r="C238" s="48" t="s">
        <v>1012</v>
      </c>
      <c r="D238" t="str">
        <f t="shared" si="6"/>
        <v>P22-017935</v>
      </c>
      <c r="E238" t="str">
        <f>IFERROR(VLOOKUP($A238,'Capital spend Nov 30'!$D:$G,3,FALSE),"No PO")</f>
        <v>P22-017935 - Line 1</v>
      </c>
      <c r="F238" t="str">
        <f>VLOOKUP(A238,'Capital spend Nov 30'!D:Q,14,FALSE)</f>
        <v>Greenway - 2022 - Laundry FF&amp;E (4 Combo Sets)</v>
      </c>
      <c r="G238" t="str">
        <f>VLOOKUP(A238,'Capital spend Nov 30'!D:U,18,FALSE)</f>
        <v>No</v>
      </c>
      <c r="H238" s="89">
        <f>VLOOKUP(A238,'Capital spend Nov 30'!$D$10:$W$6901,5,0)</f>
        <v>11883.08</v>
      </c>
      <c r="I238" t="str">
        <f>VLOOKUP(A238,'Capital spend Nov 30'!$D$10:$W$6901,15,0)</f>
        <v>ST10095</v>
      </c>
      <c r="J238" t="str">
        <f>VLOOKUP($A238,'Capital spend Nov 30'!$D$10:$W$6901,8,0)</f>
        <v>Laundry FF&amp;E (Capital)</v>
      </c>
      <c r="K238" t="str">
        <f>VLOOKUP($A238,'Capital spend Nov 30'!$D$10:$W$6901,2,0)</f>
        <v>Tim Morrison</v>
      </c>
      <c r="L238" t="str">
        <f>VLOOKUP($A238,'Capital spend Nov 30'!$D$10:$W$6901,4,0)</f>
        <v>To replace 4 sets of failed 12 year old washer/dryers in the resident corridors. The residents must travel other floors for laundry which is creating grid-lock in some areas.</v>
      </c>
      <c r="Q238">
        <f t="shared" si="7"/>
        <v>0</v>
      </c>
      <c r="R238" s="101" t="s">
        <v>6421</v>
      </c>
      <c r="S238" s="101" t="s">
        <v>481</v>
      </c>
      <c r="T238" s="101" t="s">
        <v>6422</v>
      </c>
      <c r="U238" s="102">
        <v>11883.08</v>
      </c>
      <c r="V238" s="101"/>
      <c r="W238" s="101"/>
      <c r="X238" s="101"/>
      <c r="Y238" s="101"/>
      <c r="Z238" s="101"/>
    </row>
    <row r="239" spans="1:26">
      <c r="A239" s="25" t="s">
        <v>6423</v>
      </c>
      <c r="B239" t="s">
        <v>978</v>
      </c>
      <c r="C239" s="51" t="s">
        <v>1012</v>
      </c>
      <c r="D239" t="str">
        <f t="shared" si="6"/>
        <v>P22-018100</v>
      </c>
      <c r="E239" t="str">
        <f>IFERROR(VLOOKUP($A239,'Capital spend Nov 30'!$D:$G,3,FALSE),"No PO")</f>
        <v>P22-018100 - Line 2</v>
      </c>
      <c r="F239" t="str">
        <f>VLOOKUP(A239,'Capital spend Nov 30'!D:Q,14,FALSE)</f>
        <v>Port Perry - 2022 - In-Suite Renovations</v>
      </c>
      <c r="G239" t="str">
        <f>VLOOKUP(A239,'Capital spend Nov 30'!D:U,18,FALSE)</f>
        <v>No</v>
      </c>
      <c r="H239" s="89">
        <f>VLOOKUP(A239,'Capital spend Nov 30'!$D$10:$W$6901,5,0)</f>
        <v>2666.88</v>
      </c>
      <c r="I239" t="str">
        <f>VLOOKUP(A239,'Capital spend Nov 30'!$D$10:$W$6901,15,0)</f>
        <v>ST10031</v>
      </c>
      <c r="J239" t="str">
        <f>VLOOKUP($A239,'Capital spend Nov 30'!$D$10:$W$6901,8,0)</f>
        <v>In-Suite Renovation (Capital)</v>
      </c>
      <c r="K239" t="str">
        <f>VLOOKUP($A239,'Capital spend Nov 30'!$D$10:$W$6901,2,0)</f>
        <v>Patricia Glassford</v>
      </c>
      <c r="L239" t="str">
        <f>VLOOKUP($A239,'Capital spend Nov 30'!$D$10:$W$6901,4,0)</f>
        <v>Suite 418 Reno One bedroom Suite is leased for Oct 1, 2022</v>
      </c>
      <c r="Q239">
        <f t="shared" si="7"/>
        <v>0</v>
      </c>
      <c r="R239" s="101" t="s">
        <v>6423</v>
      </c>
      <c r="S239" s="101" t="s">
        <v>215</v>
      </c>
      <c r="T239" s="101" t="s">
        <v>6424</v>
      </c>
      <c r="U239" s="102">
        <v>2666.88</v>
      </c>
      <c r="V239" s="101"/>
      <c r="W239" s="101"/>
      <c r="X239" s="101"/>
      <c r="Y239" s="101"/>
      <c r="Z239" s="101"/>
    </row>
    <row r="240" spans="1:26">
      <c r="A240" s="25" t="s">
        <v>6425</v>
      </c>
      <c r="B240" t="s">
        <v>978</v>
      </c>
      <c r="C240" s="48" t="s">
        <v>1086</v>
      </c>
      <c r="D240" t="str">
        <f t="shared" si="6"/>
        <v>P22-018099</v>
      </c>
      <c r="E240" t="str">
        <f>IFERROR(VLOOKUP($A240,'Capital spend Nov 30'!$D:$G,3,FALSE),"No PO")</f>
        <v>P22-018099 - Line 2</v>
      </c>
      <c r="F240" t="str">
        <f>VLOOKUP(A240,'Capital spend Nov 30'!D:Q,14,FALSE)</f>
        <v>The Beechwood - 2022 - In-Suite Renovations</v>
      </c>
      <c r="G240" t="str">
        <f>VLOOKUP(A240,'Capital spend Nov 30'!D:U,18,FALSE)</f>
        <v>No</v>
      </c>
      <c r="H240" s="89">
        <f>VLOOKUP(A240,'Capital spend Nov 30'!$D$10:$W$6901,5,0)</f>
        <v>10428.459999999999</v>
      </c>
      <c r="I240" t="str">
        <f>VLOOKUP(A240,'Capital spend Nov 30'!$D$10:$W$6901,15,0)</f>
        <v>ST10011</v>
      </c>
      <c r="J240" t="str">
        <f>VLOOKUP($A240,'Capital spend Nov 30'!$D$10:$W$6901,8,0)</f>
        <v>In-Suite Renovation (Capital)</v>
      </c>
      <c r="K240" t="str">
        <f>VLOOKUP($A240,'Capital spend Nov 30'!$D$10:$W$6901,2,0)</f>
        <v>Anne Terselic</v>
      </c>
      <c r="L240" t="str">
        <f>VLOOKUP($A240,'Capital spend Nov 30'!$D$10:$W$6901,4,0)</f>
        <v>Suite 309 AL Reno Paint, Flooring, baseboards, 1/4 round, bathroom vanity, sink, faucet, toilet, towel bar &amp; toilet paper holder</v>
      </c>
      <c r="Q240">
        <f t="shared" si="7"/>
        <v>0</v>
      </c>
      <c r="R240" s="101" t="s">
        <v>6425</v>
      </c>
      <c r="S240" s="101" t="s">
        <v>88</v>
      </c>
      <c r="T240" s="101" t="s">
        <v>6426</v>
      </c>
      <c r="U240" s="102">
        <v>10428.459999999999</v>
      </c>
      <c r="V240" s="101"/>
      <c r="W240" s="101"/>
      <c r="X240" s="101"/>
      <c r="Y240" s="101"/>
      <c r="Z240" s="101"/>
    </row>
    <row r="241" spans="1:26">
      <c r="A241" s="25" t="s">
        <v>6427</v>
      </c>
      <c r="B241" t="s">
        <v>978</v>
      </c>
      <c r="C241" s="51" t="s">
        <v>1012</v>
      </c>
      <c r="D241" t="str">
        <f t="shared" si="6"/>
        <v>P22-018095</v>
      </c>
      <c r="E241" t="str">
        <f>IFERROR(VLOOKUP($A241,'Capital spend Nov 30'!$D:$G,3,FALSE),"No PO")</f>
        <v>P22-018095 - Line 2</v>
      </c>
      <c r="F241" t="str">
        <f>VLOOKUP(A241,'Capital spend Nov 30'!D:Q,14,FALSE)</f>
        <v>Hollyburn House - 2022 - In-Suite Renovations</v>
      </c>
      <c r="G241" t="str">
        <f>VLOOKUP(A241,'Capital spend Nov 30'!D:U,18,FALSE)</f>
        <v>No</v>
      </c>
      <c r="H241" s="89">
        <f>VLOOKUP(A241,'Capital spend Nov 30'!$D$10:$W$6901,5,0)</f>
        <v>3793.23</v>
      </c>
      <c r="I241" t="str">
        <f>VLOOKUP(A241,'Capital spend Nov 30'!$D$10:$W$6901,15,0)</f>
        <v>ST10055</v>
      </c>
      <c r="J241" t="str">
        <f>VLOOKUP($A241,'Capital spend Nov 30'!$D$10:$W$6901,8,0)</f>
        <v>In-Suite Renovation (Capital)</v>
      </c>
      <c r="K241" t="str">
        <f>VLOOKUP($A241,'Capital spend Nov 30'!$D$10:$W$6901,2,0)</f>
        <v>Kathy Russell</v>
      </c>
      <c r="L241" t="str">
        <f>VLOOKUP($A241,'Capital spend Nov 30'!$D$10:$W$6901,4,0)</f>
        <v>Suite 224 Reno Paint and Carpet</v>
      </c>
      <c r="Q241">
        <f t="shared" si="7"/>
        <v>0</v>
      </c>
      <c r="R241" s="101" t="s">
        <v>6427</v>
      </c>
      <c r="S241" s="101" t="s">
        <v>349</v>
      </c>
      <c r="T241" s="101" t="s">
        <v>6428</v>
      </c>
      <c r="U241" s="102">
        <v>3793.23</v>
      </c>
      <c r="V241" s="101"/>
      <c r="W241" s="101"/>
      <c r="X241" s="101"/>
      <c r="Y241" s="101"/>
      <c r="Z241" s="101"/>
    </row>
    <row r="242" spans="1:26">
      <c r="A242" s="25" t="s">
        <v>6429</v>
      </c>
      <c r="B242" t="s">
        <v>978</v>
      </c>
      <c r="C242" s="48" t="s">
        <v>1012</v>
      </c>
      <c r="D242" t="str">
        <f t="shared" si="6"/>
        <v>P22-018098</v>
      </c>
      <c r="E242" t="str">
        <f>IFERROR(VLOOKUP($A242,'Capital spend Nov 30'!$D:$G,3,FALSE),"No PO")</f>
        <v>P22-018098 - Line 2</v>
      </c>
      <c r="F242" t="str">
        <f>VLOOKUP(A242,'Capital spend Nov 30'!D:Q,14,FALSE)</f>
        <v>Hollyburn House - 2022 - In-Suite Renovations</v>
      </c>
      <c r="G242" t="str">
        <f>VLOOKUP(A242,'Capital spend Nov 30'!D:U,18,FALSE)</f>
        <v>No</v>
      </c>
      <c r="H242" s="89">
        <f>VLOOKUP(A242,'Capital spend Nov 30'!$D$10:$W$6901,5,0)</f>
        <v>945</v>
      </c>
      <c r="I242" t="str">
        <f>VLOOKUP(A242,'Capital spend Nov 30'!$D$10:$W$6901,15,0)</f>
        <v>ST10055</v>
      </c>
      <c r="J242" t="str">
        <f>VLOOKUP($A242,'Capital spend Nov 30'!$D$10:$W$6901,8,0)</f>
        <v>In-Suite Refresh (Capital)</v>
      </c>
      <c r="K242" t="str">
        <f>VLOOKUP($A242,'Capital spend Nov 30'!$D$10:$W$6901,2,0)</f>
        <v>Kathy Russell</v>
      </c>
      <c r="L242" t="str">
        <f>VLOOKUP($A242,'Capital spend Nov 30'!$D$10:$W$6901,4,0)</f>
        <v>Suite 305 Refresh Paint</v>
      </c>
      <c r="Q242">
        <f t="shared" si="7"/>
        <v>0</v>
      </c>
      <c r="R242" s="101" t="s">
        <v>6429</v>
      </c>
      <c r="S242" s="101" t="s">
        <v>349</v>
      </c>
      <c r="T242" s="101" t="s">
        <v>6430</v>
      </c>
      <c r="U242" s="102">
        <v>945</v>
      </c>
      <c r="V242" s="101"/>
      <c r="W242" s="101"/>
      <c r="X242" s="101"/>
      <c r="Y242" s="101"/>
      <c r="Z242" s="101"/>
    </row>
    <row r="243" spans="1:26">
      <c r="A243" s="25" t="s">
        <v>6431</v>
      </c>
      <c r="B243" t="s">
        <v>978</v>
      </c>
      <c r="C243" s="48" t="s">
        <v>1086</v>
      </c>
      <c r="D243" t="str">
        <f t="shared" si="6"/>
        <v>P22-018097</v>
      </c>
      <c r="E243" t="str">
        <f>IFERROR(VLOOKUP($A243,'Capital spend Nov 30'!$D:$G,3,FALSE),"No PO")</f>
        <v>P22-018097 - Line 2</v>
      </c>
      <c r="F243" t="str">
        <f>VLOOKUP(A243,'Capital spend Nov 30'!D:Q,14,FALSE)</f>
        <v>Hollyburn House - 2022 - In-Suite Renovations</v>
      </c>
      <c r="G243" t="str">
        <f>VLOOKUP(A243,'Capital spend Nov 30'!D:U,18,FALSE)</f>
        <v>No</v>
      </c>
      <c r="H243" s="89">
        <f>VLOOKUP(A243,'Capital spend Nov 30'!$D$10:$W$6901,5,0)</f>
        <v>5533.9</v>
      </c>
      <c r="I243" t="str">
        <f>VLOOKUP(A243,'Capital spend Nov 30'!$D$10:$W$6901,15,0)</f>
        <v>ST10055</v>
      </c>
      <c r="J243" t="str">
        <f>VLOOKUP($A243,'Capital spend Nov 30'!$D$10:$W$6901,8,0)</f>
        <v>In-Suite Renovation (Capital)</v>
      </c>
      <c r="K243" t="str">
        <f>VLOOKUP($A243,'Capital spend Nov 30'!$D$10:$W$6901,2,0)</f>
        <v>Kathy Russell</v>
      </c>
      <c r="L243" t="str">
        <f>VLOOKUP($A243,'Capital spend Nov 30'!$D$10:$W$6901,4,0)</f>
        <v>Suite 302 Reno Paint, Carpet</v>
      </c>
      <c r="Q243">
        <f t="shared" si="7"/>
        <v>0</v>
      </c>
      <c r="R243" s="101" t="s">
        <v>6431</v>
      </c>
      <c r="S243" s="101" t="s">
        <v>349</v>
      </c>
      <c r="T243" s="101" t="s">
        <v>6432</v>
      </c>
      <c r="U243" s="102">
        <v>5533.9</v>
      </c>
      <c r="V243" s="101"/>
      <c r="W243" s="101"/>
      <c r="X243" s="101"/>
      <c r="Y243" s="101"/>
      <c r="Z243" s="101"/>
    </row>
    <row r="244" spans="1:26">
      <c r="A244" s="25" t="s">
        <v>6433</v>
      </c>
      <c r="B244" t="s">
        <v>978</v>
      </c>
      <c r="C244" s="48" t="s">
        <v>1012</v>
      </c>
      <c r="D244" t="str">
        <f t="shared" si="6"/>
        <v>P22-017925</v>
      </c>
      <c r="E244" t="str">
        <f>IFERROR(VLOOKUP($A244,'Capital spend Nov 30'!$D:$G,3,FALSE),"No PO")</f>
        <v>P22-017925 - Line 1</v>
      </c>
      <c r="F244" t="str">
        <f>VLOOKUP(A244,'Capital spend Nov 30'!D:Q,14,FALSE)</f>
        <v>Windermere - 2022 - HVAC PTAC (2 Heat Pumps)</v>
      </c>
      <c r="G244" t="str">
        <f>VLOOKUP(A244,'Capital spend Nov 30'!D:U,18,FALSE)</f>
        <v>No</v>
      </c>
      <c r="H244" s="89">
        <f>VLOOKUP(A244,'Capital spend Nov 30'!$D$10:$W$6901,5,0)</f>
        <v>4576.5</v>
      </c>
      <c r="I244" t="str">
        <f>VLOOKUP(A244,'Capital spend Nov 30'!$D$10:$W$6901,15,0)</f>
        <v>ST10093</v>
      </c>
      <c r="J244" t="str">
        <f>VLOOKUP($A244,'Capital spend Nov 30'!$D$10:$W$6901,8,0)</f>
        <v>HVAC Systems (Capital)</v>
      </c>
      <c r="K244" t="str">
        <f>VLOOKUP($A244,'Capital spend Nov 30'!$D$10:$W$6901,2,0)</f>
        <v>Tim Morrison</v>
      </c>
      <c r="L244" t="str">
        <f>VLOOKUP($A244,'Capital spend Nov 30'!$D$10:$W$6901,4,0)</f>
        <v>To replace two (2) failed 20 year old heat pumps. Cannot repair due to age.</v>
      </c>
      <c r="Q244">
        <f t="shared" si="7"/>
        <v>0</v>
      </c>
      <c r="R244" s="101" t="s">
        <v>6433</v>
      </c>
      <c r="S244" s="101" t="s">
        <v>475</v>
      </c>
      <c r="T244" s="101" t="s">
        <v>6434</v>
      </c>
      <c r="U244" s="102">
        <v>4576.5</v>
      </c>
      <c r="V244" s="101"/>
      <c r="W244" s="101"/>
      <c r="X244" s="101"/>
      <c r="Y244" s="101"/>
      <c r="Z244" s="101"/>
    </row>
    <row r="245" spans="1:26">
      <c r="A245" s="25" t="s">
        <v>6435</v>
      </c>
      <c r="B245" t="s">
        <v>978</v>
      </c>
      <c r="C245" s="48" t="s">
        <v>1086</v>
      </c>
      <c r="D245" t="str">
        <f t="shared" si="6"/>
        <v>P22-018172</v>
      </c>
      <c r="E245" t="str">
        <f>IFERROR(VLOOKUP($A245,'Capital spend Nov 30'!$D:$G,3,FALSE),"No PO")</f>
        <v>P22-018172 - Line 1</v>
      </c>
      <c r="F245" t="str">
        <f>VLOOKUP(A245,'Capital spend Nov 30'!D:Q,14,FALSE)</f>
        <v>Centennial Park - 2022 - Walk-In Freezer</v>
      </c>
      <c r="G245" t="str">
        <f>VLOOKUP(A245,'Capital spend Nov 30'!D:U,18,FALSE)</f>
        <v>No</v>
      </c>
      <c r="H245" s="89">
        <f>VLOOKUP(A245,'Capital spend Nov 30'!$D$10:$W$6901,5,0)</f>
        <v>5909.76</v>
      </c>
      <c r="I245" t="str">
        <f>VLOOKUP(A245,'Capital spend Nov 30'!$D$10:$W$6901,15,0)</f>
        <v>ST10015</v>
      </c>
      <c r="J245" t="str">
        <f>VLOOKUP($A245,'Capital spend Nov 30'!$D$10:$W$6901,8,0)</f>
        <v>Kitchen (Capital)</v>
      </c>
      <c r="K245" t="str">
        <f>VLOOKUP($A245,'Capital spend Nov 30'!$D$10:$W$6901,2,0)</f>
        <v>Tim Morrison</v>
      </c>
      <c r="L245" t="str">
        <f>VLOOKUP($A245,'Capital spend Nov 30'!$D$10:$W$6901,4,0)</f>
        <v>To replace major components on the Walk In Freezer as an emergency on a weekend. The freezer was heating up quickly due do some material failures.</v>
      </c>
      <c r="Q245">
        <f t="shared" si="7"/>
        <v>0</v>
      </c>
      <c r="R245" s="101" t="s">
        <v>6435</v>
      </c>
      <c r="S245" s="101" t="s">
        <v>116</v>
      </c>
      <c r="T245" s="101" t="s">
        <v>6436</v>
      </c>
      <c r="U245" s="102">
        <v>5909.76</v>
      </c>
      <c r="V245" s="101"/>
      <c r="W245" s="101"/>
      <c r="X245" s="101"/>
      <c r="Y245" s="101"/>
      <c r="Z245" s="101"/>
    </row>
    <row r="246" spans="1:26">
      <c r="A246" s="25" t="s">
        <v>6437</v>
      </c>
      <c r="B246" t="s">
        <v>978</v>
      </c>
      <c r="C246" s="51" t="s">
        <v>1012</v>
      </c>
      <c r="D246" t="str">
        <f t="shared" si="6"/>
        <v>P22-018001</v>
      </c>
      <c r="E246" t="str">
        <f>IFERROR(VLOOKUP($A246,'Capital spend Nov 30'!$D:$G,3,FALSE),"No PO")</f>
        <v>P22-018001 - Line 1</v>
      </c>
      <c r="F246" t="str">
        <f>VLOOKUP(A246,'Capital spend Nov 30'!D:Q,14,FALSE)</f>
        <v>Kensington Oakville - 2022 - Laundry FF&amp;E (Electric Dryer)</v>
      </c>
      <c r="G246" t="str">
        <f>VLOOKUP(A246,'Capital spend Nov 30'!D:U,18,FALSE)</f>
        <v>No</v>
      </c>
      <c r="H246" s="89">
        <f>VLOOKUP(A246,'Capital spend Nov 30'!$D$10:$W$6901,5,0)</f>
        <v>1343.57</v>
      </c>
      <c r="I246" t="str">
        <f>VLOOKUP(A246,'Capital spend Nov 30'!$D$10:$W$6901,15,0)</f>
        <v>ST10005</v>
      </c>
      <c r="J246" t="str">
        <f>VLOOKUP($A246,'Capital spend Nov 30'!$D$10:$W$6901,8,0)</f>
        <v>Laundry FF&amp;E (Capital)</v>
      </c>
      <c r="K246" t="str">
        <f>VLOOKUP($A246,'Capital spend Nov 30'!$D$10:$W$6901,2,0)</f>
        <v>Tim Morrison</v>
      </c>
      <c r="L246" t="str">
        <f>VLOOKUP($A246,'Capital spend Nov 30'!$D$10:$W$6901,4,0)</f>
        <v>To replace the current 12 year old failed Electric Dryer in a resident corridor laundry room. Cannot repair due to age. Residents must travel to the other floors to use a dryer.</v>
      </c>
      <c r="Q246">
        <f t="shared" si="7"/>
        <v>0</v>
      </c>
      <c r="R246" s="101" t="s">
        <v>6437</v>
      </c>
      <c r="S246" s="101" t="s">
        <v>46</v>
      </c>
      <c r="T246" s="101" t="s">
        <v>6438</v>
      </c>
      <c r="U246" s="102">
        <v>1343.57</v>
      </c>
      <c r="V246" s="101"/>
      <c r="W246" s="101"/>
      <c r="X246" s="101"/>
      <c r="Y246" s="101"/>
      <c r="Z246" s="101"/>
    </row>
    <row r="247" spans="1:26">
      <c r="A247" s="25" t="s">
        <v>6439</v>
      </c>
      <c r="B247" t="s">
        <v>978</v>
      </c>
      <c r="C247" s="48" t="s">
        <v>1012</v>
      </c>
      <c r="D247" t="str">
        <f t="shared" si="6"/>
        <v>P22-018139</v>
      </c>
      <c r="E247" t="str">
        <f>IFERROR(VLOOKUP($A247,'Capital spend Nov 30'!$D:$G,3,FALSE),"No PO")</f>
        <v>P22-018139 - Line 1</v>
      </c>
      <c r="F247" t="str">
        <f>VLOOKUP(A247,'Capital spend Nov 30'!D:Q,14,FALSE)</f>
        <v>Greenway - 2022 - Tenant Spaces (Resident Fridges)</v>
      </c>
      <c r="G247" t="str">
        <f>VLOOKUP(A247,'Capital spend Nov 30'!D:U,18,FALSE)</f>
        <v>No</v>
      </c>
      <c r="H247" s="89">
        <f>VLOOKUP(A247,'Capital spend Nov 30'!$D$10:$W$6901,5,0)</f>
        <v>6554</v>
      </c>
      <c r="I247" t="str">
        <f>VLOOKUP(A247,'Capital spend Nov 30'!$D$10:$W$6901,15,0)</f>
        <v>ST10095</v>
      </c>
      <c r="J247" t="str">
        <f>VLOOKUP($A247,'Capital spend Nov 30'!$D$10:$W$6901,8,0)</f>
        <v>Tenant Spaces FF&amp;E (Capital)</v>
      </c>
      <c r="K247" t="str">
        <f>VLOOKUP($A247,'Capital spend Nov 30'!$D$10:$W$6901,2,0)</f>
        <v>Tim Morrison</v>
      </c>
      <c r="L247" t="str">
        <f>VLOOKUP($A247,'Capital spend Nov 30'!$D$10:$W$6901,4,0)</f>
        <v>To replace the failed 10 year old resident suite apt fridges. The home has removed working fridges from vacant rooms to supply occupied rooms. We now can't rent the rooms with missing fridges.</v>
      </c>
      <c r="Q247">
        <f t="shared" si="7"/>
        <v>0</v>
      </c>
      <c r="R247" s="101" t="s">
        <v>6439</v>
      </c>
      <c r="S247" s="101" t="s">
        <v>481</v>
      </c>
      <c r="T247" s="101" t="s">
        <v>6440</v>
      </c>
      <c r="U247" s="102">
        <v>6554</v>
      </c>
      <c r="V247" s="101"/>
      <c r="W247" s="101"/>
      <c r="X247" s="101"/>
      <c r="Y247" s="101"/>
      <c r="Z247" s="101"/>
    </row>
    <row r="248" spans="1:26">
      <c r="A248" s="25" t="s">
        <v>6441</v>
      </c>
      <c r="B248" t="s">
        <v>978</v>
      </c>
      <c r="C248" s="48" t="s">
        <v>1086</v>
      </c>
      <c r="D248" t="str">
        <f t="shared" si="6"/>
        <v>P22-018062</v>
      </c>
      <c r="E248" t="str">
        <f>IFERROR(VLOOKUP($A248,'Capital spend Nov 30'!$D:$G,3,FALSE),"No PO")</f>
        <v>P22-018062 - Line 1</v>
      </c>
      <c r="F248" t="str">
        <f>VLOOKUP(A248,'Capital spend Nov 30'!D:Q,14,FALSE)</f>
        <v>King Gardens - 2022 - Fire Alarm (Close Permit)</v>
      </c>
      <c r="G248" t="str">
        <f>VLOOKUP(A248,'Capital spend Nov 30'!D:U,18,FALSE)</f>
        <v>No</v>
      </c>
      <c r="H248" s="89">
        <f>VLOOKUP(A248,'Capital spend Nov 30'!$D$10:$W$6901,5,0)</f>
        <v>2938</v>
      </c>
      <c r="I248" t="str">
        <f>VLOOKUP(A248,'Capital spend Nov 30'!$D$10:$W$6901,15,0)</f>
        <v>ST10017</v>
      </c>
      <c r="J248" t="str">
        <f>VLOOKUP($A248,'Capital spend Nov 30'!$D$10:$W$6901,8,0)</f>
        <v>Fire alarm/Sprinkler (Capital)</v>
      </c>
      <c r="K248" t="str">
        <f>VLOOKUP($A248,'Capital spend Nov 30'!$D$10:$W$6901,2,0)</f>
        <v>Tim Morrison</v>
      </c>
      <c r="L248" t="str">
        <f>VLOOKUP($A248,'Capital spend Nov 30'!$D$10:$W$6901,4,0)</f>
        <v>To have an engineer to work on behalf of Revera to close 2 permits from work started and completed in 2016/2017. There is a fire department permit open and a building department permit open. There are still remaining infractions that need to be completed to close each permit. There is a fire dept "order" to comply.</v>
      </c>
      <c r="Q248">
        <f t="shared" si="7"/>
        <v>0</v>
      </c>
      <c r="R248" s="101" t="s">
        <v>6441</v>
      </c>
      <c r="S248" s="101" t="s">
        <v>130</v>
      </c>
      <c r="T248" s="101" t="s">
        <v>6442</v>
      </c>
      <c r="U248" s="102">
        <v>2938</v>
      </c>
      <c r="V248" s="101"/>
      <c r="W248" s="101"/>
      <c r="X248" s="101"/>
      <c r="Y248" s="101"/>
      <c r="Z248" s="101"/>
    </row>
    <row r="249" spans="1:26">
      <c r="A249" s="25" t="s">
        <v>6443</v>
      </c>
      <c r="B249" t="s">
        <v>978</v>
      </c>
      <c r="C249" s="48" t="s">
        <v>1086</v>
      </c>
      <c r="D249" t="str">
        <f t="shared" si="6"/>
        <v>P22-017964</v>
      </c>
      <c r="E249" t="str">
        <f>IFERROR(VLOOKUP($A249,'Capital spend Nov 30'!$D:$G,3,FALSE),"No PO")</f>
        <v>P22-017964 - Line 1</v>
      </c>
      <c r="F249" t="str">
        <f>VLOOKUP(A249,'Capital spend Nov 30'!D:Q,14,FALSE)</f>
        <v>Maplecrest - 2022 - Tenant Spaces (Corridor Flooring)</v>
      </c>
      <c r="G249" t="str">
        <f>VLOOKUP(A249,'Capital spend Nov 30'!D:U,18,FALSE)</f>
        <v>No</v>
      </c>
      <c r="H249" s="89">
        <f>VLOOKUP(A249,'Capital spend Nov 30'!$D$10:$W$6901,5,0)</f>
        <v>18409.52</v>
      </c>
      <c r="I249" t="str">
        <f>VLOOKUP(A249,'Capital spend Nov 30'!$D$10:$W$6901,15,0)</f>
        <v>ST10006</v>
      </c>
      <c r="J249" t="str">
        <f>VLOOKUP($A249,'Capital spend Nov 30'!$D$10:$W$6901,8,0)</f>
        <v>Tenant Spaces (Capital)</v>
      </c>
      <c r="K249" t="str">
        <f>VLOOKUP($A249,'Capital spend Nov 30'!$D$10:$W$6901,2,0)</f>
        <v>Tim Morrison</v>
      </c>
      <c r="L249" t="str">
        <f>VLOOKUP($A249,'Capital spend Nov 30'!$D$10:$W$6901,4,0)</f>
        <v>To replace the failed 25 year old wooden subfloor that is in a corridor. The subfloor has rotted from many resident room floods that have reached the corridor. A resident scooter wheel has penetrated the subfloor.</v>
      </c>
      <c r="Q249">
        <f t="shared" si="7"/>
        <v>0</v>
      </c>
      <c r="R249" s="101" t="s">
        <v>6443</v>
      </c>
      <c r="S249" s="101" t="s">
        <v>53</v>
      </c>
      <c r="T249" s="101" t="s">
        <v>6444</v>
      </c>
      <c r="U249" s="102">
        <v>18409.52</v>
      </c>
      <c r="V249" s="101"/>
      <c r="W249" s="101"/>
      <c r="X249" s="101"/>
      <c r="Y249" s="101"/>
      <c r="Z249" s="101"/>
    </row>
    <row r="250" spans="1:26">
      <c r="A250" s="25" t="s">
        <v>6445</v>
      </c>
      <c r="B250" t="s">
        <v>978</v>
      </c>
      <c r="C250" s="51" t="s">
        <v>1012</v>
      </c>
      <c r="D250" t="str">
        <f t="shared" si="6"/>
        <v>P22-017921</v>
      </c>
      <c r="E250" t="str">
        <f>IFERROR(VLOOKUP($A250,'Capital spend Nov 30'!$D:$G,3,FALSE),"No PO")</f>
        <v>P22-017921 - Line 1</v>
      </c>
      <c r="F250" t="str">
        <f>VLOOKUP(A250,'Capital spend Nov 30'!D:Q,14,FALSE)</f>
        <v>Kingsway - 2022 - Housekeeping FF&amp;E</v>
      </c>
      <c r="G250" t="str">
        <f>VLOOKUP(A250,'Capital spend Nov 30'!D:U,18,FALSE)</f>
        <v>No</v>
      </c>
      <c r="H250" s="89">
        <f>VLOOKUP(A250,'Capital spend Nov 30'!$D$10:$W$6901,5,0)</f>
        <v>986.38</v>
      </c>
      <c r="I250" t="str">
        <f>VLOOKUP(A250,'Capital spend Nov 30'!$D$10:$W$6901,15,0)</f>
        <v>ST10020</v>
      </c>
      <c r="J250" t="str">
        <f>VLOOKUP($A250,'Capital spend Nov 30'!$D$10:$W$6901,8,0)</f>
        <v>Housekeeping FF&amp;E (Capital)</v>
      </c>
      <c r="K250" t="str">
        <f>VLOOKUP($A250,'Capital spend Nov 30'!$D$10:$W$6901,2,0)</f>
        <v>Kerrsten Norwood</v>
      </c>
      <c r="L250" t="str">
        <f>VLOOKUP($A250,'Capital spend Nov 30'!$D$10:$W$6901,4,0)</f>
        <v>2 x Vacuums</v>
      </c>
      <c r="Q250">
        <f t="shared" si="7"/>
        <v>0</v>
      </c>
      <c r="R250" s="101" t="s">
        <v>6445</v>
      </c>
      <c r="S250" s="101" t="s">
        <v>145</v>
      </c>
      <c r="T250" s="101" t="s">
        <v>6446</v>
      </c>
      <c r="U250" s="102">
        <v>986.38</v>
      </c>
      <c r="V250" s="101"/>
      <c r="W250" s="101"/>
      <c r="X250" s="101"/>
      <c r="Y250" s="101"/>
      <c r="Z250" s="101"/>
    </row>
    <row r="251" spans="1:26">
      <c r="A251" s="25" t="s">
        <v>6447</v>
      </c>
      <c r="B251" t="s">
        <v>978</v>
      </c>
      <c r="C251" s="48" t="s">
        <v>1012</v>
      </c>
      <c r="D251" t="str">
        <f t="shared" si="6"/>
        <v>P22-018112</v>
      </c>
      <c r="E251" t="str">
        <f>IFERROR(VLOOKUP($A251,'Capital spend Nov 30'!$D:$G,3,FALSE),"No PO")</f>
        <v>P22-018112 - Line 1</v>
      </c>
      <c r="F251" t="str">
        <f>VLOOKUP(A251,'Capital spend Nov 30'!D:Q,14,FALSE)</f>
        <v>Glynnwood - 2022 - Fire Annual Deficiencies</v>
      </c>
      <c r="G251" t="str">
        <f>VLOOKUP(A251,'Capital spend Nov 30'!D:U,18,FALSE)</f>
        <v>No</v>
      </c>
      <c r="H251" s="89">
        <f>VLOOKUP(A251,'Capital spend Nov 30'!$D$10:$W$6901,5,0)</f>
        <v>8044.82</v>
      </c>
      <c r="I251" t="str">
        <f>VLOOKUP(A251,'Capital spend Nov 30'!$D$10:$W$6901,15,0)</f>
        <v>ST10027</v>
      </c>
      <c r="J251" t="str">
        <f>VLOOKUP($A251,'Capital spend Nov 30'!$D$10:$W$6901,8,0)</f>
        <v>Fire alarm/Sprinkler (Capital)</v>
      </c>
      <c r="K251" t="str">
        <f>VLOOKUP($A251,'Capital spend Nov 30'!$D$10:$W$6901,2,0)</f>
        <v>Tim Morrison</v>
      </c>
      <c r="L251" t="str">
        <f>VLOOKUP($A251,'Capital spend Nov 30'!$D$10:$W$6901,4,0)</f>
        <v>To clear the home of the fire deficiencies from the 2022 Annual Fire Inspection.</v>
      </c>
      <c r="Q251">
        <f t="shared" si="7"/>
        <v>0</v>
      </c>
      <c r="R251" s="101" t="s">
        <v>6447</v>
      </c>
      <c r="S251" s="101" t="s">
        <v>189</v>
      </c>
      <c r="T251" s="101" t="s">
        <v>6448</v>
      </c>
      <c r="U251" s="102">
        <v>8044.82</v>
      </c>
      <c r="V251" s="101"/>
      <c r="W251" s="101"/>
      <c r="X251" s="101"/>
      <c r="Y251" s="101"/>
      <c r="Z251" s="101"/>
    </row>
    <row r="252" spans="1:26">
      <c r="A252" s="25" t="s">
        <v>6449</v>
      </c>
      <c r="B252" t="s">
        <v>978</v>
      </c>
      <c r="C252" s="48" t="s">
        <v>1086</v>
      </c>
      <c r="D252" t="str">
        <f t="shared" si="6"/>
        <v>P22-018111</v>
      </c>
      <c r="E252" t="str">
        <f>IFERROR(VLOOKUP($A252,'Capital spend Nov 30'!$D:$G,3,FALSE),"No PO")</f>
        <v>P22-018111 - Line 1</v>
      </c>
      <c r="F252" t="str">
        <f>VLOOKUP(A252,'Capital spend Nov 30'!D:Q,14,FALSE)</f>
        <v>Glynnwood - 2022 - Sprinkler Heads (Fire Dept Order)</v>
      </c>
      <c r="G252" t="str">
        <f>VLOOKUP(A252,'Capital spend Nov 30'!D:U,18,FALSE)</f>
        <v>No</v>
      </c>
      <c r="H252" s="89">
        <f>VLOOKUP(A252,'Capital spend Nov 30'!$D$10:$W$6901,5,0)</f>
        <v>14937.59</v>
      </c>
      <c r="I252" t="str">
        <f>VLOOKUP(A252,'Capital spend Nov 30'!$D$10:$W$6901,15,0)</f>
        <v>ST10027</v>
      </c>
      <c r="J252" t="str">
        <f>VLOOKUP($A252,'Capital spend Nov 30'!$D$10:$W$6901,8,0)</f>
        <v>Fire alarm/Sprinkler (Capital)</v>
      </c>
      <c r="K252" t="str">
        <f>VLOOKUP($A252,'Capital spend Nov 30'!$D$10:$W$6901,2,0)</f>
        <v>Tim Morrison</v>
      </c>
      <c r="L252" t="str">
        <f>VLOOKUP($A252,'Capital spend Nov 30'!$D$10:$W$6901,4,0)</f>
        <v>To have Troy Fire clear the home of a fire dept "order" for missing sprinkler heads in some areas of the home.</v>
      </c>
      <c r="Q252">
        <f t="shared" si="7"/>
        <v>0</v>
      </c>
      <c r="R252" s="101" t="s">
        <v>6449</v>
      </c>
      <c r="S252" s="101" t="s">
        <v>189</v>
      </c>
      <c r="T252" s="101" t="s">
        <v>6450</v>
      </c>
      <c r="U252" s="102">
        <v>14937.59</v>
      </c>
      <c r="V252" s="101"/>
      <c r="W252" s="101"/>
      <c r="X252" s="101"/>
      <c r="Y252" s="101"/>
      <c r="Z252" s="101"/>
    </row>
    <row r="253" spans="1:26">
      <c r="A253" s="25" t="s">
        <v>6451</v>
      </c>
      <c r="B253" t="s">
        <v>978</v>
      </c>
      <c r="C253" s="48" t="s">
        <v>1086</v>
      </c>
      <c r="D253" t="str">
        <f t="shared" si="6"/>
        <v>P22-018096</v>
      </c>
      <c r="E253" t="str">
        <f>IFERROR(VLOOKUP($A253,'Capital spend Nov 30'!$D:$G,3,FALSE),"No PO")</f>
        <v>P22-018096 - Line 1</v>
      </c>
      <c r="F253" t="str">
        <f>VLOOKUP(A253,'Capital spend Nov 30'!D:Q,14,FALSE)</f>
        <v>Inglewood - 2022 - In-Suite Renovations</v>
      </c>
      <c r="G253" t="str">
        <f>VLOOKUP(A253,'Capital spend Nov 30'!D:U,18,FALSE)</f>
        <v>No</v>
      </c>
      <c r="H253" s="89">
        <f>VLOOKUP(A253,'Capital spend Nov 30'!$D$10:$W$6901,5,0)</f>
        <v>2577.1799999999998</v>
      </c>
      <c r="I253" t="str">
        <f>VLOOKUP(A253,'Capital spend Nov 30'!$D$10:$W$6901,15,0)</f>
        <v>ST10066</v>
      </c>
      <c r="J253" t="str">
        <f>VLOOKUP($A253,'Capital spend Nov 30'!$D$10:$W$6901,8,0)</f>
        <v>In-Suite Renovation (Capital)</v>
      </c>
      <c r="K253" t="str">
        <f>VLOOKUP($A253,'Capital spend Nov 30'!$D$10:$W$6901,2,0)</f>
        <v>Heather Wormington</v>
      </c>
      <c r="L253" t="str">
        <f>VLOOKUP($A253,'Capital spend Nov 30'!$D$10:$W$6901,4,0)</f>
        <v>Suite 21 Reno</v>
      </c>
      <c r="Q253">
        <f t="shared" si="7"/>
        <v>0</v>
      </c>
      <c r="R253" s="101" t="s">
        <v>6451</v>
      </c>
      <c r="S253" s="101" t="s">
        <v>390</v>
      </c>
      <c r="T253" s="101" t="s">
        <v>6452</v>
      </c>
      <c r="U253" s="102">
        <v>2577.1799999999998</v>
      </c>
      <c r="V253" s="101"/>
      <c r="W253" s="101"/>
      <c r="X253" s="101"/>
      <c r="Y253" s="101"/>
      <c r="Z253" s="101"/>
    </row>
    <row r="254" spans="1:26">
      <c r="A254" s="25" t="s">
        <v>6453</v>
      </c>
      <c r="B254" t="s">
        <v>978</v>
      </c>
      <c r="C254" s="48" t="s">
        <v>1012</v>
      </c>
      <c r="D254" t="str">
        <f t="shared" si="6"/>
        <v>P22-018016</v>
      </c>
      <c r="E254" t="str">
        <f>IFERROR(VLOOKUP($A254,'Capital spend Nov 30'!$D:$G,3,FALSE),"No PO")</f>
        <v>P22-018016 - Line 1</v>
      </c>
      <c r="F254" t="str">
        <f>VLOOKUP(A254,'Capital spend Nov 30'!D:Q,14,FALSE)</f>
        <v>Rayoak - 2022 - Microwave</v>
      </c>
      <c r="G254" t="str">
        <f>VLOOKUP(A254,'Capital spend Nov 30'!D:U,18,FALSE)</f>
        <v>No</v>
      </c>
      <c r="H254" s="89">
        <f>VLOOKUP(A254,'Capital spend Nov 30'!$D$10:$W$6901,5,0)</f>
        <v>747.5</v>
      </c>
      <c r="I254" t="str">
        <f>VLOOKUP(A254,'Capital spend Nov 30'!$D$10:$W$6901,15,0)</f>
        <v>ST10030</v>
      </c>
      <c r="J254" t="str">
        <f>VLOOKUP($A254,'Capital spend Nov 30'!$D$10:$W$6901,8,0)</f>
        <v>Kitchen FF&amp;E (Capital)</v>
      </c>
      <c r="K254" t="str">
        <f>VLOOKUP($A254,'Capital spend Nov 30'!$D$10:$W$6901,2,0)</f>
        <v>Ann Louis</v>
      </c>
      <c r="L254" t="str">
        <f>VLOOKUP($A254,'Capital spend Nov 30'!$D$10:$W$6901,4,0)</f>
        <v>Panasonic Microwave 651/NE-1064C</v>
      </c>
      <c r="Q254">
        <f t="shared" si="7"/>
        <v>0</v>
      </c>
      <c r="R254" s="101" t="s">
        <v>6453</v>
      </c>
      <c r="S254" s="101" t="s">
        <v>209</v>
      </c>
      <c r="T254" s="101" t="s">
        <v>6454</v>
      </c>
      <c r="U254" s="102">
        <v>747.5</v>
      </c>
      <c r="V254" s="101"/>
      <c r="W254" s="101"/>
      <c r="X254" s="101"/>
      <c r="Y254" s="101"/>
      <c r="Z254" s="101"/>
    </row>
    <row r="255" spans="1:26">
      <c r="A255" s="25" t="s">
        <v>6455</v>
      </c>
      <c r="B255" t="s">
        <v>978</v>
      </c>
      <c r="C255" s="48" t="s">
        <v>1086</v>
      </c>
      <c r="D255" t="str">
        <f t="shared" si="6"/>
        <v>P22-018089</v>
      </c>
      <c r="E255" t="str">
        <f>IFERROR(VLOOKUP($A255,'Capital spend Nov 30'!$D:$G,3,FALSE),"No PO")</f>
        <v>P22-018089 - Line 1</v>
      </c>
      <c r="F255" t="str">
        <f>VLOOKUP(A255,'Capital spend Nov 30'!D:Q,14,FALSE)</f>
        <v>Sunwood - 2022 - Public Space Carpet and Select FF&amp;E</v>
      </c>
      <c r="G255" t="str">
        <f>VLOOKUP(A255,'Capital spend Nov 30'!D:U,18,FALSE)</f>
        <v>No</v>
      </c>
      <c r="H255" s="89">
        <f>VLOOKUP(A255,'Capital spend Nov 30'!$D$10:$W$6901,5,0)</f>
        <v>20194.650000000001</v>
      </c>
      <c r="I255" t="str">
        <f>VLOOKUP(A255,'Capital spend Nov 30'!$D$10:$W$6901,15,0)</f>
        <v>ST10063</v>
      </c>
      <c r="J255" t="str">
        <f>VLOOKUP($A255,'Capital spend Nov 30'!$D$10:$W$6901,8,0)</f>
        <v>Amenity Spaces (Capital)</v>
      </c>
      <c r="K255" t="str">
        <f>VLOOKUP($A255,'Capital spend Nov 30'!$D$10:$W$6901,2,0)</f>
        <v>Doug Blanchard</v>
      </c>
      <c r="L255" t="str">
        <f>VLOOKUP($A255,'Capital spend Nov 30'!$D$10:$W$6901,4,0)</f>
        <v>Painting of ground floor &amp; supply and install of lounge wallcovering as called for by Hagar Design IFC.</v>
      </c>
      <c r="Q255">
        <f t="shared" si="7"/>
        <v>0</v>
      </c>
      <c r="R255" s="101" t="s">
        <v>6455</v>
      </c>
      <c r="S255" s="101" t="s">
        <v>381</v>
      </c>
      <c r="T255" s="101" t="s">
        <v>6456</v>
      </c>
      <c r="U255" s="102">
        <v>20194.650000000001</v>
      </c>
      <c r="V255" s="101"/>
      <c r="W255" s="101"/>
      <c r="X255" s="101"/>
      <c r="Y255" s="101"/>
      <c r="Z255" s="101"/>
    </row>
    <row r="256" spans="1:26">
      <c r="A256" s="25" t="s">
        <v>6457</v>
      </c>
      <c r="B256" t="s">
        <v>978</v>
      </c>
      <c r="C256" s="31" t="s">
        <v>1012</v>
      </c>
      <c r="D256" t="str">
        <f t="shared" si="6"/>
        <v>P22-018184</v>
      </c>
      <c r="E256" t="str">
        <f>IFERROR(VLOOKUP($A256,'Capital spend Nov 30'!$D:$G,3,FALSE),"No PO")</f>
        <v>P22-018184 - Line 1</v>
      </c>
      <c r="F256" t="str">
        <f>VLOOKUP(A256,'Capital spend Nov 30'!D:Q,14,FALSE)</f>
        <v>Barrhaven - 2022 - In-Suite Renovations</v>
      </c>
      <c r="G256" t="str">
        <f>VLOOKUP(A256,'Capital spend Nov 30'!D:U,18,FALSE)</f>
        <v>No</v>
      </c>
      <c r="H256" s="89">
        <f>VLOOKUP(A256,'Capital spend Nov 30'!$D$10:$W$6901,5,0)</f>
        <v>1021.18</v>
      </c>
      <c r="I256" t="str">
        <f>VLOOKUP(A256,'Capital spend Nov 30'!$D$10:$W$6901,15,0)</f>
        <v>ST10039</v>
      </c>
      <c r="J256" t="str">
        <f>VLOOKUP($A256,'Capital spend Nov 30'!$D$10:$W$6901,8,0)</f>
        <v>In-Suite Renovation (Capital)</v>
      </c>
      <c r="K256" t="str">
        <f>VLOOKUP($A256,'Capital spend Nov 30'!$D$10:$W$6901,2,0)</f>
        <v>Shawna Prud'Homme</v>
      </c>
      <c r="L256" t="str">
        <f>VLOOKUP($A256,'Capital spend Nov 30'!$D$10:$W$6901,4,0)</f>
        <v>Suite 126 Reno Carpet Replacement due to stains unable to come out</v>
      </c>
      <c r="Q256">
        <f t="shared" si="7"/>
        <v>0</v>
      </c>
      <c r="R256" s="101" t="s">
        <v>6457</v>
      </c>
      <c r="S256" s="101" t="s">
        <v>263</v>
      </c>
      <c r="T256" s="101" t="s">
        <v>6458</v>
      </c>
      <c r="U256" s="102">
        <v>1021.18</v>
      </c>
      <c r="V256" s="101"/>
      <c r="W256" s="101"/>
      <c r="X256" s="101"/>
      <c r="Y256" s="101"/>
      <c r="Z256" s="101"/>
    </row>
    <row r="257" spans="1:26">
      <c r="A257" s="25" t="s">
        <v>6459</v>
      </c>
      <c r="B257" t="s">
        <v>978</v>
      </c>
      <c r="C257" s="48" t="s">
        <v>1086</v>
      </c>
      <c r="D257" t="str">
        <f t="shared" si="6"/>
        <v>P22-018093</v>
      </c>
      <c r="E257" t="str">
        <f>IFERROR(VLOOKUP($A257,'Capital spend Nov 30'!$D:$G,3,FALSE),"No PO")</f>
        <v>P22-018093 - Line 2</v>
      </c>
      <c r="F257" t="str">
        <f>VLOOKUP(A257,'Capital spend Nov 30'!D:Q,14,FALSE)</f>
        <v>Windermere on the Mount - 2022 - In-Suite Renovations</v>
      </c>
      <c r="G257" t="str">
        <f>VLOOKUP(A257,'Capital spend Nov 30'!D:U,18,FALSE)</f>
        <v>No</v>
      </c>
      <c r="H257" s="89">
        <f>VLOOKUP(A257,'Capital spend Nov 30'!$D$10:$W$6901,5,0)</f>
        <v>3576.45</v>
      </c>
      <c r="I257" t="str">
        <f>VLOOKUP(A257,'Capital spend Nov 30'!$D$10:$W$6901,15,0)</f>
        <v>ST10093</v>
      </c>
      <c r="J257" t="str">
        <f>VLOOKUP($A257,'Capital spend Nov 30'!$D$10:$W$6901,8,0)</f>
        <v>In-Suite Renovation (Capital)</v>
      </c>
      <c r="K257" t="str">
        <f>VLOOKUP($A257,'Capital spend Nov 30'!$D$10:$W$6901,2,0)</f>
        <v>Dawn Mackintosh</v>
      </c>
      <c r="L257" t="str">
        <f>VLOOKUP($A257,'Capital spend Nov 30'!$D$10:$W$6901,4,0)</f>
        <v>Suite 514 Reno</v>
      </c>
      <c r="Q257">
        <f t="shared" si="7"/>
        <v>0</v>
      </c>
      <c r="R257" s="101" t="s">
        <v>6459</v>
      </c>
      <c r="S257" s="101" t="s">
        <v>475</v>
      </c>
      <c r="T257" s="101" t="s">
        <v>6460</v>
      </c>
      <c r="U257" s="102">
        <v>3576.45</v>
      </c>
      <c r="V257" s="101"/>
      <c r="W257" s="101"/>
      <c r="X257" s="101"/>
      <c r="Y257" s="101"/>
      <c r="Z257" s="101"/>
    </row>
    <row r="258" spans="1:26">
      <c r="A258" s="25" t="s">
        <v>6461</v>
      </c>
      <c r="B258" t="s">
        <v>978</v>
      </c>
      <c r="C258" s="48" t="s">
        <v>1012</v>
      </c>
      <c r="D258" t="str">
        <f t="shared" si="6"/>
        <v>P22-018092</v>
      </c>
      <c r="E258" t="str">
        <f>IFERROR(VLOOKUP($A258,'Capital spend Nov 30'!$D:$G,3,FALSE),"No PO")</f>
        <v>P22-018092 - Line 2</v>
      </c>
      <c r="F258" t="str">
        <f>VLOOKUP(A258,'Capital spend Nov 30'!D:Q,14,FALSE)</f>
        <v>Windermere on the Mount - 2022 - In-Suite Renovations</v>
      </c>
      <c r="G258" t="str">
        <f>VLOOKUP(A258,'Capital spend Nov 30'!D:U,18,FALSE)</f>
        <v>No</v>
      </c>
      <c r="H258" s="89">
        <f>VLOOKUP(A258,'Capital spend Nov 30'!$D$10:$W$6901,5,0)</f>
        <v>3363.35</v>
      </c>
      <c r="I258" t="str">
        <f>VLOOKUP(A258,'Capital spend Nov 30'!$D$10:$W$6901,15,0)</f>
        <v>ST10093</v>
      </c>
      <c r="J258" t="str">
        <f>VLOOKUP($A258,'Capital spend Nov 30'!$D$10:$W$6901,8,0)</f>
        <v>In-Suite Renovation (Capital)</v>
      </c>
      <c r="K258" t="str">
        <f>VLOOKUP($A258,'Capital spend Nov 30'!$D$10:$W$6901,2,0)</f>
        <v>Dawn Mackintosh</v>
      </c>
      <c r="L258" t="str">
        <f>VLOOKUP($A258,'Capital spend Nov 30'!$D$10:$W$6901,4,0)</f>
        <v>Suite 405 Reno Bedroom carpet, paint and lighting upgrade to make suite rent ready</v>
      </c>
      <c r="Q258">
        <f t="shared" si="7"/>
        <v>0</v>
      </c>
      <c r="R258" s="101" t="s">
        <v>6461</v>
      </c>
      <c r="S258" s="101" t="s">
        <v>475</v>
      </c>
      <c r="T258" s="101" t="s">
        <v>6462</v>
      </c>
      <c r="U258" s="102">
        <v>3363.35</v>
      </c>
      <c r="V258" s="101"/>
      <c r="W258" s="101"/>
      <c r="X258" s="101"/>
      <c r="Y258" s="101"/>
      <c r="Z258" s="101"/>
    </row>
    <row r="259" spans="1:26">
      <c r="A259" s="25" t="s">
        <v>6463</v>
      </c>
      <c r="B259" t="s">
        <v>978</v>
      </c>
      <c r="C259" s="91" t="s">
        <v>1086</v>
      </c>
      <c r="D259" t="str">
        <f t="shared" si="6"/>
        <v>P22-018255</v>
      </c>
      <c r="E259" t="str">
        <f>IFERROR(VLOOKUP($A259,'Capital spend Nov 30'!$D:$G,3,FALSE),"No PO")</f>
        <v>P22-018255 - Line 2</v>
      </c>
      <c r="F259" t="str">
        <f>VLOOKUP(A259,'Capital spend Nov 30'!D:Q,14,FALSE)</f>
        <v>Alta Vista - 2022 - In-Suite Renovations</v>
      </c>
      <c r="G259" t="str">
        <f>VLOOKUP(A259,'Capital spend Nov 30'!D:U,18,FALSE)</f>
        <v>No</v>
      </c>
      <c r="H259" s="89">
        <f>VLOOKUP(A259,'Capital spend Nov 30'!$D$10:$W$6901,5,0)</f>
        <v>6885.37</v>
      </c>
      <c r="I259" t="str">
        <f>VLOOKUP(A259,'Capital spend Nov 30'!$D$10:$W$6901,15,0)</f>
        <v>ST10050</v>
      </c>
      <c r="J259" t="str">
        <f>VLOOKUP($A259,'Capital spend Nov 30'!$D$10:$W$6901,8,0)</f>
        <v>In-Suite Renovation (Capital)</v>
      </c>
      <c r="K259" t="str">
        <f>VLOOKUP($A259,'Capital spend Nov 30'!$D$10:$W$6901,2,0)</f>
        <v>Patric Laflamme</v>
      </c>
      <c r="L259" t="str">
        <f>VLOOKUP($A259,'Capital spend Nov 30'!$D$10:$W$6901,4,0)</f>
        <v>Suite 512 Reno AVM Suite Patch/paint, full shower, grab bars, tp holder and towel rack.</v>
      </c>
      <c r="Q259">
        <f t="shared" si="7"/>
        <v>0</v>
      </c>
      <c r="R259" s="101" t="s">
        <v>6463</v>
      </c>
      <c r="S259" s="101" t="s">
        <v>322</v>
      </c>
      <c r="T259" s="101" t="s">
        <v>6464</v>
      </c>
      <c r="U259" s="102">
        <v>6885.37</v>
      </c>
      <c r="V259" s="101"/>
      <c r="W259" s="101"/>
      <c r="X259" s="101"/>
      <c r="Y259" s="101"/>
      <c r="Z259" s="101"/>
    </row>
    <row r="260" spans="1:26">
      <c r="A260" s="25" t="s">
        <v>6465</v>
      </c>
      <c r="B260" t="s">
        <v>978</v>
      </c>
      <c r="C260" s="91" t="s">
        <v>1086</v>
      </c>
      <c r="D260" t="str">
        <f t="shared" si="6"/>
        <v>P22-018090</v>
      </c>
      <c r="E260" t="str">
        <f>IFERROR(VLOOKUP($A260,'Capital spend Nov 30'!$D:$G,3,FALSE),"No PO")</f>
        <v>P22-018090 - Line 2</v>
      </c>
      <c r="F260" t="str">
        <f>VLOOKUP(A260,'Capital spend Nov 30'!D:Q,14,FALSE)</f>
        <v>Bough Beaches - 2022 - In-Suite Renovations</v>
      </c>
      <c r="G260" t="str">
        <f>VLOOKUP(A260,'Capital spend Nov 30'!D:U,18,FALSE)</f>
        <v>No</v>
      </c>
      <c r="H260" s="89">
        <f>VLOOKUP(A260,'Capital spend Nov 30'!$D$10:$W$6901,5,0)</f>
        <v>5891.53</v>
      </c>
      <c r="I260" t="str">
        <f>VLOOKUP(A260,'Capital spend Nov 30'!$D$10:$W$6901,15,0)</f>
        <v>ST10013</v>
      </c>
      <c r="J260" t="str">
        <f>VLOOKUP($A260,'Capital spend Nov 30'!$D$10:$W$6901,8,0)</f>
        <v>In-Suite Renovation (Capital)</v>
      </c>
      <c r="K260" t="str">
        <f>VLOOKUP($A260,'Capital spend Nov 30'!$D$10:$W$6901,2,0)</f>
        <v>Natalie Fahey</v>
      </c>
      <c r="L260" t="str">
        <f>VLOOKUP($A260,'Capital spend Nov 30'!$D$10:$W$6901,4,0)</f>
        <v>Suite 93 Reno</v>
      </c>
      <c r="Q260">
        <f t="shared" si="7"/>
        <v>0</v>
      </c>
      <c r="R260" s="101" t="s">
        <v>6465</v>
      </c>
      <c r="S260" s="101" t="s">
        <v>102</v>
      </c>
      <c r="T260" s="101" t="s">
        <v>6466</v>
      </c>
      <c r="U260" s="102">
        <v>5891.53</v>
      </c>
      <c r="V260" s="101"/>
      <c r="W260" s="101"/>
      <c r="X260" s="101"/>
      <c r="Y260" s="101"/>
      <c r="Z260" s="101"/>
    </row>
    <row r="261" spans="1:26">
      <c r="A261" s="25" t="s">
        <v>6467</v>
      </c>
      <c r="B261" t="s">
        <v>978</v>
      </c>
      <c r="C261" t="s">
        <v>1012</v>
      </c>
      <c r="D261" t="str">
        <f t="shared" si="6"/>
        <v>P22-018185</v>
      </c>
      <c r="E261" t="str">
        <f>IFERROR(VLOOKUP($A261,'Capital spend Nov 30'!$D:$G,3,FALSE),"No PO")</f>
        <v>P22-018185 - Line 2</v>
      </c>
      <c r="F261" t="str">
        <f>VLOOKUP(A261,'Capital spend Nov 30'!D:Q,14,FALSE)</f>
        <v>Colonel By - 2022 - In-Suite Renovations</v>
      </c>
      <c r="G261" t="str">
        <f>VLOOKUP(A261,'Capital spend Nov 30'!D:U,18,FALSE)</f>
        <v>No</v>
      </c>
      <c r="H261" s="89">
        <f>VLOOKUP(A261,'Capital spend Nov 30'!$D$10:$W$6901,5,0)</f>
        <v>565</v>
      </c>
      <c r="I261" t="str">
        <f>VLOOKUP(A261,'Capital spend Nov 30'!$D$10:$W$6901,15,0)</f>
        <v>ST10049</v>
      </c>
      <c r="J261" t="str">
        <f>VLOOKUP($A261,'Capital spend Nov 30'!$D$10:$W$6901,8,0)</f>
        <v>Suites FF&amp;E (Capital)</v>
      </c>
      <c r="K261" t="str">
        <f>VLOOKUP($A261,'Capital spend Nov 30'!$D$10:$W$6901,2,0)</f>
        <v>Patric Laflamme</v>
      </c>
      <c r="L261" t="str">
        <f>VLOOKUP($A261,'Capital spend Nov 30'!$D$10:$W$6901,4,0)</f>
        <v>Suite 338 Reno Fridge</v>
      </c>
      <c r="Q261">
        <f t="shared" si="7"/>
        <v>0</v>
      </c>
      <c r="R261" s="101" t="s">
        <v>6467</v>
      </c>
      <c r="S261" s="101" t="s">
        <v>317</v>
      </c>
      <c r="T261" s="101" t="s">
        <v>6468</v>
      </c>
      <c r="U261" s="102">
        <v>565</v>
      </c>
      <c r="V261" s="101"/>
      <c r="W261" s="101"/>
      <c r="X261" s="101"/>
      <c r="Y261" s="101"/>
      <c r="Z261" s="101"/>
    </row>
    <row r="262" spans="1:26">
      <c r="A262" s="25" t="s">
        <v>6469</v>
      </c>
      <c r="B262" t="s">
        <v>978</v>
      </c>
      <c r="C262" s="48" t="s">
        <v>1012</v>
      </c>
      <c r="D262" t="str">
        <f t="shared" si="6"/>
        <v>P22-018164</v>
      </c>
      <c r="E262" t="str">
        <f>IFERROR(VLOOKUP($A262,'Capital spend Nov 30'!$D:$G,3,FALSE),"No PO")</f>
        <v>P22-018164 - Line 2</v>
      </c>
      <c r="F262" t="str">
        <f>VLOOKUP(A262,'Capital spend Nov 30'!D:Q,14,FALSE)</f>
        <v>Colonel By - 2022 - In-Suite Renovations</v>
      </c>
      <c r="G262" t="str">
        <f>VLOOKUP(A262,'Capital spend Nov 30'!D:U,18,FALSE)</f>
        <v>No</v>
      </c>
      <c r="H262" s="89">
        <f>VLOOKUP(A262,'Capital spend Nov 30'!$D$10:$W$6901,5,0)</f>
        <v>2832.91</v>
      </c>
      <c r="I262" t="str">
        <f>VLOOKUP(A262,'Capital spend Nov 30'!$D$10:$W$6901,15,0)</f>
        <v>ST10049</v>
      </c>
      <c r="J262" t="str">
        <f>VLOOKUP($A262,'Capital spend Nov 30'!$D$10:$W$6901,8,0)</f>
        <v>In-Suite Renovation (Capital)</v>
      </c>
      <c r="K262" t="str">
        <f>VLOOKUP($A262,'Capital spend Nov 30'!$D$10:$W$6901,2,0)</f>
        <v>Patric Laflamme</v>
      </c>
      <c r="L262" t="str">
        <f>VLOOKUP($A262,'Capital spend Nov 30'!$D$10:$W$6901,4,0)</f>
        <v>Suite 253 Reno Patch/paint, lightning, bathroom mirror, bathroom exhaust, toilet seat, door catch and shower head with hose.</v>
      </c>
      <c r="Q262">
        <f t="shared" si="7"/>
        <v>0</v>
      </c>
      <c r="R262" s="101" t="s">
        <v>6469</v>
      </c>
      <c r="S262" s="101" t="s">
        <v>317</v>
      </c>
      <c r="T262" s="101" t="s">
        <v>6470</v>
      </c>
      <c r="U262" s="102">
        <v>2832.91</v>
      </c>
      <c r="V262" s="101"/>
      <c r="W262" s="101"/>
      <c r="X262" s="101"/>
      <c r="Y262" s="101"/>
      <c r="Z262" s="101"/>
    </row>
    <row r="263" spans="1:26">
      <c r="A263" s="25" t="s">
        <v>6471</v>
      </c>
      <c r="B263" t="s">
        <v>978</v>
      </c>
      <c r="C263" s="48" t="s">
        <v>1012</v>
      </c>
      <c r="D263" t="str">
        <f t="shared" ref="D263:D272" si="8">LEFT(E263,10)</f>
        <v>P22-018446</v>
      </c>
      <c r="E263" t="str">
        <f>IFERROR(VLOOKUP($A263,'Capital spend Nov 30'!$D:$G,3,FALSE),"No PO")</f>
        <v>P22-018446 - Line 1</v>
      </c>
      <c r="F263" t="str">
        <f>VLOOKUP(A263,'Capital spend Nov 30'!D:Q,14,FALSE)</f>
        <v>Leaside - 2022 - In-Suite Renovations</v>
      </c>
      <c r="G263" t="str">
        <f>VLOOKUP(A263,'Capital spend Nov 30'!D:U,18,FALSE)</f>
        <v>No</v>
      </c>
      <c r="H263" s="89">
        <f>VLOOKUP(A263,'Capital spend Nov 30'!$D$10:$W$6901,5,0)</f>
        <v>5317.5</v>
      </c>
      <c r="I263" t="str">
        <f>VLOOKUP(A263,'Capital spend Nov 30'!$D$10:$W$6901,15,0)</f>
        <v>ST10029</v>
      </c>
      <c r="J263" t="str">
        <f>VLOOKUP($A263,'Capital spend Nov 30'!$D$10:$W$6901,8,0)</f>
        <v>In-Suite Renovation (Capital)</v>
      </c>
      <c r="K263" t="str">
        <f>VLOOKUP($A263,'Capital spend Nov 30'!$D$10:$W$6901,2,0)</f>
        <v>Kattie Hornshaw Phillips</v>
      </c>
      <c r="L263" t="str">
        <f>VLOOKUP($A263,'Capital spend Nov 30'!$D$10:$W$6901,4,0)</f>
        <v>Suite 1-303 Reno new Flooring, Baseboards, Toilet</v>
      </c>
      <c r="R263" s="101" t="s">
        <v>6471</v>
      </c>
      <c r="S263" s="101" t="s">
        <v>202</v>
      </c>
      <c r="T263" s="101" t="s">
        <v>6472</v>
      </c>
      <c r="U263" s="102">
        <v>5317.5</v>
      </c>
      <c r="V263" s="101"/>
      <c r="W263" s="101"/>
      <c r="X263" s="101"/>
      <c r="Y263" s="101"/>
      <c r="Z263" s="101"/>
    </row>
    <row r="264" spans="1:26">
      <c r="A264" s="25" t="s">
        <v>6473</v>
      </c>
      <c r="B264" t="s">
        <v>978</v>
      </c>
      <c r="C264" s="48" t="s">
        <v>1086</v>
      </c>
      <c r="D264" t="str">
        <f t="shared" si="8"/>
        <v>P22-018450</v>
      </c>
      <c r="E264" t="str">
        <f>IFERROR(VLOOKUP($A264,'Capital spend Nov 30'!$D:$G,3,FALSE),"No PO")</f>
        <v>P22-018450 - Line 2</v>
      </c>
      <c r="F264" t="str">
        <f>VLOOKUP(A264,'Capital spend Nov 30'!D:Q,14,FALSE)</f>
        <v>Valley Stream - 2022 - In-Suite Renovations</v>
      </c>
      <c r="G264" t="str">
        <f>VLOOKUP(A264,'Capital spend Nov 30'!D:U,18,FALSE)</f>
        <v>No</v>
      </c>
      <c r="H264" s="89">
        <f>VLOOKUP(A264,'Capital spend Nov 30'!$D$10:$W$6901,5,0)</f>
        <v>9727.99</v>
      </c>
      <c r="I264" t="str">
        <f>VLOOKUP(A264,'Capital spend Nov 30'!$D$10:$W$6901,15,0)</f>
        <v>ST10042</v>
      </c>
      <c r="J264" t="str">
        <f>VLOOKUP($A264,'Capital spend Nov 30'!$D$10:$W$6901,8,0)</f>
        <v>In-Suite Renovation (Capital)</v>
      </c>
      <c r="K264" t="str">
        <f>VLOOKUP($A264,'Capital spend Nov 30'!$D$10:$W$6901,2,0)</f>
        <v>Jason Vincent</v>
      </c>
      <c r="L264" t="str">
        <f>VLOOKUP($A264,'Capital spend Nov 30'!$D$10:$W$6901,4,0)</f>
        <v>Suite 507-508 Large 1 bedroom 
Paint and flooring required.  Original carpet and paint 2009</v>
      </c>
      <c r="R264" s="101" t="s">
        <v>6473</v>
      </c>
      <c r="S264" s="101" t="s">
        <v>283</v>
      </c>
      <c r="T264" s="101" t="s">
        <v>6474</v>
      </c>
      <c r="U264" s="102">
        <v>9727.99</v>
      </c>
      <c r="V264" s="101"/>
      <c r="W264" s="101"/>
      <c r="X264" s="101"/>
      <c r="Y264" s="101"/>
      <c r="Z264" s="101"/>
    </row>
    <row r="265" spans="1:26">
      <c r="A265" s="25" t="s">
        <v>6475</v>
      </c>
      <c r="B265" t="s">
        <v>978</v>
      </c>
      <c r="C265" s="48" t="s">
        <v>1012</v>
      </c>
      <c r="D265" t="str">
        <f t="shared" si="8"/>
        <v>P22-018462</v>
      </c>
      <c r="E265" t="str">
        <f>IFERROR(VLOOKUP($A265,'Capital spend Nov 30'!$D:$G,3,FALSE),"No PO")</f>
        <v>P22-018462 - Line 1</v>
      </c>
      <c r="F265" t="str">
        <f>VLOOKUP(A265,'Capital spend Nov 30'!D:Q,14,FALSE)</f>
        <v>St Lawrence - 2022 - BFP</v>
      </c>
      <c r="G265" t="str">
        <f>VLOOKUP(A265,'Capital spend Nov 30'!D:U,18,FALSE)</f>
        <v>No</v>
      </c>
      <c r="H265" s="89">
        <f>VLOOKUP(A265,'Capital spend Nov 30'!$D$10:$W$6901,5,0)</f>
        <v>3457.8</v>
      </c>
      <c r="I265" t="str">
        <f>VLOOKUP(A265,'Capital spend Nov 30'!$D$10:$W$6901,15,0)</f>
        <v>ST10038</v>
      </c>
      <c r="J265" t="str">
        <f>VLOOKUP($A265,'Capital spend Nov 30'!$D$10:$W$6901,8,0)</f>
        <v>Plumbing (Capital)</v>
      </c>
      <c r="K265" t="str">
        <f>VLOOKUP($A265,'Capital spend Nov 30'!$D$10:$W$6901,2,0)</f>
        <v>Franco D'Angelo</v>
      </c>
      <c r="L265" t="str">
        <f>VLOOKUP($A265,'Capital spend Nov 30'!$D$10:$W$6901,4,0)</f>
        <v>St Lawrence - 2022- Back Flow - Replaced main back flow preventer . More 10 yrs</v>
      </c>
      <c r="R265" s="101" t="s">
        <v>6475</v>
      </c>
      <c r="S265" s="101" t="s">
        <v>257</v>
      </c>
      <c r="T265" s="101" t="s">
        <v>6476</v>
      </c>
      <c r="U265" s="102">
        <v>3457.8</v>
      </c>
      <c r="V265" s="101"/>
      <c r="W265" s="101"/>
      <c r="X265" s="101"/>
      <c r="Y265" s="101"/>
      <c r="Z265" s="101"/>
    </row>
    <row r="266" spans="1:26">
      <c r="A266" s="25" t="s">
        <v>6477</v>
      </c>
      <c r="B266" t="s">
        <v>978</v>
      </c>
      <c r="C266" s="48" t="s">
        <v>1012</v>
      </c>
      <c r="D266" t="str">
        <f t="shared" si="8"/>
        <v>P22-018507</v>
      </c>
      <c r="E266" t="str">
        <f>IFERROR(VLOOKUP($A266,'Capital spend Nov 30'!$D:$G,3,FALSE),"No PO")</f>
        <v>P22-018507 - Line 1</v>
      </c>
      <c r="F266" t="str">
        <f>VLOOKUP(A266,'Capital spend Nov 30'!D:Q,14,FALSE)</f>
        <v>St Lawrence Place - 2022- Washer #2 &amp; #3</v>
      </c>
      <c r="G266" t="str">
        <f>VLOOKUP(A266,'Capital spend Nov 30'!D:U,18,FALSE)</f>
        <v>No</v>
      </c>
      <c r="H266" s="89">
        <f>VLOOKUP(A266,'Capital spend Nov 30'!$D$10:$W$6901,5,0)</f>
        <v>4004.72</v>
      </c>
      <c r="I266" t="str">
        <f>VLOOKUP(A266,'Capital spend Nov 30'!$D$10:$W$6901,15,0)</f>
        <v>ST10038</v>
      </c>
      <c r="J266" t="str">
        <f>VLOOKUP($A266,'Capital spend Nov 30'!$D$10:$W$6901,8,0)</f>
        <v>Laundry FF&amp;E (Capital)</v>
      </c>
      <c r="K266" t="str">
        <f>VLOOKUP($A266,'Capital spend Nov 30'!$D$10:$W$6901,2,0)</f>
        <v>Franco D'Angelo</v>
      </c>
      <c r="L266" t="str">
        <f>VLOOKUP($A266,'Capital spend Nov 30'!$D$10:$W$6901,4,0)</f>
        <v>St Lawrence Place - 2022- Washer #2 &amp; #3 - Replace washers #2 #3 ...both are over 8 yrs old and out of order ... repairs that exceed more then half the cost of a new machine . More 8 yrs</v>
      </c>
      <c r="R266" s="101" t="s">
        <v>6477</v>
      </c>
      <c r="S266" s="101" t="s">
        <v>257</v>
      </c>
      <c r="T266" s="101" t="s">
        <v>6478</v>
      </c>
      <c r="U266" s="102">
        <v>4004.72</v>
      </c>
      <c r="V266" s="101"/>
      <c r="W266" s="101"/>
      <c r="X266" s="101"/>
      <c r="Y266" s="101"/>
      <c r="Z266" s="101"/>
    </row>
    <row r="267" spans="1:26">
      <c r="A267" s="25" t="s">
        <v>6479</v>
      </c>
      <c r="B267" t="s">
        <v>978</v>
      </c>
      <c r="C267" s="48" t="s">
        <v>1012</v>
      </c>
      <c r="D267" t="str">
        <f t="shared" si="8"/>
        <v>P22-018533</v>
      </c>
      <c r="E267" t="str">
        <f>IFERROR(VLOOKUP($A267,'Capital spend Nov 30'!$D:$G,3,FALSE),"No PO")</f>
        <v>P22-018533 - Line 1</v>
      </c>
      <c r="F267" t="str">
        <f>VLOOKUP(A267,'Capital spend Nov 30'!D:Q,14,FALSE)</f>
        <v>Barrhaven - 2022- Washer Machine</v>
      </c>
      <c r="G267" t="str">
        <f>VLOOKUP(A267,'Capital spend Nov 30'!D:U,18,FALSE)</f>
        <v>No</v>
      </c>
      <c r="H267" s="89">
        <f>VLOOKUP(A267,'Capital spend Nov 30'!$D$10:$W$6901,5,0)</f>
        <v>1966.2</v>
      </c>
      <c r="I267" t="str">
        <f>VLOOKUP(A267,'Capital spend Nov 30'!$D$10:$W$6901,15,0)</f>
        <v>ST10039</v>
      </c>
      <c r="J267" t="str">
        <f>VLOOKUP($A267,'Capital spend Nov 30'!$D$10:$W$6901,8,0)</f>
        <v>Laundry FF&amp;E (Capital)</v>
      </c>
      <c r="K267" t="str">
        <f>VLOOKUP($A267,'Capital spend Nov 30'!$D$10:$W$6901,2,0)</f>
        <v>Franco D'Angelo</v>
      </c>
      <c r="L267" t="str">
        <f>VLOOKUP($A267,'Capital spend Nov 30'!$D$10:$W$6901,4,0)</f>
        <v>Barrhaven - 2022- Washer Machine . Replace residentially washer . More 7 yrs</v>
      </c>
      <c r="R267" s="101" t="s">
        <v>6479</v>
      </c>
      <c r="S267" s="101" t="s">
        <v>263</v>
      </c>
      <c r="T267" s="101" t="s">
        <v>6480</v>
      </c>
      <c r="U267" s="102">
        <v>1966.2</v>
      </c>
      <c r="V267" s="101"/>
      <c r="W267" s="101"/>
      <c r="X267" s="101"/>
      <c r="Y267" s="101"/>
      <c r="Z267" s="101"/>
    </row>
    <row r="268" spans="1:26">
      <c r="A268" s="25" t="s">
        <v>6481</v>
      </c>
      <c r="B268" t="s">
        <v>978</v>
      </c>
      <c r="C268" s="48" t="s">
        <v>1086</v>
      </c>
      <c r="D268" t="str">
        <f t="shared" si="8"/>
        <v>P22-018440</v>
      </c>
      <c r="E268" t="str">
        <f>IFERROR(VLOOKUP($A268,'Capital spend Nov 30'!$D:$G,3,FALSE),"No PO")</f>
        <v>P22-018440 - Line 1</v>
      </c>
      <c r="F268" t="str">
        <f>VLOOKUP(A268,'Capital spend Nov 30'!D:Q,14,FALSE)</f>
        <v>Leaside - 2022 - Soffit/Port Cochere Assessment</v>
      </c>
      <c r="G268" t="str">
        <f>VLOOKUP(A268,'Capital spend Nov 30'!D:U,18,FALSE)</f>
        <v>No</v>
      </c>
      <c r="H268" s="89">
        <f>VLOOKUP(A268,'Capital spend Nov 30'!$D$10:$W$6901,5,0)</f>
        <v>11639</v>
      </c>
      <c r="I268" t="str">
        <f>VLOOKUP(A268,'Capital spend Nov 30'!$D$10:$W$6901,15,0)</f>
        <v>ST10029</v>
      </c>
      <c r="J268" t="str">
        <f>VLOOKUP($A268,'Capital spend Nov 30'!$D$10:$W$6901,8,0)</f>
        <v>Exterior Structure (Capital)</v>
      </c>
      <c r="K268" t="str">
        <f>VLOOKUP($A268,'Capital spend Nov 30'!$D$10:$W$6901,2,0)</f>
        <v>Kerrsten Norwood</v>
      </c>
      <c r="L268" t="str">
        <f>VLOOKUP($A268,'Capital spend Nov 30'!$D$10:$W$6901,4,0)</f>
        <v>Detailed assessment of soffit &amp; port cochere, ongoing issues with leaks, falling drywall, poor insulation.</v>
      </c>
      <c r="R268" s="101" t="s">
        <v>6481</v>
      </c>
      <c r="S268" s="101" t="s">
        <v>202</v>
      </c>
      <c r="T268" s="101" t="s">
        <v>6482</v>
      </c>
      <c r="U268" s="102">
        <v>11639</v>
      </c>
      <c r="V268" s="101"/>
      <c r="W268" s="101"/>
      <c r="X268" s="101"/>
      <c r="Y268" s="101"/>
      <c r="Z268" s="101"/>
    </row>
    <row r="269" spans="1:26">
      <c r="A269" s="25" t="s">
        <v>6483</v>
      </c>
      <c r="B269" t="s">
        <v>978</v>
      </c>
      <c r="C269" s="48" t="s">
        <v>1012</v>
      </c>
      <c r="D269" t="str">
        <f t="shared" si="8"/>
        <v>P22-018645</v>
      </c>
      <c r="E269" t="str">
        <f>IFERROR(VLOOKUP($A269,'Capital spend Nov 30'!$D:$G,3,FALSE),"No PO")</f>
        <v>P22-018645 - Line 1</v>
      </c>
      <c r="F269" t="str">
        <f>VLOOKUP(A269,'Capital spend Nov 30'!D:Q,14,FALSE)</f>
        <v>Leaside - 2022 - HVAC Deficiencies</v>
      </c>
      <c r="G269" t="str">
        <f>VLOOKUP(A269,'Capital spend Nov 30'!D:U,18,FALSE)</f>
        <v>No</v>
      </c>
      <c r="H269" s="89">
        <f>VLOOKUP(A269,'Capital spend Nov 30'!$D$10:$W$6901,5,0)</f>
        <v>36849.300000000003</v>
      </c>
      <c r="I269" t="str">
        <f>VLOOKUP(A269,'Capital spend Nov 30'!$D$10:$W$6901,15,0)</f>
        <v>ST10029</v>
      </c>
      <c r="J269" t="str">
        <f>VLOOKUP($A269,'Capital spend Nov 30'!$D$10:$W$6901,8,0)</f>
        <v>HVAC Systems (Capital)</v>
      </c>
      <c r="K269" t="str">
        <f>VLOOKUP($A269,'Capital spend Nov 30'!$D$10:$W$6901,2,0)</f>
        <v>Kerrsten Norwood</v>
      </c>
      <c r="L269" t="str">
        <f>VLOOKUP($A269,'Capital spend Nov 30'!$D$10:$W$6901,4,0)</f>
        <v>Various deficiencies noted during quarterly inspection that require immediate attention – quote was provided to former DES who is no longer with company, was missed during transition.</v>
      </c>
      <c r="R269" s="101" t="s">
        <v>6483</v>
      </c>
      <c r="S269" s="101" t="s">
        <v>202</v>
      </c>
      <c r="T269" s="101" t="s">
        <v>6484</v>
      </c>
      <c r="U269" s="102">
        <v>36849.300000000003</v>
      </c>
      <c r="V269" s="101"/>
      <c r="W269" s="101"/>
      <c r="X269" s="101"/>
      <c r="Y269" s="101"/>
      <c r="Z269" s="101"/>
    </row>
    <row r="270" spans="1:26">
      <c r="A270" s="25" t="s">
        <v>6485</v>
      </c>
      <c r="B270" t="s">
        <v>978</v>
      </c>
      <c r="C270" s="48" t="s">
        <v>1012</v>
      </c>
      <c r="D270" t="str">
        <f t="shared" si="8"/>
        <v>P22-018449</v>
      </c>
      <c r="E270" t="str">
        <f>IFERROR(VLOOKUP($A270,'Capital spend Nov 30'!$D:$G,3,FALSE),"No PO")</f>
        <v>P22-018449 - Line 2</v>
      </c>
      <c r="F270" t="str">
        <f>VLOOKUP(A270,'Capital spend Nov 30'!D:Q,14,FALSE)</f>
        <v>Stittsville Villa - 2022 - In-Suite Renovations</v>
      </c>
      <c r="G270" t="str">
        <f>VLOOKUP(A270,'Capital spend Nov 30'!D:U,18,FALSE)</f>
        <v>No</v>
      </c>
      <c r="H270" s="89">
        <f>VLOOKUP(A270,'Capital spend Nov 30'!$D$10:$W$6901,5,0)</f>
        <v>4070.2</v>
      </c>
      <c r="I270" t="str">
        <f>VLOOKUP(A270,'Capital spend Nov 30'!$D$10:$W$6901,15,0)</f>
        <v>ST10037</v>
      </c>
      <c r="J270" t="str">
        <f>VLOOKUP($A270,'Capital spend Nov 30'!$D$10:$W$6901,8,0)</f>
        <v>In-Suite Renovation (Capital)</v>
      </c>
      <c r="K270" t="str">
        <f>VLOOKUP($A270,'Capital spend Nov 30'!$D$10:$W$6901,2,0)</f>
        <v>Lisa Lacroix-Cowan</v>
      </c>
      <c r="L270" t="str">
        <f>VLOOKUP($A270,'Capital spend Nov 30'!$D$10:$W$6901,4,0)</f>
        <v>Suite 233 Reno</v>
      </c>
      <c r="R270" s="101" t="s">
        <v>6485</v>
      </c>
      <c r="S270" s="101" t="s">
        <v>251</v>
      </c>
      <c r="T270" s="101" t="s">
        <v>6486</v>
      </c>
      <c r="U270" s="102">
        <v>4070.2</v>
      </c>
      <c r="V270" s="101"/>
      <c r="W270" s="101"/>
      <c r="X270" s="101"/>
      <c r="Y270" s="101"/>
      <c r="Z270" s="101"/>
    </row>
    <row r="271" spans="1:26">
      <c r="A271" s="25" t="s">
        <v>6487</v>
      </c>
      <c r="B271" t="s">
        <v>978</v>
      </c>
      <c r="C271" s="67" t="s">
        <v>1012</v>
      </c>
      <c r="D271" t="str">
        <f t="shared" si="8"/>
        <v>P22-018592</v>
      </c>
      <c r="E271" t="str">
        <f>IFERROR(VLOOKUP($A271,'Capital spend Nov 30'!$D:$G,3,FALSE),"No PO")</f>
        <v>P22-018592 - Line 1</v>
      </c>
      <c r="F271" t="str">
        <f>VLOOKUP(A271,'Capital spend Nov 30'!D:Q,14,FALSE)</f>
        <v>Forest Hill Place - 2022 - DHW Parts Replacement</v>
      </c>
      <c r="G271" t="str">
        <f>VLOOKUP(A271,'Capital spend Nov 30'!D:U,18,FALSE)</f>
        <v>No</v>
      </c>
      <c r="H271" s="89">
        <f>VLOOKUP(A271,'Capital spend Nov 30'!$D$10:$W$6901,5,0)</f>
        <v>3065.2</v>
      </c>
      <c r="I271" t="str">
        <f>VLOOKUP(A271,'Capital spend Nov 30'!$D$10:$W$6901,15,0)</f>
        <v>ST10012</v>
      </c>
      <c r="J271" t="str">
        <f>VLOOKUP($A271,'Capital spend Nov 30'!$D$10:$W$6901,8,0)</f>
        <v>HVAC Systems (Capital)</v>
      </c>
      <c r="K271" t="str">
        <f>VLOOKUP($A271,'Capital spend Nov 30'!$D$10:$W$6901,2,0)</f>
        <v>Kerrsten Norwood</v>
      </c>
      <c r="L271" t="str">
        <f>VLOOKUP($A271,'Capital spend Nov 30'!$D$10:$W$6901,4,0)</f>
        <v>Replace isolation valves &amp; header gasket on DHW boiler.</v>
      </c>
      <c r="R271" s="101" t="s">
        <v>6487</v>
      </c>
      <c r="S271" s="101" t="s">
        <v>95</v>
      </c>
      <c r="T271" s="101" t="s">
        <v>6488</v>
      </c>
      <c r="U271" s="102">
        <v>3065.2</v>
      </c>
      <c r="V271" s="101"/>
      <c r="W271" s="101"/>
      <c r="X271" s="101"/>
      <c r="Y271" s="101"/>
      <c r="Z271" s="101"/>
    </row>
    <row r="272" spans="1:26">
      <c r="A272" s="25" t="s">
        <v>6489</v>
      </c>
      <c r="B272" t="s">
        <v>978</v>
      </c>
      <c r="C272" s="48" t="s">
        <v>1086</v>
      </c>
      <c r="D272" t="str">
        <f t="shared" si="8"/>
        <v>P22-018535</v>
      </c>
      <c r="E272" t="str">
        <f>IFERROR(VLOOKUP($A272,'Capital spend Nov 30'!$D:$G,3,FALSE),"No PO")</f>
        <v>P22-018535 - Line 1</v>
      </c>
      <c r="F272" t="str">
        <f>VLOOKUP(A272,'Capital spend Nov 30'!D:Q,14,FALSE)</f>
        <v>Churchill Place - 2022 - Steam table</v>
      </c>
      <c r="G272" t="str">
        <f>VLOOKUP(A272,'Capital spend Nov 30'!D:U,18,FALSE)</f>
        <v>No</v>
      </c>
      <c r="H272" s="89">
        <f>VLOOKUP(A272,'Capital spend Nov 30'!$D$10:$W$6901,5,0)</f>
        <v>22154.49</v>
      </c>
      <c r="I272" t="str">
        <f>VLOOKUP(A272,'Capital spend Nov 30'!$D$10:$W$6901,15,0)</f>
        <v>ST10004</v>
      </c>
      <c r="J272" t="str">
        <f>VLOOKUP($A272,'Capital spend Nov 30'!$D$10:$W$6901,8,0)</f>
        <v>Kitchen FF&amp;E (Capital)</v>
      </c>
      <c r="K272" t="str">
        <f>VLOOKUP($A272,'Capital spend Nov 30'!$D$10:$W$6901,2,0)</f>
        <v>Tim Morrison</v>
      </c>
      <c r="L272" t="str">
        <f>VLOOKUP($A272,'Capital spend Nov 30'!$D$10:$W$6901,4,0)</f>
        <v>To replace the current failed 20 year old steam table. Leaking. Too old to replace parts, plus costly. 
Nick has authorized and approved this purchase.</v>
      </c>
      <c r="R272" s="101" t="s">
        <v>6489</v>
      </c>
      <c r="S272" s="101" t="s">
        <v>39</v>
      </c>
      <c r="T272" s="101" t="s">
        <v>6490</v>
      </c>
      <c r="U272" s="102">
        <v>22154.49</v>
      </c>
      <c r="V272" s="101"/>
      <c r="W272" s="101"/>
      <c r="X272" s="101"/>
      <c r="Y272" s="101"/>
      <c r="Z272" s="101"/>
    </row>
    <row r="273" spans="1:26">
      <c r="A273" s="25"/>
      <c r="C273"/>
      <c r="Q273" s="100"/>
      <c r="R273" s="101"/>
      <c r="S273" s="101"/>
      <c r="T273" s="101"/>
      <c r="U273" s="101"/>
      <c r="V273" s="101"/>
      <c r="W273" s="101"/>
      <c r="X273" s="101"/>
      <c r="Y273" s="101"/>
      <c r="Z273" s="101"/>
    </row>
    <row r="274" spans="1:26">
      <c r="A274" s="25"/>
      <c r="C274"/>
      <c r="Q274" s="100"/>
      <c r="R274" s="101"/>
      <c r="S274" s="101"/>
      <c r="T274" s="101"/>
      <c r="U274" s="101"/>
      <c r="V274" s="101"/>
      <c r="W274" s="101"/>
      <c r="X274" s="101"/>
      <c r="Y274" s="101"/>
      <c r="Z274" s="101"/>
    </row>
    <row r="275" spans="1:26">
      <c r="C275"/>
      <c r="Q275" s="100"/>
      <c r="R275" s="101"/>
      <c r="S275" s="101"/>
      <c r="T275" s="101"/>
      <c r="U275" s="101"/>
      <c r="V275" s="101"/>
      <c r="W275" s="101"/>
      <c r="X275" s="101"/>
      <c r="Y275" s="101"/>
      <c r="Z275" s="101"/>
    </row>
    <row r="276" spans="1:26">
      <c r="A276" s="25"/>
      <c r="C276" s="67"/>
      <c r="Q276" s="100"/>
      <c r="R276" s="101"/>
      <c r="S276" s="101"/>
      <c r="T276" s="101"/>
      <c r="U276" s="101"/>
      <c r="V276" s="101"/>
      <c r="W276" s="101"/>
      <c r="X276" s="101"/>
      <c r="Y276" s="101"/>
      <c r="Z276" s="101"/>
    </row>
    <row r="277" spans="1:26">
      <c r="A277" s="25"/>
      <c r="C277" s="48"/>
      <c r="Q277" s="100">
        <f>COUNTIF(Z:Z,C277)</f>
        <v>0</v>
      </c>
      <c r="R277" s="101"/>
      <c r="S277" s="101"/>
      <c r="T277" s="101"/>
      <c r="U277" s="101"/>
      <c r="V277" s="101"/>
      <c r="W277" s="101"/>
      <c r="X277" s="101"/>
      <c r="Y277" s="101"/>
      <c r="Z277" s="101"/>
    </row>
    <row r="278" spans="1:26">
      <c r="A278" s="25"/>
      <c r="C278"/>
      <c r="Q278" s="100"/>
      <c r="R278" s="101"/>
      <c r="S278" s="101"/>
      <c r="T278" s="101"/>
      <c r="U278" s="101"/>
      <c r="V278" s="101"/>
      <c r="W278" s="101"/>
      <c r="X278" s="101"/>
      <c r="Y278" s="101"/>
      <c r="Z278" s="101"/>
    </row>
    <row r="279" spans="1:26">
      <c r="A279" s="25"/>
      <c r="C279"/>
      <c r="Q279" s="100"/>
      <c r="R279" s="101"/>
      <c r="S279" s="101"/>
      <c r="T279" s="101"/>
      <c r="U279" s="101"/>
      <c r="V279" s="101"/>
      <c r="W279" s="101"/>
      <c r="X279" s="101"/>
      <c r="Y279" s="101"/>
      <c r="Z279" s="101"/>
    </row>
    <row r="280" spans="1:26">
      <c r="C280"/>
      <c r="Q280" s="100"/>
      <c r="R280" s="101"/>
      <c r="S280" s="101"/>
      <c r="T280" s="101"/>
      <c r="U280" s="101"/>
      <c r="V280" s="101"/>
      <c r="W280" s="101"/>
      <c r="X280" s="101"/>
      <c r="Y280" s="101"/>
      <c r="Z280" s="101"/>
    </row>
    <row r="281" spans="1:26">
      <c r="A281" s="25"/>
      <c r="C281"/>
      <c r="Q281" s="100"/>
      <c r="R281" s="101"/>
      <c r="S281" s="101"/>
      <c r="T281" s="101"/>
      <c r="U281" s="101"/>
      <c r="V281" s="101"/>
      <c r="W281" s="101"/>
      <c r="X281" s="101"/>
      <c r="Y281" s="101"/>
      <c r="Z281" s="101"/>
    </row>
    <row r="282" spans="1:26">
      <c r="A282" s="25"/>
      <c r="C282"/>
      <c r="Q282" s="100"/>
      <c r="R282" s="101"/>
      <c r="S282" s="101"/>
      <c r="T282" s="101"/>
      <c r="U282" s="101"/>
      <c r="V282" s="101"/>
      <c r="W282" s="101"/>
      <c r="X282" s="101"/>
      <c r="Y282" s="101"/>
      <c r="Z282" s="101"/>
    </row>
    <row r="283" spans="1:26">
      <c r="A283" s="25"/>
      <c r="C283"/>
      <c r="Q283" s="100"/>
      <c r="R283" s="101"/>
      <c r="S283" s="101"/>
      <c r="T283" s="101"/>
      <c r="U283" s="101"/>
      <c r="V283" s="101"/>
      <c r="W283" s="101"/>
      <c r="X283" s="101"/>
      <c r="Y283" s="101"/>
      <c r="Z283" s="101"/>
    </row>
    <row r="284" spans="1:26">
      <c r="C284" s="48"/>
      <c r="Q284" s="100"/>
      <c r="R284" s="101"/>
      <c r="S284" s="101"/>
      <c r="T284" s="101"/>
      <c r="U284" s="101"/>
      <c r="V284" s="101"/>
      <c r="W284" s="101"/>
      <c r="X284" s="101"/>
      <c r="Y284" s="101"/>
      <c r="Z284" s="101"/>
    </row>
    <row r="285" spans="1:26">
      <c r="A285" s="25"/>
      <c r="C285" s="48"/>
      <c r="Q285" s="100"/>
      <c r="R285" s="101"/>
      <c r="S285" s="101"/>
      <c r="T285" s="101"/>
      <c r="U285" s="101"/>
      <c r="V285" s="101"/>
      <c r="W285" s="101"/>
      <c r="X285" s="101"/>
      <c r="Y285" s="101"/>
      <c r="Z285" s="101"/>
    </row>
    <row r="286" spans="1:26">
      <c r="A286" s="25"/>
      <c r="C286" s="48"/>
      <c r="Q286" s="100"/>
      <c r="R286" s="101"/>
      <c r="S286" s="101"/>
      <c r="T286" s="101"/>
      <c r="U286" s="101"/>
      <c r="V286" s="101"/>
      <c r="W286" s="101"/>
      <c r="X286" s="101"/>
      <c r="Y286" s="101"/>
      <c r="Z286" s="101"/>
    </row>
    <row r="287" spans="1:26">
      <c r="A287" s="25"/>
      <c r="C287" s="48"/>
      <c r="Q287" s="100"/>
      <c r="R287" s="101"/>
      <c r="S287" s="101"/>
      <c r="T287" s="101"/>
      <c r="U287" s="101"/>
      <c r="V287" s="101"/>
      <c r="W287" s="101"/>
      <c r="X287" s="101"/>
      <c r="Y287" s="101"/>
      <c r="Z287" s="101"/>
    </row>
    <row r="288" spans="1:26">
      <c r="C288" s="48"/>
      <c r="Q288" s="100"/>
      <c r="R288" s="101"/>
      <c r="S288" s="101"/>
      <c r="T288" s="101"/>
      <c r="U288" s="101"/>
      <c r="V288" s="101"/>
      <c r="W288" s="101"/>
      <c r="X288" s="101"/>
      <c r="Y288" s="101"/>
      <c r="Z288" s="101"/>
    </row>
    <row r="289" spans="3:26">
      <c r="C289"/>
      <c r="Q289" s="100"/>
      <c r="R289" s="101"/>
      <c r="S289" s="101"/>
      <c r="T289" s="101"/>
      <c r="U289" s="101"/>
      <c r="V289" s="101"/>
      <c r="W289" s="101"/>
      <c r="X289" s="101"/>
      <c r="Y289" s="101"/>
      <c r="Z289" s="101"/>
    </row>
    <row r="290" spans="3:26">
      <c r="C290" s="71"/>
      <c r="Q290" s="100"/>
      <c r="R290" s="101"/>
      <c r="S290" s="101"/>
      <c r="T290" s="101"/>
      <c r="U290" s="101"/>
      <c r="V290" s="101"/>
      <c r="W290" s="101"/>
      <c r="X290" s="101"/>
      <c r="Y290" s="101"/>
      <c r="Z290" s="101"/>
    </row>
    <row r="291" spans="3:26">
      <c r="C291" s="51"/>
      <c r="Q291" s="100"/>
      <c r="R291" s="101"/>
      <c r="S291" s="101"/>
      <c r="T291" s="101"/>
      <c r="U291" s="101"/>
      <c r="V291" s="101"/>
      <c r="W291" s="101"/>
      <c r="X291" s="101"/>
      <c r="Y291" s="101"/>
      <c r="Z291" s="101"/>
    </row>
    <row r="292" spans="3:26">
      <c r="C292"/>
      <c r="Q292" s="100"/>
      <c r="R292" s="101"/>
      <c r="S292" s="101"/>
      <c r="T292" s="101"/>
      <c r="U292" s="101"/>
      <c r="V292" s="101"/>
      <c r="W292" s="101"/>
      <c r="X292" s="101"/>
      <c r="Y292" s="101"/>
      <c r="Z292" s="101"/>
    </row>
    <row r="293" spans="3:26">
      <c r="C293"/>
      <c r="Q293" s="100"/>
      <c r="R293" s="101"/>
      <c r="S293" s="101"/>
      <c r="T293" s="101"/>
      <c r="U293" s="101"/>
      <c r="V293" s="101"/>
      <c r="W293" s="101"/>
      <c r="X293" s="101"/>
      <c r="Y293" s="101"/>
      <c r="Z293" s="101"/>
    </row>
    <row r="294" spans="3:26">
      <c r="C294"/>
      <c r="Q294" s="100"/>
      <c r="R294" s="101"/>
      <c r="S294" s="101"/>
      <c r="T294" s="101"/>
      <c r="U294" s="101"/>
      <c r="V294" s="101"/>
      <c r="W294" s="101"/>
      <c r="X294" s="101"/>
      <c r="Y294" s="101"/>
      <c r="Z294" s="101"/>
    </row>
    <row r="295" spans="3:26">
      <c r="C295"/>
      <c r="Q295" s="100"/>
      <c r="R295" s="101"/>
      <c r="S295" s="101"/>
      <c r="T295" s="101"/>
      <c r="U295" s="101"/>
      <c r="V295" s="101"/>
      <c r="W295" s="101"/>
      <c r="X295" s="101"/>
      <c r="Y295" s="101"/>
      <c r="Z295" s="101"/>
    </row>
    <row r="296" spans="3:26">
      <c r="C296"/>
      <c r="Q296" s="100"/>
      <c r="R296" s="101"/>
      <c r="S296" s="101"/>
      <c r="T296" s="101"/>
      <c r="U296" s="101"/>
      <c r="V296" s="101"/>
      <c r="W296" s="101"/>
      <c r="X296" s="101"/>
      <c r="Y296" s="101"/>
      <c r="Z296" s="101"/>
    </row>
    <row r="297" spans="3:26">
      <c r="C297"/>
      <c r="Q297" s="100"/>
      <c r="R297" s="101"/>
      <c r="S297" s="101"/>
      <c r="T297" s="101"/>
      <c r="U297" s="101"/>
      <c r="V297" s="101"/>
      <c r="W297" s="101"/>
      <c r="X297" s="101"/>
      <c r="Y297" s="101"/>
      <c r="Z297" s="101"/>
    </row>
    <row r="298" spans="3:26">
      <c r="C298"/>
      <c r="Q298" s="100"/>
      <c r="R298" s="101"/>
      <c r="S298" s="101"/>
      <c r="T298" s="101"/>
      <c r="U298" s="101"/>
      <c r="V298" s="101"/>
      <c r="W298" s="101"/>
      <c r="X298" s="101"/>
      <c r="Y298" s="101"/>
      <c r="Z298" s="101"/>
    </row>
    <row r="299" spans="3:26">
      <c r="C299"/>
      <c r="Q299" s="100"/>
      <c r="R299" s="101"/>
      <c r="S299" s="101"/>
      <c r="T299" s="101"/>
      <c r="U299" s="101"/>
      <c r="V299" s="101"/>
      <c r="W299" s="101"/>
      <c r="X299" s="101"/>
      <c r="Y299" s="101"/>
      <c r="Z299" s="101"/>
    </row>
    <row r="300" spans="3:26">
      <c r="C300" s="51"/>
      <c r="Q300" s="100"/>
      <c r="R300" s="101"/>
      <c r="S300" s="101"/>
      <c r="T300" s="101"/>
      <c r="U300" s="101"/>
      <c r="V300" s="101"/>
      <c r="W300" s="101"/>
      <c r="X300" s="101"/>
      <c r="Y300" s="101"/>
      <c r="Z300" s="101"/>
    </row>
    <row r="301" spans="3:26">
      <c r="C301" s="51"/>
      <c r="Q301" s="100"/>
      <c r="R301" s="101"/>
      <c r="S301" s="101"/>
      <c r="T301" s="101"/>
      <c r="U301" s="101"/>
      <c r="V301" s="101"/>
      <c r="W301" s="101"/>
      <c r="X301" s="101"/>
      <c r="Y301" s="101"/>
      <c r="Z301" s="101"/>
    </row>
    <row r="302" spans="3:26">
      <c r="C302" s="51"/>
      <c r="Q302" s="100"/>
      <c r="R302" s="101"/>
      <c r="S302" s="101"/>
      <c r="T302" s="101"/>
      <c r="U302" s="101"/>
      <c r="V302" s="101"/>
      <c r="W302" s="101"/>
      <c r="X302" s="101"/>
      <c r="Y302" s="101"/>
      <c r="Z302" s="101"/>
    </row>
    <row r="303" spans="3:26">
      <c r="C303" s="51"/>
      <c r="Q303" s="100"/>
      <c r="R303" s="101"/>
      <c r="S303" s="101"/>
      <c r="T303" s="101"/>
      <c r="U303" s="101"/>
      <c r="V303" s="101"/>
      <c r="W303" s="101"/>
      <c r="X303" s="101"/>
      <c r="Y303" s="101"/>
      <c r="Z303" s="101"/>
    </row>
    <row r="304" spans="3:26">
      <c r="C304"/>
      <c r="Q304" s="100"/>
      <c r="R304" s="101"/>
      <c r="S304" s="101"/>
      <c r="T304" s="101"/>
      <c r="U304" s="101"/>
      <c r="V304" s="101"/>
      <c r="W304" s="101"/>
      <c r="X304" s="101"/>
      <c r="Y304" s="101"/>
      <c r="Z304" s="101"/>
    </row>
    <row r="305" spans="3:26">
      <c r="C305" s="51"/>
      <c r="Q305" s="100"/>
      <c r="R305" s="101"/>
      <c r="S305" s="101"/>
      <c r="T305" s="101"/>
      <c r="U305" s="101"/>
      <c r="V305" s="101"/>
      <c r="W305" s="101"/>
      <c r="X305" s="101"/>
      <c r="Y305" s="101"/>
      <c r="Z305" s="101"/>
    </row>
    <row r="306" spans="3:26">
      <c r="C306"/>
      <c r="Q306" s="100"/>
      <c r="R306" s="101"/>
      <c r="S306" s="101"/>
      <c r="T306" s="101"/>
      <c r="U306" s="101"/>
      <c r="V306" s="101"/>
      <c r="W306" s="101"/>
      <c r="X306" s="101"/>
      <c r="Y306" s="101"/>
      <c r="Z306" s="101"/>
    </row>
    <row r="307" spans="3:26">
      <c r="C307"/>
      <c r="Q307" s="100"/>
      <c r="R307" s="101"/>
      <c r="S307" s="101"/>
      <c r="T307" s="101"/>
      <c r="U307" s="101"/>
      <c r="V307" s="101"/>
      <c r="W307" s="101"/>
      <c r="X307" s="101"/>
      <c r="Y307" s="101"/>
      <c r="Z307" s="101"/>
    </row>
    <row r="308" spans="3:26">
      <c r="C308"/>
      <c r="Q308" s="100"/>
      <c r="R308" s="101"/>
      <c r="S308" s="101"/>
      <c r="T308" s="101"/>
      <c r="U308" s="101"/>
      <c r="V308" s="101"/>
      <c r="W308" s="101"/>
      <c r="X308" s="101"/>
      <c r="Y308" s="101"/>
      <c r="Z308" s="101"/>
    </row>
    <row r="309" spans="3:26">
      <c r="C309"/>
      <c r="Q309" s="100"/>
      <c r="R309" s="101"/>
      <c r="S309" s="101"/>
      <c r="T309" s="101"/>
      <c r="U309" s="101"/>
      <c r="V309" s="101"/>
      <c r="W309" s="101"/>
      <c r="X309" s="101"/>
      <c r="Y309" s="101"/>
      <c r="Z309" s="101"/>
    </row>
    <row r="310" spans="3:26">
      <c r="C310"/>
      <c r="Q310" s="100"/>
      <c r="R310" s="101"/>
      <c r="S310" s="101"/>
      <c r="T310" s="101"/>
      <c r="U310" s="101"/>
      <c r="V310" s="101"/>
      <c r="W310" s="101"/>
      <c r="X310" s="101"/>
      <c r="Y310" s="101"/>
      <c r="Z310" s="101"/>
    </row>
    <row r="311" spans="3:26">
      <c r="C311"/>
      <c r="Q311" s="100"/>
      <c r="R311" s="101"/>
      <c r="S311" s="101"/>
      <c r="T311" s="101"/>
      <c r="U311" s="101"/>
      <c r="V311" s="101"/>
      <c r="W311" s="101"/>
      <c r="X311" s="101"/>
      <c r="Y311" s="101"/>
      <c r="Z311" s="101"/>
    </row>
    <row r="312" spans="3:26">
      <c r="C312"/>
      <c r="Q312" s="100"/>
      <c r="R312" s="101"/>
      <c r="S312" s="101"/>
      <c r="T312" s="101"/>
      <c r="U312" s="101"/>
      <c r="V312" s="101"/>
      <c r="W312" s="101"/>
      <c r="X312" s="101"/>
      <c r="Y312" s="101"/>
      <c r="Z312" s="101"/>
    </row>
    <row r="313" spans="3:26">
      <c r="C313"/>
      <c r="Q313" s="100"/>
      <c r="R313" s="101"/>
      <c r="S313" s="101"/>
      <c r="T313" s="101"/>
      <c r="U313" s="101"/>
      <c r="V313" s="101"/>
      <c r="W313" s="101"/>
      <c r="X313" s="101"/>
      <c r="Y313" s="101"/>
      <c r="Z313" s="101"/>
    </row>
    <row r="314" spans="3:26">
      <c r="C314"/>
      <c r="Q314" s="100"/>
      <c r="R314" s="101"/>
      <c r="S314" s="101"/>
      <c r="T314" s="101"/>
      <c r="U314" s="101"/>
      <c r="V314" s="101"/>
      <c r="W314" s="101"/>
      <c r="X314" s="101"/>
      <c r="Y314" s="101"/>
      <c r="Z314" s="101"/>
    </row>
    <row r="315" spans="3:26">
      <c r="C315"/>
      <c r="Q315" s="100"/>
      <c r="R315" s="101"/>
      <c r="S315" s="101"/>
      <c r="T315" s="101"/>
      <c r="U315" s="101"/>
      <c r="V315" s="101"/>
      <c r="W315" s="101"/>
      <c r="X315" s="101"/>
      <c r="Y315" s="101"/>
      <c r="Z315" s="101"/>
    </row>
    <row r="316" spans="3:26">
      <c r="C316"/>
      <c r="Q316" s="100"/>
      <c r="R316" s="101"/>
      <c r="S316" s="101"/>
      <c r="T316" s="101"/>
      <c r="U316" s="101"/>
      <c r="V316" s="101"/>
      <c r="W316" s="101"/>
      <c r="X316" s="101"/>
      <c r="Y316" s="101"/>
      <c r="Z316" s="101"/>
    </row>
    <row r="317" spans="3:26">
      <c r="C317"/>
      <c r="Q317" s="100"/>
      <c r="R317" s="101"/>
      <c r="S317" s="101"/>
      <c r="T317" s="101"/>
      <c r="U317" s="101"/>
      <c r="V317" s="101"/>
      <c r="W317" s="101"/>
      <c r="X317" s="101"/>
      <c r="Y317" s="101"/>
      <c r="Z317" s="101"/>
    </row>
    <row r="318" spans="3:26">
      <c r="C318"/>
      <c r="Q318" s="100"/>
      <c r="R318" s="101"/>
      <c r="S318" s="101"/>
      <c r="T318" s="101"/>
      <c r="U318" s="101"/>
      <c r="V318" s="101"/>
      <c r="W318" s="101"/>
      <c r="X318" s="101"/>
      <c r="Y318" s="101"/>
      <c r="Z318" s="101"/>
    </row>
    <row r="319" spans="3:26">
      <c r="C319"/>
      <c r="Q319" s="100"/>
      <c r="R319" s="101"/>
      <c r="S319" s="101"/>
      <c r="T319" s="101"/>
      <c r="U319" s="101"/>
      <c r="V319" s="101"/>
      <c r="W319" s="101"/>
      <c r="X319" s="101"/>
      <c r="Y319" s="101"/>
      <c r="Z319" s="101"/>
    </row>
    <row r="320" spans="3:26">
      <c r="C320"/>
      <c r="Q320" s="100"/>
      <c r="R320" s="101"/>
      <c r="S320" s="101"/>
      <c r="T320" s="101"/>
      <c r="U320" s="101"/>
      <c r="V320" s="101"/>
      <c r="W320" s="101"/>
      <c r="X320" s="101"/>
      <c r="Y320" s="101"/>
      <c r="Z320" s="101"/>
    </row>
    <row r="321" spans="1:26">
      <c r="C321"/>
      <c r="Q321" s="100"/>
      <c r="R321" s="101"/>
      <c r="S321" s="101"/>
      <c r="T321" s="101"/>
      <c r="U321" s="101"/>
      <c r="V321" s="101"/>
      <c r="W321" s="101"/>
      <c r="X321" s="101"/>
      <c r="Y321" s="101"/>
      <c r="Z321" s="101"/>
    </row>
    <row r="322" spans="1:26">
      <c r="C322"/>
      <c r="Q322" s="100"/>
      <c r="R322" s="101"/>
      <c r="S322" s="101"/>
      <c r="T322" s="101"/>
      <c r="U322" s="101"/>
      <c r="V322" s="101"/>
      <c r="W322" s="101"/>
      <c r="X322" s="101"/>
      <c r="Y322" s="101"/>
      <c r="Z322" s="101"/>
    </row>
    <row r="323" spans="1:26">
      <c r="C323"/>
      <c r="Q323" s="100"/>
      <c r="R323" s="101"/>
      <c r="S323" s="101"/>
      <c r="T323" s="101"/>
      <c r="U323" s="101"/>
      <c r="V323" s="101"/>
      <c r="W323" s="101"/>
      <c r="X323" s="101"/>
      <c r="Y323" s="101"/>
      <c r="Z323" s="101"/>
    </row>
    <row r="324" spans="1:26">
      <c r="A324" s="25"/>
      <c r="C324"/>
      <c r="Q324" s="100"/>
      <c r="R324" s="101"/>
      <c r="S324" s="101"/>
      <c r="T324" s="101"/>
      <c r="U324" s="101"/>
      <c r="V324" s="101"/>
      <c r="W324" s="101"/>
      <c r="X324" s="101"/>
      <c r="Y324" s="101"/>
      <c r="Z324" s="101"/>
    </row>
    <row r="325" spans="1:26">
      <c r="C325" s="48"/>
      <c r="Q325" s="100"/>
      <c r="R325" s="101"/>
      <c r="S325" s="101"/>
      <c r="T325" s="101"/>
      <c r="U325" s="101"/>
      <c r="V325" s="101"/>
      <c r="W325" s="101"/>
      <c r="X325" s="101"/>
      <c r="Y325" s="101"/>
      <c r="Z325" s="101"/>
    </row>
    <row r="326" spans="1:26">
      <c r="C326" s="48"/>
      <c r="Q326" s="100"/>
      <c r="R326" s="101"/>
      <c r="S326" s="101"/>
      <c r="T326" s="101"/>
      <c r="U326" s="101"/>
      <c r="V326" s="101"/>
      <c r="W326" s="101"/>
      <c r="X326" s="101"/>
      <c r="Y326" s="101"/>
      <c r="Z326" s="101"/>
    </row>
    <row r="327" spans="1:26">
      <c r="C327" s="48"/>
      <c r="Q327" s="100"/>
      <c r="R327" s="101"/>
      <c r="S327" s="101"/>
      <c r="T327" s="101"/>
      <c r="U327" s="101"/>
      <c r="V327" s="101"/>
      <c r="W327" s="101"/>
      <c r="X327" s="101"/>
      <c r="Y327" s="101"/>
      <c r="Z327" s="101"/>
    </row>
    <row r="328" spans="1:26">
      <c r="C328"/>
      <c r="Q328" s="100"/>
      <c r="R328" s="101"/>
      <c r="S328" s="101"/>
      <c r="T328" s="101"/>
      <c r="U328" s="101"/>
      <c r="V328" s="101"/>
      <c r="W328" s="101"/>
      <c r="X328" s="101"/>
      <c r="Y328" s="101"/>
      <c r="Z328" s="101"/>
    </row>
    <row r="329" spans="1:26">
      <c r="A329" s="25"/>
      <c r="C329" s="48"/>
      <c r="Q329" s="100"/>
      <c r="R329" s="101"/>
      <c r="S329" s="101"/>
      <c r="T329" s="101"/>
      <c r="U329" s="101"/>
      <c r="V329" s="101"/>
      <c r="W329" s="101"/>
      <c r="X329" s="101"/>
      <c r="Y329" s="101"/>
      <c r="Z329" s="101"/>
    </row>
    <row r="330" spans="1:26">
      <c r="C330"/>
      <c r="Q330" s="100"/>
      <c r="R330" s="101"/>
      <c r="S330" s="101"/>
      <c r="T330" s="101"/>
      <c r="U330" s="101"/>
      <c r="V330" s="101"/>
      <c r="W330" s="101"/>
      <c r="X330" s="101"/>
      <c r="Y330" s="101"/>
      <c r="Z330" s="101"/>
    </row>
    <row r="331" spans="1:26">
      <c r="C331" s="48"/>
      <c r="Q331" s="100"/>
      <c r="R331" s="101"/>
      <c r="S331" s="101"/>
      <c r="T331" s="101"/>
      <c r="U331" s="101"/>
      <c r="V331" s="101"/>
      <c r="W331" s="101"/>
      <c r="X331" s="101"/>
      <c r="Y331" s="101"/>
      <c r="Z331" s="101"/>
    </row>
    <row r="332" spans="1:26">
      <c r="C332" s="48"/>
      <c r="Q332" s="100"/>
      <c r="R332" s="101"/>
      <c r="S332" s="101"/>
      <c r="T332" s="101"/>
      <c r="U332" s="101"/>
      <c r="V332" s="101"/>
      <c r="W332" s="101"/>
      <c r="X332" s="101"/>
      <c r="Y332" s="101"/>
      <c r="Z332" s="101"/>
    </row>
    <row r="333" spans="1:26">
      <c r="C333" s="48"/>
      <c r="Q333" s="100"/>
      <c r="R333" s="101"/>
      <c r="S333" s="101"/>
      <c r="T333" s="101"/>
      <c r="U333" s="101"/>
      <c r="V333" s="101"/>
      <c r="W333" s="101"/>
      <c r="X333" s="101"/>
      <c r="Y333" s="101"/>
      <c r="Z333" s="101"/>
    </row>
    <row r="334" spans="1:26">
      <c r="C334"/>
      <c r="Q334" s="100"/>
      <c r="R334" s="101"/>
      <c r="S334" s="101"/>
      <c r="T334" s="101"/>
      <c r="U334" s="101"/>
      <c r="V334" s="101"/>
      <c r="W334" s="101"/>
      <c r="X334" s="101"/>
      <c r="Y334" s="101"/>
      <c r="Z334" s="101"/>
    </row>
    <row r="335" spans="1:26">
      <c r="C335"/>
      <c r="Q335" s="100"/>
      <c r="R335" s="101"/>
      <c r="S335" s="101"/>
      <c r="T335" s="101"/>
      <c r="U335" s="101"/>
      <c r="V335" s="101"/>
      <c r="W335" s="101"/>
      <c r="X335" s="101"/>
      <c r="Y335" s="101"/>
      <c r="Z335" s="101"/>
    </row>
    <row r="336" spans="1:26">
      <c r="C336" s="48"/>
      <c r="Q336" s="100"/>
      <c r="R336" s="101"/>
      <c r="S336" s="101"/>
      <c r="T336" s="101"/>
      <c r="U336" s="101"/>
      <c r="V336" s="101"/>
      <c r="W336" s="101"/>
      <c r="X336" s="101"/>
      <c r="Y336" s="101"/>
      <c r="Z336" s="101"/>
    </row>
    <row r="337" spans="1:26">
      <c r="C337" s="48"/>
      <c r="Q337" s="100"/>
      <c r="R337" s="101"/>
      <c r="S337" s="101"/>
      <c r="T337" s="101"/>
      <c r="U337" s="101"/>
      <c r="V337" s="101"/>
      <c r="W337" s="101"/>
      <c r="X337" s="101"/>
      <c r="Y337" s="101"/>
      <c r="Z337" s="101"/>
    </row>
    <row r="338" spans="1:26">
      <c r="C338"/>
      <c r="Q338" s="100"/>
      <c r="R338" s="101"/>
      <c r="S338" s="101"/>
      <c r="T338" s="101"/>
      <c r="U338" s="101"/>
      <c r="V338" s="101"/>
      <c r="W338" s="101"/>
      <c r="X338" s="101"/>
      <c r="Y338" s="101"/>
      <c r="Z338" s="101"/>
    </row>
    <row r="339" spans="1:26">
      <c r="C339" s="48"/>
      <c r="Q339" s="100"/>
      <c r="R339" s="101"/>
      <c r="S339" s="101"/>
      <c r="T339" s="101"/>
      <c r="U339" s="101"/>
      <c r="V339" s="101"/>
      <c r="W339" s="101"/>
      <c r="X339" s="101"/>
      <c r="Y339" s="101"/>
      <c r="Z339" s="101"/>
    </row>
    <row r="340" spans="1:26">
      <c r="A340" s="25"/>
      <c r="C340" s="48"/>
      <c r="Q340" s="100"/>
      <c r="R340" s="101"/>
      <c r="S340" s="101"/>
      <c r="T340" s="101"/>
      <c r="U340" s="101"/>
      <c r="V340" s="101"/>
      <c r="W340" s="101"/>
      <c r="X340" s="101"/>
      <c r="Y340" s="101"/>
      <c r="Z340" s="101"/>
    </row>
    <row r="341" spans="1:26">
      <c r="A341" s="25"/>
      <c r="C341" s="48"/>
      <c r="Q341" s="100"/>
      <c r="R341" s="101"/>
      <c r="S341" s="101"/>
      <c r="T341" s="101"/>
      <c r="U341" s="101"/>
      <c r="V341" s="101"/>
      <c r="W341" s="101"/>
      <c r="X341" s="101"/>
      <c r="Y341" s="101"/>
      <c r="Z341" s="101"/>
    </row>
    <row r="342" spans="1:26">
      <c r="C342"/>
      <c r="Q342" s="100"/>
      <c r="R342" s="101"/>
      <c r="S342" s="101"/>
      <c r="T342" s="101"/>
      <c r="U342" s="101"/>
      <c r="V342" s="101"/>
      <c r="W342" s="101"/>
      <c r="X342" s="101"/>
      <c r="Y342" s="101"/>
      <c r="Z342" s="101"/>
    </row>
    <row r="343" spans="1:26">
      <c r="C343"/>
      <c r="Q343" s="100"/>
      <c r="R343" s="101"/>
      <c r="S343" s="101"/>
      <c r="T343" s="101"/>
      <c r="U343" s="101"/>
      <c r="V343" s="101"/>
      <c r="W343" s="101"/>
      <c r="X343" s="101"/>
      <c r="Y343" s="101"/>
      <c r="Z343" s="101"/>
    </row>
    <row r="344" spans="1:26">
      <c r="C344"/>
      <c r="Q344" s="100"/>
      <c r="R344" s="101"/>
      <c r="S344" s="101"/>
      <c r="T344" s="101"/>
      <c r="U344" s="101"/>
      <c r="V344" s="101"/>
      <c r="W344" s="101"/>
      <c r="X344" s="101"/>
      <c r="Y344" s="101"/>
      <c r="Z344" s="101"/>
    </row>
    <row r="345" spans="1:26">
      <c r="C345"/>
      <c r="Q345" s="100"/>
      <c r="R345" s="101"/>
      <c r="S345" s="101"/>
      <c r="T345" s="101"/>
      <c r="U345" s="101"/>
      <c r="V345" s="101"/>
      <c r="W345" s="101"/>
      <c r="X345" s="101"/>
      <c r="Y345" s="101"/>
      <c r="Z345" s="101"/>
    </row>
    <row r="346" spans="1:26">
      <c r="C346"/>
      <c r="Q346" s="100"/>
      <c r="R346" s="101"/>
      <c r="S346" s="101"/>
      <c r="T346" s="101"/>
      <c r="U346" s="101"/>
      <c r="V346" s="101"/>
      <c r="W346" s="101"/>
      <c r="X346" s="101"/>
      <c r="Y346" s="101"/>
      <c r="Z346" s="101"/>
    </row>
    <row r="347" spans="1:26">
      <c r="C347"/>
      <c r="Q347" s="100"/>
      <c r="R347" s="101"/>
      <c r="S347" s="101"/>
      <c r="T347" s="101"/>
      <c r="U347" s="101"/>
      <c r="V347" s="101"/>
      <c r="W347" s="101"/>
      <c r="X347" s="101"/>
      <c r="Y347" s="101"/>
      <c r="Z347" s="101"/>
    </row>
    <row r="348" spans="1:26">
      <c r="C348"/>
      <c r="Q348" s="100"/>
      <c r="R348" s="101"/>
      <c r="S348" s="101"/>
      <c r="T348" s="101"/>
      <c r="U348" s="101"/>
      <c r="V348" s="101"/>
      <c r="W348" s="101"/>
      <c r="X348" s="101"/>
      <c r="Y348" s="101"/>
      <c r="Z348" s="101"/>
    </row>
    <row r="349" spans="1:26">
      <c r="C349"/>
      <c r="Q349" s="100"/>
      <c r="R349" s="101"/>
      <c r="S349" s="101"/>
      <c r="T349" s="101"/>
      <c r="U349" s="101"/>
      <c r="V349" s="101"/>
      <c r="W349" s="101"/>
      <c r="X349" s="101"/>
      <c r="Y349" s="101"/>
      <c r="Z349" s="101"/>
    </row>
    <row r="350" spans="1:26">
      <c r="C350"/>
      <c r="Q350" s="100"/>
      <c r="R350" s="101"/>
      <c r="S350" s="101"/>
      <c r="T350" s="101"/>
      <c r="U350" s="101"/>
      <c r="V350" s="101"/>
      <c r="W350" s="101"/>
      <c r="X350" s="101"/>
      <c r="Y350" s="101"/>
      <c r="Z350" s="101"/>
    </row>
    <row r="351" spans="1:26">
      <c r="C351"/>
      <c r="Q351" s="100"/>
      <c r="R351" s="101"/>
      <c r="S351" s="101"/>
      <c r="T351" s="101"/>
      <c r="U351" s="101"/>
      <c r="V351" s="101"/>
      <c r="W351" s="101"/>
      <c r="X351" s="101"/>
      <c r="Y351" s="101"/>
      <c r="Z351" s="101"/>
    </row>
    <row r="352" spans="1:26">
      <c r="C352"/>
      <c r="Q352" s="100"/>
      <c r="R352" s="101"/>
      <c r="S352" s="101"/>
      <c r="T352" s="101"/>
      <c r="U352" s="101"/>
      <c r="V352" s="101"/>
      <c r="W352" s="101"/>
      <c r="X352" s="101"/>
      <c r="Y352" s="101"/>
      <c r="Z352" s="101"/>
    </row>
    <row r="353" spans="3:26">
      <c r="C353"/>
      <c r="Q353" s="100"/>
      <c r="R353" s="101"/>
      <c r="S353" s="101"/>
      <c r="T353" s="101"/>
      <c r="U353" s="101"/>
      <c r="V353" s="101"/>
      <c r="W353" s="101"/>
      <c r="X353" s="101"/>
      <c r="Y353" s="101"/>
      <c r="Z353" s="101"/>
    </row>
  </sheetData>
  <autoFilter ref="A6:X272" xr:uid="{7C9BFB21-2DDA-400F-99A8-FE3A3395BDE0}">
    <sortState xmlns:xlrd2="http://schemas.microsoft.com/office/spreadsheetml/2017/richdata2" ref="A7:X272">
      <sortCondition ref="B6:B272"/>
    </sortState>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31D64-641E-4875-8715-F60431ECD791}">
  <dimension ref="A1:BB350"/>
  <sheetViews>
    <sheetView workbookViewId="0">
      <selection activeCell="E7" sqref="E7"/>
    </sheetView>
  </sheetViews>
  <sheetFormatPr defaultRowHeight="15"/>
  <cols>
    <col min="1" max="1" width="17.5703125" bestFit="1" customWidth="1"/>
    <col min="2" max="2" width="10.5703125" customWidth="1"/>
    <col min="3" max="3" width="14.85546875" style="66" customWidth="1"/>
    <col min="4" max="4" width="11.7109375" customWidth="1"/>
    <col min="5" max="5" width="17.7109375" customWidth="1"/>
    <col min="6" max="6" width="56.140625" customWidth="1"/>
    <col min="7" max="7" width="10.42578125" customWidth="1"/>
    <col min="8" max="8" width="14" style="89" customWidth="1"/>
    <col min="9" max="9" width="11" customWidth="1"/>
    <col min="10" max="10" width="14.42578125" customWidth="1"/>
    <col min="11" max="11" width="18" customWidth="1"/>
    <col min="12" max="12" width="16.85546875" customWidth="1"/>
    <col min="13" max="13" width="12" customWidth="1"/>
    <col min="15" max="15" width="5.28515625" customWidth="1"/>
    <col min="16" max="16" width="9.140625" customWidth="1"/>
    <col min="17" max="26" width="0" hidden="1" customWidth="1"/>
  </cols>
  <sheetData>
    <row r="1" spans="1:26" ht="15.75" thickBot="1">
      <c r="I1" s="72" t="s">
        <v>1864</v>
      </c>
      <c r="J1" s="81" t="s">
        <v>976</v>
      </c>
      <c r="K1" s="81" t="s">
        <v>1866</v>
      </c>
      <c r="L1" s="81" t="s">
        <v>1867</v>
      </c>
      <c r="M1" s="86" t="s">
        <v>5133</v>
      </c>
    </row>
    <row r="2" spans="1:26">
      <c r="I2" s="77" t="s">
        <v>979</v>
      </c>
      <c r="J2" s="82">
        <f>COUNTIFS(B:B,I2)</f>
        <v>100</v>
      </c>
      <c r="K2" s="82">
        <f>COUNTIFS(B:B,I2,C:C,"*")</f>
        <v>100</v>
      </c>
      <c r="L2" s="82">
        <f>J2-K2</f>
        <v>0</v>
      </c>
      <c r="M2" s="73">
        <f>K2/J2</f>
        <v>1</v>
      </c>
    </row>
    <row r="3" spans="1:26">
      <c r="C3" s="126"/>
      <c r="D3" s="126"/>
      <c r="I3" s="78" t="s">
        <v>978</v>
      </c>
      <c r="J3" s="83">
        <f>COUNTIFS(B:B,I3)</f>
        <v>99</v>
      </c>
      <c r="K3" s="83">
        <f>COUNTIFS(B:B,I3,C:C,"*")</f>
        <v>99</v>
      </c>
      <c r="L3" s="83">
        <f>J3-K3</f>
        <v>0</v>
      </c>
      <c r="M3" s="74">
        <f>K3/J3</f>
        <v>1</v>
      </c>
    </row>
    <row r="4" spans="1:26">
      <c r="I4" s="79" t="s">
        <v>977</v>
      </c>
      <c r="J4" s="84">
        <f>COUNTIFS(B:B,I4)</f>
        <v>99</v>
      </c>
      <c r="K4" s="84">
        <f>COUNTIFS(B:B,I4,C:C,"*")</f>
        <v>99</v>
      </c>
      <c r="L4" s="84">
        <f>J4-K4</f>
        <v>0</v>
      </c>
      <c r="M4" s="75">
        <f>K4/J4</f>
        <v>1</v>
      </c>
    </row>
    <row r="5" spans="1:26" ht="15.75" thickBot="1">
      <c r="I5" s="80" t="s">
        <v>976</v>
      </c>
      <c r="J5" s="85">
        <f>SUM(J2:J4)</f>
        <v>298</v>
      </c>
      <c r="K5" s="85">
        <f>SUM(K2:K4)</f>
        <v>298</v>
      </c>
      <c r="L5" s="85">
        <f>SUM(L2:L4)</f>
        <v>0</v>
      </c>
      <c r="M5" s="76">
        <f>K5/J5</f>
        <v>1</v>
      </c>
    </row>
    <row r="6" spans="1:26">
      <c r="A6" s="43" t="s">
        <v>980</v>
      </c>
      <c r="B6" s="43" t="s">
        <v>981</v>
      </c>
      <c r="C6" s="69" t="s">
        <v>991</v>
      </c>
      <c r="D6" s="43"/>
      <c r="E6" s="43" t="s">
        <v>992</v>
      </c>
      <c r="F6" s="43" t="s">
        <v>1007</v>
      </c>
      <c r="G6" s="43" t="s">
        <v>1008</v>
      </c>
      <c r="H6" s="92" t="s">
        <v>5134</v>
      </c>
      <c r="I6" s="92" t="s">
        <v>5135</v>
      </c>
      <c r="J6" s="92" t="s">
        <v>5136</v>
      </c>
      <c r="K6" s="92" t="s">
        <v>5137</v>
      </c>
      <c r="L6" s="92" t="s">
        <v>5138</v>
      </c>
      <c r="M6" s="92" t="s">
        <v>5139</v>
      </c>
      <c r="N6" s="92" t="s">
        <v>5140</v>
      </c>
      <c r="Q6" s="98" t="s">
        <v>5947</v>
      </c>
      <c r="R6" s="103" t="s">
        <v>5948</v>
      </c>
      <c r="S6" s="103" t="s">
        <v>987</v>
      </c>
      <c r="T6" s="103" t="s">
        <v>5949</v>
      </c>
      <c r="U6" s="103" t="s">
        <v>5134</v>
      </c>
      <c r="V6" s="99" t="s">
        <v>5950</v>
      </c>
      <c r="W6" s="99" t="s">
        <v>5951</v>
      </c>
      <c r="X6" s="99" t="s">
        <v>5952</v>
      </c>
    </row>
    <row r="7" spans="1:26">
      <c r="A7" t="s">
        <v>6491</v>
      </c>
      <c r="B7" t="s">
        <v>979</v>
      </c>
      <c r="C7" s="48" t="s">
        <v>5149</v>
      </c>
      <c r="D7" t="str">
        <f t="shared" ref="D7:D38" si="0">LEFT(E7,10)</f>
        <v>P22-019177</v>
      </c>
      <c r="E7" t="str">
        <f>IFERROR(VLOOKUP($A7,'Capital spend Nov 30'!$D:$G,3,FALSE),"No PO")</f>
        <v>P22-019177 - Line 1</v>
      </c>
      <c r="F7" t="str">
        <f>VLOOKUP(A7,'Capital spend Nov 30'!D:Q,14,FALSE)</f>
        <v>Iler Lodge - 2022 - Suites 1133 &amp; 2133 Repairs from Sprinkler Damage</v>
      </c>
      <c r="G7" t="str">
        <f>VLOOKUP(A7,'Capital spend Nov 30'!D:U,18,FALSE)</f>
        <v>No</v>
      </c>
      <c r="H7" s="89">
        <f>VLOOKUP(A7,'Capital spend Nov 30'!$D$10:$W$6901,5,0)</f>
        <v>23083.96</v>
      </c>
      <c r="I7" t="str">
        <f>VLOOKUP(A7,'Capital spend Nov 30'!$D$10:$W$6901,15,0)</f>
        <v>ST10181</v>
      </c>
      <c r="J7" t="str">
        <f>VLOOKUP($A7,'Capital spend Nov 30'!$D$10:$W$6901,8,0)</f>
        <v>Tenant Spaces (Capital)</v>
      </c>
      <c r="K7" t="str">
        <f>VLOOKUP($A7,'Capital spend Nov 30'!$D$10:$W$6901,2,0)</f>
        <v>Emilio Ricciardi (Terminated)</v>
      </c>
      <c r="L7" t="str">
        <f>VLOOKUP($A7,'Capital spend Nov 30'!$D$10:$W$6901,4,0)</f>
        <v>Fire sprinkler leak caused damage to Suite 1133 and 2133.</v>
      </c>
      <c r="R7" s="101" t="s">
        <v>5953</v>
      </c>
      <c r="S7" s="101" t="s">
        <v>5955</v>
      </c>
      <c r="T7" s="101" t="s">
        <v>5956</v>
      </c>
      <c r="U7" s="102">
        <v>10085.25</v>
      </c>
      <c r="V7" s="101"/>
      <c r="W7" s="101"/>
      <c r="X7" s="101"/>
      <c r="Y7" s="101"/>
      <c r="Z7" s="101"/>
    </row>
    <row r="8" spans="1:26">
      <c r="A8" t="s">
        <v>6492</v>
      </c>
      <c r="B8" t="s">
        <v>979</v>
      </c>
      <c r="C8" s="48" t="s">
        <v>1014</v>
      </c>
      <c r="D8" t="str">
        <f t="shared" si="0"/>
        <v>P22-019722</v>
      </c>
      <c r="E8" t="str">
        <f>IFERROR(VLOOKUP($A8,'Capital spend Nov 30'!$D:$G,3,FALSE),"No PO")</f>
        <v>P22-019722 - Line 2</v>
      </c>
      <c r="F8" t="str">
        <f>VLOOKUP(A8,'Capital spend Nov 30'!D:Q,14,FALSE)</f>
        <v>Parkwood Manor - 2022 - In-Suite Renovations</v>
      </c>
      <c r="G8" t="str">
        <f>VLOOKUP(A8,'Capital spend Nov 30'!D:U,18,FALSE)</f>
        <v>No</v>
      </c>
      <c r="H8" s="89">
        <f>VLOOKUP(A8,'Capital spend Nov 30'!$D$10:$W$6901,5,0)</f>
        <v>5618.18</v>
      </c>
      <c r="I8" t="str">
        <f>VLOOKUP(A8,'Capital spend Nov 30'!$D$10:$W$6901,15,0)</f>
        <v>ST10059</v>
      </c>
      <c r="J8" t="str">
        <f>VLOOKUP($A8,'Capital spend Nov 30'!$D$10:$W$6901,8,0)</f>
        <v>In-Suite Renovation (Capital)</v>
      </c>
      <c r="K8" t="str">
        <f>VLOOKUP($A8,'Capital spend Nov 30'!$D$10:$W$6901,2,0)</f>
        <v>Bryan Dylawsky</v>
      </c>
      <c r="L8" t="str">
        <f>VLOOKUP($A8,'Capital spend Nov 30'!$D$10:$W$6901,4,0)</f>
        <v>Suite 291 Reno Paint, Replace vinyl plank</v>
      </c>
      <c r="R8" s="101" t="s">
        <v>5957</v>
      </c>
      <c r="S8" s="101" t="s">
        <v>276</v>
      </c>
      <c r="T8" s="101" t="s">
        <v>5958</v>
      </c>
      <c r="U8" s="102">
        <v>8255.16</v>
      </c>
      <c r="V8" s="101"/>
      <c r="W8" s="101"/>
      <c r="X8" s="101"/>
      <c r="Y8" s="101"/>
      <c r="Z8" s="101"/>
    </row>
    <row r="9" spans="1:26">
      <c r="A9" t="s">
        <v>6493</v>
      </c>
      <c r="B9" t="s">
        <v>979</v>
      </c>
      <c r="C9" s="48" t="s">
        <v>1014</v>
      </c>
      <c r="D9" t="str">
        <f t="shared" si="0"/>
        <v>P22-019816</v>
      </c>
      <c r="E9" t="str">
        <f>IFERROR(VLOOKUP($A9,'Capital spend Nov 30'!$D:$G,3,FALSE),"No PO")</f>
        <v>P22-019816 - Line 1</v>
      </c>
      <c r="F9" t="str">
        <f>VLOOKUP(A9,'Capital spend Nov 30'!D:Q,14,FALSE)</f>
        <v>The Annex - 2022 - In-Suite Renovations</v>
      </c>
      <c r="G9" t="str">
        <f>VLOOKUP(A9,'Capital spend Nov 30'!D:U,18,FALSE)</f>
        <v>No</v>
      </c>
      <c r="H9" s="89">
        <f>VLOOKUP(A9,'Capital spend Nov 30'!$D$10:$W$6901,5,0)</f>
        <v>565</v>
      </c>
      <c r="I9" t="str">
        <f>VLOOKUP(A9,'Capital spend Nov 30'!$D$10:$W$6901,15,0)</f>
        <v>ST10018</v>
      </c>
      <c r="J9" t="str">
        <f>VLOOKUP($A9,'Capital spend Nov 30'!$D$10:$W$6901,8,0)</f>
        <v>In-Suite Renovation (Capital)</v>
      </c>
      <c r="K9" t="str">
        <f>VLOOKUP($A9,'Capital spend Nov 30'!$D$10:$W$6901,2,0)</f>
        <v>Stefanie Hay</v>
      </c>
      <c r="L9" t="str">
        <f>VLOOKUP($A9,'Capital spend Nov 30'!$D$10:$W$6901,4,0)</f>
        <v>Suite 530 Reno Additional Scope</v>
      </c>
      <c r="R9" s="101" t="s">
        <v>5959</v>
      </c>
      <c r="S9" s="101" t="s">
        <v>964</v>
      </c>
      <c r="T9" s="101" t="s">
        <v>5960</v>
      </c>
      <c r="U9" s="102">
        <v>1634.84</v>
      </c>
      <c r="V9" s="101"/>
      <c r="W9" s="101"/>
      <c r="X9" s="101"/>
      <c r="Y9" s="101"/>
      <c r="Z9" s="101"/>
    </row>
    <row r="10" spans="1:26">
      <c r="A10" t="s">
        <v>6494</v>
      </c>
      <c r="B10" t="s">
        <v>979</v>
      </c>
      <c r="C10" s="48" t="s">
        <v>1014</v>
      </c>
      <c r="D10" t="str">
        <f t="shared" si="0"/>
        <v>P22-019053</v>
      </c>
      <c r="E10" t="str">
        <f>IFERROR(VLOOKUP($A10,'Capital spend Nov 30'!$D:$G,3,FALSE),"No PO")</f>
        <v>P22-019053 - Line 1</v>
      </c>
      <c r="F10" t="str">
        <f>VLOOKUP(A10,'Capital spend Nov 30'!D:Q,14,FALSE)</f>
        <v>Scenic Acres - 2022 - In-Suite Renovations</v>
      </c>
      <c r="G10" t="str">
        <f>VLOOKUP(A10,'Capital spend Nov 30'!D:U,18,FALSE)</f>
        <v>No</v>
      </c>
      <c r="H10" s="89">
        <f>VLOOKUP(A10,'Capital spend Nov 30'!$D$10:$W$6901,5,0)</f>
        <v>1522.5</v>
      </c>
      <c r="I10" t="str">
        <f>VLOOKUP(A10,'Capital spend Nov 30'!$D$10:$W$6901,15,0)</f>
        <v>ST10070</v>
      </c>
      <c r="J10" t="str">
        <f>VLOOKUP($A10,'Capital spend Nov 30'!$D$10:$W$6901,8,0)</f>
        <v>In-Suite Refresh (Capital)</v>
      </c>
      <c r="K10" t="str">
        <f>VLOOKUP($A10,'Capital spend Nov 30'!$D$10:$W$6901,2,0)</f>
        <v>DREW WILLIAMS</v>
      </c>
      <c r="L10" t="str">
        <f>VLOOKUP($A10,'Capital spend Nov 30'!$D$10:$W$6901,4,0)</f>
        <v>Suite 126 Refresh Paint</v>
      </c>
      <c r="R10" s="101" t="s">
        <v>5961</v>
      </c>
      <c r="S10" s="101" t="s">
        <v>443</v>
      </c>
      <c r="T10" s="101" t="s">
        <v>5962</v>
      </c>
      <c r="U10" s="102">
        <v>1064</v>
      </c>
      <c r="V10" s="101"/>
      <c r="W10" s="101"/>
      <c r="X10" s="101"/>
      <c r="Y10" s="101"/>
      <c r="Z10" s="101"/>
    </row>
    <row r="11" spans="1:26">
      <c r="A11" t="s">
        <v>6495</v>
      </c>
      <c r="B11" t="s">
        <v>979</v>
      </c>
      <c r="C11" s="48" t="s">
        <v>1014</v>
      </c>
      <c r="D11" t="str">
        <f t="shared" si="0"/>
        <v>P22-019034</v>
      </c>
      <c r="E11" t="str">
        <f>IFERROR(VLOOKUP($A11,'Capital spend Nov 30'!$D:$G,3,FALSE),"No PO")</f>
        <v>P22-019034 - Line 1</v>
      </c>
      <c r="F11" t="str">
        <f>VLOOKUP(A11,'Capital spend Nov 30'!D:Q,14,FALSE)</f>
        <v>Scenic Acres - 2022 - In-Suite Renovations</v>
      </c>
      <c r="G11" t="str">
        <f>VLOOKUP(A11,'Capital spend Nov 30'!D:U,18,FALSE)</f>
        <v>No</v>
      </c>
      <c r="H11" s="89">
        <f>VLOOKUP(A11,'Capital spend Nov 30'!$D$10:$W$6901,5,0)</f>
        <v>1522.5</v>
      </c>
      <c r="I11" t="str">
        <f>VLOOKUP(A11,'Capital spend Nov 30'!$D$10:$W$6901,15,0)</f>
        <v>ST10070</v>
      </c>
      <c r="J11" t="str">
        <f>VLOOKUP($A11,'Capital spend Nov 30'!$D$10:$W$6901,8,0)</f>
        <v>In-Suite Refresh (Capital)</v>
      </c>
      <c r="K11" t="str">
        <f>VLOOKUP($A11,'Capital spend Nov 30'!$D$10:$W$6901,2,0)</f>
        <v>DREW WILLIAMS</v>
      </c>
      <c r="L11" t="str">
        <f>VLOOKUP($A11,'Capital spend Nov 30'!$D$10:$W$6901,4,0)</f>
        <v>Suite 232 Refresh Paint Scope Completed</v>
      </c>
      <c r="R11" s="101" t="s">
        <v>5963</v>
      </c>
      <c r="S11" s="101" t="s">
        <v>384</v>
      </c>
      <c r="T11" s="101" t="s">
        <v>5964</v>
      </c>
      <c r="U11" s="102">
        <v>131.25</v>
      </c>
      <c r="V11" s="101"/>
      <c r="W11" s="101"/>
      <c r="X11" s="101"/>
      <c r="Y11" s="101"/>
      <c r="Z11" s="101"/>
    </row>
    <row r="12" spans="1:26">
      <c r="A12" t="s">
        <v>6496</v>
      </c>
      <c r="B12" t="s">
        <v>979</v>
      </c>
      <c r="C12" t="s">
        <v>1014</v>
      </c>
      <c r="D12" t="str">
        <f t="shared" si="0"/>
        <v>P22-019033</v>
      </c>
      <c r="E12" t="str">
        <f>IFERROR(VLOOKUP($A12,'Capital spend Nov 30'!$D:$G,3,FALSE),"No PO")</f>
        <v>P22-019033 - Line 1</v>
      </c>
      <c r="F12" t="str">
        <f>VLOOKUP(A12,'Capital spend Nov 30'!D:Q,14,FALSE)</f>
        <v>Scenic Acres - 2022 - In-Suite Renovations</v>
      </c>
      <c r="G12" t="str">
        <f>VLOOKUP(A12,'Capital spend Nov 30'!D:U,18,FALSE)</f>
        <v>No</v>
      </c>
      <c r="H12" s="89">
        <f>VLOOKUP(A12,'Capital spend Nov 30'!$D$10:$W$6901,5,0)</f>
        <v>1638</v>
      </c>
      <c r="I12" t="str">
        <f>VLOOKUP(A12,'Capital spend Nov 30'!$D$10:$W$6901,15,0)</f>
        <v>ST10070</v>
      </c>
      <c r="J12" t="str">
        <f>VLOOKUP($A12,'Capital spend Nov 30'!$D$10:$W$6901,8,0)</f>
        <v>In-Suite Refresh (Capital)</v>
      </c>
      <c r="K12" t="str">
        <f>VLOOKUP($A12,'Capital spend Nov 30'!$D$10:$W$6901,2,0)</f>
        <v>DREW WILLIAMS</v>
      </c>
      <c r="L12" t="str">
        <f>VLOOKUP($A12,'Capital spend Nov 30'!$D$10:$W$6901,4,0)</f>
        <v>Suite 330 Refresh Paint 1 Bedroom Medium Painting Scope Completed</v>
      </c>
      <c r="R12" s="101" t="s">
        <v>5965</v>
      </c>
      <c r="S12" s="101" t="s">
        <v>241</v>
      </c>
      <c r="T12" s="101" t="s">
        <v>5966</v>
      </c>
      <c r="U12" s="102">
        <v>90.4</v>
      </c>
      <c r="V12" s="101"/>
      <c r="W12" s="101"/>
      <c r="X12" s="101"/>
      <c r="Y12" s="101"/>
      <c r="Z12" s="101"/>
    </row>
    <row r="13" spans="1:26">
      <c r="A13" t="s">
        <v>6497</v>
      </c>
      <c r="B13" t="s">
        <v>979</v>
      </c>
      <c r="C13" t="s">
        <v>4941</v>
      </c>
      <c r="D13" t="str">
        <f t="shared" si="0"/>
        <v>P22-019209</v>
      </c>
      <c r="E13" t="str">
        <f>IFERROR(VLOOKUP($A13,'Capital spend Nov 30'!$D:$G,3,FALSE),"No PO")</f>
        <v>P22-019209 - Line 1</v>
      </c>
      <c r="F13" t="str">
        <f>VLOOKUP(A13,'Capital spend Nov 30'!D:Q,14,FALSE)</f>
        <v>Scenic Acres - 2022 - In-Suite Renovations</v>
      </c>
      <c r="G13" t="str">
        <f>VLOOKUP(A13,'Capital spend Nov 30'!D:U,18,FALSE)</f>
        <v>No</v>
      </c>
      <c r="H13" s="89">
        <f>VLOOKUP(A13,'Capital spend Nov 30'!$D$10:$W$6901,5,0)</f>
        <v>7396.1</v>
      </c>
      <c r="I13" t="str">
        <f>VLOOKUP(A13,'Capital spend Nov 30'!$D$10:$W$6901,15,0)</f>
        <v>ST10070</v>
      </c>
      <c r="J13" t="str">
        <f>VLOOKUP($A13,'Capital spend Nov 30'!$D$10:$W$6901,8,0)</f>
        <v>In-Suite Renovation (Capital)</v>
      </c>
      <c r="K13" t="str">
        <f>VLOOKUP($A13,'Capital spend Nov 30'!$D$10:$W$6901,2,0)</f>
        <v>DREW WILLIAMS</v>
      </c>
      <c r="L13" t="str">
        <f>VLOOKUP($A13,'Capital spend Nov 30'!$D$10:$W$6901,4,0)</f>
        <v>Suite 241 Reno
Scope Completed</v>
      </c>
      <c r="R13" s="101" t="s">
        <v>5967</v>
      </c>
      <c r="S13" s="101" t="s">
        <v>381</v>
      </c>
      <c r="T13" s="101" t="s">
        <v>5968</v>
      </c>
      <c r="U13" s="102">
        <v>879.09</v>
      </c>
      <c r="V13" s="101"/>
      <c r="W13" s="101"/>
      <c r="X13" s="101"/>
      <c r="Y13" s="101"/>
      <c r="Z13" s="101"/>
    </row>
    <row r="14" spans="1:26">
      <c r="A14" t="s">
        <v>6498</v>
      </c>
      <c r="B14" t="s">
        <v>979</v>
      </c>
      <c r="C14" s="48" t="s">
        <v>5149</v>
      </c>
      <c r="D14" t="str">
        <f t="shared" si="0"/>
        <v>P22-019210</v>
      </c>
      <c r="E14" t="str">
        <f>IFERROR(VLOOKUP($A14,'Capital spend Nov 30'!$D:$G,3,FALSE),"No PO")</f>
        <v>P22-019210 - Line 1</v>
      </c>
      <c r="F14" t="str">
        <f>VLOOKUP(A14,'Capital spend Nov 30'!D:Q,14,FALSE)</f>
        <v>Scenic Acres - 2022 - In-Suite Renovations</v>
      </c>
      <c r="G14" t="str">
        <f>VLOOKUP(A14,'Capital spend Nov 30'!D:U,18,FALSE)</f>
        <v>No</v>
      </c>
      <c r="H14" s="89">
        <f>VLOOKUP(A14,'Capital spend Nov 30'!$D$10:$W$6901,5,0)</f>
        <v>7947.66</v>
      </c>
      <c r="I14" t="str">
        <f>VLOOKUP(A14,'Capital spend Nov 30'!$D$10:$W$6901,15,0)</f>
        <v>ST10070</v>
      </c>
      <c r="J14" t="str">
        <f>VLOOKUP($A14,'Capital spend Nov 30'!$D$10:$W$6901,8,0)</f>
        <v>In-Suite Renovation (Capital)</v>
      </c>
      <c r="K14" t="str">
        <f>VLOOKUP($A14,'Capital spend Nov 30'!$D$10:$W$6901,2,0)</f>
        <v>DREW WILLIAMS</v>
      </c>
      <c r="L14" t="str">
        <f>VLOOKUP($A14,'Capital spend Nov 30'!$D$10:$W$6901,4,0)</f>
        <v>Suite 119 Reno Studio Scope Completed</v>
      </c>
      <c r="R14" s="101" t="s">
        <v>5969</v>
      </c>
      <c r="S14" s="101" t="s">
        <v>317</v>
      </c>
      <c r="T14" s="101" t="s">
        <v>5971</v>
      </c>
      <c r="U14" s="102">
        <v>1025.06</v>
      </c>
      <c r="V14" s="101"/>
      <c r="W14" s="101"/>
      <c r="X14" s="101"/>
      <c r="Y14" s="101"/>
      <c r="Z14" s="101"/>
    </row>
    <row r="15" spans="1:26">
      <c r="A15" t="s">
        <v>6499</v>
      </c>
      <c r="B15" t="s">
        <v>979</v>
      </c>
      <c r="C15" s="48" t="s">
        <v>5149</v>
      </c>
      <c r="D15" t="str">
        <f t="shared" si="0"/>
        <v>P22-018672</v>
      </c>
      <c r="E15" t="str">
        <f>IFERROR(VLOOKUP($A15,'Capital spend Nov 30'!$D:$G,3,FALSE),"No PO")</f>
        <v>P22-018672 - Line 1</v>
      </c>
      <c r="F15" t="str">
        <f>VLOOKUP(A15,'Capital spend Nov 30'!D:Q,14,FALSE)</f>
        <v>Trillium Court - 2022 - Grease Trap Replacement</v>
      </c>
      <c r="G15" t="str">
        <f>VLOOKUP(A15,'Capital spend Nov 30'!D:U,18,FALSE)</f>
        <v>No</v>
      </c>
      <c r="H15" s="89">
        <f>VLOOKUP(A15,'Capital spend Nov 30'!$D$10:$W$6901,5,0)</f>
        <v>13560</v>
      </c>
      <c r="I15" t="str">
        <f>VLOOKUP(A15,'Capital spend Nov 30'!$D$10:$W$6901,15,0)</f>
        <v>ST10190</v>
      </c>
      <c r="J15" t="str">
        <f>VLOOKUP($A15,'Capital spend Nov 30'!$D$10:$W$6901,8,0)</f>
        <v>Plumbing (Capital)</v>
      </c>
      <c r="K15" t="str">
        <f>VLOOKUP($A15,'Capital spend Nov 30'!$D$10:$W$6901,2,0)</f>
        <v>Emilio Ricciardi (Terminated)</v>
      </c>
      <c r="L15" t="str">
        <f>VLOOKUP($A15,'Capital spend Nov 30'!$D$10:$W$6901,4,0)</f>
        <v>Supply and install of a new grease trap, materials, pump-out of old trap, disposal of old trap, new plumbing and labour.
Work will be completed by the technician over an 8 hour period starting after dinner service.
Lead time is 4-8 weeks from Trillium Court Authorization to proceed.</v>
      </c>
      <c r="R15" s="101" t="s">
        <v>5972</v>
      </c>
      <c r="S15" s="101" t="s">
        <v>263</v>
      </c>
      <c r="T15" s="101" t="s">
        <v>5973</v>
      </c>
      <c r="U15" s="102">
        <v>2599</v>
      </c>
      <c r="V15" s="101"/>
      <c r="W15" s="101"/>
      <c r="X15" s="101"/>
      <c r="Y15" s="101"/>
      <c r="Z15" s="101"/>
    </row>
    <row r="16" spans="1:26">
      <c r="A16" t="s">
        <v>6500</v>
      </c>
      <c r="B16" t="s">
        <v>979</v>
      </c>
      <c r="C16" s="48" t="s">
        <v>1014</v>
      </c>
      <c r="D16" t="str">
        <f t="shared" si="0"/>
        <v>P22-019200</v>
      </c>
      <c r="E16" t="str">
        <f>IFERROR(VLOOKUP($A16,'Capital spend Nov 30'!$D:$G,3,FALSE),"No PO")</f>
        <v>P22-019200 - Line 2</v>
      </c>
      <c r="F16" t="str">
        <f>VLOOKUP(A16,'Capital spend Nov 30'!D:Q,14,FALSE)</f>
        <v>Glynnwood - 2022 - In-Suite Renovations</v>
      </c>
      <c r="G16" t="str">
        <f>VLOOKUP(A16,'Capital spend Nov 30'!D:U,18,FALSE)</f>
        <v>No</v>
      </c>
      <c r="H16" s="89">
        <f>VLOOKUP(A16,'Capital spend Nov 30'!$D$10:$W$6901,5,0)</f>
        <v>280.29000000000002</v>
      </c>
      <c r="I16" t="str">
        <f>VLOOKUP(A16,'Capital spend Nov 30'!$D$10:$W$6901,15,0)</f>
        <v>ST10027</v>
      </c>
      <c r="J16" t="str">
        <f>VLOOKUP($A16,'Capital spend Nov 30'!$D$10:$W$6901,8,0)</f>
        <v>Suites FF&amp;E (Capital)</v>
      </c>
      <c r="K16" t="str">
        <f>VLOOKUP($A16,'Capital spend Nov 30'!$D$10:$W$6901,2,0)</f>
        <v>Ellen Tan</v>
      </c>
      <c r="L16" t="str">
        <f>VLOOKUP($A16,'Capital spend Nov 30'!$D$10:$W$6901,4,0)</f>
        <v>Suite 317 Reno Microwave</v>
      </c>
      <c r="R16" s="101" t="s">
        <v>5974</v>
      </c>
      <c r="S16" s="101" t="s">
        <v>746</v>
      </c>
      <c r="T16" s="101" t="s">
        <v>5975</v>
      </c>
      <c r="U16" s="102">
        <v>1412.5</v>
      </c>
      <c r="V16" s="101"/>
      <c r="W16" s="101"/>
      <c r="X16" s="101"/>
      <c r="Y16" s="101"/>
      <c r="Z16" s="101"/>
    </row>
    <row r="17" spans="1:26">
      <c r="A17" t="s">
        <v>6501</v>
      </c>
      <c r="B17" t="s">
        <v>979</v>
      </c>
      <c r="C17" s="48" t="s">
        <v>1014</v>
      </c>
      <c r="D17" t="str">
        <f t="shared" si="0"/>
        <v>P22-018747</v>
      </c>
      <c r="E17" t="str">
        <f>IFERROR(VLOOKUP($A17,'Capital spend Nov 30'!$D:$G,3,FALSE),"No PO")</f>
        <v>P22-018747 - Line 1</v>
      </c>
      <c r="F17" t="str">
        <f>VLOOKUP(A17,'Capital spend Nov 30'!D:Q,14,FALSE)</f>
        <v>Colonel By - 2022 - Roof</v>
      </c>
      <c r="G17" t="str">
        <f>VLOOKUP(A17,'Capital spend Nov 30'!D:U,18,FALSE)</f>
        <v>No</v>
      </c>
      <c r="H17" s="89">
        <f>VLOOKUP(A17,'Capital spend Nov 30'!$D$10:$W$6901,5,0)</f>
        <v>89857.45</v>
      </c>
      <c r="I17" t="str">
        <f>VLOOKUP(A17,'Capital spend Nov 30'!$D$10:$W$6901,15,0)</f>
        <v>ST10049</v>
      </c>
      <c r="J17" t="str">
        <f>VLOOKUP($A17,'Capital spend Nov 30'!$D$10:$W$6901,8,0)</f>
        <v>Roof (Capital)</v>
      </c>
      <c r="K17" t="str">
        <f>VLOOKUP($A17,'Capital spend Nov 30'!$D$10:$W$6901,2,0)</f>
        <v>Kerrsten Norwood</v>
      </c>
      <c r="L17" t="str">
        <f>VLOOKUP($A17,'Capital spend Nov 30'!$D$10:$W$6901,4,0)</f>
        <v>Mechanical re/re and repairs required for flat roof replacement</v>
      </c>
      <c r="R17" s="101" t="s">
        <v>5976</v>
      </c>
      <c r="S17" s="101" t="s">
        <v>701</v>
      </c>
      <c r="T17" s="101" t="s">
        <v>5977</v>
      </c>
      <c r="U17" s="102">
        <v>3034.05</v>
      </c>
      <c r="V17" s="101"/>
      <c r="W17" s="101"/>
      <c r="X17" s="101"/>
      <c r="Y17" s="101"/>
      <c r="Z17" s="101"/>
    </row>
    <row r="18" spans="1:26">
      <c r="A18" t="s">
        <v>6502</v>
      </c>
      <c r="B18" t="s">
        <v>979</v>
      </c>
      <c r="C18" s="48" t="s">
        <v>1014</v>
      </c>
      <c r="D18" t="str">
        <f t="shared" si="0"/>
        <v>P22-018888</v>
      </c>
      <c r="E18" t="str">
        <f>IFERROR(VLOOKUP($A18,'Capital spend Nov 30'!$D:$G,3,FALSE),"No PO")</f>
        <v>P22-018888 - Line 1</v>
      </c>
      <c r="F18" t="str">
        <f>VLOOKUP(A18,'Capital spend Nov 30'!D:Q,14,FALSE)</f>
        <v>Maples - 2022 - Exterior  Doors</v>
      </c>
      <c r="G18" t="str">
        <f>VLOOKUP(A18,'Capital spend Nov 30'!D:U,18,FALSE)</f>
        <v>No</v>
      </c>
      <c r="H18" s="89">
        <f>VLOOKUP(A18,'Capital spend Nov 30'!$D$10:$W$6901,5,0)</f>
        <v>9118.41</v>
      </c>
      <c r="I18" t="str">
        <f>VLOOKUP(A18,'Capital spend Nov 30'!$D$10:$W$6901,15,0)</f>
        <v>ST10195</v>
      </c>
      <c r="J18" t="str">
        <f>VLOOKUP($A18,'Capital spend Nov 30'!$D$10:$W$6901,8,0)</f>
        <v>Exterior Structure (Capital)</v>
      </c>
      <c r="K18" t="str">
        <f>VLOOKUP($A18,'Capital spend Nov 30'!$D$10:$W$6901,2,0)</f>
        <v>Malcolm Holbrow</v>
      </c>
      <c r="L18" t="str">
        <f>VLOOKUP($A18,'Capital spend Nov 30'!$D$10:$W$6901,4,0)</f>
        <v>Maples - 2022 - Exterior Doors - Both Exterior Doors which are also the loading doors and staff enterance is in very poor shape. The doors are approx 25yrs old and cannot be repaird.</v>
      </c>
      <c r="R18" s="101" t="s">
        <v>5978</v>
      </c>
      <c r="S18" s="101" t="s">
        <v>746</v>
      </c>
      <c r="T18" s="101" t="s">
        <v>5979</v>
      </c>
      <c r="U18" s="102">
        <v>3417.54</v>
      </c>
      <c r="V18" s="101"/>
      <c r="W18" s="101"/>
      <c r="X18" s="101"/>
      <c r="Y18" s="101"/>
      <c r="Z18" s="101"/>
    </row>
    <row r="19" spans="1:26">
      <c r="A19" t="s">
        <v>6503</v>
      </c>
      <c r="B19" t="s">
        <v>979</v>
      </c>
      <c r="C19" s="48" t="s">
        <v>4941</v>
      </c>
      <c r="D19" t="str">
        <f t="shared" si="0"/>
        <v>P22-018766</v>
      </c>
      <c r="E19" t="str">
        <f>IFERROR(VLOOKUP($A19,'Capital spend Nov 30'!$D:$G,3,FALSE),"No PO")</f>
        <v>P22-018766 - Line 1</v>
      </c>
      <c r="F19" t="str">
        <f>VLOOKUP(A19,'Capital spend Nov 30'!D:Q,14,FALSE)</f>
        <v>The Westwood - 2022 - FAP &amp; Devices</v>
      </c>
      <c r="G19" t="str">
        <f>VLOOKUP(A19,'Capital spend Nov 30'!D:U,18,FALSE)</f>
        <v>No</v>
      </c>
      <c r="H19" s="89">
        <f>VLOOKUP(A19,'Capital spend Nov 30'!$D$10:$W$6901,5,0)</f>
        <v>9603.59</v>
      </c>
      <c r="I19" t="str">
        <f>VLOOKUP(A19,'Capital spend Nov 30'!$D$10:$W$6901,15,0)</f>
        <v>ST10035</v>
      </c>
      <c r="J19" t="str">
        <f>VLOOKUP($A19,'Capital spend Nov 30'!$D$10:$W$6901,8,0)</f>
        <v>Fire alarm/Sprinkler (Capital)</v>
      </c>
      <c r="K19" t="str">
        <f>VLOOKUP($A19,'Capital spend Nov 30'!$D$10:$W$6901,2,0)</f>
        <v>Kerrsten Norwood</v>
      </c>
      <c r="L19" t="str">
        <f>VLOOKUP($A19,'Capital spend Nov 30'!$D$10:$W$6901,4,0)</f>
        <v>Design services for FAP &amp; Device replacement</v>
      </c>
      <c r="R19" s="101" t="s">
        <v>5980</v>
      </c>
      <c r="S19" s="101" t="s">
        <v>447</v>
      </c>
      <c r="T19" s="101" t="s">
        <v>5981</v>
      </c>
      <c r="U19" s="102">
        <v>555</v>
      </c>
      <c r="V19" s="101"/>
      <c r="W19" s="101"/>
      <c r="X19" s="101"/>
      <c r="Y19" s="101"/>
      <c r="Z19" s="101"/>
    </row>
    <row r="20" spans="1:26">
      <c r="A20" t="s">
        <v>6504</v>
      </c>
      <c r="B20" t="s">
        <v>979</v>
      </c>
      <c r="C20" s="48" t="s">
        <v>5149</v>
      </c>
      <c r="D20" t="str">
        <f t="shared" si="0"/>
        <v>P22-018699</v>
      </c>
      <c r="E20" t="str">
        <f>IFERROR(VLOOKUP($A20,'Capital spend Nov 30'!$D:$G,3,FALSE),"No PO")</f>
        <v>P22-018699 - Line 1</v>
      </c>
      <c r="F20" t="str">
        <f>VLOOKUP(A20,'Capital spend Nov 30'!D:Q,14,FALSE)</f>
        <v>Inglewood - 2022 - In-Suite Renovations</v>
      </c>
      <c r="G20" t="str">
        <f>VLOOKUP(A20,'Capital spend Nov 30'!D:U,18,FALSE)</f>
        <v>No</v>
      </c>
      <c r="H20" s="89">
        <f>VLOOKUP(A20,'Capital spend Nov 30'!$D$10:$W$6901,5,0)</f>
        <v>262.5</v>
      </c>
      <c r="I20" t="str">
        <f>VLOOKUP(A20,'Capital spend Nov 30'!$D$10:$W$6901,15,0)</f>
        <v>ST10066</v>
      </c>
      <c r="J20" t="str">
        <f>VLOOKUP($A20,'Capital spend Nov 30'!$D$10:$W$6901,8,0)</f>
        <v>In-Suite Renovation (Capital)</v>
      </c>
      <c r="K20" t="str">
        <f>VLOOKUP($A20,'Capital spend Nov 30'!$D$10:$W$6901,2,0)</f>
        <v>Heather Wormington</v>
      </c>
      <c r="L20" t="str">
        <f>VLOOKUP($A20,'Capital spend Nov 30'!$D$10:$W$6901,4,0)</f>
        <v>Suite 6 Reno Additional Scope</v>
      </c>
      <c r="R20" s="101" t="s">
        <v>5982</v>
      </c>
      <c r="S20" s="101" t="s">
        <v>276</v>
      </c>
      <c r="T20" s="101" t="s">
        <v>5983</v>
      </c>
      <c r="U20" s="102">
        <v>2825</v>
      </c>
      <c r="V20" s="101"/>
      <c r="W20" s="101"/>
      <c r="X20" s="101"/>
      <c r="Y20" s="101"/>
      <c r="Z20" s="101"/>
    </row>
    <row r="21" spans="1:26">
      <c r="A21" t="s">
        <v>6505</v>
      </c>
      <c r="B21" t="s">
        <v>979</v>
      </c>
      <c r="C21" s="48" t="s">
        <v>1014</v>
      </c>
      <c r="D21" t="str">
        <f t="shared" si="0"/>
        <v>P22-018651</v>
      </c>
      <c r="E21" t="str">
        <f>IFERROR(VLOOKUP($A21,'Capital spend Nov 30'!$D:$G,3,FALSE),"No PO")</f>
        <v>P22-018651 - Line 1</v>
      </c>
      <c r="F21" t="str">
        <f>VLOOKUP(A21,'Capital spend Nov 30'!D:Q,14,FALSE)</f>
        <v>The Franklin-2022-Fire Panel Replacement</v>
      </c>
      <c r="G21" t="str">
        <f>VLOOKUP(A21,'Capital spend Nov 30'!D:U,18,FALSE)</f>
        <v>No</v>
      </c>
      <c r="H21" s="89">
        <f>VLOOKUP(A21,'Capital spend Nov 30'!$D$10:$W$6901,5,0)</f>
        <v>5938.42</v>
      </c>
      <c r="I21" t="str">
        <f>VLOOKUP(A21,'Capital spend Nov 30'!$D$10:$W$6901,15,0)</f>
        <v>ST10082</v>
      </c>
      <c r="J21" t="str">
        <f>VLOOKUP($A21,'Capital spend Nov 30'!$D$10:$W$6901,8,0)</f>
        <v>Fire alarm/Sprinkler (Capital)</v>
      </c>
      <c r="K21" t="str">
        <f>VLOOKUP($A21,'Capital spend Nov 30'!$D$10:$W$6901,2,0)</f>
        <v>Doug Blanchard</v>
      </c>
      <c r="L21" t="str">
        <f>VLOOKUP($A21,'Capital spend Nov 30'!$D$10:$W$6901,4,0)</f>
        <v>Replacement of existing Fire Panel. Existing panel has failed and needs replacement for building compliance and safety of Residents and staff.
Building age :22 Years old 
Location : Fire System
As per attached Securtek Quote</v>
      </c>
      <c r="R21" s="101" t="s">
        <v>5984</v>
      </c>
      <c r="S21" s="101" t="s">
        <v>338</v>
      </c>
      <c r="T21" s="101" t="s">
        <v>5985</v>
      </c>
      <c r="U21" s="102">
        <v>565</v>
      </c>
      <c r="V21" s="101"/>
      <c r="W21" s="101"/>
      <c r="X21" s="101"/>
      <c r="Y21" s="101"/>
      <c r="Z21" s="101"/>
    </row>
    <row r="22" spans="1:26">
      <c r="A22" t="s">
        <v>6506</v>
      </c>
      <c r="B22" t="s">
        <v>979</v>
      </c>
      <c r="C22" s="48" t="s">
        <v>4941</v>
      </c>
      <c r="D22" t="str">
        <f t="shared" si="0"/>
        <v>P22-018826</v>
      </c>
      <c r="E22" t="str">
        <f>IFERROR(VLOOKUP($A22,'Capital spend Nov 30'!$D:$G,3,FALSE),"No PO")</f>
        <v>P22-018826 - Line 1</v>
      </c>
      <c r="F22" t="str">
        <f>VLOOKUP(A22,'Capital spend Nov 30'!D:Q,14,FALSE)</f>
        <v>Bradgate - 2022 - Elevator Assessment</v>
      </c>
      <c r="G22" t="str">
        <f>VLOOKUP(A22,'Capital spend Nov 30'!D:U,18,FALSE)</f>
        <v>No</v>
      </c>
      <c r="H22" s="89">
        <f>VLOOKUP(A22,'Capital spend Nov 30'!$D$10:$W$6901,5,0)</f>
        <v>1073.5</v>
      </c>
      <c r="I22" t="str">
        <f>VLOOKUP(A22,'Capital spend Nov 30'!$D$10:$W$6901,15,0)</f>
        <v>ST10014</v>
      </c>
      <c r="J22" t="e">
        <f>VLOOKUP(B22,'Capital spend Nov 30'!$D$10:$W$6901,15,0)</f>
        <v>#N/A</v>
      </c>
      <c r="K22" t="str">
        <f>VLOOKUP($A22,'Capital spend Nov 30'!$D$10:$W$6901,2,0)</f>
        <v>Kerrsten Norwood</v>
      </c>
      <c r="L22" t="str">
        <f>VLOOKUP($A22,'Capital spend Nov 30'!$D$10:$W$6901,4,0)</f>
        <v>Retain Solucore to complete elevator assessment, assist with budgeting for 2023 &amp; rectifying legacy issues.</v>
      </c>
      <c r="R22" s="101" t="s">
        <v>5986</v>
      </c>
      <c r="S22" s="101" t="s">
        <v>338</v>
      </c>
      <c r="T22" s="101" t="s">
        <v>5987</v>
      </c>
      <c r="U22" s="102">
        <v>565</v>
      </c>
      <c r="V22" s="101"/>
      <c r="W22" s="101"/>
      <c r="X22" s="101"/>
      <c r="Y22" s="101"/>
      <c r="Z22" s="101"/>
    </row>
    <row r="23" spans="1:26">
      <c r="A23" t="s">
        <v>6507</v>
      </c>
      <c r="B23" t="s">
        <v>979</v>
      </c>
      <c r="C23" s="48" t="s">
        <v>1014</v>
      </c>
      <c r="D23" t="str">
        <f t="shared" si="0"/>
        <v>P22-019289</v>
      </c>
      <c r="E23" t="str">
        <f>IFERROR(VLOOKUP($A23,'Capital spend Nov 30'!$D:$G,3,FALSE),"No PO")</f>
        <v>P22-019289 - Line 1</v>
      </c>
      <c r="F23" t="str">
        <f>VLOOKUP(A23,'Capital spend Nov 30'!D:Q,14,FALSE)</f>
        <v>Valley Stream - 2022 - Building Envelope</v>
      </c>
      <c r="G23" t="str">
        <f>VLOOKUP(A23,'Capital spend Nov 30'!D:U,18,FALSE)</f>
        <v>No</v>
      </c>
      <c r="H23" s="89">
        <f>VLOOKUP(A23,'Capital spend Nov 30'!$D$10:$W$6901,5,0)</f>
        <v>47403.5</v>
      </c>
      <c r="I23" t="str">
        <f>VLOOKUP(A23,'Capital spend Nov 30'!$D$10:$W$6901,15,0)</f>
        <v>ST10042</v>
      </c>
      <c r="J23" t="str">
        <f>VLOOKUP($A23,'Capital spend Nov 30'!$D$10:$W$6901,8,0)</f>
        <v>Exterior Structure (Capital)</v>
      </c>
      <c r="K23" t="str">
        <f>VLOOKUP($A23,'Capital spend Nov 30'!$D$10:$W$6901,2,0)</f>
        <v>Franco D'Angelo</v>
      </c>
      <c r="L23" t="str">
        <f>VLOOKUP($A23,'Capital spend Nov 30'!$D$10:$W$6901,4,0)</f>
        <v>Valley Stream - 2022-  PH-1 Cladding building envelope  repairs ground floor eastside stone ...continuous in 2023 and 2024 . More 10 yrs</v>
      </c>
      <c r="R23" s="101" t="s">
        <v>5988</v>
      </c>
      <c r="S23" s="101" t="s">
        <v>338</v>
      </c>
      <c r="T23" s="101" t="s">
        <v>5989</v>
      </c>
      <c r="U23" s="102">
        <v>565</v>
      </c>
      <c r="V23" s="101"/>
      <c r="W23" s="101"/>
      <c r="X23" s="101"/>
      <c r="Y23" s="101"/>
      <c r="Z23" s="101"/>
    </row>
    <row r="24" spans="1:26">
      <c r="A24" t="s">
        <v>6508</v>
      </c>
      <c r="B24" t="s">
        <v>979</v>
      </c>
      <c r="C24" s="48" t="s">
        <v>1014</v>
      </c>
      <c r="D24" t="str">
        <f t="shared" si="0"/>
        <v>P22-018809</v>
      </c>
      <c r="E24" t="str">
        <f>IFERROR(VLOOKUP($A24,'Capital spend Nov 30'!$D:$G,3,FALSE),"No PO")</f>
        <v>P22-018809 - Line 1</v>
      </c>
      <c r="F24" t="str">
        <f>VLOOKUP(A24,'Capital spend Nov 30'!D:Q,14,FALSE)</f>
        <v>Sherwood Court - 2022 - Replacement of 1 Pilot Assembly on Each Heating Boiler and New Flow Switch on Boiler 1</v>
      </c>
      <c r="G24" t="str">
        <f>VLOOKUP(A24,'Capital spend Nov 30'!D:U,18,FALSE)</f>
        <v>No</v>
      </c>
      <c r="H24" s="89">
        <f>VLOOKUP(A24,'Capital spend Nov 30'!$D$10:$W$6901,5,0)</f>
        <v>3753.86</v>
      </c>
      <c r="I24" t="str">
        <f>VLOOKUP(A24,'Capital spend Nov 30'!$D$10:$W$6901,15,0)</f>
        <v>ST10160</v>
      </c>
      <c r="J24" t="str">
        <f>VLOOKUP($A24,'Capital spend Nov 30'!$D$10:$W$6901,8,0)</f>
        <v>HVAC Systems (Capital)</v>
      </c>
      <c r="K24" t="str">
        <f>VLOOKUP($A24,'Capital spend Nov 30'!$D$10:$W$6901,2,0)</f>
        <v>Emilio Ricciardi (Terminated)</v>
      </c>
      <c r="L24" t="str">
        <f>VLOOKUP($A24,'Capital spend Nov 30'!$D$10:$W$6901,4,0)</f>
        <v>To supply and install one pilot assembly on each heating boiler and install a new flow switch on boiler 1. The pilot assemblies have failed due to the flood in the boiler room and the flow switch on boiler 1 has seized</v>
      </c>
      <c r="R24" s="101" t="s">
        <v>5990</v>
      </c>
      <c r="S24" s="101" t="s">
        <v>338</v>
      </c>
      <c r="T24" s="101" t="s">
        <v>5991</v>
      </c>
      <c r="U24" s="102">
        <v>565</v>
      </c>
      <c r="V24" s="101"/>
      <c r="W24" s="101"/>
      <c r="X24" s="101"/>
      <c r="Y24" s="101"/>
      <c r="Z24" s="101"/>
    </row>
    <row r="25" spans="1:26">
      <c r="A25" t="s">
        <v>6509</v>
      </c>
      <c r="B25" t="s">
        <v>979</v>
      </c>
      <c r="C25" s="48" t="s">
        <v>1014</v>
      </c>
      <c r="D25" t="str">
        <f t="shared" si="0"/>
        <v>P22-018673</v>
      </c>
      <c r="E25" t="str">
        <f>IFERROR(VLOOKUP($A25,'Capital spend Nov 30'!$D:$G,3,FALSE),"No PO")</f>
        <v>P22-018673 - Line 1</v>
      </c>
      <c r="F25" t="str">
        <f>VLOOKUP(A25,'Capital spend Nov 30'!D:Q,14,FALSE)</f>
        <v>Riverbend Place - 2022 - Ice Machine Replacement</v>
      </c>
      <c r="G25" t="str">
        <f>VLOOKUP(A25,'Capital spend Nov 30'!D:U,18,FALSE)</f>
        <v>No</v>
      </c>
      <c r="H25" s="89">
        <f>VLOOKUP(A25,'Capital spend Nov 30'!$D$10:$W$6901,5,0)</f>
        <v>5289.58</v>
      </c>
      <c r="I25" t="str">
        <f>VLOOKUP(A25,'Capital spend Nov 30'!$D$10:$W$6901,15,0)</f>
        <v>ST10184</v>
      </c>
      <c r="J25" t="str">
        <f>VLOOKUP($A25,'Capital spend Nov 30'!$D$10:$W$6901,8,0)</f>
        <v>Kitchen FF&amp;E (Capital)</v>
      </c>
      <c r="K25" t="str">
        <f>VLOOKUP($A25,'Capital spend Nov 30'!$D$10:$W$6901,2,0)</f>
        <v>Emilio Ricciardi (Terminated)</v>
      </c>
      <c r="L25" t="str">
        <f>VLOOKUP($A25,'Capital spend Nov 30'!$D$10:$W$6901,4,0)</f>
        <v>Replacement of the ice machine.</v>
      </c>
      <c r="Q25" s="100"/>
      <c r="R25" s="101" t="s">
        <v>5992</v>
      </c>
      <c r="S25" s="101" t="s">
        <v>402</v>
      </c>
      <c r="T25" s="101" t="s">
        <v>5993</v>
      </c>
      <c r="U25" s="102">
        <v>1732.5</v>
      </c>
      <c r="V25" s="101"/>
      <c r="W25" s="101"/>
      <c r="X25" s="101"/>
      <c r="Y25" s="101"/>
      <c r="Z25" s="101"/>
    </row>
    <row r="26" spans="1:26">
      <c r="A26" t="s">
        <v>6510</v>
      </c>
      <c r="B26" t="s">
        <v>979</v>
      </c>
      <c r="C26" s="48" t="s">
        <v>1014</v>
      </c>
      <c r="D26" t="str">
        <f t="shared" si="0"/>
        <v>P22-018825</v>
      </c>
      <c r="E26" t="str">
        <f>IFERROR(VLOOKUP($A26,'Capital spend Nov 30'!$D:$G,3,FALSE),"No PO")</f>
        <v>P22-018825 - Line 1</v>
      </c>
      <c r="F26" t="str">
        <f>VLOOKUP(A26,'Capital spend Nov 30'!D:Q,14,FALSE)</f>
        <v>Parkwood Manor - 2022 - Compressor, Dining Room A/C</v>
      </c>
      <c r="G26" t="str">
        <f>VLOOKUP(A26,'Capital spend Nov 30'!D:U,18,FALSE)</f>
        <v>No</v>
      </c>
      <c r="H26" s="89">
        <f>VLOOKUP(A26,'Capital spend Nov 30'!$D$10:$W$6901,5,0)</f>
        <v>6361.22</v>
      </c>
      <c r="I26" t="str">
        <f>VLOOKUP(A26,'Capital spend Nov 30'!$D$10:$W$6901,15,0)</f>
        <v>ST10059</v>
      </c>
      <c r="J26" t="str">
        <f>VLOOKUP($A26,'Capital spend Nov 30'!$D$10:$W$6901,8,0)</f>
        <v>HVAC Systems (Capital)</v>
      </c>
      <c r="K26" t="str">
        <f>VLOOKUP($A26,'Capital spend Nov 30'!$D$10:$W$6901,2,0)</f>
        <v>Trevor Shoemaker</v>
      </c>
      <c r="L26" t="str">
        <f>VLOOKUP($A26,'Capital spend Nov 30'!$D$10:$W$6901,4,0)</f>
        <v>Urgent Repair - Dining room overheating due to failed compressor in HVAC unit. Replace compressor.</v>
      </c>
      <c r="Q26" s="100"/>
      <c r="R26" s="101" t="s">
        <v>5994</v>
      </c>
      <c r="S26" s="101" t="s">
        <v>402</v>
      </c>
      <c r="T26" s="101" t="s">
        <v>5995</v>
      </c>
      <c r="U26" s="102">
        <v>4292.51</v>
      </c>
      <c r="V26" s="101"/>
      <c r="W26" s="101"/>
      <c r="X26" s="101"/>
      <c r="Y26" s="101"/>
      <c r="Z26" s="101"/>
    </row>
    <row r="27" spans="1:26">
      <c r="A27" t="s">
        <v>6511</v>
      </c>
      <c r="B27" t="s">
        <v>979</v>
      </c>
      <c r="C27" s="48" t="s">
        <v>6512</v>
      </c>
      <c r="D27" t="str">
        <f t="shared" si="0"/>
        <v>P22-019201</v>
      </c>
      <c r="E27" t="str">
        <f>IFERROR(VLOOKUP($A27,'Capital spend Nov 30'!$D:$G,3,FALSE),"No PO")</f>
        <v>P22-019201 - Line 2</v>
      </c>
      <c r="F27" t="str">
        <f>VLOOKUP(A27,'Capital spend Nov 30'!D:Q,14,FALSE)</f>
        <v>Bough Beaches - 2022 - In-Suite Renovations</v>
      </c>
      <c r="G27" t="str">
        <f>VLOOKUP(A27,'Capital spend Nov 30'!D:U,18,FALSE)</f>
        <v>No</v>
      </c>
      <c r="H27" s="89">
        <f>VLOOKUP(A27,'Capital spend Nov 30'!$D$10:$W$6901,5,0)</f>
        <v>5457.64</v>
      </c>
      <c r="I27" t="str">
        <f>VLOOKUP(A27,'Capital spend Nov 30'!$D$10:$W$6901,15,0)</f>
        <v>ST10013</v>
      </c>
      <c r="J27" t="str">
        <f>VLOOKUP($A27,'Capital spend Nov 30'!$D$10:$W$6901,8,0)</f>
        <v>In-Suite Renovation (Capital)</v>
      </c>
      <c r="K27" t="str">
        <f>VLOOKUP($A27,'Capital spend Nov 30'!$D$10:$W$6901,2,0)</f>
        <v>Natalie Fahey</v>
      </c>
      <c r="L27" t="str">
        <f>VLOOKUP($A27,'Capital spend Nov 30'!$D$10:$W$6901,4,0)</f>
        <v>Suite 13 Reno</v>
      </c>
      <c r="R27" s="101" t="s">
        <v>5996</v>
      </c>
      <c r="S27" s="101" t="s">
        <v>338</v>
      </c>
      <c r="T27" s="101" t="s">
        <v>5997</v>
      </c>
      <c r="U27" s="102">
        <v>565</v>
      </c>
      <c r="V27" s="101"/>
      <c r="W27" s="101"/>
      <c r="X27" s="101"/>
      <c r="Y27" s="101"/>
      <c r="Z27" s="101"/>
    </row>
    <row r="28" spans="1:26">
      <c r="A28" t="s">
        <v>6513</v>
      </c>
      <c r="B28" t="s">
        <v>979</v>
      </c>
      <c r="C28" s="48" t="s">
        <v>5149</v>
      </c>
      <c r="D28" t="str">
        <f t="shared" si="0"/>
        <v>P22-018723</v>
      </c>
      <c r="E28" t="str">
        <f>IFERROR(VLOOKUP($A28,'Capital spend Nov 30'!$D:$G,3,FALSE),"No PO")</f>
        <v>P22-018723 - Line 1</v>
      </c>
      <c r="F28" t="str">
        <f>VLOOKUP(A28,'Capital spend Nov 30'!D:Q,14,FALSE)</f>
        <v>Greenway - 2022 - In-Suite Renovations</v>
      </c>
      <c r="G28" t="str">
        <f>VLOOKUP(A28,'Capital spend Nov 30'!D:U,18,FALSE)</f>
        <v>No</v>
      </c>
      <c r="H28" s="89">
        <f>VLOOKUP(A28,'Capital spend Nov 30'!$D$10:$W$6901,5,0)</f>
        <v>1751.5</v>
      </c>
      <c r="I28" t="str">
        <f>VLOOKUP(A28,'Capital spend Nov 30'!$D$10:$W$6901,15,0)</f>
        <v>ST10095</v>
      </c>
      <c r="J28" t="str">
        <f>VLOOKUP($A28,'Capital spend Nov 30'!$D$10:$W$6901,8,0)</f>
        <v>In-Suite Refresh (Capital)</v>
      </c>
      <c r="K28" t="str">
        <f>VLOOKUP($A28,'Capital spend Nov 30'!$D$10:$W$6901,2,0)</f>
        <v>Bridgeht Smith</v>
      </c>
      <c r="L28" t="str">
        <f>VLOOKUP($A28,'Capital spend Nov 30'!$D$10:$W$6901,4,0)</f>
        <v>Suite 428 Refresh Painting</v>
      </c>
      <c r="R28" s="101" t="s">
        <v>5998</v>
      </c>
      <c r="S28" s="101" t="s">
        <v>338</v>
      </c>
      <c r="T28" s="101" t="s">
        <v>5999</v>
      </c>
      <c r="U28" s="102">
        <v>565</v>
      </c>
      <c r="V28" s="101"/>
      <c r="W28" s="101"/>
      <c r="X28" s="101"/>
      <c r="Y28" s="101"/>
      <c r="Z28" s="101"/>
    </row>
    <row r="29" spans="1:26">
      <c r="A29" t="s">
        <v>6514</v>
      </c>
      <c r="B29" t="s">
        <v>979</v>
      </c>
      <c r="C29" s="48" t="s">
        <v>5149</v>
      </c>
      <c r="D29" t="str">
        <f t="shared" si="0"/>
        <v>P22-018724</v>
      </c>
      <c r="E29" t="str">
        <f>IFERROR(VLOOKUP($A29,'Capital spend Nov 30'!$D:$G,3,FALSE),"No PO")</f>
        <v>P22-018724 - Line 1</v>
      </c>
      <c r="F29" t="str">
        <f>VLOOKUP(A29,'Capital spend Nov 30'!D:Q,14,FALSE)</f>
        <v>Greenway - 2022 - In-Suite Renovations</v>
      </c>
      <c r="G29" t="str">
        <f>VLOOKUP(A29,'Capital spend Nov 30'!D:U,18,FALSE)</f>
        <v>No</v>
      </c>
      <c r="H29" s="89">
        <f>VLOOKUP(A29,'Capital spend Nov 30'!$D$10:$W$6901,5,0)</f>
        <v>4955.05</v>
      </c>
      <c r="I29" t="str">
        <f>VLOOKUP(A29,'Capital spend Nov 30'!$D$10:$W$6901,15,0)</f>
        <v>ST10095</v>
      </c>
      <c r="J29" t="str">
        <f>VLOOKUP($A29,'Capital spend Nov 30'!$D$10:$W$6901,8,0)</f>
        <v>In-Suite Refresh (Capital)</v>
      </c>
      <c r="K29" t="str">
        <f>VLOOKUP($A29,'Capital spend Nov 30'!$D$10:$W$6901,2,0)</f>
        <v>Bridgeht Smith</v>
      </c>
      <c r="L29" t="str">
        <f>VLOOKUP($A29,'Capital spend Nov 30'!$D$10:$W$6901,4,0)</f>
        <v>Suite 15 Town House Refresh Painting  (under additional scope section)</v>
      </c>
      <c r="Q29" s="100"/>
      <c r="R29" s="101" t="s">
        <v>6000</v>
      </c>
      <c r="S29" s="101" t="s">
        <v>402</v>
      </c>
      <c r="T29" s="101" t="s">
        <v>6001</v>
      </c>
      <c r="U29" s="102">
        <v>6937.93</v>
      </c>
      <c r="V29" s="101"/>
      <c r="W29" s="101"/>
      <c r="X29" s="101"/>
      <c r="Y29" s="101"/>
      <c r="Z29" s="101"/>
    </row>
    <row r="30" spans="1:26">
      <c r="A30" t="s">
        <v>6515</v>
      </c>
      <c r="B30" t="s">
        <v>979</v>
      </c>
      <c r="C30" t="s">
        <v>1014</v>
      </c>
      <c r="D30" t="str">
        <f t="shared" si="0"/>
        <v>P22-018759</v>
      </c>
      <c r="E30" t="str">
        <f>IFERROR(VLOOKUP($A30,'Capital spend Nov 30'!$D:$G,3,FALSE),"No PO")</f>
        <v>P22-018759 - Line 1</v>
      </c>
      <c r="F30" t="str">
        <f>VLOOKUP(A30,'Capital spend Nov 30'!D:Q,14,FALSE)</f>
        <v>Donway Place - 2022 - In-Suite Renovations</v>
      </c>
      <c r="G30" t="str">
        <f>VLOOKUP(A30,'Capital spend Nov 30'!D:U,18,FALSE)</f>
        <v>No</v>
      </c>
      <c r="H30" s="89">
        <f>VLOOKUP(A30,'Capital spend Nov 30'!$D$10:$W$6901,5,0)</f>
        <v>169.5</v>
      </c>
      <c r="I30" t="str">
        <f>VLOOKUP(A30,'Capital spend Nov 30'!$D$10:$W$6901,15,0)</f>
        <v>ST10026</v>
      </c>
      <c r="J30" t="str">
        <f>VLOOKUP($A30,'Capital spend Nov 30'!$D$10:$W$6901,8,0)</f>
        <v>In-Suite Refresh (Capital)</v>
      </c>
      <c r="K30" t="str">
        <f>VLOOKUP($A30,'Capital spend Nov 30'!$D$10:$W$6901,2,0)</f>
        <v>Lynn A. Jennings</v>
      </c>
      <c r="L30" t="str">
        <f>VLOOKUP($A30,'Capital spend Nov 30'!$D$10:$W$6901,4,0)</f>
        <v>Suite 237 Refresh Additional Scope</v>
      </c>
      <c r="Q30" s="100"/>
      <c r="R30" s="101" t="s">
        <v>6002</v>
      </c>
      <c r="S30" s="101" t="s">
        <v>855</v>
      </c>
      <c r="T30" s="101" t="s">
        <v>6003</v>
      </c>
      <c r="U30" s="102">
        <v>943.5</v>
      </c>
      <c r="V30" s="101"/>
      <c r="W30" s="101"/>
      <c r="X30" s="101"/>
      <c r="Y30" s="101"/>
      <c r="Z30" s="101"/>
    </row>
    <row r="31" spans="1:26">
      <c r="A31" t="s">
        <v>6516</v>
      </c>
      <c r="B31" t="s">
        <v>979</v>
      </c>
      <c r="C31" s="48" t="s">
        <v>1014</v>
      </c>
      <c r="D31" t="str">
        <f t="shared" si="0"/>
        <v>P22-019202</v>
      </c>
      <c r="E31" t="str">
        <f>IFERROR(VLOOKUP($A31,'Capital spend Nov 30'!$D:$G,3,FALSE),"No PO")</f>
        <v>P22-019202 - Line 2</v>
      </c>
      <c r="F31" t="str">
        <f>VLOOKUP(A31,'Capital spend Nov 30'!D:Q,14,FALSE)</f>
        <v>Churchill Place - 2022 - In-Suite Renovations</v>
      </c>
      <c r="G31" t="str">
        <f>VLOOKUP(A31,'Capital spend Nov 30'!D:U,18,FALSE)</f>
        <v>No</v>
      </c>
      <c r="H31" s="89">
        <f>VLOOKUP(A31,'Capital spend Nov 30'!$D$10:$W$6901,5,0)</f>
        <v>9090.35</v>
      </c>
      <c r="I31" t="str">
        <f>VLOOKUP(A31,'Capital spend Nov 30'!$D$10:$W$6901,15,0)</f>
        <v>ST10004</v>
      </c>
      <c r="J31" t="str">
        <f>VLOOKUP($A31,'Capital spend Nov 30'!$D$10:$W$6901,8,0)</f>
        <v>In-Suite Renovation (Capital)</v>
      </c>
      <c r="K31" t="str">
        <f>VLOOKUP($A31,'Capital spend Nov 30'!$D$10:$W$6901,2,0)</f>
        <v>Cynthia Hare</v>
      </c>
      <c r="L31" t="str">
        <f>VLOOKUP($A31,'Capital spend Nov 30'!$D$10:$W$6901,4,0)</f>
        <v>Suite 406 Reno Leased for Oct 20</v>
      </c>
      <c r="Q31" s="100"/>
      <c r="R31" s="101" t="s">
        <v>6004</v>
      </c>
      <c r="S31" s="101" t="s">
        <v>481</v>
      </c>
      <c r="T31" s="101" t="s">
        <v>6005</v>
      </c>
      <c r="U31" s="102">
        <v>8207.57</v>
      </c>
      <c r="V31" s="101"/>
      <c r="W31" s="101"/>
      <c r="X31" s="101"/>
      <c r="Y31" s="101"/>
      <c r="Z31" s="101"/>
    </row>
    <row r="32" spans="1:26">
      <c r="A32" t="s">
        <v>6517</v>
      </c>
      <c r="B32" t="s">
        <v>979</v>
      </c>
      <c r="C32" s="48" t="s">
        <v>5149</v>
      </c>
      <c r="D32" t="str">
        <f t="shared" si="0"/>
        <v>P22-019203</v>
      </c>
      <c r="E32" t="str">
        <f>IFERROR(VLOOKUP($A32,'Capital spend Nov 30'!$D:$G,3,FALSE),"No PO")</f>
        <v>P22-019203 - Line 2</v>
      </c>
      <c r="F32" t="str">
        <f>VLOOKUP(A32,'Capital spend Nov 30'!D:Q,14,FALSE)</f>
        <v>Churchill Place - 2022 - In-Suite Renovations</v>
      </c>
      <c r="G32" t="str">
        <f>VLOOKUP(A32,'Capital spend Nov 30'!D:U,18,FALSE)</f>
        <v>No</v>
      </c>
      <c r="H32" s="89">
        <f>VLOOKUP(A32,'Capital spend Nov 30'!$D$10:$W$6901,5,0)</f>
        <v>565</v>
      </c>
      <c r="I32" t="str">
        <f>VLOOKUP(A32,'Capital spend Nov 30'!$D$10:$W$6901,15,0)</f>
        <v>ST10004</v>
      </c>
      <c r="J32" t="str">
        <f>VLOOKUP($A32,'Capital spend Nov 30'!$D$10:$W$6901,8,0)</f>
        <v>Suites FF&amp;E (Capital)</v>
      </c>
      <c r="K32" t="str">
        <f>VLOOKUP($A32,'Capital spend Nov 30'!$D$10:$W$6901,2,0)</f>
        <v>Cynthia Hare</v>
      </c>
      <c r="L32" t="str">
        <f>VLOOKUP($A32,'Capital spend Nov 30'!$D$10:$W$6901,4,0)</f>
        <v>Suite 310 Reno Fridge</v>
      </c>
      <c r="Q32" s="100"/>
      <c r="R32" s="101" t="s">
        <v>6006</v>
      </c>
      <c r="S32" s="101" t="s">
        <v>390</v>
      </c>
      <c r="T32" s="101" t="s">
        <v>6007</v>
      </c>
      <c r="U32" s="102">
        <v>351.75</v>
      </c>
      <c r="V32" s="101"/>
      <c r="W32" s="101"/>
      <c r="X32" s="101"/>
      <c r="Y32" s="101"/>
      <c r="Z32" s="101"/>
    </row>
    <row r="33" spans="1:26">
      <c r="A33" t="s">
        <v>6518</v>
      </c>
      <c r="B33" t="s">
        <v>979</v>
      </c>
      <c r="C33" s="48" t="s">
        <v>1014</v>
      </c>
      <c r="D33" t="str">
        <f t="shared" si="0"/>
        <v>P22-018959</v>
      </c>
      <c r="E33" t="str">
        <f>IFERROR(VLOOKUP($A33,'Capital spend Nov 30'!$D:$G,3,FALSE),"No PO")</f>
        <v>P22-018959 - Line 1</v>
      </c>
      <c r="F33">
        <f>VLOOKUP(A33,'Capital spend Nov 30'!D:Q,14,FALSE)</f>
        <v>0</v>
      </c>
      <c r="G33" t="e">
        <f>VLOOKUP(A33,'Capital spend Nov 30'!D:U,18,FALSE)</f>
        <v>#N/A</v>
      </c>
      <c r="H33" s="89">
        <f>VLOOKUP(A33,'Capital spend Nov 30'!$D$10:$W$6901,5,0)</f>
        <v>12472.8</v>
      </c>
      <c r="I33" t="str">
        <f>VLOOKUP(A33,'Capital spend Nov 30'!$D$10:$W$6901,15,0)</f>
        <v>ST10217</v>
      </c>
      <c r="J33" t="str">
        <f>VLOOKUP($A33,'Capital spend Nov 30'!$D$10:$W$6901,8,0)</f>
        <v>In-Suite Refresh (Capital)</v>
      </c>
      <c r="K33" t="str">
        <f>VLOOKUP($A33,'Capital spend Nov 30'!$D$10:$W$6901,2,0)</f>
        <v>Sonia Price</v>
      </c>
      <c r="L33" t="str">
        <f>VLOOKUP($A33,'Capital spend Nov 30'!$D$10:$W$6901,4,0)</f>
        <v>Retirement Residence: Rooms 629, 529, 426, 329 - Replacement of Flooring and repairs to walls</v>
      </c>
      <c r="Q33" s="100"/>
      <c r="R33" s="101" t="s">
        <v>6008</v>
      </c>
      <c r="S33" s="101" t="s">
        <v>390</v>
      </c>
      <c r="T33" s="101" t="s">
        <v>6009</v>
      </c>
      <c r="U33" s="102">
        <v>262.5</v>
      </c>
      <c r="V33" s="101"/>
      <c r="W33" s="101"/>
      <c r="X33" s="101"/>
      <c r="Y33" s="101"/>
      <c r="Z33" s="101"/>
    </row>
    <row r="34" spans="1:26">
      <c r="A34" s="25" t="s">
        <v>6519</v>
      </c>
      <c r="B34" t="s">
        <v>979</v>
      </c>
      <c r="C34" t="s">
        <v>4941</v>
      </c>
      <c r="D34" t="str">
        <f t="shared" si="0"/>
        <v>P22-018762</v>
      </c>
      <c r="E34" t="str">
        <f>IFERROR(VLOOKUP($A34,'Capital spend Nov 30'!$D:$G,3,FALSE),"No PO")</f>
        <v>P22-018762 - Line 2</v>
      </c>
      <c r="F34" t="str">
        <f>VLOOKUP(A34,'Capital spend Nov 30'!D:Q,14,FALSE)</f>
        <v>Colonel By - 2022 - In-Suite Renovations</v>
      </c>
      <c r="G34" t="str">
        <f>VLOOKUP(A34,'Capital spend Nov 30'!D:U,18,FALSE)</f>
        <v>No</v>
      </c>
      <c r="H34" s="89">
        <f>VLOOKUP(A34,'Capital spend Nov 30'!$D$10:$W$6901,5,0)</f>
        <v>565</v>
      </c>
      <c r="I34" t="str">
        <f>VLOOKUP(A34,'Capital spend Nov 30'!$D$10:$W$6901,15,0)</f>
        <v>ST10049</v>
      </c>
      <c r="J34" t="str">
        <f>VLOOKUP($A34,'Capital spend Nov 30'!$D$10:$W$6901,8,0)</f>
        <v>Suites FF&amp;E (Capital)</v>
      </c>
      <c r="K34" t="str">
        <f>VLOOKUP($A34,'Capital spend Nov 30'!$D$10:$W$6901,2,0)</f>
        <v>Patric Laflamme</v>
      </c>
      <c r="L34" t="str">
        <f>VLOOKUP($A34,'Capital spend Nov 30'!$D$10:$W$6901,4,0)</f>
        <v>Suite 318 Reno Fridge</v>
      </c>
      <c r="Q34" s="100"/>
      <c r="R34" s="101" t="s">
        <v>6010</v>
      </c>
      <c r="S34" s="101" t="s">
        <v>263</v>
      </c>
      <c r="T34" s="101" t="s">
        <v>6011</v>
      </c>
      <c r="U34" s="102">
        <v>15214.03</v>
      </c>
      <c r="V34" s="101"/>
      <c r="W34" s="101"/>
      <c r="X34" s="101"/>
      <c r="Y34" s="101"/>
      <c r="Z34" s="101"/>
    </row>
    <row r="35" spans="1:26">
      <c r="A35" s="25" t="s">
        <v>6520</v>
      </c>
      <c r="B35" t="s">
        <v>979</v>
      </c>
      <c r="C35" s="48" t="s">
        <v>5149</v>
      </c>
      <c r="D35" t="str">
        <f t="shared" si="0"/>
        <v>P22-018761</v>
      </c>
      <c r="E35" t="str">
        <f>IFERROR(VLOOKUP($A35,'Capital spend Nov 30'!$D:$G,3,FALSE),"No PO")</f>
        <v>P22-018761 - Line 2</v>
      </c>
      <c r="F35" t="str">
        <f>VLOOKUP(A35,'Capital spend Nov 30'!D:Q,14,FALSE)</f>
        <v>The Edgemont - 2022 - In-Suite Renovations</v>
      </c>
      <c r="G35" t="str">
        <f>VLOOKUP(A35,'Capital spend Nov 30'!D:U,18,FALSE)</f>
        <v>No</v>
      </c>
      <c r="H35" s="89">
        <f>VLOOKUP(A35,'Capital spend Nov 30'!$D$10:$W$6901,5,0)</f>
        <v>7918.3</v>
      </c>
      <c r="I35" t="str">
        <f>VLOOKUP(A35,'Capital spend Nov 30'!$D$10:$W$6901,15,0)</f>
        <v>ST10067</v>
      </c>
      <c r="J35" t="str">
        <f>VLOOKUP($A35,'Capital spend Nov 30'!$D$10:$W$6901,8,0)</f>
        <v>In-Suite Renovation (Capital)</v>
      </c>
      <c r="K35" t="str">
        <f>VLOOKUP($A35,'Capital spend Nov 30'!$D$10:$W$6901,2,0)</f>
        <v>Jason Baker</v>
      </c>
      <c r="L35" t="str">
        <f>VLOOKUP($A35,'Capital spend Nov 30'!$D$10:$W$6901,4,0)</f>
        <v>Suite 414 Reno Reno/Refresh to keep up inventory - current suite reno'd has been rented</v>
      </c>
      <c r="R35" s="101" t="s">
        <v>6012</v>
      </c>
      <c r="S35" s="101" t="s">
        <v>130</v>
      </c>
      <c r="T35" s="101" t="s">
        <v>6013</v>
      </c>
      <c r="U35" s="102">
        <v>2188.81</v>
      </c>
      <c r="V35" s="101"/>
      <c r="W35" s="101"/>
      <c r="X35" s="101"/>
      <c r="Y35" s="101"/>
      <c r="Z35" s="101"/>
    </row>
    <row r="36" spans="1:26" ht="15" customHeight="1">
      <c r="A36" s="25" t="s">
        <v>6521</v>
      </c>
      <c r="B36" t="s">
        <v>979</v>
      </c>
      <c r="C36" s="48" t="s">
        <v>4848</v>
      </c>
      <c r="D36" t="str">
        <f t="shared" si="0"/>
        <v>P22-018840</v>
      </c>
      <c r="E36" t="str">
        <f>IFERROR(VLOOKUP($A36,'Capital spend Nov 30'!$D:$G,3,FALSE),"No PO")</f>
        <v>P22-018840 - Line 1</v>
      </c>
      <c r="F36" t="str">
        <f>VLOOKUP(A36,'Capital spend Nov 30'!D:Q,14,FALSE)</f>
        <v>Parkwood Court - 2022 - Cambro cart</v>
      </c>
      <c r="G36" t="str">
        <f>VLOOKUP(A36,'Capital spend Nov 30'!D:U,18,FALSE)</f>
        <v>No</v>
      </c>
      <c r="H36" s="89">
        <f>VLOOKUP(A36,'Capital spend Nov 30'!$D$10:$W$6901,5,0)</f>
        <v>6702.58</v>
      </c>
      <c r="I36" t="str">
        <f>VLOOKUP(A36,'Capital spend Nov 30'!$D$10:$W$6901,15,0)</f>
        <v>ST10057</v>
      </c>
      <c r="J36" t="str">
        <f>VLOOKUP($A36,'Capital spend Nov 30'!$D$10:$W$6901,8,0)</f>
        <v>Kitchen FF&amp;E (Capital)</v>
      </c>
      <c r="K36" t="str">
        <f>VLOOKUP($A36,'Capital spend Nov 30'!$D$10:$W$6901,2,0)</f>
        <v>Lisa Sim</v>
      </c>
      <c r="L36" t="str">
        <f>VLOOKUP($A36,'Capital spend Nov 30'!$D$10:$W$6901,4,0)</f>
        <v>Cambro Unit</v>
      </c>
      <c r="R36" s="101" t="s">
        <v>6014</v>
      </c>
      <c r="S36" s="101" t="s">
        <v>475</v>
      </c>
      <c r="T36" s="101" t="s">
        <v>6015</v>
      </c>
      <c r="U36" s="102">
        <v>7754.4</v>
      </c>
      <c r="V36" s="101"/>
      <c r="W36" s="101"/>
      <c r="X36" s="101"/>
      <c r="Y36" s="101"/>
      <c r="Z36" s="101"/>
    </row>
    <row r="37" spans="1:26" ht="13.9" customHeight="1">
      <c r="A37" s="25" t="s">
        <v>6522</v>
      </c>
      <c r="B37" t="s">
        <v>979</v>
      </c>
      <c r="C37" s="48" t="s">
        <v>1014</v>
      </c>
      <c r="D37" t="str">
        <f t="shared" si="0"/>
        <v>P22-018763</v>
      </c>
      <c r="E37" t="str">
        <f>IFERROR(VLOOKUP($A37,'Capital spend Nov 30'!$D:$G,3,FALSE),"No PO")</f>
        <v>P22-018763 - Line 1</v>
      </c>
      <c r="F37" t="str">
        <f>VLOOKUP(A37,'Capital spend Nov 30'!D:Q,14,FALSE)</f>
        <v>Riverbend - 2022 - In-Suite Renovations</v>
      </c>
      <c r="G37" t="str">
        <f>VLOOKUP(A37,'Capital spend Nov 30'!D:U,18,FALSE)</f>
        <v>No</v>
      </c>
      <c r="H37" s="89">
        <f>VLOOKUP(A37,'Capital spend Nov 30'!$D$10:$W$6901,5,0)</f>
        <v>163.05000000000001</v>
      </c>
      <c r="I37" t="str">
        <f>VLOOKUP(A37,'Capital spend Nov 30'!$D$10:$W$6901,15,0)</f>
        <v>ST10071</v>
      </c>
      <c r="J37" t="str">
        <f>VLOOKUP($A37,'Capital spend Nov 30'!$D$10:$W$6901,8,0)</f>
        <v>In-Suite Refresh (Capital)</v>
      </c>
      <c r="K37" t="str">
        <f>VLOOKUP($A37,'Capital spend Nov 30'!$D$10:$W$6901,2,0)</f>
        <v>Storm Wellington</v>
      </c>
      <c r="L37" t="str">
        <f>VLOOKUP($A37,'Capital spend Nov 30'!$D$10:$W$6901,4,0)</f>
        <v>Suite 339 Refresh Additional Scope</v>
      </c>
      <c r="R37" s="101" t="s">
        <v>6016</v>
      </c>
      <c r="S37" s="101" t="s">
        <v>102</v>
      </c>
      <c r="T37" s="101" t="s">
        <v>6017</v>
      </c>
      <c r="U37" s="102">
        <v>5537</v>
      </c>
      <c r="V37" s="101"/>
      <c r="W37" s="101"/>
      <c r="X37" s="101"/>
      <c r="Y37" s="101"/>
      <c r="Z37" s="101"/>
    </row>
    <row r="38" spans="1:26" ht="13.9" customHeight="1">
      <c r="A38" s="25" t="s">
        <v>6523</v>
      </c>
      <c r="B38" t="s">
        <v>979</v>
      </c>
      <c r="C38" s="48" t="s">
        <v>1014</v>
      </c>
      <c r="D38" t="str">
        <f t="shared" si="0"/>
        <v>P22-019423</v>
      </c>
      <c r="E38" t="str">
        <f>IFERROR(VLOOKUP($A38,'Capital spend Nov 30'!$D:$G,3,FALSE),"No PO")</f>
        <v>P22-019423 - Line 1</v>
      </c>
      <c r="F38" t="str">
        <f>VLOOKUP(A38,'Capital spend Nov 30'!D:Q,14,FALSE)</f>
        <v>Aspen Ridge - 2022 - Show Suite Deck Rebuild</v>
      </c>
      <c r="G38" t="str">
        <f>VLOOKUP(A38,'Capital spend Nov 30'!D:U,18,FALSE)</f>
        <v>No</v>
      </c>
      <c r="H38" s="89">
        <f>VLOOKUP(A38,'Capital spend Nov 30'!$D$10:$W$6901,5,0)</f>
        <v>19862.060000000001</v>
      </c>
      <c r="I38" t="str">
        <f>VLOOKUP(A38,'Capital spend Nov 30'!$D$10:$W$6901,15,0)</f>
        <v>ST10064</v>
      </c>
      <c r="J38" t="str">
        <f>VLOOKUP($A38,'Capital spend Nov 30'!$D$10:$W$6901,8,0)</f>
        <v>Exterior Balcony (Capital)</v>
      </c>
      <c r="K38" t="str">
        <f>VLOOKUP($A38,'Capital spend Nov 30'!$D$10:$W$6901,2,0)</f>
        <v>Trevor Shoemaker</v>
      </c>
      <c r="L38" t="str">
        <f>VLOOKUP($A38,'Capital spend Nov 30'!$D$10:$W$6901,4,0)</f>
        <v>Suite 321 Balcony</v>
      </c>
      <c r="Q38" s="100"/>
      <c r="R38" s="101" t="s">
        <v>6018</v>
      </c>
      <c r="S38" s="101" t="s">
        <v>390</v>
      </c>
      <c r="T38" s="105" t="s">
        <v>6019</v>
      </c>
      <c r="U38" s="102">
        <v>1023.92</v>
      </c>
      <c r="V38" s="101"/>
      <c r="W38" s="101"/>
      <c r="X38" s="101"/>
      <c r="Y38" s="101"/>
      <c r="Z38" s="101"/>
    </row>
    <row r="39" spans="1:26" ht="13.9" customHeight="1">
      <c r="A39" s="25" t="s">
        <v>6524</v>
      </c>
      <c r="B39" t="s">
        <v>979</v>
      </c>
      <c r="C39" t="s">
        <v>1014</v>
      </c>
      <c r="D39" t="str">
        <f t="shared" ref="D39:D70" si="1">LEFT(E39,10)</f>
        <v>P22-018819</v>
      </c>
      <c r="E39" t="str">
        <f>IFERROR(VLOOKUP($A39,'Capital spend Nov 30'!$D:$G,3,FALSE),"No PO")</f>
        <v>P22-018819 - Line 2</v>
      </c>
      <c r="F39" t="str">
        <f>VLOOKUP(A39,'Capital spend Nov 30'!D:Q,14,FALSE)</f>
        <v>Appleby Place - 2022 - In-Suite Renovations</v>
      </c>
      <c r="G39" t="str">
        <f>VLOOKUP(A39,'Capital spend Nov 30'!D:U,18,FALSE)</f>
        <v>No</v>
      </c>
      <c r="H39" s="89">
        <f>VLOOKUP(A39,'Capital spend Nov 30'!$D$10:$W$6901,5,0)</f>
        <v>7451.13</v>
      </c>
      <c r="I39" t="str">
        <f>VLOOKUP(A39,'Capital spend Nov 30'!$D$10:$W$6901,15,0)</f>
        <v>ST10003</v>
      </c>
      <c r="J39" t="str">
        <f>VLOOKUP($A39,'Capital spend Nov 30'!$D$10:$W$6901,8,0)</f>
        <v>In-Suite Renovation (Capital)</v>
      </c>
      <c r="K39" t="str">
        <f>VLOOKUP($A39,'Capital spend Nov 30'!$D$10:$W$6901,2,0)</f>
        <v>Richard Halford</v>
      </c>
      <c r="L39" t="str">
        <f>VLOOKUP($A39,'Capital spend Nov 30'!$D$10:$W$6901,4,0)</f>
        <v>Suite 114 Reno Paint, Carpet Bathroom Vinyl, Toilet, Faucet.</v>
      </c>
      <c r="Q39" s="100"/>
      <c r="R39" s="101" t="s">
        <v>6020</v>
      </c>
      <c r="S39" s="101" t="s">
        <v>837</v>
      </c>
      <c r="T39" s="101" t="s">
        <v>6021</v>
      </c>
      <c r="U39" s="102">
        <v>2785.59</v>
      </c>
      <c r="V39" s="101"/>
      <c r="W39" s="101"/>
      <c r="X39" s="101"/>
      <c r="Y39" s="101"/>
      <c r="Z39" s="101"/>
    </row>
    <row r="40" spans="1:26" ht="13.9" customHeight="1">
      <c r="A40" s="25" t="s">
        <v>6525</v>
      </c>
      <c r="B40" t="s">
        <v>979</v>
      </c>
      <c r="C40" s="48" t="s">
        <v>1014</v>
      </c>
      <c r="D40" t="str">
        <f t="shared" si="1"/>
        <v>P22-018953</v>
      </c>
      <c r="E40" t="str">
        <f>IFERROR(VLOOKUP($A40,'Capital spend Nov 30'!$D:$G,3,FALSE),"No PO")</f>
        <v>P22-018953 - Line 1</v>
      </c>
      <c r="F40" t="str">
        <f>VLOOKUP(A40,'Capital spend Nov 30'!D:Q,14,FALSE)</f>
        <v>Leaside - 2022 - Front line</v>
      </c>
      <c r="G40" t="str">
        <f>VLOOKUP(A40,'Capital spend Nov 30'!D:U,18,FALSE)</f>
        <v>No</v>
      </c>
      <c r="H40" s="89">
        <f>VLOOKUP(A40,'Capital spend Nov 30'!$D$10:$W$6901,5,0)</f>
        <v>10835.04</v>
      </c>
      <c r="I40" t="str">
        <f>VLOOKUP(A40,'Capital spend Nov 30'!$D$10:$W$6901,15,0)</f>
        <v>ST10029</v>
      </c>
      <c r="J40" t="str">
        <f>VLOOKUP($A40,'Capital spend Nov 30'!$D$10:$W$6901,8,0)</f>
        <v>Kitchen FF&amp;E (Capital)</v>
      </c>
      <c r="K40" t="str">
        <f>VLOOKUP($A40,'Capital spend Nov 30'!$D$10:$W$6901,2,0)</f>
        <v>Kattie Hornshaw Phillips</v>
      </c>
      <c r="L40" t="str">
        <f>VLOOKUP($A40,'Capital spend Nov 30'!$D$10:$W$6901,4,0)</f>
        <v>prep fridge</v>
      </c>
      <c r="R40" s="101" t="s">
        <v>6022</v>
      </c>
      <c r="S40" s="101" t="s">
        <v>182</v>
      </c>
      <c r="T40" s="101" t="s">
        <v>6023</v>
      </c>
      <c r="U40" s="102">
        <v>24136.799999999999</v>
      </c>
      <c r="V40" s="101"/>
      <c r="W40" s="101"/>
      <c r="X40" s="101"/>
      <c r="Y40" s="101"/>
      <c r="Z40" s="101"/>
    </row>
    <row r="41" spans="1:26">
      <c r="A41" s="25" t="s">
        <v>6526</v>
      </c>
      <c r="B41" t="s">
        <v>979</v>
      </c>
      <c r="C41" s="48" t="s">
        <v>4848</v>
      </c>
      <c r="D41" t="str">
        <f t="shared" si="1"/>
        <v>P22-018950</v>
      </c>
      <c r="E41" t="str">
        <f>IFERROR(VLOOKUP($A41,'Capital spend Nov 30'!$D:$G,3,FALSE),"No PO")</f>
        <v>P22-018950 - Line 1</v>
      </c>
      <c r="F41" t="str">
        <f>VLOOKUP(A41,'Capital spend Nov 30'!D:Q,14,FALSE)</f>
        <v>Marian Chateau  - 2022 - Model Suite 1 Studio</v>
      </c>
      <c r="G41" t="str">
        <f>VLOOKUP(A41,'Capital spend Nov 30'!D:U,18,FALSE)</f>
        <v>No</v>
      </c>
      <c r="H41" s="89">
        <f>VLOOKUP(A41,'Capital spend Nov 30'!$D$10:$W$6901,5,0)</f>
        <v>14985.84</v>
      </c>
      <c r="I41" t="str">
        <f>VLOOKUP(A41,'Capital spend Nov 30'!$D$10:$W$6901,15,0)</f>
        <v>ST10078</v>
      </c>
      <c r="J41" t="str">
        <f>VLOOKUP($A41,'Capital spend Nov 30'!$D$10:$W$6901,8,0)</f>
        <v>Tenant Spaces FF&amp;E (Capital)</v>
      </c>
      <c r="K41" t="str">
        <f>VLOOKUP($A41,'Capital spend Nov 30'!$D$10:$W$6901,2,0)</f>
        <v>JAMES MALONEY</v>
      </c>
      <c r="L41" t="str">
        <f>VLOOKUP($A41,'Capital spend Nov 30'!$D$10:$W$6901,4,0)</f>
        <v>Furniture for show suite</v>
      </c>
      <c r="Q41" s="100"/>
      <c r="R41" s="101" t="s">
        <v>6024</v>
      </c>
      <c r="S41" s="101" t="s">
        <v>209</v>
      </c>
      <c r="T41" s="101" t="s">
        <v>6025</v>
      </c>
      <c r="U41" s="102">
        <v>5959.01</v>
      </c>
      <c r="V41" s="101"/>
      <c r="W41" s="101"/>
      <c r="X41" s="101"/>
      <c r="Y41" s="101"/>
      <c r="Z41" s="101"/>
    </row>
    <row r="42" spans="1:26">
      <c r="A42" s="25" t="s">
        <v>6527</v>
      </c>
      <c r="B42" t="s">
        <v>979</v>
      </c>
      <c r="C42" s="48" t="s">
        <v>1014</v>
      </c>
      <c r="D42" t="str">
        <f t="shared" si="1"/>
        <v>P22-018960</v>
      </c>
      <c r="E42" t="str">
        <f>IFERROR(VLOOKUP($A42,'Capital spend Nov 30'!$D:$G,3,FALSE),"No PO")</f>
        <v>P22-018960 - Line 1</v>
      </c>
      <c r="F42">
        <f>VLOOKUP(A42,'Capital spend Nov 30'!D:Q,14,FALSE)</f>
        <v>0</v>
      </c>
      <c r="G42" t="e">
        <f>VLOOKUP(A42,'Capital spend Nov 30'!D:U,18,FALSE)</f>
        <v>#N/A</v>
      </c>
      <c r="H42" s="89">
        <f>VLOOKUP(A42,'Capital spend Nov 30'!$D$10:$W$6901,5,0)</f>
        <v>13383.32</v>
      </c>
      <c r="I42" t="str">
        <f>VLOOKUP(A42,'Capital spend Nov 30'!$D$10:$W$6901,15,0)</f>
        <v>ST10217</v>
      </c>
      <c r="J42" t="str">
        <f>VLOOKUP($A42,'Capital spend Nov 30'!$D$10:$W$6901,8,0)</f>
        <v>Electrical Systems (Capital)</v>
      </c>
      <c r="K42" t="str">
        <f>VLOOKUP($A42,'Capital spend Nov 30'!$D$10:$W$6901,2,0)</f>
        <v>Sonia Price</v>
      </c>
      <c r="L42" t="str">
        <f>VLOOKUP($A42,'Capital spend Nov 30'!$D$10:$W$6901,4,0)</f>
        <v>Per Electrical Safety Authority: Replacement of Broken and damaged PVD conduits, exposed unsafe wires</v>
      </c>
      <c r="R42" s="101" t="s">
        <v>6026</v>
      </c>
      <c r="S42" s="101" t="s">
        <v>338</v>
      </c>
      <c r="T42" s="101" t="s">
        <v>6027</v>
      </c>
      <c r="U42" s="102">
        <v>5763</v>
      </c>
      <c r="V42" s="101"/>
      <c r="W42" s="101"/>
      <c r="X42" s="101"/>
      <c r="Y42" s="101"/>
      <c r="Z42" s="101"/>
    </row>
    <row r="43" spans="1:26">
      <c r="A43" s="25" t="s">
        <v>6528</v>
      </c>
      <c r="B43" t="s">
        <v>979</v>
      </c>
      <c r="C43" s="48" t="s">
        <v>1014</v>
      </c>
      <c r="D43" t="str">
        <f t="shared" si="1"/>
        <v>P22-018841</v>
      </c>
      <c r="E43" t="str">
        <f>IFERROR(VLOOKUP($A43,'Capital spend Nov 30'!$D:$G,3,FALSE),"No PO")</f>
        <v>P22-018841 - Line 1</v>
      </c>
      <c r="F43" t="str">
        <f>VLOOKUP(A43,'Capital spend Nov 30'!D:Q,14,FALSE)</f>
        <v>King Gardens - 2022 - Toaster</v>
      </c>
      <c r="G43" t="str">
        <f>VLOOKUP(A43,'Capital spend Nov 30'!D:U,18,FALSE)</f>
        <v>No</v>
      </c>
      <c r="H43" s="89">
        <f>VLOOKUP(A43,'Capital spend Nov 30'!$D$10:$W$6901,5,0)</f>
        <v>1280.6600000000001</v>
      </c>
      <c r="I43" t="str">
        <f>VLOOKUP(A43,'Capital spend Nov 30'!$D$10:$W$6901,15,0)</f>
        <v>ST10017</v>
      </c>
      <c r="J43" t="str">
        <f>VLOOKUP($A43,'Capital spend Nov 30'!$D$10:$W$6901,8,0)</f>
        <v>Kitchen FF&amp;E (Capital)</v>
      </c>
      <c r="K43" t="str">
        <f>VLOOKUP($A43,'Capital spend Nov 30'!$D$10:$W$6901,2,0)</f>
        <v>Tim Morrison</v>
      </c>
      <c r="L43" t="str">
        <f>VLOOKUP($A43,'Capital spend Nov 30'!$D$10:$W$6901,4,0)</f>
        <v>To replace the current failed 13 year old commercial rotary toaster as per Nick Calina. He has already created the PRJ.</v>
      </c>
      <c r="Q43" s="100"/>
      <c r="R43" s="101" t="s">
        <v>6028</v>
      </c>
      <c r="S43" s="101" t="s">
        <v>332</v>
      </c>
      <c r="T43" s="101" t="s">
        <v>6029</v>
      </c>
      <c r="U43" s="102">
        <v>1638.5</v>
      </c>
      <c r="V43" s="101"/>
      <c r="W43" s="101"/>
      <c r="X43" s="101"/>
      <c r="Y43" s="101"/>
      <c r="Z43" s="101"/>
    </row>
    <row r="44" spans="1:26">
      <c r="A44" s="25" t="s">
        <v>6529</v>
      </c>
      <c r="B44" t="s">
        <v>979</v>
      </c>
      <c r="C44" s="48" t="s">
        <v>5149</v>
      </c>
      <c r="D44" t="str">
        <f t="shared" si="1"/>
        <v>P22-019024</v>
      </c>
      <c r="E44" t="str">
        <f>IFERROR(VLOOKUP($A44,'Capital spend Nov 30'!$D:$G,3,FALSE),"No PO")</f>
        <v>P22-019024 - Line 1</v>
      </c>
      <c r="F44" t="str">
        <f>VLOOKUP(A44,'Capital spend Nov 30'!D:Q,14,FALSE)</f>
        <v>Colonel By - 2022 - Fan Coil Replacement, Resident Suites</v>
      </c>
      <c r="G44" t="str">
        <f>VLOOKUP(A44,'Capital spend Nov 30'!D:U,18,FALSE)</f>
        <v>No</v>
      </c>
      <c r="H44" s="89">
        <f>VLOOKUP(A44,'Capital spend Nov 30'!$D$10:$W$6901,5,0)</f>
        <v>13656.98</v>
      </c>
      <c r="I44" t="str">
        <f>VLOOKUP(A44,'Capital spend Nov 30'!$D$10:$W$6901,15,0)</f>
        <v>ST10049</v>
      </c>
      <c r="J44" t="str">
        <f>VLOOKUP($A44,'Capital spend Nov 30'!$D$10:$W$6901,8,0)</f>
        <v>HVAC Systems (Capital)</v>
      </c>
      <c r="K44" t="str">
        <f>VLOOKUP($A44,'Capital spend Nov 30'!$D$10:$W$6901,2,0)</f>
        <v>Franco D'Angelo</v>
      </c>
      <c r="L44" t="str">
        <f>VLOOKUP($A44,'Capital spend Nov 30'!$D$10:$W$6901,4,0)</f>
        <v>Description
10156 - Replacement of Fan Coil Replacement in Common Areas and Resident Suites</v>
      </c>
      <c r="R44" s="101" t="s">
        <v>6030</v>
      </c>
      <c r="S44" s="101" t="s">
        <v>317</v>
      </c>
      <c r="T44" s="101" t="s">
        <v>6031</v>
      </c>
      <c r="U44" s="102">
        <v>1883.87</v>
      </c>
      <c r="V44" s="101"/>
      <c r="W44" s="101"/>
      <c r="X44" s="101"/>
      <c r="Y44" s="101"/>
      <c r="Z44" s="101"/>
    </row>
    <row r="45" spans="1:26">
      <c r="A45" s="25" t="s">
        <v>6530</v>
      </c>
      <c r="B45" t="s">
        <v>979</v>
      </c>
      <c r="C45" t="s">
        <v>1014</v>
      </c>
      <c r="D45" t="str">
        <f t="shared" si="1"/>
        <v>P22-018833</v>
      </c>
      <c r="E45" t="str">
        <f>IFERROR(VLOOKUP($A45,'Capital spend Nov 30'!$D:$G,3,FALSE),"No PO")</f>
        <v>P22-018833 - Line 1</v>
      </c>
      <c r="F45" t="str">
        <f>VLOOKUP(A45,'Capital spend Nov 30'!D:Q,14,FALSE)</f>
        <v>Fleetwood Villa - 2022 - In-Suite Renovations</v>
      </c>
      <c r="G45" t="str">
        <f>VLOOKUP(A45,'Capital spend Nov 30'!D:U,18,FALSE)</f>
        <v>No</v>
      </c>
      <c r="H45" s="89">
        <f>VLOOKUP(A45,'Capital spend Nov 30'!$D$10:$W$6901,5,0)</f>
        <v>918.75</v>
      </c>
      <c r="I45" t="str">
        <f>VLOOKUP(A45,'Capital spend Nov 30'!$D$10:$W$6901,15,0)</f>
        <v>ST10062</v>
      </c>
      <c r="J45" t="str">
        <f>VLOOKUP($A45,'Capital spend Nov 30'!$D$10:$W$6901,8,0)</f>
        <v>In-Suite Refresh (Capital)</v>
      </c>
      <c r="K45" t="str">
        <f>VLOOKUP($A45,'Capital spend Nov 30'!$D$10:$W$6901,2,0)</f>
        <v>Mike Mclean</v>
      </c>
      <c r="L45" t="str">
        <f>VLOOKUP($A45,'Capital spend Nov 30'!$D$10:$W$6901,4,0)</f>
        <v>Suite 317 Refresh Paint</v>
      </c>
      <c r="Q45" s="100"/>
      <c r="R45" s="101" t="s">
        <v>6032</v>
      </c>
      <c r="S45" s="101" t="s">
        <v>202</v>
      </c>
      <c r="T45" s="101" t="s">
        <v>6033</v>
      </c>
      <c r="U45" s="102">
        <v>593.82000000000005</v>
      </c>
      <c r="V45" s="101"/>
      <c r="W45" s="101"/>
      <c r="X45" s="101"/>
      <c r="Y45" s="101"/>
      <c r="Z45" s="101"/>
    </row>
    <row r="46" spans="1:26">
      <c r="A46" s="25" t="s">
        <v>6531</v>
      </c>
      <c r="B46" t="s">
        <v>979</v>
      </c>
      <c r="C46" t="s">
        <v>1014</v>
      </c>
      <c r="D46" t="str">
        <f t="shared" si="1"/>
        <v>P22-018832</v>
      </c>
      <c r="E46" t="str">
        <f>IFERROR(VLOOKUP($A46,'Capital spend Nov 30'!$D:$G,3,FALSE),"No PO")</f>
        <v>P22-018832 - Line 1</v>
      </c>
      <c r="F46" t="str">
        <f>VLOOKUP(A46,'Capital spend Nov 30'!D:Q,14,FALSE)</f>
        <v>Fleetwood Villa - 2022 - In-Suite Renovations</v>
      </c>
      <c r="G46" t="str">
        <f>VLOOKUP(A46,'Capital spend Nov 30'!D:U,18,FALSE)</f>
        <v>No</v>
      </c>
      <c r="H46" s="89">
        <f>VLOOKUP(A46,'Capital spend Nov 30'!$D$10:$W$6901,5,0)</f>
        <v>157.5</v>
      </c>
      <c r="I46" t="str">
        <f>VLOOKUP(A46,'Capital spend Nov 30'!$D$10:$W$6901,15,0)</f>
        <v>ST10062</v>
      </c>
      <c r="J46" t="str">
        <f>VLOOKUP($A46,'Capital spend Nov 30'!$D$10:$W$6901,8,0)</f>
        <v>In-Suite Renovation (Capital)</v>
      </c>
      <c r="K46" t="str">
        <f>VLOOKUP($A46,'Capital spend Nov 30'!$D$10:$W$6901,2,0)</f>
        <v>Mike Mclean</v>
      </c>
      <c r="L46" t="str">
        <f>VLOOKUP($A46,'Capital spend Nov 30'!$D$10:$W$6901,4,0)</f>
        <v>Suite 249 Reno Additional Scope</v>
      </c>
      <c r="Q46" s="100"/>
      <c r="R46" s="101" t="s">
        <v>6034</v>
      </c>
      <c r="S46" s="101" t="s">
        <v>251</v>
      </c>
      <c r="T46" s="101" t="s">
        <v>6035</v>
      </c>
      <c r="U46" s="102">
        <v>2880.58</v>
      </c>
      <c r="V46" s="101"/>
      <c r="W46" s="101"/>
      <c r="X46" s="101"/>
      <c r="Y46" s="101"/>
      <c r="Z46" s="101"/>
    </row>
    <row r="47" spans="1:26">
      <c r="A47" s="25" t="s">
        <v>6532</v>
      </c>
      <c r="B47" t="s">
        <v>979</v>
      </c>
      <c r="C47" s="48" t="s">
        <v>1014</v>
      </c>
      <c r="D47" t="str">
        <f t="shared" si="1"/>
        <v>P22-019057</v>
      </c>
      <c r="E47" t="str">
        <f>IFERROR(VLOOKUP($A47,'Capital spend Nov 30'!$D:$G,3,FALSE),"No PO")</f>
        <v>P22-019057 - Line 1</v>
      </c>
      <c r="F47" t="str">
        <f>VLOOKUP(A47,'Capital spend Nov 30'!D:Q,14,FALSE)</f>
        <v>The Westwood - 2022 - Fan Coil Replacement, B1</v>
      </c>
      <c r="G47" t="str">
        <f>VLOOKUP(A47,'Capital spend Nov 30'!D:U,18,FALSE)</f>
        <v>No</v>
      </c>
      <c r="H47" s="89">
        <f>VLOOKUP(A47,'Capital spend Nov 30'!$D$10:$W$6901,5,0)</f>
        <v>2588.1999999999998</v>
      </c>
      <c r="I47" t="str">
        <f>VLOOKUP(A47,'Capital spend Nov 30'!$D$10:$W$6901,15,0)</f>
        <v>ST10035</v>
      </c>
      <c r="J47" t="str">
        <f>VLOOKUP($A47,'Capital spend Nov 30'!$D$10:$W$6901,8,0)</f>
        <v>HVAC Systems (Capital)</v>
      </c>
      <c r="K47" t="str">
        <f>VLOOKUP($A47,'Capital spend Nov 30'!$D$10:$W$6901,2,0)</f>
        <v>Franco D'Angelo</v>
      </c>
      <c r="L47" t="str">
        <f>VLOOKUP($A47,'Capital spend Nov 30'!$D$10:$W$6901,4,0)</f>
        <v>Westwood - 2022 - Fan Coil - Resident unit 206 Replace fan coil . More 10 yrs</v>
      </c>
      <c r="R47" s="101" t="s">
        <v>6036</v>
      </c>
      <c r="S47" s="101" t="s">
        <v>755</v>
      </c>
      <c r="T47" s="101" t="s">
        <v>6037</v>
      </c>
      <c r="U47" s="102">
        <v>1559.94</v>
      </c>
      <c r="V47" s="101"/>
      <c r="W47" s="101"/>
      <c r="X47" s="101"/>
      <c r="Y47" s="101"/>
      <c r="Z47" s="101"/>
    </row>
    <row r="48" spans="1:26">
      <c r="A48" s="25" t="s">
        <v>6533</v>
      </c>
      <c r="B48" t="s">
        <v>979</v>
      </c>
      <c r="C48" s="48" t="s">
        <v>1014</v>
      </c>
      <c r="D48" t="str">
        <f t="shared" si="1"/>
        <v>P22-019199</v>
      </c>
      <c r="E48" t="str">
        <f>IFERROR(VLOOKUP($A48,'Capital spend Nov 30'!$D:$G,3,FALSE),"No PO")</f>
        <v>P22-019199 - Line 1</v>
      </c>
      <c r="F48" t="str">
        <f>VLOOKUP(A48,'Capital spend Nov 30'!D:Q,14,FALSE)</f>
        <v>Baywoods Place - 2022 - Replacement Refrigerator</v>
      </c>
      <c r="G48" t="str">
        <f>VLOOKUP(A48,'Capital spend Nov 30'!D:U,18,FALSE)</f>
        <v>No</v>
      </c>
      <c r="H48" s="89">
        <f>VLOOKUP(A48,'Capital spend Nov 30'!$D$10:$W$6901,5,0)</f>
        <v>1637.37</v>
      </c>
      <c r="I48" t="str">
        <f>VLOOKUP(A48,'Capital spend Nov 30'!$D$10:$W$6901,15,0)</f>
        <v>ST10330</v>
      </c>
      <c r="J48" t="str">
        <f>VLOOKUP($A48,'Capital spend Nov 30'!$D$10:$W$6901,8,0)</f>
        <v>Kitchen FF&amp;E (Capital)</v>
      </c>
      <c r="K48" t="str">
        <f>VLOOKUP($A48,'Capital spend Nov 30'!$D$10:$W$6901,2,0)</f>
        <v>Emilio Ricciardi (Terminated)</v>
      </c>
      <c r="L48" t="str">
        <f>VLOOKUP($A48,'Capital spend Nov 30'!$D$10:$W$6901,4,0)</f>
        <v>Replacement of the refrigerator.</v>
      </c>
      <c r="R48" s="101" t="s">
        <v>6038</v>
      </c>
      <c r="S48" s="101" t="s">
        <v>755</v>
      </c>
      <c r="T48" s="101" t="s">
        <v>6039</v>
      </c>
      <c r="U48" s="102">
        <v>2211.42</v>
      </c>
      <c r="V48" s="101"/>
      <c r="W48" s="101"/>
      <c r="X48" s="101"/>
      <c r="Y48" s="101"/>
      <c r="Z48" s="101"/>
    </row>
    <row r="49" spans="1:26">
      <c r="A49" s="25" t="s">
        <v>6534</v>
      </c>
      <c r="B49" t="s">
        <v>979</v>
      </c>
      <c r="C49" s="48" t="s">
        <v>1014</v>
      </c>
      <c r="D49" t="str">
        <f t="shared" si="1"/>
        <v>P22-018944</v>
      </c>
      <c r="E49" t="str">
        <f>IFERROR(VLOOKUP($A49,'Capital spend Nov 30'!$D:$G,3,FALSE),"No PO")</f>
        <v>P22-018944 - Line 1</v>
      </c>
      <c r="F49" t="str">
        <f>VLOOKUP(A49,'Capital spend Nov 30'!D:Q,14,FALSE)</f>
        <v>King Gardens - 2022 - Fire Dept. (Kitchen)</v>
      </c>
      <c r="G49" t="str">
        <f>VLOOKUP(A49,'Capital spend Nov 30'!D:U,18,FALSE)</f>
        <v>No</v>
      </c>
      <c r="H49" s="89">
        <f>VLOOKUP(A49,'Capital spend Nov 30'!$D$10:$W$6901,5,0)</f>
        <v>6465.86</v>
      </c>
      <c r="I49" t="str">
        <f>VLOOKUP(A49,'Capital spend Nov 30'!$D$10:$W$6901,15,0)</f>
        <v>ST10017</v>
      </c>
      <c r="J49" t="str">
        <f>VLOOKUP($A49,'Capital spend Nov 30'!$D$10:$W$6901,8,0)</f>
        <v>Fire alarm/Sprinkler (Capital)</v>
      </c>
      <c r="K49" t="str">
        <f>VLOOKUP($A49,'Capital spend Nov 30'!$D$10:$W$6901,2,0)</f>
        <v>Tim Morrison</v>
      </c>
      <c r="L49" t="str">
        <f>VLOOKUP($A49,'Capital spend Nov 30'!$D$10:$W$6901,4,0)</f>
        <v>To replace the current failed 20 year old electrical disconnect for the Kitchen Appliances as per the "order" from the Fire Inspector.</v>
      </c>
      <c r="R49" s="101" t="s">
        <v>6040</v>
      </c>
      <c r="S49" s="101" t="s">
        <v>765</v>
      </c>
      <c r="T49" s="101" t="s">
        <v>6041</v>
      </c>
      <c r="U49" s="102">
        <v>18713.93</v>
      </c>
      <c r="V49" s="101"/>
      <c r="W49" s="101"/>
      <c r="X49" s="101"/>
      <c r="Y49" s="101"/>
      <c r="Z49" s="101"/>
    </row>
    <row r="50" spans="1:26">
      <c r="A50" s="25" t="s">
        <v>6535</v>
      </c>
      <c r="B50" t="s">
        <v>979</v>
      </c>
      <c r="C50" s="48" t="s">
        <v>1014</v>
      </c>
      <c r="D50" t="str">
        <f t="shared" si="1"/>
        <v>P22-019070</v>
      </c>
      <c r="E50" t="str">
        <f>IFERROR(VLOOKUP($A50,'Capital spend Nov 30'!$D:$G,3,FALSE),"No PO")</f>
        <v>P22-019070 - Line 1</v>
      </c>
      <c r="F50" t="str">
        <f>VLOOKUP(A50,'Capital spend Nov 30'!D:Q,14,FALSE)</f>
        <v>Chatham - 2022 - Roof (Flat Roof Repair)</v>
      </c>
      <c r="G50" t="str">
        <f>VLOOKUP(A50,'Capital spend Nov 30'!D:U,18,FALSE)</f>
        <v>No</v>
      </c>
      <c r="H50" s="89">
        <f>VLOOKUP(A50,'Capital spend Nov 30'!$D$10:$W$6901,5,0)</f>
        <v>9472.7900000000009</v>
      </c>
      <c r="I50" t="str">
        <f>VLOOKUP(A50,'Capital spend Nov 30'!$D$10:$W$6901,15,0)</f>
        <v>ST10096</v>
      </c>
      <c r="J50" t="str">
        <f>VLOOKUP($A50,'Capital spend Nov 30'!$D$10:$W$6901,8,0)</f>
        <v>Roof (Capital)</v>
      </c>
      <c r="K50" t="str">
        <f>VLOOKUP($A50,'Capital spend Nov 30'!$D$10:$W$6901,2,0)</f>
        <v>Tim Morrison</v>
      </c>
      <c r="L50" t="str">
        <f>VLOOKUP($A50,'Capital spend Nov 30'!$D$10:$W$6901,4,0)</f>
        <v>To perform flat roof repairs to the failed sections of the 25 year old roof. Leaking into the Kitchen and resident spaces.</v>
      </c>
      <c r="Q50" s="100"/>
      <c r="R50" s="101" t="s">
        <v>6042</v>
      </c>
      <c r="S50" s="101" t="s">
        <v>322</v>
      </c>
      <c r="T50" s="101" t="s">
        <v>6043</v>
      </c>
      <c r="U50" s="102">
        <v>10906.73</v>
      </c>
      <c r="V50" s="101"/>
      <c r="W50" s="101"/>
      <c r="X50" s="101"/>
      <c r="Y50" s="101"/>
      <c r="Z50" s="101"/>
    </row>
    <row r="51" spans="1:26">
      <c r="A51" s="25" t="s">
        <v>6536</v>
      </c>
      <c r="B51" t="s">
        <v>979</v>
      </c>
      <c r="C51" s="48" t="s">
        <v>4848</v>
      </c>
      <c r="D51" t="str">
        <f t="shared" si="1"/>
        <v>P22-019197</v>
      </c>
      <c r="E51" t="str">
        <f>IFERROR(VLOOKUP($A51,'Capital spend Nov 30'!$D:$G,3,FALSE),"No PO")</f>
        <v>P22-019197 - Line 1</v>
      </c>
      <c r="F51" t="str">
        <f>VLOOKUP(A51,'Capital spend Nov 30'!D:Q,14,FALSE)</f>
        <v>Fenelon Court - 2022 - Air Conditioning for Server, Laundry and Spa Rooms</v>
      </c>
      <c r="G51" t="str">
        <f>VLOOKUP(A51,'Capital spend Nov 30'!D:U,18,FALSE)</f>
        <v>No</v>
      </c>
      <c r="H51" s="89">
        <f>VLOOKUP(A51,'Capital spend Nov 30'!$D$10:$W$6901,5,0)</f>
        <v>19294.13</v>
      </c>
      <c r="I51" t="str">
        <f>VLOOKUP(A51,'Capital spend Nov 30'!$D$10:$W$6901,15,0)</f>
        <v>ST10150</v>
      </c>
      <c r="J51" t="str">
        <f>VLOOKUP($A51,'Capital spend Nov 30'!$D$10:$W$6901,8,0)</f>
        <v>HVAC Systems (Capital)</v>
      </c>
      <c r="K51" t="str">
        <f>VLOOKUP($A51,'Capital spend Nov 30'!$D$10:$W$6901,2,0)</f>
        <v>Emilio Ricciardi (Terminated)</v>
      </c>
      <c r="L51" t="str">
        <f>VLOOKUP($A51,'Capital spend Nov 30'!$D$10:$W$6901,4,0)</f>
        <v>Supply and install Ductless Split air conditioning units for the following rooms:
Main Mechanical/Electrical/Server, Laundry and Sturgeon Spa</v>
      </c>
      <c r="Q51" s="100"/>
      <c r="R51" s="101" t="s">
        <v>6044</v>
      </c>
      <c r="S51" s="101" t="s">
        <v>322</v>
      </c>
      <c r="T51" s="101" t="s">
        <v>6045</v>
      </c>
      <c r="U51" s="102">
        <v>4707.91</v>
      </c>
      <c r="V51" s="101"/>
      <c r="W51" s="101"/>
      <c r="X51" s="101"/>
      <c r="Y51" s="101"/>
      <c r="Z51" s="101"/>
    </row>
    <row r="52" spans="1:26">
      <c r="A52" s="25" t="s">
        <v>6537</v>
      </c>
      <c r="B52" t="s">
        <v>979</v>
      </c>
      <c r="C52" s="48" t="s">
        <v>1014</v>
      </c>
      <c r="D52" t="str">
        <f t="shared" si="1"/>
        <v>P22-018962</v>
      </c>
      <c r="E52" t="str">
        <f>IFERROR(VLOOKUP($A52,'Capital spend Nov 30'!$D:$G,3,FALSE),"No PO")</f>
        <v>P22-018962 - Line 1</v>
      </c>
      <c r="F52" t="str">
        <f>VLOOKUP(A52,'Capital spend Nov 30'!D:Q,14,FALSE)</f>
        <v>ThorntonView - 2022 - Domestic Insulated Storage Tank</v>
      </c>
      <c r="G52" t="str">
        <f>VLOOKUP(A52,'Capital spend Nov 30'!D:U,18,FALSE)</f>
        <v>No</v>
      </c>
      <c r="H52" s="89">
        <f>VLOOKUP(A52,'Capital spend Nov 30'!$D$10:$W$6901,5,0)</f>
        <v>6757.4</v>
      </c>
      <c r="I52" t="str">
        <f>VLOOKUP(A52,'Capital spend Nov 30'!$D$10:$W$6901,15,0)</f>
        <v>ST10156</v>
      </c>
      <c r="J52" t="str">
        <f>VLOOKUP($A52,'Capital spend Nov 30'!$D$10:$W$6901,8,0)</f>
        <v>Plumbing (Capital)</v>
      </c>
      <c r="K52" t="str">
        <f>VLOOKUP($A52,'Capital spend Nov 30'!$D$10:$W$6901,2,0)</f>
        <v>Emilio Ricciardi (Terminated)</v>
      </c>
      <c r="L52" t="str">
        <f>VLOOKUP($A52,'Capital spend Nov 30'!$D$10:$W$6901,4,0)</f>
        <v>Replacement of domestic insulated storage tank.</v>
      </c>
      <c r="R52" s="101" t="s">
        <v>6046</v>
      </c>
      <c r="S52" s="101" t="s">
        <v>317</v>
      </c>
      <c r="T52" s="101" t="s">
        <v>6047</v>
      </c>
      <c r="U52" s="102">
        <v>1795.57</v>
      </c>
      <c r="V52" s="101"/>
      <c r="W52" s="101"/>
      <c r="X52" s="101"/>
      <c r="Y52" s="101"/>
      <c r="Z52" s="101"/>
    </row>
    <row r="53" spans="1:26">
      <c r="A53" s="25" t="s">
        <v>6538</v>
      </c>
      <c r="B53" t="s">
        <v>979</v>
      </c>
      <c r="C53" s="48" t="s">
        <v>4941</v>
      </c>
      <c r="D53" t="str">
        <f t="shared" si="1"/>
        <v>P22-019508</v>
      </c>
      <c r="E53" t="str">
        <f>IFERROR(VLOOKUP($A53,'Capital spend Nov 30'!$D:$G,3,FALSE),"No PO")</f>
        <v>P22-019508 - Line 1</v>
      </c>
      <c r="F53" t="str">
        <f>VLOOKUP(A53,'Capital spend Nov 30'!D:Q,14,FALSE)</f>
        <v>Briarfield Gardens - 2022 - O/S Eng Invoices</v>
      </c>
      <c r="G53" t="str">
        <f>VLOOKUP(A53,'Capital spend Nov 30'!D:U,18,FALSE)</f>
        <v>No</v>
      </c>
      <c r="H53" s="89">
        <f>VLOOKUP(A53,'Capital spend Nov 30'!$D$10:$W$6901,5,0)</f>
        <v>7221.2</v>
      </c>
      <c r="I53" t="str">
        <f>VLOOKUP(A53,'Capital spend Nov 30'!$D$10:$W$6901,15,0)</f>
        <v>ST10094</v>
      </c>
      <c r="J53" t="str">
        <f>VLOOKUP($A53,'Capital spend Nov 30'!$D$10:$W$6901,8,0)</f>
        <v>Exterior Structure (Capital)</v>
      </c>
      <c r="K53" t="str">
        <f>VLOOKUP($A53,'Capital spend Nov 30'!$D$10:$W$6901,2,0)</f>
        <v>Kerrsten Norwood</v>
      </c>
      <c r="L53" t="str">
        <f>VLOOKUP($A53,'Capital spend Nov 30'!$D$10:$W$6901,4,0)</f>
        <v>O/S</v>
      </c>
      <c r="R53" s="101" t="s">
        <v>6048</v>
      </c>
      <c r="S53" s="101" t="s">
        <v>182</v>
      </c>
      <c r="T53" s="101" t="s">
        <v>6049</v>
      </c>
      <c r="U53" s="102">
        <v>8475</v>
      </c>
      <c r="V53" s="101"/>
      <c r="W53" s="101"/>
      <c r="X53" s="101"/>
      <c r="Y53" s="101"/>
      <c r="Z53" s="101"/>
    </row>
    <row r="54" spans="1:26">
      <c r="A54" s="25" t="s">
        <v>6539</v>
      </c>
      <c r="B54" t="s">
        <v>979</v>
      </c>
      <c r="C54" s="48" t="s">
        <v>1014</v>
      </c>
      <c r="D54" t="str">
        <f t="shared" si="1"/>
        <v>P22-018947</v>
      </c>
      <c r="E54" t="str">
        <f>IFERROR(VLOOKUP($A54,'Capital spend Nov 30'!$D:$G,3,FALSE),"No PO")</f>
        <v>P22-018947 - Line 1</v>
      </c>
      <c r="F54" t="str">
        <f>VLOOKUP(A54,'Capital spend Nov 30'!D:Q,14,FALSE)</f>
        <v>Lynwood Park - 2022 - O/S Compliance INV</v>
      </c>
      <c r="G54" t="str">
        <f>VLOOKUP(A54,'Capital spend Nov 30'!D:U,18,FALSE)</f>
        <v>No</v>
      </c>
      <c r="H54" s="89">
        <f>VLOOKUP(A54,'Capital spend Nov 30'!$D$10:$W$6901,5,0)</f>
        <v>654.95000000000005</v>
      </c>
      <c r="I54" t="str">
        <f>VLOOKUP(A54,'Capital spend Nov 30'!$D$10:$W$6901,15,0)</f>
        <v>ST10040</v>
      </c>
      <c r="J54" t="str">
        <f>VLOOKUP($A54,'Capital spend Nov 30'!$D$10:$W$6901,8,0)</f>
        <v>Amenity Spaces (Capital)</v>
      </c>
      <c r="K54" t="str">
        <f>VLOOKUP($A54,'Capital spend Nov 30'!$D$10:$W$6901,2,0)</f>
        <v>Kerrsten Norwood</v>
      </c>
      <c r="L54" t="str">
        <f>VLOOKUP($A54,'Capital spend Nov 30'!$D$10:$W$6901,4,0)</f>
        <v>O/S Invoices.</v>
      </c>
      <c r="Q54" s="100"/>
      <c r="R54" s="101" t="s">
        <v>6050</v>
      </c>
      <c r="S54" s="101" t="s">
        <v>202</v>
      </c>
      <c r="T54" s="101" t="s">
        <v>6051</v>
      </c>
      <c r="U54" s="102">
        <v>8041.07</v>
      </c>
      <c r="V54" s="101"/>
      <c r="W54" s="101"/>
      <c r="X54" s="101"/>
      <c r="Y54" s="101"/>
      <c r="Z54" s="101"/>
    </row>
    <row r="55" spans="1:26">
      <c r="A55" s="25" t="s">
        <v>6540</v>
      </c>
      <c r="B55" t="s">
        <v>979</v>
      </c>
      <c r="C55" s="48" t="s">
        <v>5149</v>
      </c>
      <c r="D55" t="str">
        <f t="shared" si="1"/>
        <v>P22-019424</v>
      </c>
      <c r="E55" t="str">
        <f>IFERROR(VLOOKUP($A55,'Capital spend Nov 30'!$D:$G,3,FALSE),"No PO")</f>
        <v>P22-019424 - Line 2</v>
      </c>
      <c r="F55" t="str">
        <f>VLOOKUP(A55,'Capital spend Nov 30'!D:Q,14,FALSE)</f>
        <v>Riverbend - 2022 - In-Suite Renovations</v>
      </c>
      <c r="G55" t="str">
        <f>VLOOKUP(A55,'Capital spend Nov 30'!D:U,18,FALSE)</f>
        <v>No</v>
      </c>
      <c r="H55" s="89">
        <f>VLOOKUP(A55,'Capital spend Nov 30'!$D$10:$W$6901,5,0)</f>
        <v>5159.95</v>
      </c>
      <c r="I55" t="str">
        <f>VLOOKUP(A55,'Capital spend Nov 30'!$D$10:$W$6901,15,0)</f>
        <v>ST10071</v>
      </c>
      <c r="J55" t="str">
        <f>VLOOKUP($A55,'Capital spend Nov 30'!$D$10:$W$6901,8,0)</f>
        <v>In-Suite Renovation (Capital)</v>
      </c>
      <c r="K55" t="str">
        <f>VLOOKUP($A55,'Capital spend Nov 30'!$D$10:$W$6901,2,0)</f>
        <v>Storm Wellington</v>
      </c>
      <c r="L55" t="str">
        <f>VLOOKUP($A55,'Capital spend Nov 30'!$D$10:$W$6901,4,0)</f>
        <v>Suite 224 Reno DSL(DAL) Suite Reno</v>
      </c>
      <c r="Q55" s="100"/>
      <c r="R55" s="101" t="s">
        <v>6052</v>
      </c>
      <c r="S55" s="101" t="s">
        <v>202</v>
      </c>
      <c r="T55" s="101" t="s">
        <v>6053</v>
      </c>
      <c r="U55" s="102">
        <v>7431.73</v>
      </c>
      <c r="V55" s="101"/>
      <c r="W55" s="101"/>
      <c r="X55" s="101"/>
      <c r="Y55" s="101"/>
      <c r="Z55" s="101"/>
    </row>
    <row r="56" spans="1:26">
      <c r="A56" s="25" t="s">
        <v>6541</v>
      </c>
      <c r="B56" t="s">
        <v>979</v>
      </c>
      <c r="C56" s="48" t="s">
        <v>1014</v>
      </c>
      <c r="D56" t="str">
        <f t="shared" si="1"/>
        <v>P22-018844</v>
      </c>
      <c r="E56" t="str">
        <f>IFERROR(VLOOKUP($A56,'Capital spend Nov 30'!$D:$G,3,FALSE),"No PO")</f>
        <v>P22-018844 - Line 1</v>
      </c>
      <c r="F56" t="str">
        <f>VLOOKUP(A56,'Capital spend Nov 30'!D:Q,14,FALSE)</f>
        <v>Windsor Park - 2022 - In-Suite Renovations</v>
      </c>
      <c r="G56" t="str">
        <f>VLOOKUP(A56,'Capital spend Nov 30'!D:U,18,FALSE)</f>
        <v>No</v>
      </c>
      <c r="H56" s="89">
        <f>VLOOKUP(A56,'Capital spend Nov 30'!$D$10:$W$6901,5,0)</f>
        <v>1932.3</v>
      </c>
      <c r="I56" t="str">
        <f>VLOOKUP(A56,'Capital spend Nov 30'!$D$10:$W$6901,15,0)</f>
        <v>ST10053</v>
      </c>
      <c r="J56" t="str">
        <f>VLOOKUP($A56,'Capital spend Nov 30'!$D$10:$W$6901,8,0)</f>
        <v>In-Suite Refresh (Capital)</v>
      </c>
      <c r="K56" t="str">
        <f>VLOOKUP($A56,'Capital spend Nov 30'!$D$10:$W$6901,2,0)</f>
        <v>Sarah Hibberd</v>
      </c>
      <c r="L56" t="str">
        <f>VLOOKUP($A56,'Capital spend Nov 30'!$D$10:$W$6901,4,0)</f>
        <v>Suite 115 Refresh</v>
      </c>
      <c r="R56" s="101" t="s">
        <v>6054</v>
      </c>
      <c r="S56" s="101" t="s">
        <v>662</v>
      </c>
      <c r="T56" s="101" t="s">
        <v>6055</v>
      </c>
      <c r="U56" s="102">
        <v>5101.9399999999996</v>
      </c>
      <c r="V56" s="101"/>
      <c r="W56" s="101"/>
      <c r="X56" s="101"/>
      <c r="Y56" s="101"/>
      <c r="Z56" s="101"/>
    </row>
    <row r="57" spans="1:26">
      <c r="A57" s="25" t="s">
        <v>6542</v>
      </c>
      <c r="B57" t="s">
        <v>979</v>
      </c>
      <c r="C57" s="48" t="s">
        <v>1014</v>
      </c>
      <c r="D57" t="str">
        <f t="shared" si="1"/>
        <v>P22-018918</v>
      </c>
      <c r="E57" t="str">
        <f>IFERROR(VLOOKUP($A57,'Capital spend Nov 30'!$D:$G,3,FALSE),"No PO")</f>
        <v>P22-018918 - Line 2</v>
      </c>
      <c r="F57" t="str">
        <f>VLOOKUP(A57,'Capital spend Nov 30'!D:Q,14,FALSE)</f>
        <v>Windsor Park - 2022 - In-Suite Renovations</v>
      </c>
      <c r="G57" t="str">
        <f>VLOOKUP(A57,'Capital spend Nov 30'!D:U,18,FALSE)</f>
        <v>No</v>
      </c>
      <c r="H57" s="89">
        <f>VLOOKUP(A57,'Capital spend Nov 30'!$D$10:$W$6901,5,0)</f>
        <v>565</v>
      </c>
      <c r="I57" t="str">
        <f>VLOOKUP(A57,'Capital spend Nov 30'!$D$10:$W$6901,15,0)</f>
        <v>ST10053</v>
      </c>
      <c r="J57" t="str">
        <f>VLOOKUP($A57,'Capital spend Nov 30'!$D$10:$W$6901,8,0)</f>
        <v>Suites FF&amp;E (Capital)</v>
      </c>
      <c r="K57" t="str">
        <f>VLOOKUP($A57,'Capital spend Nov 30'!$D$10:$W$6901,2,0)</f>
        <v>Sarah Hibberd</v>
      </c>
      <c r="L57" t="str">
        <f>VLOOKUP($A57,'Capital spend Nov 30'!$D$10:$W$6901,4,0)</f>
        <v>Suite 138 Refresh Fridge</v>
      </c>
      <c r="Q57" s="100"/>
      <c r="R57" s="101" t="s">
        <v>6056</v>
      </c>
      <c r="S57" s="101" t="s">
        <v>95</v>
      </c>
      <c r="T57" s="101" t="s">
        <v>6057</v>
      </c>
      <c r="U57" s="102">
        <v>1514.2</v>
      </c>
      <c r="V57" s="101"/>
      <c r="W57" s="101"/>
      <c r="X57" s="101"/>
      <c r="Y57" s="101"/>
      <c r="Z57" s="101"/>
    </row>
    <row r="58" spans="1:26">
      <c r="A58" s="25" t="s">
        <v>6543</v>
      </c>
      <c r="B58" t="s">
        <v>979</v>
      </c>
      <c r="C58" t="s">
        <v>1014</v>
      </c>
      <c r="D58" t="str">
        <f t="shared" si="1"/>
        <v>P22-019030</v>
      </c>
      <c r="E58" t="str">
        <f>IFERROR(VLOOKUP($A58,'Capital spend Nov 30'!$D:$G,3,FALSE),"No PO")</f>
        <v>P22-019030 - Line 1</v>
      </c>
      <c r="F58" t="str">
        <f>VLOOKUP(A58,'Capital spend Nov 30'!D:Q,14,FALSE)</f>
        <v>Burloak - 2022 - Sprinkler system Replacement</v>
      </c>
      <c r="G58" t="str">
        <f>VLOOKUP(A58,'Capital spend Nov 30'!D:U,18,FALSE)</f>
        <v>No</v>
      </c>
      <c r="H58" s="89">
        <f>VLOOKUP(A58,'Capital spend Nov 30'!$D$10:$W$6901,5,0)</f>
        <v>3277</v>
      </c>
      <c r="I58" t="str">
        <f>VLOOKUP(A58,'Capital spend Nov 30'!$D$10:$W$6901,15,0)</f>
        <v>ST10142</v>
      </c>
      <c r="J58" t="str">
        <f>VLOOKUP($A58,'Capital spend Nov 30'!$D$10:$W$6901,8,0)</f>
        <v>Fire alarm/Sprinkler (Capital)</v>
      </c>
      <c r="K58" t="str">
        <f>VLOOKUP($A58,'Capital spend Nov 30'!$D$10:$W$6901,2,0)</f>
        <v>Emilio Ricciardi (Terminated)</v>
      </c>
      <c r="L58" t="str">
        <f>VLOOKUP($A58,'Capital spend Nov 30'!$D$10:$W$6901,4,0)</f>
        <v>Retender the Attic Sprinkler Replacement Project</v>
      </c>
      <c r="Q58">
        <f t="shared" ref="Q58:Q82" si="2">COUNTIF(Z:Z,C58)</f>
        <v>0</v>
      </c>
      <c r="R58" s="101" t="s">
        <v>6058</v>
      </c>
      <c r="S58" s="101" t="s">
        <v>289</v>
      </c>
      <c r="T58" s="101" t="s">
        <v>6060</v>
      </c>
      <c r="U58" s="102">
        <v>4376.49</v>
      </c>
      <c r="V58" s="101"/>
      <c r="W58" s="101"/>
      <c r="X58" s="101"/>
      <c r="Y58" s="101"/>
      <c r="Z58" s="101"/>
    </row>
    <row r="59" spans="1:26">
      <c r="A59" s="25" t="s">
        <v>6544</v>
      </c>
      <c r="B59" t="s">
        <v>979</v>
      </c>
      <c r="C59" s="48" t="s">
        <v>5149</v>
      </c>
      <c r="D59" t="str">
        <f t="shared" si="1"/>
        <v>P22-019730</v>
      </c>
      <c r="E59" t="str">
        <f>IFERROR(VLOOKUP($A59,'Capital spend Nov 30'!$D:$G,3,FALSE),"No PO")</f>
        <v>P22-019730 - Line 2</v>
      </c>
      <c r="F59" t="str">
        <f>VLOOKUP(A59,'Capital spend Nov 30'!D:Q,14,FALSE)</f>
        <v>Evergreen - 2022 - In-Suite Renovations</v>
      </c>
      <c r="G59" t="str">
        <f>VLOOKUP(A59,'Capital spend Nov 30'!D:U,18,FALSE)</f>
        <v>No</v>
      </c>
      <c r="H59" s="89">
        <f>VLOOKUP(A59,'Capital spend Nov 30'!$D$10:$W$6901,5,0)</f>
        <v>525</v>
      </c>
      <c r="I59" t="str">
        <f>VLOOKUP(A59,'Capital spend Nov 30'!$D$10:$W$6901,15,0)</f>
        <v>ST10065</v>
      </c>
      <c r="J59" t="str">
        <f>VLOOKUP($A59,'Capital spend Nov 30'!$D$10:$W$6901,8,0)</f>
        <v>Suites FF&amp;E (Capital)</v>
      </c>
      <c r="K59" t="str">
        <f>VLOOKUP($A59,'Capital spend Nov 30'!$D$10:$W$6901,2,0)</f>
        <v>Jackie Moses</v>
      </c>
      <c r="L59" t="str">
        <f>VLOOKUP($A59,'Capital spend Nov 30'!$D$10:$W$6901,4,0)</f>
        <v>Suite 406 Reno 
Fridge</v>
      </c>
      <c r="Q59">
        <f t="shared" si="2"/>
        <v>0</v>
      </c>
      <c r="R59" s="101" t="s">
        <v>6061</v>
      </c>
      <c r="S59" s="101" t="s">
        <v>88</v>
      </c>
      <c r="T59" s="101" t="s">
        <v>6062</v>
      </c>
      <c r="U59" s="102">
        <v>8022.66</v>
      </c>
      <c r="V59" s="101"/>
      <c r="W59" s="101"/>
      <c r="X59" s="101"/>
      <c r="Y59" s="101"/>
      <c r="Z59" s="101"/>
    </row>
    <row r="60" spans="1:26">
      <c r="A60" s="25" t="s">
        <v>6545</v>
      </c>
      <c r="B60" t="s">
        <v>979</v>
      </c>
      <c r="C60" s="48" t="s">
        <v>4941</v>
      </c>
      <c r="D60" t="str">
        <f t="shared" si="1"/>
        <v>P22-019032</v>
      </c>
      <c r="E60" t="str">
        <f>IFERROR(VLOOKUP($A60,'Capital spend Nov 30'!$D:$G,3,FALSE),"No PO")</f>
        <v>P22-019032 - Line 1</v>
      </c>
      <c r="F60" t="str">
        <f>VLOOKUP(A60,'Capital spend Nov 30'!D:Q,14,FALSE)</f>
        <v>Colonel By - 2022 - Public Space Renovation</v>
      </c>
      <c r="G60" t="str">
        <f>VLOOKUP(A60,'Capital spend Nov 30'!D:U,18,FALSE)</f>
        <v>No</v>
      </c>
      <c r="H60" s="89">
        <f>VLOOKUP(A60,'Capital spend Nov 30'!$D$10:$W$6901,5,0)</f>
        <v>39301.4</v>
      </c>
      <c r="I60" t="str">
        <f>VLOOKUP(A60,'Capital spend Nov 30'!$D$10:$W$6901,15,0)</f>
        <v>ST10049</v>
      </c>
      <c r="J60" t="str">
        <f>VLOOKUP($A60,'Capital spend Nov 30'!$D$10:$W$6901,8,0)</f>
        <v>Amenity Spaces (Capital)</v>
      </c>
      <c r="K60" t="str">
        <f>VLOOKUP($A60,'Capital spend Nov 30'!$D$10:$W$6901,2,0)</f>
        <v>Kerrsten Norwood</v>
      </c>
      <c r="L60" t="str">
        <f>VLOOKUP($A60,'Capital spend Nov 30'!$D$10:$W$6901,4,0)</f>
        <v>Design &amp; CA for 1st &amp; 3rd Flr Reno</v>
      </c>
      <c r="Q60" s="100">
        <f t="shared" si="2"/>
        <v>0</v>
      </c>
      <c r="R60" s="101" t="s">
        <v>6065</v>
      </c>
      <c r="S60" s="101" t="s">
        <v>431</v>
      </c>
      <c r="T60" s="101" t="s">
        <v>6066</v>
      </c>
      <c r="U60" s="102">
        <v>2331</v>
      </c>
      <c r="V60" s="101"/>
      <c r="W60" s="101"/>
      <c r="X60" s="101"/>
      <c r="Y60" s="101"/>
      <c r="Z60" s="101"/>
    </row>
    <row r="61" spans="1:26">
      <c r="A61" s="25" t="s">
        <v>6546</v>
      </c>
      <c r="B61" t="s">
        <v>979</v>
      </c>
      <c r="C61" s="48" t="s">
        <v>1014</v>
      </c>
      <c r="D61" t="str">
        <f t="shared" si="1"/>
        <v>P22-018879</v>
      </c>
      <c r="E61" t="str">
        <f>IFERROR(VLOOKUP($A61,'Capital spend Nov 30'!$D:$G,3,FALSE),"No PO")</f>
        <v>P22-018879 - Line 1</v>
      </c>
      <c r="F61" t="str">
        <f>VLOOKUP(A61,'Capital spend Nov 30'!D:Q,14,FALSE)</f>
        <v>Portobello - 2022 - In-Suite Renovations</v>
      </c>
      <c r="G61" t="str">
        <f>VLOOKUP(A61,'Capital spend Nov 30'!D:U,18,FALSE)</f>
        <v>No</v>
      </c>
      <c r="H61" s="89">
        <f>VLOOKUP(A61,'Capital spend Nov 30'!$D$10:$W$6901,5,0)</f>
        <v>1412.5</v>
      </c>
      <c r="I61" t="str">
        <f>VLOOKUP(A61,'Capital spend Nov 30'!$D$10:$W$6901,15,0)</f>
        <v>ST10052</v>
      </c>
      <c r="J61" t="str">
        <f>VLOOKUP($A61,'Capital spend Nov 30'!$D$10:$W$6901,8,0)</f>
        <v>In-Suite Refresh (Capital)</v>
      </c>
      <c r="K61" t="str">
        <f>VLOOKUP($A61,'Capital spend Nov 30'!$D$10:$W$6901,2,0)</f>
        <v>Rachel Robidoux</v>
      </c>
      <c r="L61" t="str">
        <f>VLOOKUP($A61,'Capital spend Nov 30'!$D$10:$W$6901,4,0)</f>
        <v>Suite 115 Refresh</v>
      </c>
      <c r="Q61" s="100">
        <f t="shared" si="2"/>
        <v>0</v>
      </c>
      <c r="R61" s="101" t="s">
        <v>6069</v>
      </c>
      <c r="S61" s="101" t="s">
        <v>322</v>
      </c>
      <c r="T61" s="101" t="s">
        <v>6071</v>
      </c>
      <c r="U61" s="102">
        <v>2544.84</v>
      </c>
      <c r="V61" s="101"/>
      <c r="W61" s="101"/>
      <c r="X61" s="101"/>
      <c r="Y61" s="101"/>
      <c r="Z61" s="101"/>
    </row>
    <row r="62" spans="1:26">
      <c r="A62" s="25" t="s">
        <v>6547</v>
      </c>
      <c r="B62" t="s">
        <v>979</v>
      </c>
      <c r="C62" t="s">
        <v>1014</v>
      </c>
      <c r="D62" t="str">
        <f t="shared" si="1"/>
        <v>P22-019020</v>
      </c>
      <c r="E62" t="str">
        <f>IFERROR(VLOOKUP($A62,'Capital spend Nov 30'!$D:$G,3,FALSE),"No PO")</f>
        <v>P22-019020 - Line 1</v>
      </c>
      <c r="F62" t="str">
        <f>VLOOKUP(A62,'Capital spend Nov 30'!D:Q,14,FALSE)</f>
        <v>Portobello - 2022 - In-Suite Renovations</v>
      </c>
      <c r="G62" t="str">
        <f>VLOOKUP(A62,'Capital spend Nov 30'!D:U,18,FALSE)</f>
        <v>No</v>
      </c>
      <c r="H62" s="89">
        <f>VLOOKUP(A62,'Capital spend Nov 30'!$D$10:$W$6901,5,0)</f>
        <v>67.8</v>
      </c>
      <c r="I62" t="str">
        <f>VLOOKUP(A62,'Capital spend Nov 30'!$D$10:$W$6901,15,0)</f>
        <v>ST10052</v>
      </c>
      <c r="J62" t="str">
        <f>VLOOKUP($A62,'Capital spend Nov 30'!$D$10:$W$6901,8,0)</f>
        <v>In-Suite Refresh (Capital)</v>
      </c>
      <c r="K62" t="str">
        <f>VLOOKUP($A62,'Capital spend Nov 30'!$D$10:$W$6901,2,0)</f>
        <v>Rachel Robidoux</v>
      </c>
      <c r="L62" t="str">
        <f>VLOOKUP($A62,'Capital spend Nov 30'!$D$10:$W$6901,4,0)</f>
        <v>Suite 330 Refresh Additional Scope extra labor for patch</v>
      </c>
      <c r="Q62" s="100">
        <f t="shared" si="2"/>
        <v>0</v>
      </c>
      <c r="R62" s="101" t="s">
        <v>6072</v>
      </c>
      <c r="S62" s="101" t="s">
        <v>375</v>
      </c>
      <c r="T62" s="101" t="s">
        <v>6073</v>
      </c>
      <c r="U62" s="102">
        <v>336</v>
      </c>
      <c r="V62" s="101"/>
      <c r="W62" s="101"/>
      <c r="X62" s="101"/>
      <c r="Y62" s="101"/>
      <c r="Z62" s="101"/>
    </row>
    <row r="63" spans="1:26">
      <c r="A63" s="25" t="s">
        <v>6548</v>
      </c>
      <c r="B63" t="s">
        <v>979</v>
      </c>
      <c r="C63" s="48" t="s">
        <v>1014</v>
      </c>
      <c r="D63" t="str">
        <f t="shared" si="1"/>
        <v>P22-019041</v>
      </c>
      <c r="E63" t="str">
        <f>IFERROR(VLOOKUP($A63,'Capital spend Nov 30'!$D:$G,3,FALSE),"No PO")</f>
        <v>P22-019041 - Line 2</v>
      </c>
      <c r="F63" t="str">
        <f>VLOOKUP(A63,'Capital spend Nov 30'!D:Q,14,FALSE)</f>
        <v>Alta Vista - 2022 - In-Suite Renovations</v>
      </c>
      <c r="G63" t="str">
        <f>VLOOKUP(A63,'Capital spend Nov 30'!D:U,18,FALSE)</f>
        <v>No</v>
      </c>
      <c r="H63" s="89">
        <f>VLOOKUP(A63,'Capital spend Nov 30'!$D$10:$W$6901,5,0)</f>
        <v>3279.07</v>
      </c>
      <c r="I63" t="str">
        <f>VLOOKUP(A63,'Capital spend Nov 30'!$D$10:$W$6901,15,0)</f>
        <v>ST10050</v>
      </c>
      <c r="J63" t="str">
        <f>VLOOKUP($A63,'Capital spend Nov 30'!$D$10:$W$6901,8,0)</f>
        <v>In-Suite Renovation (Capital)</v>
      </c>
      <c r="K63" t="str">
        <f>VLOOKUP($A63,'Capital spend Nov 30'!$D$10:$W$6901,2,0)</f>
        <v>Patric Laflamme</v>
      </c>
      <c r="L63" t="str">
        <f>VLOOKUP($A63,'Capital spend Nov 30'!$D$10:$W$6901,4,0)</f>
        <v>Suite 301 Reno AVM  Patch/paint, lighting, toilet, bathroom accessories and repairs.</v>
      </c>
      <c r="Q63" s="100">
        <f t="shared" si="2"/>
        <v>0</v>
      </c>
      <c r="R63" s="101" t="s">
        <v>6074</v>
      </c>
      <c r="S63" s="101" t="s">
        <v>419</v>
      </c>
      <c r="T63" s="101" t="s">
        <v>6075</v>
      </c>
      <c r="U63" s="102">
        <v>6740.43</v>
      </c>
      <c r="V63" s="101"/>
      <c r="W63" s="101"/>
      <c r="X63" s="101"/>
      <c r="Y63" s="101"/>
      <c r="Z63" s="101"/>
    </row>
    <row r="64" spans="1:26">
      <c r="A64" s="25" t="s">
        <v>6549</v>
      </c>
      <c r="B64" t="s">
        <v>979</v>
      </c>
      <c r="C64" t="s">
        <v>4941</v>
      </c>
      <c r="D64" t="str">
        <f t="shared" si="1"/>
        <v>P22-019040</v>
      </c>
      <c r="E64" t="str">
        <f>IFERROR(VLOOKUP($A64,'Capital spend Nov 30'!$D:$G,3,FALSE),"No PO")</f>
        <v>P22-019040 - Line 2</v>
      </c>
      <c r="F64" t="str">
        <f>VLOOKUP(A64,'Capital spend Nov 30'!D:Q,14,FALSE)</f>
        <v>Alta Vista - 2022 - In-Suite Renovations</v>
      </c>
      <c r="G64" t="str">
        <f>VLOOKUP(A64,'Capital spend Nov 30'!D:U,18,FALSE)</f>
        <v>No</v>
      </c>
      <c r="H64" s="89">
        <f>VLOOKUP(A64,'Capital spend Nov 30'!$D$10:$W$6901,5,0)</f>
        <v>6990.44</v>
      </c>
      <c r="I64" t="str">
        <f>VLOOKUP(A64,'Capital spend Nov 30'!$D$10:$W$6901,15,0)</f>
        <v>ST10050</v>
      </c>
      <c r="J64" t="str">
        <f>VLOOKUP($A64,'Capital spend Nov 30'!$D$10:$W$6901,8,0)</f>
        <v>In-Suite Renovation (Capital)</v>
      </c>
      <c r="K64" t="str">
        <f>VLOOKUP($A64,'Capital spend Nov 30'!$D$10:$W$6901,2,0)</f>
        <v>Patric Laflamme</v>
      </c>
      <c r="L64" t="str">
        <f>VLOOKUP($A64,'Capital spend Nov 30'!$D$10:$W$6901,4,0)</f>
        <v>Suite 310 Reno AVM Patch/paint, lighting, toilet + seat, towel bar, tp holder, grab bar, full shower, wall repairs</v>
      </c>
      <c r="Q64">
        <f t="shared" si="2"/>
        <v>0</v>
      </c>
      <c r="R64" s="101" t="s">
        <v>6076</v>
      </c>
      <c r="S64" s="101" t="s">
        <v>365</v>
      </c>
      <c r="T64" s="101" t="s">
        <v>6078</v>
      </c>
      <c r="U64" s="102">
        <v>14199.68</v>
      </c>
      <c r="V64" s="101"/>
      <c r="W64" s="101"/>
      <c r="X64" s="101"/>
      <c r="Y64" s="101"/>
      <c r="Z64" s="101"/>
    </row>
    <row r="65" spans="1:26">
      <c r="A65" s="25" t="s">
        <v>6550</v>
      </c>
      <c r="B65" t="s">
        <v>979</v>
      </c>
      <c r="C65" s="48" t="s">
        <v>1014</v>
      </c>
      <c r="D65" t="str">
        <f t="shared" si="1"/>
        <v>P22-019035</v>
      </c>
      <c r="E65" t="str">
        <f>IFERROR(VLOOKUP($A65,'Capital spend Nov 30'!$D:$G,3,FALSE),"No PO")</f>
        <v>P22-019035 - Line 2</v>
      </c>
      <c r="F65" t="str">
        <f>VLOOKUP(A65,'Capital spend Nov 30'!D:Q,14,FALSE)</f>
        <v>Alta Vista - 2022 - In-Suite Renovations</v>
      </c>
      <c r="G65" t="str">
        <f>VLOOKUP(A65,'Capital spend Nov 30'!D:U,18,FALSE)</f>
        <v>No</v>
      </c>
      <c r="H65" s="89">
        <f>VLOOKUP(A65,'Capital spend Nov 30'!$D$10:$W$6901,5,0)</f>
        <v>6295.48</v>
      </c>
      <c r="I65" t="str">
        <f>VLOOKUP(A65,'Capital spend Nov 30'!$D$10:$W$6901,15,0)</f>
        <v>ST10050</v>
      </c>
      <c r="J65" t="str">
        <f>VLOOKUP($A65,'Capital spend Nov 30'!$D$10:$W$6901,8,0)</f>
        <v>In-Suite Renovation (Capital)</v>
      </c>
      <c r="K65" t="str">
        <f>VLOOKUP($A65,'Capital spend Nov 30'!$D$10:$W$6901,2,0)</f>
        <v>Patric Laflamme</v>
      </c>
      <c r="L65" t="str">
        <f>VLOOKUP($A65,'Capital spend Nov 30'!$D$10:$W$6901,4,0)</f>
        <v>Suite 317 Reno AVM Patch/paint, lighting, full shower, toilet and seat, towel bar, grab bar, tp holder, thermostat and repairs.</v>
      </c>
      <c r="Q65" s="100">
        <f t="shared" si="2"/>
        <v>0</v>
      </c>
      <c r="R65" s="101" t="s">
        <v>6079</v>
      </c>
      <c r="S65" s="101" t="s">
        <v>251</v>
      </c>
      <c r="T65" s="101" t="s">
        <v>6080</v>
      </c>
      <c r="U65" s="102">
        <v>5176.5</v>
      </c>
      <c r="V65" s="101"/>
      <c r="W65" s="101"/>
      <c r="X65" s="101"/>
      <c r="Y65" s="101"/>
      <c r="Z65" s="101"/>
    </row>
    <row r="66" spans="1:26">
      <c r="A66" s="25" t="s">
        <v>6551</v>
      </c>
      <c r="B66" t="s">
        <v>979</v>
      </c>
      <c r="C66" s="48" t="s">
        <v>5149</v>
      </c>
      <c r="D66" t="str">
        <f t="shared" si="1"/>
        <v>P22-019036</v>
      </c>
      <c r="E66" t="str">
        <f>IFERROR(VLOOKUP($A66,'Capital spend Nov 30'!$D:$G,3,FALSE),"No PO")</f>
        <v>P22-019036 - Line 2</v>
      </c>
      <c r="F66" t="str">
        <f>VLOOKUP(A66,'Capital spend Nov 30'!D:Q,14,FALSE)</f>
        <v>Alta Vista - 2022 - In-Suite Renovations</v>
      </c>
      <c r="G66" t="str">
        <f>VLOOKUP(A66,'Capital spend Nov 30'!D:U,18,FALSE)</f>
        <v>No</v>
      </c>
      <c r="H66" s="89">
        <f>VLOOKUP(A66,'Capital spend Nov 30'!$D$10:$W$6901,5,0)</f>
        <v>9277.11</v>
      </c>
      <c r="I66" t="str">
        <f>VLOOKUP(A66,'Capital spend Nov 30'!$D$10:$W$6901,15,0)</f>
        <v>ST10050</v>
      </c>
      <c r="J66" t="str">
        <f>VLOOKUP($A66,'Capital spend Nov 30'!$D$10:$W$6901,8,0)</f>
        <v>In-Suite Renovation (Capital)</v>
      </c>
      <c r="K66" t="str">
        <f>VLOOKUP($A66,'Capital spend Nov 30'!$D$10:$W$6901,2,0)</f>
        <v>Patric Laflamme</v>
      </c>
      <c r="L66" t="str">
        <f>VLOOKUP($A66,'Capital spend Nov 30'!$D$10:$W$6901,4,0)</f>
        <v>Suite 401 Reno Patch/paint, flooring, lighting, full shower, toilet and seat, grab bar, towel bar, tp holder and repairs.</v>
      </c>
      <c r="Q66" s="100">
        <f t="shared" si="2"/>
        <v>0</v>
      </c>
      <c r="R66" s="101" t="s">
        <v>6081</v>
      </c>
      <c r="S66" s="101" t="s">
        <v>251</v>
      </c>
      <c r="T66" s="101" t="s">
        <v>6082</v>
      </c>
      <c r="U66" s="102">
        <v>1372.95</v>
      </c>
      <c r="V66" s="101"/>
      <c r="W66" s="101"/>
      <c r="X66" s="101"/>
      <c r="Y66" s="101"/>
      <c r="Z66" s="101"/>
    </row>
    <row r="67" spans="1:26">
      <c r="A67" s="25" t="s">
        <v>6552</v>
      </c>
      <c r="B67" t="s">
        <v>979</v>
      </c>
      <c r="C67" s="48" t="s">
        <v>1014</v>
      </c>
      <c r="D67" t="str">
        <f t="shared" si="1"/>
        <v>P22-019037</v>
      </c>
      <c r="E67" t="str">
        <f>IFERROR(VLOOKUP($A67,'Capital spend Nov 30'!$D:$G,3,FALSE),"No PO")</f>
        <v>P22-019037 - Line 1</v>
      </c>
      <c r="F67" t="str">
        <f>VLOOKUP(A67,'Capital spend Nov 30'!D:Q,14,FALSE)</f>
        <v>Alta Vista - 2022 - In-Suite Renovations</v>
      </c>
      <c r="G67" t="str">
        <f>VLOOKUP(A67,'Capital spend Nov 30'!D:U,18,FALSE)</f>
        <v>No</v>
      </c>
      <c r="H67" s="89">
        <f>VLOOKUP(A67,'Capital spend Nov 30'!$D$10:$W$6901,5,0)</f>
        <v>6990.43</v>
      </c>
      <c r="I67" t="str">
        <f>VLOOKUP(A67,'Capital spend Nov 30'!$D$10:$W$6901,15,0)</f>
        <v>ST10050</v>
      </c>
      <c r="J67" t="str">
        <f>VLOOKUP($A67,'Capital spend Nov 30'!$D$10:$W$6901,8,0)</f>
        <v>In-Suite Renovation (Capital)</v>
      </c>
      <c r="K67" t="str">
        <f>VLOOKUP($A67,'Capital spend Nov 30'!$D$10:$W$6901,2,0)</f>
        <v>Patric Laflamme</v>
      </c>
      <c r="L67" t="str">
        <f>VLOOKUP($A67,'Capital spend Nov 30'!$D$10:$W$6901,4,0)</f>
        <v>Suite 513 Reno AVM  Patch/paint, full shower, lighting, towel bar, grab bar, tp holder, toilet with seat, thermostat, repair flooring and various repairs.</v>
      </c>
      <c r="Q67" s="100">
        <f t="shared" si="2"/>
        <v>0</v>
      </c>
      <c r="R67" s="101" t="s">
        <v>6083</v>
      </c>
      <c r="S67" s="101" t="s">
        <v>251</v>
      </c>
      <c r="T67" s="101" t="s">
        <v>6084</v>
      </c>
      <c r="U67" s="102">
        <v>1372.95</v>
      </c>
      <c r="V67" s="101"/>
      <c r="W67" s="101"/>
      <c r="X67" s="101"/>
      <c r="Y67" s="101"/>
      <c r="Z67" s="101"/>
    </row>
    <row r="68" spans="1:26">
      <c r="A68" s="25" t="s">
        <v>6553</v>
      </c>
      <c r="B68" t="s">
        <v>979</v>
      </c>
      <c r="C68" s="48" t="s">
        <v>5149</v>
      </c>
      <c r="D68" t="str">
        <f t="shared" si="1"/>
        <v>P22-019038</v>
      </c>
      <c r="E68" t="str">
        <f>IFERROR(VLOOKUP($A68,'Capital spend Nov 30'!$D:$G,3,FALSE),"No PO")</f>
        <v>P22-019038 - Line 1</v>
      </c>
      <c r="F68" t="str">
        <f>VLOOKUP(A68,'Capital spend Nov 30'!D:Q,14,FALSE)</f>
        <v>Alta Vista - 2022 - In-Suite Renovations</v>
      </c>
      <c r="G68" t="str">
        <f>VLOOKUP(A68,'Capital spend Nov 30'!D:U,18,FALSE)</f>
        <v>No</v>
      </c>
      <c r="H68" s="89">
        <f>VLOOKUP(A68,'Capital spend Nov 30'!$D$10:$W$6901,5,0)</f>
        <v>7250.33</v>
      </c>
      <c r="I68" t="str">
        <f>VLOOKUP(A68,'Capital spend Nov 30'!$D$10:$W$6901,15,0)</f>
        <v>ST10050</v>
      </c>
      <c r="J68" t="str">
        <f>VLOOKUP($A68,'Capital spend Nov 30'!$D$10:$W$6901,8,0)</f>
        <v>In-Suite Renovation (Capital)</v>
      </c>
      <c r="K68" t="str">
        <f>VLOOKUP($A68,'Capital spend Nov 30'!$D$10:$W$6901,2,0)</f>
        <v>Patric Laflamme</v>
      </c>
      <c r="L68" t="str">
        <f>VLOOKUP($A68,'Capital spend Nov 30'!$D$10:$W$6901,4,0)</f>
        <v>Suite 532 Reno AVM  Patch/Paint, full shower, toilet with seat, grab bar, towel bar, tp holder and repairs.</v>
      </c>
      <c r="Q68">
        <f t="shared" si="2"/>
        <v>0</v>
      </c>
      <c r="R68" s="101" t="s">
        <v>6085</v>
      </c>
      <c r="S68" s="101" t="s">
        <v>276</v>
      </c>
      <c r="T68" s="101" t="s">
        <v>6086</v>
      </c>
      <c r="U68" s="102">
        <v>11238.98</v>
      </c>
      <c r="V68" s="101"/>
      <c r="W68" s="101"/>
      <c r="X68" s="101"/>
      <c r="Y68" s="101"/>
      <c r="Z68" s="101"/>
    </row>
    <row r="69" spans="1:26">
      <c r="A69" s="25" t="s">
        <v>6554</v>
      </c>
      <c r="B69" t="s">
        <v>979</v>
      </c>
      <c r="C69" s="48" t="s">
        <v>4941</v>
      </c>
      <c r="D69" t="str">
        <f t="shared" si="1"/>
        <v>P22-019039</v>
      </c>
      <c r="E69" t="str">
        <f>IFERROR(VLOOKUP($A69,'Capital spend Nov 30'!$D:$G,3,FALSE),"No PO")</f>
        <v>P22-019039 - Line 1</v>
      </c>
      <c r="F69" t="str">
        <f>VLOOKUP(A69,'Capital spend Nov 30'!D:Q,14,FALSE)</f>
        <v>Alta Vista - 2022 - In-Suite Renovations</v>
      </c>
      <c r="G69" t="str">
        <f>VLOOKUP(A69,'Capital spend Nov 30'!D:U,18,FALSE)</f>
        <v>No</v>
      </c>
      <c r="H69" s="89">
        <f>VLOOKUP(A69,'Capital spend Nov 30'!$D$10:$W$6901,5,0)</f>
        <v>6990.43</v>
      </c>
      <c r="I69" t="str">
        <f>VLOOKUP(A69,'Capital spend Nov 30'!$D$10:$W$6901,15,0)</f>
        <v>ST10050</v>
      </c>
      <c r="J69" t="str">
        <f>VLOOKUP($A69,'Capital spend Nov 30'!$D$10:$W$6901,8,0)</f>
        <v>In-Suite Renovation (Capital)</v>
      </c>
      <c r="K69" t="str">
        <f>VLOOKUP($A69,'Capital spend Nov 30'!$D$10:$W$6901,2,0)</f>
        <v>Patric Laflamme</v>
      </c>
      <c r="L69" t="str">
        <f>VLOOKUP($A69,'Capital spend Nov 30'!$D$10:$W$6901,4,0)</f>
        <v>Suite 538 Reno AVM Patch/paint, lighting, full shower, toilet with seat, towel bar, grab, bar, tp holder,</v>
      </c>
      <c r="Q69">
        <f t="shared" si="2"/>
        <v>0</v>
      </c>
      <c r="R69" s="101" t="s">
        <v>6087</v>
      </c>
      <c r="S69" s="101" t="s">
        <v>209</v>
      </c>
      <c r="T69" s="101" t="s">
        <v>6088</v>
      </c>
      <c r="U69" s="102">
        <v>4567.8100000000004</v>
      </c>
      <c r="V69" s="101"/>
      <c r="W69" s="101"/>
      <c r="X69" s="101"/>
      <c r="Y69" s="101"/>
      <c r="Z69" s="101"/>
    </row>
    <row r="70" spans="1:26">
      <c r="A70" s="25" t="s">
        <v>6555</v>
      </c>
      <c r="B70" t="s">
        <v>979</v>
      </c>
      <c r="C70" s="48" t="s">
        <v>1014</v>
      </c>
      <c r="D70" t="str">
        <f t="shared" si="1"/>
        <v>P22-019111</v>
      </c>
      <c r="E70" t="str">
        <f>IFERROR(VLOOKUP($A70,'Capital spend Nov 30'!$D:$G,3,FALSE),"No PO")</f>
        <v>P22-019111 - Line 2</v>
      </c>
      <c r="F70" t="str">
        <f>VLOOKUP(A70,'Capital spend Nov 30'!D:Q,14,FALSE)</f>
        <v>Alta Vista - 2022 - In-Suite Renovations</v>
      </c>
      <c r="G70" t="str">
        <f>VLOOKUP(A70,'Capital spend Nov 30'!D:U,18,FALSE)</f>
        <v>No</v>
      </c>
      <c r="H70" s="89">
        <f>VLOOKUP(A70,'Capital spend Nov 30'!$D$10:$W$6901,5,0)</f>
        <v>1917.69</v>
      </c>
      <c r="I70" t="str">
        <f>VLOOKUP(A70,'Capital spend Nov 30'!$D$10:$W$6901,15,0)</f>
        <v>ST10050</v>
      </c>
      <c r="J70" t="str">
        <f>VLOOKUP($A70,'Capital spend Nov 30'!$D$10:$W$6901,8,0)</f>
        <v>In-Suite Renovation (Capital)</v>
      </c>
      <c r="K70" t="str">
        <f>VLOOKUP($A70,'Capital spend Nov 30'!$D$10:$W$6901,2,0)</f>
        <v>Patric Laflamme</v>
      </c>
      <c r="L70" t="str">
        <f>VLOOKUP($A70,'Capital spend Nov 30'!$D$10:$W$6901,4,0)</f>
        <v>Suite 433 Reno AVM  Patch/paint, toilet with seat, repair bubbled paint in the corner of the bathroom.</v>
      </c>
      <c r="Q70">
        <f t="shared" si="2"/>
        <v>0</v>
      </c>
      <c r="R70" s="101" t="s">
        <v>6089</v>
      </c>
      <c r="S70" s="101" t="s">
        <v>360</v>
      </c>
      <c r="T70" s="101" t="s">
        <v>6090</v>
      </c>
      <c r="U70" s="102">
        <v>8850.9500000000007</v>
      </c>
      <c r="V70" s="101"/>
      <c r="W70" s="101"/>
      <c r="X70" s="101"/>
      <c r="Y70" s="101"/>
      <c r="Z70" s="101"/>
    </row>
    <row r="71" spans="1:26">
      <c r="A71" s="25" t="s">
        <v>6556</v>
      </c>
      <c r="B71" t="s">
        <v>978</v>
      </c>
      <c r="C71" s="48" t="s">
        <v>1012</v>
      </c>
      <c r="D71" t="str">
        <f t="shared" ref="D71:D102" si="3">LEFT(E71,10)</f>
        <v>P22-019076</v>
      </c>
      <c r="E71" t="str">
        <f>IFERROR(VLOOKUP($A71,'Capital spend Nov 30'!$D:$G,3,FALSE),"No PO")</f>
        <v>P22-019076 - Line 1</v>
      </c>
      <c r="F71" t="str">
        <f>VLOOKUP(A71,'Capital spend Nov 30'!D:Q,14,FALSE)</f>
        <v>River Ridge - 2022 - In-Suite Renovations</v>
      </c>
      <c r="G71" t="str">
        <f>VLOOKUP(A71,'Capital spend Nov 30'!D:U,18,FALSE)</f>
        <v>No</v>
      </c>
      <c r="H71" s="89">
        <f>VLOOKUP(A71,'Capital spend Nov 30'!$D$10:$W$6901,5,0)</f>
        <v>1819.65</v>
      </c>
      <c r="I71" t="str">
        <f>VLOOKUP(A71,'Capital spend Nov 30'!$D$10:$W$6901,15,0)</f>
        <v>ST10075</v>
      </c>
      <c r="J71" t="str">
        <f>VLOOKUP($A71,'Capital spend Nov 30'!$D$10:$W$6901,8,0)</f>
        <v>In-Suite Refresh (Capital)</v>
      </c>
      <c r="K71" t="str">
        <f>VLOOKUP($A71,'Capital spend Nov 30'!$D$10:$W$6901,2,0)</f>
        <v>Barbara Howell</v>
      </c>
      <c r="L71" t="str">
        <f>VLOOKUP($A71,'Capital spend Nov 30'!$D$10:$W$6901,4,0)</f>
        <v>Suite 4101 Refresh 1 bedroom with den, Refresh for suite, paint only</v>
      </c>
      <c r="Q71">
        <f t="shared" si="2"/>
        <v>0</v>
      </c>
      <c r="R71" s="101" t="s">
        <v>6091</v>
      </c>
      <c r="S71" s="101" t="s">
        <v>405</v>
      </c>
      <c r="T71" s="101" t="s">
        <v>6092</v>
      </c>
      <c r="U71" s="102">
        <v>525</v>
      </c>
      <c r="V71" s="101"/>
      <c r="W71" s="101"/>
      <c r="X71" s="101"/>
      <c r="Y71" s="101"/>
      <c r="Z71" s="101"/>
    </row>
    <row r="72" spans="1:26">
      <c r="A72" s="25" t="s">
        <v>6557</v>
      </c>
      <c r="B72" t="s">
        <v>978</v>
      </c>
      <c r="C72" s="48" t="s">
        <v>1012</v>
      </c>
      <c r="D72" t="str">
        <f t="shared" si="3"/>
        <v>P22-019023</v>
      </c>
      <c r="E72" t="str">
        <f>IFERROR(VLOOKUP($A72,'Capital spend Nov 30'!$D:$G,3,FALSE),"No PO")</f>
        <v>P22-019023 - Line 1</v>
      </c>
      <c r="F72" t="str">
        <f>VLOOKUP(A72,'Capital spend Nov 30'!D:Q,14,FALSE)</f>
        <v>Fleetwood - 2022 - Steamer-Kettle</v>
      </c>
      <c r="G72" t="str">
        <f>VLOOKUP(A72,'Capital spend Nov 30'!D:U,18,FALSE)</f>
        <v>No</v>
      </c>
      <c r="H72" s="89">
        <f>VLOOKUP(A72,'Capital spend Nov 30'!$D$10:$W$6901,5,0)</f>
        <v>47449.88</v>
      </c>
      <c r="I72" t="str">
        <f>VLOOKUP(A72,'Capital spend Nov 30'!$D$10:$W$6901,15,0)</f>
        <v>ST10062</v>
      </c>
      <c r="J72" t="str">
        <f>VLOOKUP($A72,'Capital spend Nov 30'!$D$10:$W$6901,8,0)</f>
        <v>Kitchen FF&amp;E (Capital)</v>
      </c>
      <c r="K72" t="str">
        <f>VLOOKUP($A72,'Capital spend Nov 30'!$D$10:$W$6901,2,0)</f>
        <v>Doug Blanchard</v>
      </c>
      <c r="L72" t="str">
        <f>VLOOKUP($A72,'Capital spend Nov 30'!$D$10:$W$6901,4,0)</f>
        <v>Description
replacement of current steamer-kettle unit</v>
      </c>
      <c r="Q72">
        <f t="shared" si="2"/>
        <v>0</v>
      </c>
      <c r="R72" s="101" t="s">
        <v>6093</v>
      </c>
      <c r="S72" s="101" t="s">
        <v>405</v>
      </c>
      <c r="T72" s="101" t="s">
        <v>6094</v>
      </c>
      <c r="U72" s="102">
        <v>525</v>
      </c>
      <c r="V72" s="101"/>
      <c r="W72" s="101"/>
      <c r="X72" s="101"/>
      <c r="Y72" s="101"/>
      <c r="Z72" s="101"/>
    </row>
    <row r="73" spans="1:26">
      <c r="A73" s="25" t="s">
        <v>6558</v>
      </c>
      <c r="B73" t="s">
        <v>978</v>
      </c>
      <c r="C73" s="48" t="s">
        <v>1012</v>
      </c>
      <c r="D73" t="str">
        <f t="shared" si="3"/>
        <v>P22-019077</v>
      </c>
      <c r="E73" t="str">
        <f>IFERROR(VLOOKUP($A73,'Capital spend Nov 30'!$D:$G,3,FALSE),"No PO")</f>
        <v>P22-019077 - Line 1</v>
      </c>
      <c r="F73" t="str">
        <f>VLOOKUP(A73,'Capital spend Nov 30'!D:Q,14,FALSE)</f>
        <v>River Ridge - 2022 - In-Suite Renovations</v>
      </c>
      <c r="G73" t="str">
        <f>VLOOKUP(A73,'Capital spend Nov 30'!D:U,18,FALSE)</f>
        <v>No</v>
      </c>
      <c r="H73" s="89">
        <f>VLOOKUP(A73,'Capital spend Nov 30'!$D$10:$W$6901,5,0)</f>
        <v>1157.0999999999999</v>
      </c>
      <c r="I73" t="str">
        <f>VLOOKUP(A73,'Capital spend Nov 30'!$D$10:$W$6901,15,0)</f>
        <v>ST10075</v>
      </c>
      <c r="J73" t="str">
        <f>VLOOKUP($A73,'Capital spend Nov 30'!$D$10:$W$6901,8,0)</f>
        <v>In-Suite Refresh (Capital)</v>
      </c>
      <c r="K73" t="str">
        <f>VLOOKUP($A73,'Capital spend Nov 30'!$D$10:$W$6901,2,0)</f>
        <v>Barbara Howell</v>
      </c>
      <c r="L73" t="str">
        <f>VLOOKUP($A73,'Capital spend Nov 30'!$D$10:$W$6901,4,0)</f>
        <v>Suite 1127 Refresh Paint only. Walls, ceiling, millwork and baseboards.</v>
      </c>
      <c r="Q73">
        <f t="shared" si="2"/>
        <v>0</v>
      </c>
      <c r="R73" s="101" t="s">
        <v>6095</v>
      </c>
      <c r="S73" s="101" t="s">
        <v>263</v>
      </c>
      <c r="T73" s="101" t="s">
        <v>6096</v>
      </c>
      <c r="U73" s="102">
        <v>2997.47</v>
      </c>
      <c r="V73" s="101"/>
      <c r="W73" s="101"/>
      <c r="X73" s="101"/>
      <c r="Y73" s="101"/>
      <c r="Z73" s="101"/>
    </row>
    <row r="74" spans="1:26">
      <c r="A74" s="25" t="s">
        <v>6559</v>
      </c>
      <c r="B74" t="s">
        <v>978</v>
      </c>
      <c r="C74" s="48" t="s">
        <v>1012</v>
      </c>
      <c r="D74" t="str">
        <f t="shared" si="3"/>
        <v>P22-019176</v>
      </c>
      <c r="E74" t="str">
        <f>IFERROR(VLOOKUP($A74,'Capital spend Nov 30'!$D:$G,3,FALSE),"No PO")</f>
        <v>P22-019176 - Line 2</v>
      </c>
      <c r="F74" t="str">
        <f>VLOOKUP(A74,'Capital spend Nov 30'!D:Q,14,FALSE)</f>
        <v>Brierwood Apts - 2022 - In-Suite Renovations</v>
      </c>
      <c r="G74" t="str">
        <f>VLOOKUP(A74,'Capital spend Nov 30'!D:U,18,FALSE)</f>
        <v>No</v>
      </c>
      <c r="H74" s="89">
        <f>VLOOKUP(A74,'Capital spend Nov 30'!$D$10:$W$6901,5,0)</f>
        <v>2203.5</v>
      </c>
      <c r="I74" t="str">
        <f>VLOOKUP(A74,'Capital spend Nov 30'!$D$10:$W$6901,15,0)</f>
        <v>ST10186</v>
      </c>
      <c r="J74" t="str">
        <f>VLOOKUP($A74,'Capital spend Nov 30'!$D$10:$W$6901,8,0)</f>
        <v>In-Suite Refresh (Capital)</v>
      </c>
      <c r="K74" t="str">
        <f>VLOOKUP($A74,'Capital spend Nov 30'!$D$10:$W$6901,2,0)</f>
        <v>Jim Eagleton</v>
      </c>
      <c r="L74" t="str">
        <f>VLOOKUP($A74,'Capital spend Nov 30'!$D$10:$W$6901,4,0)</f>
        <v>Suite 501 Refresh  Scope Completed in May 2022</v>
      </c>
      <c r="Q74">
        <f t="shared" si="2"/>
        <v>0</v>
      </c>
      <c r="R74" s="101" t="s">
        <v>6097</v>
      </c>
      <c r="S74" s="101" t="s">
        <v>390</v>
      </c>
      <c r="T74" s="101" t="s">
        <v>6098</v>
      </c>
      <c r="U74" s="102">
        <v>4124.6099999999997</v>
      </c>
      <c r="V74" s="101"/>
      <c r="W74" s="101"/>
      <c r="X74" s="101"/>
      <c r="Y74" s="101"/>
      <c r="Z74" s="101"/>
    </row>
    <row r="75" spans="1:26">
      <c r="A75" s="25" t="s">
        <v>6560</v>
      </c>
      <c r="B75" t="s">
        <v>978</v>
      </c>
      <c r="C75" s="48" t="s">
        <v>1012</v>
      </c>
      <c r="D75" t="str">
        <f t="shared" si="3"/>
        <v>P22-019408</v>
      </c>
      <c r="E75" t="str">
        <f>IFERROR(VLOOKUP($A75,'Capital spend Nov 30'!$D:$G,3,FALSE),"No PO")</f>
        <v>P22-019408 - Line 2</v>
      </c>
      <c r="F75" t="str">
        <f>VLOOKUP(A75,'Capital spend Nov 30'!D:Q,14,FALSE)</f>
        <v>Brierwood Apts - 2022 - In-Suite Renovations</v>
      </c>
      <c r="G75" t="str">
        <f>VLOOKUP(A75,'Capital spend Nov 30'!D:U,18,FALSE)</f>
        <v>No</v>
      </c>
      <c r="H75" s="89">
        <f>VLOOKUP(A75,'Capital spend Nov 30'!$D$10:$W$6901,5,0)</f>
        <v>10666.65</v>
      </c>
      <c r="I75" t="str">
        <f>VLOOKUP(A75,'Capital spend Nov 30'!$D$10:$W$6901,15,0)</f>
        <v>ST10186</v>
      </c>
      <c r="J75" t="str">
        <f>VLOOKUP($A75,'Capital spend Nov 30'!$D$10:$W$6901,8,0)</f>
        <v>In-Suite Renovation (Capital)</v>
      </c>
      <c r="K75" t="str">
        <f>VLOOKUP($A75,'Capital spend Nov 30'!$D$10:$W$6901,2,0)</f>
        <v>Jim Eagleton</v>
      </c>
      <c r="L75" t="str">
        <f>VLOOKUP($A75,'Capital spend Nov 30'!$D$10:$W$6901,4,0)</f>
        <v>Suite 402 Reno Completed in May 2022</v>
      </c>
      <c r="Q75">
        <f t="shared" si="2"/>
        <v>0</v>
      </c>
      <c r="R75" s="101" t="s">
        <v>6099</v>
      </c>
      <c r="S75" s="101" t="s">
        <v>475</v>
      </c>
      <c r="T75" s="101" t="s">
        <v>6100</v>
      </c>
      <c r="U75" s="102">
        <v>5892.58</v>
      </c>
      <c r="V75" s="101"/>
      <c r="W75" s="101"/>
      <c r="X75" s="101"/>
      <c r="Y75" s="101"/>
      <c r="Z75" s="101"/>
    </row>
    <row r="76" spans="1:26">
      <c r="A76" s="25" t="s">
        <v>6561</v>
      </c>
      <c r="B76" t="s">
        <v>978</v>
      </c>
      <c r="C76" s="48" t="s">
        <v>1086</v>
      </c>
      <c r="D76" t="str">
        <f t="shared" si="3"/>
        <v>P22-019120</v>
      </c>
      <c r="E76" t="str">
        <f>IFERROR(VLOOKUP($A76,'Capital spend Nov 30'!$D:$G,3,FALSE),"No PO")</f>
        <v>P22-019120 - Line 1</v>
      </c>
      <c r="F76" t="str">
        <f>VLOOKUP(A76,'Capital spend Nov 30'!D:Q,14,FALSE)</f>
        <v>Parkview &amp; Capilano - 2022 - Closing Costs</v>
      </c>
      <c r="G76" t="str">
        <f>VLOOKUP(A76,'Capital spend Nov 30'!D:U,18,FALSE)</f>
        <v>No</v>
      </c>
      <c r="H76" s="89">
        <f>VLOOKUP(A76,'Capital spend Nov 30'!$D$10:$W$6901,5,0)</f>
        <v>694.4</v>
      </c>
      <c r="I76" t="str">
        <f>VLOOKUP(A76,'Capital spend Nov 30'!$D$10:$W$6901,15,0)</f>
        <v>ST10260</v>
      </c>
      <c r="J76" t="str">
        <f>VLOOKUP($A76,'Capital spend Nov 30'!$D$10:$W$6901,8,0)</f>
        <v>Access and Security systems (Capital)</v>
      </c>
      <c r="K76" t="str">
        <f>VLOOKUP($A76,'Capital spend Nov 30'!$D$10:$W$6901,2,0)</f>
        <v>Malcolm Holbrow</v>
      </c>
      <c r="L76" t="str">
        <f>VLOOKUP($A76,'Capital spend Nov 30'!$D$10:$W$6901,4,0)</f>
        <v>Troy Fire Life Safety Quarterly Inspection</v>
      </c>
      <c r="Q76">
        <f t="shared" si="2"/>
        <v>0</v>
      </c>
      <c r="R76" s="101" t="s">
        <v>6101</v>
      </c>
      <c r="S76" s="101" t="s">
        <v>276</v>
      </c>
      <c r="T76" s="101" t="s">
        <v>5993</v>
      </c>
      <c r="U76" s="102">
        <v>1412.5</v>
      </c>
      <c r="V76" s="101"/>
      <c r="W76" s="101"/>
      <c r="X76" s="101"/>
      <c r="Y76" s="101"/>
      <c r="Z76" s="101"/>
    </row>
    <row r="77" spans="1:26">
      <c r="A77" s="25" t="s">
        <v>6562</v>
      </c>
      <c r="B77" t="s">
        <v>978</v>
      </c>
      <c r="C77" s="48" t="s">
        <v>1086</v>
      </c>
      <c r="D77" t="str">
        <f t="shared" si="3"/>
        <v>P22-019463</v>
      </c>
      <c r="E77" t="str">
        <f>IFERROR(VLOOKUP($A77,'Capital spend Nov 30'!$D:$G,3,FALSE),"No PO")</f>
        <v>P22-019463 - Line 2</v>
      </c>
      <c r="F77" t="str">
        <f>VLOOKUP(A77,'Capital spend Nov 30'!D:Q,14,FALSE)</f>
        <v>Chateau Renoir - 2022 - In-Suite Renovations</v>
      </c>
      <c r="G77" t="str">
        <f>VLOOKUP(A77,'Capital spend Nov 30'!D:U,18,FALSE)</f>
        <v>No</v>
      </c>
      <c r="H77" s="89">
        <f>VLOOKUP(A77,'Capital spend Nov 30'!$D$10:$W$6901,5,0)</f>
        <v>6659.5</v>
      </c>
      <c r="I77" t="str">
        <f>VLOOKUP(A77,'Capital spend Nov 30'!$D$10:$W$6901,15,0)</f>
        <v>ST10068</v>
      </c>
      <c r="J77" t="str">
        <f>VLOOKUP($A77,'Capital spend Nov 30'!$D$10:$W$6901,8,0)</f>
        <v>In-Suite Renovation (Capital)</v>
      </c>
      <c r="K77" t="str">
        <f>VLOOKUP($A77,'Capital spend Nov 30'!$D$10:$W$6901,2,0)</f>
        <v>Steve Fairhurst</v>
      </c>
      <c r="L77" t="str">
        <f>VLOOKUP($A77,'Capital spend Nov 30'!$D$10:$W$6901,4,0)</f>
        <v>Suite 232 Reno CEA Flooring and Paint for new Resident</v>
      </c>
      <c r="Q77">
        <f t="shared" si="2"/>
        <v>0</v>
      </c>
      <c r="R77" s="101" t="s">
        <v>6102</v>
      </c>
      <c r="S77" s="101" t="s">
        <v>276</v>
      </c>
      <c r="T77" s="101" t="s">
        <v>6103</v>
      </c>
      <c r="U77" s="102">
        <v>2825</v>
      </c>
      <c r="V77" s="101"/>
      <c r="W77" s="101"/>
      <c r="X77" s="101"/>
      <c r="Y77" s="101"/>
      <c r="Z77" s="101"/>
    </row>
    <row r="78" spans="1:26">
      <c r="A78" s="25" t="s">
        <v>6563</v>
      </c>
      <c r="B78" t="s">
        <v>978</v>
      </c>
      <c r="C78" s="48" t="s">
        <v>1086</v>
      </c>
      <c r="D78" t="str">
        <f t="shared" si="3"/>
        <v>P22-019124</v>
      </c>
      <c r="E78" t="str">
        <f>IFERROR(VLOOKUP($A78,'Capital spend Nov 30'!$D:$G,3,FALSE),"No PO")</f>
        <v>P22-019124 - Line 1</v>
      </c>
      <c r="F78" t="str">
        <f>VLOOKUP(A78,'Capital spend Nov 30'!D:Q,14,FALSE)</f>
        <v>Aspen Ridge - 2022 - In-Suite Renovations</v>
      </c>
      <c r="G78" t="str">
        <f>VLOOKUP(A78,'Capital spend Nov 30'!D:U,18,FALSE)</f>
        <v>No</v>
      </c>
      <c r="H78" s="89">
        <f>VLOOKUP(A78,'Capital spend Nov 30'!$D$10:$W$6901,5,0)</f>
        <v>105</v>
      </c>
      <c r="I78" t="str">
        <f>VLOOKUP(A78,'Capital spend Nov 30'!$D$10:$W$6901,15,0)</f>
        <v>ST10064</v>
      </c>
      <c r="J78" t="str">
        <f>VLOOKUP($A78,'Capital spend Nov 30'!$D$10:$W$6901,8,0)</f>
        <v>In-Suite Renovation (Capital)</v>
      </c>
      <c r="K78" t="str">
        <f>VLOOKUP($A78,'Capital spend Nov 30'!$D$10:$W$6901,2,0)</f>
        <v>Dawn Anderson</v>
      </c>
      <c r="L78" t="str">
        <f>VLOOKUP($A78,'Capital spend Nov 30'!$D$10:$W$6901,4,0)</f>
        <v>Suite 1 Reno Additional Scope</v>
      </c>
      <c r="Q78" s="106">
        <f t="shared" si="2"/>
        <v>0</v>
      </c>
      <c r="R78" s="101" t="s">
        <v>6104</v>
      </c>
      <c r="S78" s="101" t="s">
        <v>431</v>
      </c>
      <c r="T78" s="101" t="s">
        <v>6105</v>
      </c>
      <c r="U78" s="102">
        <v>3332.15</v>
      </c>
      <c r="V78" s="101"/>
      <c r="W78" s="101"/>
      <c r="X78" s="101"/>
      <c r="Y78" s="101"/>
      <c r="Z78" s="101"/>
    </row>
    <row r="79" spans="1:26">
      <c r="A79" s="25" t="s">
        <v>6564</v>
      </c>
      <c r="B79" t="s">
        <v>978</v>
      </c>
      <c r="C79" s="48" t="s">
        <v>1012</v>
      </c>
      <c r="D79" t="str">
        <f t="shared" si="3"/>
        <v>P22-019208</v>
      </c>
      <c r="E79" t="str">
        <f>IFERROR(VLOOKUP($A79,'Capital spend Nov 30'!$D:$G,3,FALSE),"No PO")</f>
        <v>P22-019208 - Line 1</v>
      </c>
      <c r="F79" t="str">
        <f>VLOOKUP(A79,'Capital spend Nov 30'!D:Q,14,FALSE)</f>
        <v>The Bentley Moose Jaw - 2022 - In-Suite Renovations</v>
      </c>
      <c r="G79" t="str">
        <f>VLOOKUP(A79,'Capital spend Nov 30'!D:U,18,FALSE)</f>
        <v>No</v>
      </c>
      <c r="H79" s="89">
        <f>VLOOKUP(A79,'Capital spend Nov 30'!$D$10:$W$6901,5,0)</f>
        <v>5615.13</v>
      </c>
      <c r="I79" t="str">
        <f>VLOOKUP(A79,'Capital spend Nov 30'!$D$10:$W$6901,15,0)</f>
        <v>ST10079</v>
      </c>
      <c r="J79" t="str">
        <f>VLOOKUP($A79,'Capital spend Nov 30'!$D$10:$W$6901,8,0)</f>
        <v>In-Suite Renovation (Capital)</v>
      </c>
      <c r="K79" t="str">
        <f>VLOOKUP($A79,'Capital spend Nov 30'!$D$10:$W$6901,2,0)</f>
        <v>Denise Buekert</v>
      </c>
      <c r="L79" t="str">
        <f>VLOOKUP($A79,'Capital spend Nov 30'!$D$10:$W$6901,4,0)</f>
        <v>Suite 304 Reno Paint, Flooring, Bathroom Vanity</v>
      </c>
      <c r="Q79" s="106">
        <f t="shared" si="2"/>
        <v>0</v>
      </c>
      <c r="R79" s="101" t="s">
        <v>6106</v>
      </c>
      <c r="S79" s="101" t="s">
        <v>451</v>
      </c>
      <c r="T79" s="101" t="s">
        <v>6107</v>
      </c>
      <c r="U79" s="102">
        <v>1942.5</v>
      </c>
      <c r="V79" s="101"/>
      <c r="W79" s="101"/>
      <c r="X79" s="101"/>
      <c r="Y79" s="101"/>
      <c r="Z79" s="101"/>
    </row>
    <row r="80" spans="1:26">
      <c r="A80" s="25" t="s">
        <v>6565</v>
      </c>
      <c r="B80" t="s">
        <v>978</v>
      </c>
      <c r="C80" s="48" t="s">
        <v>1086</v>
      </c>
      <c r="D80" t="str">
        <f t="shared" si="3"/>
        <v>P22-019419</v>
      </c>
      <c r="E80" t="str">
        <f>IFERROR(VLOOKUP($A80,'Capital spend Nov 30'!$D:$G,3,FALSE),"No PO")</f>
        <v>P22-019419 - Line 1</v>
      </c>
      <c r="F80">
        <f>VLOOKUP(A80,'Capital spend Nov 30'!D:Q,14,FALSE)</f>
        <v>0</v>
      </c>
      <c r="G80" t="e">
        <f>VLOOKUP(A80,'Capital spend Nov 30'!D:U,18,FALSE)</f>
        <v>#N/A</v>
      </c>
      <c r="H80" s="89">
        <f>VLOOKUP(A80,'Capital spend Nov 30'!$D$10:$W$6901,5,0)</f>
        <v>22546.67</v>
      </c>
      <c r="I80" t="str">
        <f>VLOOKUP(A80,'Capital spend Nov 30'!$D$10:$W$6901,15,0)</f>
        <v>ST10217</v>
      </c>
      <c r="J80" t="str">
        <f>VLOOKUP($A80,'Capital spend Nov 30'!$D$10:$W$6901,8,0)</f>
        <v>HVAC Systems (Capital)</v>
      </c>
      <c r="K80" t="str">
        <f>VLOOKUP($A80,'Capital spend Nov 30'!$D$10:$W$6901,2,0)</f>
        <v>Sonia Price</v>
      </c>
      <c r="L80" t="str">
        <f>VLOOKUP($A80,'Capital spend Nov 30'!$D$10:$W$6901,4,0)</f>
        <v>RE: Upgrade to HVAC Duct Systems on A and C Wings: Re-route existing ductwork, Increase curb height for make-up air units, Supply and install drain water leaders, Thermal insulation for drain water leaders.</v>
      </c>
      <c r="Q80">
        <f t="shared" si="2"/>
        <v>0</v>
      </c>
      <c r="R80" s="101" t="s">
        <v>6108</v>
      </c>
      <c r="S80" s="101" t="s">
        <v>95</v>
      </c>
      <c r="T80" s="101" t="s">
        <v>6109</v>
      </c>
      <c r="U80" s="102">
        <v>6071.7</v>
      </c>
      <c r="V80" s="101"/>
      <c r="W80" s="101"/>
      <c r="X80" s="101"/>
      <c r="Y80" s="101"/>
      <c r="Z80" s="101"/>
    </row>
    <row r="81" spans="1:26">
      <c r="A81" s="25" t="s">
        <v>6566</v>
      </c>
      <c r="B81" t="s">
        <v>978</v>
      </c>
      <c r="C81" s="48" t="s">
        <v>1086</v>
      </c>
      <c r="D81" t="str">
        <f t="shared" si="3"/>
        <v>P22-019360</v>
      </c>
      <c r="E81" t="str">
        <f>IFERROR(VLOOKUP($A81,'Capital spend Nov 30'!$D:$G,3,FALSE),"No PO")</f>
        <v>P22-019360 - Line 1</v>
      </c>
      <c r="F81">
        <f>VLOOKUP(A81,'Capital spend Nov 30'!D:Q,14,FALSE)</f>
        <v>0</v>
      </c>
      <c r="G81" t="e">
        <f>VLOOKUP(A81,'Capital spend Nov 30'!D:U,18,FALSE)</f>
        <v>#N/A</v>
      </c>
      <c r="H81" s="89">
        <f>VLOOKUP(A81,'Capital spend Nov 30'!$D$10:$W$6901,5,0)</f>
        <v>17888.080000000002</v>
      </c>
      <c r="I81" t="str">
        <f>VLOOKUP(A81,'Capital spend Nov 30'!$D$10:$W$6901,15,0)</f>
        <v>ST10217</v>
      </c>
      <c r="J81" t="str">
        <f>VLOOKUP($A81,'Capital spend Nov 30'!$D$10:$W$6901,8,0)</f>
        <v>HVAC Systems (Capital)</v>
      </c>
      <c r="K81" t="str">
        <f>VLOOKUP($A81,'Capital spend Nov 30'!$D$10:$W$6901,2,0)</f>
        <v>Sonia Price</v>
      </c>
      <c r="L81" t="str">
        <f>VLOOKUP($A81,'Capital spend Nov 30'!$D$10:$W$6901,4,0)</f>
        <v>RE: Upgrade to HVAC Duct Systems on A and C Wings:  Relocation of all electrical wires and conduits, Fire alarm wires and conduits, control circuit and other equipment from ceiling.</v>
      </c>
      <c r="Q81">
        <f t="shared" si="2"/>
        <v>0</v>
      </c>
      <c r="R81" s="101" t="s">
        <v>6110</v>
      </c>
      <c r="S81" s="101" t="s">
        <v>384</v>
      </c>
      <c r="T81" s="101" t="s">
        <v>6111</v>
      </c>
      <c r="U81" s="102">
        <v>3108.34</v>
      </c>
      <c r="V81" s="101"/>
      <c r="W81" s="101"/>
      <c r="X81" s="101"/>
      <c r="Y81" s="101"/>
      <c r="Z81" s="101"/>
    </row>
    <row r="82" spans="1:26">
      <c r="A82" s="25" t="s">
        <v>6567</v>
      </c>
      <c r="B82" t="s">
        <v>978</v>
      </c>
      <c r="C82" s="48" t="s">
        <v>1086</v>
      </c>
      <c r="D82" t="str">
        <f t="shared" si="3"/>
        <v>P22-019358</v>
      </c>
      <c r="E82" t="str">
        <f>IFERROR(VLOOKUP($A82,'Capital spend Nov 30'!$D:$G,3,FALSE),"No PO")</f>
        <v>P22-019358 - Line 1</v>
      </c>
      <c r="F82">
        <f>VLOOKUP(A82,'Capital spend Nov 30'!D:Q,14,FALSE)</f>
        <v>0</v>
      </c>
      <c r="G82" t="e">
        <f>VLOOKUP(A82,'Capital spend Nov 30'!D:U,18,FALSE)</f>
        <v>#N/A</v>
      </c>
      <c r="H82" s="89">
        <f>VLOOKUP(A82,'Capital spend Nov 30'!$D$10:$W$6901,5,0)</f>
        <v>5780.11</v>
      </c>
      <c r="I82" t="str">
        <f>VLOOKUP(A82,'Capital spend Nov 30'!$D$10:$W$6901,15,0)</f>
        <v>ST10217</v>
      </c>
      <c r="J82" t="str">
        <f>VLOOKUP($A82,'Capital spend Nov 30'!$D$10:$W$6901,8,0)</f>
        <v>Kitchen (Capital)</v>
      </c>
      <c r="K82" t="str">
        <f>VLOOKUP($A82,'Capital spend Nov 30'!$D$10:$W$6901,2,0)</f>
        <v>Sonia Price</v>
      </c>
      <c r="L82" t="str">
        <f>VLOOKUP($A82,'Capital spend Nov 30'!$D$10:$W$6901,4,0)</f>
        <v>Main Kitchen: Replacement of Floor Trench</v>
      </c>
      <c r="Q82" s="106">
        <f t="shared" si="2"/>
        <v>0</v>
      </c>
      <c r="R82" s="101" t="s">
        <v>6112</v>
      </c>
      <c r="S82" s="101" t="s">
        <v>375</v>
      </c>
      <c r="T82" s="101" t="s">
        <v>6113</v>
      </c>
      <c r="U82" s="102">
        <v>336</v>
      </c>
      <c r="V82" s="101"/>
      <c r="W82" s="101"/>
      <c r="X82" s="101"/>
      <c r="Y82" s="101"/>
      <c r="Z82" s="101"/>
    </row>
    <row r="83" spans="1:26">
      <c r="A83" s="25" t="s">
        <v>6568</v>
      </c>
      <c r="B83" t="s">
        <v>978</v>
      </c>
      <c r="C83" s="48" t="s">
        <v>1086</v>
      </c>
      <c r="D83" t="str">
        <f t="shared" si="3"/>
        <v>P22-019268</v>
      </c>
      <c r="E83" t="str">
        <f>IFERROR(VLOOKUP($A83,'Capital spend Nov 30'!$D:$G,3,FALSE),"No PO")</f>
        <v>P22-019268 - Line 1</v>
      </c>
      <c r="F83" t="str">
        <f>VLOOKUP(A83,'Capital spend Nov 30'!D:Q,14,FALSE)</f>
        <v>Crofton Manor-2022-Courtyard Pergolas</v>
      </c>
      <c r="G83" t="str">
        <f>VLOOKUP(A83,'Capital spend Nov 30'!D:U,18,FALSE)</f>
        <v>No</v>
      </c>
      <c r="H83" s="89">
        <f>VLOOKUP(A83,'Capital spend Nov 30'!$D$10:$W$6901,5,0)</f>
        <v>11009.25</v>
      </c>
      <c r="I83" t="str">
        <f>VLOOKUP(A83,'Capital spend Nov 30'!$D$10:$W$6901,15,0)</f>
        <v>ST10054</v>
      </c>
      <c r="J83" t="str">
        <f>VLOOKUP($A83,'Capital spend Nov 30'!$D$10:$W$6901,8,0)</f>
        <v>Amenity Spaces FF&amp;E (Capital)</v>
      </c>
      <c r="K83" t="str">
        <f>VLOOKUP($A83,'Capital spend Nov 30'!$D$10:$W$6901,2,0)</f>
        <v>Doug Blanchard</v>
      </c>
      <c r="L83" t="str">
        <f>VLOOKUP($A83,'Capital spend Nov 30'!$D$10:$W$6901,4,0)</f>
        <v>Replacement of courtyard pergolas.
Current structures are rotten through / unsafe for residents and staff. 
Improvement of outdoor areas. 
As per approved quote # REV C 0919</v>
      </c>
      <c r="Q83" s="106">
        <f t="shared" ref="Q83:Q108" si="4">COUNTIF(Z:Z,C83)</f>
        <v>0</v>
      </c>
      <c r="R83" s="101" t="s">
        <v>6114</v>
      </c>
      <c r="S83" s="101" t="s">
        <v>475</v>
      </c>
      <c r="T83" s="101" t="s">
        <v>6115</v>
      </c>
      <c r="U83" s="102">
        <v>7479.47</v>
      </c>
      <c r="V83" s="101"/>
      <c r="W83" s="101"/>
      <c r="X83" s="101"/>
      <c r="Y83" s="101"/>
      <c r="Z83" s="101"/>
    </row>
    <row r="84" spans="1:26">
      <c r="A84" s="25" t="s">
        <v>6569</v>
      </c>
      <c r="B84" t="s">
        <v>978</v>
      </c>
      <c r="C84" s="48" t="s">
        <v>1012</v>
      </c>
      <c r="D84" t="str">
        <f t="shared" si="3"/>
        <v>P22-019303</v>
      </c>
      <c r="E84" t="str">
        <f>IFERROR(VLOOKUP($A84,'Capital spend Nov 30'!$D:$G,3,FALSE),"No PO")</f>
        <v>P22-019303 - Line 2</v>
      </c>
      <c r="F84" t="str">
        <f>VLOOKUP(A84,'Capital spend Nov 30'!D:Q,14,FALSE)</f>
        <v>Parkwood Manor - 2022 - In-Suite Renovations</v>
      </c>
      <c r="G84" t="str">
        <f>VLOOKUP(A84,'Capital spend Nov 30'!D:U,18,FALSE)</f>
        <v>No</v>
      </c>
      <c r="H84" s="89">
        <f>VLOOKUP(A84,'Capital spend Nov 30'!$D$10:$W$6901,5,0)</f>
        <v>5825.69</v>
      </c>
      <c r="I84" t="str">
        <f>VLOOKUP(A84,'Capital spend Nov 30'!$D$10:$W$6901,15,0)</f>
        <v>ST10059</v>
      </c>
      <c r="J84" t="str">
        <f>VLOOKUP($A84,'Capital spend Nov 30'!$D$10:$W$6901,8,0)</f>
        <v>In-Suite Renovation (Capital)</v>
      </c>
      <c r="K84" t="str">
        <f>VLOOKUP($A84,'Capital spend Nov 30'!$D$10:$W$6901,2,0)</f>
        <v>Bryan Dylawsky</v>
      </c>
      <c r="L84" t="str">
        <f>VLOOKUP($A84,'Capital spend Nov 30'!$D$10:$W$6901,4,0)</f>
        <v>Suite 162 Reno Paint, Replace Vinyl in Kitchen &amp; Bathroom</v>
      </c>
      <c r="Q84" s="106">
        <f t="shared" si="4"/>
        <v>0</v>
      </c>
      <c r="R84" s="101" t="s">
        <v>6116</v>
      </c>
      <c r="S84" s="101" t="s">
        <v>73</v>
      </c>
      <c r="T84" s="101" t="s">
        <v>6117</v>
      </c>
      <c r="U84" s="102">
        <v>3517.69</v>
      </c>
      <c r="V84" s="101"/>
      <c r="W84" s="101"/>
      <c r="X84" s="101"/>
      <c r="Y84" s="101"/>
      <c r="Z84" s="101"/>
    </row>
    <row r="85" spans="1:26">
      <c r="A85" s="25" t="s">
        <v>6570</v>
      </c>
      <c r="B85" t="s">
        <v>978</v>
      </c>
      <c r="C85" s="67" t="s">
        <v>1012</v>
      </c>
      <c r="D85" t="str">
        <f t="shared" si="3"/>
        <v>P22-019275</v>
      </c>
      <c r="E85" t="str">
        <f>IFERROR(VLOOKUP($A85,'Capital spend Nov 30'!$D:$G,3,FALSE),"No PO")</f>
        <v>P22-019275 - Line 1</v>
      </c>
      <c r="F85" t="str">
        <f>VLOOKUP(A85,'Capital spend Nov 30'!D:Q,14,FALSE)</f>
        <v>The Dorchester-2022-Replacement Window Unit #109</v>
      </c>
      <c r="G85" t="str">
        <f>VLOOKUP(A85,'Capital spend Nov 30'!D:U,18,FALSE)</f>
        <v>No</v>
      </c>
      <c r="H85" s="89">
        <f>VLOOKUP(A85,'Capital spend Nov 30'!$D$10:$W$6901,5,0)</f>
        <v>2056.1</v>
      </c>
      <c r="I85" t="str">
        <f>VLOOKUP(A85,'Capital spend Nov 30'!$D$10:$W$6901,15,0)</f>
        <v>ST10061</v>
      </c>
      <c r="J85" t="str">
        <f>VLOOKUP($A85,'Capital spend Nov 30'!$D$10:$W$6901,8,0)</f>
        <v>Exterior Window (Capital)</v>
      </c>
      <c r="K85" t="str">
        <f>VLOOKUP($A85,'Capital spend Nov 30'!$D$10:$W$6901,2,0)</f>
        <v>Doug Blanchard</v>
      </c>
      <c r="L85" t="str">
        <f>VLOOKUP($A85,'Capital spend Nov 30'!$D$10:$W$6901,4,0)</f>
        <v>Suite 109 Window</v>
      </c>
      <c r="Q85" s="106">
        <f t="shared" si="4"/>
        <v>0</v>
      </c>
      <c r="R85" s="101" t="s">
        <v>6118</v>
      </c>
      <c r="S85" s="101" t="s">
        <v>88</v>
      </c>
      <c r="T85" s="101" t="s">
        <v>6119</v>
      </c>
      <c r="U85" s="102">
        <v>16855.080000000002</v>
      </c>
      <c r="V85" s="101"/>
      <c r="W85" s="101"/>
      <c r="X85" s="101"/>
      <c r="Y85" s="101"/>
      <c r="Z85" s="101"/>
    </row>
    <row r="86" spans="1:26">
      <c r="A86" s="25" t="s">
        <v>6571</v>
      </c>
      <c r="B86" t="s">
        <v>978</v>
      </c>
      <c r="C86" s="67" t="s">
        <v>1086</v>
      </c>
      <c r="D86" t="str">
        <f t="shared" si="3"/>
        <v>P22-019270</v>
      </c>
      <c r="E86" t="str">
        <f>IFERROR(VLOOKUP($A86,'Capital spend Nov 30'!$D:$G,3,FALSE),"No PO")</f>
        <v>P22-019270 - Line 2</v>
      </c>
      <c r="F86" t="str">
        <f>VLOOKUP(A86,'Capital spend Nov 30'!D:Q,14,FALSE)</f>
        <v>Hollyburn House - 2022 - In-Suite Renovations</v>
      </c>
      <c r="G86" t="str">
        <f>VLOOKUP(A86,'Capital spend Nov 30'!D:U,18,FALSE)</f>
        <v>No</v>
      </c>
      <c r="H86" s="89">
        <f>VLOOKUP(A86,'Capital spend Nov 30'!$D$10:$W$6901,5,0)</f>
        <v>724.5</v>
      </c>
      <c r="I86" t="str">
        <f>VLOOKUP(A86,'Capital spend Nov 30'!$D$10:$W$6901,15,0)</f>
        <v>ST10055</v>
      </c>
      <c r="J86" t="str">
        <f>VLOOKUP($A86,'Capital spend Nov 30'!$D$10:$W$6901,8,0)</f>
        <v>In-Suite Refresh (Capital)</v>
      </c>
      <c r="K86" t="str">
        <f>VLOOKUP($A86,'Capital spend Nov 30'!$D$10:$W$6901,2,0)</f>
        <v>Kathy Russell</v>
      </c>
      <c r="L86" t="str">
        <f>VLOOKUP($A86,'Capital spend Nov 30'!$D$10:$W$6901,4,0)</f>
        <v>Suite 109 Refresh Paint</v>
      </c>
      <c r="Q86" s="106">
        <f t="shared" si="4"/>
        <v>0</v>
      </c>
      <c r="R86" s="101" t="s">
        <v>6120</v>
      </c>
      <c r="S86" s="101" t="s">
        <v>46</v>
      </c>
      <c r="T86" s="101" t="s">
        <v>6121</v>
      </c>
      <c r="U86" s="102">
        <v>7148.63</v>
      </c>
      <c r="V86" s="101"/>
      <c r="W86" s="101"/>
      <c r="X86" s="101"/>
      <c r="Y86" s="101"/>
      <c r="Z86" s="101"/>
    </row>
    <row r="87" spans="1:26">
      <c r="A87" s="25" t="s">
        <v>6572</v>
      </c>
      <c r="B87" t="s">
        <v>978</v>
      </c>
      <c r="C87" s="48" t="s">
        <v>1086</v>
      </c>
      <c r="D87" t="str">
        <f t="shared" si="3"/>
        <v>P22-019092</v>
      </c>
      <c r="E87" t="str">
        <f>IFERROR(VLOOKUP($A87,'Capital spend Nov 30'!$D:$G,3,FALSE),"No PO")</f>
        <v>P22-019092 - Line 2</v>
      </c>
      <c r="F87" t="str">
        <f>VLOOKUP(A87,'Capital spend Nov 30'!D:Q,14,FALSE)</f>
        <v>Prince of Wales - 2022 - In-Suite Renovations</v>
      </c>
      <c r="G87" t="str">
        <f>VLOOKUP(A87,'Capital spend Nov 30'!D:U,18,FALSE)</f>
        <v>No</v>
      </c>
      <c r="H87" s="89">
        <f>VLOOKUP(A87,'Capital spend Nov 30'!$D$10:$W$6901,5,0)</f>
        <v>3746.46</v>
      </c>
      <c r="I87" t="str">
        <f>VLOOKUP(A87,'Capital spend Nov 30'!$D$10:$W$6901,15,0)</f>
        <v>ST10041</v>
      </c>
      <c r="J87" t="str">
        <f>VLOOKUP($A87,'Capital spend Nov 30'!$D$10:$W$6901,8,0)</f>
        <v>In-Suite Renovation (Capital)</v>
      </c>
      <c r="K87" t="str">
        <f>VLOOKUP($A87,'Capital spend Nov 30'!$D$10:$W$6901,2,0)</f>
        <v>Jennifer Holmes</v>
      </c>
      <c r="L87" t="str">
        <f>VLOOKUP($A87,'Capital spend Nov 30'!$D$10:$W$6901,4,0)</f>
        <v>Suite 414 Reno Paint, Carpet, Flooring</v>
      </c>
      <c r="Q87" s="114">
        <f t="shared" si="4"/>
        <v>0</v>
      </c>
      <c r="R87" s="101" t="s">
        <v>6122</v>
      </c>
      <c r="S87" s="101" t="s">
        <v>130</v>
      </c>
      <c r="T87" s="101" t="s">
        <v>6123</v>
      </c>
      <c r="U87" s="102">
        <v>6007.08</v>
      </c>
      <c r="V87" s="101"/>
      <c r="W87" s="101"/>
      <c r="X87" s="101"/>
      <c r="Y87" s="101"/>
      <c r="Z87" s="101"/>
    </row>
    <row r="88" spans="1:26">
      <c r="A88" s="25" t="s">
        <v>6573</v>
      </c>
      <c r="B88" t="s">
        <v>978</v>
      </c>
      <c r="C88" s="48" t="s">
        <v>1086</v>
      </c>
      <c r="D88" t="str">
        <f t="shared" si="3"/>
        <v>P22-019858</v>
      </c>
      <c r="E88" t="str">
        <f>IFERROR(VLOOKUP($A88,'Capital spend Nov 30'!$D:$G,3,FALSE),"No PO")</f>
        <v>P22-019858 - Line 1</v>
      </c>
      <c r="F88" t="str">
        <f>VLOOKUP(A88,'Capital spend Nov 30'!D:Q,14,FALSE)</f>
        <v>The Village Senoirs - 2022 - In-Suite Renovations</v>
      </c>
      <c r="G88" t="str">
        <f>VLOOKUP(A88,'Capital spend Nov 30'!D:U,18,FALSE)</f>
        <v>No</v>
      </c>
      <c r="H88" s="89">
        <f>VLOOKUP(A88,'Capital spend Nov 30'!$D$10:$W$6901,5,0)</f>
        <v>1423.8</v>
      </c>
      <c r="I88" t="str">
        <f>VLOOKUP(A88,'Capital spend Nov 30'!$D$10:$W$6901,15,0)</f>
        <v>ST10336</v>
      </c>
      <c r="J88" t="str">
        <f>VLOOKUP($A88,'Capital spend Nov 30'!$D$10:$W$6901,8,0)</f>
        <v>Suites FF&amp;E (Capital)</v>
      </c>
      <c r="K88" t="str">
        <f>VLOOKUP($A88,'Capital spend Nov 30'!$D$10:$W$6901,2,0)</f>
        <v>Dylan Subject</v>
      </c>
      <c r="L88" t="str">
        <f>VLOOKUP($A88,'Capital spend Nov 30'!$D$10:$W$6901,4,0)</f>
        <v>Suite 3004 Reno Apartment Fridge</v>
      </c>
      <c r="Q88" s="114">
        <f t="shared" si="4"/>
        <v>0</v>
      </c>
      <c r="R88" s="101" t="s">
        <v>6124</v>
      </c>
      <c r="S88" s="101" t="s">
        <v>487</v>
      </c>
      <c r="T88" s="101" t="s">
        <v>6125</v>
      </c>
      <c r="U88" s="102">
        <v>5957.36</v>
      </c>
      <c r="V88" s="101"/>
      <c r="W88" s="101"/>
      <c r="X88" s="101"/>
      <c r="Y88" s="101"/>
      <c r="Z88" s="101"/>
    </row>
    <row r="89" spans="1:26">
      <c r="A89" s="25" t="s">
        <v>6574</v>
      </c>
      <c r="B89" t="s">
        <v>978</v>
      </c>
      <c r="C89" s="48" t="s">
        <v>1086</v>
      </c>
      <c r="D89" t="str">
        <f t="shared" si="3"/>
        <v>P22-019157</v>
      </c>
      <c r="E89" t="str">
        <f>IFERROR(VLOOKUP($A89,'Capital spend Nov 30'!$D:$G,3,FALSE),"No PO")</f>
        <v>P22-019157 - Line 1</v>
      </c>
      <c r="F89" t="str">
        <f>VLOOKUP(A89,'Capital spend Nov 30'!D:Q,14,FALSE)</f>
        <v>Rayoak - 2022 - Housekeeping Equipment</v>
      </c>
      <c r="G89" t="str">
        <f>VLOOKUP(A89,'Capital spend Nov 30'!D:U,18,FALSE)</f>
        <v>No</v>
      </c>
      <c r="H89" s="89">
        <f>VLOOKUP(A89,'Capital spend Nov 30'!$D$10:$W$6901,5,0)</f>
        <v>862.47</v>
      </c>
      <c r="I89" t="str">
        <f>VLOOKUP(A89,'Capital spend Nov 30'!$D$10:$W$6901,15,0)</f>
        <v>ST10030</v>
      </c>
      <c r="J89" t="str">
        <f>VLOOKUP($A89,'Capital spend Nov 30'!$D$10:$W$6901,8,0)</f>
        <v>Housekeeping FF&amp;E (Capital)</v>
      </c>
      <c r="K89" t="str">
        <f>VLOOKUP($A89,'Capital spend Nov 30'!$D$10:$W$6901,2,0)</f>
        <v>Kerrsten Norwood</v>
      </c>
      <c r="L89" t="str">
        <f>VLOOKUP($A89,'Capital spend Nov 30'!$D$10:$W$6901,4,0)</f>
        <v>Housekeeping Equipment</v>
      </c>
      <c r="Q89" s="114">
        <f t="shared" si="4"/>
        <v>0</v>
      </c>
      <c r="R89" s="101" t="s">
        <v>6126</v>
      </c>
      <c r="S89" s="101" t="s">
        <v>478</v>
      </c>
      <c r="T89" s="101" t="s">
        <v>6128</v>
      </c>
      <c r="U89" s="102">
        <v>14643.86</v>
      </c>
      <c r="V89" s="101"/>
      <c r="W89" s="101"/>
      <c r="X89" s="101"/>
      <c r="Y89" s="101"/>
      <c r="Z89" s="101"/>
    </row>
    <row r="90" spans="1:26">
      <c r="A90" s="25" t="s">
        <v>6575</v>
      </c>
      <c r="B90" t="s">
        <v>978</v>
      </c>
      <c r="C90" s="48" t="s">
        <v>1086</v>
      </c>
      <c r="D90" t="str">
        <f t="shared" si="3"/>
        <v>P22-019211</v>
      </c>
      <c r="E90" t="str">
        <f>IFERROR(VLOOKUP($A90,'Capital spend Nov 30'!$D:$G,3,FALSE),"No PO")</f>
        <v>P22-019211 - Line 2</v>
      </c>
      <c r="F90" t="str">
        <f>VLOOKUP(A90,'Capital spend Nov 30'!D:Q,14,FALSE)</f>
        <v>Windsor Park - 2022 - In-Suite Renovations</v>
      </c>
      <c r="G90" t="str">
        <f>VLOOKUP(A90,'Capital spend Nov 30'!D:U,18,FALSE)</f>
        <v>No</v>
      </c>
      <c r="H90" s="89">
        <f>VLOOKUP(A90,'Capital spend Nov 30'!$D$10:$W$6901,5,0)</f>
        <v>565</v>
      </c>
      <c r="I90" t="str">
        <f>VLOOKUP(A90,'Capital spend Nov 30'!$D$10:$W$6901,15,0)</f>
        <v>ST10053</v>
      </c>
      <c r="J90" t="str">
        <f>VLOOKUP($A90,'Capital spend Nov 30'!$D$10:$W$6901,8,0)</f>
        <v>Suites FF&amp;E (Capital)</v>
      </c>
      <c r="K90" t="str">
        <f>VLOOKUP($A90,'Capital spend Nov 30'!$D$10:$W$6901,2,0)</f>
        <v>Sarah Hibberd</v>
      </c>
      <c r="L90" t="str">
        <f>VLOOKUP($A90,'Capital spend Nov 30'!$D$10:$W$6901,4,0)</f>
        <v>Suite 219 Reno Fridge</v>
      </c>
      <c r="Q90" s="114">
        <f t="shared" si="4"/>
        <v>0</v>
      </c>
      <c r="R90" s="101" t="s">
        <v>6129</v>
      </c>
      <c r="S90" s="101" t="s">
        <v>6130</v>
      </c>
      <c r="T90" s="101" t="s">
        <v>6131</v>
      </c>
      <c r="U90" s="102">
        <v>14688.14</v>
      </c>
      <c r="V90" s="101"/>
      <c r="W90" s="101"/>
      <c r="X90" s="101"/>
      <c r="Y90" s="101"/>
      <c r="Z90" s="101" t="s">
        <v>5569</v>
      </c>
    </row>
    <row r="91" spans="1:26">
      <c r="A91" s="25" t="s">
        <v>6576</v>
      </c>
      <c r="B91" t="s">
        <v>978</v>
      </c>
      <c r="C91" s="67" t="s">
        <v>1012</v>
      </c>
      <c r="D91" t="str">
        <f t="shared" si="3"/>
        <v>P22-019212</v>
      </c>
      <c r="E91" t="str">
        <f>IFERROR(VLOOKUP($A91,'Capital spend Nov 30'!$D:$G,3,FALSE),"No PO")</f>
        <v>P22-019212 - Line 1</v>
      </c>
      <c r="F91" t="str">
        <f>VLOOKUP(A91,'Capital spend Nov 30'!D:Q,14,FALSE)</f>
        <v>Kingsway - 2022 - In-Suite Renovations</v>
      </c>
      <c r="G91" t="str">
        <f>VLOOKUP(A91,'Capital spend Nov 30'!D:U,18,FALSE)</f>
        <v>No</v>
      </c>
      <c r="H91" s="89">
        <f>VLOOKUP(A91,'Capital spend Nov 30'!$D$10:$W$6901,5,0)</f>
        <v>9718.75</v>
      </c>
      <c r="I91" t="str">
        <f>VLOOKUP(A91,'Capital spend Nov 30'!$D$10:$W$6901,15,0)</f>
        <v>ST10020</v>
      </c>
      <c r="J91" t="str">
        <f>VLOOKUP($A91,'Capital spend Nov 30'!$D$10:$W$6901,8,0)</f>
        <v>In-Suite Renovation (Capital)</v>
      </c>
      <c r="K91" t="str">
        <f>VLOOKUP($A91,'Capital spend Nov 30'!$D$10:$W$6901,2,0)</f>
        <v>Mimoza Xheka</v>
      </c>
      <c r="L91" t="str">
        <f>VLOOKUP($A91,'Capital spend Nov 30'!$D$10:$W$6901,4,0)</f>
        <v>Suite 428 Reno</v>
      </c>
      <c r="Q91" s="114">
        <f t="shared" si="4"/>
        <v>0</v>
      </c>
      <c r="R91" s="101" t="s">
        <v>6132</v>
      </c>
      <c r="S91" s="101" t="s">
        <v>692</v>
      </c>
      <c r="T91" s="101" t="s">
        <v>6133</v>
      </c>
      <c r="U91" s="102">
        <v>4610.3999999999996</v>
      </c>
      <c r="V91" s="101"/>
      <c r="W91" s="101"/>
      <c r="X91" s="101"/>
      <c r="Y91" s="101"/>
      <c r="Z91" s="101" t="s">
        <v>5572</v>
      </c>
    </row>
    <row r="92" spans="1:26">
      <c r="A92" s="25" t="s">
        <v>6577</v>
      </c>
      <c r="B92" t="s">
        <v>978</v>
      </c>
      <c r="C92" s="48" t="s">
        <v>1012</v>
      </c>
      <c r="D92" t="str">
        <f t="shared" si="3"/>
        <v>P22-019213</v>
      </c>
      <c r="E92" t="str">
        <f>IFERROR(VLOOKUP($A92,'Capital spend Nov 30'!$D:$G,3,FALSE),"No PO")</f>
        <v>P22-019213 - Line 1</v>
      </c>
      <c r="F92" t="str">
        <f>VLOOKUP(A92,'Capital spend Nov 30'!D:Q,14,FALSE)</f>
        <v>Kingsway - 2022 - In-Suite Renovations</v>
      </c>
      <c r="G92" t="str">
        <f>VLOOKUP(A92,'Capital spend Nov 30'!D:U,18,FALSE)</f>
        <v>No</v>
      </c>
      <c r="H92" s="89">
        <f>VLOOKUP(A92,'Capital spend Nov 30'!$D$10:$W$6901,5,0)</f>
        <v>9344.31</v>
      </c>
      <c r="I92" t="str">
        <f>VLOOKUP(A92,'Capital spend Nov 30'!$D$10:$W$6901,15,0)</f>
        <v>ST10020</v>
      </c>
      <c r="J92" t="str">
        <f>VLOOKUP($A92,'Capital spend Nov 30'!$D$10:$W$6901,8,0)</f>
        <v>In-Suite Renovation (Capital)</v>
      </c>
      <c r="K92" t="str">
        <f>VLOOKUP($A92,'Capital spend Nov 30'!$D$10:$W$6901,2,0)</f>
        <v>Mimoza Xheka</v>
      </c>
      <c r="L92" t="str">
        <f>VLOOKUP($A92,'Capital spend Nov 30'!$D$10:$W$6901,4,0)</f>
        <v>Suite 227 Reno</v>
      </c>
      <c r="Q92" s="114">
        <f t="shared" si="4"/>
        <v>0</v>
      </c>
      <c r="R92" s="101" t="s">
        <v>6134</v>
      </c>
      <c r="S92" s="101" t="s">
        <v>707</v>
      </c>
      <c r="T92" s="101" t="s">
        <v>6135</v>
      </c>
      <c r="U92" s="102">
        <v>23628.3</v>
      </c>
      <c r="V92" s="101"/>
      <c r="W92" s="101"/>
      <c r="X92" s="101"/>
      <c r="Y92" s="101"/>
      <c r="Z92" s="101" t="s">
        <v>5574</v>
      </c>
    </row>
    <row r="93" spans="1:26">
      <c r="A93" t="s">
        <v>6578</v>
      </c>
      <c r="B93" t="s">
        <v>978</v>
      </c>
      <c r="C93" s="48" t="s">
        <v>1086</v>
      </c>
      <c r="D93" t="str">
        <f t="shared" si="3"/>
        <v>P22-019110</v>
      </c>
      <c r="E93" t="str">
        <f>IFERROR(VLOOKUP($A93,'Capital spend Nov 30'!$D:$G,3,FALSE),"No PO")</f>
        <v>P22-019110 - Line 1</v>
      </c>
      <c r="F93" t="str">
        <f>VLOOKUP(A93,'Capital spend Nov 30'!D:Q,14,FALSE)</f>
        <v>Alta Vista - 2022 - In-Suite Renovations</v>
      </c>
      <c r="G93" t="str">
        <f>VLOOKUP(A93,'Capital spend Nov 30'!D:U,18,FALSE)</f>
        <v>No</v>
      </c>
      <c r="H93" s="89">
        <f>VLOOKUP(A93,'Capital spend Nov 30'!$D$10:$W$6901,5,0)</f>
        <v>2633.7</v>
      </c>
      <c r="I93" t="str">
        <f>VLOOKUP(A93,'Capital spend Nov 30'!$D$10:$W$6901,15,0)</f>
        <v>ST10050</v>
      </c>
      <c r="J93" t="str">
        <f>VLOOKUP($A93,'Capital spend Nov 30'!$D$10:$W$6901,8,0)</f>
        <v>In-Suite Renovation (Capital)</v>
      </c>
      <c r="K93" t="str">
        <f>VLOOKUP($A93,'Capital spend Nov 30'!$D$10:$W$6901,2,0)</f>
        <v>Patric Laflamme</v>
      </c>
      <c r="L93" t="str">
        <f>VLOOKUP($A93,'Capital spend Nov 30'!$D$10:$W$6901,4,0)</f>
        <v>Suite 134 Reno AVM  Patch/Paint, lighting, toilet with raised seat, tp holder, patio door repair, repair wall.</v>
      </c>
      <c r="Q93" s="114">
        <f t="shared" si="4"/>
        <v>0</v>
      </c>
      <c r="R93" s="101" t="s">
        <v>6136</v>
      </c>
      <c r="S93" s="101" t="s">
        <v>371</v>
      </c>
      <c r="T93" s="101" t="s">
        <v>6137</v>
      </c>
      <c r="U93" s="102">
        <v>10779.73</v>
      </c>
      <c r="V93" s="104"/>
      <c r="W93" s="101"/>
      <c r="X93" s="101"/>
      <c r="Y93" s="101"/>
      <c r="Z93" s="101" t="s">
        <v>5576</v>
      </c>
    </row>
    <row r="94" spans="1:26">
      <c r="A94" t="s">
        <v>6579</v>
      </c>
      <c r="B94" t="s">
        <v>978</v>
      </c>
      <c r="C94" s="48" t="s">
        <v>1086</v>
      </c>
      <c r="D94" t="str">
        <f t="shared" si="3"/>
        <v>P22-019109</v>
      </c>
      <c r="E94" t="str">
        <f>IFERROR(VLOOKUP($A94,'Capital spend Nov 30'!$D:$G,3,FALSE),"No PO")</f>
        <v>P22-019109 - Line 1</v>
      </c>
      <c r="F94" t="str">
        <f>VLOOKUP(A94,'Capital spend Nov 30'!D:Q,14,FALSE)</f>
        <v>Alta Vista - 2022 - In-Suite Renovations</v>
      </c>
      <c r="G94" t="str">
        <f>VLOOKUP(A94,'Capital spend Nov 30'!D:U,18,FALSE)</f>
        <v>No</v>
      </c>
      <c r="H94" s="89">
        <f>VLOOKUP(A94,'Capital spend Nov 30'!$D$10:$W$6901,5,0)</f>
        <v>3005.18</v>
      </c>
      <c r="I94" t="str">
        <f>VLOOKUP(A94,'Capital spend Nov 30'!$D$10:$W$6901,15,0)</f>
        <v>ST10050</v>
      </c>
      <c r="J94" t="str">
        <f>VLOOKUP($A94,'Capital spend Nov 30'!$D$10:$W$6901,8,0)</f>
        <v>In-Suite Renovation (Capital)</v>
      </c>
      <c r="K94" t="str">
        <f>VLOOKUP($A94,'Capital spend Nov 30'!$D$10:$W$6901,2,0)</f>
        <v>Patric Laflamme</v>
      </c>
      <c r="L94" t="str">
        <f>VLOOKUP($A94,'Capital spend Nov 30'!$D$10:$W$6901,4,0)</f>
        <v>Suite 519 Reno AVM Patch/Paint, lighting, toilet with seat, towel bar, grab bar, tp holder</v>
      </c>
      <c r="Q94" s="114">
        <f t="shared" si="4"/>
        <v>0</v>
      </c>
      <c r="R94" s="101" t="s">
        <v>6138</v>
      </c>
      <c r="S94" s="101" t="s">
        <v>182</v>
      </c>
      <c r="T94" s="101" t="s">
        <v>6139</v>
      </c>
      <c r="U94" s="102">
        <v>6203.7</v>
      </c>
      <c r="V94" s="101"/>
      <c r="W94" s="101"/>
      <c r="X94" s="101"/>
      <c r="Y94" s="101"/>
      <c r="Z94" s="101" t="s">
        <v>5578</v>
      </c>
    </row>
    <row r="95" spans="1:26">
      <c r="A95" t="s">
        <v>6580</v>
      </c>
      <c r="B95" t="s">
        <v>978</v>
      </c>
      <c r="C95" s="48" t="s">
        <v>1086</v>
      </c>
      <c r="D95" t="str">
        <f t="shared" si="3"/>
        <v>P22-019224</v>
      </c>
      <c r="E95" t="str">
        <f>IFERROR(VLOOKUP($A95,'Capital spend Nov 30'!$D:$G,3,FALSE),"No PO")</f>
        <v>P22-019224 - Line 2</v>
      </c>
      <c r="F95" t="str">
        <f>VLOOKUP(A95,'Capital spend Nov 30'!D:Q,14,FALSE)</f>
        <v>Alta Vista - 2022 - In-Suite Renovations</v>
      </c>
      <c r="G95" t="str">
        <f>VLOOKUP(A95,'Capital spend Nov 30'!D:U,18,FALSE)</f>
        <v>No</v>
      </c>
      <c r="H95" s="89">
        <f>VLOOKUP(A95,'Capital spend Nov 30'!$D$10:$W$6901,5,0)</f>
        <v>2164.8200000000002</v>
      </c>
      <c r="I95" t="str">
        <f>VLOOKUP(A95,'Capital spend Nov 30'!$D$10:$W$6901,15,0)</f>
        <v>ST10050</v>
      </c>
      <c r="J95" t="str">
        <f>VLOOKUP($A95,'Capital spend Nov 30'!$D$10:$W$6901,8,0)</f>
        <v>In-Suite Renovation (Capital)</v>
      </c>
      <c r="K95" t="str">
        <f>VLOOKUP($A95,'Capital spend Nov 30'!$D$10:$W$6901,2,0)</f>
        <v>Patric Laflamme</v>
      </c>
      <c r="L95" t="str">
        <f>VLOOKUP($A95,'Capital spend Nov 30'!$D$10:$W$6901,4,0)</f>
        <v>Suite 420 Reno AVM Patch/paint, carpet and wall repairs.</v>
      </c>
      <c r="Q95" s="114">
        <f t="shared" si="4"/>
        <v>0</v>
      </c>
      <c r="R95" s="101" t="s">
        <v>6140</v>
      </c>
      <c r="S95" s="101" t="s">
        <v>428</v>
      </c>
      <c r="T95" s="101" t="s">
        <v>6141</v>
      </c>
      <c r="U95" s="102">
        <v>9070.7800000000007</v>
      </c>
      <c r="V95" s="101"/>
      <c r="W95" s="101"/>
      <c r="X95" s="101"/>
      <c r="Y95" s="101"/>
      <c r="Z95" s="101" t="s">
        <v>5580</v>
      </c>
    </row>
    <row r="96" spans="1:26">
      <c r="A96" t="s">
        <v>6581</v>
      </c>
      <c r="B96" t="s">
        <v>978</v>
      </c>
      <c r="C96" s="48" t="s">
        <v>1012</v>
      </c>
      <c r="D96" t="str">
        <f t="shared" si="3"/>
        <v>P22-019223</v>
      </c>
      <c r="E96" t="str">
        <f>IFERROR(VLOOKUP($A96,'Capital spend Nov 30'!$D:$G,3,FALSE),"No PO")</f>
        <v>P22-019223 - Line 2</v>
      </c>
      <c r="F96" t="str">
        <f>VLOOKUP(A96,'Capital spend Nov 30'!D:Q,14,FALSE)</f>
        <v>Alta Vista - 2022 - In-Suite Renovations</v>
      </c>
      <c r="G96" t="str">
        <f>VLOOKUP(A96,'Capital spend Nov 30'!D:U,18,FALSE)</f>
        <v>No</v>
      </c>
      <c r="H96" s="89">
        <f>VLOOKUP(A96,'Capital spend Nov 30'!$D$10:$W$6901,5,0)</f>
        <v>9137.24</v>
      </c>
      <c r="I96" t="str">
        <f>VLOOKUP(A96,'Capital spend Nov 30'!$D$10:$W$6901,15,0)</f>
        <v>ST10050</v>
      </c>
      <c r="J96" t="str">
        <f>VLOOKUP($A96,'Capital spend Nov 30'!$D$10:$W$6901,8,0)</f>
        <v>In-Suite Renovation (Capital)</v>
      </c>
      <c r="K96" t="str">
        <f>VLOOKUP($A96,'Capital spend Nov 30'!$D$10:$W$6901,2,0)</f>
        <v>Patric Laflamme</v>
      </c>
      <c r="L96" t="str">
        <f>VLOOKUP($A96,'Capital spend Nov 30'!$D$10:$W$6901,4,0)</f>
        <v>Suite 501 Reno AVM Patch/paint, lighting, flooring, full shower, toilet with raised seat, towel bar, grab bar, tp holder, wall repairs</v>
      </c>
      <c r="Q96" s="114">
        <f t="shared" si="4"/>
        <v>0</v>
      </c>
      <c r="R96" s="101" t="s">
        <v>6142</v>
      </c>
      <c r="S96" s="101" t="s">
        <v>235</v>
      </c>
      <c r="T96" s="101" t="s">
        <v>6143</v>
      </c>
      <c r="U96" s="102">
        <v>3882.89</v>
      </c>
      <c r="V96" s="101"/>
      <c r="W96" s="101"/>
      <c r="X96" s="101"/>
      <c r="Y96" s="101"/>
      <c r="Z96" s="101" t="s">
        <v>5582</v>
      </c>
    </row>
    <row r="97" spans="1:26">
      <c r="A97" t="s">
        <v>6582</v>
      </c>
      <c r="B97" t="s">
        <v>978</v>
      </c>
      <c r="C97" s="48" t="s">
        <v>1012</v>
      </c>
      <c r="D97" t="str">
        <f t="shared" si="3"/>
        <v>P22-019091</v>
      </c>
      <c r="E97" t="str">
        <f>IFERROR(VLOOKUP($A97,'Capital spend Nov 30'!$D:$G,3,FALSE),"No PO")</f>
        <v>P22-019091 - Line 1</v>
      </c>
      <c r="F97" t="str">
        <f>VLOOKUP(A97,'Capital spend Nov 30'!D:Q,14,FALSE)</f>
        <v>Birkdale - 2022 - In-Suite Renovations</v>
      </c>
      <c r="G97" t="str">
        <f>VLOOKUP(A97,'Capital spend Nov 30'!D:U,18,FALSE)</f>
        <v>No</v>
      </c>
      <c r="H97" s="89">
        <f>VLOOKUP(A97,'Capital spend Nov 30'!$D$10:$W$6901,5,0)</f>
        <v>1977.23</v>
      </c>
      <c r="I97" t="str">
        <f>VLOOKUP(A97,'Capital spend Nov 30'!$D$10:$W$6901,15,0)</f>
        <v>ST10009</v>
      </c>
      <c r="J97" t="str">
        <f>VLOOKUP($A97,'Capital spend Nov 30'!$D$10:$W$6901,8,0)</f>
        <v>In-Suite Renovation (Capital)</v>
      </c>
      <c r="K97" t="str">
        <f>VLOOKUP($A97,'Capital spend Nov 30'!$D$10:$W$6901,2,0)</f>
        <v>Greg Chow</v>
      </c>
      <c r="L97" t="str">
        <f>VLOOKUP($A97,'Capital spend Nov 30'!$D$10:$W$6901,4,0)</f>
        <v>Suite 412 Reno Replace Carpet in Bedroom and Living room Beyond Cleaning</v>
      </c>
      <c r="Q97" s="114">
        <f t="shared" si="4"/>
        <v>0</v>
      </c>
      <c r="R97" s="101" t="s">
        <v>6144</v>
      </c>
      <c r="S97" s="101" t="s">
        <v>95</v>
      </c>
      <c r="T97" s="101" t="s">
        <v>6145</v>
      </c>
      <c r="U97" s="102">
        <v>5848.52</v>
      </c>
      <c r="V97" s="101"/>
      <c r="W97" s="101"/>
      <c r="X97" s="101"/>
      <c r="Y97" s="101"/>
      <c r="Z97" s="101" t="s">
        <v>5584</v>
      </c>
    </row>
    <row r="98" spans="1:26">
      <c r="A98" t="s">
        <v>6583</v>
      </c>
      <c r="B98" t="s">
        <v>978</v>
      </c>
      <c r="C98" s="48" t="s">
        <v>1012</v>
      </c>
      <c r="D98" t="str">
        <f t="shared" si="3"/>
        <v>P22-019412</v>
      </c>
      <c r="E98" t="str">
        <f>IFERROR(VLOOKUP($A98,'Capital spend Nov 30'!$D:$G,3,FALSE),"No PO")</f>
        <v>P22-019412 - Line 2</v>
      </c>
      <c r="F98" t="str">
        <f>VLOOKUP(A98,'Capital spend Nov 30'!D:Q,14,FALSE)</f>
        <v>Colonel By - 2022 - In-Suite Renovations</v>
      </c>
      <c r="G98" t="str">
        <f>VLOOKUP(A98,'Capital spend Nov 30'!D:U,18,FALSE)</f>
        <v>No</v>
      </c>
      <c r="H98" s="89">
        <f>VLOOKUP(A98,'Capital spend Nov 30'!$D$10:$W$6901,5,0)</f>
        <v>12530.32</v>
      </c>
      <c r="I98" t="str">
        <f>VLOOKUP(A98,'Capital spend Nov 30'!$D$10:$W$6901,15,0)</f>
        <v>ST10049</v>
      </c>
      <c r="J98" t="str">
        <f>VLOOKUP($A98,'Capital spend Nov 30'!$D$10:$W$6901,8,0)</f>
        <v>In-Suite Renovation (Capital)</v>
      </c>
      <c r="K98" t="str">
        <f>VLOOKUP($A98,'Capital spend Nov 30'!$D$10:$W$6901,2,0)</f>
        <v>Patric Laflamme</v>
      </c>
      <c r="L98" t="str">
        <f>VLOOKUP($A98,'Capital spend Nov 30'!$D$10:$W$6901,4,0)</f>
        <v>Suite 357 Reno Patch/paint, lighting, full vanity, full kitchenette, shower head with hose, ceiling tiles.</v>
      </c>
      <c r="Q98" s="114">
        <f t="shared" si="4"/>
        <v>0</v>
      </c>
      <c r="R98" s="101" t="s">
        <v>6146</v>
      </c>
      <c r="S98" s="101" t="s">
        <v>405</v>
      </c>
      <c r="T98" s="101" t="s">
        <v>6147</v>
      </c>
      <c r="U98" s="102">
        <v>5444.54</v>
      </c>
      <c r="V98" s="101"/>
      <c r="W98" s="101"/>
      <c r="X98" s="101"/>
      <c r="Y98" s="101"/>
      <c r="Z98" s="101" t="s">
        <v>5586</v>
      </c>
    </row>
    <row r="99" spans="1:26">
      <c r="A99" t="s">
        <v>6584</v>
      </c>
      <c r="B99" t="s">
        <v>978</v>
      </c>
      <c r="C99" s="48" t="s">
        <v>1012</v>
      </c>
      <c r="D99" t="str">
        <f t="shared" si="3"/>
        <v>P22-019308</v>
      </c>
      <c r="E99" t="str">
        <f>IFERROR(VLOOKUP($A99,'Capital spend Nov 30'!$D:$G,3,FALSE),"No PO")</f>
        <v>P22-019308 - Line 1</v>
      </c>
      <c r="F99" t="str">
        <f>VLOOKUP(A99,'Capital spend Nov 30'!D:Q,14,FALSE)</f>
        <v>Hollyburn House-2022-Fountain Pump Replacement</v>
      </c>
      <c r="G99" t="str">
        <f>VLOOKUP(A99,'Capital spend Nov 30'!D:U,18,FALSE)</f>
        <v>No</v>
      </c>
      <c r="H99" s="89">
        <f>VLOOKUP(A99,'Capital spend Nov 30'!$D$10:$W$6901,5,0)</f>
        <v>3872.4</v>
      </c>
      <c r="I99" t="str">
        <f>VLOOKUP(A99,'Capital spend Nov 30'!$D$10:$W$6901,15,0)</f>
        <v>ST10055</v>
      </c>
      <c r="J99" t="str">
        <f>VLOOKUP($A99,'Capital spend Nov 30'!$D$10:$W$6901,8,0)</f>
        <v>Landscaping Features (Capital)</v>
      </c>
      <c r="K99" t="str">
        <f>VLOOKUP($A99,'Capital spend Nov 30'!$D$10:$W$6901,2,0)</f>
        <v>Doug Blanchard</v>
      </c>
      <c r="L99" t="str">
        <f>VLOOKUP($A99,'Capital spend Nov 30'!$D$10:$W$6901,4,0)</f>
        <v>Replacement of failed Fountain pump serving outdoor water feature fountain.
As per approved quotation from Gateway Mechanical Q-#034648.</v>
      </c>
      <c r="Q99" s="114">
        <f t="shared" si="4"/>
        <v>0</v>
      </c>
      <c r="R99" s="101" t="s">
        <v>6148</v>
      </c>
      <c r="S99" s="101" t="s">
        <v>365</v>
      </c>
      <c r="T99" s="101" t="s">
        <v>6149</v>
      </c>
      <c r="U99" s="102">
        <v>1124.55</v>
      </c>
      <c r="V99" s="101"/>
      <c r="W99" s="101"/>
      <c r="X99" s="101"/>
      <c r="Y99" s="101"/>
      <c r="Z99" s="101" t="s">
        <v>5588</v>
      </c>
    </row>
    <row r="100" spans="1:26">
      <c r="A100" t="s">
        <v>6585</v>
      </c>
      <c r="B100" t="s">
        <v>978</v>
      </c>
      <c r="C100" s="48" t="s">
        <v>1086</v>
      </c>
      <c r="D100" t="str">
        <f t="shared" si="3"/>
        <v>P22-019276</v>
      </c>
      <c r="E100" t="str">
        <f>IFERROR(VLOOKUP($A100,'Capital spend Nov 30'!$D:$G,3,FALSE),"No PO")</f>
        <v>P22-019276 - Line 1</v>
      </c>
      <c r="F100" t="str">
        <f>VLOOKUP(A100,'Capital spend Nov 30'!D:Q,14,FALSE)</f>
        <v>The Dorchester-2022-Toilets replacement (Supply Only)</v>
      </c>
      <c r="G100" t="str">
        <f>VLOOKUP(A100,'Capital spend Nov 30'!D:U,18,FALSE)</f>
        <v>No</v>
      </c>
      <c r="H100" s="89">
        <f>VLOOKUP(A100,'Capital spend Nov 30'!$D$10:$W$6901,5,0)</f>
        <v>2477.5300000000002</v>
      </c>
      <c r="I100" t="str">
        <f>VLOOKUP(A100,'Capital spend Nov 30'!$D$10:$W$6901,15,0)</f>
        <v>ST10061</v>
      </c>
      <c r="J100" t="str">
        <f>VLOOKUP($A100,'Capital spend Nov 30'!$D$10:$W$6901,8,0)</f>
        <v>Plumbing (Capital)</v>
      </c>
      <c r="K100" t="str">
        <f>VLOOKUP($A100,'Capital spend Nov 30'!$D$10:$W$6901,2,0)</f>
        <v>Doug Blanchard</v>
      </c>
      <c r="L100" t="str">
        <f>VLOOKUP($A100,'Capital spend Nov 30'!$D$10:$W$6901,4,0)</f>
        <v>Supply of 6 Penguin 4.8L Flush toilets, due to current toilets failing. Site unable to locate replacement parts for existing.</v>
      </c>
      <c r="Q100" s="114">
        <f t="shared" si="4"/>
        <v>0</v>
      </c>
      <c r="R100" s="101" t="s">
        <v>6150</v>
      </c>
      <c r="S100" s="101" t="s">
        <v>130</v>
      </c>
      <c r="T100" s="101" t="s">
        <v>6151</v>
      </c>
      <c r="U100" s="102">
        <v>9038.56</v>
      </c>
      <c r="V100" s="101"/>
      <c r="W100" s="101"/>
      <c r="X100" s="101"/>
      <c r="Y100" s="101"/>
      <c r="Z100" s="101" t="s">
        <v>5590</v>
      </c>
    </row>
    <row r="101" spans="1:26">
      <c r="A101" t="s">
        <v>6586</v>
      </c>
      <c r="B101" t="s">
        <v>978</v>
      </c>
      <c r="C101" s="48" t="s">
        <v>1012</v>
      </c>
      <c r="D101" t="str">
        <f t="shared" si="3"/>
        <v>P22-019236</v>
      </c>
      <c r="E101" t="str">
        <f>IFERROR(VLOOKUP($A101,'Capital spend Nov 30'!$D:$G,3,FALSE),"No PO")</f>
        <v>P22-019236 - Line 1</v>
      </c>
      <c r="F101" t="str">
        <f>VLOOKUP(A101,'Capital spend Nov 30'!D:Q,14,FALSE)</f>
        <v>The Beechwood - 2022 - HVAC (Recirc Pump)</v>
      </c>
      <c r="G101" t="str">
        <f>VLOOKUP(A101,'Capital spend Nov 30'!D:U,18,FALSE)</f>
        <v>No</v>
      </c>
      <c r="H101" s="89">
        <f>VLOOKUP(A101,'Capital spend Nov 30'!$D$10:$W$6901,5,0)</f>
        <v>2750.42</v>
      </c>
      <c r="I101" t="str">
        <f>VLOOKUP(A101,'Capital spend Nov 30'!$D$10:$W$6901,15,0)</f>
        <v>ST10011</v>
      </c>
      <c r="J101" t="str">
        <f>VLOOKUP($A101,'Capital spend Nov 30'!$D$10:$W$6901,8,0)</f>
        <v>HVAC Systems (Capital)</v>
      </c>
      <c r="K101" t="str">
        <f>VLOOKUP($A101,'Capital spend Nov 30'!$D$10:$W$6901,2,0)</f>
        <v>Tim Morrison</v>
      </c>
      <c r="L101" t="str">
        <f>VLOOKUP($A101,'Capital spend Nov 30'!$D$10:$W$6901,4,0)</f>
        <v>To replace the current failed 15 year old recirc pump on Boiler B-3.</v>
      </c>
      <c r="Q101" s="114">
        <f t="shared" si="4"/>
        <v>0</v>
      </c>
      <c r="R101" s="101" t="s">
        <v>6152</v>
      </c>
      <c r="S101" s="101" t="s">
        <v>368</v>
      </c>
      <c r="T101" s="101" t="s">
        <v>6153</v>
      </c>
      <c r="U101" s="102">
        <v>4389.4799999999996</v>
      </c>
      <c r="V101" s="101"/>
      <c r="W101" s="101"/>
      <c r="X101" s="101"/>
      <c r="Y101" s="101"/>
      <c r="Z101" s="101" t="s">
        <v>5592</v>
      </c>
    </row>
    <row r="102" spans="1:26">
      <c r="A102" t="s">
        <v>6587</v>
      </c>
      <c r="B102" t="s">
        <v>978</v>
      </c>
      <c r="C102" s="48" t="s">
        <v>1086</v>
      </c>
      <c r="D102" t="str">
        <f t="shared" si="3"/>
        <v>P22-019186</v>
      </c>
      <c r="E102" t="str">
        <f>IFERROR(VLOOKUP($A102,'Capital spend Nov 30'!$D:$G,3,FALSE),"No PO")</f>
        <v>P22-019186 - Line 1</v>
      </c>
      <c r="F102" t="str">
        <f>VLOOKUP(A102,'Capital spend Nov 30'!D:Q,14,FALSE)</f>
        <v>Glynnwood - 2022 - Roof Repairs #2</v>
      </c>
      <c r="G102" t="str">
        <f>VLOOKUP(A102,'Capital spend Nov 30'!D:U,18,FALSE)</f>
        <v>No</v>
      </c>
      <c r="H102" s="89">
        <f>VLOOKUP(A102,'Capital spend Nov 30'!$D$10:$W$6901,5,0)</f>
        <v>6800.34</v>
      </c>
      <c r="I102" t="str">
        <f>VLOOKUP(A102,'Capital spend Nov 30'!$D$10:$W$6901,15,0)</f>
        <v>ST10027</v>
      </c>
      <c r="J102" t="str">
        <f>VLOOKUP($A102,'Capital spend Nov 30'!$D$10:$W$6901,8,0)</f>
        <v>Roof (Capital)</v>
      </c>
      <c r="K102" t="str">
        <f>VLOOKUP($A102,'Capital spend Nov 30'!$D$10:$W$6901,2,0)</f>
        <v>Tim Morrison</v>
      </c>
      <c r="L102" t="str">
        <f>VLOOKUP($A102,'Capital spend Nov 30'!$D$10:$W$6901,4,0)</f>
        <v>To perform roof repairs on the current failed 25-year-old sections. Leaking into resident spaces.</v>
      </c>
      <c r="Q102" s="114">
        <f t="shared" si="4"/>
        <v>0</v>
      </c>
      <c r="R102" s="101" t="s">
        <v>6154</v>
      </c>
      <c r="S102" s="101" t="s">
        <v>371</v>
      </c>
      <c r="T102" s="101" t="s">
        <v>6155</v>
      </c>
      <c r="U102" s="102">
        <v>1417.5</v>
      </c>
      <c r="V102" s="101"/>
      <c r="W102" s="101"/>
      <c r="X102" s="101"/>
      <c r="Y102" s="101"/>
      <c r="Z102" s="101" t="s">
        <v>5595</v>
      </c>
    </row>
    <row r="103" spans="1:26">
      <c r="A103" t="s">
        <v>6588</v>
      </c>
      <c r="B103" t="s">
        <v>978</v>
      </c>
      <c r="C103" s="48" t="s">
        <v>1086</v>
      </c>
      <c r="D103" t="str">
        <f t="shared" ref="D103:D134" si="5">LEFT(E103,10)</f>
        <v>P22-019286</v>
      </c>
      <c r="E103" t="str">
        <f>IFERROR(VLOOKUP($A103,'Capital spend Nov 30'!$D:$G,3,FALSE),"No PO")</f>
        <v>P22-019286 - Line 1</v>
      </c>
      <c r="F103" t="str">
        <f>VLOOKUP(A103,'Capital spend Nov 30'!D:Q,14,FALSE)</f>
        <v>Bough Beeches - 2022 - Front Door</v>
      </c>
      <c r="G103" t="str">
        <f>VLOOKUP(A103,'Capital spend Nov 30'!D:U,18,FALSE)</f>
        <v>No</v>
      </c>
      <c r="H103" s="89">
        <f>VLOOKUP(A103,'Capital spend Nov 30'!$D$10:$W$6901,5,0)</f>
        <v>5840.24</v>
      </c>
      <c r="I103" t="str">
        <f>VLOOKUP(A103,'Capital spend Nov 30'!$D$10:$W$6901,15,0)</f>
        <v>ST10013</v>
      </c>
      <c r="J103" t="str">
        <f>VLOOKUP($A103,'Capital spend Nov 30'!$D$10:$W$6901,8,0)</f>
        <v>Access and Security systems (Capital)</v>
      </c>
      <c r="K103" t="str">
        <f>VLOOKUP($A103,'Capital spend Nov 30'!$D$10:$W$6901,2,0)</f>
        <v>Tim Morrison</v>
      </c>
      <c r="L103" t="str">
        <f>VLOOKUP($A103,'Capital spend Nov 30'!$D$10:$W$6901,4,0)</f>
        <v>To replace the current failed 25-year-old front sliding door motor. The door cannot move until a new motor is installed.</v>
      </c>
      <c r="Q103" s="114">
        <f t="shared" si="4"/>
        <v>0</v>
      </c>
      <c r="R103" s="101" t="s">
        <v>6156</v>
      </c>
      <c r="S103" s="101" t="s">
        <v>371</v>
      </c>
      <c r="T103" s="101" t="s">
        <v>6157</v>
      </c>
      <c r="U103" s="102">
        <v>934.5</v>
      </c>
      <c r="V103" s="101"/>
      <c r="W103" s="101"/>
      <c r="X103" s="101"/>
      <c r="Y103" s="101"/>
      <c r="Z103" s="101" t="s">
        <v>5598</v>
      </c>
    </row>
    <row r="104" spans="1:26">
      <c r="A104" t="s">
        <v>6589</v>
      </c>
      <c r="B104" t="s">
        <v>978</v>
      </c>
      <c r="C104" s="48" t="s">
        <v>1086</v>
      </c>
      <c r="D104" t="str">
        <f t="shared" si="5"/>
        <v>P22-019285</v>
      </c>
      <c r="E104" t="str">
        <f>IFERROR(VLOOKUP($A104,'Capital spend Nov 30'!$D:$G,3,FALSE),"No PO")</f>
        <v>P22-019285 - Line 1</v>
      </c>
      <c r="F104" t="str">
        <f>VLOOKUP(A104,'Capital spend Nov 30'!D:Q,14,FALSE)</f>
        <v>Bough Beeches - 2022 - Fire Doors (Order)</v>
      </c>
      <c r="G104" t="str">
        <f>VLOOKUP(A104,'Capital spend Nov 30'!D:U,18,FALSE)</f>
        <v>No</v>
      </c>
      <c r="H104" s="89">
        <f>VLOOKUP(A104,'Capital spend Nov 30'!$D$10:$W$6901,5,0)</f>
        <v>12660.29</v>
      </c>
      <c r="I104" t="str">
        <f>VLOOKUP(A104,'Capital spend Nov 30'!$D$10:$W$6901,15,0)</f>
        <v>ST10013</v>
      </c>
      <c r="J104" t="str">
        <f>VLOOKUP($A104,'Capital spend Nov 30'!$D$10:$W$6901,8,0)</f>
        <v>Fire alarm/Sprinkler (Capital)</v>
      </c>
      <c r="K104" t="str">
        <f>VLOOKUP($A104,'Capital spend Nov 30'!$D$10:$W$6901,2,0)</f>
        <v>Tim Morrison</v>
      </c>
      <c r="L104" t="str">
        <f>VLOOKUP($A104,'Capital spend Nov 30'!$D$10:$W$6901,4,0)</f>
        <v>To replace the current failed 25-year-old fire doors as per the fire department "order". During an inspection, some of the doors failed. Must replace hardware.</v>
      </c>
      <c r="Q104" s="114">
        <f t="shared" si="4"/>
        <v>0</v>
      </c>
      <c r="R104" s="101" t="s">
        <v>6158</v>
      </c>
      <c r="S104" s="101" t="s">
        <v>202</v>
      </c>
      <c r="T104" s="101" t="s">
        <v>6159</v>
      </c>
      <c r="U104" s="102">
        <v>5084.57</v>
      </c>
      <c r="V104" s="101"/>
      <c r="W104" s="101"/>
      <c r="X104" s="101"/>
      <c r="Y104" s="101"/>
      <c r="Z104" s="101" t="s">
        <v>5601</v>
      </c>
    </row>
    <row r="105" spans="1:26">
      <c r="A105" t="s">
        <v>6590</v>
      </c>
      <c r="B105" t="s">
        <v>978</v>
      </c>
      <c r="C105" s="48" t="s">
        <v>1086</v>
      </c>
      <c r="D105" t="str">
        <f t="shared" si="5"/>
        <v>P22-019312</v>
      </c>
      <c r="E105" t="str">
        <f>IFERROR(VLOOKUP($A105,'Capital spend Nov 30'!$D:$G,3,FALSE),"No PO")</f>
        <v>P22-019312 - Line 1</v>
      </c>
      <c r="F105" t="str">
        <f>VLOOKUP(A105,'Capital spend Nov 30'!D:Q,14,FALSE)</f>
        <v>Birkdale - 2022 - Exterior (Property Fence)</v>
      </c>
      <c r="G105" t="str">
        <f>VLOOKUP(A105,'Capital spend Nov 30'!D:U,18,FALSE)</f>
        <v>No</v>
      </c>
      <c r="H105" s="89">
        <f>VLOOKUP(A105,'Capital spend Nov 30'!$D$10:$W$6901,5,0)</f>
        <v>30679.5</v>
      </c>
      <c r="I105" t="str">
        <f>VLOOKUP(A105,'Capital spend Nov 30'!$D$10:$W$6901,15,0)</f>
        <v>ST10009</v>
      </c>
      <c r="J105" t="str">
        <f>VLOOKUP($A105,'Capital spend Nov 30'!$D$10:$W$6901,8,0)</f>
        <v>Exterior Structure (Capital)</v>
      </c>
      <c r="K105" t="str">
        <f>VLOOKUP($A105,'Capital spend Nov 30'!$D$10:$W$6901,2,0)</f>
        <v>Tim Morrison</v>
      </c>
      <c r="L105" t="str">
        <f>VLOOKUP($A105,'Capital spend Nov 30'!$D$10:$W$6901,4,0)</f>
        <v>To replace the current failed 15-year-old property fence on the East side of the building. During a strong windstorm left over from Hurricane Ian, 8 sections of the fence blew down. The posts are rotten. Upon further inspection, 10 more posts are rotten. The fence protects residents from falling down an 8' retaining wall drop to the vacant property next door.</v>
      </c>
      <c r="Q105" s="114">
        <f t="shared" si="4"/>
        <v>0</v>
      </c>
      <c r="R105" s="101" t="s">
        <v>6160</v>
      </c>
      <c r="S105" s="101" t="s">
        <v>251</v>
      </c>
      <c r="T105" s="101" t="s">
        <v>6161</v>
      </c>
      <c r="U105" s="102">
        <v>10733.97</v>
      </c>
      <c r="V105" s="101"/>
      <c r="W105" s="101"/>
      <c r="X105" s="101"/>
      <c r="Y105" s="101"/>
      <c r="Z105" s="101" t="s">
        <v>5603</v>
      </c>
    </row>
    <row r="106" spans="1:26">
      <c r="A106" t="s">
        <v>6591</v>
      </c>
      <c r="B106" t="s">
        <v>978</v>
      </c>
      <c r="C106" s="48" t="s">
        <v>1012</v>
      </c>
      <c r="D106" t="str">
        <f t="shared" si="5"/>
        <v>P22-019269</v>
      </c>
      <c r="E106" t="str">
        <f>IFERROR(VLOOKUP($A106,'Capital spend Nov 30'!$D:$G,3,FALSE),"No PO")</f>
        <v>P22-019269 - Line 1</v>
      </c>
      <c r="F106" t="str">
        <f>VLOOKUP(A106,'Capital spend Nov 30'!D:Q,14,FALSE)</f>
        <v>Parkwood Manor - 2022 - In-Suite Renovations</v>
      </c>
      <c r="G106" t="str">
        <f>VLOOKUP(A106,'Capital spend Nov 30'!D:U,18,FALSE)</f>
        <v>No</v>
      </c>
      <c r="H106" s="89">
        <f>VLOOKUP(A106,'Capital spend Nov 30'!$D$10:$W$6901,5,0)</f>
        <v>1128.75</v>
      </c>
      <c r="I106" t="str">
        <f>VLOOKUP(A106,'Capital spend Nov 30'!$D$10:$W$6901,15,0)</f>
        <v>ST10059</v>
      </c>
      <c r="J106" t="str">
        <f>VLOOKUP($A106,'Capital spend Nov 30'!$D$10:$W$6901,8,0)</f>
        <v>In-Suite Refresh (Capital)</v>
      </c>
      <c r="K106" t="str">
        <f>VLOOKUP($A106,'Capital spend Nov 30'!$D$10:$W$6901,2,0)</f>
        <v>Bryan Dylawsky</v>
      </c>
      <c r="L106" t="str">
        <f>VLOOKUP($A106,'Capital spend Nov 30'!$D$10:$W$6901,4,0)</f>
        <v>Suite 142 Refresh Paint</v>
      </c>
      <c r="Q106" s="114">
        <f t="shared" si="4"/>
        <v>0</v>
      </c>
      <c r="R106" s="101" t="s">
        <v>6162</v>
      </c>
      <c r="S106" s="101" t="s">
        <v>182</v>
      </c>
      <c r="T106" s="101" t="s">
        <v>6163</v>
      </c>
      <c r="U106" s="102">
        <v>6263.77</v>
      </c>
      <c r="V106" s="101"/>
      <c r="W106" s="101"/>
      <c r="X106" s="101"/>
      <c r="Y106" s="101"/>
      <c r="Z106" s="101" t="s">
        <v>5606</v>
      </c>
    </row>
    <row r="107" spans="1:26">
      <c r="A107" t="s">
        <v>6592</v>
      </c>
      <c r="B107" t="s">
        <v>978</v>
      </c>
      <c r="C107" s="48" t="s">
        <v>1086</v>
      </c>
      <c r="D107" t="str">
        <f t="shared" si="5"/>
        <v>P22-019302</v>
      </c>
      <c r="E107" t="str">
        <f>IFERROR(VLOOKUP($A107,'Capital spend Nov 30'!$D:$G,3,FALSE),"No PO")</f>
        <v>P22-019302 - Line 1</v>
      </c>
      <c r="F107" t="str">
        <f>VLOOKUP(A107,'Capital spend Nov 30'!D:Q,14,FALSE)</f>
        <v>Forest Hill - 2022 - In-Suite Renovations</v>
      </c>
      <c r="G107" t="str">
        <f>VLOOKUP(A107,'Capital spend Nov 30'!D:U,18,FALSE)</f>
        <v>No</v>
      </c>
      <c r="H107" s="89">
        <f>VLOOKUP(A107,'Capital spend Nov 30'!$D$10:$W$6901,5,0)</f>
        <v>1751.5</v>
      </c>
      <c r="I107" t="str">
        <f>VLOOKUP(A107,'Capital spend Nov 30'!$D$10:$W$6901,15,0)</f>
        <v>ST10012</v>
      </c>
      <c r="J107" t="str">
        <f>VLOOKUP($A107,'Capital spend Nov 30'!$D$10:$W$6901,8,0)</f>
        <v>In-Suite Refresh (Capital)</v>
      </c>
      <c r="K107" t="str">
        <f>VLOOKUP($A107,'Capital spend Nov 30'!$D$10:$W$6901,2,0)</f>
        <v>Arnel Tanglao</v>
      </c>
      <c r="L107" t="str">
        <f>VLOOKUP($A107,'Capital spend Nov 30'!$D$10:$W$6901,4,0)</f>
        <v>Suite 510 Refresh   paint only</v>
      </c>
      <c r="Q107" s="114">
        <f t="shared" si="4"/>
        <v>0</v>
      </c>
      <c r="R107" s="101" t="s">
        <v>6164</v>
      </c>
      <c r="S107" s="101" t="s">
        <v>349</v>
      </c>
      <c r="T107" s="101" t="s">
        <v>6165</v>
      </c>
      <c r="U107" s="102">
        <v>724.5</v>
      </c>
      <c r="V107" s="101"/>
      <c r="W107" s="101"/>
      <c r="X107" s="101"/>
      <c r="Y107" s="101"/>
      <c r="Z107" s="101" t="s">
        <v>5608</v>
      </c>
    </row>
    <row r="108" spans="1:26">
      <c r="A108" t="s">
        <v>6593</v>
      </c>
      <c r="B108" t="s">
        <v>978</v>
      </c>
      <c r="C108" s="48" t="s">
        <v>1012</v>
      </c>
      <c r="D108" t="str">
        <f t="shared" si="5"/>
        <v>P22-019301</v>
      </c>
      <c r="E108" t="str">
        <f>IFERROR(VLOOKUP($A108,'Capital spend Nov 30'!$D:$G,3,FALSE),"No PO")</f>
        <v>P22-019301 - Line 1</v>
      </c>
      <c r="F108" t="str">
        <f>VLOOKUP(A108,'Capital spend Nov 30'!D:Q,14,FALSE)</f>
        <v>Forest Hill - 2022 - In-Suite Renovations</v>
      </c>
      <c r="G108" t="str">
        <f>VLOOKUP(A108,'Capital spend Nov 30'!D:U,18,FALSE)</f>
        <v>No</v>
      </c>
      <c r="H108" s="89">
        <f>VLOOKUP(A108,'Capital spend Nov 30'!$D$10:$W$6901,5,0)</f>
        <v>1751.5</v>
      </c>
      <c r="I108" t="str">
        <f>VLOOKUP(A108,'Capital spend Nov 30'!$D$10:$W$6901,15,0)</f>
        <v>ST10012</v>
      </c>
      <c r="J108" t="str">
        <f>VLOOKUP($A108,'Capital spend Nov 30'!$D$10:$W$6901,8,0)</f>
        <v>In-Suite Refresh (Capital)</v>
      </c>
      <c r="K108" t="str">
        <f>VLOOKUP($A108,'Capital spend Nov 30'!$D$10:$W$6901,2,0)</f>
        <v>Arnel Tanglao</v>
      </c>
      <c r="L108" t="str">
        <f>VLOOKUP($A108,'Capital spend Nov 30'!$D$10:$W$6901,4,0)</f>
        <v>Suite 817 Refresh
Paint</v>
      </c>
      <c r="Q108" s="114">
        <f t="shared" si="4"/>
        <v>0</v>
      </c>
      <c r="R108" s="101" t="s">
        <v>6166</v>
      </c>
      <c r="S108" s="101" t="s">
        <v>484</v>
      </c>
      <c r="T108" s="101" t="s">
        <v>6167</v>
      </c>
      <c r="U108" s="102">
        <v>7847.85</v>
      </c>
      <c r="V108" s="101"/>
      <c r="W108" s="101"/>
      <c r="X108" s="101"/>
      <c r="Y108" s="101"/>
      <c r="Z108" s="101" t="s">
        <v>5611</v>
      </c>
    </row>
    <row r="109" spans="1:26">
      <c r="A109" t="s">
        <v>6594</v>
      </c>
      <c r="B109" t="s">
        <v>978</v>
      </c>
      <c r="C109" s="48" t="s">
        <v>1012</v>
      </c>
      <c r="D109" t="str">
        <f t="shared" si="5"/>
        <v>P22-019532</v>
      </c>
      <c r="E109" t="str">
        <f>IFERROR(VLOOKUP($A109,'Capital spend Nov 30'!$D:$G,3,FALSE),"No PO")</f>
        <v>P22-019532 - Line 1</v>
      </c>
      <c r="F109" t="str">
        <f>VLOOKUP(A109,'Capital spend Nov 30'!D:Q,14,FALSE)</f>
        <v>The Wellington - 2022 - Windows</v>
      </c>
      <c r="G109" t="str">
        <f>VLOOKUP(A109,'Capital spend Nov 30'!D:U,18,FALSE)</f>
        <v>No</v>
      </c>
      <c r="H109" s="89">
        <f>VLOOKUP(A109,'Capital spend Nov 30'!$D$10:$W$6901,5,0)</f>
        <v>13637.12</v>
      </c>
      <c r="I109" t="str">
        <f>VLOOKUP(A109,'Capital spend Nov 30'!$D$10:$W$6901,15,0)</f>
        <v>ST10076</v>
      </c>
      <c r="J109" t="str">
        <f>VLOOKUP($A109,'Capital spend Nov 30'!$D$10:$W$6901,8,0)</f>
        <v>Exterior Window (Capital)</v>
      </c>
      <c r="K109" t="str">
        <f>VLOOKUP($A109,'Capital spend Nov 30'!$D$10:$W$6901,2,0)</f>
        <v>Trevor Shoemaker</v>
      </c>
      <c r="L109" t="str">
        <f>VLOOKUP($A109,'Capital spend Nov 30'!$D$10:$W$6901,4,0)</f>
        <v>Required window replacements, as needed for proper function and building envelope waterproofing.</v>
      </c>
      <c r="R109" s="101" t="s">
        <v>6168</v>
      </c>
      <c r="S109" s="101" t="s">
        <v>102</v>
      </c>
      <c r="T109" s="101" t="s">
        <v>6169</v>
      </c>
      <c r="U109" s="102">
        <v>17051.21</v>
      </c>
      <c r="V109" s="101"/>
      <c r="W109" s="101"/>
      <c r="X109" s="101"/>
      <c r="Y109" s="101"/>
      <c r="Z109" s="101" t="s">
        <v>5613</v>
      </c>
    </row>
    <row r="110" spans="1:26">
      <c r="A110" t="s">
        <v>6595</v>
      </c>
      <c r="B110" t="s">
        <v>978</v>
      </c>
      <c r="C110" s="48" t="s">
        <v>1086</v>
      </c>
      <c r="D110" t="str">
        <f t="shared" si="5"/>
        <v>P22-019466</v>
      </c>
      <c r="E110" t="str">
        <f>IFERROR(VLOOKUP($A110,'Capital spend Nov 30'!$D:$G,3,FALSE),"No PO")</f>
        <v>P22-019466 - Line 1</v>
      </c>
      <c r="F110" t="str">
        <f>VLOOKUP(A110,'Capital spend Nov 30'!D:Q,14,FALSE)</f>
        <v>Evergreen - 2022 - In-Suite Renovations</v>
      </c>
      <c r="G110" t="str">
        <f>VLOOKUP(A110,'Capital spend Nov 30'!D:U,18,FALSE)</f>
        <v>No</v>
      </c>
      <c r="H110" s="89">
        <f>VLOOKUP(A110,'Capital spend Nov 30'!$D$10:$W$6901,5,0)</f>
        <v>525</v>
      </c>
      <c r="I110" t="str">
        <f>VLOOKUP(A110,'Capital spend Nov 30'!$D$10:$W$6901,15,0)</f>
        <v>ST10065</v>
      </c>
      <c r="J110" t="str">
        <f>VLOOKUP($A110,'Capital spend Nov 30'!$D$10:$W$6901,8,0)</f>
        <v>Suites FF&amp;E (Capital)</v>
      </c>
      <c r="K110" t="str">
        <f>VLOOKUP($A110,'Capital spend Nov 30'!$D$10:$W$6901,2,0)</f>
        <v>Jackie Moses</v>
      </c>
      <c r="L110" t="str">
        <f>VLOOKUP($A110,'Capital spend Nov 30'!$D$10:$W$6901,4,0)</f>
        <v>Suite 411 Reno Fridge</v>
      </c>
      <c r="R110" s="101" t="s">
        <v>6170</v>
      </c>
      <c r="S110" s="101" t="s">
        <v>317</v>
      </c>
      <c r="T110" s="101" t="s">
        <v>6171</v>
      </c>
      <c r="U110" s="102">
        <v>2118.75</v>
      </c>
      <c r="V110" s="101"/>
      <c r="W110" s="101"/>
      <c r="X110" s="101"/>
      <c r="Y110" s="101"/>
      <c r="Z110" s="101" t="s">
        <v>5616</v>
      </c>
    </row>
    <row r="111" spans="1:26">
      <c r="A111" t="s">
        <v>6596</v>
      </c>
      <c r="B111" t="s">
        <v>978</v>
      </c>
      <c r="C111" s="48" t="s">
        <v>1012</v>
      </c>
      <c r="D111" t="str">
        <f t="shared" si="5"/>
        <v>P22-019207</v>
      </c>
      <c r="E111" t="str">
        <f>IFERROR(VLOOKUP($A111,'Capital spend Nov 30'!$D:$G,3,FALSE),"No PO")</f>
        <v>P22-019207 - Line 2</v>
      </c>
      <c r="F111" t="str">
        <f>VLOOKUP(A111,'Capital spend Nov 30'!D:Q,14,FALSE)</f>
        <v>Trafalgar Lodge - 2022 - In-Suite Renovations</v>
      </c>
      <c r="G111" t="str">
        <f>VLOOKUP(A111,'Capital spend Nov 30'!D:U,18,FALSE)</f>
        <v>No</v>
      </c>
      <c r="H111" s="89">
        <f>VLOOKUP(A111,'Capital spend Nov 30'!$D$10:$W$6901,5,0)</f>
        <v>2840.5</v>
      </c>
      <c r="I111" t="str">
        <f>VLOOKUP(A111,'Capital spend Nov 30'!$D$10:$W$6901,15,0)</f>
        <v>ST10008</v>
      </c>
      <c r="J111" t="str">
        <f>VLOOKUP($A111,'Capital spend Nov 30'!$D$10:$W$6901,8,0)</f>
        <v>In-Suite Renovation (Capital)</v>
      </c>
      <c r="K111" t="str">
        <f>VLOOKUP($A111,'Capital spend Nov 30'!$D$10:$W$6901,2,0)</f>
        <v>Ernest Darko</v>
      </c>
      <c r="L111" t="str">
        <f>VLOOKUP($A111,'Capital spend Nov 30'!$D$10:$W$6901,4,0)</f>
        <v>Suite 139 Reno
Paint, Carpet</v>
      </c>
      <c r="R111" s="101" t="s">
        <v>6172</v>
      </c>
      <c r="S111" s="101" t="s">
        <v>317</v>
      </c>
      <c r="T111" s="101" t="s">
        <v>6173</v>
      </c>
      <c r="U111" s="102">
        <v>3850.22</v>
      </c>
      <c r="V111" s="101"/>
      <c r="W111" s="101"/>
      <c r="X111" s="101"/>
      <c r="Y111" s="101"/>
      <c r="Z111" s="101" t="s">
        <v>5619</v>
      </c>
    </row>
    <row r="112" spans="1:26">
      <c r="A112" t="s">
        <v>6597</v>
      </c>
      <c r="B112" t="s">
        <v>978</v>
      </c>
      <c r="C112" s="48" t="s">
        <v>1012</v>
      </c>
      <c r="D112" t="str">
        <f t="shared" si="5"/>
        <v>P22-019369</v>
      </c>
      <c r="E112" t="str">
        <f>IFERROR(VLOOKUP($A112,'Capital spend Nov 30'!$D:$G,3,FALSE),"No PO")</f>
        <v>P22-019369 - Line 1</v>
      </c>
      <c r="F112" t="str">
        <f>VLOOKUP(A112,'Capital spend Nov 30'!D:Q,14,FALSE)</f>
        <v>The Westwood - 2022 - In-Suite Renovations</v>
      </c>
      <c r="G112" t="str">
        <f>VLOOKUP(A112,'Capital spend Nov 30'!D:U,18,FALSE)</f>
        <v>No</v>
      </c>
      <c r="H112" s="89">
        <f>VLOOKUP(A112,'Capital spend Nov 30'!$D$10:$W$6901,5,0)</f>
        <v>642.97</v>
      </c>
      <c r="I112" t="str">
        <f>VLOOKUP(A112,'Capital spend Nov 30'!$D$10:$W$6901,15,0)</f>
        <v>ST10035</v>
      </c>
      <c r="J112" t="str">
        <f>VLOOKUP($A112,'Capital spend Nov 30'!$D$10:$W$6901,8,0)</f>
        <v>In-Suite Renovation (Capital)</v>
      </c>
      <c r="K112" t="str">
        <f>VLOOKUP($A112,'Capital spend Nov 30'!$D$10:$W$6901,2,0)</f>
        <v>Laura Clarke-Giberson</v>
      </c>
      <c r="L112" t="str">
        <f>VLOOKUP($A112,'Capital spend Nov 30'!$D$10:$W$6901,4,0)</f>
        <v>Suite 1-614 Reno Additional Scope</v>
      </c>
      <c r="R112" s="101" t="s">
        <v>6174</v>
      </c>
      <c r="S112" s="101" t="s">
        <v>416</v>
      </c>
      <c r="T112" s="101" t="s">
        <v>6175</v>
      </c>
      <c r="U112" s="102">
        <v>2967.13</v>
      </c>
      <c r="V112" s="101"/>
      <c r="W112" s="101"/>
      <c r="X112" s="101"/>
      <c r="Y112" s="101"/>
      <c r="Z112" s="101" t="s">
        <v>5622</v>
      </c>
    </row>
    <row r="113" spans="1:26">
      <c r="A113" t="s">
        <v>6598</v>
      </c>
      <c r="B113" t="s">
        <v>978</v>
      </c>
      <c r="C113" s="48" t="s">
        <v>1086</v>
      </c>
      <c r="D113" t="str">
        <f t="shared" si="5"/>
        <v>P22-019170</v>
      </c>
      <c r="E113" t="str">
        <f>IFERROR(VLOOKUP($A113,'Capital spend Nov 30'!$D:$G,3,FALSE),"No PO")</f>
        <v>P22-019170 - Line 1</v>
      </c>
      <c r="F113" t="str">
        <f>VLOOKUP(A113,'Capital spend Nov 30'!D:Q,14,FALSE)</f>
        <v>Forest Heights - 2022 - Steam Table Replacement</v>
      </c>
      <c r="G113" t="str">
        <f>VLOOKUP(A113,'Capital spend Nov 30'!D:U,18,FALSE)</f>
        <v>No</v>
      </c>
      <c r="H113" s="89">
        <f>VLOOKUP(A113,'Capital spend Nov 30'!$D$10:$W$6901,5,0)</f>
        <v>6133.22</v>
      </c>
      <c r="I113" t="str">
        <f>VLOOKUP(A113,'Capital spend Nov 30'!$D$10:$W$6901,15,0)</f>
        <v>ST10179</v>
      </c>
      <c r="J113" t="str">
        <f>VLOOKUP($A113,'Capital spend Nov 30'!$D$10:$W$6901,8,0)</f>
        <v>Kitchen FF&amp;E (Capital)</v>
      </c>
      <c r="K113" t="str">
        <f>VLOOKUP($A113,'Capital spend Nov 30'!$D$10:$W$6901,2,0)</f>
        <v>Emilio Ricciardi (Terminated)</v>
      </c>
      <c r="L113" t="str">
        <f>VLOOKUP($A113,'Capital spend Nov 30'!$D$10:$W$6901,4,0)</f>
        <v>SCOPE OF WORK:
- Disconnection, removal and disposal of old wells
- delivery, set in place of new Hatco unit
- delivery and installation of control panel template
-full install of new drop in food well
-start up and test</v>
      </c>
      <c r="R113" s="101" t="s">
        <v>6178</v>
      </c>
      <c r="S113" s="101" t="s">
        <v>475</v>
      </c>
      <c r="T113" s="101" t="s">
        <v>6179</v>
      </c>
      <c r="U113" s="102">
        <v>6742.03</v>
      </c>
      <c r="V113" s="101"/>
      <c r="W113" s="101"/>
      <c r="X113" s="101"/>
      <c r="Y113" s="101"/>
      <c r="Z113" s="101" t="s">
        <v>5626</v>
      </c>
    </row>
    <row r="114" spans="1:26">
      <c r="A114" t="s">
        <v>6599</v>
      </c>
      <c r="B114" t="s">
        <v>978</v>
      </c>
      <c r="C114" s="48" t="s">
        <v>1086</v>
      </c>
      <c r="D114" t="str">
        <f t="shared" si="5"/>
        <v>P22-019205</v>
      </c>
      <c r="E114" t="str">
        <f>IFERROR(VLOOKUP($A114,'Capital spend Nov 30'!$D:$G,3,FALSE),"No PO")</f>
        <v>P22-019205 - Line 2</v>
      </c>
      <c r="F114" t="str">
        <f>VLOOKUP(A114,'Capital spend Nov 30'!D:Q,14,FALSE)</f>
        <v>Trafalgar Lodge - 2022 - In-Suite Renovations</v>
      </c>
      <c r="G114" t="str">
        <f>VLOOKUP(A114,'Capital spend Nov 30'!D:U,18,FALSE)</f>
        <v>No</v>
      </c>
      <c r="H114" s="89">
        <f>VLOOKUP(A114,'Capital spend Nov 30'!$D$10:$W$6901,5,0)</f>
        <v>2657.42</v>
      </c>
      <c r="I114" t="str">
        <f>VLOOKUP(A114,'Capital spend Nov 30'!$D$10:$W$6901,15,0)</f>
        <v>ST10008</v>
      </c>
      <c r="J114" t="str">
        <f>VLOOKUP($A114,'Capital spend Nov 30'!$D$10:$W$6901,8,0)</f>
        <v>In-Suite Renovation (Capital)</v>
      </c>
      <c r="K114" t="str">
        <f>VLOOKUP($A114,'Capital spend Nov 30'!$D$10:$W$6901,2,0)</f>
        <v>Ernest Darko</v>
      </c>
      <c r="L114" t="str">
        <f>VLOOKUP($A114,'Capital spend Nov 30'!$D$10:$W$6901,4,0)</f>
        <v>Suite 138 Reno Paint, Carpet</v>
      </c>
      <c r="R114" s="101" t="s">
        <v>6180</v>
      </c>
      <c r="S114" s="101" t="s">
        <v>241</v>
      </c>
      <c r="T114" s="101" t="s">
        <v>6181</v>
      </c>
      <c r="U114" s="102">
        <v>587204.5</v>
      </c>
      <c r="V114" s="101"/>
      <c r="W114" s="101"/>
      <c r="X114" s="101"/>
      <c r="Y114" s="101"/>
      <c r="Z114" s="101" t="s">
        <v>5629</v>
      </c>
    </row>
    <row r="115" spans="1:26">
      <c r="A115" t="s">
        <v>6600</v>
      </c>
      <c r="B115" t="s">
        <v>978</v>
      </c>
      <c r="C115" s="48" t="s">
        <v>1086</v>
      </c>
      <c r="D115" t="str">
        <f t="shared" si="5"/>
        <v>P22-019204</v>
      </c>
      <c r="E115" t="str">
        <f>IFERROR(VLOOKUP($A115,'Capital spend Nov 30'!$D:$G,3,FALSE),"No PO")</f>
        <v>P22-019204 - Line 1</v>
      </c>
      <c r="F115" t="str">
        <f>VLOOKUP(A115,'Capital spend Nov 30'!D:Q,14,FALSE)</f>
        <v>Trafalgar Lodge - 2022 - In-Suite Renovations</v>
      </c>
      <c r="G115" t="str">
        <f>VLOOKUP(A115,'Capital spend Nov 30'!D:U,18,FALSE)</f>
        <v>No</v>
      </c>
      <c r="H115" s="89">
        <f>VLOOKUP(A115,'Capital spend Nov 30'!$D$10:$W$6901,5,0)</f>
        <v>2694.04</v>
      </c>
      <c r="I115" t="str">
        <f>VLOOKUP(A115,'Capital spend Nov 30'!$D$10:$W$6901,15,0)</f>
        <v>ST10008</v>
      </c>
      <c r="J115" t="str">
        <f>VLOOKUP($A115,'Capital spend Nov 30'!$D$10:$W$6901,8,0)</f>
        <v>In-Suite Renovation (Capital)</v>
      </c>
      <c r="K115" t="str">
        <f>VLOOKUP($A115,'Capital spend Nov 30'!$D$10:$W$6901,2,0)</f>
        <v>Ernest Darko</v>
      </c>
      <c r="L115" t="str">
        <f>VLOOKUP($A115,'Capital spend Nov 30'!$D$10:$W$6901,4,0)</f>
        <v>Suite 115 Reno
Paint, Carpet</v>
      </c>
      <c r="R115" s="101" t="s">
        <v>6182</v>
      </c>
      <c r="S115" s="101" t="s">
        <v>130</v>
      </c>
      <c r="T115" s="101" t="s">
        <v>6183</v>
      </c>
      <c r="U115" s="102">
        <v>339</v>
      </c>
      <c r="V115" s="101"/>
      <c r="W115" s="101"/>
      <c r="X115" s="101"/>
      <c r="Y115" s="101"/>
      <c r="Z115" s="101" t="s">
        <v>5631</v>
      </c>
    </row>
    <row r="116" spans="1:26">
      <c r="A116" t="s">
        <v>6601</v>
      </c>
      <c r="B116" t="s">
        <v>978</v>
      </c>
      <c r="C116" s="67" t="s">
        <v>1012</v>
      </c>
      <c r="D116" t="str">
        <f t="shared" si="5"/>
        <v>P22-019206</v>
      </c>
      <c r="E116" t="str">
        <f>IFERROR(VLOOKUP($A116,'Capital spend Nov 30'!$D:$G,3,FALSE),"No PO")</f>
        <v>P22-019206 - Line 2</v>
      </c>
      <c r="F116" t="str">
        <f>VLOOKUP(A116,'Capital spend Nov 30'!D:Q,14,FALSE)</f>
        <v>Glynnwood - 2022 - In-Suite Renovations</v>
      </c>
      <c r="G116" t="str">
        <f>VLOOKUP(A116,'Capital spend Nov 30'!D:U,18,FALSE)</f>
        <v>No</v>
      </c>
      <c r="H116" s="89">
        <f>VLOOKUP(A116,'Capital spend Nov 30'!$D$10:$W$6901,5,0)</f>
        <v>988.75</v>
      </c>
      <c r="I116" t="str">
        <f>VLOOKUP(A116,'Capital spend Nov 30'!$D$10:$W$6901,15,0)</f>
        <v>ST10027</v>
      </c>
      <c r="J116" t="str">
        <f>VLOOKUP($A116,'Capital spend Nov 30'!$D$10:$W$6901,8,0)</f>
        <v>Suites FF&amp;E (Capital)</v>
      </c>
      <c r="K116" t="str">
        <f>VLOOKUP($A116,'Capital spend Nov 30'!$D$10:$W$6901,2,0)</f>
        <v>Ellen Tan</v>
      </c>
      <c r="L116" t="str">
        <f>VLOOKUP($A116,'Capital spend Nov 30'!$D$10:$W$6901,4,0)</f>
        <v>Suite 418 Reno Fridge</v>
      </c>
      <c r="R116" s="101" t="s">
        <v>6184</v>
      </c>
      <c r="S116" s="101" t="s">
        <v>33</v>
      </c>
      <c r="T116" s="101" t="s">
        <v>6185</v>
      </c>
      <c r="U116" s="102">
        <v>16950</v>
      </c>
      <c r="V116" s="101"/>
      <c r="W116" s="101"/>
      <c r="X116" s="101"/>
      <c r="Y116" s="101"/>
      <c r="Z116" s="101" t="s">
        <v>5634</v>
      </c>
    </row>
    <row r="117" spans="1:26">
      <c r="A117" t="s">
        <v>6602</v>
      </c>
      <c r="B117" t="s">
        <v>978</v>
      </c>
      <c r="C117" s="67" t="s">
        <v>1086</v>
      </c>
      <c r="D117" t="str">
        <f t="shared" si="5"/>
        <v>P22-019427</v>
      </c>
      <c r="E117" t="str">
        <f>IFERROR(VLOOKUP($A117,'Capital spend Nov 30'!$D:$G,3,FALSE),"No PO")</f>
        <v>P22-019427 - Line 1</v>
      </c>
      <c r="F117" t="str">
        <f>VLOOKUP(A117,'Capital spend Nov 30'!D:Q,14,FALSE)</f>
        <v>Inglewood - 2022 - In-Suite Renovations</v>
      </c>
      <c r="G117" t="str">
        <f>VLOOKUP(A117,'Capital spend Nov 30'!D:U,18,FALSE)</f>
        <v>No</v>
      </c>
      <c r="H117" s="89">
        <f>VLOOKUP(A117,'Capital spend Nov 30'!$D$10:$W$6901,5,0)</f>
        <v>262.5</v>
      </c>
      <c r="I117" t="str">
        <f>VLOOKUP(A117,'Capital spend Nov 30'!$D$10:$W$6901,15,0)</f>
        <v>ST10066</v>
      </c>
      <c r="J117" t="str">
        <f>VLOOKUP($A117,'Capital spend Nov 30'!$D$10:$W$6901,8,0)</f>
        <v>In-Suite Refresh (Capital)</v>
      </c>
      <c r="K117" t="str">
        <f>VLOOKUP($A117,'Capital spend Nov 30'!$D$10:$W$6901,2,0)</f>
        <v>Heather Wormington</v>
      </c>
      <c r="L117" t="str">
        <f>VLOOKUP($A117,'Capital spend Nov 30'!$D$10:$W$6901,4,0)</f>
        <v>Suite 8 Refresh Additional Scope
Refresh Kitchen/Bathroom Cabinets</v>
      </c>
      <c r="R117" s="101" t="s">
        <v>6186</v>
      </c>
      <c r="S117" s="101" t="s">
        <v>413</v>
      </c>
      <c r="T117" s="101" t="s">
        <v>6187</v>
      </c>
      <c r="U117" s="102">
        <v>40215</v>
      </c>
      <c r="V117" s="101"/>
      <c r="W117" s="101"/>
      <c r="X117" s="101"/>
      <c r="Y117" s="101"/>
      <c r="Z117" s="101" t="s">
        <v>5637</v>
      </c>
    </row>
    <row r="118" spans="1:26">
      <c r="A118" s="25" t="s">
        <v>6603</v>
      </c>
      <c r="B118" t="s">
        <v>978</v>
      </c>
      <c r="C118" s="48" t="s">
        <v>1012</v>
      </c>
      <c r="D118" t="str">
        <f t="shared" si="5"/>
        <v>P22-019306</v>
      </c>
      <c r="E118" t="str">
        <f>IFERROR(VLOOKUP($A118,'Capital spend Nov 30'!$D:$G,3,FALSE),"No PO")</f>
        <v>P22-019306 - Line 2</v>
      </c>
      <c r="F118" t="str">
        <f>VLOOKUP(A118,'Capital spend Nov 30'!D:Q,14,FALSE)</f>
        <v>The Franklin - 2022 - In-Suite Renovations</v>
      </c>
      <c r="G118" t="str">
        <f>VLOOKUP(A118,'Capital spend Nov 30'!D:U,18,FALSE)</f>
        <v>No</v>
      </c>
      <c r="H118" s="89">
        <f>VLOOKUP(A118,'Capital spend Nov 30'!$D$10:$W$6901,5,0)</f>
        <v>5311.82</v>
      </c>
      <c r="I118" t="str">
        <f>VLOOKUP(A118,'Capital spend Nov 30'!$D$10:$W$6901,15,0)</f>
        <v>ST10082</v>
      </c>
      <c r="J118" t="str">
        <f>VLOOKUP($A118,'Capital spend Nov 30'!$D$10:$W$6901,8,0)</f>
        <v>In-Suite Renovation (Capital)</v>
      </c>
      <c r="K118" t="str">
        <f>VLOOKUP($A118,'Capital spend Nov 30'!$D$10:$W$6901,2,0)</f>
        <v>Vinod Rana</v>
      </c>
      <c r="L118" t="str">
        <f>VLOOKUP($A118,'Capital spend Nov 30'!$D$10:$W$6901,4,0)</f>
        <v>Suite 1004 Reno
instal new carpet, LVT in the bathroom, vanity scone, paint walls</v>
      </c>
      <c r="R118" s="101" t="s">
        <v>6188</v>
      </c>
      <c r="S118" s="101" t="s">
        <v>241</v>
      </c>
      <c r="T118" s="101" t="s">
        <v>6189</v>
      </c>
      <c r="U118" s="102">
        <v>96.05</v>
      </c>
      <c r="V118" s="101"/>
      <c r="W118" s="101"/>
      <c r="X118" s="101"/>
      <c r="Y118" s="101"/>
      <c r="Z118" s="101"/>
    </row>
    <row r="119" spans="1:26">
      <c r="A119" s="25" t="s">
        <v>6604</v>
      </c>
      <c r="B119" t="s">
        <v>978</v>
      </c>
      <c r="C119" s="48" t="s">
        <v>1086</v>
      </c>
      <c r="D119" t="str">
        <f t="shared" si="5"/>
        <v>P22-019426</v>
      </c>
      <c r="E119" t="str">
        <f>IFERROR(VLOOKUP($A119,'Capital spend Nov 30'!$D:$G,3,FALSE),"No PO")</f>
        <v>P22-019426 - Line 2</v>
      </c>
      <c r="F119" t="str">
        <f>VLOOKUP(A119,'Capital spend Nov 30'!D:Q,14,FALSE)</f>
        <v>Evergreen - 2022 - In-Suite Renovations</v>
      </c>
      <c r="G119" t="str">
        <f>VLOOKUP(A119,'Capital spend Nov 30'!D:U,18,FALSE)</f>
        <v>No</v>
      </c>
      <c r="H119" s="89">
        <f>VLOOKUP(A119,'Capital spend Nov 30'!$D$10:$W$6901,5,0)</f>
        <v>525</v>
      </c>
      <c r="I119" t="str">
        <f>VLOOKUP(A119,'Capital spend Nov 30'!$D$10:$W$6901,15,0)</f>
        <v>ST10065</v>
      </c>
      <c r="J119" t="str">
        <f>VLOOKUP($A119,'Capital spend Nov 30'!$D$10:$W$6901,8,0)</f>
        <v>Suites FF&amp;E (Capital)</v>
      </c>
      <c r="K119" t="str">
        <f>VLOOKUP($A119,'Capital spend Nov 30'!$D$10:$W$6901,2,0)</f>
        <v>Jackie Moses</v>
      </c>
      <c r="L119" t="str">
        <f>VLOOKUP($A119,'Capital spend Nov 30'!$D$10:$W$6901,4,0)</f>
        <v>Suite 219 Reno Fridge</v>
      </c>
      <c r="R119" s="101" t="s">
        <v>6190</v>
      </c>
      <c r="S119" s="101" t="s">
        <v>734</v>
      </c>
      <c r="T119" s="101" t="s">
        <v>6191</v>
      </c>
      <c r="U119" s="102">
        <v>4407</v>
      </c>
      <c r="V119" s="101"/>
      <c r="W119" s="101"/>
      <c r="X119" s="101"/>
      <c r="Y119" s="101"/>
      <c r="Z119" s="101"/>
    </row>
    <row r="120" spans="1:26">
      <c r="A120" s="25" t="s">
        <v>6605</v>
      </c>
      <c r="B120" t="s">
        <v>978</v>
      </c>
      <c r="C120" s="48" t="s">
        <v>1012</v>
      </c>
      <c r="D120" t="str">
        <f t="shared" si="5"/>
        <v>P22-019307</v>
      </c>
      <c r="E120" t="str">
        <f>IFERROR(VLOOKUP($A120,'Capital spend Nov 30'!$D:$G,3,FALSE),"No PO")</f>
        <v>P22-019307 - Line 2</v>
      </c>
      <c r="F120" t="str">
        <f>VLOOKUP(A120,'Capital spend Nov 30'!D:Q,14,FALSE)</f>
        <v>Port Perry - 2022 - In-Suite Renovations</v>
      </c>
      <c r="G120" t="str">
        <f>VLOOKUP(A120,'Capital spend Nov 30'!D:U,18,FALSE)</f>
        <v>No</v>
      </c>
      <c r="H120" s="89">
        <f>VLOOKUP(A120,'Capital spend Nov 30'!$D$10:$W$6901,5,0)</f>
        <v>9274.5300000000007</v>
      </c>
      <c r="I120" t="str">
        <f>VLOOKUP(A120,'Capital spend Nov 30'!$D$10:$W$6901,15,0)</f>
        <v>ST10031</v>
      </c>
      <c r="J120" t="str">
        <f>VLOOKUP($A120,'Capital spend Nov 30'!$D$10:$W$6901,8,0)</f>
        <v>In-Suite Renovation (Capital)</v>
      </c>
      <c r="K120" t="str">
        <f>VLOOKUP($A120,'Capital spend Nov 30'!$D$10:$W$6901,2,0)</f>
        <v>Patricia Glassford</v>
      </c>
      <c r="L120" t="str">
        <f>VLOOKUP($A120,'Capital spend Nov 30'!$D$10:$W$6901,4,0)</f>
        <v>Suite 227  Reno one bedroom renovation to include, flooring paint and washroom vanity top/sink and faucet.
This suite has a move in date of November 7, 2022 or sooner if ready.</v>
      </c>
      <c r="R120" s="101" t="s">
        <v>6192</v>
      </c>
      <c r="S120" s="101" t="s">
        <v>402</v>
      </c>
      <c r="T120" s="101" t="s">
        <v>6193</v>
      </c>
      <c r="U120" s="102">
        <v>420</v>
      </c>
      <c r="V120" s="101"/>
      <c r="W120" s="101"/>
      <c r="X120" s="101"/>
      <c r="Y120" s="101"/>
      <c r="Z120" s="101"/>
    </row>
    <row r="121" spans="1:26">
      <c r="A121" s="25" t="s">
        <v>6606</v>
      </c>
      <c r="B121" t="s">
        <v>978</v>
      </c>
      <c r="C121" s="48" t="s">
        <v>1086</v>
      </c>
      <c r="D121" t="str">
        <f t="shared" si="5"/>
        <v>P22-019425</v>
      </c>
      <c r="E121" t="str">
        <f>IFERROR(VLOOKUP($A121,'Capital spend Nov 30'!$D:$G,3,FALSE),"No PO")</f>
        <v>P22-019425 - Line 1</v>
      </c>
      <c r="F121" t="str">
        <f>VLOOKUP(A121,'Capital spend Nov 30'!D:Q,14,FALSE)</f>
        <v>Riverbend - 2022 - In-Suite Renovations</v>
      </c>
      <c r="G121" t="str">
        <f>VLOOKUP(A121,'Capital spend Nov 30'!D:U,18,FALSE)</f>
        <v>No</v>
      </c>
      <c r="H121" s="89">
        <f>VLOOKUP(A121,'Capital spend Nov 30'!$D$10:$W$6901,5,0)</f>
        <v>525</v>
      </c>
      <c r="I121" t="str">
        <f>VLOOKUP(A121,'Capital spend Nov 30'!$D$10:$W$6901,15,0)</f>
        <v>ST10071</v>
      </c>
      <c r="J121" t="str">
        <f>VLOOKUP($A121,'Capital spend Nov 30'!$D$10:$W$6901,8,0)</f>
        <v>Suites FF&amp;E (Capital)</v>
      </c>
      <c r="K121" t="str">
        <f>VLOOKUP($A121,'Capital spend Nov 30'!$D$10:$W$6901,2,0)</f>
        <v>Storm Wellington</v>
      </c>
      <c r="L121" t="str">
        <f>VLOOKUP($A121,'Capital spend Nov 30'!$D$10:$W$6901,4,0)</f>
        <v>Suite 103 Reno Fridge</v>
      </c>
      <c r="Q121">
        <f>COUNTIF(Z:Z,C121)</f>
        <v>0</v>
      </c>
      <c r="R121" s="101" t="s">
        <v>6194</v>
      </c>
      <c r="S121" s="101" t="s">
        <v>656</v>
      </c>
      <c r="T121" s="101" t="s">
        <v>6195</v>
      </c>
      <c r="U121" s="102">
        <v>5791.25</v>
      </c>
      <c r="V121" s="101"/>
      <c r="W121" s="101"/>
      <c r="X121" s="101"/>
      <c r="Y121" s="101"/>
      <c r="Z121" s="101"/>
    </row>
    <row r="122" spans="1:26">
      <c r="A122" s="25" t="s">
        <v>6607</v>
      </c>
      <c r="B122" t="s">
        <v>978</v>
      </c>
      <c r="C122" s="48" t="s">
        <v>1086</v>
      </c>
      <c r="D122" t="str">
        <f t="shared" si="5"/>
        <v>P22-019356</v>
      </c>
      <c r="E122" t="str">
        <f>IFERROR(VLOOKUP($A122,'Capital spend Nov 30'!$D:$G,3,FALSE),"No PO")</f>
        <v>P22-019356 - Line 1</v>
      </c>
      <c r="F122" t="str">
        <f>VLOOKUP(A122,'Capital spend Nov 30'!D:Q,14,FALSE)</f>
        <v>The Village Seniors - 2022 - Bariatric Beds and Mattresses</v>
      </c>
      <c r="G122" t="str">
        <f>VLOOKUP(A122,'Capital spend Nov 30'!D:U,18,FALSE)</f>
        <v>No</v>
      </c>
      <c r="H122" s="89">
        <f>VLOOKUP(A122,'Capital spend Nov 30'!$D$10:$W$6901,5,0)</f>
        <v>7479.4</v>
      </c>
      <c r="I122" t="str">
        <f>VLOOKUP(A122,'Capital spend Nov 30'!$D$10:$W$6901,15,0)</f>
        <v>ST10336</v>
      </c>
      <c r="J122" t="str">
        <f>VLOOKUP($A122,'Capital spend Nov 30'!$D$10:$W$6901,8,0)</f>
        <v>Suites FF&amp;E (Capital)</v>
      </c>
      <c r="K122" t="str">
        <f>VLOOKUP($A122,'Capital spend Nov 30'!$D$10:$W$6901,2,0)</f>
        <v>Emilio Ricciardi (Terminated)</v>
      </c>
      <c r="L122" t="str">
        <f>VLOOKUP($A122,'Capital spend Nov 30'!$D$10:$W$6901,4,0)</f>
        <v>2 residents requiring bariatric beds and mattresses due to increased weight.</v>
      </c>
      <c r="R122" s="101" t="s">
        <v>6196</v>
      </c>
      <c r="S122" s="101" t="s">
        <v>6197</v>
      </c>
      <c r="T122" s="101" t="s">
        <v>6198</v>
      </c>
      <c r="U122" s="102">
        <v>22574.44</v>
      </c>
      <c r="V122" s="101"/>
      <c r="W122" s="101"/>
      <c r="X122" s="101"/>
      <c r="Y122" s="101"/>
      <c r="Z122" s="101"/>
    </row>
    <row r="123" spans="1:26">
      <c r="A123" t="s">
        <v>6608</v>
      </c>
      <c r="B123" t="s">
        <v>978</v>
      </c>
      <c r="C123" s="48" t="s">
        <v>1086</v>
      </c>
      <c r="D123" t="str">
        <f t="shared" si="5"/>
        <v>P22-019395</v>
      </c>
      <c r="E123" t="str">
        <f>IFERROR(VLOOKUP($A123,'Capital spend Nov 30'!$D:$G,3,FALSE),"No PO")</f>
        <v>P22-019395 - Line 1</v>
      </c>
      <c r="F123" t="str">
        <f>VLOOKUP(A123,'Capital spend Nov 30'!D:Q,14,FALSE)</f>
        <v>Kennedy Lodge - 2022 - Mag Lock System</v>
      </c>
      <c r="G123" t="str">
        <f>VLOOKUP(A123,'Capital spend Nov 30'!D:U,18,FALSE)</f>
        <v>No</v>
      </c>
      <c r="H123" s="89">
        <f>VLOOKUP(A123,'Capital spend Nov 30'!$D$10:$W$6901,5,0)</f>
        <v>5639.83</v>
      </c>
      <c r="I123" t="str">
        <f>VLOOKUP(A123,'Capital spend Nov 30'!$D$10:$W$6901,15,0)</f>
        <v>ST10169</v>
      </c>
      <c r="J123" t="str">
        <f>VLOOKUP($A123,'Capital spend Nov 30'!$D$10:$W$6901,8,0)</f>
        <v>Access and Security systems (Capital)</v>
      </c>
      <c r="K123" t="str">
        <f>VLOOKUP($A123,'Capital spend Nov 30'!$D$10:$W$6901,2,0)</f>
        <v>Emilio Ricciardi (Terminated)</v>
      </c>
      <c r="L123" t="str">
        <f>VLOOKUP($A123,'Capital spend Nov 30'!$D$10:$W$6901,4,0)</f>
        <v>Replace the maglock and surrounding hardware at the receiving door. Including the supply, install, program and verify equipment. Alarms tie into nurse call system.</v>
      </c>
      <c r="Q123">
        <f t="shared" ref="Q123:Q135" si="6">COUNTIF(Z:Z,C123)</f>
        <v>0</v>
      </c>
      <c r="R123" s="101" t="s">
        <v>6199</v>
      </c>
      <c r="S123" s="101" t="s">
        <v>6197</v>
      </c>
      <c r="T123" s="101" t="s">
        <v>6200</v>
      </c>
      <c r="U123" s="102">
        <v>5918.94</v>
      </c>
      <c r="V123" s="101"/>
      <c r="W123" s="101"/>
      <c r="X123" s="101"/>
      <c r="Y123" s="101"/>
      <c r="Z123" s="101"/>
    </row>
    <row r="124" spans="1:26">
      <c r="A124" t="s">
        <v>6609</v>
      </c>
      <c r="B124" t="s">
        <v>978</v>
      </c>
      <c r="C124" s="48" t="s">
        <v>1012</v>
      </c>
      <c r="D124" t="str">
        <f t="shared" si="5"/>
        <v>P22-019364</v>
      </c>
      <c r="E124" t="str">
        <f>IFERROR(VLOOKUP($A124,'Capital spend Nov 30'!$D:$G,3,FALSE),"No PO")</f>
        <v>P22-019364 - Line 1</v>
      </c>
      <c r="F124" t="str">
        <f>VLOOKUP(A124,'Capital spend Nov 30'!D:Q,14,FALSE)</f>
        <v>Humber Valley Terrace - 2022 - Auto Floor Scrubber - Battery Replacement</v>
      </c>
      <c r="G124" t="str">
        <f>VLOOKUP(A124,'Capital spend Nov 30'!D:U,18,FALSE)</f>
        <v>No</v>
      </c>
      <c r="H124" s="89">
        <f>VLOOKUP(A124,'Capital spend Nov 30'!$D$10:$W$6901,5,0)</f>
        <v>3066.14</v>
      </c>
      <c r="I124" t="str">
        <f>VLOOKUP(A124,'Capital spend Nov 30'!$D$10:$W$6901,15,0)</f>
        <v>ST10334</v>
      </c>
      <c r="J124" t="str">
        <f>VLOOKUP($A124,'Capital spend Nov 30'!$D$10:$W$6901,8,0)</f>
        <v>Housekeeping FF&amp;E (Capital)</v>
      </c>
      <c r="K124" t="str">
        <f>VLOOKUP($A124,'Capital spend Nov 30'!$D$10:$W$6901,2,0)</f>
        <v>Emilio Ricciardi (Terminated)</v>
      </c>
      <c r="L124" t="str">
        <f>VLOOKUP($A124,'Capital spend Nov 30'!$D$10:$W$6901,4,0)</f>
        <v>Replacement for batteries and misc. repairs to the 2 auto scrubbers.</v>
      </c>
      <c r="Q124">
        <f t="shared" si="6"/>
        <v>0</v>
      </c>
      <c r="R124" s="101" t="s">
        <v>6201</v>
      </c>
      <c r="S124" s="101" t="s">
        <v>130</v>
      </c>
      <c r="T124" s="101" t="s">
        <v>6202</v>
      </c>
      <c r="U124" s="102">
        <v>14831.25</v>
      </c>
      <c r="V124" s="101"/>
      <c r="W124" s="101"/>
      <c r="X124" s="101"/>
      <c r="Y124" s="101"/>
      <c r="Z124" s="101"/>
    </row>
    <row r="125" spans="1:26">
      <c r="A125" t="s">
        <v>6610</v>
      </c>
      <c r="B125" t="s">
        <v>978</v>
      </c>
      <c r="C125" s="48" t="s">
        <v>1086</v>
      </c>
      <c r="D125" t="str">
        <f t="shared" si="5"/>
        <v>P22-019481</v>
      </c>
      <c r="E125" t="str">
        <f>IFERROR(VLOOKUP($A125,'Capital spend Nov 30'!$D:$G,3,FALSE),"No PO")</f>
        <v>P22-019481 - Line 1</v>
      </c>
      <c r="F125" t="str">
        <f>VLOOKUP(A125,'Capital spend Nov 30'!D:Q,14,FALSE)</f>
        <v>Briarfield Gardens- 2022 - Generator</v>
      </c>
      <c r="G125" t="str">
        <f>VLOOKUP(A125,'Capital spend Nov 30'!D:U,18,FALSE)</f>
        <v>No</v>
      </c>
      <c r="H125" s="89">
        <f>VLOOKUP(A125,'Capital spend Nov 30'!$D$10:$W$6901,5,0)</f>
        <v>4747.51</v>
      </c>
      <c r="I125" t="str">
        <f>VLOOKUP(A125,'Capital spend Nov 30'!$D$10:$W$6901,15,0)</f>
        <v>ST10094</v>
      </c>
      <c r="J125" t="str">
        <f>VLOOKUP($A125,'Capital spend Nov 30'!$D$10:$W$6901,8,0)</f>
        <v>Emergency Power System (Capital)</v>
      </c>
      <c r="K125" t="str">
        <f>VLOOKUP($A125,'Capital spend Nov 30'!$D$10:$W$6901,2,0)</f>
        <v>Brianne Hore</v>
      </c>
      <c r="L125" t="str">
        <f>VLOOKUP($A125,'Capital spend Nov 30'!$D$10:$W$6901,4,0)</f>
        <v>Consulting fees for generator upgrades</v>
      </c>
      <c r="Q125">
        <f t="shared" si="6"/>
        <v>0</v>
      </c>
      <c r="R125" s="101" t="s">
        <v>6203</v>
      </c>
      <c r="S125" s="101" t="s">
        <v>276</v>
      </c>
      <c r="T125" s="101" t="s">
        <v>6204</v>
      </c>
      <c r="U125" s="102">
        <v>2691.83</v>
      </c>
      <c r="V125" s="101"/>
      <c r="W125" s="101"/>
      <c r="X125" s="101"/>
      <c r="Y125" s="101"/>
      <c r="Z125" s="101"/>
    </row>
    <row r="126" spans="1:26">
      <c r="A126" t="s">
        <v>6611</v>
      </c>
      <c r="B126" t="s">
        <v>978</v>
      </c>
      <c r="C126" s="48" t="s">
        <v>1012</v>
      </c>
      <c r="D126" t="str">
        <f t="shared" si="5"/>
        <v>P22-019813</v>
      </c>
      <c r="E126" t="str">
        <f>IFERROR(VLOOKUP($A126,'Capital spend Nov 30'!$D:$G,3,FALSE),"No PO")</f>
        <v>P22-019813 - Line 2</v>
      </c>
      <c r="F126" t="str">
        <f>VLOOKUP(A126,'Capital spend Nov 30'!D:Q,14,FALSE)</f>
        <v>Marian Chateau - 2022 - In-Suite Renovations</v>
      </c>
      <c r="G126" t="str">
        <f>VLOOKUP(A126,'Capital spend Nov 30'!D:U,18,FALSE)</f>
        <v>No</v>
      </c>
      <c r="H126" s="89">
        <f>VLOOKUP(A126,'Capital spend Nov 30'!$D$10:$W$6901,5,0)</f>
        <v>11594.87</v>
      </c>
      <c r="I126" t="str">
        <f>VLOOKUP(A126,'Capital spend Nov 30'!$D$10:$W$6901,15,0)</f>
        <v>ST10078</v>
      </c>
      <c r="J126" t="str">
        <f>VLOOKUP($A126,'Capital spend Nov 30'!$D$10:$W$6901,8,0)</f>
        <v>In-Suite Renovation (Capital)</v>
      </c>
      <c r="K126" t="str">
        <f>VLOOKUP($A126,'Capital spend Nov 30'!$D$10:$W$6901,2,0)</f>
        <v>Armando Rivero</v>
      </c>
      <c r="L126" t="str">
        <f>VLOOKUP($A126,'Capital spend Nov 30'!$D$10:$W$6901,4,0)</f>
        <v>Suite 102 Reno</v>
      </c>
      <c r="Q126">
        <f t="shared" si="6"/>
        <v>0</v>
      </c>
      <c r="R126" s="101" t="s">
        <v>6205</v>
      </c>
      <c r="S126" s="101" t="s">
        <v>276</v>
      </c>
      <c r="T126" s="101" t="s">
        <v>6206</v>
      </c>
      <c r="U126" s="102">
        <v>3618.83</v>
      </c>
      <c r="V126" s="101"/>
      <c r="W126" s="101"/>
      <c r="X126" s="101"/>
      <c r="Y126" s="101"/>
      <c r="Z126" s="101"/>
    </row>
    <row r="127" spans="1:26">
      <c r="A127" s="107" t="s">
        <v>6612</v>
      </c>
      <c r="B127" s="107" t="s">
        <v>977</v>
      </c>
      <c r="C127" s="115" t="s">
        <v>6613</v>
      </c>
      <c r="D127" s="107" t="str">
        <f t="shared" si="5"/>
        <v>P22-019407</v>
      </c>
      <c r="E127" s="107" t="str">
        <f>IFERROR(VLOOKUP($A127,'Capital spend Nov 30'!$D:$G,3,FALSE),"No PO")</f>
        <v>P22-019407 - Line 1</v>
      </c>
      <c r="F127" s="107" t="str">
        <f>VLOOKUP(A127,'Capital spend Nov 30'!D:Q,14,FALSE)</f>
        <v>The Village Seniors - 2022 - Cambro Cart</v>
      </c>
      <c r="G127" s="107" t="str">
        <f>VLOOKUP(A127,'Capital spend Nov 30'!D:U,18,FALSE)</f>
        <v>No</v>
      </c>
      <c r="H127" s="108">
        <f>VLOOKUP(A127,'Capital spend Nov 30'!$D$10:$W$6901,5,0)</f>
        <v>3049.06</v>
      </c>
      <c r="I127" s="107" t="str">
        <f>VLOOKUP(A127,'Capital spend Nov 30'!$D$10:$W$6901,15,0)</f>
        <v>ST10336</v>
      </c>
      <c r="J127" s="107" t="str">
        <f>VLOOKUP($A127,'Capital spend Nov 30'!$D$10:$W$6901,8,0)</f>
        <v>Kitchen FF&amp;E (Capital)</v>
      </c>
      <c r="K127" s="107" t="str">
        <f>VLOOKUP($A127,'Capital spend Nov 30'!$D$10:$W$6901,2,0)</f>
        <v>Emilio Ricciardi (Terminated)</v>
      </c>
      <c r="L127" s="107" t="str">
        <f>VLOOKUP($A127,'Capital spend Nov 30'!$D$10:$W$6901,4,0)</f>
        <v>Replacement of cart that is used to bring food from our main kitchen over to retirement and keep the meals warm while doing so.</v>
      </c>
      <c r="M127" s="107"/>
      <c r="N127" s="107"/>
      <c r="Q127">
        <f t="shared" si="6"/>
        <v>0</v>
      </c>
      <c r="R127" s="101" t="s">
        <v>6207</v>
      </c>
      <c r="S127" s="101" t="s">
        <v>405</v>
      </c>
      <c r="T127" s="101" t="s">
        <v>6208</v>
      </c>
      <c r="U127" s="102">
        <v>525</v>
      </c>
      <c r="V127" s="101"/>
      <c r="W127" s="101"/>
      <c r="X127" s="101"/>
      <c r="Y127" s="101"/>
      <c r="Z127" s="101"/>
    </row>
    <row r="128" spans="1:26">
      <c r="A128" t="s">
        <v>6614</v>
      </c>
      <c r="B128" t="s">
        <v>978</v>
      </c>
      <c r="C128" s="48" t="s">
        <v>1086</v>
      </c>
      <c r="D128" t="str">
        <f t="shared" si="5"/>
        <v>P22-019311</v>
      </c>
      <c r="E128" t="str">
        <f>IFERROR(VLOOKUP($A128,'Capital spend Nov 30'!$D:$G,3,FALSE),"No PO")</f>
        <v>P22-019311 - Line 2</v>
      </c>
      <c r="F128" t="str">
        <f>VLOOKUP(A128,'Capital spend Nov 30'!D:Q,14,FALSE)</f>
        <v>Port Perry - 2022 - In-Suite Renovations</v>
      </c>
      <c r="G128" t="str">
        <f>VLOOKUP(A128,'Capital spend Nov 30'!D:U,18,FALSE)</f>
        <v>No</v>
      </c>
      <c r="H128" s="89">
        <f>VLOOKUP(A128,'Capital spend Nov 30'!$D$10:$W$6901,5,0)</f>
        <v>5263.98</v>
      </c>
      <c r="I128" t="str">
        <f>VLOOKUP(A128,'Capital spend Nov 30'!$D$10:$W$6901,15,0)</f>
        <v>ST10031</v>
      </c>
      <c r="J128" t="str">
        <f>VLOOKUP($A128,'Capital spend Nov 30'!$D$10:$W$6901,8,0)</f>
        <v>In-Suite Renovation (Capital)</v>
      </c>
      <c r="K128" t="str">
        <f>VLOOKUP($A128,'Capital spend Nov 30'!$D$10:$W$6901,2,0)</f>
        <v>Patricia Glassford</v>
      </c>
      <c r="L128" t="str">
        <f>VLOOKUP($A128,'Capital spend Nov 30'!$D$10:$W$6901,4,0)</f>
        <v>Suite 419 Reno Studio Renovation for suite reservation.  Original from 2009 needing carpet, paint and vanity top/sink/faucet</v>
      </c>
      <c r="Q128">
        <f t="shared" si="6"/>
        <v>0</v>
      </c>
      <c r="R128" s="101" t="s">
        <v>6209</v>
      </c>
      <c r="S128" s="101" t="s">
        <v>251</v>
      </c>
      <c r="T128" s="101" t="s">
        <v>6210</v>
      </c>
      <c r="U128" s="102">
        <v>5040.92</v>
      </c>
      <c r="V128" s="101"/>
      <c r="W128" s="101"/>
      <c r="X128" s="101"/>
      <c r="Y128" s="101"/>
      <c r="Z128" s="101"/>
    </row>
    <row r="129" spans="1:26">
      <c r="A129" t="s">
        <v>6615</v>
      </c>
      <c r="B129" t="s">
        <v>978</v>
      </c>
      <c r="C129" s="48" t="s">
        <v>1012</v>
      </c>
      <c r="D129" t="str">
        <f t="shared" si="5"/>
        <v>P22-019310</v>
      </c>
      <c r="E129" t="str">
        <f>IFERROR(VLOOKUP($A129,'Capital spend Nov 30'!$D:$G,3,FALSE),"No PO")</f>
        <v>P22-019310 - Line 2</v>
      </c>
      <c r="F129" t="str">
        <f>VLOOKUP(A129,'Capital spend Nov 30'!D:Q,14,FALSE)</f>
        <v>Port Perry - 2022 - In-Suite Renovations</v>
      </c>
      <c r="G129" t="str">
        <f>VLOOKUP(A129,'Capital spend Nov 30'!D:U,18,FALSE)</f>
        <v>No</v>
      </c>
      <c r="H129" s="89">
        <f>VLOOKUP(A129,'Capital spend Nov 30'!$D$10:$W$6901,5,0)</f>
        <v>2630.27</v>
      </c>
      <c r="I129" t="str">
        <f>VLOOKUP(A129,'Capital spend Nov 30'!$D$10:$W$6901,15,0)</f>
        <v>ST10031</v>
      </c>
      <c r="J129" t="str">
        <f>VLOOKUP($A129,'Capital spend Nov 30'!$D$10:$W$6901,8,0)</f>
        <v>In-Suite Renovation (Capital)</v>
      </c>
      <c r="K129" t="str">
        <f>VLOOKUP($A129,'Capital spend Nov 30'!$D$10:$W$6901,2,0)</f>
        <v>Patricia Glassford</v>
      </c>
      <c r="L129" t="str">
        <f>VLOOKUP($A129,'Capital spend Nov 30'!$D$10:$W$6901,4,0)</f>
        <v>Suite 225 Reno one bedroom.  Carpet in bedroom and paint required.  Internal move due no inventory. Resident currently in a 2 bedroom at reduced rate.</v>
      </c>
      <c r="Q129">
        <f t="shared" si="6"/>
        <v>0</v>
      </c>
      <c r="R129" s="101" t="s">
        <v>6211</v>
      </c>
      <c r="S129" s="101" t="s">
        <v>393</v>
      </c>
      <c r="T129" s="101" t="s">
        <v>6212</v>
      </c>
      <c r="U129" s="102">
        <v>8194.41</v>
      </c>
      <c r="V129" s="101"/>
      <c r="W129" s="101"/>
      <c r="X129" s="101"/>
      <c r="Y129" s="101"/>
      <c r="Z129" s="101"/>
    </row>
    <row r="130" spans="1:26">
      <c r="A130" t="s">
        <v>6616</v>
      </c>
      <c r="B130" t="s">
        <v>978</v>
      </c>
      <c r="C130" s="48" t="s">
        <v>1012</v>
      </c>
      <c r="D130" t="str">
        <f t="shared" si="5"/>
        <v>P22-019717</v>
      </c>
      <c r="E130" t="str">
        <f>IFERROR(VLOOKUP($A130,'Capital spend Nov 30'!$D:$G,3,FALSE),"No PO")</f>
        <v>P22-019717 - Line 1</v>
      </c>
      <c r="F130" t="str">
        <f>VLOOKUP(A130,'Capital spend Nov 30'!D:Q,14,FALSE)</f>
        <v>The Beechwood - 2022 - In-Suite Renovations</v>
      </c>
      <c r="G130" t="str">
        <f>VLOOKUP(A130,'Capital spend Nov 30'!D:U,18,FALSE)</f>
        <v>No</v>
      </c>
      <c r="H130" s="89">
        <f>VLOOKUP(A130,'Capital spend Nov 30'!$D$10:$W$6901,5,0)</f>
        <v>7206.34</v>
      </c>
      <c r="I130" t="str">
        <f>VLOOKUP(A130,'Capital spend Nov 30'!$D$10:$W$6901,15,0)</f>
        <v>ST10011</v>
      </c>
      <c r="J130" t="str">
        <f>VLOOKUP($A130,'Capital spend Nov 30'!$D$10:$W$6901,8,0)</f>
        <v>In-Suite Renovation (Capital)</v>
      </c>
      <c r="K130" t="str">
        <f>VLOOKUP($A130,'Capital spend Nov 30'!$D$10:$W$6901,2,0)</f>
        <v>Anne Terselic</v>
      </c>
      <c r="L130" t="str">
        <f>VLOOKUP($A130,'Capital spend Nov 30'!$D$10:$W$6901,4,0)</f>
        <v>Suite 334 Reno 
Paint, Flooring,  Baseboards, 1/4 round, Toilet</v>
      </c>
      <c r="Q130">
        <f t="shared" si="6"/>
        <v>0</v>
      </c>
      <c r="R130" s="101" t="s">
        <v>6213</v>
      </c>
      <c r="S130" s="101" t="s">
        <v>731</v>
      </c>
      <c r="T130" s="101" t="s">
        <v>6214</v>
      </c>
      <c r="U130" s="102">
        <v>7751.8</v>
      </c>
      <c r="V130" s="101"/>
      <c r="W130" s="101"/>
      <c r="X130" s="101"/>
      <c r="Y130" s="101"/>
      <c r="Z130" s="101"/>
    </row>
    <row r="131" spans="1:26">
      <c r="A131" t="s">
        <v>6617</v>
      </c>
      <c r="B131" t="s">
        <v>978</v>
      </c>
      <c r="C131" s="48" t="s">
        <v>1086</v>
      </c>
      <c r="D131" t="str">
        <f t="shared" si="5"/>
        <v>P22-019309</v>
      </c>
      <c r="E131" t="str">
        <f>IFERROR(VLOOKUP($A131,'Capital spend Nov 30'!$D:$G,3,FALSE),"No PO")</f>
        <v>P22-019309 - Line 1</v>
      </c>
      <c r="F131" t="str">
        <f>VLOOKUP(A131,'Capital spend Nov 30'!D:Q,14,FALSE)</f>
        <v>The Beechwood - 2022 - In-Suite Renovations</v>
      </c>
      <c r="G131" t="str">
        <f>VLOOKUP(A131,'Capital spend Nov 30'!D:U,18,FALSE)</f>
        <v>No</v>
      </c>
      <c r="H131" s="89">
        <f>VLOOKUP(A131,'Capital spend Nov 30'!$D$10:$W$6901,5,0)</f>
        <v>2563.08</v>
      </c>
      <c r="I131" t="str">
        <f>VLOOKUP(A131,'Capital spend Nov 30'!$D$10:$W$6901,15,0)</f>
        <v>ST10011</v>
      </c>
      <c r="J131" t="str">
        <f>VLOOKUP($A131,'Capital spend Nov 30'!$D$10:$W$6901,8,0)</f>
        <v>In-Suite Renovation (Capital)</v>
      </c>
      <c r="K131" t="str">
        <f>VLOOKUP($A131,'Capital spend Nov 30'!$D$10:$W$6901,2,0)</f>
        <v>Anne Terselic</v>
      </c>
      <c r="L131" t="str">
        <f>VLOOKUP($A131,'Capital spend Nov 30'!$D$10:$W$6901,4,0)</f>
        <v>Suite104 Reno Carpet only</v>
      </c>
      <c r="Q131">
        <f t="shared" si="6"/>
        <v>0</v>
      </c>
      <c r="R131" s="101" t="s">
        <v>6215</v>
      </c>
      <c r="S131" s="101" t="s">
        <v>375</v>
      </c>
      <c r="T131" s="101" t="s">
        <v>6216</v>
      </c>
      <c r="U131" s="102">
        <v>336</v>
      </c>
      <c r="V131" s="101"/>
      <c r="W131" s="101"/>
      <c r="X131" s="101"/>
      <c r="Y131" s="101"/>
      <c r="Z131" s="101"/>
    </row>
    <row r="132" spans="1:26">
      <c r="A132" t="s">
        <v>6618</v>
      </c>
      <c r="B132" t="s">
        <v>978</v>
      </c>
      <c r="C132" t="s">
        <v>1086</v>
      </c>
      <c r="D132" t="str">
        <f t="shared" si="5"/>
        <v>P22-019317</v>
      </c>
      <c r="E132" t="str">
        <f>IFERROR(VLOOKUP($A132,'Capital spend Nov 30'!$D:$G,3,FALSE),"No PO")</f>
        <v>P22-019317 - Line 1</v>
      </c>
      <c r="F132" t="str">
        <f>VLOOKUP(A132,'Capital spend Nov 30'!D:Q,14,FALSE)</f>
        <v>Windermere on the Mount - 2022 - In-Suite Renovations</v>
      </c>
      <c r="G132" t="str">
        <f>VLOOKUP(A132,'Capital spend Nov 30'!D:U,18,FALSE)</f>
        <v>No</v>
      </c>
      <c r="H132" s="89">
        <f>VLOOKUP(A132,'Capital spend Nov 30'!$D$10:$W$6901,5,0)</f>
        <v>734.5</v>
      </c>
      <c r="I132" t="str">
        <f>VLOOKUP(A132,'Capital spend Nov 30'!$D$10:$W$6901,15,0)</f>
        <v>ST10093</v>
      </c>
      <c r="J132" t="str">
        <f>VLOOKUP($A132,'Capital spend Nov 30'!$D$10:$W$6901,8,0)</f>
        <v>In-Suite Refresh (Capital)</v>
      </c>
      <c r="K132" t="str">
        <f>VLOOKUP($A132,'Capital spend Nov 30'!$D$10:$W$6901,2,0)</f>
        <v>Dawn Mackintosh</v>
      </c>
      <c r="L132" t="str">
        <f>VLOOKUP($A132,'Capital spend Nov 30'!$D$10:$W$6901,4,0)</f>
        <v>Suite 502 Refresh Additional Scope (ceiling and vanity paint)</v>
      </c>
      <c r="Q132">
        <f t="shared" si="6"/>
        <v>0</v>
      </c>
      <c r="R132" s="101" t="s">
        <v>6217</v>
      </c>
      <c r="S132" s="101" t="s">
        <v>182</v>
      </c>
      <c r="T132" s="101" t="s">
        <v>6109</v>
      </c>
      <c r="U132" s="102">
        <v>1384.57</v>
      </c>
      <c r="V132" s="101"/>
      <c r="W132" s="101"/>
      <c r="X132" s="101"/>
      <c r="Y132" s="101"/>
      <c r="Z132" s="101"/>
    </row>
    <row r="133" spans="1:26">
      <c r="A133" s="25" t="s">
        <v>6619</v>
      </c>
      <c r="B133" t="s">
        <v>978</v>
      </c>
      <c r="C133" s="48" t="s">
        <v>1086</v>
      </c>
      <c r="D133" t="str">
        <f t="shared" si="5"/>
        <v>P22-019719</v>
      </c>
      <c r="E133" t="str">
        <f>IFERROR(VLOOKUP($A133,'Capital spend Nov 30'!$D:$G,3,FALSE),"No PO")</f>
        <v>P22-019719 - Line 2</v>
      </c>
      <c r="F133" t="str">
        <f>VLOOKUP(A133,'Capital spend Nov 30'!D:Q,14,FALSE)</f>
        <v>Windermere on the Mount - 2022 - In-Suite Renovations</v>
      </c>
      <c r="G133" t="str">
        <f>VLOOKUP(A133,'Capital spend Nov 30'!D:U,18,FALSE)</f>
        <v>No</v>
      </c>
      <c r="H133" s="89">
        <f>VLOOKUP(A133,'Capital spend Nov 30'!$D$10:$W$6901,5,0)</f>
        <v>1423.8</v>
      </c>
      <c r="I133" t="str">
        <f>VLOOKUP(A133,'Capital spend Nov 30'!$D$10:$W$6901,15,0)</f>
        <v>ST10093</v>
      </c>
      <c r="J133" t="str">
        <f>VLOOKUP($A133,'Capital spend Nov 30'!$D$10:$W$6901,8,0)</f>
        <v>Suites FF&amp;E (Capital)</v>
      </c>
      <c r="K133" t="str">
        <f>VLOOKUP($A133,'Capital spend Nov 30'!$D$10:$W$6901,2,0)</f>
        <v>Dawn Mackintosh</v>
      </c>
      <c r="L133" t="str">
        <f>VLOOKUP($A133,'Capital spend Nov 30'!$D$10:$W$6901,4,0)</f>
        <v>Suite 422 Reno Fridge</v>
      </c>
      <c r="Q133">
        <f t="shared" si="6"/>
        <v>0</v>
      </c>
      <c r="R133" s="101" t="s">
        <v>6218</v>
      </c>
      <c r="S133" s="101" t="s">
        <v>109</v>
      </c>
      <c r="T133" s="101" t="s">
        <v>6219</v>
      </c>
      <c r="U133" s="102">
        <v>210164.75</v>
      </c>
      <c r="V133" s="101"/>
      <c r="W133" s="101"/>
      <c r="X133" s="101"/>
      <c r="Y133" s="101"/>
      <c r="Z133" s="101"/>
    </row>
    <row r="134" spans="1:26">
      <c r="A134" t="s">
        <v>6620</v>
      </c>
      <c r="B134" t="s">
        <v>978</v>
      </c>
      <c r="C134" s="31" t="s">
        <v>1012</v>
      </c>
      <c r="D134" t="str">
        <f t="shared" si="5"/>
        <v>P22-019723</v>
      </c>
      <c r="E134" t="str">
        <f>IFERROR(VLOOKUP($A134,'Capital spend Nov 30'!$D:$G,3,FALSE),"No PO")</f>
        <v>P22-019723 - Line 1</v>
      </c>
      <c r="F134" t="str">
        <f>VLOOKUP(A134,'Capital spend Nov 30'!D:Q,14,FALSE)</f>
        <v>The Beechwood - 2022 - In-Suite Renovations</v>
      </c>
      <c r="G134" t="str">
        <f>VLOOKUP(A134,'Capital spend Nov 30'!D:U,18,FALSE)</f>
        <v>No</v>
      </c>
      <c r="H134" s="89">
        <f>VLOOKUP(A134,'Capital spend Nov 30'!$D$10:$W$6901,5,0)</f>
        <v>6908.16</v>
      </c>
      <c r="I134" t="str">
        <f>VLOOKUP(A134,'Capital spend Nov 30'!$D$10:$W$6901,15,0)</f>
        <v>ST10011</v>
      </c>
      <c r="J134" t="str">
        <f>VLOOKUP($A134,'Capital spend Nov 30'!$D$10:$W$6901,8,0)</f>
        <v>In-Suite Renovation (Capital)</v>
      </c>
      <c r="K134" t="str">
        <f>VLOOKUP($A134,'Capital spend Nov 30'!$D$10:$W$6901,2,0)</f>
        <v>Anne Terselic</v>
      </c>
      <c r="L134" t="str">
        <f>VLOOKUP($A134,'Capital spend Nov 30'!$D$10:$W$6901,4,0)</f>
        <v>Suite 221 Reno 
Paint, flooring, baseboards, 1/4 round, toilet</v>
      </c>
      <c r="Q134">
        <f t="shared" si="6"/>
        <v>0</v>
      </c>
      <c r="R134" s="101" t="s">
        <v>6220</v>
      </c>
      <c r="S134" s="101" t="s">
        <v>368</v>
      </c>
      <c r="T134" s="101" t="s">
        <v>6221</v>
      </c>
      <c r="U134" s="102">
        <v>1443.75</v>
      </c>
      <c r="V134" s="101"/>
      <c r="W134" s="101"/>
      <c r="X134" s="101"/>
      <c r="Y134" s="101"/>
      <c r="Z134" s="101"/>
    </row>
    <row r="135" spans="1:26">
      <c r="A135" t="s">
        <v>6621</v>
      </c>
      <c r="B135" t="s">
        <v>978</v>
      </c>
      <c r="C135" s="51" t="s">
        <v>1086</v>
      </c>
      <c r="D135" t="str">
        <f t="shared" ref="D135:D138" si="7">LEFT(E135,10)</f>
        <v>P22-019714</v>
      </c>
      <c r="E135" t="str">
        <f>IFERROR(VLOOKUP($A135,'Capital spend Nov 30'!$D:$G,3,FALSE),"No PO")</f>
        <v>P22-019714 - Line 1</v>
      </c>
      <c r="F135" t="str">
        <f>VLOOKUP(A135,'Capital spend Nov 30'!D:Q,14,FALSE)</f>
        <v>The Beechwood - 2022 - In-Suite Renovations</v>
      </c>
      <c r="G135" t="str">
        <f>VLOOKUP(A135,'Capital spend Nov 30'!D:U,18,FALSE)</f>
        <v>No</v>
      </c>
      <c r="H135" s="89">
        <f>VLOOKUP(A135,'Capital spend Nov 30'!$D$10:$W$6901,5,0)</f>
        <v>7954.12</v>
      </c>
      <c r="I135" t="str">
        <f>VLOOKUP(A135,'Capital spend Nov 30'!$D$10:$W$6901,15,0)</f>
        <v>ST10011</v>
      </c>
      <c r="J135" t="str">
        <f>VLOOKUP($A135,'Capital spend Nov 30'!$D$10:$W$6901,8,0)</f>
        <v>In-Suite Renovation (Capital)</v>
      </c>
      <c r="K135" t="str">
        <f>VLOOKUP($A135,'Capital spend Nov 30'!$D$10:$W$6901,2,0)</f>
        <v>Anne Terselic</v>
      </c>
      <c r="L135" t="str">
        <f>VLOOKUP($A135,'Capital spend Nov 30'!$D$10:$W$6901,4,0)</f>
        <v>Suite 437 Reno
Paint, flooring, baseboards, 1/4 round, toilet</v>
      </c>
      <c r="Q135" s="106">
        <f t="shared" si="6"/>
        <v>0</v>
      </c>
      <c r="R135" s="101" t="s">
        <v>6222</v>
      </c>
      <c r="S135" s="101" t="s">
        <v>481</v>
      </c>
      <c r="T135" s="101" t="s">
        <v>6223</v>
      </c>
      <c r="U135" s="102">
        <v>98875</v>
      </c>
      <c r="V135" s="101"/>
      <c r="W135" s="101"/>
      <c r="X135" s="101"/>
      <c r="Y135" s="101"/>
      <c r="Z135" s="101"/>
    </row>
    <row r="136" spans="1:26">
      <c r="A136" s="107" t="s">
        <v>6622</v>
      </c>
      <c r="B136" s="107" t="s">
        <v>977</v>
      </c>
      <c r="C136" s="112" t="s">
        <v>6623</v>
      </c>
      <c r="D136" s="107" t="str">
        <f t="shared" si="7"/>
        <v>P22-019476</v>
      </c>
      <c r="E136" s="107" t="str">
        <f>IFERROR(VLOOKUP($A136,'Capital spend Nov 30'!$D:$G,3,FALSE),"No PO")</f>
        <v>P22-019476 - Line 1</v>
      </c>
      <c r="F136" s="107" t="str">
        <f>VLOOKUP(A136,'Capital spend Nov 30'!D:Q,14,FALSE)</f>
        <v>Kilean Lodge - 2022 - Ductwork Install 1st and 2nd Floor Shower Rooms</v>
      </c>
      <c r="G136" s="107" t="str">
        <f>VLOOKUP(A136,'Capital spend Nov 30'!D:U,18,FALSE)</f>
        <v>No</v>
      </c>
      <c r="H136" s="108">
        <f>VLOOKUP(A136,'Capital spend Nov 30'!$D$10:$W$6901,5,0)</f>
        <v>8243.35</v>
      </c>
      <c r="I136" s="107" t="str">
        <f>VLOOKUP(A136,'Capital spend Nov 30'!$D$10:$W$6901,15,0)</f>
        <v>ST10148</v>
      </c>
      <c r="J136" s="107" t="str">
        <f>VLOOKUP($A136,'Capital spend Nov 30'!$D$10:$W$6901,8,0)</f>
        <v>HVAC Systems (Capital)</v>
      </c>
      <c r="K136" s="107" t="str">
        <f>VLOOKUP($A136,'Capital spend Nov 30'!$D$10:$W$6901,2,0)</f>
        <v>Emilio Ricciardi (Terminated)</v>
      </c>
      <c r="L136" s="107" t="str">
        <f>VLOOKUP($A136,'Capital spend Nov 30'!$D$10:$W$6901,4,0)</f>
        <v>Supply and install ductwork to provide supply air into the 1st &amp; 2nd floor Shower Rooms. Currently only an exhaust fan exists in each room with no way to bring fresh air into the space. When the showers are in use, the rooms become very humid and hot, resulting in difficult working conditions for staff.</v>
      </c>
      <c r="M136" s="107"/>
      <c r="N136" s="107"/>
      <c r="Q136">
        <f>COUNTIF(Z:Z,C138)</f>
        <v>0</v>
      </c>
      <c r="R136" s="101" t="s">
        <v>6224</v>
      </c>
      <c r="S136" s="101" t="s">
        <v>145</v>
      </c>
      <c r="T136" s="101" t="s">
        <v>6225</v>
      </c>
      <c r="U136" s="102">
        <v>8023.36</v>
      </c>
      <c r="V136" s="101"/>
      <c r="W136" s="101"/>
      <c r="X136" s="101"/>
      <c r="Y136" s="101"/>
      <c r="Z136" s="101"/>
    </row>
    <row r="137" spans="1:26">
      <c r="A137" s="107" t="s">
        <v>6624</v>
      </c>
      <c r="B137" s="107" t="s">
        <v>977</v>
      </c>
      <c r="C137" s="113" t="s">
        <v>6625</v>
      </c>
      <c r="D137" s="107" t="str">
        <f t="shared" si="7"/>
        <v>P22-019431</v>
      </c>
      <c r="E137" s="107" t="str">
        <f>IFERROR(VLOOKUP($A137,'Capital spend Nov 30'!$D:$G,3,FALSE),"No PO")</f>
        <v>P22-019431 - Line 1</v>
      </c>
      <c r="F137" s="107" t="str">
        <f>VLOOKUP(A137,'Capital spend Nov 30'!D:Q,14,FALSE)</f>
        <v>Birkdale - 2022 - Chiller #1 Oil Pump (CHI-1)</v>
      </c>
      <c r="G137" s="107" t="str">
        <f>VLOOKUP(A137,'Capital spend Nov 30'!D:U,18,FALSE)</f>
        <v>No</v>
      </c>
      <c r="H137" s="108">
        <f>VLOOKUP(A137,'Capital spend Nov 30'!$D$10:$W$6901,5,0)</f>
        <v>9023.0499999999993</v>
      </c>
      <c r="I137" s="107" t="str">
        <f>VLOOKUP(A137,'Capital spend Nov 30'!$D$10:$W$6901,15,0)</f>
        <v>ST10009</v>
      </c>
      <c r="J137" s="107" t="str">
        <f>VLOOKUP($A137,'Capital spend Nov 30'!$D$10:$W$6901,8,0)</f>
        <v>HVAC Systems (Capital)</v>
      </c>
      <c r="K137" s="107" t="str">
        <f>VLOOKUP($A137,'Capital spend Nov 30'!$D$10:$W$6901,2,0)</f>
        <v>Tim Morrison</v>
      </c>
      <c r="L137" s="107" t="str">
        <f>VLOOKUP($A137,'Capital spend Nov 30'!$D$10:$W$6901,4,0)</f>
        <v>To replace the 15 year old failed oil pump on Chiller #1 (CHI-1). Not operating at this time.</v>
      </c>
      <c r="M137" s="107"/>
      <c r="N137" s="107"/>
      <c r="Q137">
        <f>COUNTIF(Z:Z,C137)</f>
        <v>0</v>
      </c>
      <c r="R137" s="101" t="s">
        <v>6226</v>
      </c>
      <c r="S137" s="101" t="s">
        <v>390</v>
      </c>
      <c r="T137" s="101" t="s">
        <v>6227</v>
      </c>
      <c r="U137" s="102">
        <v>1391.25</v>
      </c>
      <c r="V137" s="101"/>
      <c r="W137" s="101"/>
      <c r="X137" s="101"/>
      <c r="Y137" s="101"/>
      <c r="Z137" s="101"/>
    </row>
    <row r="138" spans="1:26" ht="14.45" customHeight="1">
      <c r="A138" s="107" t="s">
        <v>6626</v>
      </c>
      <c r="B138" s="107" t="s">
        <v>977</v>
      </c>
      <c r="C138" s="112" t="s">
        <v>6627</v>
      </c>
      <c r="D138" s="107" t="str">
        <f t="shared" si="7"/>
        <v>P22-019448</v>
      </c>
      <c r="E138" s="107" t="str">
        <f>IFERROR(VLOOKUP($A138,'Capital spend Nov 30'!$D:$G,3,FALSE),"No PO")</f>
        <v>P22-019448 - Line 1</v>
      </c>
      <c r="F138" s="107" t="str">
        <f>VLOOKUP(A138,'Capital spend Nov 30'!D:Q,14,FALSE)</f>
        <v>Trafalgar Lodge - 2022 - Plumbing (Copper Replacement)</v>
      </c>
      <c r="G138" s="107" t="str">
        <f>VLOOKUP(A138,'Capital spend Nov 30'!D:U,18,FALSE)</f>
        <v>No</v>
      </c>
      <c r="H138" s="108">
        <f>VLOOKUP(A138,'Capital spend Nov 30'!$D$10:$W$6901,5,0)</f>
        <v>6987.92</v>
      </c>
      <c r="I138" s="107" t="str">
        <f>VLOOKUP(A138,'Capital spend Nov 30'!$D$10:$W$6901,15,0)</f>
        <v>ST10008</v>
      </c>
      <c r="J138" s="107" t="str">
        <f>VLOOKUP($A138,'Capital spend Nov 30'!$D$10:$W$6901,8,0)</f>
        <v>Plumbing (Capital)</v>
      </c>
      <c r="K138" s="107" t="str">
        <f>VLOOKUP($A138,'Capital spend Nov 30'!$D$10:$W$6901,2,0)</f>
        <v>Tim Morrison</v>
      </c>
      <c r="L138" s="107" t="str">
        <f>VLOOKUP($A138,'Capital spend Nov 30'!$D$10:$W$6901,4,0)</f>
        <v>To replace 2 failed 30 year old sections of copper piping that have many rubber clamps from pinhole leaks. Approximately 180'.</v>
      </c>
      <c r="M138" s="107"/>
      <c r="N138" s="107"/>
      <c r="Q138">
        <f>COUNTIF(Z:Z,#REF!)</f>
        <v>0</v>
      </c>
      <c r="R138" s="101" t="s">
        <v>6228</v>
      </c>
      <c r="S138" s="101" t="s">
        <v>384</v>
      </c>
      <c r="T138" s="101" t="s">
        <v>6229</v>
      </c>
      <c r="U138" s="102">
        <v>141.75</v>
      </c>
      <c r="V138" s="101"/>
      <c r="W138" s="101"/>
      <c r="X138" s="101"/>
      <c r="Y138" s="101"/>
      <c r="Z138" s="101"/>
    </row>
    <row r="139" spans="1:26">
      <c r="A139" s="107" t="s">
        <v>6628</v>
      </c>
      <c r="B139" s="107" t="s">
        <v>977</v>
      </c>
      <c r="C139" s="112" t="s">
        <v>6629</v>
      </c>
      <c r="D139" s="107"/>
      <c r="E139" s="107" t="str">
        <f>IFERROR(VLOOKUP($A139,'Capital spend Nov 30'!$D:$G,3,FALSE),"No PO")</f>
        <v>P22-019430 - Line 1</v>
      </c>
      <c r="F139" s="107" t="str">
        <f>VLOOKUP(A139,'Capital spend Nov 30'!D:Q,14,FALSE)</f>
        <v>Windermere - 2022 - Plumbing (Toilet Water Lines)</v>
      </c>
      <c r="G139" s="107" t="str">
        <f>VLOOKUP(A139,'Capital spend Nov 30'!D:U,18,FALSE)</f>
        <v>No</v>
      </c>
      <c r="H139" s="108">
        <f>VLOOKUP(A139,'Capital spend Nov 30'!$D$10:$W$6901,5,0)</f>
        <v>15142</v>
      </c>
      <c r="I139" s="107" t="str">
        <f>VLOOKUP(A139,'Capital spend Nov 30'!$D$10:$W$6901,15,0)</f>
        <v>ST10093</v>
      </c>
      <c r="J139" s="107" t="str">
        <f>VLOOKUP($A139,'Capital spend Nov 30'!$D$10:$W$6901,8,0)</f>
        <v>Plumbing (Capital)</v>
      </c>
      <c r="K139" s="107" t="str">
        <f>VLOOKUP($A139,'Capital spend Nov 30'!$D$10:$W$6901,2,0)</f>
        <v>Tim Morrison</v>
      </c>
      <c r="L139" s="107" t="str">
        <f>VLOOKUP($A139,'Capital spend Nov 30'!$D$10:$W$6901,4,0)</f>
        <v>To replace the failed 20 year old plastic water lines that feed to the toilets with steel braided lines. One plastic line ruptured which caused a $500K insurance claim. Cannot afford to have another line break.</v>
      </c>
      <c r="M139" s="107"/>
      <c r="N139" s="107"/>
      <c r="Q139" s="106">
        <f>COUNTIF(Z:Z,C139)</f>
        <v>0</v>
      </c>
      <c r="R139" s="101" t="s">
        <v>6230</v>
      </c>
      <c r="S139" s="101" t="s">
        <v>973</v>
      </c>
      <c r="T139" s="101" t="s">
        <v>6231</v>
      </c>
      <c r="U139" s="102">
        <v>4425.75</v>
      </c>
      <c r="V139" s="101"/>
      <c r="W139" s="101"/>
      <c r="X139" s="101"/>
      <c r="Y139" s="101"/>
      <c r="Z139" s="101"/>
    </row>
    <row r="140" spans="1:26">
      <c r="A140" s="107" t="s">
        <v>6630</v>
      </c>
      <c r="B140" s="107" t="s">
        <v>977</v>
      </c>
      <c r="C140" s="112" t="s">
        <v>6631</v>
      </c>
      <c r="D140" s="107"/>
      <c r="E140" s="107" t="str">
        <f>IFERROR(VLOOKUP($A140,'Capital spend Nov 30'!$D:$G,3,FALSE),"No PO")</f>
        <v>P22-019767 - Line 1</v>
      </c>
      <c r="F140" s="107" t="str">
        <f>VLOOKUP(A140,'Capital spend Nov 30'!D:Q,14,FALSE)</f>
        <v>Greenway -2022 - Roof (Leak Repairs)</v>
      </c>
      <c r="G140" s="107" t="str">
        <f>VLOOKUP(A140,'Capital spend Nov 30'!D:U,18,FALSE)</f>
        <v>No</v>
      </c>
      <c r="H140" s="108">
        <f>VLOOKUP(A140,'Capital spend Nov 30'!$D$10:$W$6901,5,0)</f>
        <v>8178.94</v>
      </c>
      <c r="I140" s="107" t="str">
        <f>VLOOKUP(A140,'Capital spend Nov 30'!$D$10:$W$6901,15,0)</f>
        <v>ST10095</v>
      </c>
      <c r="J140" s="107" t="str">
        <f>VLOOKUP($A140,'Capital spend Nov 30'!$D$10:$W$6901,8,0)</f>
        <v>Roof (Capital)</v>
      </c>
      <c r="K140" s="107" t="str">
        <f>VLOOKUP($A140,'Capital spend Nov 30'!$D$10:$W$6901,2,0)</f>
        <v>Tim Morrison</v>
      </c>
      <c r="L140" s="107" t="str">
        <f>VLOOKUP($A140,'Capital spend Nov 30'!$D$10:$W$6901,4,0)</f>
        <v>To repair a large section of the failed 15 year old roof that is leaking into resident spaces.</v>
      </c>
      <c r="M140" s="107"/>
      <c r="N140" s="107"/>
      <c r="Q140" s="106">
        <f>COUNTIF(Z:Z,C140)</f>
        <v>0</v>
      </c>
      <c r="R140" s="101" t="s">
        <v>6232</v>
      </c>
      <c r="S140" s="101" t="s">
        <v>487</v>
      </c>
      <c r="T140" s="101" t="s">
        <v>6233</v>
      </c>
      <c r="U140" s="102">
        <v>565</v>
      </c>
      <c r="V140" s="101"/>
      <c r="W140" s="101"/>
      <c r="X140" s="101"/>
      <c r="Y140" s="101"/>
      <c r="Z140" s="101"/>
    </row>
    <row r="141" spans="1:26">
      <c r="A141" s="107" t="s">
        <v>6632</v>
      </c>
      <c r="B141" s="107" t="s">
        <v>977</v>
      </c>
      <c r="C141" s="113" t="s">
        <v>6633</v>
      </c>
      <c r="D141" s="107" t="str">
        <f t="shared" ref="D141:D172" si="8">LEFT(E141,10)</f>
        <v>P22-019548</v>
      </c>
      <c r="E141" s="107" t="str">
        <f>IFERROR(VLOOKUP($A141,'Capital spend Nov 30'!$D:$G,3,FALSE),"No PO")</f>
        <v>P22-019548 - Line 1</v>
      </c>
      <c r="F141" s="107" t="str">
        <f>VLOOKUP(A141,'Capital spend Nov 30'!D:Q,14,FALSE)</f>
        <v>Glynnwood - 2022 - Chiller (Cooling Tower Controller)</v>
      </c>
      <c r="G141" s="107" t="str">
        <f>VLOOKUP(A141,'Capital spend Nov 30'!D:U,18,FALSE)</f>
        <v>No</v>
      </c>
      <c r="H141" s="108">
        <f>VLOOKUP(A141,'Capital spend Nov 30'!$D$10:$W$6901,5,0)</f>
        <v>11825.45</v>
      </c>
      <c r="I141" s="107" t="str">
        <f>VLOOKUP(A141,'Capital spend Nov 30'!$D$10:$W$6901,15,0)</f>
        <v>ST10027</v>
      </c>
      <c r="J141" s="107" t="str">
        <f>VLOOKUP($A141,'Capital spend Nov 30'!$D$10:$W$6901,8,0)</f>
        <v>HVAC Systems (Capital)</v>
      </c>
      <c r="K141" s="107" t="str">
        <f>VLOOKUP($A141,'Capital spend Nov 30'!$D$10:$W$6901,2,0)</f>
        <v>Tim Morrison</v>
      </c>
      <c r="L141" s="107" t="str">
        <f>VLOOKUP($A141,'Capital spend Nov 30'!$D$10:$W$6901,4,0)</f>
        <v>To replace the failed 15 year old Cooling Tower Controller that operates the Chiller. Not operating at this time.</v>
      </c>
      <c r="M141" s="107"/>
      <c r="N141" s="107"/>
      <c r="Q141">
        <f>COUNTIF(Z:Z,C141)</f>
        <v>0</v>
      </c>
      <c r="R141" s="101" t="s">
        <v>6234</v>
      </c>
      <c r="S141" s="101" t="s">
        <v>487</v>
      </c>
      <c r="T141" s="101" t="s">
        <v>6235</v>
      </c>
      <c r="U141" s="102">
        <v>565</v>
      </c>
      <c r="V141" s="101"/>
      <c r="W141" s="101"/>
      <c r="X141" s="101"/>
      <c r="Y141" s="101"/>
      <c r="Z141" s="101"/>
    </row>
    <row r="142" spans="1:26">
      <c r="A142" s="107" t="s">
        <v>6634</v>
      </c>
      <c r="B142" s="107" t="s">
        <v>977</v>
      </c>
      <c r="C142" s="116" t="s">
        <v>6635</v>
      </c>
      <c r="D142" s="107" t="str">
        <f t="shared" si="8"/>
        <v>P22-019414</v>
      </c>
      <c r="E142" s="107" t="str">
        <f>IFERROR(VLOOKUP($A142,'Capital spend Nov 30'!$D:$G,3,FALSE),"No PO")</f>
        <v>P22-019414 - Line 1</v>
      </c>
      <c r="F142" s="107" t="str">
        <f>VLOOKUP(A142,'Capital spend Nov 30'!D:Q,14,FALSE)</f>
        <v>Port Perry - 2022 - Laundry FF&amp;E (2 washers)</v>
      </c>
      <c r="G142" s="107" t="str">
        <f>VLOOKUP(A142,'Capital spend Nov 30'!D:U,18,FALSE)</f>
        <v>No</v>
      </c>
      <c r="H142" s="108">
        <f>VLOOKUP(A142,'Capital spend Nov 30'!$D$10:$W$6901,5,0)</f>
        <v>3761.77</v>
      </c>
      <c r="I142" s="107" t="str">
        <f>VLOOKUP(A142,'Capital spend Nov 30'!$D$10:$W$6901,15,0)</f>
        <v>ST10031</v>
      </c>
      <c r="J142" s="107" t="str">
        <f>VLOOKUP($A142,'Capital spend Nov 30'!$D$10:$W$6901,8,0)</f>
        <v>Laundry FF&amp;E (Capital)</v>
      </c>
      <c r="K142" s="107" t="str">
        <f>VLOOKUP($A142,'Capital spend Nov 30'!$D$10:$W$6901,2,0)</f>
        <v>Tim Morrison</v>
      </c>
      <c r="L142" s="107" t="str">
        <f>VLOOKUP($A142,'Capital spend Nov 30'!$D$10:$W$6901,4,0)</f>
        <v>To replace two (2) failed 12 year old resident corridor washers. Currently the residents must travel other floors to do their laundry.</v>
      </c>
      <c r="M142" s="107"/>
      <c r="N142" s="107"/>
      <c r="Q142" s="106">
        <f>COUNTIF(Z:Z,C142)</f>
        <v>0</v>
      </c>
      <c r="R142" s="101" t="s">
        <v>6236</v>
      </c>
      <c r="S142" s="101" t="s">
        <v>487</v>
      </c>
      <c r="T142" s="101" t="s">
        <v>6237</v>
      </c>
      <c r="U142" s="102">
        <v>4496.1099999999997</v>
      </c>
      <c r="V142" s="101"/>
      <c r="W142" s="101"/>
      <c r="X142" s="101"/>
      <c r="Y142" s="101"/>
      <c r="Z142" s="101"/>
    </row>
    <row r="143" spans="1:26">
      <c r="A143" s="107" t="s">
        <v>6636</v>
      </c>
      <c r="B143" s="107" t="s">
        <v>977</v>
      </c>
      <c r="C143" s="113" t="s">
        <v>6637</v>
      </c>
      <c r="D143" s="107" t="str">
        <f t="shared" si="8"/>
        <v>P22-019662</v>
      </c>
      <c r="E143" s="107" t="str">
        <f>IFERROR(VLOOKUP($A143,'Capital spend Nov 30'!$D:$G,3,FALSE),"No PO")</f>
        <v>P22-019662 - Line 1</v>
      </c>
      <c r="F143" s="107" t="str">
        <f>VLOOKUP(A143,'Capital spend Nov 30'!D:Q,14,FALSE)</f>
        <v>Hunt Club - 2022- Dining Room furnace</v>
      </c>
      <c r="G143" s="107" t="str">
        <f>VLOOKUP(A143,'Capital spend Nov 30'!D:U,18,FALSE)</f>
        <v>No</v>
      </c>
      <c r="H143" s="108">
        <f>VLOOKUP(A143,'Capital spend Nov 30'!$D$10:$W$6901,5,0)</f>
        <v>825.75</v>
      </c>
      <c r="I143" s="107" t="str">
        <f>VLOOKUP(A143,'Capital spend Nov 30'!$D$10:$W$6901,15,0)</f>
        <v>ST10043</v>
      </c>
      <c r="J143" s="107" t="str">
        <f>VLOOKUP($A143,'Capital spend Nov 30'!$D$10:$W$6901,8,0)</f>
        <v>HVAC Systems (Capital)</v>
      </c>
      <c r="K143" s="107" t="str">
        <f>VLOOKUP($A143,'Capital spend Nov 30'!$D$10:$W$6901,2,0)</f>
        <v>Franco D'Angelo</v>
      </c>
      <c r="L143" s="107" t="str">
        <f>VLOOKUP($A143,'Capital spend Nov 30'!$D$10:$W$6901,4,0)</f>
        <v>Hunt Club - 2022- Dining Room furnace - Replace motor. More 10 yrs</v>
      </c>
      <c r="M143" s="107"/>
      <c r="N143" s="107"/>
      <c r="R143" s="101" t="s">
        <v>6238</v>
      </c>
      <c r="S143" s="101" t="s">
        <v>973</v>
      </c>
      <c r="T143" s="101" t="s">
        <v>6239</v>
      </c>
      <c r="U143" s="102">
        <v>1047.9000000000001</v>
      </c>
      <c r="V143" s="101"/>
      <c r="W143" s="101"/>
      <c r="X143" s="101"/>
      <c r="Y143" s="101"/>
      <c r="Z143" s="101"/>
    </row>
    <row r="144" spans="1:26">
      <c r="A144" s="107" t="s">
        <v>6638</v>
      </c>
      <c r="B144" s="107" t="s">
        <v>977</v>
      </c>
      <c r="C144" s="117" t="s">
        <v>1256</v>
      </c>
      <c r="D144" s="107" t="str">
        <f t="shared" si="8"/>
        <v>P22-019628</v>
      </c>
      <c r="E144" s="107" t="str">
        <f>IFERROR(VLOOKUP($A144,'Capital spend Nov 30'!$D:$G,3,FALSE),"No PO")</f>
        <v>P22-019628 - Line 1</v>
      </c>
      <c r="F144" s="107" t="str">
        <f>VLOOKUP(A144,'Capital spend Nov 30'!D:Q,14,FALSE)</f>
        <v>The Beechwood - 2022 - Gas Pipe (Underground)</v>
      </c>
      <c r="G144" s="107" t="str">
        <f>VLOOKUP(A144,'Capital spend Nov 30'!D:U,18,FALSE)</f>
        <v>No</v>
      </c>
      <c r="H144" s="108">
        <f>VLOOKUP(A144,'Capital spend Nov 30'!$D$10:$W$6901,5,0)</f>
        <v>13317.05</v>
      </c>
      <c r="I144" s="107" t="str">
        <f>VLOOKUP(A144,'Capital spend Nov 30'!$D$10:$W$6901,15,0)</f>
        <v>ST10011</v>
      </c>
      <c r="J144" s="107" t="str">
        <f>VLOOKUP($A144,'Capital spend Nov 30'!$D$10:$W$6901,8,0)</f>
        <v>HVAC Systems (Capital)</v>
      </c>
      <c r="K144" s="107" t="str">
        <f>VLOOKUP($A144,'Capital spend Nov 30'!$D$10:$W$6901,2,0)</f>
        <v>Tim Morrison</v>
      </c>
      <c r="L144" s="107" t="str">
        <f>VLOOKUP($A144,'Capital spend Nov 30'!$D$10:$W$6901,4,0)</f>
        <v>To replace the corroded/rotted 25 year old underground gas line that runs from the exterior gas meter under the building and back up into the interior. This gas line is in dire need of replacement before something terrible happens.</v>
      </c>
      <c r="M144" s="107"/>
      <c r="N144" s="107"/>
      <c r="Q144" s="106"/>
      <c r="R144" s="101" t="s">
        <v>6240</v>
      </c>
      <c r="S144" s="101" t="s">
        <v>73</v>
      </c>
      <c r="T144" s="101" t="s">
        <v>6241</v>
      </c>
      <c r="U144" s="102">
        <v>7212.79</v>
      </c>
      <c r="V144" s="101"/>
      <c r="W144" s="101"/>
      <c r="X144" s="101"/>
      <c r="Y144" s="101"/>
      <c r="Z144" s="101"/>
    </row>
    <row r="145" spans="1:54">
      <c r="A145" s="107" t="s">
        <v>6639</v>
      </c>
      <c r="B145" s="107" t="s">
        <v>977</v>
      </c>
      <c r="C145" s="115" t="s">
        <v>6640</v>
      </c>
      <c r="D145" s="107"/>
      <c r="E145" s="107" t="str">
        <f>IFERROR(VLOOKUP($A145,'Capital spend Nov 30'!$D:$G,3,FALSE),"No PO")</f>
        <v>P22-019536 - Line 1</v>
      </c>
      <c r="F145" s="107" t="str">
        <f>VLOOKUP(A145,'Capital spend Nov 30'!D:Q,14,FALSE)</f>
        <v>Glynnwood - 2022 - Dry Sprinkler Compressor</v>
      </c>
      <c r="G145" s="107" t="str">
        <f>VLOOKUP(A145,'Capital spend Nov 30'!D:U,18,FALSE)</f>
        <v>No</v>
      </c>
      <c r="H145" s="108">
        <f>VLOOKUP(A145,'Capital spend Nov 30'!$D$10:$W$6901,5,0)</f>
        <v>1331.14</v>
      </c>
      <c r="I145" s="107" t="str">
        <f>VLOOKUP(A145,'Capital spend Nov 30'!$D$10:$W$6901,15,0)</f>
        <v>ST10027</v>
      </c>
      <c r="J145" s="107" t="str">
        <f>VLOOKUP($A145,'Capital spend Nov 30'!$D$10:$W$6901,8,0)</f>
        <v>Fire alarm/Sprinkler (Capital)</v>
      </c>
      <c r="K145" s="107" t="str">
        <f>VLOOKUP($A145,'Capital spend Nov 30'!$D$10:$W$6901,2,0)</f>
        <v>Tim Morrison</v>
      </c>
      <c r="L145" s="107" t="str">
        <f>VLOOKUP($A145,'Capital spend Nov 30'!$D$10:$W$6901,4,0)</f>
        <v>To replace the current failed 15 year old dry sprinkler compressor. It cannot keep up to pressurize the dry sprinkler lines. Cannot afford to have water seep into these lines and freeze.</v>
      </c>
      <c r="M145" s="107"/>
      <c r="N145" s="107"/>
      <c r="R145" s="101" t="s">
        <v>6242</v>
      </c>
      <c r="S145" s="101" t="s">
        <v>387</v>
      </c>
      <c r="T145" s="101" t="s">
        <v>6243</v>
      </c>
      <c r="U145" s="102">
        <v>4264.76</v>
      </c>
      <c r="V145" s="101"/>
      <c r="W145" s="101"/>
      <c r="X145" s="101"/>
      <c r="Y145" s="101"/>
      <c r="Z145" s="101"/>
    </row>
    <row r="146" spans="1:54">
      <c r="A146" s="107" t="s">
        <v>6641</v>
      </c>
      <c r="B146" s="107" t="s">
        <v>977</v>
      </c>
      <c r="C146" s="117" t="s">
        <v>1256</v>
      </c>
      <c r="D146" s="107" t="str">
        <f t="shared" si="8"/>
        <v>P22-019598</v>
      </c>
      <c r="E146" s="107" t="str">
        <f>IFERROR(VLOOKUP($A146,'Capital spend Nov 30'!$D:$G,3,FALSE),"No PO")</f>
        <v>P22-019598 - Line 1</v>
      </c>
      <c r="F146" s="107" t="str">
        <f>VLOOKUP(A146,'Capital spend Nov 30'!D:Q,14,FALSE)</f>
        <v>Prince of Wales - 2022- AL 2Nd Key pad</v>
      </c>
      <c r="G146" s="107" t="str">
        <f>VLOOKUP(A146,'Capital spend Nov 30'!D:U,18,FALSE)</f>
        <v>No</v>
      </c>
      <c r="H146" s="108">
        <f>VLOOKUP(A146,'Capital spend Nov 30'!$D$10:$W$6901,5,0)</f>
        <v>1961.62</v>
      </c>
      <c r="I146" s="107" t="str">
        <f>VLOOKUP(A146,'Capital spend Nov 30'!$D$10:$W$6901,15,0)</f>
        <v>ST10041</v>
      </c>
      <c r="J146" s="107" t="str">
        <f>VLOOKUP($A146,'Capital spend Nov 30'!$D$10:$W$6901,8,0)</f>
        <v>Nurse Call System (Capital)</v>
      </c>
      <c r="K146" s="107" t="str">
        <f>VLOOKUP($A146,'Capital spend Nov 30'!$D$10:$W$6901,2,0)</f>
        <v>Franco D'Angelo</v>
      </c>
      <c r="L146" s="107" t="str">
        <f>VLOOKUP($A146,'Capital spend Nov 30'!$D$10:$W$6901,4,0)</f>
        <v>Prince of Wales - 2022- AL 2Nd Key pad - Replace AL striker / key pad 2Nd floor . More 7 yrs</v>
      </c>
      <c r="M146" s="107"/>
      <c r="N146" s="107"/>
      <c r="Q146" s="106"/>
      <c r="R146" s="101" t="s">
        <v>6244</v>
      </c>
      <c r="S146" s="101" t="s">
        <v>387</v>
      </c>
      <c r="T146" s="101" t="s">
        <v>6245</v>
      </c>
      <c r="U146" s="102">
        <v>18090.45</v>
      </c>
      <c r="V146" s="101"/>
      <c r="W146" s="101"/>
      <c r="X146" s="101"/>
      <c r="Y146" s="101"/>
      <c r="Z146" s="101"/>
    </row>
    <row r="147" spans="1:54" ht="30">
      <c r="A147" s="107" t="s">
        <v>6642</v>
      </c>
      <c r="B147" s="107" t="s">
        <v>977</v>
      </c>
      <c r="C147" s="117" t="s">
        <v>1186</v>
      </c>
      <c r="D147" s="107" t="str">
        <f t="shared" si="8"/>
        <v>P22-019656</v>
      </c>
      <c r="E147" s="107" t="str">
        <f>IFERROR(VLOOKUP($A147,'Capital spend Nov 30'!$D:$G,3,FALSE),"No PO")</f>
        <v>P22-019656 - Line 1</v>
      </c>
      <c r="F147" s="107" t="str">
        <f>VLOOKUP(A147,'Capital spend Nov 30'!D:Q,14,FALSE)</f>
        <v>Scenic Acres - 2022 - Domestic Boiler (Left Side)</v>
      </c>
      <c r="G147" s="107" t="str">
        <f>VLOOKUP(A147,'Capital spend Nov 30'!D:U,18,FALSE)</f>
        <v>No</v>
      </c>
      <c r="H147" s="108">
        <f>VLOOKUP(A147,'Capital spend Nov 30'!$D$10:$W$6901,5,0)</f>
        <v>21367.5</v>
      </c>
      <c r="I147" s="107" t="str">
        <f>VLOOKUP(A147,'Capital spend Nov 30'!$D$10:$W$6901,15,0)</f>
        <v>ST10070</v>
      </c>
      <c r="J147" s="107" t="str">
        <f>VLOOKUP($A147,'Capital spend Nov 30'!$D$10:$W$6901,8,0)</f>
        <v>HVAC Systems (Capital)</v>
      </c>
      <c r="K147" s="107" t="str">
        <f>VLOOKUP($A147,'Capital spend Nov 30'!$D$10:$W$6901,2,0)</f>
        <v>Trevor Shoemaker</v>
      </c>
      <c r="L147" s="107" t="str">
        <f>VLOOKUP($A147,'Capital spend Nov 30'!$D$10:$W$6901,4,0)</f>
        <v>Urgent replacement of failed AO Smith domestic hot water boiler.</v>
      </c>
      <c r="M147" s="107"/>
      <c r="N147" s="107"/>
      <c r="Q147" s="106"/>
      <c r="R147" s="101" t="s">
        <v>6246</v>
      </c>
      <c r="S147" s="101" t="s">
        <v>740</v>
      </c>
      <c r="T147" s="101" t="s">
        <v>6247</v>
      </c>
      <c r="U147" s="102">
        <v>1130</v>
      </c>
      <c r="V147" s="101"/>
      <c r="W147" s="101"/>
      <c r="X147" s="101"/>
      <c r="Y147" s="101"/>
      <c r="Z147" s="101"/>
      <c r="AE147" t="s">
        <v>6643</v>
      </c>
    </row>
    <row r="148" spans="1:54">
      <c r="A148" s="107" t="s">
        <v>6644</v>
      </c>
      <c r="B148" s="107" t="s">
        <v>977</v>
      </c>
      <c r="C148" s="115" t="s">
        <v>6645</v>
      </c>
      <c r="D148" s="107"/>
      <c r="E148" s="107" t="str">
        <f>IFERROR(VLOOKUP($A148,'Capital spend Nov 30'!$D:$G,3,FALSE),"No PO")</f>
        <v>P22-019728 - Line 1</v>
      </c>
      <c r="F148" s="107" t="str">
        <f>VLOOKUP(A148,'Capital spend Nov 30'!D:Q,14,FALSE)</f>
        <v>Windermere on the Mount - 2022 - In-Suite Renovations</v>
      </c>
      <c r="G148" s="107" t="str">
        <f>VLOOKUP(A148,'Capital spend Nov 30'!D:U,18,FALSE)</f>
        <v>No</v>
      </c>
      <c r="H148" s="108">
        <f>VLOOKUP(A148,'Capital spend Nov 30'!$D$10:$W$6901,5,0)</f>
        <v>791</v>
      </c>
      <c r="I148" s="107" t="str">
        <f>VLOOKUP(A148,'Capital spend Nov 30'!$D$10:$W$6901,15,0)</f>
        <v>ST10093</v>
      </c>
      <c r="J148" s="107" t="str">
        <f>VLOOKUP($A148,'Capital spend Nov 30'!$D$10:$W$6901,8,0)</f>
        <v>Suites FF&amp;E (Capital)</v>
      </c>
      <c r="K148" s="107" t="str">
        <f>VLOOKUP($A148,'Capital spend Nov 30'!$D$10:$W$6901,2,0)</f>
        <v>Dawn Mackintosh</v>
      </c>
      <c r="L148" s="107" t="str">
        <f>VLOOKUP($A148,'Capital spend Nov 30'!$D$10:$W$6901,4,0)</f>
        <v>Suite 104 Reno Fridge</v>
      </c>
      <c r="M148" s="107"/>
      <c r="N148" s="107"/>
      <c r="R148" s="101" t="s">
        <v>6248</v>
      </c>
      <c r="S148" s="101" t="s">
        <v>765</v>
      </c>
      <c r="T148" s="101" t="s">
        <v>6249</v>
      </c>
      <c r="U148" s="102">
        <v>5333.6</v>
      </c>
      <c r="V148" s="101"/>
      <c r="W148" s="101"/>
      <c r="X148" s="101"/>
      <c r="Y148" s="101"/>
      <c r="Z148" s="101"/>
    </row>
    <row r="149" spans="1:54">
      <c r="A149" s="109" t="s">
        <v>6646</v>
      </c>
      <c r="B149" s="107" t="s">
        <v>977</v>
      </c>
      <c r="C149" s="115" t="s">
        <v>6647</v>
      </c>
      <c r="D149" s="107" t="str">
        <f t="shared" si="8"/>
        <v>P22-019805</v>
      </c>
      <c r="E149" s="107" t="str">
        <f>IFERROR(VLOOKUP($A149,'Capital spend Nov 30'!$D:$G,3,FALSE),"No PO")</f>
        <v>P22-019805 - Line 2</v>
      </c>
      <c r="F149" s="107" t="str">
        <f>VLOOKUP(A149,'Capital spend Nov 30'!D:Q,14,FALSE)</f>
        <v>Renaissance - 2022 - In-Suite Renovations</v>
      </c>
      <c r="G149" s="107" t="str">
        <f>VLOOKUP(A149,'Capital spend Nov 30'!D:U,18,FALSE)</f>
        <v>No</v>
      </c>
      <c r="H149" s="108">
        <f>VLOOKUP(A149,'Capital spend Nov 30'!$D$10:$W$6901,5,0)</f>
        <v>555</v>
      </c>
      <c r="I149" s="107" t="str">
        <f>VLOOKUP(A149,'Capital spend Nov 30'!$D$10:$W$6901,15,0)</f>
        <v>ST10086</v>
      </c>
      <c r="J149" s="107" t="str">
        <f>VLOOKUP($A149,'Capital spend Nov 30'!$D$10:$W$6901,8,0)</f>
        <v>Suites FF&amp;E (Capital)</v>
      </c>
      <c r="K149" s="107" t="str">
        <f>VLOOKUP($A149,'Capital spend Nov 30'!$D$10:$W$6901,2,0)</f>
        <v>Tim Eveleigh</v>
      </c>
      <c r="L149" s="107" t="str">
        <f>VLOOKUP($A149,'Capital spend Nov 30'!$D$10:$W$6901,4,0)</f>
        <v>Suite 107 Reno Fridge</v>
      </c>
      <c r="M149" s="107"/>
      <c r="N149" s="107"/>
      <c r="R149" s="101" t="s">
        <v>6250</v>
      </c>
      <c r="S149" s="101" t="s">
        <v>393</v>
      </c>
      <c r="T149" s="101" t="s">
        <v>6251</v>
      </c>
      <c r="U149" s="102">
        <v>8476.7999999999993</v>
      </c>
      <c r="V149" s="101"/>
      <c r="W149" s="101"/>
      <c r="X149" s="101"/>
      <c r="Y149" s="101"/>
      <c r="Z149" s="101"/>
    </row>
    <row r="150" spans="1:54">
      <c r="A150" s="109" t="s">
        <v>6648</v>
      </c>
      <c r="B150" s="107" t="s">
        <v>977</v>
      </c>
      <c r="C150" s="115" t="s">
        <v>1186</v>
      </c>
      <c r="D150" s="107" t="str">
        <f t="shared" si="8"/>
        <v>P22-019804</v>
      </c>
      <c r="E150" s="107" t="str">
        <f>IFERROR(VLOOKUP($A150,'Capital spend Nov 30'!$D:$G,3,FALSE),"No PO")</f>
        <v>P22-019804 - Line 2</v>
      </c>
      <c r="F150" s="107" t="str">
        <f>VLOOKUP(A150,'Capital spend Nov 30'!D:Q,14,FALSE)</f>
        <v>Renaissance - 2022 - In-Suite Renovations</v>
      </c>
      <c r="G150" s="107" t="str">
        <f>VLOOKUP(A150,'Capital spend Nov 30'!D:U,18,FALSE)</f>
        <v>No</v>
      </c>
      <c r="H150" s="108">
        <f>VLOOKUP(A150,'Capital spend Nov 30'!$D$10:$W$6901,5,0)</f>
        <v>555</v>
      </c>
      <c r="I150" s="107" t="str">
        <f>VLOOKUP(A150,'Capital spend Nov 30'!$D$10:$W$6901,15,0)</f>
        <v>ST10086</v>
      </c>
      <c r="J150" s="107" t="str">
        <f>VLOOKUP($A150,'Capital spend Nov 30'!$D$10:$W$6901,8,0)</f>
        <v>Suites FF&amp;E (Capital)</v>
      </c>
      <c r="K150" s="107" t="str">
        <f>VLOOKUP($A150,'Capital spend Nov 30'!$D$10:$W$6901,2,0)</f>
        <v>Tim Eveleigh</v>
      </c>
      <c r="L150" s="107" t="str">
        <f>VLOOKUP($A150,'Capital spend Nov 30'!$D$10:$W$6901,4,0)</f>
        <v>Suite 103 Reno Fridge</v>
      </c>
      <c r="M150" s="107"/>
      <c r="N150" s="107"/>
      <c r="Q150">
        <f>COUNTIF(Z:Z,C150)</f>
        <v>0</v>
      </c>
      <c r="R150" s="101" t="s">
        <v>6252</v>
      </c>
      <c r="S150" s="101" t="s">
        <v>683</v>
      </c>
      <c r="T150" s="101" t="s">
        <v>6253</v>
      </c>
      <c r="U150" s="102">
        <v>7684</v>
      </c>
      <c r="V150" s="101"/>
      <c r="W150" s="101"/>
      <c r="X150" s="101"/>
      <c r="Y150" s="101"/>
      <c r="Z150" s="101"/>
    </row>
    <row r="151" spans="1:54">
      <c r="A151" s="107" t="s">
        <v>6649</v>
      </c>
      <c r="B151" s="107" t="s">
        <v>977</v>
      </c>
      <c r="C151" s="115" t="s">
        <v>6650</v>
      </c>
      <c r="D151" s="107" t="str">
        <f t="shared" si="8"/>
        <v>P22-019506</v>
      </c>
      <c r="E151" s="107" t="str">
        <f>IFERROR(VLOOKUP($A151,'Capital spend Nov 30'!$D:$G,3,FALSE),"No PO")</f>
        <v>P22-019506 - Line 1</v>
      </c>
      <c r="F151" s="107" t="str">
        <f>VLOOKUP(A151,'Capital spend Nov 30'!D:Q,14,FALSE)</f>
        <v>Renaissance - 2022 - In-Suite Renovations</v>
      </c>
      <c r="G151" s="107" t="str">
        <f>VLOOKUP(A151,'Capital spend Nov 30'!D:U,18,FALSE)</f>
        <v>No</v>
      </c>
      <c r="H151" s="108">
        <f>VLOOKUP(A151,'Capital spend Nov 30'!$D$10:$W$6901,5,0)</f>
        <v>360.75</v>
      </c>
      <c r="I151" s="107" t="str">
        <f>VLOOKUP(A151,'Capital spend Nov 30'!$D$10:$W$6901,15,0)</f>
        <v>ST10086</v>
      </c>
      <c r="J151" s="107" t="str">
        <f>VLOOKUP($A151,'Capital spend Nov 30'!$D$10:$W$6901,8,0)</f>
        <v>In-Suite Renovation (Capital)</v>
      </c>
      <c r="K151" s="107" t="str">
        <f>VLOOKUP($A151,'Capital spend Nov 30'!$D$10:$W$6901,2,0)</f>
        <v>Tim Eveleigh</v>
      </c>
      <c r="L151" s="107" t="str">
        <f>VLOOKUP($A151,'Capital spend Nov 30'!$D$10:$W$6901,4,0)</f>
        <v>Suite 308 Reno Additional Scope</v>
      </c>
      <c r="M151" s="107"/>
      <c r="N151" s="107"/>
      <c r="O151" s="107"/>
      <c r="P151" s="107"/>
      <c r="Q151" s="106">
        <f>COUNTIF(Z:Z,C151)</f>
        <v>0</v>
      </c>
      <c r="R151" s="101" t="s">
        <v>6254</v>
      </c>
      <c r="S151" s="101" t="s">
        <v>116</v>
      </c>
      <c r="T151" s="101" t="s">
        <v>6255</v>
      </c>
      <c r="U151" s="102">
        <v>1412.5</v>
      </c>
      <c r="V151" s="101"/>
      <c r="W151" s="101"/>
      <c r="X151" s="101"/>
      <c r="Y151" s="101"/>
      <c r="Z151" s="101"/>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row>
    <row r="152" spans="1:54">
      <c r="A152" s="107" t="s">
        <v>6651</v>
      </c>
      <c r="B152" s="107" t="s">
        <v>977</v>
      </c>
      <c r="C152" s="115" t="s">
        <v>1186</v>
      </c>
      <c r="D152" s="107" t="str">
        <f t="shared" si="8"/>
        <v>P22-019525</v>
      </c>
      <c r="E152" s="107" t="str">
        <f>IFERROR(VLOOKUP($A152,'Capital spend Nov 30'!$D:$G,3,FALSE),"No PO")</f>
        <v>P22-019525 - Line 1</v>
      </c>
      <c r="F152" s="107" t="str">
        <f>VLOOKUP(A152,'Capital spend Nov 30'!D:Q,14,FALSE)</f>
        <v>ThortonView - 2022 - Kitchen FF&amp;E</v>
      </c>
      <c r="G152" s="107" t="str">
        <f>VLOOKUP(A152,'Capital spend Nov 30'!D:U,18,FALSE)</f>
        <v>No</v>
      </c>
      <c r="H152" s="108">
        <f>VLOOKUP(A152,'Capital spend Nov 30'!$D$10:$W$6901,5,0)</f>
        <v>2499.56</v>
      </c>
      <c r="I152" s="107" t="str">
        <f>VLOOKUP(A152,'Capital spend Nov 30'!$D$10:$W$6901,15,0)</f>
        <v>ST10156</v>
      </c>
      <c r="J152" s="107" t="str">
        <f>VLOOKUP($A152,'Capital spend Nov 30'!$D$10:$W$6901,8,0)</f>
        <v>Kitchen FF&amp;E (Capital)</v>
      </c>
      <c r="K152" s="107" t="str">
        <f>VLOOKUP($A152,'Capital spend Nov 30'!$D$10:$W$6901,2,0)</f>
        <v>Emilio Ricciardi (Terminated)</v>
      </c>
      <c r="L152" s="107" t="str">
        <f>VLOOKUP($A152,'Capital spend Nov 30'!$D$10:$W$6901,4,0)</f>
        <v>Replacement of conveyor toasters Hatco Canada TQ3‐900H</v>
      </c>
      <c r="M152" s="107"/>
      <c r="N152" s="107"/>
      <c r="Q152" s="106">
        <f>COUNTIF(Z:Z,C152)</f>
        <v>0</v>
      </c>
      <c r="R152" s="101" t="s">
        <v>6256</v>
      </c>
      <c r="S152" s="101" t="s">
        <v>116</v>
      </c>
      <c r="T152" s="101" t="s">
        <v>6257</v>
      </c>
      <c r="U152" s="102">
        <v>8696.83</v>
      </c>
      <c r="V152" s="101"/>
      <c r="W152" s="101"/>
      <c r="X152" s="101"/>
      <c r="Y152" s="101"/>
      <c r="Z152" s="101"/>
    </row>
    <row r="153" spans="1:54">
      <c r="A153" s="107" t="s">
        <v>6652</v>
      </c>
      <c r="B153" s="107" t="s">
        <v>977</v>
      </c>
      <c r="C153" s="115" t="s">
        <v>6650</v>
      </c>
      <c r="D153" s="107" t="str">
        <f t="shared" si="8"/>
        <v>P22-019533</v>
      </c>
      <c r="E153" s="107" t="str">
        <f>IFERROR(VLOOKUP($A153,'Capital spend Nov 30'!$D:$G,3,FALSE),"No PO")</f>
        <v>P22-019533 - Line 1</v>
      </c>
      <c r="F153" s="107" t="str">
        <f>VLOOKUP(A153,'Capital spend Nov 30'!D:Q,14,FALSE)</f>
        <v>River Ridge - 2022 - In-Suite Renovations</v>
      </c>
      <c r="G153" s="107" t="str">
        <f>VLOOKUP(A153,'Capital spend Nov 30'!D:U,18,FALSE)</f>
        <v>No</v>
      </c>
      <c r="H153" s="108">
        <f>VLOOKUP(A153,'Capital spend Nov 30'!$D$10:$W$6901,5,0)</f>
        <v>5912.75</v>
      </c>
      <c r="I153" s="107" t="str">
        <f>VLOOKUP(A153,'Capital spend Nov 30'!$D$10:$W$6901,15,0)</f>
        <v>ST10075</v>
      </c>
      <c r="J153" s="107" t="str">
        <f>VLOOKUP($A153,'Capital spend Nov 30'!$D$10:$W$6901,8,0)</f>
        <v>In-Suite Renovation (Capital)</v>
      </c>
      <c r="K153" s="107" t="str">
        <f>VLOOKUP($A153,'Capital spend Nov 30'!$D$10:$W$6901,2,0)</f>
        <v>Barbara Howell</v>
      </c>
      <c r="L153" s="107" t="str">
        <f>VLOOKUP($A153,'Capital spend Nov 30'!$D$10:$W$6901,4,0)</f>
        <v>Suite 2120 Reno Studio; LVP Flooring and paint required to match show suite.</v>
      </c>
      <c r="M153" s="107"/>
      <c r="N153" s="107"/>
      <c r="O153" s="107"/>
      <c r="P153" s="107"/>
      <c r="R153" s="101" t="s">
        <v>6258</v>
      </c>
      <c r="S153" s="101" t="s">
        <v>481</v>
      </c>
      <c r="T153" s="101" t="s">
        <v>6259</v>
      </c>
      <c r="U153" s="102">
        <v>4357.3500000000004</v>
      </c>
      <c r="V153" s="101"/>
      <c r="W153" s="101"/>
      <c r="X153" s="101"/>
      <c r="Y153" s="101"/>
      <c r="Z153" s="101"/>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row>
    <row r="154" spans="1:54">
      <c r="A154" s="107" t="s">
        <v>6653</v>
      </c>
      <c r="B154" s="107" t="s">
        <v>977</v>
      </c>
      <c r="C154" s="115" t="s">
        <v>6654</v>
      </c>
      <c r="D154" s="107" t="str">
        <f t="shared" si="8"/>
        <v>P22-019736</v>
      </c>
      <c r="E154" s="107" t="str">
        <f>IFERROR(VLOOKUP($A154,'Capital spend Nov 30'!$D:$G,3,FALSE),"No PO")</f>
        <v>P22-019736 - Line 1</v>
      </c>
      <c r="F154" s="107" t="str">
        <f>VLOOKUP(A154,'Capital spend Nov 30'!D:Q,14,FALSE)</f>
        <v>Forest Hill Place - 2022 - Robot coupe</v>
      </c>
      <c r="G154" s="107" t="str">
        <f>VLOOKUP(A154,'Capital spend Nov 30'!D:U,18,FALSE)</f>
        <v>No</v>
      </c>
      <c r="H154" s="108">
        <f>VLOOKUP(A154,'Capital spend Nov 30'!$D$10:$W$6901,5,0)</f>
        <v>2140.5700000000002</v>
      </c>
      <c r="I154" s="107" t="str">
        <f>VLOOKUP(A154,'Capital spend Nov 30'!$D$10:$W$6901,15,0)</f>
        <v>ST10012</v>
      </c>
      <c r="J154" s="107" t="str">
        <f>VLOOKUP($A154,'Capital spend Nov 30'!$D$10:$W$6901,8,0)</f>
        <v>Kitchen FF&amp;E (Capital)</v>
      </c>
      <c r="K154" s="107" t="str">
        <f>VLOOKUP($A154,'Capital spend Nov 30'!$D$10:$W$6901,2,0)</f>
        <v>Robert Lamoureux</v>
      </c>
      <c r="L154" s="107" t="str">
        <f>VLOOKUP($A154,'Capital spend Nov 30'!$D$10:$W$6901,4,0)</f>
        <v>Robot coupe</v>
      </c>
      <c r="M154" s="107"/>
      <c r="N154" s="107"/>
      <c r="Q154">
        <f t="shared" ref="Q154:Q170" si="9">COUNTIF(Z:Z,C154)</f>
        <v>0</v>
      </c>
      <c r="R154" s="101" t="s">
        <v>6260</v>
      </c>
      <c r="S154" s="101" t="s">
        <v>692</v>
      </c>
      <c r="T154" s="101" t="s">
        <v>6261</v>
      </c>
      <c r="U154" s="102">
        <v>3220.5</v>
      </c>
      <c r="V154" s="101"/>
      <c r="W154" s="101"/>
      <c r="X154" s="101"/>
      <c r="Y154" s="101"/>
      <c r="Z154" s="101"/>
    </row>
    <row r="155" spans="1:54">
      <c r="A155" s="107" t="s">
        <v>6655</v>
      </c>
      <c r="B155" s="107" t="s">
        <v>977</v>
      </c>
      <c r="C155" s="115" t="s">
        <v>6650</v>
      </c>
      <c r="D155" s="107" t="str">
        <f t="shared" si="8"/>
        <v>P22-019721</v>
      </c>
      <c r="E155" s="107" t="str">
        <f>IFERROR(VLOOKUP($A155,'Capital spend Nov 30'!$D:$G,3,FALSE),"No PO")</f>
        <v>P22-019721 - Line 1</v>
      </c>
      <c r="F155" s="107" t="str">
        <f>VLOOKUP(A155,'Capital spend Nov 30'!D:Q,14,FALSE)</f>
        <v>The Beechwood - 2022 - In-Suite Renovations</v>
      </c>
      <c r="G155" s="107" t="str">
        <f>VLOOKUP(A155,'Capital spend Nov 30'!D:U,18,FALSE)</f>
        <v>No</v>
      </c>
      <c r="H155" s="108">
        <f>VLOOKUP(A155,'Capital spend Nov 30'!$D$10:$W$6901,5,0)</f>
        <v>8351.9699999999993</v>
      </c>
      <c r="I155" s="107" t="str">
        <f>VLOOKUP(A155,'Capital spend Nov 30'!$D$10:$W$6901,15,0)</f>
        <v>ST10011</v>
      </c>
      <c r="J155" s="107" t="str">
        <f>VLOOKUP($A155,'Capital spend Nov 30'!$D$10:$W$6901,8,0)</f>
        <v>In-Suite Renovation (Capital)</v>
      </c>
      <c r="K155" s="107" t="str">
        <f>VLOOKUP($A155,'Capital spend Nov 30'!$D$10:$W$6901,2,0)</f>
        <v>Anne Terselic</v>
      </c>
      <c r="L155" s="107" t="str">
        <f>VLOOKUP($A155,'Capital spend Nov 30'!$D$10:$W$6901,4,0)</f>
        <v>Suite 433 Reno 
Paint, flooring, baseboards, 1/4 round &amp; toilet</v>
      </c>
      <c r="M155" s="107"/>
      <c r="N155" s="107"/>
      <c r="O155" s="107"/>
      <c r="P155" s="107"/>
      <c r="Q155" s="106">
        <f t="shared" si="9"/>
        <v>0</v>
      </c>
      <c r="R155" s="101" t="s">
        <v>6262</v>
      </c>
      <c r="S155" s="101" t="s">
        <v>437</v>
      </c>
      <c r="T155" s="101" t="s">
        <v>6263</v>
      </c>
      <c r="U155" s="102">
        <v>555</v>
      </c>
      <c r="V155" s="101"/>
      <c r="W155" s="101"/>
      <c r="X155" s="101"/>
      <c r="Y155" s="101"/>
      <c r="Z155" s="101"/>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row>
    <row r="156" spans="1:54">
      <c r="A156" s="107" t="s">
        <v>6656</v>
      </c>
      <c r="B156" s="107" t="s">
        <v>977</v>
      </c>
      <c r="C156" s="115" t="s">
        <v>6650</v>
      </c>
      <c r="D156" s="107" t="str">
        <f t="shared" si="8"/>
        <v>P22-019549</v>
      </c>
      <c r="E156" s="107" t="str">
        <f>IFERROR(VLOOKUP($A156,'Capital spend Nov 30'!$D:$G,3,FALSE),"No PO")</f>
        <v>P22-019549 - Line 2</v>
      </c>
      <c r="F156" s="107" t="str">
        <f>VLOOKUP(A156,'Capital spend Nov 30'!D:Q,14,FALSE)</f>
        <v>King Gardens - 2022 - In-Suite Renovations</v>
      </c>
      <c r="G156" s="107" t="str">
        <f>VLOOKUP(A156,'Capital spend Nov 30'!D:U,18,FALSE)</f>
        <v>No</v>
      </c>
      <c r="H156" s="108">
        <f>VLOOKUP(A156,'Capital spend Nov 30'!$D$10:$W$6901,5,0)</f>
        <v>1944.17</v>
      </c>
      <c r="I156" s="107" t="str">
        <f>VLOOKUP(A156,'Capital spend Nov 30'!$D$10:$W$6901,15,0)</f>
        <v>ST10017</v>
      </c>
      <c r="J156" s="107" t="str">
        <f>VLOOKUP($A156,'Capital spend Nov 30'!$D$10:$W$6901,8,0)</f>
        <v>In-Suite Refresh (Capital)</v>
      </c>
      <c r="K156" s="107" t="str">
        <f>VLOOKUP($A156,'Capital spend Nov 30'!$D$10:$W$6901,2,0)</f>
        <v>Justine Welburn</v>
      </c>
      <c r="L156" s="107" t="str">
        <f>VLOOKUP($A156,'Capital spend Nov 30'!$D$10:$W$6901,4,0)</f>
        <v>Suite 810 Refresh Quote 60522 Two Coats of Paint, One Toilet</v>
      </c>
      <c r="M156" s="107"/>
      <c r="N156" s="107"/>
      <c r="O156" s="107"/>
      <c r="P156" s="107"/>
      <c r="Q156" s="106">
        <f t="shared" si="9"/>
        <v>0</v>
      </c>
      <c r="R156" s="101" t="s">
        <v>6264</v>
      </c>
      <c r="S156" s="101" t="s">
        <v>135</v>
      </c>
      <c r="T156" s="101" t="s">
        <v>6265</v>
      </c>
      <c r="U156" s="102">
        <v>1412.5</v>
      </c>
      <c r="V156" s="101"/>
      <c r="W156" s="101"/>
      <c r="X156" s="101"/>
      <c r="Y156" s="101"/>
      <c r="Z156" s="101"/>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row>
    <row r="157" spans="1:54">
      <c r="A157" s="107" t="s">
        <v>6657</v>
      </c>
      <c r="B157" s="107" t="s">
        <v>977</v>
      </c>
      <c r="C157" s="115" t="s">
        <v>6650</v>
      </c>
      <c r="D157" s="107" t="str">
        <f t="shared" si="8"/>
        <v>P22-019718</v>
      </c>
      <c r="E157" s="107" t="str">
        <f>IFERROR(VLOOKUP($A157,'Capital spend Nov 30'!$D:$G,3,FALSE),"No PO")</f>
        <v>P22-019718 - Line 1</v>
      </c>
      <c r="F157" s="107" t="str">
        <f>VLOOKUP(A157,'Capital spend Nov 30'!D:Q,14,FALSE)</f>
        <v>Centennial Park - 2022 - In-Suite Renovations</v>
      </c>
      <c r="G157" s="107" t="str">
        <f>VLOOKUP(A157,'Capital spend Nov 30'!D:U,18,FALSE)</f>
        <v>No</v>
      </c>
      <c r="H157" s="108">
        <f>VLOOKUP(A157,'Capital spend Nov 30'!$D$10:$W$6901,5,0)</f>
        <v>485.9</v>
      </c>
      <c r="I157" s="107" t="str">
        <f>VLOOKUP(A157,'Capital spend Nov 30'!$D$10:$W$6901,15,0)</f>
        <v>ST10015</v>
      </c>
      <c r="J157" s="107" t="str">
        <f>VLOOKUP($A157,'Capital spend Nov 30'!$D$10:$W$6901,8,0)</f>
        <v>In-Suite Renovation (Capital)</v>
      </c>
      <c r="K157" s="107" t="str">
        <f>VLOOKUP($A157,'Capital spend Nov 30'!$D$10:$W$6901,2,0)</f>
        <v>Melanie Leslie</v>
      </c>
      <c r="L157" s="107" t="str">
        <f>VLOOKUP($A157,'Capital spend Nov 30'!$D$10:$W$6901,4,0)</f>
        <v>Suite 36 Reno Additional Closet Doors Scope Total renovation  last renovation was prior to March 2018</v>
      </c>
      <c r="M157" s="107"/>
      <c r="N157" s="107"/>
      <c r="O157" s="107"/>
      <c r="P157" s="107"/>
      <c r="Q157">
        <f t="shared" si="9"/>
        <v>0</v>
      </c>
      <c r="R157" s="101" t="s">
        <v>6266</v>
      </c>
      <c r="S157" s="101" t="s">
        <v>396</v>
      </c>
      <c r="T157" s="101" t="s">
        <v>6267</v>
      </c>
      <c r="U157" s="102">
        <v>27936.93</v>
      </c>
      <c r="V157" s="101"/>
      <c r="W157" s="101"/>
      <c r="X157" s="101"/>
      <c r="Y157" s="101"/>
      <c r="Z157" s="101"/>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row>
    <row r="158" spans="1:54">
      <c r="A158" s="109" t="s">
        <v>6658</v>
      </c>
      <c r="B158" s="107" t="s">
        <v>977</v>
      </c>
      <c r="C158" s="115" t="s">
        <v>6650</v>
      </c>
      <c r="D158" s="107" t="str">
        <f t="shared" si="8"/>
        <v>P22-019571</v>
      </c>
      <c r="E158" s="107" t="str">
        <f>IFERROR(VLOOKUP($A158,'Capital spend Nov 30'!$D:$G,3,FALSE),"No PO")</f>
        <v>P22-019571 - Line 1</v>
      </c>
      <c r="F158" s="107" t="str">
        <f>VLOOKUP(A158,'Capital spend Nov 30'!D:Q,14,FALSE)</f>
        <v>Aspen Ridge - 2022 - In-Suite Renovations</v>
      </c>
      <c r="G158" s="107" t="str">
        <f>VLOOKUP(A158,'Capital spend Nov 30'!D:U,18,FALSE)</f>
        <v>No</v>
      </c>
      <c r="H158" s="108">
        <f>VLOOKUP(A158,'Capital spend Nov 30'!$D$10:$W$6901,5,0)</f>
        <v>78.75</v>
      </c>
      <c r="I158" s="107" t="str">
        <f>VLOOKUP(A158,'Capital spend Nov 30'!$D$10:$W$6901,15,0)</f>
        <v>ST10064</v>
      </c>
      <c r="J158" s="107" t="str">
        <f>VLOOKUP($A158,'Capital spend Nov 30'!$D$10:$W$6901,8,0)</f>
        <v>In-Suite Renovation (Capital)</v>
      </c>
      <c r="K158" s="107" t="str">
        <f>VLOOKUP($A158,'Capital spend Nov 30'!$D$10:$W$6901,2,0)</f>
        <v>Dawn Anderson</v>
      </c>
      <c r="L158" s="107" t="str">
        <f>VLOOKUP($A158,'Capital spend Nov 30'!$D$10:$W$6901,4,0)</f>
        <v>Suite 21 Reno Additional Scope</v>
      </c>
      <c r="M158" s="107"/>
      <c r="N158" s="107"/>
      <c r="O158" s="107"/>
      <c r="P158" s="107"/>
      <c r="Q158" s="106">
        <f t="shared" si="9"/>
        <v>0</v>
      </c>
      <c r="R158" s="101" t="s">
        <v>6268</v>
      </c>
      <c r="S158" s="101" t="s">
        <v>73</v>
      </c>
      <c r="T158" s="101" t="s">
        <v>6269</v>
      </c>
      <c r="U158" s="102">
        <v>8509.19</v>
      </c>
      <c r="V158" s="101"/>
      <c r="W158" s="101"/>
      <c r="X158" s="101"/>
      <c r="Y158" s="101"/>
      <c r="Z158" s="101"/>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row>
    <row r="159" spans="1:54">
      <c r="A159" s="107" t="s">
        <v>6659</v>
      </c>
      <c r="B159" s="107" t="s">
        <v>977</v>
      </c>
      <c r="C159" s="115" t="s">
        <v>6650</v>
      </c>
      <c r="D159" s="107" t="str">
        <f t="shared" si="8"/>
        <v>P22-019603</v>
      </c>
      <c r="E159" s="107" t="str">
        <f>IFERROR(VLOOKUP($A159,'Capital spend Nov 30'!$D:$G,3,FALSE),"No PO")</f>
        <v>P22-019603 - Line 1</v>
      </c>
      <c r="F159" s="107" t="str">
        <f>VLOOKUP(A159,'Capital spend Nov 30'!D:Q,14,FALSE)</f>
        <v>The Westwood - 2022 - In-Suite Renovations</v>
      </c>
      <c r="G159" s="107" t="str">
        <f>VLOOKUP(A159,'Capital spend Nov 30'!D:U,18,FALSE)</f>
        <v>No</v>
      </c>
      <c r="H159" s="108">
        <f>VLOOKUP(A159,'Capital spend Nov 30'!$D$10:$W$6901,5,0)</f>
        <v>242.95</v>
      </c>
      <c r="I159" s="107" t="str">
        <f>VLOOKUP(A159,'Capital spend Nov 30'!$D$10:$W$6901,15,0)</f>
        <v>ST10035</v>
      </c>
      <c r="J159" s="107" t="str">
        <f>VLOOKUP($A159,'Capital spend Nov 30'!$D$10:$W$6901,8,0)</f>
        <v>In-Suite Renovation (Capital)</v>
      </c>
      <c r="K159" s="107" t="str">
        <f>VLOOKUP($A159,'Capital spend Nov 30'!$D$10:$W$6901,2,0)</f>
        <v>Laura Clarke-Giberson</v>
      </c>
      <c r="L159" s="107" t="str">
        <f>VLOOKUP($A159,'Capital spend Nov 30'!$D$10:$W$6901,4,0)</f>
        <v>Suite 1-316 Reno Additional Scope
Re&amp;Re Toilet</v>
      </c>
      <c r="M159" s="107"/>
      <c r="N159" s="107"/>
      <c r="O159" s="107"/>
      <c r="P159" s="107"/>
      <c r="Q159">
        <f t="shared" si="9"/>
        <v>0</v>
      </c>
      <c r="R159" s="101" t="s">
        <v>6270</v>
      </c>
      <c r="S159" s="101" t="s">
        <v>145</v>
      </c>
      <c r="T159" s="101" t="s">
        <v>6271</v>
      </c>
      <c r="U159" s="102">
        <v>1665.62</v>
      </c>
      <c r="V159" s="101"/>
      <c r="W159" s="101"/>
      <c r="X159" s="101"/>
      <c r="Y159" s="101"/>
      <c r="Z159" s="101"/>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row>
    <row r="160" spans="1:54" ht="45">
      <c r="A160" s="107" t="s">
        <v>6660</v>
      </c>
      <c r="B160" s="107" t="s">
        <v>977</v>
      </c>
      <c r="C160" s="117" t="s">
        <v>6661</v>
      </c>
      <c r="D160" s="107" t="str">
        <f>LEFT(E160,10)</f>
        <v>P22-019602</v>
      </c>
      <c r="E160" s="107" t="str">
        <f>IFERROR(VLOOKUP($A160,'Capital spend Nov 30'!$D:$G,3,FALSE),"No PO")</f>
        <v>P22-019602 - Line 1</v>
      </c>
      <c r="F160" s="107" t="str">
        <f>VLOOKUP(A160,'Capital spend Nov 30'!D:Q,14,FALSE)</f>
        <v>The Westwood - 2022 - In-Suite Renovations</v>
      </c>
      <c r="G160" s="107" t="str">
        <f>VLOOKUP(A160,'Capital spend Nov 30'!D:U,18,FALSE)</f>
        <v>No</v>
      </c>
      <c r="H160" s="108">
        <f>VLOOKUP(A160,'Capital spend Nov 30'!$D$10:$W$6901,5,0)</f>
        <v>33.9</v>
      </c>
      <c r="I160" s="107" t="str">
        <f>VLOOKUP(A160,'Capital spend Nov 30'!$D$10:$W$6901,15,0)</f>
        <v>ST10035</v>
      </c>
      <c r="J160" s="107" t="str">
        <f>VLOOKUP($A160,'Capital spend Nov 30'!$D$10:$W$6901,8,0)</f>
        <v>In-Suite Renovation (Capital)</v>
      </c>
      <c r="K160" s="107" t="str">
        <f>VLOOKUP($A160,'Capital spend Nov 30'!$D$10:$W$6901,2,0)</f>
        <v>Laura Clarke-Giberson</v>
      </c>
      <c r="L160" s="107" t="str">
        <f>VLOOKUP($A160,'Capital spend Nov 30'!$D$10:$W$6901,4,0)</f>
        <v>Suite 2-601 Reno Additional Scope
Patch extra wall damage</v>
      </c>
      <c r="M160" s="107"/>
      <c r="N160" s="107"/>
      <c r="O160" s="107"/>
      <c r="P160" s="107"/>
      <c r="Q160">
        <f t="shared" si="9"/>
        <v>0</v>
      </c>
      <c r="R160" s="101" t="s">
        <v>6272</v>
      </c>
      <c r="S160" s="101" t="s">
        <v>5955</v>
      </c>
      <c r="T160" s="101" t="s">
        <v>6273</v>
      </c>
      <c r="U160" s="102">
        <v>11582.5</v>
      </c>
      <c r="V160" s="101"/>
      <c r="W160" s="101"/>
      <c r="X160" s="101"/>
      <c r="Y160" s="101"/>
      <c r="Z160" s="101"/>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row>
    <row r="161" spans="1:54" ht="30">
      <c r="A161" s="107" t="s">
        <v>6662</v>
      </c>
      <c r="B161" s="107" t="s">
        <v>977</v>
      </c>
      <c r="C161" s="117" t="s">
        <v>1789</v>
      </c>
      <c r="D161" s="107" t="str">
        <f>LEFT(E161,10)</f>
        <v>P22-019729</v>
      </c>
      <c r="E161" s="107" t="str">
        <f>IFERROR(VLOOKUP($A161,'Capital spend Nov 30'!$D:$G,3,FALSE),"No PO")</f>
        <v>P22-019729 - Line 1</v>
      </c>
      <c r="F161" s="107" t="str">
        <f>VLOOKUP(A161,'Capital spend Nov 30'!D:Q,14,FALSE)</f>
        <v>Aspen Ridge - 2022 - In-Suite Renovations</v>
      </c>
      <c r="G161" s="107" t="str">
        <f>VLOOKUP(A161,'Capital spend Nov 30'!D:U,18,FALSE)</f>
        <v>No</v>
      </c>
      <c r="H161" s="108">
        <f>VLOOKUP(A161,'Capital spend Nov 30'!$D$10:$W$6901,5,0)</f>
        <v>26.25</v>
      </c>
      <c r="I161" s="107" t="str">
        <f>VLOOKUP(A161,'Capital spend Nov 30'!$D$10:$W$6901,15,0)</f>
        <v>ST10064</v>
      </c>
      <c r="J161" s="107" t="str">
        <f>VLOOKUP($A161,'Capital spend Nov 30'!$D$10:$W$6901,8,0)</f>
        <v>In-Suite Renovation (Capital)</v>
      </c>
      <c r="K161" s="107" t="str">
        <f>VLOOKUP($A161,'Capital spend Nov 30'!$D$10:$W$6901,2,0)</f>
        <v>Dawn Anderson</v>
      </c>
      <c r="L161" s="107" t="str">
        <f>VLOOKUP($A161,'Capital spend Nov 30'!$D$10:$W$6901,4,0)</f>
        <v>Suite 405 Reno Additional Scope</v>
      </c>
      <c r="M161" s="107"/>
      <c r="N161" s="107"/>
      <c r="O161" s="107"/>
      <c r="P161" s="107"/>
      <c r="Q161">
        <f t="shared" si="9"/>
        <v>0</v>
      </c>
      <c r="R161" s="101" t="s">
        <v>6274</v>
      </c>
      <c r="S161" s="101" t="s">
        <v>6197</v>
      </c>
      <c r="T161" s="101" t="s">
        <v>6275</v>
      </c>
      <c r="U161" s="102">
        <v>2810.31</v>
      </c>
      <c r="V161" s="101"/>
      <c r="W161" s="101"/>
      <c r="X161" s="101"/>
      <c r="Y161" s="101"/>
      <c r="Z161" s="101"/>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row>
    <row r="162" spans="1:54">
      <c r="A162" s="109" t="s">
        <v>6663</v>
      </c>
      <c r="B162" s="107" t="s">
        <v>977</v>
      </c>
      <c r="C162" s="115" t="s">
        <v>6664</v>
      </c>
      <c r="D162" s="107"/>
      <c r="E162" s="107" t="str">
        <f>IFERROR(VLOOKUP($A162,'Capital spend Nov 30'!$D:$G,3,FALSE),"No PO")</f>
        <v>P22-019661 - Line 1</v>
      </c>
      <c r="F162" s="107" t="str">
        <f>VLOOKUP(A162,'Capital spend Nov 30'!D:Q,14,FALSE)</f>
        <v>Hunt Club - 2022 - Condensing Fan Motor</v>
      </c>
      <c r="G162" s="107" t="str">
        <f>VLOOKUP(A162,'Capital spend Nov 30'!D:U,18,FALSE)</f>
        <v>No</v>
      </c>
      <c r="H162" s="108">
        <f>VLOOKUP(A162,'Capital spend Nov 30'!$D$10:$W$6901,5,0)</f>
        <v>793.78</v>
      </c>
      <c r="I162" s="107" t="str">
        <f>VLOOKUP(A162,'Capital spend Nov 30'!$D$10:$W$6901,15,0)</f>
        <v>ST10043</v>
      </c>
      <c r="J162" s="107" t="str">
        <f>VLOOKUP($A162,'Capital spend Nov 30'!$D$10:$W$6901,8,0)</f>
        <v>HVAC Systems (Capital)</v>
      </c>
      <c r="K162" s="107" t="str">
        <f>VLOOKUP($A162,'Capital spend Nov 30'!$D$10:$W$6901,2,0)</f>
        <v>Franco D'Angelo</v>
      </c>
      <c r="L162" s="107" t="str">
        <f>VLOOKUP($A162,'Capital spend Nov 30'!$D$10:$W$6901,4,0)</f>
        <v>Hunt Club - 2022 - Kitchen Condensing Fan Motor - Replace Condensing Fan Motor. More 8 yrs</v>
      </c>
      <c r="M162" s="107"/>
      <c r="N162" s="107"/>
      <c r="Q162">
        <f t="shared" si="9"/>
        <v>0</v>
      </c>
      <c r="R162" s="101" t="s">
        <v>6276</v>
      </c>
      <c r="S162" s="101" t="s">
        <v>746</v>
      </c>
      <c r="T162" s="101" t="s">
        <v>6277</v>
      </c>
      <c r="U162" s="102">
        <v>1412.5</v>
      </c>
      <c r="V162" s="101"/>
      <c r="W162" s="101"/>
      <c r="X162" s="101"/>
      <c r="Y162" s="101"/>
      <c r="Z162" s="101"/>
    </row>
    <row r="163" spans="1:54">
      <c r="A163" s="109" t="s">
        <v>6665</v>
      </c>
      <c r="B163" s="107" t="s">
        <v>977</v>
      </c>
      <c r="C163" s="115" t="s">
        <v>6666</v>
      </c>
      <c r="D163" s="107" t="str">
        <f t="shared" si="8"/>
        <v>P22-019558</v>
      </c>
      <c r="E163" s="107" t="str">
        <f>IFERROR(VLOOKUP($A163,'Capital spend Nov 30'!$D:$G,3,FALSE),"No PO")</f>
        <v>P22-019558 - Line 1</v>
      </c>
      <c r="F163" s="107" t="str">
        <f>VLOOKUP(A163,'Capital spend Nov 30'!D:Q,14,FALSE)</f>
        <v>The Waverly/Rosewood - 2022 - In-Suite Renovations</v>
      </c>
      <c r="G163" s="107" t="str">
        <f>VLOOKUP(A163,'Capital spend Nov 30'!D:U,18,FALSE)</f>
        <v>No</v>
      </c>
      <c r="H163" s="108">
        <f>VLOOKUP(A163,'Capital spend Nov 30'!$D$10:$W$6901,5,0)</f>
        <v>896</v>
      </c>
      <c r="I163" s="107" t="str">
        <f>VLOOKUP(A163,'Capital spend Nov 30'!$D$10:$W$6901,15,0)</f>
        <v>ST10083</v>
      </c>
      <c r="J163" s="107" t="str">
        <f>VLOOKUP($A163,'Capital spend Nov 30'!$D$10:$W$6901,8,0)</f>
        <v>In-Suite Refresh (Capital)</v>
      </c>
      <c r="K163" s="107" t="str">
        <f>VLOOKUP($A163,'Capital spend Nov 30'!$D$10:$W$6901,2,0)</f>
        <v>Daniel Reinsch</v>
      </c>
      <c r="L163" s="107" t="str">
        <f>VLOOKUP($A163,'Capital spend Nov 30'!$D$10:$W$6901,4,0)</f>
        <v>Suite D5 Refresh
Paint</v>
      </c>
      <c r="M163" s="107"/>
      <c r="N163" s="107"/>
      <c r="O163" s="107"/>
      <c r="P163" s="107"/>
      <c r="Q163">
        <f t="shared" si="9"/>
        <v>0</v>
      </c>
      <c r="R163" s="101" t="s">
        <v>6278</v>
      </c>
      <c r="S163" s="101" t="s">
        <v>269</v>
      </c>
      <c r="T163" s="101" t="s">
        <v>6279</v>
      </c>
      <c r="U163" s="102">
        <v>171760</v>
      </c>
      <c r="V163" s="101"/>
      <c r="W163" s="101"/>
      <c r="X163" s="101"/>
      <c r="Y163" s="101"/>
      <c r="Z163" s="101"/>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row>
    <row r="164" spans="1:54">
      <c r="A164" s="107" t="s">
        <v>6667</v>
      </c>
      <c r="B164" s="107" t="s">
        <v>977</v>
      </c>
      <c r="C164" s="115" t="s">
        <v>6668</v>
      </c>
      <c r="D164" s="107" t="str">
        <f t="shared" si="8"/>
        <v>P22-019557</v>
      </c>
      <c r="E164" s="107" t="str">
        <f>IFERROR(VLOOKUP($A164,'Capital spend Nov 30'!$D:$G,3,FALSE),"No PO")</f>
        <v>P22-019557 - Line 1</v>
      </c>
      <c r="F164" s="107" t="str">
        <f>VLOOKUP(A164,'Capital spend Nov 30'!D:Q,14,FALSE)</f>
        <v>The Waverly/Rosewood - 2022 - In-Suite Renovations</v>
      </c>
      <c r="G164" s="107" t="str">
        <f>VLOOKUP(A164,'Capital spend Nov 30'!D:U,18,FALSE)</f>
        <v>No</v>
      </c>
      <c r="H164" s="108">
        <f>VLOOKUP(A164,'Capital spend Nov 30'!$D$10:$W$6901,5,0)</f>
        <v>1064</v>
      </c>
      <c r="I164" s="107" t="str">
        <f>VLOOKUP(A164,'Capital spend Nov 30'!$D$10:$W$6901,15,0)</f>
        <v>ST10083</v>
      </c>
      <c r="J164" s="107" t="str">
        <f>VLOOKUP($A164,'Capital spend Nov 30'!$D$10:$W$6901,8,0)</f>
        <v>In-Suite Refresh (Capital)</v>
      </c>
      <c r="K164" s="107" t="str">
        <f>VLOOKUP($A164,'Capital spend Nov 30'!$D$10:$W$6901,2,0)</f>
        <v>Daniel Reinsch</v>
      </c>
      <c r="L164" s="107" t="str">
        <f>VLOOKUP($A164,'Capital spend Nov 30'!$D$10:$W$6901,4,0)</f>
        <v>Suite M10 Refresh
Paint</v>
      </c>
      <c r="M164" s="107"/>
      <c r="N164" s="107"/>
      <c r="O164" s="107"/>
      <c r="P164" s="107"/>
      <c r="Q164">
        <f t="shared" si="9"/>
        <v>0</v>
      </c>
      <c r="R164" s="101" t="s">
        <v>6280</v>
      </c>
      <c r="S164" s="101" t="s">
        <v>349</v>
      </c>
      <c r="T164" s="101" t="s">
        <v>6281</v>
      </c>
      <c r="U164" s="102">
        <v>724.5</v>
      </c>
      <c r="V164" s="101"/>
      <c r="W164" s="101"/>
      <c r="X164" s="101"/>
      <c r="Y164" s="101"/>
      <c r="Z164" s="101"/>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row>
    <row r="165" spans="1:54">
      <c r="A165" s="107" t="s">
        <v>6669</v>
      </c>
      <c r="B165" s="107" t="s">
        <v>977</v>
      </c>
      <c r="C165" s="115" t="s">
        <v>6670</v>
      </c>
      <c r="D165" s="107" t="str">
        <f t="shared" si="8"/>
        <v>P22-019556</v>
      </c>
      <c r="E165" s="107" t="str">
        <f>IFERROR(VLOOKUP($A165,'Capital spend Nov 30'!$D:$G,3,FALSE),"No PO")</f>
        <v>P22-019556 - Line 1</v>
      </c>
      <c r="F165" s="107" t="str">
        <f>VLOOKUP(A165,'Capital spend Nov 30'!D:Q,14,FALSE)</f>
        <v>The Waverly/Rosewood - 2022 - In-Suite Renovations</v>
      </c>
      <c r="G165" s="107" t="str">
        <f>VLOOKUP(A165,'Capital spend Nov 30'!D:U,18,FALSE)</f>
        <v>No</v>
      </c>
      <c r="H165" s="108">
        <f>VLOOKUP(A165,'Capital spend Nov 30'!$D$10:$W$6901,5,0)</f>
        <v>1316</v>
      </c>
      <c r="I165" s="107" t="str">
        <f>VLOOKUP(A165,'Capital spend Nov 30'!$D$10:$W$6901,15,0)</f>
        <v>ST10083</v>
      </c>
      <c r="J165" s="107" t="str">
        <f>VLOOKUP($A165,'Capital spend Nov 30'!$D$10:$W$6901,8,0)</f>
        <v>In-Suite Refresh (Capital)</v>
      </c>
      <c r="K165" s="107" t="str">
        <f>VLOOKUP($A165,'Capital spend Nov 30'!$D$10:$W$6901,2,0)</f>
        <v>Daniel Reinsch</v>
      </c>
      <c r="L165" s="107" t="str">
        <f>VLOOKUP($A165,'Capital spend Nov 30'!$D$10:$W$6901,4,0)</f>
        <v>Suite A8 Refresh
Paint, Blinds</v>
      </c>
      <c r="M165" s="107"/>
      <c r="N165" s="107"/>
      <c r="O165" s="107"/>
      <c r="P165" s="107"/>
      <c r="Q165">
        <f t="shared" si="9"/>
        <v>0</v>
      </c>
      <c r="R165" s="101" t="s">
        <v>6282</v>
      </c>
      <c r="S165" s="101" t="s">
        <v>381</v>
      </c>
      <c r="T165" s="101" t="s">
        <v>6283</v>
      </c>
      <c r="U165" s="102">
        <v>75799.5</v>
      </c>
      <c r="V165" s="101"/>
      <c r="W165" s="101"/>
      <c r="X165" s="101"/>
      <c r="Y165" s="101"/>
      <c r="Z165" s="101"/>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row>
    <row r="166" spans="1:54">
      <c r="A166" s="109" t="s">
        <v>6671</v>
      </c>
      <c r="B166" s="107" t="s">
        <v>977</v>
      </c>
      <c r="C166" s="115" t="s">
        <v>6672</v>
      </c>
      <c r="D166" s="107" t="str">
        <f t="shared" si="8"/>
        <v>P22-019555</v>
      </c>
      <c r="E166" s="107" t="str">
        <f>IFERROR(VLOOKUP($A166,'Capital spend Nov 30'!$D:$G,3,FALSE),"No PO")</f>
        <v>P22-019555 - Line 1</v>
      </c>
      <c r="F166" s="107" t="str">
        <f>VLOOKUP(A166,'Capital spend Nov 30'!D:Q,14,FALSE)</f>
        <v>The Waverly/Rosewood - 2022 - In-Suite Renovations</v>
      </c>
      <c r="G166" s="107" t="str">
        <f>VLOOKUP(A166,'Capital spend Nov 30'!D:U,18,FALSE)</f>
        <v>No</v>
      </c>
      <c r="H166" s="108">
        <f>VLOOKUP(A166,'Capital spend Nov 30'!$D$10:$W$6901,5,0)</f>
        <v>1316</v>
      </c>
      <c r="I166" s="107" t="str">
        <f>VLOOKUP(A166,'Capital spend Nov 30'!$D$10:$W$6901,15,0)</f>
        <v>ST10083</v>
      </c>
      <c r="J166" s="107" t="str">
        <f>VLOOKUP($A166,'Capital spend Nov 30'!$D$10:$W$6901,8,0)</f>
        <v>In-Suite Refresh (Capital)</v>
      </c>
      <c r="K166" s="107" t="str">
        <f>VLOOKUP($A166,'Capital spend Nov 30'!$D$10:$W$6901,2,0)</f>
        <v>Daniel Reinsch</v>
      </c>
      <c r="L166" s="107" t="str">
        <f>VLOOKUP($A166,'Capital spend Nov 30'!$D$10:$W$6901,4,0)</f>
        <v>Suite G9 Refresh
Paint, Blind</v>
      </c>
      <c r="M166" s="107"/>
      <c r="N166" s="107"/>
      <c r="O166" s="107"/>
      <c r="P166" s="107"/>
      <c r="Q166">
        <f>COUNTIF(Z:Z,C166)</f>
        <v>0</v>
      </c>
      <c r="R166" s="101" t="s">
        <v>6284</v>
      </c>
      <c r="S166" s="101" t="s">
        <v>109</v>
      </c>
      <c r="T166" s="101" t="s">
        <v>6285</v>
      </c>
      <c r="U166" s="102">
        <v>32883</v>
      </c>
      <c r="V166" s="101"/>
      <c r="W166" s="101"/>
      <c r="X166" s="101"/>
      <c r="Y166" s="101"/>
      <c r="Z166" s="101"/>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row>
    <row r="167" spans="1:54">
      <c r="A167" s="107" t="s">
        <v>6673</v>
      </c>
      <c r="B167" s="107" t="s">
        <v>977</v>
      </c>
      <c r="C167" s="115" t="s">
        <v>6674</v>
      </c>
      <c r="D167" s="107"/>
      <c r="E167" s="107" t="str">
        <f>IFERROR(VLOOKUP($A167,'Capital spend Nov 30'!$D:$G,3,FALSE),"No PO")</f>
        <v>P22-019469 - Line 1</v>
      </c>
      <c r="F167" s="107" t="str">
        <f>VLOOKUP(A167,'Capital spend Nov 30'!D:Q,14,FALSE)</f>
        <v>The Waverly/Rosewood - 2022 - In-Suite Renovations</v>
      </c>
      <c r="G167" s="107" t="str">
        <f>VLOOKUP(A167,'Capital spend Nov 30'!D:U,18,FALSE)</f>
        <v>No</v>
      </c>
      <c r="H167" s="108">
        <f>VLOOKUP(A167,'Capital spend Nov 30'!$D$10:$W$6901,5,0)</f>
        <v>1064</v>
      </c>
      <c r="I167" s="107" t="str">
        <f>VLOOKUP(A167,'Capital spend Nov 30'!$D$10:$W$6901,15,0)</f>
        <v>ST10083</v>
      </c>
      <c r="J167" s="107" t="str">
        <f>VLOOKUP($A167,'Capital spend Nov 30'!$D$10:$W$6901,8,0)</f>
        <v>In-Suite Refresh (Capital)</v>
      </c>
      <c r="K167" s="107" t="str">
        <f>VLOOKUP($A167,'Capital spend Nov 30'!$D$10:$W$6901,2,0)</f>
        <v>Daniel Reinsch</v>
      </c>
      <c r="L167" s="107" t="str">
        <f>VLOOKUP($A167,'Capital spend Nov 30'!$D$10:$W$6901,4,0)</f>
        <v>Suite B1 Refresh
Paint</v>
      </c>
      <c r="M167" s="107"/>
      <c r="N167" s="107"/>
      <c r="O167" s="107"/>
      <c r="P167" s="107"/>
      <c r="Q167">
        <f>COUNTIF(Z:Z,C167)</f>
        <v>0</v>
      </c>
      <c r="R167" s="101" t="s">
        <v>6286</v>
      </c>
      <c r="S167" s="101" t="s">
        <v>384</v>
      </c>
      <c r="T167" s="101" t="s">
        <v>6287</v>
      </c>
      <c r="U167" s="102">
        <v>8277.15</v>
      </c>
      <c r="V167" s="101"/>
      <c r="W167" s="101"/>
      <c r="X167" s="101"/>
      <c r="Y167" s="101"/>
      <c r="Z167" s="101"/>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row>
    <row r="168" spans="1:54">
      <c r="A168" s="107" t="s">
        <v>6675</v>
      </c>
      <c r="B168" s="107" t="s">
        <v>977</v>
      </c>
      <c r="C168" s="115" t="s">
        <v>6676</v>
      </c>
      <c r="D168" s="107" t="str">
        <f t="shared" si="8"/>
        <v>P22-019716</v>
      </c>
      <c r="E168" s="107" t="str">
        <f>IFERROR(VLOOKUP($A168,'Capital spend Nov 30'!$D:$G,3,FALSE),"No PO")</f>
        <v>P22-019716 - Line 2</v>
      </c>
      <c r="F168" s="107" t="str">
        <f>VLOOKUP(A168,'Capital spend Nov 30'!D:Q,14,FALSE)</f>
        <v>Churchill Place - 2022 - In-Suite Renovations</v>
      </c>
      <c r="G168" s="107" t="str">
        <f>VLOOKUP(A168,'Capital spend Nov 30'!D:U,18,FALSE)</f>
        <v>No</v>
      </c>
      <c r="H168" s="108">
        <f>VLOOKUP(A168,'Capital spend Nov 30'!$D$10:$W$6901,5,0)</f>
        <v>7396.95</v>
      </c>
      <c r="I168" s="107" t="str">
        <f>VLOOKUP(A168,'Capital spend Nov 30'!$D$10:$W$6901,15,0)</f>
        <v>ST10004</v>
      </c>
      <c r="J168" s="107" t="str">
        <f>VLOOKUP($A168,'Capital spend Nov 30'!$D$10:$W$6901,8,0)</f>
        <v>In-Suite Renovation (Capital)</v>
      </c>
      <c r="K168" s="107" t="str">
        <f>VLOOKUP($A168,'Capital spend Nov 30'!$D$10:$W$6901,2,0)</f>
        <v>Cynthia Hare</v>
      </c>
      <c r="L168" s="107" t="str">
        <f>VLOOKUP($A168,'Capital spend Nov 30'!$D$10:$W$6901,4,0)</f>
        <v>Suite 209 Reno Lease for Nov 6th</v>
      </c>
      <c r="M168" s="107"/>
      <c r="N168" s="107"/>
      <c r="O168" s="107"/>
      <c r="P168" s="107"/>
      <c r="Q168">
        <f>COUNTIF(Z:Z,C168)</f>
        <v>0</v>
      </c>
      <c r="R168" s="101" t="s">
        <v>6288</v>
      </c>
      <c r="S168" s="101" t="s">
        <v>384</v>
      </c>
      <c r="T168" s="101" t="s">
        <v>6287</v>
      </c>
      <c r="U168" s="102">
        <v>24585.75</v>
      </c>
      <c r="V168" s="101"/>
      <c r="W168" s="101"/>
      <c r="X168" s="101"/>
      <c r="Y168" s="101"/>
      <c r="Z168" s="101"/>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row>
    <row r="169" spans="1:54">
      <c r="A169" s="109" t="s">
        <v>6677</v>
      </c>
      <c r="B169" s="107" t="s">
        <v>977</v>
      </c>
      <c r="C169" s="115" t="s">
        <v>5954</v>
      </c>
      <c r="D169" s="107" t="str">
        <f t="shared" si="8"/>
        <v>P22-019725</v>
      </c>
      <c r="E169" s="107" t="str">
        <f>IFERROR(VLOOKUP($A169,'Capital spend Nov 30'!$D:$G,3,FALSE),"No PO")</f>
        <v>P22-019725 - Line 1</v>
      </c>
      <c r="F169" s="107" t="str">
        <f>VLOOKUP(A169,'Capital spend Nov 30'!D:Q,14,FALSE)</f>
        <v>The Waverly/Rosewood - 2022 - In-Suite Renovations</v>
      </c>
      <c r="G169" s="107" t="str">
        <f>VLOOKUP(A169,'Capital spend Nov 30'!D:U,18,FALSE)</f>
        <v>No</v>
      </c>
      <c r="H169" s="108">
        <f>VLOOKUP(A169,'Capital spend Nov 30'!$D$10:$W$6901,5,0)</f>
        <v>8023.17</v>
      </c>
      <c r="I169" s="107" t="str">
        <f>VLOOKUP(A169,'Capital spend Nov 30'!$D$10:$W$6901,15,0)</f>
        <v>ST10083</v>
      </c>
      <c r="J169" s="107" t="str">
        <f>VLOOKUP($A169,'Capital spend Nov 30'!$D$10:$W$6901,8,0)</f>
        <v>In-Suite Renovation (Capital)</v>
      </c>
      <c r="K169" s="107" t="str">
        <f>VLOOKUP($A169,'Capital spend Nov 30'!$D$10:$W$6901,2,0)</f>
        <v>Daniel Reinsch</v>
      </c>
      <c r="L169" s="107" t="str">
        <f>VLOOKUP($A169,'Capital spend Nov 30'!$D$10:$W$6901,4,0)</f>
        <v>Suite 110 Reno</v>
      </c>
      <c r="M169" s="107"/>
      <c r="N169" s="107"/>
      <c r="O169" s="107"/>
      <c r="P169" s="107"/>
      <c r="Q169">
        <f t="shared" si="9"/>
        <v>0</v>
      </c>
      <c r="R169" s="101" t="s">
        <v>6289</v>
      </c>
      <c r="S169" s="101" t="s">
        <v>964</v>
      </c>
      <c r="T169" s="101" t="s">
        <v>6290</v>
      </c>
      <c r="U169" s="102">
        <v>20815.2</v>
      </c>
      <c r="V169" s="101"/>
      <c r="W169" s="101"/>
      <c r="X169" s="101"/>
      <c r="Y169" s="101"/>
      <c r="Z169" s="101"/>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row>
    <row r="170" spans="1:54">
      <c r="A170" s="109" t="s">
        <v>6678</v>
      </c>
      <c r="B170" s="107" t="s">
        <v>977</v>
      </c>
      <c r="C170" s="110" t="s">
        <v>5954</v>
      </c>
      <c r="D170" s="107" t="str">
        <f t="shared" si="8"/>
        <v>P22-019724</v>
      </c>
      <c r="E170" s="107" t="str">
        <f>IFERROR(VLOOKUP($A170,'Capital spend Nov 30'!$D:$G,3,FALSE),"No PO")</f>
        <v>P22-019724 - Line 1</v>
      </c>
      <c r="F170" s="107" t="str">
        <f>VLOOKUP(A170,'Capital spend Nov 30'!D:Q,14,FALSE)</f>
        <v>The Waverly/Rosewood - 2022 - In-Suite Renovations</v>
      </c>
      <c r="G170" s="107" t="str">
        <f>VLOOKUP(A170,'Capital spend Nov 30'!D:U,18,FALSE)</f>
        <v>No</v>
      </c>
      <c r="H170" s="108">
        <f>VLOOKUP(A170,'Capital spend Nov 30'!$D$10:$W$6901,5,0)</f>
        <v>6848.37</v>
      </c>
      <c r="I170" s="107" t="str">
        <f>VLOOKUP(A170,'Capital spend Nov 30'!$D$10:$W$6901,15,0)</f>
        <v>ST10083</v>
      </c>
      <c r="J170" s="107" t="str">
        <f>VLOOKUP($A170,'Capital spend Nov 30'!$D$10:$W$6901,8,0)</f>
        <v>In-Suite Renovation (Capital)</v>
      </c>
      <c r="K170" s="107" t="str">
        <f>VLOOKUP($A170,'Capital spend Nov 30'!$D$10:$W$6901,2,0)</f>
        <v>Daniel Reinsch</v>
      </c>
      <c r="L170" s="107" t="str">
        <f>VLOOKUP($A170,'Capital spend Nov 30'!$D$10:$W$6901,4,0)</f>
        <v>Suite 205 Reno</v>
      </c>
      <c r="M170" s="107"/>
      <c r="N170" s="107"/>
      <c r="O170" s="107"/>
      <c r="P170" s="107"/>
      <c r="Q170">
        <f t="shared" si="9"/>
        <v>0</v>
      </c>
      <c r="R170" s="101" t="s">
        <v>6291</v>
      </c>
      <c r="S170" s="101" t="s">
        <v>269</v>
      </c>
      <c r="T170" s="101" t="s">
        <v>6292</v>
      </c>
      <c r="U170" s="102">
        <v>25332.29</v>
      </c>
      <c r="V170" s="101"/>
      <c r="W170" s="101"/>
      <c r="X170" s="101"/>
      <c r="Y170" s="101"/>
      <c r="Z170" s="101"/>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row>
    <row r="171" spans="1:54">
      <c r="A171" s="109" t="s">
        <v>6679</v>
      </c>
      <c r="B171" s="107" t="s">
        <v>977</v>
      </c>
      <c r="C171" s="115" t="s">
        <v>6680</v>
      </c>
      <c r="D171" s="107"/>
      <c r="E171" s="107" t="str">
        <f>IFERROR(VLOOKUP($A171,'Capital spend Nov 30'!$D:$G,3,FALSE),"No PO")</f>
        <v>P22-019585 - Line 1</v>
      </c>
      <c r="F171" s="107" t="str">
        <f>VLOOKUP(A171,'Capital spend Nov 30'!D:Q,14,FALSE)</f>
        <v>Burloak - 2022 - Refrigerator Replacement</v>
      </c>
      <c r="G171" s="107" t="str">
        <f>VLOOKUP(A171,'Capital spend Nov 30'!D:U,18,FALSE)</f>
        <v>No</v>
      </c>
      <c r="H171" s="108">
        <f>VLOOKUP(A171,'Capital spend Nov 30'!$D$10:$W$6901,5,0)</f>
        <v>6050.47</v>
      </c>
      <c r="I171" s="107" t="str">
        <f>VLOOKUP(A171,'Capital spend Nov 30'!$D$10:$W$6901,15,0)</f>
        <v>ST10142</v>
      </c>
      <c r="J171" s="107" t="str">
        <f>VLOOKUP($A171,'Capital spend Nov 30'!$D$10:$W$6901,8,0)</f>
        <v>Kitchen FF&amp;E (Capital)</v>
      </c>
      <c r="K171" s="107" t="str">
        <f>VLOOKUP($A171,'Capital spend Nov 30'!$D$10:$W$6901,2,0)</f>
        <v>Emilio Ricciardi (Terminated)</v>
      </c>
      <c r="L171" s="107" t="str">
        <f>VLOOKUP($A171,'Capital spend Nov 30'!$D$10:$W$6901,4,0)</f>
        <v>Replacement of refrigerator as requested by Public Health.  Current refrigerator does not hold proper temperature.</v>
      </c>
      <c r="M171" s="107"/>
      <c r="N171" s="107"/>
      <c r="R171" s="101" t="s">
        <v>6293</v>
      </c>
      <c r="S171" s="101" t="s">
        <v>182</v>
      </c>
      <c r="T171" s="101" t="s">
        <v>6294</v>
      </c>
      <c r="U171" s="102">
        <v>19078.72</v>
      </c>
      <c r="V171" s="101"/>
      <c r="W171" s="101"/>
      <c r="X171" s="101"/>
      <c r="Y171" s="101"/>
      <c r="Z171" s="101"/>
    </row>
    <row r="172" spans="1:54">
      <c r="A172" s="109" t="s">
        <v>6681</v>
      </c>
      <c r="B172" s="107" t="s">
        <v>977</v>
      </c>
      <c r="C172" s="115" t="s">
        <v>6682</v>
      </c>
      <c r="D172" s="107" t="str">
        <f t="shared" si="8"/>
        <v>P22-019690</v>
      </c>
      <c r="E172" s="107" t="str">
        <f>IFERROR(VLOOKUP($A172,'Capital spend Nov 30'!$D:$G,3,FALSE),"No PO")</f>
        <v>P22-019690 - Line 1</v>
      </c>
      <c r="F172" s="107" t="str">
        <f>VLOOKUP(A172,'Capital spend Nov 30'!D:Q,14,FALSE)</f>
        <v>Forest Heights - 2022 - Waste Compactor</v>
      </c>
      <c r="G172" s="107" t="str">
        <f>VLOOKUP(A172,'Capital spend Nov 30'!D:U,18,FALSE)</f>
        <v>No</v>
      </c>
      <c r="H172" s="108">
        <f>VLOOKUP(A172,'Capital spend Nov 30'!$D$10:$W$6901,5,0)</f>
        <v>8475</v>
      </c>
      <c r="I172" s="107" t="str">
        <f>VLOOKUP(A172,'Capital spend Nov 30'!$D$10:$W$6901,15,0)</f>
        <v>ST10179</v>
      </c>
      <c r="J172" s="107" t="str">
        <f>VLOOKUP($A172,'Capital spend Nov 30'!$D$10:$W$6901,8,0)</f>
        <v>Exterior Structure (Capital)</v>
      </c>
      <c r="K172" s="107" t="str">
        <f>VLOOKUP($A172,'Capital spend Nov 30'!$D$10:$W$6901,2,0)</f>
        <v>Emilio Ricciardi (Terminated)</v>
      </c>
      <c r="L172" s="107" t="str">
        <f>VLOOKUP($A172,'Capital spend Nov 30'!$D$10:$W$6901,4,0)</f>
        <v>Replacement of current waste compactor.  Beyond repair.</v>
      </c>
      <c r="M172" s="107"/>
      <c r="N172" s="107"/>
      <c r="O172" s="107"/>
      <c r="P172" s="107"/>
      <c r="R172" s="101" t="s">
        <v>6295</v>
      </c>
      <c r="S172" s="101" t="s">
        <v>478</v>
      </c>
      <c r="T172" s="101" t="s">
        <v>6296</v>
      </c>
      <c r="U172" s="102">
        <v>30673.85</v>
      </c>
      <c r="V172" s="101"/>
      <c r="W172" s="101"/>
      <c r="X172" s="101"/>
      <c r="Y172" s="101"/>
      <c r="Z172" s="101"/>
      <c r="AA172" s="107"/>
      <c r="AB172" s="107"/>
      <c r="AC172" s="107"/>
      <c r="AD172" s="107"/>
      <c r="AE172" s="107"/>
      <c r="AF172" s="107"/>
      <c r="AG172" s="107"/>
      <c r="AH172" s="107"/>
      <c r="AI172" s="107"/>
      <c r="AJ172" s="107"/>
      <c r="AK172" s="107"/>
      <c r="AL172" s="107"/>
      <c r="AM172" s="107"/>
      <c r="AN172" s="107"/>
    </row>
    <row r="173" spans="1:54">
      <c r="A173" s="109" t="s">
        <v>6683</v>
      </c>
      <c r="B173" s="107" t="s">
        <v>977</v>
      </c>
      <c r="C173" s="115" t="s">
        <v>6684</v>
      </c>
      <c r="D173" s="107"/>
      <c r="E173" s="107" t="str">
        <f>IFERROR(VLOOKUP($A173,'Capital spend Nov 30'!$D:$G,3,FALSE),"No PO")</f>
        <v>P22-019535 - Line 2</v>
      </c>
      <c r="F173" s="107" t="str">
        <f>VLOOKUP(A173,'Capital spend Nov 30'!D:Q,14,FALSE)</f>
        <v>King Gardens - 2022 - In-Suite Renovations</v>
      </c>
      <c r="G173" s="107" t="str">
        <f>VLOOKUP(A173,'Capital spend Nov 30'!D:U,18,FALSE)</f>
        <v>No</v>
      </c>
      <c r="H173" s="108">
        <f>VLOOKUP(A173,'Capital spend Nov 30'!$D$10:$W$6901,5,0)</f>
        <v>1412.5</v>
      </c>
      <c r="I173" s="107" t="str">
        <f>VLOOKUP(A173,'Capital spend Nov 30'!$D$10:$W$6901,15,0)</f>
        <v>ST10017</v>
      </c>
      <c r="J173" s="107" t="str">
        <f>VLOOKUP($A173,'Capital spend Nov 30'!$D$10:$W$6901,8,0)</f>
        <v>In-Suite Refresh (Capital)</v>
      </c>
      <c r="K173" s="107" t="str">
        <f>VLOOKUP($A173,'Capital spend Nov 30'!$D$10:$W$6901,2,0)</f>
        <v>Justine Welburn</v>
      </c>
      <c r="L173" s="107" t="str">
        <f>VLOOKUP($A173,'Capital spend Nov 30'!$D$10:$W$6901,4,0)</f>
        <v>Suite 415 Refresh Quote 59622  Paint</v>
      </c>
      <c r="M173" s="107"/>
      <c r="N173" s="107"/>
      <c r="O173" s="107"/>
      <c r="P173" s="107"/>
      <c r="R173" s="101" t="s">
        <v>6297</v>
      </c>
      <c r="S173" s="101" t="s">
        <v>241</v>
      </c>
      <c r="T173" s="101" t="s">
        <v>6298</v>
      </c>
      <c r="U173" s="102">
        <v>8475</v>
      </c>
      <c r="V173" s="101"/>
      <c r="W173" s="101"/>
      <c r="X173" s="101"/>
      <c r="Y173" s="101"/>
      <c r="Z173" s="101"/>
      <c r="AA173" s="107"/>
      <c r="AB173" s="107"/>
      <c r="AC173" s="107"/>
      <c r="AD173" s="107"/>
      <c r="AE173" s="107"/>
      <c r="AF173" s="107"/>
      <c r="AG173" s="107"/>
      <c r="AH173" s="107"/>
      <c r="AI173" s="107"/>
      <c r="AJ173" s="107"/>
      <c r="AK173" s="107"/>
      <c r="AL173" s="107"/>
      <c r="AM173" s="107"/>
      <c r="AN173" s="107"/>
    </row>
    <row r="174" spans="1:54">
      <c r="A174" s="109" t="s">
        <v>6685</v>
      </c>
      <c r="B174" s="107" t="s">
        <v>977</v>
      </c>
      <c r="C174" s="115" t="s">
        <v>6686</v>
      </c>
      <c r="D174" s="107" t="str">
        <f t="shared" ref="D174:D204" si="10">LEFT(E174,10)</f>
        <v>P22-019570</v>
      </c>
      <c r="E174" s="107" t="str">
        <f>IFERROR(VLOOKUP($A174,'Capital spend Nov 30'!$D:$G,3,FALSE),"No PO")</f>
        <v>P22-019570 - Line 1</v>
      </c>
      <c r="F174" s="107" t="str">
        <f>VLOOKUP(A174,'Capital spend Nov 30'!D:Q,14,FALSE)</f>
        <v>The Edgemont - 2022 - Various Boiler and Victaulic Leak Repairs</v>
      </c>
      <c r="G174" s="107" t="str">
        <f>VLOOKUP(A174,'Capital spend Nov 30'!D:U,18,FALSE)</f>
        <v>No</v>
      </c>
      <c r="H174" s="108">
        <f>VLOOKUP(A174,'Capital spend Nov 30'!$D$10:$W$6901,5,0)</f>
        <v>8559.57</v>
      </c>
      <c r="I174" s="107" t="str">
        <f>VLOOKUP(A174,'Capital spend Nov 30'!$D$10:$W$6901,15,0)</f>
        <v>ST10067</v>
      </c>
      <c r="J174" s="107" t="str">
        <f>VLOOKUP($A174,'Capital spend Nov 30'!$D$10:$W$6901,8,0)</f>
        <v>HVAC Systems (Capital)</v>
      </c>
      <c r="K174" s="107" t="str">
        <f>VLOOKUP($A174,'Capital spend Nov 30'!$D$10:$W$6901,2,0)</f>
        <v>Trevor Shoemaker</v>
      </c>
      <c r="L174" s="107" t="str">
        <f>VLOOKUP($A174,'Capital spend Nov 30'!$D$10:$W$6901,4,0)</f>
        <v>Repair active leaks causing building damage and hydronic heating loop issues via failed boiler and victaulic fittings.</v>
      </c>
      <c r="M174" s="107"/>
      <c r="N174" s="107"/>
      <c r="O174" s="107"/>
      <c r="P174" s="107"/>
      <c r="R174" s="101" t="s">
        <v>6299</v>
      </c>
      <c r="S174" s="101" t="s">
        <v>384</v>
      </c>
      <c r="T174" s="101" t="s">
        <v>6007</v>
      </c>
      <c r="U174" s="102">
        <v>183.75</v>
      </c>
      <c r="V174" s="101"/>
      <c r="W174" s="101"/>
      <c r="X174" s="101"/>
      <c r="Y174" s="101"/>
      <c r="Z174" s="101"/>
      <c r="AA174" s="107"/>
      <c r="AB174" s="107"/>
      <c r="AC174" s="107"/>
      <c r="AD174" s="107"/>
      <c r="AE174" s="107"/>
      <c r="AF174" s="107"/>
      <c r="AG174" s="107"/>
      <c r="AH174" s="107"/>
      <c r="AI174" s="107"/>
      <c r="AJ174" s="107"/>
      <c r="AK174" s="107"/>
      <c r="AL174" s="107"/>
      <c r="AM174" s="107"/>
      <c r="AN174" s="107"/>
    </row>
    <row r="175" spans="1:54">
      <c r="A175" s="109" t="s">
        <v>6687</v>
      </c>
      <c r="B175" s="107" t="s">
        <v>977</v>
      </c>
      <c r="C175" s="115" t="s">
        <v>1256</v>
      </c>
      <c r="D175" s="107" t="str">
        <f t="shared" si="10"/>
        <v>P22-019616</v>
      </c>
      <c r="E175" s="107" t="str">
        <f>IFERROR(VLOOKUP($A175,'Capital spend Nov 30'!$D:$G,3,FALSE),"No PO")</f>
        <v>P22-019616 - Line 1</v>
      </c>
      <c r="F175" s="107" t="str">
        <f>VLOOKUP(A175,'Capital spend Nov 30'!D:Q,14,FALSE)</f>
        <v>Inglewood - 2022 - Domestic Hot Water tank #2</v>
      </c>
      <c r="G175" s="107" t="str">
        <f>VLOOKUP(A175,'Capital spend Nov 30'!D:U,18,FALSE)</f>
        <v>No</v>
      </c>
      <c r="H175" s="108">
        <f>VLOOKUP(A175,'Capital spend Nov 30'!$D$10:$W$6901,5,0)</f>
        <v>9864.75</v>
      </c>
      <c r="I175" s="107" t="str">
        <f>VLOOKUP(A175,'Capital spend Nov 30'!$D$10:$W$6901,15,0)</f>
        <v>ST10066</v>
      </c>
      <c r="J175" s="107" t="str">
        <f>VLOOKUP($A175,'Capital spend Nov 30'!$D$10:$W$6901,8,0)</f>
        <v>HVAC Systems (Capital)</v>
      </c>
      <c r="K175" s="107" t="str">
        <f>VLOOKUP($A175,'Capital spend Nov 30'!$D$10:$W$6901,2,0)</f>
        <v>Trevor Shoemaker</v>
      </c>
      <c r="L175" s="107" t="str">
        <f>VLOOKUP($A175,'Capital spend Nov 30'!$D$10:$W$6901,4,0)</f>
        <v>Urgent replacement of failed domestic hot water tank #2</v>
      </c>
      <c r="M175" s="107"/>
      <c r="N175" s="107"/>
      <c r="O175" s="107"/>
      <c r="P175" s="107"/>
      <c r="R175" s="101" t="s">
        <v>6300</v>
      </c>
      <c r="S175" s="101" t="s">
        <v>241</v>
      </c>
      <c r="T175" s="101" t="s">
        <v>6301</v>
      </c>
      <c r="U175" s="102">
        <v>4705.01</v>
      </c>
      <c r="V175" s="101"/>
      <c r="W175" s="101"/>
      <c r="X175" s="101"/>
      <c r="Y175" s="101"/>
      <c r="Z175" s="101"/>
      <c r="AA175" s="107"/>
      <c r="AB175" s="107"/>
      <c r="AC175" s="107"/>
      <c r="AD175" s="107"/>
      <c r="AE175" s="107"/>
      <c r="AF175" s="107"/>
      <c r="AG175" s="107"/>
      <c r="AH175" s="107"/>
      <c r="AI175" s="107"/>
      <c r="AJ175" s="107"/>
      <c r="AK175" s="107"/>
      <c r="AL175" s="107"/>
      <c r="AM175" s="107"/>
      <c r="AN175" s="107"/>
    </row>
    <row r="176" spans="1:54">
      <c r="A176" s="109" t="s">
        <v>6688</v>
      </c>
      <c r="B176" s="107" t="s">
        <v>977</v>
      </c>
      <c r="C176" s="115" t="s">
        <v>6689</v>
      </c>
      <c r="D176" s="107"/>
      <c r="E176" s="107" t="str">
        <f>IFERROR(VLOOKUP($A176,'Capital spend Nov 30'!$D:$G,3,FALSE),"No PO")</f>
        <v>P22-019683 - Line 1</v>
      </c>
      <c r="F176" s="107" t="str">
        <f>VLOOKUP(A176,'Capital spend Nov 30'!D:Q,14,FALSE)</f>
        <v>The Bentley Regina - 2022 - PTAC Replacements (x3)</v>
      </c>
      <c r="G176" s="107" t="str">
        <f>VLOOKUP(A176,'Capital spend Nov 30'!D:U,18,FALSE)</f>
        <v>No</v>
      </c>
      <c r="H176" s="108">
        <f>VLOOKUP(A176,'Capital spend Nov 30'!$D$10:$W$6901,5,0)</f>
        <v>6973.02</v>
      </c>
      <c r="I176" s="107" t="str">
        <f>VLOOKUP(A176,'Capital spend Nov 30'!$D$10:$W$6901,15,0)</f>
        <v>ST10085</v>
      </c>
      <c r="J176" s="107" t="str">
        <f>VLOOKUP($A176,'Capital spend Nov 30'!$D$10:$W$6901,8,0)</f>
        <v>HVAC Systems (Capital)</v>
      </c>
      <c r="K176" s="107" t="str">
        <f>VLOOKUP($A176,'Capital spend Nov 30'!$D$10:$W$6901,2,0)</f>
        <v>Trevor Shoemaker</v>
      </c>
      <c r="L176" s="107" t="str">
        <f>VLOOKUP($A176,'Capital spend Nov 30'!$D$10:$W$6901,4,0)</f>
        <v>PTAC units failed (no heat) and beyond economical repair. Require replacement for heating season of occupied suites (x3 units)</v>
      </c>
      <c r="M176" s="107"/>
      <c r="N176" s="107"/>
      <c r="O176" s="107"/>
      <c r="P176" s="107"/>
      <c r="R176" s="101" t="s">
        <v>6302</v>
      </c>
      <c r="S176" s="101" t="s">
        <v>109</v>
      </c>
      <c r="T176" s="101" t="s">
        <v>6303</v>
      </c>
      <c r="U176" s="102">
        <v>5346.03</v>
      </c>
      <c r="V176" s="101"/>
      <c r="W176" s="101"/>
      <c r="X176" s="101"/>
      <c r="Y176" s="101"/>
      <c r="Z176" s="101"/>
      <c r="AA176" s="107"/>
      <c r="AB176" s="107"/>
      <c r="AC176" s="107"/>
      <c r="AD176" s="107"/>
      <c r="AE176" s="107"/>
      <c r="AF176" s="107"/>
      <c r="AG176" s="107"/>
      <c r="AH176" s="107"/>
      <c r="AI176" s="107"/>
      <c r="AJ176" s="107"/>
      <c r="AK176" s="107"/>
      <c r="AL176" s="107"/>
      <c r="AM176" s="107"/>
      <c r="AN176" s="107"/>
    </row>
    <row r="177" spans="1:40">
      <c r="A177" s="109" t="s">
        <v>6690</v>
      </c>
      <c r="B177" s="107" t="s">
        <v>977</v>
      </c>
      <c r="C177" s="115" t="s">
        <v>5954</v>
      </c>
      <c r="D177" s="107" t="str">
        <f t="shared" si="10"/>
        <v>P22-019601</v>
      </c>
      <c r="E177" s="107" t="str">
        <f>IFERROR(VLOOKUP($A177,'Capital spend Nov 30'!$D:$G,3,FALSE),"No PO")</f>
        <v>P22-019601 - Line 1</v>
      </c>
      <c r="F177" s="107" t="str">
        <f>VLOOKUP(A177,'Capital spend Nov 30'!D:Q,14,FALSE)</f>
        <v>The Westwood - 2022 - In-Suite Renovations</v>
      </c>
      <c r="G177" s="107" t="str">
        <f>VLOOKUP(A177,'Capital spend Nov 30'!D:U,18,FALSE)</f>
        <v>No</v>
      </c>
      <c r="H177" s="108">
        <f>VLOOKUP(A177,'Capital spend Nov 30'!$D$10:$W$6901,5,0)</f>
        <v>587.6</v>
      </c>
      <c r="I177" s="107" t="str">
        <f>VLOOKUP(A177,'Capital spend Nov 30'!$D$10:$W$6901,15,0)</f>
        <v>ST10035</v>
      </c>
      <c r="J177" s="107" t="str">
        <f>VLOOKUP($A177,'Capital spend Nov 30'!$D$10:$W$6901,8,0)</f>
        <v>In-Suite Renovation (Capital)</v>
      </c>
      <c r="K177" s="107" t="str">
        <f>VLOOKUP($A177,'Capital spend Nov 30'!$D$10:$W$6901,2,0)</f>
        <v>Laura Clarke-Giberson</v>
      </c>
      <c r="L177" s="107" t="str">
        <f>VLOOKUP($A177,'Capital spend Nov 30'!$D$10:$W$6901,4,0)</f>
        <v>Suite 1-521 Reno Additional Scope</v>
      </c>
      <c r="M177" s="107"/>
      <c r="N177" s="107"/>
      <c r="O177" s="107"/>
      <c r="P177" s="107"/>
      <c r="R177" s="101" t="s">
        <v>6304</v>
      </c>
      <c r="S177" s="101" t="s">
        <v>182</v>
      </c>
      <c r="T177" s="101" t="s">
        <v>6305</v>
      </c>
      <c r="U177" s="102">
        <v>10735</v>
      </c>
      <c r="V177" s="101"/>
      <c r="W177" s="101"/>
      <c r="X177" s="101"/>
      <c r="Y177" s="101"/>
      <c r="Z177" s="101"/>
      <c r="AA177" s="107"/>
      <c r="AB177" s="107"/>
      <c r="AC177" s="107"/>
      <c r="AD177" s="107"/>
      <c r="AE177" s="107"/>
      <c r="AF177" s="107"/>
      <c r="AG177" s="107"/>
      <c r="AH177" s="107"/>
      <c r="AI177" s="107"/>
      <c r="AJ177" s="107"/>
      <c r="AK177" s="107"/>
      <c r="AL177" s="107"/>
      <c r="AM177" s="107"/>
      <c r="AN177" s="107"/>
    </row>
    <row r="178" spans="1:40">
      <c r="A178" s="109" t="s">
        <v>6691</v>
      </c>
      <c r="B178" s="107" t="s">
        <v>977</v>
      </c>
      <c r="C178" s="115" t="s">
        <v>6692</v>
      </c>
      <c r="D178" s="107" t="str">
        <f>LEFT(E178,10)</f>
        <v>P22-019832</v>
      </c>
      <c r="E178" s="107" t="str">
        <f>IFERROR(VLOOKUP($A178,'Capital spend Nov 30'!$D:$G,3,FALSE),"No PO")</f>
        <v>P22-019832 - Line 1</v>
      </c>
      <c r="F178" s="107" t="str">
        <f>VLOOKUP(A178,'Capital spend Nov 30'!D:Q,14,FALSE)</f>
        <v>St. Lawrence Place - 2022 - In-Suite Renovations</v>
      </c>
      <c r="G178" s="107" t="str">
        <f>VLOOKUP(A178,'Capital spend Nov 30'!D:U,18,FALSE)</f>
        <v>No</v>
      </c>
      <c r="H178" s="108">
        <f>VLOOKUP(A178,'Capital spend Nov 30'!$D$10:$W$6901,5,0)</f>
        <v>367.25</v>
      </c>
      <c r="I178" s="107" t="str">
        <f>VLOOKUP(A178,'Capital spend Nov 30'!$D$10:$W$6901,15,0)</f>
        <v>ST10038</v>
      </c>
      <c r="J178" s="107" t="str">
        <f>VLOOKUP($A178,'Capital spend Nov 30'!$D$10:$W$6901,8,0)</f>
        <v>In-Suite Renovation (Capital)</v>
      </c>
      <c r="K178" s="107" t="str">
        <f>VLOOKUP($A178,'Capital spend Nov 30'!$D$10:$W$6901,2,0)</f>
        <v>Monique Desjardins</v>
      </c>
      <c r="L178" s="107" t="str">
        <f>VLOOKUP($A178,'Capital spend Nov 30'!$D$10:$W$6901,4,0)</f>
        <v>Suite 614 Reno Blinds</v>
      </c>
      <c r="M178" s="107"/>
      <c r="N178" s="107"/>
      <c r="O178" s="107"/>
      <c r="P178" s="107"/>
      <c r="R178" s="101" t="s">
        <v>6306</v>
      </c>
      <c r="S178" s="101" t="s">
        <v>209</v>
      </c>
      <c r="T178" s="101" t="s">
        <v>6307</v>
      </c>
      <c r="U178" s="102">
        <v>5003.6400000000003</v>
      </c>
      <c r="V178" s="101"/>
      <c r="W178" s="101"/>
      <c r="X178" s="101"/>
      <c r="Y178" s="101"/>
      <c r="Z178" s="101"/>
      <c r="AA178" s="107"/>
      <c r="AB178" s="107"/>
      <c r="AC178" s="107"/>
      <c r="AD178" s="107"/>
      <c r="AE178" s="107"/>
      <c r="AF178" s="107"/>
      <c r="AG178" s="107"/>
      <c r="AH178" s="107"/>
      <c r="AI178" s="107"/>
      <c r="AJ178" s="107"/>
      <c r="AK178" s="107"/>
      <c r="AL178" s="107"/>
      <c r="AM178" s="107"/>
      <c r="AN178" s="107"/>
    </row>
    <row r="179" spans="1:40">
      <c r="A179" s="109" t="s">
        <v>6693</v>
      </c>
      <c r="B179" s="107" t="s">
        <v>977</v>
      </c>
      <c r="C179" s="115" t="s">
        <v>6694</v>
      </c>
      <c r="D179" s="107" t="str">
        <f t="shared" si="10"/>
        <v>P22-019534</v>
      </c>
      <c r="E179" s="107" t="str">
        <f>IFERROR(VLOOKUP($A179,'Capital spend Nov 30'!$D:$G,3,FALSE),"No PO")</f>
        <v>P22-019534 - Line 1</v>
      </c>
      <c r="F179" s="107" t="str">
        <f>VLOOKUP(A179,'Capital spend Nov 30'!D:Q,14,FALSE)</f>
        <v>King Gardens - 2022 - In-Suite Renovations</v>
      </c>
      <c r="G179" s="107" t="str">
        <f>VLOOKUP(A179,'Capital spend Nov 30'!D:U,18,FALSE)</f>
        <v>No</v>
      </c>
      <c r="H179" s="108">
        <f>VLOOKUP(A179,'Capital spend Nov 30'!$D$10:$W$6901,5,0)</f>
        <v>1751.5</v>
      </c>
      <c r="I179" s="107" t="str">
        <f>VLOOKUP(A179,'Capital spend Nov 30'!$D$10:$W$6901,15,0)</f>
        <v>ST10017</v>
      </c>
      <c r="J179" s="107" t="str">
        <f>VLOOKUP($A179,'Capital spend Nov 30'!$D$10:$W$6901,8,0)</f>
        <v>In-Suite Refresh (Capital)</v>
      </c>
      <c r="K179" s="107" t="str">
        <f>VLOOKUP($A179,'Capital spend Nov 30'!$D$10:$W$6901,2,0)</f>
        <v>Justine Welburn</v>
      </c>
      <c r="L179" s="107" t="str">
        <f>VLOOKUP($A179,'Capital spend Nov 30'!$D$10:$W$6901,4,0)</f>
        <v>Suite 215 Refresh Paint Quote 59522</v>
      </c>
      <c r="M179" s="107"/>
      <c r="N179" s="107"/>
      <c r="O179" s="107"/>
      <c r="P179" s="107"/>
      <c r="R179" s="101" t="s">
        <v>6308</v>
      </c>
      <c r="S179" s="101" t="s">
        <v>755</v>
      </c>
      <c r="T179" s="101" t="s">
        <v>6309</v>
      </c>
      <c r="U179" s="102">
        <v>2229.6799999999998</v>
      </c>
      <c r="V179" s="101"/>
      <c r="W179" s="101"/>
      <c r="X179" s="101"/>
      <c r="Y179" s="101"/>
      <c r="Z179" s="101"/>
      <c r="AA179" s="107"/>
      <c r="AB179" s="107"/>
      <c r="AC179" s="107"/>
      <c r="AD179" s="107"/>
      <c r="AE179" s="107"/>
      <c r="AF179" s="107"/>
      <c r="AG179" s="107"/>
      <c r="AH179" s="107"/>
      <c r="AI179" s="107"/>
      <c r="AJ179" s="107"/>
      <c r="AK179" s="107"/>
      <c r="AL179" s="107"/>
      <c r="AM179" s="107"/>
      <c r="AN179" s="107"/>
    </row>
    <row r="180" spans="1:40">
      <c r="A180" s="109" t="s">
        <v>6695</v>
      </c>
      <c r="B180" s="107" t="s">
        <v>977</v>
      </c>
      <c r="C180" s="115" t="s">
        <v>6696</v>
      </c>
      <c r="D180" s="107"/>
      <c r="E180" s="107" t="str">
        <f>IFERROR(VLOOKUP($A180,'Capital spend Nov 30'!$D:$G,3,FALSE),"No PO")</f>
        <v>P22-019830 - Line 1</v>
      </c>
      <c r="F180" s="107" t="str">
        <f>VLOOKUP(A180,'Capital spend Nov 30'!D:Q,14,FALSE)</f>
        <v>St. Lawrence Place - 2022 - In-Suite Renovations</v>
      </c>
      <c r="G180" s="107" t="str">
        <f>VLOOKUP(A180,'Capital spend Nov 30'!D:U,18,FALSE)</f>
        <v>No</v>
      </c>
      <c r="H180" s="108">
        <f>VLOOKUP(A180,'Capital spend Nov 30'!$D$10:$W$6901,5,0)</f>
        <v>367.25</v>
      </c>
      <c r="I180" s="107" t="str">
        <f>VLOOKUP(A180,'Capital spend Nov 30'!$D$10:$W$6901,15,0)</f>
        <v>ST10038</v>
      </c>
      <c r="J180" s="107" t="str">
        <f>VLOOKUP($A180,'Capital spend Nov 30'!$D$10:$W$6901,8,0)</f>
        <v>In-Suite Renovation (Capital)</v>
      </c>
      <c r="K180" s="107" t="str">
        <f>VLOOKUP($A180,'Capital spend Nov 30'!$D$10:$W$6901,2,0)</f>
        <v>Monique Desjardins</v>
      </c>
      <c r="L180" s="107" t="s">
        <v>6697</v>
      </c>
      <c r="M180" s="107"/>
      <c r="N180" s="107"/>
      <c r="O180" s="107"/>
      <c r="P180" s="107"/>
      <c r="R180" s="101" t="s">
        <v>6310</v>
      </c>
      <c r="S180" s="101" t="s">
        <v>145</v>
      </c>
      <c r="T180" s="101" t="s">
        <v>6311</v>
      </c>
      <c r="U180" s="102">
        <v>11322.6</v>
      </c>
      <c r="V180" s="101"/>
      <c r="W180" s="101"/>
      <c r="X180" s="101"/>
      <c r="Y180" s="101"/>
      <c r="Z180" s="101"/>
      <c r="AA180" s="107"/>
      <c r="AB180" s="107"/>
      <c r="AC180" s="107"/>
      <c r="AD180" s="107"/>
      <c r="AE180" s="107"/>
      <c r="AF180" s="107"/>
      <c r="AG180" s="107"/>
      <c r="AH180" s="107"/>
      <c r="AI180" s="107"/>
      <c r="AJ180" s="107"/>
      <c r="AK180" s="107"/>
      <c r="AL180" s="107"/>
      <c r="AM180" s="107"/>
      <c r="AN180" s="107"/>
    </row>
    <row r="181" spans="1:40">
      <c r="A181" s="107" t="s">
        <v>6698</v>
      </c>
      <c r="B181" s="107" t="s">
        <v>977</v>
      </c>
      <c r="C181" s="107" t="s">
        <v>6699</v>
      </c>
      <c r="D181" s="107" t="str">
        <f t="shared" si="10"/>
        <v>P22-019572</v>
      </c>
      <c r="E181" s="107" t="str">
        <f>IFERROR(VLOOKUP($A181,'Capital spend Nov 30'!$D:$G,3,FALSE),"No PO")</f>
        <v>P22-019572 - Line 2</v>
      </c>
      <c r="F181" s="107" t="str">
        <f>VLOOKUP(A181,'Capital spend Nov 30'!D:Q,14,FALSE)</f>
        <v>Colonel By - 2022 - In-Suite Renovations</v>
      </c>
      <c r="G181" s="107" t="str">
        <f>VLOOKUP(A181,'Capital spend Nov 30'!D:U,18,FALSE)</f>
        <v>No</v>
      </c>
      <c r="H181" s="108">
        <f>VLOOKUP(A181,'Capital spend Nov 30'!$D$10:$W$6901,5,0)</f>
        <v>3043.97</v>
      </c>
      <c r="I181" s="107" t="str">
        <f>VLOOKUP(A181,'Capital spend Nov 30'!$D$10:$W$6901,15,0)</f>
        <v>ST10049</v>
      </c>
      <c r="J181" s="107" t="str">
        <f>VLOOKUP($A181,'Capital spend Nov 30'!$D$10:$W$6901,8,0)</f>
        <v>In-Suite Renovation (Capital)</v>
      </c>
      <c r="K181" s="107" t="str">
        <f>VLOOKUP($A181,'Capital spend Nov 30'!$D$10:$W$6901,2,0)</f>
        <v>Patric Laflamme</v>
      </c>
      <c r="L181" s="107" t="str">
        <f>VLOOKUP($A181,'Capital spend Nov 30'!$D$10:$W$6901,4,0)</f>
        <v>Suite 210 Reno Patch/paint, bathroom floor, towel holder, blinds, bathroom exhaust, ceiling tiles, shower hose and toilet.</v>
      </c>
      <c r="M181" s="107"/>
      <c r="N181" s="107"/>
      <c r="O181" s="107"/>
      <c r="P181" s="107"/>
      <c r="R181" s="101" t="s">
        <v>6312</v>
      </c>
      <c r="S181" s="101" t="s">
        <v>5955</v>
      </c>
      <c r="T181" s="101" t="s">
        <v>6313</v>
      </c>
      <c r="U181" s="102">
        <v>14631.27</v>
      </c>
      <c r="V181" s="101"/>
      <c r="W181" s="101"/>
      <c r="X181" s="101"/>
      <c r="Y181" s="101"/>
      <c r="Z181" s="101"/>
      <c r="AA181" s="107"/>
      <c r="AB181" s="107"/>
      <c r="AC181" s="107"/>
      <c r="AD181" s="107"/>
      <c r="AE181" s="107"/>
      <c r="AF181" s="107"/>
      <c r="AG181" s="107"/>
      <c r="AH181" s="107"/>
      <c r="AI181" s="107"/>
      <c r="AJ181" s="107"/>
      <c r="AK181" s="107"/>
      <c r="AL181" s="107"/>
      <c r="AM181" s="107"/>
      <c r="AN181" s="107"/>
    </row>
    <row r="182" spans="1:40">
      <c r="A182" s="107" t="s">
        <v>6700</v>
      </c>
      <c r="B182" s="107" t="s">
        <v>977</v>
      </c>
      <c r="C182" s="111" t="s">
        <v>6127</v>
      </c>
      <c r="D182" s="107" t="str">
        <f t="shared" si="10"/>
        <v>P22-019821</v>
      </c>
      <c r="E182" s="107" t="str">
        <f>IFERROR(VLOOKUP($A182,'Capital spend Nov 30'!$D:$G,3,FALSE),"No PO")</f>
        <v>P22-019821 - Line 1</v>
      </c>
      <c r="F182" s="107" t="str">
        <f>VLOOKUP(A182,'Capital spend Nov 30'!D:Q,14,FALSE)</f>
        <v>Hollyburn House - 2022 - Still Photography</v>
      </c>
      <c r="G182" s="107" t="str">
        <f>VLOOKUP(A182,'Capital spend Nov 30'!D:U,18,FALSE)</f>
        <v>No</v>
      </c>
      <c r="H182" s="108">
        <f>VLOOKUP(A182,'Capital spend Nov 30'!$D$10:$W$6901,5,0)</f>
        <v>3045</v>
      </c>
      <c r="I182" s="107" t="str">
        <f>VLOOKUP(A182,'Capital spend Nov 30'!$D$10:$W$6901,15,0)</f>
        <v>ST10055</v>
      </c>
      <c r="J182" s="107" t="str">
        <f>VLOOKUP($A182,'Capital spend Nov 30'!$D$10:$W$6901,8,0)</f>
        <v>Artwork (Capital)</v>
      </c>
      <c r="K182" s="107" t="str">
        <f>VLOOKUP($A182,'Capital spend Nov 30'!$D$10:$W$6901,2,0)</f>
        <v>Kathy Russell</v>
      </c>
      <c r="L182" s="107" t="str">
        <f>VLOOKUP($A182,'Capital spend Nov 30'!$D$10:$W$6901,4,0)</f>
        <v>Updated photography for website</v>
      </c>
      <c r="M182" s="107"/>
      <c r="N182" s="107"/>
      <c r="O182" s="107"/>
      <c r="P182" s="107"/>
      <c r="R182" s="101" t="s">
        <v>6314</v>
      </c>
      <c r="S182" s="101" t="s">
        <v>5955</v>
      </c>
      <c r="T182" s="101" t="s">
        <v>6315</v>
      </c>
      <c r="U182" s="102">
        <v>64082.3</v>
      </c>
      <c r="V182" s="101"/>
      <c r="W182" s="101"/>
      <c r="X182" s="101"/>
      <c r="Y182" s="101"/>
      <c r="Z182" s="101"/>
      <c r="AA182" s="107"/>
      <c r="AB182" s="107"/>
      <c r="AC182" s="107"/>
      <c r="AD182" s="107"/>
      <c r="AE182" s="107"/>
      <c r="AF182" s="107"/>
      <c r="AG182" s="107"/>
      <c r="AH182" s="107"/>
      <c r="AI182" s="107"/>
      <c r="AJ182" s="107"/>
      <c r="AK182" s="107"/>
      <c r="AL182" s="107"/>
      <c r="AM182" s="107"/>
      <c r="AN182" s="107"/>
    </row>
    <row r="183" spans="1:40">
      <c r="A183" s="107" t="s">
        <v>6701</v>
      </c>
      <c r="B183" s="107" t="s">
        <v>977</v>
      </c>
      <c r="C183" s="107" t="s">
        <v>1423</v>
      </c>
      <c r="D183" s="107" t="str">
        <f t="shared" si="10"/>
        <v>P22-019772</v>
      </c>
      <c r="E183" s="107" t="str">
        <f>IFERROR(VLOOKUP($A183,'Capital spend Nov 30'!$D:$G,3,FALSE),"No PO")</f>
        <v>P22-019772 - Line 2</v>
      </c>
      <c r="F183" s="107" t="str">
        <f>VLOOKUP(A183,'Capital spend Nov 30'!D:Q,14,FALSE)</f>
        <v>Riverbend - 2022 - In-Suite Renovations</v>
      </c>
      <c r="G183" s="107" t="str">
        <f>VLOOKUP(A183,'Capital spend Nov 30'!D:U,18,FALSE)</f>
        <v>No</v>
      </c>
      <c r="H183" s="108">
        <f>VLOOKUP(A183,'Capital spend Nov 30'!$D$10:$W$6901,5,0)</f>
        <v>525</v>
      </c>
      <c r="I183" s="107" t="str">
        <f>VLOOKUP(A183,'Capital spend Nov 30'!$D$10:$W$6901,15,0)</f>
        <v>ST10071</v>
      </c>
      <c r="J183" s="107" t="str">
        <f>VLOOKUP($A183,'Capital spend Nov 30'!$D$10:$W$6901,8,0)</f>
        <v>Suites FF&amp;E (Capital)</v>
      </c>
      <c r="K183" s="107" t="str">
        <f>VLOOKUP($A183,'Capital spend Nov 30'!$D$10:$W$6901,2,0)</f>
        <v>Storm Wellington</v>
      </c>
      <c r="L183" s="107" t="str">
        <f>VLOOKUP($A183,'Capital spend Nov 30'!$D$10:$W$6901,4,0)</f>
        <v>Suite 317 Reno Fridge</v>
      </c>
      <c r="M183" s="107"/>
      <c r="N183" s="107"/>
      <c r="O183" s="107"/>
      <c r="P183" s="107"/>
      <c r="R183" s="101" t="s">
        <v>6316</v>
      </c>
      <c r="S183" s="101" t="s">
        <v>6197</v>
      </c>
      <c r="T183" s="101" t="s">
        <v>6317</v>
      </c>
      <c r="U183" s="102">
        <v>5902.39</v>
      </c>
      <c r="V183" s="101"/>
      <c r="W183" s="101"/>
      <c r="X183" s="101"/>
      <c r="Y183" s="101"/>
      <c r="Z183" s="101"/>
      <c r="AA183" s="107"/>
      <c r="AB183" s="107"/>
      <c r="AC183" s="107"/>
      <c r="AD183" s="107"/>
      <c r="AE183" s="107"/>
      <c r="AF183" s="107"/>
      <c r="AG183" s="107"/>
      <c r="AH183" s="107"/>
      <c r="AI183" s="107"/>
      <c r="AJ183" s="107"/>
      <c r="AK183" s="107"/>
      <c r="AL183" s="107"/>
      <c r="AM183" s="107"/>
      <c r="AN183" s="107"/>
    </row>
    <row r="184" spans="1:40">
      <c r="A184" s="107" t="s">
        <v>6702</v>
      </c>
      <c r="B184" s="107" t="s">
        <v>977</v>
      </c>
      <c r="C184" s="111" t="s">
        <v>1012</v>
      </c>
      <c r="D184" s="107" t="str">
        <f t="shared" si="10"/>
        <v>P22-019769</v>
      </c>
      <c r="E184" s="107" t="str">
        <f>IFERROR(VLOOKUP($A184,'Capital spend Nov 30'!$D:$G,3,FALSE),"No PO")</f>
        <v>P22-019769 - Line 2</v>
      </c>
      <c r="F184" s="107" t="str">
        <f>VLOOKUP(A184,'Capital spend Nov 30'!D:Q,14,FALSE)</f>
        <v>The Edgemont - 2022 - In-Suite Renovations</v>
      </c>
      <c r="G184" s="107" t="str">
        <f>VLOOKUP(A184,'Capital spend Nov 30'!D:U,18,FALSE)</f>
        <v>No</v>
      </c>
      <c r="H184" s="108">
        <f>VLOOKUP(A184,'Capital spend Nov 30'!$D$10:$W$6901,5,0)</f>
        <v>4426.2</v>
      </c>
      <c r="I184" s="107" t="str">
        <f>VLOOKUP(A184,'Capital spend Nov 30'!$D$10:$W$6901,15,0)</f>
        <v>ST10067</v>
      </c>
      <c r="J184" s="107" t="str">
        <f>VLOOKUP($A184,'Capital spend Nov 30'!$D$10:$W$6901,8,0)</f>
        <v>In-Suite Renovation (Capital)</v>
      </c>
      <c r="K184" s="107" t="str">
        <f>VLOOKUP($A184,'Capital spend Nov 30'!$D$10:$W$6901,2,0)</f>
        <v>Jason Baker</v>
      </c>
      <c r="L184" s="107" t="str">
        <f>VLOOKUP($A184,'Capital spend Nov 30'!$D$10:$W$6901,4,0)</f>
        <v>Suite 231 Reno Flooring Only - Studios becoming scarce as most popular</v>
      </c>
      <c r="M184" s="107"/>
      <c r="N184" s="107"/>
      <c r="O184" s="107"/>
      <c r="P184" s="107"/>
      <c r="R184" s="101" t="s">
        <v>6318</v>
      </c>
      <c r="S184" s="101" t="s">
        <v>6197</v>
      </c>
      <c r="T184" s="101" t="s">
        <v>6319</v>
      </c>
      <c r="U184" s="102">
        <v>8377.82</v>
      </c>
      <c r="V184" s="101"/>
      <c r="W184" s="101"/>
      <c r="X184" s="101"/>
      <c r="Y184" s="101"/>
      <c r="Z184" s="101"/>
      <c r="AA184" s="107"/>
      <c r="AB184" s="107"/>
      <c r="AC184" s="107"/>
      <c r="AD184" s="107"/>
      <c r="AE184" s="107"/>
      <c r="AF184" s="107"/>
      <c r="AG184" s="107"/>
      <c r="AH184" s="107"/>
      <c r="AI184" s="107"/>
      <c r="AJ184" s="107"/>
      <c r="AK184" s="107"/>
      <c r="AL184" s="107"/>
      <c r="AM184" s="107"/>
      <c r="AN184" s="107"/>
    </row>
    <row r="185" spans="1:40">
      <c r="A185" s="107" t="s">
        <v>6703</v>
      </c>
      <c r="B185" s="107" t="s">
        <v>977</v>
      </c>
      <c r="C185" s="115" t="s">
        <v>6704</v>
      </c>
      <c r="D185" s="107"/>
      <c r="E185" s="107" t="str">
        <f>IFERROR(VLOOKUP($A185,'Capital spend Nov 30'!$D:$G,3,FALSE),"No PO")</f>
        <v>P22-019757 - Line 1</v>
      </c>
      <c r="F185" s="107" t="str">
        <f>VLOOKUP(A185,'Capital spend Nov 30'!D:Q,14,FALSE)</f>
        <v>Portobello - 2022 - In-Suite Renovations</v>
      </c>
      <c r="G185" s="107" t="str">
        <f>VLOOKUP(A185,'Capital spend Nov 30'!D:U,18,FALSE)</f>
        <v>No</v>
      </c>
      <c r="H185" s="108">
        <f>VLOOKUP(A185,'Capital spend Nov 30'!$D$10:$W$6901,5,0)</f>
        <v>875.75</v>
      </c>
      <c r="I185" s="107" t="str">
        <f>VLOOKUP(A185,'Capital spend Nov 30'!$D$10:$W$6901,15,0)</f>
        <v>ST10052</v>
      </c>
      <c r="J185" s="107" t="str">
        <f>VLOOKUP($A185,'Capital spend Nov 30'!$D$10:$W$6901,8,0)</f>
        <v>In-Suite Refresh (Capital)</v>
      </c>
      <c r="K185" s="107" t="str">
        <f>VLOOKUP($A185,'Capital spend Nov 30'!$D$10:$W$6901,2,0)</f>
        <v>Rachel Robidoux</v>
      </c>
      <c r="L185" s="107" t="str">
        <f>VLOOKUP($A185,'Capital spend Nov 30'!$D$10:$W$6901,4,0)</f>
        <v>Suite 320 Refresh Paint 
Invoice #320-3944</v>
      </c>
      <c r="M185" s="107"/>
      <c r="N185" s="107"/>
      <c r="O185" s="107"/>
      <c r="P185" s="107"/>
      <c r="R185" s="101" t="s">
        <v>6320</v>
      </c>
      <c r="S185" s="101" t="s">
        <v>6197</v>
      </c>
      <c r="T185" s="101" t="s">
        <v>6321</v>
      </c>
      <c r="U185" s="102">
        <v>2647.59</v>
      </c>
      <c r="V185" s="101"/>
      <c r="W185" s="101"/>
      <c r="X185" s="101"/>
      <c r="Y185" s="101"/>
      <c r="Z185" s="101"/>
      <c r="AA185" s="107"/>
      <c r="AB185" s="107"/>
      <c r="AC185" s="107"/>
      <c r="AD185" s="107"/>
      <c r="AE185" s="107"/>
      <c r="AF185" s="107"/>
      <c r="AG185" s="107"/>
      <c r="AH185" s="107"/>
      <c r="AI185" s="107"/>
      <c r="AJ185" s="107"/>
      <c r="AK185" s="107"/>
      <c r="AL185" s="107"/>
      <c r="AM185" s="107"/>
      <c r="AN185" s="107"/>
    </row>
    <row r="186" spans="1:40">
      <c r="A186" s="107" t="s">
        <v>6705</v>
      </c>
      <c r="B186" s="107" t="s">
        <v>977</v>
      </c>
      <c r="C186" s="115" t="s">
        <v>6706</v>
      </c>
      <c r="D186" s="107"/>
      <c r="E186" s="107" t="str">
        <f>IFERROR(VLOOKUP($A186,'Capital spend Nov 30'!$D:$G,3,FALSE),"No PO")</f>
        <v>P22-019756 - Line 1</v>
      </c>
      <c r="F186" s="107" t="str">
        <f>VLOOKUP(A186,'Capital spend Nov 30'!D:Q,14,FALSE)</f>
        <v>Portobello - 2022 - In-Suite Renovations</v>
      </c>
      <c r="G186" s="107" t="str">
        <f>VLOOKUP(A186,'Capital spend Nov 30'!D:U,18,FALSE)</f>
        <v>No</v>
      </c>
      <c r="H186" s="108">
        <f>VLOOKUP(A186,'Capital spend Nov 30'!$D$10:$W$6901,5,0)</f>
        <v>875.75</v>
      </c>
      <c r="I186" s="107" t="str">
        <f>VLOOKUP(A186,'Capital spend Nov 30'!$D$10:$W$6901,15,0)</f>
        <v>ST10052</v>
      </c>
      <c r="J186" s="107" t="str">
        <f>VLOOKUP($A186,'Capital spend Nov 30'!$D$10:$W$6901,8,0)</f>
        <v>In-Suite Refresh (Capital)</v>
      </c>
      <c r="K186" s="107" t="str">
        <f>VLOOKUP($A186,'Capital spend Nov 30'!$D$10:$W$6901,2,0)</f>
        <v>Rachel Robidoux</v>
      </c>
      <c r="L186" s="107" t="str">
        <f>VLOOKUP($A186,'Capital spend Nov 30'!$D$10:$W$6901,4,0)</f>
        <v>Suite 203 Refresh Paint Finishes (partial)
To fill minor flaws on walls surfaces.
To apply two coats of finish paint on walls, base and trim throughout as per specs below.
*Ceilings and washroom to remain as-is
Paint Finishes in common areas - Storms Coming ES (walls), Pegasus SG (trim/doors), Storms Coming SG (Wash
Walls), Delicate White EG (Wash Ceiling), Pegasus SG (Wash trim)</v>
      </c>
      <c r="M186" s="107"/>
      <c r="N186" s="107"/>
      <c r="O186" s="107"/>
      <c r="P186" s="107"/>
      <c r="R186" s="101" t="s">
        <v>6322</v>
      </c>
      <c r="S186" s="101" t="s">
        <v>6197</v>
      </c>
      <c r="T186" s="101" t="s">
        <v>6323</v>
      </c>
      <c r="U186" s="102">
        <v>1966.2</v>
      </c>
      <c r="V186" s="101"/>
      <c r="W186" s="101"/>
      <c r="X186" s="101"/>
      <c r="Y186" s="101"/>
      <c r="Z186" s="101"/>
      <c r="AA186" s="107"/>
      <c r="AB186" s="107"/>
      <c r="AC186" s="107"/>
      <c r="AD186" s="107"/>
      <c r="AE186" s="107"/>
      <c r="AF186" s="107"/>
      <c r="AG186" s="107"/>
      <c r="AH186" s="107"/>
      <c r="AI186" s="107"/>
      <c r="AJ186" s="107"/>
      <c r="AK186" s="107"/>
      <c r="AL186" s="107"/>
      <c r="AM186" s="107"/>
      <c r="AN186" s="107"/>
    </row>
    <row r="187" spans="1:40">
      <c r="A187" s="107" t="s">
        <v>6707</v>
      </c>
      <c r="B187" s="107" t="s">
        <v>977</v>
      </c>
      <c r="C187" s="115" t="s">
        <v>1012</v>
      </c>
      <c r="D187" s="107" t="str">
        <f t="shared" si="10"/>
        <v>P22-019720</v>
      </c>
      <c r="E187" s="107" t="str">
        <f>IFERROR(VLOOKUP($A187,'Capital spend Nov 30'!$D:$G,3,FALSE),"No PO")</f>
        <v>P22-019720 - Line 1</v>
      </c>
      <c r="F187" s="107" t="str">
        <f>VLOOKUP(A187,'Capital spend Nov 30'!D:Q,14,FALSE)</f>
        <v>Briarfield Gardens - 2022 - In-Suite Renovations</v>
      </c>
      <c r="G187" s="107" t="str">
        <f>VLOOKUP(A187,'Capital spend Nov 30'!D:U,18,FALSE)</f>
        <v>No</v>
      </c>
      <c r="H187" s="108">
        <f>VLOOKUP(A187,'Capital spend Nov 30'!$D$10:$W$6901,5,0)</f>
        <v>8656.44</v>
      </c>
      <c r="I187" s="107" t="str">
        <f>VLOOKUP(A187,'Capital spend Nov 30'!$D$10:$W$6901,15,0)</f>
        <v>ST10094</v>
      </c>
      <c r="J187" s="107" t="str">
        <f>VLOOKUP($A187,'Capital spend Nov 30'!$D$10:$W$6901,8,0)</f>
        <v>In-Suite Renovation (Capital)</v>
      </c>
      <c r="K187" s="107" t="str">
        <f>VLOOKUP($A187,'Capital spend Nov 30'!$D$10:$W$6901,2,0)</f>
        <v>Anthony Cowie (On Leave)</v>
      </c>
      <c r="L187" s="107" t="str">
        <f>VLOOKUP($A187,'Capital spend Nov 30'!$D$10:$W$6901,4,0)</f>
        <v>Suite 126 Reno
Paint, Carpet, Flooring, Baseboards, Quarter Round, Cabinet</v>
      </c>
      <c r="M187" s="107"/>
      <c r="N187" s="107"/>
      <c r="O187" s="107"/>
      <c r="P187" s="107"/>
      <c r="R187" s="101" t="s">
        <v>6324</v>
      </c>
      <c r="S187" s="101" t="s">
        <v>6197</v>
      </c>
      <c r="T187" s="101" t="s">
        <v>6325</v>
      </c>
      <c r="U187" s="102">
        <v>13277.5</v>
      </c>
      <c r="V187" s="101"/>
      <c r="W187" s="101"/>
      <c r="X187" s="101"/>
      <c r="Y187" s="101"/>
      <c r="Z187" s="101"/>
      <c r="AA187" s="107"/>
      <c r="AB187" s="107"/>
      <c r="AC187" s="107"/>
      <c r="AD187" s="107"/>
      <c r="AE187" s="107"/>
      <c r="AF187" s="107"/>
      <c r="AG187" s="107"/>
      <c r="AH187" s="107"/>
      <c r="AI187" s="107"/>
      <c r="AJ187" s="107"/>
      <c r="AK187" s="107"/>
      <c r="AL187" s="107"/>
      <c r="AM187" s="107"/>
      <c r="AN187" s="107"/>
    </row>
    <row r="188" spans="1:40">
      <c r="A188" s="107" t="s">
        <v>6708</v>
      </c>
      <c r="B188" s="107" t="s">
        <v>977</v>
      </c>
      <c r="C188" s="115" t="s">
        <v>6709</v>
      </c>
      <c r="D188" s="107"/>
      <c r="E188" s="107" t="str">
        <f>IFERROR(VLOOKUP($A188,'Capital spend Nov 30'!$D:$G,3,FALSE),"No PO")</f>
        <v>P22-019715 - Line 1</v>
      </c>
      <c r="F188" s="107" t="str">
        <f>VLOOKUP(A188,'Capital spend Nov 30'!D:Q,14,FALSE)</f>
        <v>Briarfield Gardens - 2022 - In-Suite Renovations</v>
      </c>
      <c r="G188" s="107" t="str">
        <f>VLOOKUP(A188,'Capital spend Nov 30'!D:U,18,FALSE)</f>
        <v>No</v>
      </c>
      <c r="H188" s="108">
        <f>VLOOKUP(A188,'Capital spend Nov 30'!$D$10:$W$6901,5,0)</f>
        <v>8656.44</v>
      </c>
      <c r="I188" s="107" t="str">
        <f>VLOOKUP(A188,'Capital spend Nov 30'!$D$10:$W$6901,15,0)</f>
        <v>ST10094</v>
      </c>
      <c r="J188" s="107" t="str">
        <f>VLOOKUP($A188,'Capital spend Nov 30'!$D$10:$W$6901,8,0)</f>
        <v>In-Suite Renovation (Capital)</v>
      </c>
      <c r="K188" s="107" t="str">
        <f>VLOOKUP($A188,'Capital spend Nov 30'!$D$10:$W$6901,2,0)</f>
        <v>Anthony Cowie (On Leave)</v>
      </c>
      <c r="L188" s="107" t="str">
        <f>VLOOKUP($A188,'Capital spend Nov 30'!$D$10:$W$6901,4,0)</f>
        <v>Suite 215 Reno</v>
      </c>
      <c r="M188" s="107"/>
      <c r="N188" s="107"/>
      <c r="O188" s="107"/>
      <c r="P188" s="107"/>
      <c r="R188" s="101" t="s">
        <v>6326</v>
      </c>
      <c r="S188" s="101" t="s">
        <v>6327</v>
      </c>
      <c r="T188" s="101" t="s">
        <v>6328</v>
      </c>
      <c r="U188" s="102">
        <v>15594</v>
      </c>
      <c r="V188" s="101"/>
      <c r="W188" s="101"/>
      <c r="X188" s="101"/>
      <c r="Y188" s="101"/>
      <c r="Z188" s="101"/>
      <c r="AA188" s="107"/>
      <c r="AB188" s="107"/>
      <c r="AC188" s="107"/>
      <c r="AD188" s="107"/>
      <c r="AE188" s="107"/>
      <c r="AF188" s="107"/>
      <c r="AG188" s="107"/>
      <c r="AH188" s="107"/>
      <c r="AI188" s="107"/>
      <c r="AJ188" s="107"/>
      <c r="AK188" s="107"/>
      <c r="AL188" s="107"/>
      <c r="AM188" s="107"/>
      <c r="AN188" s="107"/>
    </row>
    <row r="189" spans="1:40">
      <c r="A189" s="107" t="s">
        <v>6710</v>
      </c>
      <c r="B189" s="107" t="s">
        <v>977</v>
      </c>
      <c r="C189" s="115" t="s">
        <v>6711</v>
      </c>
      <c r="D189" s="107" t="str">
        <f t="shared" si="10"/>
        <v>P22-019773</v>
      </c>
      <c r="E189" s="107" t="str">
        <f>IFERROR(VLOOKUP($A189,'Capital spend Nov 30'!$D:$G,3,FALSE),"No PO")</f>
        <v>P22-019773 - Line 1</v>
      </c>
      <c r="F189" s="107" t="str">
        <f>VLOOKUP(A189,'Capital spend Nov 30'!D:Q,14,FALSE)</f>
        <v>Prince of Wales - 2022 - Laundry  Room Renovation</v>
      </c>
      <c r="G189" s="107" t="str">
        <f>VLOOKUP(A189,'Capital spend Nov 30'!D:U,18,FALSE)</f>
        <v>No</v>
      </c>
      <c r="H189" s="108">
        <f>VLOOKUP(A189,'Capital spend Nov 30'!$D$10:$W$6901,5,0)</f>
        <v>33893.22</v>
      </c>
      <c r="I189" s="107" t="str">
        <f>VLOOKUP(A189,'Capital spend Nov 30'!$D$10:$W$6901,15,0)</f>
        <v>ST10041</v>
      </c>
      <c r="J189" s="107" t="str">
        <f>VLOOKUP($A189,'Capital spend Nov 30'!$D$10:$W$6901,8,0)</f>
        <v>HVAC Systems (Capital)</v>
      </c>
      <c r="K189" s="107" t="str">
        <f>VLOOKUP($A189,'Capital spend Nov 30'!$D$10:$W$6901,2,0)</f>
        <v>Franco D'Angelo</v>
      </c>
      <c r="L189" s="107" t="str">
        <f>VLOOKUP($A189,'Capital spend Nov 30'!$D$10:$W$6901,4,0)</f>
        <v>Prince of Wales - 2022- laundry room - Replacing ductwork and booster fan from main laundry room to exterior. 
Current ductwork installed incorrectly.... causing back pressure high humidly and mold to grow on air supply diffuser's . More7 yrs Pics of diffusers attached</v>
      </c>
      <c r="M189" s="107"/>
      <c r="N189" s="107"/>
      <c r="O189" s="107"/>
      <c r="P189" s="107"/>
      <c r="R189" s="101" t="s">
        <v>6329</v>
      </c>
      <c r="S189" s="101" t="s">
        <v>443</v>
      </c>
      <c r="T189" s="101" t="s">
        <v>6330</v>
      </c>
      <c r="U189" s="102">
        <v>168</v>
      </c>
      <c r="V189" s="101"/>
      <c r="W189" s="101"/>
      <c r="X189" s="101"/>
      <c r="Y189" s="101"/>
      <c r="Z189" s="101"/>
      <c r="AA189" s="107"/>
      <c r="AB189" s="107"/>
      <c r="AC189" s="107"/>
      <c r="AD189" s="107"/>
      <c r="AE189" s="107"/>
      <c r="AF189" s="107"/>
      <c r="AG189" s="107"/>
      <c r="AH189" s="107"/>
      <c r="AI189" s="107"/>
      <c r="AJ189" s="107"/>
      <c r="AK189" s="107"/>
      <c r="AL189" s="107"/>
      <c r="AM189" s="107"/>
      <c r="AN189" s="107"/>
    </row>
    <row r="190" spans="1:40">
      <c r="A190" s="107" t="s">
        <v>6712</v>
      </c>
      <c r="B190" s="107" t="s">
        <v>977</v>
      </c>
      <c r="C190" s="112" t="s">
        <v>1012</v>
      </c>
      <c r="D190" s="107" t="str">
        <f t="shared" si="10"/>
        <v>P22-019748</v>
      </c>
      <c r="E190" s="107" t="str">
        <f>IFERROR(VLOOKUP($A190,'Capital spend Nov 30'!$D:$G,3,FALSE),"No PO")</f>
        <v>P22-019748 - Line 1</v>
      </c>
      <c r="F190" s="107" t="str">
        <f>VLOOKUP(A190,'Capital spend Nov 30'!D:Q,14,FALSE)</f>
        <v>Greenway - 2022 - In-Suite Renovations</v>
      </c>
      <c r="G190" s="107" t="str">
        <f>VLOOKUP(A190,'Capital spend Nov 30'!D:U,18,FALSE)</f>
        <v>No</v>
      </c>
      <c r="H190" s="108">
        <f>VLOOKUP(A190,'Capital spend Nov 30'!$D$10:$W$6901,5,0)</f>
        <v>7948.33</v>
      </c>
      <c r="I190" s="107" t="str">
        <f>VLOOKUP(A190,'Capital spend Nov 30'!$D$10:$W$6901,15,0)</f>
        <v>ST10095</v>
      </c>
      <c r="J190" s="107" t="str">
        <f>VLOOKUP($A190,'Capital spend Nov 30'!$D$10:$W$6901,8,0)</f>
        <v>In-Suite Renovation (Capital)</v>
      </c>
      <c r="K190" s="107" t="str">
        <f>VLOOKUP($A190,'Capital spend Nov 30'!$D$10:$W$6901,2,0)</f>
        <v>Bridgeht Smith</v>
      </c>
      <c r="L190" s="107" t="str">
        <f>VLOOKUP($A190,'Capital spend Nov 30'!$D$10:$W$6901,4,0)</f>
        <v>Suite 343 Reno Quote 61822, Paint, Carpet, Baseboards -  2 Bedroom Suite For Inventory</v>
      </c>
      <c r="M190" s="107"/>
      <c r="N190" s="107"/>
      <c r="O190" s="107"/>
      <c r="P190" s="107"/>
      <c r="R190" s="101" t="s">
        <v>6331</v>
      </c>
      <c r="S190" s="101" t="s">
        <v>390</v>
      </c>
      <c r="T190" s="101" t="s">
        <v>6332</v>
      </c>
      <c r="U190" s="102">
        <v>20325.900000000001</v>
      </c>
      <c r="V190" s="101"/>
      <c r="W190" s="101"/>
      <c r="X190" s="101"/>
      <c r="Y190" s="101"/>
      <c r="Z190" s="101"/>
      <c r="AA190" s="107"/>
      <c r="AB190" s="107"/>
      <c r="AC190" s="107"/>
      <c r="AD190" s="107"/>
      <c r="AE190" s="107"/>
      <c r="AF190" s="107"/>
      <c r="AG190" s="107"/>
      <c r="AH190" s="107"/>
      <c r="AI190" s="107"/>
      <c r="AJ190" s="107"/>
      <c r="AK190" s="107"/>
      <c r="AL190" s="107"/>
      <c r="AM190" s="107"/>
      <c r="AN190" s="107"/>
    </row>
    <row r="191" spans="1:40">
      <c r="A191" s="107" t="s">
        <v>6713</v>
      </c>
      <c r="B191" s="107" t="s">
        <v>977</v>
      </c>
      <c r="C191" s="115" t="s">
        <v>1256</v>
      </c>
      <c r="D191" s="107" t="str">
        <f t="shared" si="10"/>
        <v>P22-019755</v>
      </c>
      <c r="E191" s="107" t="str">
        <f>IFERROR(VLOOKUP($A191,'Capital spend Nov 30'!$D:$G,3,FALSE),"No PO")</f>
        <v>P22-019755 - Line 1</v>
      </c>
      <c r="F191" s="107" t="str">
        <f>VLOOKUP(A191,'Capital spend Nov 30'!D:Q,14,FALSE)</f>
        <v>Barrhaven - 2022 - In-Suite Renovations</v>
      </c>
      <c r="G191" s="107" t="str">
        <f>VLOOKUP(A191,'Capital spend Nov 30'!D:U,18,FALSE)</f>
        <v>No</v>
      </c>
      <c r="H191" s="108">
        <f>VLOOKUP(A191,'Capital spend Nov 30'!$D$10:$W$6901,5,0)</f>
        <v>1412.5</v>
      </c>
      <c r="I191" s="107" t="str">
        <f>VLOOKUP(A191,'Capital spend Nov 30'!$D$10:$W$6901,15,0)</f>
        <v>ST10039</v>
      </c>
      <c r="J191" s="107" t="str">
        <f>VLOOKUP($A191,'Capital spend Nov 30'!$D$10:$W$6901,8,0)</f>
        <v>In-Suite Refresh (Capital)</v>
      </c>
      <c r="K191" s="107" t="str">
        <f>VLOOKUP($A191,'Capital spend Nov 30'!$D$10:$W$6901,2,0)</f>
        <v>Shawna Prud'Homme</v>
      </c>
      <c r="L191" s="107" t="str">
        <f>VLOOKUP($A191,'Capital spend Nov 30'!$D$10:$W$6901,4,0)</f>
        <v>Suite 125 Refresh Paint</v>
      </c>
      <c r="M191" s="107"/>
      <c r="N191" s="107"/>
      <c r="O191" s="107"/>
      <c r="P191" s="107"/>
      <c r="R191" s="101" t="s">
        <v>6333</v>
      </c>
      <c r="S191" s="101" t="s">
        <v>5955</v>
      </c>
      <c r="T191" s="101" t="s">
        <v>6334</v>
      </c>
      <c r="U191" s="102">
        <v>18095.509999999998</v>
      </c>
      <c r="V191" s="101"/>
      <c r="W191" s="101"/>
      <c r="X191" s="101"/>
      <c r="Y191" s="101"/>
      <c r="Z191" s="101"/>
      <c r="AA191" s="107"/>
      <c r="AB191" s="107"/>
      <c r="AC191" s="107"/>
      <c r="AD191" s="107"/>
      <c r="AE191" s="107"/>
      <c r="AF191" s="107"/>
      <c r="AG191" s="107"/>
      <c r="AH191" s="107"/>
      <c r="AI191" s="107"/>
      <c r="AJ191" s="107"/>
      <c r="AK191" s="107"/>
      <c r="AL191" s="107"/>
      <c r="AM191" s="107"/>
      <c r="AN191" s="107"/>
    </row>
    <row r="192" spans="1:40">
      <c r="A192" s="107" t="s">
        <v>6714</v>
      </c>
      <c r="B192" s="107" t="s">
        <v>977</v>
      </c>
      <c r="C192" s="112" t="s">
        <v>5954</v>
      </c>
      <c r="D192" s="107" t="str">
        <f t="shared" si="10"/>
        <v>P22-019754</v>
      </c>
      <c r="E192" s="107" t="str">
        <f>IFERROR(VLOOKUP($A192,'Capital spend Nov 30'!$D:$G,3,FALSE),"No PO")</f>
        <v>P22-019754 - Line 1</v>
      </c>
      <c r="F192" s="107" t="str">
        <f>VLOOKUP(A192,'Capital spend Nov 30'!D:Q,14,FALSE)</f>
        <v>Barrhaven - 2022 - In-Suite Renovations</v>
      </c>
      <c r="G192" s="107" t="str">
        <f>VLOOKUP(A192,'Capital spend Nov 30'!D:U,18,FALSE)</f>
        <v>No</v>
      </c>
      <c r="H192" s="108">
        <f>VLOOKUP(A192,'Capital spend Nov 30'!$D$10:$W$6901,5,0)</f>
        <v>1412.5</v>
      </c>
      <c r="I192" s="107" t="str">
        <f>VLOOKUP(A192,'Capital spend Nov 30'!$D$10:$W$6901,15,0)</f>
        <v>ST10039</v>
      </c>
      <c r="J192" s="107" t="str">
        <f>VLOOKUP($A192,'Capital spend Nov 30'!$D$10:$W$6901,8,0)</f>
        <v>In-Suite Refresh (Capital)</v>
      </c>
      <c r="K192" s="107" t="str">
        <f>VLOOKUP($A192,'Capital spend Nov 30'!$D$10:$W$6901,2,0)</f>
        <v>Shawna Prud'Homme</v>
      </c>
      <c r="L192" s="107" t="str">
        <f>VLOOKUP($A192,'Capital spend Nov 30'!$D$10:$W$6901,4,0)</f>
        <v>Suite 207 Refresh Paint</v>
      </c>
      <c r="M192" s="107"/>
      <c r="N192" s="107"/>
      <c r="O192" s="107"/>
      <c r="P192" s="107"/>
      <c r="R192" s="101" t="s">
        <v>6335</v>
      </c>
      <c r="S192" s="101" t="s">
        <v>484</v>
      </c>
      <c r="T192" s="101" t="s">
        <v>6336</v>
      </c>
      <c r="U192" s="102">
        <v>565</v>
      </c>
      <c r="V192" s="101"/>
      <c r="W192" s="101"/>
      <c r="X192" s="101"/>
      <c r="Y192" s="101"/>
      <c r="Z192" s="101"/>
      <c r="AA192" s="107"/>
      <c r="AB192" s="107"/>
      <c r="AC192" s="107"/>
      <c r="AD192" s="107"/>
      <c r="AE192" s="107"/>
      <c r="AF192" s="107"/>
      <c r="AG192" s="107"/>
      <c r="AH192" s="107"/>
      <c r="AI192" s="107"/>
      <c r="AJ192" s="107"/>
      <c r="AK192" s="107"/>
      <c r="AL192" s="107"/>
      <c r="AM192" s="107"/>
      <c r="AN192" s="107"/>
    </row>
    <row r="193" spans="1:40">
      <c r="A193" s="107" t="s">
        <v>6715</v>
      </c>
      <c r="B193" s="107" t="s">
        <v>977</v>
      </c>
      <c r="C193" s="107" t="s">
        <v>6716</v>
      </c>
      <c r="D193" s="107" t="str">
        <f t="shared" si="10"/>
        <v>P22-019828</v>
      </c>
      <c r="E193" s="107" t="str">
        <f>IFERROR(VLOOKUP($A193,'Capital spend Nov 30'!$D:$G,3,FALSE),"No PO")</f>
        <v>P22-019828 - Line 1</v>
      </c>
      <c r="F193" s="107" t="str">
        <f>VLOOKUP(A193,'Capital spend Nov 30'!D:Q,14,FALSE)</f>
        <v>The Dorchester-2022-Replacement Blinds Unit # 305</v>
      </c>
      <c r="G193" s="107" t="str">
        <f>VLOOKUP(A193,'Capital spend Nov 30'!D:U,18,FALSE)</f>
        <v>No</v>
      </c>
      <c r="H193" s="108">
        <f>VLOOKUP(A193,'Capital spend Nov 30'!$D$10:$W$6901,5,0)</f>
        <v>2472.2199999999998</v>
      </c>
      <c r="I193" s="107" t="str">
        <f>VLOOKUP(A193,'Capital spend Nov 30'!$D$10:$W$6901,15,0)</f>
        <v>ST10061</v>
      </c>
      <c r="J193" s="107" t="str">
        <f>VLOOKUP($A193,'Capital spend Nov 30'!$D$10:$W$6901,8,0)</f>
        <v>In-Suite Renovation (Capital)</v>
      </c>
      <c r="K193" s="107" t="str">
        <f>VLOOKUP($A193,'Capital spend Nov 30'!$D$10:$W$6901,2,0)</f>
        <v>Doug Blanchard</v>
      </c>
      <c r="L193" s="107" t="str">
        <f>VLOOKUP($A193,'Capital spend Nov 30'!$D$10:$W$6901,4,0)</f>
        <v>Replacement Blinds for suite 305, current units have failed, Non functioning
Resident unable to operate safely.</v>
      </c>
      <c r="M193" s="107"/>
      <c r="N193" s="107"/>
      <c r="O193" s="107"/>
      <c r="P193" s="107"/>
      <c r="R193" s="101" t="s">
        <v>6337</v>
      </c>
      <c r="S193" s="101" t="s">
        <v>375</v>
      </c>
      <c r="T193" s="101" t="s">
        <v>6338</v>
      </c>
      <c r="U193" s="102">
        <v>336</v>
      </c>
      <c r="V193" s="101"/>
      <c r="W193" s="101"/>
      <c r="X193" s="101"/>
      <c r="Y193" s="101"/>
      <c r="Z193" s="101"/>
      <c r="AA193" s="107"/>
      <c r="AB193" s="107"/>
      <c r="AC193" s="107"/>
      <c r="AD193" s="107"/>
      <c r="AE193" s="107"/>
      <c r="AF193" s="107"/>
      <c r="AG193" s="107"/>
      <c r="AH193" s="107"/>
      <c r="AI193" s="107"/>
      <c r="AJ193" s="107"/>
      <c r="AK193" s="107"/>
      <c r="AL193" s="107"/>
      <c r="AM193" s="107"/>
      <c r="AN193" s="107"/>
    </row>
    <row r="194" spans="1:40">
      <c r="A194" s="107" t="s">
        <v>6717</v>
      </c>
      <c r="B194" s="107" t="s">
        <v>977</v>
      </c>
      <c r="C194" s="115" t="s">
        <v>1256</v>
      </c>
      <c r="D194" s="107" t="str">
        <f t="shared" si="10"/>
        <v>P22-019800</v>
      </c>
      <c r="E194" s="107" t="str">
        <f>IFERROR(VLOOKUP($A194,'Capital spend Nov 30'!$D:$G,3,FALSE),"No PO")</f>
        <v>P22-019800 - Line 1</v>
      </c>
      <c r="F194" s="107" t="str">
        <f>VLOOKUP(A194,'Capital spend Nov 30'!D:Q,14,FALSE)</f>
        <v>Crofton Manor - 2022 - In-Suite Renovations</v>
      </c>
      <c r="G194" s="107" t="str">
        <f>VLOOKUP(A194,'Capital spend Nov 30'!D:U,18,FALSE)</f>
        <v>No</v>
      </c>
      <c r="H194" s="108">
        <f>VLOOKUP(A194,'Capital spend Nov 30'!$D$10:$W$6901,5,0)</f>
        <v>2346.7399999999998</v>
      </c>
      <c r="I194" s="107" t="str">
        <f>VLOOKUP(A194,'Capital spend Nov 30'!$D$10:$W$6901,15,0)</f>
        <v>ST10054</v>
      </c>
      <c r="J194" s="107" t="str">
        <f>VLOOKUP($A194,'Capital spend Nov 30'!$D$10:$W$6901,8,0)</f>
        <v>In-Suite Renovation (Capital)</v>
      </c>
      <c r="K194" s="107" t="str">
        <f>VLOOKUP($A194,'Capital spend Nov 30'!$D$10:$W$6901,2,0)</f>
        <v>Owain Jones</v>
      </c>
      <c r="L194" s="107" t="str">
        <f>VLOOKUP($A194,'Capital spend Nov 30'!$D$10:$W$6901,4,0)</f>
        <v>Suite 109 Reno - New Model Suite</v>
      </c>
      <c r="M194" s="107"/>
      <c r="N194" s="107"/>
      <c r="O194" s="107"/>
      <c r="P194" s="107"/>
      <c r="R194" s="101" t="s">
        <v>6339</v>
      </c>
      <c r="S194" s="101" t="s">
        <v>755</v>
      </c>
      <c r="T194" s="101" t="s">
        <v>6340</v>
      </c>
      <c r="U194" s="102">
        <v>2250.67</v>
      </c>
      <c r="V194" s="101"/>
      <c r="W194" s="101"/>
      <c r="X194" s="101"/>
      <c r="Y194" s="101"/>
      <c r="Z194" s="101"/>
      <c r="AA194" s="107"/>
      <c r="AB194" s="107"/>
      <c r="AC194" s="107"/>
      <c r="AD194" s="107"/>
      <c r="AE194" s="107"/>
      <c r="AF194" s="107"/>
      <c r="AG194" s="107"/>
      <c r="AH194" s="107"/>
      <c r="AI194" s="107"/>
      <c r="AJ194" s="107"/>
      <c r="AK194" s="107"/>
      <c r="AL194" s="107"/>
      <c r="AM194" s="107"/>
      <c r="AN194" s="107"/>
    </row>
    <row r="195" spans="1:40">
      <c r="A195" s="107" t="s">
        <v>6718</v>
      </c>
      <c r="B195" s="107" t="s">
        <v>977</v>
      </c>
      <c r="C195" s="115" t="s">
        <v>6719</v>
      </c>
      <c r="D195" s="107"/>
      <c r="E195" s="107" t="str">
        <f>IFERROR(VLOOKUP($A195,'Capital spend Nov 30'!$D:$G,3,FALSE),"No PO")</f>
        <v>P22-019812 - Line 1</v>
      </c>
      <c r="F195" s="107" t="str">
        <f>VLOOKUP(A195,'Capital spend Nov 30'!D:Q,14,FALSE)</f>
        <v>Portobello - 2022 - In-Suite Renovations</v>
      </c>
      <c r="G195" s="107" t="str">
        <f>VLOOKUP(A195,'Capital spend Nov 30'!D:U,18,FALSE)</f>
        <v>No</v>
      </c>
      <c r="H195" s="108">
        <f>VLOOKUP(A195,'Capital spend Nov 30'!$D$10:$W$6901,5,0)</f>
        <v>1412.5</v>
      </c>
      <c r="I195" s="107" t="str">
        <f>VLOOKUP(A195,'Capital spend Nov 30'!$D$10:$W$6901,15,0)</f>
        <v>ST10052</v>
      </c>
      <c r="J195" s="107" t="str">
        <f>VLOOKUP($A195,'Capital spend Nov 30'!$D$10:$W$6901,8,0)</f>
        <v>In-Suite Refresh (Capital)</v>
      </c>
      <c r="K195" s="107" t="str">
        <f>VLOOKUP($A195,'Capital spend Nov 30'!$D$10:$W$6901,2,0)</f>
        <v>Rachel Robidoux</v>
      </c>
      <c r="L195" s="107" t="str">
        <f>VLOOKUP($A195,'Capital spend Nov 30'!$D$10:$W$6901,4,0)</f>
        <v>Suite 135 Refresh unit (paint + minor patching)</v>
      </c>
      <c r="M195" s="107"/>
      <c r="N195" s="107"/>
      <c r="O195" s="107"/>
      <c r="P195" s="107"/>
      <c r="R195" s="101" t="s">
        <v>6341</v>
      </c>
      <c r="S195" s="101" t="s">
        <v>437</v>
      </c>
      <c r="T195" s="101" t="s">
        <v>6342</v>
      </c>
      <c r="U195" s="102">
        <v>5725.63</v>
      </c>
      <c r="V195" s="101"/>
      <c r="W195" s="101"/>
      <c r="X195" s="101"/>
      <c r="Y195" s="101"/>
      <c r="Z195" s="101"/>
      <c r="AA195" s="107"/>
      <c r="AB195" s="107"/>
      <c r="AC195" s="107"/>
      <c r="AD195" s="107"/>
      <c r="AE195" s="107"/>
      <c r="AF195" s="107"/>
      <c r="AG195" s="107"/>
      <c r="AH195" s="107"/>
      <c r="AI195" s="107"/>
      <c r="AJ195" s="107"/>
      <c r="AK195" s="107"/>
      <c r="AL195" s="107"/>
      <c r="AM195" s="107"/>
      <c r="AN195" s="107"/>
    </row>
    <row r="196" spans="1:40">
      <c r="A196" s="107" t="s">
        <v>6720</v>
      </c>
      <c r="B196" s="107" t="s">
        <v>977</v>
      </c>
      <c r="C196" s="115" t="s">
        <v>6721</v>
      </c>
      <c r="D196" s="107" t="str">
        <f t="shared" si="10"/>
        <v>P22-019789</v>
      </c>
      <c r="E196" s="107" t="str">
        <f>IFERROR(VLOOKUP($A196,'Capital spend Nov 30'!$D:$G,3,FALSE),"No PO")</f>
        <v>P22-019789 - Line 1</v>
      </c>
      <c r="F196" s="107" t="str">
        <f>VLOOKUP(A196,'Capital spend Nov 30'!D:Q,14,FALSE)</f>
        <v>Centennial Park - 2022 - In-Suite Renovations</v>
      </c>
      <c r="G196" s="107" t="str">
        <f>VLOOKUP(A196,'Capital spend Nov 30'!D:U,18,FALSE)</f>
        <v>No</v>
      </c>
      <c r="H196" s="108">
        <f>VLOOKUP(A196,'Capital spend Nov 30'!$D$10:$W$6901,5,0)</f>
        <v>2074.13</v>
      </c>
      <c r="I196" s="107" t="str">
        <f>VLOOKUP(A196,'Capital spend Nov 30'!$D$10:$W$6901,15,0)</f>
        <v>ST10015</v>
      </c>
      <c r="J196" s="107" t="str">
        <f>VLOOKUP($A196,'Capital spend Nov 30'!$D$10:$W$6901,8,0)</f>
        <v>In-Suite Renovation (Capital)</v>
      </c>
      <c r="K196" s="107" t="str">
        <f>VLOOKUP($A196,'Capital spend Nov 30'!$D$10:$W$6901,2,0)</f>
        <v>Melanie Leslie</v>
      </c>
      <c r="L196" s="107" t="str">
        <f>VLOOKUP($A196,'Capital spend Nov 30'!$D$10:$W$6901,4,0)</f>
        <v>Suite 43 Reno URGENT - I have a move in on 10/28/2022. The room is in great condition, but washroom floor and countertop need to be replaced. Supplier is able to meet deadline but I need to submit PO ASAP.</v>
      </c>
      <c r="M196" s="107"/>
      <c r="N196" s="107"/>
      <c r="O196" s="107"/>
      <c r="P196" s="107"/>
      <c r="R196" s="101" t="s">
        <v>6343</v>
      </c>
      <c r="S196" s="101" t="s">
        <v>437</v>
      </c>
      <c r="T196" s="101" t="s">
        <v>6344</v>
      </c>
      <c r="U196" s="102">
        <v>5791.4</v>
      </c>
      <c r="V196" s="101"/>
      <c r="W196" s="101"/>
      <c r="X196" s="101"/>
      <c r="Y196" s="101"/>
      <c r="Z196" s="101"/>
      <c r="AA196" s="107"/>
      <c r="AB196" s="107"/>
      <c r="AC196" s="107"/>
      <c r="AD196" s="107"/>
      <c r="AE196" s="107"/>
      <c r="AF196" s="107"/>
      <c r="AG196" s="107"/>
      <c r="AH196" s="107"/>
      <c r="AI196" s="107"/>
      <c r="AJ196" s="107"/>
      <c r="AK196" s="107"/>
      <c r="AL196" s="107"/>
      <c r="AM196" s="107"/>
      <c r="AN196" s="107"/>
    </row>
    <row r="197" spans="1:40">
      <c r="A197" s="107" t="s">
        <v>6722</v>
      </c>
      <c r="B197" s="107" t="s">
        <v>977</v>
      </c>
      <c r="C197" s="115" t="s">
        <v>5954</v>
      </c>
      <c r="D197" s="107" t="str">
        <f t="shared" si="10"/>
        <v>P22-019841</v>
      </c>
      <c r="E197" s="107" t="str">
        <f>IFERROR(VLOOKUP($A197,'Capital spend Nov 30'!$D:$G,3,FALSE),"No PO")</f>
        <v>P22-019841 - Line 1</v>
      </c>
      <c r="F197" s="107" t="str">
        <f>VLOOKUP(A197,'Capital spend Nov 30'!D:Q,14,FALSE)</f>
        <v>Meadowlands - 2022 - In-Suite Renovations</v>
      </c>
      <c r="G197" s="107" t="str">
        <f>VLOOKUP(A197,'Capital spend Nov 30'!D:U,18,FALSE)</f>
        <v>No</v>
      </c>
      <c r="H197" s="108">
        <f>VLOOKUP(A197,'Capital spend Nov 30'!$D$10:$W$6901,5,0)</f>
        <v>4150.6899999999996</v>
      </c>
      <c r="I197" s="107" t="str">
        <f>VLOOKUP(A197,'Capital spend Nov 30'!$D$10:$W$6901,15,0)</f>
        <v>ST10072</v>
      </c>
      <c r="J197" s="107" t="str">
        <f>VLOOKUP($A197,'Capital spend Nov 30'!$D$10:$W$6901,8,0)</f>
        <v>In-Suite Renovation (Capital)</v>
      </c>
      <c r="K197" s="107" t="str">
        <f>VLOOKUP($A197,'Capital spend Nov 30'!$D$10:$W$6901,2,0)</f>
        <v>Rebecca Edwards</v>
      </c>
      <c r="L197" s="107" t="str">
        <f>VLOOKUP($A197,'Capital spend Nov 30'!$D$10:$W$6901,4,0)</f>
        <v>Suite 310 Reno Replace Carpet/Flooring
Scope Completed - Suite Leased</v>
      </c>
      <c r="M197" s="107"/>
      <c r="N197" s="107"/>
      <c r="O197" s="107"/>
      <c r="P197" s="107"/>
      <c r="R197" s="101" t="s">
        <v>6345</v>
      </c>
      <c r="S197" s="101" t="s">
        <v>368</v>
      </c>
      <c r="T197" s="101" t="s">
        <v>6346</v>
      </c>
      <c r="U197" s="102">
        <v>6680.8</v>
      </c>
      <c r="V197" s="101"/>
      <c r="W197" s="101"/>
      <c r="X197" s="101"/>
      <c r="Y197" s="101"/>
      <c r="Z197" s="101"/>
      <c r="AA197" s="107"/>
      <c r="AB197" s="107"/>
      <c r="AC197" s="107"/>
      <c r="AD197" s="107"/>
      <c r="AE197" s="107"/>
      <c r="AF197" s="107"/>
      <c r="AG197" s="107"/>
      <c r="AH197" s="107"/>
      <c r="AI197" s="107"/>
      <c r="AJ197" s="107"/>
      <c r="AK197" s="107"/>
      <c r="AL197" s="107"/>
      <c r="AM197" s="107"/>
      <c r="AN197" s="107"/>
    </row>
    <row r="198" spans="1:40">
      <c r="A198" s="107" t="s">
        <v>6723</v>
      </c>
      <c r="B198" s="107" t="s">
        <v>977</v>
      </c>
      <c r="C198" s="115" t="s">
        <v>5954</v>
      </c>
      <c r="D198" s="107" t="str">
        <f t="shared" si="10"/>
        <v>P22-019840</v>
      </c>
      <c r="E198" s="107" t="str">
        <f>IFERROR(VLOOKUP($A198,'Capital spend Nov 30'!$D:$G,3,FALSE),"No PO")</f>
        <v>P22-019840 - Line 1</v>
      </c>
      <c r="F198" s="107" t="str">
        <f>VLOOKUP(A198,'Capital spend Nov 30'!D:Q,14,FALSE)</f>
        <v>McKenzie Towne - 2022 - In-Suite Renovations</v>
      </c>
      <c r="G198" s="107" t="str">
        <f>VLOOKUP(A198,'Capital spend Nov 30'!D:U,18,FALSE)</f>
        <v>No</v>
      </c>
      <c r="H198" s="108">
        <f>VLOOKUP(A198,'Capital spend Nov 30'!$D$10:$W$6901,5,0)</f>
        <v>5487.91</v>
      </c>
      <c r="I198" s="107" t="str">
        <f>VLOOKUP(A198,'Capital spend Nov 30'!$D$10:$W$6901,15,0)</f>
        <v>ST10074</v>
      </c>
      <c r="J198" s="107" t="str">
        <f>VLOOKUP($A198,'Capital spend Nov 30'!$D$10:$W$6901,8,0)</f>
        <v>In-Suite Renovation (Capital)</v>
      </c>
      <c r="K198" s="107" t="str">
        <f>VLOOKUP($A198,'Capital spend Nov 30'!$D$10:$W$6901,2,0)</f>
        <v>Michael Eves</v>
      </c>
      <c r="L198" s="107" t="str">
        <f>VLOOKUP($A198,'Capital spend Nov 30'!$D$10:$W$6901,4,0)</f>
        <v>Suite 119 Reno
Supply and install paint and flooring as per Revera spec</v>
      </c>
      <c r="M198" s="107"/>
      <c r="N198" s="107"/>
      <c r="O198" s="107"/>
      <c r="P198" s="107"/>
      <c r="R198" s="101" t="s">
        <v>6347</v>
      </c>
      <c r="S198" s="101" t="s">
        <v>338</v>
      </c>
      <c r="T198" s="101" t="s">
        <v>6348</v>
      </c>
      <c r="U198" s="102">
        <v>14944.25</v>
      </c>
      <c r="V198" s="101"/>
      <c r="W198" s="101"/>
      <c r="X198" s="101"/>
      <c r="Y198" s="101"/>
      <c r="Z198" s="101"/>
      <c r="AA198" s="107"/>
      <c r="AB198" s="107"/>
      <c r="AC198" s="107"/>
      <c r="AD198" s="107"/>
      <c r="AE198" s="107"/>
      <c r="AF198" s="107"/>
      <c r="AG198" s="107"/>
      <c r="AH198" s="107"/>
      <c r="AI198" s="107"/>
      <c r="AJ198" s="107"/>
      <c r="AK198" s="107"/>
      <c r="AL198" s="107"/>
      <c r="AM198" s="107"/>
      <c r="AN198" s="107"/>
    </row>
    <row r="199" spans="1:40">
      <c r="A199" t="s">
        <v>6724</v>
      </c>
      <c r="B199" t="s">
        <v>979</v>
      </c>
      <c r="C199" s="48" t="s">
        <v>1012</v>
      </c>
      <c r="D199" t="str">
        <f t="shared" si="10"/>
        <v>P22-020384</v>
      </c>
      <c r="E199" t="str">
        <f>IFERROR(VLOOKUP($A199,'Capital spend Nov 30'!$D:$G,3,FALSE),"No PO")</f>
        <v>P22-020384 - Line 1</v>
      </c>
      <c r="F199" t="str">
        <f>VLOOKUP(A199,'Capital spend Nov 30'!D:Q,14,FALSE)</f>
        <v>Donway Place - 2022 - In-Suite Renovations</v>
      </c>
      <c r="G199" t="str">
        <f>VLOOKUP(A199,'Capital spend Nov 30'!D:U,18,FALSE)</f>
        <v>No</v>
      </c>
      <c r="H199" s="89">
        <f>VLOOKUP(A199,'Capital spend Nov 30'!$D$10:$W$6901,5,0)</f>
        <v>10163.32</v>
      </c>
      <c r="I199" t="str">
        <f>VLOOKUP(A199,'Capital spend Nov 30'!$D$10:$W$6901,15,0)</f>
        <v>ST10026</v>
      </c>
      <c r="J199" t="str">
        <f>VLOOKUP($A199,'Capital spend Nov 30'!$D$10:$W$6901,8,0)</f>
        <v>In-Suite Renovation (Capital)</v>
      </c>
      <c r="K199" t="str">
        <f>VLOOKUP($A199,'Capital spend Nov 30'!$D$10:$W$6901,2,0)</f>
        <v>Lynn A. Jennings</v>
      </c>
      <c r="L199" t="str">
        <f>VLOOKUP($A199,'Capital spend Nov 30'!$D$10:$W$6901,4,0)</f>
        <v>Suite 264 Reno</v>
      </c>
      <c r="R199" s="101" t="s">
        <v>6349</v>
      </c>
      <c r="S199" s="101" t="s">
        <v>387</v>
      </c>
      <c r="T199" s="101" t="s">
        <v>6350</v>
      </c>
      <c r="U199" s="102">
        <v>525</v>
      </c>
      <c r="V199" s="101"/>
      <c r="W199" s="101"/>
      <c r="X199" s="101"/>
      <c r="Y199" s="101"/>
      <c r="Z199" s="101"/>
    </row>
    <row r="200" spans="1:40">
      <c r="A200" t="s">
        <v>6725</v>
      </c>
      <c r="B200" t="s">
        <v>979</v>
      </c>
      <c r="C200" s="48" t="s">
        <v>1012</v>
      </c>
      <c r="D200" t="str">
        <f t="shared" si="10"/>
        <v>P22-020382</v>
      </c>
      <c r="E200" t="str">
        <f>IFERROR(VLOOKUP($A200,'Capital spend Nov 30'!$D:$G,3,FALSE),"No PO")</f>
        <v>P22-020382 - Line 1</v>
      </c>
      <c r="F200" t="str">
        <f>VLOOKUP(A200,'Capital spend Nov 30'!D:Q,14,FALSE)</f>
        <v>Donway Place - 2022 - In-Suite Renovations</v>
      </c>
      <c r="G200" t="str">
        <f>VLOOKUP(A200,'Capital spend Nov 30'!D:U,18,FALSE)</f>
        <v>No</v>
      </c>
      <c r="H200" s="89">
        <f>VLOOKUP(A200,'Capital spend Nov 30'!$D$10:$W$6901,5,0)</f>
        <v>10435.540000000001</v>
      </c>
      <c r="I200" t="str">
        <f>VLOOKUP(A200,'Capital spend Nov 30'!$D$10:$W$6901,15,0)</f>
        <v>ST10026</v>
      </c>
      <c r="J200" t="str">
        <f>VLOOKUP($A200,'Capital spend Nov 30'!$D$10:$W$6901,8,0)</f>
        <v>In-Suite Renovation (Capital)</v>
      </c>
      <c r="K200" t="str">
        <f>VLOOKUP($A200,'Capital spend Nov 30'!$D$10:$W$6901,2,0)</f>
        <v>Lynn A. Jennings</v>
      </c>
      <c r="L200" t="str">
        <f>VLOOKUP($A200,'Capital spend Nov 30'!$D$10:$W$6901,4,0)</f>
        <v>Suite 451 Reno</v>
      </c>
      <c r="R200" s="101" t="s">
        <v>6351</v>
      </c>
      <c r="S200" s="101" t="s">
        <v>743</v>
      </c>
      <c r="T200" s="101" t="s">
        <v>6249</v>
      </c>
      <c r="U200" s="102">
        <v>5327.95</v>
      </c>
      <c r="V200" s="101"/>
      <c r="W200" s="101"/>
      <c r="X200" s="101"/>
      <c r="Y200" s="101"/>
      <c r="Z200" s="101"/>
    </row>
    <row r="201" spans="1:40">
      <c r="A201" t="s">
        <v>6726</v>
      </c>
      <c r="B201" t="s">
        <v>979</v>
      </c>
      <c r="C201" s="48" t="s">
        <v>1012</v>
      </c>
      <c r="D201" t="str">
        <f t="shared" si="10"/>
        <v>P22-020385</v>
      </c>
      <c r="E201" t="str">
        <f>IFERROR(VLOOKUP($A201,'Capital spend Nov 30'!$D:$G,3,FALSE),"No PO")</f>
        <v>P22-020385 - Line 1</v>
      </c>
      <c r="F201" t="str">
        <f>VLOOKUP(A201,'Capital spend Nov 30'!D:Q,14,FALSE)</f>
        <v>Donway Place - 2022 - In-Suite Renovations</v>
      </c>
      <c r="G201" t="str">
        <f>VLOOKUP(A201,'Capital spend Nov 30'!D:U,18,FALSE)</f>
        <v>No</v>
      </c>
      <c r="H201" s="89">
        <f>VLOOKUP(A201,'Capital spend Nov 30'!$D$10:$W$6901,5,0)</f>
        <v>7431.19</v>
      </c>
      <c r="I201" t="str">
        <f>VLOOKUP(A201,'Capital spend Nov 30'!$D$10:$W$6901,15,0)</f>
        <v>ST10026</v>
      </c>
      <c r="J201" t="str">
        <f>VLOOKUP($A201,'Capital spend Nov 30'!$D$10:$W$6901,8,0)</f>
        <v>In-Suite Renovation (Capital)</v>
      </c>
      <c r="K201" t="str">
        <f>VLOOKUP($A201,'Capital spend Nov 30'!$D$10:$W$6901,2,0)</f>
        <v>Lynn A. Jennings</v>
      </c>
      <c r="L201" t="str">
        <f>VLOOKUP($A201,'Capital spend Nov 30'!$D$10:$W$6901,4,0)</f>
        <v>Suite 363 Reno</v>
      </c>
      <c r="R201" s="101" t="s">
        <v>6352</v>
      </c>
      <c r="S201" s="101" t="s">
        <v>182</v>
      </c>
      <c r="T201" s="101" t="s">
        <v>6353</v>
      </c>
      <c r="U201" s="102">
        <v>7847.79</v>
      </c>
      <c r="V201" s="101"/>
      <c r="W201" s="101"/>
      <c r="X201" s="101"/>
      <c r="Y201" s="101"/>
      <c r="Z201" s="101"/>
    </row>
    <row r="202" spans="1:40">
      <c r="A202" t="s">
        <v>6727</v>
      </c>
      <c r="B202" t="s">
        <v>979</v>
      </c>
      <c r="C202" s="48" t="s">
        <v>1012</v>
      </c>
      <c r="D202" t="str">
        <f t="shared" si="10"/>
        <v>P22-020115</v>
      </c>
      <c r="E202" t="str">
        <f>IFERROR(VLOOKUP($A202,'Capital spend Nov 30'!$D:$G,3,FALSE),"No PO")</f>
        <v>P22-020115 - Line 1</v>
      </c>
      <c r="F202" t="str">
        <f>VLOOKUP(A202,'Capital spend Nov 30'!D:Q,14,FALSE)</f>
        <v>The Westwood - 2022 - In-Suite Renovations</v>
      </c>
      <c r="G202" t="str">
        <f>VLOOKUP(A202,'Capital spend Nov 30'!D:U,18,FALSE)</f>
        <v>No</v>
      </c>
      <c r="H202" s="89">
        <f>VLOOKUP(A202,'Capital spend Nov 30'!$D$10:$W$6901,5,0)</f>
        <v>169.5</v>
      </c>
      <c r="I202" t="str">
        <f>VLOOKUP(A202,'Capital spend Nov 30'!$D$10:$W$6901,15,0)</f>
        <v>ST10035</v>
      </c>
      <c r="J202" t="str">
        <f>VLOOKUP($A202,'Capital spend Nov 30'!$D$10:$W$6901,8,0)</f>
        <v>In-Suite Refresh (Capital)</v>
      </c>
      <c r="K202" t="str">
        <f>VLOOKUP($A202,'Capital spend Nov 30'!$D$10:$W$6901,2,0)</f>
        <v>Laura Clarke-Giberson</v>
      </c>
      <c r="L202" t="str">
        <f>VLOOKUP($A202,'Capital spend Nov 30'!$D$10:$W$6901,4,0)</f>
        <v>Suite 2-403 Refresh Additional Scope</v>
      </c>
      <c r="R202" s="101" t="s">
        <v>6354</v>
      </c>
      <c r="S202" s="101" t="s">
        <v>743</v>
      </c>
      <c r="T202" s="101" t="s">
        <v>6355</v>
      </c>
      <c r="U202" s="102">
        <v>23275.74</v>
      </c>
      <c r="V202" s="101"/>
      <c r="W202" s="101"/>
      <c r="X202" s="101"/>
      <c r="Y202" s="101"/>
      <c r="Z202" s="101"/>
    </row>
    <row r="203" spans="1:40">
      <c r="A203" t="s">
        <v>6728</v>
      </c>
      <c r="B203" t="s">
        <v>979</v>
      </c>
      <c r="C203" s="48" t="s">
        <v>1012</v>
      </c>
      <c r="D203" t="str">
        <f t="shared" si="10"/>
        <v>P22-019910</v>
      </c>
      <c r="E203" t="str">
        <f>IFERROR(VLOOKUP($A203,'Capital spend Nov 30'!$D:$G,3,FALSE),"No PO")</f>
        <v>P22-019910 - Line 9</v>
      </c>
      <c r="F203" t="str">
        <f>VLOOKUP(A203,'Capital spend Nov 30'!D:Q,14,FALSE)</f>
        <v>King Gardens - 2022 - In-Suite Renovations</v>
      </c>
      <c r="G203" t="str">
        <f>VLOOKUP(A203,'Capital spend Nov 30'!D:U,18,FALSE)</f>
        <v>No</v>
      </c>
      <c r="H203" s="89">
        <f>VLOOKUP(A203,'Capital spend Nov 30'!$D$10:$W$6901,5,0)</f>
        <v>3257.2</v>
      </c>
      <c r="I203" t="str">
        <f>VLOOKUP(A203,'Capital spend Nov 30'!$D$10:$W$6901,15,0)</f>
        <v>ST10017</v>
      </c>
      <c r="J203" t="str">
        <f>VLOOKUP($A203,'Capital spend Nov 30'!$D$10:$W$6901,8,0)</f>
        <v>In-Suite Refresh (Capital)</v>
      </c>
      <c r="K203" t="str">
        <f>VLOOKUP($A203,'Capital spend Nov 30'!$D$10:$W$6901,2,0)</f>
        <v>Justine Welburn</v>
      </c>
      <c r="L203" t="str">
        <f>VLOOKUP($A203,'Capital spend Nov 30'!$D$10:$W$6901,4,0)</f>
        <v>Suite 309 Refresh, Suite 311 Refresh Reallocation of previous work to capital</v>
      </c>
      <c r="R203" s="101" t="s">
        <v>6356</v>
      </c>
      <c r="S203" s="101" t="s">
        <v>135</v>
      </c>
      <c r="T203" s="101" t="s">
        <v>6357</v>
      </c>
      <c r="U203" s="102">
        <v>6271.21</v>
      </c>
      <c r="V203" s="101"/>
      <c r="W203" s="101"/>
      <c r="X203" s="101"/>
      <c r="Y203" s="101"/>
      <c r="Z203" s="101"/>
    </row>
    <row r="204" spans="1:40">
      <c r="A204" t="s">
        <v>6729</v>
      </c>
      <c r="B204" t="s">
        <v>979</v>
      </c>
      <c r="C204" s="48" t="s">
        <v>1012</v>
      </c>
      <c r="D204" t="str">
        <f t="shared" si="10"/>
        <v>P22-018753</v>
      </c>
      <c r="E204" t="str">
        <f>IFERROR(VLOOKUP($A204,'Capital spend Nov 30'!$D:$G,3,FALSE),"No PO")</f>
        <v>P22-018753 - Line 1</v>
      </c>
      <c r="F204" t="str">
        <f>VLOOKUP(A204,'Capital spend Nov 30'!D:Q,14,FALSE)</f>
        <v>Riverbend - 2022 - Robot coupe</v>
      </c>
      <c r="G204" t="str">
        <f>VLOOKUP(A204,'Capital spend Nov 30'!D:U,18,FALSE)</f>
        <v>No</v>
      </c>
      <c r="H204" s="89">
        <f>VLOOKUP(A204,'Capital spend Nov 30'!$D$10:$W$6901,5,0)</f>
        <v>1999.89</v>
      </c>
      <c r="I204" t="str">
        <f>VLOOKUP(A204,'Capital spend Nov 30'!$D$10:$W$6901,15,0)</f>
        <v>ST10071</v>
      </c>
      <c r="J204" t="str">
        <f>VLOOKUP($A204,'Capital spend Nov 30'!$D$10:$W$6901,8,0)</f>
        <v>Kitchen FF&amp;E (Capital)</v>
      </c>
      <c r="K204" t="str">
        <f>VLOOKUP($A204,'Capital spend Nov 30'!$D$10:$W$6901,2,0)</f>
        <v>Storm Wellington</v>
      </c>
      <c r="L204" t="str">
        <f>VLOOKUP($A204,'Capital spend Nov 30'!$D$10:$W$6901,4,0)</f>
        <v>Robo coup</v>
      </c>
      <c r="R204" s="101" t="s">
        <v>6358</v>
      </c>
      <c r="S204" s="101" t="s">
        <v>135</v>
      </c>
      <c r="T204" s="101" t="s">
        <v>6359</v>
      </c>
      <c r="U204" s="102">
        <v>6083.4</v>
      </c>
      <c r="V204" s="101"/>
      <c r="W204" s="101"/>
      <c r="X204" s="101"/>
      <c r="Y204" s="101"/>
      <c r="Z204" s="101"/>
    </row>
    <row r="205" spans="1:40">
      <c r="A205" t="s">
        <v>6730</v>
      </c>
      <c r="B205" t="s">
        <v>979</v>
      </c>
      <c r="C205" s="48" t="s">
        <v>5149</v>
      </c>
      <c r="D205" t="str">
        <f t="shared" ref="D205:D234" si="11">LEFT(E205,10)</f>
        <v>P22-018992</v>
      </c>
      <c r="E205" t="str">
        <f>IFERROR(VLOOKUP($A205,'Capital spend Nov 30'!$D:$G,3,FALSE),"No PO")</f>
        <v>P22-018992 - Line 1</v>
      </c>
      <c r="F205" t="str">
        <f>VLOOKUP(A205,'Capital spend Nov 30'!D:Q,14,FALSE)</f>
        <v>Montfort - 2022 - Resident Suite Refresh</v>
      </c>
      <c r="G205" t="str">
        <f>VLOOKUP(A205,'Capital spend Nov 30'!D:U,18,FALSE)</f>
        <v>No</v>
      </c>
      <c r="H205" s="89">
        <f>VLOOKUP(A205,'Capital spend Nov 30'!$D$10:$W$6901,5,0)</f>
        <v>5085</v>
      </c>
      <c r="I205" t="str">
        <f>VLOOKUP(A205,'Capital spend Nov 30'!$D$10:$W$6901,15,0)</f>
        <v>ST10170</v>
      </c>
      <c r="J205" t="str">
        <f>VLOOKUP($A205,'Capital spend Nov 30'!$D$10:$W$6901,8,0)</f>
        <v>Tenant Spaces (Capital)</v>
      </c>
      <c r="K205" t="str">
        <f>VLOOKUP($A205,'Capital spend Nov 30'!$D$10:$W$6901,2,0)</f>
        <v>Kerrsten Norwood</v>
      </c>
      <c r="L205" t="str">
        <f>VLOOKUP($A205,'Capital spend Nov 30'!$D$10:$W$6901,4,0)</f>
        <v>Flooring replacement in resident suites</v>
      </c>
      <c r="R205" s="101" t="s">
        <v>6360</v>
      </c>
      <c r="S205" s="101" t="s">
        <v>431</v>
      </c>
      <c r="T205" s="101" t="s">
        <v>6361</v>
      </c>
      <c r="U205" s="102">
        <v>1695.53</v>
      </c>
      <c r="V205" s="101"/>
      <c r="W205" s="101"/>
      <c r="X205" s="101"/>
      <c r="Y205" s="101"/>
      <c r="Z205" s="101"/>
    </row>
    <row r="206" spans="1:40">
      <c r="A206" t="s">
        <v>6731</v>
      </c>
      <c r="B206" t="s">
        <v>979</v>
      </c>
      <c r="C206" s="48" t="s">
        <v>5149</v>
      </c>
      <c r="D206" t="str">
        <f t="shared" si="11"/>
        <v>P22-018977</v>
      </c>
      <c r="E206" t="str">
        <f>IFERROR(VLOOKUP($A206,'Capital spend Nov 30'!$D:$G,3,FALSE),"No PO")</f>
        <v>P22-018977 - Line 1</v>
      </c>
      <c r="F206" t="str">
        <f>VLOOKUP(A206,'Capital spend Nov 30'!D:Q,14,FALSE)</f>
        <v>Montfort - 2022 - Kitchen Flooring</v>
      </c>
      <c r="G206" t="str">
        <f>VLOOKUP(A206,'Capital spend Nov 30'!D:U,18,FALSE)</f>
        <v>No</v>
      </c>
      <c r="H206" s="89">
        <f>VLOOKUP(A206,'Capital spend Nov 30'!$D$10:$W$6901,5,0)</f>
        <v>3130.1</v>
      </c>
      <c r="I206" t="str">
        <f>VLOOKUP(A206,'Capital spend Nov 30'!$D$10:$W$6901,15,0)</f>
        <v>ST10170</v>
      </c>
      <c r="J206" t="str">
        <f>VLOOKUP($A206,'Capital spend Nov 30'!$D$10:$W$6901,8,0)</f>
        <v>Amenity Spaces (Capital)</v>
      </c>
      <c r="K206" t="str">
        <f>VLOOKUP($A206,'Capital spend Nov 30'!$D$10:$W$6901,2,0)</f>
        <v>Kerrsten Norwood</v>
      </c>
      <c r="L206" t="str">
        <f>VLOOKUP($A206,'Capital spend Nov 30'!$D$10:$W$6901,4,0)</f>
        <v>Flooring replacement in kitchen and storage rooms</v>
      </c>
      <c r="R206" s="101" t="s">
        <v>6362</v>
      </c>
      <c r="S206" s="101" t="s">
        <v>759</v>
      </c>
      <c r="T206" s="101" t="s">
        <v>6363</v>
      </c>
      <c r="U206" s="102">
        <v>3365.14</v>
      </c>
      <c r="V206" s="101"/>
      <c r="W206" s="101"/>
      <c r="X206" s="101"/>
      <c r="Y206" s="101"/>
      <c r="Z206" s="101"/>
    </row>
    <row r="207" spans="1:40">
      <c r="A207" t="s">
        <v>6732</v>
      </c>
      <c r="B207" t="s">
        <v>979</v>
      </c>
      <c r="C207" s="48" t="s">
        <v>5149</v>
      </c>
      <c r="D207" t="str">
        <f t="shared" si="11"/>
        <v>P22-020062</v>
      </c>
      <c r="E207" t="str">
        <f>IFERROR(VLOOKUP($A207,'Capital spend Nov 30'!$D:$G,3,FALSE),"No PO")</f>
        <v>P22-020062 - Line 2</v>
      </c>
      <c r="F207" t="str">
        <f>VLOOKUP(A207,'Capital spend Nov 30'!D:Q,14,FALSE)</f>
        <v>Marian Chateau - 2022 - In-Suite Renovations</v>
      </c>
      <c r="G207" t="str">
        <f>VLOOKUP(A207,'Capital spend Nov 30'!D:U,18,FALSE)</f>
        <v>No</v>
      </c>
      <c r="H207" s="89">
        <f>VLOOKUP(A207,'Capital spend Nov 30'!$D$10:$W$6901,5,0)</f>
        <v>5932.36</v>
      </c>
      <c r="I207" t="str">
        <f>VLOOKUP(A207,'Capital spend Nov 30'!$D$10:$W$6901,15,0)</f>
        <v>ST10078</v>
      </c>
      <c r="J207" t="str">
        <f>VLOOKUP($A207,'Capital spend Nov 30'!$D$10:$W$6901,8,0)</f>
        <v>In-Suite Renovation (Capital)</v>
      </c>
      <c r="K207" t="str">
        <f>VLOOKUP($A207,'Capital spend Nov 30'!$D$10:$W$6901,2,0)</f>
        <v>Armando Rivero</v>
      </c>
      <c r="L207" t="str">
        <f>VLOOKUP($A207,'Capital spend Nov 30'!$D$10:$W$6901,4,0)</f>
        <v>Suite 126 Reno</v>
      </c>
      <c r="R207" s="101" t="s">
        <v>6364</v>
      </c>
      <c r="S207" s="101" t="s">
        <v>635</v>
      </c>
      <c r="T207" s="101" t="s">
        <v>6365</v>
      </c>
      <c r="U207" s="102">
        <v>3650</v>
      </c>
      <c r="V207" s="101"/>
      <c r="W207" s="101"/>
      <c r="X207" s="101"/>
      <c r="Y207" s="101"/>
      <c r="Z207" s="101"/>
    </row>
    <row r="208" spans="1:40">
      <c r="A208" s="25" t="s">
        <v>6733</v>
      </c>
      <c r="B208" t="s">
        <v>979</v>
      </c>
      <c r="C208" s="48" t="s">
        <v>5149</v>
      </c>
      <c r="D208" t="str">
        <f t="shared" si="11"/>
        <v>P22-019290</v>
      </c>
      <c r="E208" t="str">
        <f>IFERROR(VLOOKUP($A208,'Capital spend Nov 30'!$D:$G,3,FALSE),"No PO")</f>
        <v>P22-019290 - Line 1</v>
      </c>
      <c r="F208" t="str">
        <f>VLOOKUP(A208,'Capital spend Nov 30'!D:Q,14,FALSE)</f>
        <v>Montfort - 2022 - Tub Replacement x3</v>
      </c>
      <c r="G208" t="str">
        <f>VLOOKUP(A208,'Capital spend Nov 30'!D:U,18,FALSE)</f>
        <v>No</v>
      </c>
      <c r="H208" s="89">
        <f>VLOOKUP(A208,'Capital spend Nov 30'!$D$10:$W$6901,5,0)</f>
        <v>58190.3</v>
      </c>
      <c r="I208" t="str">
        <f>VLOOKUP(A208,'Capital spend Nov 30'!$D$10:$W$6901,15,0)</f>
        <v>ST10170</v>
      </c>
      <c r="J208" t="str">
        <f>VLOOKUP($A208,'Capital spend Nov 30'!$D$10:$W$6901,8,0)</f>
        <v>Spa/Tubs/Washrooms (Capital)</v>
      </c>
      <c r="K208" t="str">
        <f>VLOOKUP($A208,'Capital spend Nov 30'!$D$10:$W$6901,2,0)</f>
        <v>Brianne Hore</v>
      </c>
      <c r="L208" t="str">
        <f>VLOOKUP($A208,'Capital spend Nov 30'!$D$10:$W$6901,4,0)</f>
        <v>Purchase of 3 x tubs for spa rooms</v>
      </c>
      <c r="R208" s="101" t="s">
        <v>6366</v>
      </c>
      <c r="S208" s="101" t="s">
        <v>755</v>
      </c>
      <c r="T208" s="101" t="s">
        <v>6367</v>
      </c>
      <c r="U208" s="102">
        <v>1559.94</v>
      </c>
      <c r="V208" s="101"/>
      <c r="W208" s="101"/>
      <c r="X208" s="101"/>
      <c r="Y208" s="101"/>
      <c r="Z208" s="101"/>
    </row>
    <row r="209" spans="1:26">
      <c r="A209" s="25" t="s">
        <v>6734</v>
      </c>
      <c r="B209" t="s">
        <v>979</v>
      </c>
      <c r="C209" s="48" t="s">
        <v>1012</v>
      </c>
      <c r="D209" t="str">
        <f t="shared" si="11"/>
        <v>P22-019967</v>
      </c>
      <c r="E209" t="str">
        <f>IFERROR(VLOOKUP($A209,'Capital spend Nov 30'!$D:$G,3,FALSE),"No PO")</f>
        <v>P22-019967 - Line 1</v>
      </c>
      <c r="F209" t="str">
        <f>VLOOKUP(A209,'Capital spend Nov 30'!D:Q,14,FALSE)</f>
        <v>Don Mills - 2022 - Elevator Mod (O/S INV)</v>
      </c>
      <c r="G209" t="str">
        <f>VLOOKUP(A209,'Capital spend Nov 30'!D:U,18,FALSE)</f>
        <v>No</v>
      </c>
      <c r="H209" s="89">
        <f>VLOOKUP(A209,'Capital spend Nov 30'!$D$10:$W$6901,5,0)</f>
        <v>82131.199999999997</v>
      </c>
      <c r="I209" t="str">
        <f>VLOOKUP(A209,'Capital spend Nov 30'!$D$10:$W$6901,15,0)</f>
        <v>ST10025</v>
      </c>
      <c r="J209" t="str">
        <f>VLOOKUP($A209,'Capital spend Nov 30'!$D$10:$W$6901,8,0)</f>
        <v>Elevator Systems (Capital)</v>
      </c>
      <c r="K209" t="str">
        <f>VLOOKUP($A209,'Capital spend Nov 30'!$D$10:$W$6901,2,0)</f>
        <v>Brianne Hore</v>
      </c>
      <c r="L209" t="str">
        <f>VLOOKUP($A209,'Capital spend Nov 30'!$D$10:$W$6901,4,0)</f>
        <v>Outstanding invoices not captured by previous RM, related to elevator mod. Approved by Ron Takamaki</v>
      </c>
      <c r="R209" s="101" t="s">
        <v>6368</v>
      </c>
      <c r="S209" s="101" t="s">
        <v>175</v>
      </c>
      <c r="T209" s="101" t="s">
        <v>6369</v>
      </c>
      <c r="U209" s="102">
        <v>14731.76</v>
      </c>
      <c r="V209" s="101"/>
      <c r="W209" s="101"/>
      <c r="X209" s="101"/>
      <c r="Y209" s="101"/>
      <c r="Z209" s="101"/>
    </row>
    <row r="210" spans="1:26">
      <c r="A210" s="25" t="s">
        <v>6735</v>
      </c>
      <c r="B210" t="s">
        <v>979</v>
      </c>
      <c r="C210" s="48" t="s">
        <v>1012</v>
      </c>
      <c r="D210" t="str">
        <f t="shared" si="11"/>
        <v>P22-020265</v>
      </c>
      <c r="E210" t="str">
        <f>IFERROR(VLOOKUP($A210,'Capital spend Nov 30'!$D:$G,3,FALSE),"No PO")</f>
        <v>P22-020265 - Line 1</v>
      </c>
      <c r="F210" t="str">
        <f>VLOOKUP(A210,'Capital spend Nov 30'!D:Q,14,FALSE)</f>
        <v>Telfer Place - 2022 - Repairs from Roof Leak</v>
      </c>
      <c r="G210" t="str">
        <f>VLOOKUP(A210,'Capital spend Nov 30'!D:U,18,FALSE)</f>
        <v>No</v>
      </c>
      <c r="H210" s="89">
        <f>VLOOKUP(A210,'Capital spend Nov 30'!$D$10:$W$6901,5,0)</f>
        <v>6423.45</v>
      </c>
      <c r="I210" t="str">
        <f>VLOOKUP(A210,'Capital spend Nov 30'!$D$10:$W$6901,15,0)</f>
        <v>ST10188</v>
      </c>
      <c r="J210" t="str">
        <f>VLOOKUP($A210,'Capital spend Nov 30'!$D$10:$W$6901,8,0)</f>
        <v>Amenity Spaces (Capital)</v>
      </c>
      <c r="K210" t="str">
        <f>VLOOKUP($A210,'Capital spend Nov 30'!$D$10:$W$6901,2,0)</f>
        <v>Emilio Ricciardi (Terminated)</v>
      </c>
      <c r="L210" t="str">
        <f>VLOOKUP($A210,'Capital spend Nov 30'!$D$10:$W$6901,4,0)</f>
        <v>Replacement and repair throughout the home from damages caused by roof leak.</v>
      </c>
      <c r="R210" s="101" t="s">
        <v>6370</v>
      </c>
      <c r="S210" s="101" t="s">
        <v>396</v>
      </c>
      <c r="T210" s="101" t="s">
        <v>6371</v>
      </c>
      <c r="U210" s="102">
        <v>4451.53</v>
      </c>
      <c r="V210" s="101"/>
      <c r="W210" s="101"/>
      <c r="X210" s="101"/>
      <c r="Y210" s="101"/>
      <c r="Z210" s="101"/>
    </row>
    <row r="211" spans="1:26">
      <c r="A211" s="25" t="s">
        <v>6736</v>
      </c>
      <c r="B211" t="s">
        <v>979</v>
      </c>
      <c r="C211" s="48" t="s">
        <v>5149</v>
      </c>
      <c r="D211" t="str">
        <f t="shared" si="11"/>
        <v>P22-020436</v>
      </c>
      <c r="E211" t="str">
        <f>IFERROR(VLOOKUP($A211,'Capital spend Nov 30'!$D:$G,3,FALSE),"No PO")</f>
        <v>P22-020436 - Line 2</v>
      </c>
      <c r="F211" t="str">
        <f>VLOOKUP(A211,'Capital spend Nov 30'!D:Q,14,FALSE)</f>
        <v>St. Lawrence Place - 2022 - In-Suite Renovations</v>
      </c>
      <c r="G211" t="str">
        <f>VLOOKUP(A211,'Capital spend Nov 30'!D:U,18,FALSE)</f>
        <v>No</v>
      </c>
      <c r="H211" s="89">
        <f>VLOOKUP(A211,'Capital spend Nov 30'!$D$10:$W$6901,5,0)</f>
        <v>565</v>
      </c>
      <c r="I211" t="str">
        <f>VLOOKUP(A211,'Capital spend Nov 30'!$D$10:$W$6901,15,0)</f>
        <v>ST10038</v>
      </c>
      <c r="J211" t="str">
        <f>VLOOKUP($A211,'Capital spend Nov 30'!$D$10:$W$6901,8,0)</f>
        <v>Suites FF&amp;E (Capital)</v>
      </c>
      <c r="K211" t="str">
        <f>VLOOKUP($A211,'Capital spend Nov 30'!$D$10:$W$6901,2,0)</f>
        <v>Monique Desjardins</v>
      </c>
      <c r="L211" t="str">
        <f>VLOOKUP($A211,'Capital spend Nov 30'!$D$10:$W$6901,4,0)</f>
        <v>Suite 411 Reno Fridge</v>
      </c>
      <c r="R211" s="101" t="s">
        <v>6372</v>
      </c>
      <c r="S211" s="101" t="s">
        <v>481</v>
      </c>
      <c r="T211" s="101" t="s">
        <v>6373</v>
      </c>
      <c r="U211" s="102">
        <v>12496.66</v>
      </c>
      <c r="V211" s="101"/>
      <c r="W211" s="101"/>
      <c r="X211" s="101"/>
      <c r="Y211" s="101"/>
      <c r="Z211" s="101"/>
    </row>
    <row r="212" spans="1:26">
      <c r="A212" s="25" t="s">
        <v>6737</v>
      </c>
      <c r="B212" t="s">
        <v>979</v>
      </c>
      <c r="C212" s="48" t="s">
        <v>1086</v>
      </c>
      <c r="D212" t="str">
        <f t="shared" si="11"/>
        <v>P22-019519</v>
      </c>
      <c r="E212" t="str">
        <f>IFERROR(VLOOKUP($A212,'Capital spend Nov 30'!$D:$G,3,FALSE),"No PO")</f>
        <v>P22-019519 - Line 1</v>
      </c>
      <c r="F212" t="str">
        <f>VLOOKUP(A212,'Capital spend Nov 30'!D:Q,14,FALSE)</f>
        <v>Poseidon - 2022 - Blinds/Window  coverings  (WHRA Funded)</v>
      </c>
      <c r="G212" t="str">
        <f>VLOOKUP(A212,'Capital spend Nov 30'!D:U,18,FALSE)</f>
        <v>No</v>
      </c>
      <c r="H212" s="89">
        <f>VLOOKUP(A212,'Capital spend Nov 30'!$D$10:$W$6901,5,0)</f>
        <v>89194.559999999998</v>
      </c>
      <c r="I212" t="str">
        <f>VLOOKUP(A212,'Capital spend Nov 30'!$D$10:$W$6901,15,0)</f>
        <v>ST10198</v>
      </c>
      <c r="J212" t="str">
        <f>VLOOKUP($A212,'Capital spend Nov 30'!$D$10:$W$6901,8,0)</f>
        <v>In-Suite Refresh (Capital)</v>
      </c>
      <c r="K212" t="str">
        <f>VLOOKUP($A212,'Capital spend Nov 30'!$D$10:$W$6901,2,0)</f>
        <v>Malcolm Holbrow</v>
      </c>
      <c r="L212" t="str">
        <f>VLOOKUP($A212,'Capital spend Nov 30'!$D$10:$W$6901,4,0)</f>
        <v>Poseidon - 2022 - Drapery and bedding replacement - The WRHA has approved the funding for the replacement of bedding and drapery at Poseidon. The bedding and drapery are approx 40yrs of age and arew badly worn. Please ensure Jason Chester is added as an approver.</v>
      </c>
      <c r="R212" s="101" t="s">
        <v>6374</v>
      </c>
      <c r="S212" s="101" t="s">
        <v>481</v>
      </c>
      <c r="T212" s="101" t="s">
        <v>6375</v>
      </c>
      <c r="U212" s="102">
        <v>282.5</v>
      </c>
      <c r="V212" s="101"/>
      <c r="W212" s="101"/>
      <c r="X212" s="101"/>
      <c r="Y212" s="101"/>
      <c r="Z212" s="101"/>
    </row>
    <row r="213" spans="1:26">
      <c r="A213" s="25" t="s">
        <v>6738</v>
      </c>
      <c r="B213" t="s">
        <v>979</v>
      </c>
      <c r="C213" s="48" t="s">
        <v>5149</v>
      </c>
      <c r="D213" t="str">
        <f t="shared" si="11"/>
        <v>P22-020433</v>
      </c>
      <c r="E213" t="str">
        <f>IFERROR(VLOOKUP($A213,'Capital spend Nov 30'!$D:$G,3,FALSE),"No PO")</f>
        <v>P22-020433 - Line 1</v>
      </c>
      <c r="F213" t="str">
        <f>VLOOKUP(A213,'Capital spend Nov 30'!D:Q,14,FALSE)</f>
        <v>Aspen Ridge - 2022 - In-Suite Renovations</v>
      </c>
      <c r="G213" t="str">
        <f>VLOOKUP(A213,'Capital spend Nov 30'!D:U,18,FALSE)</f>
        <v>No</v>
      </c>
      <c r="H213" s="89">
        <f>VLOOKUP(A213,'Capital spend Nov 30'!$D$10:$W$6901,5,0)</f>
        <v>451.5</v>
      </c>
      <c r="I213" t="str">
        <f>VLOOKUP(A213,'Capital spend Nov 30'!$D$10:$W$6901,15,0)</f>
        <v>ST10064</v>
      </c>
      <c r="J213" t="str">
        <f>VLOOKUP($A213,'Capital spend Nov 30'!$D$10:$W$6901,8,0)</f>
        <v>In-Suite Renovation (Capital)</v>
      </c>
      <c r="K213" t="str">
        <f>VLOOKUP($A213,'Capital spend Nov 30'!$D$10:$W$6901,2,0)</f>
        <v>Dawn Anderson</v>
      </c>
      <c r="L213" t="str">
        <f>VLOOKUP($A213,'Capital spend Nov 30'!$D$10:$W$6901,4,0)</f>
        <v>Suite 223 Reno Additional Scope</v>
      </c>
      <c r="R213" s="101" t="s">
        <v>6376</v>
      </c>
      <c r="S213" s="101" t="s">
        <v>378</v>
      </c>
      <c r="T213" s="101" t="s">
        <v>6377</v>
      </c>
      <c r="U213" s="102">
        <v>948.75</v>
      </c>
      <c r="V213" s="101"/>
      <c r="W213" s="101"/>
      <c r="X213" s="101"/>
      <c r="Y213" s="101"/>
      <c r="Z213" s="101"/>
    </row>
    <row r="214" spans="1:26">
      <c r="A214" s="25" t="s">
        <v>6739</v>
      </c>
      <c r="B214" t="s">
        <v>979</v>
      </c>
      <c r="C214" s="48" t="s">
        <v>1012</v>
      </c>
      <c r="D214" t="str">
        <f t="shared" si="11"/>
        <v>P22-019909</v>
      </c>
      <c r="E214" t="str">
        <f>IFERROR(VLOOKUP($A214,'Capital spend Nov 30'!$D:$G,3,FALSE),"No PO")</f>
        <v>P22-019909 - Line 1</v>
      </c>
      <c r="F214" t="str">
        <f>VLOOKUP(A214,'Capital spend Nov 30'!D:Q,14,FALSE)</f>
        <v>King Gardens - 2022 - In-Suite Renovations</v>
      </c>
      <c r="G214" t="str">
        <f>VLOOKUP(A214,'Capital spend Nov 30'!D:U,18,FALSE)</f>
        <v>No</v>
      </c>
      <c r="H214" s="89">
        <f>VLOOKUP(A214,'Capital spend Nov 30'!$D$10:$W$6901,5,0)</f>
        <v>2747.03</v>
      </c>
      <c r="I214" t="str">
        <f>VLOOKUP(A214,'Capital spend Nov 30'!$D$10:$W$6901,15,0)</f>
        <v>ST10017</v>
      </c>
      <c r="J214" t="str">
        <f>VLOOKUP($A214,'Capital spend Nov 30'!$D$10:$W$6901,8,0)</f>
        <v>In-Suite Refresh (Capital)</v>
      </c>
      <c r="K214" t="str">
        <f>VLOOKUP($A214,'Capital spend Nov 30'!$D$10:$W$6901,2,0)</f>
        <v>Justine Welburn</v>
      </c>
      <c r="L214" t="str">
        <f>VLOOKUP($A214,'Capital spend Nov 30'!$D$10:$W$6901,4,0)</f>
        <v>Suite 1004 Refresh, Suite 1019 Refresh, Suite 915  Refresh Reallocation of previous work to capital. Invoice 2702</v>
      </c>
      <c r="R214" s="101" t="s">
        <v>6378</v>
      </c>
      <c r="S214" s="101" t="s">
        <v>422</v>
      </c>
      <c r="T214" s="101" t="s">
        <v>6379</v>
      </c>
      <c r="U214" s="102">
        <v>945</v>
      </c>
      <c r="V214" s="101"/>
      <c r="W214" s="101"/>
      <c r="X214" s="101"/>
      <c r="Y214" s="101"/>
      <c r="Z214" s="101"/>
    </row>
    <row r="215" spans="1:26">
      <c r="A215" s="25" t="s">
        <v>6740</v>
      </c>
      <c r="B215" t="s">
        <v>979</v>
      </c>
      <c r="C215" s="48" t="s">
        <v>1012</v>
      </c>
      <c r="D215" t="str">
        <f t="shared" si="11"/>
        <v>P22-020435</v>
      </c>
      <c r="E215" t="str">
        <f>IFERROR(VLOOKUP($A215,'Capital spend Nov 30'!$D:$G,3,FALSE),"No PO")</f>
        <v>P22-020435 - Line 1</v>
      </c>
      <c r="F215" t="str">
        <f>VLOOKUP(A215,'Capital spend Nov 30'!D:Q,14,FALSE)</f>
        <v>St. Lawrence Place - 2022 - In-Suite Renovations</v>
      </c>
      <c r="G215" t="str">
        <f>VLOOKUP(A215,'Capital spend Nov 30'!D:U,18,FALSE)</f>
        <v>No</v>
      </c>
      <c r="H215" s="89">
        <f>VLOOKUP(A215,'Capital spend Nov 30'!$D$10:$W$6901,5,0)</f>
        <v>1469</v>
      </c>
      <c r="I215" t="str">
        <f>VLOOKUP(A215,'Capital spend Nov 30'!$D$10:$W$6901,15,0)</f>
        <v>ST10038</v>
      </c>
      <c r="J215" t="str">
        <f>VLOOKUP($A215,'Capital spend Nov 30'!$D$10:$W$6901,8,0)</f>
        <v>In-Suite Renovation (Capital)</v>
      </c>
      <c r="K215" t="str">
        <f>VLOOKUP($A215,'Capital spend Nov 30'!$D$10:$W$6901,2,0)</f>
        <v>Monique Desjardins</v>
      </c>
      <c r="L215" t="str">
        <f>VLOOKUP($A215,'Capital spend Nov 30'!$D$10:$W$6901,4,0)</f>
        <v>Suite 412 Reno 4 @ $325 each Blinds</v>
      </c>
      <c r="Q215">
        <f>COUNTIF(Z:Z,C215)</f>
        <v>0</v>
      </c>
      <c r="R215" s="101" t="s">
        <v>6380</v>
      </c>
      <c r="S215" s="101" t="s">
        <v>6327</v>
      </c>
      <c r="T215" s="101" t="s">
        <v>6381</v>
      </c>
      <c r="U215" s="102">
        <v>5169.75</v>
      </c>
      <c r="V215" s="101"/>
      <c r="W215" s="101"/>
      <c r="X215" s="101"/>
      <c r="Y215" s="101"/>
      <c r="Z215" s="101"/>
    </row>
    <row r="216" spans="1:26">
      <c r="A216" s="25" t="s">
        <v>6741</v>
      </c>
      <c r="B216" t="s">
        <v>979</v>
      </c>
      <c r="C216" s="48" t="s">
        <v>5149</v>
      </c>
      <c r="D216" t="str">
        <f t="shared" si="11"/>
        <v>P22-020437</v>
      </c>
      <c r="E216" t="str">
        <f>IFERROR(VLOOKUP($A216,'Capital spend Nov 30'!$D:$G,3,FALSE),"No PO")</f>
        <v>P22-020437 - Line 1</v>
      </c>
      <c r="F216" t="str">
        <f>VLOOKUP(A216,'Capital spend Nov 30'!D:Q,14,FALSE)</f>
        <v>St. Lawrence Place - 2022 - In-Suite Renovations</v>
      </c>
      <c r="G216" t="str">
        <f>VLOOKUP(A216,'Capital spend Nov 30'!D:U,18,FALSE)</f>
        <v>No</v>
      </c>
      <c r="H216" s="89">
        <f>VLOOKUP(A216,'Capital spend Nov 30'!$D$10:$W$6901,5,0)</f>
        <v>565</v>
      </c>
      <c r="I216" t="str">
        <f>VLOOKUP(A216,'Capital spend Nov 30'!$D$10:$W$6901,15,0)</f>
        <v>ST10038</v>
      </c>
      <c r="J216" t="str">
        <f>VLOOKUP($A216,'Capital spend Nov 30'!$D$10:$W$6901,8,0)</f>
        <v>Suites FF&amp;E (Capital)</v>
      </c>
      <c r="K216" t="str">
        <f>VLOOKUP($A216,'Capital spend Nov 30'!$D$10:$W$6901,2,0)</f>
        <v>Monique Desjardins</v>
      </c>
      <c r="L216" t="str">
        <f>VLOOKUP($A216,'Capital spend Nov 30'!$D$10:$W$6901,4,0)</f>
        <v>Suite 404 Reno Bar Fridge</v>
      </c>
      <c r="Q216" s="106"/>
      <c r="R216" s="101" t="s">
        <v>6382</v>
      </c>
      <c r="S216" s="101" t="s">
        <v>6197</v>
      </c>
      <c r="T216" s="101" t="s">
        <v>6383</v>
      </c>
      <c r="U216" s="102">
        <v>11090.89</v>
      </c>
      <c r="V216" s="101"/>
      <c r="W216" s="101"/>
      <c r="X216" s="101"/>
      <c r="Y216" s="101"/>
      <c r="Z216" s="101"/>
    </row>
    <row r="217" spans="1:26">
      <c r="A217" s="25" t="s">
        <v>6742</v>
      </c>
      <c r="B217" t="s">
        <v>979</v>
      </c>
      <c r="C217" s="48" t="s">
        <v>1012</v>
      </c>
      <c r="D217" t="str">
        <f t="shared" si="11"/>
        <v>P22-020044</v>
      </c>
      <c r="E217" t="str">
        <f>IFERROR(VLOOKUP($A217,'Capital spend Nov 30'!$D:$G,3,FALSE),"No PO")</f>
        <v>P22-020044 - Line 1</v>
      </c>
      <c r="F217" t="str">
        <f>VLOOKUP(A217,'Capital spend Nov 30'!D:Q,14,FALSE)</f>
        <v>Fleetwood Villa - 2022 - Landscaping</v>
      </c>
      <c r="G217" t="str">
        <f>VLOOKUP(A217,'Capital spend Nov 30'!D:U,18,FALSE)</f>
        <v>No</v>
      </c>
      <c r="H217" s="89">
        <f>VLOOKUP(A217,'Capital spend Nov 30'!$D$10:$W$6901,5,0)</f>
        <v>9938.25</v>
      </c>
      <c r="I217" t="str">
        <f>VLOOKUP(A217,'Capital spend Nov 30'!$D$10:$W$6901,15,0)</f>
        <v>ST10062</v>
      </c>
      <c r="J217" t="str">
        <f>VLOOKUP($A217,'Capital spend Nov 30'!$D$10:$W$6901,8,0)</f>
        <v>Landscaping Features (Capital)</v>
      </c>
      <c r="K217" t="str">
        <f>VLOOKUP($A217,'Capital spend Nov 30'!$D$10:$W$6901,2,0)</f>
        <v>Doug Blanchard</v>
      </c>
      <c r="L217" t="str">
        <f>VLOOKUP($A217,'Capital spend Nov 30'!$D$10:$W$6901,4,0)</f>
        <v>Replacement of 1 pedestriation foot bridge in central courtyard. As per attached quotation F 0921</v>
      </c>
      <c r="Q217" s="106"/>
      <c r="R217" s="101" t="s">
        <v>6384</v>
      </c>
      <c r="S217" s="101" t="s">
        <v>365</v>
      </c>
      <c r="T217" s="101" t="s">
        <v>6385</v>
      </c>
      <c r="U217" s="102">
        <v>1124.55</v>
      </c>
      <c r="V217" s="101"/>
      <c r="W217" s="101"/>
      <c r="X217" s="101"/>
      <c r="Y217" s="101"/>
      <c r="Z217" s="101"/>
    </row>
    <row r="218" spans="1:26">
      <c r="A218" s="25" t="s">
        <v>6743</v>
      </c>
      <c r="B218" t="s">
        <v>979</v>
      </c>
      <c r="C218" t="s">
        <v>1012</v>
      </c>
      <c r="D218" t="str">
        <f t="shared" si="11"/>
        <v>P22-020146</v>
      </c>
      <c r="E218" t="str">
        <f>IFERROR(VLOOKUP($A218,'Capital spend Nov 30'!$D:$G,3,FALSE),"No PO")</f>
        <v>P22-020146 - Line 1</v>
      </c>
      <c r="F218" t="str">
        <f>VLOOKUP(A218,'Capital spend Nov 30'!D:Q,14,FALSE)</f>
        <v>The Bentley Regina - 2022 - In-Suite Renovations</v>
      </c>
      <c r="G218" t="str">
        <f>VLOOKUP(A218,'Capital spend Nov 30'!D:U,18,FALSE)</f>
        <v>No</v>
      </c>
      <c r="H218" s="89">
        <f>VLOOKUP(A218,'Capital spend Nov 30'!$D$10:$W$6901,5,0)</f>
        <v>693.75</v>
      </c>
      <c r="I218" t="str">
        <f>VLOOKUP(A218,'Capital spend Nov 30'!$D$10:$W$6901,15,0)</f>
        <v>ST10085</v>
      </c>
      <c r="J218" t="str">
        <f>VLOOKUP($A218,'Capital spend Nov 30'!$D$10:$W$6901,8,0)</f>
        <v>In-Suite Renovation (Capital)</v>
      </c>
      <c r="K218" t="str">
        <f>VLOOKUP($A218,'Capital spend Nov 30'!$D$10:$W$6901,2,0)</f>
        <v>Reymon Roxas</v>
      </c>
      <c r="L218" t="str">
        <f>VLOOKUP($A218,'Capital spend Nov 30'!$D$10:$W$6901,4,0)</f>
        <v>Suite 425 Reno Additional Scope</v>
      </c>
      <c r="Q218" s="106">
        <f>COUNTIF(Z:Z,C218)</f>
        <v>0</v>
      </c>
      <c r="R218" s="101" t="s">
        <v>6386</v>
      </c>
      <c r="S218" s="101" t="s">
        <v>182</v>
      </c>
      <c r="T218" s="101" t="s">
        <v>6387</v>
      </c>
      <c r="U218" s="102">
        <v>6446.72</v>
      </c>
      <c r="V218" s="101"/>
      <c r="W218" s="101"/>
      <c r="X218" s="101"/>
      <c r="Y218" s="101"/>
      <c r="Z218" s="101"/>
    </row>
    <row r="219" spans="1:26">
      <c r="A219" s="25" t="s">
        <v>6744</v>
      </c>
      <c r="B219" t="s">
        <v>979</v>
      </c>
      <c r="C219" t="s">
        <v>1012</v>
      </c>
      <c r="D219" t="str">
        <f t="shared" si="11"/>
        <v>P22-020147</v>
      </c>
      <c r="E219" t="str">
        <f>IFERROR(VLOOKUP($A219,'Capital spend Nov 30'!$D:$G,3,FALSE),"No PO")</f>
        <v>P22-020147 - Line 1</v>
      </c>
      <c r="F219" t="str">
        <f>VLOOKUP(A219,'Capital spend Nov 30'!D:Q,14,FALSE)</f>
        <v>The Bentley Regina - 2022 - In-Suite Renovations</v>
      </c>
      <c r="G219" t="str">
        <f>VLOOKUP(A219,'Capital spend Nov 30'!D:U,18,FALSE)</f>
        <v>No</v>
      </c>
      <c r="H219" s="89">
        <f>VLOOKUP(A219,'Capital spend Nov 30'!$D$10:$W$6901,5,0)</f>
        <v>6233.8</v>
      </c>
      <c r="I219" t="str">
        <f>VLOOKUP(A219,'Capital spend Nov 30'!$D$10:$W$6901,15,0)</f>
        <v>ST10085</v>
      </c>
      <c r="J219" t="str">
        <f>VLOOKUP($A219,'Capital spend Nov 30'!$D$10:$W$6901,8,0)</f>
        <v>In-Suite Renovation (Capital)</v>
      </c>
      <c r="K219" t="str">
        <f>VLOOKUP($A219,'Capital spend Nov 30'!$D$10:$W$6901,2,0)</f>
        <v>Reymon Roxas</v>
      </c>
      <c r="L219" t="str">
        <f>VLOOKUP($A219,'Capital spend Nov 30'!$D$10:$W$6901,4,0)</f>
        <v>Suite 229 Reno Paint 2 coats, replace flooring and toilet</v>
      </c>
      <c r="Q219" s="106">
        <f>COUNTIF(Z:Z,C219)</f>
        <v>0</v>
      </c>
      <c r="R219" s="101" t="s">
        <v>6388</v>
      </c>
      <c r="S219" s="101" t="s">
        <v>317</v>
      </c>
      <c r="T219" s="101" t="s">
        <v>6389</v>
      </c>
      <c r="U219" s="102">
        <v>1932.3</v>
      </c>
      <c r="V219" s="101"/>
      <c r="W219" s="101"/>
      <c r="X219" s="101"/>
      <c r="Y219" s="101"/>
      <c r="Z219" s="101"/>
    </row>
    <row r="220" spans="1:26">
      <c r="A220" s="25" t="s">
        <v>6745</v>
      </c>
      <c r="B220" t="s">
        <v>979</v>
      </c>
      <c r="C220" s="48" t="s">
        <v>5149</v>
      </c>
      <c r="D220" t="str">
        <f t="shared" si="11"/>
        <v>P22-020148</v>
      </c>
      <c r="E220" t="str">
        <f>IFERROR(VLOOKUP($A220,'Capital spend Nov 30'!$D:$G,3,FALSE),"No PO")</f>
        <v>P22-020148 - Line 1</v>
      </c>
      <c r="F220" t="str">
        <f>VLOOKUP(A220,'Capital spend Nov 30'!D:Q,14,FALSE)</f>
        <v>The Bentley Regina - 2022 - In-Suite Renovations</v>
      </c>
      <c r="G220" t="str">
        <f>VLOOKUP(A220,'Capital spend Nov 30'!D:U,18,FALSE)</f>
        <v>No</v>
      </c>
      <c r="H220" s="89">
        <f>VLOOKUP(A220,'Capital spend Nov 30'!$D$10:$W$6901,5,0)</f>
        <v>5897.58</v>
      </c>
      <c r="I220" t="str">
        <f>VLOOKUP(A220,'Capital spend Nov 30'!$D$10:$W$6901,15,0)</f>
        <v>ST10085</v>
      </c>
      <c r="J220" t="str">
        <f>VLOOKUP($A220,'Capital spend Nov 30'!$D$10:$W$6901,8,0)</f>
        <v>In-Suite Renovation (Capital)</v>
      </c>
      <c r="K220" t="str">
        <f>VLOOKUP($A220,'Capital spend Nov 30'!$D$10:$W$6901,2,0)</f>
        <v>Reymon Roxas</v>
      </c>
      <c r="L220" t="str">
        <f>VLOOKUP($A220,'Capital spend Nov 30'!$D$10:$W$6901,4,0)</f>
        <v>Suite 113 Reno Paint 2 coats, replace flooring and toilet</v>
      </c>
      <c r="Q220" s="106">
        <f>COUNTIF(Z:Z,C220)</f>
        <v>0</v>
      </c>
      <c r="R220" s="101" t="s">
        <v>6390</v>
      </c>
      <c r="S220" s="101" t="s">
        <v>6391</v>
      </c>
      <c r="T220" s="101" t="s">
        <v>6392</v>
      </c>
      <c r="U220" s="102">
        <v>11776.04</v>
      </c>
      <c r="V220" s="101"/>
      <c r="W220" s="101"/>
      <c r="X220" s="101"/>
      <c r="Y220" s="101"/>
      <c r="Z220" s="101"/>
    </row>
    <row r="221" spans="1:26">
      <c r="A221" s="25" t="s">
        <v>6746</v>
      </c>
      <c r="B221" t="s">
        <v>979</v>
      </c>
      <c r="C221" s="48" t="s">
        <v>1012</v>
      </c>
      <c r="D221" t="str">
        <f t="shared" si="11"/>
        <v>P22-020373</v>
      </c>
      <c r="E221" t="str">
        <f>IFERROR(VLOOKUP($A221,'Capital spend Nov 30'!$D:$G,3,FALSE),"No PO")</f>
        <v>P22-020373 - Line 1</v>
      </c>
      <c r="F221" t="str">
        <f>VLOOKUP(A221,'Capital spend Nov 30'!D:Q,14,FALSE)</f>
        <v>Don Mills - 2022 - In-Suite Renovations</v>
      </c>
      <c r="G221" t="str">
        <f>VLOOKUP(A221,'Capital spend Nov 30'!D:U,18,FALSE)</f>
        <v>No</v>
      </c>
      <c r="H221" s="89">
        <f>VLOOKUP(A221,'Capital spend Nov 30'!$D$10:$W$6901,5,0)</f>
        <v>17841.3</v>
      </c>
      <c r="I221" t="str">
        <f>VLOOKUP(A221,'Capital spend Nov 30'!$D$10:$W$6901,15,0)</f>
        <v>ST10025</v>
      </c>
      <c r="J221" t="str">
        <f>VLOOKUP($A221,'Capital spend Nov 30'!$D$10:$W$6901,8,0)</f>
        <v>In-Suite Renovation (Capital)</v>
      </c>
      <c r="K221" t="str">
        <f>VLOOKUP($A221,'Capital spend Nov 30'!$D$10:$W$6901,2,0)</f>
        <v>Lynn A. Jennings</v>
      </c>
      <c r="L221" t="str">
        <f>VLOOKUP($A221,'Capital spend Nov 30'!$D$10:$W$6901,4,0)</f>
        <v>Suite 504 (n) Reno Apt  - Move in Nov 01</v>
      </c>
      <c r="R221" s="101" t="s">
        <v>6393</v>
      </c>
      <c r="S221" s="101" t="s">
        <v>317</v>
      </c>
      <c r="T221" s="101" t="s">
        <v>6394</v>
      </c>
      <c r="U221" s="102">
        <v>1412.5</v>
      </c>
      <c r="V221" s="101"/>
      <c r="W221" s="101"/>
      <c r="X221" s="101"/>
      <c r="Y221" s="101"/>
      <c r="Z221" s="101"/>
    </row>
    <row r="222" spans="1:26">
      <c r="A222" s="25" t="s">
        <v>6747</v>
      </c>
      <c r="B222" t="s">
        <v>979</v>
      </c>
      <c r="C222" s="48" t="s">
        <v>1012</v>
      </c>
      <c r="D222" t="str">
        <f t="shared" si="11"/>
        <v>P22-020471</v>
      </c>
      <c r="E222" t="str">
        <f>IFERROR(VLOOKUP($A222,'Capital spend Nov 30'!$D:$G,3,FALSE),"No PO")</f>
        <v>P22-020471 - Line 1</v>
      </c>
      <c r="F222" t="str">
        <f>VLOOKUP(A222,'Capital spend Nov 30'!D:Q,14,FALSE)</f>
        <v>Riverbend Place - 2022 - In-Suite Renovations</v>
      </c>
      <c r="G222" t="str">
        <f>VLOOKUP(A222,'Capital spend Nov 30'!D:U,18,FALSE)</f>
        <v>No</v>
      </c>
      <c r="H222" s="89">
        <f>VLOOKUP(A222,'Capital spend Nov 30'!$D$10:$W$6901,5,0)</f>
        <v>282.5</v>
      </c>
      <c r="I222" t="str">
        <f>VLOOKUP(A222,'Capital spend Nov 30'!$D$10:$W$6901,15,0)</f>
        <v>ST10184</v>
      </c>
      <c r="J222" t="str">
        <f>VLOOKUP($A222,'Capital spend Nov 30'!$D$10:$W$6901,8,0)</f>
        <v>In-Suite Renovation (Capital)</v>
      </c>
      <c r="K222" t="str">
        <f>VLOOKUP($A222,'Capital spend Nov 30'!$D$10:$W$6901,2,0)</f>
        <v>Brenda Dennis</v>
      </c>
      <c r="L222" t="str">
        <f>VLOOKUP($A222,'Capital spend Nov 30'!$D$10:$W$6901,4,0)</f>
        <v>Suite 501 Reno Additional Scope</v>
      </c>
      <c r="Q222" s="106">
        <f t="shared" ref="Q222:Q259" si="12">COUNTIF(Z:Z,C222)</f>
        <v>0</v>
      </c>
      <c r="R222" s="101" t="s">
        <v>6395</v>
      </c>
      <c r="S222" s="101" t="s">
        <v>317</v>
      </c>
      <c r="T222" s="101" t="s">
        <v>6396</v>
      </c>
      <c r="U222" s="102">
        <v>565</v>
      </c>
      <c r="V222" s="101"/>
      <c r="W222" s="101"/>
      <c r="X222" s="101"/>
      <c r="Y222" s="101"/>
      <c r="Z222" s="101"/>
    </row>
    <row r="223" spans="1:26">
      <c r="A223" s="25" t="s">
        <v>6748</v>
      </c>
      <c r="B223" t="s">
        <v>979</v>
      </c>
      <c r="C223" t="s">
        <v>1012</v>
      </c>
      <c r="D223" t="str">
        <f t="shared" si="11"/>
        <v>P22-020581</v>
      </c>
      <c r="E223" t="str">
        <f>IFERROR(VLOOKUP($A223,'Capital spend Nov 30'!$D:$G,3,FALSE),"No PO")</f>
        <v>P22-020581 - Line 2</v>
      </c>
      <c r="F223" t="str">
        <f>VLOOKUP(A223,'Capital spend Nov 30'!D:Q,14,FALSE)</f>
        <v>Whitecliff - 2022 - In-Suite Renovations</v>
      </c>
      <c r="G223" t="str">
        <f>VLOOKUP(A223,'Capital spend Nov 30'!D:U,18,FALSE)</f>
        <v>No</v>
      </c>
      <c r="H223" s="89">
        <f>VLOOKUP(A223,'Capital spend Nov 30'!$D$10:$W$6901,5,0)</f>
        <v>5079.1400000000003</v>
      </c>
      <c r="I223" t="str">
        <f>VLOOKUP(A223,'Capital spend Nov 30'!$D$10:$W$6901,15,0)</f>
        <v>ST10060</v>
      </c>
      <c r="J223" t="str">
        <f>VLOOKUP($A223,'Capital spend Nov 30'!$D$10:$W$6901,8,0)</f>
        <v>In-Suite Renovation (Capital)</v>
      </c>
      <c r="K223" t="str">
        <f>VLOOKUP($A223,'Capital spend Nov 30'!$D$10:$W$6901,2,0)</f>
        <v>Jason Calimbas</v>
      </c>
      <c r="L223" t="str">
        <f>VLOOKUP($A223,'Capital spend Nov 30'!$D$10:$W$6901,4,0)</f>
        <v>Suite 361 Reno Standard Studio. (Internal Move)</v>
      </c>
      <c r="Q223" s="106">
        <f t="shared" si="12"/>
        <v>0</v>
      </c>
      <c r="R223" s="101" t="s">
        <v>6397</v>
      </c>
      <c r="S223" s="101" t="s">
        <v>322</v>
      </c>
      <c r="T223" s="101" t="s">
        <v>6398</v>
      </c>
      <c r="U223" s="102">
        <v>10906.39</v>
      </c>
      <c r="V223" s="101"/>
      <c r="W223" s="101"/>
      <c r="X223" s="101"/>
      <c r="Y223" s="101"/>
      <c r="Z223" s="101"/>
    </row>
    <row r="224" spans="1:26">
      <c r="A224" s="25" t="s">
        <v>6749</v>
      </c>
      <c r="B224" t="s">
        <v>979</v>
      </c>
      <c r="C224" s="48" t="s">
        <v>1012</v>
      </c>
      <c r="D224" t="str">
        <f t="shared" si="11"/>
        <v>P22-020582</v>
      </c>
      <c r="E224" t="str">
        <f>IFERROR(VLOOKUP($A224,'Capital spend Nov 30'!$D:$G,3,FALSE),"No PO")</f>
        <v>P22-020582 - Line 1</v>
      </c>
      <c r="F224" t="str">
        <f>VLOOKUP(A224,'Capital spend Nov 30'!D:Q,14,FALSE)</f>
        <v>Whitecliff - 2022 - In-Suite Renovations</v>
      </c>
      <c r="G224" t="str">
        <f>VLOOKUP(A224,'Capital spend Nov 30'!D:U,18,FALSE)</f>
        <v>No</v>
      </c>
      <c r="H224" s="89">
        <f>VLOOKUP(A224,'Capital spend Nov 30'!$D$10:$W$6901,5,0)</f>
        <v>3786.67</v>
      </c>
      <c r="I224" t="str">
        <f>VLOOKUP(A224,'Capital spend Nov 30'!$D$10:$W$6901,15,0)</f>
        <v>ST10060</v>
      </c>
      <c r="J224" t="str">
        <f>VLOOKUP($A224,'Capital spend Nov 30'!$D$10:$W$6901,8,0)</f>
        <v>In-Suite Renovation (Capital)</v>
      </c>
      <c r="K224" t="str">
        <f>VLOOKUP($A224,'Capital spend Nov 30'!$D$10:$W$6901,2,0)</f>
        <v>Jason Calimbas</v>
      </c>
      <c r="L224" t="str">
        <f>VLOOKUP($A224,'Capital spend Nov 30'!$D$10:$W$6901,4,0)</f>
        <v>Suire 255 Reno</v>
      </c>
      <c r="Q224" s="106">
        <f t="shared" si="12"/>
        <v>0</v>
      </c>
      <c r="R224" s="101" t="s">
        <v>6399</v>
      </c>
      <c r="S224" s="101" t="s">
        <v>241</v>
      </c>
      <c r="T224" s="101" t="s">
        <v>6400</v>
      </c>
      <c r="U224" s="102">
        <v>1412.5</v>
      </c>
      <c r="V224" s="101"/>
      <c r="W224" s="101"/>
      <c r="X224" s="101"/>
      <c r="Y224" s="101"/>
      <c r="Z224" s="101"/>
    </row>
    <row r="225" spans="1:26">
      <c r="A225" s="25" t="s">
        <v>6750</v>
      </c>
      <c r="B225" t="s">
        <v>979</v>
      </c>
      <c r="C225" s="48" t="s">
        <v>1012</v>
      </c>
      <c r="D225" t="str">
        <f t="shared" si="11"/>
        <v>P22-020503</v>
      </c>
      <c r="E225" t="str">
        <f>IFERROR(VLOOKUP($A225,'Capital spend Nov 30'!$D:$G,3,FALSE),"No PO")</f>
        <v>P22-020503 - Line 1</v>
      </c>
      <c r="F225" t="str">
        <f>VLOOKUP(A225,'Capital spend Nov 30'!D:Q,14,FALSE)</f>
        <v>Barrhaven - 2022 - In-Suite Renovations</v>
      </c>
      <c r="G225" t="str">
        <f>VLOOKUP(A225,'Capital spend Nov 30'!D:U,18,FALSE)</f>
        <v>No</v>
      </c>
      <c r="H225" s="89">
        <f>VLOOKUP(A225,'Capital spend Nov 30'!$D$10:$W$6901,5,0)</f>
        <v>870.1</v>
      </c>
      <c r="I225" t="str">
        <f>VLOOKUP(A225,'Capital spend Nov 30'!$D$10:$W$6901,15,0)</f>
        <v>ST10039</v>
      </c>
      <c r="J225" t="str">
        <f>VLOOKUP($A225,'Capital spend Nov 30'!$D$10:$W$6901,8,0)</f>
        <v>In-Suite Renovation (Capital)</v>
      </c>
      <c r="K225" t="str">
        <f>VLOOKUP($A225,'Capital spend Nov 30'!$D$10:$W$6901,2,0)</f>
        <v>Shawna Prud'Homme</v>
      </c>
      <c r="L225" t="str">
        <f>VLOOKUP($A225,'Capital spend Nov 30'!$D$10:$W$6901,4,0)</f>
        <v>Suite 212 Reno Additional Scope</v>
      </c>
      <c r="Q225">
        <f t="shared" si="12"/>
        <v>0</v>
      </c>
      <c r="R225" s="101" t="s">
        <v>6401</v>
      </c>
      <c r="S225" s="101" t="s">
        <v>390</v>
      </c>
      <c r="T225" s="101" t="s">
        <v>6402</v>
      </c>
      <c r="U225" s="102">
        <v>4069.22</v>
      </c>
      <c r="V225" s="101"/>
      <c r="W225" s="101"/>
      <c r="X225" s="101"/>
      <c r="Y225" s="101"/>
      <c r="Z225" s="101"/>
    </row>
    <row r="226" spans="1:26">
      <c r="A226" s="25" t="s">
        <v>6751</v>
      </c>
      <c r="B226" t="s">
        <v>979</v>
      </c>
      <c r="C226" s="48" t="s">
        <v>1012</v>
      </c>
      <c r="D226" t="str">
        <f t="shared" si="11"/>
        <v>P22-019976</v>
      </c>
      <c r="E226" t="str">
        <f>IFERROR(VLOOKUP($A226,'Capital spend Nov 30'!$D:$G,3,FALSE),"No PO")</f>
        <v>P22-019976 - Line 1</v>
      </c>
      <c r="F226" t="str">
        <f>VLOOKUP(A226,'Capital spend Nov 30'!D:Q,14,FALSE)</f>
        <v>Sherwood Court - 2022 - Boiler Burst</v>
      </c>
      <c r="G226" t="str">
        <f>VLOOKUP(A226,'Capital spend Nov 30'!D:U,18,FALSE)</f>
        <v>No</v>
      </c>
      <c r="H226" s="89">
        <f>VLOOKUP(A226,'Capital spend Nov 30'!$D$10:$W$6901,5,0)</f>
        <v>19041.14</v>
      </c>
      <c r="I226" t="str">
        <f>VLOOKUP(A226,'Capital spend Nov 30'!$D$10:$W$6901,15,0)</f>
        <v>ST10160</v>
      </c>
      <c r="J226" t="str">
        <f>VLOOKUP($A226,'Capital spend Nov 30'!$D$10:$W$6901,8,0)</f>
        <v>Plumbing (Capital)</v>
      </c>
      <c r="K226" t="str">
        <f>VLOOKUP($A226,'Capital spend Nov 30'!$D$10:$W$6901,2,0)</f>
        <v>Franco D'Angelo</v>
      </c>
      <c r="L226" t="str">
        <f>VLOOKUP($A226,'Capital spend Nov 30'!$D$10:$W$6901,4,0)</f>
        <v>DHW  Boiler pipe feed burst</v>
      </c>
      <c r="Q226">
        <f t="shared" si="12"/>
        <v>0</v>
      </c>
      <c r="R226" s="101" t="s">
        <v>6403</v>
      </c>
      <c r="S226" s="101" t="s">
        <v>390</v>
      </c>
      <c r="T226" s="101" t="s">
        <v>6404</v>
      </c>
      <c r="U226" s="102">
        <v>4069.22</v>
      </c>
      <c r="V226" s="101"/>
      <c r="W226" s="101"/>
      <c r="X226" s="101"/>
      <c r="Y226" s="101"/>
      <c r="Z226" s="101"/>
    </row>
    <row r="227" spans="1:26">
      <c r="A227" s="25" t="s">
        <v>6752</v>
      </c>
      <c r="B227" t="s">
        <v>979</v>
      </c>
      <c r="C227" s="48" t="s">
        <v>1012</v>
      </c>
      <c r="D227" t="str">
        <f t="shared" si="11"/>
        <v>P22-020461</v>
      </c>
      <c r="E227" t="str">
        <f>IFERROR(VLOOKUP($A227,'Capital spend Nov 30'!$D:$G,3,FALSE),"No PO")</f>
        <v>P22-020461 - Line 1</v>
      </c>
      <c r="F227" t="str">
        <f>VLOOKUP(A227,'Capital spend Nov 30'!D:Q,14,FALSE)</f>
        <v>Telfer Place - 2022 - In-Suite Renovations</v>
      </c>
      <c r="G227" t="str">
        <f>VLOOKUP(A227,'Capital spend Nov 30'!D:U,18,FALSE)</f>
        <v>No</v>
      </c>
      <c r="H227" s="89">
        <f>VLOOKUP(A227,'Capital spend Nov 30'!$D$10:$W$6901,5,0)</f>
        <v>4725.1899999999996</v>
      </c>
      <c r="I227" t="str">
        <f>VLOOKUP(A227,'Capital spend Nov 30'!$D$10:$W$6901,15,0)</f>
        <v>ST10188</v>
      </c>
      <c r="J227" t="str">
        <f>VLOOKUP($A227,'Capital spend Nov 30'!$D$10:$W$6901,8,0)</f>
        <v>In-Suite Renovation (Capital)</v>
      </c>
      <c r="K227" t="str">
        <f>VLOOKUP($A227,'Capital spend Nov 30'!$D$10:$W$6901,2,0)</f>
        <v>Darleen Barber</v>
      </c>
      <c r="L227" t="str">
        <f>VLOOKUP($A227,'Capital spend Nov 30'!$D$10:$W$6901,4,0)</f>
        <v>Suite 3012 Reno Carpet, Baseboards</v>
      </c>
      <c r="Q227">
        <f t="shared" si="12"/>
        <v>0</v>
      </c>
      <c r="R227" s="101" t="s">
        <v>6405</v>
      </c>
      <c r="S227" s="101" t="s">
        <v>393</v>
      </c>
      <c r="T227" s="101" t="s">
        <v>6406</v>
      </c>
      <c r="U227" s="102">
        <v>18790.41</v>
      </c>
      <c r="V227" s="101"/>
      <c r="W227" s="101"/>
      <c r="X227" s="101"/>
      <c r="Y227" s="101"/>
      <c r="Z227" s="101"/>
    </row>
    <row r="228" spans="1:26">
      <c r="A228" s="25" t="s">
        <v>6753</v>
      </c>
      <c r="B228" t="s">
        <v>979</v>
      </c>
      <c r="C228" t="s">
        <v>1012</v>
      </c>
      <c r="D228" t="str">
        <f t="shared" si="11"/>
        <v>P22-020472</v>
      </c>
      <c r="E228" t="str">
        <f>IFERROR(VLOOKUP($A228,'Capital spend Nov 30'!$D:$G,3,FALSE),"No PO")</f>
        <v>P22-020472 - Line 1</v>
      </c>
      <c r="F228" t="str">
        <f>VLOOKUP(A228,'Capital spend Nov 30'!D:Q,14,FALSE)</f>
        <v>Telfer Place - 2022 - In-Suite Renovations</v>
      </c>
      <c r="G228" t="str">
        <f>VLOOKUP(A228,'Capital spend Nov 30'!D:U,18,FALSE)</f>
        <v>No</v>
      </c>
      <c r="H228" s="89">
        <f>VLOOKUP(A228,'Capital spend Nov 30'!$D$10:$W$6901,5,0)</f>
        <v>4006.56</v>
      </c>
      <c r="I228" t="str">
        <f>VLOOKUP(A228,'Capital spend Nov 30'!$D$10:$W$6901,15,0)</f>
        <v>ST10188</v>
      </c>
      <c r="J228" t="str">
        <f>VLOOKUP($A228,'Capital spend Nov 30'!$D$10:$W$6901,8,0)</f>
        <v>In-Suite Renovation (Capital)</v>
      </c>
      <c r="K228" t="str">
        <f>VLOOKUP($A228,'Capital spend Nov 30'!$D$10:$W$6901,2,0)</f>
        <v>Darleen Barber</v>
      </c>
      <c r="L228" t="str">
        <f>VLOOKUP($A228,'Capital spend Nov 30'!$D$10:$W$6901,4,0)</f>
        <v>Suite 1010 Reno Kitchen and Bathroom Flooring</v>
      </c>
      <c r="Q228">
        <f t="shared" si="12"/>
        <v>0</v>
      </c>
      <c r="R228" s="101" t="s">
        <v>6407</v>
      </c>
      <c r="S228" s="101" t="s">
        <v>399</v>
      </c>
      <c r="T228" s="101" t="s">
        <v>6408</v>
      </c>
      <c r="U228" s="102">
        <v>945</v>
      </c>
      <c r="V228" s="101"/>
      <c r="W228" s="101"/>
      <c r="X228" s="101"/>
      <c r="Y228" s="101"/>
      <c r="Z228" s="101"/>
    </row>
    <row r="229" spans="1:26">
      <c r="A229" s="25" t="s">
        <v>6754</v>
      </c>
      <c r="B229" t="s">
        <v>979</v>
      </c>
      <c r="C229" t="s">
        <v>1012</v>
      </c>
      <c r="D229" t="str">
        <f t="shared" si="11"/>
        <v>P22-020262</v>
      </c>
      <c r="E229" t="str">
        <f>IFERROR(VLOOKUP($A229,'Capital spend Nov 30'!$D:$G,3,FALSE),"No PO")</f>
        <v>P22-020262 - Line 1</v>
      </c>
      <c r="F229" t="str">
        <f>VLOOKUP(A229,'Capital spend Nov 30'!D:Q,14,FALSE)</f>
        <v>Telfer Place - 2022 - In-Suite Renovations</v>
      </c>
      <c r="G229" t="str">
        <f>VLOOKUP(A229,'Capital spend Nov 30'!D:U,18,FALSE)</f>
        <v>No</v>
      </c>
      <c r="H229" s="89">
        <f>VLOOKUP(A229,'Capital spend Nov 30'!$D$10:$W$6901,5,0)</f>
        <v>11061.29</v>
      </c>
      <c r="I229" t="str">
        <f>VLOOKUP(A229,'Capital spend Nov 30'!$D$10:$W$6901,15,0)</f>
        <v>ST10188</v>
      </c>
      <c r="J229" t="str">
        <f>VLOOKUP($A229,'Capital spend Nov 30'!$D$10:$W$6901,8,0)</f>
        <v>In-Suite Renovation (Capital)</v>
      </c>
      <c r="K229" t="str">
        <f>VLOOKUP($A229,'Capital spend Nov 30'!$D$10:$W$6901,2,0)</f>
        <v>Darleen Barber</v>
      </c>
      <c r="L229" t="str">
        <f>VLOOKUP($A229,'Capital spend Nov 30'!$D$10:$W$6901,4,0)</f>
        <v>Suite 438 Reno Quote</v>
      </c>
      <c r="Q229">
        <f t="shared" si="12"/>
        <v>0</v>
      </c>
      <c r="R229" s="101" t="s">
        <v>6409</v>
      </c>
      <c r="S229" s="101" t="s">
        <v>399</v>
      </c>
      <c r="T229" s="101" t="s">
        <v>6410</v>
      </c>
      <c r="U229" s="102">
        <v>945</v>
      </c>
      <c r="V229" s="101"/>
      <c r="W229" s="101"/>
      <c r="X229" s="101"/>
      <c r="Y229" s="101"/>
      <c r="Z229" s="101"/>
    </row>
    <row r="230" spans="1:26">
      <c r="A230" s="25" t="s">
        <v>6755</v>
      </c>
      <c r="B230" t="s">
        <v>979</v>
      </c>
      <c r="C230" s="48" t="s">
        <v>5149</v>
      </c>
      <c r="D230" t="str">
        <f t="shared" si="11"/>
        <v>P22-020557</v>
      </c>
      <c r="E230" t="str">
        <f>IFERROR(VLOOKUP($A230,'Capital spend Nov 30'!$D:$G,3,FALSE),"No PO")</f>
        <v>P22-020557 - Line 1</v>
      </c>
      <c r="F230" t="str">
        <f>VLOOKUP(A230,'Capital spend Nov 30'!D:Q,14,FALSE)</f>
        <v>Trillium Court  - 2022 - In-Suite Renovations</v>
      </c>
      <c r="G230" t="str">
        <f>VLOOKUP(A230,'Capital spend Nov 30'!D:U,18,FALSE)</f>
        <v>No</v>
      </c>
      <c r="H230" s="89">
        <f>VLOOKUP(A230,'Capital spend Nov 30'!$D$10:$W$6901,5,0)</f>
        <v>3929.58</v>
      </c>
      <c r="I230" t="str">
        <f>VLOOKUP(A230,'Capital spend Nov 30'!$D$10:$W$6901,15,0)</f>
        <v>ST10190</v>
      </c>
      <c r="J230" t="str">
        <f>VLOOKUP($A230,'Capital spend Nov 30'!$D$10:$W$6901,8,0)</f>
        <v>In-Suite Renovation (Capital)</v>
      </c>
      <c r="K230" t="str">
        <f>VLOOKUP($A230,'Capital spend Nov 30'!$D$10:$W$6901,2,0)</f>
        <v>Nicole Markham</v>
      </c>
      <c r="L230" t="str">
        <f>VLOOKUP($A230,'Capital spend Nov 30'!$D$10:$W$6901,4,0)</f>
        <v>Suite 207 Reno Flooring replacement from carpet to vinyl. Carpet is old with several stains.</v>
      </c>
      <c r="Q230">
        <f t="shared" si="12"/>
        <v>0</v>
      </c>
      <c r="R230" s="101" t="s">
        <v>6411</v>
      </c>
      <c r="S230" s="101" t="s">
        <v>263</v>
      </c>
      <c r="T230" s="101" t="s">
        <v>6412</v>
      </c>
      <c r="U230" s="102">
        <v>948.24</v>
      </c>
      <c r="V230" s="101"/>
      <c r="W230" s="101"/>
      <c r="X230" s="101"/>
      <c r="Y230" s="101"/>
      <c r="Z230" s="101"/>
    </row>
    <row r="231" spans="1:26">
      <c r="A231" s="25" t="s">
        <v>6756</v>
      </c>
      <c r="B231" t="s">
        <v>979</v>
      </c>
      <c r="C231" s="48" t="s">
        <v>1012</v>
      </c>
      <c r="D231" t="str">
        <f t="shared" si="11"/>
        <v>P22-019926</v>
      </c>
      <c r="E231" t="str">
        <f>IFERROR(VLOOKUP($A231,'Capital spend Nov 30'!$D:$G,3,FALSE),"No PO")</f>
        <v>P22-019926 - Line 1</v>
      </c>
      <c r="F231" t="str">
        <f>VLOOKUP(A231,'Capital spend Nov 30'!D:Q,14,FALSE)</f>
        <v>The Claremont - 2022 - In-Suite Renovations</v>
      </c>
      <c r="G231" t="str">
        <f>VLOOKUP(A231,'Capital spend Nov 30'!D:U,18,FALSE)</f>
        <v>No</v>
      </c>
      <c r="H231" s="89">
        <f>VLOOKUP(A231,'Capital spend Nov 30'!$D$10:$W$6901,5,0)</f>
        <v>6628.09</v>
      </c>
      <c r="I231" t="str">
        <f>VLOOKUP(A231,'Capital spend Nov 30'!$D$10:$W$6901,15,0)</f>
        <v>ST10021</v>
      </c>
      <c r="J231" t="str">
        <f>VLOOKUP($A231,'Capital spend Nov 30'!$D$10:$W$6901,8,0)</f>
        <v>In-Suite Renovation (Capital)</v>
      </c>
      <c r="K231" t="str">
        <f>VLOOKUP($A231,'Capital spend Nov 30'!$D$10:$W$6901,2,0)</f>
        <v>Natalie Coppolino</v>
      </c>
      <c r="L231" t="str">
        <f>VLOOKUP($A231,'Capital spend Nov 30'!$D$10:$W$6901,4,0)</f>
        <v>Suite 412 Reno</v>
      </c>
      <c r="Q231">
        <f t="shared" si="12"/>
        <v>0</v>
      </c>
      <c r="R231" s="101" t="s">
        <v>6413</v>
      </c>
      <c r="S231" s="101" t="s">
        <v>263</v>
      </c>
      <c r="T231" s="101" t="s">
        <v>6414</v>
      </c>
      <c r="U231" s="102">
        <v>2406.62</v>
      </c>
      <c r="V231" s="101"/>
      <c r="W231" s="101"/>
      <c r="X231" s="101"/>
      <c r="Y231" s="101"/>
      <c r="Z231" s="101"/>
    </row>
    <row r="232" spans="1:26">
      <c r="A232" s="25" t="s">
        <v>6757</v>
      </c>
      <c r="B232" t="s">
        <v>979</v>
      </c>
      <c r="C232" t="s">
        <v>1012</v>
      </c>
      <c r="D232" t="str">
        <f t="shared" si="11"/>
        <v>P22-019927</v>
      </c>
      <c r="E232" t="str">
        <f>IFERROR(VLOOKUP($A232,'Capital spend Nov 30'!$D:$G,3,FALSE),"No PO")</f>
        <v>P22-019927 - Line 1</v>
      </c>
      <c r="F232" t="str">
        <f>VLOOKUP(A232,'Capital spend Nov 30'!D:Q,14,FALSE)</f>
        <v>The Claremont - 2022 - In-Suite Renovations</v>
      </c>
      <c r="G232" t="str">
        <f>VLOOKUP(A232,'Capital spend Nov 30'!D:U,18,FALSE)</f>
        <v>No</v>
      </c>
      <c r="H232" s="89">
        <f>VLOOKUP(A232,'Capital spend Nov 30'!$D$10:$W$6901,5,0)</f>
        <v>6554.87</v>
      </c>
      <c r="I232" t="str">
        <f>VLOOKUP(A232,'Capital spend Nov 30'!$D$10:$W$6901,15,0)</f>
        <v>ST10021</v>
      </c>
      <c r="J232" t="str">
        <f>VLOOKUP($A232,'Capital spend Nov 30'!$D$10:$W$6901,8,0)</f>
        <v>In-Suite Renovation (Capital)</v>
      </c>
      <c r="K232" t="str">
        <f>VLOOKUP($A232,'Capital spend Nov 30'!$D$10:$W$6901,2,0)</f>
        <v>Natalie Coppolino</v>
      </c>
      <c r="L232" t="str">
        <f>VLOOKUP($A232,'Capital spend Nov 30'!$D$10:$W$6901,4,0)</f>
        <v>Suite 512 Reno
Paint, Carpet, Flooring</v>
      </c>
      <c r="Q232">
        <f t="shared" si="12"/>
        <v>0</v>
      </c>
      <c r="R232" s="101" t="s">
        <v>6415</v>
      </c>
      <c r="S232" s="101" t="s">
        <v>263</v>
      </c>
      <c r="T232" s="101" t="s">
        <v>6416</v>
      </c>
      <c r="U232" s="102">
        <v>10182.379999999999</v>
      </c>
      <c r="V232" s="101"/>
      <c r="W232" s="101"/>
      <c r="X232" s="101"/>
      <c r="Y232" s="101"/>
      <c r="Z232" s="101"/>
    </row>
    <row r="233" spans="1:26">
      <c r="A233" s="25" t="s">
        <v>6758</v>
      </c>
      <c r="B233" t="s">
        <v>979</v>
      </c>
      <c r="C233" s="48" t="s">
        <v>5149</v>
      </c>
      <c r="D233" t="str">
        <f t="shared" si="11"/>
        <v>P22-019925</v>
      </c>
      <c r="E233" t="str">
        <f>IFERROR(VLOOKUP($A233,'Capital spend Nov 30'!$D:$G,3,FALSE),"No PO")</f>
        <v>P22-019925 - Line 1</v>
      </c>
      <c r="F233" t="str">
        <f>VLOOKUP(A233,'Capital spend Nov 30'!D:Q,14,FALSE)</f>
        <v>The Claremont - 2022 - In-Suite Renovations</v>
      </c>
      <c r="G233" t="str">
        <f>VLOOKUP(A233,'Capital spend Nov 30'!D:U,18,FALSE)</f>
        <v>No</v>
      </c>
      <c r="H233" s="89">
        <f>VLOOKUP(A233,'Capital spend Nov 30'!$D$10:$W$6901,5,0)</f>
        <v>6842.88</v>
      </c>
      <c r="I233" t="str">
        <f>VLOOKUP(A233,'Capital spend Nov 30'!$D$10:$W$6901,15,0)</f>
        <v>ST10021</v>
      </c>
      <c r="J233" t="str">
        <f>VLOOKUP($A233,'Capital spend Nov 30'!$D$10:$W$6901,8,0)</f>
        <v>In-Suite Renovation (Capital)</v>
      </c>
      <c r="K233" t="str">
        <f>VLOOKUP($A233,'Capital spend Nov 30'!$D$10:$W$6901,2,0)</f>
        <v>Natalie Coppolino</v>
      </c>
      <c r="L233" t="str">
        <f>VLOOKUP($A233,'Capital spend Nov 30'!$D$10:$W$6901,4,0)</f>
        <v>Suite 711 Reno</v>
      </c>
      <c r="Q233">
        <f t="shared" si="12"/>
        <v>0</v>
      </c>
      <c r="R233" s="101" t="s">
        <v>6417</v>
      </c>
      <c r="S233" s="101" t="s">
        <v>475</v>
      </c>
      <c r="T233" s="101" t="s">
        <v>6418</v>
      </c>
      <c r="U233" s="102">
        <v>5810.46</v>
      </c>
      <c r="V233" s="101"/>
      <c r="W233" s="101"/>
      <c r="X233" s="101"/>
      <c r="Y233" s="101"/>
      <c r="Z233" s="101"/>
    </row>
    <row r="234" spans="1:26">
      <c r="A234" s="25" t="s">
        <v>6759</v>
      </c>
      <c r="B234" t="s">
        <v>979</v>
      </c>
      <c r="C234" s="48" t="s">
        <v>1012</v>
      </c>
      <c r="D234" t="str">
        <f t="shared" si="11"/>
        <v>P22-019934</v>
      </c>
      <c r="E234" t="str">
        <f>IFERROR(VLOOKUP($A234,'Capital spend Nov 30'!$D:$G,3,FALSE),"No PO")</f>
        <v>P22-019934 - Line 1</v>
      </c>
      <c r="F234" t="str">
        <f>VLOOKUP(A234,'Capital spend Nov 30'!D:Q,14,FALSE)</f>
        <v>The Heartland - 2022 - In-Suite Renovations</v>
      </c>
      <c r="G234" t="str">
        <f>VLOOKUP(A234,'Capital spend Nov 30'!D:U,18,FALSE)</f>
        <v>No</v>
      </c>
      <c r="H234" s="89">
        <f>VLOOKUP(A234,'Capital spend Nov 30'!$D$10:$W$6901,5,0)</f>
        <v>1050</v>
      </c>
      <c r="I234" t="str">
        <f>VLOOKUP(A234,'Capital spend Nov 30'!$D$10:$W$6901,15,0)</f>
        <v>ST10069</v>
      </c>
      <c r="J234" t="str">
        <f>VLOOKUP($A234,'Capital spend Nov 30'!$D$10:$W$6901,8,0)</f>
        <v>In-Suite Renovation (Capital)</v>
      </c>
      <c r="K234" t="str">
        <f>VLOOKUP($A234,'Capital spend Nov 30'!$D$10:$W$6901,2,0)</f>
        <v>Calum Wighton</v>
      </c>
      <c r="L234" t="str">
        <f>VLOOKUP($A234,'Capital spend Nov 30'!$D$10:$W$6901,4,0)</f>
        <v>Suite 127 Reno Additional Scope</v>
      </c>
      <c r="Q234">
        <f t="shared" si="12"/>
        <v>0</v>
      </c>
      <c r="R234" s="101" t="s">
        <v>6419</v>
      </c>
      <c r="S234" s="101" t="s">
        <v>484</v>
      </c>
      <c r="T234" s="101" t="s">
        <v>6420</v>
      </c>
      <c r="U234" s="102">
        <v>20459.78</v>
      </c>
      <c r="V234" s="101"/>
      <c r="W234" s="101"/>
      <c r="X234" s="101"/>
      <c r="Y234" s="101"/>
      <c r="Z234" s="101"/>
    </row>
    <row r="235" spans="1:26">
      <c r="A235" s="25" t="s">
        <v>6760</v>
      </c>
      <c r="B235" t="s">
        <v>977</v>
      </c>
      <c r="C235" s="48" t="s">
        <v>6761</v>
      </c>
      <c r="E235" t="str">
        <f>IFERROR(VLOOKUP($A235,'Capital spend Nov 30'!$D:$G,3,FALSE),"No PO")</f>
        <v>P22-020222 - Line 1</v>
      </c>
      <c r="F235" t="str">
        <f>VLOOKUP(A235,'Capital spend Nov 30'!D:Q,14,FALSE)</f>
        <v>Windsor Park - 2022 - Heat Pumps</v>
      </c>
      <c r="G235" t="str">
        <f>VLOOKUP(A235,'Capital spend Nov 30'!D:U,18,FALSE)</f>
        <v>No</v>
      </c>
      <c r="H235" s="89">
        <f>VLOOKUP(A235,'Capital spend Nov 30'!$D$10:$W$6901,5,0)</f>
        <v>3524</v>
      </c>
      <c r="I235" t="str">
        <f>VLOOKUP(A235,'Capital spend Nov 30'!$D$10:$W$6901,15,0)</f>
        <v>ST10053</v>
      </c>
      <c r="J235" t="str">
        <f>VLOOKUP($A235,'Capital spend Nov 30'!$D$10:$W$6901,8,0)</f>
        <v>HVAC Systems (Capital)</v>
      </c>
      <c r="K235" t="str">
        <f>VLOOKUP($A235,'Capital spend Nov 30'!$D$10:$W$6901,2,0)</f>
        <v>Franco D'Angelo</v>
      </c>
      <c r="L235" t="str">
        <f>VLOOKUP($A235,'Capital spend Nov 30'!$D$10:$W$6901,4,0)</f>
        <v>Windsor - 2022- Heat pump - Replacement of pump in laundry room. More 10 yrs</v>
      </c>
      <c r="Q235">
        <f t="shared" si="12"/>
        <v>0</v>
      </c>
      <c r="R235" s="101" t="s">
        <v>6421</v>
      </c>
      <c r="S235" s="101" t="s">
        <v>481</v>
      </c>
      <c r="T235" s="101" t="s">
        <v>6422</v>
      </c>
      <c r="U235" s="102">
        <v>11883.08</v>
      </c>
      <c r="V235" s="101"/>
      <c r="W235" s="101"/>
      <c r="X235" s="101"/>
      <c r="Y235" s="101"/>
      <c r="Z235" s="101"/>
    </row>
    <row r="236" spans="1:26">
      <c r="A236" s="25" t="s">
        <v>6762</v>
      </c>
      <c r="B236" t="s">
        <v>977</v>
      </c>
      <c r="C236" s="51" t="s">
        <v>6763</v>
      </c>
      <c r="E236" t="str">
        <f>IFERROR(VLOOKUP($A236,'Capital spend Nov 30'!$D:$G,3,FALSE),"No PO")</f>
        <v>P22-020089 - Line 1</v>
      </c>
      <c r="F236" t="str">
        <f>VLOOKUP(A236,'Capital spend Nov 30'!D:Q,14,FALSE)</f>
        <v>Barrhaven - 2022 - Kitchen, Dishpit Flooring &amp; Wall Coverings</v>
      </c>
      <c r="G236" t="str">
        <f>VLOOKUP(A236,'Capital spend Nov 30'!D:U,18,FALSE)</f>
        <v>No</v>
      </c>
      <c r="H236" s="89">
        <f>VLOOKUP(A236,'Capital spend Nov 30'!$D$10:$W$6901,5,0)</f>
        <v>46838.5</v>
      </c>
      <c r="I236" t="str">
        <f>VLOOKUP(A236,'Capital spend Nov 30'!$D$10:$W$6901,15,0)</f>
        <v>ST10039</v>
      </c>
      <c r="J236" t="str">
        <f>VLOOKUP($A236,'Capital spend Nov 30'!$D$10:$W$6901,8,0)</f>
        <v>Kitchen (Capital)</v>
      </c>
      <c r="K236" t="str">
        <f>VLOOKUP($A236,'Capital spend Nov 30'!$D$10:$W$6901,2,0)</f>
        <v>Franco D'Angelo</v>
      </c>
      <c r="L236" t="str">
        <f>VLOOKUP($A236,'Capital spend Nov 30'!$D$10:$W$6901,4,0)</f>
        <v>Barrhaven - 2022- Kitchen Refresh - Apply coating over high traffic floor areas, replace light fixtures, patch ,painting doors , trim and ceiling, install 9 corner guards . More 10 yrs</v>
      </c>
      <c r="Q236">
        <f t="shared" si="12"/>
        <v>0</v>
      </c>
      <c r="R236" s="101" t="s">
        <v>6423</v>
      </c>
      <c r="S236" s="101" t="s">
        <v>215</v>
      </c>
      <c r="T236" s="101" t="s">
        <v>6424</v>
      </c>
      <c r="U236" s="102">
        <v>2666.88</v>
      </c>
      <c r="V236" s="101"/>
      <c r="W236" s="101"/>
      <c r="X236" s="101"/>
      <c r="Y236" s="101"/>
      <c r="Z236" s="101"/>
    </row>
    <row r="237" spans="1:26">
      <c r="A237" s="25" t="s">
        <v>6764</v>
      </c>
      <c r="B237" t="s">
        <v>977</v>
      </c>
      <c r="C237" s="48" t="s">
        <v>1256</v>
      </c>
      <c r="D237" t="str">
        <f t="shared" ref="D237:D268" si="13">LEFT(E237,10)</f>
        <v>P22-020322</v>
      </c>
      <c r="E237" t="str">
        <f>IFERROR(VLOOKUP($A237,'Capital spend Nov 30'!$D:$G,3,FALSE),"No PO")</f>
        <v>P22-020322 - Line 1</v>
      </c>
      <c r="F237" t="str">
        <f>VLOOKUP(A237,'Capital spend Nov 30'!D:Q,14,FALSE)</f>
        <v>Windsor Park - 2022 - In-Suite Renovations</v>
      </c>
      <c r="G237" t="str">
        <f>VLOOKUP(A237,'Capital spend Nov 30'!D:U,18,FALSE)</f>
        <v>No</v>
      </c>
      <c r="H237" s="89">
        <f>VLOOKUP(A237,'Capital spend Nov 30'!$D$10:$W$6901,5,0)</f>
        <v>565</v>
      </c>
      <c r="I237" t="str">
        <f>VLOOKUP(A237,'Capital spend Nov 30'!$D$10:$W$6901,15,0)</f>
        <v>ST10053</v>
      </c>
      <c r="J237" t="str">
        <f>VLOOKUP($A237,'Capital spend Nov 30'!$D$10:$W$6901,8,0)</f>
        <v>Suites FF&amp;E (Capital)</v>
      </c>
      <c r="K237" t="str">
        <f>VLOOKUP($A237,'Capital spend Nov 30'!$D$10:$W$6901,2,0)</f>
        <v>Sarah Hibberd</v>
      </c>
      <c r="L237" t="str">
        <f>VLOOKUP($A237,'Capital spend Nov 30'!$D$10:$W$6901,4,0)</f>
        <v>Suite 268 Reno Fridge</v>
      </c>
      <c r="Q237">
        <f t="shared" si="12"/>
        <v>0</v>
      </c>
      <c r="R237" s="101" t="s">
        <v>6425</v>
      </c>
      <c r="S237" s="101" t="s">
        <v>88</v>
      </c>
      <c r="T237" s="101" t="s">
        <v>6426</v>
      </c>
      <c r="U237" s="102">
        <v>10428.459999999999</v>
      </c>
      <c r="V237" s="101"/>
      <c r="W237" s="101"/>
      <c r="X237" s="101"/>
      <c r="Y237" s="101"/>
      <c r="Z237" s="101"/>
    </row>
    <row r="238" spans="1:26">
      <c r="A238" s="25" t="s">
        <v>6765</v>
      </c>
      <c r="B238" t="s">
        <v>977</v>
      </c>
      <c r="C238" s="51" t="s">
        <v>1256</v>
      </c>
      <c r="D238" t="str">
        <f t="shared" si="13"/>
        <v>P22-020323</v>
      </c>
      <c r="E238" t="str">
        <f>IFERROR(VLOOKUP($A238,'Capital spend Nov 30'!$D:$G,3,FALSE),"No PO")</f>
        <v>P22-020323 - Line 1</v>
      </c>
      <c r="F238" t="str">
        <f>VLOOKUP(A238,'Capital spend Nov 30'!D:Q,14,FALSE)</f>
        <v>Windsor Park - 2022 - In-Suite Renovations</v>
      </c>
      <c r="G238" t="str">
        <f>VLOOKUP(A238,'Capital spend Nov 30'!D:U,18,FALSE)</f>
        <v>No</v>
      </c>
      <c r="H238" s="89">
        <f>VLOOKUP(A238,'Capital spend Nov 30'!$D$10:$W$6901,5,0)</f>
        <v>565</v>
      </c>
      <c r="I238" t="str">
        <f>VLOOKUP(A238,'Capital spend Nov 30'!$D$10:$W$6901,15,0)</f>
        <v>ST10053</v>
      </c>
      <c r="J238" t="str">
        <f>VLOOKUP($A238,'Capital spend Nov 30'!$D$10:$W$6901,8,0)</f>
        <v>Suites FF&amp;E (Capital)</v>
      </c>
      <c r="K238" t="str">
        <f>VLOOKUP($A238,'Capital spend Nov 30'!$D$10:$W$6901,2,0)</f>
        <v>Sarah Hibberd</v>
      </c>
      <c r="L238" t="str">
        <f>VLOOKUP($A238,'Capital spend Nov 30'!$D$10:$W$6901,4,0)</f>
        <v>Suite 227 Reno Fridge</v>
      </c>
      <c r="Q238">
        <f t="shared" si="12"/>
        <v>0</v>
      </c>
      <c r="R238" s="101" t="s">
        <v>6427</v>
      </c>
      <c r="S238" s="101" t="s">
        <v>349</v>
      </c>
      <c r="T238" s="101" t="s">
        <v>6428</v>
      </c>
      <c r="U238" s="102">
        <v>3793.23</v>
      </c>
      <c r="V238" s="101"/>
      <c r="W238" s="101"/>
      <c r="X238" s="101"/>
      <c r="Y238" s="101"/>
      <c r="Z238" s="101"/>
    </row>
    <row r="239" spans="1:26">
      <c r="A239" s="25" t="s">
        <v>6766</v>
      </c>
      <c r="B239" t="s">
        <v>977</v>
      </c>
      <c r="C239" s="48" t="s">
        <v>1256</v>
      </c>
      <c r="D239" t="str">
        <f t="shared" si="13"/>
        <v>P22-019965</v>
      </c>
      <c r="E239" t="str">
        <f>IFERROR(VLOOKUP($A239,'Capital spend Nov 30'!$D:$G,3,FALSE),"No PO")</f>
        <v>P22-019965 - Line 1</v>
      </c>
      <c r="F239" t="str">
        <f>VLOOKUP(A239,'Capital spend Nov 30'!D:Q,14,FALSE)</f>
        <v>Windsor Park - 2022 - In-Suite Renovations</v>
      </c>
      <c r="G239" t="str">
        <f>VLOOKUP(A239,'Capital spend Nov 30'!D:U,18,FALSE)</f>
        <v>No</v>
      </c>
      <c r="H239" s="89">
        <f>VLOOKUP(A239,'Capital spend Nov 30'!$D$10:$W$6901,5,0)</f>
        <v>565</v>
      </c>
      <c r="I239" t="str">
        <f>VLOOKUP(A239,'Capital spend Nov 30'!$D$10:$W$6901,15,0)</f>
        <v>ST10053</v>
      </c>
      <c r="J239" t="str">
        <f>VLOOKUP($A239,'Capital spend Nov 30'!$D$10:$W$6901,8,0)</f>
        <v>Suites FF&amp;E (Capital)</v>
      </c>
      <c r="K239" t="str">
        <f>VLOOKUP($A239,'Capital spend Nov 30'!$D$10:$W$6901,2,0)</f>
        <v>Sarah Hibberd</v>
      </c>
      <c r="L239" t="str">
        <f>VLOOKUP($A239,'Capital spend Nov 30'!$D$10:$W$6901,4,0)</f>
        <v>Suite 137 Reno Fridge</v>
      </c>
      <c r="Q239">
        <f t="shared" si="12"/>
        <v>0</v>
      </c>
      <c r="R239" s="101" t="s">
        <v>6429</v>
      </c>
      <c r="S239" s="101" t="s">
        <v>349</v>
      </c>
      <c r="T239" s="101" t="s">
        <v>6430</v>
      </c>
      <c r="U239" s="102">
        <v>945</v>
      </c>
      <c r="V239" s="101"/>
      <c r="W239" s="101"/>
      <c r="X239" s="101"/>
      <c r="Y239" s="101"/>
      <c r="Z239" s="101"/>
    </row>
    <row r="240" spans="1:26">
      <c r="A240" s="25" t="s">
        <v>6767</v>
      </c>
      <c r="B240" t="s">
        <v>977</v>
      </c>
      <c r="C240" s="48" t="s">
        <v>6768</v>
      </c>
      <c r="D240" t="str">
        <f t="shared" si="13"/>
        <v>P22-020181</v>
      </c>
      <c r="E240" t="str">
        <f>IFERROR(VLOOKUP($A240,'Capital spend Nov 30'!$D:$G,3,FALSE),"No PO")</f>
        <v>P22-020181 - Line 1</v>
      </c>
      <c r="F240" t="str">
        <f>VLOOKUP(A240,'Capital spend Nov 30'!D:Q,14,FALSE)</f>
        <v>Green Falls Landing - 2022 - Dentist Office Build Out (Changes)</v>
      </c>
      <c r="G240" t="str">
        <f>VLOOKUP(A240,'Capital spend Nov 30'!D:U,18,FALSE)</f>
        <v>No</v>
      </c>
      <c r="H240" s="89">
        <f>VLOOKUP(A240,'Capital spend Nov 30'!$D$10:$W$6901,5,0)</f>
        <v>33418.769999999997</v>
      </c>
      <c r="I240" t="str">
        <f>VLOOKUP(A240,'Capital spend Nov 30'!$D$10:$W$6901,15,0)</f>
        <v>ST10223</v>
      </c>
      <c r="J240" t="str">
        <f>VLOOKUP($A240,'Capital spend Nov 30'!$D$10:$W$6901,8,0)</f>
        <v>Tenant Spaces (Capital)</v>
      </c>
      <c r="K240" t="str">
        <f>VLOOKUP($A240,'Capital spend Nov 30'!$D$10:$W$6901,2,0)</f>
        <v>Trevor Shoemaker</v>
      </c>
      <c r="L240" t="str">
        <f>VLOOKUP($A240,'Capital spend Nov 30'!$D$10:$W$6901,4,0)</f>
        <v>Changes to scope of work as required for tenant space build out of dentist office, i.e., fire doors, security, hvac, lighting.</v>
      </c>
      <c r="Q240">
        <f t="shared" si="12"/>
        <v>0</v>
      </c>
      <c r="R240" s="101" t="s">
        <v>6431</v>
      </c>
      <c r="S240" s="101" t="s">
        <v>349</v>
      </c>
      <c r="T240" s="101" t="s">
        <v>6432</v>
      </c>
      <c r="U240" s="102">
        <v>5533.9</v>
      </c>
      <c r="V240" s="101"/>
      <c r="W240" s="101"/>
      <c r="X240" s="101"/>
      <c r="Y240" s="101"/>
      <c r="Z240" s="101"/>
    </row>
    <row r="241" spans="1:26">
      <c r="A241" s="25" t="s">
        <v>6769</v>
      </c>
      <c r="B241" t="s">
        <v>977</v>
      </c>
      <c r="C241" s="48" t="s">
        <v>6770</v>
      </c>
      <c r="D241" t="str">
        <f t="shared" si="13"/>
        <v>P22-019963</v>
      </c>
      <c r="E241" t="str">
        <f>IFERROR(VLOOKUP($A241,'Capital spend Nov 30'!$D:$G,3,FALSE),"No PO")</f>
        <v>P22-019963 - Line 1</v>
      </c>
      <c r="F241" t="str">
        <f>VLOOKUP(A241,'Capital spend Nov 30'!D:Q,14,FALSE)</f>
        <v>Portobello - 2022 - In-Suite Renovations</v>
      </c>
      <c r="G241" t="str">
        <f>VLOOKUP(A241,'Capital spend Nov 30'!D:U,18,FALSE)</f>
        <v>No</v>
      </c>
      <c r="H241" s="89">
        <f>VLOOKUP(A241,'Capital spend Nov 30'!$D$10:$W$6901,5,0)</f>
        <v>1525.5</v>
      </c>
      <c r="I241" t="str">
        <f>VLOOKUP(A241,'Capital spend Nov 30'!$D$10:$W$6901,15,0)</f>
        <v>ST10052</v>
      </c>
      <c r="J241" t="str">
        <f>VLOOKUP($A241,'Capital spend Nov 30'!$D$10:$W$6901,8,0)</f>
        <v>In-Suite Renovation (Capital)</v>
      </c>
      <c r="K241" t="str">
        <f>VLOOKUP($A241,'Capital spend Nov 30'!$D$10:$W$6901,2,0)</f>
        <v>Rachel Robidoux</v>
      </c>
      <c r="L241" t="str">
        <f>VLOOKUP($A241,'Capital spend Nov 30'!$D$10:$W$6901,4,0)</f>
        <v>Suite 335 Reno Additional Scope</v>
      </c>
      <c r="Q241">
        <f t="shared" si="12"/>
        <v>0</v>
      </c>
      <c r="R241" s="101" t="s">
        <v>6433</v>
      </c>
      <c r="S241" s="101" t="s">
        <v>475</v>
      </c>
      <c r="T241" s="101" t="s">
        <v>6434</v>
      </c>
      <c r="U241" s="102">
        <v>4576.5</v>
      </c>
      <c r="V241" s="101"/>
      <c r="W241" s="101"/>
      <c r="X241" s="101"/>
      <c r="Y241" s="101"/>
      <c r="Z241" s="101"/>
    </row>
    <row r="242" spans="1:26">
      <c r="A242" s="25" t="s">
        <v>6771</v>
      </c>
      <c r="B242" t="s">
        <v>977</v>
      </c>
      <c r="C242" s="48" t="s">
        <v>6772</v>
      </c>
      <c r="E242" t="str">
        <f>IFERROR(VLOOKUP($A242,'Capital spend Nov 30'!$D:$G,3,FALSE),"No PO")</f>
        <v>P22-020252 - Line 1</v>
      </c>
      <c r="F242" t="str">
        <f>VLOOKUP(A242,'Capital spend Nov 30'!D:Q,14,FALSE)</f>
        <v>Fleetwood Villa - 2022 - Water Ingress (Foundation)</v>
      </c>
      <c r="G242" t="str">
        <f>VLOOKUP(A242,'Capital spend Nov 30'!D:U,18,FALSE)</f>
        <v>No</v>
      </c>
      <c r="H242" s="89">
        <f>VLOOKUP(A242,'Capital spend Nov 30'!$D$10:$W$6901,5,0)</f>
        <v>3459.75</v>
      </c>
      <c r="I242" t="str">
        <f>VLOOKUP(A242,'Capital spend Nov 30'!$D$10:$W$6901,15,0)</f>
        <v>ST10062</v>
      </c>
      <c r="J242" t="str">
        <f>VLOOKUP($A242,'Capital spend Nov 30'!$D$10:$W$6901,8,0)</f>
        <v>Exterior Structure (Capital)</v>
      </c>
      <c r="K242" t="str">
        <f>VLOOKUP($A242,'Capital spend Nov 30'!$D$10:$W$6901,2,0)</f>
        <v>Doug Blanchard</v>
      </c>
      <c r="L242" t="str">
        <f>VLOOKUP($A242,'Capital spend Nov 30'!$D$10:$W$6901,4,0)</f>
        <v>Water ingress through foundation cracks. Basement office/s flood at times of heavy rain and higher water table levels. 
Site could only obtain 1 quote.
Oct 24th, Added replacement of site perimeter drain tile, found broken.</v>
      </c>
      <c r="Q242">
        <f t="shared" si="12"/>
        <v>0</v>
      </c>
      <c r="R242" s="101" t="s">
        <v>6435</v>
      </c>
      <c r="S242" s="101" t="s">
        <v>116</v>
      </c>
      <c r="T242" s="101" t="s">
        <v>6436</v>
      </c>
      <c r="U242" s="102">
        <v>5909.76</v>
      </c>
      <c r="V242" s="101"/>
      <c r="W242" s="101"/>
      <c r="X242" s="101"/>
      <c r="Y242" s="101"/>
      <c r="Z242" s="101"/>
    </row>
    <row r="243" spans="1:26">
      <c r="A243" s="25" t="s">
        <v>6773</v>
      </c>
      <c r="B243" t="s">
        <v>977</v>
      </c>
      <c r="C243" s="51" t="s">
        <v>6774</v>
      </c>
      <c r="E243" t="str">
        <f>IFERROR(VLOOKUP($A243,'Capital spend Nov 30'!$D:$G,3,FALSE),"No PO")</f>
        <v>P22-020180 - Line 1</v>
      </c>
      <c r="F243" t="str">
        <f>VLOOKUP(A243,'Capital spend Nov 30'!D:Q,14,FALSE)</f>
        <v>The Bentley Regina - 2022 - Structural Repairs (Vertical Columns)</v>
      </c>
      <c r="G243" t="str">
        <f>VLOOKUP(A243,'Capital spend Nov 30'!D:U,18,FALSE)</f>
        <v>No</v>
      </c>
      <c r="H243" s="89">
        <f>VLOOKUP(A243,'Capital spend Nov 30'!$D$10:$W$6901,5,0)</f>
        <v>33106.86</v>
      </c>
      <c r="I243" t="str">
        <f>VLOOKUP(A243,'Capital spend Nov 30'!$D$10:$W$6901,15,0)</f>
        <v>ST10085</v>
      </c>
      <c r="J243" t="str">
        <f>VLOOKUP($A243,'Capital spend Nov 30'!$D$10:$W$6901,8,0)</f>
        <v>Exterior Structure (Capital)</v>
      </c>
      <c r="K243" t="str">
        <f>VLOOKUP($A243,'Capital spend Nov 30'!$D$10:$W$6901,2,0)</f>
        <v>Trevor Shoemaker</v>
      </c>
      <c r="L243" t="str">
        <f>VLOOKUP($A243,'Capital spend Nov 30'!$D$10:$W$6901,4,0)</f>
        <v>Urgent repairs required to vertical structural columns (x4) that are tilting away from foundation base. As per consultant design, excavate around concrete piles and rebuild with cross beam, pour and form foundation, install faux cladding, complete landscaping.</v>
      </c>
      <c r="Q243">
        <f t="shared" si="12"/>
        <v>0</v>
      </c>
      <c r="R243" s="101" t="s">
        <v>6437</v>
      </c>
      <c r="S243" s="101" t="s">
        <v>46</v>
      </c>
      <c r="T243" s="101" t="s">
        <v>6438</v>
      </c>
      <c r="U243" s="102">
        <v>1343.57</v>
      </c>
      <c r="V243" s="101"/>
      <c r="W243" s="101"/>
      <c r="X243" s="101"/>
      <c r="Y243" s="101"/>
      <c r="Z243" s="101"/>
    </row>
    <row r="244" spans="1:26">
      <c r="A244" s="25" t="s">
        <v>6775</v>
      </c>
      <c r="B244" t="s">
        <v>977</v>
      </c>
      <c r="C244" s="48" t="s">
        <v>6776</v>
      </c>
      <c r="D244" t="str">
        <f t="shared" si="13"/>
        <v>P22-020196</v>
      </c>
      <c r="E244" t="str">
        <f>IFERROR(VLOOKUP($A244,'Capital spend Nov 30'!$D:$G,3,FALSE),"No PO")</f>
        <v>P22-020196 - Line 1</v>
      </c>
      <c r="F244" t="str">
        <f>VLOOKUP(A244,'Capital spend Nov 30'!D:Q,14,FALSE)</f>
        <v>The Bentley Moose Jaw - 2022 - Window Replacements</v>
      </c>
      <c r="G244" t="str">
        <f>VLOOKUP(A244,'Capital spend Nov 30'!D:U,18,FALSE)</f>
        <v>No</v>
      </c>
      <c r="H244" s="89">
        <f>VLOOKUP(A244,'Capital spend Nov 30'!$D$10:$W$6901,5,0)</f>
        <v>7758.9</v>
      </c>
      <c r="I244" t="str">
        <f>VLOOKUP(A244,'Capital spend Nov 30'!$D$10:$W$6901,15,0)</f>
        <v>ST10079</v>
      </c>
      <c r="J244" t="str">
        <f>VLOOKUP($A244,'Capital spend Nov 30'!$D$10:$W$6901,8,0)</f>
        <v>Exterior Window (Capital)</v>
      </c>
      <c r="K244" t="str">
        <f>VLOOKUP($A244,'Capital spend Nov 30'!$D$10:$W$6901,2,0)</f>
        <v>Trevor Shoemaker</v>
      </c>
      <c r="L244" t="str">
        <f>VLOOKUP($A244,'Capital spend Nov 30'!$D$10:$W$6901,4,0)</f>
        <v>Urgent replacement of failed windows. Hardware cannot be replaced, nor can window be repaired. Replacement required to close and seal.</v>
      </c>
      <c r="Q244">
        <f t="shared" si="12"/>
        <v>0</v>
      </c>
      <c r="R244" s="101" t="s">
        <v>6439</v>
      </c>
      <c r="S244" s="101" t="s">
        <v>481</v>
      </c>
      <c r="T244" s="101" t="s">
        <v>6440</v>
      </c>
      <c r="U244" s="102">
        <v>6554</v>
      </c>
      <c r="V244" s="101"/>
      <c r="W244" s="101"/>
      <c r="X244" s="101"/>
      <c r="Y244" s="101"/>
      <c r="Z244" s="101"/>
    </row>
    <row r="245" spans="1:26">
      <c r="A245" s="25" t="s">
        <v>6777</v>
      </c>
      <c r="B245" t="s">
        <v>977</v>
      </c>
      <c r="C245" s="107" t="s">
        <v>1423</v>
      </c>
      <c r="D245" t="str">
        <f t="shared" si="13"/>
        <v>P22-020007</v>
      </c>
      <c r="E245" t="str">
        <f>IFERROR(VLOOKUP($A245,'Capital spend Nov 30'!$D:$G,3,FALSE),"No PO")</f>
        <v>P22-020007 - Line 2</v>
      </c>
      <c r="F245" t="str">
        <f>VLOOKUP(A245,'Capital spend Nov 30'!D:Q,14,FALSE)</f>
        <v>Riverbend - 2022 - In-Suite Renovations</v>
      </c>
      <c r="G245" t="str">
        <f>VLOOKUP(A245,'Capital spend Nov 30'!D:U,18,FALSE)</f>
        <v>No</v>
      </c>
      <c r="H245" s="89">
        <f>VLOOKUP(A245,'Capital spend Nov 30'!$D$10:$W$6901,5,0)</f>
        <v>525</v>
      </c>
      <c r="I245" t="str">
        <f>VLOOKUP(A245,'Capital spend Nov 30'!$D$10:$W$6901,15,0)</f>
        <v>ST10071</v>
      </c>
      <c r="J245" t="str">
        <f>VLOOKUP($A245,'Capital spend Nov 30'!$D$10:$W$6901,8,0)</f>
        <v>Suites FF&amp;E (Capital)</v>
      </c>
      <c r="K245" t="str">
        <f>VLOOKUP($A245,'Capital spend Nov 30'!$D$10:$W$6901,2,0)</f>
        <v>Storm Wellington</v>
      </c>
      <c r="L245" t="str">
        <f>VLOOKUP($A245,'Capital spend Nov 30'!$D$10:$W$6901,4,0)</f>
        <v>Suite 303 Reno Fridge</v>
      </c>
      <c r="Q245">
        <f t="shared" si="12"/>
        <v>0</v>
      </c>
      <c r="R245" s="101" t="s">
        <v>6441</v>
      </c>
      <c r="S245" s="101" t="s">
        <v>130</v>
      </c>
      <c r="T245" s="101" t="s">
        <v>6442</v>
      </c>
      <c r="U245" s="102">
        <v>2938</v>
      </c>
      <c r="V245" s="101"/>
      <c r="W245" s="101"/>
      <c r="X245" s="101"/>
      <c r="Y245" s="101"/>
      <c r="Z245" s="101"/>
    </row>
    <row r="246" spans="1:26">
      <c r="A246" s="25" t="s">
        <v>6778</v>
      </c>
      <c r="B246" t="s">
        <v>977</v>
      </c>
      <c r="C246" s="48" t="s">
        <v>6779</v>
      </c>
      <c r="E246" t="str">
        <f>IFERROR(VLOOKUP($A246,'Capital spend Nov 30'!$D:$G,3,FALSE),"No PO")</f>
        <v>P22-020321 - Line 1</v>
      </c>
      <c r="F246" t="str">
        <f>VLOOKUP(A246,'Capital spend Nov 30'!D:Q,14,FALSE)</f>
        <v>Parkwood Place - 2022 - In-Suite Renovations</v>
      </c>
      <c r="G246" t="str">
        <f>VLOOKUP(A246,'Capital spend Nov 30'!D:U,18,FALSE)</f>
        <v>No</v>
      </c>
      <c r="H246" s="89">
        <f>VLOOKUP(A246,'Capital spend Nov 30'!$D$10:$W$6901,5,0)</f>
        <v>1973.53</v>
      </c>
      <c r="I246" t="str">
        <f>VLOOKUP(A246,'Capital spend Nov 30'!$D$10:$W$6901,15,0)</f>
        <v>ST10058</v>
      </c>
      <c r="J246" t="str">
        <f>VLOOKUP($A246,'Capital spend Nov 30'!$D$10:$W$6901,8,0)</f>
        <v>In-Suite Renovation (Capital)</v>
      </c>
      <c r="K246" t="str">
        <f>VLOOKUP($A246,'Capital spend Nov 30'!$D$10:$W$6901,2,0)</f>
        <v>Cheryl Chalifour</v>
      </c>
      <c r="L246" t="str">
        <f>VLOOKUP($A246,'Capital spend Nov 30'!$D$10:$W$6901,4,0)</f>
        <v>Suite 325 Reno Carpet for living room</v>
      </c>
      <c r="Q246">
        <f t="shared" si="12"/>
        <v>0</v>
      </c>
      <c r="R246" s="101" t="s">
        <v>6443</v>
      </c>
      <c r="S246" s="101" t="s">
        <v>53</v>
      </c>
      <c r="T246" s="101" t="s">
        <v>6444</v>
      </c>
      <c r="U246" s="102">
        <v>18409.52</v>
      </c>
      <c r="V246" s="101"/>
      <c r="W246" s="101"/>
      <c r="X246" s="101"/>
      <c r="Y246" s="101"/>
      <c r="Z246" s="101"/>
    </row>
    <row r="247" spans="1:26">
      <c r="A247" s="25" t="s">
        <v>6780</v>
      </c>
      <c r="B247" t="s">
        <v>977</v>
      </c>
      <c r="C247" s="51" t="s">
        <v>1256</v>
      </c>
      <c r="D247" t="str">
        <f t="shared" si="13"/>
        <v>P22-020320</v>
      </c>
      <c r="E247" t="str">
        <f>IFERROR(VLOOKUP($A247,'Capital spend Nov 30'!$D:$G,3,FALSE),"No PO")</f>
        <v>P22-020320 - Line 1</v>
      </c>
      <c r="F247" t="str">
        <f>VLOOKUP(A247,'Capital spend Nov 30'!D:Q,14,FALSE)</f>
        <v>Parkwood Place - 2022 - In-Suite Renovations</v>
      </c>
      <c r="G247" t="str">
        <f>VLOOKUP(A247,'Capital spend Nov 30'!D:U,18,FALSE)</f>
        <v>No</v>
      </c>
      <c r="H247" s="89">
        <f>VLOOKUP(A247,'Capital spend Nov 30'!$D$10:$W$6901,5,0)</f>
        <v>9612.82</v>
      </c>
      <c r="I247" t="str">
        <f>VLOOKUP(A247,'Capital spend Nov 30'!$D$10:$W$6901,15,0)</f>
        <v>ST10058</v>
      </c>
      <c r="J247" t="str">
        <f>VLOOKUP($A247,'Capital spend Nov 30'!$D$10:$W$6901,8,0)</f>
        <v>In-Suite Renovation (Capital)</v>
      </c>
      <c r="K247" t="str">
        <f>VLOOKUP($A247,'Capital spend Nov 30'!$D$10:$W$6901,2,0)</f>
        <v>Cheryl Chalifour</v>
      </c>
      <c r="L247" t="str">
        <f>VLOOKUP($A247,'Capital spend Nov 30'!$D$10:$W$6901,4,0)</f>
        <v>Suite 202 Reno Paint, Flooring, Toilet, * vinyl plank upgrade in Living Room incentive for move in</v>
      </c>
      <c r="Q247">
        <f t="shared" si="12"/>
        <v>0</v>
      </c>
      <c r="R247" s="101" t="s">
        <v>6445</v>
      </c>
      <c r="S247" s="101" t="s">
        <v>145</v>
      </c>
      <c r="T247" s="101" t="s">
        <v>6446</v>
      </c>
      <c r="U247" s="102">
        <v>986.38</v>
      </c>
      <c r="V247" s="101"/>
      <c r="W247" s="101"/>
      <c r="X247" s="101"/>
      <c r="Y247" s="101"/>
      <c r="Z247" s="101"/>
    </row>
    <row r="248" spans="1:26">
      <c r="A248" s="25" t="s">
        <v>6781</v>
      </c>
      <c r="B248" t="s">
        <v>977</v>
      </c>
      <c r="C248" s="48" t="s">
        <v>1423</v>
      </c>
      <c r="D248" t="str">
        <f t="shared" si="13"/>
        <v>P22-020319</v>
      </c>
      <c r="E248" t="str">
        <f>IFERROR(VLOOKUP($A248,'Capital spend Nov 30'!$D:$G,3,FALSE),"No PO")</f>
        <v>P22-020319 - Line 1</v>
      </c>
      <c r="F248" t="str">
        <f>VLOOKUP(A248,'Capital spend Nov 30'!D:Q,14,FALSE)</f>
        <v>Parkwood Place - 2022 - In-Suite Renovations</v>
      </c>
      <c r="G248" t="str">
        <f>VLOOKUP(A248,'Capital spend Nov 30'!D:U,18,FALSE)</f>
        <v>No</v>
      </c>
      <c r="H248" s="89">
        <f>VLOOKUP(A248,'Capital spend Nov 30'!$D$10:$W$6901,5,0)</f>
        <v>1124.55</v>
      </c>
      <c r="I248" t="str">
        <f>VLOOKUP(A248,'Capital spend Nov 30'!$D$10:$W$6901,15,0)</f>
        <v>ST10058</v>
      </c>
      <c r="J248" t="str">
        <f>VLOOKUP($A248,'Capital spend Nov 30'!$D$10:$W$6901,8,0)</f>
        <v>Suites FF&amp;E (Capital)</v>
      </c>
      <c r="K248" t="str">
        <f>VLOOKUP($A248,'Capital spend Nov 30'!$D$10:$W$6901,2,0)</f>
        <v>Cheryl Chalifour</v>
      </c>
      <c r="L248" t="str">
        <f>VLOOKUP($A248,'Capital spend Nov 30'!$D$10:$W$6901,4,0)</f>
        <v>Suite 311 Reno Fridge</v>
      </c>
      <c r="Q248">
        <f t="shared" si="12"/>
        <v>0</v>
      </c>
      <c r="R248" s="101" t="s">
        <v>6447</v>
      </c>
      <c r="S248" s="101" t="s">
        <v>189</v>
      </c>
      <c r="T248" s="101" t="s">
        <v>6448</v>
      </c>
      <c r="U248" s="102">
        <v>8044.82</v>
      </c>
      <c r="V248" s="101"/>
      <c r="W248" s="101"/>
      <c r="X248" s="101"/>
      <c r="Y248" s="101"/>
      <c r="Z248" s="101"/>
    </row>
    <row r="249" spans="1:26">
      <c r="A249" s="25" t="s">
        <v>6782</v>
      </c>
      <c r="B249" t="s">
        <v>977</v>
      </c>
      <c r="C249" s="48" t="s">
        <v>1256</v>
      </c>
      <c r="D249" t="str">
        <f t="shared" si="13"/>
        <v>P22-020197</v>
      </c>
      <c r="E249" t="str">
        <f>IFERROR(VLOOKUP($A249,'Capital spend Nov 30'!$D:$G,3,FALSE),"No PO")</f>
        <v>P22-020197 - Line 1</v>
      </c>
      <c r="F249" t="str">
        <f>VLOOKUP(A249,'Capital spend Nov 30'!D:Q,14,FALSE)</f>
        <v>The Bentley Moose Jaw - 2022 - DHW Heater (Kitchen)</v>
      </c>
      <c r="G249" t="str">
        <f>VLOOKUP(A249,'Capital spend Nov 30'!D:U,18,FALSE)</f>
        <v>No</v>
      </c>
      <c r="H249" s="89">
        <f>VLOOKUP(A249,'Capital spend Nov 30'!$D$10:$W$6901,5,0)</f>
        <v>5000.55</v>
      </c>
      <c r="I249" t="str">
        <f>VLOOKUP(A249,'Capital spend Nov 30'!$D$10:$W$6901,15,0)</f>
        <v>ST10079</v>
      </c>
      <c r="J249" t="str">
        <f>VLOOKUP($A249,'Capital spend Nov 30'!$D$10:$W$6901,8,0)</f>
        <v>Plumbing (Capital)</v>
      </c>
      <c r="K249" t="str">
        <f>VLOOKUP($A249,'Capital spend Nov 30'!$D$10:$W$6901,2,0)</f>
        <v>Trevor Shoemaker</v>
      </c>
      <c r="L249" t="str">
        <f>VLOOKUP($A249,'Capital spend Nov 30'!$D$10:$W$6901,4,0)</f>
        <v>Urgent replacement of failed domestic hot water heater serving kitchen. Tank has failed, unit is offline.</v>
      </c>
      <c r="Q249">
        <f t="shared" si="12"/>
        <v>0</v>
      </c>
      <c r="R249" s="101" t="s">
        <v>6449</v>
      </c>
      <c r="S249" s="101" t="s">
        <v>189</v>
      </c>
      <c r="T249" s="101" t="s">
        <v>6450</v>
      </c>
      <c r="U249" s="102">
        <v>14937.59</v>
      </c>
      <c r="V249" s="101"/>
      <c r="W249" s="101"/>
      <c r="X249" s="101"/>
      <c r="Y249" s="101"/>
      <c r="Z249" s="101"/>
    </row>
    <row r="250" spans="1:26">
      <c r="A250" s="25" t="s">
        <v>6783</v>
      </c>
      <c r="B250" t="s">
        <v>977</v>
      </c>
      <c r="C250" s="48" t="s">
        <v>1423</v>
      </c>
      <c r="D250" t="str">
        <f t="shared" si="13"/>
        <v>P22-020318</v>
      </c>
      <c r="E250" t="str">
        <f>IFERROR(VLOOKUP($A250,'Capital spend Nov 30'!$D:$G,3,FALSE),"No PO")</f>
        <v>P22-020318 - Line 2</v>
      </c>
      <c r="F250" t="str">
        <f>VLOOKUP(A250,'Capital spend Nov 30'!D:Q,14,FALSE)</f>
        <v>Parkwood Place - 2022 - In-Suite Renovations</v>
      </c>
      <c r="G250" t="str">
        <f>VLOOKUP(A250,'Capital spend Nov 30'!D:U,18,FALSE)</f>
        <v>No</v>
      </c>
      <c r="H250" s="89">
        <f>VLOOKUP(A250,'Capital spend Nov 30'!$D$10:$W$6901,5,0)</f>
        <v>1124.55</v>
      </c>
      <c r="I250" t="str">
        <f>VLOOKUP(A250,'Capital spend Nov 30'!$D$10:$W$6901,15,0)</f>
        <v>ST10058</v>
      </c>
      <c r="J250" t="str">
        <f>VLOOKUP($A250,'Capital spend Nov 30'!$D$10:$W$6901,8,0)</f>
        <v>Suites FF&amp;E (Capital)</v>
      </c>
      <c r="K250" t="str">
        <f>VLOOKUP($A250,'Capital spend Nov 30'!$D$10:$W$6901,2,0)</f>
        <v>Cheryl Chalifour</v>
      </c>
      <c r="L250" t="str">
        <f>VLOOKUP($A250,'Capital spend Nov 30'!$D$10:$W$6901,4,0)</f>
        <v>Suite 103 Reno Fridge</v>
      </c>
      <c r="Q250">
        <f t="shared" si="12"/>
        <v>0</v>
      </c>
      <c r="R250" s="101" t="s">
        <v>6451</v>
      </c>
      <c r="S250" s="101" t="s">
        <v>390</v>
      </c>
      <c r="T250" s="101" t="s">
        <v>6452</v>
      </c>
      <c r="U250" s="102">
        <v>2577.1799999999998</v>
      </c>
      <c r="V250" s="101"/>
      <c r="W250" s="101"/>
      <c r="X250" s="101"/>
      <c r="Y250" s="101"/>
      <c r="Z250" s="101"/>
    </row>
    <row r="251" spans="1:26">
      <c r="A251" s="25" t="s">
        <v>6784</v>
      </c>
      <c r="B251" t="s">
        <v>977</v>
      </c>
      <c r="C251" s="126" t="s">
        <v>6785</v>
      </c>
      <c r="D251" s="126"/>
      <c r="E251" t="str">
        <f>IFERROR(VLOOKUP($A251,'Capital spend Nov 30'!$D:$G,3,FALSE),"No PO")</f>
        <v>P22-020227 - Line 1</v>
      </c>
      <c r="F251" t="str">
        <f>VLOOKUP(A251,'Capital spend Nov 30'!D:Q,14,FALSE)</f>
        <v>The Wellington - 2022 - Hydronic Heating Coil Replacement</v>
      </c>
      <c r="G251" t="str">
        <f>VLOOKUP(A251,'Capital spend Nov 30'!D:U,18,FALSE)</f>
        <v>No</v>
      </c>
      <c r="H251" s="89">
        <f>VLOOKUP(A251,'Capital spend Nov 30'!$D$10:$W$6901,5,0)</f>
        <v>8886.5</v>
      </c>
      <c r="I251" t="str">
        <f>VLOOKUP(A251,'Capital spend Nov 30'!$D$10:$W$6901,15,0)</f>
        <v>ST10076</v>
      </c>
      <c r="J251" t="str">
        <f>VLOOKUP($A251,'Capital spend Nov 30'!$D$10:$W$6901,8,0)</f>
        <v>HVAC Systems (Capital)</v>
      </c>
      <c r="K251" t="str">
        <f>VLOOKUP($A251,'Capital spend Nov 30'!$D$10:$W$6901,2,0)</f>
        <v>Trevor Shoemaker</v>
      </c>
      <c r="L251" t="str">
        <f>VLOOKUP($A251,'Capital spend Nov 30'!$D$10:$W$6901,4,0)</f>
        <v>Urgent replacement of failed hydronic heating coil and 3 way valve. Existing coil has failed/ruptured copper line(s) requiring temporary repairs followed by custom coil replacement.</v>
      </c>
      <c r="Q251">
        <f t="shared" si="12"/>
        <v>0</v>
      </c>
      <c r="R251" s="101" t="s">
        <v>6453</v>
      </c>
      <c r="S251" s="101" t="s">
        <v>209</v>
      </c>
      <c r="T251" s="101" t="s">
        <v>6454</v>
      </c>
      <c r="U251" s="102">
        <v>747.5</v>
      </c>
      <c r="V251" s="101"/>
      <c r="W251" s="101"/>
      <c r="X251" s="101"/>
      <c r="Y251" s="101"/>
      <c r="Z251" s="101"/>
    </row>
    <row r="252" spans="1:26">
      <c r="A252" s="25" t="s">
        <v>6786</v>
      </c>
      <c r="B252" t="s">
        <v>977</v>
      </c>
      <c r="C252" s="48" t="s">
        <v>6787</v>
      </c>
      <c r="E252" t="str">
        <f>IFERROR(VLOOKUP($A252,'Capital spend Nov 30'!$D:$G,3,FALSE),"No PO")</f>
        <v>P22-020229 - Line 1</v>
      </c>
      <c r="F252" t="str">
        <f>VLOOKUP(A252,'Capital spend Nov 30'!D:Q,14,FALSE)</f>
        <v>The Heartland - 2022 - Parkade Ramp (Snow Melt Repair)</v>
      </c>
      <c r="G252" t="str">
        <f>VLOOKUP(A252,'Capital spend Nov 30'!D:U,18,FALSE)</f>
        <v>No</v>
      </c>
      <c r="H252" s="89">
        <f>VLOOKUP(A252,'Capital spend Nov 30'!$D$10:$W$6901,5,0)</f>
        <v>2588.21</v>
      </c>
      <c r="I252" t="str">
        <f>VLOOKUP(A252,'Capital spend Nov 30'!$D$10:$W$6901,15,0)</f>
        <v>ST10069</v>
      </c>
      <c r="J252" t="str">
        <f>VLOOKUP($A252,'Capital spend Nov 30'!$D$10:$W$6901,8,0)</f>
        <v>HVAC Systems (Capital)</v>
      </c>
      <c r="K252" t="str">
        <f>VLOOKUP($A252,'Capital spend Nov 30'!$D$10:$W$6901,2,0)</f>
        <v>Trevor Shoemaker</v>
      </c>
      <c r="L252" t="str">
        <f>VLOOKUP($A252,'Capital spend Nov 30'!$D$10:$W$6901,4,0)</f>
        <v>Urgent repair of parkade ramp snow melt system. Requires repair to restore ramp heating function.</v>
      </c>
      <c r="Q252">
        <f t="shared" si="12"/>
        <v>0</v>
      </c>
      <c r="R252" s="101" t="s">
        <v>6455</v>
      </c>
      <c r="S252" s="101" t="s">
        <v>381</v>
      </c>
      <c r="T252" s="101" t="s">
        <v>6456</v>
      </c>
      <c r="U252" s="102">
        <v>20194.650000000001</v>
      </c>
      <c r="V252" s="101"/>
      <c r="W252" s="101"/>
      <c r="X252" s="101"/>
      <c r="Y252" s="101"/>
      <c r="Z252" s="101"/>
    </row>
    <row r="253" spans="1:26">
      <c r="A253" s="25" t="s">
        <v>6788</v>
      </c>
      <c r="B253" t="s">
        <v>977</v>
      </c>
      <c r="C253" s="31" t="s">
        <v>6789</v>
      </c>
      <c r="D253" t="str">
        <f t="shared" si="13"/>
        <v>P22-020195</v>
      </c>
      <c r="E253" t="str">
        <f>IFERROR(VLOOKUP($A253,'Capital spend Nov 30'!$D:$G,3,FALSE),"No PO")</f>
        <v>P22-020195 - Line 1</v>
      </c>
      <c r="F253" t="str">
        <f>VLOOKUP(A253,'Capital spend Nov 30'!D:Q,14,FALSE)</f>
        <v>The Bentley Moose Jaw - 2022 - CARPET CLEANER</v>
      </c>
      <c r="G253" t="str">
        <f>VLOOKUP(A253,'Capital spend Nov 30'!D:U,18,FALSE)</f>
        <v>No</v>
      </c>
      <c r="H253" s="89">
        <f>VLOOKUP(A253,'Capital spend Nov 30'!$D$10:$W$6901,5,0)</f>
        <v>6493.26</v>
      </c>
      <c r="I253" t="str">
        <f>VLOOKUP(A253,'Capital spend Nov 30'!$D$10:$W$6901,15,0)</f>
        <v>ST10079</v>
      </c>
      <c r="J253" t="str">
        <f>VLOOKUP($A253,'Capital spend Nov 30'!$D$10:$W$6901,8,0)</f>
        <v>Housekeeping FF&amp;E (Capital)</v>
      </c>
      <c r="K253" t="str">
        <f>VLOOKUP($A253,'Capital spend Nov 30'!$D$10:$W$6901,2,0)</f>
        <v>Trevor Shoemaker</v>
      </c>
      <c r="L253" t="str">
        <f>VLOOKUP($A253,'Capital spend Nov 30'!$D$10:$W$6901,4,0)</f>
        <v>Replace failed carpet cleaner. Beyond economical repair.</v>
      </c>
      <c r="Q253">
        <f t="shared" si="12"/>
        <v>0</v>
      </c>
      <c r="R253" s="101" t="s">
        <v>6457</v>
      </c>
      <c r="S253" s="101" t="s">
        <v>263</v>
      </c>
      <c r="T253" s="101" t="s">
        <v>6458</v>
      </c>
      <c r="U253" s="102">
        <v>1021.18</v>
      </c>
      <c r="V253" s="101"/>
      <c r="W253" s="101"/>
      <c r="X253" s="101"/>
      <c r="Y253" s="101"/>
      <c r="Z253" s="101"/>
    </row>
    <row r="254" spans="1:26">
      <c r="A254" s="25" t="s">
        <v>6790</v>
      </c>
      <c r="B254" t="s">
        <v>977</v>
      </c>
      <c r="C254" s="48" t="s">
        <v>1256</v>
      </c>
      <c r="D254" t="str">
        <f t="shared" si="13"/>
        <v>P22-020174</v>
      </c>
      <c r="E254" t="str">
        <f>IFERROR(VLOOKUP($A254,'Capital spend Nov 30'!$D:$G,3,FALSE),"No PO")</f>
        <v>P22-020174 - Line 1</v>
      </c>
      <c r="F254" t="str">
        <f>VLOOKUP(A254,'Capital spend Nov 30'!D:Q,14,FALSE)</f>
        <v>Green Falls Landing - 2022 - P10 Shaft Seal</v>
      </c>
      <c r="G254" t="str">
        <f>VLOOKUP(A254,'Capital spend Nov 30'!D:U,18,FALSE)</f>
        <v>No</v>
      </c>
      <c r="H254" s="89">
        <f>VLOOKUP(A254,'Capital spend Nov 30'!$D$10:$W$6901,5,0)</f>
        <v>2588.52</v>
      </c>
      <c r="I254" t="str">
        <f>VLOOKUP(A254,'Capital spend Nov 30'!$D$10:$W$6901,15,0)</f>
        <v>ST10223</v>
      </c>
      <c r="J254" t="str">
        <f>VLOOKUP($A254,'Capital spend Nov 30'!$D$10:$W$6901,8,0)</f>
        <v>HVAC Systems (Capital)</v>
      </c>
      <c r="K254" t="str">
        <f>VLOOKUP($A254,'Capital spend Nov 30'!$D$10:$W$6901,2,0)</f>
        <v>Trevor Shoemaker</v>
      </c>
      <c r="L254" t="str">
        <f>VLOOKUP($A254,'Capital spend Nov 30'!$D$10:$W$6901,4,0)</f>
        <v>Pump P10 shaft seal has failed, leaking water, required repair to restore proper operation of recirculating pump.</v>
      </c>
      <c r="Q254">
        <f t="shared" si="12"/>
        <v>0</v>
      </c>
      <c r="R254" s="101" t="s">
        <v>6459</v>
      </c>
      <c r="S254" s="101" t="s">
        <v>475</v>
      </c>
      <c r="T254" s="101" t="s">
        <v>6460</v>
      </c>
      <c r="U254" s="102">
        <v>3576.45</v>
      </c>
      <c r="V254" s="101"/>
      <c r="W254" s="101"/>
      <c r="X254" s="101"/>
      <c r="Y254" s="101"/>
      <c r="Z254" s="101"/>
    </row>
    <row r="255" spans="1:26">
      <c r="A255" s="25" t="s">
        <v>6791</v>
      </c>
      <c r="B255" t="s">
        <v>977</v>
      </c>
      <c r="C255" s="48" t="s">
        <v>5954</v>
      </c>
      <c r="D255" t="str">
        <f t="shared" si="13"/>
        <v>P22-020076</v>
      </c>
      <c r="E255" t="str">
        <f>IFERROR(VLOOKUP($A255,'Capital spend Nov 30'!$D:$G,3,FALSE),"No PO")</f>
        <v>P22-020076 - Line 1</v>
      </c>
      <c r="F255" t="str">
        <f>VLOOKUP(A255,'Capital spend Nov 30'!D:Q,14,FALSE)</f>
        <v>McConachie Gardens - 2022 - Water Loss (suite 331)</v>
      </c>
      <c r="G255" t="str">
        <f>VLOOKUP(A255,'Capital spend Nov 30'!D:U,18,FALSE)</f>
        <v>No</v>
      </c>
      <c r="H255" s="89">
        <f>VLOOKUP(A255,'Capital spend Nov 30'!$D$10:$W$6901,5,0)</f>
        <v>7005.61</v>
      </c>
      <c r="I255" t="str">
        <f>VLOOKUP(A255,'Capital spend Nov 30'!$D$10:$W$6901,15,0)</f>
        <v>ST10221</v>
      </c>
      <c r="J255" t="str">
        <f>VLOOKUP($A255,'Capital spend Nov 30'!$D$10:$W$6901,8,0)</f>
        <v>In-Suite Refresh (Capital)</v>
      </c>
      <c r="K255" t="str">
        <f>VLOOKUP($A255,'Capital spend Nov 30'!$D$10:$W$6901,2,0)</f>
        <v>Trevor Shoemaker</v>
      </c>
      <c r="L255" t="str">
        <f>VLOOKUP($A255,'Capital spend Nov 30'!$D$10:$W$6901,4,0)</f>
        <v>Emergency and Rebuild costs following water loss in suite 331 caused by failed piping in ceiling space.</v>
      </c>
      <c r="Q255">
        <f t="shared" si="12"/>
        <v>0</v>
      </c>
      <c r="R255" s="101" t="s">
        <v>6461</v>
      </c>
      <c r="S255" s="101" t="s">
        <v>475</v>
      </c>
      <c r="T255" s="101" t="s">
        <v>6462</v>
      </c>
      <c r="U255" s="102">
        <v>3363.35</v>
      </c>
      <c r="V255" s="101"/>
      <c r="W255" s="101"/>
      <c r="X255" s="101"/>
      <c r="Y255" s="101"/>
      <c r="Z255" s="101"/>
    </row>
    <row r="256" spans="1:26">
      <c r="A256" s="25" t="s">
        <v>6792</v>
      </c>
      <c r="B256" t="s">
        <v>977</v>
      </c>
      <c r="C256" s="94" t="s">
        <v>6793</v>
      </c>
      <c r="D256" t="str">
        <f t="shared" si="13"/>
        <v>P22-020045</v>
      </c>
      <c r="E256" t="str">
        <f>IFERROR(VLOOKUP($A256,'Capital spend Nov 30'!$D:$G,3,FALSE),"No PO")</f>
        <v>P22-020045 - Line 2</v>
      </c>
      <c r="F256" t="str">
        <f>VLOOKUP(A256,'Capital spend Nov 30'!D:Q,14,FALSE)</f>
        <v>Hollyburn House - 2022 - In-Suite Renovations</v>
      </c>
      <c r="G256" t="str">
        <f>VLOOKUP(A256,'Capital spend Nov 30'!D:U,18,FALSE)</f>
        <v>No</v>
      </c>
      <c r="H256" s="89">
        <f>VLOOKUP(A256,'Capital spend Nov 30'!$D$10:$W$6901,5,0)</f>
        <v>945</v>
      </c>
      <c r="I256" t="str">
        <f>VLOOKUP(A256,'Capital spend Nov 30'!$D$10:$W$6901,15,0)</f>
        <v>ST10055</v>
      </c>
      <c r="J256" t="str">
        <f>VLOOKUP($A256,'Capital spend Nov 30'!$D$10:$W$6901,8,0)</f>
        <v>In-Suite Refresh (Capital)</v>
      </c>
      <c r="K256" t="str">
        <f>VLOOKUP($A256,'Capital spend Nov 30'!$D$10:$W$6901,2,0)</f>
        <v>Kathy Russell</v>
      </c>
      <c r="L256" t="str">
        <f>VLOOKUP($A256,'Capital spend Nov 30'!$D$10:$W$6901,4,0)</f>
        <v>Suite 301 Refresh Painting</v>
      </c>
      <c r="Q256">
        <f t="shared" si="12"/>
        <v>0</v>
      </c>
      <c r="R256" s="101" t="s">
        <v>6463</v>
      </c>
      <c r="S256" s="101" t="s">
        <v>322</v>
      </c>
      <c r="T256" s="101" t="s">
        <v>6464</v>
      </c>
      <c r="U256" s="102">
        <v>6885.37</v>
      </c>
      <c r="V256" s="101"/>
      <c r="W256" s="101"/>
      <c r="X256" s="101"/>
      <c r="Y256" s="101"/>
      <c r="Z256" s="101"/>
    </row>
    <row r="257" spans="1:26" ht="30">
      <c r="A257" s="25" t="s">
        <v>6794</v>
      </c>
      <c r="B257" t="s">
        <v>977</v>
      </c>
      <c r="C257" s="91" t="s">
        <v>1789</v>
      </c>
      <c r="D257" t="str">
        <f t="shared" si="13"/>
        <v>P22-020048</v>
      </c>
      <c r="E257" t="str">
        <f>IFERROR(VLOOKUP($A257,'Capital spend Nov 30'!$D:$G,3,FALSE),"No PO")</f>
        <v>P22-020048 - Line 2</v>
      </c>
      <c r="F257" t="str">
        <f>VLOOKUP(A257,'Capital spend Nov 30'!D:Q,14,FALSE)</f>
        <v>Hollyburn House - 2022 - In-Suite Renovations</v>
      </c>
      <c r="G257" t="str">
        <f>VLOOKUP(A257,'Capital spend Nov 30'!D:U,18,FALSE)</f>
        <v>No</v>
      </c>
      <c r="H257" s="89">
        <f>VLOOKUP(A257,'Capital spend Nov 30'!$D$10:$W$6901,5,0)</f>
        <v>1155</v>
      </c>
      <c r="I257" t="str">
        <f>VLOOKUP(A257,'Capital spend Nov 30'!$D$10:$W$6901,15,0)</f>
        <v>ST10055</v>
      </c>
      <c r="J257" t="str">
        <f>VLOOKUP($A257,'Capital spend Nov 30'!$D$10:$W$6901,8,0)</f>
        <v>In-Suite Refresh (Capital)</v>
      </c>
      <c r="K257" t="str">
        <f>VLOOKUP($A257,'Capital spend Nov 30'!$D$10:$W$6901,2,0)</f>
        <v>Kathy Russell</v>
      </c>
      <c r="L257" t="str">
        <f>VLOOKUP($A257,'Capital spend Nov 30'!$D$10:$W$6901,4,0)</f>
        <v>Suite 228 Refresh Paint only</v>
      </c>
      <c r="Q257">
        <f t="shared" si="12"/>
        <v>0</v>
      </c>
      <c r="R257" s="101" t="s">
        <v>6465</v>
      </c>
      <c r="S257" s="101" t="s">
        <v>102</v>
      </c>
      <c r="T257" s="101" t="s">
        <v>6466</v>
      </c>
      <c r="U257" s="102">
        <v>5891.53</v>
      </c>
      <c r="V257" s="101"/>
      <c r="W257" s="101"/>
      <c r="X257" s="101"/>
      <c r="Y257" s="101"/>
      <c r="Z257" s="101"/>
    </row>
    <row r="258" spans="1:26">
      <c r="A258" s="25" t="s">
        <v>6795</v>
      </c>
      <c r="B258" t="s">
        <v>977</v>
      </c>
      <c r="C258" t="s">
        <v>6796</v>
      </c>
      <c r="E258" t="str">
        <f>IFERROR(VLOOKUP($A258,'Capital spend Nov 30'!$D:$G,3,FALSE),"No PO")</f>
        <v>P22-020049 - Line 2</v>
      </c>
      <c r="F258" t="str">
        <f>VLOOKUP(A258,'Capital spend Nov 30'!D:Q,14,FALSE)</f>
        <v>Hollyburn House - 2022 - In-Suite Renovations</v>
      </c>
      <c r="G258" t="str">
        <f>VLOOKUP(A258,'Capital spend Nov 30'!D:U,18,FALSE)</f>
        <v>No</v>
      </c>
      <c r="H258" s="89">
        <f>VLOOKUP(A258,'Capital spend Nov 30'!$D$10:$W$6901,5,0)</f>
        <v>724.5</v>
      </c>
      <c r="I258" t="str">
        <f>VLOOKUP(A258,'Capital spend Nov 30'!$D$10:$W$6901,15,0)</f>
        <v>ST10055</v>
      </c>
      <c r="J258" t="str">
        <f>VLOOKUP($A258,'Capital spend Nov 30'!$D$10:$W$6901,8,0)</f>
        <v>In-Suite Refresh (Capital)</v>
      </c>
      <c r="K258" t="str">
        <f>VLOOKUP($A258,'Capital spend Nov 30'!$D$10:$W$6901,2,0)</f>
        <v>Kathy Russell</v>
      </c>
      <c r="L258" t="str">
        <f>VLOOKUP($A258,'Capital spend Nov 30'!$D$10:$W$6901,4,0)</f>
        <v>Suite 108 Refresh Paint only</v>
      </c>
      <c r="Q258">
        <f t="shared" si="12"/>
        <v>0</v>
      </c>
      <c r="R258" s="101" t="s">
        <v>6467</v>
      </c>
      <c r="S258" s="101" t="s">
        <v>317</v>
      </c>
      <c r="T258" s="101" t="s">
        <v>6468</v>
      </c>
      <c r="U258" s="102">
        <v>565</v>
      </c>
      <c r="V258" s="101"/>
      <c r="W258" s="101"/>
      <c r="X258" s="101"/>
      <c r="Y258" s="101"/>
      <c r="Z258" s="101"/>
    </row>
    <row r="259" spans="1:26">
      <c r="A259" s="25" t="s">
        <v>6797</v>
      </c>
      <c r="B259" t="s">
        <v>977</v>
      </c>
      <c r="C259" s="48" t="s">
        <v>1256</v>
      </c>
      <c r="D259" t="str">
        <f t="shared" si="13"/>
        <v>P22-020152</v>
      </c>
      <c r="E259" t="str">
        <f>IFERROR(VLOOKUP($A259,'Capital spend Nov 30'!$D:$G,3,FALSE),"No PO")</f>
        <v>P22-020152 - Line 1</v>
      </c>
      <c r="F259" t="str">
        <f>VLOOKUP(A259,'Capital spend Nov 30'!D:Q,14,FALSE)</f>
        <v>Alta Vista -2022 - MUA pulley</v>
      </c>
      <c r="G259" t="str">
        <f>VLOOKUP(A259,'Capital spend Nov 30'!D:U,18,FALSE)</f>
        <v>No</v>
      </c>
      <c r="H259" s="89">
        <f>VLOOKUP(A259,'Capital spend Nov 30'!$D$10:$W$6901,5,0)</f>
        <v>704.27</v>
      </c>
      <c r="I259" t="str">
        <f>VLOOKUP(A259,'Capital spend Nov 30'!$D$10:$W$6901,15,0)</f>
        <v>ST10050</v>
      </c>
      <c r="J259" t="str">
        <f>VLOOKUP($A259,'Capital spend Nov 30'!$D$10:$W$6901,8,0)</f>
        <v>HVAC Systems (Capital)</v>
      </c>
      <c r="K259" t="str">
        <f>VLOOKUP($A259,'Capital spend Nov 30'!$D$10:$W$6901,2,0)</f>
        <v>Franco D'Angelo</v>
      </c>
      <c r="L259" t="str">
        <f>VLOOKUP($A259,'Capital spend Nov 30'!$D$10:$W$6901,4,0)</f>
        <v>Alta Vista -2022 - MUA pulley - Replace pulley. More 5 yrs</v>
      </c>
      <c r="Q259">
        <f t="shared" si="12"/>
        <v>0</v>
      </c>
      <c r="R259" s="101" t="s">
        <v>6469</v>
      </c>
      <c r="S259" s="101" t="s">
        <v>317</v>
      </c>
      <c r="T259" s="101" t="s">
        <v>6470</v>
      </c>
      <c r="U259" s="102">
        <v>2832.91</v>
      </c>
      <c r="V259" s="101"/>
      <c r="W259" s="101"/>
      <c r="X259" s="101"/>
      <c r="Y259" s="101"/>
      <c r="Z259" s="101"/>
    </row>
    <row r="260" spans="1:26">
      <c r="A260" s="25" t="s">
        <v>6798</v>
      </c>
      <c r="B260" t="s">
        <v>977</v>
      </c>
      <c r="C260" s="48" t="s">
        <v>1256</v>
      </c>
      <c r="D260" t="str">
        <f t="shared" si="13"/>
        <v>P22-020153</v>
      </c>
      <c r="E260" t="str">
        <f>IFERROR(VLOOKUP($A260,'Capital spend Nov 30'!$D:$G,3,FALSE),"No PO")</f>
        <v>P22-020153 - Line 1</v>
      </c>
      <c r="F260" t="str">
        <f>VLOOKUP(A260,'Capital spend Nov 30'!D:Q,14,FALSE)</f>
        <v>Alta Vista -2022 - Trane 1 Pulley</v>
      </c>
      <c r="G260" t="str">
        <f>VLOOKUP(A260,'Capital spend Nov 30'!D:U,18,FALSE)</f>
        <v>No</v>
      </c>
      <c r="H260" s="89">
        <f>VLOOKUP(A260,'Capital spend Nov 30'!$D$10:$W$6901,5,0)</f>
        <v>1111.69</v>
      </c>
      <c r="I260" t="str">
        <f>VLOOKUP(A260,'Capital spend Nov 30'!$D$10:$W$6901,15,0)</f>
        <v>ST10050</v>
      </c>
      <c r="J260" t="str">
        <f>VLOOKUP($A260,'Capital spend Nov 30'!$D$10:$W$6901,8,0)</f>
        <v>HVAC Systems (Capital)</v>
      </c>
      <c r="K260" t="str">
        <f>VLOOKUP($A260,'Capital spend Nov 30'!$D$10:$W$6901,2,0)</f>
        <v>Franco D'Angelo</v>
      </c>
      <c r="L260" t="str">
        <f>VLOOKUP($A260,'Capital spend Nov 30'!$D$10:$W$6901,4,0)</f>
        <v>Alta Vista -2022 - Trane 1 Pulley - Replace pulley assemble. More 5 yrs</v>
      </c>
      <c r="R260" s="101" t="s">
        <v>6471</v>
      </c>
      <c r="S260" s="101" t="s">
        <v>202</v>
      </c>
      <c r="T260" s="101" t="s">
        <v>6472</v>
      </c>
      <c r="U260" s="102">
        <v>5317.5</v>
      </c>
      <c r="V260" s="101"/>
      <c r="W260" s="101"/>
      <c r="X260" s="101"/>
      <c r="Y260" s="101"/>
      <c r="Z260" s="101"/>
    </row>
    <row r="261" spans="1:26">
      <c r="A261" s="25" t="s">
        <v>6799</v>
      </c>
      <c r="B261" t="s">
        <v>977</v>
      </c>
      <c r="C261" s="48" t="s">
        <v>1256</v>
      </c>
      <c r="D261" t="str">
        <f t="shared" si="13"/>
        <v>P22-020151</v>
      </c>
      <c r="E261" t="str">
        <f>IFERROR(VLOOKUP($A261,'Capital spend Nov 30'!$D:$G,3,FALSE),"No PO")</f>
        <v>P22-020151 - Line 1</v>
      </c>
      <c r="F261" t="str">
        <f>VLOOKUP(A261,'Capital spend Nov 30'!D:Q,14,FALSE)</f>
        <v>Alta Vista -2022 - Trane 2 Pulley</v>
      </c>
      <c r="G261" t="str">
        <f>VLOOKUP(A261,'Capital spend Nov 30'!D:U,18,FALSE)</f>
        <v>No</v>
      </c>
      <c r="H261" s="89">
        <f>VLOOKUP(A261,'Capital spend Nov 30'!$D$10:$W$6901,5,0)</f>
        <v>988.52</v>
      </c>
      <c r="I261" t="str">
        <f>VLOOKUP(A261,'Capital spend Nov 30'!$D$10:$W$6901,15,0)</f>
        <v>ST10050</v>
      </c>
      <c r="J261" t="str">
        <f>VLOOKUP($A261,'Capital spend Nov 30'!$D$10:$W$6901,8,0)</f>
        <v>HVAC Systems (Capital)</v>
      </c>
      <c r="K261" t="str">
        <f>VLOOKUP($A261,'Capital spend Nov 30'!$D$10:$W$6901,2,0)</f>
        <v>Franco D'Angelo</v>
      </c>
      <c r="L261" t="str">
        <f>VLOOKUP($A261,'Capital spend Nov 30'!$D$10:$W$6901,4,0)</f>
        <v>Alta Vista -2022 - Trane 2 Pulley - Replace pulley assemble. More 5 yrs</v>
      </c>
      <c r="R261" s="101" t="s">
        <v>6473</v>
      </c>
      <c r="S261" s="101" t="s">
        <v>283</v>
      </c>
      <c r="T261" s="101" t="s">
        <v>6474</v>
      </c>
      <c r="U261" s="102">
        <v>9727.99</v>
      </c>
      <c r="V261" s="101"/>
      <c r="W261" s="101"/>
      <c r="X261" s="101"/>
      <c r="Y261" s="101"/>
      <c r="Z261" s="101"/>
    </row>
    <row r="262" spans="1:26">
      <c r="A262" s="25" t="s">
        <v>6800</v>
      </c>
      <c r="B262" t="s">
        <v>977</v>
      </c>
      <c r="C262" s="48" t="s">
        <v>6801</v>
      </c>
      <c r="D262" t="str">
        <f t="shared" si="13"/>
        <v>P22-020150</v>
      </c>
      <c r="E262" t="str">
        <f>IFERROR(VLOOKUP($A262,'Capital spend Nov 30'!$D:$G,3,FALSE),"No PO")</f>
        <v>P22-020150 - Line 1</v>
      </c>
      <c r="F262" t="str">
        <f>VLOOKUP(A262,'Capital spend Nov 30'!D:Q,14,FALSE)</f>
        <v>Portobello - 2022- Suite 242</v>
      </c>
      <c r="G262" t="str">
        <f>VLOOKUP(A262,'Capital spend Nov 30'!D:U,18,FALSE)</f>
        <v>No</v>
      </c>
      <c r="H262" s="89">
        <f>VLOOKUP(A262,'Capital spend Nov 30'!$D$10:$W$6901,5,0)</f>
        <v>2373</v>
      </c>
      <c r="I262" t="str">
        <f>VLOOKUP(A262,'Capital spend Nov 30'!$D$10:$W$6901,15,0)</f>
        <v>ST10052</v>
      </c>
      <c r="J262" t="str">
        <f>VLOOKUP($A262,'Capital spend Nov 30'!$D$10:$W$6901,8,0)</f>
        <v>In-Suite Refresh (Capital)</v>
      </c>
      <c r="K262" t="str">
        <f>VLOOKUP($A262,'Capital spend Nov 30'!$D$10:$W$6901,2,0)</f>
        <v>Franco D'Angelo</v>
      </c>
      <c r="L262" t="str">
        <f>VLOOKUP($A262,'Capital spend Nov 30'!$D$10:$W$6901,4,0)</f>
        <v>Portobello - 2022- Suite 242 - Repair drywall at exterior window location and paint walls. More 5 yrs</v>
      </c>
      <c r="R262" s="101" t="s">
        <v>6475</v>
      </c>
      <c r="S262" s="101" t="s">
        <v>257</v>
      </c>
      <c r="T262" s="101" t="s">
        <v>6476</v>
      </c>
      <c r="U262" s="102">
        <v>3457.8</v>
      </c>
      <c r="V262" s="101"/>
      <c r="W262" s="101"/>
      <c r="X262" s="101"/>
      <c r="Y262" s="101"/>
      <c r="Z262" s="101"/>
    </row>
    <row r="263" spans="1:26">
      <c r="A263" s="25" t="s">
        <v>6802</v>
      </c>
      <c r="B263" t="s">
        <v>977</v>
      </c>
      <c r="C263" s="126" t="s">
        <v>6803</v>
      </c>
      <c r="D263" s="126"/>
      <c r="E263" t="str">
        <f>IFERROR(VLOOKUP($A263,'Capital spend Nov 30'!$D:$G,3,FALSE),"No PO")</f>
        <v>P22-020154 - Line 1</v>
      </c>
      <c r="F263" t="str">
        <f>VLOOKUP(A263,'Capital spend Nov 30'!D:Q,14,FALSE)</f>
        <v>Alta Vista - 2022- Combustion Motor</v>
      </c>
      <c r="G263" t="str">
        <f>VLOOKUP(A263,'Capital spend Nov 30'!D:U,18,FALSE)</f>
        <v>No</v>
      </c>
      <c r="H263" s="89">
        <f>VLOOKUP(A263,'Capital spend Nov 30'!$D$10:$W$6901,5,0)</f>
        <v>1961</v>
      </c>
      <c r="I263" t="str">
        <f>VLOOKUP(A263,'Capital spend Nov 30'!$D$10:$W$6901,15,0)</f>
        <v>ST10050</v>
      </c>
      <c r="J263" t="str">
        <f>VLOOKUP($A263,'Capital spend Nov 30'!$D$10:$W$6901,8,0)</f>
        <v>HVAC Systems (Capital)</v>
      </c>
      <c r="K263" t="str">
        <f>VLOOKUP($A263,'Capital spend Nov 30'!$D$10:$W$6901,2,0)</f>
        <v>Franco D'Angelo</v>
      </c>
      <c r="L263" t="str">
        <f>VLOOKUP($A263,'Capital spend Nov 30'!$D$10:$W$6901,4,0)</f>
        <v>Alta Vista - 2022- Combustion Motor - Replace motor . More10 yrs</v>
      </c>
      <c r="R263" s="101" t="s">
        <v>6477</v>
      </c>
      <c r="S263" s="101" t="s">
        <v>257</v>
      </c>
      <c r="T263" s="101" t="s">
        <v>6478</v>
      </c>
      <c r="U263" s="102">
        <v>4004.72</v>
      </c>
      <c r="V263" s="101"/>
      <c r="W263" s="101"/>
      <c r="X263" s="101"/>
      <c r="Y263" s="101"/>
      <c r="Z263" s="101"/>
    </row>
    <row r="264" spans="1:26">
      <c r="A264" s="25" t="s">
        <v>6804</v>
      </c>
      <c r="B264" t="s">
        <v>977</v>
      </c>
      <c r="C264" s="48" t="s">
        <v>6805</v>
      </c>
      <c r="E264" t="str">
        <f>IFERROR(VLOOKUP($A264,'Capital spend Nov 30'!$D:$G,3,FALSE),"No PO")</f>
        <v>P22-020114 - Line 1</v>
      </c>
      <c r="F264" t="str">
        <f>VLOOKUP(A264,'Capital spend Nov 30'!D:Q,14,FALSE)</f>
        <v>Westwood - 2022- Exterior entrance Door</v>
      </c>
      <c r="G264" t="str">
        <f>VLOOKUP(A264,'Capital spend Nov 30'!D:U,18,FALSE)</f>
        <v>No</v>
      </c>
      <c r="H264" s="89">
        <f>VLOOKUP(A264,'Capital spend Nov 30'!$D$10:$W$6901,5,0)</f>
        <v>1207.26</v>
      </c>
      <c r="I264" t="str">
        <f>VLOOKUP(A264,'Capital spend Nov 30'!$D$10:$W$6901,15,0)</f>
        <v>ST10035</v>
      </c>
      <c r="J264" t="str">
        <f>VLOOKUP($A264,'Capital spend Nov 30'!$D$10:$W$6901,8,0)</f>
        <v>Exterior Window (Capital)</v>
      </c>
      <c r="K264" t="str">
        <f>VLOOKUP($A264,'Capital spend Nov 30'!$D$10:$W$6901,2,0)</f>
        <v>Franco D'Angelo</v>
      </c>
      <c r="L264" t="str">
        <f>VLOOKUP($A264,'Capital spend Nov 30'!$D$10:$W$6901,4,0)</f>
        <v>Westwood - 2022- Exterior entrance Door- Replace weatherstripping. More10 yrs</v>
      </c>
      <c r="R264" s="101" t="s">
        <v>6479</v>
      </c>
      <c r="S264" s="101" t="s">
        <v>263</v>
      </c>
      <c r="T264" s="101" t="s">
        <v>6480</v>
      </c>
      <c r="U264" s="102">
        <v>1966.2</v>
      </c>
      <c r="V264" s="101"/>
      <c r="W264" s="101"/>
      <c r="X264" s="101"/>
      <c r="Y264" s="101"/>
      <c r="Z264" s="101"/>
    </row>
    <row r="265" spans="1:26">
      <c r="A265" s="25" t="s">
        <v>6806</v>
      </c>
      <c r="B265" t="s">
        <v>977</v>
      </c>
      <c r="C265" s="126" t="s">
        <v>6807</v>
      </c>
      <c r="D265" s="126"/>
      <c r="E265" t="str">
        <f>IFERROR(VLOOKUP($A265,'Capital spend Nov 30'!$D:$G,3,FALSE),"No PO")</f>
        <v>P22-020061 - Line 1</v>
      </c>
      <c r="F265" t="str">
        <f>VLOOKUP(A265,'Capital spend Nov 30'!D:Q,14,FALSE)</f>
        <v>Westwood - 2022- BAS Investigation</v>
      </c>
      <c r="G265" t="str">
        <f>VLOOKUP(A265,'Capital spend Nov 30'!D:U,18,FALSE)</f>
        <v>No</v>
      </c>
      <c r="H265" s="89">
        <f>VLOOKUP(A265,'Capital spend Nov 30'!$D$10:$W$6901,5,0)</f>
        <v>5389.31</v>
      </c>
      <c r="I265" t="str">
        <f>VLOOKUP(A265,'Capital spend Nov 30'!$D$10:$W$6901,15,0)</f>
        <v>ST10035</v>
      </c>
      <c r="J265" t="str">
        <f>VLOOKUP($A265,'Capital spend Nov 30'!$D$10:$W$6901,8,0)</f>
        <v>HVAC Systems (Capital)</v>
      </c>
      <c r="K265" t="str">
        <f>VLOOKUP($A265,'Capital spend Nov 30'!$D$10:$W$6901,2,0)</f>
        <v>Franco D'Angelo</v>
      </c>
      <c r="L265" t="str">
        <f>VLOOKUP($A265,'Capital spend Nov 30'!$D$10:$W$6901,4,0)</f>
        <v>Westwood - 2022- BAS Investigation - This pertains to the BAS PRJ   P22-014764 BAS Upgrade. Carmichael had to be brought in replace failed parts. More 10 yrs</v>
      </c>
      <c r="R265" s="101" t="s">
        <v>6481</v>
      </c>
      <c r="S265" s="101" t="s">
        <v>202</v>
      </c>
      <c r="T265" s="101" t="s">
        <v>6482</v>
      </c>
      <c r="U265" s="102">
        <v>11639</v>
      </c>
      <c r="V265" s="101"/>
      <c r="W265" s="101"/>
      <c r="X265" s="101"/>
      <c r="Y265" s="101"/>
      <c r="Z265" s="101"/>
    </row>
    <row r="266" spans="1:26">
      <c r="A266" s="25" t="s">
        <v>6808</v>
      </c>
      <c r="B266" t="s">
        <v>977</v>
      </c>
      <c r="C266" s="48" t="s">
        <v>1186</v>
      </c>
      <c r="D266" t="str">
        <f t="shared" si="13"/>
        <v>P22-020113</v>
      </c>
      <c r="E266" t="str">
        <f>IFERROR(VLOOKUP($A266,'Capital spend Nov 30'!$D:$G,3,FALSE),"No PO")</f>
        <v>P22-020113 - Line 1</v>
      </c>
      <c r="F266" t="str">
        <f>VLOOKUP(A266,'Capital spend Nov 30'!D:Q,14,FALSE)</f>
        <v>McConachie Gardnes - 2022 - Walkways</v>
      </c>
      <c r="G266" t="str">
        <f>VLOOKUP(A266,'Capital spend Nov 30'!D:U,18,FALSE)</f>
        <v>No</v>
      </c>
      <c r="H266" s="89">
        <f>VLOOKUP(A266,'Capital spend Nov 30'!$D$10:$W$6901,5,0)</f>
        <v>7980</v>
      </c>
      <c r="I266" t="str">
        <f>VLOOKUP(A266,'Capital spend Nov 30'!$D$10:$W$6901,15,0)</f>
        <v>ST10221</v>
      </c>
      <c r="J266" t="str">
        <f>VLOOKUP($A266,'Capital spend Nov 30'!$D$10:$W$6901,8,0)</f>
        <v>Exterior Structure (Capital)</v>
      </c>
      <c r="K266" t="str">
        <f>VLOOKUP($A266,'Capital spend Nov 30'!$D$10:$W$6901,2,0)</f>
        <v>Trevor Shoemaker</v>
      </c>
      <c r="L266" t="str">
        <f>VLOOKUP($A266,'Capital spend Nov 30'!$D$10:$W$6901,4,0)</f>
        <v>20003 - repair concrete tto remove trip hazards</v>
      </c>
      <c r="R266" s="101" t="s">
        <v>6483</v>
      </c>
      <c r="S266" s="101" t="s">
        <v>202</v>
      </c>
      <c r="T266" s="101" t="s">
        <v>6484</v>
      </c>
      <c r="U266" s="102">
        <v>36849.300000000003</v>
      </c>
      <c r="V266" s="101"/>
      <c r="W266" s="101"/>
      <c r="X266" s="101"/>
      <c r="Y266" s="101"/>
      <c r="Z266" s="101"/>
    </row>
    <row r="267" spans="1:26">
      <c r="A267" s="25" t="s">
        <v>6809</v>
      </c>
      <c r="B267" t="s">
        <v>977</v>
      </c>
      <c r="C267" s="48" t="s">
        <v>1186</v>
      </c>
      <c r="D267" t="str">
        <f t="shared" si="13"/>
        <v>P22-020223</v>
      </c>
      <c r="E267" t="str">
        <f>IFERROR(VLOOKUP($A267,'Capital spend Nov 30'!$D:$G,3,FALSE),"No PO")</f>
        <v>P22-020223 - Line 1</v>
      </c>
      <c r="F267" t="str">
        <f>VLOOKUP(A267,'Capital spend Nov 30'!D:Q,14,FALSE)</f>
        <v>The Village Seniors - 2022 - Fire Door Replacement</v>
      </c>
      <c r="G267" t="str">
        <f>VLOOKUP(A267,'Capital spend Nov 30'!D:U,18,FALSE)</f>
        <v>No</v>
      </c>
      <c r="H267" s="89">
        <f>VLOOKUP(A267,'Capital spend Nov 30'!$D$10:$W$6901,5,0)</f>
        <v>4719.83</v>
      </c>
      <c r="I267" t="str">
        <f>VLOOKUP(A267,'Capital spend Nov 30'!$D$10:$W$6901,15,0)</f>
        <v>ST10336</v>
      </c>
      <c r="J267" t="str">
        <f>VLOOKUP($A267,'Capital spend Nov 30'!$D$10:$W$6901,8,0)</f>
        <v>Fire alarm/Sprinkler (Capital)</v>
      </c>
      <c r="K267" t="str">
        <f>VLOOKUP($A267,'Capital spend Nov 30'!$D$10:$W$6901,2,0)</f>
        <v>Emilio Ricciardi (Terminated)</v>
      </c>
      <c r="L267" t="str">
        <f>VLOOKUP($A267,'Capital spend Nov 30'!$D$10:$W$6901,4,0)</f>
        <v>Replacement of fire door as required by the fire department.</v>
      </c>
      <c r="R267" s="101" t="s">
        <v>6485</v>
      </c>
      <c r="S267" s="101" t="s">
        <v>251</v>
      </c>
      <c r="T267" s="101" t="s">
        <v>6486</v>
      </c>
      <c r="U267" s="102">
        <v>4070.2</v>
      </c>
      <c r="V267" s="101"/>
      <c r="W267" s="101"/>
      <c r="X267" s="101"/>
      <c r="Y267" s="101"/>
      <c r="Z267" s="101"/>
    </row>
    <row r="268" spans="1:26" ht="30">
      <c r="A268" s="25" t="s">
        <v>6810</v>
      </c>
      <c r="B268" t="s">
        <v>977</v>
      </c>
      <c r="C268" s="67" t="s">
        <v>1186</v>
      </c>
      <c r="D268" t="str">
        <f t="shared" si="13"/>
        <v>P22-020297</v>
      </c>
      <c r="E268" t="str">
        <f>IFERROR(VLOOKUP($A268,'Capital spend Nov 30'!$D:$G,3,FALSE),"No PO")</f>
        <v>P22-020297 - Line 1</v>
      </c>
      <c r="F268" t="str">
        <f>VLOOKUP(A268,'Capital spend Nov 30'!D:Q,14,FALSE)</f>
        <v>Humber Valley Terrace - 2022 - Fire Deficiencies</v>
      </c>
      <c r="G268" t="str">
        <f>VLOOKUP(A268,'Capital spend Nov 30'!D:U,18,FALSE)</f>
        <v>No</v>
      </c>
      <c r="H268" s="89">
        <f>VLOOKUP(A268,'Capital spend Nov 30'!$D$10:$W$6901,5,0)</f>
        <v>5578.84</v>
      </c>
      <c r="I268" t="str">
        <f>VLOOKUP(A268,'Capital spend Nov 30'!$D$10:$W$6901,15,0)</f>
        <v>ST10334</v>
      </c>
      <c r="J268" t="str">
        <f>VLOOKUP($A268,'Capital spend Nov 30'!$D$10:$W$6901,8,0)</f>
        <v>Fire alarm/Sprinkler (Capital)</v>
      </c>
      <c r="K268" t="str">
        <f>VLOOKUP($A268,'Capital spend Nov 30'!$D$10:$W$6901,2,0)</f>
        <v>Emilio Ricciardi (Terminated)</v>
      </c>
      <c r="L268" t="str">
        <f>VLOOKUP($A268,'Capital spend Nov 30'!$D$10:$W$6901,4,0)</f>
        <v>Deficiencies corrections on the following fire/life safety systems:
&gt;Emergency lighting
&gt;Sprinkler
&gt;Fire Extinguishers</v>
      </c>
      <c r="R268" s="101" t="s">
        <v>6487</v>
      </c>
      <c r="S268" s="101" t="s">
        <v>95</v>
      </c>
      <c r="T268" s="101" t="s">
        <v>6488</v>
      </c>
      <c r="U268" s="102">
        <v>3065.2</v>
      </c>
      <c r="V268" s="101"/>
      <c r="W268" s="101"/>
      <c r="X268" s="101"/>
      <c r="Y268" s="101"/>
      <c r="Z268" s="101"/>
    </row>
    <row r="269" spans="1:26">
      <c r="A269" s="25" t="s">
        <v>6811</v>
      </c>
      <c r="B269" t="s">
        <v>977</v>
      </c>
      <c r="C269" s="48" t="s">
        <v>6812</v>
      </c>
      <c r="D269" t="str">
        <f t="shared" ref="D269" si="14">LEFT(E269,10)</f>
        <v>P22-020317</v>
      </c>
      <c r="E269" t="str">
        <f>IFERROR(VLOOKUP($A269,'Capital spend Nov 30'!$D:$G,3,FALSE),"No PO")</f>
        <v>P22-020317 - Line 2</v>
      </c>
      <c r="F269" t="str">
        <f>VLOOKUP(A269,'Capital spend Nov 30'!D:Q,14,FALSE)</f>
        <v>Landmark Court - 2022 - In-Suite Renovations</v>
      </c>
      <c r="G269" t="str">
        <f>VLOOKUP(A269,'Capital spend Nov 30'!D:U,18,FALSE)</f>
        <v>No</v>
      </c>
      <c r="H269" s="89">
        <f>VLOOKUP(A269,'Capital spend Nov 30'!$D$10:$W$6901,5,0)</f>
        <v>5643.73</v>
      </c>
      <c r="I269" t="str">
        <f>VLOOKUP(A269,'Capital spend Nov 30'!$D$10:$W$6901,15,0)</f>
        <v>ST10044</v>
      </c>
      <c r="J269" t="str">
        <f>VLOOKUP($A269,'Capital spend Nov 30'!$D$10:$W$6901,8,0)</f>
        <v>In-Suite Renovation (Capital)</v>
      </c>
      <c r="K269" t="str">
        <f>VLOOKUP($A269,'Capital spend Nov 30'!$D$10:$W$6901,2,0)</f>
        <v>Catherine Casselman</v>
      </c>
      <c r="L269" t="str">
        <f>VLOOKUP($A269,'Capital spend Nov 30'!$D$10:$W$6901,4,0)</f>
        <v>Suite 507 Reno Paint and Flooring</v>
      </c>
      <c r="R269" s="101" t="s">
        <v>6489</v>
      </c>
      <c r="S269" s="101" t="s">
        <v>39</v>
      </c>
      <c r="T269" s="101" t="s">
        <v>6490</v>
      </c>
      <c r="U269" s="102">
        <v>22154.49</v>
      </c>
      <c r="V269" s="101"/>
      <c r="W269" s="101"/>
      <c r="X269" s="101"/>
      <c r="Y269" s="101"/>
      <c r="Z269" s="101"/>
    </row>
    <row r="270" spans="1:26">
      <c r="A270" s="25" t="s">
        <v>6813</v>
      </c>
      <c r="B270" t="s">
        <v>978</v>
      </c>
      <c r="C270" t="s">
        <v>1012</v>
      </c>
      <c r="D270" t="str">
        <f t="shared" ref="D270:D304" si="15">LEFT(E270,10)</f>
        <v>P22-020284</v>
      </c>
      <c r="E270" t="str">
        <f>IFERROR(VLOOKUP($A270,'Capital spend Nov 30'!$D:$G,3,FALSE),"No PO")</f>
        <v>P22-020284 - Line 1</v>
      </c>
      <c r="F270" t="str">
        <f>VLOOKUP(A270,'Capital spend Nov 30'!D:Q,14,FALSE)</f>
        <v>Glynnwood - 2022 - BAS (Spyder Controller)</v>
      </c>
      <c r="G270" t="str">
        <f>VLOOKUP(A270,'Capital spend Nov 30'!D:U,18,FALSE)</f>
        <v>No</v>
      </c>
      <c r="H270" s="89">
        <f>VLOOKUP(A270,'Capital spend Nov 30'!$D$10:$W$6901,5,0)</f>
        <v>21357</v>
      </c>
      <c r="I270" t="str">
        <f>VLOOKUP(A270,'Capital spend Nov 30'!$D$10:$W$6901,15,0)</f>
        <v>ST10027</v>
      </c>
      <c r="J270" t="str">
        <f>VLOOKUP($A270,'Capital spend Nov 30'!$D$10:$W$6901,8,0)</f>
        <v>HVAC Systems (Capital)</v>
      </c>
      <c r="K270" t="str">
        <f>VLOOKUP($A270,'Capital spend Nov 30'!$D$10:$W$6901,2,0)</f>
        <v>Tim Morrison</v>
      </c>
      <c r="L270" t="str">
        <f>VLOOKUP($A270,'Capital spend Nov 30'!$D$10:$W$6901,4,0)</f>
        <v>To replace the current 20 year old failed and obsolete BAS Spyder Controller. The system is down until this unit can be replaced.</v>
      </c>
      <c r="Q270" s="100"/>
      <c r="R270" s="101"/>
      <c r="S270" s="101"/>
      <c r="T270" s="101"/>
      <c r="U270" s="101"/>
      <c r="V270" s="101"/>
      <c r="W270" s="101"/>
      <c r="X270" s="101"/>
      <c r="Y270" s="101"/>
      <c r="Z270" s="101"/>
    </row>
    <row r="271" spans="1:26">
      <c r="A271" s="25" t="s">
        <v>6814</v>
      </c>
      <c r="B271" t="s">
        <v>978</v>
      </c>
      <c r="C271" t="s">
        <v>1012</v>
      </c>
      <c r="D271" t="str">
        <f t="shared" si="15"/>
        <v>P22-020241</v>
      </c>
      <c r="E271" t="str">
        <f>IFERROR(VLOOKUP($A271,'Capital spend Nov 30'!$D:$G,3,FALSE),"No PO")</f>
        <v>P22-020241 - Line 1</v>
      </c>
      <c r="F271" t="str">
        <f>VLOOKUP(A271,'Capital spend Nov 30'!D:Q,14,FALSE)</f>
        <v>Glynnwood - 2022 - Plumbing (Water Softener)</v>
      </c>
      <c r="G271" t="str">
        <f>VLOOKUP(A271,'Capital spend Nov 30'!D:U,18,FALSE)</f>
        <v>No</v>
      </c>
      <c r="H271" s="89">
        <f>VLOOKUP(A271,'Capital spend Nov 30'!$D$10:$W$6901,5,0)</f>
        <v>14661.75</v>
      </c>
      <c r="I271" t="str">
        <f>VLOOKUP(A271,'Capital spend Nov 30'!$D$10:$W$6901,15,0)</f>
        <v>ST10027</v>
      </c>
      <c r="J271" t="str">
        <f>VLOOKUP($A271,'Capital spend Nov 30'!$D$10:$W$6901,8,0)</f>
        <v>Plumbing (Capital)</v>
      </c>
      <c r="K271" t="str">
        <f>VLOOKUP($A271,'Capital spend Nov 30'!$D$10:$W$6901,2,0)</f>
        <v>Tim Morrison</v>
      </c>
      <c r="L271" t="str">
        <f>VLOOKUP($A271,'Capital spend Nov 30'!$D$10:$W$6901,4,0)</f>
        <v>To replace the current failed 25 year old water softener system. This system is now obsolete where parts are not available anymore. Must replace.</v>
      </c>
      <c r="Q271" s="100"/>
      <c r="R271" s="101"/>
      <c r="S271" s="101"/>
      <c r="T271" s="101"/>
      <c r="U271" s="101"/>
      <c r="V271" s="101"/>
      <c r="W271" s="101"/>
      <c r="X271" s="101"/>
      <c r="Y271" s="101"/>
      <c r="Z271" s="101"/>
    </row>
    <row r="272" spans="1:26">
      <c r="A272" t="s">
        <v>6815</v>
      </c>
      <c r="B272" t="s">
        <v>978</v>
      </c>
      <c r="C272" t="s">
        <v>1012</v>
      </c>
      <c r="D272" t="str">
        <f t="shared" si="15"/>
        <v>P22-020242</v>
      </c>
      <c r="E272" t="str">
        <f>IFERROR(VLOOKUP($A272,'Capital spend Nov 30'!$D:$G,3,FALSE),"No PO")</f>
        <v>P22-020242 - Line 1</v>
      </c>
      <c r="F272" t="str">
        <f>VLOOKUP(A272,'Capital spend Nov 30'!D:Q,14,FALSE)</f>
        <v>The Beechwood - 2022 - Fire Deficiencies (Annual)</v>
      </c>
      <c r="G272" t="str">
        <f>VLOOKUP(A272,'Capital spend Nov 30'!D:U,18,FALSE)</f>
        <v>No</v>
      </c>
      <c r="H272" s="89">
        <f>VLOOKUP(A272,'Capital spend Nov 30'!$D$10:$W$6901,5,0)</f>
        <v>12458.39</v>
      </c>
      <c r="I272" t="str">
        <f>VLOOKUP(A272,'Capital spend Nov 30'!$D$10:$W$6901,15,0)</f>
        <v>ST10011</v>
      </c>
      <c r="J272" t="str">
        <f>VLOOKUP($A272,'Capital spend Nov 30'!$D$10:$W$6901,8,0)</f>
        <v>Fire alarm/Sprinkler (Capital)</v>
      </c>
      <c r="K272" t="str">
        <f>VLOOKUP($A272,'Capital spend Nov 30'!$D$10:$W$6901,2,0)</f>
        <v>Tim Morrison</v>
      </c>
      <c r="L272" t="str">
        <f>VLOOKUP($A272,'Capital spend Nov 30'!$D$10:$W$6901,4,0)</f>
        <v>To clear the home of the 2022 Annual Fire Inspection deficiencies.</v>
      </c>
      <c r="Q272" s="100"/>
      <c r="R272" s="101"/>
      <c r="S272" s="101"/>
      <c r="T272" s="101"/>
      <c r="U272" s="101"/>
      <c r="V272" s="101"/>
      <c r="W272" s="101"/>
      <c r="X272" s="101"/>
      <c r="Y272" s="101"/>
      <c r="Z272" s="101"/>
    </row>
    <row r="273" spans="1:26">
      <c r="A273" s="25" t="s">
        <v>6816</v>
      </c>
      <c r="B273" t="s">
        <v>978</v>
      </c>
      <c r="C273" s="67" t="s">
        <v>1012</v>
      </c>
      <c r="D273" t="str">
        <f t="shared" si="15"/>
        <v>P22-020149</v>
      </c>
      <c r="E273" t="str">
        <f>IFERROR(VLOOKUP($A273,'Capital spend Nov 30'!$D:$G,3,FALSE),"No PO")</f>
        <v>P22-020149 - Line 1</v>
      </c>
      <c r="F273" t="str">
        <f>VLOOKUP(A273,'Capital spend Nov 30'!D:Q,14,FALSE)</f>
        <v>Appleby Place - 2022 - HVAC (Boiler Burners)</v>
      </c>
      <c r="G273" t="str">
        <f>VLOOKUP(A273,'Capital spend Nov 30'!D:U,18,FALSE)</f>
        <v>No</v>
      </c>
      <c r="H273" s="89">
        <f>VLOOKUP(A273,'Capital spend Nov 30'!$D$10:$W$6901,5,0)</f>
        <v>1297.24</v>
      </c>
      <c r="I273" t="str">
        <f>VLOOKUP(A273,'Capital spend Nov 30'!$D$10:$W$6901,15,0)</f>
        <v>ST10003</v>
      </c>
      <c r="J273" t="str">
        <f>VLOOKUP($A273,'Capital spend Nov 30'!$D$10:$W$6901,8,0)</f>
        <v>HVAC Systems (Capital)</v>
      </c>
      <c r="K273" t="str">
        <f>VLOOKUP($A273,'Capital spend Nov 30'!$D$10:$W$6901,2,0)</f>
        <v>Tim Morrison</v>
      </c>
      <c r="L273" t="str">
        <f>VLOOKUP($A273,'Capital spend Nov 30'!$D$10:$W$6901,4,0)</f>
        <v>To replace the current failed 20 year old boiler burners in the domestic hot water boiler. Unit is down.</v>
      </c>
      <c r="Q273" s="100"/>
      <c r="R273" s="101"/>
      <c r="S273" s="101"/>
      <c r="T273" s="101"/>
      <c r="U273" s="101"/>
      <c r="V273" s="101"/>
      <c r="W273" s="101"/>
      <c r="X273" s="101"/>
      <c r="Y273" s="101"/>
      <c r="Z273" s="101"/>
    </row>
    <row r="274" spans="1:26">
      <c r="A274" s="25" t="s">
        <v>6817</v>
      </c>
      <c r="B274" t="s">
        <v>978</v>
      </c>
      <c r="C274" s="48" t="s">
        <v>1012</v>
      </c>
      <c r="D274" t="str">
        <f t="shared" si="15"/>
        <v>P22-020156</v>
      </c>
      <c r="E274" t="str">
        <f>IFERROR(VLOOKUP($A274,'Capital spend Nov 30'!$D:$G,3,FALSE),"No PO")</f>
        <v>P22-020156 - Line 1</v>
      </c>
      <c r="F274" t="str">
        <f>VLOOKUP(A274,'Capital spend Nov 30'!D:Q,14,FALSE)</f>
        <v>Appleby Place - 2022 - HVAC (Recirc Pump)</v>
      </c>
      <c r="G274" t="str">
        <f>VLOOKUP(A274,'Capital spend Nov 30'!D:U,18,FALSE)</f>
        <v>No</v>
      </c>
      <c r="H274" s="89">
        <f>VLOOKUP(A274,'Capital spend Nov 30'!$D$10:$W$6901,5,0)</f>
        <v>1245.24</v>
      </c>
      <c r="I274" t="str">
        <f>VLOOKUP(A274,'Capital spend Nov 30'!$D$10:$W$6901,15,0)</f>
        <v>ST10003</v>
      </c>
      <c r="J274" t="str">
        <f>VLOOKUP($A274,'Capital spend Nov 30'!$D$10:$W$6901,8,0)</f>
        <v>HVAC Systems (Capital)</v>
      </c>
      <c r="K274" t="str">
        <f>VLOOKUP($A274,'Capital spend Nov 30'!$D$10:$W$6901,2,0)</f>
        <v>Tim Morrison</v>
      </c>
      <c r="L274" t="str">
        <f>VLOOKUP($A274,'Capital spend Nov 30'!$D$10:$W$6901,4,0)</f>
        <v>To replace the current failed 20 year old recirc pump on domestic hot water boiler #2 (DHW-2 Boiler). Currently down.</v>
      </c>
      <c r="Q274" s="100">
        <f>COUNTIF(Z:Z,C274)</f>
        <v>0</v>
      </c>
      <c r="R274" s="101"/>
      <c r="S274" s="101"/>
      <c r="T274" s="101"/>
      <c r="U274" s="101"/>
      <c r="V274" s="101"/>
      <c r="W274" s="101"/>
      <c r="X274" s="101"/>
      <c r="Y274" s="101"/>
      <c r="Z274" s="101"/>
    </row>
    <row r="275" spans="1:26">
      <c r="A275" s="25" t="s">
        <v>6818</v>
      </c>
      <c r="B275" t="s">
        <v>978</v>
      </c>
      <c r="C275" t="s">
        <v>1086</v>
      </c>
      <c r="D275" t="str">
        <f t="shared" si="15"/>
        <v>P22-020128</v>
      </c>
      <c r="E275" t="str">
        <f>IFERROR(VLOOKUP($A275,'Capital spend Nov 30'!$D:$G,3,FALSE),"No PO")</f>
        <v>P22-020128 - Line 1</v>
      </c>
      <c r="F275" t="str">
        <f>VLOOKUP(A275,'Capital spend Nov 30'!D:Q,14,FALSE)</f>
        <v>Windermere - 2022 - Roof Leak (Drywall Repairs)</v>
      </c>
      <c r="G275" t="str">
        <f>VLOOKUP(A275,'Capital spend Nov 30'!D:U,18,FALSE)</f>
        <v>No</v>
      </c>
      <c r="H275" s="89">
        <f>VLOOKUP(A275,'Capital spend Nov 30'!$D$10:$W$6901,5,0)</f>
        <v>2241.04</v>
      </c>
      <c r="I275" t="str">
        <f>VLOOKUP(A275,'Capital spend Nov 30'!$D$10:$W$6901,15,0)</f>
        <v>ST10093</v>
      </c>
      <c r="J275" t="str">
        <f>VLOOKUP($A275,'Capital spend Nov 30'!$D$10:$W$6901,8,0)</f>
        <v>Roof (Capital)</v>
      </c>
      <c r="K275" t="str">
        <f>VLOOKUP($A275,'Capital spend Nov 30'!$D$10:$W$6901,2,0)</f>
        <v>Tim Morrison</v>
      </c>
      <c r="L275" t="str">
        <f>VLOOKUP($A275,'Capital spend Nov 30'!$D$10:$W$6901,4,0)</f>
        <v>To have Winmar repair the ceilings and walls of Rm 522 now that Flynn has completed the roof repairs under Flynn PO# P22-018494.</v>
      </c>
      <c r="Q275" s="100"/>
      <c r="R275" s="101"/>
      <c r="S275" s="101"/>
      <c r="T275" s="101"/>
      <c r="U275" s="101"/>
      <c r="V275" s="101"/>
      <c r="W275" s="101"/>
      <c r="X275" s="101"/>
      <c r="Y275" s="101"/>
      <c r="Z275" s="101"/>
    </row>
    <row r="276" spans="1:26">
      <c r="A276" s="25" t="s">
        <v>6819</v>
      </c>
      <c r="B276" t="s">
        <v>978</v>
      </c>
      <c r="C276" t="s">
        <v>1012</v>
      </c>
      <c r="D276" t="str">
        <f t="shared" si="15"/>
        <v>P22-020134</v>
      </c>
      <c r="E276" t="str">
        <f>IFERROR(VLOOKUP($A276,'Capital spend Nov 30'!$D:$G,3,FALSE),"No PO")</f>
        <v>P22-020134 - Line 1</v>
      </c>
      <c r="F276" t="str">
        <f>VLOOKUP(A276,'Capital spend Nov 30'!D:Q,14,FALSE)</f>
        <v>Briarfield Gardens - 2022 - HVAC (6 PTACs)</v>
      </c>
      <c r="G276" t="str">
        <f>VLOOKUP(A276,'Capital spend Nov 30'!D:U,18,FALSE)</f>
        <v>No</v>
      </c>
      <c r="H276" s="89">
        <f>VLOOKUP(A276,'Capital spend Nov 30'!$D$10:$W$6901,5,0)</f>
        <v>9056.9500000000007</v>
      </c>
      <c r="I276" t="str">
        <f>VLOOKUP(A276,'Capital spend Nov 30'!$D$10:$W$6901,15,0)</f>
        <v>ST10094</v>
      </c>
      <c r="J276" t="str">
        <f>VLOOKUP($A276,'Capital spend Nov 30'!$D$10:$W$6901,8,0)</f>
        <v>HVAC Systems (Capital)</v>
      </c>
      <c r="K276" t="str">
        <f>VLOOKUP($A276,'Capital spend Nov 30'!$D$10:$W$6901,2,0)</f>
        <v>Tim Morrison</v>
      </c>
      <c r="L276" t="str">
        <f>VLOOKUP($A276,'Capital spend Nov 30'!$D$10:$W$6901,4,0)</f>
        <v>To replace six (6) failed 15 year old PTACs. No heat.</v>
      </c>
      <c r="Q276" s="100"/>
      <c r="R276" s="101"/>
      <c r="S276" s="101"/>
      <c r="T276" s="101"/>
      <c r="U276" s="101"/>
      <c r="V276" s="101"/>
      <c r="W276" s="101"/>
      <c r="X276" s="101"/>
      <c r="Y276" s="101"/>
      <c r="Z276" s="101"/>
    </row>
    <row r="277" spans="1:26">
      <c r="A277" t="s">
        <v>6820</v>
      </c>
      <c r="B277" t="s">
        <v>978</v>
      </c>
      <c r="C277" t="s">
        <v>1086</v>
      </c>
      <c r="D277" t="str">
        <f t="shared" si="15"/>
        <v>P22-020155</v>
      </c>
      <c r="E277" t="str">
        <f>IFERROR(VLOOKUP($A277,'Capital spend Nov 30'!$D:$G,3,FALSE),"No PO")</f>
        <v>P22-020155 - Line 1</v>
      </c>
      <c r="F277" t="str">
        <f>VLOOKUP(A277,'Capital spend Nov 30'!D:Q,14,FALSE)</f>
        <v>Prince of Wales - 2022 - In-Suite Renovations</v>
      </c>
      <c r="G277" t="str">
        <f>VLOOKUP(A277,'Capital spend Nov 30'!D:U,18,FALSE)</f>
        <v>No</v>
      </c>
      <c r="H277" s="89">
        <f>VLOOKUP(A277,'Capital spend Nov 30'!$D$10:$W$6901,5,0)</f>
        <v>994.4</v>
      </c>
      <c r="I277" t="str">
        <f>VLOOKUP(A277,'Capital spend Nov 30'!$D$10:$W$6901,15,0)</f>
        <v>ST10041</v>
      </c>
      <c r="J277" t="str">
        <f>VLOOKUP($A277,'Capital spend Nov 30'!$D$10:$W$6901,8,0)</f>
        <v>In-Suite Refresh (Capital)</v>
      </c>
      <c r="K277" t="str">
        <f>VLOOKUP($A277,'Capital spend Nov 30'!$D$10:$W$6901,2,0)</f>
        <v>Jennifer Holmes</v>
      </c>
      <c r="L277" t="str">
        <f>VLOOKUP($A277,'Capital spend Nov 30'!$D$10:$W$6901,4,0)</f>
        <v>Suite 436 Refresh Replace vanity Door/drawers</v>
      </c>
      <c r="Q277" s="100"/>
      <c r="R277" s="101"/>
      <c r="S277" s="101"/>
      <c r="T277" s="101"/>
      <c r="U277" s="101"/>
      <c r="V277" s="101"/>
      <c r="W277" s="101"/>
      <c r="X277" s="101"/>
      <c r="Y277" s="101"/>
      <c r="Z277" s="101"/>
    </row>
    <row r="278" spans="1:26">
      <c r="A278" s="25" t="s">
        <v>6821</v>
      </c>
      <c r="B278" t="s">
        <v>978</v>
      </c>
      <c r="C278" t="s">
        <v>1086</v>
      </c>
      <c r="D278" t="str">
        <f t="shared" si="15"/>
        <v>P22-020316</v>
      </c>
      <c r="E278" t="str">
        <f>IFERROR(VLOOKUP($A278,'Capital spend Nov 30'!$D:$G,3,FALSE),"No PO")</f>
        <v>P22-020316 - Line 2</v>
      </c>
      <c r="F278" t="str">
        <f>VLOOKUP(A278,'Capital spend Nov 30'!D:Q,14,FALSE)</f>
        <v>Parkwood Place - 2022 - In-Suite Renovations</v>
      </c>
      <c r="G278" t="str">
        <f>VLOOKUP(A278,'Capital spend Nov 30'!D:U,18,FALSE)</f>
        <v>No</v>
      </c>
      <c r="H278" s="89">
        <f>VLOOKUP(A278,'Capital spend Nov 30'!$D$10:$W$6901,5,0)</f>
        <v>7403.82</v>
      </c>
      <c r="I278" t="str">
        <f>VLOOKUP(A278,'Capital spend Nov 30'!$D$10:$W$6901,15,0)</f>
        <v>ST10058</v>
      </c>
      <c r="J278" t="str">
        <f>VLOOKUP($A278,'Capital spend Nov 30'!$D$10:$W$6901,8,0)</f>
        <v>In-Suite Renovation (Capital)</v>
      </c>
      <c r="K278" t="str">
        <f>VLOOKUP($A278,'Capital spend Nov 30'!$D$10:$W$6901,2,0)</f>
        <v>Cheryl Chalifour</v>
      </c>
      <c r="L278" t="str">
        <f>VLOOKUP($A278,'Capital spend Nov 30'!$D$10:$W$6901,4,0)</f>
        <v>Suite 225 Reno Entire Suite Renovation with *Incentive upgrade vinyl plank living room</v>
      </c>
      <c r="Q278" s="100"/>
      <c r="R278" s="101"/>
      <c r="S278" s="101"/>
      <c r="T278" s="101"/>
      <c r="U278" s="101"/>
      <c r="V278" s="101"/>
      <c r="W278" s="101"/>
      <c r="X278" s="101"/>
      <c r="Y278" s="101"/>
      <c r="Z278" s="101"/>
    </row>
    <row r="279" spans="1:26">
      <c r="A279" s="25" t="s">
        <v>6822</v>
      </c>
      <c r="B279" t="s">
        <v>978</v>
      </c>
      <c r="C279" t="s">
        <v>1086</v>
      </c>
      <c r="D279" t="str">
        <f t="shared" si="15"/>
        <v>P22-020349</v>
      </c>
      <c r="E279" t="str">
        <f>IFERROR(VLOOKUP($A279,'Capital spend Nov 30'!$D:$G,3,FALSE),"No PO")</f>
        <v>P22-020349 - Line 1</v>
      </c>
      <c r="F279" t="str">
        <f>VLOOKUP(A279,'Capital spend Nov 30'!D:Q,14,FALSE)</f>
        <v>The Waverly/Rosewood - 2022 - In-Suite Renovations</v>
      </c>
      <c r="G279" t="str">
        <f>VLOOKUP(A279,'Capital spend Nov 30'!D:U,18,FALSE)</f>
        <v>No</v>
      </c>
      <c r="H279" s="89">
        <f>VLOOKUP(A279,'Capital spend Nov 30'!$D$10:$W$6901,5,0)</f>
        <v>1232</v>
      </c>
      <c r="I279" t="str">
        <f>VLOOKUP(A279,'Capital spend Nov 30'!$D$10:$W$6901,15,0)</f>
        <v>ST10083</v>
      </c>
      <c r="J279" t="str">
        <f>VLOOKUP($A279,'Capital spend Nov 30'!$D$10:$W$6901,8,0)</f>
        <v>In-Suite Refresh (Capital)</v>
      </c>
      <c r="K279" t="str">
        <f>VLOOKUP($A279,'Capital spend Nov 30'!$D$10:$W$6901,2,0)</f>
        <v>Daniel Reinsch</v>
      </c>
      <c r="L279" t="str">
        <f>VLOOKUP($A279,'Capital spend Nov 30'!$D$10:$W$6901,4,0)</f>
        <v>Suite 225 Refresh
Paint</v>
      </c>
      <c r="Q279" s="100"/>
      <c r="R279" s="101"/>
      <c r="S279" s="101"/>
      <c r="T279" s="101"/>
      <c r="U279" s="101"/>
      <c r="V279" s="101"/>
      <c r="W279" s="101"/>
      <c r="X279" s="101"/>
      <c r="Y279" s="101"/>
      <c r="Z279" s="101"/>
    </row>
    <row r="280" spans="1:26">
      <c r="A280" s="25" t="s">
        <v>6823</v>
      </c>
      <c r="B280" t="s">
        <v>978</v>
      </c>
      <c r="C280" t="s">
        <v>1086</v>
      </c>
      <c r="D280" t="str">
        <f t="shared" si="15"/>
        <v>P22-020352</v>
      </c>
      <c r="E280" t="str">
        <f>IFERROR(VLOOKUP($A280,'Capital spend Nov 30'!$D:$G,3,FALSE),"No PO")</f>
        <v>P22-020352 - Line 1</v>
      </c>
      <c r="F280" t="str">
        <f>VLOOKUP(A280,'Capital spend Nov 30'!D:Q,14,FALSE)</f>
        <v>The Waverly/Rosewood - 2022 - In-Suite Renovations</v>
      </c>
      <c r="G280" t="str">
        <f>VLOOKUP(A280,'Capital spend Nov 30'!D:U,18,FALSE)</f>
        <v>No</v>
      </c>
      <c r="H280" s="89">
        <f>VLOOKUP(A280,'Capital spend Nov 30'!$D$10:$W$6901,5,0)</f>
        <v>6092.37</v>
      </c>
      <c r="I280" t="str">
        <f>VLOOKUP(A280,'Capital spend Nov 30'!$D$10:$W$6901,15,0)</f>
        <v>ST10083</v>
      </c>
      <c r="J280" t="str">
        <f>VLOOKUP($A280,'Capital spend Nov 30'!$D$10:$W$6901,8,0)</f>
        <v>In-Suite Renovation (Capital)</v>
      </c>
      <c r="K280" t="str">
        <f>VLOOKUP($A280,'Capital spend Nov 30'!$D$10:$W$6901,2,0)</f>
        <v>Daniel Reinsch</v>
      </c>
      <c r="L280" t="str">
        <f>VLOOKUP($A280,'Capital spend Nov 30'!$D$10:$W$6901,4,0)</f>
        <v>Suite 117 Reno</v>
      </c>
      <c r="Q280" s="100"/>
      <c r="R280" s="101"/>
      <c r="S280" s="101"/>
      <c r="T280" s="101"/>
      <c r="U280" s="101"/>
      <c r="V280" s="101"/>
      <c r="W280" s="101"/>
      <c r="X280" s="101"/>
      <c r="Y280" s="101"/>
      <c r="Z280" s="101"/>
    </row>
    <row r="281" spans="1:26">
      <c r="A281" t="s">
        <v>6824</v>
      </c>
      <c r="B281" t="s">
        <v>978</v>
      </c>
      <c r="C281" s="48" t="s">
        <v>1086</v>
      </c>
      <c r="D281" t="str">
        <f t="shared" si="15"/>
        <v>P22-020351</v>
      </c>
      <c r="E281" t="str">
        <f>IFERROR(VLOOKUP($A281,'Capital spend Nov 30'!$D:$G,3,FALSE),"No PO")</f>
        <v>P22-020351 - Line 1</v>
      </c>
      <c r="F281" t="str">
        <f>VLOOKUP(A281,'Capital spend Nov 30'!D:Q,14,FALSE)</f>
        <v>The Waverly/Rosewood - 2022 - In-Suite Renovations</v>
      </c>
      <c r="G281" t="str">
        <f>VLOOKUP(A281,'Capital spend Nov 30'!D:U,18,FALSE)</f>
        <v>No</v>
      </c>
      <c r="H281" s="89">
        <f>VLOOKUP(A281,'Capital spend Nov 30'!$D$10:$W$6901,5,0)</f>
        <v>7430.77</v>
      </c>
      <c r="I281" t="str">
        <f>VLOOKUP(A281,'Capital spend Nov 30'!$D$10:$W$6901,15,0)</f>
        <v>ST10083</v>
      </c>
      <c r="J281" t="str">
        <f>VLOOKUP($A281,'Capital spend Nov 30'!$D$10:$W$6901,8,0)</f>
        <v>In-Suite Renovation (Capital)</v>
      </c>
      <c r="K281" t="str">
        <f>VLOOKUP($A281,'Capital spend Nov 30'!$D$10:$W$6901,2,0)</f>
        <v>Daniel Reinsch</v>
      </c>
      <c r="L281" t="str">
        <f>VLOOKUP($A281,'Capital spend Nov 30'!$D$10:$W$6901,4,0)</f>
        <v>Suite 304 Reno</v>
      </c>
      <c r="Q281" s="100"/>
      <c r="R281" s="101"/>
      <c r="S281" s="101"/>
      <c r="T281" s="101"/>
      <c r="U281" s="101"/>
      <c r="V281" s="101"/>
      <c r="W281" s="101"/>
      <c r="X281" s="101"/>
      <c r="Y281" s="101"/>
      <c r="Z281" s="101"/>
    </row>
    <row r="282" spans="1:26">
      <c r="A282" s="25" t="s">
        <v>6825</v>
      </c>
      <c r="B282" t="s">
        <v>978</v>
      </c>
      <c r="C282" s="48" t="s">
        <v>1012</v>
      </c>
      <c r="D282" t="str">
        <f t="shared" si="15"/>
        <v>P22-020350</v>
      </c>
      <c r="E282" t="str">
        <f>IFERROR(VLOOKUP($A282,'Capital spend Nov 30'!$D:$G,3,FALSE),"No PO")</f>
        <v>P22-020350 - Line 2</v>
      </c>
      <c r="F282" t="str">
        <f>VLOOKUP(A282,'Capital spend Nov 30'!D:Q,14,FALSE)</f>
        <v>The Waverly/Rosewood - 2022 - In-Suite Renovations</v>
      </c>
      <c r="G282" t="str">
        <f>VLOOKUP(A282,'Capital spend Nov 30'!D:U,18,FALSE)</f>
        <v>No</v>
      </c>
      <c r="H282" s="89">
        <f>VLOOKUP(A282,'Capital spend Nov 30'!$D$10:$W$6901,5,0)</f>
        <v>280</v>
      </c>
      <c r="I282" t="str">
        <f>VLOOKUP(A282,'Capital spend Nov 30'!$D$10:$W$6901,15,0)</f>
        <v>ST10083</v>
      </c>
      <c r="J282" t="str">
        <f>VLOOKUP($A282,'Capital spend Nov 30'!$D$10:$W$6901,8,0)</f>
        <v>Suites FF&amp;E (Capital)</v>
      </c>
      <c r="K282" t="str">
        <f>VLOOKUP($A282,'Capital spend Nov 30'!$D$10:$W$6901,2,0)</f>
        <v>Daniel Reinsch</v>
      </c>
      <c r="L282" t="str">
        <f>VLOOKUP($A282,'Capital spend Nov 30'!$D$10:$W$6901,4,0)</f>
        <v>Suite 106 Reno Microwave</v>
      </c>
      <c r="Q282" s="100"/>
      <c r="R282" s="101"/>
      <c r="S282" s="101"/>
      <c r="T282" s="101"/>
      <c r="U282" s="101"/>
      <c r="V282" s="101"/>
      <c r="W282" s="101"/>
      <c r="X282" s="101"/>
      <c r="Y282" s="101"/>
      <c r="Z282" s="101"/>
    </row>
    <row r="283" spans="1:26">
      <c r="A283" s="25" t="s">
        <v>6826</v>
      </c>
      <c r="B283" t="s">
        <v>978</v>
      </c>
      <c r="C283" s="48" t="s">
        <v>1086</v>
      </c>
      <c r="D283" t="str">
        <f t="shared" si="15"/>
        <v>P22-020388</v>
      </c>
      <c r="E283" t="str">
        <f>IFERROR(VLOOKUP($A283,'Capital spend Nov 30'!$D:$G,3,FALSE),"No PO")</f>
        <v>P22-020388 - Line 10</v>
      </c>
      <c r="F283" t="str">
        <f>VLOOKUP(A283,'Capital spend Nov 30'!D:Q,14,FALSE)</f>
        <v>The Churchill - 2022 - In-Suite Renovations</v>
      </c>
      <c r="G283" t="str">
        <f>VLOOKUP(A283,'Capital spend Nov 30'!D:U,18,FALSE)</f>
        <v>No</v>
      </c>
      <c r="H283" s="89">
        <f>VLOOKUP(A283,'Capital spend Nov 30'!$D$10:$W$6901,5,0)</f>
        <v>2625</v>
      </c>
      <c r="I283" t="str">
        <f>VLOOKUP(A283,'Capital spend Nov 30'!$D$10:$W$6901,15,0)</f>
        <v>ST10073</v>
      </c>
      <c r="J283" t="str">
        <f>VLOOKUP($A283,'Capital spend Nov 30'!$D$10:$W$6901,8,0)</f>
        <v>In-Suite Renovation (Capital)</v>
      </c>
      <c r="K283" t="str">
        <f>VLOOKUP($A283,'Capital spend Nov 30'!$D$10:$W$6901,2,0)</f>
        <v>Thomas Trevethan</v>
      </c>
      <c r="L283" t="str">
        <f>VLOOKUP($A283,'Capital spend Nov 30'!$D$10:$W$6901,4,0)</f>
        <v>Suite 1705 Reno Basic Reno for 10 single Bedroom Suite (Approval by VP)</v>
      </c>
      <c r="Q283" s="100"/>
      <c r="R283" s="101"/>
      <c r="S283" s="101"/>
      <c r="T283" s="101"/>
      <c r="U283" s="101"/>
      <c r="V283" s="101"/>
      <c r="W283" s="101"/>
      <c r="X283" s="101"/>
      <c r="Y283" s="101"/>
      <c r="Z283" s="101"/>
    </row>
    <row r="284" spans="1:26">
      <c r="A284" s="25" t="s">
        <v>6827</v>
      </c>
      <c r="B284" t="s">
        <v>978</v>
      </c>
      <c r="C284" s="48" t="s">
        <v>1086</v>
      </c>
      <c r="D284" t="str">
        <f t="shared" si="15"/>
        <v>P22-020315</v>
      </c>
      <c r="E284" t="str">
        <f>IFERROR(VLOOKUP($A284,'Capital spend Nov 30'!$D:$G,3,FALSE),"No PO")</f>
        <v>P22-020315 - Line 1</v>
      </c>
      <c r="F284" t="str">
        <f>VLOOKUP(A284,'Capital spend Nov 30'!D:Q,14,FALSE)</f>
        <v>Windermere on the Mount - 2022 - In-Suite Renovations</v>
      </c>
      <c r="G284" t="str">
        <f>VLOOKUP(A284,'Capital spend Nov 30'!D:U,18,FALSE)</f>
        <v>No</v>
      </c>
      <c r="H284" s="89">
        <f>VLOOKUP(A284,'Capital spend Nov 30'!$D$10:$W$6901,5,0)</f>
        <v>480.25</v>
      </c>
      <c r="I284" t="str">
        <f>VLOOKUP(A284,'Capital spend Nov 30'!$D$10:$W$6901,15,0)</f>
        <v>ST10093</v>
      </c>
      <c r="J284" t="str">
        <f>VLOOKUP($A284,'Capital spend Nov 30'!$D$10:$W$6901,8,0)</f>
        <v>In-Suite Renovation (Capital)</v>
      </c>
      <c r="K284" t="str">
        <f>VLOOKUP($A284,'Capital spend Nov 30'!$D$10:$W$6901,2,0)</f>
        <v>Dawn Mackintosh</v>
      </c>
      <c r="L284" t="str">
        <f>VLOOKUP($A284,'Capital spend Nov 30'!$D$10:$W$6901,4,0)</f>
        <v>Suite 512 Reno Additional Scope</v>
      </c>
      <c r="Q284" s="100"/>
      <c r="R284" s="101"/>
      <c r="S284" s="101"/>
      <c r="T284" s="101"/>
      <c r="U284" s="101"/>
      <c r="V284" s="101"/>
      <c r="W284" s="101"/>
      <c r="X284" s="101"/>
      <c r="Y284" s="101"/>
      <c r="Z284" s="101"/>
    </row>
    <row r="285" spans="1:26">
      <c r="A285" t="s">
        <v>6828</v>
      </c>
      <c r="B285" t="s">
        <v>978</v>
      </c>
      <c r="C285" s="48" t="s">
        <v>1086</v>
      </c>
      <c r="D285" t="str">
        <f t="shared" si="15"/>
        <v>P22-020602</v>
      </c>
      <c r="E285" t="str">
        <f>IFERROR(VLOOKUP($A285,'Capital spend Nov 30'!$D:$G,3,FALSE),"No PO")</f>
        <v>P22-020602 - Line 1</v>
      </c>
      <c r="F285">
        <f>VLOOKUP(A285,'Capital spend Nov 30'!D:Q,14,FALSE)</f>
        <v>0</v>
      </c>
      <c r="G285" t="e">
        <f>VLOOKUP(A285,'Capital spend Nov 30'!D:U,18,FALSE)</f>
        <v>#N/A</v>
      </c>
      <c r="H285" s="89">
        <f>VLOOKUP(A285,'Capital spend Nov 30'!$D$10:$W$6901,5,0)</f>
        <v>36254.29</v>
      </c>
      <c r="I285" t="str">
        <f>VLOOKUP(A285,'Capital spend Nov 30'!$D$10:$W$6901,15,0)</f>
        <v>ST10217</v>
      </c>
      <c r="J285" t="str">
        <f>VLOOKUP($A285,'Capital spend Nov 30'!$D$10:$W$6901,8,0)</f>
        <v>HVAC Systems (Capital)</v>
      </c>
      <c r="K285" t="str">
        <f>VLOOKUP($A285,'Capital spend Nov 30'!$D$10:$W$6901,2,0)</f>
        <v>Sonia Price</v>
      </c>
      <c r="L285" t="str">
        <f>VLOOKUP($A285,'Capital spend Nov 30'!$D$10:$W$6901,4,0)</f>
        <v>Upgrade to HVAC Duct Systems on A and C Wings: RE: New Safety Rail on top of two (2) existing Mechanical Penthouse - Supply and install new free standing Guardrail system by Kee Safety.</v>
      </c>
      <c r="Q285" s="100"/>
      <c r="R285" s="101"/>
      <c r="S285" s="101"/>
      <c r="T285" s="101"/>
      <c r="U285" s="101"/>
      <c r="V285" s="101"/>
      <c r="W285" s="101"/>
      <c r="X285" s="101"/>
      <c r="Y285" s="101"/>
      <c r="Z285" s="101"/>
    </row>
    <row r="286" spans="1:26">
      <c r="A286" t="s">
        <v>6829</v>
      </c>
      <c r="B286" t="s">
        <v>978</v>
      </c>
      <c r="C286" s="48" t="s">
        <v>1086</v>
      </c>
      <c r="D286" t="str">
        <f t="shared" si="15"/>
        <v>P22-020392</v>
      </c>
      <c r="E286" t="str">
        <f>IFERROR(VLOOKUP($A286,'Capital spend Nov 30'!$D:$G,3,FALSE),"No PO")</f>
        <v>P22-020392 - Line 1</v>
      </c>
      <c r="F286" t="str">
        <f>VLOOKUP(A286,'Capital spend Nov 30'!D:Q,14,FALSE)</f>
        <v>Humber Valley Terrace - 2022 - Underground Sanitary Manhole Cleaning</v>
      </c>
      <c r="G286" t="str">
        <f>VLOOKUP(A286,'Capital spend Nov 30'!D:U,18,FALSE)</f>
        <v>No</v>
      </c>
      <c r="H286" s="89">
        <f>VLOOKUP(A286,'Capital spend Nov 30'!$D$10:$W$6901,5,0)</f>
        <v>6081.66</v>
      </c>
      <c r="I286" t="str">
        <f>VLOOKUP(A286,'Capital spend Nov 30'!$D$10:$W$6901,15,0)</f>
        <v>ST10334</v>
      </c>
      <c r="J286" t="str">
        <f>VLOOKUP($A286,'Capital spend Nov 30'!$D$10:$W$6901,8,0)</f>
        <v>Plumbing (Capital)</v>
      </c>
      <c r="K286" t="str">
        <f>VLOOKUP($A286,'Capital spend Nov 30'!$D$10:$W$6901,2,0)</f>
        <v>Emilio Ricciardi (Terminated)</v>
      </c>
      <c r="L286" t="str">
        <f>VLOOKUP($A286,'Capital spend Nov 30'!$D$10:$W$6901,4,0)</f>
        <v>Supply materials and labour to clean current manhole located in courtyard behind building.</v>
      </c>
      <c r="Q286" s="100"/>
      <c r="R286" s="101"/>
      <c r="S286" s="101"/>
      <c r="T286" s="101"/>
      <c r="U286" s="101"/>
      <c r="V286" s="101"/>
      <c r="W286" s="101"/>
      <c r="X286" s="101"/>
      <c r="Y286" s="101"/>
      <c r="Z286" s="101"/>
    </row>
    <row r="287" spans="1:26">
      <c r="A287" t="s">
        <v>6830</v>
      </c>
      <c r="B287" t="s">
        <v>978</v>
      </c>
      <c r="C287" s="71" t="s">
        <v>1086</v>
      </c>
      <c r="D287" t="str">
        <f t="shared" si="15"/>
        <v>P22-020338</v>
      </c>
      <c r="E287" t="str">
        <f>IFERROR(VLOOKUP($A287,'Capital spend Nov 30'!$D:$G,3,FALSE),"No PO")</f>
        <v>P22-020338 - Line 1</v>
      </c>
      <c r="F287" t="str">
        <f>VLOOKUP(A287,'Capital spend Nov 30'!D:Q,14,FALSE)</f>
        <v>Oak Terrace - 2022 - Plumbing Rough-In at Existing Location Upgrade</v>
      </c>
      <c r="G287" t="str">
        <f>VLOOKUP(A287,'Capital spend Nov 30'!D:U,18,FALSE)</f>
        <v>No</v>
      </c>
      <c r="H287" s="89">
        <f>VLOOKUP(A287,'Capital spend Nov 30'!$D$10:$W$6901,5,0)</f>
        <v>9576.75</v>
      </c>
      <c r="I287" t="str">
        <f>VLOOKUP(A287,'Capital spend Nov 30'!$D$10:$W$6901,15,0)</f>
        <v>ST10155</v>
      </c>
      <c r="J287" t="str">
        <f>VLOOKUP($A287,'Capital spend Nov 30'!$D$10:$W$6901,8,0)</f>
        <v>Plumbing (Capital)</v>
      </c>
      <c r="K287" t="str">
        <f>VLOOKUP($A287,'Capital spend Nov 30'!$D$10:$W$6901,2,0)</f>
        <v>Emilio Ricciardi (Terminated)</v>
      </c>
      <c r="L287" t="str">
        <f>VLOOKUP($A287,'Capital spend Nov 30'!$D$10:$W$6901,4,0)</f>
        <v>Inclusions of Quote:
To upgrade plumbing rough-in in existing location for one sink, one Lavatory basin, one water closet
To delete existing lines for one lavatory basin, one water closet
Work to be from floor to ceiling in accessible area
All drains, wastes and vents to be of System15 PVCDWV pipe and fittings above grade
All water lines to be of Copper Pipe and fittings 
Insulation of pipes
Firestopping
All tests as per code
Exclusions of Quote (available upon request):
Permits 
Cutting of cabinets &amp; countertops
Backing for support of wall hung fixtures or cabinets by others
To install fixtures (fixtures by others)</v>
      </c>
      <c r="Q287" s="100"/>
      <c r="R287" s="101"/>
      <c r="S287" s="101"/>
      <c r="T287" s="101"/>
      <c r="U287" s="101"/>
      <c r="V287" s="101"/>
      <c r="W287" s="101"/>
      <c r="X287" s="101"/>
      <c r="Y287" s="101"/>
      <c r="Z287" s="101"/>
    </row>
    <row r="288" spans="1:26">
      <c r="A288" t="s">
        <v>6831</v>
      </c>
      <c r="B288" t="s">
        <v>978</v>
      </c>
      <c r="C288" s="51" t="s">
        <v>1012</v>
      </c>
      <c r="D288" t="str">
        <f t="shared" si="15"/>
        <v>P22-020383</v>
      </c>
      <c r="E288" t="str">
        <f>IFERROR(VLOOKUP($A288,'Capital spend Nov 30'!$D:$G,3,FALSE),"No PO")</f>
        <v>P22-020383 - Line 1</v>
      </c>
      <c r="F288" t="str">
        <f>VLOOKUP(A288,'Capital spend Nov 30'!D:Q,14,FALSE)</f>
        <v>Donway Place - 2022 - In-Suite Renovations</v>
      </c>
      <c r="G288" t="str">
        <f>VLOOKUP(A288,'Capital spend Nov 30'!D:U,18,FALSE)</f>
        <v>No</v>
      </c>
      <c r="H288" s="89">
        <f>VLOOKUP(A288,'Capital spend Nov 30'!$D$10:$W$6901,5,0)</f>
        <v>1412.5</v>
      </c>
      <c r="I288" t="str">
        <f>VLOOKUP(A288,'Capital spend Nov 30'!$D$10:$W$6901,15,0)</f>
        <v>ST10026</v>
      </c>
      <c r="J288" t="str">
        <f>VLOOKUP($A288,'Capital spend Nov 30'!$D$10:$W$6901,8,0)</f>
        <v>In-Suite Refresh (Capital)</v>
      </c>
      <c r="K288" t="str">
        <f>VLOOKUP($A288,'Capital spend Nov 30'!$D$10:$W$6901,2,0)</f>
        <v>Lynn A. Jennings</v>
      </c>
      <c r="L288" t="str">
        <f>VLOOKUP($A288,'Capital spend Nov 30'!$D$10:$W$6901,4,0)</f>
        <v>Suite 333 Refresh Paint only - internal transfer from Don Mills Apts. asap</v>
      </c>
      <c r="Q288" s="100"/>
      <c r="R288" s="101"/>
      <c r="S288" s="101"/>
      <c r="T288" s="101"/>
      <c r="U288" s="101"/>
      <c r="V288" s="101"/>
      <c r="W288" s="101"/>
      <c r="X288" s="101"/>
      <c r="Y288" s="101"/>
      <c r="Z288" s="101"/>
    </row>
    <row r="289" spans="1:26">
      <c r="A289" t="s">
        <v>6832</v>
      </c>
      <c r="B289" t="s">
        <v>978</v>
      </c>
      <c r="C289" s="48" t="s">
        <v>1012</v>
      </c>
      <c r="D289" t="str">
        <f t="shared" si="15"/>
        <v>P22-020376</v>
      </c>
      <c r="E289" t="str">
        <f>IFERROR(VLOOKUP($A289,'Capital spend Nov 30'!$D:$G,3,FALSE),"No PO")</f>
        <v>P22-020376 - Line 2</v>
      </c>
      <c r="F289" t="str">
        <f>VLOOKUP(A289,'Capital spend Nov 30'!D:Q,14,FALSE)</f>
        <v>Donway Place - 2022 - In-Suite Renovations</v>
      </c>
      <c r="G289" t="str">
        <f>VLOOKUP(A289,'Capital spend Nov 30'!D:U,18,FALSE)</f>
        <v>No</v>
      </c>
      <c r="H289" s="89">
        <f>VLOOKUP(A289,'Capital spend Nov 30'!$D$10:$W$6901,5,0)</f>
        <v>6367.96</v>
      </c>
      <c r="I289" t="str">
        <f>VLOOKUP(A289,'Capital spend Nov 30'!$D$10:$W$6901,15,0)</f>
        <v>ST10026</v>
      </c>
      <c r="J289" t="str">
        <f>VLOOKUP($A289,'Capital spend Nov 30'!$D$10:$W$6901,8,0)</f>
        <v>In-Suite Renovation (Capital)</v>
      </c>
      <c r="K289" t="str">
        <f>VLOOKUP($A289,'Capital spend Nov 30'!$D$10:$W$6901,2,0)</f>
        <v>Lynn A. Jennings</v>
      </c>
      <c r="L289" t="str">
        <f>VLOOKUP($A289,'Capital spend Nov 30'!$D$10:$W$6901,4,0)</f>
        <v>Suite 129 Reno Suite to be ready mid November  - prime suite located on 1st floor - 2 in inventory - these are the most popular of our suites at DWP</v>
      </c>
      <c r="Q289" s="100"/>
      <c r="R289" s="101"/>
      <c r="S289" s="101"/>
      <c r="T289" s="101"/>
      <c r="U289" s="101"/>
      <c r="V289" s="101"/>
      <c r="W289" s="101"/>
      <c r="X289" s="101"/>
      <c r="Y289" s="101"/>
      <c r="Z289" s="101"/>
    </row>
    <row r="290" spans="1:26">
      <c r="A290" t="s">
        <v>6833</v>
      </c>
      <c r="B290" t="s">
        <v>978</v>
      </c>
      <c r="C290" s="48" t="s">
        <v>1012</v>
      </c>
      <c r="D290" t="str">
        <f t="shared" si="15"/>
        <v>P22-020375</v>
      </c>
      <c r="E290" t="str">
        <f>IFERROR(VLOOKUP($A290,'Capital spend Nov 30'!$D:$G,3,FALSE),"No PO")</f>
        <v>P22-020375 - Line 1</v>
      </c>
      <c r="F290" t="str">
        <f>VLOOKUP(A290,'Capital spend Nov 30'!D:Q,14,FALSE)</f>
        <v>Don Mills - 2022 - In-Suite Renovations</v>
      </c>
      <c r="G290" t="str">
        <f>VLOOKUP(A290,'Capital spend Nov 30'!D:U,18,FALSE)</f>
        <v>No</v>
      </c>
      <c r="H290" s="89">
        <f>VLOOKUP(A290,'Capital spend Nov 30'!$D$10:$W$6901,5,0)</f>
        <v>12210.17</v>
      </c>
      <c r="I290" t="str">
        <f>VLOOKUP(A290,'Capital spend Nov 30'!$D$10:$W$6901,15,0)</f>
        <v>ST10025</v>
      </c>
      <c r="J290" t="str">
        <f>VLOOKUP($A290,'Capital spend Nov 30'!$D$10:$W$6901,8,0)</f>
        <v>In-Suite Renovation (Capital)</v>
      </c>
      <c r="K290" t="str">
        <f>VLOOKUP($A290,'Capital spend Nov 30'!$D$10:$W$6901,2,0)</f>
        <v>Lynn A. Jennings</v>
      </c>
      <c r="L290" t="str">
        <f>VLOOKUP($A290,'Capital spend Nov 30'!$D$10:$W$6901,4,0)</f>
        <v>Suite 203 (s) Apt Reno   Full renovation - potential deposit for this apartment -</v>
      </c>
      <c r="Q290" s="100"/>
      <c r="R290" s="101"/>
      <c r="S290" s="101"/>
      <c r="T290" s="101"/>
      <c r="U290" s="101"/>
      <c r="V290" s="101"/>
      <c r="W290" s="101"/>
      <c r="X290" s="101"/>
      <c r="Y290" s="101"/>
      <c r="Z290" s="101"/>
    </row>
    <row r="291" spans="1:26">
      <c r="A291" t="s">
        <v>6834</v>
      </c>
      <c r="B291" t="s">
        <v>978</v>
      </c>
      <c r="C291" s="48" t="s">
        <v>1012</v>
      </c>
      <c r="D291" t="str">
        <f t="shared" si="15"/>
        <v>P22-020374</v>
      </c>
      <c r="E291" t="str">
        <f>IFERROR(VLOOKUP($A291,'Capital spend Nov 30'!$D:$G,3,FALSE),"No PO")</f>
        <v>P22-020374 - Line 1</v>
      </c>
      <c r="F291" t="str">
        <f>VLOOKUP(A291,'Capital spend Nov 30'!D:Q,14,FALSE)</f>
        <v>Don Mills - 2022 - In-Suite Renovations</v>
      </c>
      <c r="G291" t="str">
        <f>VLOOKUP(A291,'Capital spend Nov 30'!D:U,18,FALSE)</f>
        <v>No</v>
      </c>
      <c r="H291" s="89">
        <f>VLOOKUP(A291,'Capital spend Nov 30'!$D$10:$W$6901,5,0)</f>
        <v>2203.5</v>
      </c>
      <c r="I291" t="str">
        <f>VLOOKUP(A291,'Capital spend Nov 30'!$D$10:$W$6901,15,0)</f>
        <v>ST10025</v>
      </c>
      <c r="J291" t="str">
        <f>VLOOKUP($A291,'Capital spend Nov 30'!$D$10:$W$6901,8,0)</f>
        <v>In-Suite Refresh (Capital)</v>
      </c>
      <c r="K291" t="str">
        <f>VLOOKUP($A291,'Capital spend Nov 30'!$D$10:$W$6901,2,0)</f>
        <v>Lynn A. Jennings</v>
      </c>
      <c r="L291" t="str">
        <f>VLOOKUP($A291,'Capital spend Nov 30'!$D$10:$W$6901,4,0)</f>
        <v>Suite 106 (n) Apt  Paint only</v>
      </c>
      <c r="Q291" s="100"/>
      <c r="R291" s="101"/>
      <c r="S291" s="101"/>
      <c r="T291" s="101"/>
      <c r="U291" s="101"/>
      <c r="V291" s="101"/>
      <c r="W291" s="101"/>
      <c r="X291" s="101"/>
      <c r="Y291" s="101"/>
      <c r="Z291" s="101"/>
    </row>
    <row r="292" spans="1:26">
      <c r="A292" t="s">
        <v>6835</v>
      </c>
      <c r="B292" t="s">
        <v>978</v>
      </c>
      <c r="C292" s="48" t="s">
        <v>1012</v>
      </c>
      <c r="D292" t="str">
        <f t="shared" si="15"/>
        <v>P22-020357</v>
      </c>
      <c r="E292" t="str">
        <f>IFERROR(VLOOKUP($A292,'Capital spend Nov 30'!$D:$G,3,FALSE),"No PO")</f>
        <v>P22-020357 - Line 1</v>
      </c>
      <c r="F292" t="str">
        <f>VLOOKUP(A292,'Capital spend Nov 30'!D:Q,14,FALSE)</f>
        <v>The Westwood - 2022 - In-Suite Renovations</v>
      </c>
      <c r="G292" t="str">
        <f>VLOOKUP(A292,'Capital spend Nov 30'!D:U,18,FALSE)</f>
        <v>No</v>
      </c>
      <c r="H292" s="89">
        <f>VLOOKUP(A292,'Capital spend Nov 30'!$D$10:$W$6901,5,0)</f>
        <v>2169.6</v>
      </c>
      <c r="I292" t="str">
        <f>VLOOKUP(A292,'Capital spend Nov 30'!$D$10:$W$6901,15,0)</f>
        <v>ST10035</v>
      </c>
      <c r="J292" t="str">
        <f>VLOOKUP($A292,'Capital spend Nov 30'!$D$10:$W$6901,8,0)</f>
        <v>In-Suite Refresh (Capital)</v>
      </c>
      <c r="K292" t="str">
        <f>VLOOKUP($A292,'Capital spend Nov 30'!$D$10:$W$6901,2,0)</f>
        <v>Laura Clarke-Giberson</v>
      </c>
      <c r="L292" t="str">
        <f>VLOOKUP($A292,'Capital spend Nov 30'!$D$10:$W$6901,4,0)</f>
        <v>Suite 2-404 Refresh Paint. Toilet</v>
      </c>
      <c r="Q292" s="100"/>
      <c r="R292" s="101"/>
      <c r="S292" s="101"/>
      <c r="T292" s="101"/>
      <c r="U292" s="101"/>
      <c r="V292" s="101"/>
      <c r="W292" s="101"/>
      <c r="X292" s="101"/>
      <c r="Y292" s="101"/>
      <c r="Z292" s="101"/>
    </row>
    <row r="293" spans="1:26">
      <c r="A293" t="s">
        <v>6836</v>
      </c>
      <c r="B293" t="s">
        <v>978</v>
      </c>
      <c r="C293" s="48" t="s">
        <v>1086</v>
      </c>
      <c r="D293" t="str">
        <f t="shared" si="15"/>
        <v>P22-020362</v>
      </c>
      <c r="E293" t="str">
        <f>IFERROR(VLOOKUP($A293,'Capital spend Nov 30'!$D:$G,3,FALSE),"No PO")</f>
        <v>P22-020362 - Line 1</v>
      </c>
      <c r="F293" t="str">
        <f>VLOOKUP(A293,'Capital spend Nov 30'!D:Q,14,FALSE)</f>
        <v>The Westwood - 2022 - In-Suite Renovations</v>
      </c>
      <c r="G293" t="str">
        <f>VLOOKUP(A293,'Capital spend Nov 30'!D:U,18,FALSE)</f>
        <v>No</v>
      </c>
      <c r="H293" s="89">
        <f>VLOOKUP(A293,'Capital spend Nov 30'!$D$10:$W$6901,5,0)</f>
        <v>1412.5</v>
      </c>
      <c r="I293" t="str">
        <f>VLOOKUP(A293,'Capital spend Nov 30'!$D$10:$W$6901,15,0)</f>
        <v>ST10035</v>
      </c>
      <c r="J293" t="str">
        <f>VLOOKUP($A293,'Capital spend Nov 30'!$D$10:$W$6901,8,0)</f>
        <v>In-Suite Refresh (Capital)</v>
      </c>
      <c r="K293" t="str">
        <f>VLOOKUP($A293,'Capital spend Nov 30'!$D$10:$W$6901,2,0)</f>
        <v>Laura Clarke-Giberson</v>
      </c>
      <c r="L293" t="str">
        <f>VLOOKUP($A293,'Capital spend Nov 30'!$D$10:$W$6901,4,0)</f>
        <v>Suite 2-407 Refresh Paint</v>
      </c>
      <c r="Q293" s="100"/>
      <c r="R293" s="101"/>
      <c r="S293" s="101"/>
      <c r="T293" s="101"/>
      <c r="U293" s="101"/>
      <c r="V293" s="101"/>
      <c r="W293" s="101"/>
      <c r="X293" s="101"/>
      <c r="Y293" s="101"/>
      <c r="Z293" s="101"/>
    </row>
    <row r="294" spans="1:26">
      <c r="A294" t="s">
        <v>6837</v>
      </c>
      <c r="B294" t="s">
        <v>978</v>
      </c>
      <c r="C294" s="48" t="s">
        <v>1086</v>
      </c>
      <c r="D294" t="str">
        <f t="shared" si="15"/>
        <v>P22-020358</v>
      </c>
      <c r="E294" t="str">
        <f>IFERROR(VLOOKUP($A294,'Capital spend Nov 30'!$D:$G,3,FALSE),"No PO")</f>
        <v>P22-020358 - Line 1</v>
      </c>
      <c r="F294" t="str">
        <f>VLOOKUP(A294,'Capital spend Nov 30'!D:Q,14,FALSE)</f>
        <v>The Westwood - 2022 - In-Suite Renovations</v>
      </c>
      <c r="G294" t="str">
        <f>VLOOKUP(A294,'Capital spend Nov 30'!D:U,18,FALSE)</f>
        <v>No</v>
      </c>
      <c r="H294" s="89">
        <f>VLOOKUP(A294,'Capital spend Nov 30'!$D$10:$W$6901,5,0)</f>
        <v>1412.5</v>
      </c>
      <c r="I294" t="str">
        <f>VLOOKUP(A294,'Capital spend Nov 30'!$D$10:$W$6901,15,0)</f>
        <v>ST10035</v>
      </c>
      <c r="J294" t="str">
        <f>VLOOKUP($A294,'Capital spend Nov 30'!$D$10:$W$6901,8,0)</f>
        <v>In-Suite Refresh (Capital)</v>
      </c>
      <c r="K294" t="str">
        <f>VLOOKUP($A294,'Capital spend Nov 30'!$D$10:$W$6901,2,0)</f>
        <v>Laura Clarke-Giberson</v>
      </c>
      <c r="L294" t="str">
        <f>VLOOKUP($A294,'Capital spend Nov 30'!$D$10:$W$6901,4,0)</f>
        <v>Suite 2-507 Refresh Paint</v>
      </c>
      <c r="Q294" s="100"/>
      <c r="R294" s="101"/>
      <c r="S294" s="101"/>
      <c r="T294" s="101"/>
      <c r="U294" s="101"/>
      <c r="V294" s="101"/>
      <c r="W294" s="101"/>
      <c r="X294" s="101"/>
      <c r="Y294" s="101"/>
      <c r="Z294" s="101"/>
    </row>
    <row r="295" spans="1:26">
      <c r="A295" t="s">
        <v>6838</v>
      </c>
      <c r="B295" t="s">
        <v>978</v>
      </c>
      <c r="C295" s="48" t="s">
        <v>1086</v>
      </c>
      <c r="D295" t="str">
        <f t="shared" si="15"/>
        <v>P22-020359</v>
      </c>
      <c r="E295" t="str">
        <f>IFERROR(VLOOKUP($A295,'Capital spend Nov 30'!$D:$G,3,FALSE),"No PO")</f>
        <v>P22-020359 - Line 1</v>
      </c>
      <c r="F295" t="str">
        <f>VLOOKUP(A295,'Capital spend Nov 30'!D:Q,14,FALSE)</f>
        <v>The Westwood - 2022 - In-Suite Renovations</v>
      </c>
      <c r="G295" t="str">
        <f>VLOOKUP(A295,'Capital spend Nov 30'!D:U,18,FALSE)</f>
        <v>No</v>
      </c>
      <c r="H295" s="89">
        <f>VLOOKUP(A295,'Capital spend Nov 30'!$D$10:$W$6901,5,0)</f>
        <v>169.5</v>
      </c>
      <c r="I295" t="str">
        <f>VLOOKUP(A295,'Capital spend Nov 30'!$D$10:$W$6901,15,0)</f>
        <v>ST10035</v>
      </c>
      <c r="J295" t="str">
        <f>VLOOKUP($A295,'Capital spend Nov 30'!$D$10:$W$6901,8,0)</f>
        <v>In-Suite Refresh (Capital)</v>
      </c>
      <c r="K295" t="str">
        <f>VLOOKUP($A295,'Capital spend Nov 30'!$D$10:$W$6901,2,0)</f>
        <v>Laura Clarke-Giberson</v>
      </c>
      <c r="L295" t="str">
        <f>VLOOKUP($A295,'Capital spend Nov 30'!$D$10:$W$6901,4,0)</f>
        <v>Suite 2-803 Refresh Additional Scope</v>
      </c>
      <c r="Q295" s="100"/>
      <c r="R295" s="101"/>
      <c r="S295" s="101"/>
      <c r="T295" s="101"/>
      <c r="U295" s="101"/>
      <c r="V295" s="101"/>
      <c r="W295" s="101"/>
      <c r="X295" s="101"/>
      <c r="Y295" s="101"/>
      <c r="Z295" s="101"/>
    </row>
    <row r="296" spans="1:26">
      <c r="A296" t="s">
        <v>6839</v>
      </c>
      <c r="B296" t="s">
        <v>978</v>
      </c>
      <c r="C296" s="48" t="s">
        <v>1012</v>
      </c>
      <c r="D296" t="str">
        <f t="shared" si="15"/>
        <v>P22-020360</v>
      </c>
      <c r="E296" t="str">
        <f>IFERROR(VLOOKUP($A296,'Capital spend Nov 30'!$D:$G,3,FALSE),"No PO")</f>
        <v>P22-020360 - Line 1</v>
      </c>
      <c r="F296" t="str">
        <f>VLOOKUP(A296,'Capital spend Nov 30'!D:Q,14,FALSE)</f>
        <v>The Westwood - 2022 - In-Suite Renovations</v>
      </c>
      <c r="G296" t="str">
        <f>VLOOKUP(A296,'Capital spend Nov 30'!D:U,18,FALSE)</f>
        <v>No</v>
      </c>
      <c r="H296" s="89">
        <f>VLOOKUP(A296,'Capital spend Nov 30'!$D$10:$W$6901,5,0)</f>
        <v>67.8</v>
      </c>
      <c r="I296" t="str">
        <f>VLOOKUP(A296,'Capital spend Nov 30'!$D$10:$W$6901,15,0)</f>
        <v>ST10035</v>
      </c>
      <c r="J296" t="str">
        <f>VLOOKUP($A296,'Capital spend Nov 30'!$D$10:$W$6901,8,0)</f>
        <v>In-Suite Refresh (Capital)</v>
      </c>
      <c r="K296" t="str">
        <f>VLOOKUP($A296,'Capital spend Nov 30'!$D$10:$W$6901,2,0)</f>
        <v>Laura Clarke-Giberson</v>
      </c>
      <c r="L296" t="str">
        <f>VLOOKUP($A296,'Capital spend Nov 30'!$D$10:$W$6901,4,0)</f>
        <v>Suite 2-804 Refresh Additional Scope</v>
      </c>
      <c r="Q296" s="100"/>
      <c r="R296" s="101"/>
      <c r="S296" s="101"/>
      <c r="T296" s="101"/>
      <c r="U296" s="101"/>
      <c r="V296" s="101"/>
      <c r="W296" s="101"/>
      <c r="X296" s="101"/>
      <c r="Y296" s="101"/>
      <c r="Z296" s="101"/>
    </row>
    <row r="297" spans="1:26">
      <c r="A297" t="s">
        <v>6840</v>
      </c>
      <c r="B297" t="s">
        <v>978</v>
      </c>
      <c r="C297" s="51" t="s">
        <v>1012</v>
      </c>
      <c r="D297" t="str">
        <f t="shared" si="15"/>
        <v>P22-020361</v>
      </c>
      <c r="E297" t="str">
        <f>IFERROR(VLOOKUP($A297,'Capital spend Nov 30'!$D:$G,3,FALSE),"No PO")</f>
        <v>P22-020361 - Line 1</v>
      </c>
      <c r="F297" t="str">
        <f>VLOOKUP(A297,'Capital spend Nov 30'!D:Q,14,FALSE)</f>
        <v>The Westwood - 2022 - In-Suite Renovations</v>
      </c>
      <c r="G297" t="str">
        <f>VLOOKUP(A297,'Capital spend Nov 30'!D:U,18,FALSE)</f>
        <v>No</v>
      </c>
      <c r="H297" s="89">
        <f>VLOOKUP(A297,'Capital spend Nov 30'!$D$10:$W$6901,5,0)</f>
        <v>169.5</v>
      </c>
      <c r="I297" t="str">
        <f>VLOOKUP(A297,'Capital spend Nov 30'!$D$10:$W$6901,15,0)</f>
        <v>ST10035</v>
      </c>
      <c r="J297" t="str">
        <f>VLOOKUP($A297,'Capital spend Nov 30'!$D$10:$W$6901,8,0)</f>
        <v>In-Suite Refresh (Capital)</v>
      </c>
      <c r="K297" t="str">
        <f>VLOOKUP($A297,'Capital spend Nov 30'!$D$10:$W$6901,2,0)</f>
        <v>Laura Clarke-Giberson</v>
      </c>
      <c r="L297" t="str">
        <f>VLOOKUP($A297,'Capital spend Nov 30'!$D$10:$W$6901,4,0)</f>
        <v>Suite 2-815 Refresh Additional Scope</v>
      </c>
      <c r="Q297" s="100"/>
      <c r="R297" s="101"/>
      <c r="S297" s="101"/>
      <c r="T297" s="101"/>
      <c r="U297" s="101"/>
      <c r="V297" s="101"/>
      <c r="W297" s="101"/>
      <c r="X297" s="101"/>
      <c r="Y297" s="101"/>
      <c r="Z297" s="101"/>
    </row>
    <row r="298" spans="1:26">
      <c r="A298" t="s">
        <v>6841</v>
      </c>
      <c r="B298" t="s">
        <v>978</v>
      </c>
      <c r="C298" s="51" t="s">
        <v>1086</v>
      </c>
      <c r="D298" t="str">
        <f t="shared" si="15"/>
        <v>P22-020534</v>
      </c>
      <c r="E298" t="str">
        <f>IFERROR(VLOOKUP($A298,'Capital spend Nov 30'!$D:$G,3,FALSE),"No PO")</f>
        <v>P22-020534 - Line 1</v>
      </c>
      <c r="F298" t="str">
        <f>VLOOKUP(A298,'Capital spend Nov 30'!D:Q,14,FALSE)</f>
        <v>Lynwood Park - 2022 - In-Suite Renovations</v>
      </c>
      <c r="G298" t="str">
        <f>VLOOKUP(A298,'Capital spend Nov 30'!D:U,18,FALSE)</f>
        <v>No</v>
      </c>
      <c r="H298" s="89">
        <f>VLOOKUP(A298,'Capital spend Nov 30'!$D$10:$W$6901,5,0)</f>
        <v>1073.5</v>
      </c>
      <c r="I298" t="str">
        <f>VLOOKUP(A298,'Capital spend Nov 30'!$D$10:$W$6901,15,0)</f>
        <v>ST10040</v>
      </c>
      <c r="J298" t="str">
        <f>VLOOKUP($A298,'Capital spend Nov 30'!$D$10:$W$6901,8,0)</f>
        <v>In-Suite Renovation (Capital)</v>
      </c>
      <c r="K298" t="str">
        <f>VLOOKUP($A298,'Capital spend Nov 30'!$D$10:$W$6901,2,0)</f>
        <v>Jason Bourget</v>
      </c>
      <c r="L298" t="str">
        <f>VLOOKUP($A298,'Capital spend Nov 30'!$D$10:$W$6901,4,0)</f>
        <v>Suite 410 Reno Install a tub cut out for resident needs</v>
      </c>
      <c r="Q298" s="100"/>
      <c r="R298" s="101"/>
      <c r="S298" s="101"/>
      <c r="T298" s="101"/>
      <c r="U298" s="101"/>
      <c r="V298" s="101"/>
      <c r="W298" s="101"/>
      <c r="X298" s="101"/>
      <c r="Y298" s="101"/>
      <c r="Z298" s="101"/>
    </row>
    <row r="299" spans="1:26">
      <c r="A299" t="s">
        <v>6842</v>
      </c>
      <c r="B299" t="s">
        <v>978</v>
      </c>
      <c r="C299" s="51" t="s">
        <v>1086</v>
      </c>
      <c r="D299" t="str">
        <f t="shared" si="15"/>
        <v>P22-020445</v>
      </c>
      <c r="E299" t="str">
        <f>IFERROR(VLOOKUP($A299,'Capital spend Nov 30'!$D:$G,3,FALSE),"No PO")</f>
        <v>P22-020445 - Line 1</v>
      </c>
      <c r="F299" t="str">
        <f>VLOOKUP(A299,'Capital spend Nov 30'!D:Q,14,FALSE)</f>
        <v>Chatham - 2022 - In-Suite Renovations</v>
      </c>
      <c r="G299" t="str">
        <f>VLOOKUP(A299,'Capital spend Nov 30'!D:U,18,FALSE)</f>
        <v>No</v>
      </c>
      <c r="H299" s="89">
        <f>VLOOKUP(A299,'Capital spend Nov 30'!$D$10:$W$6901,5,0)</f>
        <v>711.9</v>
      </c>
      <c r="I299" t="str">
        <f>VLOOKUP(A299,'Capital spend Nov 30'!$D$10:$W$6901,15,0)</f>
        <v>ST10096</v>
      </c>
      <c r="J299" t="str">
        <f>VLOOKUP($A299,'Capital spend Nov 30'!$D$10:$W$6901,8,0)</f>
        <v>In-Suite Renovation (Capital)</v>
      </c>
      <c r="K299" t="str">
        <f>VLOOKUP($A299,'Capital spend Nov 30'!$D$10:$W$6901,2,0)</f>
        <v>Doug Hay</v>
      </c>
      <c r="L299" t="str">
        <f>VLOOKUP($A299,'Capital spend Nov 30'!$D$10:$W$6901,4,0)</f>
        <v>Suite T410 Reno Additional Scope</v>
      </c>
      <c r="Q299" s="100"/>
      <c r="R299" s="101"/>
      <c r="S299" s="101"/>
      <c r="T299" s="101"/>
      <c r="U299" s="101"/>
      <c r="V299" s="101"/>
      <c r="W299" s="101"/>
      <c r="X299" s="101"/>
      <c r="Y299" s="101"/>
      <c r="Z299" s="101"/>
    </row>
    <row r="300" spans="1:26">
      <c r="A300" t="s">
        <v>6843</v>
      </c>
      <c r="B300" t="s">
        <v>978</v>
      </c>
      <c r="C300" s="51" t="s">
        <v>1086</v>
      </c>
      <c r="D300" t="str">
        <f t="shared" si="15"/>
        <v>P22-020550</v>
      </c>
      <c r="E300" t="str">
        <f>IFERROR(VLOOKUP($A300,'Capital spend Nov 30'!$D:$G,3,FALSE),"No PO")</f>
        <v>P22-020550 - Line 1</v>
      </c>
      <c r="F300" t="str">
        <f>VLOOKUP(A300,'Capital spend Nov 30'!D:Q,14,FALSE)</f>
        <v>Renaissance - 2022 - In-Suite Renovations</v>
      </c>
      <c r="G300" t="str">
        <f>VLOOKUP(A300,'Capital spend Nov 30'!D:U,18,FALSE)</f>
        <v>No</v>
      </c>
      <c r="H300" s="89">
        <f>VLOOKUP(A300,'Capital spend Nov 30'!$D$10:$W$6901,5,0)</f>
        <v>83.25</v>
      </c>
      <c r="I300" t="str">
        <f>VLOOKUP(A300,'Capital spend Nov 30'!$D$10:$W$6901,15,0)</f>
        <v>ST10086</v>
      </c>
      <c r="J300" t="str">
        <f>VLOOKUP($A300,'Capital spend Nov 30'!$D$10:$W$6901,8,0)</f>
        <v>In-Suite Refresh (Capital)</v>
      </c>
      <c r="K300" t="str">
        <f>VLOOKUP($A300,'Capital spend Nov 30'!$D$10:$W$6901,2,0)</f>
        <v>Tim Eveleigh</v>
      </c>
      <c r="L300" t="str">
        <f>VLOOKUP($A300,'Capital spend Nov 30'!$D$10:$W$6901,4,0)</f>
        <v>Suite 217 Refresh Additional Scope</v>
      </c>
      <c r="Q300" s="100"/>
      <c r="R300" s="101"/>
      <c r="S300" s="101"/>
      <c r="T300" s="101"/>
      <c r="U300" s="101"/>
      <c r="V300" s="101"/>
      <c r="W300" s="101"/>
      <c r="X300" s="101"/>
      <c r="Y300" s="101"/>
      <c r="Z300" s="101"/>
    </row>
    <row r="301" spans="1:26">
      <c r="A301" t="s">
        <v>6844</v>
      </c>
      <c r="B301" t="s">
        <v>978</v>
      </c>
      <c r="C301" s="51" t="s">
        <v>1012</v>
      </c>
      <c r="D301" t="str">
        <f t="shared" si="15"/>
        <v>P22-020465</v>
      </c>
      <c r="E301" t="str">
        <f>IFERROR(VLOOKUP($A301,'Capital spend Nov 30'!$D:$G,3,FALSE),"No PO")</f>
        <v>P22-020465 - Line 1</v>
      </c>
      <c r="F301" t="str">
        <f>VLOOKUP(A301,'Capital spend Nov 30'!D:Q,14,FALSE)</f>
        <v>Kilean Lodge - 2022 - Robot Coupe Blixer</v>
      </c>
      <c r="G301" t="str">
        <f>VLOOKUP(A301,'Capital spend Nov 30'!D:U,18,FALSE)</f>
        <v>No</v>
      </c>
      <c r="H301" s="89">
        <f>VLOOKUP(A301,'Capital spend Nov 30'!$D$10:$W$6901,5,0)</f>
        <v>805.41</v>
      </c>
      <c r="I301" t="str">
        <f>VLOOKUP(A301,'Capital spend Nov 30'!$D$10:$W$6901,15,0)</f>
        <v>ST10148</v>
      </c>
      <c r="J301" t="str">
        <f>VLOOKUP($A301,'Capital spend Nov 30'!$D$10:$W$6901,8,0)</f>
        <v>Kitchen FF&amp;E (Capital)</v>
      </c>
      <c r="K301" t="str">
        <f>VLOOKUP($A301,'Capital spend Nov 30'!$D$10:$W$6901,2,0)</f>
        <v>Emilio Ricciardi (Terminated)</v>
      </c>
      <c r="L301" t="str">
        <f>VLOOKUP($A301,'Capital spend Nov 30'!$D$10:$W$6901,4,0)</f>
        <v>Repair To Robot Coupe Blixer 3 Series.</v>
      </c>
      <c r="Q301" s="100"/>
      <c r="R301" s="101"/>
      <c r="S301" s="101"/>
      <c r="T301" s="101"/>
      <c r="U301" s="101"/>
      <c r="V301" s="101"/>
      <c r="W301" s="101"/>
      <c r="X301" s="101"/>
      <c r="Y301" s="101"/>
      <c r="Z301" s="101"/>
    </row>
    <row r="302" spans="1:26">
      <c r="A302" t="s">
        <v>6845</v>
      </c>
      <c r="B302" t="s">
        <v>978</v>
      </c>
      <c r="C302" s="51" t="s">
        <v>1086</v>
      </c>
      <c r="D302" t="str">
        <f t="shared" si="15"/>
        <v>P22-020451</v>
      </c>
      <c r="E302" t="str">
        <f>IFERROR(VLOOKUP($A302,'Capital spend Nov 30'!$D:$G,3,FALSE),"No PO")</f>
        <v>P22-020451 - Line 1</v>
      </c>
      <c r="F302" t="str">
        <f>VLOOKUP(A302,'Capital spend Nov 30'!D:Q,14,FALSE)</f>
        <v>Oak Terrace - 2022 - Elevator UPS Upgrade</v>
      </c>
      <c r="G302" t="str">
        <f>VLOOKUP(A302,'Capital spend Nov 30'!D:U,18,FALSE)</f>
        <v>No</v>
      </c>
      <c r="H302" s="89">
        <f>VLOOKUP(A302,'Capital spend Nov 30'!$D$10:$W$6901,5,0)</f>
        <v>565</v>
      </c>
      <c r="I302" t="str">
        <f>VLOOKUP(A302,'Capital spend Nov 30'!$D$10:$W$6901,15,0)</f>
        <v>ST10155</v>
      </c>
      <c r="J302" t="str">
        <f>VLOOKUP($A302,'Capital spend Nov 30'!$D$10:$W$6901,8,0)</f>
        <v>Elevator Systems (Capital)</v>
      </c>
      <c r="K302" t="str">
        <f>VLOOKUP($A302,'Capital spend Nov 30'!$D$10:$W$6901,2,0)</f>
        <v>Emilio Ricciardi (Terminated)</v>
      </c>
      <c r="L302" t="str">
        <f>VLOOKUP($A302,'Capital spend Nov 30'!$D$10:$W$6901,4,0)</f>
        <v>Independant review of contract and proposed upgrade by Elevator 1.</v>
      </c>
      <c r="Q302" s="100"/>
      <c r="R302" s="101"/>
      <c r="S302" s="101"/>
      <c r="T302" s="101"/>
      <c r="U302" s="101"/>
      <c r="V302" s="101"/>
      <c r="W302" s="101"/>
      <c r="X302" s="101"/>
      <c r="Y302" s="101"/>
      <c r="Z302" s="101"/>
    </row>
    <row r="303" spans="1:26">
      <c r="A303" t="s">
        <v>6846</v>
      </c>
      <c r="B303" t="s">
        <v>978</v>
      </c>
      <c r="C303" s="51" t="s">
        <v>1086</v>
      </c>
      <c r="D303" t="str">
        <f t="shared" si="15"/>
        <v>P22-020587</v>
      </c>
      <c r="E303" t="str">
        <f>IFERROR(VLOOKUP($A303,'Capital spend Nov 30'!$D:$G,3,FALSE),"No PO")</f>
        <v>P22-020587 - Line 1</v>
      </c>
      <c r="F303" t="str">
        <f>VLOOKUP(A303,'Capital spend Nov 30'!D:Q,14,FALSE)</f>
        <v>Trillium Court  - 2022 - In-Suite Renovations</v>
      </c>
      <c r="G303" t="str">
        <f>VLOOKUP(A303,'Capital spend Nov 30'!D:U,18,FALSE)</f>
        <v>No</v>
      </c>
      <c r="H303" s="89">
        <f>VLOOKUP(A303,'Capital spend Nov 30'!$D$10:$W$6901,5,0)</f>
        <v>1073.5</v>
      </c>
      <c r="I303" t="str">
        <f>VLOOKUP(A303,'Capital spend Nov 30'!$D$10:$W$6901,15,0)</f>
        <v>ST10190</v>
      </c>
      <c r="J303" t="str">
        <f>VLOOKUP($A303,'Capital spend Nov 30'!$D$10:$W$6901,8,0)</f>
        <v>In-Suite Renovation (Capital)</v>
      </c>
      <c r="K303" t="str">
        <f>VLOOKUP($A303,'Capital spend Nov 30'!$D$10:$W$6901,2,0)</f>
        <v>Sarah McLinden</v>
      </c>
      <c r="L303" t="str">
        <f>VLOOKUP($A303,'Capital spend Nov 30'!$D$10:$W$6901,4,0)</f>
        <v>Suite 207 Reno . Paint, wall, trim, closets and floor removal
Last reno 5 + years ago.</v>
      </c>
      <c r="Q303" s="100"/>
      <c r="R303" s="101"/>
      <c r="S303" s="101"/>
      <c r="T303" s="101"/>
      <c r="U303" s="101"/>
      <c r="V303" s="101"/>
      <c r="W303" s="101"/>
      <c r="X303" s="101"/>
      <c r="Y303" s="101"/>
      <c r="Z303" s="101"/>
    </row>
    <row r="304" spans="1:26">
      <c r="A304" t="s">
        <v>6847</v>
      </c>
      <c r="B304" t="s">
        <v>978</v>
      </c>
      <c r="C304" s="51" t="s">
        <v>1012</v>
      </c>
      <c r="D304" t="str">
        <f t="shared" si="15"/>
        <v>P22-020549</v>
      </c>
      <c r="E304" t="str">
        <f>IFERROR(VLOOKUP($A304,'Capital spend Nov 30'!$D:$G,3,FALSE),"No PO")</f>
        <v>P22-020549 - Line 1</v>
      </c>
      <c r="F304" t="str">
        <f>VLOOKUP(A304,'Capital spend Nov 30'!D:Q,14,FALSE)</f>
        <v>The Bentley Regina - 2022 - In-Suite Renovations</v>
      </c>
      <c r="G304" t="str">
        <f>VLOOKUP(A304,'Capital spend Nov 30'!D:U,18,FALSE)</f>
        <v>No</v>
      </c>
      <c r="H304" s="89">
        <f>VLOOKUP(A304,'Capital spend Nov 30'!$D$10:$W$6901,5,0)</f>
        <v>4189.1400000000003</v>
      </c>
      <c r="I304" t="str">
        <f>VLOOKUP(A304,'Capital spend Nov 30'!$D$10:$W$6901,15,0)</f>
        <v>ST10085</v>
      </c>
      <c r="J304" t="str">
        <f>VLOOKUP($A304,'Capital spend Nov 30'!$D$10:$W$6901,8,0)</f>
        <v>In-Suite Renovation (Capital)</v>
      </c>
      <c r="K304" t="str">
        <f>VLOOKUP($A304,'Capital spend Nov 30'!$D$10:$W$6901,2,0)</f>
        <v>Reymon Roxas</v>
      </c>
      <c r="L304" t="str">
        <f>VLOOKUP($A304,'Capital spend Nov 30'!$D$10:$W$6901,4,0)</f>
        <v>Suite 231 Reno Paint 2 coats, Install new toilet and blinds throughout</v>
      </c>
      <c r="Q304" s="100"/>
      <c r="R304" s="101"/>
      <c r="S304" s="101"/>
      <c r="T304" s="101"/>
      <c r="U304" s="101"/>
      <c r="V304" s="101"/>
      <c r="W304" s="101"/>
      <c r="X304" s="101"/>
      <c r="Y304" s="101"/>
      <c r="Z304" s="101"/>
    </row>
    <row r="305" spans="3:26">
      <c r="C305"/>
      <c r="Q305" s="100"/>
      <c r="R305" s="101"/>
      <c r="S305" s="101"/>
      <c r="T305" s="101"/>
      <c r="U305" s="101"/>
      <c r="V305" s="101"/>
      <c r="W305" s="101"/>
      <c r="X305" s="101"/>
      <c r="Y305" s="101"/>
      <c r="Z305" s="101"/>
    </row>
    <row r="306" spans="3:26">
      <c r="C306"/>
      <c r="Q306" s="100"/>
      <c r="R306" s="101"/>
      <c r="S306" s="101"/>
      <c r="T306" s="101"/>
      <c r="U306" s="101"/>
      <c r="V306" s="101"/>
      <c r="W306" s="101"/>
      <c r="X306" s="101"/>
      <c r="Y306" s="101"/>
      <c r="Z306" s="101"/>
    </row>
    <row r="307" spans="3:26">
      <c r="C307"/>
      <c r="Q307" s="100"/>
      <c r="R307" s="101"/>
      <c r="S307" s="101"/>
      <c r="T307" s="101"/>
      <c r="U307" s="101"/>
      <c r="V307" s="101"/>
      <c r="W307" s="101"/>
      <c r="X307" s="101"/>
      <c r="Y307" s="101"/>
      <c r="Z307" s="101"/>
    </row>
    <row r="308" spans="3:26">
      <c r="C308"/>
      <c r="Q308" s="100"/>
      <c r="R308" s="101"/>
      <c r="S308" s="101"/>
      <c r="T308" s="101"/>
      <c r="U308" s="101"/>
      <c r="V308" s="101"/>
      <c r="W308" s="101"/>
      <c r="X308" s="101"/>
      <c r="Y308" s="101"/>
      <c r="Z308" s="101"/>
    </row>
    <row r="309" spans="3:26">
      <c r="C309"/>
      <c r="Q309" s="100"/>
      <c r="R309" s="101"/>
      <c r="S309" s="101"/>
      <c r="T309" s="101"/>
      <c r="U309" s="101"/>
      <c r="V309" s="101"/>
      <c r="W309" s="101"/>
      <c r="X309" s="101"/>
      <c r="Y309" s="101"/>
      <c r="Z309" s="101"/>
    </row>
    <row r="310" spans="3:26">
      <c r="C310"/>
      <c r="Q310" s="100"/>
      <c r="R310" s="101"/>
      <c r="S310" s="101"/>
      <c r="T310" s="101"/>
      <c r="U310" s="101"/>
      <c r="V310" s="101"/>
      <c r="W310" s="101"/>
      <c r="X310" s="101"/>
      <c r="Y310" s="101"/>
      <c r="Z310" s="101"/>
    </row>
    <row r="311" spans="3:26">
      <c r="C311"/>
      <c r="Q311" s="100"/>
      <c r="R311" s="101"/>
      <c r="S311" s="101"/>
      <c r="T311" s="101"/>
      <c r="U311" s="101"/>
      <c r="V311" s="101"/>
      <c r="W311" s="101"/>
      <c r="X311" s="101"/>
      <c r="Y311" s="101"/>
      <c r="Z311" s="101"/>
    </row>
    <row r="312" spans="3:26">
      <c r="C312"/>
      <c r="Q312" s="100"/>
      <c r="R312" s="101"/>
      <c r="S312" s="101"/>
      <c r="T312" s="101"/>
      <c r="U312" s="101"/>
      <c r="V312" s="101"/>
      <c r="W312" s="101"/>
      <c r="X312" s="101"/>
      <c r="Y312" s="101"/>
      <c r="Z312" s="101"/>
    </row>
    <row r="313" spans="3:26">
      <c r="C313"/>
      <c r="Q313" s="100"/>
      <c r="R313" s="101"/>
      <c r="S313" s="101"/>
      <c r="T313" s="101"/>
      <c r="U313" s="101"/>
      <c r="V313" s="101"/>
      <c r="W313" s="101"/>
      <c r="X313" s="101"/>
      <c r="Y313" s="101"/>
      <c r="Z313" s="101"/>
    </row>
    <row r="314" spans="3:26">
      <c r="C314"/>
      <c r="Q314" s="100"/>
      <c r="R314" s="101"/>
      <c r="S314" s="101"/>
      <c r="T314" s="101"/>
      <c r="U314" s="101"/>
      <c r="V314" s="101"/>
      <c r="W314" s="101"/>
      <c r="X314" s="101"/>
      <c r="Y314" s="101"/>
      <c r="Z314" s="101"/>
    </row>
    <row r="315" spans="3:26">
      <c r="C315"/>
      <c r="Q315" s="100"/>
      <c r="R315" s="101"/>
      <c r="S315" s="101"/>
      <c r="T315" s="101"/>
      <c r="U315" s="101"/>
      <c r="V315" s="101"/>
      <c r="W315" s="101"/>
      <c r="X315" s="101"/>
      <c r="Y315" s="101"/>
      <c r="Z315" s="101"/>
    </row>
    <row r="316" spans="3:26">
      <c r="C316"/>
      <c r="Q316" s="100"/>
      <c r="R316" s="101"/>
      <c r="S316" s="101"/>
      <c r="T316" s="101"/>
      <c r="U316" s="101"/>
      <c r="V316" s="101"/>
      <c r="W316" s="101"/>
      <c r="X316" s="101"/>
      <c r="Y316" s="101"/>
      <c r="Z316" s="101"/>
    </row>
    <row r="317" spans="3:26">
      <c r="C317"/>
      <c r="Q317" s="100"/>
      <c r="R317" s="101"/>
      <c r="S317" s="101"/>
      <c r="T317" s="101"/>
      <c r="U317" s="101"/>
      <c r="V317" s="101"/>
      <c r="W317" s="101"/>
      <c r="X317" s="101"/>
      <c r="Y317" s="101"/>
      <c r="Z317" s="101"/>
    </row>
    <row r="318" spans="3:26">
      <c r="C318"/>
      <c r="Q318" s="100"/>
      <c r="R318" s="101"/>
      <c r="S318" s="101"/>
      <c r="T318" s="101"/>
      <c r="U318" s="101"/>
      <c r="V318" s="101"/>
      <c r="W318" s="101"/>
      <c r="X318" s="101"/>
      <c r="Y318" s="101"/>
      <c r="Z318" s="101"/>
    </row>
    <row r="319" spans="3:26">
      <c r="C319"/>
      <c r="Q319" s="100"/>
      <c r="R319" s="101"/>
      <c r="S319" s="101"/>
      <c r="T319" s="101"/>
      <c r="U319" s="101"/>
      <c r="V319" s="101"/>
      <c r="W319" s="101"/>
      <c r="X319" s="101"/>
      <c r="Y319" s="101"/>
      <c r="Z319" s="101"/>
    </row>
    <row r="320" spans="3:26">
      <c r="C320"/>
      <c r="Q320" s="100"/>
      <c r="R320" s="101"/>
      <c r="S320" s="101"/>
      <c r="T320" s="101"/>
      <c r="U320" s="101"/>
      <c r="V320" s="101"/>
      <c r="W320" s="101"/>
      <c r="X320" s="101"/>
      <c r="Y320" s="101"/>
      <c r="Z320" s="101"/>
    </row>
    <row r="321" spans="1:26">
      <c r="A321" s="25"/>
      <c r="C321"/>
      <c r="Q321" s="100"/>
      <c r="R321" s="101"/>
      <c r="S321" s="101"/>
      <c r="T321" s="101"/>
      <c r="U321" s="101"/>
      <c r="V321" s="101"/>
      <c r="W321" s="101"/>
      <c r="X321" s="101"/>
      <c r="Y321" s="101"/>
      <c r="Z321" s="101"/>
    </row>
    <row r="322" spans="1:26">
      <c r="C322" s="48"/>
      <c r="Q322" s="100"/>
      <c r="R322" s="101"/>
      <c r="S322" s="101"/>
      <c r="T322" s="101"/>
      <c r="U322" s="101"/>
      <c r="V322" s="101"/>
      <c r="W322" s="101"/>
      <c r="X322" s="101"/>
      <c r="Y322" s="101"/>
      <c r="Z322" s="101"/>
    </row>
    <row r="323" spans="1:26">
      <c r="C323" s="48"/>
      <c r="Q323" s="100"/>
      <c r="R323" s="101"/>
      <c r="S323" s="101"/>
      <c r="T323" s="101"/>
      <c r="U323" s="101"/>
      <c r="V323" s="101"/>
      <c r="W323" s="101"/>
      <c r="X323" s="101"/>
      <c r="Y323" s="101"/>
      <c r="Z323" s="101"/>
    </row>
    <row r="324" spans="1:26">
      <c r="C324" s="48"/>
      <c r="Q324" s="100"/>
      <c r="R324" s="101"/>
      <c r="S324" s="101"/>
      <c r="T324" s="101"/>
      <c r="U324" s="101"/>
      <c r="V324" s="101"/>
      <c r="W324" s="101"/>
      <c r="X324" s="101"/>
      <c r="Y324" s="101"/>
      <c r="Z324" s="101"/>
    </row>
    <row r="325" spans="1:26">
      <c r="C325"/>
      <c r="Q325" s="100"/>
      <c r="R325" s="101"/>
      <c r="S325" s="101"/>
      <c r="T325" s="101"/>
      <c r="U325" s="101"/>
      <c r="V325" s="101"/>
      <c r="W325" s="101"/>
      <c r="X325" s="101"/>
      <c r="Y325" s="101"/>
      <c r="Z325" s="101"/>
    </row>
    <row r="326" spans="1:26">
      <c r="A326" s="25"/>
      <c r="C326" s="48"/>
      <c r="Q326" s="100"/>
      <c r="R326" s="101"/>
      <c r="S326" s="101"/>
      <c r="T326" s="101"/>
      <c r="U326" s="101"/>
      <c r="V326" s="101"/>
      <c r="W326" s="101"/>
      <c r="X326" s="101"/>
      <c r="Y326" s="101"/>
      <c r="Z326" s="101"/>
    </row>
    <row r="327" spans="1:26">
      <c r="C327"/>
      <c r="Q327" s="100"/>
      <c r="R327" s="101"/>
      <c r="S327" s="101"/>
      <c r="T327" s="101"/>
      <c r="U327" s="101"/>
      <c r="V327" s="101"/>
      <c r="W327" s="101"/>
      <c r="X327" s="101"/>
      <c r="Y327" s="101"/>
      <c r="Z327" s="101"/>
    </row>
    <row r="328" spans="1:26">
      <c r="C328" s="48"/>
      <c r="Q328" s="100"/>
      <c r="R328" s="101"/>
      <c r="S328" s="101"/>
      <c r="T328" s="101"/>
      <c r="U328" s="101"/>
      <c r="V328" s="101"/>
      <c r="W328" s="101"/>
      <c r="X328" s="101"/>
      <c r="Y328" s="101"/>
      <c r="Z328" s="101"/>
    </row>
    <row r="329" spans="1:26">
      <c r="C329" s="48"/>
      <c r="Q329" s="100"/>
      <c r="R329" s="101"/>
      <c r="S329" s="101"/>
      <c r="T329" s="101"/>
      <c r="U329" s="101"/>
      <c r="V329" s="101"/>
      <c r="W329" s="101"/>
      <c r="X329" s="101"/>
      <c r="Y329" s="101"/>
      <c r="Z329" s="101"/>
    </row>
    <row r="330" spans="1:26">
      <c r="C330" s="48"/>
      <c r="Q330" s="100"/>
      <c r="R330" s="101"/>
      <c r="S330" s="101"/>
      <c r="T330" s="101"/>
      <c r="U330" s="101"/>
      <c r="V330" s="101"/>
      <c r="W330" s="101"/>
      <c r="X330" s="101"/>
      <c r="Y330" s="101"/>
      <c r="Z330" s="101"/>
    </row>
    <row r="331" spans="1:26">
      <c r="C331"/>
      <c r="Q331" s="100"/>
      <c r="R331" s="101"/>
      <c r="S331" s="101"/>
      <c r="T331" s="101"/>
      <c r="U331" s="101"/>
      <c r="V331" s="101"/>
      <c r="W331" s="101"/>
      <c r="X331" s="101"/>
      <c r="Y331" s="101"/>
      <c r="Z331" s="101"/>
    </row>
    <row r="332" spans="1:26">
      <c r="C332"/>
      <c r="Q332" s="100"/>
      <c r="R332" s="101"/>
      <c r="S332" s="101"/>
      <c r="T332" s="101"/>
      <c r="U332" s="101"/>
      <c r="V332" s="101"/>
      <c r="W332" s="101"/>
      <c r="X332" s="101"/>
      <c r="Y332" s="101"/>
      <c r="Z332" s="101"/>
    </row>
    <row r="333" spans="1:26">
      <c r="C333" s="48"/>
      <c r="Q333" s="100"/>
      <c r="R333" s="101"/>
      <c r="S333" s="101"/>
      <c r="T333" s="101"/>
      <c r="U333" s="101"/>
      <c r="V333" s="101"/>
      <c r="W333" s="101"/>
      <c r="X333" s="101"/>
      <c r="Y333" s="101"/>
      <c r="Z333" s="101"/>
    </row>
    <row r="334" spans="1:26">
      <c r="C334" s="48"/>
      <c r="Q334" s="100"/>
      <c r="R334" s="101"/>
      <c r="S334" s="101"/>
      <c r="T334" s="101"/>
      <c r="U334" s="101"/>
      <c r="V334" s="101"/>
      <c r="W334" s="101"/>
      <c r="X334" s="101"/>
      <c r="Y334" s="101"/>
      <c r="Z334" s="101"/>
    </row>
    <row r="335" spans="1:26">
      <c r="C335"/>
      <c r="Q335" s="100"/>
      <c r="R335" s="101"/>
      <c r="S335" s="101"/>
      <c r="T335" s="101"/>
      <c r="U335" s="101"/>
      <c r="V335" s="101"/>
      <c r="W335" s="101"/>
      <c r="X335" s="101"/>
      <c r="Y335" s="101"/>
      <c r="Z335" s="101"/>
    </row>
    <row r="336" spans="1:26">
      <c r="C336" s="48"/>
      <c r="Q336" s="100"/>
      <c r="R336" s="101"/>
      <c r="S336" s="101"/>
      <c r="T336" s="101"/>
      <c r="U336" s="101"/>
      <c r="V336" s="101"/>
      <c r="W336" s="101"/>
      <c r="X336" s="101"/>
      <c r="Y336" s="101"/>
      <c r="Z336" s="101"/>
    </row>
    <row r="337" spans="1:26">
      <c r="A337" s="25"/>
      <c r="C337" s="48"/>
      <c r="Q337" s="100"/>
      <c r="R337" s="101"/>
      <c r="S337" s="101"/>
      <c r="T337" s="101"/>
      <c r="U337" s="101"/>
      <c r="V337" s="101"/>
      <c r="W337" s="101"/>
      <c r="X337" s="101"/>
      <c r="Y337" s="101"/>
      <c r="Z337" s="101"/>
    </row>
    <row r="338" spans="1:26">
      <c r="A338" s="25"/>
      <c r="C338" s="48"/>
      <c r="Q338" s="100"/>
      <c r="R338" s="101"/>
      <c r="S338" s="101"/>
      <c r="T338" s="101"/>
      <c r="U338" s="101"/>
      <c r="V338" s="101"/>
      <c r="W338" s="101"/>
      <c r="X338" s="101"/>
      <c r="Y338" s="101"/>
      <c r="Z338" s="101"/>
    </row>
    <row r="339" spans="1:26">
      <c r="C339"/>
      <c r="Q339" s="100"/>
      <c r="R339" s="101"/>
      <c r="S339" s="101"/>
      <c r="T339" s="101"/>
      <c r="U339" s="101"/>
      <c r="V339" s="101"/>
      <c r="W339" s="101"/>
      <c r="X339" s="101"/>
      <c r="Y339" s="101"/>
      <c r="Z339" s="101"/>
    </row>
    <row r="340" spans="1:26">
      <c r="C340"/>
      <c r="Q340" s="100"/>
      <c r="R340" s="101"/>
      <c r="S340" s="101"/>
      <c r="T340" s="101"/>
      <c r="U340" s="101"/>
      <c r="V340" s="101"/>
      <c r="W340" s="101"/>
      <c r="X340" s="101"/>
      <c r="Y340" s="101"/>
      <c r="Z340" s="101"/>
    </row>
    <row r="341" spans="1:26">
      <c r="C341"/>
      <c r="Q341" s="100"/>
      <c r="R341" s="101"/>
      <c r="S341" s="101"/>
      <c r="T341" s="101"/>
      <c r="U341" s="101"/>
      <c r="V341" s="101"/>
      <c r="W341" s="101"/>
      <c r="X341" s="101"/>
      <c r="Y341" s="101"/>
      <c r="Z341" s="101"/>
    </row>
    <row r="342" spans="1:26">
      <c r="C342"/>
      <c r="Q342" s="100"/>
      <c r="R342" s="101"/>
      <c r="S342" s="101"/>
      <c r="T342" s="101"/>
      <c r="U342" s="101"/>
      <c r="V342" s="101"/>
      <c r="W342" s="101"/>
      <c r="X342" s="101"/>
      <c r="Y342" s="101"/>
      <c r="Z342" s="101"/>
    </row>
    <row r="343" spans="1:26">
      <c r="C343"/>
      <c r="Q343" s="100"/>
      <c r="R343" s="101"/>
      <c r="S343" s="101"/>
      <c r="T343" s="101"/>
      <c r="U343" s="101"/>
      <c r="V343" s="101"/>
      <c r="W343" s="101"/>
      <c r="X343" s="101"/>
      <c r="Y343" s="101"/>
      <c r="Z343" s="101"/>
    </row>
    <row r="344" spans="1:26">
      <c r="C344"/>
      <c r="Q344" s="100"/>
      <c r="R344" s="101"/>
      <c r="S344" s="101"/>
      <c r="T344" s="101"/>
      <c r="U344" s="101"/>
      <c r="V344" s="101"/>
      <c r="W344" s="101"/>
      <c r="X344" s="101"/>
      <c r="Y344" s="101"/>
      <c r="Z344" s="101"/>
    </row>
    <row r="345" spans="1:26">
      <c r="C345"/>
      <c r="Q345" s="100"/>
      <c r="R345" s="101"/>
      <c r="S345" s="101"/>
      <c r="T345" s="101"/>
      <c r="U345" s="101"/>
      <c r="V345" s="101"/>
      <c r="W345" s="101"/>
      <c r="X345" s="101"/>
      <c r="Y345" s="101"/>
      <c r="Z345" s="101"/>
    </row>
    <row r="346" spans="1:26">
      <c r="C346"/>
      <c r="Q346" s="100"/>
      <c r="R346" s="101"/>
      <c r="S346" s="101"/>
      <c r="T346" s="101"/>
      <c r="U346" s="101"/>
      <c r="V346" s="101"/>
      <c r="W346" s="101"/>
      <c r="X346" s="101"/>
      <c r="Y346" s="101"/>
      <c r="Z346" s="101"/>
    </row>
    <row r="347" spans="1:26">
      <c r="C347"/>
      <c r="Q347" s="100"/>
      <c r="R347" s="101"/>
      <c r="S347" s="101"/>
      <c r="T347" s="101"/>
      <c r="U347" s="101"/>
      <c r="V347" s="101"/>
      <c r="W347" s="101"/>
      <c r="X347" s="101"/>
      <c r="Y347" s="101"/>
      <c r="Z347" s="101"/>
    </row>
    <row r="348" spans="1:26">
      <c r="C348"/>
      <c r="Q348" s="100"/>
      <c r="R348" s="101"/>
      <c r="S348" s="101"/>
      <c r="T348" s="101"/>
      <c r="U348" s="101"/>
      <c r="V348" s="101"/>
      <c r="W348" s="101"/>
      <c r="X348" s="101"/>
      <c r="Y348" s="101"/>
      <c r="Z348" s="101"/>
    </row>
    <row r="349" spans="1:26">
      <c r="C349"/>
      <c r="Q349" s="100"/>
      <c r="R349" s="101"/>
      <c r="S349" s="101"/>
      <c r="T349" s="101"/>
      <c r="U349" s="101"/>
      <c r="V349" s="101"/>
      <c r="W349" s="101"/>
      <c r="X349" s="101"/>
      <c r="Y349" s="101"/>
      <c r="Z349" s="101"/>
    </row>
    <row r="350" spans="1:26">
      <c r="C350"/>
      <c r="Q350" s="100"/>
      <c r="R350" s="101"/>
      <c r="S350" s="101"/>
      <c r="T350" s="101"/>
      <c r="U350" s="101"/>
      <c r="V350" s="101"/>
      <c r="W350" s="101"/>
      <c r="X350" s="101"/>
      <c r="Y350" s="101"/>
      <c r="Z350" s="101"/>
    </row>
  </sheetData>
  <autoFilter ref="A6:N304" xr:uid="{7E131D64-641E-4875-8715-F60431ECD791}"/>
  <dataConsolidate/>
  <mergeCells count="4">
    <mergeCell ref="C3:D3"/>
    <mergeCell ref="C263:D263"/>
    <mergeCell ref="C251:D251"/>
    <mergeCell ref="C265:D26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D772C-EDA9-401A-93DF-EE2733302CE9}">
  <sheetPr filterMode="1"/>
  <dimension ref="A1:AA369"/>
  <sheetViews>
    <sheetView tabSelected="1" workbookViewId="0">
      <pane ySplit="6" topLeftCell="A7" activePane="bottomLeft" state="frozen"/>
      <selection pane="bottomLeft" activeCell="C39" sqref="C39"/>
    </sheetView>
  </sheetViews>
  <sheetFormatPr defaultColWidth="8.85546875" defaultRowHeight="15"/>
  <cols>
    <col min="1" max="1" width="17.5703125" bestFit="1" customWidth="1"/>
    <col min="2" max="2" width="10.5703125" customWidth="1"/>
    <col min="3" max="3" width="14.85546875" style="66" customWidth="1"/>
    <col min="4" max="4" width="11.7109375" customWidth="1"/>
    <col min="5" max="5" width="17.7109375" hidden="1" customWidth="1"/>
    <col min="6" max="6" width="56.140625" customWidth="1"/>
    <col min="7" max="7" width="10.42578125" customWidth="1"/>
    <col min="8" max="8" width="14" style="89" customWidth="1"/>
    <col min="9" max="9" width="11" customWidth="1"/>
    <col min="10" max="10" width="14.42578125" customWidth="1"/>
    <col min="11" max="11" width="18" customWidth="1"/>
    <col min="12" max="12" width="165" customWidth="1"/>
    <col min="13" max="13" width="12" customWidth="1"/>
    <col min="15" max="15" width="5.28515625" customWidth="1"/>
    <col min="16" max="16" width="9.140625" customWidth="1"/>
    <col min="17" max="26" width="0" hidden="1" customWidth="1"/>
  </cols>
  <sheetData>
    <row r="1" spans="1:27" ht="15.75" thickBot="1">
      <c r="C1" s="66">
        <f>120/4</f>
        <v>30</v>
      </c>
      <c r="I1" s="72" t="s">
        <v>1864</v>
      </c>
      <c r="J1" s="81" t="s">
        <v>976</v>
      </c>
      <c r="K1" s="81" t="s">
        <v>1866</v>
      </c>
      <c r="L1" s="81" t="s">
        <v>1867</v>
      </c>
      <c r="M1" s="86" t="s">
        <v>5133</v>
      </c>
    </row>
    <row r="2" spans="1:27">
      <c r="I2" s="77" t="s">
        <v>979</v>
      </c>
      <c r="J2" s="82">
        <f>COUNTIFS(B:B,I2)</f>
        <v>120</v>
      </c>
      <c r="K2" s="82">
        <f>COUNTIFS(B:B,I2,C:C,"*")</f>
        <v>120</v>
      </c>
      <c r="L2" s="82">
        <f>J2-K2</f>
        <v>0</v>
      </c>
      <c r="M2" s="73">
        <f>K2/J2</f>
        <v>1</v>
      </c>
      <c r="N2" s="122">
        <f>COUNTIF(C:C,"BA-"&amp;"*")</f>
        <v>16</v>
      </c>
    </row>
    <row r="3" spans="1:27">
      <c r="C3" s="126"/>
      <c r="D3" s="126"/>
      <c r="I3" s="78" t="s">
        <v>978</v>
      </c>
      <c r="J3" s="83">
        <f>COUNTIFS(B:B,I3)</f>
        <v>119</v>
      </c>
      <c r="K3" s="83">
        <f>COUNTIFS(B:B,I3,C:C,"*")</f>
        <v>119</v>
      </c>
      <c r="L3" s="83">
        <f>J3-K3</f>
        <v>0</v>
      </c>
      <c r="M3" s="74">
        <f>K3/J3</f>
        <v>1</v>
      </c>
      <c r="AA3" t="s">
        <v>6848</v>
      </c>
    </row>
    <row r="4" spans="1:27">
      <c r="I4" s="79" t="s">
        <v>977</v>
      </c>
      <c r="J4" s="84">
        <f>COUNTIFS(B:B,I4)</f>
        <v>119</v>
      </c>
      <c r="K4" s="84">
        <f>COUNTIFS(B:B,I4,C:C,"*")</f>
        <v>48</v>
      </c>
      <c r="L4" s="84">
        <f>J4-K4</f>
        <v>71</v>
      </c>
      <c r="M4" s="75">
        <f>K4/J4</f>
        <v>0.40336134453781514</v>
      </c>
    </row>
    <row r="5" spans="1:27" ht="15.75" thickBot="1">
      <c r="I5" s="80" t="s">
        <v>976</v>
      </c>
      <c r="J5" s="85">
        <f>SUM(J2:J4)</f>
        <v>358</v>
      </c>
      <c r="K5" s="85">
        <f>SUM(K2:K4)</f>
        <v>287</v>
      </c>
      <c r="L5" s="85">
        <f>SUM(L2:L4)</f>
        <v>71</v>
      </c>
      <c r="M5" s="76">
        <f>K5/J5</f>
        <v>0.8016759776536313</v>
      </c>
    </row>
    <row r="6" spans="1:27">
      <c r="A6" s="43" t="s">
        <v>980</v>
      </c>
      <c r="B6" s="43" t="s">
        <v>981</v>
      </c>
      <c r="C6" s="69" t="s">
        <v>991</v>
      </c>
      <c r="D6" s="43"/>
      <c r="E6" s="43" t="s">
        <v>992</v>
      </c>
      <c r="F6" s="43" t="s">
        <v>1007</v>
      </c>
      <c r="G6" s="43" t="s">
        <v>1008</v>
      </c>
      <c r="H6" s="92" t="s">
        <v>5134</v>
      </c>
      <c r="I6" s="92" t="s">
        <v>5135</v>
      </c>
      <c r="J6" s="92" t="s">
        <v>5136</v>
      </c>
      <c r="K6" s="92" t="s">
        <v>5137</v>
      </c>
      <c r="L6" s="92" t="s">
        <v>5138</v>
      </c>
      <c r="M6" s="92" t="s">
        <v>5139</v>
      </c>
      <c r="N6" s="92" t="s">
        <v>5140</v>
      </c>
      <c r="Q6" s="98" t="s">
        <v>5947</v>
      </c>
      <c r="R6" s="103" t="s">
        <v>5948</v>
      </c>
      <c r="S6" s="103" t="s">
        <v>987</v>
      </c>
      <c r="T6" s="103" t="s">
        <v>5949</v>
      </c>
      <c r="U6" s="103" t="s">
        <v>5134</v>
      </c>
      <c r="V6" s="99" t="s">
        <v>5950</v>
      </c>
      <c r="W6" s="99" t="s">
        <v>5951</v>
      </c>
      <c r="X6" s="99" t="s">
        <v>5952</v>
      </c>
    </row>
    <row r="7" spans="1:27" hidden="1">
      <c r="A7" t="s">
        <v>6849</v>
      </c>
      <c r="B7" t="s">
        <v>979</v>
      </c>
      <c r="C7" s="48" t="s">
        <v>5149</v>
      </c>
      <c r="D7" t="str">
        <f t="shared" ref="D7" si="0">LEFT(E7,10)</f>
        <v>P22-020655</v>
      </c>
      <c r="E7" t="str">
        <f>IFERROR(VLOOKUP($A7,'Capital spend Nov 30'!$D:$G,3,FALSE),"No PO")</f>
        <v>P22-020655 - Line 1</v>
      </c>
      <c r="F7" t="str">
        <f>VLOOKUP(A7,'Capital spend Nov 30'!D:Q,14,FALSE)</f>
        <v>Trillium Court  - 2022 - In-Suite Renovations</v>
      </c>
      <c r="G7" t="str">
        <f>VLOOKUP(A7,'Capital spend Nov 30'!D:U,18,FALSE)</f>
        <v>No</v>
      </c>
      <c r="H7" s="89">
        <f>SUMIF('Capital spend Nov 30'!D:D,'Dec 2022'!A7,'Capital spend Nov 30'!H:H)</f>
        <v>5757.35</v>
      </c>
      <c r="I7" t="str">
        <f>VLOOKUP(A7,'Capital spend Nov 30'!$D$10:$W$6901,15,0)</f>
        <v>ST10190</v>
      </c>
      <c r="J7" t="str">
        <f>VLOOKUP($A7,'Capital spend Nov 30'!$D$10:$W$6901,8,0)</f>
        <v>In-Suite Renovation (Capital)</v>
      </c>
      <c r="K7" t="str">
        <f>VLOOKUP($A7,'Capital spend Nov 30'!$D$10:$W$6901,2,0)</f>
        <v>Sarah McLinden</v>
      </c>
      <c r="L7" t="str">
        <f>VLOOKUP($A7,'Capital spend Nov 30'!$D$10:$W$6901,4,0)</f>
        <v>Suite 346 Reno  Old carpet has several stains and tares. Carpet needs to come out and new flooring put in
Scope Completed</v>
      </c>
      <c r="R7" s="118" t="s">
        <v>5953</v>
      </c>
      <c r="S7" s="118" t="s">
        <v>5955</v>
      </c>
      <c r="T7" s="118" t="s">
        <v>5956</v>
      </c>
      <c r="U7" s="119">
        <v>10085.25</v>
      </c>
      <c r="V7" s="118"/>
      <c r="W7" s="118"/>
      <c r="X7" s="118"/>
      <c r="Y7" s="118"/>
      <c r="Z7" s="118"/>
    </row>
    <row r="8" spans="1:27" hidden="1">
      <c r="A8" t="s">
        <v>6850</v>
      </c>
      <c r="B8" t="s">
        <v>979</v>
      </c>
      <c r="C8" s="48" t="s">
        <v>1012</v>
      </c>
      <c r="D8" t="str">
        <f t="shared" ref="D8:D71" si="1">LEFT(E8,10)</f>
        <v>P22-020619</v>
      </c>
      <c r="E8" t="str">
        <f>IFERROR(VLOOKUP($A8,'Capital spend Nov 30'!$D:$G,3,FALSE),"No PO")</f>
        <v>P22-020619 - Line 2</v>
      </c>
      <c r="F8" t="str">
        <f>VLOOKUP(A8,'Capital spend Nov 30'!D:Q,14,FALSE)</f>
        <v>Telfer Place - 2022 - In-Suite Renovations</v>
      </c>
      <c r="G8" t="str">
        <f>VLOOKUP(A8,'Capital spend Nov 30'!D:U,18,FALSE)</f>
        <v>No</v>
      </c>
      <c r="H8" s="89">
        <f>SUMIF('Capital spend Nov 30'!D:D,'Dec 2022'!A8,'Capital spend Nov 30'!H:H)</f>
        <v>30962.5</v>
      </c>
      <c r="I8" t="str">
        <f>VLOOKUP(A8,'Capital spend Nov 30'!$D$10:$W$6901,15,0)</f>
        <v>ST10188</v>
      </c>
      <c r="J8" t="str">
        <f>VLOOKUP($A8,'Capital spend Nov 30'!$D$10:$W$6901,8,0)</f>
        <v>Suites FF&amp;E (Capital)</v>
      </c>
      <c r="K8" t="str">
        <f>VLOOKUP($A8,'Capital spend Nov 30'!$D$10:$W$6901,2,0)</f>
        <v>Darleen Barber</v>
      </c>
      <c r="L8" t="str">
        <f>VLOOKUP($A8,'Capital spend Nov 30'!$D$10:$W$6901,4,0)</f>
        <v>Suite 3023 Reno Fridge</v>
      </c>
      <c r="R8" s="118" t="s">
        <v>5957</v>
      </c>
      <c r="S8" s="118" t="s">
        <v>276</v>
      </c>
      <c r="T8" s="118" t="s">
        <v>5958</v>
      </c>
      <c r="U8" s="119">
        <v>8255.16</v>
      </c>
      <c r="V8" s="118"/>
      <c r="W8" s="118"/>
      <c r="X8" s="118"/>
      <c r="Y8" s="118"/>
      <c r="Z8" s="118"/>
    </row>
    <row r="9" spans="1:27" hidden="1">
      <c r="A9" t="s">
        <v>6851</v>
      </c>
      <c r="B9" t="s">
        <v>979</v>
      </c>
      <c r="C9" s="48" t="s">
        <v>1012</v>
      </c>
      <c r="D9" t="str">
        <f t="shared" si="1"/>
        <v>P22-020642</v>
      </c>
      <c r="E9" t="str">
        <f>IFERROR(VLOOKUP($A9,'Capital spend Nov 30'!$D:$G,3,FALSE),"No PO")</f>
        <v>P22-020642 - Line 1</v>
      </c>
      <c r="F9" t="str">
        <f>VLOOKUP(A9,'Capital spend Nov 30'!D:Q,14,FALSE)</f>
        <v>Maplecrest - 2022 - Convection Oven</v>
      </c>
      <c r="G9" t="str">
        <f>VLOOKUP(A9,'Capital spend Nov 30'!D:U,18,FALSE)</f>
        <v>No</v>
      </c>
      <c r="H9" s="89">
        <f>SUMIF('Capital spend Nov 30'!D:D,'Dec 2022'!A9,'Capital spend Nov 30'!H:H)</f>
        <v>6913.71</v>
      </c>
      <c r="I9" t="str">
        <f>VLOOKUP(A9,'Capital spend Nov 30'!$D$10:$W$6901,15,0)</f>
        <v>ST10006</v>
      </c>
      <c r="J9" t="str">
        <f>VLOOKUP($A9,'Capital spend Nov 30'!$D$10:$W$6901,8,0)</f>
        <v>Kitchen FF&amp;E (Capital)</v>
      </c>
      <c r="K9" t="str">
        <f>VLOOKUP($A9,'Capital spend Nov 30'!$D$10:$W$6901,2,0)</f>
        <v>Tim Morrison</v>
      </c>
      <c r="L9" t="str">
        <f>VLOOKUP($A9,'Capital spend Nov 30'!$D$10:$W$6901,4,0)</f>
        <v>To replace the current failed 10+ year old convection oven with new. The oven has been "red tagged" out because it has a broken heat exchanger. A replacement exchanger was almost the cost of a new unit.</v>
      </c>
      <c r="R9" s="118" t="s">
        <v>5959</v>
      </c>
      <c r="S9" s="118" t="s">
        <v>964</v>
      </c>
      <c r="T9" s="118" t="s">
        <v>5960</v>
      </c>
      <c r="U9" s="119">
        <v>1634.84</v>
      </c>
      <c r="V9" s="118"/>
      <c r="W9" s="118"/>
      <c r="X9" s="118"/>
      <c r="Y9" s="118"/>
      <c r="Z9" s="118"/>
    </row>
    <row r="10" spans="1:27" hidden="1">
      <c r="A10" t="s">
        <v>6852</v>
      </c>
      <c r="B10" t="s">
        <v>979</v>
      </c>
      <c r="C10" s="48" t="s">
        <v>5149</v>
      </c>
      <c r="D10" t="str">
        <f t="shared" si="1"/>
        <v>P22-020625</v>
      </c>
      <c r="E10" t="str">
        <f>IFERROR(VLOOKUP($A10,'Capital spend Nov 30'!$D:$G,3,FALSE),"No PO")</f>
        <v>P22-020625 - Line 1</v>
      </c>
      <c r="F10" t="str">
        <f>VLOOKUP(A10,'Capital spend Nov 30'!D:Q,14,FALSE)</f>
        <v>Lynwood Park - 2022 - In-Suite Renovations</v>
      </c>
      <c r="G10" t="str">
        <f>VLOOKUP(A10,'Capital spend Nov 30'!D:U,18,FALSE)</f>
        <v>No</v>
      </c>
      <c r="H10" s="89">
        <f>SUMIF('Capital spend Nov 30'!D:D,'Dec 2022'!A10,'Capital spend Nov 30'!H:H)</f>
        <v>1073.5</v>
      </c>
      <c r="I10" t="str">
        <f>VLOOKUP(A10,'Capital spend Nov 30'!$D$10:$W$6901,15,0)</f>
        <v>ST10040</v>
      </c>
      <c r="J10" t="str">
        <f>VLOOKUP($A10,'Capital spend Nov 30'!$D$10:$W$6901,8,0)</f>
        <v>In-Suite Renovation (Capital)</v>
      </c>
      <c r="K10" t="str">
        <f>VLOOKUP($A10,'Capital spend Nov 30'!$D$10:$W$6901,2,0)</f>
        <v>Jason Bourget</v>
      </c>
      <c r="L10" t="str">
        <f>VLOOKUP($A10,'Capital spend Nov 30'!$D$10:$W$6901,4,0)</f>
        <v>Suite 302-04 Reno Install a tub cut out for resident needs</v>
      </c>
      <c r="R10" s="118" t="s">
        <v>5961</v>
      </c>
      <c r="S10" s="118" t="s">
        <v>443</v>
      </c>
      <c r="T10" s="118" t="s">
        <v>5962</v>
      </c>
      <c r="U10" s="119">
        <v>1064</v>
      </c>
      <c r="V10" s="118"/>
      <c r="W10" s="118"/>
      <c r="X10" s="118"/>
      <c r="Y10" s="118"/>
      <c r="Z10" s="118"/>
    </row>
    <row r="11" spans="1:27" hidden="1">
      <c r="A11" t="s">
        <v>6853</v>
      </c>
      <c r="B11" t="s">
        <v>979</v>
      </c>
      <c r="C11" s="48" t="s">
        <v>5149</v>
      </c>
      <c r="D11" t="str">
        <f t="shared" si="1"/>
        <v>P22-020934</v>
      </c>
      <c r="E11" t="str">
        <f>IFERROR(VLOOKUP($A11,'Capital spend Nov 30'!$D:$G,3,FALSE),"No PO")</f>
        <v>P22-020934 - Line 1</v>
      </c>
      <c r="F11" t="str">
        <f>VLOOKUP(A11,'Capital spend Nov 30'!D:Q,14,FALSE)</f>
        <v>Riverbend Place - 2022 - Kitchen FF&amp;E</v>
      </c>
      <c r="G11" t="str">
        <f>VLOOKUP(A11,'Capital spend Nov 30'!D:U,18,FALSE)</f>
        <v>No</v>
      </c>
      <c r="H11" s="89">
        <f>SUMIF('Capital spend Nov 30'!D:D,'Dec 2022'!A11,'Capital spend Nov 30'!H:H)</f>
        <v>3638.45</v>
      </c>
      <c r="I11" t="str">
        <f>VLOOKUP(A11,'Capital spend Nov 30'!$D$10:$W$6901,15,0)</f>
        <v>ST10184</v>
      </c>
      <c r="J11" t="str">
        <f>VLOOKUP($A11,'Capital spend Nov 30'!$D$10:$W$6901,8,0)</f>
        <v>Kitchen FF&amp;E (Capital)</v>
      </c>
      <c r="K11" t="str">
        <f>VLOOKUP($A11,'Capital spend Nov 30'!$D$10:$W$6901,2,0)</f>
        <v>Emilio Ricciardi (Terminated)</v>
      </c>
      <c r="L11" t="str">
        <f>VLOOKUP($A11,'Capital spend Nov 30'!$D$10:$W$6901,4,0)</f>
        <v>Heated Cambro Cart (2nd Unit Requested)</v>
      </c>
      <c r="R11" s="118" t="s">
        <v>5963</v>
      </c>
      <c r="S11" s="118" t="s">
        <v>384</v>
      </c>
      <c r="T11" s="118" t="s">
        <v>5964</v>
      </c>
      <c r="U11" s="119">
        <v>131.25</v>
      </c>
      <c r="V11" s="118"/>
      <c r="W11" s="118"/>
      <c r="X11" s="118"/>
      <c r="Y11" s="118"/>
      <c r="Z11" s="118"/>
    </row>
    <row r="12" spans="1:27" hidden="1">
      <c r="A12" t="s">
        <v>6854</v>
      </c>
      <c r="B12" t="s">
        <v>979</v>
      </c>
      <c r="C12" s="57" t="s">
        <v>6855</v>
      </c>
      <c r="D12" t="str">
        <f t="shared" si="1"/>
        <v>P22-021039</v>
      </c>
      <c r="E12" t="str">
        <f>IFERROR(VLOOKUP($A12,'Capital spend Nov 30'!$D:$G,3,FALSE),"No PO")</f>
        <v>P22-021039 - Line 2</v>
      </c>
      <c r="F12" t="str">
        <f>VLOOKUP(A12,'Capital spend Nov 30'!D:Q,14,FALSE)</f>
        <v>Brierwood Apts - 2022 - In-Suite Renovations</v>
      </c>
      <c r="G12" t="str">
        <f>VLOOKUP(A12,'Capital spend Nov 30'!D:U,18,FALSE)</f>
        <v>No</v>
      </c>
      <c r="H12" s="89">
        <f>SUMIF('Capital spend Nov 30'!D:D,'Dec 2022'!A12,'Capital spend Nov 30'!H:H)</f>
        <v>17632.379999999997</v>
      </c>
      <c r="I12" t="str">
        <f>VLOOKUP(A12,'Capital spend Nov 30'!$D$10:$W$6901,15,0)</f>
        <v>ST10186</v>
      </c>
      <c r="J12" t="str">
        <f>VLOOKUP($A12,'Capital spend Nov 30'!$D$10:$W$6901,8,0)</f>
        <v>In-Suite Renovation (Capital)</v>
      </c>
      <c r="K12" t="str">
        <f>VLOOKUP($A12,'Capital spend Nov 30'!$D$10:$W$6901,2,0)</f>
        <v>Mandie Kopitin</v>
      </c>
      <c r="L12" t="str">
        <f>VLOOKUP($A12,'Capital spend Nov 30'!$D$10:$W$6901,4,0)</f>
        <v>Suite 603 Apt  Reno
Remove, Dispose &amp; Install Bedroom &amp; Living area Carpet, Entrance/Kitchen Flooring and Bathroom Flooring
Supply &amp; Install Threshold/Transition Strip
Two Coats of Paint the entire unit including ceiling
Supply &amp; Install Baseboards
Supply and Install Door Trim</v>
      </c>
      <c r="R12" s="118" t="s">
        <v>5965</v>
      </c>
      <c r="S12" s="118" t="s">
        <v>241</v>
      </c>
      <c r="T12" s="118" t="s">
        <v>5966</v>
      </c>
      <c r="U12" s="119">
        <v>90.4</v>
      </c>
      <c r="V12" s="118"/>
      <c r="W12" s="118"/>
      <c r="X12" s="118"/>
      <c r="Y12" s="118"/>
      <c r="Z12" s="118"/>
    </row>
    <row r="13" spans="1:27" hidden="1">
      <c r="A13" t="s">
        <v>6856</v>
      </c>
      <c r="B13" t="s">
        <v>979</v>
      </c>
      <c r="C13" s="48" t="s">
        <v>5149</v>
      </c>
      <c r="D13" t="str">
        <f t="shared" si="1"/>
        <v>P22-021036</v>
      </c>
      <c r="E13" t="str">
        <f>IFERROR(VLOOKUP($A13,'Capital spend Nov 30'!$D:$G,3,FALSE),"No PO")</f>
        <v>P22-021036 - Line 1</v>
      </c>
      <c r="F13" t="str">
        <f>VLOOKUP(A13,'Capital spend Nov 30'!D:Q,14,FALSE)</f>
        <v>Brierwood Gardens - 2022 - PRV Replacement for The Hot Water Storage Tanks</v>
      </c>
      <c r="G13" t="str">
        <f>VLOOKUP(A13,'Capital spend Nov 30'!D:U,18,FALSE)</f>
        <v>No</v>
      </c>
      <c r="H13" s="89">
        <f>SUMIF('Capital spend Nov 30'!D:D,'Dec 2022'!A13,'Capital spend Nov 30'!H:H)</f>
        <v>5263.87</v>
      </c>
      <c r="I13" t="str">
        <f>VLOOKUP(A13,'Capital spend Nov 30'!$D$10:$W$6901,15,0)</f>
        <v>ST10183</v>
      </c>
      <c r="J13" t="str">
        <f>VLOOKUP($A13,'Capital spend Nov 30'!$D$10:$W$6901,8,0)</f>
        <v>Plumbing (Capital)</v>
      </c>
      <c r="K13" t="str">
        <f>VLOOKUP($A13,'Capital spend Nov 30'!$D$10:$W$6901,2,0)</f>
        <v>Hazel D'Gama</v>
      </c>
      <c r="L13" t="str">
        <f>VLOOKUP($A13,'Capital spend Nov 30'!$D$10:$W$6901,4,0)</f>
        <v>PRV replacement for the hot water storage tanks that as per FM Global Inspection.</v>
      </c>
      <c r="R13" s="118" t="s">
        <v>5967</v>
      </c>
      <c r="S13" s="118" t="s">
        <v>381</v>
      </c>
      <c r="T13" s="118" t="s">
        <v>5968</v>
      </c>
      <c r="U13" s="119">
        <v>879.09</v>
      </c>
      <c r="V13" s="118"/>
      <c r="W13" s="118"/>
      <c r="X13" s="118"/>
      <c r="Y13" s="118"/>
      <c r="Z13" s="118"/>
    </row>
    <row r="14" spans="1:27" hidden="1">
      <c r="A14" t="s">
        <v>6857</v>
      </c>
      <c r="B14" t="s">
        <v>979</v>
      </c>
      <c r="C14" s="48" t="s">
        <v>5149</v>
      </c>
      <c r="D14" t="str">
        <f t="shared" si="1"/>
        <v>P22-020643</v>
      </c>
      <c r="E14" t="str">
        <f>IFERROR(VLOOKUP($A14,'Capital spend Nov 30'!$D:$G,3,FALSE),"No PO")</f>
        <v>P22-020643 - Line 1</v>
      </c>
      <c r="F14" t="str">
        <f>VLOOKUP(A14,'Capital spend Nov 30'!D:Q,14,FALSE)</f>
        <v>Carlingview Manor - 2022 -- Outside Lighting Repairs</v>
      </c>
      <c r="G14" t="str">
        <f>VLOOKUP(A14,'Capital spend Nov 30'!D:U,18,FALSE)</f>
        <v>No</v>
      </c>
      <c r="H14" s="89">
        <f>SUMIF('Capital spend Nov 30'!D:D,'Dec 2022'!A14,'Capital spend Nov 30'!H:H)</f>
        <v>14441.4</v>
      </c>
      <c r="I14" t="str">
        <f>VLOOKUP(A14,'Capital spend Nov 30'!$D$10:$W$6901,15,0)</f>
        <v>ST10331</v>
      </c>
      <c r="J14" t="str">
        <f>VLOOKUP($A14,'Capital spend Nov 30'!$D$10:$W$6901,8,0)</f>
        <v>Electrical Systems (Capital)</v>
      </c>
      <c r="K14" t="str">
        <f>VLOOKUP($A14,'Capital spend Nov 30'!$D$10:$W$6901,2,0)</f>
        <v>Emilio Ricciardi (Terminated)</v>
      </c>
      <c r="L14" t="str">
        <f>VLOOKUP($A14,'Capital spend Nov 30'!$D$10:$W$6901,4,0)</f>
        <v>‐ Install new LED retrofit lamp in the parking lot lamp post. Quantity 8 
‐ Replace wall packs with new LED wall Packs on a uniform pattern. Quantity 21 
‐ Replace man door lights with small LED wall packs. Quantity 5 
‐ Replace front entry column lights with new LED adjustable down lights. Quantity 2</v>
      </c>
      <c r="R14" s="118" t="s">
        <v>5969</v>
      </c>
      <c r="S14" s="118" t="s">
        <v>317</v>
      </c>
      <c r="T14" s="118" t="s">
        <v>5971</v>
      </c>
      <c r="U14" s="119">
        <v>1025.06</v>
      </c>
      <c r="V14" s="118"/>
      <c r="W14" s="118"/>
      <c r="X14" s="118"/>
      <c r="Y14" s="118"/>
      <c r="Z14" s="118"/>
    </row>
    <row r="15" spans="1:27" hidden="1">
      <c r="A15" t="s">
        <v>6858</v>
      </c>
      <c r="B15" t="s">
        <v>979</v>
      </c>
      <c r="C15" s="48" t="s">
        <v>5149</v>
      </c>
      <c r="D15" t="str">
        <f t="shared" si="1"/>
        <v>P22-021037</v>
      </c>
      <c r="E15" t="str">
        <f>IFERROR(VLOOKUP($A15,'Capital spend Nov 30'!$D:$G,3,FALSE),"No PO")</f>
        <v>P22-021037 - Line 1</v>
      </c>
      <c r="F15" t="str">
        <f>VLOOKUP(A15,'Capital spend Nov 30'!D:Q,14,FALSE)</f>
        <v>Brierwood Gardens - 2022 - Burst Water Line in Wall of Unit 410 Emergency Repairs</v>
      </c>
      <c r="G15" t="str">
        <f>VLOOKUP(A15,'Capital spend Nov 30'!D:U,18,FALSE)</f>
        <v>No</v>
      </c>
      <c r="H15" s="89">
        <f>SUMIF('Capital spend Nov 30'!D:D,'Dec 2022'!A15,'Capital spend Nov 30'!H:H)</f>
        <v>7574.29</v>
      </c>
      <c r="I15" t="str">
        <f>VLOOKUP(A15,'Capital spend Nov 30'!$D$10:$W$6901,15,0)</f>
        <v>ST10183</v>
      </c>
      <c r="J15" t="str">
        <f>VLOOKUP($A15,'Capital spend Nov 30'!$D$10:$W$6901,8,0)</f>
        <v>Tenant Spaces (Capital)</v>
      </c>
      <c r="K15" t="str">
        <f>VLOOKUP($A15,'Capital spend Nov 30'!$D$10:$W$6901,2,0)</f>
        <v>Hazel D'Gama</v>
      </c>
      <c r="L15" t="str">
        <f>VLOOKUP($A15,'Capital spend Nov 30'!$D$10:$W$6901,4,0)</f>
        <v>Came to the home to complete emergency repairs and clean up as requested from burst water line in wall of Unit 410.</v>
      </c>
      <c r="R15" s="118" t="s">
        <v>5972</v>
      </c>
      <c r="S15" s="118" t="s">
        <v>263</v>
      </c>
      <c r="T15" s="118" t="s">
        <v>5973</v>
      </c>
      <c r="U15" s="119">
        <v>2599</v>
      </c>
      <c r="V15" s="118"/>
      <c r="W15" s="118"/>
      <c r="X15" s="118"/>
      <c r="Y15" s="118"/>
      <c r="Z15" s="118"/>
    </row>
    <row r="16" spans="1:27" hidden="1">
      <c r="A16" t="s">
        <v>6859</v>
      </c>
      <c r="B16" t="s">
        <v>979</v>
      </c>
      <c r="C16" s="48" t="s">
        <v>2147</v>
      </c>
      <c r="D16" t="str">
        <f t="shared" si="1"/>
        <v>P22-020765</v>
      </c>
      <c r="E16" t="str">
        <f>IFERROR(VLOOKUP($A16,'Capital spend Nov 30'!$D:$G,3,FALSE),"No PO")</f>
        <v>P22-020765 - Line 1</v>
      </c>
      <c r="F16" t="str">
        <f>VLOOKUP(A16,'Capital spend Nov 30'!D:Q,14,FALSE)</f>
        <v>Riverside Place - 2022 - Toaster</v>
      </c>
      <c r="G16" t="str">
        <f>VLOOKUP(A16,'Capital spend Nov 30'!D:U,18,FALSE)</f>
        <v>No</v>
      </c>
      <c r="H16" s="89">
        <f>SUMIF('Capital spend Nov 30'!D:D,'Dec 2022'!A16,'Capital spend Nov 30'!H:H)</f>
        <v>2202.37</v>
      </c>
      <c r="I16" t="str">
        <f>VLOOKUP(A16,'Capital spend Nov 30'!$D$10:$W$6901,15,0)</f>
        <v>ST10172</v>
      </c>
      <c r="J16" t="str">
        <f>VLOOKUP($A16,'Capital spend Nov 30'!$D$10:$W$6901,8,0)</f>
        <v>Kitchen FF&amp;E (Capital)</v>
      </c>
      <c r="K16" t="str">
        <f>VLOOKUP($A16,'Capital spend Nov 30'!$D$10:$W$6901,2,0)</f>
        <v>Hazel D'Gama</v>
      </c>
      <c r="L16" t="str">
        <f>VLOOKUP($A16,'Capital spend Nov 30'!$D$10:$W$6901,4,0)</f>
        <v>Riverside Place - New Toaster</v>
      </c>
      <c r="R16" s="118" t="s">
        <v>5974</v>
      </c>
      <c r="S16" s="118" t="s">
        <v>746</v>
      </c>
      <c r="T16" s="118" t="s">
        <v>5975</v>
      </c>
      <c r="U16" s="119">
        <v>1412.5</v>
      </c>
      <c r="V16" s="118"/>
      <c r="W16" s="118"/>
      <c r="X16" s="118"/>
      <c r="Y16" s="118"/>
      <c r="Z16" s="118"/>
    </row>
    <row r="17" spans="1:26" hidden="1">
      <c r="A17" t="s">
        <v>6860</v>
      </c>
      <c r="B17" t="s">
        <v>979</v>
      </c>
      <c r="C17" s="48" t="s">
        <v>1012</v>
      </c>
      <c r="D17" t="str">
        <f t="shared" si="1"/>
        <v>P22-020937</v>
      </c>
      <c r="E17" t="str">
        <f>IFERROR(VLOOKUP($A17,'Capital spend Nov 30'!$D:$G,3,FALSE),"No PO")</f>
        <v>P22-020937 - Line 1</v>
      </c>
      <c r="F17" t="str">
        <f>VLOOKUP(A17,'Capital spend Nov 30'!D:Q,14,FALSE)</f>
        <v>The Kensington Oakville - 2022 - Front Entrance Canopy</v>
      </c>
      <c r="G17" t="str">
        <f>VLOOKUP(A17,'Capital spend Nov 30'!D:U,18,FALSE)</f>
        <v>No</v>
      </c>
      <c r="H17" s="89">
        <f>SUMIF('Capital spend Nov 30'!D:D,'Dec 2022'!A17,'Capital spend Nov 30'!H:H)</f>
        <v>26882.7</v>
      </c>
      <c r="I17" t="str">
        <f>VLOOKUP(A17,'Capital spend Nov 30'!$D$10:$W$6901,15,0)</f>
        <v>ST10005</v>
      </c>
      <c r="J17" t="str">
        <f>VLOOKUP($A17,'Capital spend Nov 30'!$D$10:$W$6901,8,0)</f>
        <v>Signage (Capital)</v>
      </c>
      <c r="K17" t="str">
        <f>VLOOKUP($A17,'Capital spend Nov 30'!$D$10:$W$6901,2,0)</f>
        <v>Vanessa Fuentes-Castro</v>
      </c>
      <c r="L17" t="str">
        <f>VLOOKUP($A17,'Capital spend Nov 30'!$D$10:$W$6901,4,0)</f>
        <v>The Kensington Oakville - Front Entrance Canopy</v>
      </c>
      <c r="R17" s="118" t="s">
        <v>5976</v>
      </c>
      <c r="S17" s="118" t="s">
        <v>701</v>
      </c>
      <c r="T17" s="118" t="s">
        <v>5977</v>
      </c>
      <c r="U17" s="119">
        <v>3034.05</v>
      </c>
      <c r="V17" s="118"/>
      <c r="W17" s="118"/>
      <c r="X17" s="118"/>
      <c r="Y17" s="118"/>
      <c r="Z17" s="118"/>
    </row>
    <row r="18" spans="1:26" hidden="1">
      <c r="A18" t="s">
        <v>6861</v>
      </c>
      <c r="B18" t="s">
        <v>979</v>
      </c>
      <c r="C18" s="48" t="s">
        <v>1012</v>
      </c>
      <c r="D18" t="str">
        <f t="shared" si="1"/>
        <v>P22-020641</v>
      </c>
      <c r="E18" t="str">
        <f>IFERROR(VLOOKUP($A18,'Capital spend Nov 30'!$D:$G,3,FALSE),"No PO")</f>
        <v>P22-020641 - Line 1</v>
      </c>
      <c r="F18" t="str">
        <f>VLOOKUP(A18,'Capital spend Nov 30'!D:Q,14,FALSE)</f>
        <v>Sumac Lodge - 2022 - Sewage Pump Replacement</v>
      </c>
      <c r="G18" t="str">
        <f>VLOOKUP(A18,'Capital spend Nov 30'!D:U,18,FALSE)</f>
        <v>No</v>
      </c>
      <c r="H18" s="89">
        <f>SUMIF('Capital spend Nov 30'!D:D,'Dec 2022'!A18,'Capital spend Nov 30'!H:H)</f>
        <v>10483.01</v>
      </c>
      <c r="I18" t="str">
        <f>VLOOKUP(A18,'Capital spend Nov 30'!$D$10:$W$6901,15,0)</f>
        <v>ST10176</v>
      </c>
      <c r="J18" t="str">
        <f>VLOOKUP($A18,'Capital spend Nov 30'!$D$10:$W$6901,8,0)</f>
        <v>Plumbing (Capital)</v>
      </c>
      <c r="K18" t="str">
        <f>VLOOKUP($A18,'Capital spend Nov 30'!$D$10:$W$6901,2,0)</f>
        <v>Emilio Ricciardi (Terminated)</v>
      </c>
      <c r="L18" t="str">
        <f>VLOOKUP($A18,'Capital spend Nov 30'!$D$10:$W$6901,4,0)</f>
        <v>Installed only Revera supplied pump and supplied a new pump to keep on the shelf in the event of an emergency.</v>
      </c>
      <c r="R18" s="118" t="s">
        <v>5978</v>
      </c>
      <c r="S18" s="118" t="s">
        <v>746</v>
      </c>
      <c r="T18" s="118" t="s">
        <v>5979</v>
      </c>
      <c r="U18" s="119">
        <v>3417.54</v>
      </c>
      <c r="V18" s="118"/>
      <c r="W18" s="118"/>
      <c r="X18" s="118"/>
      <c r="Y18" s="118"/>
      <c r="Z18" s="118"/>
    </row>
    <row r="19" spans="1:26" hidden="1">
      <c r="A19" t="s">
        <v>6862</v>
      </c>
      <c r="B19" t="s">
        <v>979</v>
      </c>
      <c r="C19" s="48" t="s">
        <v>1012</v>
      </c>
      <c r="D19" t="str">
        <f t="shared" si="1"/>
        <v>P22-020626</v>
      </c>
      <c r="E19" t="str">
        <f>IFERROR(VLOOKUP($A19,'Capital spend Nov 30'!$D:$G,3,FALSE),"No PO")</f>
        <v>P22-020626 - Line 1</v>
      </c>
      <c r="F19" t="str">
        <f>VLOOKUP(A19,'Capital spend Nov 30'!D:Q,14,FALSE)</f>
        <v>Hunt Club -2022 - Dining room Doors</v>
      </c>
      <c r="G19" t="str">
        <f>VLOOKUP(A19,'Capital spend Nov 30'!D:U,18,FALSE)</f>
        <v>No</v>
      </c>
      <c r="H19" s="89">
        <f>SUMIF('Capital spend Nov 30'!D:D,'Dec 2022'!A19,'Capital spend Nov 30'!H:H)</f>
        <v>1322.1</v>
      </c>
      <c r="I19" t="str">
        <f>VLOOKUP(A19,'Capital spend Nov 30'!$D$10:$W$6901,15,0)</f>
        <v>ST10043</v>
      </c>
      <c r="J19" t="str">
        <f>VLOOKUP($A19,'Capital spend Nov 30'!$D$10:$W$6901,8,0)</f>
        <v>Dining Room (Capital)</v>
      </c>
      <c r="K19" t="str">
        <f>VLOOKUP($A19,'Capital spend Nov 30'!$D$10:$W$6901,2,0)</f>
        <v>Franco D'Angelo</v>
      </c>
      <c r="L19" t="str">
        <f>VLOOKUP($A19,'Capital spend Nov 30'!$D$10:$W$6901,4,0)</f>
        <v>Hunt Club -2022 - Dining room Doors - Replace double door frame. More 10 yrs</v>
      </c>
      <c r="R19" s="118" t="s">
        <v>5980</v>
      </c>
      <c r="S19" s="118" t="s">
        <v>447</v>
      </c>
      <c r="T19" s="118" t="s">
        <v>5981</v>
      </c>
      <c r="U19" s="119">
        <v>555</v>
      </c>
      <c r="V19" s="118"/>
      <c r="W19" s="118"/>
      <c r="X19" s="118"/>
      <c r="Y19" s="118"/>
      <c r="Z19" s="118"/>
    </row>
    <row r="20" spans="1:26" hidden="1">
      <c r="A20" t="s">
        <v>6863</v>
      </c>
      <c r="B20" t="s">
        <v>979</v>
      </c>
      <c r="C20" s="48" t="s">
        <v>1012</v>
      </c>
      <c r="D20" t="str">
        <f t="shared" si="1"/>
        <v>P22-020623</v>
      </c>
      <c r="E20" t="str">
        <f>IFERROR(VLOOKUP($A20,'Capital spend Nov 30'!$D:$G,3,FALSE),"No PO")</f>
        <v>P22-020623 - Line 1</v>
      </c>
      <c r="F20" t="str">
        <f>VLOOKUP(A20,'Capital spend Nov 30'!D:Q,14,FALSE)</f>
        <v>Portobello - 2022- Corridor carpet</v>
      </c>
      <c r="G20" t="str">
        <f>VLOOKUP(A20,'Capital spend Nov 30'!D:U,18,FALSE)</f>
        <v>No</v>
      </c>
      <c r="H20" s="89">
        <f>SUMIF('Capital spend Nov 30'!D:D,'Dec 2022'!A20,'Capital spend Nov 30'!H:H)</f>
        <v>5305.35</v>
      </c>
      <c r="I20" t="str">
        <f>VLOOKUP(A20,'Capital spend Nov 30'!$D$10:$W$6901,15,0)</f>
        <v>ST10052</v>
      </c>
      <c r="J20" t="str">
        <f>VLOOKUP($A20,'Capital spend Nov 30'!$D$10:$W$6901,8,0)</f>
        <v>Corridors (Capital)</v>
      </c>
      <c r="K20" t="str">
        <f>VLOOKUP($A20,'Capital spend Nov 30'!$D$10:$W$6901,2,0)</f>
        <v>Franco D'Angelo</v>
      </c>
      <c r="L20" t="str">
        <f>VLOOKUP($A20,'Capital spend Nov 30'!$D$10:$W$6901,4,0)</f>
        <v>Portobello - 2022- Corridor carpet - Repair 39 areas of carpet in corridor throughout with a band strip of accent carpet  ..Tripping hazards . More 10 yrs</v>
      </c>
      <c r="R20" s="118" t="s">
        <v>5982</v>
      </c>
      <c r="S20" s="118" t="s">
        <v>276</v>
      </c>
      <c r="T20" s="118" t="s">
        <v>5983</v>
      </c>
      <c r="U20" s="119">
        <v>2825</v>
      </c>
      <c r="V20" s="118"/>
      <c r="W20" s="118"/>
      <c r="X20" s="118"/>
      <c r="Y20" s="118"/>
      <c r="Z20" s="118"/>
    </row>
    <row r="21" spans="1:26" hidden="1">
      <c r="A21" t="s">
        <v>6864</v>
      </c>
      <c r="B21" t="s">
        <v>979</v>
      </c>
      <c r="C21" s="48" t="s">
        <v>1012</v>
      </c>
      <c r="D21" t="str">
        <f t="shared" si="1"/>
        <v>P22-020624</v>
      </c>
      <c r="E21" t="str">
        <f>IFERROR(VLOOKUP($A21,'Capital spend Nov 30'!$D:$G,3,FALSE),"No PO")</f>
        <v>P22-020624 - Line 1</v>
      </c>
      <c r="F21" t="str">
        <f>VLOOKUP(A21,'Capital spend Nov 30'!D:Q,14,FALSE)</f>
        <v>Edinburgh - 2022- MUA pilot Assembly</v>
      </c>
      <c r="G21" t="str">
        <f>VLOOKUP(A21,'Capital spend Nov 30'!D:U,18,FALSE)</f>
        <v>No</v>
      </c>
      <c r="H21" s="89">
        <f>SUMIF('Capital spend Nov 30'!D:D,'Dec 2022'!A21,'Capital spend Nov 30'!H:H)</f>
        <v>5199.57</v>
      </c>
      <c r="I21" t="str">
        <f>VLOOKUP(A21,'Capital spend Nov 30'!$D$10:$W$6901,15,0)</f>
        <v>ST10045</v>
      </c>
      <c r="J21" t="str">
        <f>VLOOKUP($A21,'Capital spend Nov 30'!$D$10:$W$6901,8,0)</f>
        <v>HVAC Systems (Capital)</v>
      </c>
      <c r="K21" t="str">
        <f>VLOOKUP($A21,'Capital spend Nov 30'!$D$10:$W$6901,2,0)</f>
        <v>Franco D'Angelo</v>
      </c>
      <c r="L21" t="str">
        <f>VLOOKUP($A21,'Capital spend Nov 30'!$D$10:$W$6901,4,0)</f>
        <v>Edinburgh - 2022- MUA pilot Assembly - Replace pilot assembly. More 10 yrs</v>
      </c>
      <c r="R21" s="118" t="s">
        <v>5984</v>
      </c>
      <c r="S21" s="118" t="s">
        <v>338</v>
      </c>
      <c r="T21" s="118" t="s">
        <v>5985</v>
      </c>
      <c r="U21" s="119">
        <v>565</v>
      </c>
      <c r="V21" s="118"/>
      <c r="W21" s="118"/>
      <c r="X21" s="118"/>
      <c r="Y21" s="118"/>
      <c r="Z21" s="118"/>
    </row>
    <row r="22" spans="1:26" hidden="1">
      <c r="A22" t="s">
        <v>6865</v>
      </c>
      <c r="B22" t="s">
        <v>979</v>
      </c>
      <c r="C22" s="48" t="s">
        <v>5149</v>
      </c>
      <c r="D22" t="str">
        <f t="shared" si="1"/>
        <v>P22-020627</v>
      </c>
      <c r="E22" t="str">
        <f>IFERROR(VLOOKUP($A22,'Capital spend Nov 30'!$D:$G,3,FALSE),"No PO")</f>
        <v>P22-020627 - Line 1</v>
      </c>
      <c r="F22" t="str">
        <f>VLOOKUP(A22,'Capital spend Nov 30'!D:Q,14,FALSE)</f>
        <v>Prince of Wales - 2022- Suite 335 P-tac</v>
      </c>
      <c r="G22" t="str">
        <f>VLOOKUP(A22,'Capital spend Nov 30'!D:U,18,FALSE)</f>
        <v>No</v>
      </c>
      <c r="H22" s="89">
        <f>SUMIF('Capital spend Nov 30'!D:D,'Dec 2022'!A22,'Capital spend Nov 30'!H:H)</f>
        <v>1088.17</v>
      </c>
      <c r="I22" t="str">
        <f>VLOOKUP(A22,'Capital spend Nov 30'!$D$10:$W$6901,15,0)</f>
        <v>ST10041</v>
      </c>
      <c r="J22" t="str">
        <f>VLOOKUP($A22,'Capital spend Nov 30'!$D$10:$W$6901,8,0)</f>
        <v>HVAC Systems (Capital)</v>
      </c>
      <c r="K22" t="str">
        <f>VLOOKUP($A22,'Capital spend Nov 30'!$D$10:$W$6901,2,0)</f>
        <v>Franco D'Angelo</v>
      </c>
      <c r="L22" t="str">
        <f>VLOOKUP($A22,'Capital spend Nov 30'!$D$10:$W$6901,4,0)</f>
        <v>Prince of Wales - 2022- Suite 335 P-tac - Replace Igniter . More 5 yrs</v>
      </c>
      <c r="R22" s="118" t="s">
        <v>5986</v>
      </c>
      <c r="S22" s="118" t="s">
        <v>338</v>
      </c>
      <c r="T22" s="118" t="s">
        <v>5987</v>
      </c>
      <c r="U22" s="119">
        <v>565</v>
      </c>
      <c r="V22" s="118"/>
      <c r="W22" s="118"/>
      <c r="X22" s="118"/>
      <c r="Y22" s="118"/>
      <c r="Z22" s="118"/>
    </row>
    <row r="23" spans="1:26" hidden="1">
      <c r="A23" t="s">
        <v>6866</v>
      </c>
      <c r="B23" t="s">
        <v>979</v>
      </c>
      <c r="C23" s="48" t="s">
        <v>5149</v>
      </c>
      <c r="D23" t="str">
        <f t="shared" si="1"/>
        <v>P22-021040</v>
      </c>
      <c r="E23" t="str">
        <f>IFERROR(VLOOKUP($A23,'Capital spend Nov 30'!$D:$G,3,FALSE),"No PO")</f>
        <v>P22-021040 - Line 1</v>
      </c>
      <c r="F23" t="str">
        <f>VLOOKUP(A23,'Capital spend Nov 30'!D:Q,14,FALSE)</f>
        <v>Brierwood Gardens - 2022 - Burst Water Line in Wall of Unit 410 Restoration Work</v>
      </c>
      <c r="G23" t="str">
        <f>VLOOKUP(A23,'Capital spend Nov 30'!D:U,18,FALSE)</f>
        <v>No</v>
      </c>
      <c r="H23" s="89">
        <f>SUMIF('Capital spend Nov 30'!D:D,'Dec 2022'!A23,'Capital spend Nov 30'!H:H)</f>
        <v>16212.9</v>
      </c>
      <c r="I23" t="str">
        <f>VLOOKUP(A23,'Capital spend Nov 30'!$D$10:$W$6901,15,0)</f>
        <v>ST10183</v>
      </c>
      <c r="J23" t="str">
        <f>VLOOKUP($A23,'Capital spend Nov 30'!$D$10:$W$6901,8,0)</f>
        <v>Tenant Spaces (Capital)</v>
      </c>
      <c r="K23" t="str">
        <f>VLOOKUP($A23,'Capital spend Nov 30'!$D$10:$W$6901,2,0)</f>
        <v>Hazel D'Gama</v>
      </c>
      <c r="L23" t="str">
        <f>VLOOKUP($A23,'Capital spend Nov 30'!$D$10:$W$6901,4,0)</f>
        <v>Proposal to return to the home to complete restoration repairs from burst water line in wall of Unit 410.</v>
      </c>
      <c r="R23" s="118" t="s">
        <v>5988</v>
      </c>
      <c r="S23" s="118" t="s">
        <v>338</v>
      </c>
      <c r="T23" s="118" t="s">
        <v>5989</v>
      </c>
      <c r="U23" s="119">
        <v>565</v>
      </c>
      <c r="V23" s="118"/>
      <c r="W23" s="118"/>
      <c r="X23" s="118"/>
      <c r="Y23" s="118"/>
      <c r="Z23" s="118"/>
    </row>
    <row r="24" spans="1:26" hidden="1">
      <c r="A24" t="s">
        <v>6867</v>
      </c>
      <c r="B24" t="s">
        <v>979</v>
      </c>
      <c r="C24" s="48" t="s">
        <v>1012</v>
      </c>
      <c r="D24" t="str">
        <f t="shared" si="1"/>
        <v>P22-020722</v>
      </c>
      <c r="E24" t="str">
        <f>IFERROR(VLOOKUP($A24,'Capital spend Nov 30'!$D:$G,3,FALSE),"No PO")</f>
        <v>P22-020722 - Line 1</v>
      </c>
      <c r="F24" t="str">
        <f>VLOOKUP(A24,'Capital spend Nov 30'!D:Q,14,FALSE)</f>
        <v>Inglewood - 2022 - In-Suite Renovations</v>
      </c>
      <c r="G24" t="str">
        <f>VLOOKUP(A24,'Capital spend Nov 30'!D:U,18,FALSE)</f>
        <v>No</v>
      </c>
      <c r="H24" s="89">
        <f>SUMIF('Capital spend Nov 30'!D:D,'Dec 2022'!A24,'Capital spend Nov 30'!H:H)</f>
        <v>892.5</v>
      </c>
      <c r="I24" t="str">
        <f>VLOOKUP(A24,'Capital spend Nov 30'!$D$10:$W$6901,15,0)</f>
        <v>ST10066</v>
      </c>
      <c r="J24" t="str">
        <f>VLOOKUP($A24,'Capital spend Nov 30'!$D$10:$W$6901,8,0)</f>
        <v>In-Suite Refresh (Capital)</v>
      </c>
      <c r="K24" t="str">
        <f>VLOOKUP($A24,'Capital spend Nov 30'!$D$10:$W$6901,2,0)</f>
        <v>Heather Wormington</v>
      </c>
      <c r="L24" t="str">
        <f>VLOOKUP($A24,'Capital spend Nov 30'!$D$10:$W$6901,4,0)</f>
        <v>Suite 211 Refresh
Paint</v>
      </c>
      <c r="R24" s="118" t="s">
        <v>5990</v>
      </c>
      <c r="S24" s="118" t="s">
        <v>338</v>
      </c>
      <c r="T24" s="118" t="s">
        <v>5991</v>
      </c>
      <c r="U24" s="119">
        <v>565</v>
      </c>
      <c r="V24" s="118"/>
      <c r="W24" s="118"/>
      <c r="X24" s="118"/>
      <c r="Y24" s="118"/>
      <c r="Z24" s="118"/>
    </row>
    <row r="25" spans="1:26" hidden="1">
      <c r="A25" t="s">
        <v>6868</v>
      </c>
      <c r="B25" t="s">
        <v>979</v>
      </c>
      <c r="C25" s="48" t="s">
        <v>1012</v>
      </c>
      <c r="D25" t="str">
        <f t="shared" si="1"/>
        <v>P22-020813</v>
      </c>
      <c r="E25" t="str">
        <f>IFERROR(VLOOKUP($A25,'Capital spend Nov 30'!$D:$G,3,FALSE),"No PO")</f>
        <v>P22-020813 - Line 1</v>
      </c>
      <c r="F25" t="str">
        <f>VLOOKUP(A25,'Capital spend Nov 30'!D:Q,14,FALSE)</f>
        <v>The Westwood - 2022 - In-Suite Renovations</v>
      </c>
      <c r="G25" t="str">
        <f>VLOOKUP(A25,'Capital spend Nov 30'!D:U,18,FALSE)</f>
        <v>No</v>
      </c>
      <c r="H25" s="89">
        <f>SUMIF('Capital spend Nov 30'!D:D,'Dec 2022'!A25,'Capital spend Nov 30'!H:H)</f>
        <v>2361.6999999999998</v>
      </c>
      <c r="I25" t="str">
        <f>VLOOKUP(A25,'Capital spend Nov 30'!$D$10:$W$6901,15,0)</f>
        <v>ST10035</v>
      </c>
      <c r="J25" t="str">
        <f>VLOOKUP($A25,'Capital spend Nov 30'!$D$10:$W$6901,8,0)</f>
        <v>In-Suite Renovation (Capital)</v>
      </c>
      <c r="K25" t="str">
        <f>VLOOKUP($A25,'Capital spend Nov 30'!$D$10:$W$6901,2,0)</f>
        <v>Laura Clarke-Giberson</v>
      </c>
      <c r="L25" t="str">
        <f>VLOOKUP($A25,'Capital spend Nov 30'!$D$10:$W$6901,4,0)</f>
        <v>Suite 2-615 Reno Additional Scope</v>
      </c>
      <c r="R25" s="118" t="s">
        <v>5992</v>
      </c>
      <c r="S25" s="118" t="s">
        <v>402</v>
      </c>
      <c r="T25" s="118" t="s">
        <v>5993</v>
      </c>
      <c r="U25" s="119">
        <v>1732.5</v>
      </c>
      <c r="V25" s="118"/>
      <c r="W25" s="118"/>
      <c r="X25" s="118"/>
      <c r="Y25" s="118"/>
      <c r="Z25" s="118"/>
    </row>
    <row r="26" spans="1:26" hidden="1">
      <c r="A26" t="s">
        <v>6869</v>
      </c>
      <c r="B26" t="s">
        <v>979</v>
      </c>
      <c r="C26" s="48" t="s">
        <v>1012</v>
      </c>
      <c r="D26" t="str">
        <f t="shared" si="1"/>
        <v>P22-020812</v>
      </c>
      <c r="E26" t="str">
        <f>IFERROR(VLOOKUP($A26,'Capital spend Nov 30'!$D:$G,3,FALSE),"No PO")</f>
        <v>P22-020812 - Line 1</v>
      </c>
      <c r="F26" t="str">
        <f>VLOOKUP(A26,'Capital spend Nov 30'!D:Q,14,FALSE)</f>
        <v>The Westwood - 2022 - In-Suite Renovations</v>
      </c>
      <c r="G26" t="str">
        <f>VLOOKUP(A26,'Capital spend Nov 30'!D:U,18,FALSE)</f>
        <v>No</v>
      </c>
      <c r="H26" s="89">
        <f>SUMIF('Capital spend Nov 30'!D:D,'Dec 2022'!A26,'Capital spend Nov 30'!H:H)</f>
        <v>2870.2</v>
      </c>
      <c r="I26" t="str">
        <f>VLOOKUP(A26,'Capital spend Nov 30'!$D$10:$W$6901,15,0)</f>
        <v>ST10035</v>
      </c>
      <c r="J26" t="str">
        <f>VLOOKUP($A26,'Capital spend Nov 30'!$D$10:$W$6901,8,0)</f>
        <v>In-Suite Refresh (Capital)</v>
      </c>
      <c r="K26" t="str">
        <f>VLOOKUP($A26,'Capital spend Nov 30'!$D$10:$W$6901,2,0)</f>
        <v>Laura Clarke-Giberson</v>
      </c>
      <c r="L26" t="str">
        <f>VLOOKUP($A26,'Capital spend Nov 30'!$D$10:$W$6901,4,0)</f>
        <v>Suite 2-409 Refresh Additional Scope</v>
      </c>
      <c r="R26" s="118" t="s">
        <v>5994</v>
      </c>
      <c r="S26" s="118" t="s">
        <v>402</v>
      </c>
      <c r="T26" s="118" t="s">
        <v>5995</v>
      </c>
      <c r="U26" s="119">
        <v>4292.51</v>
      </c>
      <c r="V26" s="118"/>
      <c r="W26" s="118"/>
      <c r="X26" s="118"/>
      <c r="Y26" s="118"/>
      <c r="Z26" s="118"/>
    </row>
    <row r="27" spans="1:26" hidden="1">
      <c r="A27" t="s">
        <v>6870</v>
      </c>
      <c r="B27" t="s">
        <v>979</v>
      </c>
      <c r="C27" s="48" t="s">
        <v>1012</v>
      </c>
      <c r="D27" t="str">
        <f t="shared" si="1"/>
        <v>P22-020818</v>
      </c>
      <c r="E27" t="str">
        <f>IFERROR(VLOOKUP($A27,'Capital spend Nov 30'!$D:$G,3,FALSE),"No PO")</f>
        <v>P22-020818 - Line 2</v>
      </c>
      <c r="F27" t="str">
        <f>VLOOKUP(A27,'Capital spend Nov 30'!D:Q,14,FALSE)</f>
        <v>Prince of Wales - 2022 - In-Suite Renovations</v>
      </c>
      <c r="G27" t="str">
        <f>VLOOKUP(A27,'Capital spend Nov 30'!D:U,18,FALSE)</f>
        <v>No</v>
      </c>
      <c r="H27" s="89">
        <f>SUMIF('Capital spend Nov 30'!D:D,'Dec 2022'!A27,'Capital spend Nov 30'!H:H)</f>
        <v>1446.4</v>
      </c>
      <c r="I27" t="str">
        <f>VLOOKUP(A27,'Capital spend Nov 30'!$D$10:$W$6901,15,0)</f>
        <v>ST10041</v>
      </c>
      <c r="J27" t="str">
        <f>VLOOKUP($A27,'Capital spend Nov 30'!$D$10:$W$6901,8,0)</f>
        <v>In-Suite Refresh (Capital)</v>
      </c>
      <c r="K27" t="str">
        <f>VLOOKUP($A27,'Capital spend Nov 30'!$D$10:$W$6901,2,0)</f>
        <v>Jennifer Holmes</v>
      </c>
      <c r="L27" t="str">
        <f>VLOOKUP($A27,'Capital spend Nov 30'!$D$10:$W$6901,4,0)</f>
        <v>Suite 405 Refresh Paint</v>
      </c>
      <c r="R27" s="118" t="s">
        <v>5996</v>
      </c>
      <c r="S27" s="118" t="s">
        <v>338</v>
      </c>
      <c r="T27" s="118" t="s">
        <v>5997</v>
      </c>
      <c r="U27" s="119">
        <v>565</v>
      </c>
      <c r="V27" s="118"/>
      <c r="W27" s="118"/>
      <c r="X27" s="118"/>
      <c r="Y27" s="118"/>
      <c r="Z27" s="118"/>
    </row>
    <row r="28" spans="1:26" hidden="1">
      <c r="A28" t="s">
        <v>6871</v>
      </c>
      <c r="B28" t="s">
        <v>979</v>
      </c>
      <c r="C28" s="48" t="s">
        <v>1012</v>
      </c>
      <c r="D28" t="str">
        <f t="shared" si="1"/>
        <v>P22-020819</v>
      </c>
      <c r="E28" t="str">
        <f>IFERROR(VLOOKUP($A28,'Capital spend Nov 30'!$D:$G,3,FALSE),"No PO")</f>
        <v>P22-020819 - Line 2</v>
      </c>
      <c r="F28" t="str">
        <f>VLOOKUP(A28,'Capital spend Nov 30'!D:Q,14,FALSE)</f>
        <v>Prince of Wales - 2022 - In-Suite Renovations</v>
      </c>
      <c r="G28" t="str">
        <f>VLOOKUP(A28,'Capital spend Nov 30'!D:U,18,FALSE)</f>
        <v>No</v>
      </c>
      <c r="H28" s="89">
        <f>SUMIF('Capital spend Nov 30'!D:D,'Dec 2022'!A28,'Capital spend Nov 30'!H:H)</f>
        <v>1531.15</v>
      </c>
      <c r="I28" t="str">
        <f>VLOOKUP(A28,'Capital spend Nov 30'!$D$10:$W$6901,15,0)</f>
        <v>ST10041</v>
      </c>
      <c r="J28" t="str">
        <f>VLOOKUP($A28,'Capital spend Nov 30'!$D$10:$W$6901,8,0)</f>
        <v>In-Suite Refresh (Capital)</v>
      </c>
      <c r="K28" t="str">
        <f>VLOOKUP($A28,'Capital spend Nov 30'!$D$10:$W$6901,2,0)</f>
        <v>Jennifer Holmes</v>
      </c>
      <c r="L28" t="str">
        <f>VLOOKUP($A28,'Capital spend Nov 30'!$D$10:$W$6901,4,0)</f>
        <v>Suite 230 Refresh Paint</v>
      </c>
      <c r="R28" s="118" t="s">
        <v>5998</v>
      </c>
      <c r="S28" s="118" t="s">
        <v>338</v>
      </c>
      <c r="T28" s="118" t="s">
        <v>5999</v>
      </c>
      <c r="U28" s="119">
        <v>565</v>
      </c>
      <c r="V28" s="118"/>
      <c r="W28" s="118"/>
      <c r="X28" s="118"/>
      <c r="Y28" s="118"/>
      <c r="Z28" s="118"/>
    </row>
    <row r="29" spans="1:26" hidden="1">
      <c r="A29" t="s">
        <v>6872</v>
      </c>
      <c r="B29" t="s">
        <v>979</v>
      </c>
      <c r="C29" s="48" t="s">
        <v>5149</v>
      </c>
      <c r="D29" t="str">
        <f t="shared" si="1"/>
        <v>P22-020723</v>
      </c>
      <c r="E29" t="str">
        <f>IFERROR(VLOOKUP($A29,'Capital spend Nov 30'!$D:$G,3,FALSE),"No PO")</f>
        <v>P22-020723 - Line 2</v>
      </c>
      <c r="F29" t="str">
        <f>VLOOKUP(A29,'Capital spend Nov 30'!D:Q,14,FALSE)</f>
        <v>Valley Stream - 2022 - In-Suite Renovations</v>
      </c>
      <c r="G29" t="str">
        <f>VLOOKUP(A29,'Capital spend Nov 30'!D:U,18,FALSE)</f>
        <v>No</v>
      </c>
      <c r="H29" s="89">
        <f>SUMIF('Capital spend Nov 30'!D:D,'Dec 2022'!A29,'Capital spend Nov 30'!H:H)</f>
        <v>4628.8999999999996</v>
      </c>
      <c r="I29" t="str">
        <f>VLOOKUP(A29,'Capital spend Nov 30'!$D$10:$W$6901,15,0)</f>
        <v>ST10042</v>
      </c>
      <c r="J29" t="str">
        <f>VLOOKUP($A29,'Capital spend Nov 30'!$D$10:$W$6901,8,0)</f>
        <v>In-Suite Renovation (Capital)</v>
      </c>
      <c r="K29" t="str">
        <f>VLOOKUP($A29,'Capital spend Nov 30'!$D$10:$W$6901,2,0)</f>
        <v>Jason Vincent</v>
      </c>
      <c r="L29" t="str">
        <f>VLOOKUP($A29,'Capital spend Nov 30'!$D$10:$W$6901,4,0)</f>
        <v>Suite 425 Reno Valley Stream Paint &amp; Flooring 
Suite is rented.</v>
      </c>
      <c r="R29" s="118" t="s">
        <v>6000</v>
      </c>
      <c r="S29" s="118" t="s">
        <v>402</v>
      </c>
      <c r="T29" s="118" t="s">
        <v>6001</v>
      </c>
      <c r="U29" s="119">
        <v>6937.93</v>
      </c>
      <c r="V29" s="118"/>
      <c r="W29" s="118"/>
      <c r="X29" s="118"/>
      <c r="Y29" s="118"/>
      <c r="Z29" s="118"/>
    </row>
    <row r="30" spans="1:26">
      <c r="A30" t="s">
        <v>6873</v>
      </c>
      <c r="B30" t="s">
        <v>977</v>
      </c>
      <c r="C30" s="126" t="s">
        <v>1012</v>
      </c>
      <c r="D30" s="126"/>
      <c r="E30" t="str">
        <f>IFERROR(VLOOKUP($A30,'Capital spend Nov 30'!$D:$G,3,FALSE),"No PO")</f>
        <v>P22-020932 - Line 1</v>
      </c>
      <c r="F30" t="str">
        <f>VLOOKUP(A30,'Capital spend Nov 30'!D:Q,14,FALSE)</f>
        <v>The Kensington Oakville - 2022 - HVAC (Kitchen MUA)</v>
      </c>
      <c r="G30" t="str">
        <f>VLOOKUP(A30,'Capital spend Nov 30'!D:U,18,FALSE)</f>
        <v>No</v>
      </c>
      <c r="H30" s="89">
        <f>SUMIF('Capital spend Nov 30'!D:D,'Dec 2022'!A30,'Capital spend Nov 30'!H:H)</f>
        <v>16933.05</v>
      </c>
      <c r="I30" t="str">
        <f>VLOOKUP(A30,'Capital spend Nov 30'!$D$10:$W$6901,15,0)</f>
        <v>ST10005</v>
      </c>
      <c r="J30" t="str">
        <f>VLOOKUP($A30,'Capital spend Nov 30'!$D$10:$W$6901,8,0)</f>
        <v>HVAC Systems (Capital)</v>
      </c>
      <c r="K30" t="str">
        <f>VLOOKUP($A30,'Capital spend Nov 30'!$D$10:$W$6901,2,0)</f>
        <v>Tim Morrison</v>
      </c>
      <c r="L30" t="str">
        <f>VLOOKUP($A30,'Capital spend Nov 30'!$D$10:$W$6901,4,0)</f>
        <v>To replace the 15 year old six (6) failed isolation valves on the Kitchen MUA unit so that service can be performed. These valves need to shut off all water lines so the unit can be opened up for work.</v>
      </c>
      <c r="M30" t="e" cm="1">
        <f t="array" ref="M30">vlook</f>
        <v>#NAME?</v>
      </c>
      <c r="R30" s="118" t="s">
        <v>6002</v>
      </c>
      <c r="S30" s="118" t="s">
        <v>855</v>
      </c>
      <c r="T30" s="118" t="s">
        <v>6003</v>
      </c>
      <c r="U30" s="119">
        <v>943.5</v>
      </c>
      <c r="V30" s="118"/>
      <c r="W30" s="118"/>
      <c r="X30" s="118"/>
      <c r="Y30" s="118"/>
      <c r="Z30" s="118"/>
    </row>
    <row r="31" spans="1:26">
      <c r="A31" t="s">
        <v>6874</v>
      </c>
      <c r="B31" t="s">
        <v>977</v>
      </c>
      <c r="C31" s="126" t="s">
        <v>1012</v>
      </c>
      <c r="D31" s="126"/>
      <c r="E31" t="str">
        <f>IFERROR(VLOOKUP($A31,'Capital spend Nov 30'!$D:$G,3,FALSE),"No PO")</f>
        <v>P22-020915 - Line 1</v>
      </c>
      <c r="F31" t="str">
        <f>VLOOKUP(A31,'Capital spend Nov 30'!D:Q,14,FALSE)</f>
        <v>The Kensington Oakville - 2022 - Plumbing (Backflow Preventor)</v>
      </c>
      <c r="G31" t="str">
        <f>VLOOKUP(A31,'Capital spend Nov 30'!D:U,18,FALSE)</f>
        <v>No</v>
      </c>
      <c r="H31" s="89">
        <f>SUMIF('Capital spend Nov 30'!D:D,'Dec 2022'!A31,'Capital spend Nov 30'!H:H)</f>
        <v>1392.16</v>
      </c>
      <c r="I31" t="str">
        <f>VLOOKUP(A31,'Capital spend Nov 30'!$D$10:$W$6901,15,0)</f>
        <v>ST10005</v>
      </c>
      <c r="J31" t="str">
        <f>VLOOKUP($A31,'Capital spend Nov 30'!$D$10:$W$6901,8,0)</f>
        <v>Plumbing (Capital)</v>
      </c>
      <c r="K31" t="str">
        <f>VLOOKUP($A31,'Capital spend Nov 30'!$D$10:$W$6901,2,0)</f>
        <v>Tim Morrison</v>
      </c>
      <c r="L31" t="str">
        <f>VLOOKUP($A31,'Capital spend Nov 30'!$D$10:$W$6901,4,0)</f>
        <v>To replace the current failed 20 year old back flow preventer serving the make up water in the penthouse mechanical room. Too old to repair because we can't find parts.</v>
      </c>
      <c r="R31" s="118" t="s">
        <v>6004</v>
      </c>
      <c r="S31" s="118" t="s">
        <v>481</v>
      </c>
      <c r="T31" s="118" t="s">
        <v>6005</v>
      </c>
      <c r="U31" s="119">
        <v>8207.57</v>
      </c>
      <c r="V31" s="118"/>
      <c r="W31" s="118"/>
      <c r="X31" s="118"/>
      <c r="Y31" s="118"/>
      <c r="Z31" s="118"/>
    </row>
    <row r="32" spans="1:26">
      <c r="A32" t="s">
        <v>6875</v>
      </c>
      <c r="B32" t="s">
        <v>977</v>
      </c>
      <c r="C32" s="126" t="s">
        <v>1012</v>
      </c>
      <c r="D32" s="126"/>
      <c r="E32" t="str">
        <f>IFERROR(VLOOKUP($A32,'Capital spend Nov 30'!$D:$G,3,FALSE),"No PO")</f>
        <v>P22-020916 - Line 1</v>
      </c>
      <c r="F32" t="str">
        <f>VLOOKUP(A32,'Capital spend Nov 30'!D:Q,14,FALSE)</f>
        <v>The Kensington Oakville - 2022 - Plumbing (Recirc Pump)</v>
      </c>
      <c r="G32" t="str">
        <f>VLOOKUP(A32,'Capital spend Nov 30'!D:U,18,FALSE)</f>
        <v>No</v>
      </c>
      <c r="H32" s="89">
        <f>SUMIF('Capital spend Nov 30'!D:D,'Dec 2022'!A32,'Capital spend Nov 30'!H:H)</f>
        <v>2141.9299999999998</v>
      </c>
      <c r="I32" t="str">
        <f>VLOOKUP(A32,'Capital spend Nov 30'!$D$10:$W$6901,15,0)</f>
        <v>ST10005</v>
      </c>
      <c r="J32" t="str">
        <f>VLOOKUP($A32,'Capital spend Nov 30'!$D$10:$W$6901,8,0)</f>
        <v>Plumbing (Capital)</v>
      </c>
      <c r="K32" t="str">
        <f>VLOOKUP($A32,'Capital spend Nov 30'!$D$10:$W$6901,2,0)</f>
        <v>Tim Morrison</v>
      </c>
      <c r="L32" t="str">
        <f>VLOOKUP($A32,'Capital spend Nov 30'!$D$10:$W$6901,4,0)</f>
        <v>To replace the current failed 20 year old recirc pump.</v>
      </c>
      <c r="R32" s="118" t="s">
        <v>6006</v>
      </c>
      <c r="S32" s="118" t="s">
        <v>390</v>
      </c>
      <c r="T32" s="118" t="s">
        <v>6007</v>
      </c>
      <c r="U32" s="119">
        <v>351.75</v>
      </c>
      <c r="V32" s="118"/>
      <c r="W32" s="118"/>
      <c r="X32" s="118"/>
      <c r="Y32" s="118"/>
      <c r="Z32" s="118"/>
    </row>
    <row r="33" spans="1:26">
      <c r="A33" t="s">
        <v>6876</v>
      </c>
      <c r="B33" t="s">
        <v>977</v>
      </c>
      <c r="C33" s="126" t="s">
        <v>1012</v>
      </c>
      <c r="D33" s="126"/>
      <c r="E33" t="str">
        <f>IFERROR(VLOOKUP($A33,'Capital spend Nov 30'!$D:$G,3,FALSE),"No PO")</f>
        <v>P22-020917 - Line 1</v>
      </c>
      <c r="F33" t="str">
        <f>VLOOKUP(A33,'Capital spend Nov 30'!D:Q,14,FALSE)</f>
        <v>The Kensington Oakville - 2022 - HVAC (MUA-1 VFD)</v>
      </c>
      <c r="G33" t="str">
        <f>VLOOKUP(A33,'Capital spend Nov 30'!D:U,18,FALSE)</f>
        <v>No</v>
      </c>
      <c r="H33" s="89">
        <f>SUMIF('Capital spend Nov 30'!D:D,'Dec 2022'!A33,'Capital spend Nov 30'!H:H)</f>
        <v>1112.99</v>
      </c>
      <c r="I33" t="str">
        <f>VLOOKUP(A33,'Capital spend Nov 30'!$D$10:$W$6901,15,0)</f>
        <v>ST10005</v>
      </c>
      <c r="J33" t="str">
        <f>VLOOKUP($A33,'Capital spend Nov 30'!$D$10:$W$6901,8,0)</f>
        <v>HVAC Systems (Capital)</v>
      </c>
      <c r="K33" t="str">
        <f>VLOOKUP($A33,'Capital spend Nov 30'!$D$10:$W$6901,2,0)</f>
        <v>Tim Morrison</v>
      </c>
      <c r="L33" t="str">
        <f>VLOOKUP($A33,'Capital spend Nov 30'!$D$10:$W$6901,4,0)</f>
        <v>To replace the current failed 20 year old VFD on MUA-1. The unit is down until we replace the parts.</v>
      </c>
      <c r="R33" s="118" t="s">
        <v>6008</v>
      </c>
      <c r="S33" s="118" t="s">
        <v>390</v>
      </c>
      <c r="T33" s="118" t="s">
        <v>6009</v>
      </c>
      <c r="U33" s="119">
        <v>262.5</v>
      </c>
      <c r="V33" s="118"/>
      <c r="W33" s="118"/>
      <c r="X33" s="118"/>
      <c r="Y33" s="118"/>
      <c r="Z33" s="118"/>
    </row>
    <row r="34" spans="1:26">
      <c r="A34" s="25" t="s">
        <v>6877</v>
      </c>
      <c r="B34" t="s">
        <v>977</v>
      </c>
      <c r="C34" s="126" t="s">
        <v>1012</v>
      </c>
      <c r="D34" s="126"/>
      <c r="E34" t="str">
        <f>IFERROR(VLOOKUP($A34,'Capital spend Nov 30'!$D:$G,3,FALSE),"No PO")</f>
        <v>P22-020913 - Line 1</v>
      </c>
      <c r="F34" t="str">
        <f>VLOOKUP(A34,'Capital spend Nov 30'!D:Q,14,FALSE)</f>
        <v>The Kensington Oakville - 2022 - Electrical (Resident Exhaust Fans)</v>
      </c>
      <c r="G34" t="str">
        <f>VLOOKUP(A34,'Capital spend Nov 30'!D:U,18,FALSE)</f>
        <v>No</v>
      </c>
      <c r="H34" s="89">
        <f>SUMIF('Capital spend Nov 30'!D:D,'Dec 2022'!A34,'Capital spend Nov 30'!H:H)</f>
        <v>1111.92</v>
      </c>
      <c r="I34" t="str">
        <f>VLOOKUP(A34,'Capital spend Nov 30'!$D$10:$W$6901,15,0)</f>
        <v>ST10005</v>
      </c>
      <c r="J34" t="str">
        <f>VLOOKUP($A34,'Capital spend Nov 30'!$D$10:$W$6901,8,0)</f>
        <v>Electrical Systems (Capital)</v>
      </c>
      <c r="K34" t="str">
        <f>VLOOKUP($A34,'Capital spend Nov 30'!$D$10:$W$6901,2,0)</f>
        <v>Tim Morrison</v>
      </c>
      <c r="L34" t="str">
        <f>VLOOKUP($A34,'Capital spend Nov 30'!$D$10:$W$6901,4,0)</f>
        <v>To replace the current failed resident room exhaust fans.</v>
      </c>
      <c r="R34" s="118" t="s">
        <v>6010</v>
      </c>
      <c r="S34" s="118" t="s">
        <v>263</v>
      </c>
      <c r="T34" s="118" t="s">
        <v>6011</v>
      </c>
      <c r="U34" s="119">
        <v>15214.03</v>
      </c>
      <c r="V34" s="118"/>
      <c r="W34" s="118"/>
      <c r="X34" s="118"/>
      <c r="Y34" s="118"/>
      <c r="Z34" s="118"/>
    </row>
    <row r="35" spans="1:26">
      <c r="A35" s="25" t="s">
        <v>6878</v>
      </c>
      <c r="B35" t="s">
        <v>977</v>
      </c>
      <c r="C35" s="48" t="s">
        <v>6879</v>
      </c>
      <c r="D35" t="str">
        <f t="shared" si="1"/>
        <v>P22-020918</v>
      </c>
      <c r="E35" t="str">
        <f>IFERROR(VLOOKUP($A35,'Capital spend Nov 30'!$D:$G,3,FALSE),"No PO")</f>
        <v>P22-020918 - Line 1</v>
      </c>
      <c r="F35" t="str">
        <f>VLOOKUP(A35,'Capital spend Nov 30'!D:Q,14,FALSE)</f>
        <v>The Kensington Oakville - 2022 - Fire Exit Signs</v>
      </c>
      <c r="G35" t="str">
        <f>VLOOKUP(A35,'Capital spend Nov 30'!D:U,18,FALSE)</f>
        <v>No</v>
      </c>
      <c r="H35" s="89">
        <f>SUMIF('Capital spend Nov 30'!D:D,'Dec 2022'!A35,'Capital spend Nov 30'!H:H)</f>
        <v>4113.2</v>
      </c>
      <c r="I35" t="str">
        <f>VLOOKUP(A35,'Capital spend Nov 30'!$D$10:$W$6901,15,0)</f>
        <v>ST10005</v>
      </c>
      <c r="J35" t="str">
        <f>VLOOKUP($A35,'Capital spend Nov 30'!$D$10:$W$6901,8,0)</f>
        <v>Fire alarm/Sprinkler (Capital)</v>
      </c>
      <c r="K35" t="str">
        <f>VLOOKUP($A35,'Capital spend Nov 30'!$D$10:$W$6901,2,0)</f>
        <v>Tim Morrison</v>
      </c>
      <c r="L35" t="str">
        <f>VLOOKUP($A35,'Capital spend Nov 30'!$D$10:$W$6901,4,0)</f>
        <v>To replace the current 8 Fire Exit Signs with new as per the fire dept "order". Attached.</v>
      </c>
      <c r="R35" s="118" t="s">
        <v>6012</v>
      </c>
      <c r="S35" s="118" t="s">
        <v>130</v>
      </c>
      <c r="T35" s="118" t="s">
        <v>6013</v>
      </c>
      <c r="U35" s="119">
        <v>2188.81</v>
      </c>
      <c r="V35" s="118"/>
      <c r="W35" s="118"/>
      <c r="X35" s="118"/>
      <c r="Y35" s="118"/>
      <c r="Z35" s="118"/>
    </row>
    <row r="36" spans="1:26" ht="15" customHeight="1">
      <c r="A36" s="25" t="s">
        <v>6880</v>
      </c>
      <c r="B36" t="s">
        <v>977</v>
      </c>
      <c r="C36" s="48" t="s">
        <v>1012</v>
      </c>
      <c r="D36" t="str">
        <f t="shared" si="1"/>
        <v>P22-020933</v>
      </c>
      <c r="E36" t="str">
        <f>IFERROR(VLOOKUP($A36,'Capital spend Nov 30'!$D:$G,3,FALSE),"No PO")</f>
        <v>P22-020933 - Line 1</v>
      </c>
      <c r="F36" t="str">
        <f>VLOOKUP(A36,'Capital spend Nov 30'!D:Q,14,FALSE)</f>
        <v>The Kensington Oakville - 2022 - Boiler (RBI B-2)</v>
      </c>
      <c r="G36" t="str">
        <f>VLOOKUP(A36,'Capital spend Nov 30'!D:U,18,FALSE)</f>
        <v>No</v>
      </c>
      <c r="H36" s="89">
        <f>SUMIF('Capital spend Nov 30'!D:D,'Dec 2022'!A36,'Capital spend Nov 30'!H:H)</f>
        <v>14039.04</v>
      </c>
      <c r="I36" t="str">
        <f>VLOOKUP(A36,'Capital spend Nov 30'!$D$10:$W$6901,15,0)</f>
        <v>ST10005</v>
      </c>
      <c r="J36" t="str">
        <f>VLOOKUP($A36,'Capital spend Nov 30'!$D$10:$W$6901,8,0)</f>
        <v>HVAC Systems (Capital)</v>
      </c>
      <c r="K36" t="str">
        <f>VLOOKUP($A36,'Capital spend Nov 30'!$D$10:$W$6901,2,0)</f>
        <v>Tim Morrison</v>
      </c>
      <c r="L36" t="str">
        <f>VLOOKUP($A36,'Capital spend Nov 30'!$D$10:$W$6901,4,0)</f>
        <v>To replace the current failed 20 year old parts on Heating Boiler RBI B-2. This boiler is down until the parts are replaced. This is putting undo pressure on heating boiler B-1.</v>
      </c>
      <c r="R36" s="118" t="s">
        <v>6014</v>
      </c>
      <c r="S36" s="118" t="s">
        <v>475</v>
      </c>
      <c r="T36" s="118" t="s">
        <v>6015</v>
      </c>
      <c r="U36" s="119">
        <v>7754.4</v>
      </c>
      <c r="V36" s="118"/>
      <c r="W36" s="118"/>
      <c r="X36" s="118"/>
      <c r="Y36" s="118"/>
      <c r="Z36" s="118"/>
    </row>
    <row r="37" spans="1:26" ht="13.9" customHeight="1">
      <c r="A37" s="25" t="s">
        <v>6881</v>
      </c>
      <c r="B37" t="s">
        <v>977</v>
      </c>
      <c r="C37" s="48"/>
      <c r="D37" t="str">
        <f t="shared" si="1"/>
        <v>P22-020837</v>
      </c>
      <c r="E37" t="str">
        <f>IFERROR(VLOOKUP($A37,'Capital spend Nov 30'!$D:$G,3,FALSE),"No PO")</f>
        <v>P22-020837 - Line 1</v>
      </c>
      <c r="F37" t="str">
        <f>VLOOKUP(A37,'Capital spend Nov 30'!D:Q,14,FALSE)</f>
        <v>Bough Beeches - 2022 - HVAC (RBI Boiler)</v>
      </c>
      <c r="G37" t="str">
        <f>VLOOKUP(A37,'Capital spend Nov 30'!D:U,18,FALSE)</f>
        <v>No</v>
      </c>
      <c r="H37" s="89">
        <f>SUMIF('Capital spend Nov 30'!D:D,'Dec 2022'!A37,'Capital spend Nov 30'!H:H)</f>
        <v>2779.57</v>
      </c>
      <c r="I37" t="str">
        <f>VLOOKUP(A37,'Capital spend Nov 30'!$D$10:$W$6901,15,0)</f>
        <v>ST10013</v>
      </c>
      <c r="J37" t="str">
        <f>VLOOKUP($A37,'Capital spend Nov 30'!$D$10:$W$6901,8,0)</f>
        <v>HVAC Systems (Capital)</v>
      </c>
      <c r="K37" t="str">
        <f>VLOOKUP($A37,'Capital spend Nov 30'!$D$10:$W$6901,2,0)</f>
        <v>Tim Morrison</v>
      </c>
      <c r="L37" t="str">
        <f>VLOOKUP($A37,'Capital spend Nov 30'!$D$10:$W$6901,4,0)</f>
        <v>To replace the 15 year old faulty pump on the RBI Hot Water Boiler. This unit is down until the pump can be replaced. This puts undo pressure on the only other hot water boiler.</v>
      </c>
      <c r="R37" s="118" t="s">
        <v>6016</v>
      </c>
      <c r="S37" s="118" t="s">
        <v>102</v>
      </c>
      <c r="T37" s="118" t="s">
        <v>6017</v>
      </c>
      <c r="U37" s="119">
        <v>5537</v>
      </c>
      <c r="V37" s="118"/>
      <c r="W37" s="118"/>
      <c r="X37" s="118"/>
      <c r="Y37" s="118"/>
      <c r="Z37" s="118"/>
    </row>
    <row r="38" spans="1:26" ht="13.9" customHeight="1">
      <c r="A38" s="25" t="s">
        <v>6882</v>
      </c>
      <c r="B38" t="s">
        <v>977</v>
      </c>
      <c r="C38" s="48" t="s">
        <v>1012</v>
      </c>
      <c r="E38" t="str">
        <f>IFERROR(VLOOKUP($A38,'Capital spend Nov 30'!$D:$G,3,FALSE),"No PO")</f>
        <v>P22-020811 - Line 1</v>
      </c>
      <c r="F38" t="str">
        <f>VLOOKUP(A38,'Capital spend Nov 30'!D:Q,14,FALSE)</f>
        <v>Appleby Place - 2022 - HVAC (2nd Floor Fan Coil)</v>
      </c>
      <c r="G38" t="str">
        <f>VLOOKUP(A38,'Capital spend Nov 30'!D:U,18,FALSE)</f>
        <v>No</v>
      </c>
      <c r="H38" s="89">
        <f>SUMIF('Capital spend Nov 30'!D:D,'Dec 2022'!A38,'Capital spend Nov 30'!H:H)</f>
        <v>1031.98</v>
      </c>
      <c r="I38" t="str">
        <f>VLOOKUP(A38,'Capital spend Nov 30'!$D$10:$W$6901,15,0)</f>
        <v>ST10003</v>
      </c>
      <c r="J38" t="str">
        <f>VLOOKUP($A38,'Capital spend Nov 30'!$D$10:$W$6901,8,0)</f>
        <v>HVAC Systems (Capital)</v>
      </c>
      <c r="K38" t="str">
        <f>VLOOKUP($A38,'Capital spend Nov 30'!$D$10:$W$6901,2,0)</f>
        <v>Tim Morrison</v>
      </c>
      <c r="L38" t="str">
        <f>VLOOKUP($A38,'Capital spend Nov 30'!$D$10:$W$6901,4,0)</f>
        <v>To replace the blower motor in the 2nd floor corridor fan coil unit. No heat until replaced.</v>
      </c>
      <c r="R38" s="118" t="s">
        <v>6018</v>
      </c>
      <c r="S38" s="118" t="s">
        <v>390</v>
      </c>
      <c r="T38" s="120" t="s">
        <v>6019</v>
      </c>
      <c r="U38" s="119">
        <v>1023.92</v>
      </c>
      <c r="V38" s="118"/>
      <c r="W38" s="118"/>
      <c r="X38" s="118"/>
      <c r="Y38" s="118"/>
      <c r="Z38" s="118"/>
    </row>
    <row r="39" spans="1:26" ht="13.9" customHeight="1">
      <c r="A39" s="25" t="s">
        <v>6883</v>
      </c>
      <c r="B39" t="s">
        <v>977</v>
      </c>
      <c r="C39" s="48" t="s">
        <v>1012</v>
      </c>
      <c r="D39" t="str">
        <f t="shared" si="1"/>
        <v>P22-020809</v>
      </c>
      <c r="E39" t="str">
        <f>IFERROR(VLOOKUP($A39,'Capital spend Nov 30'!$D:$G,3,FALSE),"No PO")</f>
        <v>P22-020809 - Line 1</v>
      </c>
      <c r="F39" t="str">
        <f>VLOOKUP(A39,'Capital spend Nov 30'!D:Q,14,FALSE)</f>
        <v>Appleby Place - 2022 - HVAC (Fan Coil Units)</v>
      </c>
      <c r="G39" t="str">
        <f>VLOOKUP(A39,'Capital spend Nov 30'!D:U,18,FALSE)</f>
        <v>No</v>
      </c>
      <c r="H39" s="89">
        <f>SUMIF('Capital spend Nov 30'!D:D,'Dec 2022'!A39,'Capital spend Nov 30'!H:H)</f>
        <v>1291.71</v>
      </c>
      <c r="I39" t="str">
        <f>VLOOKUP(A39,'Capital spend Nov 30'!$D$10:$W$6901,15,0)</f>
        <v>ST10003</v>
      </c>
      <c r="J39" t="str">
        <f>VLOOKUP($A39,'Capital spend Nov 30'!$D$10:$W$6901,8,0)</f>
        <v>HVAC Systems (Capital)</v>
      </c>
      <c r="K39" t="str">
        <f>VLOOKUP($A39,'Capital spend Nov 30'!$D$10:$W$6901,2,0)</f>
        <v>Tim Morrison</v>
      </c>
      <c r="L39" t="str">
        <f>VLOOKUP($A39,'Capital spend Nov 30'!$D$10:$W$6901,4,0)</f>
        <v>To replace the failed heating actuators on the fan coil units in room 106 and the dining room. No heat.</v>
      </c>
      <c r="R39" s="118" t="s">
        <v>6020</v>
      </c>
      <c r="S39" s="118" t="s">
        <v>837</v>
      </c>
      <c r="T39" s="118" t="s">
        <v>6021</v>
      </c>
      <c r="U39" s="119">
        <v>2785.59</v>
      </c>
      <c r="V39" s="118"/>
      <c r="W39" s="118"/>
      <c r="X39" s="118"/>
      <c r="Y39" s="118"/>
      <c r="Z39" s="118"/>
    </row>
    <row r="40" spans="1:26" ht="13.9" customHeight="1">
      <c r="A40" s="25" t="s">
        <v>6884</v>
      </c>
      <c r="B40" t="s">
        <v>977</v>
      </c>
      <c r="C40" s="48" t="s">
        <v>1256</v>
      </c>
      <c r="D40" t="str">
        <f t="shared" si="1"/>
        <v>P22-020810</v>
      </c>
      <c r="E40" t="str">
        <f>IFERROR(VLOOKUP($A40,'Capital spend Nov 30'!$D:$G,3,FALSE),"No PO")</f>
        <v>P22-020810 - Line 1</v>
      </c>
      <c r="F40" t="str">
        <f>VLOOKUP(A40,'Capital spend Nov 30'!D:Q,14,FALSE)</f>
        <v>Appleby Place - 2022 - Kitchen (Walk In Cooler)</v>
      </c>
      <c r="G40" t="str">
        <f>VLOOKUP(A40,'Capital spend Nov 30'!D:U,18,FALSE)</f>
        <v>No</v>
      </c>
      <c r="H40" s="89">
        <f>SUMIF('Capital spend Nov 30'!D:D,'Dec 2022'!A40,'Capital spend Nov 30'!H:H)</f>
        <v>1594.49</v>
      </c>
      <c r="I40" t="str">
        <f>VLOOKUP(A40,'Capital spend Nov 30'!$D$10:$W$6901,15,0)</f>
        <v>ST10003</v>
      </c>
      <c r="J40" t="str">
        <f>VLOOKUP($A40,'Capital spend Nov 30'!$D$10:$W$6901,8,0)</f>
        <v>Kitchen (Capital)</v>
      </c>
      <c r="K40" t="str">
        <f>VLOOKUP($A40,'Capital spend Nov 30'!$D$10:$W$6901,2,0)</f>
        <v>Tim Morrison</v>
      </c>
      <c r="L40" t="str">
        <f>VLOOKUP($A40,'Capital spend Nov 30'!$D$10:$W$6901,4,0)</f>
        <v>To replace the current failed 20 year old Walk In Cooler coil. The fridge is down and not holding the cold temps.</v>
      </c>
      <c r="R40" s="118" t="s">
        <v>6022</v>
      </c>
      <c r="S40" s="118" t="s">
        <v>182</v>
      </c>
      <c r="T40" s="118" t="s">
        <v>6023</v>
      </c>
      <c r="U40" s="119">
        <v>24136.799999999999</v>
      </c>
      <c r="V40" s="118"/>
      <c r="W40" s="118"/>
      <c r="X40" s="118"/>
      <c r="Y40" s="118"/>
      <c r="Z40" s="118"/>
    </row>
    <row r="41" spans="1:26">
      <c r="A41" s="25" t="s">
        <v>6885</v>
      </c>
      <c r="B41" t="s">
        <v>977</v>
      </c>
      <c r="C41" s="48"/>
      <c r="D41" t="str">
        <f t="shared" si="1"/>
        <v>P22-020864</v>
      </c>
      <c r="E41" t="str">
        <f>IFERROR(VLOOKUP($A41,'Capital spend Nov 30'!$D:$G,3,FALSE),"No PO")</f>
        <v>P22-020864 - Line 1</v>
      </c>
      <c r="F41" t="str">
        <f>VLOOKUP(A41,'Capital spend Nov 30'!D:Q,14,FALSE)</f>
        <v>Glynnwood - 2022 - Plumbing (Legionella Chemical)</v>
      </c>
      <c r="G41" t="str">
        <f>VLOOKUP(A41,'Capital spend Nov 30'!D:U,18,FALSE)</f>
        <v>No</v>
      </c>
      <c r="H41" s="89">
        <f>SUMIF('Capital spend Nov 30'!D:D,'Dec 2022'!A41,'Capital spend Nov 30'!H:H)</f>
        <v>6796.89</v>
      </c>
      <c r="I41" t="str">
        <f>VLOOKUP(A41,'Capital spend Nov 30'!$D$10:$W$6901,15,0)</f>
        <v>ST10027</v>
      </c>
      <c r="J41" t="str">
        <f>VLOOKUP($A41,'Capital spend Nov 30'!$D$10:$W$6901,8,0)</f>
        <v>Plumbing (Capital)</v>
      </c>
      <c r="K41" t="str">
        <f>VLOOKUP($A41,'Capital spend Nov 30'!$D$10:$W$6901,2,0)</f>
        <v>Tim Morrison</v>
      </c>
      <c r="L41" t="str">
        <f>VLOOKUP($A41,'Capital spend Nov 30'!$D$10:$W$6901,4,0)</f>
        <v>To have the chemical company come to the home to add a Legionella Chemical into the water system because of a suspected outbreak of Legionnaires.</v>
      </c>
      <c r="R41" s="118" t="s">
        <v>6024</v>
      </c>
      <c r="S41" s="118" t="s">
        <v>209</v>
      </c>
      <c r="T41" s="118" t="s">
        <v>6025</v>
      </c>
      <c r="U41" s="119">
        <v>5959.01</v>
      </c>
      <c r="V41" s="118"/>
      <c r="W41" s="118"/>
      <c r="X41" s="118"/>
      <c r="Y41" s="118"/>
      <c r="Z41" s="118"/>
    </row>
    <row r="42" spans="1:26" hidden="1">
      <c r="A42" s="25" t="s">
        <v>6886</v>
      </c>
      <c r="B42" t="s">
        <v>977</v>
      </c>
      <c r="C42" s="48" t="s">
        <v>1012</v>
      </c>
      <c r="D42" t="str">
        <f t="shared" si="1"/>
        <v>P22-020799</v>
      </c>
      <c r="E42" t="str">
        <f>IFERROR(VLOOKUP($A42,'Capital spend Nov 30'!$D:$G,3,FALSE),"No PO")</f>
        <v>P22-020799 - Line 1</v>
      </c>
      <c r="F42" t="str">
        <f>VLOOKUP(A42,'Capital spend Nov 30'!D:Q,14,FALSE)</f>
        <v>Forest Hill - 2022 - In-Suite Renovations</v>
      </c>
      <c r="G42" t="str">
        <f>VLOOKUP(A42,'Capital spend Nov 30'!D:U,18,FALSE)</f>
        <v>No</v>
      </c>
      <c r="H42" s="89">
        <f>SUMIF('Capital spend Nov 30'!D:D,'Dec 2022'!A42,'Capital spend Nov 30'!H:H)</f>
        <v>1977.23</v>
      </c>
      <c r="I42" t="str">
        <f>VLOOKUP(A42,'Capital spend Nov 30'!$D$10:$W$6901,15,0)</f>
        <v>ST10012</v>
      </c>
      <c r="J42" t="str">
        <f>VLOOKUP($A42,'Capital spend Nov 30'!$D$10:$W$6901,8,0)</f>
        <v>In-Suite Renovation (Capital)</v>
      </c>
      <c r="K42" t="str">
        <f>VLOOKUP($A42,'Capital spend Nov 30'!$D$10:$W$6901,2,0)</f>
        <v>Arnel Tanglao</v>
      </c>
      <c r="L42" t="str">
        <f>VLOOKUP($A42,'Capital spend Nov 30'!$D$10:$W$6901,4,0)</f>
        <v>Suite 515  Reno Carpet  replacement only</v>
      </c>
      <c r="R42" s="118" t="s">
        <v>6026</v>
      </c>
      <c r="S42" s="118" t="s">
        <v>338</v>
      </c>
      <c r="T42" s="118" t="s">
        <v>6027</v>
      </c>
      <c r="U42" s="119">
        <v>5763</v>
      </c>
      <c r="V42" s="118"/>
      <c r="W42" s="118"/>
      <c r="X42" s="118"/>
      <c r="Y42" s="118"/>
      <c r="Z42" s="118"/>
    </row>
    <row r="43" spans="1:26" hidden="1">
      <c r="A43" s="25" t="s">
        <v>6887</v>
      </c>
      <c r="B43" t="s">
        <v>977</v>
      </c>
      <c r="C43" s="48" t="s">
        <v>1012</v>
      </c>
      <c r="D43" t="str">
        <f t="shared" si="1"/>
        <v>P22-020800</v>
      </c>
      <c r="E43" t="str">
        <f>IFERROR(VLOOKUP($A43,'Capital spend Nov 30'!$D:$G,3,FALSE),"No PO")</f>
        <v>P22-020800 - Line 1</v>
      </c>
      <c r="F43" t="str">
        <f>VLOOKUP(A43,'Capital spend Nov 30'!D:Q,14,FALSE)</f>
        <v>Forest Hill - 2022 - In-Suite Renovations</v>
      </c>
      <c r="G43" t="str">
        <f>VLOOKUP(A43,'Capital spend Nov 30'!D:U,18,FALSE)</f>
        <v>No</v>
      </c>
      <c r="H43" s="89">
        <f>SUMIF('Capital spend Nov 30'!D:D,'Dec 2022'!A43,'Capital spend Nov 30'!H:H)</f>
        <v>5054.8599999999997</v>
      </c>
      <c r="I43" t="str">
        <f>VLOOKUP(A43,'Capital spend Nov 30'!$D$10:$W$6901,15,0)</f>
        <v>ST10012</v>
      </c>
      <c r="J43" t="str">
        <f>VLOOKUP($A43,'Capital spend Nov 30'!$D$10:$W$6901,8,0)</f>
        <v>In-Suite Renovation (Capital)</v>
      </c>
      <c r="K43" t="str">
        <f>VLOOKUP($A43,'Capital spend Nov 30'!$D$10:$W$6901,2,0)</f>
        <v>Arnel Tanglao</v>
      </c>
      <c r="L43" t="str">
        <f>VLOOKUP($A43,'Capital spend Nov 30'!$D$10:$W$6901,4,0)</f>
        <v>Suite 510 Reno
Carpet, 
LVT flooring</v>
      </c>
      <c r="R43" s="118" t="s">
        <v>6028</v>
      </c>
      <c r="S43" s="118" t="s">
        <v>332</v>
      </c>
      <c r="T43" s="118" t="s">
        <v>6029</v>
      </c>
      <c r="U43" s="119">
        <v>1638.5</v>
      </c>
      <c r="V43" s="118"/>
      <c r="W43" s="118"/>
      <c r="X43" s="118"/>
      <c r="Y43" s="118"/>
      <c r="Z43" s="118"/>
    </row>
    <row r="44" spans="1:26">
      <c r="A44" s="25" t="s">
        <v>6888</v>
      </c>
      <c r="B44" t="s">
        <v>977</v>
      </c>
      <c r="C44" s="48"/>
      <c r="D44" t="str">
        <f t="shared" si="1"/>
        <v>P22-020901</v>
      </c>
      <c r="E44" t="str">
        <f>IFERROR(VLOOKUP($A44,'Capital spend Nov 30'!$D:$G,3,FALSE),"No PO")</f>
        <v>P22-020901 - Line 1</v>
      </c>
      <c r="F44" t="str">
        <f>VLOOKUP(A44,'Capital spend Nov 30'!D:Q,14,FALSE)</f>
        <v>Inglewood - 2022 - Domestic Hot Water tank #3</v>
      </c>
      <c r="G44" t="str">
        <f>VLOOKUP(A44,'Capital spend Nov 30'!D:U,18,FALSE)</f>
        <v>No</v>
      </c>
      <c r="H44" s="89">
        <f>SUMIF('Capital spend Nov 30'!D:D,'Dec 2022'!A44,'Capital spend Nov 30'!H:H)</f>
        <v>9864.75</v>
      </c>
      <c r="I44" t="str">
        <f>VLOOKUP(A44,'Capital spend Nov 30'!$D$10:$W$6901,15,0)</f>
        <v>ST10066</v>
      </c>
      <c r="J44" t="str">
        <f>VLOOKUP($A44,'Capital spend Nov 30'!$D$10:$W$6901,8,0)</f>
        <v>Plumbing (Capital)</v>
      </c>
      <c r="K44" t="str">
        <f>VLOOKUP($A44,'Capital spend Nov 30'!$D$10:$W$6901,2,0)</f>
        <v>Trevor Shoemaker</v>
      </c>
      <c r="L44" t="str">
        <f>VLOOKUP($A44,'Capital spend Nov 30'!$D$10:$W$6901,4,0)</f>
        <v>Urgent replacement of failed domestic hot water heater.</v>
      </c>
      <c r="R44" s="118" t="s">
        <v>6030</v>
      </c>
      <c r="S44" s="118" t="s">
        <v>317</v>
      </c>
      <c r="T44" s="118" t="s">
        <v>6031</v>
      </c>
      <c r="U44" s="119">
        <v>1883.87</v>
      </c>
      <c r="V44" s="118"/>
      <c r="W44" s="118"/>
      <c r="X44" s="118"/>
      <c r="Y44" s="118"/>
      <c r="Z44" s="118"/>
    </row>
    <row r="45" spans="1:26">
      <c r="A45" s="25" t="s">
        <v>6889</v>
      </c>
      <c r="B45" t="s">
        <v>977</v>
      </c>
      <c r="C45" t="s">
        <v>1166</v>
      </c>
      <c r="D45" t="str">
        <f t="shared" si="1"/>
        <v>P22-020902</v>
      </c>
      <c r="E45" t="str">
        <f>IFERROR(VLOOKUP($A45,'Capital spend Nov 30'!$D:$G,3,FALSE),"No PO")</f>
        <v>P22-020902 - Line 1</v>
      </c>
      <c r="F45" t="str">
        <f>VLOOKUP(A45,'Capital spend Nov 30'!D:Q,14,FALSE)</f>
        <v>The Heartland - 2022 - Various HVAC Repairs (MUA 3 + AHU 2)</v>
      </c>
      <c r="G45" t="str">
        <f>VLOOKUP(A45,'Capital spend Nov 30'!D:U,18,FALSE)</f>
        <v>No</v>
      </c>
      <c r="H45" s="89">
        <f>SUMIF('Capital spend Nov 30'!D:D,'Dec 2022'!A45,'Capital spend Nov 30'!H:H)</f>
        <v>3826.06</v>
      </c>
      <c r="I45" t="str">
        <f>VLOOKUP(A45,'Capital spend Nov 30'!$D$10:$W$6901,15,0)</f>
        <v>ST10069</v>
      </c>
      <c r="J45" t="str">
        <f>VLOOKUP($A45,'Capital spend Nov 30'!$D$10:$W$6901,8,0)</f>
        <v>HVAC Systems (Capital)</v>
      </c>
      <c r="K45" t="str">
        <f>VLOOKUP($A45,'Capital spend Nov 30'!$D$10:$W$6901,2,0)</f>
        <v>Trevor Shoemaker</v>
      </c>
      <c r="L45" t="str">
        <f>VLOOKUP($A45,'Capital spend Nov 30'!$D$10:$W$6901,4,0)</f>
        <v>Various HVAC Repairs (MUA 3 + AHU 2), air conditioning repairs on MUA #3 plus heating repairs on AHU #2 via DJM heating control board replacement</v>
      </c>
      <c r="R45" s="118" t="s">
        <v>6032</v>
      </c>
      <c r="S45" s="118" t="s">
        <v>202</v>
      </c>
      <c r="T45" s="118" t="s">
        <v>6033</v>
      </c>
      <c r="U45" s="119">
        <v>593.82000000000005</v>
      </c>
      <c r="V45" s="118"/>
      <c r="W45" s="118"/>
      <c r="X45" s="118"/>
      <c r="Y45" s="118"/>
      <c r="Z45" s="118"/>
    </row>
    <row r="46" spans="1:26">
      <c r="A46" s="25" t="s">
        <v>6890</v>
      </c>
      <c r="B46" t="s">
        <v>977</v>
      </c>
      <c r="C46" s="48" t="s">
        <v>1012</v>
      </c>
      <c r="D46" t="str">
        <f t="shared" si="1"/>
        <v>P22-020936</v>
      </c>
      <c r="E46" t="str">
        <f>IFERROR(VLOOKUP($A46,'Capital spend Nov 30'!$D:$G,3,FALSE),"No PO")</f>
        <v>P22-020936 - Line 1</v>
      </c>
      <c r="F46" t="str">
        <f>VLOOKUP(A46,'Capital spend Nov 30'!D:Q,14,FALSE)</f>
        <v>The Bentley Saskatoon - 2022 - Window Replacements (suite 234 &amp; 469)</v>
      </c>
      <c r="G46" t="str">
        <f>VLOOKUP(A46,'Capital spend Nov 30'!D:U,18,FALSE)</f>
        <v>No</v>
      </c>
      <c r="H46" s="89">
        <f>SUMIF('Capital spend Nov 30'!D:D,'Dec 2022'!A46,'Capital spend Nov 30'!H:H)</f>
        <v>5279.1</v>
      </c>
      <c r="I46" t="str">
        <f>VLOOKUP(A46,'Capital spend Nov 30'!$D$10:$W$6901,15,0)</f>
        <v>ST10084</v>
      </c>
      <c r="J46" t="str">
        <f>VLOOKUP($A46,'Capital spend Nov 30'!$D$10:$W$6901,8,0)</f>
        <v>Exterior Window (Capital)</v>
      </c>
      <c r="K46" t="str">
        <f>VLOOKUP($A46,'Capital spend Nov 30'!$D$10:$W$6901,2,0)</f>
        <v>Trevor Shoemaker</v>
      </c>
      <c r="L46" t="str">
        <f>VLOOKUP($A46,'Capital spend Nov 30'!$D$10:$W$6901,4,0)</f>
        <v>In preparation for winter conditions and due to active leaks with failed building envelope, replacement of windows in suites 234 &amp; 469.</v>
      </c>
      <c r="R46" s="118" t="s">
        <v>6034</v>
      </c>
      <c r="S46" s="118" t="s">
        <v>251</v>
      </c>
      <c r="T46" s="118" t="s">
        <v>6035</v>
      </c>
      <c r="U46" s="119">
        <v>2880.58</v>
      </c>
      <c r="V46" s="118"/>
      <c r="W46" s="118"/>
      <c r="X46" s="118"/>
      <c r="Y46" s="118"/>
      <c r="Z46" s="118"/>
    </row>
    <row r="47" spans="1:26">
      <c r="A47" s="25" t="s">
        <v>6891</v>
      </c>
      <c r="B47" t="s">
        <v>977</v>
      </c>
      <c r="C47" s="48" t="s">
        <v>1166</v>
      </c>
      <c r="D47" t="str">
        <f t="shared" si="1"/>
        <v>P22-020899</v>
      </c>
      <c r="E47" t="str">
        <f>IFERROR(VLOOKUP($A47,'Capital spend Nov 30'!$D:$G,3,FALSE),"No PO")</f>
        <v>P22-020899 - Line 1</v>
      </c>
      <c r="F47" t="str">
        <f>VLOOKUP(A47,'Capital spend Nov 30'!D:Q,14,FALSE)</f>
        <v>The Wellington - 2022 - Various HVAC Repairs</v>
      </c>
      <c r="G47" t="str">
        <f>VLOOKUP(A47,'Capital spend Nov 30'!D:U,18,FALSE)</f>
        <v>No</v>
      </c>
      <c r="H47" s="89">
        <f>SUMIF('Capital spend Nov 30'!D:D,'Dec 2022'!A47,'Capital spend Nov 30'!H:H)</f>
        <v>24218.11</v>
      </c>
      <c r="I47" t="str">
        <f>VLOOKUP(A47,'Capital spend Nov 30'!$D$10:$W$6901,15,0)</f>
        <v>ST10076</v>
      </c>
      <c r="J47" t="str">
        <f>VLOOKUP($A47,'Capital spend Nov 30'!$D$10:$W$6901,8,0)</f>
        <v>HVAC Systems (Capital)</v>
      </c>
      <c r="K47" t="str">
        <f>VLOOKUP($A47,'Capital spend Nov 30'!$D$10:$W$6901,2,0)</f>
        <v>Trevor Shoemaker</v>
      </c>
      <c r="L47" t="str">
        <f>VLOOKUP($A47,'Capital spend Nov 30'!$D$10:$W$6901,4,0)</f>
        <v>Numerous required cooling and hvac repairs to rooftop equipment, condensing units, RTU's &amp; MUA's.</v>
      </c>
      <c r="R47" s="118" t="s">
        <v>6036</v>
      </c>
      <c r="S47" s="118" t="s">
        <v>755</v>
      </c>
      <c r="T47" s="118" t="s">
        <v>6037</v>
      </c>
      <c r="U47" s="119">
        <v>1559.94</v>
      </c>
      <c r="V47" s="118"/>
      <c r="W47" s="118"/>
      <c r="X47" s="118"/>
      <c r="Y47" s="118"/>
      <c r="Z47" s="118"/>
    </row>
    <row r="48" spans="1:26">
      <c r="A48" s="25" t="s">
        <v>6892</v>
      </c>
      <c r="B48" t="s">
        <v>977</v>
      </c>
      <c r="C48" s="48" t="s">
        <v>1012</v>
      </c>
      <c r="D48" t="str">
        <f t="shared" si="1"/>
        <v>P22-020871</v>
      </c>
      <c r="E48" t="str">
        <f>IFERROR(VLOOKUP($A48,'Capital spend Nov 30'!$D:$G,3,FALSE),"No PO")</f>
        <v>P22-020871 - Line 1</v>
      </c>
      <c r="F48" t="str">
        <f>VLOOKUP(A48,'Capital spend Nov 30'!D:Q,14,FALSE)</f>
        <v>McKenzie Towne - 2022 - CCTV Security System Upgrades</v>
      </c>
      <c r="G48" t="str">
        <f>VLOOKUP(A48,'Capital spend Nov 30'!D:U,18,FALSE)</f>
        <v>No</v>
      </c>
      <c r="H48" s="89">
        <f>SUMIF('Capital spend Nov 30'!D:D,'Dec 2022'!A48,'Capital spend Nov 30'!H:H)</f>
        <v>3316.95</v>
      </c>
      <c r="I48" t="str">
        <f>VLOOKUP(A48,'Capital spend Nov 30'!$D$10:$W$6901,15,0)</f>
        <v>ST10074</v>
      </c>
      <c r="J48" t="str">
        <f>VLOOKUP($A48,'Capital spend Nov 30'!$D$10:$W$6901,8,0)</f>
        <v>Access and Security systems (Capital)</v>
      </c>
      <c r="K48" t="str">
        <f>VLOOKUP($A48,'Capital spend Nov 30'!$D$10:$W$6901,2,0)</f>
        <v>Trevor Shoemaker</v>
      </c>
      <c r="L48" t="str">
        <f>VLOOKUP($A48,'Capital spend Nov 30'!$D$10:$W$6901,4,0)</f>
        <v>CCTV security system is offline and requires repairs to restore proper function of security system via new DVR and Monitor.</v>
      </c>
      <c r="R48" s="118" t="s">
        <v>6038</v>
      </c>
      <c r="S48" s="118" t="s">
        <v>755</v>
      </c>
      <c r="T48" s="118" t="s">
        <v>6039</v>
      </c>
      <c r="U48" s="119">
        <v>2211.42</v>
      </c>
      <c r="V48" s="118"/>
      <c r="W48" s="118"/>
      <c r="X48" s="118"/>
      <c r="Y48" s="118"/>
      <c r="Z48" s="118"/>
    </row>
    <row r="49" spans="1:26" hidden="1">
      <c r="A49" s="25" t="s">
        <v>6893</v>
      </c>
      <c r="B49" t="s">
        <v>977</v>
      </c>
      <c r="C49" s="48" t="s">
        <v>1012</v>
      </c>
      <c r="D49" t="str">
        <f t="shared" si="1"/>
        <v>P22-020850</v>
      </c>
      <c r="E49" t="str">
        <f>IFERROR(VLOOKUP($A49,'Capital spend Nov 30'!$D:$G,3,FALSE),"No PO")</f>
        <v>P22-020850 - Line 1</v>
      </c>
      <c r="F49" t="str">
        <f>VLOOKUP(A49,'Capital spend Nov 30'!D:Q,14,FALSE)</f>
        <v>Chatham - 2022 - In-Suite Renovations</v>
      </c>
      <c r="G49" t="str">
        <f>VLOOKUP(A49,'Capital spend Nov 30'!D:U,18,FALSE)</f>
        <v>No</v>
      </c>
      <c r="H49" s="89">
        <f>SUMIF('Capital spend Nov 30'!D:D,'Dec 2022'!A49,'Capital spend Nov 30'!H:H)</f>
        <v>4413.55</v>
      </c>
      <c r="I49" t="str">
        <f>VLOOKUP(A49,'Capital spend Nov 30'!$D$10:$W$6901,15,0)</f>
        <v>ST10096</v>
      </c>
      <c r="J49" t="str">
        <f>VLOOKUP($A49,'Capital spend Nov 30'!$D$10:$W$6901,8,0)</f>
        <v>In-Suite Renovation (Capital)</v>
      </c>
      <c r="K49" t="str">
        <f>VLOOKUP($A49,'Capital spend Nov 30'!$D$10:$W$6901,2,0)</f>
        <v>Doug Hay</v>
      </c>
      <c r="L49" t="str">
        <f>VLOOKUP($A49,'Capital spend Nov 30'!$D$10:$W$6901,4,0)</f>
        <v>Suite T108 Reno NEW LEASED APARTMENT; CARPET ONLY</v>
      </c>
      <c r="R49" s="118" t="s">
        <v>6040</v>
      </c>
      <c r="S49" s="118" t="s">
        <v>765</v>
      </c>
      <c r="T49" s="118" t="s">
        <v>6041</v>
      </c>
      <c r="U49" s="119">
        <v>18713.93</v>
      </c>
      <c r="V49" s="118"/>
      <c r="W49" s="118"/>
      <c r="X49" s="118"/>
      <c r="Y49" s="118"/>
      <c r="Z49" s="118"/>
    </row>
    <row r="50" spans="1:26" hidden="1">
      <c r="A50" s="25" t="s">
        <v>6894</v>
      </c>
      <c r="B50" t="s">
        <v>977</v>
      </c>
      <c r="C50" s="48" t="s">
        <v>6895</v>
      </c>
      <c r="D50" t="str">
        <f t="shared" si="1"/>
        <v>P22-020790</v>
      </c>
      <c r="E50" t="str">
        <f>IFERROR(VLOOKUP($A50,'Capital spend Nov 30'!$D:$G,3,FALSE),"No PO")</f>
        <v>P22-020790 - Line 1</v>
      </c>
      <c r="F50" t="str">
        <f>VLOOKUP(A50,'Capital spend Nov 30'!D:Q,14,FALSE)</f>
        <v>The Heartland - 2022 - In-Suite Renovations</v>
      </c>
      <c r="G50" t="str">
        <f>VLOOKUP(A50,'Capital spend Nov 30'!D:U,18,FALSE)</f>
        <v>No</v>
      </c>
      <c r="H50" s="89">
        <f>SUMIF('Capital spend Nov 30'!D:D,'Dec 2022'!A50,'Capital spend Nov 30'!H:H)</f>
        <v>6883.36</v>
      </c>
      <c r="I50" t="str">
        <f>VLOOKUP(A50,'Capital spend Nov 30'!$D$10:$W$6901,15,0)</f>
        <v>ST10069</v>
      </c>
      <c r="J50" t="str">
        <f>VLOOKUP($A50,'Capital spend Nov 30'!$D$10:$W$6901,8,0)</f>
        <v>In-Suite Renovation (Capital)</v>
      </c>
      <c r="K50" t="str">
        <f>VLOOKUP($A50,'Capital spend Nov 30'!$D$10:$W$6901,2,0)</f>
        <v>Calum Wighton</v>
      </c>
      <c r="L50" t="str">
        <f>VLOOKUP($A50,'Capital spend Nov 30'!$D$10:$W$6901,4,0)</f>
        <v>Suite 332 Reno Additional Scope</v>
      </c>
      <c r="R50" s="118" t="s">
        <v>6042</v>
      </c>
      <c r="S50" s="118" t="s">
        <v>322</v>
      </c>
      <c r="T50" s="118" t="s">
        <v>6043</v>
      </c>
      <c r="U50" s="119">
        <v>10906.73</v>
      </c>
      <c r="V50" s="118"/>
      <c r="W50" s="118"/>
      <c r="X50" s="118"/>
      <c r="Y50" s="118"/>
      <c r="Z50" s="118"/>
    </row>
    <row r="51" spans="1:26" hidden="1">
      <c r="A51" s="25" t="s">
        <v>6896</v>
      </c>
      <c r="B51" t="s">
        <v>977</v>
      </c>
      <c r="C51" s="48" t="s">
        <v>1012</v>
      </c>
      <c r="D51" t="str">
        <f t="shared" si="1"/>
        <v>P22-021038</v>
      </c>
      <c r="E51" t="str">
        <f>IFERROR(VLOOKUP($A51,'Capital spend Nov 30'!$D:$G,3,FALSE),"No PO")</f>
        <v>P22-021038 - Line 1</v>
      </c>
      <c r="F51" t="str">
        <f>VLOOKUP(A51,'Capital spend Nov 30'!D:Q,14,FALSE)</f>
        <v>The Village Senoirs - 2022 - In-Suite Renovations</v>
      </c>
      <c r="G51" t="str">
        <f>VLOOKUP(A51,'Capital spend Nov 30'!D:U,18,FALSE)</f>
        <v>No</v>
      </c>
      <c r="H51" s="89">
        <f>SUMIF('Capital spend Nov 30'!D:D,'Dec 2022'!A51,'Capital spend Nov 30'!H:H)</f>
        <v>11081.19</v>
      </c>
      <c r="I51" t="str">
        <f>VLOOKUP(A51,'Capital spend Nov 30'!$D$10:$W$6901,15,0)</f>
        <v>ST10336</v>
      </c>
      <c r="J51" t="str">
        <f>VLOOKUP($A51,'Capital spend Nov 30'!$D$10:$W$6901,8,0)</f>
        <v>In-Suite Renovation (Capital)</v>
      </c>
      <c r="K51" t="str">
        <f>VLOOKUP($A51,'Capital spend Nov 30'!$D$10:$W$6901,2,0)</f>
        <v>Dylan Subject</v>
      </c>
      <c r="L51" t="str">
        <f>VLOOKUP($A51,'Capital spend Nov 30'!$D$10:$W$6901,4,0)</f>
        <v>Suite 6005 Reno Require replacement of carpet and vinyl. We do not have any other of this suite type available at present. Last refresh or reno of this room is unknown, but at least 10 years. Current carpet is stained and dated. Very worn in spots. Vinyl is lifting and has holes - coming up from edges, etc.</v>
      </c>
      <c r="R51" s="118" t="s">
        <v>6044</v>
      </c>
      <c r="S51" s="118" t="s">
        <v>322</v>
      </c>
      <c r="T51" s="118" t="s">
        <v>6045</v>
      </c>
      <c r="U51" s="119">
        <v>4707.91</v>
      </c>
      <c r="V51" s="118"/>
      <c r="W51" s="118"/>
      <c r="X51" s="118"/>
      <c r="Y51" s="118"/>
      <c r="Z51" s="118"/>
    </row>
    <row r="52" spans="1:26" hidden="1">
      <c r="A52" s="25" t="s">
        <v>6897</v>
      </c>
      <c r="B52" t="s">
        <v>977</v>
      </c>
      <c r="C52" s="48" t="s">
        <v>6895</v>
      </c>
      <c r="D52" t="str">
        <f t="shared" si="1"/>
        <v>P22-020817</v>
      </c>
      <c r="E52" t="str">
        <f>IFERROR(VLOOKUP($A52,'Capital spend Nov 30'!$D:$G,3,FALSE),"No PO")</f>
        <v>P22-020817 - Line 2</v>
      </c>
      <c r="F52" t="str">
        <f>VLOOKUP(A52,'Capital spend Nov 30'!D:Q,14,FALSE)</f>
        <v>Windsor Park - 2022 - In-Suite Renovations</v>
      </c>
      <c r="G52" t="str">
        <f>VLOOKUP(A52,'Capital spend Nov 30'!D:U,18,FALSE)</f>
        <v>No</v>
      </c>
      <c r="H52" s="89">
        <f>SUMIF('Capital spend Nov 30'!D:D,'Dec 2022'!A52,'Capital spend Nov 30'!H:H)</f>
        <v>9000.5999999999985</v>
      </c>
      <c r="I52" t="str">
        <f>VLOOKUP(A52,'Capital spend Nov 30'!$D$10:$W$6901,15,0)</f>
        <v>ST10053</v>
      </c>
      <c r="J52" t="str">
        <f>VLOOKUP($A52,'Capital spend Nov 30'!$D$10:$W$6901,8,0)</f>
        <v>Suites FF&amp;E (Capital)</v>
      </c>
      <c r="K52" t="str">
        <f>VLOOKUP($A52,'Capital spend Nov 30'!$D$10:$W$6901,2,0)</f>
        <v>Sarah Hibberd</v>
      </c>
      <c r="L52" t="str">
        <f>VLOOKUP($A52,'Capital spend Nov 30'!$D$10:$W$6901,4,0)</f>
        <v>Suite 240 Reno Fridge</v>
      </c>
      <c r="R52" s="118" t="s">
        <v>6046</v>
      </c>
      <c r="S52" s="118" t="s">
        <v>317</v>
      </c>
      <c r="T52" s="118" t="s">
        <v>6047</v>
      </c>
      <c r="U52" s="119">
        <v>1795.57</v>
      </c>
      <c r="V52" s="118"/>
      <c r="W52" s="118"/>
      <c r="X52" s="118"/>
      <c r="Y52" s="118"/>
      <c r="Z52" s="118"/>
    </row>
    <row r="53" spans="1:26" hidden="1">
      <c r="A53" s="25" t="s">
        <v>6898</v>
      </c>
      <c r="B53" t="s">
        <v>977</v>
      </c>
      <c r="C53" s="48" t="s">
        <v>1012</v>
      </c>
      <c r="D53" t="str">
        <f t="shared" si="1"/>
        <v>P22-020851</v>
      </c>
      <c r="E53" t="str">
        <f>IFERROR(VLOOKUP($A53,'Capital spend Nov 30'!$D:$G,3,FALSE),"No PO")</f>
        <v>P22-020851 - Line 2</v>
      </c>
      <c r="F53" t="str">
        <f>VLOOKUP(A53,'Capital spend Nov 30'!D:Q,14,FALSE)</f>
        <v>The Beechwood - 2022 - In-Suite Renovations</v>
      </c>
      <c r="G53" t="str">
        <f>VLOOKUP(A53,'Capital spend Nov 30'!D:U,18,FALSE)</f>
        <v>No</v>
      </c>
      <c r="H53" s="89">
        <f>SUMIF('Capital spend Nov 30'!D:D,'Dec 2022'!A53,'Capital spend Nov 30'!H:H)</f>
        <v>2802.9700000000003</v>
      </c>
      <c r="I53" t="str">
        <f>VLOOKUP(A53,'Capital spend Nov 30'!$D$10:$W$6901,15,0)</f>
        <v>ST10011</v>
      </c>
      <c r="J53" t="str">
        <f>VLOOKUP($A53,'Capital spend Nov 30'!$D$10:$W$6901,8,0)</f>
        <v>In-Suite Renovation (Capital)</v>
      </c>
      <c r="K53" t="str">
        <f>VLOOKUP($A53,'Capital spend Nov 30'!$D$10:$W$6901,2,0)</f>
        <v>Anne Terselic</v>
      </c>
      <c r="L53" t="str">
        <f>VLOOKUP($A53,'Capital spend Nov 30'!$D$10:$W$6901,4,0)</f>
        <v>Suite 136 Reno
Paint, closet doors, toilet</v>
      </c>
      <c r="R53" s="118" t="s">
        <v>6048</v>
      </c>
      <c r="S53" s="118" t="s">
        <v>182</v>
      </c>
      <c r="T53" s="118" t="s">
        <v>6049</v>
      </c>
      <c r="U53" s="119">
        <v>8475</v>
      </c>
      <c r="V53" s="118"/>
      <c r="W53" s="118"/>
      <c r="X53" s="118"/>
      <c r="Y53" s="118"/>
      <c r="Z53" s="118"/>
    </row>
    <row r="54" spans="1:26" hidden="1">
      <c r="A54" s="25" t="s">
        <v>6899</v>
      </c>
      <c r="B54" t="s">
        <v>978</v>
      </c>
      <c r="C54" s="48" t="s">
        <v>1086</v>
      </c>
      <c r="D54" t="str">
        <f t="shared" si="1"/>
        <v>P22-020897</v>
      </c>
      <c r="E54" t="str">
        <f>IFERROR(VLOOKUP($A54,'Capital spend Nov 30'!$D:$G,3,FALSE),"No PO")</f>
        <v>P22-020897 - Line 1</v>
      </c>
      <c r="F54" t="str">
        <f>VLOOKUP(A54,'Capital spend Nov 30'!D:Q,14,FALSE)</f>
        <v>Dover Cliffs - 2022 - Window AC units</v>
      </c>
      <c r="G54" t="str">
        <f>VLOOKUP(A54,'Capital spend Nov 30'!D:U,18,FALSE)</f>
        <v>No</v>
      </c>
      <c r="H54" s="89">
        <f>SUMIF('Capital spend Nov 30'!D:D,'Dec 2022'!A54,'Capital spend Nov 30'!H:H)</f>
        <v>4000.2</v>
      </c>
      <c r="I54" t="str">
        <f>VLOOKUP(A54,'Capital spend Nov 30'!$D$10:$W$6901,15,0)</f>
        <v>ST10332</v>
      </c>
      <c r="J54" t="str">
        <f>VLOOKUP($A54,'Capital spend Nov 30'!$D$10:$W$6901,8,0)</f>
        <v>HVAC Systems (Capital)</v>
      </c>
      <c r="K54" t="str">
        <f>VLOOKUP($A54,'Capital spend Nov 30'!$D$10:$W$6901,2,0)</f>
        <v>Emilio Ricciardi (Terminated)</v>
      </c>
      <c r="L54" t="str">
        <f>VLOOKUP($A54,'Capital spend Nov 30'!$D$10:$W$6901,4,0)</f>
        <v>Supply of 16 window AC units.</v>
      </c>
      <c r="R54" s="118" t="s">
        <v>6050</v>
      </c>
      <c r="S54" s="118" t="s">
        <v>202</v>
      </c>
      <c r="T54" s="118" t="s">
        <v>6051</v>
      </c>
      <c r="U54" s="119">
        <v>8041.07</v>
      </c>
      <c r="V54" s="118"/>
      <c r="W54" s="118"/>
      <c r="X54" s="118"/>
      <c r="Y54" s="118"/>
      <c r="Z54" s="118"/>
    </row>
    <row r="55" spans="1:26" hidden="1">
      <c r="A55" s="25" t="s">
        <v>6900</v>
      </c>
      <c r="B55" t="s">
        <v>978</v>
      </c>
      <c r="C55" s="48" t="s">
        <v>1086</v>
      </c>
      <c r="D55" t="str">
        <f t="shared" si="1"/>
        <v>P22-020914</v>
      </c>
      <c r="E55" t="str">
        <f>IFERROR(VLOOKUP($A55,'Capital spend Nov 30'!$D:$G,3,FALSE),"No PO")</f>
        <v>P22-020914 - Line 1</v>
      </c>
      <c r="F55" t="str">
        <f>VLOOKUP(A55,'Capital spend Nov 30'!D:Q,14,FALSE)</f>
        <v>The Westwood - 2022 - In-Suite Renovations</v>
      </c>
      <c r="G55" t="str">
        <f>VLOOKUP(A55,'Capital spend Nov 30'!D:U,18,FALSE)</f>
        <v>No</v>
      </c>
      <c r="H55" s="89">
        <f>SUMIF('Capital spend Nov 30'!D:D,'Dec 2022'!A55,'Capital spend Nov 30'!H:H)</f>
        <v>11315.91</v>
      </c>
      <c r="I55" t="str">
        <f>VLOOKUP(A55,'Capital spend Nov 30'!$D$10:$W$6901,15,0)</f>
        <v>ST10035</v>
      </c>
      <c r="J55" t="str">
        <f>VLOOKUP($A55,'Capital spend Nov 30'!$D$10:$W$6901,8,0)</f>
        <v>In-Suite Renovation (Capital)</v>
      </c>
      <c r="K55" t="str">
        <f>VLOOKUP($A55,'Capital spend Nov 30'!$D$10:$W$6901,2,0)</f>
        <v>Laura Clarke-Giberson</v>
      </c>
      <c r="L55" t="str">
        <f>VLOOKUP($A55,'Capital spend Nov 30'!$D$10:$W$6901,4,0)</f>
        <v>Suite 1-305 Reno Additional Scope</v>
      </c>
      <c r="R55" s="118" t="s">
        <v>6052</v>
      </c>
      <c r="S55" s="118" t="s">
        <v>202</v>
      </c>
      <c r="T55" s="118" t="s">
        <v>6053</v>
      </c>
      <c r="U55" s="119">
        <v>7431.73</v>
      </c>
      <c r="V55" s="118"/>
      <c r="W55" s="118"/>
      <c r="X55" s="118"/>
      <c r="Y55" s="118"/>
      <c r="Z55" s="118"/>
    </row>
    <row r="56" spans="1:26" hidden="1">
      <c r="A56" s="25" t="s">
        <v>6901</v>
      </c>
      <c r="B56" t="s">
        <v>978</v>
      </c>
      <c r="C56" s="48" t="s">
        <v>1086</v>
      </c>
      <c r="D56" t="str">
        <f t="shared" si="1"/>
        <v>P22-020848</v>
      </c>
      <c r="E56" t="str">
        <f>IFERROR(VLOOKUP($A56,'Capital spend Nov 30'!$D:$G,3,FALSE),"No PO")</f>
        <v>P22-020848 - Line 1</v>
      </c>
      <c r="F56" t="str">
        <f>VLOOKUP(A56,'Capital spend Nov 30'!D:Q,14,FALSE)</f>
        <v>Portobello - 2022 - In-Suite Renovations</v>
      </c>
      <c r="G56" t="str">
        <f>VLOOKUP(A56,'Capital spend Nov 30'!D:U,18,FALSE)</f>
        <v>No</v>
      </c>
      <c r="H56" s="89">
        <f>SUMIF('Capital spend Nov 30'!D:D,'Dec 2022'!A56,'Capital spend Nov 30'!H:H)</f>
        <v>5913.97</v>
      </c>
      <c r="I56" t="str">
        <f>VLOOKUP(A56,'Capital spend Nov 30'!$D$10:$W$6901,15,0)</f>
        <v>ST10052</v>
      </c>
      <c r="J56" t="str">
        <f>VLOOKUP($A56,'Capital spend Nov 30'!$D$10:$W$6901,8,0)</f>
        <v>In-Suite Renovation (Capital)</v>
      </c>
      <c r="K56" t="str">
        <f>VLOOKUP($A56,'Capital spend Nov 30'!$D$10:$W$6901,2,0)</f>
        <v>Rachel Robidoux</v>
      </c>
      <c r="L56" t="str">
        <f>VLOOKUP($A56,'Capital spend Nov 30'!$D$10:$W$6901,4,0)</f>
        <v>Suite 352 Reno Additional Scope</v>
      </c>
      <c r="R56" s="118" t="s">
        <v>6054</v>
      </c>
      <c r="S56" s="118" t="s">
        <v>662</v>
      </c>
      <c r="T56" s="118" t="s">
        <v>6055</v>
      </c>
      <c r="U56" s="119">
        <v>5101.9399999999996</v>
      </c>
      <c r="V56" s="118"/>
      <c r="W56" s="118"/>
      <c r="X56" s="118"/>
      <c r="Y56" s="118"/>
      <c r="Z56" s="118"/>
    </row>
    <row r="57" spans="1:26" hidden="1">
      <c r="A57" s="25" t="s">
        <v>6902</v>
      </c>
      <c r="B57" t="s">
        <v>978</v>
      </c>
      <c r="C57" s="48" t="s">
        <v>1012</v>
      </c>
      <c r="D57" t="str">
        <f t="shared" si="1"/>
        <v>P22-020849</v>
      </c>
      <c r="E57" t="str">
        <f>IFERROR(VLOOKUP($A57,'Capital spend Nov 30'!$D:$G,3,FALSE),"No PO")</f>
        <v>P22-020849 - Line 1</v>
      </c>
      <c r="F57" t="str">
        <f>VLOOKUP(A57,'Capital spend Nov 30'!D:Q,14,FALSE)</f>
        <v>River Ridge - 2022 - In-Suite Renovations</v>
      </c>
      <c r="G57" t="str">
        <f>VLOOKUP(A57,'Capital spend Nov 30'!D:U,18,FALSE)</f>
        <v>No</v>
      </c>
      <c r="H57" s="89">
        <f>SUMIF('Capital spend Nov 30'!D:D,'Dec 2022'!A57,'Capital spend Nov 30'!H:H)</f>
        <v>7143.36</v>
      </c>
      <c r="I57" t="str">
        <f>VLOOKUP(A57,'Capital spend Nov 30'!$D$10:$W$6901,15,0)</f>
        <v>ST10075</v>
      </c>
      <c r="J57" t="str">
        <f>VLOOKUP($A57,'Capital spend Nov 30'!$D$10:$W$6901,8,0)</f>
        <v>In-Suite Renovation (Capital)</v>
      </c>
      <c r="K57" t="str">
        <f>VLOOKUP($A57,'Capital spend Nov 30'!$D$10:$W$6901,2,0)</f>
        <v>Barbara Howell</v>
      </c>
      <c r="L57" t="str">
        <f>VLOOKUP($A57,'Capital spend Nov 30'!$D$10:$W$6901,4,0)</f>
        <v>Suite 4125 Reno 1BR suite 474 sq/ft. LVP Flooring in living area, carpet in bedrooom and paint required. Building at 98 percent occupancy (with no other rent ready 1 BR suites), LVP required in living area as this is a suite where care is provided.</v>
      </c>
      <c r="R57" s="118" t="s">
        <v>6056</v>
      </c>
      <c r="S57" s="118" t="s">
        <v>95</v>
      </c>
      <c r="T57" s="118" t="s">
        <v>6057</v>
      </c>
      <c r="U57" s="119">
        <v>1514.2</v>
      </c>
      <c r="V57" s="118"/>
      <c r="W57" s="118"/>
      <c r="X57" s="118"/>
      <c r="Y57" s="118"/>
      <c r="Z57" s="118"/>
    </row>
    <row r="58" spans="1:26" hidden="1">
      <c r="A58" s="25" t="s">
        <v>6903</v>
      </c>
      <c r="B58" t="s">
        <v>978</v>
      </c>
      <c r="C58" s="48" t="s">
        <v>1086</v>
      </c>
      <c r="D58" t="str">
        <f t="shared" si="1"/>
        <v>P22-020847</v>
      </c>
      <c r="E58" t="str">
        <f>IFERROR(VLOOKUP($A58,'Capital spend Nov 30'!$D:$G,3,FALSE),"No PO")</f>
        <v>P22-020847 - Line 1</v>
      </c>
      <c r="F58" t="str">
        <f>VLOOKUP(A58,'Capital spend Nov 30'!D:Q,14,FALSE)</f>
        <v>Portobello - 2022 - In-Suite Renovations</v>
      </c>
      <c r="G58" t="str">
        <f>VLOOKUP(A58,'Capital spend Nov 30'!D:U,18,FALSE)</f>
        <v>No</v>
      </c>
      <c r="H58" s="89">
        <f>SUMIF('Capital spend Nov 30'!D:D,'Dec 2022'!A58,'Capital spend Nov 30'!H:H)</f>
        <v>3543.96</v>
      </c>
      <c r="I58" t="str">
        <f>VLOOKUP(A58,'Capital spend Nov 30'!$D$10:$W$6901,15,0)</f>
        <v>ST10052</v>
      </c>
      <c r="J58" t="str">
        <f>VLOOKUP($A58,'Capital spend Nov 30'!$D$10:$W$6901,8,0)</f>
        <v>In-Suite Renovation (Capital)</v>
      </c>
      <c r="K58" t="str">
        <f>VLOOKUP($A58,'Capital spend Nov 30'!$D$10:$W$6901,2,0)</f>
        <v>Rachel Robidoux</v>
      </c>
      <c r="L58" t="str">
        <f>VLOOKUP($A58,'Capital spend Nov 30'!$D$10:$W$6901,4,0)</f>
        <v>Suite 318 Reno</v>
      </c>
      <c r="Q58">
        <f t="shared" ref="Q58:Q120" si="2">COUNTIF(Z:Z,C58)</f>
        <v>0</v>
      </c>
      <c r="R58" s="118" t="s">
        <v>6058</v>
      </c>
      <c r="S58" s="118" t="s">
        <v>289</v>
      </c>
      <c r="T58" s="118" t="s">
        <v>6060</v>
      </c>
      <c r="U58" s="119">
        <v>4376.49</v>
      </c>
      <c r="V58" s="118"/>
      <c r="W58" s="118"/>
      <c r="X58" s="118"/>
      <c r="Y58" s="118"/>
      <c r="Z58" s="118"/>
    </row>
    <row r="59" spans="1:26" hidden="1">
      <c r="A59" s="25" t="s">
        <v>6904</v>
      </c>
      <c r="B59" t="s">
        <v>978</v>
      </c>
      <c r="C59" s="48" t="s">
        <v>1086</v>
      </c>
      <c r="D59" t="str">
        <f t="shared" si="1"/>
        <v>P22-020893</v>
      </c>
      <c r="E59" t="str">
        <f>IFERROR(VLOOKUP($A59,'Capital spend Nov 30'!$D:$G,3,FALSE),"No PO")</f>
        <v>P22-020893 - Line 1</v>
      </c>
      <c r="F59" t="str">
        <f>VLOOKUP(A59,'Capital spend Nov 30'!D:Q,14,FALSE)</f>
        <v>Parkview &amp; Capilano - 2022 - Closing Costs</v>
      </c>
      <c r="G59" t="str">
        <f>VLOOKUP(A59,'Capital spend Nov 30'!D:U,18,FALSE)</f>
        <v>No</v>
      </c>
      <c r="H59" s="89">
        <f>SUMIF('Capital spend Nov 30'!D:D,'Dec 2022'!A59,'Capital spend Nov 30'!H:H)</f>
        <v>20428.8</v>
      </c>
      <c r="I59" t="str">
        <f>VLOOKUP(A59,'Capital spend Nov 30'!$D$10:$W$6901,15,0)</f>
        <v>ST10260</v>
      </c>
      <c r="J59" t="str">
        <f>VLOOKUP($A59,'Capital spend Nov 30'!$D$10:$W$6901,8,0)</f>
        <v>Access and Security systems (Capital)</v>
      </c>
      <c r="K59" t="str">
        <f>VLOOKUP($A59,'Capital spend Nov 30'!$D$10:$W$6901,2,0)</f>
        <v>Trevor Shoemaker</v>
      </c>
      <c r="L59" t="str">
        <f>VLOOKUP($A59,'Capital spend Nov 30'!$D$10:$W$6901,4,0)</f>
        <v>Pinkerton on-site security</v>
      </c>
      <c r="Q59">
        <f t="shared" si="2"/>
        <v>0</v>
      </c>
      <c r="R59" s="118" t="s">
        <v>6061</v>
      </c>
      <c r="S59" s="118" t="s">
        <v>88</v>
      </c>
      <c r="T59" s="118" t="s">
        <v>6062</v>
      </c>
      <c r="U59" s="119">
        <v>8022.66</v>
      </c>
      <c r="V59" s="118"/>
      <c r="W59" s="118"/>
      <c r="X59" s="118"/>
      <c r="Y59" s="118"/>
      <c r="Z59" s="118"/>
    </row>
    <row r="60" spans="1:26" hidden="1">
      <c r="A60" s="25" t="s">
        <v>6905</v>
      </c>
      <c r="B60" t="s">
        <v>978</v>
      </c>
      <c r="C60" s="48" t="s">
        <v>1086</v>
      </c>
      <c r="D60" t="str">
        <f t="shared" si="1"/>
        <v>P22-020838</v>
      </c>
      <c r="E60" t="str">
        <f>IFERROR(VLOOKUP($A60,'Capital spend Nov 30'!$D:$G,3,FALSE),"No PO")</f>
        <v>P22-020838 - Line 1</v>
      </c>
      <c r="F60" t="str">
        <f>VLOOKUP(A60,'Capital spend Nov 30'!D:Q,14,FALSE)</f>
        <v>Kilean Lodge - 2022 - Resident Apparel Cart</v>
      </c>
      <c r="G60" t="str">
        <f>VLOOKUP(A60,'Capital spend Nov 30'!D:U,18,FALSE)</f>
        <v>No</v>
      </c>
      <c r="H60" s="89">
        <f>SUMIF('Capital spend Nov 30'!D:D,'Dec 2022'!A60,'Capital spend Nov 30'!H:H)</f>
        <v>2963.53</v>
      </c>
      <c r="I60" t="str">
        <f>VLOOKUP(A60,'Capital spend Nov 30'!$D$10:$W$6901,15,0)</f>
        <v>ST10148</v>
      </c>
      <c r="J60" t="str">
        <f>VLOOKUP($A60,'Capital spend Nov 30'!$D$10:$W$6901,8,0)</f>
        <v>Laundry FF&amp;E (Capital)</v>
      </c>
      <c r="K60" t="str">
        <f>VLOOKUP($A60,'Capital spend Nov 30'!$D$10:$W$6901,2,0)</f>
        <v>Emilio Ricciardi (Terminated)</v>
      </c>
      <c r="L60" t="str">
        <f>VLOOKUP($A60,'Capital spend Nov 30'!$D$10:$W$6901,4,0)</f>
        <v>To supply your facility with model #PLCB3560, with 35 compartments on one side &amp; a 60” hanger bar along the other, with 4 – 5” casters  the price is $2353.79 each.   The dimensions of this cart are 24” wide x 60” long x 66” high. 
To supply a cart cover in Royal Blue (210 Denier Nylon, Reinforced Corners) for the Resident Apparel Cart is $268.80 each. Cart covers would have an opening front and back and ties at the bottom. Covers measure 24"w x 60"l x 60"h</v>
      </c>
      <c r="Q60">
        <f t="shared" si="2"/>
        <v>0</v>
      </c>
      <c r="R60" s="118" t="s">
        <v>6065</v>
      </c>
      <c r="S60" s="118" t="s">
        <v>431</v>
      </c>
      <c r="T60" s="118" t="s">
        <v>6066</v>
      </c>
      <c r="U60" s="119">
        <v>2331</v>
      </c>
      <c r="V60" s="118"/>
      <c r="W60" s="118"/>
      <c r="X60" s="118"/>
      <c r="Y60" s="118"/>
      <c r="Z60" s="118"/>
    </row>
    <row r="61" spans="1:26" hidden="1">
      <c r="A61" s="25" t="s">
        <v>6906</v>
      </c>
      <c r="B61" t="s">
        <v>978</v>
      </c>
      <c r="C61" s="48" t="s">
        <v>1086</v>
      </c>
      <c r="D61" t="str">
        <f t="shared" si="1"/>
        <v>P22-021035</v>
      </c>
      <c r="E61" t="str">
        <f>IFERROR(VLOOKUP($A61,'Capital spend Nov 30'!$D:$G,3,FALSE),"No PO")</f>
        <v>P22-021035 - Line 1</v>
      </c>
      <c r="F61">
        <f>VLOOKUP(A61,'Capital spend Nov 30'!D:Q,14,FALSE)</f>
        <v>0</v>
      </c>
      <c r="G61" t="e">
        <f>VLOOKUP(A61,'Capital spend Nov 30'!D:U,18,FALSE)</f>
        <v>#N/A</v>
      </c>
      <c r="H61" s="89">
        <f>SUMIF('Capital spend Nov 30'!D:D,'Dec 2022'!A61,'Capital spend Nov 30'!H:H)</f>
        <v>2323.8200000000002</v>
      </c>
      <c r="I61" t="str">
        <f>VLOOKUP(A61,'Capital spend Nov 30'!$D$10:$W$6901,15,0)</f>
        <v>ST10217</v>
      </c>
      <c r="J61" t="str">
        <f>VLOOKUP($A61,'Capital spend Nov 30'!$D$10:$W$6901,8,0)</f>
        <v>Tenant Spaces FF&amp;E (Capital)</v>
      </c>
      <c r="K61" t="str">
        <f>VLOOKUP($A61,'Capital spend Nov 30'!$D$10:$W$6901,2,0)</f>
        <v>Sonia Price</v>
      </c>
      <c r="L61" t="str">
        <f>VLOOKUP($A61,'Capital spend Nov 30'!$D$10:$W$6901,4,0)</f>
        <v>Purchased Electrical supplies to be used in Rooms A111, A122, A116, A131</v>
      </c>
      <c r="Q61">
        <f t="shared" si="2"/>
        <v>0</v>
      </c>
      <c r="R61" s="118" t="s">
        <v>6069</v>
      </c>
      <c r="S61" s="118" t="s">
        <v>322</v>
      </c>
      <c r="T61" s="118" t="s">
        <v>6071</v>
      </c>
      <c r="U61" s="119">
        <v>2544.84</v>
      </c>
      <c r="V61" s="118"/>
      <c r="W61" s="118"/>
      <c r="X61" s="118"/>
      <c r="Y61" s="118"/>
      <c r="Z61" s="118"/>
    </row>
    <row r="62" spans="1:26" hidden="1">
      <c r="A62" s="25" t="s">
        <v>6907</v>
      </c>
      <c r="B62" t="s">
        <v>978</v>
      </c>
      <c r="C62" s="48" t="s">
        <v>1012</v>
      </c>
      <c r="D62" t="str">
        <f t="shared" si="1"/>
        <v>P22-020846</v>
      </c>
      <c r="E62" t="str">
        <f>IFERROR(VLOOKUP($A62,'Capital spend Nov 30'!$D:$G,3,FALSE),"No PO")</f>
        <v>P22-020846 - Line 1</v>
      </c>
      <c r="F62" t="str">
        <f>VLOOKUP(A62,'Capital spend Nov 30'!D:Q,14,FALSE)</f>
        <v>Aspen Ridge - 2022 - In-Suite Renovations</v>
      </c>
      <c r="G62" t="str">
        <f>VLOOKUP(A62,'Capital spend Nov 30'!D:U,18,FALSE)</f>
        <v>No</v>
      </c>
      <c r="H62" s="89">
        <f>SUMIF('Capital spend Nov 30'!D:D,'Dec 2022'!A62,'Capital spend Nov 30'!H:H)</f>
        <v>3990.47</v>
      </c>
      <c r="I62" t="str">
        <f>VLOOKUP(A62,'Capital spend Nov 30'!$D$10:$W$6901,15,0)</f>
        <v>ST10064</v>
      </c>
      <c r="J62" t="str">
        <f>VLOOKUP($A62,'Capital spend Nov 30'!$D$10:$W$6901,8,0)</f>
        <v>In-Suite Renovation (Capital)</v>
      </c>
      <c r="K62" t="str">
        <f>VLOOKUP($A62,'Capital spend Nov 30'!$D$10:$W$6901,2,0)</f>
        <v>Dawn Anderson</v>
      </c>
      <c r="L62" t="str">
        <f>VLOOKUP($A62,'Capital spend Nov 30'!$D$10:$W$6901,4,0)</f>
        <v>Suite 51 Reno</v>
      </c>
      <c r="Q62">
        <f t="shared" si="2"/>
        <v>0</v>
      </c>
      <c r="R62" s="118" t="s">
        <v>6072</v>
      </c>
      <c r="S62" s="118" t="s">
        <v>375</v>
      </c>
      <c r="T62" s="118" t="s">
        <v>6073</v>
      </c>
      <c r="U62" s="119">
        <v>336</v>
      </c>
      <c r="V62" s="118"/>
      <c r="W62" s="118"/>
      <c r="X62" s="118"/>
      <c r="Y62" s="118"/>
      <c r="Z62" s="118"/>
    </row>
    <row r="63" spans="1:26" hidden="1">
      <c r="A63" s="25" t="s">
        <v>6908</v>
      </c>
      <c r="B63" t="s">
        <v>978</v>
      </c>
      <c r="C63" s="48" t="s">
        <v>1012</v>
      </c>
      <c r="D63" t="str">
        <f t="shared" si="1"/>
        <v>P22-020912</v>
      </c>
      <c r="E63" t="str">
        <f>IFERROR(VLOOKUP($A63,'Capital spend Nov 30'!$D:$G,3,FALSE),"No PO")</f>
        <v>P22-020912 - Line 1</v>
      </c>
      <c r="F63" t="str">
        <f>VLOOKUP(A63,'Capital spend Nov 30'!D:Q,14,FALSE)</f>
        <v>Aspen Ridge - 2022 - In-Suite Renovations</v>
      </c>
      <c r="G63" t="str">
        <f>VLOOKUP(A63,'Capital spend Nov 30'!D:U,18,FALSE)</f>
        <v>No</v>
      </c>
      <c r="H63" s="89">
        <f>SUMIF('Capital spend Nov 30'!D:D,'Dec 2022'!A63,'Capital spend Nov 30'!H:H)</f>
        <v>3590.27</v>
      </c>
      <c r="I63" t="str">
        <f>VLOOKUP(A63,'Capital spend Nov 30'!$D$10:$W$6901,15,0)</f>
        <v>ST10064</v>
      </c>
      <c r="J63" t="str">
        <f>VLOOKUP($A63,'Capital spend Nov 30'!$D$10:$W$6901,8,0)</f>
        <v>In-Suite Renovation (Capital)</v>
      </c>
      <c r="K63" t="str">
        <f>VLOOKUP($A63,'Capital spend Nov 30'!$D$10:$W$6901,2,0)</f>
        <v>Dawn Anderson</v>
      </c>
      <c r="L63" t="str">
        <f>VLOOKUP($A63,'Capital spend Nov 30'!$D$10:$W$6901,4,0)</f>
        <v>Suite 103 Reno Additional Scope</v>
      </c>
      <c r="Q63">
        <f t="shared" si="2"/>
        <v>0</v>
      </c>
      <c r="R63" s="118" t="s">
        <v>6074</v>
      </c>
      <c r="S63" s="118" t="s">
        <v>419</v>
      </c>
      <c r="T63" s="118" t="s">
        <v>6075</v>
      </c>
      <c r="U63" s="119">
        <v>6740.43</v>
      </c>
      <c r="V63" s="118"/>
      <c r="W63" s="118"/>
      <c r="X63" s="118"/>
      <c r="Y63" s="118"/>
      <c r="Z63" s="118"/>
    </row>
    <row r="64" spans="1:26" hidden="1">
      <c r="A64" s="25" t="s">
        <v>6909</v>
      </c>
      <c r="B64" t="s">
        <v>978</v>
      </c>
      <c r="C64" s="48" t="s">
        <v>1012</v>
      </c>
      <c r="D64" t="str">
        <f t="shared" si="1"/>
        <v>P22-020845</v>
      </c>
      <c r="E64" t="str">
        <f>IFERROR(VLOOKUP($A64,'Capital spend Nov 30'!$D:$G,3,FALSE),"No PO")</f>
        <v>P22-020845 - Line 1</v>
      </c>
      <c r="F64" t="str">
        <f>VLOOKUP(A64,'Capital spend Nov 30'!D:Q,14,FALSE)</f>
        <v>Aspen Ridge - 2022 - In-Suite Renovations</v>
      </c>
      <c r="G64" t="str">
        <f>VLOOKUP(A64,'Capital spend Nov 30'!D:U,18,FALSE)</f>
        <v>No</v>
      </c>
      <c r="H64" s="89">
        <f>SUMIF('Capital spend Nov 30'!D:D,'Dec 2022'!A64,'Capital spend Nov 30'!H:H)</f>
        <v>3920.12</v>
      </c>
      <c r="I64" t="str">
        <f>VLOOKUP(A64,'Capital spend Nov 30'!$D$10:$W$6901,15,0)</f>
        <v>ST10064</v>
      </c>
      <c r="J64" t="str">
        <f>VLOOKUP($A64,'Capital spend Nov 30'!$D$10:$W$6901,8,0)</f>
        <v>In-Suite Renovation (Capital)</v>
      </c>
      <c r="K64" t="str">
        <f>VLOOKUP($A64,'Capital spend Nov 30'!$D$10:$W$6901,2,0)</f>
        <v>Dawn Anderson</v>
      </c>
      <c r="L64" t="str">
        <f>VLOOKUP($A64,'Capital spend Nov 30'!$D$10:$W$6901,4,0)</f>
        <v>Suite 33 Reno Additional Scope</v>
      </c>
      <c r="Q64">
        <f t="shared" si="2"/>
        <v>0</v>
      </c>
      <c r="R64" s="118" t="s">
        <v>6076</v>
      </c>
      <c r="S64" s="118" t="s">
        <v>365</v>
      </c>
      <c r="T64" s="118" t="s">
        <v>6078</v>
      </c>
      <c r="U64" s="119">
        <v>14199.68</v>
      </c>
      <c r="V64" s="118"/>
      <c r="W64" s="118"/>
      <c r="X64" s="118"/>
      <c r="Y64" s="118"/>
      <c r="Z64" s="118"/>
    </row>
    <row r="65" spans="1:26" hidden="1">
      <c r="A65" s="25" t="s">
        <v>6910</v>
      </c>
      <c r="B65" t="s">
        <v>978</v>
      </c>
      <c r="C65" s="48" t="s">
        <v>1012</v>
      </c>
      <c r="D65" t="str">
        <f t="shared" si="1"/>
        <v>P22-020964</v>
      </c>
      <c r="E65" t="str">
        <f>IFERROR(VLOOKUP($A65,'Capital spend Nov 30'!$D:$G,3,FALSE),"No PO")</f>
        <v>P22-020964 - Line 1</v>
      </c>
      <c r="F65" t="str">
        <f>VLOOKUP(A65,'Capital spend Nov 30'!D:Q,14,FALSE)</f>
        <v>Trafalgar Lodge - 2022 - Plumbing (O/I 2021)</v>
      </c>
      <c r="G65" t="str">
        <f>VLOOKUP(A65,'Capital spend Nov 30'!D:U,18,FALSE)</f>
        <v>No</v>
      </c>
      <c r="H65" s="89">
        <f>SUMIF('Capital spend Nov 30'!D:D,'Dec 2022'!A65,'Capital spend Nov 30'!H:H)</f>
        <v>10729.35</v>
      </c>
      <c r="I65" t="str">
        <f>VLOOKUP(A65,'Capital spend Nov 30'!$D$10:$W$6901,15,0)</f>
        <v>ST10008</v>
      </c>
      <c r="J65" t="str">
        <f>VLOOKUP($A65,'Capital spend Nov 30'!$D$10:$W$6901,8,0)</f>
        <v>Plumbing (Capital)</v>
      </c>
      <c r="K65" t="str">
        <f>VLOOKUP($A65,'Capital spend Nov 30'!$D$10:$W$6901,2,0)</f>
        <v>Tim Morrison</v>
      </c>
      <c r="L65" t="str">
        <f>VLOOKUP($A65,'Capital spend Nov 30'!$D$10:$W$6901,4,0)</f>
        <v>To pay a 2021 outstanding invoice that had a P21-042370 but it was stuck in Exception and wasn't corrected before year end. Therefore a new 2022 PO had to be created.</v>
      </c>
      <c r="Q65">
        <f t="shared" si="2"/>
        <v>0</v>
      </c>
      <c r="R65" s="118" t="s">
        <v>6079</v>
      </c>
      <c r="S65" s="118" t="s">
        <v>251</v>
      </c>
      <c r="T65" s="118" t="s">
        <v>6080</v>
      </c>
      <c r="U65" s="119">
        <v>5176.5</v>
      </c>
      <c r="V65" s="118"/>
      <c r="W65" s="118"/>
      <c r="X65" s="118"/>
      <c r="Y65" s="118"/>
      <c r="Z65" s="118"/>
    </row>
    <row r="66" spans="1:26" hidden="1">
      <c r="A66" s="25" t="s">
        <v>6911</v>
      </c>
      <c r="B66" t="s">
        <v>978</v>
      </c>
      <c r="C66" s="48" t="s">
        <v>1012</v>
      </c>
      <c r="D66" t="str">
        <f t="shared" si="1"/>
        <v>P22-020987</v>
      </c>
      <c r="E66" t="str">
        <f>IFERROR(VLOOKUP($A66,'Capital spend Nov 30'!$D:$G,3,FALSE),"No PO")</f>
        <v>P22-020987 - Line 1</v>
      </c>
      <c r="F66" t="str">
        <f>VLOOKUP(A66,'Capital spend Nov 30'!D:Q,14,FALSE)</f>
        <v>Chatham - 2022 - HVAC (Fan Coil Jan20)</v>
      </c>
      <c r="G66" t="str">
        <f>VLOOKUP(A66,'Capital spend Nov 30'!D:U,18,FALSE)</f>
        <v>No</v>
      </c>
      <c r="H66" s="89">
        <f>SUMIF('Capital spend Nov 30'!D:D,'Dec 2022'!A66,'Capital spend Nov 30'!H:H)</f>
        <v>2587.29</v>
      </c>
      <c r="I66" t="str">
        <f>VLOOKUP(A66,'Capital spend Nov 30'!$D$10:$W$6901,15,0)</f>
        <v>ST10096</v>
      </c>
      <c r="J66" t="str">
        <f>VLOOKUP($A66,'Capital spend Nov 30'!$D$10:$W$6901,8,0)</f>
        <v>HVAC Systems (Capital)</v>
      </c>
      <c r="K66" t="str">
        <f>VLOOKUP($A66,'Capital spend Nov 30'!$D$10:$W$6901,2,0)</f>
        <v>Tim Morrison</v>
      </c>
      <c r="L66" t="str">
        <f>VLOOKUP($A66,'Capital spend Nov 30'!$D$10:$W$6901,4,0)</f>
        <v>To replace a failed 12 year old fan coil unit in a resident room. No heat.</v>
      </c>
      <c r="Q66">
        <f t="shared" si="2"/>
        <v>0</v>
      </c>
      <c r="R66" s="118" t="s">
        <v>6081</v>
      </c>
      <c r="S66" s="118" t="s">
        <v>251</v>
      </c>
      <c r="T66" s="118" t="s">
        <v>6082</v>
      </c>
      <c r="U66" s="119">
        <v>1372.95</v>
      </c>
      <c r="V66" s="118"/>
      <c r="W66" s="118"/>
      <c r="X66" s="118"/>
      <c r="Y66" s="118"/>
      <c r="Z66" s="118"/>
    </row>
    <row r="67" spans="1:26" hidden="1">
      <c r="A67" s="25" t="s">
        <v>6912</v>
      </c>
      <c r="B67" t="s">
        <v>978</v>
      </c>
      <c r="C67" s="48" t="s">
        <v>1012</v>
      </c>
      <c r="D67" t="str">
        <f t="shared" si="1"/>
        <v>P22-020876</v>
      </c>
      <c r="E67" t="str">
        <f>IFERROR(VLOOKUP($A67,'Capital spend Nov 30'!$D:$G,3,FALSE),"No PO")</f>
        <v>P22-020876 - Line 1</v>
      </c>
      <c r="F67" t="str">
        <f>VLOOKUP(A67,'Capital spend Nov 30'!D:Q,14,FALSE)</f>
        <v>The Bentley Moose Jaw - 2022 - In-Suite Renovations</v>
      </c>
      <c r="G67" t="str">
        <f>VLOOKUP(A67,'Capital spend Nov 30'!D:U,18,FALSE)</f>
        <v>No</v>
      </c>
      <c r="H67" s="89">
        <f>SUMIF('Capital spend Nov 30'!D:D,'Dec 2022'!A67,'Capital spend Nov 30'!H:H)</f>
        <v>1565.1</v>
      </c>
      <c r="I67" t="str">
        <f>VLOOKUP(A67,'Capital spend Nov 30'!$D$10:$W$6901,15,0)</f>
        <v>ST10079</v>
      </c>
      <c r="J67" t="str">
        <f>VLOOKUP($A67,'Capital spend Nov 30'!$D$10:$W$6901,8,0)</f>
        <v>In-Suite Refresh (Capital)</v>
      </c>
      <c r="K67" t="str">
        <f>VLOOKUP($A67,'Capital spend Nov 30'!$D$10:$W$6901,2,0)</f>
        <v>Denise Buekert</v>
      </c>
      <c r="L67" t="str">
        <f>VLOOKUP($A67,'Capital spend Nov 30'!$D$10:$W$6901,4,0)</f>
        <v>Suite 101 Refresh  Paint, Suite is rented for Nov 16</v>
      </c>
      <c r="Q67">
        <f t="shared" si="2"/>
        <v>0</v>
      </c>
      <c r="R67" s="118" t="s">
        <v>6083</v>
      </c>
      <c r="S67" s="118" t="s">
        <v>251</v>
      </c>
      <c r="T67" s="118" t="s">
        <v>6084</v>
      </c>
      <c r="U67" s="119">
        <v>1372.95</v>
      </c>
      <c r="V67" s="118"/>
      <c r="W67" s="118"/>
      <c r="X67" s="118"/>
      <c r="Y67" s="118"/>
      <c r="Z67" s="118"/>
    </row>
    <row r="68" spans="1:26" hidden="1">
      <c r="A68" s="25" t="s">
        <v>6913</v>
      </c>
      <c r="B68" t="s">
        <v>978</v>
      </c>
      <c r="C68" s="48" t="s">
        <v>1012</v>
      </c>
      <c r="D68" t="str">
        <f t="shared" si="1"/>
        <v>P22-020875</v>
      </c>
      <c r="E68" t="str">
        <f>IFERROR(VLOOKUP($A68,'Capital spend Nov 30'!$D:$G,3,FALSE),"No PO")</f>
        <v>P22-020875 - Line 1</v>
      </c>
      <c r="F68" t="str">
        <f>VLOOKUP(A68,'Capital spend Nov 30'!D:Q,14,FALSE)</f>
        <v>The Bentley Moose Jaw - 2022 - In-Suite Renovations</v>
      </c>
      <c r="G68" t="str">
        <f>VLOOKUP(A68,'Capital spend Nov 30'!D:U,18,FALSE)</f>
        <v>No</v>
      </c>
      <c r="H68" s="89">
        <f>SUMIF('Capital spend Nov 30'!D:D,'Dec 2022'!A68,'Capital spend Nov 30'!H:H)</f>
        <v>3164.47</v>
      </c>
      <c r="I68" t="str">
        <f>VLOOKUP(A68,'Capital spend Nov 30'!$D$10:$W$6901,15,0)</f>
        <v>ST10079</v>
      </c>
      <c r="J68" t="str">
        <f>VLOOKUP($A68,'Capital spend Nov 30'!$D$10:$W$6901,8,0)</f>
        <v>In-Suite Renovation (Capital)</v>
      </c>
      <c r="K68" t="str">
        <f>VLOOKUP($A68,'Capital spend Nov 30'!$D$10:$W$6901,2,0)</f>
        <v>Denise Buekert</v>
      </c>
      <c r="L68" t="str">
        <f>VLOOKUP($A68,'Capital spend Nov 30'!$D$10:$W$6901,4,0)</f>
        <v>Suite 102 Reno Replace carpet in bedroom and living room, refresh paint suite is rented for Nov 15</v>
      </c>
      <c r="Q68">
        <f t="shared" si="2"/>
        <v>0</v>
      </c>
      <c r="R68" s="118" t="s">
        <v>6085</v>
      </c>
      <c r="S68" s="118" t="s">
        <v>276</v>
      </c>
      <c r="T68" s="118" t="s">
        <v>6086</v>
      </c>
      <c r="U68" s="119">
        <v>11238.98</v>
      </c>
      <c r="V68" s="118"/>
      <c r="W68" s="118"/>
      <c r="X68" s="118"/>
      <c r="Y68" s="118"/>
      <c r="Z68" s="118"/>
    </row>
    <row r="69" spans="1:26" hidden="1">
      <c r="A69" s="25" t="s">
        <v>6914</v>
      </c>
      <c r="B69" t="s">
        <v>978</v>
      </c>
      <c r="C69" s="48" t="s">
        <v>1012</v>
      </c>
      <c r="D69" t="str">
        <f t="shared" si="1"/>
        <v>P22-020874</v>
      </c>
      <c r="E69" t="str">
        <f>IFERROR(VLOOKUP($A69,'Capital spend Nov 30'!$D:$G,3,FALSE),"No PO")</f>
        <v>P22-020874 - Line 1</v>
      </c>
      <c r="F69" t="str">
        <f>VLOOKUP(A69,'Capital spend Nov 30'!D:Q,14,FALSE)</f>
        <v>The Bentley Moose Jaw - 2022 - In-Suite Renovations</v>
      </c>
      <c r="G69" t="str">
        <f>VLOOKUP(A69,'Capital spend Nov 30'!D:U,18,FALSE)</f>
        <v>No</v>
      </c>
      <c r="H69" s="89">
        <f>SUMIF('Capital spend Nov 30'!D:D,'Dec 2022'!A69,'Capital spend Nov 30'!H:H)</f>
        <v>3536.41</v>
      </c>
      <c r="I69" t="str">
        <f>VLOOKUP(A69,'Capital spend Nov 30'!$D$10:$W$6901,15,0)</f>
        <v>ST10079</v>
      </c>
      <c r="J69" t="str">
        <f>VLOOKUP($A69,'Capital spend Nov 30'!$D$10:$W$6901,8,0)</f>
        <v>In-Suite Renovation (Capital)</v>
      </c>
      <c r="K69" t="str">
        <f>VLOOKUP($A69,'Capital spend Nov 30'!$D$10:$W$6901,2,0)</f>
        <v>Denise Buekert</v>
      </c>
      <c r="L69" t="str">
        <f>VLOOKUP($A69,'Capital spend Nov 30'!$D$10:$W$6901,4,0)</f>
        <v>Suite 414 Reno Replace carpet in bedroom, refresh paint</v>
      </c>
      <c r="Q69">
        <f t="shared" si="2"/>
        <v>0</v>
      </c>
      <c r="R69" s="118" t="s">
        <v>6087</v>
      </c>
      <c r="S69" s="118" t="s">
        <v>209</v>
      </c>
      <c r="T69" s="118" t="s">
        <v>6088</v>
      </c>
      <c r="U69" s="119">
        <v>4567.8100000000004</v>
      </c>
      <c r="V69" s="118"/>
      <c r="W69" s="118"/>
      <c r="X69" s="118"/>
      <c r="Y69" s="118"/>
      <c r="Z69" s="118"/>
    </row>
    <row r="70" spans="1:26" hidden="1">
      <c r="A70" s="25" t="s">
        <v>6915</v>
      </c>
      <c r="B70" t="s">
        <v>978</v>
      </c>
      <c r="C70" s="48" t="s">
        <v>1086</v>
      </c>
      <c r="D70" t="str">
        <f t="shared" si="1"/>
        <v>P22-021034</v>
      </c>
      <c r="E70" t="str">
        <f>IFERROR(VLOOKUP($A70,'Capital spend Nov 30'!$D:$G,3,FALSE),"No PO")</f>
        <v>P22-021034 - Line 1</v>
      </c>
      <c r="F70" t="str">
        <f>VLOOKUP(A70,'Capital spend Nov 30'!D:Q,14,FALSE)</f>
        <v>Summit Place - 2022 - Bedside Tables</v>
      </c>
      <c r="G70" t="str">
        <f>VLOOKUP(A70,'Capital spend Nov 30'!D:U,18,FALSE)</f>
        <v>No</v>
      </c>
      <c r="H70" s="89">
        <f>SUMIF('Capital spend Nov 30'!D:D,'Dec 2022'!A70,'Capital spend Nov 30'!H:H)</f>
        <v>5011.55</v>
      </c>
      <c r="I70" t="str">
        <f>VLOOKUP(A70,'Capital spend Nov 30'!$D$10:$W$6901,15,0)</f>
        <v>ST10185</v>
      </c>
      <c r="J70" t="str">
        <f>VLOOKUP($A70,'Capital spend Nov 30'!$D$10:$W$6901,8,0)</f>
        <v>Suites FF&amp;E (Capital)</v>
      </c>
      <c r="K70" t="str">
        <f>VLOOKUP($A70,'Capital spend Nov 30'!$D$10:$W$6901,2,0)</f>
        <v>Hazel D'Gama</v>
      </c>
      <c r="L70" t="str">
        <f>VLOOKUP($A70,'Capital spend Nov 30'!$D$10:$W$6901,4,0)</f>
        <v>Replacement of 10 Bedside Tables</v>
      </c>
      <c r="Q70">
        <f t="shared" si="2"/>
        <v>0</v>
      </c>
      <c r="R70" s="118" t="s">
        <v>6089</v>
      </c>
      <c r="S70" s="118" t="s">
        <v>360</v>
      </c>
      <c r="T70" s="118" t="s">
        <v>6090</v>
      </c>
      <c r="U70" s="119">
        <v>8850.9500000000007</v>
      </c>
      <c r="V70" s="118"/>
      <c r="W70" s="118"/>
      <c r="X70" s="118"/>
      <c r="Y70" s="118"/>
      <c r="Z70" s="118"/>
    </row>
    <row r="71" spans="1:26" hidden="1">
      <c r="A71" s="25" t="s">
        <v>6916</v>
      </c>
      <c r="B71" t="s">
        <v>978</v>
      </c>
      <c r="C71" s="48" t="s">
        <v>1012</v>
      </c>
      <c r="D71" t="str">
        <f t="shared" si="1"/>
        <v>P22-020962</v>
      </c>
      <c r="E71" t="str">
        <f>IFERROR(VLOOKUP($A71,'Capital spend Nov 30'!$D:$G,3,FALSE),"No PO")</f>
        <v>P22-020962 - Line 1</v>
      </c>
      <c r="F71" t="str">
        <f>VLOOKUP(A71,'Capital spend Nov 30'!D:Q,14,FALSE)</f>
        <v>The Westwood - 2022 - In-Suite Renovations</v>
      </c>
      <c r="G71" t="str">
        <f>VLOOKUP(A71,'Capital spend Nov 30'!D:U,18,FALSE)</f>
        <v>No</v>
      </c>
      <c r="H71" s="89">
        <f>SUMIF('Capital spend Nov 30'!D:D,'Dec 2022'!A71,'Capital spend Nov 30'!H:H)</f>
        <v>5964.71</v>
      </c>
      <c r="I71" t="str">
        <f>VLOOKUP(A71,'Capital spend Nov 30'!$D$10:$W$6901,15,0)</f>
        <v>ST10035</v>
      </c>
      <c r="J71" t="str">
        <f>VLOOKUP($A71,'Capital spend Nov 30'!$D$10:$W$6901,8,0)</f>
        <v>In-Suite Renovation (Capital)</v>
      </c>
      <c r="K71" t="str">
        <f>VLOOKUP($A71,'Capital spend Nov 30'!$D$10:$W$6901,2,0)</f>
        <v>Laura Clarke-Giberson</v>
      </c>
      <c r="L71" t="str">
        <f>VLOOKUP($A71,'Capital spend Nov 30'!$D$10:$W$6901,4,0)</f>
        <v>Suite 2-814 Reno
Additional Scope</v>
      </c>
      <c r="Q71">
        <f t="shared" si="2"/>
        <v>0</v>
      </c>
      <c r="R71" s="118" t="s">
        <v>6091</v>
      </c>
      <c r="S71" s="118" t="s">
        <v>405</v>
      </c>
      <c r="T71" s="118" t="s">
        <v>6092</v>
      </c>
      <c r="U71" s="119">
        <v>525</v>
      </c>
      <c r="V71" s="118"/>
      <c r="W71" s="118"/>
      <c r="X71" s="118"/>
      <c r="Y71" s="118"/>
      <c r="Z71" s="118"/>
    </row>
    <row r="72" spans="1:26" hidden="1">
      <c r="A72" s="25" t="s">
        <v>6917</v>
      </c>
      <c r="B72" t="s">
        <v>978</v>
      </c>
      <c r="C72" s="48" t="s">
        <v>1012</v>
      </c>
      <c r="D72" t="str">
        <f t="shared" ref="D72:D135" si="3">LEFT(E72,10)</f>
        <v>P22-021045</v>
      </c>
      <c r="E72" t="str">
        <f>IFERROR(VLOOKUP($A72,'Capital spend Nov 30'!$D:$G,3,FALSE),"No PO")</f>
        <v>P22-021045 - Line 2</v>
      </c>
      <c r="F72" t="str">
        <f>VLOOKUP(A72,'Capital spend Nov 30'!D:Q,14,FALSE)</f>
        <v>Hunt Club Manor - 2022 - In-Suite Renovations</v>
      </c>
      <c r="G72" t="str">
        <f>VLOOKUP(A72,'Capital spend Nov 30'!D:U,18,FALSE)</f>
        <v>No</v>
      </c>
      <c r="H72" s="89">
        <f>SUMIF('Capital spend Nov 30'!D:D,'Dec 2022'!A72,'Capital spend Nov 30'!H:H)</f>
        <v>2545.33</v>
      </c>
      <c r="I72" t="str">
        <f>VLOOKUP(A72,'Capital spend Nov 30'!$D$10:$W$6901,15,0)</f>
        <v>ST10043</v>
      </c>
      <c r="J72" t="str">
        <f>VLOOKUP($A72,'Capital spend Nov 30'!$D$10:$W$6901,8,0)</f>
        <v>Suites FF&amp;E (Capital)</v>
      </c>
      <c r="K72" t="str">
        <f>VLOOKUP($A72,'Capital spend Nov 30'!$D$10:$W$6901,2,0)</f>
        <v>Yolanda Stephens</v>
      </c>
      <c r="L72" t="str">
        <f>VLOOKUP($A72,'Capital spend Nov 30'!$D$10:$W$6901,4,0)</f>
        <v>Suite 222 Refresh Fridge</v>
      </c>
      <c r="Q72">
        <f t="shared" si="2"/>
        <v>0</v>
      </c>
      <c r="R72" s="118" t="s">
        <v>6093</v>
      </c>
      <c r="S72" s="118" t="s">
        <v>405</v>
      </c>
      <c r="T72" s="118" t="s">
        <v>6094</v>
      </c>
      <c r="U72" s="119">
        <v>525</v>
      </c>
      <c r="V72" s="118"/>
      <c r="W72" s="118"/>
      <c r="X72" s="118"/>
      <c r="Y72" s="118"/>
      <c r="Z72" s="118"/>
    </row>
    <row r="73" spans="1:26" hidden="1">
      <c r="A73" s="25" t="s">
        <v>6918</v>
      </c>
      <c r="B73" t="s">
        <v>978</v>
      </c>
      <c r="C73" s="48" t="s">
        <v>1086</v>
      </c>
      <c r="D73" t="str">
        <f t="shared" si="3"/>
        <v>P22-021016</v>
      </c>
      <c r="E73" t="str">
        <f>IFERROR(VLOOKUP($A73,'Capital spend Nov 30'!$D:$G,3,FALSE),"No PO")</f>
        <v>P22-021016 - Line 1</v>
      </c>
      <c r="F73" t="str">
        <f>VLOOKUP(A73,'Capital spend Nov 30'!D:Q,14,FALSE)</f>
        <v>Sunwood-2022-Private Dining Room Table replacement</v>
      </c>
      <c r="G73" t="str">
        <f>VLOOKUP(A73,'Capital spend Nov 30'!D:U,18,FALSE)</f>
        <v>No</v>
      </c>
      <c r="H73" s="89">
        <f>SUMIF('Capital spend Nov 30'!D:D,'Dec 2022'!A73,'Capital spend Nov 30'!H:H)</f>
        <v>3672.48</v>
      </c>
      <c r="I73" t="str">
        <f>VLOOKUP(A73,'Capital spend Nov 30'!$D$10:$W$6901,15,0)</f>
        <v>ST10063</v>
      </c>
      <c r="J73" t="str">
        <f>VLOOKUP($A73,'Capital spend Nov 30'!$D$10:$W$6901,8,0)</f>
        <v>Dining Room FF&amp;E (Capital)</v>
      </c>
      <c r="K73" t="str">
        <f>VLOOKUP($A73,'Capital spend Nov 30'!$D$10:$W$6901,2,0)</f>
        <v>Doug Blanchard</v>
      </c>
      <c r="L73" t="str">
        <f>VLOOKUP($A73,'Capital spend Nov 30'!$D$10:$W$6901,4,0)</f>
        <v>Replacement of Table in Private dining room. 
Current unit is no longer safe / beyond repair.
As per approved quote from Elite Furniture: Private dining room (Attached)</v>
      </c>
      <c r="Q73">
        <f t="shared" si="2"/>
        <v>0</v>
      </c>
      <c r="R73" s="118" t="s">
        <v>6095</v>
      </c>
      <c r="S73" s="118" t="s">
        <v>263</v>
      </c>
      <c r="T73" s="118" t="s">
        <v>6096</v>
      </c>
      <c r="U73" s="119">
        <v>2997.47</v>
      </c>
      <c r="V73" s="118"/>
      <c r="W73" s="118"/>
      <c r="X73" s="118"/>
      <c r="Y73" s="118"/>
      <c r="Z73" s="118"/>
    </row>
    <row r="74" spans="1:26" hidden="1">
      <c r="A74" s="25" t="s">
        <v>6919</v>
      </c>
      <c r="B74" t="s">
        <v>978</v>
      </c>
      <c r="C74" s="48" t="s">
        <v>1012</v>
      </c>
      <c r="D74" t="str">
        <f t="shared" si="3"/>
        <v>P22-021015</v>
      </c>
      <c r="E74" t="str">
        <f>IFERROR(VLOOKUP($A74,'Capital spend Nov 30'!$D:$G,3,FALSE),"No PO")</f>
        <v>P22-021015 - Line 1</v>
      </c>
      <c r="F74" t="str">
        <f>VLOOKUP(A74,'Capital spend Nov 30'!D:Q,14,FALSE)</f>
        <v>The Dorchester - 2022 - In-Suite Renovations</v>
      </c>
      <c r="G74" t="str">
        <f>VLOOKUP(A74,'Capital spend Nov 30'!D:U,18,FALSE)</f>
        <v>No</v>
      </c>
      <c r="H74" s="89">
        <f>SUMIF('Capital spend Nov 30'!D:D,'Dec 2022'!A74,'Capital spend Nov 30'!H:H)</f>
        <v>7289.57</v>
      </c>
      <c r="I74" t="str">
        <f>VLOOKUP(A74,'Capital spend Nov 30'!$D$10:$W$6901,15,0)</f>
        <v>ST10061</v>
      </c>
      <c r="J74" t="str">
        <f>VLOOKUP($A74,'Capital spend Nov 30'!$D$10:$W$6901,8,0)</f>
        <v>In-Suite Renovation (Capital)</v>
      </c>
      <c r="K74" t="str">
        <f>VLOOKUP($A74,'Capital spend Nov 30'!$D$10:$W$6901,2,0)</f>
        <v>Andrea M. Malinowski</v>
      </c>
      <c r="L74" t="str">
        <f>VLOOKUP($A74,'Capital spend Nov 30'!$D$10:$W$6901,4,0)</f>
        <v>Suite 216 Reno Additional Scope Cabinet Refresh</v>
      </c>
      <c r="Q74">
        <f t="shared" si="2"/>
        <v>0</v>
      </c>
      <c r="R74" s="118" t="s">
        <v>6097</v>
      </c>
      <c r="S74" s="118" t="s">
        <v>390</v>
      </c>
      <c r="T74" s="118" t="s">
        <v>6098</v>
      </c>
      <c r="U74" s="119">
        <v>4124.6099999999997</v>
      </c>
      <c r="V74" s="118"/>
      <c r="W74" s="118"/>
      <c r="X74" s="118"/>
      <c r="Y74" s="118"/>
      <c r="Z74" s="118"/>
    </row>
    <row r="75" spans="1:26" hidden="1">
      <c r="A75" s="25" t="s">
        <v>6920</v>
      </c>
      <c r="B75" t="s">
        <v>978</v>
      </c>
      <c r="C75" s="48" t="s">
        <v>1086</v>
      </c>
      <c r="D75" t="str">
        <f t="shared" si="3"/>
        <v>P22-021014</v>
      </c>
      <c r="E75" t="str">
        <f>IFERROR(VLOOKUP($A75,'Capital spend Nov 30'!$D:$G,3,FALSE),"No PO")</f>
        <v>P22-021014 - Line 1</v>
      </c>
      <c r="F75" t="str">
        <f>VLOOKUP(A75,'Capital spend Nov 30'!D:Q,14,FALSE)</f>
        <v>Donway Place - 2022 - In-Suite Renovations</v>
      </c>
      <c r="G75" t="str">
        <f>VLOOKUP(A75,'Capital spend Nov 30'!D:U,18,FALSE)</f>
        <v>No</v>
      </c>
      <c r="H75" s="89">
        <f>SUMIF('Capital spend Nov 30'!D:D,'Dec 2022'!A75,'Capital spend Nov 30'!H:H)</f>
        <v>3803.29</v>
      </c>
      <c r="I75" t="str">
        <f>VLOOKUP(A75,'Capital spend Nov 30'!$D$10:$W$6901,15,0)</f>
        <v>ST10026</v>
      </c>
      <c r="J75" t="str">
        <f>VLOOKUP($A75,'Capital spend Nov 30'!$D$10:$W$6901,8,0)</f>
        <v>In-Suite Renovation (Capital)</v>
      </c>
      <c r="K75" t="str">
        <f>VLOOKUP($A75,'Capital spend Nov 30'!$D$10:$W$6901,2,0)</f>
        <v>Lynn A. Jennings</v>
      </c>
      <c r="L75" t="str">
        <f>VLOOKUP($A75,'Capital spend Nov 30'!$D$10:$W$6901,4,0)</f>
        <v>Suite 137 Reno Additional Scope</v>
      </c>
      <c r="Q75">
        <f t="shared" si="2"/>
        <v>0</v>
      </c>
      <c r="R75" s="118" t="s">
        <v>6099</v>
      </c>
      <c r="S75" s="118" t="s">
        <v>475</v>
      </c>
      <c r="T75" s="118" t="s">
        <v>6100</v>
      </c>
      <c r="U75" s="119">
        <v>5892.58</v>
      </c>
      <c r="V75" s="118"/>
      <c r="W75" s="118"/>
      <c r="X75" s="118"/>
      <c r="Y75" s="118"/>
      <c r="Z75" s="118"/>
    </row>
    <row r="76" spans="1:26" hidden="1">
      <c r="A76" s="25" t="s">
        <v>6921</v>
      </c>
      <c r="B76" t="s">
        <v>978</v>
      </c>
      <c r="C76" s="48" t="s">
        <v>1086</v>
      </c>
      <c r="D76" t="str">
        <f t="shared" si="3"/>
        <v>P22-021047</v>
      </c>
      <c r="E76" t="str">
        <f>IFERROR(VLOOKUP($A76,'Capital spend Nov 30'!$D:$G,3,FALSE),"No PO")</f>
        <v>P22-021047 - Line 1</v>
      </c>
      <c r="F76" t="str">
        <f>VLOOKUP(A76,'Capital spend Nov 30'!D:Q,14,FALSE)</f>
        <v>Centennial Park - 2022 - In-Suite Renovations</v>
      </c>
      <c r="G76" t="str">
        <f>VLOOKUP(A76,'Capital spend Nov 30'!D:U,18,FALSE)</f>
        <v>No</v>
      </c>
      <c r="H76" s="89">
        <f>SUMIF('Capital spend Nov 30'!D:D,'Dec 2022'!A76,'Capital spend Nov 30'!H:H)</f>
        <v>2547.59</v>
      </c>
      <c r="I76" t="str">
        <f>VLOOKUP(A76,'Capital spend Nov 30'!$D$10:$W$6901,15,0)</f>
        <v>ST10015</v>
      </c>
      <c r="J76" t="str">
        <f>VLOOKUP($A76,'Capital spend Nov 30'!$D$10:$W$6901,8,0)</f>
        <v>In-Suite Renovation (Capital)</v>
      </c>
      <c r="K76" t="str">
        <f>VLOOKUP($A76,'Capital spend Nov 30'!$D$10:$W$6901,2,0)</f>
        <v>Melanie Leslie</v>
      </c>
      <c r="L76" t="str">
        <f>VLOOKUP($A76,'Capital spend Nov 30'!$D$10:$W$6901,4,0)</f>
        <v>Suite 11 Reno Need to Paint and Carpet. Only one rent ready room available with a scheduled move in date for November 20, 2022.</v>
      </c>
      <c r="Q76">
        <f t="shared" si="2"/>
        <v>0</v>
      </c>
      <c r="R76" s="118" t="s">
        <v>6101</v>
      </c>
      <c r="S76" s="118" t="s">
        <v>276</v>
      </c>
      <c r="T76" s="118" t="s">
        <v>5993</v>
      </c>
      <c r="U76" s="119">
        <v>1412.5</v>
      </c>
      <c r="V76" s="118"/>
      <c r="W76" s="118"/>
      <c r="X76" s="118"/>
      <c r="Y76" s="118"/>
      <c r="Z76" s="118"/>
    </row>
    <row r="77" spans="1:26" hidden="1">
      <c r="A77" s="25" t="s">
        <v>6922</v>
      </c>
      <c r="B77" t="s">
        <v>979</v>
      </c>
      <c r="C77" s="48" t="s">
        <v>5149</v>
      </c>
      <c r="D77" t="str">
        <f t="shared" si="3"/>
        <v>P22-021204</v>
      </c>
      <c r="E77" t="str">
        <f>IFERROR(VLOOKUP($A77,'Capital spend Nov 30'!$D:$G,3,FALSE),"No PO")</f>
        <v>P22-021204 - Line 2</v>
      </c>
      <c r="F77" t="str">
        <f>VLOOKUP(A77,'Capital spend Nov 30'!D:Q,14,FALSE)</f>
        <v>Aspen Ridge - 2022 - In-Suite Renovations</v>
      </c>
      <c r="G77" t="str">
        <f>VLOOKUP(A77,'Capital spend Nov 30'!D:U,18,FALSE)</f>
        <v>No</v>
      </c>
      <c r="H77" s="89">
        <f>SUMIF('Capital spend Nov 30'!D:D,'Dec 2022'!A77,'Capital spend Nov 30'!H:H)</f>
        <v>5175.71</v>
      </c>
      <c r="I77" t="str">
        <f>VLOOKUP(A77,'Capital spend Nov 30'!$D$10:$W$6901,15,0)</f>
        <v>ST10064</v>
      </c>
      <c r="J77" t="str">
        <f>VLOOKUP($A77,'Capital spend Nov 30'!$D$10:$W$6901,8,0)</f>
        <v>In-Suite Renovation (Capital)</v>
      </c>
      <c r="K77" t="str">
        <f>VLOOKUP($A77,'Capital spend Nov 30'!$D$10:$W$6901,2,0)</f>
        <v>Dawn Anderson</v>
      </c>
      <c r="L77" t="str">
        <f>VLOOKUP($A77,'Capital spend Nov 30'!$D$10:$W$6901,4,0)</f>
        <v>Suite 117 Reno</v>
      </c>
      <c r="Q77">
        <f t="shared" si="2"/>
        <v>0</v>
      </c>
      <c r="R77" s="118" t="s">
        <v>6102</v>
      </c>
      <c r="S77" s="118" t="s">
        <v>276</v>
      </c>
      <c r="T77" s="118" t="s">
        <v>6103</v>
      </c>
      <c r="U77" s="119">
        <v>2825</v>
      </c>
      <c r="V77" s="118"/>
      <c r="W77" s="118"/>
      <c r="X77" s="118"/>
      <c r="Y77" s="118"/>
      <c r="Z77" s="118"/>
    </row>
    <row r="78" spans="1:26" hidden="1">
      <c r="A78" s="25" t="s">
        <v>6923</v>
      </c>
      <c r="B78" t="s">
        <v>979</v>
      </c>
      <c r="C78" s="57" t="s">
        <v>6924</v>
      </c>
      <c r="D78" t="str">
        <f t="shared" si="3"/>
        <v>P22-021053</v>
      </c>
      <c r="E78" t="str">
        <f>IFERROR(VLOOKUP($A78,'Capital spend Nov 30'!$D:$G,3,FALSE),"No PO")</f>
        <v>P22-021053 - Line 1</v>
      </c>
      <c r="F78" t="str">
        <f>VLOOKUP(A78,'Capital spend Nov 30'!D:Q,14,FALSE)</f>
        <v>The Waverly/Rosewood - 2022 - In-Suite Renovations</v>
      </c>
      <c r="G78" t="str">
        <f>VLOOKUP(A78,'Capital spend Nov 30'!D:U,18,FALSE)</f>
        <v>No</v>
      </c>
      <c r="H78" s="89">
        <f>SUMIF('Capital spend Nov 30'!D:D,'Dec 2022'!A78,'Capital spend Nov 30'!H:H)</f>
        <v>1064</v>
      </c>
      <c r="I78" t="str">
        <f>VLOOKUP(A78,'Capital spend Nov 30'!$D$10:$W$6901,15,0)</f>
        <v>ST10083</v>
      </c>
      <c r="J78" t="str">
        <f>VLOOKUP($A78,'Capital spend Nov 30'!$D$10:$W$6901,8,0)</f>
        <v>In-Suite Refresh (Capital)</v>
      </c>
      <c r="K78" t="str">
        <f>VLOOKUP($A78,'Capital spend Nov 30'!$D$10:$W$6901,2,0)</f>
        <v>Daniel Reinsch</v>
      </c>
      <c r="L78" t="str">
        <f>VLOOKUP($A78,'Capital spend Nov 30'!$D$10:$W$6901,4,0)</f>
        <v>Suite C1 Refresh
Paint</v>
      </c>
      <c r="Q78" s="106">
        <f t="shared" si="2"/>
        <v>0</v>
      </c>
      <c r="R78" s="118" t="s">
        <v>6104</v>
      </c>
      <c r="S78" s="118" t="s">
        <v>431</v>
      </c>
      <c r="T78" s="118" t="s">
        <v>6105</v>
      </c>
      <c r="U78" s="119">
        <v>3332.15</v>
      </c>
      <c r="V78" s="118"/>
      <c r="W78" s="118"/>
      <c r="X78" s="118"/>
      <c r="Y78" s="118"/>
      <c r="Z78" s="118"/>
    </row>
    <row r="79" spans="1:26" hidden="1">
      <c r="A79" s="25" t="s">
        <v>6925</v>
      </c>
      <c r="B79" t="s">
        <v>979</v>
      </c>
      <c r="C79" s="48" t="s">
        <v>1086</v>
      </c>
      <c r="D79" t="str">
        <f t="shared" si="3"/>
        <v>P22-021447</v>
      </c>
      <c r="E79" t="str">
        <f>IFERROR(VLOOKUP($A79,'Capital spend Nov 30'!$D:$G,3,FALSE),"No PO")</f>
        <v>P22-021447 - Line 1</v>
      </c>
      <c r="F79" t="str">
        <f>VLOOKUP(A79,'Capital spend Nov 30'!D:Q,14,FALSE)</f>
        <v>The Annex - 2022 - Resident Suite Window Coverings x15</v>
      </c>
      <c r="G79" t="str">
        <f>VLOOKUP(A79,'Capital spend Nov 30'!D:U,18,FALSE)</f>
        <v>No</v>
      </c>
      <c r="H79" s="89">
        <f>SUMIF('Capital spend Nov 30'!D:D,'Dec 2022'!A79,'Capital spend Nov 30'!H:H)</f>
        <v>9024.0400000000009</v>
      </c>
      <c r="I79" t="str">
        <f>VLOOKUP(A79,'Capital spend Nov 30'!$D$10:$W$6901,15,0)</f>
        <v>ST10018</v>
      </c>
      <c r="J79" t="str">
        <f>VLOOKUP($A79,'Capital spend Nov 30'!$D$10:$W$6901,8,0)</f>
        <v>In-Suite Renovation (Capital)</v>
      </c>
      <c r="K79" t="str">
        <f>VLOOKUP($A79,'Capital spend Nov 30'!$D$10:$W$6901,2,0)</f>
        <v>Franco D'Angelo</v>
      </c>
      <c r="L79" t="str">
        <f>VLOOKUP($A79,'Capital spend Nov 30'!$D$10:$W$6901,4,0)</f>
        <v>window coverings for resident units</v>
      </c>
      <c r="Q79" s="106">
        <f t="shared" si="2"/>
        <v>0</v>
      </c>
      <c r="R79" s="118" t="s">
        <v>6106</v>
      </c>
      <c r="S79" s="118" t="s">
        <v>451</v>
      </c>
      <c r="T79" s="118" t="s">
        <v>6107</v>
      </c>
      <c r="U79" s="119">
        <v>1942.5</v>
      </c>
      <c r="V79" s="118"/>
      <c r="W79" s="118"/>
      <c r="X79" s="118"/>
      <c r="Y79" s="118"/>
      <c r="Z79" s="118"/>
    </row>
    <row r="80" spans="1:26" hidden="1">
      <c r="A80" s="25" t="s">
        <v>6926</v>
      </c>
      <c r="B80" t="s">
        <v>979</v>
      </c>
      <c r="C80" s="48" t="s">
        <v>5149</v>
      </c>
      <c r="D80" t="str">
        <f t="shared" si="3"/>
        <v>P22-021255</v>
      </c>
      <c r="E80" t="str">
        <f>IFERROR(VLOOKUP($A80,'Capital spend Nov 30'!$D:$G,3,FALSE),"No PO")</f>
        <v>P22-021255 - Line 1</v>
      </c>
      <c r="F80" t="str">
        <f>VLOOKUP(A80,'Capital spend Nov 30'!D:Q,14,FALSE)</f>
        <v>Westside - 2022 - Office Furniture</v>
      </c>
      <c r="G80" t="str">
        <f>VLOOKUP(A80,'Capital spend Nov 30'!D:U,18,FALSE)</f>
        <v>No</v>
      </c>
      <c r="H80" s="89">
        <f>SUMIF('Capital spend Nov 30'!D:D,'Dec 2022'!A80,'Capital spend Nov 30'!H:H)</f>
        <v>6874.83</v>
      </c>
      <c r="I80" t="str">
        <f>VLOOKUP(A80,'Capital spend Nov 30'!$D$10:$W$6901,15,0)</f>
        <v>ST10168</v>
      </c>
      <c r="J80" t="str">
        <f>VLOOKUP($A80,'Capital spend Nov 30'!$D$10:$W$6901,8,0)</f>
        <v>Administration FF&amp;E (Capital)</v>
      </c>
      <c r="K80" t="str">
        <f>VLOOKUP($A80,'Capital spend Nov 30'!$D$10:$W$6901,2,0)</f>
        <v>Hazel D'Gama</v>
      </c>
      <c r="L80" t="str">
        <f>VLOOKUP($A80,'Capital spend Nov 30'!$D$10:$W$6901,4,0)</f>
        <v>Westside - Office Furniture</v>
      </c>
      <c r="Q80">
        <f t="shared" si="2"/>
        <v>0</v>
      </c>
      <c r="R80" s="118" t="s">
        <v>6108</v>
      </c>
      <c r="S80" s="118" t="s">
        <v>95</v>
      </c>
      <c r="T80" s="118" t="s">
        <v>6109</v>
      </c>
      <c r="U80" s="119">
        <v>6071.7</v>
      </c>
      <c r="V80" s="118"/>
      <c r="W80" s="118"/>
      <c r="X80" s="118"/>
      <c r="Y80" s="118"/>
      <c r="Z80" s="118"/>
    </row>
    <row r="81" spans="1:26" hidden="1">
      <c r="A81" s="25" t="s">
        <v>6927</v>
      </c>
      <c r="B81" t="s">
        <v>979</v>
      </c>
      <c r="C81" s="48" t="s">
        <v>5149</v>
      </c>
      <c r="D81" t="str">
        <f t="shared" si="3"/>
        <v>P22-021082</v>
      </c>
      <c r="E81" t="str">
        <f>IFERROR(VLOOKUP($A81,'Capital spend Nov 30'!$D:$G,3,FALSE),"No PO")</f>
        <v>P22-021082 - Line 1</v>
      </c>
      <c r="F81" t="str">
        <f>VLOOKUP(A81,'Capital spend Nov 30'!D:Q,14,FALSE)</f>
        <v>Kennedy Lodge - 2022 - Overhead Door Repairs</v>
      </c>
      <c r="G81" t="str">
        <f>VLOOKUP(A81,'Capital spend Nov 30'!D:U,18,FALSE)</f>
        <v>No</v>
      </c>
      <c r="H81" s="89">
        <f>SUMIF('Capital spend Nov 30'!D:D,'Dec 2022'!A81,'Capital spend Nov 30'!H:H)</f>
        <v>2451.6999999999998</v>
      </c>
      <c r="I81" t="str">
        <f>VLOOKUP(A81,'Capital spend Nov 30'!$D$10:$W$6901,15,0)</f>
        <v>ST10169</v>
      </c>
      <c r="J81" t="str">
        <f>VLOOKUP($A81,'Capital spend Nov 30'!$D$10:$W$6901,8,0)</f>
        <v>Exterior Structure (Capital)</v>
      </c>
      <c r="K81" t="str">
        <f>VLOOKUP($A81,'Capital spend Nov 30'!$D$10:$W$6901,2,0)</f>
        <v>Franco D'Angelo</v>
      </c>
      <c r="L81" t="str">
        <f>VLOOKUP($A81,'Capital spend Nov 30'!$D$10:$W$6901,4,0)</f>
        <v>Replacement of torsion springs and cables.</v>
      </c>
      <c r="Q81">
        <f t="shared" si="2"/>
        <v>0</v>
      </c>
      <c r="R81" s="118" t="s">
        <v>6110</v>
      </c>
      <c r="S81" s="118" t="s">
        <v>384</v>
      </c>
      <c r="T81" s="118" t="s">
        <v>6111</v>
      </c>
      <c r="U81" s="119">
        <v>3108.34</v>
      </c>
      <c r="V81" s="118"/>
      <c r="W81" s="118"/>
      <c r="X81" s="118"/>
      <c r="Y81" s="118"/>
      <c r="Z81" s="118"/>
    </row>
    <row r="82" spans="1:26" hidden="1">
      <c r="A82" s="25" t="s">
        <v>6928</v>
      </c>
      <c r="B82" t="s">
        <v>979</v>
      </c>
      <c r="C82" s="48" t="s">
        <v>1014</v>
      </c>
      <c r="D82" t="str">
        <f t="shared" si="3"/>
        <v>P22-021081</v>
      </c>
      <c r="E82" t="str">
        <f>IFERROR(VLOOKUP($A82,'Capital spend Nov 30'!$D:$G,3,FALSE),"No PO")</f>
        <v>P22-021081 - Line 1</v>
      </c>
      <c r="F82" t="str">
        <f>VLOOKUP(A82,'Capital spend Nov 30'!D:Q,14,FALSE)</f>
        <v>Main Street Terrace - 2022 - Refrigerator</v>
      </c>
      <c r="G82" t="str">
        <f>VLOOKUP(A82,'Capital spend Nov 30'!D:U,18,FALSE)</f>
        <v>No</v>
      </c>
      <c r="H82" s="89">
        <f>SUMIF('Capital spend Nov 30'!D:D,'Dec 2022'!A82,'Capital spend Nov 30'!H:H)</f>
        <v>4496.6899999999996</v>
      </c>
      <c r="I82" t="str">
        <f>VLOOKUP(A82,'Capital spend Nov 30'!$D$10:$W$6901,15,0)</f>
        <v>ST10167</v>
      </c>
      <c r="J82" t="str">
        <f>VLOOKUP($A82,'Capital spend Nov 30'!$D$10:$W$6901,8,0)</f>
        <v>Kitchen FF&amp;E (Capital)</v>
      </c>
      <c r="K82" t="str">
        <f>VLOOKUP($A82,'Capital spend Nov 30'!$D$10:$W$6901,2,0)</f>
        <v>Hazel D'Gama</v>
      </c>
      <c r="L82" t="str">
        <f>VLOOKUP($A82,'Capital spend Nov 30'!$D$10:$W$6901,4,0)</f>
        <v>Replacement of refrigerator.  Current is 10 + years old and beyond repair.</v>
      </c>
      <c r="Q82" s="106">
        <f t="shared" si="2"/>
        <v>0</v>
      </c>
      <c r="R82" s="118" t="s">
        <v>6112</v>
      </c>
      <c r="S82" s="118" t="s">
        <v>375</v>
      </c>
      <c r="T82" s="118" t="s">
        <v>6113</v>
      </c>
      <c r="U82" s="119">
        <v>336</v>
      </c>
      <c r="V82" s="118"/>
      <c r="W82" s="118"/>
      <c r="X82" s="118"/>
      <c r="Y82" s="118"/>
      <c r="Z82" s="118"/>
    </row>
    <row r="83" spans="1:26" hidden="1">
      <c r="A83" s="25" t="s">
        <v>6929</v>
      </c>
      <c r="B83" t="s">
        <v>979</v>
      </c>
      <c r="C83" s="48" t="s">
        <v>5149</v>
      </c>
      <c r="D83" t="str">
        <f t="shared" si="3"/>
        <v>P22-021108</v>
      </c>
      <c r="E83" t="str">
        <f>IFERROR(VLOOKUP($A83,'Capital spend Nov 30'!$D:$G,3,FALSE),"No PO")</f>
        <v>P22-021108 - Line 1</v>
      </c>
      <c r="F83" t="str">
        <f>VLOOKUP(A83,'Capital spend Nov 30'!D:Q,14,FALSE)</f>
        <v>Dover Cliff - Robot Coupe Blixer</v>
      </c>
      <c r="G83" t="str">
        <f>VLOOKUP(A83,'Capital spend Nov 30'!D:U,18,FALSE)</f>
        <v>No</v>
      </c>
      <c r="H83" s="89">
        <f>SUMIF('Capital spend Nov 30'!D:D,'Dec 2022'!A83,'Capital spend Nov 30'!H:H)</f>
        <v>2707.8</v>
      </c>
      <c r="I83" t="str">
        <f>VLOOKUP(A83,'Capital spend Nov 30'!$D$10:$W$6901,15,0)</f>
        <v>ST10332</v>
      </c>
      <c r="J83" t="str">
        <f>VLOOKUP($A83,'Capital spend Nov 30'!$D$10:$W$6901,8,0)</f>
        <v>Kitchen FF&amp;E (Capital)</v>
      </c>
      <c r="K83" t="str">
        <f>VLOOKUP($A83,'Capital spend Nov 30'!$D$10:$W$6901,2,0)</f>
        <v>Hazel D'Gama</v>
      </c>
      <c r="L83" t="str">
        <f>VLOOKUP($A83,'Capital spend Nov 30'!$D$10:$W$6901,4,0)</f>
        <v>Replacement of the Robot Coupe Blixer.</v>
      </c>
      <c r="Q83" s="106">
        <f t="shared" si="2"/>
        <v>0</v>
      </c>
      <c r="R83" s="118" t="s">
        <v>6114</v>
      </c>
      <c r="S83" s="118" t="s">
        <v>475</v>
      </c>
      <c r="T83" s="118" t="s">
        <v>6115</v>
      </c>
      <c r="U83" s="119">
        <v>7479.47</v>
      </c>
      <c r="V83" s="118"/>
      <c r="W83" s="118"/>
      <c r="X83" s="118"/>
      <c r="Y83" s="118"/>
      <c r="Z83" s="118"/>
    </row>
    <row r="84" spans="1:26" hidden="1">
      <c r="A84" s="25" t="s">
        <v>6930</v>
      </c>
      <c r="B84" t="s">
        <v>979</v>
      </c>
      <c r="C84" s="57" t="s">
        <v>6931</v>
      </c>
      <c r="D84" t="str">
        <f t="shared" si="3"/>
        <v>P22-021054</v>
      </c>
      <c r="E84" t="str">
        <f>IFERROR(VLOOKUP($A84,'Capital spend Nov 30'!$D:$G,3,FALSE),"No PO")</f>
        <v>P22-021054 - Line 2</v>
      </c>
      <c r="F84" t="str">
        <f>VLOOKUP(A84,'Capital spend Nov 30'!D:Q,14,FALSE)</f>
        <v>Prince of Wales - 2022 - In-Suite Renovations</v>
      </c>
      <c r="G84" t="str">
        <f>VLOOKUP(A84,'Capital spend Nov 30'!D:U,18,FALSE)</f>
        <v>No</v>
      </c>
      <c r="H84" s="89">
        <f>SUMIF('Capital spend Nov 30'!D:D,'Dec 2022'!A84,'Capital spend Nov 30'!H:H)</f>
        <v>3595.55</v>
      </c>
      <c r="I84" t="str">
        <f>VLOOKUP(A84,'Capital spend Nov 30'!$D$10:$W$6901,15,0)</f>
        <v>ST10041</v>
      </c>
      <c r="J84" t="str">
        <f>VLOOKUP($A84,'Capital spend Nov 30'!$D$10:$W$6901,8,0)</f>
        <v>In-Suite Renovation (Capital)</v>
      </c>
      <c r="K84" t="str">
        <f>VLOOKUP($A84,'Capital spend Nov 30'!$D$10:$W$6901,2,0)</f>
        <v>Jennifer Holmes</v>
      </c>
      <c r="L84" t="str">
        <f>VLOOKUP($A84,'Capital spend Nov 30'!$D$10:$W$6901,4,0)</f>
        <v>Suite 306 Reno Paint, Carpet, Bathroom Flooring</v>
      </c>
      <c r="Q84" s="106">
        <f t="shared" si="2"/>
        <v>0</v>
      </c>
      <c r="R84" s="118" t="s">
        <v>6116</v>
      </c>
      <c r="S84" s="118" t="s">
        <v>73</v>
      </c>
      <c r="T84" s="118" t="s">
        <v>6117</v>
      </c>
      <c r="U84" s="119">
        <v>3517.69</v>
      </c>
      <c r="V84" s="118"/>
      <c r="W84" s="118"/>
      <c r="X84" s="118"/>
      <c r="Y84" s="118"/>
      <c r="Z84" s="118"/>
    </row>
    <row r="85" spans="1:26" hidden="1">
      <c r="A85" s="25" t="s">
        <v>6932</v>
      </c>
      <c r="B85" t="s">
        <v>979</v>
      </c>
      <c r="C85" s="48" t="s">
        <v>1014</v>
      </c>
      <c r="D85" t="str">
        <f t="shared" si="3"/>
        <v>P22-021168</v>
      </c>
      <c r="E85" t="str">
        <f>IFERROR(VLOOKUP($A85,'Capital spend Nov 30'!$D:$G,3,FALSE),"No PO")</f>
        <v>P22-021168 - Line 1</v>
      </c>
      <c r="F85" t="str">
        <f>VLOOKUP(A85,'Capital spend Nov 30'!D:Q,14,FALSE)</f>
        <v>McConachie Gardens - 2022 - Combi Oven Repairs</v>
      </c>
      <c r="G85" t="str">
        <f>VLOOKUP(A85,'Capital spend Nov 30'!D:U,18,FALSE)</f>
        <v>No</v>
      </c>
      <c r="H85" s="89">
        <f>SUMIF('Capital spend Nov 30'!D:D,'Dec 2022'!A85,'Capital spend Nov 30'!H:H)</f>
        <v>5625.9</v>
      </c>
      <c r="I85" t="str">
        <f>VLOOKUP(A85,'Capital spend Nov 30'!$D$10:$W$6901,15,0)</f>
        <v>ST10221</v>
      </c>
      <c r="J85" t="str">
        <f>VLOOKUP($A85,'Capital spend Nov 30'!$D$10:$W$6901,8,0)</f>
        <v>Kitchen FF&amp;E (Capital)</v>
      </c>
      <c r="K85" t="str">
        <f>VLOOKUP($A85,'Capital spend Nov 30'!$D$10:$W$6901,2,0)</f>
        <v>Trevor Shoemaker</v>
      </c>
      <c r="L85" t="str">
        <f>VLOOKUP($A85,'Capital spend Nov 30'!$D$10:$W$6901,4,0)</f>
        <v>Urgent repairs required to Cleveland Combi Oven. Repairs required asap to restore proper operation of unit for kitchen operation.</v>
      </c>
      <c r="Q85" s="106">
        <f t="shared" si="2"/>
        <v>0</v>
      </c>
      <c r="R85" s="118" t="s">
        <v>6118</v>
      </c>
      <c r="S85" s="118" t="s">
        <v>88</v>
      </c>
      <c r="T85" s="118" t="s">
        <v>6119</v>
      </c>
      <c r="U85" s="119">
        <v>16855.080000000002</v>
      </c>
      <c r="V85" s="118"/>
      <c r="W85" s="118"/>
      <c r="X85" s="118"/>
      <c r="Y85" s="118"/>
      <c r="Z85" s="118"/>
    </row>
    <row r="86" spans="1:26" hidden="1">
      <c r="A86" s="25" t="s">
        <v>6933</v>
      </c>
      <c r="B86" t="s">
        <v>979</v>
      </c>
      <c r="C86" s="48" t="s">
        <v>2147</v>
      </c>
      <c r="D86" t="str">
        <f t="shared" si="3"/>
        <v>P22-021323</v>
      </c>
      <c r="E86" t="str">
        <f>IFERROR(VLOOKUP($A86,'Capital spend Nov 30'!$D:$G,3,FALSE),"No PO")</f>
        <v>P22-021323 - Line 1</v>
      </c>
      <c r="F86">
        <f>VLOOKUP(A86,'Capital spend Nov 30'!D:Q,14,FALSE)</f>
        <v>0</v>
      </c>
      <c r="G86" t="e">
        <f>VLOOKUP(A86,'Capital spend Nov 30'!D:U,18,FALSE)</f>
        <v>#N/A</v>
      </c>
      <c r="H86" s="89">
        <f>SUMIF('Capital spend Nov 30'!D:D,'Dec 2022'!A86,'Capital spend Nov 30'!H:H)</f>
        <v>23240.99</v>
      </c>
      <c r="I86" t="str">
        <f>VLOOKUP(A86,'Capital spend Nov 30'!$D$10:$W$6901,15,0)</f>
        <v>ST10217</v>
      </c>
      <c r="J86" t="str">
        <f>VLOOKUP($A86,'Capital spend Nov 30'!$D$10:$W$6901,8,0)</f>
        <v>HVAC Systems (Capital)</v>
      </c>
      <c r="K86" t="str">
        <f>VLOOKUP($A86,'Capital spend Nov 30'!$D$10:$W$6901,2,0)</f>
        <v>Sonia Price</v>
      </c>
      <c r="L86" t="str">
        <f>VLOOKUP($A86,'Capital spend Nov 30'!$D$10:$W$6901,4,0)</f>
        <v>Roof Work: Supply and Install Roof drains.</v>
      </c>
      <c r="Q86" s="106">
        <f t="shared" si="2"/>
        <v>0</v>
      </c>
      <c r="R86" s="118" t="s">
        <v>6120</v>
      </c>
      <c r="S86" s="118" t="s">
        <v>46</v>
      </c>
      <c r="T86" s="118" t="s">
        <v>6121</v>
      </c>
      <c r="U86" s="119">
        <v>7148.63</v>
      </c>
      <c r="V86" s="118"/>
      <c r="W86" s="118"/>
      <c r="X86" s="118"/>
      <c r="Y86" s="118"/>
      <c r="Z86" s="118"/>
    </row>
    <row r="87" spans="1:26" hidden="1">
      <c r="A87" s="25" t="s">
        <v>6934</v>
      </c>
      <c r="B87" t="s">
        <v>979</v>
      </c>
      <c r="C87" s="48" t="s">
        <v>2147</v>
      </c>
      <c r="D87" t="str">
        <f t="shared" si="3"/>
        <v>P22-021219</v>
      </c>
      <c r="E87" t="str">
        <f>IFERROR(VLOOKUP($A87,'Capital spend Nov 30'!$D:$G,3,FALSE),"No PO")</f>
        <v>P22-021219 - Line 1</v>
      </c>
      <c r="F87" t="str">
        <f>VLOOKUP(A87,'Capital spend Nov 30'!D:Q,14,FALSE)</f>
        <v>Whitecliff - 2022 - Virtual Video</v>
      </c>
      <c r="G87" t="str">
        <f>VLOOKUP(A87,'Capital spend Nov 30'!D:U,18,FALSE)</f>
        <v>No</v>
      </c>
      <c r="H87" s="89">
        <f>SUMIF('Capital spend Nov 30'!D:D,'Dec 2022'!A87,'Capital spend Nov 30'!H:H)</f>
        <v>3150</v>
      </c>
      <c r="I87" t="str">
        <f>VLOOKUP(A87,'Capital spend Nov 30'!$D$10:$W$6901,15,0)</f>
        <v>ST10060</v>
      </c>
      <c r="J87" t="str">
        <f>VLOOKUP($A87,'Capital spend Nov 30'!$D$10:$W$6901,8,0)</f>
        <v>Artwork (Capital)</v>
      </c>
      <c r="K87" t="str">
        <f>VLOOKUP($A87,'Capital spend Nov 30'!$D$10:$W$6901,2,0)</f>
        <v>Jason Calimbas</v>
      </c>
      <c r="L87" t="str">
        <f>VLOOKUP($A87,'Capital spend Nov 30'!$D$10:$W$6901,4,0)</f>
        <v>2022 Videography</v>
      </c>
      <c r="Q87" s="114">
        <f t="shared" si="2"/>
        <v>0</v>
      </c>
      <c r="R87" s="118" t="s">
        <v>6122</v>
      </c>
      <c r="S87" s="118" t="s">
        <v>130</v>
      </c>
      <c r="T87" s="118" t="s">
        <v>6123</v>
      </c>
      <c r="U87" s="119">
        <v>6007.08</v>
      </c>
      <c r="V87" s="118"/>
      <c r="W87" s="118"/>
      <c r="X87" s="118"/>
      <c r="Y87" s="118"/>
      <c r="Z87" s="118"/>
    </row>
    <row r="88" spans="1:26" hidden="1">
      <c r="A88" s="25" t="s">
        <v>6935</v>
      </c>
      <c r="B88" t="s">
        <v>979</v>
      </c>
      <c r="C88" s="48" t="s">
        <v>5149</v>
      </c>
      <c r="D88" t="str">
        <f t="shared" si="3"/>
        <v>P22-021103</v>
      </c>
      <c r="E88" t="str">
        <f>IFERROR(VLOOKUP($A88,'Capital spend Nov 30'!$D:$G,3,FALSE),"No PO")</f>
        <v>P22-021103 - Line 1</v>
      </c>
      <c r="F88" t="str">
        <f>VLOOKUP(A88,'Capital spend Nov 30'!D:Q,14,FALSE)</f>
        <v>Oak Terrace - 2022 - Mold Remediation</v>
      </c>
      <c r="G88" t="str">
        <f>VLOOKUP(A88,'Capital spend Nov 30'!D:U,18,FALSE)</f>
        <v>No</v>
      </c>
      <c r="H88" s="89">
        <f>SUMIF('Capital spend Nov 30'!D:D,'Dec 2022'!A88,'Capital spend Nov 30'!H:H)</f>
        <v>21511.02</v>
      </c>
      <c r="I88" t="str">
        <f>VLOOKUP(A88,'Capital spend Nov 30'!$D$10:$W$6901,15,0)</f>
        <v>ST10155</v>
      </c>
      <c r="J88" t="str">
        <f>VLOOKUP($A88,'Capital spend Nov 30'!$D$10:$W$6901,8,0)</f>
        <v>Amenity Spaces (Capital)</v>
      </c>
      <c r="K88" t="str">
        <f>VLOOKUP($A88,'Capital spend Nov 30'!$D$10:$W$6901,2,0)</f>
        <v>Hazel D'Gama</v>
      </c>
      <c r="L88" t="str">
        <f>VLOOKUP($A88,'Capital spend Nov 30'!$D$10:$W$6901,4,0)</f>
        <v>Mold remediation throughout the home.</v>
      </c>
      <c r="Q88" s="114">
        <f t="shared" si="2"/>
        <v>0</v>
      </c>
      <c r="R88" s="118" t="s">
        <v>6124</v>
      </c>
      <c r="S88" s="118" t="s">
        <v>487</v>
      </c>
      <c r="T88" s="118" t="s">
        <v>6125</v>
      </c>
      <c r="U88" s="119">
        <v>5957.36</v>
      </c>
      <c r="V88" s="118"/>
      <c r="W88" s="118"/>
      <c r="X88" s="118"/>
      <c r="Y88" s="118"/>
      <c r="Z88" s="118"/>
    </row>
    <row r="89" spans="1:26" hidden="1">
      <c r="A89" s="25" t="s">
        <v>6936</v>
      </c>
      <c r="B89" t="s">
        <v>979</v>
      </c>
      <c r="C89" s="48" t="s">
        <v>4941</v>
      </c>
      <c r="D89" t="str">
        <f t="shared" si="3"/>
        <v>P22-021218</v>
      </c>
      <c r="E89" t="str">
        <f>IFERROR(VLOOKUP($A89,'Capital spend Nov 30'!$D:$G,3,FALSE),"No PO")</f>
        <v>P22-021218 - Line 1</v>
      </c>
      <c r="F89" t="str">
        <f>VLOOKUP(A89,'Capital spend Nov 30'!D:Q,14,FALSE)</f>
        <v>Parkview &amp; Capilano - 2022 - Closing Costs</v>
      </c>
      <c r="G89" t="str">
        <f>VLOOKUP(A89,'Capital spend Nov 30'!D:U,18,FALSE)</f>
        <v>No</v>
      </c>
      <c r="H89" s="89">
        <f>SUMIF('Capital spend Nov 30'!D:D,'Dec 2022'!A89,'Capital spend Nov 30'!H:H)</f>
        <v>20815.2</v>
      </c>
      <c r="I89" t="str">
        <f>VLOOKUP(A89,'Capital spend Nov 30'!$D$10:$W$6901,15,0)</f>
        <v>ST10211</v>
      </c>
      <c r="J89" t="str">
        <f>VLOOKUP($A89,'Capital spend Nov 30'!$D$10:$W$6901,8,0)</f>
        <v>Access and Security systems (Capital)</v>
      </c>
      <c r="K89" t="str">
        <f>VLOOKUP($A89,'Capital spend Nov 30'!$D$10:$W$6901,2,0)</f>
        <v>Trevor Shoemaker</v>
      </c>
      <c r="L89" t="str">
        <f>VLOOKUP($A89,'Capital spend Nov 30'!$D$10:$W$6901,4,0)</f>
        <v>on site security</v>
      </c>
      <c r="Q89" s="114">
        <f t="shared" si="2"/>
        <v>0</v>
      </c>
      <c r="R89" s="118" t="s">
        <v>6126</v>
      </c>
      <c r="S89" s="118" t="s">
        <v>478</v>
      </c>
      <c r="T89" s="118" t="s">
        <v>6128</v>
      </c>
      <c r="U89" s="119">
        <v>14643.86</v>
      </c>
      <c r="V89" s="118"/>
      <c r="W89" s="118"/>
      <c r="X89" s="118"/>
      <c r="Y89" s="118"/>
      <c r="Z89" s="118"/>
    </row>
    <row r="90" spans="1:26" hidden="1">
      <c r="A90" s="25" t="s">
        <v>6937</v>
      </c>
      <c r="B90" t="s">
        <v>979</v>
      </c>
      <c r="C90" s="48" t="s">
        <v>4941</v>
      </c>
      <c r="D90" t="str">
        <f t="shared" si="3"/>
        <v>P22-021133</v>
      </c>
      <c r="E90" t="str">
        <f>IFERROR(VLOOKUP($A90,'Capital spend Nov 30'!$D:$G,3,FALSE),"No PO")</f>
        <v>P22-021133 - Line 1</v>
      </c>
      <c r="F90" t="str">
        <f>VLOOKUP(A90,'Capital spend Nov 30'!D:Q,14,FALSE)</f>
        <v>Parkview &amp; Capilano - 2022 - Closing Costs</v>
      </c>
      <c r="G90" t="str">
        <f>VLOOKUP(A90,'Capital spend Nov 30'!D:U,18,FALSE)</f>
        <v>No</v>
      </c>
      <c r="H90" s="89">
        <f>SUMIF('Capital spend Nov 30'!D:D,'Dec 2022'!A90,'Capital spend Nov 30'!H:H)</f>
        <v>20563.2</v>
      </c>
      <c r="I90" t="str">
        <f>VLOOKUP(A90,'Capital spend Nov 30'!$D$10:$W$6901,15,0)</f>
        <v>ST10211</v>
      </c>
      <c r="J90" t="str">
        <f>VLOOKUP($A90,'Capital spend Nov 30'!$D$10:$W$6901,8,0)</f>
        <v>Access and Security systems (Capital)</v>
      </c>
      <c r="K90" t="str">
        <f>VLOOKUP($A90,'Capital spend Nov 30'!$D$10:$W$6901,2,0)</f>
        <v>Trevor Shoemaker</v>
      </c>
      <c r="L90" t="str">
        <f>VLOOKUP($A90,'Capital spend Nov 30'!$D$10:$W$6901,4,0)</f>
        <v>on site security</v>
      </c>
      <c r="Q90" s="114">
        <f t="shared" si="2"/>
        <v>0</v>
      </c>
      <c r="R90" s="118" t="s">
        <v>6129</v>
      </c>
      <c r="S90" s="118" t="s">
        <v>6130</v>
      </c>
      <c r="T90" s="118" t="s">
        <v>6131</v>
      </c>
      <c r="U90" s="119">
        <v>14688.14</v>
      </c>
      <c r="V90" s="118"/>
      <c r="W90" s="118"/>
      <c r="X90" s="118"/>
      <c r="Y90" s="118"/>
      <c r="Z90" s="118" t="s">
        <v>5569</v>
      </c>
    </row>
    <row r="91" spans="1:26" hidden="1">
      <c r="A91" s="25" t="s">
        <v>6938</v>
      </c>
      <c r="B91" t="s">
        <v>979</v>
      </c>
      <c r="C91" s="48" t="s">
        <v>4941</v>
      </c>
      <c r="D91" t="str">
        <f t="shared" si="3"/>
        <v>P22-021132</v>
      </c>
      <c r="E91" t="str">
        <f>IFERROR(VLOOKUP($A91,'Capital spend Nov 30'!$D:$G,3,FALSE),"No PO")</f>
        <v>P22-021132 - Line 1</v>
      </c>
      <c r="F91" t="str">
        <f>VLOOKUP(A91,'Capital spend Nov 30'!D:Q,14,FALSE)</f>
        <v>Parkview &amp; Capilano - 2022 - Closing Costs</v>
      </c>
      <c r="G91" t="str">
        <f>VLOOKUP(A91,'Capital spend Nov 30'!D:U,18,FALSE)</f>
        <v>No</v>
      </c>
      <c r="H91" s="89">
        <f>SUMIF('Capital spend Nov 30'!D:D,'Dec 2022'!A91,'Capital spend Nov 30'!H:H)</f>
        <v>19152</v>
      </c>
      <c r="I91" t="str">
        <f>VLOOKUP(A91,'Capital spend Nov 30'!$D$10:$W$6901,15,0)</f>
        <v>ST10211</v>
      </c>
      <c r="J91" t="str">
        <f>VLOOKUP($A91,'Capital spend Nov 30'!$D$10:$W$6901,8,0)</f>
        <v>Access and Security systems (Capital)</v>
      </c>
      <c r="K91" t="str">
        <f>VLOOKUP($A91,'Capital spend Nov 30'!$D$10:$W$6901,2,0)</f>
        <v>Trevor Shoemaker</v>
      </c>
      <c r="L91" t="str">
        <f>VLOOKUP($A91,'Capital spend Nov 30'!$D$10:$W$6901,4,0)</f>
        <v>on site security</v>
      </c>
      <c r="Q91" s="114">
        <f t="shared" si="2"/>
        <v>0</v>
      </c>
      <c r="R91" s="118" t="s">
        <v>6132</v>
      </c>
      <c r="S91" s="118" t="s">
        <v>692</v>
      </c>
      <c r="T91" s="118" t="s">
        <v>6133</v>
      </c>
      <c r="U91" s="119">
        <v>4610.3999999999996</v>
      </c>
      <c r="V91" s="118"/>
      <c r="W91" s="118"/>
      <c r="X91" s="118"/>
      <c r="Y91" s="118"/>
      <c r="Z91" s="118" t="s">
        <v>5572</v>
      </c>
    </row>
    <row r="92" spans="1:26" hidden="1">
      <c r="A92" s="25" t="s">
        <v>6939</v>
      </c>
      <c r="B92" t="s">
        <v>979</v>
      </c>
      <c r="C92" s="48" t="s">
        <v>1014</v>
      </c>
      <c r="D92" t="str">
        <f t="shared" si="3"/>
        <v>P22-021078</v>
      </c>
      <c r="E92" t="str">
        <f>IFERROR(VLOOKUP($A92,'Capital spend Nov 30'!$D:$G,3,FALSE),"No PO")</f>
        <v>P22-021078 - Line 1</v>
      </c>
      <c r="F92" t="str">
        <f>VLOOKUP(A92,'Capital spend Nov 30'!D:Q,14,FALSE)</f>
        <v>The Dorchester-2022-PTAC replacements</v>
      </c>
      <c r="G92" t="str">
        <f>VLOOKUP(A92,'Capital spend Nov 30'!D:U,18,FALSE)</f>
        <v>No</v>
      </c>
      <c r="H92" s="89">
        <f>SUMIF('Capital spend Nov 30'!D:D,'Dec 2022'!A92,'Capital spend Nov 30'!H:H)</f>
        <v>3107.5</v>
      </c>
      <c r="I92" t="str">
        <f>VLOOKUP(A92,'Capital spend Nov 30'!$D$10:$W$6901,15,0)</f>
        <v>ST10061</v>
      </c>
      <c r="J92" t="str">
        <f>VLOOKUP($A92,'Capital spend Nov 30'!$D$10:$W$6901,8,0)</f>
        <v>HVAC Systems (Capital)</v>
      </c>
      <c r="K92" t="str">
        <f>VLOOKUP($A92,'Capital spend Nov 30'!$D$10:$W$6901,2,0)</f>
        <v>Doug Blanchard</v>
      </c>
      <c r="L92" t="str">
        <f>VLOOKUP($A92,'Capital spend Nov 30'!$D$10:$W$6901,4,0)</f>
        <v>Supply and install 2 replacement PTAC units which have failed on site. 
As per approved quote #234 (Attached).
Building age :23 years old
Locations (Resident rooms)</v>
      </c>
      <c r="Q92" s="114">
        <f t="shared" si="2"/>
        <v>0</v>
      </c>
      <c r="R92" s="118" t="s">
        <v>6134</v>
      </c>
      <c r="S92" s="118" t="s">
        <v>707</v>
      </c>
      <c r="T92" s="118" t="s">
        <v>6135</v>
      </c>
      <c r="U92" s="119">
        <v>23628.3</v>
      </c>
      <c r="V92" s="118"/>
      <c r="W92" s="118"/>
      <c r="X92" s="118"/>
      <c r="Y92" s="118"/>
      <c r="Z92" s="118" t="s">
        <v>5574</v>
      </c>
    </row>
    <row r="93" spans="1:26" hidden="1">
      <c r="A93" t="s">
        <v>6940</v>
      </c>
      <c r="B93" t="s">
        <v>979</v>
      </c>
      <c r="C93" s="48" t="s">
        <v>1086</v>
      </c>
      <c r="D93" t="str">
        <f t="shared" si="3"/>
        <v>P22-021115</v>
      </c>
      <c r="E93" t="str">
        <f>IFERROR(VLOOKUP($A93,'Capital spend Nov 30'!$D:$G,3,FALSE),"No PO")</f>
        <v>P22-021115 - Line 1</v>
      </c>
      <c r="F93" t="str">
        <f>VLOOKUP(A93,'Capital spend Nov 30'!D:Q,14,FALSE)</f>
        <v>Parkwood Manor-2022-PTAC Replacements</v>
      </c>
      <c r="G93" t="str">
        <f>VLOOKUP(A93,'Capital spend Nov 30'!D:U,18,FALSE)</f>
        <v>No</v>
      </c>
      <c r="H93" s="89">
        <f>SUMIF('Capital spend Nov 30'!D:D,'Dec 2022'!A93,'Capital spend Nov 30'!H:H)</f>
        <v>3684.52</v>
      </c>
      <c r="I93" t="str">
        <f>VLOOKUP(A93,'Capital spend Nov 30'!$D$10:$W$6901,15,0)</f>
        <v>ST10059</v>
      </c>
      <c r="J93" t="str">
        <f>VLOOKUP($A93,'Capital spend Nov 30'!$D$10:$W$6901,8,0)</f>
        <v>HVAC Systems (Capital)</v>
      </c>
      <c r="K93" t="str">
        <f>VLOOKUP($A93,'Capital spend Nov 30'!$D$10:$W$6901,2,0)</f>
        <v>Doug Blanchard</v>
      </c>
      <c r="L93" t="str">
        <f>VLOOKUP($A93,'Capital spend Nov 30'!$D$10:$W$6901,4,0)</f>
        <v>Replacement of failed PTAC units in resident rooms.
Building age: 38 years old 
Location: resident rooms
Approved HD Supply quote ( Attached )</v>
      </c>
      <c r="Q93" s="114">
        <f t="shared" si="2"/>
        <v>0</v>
      </c>
      <c r="R93" s="118" t="s">
        <v>6136</v>
      </c>
      <c r="S93" s="118" t="s">
        <v>371</v>
      </c>
      <c r="T93" s="118" t="s">
        <v>6137</v>
      </c>
      <c r="U93" s="119">
        <v>10779.73</v>
      </c>
      <c r="V93" s="121"/>
      <c r="W93" s="118"/>
      <c r="X93" s="118"/>
      <c r="Y93" s="118"/>
      <c r="Z93" s="118" t="s">
        <v>5576</v>
      </c>
    </row>
    <row r="94" spans="1:26" hidden="1">
      <c r="A94" t="s">
        <v>6941</v>
      </c>
      <c r="B94" t="s">
        <v>979</v>
      </c>
      <c r="C94" s="123" t="s">
        <v>6942</v>
      </c>
      <c r="D94" t="str">
        <f t="shared" si="3"/>
        <v>P22-021123</v>
      </c>
      <c r="E94" t="str">
        <f>IFERROR(VLOOKUP($A94,'Capital spend Nov 30'!$D:$G,3,FALSE),"No PO")</f>
        <v>P22-021123 - Line 1</v>
      </c>
      <c r="F94" t="str">
        <f>VLOOKUP(A94,'Capital spend Nov 30'!D:Q,14,FALSE)</f>
        <v>The Dorchester - 2022 - In-Suite Renovations</v>
      </c>
      <c r="G94" t="str">
        <f>VLOOKUP(A94,'Capital spend Nov 30'!D:U,18,FALSE)</f>
        <v>No</v>
      </c>
      <c r="H94" s="89">
        <f>SUMIF('Capital spend Nov 30'!D:D,'Dec 2022'!A94,'Capital spend Nov 30'!H:H)</f>
        <v>1698.9</v>
      </c>
      <c r="I94" t="str">
        <f>VLOOKUP(A94,'Capital spend Nov 30'!$D$10:$W$6901,15,0)</f>
        <v>ST10061</v>
      </c>
      <c r="J94" t="str">
        <f>VLOOKUP($A94,'Capital spend Nov 30'!$D$10:$W$6901,8,0)</f>
        <v>In-Suite Refresh (Capital)</v>
      </c>
      <c r="K94" t="str">
        <f>VLOOKUP($A94,'Capital spend Nov 30'!$D$10:$W$6901,2,0)</f>
        <v>Andrea M. Malinowski</v>
      </c>
      <c r="L94" t="str">
        <f>VLOOKUP($A94,'Capital spend Nov 30'!$D$10:$W$6901,4,0)</f>
        <v>Suite 106 Refresh Paint Only</v>
      </c>
      <c r="Q94" s="114">
        <f t="shared" si="2"/>
        <v>0</v>
      </c>
      <c r="R94" s="118" t="s">
        <v>6138</v>
      </c>
      <c r="S94" s="118" t="s">
        <v>182</v>
      </c>
      <c r="T94" s="118" t="s">
        <v>6139</v>
      </c>
      <c r="U94" s="119">
        <v>6203.7</v>
      </c>
      <c r="V94" s="118"/>
      <c r="W94" s="118"/>
      <c r="X94" s="118"/>
      <c r="Y94" s="118"/>
      <c r="Z94" s="118" t="s">
        <v>5578</v>
      </c>
    </row>
    <row r="95" spans="1:26" hidden="1">
      <c r="A95" t="s">
        <v>6943</v>
      </c>
      <c r="B95" t="s">
        <v>979</v>
      </c>
      <c r="C95" s="48" t="s">
        <v>5149</v>
      </c>
      <c r="D95" t="str">
        <f t="shared" si="3"/>
        <v>P22-021322</v>
      </c>
      <c r="E95" t="str">
        <f>IFERROR(VLOOKUP($A95,'Capital spend Nov 30'!$D:$G,3,FALSE),"No PO")</f>
        <v>P22-021322 - Line 2</v>
      </c>
      <c r="F95" t="str">
        <f>VLOOKUP(A95,'Capital spend Nov 30'!D:Q,14,FALSE)</f>
        <v>Brierwood Apts - 2022 - In-Suite Renovations</v>
      </c>
      <c r="G95" t="str">
        <f>VLOOKUP(A95,'Capital spend Nov 30'!D:U,18,FALSE)</f>
        <v>No</v>
      </c>
      <c r="H95" s="89">
        <f>SUMIF('Capital spend Nov 30'!D:D,'Dec 2022'!A95,'Capital spend Nov 30'!H:H)</f>
        <v>12146.65</v>
      </c>
      <c r="I95" t="str">
        <f>VLOOKUP(A95,'Capital spend Nov 30'!$D$10:$W$6901,15,0)</f>
        <v>ST10186</v>
      </c>
      <c r="J95" t="str">
        <f>VLOOKUP($A95,'Capital spend Nov 30'!$D$10:$W$6901,8,0)</f>
        <v>In-Suite Renovation (Capital)</v>
      </c>
      <c r="K95" t="str">
        <f>VLOOKUP($A95,'Capital spend Nov 30'!$D$10:$W$6901,2,0)</f>
        <v>Mandie Kopitin</v>
      </c>
      <c r="L95" t="str">
        <f>VLOOKUP($A95,'Capital spend Nov 30'!$D$10:$W$6901,4,0)</f>
        <v>Suite 216 Apt Reno 
-Remove Bedroom and Living room, Dispose &amp; Install Bedroom and Livingroom  Carpet, Entrance and Kitchen and Bathroom Flooring.
-Supply and Install Threshold/Transition strip
-Supply and Install Baseboards and 1/4 round
- Interior Paint Two Coats</v>
      </c>
      <c r="Q95" s="114">
        <f t="shared" si="2"/>
        <v>0</v>
      </c>
      <c r="R95" s="118" t="s">
        <v>6140</v>
      </c>
      <c r="S95" s="118" t="s">
        <v>428</v>
      </c>
      <c r="T95" s="118" t="s">
        <v>6141</v>
      </c>
      <c r="U95" s="119">
        <v>9070.7800000000007</v>
      </c>
      <c r="V95" s="118"/>
      <c r="W95" s="118"/>
      <c r="X95" s="118"/>
      <c r="Y95" s="118"/>
      <c r="Z95" s="118" t="s">
        <v>5580</v>
      </c>
    </row>
    <row r="96" spans="1:26" hidden="1">
      <c r="A96" t="s">
        <v>6944</v>
      </c>
      <c r="B96" t="s">
        <v>979</v>
      </c>
      <c r="C96" s="57" t="s">
        <v>6945</v>
      </c>
      <c r="D96" t="str">
        <f t="shared" si="3"/>
        <v>P22-021321</v>
      </c>
      <c r="E96" t="str">
        <f>IFERROR(VLOOKUP($A96,'Capital spend Nov 30'!$D:$G,3,FALSE),"No PO")</f>
        <v>P22-021321 - Line 1</v>
      </c>
      <c r="F96" t="str">
        <f>VLOOKUP(A96,'Capital spend Nov 30'!D:Q,14,FALSE)</f>
        <v>Brierwood Apts - 2022 - In-Suite Renovations</v>
      </c>
      <c r="G96" t="str">
        <f>VLOOKUP(A96,'Capital spend Nov 30'!D:U,18,FALSE)</f>
        <v>No</v>
      </c>
      <c r="H96" s="89">
        <f>SUMIF('Capital spend Nov 30'!D:D,'Dec 2022'!A96,'Capital spend Nov 30'!H:H)</f>
        <v>1751.5</v>
      </c>
      <c r="I96" t="str">
        <f>VLOOKUP(A96,'Capital spend Nov 30'!$D$10:$W$6901,15,0)</f>
        <v>ST10186</v>
      </c>
      <c r="J96" t="str">
        <f>VLOOKUP($A96,'Capital spend Nov 30'!$D$10:$W$6901,8,0)</f>
        <v>In-Suite Refresh (Capital)</v>
      </c>
      <c r="K96" t="str">
        <f>VLOOKUP($A96,'Capital spend Nov 30'!$D$10:$W$6901,2,0)</f>
        <v>Mandie Kopitin</v>
      </c>
      <c r="L96" t="str">
        <f>VLOOKUP($A96,'Capital spend Nov 30'!$D$10:$W$6901,4,0)</f>
        <v>Suite 115 Apt Refresh
Paint entire suite (2 coats)</v>
      </c>
      <c r="Q96" s="114">
        <f t="shared" si="2"/>
        <v>0</v>
      </c>
      <c r="R96" s="118" t="s">
        <v>6142</v>
      </c>
      <c r="S96" s="118" t="s">
        <v>235</v>
      </c>
      <c r="T96" s="118" t="s">
        <v>6143</v>
      </c>
      <c r="U96" s="119">
        <v>3882.89</v>
      </c>
      <c r="V96" s="118"/>
      <c r="W96" s="118"/>
      <c r="X96" s="118"/>
      <c r="Y96" s="118"/>
      <c r="Z96" s="118" t="s">
        <v>5582</v>
      </c>
    </row>
    <row r="97" spans="1:26" hidden="1">
      <c r="A97" t="s">
        <v>6946</v>
      </c>
      <c r="B97" t="s">
        <v>979</v>
      </c>
      <c r="C97" s="48" t="s">
        <v>1014</v>
      </c>
      <c r="D97" t="str">
        <f t="shared" si="3"/>
        <v>P22-021243</v>
      </c>
      <c r="E97" t="str">
        <f>IFERROR(VLOOKUP($A97,'Capital spend Nov 30'!$D:$G,3,FALSE),"No PO")</f>
        <v>P22-021243 - Line 1</v>
      </c>
      <c r="F97" t="str">
        <f>VLOOKUP(A97,'Capital spend Nov 30'!D:Q,14,FALSE)</f>
        <v>Portobello - 2022 - Microwave</v>
      </c>
      <c r="G97" t="str">
        <f>VLOOKUP(A97,'Capital spend Nov 30'!D:U,18,FALSE)</f>
        <v>No</v>
      </c>
      <c r="H97" s="89">
        <f>SUMIF('Capital spend Nov 30'!D:D,'Dec 2022'!A97,'Capital spend Nov 30'!H:H)</f>
        <v>845.12</v>
      </c>
      <c r="I97" t="str">
        <f>VLOOKUP(A97,'Capital spend Nov 30'!$D$10:$W$6901,15,0)</f>
        <v>ST10052</v>
      </c>
      <c r="J97" t="str">
        <f>VLOOKUP($A97,'Capital spend Nov 30'!$D$10:$W$6901,8,0)</f>
        <v>Kitchen FF&amp;E (Capital)</v>
      </c>
      <c r="K97" t="str">
        <f>VLOOKUP($A97,'Capital spend Nov 30'!$D$10:$W$6901,2,0)</f>
        <v>Rachel Robidoux</v>
      </c>
      <c r="L97" t="str">
        <f>VLOOKUP($A97,'Capital spend Nov 30'!$D$10:$W$6901,4,0)</f>
        <v>Panasonic microwave -  Russell Hendrix</v>
      </c>
      <c r="Q97" s="114">
        <f t="shared" si="2"/>
        <v>0</v>
      </c>
      <c r="R97" s="118" t="s">
        <v>6144</v>
      </c>
      <c r="S97" s="118" t="s">
        <v>95</v>
      </c>
      <c r="T97" s="118" t="s">
        <v>6145</v>
      </c>
      <c r="U97" s="119">
        <v>5848.52</v>
      </c>
      <c r="V97" s="118"/>
      <c r="W97" s="118"/>
      <c r="X97" s="118"/>
      <c r="Y97" s="118"/>
      <c r="Z97" s="118" t="s">
        <v>5584</v>
      </c>
    </row>
    <row r="98" spans="1:26" hidden="1">
      <c r="A98" t="s">
        <v>6947</v>
      </c>
      <c r="B98" t="s">
        <v>979</v>
      </c>
      <c r="C98" s="48" t="s">
        <v>2147</v>
      </c>
      <c r="D98" t="str">
        <f t="shared" si="3"/>
        <v>P22-021052</v>
      </c>
      <c r="E98" t="str">
        <f>IFERROR(VLOOKUP($A98,'Capital spend Nov 30'!$D:$G,3,FALSE),"No PO")</f>
        <v>P22-021052 - Line 1</v>
      </c>
      <c r="F98" t="str">
        <f>VLOOKUP(A98,'Capital spend Nov 30'!D:Q,14,FALSE)</f>
        <v>Eagle Terrace - 2022 - Electrical Install Quote Additional to P22-009675</v>
      </c>
      <c r="G98" t="str">
        <f>VLOOKUP(A98,'Capital spend Nov 30'!D:U,18,FALSE)</f>
        <v>No</v>
      </c>
      <c r="H98" s="89">
        <f>SUMIF('Capital spend Nov 30'!D:D,'Dec 2022'!A98,'Capital spend Nov 30'!H:H)</f>
        <v>1525.5</v>
      </c>
      <c r="I98" t="str">
        <f>VLOOKUP(A98,'Capital spend Nov 30'!$D$10:$W$6901,15,0)</f>
        <v>ST10153</v>
      </c>
      <c r="J98" t="str">
        <f>VLOOKUP($A98,'Capital spend Nov 30'!$D$10:$W$6901,8,0)</f>
        <v>Electrical Systems (Capital)</v>
      </c>
      <c r="K98" t="str">
        <f>VLOOKUP($A98,'Capital spend Nov 30'!$D$10:$W$6901,2,0)</f>
        <v>Hazel D'Gama</v>
      </c>
      <c r="L98" t="str">
        <f>VLOOKUP($A98,'Capital spend Nov 30'!$D$10:$W$6901,4,0)</f>
        <v>HAIRDRESSING CLOSET
-Supply and install one (1) 120V, 15A duplex receptacle
-Supply and install one (1) CAT5 data line &amp; jack</v>
      </c>
      <c r="Q98" s="114">
        <f t="shared" si="2"/>
        <v>0</v>
      </c>
      <c r="R98" s="118" t="s">
        <v>6146</v>
      </c>
      <c r="S98" s="118" t="s">
        <v>405</v>
      </c>
      <c r="T98" s="118" t="s">
        <v>6147</v>
      </c>
      <c r="U98" s="119">
        <v>5444.54</v>
      </c>
      <c r="V98" s="118"/>
      <c r="W98" s="118"/>
      <c r="X98" s="118"/>
      <c r="Y98" s="118"/>
      <c r="Z98" s="118" t="s">
        <v>5586</v>
      </c>
    </row>
    <row r="99" spans="1:26" hidden="1">
      <c r="A99" t="s">
        <v>6948</v>
      </c>
      <c r="B99" t="s">
        <v>979</v>
      </c>
      <c r="C99" s="48" t="s">
        <v>5149</v>
      </c>
      <c r="D99" t="str">
        <f t="shared" si="3"/>
        <v>P22-021051</v>
      </c>
      <c r="E99" t="str">
        <f>IFERROR(VLOOKUP($A99,'Capital spend Nov 30'!$D:$G,3,FALSE),"No PO")</f>
        <v>P22-021051 - Line 1</v>
      </c>
      <c r="F99" t="str">
        <f>VLOOKUP(A99,'Capital spend Nov 30'!D:Q,14,FALSE)</f>
        <v>Eagle Terrace - 2022 - Electrical for New Stackable Washer and Dryer (additional work from P22-009077)</v>
      </c>
      <c r="G99" t="str">
        <f>VLOOKUP(A99,'Capital spend Nov 30'!D:U,18,FALSE)</f>
        <v>No</v>
      </c>
      <c r="H99" s="89">
        <f>SUMIF('Capital spend Nov 30'!D:D,'Dec 2022'!A99,'Capital spend Nov 30'!H:H)</f>
        <v>1553.75</v>
      </c>
      <c r="I99" t="str">
        <f>VLOOKUP(A99,'Capital spend Nov 30'!$D$10:$W$6901,15,0)</f>
        <v>ST10153</v>
      </c>
      <c r="J99" t="str">
        <f>VLOOKUP($A99,'Capital spend Nov 30'!$D$10:$W$6901,8,0)</f>
        <v>Electrical Systems (Capital)</v>
      </c>
      <c r="K99" t="str">
        <f>VLOOKUP($A99,'Capital spend Nov 30'!$D$10:$W$6901,2,0)</f>
        <v>Hazel D'Gama</v>
      </c>
      <c r="L99" t="str">
        <f>VLOOKUP($A99,'Capital spend Nov 30'!$D$10:$W$6901,4,0)</f>
        <v>LAUNDRY ROOM
-supplied and installed one (1) new 40A 250V circuit from panel to new dryer/washer
-supplied and installed eighty (80') feet of #8/3 BX cable
-supplied and installed one (1) 40A Square D double-pole breaker
-supplied and installed one (1) 40A 250V receptacle + box</v>
      </c>
      <c r="Q99" s="114">
        <f t="shared" si="2"/>
        <v>0</v>
      </c>
      <c r="R99" s="118" t="s">
        <v>6148</v>
      </c>
      <c r="S99" s="118" t="s">
        <v>365</v>
      </c>
      <c r="T99" s="118" t="s">
        <v>6149</v>
      </c>
      <c r="U99" s="119">
        <v>1124.55</v>
      </c>
      <c r="V99" s="118"/>
      <c r="W99" s="118"/>
      <c r="X99" s="118"/>
      <c r="Y99" s="118"/>
      <c r="Z99" s="118" t="s">
        <v>5588</v>
      </c>
    </row>
    <row r="100" spans="1:26" hidden="1">
      <c r="A100" t="s">
        <v>6949</v>
      </c>
      <c r="B100" t="s">
        <v>979</v>
      </c>
      <c r="C100" s="48" t="s">
        <v>5149</v>
      </c>
      <c r="D100" t="str">
        <f t="shared" si="3"/>
        <v>P22-021320</v>
      </c>
      <c r="E100" t="str">
        <f>IFERROR(VLOOKUP($A100,'Capital spend Nov 30'!$D:$G,3,FALSE),"No PO")</f>
        <v>P22-021320 - Line 1</v>
      </c>
      <c r="F100" t="str">
        <f>VLOOKUP(A100,'Capital spend Nov 30'!D:Q,14,FALSE)</f>
        <v>Trillium Court  - 2022 - In-Suite Renovations</v>
      </c>
      <c r="G100" t="str">
        <f>VLOOKUP(A100,'Capital spend Nov 30'!D:U,18,FALSE)</f>
        <v>No</v>
      </c>
      <c r="H100" s="89">
        <f>SUMIF('Capital spend Nov 30'!D:D,'Dec 2022'!A100,'Capital spend Nov 30'!H:H)</f>
        <v>1864.5</v>
      </c>
      <c r="I100" t="str">
        <f>VLOOKUP(A100,'Capital spend Nov 30'!$D$10:$W$6901,15,0)</f>
        <v>ST10190</v>
      </c>
      <c r="J100" t="str">
        <f>VLOOKUP($A100,'Capital spend Nov 30'!$D$10:$W$6901,8,0)</f>
        <v>In-Suite Renovation (Capital)</v>
      </c>
      <c r="K100" t="str">
        <f>VLOOKUP($A100,'Capital spend Nov 30'!$D$10:$W$6901,2,0)</f>
        <v>Sarah McLinden</v>
      </c>
      <c r="L100" t="str">
        <f>VLOOKUP($A100,'Capital spend Nov 30'!$D$10:$W$6901,4,0)</f>
        <v>Suite 144 Reno Labor completed in suite - old kitchenette removed and replaced with new cabinets. Painting and repairs of walls, trim and closets. Last refresh was 10+ years ago.</v>
      </c>
      <c r="Q100" s="114">
        <f t="shared" si="2"/>
        <v>0</v>
      </c>
      <c r="R100" s="118" t="s">
        <v>6150</v>
      </c>
      <c r="S100" s="118" t="s">
        <v>130</v>
      </c>
      <c r="T100" s="118" t="s">
        <v>6151</v>
      </c>
      <c r="U100" s="119">
        <v>9038.56</v>
      </c>
      <c r="V100" s="118"/>
      <c r="W100" s="118"/>
      <c r="X100" s="118"/>
      <c r="Y100" s="118"/>
      <c r="Z100" s="118" t="s">
        <v>5590</v>
      </c>
    </row>
    <row r="101" spans="1:26" hidden="1">
      <c r="A101" t="s">
        <v>6950</v>
      </c>
      <c r="B101" t="s">
        <v>978</v>
      </c>
      <c r="C101" s="48" t="s">
        <v>1086</v>
      </c>
      <c r="D101" t="str">
        <f t="shared" si="3"/>
        <v>P22-021122</v>
      </c>
      <c r="E101" t="str">
        <f>IFERROR(VLOOKUP($A101,'Capital spend Nov 30'!$D:$G,3,FALSE),"No PO")</f>
        <v>P22-021122 - Line 1</v>
      </c>
      <c r="F101" t="str">
        <f>VLOOKUP(A101,'Capital spend Nov 30'!D:Q,14,FALSE)</f>
        <v>Inglewood - 2022 - In-Suite Renovations</v>
      </c>
      <c r="G101" t="str">
        <f>VLOOKUP(A101,'Capital spend Nov 30'!D:U,18,FALSE)</f>
        <v>No</v>
      </c>
      <c r="H101" s="89">
        <f>SUMIF('Capital spend Nov 30'!D:D,'Dec 2022'!A101,'Capital spend Nov 30'!H:H)</f>
        <v>1827</v>
      </c>
      <c r="I101" t="str">
        <f>VLOOKUP(A101,'Capital spend Nov 30'!$D$10:$W$6901,15,0)</f>
        <v>ST10066</v>
      </c>
      <c r="J101" t="str">
        <f>VLOOKUP($A101,'Capital spend Nov 30'!$D$10:$W$6901,8,0)</f>
        <v>In-Suite Refresh (Capital)</v>
      </c>
      <c r="K101" t="str">
        <f>VLOOKUP($A101,'Capital spend Nov 30'!$D$10:$W$6901,2,0)</f>
        <v>Heather Wormington</v>
      </c>
      <c r="L101" t="str">
        <f>VLOOKUP($A101,'Capital spend Nov 30'!$D$10:$W$6901,4,0)</f>
        <v>Suite 336 Refresh Additional Scope
Bathroom Cabinet Refresh</v>
      </c>
      <c r="Q101" s="114">
        <f t="shared" si="2"/>
        <v>0</v>
      </c>
      <c r="R101" s="118" t="s">
        <v>6152</v>
      </c>
      <c r="S101" s="118" t="s">
        <v>368</v>
      </c>
      <c r="T101" s="118" t="s">
        <v>6153</v>
      </c>
      <c r="U101" s="119">
        <v>4389.4799999999996</v>
      </c>
      <c r="V101" s="118"/>
      <c r="W101" s="118"/>
      <c r="X101" s="118"/>
      <c r="Y101" s="118"/>
      <c r="Z101" s="118" t="s">
        <v>5592</v>
      </c>
    </row>
    <row r="102" spans="1:26" hidden="1">
      <c r="A102" t="s">
        <v>6951</v>
      </c>
      <c r="B102" t="s">
        <v>978</v>
      </c>
      <c r="C102" s="48" t="s">
        <v>1086</v>
      </c>
      <c r="D102" t="str">
        <f t="shared" si="3"/>
        <v>P22-021084</v>
      </c>
      <c r="E102" t="str">
        <f>IFERROR(VLOOKUP($A102,'Capital spend Nov 30'!$D:$G,3,FALSE),"No PO")</f>
        <v>P22-021084 - Line 1</v>
      </c>
      <c r="F102" t="str">
        <f>VLOOKUP(A102,'Capital spend Nov 30'!D:Q,14,FALSE)</f>
        <v>Centennial Park - 2022 - In-Suite Renovations</v>
      </c>
      <c r="G102" t="str">
        <f>VLOOKUP(A102,'Capital spend Nov 30'!D:U,18,FALSE)</f>
        <v>No</v>
      </c>
      <c r="H102" s="89">
        <f>SUMIF('Capital spend Nov 30'!D:D,'Dec 2022'!A102,'Capital spend Nov 30'!H:H)</f>
        <v>2547.5700000000002</v>
      </c>
      <c r="I102" t="str">
        <f>VLOOKUP(A102,'Capital spend Nov 30'!$D$10:$W$6901,15,0)</f>
        <v>ST10015</v>
      </c>
      <c r="J102" t="str">
        <f>VLOOKUP($A102,'Capital spend Nov 30'!$D$10:$W$6901,8,0)</f>
        <v>In-Suite Renovation (Capital)</v>
      </c>
      <c r="K102" t="str">
        <f>VLOOKUP($A102,'Capital spend Nov 30'!$D$10:$W$6901,2,0)</f>
        <v>Melanie Leslie</v>
      </c>
      <c r="L102" t="str">
        <f>VLOOKUP($A102,'Capital spend Nov 30'!$D$10:$W$6901,4,0)</f>
        <v>Suite 26 Reno Need Paint and Carpet. New move in scheduled for November 15, 2022</v>
      </c>
      <c r="Q102" s="114">
        <f t="shared" si="2"/>
        <v>0</v>
      </c>
      <c r="R102" s="118" t="s">
        <v>6154</v>
      </c>
      <c r="S102" s="118" t="s">
        <v>371</v>
      </c>
      <c r="T102" s="118" t="s">
        <v>6155</v>
      </c>
      <c r="U102" s="119">
        <v>1417.5</v>
      </c>
      <c r="V102" s="118"/>
      <c r="W102" s="118"/>
      <c r="X102" s="118"/>
      <c r="Y102" s="118"/>
      <c r="Z102" s="118" t="s">
        <v>5595</v>
      </c>
    </row>
    <row r="103" spans="1:26" hidden="1">
      <c r="A103" t="s">
        <v>6952</v>
      </c>
      <c r="B103" t="s">
        <v>978</v>
      </c>
      <c r="C103" s="48" t="s">
        <v>1086</v>
      </c>
      <c r="D103" t="str">
        <f t="shared" si="3"/>
        <v>P22-021120</v>
      </c>
      <c r="E103" t="str">
        <f>IFERROR(VLOOKUP($A103,'Capital spend Nov 30'!$D:$G,3,FALSE),"No PO")</f>
        <v>P22-021120 - Line 1</v>
      </c>
      <c r="F103" t="str">
        <f>VLOOKUP(A103,'Capital spend Nov 30'!D:Q,14,FALSE)</f>
        <v>Inglewood - 2022 - In-Suite Renovations</v>
      </c>
      <c r="G103" t="str">
        <f>VLOOKUP(A103,'Capital spend Nov 30'!D:U,18,FALSE)</f>
        <v>No</v>
      </c>
      <c r="H103" s="89">
        <f>SUMIF('Capital spend Nov 30'!D:D,'Dec 2022'!A103,'Capital spend Nov 30'!H:H)</f>
        <v>5406.15</v>
      </c>
      <c r="I103" t="str">
        <f>VLOOKUP(A103,'Capital spend Nov 30'!$D$10:$W$6901,15,0)</f>
        <v>ST10066</v>
      </c>
      <c r="J103" t="str">
        <f>VLOOKUP($A103,'Capital spend Nov 30'!$D$10:$W$6901,8,0)</f>
        <v>In-Suite Renovation (Capital)</v>
      </c>
      <c r="K103" t="str">
        <f>VLOOKUP($A103,'Capital spend Nov 30'!$D$10:$W$6901,2,0)</f>
        <v>Heather Wormington</v>
      </c>
      <c r="L103" t="str">
        <f>VLOOKUP($A103,'Capital spend Nov 30'!$D$10:$W$6901,4,0)</f>
        <v>Suite 409 Reno Additional Scope</v>
      </c>
      <c r="Q103" s="114">
        <f t="shared" si="2"/>
        <v>0</v>
      </c>
      <c r="R103" s="118" t="s">
        <v>6156</v>
      </c>
      <c r="S103" s="118" t="s">
        <v>371</v>
      </c>
      <c r="T103" s="118" t="s">
        <v>6157</v>
      </c>
      <c r="U103" s="119">
        <v>934.5</v>
      </c>
      <c r="V103" s="118"/>
      <c r="W103" s="118"/>
      <c r="X103" s="118"/>
      <c r="Y103" s="118"/>
      <c r="Z103" s="118" t="s">
        <v>5598</v>
      </c>
    </row>
    <row r="104" spans="1:26" hidden="1">
      <c r="A104" t="s">
        <v>6953</v>
      </c>
      <c r="B104" t="s">
        <v>978</v>
      </c>
      <c r="C104" s="48" t="s">
        <v>1086</v>
      </c>
      <c r="D104" t="str">
        <f t="shared" si="3"/>
        <v>P22-021347</v>
      </c>
      <c r="E104" t="str">
        <f>IFERROR(VLOOKUP($A104,'Capital spend Nov 30'!$D:$G,3,FALSE),"No PO")</f>
        <v>P22-021347 - Line 1</v>
      </c>
      <c r="F104" t="str">
        <f>VLOOKUP(A104,'Capital spend Nov 30'!D:Q,14,FALSE)</f>
        <v>Brierwood Apts - 2022 - In-Suite Renovations</v>
      </c>
      <c r="G104" t="str">
        <f>VLOOKUP(A104,'Capital spend Nov 30'!D:U,18,FALSE)</f>
        <v>No</v>
      </c>
      <c r="H104" s="89">
        <f>SUMIF('Capital spend Nov 30'!D:D,'Dec 2022'!A104,'Capital spend Nov 30'!H:H)</f>
        <v>7671.28</v>
      </c>
      <c r="I104" t="str">
        <f>VLOOKUP(A104,'Capital spend Nov 30'!$D$10:$W$6901,15,0)</f>
        <v>ST10186</v>
      </c>
      <c r="J104" t="str">
        <f>VLOOKUP($A104,'Capital spend Nov 30'!$D$10:$W$6901,8,0)</f>
        <v>In-Suite Renovation (Capital)</v>
      </c>
      <c r="K104" t="str">
        <f>VLOOKUP($A104,'Capital spend Nov 30'!$D$10:$W$6901,2,0)</f>
        <v>Mandie Kopitin</v>
      </c>
      <c r="L104" t="str">
        <f>VLOOKUP($A104,'Capital spend Nov 30'!$D$10:$W$6901,4,0)</f>
        <v>Suite 406 Apt Reno Additional Scope
- Tenant requested paint colour</v>
      </c>
      <c r="Q104" s="114">
        <f t="shared" si="2"/>
        <v>0</v>
      </c>
      <c r="R104" s="118" t="s">
        <v>6158</v>
      </c>
      <c r="S104" s="118" t="s">
        <v>202</v>
      </c>
      <c r="T104" s="118" t="s">
        <v>6159</v>
      </c>
      <c r="U104" s="119">
        <v>5084.57</v>
      </c>
      <c r="V104" s="118"/>
      <c r="W104" s="118"/>
      <c r="X104" s="118"/>
      <c r="Y104" s="118"/>
      <c r="Z104" s="118" t="s">
        <v>5601</v>
      </c>
    </row>
    <row r="105" spans="1:26" hidden="1">
      <c r="A105" t="s">
        <v>6954</v>
      </c>
      <c r="B105" t="s">
        <v>978</v>
      </c>
      <c r="C105" s="48" t="s">
        <v>1012</v>
      </c>
      <c r="D105" t="str">
        <f t="shared" si="3"/>
        <v>P22-021228</v>
      </c>
      <c r="E105" t="str">
        <f>IFERROR(VLOOKUP($A105,'Capital spend Nov 30'!$D:$G,3,FALSE),"No PO")</f>
        <v>P22-021228 - Line 2</v>
      </c>
      <c r="F105" t="str">
        <f>VLOOKUP(A105,'Capital spend Nov 30'!D:Q,14,FALSE)</f>
        <v>Prince of Wales - 2022 - In-Suite Renovations</v>
      </c>
      <c r="G105" t="str">
        <f>VLOOKUP(A105,'Capital spend Nov 30'!D:U,18,FALSE)</f>
        <v>No</v>
      </c>
      <c r="H105" s="89">
        <f>SUMIF('Capital spend Nov 30'!D:D,'Dec 2022'!A105,'Capital spend Nov 30'!H:H)</f>
        <v>6066.48</v>
      </c>
      <c r="I105" t="str">
        <f>VLOOKUP(A105,'Capital spend Nov 30'!$D$10:$W$6901,15,0)</f>
        <v>ST10041</v>
      </c>
      <c r="J105" t="str">
        <f>VLOOKUP($A105,'Capital spend Nov 30'!$D$10:$W$6901,8,0)</f>
        <v>In-Suite Renovation (Capital)</v>
      </c>
      <c r="K105" t="str">
        <f>VLOOKUP($A105,'Capital spend Nov 30'!$D$10:$W$6901,2,0)</f>
        <v>Jennifer Holmes</v>
      </c>
      <c r="L105" t="str">
        <f>VLOOKUP($A105,'Capital spend Nov 30'!$D$10:$W$6901,4,0)</f>
        <v>Suite 234 Reno Paint &amp; Floor</v>
      </c>
      <c r="Q105" s="114">
        <f t="shared" si="2"/>
        <v>0</v>
      </c>
      <c r="R105" s="118" t="s">
        <v>6160</v>
      </c>
      <c r="S105" s="118" t="s">
        <v>251</v>
      </c>
      <c r="T105" s="118" t="s">
        <v>6161</v>
      </c>
      <c r="U105" s="119">
        <v>10733.97</v>
      </c>
      <c r="V105" s="118"/>
      <c r="W105" s="118"/>
      <c r="X105" s="118"/>
      <c r="Y105" s="118"/>
      <c r="Z105" s="118" t="s">
        <v>5603</v>
      </c>
    </row>
    <row r="106" spans="1:26" hidden="1">
      <c r="A106" t="s">
        <v>6955</v>
      </c>
      <c r="B106" t="s">
        <v>978</v>
      </c>
      <c r="C106" s="48" t="s">
        <v>1086</v>
      </c>
      <c r="D106" t="str">
        <f t="shared" si="3"/>
        <v>P22-021401</v>
      </c>
      <c r="E106" t="str">
        <f>IFERROR(VLOOKUP($A106,'Capital spend Nov 30'!$D:$G,3,FALSE),"No PO")</f>
        <v>P22-021401 - Line 1</v>
      </c>
      <c r="F106" t="str">
        <f>VLOOKUP(A106,'Capital spend Nov 30'!D:Q,14,FALSE)</f>
        <v>Stoneridge Manor - 2022 - Battery Replacement for Generator</v>
      </c>
      <c r="G106" t="str">
        <f>VLOOKUP(A106,'Capital spend Nov 30'!D:U,18,FALSE)</f>
        <v>No</v>
      </c>
      <c r="H106" s="89">
        <f>SUMIF('Capital spend Nov 30'!D:D,'Dec 2022'!A106,'Capital spend Nov 30'!H:H)</f>
        <v>1084.51</v>
      </c>
      <c r="I106" t="str">
        <f>VLOOKUP(A106,'Capital spend Nov 30'!$D$10:$W$6901,15,0)</f>
        <v>ST10335</v>
      </c>
      <c r="J106" t="str">
        <f>VLOOKUP($A106,'Capital spend Nov 30'!$D$10:$W$6901,8,0)</f>
        <v>Emergency Power System (Capital)</v>
      </c>
      <c r="K106" t="str">
        <f>VLOOKUP($A106,'Capital spend Nov 30'!$D$10:$W$6901,2,0)</f>
        <v>Franco D'Angelo</v>
      </c>
      <c r="L106" t="str">
        <f>VLOOKUP($A106,'Capital spend Nov 30'!$D$10:$W$6901,4,0)</f>
        <v>Project: Stoneridge Manor - 2022 - Battery Replacement for Generator . More 10 yrs</v>
      </c>
      <c r="Q106" s="114">
        <f t="shared" si="2"/>
        <v>0</v>
      </c>
      <c r="R106" s="118" t="s">
        <v>6162</v>
      </c>
      <c r="S106" s="118" t="s">
        <v>182</v>
      </c>
      <c r="T106" s="118" t="s">
        <v>6163</v>
      </c>
      <c r="U106" s="119">
        <v>6263.77</v>
      </c>
      <c r="V106" s="118"/>
      <c r="W106" s="118"/>
      <c r="X106" s="118"/>
      <c r="Y106" s="118"/>
      <c r="Z106" s="118" t="s">
        <v>5606</v>
      </c>
    </row>
    <row r="107" spans="1:26" hidden="1">
      <c r="A107" t="s">
        <v>6956</v>
      </c>
      <c r="B107" t="s">
        <v>978</v>
      </c>
      <c r="C107" s="48" t="s">
        <v>1086</v>
      </c>
      <c r="D107" t="str">
        <f t="shared" si="3"/>
        <v>P22-021415</v>
      </c>
      <c r="E107" t="str">
        <f>IFERROR(VLOOKUP($A107,'Capital spend Nov 30'!$D:$G,3,FALSE),"No PO")</f>
        <v>P22-021415 - Line 1</v>
      </c>
      <c r="F107" t="str">
        <f>VLOOKUP(A107,'Capital spend Nov 30'!D:Q,14,FALSE)</f>
        <v>Kennedy Lodge - Kennedy Lodge - Batteries and Air Filter Replacement on Generator</v>
      </c>
      <c r="G107" t="str">
        <f>VLOOKUP(A107,'Capital spend Nov 30'!D:U,18,FALSE)</f>
        <v>No</v>
      </c>
      <c r="H107" s="89">
        <f>SUMIF('Capital spend Nov 30'!D:D,'Dec 2022'!A107,'Capital spend Nov 30'!H:H)</f>
        <v>2185.4699999999998</v>
      </c>
      <c r="I107" t="str">
        <f>VLOOKUP(A107,'Capital spend Nov 30'!$D$10:$W$6901,15,0)</f>
        <v>ST10169</v>
      </c>
      <c r="J107" t="str">
        <f>VLOOKUP($A107,'Capital spend Nov 30'!$D$10:$W$6901,8,0)</f>
        <v>Emergency Power System (Capital)</v>
      </c>
      <c r="K107" t="str">
        <f>VLOOKUP($A107,'Capital spend Nov 30'!$D$10:$W$6901,2,0)</f>
        <v>Franco D'Angelo</v>
      </c>
      <c r="L107" t="str">
        <f>VLOOKUP($A107,'Capital spend Nov 30'!$D$10:$W$6901,4,0)</f>
        <v>Project: Kennedy Lodge - Kennedy Lodge - Batteries and Air Filter Replacement on Generator. More 10 yrs</v>
      </c>
      <c r="Q107" s="114">
        <f t="shared" si="2"/>
        <v>0</v>
      </c>
      <c r="R107" s="118" t="s">
        <v>6164</v>
      </c>
      <c r="S107" s="118" t="s">
        <v>349</v>
      </c>
      <c r="T107" s="118" t="s">
        <v>6165</v>
      </c>
      <c r="U107" s="119">
        <v>724.5</v>
      </c>
      <c r="V107" s="118"/>
      <c r="W107" s="118"/>
      <c r="X107" s="118"/>
      <c r="Y107" s="118"/>
      <c r="Z107" s="118" t="s">
        <v>5608</v>
      </c>
    </row>
    <row r="108" spans="1:26" hidden="1">
      <c r="A108" t="s">
        <v>6957</v>
      </c>
      <c r="B108" t="s">
        <v>978</v>
      </c>
      <c r="C108" s="48" t="s">
        <v>1086</v>
      </c>
      <c r="D108" t="str">
        <f t="shared" si="3"/>
        <v>P22-021441</v>
      </c>
      <c r="E108" t="str">
        <f>IFERROR(VLOOKUP($A108,'Capital spend Nov 30'!$D:$G,3,FALSE),"No PO")</f>
        <v>P22-021441 - Line 1</v>
      </c>
      <c r="F108" t="str">
        <f>VLOOKUP(A108,'Capital spend Nov 30'!D:Q,14,FALSE)</f>
        <v>Valley Stream - 2022 - In-Suite Renovations</v>
      </c>
      <c r="G108" t="str">
        <f>VLOOKUP(A108,'Capital spend Nov 30'!D:U,18,FALSE)</f>
        <v>No</v>
      </c>
      <c r="H108" s="89">
        <f>SUMIF('Capital spend Nov 30'!D:D,'Dec 2022'!A108,'Capital spend Nov 30'!H:H)</f>
        <v>5422.81</v>
      </c>
      <c r="I108" t="str">
        <f>VLOOKUP(A108,'Capital spend Nov 30'!$D$10:$W$6901,15,0)</f>
        <v>ST10042</v>
      </c>
      <c r="J108" t="str">
        <f>VLOOKUP($A108,'Capital spend Nov 30'!$D$10:$W$6901,8,0)</f>
        <v>In-Suite Renovation (Capital)</v>
      </c>
      <c r="K108" t="str">
        <f>VLOOKUP($A108,'Capital spend Nov 30'!$D$10:$W$6901,2,0)</f>
        <v>Jason Vincent</v>
      </c>
      <c r="L108" t="str">
        <f>VLOOKUP($A108,'Capital spend Nov 30'!$D$10:$W$6901,4,0)</f>
        <v>Suite 429 Reno Carpet Replacement. Original carpet to the building (13yrs), carpet has been shampooed so often it is now lifting in areas and the stains will not come out.  Current resident is paying $1130 over market rate.</v>
      </c>
      <c r="Q108" s="114">
        <f t="shared" si="2"/>
        <v>0</v>
      </c>
      <c r="R108" s="118" t="s">
        <v>6166</v>
      </c>
      <c r="S108" s="118" t="s">
        <v>484</v>
      </c>
      <c r="T108" s="118" t="s">
        <v>6167</v>
      </c>
      <c r="U108" s="119">
        <v>7847.85</v>
      </c>
      <c r="V108" s="118"/>
      <c r="W108" s="118"/>
      <c r="X108" s="118"/>
      <c r="Y108" s="118"/>
      <c r="Z108" s="118" t="s">
        <v>5611</v>
      </c>
    </row>
    <row r="109" spans="1:26" hidden="1">
      <c r="A109" t="s">
        <v>6958</v>
      </c>
      <c r="B109" t="s">
        <v>978</v>
      </c>
      <c r="C109" s="48" t="s">
        <v>1086</v>
      </c>
      <c r="D109" t="str">
        <f t="shared" si="3"/>
        <v>P22-021205</v>
      </c>
      <c r="E109" t="str">
        <f>IFERROR(VLOOKUP($A109,'Capital spend Nov 30'!$D:$G,3,FALSE),"No PO")</f>
        <v>P22-021205 - Line 1</v>
      </c>
      <c r="F109" t="str">
        <f>VLOOKUP(A109,'Capital spend Nov 30'!D:Q,14,FALSE)</f>
        <v>Our Parents Home - 2022 - In-Suite Renovations</v>
      </c>
      <c r="G109" t="str">
        <f>VLOOKUP(A109,'Capital spend Nov 30'!D:U,18,FALSE)</f>
        <v>No</v>
      </c>
      <c r="H109" s="89">
        <f>SUMIF('Capital spend Nov 30'!D:D,'Dec 2022'!A109,'Capital spend Nov 30'!H:H)</f>
        <v>2150.4</v>
      </c>
      <c r="I109" t="str">
        <f>VLOOKUP(A109,'Capital spend Nov 30'!$D$10:$W$6901,15,0)</f>
        <v>ST10339</v>
      </c>
      <c r="J109" t="str">
        <f>VLOOKUP($A109,'Capital spend Nov 30'!$D$10:$W$6901,8,0)</f>
        <v>In-Suite Refresh (Capital)</v>
      </c>
      <c r="K109" t="str">
        <f>VLOOKUP($A109,'Capital spend Nov 30'!$D$10:$W$6901,2,0)</f>
        <v>Lynelle Stogran</v>
      </c>
      <c r="L109" t="str">
        <f>VLOOKUP($A109,'Capital spend Nov 30'!$D$10:$W$6901,4,0)</f>
        <v>1001 Suite Refresh Paint - Suite Reservation signed</v>
      </c>
      <c r="Q109" s="114">
        <f t="shared" si="2"/>
        <v>0</v>
      </c>
      <c r="R109" s="118" t="s">
        <v>6168</v>
      </c>
      <c r="S109" s="118" t="s">
        <v>102</v>
      </c>
      <c r="T109" s="118" t="s">
        <v>6169</v>
      </c>
      <c r="U109" s="119">
        <v>17051.21</v>
      </c>
      <c r="V109" s="118"/>
      <c r="W109" s="118"/>
      <c r="X109" s="118"/>
      <c r="Y109" s="118"/>
      <c r="Z109" s="118" t="s">
        <v>5613</v>
      </c>
    </row>
    <row r="110" spans="1:26" hidden="1">
      <c r="A110" t="s">
        <v>6959</v>
      </c>
      <c r="B110" t="s">
        <v>978</v>
      </c>
      <c r="C110" s="48" t="s">
        <v>1086</v>
      </c>
      <c r="D110" t="str">
        <f t="shared" si="3"/>
        <v>P22-021127</v>
      </c>
      <c r="E110" t="str">
        <f>IFERROR(VLOOKUP($A110,'Capital spend Nov 30'!$D:$G,3,FALSE),"No PO")</f>
        <v>P22-021127 - Line 1</v>
      </c>
      <c r="F110" t="str">
        <f>VLOOKUP(A110,'Capital spend Nov 30'!D:Q,14,FALSE)</f>
        <v>Our Parents Home - 2022 - In-Suite Renovations</v>
      </c>
      <c r="G110" t="str">
        <f>VLOOKUP(A110,'Capital spend Nov 30'!D:U,18,FALSE)</f>
        <v>No</v>
      </c>
      <c r="H110" s="89">
        <f>SUMIF('Capital spend Nov 30'!D:D,'Dec 2022'!A110,'Capital spend Nov 30'!H:H)</f>
        <v>2150.4</v>
      </c>
      <c r="I110" t="str">
        <f>VLOOKUP(A110,'Capital spend Nov 30'!$D$10:$W$6901,15,0)</f>
        <v>ST10339</v>
      </c>
      <c r="J110" t="str">
        <f>VLOOKUP($A110,'Capital spend Nov 30'!$D$10:$W$6901,8,0)</f>
        <v>In-Suite Refresh (Capital)</v>
      </c>
      <c r="K110" t="str">
        <f>VLOOKUP($A110,'Capital spend Nov 30'!$D$10:$W$6901,2,0)</f>
        <v>Lynelle Stogran</v>
      </c>
      <c r="L110" t="str">
        <f>VLOOKUP($A110,'Capital spend Nov 30'!$D$10:$W$6901,4,0)</f>
        <v>Suite 702 Refresh  Suite Reservation signed</v>
      </c>
      <c r="Q110" s="114">
        <f t="shared" si="2"/>
        <v>0</v>
      </c>
      <c r="R110" s="118" t="s">
        <v>6170</v>
      </c>
      <c r="S110" s="118" t="s">
        <v>317</v>
      </c>
      <c r="T110" s="118" t="s">
        <v>6171</v>
      </c>
      <c r="U110" s="119">
        <v>2118.75</v>
      </c>
      <c r="V110" s="118"/>
      <c r="W110" s="118"/>
      <c r="X110" s="118"/>
      <c r="Y110" s="118"/>
      <c r="Z110" s="118" t="s">
        <v>5616</v>
      </c>
    </row>
    <row r="111" spans="1:26" hidden="1">
      <c r="A111" t="s">
        <v>6960</v>
      </c>
      <c r="B111" t="s">
        <v>978</v>
      </c>
      <c r="C111" s="48" t="s">
        <v>1086</v>
      </c>
      <c r="D111" t="str">
        <f t="shared" si="3"/>
        <v>P22-021169</v>
      </c>
      <c r="E111" t="str">
        <f>IFERROR(VLOOKUP($A111,'Capital spend Nov 30'!$D:$G,3,FALSE),"No PO")</f>
        <v>P22-021169 - Line 2</v>
      </c>
      <c r="F111" t="str">
        <f>VLOOKUP(A111,'Capital spend Nov 30'!D:Q,14,FALSE)</f>
        <v>Parkwood Place - 2022 - In-Suite Renovations</v>
      </c>
      <c r="G111" t="str">
        <f>VLOOKUP(A111,'Capital spend Nov 30'!D:U,18,FALSE)</f>
        <v>No</v>
      </c>
      <c r="H111" s="89">
        <f>SUMIF('Capital spend Nov 30'!D:D,'Dec 2022'!A111,'Capital spend Nov 30'!H:H)</f>
        <v>9564.16</v>
      </c>
      <c r="I111" t="str">
        <f>VLOOKUP(A111,'Capital spend Nov 30'!$D$10:$W$6901,15,0)</f>
        <v>ST10058</v>
      </c>
      <c r="J111" t="str">
        <f>VLOOKUP($A111,'Capital spend Nov 30'!$D$10:$W$6901,8,0)</f>
        <v>Suites FF&amp;E (Capital)</v>
      </c>
      <c r="K111" t="str">
        <f>VLOOKUP($A111,'Capital spend Nov 30'!$D$10:$W$6901,2,0)</f>
        <v>Cheryl Chalifour</v>
      </c>
      <c r="L111" t="str">
        <f>VLOOKUP($A111,'Capital spend Nov 30'!$D$10:$W$6901,4,0)</f>
        <v>Suite 215 Reno Fridge</v>
      </c>
      <c r="Q111" s="114">
        <f t="shared" si="2"/>
        <v>0</v>
      </c>
      <c r="R111" s="118" t="s">
        <v>6172</v>
      </c>
      <c r="S111" s="118" t="s">
        <v>317</v>
      </c>
      <c r="T111" s="118" t="s">
        <v>6173</v>
      </c>
      <c r="U111" s="119">
        <v>3850.22</v>
      </c>
      <c r="V111" s="118"/>
      <c r="W111" s="118"/>
      <c r="X111" s="118"/>
      <c r="Y111" s="118"/>
      <c r="Z111" s="118" t="s">
        <v>5619</v>
      </c>
    </row>
    <row r="112" spans="1:26" hidden="1">
      <c r="A112" t="s">
        <v>6961</v>
      </c>
      <c r="B112" t="s">
        <v>978</v>
      </c>
      <c r="C112" s="48" t="s">
        <v>1086</v>
      </c>
      <c r="D112" t="str">
        <f t="shared" si="3"/>
        <v>P22-021173</v>
      </c>
      <c r="E112" t="str">
        <f>IFERROR(VLOOKUP($A112,'Capital spend Nov 30'!$D:$G,3,FALSE),"No PO")</f>
        <v>P22-021173 - Line 2</v>
      </c>
      <c r="F112" t="str">
        <f>VLOOKUP(A112,'Capital spend Nov 30'!D:Q,14,FALSE)</f>
        <v>Parkwood Place - 2022 - In-Suite Renovations</v>
      </c>
      <c r="G112" t="str">
        <f>VLOOKUP(A112,'Capital spend Nov 30'!D:U,18,FALSE)</f>
        <v>No</v>
      </c>
      <c r="H112" s="89">
        <f>SUMIF('Capital spend Nov 30'!D:D,'Dec 2022'!A112,'Capital spend Nov 30'!H:H)</f>
        <v>9428.9399999999987</v>
      </c>
      <c r="I112" t="str">
        <f>VLOOKUP(A112,'Capital spend Nov 30'!$D$10:$W$6901,15,0)</f>
        <v>ST10058</v>
      </c>
      <c r="J112" t="str">
        <f>VLOOKUP($A112,'Capital spend Nov 30'!$D$10:$W$6901,8,0)</f>
        <v>Suites FF&amp;E (Capital)</v>
      </c>
      <c r="K112" t="str">
        <f>VLOOKUP($A112,'Capital spend Nov 30'!$D$10:$W$6901,2,0)</f>
        <v>Cheryl Chalifour</v>
      </c>
      <c r="L112" t="str">
        <f>VLOOKUP($A112,'Capital spend Nov 30'!$D$10:$W$6901,4,0)</f>
        <v>Suite 321 Reno Fridge</v>
      </c>
      <c r="Q112" s="114">
        <f t="shared" si="2"/>
        <v>0</v>
      </c>
      <c r="R112" s="118" t="s">
        <v>6174</v>
      </c>
      <c r="S112" s="118" t="s">
        <v>416</v>
      </c>
      <c r="T112" s="118" t="s">
        <v>6175</v>
      </c>
      <c r="U112" s="119">
        <v>2967.13</v>
      </c>
      <c r="V112" s="118"/>
      <c r="W112" s="118"/>
      <c r="X112" s="118"/>
      <c r="Y112" s="118"/>
      <c r="Z112" s="118" t="s">
        <v>5622</v>
      </c>
    </row>
    <row r="113" spans="1:26" hidden="1">
      <c r="A113" t="s">
        <v>6962</v>
      </c>
      <c r="B113" t="s">
        <v>978</v>
      </c>
      <c r="C113" s="48" t="s">
        <v>1086</v>
      </c>
      <c r="D113" t="str">
        <f t="shared" si="3"/>
        <v>P22-021172</v>
      </c>
      <c r="E113" t="str">
        <f>IFERROR(VLOOKUP($A113,'Capital spend Nov 30'!$D:$G,3,FALSE),"No PO")</f>
        <v>P22-021172 - Line 2</v>
      </c>
      <c r="F113" t="str">
        <f>VLOOKUP(A113,'Capital spend Nov 30'!D:Q,14,FALSE)</f>
        <v>Parkwood Place - 2022 - In-Suite Renovations</v>
      </c>
      <c r="G113" t="str">
        <f>VLOOKUP(A113,'Capital spend Nov 30'!D:U,18,FALSE)</f>
        <v>No</v>
      </c>
      <c r="H113" s="89">
        <f>SUMIF('Capital spend Nov 30'!D:D,'Dec 2022'!A113,'Capital spend Nov 30'!H:H)</f>
        <v>9293.57</v>
      </c>
      <c r="I113" t="str">
        <f>VLOOKUP(A113,'Capital spend Nov 30'!$D$10:$W$6901,15,0)</f>
        <v>ST10058</v>
      </c>
      <c r="J113" t="str">
        <f>VLOOKUP($A113,'Capital spend Nov 30'!$D$10:$W$6901,8,0)</f>
        <v>Suites FF&amp;E (Capital)</v>
      </c>
      <c r="K113" t="str">
        <f>VLOOKUP($A113,'Capital spend Nov 30'!$D$10:$W$6901,2,0)</f>
        <v>Cheryl Chalifour</v>
      </c>
      <c r="L113" t="str">
        <f>VLOOKUP($A113,'Capital spend Nov 30'!$D$10:$W$6901,4,0)</f>
        <v>Suite 219 Reno Fridge</v>
      </c>
      <c r="Q113" s="114">
        <f t="shared" si="2"/>
        <v>0</v>
      </c>
      <c r="R113" s="118" t="s">
        <v>6178</v>
      </c>
      <c r="S113" s="118" t="s">
        <v>475</v>
      </c>
      <c r="T113" s="118" t="s">
        <v>6179</v>
      </c>
      <c r="U113" s="119">
        <v>6742.03</v>
      </c>
      <c r="V113" s="118"/>
      <c r="W113" s="118"/>
      <c r="X113" s="118"/>
      <c r="Y113" s="118"/>
      <c r="Z113" s="118" t="s">
        <v>5626</v>
      </c>
    </row>
    <row r="114" spans="1:26" hidden="1">
      <c r="A114" t="s">
        <v>6963</v>
      </c>
      <c r="B114" t="s">
        <v>978</v>
      </c>
      <c r="C114" s="48" t="s">
        <v>1086</v>
      </c>
      <c r="D114" t="str">
        <f t="shared" si="3"/>
        <v>P22-021171</v>
      </c>
      <c r="E114" t="str">
        <f>IFERROR(VLOOKUP($A114,'Capital spend Nov 30'!$D:$G,3,FALSE),"No PO")</f>
        <v>P22-021171 - Line 2</v>
      </c>
      <c r="F114" t="str">
        <f>VLOOKUP(A114,'Capital spend Nov 30'!D:Q,14,FALSE)</f>
        <v>Parkwood Place - 2022 - In-Suite Renovations</v>
      </c>
      <c r="G114" t="str">
        <f>VLOOKUP(A114,'Capital spend Nov 30'!D:U,18,FALSE)</f>
        <v>No</v>
      </c>
      <c r="H114" s="89">
        <f>SUMIF('Capital spend Nov 30'!D:D,'Dec 2022'!A114,'Capital spend Nov 30'!H:H)</f>
        <v>9764.2099999999991</v>
      </c>
      <c r="I114" t="str">
        <f>VLOOKUP(A114,'Capital spend Nov 30'!$D$10:$W$6901,15,0)</f>
        <v>ST10058</v>
      </c>
      <c r="J114" t="str">
        <f>VLOOKUP($A114,'Capital spend Nov 30'!$D$10:$W$6901,8,0)</f>
        <v>Suites FF&amp;E (Capital)</v>
      </c>
      <c r="K114" t="str">
        <f>VLOOKUP($A114,'Capital spend Nov 30'!$D$10:$W$6901,2,0)</f>
        <v>Cheryl Chalifour</v>
      </c>
      <c r="L114" t="str">
        <f>VLOOKUP($A114,'Capital spend Nov 30'!$D$10:$W$6901,4,0)</f>
        <v>Suite 423 Reno Fridge</v>
      </c>
      <c r="Q114" s="114">
        <f t="shared" si="2"/>
        <v>0</v>
      </c>
      <c r="R114" s="118" t="s">
        <v>6180</v>
      </c>
      <c r="S114" s="118" t="s">
        <v>241</v>
      </c>
      <c r="T114" s="118" t="s">
        <v>6181</v>
      </c>
      <c r="U114" s="119">
        <v>587204.5</v>
      </c>
      <c r="V114" s="118"/>
      <c r="W114" s="118"/>
      <c r="X114" s="118"/>
      <c r="Y114" s="118"/>
      <c r="Z114" s="118" t="s">
        <v>5629</v>
      </c>
    </row>
    <row r="115" spans="1:26" hidden="1">
      <c r="A115" t="s">
        <v>6964</v>
      </c>
      <c r="B115" t="s">
        <v>978</v>
      </c>
      <c r="C115" s="48" t="s">
        <v>1012</v>
      </c>
      <c r="D115" t="str">
        <f t="shared" si="3"/>
        <v>P22-021170</v>
      </c>
      <c r="E115" t="str">
        <f>IFERROR(VLOOKUP($A115,'Capital spend Nov 30'!$D:$G,3,FALSE),"No PO")</f>
        <v>P22-021170 - Line 2</v>
      </c>
      <c r="F115" t="str">
        <f>VLOOKUP(A115,'Capital spend Nov 30'!D:Q,14,FALSE)</f>
        <v>Parkwood Place - 2022 - In-Suite Renovations</v>
      </c>
      <c r="G115" t="str">
        <f>VLOOKUP(A115,'Capital spend Nov 30'!D:U,18,FALSE)</f>
        <v>No</v>
      </c>
      <c r="H115" s="89">
        <f>SUMIF('Capital spend Nov 30'!D:D,'Dec 2022'!A115,'Capital spend Nov 30'!H:H)</f>
        <v>11467.96</v>
      </c>
      <c r="I115" t="str">
        <f>VLOOKUP(A115,'Capital spend Nov 30'!$D$10:$W$6901,15,0)</f>
        <v>ST10058</v>
      </c>
      <c r="J115" t="str">
        <f>VLOOKUP($A115,'Capital spend Nov 30'!$D$10:$W$6901,8,0)</f>
        <v>Suites FF&amp;E (Capital)</v>
      </c>
      <c r="K115" t="str">
        <f>VLOOKUP($A115,'Capital spend Nov 30'!$D$10:$W$6901,2,0)</f>
        <v>Cheryl Chalifour</v>
      </c>
      <c r="L115" t="str">
        <f>VLOOKUP($A115,'Capital spend Nov 30'!$D$10:$W$6901,4,0)</f>
        <v>Suite 116 Reno Fridge</v>
      </c>
      <c r="Q115" s="114">
        <f t="shared" si="2"/>
        <v>0</v>
      </c>
      <c r="R115" s="118" t="s">
        <v>6182</v>
      </c>
      <c r="S115" s="118" t="s">
        <v>130</v>
      </c>
      <c r="T115" s="118" t="s">
        <v>6183</v>
      </c>
      <c r="U115" s="119">
        <v>339</v>
      </c>
      <c r="V115" s="118"/>
      <c r="W115" s="118"/>
      <c r="X115" s="118"/>
      <c r="Y115" s="118"/>
      <c r="Z115" s="118" t="s">
        <v>5631</v>
      </c>
    </row>
    <row r="116" spans="1:26" hidden="1">
      <c r="A116" t="s">
        <v>6965</v>
      </c>
      <c r="B116" t="s">
        <v>978</v>
      </c>
      <c r="C116" s="48" t="s">
        <v>1012</v>
      </c>
      <c r="D116" t="str">
        <f t="shared" si="3"/>
        <v>P22-021416</v>
      </c>
      <c r="E116" t="str">
        <f>IFERROR(VLOOKUP($A116,'Capital spend Nov 30'!$D:$G,3,FALSE),"No PO")</f>
        <v>P22-021416 - Line 1</v>
      </c>
      <c r="F116" t="str">
        <f>VLOOKUP(A116,'Capital spend Nov 30'!D:Q,14,FALSE)</f>
        <v>Glynnwood - 2022 - In-Suite Renovations</v>
      </c>
      <c r="G116" t="str">
        <f>VLOOKUP(A116,'Capital spend Nov 30'!D:U,18,FALSE)</f>
        <v>No</v>
      </c>
      <c r="H116" s="89">
        <f>SUMIF('Capital spend Nov 30'!D:D,'Dec 2022'!A116,'Capital spend Nov 30'!H:H)</f>
        <v>2101.85</v>
      </c>
      <c r="I116" t="str">
        <f>VLOOKUP(A116,'Capital spend Nov 30'!$D$10:$W$6901,15,0)</f>
        <v>ST10027</v>
      </c>
      <c r="J116" t="str">
        <f>VLOOKUP($A116,'Capital spend Nov 30'!$D$10:$W$6901,8,0)</f>
        <v>Suites FF&amp;E (Capital)</v>
      </c>
      <c r="K116" t="str">
        <f>VLOOKUP($A116,'Capital spend Nov 30'!$D$10:$W$6901,2,0)</f>
        <v>Ellen Tan</v>
      </c>
      <c r="L116" t="str">
        <f>VLOOKUP($A116,'Capital spend Nov 30'!$D$10:$W$6901,4,0)</f>
        <v>Suite 333 Reno Microwave</v>
      </c>
      <c r="Q116" s="114">
        <f t="shared" si="2"/>
        <v>0</v>
      </c>
      <c r="R116" s="118" t="s">
        <v>6184</v>
      </c>
      <c r="S116" s="118" t="s">
        <v>33</v>
      </c>
      <c r="T116" s="118" t="s">
        <v>6185</v>
      </c>
      <c r="U116" s="119">
        <v>16950</v>
      </c>
      <c r="V116" s="118"/>
      <c r="W116" s="118"/>
      <c r="X116" s="118"/>
      <c r="Y116" s="118"/>
      <c r="Z116" s="118" t="s">
        <v>5634</v>
      </c>
    </row>
    <row r="117" spans="1:26" hidden="1">
      <c r="A117" t="s">
        <v>6966</v>
      </c>
      <c r="B117" t="s">
        <v>978</v>
      </c>
      <c r="C117" s="48" t="s">
        <v>1086</v>
      </c>
      <c r="D117" t="str">
        <f t="shared" si="3"/>
        <v>P22-021278</v>
      </c>
      <c r="E117" t="str">
        <f>IFERROR(VLOOKUP($A117,'Capital spend Nov 30'!$D:$G,3,FALSE),"No PO")</f>
        <v>P22-021278 - Line 1</v>
      </c>
      <c r="F117" t="str">
        <f>VLOOKUP(A117,'Capital spend Nov 30'!D:Q,14,FALSE)</f>
        <v>Glynnwood - 2022 - In-Suite Renovations</v>
      </c>
      <c r="G117" t="str">
        <f>VLOOKUP(A117,'Capital spend Nov 30'!D:U,18,FALSE)</f>
        <v>No</v>
      </c>
      <c r="H117" s="89">
        <f>SUMIF('Capital spend Nov 30'!D:D,'Dec 2022'!A117,'Capital spend Nov 30'!H:H)</f>
        <v>8801.4499999999989</v>
      </c>
      <c r="I117" t="str">
        <f>VLOOKUP(A117,'Capital spend Nov 30'!$D$10:$W$6901,15,0)</f>
        <v>ST10027</v>
      </c>
      <c r="J117" t="str">
        <f>VLOOKUP($A117,'Capital spend Nov 30'!$D$10:$W$6901,8,0)</f>
        <v>In-Suite Renovation (Capital)</v>
      </c>
      <c r="K117" t="str">
        <f>VLOOKUP($A117,'Capital spend Nov 30'!$D$10:$W$6901,2,0)</f>
        <v>Ellen Tan</v>
      </c>
      <c r="L117" t="str">
        <f>VLOOKUP($A117,'Capital spend Nov 30'!$D$10:$W$6901,4,0)</f>
        <v>Suite 320 Reno Additional Scope</v>
      </c>
      <c r="Q117" s="114">
        <f t="shared" si="2"/>
        <v>0</v>
      </c>
      <c r="R117" s="118" t="s">
        <v>6186</v>
      </c>
      <c r="S117" s="118" t="s">
        <v>413</v>
      </c>
      <c r="T117" s="118" t="s">
        <v>6187</v>
      </c>
      <c r="U117" s="119">
        <v>40215</v>
      </c>
      <c r="V117" s="118"/>
      <c r="W117" s="118"/>
      <c r="X117" s="118"/>
      <c r="Y117" s="118"/>
      <c r="Z117" s="118" t="s">
        <v>5637</v>
      </c>
    </row>
    <row r="118" spans="1:26" hidden="1">
      <c r="A118" s="25" t="s">
        <v>6967</v>
      </c>
      <c r="B118" t="s">
        <v>978</v>
      </c>
      <c r="C118" s="48" t="s">
        <v>1012</v>
      </c>
      <c r="D118" t="str">
        <f t="shared" si="3"/>
        <v>P22-021346</v>
      </c>
      <c r="E118" t="str">
        <f>IFERROR(VLOOKUP($A118,'Capital spend Nov 30'!$D:$G,3,FALSE),"No PO")</f>
        <v>P22-021346 - Line 2</v>
      </c>
      <c r="F118" t="str">
        <f>VLOOKUP(A118,'Capital spend Nov 30'!D:Q,14,FALSE)</f>
        <v>Glynnwood - 2022 - In-Suite Renovations</v>
      </c>
      <c r="G118" t="str">
        <f>VLOOKUP(A118,'Capital spend Nov 30'!D:U,18,FALSE)</f>
        <v>No</v>
      </c>
      <c r="H118" s="89">
        <f>SUMIF('Capital spend Nov 30'!D:D,'Dec 2022'!A118,'Capital spend Nov 30'!H:H)</f>
        <v>7846.41</v>
      </c>
      <c r="I118" t="str">
        <f>VLOOKUP(A118,'Capital spend Nov 30'!$D$10:$W$6901,15,0)</f>
        <v>ST10027</v>
      </c>
      <c r="J118" t="str">
        <f>VLOOKUP($A118,'Capital spend Nov 30'!$D$10:$W$6901,8,0)</f>
        <v>In-Suite Renovation (Capital)</v>
      </c>
      <c r="K118" t="str">
        <f>VLOOKUP($A118,'Capital spend Nov 30'!$D$10:$W$6901,2,0)</f>
        <v>Ellen Tan</v>
      </c>
      <c r="L118" t="str">
        <f>VLOOKUP($A118,'Capital spend Nov 30'!$D$10:$W$6901,4,0)</f>
        <v>Suite 308 Reno</v>
      </c>
      <c r="Q118" s="114">
        <f t="shared" si="2"/>
        <v>0</v>
      </c>
      <c r="R118" s="118" t="s">
        <v>6188</v>
      </c>
      <c r="S118" s="118" t="s">
        <v>241</v>
      </c>
      <c r="T118" s="118" t="s">
        <v>6189</v>
      </c>
      <c r="U118" s="119">
        <v>96.05</v>
      </c>
      <c r="V118" s="118"/>
      <c r="W118" s="118"/>
      <c r="X118" s="118"/>
      <c r="Y118" s="118"/>
      <c r="Z118" s="118"/>
    </row>
    <row r="119" spans="1:26" hidden="1">
      <c r="A119" s="25" t="s">
        <v>6968</v>
      </c>
      <c r="B119" t="s">
        <v>978</v>
      </c>
      <c r="C119" s="48" t="s">
        <v>1012</v>
      </c>
      <c r="D119" t="str">
        <f t="shared" si="3"/>
        <v>P22-021348</v>
      </c>
      <c r="E119" t="str">
        <f>IFERROR(VLOOKUP($A119,'Capital spend Nov 30'!$D:$G,3,FALSE),"No PO")</f>
        <v>P22-021348 - Line 2</v>
      </c>
      <c r="F119" t="str">
        <f>VLOOKUP(A119,'Capital spend Nov 30'!D:Q,14,FALSE)</f>
        <v>Glynnwood - 2022 - In-Suite Renovations</v>
      </c>
      <c r="G119" t="str">
        <f>VLOOKUP(A119,'Capital spend Nov 30'!D:U,18,FALSE)</f>
        <v>No</v>
      </c>
      <c r="H119" s="89">
        <f>SUMIF('Capital spend Nov 30'!D:D,'Dec 2022'!A119,'Capital spend Nov 30'!H:H)</f>
        <v>7780.28</v>
      </c>
      <c r="I119" t="str">
        <f>VLOOKUP(A119,'Capital spend Nov 30'!$D$10:$W$6901,15,0)</f>
        <v>ST10027</v>
      </c>
      <c r="J119" t="str">
        <f>VLOOKUP($A119,'Capital spend Nov 30'!$D$10:$W$6901,8,0)</f>
        <v>In-Suite Renovation (Capital)</v>
      </c>
      <c r="K119" t="str">
        <f>VLOOKUP($A119,'Capital spend Nov 30'!$D$10:$W$6901,2,0)</f>
        <v>Ellen Tan</v>
      </c>
      <c r="L119" t="str">
        <f>VLOOKUP($A119,'Capital spend Nov 30'!$D$10:$W$6901,4,0)</f>
        <v>Suite 325 Reno</v>
      </c>
      <c r="Q119" s="114">
        <f t="shared" si="2"/>
        <v>0</v>
      </c>
      <c r="R119" s="118" t="s">
        <v>6190</v>
      </c>
      <c r="S119" s="118" t="s">
        <v>734</v>
      </c>
      <c r="T119" s="118" t="s">
        <v>6191</v>
      </c>
      <c r="U119" s="119">
        <v>4407</v>
      </c>
      <c r="V119" s="118"/>
      <c r="W119" s="118"/>
      <c r="X119" s="118"/>
      <c r="Y119" s="118"/>
      <c r="Z119" s="118"/>
    </row>
    <row r="120" spans="1:26" hidden="1">
      <c r="A120" s="25" t="s">
        <v>6969</v>
      </c>
      <c r="B120" t="s">
        <v>978</v>
      </c>
      <c r="C120" s="48" t="s">
        <v>1012</v>
      </c>
      <c r="D120" t="str">
        <f t="shared" si="3"/>
        <v>P22-021274</v>
      </c>
      <c r="E120" t="str">
        <f>IFERROR(VLOOKUP($A120,'Capital spend Nov 30'!$D:$G,3,FALSE),"No PO")</f>
        <v>P22-021274 - Line 2</v>
      </c>
      <c r="F120" t="str">
        <f>VLOOKUP(A120,'Capital spend Nov 30'!D:Q,14,FALSE)</f>
        <v>Bough Beaches - 2022 - In-Suite Renovations</v>
      </c>
      <c r="G120" t="str">
        <f>VLOOKUP(A120,'Capital spend Nov 30'!D:U,18,FALSE)</f>
        <v>No</v>
      </c>
      <c r="H120" s="89">
        <f>SUMIF('Capital spend Nov 30'!D:D,'Dec 2022'!A120,'Capital spend Nov 30'!H:H)</f>
        <v>4461.59</v>
      </c>
      <c r="I120" t="str">
        <f>VLOOKUP(A120,'Capital spend Nov 30'!$D$10:$W$6901,15,0)</f>
        <v>ST10013</v>
      </c>
      <c r="J120" t="str">
        <f>VLOOKUP($A120,'Capital spend Nov 30'!$D$10:$W$6901,8,0)</f>
        <v>In-Suite Renovation (Capital)</v>
      </c>
      <c r="K120" t="str">
        <f>VLOOKUP($A120,'Capital spend Nov 30'!$D$10:$W$6901,2,0)</f>
        <v>Natalie Fahey</v>
      </c>
      <c r="L120" t="str">
        <f>VLOOKUP($A120,'Capital spend Nov 30'!$D$10:$W$6901,4,0)</f>
        <v>Suite 75 Reno</v>
      </c>
      <c r="Q120" s="114">
        <f t="shared" si="2"/>
        <v>0</v>
      </c>
      <c r="R120" s="118" t="s">
        <v>6192</v>
      </c>
      <c r="S120" s="118" t="s">
        <v>402</v>
      </c>
      <c r="T120" s="118" t="s">
        <v>6193</v>
      </c>
      <c r="U120" s="119">
        <v>420</v>
      </c>
      <c r="V120" s="118"/>
      <c r="W120" s="118"/>
      <c r="X120" s="118"/>
      <c r="Y120" s="118"/>
      <c r="Z120" s="118"/>
    </row>
    <row r="121" spans="1:26" hidden="1">
      <c r="A121" s="25" t="s">
        <v>6970</v>
      </c>
      <c r="B121" t="s">
        <v>978</v>
      </c>
      <c r="C121" s="48" t="s">
        <v>1012</v>
      </c>
      <c r="D121" t="str">
        <f t="shared" si="3"/>
        <v>P22-021379</v>
      </c>
      <c r="E121" t="str">
        <f>IFERROR(VLOOKUP($A121,'Capital spend Nov 30'!$D:$G,3,FALSE),"No PO")</f>
        <v>P22-021379 - Line 1</v>
      </c>
      <c r="F121" t="str">
        <f>VLOOKUP(A121,'Capital spend Nov 30'!D:Q,14,FALSE)</f>
        <v>The Franklin - 2022 - In-Suite Renovations</v>
      </c>
      <c r="G121" t="str">
        <f>VLOOKUP(A121,'Capital spend Nov 30'!D:U,18,FALSE)</f>
        <v>No</v>
      </c>
      <c r="H121" s="89">
        <f>SUMIF('Capital spend Nov 30'!D:D,'Dec 2022'!A121,'Capital spend Nov 30'!H:H)</f>
        <v>2308.5100000000002</v>
      </c>
      <c r="I121" t="str">
        <f>VLOOKUP(A121,'Capital spend Nov 30'!$D$10:$W$6901,15,0)</f>
        <v>ST10082</v>
      </c>
      <c r="J121" t="str">
        <f>VLOOKUP($A121,'Capital spend Nov 30'!$D$10:$W$6901,8,0)</f>
        <v>In-Suite Renovation (Capital)</v>
      </c>
      <c r="K121" t="str">
        <f>VLOOKUP($A121,'Capital spend Nov 30'!$D$10:$W$6901,2,0)</f>
        <v>Vinod Rana</v>
      </c>
      <c r="L121" t="str">
        <f>VLOOKUP($A121,'Capital spend Nov 30'!$D$10:$W$6901,4,0)</f>
        <v>Suite 1502 Reno Additional Scope</v>
      </c>
      <c r="Q121">
        <f>COUNTIF(Z:Z,C121)</f>
        <v>0</v>
      </c>
      <c r="R121" s="118" t="s">
        <v>6194</v>
      </c>
      <c r="S121" s="118" t="s">
        <v>656</v>
      </c>
      <c r="T121" s="118" t="s">
        <v>6195</v>
      </c>
      <c r="U121" s="119">
        <v>5791.25</v>
      </c>
      <c r="V121" s="118"/>
      <c r="W121" s="118"/>
      <c r="X121" s="118"/>
      <c r="Y121" s="118"/>
      <c r="Z121" s="118"/>
    </row>
    <row r="122" spans="1:26" hidden="1">
      <c r="A122" s="25" t="s">
        <v>6971</v>
      </c>
      <c r="B122" t="s">
        <v>978</v>
      </c>
      <c r="C122" s="48" t="s">
        <v>1012</v>
      </c>
      <c r="D122" t="str">
        <f t="shared" si="3"/>
        <v>P22-021400</v>
      </c>
      <c r="E122" t="str">
        <f>IFERROR(VLOOKUP($A122,'Capital spend Nov 30'!$D:$G,3,FALSE),"No PO")</f>
        <v>P22-021400 - Line 1</v>
      </c>
      <c r="F122" t="str">
        <f>VLOOKUP(A122,'Capital spend Nov 30'!D:Q,14,FALSE)</f>
        <v>Valley Stream - 2022 - Resident P-tac</v>
      </c>
      <c r="G122" t="str">
        <f>VLOOKUP(A122,'Capital spend Nov 30'!D:U,18,FALSE)</f>
        <v>No</v>
      </c>
      <c r="H122" s="89">
        <f>SUMIF('Capital spend Nov 30'!D:D,'Dec 2022'!A122,'Capital spend Nov 30'!H:H)</f>
        <v>2659.59</v>
      </c>
      <c r="I122" t="str">
        <f>VLOOKUP(A122,'Capital spend Nov 30'!$D$10:$W$6901,15,0)</f>
        <v>ST10042</v>
      </c>
      <c r="J122" t="str">
        <f>VLOOKUP($A122,'Capital spend Nov 30'!$D$10:$W$6901,8,0)</f>
        <v>HVAC Systems (Capital)</v>
      </c>
      <c r="K122" t="str">
        <f>VLOOKUP($A122,'Capital spend Nov 30'!$D$10:$W$6901,2,0)</f>
        <v>Franco D'Angelo</v>
      </c>
      <c r="L122" t="str">
        <f>VLOOKUP($A122,'Capital spend Nov 30'!$D$10:$W$6901,4,0)</f>
        <v>Valley Stream - 2022 - Resident P-tac -Replace compressor .more 10 yrs</v>
      </c>
      <c r="Q122">
        <f>COUNTIF(Z:Z,C122)</f>
        <v>0</v>
      </c>
      <c r="R122" s="118" t="s">
        <v>6196</v>
      </c>
      <c r="S122" s="118" t="s">
        <v>6197</v>
      </c>
      <c r="T122" s="118" t="s">
        <v>6198</v>
      </c>
      <c r="U122" s="119">
        <v>22574.44</v>
      </c>
      <c r="V122" s="118"/>
      <c r="W122" s="118"/>
      <c r="X122" s="118"/>
      <c r="Y122" s="118"/>
      <c r="Z122" s="118"/>
    </row>
    <row r="123" spans="1:26" hidden="1">
      <c r="A123" t="s">
        <v>6972</v>
      </c>
      <c r="B123" t="s">
        <v>978</v>
      </c>
      <c r="C123" s="48" t="s">
        <v>1086</v>
      </c>
      <c r="D123" t="str">
        <f t="shared" si="3"/>
        <v>P22-021310</v>
      </c>
      <c r="E123" t="str">
        <f>IFERROR(VLOOKUP($A123,'Capital spend Nov 30'!$D:$G,3,FALSE),"No PO")</f>
        <v>P22-021310 - Line 1</v>
      </c>
      <c r="F123" t="str">
        <f>VLOOKUP(A123,'Capital spend Nov 30'!D:Q,14,FALSE)</f>
        <v>Aspen Ridge - 2022 - In-Suite Renovations</v>
      </c>
      <c r="G123" t="str">
        <f>VLOOKUP(A123,'Capital spend Nov 30'!D:U,18,FALSE)</f>
        <v>No</v>
      </c>
      <c r="H123" s="89">
        <f>SUMIF('Capital spend Nov 30'!D:D,'Dec 2022'!A123,'Capital spend Nov 30'!H:H)</f>
        <v>1695.75</v>
      </c>
      <c r="I123" t="str">
        <f>VLOOKUP(A123,'Capital spend Nov 30'!$D$10:$W$6901,15,0)</f>
        <v>ST10064</v>
      </c>
      <c r="J123" t="str">
        <f>VLOOKUP($A123,'Capital spend Nov 30'!$D$10:$W$6901,8,0)</f>
        <v>In-Suite Refresh (Capital)</v>
      </c>
      <c r="K123" t="str">
        <f>VLOOKUP($A123,'Capital spend Nov 30'!$D$10:$W$6901,2,0)</f>
        <v>Dawn Anderson</v>
      </c>
      <c r="L123" t="str">
        <f>VLOOKUP($A123,'Capital spend Nov 30'!$D$10:$W$6901,4,0)</f>
        <v>Suite 220 Refresh Paint</v>
      </c>
      <c r="Q123">
        <f t="shared" ref="Q123:Q135" si="4">COUNTIF(Z:Z,C123)</f>
        <v>0</v>
      </c>
      <c r="R123" s="118" t="s">
        <v>6199</v>
      </c>
      <c r="S123" s="118" t="s">
        <v>6197</v>
      </c>
      <c r="T123" s="118" t="s">
        <v>6200</v>
      </c>
      <c r="U123" s="119">
        <v>5918.94</v>
      </c>
      <c r="V123" s="118"/>
      <c r="W123" s="118"/>
      <c r="X123" s="118"/>
      <c r="Y123" s="118"/>
      <c r="Z123" s="118"/>
    </row>
    <row r="124" spans="1:26" hidden="1">
      <c r="A124" t="s">
        <v>6973</v>
      </c>
      <c r="B124" t="s">
        <v>977</v>
      </c>
      <c r="C124" s="51" t="s">
        <v>1012</v>
      </c>
      <c r="D124" t="str">
        <f t="shared" si="3"/>
        <v>P22-021315</v>
      </c>
      <c r="E124" t="str">
        <f>IFERROR(VLOOKUP($A124,'Capital spend Nov 30'!$D:$G,3,FALSE),"No PO")</f>
        <v>P22-021315 - Line 1</v>
      </c>
      <c r="F124" t="str">
        <f>VLOOKUP(A124,'Capital spend Nov 30'!D:Q,14,FALSE)</f>
        <v>The Annex - 2022 - In-Suite Renovations</v>
      </c>
      <c r="G124" t="str">
        <f>VLOOKUP(A124,'Capital spend Nov 30'!D:U,18,FALSE)</f>
        <v>No</v>
      </c>
      <c r="H124" s="89">
        <f>SUMIF('Capital spend Nov 30'!D:D,'Dec 2022'!A124,'Capital spend Nov 30'!H:H)</f>
        <v>6631.86</v>
      </c>
      <c r="I124" t="str">
        <f>VLOOKUP(A124,'Capital spend Nov 30'!$D$10:$W$6901,15,0)</f>
        <v>ST10018</v>
      </c>
      <c r="J124" t="str">
        <f>VLOOKUP($A124,'Capital spend Nov 30'!$D$10:$W$6901,8,0)</f>
        <v>In-Suite Renovation (Capital)</v>
      </c>
      <c r="K124" t="str">
        <f>VLOOKUP($A124,'Capital spend Nov 30'!$D$10:$W$6901,2,0)</f>
        <v>Stefanie Hay</v>
      </c>
      <c r="L124" t="str">
        <f>VLOOKUP($A124,'Capital spend Nov 30'!$D$10:$W$6901,4,0)</f>
        <v>Suite 320 Reno Additional Scope</v>
      </c>
      <c r="Q124">
        <f t="shared" si="4"/>
        <v>0</v>
      </c>
      <c r="R124" s="118" t="s">
        <v>6201</v>
      </c>
      <c r="S124" s="118" t="s">
        <v>130</v>
      </c>
      <c r="T124" s="118" t="s">
        <v>6202</v>
      </c>
      <c r="U124" s="119">
        <v>14831.25</v>
      </c>
      <c r="V124" s="118"/>
      <c r="W124" s="118"/>
      <c r="X124" s="118"/>
      <c r="Y124" s="118"/>
      <c r="Z124" s="118"/>
    </row>
    <row r="125" spans="1:26" hidden="1">
      <c r="A125" t="s">
        <v>6974</v>
      </c>
      <c r="B125" t="s">
        <v>977</v>
      </c>
      <c r="C125" s="51" t="s">
        <v>1012</v>
      </c>
      <c r="D125" t="str">
        <f t="shared" si="3"/>
        <v>P22-021316</v>
      </c>
      <c r="E125" t="str">
        <f>IFERROR(VLOOKUP($A125,'Capital spend Nov 30'!$D:$G,3,FALSE),"No PO")</f>
        <v>P22-021316 - Line 1</v>
      </c>
      <c r="F125" t="str">
        <f>VLOOKUP(A125,'Capital spend Nov 30'!D:Q,14,FALSE)</f>
        <v>The Annex - 2022 - In-Suite Renovations</v>
      </c>
      <c r="G125" t="str">
        <f>VLOOKUP(A125,'Capital spend Nov 30'!D:U,18,FALSE)</f>
        <v>No</v>
      </c>
      <c r="H125" s="89">
        <f>SUMIF('Capital spend Nov 30'!D:D,'Dec 2022'!A125,'Capital spend Nov 30'!H:H)</f>
        <v>6944.96</v>
      </c>
      <c r="I125" t="str">
        <f>VLOOKUP(A125,'Capital spend Nov 30'!$D$10:$W$6901,15,0)</f>
        <v>ST10018</v>
      </c>
      <c r="J125" t="str">
        <f>VLOOKUP($A125,'Capital spend Nov 30'!$D$10:$W$6901,8,0)</f>
        <v>In-Suite Renovation (Capital)</v>
      </c>
      <c r="K125" t="str">
        <f>VLOOKUP($A125,'Capital spend Nov 30'!$D$10:$W$6901,2,0)</f>
        <v>Stefanie Hay</v>
      </c>
      <c r="L125" t="str">
        <f>VLOOKUP($A125,'Capital spend Nov 30'!$D$10:$W$6901,4,0)</f>
        <v>Suite 322 Reno Additional Scope</v>
      </c>
      <c r="Q125">
        <f t="shared" si="4"/>
        <v>0</v>
      </c>
      <c r="R125" s="118" t="s">
        <v>6203</v>
      </c>
      <c r="S125" s="118" t="s">
        <v>276</v>
      </c>
      <c r="T125" s="118" t="s">
        <v>6204</v>
      </c>
      <c r="U125" s="119">
        <v>2691.83</v>
      </c>
      <c r="V125" s="118"/>
      <c r="W125" s="118"/>
      <c r="X125" s="118"/>
      <c r="Y125" s="118"/>
      <c r="Z125" s="118"/>
    </row>
    <row r="126" spans="1:26" hidden="1">
      <c r="A126" t="s">
        <v>6975</v>
      </c>
      <c r="B126" t="s">
        <v>977</v>
      </c>
      <c r="C126" s="51" t="s">
        <v>1012</v>
      </c>
      <c r="D126" t="str">
        <f t="shared" si="3"/>
        <v>P22-021317</v>
      </c>
      <c r="E126" t="str">
        <f>IFERROR(VLOOKUP($A126,'Capital spend Nov 30'!$D:$G,3,FALSE),"No PO")</f>
        <v>P22-021317 - Line 1</v>
      </c>
      <c r="F126" t="str">
        <f>VLOOKUP(A126,'Capital spend Nov 30'!D:Q,14,FALSE)</f>
        <v>The Annex - 2022 - In-Suite Renovations</v>
      </c>
      <c r="G126" t="str">
        <f>VLOOKUP(A126,'Capital spend Nov 30'!D:U,18,FALSE)</f>
        <v>No</v>
      </c>
      <c r="H126" s="89">
        <f>SUMIF('Capital spend Nov 30'!D:D,'Dec 2022'!A126,'Capital spend Nov 30'!H:H)</f>
        <v>8772.64</v>
      </c>
      <c r="I126" t="str">
        <f>VLOOKUP(A126,'Capital spend Nov 30'!$D$10:$W$6901,15,0)</f>
        <v>ST10018</v>
      </c>
      <c r="J126" t="str">
        <f>VLOOKUP($A126,'Capital spend Nov 30'!$D$10:$W$6901,8,0)</f>
        <v>In-Suite Renovation (Capital)</v>
      </c>
      <c r="K126" t="str">
        <f>VLOOKUP($A126,'Capital spend Nov 30'!$D$10:$W$6901,2,0)</f>
        <v>Stefanie Hay</v>
      </c>
      <c r="L126" t="str">
        <f>VLOOKUP($A126,'Capital spend Nov 30'!$D$10:$W$6901,4,0)</f>
        <v>Suite 119 Reno Additional Scope</v>
      </c>
      <c r="Q126">
        <f t="shared" si="4"/>
        <v>0</v>
      </c>
      <c r="R126" s="118" t="s">
        <v>6205</v>
      </c>
      <c r="S126" s="118" t="s">
        <v>276</v>
      </c>
      <c r="T126" s="118" t="s">
        <v>6206</v>
      </c>
      <c r="U126" s="119">
        <v>3618.83</v>
      </c>
      <c r="V126" s="118"/>
      <c r="W126" s="118"/>
      <c r="X126" s="118"/>
      <c r="Y126" s="118"/>
      <c r="Z126" s="118"/>
    </row>
    <row r="127" spans="1:26" hidden="1">
      <c r="A127" t="s">
        <v>6976</v>
      </c>
      <c r="B127" t="s">
        <v>978</v>
      </c>
      <c r="C127" s="48" t="s">
        <v>1086</v>
      </c>
      <c r="D127" t="str">
        <f t="shared" si="3"/>
        <v>P22-021349</v>
      </c>
      <c r="E127" t="str">
        <f>IFERROR(VLOOKUP($A127,'Capital spend Nov 30'!$D:$G,3,FALSE),"No PO")</f>
        <v>P22-021349 - Line 1</v>
      </c>
      <c r="F127" t="str">
        <f>VLOOKUP(A127,'Capital spend Nov 30'!D:Q,14,FALSE)</f>
        <v>The Dorchester - 2022 - Water Loss Jan1, Suite 206,106</v>
      </c>
      <c r="G127" t="str">
        <f>VLOOKUP(A127,'Capital spend Nov 30'!D:U,18,FALSE)</f>
        <v>No</v>
      </c>
      <c r="H127" s="89">
        <f>SUMIF('Capital spend Nov 30'!D:D,'Dec 2022'!A127,'Capital spend Nov 30'!H:H)</f>
        <v>11724.58</v>
      </c>
      <c r="I127" t="str">
        <f>VLOOKUP(A127,'Capital spend Nov 30'!$D$10:$W$6901,15,0)</f>
        <v>ST10061</v>
      </c>
      <c r="J127" t="str">
        <f>VLOOKUP($A127,'Capital spend Nov 30'!$D$10:$W$6901,8,0)</f>
        <v>In-Suite Renovation (Capital)</v>
      </c>
      <c r="K127" t="str">
        <f>VLOOKUP($A127,'Capital spend Nov 30'!$D$10:$W$6901,2,0)</f>
        <v>Trevor Shoemaker</v>
      </c>
      <c r="L127" t="str">
        <f>VLOOKUP($A127,'Capital spend Nov 30'!$D$10:$W$6901,4,0)</f>
        <v>Emergency and Rebuild costs following water loss caused by plumbing/piping failure in suite #206, also causing damage in suite #106</v>
      </c>
      <c r="Q127">
        <f t="shared" si="4"/>
        <v>0</v>
      </c>
      <c r="R127" s="118" t="s">
        <v>6207</v>
      </c>
      <c r="S127" s="118" t="s">
        <v>405</v>
      </c>
      <c r="T127" s="118" t="s">
        <v>6208</v>
      </c>
      <c r="U127" s="119">
        <v>525</v>
      </c>
      <c r="V127" s="118"/>
      <c r="W127" s="118"/>
      <c r="X127" s="118"/>
      <c r="Y127" s="118"/>
      <c r="Z127" s="118"/>
    </row>
    <row r="128" spans="1:26">
      <c r="A128" t="s">
        <v>6977</v>
      </c>
      <c r="B128" t="s">
        <v>977</v>
      </c>
      <c r="C128" s="48"/>
      <c r="D128" t="str">
        <f t="shared" si="3"/>
        <v>P22-021430</v>
      </c>
      <c r="E128" t="str">
        <f>IFERROR(VLOOKUP($A128,'Capital spend Nov 30'!$D:$G,3,FALSE),"No PO")</f>
        <v>P22-021430 - Line 1</v>
      </c>
      <c r="F128" t="str">
        <f>VLOOKUP(A128,'Capital spend Nov 30'!D:Q,14,FALSE)</f>
        <v>Hollyburn House-2022-Grease Trap Removal</v>
      </c>
      <c r="G128" t="str">
        <f>VLOOKUP(A128,'Capital spend Nov 30'!D:U,18,FALSE)</f>
        <v>No</v>
      </c>
      <c r="H128" s="89">
        <f>SUMIF('Capital spend Nov 30'!D:D,'Dec 2022'!A128,'Capital spend Nov 30'!H:H)</f>
        <v>21001.35</v>
      </c>
      <c r="I128" t="str">
        <f>VLOOKUP(A128,'Capital spend Nov 30'!$D$10:$W$6901,15,0)</f>
        <v>ST10055</v>
      </c>
      <c r="J128" t="str">
        <f>VLOOKUP($A128,'Capital spend Nov 30'!$D$10:$W$6901,8,0)</f>
        <v>Plumbing (Capital)</v>
      </c>
      <c r="K128" t="str">
        <f>VLOOKUP($A128,'Capital spend Nov 30'!$D$10:$W$6901,2,0)</f>
        <v>Doug Blanchard</v>
      </c>
      <c r="L128" t="str">
        <f>VLOOKUP($A128,'Capital spend Nov 30'!$D$10:$W$6901,4,0)</f>
        <v>Removal of decommissioned grease trap. In an effort to make good on multiple issues and bring the project to completion and Permit Close out.
Original contractor J8 Plumbing is no longer allowed on site. Date of original PO issuance was May 6th,2021
Fire stopping of new trap, originally failed inspection.</v>
      </c>
      <c r="Q128">
        <f t="shared" si="4"/>
        <v>0</v>
      </c>
      <c r="R128" s="118" t="s">
        <v>6209</v>
      </c>
      <c r="S128" s="118" t="s">
        <v>251</v>
      </c>
      <c r="T128" s="118" t="s">
        <v>6210</v>
      </c>
      <c r="U128" s="119">
        <v>5040.92</v>
      </c>
      <c r="V128" s="118"/>
      <c r="W128" s="118"/>
      <c r="X128" s="118"/>
      <c r="Y128" s="118"/>
      <c r="Z128" s="118"/>
    </row>
    <row r="129" spans="1:26" hidden="1">
      <c r="A129" t="s">
        <v>6978</v>
      </c>
      <c r="B129" t="s">
        <v>977</v>
      </c>
      <c r="C129" s="48" t="s">
        <v>1256</v>
      </c>
      <c r="D129" t="str">
        <f t="shared" si="3"/>
        <v>P22-021352</v>
      </c>
      <c r="E129" t="str">
        <f>IFERROR(VLOOKUP($A129,'Capital spend Nov 30'!$D:$G,3,FALSE),"No PO")</f>
        <v>P22-021352 - Line 1</v>
      </c>
      <c r="F129" t="str">
        <f>VLOOKUP(A129,'Capital spend Nov 30'!D:Q,14,FALSE)</f>
        <v>The Dorchester - 2022 - Water Ingress, Jan11, stairwell &amp; basement</v>
      </c>
      <c r="G129" t="str">
        <f>VLOOKUP(A129,'Capital spend Nov 30'!D:U,18,FALSE)</f>
        <v>No</v>
      </c>
      <c r="H129" s="89">
        <f>SUMIF('Capital spend Nov 30'!D:D,'Dec 2022'!A129,'Capital spend Nov 30'!H:H)</f>
        <v>16275.900000000001</v>
      </c>
      <c r="I129" t="str">
        <f>VLOOKUP(A129,'Capital spend Nov 30'!$D$10:$W$6901,15,0)</f>
        <v>ST10061</v>
      </c>
      <c r="J129" t="str">
        <f>VLOOKUP($A129,'Capital spend Nov 30'!$D$10:$W$6901,8,0)</f>
        <v>In-Suite Renovation (Capital)</v>
      </c>
      <c r="K129" t="str">
        <f>VLOOKUP($A129,'Capital spend Nov 30'!$D$10:$W$6901,2,0)</f>
        <v>Trevor Shoemaker</v>
      </c>
      <c r="L129" t="str">
        <f>VLOOKUP($A129,'Capital spend Nov 30'!$D$10:$W$6901,4,0)</f>
        <v>Emergency, Rebuild and Consultant costs regarding building envelope waterproofing failure on Jan 11th in stairwell and basement.</v>
      </c>
      <c r="Q129">
        <f t="shared" si="4"/>
        <v>0</v>
      </c>
      <c r="R129" s="118" t="s">
        <v>6211</v>
      </c>
      <c r="S129" s="118" t="s">
        <v>393</v>
      </c>
      <c r="T129" s="118" t="s">
        <v>6212</v>
      </c>
      <c r="U129" s="119">
        <v>8194.41</v>
      </c>
      <c r="V129" s="118"/>
      <c r="W129" s="118"/>
      <c r="X129" s="118"/>
      <c r="Y129" s="118"/>
      <c r="Z129" s="118"/>
    </row>
    <row r="130" spans="1:26" hidden="1">
      <c r="A130" t="s">
        <v>6979</v>
      </c>
      <c r="B130" t="s">
        <v>977</v>
      </c>
      <c r="C130" s="51" t="s">
        <v>1012</v>
      </c>
      <c r="D130" t="str">
        <f t="shared" si="3"/>
        <v>P22-021344</v>
      </c>
      <c r="E130" t="str">
        <f>IFERROR(VLOOKUP($A130,'Capital spend Nov 30'!$D:$G,3,FALSE),"No PO")</f>
        <v>P22-021344 - Line 1</v>
      </c>
      <c r="F130" t="str">
        <f>VLOOKUP(A130,'Capital spend Nov 30'!D:Q,14,FALSE)</f>
        <v>Scenic Acres - 2022 - In-Suite Renovations</v>
      </c>
      <c r="G130" t="str">
        <f>VLOOKUP(A130,'Capital spend Nov 30'!D:U,18,FALSE)</f>
        <v>No</v>
      </c>
      <c r="H130" s="89">
        <f>SUMIF('Capital spend Nov 30'!D:D,'Dec 2022'!A130,'Capital spend Nov 30'!H:H)</f>
        <v>9338.67</v>
      </c>
      <c r="I130" t="str">
        <f>VLOOKUP(A130,'Capital spend Nov 30'!$D$10:$W$6901,15,0)</f>
        <v>ST10070</v>
      </c>
      <c r="J130" t="str">
        <f>VLOOKUP($A130,'Capital spend Nov 30'!$D$10:$W$6901,8,0)</f>
        <v>Suites FF&amp;E (Capital)</v>
      </c>
      <c r="K130" t="str">
        <f>VLOOKUP($A130,'Capital spend Nov 30'!$D$10:$W$6901,2,0)</f>
        <v>DREW WILLIAMS</v>
      </c>
      <c r="L130" t="str">
        <f>VLOOKUP($A130,'Capital spend Nov 30'!$D$10:$W$6901,4,0)</f>
        <v>Suite 130 Reno Fridge Scope Work Complete</v>
      </c>
      <c r="Q130">
        <f t="shared" si="4"/>
        <v>0</v>
      </c>
      <c r="R130" s="118" t="s">
        <v>6213</v>
      </c>
      <c r="S130" s="118" t="s">
        <v>731</v>
      </c>
      <c r="T130" s="118" t="s">
        <v>6214</v>
      </c>
      <c r="U130" s="119">
        <v>7751.8</v>
      </c>
      <c r="V130" s="118"/>
      <c r="W130" s="118"/>
      <c r="X130" s="118"/>
      <c r="Y130" s="118"/>
      <c r="Z130" s="118"/>
    </row>
    <row r="131" spans="1:26" hidden="1">
      <c r="A131" t="s">
        <v>6980</v>
      </c>
      <c r="B131" t="s">
        <v>977</v>
      </c>
      <c r="C131" s="51" t="s">
        <v>1012</v>
      </c>
      <c r="D131" t="str">
        <f t="shared" si="3"/>
        <v>P22-021314</v>
      </c>
      <c r="E131" t="str">
        <f>IFERROR(VLOOKUP($A131,'Capital spend Nov 30'!$D:$G,3,FALSE),"No PO")</f>
        <v>P22-021314 - Line 1</v>
      </c>
      <c r="F131" t="str">
        <f>VLOOKUP(A131,'Capital spend Nov 30'!D:Q,14,FALSE)</f>
        <v>Scenic Acres - 2022 - In-Suite Renovations</v>
      </c>
      <c r="G131" t="str">
        <f>VLOOKUP(A131,'Capital spend Nov 30'!D:U,18,FALSE)</f>
        <v>No</v>
      </c>
      <c r="H131" s="89">
        <f>SUMIF('Capital spend Nov 30'!D:D,'Dec 2022'!A131,'Capital spend Nov 30'!H:H)</f>
        <v>5112.45</v>
      </c>
      <c r="I131" t="str">
        <f>VLOOKUP(A131,'Capital spend Nov 30'!$D$10:$W$6901,15,0)</f>
        <v>ST10070</v>
      </c>
      <c r="J131" t="str">
        <f>VLOOKUP($A131,'Capital spend Nov 30'!$D$10:$W$6901,8,0)</f>
        <v>In-Suite Renovation (Capital)</v>
      </c>
      <c r="K131" t="str">
        <f>VLOOKUP($A131,'Capital spend Nov 30'!$D$10:$W$6901,2,0)</f>
        <v>DREW WILLIAMS</v>
      </c>
      <c r="L131" t="str">
        <f>VLOOKUP($A131,'Capital spend Nov 30'!$D$10:$W$6901,4,0)</f>
        <v>Suite 313 Reno
Scope Work Complete</v>
      </c>
      <c r="Q131">
        <f t="shared" si="4"/>
        <v>0</v>
      </c>
      <c r="R131" s="118" t="s">
        <v>6215</v>
      </c>
      <c r="S131" s="118" t="s">
        <v>375</v>
      </c>
      <c r="T131" s="118" t="s">
        <v>6216</v>
      </c>
      <c r="U131" s="119">
        <v>336</v>
      </c>
      <c r="V131" s="118"/>
      <c r="W131" s="118"/>
      <c r="X131" s="118"/>
      <c r="Y131" s="118"/>
      <c r="Z131" s="118"/>
    </row>
    <row r="132" spans="1:26" hidden="1">
      <c r="A132" t="s">
        <v>6981</v>
      </c>
      <c r="B132" t="s">
        <v>977</v>
      </c>
      <c r="C132" s="51" t="s">
        <v>1012</v>
      </c>
      <c r="D132" t="str">
        <f t="shared" si="3"/>
        <v>P22-021313</v>
      </c>
      <c r="E132" t="str">
        <f>IFERROR(VLOOKUP($A132,'Capital spend Nov 30'!$D:$G,3,FALSE),"No PO")</f>
        <v>P22-021313 - Line 1</v>
      </c>
      <c r="F132" t="str">
        <f>VLOOKUP(A132,'Capital spend Nov 30'!D:Q,14,FALSE)</f>
        <v>Windermere on the Mount - 2022 - In-Suite Renovations</v>
      </c>
      <c r="G132" t="str">
        <f>VLOOKUP(A132,'Capital spend Nov 30'!D:U,18,FALSE)</f>
        <v>No</v>
      </c>
      <c r="H132" s="89">
        <f>SUMIF('Capital spend Nov 30'!D:D,'Dec 2022'!A132,'Capital spend Nov 30'!H:H)</f>
        <v>2952.55</v>
      </c>
      <c r="I132" t="str">
        <f>VLOOKUP(A132,'Capital spend Nov 30'!$D$10:$W$6901,15,0)</f>
        <v>ST10093</v>
      </c>
      <c r="J132" t="str">
        <f>VLOOKUP($A132,'Capital spend Nov 30'!$D$10:$W$6901,8,0)</f>
        <v>In-Suite Renovation (Capital)</v>
      </c>
      <c r="K132" t="str">
        <f>VLOOKUP($A132,'Capital spend Nov 30'!$D$10:$W$6901,2,0)</f>
        <v>Dawn Mackintosh</v>
      </c>
      <c r="L132" t="str">
        <f>VLOOKUP($A132,'Capital spend Nov 30'!$D$10:$W$6901,4,0)</f>
        <v>Suite 506 Reno Additional Scope</v>
      </c>
      <c r="Q132">
        <f t="shared" si="4"/>
        <v>0</v>
      </c>
      <c r="R132" s="118" t="s">
        <v>6217</v>
      </c>
      <c r="S132" s="118" t="s">
        <v>182</v>
      </c>
      <c r="T132" s="118" t="s">
        <v>6109</v>
      </c>
      <c r="U132" s="119">
        <v>1384.57</v>
      </c>
      <c r="V132" s="118"/>
      <c r="W132" s="118"/>
      <c r="X132" s="118"/>
      <c r="Y132" s="118"/>
      <c r="Z132" s="118"/>
    </row>
    <row r="133" spans="1:26" hidden="1">
      <c r="A133" s="25" t="s">
        <v>6982</v>
      </c>
      <c r="B133" t="s">
        <v>977</v>
      </c>
      <c r="C133" s="51" t="s">
        <v>1012</v>
      </c>
      <c r="D133" t="str">
        <f t="shared" si="3"/>
        <v>P22-021312</v>
      </c>
      <c r="E133" t="str">
        <f>IFERROR(VLOOKUP($A133,'Capital spend Nov 30'!$D:$G,3,FALSE),"No PO")</f>
        <v>P22-021312 - Line 2</v>
      </c>
      <c r="F133" t="str">
        <f>VLOOKUP(A133,'Capital spend Nov 30'!D:Q,14,FALSE)</f>
        <v>Churchill Place - 2022 - In-Suite Renovations</v>
      </c>
      <c r="G133" t="str">
        <f>VLOOKUP(A133,'Capital spend Nov 30'!D:U,18,FALSE)</f>
        <v>No</v>
      </c>
      <c r="H133" s="89">
        <f>SUMIF('Capital spend Nov 30'!D:D,'Dec 2022'!A133,'Capital spend Nov 30'!H:H)</f>
        <v>6918.85</v>
      </c>
      <c r="I133" t="str">
        <f>VLOOKUP(A133,'Capital spend Nov 30'!$D$10:$W$6901,15,0)</f>
        <v>ST10004</v>
      </c>
      <c r="J133" t="str">
        <f>VLOOKUP($A133,'Capital spend Nov 30'!$D$10:$W$6901,8,0)</f>
        <v>In-Suite Renovation (Capital)</v>
      </c>
      <c r="K133" t="str">
        <f>VLOOKUP($A133,'Capital spend Nov 30'!$D$10:$W$6901,2,0)</f>
        <v>Cynthia Hare</v>
      </c>
      <c r="L133" t="str">
        <f>VLOOKUP($A133,'Capital spend Nov 30'!$D$10:$W$6901,4,0)</f>
        <v>Suite 311 Reno Leased</v>
      </c>
      <c r="Q133">
        <f t="shared" si="4"/>
        <v>0</v>
      </c>
      <c r="R133" s="118" t="s">
        <v>6218</v>
      </c>
      <c r="S133" s="118" t="s">
        <v>109</v>
      </c>
      <c r="T133" s="118" t="s">
        <v>6219</v>
      </c>
      <c r="U133" s="119">
        <v>210164.75</v>
      </c>
      <c r="V133" s="118"/>
      <c r="W133" s="118"/>
      <c r="X133" s="118"/>
      <c r="Y133" s="118"/>
      <c r="Z133" s="118"/>
    </row>
    <row r="134" spans="1:26">
      <c r="A134" t="s">
        <v>6983</v>
      </c>
      <c r="B134" t="s">
        <v>977</v>
      </c>
      <c r="C134" s="51" t="s">
        <v>1012</v>
      </c>
      <c r="D134" t="str">
        <f t="shared" si="3"/>
        <v>P22-021466</v>
      </c>
      <c r="E134" t="str">
        <f>IFERROR(VLOOKUP($A134,'Capital spend Nov 30'!$D:$G,3,FALSE),"No PO")</f>
        <v>P22-021466 - Line 1</v>
      </c>
      <c r="F134" t="str">
        <f>VLOOKUP(A134,'Capital spend Nov 30'!D:Q,14,FALSE)</f>
        <v>Leaside - 2022 - Dishwasher Booster</v>
      </c>
      <c r="G134" t="str">
        <f>VLOOKUP(A134,'Capital spend Nov 30'!D:U,18,FALSE)</f>
        <v>No</v>
      </c>
      <c r="H134" s="89">
        <f>SUMIF('Capital spend Nov 30'!D:D,'Dec 2022'!A134,'Capital spend Nov 30'!H:H)</f>
        <v>5427.74</v>
      </c>
      <c r="I134" t="str">
        <f>VLOOKUP(A134,'Capital spend Nov 30'!$D$10:$W$6901,15,0)</f>
        <v>ST10029</v>
      </c>
      <c r="J134" t="str">
        <f>VLOOKUP($A134,'Capital spend Nov 30'!$D$10:$W$6901,8,0)</f>
        <v>Plumbing (Capital)</v>
      </c>
      <c r="K134" t="str">
        <f>VLOOKUP($A134,'Capital spend Nov 30'!$D$10:$W$6901,2,0)</f>
        <v>Walter Lavigne</v>
      </c>
      <c r="L134" t="str">
        <f>VLOOKUP($A134,'Capital spend Nov 30'!$D$10:$W$6901,4,0)</f>
        <v>replace old booster with New</v>
      </c>
      <c r="Q134">
        <f t="shared" si="4"/>
        <v>0</v>
      </c>
      <c r="R134" s="118" t="s">
        <v>6220</v>
      </c>
      <c r="S134" s="118" t="s">
        <v>368</v>
      </c>
      <c r="T134" s="118" t="s">
        <v>6221</v>
      </c>
      <c r="U134" s="119">
        <v>1443.75</v>
      </c>
      <c r="V134" s="118"/>
      <c r="W134" s="118"/>
      <c r="X134" s="118"/>
      <c r="Y134" s="118"/>
      <c r="Z134" s="118"/>
    </row>
    <row r="135" spans="1:26" hidden="1">
      <c r="A135" t="s">
        <v>6984</v>
      </c>
      <c r="B135" t="s">
        <v>977</v>
      </c>
      <c r="C135" s="94" t="s">
        <v>1012</v>
      </c>
      <c r="D135" t="str">
        <f t="shared" si="3"/>
        <v>P22-021311</v>
      </c>
      <c r="E135" t="str">
        <f>IFERROR(VLOOKUP($A135,'Capital spend Nov 30'!$D:$G,3,FALSE),"No PO")</f>
        <v>P22-021311 - Line 1</v>
      </c>
      <c r="F135" t="str">
        <f>VLOOKUP(A135,'Capital spend Nov 30'!D:Q,14,FALSE)</f>
        <v>Maplecrest Village - 2022 - In-Suite Renovations</v>
      </c>
      <c r="G135" t="str">
        <f>VLOOKUP(A135,'Capital spend Nov 30'!D:U,18,FALSE)</f>
        <v>No</v>
      </c>
      <c r="H135" s="89">
        <f>SUMIF('Capital spend Nov 30'!D:D,'Dec 2022'!A135,'Capital spend Nov 30'!H:H)</f>
        <v>6101.31</v>
      </c>
      <c r="I135" t="str">
        <f>VLOOKUP(A135,'Capital spend Nov 30'!$D$10:$W$6901,15,0)</f>
        <v>ST10006</v>
      </c>
      <c r="J135" t="str">
        <f>VLOOKUP($A135,'Capital spend Nov 30'!$D$10:$W$6901,8,0)</f>
        <v>In-Suite Renovation (Capital)</v>
      </c>
      <c r="K135" t="str">
        <f>VLOOKUP($A135,'Capital spend Nov 30'!$D$10:$W$6901,2,0)</f>
        <v>Jason McKay</v>
      </c>
      <c r="L135" t="str">
        <f>VLOOKUP($A135,'Capital spend Nov 30'!$D$10:$W$6901,4,0)</f>
        <v>Suite 106 Reno Additional Scope</v>
      </c>
      <c r="Q135" s="106">
        <f t="shared" si="4"/>
        <v>0</v>
      </c>
      <c r="R135" s="118" t="s">
        <v>6222</v>
      </c>
      <c r="S135" s="118" t="s">
        <v>481</v>
      </c>
      <c r="T135" s="118" t="s">
        <v>6223</v>
      </c>
      <c r="U135" s="119">
        <v>98875</v>
      </c>
      <c r="V135" s="118"/>
      <c r="W135" s="118"/>
      <c r="X135" s="118"/>
      <c r="Y135" s="118"/>
      <c r="Z135" s="118"/>
    </row>
    <row r="136" spans="1:26" hidden="1">
      <c r="A136" t="s">
        <v>6985</v>
      </c>
      <c r="B136" t="s">
        <v>977</v>
      </c>
      <c r="C136" s="94" t="s">
        <v>1012</v>
      </c>
      <c r="D136" t="str">
        <f t="shared" ref="D136:D199" si="5">LEFT(E136,10)</f>
        <v>P22-021442</v>
      </c>
      <c r="E136" t="str">
        <f>IFERROR(VLOOKUP($A136,'Capital spend Nov 30'!$D:$G,3,FALSE),"No PO")</f>
        <v>P22-021442 - Line 2</v>
      </c>
      <c r="F136" t="str">
        <f>VLOOKUP(A136,'Capital spend Nov 30'!D:Q,14,FALSE)</f>
        <v>The Beechwood - 2022 - In-Suite Renovations</v>
      </c>
      <c r="G136" t="str">
        <f>VLOOKUP(A136,'Capital spend Nov 30'!D:U,18,FALSE)</f>
        <v>No</v>
      </c>
      <c r="H136" s="89">
        <f>SUMIF('Capital spend Nov 30'!D:D,'Dec 2022'!A136,'Capital spend Nov 30'!H:H)</f>
        <v>14361.119999999999</v>
      </c>
      <c r="I136" t="str">
        <f>VLOOKUP(A136,'Capital spend Nov 30'!$D$10:$W$6901,15,0)</f>
        <v>ST10011</v>
      </c>
      <c r="J136" t="str">
        <f>VLOOKUP($A136,'Capital spend Nov 30'!$D$10:$W$6901,8,0)</f>
        <v>In-Suite Renovation (Capital)</v>
      </c>
      <c r="K136" t="str">
        <f>VLOOKUP($A136,'Capital spend Nov 30'!$D$10:$W$6901,2,0)</f>
        <v>Anne Terselic</v>
      </c>
      <c r="L136" t="str">
        <f>VLOOKUP($A136,'Capital spend Nov 30'!$D$10:$W$6901,4,0)</f>
        <v>Suite 228 AL Reno
Paint, Flooring,  Baseboards, 1/4 Round, supply and Install Toilet, Replace 2 Closet Doors &amp; Repair Wall</v>
      </c>
      <c r="Q136">
        <f>COUNTIF(Z:Z,C138)</f>
        <v>0</v>
      </c>
      <c r="R136" s="118" t="s">
        <v>6224</v>
      </c>
      <c r="S136" s="118" t="s">
        <v>145</v>
      </c>
      <c r="T136" s="118" t="s">
        <v>6225</v>
      </c>
      <c r="U136" s="119">
        <v>8023.36</v>
      </c>
      <c r="V136" s="118"/>
      <c r="W136" s="118"/>
      <c r="X136" s="118"/>
      <c r="Y136" s="118"/>
      <c r="Z136" s="118"/>
    </row>
    <row r="137" spans="1:26" hidden="1">
      <c r="A137" t="s">
        <v>6986</v>
      </c>
      <c r="B137" t="s">
        <v>977</v>
      </c>
      <c r="C137" s="94" t="s">
        <v>1012</v>
      </c>
      <c r="D137" t="str">
        <f t="shared" si="5"/>
        <v>P22-021443</v>
      </c>
      <c r="E137" t="str">
        <f>IFERROR(VLOOKUP($A137,'Capital spend Nov 30'!$D:$G,3,FALSE),"No PO")</f>
        <v>P22-021443 - Line 1</v>
      </c>
      <c r="F137" t="str">
        <f>VLOOKUP(A137,'Capital spend Nov 30'!D:Q,14,FALSE)</f>
        <v>The Beechwood - 2022 - In-Suite Renovations</v>
      </c>
      <c r="G137" t="str">
        <f>VLOOKUP(A137,'Capital spend Nov 30'!D:U,18,FALSE)</f>
        <v>No</v>
      </c>
      <c r="H137" s="89">
        <f>SUMIF('Capital spend Nov 30'!D:D,'Dec 2022'!A137,'Capital spend Nov 30'!H:H)</f>
        <v>9064.08</v>
      </c>
      <c r="I137" t="str">
        <f>VLOOKUP(A137,'Capital spend Nov 30'!$D$10:$W$6901,15,0)</f>
        <v>ST10011</v>
      </c>
      <c r="J137" t="str">
        <f>VLOOKUP($A137,'Capital spend Nov 30'!$D$10:$W$6901,8,0)</f>
        <v>In-Suite Renovation (Capital)</v>
      </c>
      <c r="K137" t="str">
        <f>VLOOKUP($A137,'Capital spend Nov 30'!$D$10:$W$6901,2,0)</f>
        <v>Anne Terselic</v>
      </c>
      <c r="L137" t="str">
        <f>VLOOKUP($A137,'Capital spend Nov 30'!$D$10:$W$6901,4,0)</f>
        <v>Suite 119 IL Reno Additional Scope</v>
      </c>
      <c r="Q137">
        <f>COUNTIF(Z:Z,C137)</f>
        <v>0</v>
      </c>
      <c r="R137" s="118" t="s">
        <v>6226</v>
      </c>
      <c r="S137" s="118" t="s">
        <v>390</v>
      </c>
      <c r="T137" s="118" t="s">
        <v>6227</v>
      </c>
      <c r="U137" s="119">
        <v>1391.25</v>
      </c>
      <c r="V137" s="118"/>
      <c r="W137" s="118"/>
      <c r="X137" s="118"/>
      <c r="Y137" s="118"/>
      <c r="Z137" s="118"/>
    </row>
    <row r="138" spans="1:26" ht="14.45" customHeight="1">
      <c r="A138" t="s">
        <v>6987</v>
      </c>
      <c r="B138" t="s">
        <v>977</v>
      </c>
      <c r="C138" s="94"/>
      <c r="D138" t="str">
        <f t="shared" si="5"/>
        <v>P22-021467</v>
      </c>
      <c r="E138" t="str">
        <f>IFERROR(VLOOKUP($A138,'Capital spend Nov 30'!$D:$G,3,FALSE),"No PO")</f>
        <v>P22-021467 - Line 1</v>
      </c>
      <c r="F138" t="str">
        <f>VLOOKUP(A138,'Capital spend Nov 30'!D:Q,14,FALSE)</f>
        <v>Leaside - 2022 - Fire &amp; LS Deficiencies</v>
      </c>
      <c r="G138" t="str">
        <f>VLOOKUP(A138,'Capital spend Nov 30'!D:U,18,FALSE)</f>
        <v>No</v>
      </c>
      <c r="H138" s="89">
        <f>SUMIF('Capital spend Nov 30'!D:D,'Dec 2022'!A138,'Capital spend Nov 30'!H:H)</f>
        <v>7450.94</v>
      </c>
      <c r="I138" t="str">
        <f>VLOOKUP(A138,'Capital spend Nov 30'!$D$10:$W$6901,15,0)</f>
        <v>ST10029</v>
      </c>
      <c r="J138" t="str">
        <f>VLOOKUP($A138,'Capital spend Nov 30'!$D$10:$W$6901,8,0)</f>
        <v>Fire alarm/Sprinkler (Capital)</v>
      </c>
      <c r="K138" t="str">
        <f>VLOOKUP($A138,'Capital spend Nov 30'!$D$10:$W$6901,2,0)</f>
        <v>Brianne Hore</v>
      </c>
      <c r="L138" t="str">
        <f>VLOOKUP($A138,'Capital spend Nov 30'!$D$10:$W$6901,4,0)</f>
        <v>Fire &amp; LS Deficiencies</v>
      </c>
      <c r="Q138">
        <f>COUNTIF(Z:Z,#REF!)</f>
        <v>0</v>
      </c>
      <c r="R138" s="118" t="s">
        <v>6228</v>
      </c>
      <c r="S138" s="118" t="s">
        <v>384</v>
      </c>
      <c r="T138" s="118" t="s">
        <v>6229</v>
      </c>
      <c r="U138" s="119">
        <v>141.75</v>
      </c>
      <c r="V138" s="118"/>
      <c r="W138" s="118"/>
      <c r="X138" s="118"/>
      <c r="Y138" s="118"/>
      <c r="Z138" s="118"/>
    </row>
    <row r="139" spans="1:26" hidden="1">
      <c r="A139" t="s">
        <v>6988</v>
      </c>
      <c r="B139" t="s">
        <v>977</v>
      </c>
      <c r="C139" s="94" t="s">
        <v>1012</v>
      </c>
      <c r="D139" t="str">
        <f t="shared" si="5"/>
        <v>P22-021448</v>
      </c>
      <c r="E139" t="str">
        <f>IFERROR(VLOOKUP($A139,'Capital spend Nov 30'!$D:$G,3,FALSE),"No PO")</f>
        <v>P22-021448 - Line 1</v>
      </c>
      <c r="F139" t="str">
        <f>VLOOKUP(A139,'Capital spend Nov 30'!D:Q,14,FALSE)</f>
        <v>Donway Place - 2022 - In-Suite Renovations</v>
      </c>
      <c r="G139" t="str">
        <f>VLOOKUP(A139,'Capital spend Nov 30'!D:U,18,FALSE)</f>
        <v>No</v>
      </c>
      <c r="H139" s="89">
        <f>SUMIF('Capital spend Nov 30'!D:D,'Dec 2022'!A139,'Capital spend Nov 30'!H:H)</f>
        <v>9208.2000000000007</v>
      </c>
      <c r="I139" t="str">
        <f>VLOOKUP(A139,'Capital spend Nov 30'!$D$10:$W$6901,15,0)</f>
        <v>ST10026</v>
      </c>
      <c r="J139" t="str">
        <f>VLOOKUP($A139,'Capital spend Nov 30'!$D$10:$W$6901,8,0)</f>
        <v>In-Suite Renovation (Capital)</v>
      </c>
      <c r="K139" t="str">
        <f>VLOOKUP($A139,'Capital spend Nov 30'!$D$10:$W$6901,2,0)</f>
        <v>Lynn A. Jennings</v>
      </c>
      <c r="L139" t="str">
        <f>VLOOKUP($A139,'Capital spend Nov 30'!$D$10:$W$6901,4,0)</f>
        <v>Suite 233 Reno Paint, Carpet  Quick move in</v>
      </c>
      <c r="Q139" s="106">
        <f>COUNTIF(Z:Z,C139)</f>
        <v>0</v>
      </c>
      <c r="R139" s="118" t="s">
        <v>6230</v>
      </c>
      <c r="S139" s="118" t="s">
        <v>973</v>
      </c>
      <c r="T139" s="118" t="s">
        <v>6231</v>
      </c>
      <c r="U139" s="119">
        <v>4425.75</v>
      </c>
      <c r="V139" s="118"/>
      <c r="W139" s="118"/>
      <c r="X139" s="118"/>
      <c r="Y139" s="118"/>
      <c r="Z139" s="118"/>
    </row>
    <row r="140" spans="1:26" hidden="1">
      <c r="A140" t="s">
        <v>6989</v>
      </c>
      <c r="B140" t="s">
        <v>977</v>
      </c>
      <c r="C140" s="94" t="s">
        <v>1012</v>
      </c>
      <c r="D140" t="str">
        <f t="shared" si="5"/>
        <v>P22-021449</v>
      </c>
      <c r="E140" t="str">
        <f>IFERROR(VLOOKUP($A140,'Capital spend Nov 30'!$D:$G,3,FALSE),"No PO")</f>
        <v>P22-021449 - Line 1</v>
      </c>
      <c r="F140" t="str">
        <f>VLOOKUP(A140,'Capital spend Nov 30'!D:Q,14,FALSE)</f>
        <v>Donway Place - 2022 - In-Suite Renovations</v>
      </c>
      <c r="G140" t="str">
        <f>VLOOKUP(A140,'Capital spend Nov 30'!D:U,18,FALSE)</f>
        <v>No</v>
      </c>
      <c r="H140" s="89">
        <f>SUMIF('Capital spend Nov 30'!D:D,'Dec 2022'!A140,'Capital spend Nov 30'!H:H)</f>
        <v>13809.23</v>
      </c>
      <c r="I140" t="str">
        <f>VLOOKUP(A140,'Capital spend Nov 30'!$D$10:$W$6901,15,0)</f>
        <v>ST10026</v>
      </c>
      <c r="J140" t="str">
        <f>VLOOKUP($A140,'Capital spend Nov 30'!$D$10:$W$6901,8,0)</f>
        <v>In-Suite Renovation (Capital)</v>
      </c>
      <c r="K140" t="str">
        <f>VLOOKUP($A140,'Capital spend Nov 30'!$D$10:$W$6901,2,0)</f>
        <v>Lynn A. Jennings</v>
      </c>
      <c r="L140" t="str">
        <f>VLOOKUP($A140,'Capital spend Nov 30'!$D$10:$W$6901,4,0)</f>
        <v>Suite 256 Reno</v>
      </c>
      <c r="Q140" s="106">
        <f>COUNTIF(Z:Z,C140)</f>
        <v>0</v>
      </c>
      <c r="R140" s="118" t="s">
        <v>6232</v>
      </c>
      <c r="S140" s="118" t="s">
        <v>487</v>
      </c>
      <c r="T140" s="118" t="s">
        <v>6233</v>
      </c>
      <c r="U140" s="119">
        <v>565</v>
      </c>
      <c r="V140" s="118"/>
      <c r="W140" s="118"/>
      <c r="X140" s="118"/>
      <c r="Y140" s="118"/>
      <c r="Z140" s="118"/>
    </row>
    <row r="141" spans="1:26" hidden="1">
      <c r="A141" t="s">
        <v>6990</v>
      </c>
      <c r="B141" t="s">
        <v>977</v>
      </c>
      <c r="C141" s="94" t="s">
        <v>1012</v>
      </c>
      <c r="D141" t="str">
        <f t="shared" si="5"/>
        <v>P22-021450</v>
      </c>
      <c r="E141" t="str">
        <f>IFERROR(VLOOKUP($A141,'Capital spend Nov 30'!$D:$G,3,FALSE),"No PO")</f>
        <v>P22-021450 - Line 1</v>
      </c>
      <c r="F141" t="str">
        <f>VLOOKUP(A141,'Capital spend Nov 30'!D:Q,14,FALSE)</f>
        <v>Don Mills - 2022 - In-Suite Renovations</v>
      </c>
      <c r="G141" t="str">
        <f>VLOOKUP(A141,'Capital spend Nov 30'!D:U,18,FALSE)</f>
        <v>No</v>
      </c>
      <c r="H141" s="89">
        <f>SUMIF('Capital spend Nov 30'!D:D,'Dec 2022'!A141,'Capital spend Nov 30'!H:H)</f>
        <v>12732.05</v>
      </c>
      <c r="I141" t="str">
        <f>VLOOKUP(A141,'Capital spend Nov 30'!$D$10:$W$6901,15,0)</f>
        <v>ST10025</v>
      </c>
      <c r="J141" t="str">
        <f>VLOOKUP($A141,'Capital spend Nov 30'!$D$10:$W$6901,8,0)</f>
        <v>In-Suite Renovation (Capital)</v>
      </c>
      <c r="K141" t="str">
        <f>VLOOKUP($A141,'Capital spend Nov 30'!$D$10:$W$6901,2,0)</f>
        <v>Lynn A. Jennings</v>
      </c>
      <c r="L141" t="str">
        <f>VLOOKUP($A141,'Capital spend Nov 30'!$D$10:$W$6901,4,0)</f>
        <v>Suite 310 (n) Reno</v>
      </c>
      <c r="Q141">
        <f>COUNTIF(Z:Z,C141)</f>
        <v>0</v>
      </c>
      <c r="R141" s="118" t="s">
        <v>6234</v>
      </c>
      <c r="S141" s="118" t="s">
        <v>487</v>
      </c>
      <c r="T141" s="118" t="s">
        <v>6235</v>
      </c>
      <c r="U141" s="119">
        <v>565</v>
      </c>
      <c r="V141" s="118"/>
      <c r="W141" s="118"/>
      <c r="X141" s="118"/>
      <c r="Y141" s="118"/>
      <c r="Z141" s="118"/>
    </row>
    <row r="142" spans="1:26" hidden="1">
      <c r="A142" t="s">
        <v>6991</v>
      </c>
      <c r="B142" t="s">
        <v>977</v>
      </c>
      <c r="C142" s="51" t="s">
        <v>1012</v>
      </c>
      <c r="D142" t="str">
        <f t="shared" si="5"/>
        <v>P22-021446</v>
      </c>
      <c r="E142" t="str">
        <f>IFERROR(VLOOKUP($A142,'Capital spend Nov 30'!$D:$G,3,FALSE),"No PO")</f>
        <v>P22-021446 - Line 1</v>
      </c>
      <c r="F142" t="str">
        <f>VLOOKUP(A142,'Capital spend Nov 30'!D:Q,14,FALSE)</f>
        <v>Don Mills - 2022 - In-Suite Renovations</v>
      </c>
      <c r="G142" t="str">
        <f>VLOOKUP(A142,'Capital spend Nov 30'!D:U,18,FALSE)</f>
        <v>No</v>
      </c>
      <c r="H142" s="89">
        <f>SUMIF('Capital spend Nov 30'!D:D,'Dec 2022'!A142,'Capital spend Nov 30'!H:H)</f>
        <v>13856.11</v>
      </c>
      <c r="I142" t="str">
        <f>VLOOKUP(A142,'Capital spend Nov 30'!$D$10:$W$6901,15,0)</f>
        <v>ST10025</v>
      </c>
      <c r="J142" t="str">
        <f>VLOOKUP($A142,'Capital spend Nov 30'!$D$10:$W$6901,8,0)</f>
        <v>In-Suite Renovation (Capital)</v>
      </c>
      <c r="K142" t="str">
        <f>VLOOKUP($A142,'Capital spend Nov 30'!$D$10:$W$6901,2,0)</f>
        <v>Lynn A. Jennings</v>
      </c>
      <c r="L142" t="str">
        <f>VLOOKUP($A142,'Capital spend Nov 30'!$D$10:$W$6901,4,0)</f>
        <v>Suite 402 (s) Reno</v>
      </c>
      <c r="Q142" s="106">
        <f>COUNTIF(Z:Z,C142)</f>
        <v>0</v>
      </c>
      <c r="R142" s="118" t="s">
        <v>6236</v>
      </c>
      <c r="S142" s="118" t="s">
        <v>487</v>
      </c>
      <c r="T142" s="118" t="s">
        <v>6237</v>
      </c>
      <c r="U142" s="119">
        <v>4496.1099999999997</v>
      </c>
      <c r="V142" s="118"/>
      <c r="W142" s="118"/>
      <c r="X142" s="118"/>
      <c r="Y142" s="118"/>
      <c r="Z142" s="118"/>
    </row>
    <row r="143" spans="1:26" hidden="1">
      <c r="A143" t="s">
        <v>6992</v>
      </c>
      <c r="B143" t="s">
        <v>977</v>
      </c>
      <c r="C143" s="94" t="s">
        <v>1012</v>
      </c>
      <c r="D143" t="str">
        <f t="shared" si="5"/>
        <v>P22-021451</v>
      </c>
      <c r="E143" t="str">
        <f>IFERROR(VLOOKUP($A143,'Capital spend Nov 30'!$D:$G,3,FALSE),"No PO")</f>
        <v>P22-021451 - Line 1</v>
      </c>
      <c r="F143" t="str">
        <f>VLOOKUP(A143,'Capital spend Nov 30'!D:Q,14,FALSE)</f>
        <v>Kingsway - 2022 - In-Suite Renovations</v>
      </c>
      <c r="G143" t="str">
        <f>VLOOKUP(A143,'Capital spend Nov 30'!D:U,18,FALSE)</f>
        <v>No</v>
      </c>
      <c r="H143" s="89">
        <f>SUMIF('Capital spend Nov 30'!D:D,'Dec 2022'!A143,'Capital spend Nov 30'!H:H)</f>
        <v>8119.54</v>
      </c>
      <c r="I143" t="str">
        <f>VLOOKUP(A143,'Capital spend Nov 30'!$D$10:$W$6901,15,0)</f>
        <v>ST10020</v>
      </c>
      <c r="J143" t="str">
        <f>VLOOKUP($A143,'Capital spend Nov 30'!$D$10:$W$6901,8,0)</f>
        <v>In-Suite Renovation (Capital)</v>
      </c>
      <c r="K143" t="str">
        <f>VLOOKUP($A143,'Capital spend Nov 30'!$D$10:$W$6901,2,0)</f>
        <v>Mimoza Xheka</v>
      </c>
      <c r="L143" t="str">
        <f>VLOOKUP($A143,'Capital spend Nov 30'!$D$10:$W$6901,4,0)</f>
        <v>Suite 102 Reno</v>
      </c>
      <c r="R143" s="118" t="s">
        <v>6238</v>
      </c>
      <c r="S143" s="118" t="s">
        <v>973</v>
      </c>
      <c r="T143" s="118" t="s">
        <v>6239</v>
      </c>
      <c r="U143" s="119">
        <v>1047.9000000000001</v>
      </c>
      <c r="V143" s="118"/>
      <c r="W143" s="118"/>
      <c r="X143" s="118"/>
      <c r="Y143" s="118"/>
      <c r="Z143" s="118"/>
    </row>
    <row r="144" spans="1:26" hidden="1">
      <c r="A144" t="s">
        <v>6993</v>
      </c>
      <c r="B144" t="s">
        <v>977</v>
      </c>
      <c r="C144" s="51" t="s">
        <v>1012</v>
      </c>
      <c r="D144" t="str">
        <f t="shared" si="5"/>
        <v>P22-021452</v>
      </c>
      <c r="E144" t="str">
        <f>IFERROR(VLOOKUP($A144,'Capital spend Nov 30'!$D:$G,3,FALSE),"No PO")</f>
        <v>P22-021452 - Line 1</v>
      </c>
      <c r="F144" t="str">
        <f>VLOOKUP(A144,'Capital spend Nov 30'!D:Q,14,FALSE)</f>
        <v>Kingsway - 2022 - In-Suite Renovations</v>
      </c>
      <c r="G144" t="str">
        <f>VLOOKUP(A144,'Capital spend Nov 30'!D:U,18,FALSE)</f>
        <v>No</v>
      </c>
      <c r="H144" s="89">
        <f>SUMIF('Capital spend Nov 30'!D:D,'Dec 2022'!A144,'Capital spend Nov 30'!H:H)</f>
        <v>5687.24</v>
      </c>
      <c r="I144" t="str">
        <f>VLOOKUP(A144,'Capital spend Nov 30'!$D$10:$W$6901,15,0)</f>
        <v>ST10020</v>
      </c>
      <c r="J144" t="str">
        <f>VLOOKUP($A144,'Capital spend Nov 30'!$D$10:$W$6901,8,0)</f>
        <v>In-Suite Renovation (Capital)</v>
      </c>
      <c r="K144" t="str">
        <f>VLOOKUP($A144,'Capital spend Nov 30'!$D$10:$W$6901,2,0)</f>
        <v>Mimoza Xheka</v>
      </c>
      <c r="L144" t="str">
        <f>VLOOKUP($A144,'Capital spend Nov 30'!$D$10:$W$6901,4,0)</f>
        <v>Suite 504 Reno</v>
      </c>
      <c r="Q144" s="106"/>
      <c r="R144" s="118" t="s">
        <v>6240</v>
      </c>
      <c r="S144" s="118" t="s">
        <v>73</v>
      </c>
      <c r="T144" s="118" t="s">
        <v>6241</v>
      </c>
      <c r="U144" s="119">
        <v>7212.79</v>
      </c>
      <c r="V144" s="118"/>
      <c r="W144" s="118"/>
      <c r="X144" s="118"/>
      <c r="Y144" s="118"/>
      <c r="Z144" s="118"/>
    </row>
    <row r="145" spans="1:26" hidden="1">
      <c r="A145" t="s">
        <v>6994</v>
      </c>
      <c r="B145" t="s">
        <v>977</v>
      </c>
      <c r="C145" s="51" t="s">
        <v>1012</v>
      </c>
      <c r="D145" t="str">
        <f t="shared" si="5"/>
        <v>P22-021445</v>
      </c>
      <c r="E145" t="str">
        <f>IFERROR(VLOOKUP($A145,'Capital spend Nov 30'!$D:$G,3,FALSE),"No PO")</f>
        <v>P22-021445 - Line 1</v>
      </c>
      <c r="F145" t="str">
        <f>VLOOKUP(A145,'Capital spend Nov 30'!D:Q,14,FALSE)</f>
        <v>Kingsway - 2022 - In-Suite Renovations</v>
      </c>
      <c r="G145" t="str">
        <f>VLOOKUP(A145,'Capital spend Nov 30'!D:U,18,FALSE)</f>
        <v>No</v>
      </c>
      <c r="H145" s="89">
        <f>SUMIF('Capital spend Nov 30'!D:D,'Dec 2022'!A145,'Capital spend Nov 30'!H:H)</f>
        <v>7275.84</v>
      </c>
      <c r="I145" t="str">
        <f>VLOOKUP(A145,'Capital spend Nov 30'!$D$10:$W$6901,15,0)</f>
        <v>ST10020</v>
      </c>
      <c r="J145" t="str">
        <f>VLOOKUP($A145,'Capital spend Nov 30'!$D$10:$W$6901,8,0)</f>
        <v>In-Suite Renovation (Capital)</v>
      </c>
      <c r="K145" t="str">
        <f>VLOOKUP($A145,'Capital spend Nov 30'!$D$10:$W$6901,2,0)</f>
        <v>Mimoza Xheka</v>
      </c>
      <c r="L145" t="str">
        <f>VLOOKUP($A145,'Capital spend Nov 30'!$D$10:$W$6901,4,0)</f>
        <v>Suite 430 Reno</v>
      </c>
      <c r="R145" s="118" t="s">
        <v>6242</v>
      </c>
      <c r="S145" s="118" t="s">
        <v>387</v>
      </c>
      <c r="T145" s="118" t="s">
        <v>6243</v>
      </c>
      <c r="U145" s="119">
        <v>4264.76</v>
      </c>
      <c r="V145" s="118"/>
      <c r="W145" s="118"/>
      <c r="X145" s="118"/>
      <c r="Y145" s="118"/>
      <c r="Z145" s="118"/>
    </row>
    <row r="146" spans="1:26" hidden="1">
      <c r="A146" t="s">
        <v>6995</v>
      </c>
      <c r="B146" t="s">
        <v>977</v>
      </c>
      <c r="C146" s="51" t="s">
        <v>1012</v>
      </c>
      <c r="D146" t="str">
        <f t="shared" si="5"/>
        <v>P22-021453</v>
      </c>
      <c r="E146" t="str">
        <f>IFERROR(VLOOKUP($A146,'Capital spend Nov 30'!$D:$G,3,FALSE),"No PO")</f>
        <v>P22-021453 - Line 1</v>
      </c>
      <c r="F146" t="str">
        <f>VLOOKUP(A146,'Capital spend Nov 30'!D:Q,14,FALSE)</f>
        <v>Kingsway - 2022 - In-Suite Renovations</v>
      </c>
      <c r="G146" t="str">
        <f>VLOOKUP(A146,'Capital spend Nov 30'!D:U,18,FALSE)</f>
        <v>No</v>
      </c>
      <c r="H146" s="89">
        <f>SUMIF('Capital spend Nov 30'!D:D,'Dec 2022'!A146,'Capital spend Nov 30'!H:H)</f>
        <v>11012.87</v>
      </c>
      <c r="I146" t="str">
        <f>VLOOKUP(A146,'Capital spend Nov 30'!$D$10:$W$6901,15,0)</f>
        <v>ST10020</v>
      </c>
      <c r="J146" t="str">
        <f>VLOOKUP($A146,'Capital spend Nov 30'!$D$10:$W$6901,8,0)</f>
        <v>In-Suite Renovation (Capital)</v>
      </c>
      <c r="K146" t="str">
        <f>VLOOKUP($A146,'Capital spend Nov 30'!$D$10:$W$6901,2,0)</f>
        <v>Mimoza Xheka</v>
      </c>
      <c r="L146" t="str">
        <f>VLOOKUP($A146,'Capital spend Nov 30'!$D$10:$W$6901,4,0)</f>
        <v>Suite 426 Reno</v>
      </c>
      <c r="Q146" s="106"/>
      <c r="R146" s="118" t="s">
        <v>6244</v>
      </c>
      <c r="S146" s="118" t="s">
        <v>387</v>
      </c>
      <c r="T146" s="118" t="s">
        <v>6245</v>
      </c>
      <c r="U146" s="119">
        <v>18090.45</v>
      </c>
      <c r="V146" s="118"/>
      <c r="W146" s="118"/>
      <c r="X146" s="118"/>
      <c r="Y146" s="118"/>
      <c r="Z146" s="118"/>
    </row>
    <row r="147" spans="1:26" hidden="1">
      <c r="A147" t="s">
        <v>6996</v>
      </c>
      <c r="B147" t="s">
        <v>977</v>
      </c>
      <c r="C147" s="51" t="s">
        <v>1012</v>
      </c>
      <c r="D147" t="str">
        <f t="shared" si="5"/>
        <v>P22-021444</v>
      </c>
      <c r="E147" t="str">
        <f>IFERROR(VLOOKUP($A147,'Capital spend Nov 30'!$D:$G,3,FALSE),"No PO")</f>
        <v>P22-021444 - Line 1</v>
      </c>
      <c r="F147" t="str">
        <f>VLOOKUP(A147,'Capital spend Nov 30'!D:Q,14,FALSE)</f>
        <v>Kingsway - 2022 - In-Suite Renovations</v>
      </c>
      <c r="G147" t="str">
        <f>VLOOKUP(A147,'Capital spend Nov 30'!D:U,18,FALSE)</f>
        <v>No</v>
      </c>
      <c r="H147" s="89">
        <f>SUMIF('Capital spend Nov 30'!D:D,'Dec 2022'!A147,'Capital spend Nov 30'!H:H)</f>
        <v>8220.0300000000007</v>
      </c>
      <c r="I147" t="str">
        <f>VLOOKUP(A147,'Capital spend Nov 30'!$D$10:$W$6901,15,0)</f>
        <v>ST10020</v>
      </c>
      <c r="J147" t="str">
        <f>VLOOKUP($A147,'Capital spend Nov 30'!$D$10:$W$6901,8,0)</f>
        <v>In-Suite Renovation (Capital)</v>
      </c>
      <c r="K147" t="str">
        <f>VLOOKUP($A147,'Capital spend Nov 30'!$D$10:$W$6901,2,0)</f>
        <v>Mimoza Xheka</v>
      </c>
      <c r="L147" t="str">
        <f>VLOOKUP($A147,'Capital spend Nov 30'!$D$10:$W$6901,4,0)</f>
        <v>Suite 303-305 Reno</v>
      </c>
      <c r="Q147" s="106"/>
      <c r="R147" s="118" t="s">
        <v>6246</v>
      </c>
      <c r="S147" s="118" t="s">
        <v>740</v>
      </c>
      <c r="T147" s="118" t="s">
        <v>6247</v>
      </c>
      <c r="U147" s="119">
        <v>1130</v>
      </c>
      <c r="V147" s="118"/>
      <c r="W147" s="118"/>
      <c r="X147" s="118"/>
      <c r="Y147" s="118"/>
      <c r="Z147" s="118"/>
    </row>
    <row r="148" spans="1:26" hidden="1">
      <c r="A148" t="s">
        <v>6997</v>
      </c>
      <c r="B148" t="s">
        <v>979</v>
      </c>
      <c r="C148" s="48" t="s">
        <v>5149</v>
      </c>
      <c r="D148" t="str">
        <f t="shared" si="5"/>
        <v>P22-021517</v>
      </c>
      <c r="E148" t="str">
        <f>IFERROR(VLOOKUP($A148,'Capital spend Nov 30'!$D:$G,3,FALSE),"No PO")</f>
        <v>P22-021517 - Line 1</v>
      </c>
      <c r="F148" t="str">
        <f>VLOOKUP(A148,'Capital spend Nov 30'!D:Q,14,FALSE)</f>
        <v>Trillium Court - 2022 - Suite Reno for Rooms 144, 204, 208 and 252</v>
      </c>
      <c r="G148" t="str">
        <f>VLOOKUP(A148,'Capital spend Nov 30'!D:U,18,FALSE)</f>
        <v>No</v>
      </c>
      <c r="H148" s="89">
        <f>SUMIF('Capital spend Nov 30'!D:D,'Dec 2022'!A148,'Capital spend Nov 30'!H:H)</f>
        <v>18713.93</v>
      </c>
      <c r="I148" t="str">
        <f>VLOOKUP(A148,'Capital spend Nov 30'!$D$10:$W$6901,15,0)</f>
        <v>ST10190</v>
      </c>
      <c r="J148" t="str">
        <f>VLOOKUP($A148,'Capital spend Nov 30'!$D$10:$W$6901,8,0)</f>
        <v>Tenant Spaces (Capital)</v>
      </c>
      <c r="K148" t="str">
        <f>VLOOKUP($A148,'Capital spend Nov 30'!$D$10:$W$6901,2,0)</f>
        <v>Emilio Ricciardi (Terminated)</v>
      </c>
      <c r="L148" t="str">
        <f>VLOOKUP($A148,'Capital spend Nov 30'!$D$10:$W$6901,4,0)</f>
        <v>To supply and install LVT in suites 144, 204, 208 and 252.</v>
      </c>
      <c r="R148" s="118" t="s">
        <v>6248</v>
      </c>
      <c r="S148" s="118" t="s">
        <v>765</v>
      </c>
      <c r="T148" s="118" t="s">
        <v>6249</v>
      </c>
      <c r="U148" s="119">
        <v>5333.6</v>
      </c>
      <c r="V148" s="118"/>
      <c r="W148" s="118"/>
      <c r="X148" s="118"/>
      <c r="Y148" s="118"/>
      <c r="Z148" s="118"/>
    </row>
    <row r="149" spans="1:26" hidden="1">
      <c r="A149" s="25" t="s">
        <v>6998</v>
      </c>
      <c r="B149" t="s">
        <v>979</v>
      </c>
      <c r="C149" s="48" t="s">
        <v>5149</v>
      </c>
      <c r="D149" t="str">
        <f t="shared" si="5"/>
        <v>P22-021571</v>
      </c>
      <c r="E149" t="str">
        <f>IFERROR(VLOOKUP($A149,'Capital spend Nov 30'!$D:$G,3,FALSE),"No PO")</f>
        <v>P22-021571 - Line 1</v>
      </c>
      <c r="F149" t="str">
        <f>VLOOKUP(A149,'Capital spend Nov 30'!D:Q,14,FALSE)</f>
        <v>Baywoods Place - 2022 - Chiller Motor Replacement</v>
      </c>
      <c r="G149" t="str">
        <f>VLOOKUP(A149,'Capital spend Nov 30'!D:U,18,FALSE)</f>
        <v>No</v>
      </c>
      <c r="H149" s="89">
        <f>SUMIF('Capital spend Nov 30'!D:D,'Dec 2022'!A149,'Capital spend Nov 30'!H:H)</f>
        <v>5885.94</v>
      </c>
      <c r="I149" t="str">
        <f>VLOOKUP(A149,'Capital spend Nov 30'!$D$10:$W$6901,15,0)</f>
        <v>ST10330</v>
      </c>
      <c r="J149" t="str">
        <f>VLOOKUP($A149,'Capital spend Nov 30'!$D$10:$W$6901,8,0)</f>
        <v>HVAC Systems (Capital)</v>
      </c>
      <c r="K149" t="str">
        <f>VLOOKUP($A149,'Capital spend Nov 30'!$D$10:$W$6901,2,0)</f>
        <v>Hazel D'Gama</v>
      </c>
      <c r="L149" t="str">
        <f>VLOOKUP($A149,'Capital spend Nov 30'!$D$10:$W$6901,4,0)</f>
        <v>Replaced motor on compressor for chiller.</v>
      </c>
      <c r="R149" s="118" t="s">
        <v>6250</v>
      </c>
      <c r="S149" s="118" t="s">
        <v>393</v>
      </c>
      <c r="T149" s="118" t="s">
        <v>6251</v>
      </c>
      <c r="U149" s="119">
        <v>8476.7999999999993</v>
      </c>
      <c r="V149" s="118"/>
      <c r="W149" s="118"/>
      <c r="X149" s="118"/>
      <c r="Y149" s="118"/>
      <c r="Z149" s="118"/>
    </row>
    <row r="150" spans="1:26" hidden="1">
      <c r="A150" s="25" t="s">
        <v>6999</v>
      </c>
      <c r="B150" t="s">
        <v>979</v>
      </c>
      <c r="C150" s="48" t="s">
        <v>2147</v>
      </c>
      <c r="D150" t="str">
        <f t="shared" si="5"/>
        <v>P22-021647</v>
      </c>
      <c r="E150" t="str">
        <f>IFERROR(VLOOKUP($A150,'Capital spend Nov 30'!$D:$G,3,FALSE),"No PO")</f>
        <v>P22-021647 - Line 1</v>
      </c>
      <c r="F150" t="str">
        <f>VLOOKUP(A150,'Capital spend Nov 30'!D:Q,14,FALSE)</f>
        <v>Longfields Manor - 2022 - Ice Maker</v>
      </c>
      <c r="G150" t="str">
        <f>VLOOKUP(A150,'Capital spend Nov 30'!D:U,18,FALSE)</f>
        <v>No</v>
      </c>
      <c r="H150" s="89">
        <f>SUMIF('Capital spend Nov 30'!D:D,'Dec 2022'!A150,'Capital spend Nov 30'!H:H)</f>
        <v>10659.29</v>
      </c>
      <c r="I150" t="str">
        <f>VLOOKUP(A150,'Capital spend Nov 30'!$D$10:$W$6901,15,0)</f>
        <v>ST10161</v>
      </c>
      <c r="J150" t="str">
        <f>VLOOKUP($A150,'Capital spend Nov 30'!$D$10:$W$6901,8,0)</f>
        <v>Kitchen FF&amp;E (Capital)</v>
      </c>
      <c r="K150" t="str">
        <f>VLOOKUP($A150,'Capital spend Nov 30'!$D$10:$W$6901,2,0)</f>
        <v>Hazel D'Gama</v>
      </c>
      <c r="L150" t="str">
        <f>VLOOKUP($A150,'Capital spend Nov 30'!$D$10:$W$6901,4,0)</f>
        <v>Longfields Manor - Ice Machine</v>
      </c>
      <c r="Q150">
        <f>COUNTIF(Z:Z,C150)</f>
        <v>0</v>
      </c>
      <c r="R150" s="118" t="s">
        <v>6252</v>
      </c>
      <c r="S150" s="118" t="s">
        <v>683</v>
      </c>
      <c r="T150" s="118" t="s">
        <v>6253</v>
      </c>
      <c r="U150" s="119">
        <v>7684</v>
      </c>
      <c r="V150" s="118"/>
      <c r="W150" s="118"/>
      <c r="X150" s="118"/>
      <c r="Y150" s="118"/>
      <c r="Z150" s="118"/>
    </row>
    <row r="151" spans="1:26" hidden="1">
      <c r="A151" t="s">
        <v>7000</v>
      </c>
      <c r="B151" t="s">
        <v>979</v>
      </c>
      <c r="C151" s="48" t="s">
        <v>1012</v>
      </c>
      <c r="D151" t="str">
        <f t="shared" si="5"/>
        <v>P22-021675</v>
      </c>
      <c r="E151" t="str">
        <f>IFERROR(VLOOKUP($A151,'Capital spend Nov 30'!$D:$G,3,FALSE),"No PO")</f>
        <v>P22-021675 - Line 1</v>
      </c>
      <c r="F151" t="str">
        <f>VLOOKUP(A151,'Capital spend Nov 30'!D:Q,14,FALSE)</f>
        <v>The Churchill - 2022 - Public Space Reno</v>
      </c>
      <c r="G151" t="str">
        <f>VLOOKUP(A151,'Capital spend Nov 30'!D:U,18,FALSE)</f>
        <v>No</v>
      </c>
      <c r="H151" s="89">
        <f>SUMIF('Capital spend Nov 30'!D:D,'Dec 2022'!A151,'Capital spend Nov 30'!H:H)</f>
        <v>294667.8</v>
      </c>
      <c r="I151" t="str">
        <f>VLOOKUP(A151,'Capital spend Nov 30'!$D$10:$W$6901,15,0)</f>
        <v>ST10073</v>
      </c>
      <c r="J151" t="str">
        <f>VLOOKUP($A151,'Capital spend Nov 30'!$D$10:$W$6901,8,0)</f>
        <v>Amenity Spaces (Capital)</v>
      </c>
      <c r="K151" t="str">
        <f>VLOOKUP($A151,'Capital spend Nov 30'!$D$10:$W$6901,2,0)</f>
        <v>Trevor Shoemaker</v>
      </c>
      <c r="L151" t="str">
        <f>VLOOKUP($A151,'Capital spend Nov 30'!$D$10:$W$6901,4,0)</f>
        <v>10673 - Public Space Reno (Phase 1) Refresh Corridors (3rd - 20th floors). As per HDI design. 
REMOVE ALL EXISTING CARPET &amp; UNDER PAD. MAKE GOOD &amp; SMOOTH
SUB-FLOOR FOR NEW CARPET. REMOVE WALL SCONCES &amp; INSTALL NEW IN EXISTING LOCATION REFER TO LIGHTING PLAN.EXISTING WALLCOVERING TO BE REMOVED ON THIS WALL ONLY, MAKE
SMOOTH, PATCH &amp; REPAIR WALLS AS REQ'D TO RECEIVE NEW WALL VINYL.REMOVE EXISTING COVERPLATES ON ALL RECEPTACLES &amp; SWITCHES IN CORRIDORS &amp; LAUNDRY ROOMS. INSTALL NEW COVERPLATES WITH NO VISIBLE SCREWS. COLOUR TO MATCH EXISTING RECEPTACLE.
PATCH &amp; REPAIR ALL PAINTED WALLS &amp; CASING TO RECEIVE NEW FINISHES, REFER TO FINISHES PLAN. EXISTING RESIDENT FLOOR TRANSITION STRIPS TO REMAIN AS IS. REMOVE COVER STYLE THRESHOLDS TO OTHER SERVICE AREAS -STAIRWELLS, LAUNDRY ROOM, ETC. REPLACE WITH NEW. REFER TO FINISHES PLAN. NOTE, ALL MAY NOT BE NOTED ON PLAN. TO BE AT ALL
DOORS EXCEPT RESIDENT DOOR.</v>
      </c>
      <c r="Q151" s="106">
        <f>COUNTIF(Z:Z,C151)</f>
        <v>0</v>
      </c>
      <c r="R151" s="118" t="s">
        <v>6254</v>
      </c>
      <c r="S151" s="118" t="s">
        <v>116</v>
      </c>
      <c r="T151" s="118" t="s">
        <v>6255</v>
      </c>
      <c r="U151" s="119">
        <v>1412.5</v>
      </c>
      <c r="V151" s="118"/>
      <c r="W151" s="118"/>
      <c r="X151" s="118"/>
      <c r="Y151" s="118"/>
      <c r="Z151" s="118"/>
    </row>
    <row r="152" spans="1:26" hidden="1">
      <c r="A152" t="s">
        <v>7001</v>
      </c>
      <c r="B152" t="s">
        <v>979</v>
      </c>
      <c r="C152" s="48" t="s">
        <v>1012</v>
      </c>
      <c r="D152" t="str">
        <f t="shared" si="5"/>
        <v>P22-021783</v>
      </c>
      <c r="E152" t="str">
        <f>IFERROR(VLOOKUP($A152,'Capital spend Nov 30'!$D:$G,3,FALSE),"No PO")</f>
        <v>P22-021783 - Line 1</v>
      </c>
      <c r="F152" t="str">
        <f>VLOOKUP(A152,'Capital spend Nov 30'!D:Q,14,FALSE)</f>
        <v>Bay Ridges - 2022 - Oven Replacement in Main Kitchen</v>
      </c>
      <c r="G152" t="str">
        <f>VLOOKUP(A152,'Capital spend Nov 30'!D:U,18,FALSE)</f>
        <v>No</v>
      </c>
      <c r="H152" s="89">
        <f>SUMIF('Capital spend Nov 30'!D:D,'Dec 2022'!A152,'Capital spend Nov 30'!H:H)</f>
        <v>14530.67</v>
      </c>
      <c r="I152" t="str">
        <f>VLOOKUP(A152,'Capital spend Nov 30'!$D$10:$W$6901,15,0)</f>
        <v>ST10151</v>
      </c>
      <c r="J152" t="str">
        <f>VLOOKUP($A152,'Capital spend Nov 30'!$D$10:$W$6901,8,0)</f>
        <v>Kitchen FF&amp;E (Capital)</v>
      </c>
      <c r="K152" t="str">
        <f>VLOOKUP($A152,'Capital spend Nov 30'!$D$10:$W$6901,2,0)</f>
        <v>Franco D'Angelo</v>
      </c>
      <c r="L152" t="str">
        <f>VLOOKUP($A152,'Capital spend Nov 30'!$D$10:$W$6901,4,0)</f>
        <v>Bay Ridges - 2022 - Oven Replacement in Main Kitchen- Replace Oven. More 10 yrs</v>
      </c>
      <c r="Q152" s="106">
        <f>COUNTIF(Z:Z,C152)</f>
        <v>0</v>
      </c>
      <c r="R152" s="118" t="s">
        <v>6256</v>
      </c>
      <c r="S152" s="118" t="s">
        <v>116</v>
      </c>
      <c r="T152" s="118" t="s">
        <v>6257</v>
      </c>
      <c r="U152" s="119">
        <v>8696.83</v>
      </c>
      <c r="V152" s="118"/>
      <c r="W152" s="118"/>
      <c r="X152" s="118"/>
      <c r="Y152" s="118"/>
      <c r="Z152" s="118"/>
    </row>
    <row r="153" spans="1:26" hidden="1">
      <c r="A153" t="s">
        <v>7002</v>
      </c>
      <c r="B153" t="s">
        <v>979</v>
      </c>
      <c r="C153" s="48" t="s">
        <v>1012</v>
      </c>
      <c r="D153" t="str">
        <f t="shared" si="5"/>
        <v>P22-021699</v>
      </c>
      <c r="E153" t="str">
        <f>IFERROR(VLOOKUP($A153,'Capital spend Nov 30'!$D:$G,3,FALSE),"No PO")</f>
        <v>P22-021699 - Line 1</v>
      </c>
      <c r="F153" t="str">
        <f>VLOOKUP(A153,'Capital spend Nov 30'!D:Q,14,FALSE)</f>
        <v>Scenic Grande - 2022 - AHU 3 VFD</v>
      </c>
      <c r="G153" t="str">
        <f>VLOOKUP(A153,'Capital spend Nov 30'!D:U,18,FALSE)</f>
        <v>No</v>
      </c>
      <c r="H153" s="89">
        <f>SUMIF('Capital spend Nov 30'!D:D,'Dec 2022'!A153,'Capital spend Nov 30'!H:H)</f>
        <v>4921.75</v>
      </c>
      <c r="I153" t="str">
        <f>VLOOKUP(A153,'Capital spend Nov 30'!$D$10:$W$6901,15,0)</f>
        <v>ST10296</v>
      </c>
      <c r="J153" t="str">
        <f>VLOOKUP($A153,'Capital spend Nov 30'!$D$10:$W$6901,8,0)</f>
        <v>HVAC Systems (Capital)</v>
      </c>
      <c r="K153" t="str">
        <f>VLOOKUP($A153,'Capital spend Nov 30'!$D$10:$W$6901,2,0)</f>
        <v>Trevor Shoemaker</v>
      </c>
      <c r="L153" t="str">
        <f>VLOOKUP($A153,'Capital spend Nov 30'!$D$10:$W$6901,4,0)</f>
        <v>Replace failed VFD (Variable Frequency Drive) controlling blower of AHU #3</v>
      </c>
      <c r="R153" s="118" t="s">
        <v>6258</v>
      </c>
      <c r="S153" s="118" t="s">
        <v>481</v>
      </c>
      <c r="T153" s="118" t="s">
        <v>6259</v>
      </c>
      <c r="U153" s="119">
        <v>4357.3500000000004</v>
      </c>
      <c r="V153" s="118"/>
      <c r="W153" s="118"/>
      <c r="X153" s="118"/>
      <c r="Y153" s="118"/>
      <c r="Z153" s="118"/>
    </row>
    <row r="154" spans="1:26" hidden="1">
      <c r="A154" t="s">
        <v>7003</v>
      </c>
      <c r="B154" t="s">
        <v>979</v>
      </c>
      <c r="C154" s="48" t="s">
        <v>1012</v>
      </c>
      <c r="D154" t="str">
        <f t="shared" si="5"/>
        <v>P22-021873</v>
      </c>
      <c r="E154" t="str">
        <f>IFERROR(VLOOKUP($A154,'Capital spend Nov 30'!$D:$G,3,FALSE),"No PO")</f>
        <v>P22-021873 - Line 1</v>
      </c>
      <c r="F154" t="str">
        <f>VLOOKUP(A154,'Capital spend Nov 30'!D:Q,14,FALSE)</f>
        <v>The Westwood - 2022 - In-Suite Renovations</v>
      </c>
      <c r="G154" t="str">
        <f>VLOOKUP(A154,'Capital spend Nov 30'!D:U,18,FALSE)</f>
        <v>No</v>
      </c>
      <c r="H154" s="89">
        <f>SUMIF('Capital spend Nov 30'!D:D,'Dec 2022'!A154,'Capital spend Nov 30'!H:H)</f>
        <v>33000.92</v>
      </c>
      <c r="I154" t="str">
        <f>VLOOKUP(A154,'Capital spend Nov 30'!$D$10:$W$6901,15,0)</f>
        <v>ST10035</v>
      </c>
      <c r="J154" t="str">
        <f>VLOOKUP($A154,'Capital spend Nov 30'!$D$10:$W$6901,8,0)</f>
        <v>In-Suite Renovation (Capital)</v>
      </c>
      <c r="K154" t="str">
        <f>VLOOKUP($A154,'Capital spend Nov 30'!$D$10:$W$6901,2,0)</f>
        <v>Laura Clarke-Giberson</v>
      </c>
      <c r="L154" t="str">
        <f>VLOOKUP($A154,'Capital spend Nov 30'!$D$10:$W$6901,4,0)</f>
        <v>Suite 2-722 Reno (Split) Additional Scope</v>
      </c>
      <c r="Q154">
        <f t="shared" ref="Q154:Q170" si="6">COUNTIF(Z:Z,C154)</f>
        <v>0</v>
      </c>
      <c r="R154" s="118" t="s">
        <v>6260</v>
      </c>
      <c r="S154" s="118" t="s">
        <v>692</v>
      </c>
      <c r="T154" s="118" t="s">
        <v>6261</v>
      </c>
      <c r="U154" s="119">
        <v>3220.5</v>
      </c>
      <c r="V154" s="118"/>
      <c r="W154" s="118"/>
      <c r="X154" s="118"/>
      <c r="Y154" s="118"/>
      <c r="Z154" s="118"/>
    </row>
    <row r="155" spans="1:26" hidden="1">
      <c r="A155" t="s">
        <v>7004</v>
      </c>
      <c r="B155" t="s">
        <v>979</v>
      </c>
      <c r="C155" s="48" t="s">
        <v>1012</v>
      </c>
      <c r="D155" t="str">
        <f t="shared" si="5"/>
        <v>P22-021601</v>
      </c>
      <c r="E155" t="str">
        <f>IFERROR(VLOOKUP($A155,'Capital spend Nov 30'!$D:$G,3,FALSE),"No PO")</f>
        <v>P22-021601 - Line 1</v>
      </c>
      <c r="F155" t="str">
        <f>VLOOKUP(A155,'Capital spend Nov 30'!D:Q,14,FALSE)</f>
        <v>Columbia Forest - 2022 - Robot Coupe Blixer Replacement</v>
      </c>
      <c r="G155" t="str">
        <f>VLOOKUP(A155,'Capital spend Nov 30'!D:U,18,FALSE)</f>
        <v>No</v>
      </c>
      <c r="H155" s="89">
        <f>SUMIF('Capital spend Nov 30'!D:D,'Dec 2022'!A155,'Capital spend Nov 30'!H:H)</f>
        <v>6356.32</v>
      </c>
      <c r="I155" t="str">
        <f>VLOOKUP(A155,'Capital spend Nov 30'!$D$10:$W$6901,15,0)</f>
        <v>ST10174</v>
      </c>
      <c r="J155" t="str">
        <f>VLOOKUP($A155,'Capital spend Nov 30'!$D$10:$W$6901,8,0)</f>
        <v>Kitchen FF&amp;E (Capital)</v>
      </c>
      <c r="K155" t="str">
        <f>VLOOKUP($A155,'Capital spend Nov 30'!$D$10:$W$6901,2,0)</f>
        <v>Hazel D'Gama</v>
      </c>
      <c r="L155" t="str">
        <f>VLOOKUP($A155,'Capital spend Nov 30'!$D$10:$W$6901,4,0)</f>
        <v>Columbia Forest - Robot Coupe Blixer</v>
      </c>
      <c r="Q155" s="106">
        <f t="shared" si="6"/>
        <v>0</v>
      </c>
      <c r="R155" s="118" t="s">
        <v>6262</v>
      </c>
      <c r="S155" s="118" t="s">
        <v>437</v>
      </c>
      <c r="T155" s="118" t="s">
        <v>6263</v>
      </c>
      <c r="U155" s="119">
        <v>555</v>
      </c>
      <c r="V155" s="118"/>
      <c r="W155" s="118"/>
      <c r="X155" s="118"/>
      <c r="Y155" s="118"/>
      <c r="Z155" s="118"/>
    </row>
    <row r="156" spans="1:26" hidden="1">
      <c r="A156" t="s">
        <v>7005</v>
      </c>
      <c r="B156" t="s">
        <v>979</v>
      </c>
      <c r="C156" s="48" t="s">
        <v>1086</v>
      </c>
      <c r="D156" t="str">
        <f t="shared" si="5"/>
        <v>P22-021546</v>
      </c>
      <c r="E156" t="str">
        <f>IFERROR(VLOOKUP($A156,'Capital spend Nov 30'!$D:$G,3,FALSE),"No PO")</f>
        <v>P22-021546 - Line 1</v>
      </c>
      <c r="F156" t="str">
        <f>VLOOKUP(A156,'Capital spend Nov 30'!D:Q,14,FALSE)</f>
        <v>Colonel By - 2022 - Laundry Dryer equipment</v>
      </c>
      <c r="G156" t="str">
        <f>VLOOKUP(A156,'Capital spend Nov 30'!D:U,18,FALSE)</f>
        <v>No</v>
      </c>
      <c r="H156" s="89">
        <f>SUMIF('Capital spend Nov 30'!D:D,'Dec 2022'!A156,'Capital spend Nov 30'!H:H)</f>
        <v>22430.5</v>
      </c>
      <c r="I156" t="str">
        <f>VLOOKUP(A156,'Capital spend Nov 30'!$D$10:$W$6901,15,0)</f>
        <v>ST10049</v>
      </c>
      <c r="J156" t="str">
        <f>VLOOKUP($A156,'Capital spend Nov 30'!$D$10:$W$6901,8,0)</f>
        <v>Laundry FF&amp;E (Capital)</v>
      </c>
      <c r="K156" t="str">
        <f>VLOOKUP($A156,'Capital spend Nov 30'!$D$10:$W$6901,2,0)</f>
        <v>Franco D'Angelo</v>
      </c>
      <c r="L156" t="str">
        <f>VLOOKUP($A156,'Capital spend Nov 30'!$D$10:$W$6901,4,0)</f>
        <v>Colonel By - 2022 - Laundry Dryer equipment - Purchasing 2 x commercial dryers. Current dryers need about 12 k of work combined. The 1 dryer isn't even operational. The  IT board is obsolete, if the working dryer goes down  were going to be without any equipment .The equipment is at end of life more 20 yrs  I attached the 2 repair quotes plus on top of this  each machine will require  800- 1000 worth of maintenance work  ..Maintenace has not been done .</v>
      </c>
      <c r="Q156" s="106">
        <f t="shared" si="6"/>
        <v>0</v>
      </c>
      <c r="R156" s="118" t="s">
        <v>6264</v>
      </c>
      <c r="S156" s="118" t="s">
        <v>135</v>
      </c>
      <c r="T156" s="118" t="s">
        <v>6265</v>
      </c>
      <c r="U156" s="119">
        <v>1412.5</v>
      </c>
      <c r="V156" s="118"/>
      <c r="W156" s="118"/>
      <c r="X156" s="118"/>
      <c r="Y156" s="118"/>
      <c r="Z156" s="118"/>
    </row>
    <row r="157" spans="1:26" hidden="1">
      <c r="A157" t="s">
        <v>7006</v>
      </c>
      <c r="B157" t="s">
        <v>979</v>
      </c>
      <c r="C157" s="48" t="s">
        <v>1012</v>
      </c>
      <c r="D157" t="str">
        <f t="shared" si="5"/>
        <v>P22-021555</v>
      </c>
      <c r="E157" t="str">
        <f>IFERROR(VLOOKUP($A157,'Capital spend Nov 30'!$D:$G,3,FALSE),"No PO")</f>
        <v>P22-021555 - Line 1</v>
      </c>
      <c r="F157" t="str">
        <f>VLOOKUP(A157,'Capital spend Nov 30'!D:Q,14,FALSE)</f>
        <v>Renaissance - 2022 - In-Suite Renovations</v>
      </c>
      <c r="G157" t="str">
        <f>VLOOKUP(A157,'Capital spend Nov 30'!D:U,18,FALSE)</f>
        <v>No</v>
      </c>
      <c r="H157" s="89">
        <f>SUMIF('Capital spend Nov 30'!D:D,'Dec 2022'!A157,'Capital spend Nov 30'!H:H)</f>
        <v>6161.89</v>
      </c>
      <c r="I157" t="str">
        <f>VLOOKUP(A157,'Capital spend Nov 30'!$D$10:$W$6901,15,0)</f>
        <v>ST10086</v>
      </c>
      <c r="J157" t="str">
        <f>VLOOKUP($A157,'Capital spend Nov 30'!$D$10:$W$6901,8,0)</f>
        <v>In-Suite Renovation (Capital)</v>
      </c>
      <c r="K157" t="str">
        <f>VLOOKUP($A157,'Capital spend Nov 30'!$D$10:$W$6901,2,0)</f>
        <v>Tim Eveleigh</v>
      </c>
      <c r="L157" t="str">
        <f>VLOOKUP($A157,'Capital spend Nov 30'!$D$10:$W$6901,4,0)</f>
        <v>Suite 231 Reno</v>
      </c>
      <c r="Q157">
        <f t="shared" si="6"/>
        <v>0</v>
      </c>
      <c r="R157" s="118" t="s">
        <v>6266</v>
      </c>
      <c r="S157" s="118" t="s">
        <v>396</v>
      </c>
      <c r="T157" s="118" t="s">
        <v>6267</v>
      </c>
      <c r="U157" s="119">
        <v>27936.93</v>
      </c>
      <c r="V157" s="118"/>
      <c r="W157" s="118"/>
      <c r="X157" s="118"/>
      <c r="Y157" s="118"/>
      <c r="Z157" s="118"/>
    </row>
    <row r="158" spans="1:26" hidden="1">
      <c r="A158" s="25" t="s">
        <v>7007</v>
      </c>
      <c r="B158" t="s">
        <v>979</v>
      </c>
      <c r="C158" s="48" t="s">
        <v>1086</v>
      </c>
      <c r="D158" t="str">
        <f t="shared" si="5"/>
        <v>P22-021633</v>
      </c>
      <c r="E158" t="str">
        <f>IFERROR(VLOOKUP($A158,'Capital spend Nov 30'!$D:$G,3,FALSE),"No PO")</f>
        <v>P22-021633 - Line 1</v>
      </c>
      <c r="F158" t="str">
        <f>VLOOKUP(A158,'Capital spend Nov 30'!D:Q,14,FALSE)</f>
        <v>Inglewood - 2022 - Repair Combi Oven (Revised)</v>
      </c>
      <c r="G158" t="str">
        <f>VLOOKUP(A158,'Capital spend Nov 30'!D:U,18,FALSE)</f>
        <v>No</v>
      </c>
      <c r="H158" s="89">
        <f>SUMIF('Capital spend Nov 30'!D:D,'Dec 2022'!A158,'Capital spend Nov 30'!H:H)</f>
        <v>8207.1200000000008</v>
      </c>
      <c r="I158" t="str">
        <f>VLOOKUP(A158,'Capital spend Nov 30'!$D$10:$W$6901,15,0)</f>
        <v>ST10066</v>
      </c>
      <c r="J158" t="str">
        <f>VLOOKUP($A158,'Capital spend Nov 30'!$D$10:$W$6901,8,0)</f>
        <v>Kitchen FF&amp;E (Capital)</v>
      </c>
      <c r="K158" t="str">
        <f>VLOOKUP($A158,'Capital spend Nov 30'!$D$10:$W$6901,2,0)</f>
        <v>Trevor Shoemaker</v>
      </c>
      <c r="L158" t="str">
        <f>VLOOKUP($A158,'Capital spend Nov 30'!$D$10:$W$6901,4,0)</f>
        <v>Urgent repairs to combi oven. This appliance critical to kitchen operation but is offline due to multiple failed components. (Economical to repair vs replacement).</v>
      </c>
      <c r="Q158" s="106">
        <f t="shared" si="6"/>
        <v>0</v>
      </c>
      <c r="R158" s="118" t="s">
        <v>6268</v>
      </c>
      <c r="S158" s="118" t="s">
        <v>73</v>
      </c>
      <c r="T158" s="118" t="s">
        <v>6269</v>
      </c>
      <c r="U158" s="119">
        <v>8509.19</v>
      </c>
      <c r="V158" s="118"/>
      <c r="W158" s="118"/>
      <c r="X158" s="118"/>
      <c r="Y158" s="118"/>
      <c r="Z158" s="118"/>
    </row>
    <row r="159" spans="1:26" hidden="1">
      <c r="A159" t="s">
        <v>7008</v>
      </c>
      <c r="B159" t="s">
        <v>979</v>
      </c>
      <c r="C159" s="48" t="s">
        <v>1012</v>
      </c>
      <c r="D159" t="str">
        <f t="shared" si="5"/>
        <v>P22-021664</v>
      </c>
      <c r="E159" t="str">
        <f>IFERROR(VLOOKUP($A159,'Capital spend Nov 30'!$D:$G,3,FALSE),"No PO")</f>
        <v>P22-021664 - Line 2</v>
      </c>
      <c r="F159" t="str">
        <f>VLOOKUP(A159,'Capital spend Nov 30'!D:Q,14,FALSE)</f>
        <v>Scenic Acres - 2022 - In-Suite Renovations</v>
      </c>
      <c r="G159" t="str">
        <f>VLOOKUP(A159,'Capital spend Nov 30'!D:U,18,FALSE)</f>
        <v>No</v>
      </c>
      <c r="H159" s="89">
        <f>SUMIF('Capital spend Nov 30'!D:D,'Dec 2022'!A159,'Capital spend Nov 30'!H:H)</f>
        <v>9244.67</v>
      </c>
      <c r="I159" t="str">
        <f>VLOOKUP(A159,'Capital spend Nov 30'!$D$10:$W$6901,15,0)</f>
        <v>ST10070</v>
      </c>
      <c r="J159" t="str">
        <f>VLOOKUP($A159,'Capital spend Nov 30'!$D$10:$W$6901,8,0)</f>
        <v>Suites FF&amp;E (Capital)</v>
      </c>
      <c r="K159" t="str">
        <f>VLOOKUP($A159,'Capital spend Nov 30'!$D$10:$W$6901,2,0)</f>
        <v>DREW WILLIAMS</v>
      </c>
      <c r="L159" t="str">
        <f>VLOOKUP($A159,'Capital spend Nov 30'!$D$10:$W$6901,4,0)</f>
        <v>Suite 332 Reno Fridge</v>
      </c>
      <c r="Q159">
        <f t="shared" si="6"/>
        <v>0</v>
      </c>
      <c r="R159" s="118" t="s">
        <v>6270</v>
      </c>
      <c r="S159" s="118" t="s">
        <v>145</v>
      </c>
      <c r="T159" s="118" t="s">
        <v>6271</v>
      </c>
      <c r="U159" s="119">
        <v>1665.62</v>
      </c>
      <c r="V159" s="118"/>
      <c r="W159" s="118"/>
      <c r="X159" s="118"/>
      <c r="Y159" s="118"/>
      <c r="Z159" s="118"/>
    </row>
    <row r="160" spans="1:26" hidden="1">
      <c r="A160" t="s">
        <v>7009</v>
      </c>
      <c r="B160" t="s">
        <v>979</v>
      </c>
      <c r="C160" s="48" t="s">
        <v>1012</v>
      </c>
      <c r="D160" t="str">
        <f t="shared" si="5"/>
        <v>P22-021662</v>
      </c>
      <c r="E160" t="str">
        <f>IFERROR(VLOOKUP($A160,'Capital spend Nov 30'!$D:$G,3,FALSE),"No PO")</f>
        <v>P22-021662 - Line 1</v>
      </c>
      <c r="F160" t="str">
        <f>VLOOKUP(A160,'Capital spend Nov 30'!D:Q,14,FALSE)</f>
        <v>Chateau Renoir - 2022 - Heating &amp; Combustion Air Upgrades</v>
      </c>
      <c r="G160" t="str">
        <f>VLOOKUP(A160,'Capital spend Nov 30'!D:U,18,FALSE)</f>
        <v>No</v>
      </c>
      <c r="H160" s="89">
        <f>SUMIF('Capital spend Nov 30'!D:D,'Dec 2022'!A160,'Capital spend Nov 30'!H:H)</f>
        <v>51303.53</v>
      </c>
      <c r="I160" t="str">
        <f>VLOOKUP(A160,'Capital spend Nov 30'!$D$10:$W$6901,15,0)</f>
        <v>ST10068</v>
      </c>
      <c r="J160" t="str">
        <f>VLOOKUP($A160,'Capital spend Nov 30'!$D$10:$W$6901,8,0)</f>
        <v>HVAC Systems (Capital)</v>
      </c>
      <c r="K160" t="str">
        <f>VLOOKUP($A160,'Capital spend Nov 30'!$D$10:$W$6901,2,0)</f>
        <v>Trevor Shoemaker</v>
      </c>
      <c r="L160" t="str">
        <f>VLOOKUP($A160,'Capital spend Nov 30'!$D$10:$W$6901,4,0)</f>
        <v>Required Hydronic Heating system upgrades, including combustion air re-design (as per WSP), roofing, structural, venting, ducting, gas valve boiler #3, control signal correction as per manufacturer, control and safety upgrades to pool BAS.</v>
      </c>
      <c r="Q160">
        <f t="shared" si="6"/>
        <v>0</v>
      </c>
      <c r="R160" s="118" t="s">
        <v>6272</v>
      </c>
      <c r="S160" s="118" t="s">
        <v>5955</v>
      </c>
      <c r="T160" s="118" t="s">
        <v>6273</v>
      </c>
      <c r="U160" s="119">
        <v>11582.5</v>
      </c>
      <c r="V160" s="118"/>
      <c r="W160" s="118"/>
      <c r="X160" s="118"/>
      <c r="Y160" s="118"/>
      <c r="Z160" s="118"/>
    </row>
    <row r="161" spans="1:26" hidden="1">
      <c r="A161" t="s">
        <v>7010</v>
      </c>
      <c r="B161" t="s">
        <v>979</v>
      </c>
      <c r="C161" s="48" t="s">
        <v>5149</v>
      </c>
      <c r="D161" t="str">
        <f t="shared" si="5"/>
        <v>P22-021554</v>
      </c>
      <c r="E161" t="str">
        <f>IFERROR(VLOOKUP($A161,'Capital spend Nov 30'!$D:$G,3,FALSE),"No PO")</f>
        <v>P22-021554 - Line 1</v>
      </c>
      <c r="F161" t="str">
        <f>VLOOKUP(A161,'Capital spend Nov 30'!D:Q,14,FALSE)</f>
        <v>The Bentley Regina - 2022 - In-Suite Renovations</v>
      </c>
      <c r="G161" t="str">
        <f>VLOOKUP(A161,'Capital spend Nov 30'!D:U,18,FALSE)</f>
        <v>No</v>
      </c>
      <c r="H161" s="89">
        <f>SUMIF('Capital spend Nov 30'!D:D,'Dec 2022'!A161,'Capital spend Nov 30'!H:H)</f>
        <v>3191.25</v>
      </c>
      <c r="I161" t="str">
        <f>VLOOKUP(A161,'Capital spend Nov 30'!$D$10:$W$6901,15,0)</f>
        <v>ST10085</v>
      </c>
      <c r="J161" t="str">
        <f>VLOOKUP($A161,'Capital spend Nov 30'!$D$10:$W$6901,8,0)</f>
        <v>In-Suite Renovation (Capital)</v>
      </c>
      <c r="K161" t="str">
        <f>VLOOKUP($A161,'Capital spend Nov 30'!$D$10:$W$6901,2,0)</f>
        <v>Reymon Roxas</v>
      </c>
      <c r="L161" t="str">
        <f>VLOOKUP($A161,'Capital spend Nov 30'!$D$10:$W$6901,4,0)</f>
        <v>Suite 324 Reno Additional Scope Supply and Install cupboards in bathroom , custom  vanity base.</v>
      </c>
      <c r="Q161">
        <f t="shared" si="6"/>
        <v>0</v>
      </c>
      <c r="R161" s="118" t="s">
        <v>6274</v>
      </c>
      <c r="S161" s="118" t="s">
        <v>6197</v>
      </c>
      <c r="T161" s="118" t="s">
        <v>6275</v>
      </c>
      <c r="U161" s="119">
        <v>2810.31</v>
      </c>
      <c r="V161" s="118"/>
      <c r="W161" s="118"/>
      <c r="X161" s="118"/>
      <c r="Y161" s="118"/>
      <c r="Z161" s="118"/>
    </row>
    <row r="162" spans="1:26" hidden="1">
      <c r="A162" s="25" t="s">
        <v>7011</v>
      </c>
      <c r="B162" t="s">
        <v>979</v>
      </c>
      <c r="C162" s="48" t="s">
        <v>1012</v>
      </c>
      <c r="D162" t="str">
        <f t="shared" si="5"/>
        <v>P22-021515</v>
      </c>
      <c r="E162" t="str">
        <f>IFERROR(VLOOKUP($A162,'Capital spend Nov 30'!$D:$G,3,FALSE),"No PO")</f>
        <v>P22-021515 - Line 1</v>
      </c>
      <c r="F162" t="str">
        <f>VLOOKUP(A162,'Capital spend Nov 30'!D:Q,14,FALSE)</f>
        <v>The Wellington - 2022 - Washer Dryer Combo Replacements</v>
      </c>
      <c r="G162" t="str">
        <f>VLOOKUP(A162,'Capital spend Nov 30'!D:U,18,FALSE)</f>
        <v>No</v>
      </c>
      <c r="H162" s="89">
        <f>SUMIF('Capital spend Nov 30'!D:D,'Dec 2022'!A162,'Capital spend Nov 30'!H:H)</f>
        <v>12696.32</v>
      </c>
      <c r="I162" t="str">
        <f>VLOOKUP(A162,'Capital spend Nov 30'!$D$10:$W$6901,15,0)</f>
        <v>ST10076</v>
      </c>
      <c r="J162" t="str">
        <f>VLOOKUP($A162,'Capital spend Nov 30'!$D$10:$W$6901,8,0)</f>
        <v>Laundry FF&amp;E (Capital)</v>
      </c>
      <c r="K162" t="str">
        <f>VLOOKUP($A162,'Capital spend Nov 30'!$D$10:$W$6901,2,0)</f>
        <v>Trevor Shoemaker</v>
      </c>
      <c r="L162" t="str">
        <f>VLOOKUP($A162,'Capital spend Nov 30'!$D$10:$W$6901,4,0)</f>
        <v>Replace failed washer dryer combo on 3rd floor (x2). Replace with commercial grade c/w electrical upgrades.</v>
      </c>
      <c r="Q162">
        <f t="shared" si="6"/>
        <v>0</v>
      </c>
      <c r="R162" s="118" t="s">
        <v>6276</v>
      </c>
      <c r="S162" s="118" t="s">
        <v>746</v>
      </c>
      <c r="T162" s="118" t="s">
        <v>6277</v>
      </c>
      <c r="U162" s="119">
        <v>1412.5</v>
      </c>
      <c r="V162" s="118"/>
      <c r="W162" s="118"/>
      <c r="X162" s="118"/>
      <c r="Y162" s="118"/>
      <c r="Z162" s="118"/>
    </row>
    <row r="163" spans="1:26" hidden="1">
      <c r="A163" s="25" t="s">
        <v>7012</v>
      </c>
      <c r="B163" t="s">
        <v>979</v>
      </c>
      <c r="C163" s="57" t="s">
        <v>7013</v>
      </c>
      <c r="D163" t="str">
        <f t="shared" si="5"/>
        <v>P22-021635</v>
      </c>
      <c r="E163" t="str">
        <f>IFERROR(VLOOKUP($A163,'Capital spend Nov 30'!$D:$G,3,FALSE),"No PO")</f>
        <v>P22-021635 - Line 1</v>
      </c>
      <c r="F163" t="str">
        <f>VLOOKUP(A163,'Capital spend Nov 30'!D:Q,14,FALSE)</f>
        <v>Scenic Acres - 2022 - In-Suite Renovations</v>
      </c>
      <c r="G163" t="str">
        <f>VLOOKUP(A163,'Capital spend Nov 30'!D:U,18,FALSE)</f>
        <v>No</v>
      </c>
      <c r="H163" s="89">
        <f>SUMIF('Capital spend Nov 30'!D:D,'Dec 2022'!A163,'Capital spend Nov 30'!H:H)</f>
        <v>5748.7</v>
      </c>
      <c r="I163" t="str">
        <f>VLOOKUP(A163,'Capital spend Nov 30'!$D$10:$W$6901,15,0)</f>
        <v>ST10070</v>
      </c>
      <c r="J163" t="str">
        <f>VLOOKUP($A163,'Capital spend Nov 30'!$D$10:$W$6901,8,0)</f>
        <v>In-Suite Renovation (Capital)</v>
      </c>
      <c r="K163" t="str">
        <f>VLOOKUP($A163,'Capital spend Nov 30'!$D$10:$W$6901,2,0)</f>
        <v>DREW WILLIAMS</v>
      </c>
      <c r="L163" t="str">
        <f>VLOOKUP($A163,'Capital spend Nov 30'!$D$10:$W$6901,4,0)</f>
        <v>Suite 201 Reno Additional Scope
Scope Work Completed</v>
      </c>
      <c r="Q163">
        <f t="shared" si="6"/>
        <v>0</v>
      </c>
      <c r="R163" s="118" t="s">
        <v>6278</v>
      </c>
      <c r="S163" s="118" t="s">
        <v>269</v>
      </c>
      <c r="T163" s="118" t="s">
        <v>6279</v>
      </c>
      <c r="U163" s="119">
        <v>171760</v>
      </c>
      <c r="V163" s="118"/>
      <c r="W163" s="118"/>
      <c r="X163" s="118"/>
      <c r="Y163" s="118"/>
      <c r="Z163" s="118"/>
    </row>
    <row r="164" spans="1:26" hidden="1">
      <c r="A164" t="s">
        <v>7014</v>
      </c>
      <c r="B164" t="s">
        <v>979</v>
      </c>
      <c r="C164" s="48" t="s">
        <v>1012</v>
      </c>
      <c r="D164" t="str">
        <f t="shared" si="5"/>
        <v>P22-021682</v>
      </c>
      <c r="E164" t="str">
        <f>IFERROR(VLOOKUP($A164,'Capital spend Nov 30'!$D:$G,3,FALSE),"No PO")</f>
        <v>P22-021682 - Line 2</v>
      </c>
      <c r="F164" t="str">
        <f>VLOOKUP(A164,'Capital spend Nov 30'!D:Q,14,FALSE)</f>
        <v>Scenic Acres - 2022 - In-Suite Renovations</v>
      </c>
      <c r="G164" t="str">
        <f>VLOOKUP(A164,'Capital spend Nov 30'!D:U,18,FALSE)</f>
        <v>No</v>
      </c>
      <c r="H164" s="89">
        <f>SUMIF('Capital spend Nov 30'!D:D,'Dec 2022'!A164,'Capital spend Nov 30'!H:H)</f>
        <v>6141.45</v>
      </c>
      <c r="I164" t="str">
        <f>VLOOKUP(A164,'Capital spend Nov 30'!$D$10:$W$6901,15,0)</f>
        <v>ST10070</v>
      </c>
      <c r="J164" t="str">
        <f>VLOOKUP($A164,'Capital spend Nov 30'!$D$10:$W$6901,8,0)</f>
        <v>Suites FF&amp;E (Capital)</v>
      </c>
      <c r="K164" t="str">
        <f>VLOOKUP($A164,'Capital spend Nov 30'!$D$10:$W$6901,2,0)</f>
        <v>DREW WILLIAMS</v>
      </c>
      <c r="L164" t="str">
        <f>VLOOKUP($A164,'Capital spend Nov 30'!$D$10:$W$6901,4,0)</f>
        <v>Suite 307 Reno Fridge Scope Work Complete</v>
      </c>
      <c r="Q164">
        <f t="shared" si="6"/>
        <v>0</v>
      </c>
      <c r="R164" s="118" t="s">
        <v>6280</v>
      </c>
      <c r="S164" s="118" t="s">
        <v>349</v>
      </c>
      <c r="T164" s="118" t="s">
        <v>6281</v>
      </c>
      <c r="U164" s="119">
        <v>724.5</v>
      </c>
      <c r="V164" s="118"/>
      <c r="W164" s="118"/>
      <c r="X164" s="118"/>
      <c r="Y164" s="118"/>
      <c r="Z164" s="118"/>
    </row>
    <row r="165" spans="1:26" hidden="1">
      <c r="A165" t="s">
        <v>7015</v>
      </c>
      <c r="B165" t="s">
        <v>979</v>
      </c>
      <c r="C165" s="57" t="s">
        <v>7016</v>
      </c>
      <c r="D165" t="str">
        <f t="shared" si="5"/>
        <v>P22-021634</v>
      </c>
      <c r="E165" t="str">
        <f>IFERROR(VLOOKUP($A165,'Capital spend Nov 30'!$D:$G,3,FALSE),"No PO")</f>
        <v>P22-021634 - Line 2</v>
      </c>
      <c r="F165" t="str">
        <f>VLOOKUP(A165,'Capital spend Nov 30'!D:Q,14,FALSE)</f>
        <v>Scenic Acres - 2022 - In-Suite Renovations</v>
      </c>
      <c r="G165" t="str">
        <f>VLOOKUP(A165,'Capital spend Nov 30'!D:U,18,FALSE)</f>
        <v>No</v>
      </c>
      <c r="H165" s="89">
        <f>SUMIF('Capital spend Nov 30'!D:D,'Dec 2022'!A165,'Capital spend Nov 30'!H:H)</f>
        <v>6686.9</v>
      </c>
      <c r="I165" t="str">
        <f>VLOOKUP(A165,'Capital spend Nov 30'!$D$10:$W$6901,15,0)</f>
        <v>ST10070</v>
      </c>
      <c r="J165" t="str">
        <f>VLOOKUP($A165,'Capital spend Nov 30'!$D$10:$W$6901,8,0)</f>
        <v>Suites FF&amp;E (Capital)</v>
      </c>
      <c r="K165" t="str">
        <f>VLOOKUP($A165,'Capital spend Nov 30'!$D$10:$W$6901,2,0)</f>
        <v>DREW WILLIAMS</v>
      </c>
      <c r="L165" t="str">
        <f>VLOOKUP($A165,'Capital spend Nov 30'!$D$10:$W$6901,4,0)</f>
        <v>Suite 331 Reno Fridge Scope Work Complete</v>
      </c>
      <c r="Q165">
        <f t="shared" si="6"/>
        <v>0</v>
      </c>
      <c r="R165" s="118" t="s">
        <v>6282</v>
      </c>
      <c r="S165" s="118" t="s">
        <v>381</v>
      </c>
      <c r="T165" s="118" t="s">
        <v>6283</v>
      </c>
      <c r="U165" s="119">
        <v>75799.5</v>
      </c>
      <c r="V165" s="118"/>
      <c r="W165" s="118"/>
      <c r="X165" s="118"/>
      <c r="Y165" s="118"/>
      <c r="Z165" s="118"/>
    </row>
    <row r="166" spans="1:26" hidden="1">
      <c r="A166" s="25" t="s">
        <v>7017</v>
      </c>
      <c r="B166" t="s">
        <v>979</v>
      </c>
      <c r="C166" s="48" t="s">
        <v>1012</v>
      </c>
      <c r="D166" t="str">
        <f t="shared" si="5"/>
        <v>P22-021566</v>
      </c>
      <c r="E166" t="str">
        <f>IFERROR(VLOOKUP($A166,'Capital spend Nov 30'!$D:$G,3,FALSE),"No PO")</f>
        <v>P22-021566 - Line 1</v>
      </c>
      <c r="F166" t="str">
        <f>VLOOKUP(A166,'Capital spend Nov 30'!D:Q,14,FALSE)</f>
        <v>Rayoak - 2022 - Motor &amp; Fan Wheel Replacement</v>
      </c>
      <c r="G166" t="str">
        <f>VLOOKUP(A166,'Capital spend Nov 30'!D:U,18,FALSE)</f>
        <v>No</v>
      </c>
      <c r="H166" s="89">
        <f>SUMIF('Capital spend Nov 30'!D:D,'Dec 2022'!A166,'Capital spend Nov 30'!H:H)</f>
        <v>1815.91</v>
      </c>
      <c r="I166" t="str">
        <f>VLOOKUP(A166,'Capital spend Nov 30'!$D$10:$W$6901,15,0)</f>
        <v>ST10030</v>
      </c>
      <c r="J166" t="str">
        <f>VLOOKUP($A166,'Capital spend Nov 30'!$D$10:$W$6901,8,0)</f>
        <v>HVAC Systems (Capital)</v>
      </c>
      <c r="K166" t="str">
        <f>VLOOKUP($A166,'Capital spend Nov 30'!$D$10:$W$6901,2,0)</f>
        <v>Walter Lavigne</v>
      </c>
      <c r="L166" t="str">
        <f>VLOOKUP($A166,'Capital spend Nov 30'!$D$10:$W$6901,4,0)</f>
        <v>heating motor and fan wheel replacement</v>
      </c>
      <c r="Q166">
        <f>COUNTIF(Z:Z,C166)</f>
        <v>0</v>
      </c>
      <c r="R166" s="118" t="s">
        <v>6284</v>
      </c>
      <c r="S166" s="118" t="s">
        <v>109</v>
      </c>
      <c r="T166" s="118" t="s">
        <v>6285</v>
      </c>
      <c r="U166" s="119">
        <v>32883</v>
      </c>
      <c r="V166" s="118"/>
      <c r="W166" s="118"/>
      <c r="X166" s="118"/>
      <c r="Y166" s="118"/>
      <c r="Z166" s="118"/>
    </row>
    <row r="167" spans="1:26" hidden="1">
      <c r="A167" t="s">
        <v>7018</v>
      </c>
      <c r="B167" t="s">
        <v>979</v>
      </c>
      <c r="C167" s="48" t="s">
        <v>5149</v>
      </c>
      <c r="D167" t="str">
        <f t="shared" si="5"/>
        <v>P22-021532</v>
      </c>
      <c r="E167" t="str">
        <f>IFERROR(VLOOKUP($A167,'Capital spend Nov 30'!$D:$G,3,FALSE),"No PO")</f>
        <v>P22-021532 - Line 1</v>
      </c>
      <c r="F167" t="str">
        <f>VLOOKUP(A167,'Capital spend Nov 30'!D:Q,14,FALSE)</f>
        <v>Rayoak - 2022 - Fire &amp; LS Deficiencies</v>
      </c>
      <c r="G167" t="str">
        <f>VLOOKUP(A167,'Capital spend Nov 30'!D:U,18,FALSE)</f>
        <v>No</v>
      </c>
      <c r="H167" s="89">
        <f>SUMIF('Capital spend Nov 30'!D:D,'Dec 2022'!A167,'Capital spend Nov 30'!H:H)</f>
        <v>10020.51</v>
      </c>
      <c r="I167" t="str">
        <f>VLOOKUP(A167,'Capital spend Nov 30'!$D$10:$W$6901,15,0)</f>
        <v>ST10030</v>
      </c>
      <c r="J167" t="str">
        <f>VLOOKUP($A167,'Capital spend Nov 30'!$D$10:$W$6901,8,0)</f>
        <v>Access and Security systems (Capital)</v>
      </c>
      <c r="K167" t="str">
        <f>VLOOKUP($A167,'Capital spend Nov 30'!$D$10:$W$6901,2,0)</f>
        <v>Walter Lavigne</v>
      </c>
      <c r="L167" t="str">
        <f>VLOOKUP($A167,'Capital spend Nov 30'!$D$10:$W$6901,4,0)</f>
        <v>Description
Fire &amp; LS Deficiencies</v>
      </c>
      <c r="Q167">
        <f>COUNTIF(Z:Z,C167)</f>
        <v>0</v>
      </c>
      <c r="R167" s="118" t="s">
        <v>6286</v>
      </c>
      <c r="S167" s="118" t="s">
        <v>384</v>
      </c>
      <c r="T167" s="118" t="s">
        <v>6287</v>
      </c>
      <c r="U167" s="119">
        <v>8277.15</v>
      </c>
      <c r="V167" s="118"/>
      <c r="W167" s="118"/>
      <c r="X167" s="118"/>
      <c r="Y167" s="118"/>
      <c r="Z167" s="118"/>
    </row>
    <row r="168" spans="1:26" hidden="1">
      <c r="A168" t="s">
        <v>7019</v>
      </c>
      <c r="B168" t="s">
        <v>979</v>
      </c>
      <c r="C168" s="48" t="s">
        <v>1012</v>
      </c>
      <c r="D168" t="str">
        <f t="shared" si="5"/>
        <v>P22-021578</v>
      </c>
      <c r="E168" t="str">
        <f>IFERROR(VLOOKUP($A168,'Capital spend Nov 30'!$D:$G,3,FALSE),"No PO")</f>
        <v>P22-021578 - Line 1</v>
      </c>
      <c r="F168" t="str">
        <f>VLOOKUP(A168,'Capital spend Nov 30'!D:Q,14,FALSE)</f>
        <v>Brierwood Apts - 2022 - In-Suite Renovations</v>
      </c>
      <c r="G168" t="str">
        <f>VLOOKUP(A168,'Capital spend Nov 30'!D:U,18,FALSE)</f>
        <v>No</v>
      </c>
      <c r="H168" s="89">
        <f>SUMIF('Capital spend Nov 30'!D:D,'Dec 2022'!A168,'Capital spend Nov 30'!H:H)</f>
        <v>1412.5</v>
      </c>
      <c r="I168" t="str">
        <f>VLOOKUP(A168,'Capital spend Nov 30'!$D$10:$W$6901,15,0)</f>
        <v>ST10186</v>
      </c>
      <c r="J168" t="str">
        <f>VLOOKUP($A168,'Capital spend Nov 30'!$D$10:$W$6901,8,0)</f>
        <v>In-Suite Refresh (Capital)</v>
      </c>
      <c r="K168" t="str">
        <f>VLOOKUP($A168,'Capital spend Nov 30'!$D$10:$W$6901,2,0)</f>
        <v>Mandie Kopitin</v>
      </c>
      <c r="L168" t="str">
        <f>VLOOKUP($A168,'Capital spend Nov 30'!$D$10:$W$6901,4,0)</f>
        <v>Suite 414 Apt Refresh
Paint entire suite</v>
      </c>
      <c r="Q168">
        <f>COUNTIF(Z:Z,C168)</f>
        <v>0</v>
      </c>
      <c r="R168" s="118" t="s">
        <v>6288</v>
      </c>
      <c r="S168" s="118" t="s">
        <v>384</v>
      </c>
      <c r="T168" s="118" t="s">
        <v>6287</v>
      </c>
      <c r="U168" s="119">
        <v>24585.75</v>
      </c>
      <c r="V168" s="118"/>
      <c r="W168" s="118"/>
      <c r="X168" s="118"/>
      <c r="Y168" s="118"/>
      <c r="Z168" s="118"/>
    </row>
    <row r="169" spans="1:26" hidden="1">
      <c r="A169" s="25" t="s">
        <v>7020</v>
      </c>
      <c r="B169" t="s">
        <v>979</v>
      </c>
      <c r="C169" s="48" t="s">
        <v>1012</v>
      </c>
      <c r="D169" t="str">
        <f t="shared" si="5"/>
        <v>P22-021577</v>
      </c>
      <c r="E169" t="str">
        <f>IFERROR(VLOOKUP($A169,'Capital spend Nov 30'!$D:$G,3,FALSE),"No PO")</f>
        <v>P22-021577 - Line 1</v>
      </c>
      <c r="F169" t="str">
        <f>VLOOKUP(A169,'Capital spend Nov 30'!D:Q,14,FALSE)</f>
        <v>Brierwood Apts - 2022 - In-Suite Renovations</v>
      </c>
      <c r="G169" t="str">
        <f>VLOOKUP(A169,'Capital spend Nov 30'!D:U,18,FALSE)</f>
        <v>No</v>
      </c>
      <c r="H169" s="89">
        <f>SUMIF('Capital spend Nov 30'!D:D,'Dec 2022'!A169,'Capital spend Nov 30'!H:H)</f>
        <v>18839.099999999999</v>
      </c>
      <c r="I169" t="str">
        <f>VLOOKUP(A169,'Capital spend Nov 30'!$D$10:$W$6901,15,0)</f>
        <v>ST10186</v>
      </c>
      <c r="J169" t="str">
        <f>VLOOKUP($A169,'Capital spend Nov 30'!$D$10:$W$6901,8,0)</f>
        <v>In-Suite Renovation (Capital)</v>
      </c>
      <c r="K169" t="str">
        <f>VLOOKUP($A169,'Capital spend Nov 30'!$D$10:$W$6901,2,0)</f>
        <v>Mandie Kopitin</v>
      </c>
      <c r="L169" t="str">
        <f>VLOOKUP($A169,'Capital spend Nov 30'!$D$10:$W$6901,4,0)</f>
        <v>Suite 605 Apt Reno
-Remove , Dispose &amp; Install Flooring for entire suite including entrance kitchen and bathroom
-Supply &amp; Install Threshold/Transition Strip
-Pain entire Apartment
-Supply &amp; Install baseboards
-Supply &amp; Install 1/4 round
*****Resident paying $2000 for vinyl laminate flooring</v>
      </c>
      <c r="Q169">
        <f t="shared" si="6"/>
        <v>0</v>
      </c>
      <c r="R169" s="118" t="s">
        <v>6289</v>
      </c>
      <c r="S169" s="118" t="s">
        <v>964</v>
      </c>
      <c r="T169" s="118" t="s">
        <v>6290</v>
      </c>
      <c r="U169" s="119">
        <v>20815.2</v>
      </c>
      <c r="V169" s="118"/>
      <c r="W169" s="118"/>
      <c r="X169" s="118"/>
      <c r="Y169" s="118"/>
      <c r="Z169" s="118"/>
    </row>
    <row r="170" spans="1:26" hidden="1">
      <c r="A170" s="25" t="s">
        <v>7021</v>
      </c>
      <c r="B170" t="s">
        <v>979</v>
      </c>
      <c r="C170" s="66" t="s">
        <v>5149</v>
      </c>
      <c r="D170" t="str">
        <f t="shared" si="5"/>
        <v>P22-021659</v>
      </c>
      <c r="E170" t="str">
        <f>IFERROR(VLOOKUP($A170,'Capital spend Nov 30'!$D:$G,3,FALSE),"No PO")</f>
        <v>P22-021659 - Line 1</v>
      </c>
      <c r="F170" t="str">
        <f>VLOOKUP(A170,'Capital spend Nov 30'!D:Q,14,FALSE)</f>
        <v>Baywoods Place - 2022 - Hot Water Valve Replacement</v>
      </c>
      <c r="G170" t="str">
        <f>VLOOKUP(A170,'Capital spend Nov 30'!D:U,18,FALSE)</f>
        <v>No</v>
      </c>
      <c r="H170" s="89">
        <f>SUMIF('Capital spend Nov 30'!D:D,'Dec 2022'!A170,'Capital spend Nov 30'!H:H)</f>
        <v>3488.92</v>
      </c>
      <c r="I170" t="str">
        <f>VLOOKUP(A170,'Capital spend Nov 30'!$D$10:$W$6901,15,0)</f>
        <v>ST10330</v>
      </c>
      <c r="J170" t="str">
        <f>VLOOKUP($A170,'Capital spend Nov 30'!$D$10:$W$6901,8,0)</f>
        <v>HVAC Systems (Capital)</v>
      </c>
      <c r="K170" t="str">
        <f>VLOOKUP($A170,'Capital spend Nov 30'!$D$10:$W$6901,2,0)</f>
        <v>Hazel D'Gama</v>
      </c>
      <c r="L170" t="str">
        <f>VLOOKUP($A170,'Capital spend Nov 30'!$D$10:$W$6901,4,0)</f>
        <v>Baywoods - Replacement of hot water valve</v>
      </c>
      <c r="Q170">
        <f t="shared" si="6"/>
        <v>0</v>
      </c>
      <c r="R170" s="118" t="s">
        <v>6291</v>
      </c>
      <c r="S170" s="118" t="s">
        <v>269</v>
      </c>
      <c r="T170" s="118" t="s">
        <v>6292</v>
      </c>
      <c r="U170" s="119">
        <v>25332.29</v>
      </c>
      <c r="V170" s="118"/>
      <c r="W170" s="118"/>
      <c r="X170" s="118"/>
      <c r="Y170" s="118"/>
      <c r="Z170" s="118"/>
    </row>
    <row r="171" spans="1:26" hidden="1">
      <c r="A171" s="25" t="s">
        <v>7022</v>
      </c>
      <c r="B171" t="s">
        <v>979</v>
      </c>
      <c r="C171" s="57" t="s">
        <v>7023</v>
      </c>
      <c r="D171" t="str">
        <f t="shared" si="5"/>
        <v>P22-021576</v>
      </c>
      <c r="E171" t="str">
        <f>IFERROR(VLOOKUP($A171,'Capital spend Nov 30'!$D:$G,3,FALSE),"No PO")</f>
        <v>P22-021576 - Line 2</v>
      </c>
      <c r="F171" t="str">
        <f>VLOOKUP(A171,'Capital spend Nov 30'!D:Q,14,FALSE)</f>
        <v>Telfer Place - 2022 - In-Suite Renovations</v>
      </c>
      <c r="G171" t="str">
        <f>VLOOKUP(A171,'Capital spend Nov 30'!D:U,18,FALSE)</f>
        <v>No</v>
      </c>
      <c r="H171" s="89">
        <f>SUMIF('Capital spend Nov 30'!D:D,'Dec 2022'!A171,'Capital spend Nov 30'!H:H)</f>
        <v>20413.240000000002</v>
      </c>
      <c r="I171" t="str">
        <f>VLOOKUP(A171,'Capital spend Nov 30'!$D$10:$W$6901,15,0)</f>
        <v>ST10188</v>
      </c>
      <c r="J171" t="str">
        <f>VLOOKUP($A171,'Capital spend Nov 30'!$D$10:$W$6901,8,0)</f>
        <v>In-Suite Renovation (Capital)</v>
      </c>
      <c r="K171" t="str">
        <f>VLOOKUP($A171,'Capital spend Nov 30'!$D$10:$W$6901,2,0)</f>
        <v>Darleen Barber</v>
      </c>
      <c r="L171" t="str">
        <f>VLOOKUP($A171,'Capital spend Nov 30'!$D$10:$W$6901,4,0)</f>
        <v>Suite 780 Reno</v>
      </c>
      <c r="R171" s="118" t="s">
        <v>6293</v>
      </c>
      <c r="S171" s="118" t="s">
        <v>182</v>
      </c>
      <c r="T171" s="118" t="s">
        <v>6294</v>
      </c>
      <c r="U171" s="119">
        <v>19078.72</v>
      </c>
      <c r="V171" s="118"/>
      <c r="W171" s="118"/>
      <c r="X171" s="118"/>
      <c r="Y171" s="118"/>
      <c r="Z171" s="118"/>
    </row>
    <row r="172" spans="1:26" hidden="1">
      <c r="A172" s="25" t="s">
        <v>7024</v>
      </c>
      <c r="B172" t="s">
        <v>979</v>
      </c>
      <c r="C172" s="57" t="s">
        <v>7025</v>
      </c>
      <c r="D172" t="str">
        <f t="shared" si="5"/>
        <v>P22-021915</v>
      </c>
      <c r="E172" t="str">
        <f>IFERROR(VLOOKUP($A172,'Capital spend Nov 30'!$D:$G,3,FALSE),"No PO")</f>
        <v>P22-021915 - Line 2</v>
      </c>
      <c r="F172" t="str">
        <f>VLOOKUP(A172,'Capital spend Nov 30'!D:Q,14,FALSE)</f>
        <v>Telfer Place - 2022 - In-Suite Renovations</v>
      </c>
      <c r="G172" t="str">
        <f>VLOOKUP(A172,'Capital spend Nov 30'!D:U,18,FALSE)</f>
        <v>No</v>
      </c>
      <c r="H172" s="89">
        <f>SUMIF('Capital spend Nov 30'!D:D,'Dec 2022'!A172,'Capital spend Nov 30'!H:H)</f>
        <v>8639.02</v>
      </c>
      <c r="I172" t="str">
        <f>VLOOKUP(A172,'Capital spend Nov 30'!$D$10:$W$6901,15,0)</f>
        <v>ST10188</v>
      </c>
      <c r="J172" t="str">
        <f>VLOOKUP($A172,'Capital spend Nov 30'!$D$10:$W$6901,8,0)</f>
        <v>In-Suite Renovation (Capital)</v>
      </c>
      <c r="K172" t="str">
        <f>VLOOKUP($A172,'Capital spend Nov 30'!$D$10:$W$6901,2,0)</f>
        <v>Darleen Barber</v>
      </c>
      <c r="L172" t="str">
        <f>VLOOKUP($A172,'Capital spend Nov 30'!$D$10:$W$6901,4,0)</f>
        <v>Suite 390 Reno</v>
      </c>
      <c r="R172" s="118" t="s">
        <v>6295</v>
      </c>
      <c r="S172" s="118" t="s">
        <v>478</v>
      </c>
      <c r="T172" s="118" t="s">
        <v>6296</v>
      </c>
      <c r="U172" s="119">
        <v>30673.85</v>
      </c>
      <c r="V172" s="118"/>
      <c r="W172" s="118"/>
      <c r="X172" s="118"/>
      <c r="Y172" s="118"/>
      <c r="Z172" s="118"/>
    </row>
    <row r="173" spans="1:26" hidden="1">
      <c r="A173" s="25" t="s">
        <v>7026</v>
      </c>
      <c r="B173" t="s">
        <v>978</v>
      </c>
      <c r="C173" s="48" t="s">
        <v>1012</v>
      </c>
      <c r="D173" t="str">
        <f t="shared" si="5"/>
        <v>P22-021549</v>
      </c>
      <c r="E173" t="str">
        <f>IFERROR(VLOOKUP($A173,'Capital spend Nov 30'!$D:$G,3,FALSE),"No PO")</f>
        <v>P22-021549 - Line 1</v>
      </c>
      <c r="F173" t="str">
        <f>VLOOKUP(A173,'Capital spend Nov 30'!D:Q,14,FALSE)</f>
        <v>The Waverly/Rosewood - 2022 - In-Suite Renovations</v>
      </c>
      <c r="G173" t="str">
        <f>VLOOKUP(A173,'Capital spend Nov 30'!D:U,18,FALSE)</f>
        <v>No</v>
      </c>
      <c r="H173" s="89">
        <f>SUMIF('Capital spend Nov 30'!D:D,'Dec 2022'!A173,'Capital spend Nov 30'!H:H)</f>
        <v>896</v>
      </c>
      <c r="I173" t="str">
        <f>VLOOKUP(A173,'Capital spend Nov 30'!$D$10:$W$6901,15,0)</f>
        <v>ST10083</v>
      </c>
      <c r="J173" t="str">
        <f>VLOOKUP($A173,'Capital spend Nov 30'!$D$10:$W$6901,8,0)</f>
        <v>In-Suite Refresh (Capital)</v>
      </c>
      <c r="K173" t="str">
        <f>VLOOKUP($A173,'Capital spend Nov 30'!$D$10:$W$6901,2,0)</f>
        <v>Daniel Reinsch</v>
      </c>
      <c r="L173" t="str">
        <f>VLOOKUP($A173,'Capital spend Nov 30'!$D$10:$W$6901,4,0)</f>
        <v>Suite J3 Refresh
Paint</v>
      </c>
      <c r="R173" s="118" t="s">
        <v>6297</v>
      </c>
      <c r="S173" s="118" t="s">
        <v>241</v>
      </c>
      <c r="T173" s="118" t="s">
        <v>6298</v>
      </c>
      <c r="U173" s="119">
        <v>8475</v>
      </c>
      <c r="V173" s="118"/>
      <c r="W173" s="118"/>
      <c r="X173" s="118"/>
      <c r="Y173" s="118"/>
      <c r="Z173" s="118"/>
    </row>
    <row r="174" spans="1:26" hidden="1">
      <c r="A174" s="25" t="s">
        <v>7027</v>
      </c>
      <c r="B174" t="s">
        <v>978</v>
      </c>
      <c r="C174" s="48" t="s">
        <v>1012</v>
      </c>
      <c r="D174" t="str">
        <f t="shared" si="5"/>
        <v>P22-021548</v>
      </c>
      <c r="E174" t="str">
        <f>IFERROR(VLOOKUP($A174,'Capital spend Nov 30'!$D:$G,3,FALSE),"No PO")</f>
        <v>P22-021548 - Line 1</v>
      </c>
      <c r="F174" t="str">
        <f>VLOOKUP(A174,'Capital spend Nov 30'!D:Q,14,FALSE)</f>
        <v>The Waverly/Rosewood - 2022 - In-Suite Renovations</v>
      </c>
      <c r="G174" t="str">
        <f>VLOOKUP(A174,'Capital spend Nov 30'!D:U,18,FALSE)</f>
        <v>No</v>
      </c>
      <c r="H174" s="89">
        <f>SUMIF('Capital spend Nov 30'!D:D,'Dec 2022'!A174,'Capital spend Nov 30'!H:H)</f>
        <v>1064</v>
      </c>
      <c r="I174" t="str">
        <f>VLOOKUP(A174,'Capital spend Nov 30'!$D$10:$W$6901,15,0)</f>
        <v>ST10083</v>
      </c>
      <c r="J174" t="str">
        <f>VLOOKUP($A174,'Capital spend Nov 30'!$D$10:$W$6901,8,0)</f>
        <v>In-Suite Refresh (Capital)</v>
      </c>
      <c r="K174" t="str">
        <f>VLOOKUP($A174,'Capital spend Nov 30'!$D$10:$W$6901,2,0)</f>
        <v>Daniel Reinsch</v>
      </c>
      <c r="L174" t="str">
        <f>VLOOKUP($A174,'Capital spend Nov 30'!$D$10:$W$6901,4,0)</f>
        <v>Suite E8 Refresh
Paint</v>
      </c>
      <c r="R174" s="118" t="s">
        <v>6299</v>
      </c>
      <c r="S174" s="118" t="s">
        <v>384</v>
      </c>
      <c r="T174" s="118" t="s">
        <v>6007</v>
      </c>
      <c r="U174" s="119">
        <v>183.75</v>
      </c>
      <c r="V174" s="118"/>
      <c r="W174" s="118"/>
      <c r="X174" s="118"/>
      <c r="Y174" s="118"/>
      <c r="Z174" s="118"/>
    </row>
    <row r="175" spans="1:26" hidden="1">
      <c r="A175" s="25" t="s">
        <v>7028</v>
      </c>
      <c r="B175" t="s">
        <v>978</v>
      </c>
      <c r="C175" s="48" t="s">
        <v>1086</v>
      </c>
      <c r="D175" t="str">
        <f t="shared" si="5"/>
        <v>P22-021547</v>
      </c>
      <c r="E175" t="str">
        <f>IFERROR(VLOOKUP($A175,'Capital spend Nov 30'!$D:$G,3,FALSE),"No PO")</f>
        <v>P22-021547 - Line 1</v>
      </c>
      <c r="F175" t="str">
        <f>VLOOKUP(A175,'Capital spend Nov 30'!D:Q,14,FALSE)</f>
        <v>The Waverly/Rosewood - 2022 - In-Suite Renovations</v>
      </c>
      <c r="G175" t="str">
        <f>VLOOKUP(A175,'Capital spend Nov 30'!D:U,18,FALSE)</f>
        <v>No</v>
      </c>
      <c r="H175" s="89">
        <f>SUMIF('Capital spend Nov 30'!D:D,'Dec 2022'!A175,'Capital spend Nov 30'!H:H)</f>
        <v>1064</v>
      </c>
      <c r="I175" t="str">
        <f>VLOOKUP(A175,'Capital spend Nov 30'!$D$10:$W$6901,15,0)</f>
        <v>ST10083</v>
      </c>
      <c r="J175" t="str">
        <f>VLOOKUP($A175,'Capital spend Nov 30'!$D$10:$W$6901,8,0)</f>
        <v>In-Suite Refresh (Capital)</v>
      </c>
      <c r="K175" t="str">
        <f>VLOOKUP($A175,'Capital spend Nov 30'!$D$10:$W$6901,2,0)</f>
        <v>Daniel Reinsch</v>
      </c>
      <c r="L175" t="str">
        <f>VLOOKUP($A175,'Capital spend Nov 30'!$D$10:$W$6901,4,0)</f>
        <v>Suite E10 Refresh
Paint</v>
      </c>
      <c r="R175" s="118" t="s">
        <v>6300</v>
      </c>
      <c r="S175" s="118" t="s">
        <v>241</v>
      </c>
      <c r="T175" s="118" t="s">
        <v>6301</v>
      </c>
      <c r="U175" s="119">
        <v>4705.01</v>
      </c>
      <c r="V175" s="118"/>
      <c r="W175" s="118"/>
      <c r="X175" s="118"/>
      <c r="Y175" s="118"/>
      <c r="Z175" s="118"/>
    </row>
    <row r="176" spans="1:26" hidden="1">
      <c r="A176" s="25" t="s">
        <v>7029</v>
      </c>
      <c r="B176" t="s">
        <v>978</v>
      </c>
      <c r="C176" s="48" t="s">
        <v>1012</v>
      </c>
      <c r="D176" t="str">
        <f t="shared" si="5"/>
        <v>P22-021545</v>
      </c>
      <c r="E176" t="str">
        <f>IFERROR(VLOOKUP($A176,'Capital spend Nov 30'!$D:$G,3,FALSE),"No PO")</f>
        <v>P22-021545 - Line 1</v>
      </c>
      <c r="F176" t="str">
        <f>VLOOKUP(A176,'Capital spend Nov 30'!D:Q,14,FALSE)</f>
        <v>The Waverly/Rosewood - 2022 - In-Suite Renovations</v>
      </c>
      <c r="G176" t="str">
        <f>VLOOKUP(A176,'Capital spend Nov 30'!D:U,18,FALSE)</f>
        <v>No</v>
      </c>
      <c r="H176" s="89">
        <f>SUMIF('Capital spend Nov 30'!D:D,'Dec 2022'!A176,'Capital spend Nov 30'!H:H)</f>
        <v>1064</v>
      </c>
      <c r="I176" t="str">
        <f>VLOOKUP(A176,'Capital spend Nov 30'!$D$10:$W$6901,15,0)</f>
        <v>ST10083</v>
      </c>
      <c r="J176" t="str">
        <f>VLOOKUP($A176,'Capital spend Nov 30'!$D$10:$W$6901,8,0)</f>
        <v>In-Suite Refresh (Capital)</v>
      </c>
      <c r="K176" t="str">
        <f>VLOOKUP($A176,'Capital spend Nov 30'!$D$10:$W$6901,2,0)</f>
        <v>Daniel Reinsch</v>
      </c>
      <c r="L176" t="str">
        <f>VLOOKUP($A176,'Capital spend Nov 30'!$D$10:$W$6901,4,0)</f>
        <v>Suite G11 Refresh
Paint</v>
      </c>
      <c r="R176" s="118" t="s">
        <v>6302</v>
      </c>
      <c r="S176" s="118" t="s">
        <v>109</v>
      </c>
      <c r="T176" s="118" t="s">
        <v>6303</v>
      </c>
      <c r="U176" s="119">
        <v>5346.03</v>
      </c>
      <c r="V176" s="118"/>
      <c r="W176" s="118"/>
      <c r="X176" s="118"/>
      <c r="Y176" s="118"/>
      <c r="Z176" s="118"/>
    </row>
    <row r="177" spans="1:26" hidden="1">
      <c r="A177" s="25" t="s">
        <v>7030</v>
      </c>
      <c r="B177" t="s">
        <v>978</v>
      </c>
      <c r="C177" s="48" t="s">
        <v>1086</v>
      </c>
      <c r="D177" t="str">
        <f t="shared" si="5"/>
        <v>P22-021544</v>
      </c>
      <c r="E177" t="str">
        <f>IFERROR(VLOOKUP($A177,'Capital spend Nov 30'!$D:$G,3,FALSE),"No PO")</f>
        <v>P22-021544 - Line 1</v>
      </c>
      <c r="F177" t="str">
        <f>VLOOKUP(A177,'Capital spend Nov 30'!D:Q,14,FALSE)</f>
        <v>The Waverly/Rosewood - 2022 - In-Suite Renovations</v>
      </c>
      <c r="G177" t="str">
        <f>VLOOKUP(A177,'Capital spend Nov 30'!D:U,18,FALSE)</f>
        <v>No</v>
      </c>
      <c r="H177" s="89">
        <f>SUMIF('Capital spend Nov 30'!D:D,'Dec 2022'!A177,'Capital spend Nov 30'!H:H)</f>
        <v>1316</v>
      </c>
      <c r="I177" t="str">
        <f>VLOOKUP(A177,'Capital spend Nov 30'!$D$10:$W$6901,15,0)</f>
        <v>ST10083</v>
      </c>
      <c r="J177" t="str">
        <f>VLOOKUP($A177,'Capital spend Nov 30'!$D$10:$W$6901,8,0)</f>
        <v>In-Suite Refresh (Capital)</v>
      </c>
      <c r="K177" t="str">
        <f>VLOOKUP($A177,'Capital spend Nov 30'!$D$10:$W$6901,2,0)</f>
        <v>Daniel Reinsch</v>
      </c>
      <c r="L177" t="str">
        <f>VLOOKUP($A177,'Capital spend Nov 30'!$D$10:$W$6901,4,0)</f>
        <v>Suite G5 Refresh
Paint, Blinds</v>
      </c>
      <c r="R177" s="118" t="s">
        <v>6304</v>
      </c>
      <c r="S177" s="118" t="s">
        <v>182</v>
      </c>
      <c r="T177" s="118" t="s">
        <v>6305</v>
      </c>
      <c r="U177" s="119">
        <v>10735</v>
      </c>
      <c r="V177" s="118"/>
      <c r="W177" s="118"/>
      <c r="X177" s="118"/>
      <c r="Y177" s="118"/>
      <c r="Z177" s="118"/>
    </row>
    <row r="178" spans="1:26" hidden="1">
      <c r="A178" s="25" t="s">
        <v>7031</v>
      </c>
      <c r="B178" t="s">
        <v>978</v>
      </c>
      <c r="C178" s="48" t="s">
        <v>1012</v>
      </c>
      <c r="D178" t="str">
        <f t="shared" si="5"/>
        <v>P22-021543</v>
      </c>
      <c r="E178" t="str">
        <f>IFERROR(VLOOKUP($A178,'Capital spend Nov 30'!$D:$G,3,FALSE),"No PO")</f>
        <v>P22-021543 - Line 1</v>
      </c>
      <c r="F178" t="str">
        <f>VLOOKUP(A178,'Capital spend Nov 30'!D:Q,14,FALSE)</f>
        <v>The Waverly/Rosewood - 2022 - In-Suite Renovations</v>
      </c>
      <c r="G178" t="str">
        <f>VLOOKUP(A178,'Capital spend Nov 30'!D:U,18,FALSE)</f>
        <v>No</v>
      </c>
      <c r="H178" s="89">
        <f>SUMIF('Capital spend Nov 30'!D:D,'Dec 2022'!A178,'Capital spend Nov 30'!H:H)</f>
        <v>1064</v>
      </c>
      <c r="I178" t="str">
        <f>VLOOKUP(A178,'Capital spend Nov 30'!$D$10:$W$6901,15,0)</f>
        <v>ST10083</v>
      </c>
      <c r="J178" t="str">
        <f>VLOOKUP($A178,'Capital spend Nov 30'!$D$10:$W$6901,8,0)</f>
        <v>In-Suite Refresh (Capital)</v>
      </c>
      <c r="K178" t="str">
        <f>VLOOKUP($A178,'Capital spend Nov 30'!$D$10:$W$6901,2,0)</f>
        <v>Daniel Reinsch</v>
      </c>
      <c r="L178" t="str">
        <f>VLOOKUP($A178,'Capital spend Nov 30'!$D$10:$W$6901,4,0)</f>
        <v>Suite N11 Refresh
Paint</v>
      </c>
      <c r="R178" s="118" t="s">
        <v>6306</v>
      </c>
      <c r="S178" s="118" t="s">
        <v>209</v>
      </c>
      <c r="T178" s="118" t="s">
        <v>6307</v>
      </c>
      <c r="U178" s="119">
        <v>5003.6400000000003</v>
      </c>
      <c r="V178" s="118"/>
      <c r="W178" s="118"/>
      <c r="X178" s="118"/>
      <c r="Y178" s="118"/>
      <c r="Z178" s="118"/>
    </row>
    <row r="179" spans="1:26" hidden="1">
      <c r="A179" s="25" t="s">
        <v>7032</v>
      </c>
      <c r="B179" t="s">
        <v>978</v>
      </c>
      <c r="C179" s="48" t="s">
        <v>1012</v>
      </c>
      <c r="D179" t="str">
        <f t="shared" si="5"/>
        <v>P22-021542</v>
      </c>
      <c r="E179" t="str">
        <f>IFERROR(VLOOKUP($A179,'Capital spend Nov 30'!$D:$G,3,FALSE),"No PO")</f>
        <v>P22-021542 - Line 1</v>
      </c>
      <c r="F179" t="str">
        <f>VLOOKUP(A179,'Capital spend Nov 30'!D:Q,14,FALSE)</f>
        <v>The Waverly/Rosewood - 2022 - In-Suite Renovations</v>
      </c>
      <c r="G179" t="str">
        <f>VLOOKUP(A179,'Capital spend Nov 30'!D:U,18,FALSE)</f>
        <v>No</v>
      </c>
      <c r="H179" s="89">
        <f>SUMIF('Capital spend Nov 30'!D:D,'Dec 2022'!A179,'Capital spend Nov 30'!H:H)</f>
        <v>896</v>
      </c>
      <c r="I179" t="str">
        <f>VLOOKUP(A179,'Capital spend Nov 30'!$D$10:$W$6901,15,0)</f>
        <v>ST10083</v>
      </c>
      <c r="J179" t="str">
        <f>VLOOKUP($A179,'Capital spend Nov 30'!$D$10:$W$6901,8,0)</f>
        <v>In-Suite Refresh (Capital)</v>
      </c>
      <c r="K179" t="str">
        <f>VLOOKUP($A179,'Capital spend Nov 30'!$D$10:$W$6901,2,0)</f>
        <v>Daniel Reinsch</v>
      </c>
      <c r="L179" t="str">
        <f>VLOOKUP($A179,'Capital spend Nov 30'!$D$10:$W$6901,4,0)</f>
        <v>Suite H6 Refresh
Paint</v>
      </c>
      <c r="R179" s="118" t="s">
        <v>6308</v>
      </c>
      <c r="S179" s="118" t="s">
        <v>755</v>
      </c>
      <c r="T179" s="118" t="s">
        <v>6309</v>
      </c>
      <c r="U179" s="119">
        <v>2229.6799999999998</v>
      </c>
      <c r="V179" s="118"/>
      <c r="W179" s="118"/>
      <c r="X179" s="118"/>
      <c r="Y179" s="118"/>
      <c r="Z179" s="118"/>
    </row>
    <row r="180" spans="1:26" hidden="1">
      <c r="A180" s="25" t="s">
        <v>7033</v>
      </c>
      <c r="B180" t="s">
        <v>979</v>
      </c>
      <c r="C180" s="57" t="s">
        <v>7034</v>
      </c>
      <c r="D180" t="str">
        <f t="shared" si="5"/>
        <v>P22-021665</v>
      </c>
      <c r="E180" t="str">
        <f>IFERROR(VLOOKUP($A180,'Capital spend Nov 30'!$D:$G,3,FALSE),"No PO")</f>
        <v>P22-021665 - Line 1</v>
      </c>
      <c r="F180" t="str">
        <f>VLOOKUP(A180,'Capital spend Nov 30'!D:Q,14,FALSE)</f>
        <v>Rayoak  - 2022 - In-Suite Renovations</v>
      </c>
      <c r="G180" t="str">
        <f>VLOOKUP(A180,'Capital spend Nov 30'!D:U,18,FALSE)</f>
        <v>No</v>
      </c>
      <c r="H180" s="89">
        <f>SUMIF('Capital spend Nov 30'!D:D,'Dec 2022'!A180,'Capital spend Nov 30'!H:H)</f>
        <v>8528.11</v>
      </c>
      <c r="I180" t="str">
        <f>VLOOKUP(A180,'Capital spend Nov 30'!$D$10:$W$6901,15,0)</f>
        <v>ST10030</v>
      </c>
      <c r="J180" t="str">
        <f>VLOOKUP($A180,'Capital spend Nov 30'!$D$10:$W$6901,8,0)</f>
        <v>In-Suite Renovation (Capital)</v>
      </c>
      <c r="K180" t="str">
        <f>VLOOKUP($A180,'Capital spend Nov 30'!$D$10:$W$6901,2,0)</f>
        <v>Ann Louis</v>
      </c>
      <c r="L180" t="str">
        <f>VLOOKUP($A180,'Capital spend Nov 30'!$D$10:$W$6901,4,0)</f>
        <v>Suite 115 Reno</v>
      </c>
      <c r="R180" s="118" t="s">
        <v>6310</v>
      </c>
      <c r="S180" s="118" t="s">
        <v>145</v>
      </c>
      <c r="T180" s="118" t="s">
        <v>6311</v>
      </c>
      <c r="U180" s="119">
        <v>11322.6</v>
      </c>
      <c r="V180" s="118"/>
      <c r="W180" s="118"/>
      <c r="X180" s="118"/>
      <c r="Y180" s="118"/>
      <c r="Z180" s="118"/>
    </row>
    <row r="181" spans="1:26" hidden="1">
      <c r="A181" t="s">
        <v>7035</v>
      </c>
      <c r="B181" t="s">
        <v>979</v>
      </c>
      <c r="C181" s="66" t="s">
        <v>5149</v>
      </c>
      <c r="D181" t="str">
        <f t="shared" si="5"/>
        <v>P22-021513</v>
      </c>
      <c r="E181" t="str">
        <f>IFERROR(VLOOKUP($A181,'Capital spend Nov 30'!$D:$G,3,FALSE),"No PO")</f>
        <v>P22-021513 - Line 1</v>
      </c>
      <c r="F181" t="str">
        <f>VLOOKUP(A181,'Capital spend Nov 30'!D:Q,14,FALSE)</f>
        <v>The Bentley Moose Jaw - 2022 - Water Loss, Jan 11th (Public Washroom, Suite 110)</v>
      </c>
      <c r="G181" t="str">
        <f>VLOOKUP(A181,'Capital spend Nov 30'!D:U,18,FALSE)</f>
        <v>No</v>
      </c>
      <c r="H181" s="89">
        <f>SUMIF('Capital spend Nov 30'!D:D,'Dec 2022'!A181,'Capital spend Nov 30'!H:H)</f>
        <v>5072.49</v>
      </c>
      <c r="I181" t="str">
        <f>VLOOKUP(A181,'Capital spend Nov 30'!$D$10:$W$6901,15,0)</f>
        <v>ST10079</v>
      </c>
      <c r="J181" t="str">
        <f>VLOOKUP($A181,'Capital spend Nov 30'!$D$10:$W$6901,8,0)</f>
        <v>In-Suite Renovation (Capital)</v>
      </c>
      <c r="K181" t="str">
        <f>VLOOKUP($A181,'Capital spend Nov 30'!$D$10:$W$6901,2,0)</f>
        <v>Trevor Shoemaker</v>
      </c>
      <c r="L181" t="str">
        <f>VLOOKUP($A181,'Capital spend Nov 30'!$D$10:$W$6901,4,0)</f>
        <v>Water loss, Jan 11th, public washroom and suite #110. Emergency and rebuild costs.</v>
      </c>
      <c r="R181" s="118" t="s">
        <v>6312</v>
      </c>
      <c r="S181" s="118" t="s">
        <v>5955</v>
      </c>
      <c r="T181" s="118" t="s">
        <v>6313</v>
      </c>
      <c r="U181" s="119">
        <v>14631.27</v>
      </c>
      <c r="V181" s="118"/>
      <c r="W181" s="118"/>
      <c r="X181" s="118"/>
      <c r="Y181" s="118"/>
      <c r="Z181" s="118"/>
    </row>
    <row r="182" spans="1:26" hidden="1">
      <c r="A182" t="s">
        <v>7036</v>
      </c>
      <c r="B182" t="s">
        <v>979</v>
      </c>
      <c r="C182" t="s">
        <v>1012</v>
      </c>
      <c r="D182" t="str">
        <f t="shared" si="5"/>
        <v>P22-021639</v>
      </c>
      <c r="E182" t="str">
        <f>IFERROR(VLOOKUP($A182,'Capital spend Nov 30'!$D:$G,3,FALSE),"No PO")</f>
        <v>P22-021639 - Line 1</v>
      </c>
      <c r="F182" t="str">
        <f>VLOOKUP(A182,'Capital spend Nov 30'!D:Q,14,FALSE)</f>
        <v>Stirling Heights - 2022 - Drop in Well</v>
      </c>
      <c r="G182" t="str">
        <f>VLOOKUP(A182,'Capital spend Nov 30'!D:U,18,FALSE)</f>
        <v>No</v>
      </c>
      <c r="H182" s="89">
        <f>SUMIF('Capital spend Nov 30'!D:D,'Dec 2022'!A182,'Capital spend Nov 30'!H:H)</f>
        <v>6758.53</v>
      </c>
      <c r="I182" t="str">
        <f>VLOOKUP(A182,'Capital spend Nov 30'!$D$10:$W$6901,15,0)</f>
        <v>ST10173</v>
      </c>
      <c r="J182" t="str">
        <f>VLOOKUP($A182,'Capital spend Nov 30'!$D$10:$W$6901,8,0)</f>
        <v>Kitchen FF&amp;E (Capital)</v>
      </c>
      <c r="K182" t="str">
        <f>VLOOKUP($A182,'Capital spend Nov 30'!$D$10:$W$6901,2,0)</f>
        <v>Hazel D'Gama</v>
      </c>
      <c r="L182" t="str">
        <f>VLOOKUP($A182,'Capital spend Nov 30'!$D$10:$W$6901,4,0)</f>
        <v>Stirling Heights - Replacement of Drop in Well</v>
      </c>
      <c r="R182" s="118" t="s">
        <v>6314</v>
      </c>
      <c r="S182" s="118" t="s">
        <v>5955</v>
      </c>
      <c r="T182" s="118" t="s">
        <v>6315</v>
      </c>
      <c r="U182" s="119">
        <v>64082.3</v>
      </c>
      <c r="V182" s="118"/>
      <c r="W182" s="118"/>
      <c r="X182" s="118"/>
      <c r="Y182" s="118"/>
      <c r="Z182" s="118"/>
    </row>
    <row r="183" spans="1:26" hidden="1">
      <c r="A183" t="s">
        <v>7037</v>
      </c>
      <c r="B183" t="s">
        <v>979</v>
      </c>
      <c r="C183" t="s">
        <v>1012</v>
      </c>
      <c r="D183" t="str">
        <f t="shared" si="5"/>
        <v>P22-021529</v>
      </c>
      <c r="E183" t="str">
        <f>IFERROR(VLOOKUP($A183,'Capital spend Nov 30'!$D:$G,3,FALSE),"No PO")</f>
        <v>P22-021529 - Line 1</v>
      </c>
      <c r="F183" t="str">
        <f>VLOOKUP(A183,'Capital spend Nov 30'!D:Q,14,FALSE)</f>
        <v>Northridge - 2022 - Flooring Replacement Rooms 1201 and 1216</v>
      </c>
      <c r="G183" t="str">
        <f>VLOOKUP(A183,'Capital spend Nov 30'!D:U,18,FALSE)</f>
        <v>No</v>
      </c>
      <c r="H183" s="89">
        <f>SUMIF('Capital spend Nov 30'!D:D,'Dec 2022'!A183,'Capital spend Nov 30'!H:H)</f>
        <v>9019.66</v>
      </c>
      <c r="I183" t="str">
        <f>VLOOKUP(A183,'Capital spend Nov 30'!$D$10:$W$6901,15,0)</f>
        <v>ST10143</v>
      </c>
      <c r="J183" t="str">
        <f>VLOOKUP($A183,'Capital spend Nov 30'!$D$10:$W$6901,8,0)</f>
        <v>Tenant Spaces (Capital)</v>
      </c>
      <c r="K183" t="str">
        <f>VLOOKUP($A183,'Capital spend Nov 30'!$D$10:$W$6901,2,0)</f>
        <v>Hazel D'Gama</v>
      </c>
      <c r="L183" t="str">
        <f>VLOOKUP($A183,'Capital spend Nov 30'!$D$10:$W$6901,4,0)</f>
        <v>Northridge - Flooring Replacement Rooms 1201 &amp; 1216</v>
      </c>
      <c r="R183" s="118" t="s">
        <v>6316</v>
      </c>
      <c r="S183" s="118" t="s">
        <v>6197</v>
      </c>
      <c r="T183" s="118" t="s">
        <v>6317</v>
      </c>
      <c r="U183" s="119">
        <v>5902.39</v>
      </c>
      <c r="V183" s="118"/>
      <c r="W183" s="118"/>
      <c r="X183" s="118"/>
      <c r="Y183" s="118"/>
      <c r="Z183" s="118"/>
    </row>
    <row r="184" spans="1:26" hidden="1">
      <c r="A184" t="s">
        <v>7038</v>
      </c>
      <c r="B184" t="s">
        <v>979</v>
      </c>
      <c r="C184" s="66" t="s">
        <v>1012</v>
      </c>
      <c r="D184" t="str">
        <f t="shared" si="5"/>
        <v>P22-021522</v>
      </c>
      <c r="E184" t="str">
        <f>IFERROR(VLOOKUP($A184,'Capital spend Nov 30'!$D:$G,3,FALSE),"No PO")</f>
        <v>P22-021522 - Line 1</v>
      </c>
      <c r="F184" t="str">
        <f>VLOOKUP(A184,'Capital spend Nov 30'!D:Q,14,FALSE)</f>
        <v>Rayoak - 2022 - Sump Pump Replacement</v>
      </c>
      <c r="G184" t="str">
        <f>VLOOKUP(A184,'Capital spend Nov 30'!D:U,18,FALSE)</f>
        <v>No</v>
      </c>
      <c r="H184" s="89">
        <f>SUMIF('Capital spend Nov 30'!D:D,'Dec 2022'!A184,'Capital spend Nov 30'!H:H)</f>
        <v>2469.0500000000002</v>
      </c>
      <c r="I184" t="str">
        <f>VLOOKUP(A184,'Capital spend Nov 30'!$D$10:$W$6901,15,0)</f>
        <v>ST10030</v>
      </c>
      <c r="J184" t="str">
        <f>VLOOKUP($A184,'Capital spend Nov 30'!$D$10:$W$6901,8,0)</f>
        <v>Plumbing (Capital)</v>
      </c>
      <c r="K184" t="str">
        <f>VLOOKUP($A184,'Capital spend Nov 30'!$D$10:$W$6901,2,0)</f>
        <v>Walter Lavigne</v>
      </c>
      <c r="L184" t="str">
        <f>VLOOKUP($A184,'Capital spend Nov 30'!$D$10:$W$6901,4,0)</f>
        <v>replace broke pump with new</v>
      </c>
      <c r="R184" s="118" t="s">
        <v>6318</v>
      </c>
      <c r="S184" s="118" t="s">
        <v>6197</v>
      </c>
      <c r="T184" s="118" t="s">
        <v>6319</v>
      </c>
      <c r="U184" s="119">
        <v>8377.82</v>
      </c>
      <c r="V184" s="118"/>
      <c r="W184" s="118"/>
      <c r="X184" s="118"/>
      <c r="Y184" s="118"/>
      <c r="Z184" s="118"/>
    </row>
    <row r="185" spans="1:26" hidden="1">
      <c r="A185" t="s">
        <v>7039</v>
      </c>
      <c r="B185" t="s">
        <v>978</v>
      </c>
      <c r="C185" s="48" t="s">
        <v>1012</v>
      </c>
      <c r="D185" t="str">
        <f t="shared" si="5"/>
        <v>P22-021640</v>
      </c>
      <c r="E185" t="str">
        <f>IFERROR(VLOOKUP($A185,'Capital spend Nov 30'!$D:$G,3,FALSE),"No PO")</f>
        <v>P22-021640 - Line 1</v>
      </c>
      <c r="F185" t="str">
        <f>VLOOKUP(A185,'Capital spend Nov 30'!D:Q,14,FALSE)</f>
        <v>Stirling Heights - 2022 - Repairs from Naylor’s Quarterly PM</v>
      </c>
      <c r="G185" t="str">
        <f>VLOOKUP(A185,'Capital spend Nov 30'!D:U,18,FALSE)</f>
        <v>No</v>
      </c>
      <c r="H185" s="89">
        <f>SUMIF('Capital spend Nov 30'!D:D,'Dec 2022'!A185,'Capital spend Nov 30'!H:H)</f>
        <v>13727.24</v>
      </c>
      <c r="I185" t="str">
        <f>VLOOKUP(A185,'Capital spend Nov 30'!$D$10:$W$6901,15,0)</f>
        <v>ST10173</v>
      </c>
      <c r="J185" t="str">
        <f>VLOOKUP($A185,'Capital spend Nov 30'!$D$10:$W$6901,8,0)</f>
        <v>HVAC Systems (Capital)</v>
      </c>
      <c r="K185" t="str">
        <f>VLOOKUP($A185,'Capital spend Nov 30'!$D$10:$W$6901,2,0)</f>
        <v>Hazel D'Gama</v>
      </c>
      <c r="L185" t="str">
        <f>VLOOKUP($A185,'Capital spend Nov 30'!$D$10:$W$6901,4,0)</f>
        <v>HVAC Upgrades</v>
      </c>
      <c r="R185" s="118" t="s">
        <v>6320</v>
      </c>
      <c r="S185" s="118" t="s">
        <v>6197</v>
      </c>
      <c r="T185" s="118" t="s">
        <v>6321</v>
      </c>
      <c r="U185" s="119">
        <v>2647.59</v>
      </c>
      <c r="V185" s="118"/>
      <c r="W185" s="118"/>
      <c r="X185" s="118"/>
      <c r="Y185" s="118"/>
      <c r="Z185" s="118"/>
    </row>
    <row r="186" spans="1:26" hidden="1">
      <c r="A186" t="s">
        <v>7040</v>
      </c>
      <c r="B186" t="s">
        <v>978</v>
      </c>
      <c r="C186" s="48" t="s">
        <v>1012</v>
      </c>
      <c r="D186" t="str">
        <f t="shared" si="5"/>
        <v>P22-021637</v>
      </c>
      <c r="E186" t="str">
        <f>IFERROR(VLOOKUP($A186,'Capital spend Nov 30'!$D:$G,3,FALSE),"No PO")</f>
        <v>P22-021637 - Line 1</v>
      </c>
      <c r="F186" t="str">
        <f>VLOOKUP(A186,'Capital spend Nov 30'!D:Q,14,FALSE)</f>
        <v>McGarrell Place - 2022 - Loop 1 Wiring Alteration</v>
      </c>
      <c r="G186" t="str">
        <f>VLOOKUP(A186,'Capital spend Nov 30'!D:U,18,FALSE)</f>
        <v>No</v>
      </c>
      <c r="H186" s="89">
        <f>SUMIF('Capital spend Nov 30'!D:D,'Dec 2022'!A186,'Capital spend Nov 30'!H:H)</f>
        <v>25490.54</v>
      </c>
      <c r="I186" t="str">
        <f>VLOOKUP(A186,'Capital spend Nov 30'!$D$10:$W$6901,15,0)</f>
        <v>ST10171</v>
      </c>
      <c r="J186" t="str">
        <f>VLOOKUP($A186,'Capital spend Nov 30'!$D$10:$W$6901,8,0)</f>
        <v>Fire alarm/Sprinkler (Capital)</v>
      </c>
      <c r="K186" t="str">
        <f>VLOOKUP($A186,'Capital spend Nov 30'!$D$10:$W$6901,2,0)</f>
        <v>Hazel D'Gama</v>
      </c>
      <c r="L186" t="str">
        <f>VLOOKUP($A186,'Capital spend Nov 30'!$D$10:$W$6901,4,0)</f>
        <v>McGarrell Place - Add wiring to the end of Loop 1 to allow for the loop to be split in half and add a new loop to the system.</v>
      </c>
      <c r="R186" s="118" t="s">
        <v>6322</v>
      </c>
      <c r="S186" s="118" t="s">
        <v>6197</v>
      </c>
      <c r="T186" s="118" t="s">
        <v>6323</v>
      </c>
      <c r="U186" s="119">
        <v>1966.2</v>
      </c>
      <c r="V186" s="118"/>
      <c r="W186" s="118"/>
      <c r="X186" s="118"/>
      <c r="Y186" s="118"/>
      <c r="Z186" s="118"/>
    </row>
    <row r="187" spans="1:26" hidden="1">
      <c r="A187" t="s">
        <v>7041</v>
      </c>
      <c r="B187" t="s">
        <v>978</v>
      </c>
      <c r="C187" s="48" t="s">
        <v>1012</v>
      </c>
      <c r="D187" t="str">
        <f t="shared" si="5"/>
        <v>P22-021603</v>
      </c>
      <c r="E187" t="str">
        <f>IFERROR(VLOOKUP($A187,'Capital spend Nov 30'!$D:$G,3,FALSE),"No PO")</f>
        <v>P22-021603 - Line 1</v>
      </c>
      <c r="F187" t="str">
        <f>VLOOKUP(A187,'Capital spend Nov 30'!D:Q,14,FALSE)</f>
        <v>Burloak  - 2022 - Breckon and Brant Spa Flooring Repair 2021</v>
      </c>
      <c r="G187" t="str">
        <f>VLOOKUP(A187,'Capital spend Nov 30'!D:U,18,FALSE)</f>
        <v>No</v>
      </c>
      <c r="H187" s="89">
        <f>SUMIF('Capital spend Nov 30'!D:D,'Dec 2022'!A187,'Capital spend Nov 30'!H:H)</f>
        <v>6782.26</v>
      </c>
      <c r="I187" t="str">
        <f>VLOOKUP(A187,'Capital spend Nov 30'!$D$10:$W$6901,15,0)</f>
        <v>ST10142</v>
      </c>
      <c r="J187" t="str">
        <f>VLOOKUP($A187,'Capital spend Nov 30'!$D$10:$W$6901,8,0)</f>
        <v>Spa/ Tubs/Washroom FF&amp;E (Capital)</v>
      </c>
      <c r="K187" t="str">
        <f>VLOOKUP($A187,'Capital spend Nov 30'!$D$10:$W$6901,2,0)</f>
        <v>Hazel D'Gama</v>
      </c>
      <c r="L187" t="str">
        <f>VLOOKUP($A187,'Capital spend Nov 30'!$D$10:$W$6901,4,0)</f>
        <v>Burloak - Repairs to the flooring of Breckon and Brant Spas</v>
      </c>
      <c r="R187" s="118" t="s">
        <v>6324</v>
      </c>
      <c r="S187" s="118" t="s">
        <v>6197</v>
      </c>
      <c r="T187" s="118" t="s">
        <v>6325</v>
      </c>
      <c r="U187" s="119">
        <v>13277.5</v>
      </c>
      <c r="V187" s="118"/>
      <c r="W187" s="118"/>
      <c r="X187" s="118"/>
      <c r="Y187" s="118"/>
      <c r="Z187" s="118"/>
    </row>
    <row r="188" spans="1:26" hidden="1">
      <c r="A188" t="s">
        <v>7042</v>
      </c>
      <c r="B188" t="s">
        <v>978</v>
      </c>
      <c r="C188" s="48" t="s">
        <v>1086</v>
      </c>
      <c r="D188" t="str">
        <f t="shared" si="5"/>
        <v>P22-021684</v>
      </c>
      <c r="E188" t="str">
        <f>IFERROR(VLOOKUP($A188,'Capital spend Nov 30'!$D:$G,3,FALSE),"No PO")</f>
        <v>P22-021684 - Line 1</v>
      </c>
      <c r="F188" t="str">
        <f>VLOOKUP(A188,'Capital spend Nov 30'!D:Q,14,FALSE)</f>
        <v>Fenelon Court - 2022 - Symmons Cartridges for Hot Water Mixing Stations</v>
      </c>
      <c r="G188" t="str">
        <f>VLOOKUP(A188,'Capital spend Nov 30'!D:U,18,FALSE)</f>
        <v>No</v>
      </c>
      <c r="H188" s="89">
        <f>SUMIF('Capital spend Nov 30'!D:D,'Dec 2022'!A188,'Capital spend Nov 30'!H:H)</f>
        <v>3521.39</v>
      </c>
      <c r="I188" t="str">
        <f>VLOOKUP(A188,'Capital spend Nov 30'!$D$10:$W$6901,15,0)</f>
        <v>ST10150</v>
      </c>
      <c r="J188" t="str">
        <f>VLOOKUP($A188,'Capital spend Nov 30'!$D$10:$W$6901,8,0)</f>
        <v>Plumbing (Capital)</v>
      </c>
      <c r="K188" t="str">
        <f>VLOOKUP($A188,'Capital spend Nov 30'!$D$10:$W$6901,2,0)</f>
        <v>Hazel D'Gama</v>
      </c>
      <c r="L188" t="str">
        <f>VLOOKUP($A188,'Capital spend Nov 30'!$D$10:$W$6901,4,0)</f>
        <v>Fenelon Court - Symmons Cartridges for Hot Water Mixing Stations</v>
      </c>
      <c r="R188" s="118" t="s">
        <v>6326</v>
      </c>
      <c r="S188" s="118" t="s">
        <v>6327</v>
      </c>
      <c r="T188" s="118" t="s">
        <v>6328</v>
      </c>
      <c r="U188" s="119">
        <v>15594</v>
      </c>
      <c r="V188" s="118"/>
      <c r="W188" s="118"/>
      <c r="X188" s="118"/>
      <c r="Y188" s="118"/>
      <c r="Z188" s="118"/>
    </row>
    <row r="189" spans="1:26" hidden="1">
      <c r="A189" t="s">
        <v>7043</v>
      </c>
      <c r="B189" t="s">
        <v>978</v>
      </c>
      <c r="C189" s="48" t="s">
        <v>1012</v>
      </c>
      <c r="D189" t="str">
        <f t="shared" si="5"/>
        <v>P22-021667</v>
      </c>
      <c r="E189" t="str">
        <f>IFERROR(VLOOKUP($A189,'Capital spend Nov 30'!$D:$G,3,FALSE),"No PO")</f>
        <v>P22-021667 - Line 1</v>
      </c>
      <c r="F189" t="str">
        <f>VLOOKUP(A189,'Capital spend Nov 30'!D:Q,14,FALSE)</f>
        <v>Fenelon Court - 2022 - New Gas Valve and Igniter on Heating Boiler #1 and Main Circulating Pump #1 Bearing Assembly for Main Heat Pump Loop Replacements</v>
      </c>
      <c r="G189" t="str">
        <f>VLOOKUP(A189,'Capital spend Nov 30'!D:U,18,FALSE)</f>
        <v>No</v>
      </c>
      <c r="H189" s="89">
        <f>SUMIF('Capital spend Nov 30'!D:D,'Dec 2022'!A189,'Capital spend Nov 30'!H:H)</f>
        <v>6652.55</v>
      </c>
      <c r="I189" t="str">
        <f>VLOOKUP(A189,'Capital spend Nov 30'!$D$10:$W$6901,15,0)</f>
        <v>ST10150</v>
      </c>
      <c r="J189" t="str">
        <f>VLOOKUP($A189,'Capital spend Nov 30'!$D$10:$W$6901,8,0)</f>
        <v>HVAC Systems (Capital)</v>
      </c>
      <c r="K189" t="str">
        <f>VLOOKUP($A189,'Capital spend Nov 30'!$D$10:$W$6901,2,0)</f>
        <v>Hazel D'Gama</v>
      </c>
      <c r="L189" t="str">
        <f>VLOOKUP($A189,'Capital spend Nov 30'!$D$10:$W$6901,4,0)</f>
        <v>Fenelon Court - New Gas Valve and Igniter on Heating Boiler #1 and Main Circulating Pump #1 Bearing Assembly for Main Heat Pump Loop Replacements</v>
      </c>
      <c r="R189" s="118" t="s">
        <v>6329</v>
      </c>
      <c r="S189" s="118" t="s">
        <v>443</v>
      </c>
      <c r="T189" s="118" t="s">
        <v>6330</v>
      </c>
      <c r="U189" s="119">
        <v>168</v>
      </c>
      <c r="V189" s="118"/>
      <c r="W189" s="118"/>
      <c r="X189" s="118"/>
      <c r="Y189" s="118"/>
      <c r="Z189" s="118"/>
    </row>
    <row r="190" spans="1:26" hidden="1">
      <c r="A190" t="s">
        <v>7044</v>
      </c>
      <c r="B190" t="s">
        <v>978</v>
      </c>
      <c r="C190" s="94" t="s">
        <v>1012</v>
      </c>
      <c r="D190" t="str">
        <f t="shared" si="5"/>
        <v>P22-021755</v>
      </c>
      <c r="E190" t="str">
        <f>IFERROR(VLOOKUP($A190,'Capital spend Nov 30'!$D:$G,3,FALSE),"No PO")</f>
        <v>P22-021755 - Line 1</v>
      </c>
      <c r="F190" t="str">
        <f>VLOOKUP(A190,'Capital spend Nov 30'!D:Q,14,FALSE)</f>
        <v>McGarrell Place - 2022 - Fire Panel Replacement - 2020 Invoice Not Paid</v>
      </c>
      <c r="G190" t="str">
        <f>VLOOKUP(A190,'Capital spend Nov 30'!D:U,18,FALSE)</f>
        <v>No</v>
      </c>
      <c r="H190" s="89">
        <f>SUMIF('Capital spend Nov 30'!D:D,'Dec 2022'!A190,'Capital spend Nov 30'!H:H)</f>
        <v>8194.99</v>
      </c>
      <c r="I190" t="str">
        <f>VLOOKUP(A190,'Capital spend Nov 30'!$D$10:$W$6901,15,0)</f>
        <v>ST10171</v>
      </c>
      <c r="J190" t="str">
        <f>VLOOKUP($A190,'Capital spend Nov 30'!$D$10:$W$6901,8,0)</f>
        <v>Fire alarm/Sprinkler (Capital)</v>
      </c>
      <c r="K190" t="str">
        <f>VLOOKUP($A190,'Capital spend Nov 30'!$D$10:$W$6901,2,0)</f>
        <v>Hazel D'Gama</v>
      </c>
      <c r="L190" t="str">
        <f>VLOOKUP($A190,'Capital spend Nov 30'!$D$10:$W$6901,4,0)</f>
        <v>McGarell Place - Professional services rendered in 2020 (Unpaid Invoice)</v>
      </c>
      <c r="R190" s="118" t="s">
        <v>6331</v>
      </c>
      <c r="S190" s="118" t="s">
        <v>390</v>
      </c>
      <c r="T190" s="118" t="s">
        <v>6332</v>
      </c>
      <c r="U190" s="119">
        <v>20325.900000000001</v>
      </c>
      <c r="V190" s="118"/>
      <c r="W190" s="118"/>
      <c r="X190" s="118"/>
      <c r="Y190" s="118"/>
      <c r="Z190" s="118"/>
    </row>
    <row r="191" spans="1:26" hidden="1">
      <c r="A191" t="s">
        <v>7045</v>
      </c>
      <c r="B191" t="s">
        <v>978</v>
      </c>
      <c r="C191" s="48" t="s">
        <v>1012</v>
      </c>
      <c r="D191" t="str">
        <f t="shared" si="5"/>
        <v>P22-021617</v>
      </c>
      <c r="E191" t="str">
        <f>IFERROR(VLOOKUP($A191,'Capital spend Nov 30'!$D:$G,3,FALSE),"No PO")</f>
        <v>P22-021617 - Line 1</v>
      </c>
      <c r="F191" t="str">
        <f>VLOOKUP(A191,'Capital spend Nov 30'!D:Q,14,FALSE)</f>
        <v>Ridgeview - 2022 - Isolation Valves Replacement in Sarah Calder</v>
      </c>
      <c r="G191" t="str">
        <f>VLOOKUP(A191,'Capital spend Nov 30'!D:U,18,FALSE)</f>
        <v>No</v>
      </c>
      <c r="H191" s="89">
        <f>SUMIF('Capital spend Nov 30'!D:D,'Dec 2022'!A191,'Capital spend Nov 30'!H:H)</f>
        <v>9459.7999999999993</v>
      </c>
      <c r="I191" t="str">
        <f>VLOOKUP(A191,'Capital spend Nov 30'!$D$10:$W$6901,15,0)</f>
        <v>ST10145</v>
      </c>
      <c r="J191" t="str">
        <f>VLOOKUP($A191,'Capital spend Nov 30'!$D$10:$W$6901,8,0)</f>
        <v>Plumbing (Capital)</v>
      </c>
      <c r="K191" t="str">
        <f>VLOOKUP($A191,'Capital spend Nov 30'!$D$10:$W$6901,2,0)</f>
        <v>Hazel D'Gama</v>
      </c>
      <c r="L191" t="str">
        <f>VLOOKUP($A191,'Capital spend Nov 30'!$D$10:$W$6901,4,0)</f>
        <v>Ridgeview - 2022 - Isolation Valves Replacement in Sarah Calder Wing</v>
      </c>
      <c r="R191" s="118" t="s">
        <v>6333</v>
      </c>
      <c r="S191" s="118" t="s">
        <v>5955</v>
      </c>
      <c r="T191" s="118" t="s">
        <v>6334</v>
      </c>
      <c r="U191" s="119">
        <v>18095.509999999998</v>
      </c>
      <c r="V191" s="118"/>
      <c r="W191" s="118"/>
      <c r="X191" s="118"/>
      <c r="Y191" s="118"/>
      <c r="Z191" s="118"/>
    </row>
    <row r="192" spans="1:26" hidden="1">
      <c r="A192" t="s">
        <v>7046</v>
      </c>
      <c r="B192" t="s">
        <v>978</v>
      </c>
      <c r="C192" s="94" t="s">
        <v>1012</v>
      </c>
      <c r="D192" t="str">
        <f t="shared" si="5"/>
        <v>P22-021850</v>
      </c>
      <c r="E192" t="str">
        <f>IFERROR(VLOOKUP($A192,'Capital spend Nov 30'!$D:$G,3,FALSE),"No PO")</f>
        <v>P22-021850 - Line 1</v>
      </c>
      <c r="F192" t="str">
        <f>VLOOKUP(A192,'Capital spend Nov 30'!D:Q,14,FALSE)</f>
        <v>The Meadows - 2022 - Replace the Boiler Venting System Controller</v>
      </c>
      <c r="G192" t="str">
        <f>VLOOKUP(A192,'Capital spend Nov 30'!D:U,18,FALSE)</f>
        <v>No</v>
      </c>
      <c r="H192" s="89">
        <f>SUMIF('Capital spend Nov 30'!D:D,'Dec 2022'!A192,'Capital spend Nov 30'!H:H)</f>
        <v>44861</v>
      </c>
      <c r="I192" t="str">
        <f>VLOOKUP(A192,'Capital spend Nov 30'!$D$10:$W$6901,15,0)</f>
        <v>ST10141</v>
      </c>
      <c r="J192" t="str">
        <f>VLOOKUP($A192,'Capital spend Nov 30'!$D$10:$W$6901,8,0)</f>
        <v>HVAC Systems (Capital)</v>
      </c>
      <c r="K192" t="str">
        <f>VLOOKUP($A192,'Capital spend Nov 30'!$D$10:$W$6901,2,0)</f>
        <v>Hazel D'Gama</v>
      </c>
      <c r="L192" t="str">
        <f>VLOOKUP($A192,'Capital spend Nov 30'!$D$10:$W$6901,4,0)</f>
        <v>The Meadows - 2022 - Replace the Boiler Venting System Controller</v>
      </c>
      <c r="R192" s="118" t="s">
        <v>6335</v>
      </c>
      <c r="S192" s="118" t="s">
        <v>484</v>
      </c>
      <c r="T192" s="118" t="s">
        <v>6336</v>
      </c>
      <c r="U192" s="119">
        <v>565</v>
      </c>
      <c r="V192" s="118"/>
      <c r="W192" s="118"/>
      <c r="X192" s="118"/>
      <c r="Y192" s="118"/>
      <c r="Z192" s="118"/>
    </row>
    <row r="193" spans="1:26" hidden="1">
      <c r="A193" t="s">
        <v>7047</v>
      </c>
      <c r="B193" t="s">
        <v>978</v>
      </c>
      <c r="C193" s="48" t="s">
        <v>7048</v>
      </c>
      <c r="D193" t="str">
        <f t="shared" si="5"/>
        <v>0</v>
      </c>
      <c r="E193">
        <f>IFERROR(VLOOKUP($A193,'Capital spend Nov 30'!$D:$G,3,FALSE),"No PO")</f>
        <v>0</v>
      </c>
      <c r="F193" t="str">
        <f>VLOOKUP(A193,'Capital spend Nov 30'!D:Q,14,FALSE)</f>
        <v>Fenelon Court - 2022 Door Operator Replacement</v>
      </c>
      <c r="G193" t="str">
        <f>VLOOKUP(A193,'Capital spend Nov 30'!D:U,18,FALSE)</f>
        <v>No</v>
      </c>
      <c r="H193" s="89">
        <f>SUMIF('Capital spend Nov 30'!D:D,'Dec 2022'!A193,'Capital spend Nov 30'!H:H)</f>
        <v>3966.3</v>
      </c>
      <c r="I193" t="str">
        <f>VLOOKUP(A193,'Capital spend Nov 30'!$D$10:$W$6901,15,0)</f>
        <v>ST10150</v>
      </c>
      <c r="J193" t="str">
        <f>VLOOKUP($A193,'Capital spend Nov 30'!$D$10:$W$6901,8,0)</f>
        <v>Access and Security systems (Capital)</v>
      </c>
      <c r="K193" t="str">
        <f>VLOOKUP($A193,'Capital spend Nov 30'!$D$10:$W$6901,2,0)</f>
        <v>Hazel D'Gama</v>
      </c>
      <c r="L193">
        <f>VLOOKUP($A193,'Capital spend Nov 30'!$D$10:$W$6901,4,0)</f>
        <v>0</v>
      </c>
      <c r="R193" s="118" t="s">
        <v>6337</v>
      </c>
      <c r="S193" s="118" t="s">
        <v>375</v>
      </c>
      <c r="T193" s="118" t="s">
        <v>6338</v>
      </c>
      <c r="U193" s="119">
        <v>336</v>
      </c>
      <c r="V193" s="118"/>
      <c r="W193" s="118"/>
      <c r="X193" s="118"/>
      <c r="Y193" s="118"/>
      <c r="Z193" s="118"/>
    </row>
    <row r="194" spans="1:26" hidden="1">
      <c r="A194" t="s">
        <v>7049</v>
      </c>
      <c r="B194" t="s">
        <v>978</v>
      </c>
      <c r="C194" s="48" t="s">
        <v>1012</v>
      </c>
      <c r="D194" t="str">
        <f t="shared" si="5"/>
        <v>P22-021622</v>
      </c>
      <c r="E194" t="str">
        <f>IFERROR(VLOOKUP($A194,'Capital spend Nov 30'!$D:$G,3,FALSE),"No PO")</f>
        <v>P22-021622 - Line 1</v>
      </c>
      <c r="F194" t="str">
        <f>VLOOKUP(A194,'Capital spend Nov 30'!D:Q,14,FALSE)</f>
        <v>Winbourne Park - 2022 - Fire &amp; Life Safety Deficiencies Repairs</v>
      </c>
      <c r="G194" t="str">
        <f>VLOOKUP(A194,'Capital spend Nov 30'!D:U,18,FALSE)</f>
        <v>No</v>
      </c>
      <c r="H194" s="89">
        <f>SUMIF('Capital spend Nov 30'!D:D,'Dec 2022'!A194,'Capital spend Nov 30'!H:H)</f>
        <v>6222.96</v>
      </c>
      <c r="I194" t="str">
        <f>VLOOKUP(A194,'Capital spend Nov 30'!$D$10:$W$6901,15,0)</f>
        <v>ST10149</v>
      </c>
      <c r="J194" t="str">
        <f>VLOOKUP($A194,'Capital spend Nov 30'!$D$10:$W$6901,8,0)</f>
        <v>Fire alarm/Sprinkler (Capital)</v>
      </c>
      <c r="K194" t="str">
        <f>VLOOKUP($A194,'Capital spend Nov 30'!$D$10:$W$6901,2,0)</f>
        <v>Hazel D'Gama</v>
      </c>
      <c r="L194" t="str">
        <f>VLOOKUP($A194,'Capital spend Nov 30'!$D$10:$W$6901,4,0)</f>
        <v>Winbourne Park - 2022 - Fire &amp; Life Safety Deficiencies Repairs</v>
      </c>
      <c r="R194" s="118" t="s">
        <v>6339</v>
      </c>
      <c r="S194" s="118" t="s">
        <v>755</v>
      </c>
      <c r="T194" s="118" t="s">
        <v>6340</v>
      </c>
      <c r="U194" s="119">
        <v>2250.67</v>
      </c>
      <c r="V194" s="118"/>
      <c r="W194" s="118"/>
      <c r="X194" s="118"/>
      <c r="Y194" s="118"/>
      <c r="Z194" s="118"/>
    </row>
    <row r="195" spans="1:26" hidden="1">
      <c r="A195" t="s">
        <v>7050</v>
      </c>
      <c r="B195" t="s">
        <v>978</v>
      </c>
      <c r="C195" s="48" t="s">
        <v>1086</v>
      </c>
      <c r="D195" t="str">
        <f t="shared" si="5"/>
        <v>P22-021805</v>
      </c>
      <c r="E195" t="str">
        <f>IFERROR(VLOOKUP($A195,'Capital spend Nov 30'!$D:$G,3,FALSE),"No PO")</f>
        <v>P22-021805 - Line 1</v>
      </c>
      <c r="F195" t="str">
        <f>VLOOKUP(A195,'Capital spend Nov 30'!D:Q,14,FALSE)</f>
        <v>Eagle Terrace - 2022 - Electrical Repair for Fire Inspection Deficiencies and ESA Violations</v>
      </c>
      <c r="G195" t="str">
        <f>VLOOKUP(A195,'Capital spend Nov 30'!D:U,18,FALSE)</f>
        <v>No</v>
      </c>
      <c r="H195" s="89">
        <f>SUMIF('Capital spend Nov 30'!D:D,'Dec 2022'!A195,'Capital spend Nov 30'!H:H)</f>
        <v>8491.9500000000007</v>
      </c>
      <c r="I195" t="str">
        <f>VLOOKUP(A195,'Capital spend Nov 30'!$D$10:$W$6901,15,0)</f>
        <v>ST10153</v>
      </c>
      <c r="J195" t="str">
        <f>VLOOKUP($A195,'Capital spend Nov 30'!$D$10:$W$6901,8,0)</f>
        <v>Electrical Systems (Capital)</v>
      </c>
      <c r="K195" t="str">
        <f>VLOOKUP($A195,'Capital spend Nov 30'!$D$10:$W$6901,2,0)</f>
        <v>Hazel D'Gama</v>
      </c>
      <c r="L195" t="str">
        <f>VLOOKUP($A195,'Capital spend Nov 30'!$D$10:$W$6901,4,0)</f>
        <v>Eagle Terrace - Electrical Repair for Fire Inspection Deficiencies and ESA Violations.</v>
      </c>
      <c r="R195" s="118" t="s">
        <v>6341</v>
      </c>
      <c r="S195" s="118" t="s">
        <v>437</v>
      </c>
      <c r="T195" s="118" t="s">
        <v>6342</v>
      </c>
      <c r="U195" s="119">
        <v>5725.63</v>
      </c>
      <c r="V195" s="118"/>
      <c r="W195" s="118"/>
      <c r="X195" s="118"/>
      <c r="Y195" s="118"/>
      <c r="Z195" s="118"/>
    </row>
    <row r="196" spans="1:26" hidden="1">
      <c r="A196" t="s">
        <v>7051</v>
      </c>
      <c r="B196" t="s">
        <v>978</v>
      </c>
      <c r="C196" s="48" t="s">
        <v>1012</v>
      </c>
      <c r="D196" t="str">
        <f t="shared" si="5"/>
        <v>P22-021604</v>
      </c>
      <c r="E196" t="str">
        <f>IFERROR(VLOOKUP($A196,'Capital spend Nov 30'!$D:$G,3,FALSE),"No PO")</f>
        <v>P22-021604 - Line 1</v>
      </c>
      <c r="F196" t="str">
        <f>VLOOKUP(A196,'Capital spend Nov 30'!D:Q,14,FALSE)</f>
        <v>The Beechwood - 2022 - In-Suite Renovations</v>
      </c>
      <c r="G196" t="str">
        <f>VLOOKUP(A196,'Capital spend Nov 30'!D:U,18,FALSE)</f>
        <v>No</v>
      </c>
      <c r="H196" s="89">
        <f>SUMIF('Capital spend Nov 30'!D:D,'Dec 2022'!A196,'Capital spend Nov 30'!H:H)</f>
        <v>9325.57</v>
      </c>
      <c r="I196" t="str">
        <f>VLOOKUP(A196,'Capital spend Nov 30'!$D$10:$W$6901,15,0)</f>
        <v>ST10011</v>
      </c>
      <c r="J196" t="str">
        <f>VLOOKUP($A196,'Capital spend Nov 30'!$D$10:$W$6901,8,0)</f>
        <v>In-Suite Renovation (Capital)</v>
      </c>
      <c r="K196" t="str">
        <f>VLOOKUP($A196,'Capital spend Nov 30'!$D$10:$W$6901,2,0)</f>
        <v>Anne Terselic</v>
      </c>
      <c r="L196" t="str">
        <f>VLOOKUP($A196,'Capital spend Nov 30'!$D$10:$W$6901,4,0)</f>
        <v>Suite 210 IL Reno Additional Scope</v>
      </c>
      <c r="R196" s="118" t="s">
        <v>6343</v>
      </c>
      <c r="S196" s="118" t="s">
        <v>437</v>
      </c>
      <c r="T196" s="118" t="s">
        <v>6344</v>
      </c>
      <c r="U196" s="119">
        <v>5791.4</v>
      </c>
      <c r="V196" s="118"/>
      <c r="W196" s="118"/>
      <c r="X196" s="118"/>
      <c r="Y196" s="118"/>
      <c r="Z196" s="118"/>
    </row>
    <row r="197" spans="1:26" hidden="1">
      <c r="A197" t="s">
        <v>7052</v>
      </c>
      <c r="B197" t="s">
        <v>978</v>
      </c>
      <c r="C197" s="48" t="s">
        <v>1012</v>
      </c>
      <c r="D197" t="str">
        <f t="shared" si="5"/>
        <v>P22-021855</v>
      </c>
      <c r="E197" t="str">
        <f>IFERROR(VLOOKUP($A197,'Capital spend Nov 30'!$D:$G,3,FALSE),"No PO")</f>
        <v>P22-021855 - Line 1</v>
      </c>
      <c r="F197" t="str">
        <f>VLOOKUP(A197,'Capital spend Nov 30'!D:Q,14,FALSE)</f>
        <v>Prince of Wales - 2022- MUA control board</v>
      </c>
      <c r="G197" t="str">
        <f>VLOOKUP(A197,'Capital spend Nov 30'!D:U,18,FALSE)</f>
        <v>No</v>
      </c>
      <c r="H197" s="89">
        <f>SUMIF('Capital spend Nov 30'!D:D,'Dec 2022'!A197,'Capital spend Nov 30'!H:H)</f>
        <v>3266.58</v>
      </c>
      <c r="I197" t="str">
        <f>VLOOKUP(A197,'Capital spend Nov 30'!$D$10:$W$6901,15,0)</f>
        <v>ST10041</v>
      </c>
      <c r="J197" t="str">
        <f>VLOOKUP($A197,'Capital spend Nov 30'!$D$10:$W$6901,8,0)</f>
        <v>HVAC Systems (Capital)</v>
      </c>
      <c r="K197" t="str">
        <f>VLOOKUP($A197,'Capital spend Nov 30'!$D$10:$W$6901,2,0)</f>
        <v>Franco D'Angelo</v>
      </c>
      <c r="L197" t="str">
        <f>VLOOKUP($A197,'Capital spend Nov 30'!$D$10:$W$6901,4,0)</f>
        <v>Prince of Wales - 2022- MUA control board - Replace control board More 10 yrs</v>
      </c>
      <c r="R197" s="118" t="s">
        <v>6345</v>
      </c>
      <c r="S197" s="118" t="s">
        <v>368</v>
      </c>
      <c r="T197" s="118" t="s">
        <v>6346</v>
      </c>
      <c r="U197" s="119">
        <v>6680.8</v>
      </c>
      <c r="V197" s="118"/>
      <c r="W197" s="118"/>
      <c r="X197" s="118"/>
      <c r="Y197" s="118"/>
      <c r="Z197" s="118"/>
    </row>
    <row r="198" spans="1:26" hidden="1">
      <c r="A198" t="s">
        <v>7053</v>
      </c>
      <c r="B198" t="s">
        <v>978</v>
      </c>
      <c r="C198" s="48" t="s">
        <v>1012</v>
      </c>
      <c r="D198" t="str">
        <f t="shared" si="5"/>
        <v>P22-021721</v>
      </c>
      <c r="E198" t="str">
        <f>IFERROR(VLOOKUP($A198,'Capital spend Nov 30'!$D:$G,3,FALSE),"No PO")</f>
        <v>P22-021721 - Line 1</v>
      </c>
      <c r="F198" t="str">
        <f>VLOOKUP(A198,'Capital spend Nov 30'!D:Q,14,FALSE)</f>
        <v>Portobello - 2022- RTU Belt housing</v>
      </c>
      <c r="G198" t="str">
        <f>VLOOKUP(A198,'Capital spend Nov 30'!D:U,18,FALSE)</f>
        <v>No</v>
      </c>
      <c r="H198" s="89">
        <f>SUMIF('Capital spend Nov 30'!D:D,'Dec 2022'!A198,'Capital spend Nov 30'!H:H)</f>
        <v>967.29</v>
      </c>
      <c r="I198" t="str">
        <f>VLOOKUP(A198,'Capital spend Nov 30'!$D$10:$W$6901,15,0)</f>
        <v>ST10052</v>
      </c>
      <c r="J198" t="str">
        <f>VLOOKUP($A198,'Capital spend Nov 30'!$D$10:$W$6901,8,0)</f>
        <v>HVAC Systems (Capital)</v>
      </c>
      <c r="K198" t="str">
        <f>VLOOKUP($A198,'Capital spend Nov 30'!$D$10:$W$6901,2,0)</f>
        <v>Franco D'Angelo</v>
      </c>
      <c r="L198" t="str">
        <f>VLOOKUP($A198,'Capital spend Nov 30'!$D$10:$W$6901,4,0)</f>
        <v>Portobello - 2022- RTU Belt housing - Replace belt housing . More 7 yrs</v>
      </c>
      <c r="R198" s="118" t="s">
        <v>6347</v>
      </c>
      <c r="S198" s="118" t="s">
        <v>338</v>
      </c>
      <c r="T198" s="118" t="s">
        <v>6348</v>
      </c>
      <c r="U198" s="119">
        <v>14944.25</v>
      </c>
      <c r="V198" s="118"/>
      <c r="W198" s="118"/>
      <c r="X198" s="118"/>
      <c r="Y198" s="118"/>
      <c r="Z198" s="118"/>
    </row>
    <row r="199" spans="1:26" hidden="1">
      <c r="A199" t="s">
        <v>7054</v>
      </c>
      <c r="B199" t="s">
        <v>978</v>
      </c>
      <c r="C199" s="48" t="s">
        <v>1012</v>
      </c>
      <c r="D199" t="str">
        <f t="shared" si="5"/>
        <v>P22-021716</v>
      </c>
      <c r="E199" t="str">
        <f>IFERROR(VLOOKUP($A199,'Capital spend Nov 30'!$D:$G,3,FALSE),"No PO")</f>
        <v>P22-021716 - Line 1</v>
      </c>
      <c r="F199" t="str">
        <f>VLOOKUP(A199,'Capital spend Nov 30'!D:Q,14,FALSE)</f>
        <v>Churchill - 2022 - HVAC ( 2 VFDs)</v>
      </c>
      <c r="G199" t="str">
        <f>VLOOKUP(A199,'Capital spend Nov 30'!D:U,18,FALSE)</f>
        <v>No</v>
      </c>
      <c r="H199" s="89">
        <f>SUMIF('Capital spend Nov 30'!D:D,'Dec 2022'!A199,'Capital spend Nov 30'!H:H)</f>
        <v>12041.28</v>
      </c>
      <c r="I199" t="str">
        <f>VLOOKUP(A199,'Capital spend Nov 30'!$D$10:$W$6901,15,0)</f>
        <v>ST10004</v>
      </c>
      <c r="J199" t="str">
        <f>VLOOKUP($A199,'Capital spend Nov 30'!$D$10:$W$6901,8,0)</f>
        <v>HVAC Systems (Capital)</v>
      </c>
      <c r="K199" t="str">
        <f>VLOOKUP($A199,'Capital spend Nov 30'!$D$10:$W$6901,2,0)</f>
        <v>Tim Morrison</v>
      </c>
      <c r="L199" t="str">
        <f>VLOOKUP($A199,'Capital spend Nov 30'!$D$10:$W$6901,4,0)</f>
        <v>To replace two (2) failed VFDs on the Kitchen Exhaust Hood. The unit is not operating at this time.</v>
      </c>
      <c r="R199" s="118" t="s">
        <v>6349</v>
      </c>
      <c r="S199" s="118" t="s">
        <v>387</v>
      </c>
      <c r="T199" s="118" t="s">
        <v>6350</v>
      </c>
      <c r="U199" s="119">
        <v>525</v>
      </c>
      <c r="V199" s="118"/>
      <c r="W199" s="118"/>
      <c r="X199" s="118"/>
      <c r="Y199" s="118"/>
      <c r="Z199" s="118"/>
    </row>
    <row r="200" spans="1:26" hidden="1">
      <c r="A200" t="s">
        <v>7055</v>
      </c>
      <c r="B200" t="s">
        <v>978</v>
      </c>
      <c r="C200" s="48" t="s">
        <v>1086</v>
      </c>
      <c r="D200" t="str">
        <f t="shared" ref="D200:D263" si="7">LEFT(E200,10)</f>
        <v>P22-021781</v>
      </c>
      <c r="E200" t="str">
        <f>IFERROR(VLOOKUP($A200,'Capital spend Nov 30'!$D:$G,3,FALSE),"No PO")</f>
        <v>P22-021781 - Line 1</v>
      </c>
      <c r="F200" t="str">
        <f>VLOOKUP(A200,'Capital spend Nov 30'!D:Q,14,FALSE)</f>
        <v>Prince of Wales - 2022- P-tac resident suite</v>
      </c>
      <c r="G200" t="str">
        <f>VLOOKUP(A200,'Capital spend Nov 30'!D:U,18,FALSE)</f>
        <v>No</v>
      </c>
      <c r="H200" s="89">
        <f>SUMIF('Capital spend Nov 30'!D:D,'Dec 2022'!A200,'Capital spend Nov 30'!H:H)</f>
        <v>11647.2</v>
      </c>
      <c r="I200" t="str">
        <f>VLOOKUP(A200,'Capital spend Nov 30'!$D$10:$W$6901,15,0)</f>
        <v>ST10041</v>
      </c>
      <c r="J200" t="str">
        <f>VLOOKUP($A200,'Capital spend Nov 30'!$D$10:$W$6901,8,0)</f>
        <v>HVAC Systems (Capital)</v>
      </c>
      <c r="K200" t="str">
        <f>VLOOKUP($A200,'Capital spend Nov 30'!$D$10:$W$6901,2,0)</f>
        <v>Franco D'Angelo</v>
      </c>
      <c r="L200" t="str">
        <f>VLOOKUP($A200,'Capital spend Nov 30'!$D$10:$W$6901,4,0)</f>
        <v>Prince of Wales - 2022- P-tac resident suite. Purchase 5 P-tac units . More 5 yrs 
104, 318, 116, 109, 112</v>
      </c>
      <c r="R200" s="118" t="s">
        <v>6351</v>
      </c>
      <c r="S200" s="118" t="s">
        <v>743</v>
      </c>
      <c r="T200" s="118" t="s">
        <v>6249</v>
      </c>
      <c r="U200" s="119">
        <v>5327.95</v>
      </c>
      <c r="V200" s="118"/>
      <c r="W200" s="118"/>
      <c r="X200" s="118"/>
      <c r="Y200" s="118"/>
      <c r="Z200" s="118"/>
    </row>
    <row r="201" spans="1:26" hidden="1">
      <c r="A201" t="s">
        <v>7056</v>
      </c>
      <c r="B201" t="s">
        <v>978</v>
      </c>
      <c r="C201" s="48" t="s">
        <v>1012</v>
      </c>
      <c r="D201" t="str">
        <f t="shared" si="7"/>
        <v>P22-021723</v>
      </c>
      <c r="E201" t="str">
        <f>IFERROR(VLOOKUP($A201,'Capital spend Nov 30'!$D:$G,3,FALSE),"No PO")</f>
        <v>P22-021723 - Line 1</v>
      </c>
      <c r="F201" t="str">
        <f>VLOOKUP(A201,'Capital spend Nov 30'!D:Q,14,FALSE)</f>
        <v>The Churchill - 2022 - Kitchen FF&amp;E (2021 O/S INV)</v>
      </c>
      <c r="G201" t="str">
        <f>VLOOKUP(A201,'Capital spend Nov 30'!D:U,18,FALSE)</f>
        <v>No</v>
      </c>
      <c r="H201" s="89">
        <f>SUMIF('Capital spend Nov 30'!D:D,'Dec 2022'!A201,'Capital spend Nov 30'!H:H)</f>
        <v>27534.87</v>
      </c>
      <c r="I201" t="str">
        <f>VLOOKUP(A201,'Capital spend Nov 30'!$D$10:$W$6901,15,0)</f>
        <v>ST10073</v>
      </c>
      <c r="J201" t="str">
        <f>VLOOKUP($A201,'Capital spend Nov 30'!$D$10:$W$6901,8,0)</f>
        <v>Kitchen FF&amp;E (Capital)</v>
      </c>
      <c r="K201" t="str">
        <f>VLOOKUP($A201,'Capital spend Nov 30'!$D$10:$W$6901,2,0)</f>
        <v>Brianne Hore</v>
      </c>
      <c r="L201" t="str">
        <f>VLOOKUP($A201,'Capital spend Nov 30'!$D$10:$W$6901,4,0)</f>
        <v>Kitchen FF&amp;E (2021 O/S INV)</v>
      </c>
      <c r="R201" s="118" t="s">
        <v>6352</v>
      </c>
      <c r="S201" s="118" t="s">
        <v>182</v>
      </c>
      <c r="T201" s="118" t="s">
        <v>6353</v>
      </c>
      <c r="U201" s="119">
        <v>7847.79</v>
      </c>
      <c r="V201" s="118"/>
      <c r="W201" s="118"/>
      <c r="X201" s="118"/>
      <c r="Y201" s="118"/>
      <c r="Z201" s="118"/>
    </row>
    <row r="202" spans="1:26" hidden="1">
      <c r="A202" t="s">
        <v>7057</v>
      </c>
      <c r="B202" t="s">
        <v>978</v>
      </c>
      <c r="C202" s="48" t="s">
        <v>1086</v>
      </c>
      <c r="D202" t="str">
        <f t="shared" si="7"/>
        <v>P22-021698</v>
      </c>
      <c r="E202" t="str">
        <f>IFERROR(VLOOKUP($A202,'Capital spend Nov 30'!$D:$G,3,FALSE),"No PO")</f>
        <v>P22-021698 - Line 1</v>
      </c>
      <c r="F202" t="str">
        <f>VLOOKUP(A202,'Capital spend Nov 30'!D:Q,14,FALSE)</f>
        <v>Colonel By - 2022 - Kitchen Line Fridge</v>
      </c>
      <c r="G202" t="str">
        <f>VLOOKUP(A202,'Capital spend Nov 30'!D:U,18,FALSE)</f>
        <v>No</v>
      </c>
      <c r="H202" s="89">
        <f>SUMIF('Capital spend Nov 30'!D:D,'Dec 2022'!A202,'Capital spend Nov 30'!H:H)</f>
        <v>759.93</v>
      </c>
      <c r="I202" t="str">
        <f>VLOOKUP(A202,'Capital spend Nov 30'!$D$10:$W$6901,15,0)</f>
        <v>ST10049</v>
      </c>
      <c r="J202" t="str">
        <f>VLOOKUP($A202,'Capital spend Nov 30'!$D$10:$W$6901,8,0)</f>
        <v>Kitchen FF&amp;E (Capital)</v>
      </c>
      <c r="K202" t="str">
        <f>VLOOKUP($A202,'Capital spend Nov 30'!$D$10:$W$6901,2,0)</f>
        <v>Franco D'Angelo</v>
      </c>
      <c r="L202" t="str">
        <f>VLOOKUP($A202,'Capital spend Nov 30'!$D$10:$W$6901,4,0)</f>
        <v>Colonel By - 2022 - Kitchen Line Fridge - Replace door gasket. More 7 yrs</v>
      </c>
      <c r="R202" s="118" t="s">
        <v>6354</v>
      </c>
      <c r="S202" s="118" t="s">
        <v>743</v>
      </c>
      <c r="T202" s="118" t="s">
        <v>6355</v>
      </c>
      <c r="U202" s="119">
        <v>23275.74</v>
      </c>
      <c r="V202" s="118"/>
      <c r="W202" s="118"/>
      <c r="X202" s="118"/>
      <c r="Y202" s="118"/>
      <c r="Z202" s="118"/>
    </row>
    <row r="203" spans="1:26" hidden="1">
      <c r="A203" t="s">
        <v>7058</v>
      </c>
      <c r="B203" t="s">
        <v>978</v>
      </c>
      <c r="C203" s="48" t="s">
        <v>1086</v>
      </c>
      <c r="D203" t="str">
        <f t="shared" si="7"/>
        <v>P22-021704</v>
      </c>
      <c r="E203" t="str">
        <f>IFERROR(VLOOKUP($A203,'Capital spend Nov 30'!$D:$G,3,FALSE),"No PO")</f>
        <v>P22-021704 - Line 1</v>
      </c>
      <c r="F203" t="str">
        <f>VLOOKUP(A203,'Capital spend Nov 30'!D:Q,14,FALSE)</f>
        <v>Kennedy Lodge - 2022 - Range Repairs</v>
      </c>
      <c r="G203" t="str">
        <f>VLOOKUP(A203,'Capital spend Nov 30'!D:U,18,FALSE)</f>
        <v>No</v>
      </c>
      <c r="H203" s="89">
        <f>SUMIF('Capital spend Nov 30'!D:D,'Dec 2022'!A203,'Capital spend Nov 30'!H:H)</f>
        <v>1453.61</v>
      </c>
      <c r="I203" t="str">
        <f>VLOOKUP(A203,'Capital spend Nov 30'!$D$10:$W$6901,15,0)</f>
        <v>ST10169</v>
      </c>
      <c r="J203" t="str">
        <f>VLOOKUP($A203,'Capital spend Nov 30'!$D$10:$W$6901,8,0)</f>
        <v>Kitchen FF&amp;E (Capital)</v>
      </c>
      <c r="K203" t="str">
        <f>VLOOKUP($A203,'Capital spend Nov 30'!$D$10:$W$6901,2,0)</f>
        <v>Franco D'Angelo</v>
      </c>
      <c r="L203" t="str">
        <f>VLOOKUP($A203,'Capital spend Nov 30'!$D$10:$W$6901,4,0)</f>
        <v>Kennedy - 2022- Repair to the stove range. More 7 yrs</v>
      </c>
      <c r="R203" s="118" t="s">
        <v>6356</v>
      </c>
      <c r="S203" s="118" t="s">
        <v>135</v>
      </c>
      <c r="T203" s="118" t="s">
        <v>6357</v>
      </c>
      <c r="U203" s="119">
        <v>6271.21</v>
      </c>
      <c r="V203" s="118"/>
      <c r="W203" s="118"/>
      <c r="X203" s="118"/>
      <c r="Y203" s="118"/>
      <c r="Z203" s="118"/>
    </row>
    <row r="204" spans="1:26" hidden="1">
      <c r="A204" t="s">
        <v>7059</v>
      </c>
      <c r="B204" t="s">
        <v>978</v>
      </c>
      <c r="C204" s="48" t="s">
        <v>1012</v>
      </c>
      <c r="D204" t="str">
        <f t="shared" si="7"/>
        <v>P22-021703</v>
      </c>
      <c r="E204" t="str">
        <f>IFERROR(VLOOKUP($A204,'Capital spend Nov 30'!$D:$G,3,FALSE),"No PO")</f>
        <v>P22-021703 - Line 1</v>
      </c>
      <c r="F204" t="str">
        <f>VLOOKUP(A204,'Capital spend Nov 30'!D:Q,14,FALSE)</f>
        <v>Kennedy Lodge - 2022 - Kettle Repairs</v>
      </c>
      <c r="G204" t="str">
        <f>VLOOKUP(A204,'Capital spend Nov 30'!D:U,18,FALSE)</f>
        <v>No</v>
      </c>
      <c r="H204" s="89">
        <f>SUMIF('Capital spend Nov 30'!D:D,'Dec 2022'!A204,'Capital spend Nov 30'!H:H)</f>
        <v>999.78</v>
      </c>
      <c r="I204" t="str">
        <f>VLOOKUP(A204,'Capital spend Nov 30'!$D$10:$W$6901,15,0)</f>
        <v>ST10169</v>
      </c>
      <c r="J204" t="str">
        <f>VLOOKUP($A204,'Capital spend Nov 30'!$D$10:$W$6901,8,0)</f>
        <v>Kitchen FF&amp;E (Capital)</v>
      </c>
      <c r="K204" t="str">
        <f>VLOOKUP($A204,'Capital spend Nov 30'!$D$10:$W$6901,2,0)</f>
        <v>Franco D'Angelo</v>
      </c>
      <c r="L204" t="str">
        <f>VLOOKUP($A204,'Capital spend Nov 30'!$D$10:$W$6901,4,0)</f>
        <v>Kennedy Lodge - 2022 - Kettle Repair. More 7 yrs</v>
      </c>
      <c r="R204" s="118" t="s">
        <v>6358</v>
      </c>
      <c r="S204" s="118" t="s">
        <v>135</v>
      </c>
      <c r="T204" s="118" t="s">
        <v>6359</v>
      </c>
      <c r="U204" s="119">
        <v>6083.4</v>
      </c>
      <c r="V204" s="118"/>
      <c r="W204" s="118"/>
      <c r="X204" s="118"/>
      <c r="Y204" s="118"/>
      <c r="Z204" s="118"/>
    </row>
    <row r="205" spans="1:26" hidden="1">
      <c r="A205" t="s">
        <v>7060</v>
      </c>
      <c r="B205" t="s">
        <v>978</v>
      </c>
      <c r="C205" s="48" t="s">
        <v>1012</v>
      </c>
      <c r="D205" t="str">
        <f t="shared" si="7"/>
        <v>P22-021727</v>
      </c>
      <c r="E205" t="str">
        <f>IFERROR(VLOOKUP($A205,'Capital spend Nov 30'!$D:$G,3,FALSE),"No PO")</f>
        <v>P22-021727 - Line 1</v>
      </c>
      <c r="F205" t="str">
        <f>VLOOKUP(A205,'Capital spend Nov 30'!D:Q,14,FALSE)</f>
        <v>The Dorchester-2022-PTAC replacements (Additional)</v>
      </c>
      <c r="G205" t="str">
        <f>VLOOKUP(A205,'Capital spend Nov 30'!D:U,18,FALSE)</f>
        <v>No</v>
      </c>
      <c r="H205" s="89">
        <f>SUMIF('Capital spend Nov 30'!D:D,'Dec 2022'!A205,'Capital spend Nov 30'!H:H)</f>
        <v>6116.46</v>
      </c>
      <c r="I205" t="str">
        <f>VLOOKUP(A205,'Capital spend Nov 30'!$D$10:$W$6901,15,0)</f>
        <v>ST10061</v>
      </c>
      <c r="J205" t="str">
        <f>VLOOKUP($A205,'Capital spend Nov 30'!$D$10:$W$6901,8,0)</f>
        <v>HVAC Systems (Capital)</v>
      </c>
      <c r="K205" t="str">
        <f>VLOOKUP($A205,'Capital spend Nov 30'!$D$10:$W$6901,2,0)</f>
        <v>Doug Blanchard</v>
      </c>
      <c r="L205" t="str">
        <f>VLOOKUP($A205,'Capital spend Nov 30'!$D$10:$W$6901,4,0)</f>
        <v>Replacement of additional PTAC's for Resident rooms due to additional failures.</v>
      </c>
      <c r="R205" s="118" t="s">
        <v>6360</v>
      </c>
      <c r="S205" s="118" t="s">
        <v>431</v>
      </c>
      <c r="T205" s="118" t="s">
        <v>6361</v>
      </c>
      <c r="U205" s="119">
        <v>1695.53</v>
      </c>
      <c r="V205" s="118"/>
      <c r="W205" s="118"/>
      <c r="X205" s="118"/>
      <c r="Y205" s="118"/>
      <c r="Z205" s="118"/>
    </row>
    <row r="206" spans="1:26" hidden="1">
      <c r="A206" t="s">
        <v>7061</v>
      </c>
      <c r="B206" t="s">
        <v>978</v>
      </c>
      <c r="C206" s="48" t="s">
        <v>1086</v>
      </c>
      <c r="D206" t="str">
        <f t="shared" si="7"/>
        <v>P22-021700</v>
      </c>
      <c r="E206" t="str">
        <f>IFERROR(VLOOKUP($A206,'Capital spend Nov 30'!$D:$G,3,FALSE),"No PO")</f>
        <v>P22-021700 - Line 1</v>
      </c>
      <c r="F206" t="str">
        <f>VLOOKUP(A206,'Capital spend Nov 30'!D:Q,14,FALSE)</f>
        <v>Kennedy Lodge - 2022- Kitchen pipe Replacement</v>
      </c>
      <c r="G206" t="str">
        <f>VLOOKUP(A206,'Capital spend Nov 30'!D:U,18,FALSE)</f>
        <v>No</v>
      </c>
      <c r="H206" s="89">
        <f>SUMIF('Capital spend Nov 30'!D:D,'Dec 2022'!A206,'Capital spend Nov 30'!H:H)</f>
        <v>3152.64</v>
      </c>
      <c r="I206" t="str">
        <f>VLOOKUP(A206,'Capital spend Nov 30'!$D$10:$W$6901,15,0)</f>
        <v>ST10169</v>
      </c>
      <c r="J206" t="str">
        <f>VLOOKUP($A206,'Capital spend Nov 30'!$D$10:$W$6901,8,0)</f>
        <v>Plumbing (Capital)</v>
      </c>
      <c r="K206" t="str">
        <f>VLOOKUP($A206,'Capital spend Nov 30'!$D$10:$W$6901,2,0)</f>
        <v>Franco D'Angelo</v>
      </c>
      <c r="L206" t="str">
        <f>VLOOKUP($A206,'Capital spend Nov 30'!$D$10:$W$6901,4,0)</f>
        <v>Kennedy Lodge - 2022- Kitchen pipe Replacement - Replace section of 2 " piping behind stove and cooler . More 10 yrs</v>
      </c>
      <c r="R206" s="118" t="s">
        <v>6362</v>
      </c>
      <c r="S206" s="118" t="s">
        <v>759</v>
      </c>
      <c r="T206" s="118" t="s">
        <v>6363</v>
      </c>
      <c r="U206" s="119">
        <v>3365.14</v>
      </c>
      <c r="V206" s="118"/>
      <c r="W206" s="118"/>
      <c r="X206" s="118"/>
      <c r="Y206" s="118"/>
      <c r="Z206" s="118"/>
    </row>
    <row r="207" spans="1:26" hidden="1">
      <c r="A207" t="s">
        <v>7062</v>
      </c>
      <c r="B207" t="s">
        <v>978</v>
      </c>
      <c r="C207" s="48" t="s">
        <v>1012</v>
      </c>
      <c r="D207" t="str">
        <f t="shared" si="7"/>
        <v>P22-021747</v>
      </c>
      <c r="E207" t="str">
        <f>IFERROR(VLOOKUP($A207,'Capital spend Nov 30'!$D:$G,3,FALSE),"No PO")</f>
        <v>P22-021747 - Line 1</v>
      </c>
      <c r="F207" t="str">
        <f>VLOOKUP(A207,'Capital spend Nov 30'!D:Q,14,FALSE)</f>
        <v>Windermere on the Mount - 2022 - In-Suite Renovations</v>
      </c>
      <c r="G207" t="str">
        <f>VLOOKUP(A207,'Capital spend Nov 30'!D:U,18,FALSE)</f>
        <v>No</v>
      </c>
      <c r="H207" s="89">
        <f>SUMIF('Capital spend Nov 30'!D:D,'Dec 2022'!A207,'Capital spend Nov 30'!H:H)</f>
        <v>2101.8000000000002</v>
      </c>
      <c r="I207" t="str">
        <f>VLOOKUP(A207,'Capital spend Nov 30'!$D$10:$W$6901,15,0)</f>
        <v>ST10093</v>
      </c>
      <c r="J207" t="str">
        <f>VLOOKUP($A207,'Capital spend Nov 30'!$D$10:$W$6901,8,0)</f>
        <v>In-Suite Refresh (Capital)</v>
      </c>
      <c r="K207" t="str">
        <f>VLOOKUP($A207,'Capital spend Nov 30'!$D$10:$W$6901,2,0)</f>
        <v>Dawn Mackintosh</v>
      </c>
      <c r="L207" t="str">
        <f>VLOOKUP($A207,'Capital spend Nov 30'!$D$10:$W$6901,4,0)</f>
        <v>Suite 321 Refresh Additional Scope - Painting Vanity</v>
      </c>
      <c r="R207" s="118" t="s">
        <v>6364</v>
      </c>
      <c r="S207" s="118" t="s">
        <v>635</v>
      </c>
      <c r="T207" s="118" t="s">
        <v>6365</v>
      </c>
      <c r="U207" s="119">
        <v>3650</v>
      </c>
      <c r="V207" s="118"/>
      <c r="W207" s="118"/>
      <c r="X207" s="118"/>
      <c r="Y207" s="118"/>
      <c r="Z207" s="118"/>
    </row>
    <row r="208" spans="1:26" hidden="1">
      <c r="A208" s="25" t="s">
        <v>7063</v>
      </c>
      <c r="B208" t="s">
        <v>977</v>
      </c>
      <c r="C208" s="51" t="s">
        <v>1012</v>
      </c>
      <c r="D208" t="str">
        <f t="shared" si="7"/>
        <v>P22-021720</v>
      </c>
      <c r="E208" t="str">
        <f>IFERROR(VLOOKUP($A208,'Capital spend Nov 30'!$D:$G,3,FALSE),"No PO")</f>
        <v>P22-021720 - Line 2</v>
      </c>
      <c r="F208" t="str">
        <f>VLOOKUP(A208,'Capital spend Nov 30'!D:Q,14,FALSE)</f>
        <v>Windermere on the Mount - 2022 - In-Suite Renovations</v>
      </c>
      <c r="G208" t="str">
        <f>VLOOKUP(A208,'Capital spend Nov 30'!D:U,18,FALSE)</f>
        <v>No</v>
      </c>
      <c r="H208" s="89">
        <f>SUMIF('Capital spend Nov 30'!D:D,'Dec 2022'!A208,'Capital spend Nov 30'!H:H)</f>
        <v>2709.18</v>
      </c>
      <c r="I208" t="str">
        <f>VLOOKUP(A208,'Capital spend Nov 30'!$D$10:$W$6901,15,0)</f>
        <v>ST10093</v>
      </c>
      <c r="J208" t="str">
        <f>VLOOKUP($A208,'Capital spend Nov 30'!$D$10:$W$6901,8,0)</f>
        <v>In-Suite Refresh (Capital)</v>
      </c>
      <c r="K208" t="str">
        <f>VLOOKUP($A208,'Capital spend Nov 30'!$D$10:$W$6901,2,0)</f>
        <v>Dawn Mackintosh</v>
      </c>
      <c r="L208" t="str">
        <f>VLOOKUP($A208,'Capital spend Nov 30'!$D$10:$W$6901,4,0)</f>
        <v>Suite 113 Refresh Paint our suite including both vanities- we have no Maintenace staff to complete. Suite is occupied</v>
      </c>
      <c r="R208" s="118" t="s">
        <v>6366</v>
      </c>
      <c r="S208" s="118" t="s">
        <v>755</v>
      </c>
      <c r="T208" s="118" t="s">
        <v>6367</v>
      </c>
      <c r="U208" s="119">
        <v>1559.94</v>
      </c>
      <c r="V208" s="118"/>
      <c r="W208" s="118"/>
      <c r="X208" s="118"/>
      <c r="Y208" s="118"/>
      <c r="Z208" s="118"/>
    </row>
    <row r="209" spans="1:26">
      <c r="A209" s="25" t="s">
        <v>7064</v>
      </c>
      <c r="B209" t="s">
        <v>977</v>
      </c>
      <c r="C209" s="48"/>
      <c r="D209" t="str">
        <f t="shared" si="7"/>
        <v>P22-021859</v>
      </c>
      <c r="E209" t="str">
        <f>IFERROR(VLOOKUP($A209,'Capital spend Nov 30'!$D:$G,3,FALSE),"No PO")</f>
        <v>P22-021859 - Line 1</v>
      </c>
      <c r="F209" t="str">
        <f>VLOOKUP(A209,'Capital spend Nov 30'!D:Q,14,FALSE)</f>
        <v>Trillium Court - 2022 - Battery Replacement for Generator</v>
      </c>
      <c r="G209" t="str">
        <f>VLOOKUP(A209,'Capital spend Nov 30'!D:U,18,FALSE)</f>
        <v>No</v>
      </c>
      <c r="H209" s="89">
        <f>SUMIF('Capital spend Nov 30'!D:D,'Dec 2022'!A209,'Capital spend Nov 30'!H:H)</f>
        <v>1435.1</v>
      </c>
      <c r="I209" t="str">
        <f>VLOOKUP(A209,'Capital spend Nov 30'!$D$10:$W$6901,15,0)</f>
        <v>ST10190</v>
      </c>
      <c r="J209" t="str">
        <f>VLOOKUP($A209,'Capital spend Nov 30'!$D$10:$W$6901,8,0)</f>
        <v>HVAC Systems (Capital)</v>
      </c>
      <c r="K209" t="str">
        <f>VLOOKUP($A209,'Capital spend Nov 30'!$D$10:$W$6901,2,0)</f>
        <v>Hazel D'Gama</v>
      </c>
      <c r="L209" t="str">
        <f>VLOOKUP($A209,'Capital spend Nov 30'!$D$10:$W$6901,4,0)</f>
        <v>Trillium Court - Replacement of Batteries for the generator</v>
      </c>
      <c r="R209" s="118" t="s">
        <v>6368</v>
      </c>
      <c r="S209" s="118" t="s">
        <v>175</v>
      </c>
      <c r="T209" s="118" t="s">
        <v>6369</v>
      </c>
      <c r="U209" s="119">
        <v>14731.76</v>
      </c>
      <c r="V209" s="118"/>
      <c r="W209" s="118"/>
      <c r="X209" s="118"/>
      <c r="Y209" s="118"/>
      <c r="Z209" s="118"/>
    </row>
    <row r="210" spans="1:26" hidden="1">
      <c r="A210" s="25" t="s">
        <v>7065</v>
      </c>
      <c r="B210" t="s">
        <v>977</v>
      </c>
      <c r="C210" s="51" t="s">
        <v>1012</v>
      </c>
      <c r="D210" t="str">
        <f t="shared" si="7"/>
        <v>P22-021668</v>
      </c>
      <c r="E210" t="str">
        <f>IFERROR(VLOOKUP($A210,'Capital spend Nov 30'!$D:$G,3,FALSE),"No PO")</f>
        <v>P22-021668 - Line 2</v>
      </c>
      <c r="F210" t="str">
        <f>VLOOKUP(A210,'Capital spend Nov 30'!D:Q,14,FALSE)</f>
        <v>McKenzie Towne - 2022 - In-Suite Renovations</v>
      </c>
      <c r="G210" t="str">
        <f>VLOOKUP(A210,'Capital spend Nov 30'!D:U,18,FALSE)</f>
        <v>No</v>
      </c>
      <c r="H210" s="89">
        <f>SUMIF('Capital spend Nov 30'!D:D,'Dec 2022'!A210,'Capital spend Nov 30'!H:H)</f>
        <v>6115.81</v>
      </c>
      <c r="I210" t="str">
        <f>VLOOKUP(A210,'Capital spend Nov 30'!$D$10:$W$6901,15,0)</f>
        <v>ST10074</v>
      </c>
      <c r="J210" t="str">
        <f>VLOOKUP($A210,'Capital spend Nov 30'!$D$10:$W$6901,8,0)</f>
        <v>Suites FF&amp;E (Capital)</v>
      </c>
      <c r="K210" t="str">
        <f>VLOOKUP($A210,'Capital spend Nov 30'!$D$10:$W$6901,2,0)</f>
        <v>Michael Eves</v>
      </c>
      <c r="L210" t="str">
        <f>VLOOKUP($A210,'Capital spend Nov 30'!$D$10:$W$6901,4,0)</f>
        <v>Suite 243 Reno Fridge</v>
      </c>
      <c r="R210" s="118" t="s">
        <v>6370</v>
      </c>
      <c r="S210" s="118" t="s">
        <v>396</v>
      </c>
      <c r="T210" s="118" t="s">
        <v>6371</v>
      </c>
      <c r="U210" s="119">
        <v>4451.53</v>
      </c>
      <c r="V210" s="118"/>
      <c r="W210" s="118"/>
      <c r="X210" s="118"/>
      <c r="Y210" s="118"/>
      <c r="Z210" s="118"/>
    </row>
    <row r="211" spans="1:26">
      <c r="A211" s="25" t="s">
        <v>7066</v>
      </c>
      <c r="B211" t="s">
        <v>977</v>
      </c>
      <c r="C211" s="48"/>
      <c r="D211" t="str">
        <f t="shared" si="7"/>
        <v>P22-021785</v>
      </c>
      <c r="E211" t="str">
        <f>IFERROR(VLOOKUP($A211,'Capital spend Nov 30'!$D:$G,3,FALSE),"No PO")</f>
        <v>P22-021785 - Line 1</v>
      </c>
      <c r="F211" t="str">
        <f>VLOOKUP(A211,'Capital spend Nov 30'!D:Q,14,FALSE)</f>
        <v>Axium - 2022 - Capital Budget Roll Up</v>
      </c>
      <c r="G211" t="str">
        <f>VLOOKUP(A211,'Capital spend Nov 30'!D:U,18,FALSE)</f>
        <v>No</v>
      </c>
      <c r="H211" s="89">
        <f>SUMIF('Capital spend Nov 30'!D:D,'Dec 2022'!A211,'Capital spend Nov 30'!H:H)</f>
        <v>5972.05</v>
      </c>
      <c r="I211" t="str">
        <f>VLOOKUP(A211,'Capital spend Nov 30'!$D$10:$W$6901,15,0)</f>
        <v>ST10160</v>
      </c>
      <c r="J211" t="str">
        <f>VLOOKUP($A211,'Capital spend Nov 30'!$D$10:$W$6901,8,0)</f>
        <v>HVAC Systems (Capital)</v>
      </c>
      <c r="K211" t="str">
        <f>VLOOKUP($A211,'Capital spend Nov 30'!$D$10:$W$6901,2,0)</f>
        <v>Franco D'Angelo</v>
      </c>
      <c r="L211" t="str">
        <f>VLOOKUP($A211,'Capital spend Nov 30'!$D$10:$W$6901,4,0)</f>
        <v>Sherwood - 2022- Boiler 1 Control -  Replace control board. more 10 yrs</v>
      </c>
      <c r="R211" s="118" t="s">
        <v>6372</v>
      </c>
      <c r="S211" s="118" t="s">
        <v>481</v>
      </c>
      <c r="T211" s="118" t="s">
        <v>6373</v>
      </c>
      <c r="U211" s="119">
        <v>12496.66</v>
      </c>
      <c r="V211" s="118"/>
      <c r="W211" s="118"/>
      <c r="X211" s="118"/>
      <c r="Y211" s="118"/>
      <c r="Z211" s="118"/>
    </row>
    <row r="212" spans="1:26">
      <c r="A212" s="25" t="s">
        <v>7067</v>
      </c>
      <c r="B212" t="s">
        <v>977</v>
      </c>
      <c r="C212" s="48"/>
      <c r="D212" t="str">
        <f t="shared" si="7"/>
        <v>P22-021732</v>
      </c>
      <c r="E212" t="str">
        <f>IFERROR(VLOOKUP($A212,'Capital spend Nov 30'!$D:$G,3,FALSE),"No PO")</f>
        <v>P22-021732 - Line 1</v>
      </c>
      <c r="F212" t="str">
        <f>VLOOKUP(A212,'Capital spend Nov 30'!D:Q,14,FALSE)</f>
        <v>Humber Vallley - 2022- Robo Coup Blixer</v>
      </c>
      <c r="G212" t="str">
        <f>VLOOKUP(A212,'Capital spend Nov 30'!D:U,18,FALSE)</f>
        <v>No</v>
      </c>
      <c r="H212" s="89">
        <f>SUMIF('Capital spend Nov 30'!D:D,'Dec 2022'!A212,'Capital spend Nov 30'!H:H)</f>
        <v>2704.33</v>
      </c>
      <c r="I212" t="str">
        <f>VLOOKUP(A212,'Capital spend Nov 30'!$D$10:$W$6901,15,0)</f>
        <v>ST10334</v>
      </c>
      <c r="J212" t="str">
        <f>VLOOKUP($A212,'Capital spend Nov 30'!$D$10:$W$6901,8,0)</f>
        <v>Kitchen FF&amp;E (Capital)</v>
      </c>
      <c r="K212" t="str">
        <f>VLOOKUP($A212,'Capital spend Nov 30'!$D$10:$W$6901,2,0)</f>
        <v>Franco D'Angelo</v>
      </c>
      <c r="L212" t="str">
        <f>VLOOKUP($A212,'Capital spend Nov 30'!$D$10:$W$6901,4,0)</f>
        <v>Humber Valley - 2022- Robo Coup Blixer - Replace Blixer . More 7 yrs</v>
      </c>
      <c r="R212" s="118" t="s">
        <v>6374</v>
      </c>
      <c r="S212" s="118" t="s">
        <v>481</v>
      </c>
      <c r="T212" s="118" t="s">
        <v>6375</v>
      </c>
      <c r="U212" s="119">
        <v>282.5</v>
      </c>
      <c r="V212" s="118"/>
      <c r="W212" s="118"/>
      <c r="X212" s="118"/>
      <c r="Y212" s="118"/>
      <c r="Z212" s="118"/>
    </row>
    <row r="213" spans="1:26">
      <c r="A213" s="25" t="s">
        <v>7068</v>
      </c>
      <c r="B213" t="s">
        <v>977</v>
      </c>
      <c r="C213" s="48"/>
      <c r="D213" t="str">
        <f t="shared" si="7"/>
        <v>P22-021686</v>
      </c>
      <c r="E213" t="str">
        <f>IFERROR(VLOOKUP($A213,'Capital spend Nov 30'!$D:$G,3,FALSE),"No PO")</f>
        <v>P22-021686 - Line 1</v>
      </c>
      <c r="F213" t="str">
        <f>VLOOKUP(A213,'Capital spend Nov 30'!D:Q,14,FALSE)</f>
        <v>Axium - 2022 - Capital Budget Roll Up</v>
      </c>
      <c r="G213" t="str">
        <f>VLOOKUP(A213,'Capital spend Nov 30'!D:U,18,FALSE)</f>
        <v>No</v>
      </c>
      <c r="H213" s="89">
        <f>SUMIF('Capital spend Nov 30'!D:D,'Dec 2022'!A213,'Capital spend Nov 30'!H:H)</f>
        <v>3567.98</v>
      </c>
      <c r="I213" t="str">
        <f>VLOOKUP(A213,'Capital spend Nov 30'!$D$10:$W$6901,15,0)</f>
        <v>ST10151</v>
      </c>
      <c r="J213" t="str">
        <f>VLOOKUP($A213,'Capital spend Nov 30'!$D$10:$W$6901,8,0)</f>
        <v>Laundry FF&amp;E (Capital)</v>
      </c>
      <c r="K213" t="str">
        <f>VLOOKUP($A213,'Capital spend Nov 30'!$D$10:$W$6901,2,0)</f>
        <v>Franco D'Angelo</v>
      </c>
      <c r="L213" t="str">
        <f>VLOOKUP($A213,'Capital spend Nov 30'!$D$10:$W$6901,4,0)</f>
        <v>Bay Ridge - 2022 - Resident clothes labeler-  Purchase a resident clothes labeler . More 10 yrs</v>
      </c>
      <c r="R213" s="118" t="s">
        <v>6376</v>
      </c>
      <c r="S213" s="118" t="s">
        <v>378</v>
      </c>
      <c r="T213" s="118" t="s">
        <v>6377</v>
      </c>
      <c r="U213" s="119">
        <v>948.75</v>
      </c>
      <c r="V213" s="118"/>
      <c r="W213" s="118"/>
      <c r="X213" s="118"/>
      <c r="Y213" s="118"/>
      <c r="Z213" s="118"/>
    </row>
    <row r="214" spans="1:26" hidden="1">
      <c r="A214" s="25" t="s">
        <v>7069</v>
      </c>
      <c r="B214" t="s">
        <v>977</v>
      </c>
      <c r="C214" s="48" t="s">
        <v>1012</v>
      </c>
      <c r="D214" t="str">
        <f t="shared" si="7"/>
        <v>P22-021746</v>
      </c>
      <c r="E214" t="str">
        <f>IFERROR(VLOOKUP($A214,'Capital spend Nov 30'!$D:$G,3,FALSE),"No PO")</f>
        <v>P22-021746 - Line 1</v>
      </c>
      <c r="F214" t="str">
        <f>VLOOKUP(A214,'Capital spend Nov 30'!D:Q,14,FALSE)</f>
        <v>Fleetwood Villa - 2022 - In-Suite Renovations</v>
      </c>
      <c r="G214" t="str">
        <f>VLOOKUP(A214,'Capital spend Nov 30'!D:U,18,FALSE)</f>
        <v>No</v>
      </c>
      <c r="H214" s="89">
        <f>SUMIF('Capital spend Nov 30'!D:D,'Dec 2022'!A214,'Capital spend Nov 30'!H:H)</f>
        <v>1128.75</v>
      </c>
      <c r="I214" t="str">
        <f>VLOOKUP(A214,'Capital spend Nov 30'!$D$10:$W$6901,15,0)</f>
        <v>ST10062</v>
      </c>
      <c r="J214" t="str">
        <f>VLOOKUP($A214,'Capital spend Nov 30'!$D$10:$W$6901,8,0)</f>
        <v>In-Suite Refresh (Capital)</v>
      </c>
      <c r="K214" t="str">
        <f>VLOOKUP($A214,'Capital spend Nov 30'!$D$10:$W$6901,2,0)</f>
        <v>Mike Mclean</v>
      </c>
      <c r="L214" t="str">
        <f>VLOOKUP($A214,'Capital spend Nov 30'!$D$10:$W$6901,4,0)</f>
        <v>Suite 316 Refresh Paint</v>
      </c>
      <c r="R214" s="118" t="s">
        <v>6378</v>
      </c>
      <c r="S214" s="118" t="s">
        <v>422</v>
      </c>
      <c r="T214" s="118" t="s">
        <v>6379</v>
      </c>
      <c r="U214" s="119">
        <v>945</v>
      </c>
      <c r="V214" s="118"/>
      <c r="W214" s="118"/>
      <c r="X214" s="118"/>
      <c r="Y214" s="118"/>
      <c r="Z214" s="118"/>
    </row>
    <row r="215" spans="1:26">
      <c r="A215" s="25" t="s">
        <v>7070</v>
      </c>
      <c r="B215" t="s">
        <v>977</v>
      </c>
      <c r="C215" s="48"/>
      <c r="D215" t="str">
        <f t="shared" si="7"/>
        <v>P22-021906</v>
      </c>
      <c r="E215" t="str">
        <f>IFERROR(VLOOKUP($A215,'Capital spend Nov 30'!$D:$G,3,FALSE),"No PO")</f>
        <v>P22-021906 - Line 1</v>
      </c>
      <c r="F215" t="str">
        <f>VLOOKUP(A215,'Capital spend Nov 30'!D:Q,14,FALSE)</f>
        <v>Axium - 2022 - Capital Budget Roll Up</v>
      </c>
      <c r="G215" t="str">
        <f>VLOOKUP(A215,'Capital spend Nov 30'!D:U,18,FALSE)</f>
        <v>No</v>
      </c>
      <c r="H215" s="89">
        <f>SUMIF('Capital spend Nov 30'!D:D,'Dec 2022'!A215,'Capital spend Nov 30'!H:H)</f>
        <v>6070.35</v>
      </c>
      <c r="I215" t="str">
        <f>VLOOKUP(A215,'Capital spend Nov 30'!$D$10:$W$6901,15,0)</f>
        <v>ST10173</v>
      </c>
      <c r="J215" t="str">
        <f>VLOOKUP($A215,'Capital spend Nov 30'!$D$10:$W$6901,8,0)</f>
        <v>Kitchen FF&amp;E (Capital)</v>
      </c>
      <c r="K215" t="str">
        <f>VLOOKUP($A215,'Capital spend Nov 30'!$D$10:$W$6901,2,0)</f>
        <v>Hazel D'Gama</v>
      </c>
      <c r="L215" t="str">
        <f>VLOOKUP($A215,'Capital spend Nov 30'!$D$10:$W$6901,4,0)</f>
        <v>Stirling Heights - Robot Coupe</v>
      </c>
      <c r="Q215">
        <f>COUNTIF(Z:Z,C215)</f>
        <v>0</v>
      </c>
      <c r="R215" s="118" t="s">
        <v>6380</v>
      </c>
      <c r="S215" s="118" t="s">
        <v>6327</v>
      </c>
      <c r="T215" s="118" t="s">
        <v>6381</v>
      </c>
      <c r="U215" s="119">
        <v>5169.75</v>
      </c>
      <c r="V215" s="118"/>
      <c r="W215" s="118"/>
      <c r="X215" s="118"/>
      <c r="Y215" s="118"/>
      <c r="Z215" s="118"/>
    </row>
    <row r="216" spans="1:26">
      <c r="A216" s="25" t="s">
        <v>7071</v>
      </c>
      <c r="B216" t="s">
        <v>977</v>
      </c>
      <c r="C216" s="48"/>
      <c r="D216" t="str">
        <f t="shared" si="7"/>
        <v>P22-021816</v>
      </c>
      <c r="E216" t="str">
        <f>IFERROR(VLOOKUP($A216,'Capital spend Nov 30'!$D:$G,3,FALSE),"No PO")</f>
        <v>P22-021816 - Line 1</v>
      </c>
      <c r="F216" t="str">
        <f>VLOOKUP(A216,'Capital spend Nov 30'!D:Q,14,FALSE)</f>
        <v>Axium - 2022 - Capital Budget Roll Up</v>
      </c>
      <c r="G216" t="str">
        <f>VLOOKUP(A216,'Capital spend Nov 30'!D:U,18,FALSE)</f>
        <v>No</v>
      </c>
      <c r="H216" s="89">
        <f>SUMIF('Capital spend Nov 30'!D:D,'Dec 2022'!A216,'Capital spend Nov 30'!H:H)</f>
        <v>9533.27</v>
      </c>
      <c r="I216" t="str">
        <f>VLOOKUP(A216,'Capital spend Nov 30'!$D$10:$W$6901,15,0)</f>
        <v>ST10143</v>
      </c>
      <c r="J216" t="str">
        <f>VLOOKUP($A216,'Capital spend Nov 30'!$D$10:$W$6901,8,0)</f>
        <v>Kitchen FF&amp;E (Capital)</v>
      </c>
      <c r="K216" t="str">
        <f>VLOOKUP($A216,'Capital spend Nov 30'!$D$10:$W$6901,2,0)</f>
        <v>Hazel D'Gama</v>
      </c>
      <c r="L216" t="str">
        <f>VLOOKUP($A216,'Capital spend Nov 30'!$D$10:$W$6901,4,0)</f>
        <v>Northridge - 2021 (Unpaid Invoice)</v>
      </c>
      <c r="Q216" s="106"/>
      <c r="R216" s="118" t="s">
        <v>6382</v>
      </c>
      <c r="S216" s="118" t="s">
        <v>6197</v>
      </c>
      <c r="T216" s="118" t="s">
        <v>6383</v>
      </c>
      <c r="U216" s="119">
        <v>11090.89</v>
      </c>
      <c r="V216" s="118"/>
      <c r="W216" s="118"/>
      <c r="X216" s="118"/>
      <c r="Y216" s="118"/>
      <c r="Z216" s="118"/>
    </row>
    <row r="217" spans="1:26">
      <c r="A217" s="25" t="s">
        <v>7072</v>
      </c>
      <c r="B217" t="s">
        <v>977</v>
      </c>
      <c r="C217" s="48"/>
      <c r="D217" t="str">
        <f t="shared" si="7"/>
        <v>P22-021810</v>
      </c>
      <c r="E217" t="str">
        <f>IFERROR(VLOOKUP($A217,'Capital spend Nov 30'!$D:$G,3,FALSE),"No PO")</f>
        <v>P22-021810 - Line 1</v>
      </c>
      <c r="F217" t="str">
        <f>VLOOKUP(A217,'Capital spend Nov 30'!D:Q,14,FALSE)</f>
        <v>Axium - 2022 - Capital Budget Roll Up</v>
      </c>
      <c r="G217" t="str">
        <f>VLOOKUP(A217,'Capital spend Nov 30'!D:U,18,FALSE)</f>
        <v>No</v>
      </c>
      <c r="H217" s="89">
        <f>SUMIF('Capital spend Nov 30'!D:D,'Dec 2022'!A217,'Capital spend Nov 30'!H:H)</f>
        <v>1118.7</v>
      </c>
      <c r="I217" t="str">
        <f>VLOOKUP(A217,'Capital spend Nov 30'!$D$10:$W$6901,15,0)</f>
        <v>ST10141</v>
      </c>
      <c r="J217" t="str">
        <f>VLOOKUP($A217,'Capital spend Nov 30'!$D$10:$W$6901,8,0)</f>
        <v>Kitchen FF&amp;E (Capital)</v>
      </c>
      <c r="K217" t="str">
        <f>VLOOKUP($A217,'Capital spend Nov 30'!$D$10:$W$6901,2,0)</f>
        <v>Hazel D'Gama</v>
      </c>
      <c r="L217" t="str">
        <f>VLOOKUP($A217,'Capital spend Nov 30'!$D$10:$W$6901,4,0)</f>
        <v>The Meadows - Fridge Freezer.</v>
      </c>
      <c r="Q217" s="106"/>
      <c r="R217" s="118" t="s">
        <v>6384</v>
      </c>
      <c r="S217" s="118" t="s">
        <v>365</v>
      </c>
      <c r="T217" s="118" t="s">
        <v>6385</v>
      </c>
      <c r="U217" s="119">
        <v>1124.55</v>
      </c>
      <c r="V217" s="118"/>
      <c r="W217" s="118"/>
      <c r="X217" s="118"/>
      <c r="Y217" s="118"/>
      <c r="Z217" s="118"/>
    </row>
    <row r="218" spans="1:26" hidden="1">
      <c r="A218" s="25" t="s">
        <v>7073</v>
      </c>
      <c r="B218" t="s">
        <v>977</v>
      </c>
      <c r="C218" t="s">
        <v>1012</v>
      </c>
      <c r="D218" t="str">
        <f t="shared" si="7"/>
        <v>P22-021767</v>
      </c>
      <c r="E218" t="str">
        <f>IFERROR(VLOOKUP($A218,'Capital spend Nov 30'!$D:$G,3,FALSE),"No PO")</f>
        <v>P22-021767 - Line 1</v>
      </c>
      <c r="F218" t="str">
        <f>VLOOKUP(A218,'Capital spend Nov 30'!D:Q,14,FALSE)</f>
        <v>Portobello - 2022 - In-Suite Renovations</v>
      </c>
      <c r="G218" t="str">
        <f>VLOOKUP(A218,'Capital spend Nov 30'!D:U,18,FALSE)</f>
        <v>No</v>
      </c>
      <c r="H218" s="89">
        <f>SUMIF('Capital spend Nov 30'!D:D,'Dec 2022'!A218,'Capital spend Nov 30'!H:H)</f>
        <v>1935.35</v>
      </c>
      <c r="I218" t="str">
        <f>VLOOKUP(A218,'Capital spend Nov 30'!$D$10:$W$6901,15,0)</f>
        <v>ST10052</v>
      </c>
      <c r="J218" t="str">
        <f>VLOOKUP($A218,'Capital spend Nov 30'!$D$10:$W$6901,8,0)</f>
        <v>In-Suite Renovation (Capital)</v>
      </c>
      <c r="K218" t="str">
        <f>VLOOKUP($A218,'Capital spend Nov 30'!$D$10:$W$6901,2,0)</f>
        <v>Rachel Robidoux</v>
      </c>
      <c r="L218" t="str">
        <f>VLOOKUP($A218,'Capital spend Nov 30'!$D$10:$W$6901,4,0)</f>
        <v>Suite 244 Reno Studio - Drywall repairs, Paint Finishes, Baseboards + Towel Rod.
Drywall Services - To repair water damaged drywall on ceiling and around window.</v>
      </c>
      <c r="Q218" s="106">
        <f>COUNTIF(Z:Z,C218)</f>
        <v>0</v>
      </c>
      <c r="R218" s="118" t="s">
        <v>6386</v>
      </c>
      <c r="S218" s="118" t="s">
        <v>182</v>
      </c>
      <c r="T218" s="118" t="s">
        <v>6387</v>
      </c>
      <c r="U218" s="119">
        <v>6446.72</v>
      </c>
      <c r="V218" s="118"/>
      <c r="W218" s="118"/>
      <c r="X218" s="118"/>
      <c r="Y218" s="118"/>
      <c r="Z218" s="118"/>
    </row>
    <row r="219" spans="1:26">
      <c r="A219" s="25" t="s">
        <v>7074</v>
      </c>
      <c r="B219" t="s">
        <v>977</v>
      </c>
      <c r="C219"/>
      <c r="D219" t="str">
        <f t="shared" si="7"/>
        <v>P22-021793</v>
      </c>
      <c r="E219" t="str">
        <f>IFERROR(VLOOKUP($A219,'Capital spend Nov 30'!$D:$G,3,FALSE),"No PO")</f>
        <v>P22-021793 - Line 1</v>
      </c>
      <c r="F219" t="str">
        <f>VLOOKUP(A219,'Capital spend Nov 30'!D:Q,14,FALSE)</f>
        <v>Telfer Place - 2022 - Boiler Repairs</v>
      </c>
      <c r="G219" t="str">
        <f>VLOOKUP(A219,'Capital spend Nov 30'!D:U,18,FALSE)</f>
        <v>No</v>
      </c>
      <c r="H219" s="89">
        <f>SUMIF('Capital spend Nov 30'!D:D,'Dec 2022'!A219,'Capital spend Nov 30'!H:H)</f>
        <v>10158.69</v>
      </c>
      <c r="I219" t="str">
        <f>VLOOKUP(A219,'Capital spend Nov 30'!$D$10:$W$6901,15,0)</f>
        <v>ST10188</v>
      </c>
      <c r="J219" t="str">
        <f>VLOOKUP($A219,'Capital spend Nov 30'!$D$10:$W$6901,8,0)</f>
        <v>HVAC Systems (Capital)</v>
      </c>
      <c r="K219" t="str">
        <f>VLOOKUP($A219,'Capital spend Nov 30'!$D$10:$W$6901,2,0)</f>
        <v>Hazel D'Gama</v>
      </c>
      <c r="L219" t="str">
        <f>VLOOKUP($A219,'Capital spend Nov 30'!$D$10:$W$6901,4,0)</f>
        <v>Telfer Place - Boiler Repairs.</v>
      </c>
      <c r="Q219" s="106">
        <f>COUNTIF(Z:Z,C219)</f>
        <v>0</v>
      </c>
      <c r="R219" s="118" t="s">
        <v>6388</v>
      </c>
      <c r="S219" s="118" t="s">
        <v>317</v>
      </c>
      <c r="T219" s="118" t="s">
        <v>6389</v>
      </c>
      <c r="U219" s="119">
        <v>1932.3</v>
      </c>
      <c r="V219" s="118"/>
      <c r="W219" s="118"/>
      <c r="X219" s="118"/>
      <c r="Y219" s="118"/>
      <c r="Z219" s="118"/>
    </row>
    <row r="220" spans="1:26">
      <c r="A220" s="25" t="s">
        <v>7075</v>
      </c>
      <c r="B220" t="s">
        <v>977</v>
      </c>
      <c r="C220" s="48"/>
      <c r="D220" t="str">
        <f t="shared" si="7"/>
        <v>P22-021824</v>
      </c>
      <c r="E220" t="str">
        <f>IFERROR(VLOOKUP($A220,'Capital spend Nov 30'!$D:$G,3,FALSE),"No PO")</f>
        <v>P22-021824 - Line 1</v>
      </c>
      <c r="F220" t="str">
        <f>VLOOKUP(A220,'Capital spend Nov 30'!D:Q,14,FALSE)</f>
        <v>Forest Heights - 2022 - Copper Piping</v>
      </c>
      <c r="G220" t="str">
        <f>VLOOKUP(A220,'Capital spend Nov 30'!D:U,18,FALSE)</f>
        <v>No</v>
      </c>
      <c r="H220" s="89">
        <f>SUMIF('Capital spend Nov 30'!D:D,'Dec 2022'!A220,'Capital spend Nov 30'!H:H)</f>
        <v>5620.62</v>
      </c>
      <c r="I220" t="str">
        <f>VLOOKUP(A220,'Capital spend Nov 30'!$D$10:$W$6901,15,0)</f>
        <v>ST10179</v>
      </c>
      <c r="J220" t="str">
        <f>VLOOKUP($A220,'Capital spend Nov 30'!$D$10:$W$6901,8,0)</f>
        <v>HVAC Systems (Capital)</v>
      </c>
      <c r="K220" t="str">
        <f>VLOOKUP($A220,'Capital spend Nov 30'!$D$10:$W$6901,2,0)</f>
        <v>Hazel D'Gama</v>
      </c>
      <c r="L220" t="str">
        <f>VLOOKUP($A220,'Capital spend Nov 30'!$D$10:$W$6901,4,0)</f>
        <v>Forest Heights - Copper Piping</v>
      </c>
      <c r="Q220" s="106">
        <f>COUNTIF(Z:Z,C220)</f>
        <v>0</v>
      </c>
      <c r="R220" s="118" t="s">
        <v>6390</v>
      </c>
      <c r="S220" s="118" t="s">
        <v>6391</v>
      </c>
      <c r="T220" s="118" t="s">
        <v>6392</v>
      </c>
      <c r="U220" s="119">
        <v>11776.04</v>
      </c>
      <c r="V220" s="118"/>
      <c r="W220" s="118"/>
      <c r="X220" s="118"/>
      <c r="Y220" s="118"/>
      <c r="Z220" s="118"/>
    </row>
    <row r="221" spans="1:26" hidden="1">
      <c r="A221" s="25" t="s">
        <v>7076</v>
      </c>
      <c r="B221" t="s">
        <v>977</v>
      </c>
      <c r="C221" s="48" t="s">
        <v>1012</v>
      </c>
      <c r="D221" t="str">
        <f t="shared" si="7"/>
        <v>P22-021888</v>
      </c>
      <c r="E221" t="str">
        <f>IFERROR(VLOOKUP($A221,'Capital spend Nov 30'!$D:$G,3,FALSE),"No PO")</f>
        <v>P22-021888 - Line 1</v>
      </c>
      <c r="F221" t="str">
        <f>VLOOKUP(A221,'Capital spend Nov 30'!D:Q,14,FALSE)</f>
        <v>Landmark - 2022 - P-tac 513 Thermostat</v>
      </c>
      <c r="G221" t="str">
        <f>VLOOKUP(A221,'Capital spend Nov 30'!D:U,18,FALSE)</f>
        <v>No</v>
      </c>
      <c r="H221" s="89">
        <f>SUMIF('Capital spend Nov 30'!D:D,'Dec 2022'!A221,'Capital spend Nov 30'!H:H)</f>
        <v>841.01</v>
      </c>
      <c r="I221" t="str">
        <f>VLOOKUP(A221,'Capital spend Nov 30'!$D$10:$W$6901,15,0)</f>
        <v>ST10044</v>
      </c>
      <c r="J221" t="str">
        <f>VLOOKUP($A221,'Capital spend Nov 30'!$D$10:$W$6901,8,0)</f>
        <v>In-Suite Renovation (Capital)</v>
      </c>
      <c r="K221" t="str">
        <f>VLOOKUP($A221,'Capital spend Nov 30'!$D$10:$W$6901,2,0)</f>
        <v>Franco D'Angelo</v>
      </c>
      <c r="L221" t="str">
        <f>VLOOKUP($A221,'Capital spend Nov 30'!$D$10:$W$6901,4,0)</f>
        <v>Landmark - 2022 - P-tac 513 Thermostat - Replace thermostat. More 7yrs</v>
      </c>
      <c r="R221" s="118" t="s">
        <v>6393</v>
      </c>
      <c r="S221" s="118" t="s">
        <v>317</v>
      </c>
      <c r="T221" s="118" t="s">
        <v>6394</v>
      </c>
      <c r="U221" s="119">
        <v>1412.5</v>
      </c>
      <c r="V221" s="118"/>
      <c r="W221" s="118"/>
      <c r="X221" s="118"/>
      <c r="Y221" s="118"/>
      <c r="Z221" s="118"/>
    </row>
    <row r="222" spans="1:26">
      <c r="A222" s="25" t="s">
        <v>7077</v>
      </c>
      <c r="B222" t="s">
        <v>977</v>
      </c>
      <c r="C222" s="48"/>
      <c r="D222" t="str">
        <f t="shared" si="7"/>
        <v>P22-021798</v>
      </c>
      <c r="E222" t="str">
        <f>IFERROR(VLOOKUP($A222,'Capital spend Nov 30'!$D:$G,3,FALSE),"No PO")</f>
        <v>P22-021798 - Line 1</v>
      </c>
      <c r="F222" t="str">
        <f>VLOOKUP(A222,'Capital spend Nov 30'!D:Q,14,FALSE)</f>
        <v>Welltower - 2022 - Capital Budget Roll Up</v>
      </c>
      <c r="G222" t="str">
        <f>VLOOKUP(A222,'Capital spend Nov 30'!D:U,18,FALSE)</f>
        <v>No</v>
      </c>
      <c r="H222" s="89">
        <f>SUMIF('Capital spend Nov 30'!D:D,'Dec 2022'!A222,'Capital spend Nov 30'!H:H)</f>
        <v>1525.53</v>
      </c>
      <c r="I222" t="str">
        <f>VLOOKUP(A222,'Capital spend Nov 30'!$D$10:$W$6901,15,0)</f>
        <v>ST10052</v>
      </c>
      <c r="J222" t="str">
        <f>VLOOKUP($A222,'Capital spend Nov 30'!$D$10:$W$6901,8,0)</f>
        <v>Exterior Window (Capital)</v>
      </c>
      <c r="K222" t="str">
        <f>VLOOKUP($A222,'Capital spend Nov 30'!$D$10:$W$6901,2,0)</f>
        <v>Franco D'Angelo</v>
      </c>
      <c r="L222" t="str">
        <f>VLOOKUP($A222,'Capital spend Nov 30'!$D$10:$W$6901,4,0)</f>
        <v>Portobello - 2022- Main Entrance doors - Replace Controller magic force IQ card . More 10 yrs</v>
      </c>
      <c r="Q222" s="106">
        <f t="shared" ref="Q222:Q259" si="8">COUNTIF(Z:Z,C222)</f>
        <v>0</v>
      </c>
      <c r="R222" s="118" t="s">
        <v>6395</v>
      </c>
      <c r="S222" s="118" t="s">
        <v>317</v>
      </c>
      <c r="T222" s="118" t="s">
        <v>6396</v>
      </c>
      <c r="U222" s="119">
        <v>565</v>
      </c>
      <c r="V222" s="118"/>
      <c r="W222" s="118"/>
      <c r="X222" s="118"/>
      <c r="Y222" s="118"/>
      <c r="Z222" s="118"/>
    </row>
    <row r="223" spans="1:26">
      <c r="A223" s="25" t="s">
        <v>7078</v>
      </c>
      <c r="B223" t="s">
        <v>977</v>
      </c>
      <c r="C223"/>
      <c r="D223" t="str">
        <f t="shared" si="7"/>
        <v>P22-021908</v>
      </c>
      <c r="E223" t="str">
        <f>IFERROR(VLOOKUP($A223,'Capital spend Nov 30'!$D:$G,3,FALSE),"No PO")</f>
        <v>P22-021908 - Line 1</v>
      </c>
      <c r="F223" t="str">
        <f>VLOOKUP(A223,'Capital spend Nov 30'!D:Q,14,FALSE)</f>
        <v>Welltower - 2022 - Capital Budget Roll Up</v>
      </c>
      <c r="G223" t="str">
        <f>VLOOKUP(A223,'Capital spend Nov 30'!D:U,18,FALSE)</f>
        <v>No</v>
      </c>
      <c r="H223" s="89">
        <f>SUMIF('Capital spend Nov 30'!D:D,'Dec 2022'!A223,'Capital spend Nov 30'!H:H)</f>
        <v>3202.42</v>
      </c>
      <c r="I223" t="str">
        <f>VLOOKUP(A223,'Capital spend Nov 30'!$D$10:$W$6901,15,0)</f>
        <v>ST10039</v>
      </c>
      <c r="J223" t="str">
        <f>VLOOKUP($A223,'Capital spend Nov 30'!$D$10:$W$6901,8,0)</f>
        <v>HVAC Systems (Capital)</v>
      </c>
      <c r="K223" t="str">
        <f>VLOOKUP($A223,'Capital spend Nov 30'!$D$10:$W$6901,2,0)</f>
        <v>Franco D'Angelo</v>
      </c>
      <c r="L223" t="str">
        <f>VLOOKUP($A223,'Capital spend Nov 30'!$D$10:$W$6901,4,0)</f>
        <v>Barrhaven - 2022- 2Nd floor Ductless. Install unit . More 10 yrs</v>
      </c>
      <c r="Q223" s="106">
        <f t="shared" si="8"/>
        <v>0</v>
      </c>
      <c r="R223" s="118" t="s">
        <v>6397</v>
      </c>
      <c r="S223" s="118" t="s">
        <v>322</v>
      </c>
      <c r="T223" s="118" t="s">
        <v>6398</v>
      </c>
      <c r="U223" s="119">
        <v>10906.39</v>
      </c>
      <c r="V223" s="118"/>
      <c r="W223" s="118"/>
      <c r="X223" s="118"/>
      <c r="Y223" s="118"/>
      <c r="Z223" s="118"/>
    </row>
    <row r="224" spans="1:26">
      <c r="A224" s="25" t="s">
        <v>7079</v>
      </c>
      <c r="B224" t="s">
        <v>977</v>
      </c>
      <c r="C224" s="48"/>
      <c r="D224" t="str">
        <f t="shared" si="7"/>
        <v>P22-021909</v>
      </c>
      <c r="E224" t="str">
        <f>IFERROR(VLOOKUP($A224,'Capital spend Nov 30'!$D:$G,3,FALSE),"No PO")</f>
        <v>P22-021909 - Line 1</v>
      </c>
      <c r="F224" t="str">
        <f>VLOOKUP(A224,'Capital spend Nov 30'!D:Q,14,FALSE)</f>
        <v>Welltower - 2022 - Capital Budget Roll Up</v>
      </c>
      <c r="G224" t="str">
        <f>VLOOKUP(A224,'Capital spend Nov 30'!D:U,18,FALSE)</f>
        <v>No</v>
      </c>
      <c r="H224" s="89">
        <f>SUMIF('Capital spend Nov 30'!D:D,'Dec 2022'!A224,'Capital spend Nov 30'!H:H)</f>
        <v>540.14</v>
      </c>
      <c r="I224" t="str">
        <f>VLOOKUP(A224,'Capital spend Nov 30'!$D$10:$W$6901,15,0)</f>
        <v>ST10039</v>
      </c>
      <c r="J224" t="str">
        <f>VLOOKUP($A224,'Capital spend Nov 30'!$D$10:$W$6901,8,0)</f>
        <v>HVAC Systems (Capital)</v>
      </c>
      <c r="K224" t="str">
        <f>VLOOKUP($A224,'Capital spend Nov 30'!$D$10:$W$6901,2,0)</f>
        <v>Franco D'Angelo</v>
      </c>
      <c r="L224" t="str">
        <f>VLOOKUP($A224,'Capital spend Nov 30'!$D$10:$W$6901,4,0)</f>
        <v>Barrhaven - 2022- Suite 126 replace switch ductless . More 10 yrs</v>
      </c>
      <c r="Q224" s="106">
        <f t="shared" si="8"/>
        <v>0</v>
      </c>
      <c r="R224" s="118" t="s">
        <v>6399</v>
      </c>
      <c r="S224" s="118" t="s">
        <v>241</v>
      </c>
      <c r="T224" s="118" t="s">
        <v>6400</v>
      </c>
      <c r="U224" s="119">
        <v>1412.5</v>
      </c>
      <c r="V224" s="118"/>
      <c r="W224" s="118"/>
      <c r="X224" s="118"/>
      <c r="Y224" s="118"/>
      <c r="Z224" s="118"/>
    </row>
    <row r="225" spans="1:26">
      <c r="A225" s="25" t="s">
        <v>7080</v>
      </c>
      <c r="B225" t="s">
        <v>977</v>
      </c>
      <c r="C225" s="48"/>
      <c r="D225" t="str">
        <f t="shared" si="7"/>
        <v>P22-021910</v>
      </c>
      <c r="E225" t="str">
        <f>IFERROR(VLOOKUP($A225,'Capital spend Nov 30'!$D:$G,3,FALSE),"No PO")</f>
        <v>P22-021910 - Line 1</v>
      </c>
      <c r="F225" t="str">
        <f>VLOOKUP(A225,'Capital spend Nov 30'!D:Q,14,FALSE)</f>
        <v>Welltower - 2022 - Capital Budget Roll Up</v>
      </c>
      <c r="G225" t="str">
        <f>VLOOKUP(A225,'Capital spend Nov 30'!D:U,18,FALSE)</f>
        <v>No</v>
      </c>
      <c r="H225" s="89">
        <f>SUMIF('Capital spend Nov 30'!D:D,'Dec 2022'!A225,'Capital spend Nov 30'!H:H)</f>
        <v>1363.14</v>
      </c>
      <c r="I225" t="str">
        <f>VLOOKUP(A225,'Capital spend Nov 30'!$D$10:$W$6901,15,0)</f>
        <v>ST10039</v>
      </c>
      <c r="J225" t="str">
        <f>VLOOKUP($A225,'Capital spend Nov 30'!$D$10:$W$6901,8,0)</f>
        <v>HVAC Systems (Capital)</v>
      </c>
      <c r="K225" t="str">
        <f>VLOOKUP($A225,'Capital spend Nov 30'!$D$10:$W$6901,2,0)</f>
        <v>Franco D'Angelo</v>
      </c>
      <c r="L225" t="str">
        <f>VLOOKUP($A225,'Capital spend Nov 30'!$D$10:$W$6901,4,0)</f>
        <v>Barrhaven - 2022-  Kitchen  ductless  replace switch . More 10 yrs</v>
      </c>
      <c r="Q225">
        <f t="shared" si="8"/>
        <v>0</v>
      </c>
      <c r="R225" s="118" t="s">
        <v>6401</v>
      </c>
      <c r="S225" s="118" t="s">
        <v>390</v>
      </c>
      <c r="T225" s="118" t="s">
        <v>6402</v>
      </c>
      <c r="U225" s="119">
        <v>4069.22</v>
      </c>
      <c r="V225" s="118"/>
      <c r="W225" s="118"/>
      <c r="X225" s="118"/>
      <c r="Y225" s="118"/>
      <c r="Z225" s="118"/>
    </row>
    <row r="226" spans="1:26">
      <c r="A226" s="25" t="s">
        <v>7081</v>
      </c>
      <c r="B226" t="s">
        <v>977</v>
      </c>
      <c r="C226" s="48"/>
      <c r="D226" t="str">
        <f t="shared" si="7"/>
        <v>P22-021809</v>
      </c>
      <c r="E226" t="str">
        <f>IFERROR(VLOOKUP($A226,'Capital spend Nov 30'!$D:$G,3,FALSE),"No PO")</f>
        <v>P22-021809 - Line 1</v>
      </c>
      <c r="F226" t="str">
        <f>VLOOKUP(A226,'Capital spend Nov 30'!D:Q,14,FALSE)</f>
        <v>Welltower - 2022 - Capital Budget Roll Up</v>
      </c>
      <c r="G226" t="str">
        <f>VLOOKUP(A226,'Capital spend Nov 30'!D:U,18,FALSE)</f>
        <v>No</v>
      </c>
      <c r="H226" s="89">
        <f>SUMIF('Capital spend Nov 30'!D:D,'Dec 2022'!A226,'Capital spend Nov 30'!H:H)</f>
        <v>701.39</v>
      </c>
      <c r="I226" t="str">
        <f>VLOOKUP(A226,'Capital spend Nov 30'!$D$10:$W$6901,15,0)</f>
        <v>ST10260</v>
      </c>
      <c r="J226" t="str">
        <f>VLOOKUP($A226,'Capital spend Nov 30'!$D$10:$W$6901,8,0)</f>
        <v>HVAC Systems (Capital)</v>
      </c>
      <c r="K226" t="str">
        <f>VLOOKUP($A226,'Capital spend Nov 30'!$D$10:$W$6901,2,0)</f>
        <v>Franco D'Angelo</v>
      </c>
      <c r="L226" t="str">
        <f>VLOOKUP($A226,'Capital spend Nov 30'!$D$10:$W$6901,4,0)</f>
        <v>Barrhaven - 2022-  Furnace condensate pump .  Replace  . More 10 yrs</v>
      </c>
      <c r="Q226">
        <f t="shared" si="8"/>
        <v>0</v>
      </c>
      <c r="R226" s="118" t="s">
        <v>6403</v>
      </c>
      <c r="S226" s="118" t="s">
        <v>390</v>
      </c>
      <c r="T226" s="118" t="s">
        <v>6404</v>
      </c>
      <c r="U226" s="119">
        <v>4069.22</v>
      </c>
      <c r="V226" s="118"/>
      <c r="W226" s="118"/>
      <c r="X226" s="118"/>
      <c r="Y226" s="118"/>
      <c r="Z226" s="118"/>
    </row>
    <row r="227" spans="1:26" hidden="1">
      <c r="A227" s="25" t="s">
        <v>7082</v>
      </c>
      <c r="B227" t="s">
        <v>977</v>
      </c>
      <c r="C227" s="48" t="s">
        <v>1012</v>
      </c>
      <c r="D227" t="str">
        <f t="shared" si="7"/>
        <v>P22-021829</v>
      </c>
      <c r="E227" t="str">
        <f>IFERROR(VLOOKUP($A227,'Capital spend Nov 30'!$D:$G,3,FALSE),"No PO")</f>
        <v>P22-021829 - Line 1</v>
      </c>
      <c r="F227" t="str">
        <f>VLOOKUP(A227,'Capital spend Nov 30'!D:Q,14,FALSE)</f>
        <v>The Franklin - 2022 - In-Suite Renovations</v>
      </c>
      <c r="G227" t="str">
        <f>VLOOKUP(A227,'Capital spend Nov 30'!D:U,18,FALSE)</f>
        <v>No</v>
      </c>
      <c r="H227" s="89">
        <f>SUMIF('Capital spend Nov 30'!D:D,'Dec 2022'!A227,'Capital spend Nov 30'!H:H)</f>
        <v>9073.0400000000009</v>
      </c>
      <c r="I227" t="str">
        <f>VLOOKUP(A227,'Capital spend Nov 30'!$D$10:$W$6901,15,0)</f>
        <v>ST10082</v>
      </c>
      <c r="J227" t="str">
        <f>VLOOKUP($A227,'Capital spend Nov 30'!$D$10:$W$6901,8,0)</f>
        <v>In-Suite Renovation (Capital)</v>
      </c>
      <c r="K227" t="str">
        <f>VLOOKUP($A227,'Capital spend Nov 30'!$D$10:$W$6901,2,0)</f>
        <v>Vinod Rana</v>
      </c>
      <c r="L227" t="str">
        <f>VLOOKUP($A227,'Capital spend Nov 30'!$D$10:$W$6901,4,0)</f>
        <v>Suite 606 Reno Additional Scope</v>
      </c>
      <c r="Q227">
        <f t="shared" si="8"/>
        <v>0</v>
      </c>
      <c r="R227" s="118" t="s">
        <v>6405</v>
      </c>
      <c r="S227" s="118" t="s">
        <v>393</v>
      </c>
      <c r="T227" s="118" t="s">
        <v>6406</v>
      </c>
      <c r="U227" s="119">
        <v>18790.41</v>
      </c>
      <c r="V227" s="118"/>
      <c r="W227" s="118"/>
      <c r="X227" s="118"/>
      <c r="Y227" s="118"/>
      <c r="Z227" s="118"/>
    </row>
    <row r="228" spans="1:26">
      <c r="A228" s="25" t="s">
        <v>7083</v>
      </c>
      <c r="B228" t="s">
        <v>977</v>
      </c>
      <c r="C228"/>
      <c r="D228" t="str">
        <f t="shared" si="7"/>
        <v>P22-021882</v>
      </c>
      <c r="E228" t="str">
        <f>IFERROR(VLOOKUP($A228,'Capital spend Nov 30'!$D:$G,3,FALSE),"No PO")</f>
        <v>P22-021882 - Line 1</v>
      </c>
      <c r="F228" t="str">
        <f>VLOOKUP(A228,'Capital spend Nov 30'!D:Q,14,FALSE)</f>
        <v>The Beechwood - 2022 - Plumbing (Dishwasher Booster)</v>
      </c>
      <c r="G228" t="str">
        <f>VLOOKUP(A228,'Capital spend Nov 30'!D:U,18,FALSE)</f>
        <v>No</v>
      </c>
      <c r="H228" s="89">
        <f>SUMIF('Capital spend Nov 30'!D:D,'Dec 2022'!A228,'Capital spend Nov 30'!H:H)</f>
        <v>5093.76</v>
      </c>
      <c r="I228" t="str">
        <f>VLOOKUP(A228,'Capital spend Nov 30'!$D$10:$W$6901,15,0)</f>
        <v>ST10011</v>
      </c>
      <c r="J228" t="str">
        <f>VLOOKUP($A228,'Capital spend Nov 30'!$D$10:$W$6901,8,0)</f>
        <v>Kitchen FF&amp;E (Capital)</v>
      </c>
      <c r="K228" t="str">
        <f>VLOOKUP($A228,'Capital spend Nov 30'!$D$10:$W$6901,2,0)</f>
        <v>Tim Morrison</v>
      </c>
      <c r="L228" t="str">
        <f>VLOOKUP($A228,'Capital spend Nov 30'!$D$10:$W$6901,4,0)</f>
        <v>To have Naylor supply the labour to install the new Ecolab dishwasher booster.</v>
      </c>
      <c r="Q228">
        <f t="shared" si="8"/>
        <v>0</v>
      </c>
      <c r="R228" s="118" t="s">
        <v>6407</v>
      </c>
      <c r="S228" s="118" t="s">
        <v>399</v>
      </c>
      <c r="T228" s="118" t="s">
        <v>6408</v>
      </c>
      <c r="U228" s="119">
        <v>945</v>
      </c>
      <c r="V228" s="118"/>
      <c r="W228" s="118"/>
      <c r="X228" s="118"/>
      <c r="Y228" s="118"/>
      <c r="Z228" s="118"/>
    </row>
    <row r="229" spans="1:26">
      <c r="A229" s="25" t="s">
        <v>7084</v>
      </c>
      <c r="B229" t="s">
        <v>977</v>
      </c>
      <c r="C229"/>
      <c r="D229" t="str">
        <f t="shared" si="7"/>
        <v>P22-021875</v>
      </c>
      <c r="E229" t="str">
        <f>IFERROR(VLOOKUP($A229,'Capital spend Nov 30'!$D:$G,3,FALSE),"No PO")</f>
        <v>P22-021875 - Line 1</v>
      </c>
      <c r="F229" t="str">
        <f>VLOOKUP(A229,'Capital spend Nov 30'!D:Q,14,FALSE)</f>
        <v>Greenway - 2022 - HVAC (BAS Controller)</v>
      </c>
      <c r="G229" t="str">
        <f>VLOOKUP(A229,'Capital spend Nov 30'!D:U,18,FALSE)</f>
        <v>No</v>
      </c>
      <c r="H229" s="89">
        <f>SUMIF('Capital spend Nov 30'!D:D,'Dec 2022'!A229,'Capital spend Nov 30'!H:H)</f>
        <v>17797.5</v>
      </c>
      <c r="I229" t="str">
        <f>VLOOKUP(A229,'Capital spend Nov 30'!$D$10:$W$6901,15,0)</f>
        <v>ST10095</v>
      </c>
      <c r="J229" t="str">
        <f>VLOOKUP($A229,'Capital spend Nov 30'!$D$10:$W$6901,8,0)</f>
        <v>HVAC Systems (Capital)</v>
      </c>
      <c r="K229" t="str">
        <f>VLOOKUP($A229,'Capital spend Nov 30'!$D$10:$W$6901,2,0)</f>
        <v>Tim Morrison</v>
      </c>
      <c r="L229" t="str">
        <f>VLOOKUP($A229,'Capital spend Nov 30'!$D$10:$W$6901,4,0)</f>
        <v>To replace the current failed obsolete 20 year old JACE Head Controller for the BAS. The home cannot control the heat at this time until the replacement.</v>
      </c>
      <c r="Q229">
        <f t="shared" si="8"/>
        <v>0</v>
      </c>
      <c r="R229" s="118" t="s">
        <v>6409</v>
      </c>
      <c r="S229" s="118" t="s">
        <v>399</v>
      </c>
      <c r="T229" s="118" t="s">
        <v>6410</v>
      </c>
      <c r="U229" s="119">
        <v>945</v>
      </c>
      <c r="V229" s="118"/>
      <c r="W229" s="118"/>
      <c r="X229" s="118"/>
      <c r="Y229" s="118"/>
      <c r="Z229" s="118"/>
    </row>
    <row r="230" spans="1:26">
      <c r="A230" s="25" t="s">
        <v>7085</v>
      </c>
      <c r="B230" t="s">
        <v>977</v>
      </c>
      <c r="C230" s="48"/>
      <c r="D230" t="str">
        <f t="shared" si="7"/>
        <v>P22-021851</v>
      </c>
      <c r="E230" t="str">
        <f>IFERROR(VLOOKUP($A230,'Capital spend Nov 30'!$D:$G,3,FALSE),"No PO")</f>
        <v>P22-021851 - Line 1</v>
      </c>
      <c r="F230" t="str">
        <f>VLOOKUP(A230,'Capital spend Nov 30'!D:Q,14,FALSE)</f>
        <v>Appleby Place - 2022 - HVAC (Blower Motor#2)</v>
      </c>
      <c r="G230" t="str">
        <f>VLOOKUP(A230,'Capital spend Nov 30'!D:U,18,FALSE)</f>
        <v>No</v>
      </c>
      <c r="H230" s="89">
        <f>SUMIF('Capital spend Nov 30'!D:D,'Dec 2022'!A230,'Capital spend Nov 30'!H:H)</f>
        <v>884.79</v>
      </c>
      <c r="I230" t="str">
        <f>VLOOKUP(A230,'Capital spend Nov 30'!$D$10:$W$6901,15,0)</f>
        <v>ST10003</v>
      </c>
      <c r="J230" t="str">
        <f>VLOOKUP($A230,'Capital spend Nov 30'!$D$10:$W$6901,8,0)</f>
        <v>HVAC Systems (Capital)</v>
      </c>
      <c r="K230" t="str">
        <f>VLOOKUP($A230,'Capital spend Nov 30'!$D$10:$W$6901,2,0)</f>
        <v>Tim Morrison</v>
      </c>
      <c r="L230" t="str">
        <f>VLOOKUP($A230,'Capital spend Nov 30'!$D$10:$W$6901,4,0)</f>
        <v>To replace the current failed 12 year old blower motor in the fan coil unit in the Resident Sitting Lounge. NO HEAT.</v>
      </c>
      <c r="Q230">
        <f t="shared" si="8"/>
        <v>0</v>
      </c>
      <c r="R230" s="118" t="s">
        <v>6411</v>
      </c>
      <c r="S230" s="118" t="s">
        <v>263</v>
      </c>
      <c r="T230" s="118" t="s">
        <v>6412</v>
      </c>
      <c r="U230" s="119">
        <v>948.24</v>
      </c>
      <c r="V230" s="118"/>
      <c r="W230" s="118"/>
      <c r="X230" s="118"/>
      <c r="Y230" s="118"/>
      <c r="Z230" s="118"/>
    </row>
    <row r="231" spans="1:26">
      <c r="A231" s="25" t="s">
        <v>7086</v>
      </c>
      <c r="B231" t="s">
        <v>977</v>
      </c>
      <c r="C231" s="48"/>
      <c r="D231" t="str">
        <f t="shared" si="7"/>
        <v>P22-021880</v>
      </c>
      <c r="E231" t="str">
        <f>IFERROR(VLOOKUP($A231,'Capital spend Nov 30'!$D:$G,3,FALSE),"No PO")</f>
        <v>P22-021880 - Line 1</v>
      </c>
      <c r="F231" t="str">
        <f>VLOOKUP(A231,'Capital spend Nov 30'!D:Q,14,FALSE)</f>
        <v>King Gardens - 2022 - Tenant Spaces (Billiards Rm Flood)</v>
      </c>
      <c r="G231" t="str">
        <f>VLOOKUP(A231,'Capital spend Nov 30'!D:U,18,FALSE)</f>
        <v>No</v>
      </c>
      <c r="H231" s="89">
        <f>SUMIF('Capital spend Nov 30'!D:D,'Dec 2022'!A231,'Capital spend Nov 30'!H:H)</f>
        <v>17725.2</v>
      </c>
      <c r="I231" t="str">
        <f>VLOOKUP(A231,'Capital spend Nov 30'!$D$10:$W$6901,15,0)</f>
        <v>ST10017</v>
      </c>
      <c r="J231" t="str">
        <f>VLOOKUP($A231,'Capital spend Nov 30'!$D$10:$W$6901,8,0)</f>
        <v>Tenant Spaces (Capital)</v>
      </c>
      <c r="K231" t="str">
        <f>VLOOKUP($A231,'Capital spend Nov 30'!$D$10:$W$6901,2,0)</f>
        <v>Tim Morrison</v>
      </c>
      <c r="L231" t="str">
        <f>VLOOKUP($A231,'Capital spend Nov 30'!$D$10:$W$6901,4,0)</f>
        <v>To have Winmar attend to the home to assist with the major water flood from the crack in the foundation that was permitting ground water to enter the home. 
2 VENDORS---WINMAR &amp; NAYLOR</v>
      </c>
      <c r="Q231">
        <f t="shared" si="8"/>
        <v>0</v>
      </c>
      <c r="R231" s="118" t="s">
        <v>6413</v>
      </c>
      <c r="S231" s="118" t="s">
        <v>263</v>
      </c>
      <c r="T231" s="118" t="s">
        <v>6414</v>
      </c>
      <c r="U231" s="119">
        <v>2406.62</v>
      </c>
      <c r="V231" s="118"/>
      <c r="W231" s="118"/>
      <c r="X231" s="118"/>
      <c r="Y231" s="118"/>
      <c r="Z231" s="118"/>
    </row>
    <row r="232" spans="1:26">
      <c r="A232" s="25" t="s">
        <v>7087</v>
      </c>
      <c r="B232" t="s">
        <v>977</v>
      </c>
      <c r="C232"/>
      <c r="D232" t="str">
        <f t="shared" si="7"/>
        <v>P22-021907</v>
      </c>
      <c r="E232" t="str">
        <f>IFERROR(VLOOKUP($A232,'Capital spend Nov 30'!$D:$G,3,FALSE),"No PO")</f>
        <v>P22-021907 - Line 1</v>
      </c>
      <c r="F232" t="str">
        <f>VLOOKUP(A232,'Capital spend Nov 30'!D:Q,14,FALSE)</f>
        <v>Welltower - 2022 - Capital Budget Roll Up</v>
      </c>
      <c r="G232" t="str">
        <f>VLOOKUP(A232,'Capital spend Nov 30'!D:U,18,FALSE)</f>
        <v>No</v>
      </c>
      <c r="H232" s="89">
        <f>SUMIF('Capital spend Nov 30'!D:D,'Dec 2022'!A232,'Capital spend Nov 30'!H:H)</f>
        <v>734.5</v>
      </c>
      <c r="I232" t="str">
        <f>VLOOKUP(A232,'Capital spend Nov 30'!$D$10:$W$6901,15,0)</f>
        <v>ST10039</v>
      </c>
      <c r="J232" t="str">
        <f>VLOOKUP($A232,'Capital spend Nov 30'!$D$10:$W$6901,8,0)</f>
        <v>Amenity Spaces (Capital)</v>
      </c>
      <c r="K232" t="str">
        <f>VLOOKUP($A232,'Capital spend Nov 30'!$D$10:$W$6901,2,0)</f>
        <v>Brianne Hore</v>
      </c>
      <c r="L232" t="str">
        <f>VLOOKUP($A232,'Capital spend Nov 30'!$D$10:$W$6901,4,0)</f>
        <v>Consulting invoice for 2nd flr</v>
      </c>
      <c r="Q232">
        <f t="shared" si="8"/>
        <v>0</v>
      </c>
      <c r="R232" s="118" t="s">
        <v>6415</v>
      </c>
      <c r="S232" s="118" t="s">
        <v>263</v>
      </c>
      <c r="T232" s="118" t="s">
        <v>6416</v>
      </c>
      <c r="U232" s="119">
        <v>10182.379999999999</v>
      </c>
      <c r="V232" s="118"/>
      <c r="W232" s="118"/>
      <c r="X232" s="118"/>
      <c r="Y232" s="118"/>
      <c r="Z232" s="118"/>
    </row>
    <row r="233" spans="1:26">
      <c r="A233" s="25" t="s">
        <v>7088</v>
      </c>
      <c r="B233" t="s">
        <v>977</v>
      </c>
      <c r="C233" s="48"/>
      <c r="D233" t="str">
        <f t="shared" si="7"/>
        <v>P22-021905</v>
      </c>
      <c r="E233" t="str">
        <f>IFERROR(VLOOKUP($A233,'Capital spend Nov 30'!$D:$G,3,FALSE),"No PO")</f>
        <v>P22-021905 - Line 1</v>
      </c>
      <c r="F233" t="str">
        <f>VLOOKUP(A233,'Capital spend Nov 30'!D:Q,14,FALSE)</f>
        <v>Welltower - 2022 - Capital Budget Roll Up</v>
      </c>
      <c r="G233" t="str">
        <f>VLOOKUP(A233,'Capital spend Nov 30'!D:U,18,FALSE)</f>
        <v>No</v>
      </c>
      <c r="H233" s="89">
        <f>SUMIF('Capital spend Nov 30'!D:D,'Dec 2022'!A233,'Capital spend Nov 30'!H:H)</f>
        <v>7542.75</v>
      </c>
      <c r="I233" t="str">
        <f>VLOOKUP(A233,'Capital spend Nov 30'!$D$10:$W$6901,15,0)</f>
        <v>ST10044</v>
      </c>
      <c r="J233" t="str">
        <f>VLOOKUP($A233,'Capital spend Nov 30'!$D$10:$W$6901,8,0)</f>
        <v>Electrical Systems (Capital)</v>
      </c>
      <c r="K233" t="str">
        <f>VLOOKUP($A233,'Capital spend Nov 30'!$D$10:$W$6901,2,0)</f>
        <v>Franco D'Angelo</v>
      </c>
      <c r="L233" t="str">
        <f>VLOOKUP($A233,'Capital spend Nov 30'!$D$10:$W$6901,4,0)</f>
        <v>Landmark - 2022- Electrical Study - Currently the site has been having issue over a long period of time with dirty power ....which is causing expensive equipment in the build to prematurely fail. Like IT main boards on P-tacs and motors on equipment The study will be looking at harmonics , power factors , transient spicks and sign wave both leading and lagging . More 20 yrs</v>
      </c>
      <c r="Q233">
        <f t="shared" si="8"/>
        <v>0</v>
      </c>
      <c r="R233" s="118" t="s">
        <v>6417</v>
      </c>
      <c r="S233" s="118" t="s">
        <v>475</v>
      </c>
      <c r="T233" s="118" t="s">
        <v>6418</v>
      </c>
      <c r="U233" s="119">
        <v>5810.46</v>
      </c>
      <c r="V233" s="118"/>
      <c r="W233" s="118"/>
      <c r="X233" s="118"/>
      <c r="Y233" s="118"/>
      <c r="Z233" s="118"/>
    </row>
    <row r="234" spans="1:26">
      <c r="A234" s="25" t="s">
        <v>7089</v>
      </c>
      <c r="B234" t="s">
        <v>977</v>
      </c>
      <c r="C234" s="48"/>
      <c r="D234" t="str">
        <f t="shared" si="7"/>
        <v>P22-021916</v>
      </c>
      <c r="E234" t="str">
        <f>IFERROR(VLOOKUP($A234,'Capital spend Nov 30'!$D:$G,3,FALSE),"No PO")</f>
        <v>P22-021916 - Line 1</v>
      </c>
      <c r="F234" t="str">
        <f>VLOOKUP(A234,'Capital spend Nov 30'!D:Q,14,FALSE)</f>
        <v>Welltower - 2022 - Capital Budget Roll Up</v>
      </c>
      <c r="G234" t="str">
        <f>VLOOKUP(A234,'Capital spend Nov 30'!D:U,18,FALSE)</f>
        <v>No</v>
      </c>
      <c r="H234" s="89">
        <f>SUMIF('Capital spend Nov 30'!D:D,'Dec 2022'!A234,'Capital spend Nov 30'!H:H)</f>
        <v>904.28</v>
      </c>
      <c r="I234" t="str">
        <f>VLOOKUP(A234,'Capital spend Nov 30'!$D$10:$W$6901,15,0)</f>
        <v>ST10040</v>
      </c>
      <c r="J234" t="str">
        <f>VLOOKUP($A234,'Capital spend Nov 30'!$D$10:$W$6901,8,0)</f>
        <v>Spa/Tubs/Washrooms (Capital)</v>
      </c>
      <c r="K234" t="str">
        <f>VLOOKUP($A234,'Capital spend Nov 30'!$D$10:$W$6901,2,0)</f>
        <v>Brianne Hore</v>
      </c>
      <c r="L234" t="str">
        <f>VLOOKUP($A234,'Capital spend Nov 30'!$D$10:$W$6901,4,0)</f>
        <v>OS INV from washroom renovation</v>
      </c>
      <c r="Q234">
        <f t="shared" si="8"/>
        <v>0</v>
      </c>
      <c r="R234" s="118" t="s">
        <v>6419</v>
      </c>
      <c r="S234" s="118" t="s">
        <v>484</v>
      </c>
      <c r="T234" s="118" t="s">
        <v>6420</v>
      </c>
      <c r="U234" s="119">
        <v>20459.78</v>
      </c>
      <c r="V234" s="118"/>
      <c r="W234" s="118"/>
      <c r="X234" s="118"/>
      <c r="Y234" s="118"/>
      <c r="Z234" s="118"/>
    </row>
    <row r="235" spans="1:26">
      <c r="A235" s="25" t="s">
        <v>7090</v>
      </c>
      <c r="B235" t="s">
        <v>977</v>
      </c>
      <c r="C235" s="48"/>
      <c r="D235" t="str">
        <f t="shared" si="7"/>
        <v>P22-021887</v>
      </c>
      <c r="E235" t="str">
        <f>IFERROR(VLOOKUP($A235,'Capital spend Nov 30'!$D:$G,3,FALSE),"No PO")</f>
        <v>P22-021887 - Line 1</v>
      </c>
      <c r="F235" t="str">
        <f>VLOOKUP(A235,'Capital spend Nov 30'!D:Q,14,FALSE)</f>
        <v>Welltower - 2022 - Capital Budget Roll Up</v>
      </c>
      <c r="G235" t="str">
        <f>VLOOKUP(A235,'Capital spend Nov 30'!D:U,18,FALSE)</f>
        <v>No</v>
      </c>
      <c r="H235" s="89">
        <f>SUMIF('Capital spend Nov 30'!D:D,'Dec 2022'!A235,'Capital spend Nov 30'!H:H)</f>
        <v>16526.25</v>
      </c>
      <c r="I235" t="str">
        <f>VLOOKUP(A235,'Capital spend Nov 30'!$D$10:$W$6901,15,0)</f>
        <v>ST10260</v>
      </c>
      <c r="J235" t="str">
        <f>VLOOKUP($A235,'Capital spend Nov 30'!$D$10:$W$6901,8,0)</f>
        <v>HVAC Systems (Capital)</v>
      </c>
      <c r="K235" t="str">
        <f>VLOOKUP($A235,'Capital spend Nov 30'!$D$10:$W$6901,2,0)</f>
        <v>Walter Lavigne</v>
      </c>
      <c r="L235" t="str">
        <f>VLOOKUP($A235,'Capital spend Nov 30'!$D$10:$W$6901,4,0)</f>
        <v>Cooling tower Repairs (completed in the spring with cooling season change over)</v>
      </c>
      <c r="Q235">
        <f t="shared" si="8"/>
        <v>0</v>
      </c>
      <c r="R235" s="118" t="s">
        <v>6421</v>
      </c>
      <c r="S235" s="118" t="s">
        <v>481</v>
      </c>
      <c r="T235" s="118" t="s">
        <v>6422</v>
      </c>
      <c r="U235" s="119">
        <v>11883.08</v>
      </c>
      <c r="V235" s="118"/>
      <c r="W235" s="118"/>
      <c r="X235" s="118"/>
      <c r="Y235" s="118"/>
      <c r="Z235" s="118"/>
    </row>
    <row r="236" spans="1:26">
      <c r="A236" s="25" t="s">
        <v>7091</v>
      </c>
      <c r="B236" t="s">
        <v>977</v>
      </c>
      <c r="C236" s="94"/>
      <c r="D236" t="str">
        <f t="shared" si="7"/>
        <v>P22-021914</v>
      </c>
      <c r="E236" t="str">
        <f>IFERROR(VLOOKUP($A236,'Capital spend Nov 30'!$D:$G,3,FALSE),"No PO")</f>
        <v>P22-021914 - Line 1</v>
      </c>
      <c r="F236" t="str">
        <f>VLOOKUP(A236,'Capital spend Nov 30'!D:Q,14,FALSE)</f>
        <v>Axium - 2022 - Capital Budget Roll Up</v>
      </c>
      <c r="G236" t="str">
        <f>VLOOKUP(A236,'Capital spend Nov 30'!D:U,18,FALSE)</f>
        <v>No</v>
      </c>
      <c r="H236" s="89">
        <f>SUMIF('Capital spend Nov 30'!D:D,'Dec 2022'!A236,'Capital spend Nov 30'!H:H)</f>
        <v>17669.809999999998</v>
      </c>
      <c r="I236" t="str">
        <f>VLOOKUP(A236,'Capital spend Nov 30'!$D$10:$W$6901,15,0)</f>
        <v>ST10181</v>
      </c>
      <c r="J236" t="str">
        <f>VLOOKUP($A236,'Capital spend Nov 30'!$D$10:$W$6901,8,0)</f>
        <v>HVAC Systems (Capital)</v>
      </c>
      <c r="K236" t="str">
        <f>VLOOKUP($A236,'Capital spend Nov 30'!$D$10:$W$6901,2,0)</f>
        <v>Hazel D'Gama</v>
      </c>
      <c r="L236" t="str">
        <f>VLOOKUP($A236,'Capital spend Nov 30'!$D$10:$W$6901,4,0)</f>
        <v>Iler Lodge - Emergency work on MUA 1 &amp; 2</v>
      </c>
      <c r="Q236">
        <f t="shared" si="8"/>
        <v>0</v>
      </c>
      <c r="R236" s="118" t="s">
        <v>6423</v>
      </c>
      <c r="S236" s="118" t="s">
        <v>215</v>
      </c>
      <c r="T236" s="118" t="s">
        <v>6424</v>
      </c>
      <c r="U236" s="119">
        <v>2666.88</v>
      </c>
      <c r="V236" s="118"/>
      <c r="W236" s="118"/>
      <c r="X236" s="118"/>
      <c r="Y236" s="118"/>
      <c r="Z236" s="118"/>
    </row>
    <row r="237" spans="1:26">
      <c r="A237" s="25" t="s">
        <v>7092</v>
      </c>
      <c r="B237" t="s">
        <v>977</v>
      </c>
      <c r="C237" s="48"/>
      <c r="D237" t="str">
        <f t="shared" si="7"/>
        <v>P22-021891</v>
      </c>
      <c r="E237" t="str">
        <f>IFERROR(VLOOKUP($A237,'Capital spend Nov 30'!$D:$G,3,FALSE),"No PO")</f>
        <v>P22-021891 - Line 1</v>
      </c>
      <c r="F237" t="str">
        <f>VLOOKUP(A237,'Capital spend Nov 30'!D:Q,14,FALSE)</f>
        <v>Axium - 2022 - Capital Budget Roll Up</v>
      </c>
      <c r="G237" t="str">
        <f>VLOOKUP(A237,'Capital spend Nov 30'!D:U,18,FALSE)</f>
        <v>No</v>
      </c>
      <c r="H237" s="89">
        <f>SUMIF('Capital spend Nov 30'!D:D,'Dec 2022'!A237,'Capital spend Nov 30'!H:H)</f>
        <v>2113.16</v>
      </c>
      <c r="I237" t="str">
        <f>VLOOKUP(A237,'Capital spend Nov 30'!$D$10:$W$6901,15,0)</f>
        <v>ST10151</v>
      </c>
      <c r="J237" t="str">
        <f>VLOOKUP($A237,'Capital spend Nov 30'!$D$10:$W$6901,8,0)</f>
        <v>Laundry FF&amp;E (Capital)</v>
      </c>
      <c r="K237" t="str">
        <f>VLOOKUP($A237,'Capital spend Nov 30'!$D$10:$W$6901,2,0)</f>
        <v>Franco D'Angelo</v>
      </c>
      <c r="L237" t="str">
        <f>VLOOKUP($A237,'Capital spend Nov 30'!$D$10:$W$6901,4,0)</f>
        <v>Bay Ridges - 2022- Steamer - Purchase Steam Cleaner  . More 7 yrs</v>
      </c>
      <c r="Q237">
        <f t="shared" si="8"/>
        <v>0</v>
      </c>
      <c r="R237" s="118" t="s">
        <v>6425</v>
      </c>
      <c r="S237" s="118" t="s">
        <v>88</v>
      </c>
      <c r="T237" s="118" t="s">
        <v>6426</v>
      </c>
      <c r="U237" s="119">
        <v>10428.459999999999</v>
      </c>
      <c r="V237" s="118"/>
      <c r="W237" s="118"/>
      <c r="X237" s="118"/>
      <c r="Y237" s="118"/>
      <c r="Z237" s="118"/>
    </row>
    <row r="238" spans="1:26">
      <c r="A238" s="25" t="s">
        <v>7093</v>
      </c>
      <c r="B238" t="s">
        <v>977</v>
      </c>
      <c r="C238" s="94"/>
      <c r="D238" t="str">
        <f t="shared" si="7"/>
        <v>P22-021893</v>
      </c>
      <c r="E238" t="str">
        <f>IFERROR(VLOOKUP($A238,'Capital spend Nov 30'!$D:$G,3,FALSE),"No PO")</f>
        <v>P22-021893 - Line 1</v>
      </c>
      <c r="F238" t="str">
        <f>VLOOKUP(A238,'Capital spend Nov 30'!D:Q,14,FALSE)</f>
        <v>Bay Ridges - 2022 - Washer Resident Home Area</v>
      </c>
      <c r="G238" t="str">
        <f>VLOOKUP(A238,'Capital spend Nov 30'!D:U,18,FALSE)</f>
        <v>No</v>
      </c>
      <c r="H238" s="89">
        <f>SUMIF('Capital spend Nov 30'!D:D,'Dec 2022'!A238,'Capital spend Nov 30'!H:H)</f>
        <v>2036.26</v>
      </c>
      <c r="I238" t="str">
        <f>VLOOKUP(A238,'Capital spend Nov 30'!$D$10:$W$6901,15,0)</f>
        <v>ST10151</v>
      </c>
      <c r="J238" t="str">
        <f>VLOOKUP($A238,'Capital spend Nov 30'!$D$10:$W$6901,8,0)</f>
        <v>Laundry FF&amp;E (Capital)</v>
      </c>
      <c r="K238" t="str">
        <f>VLOOKUP($A238,'Capital spend Nov 30'!$D$10:$W$6901,2,0)</f>
        <v>Franco D'Angelo</v>
      </c>
      <c r="L238" t="str">
        <f>VLOOKUP($A238,'Capital spend Nov 30'!$D$10:$W$6901,4,0)</f>
        <v>Bay Ridges - 2022 - Washer - Purchase a washer . More 7 yrs</v>
      </c>
      <c r="Q238">
        <f t="shared" si="8"/>
        <v>0</v>
      </c>
      <c r="R238" s="118" t="s">
        <v>6427</v>
      </c>
      <c r="S238" s="118" t="s">
        <v>349</v>
      </c>
      <c r="T238" s="118" t="s">
        <v>6428</v>
      </c>
      <c r="U238" s="119">
        <v>3793.23</v>
      </c>
      <c r="V238" s="118"/>
      <c r="W238" s="118"/>
      <c r="X238" s="118"/>
      <c r="Y238" s="118"/>
      <c r="Z238" s="118"/>
    </row>
    <row r="239" spans="1:26" hidden="1">
      <c r="A239" s="25" t="s">
        <v>7094</v>
      </c>
      <c r="B239" t="s">
        <v>979</v>
      </c>
      <c r="C239" s="48" t="s">
        <v>5149</v>
      </c>
      <c r="D239" t="str">
        <f t="shared" si="7"/>
        <v>P22-022122</v>
      </c>
      <c r="E239" t="str">
        <f>IFERROR(VLOOKUP($A239,'Capital spend Nov 30'!$D:$G,3,FALSE),"No PO")</f>
        <v>P22-022122 - Line 1</v>
      </c>
      <c r="F239" t="str">
        <f>VLOOKUP(A239,'Capital spend Nov 30'!D:Q,14,FALSE)</f>
        <v>Evergreen - 2022 - In-Suite Renovations</v>
      </c>
      <c r="G239" t="str">
        <f>VLOOKUP(A239,'Capital spend Nov 30'!D:U,18,FALSE)</f>
        <v>No</v>
      </c>
      <c r="H239" s="89">
        <f>SUMIF('Capital spend Nov 30'!D:D,'Dec 2022'!A239,'Capital spend Nov 30'!H:H)</f>
        <v>4264.76</v>
      </c>
      <c r="I239" t="str">
        <f>VLOOKUP(A239,'Capital spend Nov 30'!$D$10:$W$6901,15,0)</f>
        <v>ST10065</v>
      </c>
      <c r="J239" t="str">
        <f>VLOOKUP($A239,'Capital spend Nov 30'!$D$10:$W$6901,8,0)</f>
        <v>In-Suite Renovation (Capital)</v>
      </c>
      <c r="K239" t="str">
        <f>VLOOKUP($A239,'Capital spend Nov 30'!$D$10:$W$6901,2,0)</f>
        <v>Jackie Moses</v>
      </c>
      <c r="L239" t="str">
        <f>VLOOKUP($A239,'Capital spend Nov 30'!$D$10:$W$6901,4,0)</f>
        <v>Suite 55 Reno Paint &amp; LVP</v>
      </c>
      <c r="Q239">
        <f t="shared" si="8"/>
        <v>0</v>
      </c>
      <c r="R239" s="118" t="s">
        <v>6429</v>
      </c>
      <c r="S239" s="118" t="s">
        <v>349</v>
      </c>
      <c r="T239" s="118" t="s">
        <v>6430</v>
      </c>
      <c r="U239" s="119">
        <v>945</v>
      </c>
      <c r="V239" s="118"/>
      <c r="W239" s="118"/>
      <c r="X239" s="118"/>
      <c r="Y239" s="118"/>
      <c r="Z239" s="118"/>
    </row>
    <row r="240" spans="1:26" hidden="1">
      <c r="A240" s="25" t="s">
        <v>7095</v>
      </c>
      <c r="B240" t="s">
        <v>979</v>
      </c>
      <c r="C240" s="48" t="s">
        <v>5149</v>
      </c>
      <c r="D240" t="str">
        <f t="shared" si="7"/>
        <v>P22-022014</v>
      </c>
      <c r="E240" t="str">
        <f>IFERROR(VLOOKUP($A240,'Capital spend Nov 30'!$D:$G,3,FALSE),"No PO")</f>
        <v>P22-022014 - Line 1</v>
      </c>
      <c r="F240" t="str">
        <f>VLOOKUP(A240,'Capital spend Nov 30'!D:Q,14,FALSE)</f>
        <v>Evergreen - 2022 - In-Suite Renovations</v>
      </c>
      <c r="G240" t="str">
        <f>VLOOKUP(A240,'Capital spend Nov 30'!D:U,18,FALSE)</f>
        <v>No</v>
      </c>
      <c r="H240" s="89">
        <f>SUMIF('Capital spend Nov 30'!D:D,'Dec 2022'!A240,'Capital spend Nov 30'!H:H)</f>
        <v>6902.16</v>
      </c>
      <c r="I240" t="str">
        <f>VLOOKUP(A240,'Capital spend Nov 30'!$D$10:$W$6901,15,0)</f>
        <v>ST10065</v>
      </c>
      <c r="J240" t="str">
        <f>VLOOKUP($A240,'Capital spend Nov 30'!$D$10:$W$6901,8,0)</f>
        <v>Suites FF&amp;E (Capital)</v>
      </c>
      <c r="K240" t="str">
        <f>VLOOKUP($A240,'Capital spend Nov 30'!$D$10:$W$6901,2,0)</f>
        <v>Jackie Moses</v>
      </c>
      <c r="L240" t="str">
        <f>VLOOKUP($A240,'Capital spend Nov 30'!$D$10:$W$6901,4,0)</f>
        <v>Suite 204 Reno Fridge</v>
      </c>
      <c r="Q240">
        <f t="shared" si="8"/>
        <v>0</v>
      </c>
      <c r="R240" s="118" t="s">
        <v>6431</v>
      </c>
      <c r="S240" s="118" t="s">
        <v>349</v>
      </c>
      <c r="T240" s="118" t="s">
        <v>6432</v>
      </c>
      <c r="U240" s="119">
        <v>5533.9</v>
      </c>
      <c r="V240" s="118"/>
      <c r="W240" s="118"/>
      <c r="X240" s="118"/>
      <c r="Y240" s="118"/>
      <c r="Z240" s="118"/>
    </row>
    <row r="241" spans="1:26" hidden="1">
      <c r="A241" s="25" t="s">
        <v>7096</v>
      </c>
      <c r="B241" t="s">
        <v>979</v>
      </c>
      <c r="C241" s="124" t="s">
        <v>7097</v>
      </c>
      <c r="D241" t="str">
        <f t="shared" si="7"/>
        <v>P22-022020</v>
      </c>
      <c r="E241" t="str">
        <f>IFERROR(VLOOKUP($A241,'Capital spend Nov 30'!$D:$G,3,FALSE),"No PO")</f>
        <v>P22-022020 - Line 2</v>
      </c>
      <c r="F241" t="str">
        <f>VLOOKUP(A241,'Capital spend Nov 30'!D:Q,14,FALSE)</f>
        <v>Hunt Club Manor - 2022 - In-Suite Renovations</v>
      </c>
      <c r="G241" t="str">
        <f>VLOOKUP(A241,'Capital spend Nov 30'!D:U,18,FALSE)</f>
        <v>No</v>
      </c>
      <c r="H241" s="89">
        <f>SUMIF('Capital spend Nov 30'!D:D,'Dec 2022'!A241,'Capital spend Nov 30'!H:H)</f>
        <v>9745.9100000000017</v>
      </c>
      <c r="I241" t="str">
        <f>VLOOKUP(A241,'Capital spend Nov 30'!$D$10:$W$6901,15,0)</f>
        <v>ST10043</v>
      </c>
      <c r="J241" t="str">
        <f>VLOOKUP($A241,'Capital spend Nov 30'!$D$10:$W$6901,8,0)</f>
        <v>Suites FF&amp;E (Capital)</v>
      </c>
      <c r="K241" t="str">
        <f>VLOOKUP($A241,'Capital spend Nov 30'!$D$10:$W$6901,2,0)</f>
        <v>Yolanda Stephens</v>
      </c>
      <c r="L241" t="str">
        <f>VLOOKUP($A241,'Capital spend Nov 30'!$D$10:$W$6901,4,0)</f>
        <v>Suite 108 Reno Fridge</v>
      </c>
      <c r="Q241">
        <f t="shared" si="8"/>
        <v>0</v>
      </c>
      <c r="R241" s="118" t="s">
        <v>6433</v>
      </c>
      <c r="S241" s="118" t="s">
        <v>475</v>
      </c>
      <c r="T241" s="118" t="s">
        <v>6434</v>
      </c>
      <c r="U241" s="119">
        <v>4576.5</v>
      </c>
      <c r="V241" s="118"/>
      <c r="W241" s="118"/>
      <c r="X241" s="118"/>
      <c r="Y241" s="118"/>
      <c r="Z241" s="118"/>
    </row>
    <row r="242" spans="1:26" hidden="1">
      <c r="A242" s="25" t="s">
        <v>7098</v>
      </c>
      <c r="B242" t="s">
        <v>979</v>
      </c>
      <c r="C242" s="48" t="s">
        <v>1012</v>
      </c>
      <c r="D242" t="str">
        <f t="shared" si="7"/>
        <v>P22-022021</v>
      </c>
      <c r="E242" t="str">
        <f>IFERROR(VLOOKUP($A242,'Capital spend Nov 30'!$D:$G,3,FALSE),"No PO")</f>
        <v>P22-022021 - Line 2</v>
      </c>
      <c r="F242" t="str">
        <f>VLOOKUP(A242,'Capital spend Nov 30'!D:Q,14,FALSE)</f>
        <v>Hunt Club Manor - 2022 - In-Suite Renovations</v>
      </c>
      <c r="G242" t="str">
        <f>VLOOKUP(A242,'Capital spend Nov 30'!D:U,18,FALSE)</f>
        <v>No</v>
      </c>
      <c r="H242" s="89">
        <f>SUMIF('Capital spend Nov 30'!D:D,'Dec 2022'!A242,'Capital spend Nov 30'!H:H)</f>
        <v>10938.6</v>
      </c>
      <c r="I242" t="str">
        <f>VLOOKUP(A242,'Capital spend Nov 30'!$D$10:$W$6901,15,0)</f>
        <v>ST10043</v>
      </c>
      <c r="J242" t="str">
        <f>VLOOKUP($A242,'Capital spend Nov 30'!$D$10:$W$6901,8,0)</f>
        <v>Suites FF&amp;E (Capital)</v>
      </c>
      <c r="K242" t="str">
        <f>VLOOKUP($A242,'Capital spend Nov 30'!$D$10:$W$6901,2,0)</f>
        <v>Yolanda Stephens</v>
      </c>
      <c r="L242" t="str">
        <f>VLOOKUP($A242,'Capital spend Nov 30'!$D$10:$W$6901,4,0)</f>
        <v>Suite 308 Reno Fridge</v>
      </c>
      <c r="Q242">
        <f t="shared" si="8"/>
        <v>0</v>
      </c>
      <c r="R242" s="118" t="s">
        <v>6435</v>
      </c>
      <c r="S242" s="118" t="s">
        <v>116</v>
      </c>
      <c r="T242" s="118" t="s">
        <v>6436</v>
      </c>
      <c r="U242" s="119">
        <v>5909.76</v>
      </c>
      <c r="V242" s="118"/>
      <c r="W242" s="118"/>
      <c r="X242" s="118"/>
      <c r="Y242" s="118"/>
      <c r="Z242" s="118"/>
    </row>
    <row r="243" spans="1:26" hidden="1">
      <c r="A243" s="25" t="s">
        <v>7099</v>
      </c>
      <c r="B243" t="s">
        <v>979</v>
      </c>
      <c r="C243" s="94" t="s">
        <v>4941</v>
      </c>
      <c r="D243" t="str">
        <f t="shared" si="7"/>
        <v>P22-022070</v>
      </c>
      <c r="E243" t="str">
        <f>IFERROR(VLOOKUP($A243,'Capital spend Nov 30'!$D:$G,3,FALSE),"No PO")</f>
        <v>P22-022070 - Line 1</v>
      </c>
      <c r="F243" t="str">
        <f>VLOOKUP(A243,'Capital spend Nov 30'!D:Q,14,FALSE)</f>
        <v>Parkview &amp; Capilano - 2022 - Closing Costs</v>
      </c>
      <c r="G243" t="str">
        <f>VLOOKUP(A243,'Capital spend Nov 30'!D:U,18,FALSE)</f>
        <v>No</v>
      </c>
      <c r="H243" s="89">
        <f>SUMIF('Capital spend Nov 30'!D:D,'Dec 2022'!A243,'Capital spend Nov 30'!H:H)</f>
        <v>20428.8</v>
      </c>
      <c r="I243" t="str">
        <f>VLOOKUP(A243,'Capital spend Nov 30'!$D$10:$W$6901,15,0)</f>
        <v>ST10211</v>
      </c>
      <c r="J243" t="str">
        <f>VLOOKUP($A243,'Capital spend Nov 30'!$D$10:$W$6901,8,0)</f>
        <v>Access and Security systems (Capital)</v>
      </c>
      <c r="K243" t="str">
        <f>VLOOKUP($A243,'Capital spend Nov 30'!$D$10:$W$6901,2,0)</f>
        <v>Trevor Shoemaker</v>
      </c>
      <c r="L243" t="str">
        <f>VLOOKUP($A243,'Capital spend Nov 30'!$D$10:$W$6901,4,0)</f>
        <v>Pinkerton on site security</v>
      </c>
      <c r="Q243">
        <f t="shared" si="8"/>
        <v>0</v>
      </c>
      <c r="R243" s="118" t="s">
        <v>6437</v>
      </c>
      <c r="S243" s="118" t="s">
        <v>46</v>
      </c>
      <c r="T243" s="118" t="s">
        <v>6438</v>
      </c>
      <c r="U243" s="119">
        <v>1343.57</v>
      </c>
      <c r="V243" s="118"/>
      <c r="W243" s="118"/>
      <c r="X243" s="118"/>
      <c r="Y243" s="118"/>
      <c r="Z243" s="118"/>
    </row>
    <row r="244" spans="1:26" hidden="1">
      <c r="A244" s="25" t="s">
        <v>7100</v>
      </c>
      <c r="B244" t="s">
        <v>979</v>
      </c>
      <c r="C244" s="48" t="s">
        <v>5149</v>
      </c>
      <c r="D244" t="str">
        <f t="shared" si="7"/>
        <v>P22-022299</v>
      </c>
      <c r="E244" t="str">
        <f>IFERROR(VLOOKUP($A244,'Capital spend Nov 30'!$D:$G,3,FALSE),"No PO")</f>
        <v>P22-022299 - Line 1</v>
      </c>
      <c r="F244" t="str">
        <f>VLOOKUP(A244,'Capital spend Nov 30'!D:Q,14,FALSE)</f>
        <v>Stirling Heights - 2022 - Room Reno</v>
      </c>
      <c r="G244" t="str">
        <f>VLOOKUP(A244,'Capital spend Nov 30'!D:U,18,FALSE)</f>
        <v>No</v>
      </c>
      <c r="H244" s="89">
        <f>SUMIF('Capital spend Nov 30'!D:D,'Dec 2022'!A244,'Capital spend Nov 30'!H:H)</f>
        <v>29261.35</v>
      </c>
      <c r="I244" t="str">
        <f>VLOOKUP(A244,'Capital spend Nov 30'!$D$10:$W$6901,15,0)</f>
        <v>ST10274</v>
      </c>
      <c r="J244" t="str">
        <f>VLOOKUP($A244,'Capital spend Nov 30'!$D$10:$W$6901,8,0)</f>
        <v>Tenant Spaces (Capital)</v>
      </c>
      <c r="K244" t="str">
        <f>VLOOKUP($A244,'Capital spend Nov 30'!$D$10:$W$6901,2,0)</f>
        <v>Hazel D'Gama</v>
      </c>
      <c r="L244" t="str">
        <f>VLOOKUP($A244,'Capital spend Nov 30'!$D$10:$W$6901,4,0)</f>
        <v>Stirling Heights - Floor Replacement</v>
      </c>
      <c r="Q244">
        <f t="shared" si="8"/>
        <v>0</v>
      </c>
      <c r="R244" s="118" t="s">
        <v>6439</v>
      </c>
      <c r="S244" s="118" t="s">
        <v>481</v>
      </c>
      <c r="T244" s="118" t="s">
        <v>6440</v>
      </c>
      <c r="U244" s="119">
        <v>6554</v>
      </c>
      <c r="V244" s="118"/>
      <c r="W244" s="118"/>
      <c r="X244" s="118"/>
      <c r="Y244" s="118"/>
      <c r="Z244" s="118"/>
    </row>
    <row r="245" spans="1:26" hidden="1">
      <c r="A245" s="25" t="s">
        <v>7101</v>
      </c>
      <c r="B245" t="s">
        <v>979</v>
      </c>
      <c r="C245" s="57" t="s">
        <v>7102</v>
      </c>
      <c r="D245" t="str">
        <f t="shared" si="7"/>
        <v>P22-022106</v>
      </c>
      <c r="E245" t="str">
        <f>IFERROR(VLOOKUP($A245,'Capital spend Nov 30'!$D:$G,3,FALSE),"No PO")</f>
        <v>P22-022106 - Line 1</v>
      </c>
      <c r="F245" t="str">
        <f>VLOOKUP(A245,'Capital spend Nov 30'!D:Q,14,FALSE)</f>
        <v>Trillium Court  - 2022 - In-Suite Renovations</v>
      </c>
      <c r="G245" t="str">
        <f>VLOOKUP(A245,'Capital spend Nov 30'!D:U,18,FALSE)</f>
        <v>No</v>
      </c>
      <c r="H245" s="89">
        <f>SUMIF('Capital spend Nov 30'!D:D,'Dec 2022'!A245,'Capital spend Nov 30'!H:H)</f>
        <v>7260.82</v>
      </c>
      <c r="I245" t="str">
        <f>VLOOKUP(A245,'Capital spend Nov 30'!$D$10:$W$6901,15,0)</f>
        <v>ST10190</v>
      </c>
      <c r="J245" t="str">
        <f>VLOOKUP($A245,'Capital spend Nov 30'!$D$10:$W$6901,8,0)</f>
        <v>In-Suite Renovation (Capital)</v>
      </c>
      <c r="K245" t="str">
        <f>VLOOKUP($A245,'Capital spend Nov 30'!$D$10:$W$6901,2,0)</f>
        <v>Sarah McLinden</v>
      </c>
      <c r="L245" t="str">
        <f>VLOOKUP($A245,'Capital spend Nov 30'!$D$10:$W$6901,4,0)</f>
        <v>Suite 246 Reno Last reno 5+ years. 
Room requires refresh - new toilet, flooring removed and new tile flooring to be installed. Walls, trim and closets require patching and painting. New bedroom door to be installed.</v>
      </c>
      <c r="Q245">
        <f t="shared" si="8"/>
        <v>0</v>
      </c>
      <c r="R245" s="118" t="s">
        <v>6441</v>
      </c>
      <c r="S245" s="118" t="s">
        <v>130</v>
      </c>
      <c r="T245" s="118" t="s">
        <v>6442</v>
      </c>
      <c r="U245" s="119">
        <v>2938</v>
      </c>
      <c r="V245" s="118"/>
      <c r="W245" s="118"/>
      <c r="X245" s="118"/>
      <c r="Y245" s="118"/>
      <c r="Z245" s="118"/>
    </row>
    <row r="246" spans="1:26" hidden="1">
      <c r="A246" s="25" t="s">
        <v>7103</v>
      </c>
      <c r="B246" t="s">
        <v>979</v>
      </c>
      <c r="C246" s="48" t="s">
        <v>5149</v>
      </c>
      <c r="D246" t="str">
        <f t="shared" si="7"/>
        <v>P22-022105</v>
      </c>
      <c r="E246" t="str">
        <f>IFERROR(VLOOKUP($A246,'Capital spend Nov 30'!$D:$G,3,FALSE),"No PO")</f>
        <v>P22-022105 - Line 1</v>
      </c>
      <c r="F246" t="str">
        <f>VLOOKUP(A246,'Capital spend Nov 30'!D:Q,14,FALSE)</f>
        <v>Brierwood Apts - 2022 - In-Suite Renovations</v>
      </c>
      <c r="G246" t="str">
        <f>VLOOKUP(A246,'Capital spend Nov 30'!D:U,18,FALSE)</f>
        <v>No</v>
      </c>
      <c r="H246" s="89">
        <f>SUMIF('Capital spend Nov 30'!D:D,'Dec 2022'!A246,'Capital spend Nov 30'!H:H)</f>
        <v>6820.16</v>
      </c>
      <c r="I246" t="str">
        <f>VLOOKUP(A246,'Capital spend Nov 30'!$D$10:$W$6901,15,0)</f>
        <v>ST10186</v>
      </c>
      <c r="J246" t="str">
        <f>VLOOKUP($A246,'Capital spend Nov 30'!$D$10:$W$6901,8,0)</f>
        <v>In-Suite Renovation (Capital)</v>
      </c>
      <c r="K246" t="str">
        <f>VLOOKUP($A246,'Capital spend Nov 30'!$D$10:$W$6901,2,0)</f>
        <v>Mandie Kopitin</v>
      </c>
      <c r="L246" t="str">
        <f>VLOOKUP($A246,'Capital spend Nov 30'!$D$10:$W$6901,4,0)</f>
        <v>Suite 411 Apt Reno
-Remove, Dispose &amp; Install Bedroom carpet, entrance, Kitchen, and Bathroom Flooring
-Supply &amp; Install Threshold/Transitional Flooring
-Paint entire unit (2coats)
-Supply &amp; Install Baseboards
-Install Bathroom Sink
-Install Bathroom Faucet</v>
      </c>
      <c r="Q246">
        <f t="shared" si="8"/>
        <v>0</v>
      </c>
      <c r="R246" s="118" t="s">
        <v>6443</v>
      </c>
      <c r="S246" s="118" t="s">
        <v>53</v>
      </c>
      <c r="T246" s="118" t="s">
        <v>6444</v>
      </c>
      <c r="U246" s="119">
        <v>18409.52</v>
      </c>
      <c r="V246" s="118"/>
      <c r="W246" s="118"/>
      <c r="X246" s="118"/>
      <c r="Y246" s="118"/>
      <c r="Z246" s="118"/>
    </row>
    <row r="247" spans="1:26" hidden="1">
      <c r="A247" s="25" t="s">
        <v>7104</v>
      </c>
      <c r="B247" t="s">
        <v>979</v>
      </c>
      <c r="C247" s="48" t="s">
        <v>1012</v>
      </c>
      <c r="D247" t="str">
        <f t="shared" si="7"/>
        <v>P22-022053</v>
      </c>
      <c r="E247" t="str">
        <f>IFERROR(VLOOKUP($A247,'Capital spend Nov 30'!$D:$G,3,FALSE),"No PO")</f>
        <v>P22-022053 - Line 2</v>
      </c>
      <c r="F247" t="str">
        <f>VLOOKUP(A247,'Capital spend Nov 30'!D:Q,14,FALSE)</f>
        <v>Axium - 2022 - Capital Budget Roll Up</v>
      </c>
      <c r="G247" t="str">
        <f>VLOOKUP(A247,'Capital spend Nov 30'!D:U,18,FALSE)</f>
        <v>No</v>
      </c>
      <c r="H247" s="89">
        <f>SUMIF('Capital spend Nov 30'!D:D,'Dec 2022'!A247,'Capital spend Nov 30'!H:H)</f>
        <v>17679.16</v>
      </c>
      <c r="I247" t="str">
        <f>VLOOKUP(A247,'Capital spend Nov 30'!$D$10:$W$6901,15,0)</f>
        <v>ST10191</v>
      </c>
      <c r="J247" t="str">
        <f>VLOOKUP($A247,'Capital spend Nov 30'!$D$10:$W$6901,8,0)</f>
        <v>HVAC Systems (Capital)</v>
      </c>
      <c r="K247" t="str">
        <f>VLOOKUP($A247,'Capital spend Nov 30'!$D$10:$W$6901,2,0)</f>
        <v>Brianne Hore</v>
      </c>
      <c r="L247" t="str">
        <f>VLOOKUP($A247,'Capital spend Nov 30'!$D$10:$W$6901,4,0)</f>
        <v>Capital in Operating Reclass –INV-2022-019631</v>
      </c>
      <c r="Q247">
        <f t="shared" si="8"/>
        <v>0</v>
      </c>
      <c r="R247" s="118" t="s">
        <v>6445</v>
      </c>
      <c r="S247" s="118" t="s">
        <v>145</v>
      </c>
      <c r="T247" s="118" t="s">
        <v>6446</v>
      </c>
      <c r="U247" s="119">
        <v>986.38</v>
      </c>
      <c r="V247" s="118"/>
      <c r="W247" s="118"/>
      <c r="X247" s="118"/>
      <c r="Y247" s="118"/>
      <c r="Z247" s="118"/>
    </row>
    <row r="248" spans="1:26" hidden="1">
      <c r="A248" s="25" t="s">
        <v>7105</v>
      </c>
      <c r="B248" t="s">
        <v>979</v>
      </c>
      <c r="C248" s="48" t="s">
        <v>1012</v>
      </c>
      <c r="D248" t="str">
        <f t="shared" si="7"/>
        <v>P22-022209</v>
      </c>
      <c r="E248" t="str">
        <f>IFERROR(VLOOKUP($A248,'Capital spend Nov 30'!$D:$G,3,FALSE),"No PO")</f>
        <v>P22-022209 - Line 1</v>
      </c>
      <c r="F248" t="str">
        <f>VLOOKUP(A248,'Capital spend Nov 30'!D:Q,14,FALSE)</f>
        <v>Axium - 2022 - Capital Budget Roll Up</v>
      </c>
      <c r="G248" t="str">
        <f>VLOOKUP(A248,'Capital spend Nov 30'!D:U,18,FALSE)</f>
        <v>No</v>
      </c>
      <c r="H248" s="89">
        <f>SUMIF('Capital spend Nov 30'!D:D,'Dec 2022'!A248,'Capital spend Nov 30'!H:H)</f>
        <v>26740.54</v>
      </c>
      <c r="I248" t="str">
        <f>VLOOKUP(A248,'Capital spend Nov 30'!$D$10:$W$6901,15,0)</f>
        <v>ST10141</v>
      </c>
      <c r="J248" t="str">
        <f>VLOOKUP($A248,'Capital spend Nov 30'!$D$10:$W$6901,8,0)</f>
        <v>HVAC Systems (Capital)</v>
      </c>
      <c r="K248" t="str">
        <f>VLOOKUP($A248,'Capital spend Nov 30'!$D$10:$W$6901,2,0)</f>
        <v>Brianne Hore</v>
      </c>
      <c r="L248" t="str">
        <f>VLOOKUP($A248,'Capital spend Nov 30'!$D$10:$W$6901,4,0)</f>
        <v>Capital in Operating Reclass</v>
      </c>
      <c r="Q248">
        <f t="shared" si="8"/>
        <v>0</v>
      </c>
      <c r="R248" s="118" t="s">
        <v>6447</v>
      </c>
      <c r="S248" s="118" t="s">
        <v>189</v>
      </c>
      <c r="T248" s="118" t="s">
        <v>6448</v>
      </c>
      <c r="U248" s="119">
        <v>8044.82</v>
      </c>
      <c r="V248" s="118"/>
      <c r="W248" s="118"/>
      <c r="X248" s="118"/>
      <c r="Y248" s="118"/>
      <c r="Z248" s="118"/>
    </row>
    <row r="249" spans="1:26" hidden="1">
      <c r="A249" s="25" t="s">
        <v>7106</v>
      </c>
      <c r="B249" t="s">
        <v>979</v>
      </c>
      <c r="C249" s="57" t="s">
        <v>7107</v>
      </c>
      <c r="D249" t="str">
        <f t="shared" si="7"/>
        <v>P22-022296</v>
      </c>
      <c r="E249" t="str">
        <f>IFERROR(VLOOKUP($A249,'Capital spend Nov 30'!$D:$G,3,FALSE),"No PO")</f>
        <v>P22-022296 - Line 2</v>
      </c>
      <c r="F249" t="str">
        <f>VLOOKUP(A249,'Capital spend Nov 30'!D:Q,14,FALSE)</f>
        <v>The Kensington Oakville - 2022 - In-Suite Renovations</v>
      </c>
      <c r="G249" t="str">
        <f>VLOOKUP(A249,'Capital spend Nov 30'!D:U,18,FALSE)</f>
        <v>No</v>
      </c>
      <c r="H249" s="89">
        <f>SUMIF('Capital spend Nov 30'!D:D,'Dec 2022'!A249,'Capital spend Nov 30'!H:H)</f>
        <v>4733.0099999999993</v>
      </c>
      <c r="I249" t="str">
        <f>VLOOKUP(A249,'Capital spend Nov 30'!$D$10:$W$6901,15,0)</f>
        <v>ST10005</v>
      </c>
      <c r="J249" t="str">
        <f>VLOOKUP($A249,'Capital spend Nov 30'!$D$10:$W$6901,8,0)</f>
        <v>In-Suite Renovation (Capital)</v>
      </c>
      <c r="K249" t="str">
        <f>VLOOKUP($A249,'Capital spend Nov 30'!$D$10:$W$6901,2,0)</f>
        <v>Mark Spencer</v>
      </c>
      <c r="L249" t="str">
        <f>VLOOKUP($A249,'Capital spend Nov 30'!$D$10:$W$6901,4,0)</f>
        <v>Suite 305 Reno Flooring</v>
      </c>
      <c r="Q249">
        <f t="shared" si="8"/>
        <v>0</v>
      </c>
      <c r="R249" s="118" t="s">
        <v>6449</v>
      </c>
      <c r="S249" s="118" t="s">
        <v>189</v>
      </c>
      <c r="T249" s="118" t="s">
        <v>6450</v>
      </c>
      <c r="U249" s="119">
        <v>14937.59</v>
      </c>
      <c r="V249" s="118"/>
      <c r="W249" s="118"/>
      <c r="X249" s="118"/>
      <c r="Y249" s="118"/>
      <c r="Z249" s="118"/>
    </row>
    <row r="250" spans="1:26" hidden="1">
      <c r="A250" s="25" t="s">
        <v>7108</v>
      </c>
      <c r="B250" t="s">
        <v>979</v>
      </c>
      <c r="C250" s="48" t="s">
        <v>1012</v>
      </c>
      <c r="D250" t="str">
        <f t="shared" si="7"/>
        <v>P22-021985</v>
      </c>
      <c r="E250" t="str">
        <f>IFERROR(VLOOKUP($A250,'Capital spend Nov 30'!$D:$G,3,FALSE),"No PO")</f>
        <v>P22-021985 - Line 1</v>
      </c>
      <c r="F250" t="str">
        <f>VLOOKUP(A250,'Capital spend Nov 30'!D:Q,14,FALSE)</f>
        <v>The Claremont - 2022 - Drapery</v>
      </c>
      <c r="G250" t="str">
        <f>VLOOKUP(A250,'Capital spend Nov 30'!D:U,18,FALSE)</f>
        <v>No</v>
      </c>
      <c r="H250" s="89">
        <f>SUMIF('Capital spend Nov 30'!D:D,'Dec 2022'!A250,'Capital spend Nov 30'!H:H)</f>
        <v>10419.549999999999</v>
      </c>
      <c r="I250" t="str">
        <f>VLOOKUP(A250,'Capital spend Nov 30'!$D$10:$W$6901,15,0)</f>
        <v>ST10021</v>
      </c>
      <c r="J250" t="str">
        <f>VLOOKUP($A250,'Capital spend Nov 30'!$D$10:$W$6901,8,0)</f>
        <v>Tenant Spaces FF&amp;E (Capital)</v>
      </c>
      <c r="K250" t="str">
        <f>VLOOKUP($A250,'Capital spend Nov 30'!$D$10:$W$6901,2,0)</f>
        <v>Walter Lavigne</v>
      </c>
      <c r="L250" t="str">
        <f>VLOOKUP($A250,'Capital spend Nov 30'!$D$10:$W$6901,4,0)</f>
        <v>Supply and install new Blinds and Sheers and new Tracks</v>
      </c>
      <c r="Q250">
        <f t="shared" si="8"/>
        <v>0</v>
      </c>
      <c r="R250" s="118" t="s">
        <v>6451</v>
      </c>
      <c r="S250" s="118" t="s">
        <v>390</v>
      </c>
      <c r="T250" s="118" t="s">
        <v>6452</v>
      </c>
      <c r="U250" s="119">
        <v>2577.1799999999998</v>
      </c>
      <c r="V250" s="118"/>
      <c r="W250" s="118"/>
      <c r="X250" s="118"/>
      <c r="Y250" s="118"/>
      <c r="Z250" s="118"/>
    </row>
    <row r="251" spans="1:26" hidden="1">
      <c r="A251" s="25" t="s">
        <v>7109</v>
      </c>
      <c r="B251" t="s">
        <v>979</v>
      </c>
      <c r="C251" s="57" t="s">
        <v>7110</v>
      </c>
      <c r="D251" t="str">
        <f t="shared" si="7"/>
        <v>P22-022104</v>
      </c>
      <c r="E251" t="str">
        <f>IFERROR(VLOOKUP($A251,'Capital spend Nov 30'!$D:$G,3,FALSE),"No PO")</f>
        <v>P22-022104 - Line 1</v>
      </c>
      <c r="F251" t="str">
        <f>VLOOKUP(A251,'Capital spend Nov 30'!D:Q,14,FALSE)</f>
        <v>Riverbend Place - 2022 - In-Suite Renovations</v>
      </c>
      <c r="G251" t="str">
        <f>VLOOKUP(A251,'Capital spend Nov 30'!D:U,18,FALSE)</f>
        <v>No</v>
      </c>
      <c r="H251" s="89">
        <f>SUMIF('Capital spend Nov 30'!D:D,'Dec 2022'!A251,'Capital spend Nov 30'!H:H)</f>
        <v>11783.42</v>
      </c>
      <c r="I251" t="str">
        <f>VLOOKUP(A251,'Capital spend Nov 30'!$D$10:$W$6901,15,0)</f>
        <v>ST10184</v>
      </c>
      <c r="J251" t="str">
        <f>VLOOKUP($A251,'Capital spend Nov 30'!$D$10:$W$6901,8,0)</f>
        <v>In-Suite Renovation (Capital)</v>
      </c>
      <c r="K251" t="str">
        <f>VLOOKUP($A251,'Capital spend Nov 30'!$D$10:$W$6901,2,0)</f>
        <v>Brenda Dennis</v>
      </c>
      <c r="L251" t="str">
        <f>VLOOKUP($A251,'Capital spend Nov 30'!$D$10:$W$6901,4,0)</f>
        <v>Suite 701 Reno</v>
      </c>
      <c r="Q251">
        <f t="shared" si="8"/>
        <v>0</v>
      </c>
      <c r="R251" s="118" t="s">
        <v>6453</v>
      </c>
      <c r="S251" s="118" t="s">
        <v>209</v>
      </c>
      <c r="T251" s="118" t="s">
        <v>6454</v>
      </c>
      <c r="U251" s="119">
        <v>747.5</v>
      </c>
      <c r="V251" s="118"/>
      <c r="W251" s="118"/>
      <c r="X251" s="118"/>
      <c r="Y251" s="118"/>
      <c r="Z251" s="118"/>
    </row>
    <row r="252" spans="1:26" hidden="1">
      <c r="A252" s="25" t="s">
        <v>7111</v>
      </c>
      <c r="B252" t="s">
        <v>979</v>
      </c>
      <c r="C252" s="48" t="s">
        <v>4941</v>
      </c>
      <c r="D252" t="str">
        <f t="shared" si="7"/>
        <v>P22-022356</v>
      </c>
      <c r="E252" t="str">
        <f>IFERROR(VLOOKUP($A252,'Capital spend Nov 30'!$D:$G,3,FALSE),"No PO")</f>
        <v>P22-022356 - Line 1</v>
      </c>
      <c r="F252" t="str">
        <f>VLOOKUP(A252,'Capital spend Nov 30'!D:Q,14,FALSE)</f>
        <v>Welltower - 2022 - Capital Budget Roll Up</v>
      </c>
      <c r="G252" t="str">
        <f>VLOOKUP(A252,'Capital spend Nov 30'!D:U,18,FALSE)</f>
        <v>No</v>
      </c>
      <c r="H252" s="89">
        <f>SUMIF('Capital spend Nov 30'!D:D,'Dec 2022'!A252,'Capital spend Nov 30'!H:H)</f>
        <v>356.35</v>
      </c>
      <c r="I252" t="str">
        <f>VLOOKUP(A252,'Capital spend Nov 30'!$D$10:$W$6901,15,0)</f>
        <v>ST10006</v>
      </c>
      <c r="J252" t="str">
        <f>VLOOKUP($A252,'Capital spend Nov 30'!$D$10:$W$6901,8,0)</f>
        <v>Amenity Spaces (Capital)</v>
      </c>
      <c r="K252" t="str">
        <f>VLOOKUP($A252,'Capital spend Nov 30'!$D$10:$W$6901,2,0)</f>
        <v>Brianne Hore</v>
      </c>
      <c r="L252" t="str">
        <f>VLOOKUP($A252,'Capital spend Nov 30'!$D$10:$W$6901,4,0)</f>
        <v>O/S 2021 INV</v>
      </c>
      <c r="Q252">
        <f t="shared" si="8"/>
        <v>0</v>
      </c>
      <c r="R252" s="118" t="s">
        <v>6455</v>
      </c>
      <c r="S252" s="118" t="s">
        <v>381</v>
      </c>
      <c r="T252" s="118" t="s">
        <v>6456</v>
      </c>
      <c r="U252" s="119">
        <v>20194.650000000001</v>
      </c>
      <c r="V252" s="118"/>
      <c r="W252" s="118"/>
      <c r="X252" s="118"/>
      <c r="Y252" s="118"/>
      <c r="Z252" s="118"/>
    </row>
    <row r="253" spans="1:26" hidden="1">
      <c r="A253" s="25" t="s">
        <v>7112</v>
      </c>
      <c r="B253" t="s">
        <v>979</v>
      </c>
      <c r="C253" t="s">
        <v>1086</v>
      </c>
      <c r="D253" t="str">
        <f t="shared" si="7"/>
        <v>P22-022225</v>
      </c>
      <c r="E253" t="str">
        <f>IFERROR(VLOOKUP($A253,'Capital spend Nov 30'!$D:$G,3,FALSE),"No PO")</f>
        <v>P22-022225 - Line 1</v>
      </c>
      <c r="F253" t="str">
        <f>VLOOKUP(A253,'Capital spend Nov 30'!D:Q,14,FALSE)</f>
        <v>Donway - 2022 - new freezer Compressor</v>
      </c>
      <c r="G253" t="str">
        <f>VLOOKUP(A253,'Capital spend Nov 30'!D:U,18,FALSE)</f>
        <v>No</v>
      </c>
      <c r="H253" s="89">
        <f>SUMIF('Capital spend Nov 30'!D:D,'Dec 2022'!A253,'Capital spend Nov 30'!H:H)</f>
        <v>12989.35</v>
      </c>
      <c r="I253" t="str">
        <f>VLOOKUP(A253,'Capital spend Nov 30'!$D$10:$W$6901,15,0)</f>
        <v>ST10026</v>
      </c>
      <c r="J253" t="str">
        <f>VLOOKUP($A253,'Capital spend Nov 30'!$D$10:$W$6901,8,0)</f>
        <v>Kitchen (Capital)</v>
      </c>
      <c r="K253" t="str">
        <f>VLOOKUP($A253,'Capital spend Nov 30'!$D$10:$W$6901,2,0)</f>
        <v>Walter Lavigne</v>
      </c>
      <c r="L253" t="str">
        <f>VLOOKUP($A253,'Capital spend Nov 30'!$D$10:$W$6901,4,0)</f>
        <v>Description
replace 25-year-old freezer compressor, can't be fixed.</v>
      </c>
      <c r="Q253">
        <f t="shared" si="8"/>
        <v>0</v>
      </c>
      <c r="R253" s="118" t="s">
        <v>6457</v>
      </c>
      <c r="S253" s="118" t="s">
        <v>263</v>
      </c>
      <c r="T253" s="118" t="s">
        <v>6458</v>
      </c>
      <c r="U253" s="119">
        <v>1021.18</v>
      </c>
      <c r="V253" s="118"/>
      <c r="W253" s="118"/>
      <c r="X253" s="118"/>
      <c r="Y253" s="118"/>
      <c r="Z253" s="118"/>
    </row>
    <row r="254" spans="1:26" hidden="1">
      <c r="A254" s="25" t="s">
        <v>7113</v>
      </c>
      <c r="B254" t="s">
        <v>979</v>
      </c>
      <c r="C254" s="48" t="s">
        <v>5149</v>
      </c>
      <c r="D254" t="str">
        <f t="shared" si="7"/>
        <v>P22-022224</v>
      </c>
      <c r="E254" t="str">
        <f>IFERROR(VLOOKUP($A254,'Capital spend Nov 30'!$D:$G,3,FALSE),"No PO")</f>
        <v>P22-022224 - Line 1</v>
      </c>
      <c r="F254" t="str">
        <f>VLOOKUP(A254,'Capital spend Nov 30'!D:Q,14,FALSE)</f>
        <v>Donway - 2022 - Fire &amp; life safety Deficiencies</v>
      </c>
      <c r="G254" t="str">
        <f>VLOOKUP(A254,'Capital spend Nov 30'!D:U,18,FALSE)</f>
        <v>No</v>
      </c>
      <c r="H254" s="89">
        <f>SUMIF('Capital spend Nov 30'!D:D,'Dec 2022'!A254,'Capital spend Nov 30'!H:H)</f>
        <v>10072.61</v>
      </c>
      <c r="I254" t="str">
        <f>VLOOKUP(A254,'Capital spend Nov 30'!$D$10:$W$6901,15,0)</f>
        <v>ST10026</v>
      </c>
      <c r="J254" t="str">
        <f>VLOOKUP($A254,'Capital spend Nov 30'!$D$10:$W$6901,8,0)</f>
        <v>Access and Security systems (Capital)</v>
      </c>
      <c r="K254" t="str">
        <f>VLOOKUP($A254,'Capital spend Nov 30'!$D$10:$W$6901,2,0)</f>
        <v>Walter Lavigne</v>
      </c>
      <c r="L254" t="str">
        <f>VLOOKUP($A254,'Capital spend Nov 30'!$D$10:$W$6901,4,0)</f>
        <v>Deficiency repairs, from 2022 Classic invoice #C-IN058196</v>
      </c>
      <c r="Q254">
        <f t="shared" si="8"/>
        <v>0</v>
      </c>
      <c r="R254" s="118" t="s">
        <v>6459</v>
      </c>
      <c r="S254" s="118" t="s">
        <v>475</v>
      </c>
      <c r="T254" s="118" t="s">
        <v>6460</v>
      </c>
      <c r="U254" s="119">
        <v>3576.45</v>
      </c>
      <c r="V254" s="118"/>
      <c r="W254" s="118"/>
      <c r="X254" s="118"/>
      <c r="Y254" s="118"/>
      <c r="Z254" s="118"/>
    </row>
    <row r="255" spans="1:26" hidden="1">
      <c r="A255" s="25" t="s">
        <v>7114</v>
      </c>
      <c r="B255" t="s">
        <v>979</v>
      </c>
      <c r="C255" s="48" t="s">
        <v>5149</v>
      </c>
      <c r="D255" t="str">
        <f t="shared" si="7"/>
        <v>P22-022166</v>
      </c>
      <c r="E255" t="str">
        <f>IFERROR(VLOOKUP($A255,'Capital spend Nov 30'!$D:$G,3,FALSE),"No PO")</f>
        <v>P22-022166 - Line 1</v>
      </c>
      <c r="F255" t="str">
        <f>VLOOKUP(A255,'Capital spend Nov 30'!D:Q,14,FALSE)</f>
        <v>Baywoods Place - 2022 - Cooling System Repairs</v>
      </c>
      <c r="G255" t="str">
        <f>VLOOKUP(A255,'Capital spend Nov 30'!D:U,18,FALSE)</f>
        <v>No</v>
      </c>
      <c r="H255" s="89">
        <f>SUMIF('Capital spend Nov 30'!D:D,'Dec 2022'!A255,'Capital spend Nov 30'!H:H)</f>
        <v>3567.95</v>
      </c>
      <c r="I255" t="str">
        <f>VLOOKUP(A255,'Capital spend Nov 30'!$D$10:$W$6901,15,0)</f>
        <v>ST10330</v>
      </c>
      <c r="J255" t="str">
        <f>VLOOKUP($A255,'Capital spend Nov 30'!$D$10:$W$6901,8,0)</f>
        <v>HVAC Systems (Capital)</v>
      </c>
      <c r="K255" t="str">
        <f>VLOOKUP($A255,'Capital spend Nov 30'!$D$10:$W$6901,2,0)</f>
        <v>Hazel D'Gama</v>
      </c>
      <c r="L255" t="str">
        <f>VLOOKUP($A255,'Capital spend Nov 30'!$D$10:$W$6901,4,0)</f>
        <v>Baywoods - Cooling System Repairs</v>
      </c>
      <c r="Q255">
        <f t="shared" si="8"/>
        <v>0</v>
      </c>
      <c r="R255" s="118" t="s">
        <v>6461</v>
      </c>
      <c r="S255" s="118" t="s">
        <v>475</v>
      </c>
      <c r="T255" s="118" t="s">
        <v>6462</v>
      </c>
      <c r="U255" s="119">
        <v>3363.35</v>
      </c>
      <c r="V255" s="118"/>
      <c r="W255" s="118"/>
      <c r="X255" s="118"/>
      <c r="Y255" s="118"/>
      <c r="Z255" s="118"/>
    </row>
    <row r="256" spans="1:26" hidden="1">
      <c r="A256" s="25" t="s">
        <v>7115</v>
      </c>
      <c r="B256" t="s">
        <v>979</v>
      </c>
      <c r="C256" s="48" t="s">
        <v>5149</v>
      </c>
      <c r="D256" t="str">
        <f t="shared" si="7"/>
        <v>P22-022165</v>
      </c>
      <c r="E256" t="str">
        <f>IFERROR(VLOOKUP($A256,'Capital spend Nov 30'!$D:$G,3,FALSE),"No PO")</f>
        <v>P22-022165 - Line 1</v>
      </c>
      <c r="F256" t="str">
        <f>VLOOKUP(A256,'Capital spend Nov 30'!D:Q,14,FALSE)</f>
        <v>Baywoods Place - 2022 - Motor Replacement on HVAC System</v>
      </c>
      <c r="G256" t="str">
        <f>VLOOKUP(A256,'Capital spend Nov 30'!D:U,18,FALSE)</f>
        <v>No</v>
      </c>
      <c r="H256" s="89">
        <f>SUMIF('Capital spend Nov 30'!D:D,'Dec 2022'!A256,'Capital spend Nov 30'!H:H)</f>
        <v>2726.62</v>
      </c>
      <c r="I256" t="str">
        <f>VLOOKUP(A256,'Capital spend Nov 30'!$D$10:$W$6901,15,0)</f>
        <v>ST10330</v>
      </c>
      <c r="J256" t="str">
        <f>VLOOKUP($A256,'Capital spend Nov 30'!$D$10:$W$6901,8,0)</f>
        <v>HVAC Systems (Capital)</v>
      </c>
      <c r="K256" t="str">
        <f>VLOOKUP($A256,'Capital spend Nov 30'!$D$10:$W$6901,2,0)</f>
        <v>Hazel D'Gama</v>
      </c>
      <c r="L256" t="str">
        <f>VLOOKUP($A256,'Capital spend Nov 30'!$D$10:$W$6901,4,0)</f>
        <v>Baywoods Place - Replacement of motor for the HVAC system</v>
      </c>
      <c r="Q256">
        <f t="shared" si="8"/>
        <v>0</v>
      </c>
      <c r="R256" s="118" t="s">
        <v>6463</v>
      </c>
      <c r="S256" s="118" t="s">
        <v>322</v>
      </c>
      <c r="T256" s="118" t="s">
        <v>6464</v>
      </c>
      <c r="U256" s="119">
        <v>6885.37</v>
      </c>
      <c r="V256" s="118"/>
      <c r="W256" s="118"/>
      <c r="X256" s="118"/>
      <c r="Y256" s="118"/>
      <c r="Z256" s="118"/>
    </row>
    <row r="257" spans="1:26" hidden="1">
      <c r="A257" s="25" t="s">
        <v>7116</v>
      </c>
      <c r="B257" t="s">
        <v>979</v>
      </c>
      <c r="C257" s="94" t="s">
        <v>1012</v>
      </c>
      <c r="D257" t="str">
        <f t="shared" si="7"/>
        <v>P22-021942</v>
      </c>
      <c r="E257" t="str">
        <f>IFERROR(VLOOKUP($A257,'Capital spend Nov 30'!$D:$G,3,FALSE),"No PO")</f>
        <v>P22-021942 - Line 1</v>
      </c>
      <c r="F257" t="str">
        <f>VLOOKUP(A257,'Capital spend Nov 30'!D:Q,14,FALSE)</f>
        <v>Maplecrest - 2022 - Plumbing (Dishwasher Booster)</v>
      </c>
      <c r="G257" t="str">
        <f>VLOOKUP(A257,'Capital spend Nov 30'!D:U,18,FALSE)</f>
        <v>No</v>
      </c>
      <c r="H257" s="89">
        <f>SUMIF('Capital spend Nov 30'!D:D,'Dec 2022'!A257,'Capital spend Nov 30'!H:H)</f>
        <v>6565.02</v>
      </c>
      <c r="I257" t="str">
        <f>VLOOKUP(A257,'Capital spend Nov 30'!$D$10:$W$6901,15,0)</f>
        <v>ST10006</v>
      </c>
      <c r="J257" t="str">
        <f>VLOOKUP($A257,'Capital spend Nov 30'!$D$10:$W$6901,8,0)</f>
        <v>Kitchen (Capital)</v>
      </c>
      <c r="K257" t="str">
        <f>VLOOKUP($A257,'Capital spend Nov 30'!$D$10:$W$6901,2,0)</f>
        <v>Tim Morrison</v>
      </c>
      <c r="L257" t="str">
        <f>VLOOKUP($A257,'Capital spend Nov 30'!$D$10:$W$6901,4,0)</f>
        <v>To replace the current failed 15 year old dishwasher booster. Cannot be repaired due to its a sealed unit. 
2 VENDORS FOR THE PROJECT---ECOLAB &amp; NAYLOR</v>
      </c>
      <c r="Q257">
        <f t="shared" si="8"/>
        <v>0</v>
      </c>
      <c r="R257" s="118" t="s">
        <v>6465</v>
      </c>
      <c r="S257" s="118" t="s">
        <v>102</v>
      </c>
      <c r="T257" s="118" t="s">
        <v>6466</v>
      </c>
      <c r="U257" s="119">
        <v>5891.53</v>
      </c>
      <c r="V257" s="118"/>
      <c r="W257" s="118"/>
      <c r="X257" s="118"/>
      <c r="Y257" s="118"/>
      <c r="Z257" s="118"/>
    </row>
    <row r="258" spans="1:26" hidden="1">
      <c r="A258" s="25" t="s">
        <v>7117</v>
      </c>
      <c r="B258" t="s">
        <v>979</v>
      </c>
      <c r="C258" s="48" t="s">
        <v>5149</v>
      </c>
      <c r="D258" t="str">
        <f t="shared" si="7"/>
        <v>P22-022163</v>
      </c>
      <c r="E258" t="str">
        <f>IFERROR(VLOOKUP($A258,'Capital spend Nov 30'!$D:$G,3,FALSE),"No PO")</f>
        <v>P22-022163 - Line 1</v>
      </c>
      <c r="F258" t="str">
        <f>VLOOKUP(A258,'Capital spend Nov 30'!D:Q,14,FALSE)</f>
        <v>Baywoods Place - 2022 - Plumbing Drainage and Sewage Repairs</v>
      </c>
      <c r="G258" t="str">
        <f>VLOOKUP(A258,'Capital spend Nov 30'!D:U,18,FALSE)</f>
        <v>No</v>
      </c>
      <c r="H258" s="89">
        <f>SUMIF('Capital spend Nov 30'!D:D,'Dec 2022'!A258,'Capital spend Nov 30'!H:H)</f>
        <v>11175.76</v>
      </c>
      <c r="I258" t="str">
        <f>VLOOKUP(A258,'Capital spend Nov 30'!$D$10:$W$6901,15,0)</f>
        <v>ST10330</v>
      </c>
      <c r="J258" t="str">
        <f>VLOOKUP($A258,'Capital spend Nov 30'!$D$10:$W$6901,8,0)</f>
        <v>Plumbing (Capital)</v>
      </c>
      <c r="K258" t="str">
        <f>VLOOKUP($A258,'Capital spend Nov 30'!$D$10:$W$6901,2,0)</f>
        <v>Hazel D'Gama</v>
      </c>
      <c r="L258" t="str">
        <f>VLOOKUP($A258,'Capital spend Nov 30'!$D$10:$W$6901,4,0)</f>
        <v>Baywoods Place - Repairs and replacement of plumbing drainage and sewage</v>
      </c>
      <c r="Q258">
        <f t="shared" si="8"/>
        <v>0</v>
      </c>
      <c r="R258" s="118" t="s">
        <v>6467</v>
      </c>
      <c r="S258" s="118" t="s">
        <v>317</v>
      </c>
      <c r="T258" s="118" t="s">
        <v>6468</v>
      </c>
      <c r="U258" s="119">
        <v>565</v>
      </c>
      <c r="V258" s="118"/>
      <c r="W258" s="118"/>
      <c r="X258" s="118"/>
      <c r="Y258" s="118"/>
      <c r="Z258" s="118"/>
    </row>
    <row r="259" spans="1:26" hidden="1">
      <c r="A259" s="25" t="s">
        <v>7118</v>
      </c>
      <c r="B259" t="s">
        <v>979</v>
      </c>
      <c r="C259" s="48" t="s">
        <v>1012</v>
      </c>
      <c r="D259" t="str">
        <f t="shared" si="7"/>
        <v>P22-021999</v>
      </c>
      <c r="E259" t="str">
        <f>IFERROR(VLOOKUP($A259,'Capital spend Nov 30'!$D:$G,3,FALSE),"No PO")</f>
        <v>P22-021999 - Line 1</v>
      </c>
      <c r="F259" t="str">
        <f>VLOOKUP(A259,'Capital spend Nov 30'!D:Q,14,FALSE)</f>
        <v>Welltower - 2022 - Capital Budget Roll Up</v>
      </c>
      <c r="G259" t="str">
        <f>VLOOKUP(A259,'Capital spend Nov 30'!D:U,18,FALSE)</f>
        <v>No</v>
      </c>
      <c r="H259" s="89">
        <f>SUMIF('Capital spend Nov 30'!D:D,'Dec 2022'!A259,'Capital spend Nov 30'!H:H)</f>
        <v>14956.73</v>
      </c>
      <c r="I259" t="str">
        <f>VLOOKUP(A259,'Capital spend Nov 30'!$D$10:$W$6901,15,0)</f>
        <v>ST10068</v>
      </c>
      <c r="J259" t="str">
        <f>VLOOKUP($A259,'Capital spend Nov 30'!$D$10:$W$6901,8,0)</f>
        <v>HVAC Systems (Capital)</v>
      </c>
      <c r="K259" t="str">
        <f>VLOOKUP($A259,'Capital spend Nov 30'!$D$10:$W$6901,2,0)</f>
        <v>Trevor Shoemaker</v>
      </c>
      <c r="L259" t="str">
        <f>VLOOKUP($A259,'Capital spend Nov 30'!$D$10:$W$6901,4,0)</f>
        <v>Various repairs and upgrades to pool humidity control/alarm, actuator replacements, communication to BAS computer.</v>
      </c>
      <c r="Q259">
        <f t="shared" si="8"/>
        <v>0</v>
      </c>
      <c r="R259" s="118" t="s">
        <v>6469</v>
      </c>
      <c r="S259" s="118" t="s">
        <v>317</v>
      </c>
      <c r="T259" s="118" t="s">
        <v>6470</v>
      </c>
      <c r="U259" s="119">
        <v>2832.91</v>
      </c>
      <c r="V259" s="118"/>
      <c r="W259" s="118"/>
      <c r="X259" s="118"/>
      <c r="Y259" s="118"/>
      <c r="Z259" s="118"/>
    </row>
    <row r="260" spans="1:26" hidden="1">
      <c r="A260" s="25" t="s">
        <v>7119</v>
      </c>
      <c r="B260" t="s">
        <v>979</v>
      </c>
      <c r="C260" s="48" t="s">
        <v>4941</v>
      </c>
      <c r="D260" t="str">
        <f t="shared" si="7"/>
        <v>P22-022243</v>
      </c>
      <c r="E260" t="str">
        <f>IFERROR(VLOOKUP($A260,'Capital spend Nov 30'!$D:$G,3,FALSE),"No PO")</f>
        <v>P22-022243 - Line 1</v>
      </c>
      <c r="F260" t="str">
        <f>VLOOKUP(A260,'Capital spend Nov 30'!D:Q,14,FALSE)</f>
        <v>Welltower - 2022 - Capital Budget Roll Up</v>
      </c>
      <c r="G260" t="str">
        <f>VLOOKUP(A260,'Capital spend Nov 30'!D:U,18,FALSE)</f>
        <v>No</v>
      </c>
      <c r="H260" s="89">
        <f>SUMIF('Capital spend Nov 30'!D:D,'Dec 2022'!A260,'Capital spend Nov 30'!H:H)</f>
        <v>3260.36</v>
      </c>
      <c r="I260" t="str">
        <f>VLOOKUP(A260,'Capital spend Nov 30'!$D$10:$W$6901,15,0)</f>
        <v>ST10040</v>
      </c>
      <c r="J260" t="str">
        <f>VLOOKUP($A260,'Capital spend Nov 30'!$D$10:$W$6901,8,0)</f>
        <v>Fire alarm/Sprinkler (Capital)</v>
      </c>
      <c r="K260" t="str">
        <f>VLOOKUP($A260,'Capital spend Nov 30'!$D$10:$W$6901,2,0)</f>
        <v>Brianne Hore</v>
      </c>
      <c r="L260" t="str">
        <f>VLOOKUP($A260,'Capital spend Nov 30'!$D$10:$W$6901,4,0)</f>
        <v>OS Fire Door Install invoice</v>
      </c>
      <c r="R260" s="118" t="s">
        <v>6471</v>
      </c>
      <c r="S260" s="118" t="s">
        <v>202</v>
      </c>
      <c r="T260" s="118" t="s">
        <v>6472</v>
      </c>
      <c r="U260" s="119">
        <v>5317.5</v>
      </c>
      <c r="V260" s="118"/>
      <c r="W260" s="118"/>
      <c r="X260" s="118"/>
      <c r="Y260" s="118"/>
      <c r="Z260" s="118"/>
    </row>
    <row r="261" spans="1:26" hidden="1">
      <c r="A261" s="25" t="s">
        <v>7120</v>
      </c>
      <c r="B261" t="s">
        <v>979</v>
      </c>
      <c r="C261" s="48" t="s">
        <v>4941</v>
      </c>
      <c r="D261" t="str">
        <f t="shared" si="7"/>
        <v>P22-022219</v>
      </c>
      <c r="E261" t="str">
        <f>IFERROR(VLOOKUP($A261,'Capital spend Nov 30'!$D:$G,3,FALSE),"No PO")</f>
        <v>P22-022219 - Line 1</v>
      </c>
      <c r="F261" t="str">
        <f>VLOOKUP(A261,'Capital spend Nov 30'!D:Q,14,FALSE)</f>
        <v>Welltower - 2022 - Capital Budget Roll Up</v>
      </c>
      <c r="G261" t="str">
        <f>VLOOKUP(A261,'Capital spend Nov 30'!D:U,18,FALSE)</f>
        <v>No</v>
      </c>
      <c r="H261" s="89">
        <f>SUMIF('Capital spend Nov 30'!D:D,'Dec 2022'!A261,'Capital spend Nov 30'!H:H)</f>
        <v>2446.4499999999998</v>
      </c>
      <c r="I261" t="str">
        <f>VLOOKUP(A261,'Capital spend Nov 30'!$D$10:$W$6901,15,0)</f>
        <v>ST10034</v>
      </c>
      <c r="J261" t="str">
        <f>VLOOKUP($A261,'Capital spend Nov 30'!$D$10:$W$6901,8,0)</f>
        <v>Exterior Structure (Capital)</v>
      </c>
      <c r="K261" t="str">
        <f>VLOOKUP($A261,'Capital spend Nov 30'!$D$10:$W$6901,2,0)</f>
        <v>Brianne Hore</v>
      </c>
      <c r="L261" t="str">
        <f>VLOOKUP($A261,'Capital spend Nov 30'!$D$10:$W$6901,4,0)</f>
        <v>OS 2021 INV from balcony rehab project</v>
      </c>
      <c r="R261" s="118" t="s">
        <v>6473</v>
      </c>
      <c r="S261" s="118" t="s">
        <v>283</v>
      </c>
      <c r="T261" s="118" t="s">
        <v>6474</v>
      </c>
      <c r="U261" s="119">
        <v>9727.99</v>
      </c>
      <c r="V261" s="118"/>
      <c r="W261" s="118"/>
      <c r="X261" s="118"/>
      <c r="Y261" s="118"/>
      <c r="Z261" s="118"/>
    </row>
    <row r="262" spans="1:26" hidden="1">
      <c r="A262" s="25" t="s">
        <v>7121</v>
      </c>
      <c r="B262" t="s">
        <v>979</v>
      </c>
      <c r="C262" s="48" t="s">
        <v>1012</v>
      </c>
      <c r="D262" t="str">
        <f t="shared" si="7"/>
        <v>P22-021960</v>
      </c>
      <c r="E262" t="str">
        <f>IFERROR(VLOOKUP($A262,'Capital spend Nov 30'!$D:$G,3,FALSE),"No PO")</f>
        <v>P22-021960 - Line 1</v>
      </c>
      <c r="F262" t="str">
        <f>VLOOKUP(A262,'Capital spend Nov 30'!D:Q,14,FALSE)</f>
        <v>Welltower - 2022 - Capital Budget Roll Up</v>
      </c>
      <c r="G262" t="str">
        <f>VLOOKUP(A262,'Capital spend Nov 30'!D:U,18,FALSE)</f>
        <v>No</v>
      </c>
      <c r="H262" s="89">
        <f>SUMIF('Capital spend Nov 30'!D:D,'Dec 2022'!A262,'Capital spend Nov 30'!H:H)</f>
        <v>1647.86</v>
      </c>
      <c r="I262" t="str">
        <f>VLOOKUP(A262,'Capital spend Nov 30'!$D$10:$W$6901,15,0)</f>
        <v>ST10049</v>
      </c>
      <c r="J262" t="str">
        <f>VLOOKUP($A262,'Capital spend Nov 30'!$D$10:$W$6901,8,0)</f>
        <v>Amenity Spaces (Capital)</v>
      </c>
      <c r="K262" t="str">
        <f>VLOOKUP($A262,'Capital spend Nov 30'!$D$10:$W$6901,2,0)</f>
        <v>Brianne Hore</v>
      </c>
      <c r="L262" t="str">
        <f>VLOOKUP($A262,'Capital spend Nov 30'!$D$10:$W$6901,4,0)</f>
        <v>mech adjustments on 2nd flr</v>
      </c>
      <c r="R262" s="118" t="s">
        <v>6475</v>
      </c>
      <c r="S262" s="118" t="s">
        <v>257</v>
      </c>
      <c r="T262" s="118" t="s">
        <v>6476</v>
      </c>
      <c r="U262" s="119">
        <v>3457.8</v>
      </c>
      <c r="V262" s="118"/>
      <c r="W262" s="118"/>
      <c r="X262" s="118"/>
      <c r="Y262" s="118"/>
      <c r="Z262" s="118"/>
    </row>
    <row r="263" spans="1:26" hidden="1">
      <c r="A263" s="25" t="s">
        <v>7122</v>
      </c>
      <c r="B263" t="s">
        <v>979</v>
      </c>
      <c r="C263" s="48" t="s">
        <v>1012</v>
      </c>
      <c r="D263" t="str">
        <f t="shared" si="7"/>
        <v>P22-022233</v>
      </c>
      <c r="E263" t="str">
        <f>IFERROR(VLOOKUP($A263,'Capital spend Nov 30'!$D:$G,3,FALSE),"No PO")</f>
        <v>P22-022233 - Line 1</v>
      </c>
      <c r="F263" t="str">
        <f>VLOOKUP(A263,'Capital spend Nov 30'!D:Q,14,FALSE)</f>
        <v>Welltower - 2022 - Capital Budget Roll Up</v>
      </c>
      <c r="G263" t="str">
        <f>VLOOKUP(A263,'Capital spend Nov 30'!D:U,18,FALSE)</f>
        <v>No</v>
      </c>
      <c r="H263" s="89">
        <f>SUMIF('Capital spend Nov 30'!D:D,'Dec 2022'!A263,'Capital spend Nov 30'!H:H)</f>
        <v>4661.25</v>
      </c>
      <c r="I263" t="str">
        <f>VLOOKUP(A263,'Capital spend Nov 30'!$D$10:$W$6901,15,0)</f>
        <v>ST10026</v>
      </c>
      <c r="J263" t="str">
        <f>VLOOKUP($A263,'Capital spend Nov 30'!$D$10:$W$6901,8,0)</f>
        <v>Corridors (Capital)</v>
      </c>
      <c r="K263" t="str">
        <f>VLOOKUP($A263,'Capital spend Nov 30'!$D$10:$W$6901,2,0)</f>
        <v>Walter Lavigne</v>
      </c>
      <c r="L263" t="str">
        <f>VLOOKUP($A263,'Capital spend Nov 30'!$D$10:$W$6901,4,0)</f>
        <v>Drywall repair and repaint water damaged walls and ceiling</v>
      </c>
      <c r="R263" s="118" t="s">
        <v>6477</v>
      </c>
      <c r="S263" s="118" t="s">
        <v>257</v>
      </c>
      <c r="T263" s="118" t="s">
        <v>6478</v>
      </c>
      <c r="U263" s="119">
        <v>4004.72</v>
      </c>
      <c r="V263" s="118"/>
      <c r="W263" s="118"/>
      <c r="X263" s="118"/>
      <c r="Y263" s="118"/>
      <c r="Z263" s="118"/>
    </row>
    <row r="264" spans="1:26" hidden="1">
      <c r="A264" s="25" t="s">
        <v>7123</v>
      </c>
      <c r="B264" t="s">
        <v>979</v>
      </c>
      <c r="C264" s="48" t="s">
        <v>1012</v>
      </c>
      <c r="D264" t="str">
        <f t="shared" ref="D264:D304" si="9">LEFT(E264,10)</f>
        <v>P22-021958</v>
      </c>
      <c r="E264" t="str">
        <f>IFERROR(VLOOKUP($A264,'Capital spend Nov 30'!$D:$G,3,FALSE),"No PO")</f>
        <v>P22-021958 - Line 1</v>
      </c>
      <c r="F264" t="str">
        <f>VLOOKUP(A264,'Capital spend Nov 30'!D:Q,14,FALSE)</f>
        <v>Scenic Grande - 2022 - Irrigation Coring and Connections</v>
      </c>
      <c r="G264" t="str">
        <f>VLOOKUP(A264,'Capital spend Nov 30'!D:U,18,FALSE)</f>
        <v>No</v>
      </c>
      <c r="H264" s="89">
        <f>SUMIF('Capital spend Nov 30'!D:D,'Dec 2022'!A264,'Capital spend Nov 30'!H:H)</f>
        <v>23158.05</v>
      </c>
      <c r="I264" t="str">
        <f>VLOOKUP(A264,'Capital spend Nov 30'!$D$10:$W$6901,15,0)</f>
        <v>ST10296</v>
      </c>
      <c r="J264" t="str">
        <f>VLOOKUP($A264,'Capital spend Nov 30'!$D$10:$W$6901,8,0)</f>
        <v>Landscaping Features (Capital)</v>
      </c>
      <c r="K264" t="str">
        <f>VLOOKUP($A264,'Capital spend Nov 30'!$D$10:$W$6901,2,0)</f>
        <v>Trevor Shoemaker</v>
      </c>
      <c r="L264" t="str">
        <f>VLOOKUP($A264,'Capital spend Nov 30'!$D$10:$W$6901,4,0)</f>
        <v>X-ray structure prior to coring for water and power supply. Install connections to irrigation system in two locations. Tie into new irrigation panels.</v>
      </c>
      <c r="R264" s="118" t="s">
        <v>6479</v>
      </c>
      <c r="S264" s="118" t="s">
        <v>263</v>
      </c>
      <c r="T264" s="118" t="s">
        <v>6480</v>
      </c>
      <c r="U264" s="119">
        <v>1966.2</v>
      </c>
      <c r="V264" s="118"/>
      <c r="W264" s="118"/>
      <c r="X264" s="118"/>
      <c r="Y264" s="118"/>
      <c r="Z264" s="118"/>
    </row>
    <row r="265" spans="1:26">
      <c r="A265" s="25" t="s">
        <v>7124</v>
      </c>
      <c r="B265" t="s">
        <v>977</v>
      </c>
      <c r="C265" s="48"/>
      <c r="D265" t="str">
        <f t="shared" si="9"/>
        <v>P22-022164</v>
      </c>
      <c r="E265" t="str">
        <f>IFERROR(VLOOKUP($A265,'Capital spend Nov 30'!$D:$G,3,FALSE),"No PO")</f>
        <v>P22-022164 - Line 1</v>
      </c>
      <c r="F265" t="str">
        <f>VLOOKUP(A265,'Capital spend Nov 30'!D:Q,14,FALSE)</f>
        <v>Baywoods Place - 2022 - Replacement of Cushion Tanks</v>
      </c>
      <c r="G265" t="str">
        <f>VLOOKUP(A265,'Capital spend Nov 30'!D:U,18,FALSE)</f>
        <v>No</v>
      </c>
      <c r="H265" s="89">
        <f>SUMIF('Capital spend Nov 30'!D:D,'Dec 2022'!A265,'Capital spend Nov 30'!H:H)</f>
        <v>6669.62</v>
      </c>
      <c r="I265" t="str">
        <f>VLOOKUP(A265,'Capital spend Nov 30'!$D$10:$W$6901,15,0)</f>
        <v>ST10330</v>
      </c>
      <c r="J265" t="str">
        <f>VLOOKUP($A265,'Capital spend Nov 30'!$D$10:$W$6901,8,0)</f>
        <v>HVAC Systems (Capital)</v>
      </c>
      <c r="K265" t="str">
        <f>VLOOKUP($A265,'Capital spend Nov 30'!$D$10:$W$6901,2,0)</f>
        <v>Hazel D'Gama</v>
      </c>
      <c r="L265" t="str">
        <f>VLOOKUP($A265,'Capital spend Nov 30'!$D$10:$W$6901,4,0)</f>
        <v>Baywoods Place - Replacement of 2 expansion tanks</v>
      </c>
      <c r="R265" s="118" t="s">
        <v>6481</v>
      </c>
      <c r="S265" s="118" t="s">
        <v>202</v>
      </c>
      <c r="T265" s="118" t="s">
        <v>6482</v>
      </c>
      <c r="U265" s="119">
        <v>11639</v>
      </c>
      <c r="V265" s="118"/>
      <c r="W265" s="118"/>
      <c r="X265" s="118"/>
      <c r="Y265" s="118"/>
      <c r="Z265" s="118"/>
    </row>
    <row r="266" spans="1:26">
      <c r="A266" s="25" t="s">
        <v>7125</v>
      </c>
      <c r="B266" t="s">
        <v>977</v>
      </c>
      <c r="C266" s="48"/>
      <c r="D266" t="str">
        <f t="shared" si="9"/>
        <v>P22-022226</v>
      </c>
      <c r="E266" t="str">
        <f>IFERROR(VLOOKUP($A266,'Capital spend Nov 30'!$D:$G,3,FALSE),"No PO")</f>
        <v>P22-022226 - Line 1</v>
      </c>
      <c r="F266" t="str">
        <f>VLOOKUP(A266,'Capital spend Nov 30'!D:Q,14,FALSE)</f>
        <v>Brierwood Gardens - 2022 - Boiler #2 Flame Safe Guard Replacement</v>
      </c>
      <c r="G266" t="str">
        <f>VLOOKUP(A266,'Capital spend Nov 30'!D:U,18,FALSE)</f>
        <v>No</v>
      </c>
      <c r="H266" s="89">
        <f>SUMIF('Capital spend Nov 30'!D:D,'Dec 2022'!A266,'Capital spend Nov 30'!H:H)</f>
        <v>7157.86</v>
      </c>
      <c r="I266" t="str">
        <f>VLOOKUP(A266,'Capital spend Nov 30'!$D$10:$W$6901,15,0)</f>
        <v>ST10183</v>
      </c>
      <c r="J266" t="str">
        <f>VLOOKUP($A266,'Capital spend Nov 30'!$D$10:$W$6901,8,0)</f>
        <v>HVAC Systems (Capital)</v>
      </c>
      <c r="K266" t="str">
        <f>VLOOKUP($A266,'Capital spend Nov 30'!$D$10:$W$6901,2,0)</f>
        <v>Hazel D'Gama</v>
      </c>
      <c r="L266" t="str">
        <f>VLOOKUP($A266,'Capital spend Nov 30'!$D$10:$W$6901,4,0)</f>
        <v>Brierwood Gardens - Replacement of Boiler #2 flame safe guard</v>
      </c>
      <c r="R266" s="118" t="s">
        <v>6483</v>
      </c>
      <c r="S266" s="118" t="s">
        <v>202</v>
      </c>
      <c r="T266" s="118" t="s">
        <v>6484</v>
      </c>
      <c r="U266" s="119">
        <v>36849.300000000003</v>
      </c>
      <c r="V266" s="118"/>
      <c r="W266" s="118"/>
      <c r="X266" s="118"/>
      <c r="Y266" s="118"/>
      <c r="Z266" s="118"/>
    </row>
    <row r="267" spans="1:26">
      <c r="A267" s="25" t="s">
        <v>7126</v>
      </c>
      <c r="B267" t="s">
        <v>977</v>
      </c>
      <c r="C267" s="48"/>
      <c r="D267" t="str">
        <f t="shared" si="9"/>
        <v>P22-021990</v>
      </c>
      <c r="E267" t="str">
        <f>IFERROR(VLOOKUP($A267,'Capital spend Nov 30'!$D:$G,3,FALSE),"No PO")</f>
        <v>P22-021990 - Line 1</v>
      </c>
      <c r="F267" t="str">
        <f>VLOOKUP(A267,'Capital spend Nov 30'!D:Q,14,FALSE)</f>
        <v>Kenndy Lodge - 2022 - Main Kitchen Replace Section of Drains</v>
      </c>
      <c r="G267" t="str">
        <f>VLOOKUP(A267,'Capital spend Nov 30'!D:U,18,FALSE)</f>
        <v>No</v>
      </c>
      <c r="H267" s="89">
        <f>SUMIF('Capital spend Nov 30'!D:D,'Dec 2022'!A267,'Capital spend Nov 30'!H:H)</f>
        <v>2704.09</v>
      </c>
      <c r="I267" t="str">
        <f>VLOOKUP(A267,'Capital spend Nov 30'!$D$10:$W$6901,15,0)</f>
        <v>ST10169</v>
      </c>
      <c r="J267" t="str">
        <f>VLOOKUP($A267,'Capital spend Nov 30'!$D$10:$W$6901,8,0)</f>
        <v>Plumbing (Capital)</v>
      </c>
      <c r="K267" t="str">
        <f>VLOOKUP($A267,'Capital spend Nov 30'!$D$10:$W$6901,2,0)</f>
        <v>Hazel D'Gama</v>
      </c>
      <c r="L267" t="str">
        <f>VLOOKUP($A267,'Capital spend Nov 30'!$D$10:$W$6901,4,0)</f>
        <v>Kenndy Lodge - Main Kitchen Replace Section of Drains</v>
      </c>
      <c r="R267" s="118" t="s">
        <v>6485</v>
      </c>
      <c r="S267" s="118" t="s">
        <v>251</v>
      </c>
      <c r="T267" s="118" t="s">
        <v>6486</v>
      </c>
      <c r="U267" s="119">
        <v>4070.2</v>
      </c>
      <c r="V267" s="118"/>
      <c r="W267" s="118"/>
      <c r="X267" s="118"/>
      <c r="Y267" s="118"/>
      <c r="Z267" s="118"/>
    </row>
    <row r="268" spans="1:26">
      <c r="A268" s="25" t="s">
        <v>7127</v>
      </c>
      <c r="B268" t="s">
        <v>977</v>
      </c>
      <c r="C268" s="48"/>
      <c r="D268" t="str">
        <f t="shared" si="9"/>
        <v>P22-022270</v>
      </c>
      <c r="E268" t="str">
        <f>IFERROR(VLOOKUP($A268,'Capital spend Nov 30'!$D:$G,3,FALSE),"No PO")</f>
        <v>P22-022270 - Line 1</v>
      </c>
      <c r="F268" t="str">
        <f>VLOOKUP(A268,'Capital spend Nov 30'!D:Q,14,FALSE)</f>
        <v>Sunwood-2022-Walk in Cooler / Freezer repairs</v>
      </c>
      <c r="G268" t="str">
        <f>VLOOKUP(A268,'Capital spend Nov 30'!D:U,18,FALSE)</f>
        <v>No</v>
      </c>
      <c r="H268" s="89">
        <f>SUMIF('Capital spend Nov 30'!D:D,'Dec 2022'!A268,'Capital spend Nov 30'!H:H)</f>
        <v>14761.16</v>
      </c>
      <c r="I268" t="str">
        <f>VLOOKUP(A268,'Capital spend Nov 30'!$D$10:$W$6901,15,0)</f>
        <v>ST10063</v>
      </c>
      <c r="J268" t="str">
        <f>VLOOKUP($A268,'Capital spend Nov 30'!$D$10:$W$6901,8,0)</f>
        <v>Kitchen FF&amp;E (Capital)</v>
      </c>
      <c r="K268" t="str">
        <f>VLOOKUP($A268,'Capital spend Nov 30'!$D$10:$W$6901,2,0)</f>
        <v>Doug Blanchard</v>
      </c>
      <c r="L268" t="str">
        <f>VLOOKUP($A268,'Capital spend Nov 30'!$D$10:$W$6901,4,0)</f>
        <v>Replacement of Flair fittings, TXV, Evaporator, Sight glass and filter drier on walk in cooler and freezer.
As per Emerald Green 016833 Invoice.</v>
      </c>
      <c r="R268" s="118" t="s">
        <v>6487</v>
      </c>
      <c r="S268" s="118" t="s">
        <v>95</v>
      </c>
      <c r="T268" s="118" t="s">
        <v>6488</v>
      </c>
      <c r="U268" s="119">
        <v>3065.2</v>
      </c>
      <c r="V268" s="118"/>
      <c r="W268" s="118"/>
      <c r="X268" s="118"/>
      <c r="Y268" s="118"/>
      <c r="Z268" s="118"/>
    </row>
    <row r="269" spans="1:26">
      <c r="A269" s="25" t="s">
        <v>7128</v>
      </c>
      <c r="B269" t="s">
        <v>977</v>
      </c>
      <c r="C269" s="48"/>
      <c r="D269" t="str">
        <f t="shared" si="9"/>
        <v>P22-022238</v>
      </c>
      <c r="E269" t="str">
        <f>IFERROR(VLOOKUP($A269,'Capital spend Nov 30'!$D:$G,3,FALSE),"No PO")</f>
        <v>P22-022238 - Line 1</v>
      </c>
      <c r="F269" t="str">
        <f>VLOOKUP(A269,'Capital spend Nov 30'!D:Q,14,FALSE)</f>
        <v>Welltower - 2022 - Capital Budget Roll Up</v>
      </c>
      <c r="G269" t="str">
        <f>VLOOKUP(A269,'Capital spend Nov 30'!D:U,18,FALSE)</f>
        <v>No</v>
      </c>
      <c r="H269" s="89">
        <f>SUMIF('Capital spend Nov 30'!D:D,'Dec 2022'!A269,'Capital spend Nov 30'!H:H)</f>
        <v>6114.58</v>
      </c>
      <c r="I269" t="str">
        <f>VLOOKUP(A269,'Capital spend Nov 30'!$D$10:$W$6901,15,0)</f>
        <v>ST10021</v>
      </c>
      <c r="J269" t="str">
        <f>VLOOKUP($A269,'Capital spend Nov 30'!$D$10:$W$6901,8,0)</f>
        <v>Fire alarm/Sprinkler (Capital)</v>
      </c>
      <c r="K269" t="str">
        <f>VLOOKUP($A269,'Capital spend Nov 30'!$D$10:$W$6901,2,0)</f>
        <v>Walter Lavigne</v>
      </c>
      <c r="L269" t="str">
        <f>VLOOKUP($A269,'Capital spend Nov 30'!$D$10:$W$6901,4,0)</f>
        <v>Fire deficiencies at Claremont, kitchen suppression system, extinguisher &amp; sprinkler</v>
      </c>
      <c r="R269" s="118" t="s">
        <v>6489</v>
      </c>
      <c r="S269" s="118" t="s">
        <v>39</v>
      </c>
      <c r="T269" s="118" t="s">
        <v>6490</v>
      </c>
      <c r="U269" s="119">
        <v>22154.49</v>
      </c>
      <c r="V269" s="118"/>
      <c r="W269" s="118"/>
      <c r="X269" s="118"/>
      <c r="Y269" s="118"/>
      <c r="Z269" s="118"/>
    </row>
    <row r="270" spans="1:26">
      <c r="A270" s="25" t="s">
        <v>7129</v>
      </c>
      <c r="B270" t="s">
        <v>977</v>
      </c>
      <c r="C270"/>
      <c r="D270" t="str">
        <f t="shared" si="9"/>
        <v>P22-022227</v>
      </c>
      <c r="E270" t="str">
        <f>IFERROR(VLOOKUP($A270,'Capital spend Nov 30'!$D:$G,3,FALSE),"No PO")</f>
        <v>P22-022227 - Line 1</v>
      </c>
      <c r="F270" t="str">
        <f>VLOOKUP(A270,'Capital spend Nov 30'!D:Q,14,FALSE)</f>
        <v>Welltower - 2022 - Capital Budget Roll Up</v>
      </c>
      <c r="G270" t="str">
        <f>VLOOKUP(A270,'Capital spend Nov 30'!D:U,18,FALSE)</f>
        <v>No</v>
      </c>
      <c r="H270" s="89">
        <f>SUMIF('Capital spend Nov 30'!D:D,'Dec 2022'!A270,'Capital spend Nov 30'!H:H)</f>
        <v>1915.49</v>
      </c>
      <c r="I270" t="str">
        <f>VLOOKUP(A270,'Capital spend Nov 30'!$D$10:$W$6901,15,0)</f>
        <v>ST10026</v>
      </c>
      <c r="J270" t="str">
        <f>VLOOKUP($A270,'Capital spend Nov 30'!$D$10:$W$6901,8,0)</f>
        <v>Fire alarm/Sprinkler (Capital)</v>
      </c>
      <c r="K270" t="str">
        <f>VLOOKUP($A270,'Capital spend Nov 30'!$D$10:$W$6901,2,0)</f>
        <v>Brianne Hore</v>
      </c>
      <c r="L270" t="str">
        <f>VLOOKUP($A270,'Capital spend Nov 30'!$D$10:$W$6901,4,0)</f>
        <v>OS Invoice from previous PM for consulting services</v>
      </c>
      <c r="R270" s="118"/>
      <c r="S270" s="118"/>
      <c r="T270" s="118"/>
      <c r="U270" s="118"/>
      <c r="V270" s="118"/>
      <c r="W270" s="118"/>
      <c r="X270" s="118"/>
      <c r="Y270" s="118"/>
      <c r="Z270" s="118"/>
    </row>
    <row r="271" spans="1:26" hidden="1">
      <c r="A271" s="25" t="s">
        <v>7130</v>
      </c>
      <c r="B271" t="s">
        <v>977</v>
      </c>
      <c r="C271"/>
      <c r="D271" t="str">
        <f t="shared" si="9"/>
        <v>P22-022123</v>
      </c>
      <c r="E271" t="str">
        <f>IFERROR(VLOOKUP($A271,'Capital spend Nov 30'!$D:$G,3,FALSE),"No PO")</f>
        <v>P22-022123 - Line 1</v>
      </c>
      <c r="F271" t="str">
        <f>VLOOKUP(A271,'Capital spend Nov 30'!D:Q,14,FALSE)</f>
        <v>Aspen Ridge - 2022 - In-Suite Renovations</v>
      </c>
      <c r="G271" t="str">
        <f>VLOOKUP(A271,'Capital spend Nov 30'!D:U,18,FALSE)</f>
        <v>No</v>
      </c>
      <c r="H271" s="89">
        <f>SUMIF('Capital spend Nov 30'!D:D,'Dec 2022'!A271,'Capital spend Nov 30'!H:H)</f>
        <v>4116.8899999999994</v>
      </c>
      <c r="I271" t="str">
        <f>VLOOKUP(A271,'Capital spend Nov 30'!$D$10:$W$6901,15,0)</f>
        <v>ST10064</v>
      </c>
      <c r="J271" t="str">
        <f>VLOOKUP($A271,'Capital spend Nov 30'!$D$10:$W$6901,8,0)</f>
        <v>In-Suite Renovation (Capital)</v>
      </c>
      <c r="K271" t="str">
        <f>VLOOKUP($A271,'Capital spend Nov 30'!$D$10:$W$6901,2,0)</f>
        <v>Dawn Anderson</v>
      </c>
      <c r="L271" t="str">
        <f>VLOOKUP($A271,'Capital spend Nov 30'!$D$10:$W$6901,4,0)</f>
        <v>Suite 106 Reno Additional Scope</v>
      </c>
      <c r="R271" s="118"/>
      <c r="S271" s="118"/>
      <c r="T271" s="118"/>
      <c r="U271" s="118"/>
      <c r="V271" s="118"/>
      <c r="W271" s="118"/>
      <c r="X271" s="118"/>
      <c r="Y271" s="118"/>
      <c r="Z271" s="118"/>
    </row>
    <row r="272" spans="1:26">
      <c r="A272" t="s">
        <v>7131</v>
      </c>
      <c r="B272" t="s">
        <v>977</v>
      </c>
      <c r="C272"/>
      <c r="D272" t="str">
        <f t="shared" si="9"/>
        <v>P22-021989</v>
      </c>
      <c r="E272" t="str">
        <f>IFERROR(VLOOKUP($A272,'Capital spend Nov 30'!$D:$G,3,FALSE),"No PO")</f>
        <v>P22-021989 - Line 1</v>
      </c>
      <c r="F272" t="str">
        <f>VLOOKUP(A272,'Capital spend Nov 30'!D:Q,14,FALSE)</f>
        <v>Heartwood - 2022- 2nd Tub room flooring</v>
      </c>
      <c r="G272" t="str">
        <f>VLOOKUP(A272,'Capital spend Nov 30'!D:U,18,FALSE)</f>
        <v>No</v>
      </c>
      <c r="H272" s="89">
        <f>SUMIF('Capital spend Nov 30'!D:D,'Dec 2022'!A272,'Capital spend Nov 30'!H:H)</f>
        <v>15226.75</v>
      </c>
      <c r="I272" t="str">
        <f>VLOOKUP(A272,'Capital spend Nov 30'!$D$10:$W$6901,15,0)</f>
        <v>ST10333</v>
      </c>
      <c r="J272" t="str">
        <f>VLOOKUP($A272,'Capital spend Nov 30'!$D$10:$W$6901,8,0)</f>
        <v>Spa/Tubs/Washrooms (Capital)</v>
      </c>
      <c r="K272" t="str">
        <f>VLOOKUP($A272,'Capital spend Nov 30'!$D$10:$W$6901,2,0)</f>
        <v>Franco D'Angelo</v>
      </c>
      <c r="L272" t="str">
        <f>VLOOKUP($A272,'Capital spend Nov 30'!$D$10:$W$6901,4,0)</f>
        <v>Heartwood - 2022- 2nd Shower Tub room flooring - Current flooring is lifting ..The tiles popping and cracked, causing water issue below to the ground floor tub room ..Spaces unusable till repaired. More 10 yrs</v>
      </c>
      <c r="R272" s="118"/>
      <c r="S272" s="118"/>
      <c r="T272" s="118"/>
      <c r="U272" s="118"/>
      <c r="V272" s="118"/>
      <c r="W272" s="118"/>
      <c r="X272" s="118"/>
      <c r="Y272" s="118"/>
      <c r="Z272" s="118"/>
    </row>
    <row r="273" spans="1:26">
      <c r="A273" s="25" t="s">
        <v>7132</v>
      </c>
      <c r="B273" t="s">
        <v>977</v>
      </c>
      <c r="C273" s="48"/>
      <c r="D273" t="str">
        <f t="shared" si="9"/>
        <v>P22-022012</v>
      </c>
      <c r="E273" t="str">
        <f>IFERROR(VLOOKUP($A273,'Capital spend Nov 30'!$D:$G,3,FALSE),"No PO")</f>
        <v>P22-022012 - Line 1</v>
      </c>
      <c r="F273" t="str">
        <f>VLOOKUP(A273,'Capital spend Nov 30'!D:Q,14,FALSE)</f>
        <v>Longfields Manor - 2022 - RTU #5 Combustion Blower Replacement</v>
      </c>
      <c r="G273" t="str">
        <f>VLOOKUP(A273,'Capital spend Nov 30'!D:U,18,FALSE)</f>
        <v>No</v>
      </c>
      <c r="H273" s="89">
        <f>SUMIF('Capital spend Nov 30'!D:D,'Dec 2022'!A273,'Capital spend Nov 30'!H:H)</f>
        <v>1811.66</v>
      </c>
      <c r="I273" t="str">
        <f>VLOOKUP(A273,'Capital spend Nov 30'!$D$10:$W$6901,15,0)</f>
        <v>ST10270</v>
      </c>
      <c r="J273" t="str">
        <f>VLOOKUP($A273,'Capital spend Nov 30'!$D$10:$W$6901,8,0)</f>
        <v>HVAC Systems (Capital)</v>
      </c>
      <c r="K273" t="str">
        <f>VLOOKUP($A273,'Capital spend Nov 30'!$D$10:$W$6901,2,0)</f>
        <v>Franco D'Angelo</v>
      </c>
      <c r="L273" t="str">
        <f>VLOOKUP($A273,'Capital spend Nov 30'!$D$10:$W$6901,4,0)</f>
        <v>Longfields  - 2022- Remove old defective combustion blower assembly on RTU #5. Install and mount new combustion blower assembly and wire motor. Turn unit back on and check heating operation. More 7 yrs</v>
      </c>
      <c r="R273" s="118"/>
      <c r="S273" s="118"/>
      <c r="T273" s="118"/>
      <c r="U273" s="118"/>
      <c r="V273" s="118"/>
      <c r="W273" s="118"/>
      <c r="X273" s="118"/>
      <c r="Y273" s="118"/>
      <c r="Z273" s="118"/>
    </row>
    <row r="274" spans="1:26">
      <c r="A274" s="25" t="s">
        <v>7133</v>
      </c>
      <c r="B274" t="s">
        <v>977</v>
      </c>
      <c r="C274" s="48"/>
      <c r="D274" t="str">
        <f t="shared" si="9"/>
        <v>P22-022223</v>
      </c>
      <c r="E274" t="str">
        <f>IFERROR(VLOOKUP($A274,'Capital spend Nov 30'!$D:$G,3,FALSE),"No PO")</f>
        <v>P22-022223 - Line 1</v>
      </c>
      <c r="F274" t="str">
        <f>VLOOKUP(A274,'Capital spend Nov 30'!D:Q,14,FALSE)</f>
        <v>The Claremont - 2022 - Tree Removal</v>
      </c>
      <c r="G274" t="str">
        <f>VLOOKUP(A274,'Capital spend Nov 30'!D:U,18,FALSE)</f>
        <v>No</v>
      </c>
      <c r="H274" s="89">
        <f>SUMIF('Capital spend Nov 30'!D:D,'Dec 2022'!A274,'Capital spend Nov 30'!H:H)</f>
        <v>11524.03</v>
      </c>
      <c r="I274" t="str">
        <f>VLOOKUP(A274,'Capital spend Nov 30'!$D$10:$W$6901,15,0)</f>
        <v>ST10021</v>
      </c>
      <c r="J274" t="str">
        <f>VLOOKUP($A274,'Capital spend Nov 30'!$D$10:$W$6901,8,0)</f>
        <v>Landscaping Features (Capital)</v>
      </c>
      <c r="K274" t="str">
        <f>VLOOKUP($A274,'Capital spend Nov 30'!$D$10:$W$6901,2,0)</f>
        <v>Walter Lavigne</v>
      </c>
      <c r="L274" t="str">
        <f>VLOOKUP($A274,'Capital spend Nov 30'!$D$10:$W$6901,4,0)</f>
        <v>original Elm tree removal: additional pruning requirements: and 50mm replacement tree.</v>
      </c>
      <c r="Q274">
        <f>COUNTIF(Z:Z,C274)</f>
        <v>0</v>
      </c>
      <c r="R274" s="118"/>
      <c r="S274" s="118"/>
      <c r="T274" s="118"/>
      <c r="U274" s="118"/>
      <c r="V274" s="118"/>
      <c r="W274" s="118"/>
      <c r="X274" s="118"/>
      <c r="Y274" s="118"/>
      <c r="Z274" s="118"/>
    </row>
    <row r="275" spans="1:26">
      <c r="A275" s="25" t="s">
        <v>7134</v>
      </c>
      <c r="B275" t="s">
        <v>977</v>
      </c>
      <c r="C275"/>
      <c r="D275" t="str">
        <f t="shared" si="9"/>
        <v>P22-022112</v>
      </c>
      <c r="E275" t="str">
        <f>IFERROR(VLOOKUP($A275,'Capital spend Nov 30'!$D:$G,3,FALSE),"No PO")</f>
        <v>P22-022112 - Line 1</v>
      </c>
      <c r="F275" t="str">
        <f>VLOOKUP(A275,'Capital spend Nov 30'!D:Q,14,FALSE)</f>
        <v>Welltower - 2022 - Capital Budget Roll Up</v>
      </c>
      <c r="G275" t="str">
        <f>VLOOKUP(A275,'Capital spend Nov 30'!D:U,18,FALSE)</f>
        <v>No</v>
      </c>
      <c r="H275" s="89">
        <f>SUMIF('Capital spend Nov 30'!D:D,'Dec 2022'!A275,'Capital spend Nov 30'!H:H)</f>
        <v>6997.41</v>
      </c>
      <c r="I275" t="str">
        <f>VLOOKUP(A275,'Capital spend Nov 30'!$D$10:$W$6901,15,0)</f>
        <v>ST10041</v>
      </c>
      <c r="J275" t="str">
        <f>VLOOKUP($A275,'Capital spend Nov 30'!$D$10:$W$6901,8,0)</f>
        <v>Corridors (Capital)</v>
      </c>
      <c r="K275" t="str">
        <f>VLOOKUP($A275,'Capital spend Nov 30'!$D$10:$W$6901,2,0)</f>
        <v>Franco D'Angelo</v>
      </c>
      <c r="L275" t="str">
        <f>VLOOKUP($A275,'Capital spend Nov 30'!$D$10:$W$6901,4,0)</f>
        <v>Prince of Wales - 2022 - 2Nd floor AL painting of corridor. More 3 yrs</v>
      </c>
      <c r="R275" s="118"/>
      <c r="S275" s="118"/>
      <c r="T275" s="118"/>
      <c r="U275" s="118"/>
      <c r="V275" s="118"/>
      <c r="W275" s="118"/>
      <c r="X275" s="118"/>
      <c r="Y275" s="118"/>
      <c r="Z275" s="118"/>
    </row>
    <row r="276" spans="1:26" hidden="1">
      <c r="A276" s="25" t="s">
        <v>7135</v>
      </c>
      <c r="B276" t="s">
        <v>977</v>
      </c>
      <c r="C276"/>
      <c r="D276" t="str">
        <f t="shared" si="9"/>
        <v>P22-022022</v>
      </c>
      <c r="E276" t="str">
        <f>IFERROR(VLOOKUP($A276,'Capital spend Nov 30'!$D:$G,3,FALSE),"No PO")</f>
        <v>P22-022022 - Line 1</v>
      </c>
      <c r="F276" t="str">
        <f>VLOOKUP(A276,'Capital spend Nov 30'!D:Q,14,FALSE)</f>
        <v>The Waverly/Rosewood - 2022 - In-Suite Renovations</v>
      </c>
      <c r="G276" t="str">
        <f>VLOOKUP(A276,'Capital spend Nov 30'!D:U,18,FALSE)</f>
        <v>No</v>
      </c>
      <c r="H276" s="89">
        <f>SUMIF('Capital spend Nov 30'!D:D,'Dec 2022'!A276,'Capital spend Nov 30'!H:H)</f>
        <v>7881.34</v>
      </c>
      <c r="I276" t="str">
        <f>VLOOKUP(A276,'Capital spend Nov 30'!$D$10:$W$6901,15,0)</f>
        <v>ST10083</v>
      </c>
      <c r="J276" t="str">
        <f>VLOOKUP($A276,'Capital spend Nov 30'!$D$10:$W$6901,8,0)</f>
        <v>Suites FF&amp;E (Capital)</v>
      </c>
      <c r="K276" t="str">
        <f>VLOOKUP($A276,'Capital spend Nov 30'!$D$10:$W$6901,2,0)</f>
        <v>Daniel Reinsch</v>
      </c>
      <c r="L276" t="str">
        <f>VLOOKUP($A276,'Capital spend Nov 30'!$D$10:$W$6901,4,0)</f>
        <v>Suite 128 Reno Additional Scope Fridge increase in cost</v>
      </c>
      <c r="R276" s="118"/>
      <c r="S276" s="118"/>
      <c r="T276" s="118"/>
      <c r="U276" s="118"/>
      <c r="V276" s="118"/>
      <c r="W276" s="118"/>
      <c r="X276" s="118"/>
      <c r="Y276" s="118"/>
      <c r="Z276" s="118"/>
    </row>
    <row r="277" spans="1:26" hidden="1">
      <c r="A277" t="s">
        <v>7136</v>
      </c>
      <c r="B277" t="s">
        <v>977</v>
      </c>
      <c r="C277"/>
      <c r="D277" t="str">
        <f t="shared" si="9"/>
        <v>P22-022019</v>
      </c>
      <c r="E277" t="str">
        <f>IFERROR(VLOOKUP($A277,'Capital spend Nov 30'!$D:$G,3,FALSE),"No PO")</f>
        <v>P22-022019 - Line 1</v>
      </c>
      <c r="F277" t="str">
        <f>VLOOKUP(A277,'Capital spend Nov 30'!D:Q,14,FALSE)</f>
        <v>The Bentley Moose Jaw - 2022 - In-Suite Renovations</v>
      </c>
      <c r="G277" t="str">
        <f>VLOOKUP(A277,'Capital spend Nov 30'!D:U,18,FALSE)</f>
        <v>No</v>
      </c>
      <c r="H277" s="89">
        <f>SUMIF('Capital spend Nov 30'!D:D,'Dec 2022'!A277,'Capital spend Nov 30'!H:H)</f>
        <v>4087.66</v>
      </c>
      <c r="I277" t="str">
        <f>VLOOKUP(A277,'Capital spend Nov 30'!$D$10:$W$6901,15,0)</f>
        <v>ST10079</v>
      </c>
      <c r="J277" t="str">
        <f>VLOOKUP($A277,'Capital spend Nov 30'!$D$10:$W$6901,8,0)</f>
        <v>In-Suite Renovation (Capital)</v>
      </c>
      <c r="K277" t="str">
        <f>VLOOKUP($A277,'Capital spend Nov 30'!$D$10:$W$6901,2,0)</f>
        <v>Denise Buekert</v>
      </c>
      <c r="L277" t="str">
        <f>VLOOKUP($A277,'Capital spend Nov 30'!$D$10:$W$6901,4,0)</f>
        <v>Suite 323 Reno Paint, replace Carpet 
Suite is rented for December 4th</v>
      </c>
      <c r="R277" s="118"/>
      <c r="S277" s="118"/>
      <c r="T277" s="118"/>
      <c r="U277" s="118"/>
      <c r="V277" s="118"/>
      <c r="W277" s="118"/>
      <c r="X277" s="118"/>
      <c r="Y277" s="118"/>
      <c r="Z277" s="118"/>
    </row>
    <row r="278" spans="1:26">
      <c r="A278" s="25" t="s">
        <v>7137</v>
      </c>
      <c r="B278" t="s">
        <v>977</v>
      </c>
      <c r="C278"/>
      <c r="D278" t="str">
        <f t="shared" si="9"/>
        <v>P22-022207</v>
      </c>
      <c r="E278" t="str">
        <f>IFERROR(VLOOKUP($A278,'Capital spend Nov 30'!$D:$G,3,FALSE),"No PO")</f>
        <v>P22-022207 - Line 1</v>
      </c>
      <c r="F278" t="str">
        <f>VLOOKUP(A278,'Capital spend Nov 30'!D:Q,14,FALSE)</f>
        <v>Welltower - 2022 - Capital Budget Roll Up</v>
      </c>
      <c r="G278" t="str">
        <f>VLOOKUP(A278,'Capital spend Nov 30'!D:U,18,FALSE)</f>
        <v>No</v>
      </c>
      <c r="H278" s="89">
        <f>SUMIF('Capital spend Nov 30'!D:D,'Dec 2022'!A278,'Capital spend Nov 30'!H:H)</f>
        <v>1808</v>
      </c>
      <c r="I278" t="str">
        <f>VLOOKUP(A278,'Capital spend Nov 30'!$D$10:$W$6901,15,0)</f>
        <v>ST10026</v>
      </c>
      <c r="J278" t="str">
        <f>VLOOKUP($A278,'Capital spend Nov 30'!$D$10:$W$6901,8,0)</f>
        <v>Electrical Systems (Capital)</v>
      </c>
      <c r="K278" t="str">
        <f>VLOOKUP($A278,'Capital spend Nov 30'!$D$10:$W$6901,2,0)</f>
        <v>Brianne Hore</v>
      </c>
      <c r="L278" t="str">
        <f>VLOOKUP($A278,'Capital spend Nov 30'!$D$10:$W$6901,4,0)</f>
        <v>OS Invoice for electrical in kitchen</v>
      </c>
      <c r="R278" s="118"/>
      <c r="S278" s="118"/>
      <c r="T278" s="118"/>
      <c r="U278" s="118"/>
      <c r="V278" s="118"/>
      <c r="W278" s="118"/>
      <c r="X278" s="118"/>
      <c r="Y278" s="118"/>
      <c r="Z278" s="118"/>
    </row>
    <row r="279" spans="1:26">
      <c r="A279" s="25" t="s">
        <v>7138</v>
      </c>
      <c r="B279" t="s">
        <v>977</v>
      </c>
      <c r="C279"/>
      <c r="D279" t="str">
        <f t="shared" si="9"/>
        <v>P22-022310</v>
      </c>
      <c r="E279" t="str">
        <f>IFERROR(VLOOKUP($A279,'Capital spend Nov 30'!$D:$G,3,FALSE),"No PO")</f>
        <v>P22-022310 - Line 1</v>
      </c>
      <c r="F279" t="str">
        <f>VLOOKUP(A279,'Capital spend Nov 30'!D:Q,14,FALSE)</f>
        <v>Welltower - 2022 - Capital Budget Roll Up</v>
      </c>
      <c r="G279" t="str">
        <f>VLOOKUP(A279,'Capital spend Nov 30'!D:U,18,FALSE)</f>
        <v>No</v>
      </c>
      <c r="H279" s="89">
        <f>SUMIF('Capital spend Nov 30'!D:D,'Dec 2022'!A279,'Capital spend Nov 30'!H:H)</f>
        <v>6693.56</v>
      </c>
      <c r="I279" t="str">
        <f>VLOOKUP(A279,'Capital spend Nov 30'!$D$10:$W$6901,15,0)</f>
        <v>ST10049</v>
      </c>
      <c r="J279" t="str">
        <f>VLOOKUP($A279,'Capital spend Nov 30'!$D$10:$W$6901,8,0)</f>
        <v>Amenity Spaces (Capital)</v>
      </c>
      <c r="K279" t="str">
        <f>VLOOKUP($A279,'Capital spend Nov 30'!$D$10:$W$6901,2,0)</f>
        <v>Brianne Hore</v>
      </c>
      <c r="L279" t="str">
        <f>VLOOKUP($A279,'Capital spend Nov 30'!$D$10:$W$6901,4,0)</f>
        <v>Invoices related to strategic project</v>
      </c>
      <c r="R279" s="118"/>
      <c r="S279" s="118"/>
      <c r="T279" s="118"/>
      <c r="U279" s="118"/>
      <c r="V279" s="118"/>
      <c r="W279" s="118"/>
      <c r="X279" s="118"/>
      <c r="Y279" s="118"/>
      <c r="Z279" s="118"/>
    </row>
    <row r="280" spans="1:26">
      <c r="A280" s="25" t="s">
        <v>7139</v>
      </c>
      <c r="B280" t="s">
        <v>977</v>
      </c>
      <c r="C280"/>
      <c r="D280" t="str">
        <f t="shared" si="9"/>
        <v>P22-022173</v>
      </c>
      <c r="E280" t="str">
        <f>IFERROR(VLOOKUP($A280,'Capital spend Nov 30'!$D:$G,3,FALSE),"No PO")</f>
        <v>P22-022173 - Line 1</v>
      </c>
      <c r="F280" t="str">
        <f>VLOOKUP(A280,'Capital spend Nov 30'!D:Q,14,FALSE)</f>
        <v>Welltower - 2022 - Capital Budget Roll Up</v>
      </c>
      <c r="G280" t="str">
        <f>VLOOKUP(A280,'Capital spend Nov 30'!D:U,18,FALSE)</f>
        <v>No</v>
      </c>
      <c r="H280" s="89">
        <f>SUMIF('Capital spend Nov 30'!D:D,'Dec 2022'!A280,'Capital spend Nov 30'!H:H)</f>
        <v>1050.3400000000001</v>
      </c>
      <c r="I280" t="str">
        <f>VLOOKUP(A280,'Capital spend Nov 30'!$D$10:$W$6901,15,0)</f>
        <v>ST10167</v>
      </c>
      <c r="J280" t="str">
        <f>VLOOKUP($A280,'Capital spend Nov 30'!$D$10:$W$6901,8,0)</f>
        <v>Kitchen FF&amp;E (Capital)</v>
      </c>
      <c r="K280" t="str">
        <f>VLOOKUP($A280,'Capital spend Nov 30'!$D$10:$W$6901,2,0)</f>
        <v>Franco D'Angelo</v>
      </c>
      <c r="L280" t="str">
        <f>VLOOKUP($A280,'Capital spend Nov 30'!$D$10:$W$6901,4,0)</f>
        <v>Main Street - 2022- Residential Dishwasher replacement. More 7 yrs</v>
      </c>
      <c r="R280" s="118"/>
      <c r="S280" s="118"/>
      <c r="T280" s="118"/>
      <c r="U280" s="118"/>
      <c r="V280" s="118"/>
      <c r="W280" s="118"/>
      <c r="X280" s="118"/>
      <c r="Y280" s="118"/>
      <c r="Z280" s="118"/>
    </row>
    <row r="281" spans="1:26">
      <c r="A281" t="s">
        <v>7140</v>
      </c>
      <c r="B281" t="s">
        <v>977</v>
      </c>
      <c r="C281" s="48"/>
      <c r="D281" t="str">
        <f t="shared" si="9"/>
        <v>P22-022318</v>
      </c>
      <c r="E281" t="str">
        <f>IFERROR(VLOOKUP($A281,'Capital spend Nov 30'!$D:$G,3,FALSE),"No PO")</f>
        <v>P22-022318 - Line 1</v>
      </c>
      <c r="F281" t="str">
        <f>VLOOKUP(A281,'Capital spend Nov 30'!D:Q,14,FALSE)</f>
        <v>Welltower - 2022 - Capital Budget Roll Up</v>
      </c>
      <c r="G281" t="str">
        <f>VLOOKUP(A281,'Capital spend Nov 30'!D:U,18,FALSE)</f>
        <v>No</v>
      </c>
      <c r="H281" s="89">
        <f>SUMIF('Capital spend Nov 30'!D:D,'Dec 2022'!A281,'Capital spend Nov 30'!H:H)</f>
        <v>5186.7</v>
      </c>
      <c r="I281" t="str">
        <f>VLOOKUP(A281,'Capital spend Nov 30'!$D$10:$W$6901,15,0)</f>
        <v>ST10168</v>
      </c>
      <c r="J281" t="str">
        <f>VLOOKUP($A281,'Capital spend Nov 30'!$D$10:$W$6901,8,0)</f>
        <v>Kitchen FF&amp;E (Capital)</v>
      </c>
      <c r="K281" t="str">
        <f>VLOOKUP($A281,'Capital spend Nov 30'!$D$10:$W$6901,2,0)</f>
        <v>Franco D'Angelo</v>
      </c>
      <c r="L281" t="str">
        <f>VLOOKUP($A281,'Capital spend Nov 30'!$D$10:$W$6901,4,0)</f>
        <v>Westside - 2022- Purchase Cambro cart . more 5 yrs</v>
      </c>
      <c r="R281" s="118"/>
      <c r="S281" s="118"/>
      <c r="T281" s="118"/>
      <c r="U281" s="118"/>
      <c r="V281" s="118"/>
      <c r="W281" s="118"/>
      <c r="X281" s="118"/>
      <c r="Y281" s="118"/>
      <c r="Z281" s="118"/>
    </row>
    <row r="282" spans="1:26" hidden="1">
      <c r="A282" s="25" t="s">
        <v>7141</v>
      </c>
      <c r="B282" t="s">
        <v>977</v>
      </c>
      <c r="C282" s="48"/>
      <c r="D282" t="str">
        <f t="shared" si="9"/>
        <v>P22-022113</v>
      </c>
      <c r="E282" t="str">
        <f>IFERROR(VLOOKUP($A282,'Capital spend Nov 30'!$D:$G,3,FALSE),"No PO")</f>
        <v>P22-022113 - Line 1</v>
      </c>
      <c r="F282" t="str">
        <f>VLOOKUP(A282,'Capital spend Nov 30'!D:Q,14,FALSE)</f>
        <v>Windsor Park - 2022 - In-Suite Renovations</v>
      </c>
      <c r="G282" t="str">
        <f>VLOOKUP(A282,'Capital spend Nov 30'!D:U,18,FALSE)</f>
        <v>No</v>
      </c>
      <c r="H282" s="89">
        <f>SUMIF('Capital spend Nov 30'!D:D,'Dec 2022'!A282,'Capital spend Nov 30'!H:H)</f>
        <v>2125.5300000000002</v>
      </c>
      <c r="I282" t="str">
        <f>VLOOKUP(A282,'Capital spend Nov 30'!$D$10:$W$6901,15,0)</f>
        <v>ST10053</v>
      </c>
      <c r="J282" t="str">
        <f>VLOOKUP($A282,'Capital spend Nov 30'!$D$10:$W$6901,8,0)</f>
        <v>In-Suite Renovation (Capital)</v>
      </c>
      <c r="K282" t="str">
        <f>VLOOKUP($A282,'Capital spend Nov 30'!$D$10:$W$6901,2,0)</f>
        <v>Sarah Hibberd</v>
      </c>
      <c r="L282" t="str">
        <f>VLOOKUP($A282,'Capital spend Nov 30'!$D$10:$W$6901,4,0)</f>
        <v>Suite 260 Reno</v>
      </c>
      <c r="R282" s="118"/>
      <c r="S282" s="118"/>
      <c r="T282" s="118"/>
      <c r="U282" s="118"/>
      <c r="V282" s="118"/>
      <c r="W282" s="118"/>
      <c r="X282" s="118"/>
      <c r="Y282" s="118"/>
      <c r="Z282" s="118"/>
    </row>
    <row r="283" spans="1:26" hidden="1">
      <c r="A283" s="25" t="s">
        <v>7142</v>
      </c>
      <c r="B283" t="s">
        <v>977</v>
      </c>
      <c r="C283" s="48"/>
      <c r="D283" t="str">
        <f t="shared" si="9"/>
        <v>P22-022016</v>
      </c>
      <c r="E283" t="str">
        <f>IFERROR(VLOOKUP($A283,'Capital spend Nov 30'!$D:$G,3,FALSE),"No PO")</f>
        <v>P22-022016 - Line 2</v>
      </c>
      <c r="F283" t="str">
        <f>VLOOKUP(A283,'Capital spend Nov 30'!D:Q,14,FALSE)</f>
        <v>The Edgemont - 2022 - In-Suite Renovations</v>
      </c>
      <c r="G283" t="str">
        <f>VLOOKUP(A283,'Capital spend Nov 30'!D:U,18,FALSE)</f>
        <v>No</v>
      </c>
      <c r="H283" s="89">
        <f>SUMIF('Capital spend Nov 30'!D:D,'Dec 2022'!A283,'Capital spend Nov 30'!H:H)</f>
        <v>6040.32</v>
      </c>
      <c r="I283" t="str">
        <f>VLOOKUP(A283,'Capital spend Nov 30'!$D$10:$W$6901,15,0)</f>
        <v>ST10067</v>
      </c>
      <c r="J283" t="str">
        <f>VLOOKUP($A283,'Capital spend Nov 30'!$D$10:$W$6901,8,0)</f>
        <v>In-Suite Renovation (Capital)</v>
      </c>
      <c r="K283" t="str">
        <f>VLOOKUP($A283,'Capital spend Nov 30'!$D$10:$W$6901,2,0)</f>
        <v>Jason Baker</v>
      </c>
      <c r="L283" t="str">
        <f>VLOOKUP($A283,'Capital spend Nov 30'!$D$10:$W$6901,4,0)</f>
        <v>Suite 407 Reno - Only have one rent ready studio in building currently and only  left to rent in building</v>
      </c>
      <c r="R283" s="118"/>
      <c r="S283" s="118"/>
      <c r="T283" s="118"/>
      <c r="U283" s="118"/>
      <c r="V283" s="118"/>
      <c r="W283" s="118"/>
      <c r="X283" s="118"/>
      <c r="Y283" s="118"/>
      <c r="Z283" s="118"/>
    </row>
    <row r="284" spans="1:26" hidden="1">
      <c r="A284" s="25" t="s">
        <v>7143</v>
      </c>
      <c r="B284" t="s">
        <v>977</v>
      </c>
      <c r="C284" s="48"/>
      <c r="D284" t="str">
        <f t="shared" si="9"/>
        <v>P22-022017</v>
      </c>
      <c r="E284" t="str">
        <f>IFERROR(VLOOKUP($A284,'Capital spend Nov 30'!$D:$G,3,FALSE),"No PO")</f>
        <v>P22-022017 - Line 1</v>
      </c>
      <c r="F284" t="str">
        <f>VLOOKUP(A284,'Capital spend Nov 30'!D:Q,14,FALSE)</f>
        <v>The Edgemont - 2022 - In-Suite Renovations</v>
      </c>
      <c r="G284" t="str">
        <f>VLOOKUP(A284,'Capital spend Nov 30'!D:U,18,FALSE)</f>
        <v>No</v>
      </c>
      <c r="H284" s="89">
        <f>SUMIF('Capital spend Nov 30'!D:D,'Dec 2022'!A284,'Capital spend Nov 30'!H:H)</f>
        <v>7776.3</v>
      </c>
      <c r="I284" t="str">
        <f>VLOOKUP(A284,'Capital spend Nov 30'!$D$10:$W$6901,15,0)</f>
        <v>ST10067</v>
      </c>
      <c r="J284" t="str">
        <f>VLOOKUP($A284,'Capital spend Nov 30'!$D$10:$W$6901,8,0)</f>
        <v>In-Suite Renovation (Capital)</v>
      </c>
      <c r="K284" t="str">
        <f>VLOOKUP($A284,'Capital spend Nov 30'!$D$10:$W$6901,2,0)</f>
        <v>Jason Baker</v>
      </c>
      <c r="L284" t="str">
        <f>VLOOKUP($A284,'Capital spend Nov 30'!$D$10:$W$6901,4,0)</f>
        <v>Suite 332 Reno Additional Scope</v>
      </c>
      <c r="R284" s="118"/>
      <c r="S284" s="118"/>
      <c r="T284" s="118"/>
      <c r="U284" s="118"/>
      <c r="V284" s="118"/>
      <c r="W284" s="118"/>
      <c r="X284" s="118"/>
      <c r="Y284" s="118"/>
      <c r="Z284" s="118"/>
    </row>
    <row r="285" spans="1:26">
      <c r="A285" t="s">
        <v>7144</v>
      </c>
      <c r="B285" t="s">
        <v>977</v>
      </c>
      <c r="C285" s="48"/>
      <c r="D285" t="str">
        <f t="shared" si="9"/>
        <v>P22-022319</v>
      </c>
      <c r="E285" t="str">
        <f>IFERROR(VLOOKUP($A285,'Capital spend Nov 30'!$D:$G,3,FALSE),"No PO")</f>
        <v>P22-022319 - Line 1</v>
      </c>
      <c r="F285" t="str">
        <f>VLOOKUP(A285,'Capital spend Nov 30'!D:Q,14,FALSE)</f>
        <v>Welltower - 2022 - Capital Budget Roll Up</v>
      </c>
      <c r="G285" t="str">
        <f>VLOOKUP(A285,'Capital spend Nov 30'!D:U,18,FALSE)</f>
        <v>No</v>
      </c>
      <c r="H285" s="89">
        <f>SUMIF('Capital spend Nov 30'!D:D,'Dec 2022'!A285,'Capital spend Nov 30'!H:H)</f>
        <v>86586.67</v>
      </c>
      <c r="I285" t="str">
        <f>VLOOKUP(A285,'Capital spend Nov 30'!$D$10:$W$6901,15,0)</f>
        <v>ST10029</v>
      </c>
      <c r="J285" t="str">
        <f>VLOOKUP($A285,'Capital spend Nov 30'!$D$10:$W$6901,8,0)</f>
        <v>HVAC Systems (Capital)</v>
      </c>
      <c r="K285" t="str">
        <f>VLOOKUP($A285,'Capital spend Nov 30'!$D$10:$W$6901,2,0)</f>
        <v>Walter Lavigne</v>
      </c>
      <c r="L285" t="str">
        <f>VLOOKUP($A285,'Capital spend Nov 30'!$D$10:$W$6901,4,0)</f>
        <v>work needed to Maintain Heat and Hot water in both buildings 10 and 14   13 items as per quote</v>
      </c>
      <c r="R285" s="118"/>
      <c r="S285" s="118"/>
      <c r="T285" s="118"/>
      <c r="U285" s="118"/>
      <c r="V285" s="118"/>
      <c r="W285" s="118"/>
      <c r="X285" s="118"/>
      <c r="Y285" s="118"/>
      <c r="Z285" s="118"/>
    </row>
    <row r="286" spans="1:26" hidden="1">
      <c r="A286" t="s">
        <v>7145</v>
      </c>
      <c r="B286" t="s">
        <v>977</v>
      </c>
      <c r="C286" s="48"/>
      <c r="D286" t="str">
        <f t="shared" si="9"/>
        <v>P22-022015</v>
      </c>
      <c r="E286" t="str">
        <f>IFERROR(VLOOKUP($A286,'Capital spend Nov 30'!$D:$G,3,FALSE),"No PO")</f>
        <v>P22-022015 - Line 1</v>
      </c>
      <c r="F286" t="str">
        <f>VLOOKUP(A286,'Capital spend Nov 30'!D:Q,14,FALSE)</f>
        <v>The Edgemont - 2022 - In-Suite Renovations</v>
      </c>
      <c r="G286" t="str">
        <f>VLOOKUP(A286,'Capital spend Nov 30'!D:U,18,FALSE)</f>
        <v>No</v>
      </c>
      <c r="H286" s="89">
        <f>SUMIF('Capital spend Nov 30'!D:D,'Dec 2022'!A286,'Capital spend Nov 30'!H:H)</f>
        <v>7300.13</v>
      </c>
      <c r="I286" t="str">
        <f>VLOOKUP(A286,'Capital spend Nov 30'!$D$10:$W$6901,15,0)</f>
        <v>ST10067</v>
      </c>
      <c r="J286" t="str">
        <f>VLOOKUP($A286,'Capital spend Nov 30'!$D$10:$W$6901,8,0)</f>
        <v>In-Suite Renovation (Capital)</v>
      </c>
      <c r="K286" t="str">
        <f>VLOOKUP($A286,'Capital spend Nov 30'!$D$10:$W$6901,2,0)</f>
        <v>Jason Baker</v>
      </c>
      <c r="L286" t="str">
        <f>VLOOKUP($A286,'Capital spend Nov 30'!$D$10:$W$6901,4,0)</f>
        <v>Suite 221 Reno  Suite reservation</v>
      </c>
      <c r="R286" s="118"/>
      <c r="S286" s="118"/>
      <c r="T286" s="118"/>
      <c r="U286" s="118"/>
      <c r="V286" s="118"/>
      <c r="W286" s="118"/>
      <c r="X286" s="118"/>
      <c r="Y286" s="118"/>
      <c r="Z286" s="118"/>
    </row>
    <row r="287" spans="1:26" hidden="1">
      <c r="A287" t="s">
        <v>7146</v>
      </c>
      <c r="B287" t="s">
        <v>977</v>
      </c>
      <c r="C287" s="93"/>
      <c r="D287" t="str">
        <f t="shared" si="9"/>
        <v>P22-022291</v>
      </c>
      <c r="E287" t="str">
        <f>IFERROR(VLOOKUP($A287,'Capital spend Nov 30'!$D:$G,3,FALSE),"No PO")</f>
        <v>P22-022291 - Line 1</v>
      </c>
      <c r="F287" t="str">
        <f>VLOOKUP(A287,'Capital spend Nov 30'!D:Q,14,FALSE)</f>
        <v>The Heartland - 2022 - In-Suite Renovations</v>
      </c>
      <c r="G287" t="str">
        <f>VLOOKUP(A287,'Capital spend Nov 30'!D:U,18,FALSE)</f>
        <v>No</v>
      </c>
      <c r="H287" s="89">
        <f>SUMIF('Capital spend Nov 30'!D:D,'Dec 2022'!A287,'Capital spend Nov 30'!H:H)</f>
        <v>10628.27</v>
      </c>
      <c r="I287" t="str">
        <f>VLOOKUP(A287,'Capital spend Nov 30'!$D$10:$W$6901,15,0)</f>
        <v>ST10069</v>
      </c>
      <c r="J287" t="str">
        <f>VLOOKUP($A287,'Capital spend Nov 30'!$D$10:$W$6901,8,0)</f>
        <v>In-Suite Renovation (Capital)</v>
      </c>
      <c r="K287" t="str">
        <f>VLOOKUP($A287,'Capital spend Nov 30'!$D$10:$W$6901,2,0)</f>
        <v>Gareth Micheal Pitman</v>
      </c>
      <c r="L287" t="str">
        <f>VLOOKUP($A287,'Capital spend Nov 30'!$D$10:$W$6901,4,0)</f>
        <v>Suite 431 Reno Additional Scope</v>
      </c>
      <c r="R287" s="118"/>
      <c r="S287" s="118"/>
      <c r="T287" s="118"/>
      <c r="U287" s="118"/>
      <c r="V287" s="118"/>
      <c r="W287" s="118"/>
      <c r="X287" s="118"/>
      <c r="Y287" s="118"/>
      <c r="Z287" s="118"/>
    </row>
    <row r="288" spans="1:26">
      <c r="A288" t="s">
        <v>7147</v>
      </c>
      <c r="B288" t="s">
        <v>977</v>
      </c>
      <c r="C288" s="94"/>
      <c r="D288" t="str">
        <f t="shared" si="9"/>
        <v>P22-022292</v>
      </c>
      <c r="E288" t="str">
        <f>IFERROR(VLOOKUP($A288,'Capital spend Nov 30'!$D:$G,3,FALSE),"No PO")</f>
        <v>P22-022292 - Line 1</v>
      </c>
      <c r="F288" t="str">
        <f>VLOOKUP(A288,'Capital spend Nov 30'!D:Q,14,FALSE)</f>
        <v>Welltower - 2022 - Capital Budget Roll Up</v>
      </c>
      <c r="G288" t="str">
        <f>VLOOKUP(A288,'Capital spend Nov 30'!D:U,18,FALSE)</f>
        <v>No</v>
      </c>
      <c r="H288" s="89">
        <f>SUMIF('Capital spend Nov 30'!D:D,'Dec 2022'!A288,'Capital spend Nov 30'!H:H)</f>
        <v>4407</v>
      </c>
      <c r="I288" t="str">
        <f>VLOOKUP(A288,'Capital spend Nov 30'!$D$10:$W$6901,15,0)</f>
        <v>ST10032</v>
      </c>
      <c r="J288" t="str">
        <f>VLOOKUP($A288,'Capital spend Nov 30'!$D$10:$W$6901,8,0)</f>
        <v>Tenant Spaces FF&amp;E (Capital)</v>
      </c>
      <c r="K288" t="str">
        <f>VLOOKUP($A288,'Capital spend Nov 30'!$D$10:$W$6901,2,0)</f>
        <v>Franco D'Angelo</v>
      </c>
      <c r="L288" t="str">
        <f>VLOOKUP($A288,'Capital spend Nov 30'!$D$10:$W$6901,4,0)</f>
        <v>Briargate - 2022- Blinds - Purchase and installation of roller blinds from of elevator 1fr and 2nd floor. More 7 yrs</v>
      </c>
      <c r="R288" s="118"/>
      <c r="S288" s="118"/>
      <c r="T288" s="118"/>
      <c r="U288" s="118"/>
      <c r="V288" s="118"/>
      <c r="W288" s="118"/>
      <c r="X288" s="118"/>
      <c r="Y288" s="118"/>
      <c r="Z288" s="118"/>
    </row>
    <row r="289" spans="1:26" hidden="1">
      <c r="A289" t="s">
        <v>7148</v>
      </c>
      <c r="B289" t="s">
        <v>977</v>
      </c>
      <c r="C289" s="48"/>
      <c r="D289" t="str">
        <f t="shared" si="9"/>
        <v>P22-022013</v>
      </c>
      <c r="E289" t="str">
        <f>IFERROR(VLOOKUP($A289,'Capital spend Nov 30'!$D:$G,3,FALSE),"No PO")</f>
        <v>P22-022013 - Line 1</v>
      </c>
      <c r="F289" t="str">
        <f>VLOOKUP(A289,'Capital spend Nov 30'!D:Q,14,FALSE)</f>
        <v>Green Falls Landing - 2022 - In-Suite Renovations</v>
      </c>
      <c r="G289" t="str">
        <f>VLOOKUP(A289,'Capital spend Nov 30'!D:U,18,FALSE)</f>
        <v>No</v>
      </c>
      <c r="H289" s="89">
        <f>SUMIF('Capital spend Nov 30'!D:D,'Dec 2022'!A289,'Capital spend Nov 30'!H:H)</f>
        <v>1137.75</v>
      </c>
      <c r="I289" t="str">
        <f>VLOOKUP(A289,'Capital spend Nov 30'!$D$10:$W$6901,15,0)</f>
        <v>ST10223</v>
      </c>
      <c r="J289" t="str">
        <f>VLOOKUP($A289,'Capital spend Nov 30'!$D$10:$W$6901,8,0)</f>
        <v>In-Suite Refresh (Capital)</v>
      </c>
      <c r="K289" t="str">
        <f>VLOOKUP($A289,'Capital spend Nov 30'!$D$10:$W$6901,2,0)</f>
        <v>Lorna Knoll</v>
      </c>
      <c r="L289" t="str">
        <f>VLOOKUP($A289,'Capital spend Nov 30'!$D$10:$W$6901,4,0)</f>
        <v>Suite 444 (IL) Refresh  Painting only</v>
      </c>
      <c r="R289" s="118"/>
      <c r="S289" s="118"/>
      <c r="T289" s="118"/>
      <c r="U289" s="118"/>
      <c r="V289" s="118"/>
      <c r="W289" s="118"/>
      <c r="X289" s="118"/>
      <c r="Y289" s="118"/>
      <c r="Z289" s="118"/>
    </row>
    <row r="290" spans="1:26" hidden="1">
      <c r="A290" t="s">
        <v>7149</v>
      </c>
      <c r="B290" t="s">
        <v>978</v>
      </c>
      <c r="C290" s="48" t="s">
        <v>1086</v>
      </c>
      <c r="D290" t="str">
        <f t="shared" si="9"/>
        <v>P22-022018</v>
      </c>
      <c r="E290" t="str">
        <f>IFERROR(VLOOKUP($A290,'Capital spend Nov 30'!$D:$G,3,FALSE),"No PO")</f>
        <v>P22-022018 - Line 1</v>
      </c>
      <c r="F290" t="str">
        <f>VLOOKUP(A290,'Capital spend Nov 30'!D:Q,14,FALSE)</f>
        <v>River Ridge - 2022 - In-Suite Renovations</v>
      </c>
      <c r="G290" t="str">
        <f>VLOOKUP(A290,'Capital spend Nov 30'!D:U,18,FALSE)</f>
        <v>No</v>
      </c>
      <c r="H290" s="89">
        <f>SUMIF('Capital spend Nov 30'!D:D,'Dec 2022'!A290,'Capital spend Nov 30'!H:H)</f>
        <v>3218.76</v>
      </c>
      <c r="I290" t="str">
        <f>VLOOKUP(A290,'Capital spend Nov 30'!$D$10:$W$6901,15,0)</f>
        <v>ST10075</v>
      </c>
      <c r="J290" t="str">
        <f>VLOOKUP($A290,'Capital spend Nov 30'!$D$10:$W$6901,8,0)</f>
        <v>In-Suite Renovation (Capital)</v>
      </c>
      <c r="K290" t="str">
        <f>VLOOKUP($A290,'Capital spend Nov 30'!$D$10:$W$6901,2,0)</f>
        <v>Barbara Howell</v>
      </c>
      <c r="L290" t="str">
        <f>VLOOKUP($A290,'Capital spend Nov 30'!$D$10:$W$6901,4,0)</f>
        <v>Suite 3108 Reno Full suite paint, carpet replacement in bedrooms only. All other flooring (in main area and bathroom) is still in good shape, baseboards and trim to be painted/refreshed</v>
      </c>
      <c r="R290" s="118"/>
      <c r="S290" s="118"/>
      <c r="T290" s="118"/>
      <c r="U290" s="118"/>
      <c r="V290" s="118"/>
      <c r="W290" s="118"/>
      <c r="X290" s="118"/>
      <c r="Y290" s="118"/>
      <c r="Z290" s="118"/>
    </row>
    <row r="291" spans="1:26" hidden="1">
      <c r="A291" t="s">
        <v>7150</v>
      </c>
      <c r="B291" t="s">
        <v>978</v>
      </c>
      <c r="C291" s="48" t="s">
        <v>1012</v>
      </c>
      <c r="D291" t="str">
        <f t="shared" si="9"/>
        <v>P22-022306</v>
      </c>
      <c r="E291" t="str">
        <f>IFERROR(VLOOKUP($A291,'Capital spend Nov 30'!$D:$G,3,FALSE),"No PO")</f>
        <v>P22-022306 - Line 1</v>
      </c>
      <c r="F291" t="str">
        <f>VLOOKUP(A291,'Capital spend Nov 30'!D:Q,14,FALSE)</f>
        <v>The Bentley Saskatoon - 2022 - In-Suite Renovations</v>
      </c>
      <c r="G291" t="str">
        <f>VLOOKUP(A291,'Capital spend Nov 30'!D:U,18,FALSE)</f>
        <v>No</v>
      </c>
      <c r="H291" s="89">
        <f>SUMIF('Capital spend Nov 30'!D:D,'Dec 2022'!A291,'Capital spend Nov 30'!H:H)</f>
        <v>12173.43</v>
      </c>
      <c r="I291" t="str">
        <f>VLOOKUP(A291,'Capital spend Nov 30'!$D$10:$W$6901,15,0)</f>
        <v>ST10084</v>
      </c>
      <c r="J291" t="str">
        <f>VLOOKUP($A291,'Capital spend Nov 30'!$D$10:$W$6901,8,0)</f>
        <v>Suites FF&amp;E (Capital)</v>
      </c>
      <c r="K291" t="str">
        <f>VLOOKUP($A291,'Capital spend Nov 30'!$D$10:$W$6901,2,0)</f>
        <v>AMY BELANGER</v>
      </c>
      <c r="L291" t="str">
        <f>VLOOKUP($A291,'Capital spend Nov 30'!$D$10:$W$6901,4,0)</f>
        <v>Suite 167 Reno Fridge</v>
      </c>
      <c r="R291" s="118"/>
      <c r="S291" s="118"/>
      <c r="T291" s="118"/>
      <c r="U291" s="118"/>
      <c r="V291" s="118"/>
      <c r="W291" s="118"/>
      <c r="X291" s="118"/>
      <c r="Y291" s="118"/>
      <c r="Z291" s="118"/>
    </row>
    <row r="292" spans="1:26" hidden="1">
      <c r="A292" t="s">
        <v>7151</v>
      </c>
      <c r="B292" t="s">
        <v>978</v>
      </c>
      <c r="C292" s="48" t="s">
        <v>1012</v>
      </c>
      <c r="D292" t="str">
        <f t="shared" si="9"/>
        <v>P22-022352</v>
      </c>
      <c r="E292" t="str">
        <f>IFERROR(VLOOKUP($A292,'Capital spend Nov 30'!$D:$G,3,FALSE),"No PO")</f>
        <v>P22-022352 - Line 1</v>
      </c>
      <c r="F292" t="str">
        <f>VLOOKUP(A292,'Capital spend Nov 30'!D:Q,14,FALSE)</f>
        <v>Welltower - 2022 - Capital Budget Roll Up</v>
      </c>
      <c r="G292" t="str">
        <f>VLOOKUP(A292,'Capital spend Nov 30'!D:U,18,FALSE)</f>
        <v>No</v>
      </c>
      <c r="H292" s="89">
        <f>SUMIF('Capital spend Nov 30'!D:D,'Dec 2022'!A292,'Capital spend Nov 30'!H:H)</f>
        <v>10011.799999999999</v>
      </c>
      <c r="I292" t="str">
        <f>VLOOKUP(A292,'Capital spend Nov 30'!$D$10:$W$6901,15,0)</f>
        <v>ST10020</v>
      </c>
      <c r="J292" t="str">
        <f>VLOOKUP($A292,'Capital spend Nov 30'!$D$10:$W$6901,8,0)</f>
        <v>HVAC Systems (Capital)</v>
      </c>
      <c r="K292" t="str">
        <f>VLOOKUP($A292,'Capital spend Nov 30'!$D$10:$W$6901,2,0)</f>
        <v>Walter Lavigne</v>
      </c>
      <c r="L292" t="str">
        <f>VLOOKUP($A292,'Capital spend Nov 30'!$D$10:$W$6901,4,0)</f>
        <v>Replace Main Dining room compressor</v>
      </c>
      <c r="R292" s="118"/>
      <c r="S292" s="118"/>
      <c r="T292" s="118"/>
      <c r="U292" s="118"/>
      <c r="V292" s="118"/>
      <c r="W292" s="118"/>
      <c r="X292" s="118"/>
      <c r="Y292" s="118"/>
      <c r="Z292" s="118"/>
    </row>
    <row r="293" spans="1:26" hidden="1">
      <c r="A293" t="s">
        <v>7152</v>
      </c>
      <c r="B293" t="s">
        <v>978</v>
      </c>
      <c r="C293" s="48" t="s">
        <v>1012</v>
      </c>
      <c r="D293" t="str">
        <f t="shared" si="9"/>
        <v>P22-022288</v>
      </c>
      <c r="E293" t="str">
        <f>IFERROR(VLOOKUP($A293,'Capital spend Nov 30'!$D:$G,3,FALSE),"No PO")</f>
        <v>P22-022288 - Line 1</v>
      </c>
      <c r="F293" t="str">
        <f>VLOOKUP(A293,'Capital spend Nov 30'!D:Q,14,FALSE)</f>
        <v>Axium - 2022 - Capital Budget Roll Up</v>
      </c>
      <c r="G293" t="str">
        <f>VLOOKUP(A293,'Capital spend Nov 30'!D:U,18,FALSE)</f>
        <v>No</v>
      </c>
      <c r="H293" s="89">
        <f>SUMIF('Capital spend Nov 30'!D:D,'Dec 2022'!A293,'Capital spend Nov 30'!H:H)</f>
        <v>7447.1</v>
      </c>
      <c r="I293" t="str">
        <f>VLOOKUP(A293,'Capital spend Nov 30'!$D$10:$W$6901,15,0)</f>
        <v>ST10142</v>
      </c>
      <c r="J293" t="str">
        <f>VLOOKUP($A293,'Capital spend Nov 30'!$D$10:$W$6901,8,0)</f>
        <v>Housekeeping FF&amp;E (Capital)</v>
      </c>
      <c r="K293" t="str">
        <f>VLOOKUP($A293,'Capital spend Nov 30'!$D$10:$W$6901,2,0)</f>
        <v>Hazel D'Gama</v>
      </c>
      <c r="L293" t="str">
        <f>VLOOKUP($A293,'Capital spend Nov 30'!$D$10:$W$6901,4,0)</f>
        <v>Burloak - Auto Scrubber</v>
      </c>
      <c r="R293" s="118"/>
      <c r="S293" s="118"/>
      <c r="T293" s="118"/>
      <c r="U293" s="118"/>
      <c r="V293" s="118"/>
      <c r="W293" s="118"/>
      <c r="X293" s="118"/>
      <c r="Y293" s="118"/>
      <c r="Z293" s="118"/>
    </row>
    <row r="294" spans="1:26" hidden="1">
      <c r="A294" t="s">
        <v>7153</v>
      </c>
      <c r="B294" t="s">
        <v>978</v>
      </c>
      <c r="C294" s="48" t="s">
        <v>1086</v>
      </c>
      <c r="D294" t="str">
        <f t="shared" si="9"/>
        <v>P22-022365</v>
      </c>
      <c r="E294" t="str">
        <f>IFERROR(VLOOKUP($A294,'Capital spend Nov 30'!$D:$G,3,FALSE),"No PO")</f>
        <v>P22-022365 - Line 1</v>
      </c>
      <c r="F294" t="str">
        <f>VLOOKUP(A294,'Capital spend Nov 30'!D:Q,14,FALSE)</f>
        <v>LTC 100% Owned - 2022 - Emergency Contingency</v>
      </c>
      <c r="G294" t="str">
        <f>VLOOKUP(A294,'Capital spend Nov 30'!D:U,18,FALSE)</f>
        <v>No</v>
      </c>
      <c r="H294" s="89">
        <f>SUMIF('Capital spend Nov 30'!D:D,'Dec 2022'!A294,'Capital spend Nov 30'!H:H)</f>
        <v>6699.77</v>
      </c>
      <c r="I294" t="str">
        <f>VLOOKUP(A294,'Capital spend Nov 30'!$D$10:$W$6901,15,0)</f>
        <v>ST10336</v>
      </c>
      <c r="J294" t="str">
        <f>VLOOKUP($A294,'Capital spend Nov 30'!$D$10:$W$6901,8,0)</f>
        <v>Access and Security systems (Capital)</v>
      </c>
      <c r="K294" t="str">
        <f>VLOOKUP($A294,'Capital spend Nov 30'!$D$10:$W$6901,2,0)</f>
        <v>Hazel D'Gama</v>
      </c>
      <c r="L294" t="str">
        <f>VLOOKUP($A294,'Capital spend Nov 30'!$D$10:$W$6901,4,0)</f>
        <v>The Village Seniors - Electronic Door Opener</v>
      </c>
      <c r="R294" s="118"/>
      <c r="S294" s="118"/>
      <c r="T294" s="118"/>
      <c r="U294" s="118"/>
      <c r="V294" s="118"/>
      <c r="W294" s="118"/>
      <c r="X294" s="118"/>
      <c r="Y294" s="118"/>
      <c r="Z294" s="118"/>
    </row>
    <row r="295" spans="1:26" hidden="1">
      <c r="A295" t="s">
        <v>7154</v>
      </c>
      <c r="B295" t="s">
        <v>978</v>
      </c>
      <c r="C295" s="48" t="s">
        <v>1012</v>
      </c>
      <c r="D295" t="str">
        <f t="shared" si="9"/>
        <v>P22-022271</v>
      </c>
      <c r="E295" t="str">
        <f>IFERROR(VLOOKUP($A295,'Capital spend Nov 30'!$D:$G,3,FALSE),"No PO")</f>
        <v>P22-022271 - Line 2</v>
      </c>
      <c r="F295" t="str">
        <f>VLOOKUP(A295,'Capital spend Nov 30'!D:Q,14,FALSE)</f>
        <v>Forest Hill - 2022 - In-Suite Renovations</v>
      </c>
      <c r="G295" t="str">
        <f>VLOOKUP(A295,'Capital spend Nov 30'!D:U,18,FALSE)</f>
        <v>No</v>
      </c>
      <c r="H295" s="89">
        <f>SUMIF('Capital spend Nov 30'!D:D,'Dec 2022'!A295,'Capital spend Nov 30'!H:H)</f>
        <v>7923.55</v>
      </c>
      <c r="I295" t="str">
        <f>VLOOKUP(A295,'Capital spend Nov 30'!$D$10:$W$6901,15,0)</f>
        <v>ST10012</v>
      </c>
      <c r="J295" t="str">
        <f>VLOOKUP($A295,'Capital spend Nov 30'!$D$10:$W$6901,8,0)</f>
        <v>Suites FF&amp;E (Capital)</v>
      </c>
      <c r="K295" t="str">
        <f>VLOOKUP($A295,'Capital spend Nov 30'!$D$10:$W$6901,2,0)</f>
        <v>Arnel Tanglao</v>
      </c>
      <c r="L295" t="str">
        <f>VLOOKUP($A295,'Capital spend Nov 30'!$D$10:$W$6901,4,0)</f>
        <v>Suite 517 Reno Fridge</v>
      </c>
      <c r="R295" s="118"/>
      <c r="S295" s="118"/>
      <c r="T295" s="118"/>
      <c r="U295" s="118"/>
      <c r="V295" s="118"/>
      <c r="W295" s="118"/>
      <c r="X295" s="118"/>
      <c r="Y295" s="118"/>
      <c r="Z295" s="118"/>
    </row>
    <row r="296" spans="1:26" hidden="1">
      <c r="A296" t="s">
        <v>7155</v>
      </c>
      <c r="B296" t="s">
        <v>978</v>
      </c>
      <c r="C296" s="48" t="s">
        <v>1086</v>
      </c>
      <c r="D296" t="str">
        <f t="shared" si="9"/>
        <v>P22-022316</v>
      </c>
      <c r="E296" t="str">
        <f>IFERROR(VLOOKUP($A296,'Capital spend Nov 30'!$D:$G,3,FALSE),"No PO")</f>
        <v>P22-022316 - Line 1</v>
      </c>
      <c r="F296" t="str">
        <f>VLOOKUP(A296,'Capital spend Nov 30'!D:Q,14,FALSE)</f>
        <v>LTC 100% Owned - 2022 - Emergency Contingency</v>
      </c>
      <c r="G296" t="str">
        <f>VLOOKUP(A296,'Capital spend Nov 30'!D:U,18,FALSE)</f>
        <v>No</v>
      </c>
      <c r="H296" s="89">
        <f>SUMIF('Capital spend Nov 30'!D:D,'Dec 2022'!A296,'Capital spend Nov 30'!H:H)</f>
        <v>19271.02</v>
      </c>
      <c r="I296" t="str">
        <f>VLOOKUP(A296,'Capital spend Nov 30'!$D$10:$W$6901,15,0)</f>
        <v>ST10185</v>
      </c>
      <c r="J296" t="str">
        <f>VLOOKUP($A296,'Capital spend Nov 30'!$D$10:$W$6901,8,0)</f>
        <v>Access and Security systems (Capital)</v>
      </c>
      <c r="K296" t="str">
        <f>VLOOKUP($A296,'Capital spend Nov 30'!$D$10:$W$6901,2,0)</f>
        <v>Hazel D'Gama</v>
      </c>
      <c r="L296" t="str">
        <f>VLOOKUP($A296,'Capital spend Nov 30'!$D$10:$W$6901,4,0)</f>
        <v>Summit Place - Maglock Access (North East Double Door exit)</v>
      </c>
      <c r="R296" s="118"/>
      <c r="S296" s="118"/>
      <c r="T296" s="118"/>
      <c r="U296" s="118"/>
      <c r="V296" s="118"/>
      <c r="W296" s="118"/>
      <c r="X296" s="118"/>
      <c r="Y296" s="118"/>
      <c r="Z296" s="118"/>
    </row>
    <row r="297" spans="1:26" hidden="1">
      <c r="A297" t="s">
        <v>7156</v>
      </c>
      <c r="B297" t="s">
        <v>978</v>
      </c>
      <c r="C297" s="94" t="s">
        <v>1012</v>
      </c>
      <c r="D297" t="str">
        <f t="shared" si="9"/>
        <v>P22-022239</v>
      </c>
      <c r="E297" t="str">
        <f>IFERROR(VLOOKUP($A297,'Capital spend Nov 30'!$D:$G,3,FALSE),"No PO")</f>
        <v>P22-022239 - Line 2</v>
      </c>
      <c r="F297" t="str">
        <f>VLOOKUP(A297,'Capital spend Nov 30'!D:Q,14,FALSE)</f>
        <v>Axium - 2022 - Capital Budget Roll Up</v>
      </c>
      <c r="G297" t="str">
        <f>VLOOKUP(A297,'Capital spend Nov 30'!D:U,18,FALSE)</f>
        <v>No</v>
      </c>
      <c r="H297" s="89">
        <f>SUMIF('Capital spend Nov 30'!D:D,'Dec 2022'!A297,'Capital spend Nov 30'!H:H)</f>
        <v>5649.86</v>
      </c>
      <c r="I297" t="str">
        <f>VLOOKUP(A297,'Capital spend Nov 30'!$D$10:$W$6901,15,0)</f>
        <v>ST10297</v>
      </c>
      <c r="J297" t="str">
        <f>VLOOKUP($A297,'Capital spend Nov 30'!$D$10:$W$6901,8,0)</f>
        <v>HVAC Systems (Capital)</v>
      </c>
      <c r="K297" t="str">
        <f>VLOOKUP($A297,'Capital spend Nov 30'!$D$10:$W$6901,2,0)</f>
        <v>Brianne Hore</v>
      </c>
      <c r="L297" t="str">
        <f>VLOOKUP($A297,'Capital spend Nov 30'!$D$10:$W$6901,4,0)</f>
        <v>Capital in Operating Reclass
INV-2022-052832</v>
      </c>
      <c r="R297" s="118"/>
      <c r="S297" s="118"/>
      <c r="T297" s="118"/>
      <c r="U297" s="118"/>
      <c r="V297" s="118"/>
      <c r="W297" s="118"/>
      <c r="X297" s="118"/>
      <c r="Y297" s="118"/>
      <c r="Z297" s="118"/>
    </row>
    <row r="298" spans="1:26" hidden="1">
      <c r="A298" t="s">
        <v>7157</v>
      </c>
      <c r="B298" t="s">
        <v>978</v>
      </c>
      <c r="C298" s="94" t="s">
        <v>1086</v>
      </c>
      <c r="D298" t="str">
        <f t="shared" si="9"/>
        <v>P22-022315</v>
      </c>
      <c r="E298" t="str">
        <f>IFERROR(VLOOKUP($A298,'Capital spend Nov 30'!$D:$G,3,FALSE),"No PO")</f>
        <v>P22-022315 - Line 1</v>
      </c>
      <c r="F298" t="str">
        <f>VLOOKUP(A298,'Capital spend Nov 30'!D:Q,14,FALSE)</f>
        <v>LTC 100% Owned - 2022 - Emergency Contingency</v>
      </c>
      <c r="G298" t="str">
        <f>VLOOKUP(A298,'Capital spend Nov 30'!D:U,18,FALSE)</f>
        <v>No</v>
      </c>
      <c r="H298" s="89">
        <f>SUMIF('Capital spend Nov 30'!D:D,'Dec 2022'!A298,'Capital spend Nov 30'!H:H)</f>
        <v>2917.1</v>
      </c>
      <c r="I298" t="str">
        <f>VLOOKUP(A298,'Capital spend Nov 30'!$D$10:$W$6901,15,0)</f>
        <v>ST10157</v>
      </c>
      <c r="J298" t="str">
        <f>VLOOKUP($A298,'Capital spend Nov 30'!$D$10:$W$6901,8,0)</f>
        <v>Kitchen FF&amp;E (Capital)</v>
      </c>
      <c r="K298" t="str">
        <f>VLOOKUP($A298,'Capital spend Nov 30'!$D$10:$W$6901,2,0)</f>
        <v>Brianne Hore</v>
      </c>
      <c r="L298" t="str">
        <f>VLOOKUP($A298,'Capital spend Nov 30'!$D$10:$W$6901,4,0)</f>
        <v>Capital in Operating Reclass
INV-2022-013979</v>
      </c>
      <c r="R298" s="118"/>
      <c r="S298" s="118"/>
      <c r="T298" s="118"/>
      <c r="U298" s="118"/>
      <c r="V298" s="118"/>
      <c r="W298" s="118"/>
      <c r="X298" s="118"/>
      <c r="Y298" s="118"/>
      <c r="Z298" s="118"/>
    </row>
    <row r="299" spans="1:26" hidden="1">
      <c r="A299" t="s">
        <v>7158</v>
      </c>
      <c r="B299" t="s">
        <v>978</v>
      </c>
      <c r="C299" s="94" t="s">
        <v>1012</v>
      </c>
      <c r="D299" t="str">
        <f t="shared" si="9"/>
        <v>P22-022260</v>
      </c>
      <c r="E299" t="str">
        <f>IFERROR(VLOOKUP($A299,'Capital spend Nov 30'!$D:$G,3,FALSE),"No PO")</f>
        <v>P22-022260 - Line 1</v>
      </c>
      <c r="F299" t="str">
        <f>VLOOKUP(A299,'Capital spend Nov 30'!D:Q,14,FALSE)</f>
        <v>Axium - 2022 - Capital Budget Roll Up</v>
      </c>
      <c r="G299" t="str">
        <f>VLOOKUP(A299,'Capital spend Nov 30'!D:U,18,FALSE)</f>
        <v>No</v>
      </c>
      <c r="H299" s="89">
        <f>SUMIF('Capital spend Nov 30'!D:D,'Dec 2022'!A299,'Capital spend Nov 30'!H:H)</f>
        <v>3231.82</v>
      </c>
      <c r="I299" t="str">
        <f>VLOOKUP(A299,'Capital spend Nov 30'!$D$10:$W$6901,15,0)</f>
        <v>ST10161</v>
      </c>
      <c r="J299" t="str">
        <f>VLOOKUP($A299,'Capital spend Nov 30'!$D$10:$W$6901,8,0)</f>
        <v>HVAC Systems (Capital)</v>
      </c>
      <c r="K299" t="str">
        <f>VLOOKUP($A299,'Capital spend Nov 30'!$D$10:$W$6901,2,0)</f>
        <v>Franco D'Angelo</v>
      </c>
      <c r="L299" t="str">
        <f>VLOOKUP($A299,'Capital spend Nov 30'!$D$10:$W$6901,4,0)</f>
        <v>2022- Longfeild Manor - Boiler #1 unit replace burner  . More 10 yrs</v>
      </c>
      <c r="R299" s="118"/>
      <c r="S299" s="118"/>
      <c r="T299" s="118"/>
      <c r="U299" s="118"/>
      <c r="V299" s="118"/>
      <c r="W299" s="118"/>
      <c r="X299" s="118"/>
      <c r="Y299" s="118"/>
      <c r="Z299" s="118"/>
    </row>
    <row r="300" spans="1:26" hidden="1">
      <c r="A300" t="s">
        <v>7159</v>
      </c>
      <c r="B300" t="s">
        <v>978</v>
      </c>
      <c r="C300" s="94" t="s">
        <v>1086</v>
      </c>
      <c r="D300" t="str">
        <f t="shared" si="9"/>
        <v>P22-022242</v>
      </c>
      <c r="E300" t="str">
        <f>IFERROR(VLOOKUP($A300,'Capital spend Nov 30'!$D:$G,3,FALSE),"No PO")</f>
        <v>P22-022242 - Line 1</v>
      </c>
      <c r="F300" t="str">
        <f>VLOOKUP(A300,'Capital spend Nov 30'!D:Q,14,FALSE)</f>
        <v>Welltower - 2022 - Capital Budget Roll Up</v>
      </c>
      <c r="G300" t="str">
        <f>VLOOKUP(A300,'Capital spend Nov 30'!D:U,18,FALSE)</f>
        <v>No</v>
      </c>
      <c r="H300" s="89">
        <f>SUMIF('Capital spend Nov 30'!D:D,'Dec 2022'!A300,'Capital spend Nov 30'!H:H)</f>
        <v>5403.66</v>
      </c>
      <c r="I300" t="str">
        <f>VLOOKUP(A300,'Capital spend Nov 30'!$D$10:$W$6901,15,0)</f>
        <v>ST10052</v>
      </c>
      <c r="J300" t="str">
        <f>VLOOKUP($A300,'Capital spend Nov 30'!$D$10:$W$6901,8,0)</f>
        <v>HVAC Systems (Capital)</v>
      </c>
      <c r="K300" t="str">
        <f>VLOOKUP($A300,'Capital spend Nov 30'!$D$10:$W$6901,2,0)</f>
        <v>Franco D'Angelo</v>
      </c>
      <c r="L300" t="str">
        <f>VLOOKUP($A300,'Capital spend Nov 30'!$D$10:$W$6901,4,0)</f>
        <v>Portobello - 2022 -  Replacement  PTACs 5 . More 7 yrs   
253, 304, 318, 335, solarium 3rd floor.</v>
      </c>
      <c r="R300" s="118"/>
      <c r="S300" s="118"/>
      <c r="T300" s="118"/>
      <c r="U300" s="118"/>
      <c r="V300" s="118"/>
      <c r="W300" s="118"/>
      <c r="X300" s="118"/>
      <c r="Y300" s="118"/>
      <c r="Z300" s="118"/>
    </row>
    <row r="301" spans="1:26" hidden="1">
      <c r="A301" t="s">
        <v>7160</v>
      </c>
      <c r="B301" t="s">
        <v>978</v>
      </c>
      <c r="C301" s="94" t="s">
        <v>1086</v>
      </c>
      <c r="D301" t="str">
        <f t="shared" si="9"/>
        <v>P22-022302</v>
      </c>
      <c r="E301" t="str">
        <f>IFERROR(VLOOKUP($A301,'Capital spend Nov 30'!$D:$G,3,FALSE),"No PO")</f>
        <v>P22-022302 - Line 1</v>
      </c>
      <c r="F301" t="str">
        <f>VLOOKUP(A301,'Capital spend Nov 30'!D:Q,14,FALSE)</f>
        <v>Hollyburn House-2022-Grease Trap Removal</v>
      </c>
      <c r="G301" t="str">
        <f>VLOOKUP(A301,'Capital spend Nov 30'!D:U,18,FALSE)</f>
        <v>No</v>
      </c>
      <c r="H301" s="89">
        <f>SUMIF('Capital spend Nov 30'!D:D,'Dec 2022'!A301,'Capital spend Nov 30'!H:H)</f>
        <v>3150</v>
      </c>
      <c r="I301" t="str">
        <f>VLOOKUP(A301,'Capital spend Nov 30'!$D$10:$W$6901,15,0)</f>
        <v>ST10055</v>
      </c>
      <c r="J301" t="str">
        <f>VLOOKUP($A301,'Capital spend Nov 30'!$D$10:$W$6901,8,0)</f>
        <v>Plumbing (Capital)</v>
      </c>
      <c r="K301" t="str">
        <f>VLOOKUP($A301,'Capital spend Nov 30'!$D$10:$W$6901,2,0)</f>
        <v>Doug Blanchard</v>
      </c>
      <c r="L301" t="str">
        <f>VLOOKUP($A301,'Capital spend Nov 30'!$D$10:$W$6901,4,0)</f>
        <v>11/22/22 Add funds-to bring on RJC Engineers to provide detail on rebar / slab infill and field review prior to project close out,</v>
      </c>
      <c r="R301" s="118"/>
      <c r="S301" s="118"/>
      <c r="T301" s="118"/>
      <c r="U301" s="118"/>
      <c r="V301" s="118"/>
      <c r="W301" s="118"/>
      <c r="X301" s="118"/>
      <c r="Y301" s="118"/>
      <c r="Z301" s="118"/>
    </row>
    <row r="302" spans="1:26" hidden="1">
      <c r="A302" t="s">
        <v>7161</v>
      </c>
      <c r="B302" t="s">
        <v>978</v>
      </c>
      <c r="C302" s="94" t="s">
        <v>1086</v>
      </c>
      <c r="D302" t="str">
        <f t="shared" si="9"/>
        <v>P22-022273</v>
      </c>
      <c r="E302" t="str">
        <f>IFERROR(VLOOKUP($A302,'Capital spend Nov 30'!$D:$G,3,FALSE),"No PO")</f>
        <v>P22-022273 - Line 1</v>
      </c>
      <c r="F302" t="str">
        <f>VLOOKUP(A302,'Capital spend Nov 30'!D:Q,14,FALSE)</f>
        <v>The Dorchester - 2022 - In-Suite Renovations</v>
      </c>
      <c r="G302" t="str">
        <f>VLOOKUP(A302,'Capital spend Nov 30'!D:U,18,FALSE)</f>
        <v>No</v>
      </c>
      <c r="H302" s="89">
        <f>SUMIF('Capital spend Nov 30'!D:D,'Dec 2022'!A302,'Capital spend Nov 30'!H:H)</f>
        <v>3389.19</v>
      </c>
      <c r="I302" t="str">
        <f>VLOOKUP(A302,'Capital spend Nov 30'!$D$10:$W$6901,15,0)</f>
        <v>ST10061</v>
      </c>
      <c r="J302" t="str">
        <f>VLOOKUP($A302,'Capital spend Nov 30'!$D$10:$W$6901,8,0)</f>
        <v>In-Suite Refresh (Capital)</v>
      </c>
      <c r="K302" t="str">
        <f>VLOOKUP($A302,'Capital spend Nov 30'!$D$10:$W$6901,2,0)</f>
        <v>Andrea M. Malinowski</v>
      </c>
      <c r="L302" t="str">
        <f>VLOOKUP($A302,'Capital spend Nov 30'!$D$10:$W$6901,4,0)</f>
        <v>Suite 217 Refresh Additional Scope Cabinet refresh</v>
      </c>
      <c r="R302" s="118"/>
      <c r="S302" s="118"/>
      <c r="T302" s="118"/>
      <c r="U302" s="118"/>
      <c r="V302" s="118"/>
      <c r="W302" s="118"/>
      <c r="X302" s="118"/>
      <c r="Y302" s="118"/>
      <c r="Z302" s="118"/>
    </row>
    <row r="303" spans="1:26" hidden="1">
      <c r="A303" t="s">
        <v>7162</v>
      </c>
      <c r="B303" t="s">
        <v>978</v>
      </c>
      <c r="C303" s="94" t="s">
        <v>1012</v>
      </c>
      <c r="D303" t="str">
        <f t="shared" si="9"/>
        <v>P22-022290</v>
      </c>
      <c r="E303" t="str">
        <f>IFERROR(VLOOKUP($A303,'Capital spend Nov 30'!$D:$G,3,FALSE),"No PO")</f>
        <v>P22-022290 - Line 1</v>
      </c>
      <c r="F303" t="str">
        <f>VLOOKUP(A303,'Capital spend Nov 30'!D:Q,14,FALSE)</f>
        <v>The Heartland - 2022 - In-Suite Renovations</v>
      </c>
      <c r="G303" t="str">
        <f>VLOOKUP(A303,'Capital spend Nov 30'!D:U,18,FALSE)</f>
        <v>No</v>
      </c>
      <c r="H303" s="89">
        <f>SUMIF('Capital spend Nov 30'!D:D,'Dec 2022'!A303,'Capital spend Nov 30'!H:H)</f>
        <v>1771.85</v>
      </c>
      <c r="I303" t="str">
        <f>VLOOKUP(A303,'Capital spend Nov 30'!$D$10:$W$6901,15,0)</f>
        <v>ST10069</v>
      </c>
      <c r="J303" t="str">
        <f>VLOOKUP($A303,'Capital spend Nov 30'!$D$10:$W$6901,8,0)</f>
        <v>In-Suite Refresh (Capital)</v>
      </c>
      <c r="K303" t="str">
        <f>VLOOKUP($A303,'Capital spend Nov 30'!$D$10:$W$6901,2,0)</f>
        <v>Gareth Micheal Pitman</v>
      </c>
      <c r="L303" t="str">
        <f>VLOOKUP($A303,'Capital spend Nov 30'!$D$10:$W$6901,4,0)</f>
        <v>Suite 231A Refresh Additional Scope</v>
      </c>
      <c r="R303" s="118"/>
      <c r="S303" s="118"/>
      <c r="T303" s="118"/>
      <c r="U303" s="118"/>
      <c r="V303" s="118"/>
      <c r="W303" s="118"/>
      <c r="X303" s="118"/>
      <c r="Y303" s="118"/>
      <c r="Z303" s="118"/>
    </row>
    <row r="304" spans="1:26" hidden="1">
      <c r="A304" t="s">
        <v>7163</v>
      </c>
      <c r="B304" t="s">
        <v>978</v>
      </c>
      <c r="C304" s="94" t="s">
        <v>1012</v>
      </c>
      <c r="D304" t="str">
        <f t="shared" si="9"/>
        <v>P22-022354</v>
      </c>
      <c r="E304" t="str">
        <f>IFERROR(VLOOKUP($A304,'Capital spend Nov 30'!$D:$G,3,FALSE),"No PO")</f>
        <v>P22-022354 - Line 1</v>
      </c>
      <c r="F304" t="str">
        <f>VLOOKUP(A304,'Capital spend Nov 30'!D:Q,14,FALSE)</f>
        <v>Stittsville Villa - 2022 - In-Suite Renovations</v>
      </c>
      <c r="G304" t="str">
        <f>VLOOKUP(A304,'Capital spend Nov 30'!D:U,18,FALSE)</f>
        <v>No</v>
      </c>
      <c r="H304" s="89">
        <f>SUMIF('Capital spend Nov 30'!D:D,'Dec 2022'!A304,'Capital spend Nov 30'!H:H)</f>
        <v>1440.75</v>
      </c>
      <c r="I304" t="str">
        <f>VLOOKUP(A304,'Capital spend Nov 30'!$D$10:$W$6901,15,0)</f>
        <v>ST10037</v>
      </c>
      <c r="J304" t="str">
        <f>VLOOKUP($A304,'Capital spend Nov 30'!$D$10:$W$6901,8,0)</f>
        <v>In-Suite Refresh (Capital)</v>
      </c>
      <c r="K304" t="str">
        <f>VLOOKUP($A304,'Capital spend Nov 30'!$D$10:$W$6901,2,0)</f>
        <v>Lisa Lacroix-Cowan</v>
      </c>
      <c r="L304" t="str">
        <f>VLOOKUP($A304,'Capital spend Nov 30'!$D$10:$W$6901,4,0)</f>
        <v>Suite 112 Refresh Paint</v>
      </c>
      <c r="R304" s="118"/>
      <c r="S304" s="118"/>
      <c r="T304" s="118"/>
      <c r="U304" s="118"/>
      <c r="V304" s="118"/>
      <c r="W304" s="118"/>
      <c r="X304" s="118"/>
      <c r="Y304" s="118"/>
      <c r="Z304" s="118"/>
    </row>
    <row r="305" spans="1:26" hidden="1">
      <c r="A305" t="s">
        <v>7164</v>
      </c>
      <c r="B305" t="s">
        <v>978</v>
      </c>
      <c r="C305" t="s">
        <v>1086</v>
      </c>
      <c r="D305" t="str">
        <f t="shared" ref="D305:D321" si="10">LEFT(E305,10)</f>
        <v>P22-022267</v>
      </c>
      <c r="E305" t="str">
        <f>IFERROR(VLOOKUP($A305,'Capital spend Nov 30'!$D:$G,3,FALSE),"No PO")</f>
        <v>P22-022267 - Line 1</v>
      </c>
      <c r="F305" t="str">
        <f>VLOOKUP(A305,'Capital spend Nov 30'!D:Q,14,FALSE)</f>
        <v>Welltower - 2022 - Capital Budget Roll Up</v>
      </c>
      <c r="G305" t="str">
        <f>VLOOKUP(A305,'Capital spend Nov 30'!D:U,18,FALSE)</f>
        <v>No</v>
      </c>
      <c r="H305" s="89">
        <f>SUMIF('Capital spend Nov 30'!D:D,'Dec 2022'!A305,'Capital spend Nov 30'!H:H)</f>
        <v>4401.72</v>
      </c>
      <c r="I305" t="str">
        <f>VLOOKUP(A305,'Capital spend Nov 30'!$D$10:$W$6901,15,0)</f>
        <v>ST10039</v>
      </c>
      <c r="J305" t="str">
        <f>VLOOKUP($A305,'Capital spend Nov 30'!$D$10:$W$6901,8,0)</f>
        <v>Amenity Spaces (Capital)</v>
      </c>
      <c r="K305" t="str">
        <f>VLOOKUP($A305,'Capital spend Nov 30'!$D$10:$W$6901,2,0)</f>
        <v>Brianne Hore</v>
      </c>
      <c r="L305" t="str">
        <f>VLOOKUP($A305,'Capital spend Nov 30'!$D$10:$W$6901,4,0)</f>
        <v>Invoices related to strategic project, part 2</v>
      </c>
      <c r="R305" s="118"/>
      <c r="S305" s="118"/>
      <c r="T305" s="118"/>
      <c r="U305" s="118"/>
      <c r="V305" s="118"/>
      <c r="W305" s="118"/>
      <c r="X305" s="118"/>
      <c r="Y305" s="118"/>
      <c r="Z305" s="118"/>
    </row>
    <row r="306" spans="1:26" hidden="1">
      <c r="A306" t="s">
        <v>7165</v>
      </c>
      <c r="B306" t="s">
        <v>978</v>
      </c>
      <c r="C306" t="s">
        <v>1012</v>
      </c>
      <c r="D306" t="str">
        <f t="shared" si="10"/>
        <v>P22-022281</v>
      </c>
      <c r="E306" t="str">
        <f>IFERROR(VLOOKUP($A306,'Capital spend Nov 30'!$D:$G,3,FALSE),"No PO")</f>
        <v>P22-022281 - Line 1</v>
      </c>
      <c r="F306" t="str">
        <f>VLOOKUP(A306,'Capital spend Nov 30'!D:Q,14,FALSE)</f>
        <v>The Westwood - 2022 - In-Suite Renovations</v>
      </c>
      <c r="G306" t="str">
        <f>VLOOKUP(A306,'Capital spend Nov 30'!D:U,18,FALSE)</f>
        <v>No</v>
      </c>
      <c r="H306" s="89">
        <f>SUMIF('Capital spend Nov 30'!D:D,'Dec 2022'!A306,'Capital spend Nov 30'!H:H)</f>
        <v>3704.1400000000003</v>
      </c>
      <c r="I306" t="str">
        <f>VLOOKUP(A306,'Capital spend Nov 30'!$D$10:$W$6901,15,0)</f>
        <v>ST10035</v>
      </c>
      <c r="J306" t="str">
        <f>VLOOKUP($A306,'Capital spend Nov 30'!$D$10:$W$6901,8,0)</f>
        <v>In-Suite Renovation (Capital)</v>
      </c>
      <c r="K306" t="str">
        <f>VLOOKUP($A306,'Capital spend Nov 30'!$D$10:$W$6901,2,0)</f>
        <v>Laura Clarke-Giberson</v>
      </c>
      <c r="L306" t="str">
        <f>VLOOKUP($A306,'Capital spend Nov 30'!$D$10:$W$6901,4,0)</f>
        <v>Suite 2-303 Reno Additional Scope
Closet Doors</v>
      </c>
      <c r="R306" s="118"/>
      <c r="S306" s="118"/>
      <c r="T306" s="118"/>
      <c r="U306" s="118"/>
      <c r="V306" s="118"/>
      <c r="W306" s="118"/>
      <c r="X306" s="118"/>
      <c r="Y306" s="118"/>
      <c r="Z306" s="118"/>
    </row>
    <row r="307" spans="1:26" hidden="1">
      <c r="A307" t="s">
        <v>7166</v>
      </c>
      <c r="B307" t="s">
        <v>978</v>
      </c>
      <c r="C307" t="s">
        <v>1086</v>
      </c>
      <c r="D307" t="str">
        <f t="shared" si="10"/>
        <v>P22-022349</v>
      </c>
      <c r="E307" t="str">
        <f>IFERROR(VLOOKUP($A307,'Capital spend Nov 30'!$D:$G,3,FALSE),"No PO")</f>
        <v>P22-022349 - Line 1</v>
      </c>
      <c r="F307" t="str">
        <f>VLOOKUP(A307,'Capital spend Nov 30'!D:Q,14,FALSE)</f>
        <v>Welltower - 2022 - Capital Budget Roll Up</v>
      </c>
      <c r="G307" t="str">
        <f>VLOOKUP(A307,'Capital spend Nov 30'!D:U,18,FALSE)</f>
        <v>No</v>
      </c>
      <c r="H307" s="89">
        <f>SUMIF('Capital spend Nov 30'!D:D,'Dec 2022'!A307,'Capital spend Nov 30'!H:H)</f>
        <v>2005.25</v>
      </c>
      <c r="I307" t="str">
        <f>VLOOKUP(A307,'Capital spend Nov 30'!$D$10:$W$6901,15,0)</f>
        <v>ST10050</v>
      </c>
      <c r="J307" t="str">
        <f>VLOOKUP($A307,'Capital spend Nov 30'!$D$10:$W$6901,8,0)</f>
        <v>Emergency Power System (Capital)</v>
      </c>
      <c r="K307" t="str">
        <f>VLOOKUP($A307,'Capital spend Nov 30'!$D$10:$W$6901,2,0)</f>
        <v>Franco D'Angelo</v>
      </c>
      <c r="L307" t="str">
        <f>VLOOKUP($A307,'Capital spend Nov 30'!$D$10:$W$6901,4,0)</f>
        <v>Alta Vista - 2022 - Generator battery replacement . More 10 yrs</v>
      </c>
      <c r="R307" s="118"/>
      <c r="S307" s="118"/>
      <c r="T307" s="118"/>
      <c r="U307" s="118"/>
      <c r="V307" s="118"/>
      <c r="W307" s="118"/>
      <c r="X307" s="118"/>
      <c r="Y307" s="118"/>
      <c r="Z307" s="118"/>
    </row>
    <row r="308" spans="1:26" hidden="1">
      <c r="A308" t="s">
        <v>7167</v>
      </c>
      <c r="B308" t="s">
        <v>978</v>
      </c>
      <c r="C308" t="s">
        <v>1012</v>
      </c>
      <c r="D308" t="str">
        <f t="shared" si="10"/>
        <v>P22-022277</v>
      </c>
      <c r="E308" t="str">
        <f>IFERROR(VLOOKUP($A308,'Capital spend Nov 30'!$D:$G,3,FALSE),"No PO")</f>
        <v>P22-022277 - Line 1</v>
      </c>
      <c r="F308" t="str">
        <f>VLOOKUP(A308,'Capital spend Nov 30'!D:Q,14,FALSE)</f>
        <v>The Westwood - 2022 - In-Suite Renovations</v>
      </c>
      <c r="G308" t="str">
        <f>VLOOKUP(A308,'Capital spend Nov 30'!D:U,18,FALSE)</f>
        <v>No</v>
      </c>
      <c r="H308" s="89">
        <f>SUMIF('Capital spend Nov 30'!D:D,'Dec 2022'!A308,'Capital spend Nov 30'!H:H)</f>
        <v>3704.1400000000003</v>
      </c>
      <c r="I308" t="str">
        <f>VLOOKUP(A308,'Capital spend Nov 30'!$D$10:$W$6901,15,0)</f>
        <v>ST10035</v>
      </c>
      <c r="J308" t="str">
        <f>VLOOKUP($A308,'Capital spend Nov 30'!$D$10:$W$6901,8,0)</f>
        <v>In-Suite Renovation (Capital)</v>
      </c>
      <c r="K308" t="str">
        <f>VLOOKUP($A308,'Capital spend Nov 30'!$D$10:$W$6901,2,0)</f>
        <v>Laura Clarke-Giberson</v>
      </c>
      <c r="L308" t="str">
        <f>VLOOKUP($A308,'Capital spend Nov 30'!$D$10:$W$6901,4,0)</f>
        <v>Suite 2-203 Reno Additional Scope</v>
      </c>
      <c r="R308" s="118"/>
      <c r="S308" s="118"/>
      <c r="T308" s="118"/>
      <c r="U308" s="118"/>
      <c r="V308" s="118"/>
      <c r="W308" s="118"/>
      <c r="X308" s="118"/>
      <c r="Y308" s="118"/>
      <c r="Z308" s="118"/>
    </row>
    <row r="309" spans="1:26" hidden="1">
      <c r="A309" t="s">
        <v>7168</v>
      </c>
      <c r="B309" t="s">
        <v>978</v>
      </c>
      <c r="C309" t="s">
        <v>1086</v>
      </c>
      <c r="D309" t="str">
        <f t="shared" si="10"/>
        <v>P22-022363</v>
      </c>
      <c r="E309" t="str">
        <f>IFERROR(VLOOKUP($A309,'Capital spend Nov 30'!$D:$G,3,FALSE),"No PO")</f>
        <v>P22-022363 - Line 1</v>
      </c>
      <c r="F309" t="str">
        <f>VLOOKUP(A309,'Capital spend Nov 30'!D:Q,14,FALSE)</f>
        <v>LTC 100% Owned - 2022 - Emergency Contingency</v>
      </c>
      <c r="G309" t="str">
        <f>VLOOKUP(A309,'Capital spend Nov 30'!D:U,18,FALSE)</f>
        <v>No</v>
      </c>
      <c r="H309" s="89">
        <f>SUMIF('Capital spend Nov 30'!D:D,'Dec 2022'!A309,'Capital spend Nov 30'!H:H)</f>
        <v>36888.82</v>
      </c>
      <c r="I309" t="str">
        <f>VLOOKUP(A309,'Capital spend Nov 30'!$D$10:$W$6901,15,0)</f>
        <v>ST10156</v>
      </c>
      <c r="J309" t="str">
        <f>VLOOKUP($A309,'Capital spend Nov 30'!$D$10:$W$6901,8,0)</f>
        <v>Kitchen FF&amp;E (Capital)</v>
      </c>
      <c r="K309" t="str">
        <f>VLOOKUP($A309,'Capital spend Nov 30'!$D$10:$W$6901,2,0)</f>
        <v>Hazel D'Gama</v>
      </c>
      <c r="L309" t="str">
        <f>VLOOKUP($A309,'Capital spend Nov 30'!$D$10:$W$6901,4,0)</f>
        <v>Thorntonview - Combi Oven</v>
      </c>
      <c r="R309" s="118"/>
      <c r="S309" s="118"/>
      <c r="T309" s="118"/>
      <c r="U309" s="118"/>
      <c r="V309" s="118"/>
      <c r="W309" s="118"/>
      <c r="X309" s="118"/>
      <c r="Y309" s="118"/>
      <c r="Z309" s="118"/>
    </row>
    <row r="310" spans="1:26" hidden="1">
      <c r="A310" t="s">
        <v>7169</v>
      </c>
      <c r="B310" t="s">
        <v>978</v>
      </c>
      <c r="C310" t="s">
        <v>1012</v>
      </c>
      <c r="D310" t="str">
        <f t="shared" si="10"/>
        <v>P22-022280</v>
      </c>
      <c r="E310" t="str">
        <f>IFERROR(VLOOKUP($A310,'Capital spend Nov 30'!$D:$G,3,FALSE),"No PO")</f>
        <v>P22-022280 - Line 1</v>
      </c>
      <c r="F310" t="str">
        <f>VLOOKUP(A310,'Capital spend Nov 30'!D:Q,14,FALSE)</f>
        <v>The Westwood - 2022 - In-Suite Renovations</v>
      </c>
      <c r="G310" t="str">
        <f>VLOOKUP(A310,'Capital spend Nov 30'!D:U,18,FALSE)</f>
        <v>No</v>
      </c>
      <c r="H310" s="89">
        <f>SUMIF('Capital spend Nov 30'!D:D,'Dec 2022'!A310,'Capital spend Nov 30'!H:H)</f>
        <v>2870.2</v>
      </c>
      <c r="I310" t="str">
        <f>VLOOKUP(A310,'Capital spend Nov 30'!$D$10:$W$6901,15,0)</f>
        <v>ST10035</v>
      </c>
      <c r="J310" t="str">
        <f>VLOOKUP($A310,'Capital spend Nov 30'!$D$10:$W$6901,8,0)</f>
        <v>In-Suite Renovation (Capital)</v>
      </c>
      <c r="K310" t="str">
        <f>VLOOKUP($A310,'Capital spend Nov 30'!$D$10:$W$6901,2,0)</f>
        <v>Laura Clarke-Giberson</v>
      </c>
      <c r="L310" t="str">
        <f>VLOOKUP($A310,'Capital spend Nov 30'!$D$10:$W$6901,4,0)</f>
        <v>Suite 2-311 Reno Additional Scope</v>
      </c>
      <c r="R310" s="118"/>
      <c r="S310" s="118"/>
      <c r="T310" s="118"/>
      <c r="U310" s="118"/>
      <c r="V310" s="118"/>
      <c r="W310" s="118"/>
      <c r="X310" s="118"/>
      <c r="Y310" s="118"/>
      <c r="Z310" s="118"/>
    </row>
    <row r="311" spans="1:26" hidden="1">
      <c r="A311" t="s">
        <v>7170</v>
      </c>
      <c r="B311" t="s">
        <v>978</v>
      </c>
      <c r="C311" t="s">
        <v>1012</v>
      </c>
      <c r="D311" t="str">
        <f t="shared" si="10"/>
        <v>P22-022279</v>
      </c>
      <c r="E311" t="str">
        <f>IFERROR(VLOOKUP($A311,'Capital spend Nov 30'!$D:$G,3,FALSE),"No PO")</f>
        <v>P22-022279 - Line 1</v>
      </c>
      <c r="F311" t="str">
        <f>VLOOKUP(A311,'Capital spend Nov 30'!D:Q,14,FALSE)</f>
        <v>The Westwood - 2022 - In-Suite Renovations</v>
      </c>
      <c r="G311" t="str">
        <f>VLOOKUP(A311,'Capital spend Nov 30'!D:U,18,FALSE)</f>
        <v>No</v>
      </c>
      <c r="H311" s="89">
        <f>SUMIF('Capital spend Nov 30'!D:D,'Dec 2022'!A311,'Capital spend Nov 30'!H:H)</f>
        <v>1864.5</v>
      </c>
      <c r="I311" t="str">
        <f>VLOOKUP(A311,'Capital spend Nov 30'!$D$10:$W$6901,15,0)</f>
        <v>ST10035</v>
      </c>
      <c r="J311" t="str">
        <f>VLOOKUP($A311,'Capital spend Nov 30'!$D$10:$W$6901,8,0)</f>
        <v>In-Suite Refresh (Capital)</v>
      </c>
      <c r="K311" t="str">
        <f>VLOOKUP($A311,'Capital spend Nov 30'!$D$10:$W$6901,2,0)</f>
        <v>Laura Clarke-Giberson</v>
      </c>
      <c r="L311" t="str">
        <f>VLOOKUP($A311,'Capital spend Nov 30'!$D$10:$W$6901,4,0)</f>
        <v>Suite 2-410 Refresh Additional Scope</v>
      </c>
      <c r="R311" s="118"/>
      <c r="S311" s="118"/>
      <c r="T311" s="118"/>
      <c r="U311" s="118"/>
      <c r="V311" s="118"/>
      <c r="W311" s="118"/>
      <c r="X311" s="118"/>
      <c r="Y311" s="118"/>
      <c r="Z311" s="118"/>
    </row>
    <row r="312" spans="1:26" hidden="1">
      <c r="A312" t="s">
        <v>7171</v>
      </c>
      <c r="B312" t="s">
        <v>978</v>
      </c>
      <c r="C312" t="s">
        <v>1012</v>
      </c>
      <c r="D312" t="str">
        <f t="shared" si="10"/>
        <v>P22-022278</v>
      </c>
      <c r="E312" t="str">
        <f>IFERROR(VLOOKUP($A312,'Capital spend Nov 30'!$D:$G,3,FALSE),"No PO")</f>
        <v>P22-022278 - Line 1</v>
      </c>
      <c r="F312" t="str">
        <f>VLOOKUP(A312,'Capital spend Nov 30'!D:Q,14,FALSE)</f>
        <v>The Westwood - 2022 - In-Suite Renovations</v>
      </c>
      <c r="G312" t="str">
        <f>VLOOKUP(A312,'Capital spend Nov 30'!D:U,18,FALSE)</f>
        <v>No</v>
      </c>
      <c r="H312" s="89">
        <f>SUMIF('Capital spend Nov 30'!D:D,'Dec 2022'!A312,'Capital spend Nov 30'!H:H)</f>
        <v>6721.81</v>
      </c>
      <c r="I312" t="str">
        <f>VLOOKUP(A312,'Capital spend Nov 30'!$D$10:$W$6901,15,0)</f>
        <v>ST10035</v>
      </c>
      <c r="J312" t="str">
        <f>VLOOKUP($A312,'Capital spend Nov 30'!$D$10:$W$6901,8,0)</f>
        <v>In-Suite Renovation (Capital)</v>
      </c>
      <c r="K312" t="str">
        <f>VLOOKUP($A312,'Capital spend Nov 30'!$D$10:$W$6901,2,0)</f>
        <v>Laura Clarke-Giberson</v>
      </c>
      <c r="L312" t="str">
        <f>VLOOKUP($A312,'Capital spend Nov 30'!$D$10:$W$6901,4,0)</f>
        <v>Suite 2-608 Reno Additional Scope</v>
      </c>
      <c r="R312" s="118"/>
      <c r="S312" s="118"/>
      <c r="T312" s="118"/>
      <c r="U312" s="118"/>
      <c r="V312" s="118"/>
      <c r="W312" s="118"/>
      <c r="X312" s="118"/>
      <c r="Y312" s="118"/>
      <c r="Z312" s="118"/>
    </row>
    <row r="313" spans="1:26" hidden="1">
      <c r="A313" t="s">
        <v>7172</v>
      </c>
      <c r="B313" t="s">
        <v>978</v>
      </c>
      <c r="C313" t="s">
        <v>1086</v>
      </c>
      <c r="D313" t="str">
        <f t="shared" si="10"/>
        <v>P22-022305</v>
      </c>
      <c r="E313" t="str">
        <f>IFERROR(VLOOKUP($A313,'Capital spend Nov 30'!$D:$G,3,FALSE),"No PO")</f>
        <v>P22-022305 - Line 2</v>
      </c>
      <c r="F313" t="str">
        <f>VLOOKUP(A313,'Capital spend Nov 30'!D:Q,14,FALSE)</f>
        <v>Stittsville Villa - 2022 - In-Suite Renovations</v>
      </c>
      <c r="G313" t="str">
        <f>VLOOKUP(A313,'Capital spend Nov 30'!D:U,18,FALSE)</f>
        <v>No</v>
      </c>
      <c r="H313" s="89">
        <f>SUMIF('Capital spend Nov 30'!D:D,'Dec 2022'!A313,'Capital spend Nov 30'!H:H)</f>
        <v>1759.98</v>
      </c>
      <c r="I313" t="str">
        <f>VLOOKUP(A313,'Capital spend Nov 30'!$D$10:$W$6901,15,0)</f>
        <v>ST10037</v>
      </c>
      <c r="J313" t="str">
        <f>VLOOKUP($A313,'Capital spend Nov 30'!$D$10:$W$6901,8,0)</f>
        <v>In-Suite Refresh (Capital)</v>
      </c>
      <c r="K313" t="str">
        <f>VLOOKUP($A313,'Capital spend Nov 30'!$D$10:$W$6901,2,0)</f>
        <v>Lisa Lacroix-Cowan</v>
      </c>
      <c r="L313" t="str">
        <f>VLOOKUP($A313,'Capital spend Nov 30'!$D$10:$W$6901,4,0)</f>
        <v>Suite 108 Refresh
Paint, Toilet</v>
      </c>
      <c r="R313" s="118"/>
      <c r="S313" s="118"/>
      <c r="T313" s="118"/>
      <c r="U313" s="118"/>
      <c r="V313" s="118"/>
      <c r="W313" s="118"/>
      <c r="X313" s="118"/>
      <c r="Y313" s="118"/>
      <c r="Z313" s="118"/>
    </row>
    <row r="314" spans="1:26" hidden="1">
      <c r="A314" t="s">
        <v>7173</v>
      </c>
      <c r="B314" t="s">
        <v>978</v>
      </c>
      <c r="C314" t="s">
        <v>1012</v>
      </c>
      <c r="D314" t="str">
        <f t="shared" si="10"/>
        <v>P22-022355</v>
      </c>
      <c r="E314" t="str">
        <f>IFERROR(VLOOKUP($A314,'Capital spend Nov 30'!$D:$G,3,FALSE),"No PO")</f>
        <v>P22-022355 - Line 1</v>
      </c>
      <c r="F314" t="str">
        <f>VLOOKUP(A314,'Capital spend Nov 30'!D:Q,14,FALSE)</f>
        <v>Stittsville Villa - 2022 - In-Suite Renovations</v>
      </c>
      <c r="G314" t="str">
        <f>VLOOKUP(A314,'Capital spend Nov 30'!D:U,18,FALSE)</f>
        <v>No</v>
      </c>
      <c r="H314" s="89">
        <f>SUMIF('Capital spend Nov 30'!D:D,'Dec 2022'!A314,'Capital spend Nov 30'!H:H)</f>
        <v>1440.75</v>
      </c>
      <c r="I314" t="str">
        <f>VLOOKUP(A314,'Capital spend Nov 30'!$D$10:$W$6901,15,0)</f>
        <v>ST10037</v>
      </c>
      <c r="J314" t="str">
        <f>VLOOKUP($A314,'Capital spend Nov 30'!$D$10:$W$6901,8,0)</f>
        <v>In-Suite Refresh (Capital)</v>
      </c>
      <c r="K314" t="str">
        <f>VLOOKUP($A314,'Capital spend Nov 30'!$D$10:$W$6901,2,0)</f>
        <v>Lisa Lacroix-Cowan</v>
      </c>
      <c r="L314" t="str">
        <f>VLOOKUP($A314,'Capital spend Nov 30'!$D$10:$W$6901,4,0)</f>
        <v>Suite 241 Refresh Paint</v>
      </c>
      <c r="R314" s="118"/>
      <c r="S314" s="118"/>
      <c r="T314" s="118"/>
      <c r="U314" s="118"/>
      <c r="V314" s="118"/>
      <c r="W314" s="118"/>
      <c r="X314" s="118"/>
      <c r="Y314" s="118"/>
      <c r="Z314" s="118"/>
    </row>
    <row r="315" spans="1:26" hidden="1">
      <c r="A315" t="s">
        <v>7174</v>
      </c>
      <c r="B315" t="s">
        <v>978</v>
      </c>
      <c r="C315" t="s">
        <v>1012</v>
      </c>
      <c r="D315" t="str">
        <f t="shared" si="10"/>
        <v>P22-022338</v>
      </c>
      <c r="E315" t="str">
        <f>IFERROR(VLOOKUP($A315,'Capital spend Nov 30'!$D:$G,3,FALSE),"No PO")</f>
        <v>P22-022338 - Line 1</v>
      </c>
      <c r="F315" t="str">
        <f>VLOOKUP(A315,'Capital spend Nov 30'!D:Q,14,FALSE)</f>
        <v>Axium - 2022 - Capital Budget Roll Up</v>
      </c>
      <c r="G315" t="str">
        <f>VLOOKUP(A315,'Capital spend Nov 30'!D:U,18,FALSE)</f>
        <v>No</v>
      </c>
      <c r="H315" s="89">
        <f>SUMIF('Capital spend Nov 30'!D:D,'Dec 2022'!A315,'Capital spend Nov 30'!H:H)</f>
        <v>4058.96</v>
      </c>
      <c r="I315" t="str">
        <f>VLOOKUP(A315,'Capital spend Nov 30'!$D$10:$W$6901,15,0)</f>
        <v>ST10141</v>
      </c>
      <c r="J315" t="str">
        <f>VLOOKUP($A315,'Capital spend Nov 30'!$D$10:$W$6901,8,0)</f>
        <v>Amenity Spaces (Capital)</v>
      </c>
      <c r="K315" t="str">
        <f>VLOOKUP($A315,'Capital spend Nov 30'!$D$10:$W$6901,2,0)</f>
        <v>Hazel D'Gama</v>
      </c>
      <c r="L315" t="str">
        <f>VLOOKUP($A315,'Capital spend Nov 30'!$D$10:$W$6901,4,0)</f>
        <v>The Meadows - Shower &amp; Laundry Room</v>
      </c>
      <c r="R315" s="118"/>
      <c r="S315" s="118"/>
      <c r="T315" s="118"/>
      <c r="U315" s="118"/>
      <c r="V315" s="118"/>
      <c r="W315" s="118"/>
      <c r="X315" s="118"/>
      <c r="Y315" s="118"/>
      <c r="Z315" s="118"/>
    </row>
    <row r="316" spans="1:26" hidden="1">
      <c r="A316" t="s">
        <v>7175</v>
      </c>
      <c r="B316" t="s">
        <v>979</v>
      </c>
      <c r="C316" t="s">
        <v>7176</v>
      </c>
      <c r="D316" t="str">
        <f t="shared" si="10"/>
        <v>P22-022417</v>
      </c>
      <c r="E316" t="str">
        <f>IFERROR(VLOOKUP($A316,'Capital spend Nov 30'!$D:$G,3,FALSE),"No PO")</f>
        <v>P22-022417 - Line 1</v>
      </c>
      <c r="F316" t="str">
        <f>VLOOKUP(A316,'Capital spend Nov 30'!D:Q,14,FALSE)</f>
        <v>LTC 100% Owned - 2022 - Emergency Contingency</v>
      </c>
      <c r="G316" t="str">
        <f>VLOOKUP(A316,'Capital spend Nov 30'!D:U,18,FALSE)</f>
        <v>No</v>
      </c>
      <c r="H316" s="89">
        <f>SUMIF('Capital spend Nov 30'!D:D,'Dec 2022'!A316,'Capital spend Nov 30'!H:H)</f>
        <v>85950.35</v>
      </c>
      <c r="I316" t="str">
        <f>VLOOKUP(A316,'Capital spend Nov 30'!$D$10:$W$6901,15,0)</f>
        <v>ST10330</v>
      </c>
      <c r="J316" t="str">
        <f>VLOOKUP($A316,'Capital spend Nov 30'!$D$10:$W$6901,8,0)</f>
        <v>Kitchen FF&amp;E (Capital)</v>
      </c>
      <c r="K316" t="str">
        <f>VLOOKUP($A316,'Capital spend Nov 30'!$D$10:$W$6901,2,0)</f>
        <v>Brianne Hore</v>
      </c>
      <c r="L316" t="str">
        <f>VLOOKUP($A316,'Capital spend Nov 30'!$D$10:$W$6901,4,0)</f>
        <v>Capital in Operating Reclass – Note: The first $25000 of this bill is covered by insurance)</v>
      </c>
      <c r="R316" s="118"/>
      <c r="S316" s="118"/>
      <c r="T316" s="118"/>
      <c r="U316" s="118"/>
      <c r="V316" s="118"/>
      <c r="W316" s="118"/>
      <c r="X316" s="118"/>
      <c r="Y316" s="118"/>
      <c r="Z316" s="118"/>
    </row>
    <row r="317" spans="1:26" hidden="1">
      <c r="A317" t="s">
        <v>7177</v>
      </c>
      <c r="B317" t="s">
        <v>979</v>
      </c>
      <c r="C317" t="s">
        <v>5149</v>
      </c>
      <c r="D317" t="str">
        <f t="shared" si="10"/>
        <v>P22-022598</v>
      </c>
      <c r="E317" t="str">
        <f>IFERROR(VLOOKUP($A317,'Capital spend Nov 30'!$D:$G,3,FALSE),"No PO")</f>
        <v>P22-022598 - Line 1</v>
      </c>
      <c r="F317" t="str">
        <f>VLOOKUP(A317,'Capital spend Nov 30'!D:Q,14,FALSE)</f>
        <v>LTC 100% Owned - 2022 - Emergency Contingency</v>
      </c>
      <c r="G317" t="str">
        <f>VLOOKUP(A317,'Capital spend Nov 30'!D:U,18,FALSE)</f>
        <v>No</v>
      </c>
      <c r="H317" s="89">
        <f>SUMIF('Capital spend Nov 30'!D:D,'Dec 2022'!A317,'Capital spend Nov 30'!H:H)</f>
        <v>1382.23</v>
      </c>
      <c r="I317" t="str">
        <f>VLOOKUP(A317,'Capital spend Nov 30'!$D$10:$W$6901,15,0)</f>
        <v>ST10156</v>
      </c>
      <c r="J317" t="str">
        <f>VLOOKUP($A317,'Capital spend Nov 30'!$D$10:$W$6901,8,0)</f>
        <v>Amenity Spaces (Capital)</v>
      </c>
      <c r="K317" t="str">
        <f>VLOOKUP($A317,'Capital spend Nov 30'!$D$10:$W$6901,2,0)</f>
        <v>Brianne Hore</v>
      </c>
      <c r="L317" t="str">
        <f>VLOOKUP($A317,'Capital spend Nov 30'!$D$10:$W$6901,4,0)</f>
        <v>Capital in Operating Reclass –</v>
      </c>
      <c r="R317" s="118"/>
      <c r="S317" s="118"/>
      <c r="T317" s="118"/>
      <c r="U317" s="118"/>
      <c r="V317" s="118"/>
      <c r="W317" s="118"/>
      <c r="X317" s="118"/>
      <c r="Y317" s="118"/>
      <c r="Z317" s="118"/>
    </row>
    <row r="318" spans="1:26" hidden="1">
      <c r="A318" t="s">
        <v>7178</v>
      </c>
      <c r="B318" t="s">
        <v>979</v>
      </c>
      <c r="C318" t="s">
        <v>4941</v>
      </c>
      <c r="D318" t="str">
        <f t="shared" si="10"/>
        <v>P22-022403</v>
      </c>
      <c r="E318" t="str">
        <f>IFERROR(VLOOKUP($A318,'Capital spend Nov 30'!$D:$G,3,FALSE),"No PO")</f>
        <v>P22-022403 - Line 1</v>
      </c>
      <c r="F318">
        <f>VLOOKUP(A318,'Capital spend Nov 30'!D:Q,14,FALSE)</f>
        <v>0</v>
      </c>
      <c r="G318" t="e">
        <f>VLOOKUP(A318,'Capital spend Nov 30'!D:U,18,FALSE)</f>
        <v>#N/A</v>
      </c>
      <c r="H318" s="89">
        <f>SUMIF('Capital spend Nov 30'!D:D,'Dec 2022'!A318,'Capital spend Nov 30'!H:H)</f>
        <v>12389.65</v>
      </c>
      <c r="I318" t="str">
        <f>VLOOKUP(A318,'Capital spend Nov 30'!$D$10:$W$6901,15,0)</f>
        <v>ST10217</v>
      </c>
      <c r="J318" t="str">
        <f>VLOOKUP($A318,'Capital spend Nov 30'!$D$10:$W$6901,8,0)</f>
        <v>Nursing FF&amp;E (Capital)</v>
      </c>
      <c r="K318" t="str">
        <f>VLOOKUP($A318,'Capital spend Nov 30'!$D$10:$W$6901,2,0)</f>
        <v>Sonia Price</v>
      </c>
      <c r="L318" t="str">
        <f>VLOOKUP($A318,'Capital spend Nov 30'!$D$10:$W$6901,4,0)</f>
        <v>Replacement of Furniture in the LTC - C Wing: Rooms - 101, 102, 103, 104, 105, 106, 107, 108, 109</v>
      </c>
      <c r="R318" s="118"/>
      <c r="S318" s="118"/>
      <c r="T318" s="118"/>
      <c r="U318" s="118"/>
      <c r="V318" s="118"/>
      <c r="W318" s="118"/>
      <c r="X318" s="118"/>
      <c r="Y318" s="118"/>
      <c r="Z318" s="118"/>
    </row>
    <row r="319" spans="1:26" hidden="1">
      <c r="A319" t="s">
        <v>7179</v>
      </c>
      <c r="B319" t="s">
        <v>979</v>
      </c>
      <c r="C319" s="57" t="s">
        <v>7180</v>
      </c>
      <c r="D319" t="str">
        <f t="shared" si="10"/>
        <v>P22-022438</v>
      </c>
      <c r="E319" t="str">
        <f>IFERROR(VLOOKUP($A319,'Capital spend Nov 30'!$D:$G,3,FALSE),"No PO")</f>
        <v>P22-022438 - Line 1</v>
      </c>
      <c r="F319" t="str">
        <f>VLOOKUP(A319,'Capital spend Nov 30'!D:Q,14,FALSE)</f>
        <v>Parkwood Manor - 2022 - In-Suite Renovations</v>
      </c>
      <c r="G319" t="str">
        <f>VLOOKUP(A319,'Capital spend Nov 30'!D:U,18,FALSE)</f>
        <v>No</v>
      </c>
      <c r="H319" s="89">
        <f>SUMIF('Capital spend Nov 30'!D:D,'Dec 2022'!A319,'Capital spend Nov 30'!H:H)</f>
        <v>8973.5</v>
      </c>
      <c r="I319" t="str">
        <f>VLOOKUP(A319,'Capital spend Nov 30'!$D$10:$W$6901,15,0)</f>
        <v>ST10059</v>
      </c>
      <c r="J319" t="str">
        <f>VLOOKUP($A319,'Capital spend Nov 30'!$D$10:$W$6901,8,0)</f>
        <v>Suites FF&amp;E (Capital)</v>
      </c>
      <c r="K319" t="str">
        <f>VLOOKUP($A319,'Capital spend Nov 30'!$D$10:$W$6901,2,0)</f>
        <v>Bryan Dylawsky</v>
      </c>
      <c r="L319" t="str">
        <f>VLOOKUP($A319,'Capital spend Nov 30'!$D$10:$W$6901,4,0)</f>
        <v>Suite 350 Reno Fridge</v>
      </c>
      <c r="R319" s="118"/>
      <c r="S319" s="118"/>
      <c r="T319" s="118"/>
      <c r="U319" s="118"/>
      <c r="V319" s="118"/>
      <c r="W319" s="118"/>
      <c r="X319" s="118"/>
      <c r="Y319" s="118"/>
      <c r="Z319" s="118"/>
    </row>
    <row r="320" spans="1:26" hidden="1">
      <c r="A320" t="s">
        <v>7181</v>
      </c>
      <c r="B320" t="s">
        <v>979</v>
      </c>
      <c r="C320" s="57" t="s">
        <v>7182</v>
      </c>
      <c r="D320" t="str">
        <f t="shared" si="10"/>
        <v>P22-022622</v>
      </c>
      <c r="E320" t="str">
        <f>IFERROR(VLOOKUP($A320,'Capital spend Nov 30'!$D:$G,3,FALSE),"No PO")</f>
        <v>P22-022622 - Line 2</v>
      </c>
      <c r="F320" t="str">
        <f>VLOOKUP(A320,'Capital spend Nov 30'!D:Q,14,FALSE)</f>
        <v>The Bentley Saskatoon - 2022 - In-Suite Renovations</v>
      </c>
      <c r="G320" t="str">
        <f>VLOOKUP(A320,'Capital spend Nov 30'!D:U,18,FALSE)</f>
        <v>No</v>
      </c>
      <c r="H320" s="89">
        <f>SUMIF('Capital spend Nov 30'!D:D,'Dec 2022'!A320,'Capital spend Nov 30'!H:H)</f>
        <v>2379.09</v>
      </c>
      <c r="I320" t="str">
        <f>VLOOKUP(A320,'Capital spend Nov 30'!$D$10:$W$6901,15,0)</f>
        <v>ST10084</v>
      </c>
      <c r="J320" t="str">
        <f>VLOOKUP($A320,'Capital spend Nov 30'!$D$10:$W$6901,8,0)</f>
        <v>Suites FF&amp;E (Capital)</v>
      </c>
      <c r="K320" t="str">
        <f>VLOOKUP($A320,'Capital spend Nov 30'!$D$10:$W$6901,2,0)</f>
        <v>AMY BELANGER</v>
      </c>
      <c r="L320" t="str">
        <f>VLOOKUP($A320,'Capital spend Nov 30'!$D$10:$W$6901,4,0)</f>
        <v>Suite 248 Refresh Fridge</v>
      </c>
      <c r="R320" s="118"/>
      <c r="S320" s="118"/>
      <c r="T320" s="118"/>
      <c r="U320" s="118"/>
      <c r="V320" s="118"/>
      <c r="W320" s="118"/>
      <c r="X320" s="118"/>
      <c r="Y320" s="118"/>
      <c r="Z320" s="118"/>
    </row>
    <row r="321" spans="1:26" hidden="1">
      <c r="A321" s="25" t="s">
        <v>7183</v>
      </c>
      <c r="B321" t="s">
        <v>979</v>
      </c>
      <c r="C321" t="s">
        <v>5149</v>
      </c>
      <c r="D321" t="str">
        <f t="shared" si="10"/>
        <v>P22-022613</v>
      </c>
      <c r="E321" t="str">
        <f>IFERROR(VLOOKUP($A321,'Capital spend Nov 30'!$D:$G,3,FALSE),"No PO")</f>
        <v>P22-022613 - Line 1</v>
      </c>
      <c r="F321" t="str">
        <f>VLOOKUP(A321,'Capital spend Nov 30'!D:Q,14,FALSE)</f>
        <v>LTC 100% Owned - 2022 - Emergency Contingency</v>
      </c>
      <c r="G321" t="str">
        <f>VLOOKUP(A321,'Capital spend Nov 30'!D:U,18,FALSE)</f>
        <v>No</v>
      </c>
      <c r="H321" s="89">
        <f>SUMIF('Capital spend Nov 30'!D:D,'Dec 2022'!A321,'Capital spend Nov 30'!H:H)</f>
        <v>1887.08</v>
      </c>
      <c r="I321" t="str">
        <f>VLOOKUP(A321,'Capital spend Nov 30'!$D$10:$W$6901,15,0)</f>
        <v>ST10331</v>
      </c>
      <c r="J321" t="str">
        <f>VLOOKUP($A321,'Capital spend Nov 30'!$D$10:$W$6901,8,0)</f>
        <v>HVAC Systems (Capital)</v>
      </c>
      <c r="K321" t="str">
        <f>VLOOKUP($A321,'Capital spend Nov 30'!$D$10:$W$6901,2,0)</f>
        <v>Franco D'Angelo</v>
      </c>
      <c r="L321" t="str">
        <f>VLOOKUP($A321,'Capital spend Nov 30'!$D$10:$W$6901,4,0)</f>
        <v>CarlingView - 2022- Replace Pneumatic heating thermostat Main lounge  level control. more 10 yrs.</v>
      </c>
      <c r="R321" s="118"/>
      <c r="S321" s="118"/>
      <c r="T321" s="118"/>
      <c r="U321" s="118"/>
      <c r="V321" s="118"/>
      <c r="W321" s="118"/>
      <c r="X321" s="118"/>
      <c r="Y321" s="118"/>
      <c r="Z321" s="118"/>
    </row>
    <row r="322" spans="1:26" hidden="1">
      <c r="A322" t="s">
        <v>7184</v>
      </c>
      <c r="B322" t="s">
        <v>979</v>
      </c>
      <c r="C322" t="s">
        <v>5149</v>
      </c>
      <c r="D322" t="str">
        <f t="shared" ref="D322:D369" si="11">LEFT(E322,10)</f>
        <v>P22-022439</v>
      </c>
      <c r="E322" t="str">
        <f>IFERROR(VLOOKUP($A322,'Capital spend Nov 30'!$D:$G,3,FALSE),"No PO")</f>
        <v>P22-022439 - Line 2</v>
      </c>
      <c r="F322" t="str">
        <f>VLOOKUP(A322,'Capital spend Nov 30'!D:Q,14,FALSE)</f>
        <v>Parkwood Manor - 2022 - In-Suite Renovations</v>
      </c>
      <c r="G322" t="str">
        <f>VLOOKUP(A322,'Capital spend Nov 30'!D:U,18,FALSE)</f>
        <v>No</v>
      </c>
      <c r="H322" s="89">
        <f>SUMIF('Capital spend Nov 30'!D:D,'Dec 2022'!A322,'Capital spend Nov 30'!H:H)</f>
        <v>5977.07</v>
      </c>
      <c r="I322" t="str">
        <f>VLOOKUP(A322,'Capital spend Nov 30'!$D$10:$W$6901,15,0)</f>
        <v>ST10059</v>
      </c>
      <c r="J322" t="str">
        <f>VLOOKUP($A322,'Capital spend Nov 30'!$D$10:$W$6901,8,0)</f>
        <v>In-Suite Renovation (Capital)</v>
      </c>
      <c r="K322" t="str">
        <f>VLOOKUP($A322,'Capital spend Nov 30'!$D$10:$W$6901,2,0)</f>
        <v>Bryan Dylawsky</v>
      </c>
      <c r="L322" t="str">
        <f>VLOOKUP($A322,'Capital spend Nov 30'!$D$10:$W$6901,4,0)</f>
        <v>Suite 141 Reno Paint, Replace vinyl, carpet</v>
      </c>
      <c r="R322" s="118"/>
      <c r="S322" s="118"/>
      <c r="T322" s="118"/>
      <c r="U322" s="118"/>
      <c r="V322" s="118"/>
      <c r="W322" s="118"/>
      <c r="X322" s="118"/>
      <c r="Y322" s="118"/>
      <c r="Z322" s="118"/>
    </row>
    <row r="323" spans="1:26" hidden="1">
      <c r="A323" t="s">
        <v>7185</v>
      </c>
      <c r="B323" t="s">
        <v>979</v>
      </c>
      <c r="C323" s="48" t="s">
        <v>1012</v>
      </c>
      <c r="D323" t="str">
        <f t="shared" si="11"/>
        <v>P22-022381</v>
      </c>
      <c r="E323" t="str">
        <f>IFERROR(VLOOKUP($A323,'Capital spend Nov 30'!$D:$G,3,FALSE),"No PO")</f>
        <v>P22-022381 - Line 1</v>
      </c>
      <c r="F323" t="str">
        <f>VLOOKUP(A323,'Capital spend Nov 30'!D:Q,14,FALSE)</f>
        <v>LTC 100% Owned - 2022 - Emergency Contingency</v>
      </c>
      <c r="G323" t="str">
        <f>VLOOKUP(A323,'Capital spend Nov 30'!D:U,18,FALSE)</f>
        <v>No</v>
      </c>
      <c r="H323" s="89">
        <f>SUMIF('Capital spend Nov 30'!D:D,'Dec 2022'!A323,'Capital spend Nov 30'!H:H)</f>
        <v>6178.57</v>
      </c>
      <c r="I323" t="str">
        <f>VLOOKUP(A323,'Capital spend Nov 30'!$D$10:$W$6901,15,0)</f>
        <v>ST10183</v>
      </c>
      <c r="J323" t="str">
        <f>VLOOKUP($A323,'Capital spend Nov 30'!$D$10:$W$6901,8,0)</f>
        <v>HVAC Systems (Capital)</v>
      </c>
      <c r="K323" t="str">
        <f>VLOOKUP($A323,'Capital spend Nov 30'!$D$10:$W$6901,2,0)</f>
        <v>Hazel D'Gama</v>
      </c>
      <c r="L323" t="str">
        <f>VLOOKUP($A323,'Capital spend Nov 30'!$D$10:$W$6901,4,0)</f>
        <v>Brierwood Gardens - Boiler Repairs</v>
      </c>
      <c r="R323" s="118"/>
      <c r="S323" s="118"/>
      <c r="T323" s="118"/>
      <c r="U323" s="118"/>
      <c r="V323" s="118"/>
      <c r="W323" s="118"/>
      <c r="X323" s="118"/>
      <c r="Y323" s="118"/>
      <c r="Z323" s="118"/>
    </row>
    <row r="324" spans="1:26" hidden="1">
      <c r="A324" t="s">
        <v>7186</v>
      </c>
      <c r="B324" t="s">
        <v>979</v>
      </c>
      <c r="C324" t="s">
        <v>5149</v>
      </c>
      <c r="D324" t="str">
        <f t="shared" si="11"/>
        <v>P22-022383</v>
      </c>
      <c r="E324" t="str">
        <f>IFERROR(VLOOKUP($A324,'Capital spend Nov 30'!$D:$G,3,FALSE),"No PO")</f>
        <v>P22-022383 - Line 1</v>
      </c>
      <c r="F324" t="str">
        <f>VLOOKUP(A324,'Capital spend Nov 30'!D:Q,14,FALSE)</f>
        <v>LTC 100% Owned - 2022 - Emergency Contingency</v>
      </c>
      <c r="G324" t="str">
        <f>VLOOKUP(A324,'Capital spend Nov 30'!D:U,18,FALSE)</f>
        <v>No</v>
      </c>
      <c r="H324" s="89">
        <f>SUMIF('Capital spend Nov 30'!D:D,'Dec 2022'!A324,'Capital spend Nov 30'!H:H)</f>
        <v>28595.78</v>
      </c>
      <c r="I324" t="str">
        <f>VLOOKUP(A324,'Capital spend Nov 30'!$D$10:$W$6901,15,0)</f>
        <v>ST10185</v>
      </c>
      <c r="J324" t="str">
        <f>VLOOKUP($A324,'Capital spend Nov 30'!$D$10:$W$6901,8,0)</f>
        <v>Kitchen FF&amp;E (Capital)</v>
      </c>
      <c r="K324" t="str">
        <f>VLOOKUP($A324,'Capital spend Nov 30'!$D$10:$W$6901,2,0)</f>
        <v>Hazel D'Gama</v>
      </c>
      <c r="L324" t="str">
        <f>VLOOKUP($A324,'Capital spend Nov 30'!$D$10:$W$6901,4,0)</f>
        <v>Summit Place - Freezer Project</v>
      </c>
      <c r="R324" s="118"/>
      <c r="S324" s="118"/>
      <c r="T324" s="118"/>
      <c r="U324" s="118"/>
      <c r="V324" s="118"/>
      <c r="W324" s="118"/>
      <c r="X324" s="118"/>
      <c r="Y324" s="118"/>
      <c r="Z324" s="118"/>
    </row>
    <row r="325" spans="1:26" hidden="1">
      <c r="A325" t="s">
        <v>7187</v>
      </c>
      <c r="B325" t="s">
        <v>979</v>
      </c>
      <c r="C325" t="s">
        <v>5149</v>
      </c>
      <c r="D325" t="str">
        <f t="shared" si="11"/>
        <v>P22-022444</v>
      </c>
      <c r="E325" t="str">
        <f>IFERROR(VLOOKUP($A325,'Capital spend Nov 30'!$D:$G,3,FALSE),"No PO")</f>
        <v>P22-022444 - Line 1</v>
      </c>
      <c r="F325" t="str">
        <f>VLOOKUP(A325,'Capital spend Nov 30'!D:Q,14,FALSE)</f>
        <v>LTC 100% Owned - 2022 - Emergency Contingency</v>
      </c>
      <c r="G325" t="str">
        <f>VLOOKUP(A325,'Capital spend Nov 30'!D:U,18,FALSE)</f>
        <v>No</v>
      </c>
      <c r="H325" s="89">
        <f>SUMIF('Capital spend Nov 30'!D:D,'Dec 2022'!A325,'Capital spend Nov 30'!H:H)</f>
        <v>52576.639999999999</v>
      </c>
      <c r="I325" t="str">
        <f>VLOOKUP(A325,'Capital spend Nov 30'!$D$10:$W$6901,15,0)</f>
        <v>ST10336</v>
      </c>
      <c r="J325" t="str">
        <f>VLOOKUP($A325,'Capital spend Nov 30'!$D$10:$W$6901,8,0)</f>
        <v>Fire alarm/Sprinkler (Capital)</v>
      </c>
      <c r="K325" t="str">
        <f>VLOOKUP($A325,'Capital spend Nov 30'!$D$10:$W$6901,2,0)</f>
        <v>Hazel D'Gama</v>
      </c>
      <c r="L325" t="str">
        <f>VLOOKUP($A325,'Capital spend Nov 30'!$D$10:$W$6901,4,0)</f>
        <v>The Village Seniors - Replace 3 fire panels</v>
      </c>
      <c r="R325" s="118"/>
      <c r="S325" s="118"/>
      <c r="T325" s="118"/>
      <c r="U325" s="118"/>
      <c r="V325" s="118"/>
      <c r="W325" s="118"/>
      <c r="X325" s="118"/>
      <c r="Y325" s="118"/>
      <c r="Z325" s="118"/>
    </row>
    <row r="326" spans="1:26" hidden="1">
      <c r="A326" s="25" t="s">
        <v>7188</v>
      </c>
      <c r="B326" t="s">
        <v>979</v>
      </c>
      <c r="C326" s="48" t="s">
        <v>1012</v>
      </c>
      <c r="D326" t="str">
        <f t="shared" si="11"/>
        <v>P22-022380</v>
      </c>
      <c r="E326" t="str">
        <f>IFERROR(VLOOKUP($A326,'Capital spend Nov 30'!$D:$G,3,FALSE),"No PO")</f>
        <v>P22-022380 - Line 1</v>
      </c>
      <c r="F326" t="str">
        <f>VLOOKUP(A326,'Capital spend Nov 30'!D:Q,14,FALSE)</f>
        <v>LTC 100% Owned - 2022 - Emergency Contingency</v>
      </c>
      <c r="G326" t="str">
        <f>VLOOKUP(A326,'Capital spend Nov 30'!D:U,18,FALSE)</f>
        <v>No</v>
      </c>
      <c r="H326" s="89">
        <f>SUMIF('Capital spend Nov 30'!D:D,'Dec 2022'!A326,'Capital spend Nov 30'!H:H)</f>
        <v>6453.43</v>
      </c>
      <c r="I326" t="str">
        <f>VLOOKUP(A326,'Capital spend Nov 30'!$D$10:$W$6901,15,0)</f>
        <v>ST10190</v>
      </c>
      <c r="J326" t="str">
        <f>VLOOKUP($A326,'Capital spend Nov 30'!$D$10:$W$6901,8,0)</f>
        <v>Roof (Capital)</v>
      </c>
      <c r="K326" t="str">
        <f>VLOOKUP($A326,'Capital spend Nov 30'!$D$10:$W$6901,2,0)</f>
        <v>Hazel D'Gama</v>
      </c>
      <c r="L326" t="str">
        <f>VLOOKUP($A326,'Capital spend Nov 30'!$D$10:$W$6901,4,0)</f>
        <v>Trillium Court - Emergency Roof Repair</v>
      </c>
      <c r="R326" s="118"/>
      <c r="S326" s="118"/>
      <c r="T326" s="118"/>
      <c r="U326" s="118"/>
      <c r="V326" s="118"/>
      <c r="W326" s="118"/>
      <c r="X326" s="118"/>
      <c r="Y326" s="118"/>
      <c r="Z326" s="118"/>
    </row>
    <row r="327" spans="1:26" hidden="1">
      <c r="A327" t="s">
        <v>7189</v>
      </c>
      <c r="B327" t="s">
        <v>979</v>
      </c>
      <c r="C327" s="48" t="s">
        <v>1012</v>
      </c>
      <c r="D327" t="str">
        <f t="shared" si="11"/>
        <v>P22-022382</v>
      </c>
      <c r="E327" t="str">
        <f>IFERROR(VLOOKUP($A327,'Capital spend Nov 30'!$D:$G,3,FALSE),"No PO")</f>
        <v>P22-022382 - Line 1</v>
      </c>
      <c r="F327" t="str">
        <f>VLOOKUP(A327,'Capital spend Nov 30'!D:Q,14,FALSE)</f>
        <v>LTC 100% Owned - 2022 - Emergency Contingency</v>
      </c>
      <c r="G327" t="str">
        <f>VLOOKUP(A327,'Capital spend Nov 30'!D:U,18,FALSE)</f>
        <v>No</v>
      </c>
      <c r="H327" s="89">
        <f>SUMIF('Capital spend Nov 30'!D:D,'Dec 2022'!A327,'Capital spend Nov 30'!H:H)</f>
        <v>11175.7</v>
      </c>
      <c r="I327" t="str">
        <f>VLOOKUP(A327,'Capital spend Nov 30'!$D$10:$W$6901,15,0)</f>
        <v>ST10185</v>
      </c>
      <c r="J327" t="str">
        <f>VLOOKUP($A327,'Capital spend Nov 30'!$D$10:$W$6901,8,0)</f>
        <v>Exterior Living Space (Capital)</v>
      </c>
      <c r="K327" t="str">
        <f>VLOOKUP($A327,'Capital spend Nov 30'!$D$10:$W$6901,2,0)</f>
        <v>Hazel D'Gama</v>
      </c>
      <c r="L327" t="str">
        <f>VLOOKUP($A327,'Capital spend Nov 30'!$D$10:$W$6901,4,0)</f>
        <v>Summit Place - Gazebo.</v>
      </c>
      <c r="R327" s="118"/>
      <c r="S327" s="118"/>
      <c r="T327" s="118"/>
      <c r="U327" s="118"/>
      <c r="V327" s="118"/>
      <c r="W327" s="118"/>
      <c r="X327" s="118"/>
      <c r="Y327" s="118"/>
      <c r="Z327" s="118"/>
    </row>
    <row r="328" spans="1:26" hidden="1">
      <c r="A328" t="s">
        <v>7190</v>
      </c>
      <c r="B328" t="s">
        <v>979</v>
      </c>
      <c r="C328" s="48" t="s">
        <v>5149</v>
      </c>
      <c r="D328" t="str">
        <f t="shared" si="11"/>
        <v>P22-022663</v>
      </c>
      <c r="E328" t="str">
        <f>IFERROR(VLOOKUP($A328,'Capital spend Nov 30'!$D:$G,3,FALSE),"No PO")</f>
        <v>P22-022663 - Line 1</v>
      </c>
      <c r="F328" t="str">
        <f>VLOOKUP(A328,'Capital spend Nov 30'!D:Q,14,FALSE)</f>
        <v>LTC 100% Owned - 2022 - Emergency Contingency</v>
      </c>
      <c r="G328" t="str">
        <f>VLOOKUP(A328,'Capital spend Nov 30'!D:U,18,FALSE)</f>
        <v>No</v>
      </c>
      <c r="H328" s="89">
        <f>SUMIF('Capital spend Nov 30'!D:D,'Dec 2022'!A328,'Capital spend Nov 30'!H:H)</f>
        <v>7910</v>
      </c>
      <c r="I328" t="str">
        <f>VLOOKUP(A328,'Capital spend Nov 30'!$D$10:$W$6901,15,0)</f>
        <v>ST10330</v>
      </c>
      <c r="J328" t="str">
        <f>VLOOKUP($A328,'Capital spend Nov 30'!$D$10:$W$6901,8,0)</f>
        <v>HVAC Systems (Capital)</v>
      </c>
      <c r="K328" t="str">
        <f>VLOOKUP($A328,'Capital spend Nov 30'!$D$10:$W$6901,2,0)</f>
        <v>Hazel D'Gama</v>
      </c>
      <c r="L328" t="str">
        <f>VLOOKUP($A328,'Capital spend Nov 30'!$D$10:$W$6901,4,0)</f>
        <v>Baywoods - Heaters on floors 3,4 and 7</v>
      </c>
      <c r="R328" s="118"/>
      <c r="S328" s="118"/>
      <c r="T328" s="118"/>
      <c r="U328" s="118"/>
      <c r="V328" s="118"/>
      <c r="W328" s="118"/>
      <c r="X328" s="118"/>
      <c r="Y328" s="118"/>
      <c r="Z328" s="118"/>
    </row>
    <row r="329" spans="1:26" hidden="1">
      <c r="A329" t="s">
        <v>7191</v>
      </c>
      <c r="B329" t="s">
        <v>979</v>
      </c>
      <c r="C329" s="48" t="s">
        <v>5149</v>
      </c>
      <c r="D329" t="str">
        <f t="shared" si="11"/>
        <v>P22-022618</v>
      </c>
      <c r="E329" t="str">
        <f>IFERROR(VLOOKUP($A329,'Capital spend Nov 30'!$D:$G,3,FALSE),"No PO")</f>
        <v>P22-022618 - Line 1</v>
      </c>
      <c r="F329" t="str">
        <f>VLOOKUP(A329,'Capital spend Nov 30'!D:Q,14,FALSE)</f>
        <v>LTC 100% Owned - 2022 - Emergency Contingency</v>
      </c>
      <c r="G329" t="str">
        <f>VLOOKUP(A329,'Capital spend Nov 30'!D:U,18,FALSE)</f>
        <v>No</v>
      </c>
      <c r="H329" s="89">
        <f>SUMIF('Capital spend Nov 30'!D:D,'Dec 2022'!A329,'Capital spend Nov 30'!H:H)</f>
        <v>7990.06</v>
      </c>
      <c r="I329" t="str">
        <f>VLOOKUP(A329,'Capital spend Nov 30'!$D$10:$W$6901,15,0)</f>
        <v>ST10179</v>
      </c>
      <c r="J329" t="str">
        <f>VLOOKUP($A329,'Capital spend Nov 30'!$D$10:$W$6901,8,0)</f>
        <v>HVAC Systems (Capital)</v>
      </c>
      <c r="K329" t="str">
        <f>VLOOKUP($A329,'Capital spend Nov 30'!$D$10:$W$6901,2,0)</f>
        <v>Hazel D'Gama</v>
      </c>
      <c r="L329" t="str">
        <f>VLOOKUP($A329,'Capital spend Nov 30'!$D$10:$W$6901,4,0)</f>
        <v>Forest Heights - Deficiencies from August Inspections</v>
      </c>
      <c r="R329" s="118"/>
      <c r="S329" s="118"/>
      <c r="T329" s="118"/>
      <c r="U329" s="118"/>
      <c r="V329" s="118"/>
      <c r="W329" s="118"/>
      <c r="X329" s="118"/>
      <c r="Y329" s="118"/>
      <c r="Z329" s="118"/>
    </row>
    <row r="330" spans="1:26" hidden="1">
      <c r="A330" t="s">
        <v>7192</v>
      </c>
      <c r="B330" t="s">
        <v>979</v>
      </c>
      <c r="C330" s="48" t="s">
        <v>1012</v>
      </c>
      <c r="D330" t="str">
        <f t="shared" si="11"/>
        <v>P22-022501</v>
      </c>
      <c r="E330" t="str">
        <f>IFERROR(VLOOKUP($A330,'Capital spend Nov 30'!$D:$G,3,FALSE),"No PO")</f>
        <v>P22-022501 - Line 1</v>
      </c>
      <c r="F330" t="str">
        <f>VLOOKUP(A330,'Capital spend Nov 30'!D:Q,14,FALSE)</f>
        <v>Welltower - 2022 - Capital Budget Roll Up</v>
      </c>
      <c r="G330" t="str">
        <f>VLOOKUP(A330,'Capital spend Nov 30'!D:U,18,FALSE)</f>
        <v>No</v>
      </c>
      <c r="H330" s="89">
        <f>SUMIF('Capital spend Nov 30'!D:D,'Dec 2022'!A330,'Capital spend Nov 30'!H:H)</f>
        <v>655.4</v>
      </c>
      <c r="I330" t="str">
        <f>VLOOKUP(A330,'Capital spend Nov 30'!$D$10:$W$6901,15,0)</f>
        <v>ST10039</v>
      </c>
      <c r="J330" t="str">
        <f>VLOOKUP($A330,'Capital spend Nov 30'!$D$10:$W$6901,8,0)</f>
        <v>Exterior Window (Capital)</v>
      </c>
      <c r="K330" t="str">
        <f>VLOOKUP($A330,'Capital spend Nov 30'!$D$10:$W$6901,2,0)</f>
        <v>Franco D'Angelo</v>
      </c>
      <c r="L330" t="str">
        <f>VLOOKUP($A330,'Capital spend Nov 30'!$D$10:$W$6901,4,0)</f>
        <v>Barrhaven - 2022- Window pane replacement in unit # 522. More 10 yrs</v>
      </c>
      <c r="R330" s="118"/>
      <c r="S330" s="118"/>
      <c r="T330" s="118"/>
      <c r="U330" s="118"/>
      <c r="V330" s="118"/>
      <c r="W330" s="118"/>
      <c r="X330" s="118"/>
      <c r="Y330" s="118"/>
      <c r="Z330" s="118"/>
    </row>
    <row r="331" spans="1:26" hidden="1">
      <c r="A331" t="s">
        <v>7193</v>
      </c>
      <c r="B331" t="s">
        <v>979</v>
      </c>
      <c r="C331" s="48" t="s">
        <v>5149</v>
      </c>
      <c r="D331" t="str">
        <f t="shared" si="11"/>
        <v>P22-022662</v>
      </c>
      <c r="E331" t="str">
        <f>IFERROR(VLOOKUP($A331,'Capital spend Nov 30'!$D:$G,3,FALSE),"No PO")</f>
        <v>P22-022662 - Line 1</v>
      </c>
      <c r="F331" t="str">
        <f>VLOOKUP(A331,'Capital spend Nov 30'!D:Q,14,FALSE)</f>
        <v>LTC 100% Owned - 2022 - Emergency Contingency</v>
      </c>
      <c r="G331" t="str">
        <f>VLOOKUP(A331,'Capital spend Nov 30'!D:U,18,FALSE)</f>
        <v>No</v>
      </c>
      <c r="H331" s="89">
        <f>SUMIF('Capital spend Nov 30'!D:D,'Dec 2022'!A331,'Capital spend Nov 30'!H:H)</f>
        <v>5231.32</v>
      </c>
      <c r="I331" t="str">
        <f>VLOOKUP(A331,'Capital spend Nov 30'!$D$10:$W$6901,15,0)</f>
        <v>ST10330</v>
      </c>
      <c r="J331" t="str">
        <f>VLOOKUP($A331,'Capital spend Nov 30'!$D$10:$W$6901,8,0)</f>
        <v>HVAC Systems (Capital)</v>
      </c>
      <c r="K331" t="str">
        <f>VLOOKUP($A331,'Capital spend Nov 30'!$D$10:$W$6901,2,0)</f>
        <v>Hazel D'Gama</v>
      </c>
      <c r="L331" t="str">
        <f>VLOOKUP($A331,'Capital spend Nov 30'!$D$10:$W$6901,4,0)</f>
        <v>Baywoods Place - Chiller Replacement</v>
      </c>
      <c r="R331" s="118"/>
      <c r="S331" s="118"/>
      <c r="T331" s="118"/>
      <c r="U331" s="118"/>
      <c r="V331" s="118"/>
      <c r="W331" s="118"/>
      <c r="X331" s="118"/>
      <c r="Y331" s="118"/>
      <c r="Z331" s="118"/>
    </row>
    <row r="332" spans="1:26" hidden="1">
      <c r="A332" t="s">
        <v>7194</v>
      </c>
      <c r="B332" t="s">
        <v>979</v>
      </c>
      <c r="C332" s="48" t="s">
        <v>5149</v>
      </c>
      <c r="D332" t="str">
        <f t="shared" si="11"/>
        <v>P22-022612</v>
      </c>
      <c r="E332" t="str">
        <f>IFERROR(VLOOKUP($A332,'Capital spend Nov 30'!$D:$G,3,FALSE),"No PO")</f>
        <v>P22-022612 - Line 1</v>
      </c>
      <c r="F332" t="str">
        <f>VLOOKUP(A332,'Capital spend Nov 30'!D:Q,14,FALSE)</f>
        <v>LTC 100% Owned - 2022 - Emergency Contingency</v>
      </c>
      <c r="G332" t="str">
        <f>VLOOKUP(A332,'Capital spend Nov 30'!D:U,18,FALSE)</f>
        <v>No</v>
      </c>
      <c r="H332" s="89">
        <f>SUMIF('Capital spend Nov 30'!D:D,'Dec 2022'!A332,'Capital spend Nov 30'!H:H)</f>
        <v>8853.99</v>
      </c>
      <c r="I332" t="str">
        <f>VLOOKUP(A332,'Capital spend Nov 30'!$D$10:$W$6901,15,0)</f>
        <v>ST10331</v>
      </c>
      <c r="J332" t="str">
        <f>VLOOKUP($A332,'Capital spend Nov 30'!$D$10:$W$6901,8,0)</f>
        <v>Plumbing (Capital)</v>
      </c>
      <c r="K332" t="str">
        <f>VLOOKUP($A332,'Capital spend Nov 30'!$D$10:$W$6901,2,0)</f>
        <v>Franco D'Angelo</v>
      </c>
      <c r="L332" t="str">
        <f>VLOOKUP($A332,'Capital spend Nov 30'!$D$10:$W$6901,4,0)</f>
        <v>CarlingView - 2022 - Replace DHW holding tank. More 7 yrs</v>
      </c>
      <c r="R332" s="118"/>
      <c r="S332" s="118"/>
      <c r="T332" s="118"/>
      <c r="U332" s="118"/>
      <c r="V332" s="118"/>
      <c r="W332" s="118"/>
      <c r="X332" s="118"/>
      <c r="Y332" s="118"/>
      <c r="Z332" s="118"/>
    </row>
    <row r="333" spans="1:26" hidden="1">
      <c r="A333" t="s">
        <v>7195</v>
      </c>
      <c r="B333" t="s">
        <v>978</v>
      </c>
      <c r="C333" s="48" t="s">
        <v>1086</v>
      </c>
      <c r="D333" t="str">
        <f t="shared" si="11"/>
        <v>P22-022384</v>
      </c>
      <c r="E333" t="str">
        <f>IFERROR(VLOOKUP($A333,'Capital spend Nov 30'!$D:$G,3,FALSE),"No PO")</f>
        <v>P22-022384 - Line 1</v>
      </c>
      <c r="F333" t="str">
        <f>VLOOKUP(A333,'Capital spend Nov 30'!D:Q,14,FALSE)</f>
        <v>Brierwood Apts - 2022 - In-Suite Renovations</v>
      </c>
      <c r="G333" t="str">
        <f>VLOOKUP(A333,'Capital spend Nov 30'!D:U,18,FALSE)</f>
        <v>No</v>
      </c>
      <c r="H333" s="89">
        <f>SUMIF('Capital spend Nov 30'!D:D,'Dec 2022'!A333,'Capital spend Nov 30'!H:H)</f>
        <v>1751.5</v>
      </c>
      <c r="I333" t="str">
        <f>VLOOKUP(A333,'Capital spend Nov 30'!$D$10:$W$6901,15,0)</f>
        <v>ST10186</v>
      </c>
      <c r="J333" t="str">
        <f>VLOOKUP($A333,'Capital spend Nov 30'!$D$10:$W$6901,8,0)</f>
        <v>In-Suite Refresh (Capital)</v>
      </c>
      <c r="K333" t="str">
        <f>VLOOKUP($A333,'Capital spend Nov 30'!$D$10:$W$6901,2,0)</f>
        <v>Mandie Kopitin</v>
      </c>
      <c r="L333" t="str">
        <f>VLOOKUP($A333,'Capital spend Nov 30'!$D$10:$W$6901,4,0)</f>
        <v>Suite 207 Apt Refresh
Paint entire apartment two (2) coats</v>
      </c>
      <c r="R333" s="118"/>
      <c r="S333" s="118"/>
      <c r="T333" s="118"/>
      <c r="U333" s="118"/>
      <c r="V333" s="118"/>
      <c r="W333" s="118"/>
      <c r="X333" s="118"/>
      <c r="Y333" s="118"/>
      <c r="Z333" s="118"/>
    </row>
    <row r="334" spans="1:26" hidden="1">
      <c r="A334" t="s">
        <v>7196</v>
      </c>
      <c r="B334" t="s">
        <v>978</v>
      </c>
      <c r="C334" s="48" t="s">
        <v>1086</v>
      </c>
      <c r="D334" t="str">
        <f t="shared" si="11"/>
        <v>P22-022599</v>
      </c>
      <c r="E334" t="str">
        <f>IFERROR(VLOOKUP($A334,'Capital spend Nov 30'!$D:$G,3,FALSE),"No PO")</f>
        <v>P22-022599 - Line 1</v>
      </c>
      <c r="F334" t="str">
        <f>VLOOKUP(A334,'Capital spend Nov 30'!D:Q,14,FALSE)</f>
        <v>LTC 100% Owned - 2022 - Emergency Contingency</v>
      </c>
      <c r="G334" t="str">
        <f>VLOOKUP(A334,'Capital spend Nov 30'!D:U,18,FALSE)</f>
        <v>No</v>
      </c>
      <c r="H334" s="89">
        <f>SUMIF('Capital spend Nov 30'!D:D,'Dec 2022'!A334,'Capital spend Nov 30'!H:H)</f>
        <v>1956.27</v>
      </c>
      <c r="I334" t="str">
        <f>VLOOKUP(A334,'Capital spend Nov 30'!$D$10:$W$6901,15,0)</f>
        <v>ST10152</v>
      </c>
      <c r="J334" t="str">
        <f>VLOOKUP($A334,'Capital spend Nov 30'!$D$10:$W$6901,8,0)</f>
        <v>HVAC Systems (Capital)</v>
      </c>
      <c r="K334" t="str">
        <f>VLOOKUP($A334,'Capital spend Nov 30'!$D$10:$W$6901,2,0)</f>
        <v>Brianne Hore</v>
      </c>
      <c r="L334" t="str">
        <f>VLOOKUP($A334,'Capital spend Nov 30'!$D$10:$W$6901,4,0)</f>
        <v>Capital in Operating Reclass
INV-2022-088603</v>
      </c>
      <c r="R334" s="118"/>
      <c r="S334" s="118"/>
      <c r="T334" s="118"/>
      <c r="U334" s="118"/>
      <c r="V334" s="118"/>
      <c r="W334" s="118"/>
      <c r="X334" s="118"/>
      <c r="Y334" s="118"/>
      <c r="Z334" s="118"/>
    </row>
    <row r="335" spans="1:26" hidden="1">
      <c r="A335" t="s">
        <v>7197</v>
      </c>
      <c r="B335" t="s">
        <v>978</v>
      </c>
      <c r="C335" t="s">
        <v>1086</v>
      </c>
      <c r="D335" t="str">
        <f t="shared" si="11"/>
        <v>P22-022605</v>
      </c>
      <c r="E335" t="str">
        <f>IFERROR(VLOOKUP($A335,'Capital spend Nov 30'!$D:$G,3,FALSE),"No PO")</f>
        <v>P22-022605 - Line 1</v>
      </c>
      <c r="F335" t="str">
        <f>VLOOKUP(A335,'Capital spend Nov 30'!D:Q,14,FALSE)</f>
        <v>LTC 100% Owned - 2022 - Emergency Contingency</v>
      </c>
      <c r="G335" t="str">
        <f>VLOOKUP(A335,'Capital spend Nov 30'!D:U,18,FALSE)</f>
        <v>No</v>
      </c>
      <c r="H335" s="89">
        <f>SUMIF('Capital spend Nov 30'!D:D,'Dec 2022'!A335,'Capital spend Nov 30'!H:H)</f>
        <v>3047.1699999999996</v>
      </c>
      <c r="I335" t="str">
        <f>VLOOKUP(A335,'Capital spend Nov 30'!$D$10:$W$6901,15,0)</f>
        <v>ST10260</v>
      </c>
      <c r="J335" t="str">
        <f>VLOOKUP($A335,'Capital spend Nov 30'!$D$10:$W$6901,8,0)</f>
        <v>Laundry FF&amp;E (Capital)</v>
      </c>
      <c r="K335" t="str">
        <f>VLOOKUP($A335,'Capital spend Nov 30'!$D$10:$W$6901,2,0)</f>
        <v>Brianne Hore</v>
      </c>
      <c r="L335" t="str">
        <f>VLOOKUP($A335,'Capital spend Nov 30'!$D$10:$W$6901,4,0)</f>
        <v>Capital in Operating Reclass
INV-2022-022958</v>
      </c>
      <c r="R335" s="118"/>
      <c r="S335" s="118"/>
      <c r="T335" s="118"/>
      <c r="U335" s="118"/>
      <c r="V335" s="118"/>
      <c r="W335" s="118"/>
      <c r="X335" s="118"/>
      <c r="Y335" s="118"/>
      <c r="Z335" s="118"/>
    </row>
    <row r="336" spans="1:26" hidden="1">
      <c r="A336" t="s">
        <v>7198</v>
      </c>
      <c r="B336" t="s">
        <v>978</v>
      </c>
      <c r="C336" s="48" t="s">
        <v>1086</v>
      </c>
      <c r="D336" t="str">
        <f t="shared" si="11"/>
        <v>P22-022604</v>
      </c>
      <c r="E336" t="str">
        <f>IFERROR(VLOOKUP($A336,'Capital spend Nov 30'!$D:$G,3,FALSE),"No PO")</f>
        <v>P22-022604 - Line 1</v>
      </c>
      <c r="F336" t="str">
        <f>VLOOKUP(A336,'Capital spend Nov 30'!D:Q,14,FALSE)</f>
        <v>LTC 100% Owned - 2022 - Emergency Contingency</v>
      </c>
      <c r="G336" t="str">
        <f>VLOOKUP(A336,'Capital spend Nov 30'!D:U,18,FALSE)</f>
        <v>No</v>
      </c>
      <c r="H336" s="89">
        <f>SUMIF('Capital spend Nov 30'!D:D,'Dec 2022'!A336,'Capital spend Nov 30'!H:H)</f>
        <v>3581.08</v>
      </c>
      <c r="I336" t="str">
        <f>VLOOKUP(A336,'Capital spend Nov 30'!$D$10:$W$6901,15,0)</f>
        <v>ST10260</v>
      </c>
      <c r="J336" t="str">
        <f>VLOOKUP($A336,'Capital spend Nov 30'!$D$10:$W$6901,8,0)</f>
        <v>Kitchen FF&amp;E (Capital)</v>
      </c>
      <c r="K336" t="str">
        <f>VLOOKUP($A336,'Capital spend Nov 30'!$D$10:$W$6901,2,0)</f>
        <v>Brianne Hore</v>
      </c>
      <c r="L336" t="str">
        <f>VLOOKUP($A336,'Capital spend Nov 30'!$D$10:$W$6901,4,0)</f>
        <v>Capital in Operating Reclass
INV-2022-166575 and INV-2022-094412</v>
      </c>
      <c r="R336" s="118"/>
      <c r="S336" s="118"/>
      <c r="T336" s="118"/>
      <c r="U336" s="118"/>
      <c r="V336" s="118"/>
      <c r="W336" s="118"/>
      <c r="X336" s="118"/>
      <c r="Y336" s="118"/>
      <c r="Z336" s="118"/>
    </row>
    <row r="337" spans="1:26" hidden="1">
      <c r="A337" s="25" t="s">
        <v>7199</v>
      </c>
      <c r="B337" t="s">
        <v>978</v>
      </c>
      <c r="C337" s="48" t="s">
        <v>1086</v>
      </c>
      <c r="D337" t="str">
        <f t="shared" si="11"/>
        <v>P22-022614</v>
      </c>
      <c r="E337" t="str">
        <f>IFERROR(VLOOKUP($A337,'Capital spend Nov 30'!$D:$G,3,FALSE),"No PO")</f>
        <v>P22-022614 - Line 2</v>
      </c>
      <c r="F337" t="str">
        <f>VLOOKUP(A337,'Capital spend Nov 30'!D:Q,14,FALSE)</f>
        <v>LTC 100% Owned - 2022 - Emergency Contingency</v>
      </c>
      <c r="G337" t="str">
        <f>VLOOKUP(A337,'Capital spend Nov 30'!D:U,18,FALSE)</f>
        <v>No</v>
      </c>
      <c r="H337" s="89">
        <f>SUMIF('Capital spend Nov 30'!D:D,'Dec 2022'!A337,'Capital spend Nov 30'!H:H)</f>
        <v>3172.1800000000003</v>
      </c>
      <c r="I337" t="str">
        <f>VLOOKUP(A337,'Capital spend Nov 30'!$D$10:$W$6901,15,0)</f>
        <v>ST10331</v>
      </c>
      <c r="J337" t="str">
        <f>VLOOKUP($A337,'Capital spend Nov 30'!$D$10:$W$6901,8,0)</f>
        <v>Spa/Tubs/Washrooms (Capital)</v>
      </c>
      <c r="K337" t="str">
        <f>VLOOKUP($A337,'Capital spend Nov 30'!$D$10:$W$6901,2,0)</f>
        <v>Brianne Hore</v>
      </c>
      <c r="L337" t="str">
        <f>VLOOKUP($A337,'Capital spend Nov 30'!$D$10:$W$6901,4,0)</f>
        <v>Capital in Operating Reclass
INV-2022-059344</v>
      </c>
      <c r="R337" s="118"/>
      <c r="S337" s="118"/>
      <c r="T337" s="118"/>
      <c r="U337" s="118"/>
      <c r="V337" s="118"/>
      <c r="W337" s="118"/>
      <c r="X337" s="118"/>
      <c r="Y337" s="118"/>
      <c r="Z337" s="118"/>
    </row>
    <row r="338" spans="1:26" hidden="1">
      <c r="A338" s="25" t="s">
        <v>7200</v>
      </c>
      <c r="B338" t="s">
        <v>978</v>
      </c>
      <c r="C338" s="48" t="s">
        <v>1012</v>
      </c>
      <c r="D338" t="str">
        <f t="shared" si="11"/>
        <v>P22-022601</v>
      </c>
      <c r="E338" t="str">
        <f>IFERROR(VLOOKUP($A338,'Capital spend Nov 30'!$D:$G,3,FALSE),"No PO")</f>
        <v>P22-022601 - Line 1</v>
      </c>
      <c r="F338" t="str">
        <f>VLOOKUP(A338,'Capital spend Nov 30'!D:Q,14,FALSE)</f>
        <v>LTC 100% Owned - 2022 - Emergency Contingency</v>
      </c>
      <c r="G338" t="str">
        <f>VLOOKUP(A338,'Capital spend Nov 30'!D:U,18,FALSE)</f>
        <v>No</v>
      </c>
      <c r="H338" s="89">
        <f>SUMIF('Capital spend Nov 30'!D:D,'Dec 2022'!A338,'Capital spend Nov 30'!H:H)</f>
        <v>4920.37</v>
      </c>
      <c r="I338" t="str">
        <f>VLOOKUP(A338,'Capital spend Nov 30'!$D$10:$W$6901,15,0)</f>
        <v>ST10260</v>
      </c>
      <c r="J338" t="str">
        <f>VLOOKUP($A338,'Capital spend Nov 30'!$D$10:$W$6901,8,0)</f>
        <v>Laundry FF&amp;E (Capital)</v>
      </c>
      <c r="K338" t="str">
        <f>VLOOKUP($A338,'Capital spend Nov 30'!$D$10:$W$6901,2,0)</f>
        <v>Brianne Hore</v>
      </c>
      <c r="L338" t="str">
        <f>VLOOKUP($A338,'Capital spend Nov 30'!$D$10:$W$6901,4,0)</f>
        <v>Capital in Operating Reclass - INV-2022-040519</v>
      </c>
      <c r="R338" s="118"/>
      <c r="S338" s="118"/>
      <c r="T338" s="118"/>
      <c r="U338" s="118"/>
      <c r="V338" s="118"/>
      <c r="W338" s="118"/>
      <c r="X338" s="118"/>
      <c r="Y338" s="118"/>
      <c r="Z338" s="118"/>
    </row>
    <row r="339" spans="1:26" hidden="1">
      <c r="A339" t="s">
        <v>7201</v>
      </c>
      <c r="B339" t="s">
        <v>978</v>
      </c>
      <c r="C339" s="48" t="s">
        <v>1086</v>
      </c>
      <c r="D339" t="str">
        <f t="shared" si="11"/>
        <v>P22-022597</v>
      </c>
      <c r="E339" t="str">
        <f>IFERROR(VLOOKUP($A339,'Capital spend Nov 30'!$D:$G,3,FALSE),"No PO")</f>
        <v>P22-022597 - Line 1</v>
      </c>
      <c r="F339" t="str">
        <f>VLOOKUP(A339,'Capital spend Nov 30'!D:Q,14,FALSE)</f>
        <v>LTC 100% Owned - 2022 - Emergency Contingency</v>
      </c>
      <c r="G339" t="str">
        <f>VLOOKUP(A339,'Capital spend Nov 30'!D:U,18,FALSE)</f>
        <v>No</v>
      </c>
      <c r="H339" s="89">
        <f>SUMIF('Capital spend Nov 30'!D:D,'Dec 2022'!A339,'Capital spend Nov 30'!H:H)</f>
        <v>11152.81</v>
      </c>
      <c r="I339" t="str">
        <f>VLOOKUP(A339,'Capital spend Nov 30'!$D$10:$W$6901,15,0)</f>
        <v>ST10333</v>
      </c>
      <c r="J339" t="str">
        <f>VLOOKUP($A339,'Capital spend Nov 30'!$D$10:$W$6901,8,0)</f>
        <v>Plumbing (Capital)</v>
      </c>
      <c r="K339" t="str">
        <f>VLOOKUP($A339,'Capital spend Nov 30'!$D$10:$W$6901,2,0)</f>
        <v>Brianne Hore</v>
      </c>
      <c r="L339" t="str">
        <f>VLOOKUP($A339,'Capital spend Nov 30'!$D$10:$W$6901,4,0)</f>
        <v>Capital in Operating Reclass
INV-2022-120046
INV-2022-120040
INV-2022-111769</v>
      </c>
      <c r="R339" s="118"/>
      <c r="S339" s="118"/>
      <c r="T339" s="118"/>
      <c r="U339" s="118"/>
      <c r="V339" s="118"/>
      <c r="W339" s="118"/>
      <c r="X339" s="118"/>
      <c r="Y339" s="118"/>
      <c r="Z339" s="118"/>
    </row>
    <row r="340" spans="1:26" hidden="1">
      <c r="A340" t="s">
        <v>7202</v>
      </c>
      <c r="B340" t="s">
        <v>978</v>
      </c>
      <c r="C340" s="48" t="s">
        <v>1012</v>
      </c>
      <c r="D340" t="str">
        <f t="shared" si="11"/>
        <v>P22-022445</v>
      </c>
      <c r="E340" t="str">
        <f>IFERROR(VLOOKUP($A340,'Capital spend Nov 30'!$D:$G,3,FALSE),"No PO")</f>
        <v>P22-022445 - Line 1</v>
      </c>
      <c r="F340" t="str">
        <f>VLOOKUP(A340,'Capital spend Nov 30'!D:Q,14,FALSE)</f>
        <v>Parkwood Manor - 2022 - In-Suite Renovations</v>
      </c>
      <c r="G340" t="str">
        <f>VLOOKUP(A340,'Capital spend Nov 30'!D:U,18,FALSE)</f>
        <v>No</v>
      </c>
      <c r="H340" s="89">
        <f>SUMIF('Capital spend Nov 30'!D:D,'Dec 2022'!A340,'Capital spend Nov 30'!H:H)</f>
        <v>5751.22</v>
      </c>
      <c r="I340" t="str">
        <f>VLOOKUP(A340,'Capital spend Nov 30'!$D$10:$W$6901,15,0)</f>
        <v>ST10059</v>
      </c>
      <c r="J340" t="str">
        <f>VLOOKUP($A340,'Capital spend Nov 30'!$D$10:$W$6901,8,0)</f>
        <v>Suites FF&amp;E (Capital)</v>
      </c>
      <c r="K340" t="str">
        <f>VLOOKUP($A340,'Capital spend Nov 30'!$D$10:$W$6901,2,0)</f>
        <v>Bryan Dylawsky</v>
      </c>
      <c r="L340" t="str">
        <f>VLOOKUP($A340,'Capital spend Nov 30'!$D$10:$W$6901,4,0)</f>
        <v>Suite 107 Reno Fridge</v>
      </c>
      <c r="R340" s="118"/>
      <c r="S340" s="118"/>
      <c r="T340" s="118"/>
      <c r="U340" s="118"/>
      <c r="V340" s="118"/>
      <c r="W340" s="118"/>
      <c r="X340" s="118"/>
      <c r="Y340" s="118"/>
      <c r="Z340" s="118"/>
    </row>
    <row r="341" spans="1:26" hidden="1">
      <c r="A341" t="s">
        <v>7203</v>
      </c>
      <c r="B341" t="s">
        <v>978</v>
      </c>
      <c r="C341" s="48" t="s">
        <v>1086</v>
      </c>
      <c r="D341" t="str">
        <f t="shared" si="11"/>
        <v>P22-022500</v>
      </c>
      <c r="E341" t="str">
        <f>IFERROR(VLOOKUP($A341,'Capital spend Nov 30'!$D:$G,3,FALSE),"No PO")</f>
        <v>P22-022500 - Line 1</v>
      </c>
      <c r="F341" t="str">
        <f>VLOOKUP(A341,'Capital spend Nov 30'!D:Q,14,FALSE)</f>
        <v>Welltower - 2022 - Capital Budget Roll Up</v>
      </c>
      <c r="G341" t="str">
        <f>VLOOKUP(A341,'Capital spend Nov 30'!D:U,18,FALSE)</f>
        <v>No</v>
      </c>
      <c r="H341" s="89">
        <f>SUMIF('Capital spend Nov 30'!D:D,'Dec 2022'!A341,'Capital spend Nov 30'!H:H)</f>
        <v>4921.1499999999996</v>
      </c>
      <c r="I341" t="str">
        <f>VLOOKUP(A341,'Capital spend Nov 30'!$D$10:$W$6901,15,0)</f>
        <v>ST10039</v>
      </c>
      <c r="J341" t="str">
        <f>VLOOKUP($A341,'Capital spend Nov 30'!$D$10:$W$6901,8,0)</f>
        <v>Amenity Spaces (Capital)</v>
      </c>
      <c r="K341" t="str">
        <f>VLOOKUP($A341,'Capital spend Nov 30'!$D$10:$W$6901,2,0)</f>
        <v>Brianne Hore</v>
      </c>
      <c r="L341" t="str">
        <f>VLOOKUP($A341,'Capital spend Nov 30'!$D$10:$W$6901,4,0)</f>
        <v>Invoices related to strategic project, part 2</v>
      </c>
      <c r="R341" s="118"/>
      <c r="S341" s="118"/>
      <c r="T341" s="118"/>
      <c r="U341" s="118"/>
      <c r="V341" s="118"/>
      <c r="W341" s="118"/>
      <c r="X341" s="118"/>
      <c r="Y341" s="118"/>
      <c r="Z341" s="118"/>
    </row>
    <row r="342" spans="1:26" hidden="1">
      <c r="A342" t="s">
        <v>7204</v>
      </c>
      <c r="B342" t="s">
        <v>978</v>
      </c>
      <c r="C342" s="48" t="s">
        <v>1012</v>
      </c>
      <c r="D342" t="str">
        <f t="shared" si="11"/>
        <v>P22-022396</v>
      </c>
      <c r="E342" t="str">
        <f>IFERROR(VLOOKUP($A342,'Capital spend Nov 30'!$D:$G,3,FALSE),"No PO")</f>
        <v>P22-022396 - Line 1</v>
      </c>
      <c r="F342" t="str">
        <f>VLOOKUP(A342,'Capital spend Nov 30'!D:Q,14,FALSE)</f>
        <v>Welltower - 2022 - Capital Budget Roll Up</v>
      </c>
      <c r="G342" t="str">
        <f>VLOOKUP(A342,'Capital spend Nov 30'!D:U,18,FALSE)</f>
        <v>No</v>
      </c>
      <c r="H342" s="89">
        <f>SUMIF('Capital spend Nov 30'!D:D,'Dec 2022'!A342,'Capital spend Nov 30'!H:H)</f>
        <v>7949.55</v>
      </c>
      <c r="I342" t="str">
        <f>VLOOKUP(A342,'Capital spend Nov 30'!$D$10:$W$6901,15,0)</f>
        <v>ST10025</v>
      </c>
      <c r="J342" t="str">
        <f>VLOOKUP($A342,'Capital spend Nov 30'!$D$10:$W$6901,8,0)</f>
        <v>Exterior Structure (Capital)</v>
      </c>
      <c r="K342" t="str">
        <f>VLOOKUP($A342,'Capital spend Nov 30'!$D$10:$W$6901,2,0)</f>
        <v>Walter Lavigne</v>
      </c>
      <c r="L342" t="str">
        <f>VLOOKUP($A342,'Capital spend Nov 30'!$D$10:$W$6901,4,0)</f>
        <v>Replace Exterior fire door and frame at 1055 and 1057 Don Mills</v>
      </c>
      <c r="R342" s="118"/>
      <c r="S342" s="118"/>
      <c r="T342" s="118"/>
      <c r="U342" s="118"/>
      <c r="V342" s="118"/>
      <c r="W342" s="118"/>
      <c r="X342" s="118"/>
      <c r="Y342" s="118"/>
      <c r="Z342" s="118"/>
    </row>
    <row r="343" spans="1:26" hidden="1">
      <c r="A343" t="s">
        <v>7205</v>
      </c>
      <c r="B343" t="s">
        <v>978</v>
      </c>
      <c r="C343" s="48" t="s">
        <v>1086</v>
      </c>
      <c r="D343" t="str">
        <f t="shared" si="11"/>
        <v>P22-022395</v>
      </c>
      <c r="E343" t="str">
        <f>IFERROR(VLOOKUP($A343,'Capital spend Nov 30'!$D:$G,3,FALSE),"No PO")</f>
        <v>P22-022395 - Line 1</v>
      </c>
      <c r="F343" t="str">
        <f>VLOOKUP(A343,'Capital spend Nov 30'!D:Q,14,FALSE)</f>
        <v>Welltower - 2022 - Capital Budget Roll Up</v>
      </c>
      <c r="G343" t="str">
        <f>VLOOKUP(A343,'Capital spend Nov 30'!D:U,18,FALSE)</f>
        <v>No</v>
      </c>
      <c r="H343" s="89">
        <f>SUMIF('Capital spend Nov 30'!D:D,'Dec 2022'!A343,'Capital spend Nov 30'!H:H)</f>
        <v>5808.2</v>
      </c>
      <c r="I343" t="str">
        <f>VLOOKUP(A343,'Capital spend Nov 30'!$D$10:$W$6901,15,0)</f>
        <v>ST10030</v>
      </c>
      <c r="J343" t="str">
        <f>VLOOKUP($A343,'Capital spend Nov 30'!$D$10:$W$6901,8,0)</f>
        <v>Corridors (Capital)</v>
      </c>
      <c r="K343" t="str">
        <f>VLOOKUP($A343,'Capital spend Nov 30'!$D$10:$W$6901,2,0)</f>
        <v>Walter Lavigne</v>
      </c>
      <c r="L343" t="str">
        <f>VLOOKUP($A343,'Capital spend Nov 30'!$D$10:$W$6901,4,0)</f>
        <v>Replace 2nd set on front doors front entrance, replace both doors to match</v>
      </c>
      <c r="R343" s="118"/>
      <c r="S343" s="118"/>
      <c r="T343" s="118"/>
      <c r="U343" s="118"/>
      <c r="V343" s="118"/>
      <c r="W343" s="118"/>
      <c r="X343" s="118"/>
      <c r="Y343" s="118"/>
      <c r="Z343" s="118"/>
    </row>
    <row r="344" spans="1:26" hidden="1">
      <c r="A344" t="s">
        <v>7206</v>
      </c>
      <c r="B344" t="s">
        <v>978</v>
      </c>
      <c r="C344" s="48" t="s">
        <v>1086</v>
      </c>
      <c r="D344" t="str">
        <f t="shared" si="11"/>
        <v>P22-022611</v>
      </c>
      <c r="E344" t="str">
        <f>IFERROR(VLOOKUP($A344,'Capital spend Nov 30'!$D:$G,3,FALSE),"No PO")</f>
        <v>P22-022611 - Line 1</v>
      </c>
      <c r="F344" t="str">
        <f>VLOOKUP(A344,'Capital spend Nov 30'!D:Q,14,FALSE)</f>
        <v>LTC 100% Owned - 2022 - Emergency Contingency</v>
      </c>
      <c r="G344" t="str">
        <f>VLOOKUP(A344,'Capital spend Nov 30'!D:U,18,FALSE)</f>
        <v>No</v>
      </c>
      <c r="H344" s="89">
        <f>SUMIF('Capital spend Nov 30'!D:D,'Dec 2022'!A344,'Capital spend Nov 30'!H:H)</f>
        <v>7777.73</v>
      </c>
      <c r="I344" t="str">
        <f>VLOOKUP(A344,'Capital spend Nov 30'!$D$10:$W$6901,15,0)</f>
        <v>ST10331</v>
      </c>
      <c r="J344" t="str">
        <f>VLOOKUP($A344,'Capital spend Nov 30'!$D$10:$W$6901,8,0)</f>
        <v>HVAC Systems (Capital)</v>
      </c>
      <c r="K344" t="str">
        <f>VLOOKUP($A344,'Capital spend Nov 30'!$D$10:$W$6901,2,0)</f>
        <v>Franco D'Angelo</v>
      </c>
      <c r="L344" t="str">
        <f>VLOOKUP($A344,'Capital spend Nov 30'!$D$10:$W$6901,4,0)</f>
        <v>CarlingView - 2022- Chiller - Replace outdated pressure relief valves. More 10 yrs</v>
      </c>
      <c r="R344" s="118"/>
      <c r="S344" s="118"/>
      <c r="T344" s="118"/>
      <c r="U344" s="118"/>
      <c r="V344" s="118"/>
      <c r="W344" s="118"/>
      <c r="X344" s="118"/>
      <c r="Y344" s="118"/>
      <c r="Z344" s="118"/>
    </row>
    <row r="345" spans="1:26" hidden="1">
      <c r="A345" t="s">
        <v>7207</v>
      </c>
      <c r="B345" t="s">
        <v>978</v>
      </c>
      <c r="C345" s="48" t="s">
        <v>1086</v>
      </c>
      <c r="D345" t="str">
        <f t="shared" si="11"/>
        <v>P22-022630</v>
      </c>
      <c r="E345" t="str">
        <f>IFERROR(VLOOKUP($A345,'Capital spend Nov 30'!$D:$G,3,FALSE),"No PO")</f>
        <v>P22-022630 - Line 1</v>
      </c>
      <c r="F345" t="str">
        <f>VLOOKUP(A345,'Capital spend Nov 30'!D:Q,14,FALSE)</f>
        <v>Welltower - 2022 - Capital Budget Roll Up</v>
      </c>
      <c r="G345" t="str">
        <f>VLOOKUP(A345,'Capital spend Nov 30'!D:U,18,FALSE)</f>
        <v>No</v>
      </c>
      <c r="H345" s="89">
        <f>SUMIF('Capital spend Nov 30'!D:D,'Dec 2022'!A345,'Capital spend Nov 30'!H:H)</f>
        <v>3503</v>
      </c>
      <c r="I345" t="str">
        <f>VLOOKUP(A345,'Capital spend Nov 30'!$D$10:$W$6901,15,0)</f>
        <v>ST10041</v>
      </c>
      <c r="J345" t="str">
        <f>VLOOKUP($A345,'Capital spend Nov 30'!$D$10:$W$6901,8,0)</f>
        <v>Laundry FF&amp;E (Capital)</v>
      </c>
      <c r="K345" t="str">
        <f>VLOOKUP($A345,'Capital spend Nov 30'!$D$10:$W$6901,2,0)</f>
        <v>Franco D'Angelo</v>
      </c>
      <c r="L345" t="str">
        <f>VLOOKUP($A345,'Capital spend Nov 30'!$D$10:$W$6901,4,0)</f>
        <v>Prince 0r Wales - 2022 - Replace 2 residential dryers . More 5 yrs</v>
      </c>
      <c r="R345" s="118"/>
      <c r="S345" s="118"/>
      <c r="T345" s="118"/>
      <c r="U345" s="118"/>
      <c r="V345" s="118"/>
      <c r="W345" s="118"/>
      <c r="X345" s="118"/>
      <c r="Y345" s="118"/>
      <c r="Z345" s="118"/>
    </row>
    <row r="346" spans="1:26" hidden="1">
      <c r="A346" t="s">
        <v>7208</v>
      </c>
      <c r="B346" t="s">
        <v>978</v>
      </c>
      <c r="C346" s="48" t="s">
        <v>1086</v>
      </c>
      <c r="D346" t="str">
        <f t="shared" si="11"/>
        <v>P22-022621</v>
      </c>
      <c r="E346" t="str">
        <f>IFERROR(VLOOKUP($A346,'Capital spend Nov 30'!$D:$G,3,FALSE),"No PO")</f>
        <v>P22-022621 - Line 1</v>
      </c>
      <c r="F346" t="str">
        <f>VLOOKUP(A346,'Capital spend Nov 30'!D:Q,14,FALSE)</f>
        <v>The Edgemont - 2022 - In-Suite Renovations</v>
      </c>
      <c r="G346" t="str">
        <f>VLOOKUP(A346,'Capital spend Nov 30'!D:U,18,FALSE)</f>
        <v>No</v>
      </c>
      <c r="H346" s="89">
        <f>SUMIF('Capital spend Nov 30'!D:D,'Dec 2022'!A346,'Capital spend Nov 30'!H:H)</f>
        <v>9962.14</v>
      </c>
      <c r="I346" t="str">
        <f>VLOOKUP(A346,'Capital spend Nov 30'!$D$10:$W$6901,15,0)</f>
        <v>ST10067</v>
      </c>
      <c r="J346" t="str">
        <f>VLOOKUP($A346,'Capital spend Nov 30'!$D$10:$W$6901,8,0)</f>
        <v>In-Suite Renovation (Capital)</v>
      </c>
      <c r="K346" t="str">
        <f>VLOOKUP($A346,'Capital spend Nov 30'!$D$10:$W$6901,2,0)</f>
        <v>Jason Baker</v>
      </c>
      <c r="L346" t="str">
        <f>VLOOKUP($A346,'Capital spend Nov 30'!$D$10:$W$6901,4,0)</f>
        <v>Suite 329 Reno Paint Invoice 2020293 
Suite 109 Refresh Paint cannot be capitalized under $500 From February 2020</v>
      </c>
      <c r="R346" s="118"/>
      <c r="S346" s="118"/>
      <c r="T346" s="118"/>
      <c r="U346" s="118"/>
      <c r="V346" s="118"/>
      <c r="W346" s="118"/>
      <c r="X346" s="118"/>
      <c r="Y346" s="118"/>
      <c r="Z346" s="118"/>
    </row>
    <row r="347" spans="1:26" hidden="1">
      <c r="A347" t="s">
        <v>7209</v>
      </c>
      <c r="B347" t="s">
        <v>978</v>
      </c>
      <c r="C347" s="48" t="s">
        <v>1086</v>
      </c>
      <c r="D347" t="str">
        <f t="shared" si="11"/>
        <v>P22-022617</v>
      </c>
      <c r="E347" t="str">
        <f>IFERROR(VLOOKUP($A347,'Capital spend Nov 30'!$D:$G,3,FALSE),"No PO")</f>
        <v>P22-022617 - Line 1</v>
      </c>
      <c r="F347" t="str">
        <f>VLOOKUP(A347,'Capital spend Nov 30'!D:Q,14,FALSE)</f>
        <v>LTC 100% Owned - 2022 - Emergency Contingency</v>
      </c>
      <c r="G347" t="str">
        <f>VLOOKUP(A347,'Capital spend Nov 30'!D:U,18,FALSE)</f>
        <v>No</v>
      </c>
      <c r="H347" s="89">
        <f>SUMIF('Capital spend Nov 30'!D:D,'Dec 2022'!A347,'Capital spend Nov 30'!H:H)</f>
        <v>16194.79</v>
      </c>
      <c r="I347" t="str">
        <f>VLOOKUP(A347,'Capital spend Nov 30'!$D$10:$W$6901,15,0)</f>
        <v>ST10179</v>
      </c>
      <c r="J347" t="str">
        <f>VLOOKUP($A347,'Capital spend Nov 30'!$D$10:$W$6901,8,0)</f>
        <v>Amenity Spaces (Capital)</v>
      </c>
      <c r="K347" t="str">
        <f>VLOOKUP($A347,'Capital spend Nov 30'!$D$10:$W$6901,2,0)</f>
        <v>Hazel D'Gama</v>
      </c>
      <c r="L347" t="str">
        <f>VLOOKUP($A347,'Capital spend Nov 30'!$D$10:$W$6901,4,0)</f>
        <v>Forest Heights - Nursing Station Swing doors, laundry sink, faucet &amp; eye wash station</v>
      </c>
      <c r="R347" s="118"/>
      <c r="S347" s="118"/>
      <c r="T347" s="118"/>
      <c r="U347" s="118"/>
      <c r="V347" s="118"/>
      <c r="W347" s="118"/>
      <c r="X347" s="118"/>
      <c r="Y347" s="118"/>
      <c r="Z347" s="118"/>
    </row>
    <row r="348" spans="1:26" hidden="1">
      <c r="A348" t="s">
        <v>7210</v>
      </c>
      <c r="B348" t="s">
        <v>978</v>
      </c>
      <c r="C348" s="48" t="s">
        <v>1086</v>
      </c>
      <c r="D348" t="str">
        <f t="shared" si="11"/>
        <v>P22-022431</v>
      </c>
      <c r="E348" t="str">
        <f>IFERROR(VLOOKUP($A348,'Capital spend Nov 30'!$D:$G,3,FALSE),"No PO")</f>
        <v>P22-022431 - Line 1</v>
      </c>
      <c r="F348">
        <f>VLOOKUP(A348,'Capital spend Nov 30'!D:Q,14,FALSE)</f>
        <v>0</v>
      </c>
      <c r="G348" t="e">
        <f>VLOOKUP(A348,'Capital spend Nov 30'!D:U,18,FALSE)</f>
        <v>#N/A</v>
      </c>
      <c r="H348" s="89">
        <f>SUMIF('Capital spend Nov 30'!D:D,'Dec 2022'!A348,'Capital spend Nov 30'!H:H)</f>
        <v>2531.46</v>
      </c>
      <c r="I348" t="str">
        <f>VLOOKUP(A348,'Capital spend Nov 30'!$D$10:$W$6901,15,0)</f>
        <v>ST10217</v>
      </c>
      <c r="J348" t="str">
        <f>VLOOKUP($A348,'Capital spend Nov 30'!$D$10:$W$6901,8,0)</f>
        <v>Laundry FF&amp;E (Capital)</v>
      </c>
      <c r="K348" t="str">
        <f>VLOOKUP($A348,'Capital spend Nov 30'!$D$10:$W$6901,2,0)</f>
        <v>Sonia Price</v>
      </c>
      <c r="L348" t="str">
        <f>VLOOKUP($A348,'Capital spend Nov 30'!$D$10:$W$6901,4,0)</f>
        <v>Purchased Clothing Label Machine</v>
      </c>
      <c r="R348" s="118"/>
      <c r="S348" s="118"/>
      <c r="T348" s="118"/>
      <c r="U348" s="118"/>
      <c r="V348" s="118"/>
      <c r="W348" s="118"/>
      <c r="X348" s="118"/>
      <c r="Y348" s="118"/>
      <c r="Z348" s="118"/>
    </row>
    <row r="349" spans="1:26" hidden="1">
      <c r="A349" t="s">
        <v>7211</v>
      </c>
      <c r="B349" t="s">
        <v>977</v>
      </c>
      <c r="C349"/>
      <c r="D349" t="str">
        <f t="shared" si="11"/>
        <v>P22-022441</v>
      </c>
      <c r="E349" t="str">
        <f>IFERROR(VLOOKUP($A349,'Capital spend Nov 30'!$D:$G,3,FALSE),"No PO")</f>
        <v>P22-022441 - Line 1</v>
      </c>
      <c r="F349" t="str">
        <f>VLOOKUP(A349,'Capital spend Nov 30'!D:Q,14,FALSE)</f>
        <v>The Westwood - 2022 - In-Suite Renovations</v>
      </c>
      <c r="G349" t="str">
        <f>VLOOKUP(A349,'Capital spend Nov 30'!D:U,18,FALSE)</f>
        <v>No</v>
      </c>
      <c r="H349" s="89">
        <f>SUMIF('Capital spend Nov 30'!D:D,'Dec 2022'!A349,'Capital spend Nov 30'!H:H)</f>
        <v>2373</v>
      </c>
      <c r="I349" t="str">
        <f>VLOOKUP(A349,'Capital spend Nov 30'!$D$10:$W$6901,15,0)</f>
        <v>ST10035</v>
      </c>
      <c r="J349" t="str">
        <f>VLOOKUP($A349,'Capital spend Nov 30'!$D$10:$W$6901,8,0)</f>
        <v>In-Suite Refresh (Capital)</v>
      </c>
      <c r="K349" t="str">
        <f>VLOOKUP($A349,'Capital spend Nov 30'!$D$10:$W$6901,2,0)</f>
        <v>Laura Clarke-Giberson</v>
      </c>
      <c r="L349" t="str">
        <f>VLOOKUP($A349,'Capital spend Nov 30'!$D$10:$W$6901,4,0)</f>
        <v>Suite 2-714 Refresh Additional Scope</v>
      </c>
      <c r="R349" s="118"/>
      <c r="S349" s="118"/>
      <c r="T349" s="118"/>
      <c r="U349" s="118"/>
      <c r="V349" s="118"/>
      <c r="W349" s="118"/>
      <c r="X349" s="118"/>
      <c r="Y349" s="118"/>
      <c r="Z349" s="118"/>
    </row>
    <row r="350" spans="1:26" hidden="1">
      <c r="A350" t="s">
        <v>7212</v>
      </c>
      <c r="B350" t="s">
        <v>977</v>
      </c>
      <c r="C350"/>
      <c r="D350" t="str">
        <f t="shared" si="11"/>
        <v>P22-022402</v>
      </c>
      <c r="E350" t="str">
        <f>IFERROR(VLOOKUP($A350,'Capital spend Nov 30'!$D:$G,3,FALSE),"No PO")</f>
        <v>P22-022402 - Line 1</v>
      </c>
      <c r="F350">
        <f>VLOOKUP(A350,'Capital spend Nov 30'!D:Q,14,FALSE)</f>
        <v>0</v>
      </c>
      <c r="G350" t="e">
        <f>VLOOKUP(A350,'Capital spend Nov 30'!D:U,18,FALSE)</f>
        <v>#N/A</v>
      </c>
      <c r="H350" s="89">
        <f>SUMIF('Capital spend Nov 30'!D:D,'Dec 2022'!A350,'Capital spend Nov 30'!H:H)</f>
        <v>4677.3</v>
      </c>
      <c r="I350" t="str">
        <f>VLOOKUP(A350,'Capital spend Nov 30'!$D$10:$W$6901,15,0)</f>
        <v>ST10217</v>
      </c>
      <c r="J350" t="str">
        <f>VLOOKUP($A350,'Capital spend Nov 30'!$D$10:$W$6901,8,0)</f>
        <v>In-Suite Refresh (Capital)</v>
      </c>
      <c r="K350" t="str">
        <f>VLOOKUP($A350,'Capital spend Nov 30'!$D$10:$W$6901,2,0)</f>
        <v>Sonia Price</v>
      </c>
      <c r="L350" t="str">
        <f>VLOOKUP($A350,'Capital spend Nov 30'!$D$10:$W$6901,4,0)</f>
        <v>Room 325: Replacement of flooring, painted and patched walls and ceilings</v>
      </c>
      <c r="R350" s="118"/>
      <c r="S350" s="118"/>
      <c r="T350" s="118"/>
      <c r="U350" s="118"/>
      <c r="V350" s="118"/>
      <c r="W350" s="118"/>
      <c r="X350" s="118"/>
      <c r="Y350" s="118"/>
      <c r="Z350" s="118"/>
    </row>
    <row r="351" spans="1:26">
      <c r="A351" t="s">
        <v>7213</v>
      </c>
      <c r="B351" t="s">
        <v>977</v>
      </c>
      <c r="D351" t="str">
        <f t="shared" si="11"/>
        <v>P22-022656</v>
      </c>
      <c r="E351" t="str">
        <f>IFERROR(VLOOKUP($A351,'Capital spend Nov 30'!$D:$G,3,FALSE),"No PO")</f>
        <v>P22-022656 - Line 1</v>
      </c>
      <c r="F351" t="str">
        <f>VLOOKUP(A351,'Capital spend Nov 30'!D:Q,14,FALSE)</f>
        <v>Welltower - 2022 - Capital Budget Roll Up</v>
      </c>
      <c r="G351" t="str">
        <f>VLOOKUP(A351,'Capital spend Nov 30'!D:U,18,FALSE)</f>
        <v>No</v>
      </c>
      <c r="H351" s="89">
        <f>SUMIF('Capital spend Nov 30'!D:D,'Dec 2022'!A351,'Capital spend Nov 30'!H:H)</f>
        <v>7901.85</v>
      </c>
      <c r="I351" t="str">
        <f>VLOOKUP(A351,'Capital spend Nov 30'!$D$10:$W$6901,15,0)</f>
        <v>ST10053</v>
      </c>
      <c r="J351" t="str">
        <f>VLOOKUP($A351,'Capital spend Nov 30'!$D$10:$W$6901,8,0)</f>
        <v>Plumbing (Capital)</v>
      </c>
      <c r="K351" t="str">
        <f>VLOOKUP($A351,'Capital spend Nov 30'!$D$10:$W$6901,2,0)</f>
        <v>Franco D'Angelo</v>
      </c>
      <c r="L351" t="str">
        <f>VLOOKUP($A351,'Capital spend Nov 30'!$D$10:$W$6901,4,0)</f>
        <v>Windsor Park - 2022- Replace DHW holding tank . More 6 yrs</v>
      </c>
    </row>
    <row r="352" spans="1:26">
      <c r="A352" t="s">
        <v>7214</v>
      </c>
      <c r="B352" t="s">
        <v>977</v>
      </c>
      <c r="D352" t="str">
        <f t="shared" si="11"/>
        <v>P22-022639</v>
      </c>
      <c r="E352" t="str">
        <f>IFERROR(VLOOKUP($A352,'Capital spend Nov 30'!$D:$G,3,FALSE),"No PO")</f>
        <v>P22-022639 - Line 1</v>
      </c>
      <c r="F352" t="str">
        <f>VLOOKUP(A352,'Capital spend Nov 30'!D:Q,14,FALSE)</f>
        <v>Hollyburn House - 2022 - Virtual Video</v>
      </c>
      <c r="G352" t="str">
        <f>VLOOKUP(A352,'Capital spend Nov 30'!D:U,18,FALSE)</f>
        <v>No</v>
      </c>
      <c r="H352" s="89">
        <f>SUMIF('Capital spend Nov 30'!D:D,'Dec 2022'!A352,'Capital spend Nov 30'!H:H)</f>
        <v>3616</v>
      </c>
      <c r="I352" t="str">
        <f>VLOOKUP(A352,'Capital spend Nov 30'!$D$10:$W$6901,15,0)</f>
        <v>ST10055</v>
      </c>
      <c r="J352" t="str">
        <f>VLOOKUP($A352,'Capital spend Nov 30'!$D$10:$W$6901,8,0)</f>
        <v>Artwork (Capital)</v>
      </c>
      <c r="K352" t="str">
        <f>VLOOKUP($A352,'Capital spend Nov 30'!$D$10:$W$6901,2,0)</f>
        <v>Kathy Russell</v>
      </c>
      <c r="L352" t="str">
        <f>VLOOKUP($A352,'Capital spend Nov 30'!$D$10:$W$6901,4,0)</f>
        <v>3D video clips for the website</v>
      </c>
    </row>
    <row r="353" spans="1:12" hidden="1">
      <c r="A353" t="s">
        <v>7215</v>
      </c>
      <c r="B353" t="s">
        <v>977</v>
      </c>
      <c r="D353" t="str">
        <f t="shared" si="11"/>
        <v>P22-022629</v>
      </c>
      <c r="E353" t="str">
        <f>IFERROR(VLOOKUP($A353,'Capital spend Nov 30'!$D:$G,3,FALSE),"No PO")</f>
        <v>P22-022629 - Line 2</v>
      </c>
      <c r="F353" t="str">
        <f>VLOOKUP(A353,'Capital spend Nov 30'!D:Q,14,FALSE)</f>
        <v>Prince of Wales - 2022 - In-Suite Renovations</v>
      </c>
      <c r="G353" t="str">
        <f>VLOOKUP(A353,'Capital spend Nov 30'!D:U,18,FALSE)</f>
        <v>No</v>
      </c>
      <c r="H353" s="89">
        <f>SUMIF('Capital spend Nov 30'!D:D,'Dec 2022'!A353,'Capital spend Nov 30'!H:H)</f>
        <v>2084.85</v>
      </c>
      <c r="I353" t="str">
        <f>VLOOKUP(A353,'Capital spend Nov 30'!$D$10:$W$6901,15,0)</f>
        <v>ST10041</v>
      </c>
      <c r="J353" t="str">
        <f>VLOOKUP($A353,'Capital spend Nov 30'!$D$10:$W$6901,8,0)</f>
        <v>Suites FF&amp;E (Capital)</v>
      </c>
      <c r="K353" t="str">
        <f>VLOOKUP($A353,'Capital spend Nov 30'!$D$10:$W$6901,2,0)</f>
        <v>Jennifer Holmes</v>
      </c>
      <c r="L353" t="str">
        <f>VLOOKUP($A353,'Capital spend Nov 30'!$D$10:$W$6901,4,0)</f>
        <v>Suite 102 Refresh Fridge</v>
      </c>
    </row>
    <row r="354" spans="1:12" hidden="1">
      <c r="A354" t="s">
        <v>7216</v>
      </c>
      <c r="B354" t="s">
        <v>977</v>
      </c>
      <c r="D354" t="str">
        <f t="shared" si="11"/>
        <v>P22-022493</v>
      </c>
      <c r="E354" t="str">
        <f>IFERROR(VLOOKUP($A354,'Capital spend Nov 30'!$D:$G,3,FALSE),"No PO")</f>
        <v>P22-022493 - Line 1</v>
      </c>
      <c r="F354" t="str">
        <f>VLOOKUP(A354,'Capital spend Nov 30'!D:Q,14,FALSE)</f>
        <v>Windsor Park - 2022 - In-Suite Renovations</v>
      </c>
      <c r="G354" t="str">
        <f>VLOOKUP(A354,'Capital spend Nov 30'!D:U,18,FALSE)</f>
        <v>No</v>
      </c>
      <c r="H354" s="89">
        <f>SUMIF('Capital spend Nov 30'!D:D,'Dec 2022'!A354,'Capital spend Nov 30'!H:H)</f>
        <v>3956.13</v>
      </c>
      <c r="I354" t="str">
        <f>VLOOKUP(A354,'Capital spend Nov 30'!$D$10:$W$6901,15,0)</f>
        <v>ST10053</v>
      </c>
      <c r="J354" t="str">
        <f>VLOOKUP($A354,'Capital spend Nov 30'!$D$10:$W$6901,8,0)</f>
        <v>Suites FF&amp;E (Capital)</v>
      </c>
      <c r="K354" t="str">
        <f>VLOOKUP($A354,'Capital spend Nov 30'!$D$10:$W$6901,2,0)</f>
        <v>Sarah Hibberd</v>
      </c>
      <c r="L354" t="str">
        <f>VLOOKUP($A354,'Capital spend Nov 30'!$D$10:$W$6901,4,0)</f>
        <v>Suite 225 Reno Fridge</v>
      </c>
    </row>
    <row r="355" spans="1:12" hidden="1">
      <c r="A355" t="s">
        <v>7217</v>
      </c>
      <c r="B355" t="s">
        <v>977</v>
      </c>
      <c r="D355" t="str">
        <f t="shared" si="11"/>
        <v>P22-022492</v>
      </c>
      <c r="E355" t="str">
        <f>IFERROR(VLOOKUP($A355,'Capital spend Nov 30'!$D:$G,3,FALSE),"No PO")</f>
        <v>P22-022492 - Line 1</v>
      </c>
      <c r="F355" t="str">
        <f>VLOOKUP(A355,'Capital spend Nov 30'!D:Q,14,FALSE)</f>
        <v>Windsor Park - 2022 - In-Suite Renovations</v>
      </c>
      <c r="G355" t="str">
        <f>VLOOKUP(A355,'Capital spend Nov 30'!D:U,18,FALSE)</f>
        <v>No</v>
      </c>
      <c r="H355" s="89">
        <f>SUMIF('Capital spend Nov 30'!D:D,'Dec 2022'!A355,'Capital spend Nov 30'!H:H)</f>
        <v>4251.0600000000004</v>
      </c>
      <c r="I355" t="str">
        <f>VLOOKUP(A355,'Capital spend Nov 30'!$D$10:$W$6901,15,0)</f>
        <v>ST10053</v>
      </c>
      <c r="J355" t="str">
        <f>VLOOKUP($A355,'Capital spend Nov 30'!$D$10:$W$6901,8,0)</f>
        <v>In-Suite Renovation (Capital)</v>
      </c>
      <c r="K355" t="str">
        <f>VLOOKUP($A355,'Capital spend Nov 30'!$D$10:$W$6901,2,0)</f>
        <v>Sarah Hibberd</v>
      </c>
      <c r="L355" t="str">
        <f>VLOOKUP($A355,'Capital spend Nov 30'!$D$10:$W$6901,4,0)</f>
        <v>Suite 270-272 Reno</v>
      </c>
    </row>
    <row r="356" spans="1:12" hidden="1">
      <c r="A356" t="s">
        <v>7218</v>
      </c>
      <c r="B356" t="s">
        <v>977</v>
      </c>
      <c r="D356" t="str">
        <f t="shared" si="11"/>
        <v>P22-022659</v>
      </c>
      <c r="E356" t="str">
        <f>IFERROR(VLOOKUP($A356,'Capital spend Nov 30'!$D:$G,3,FALSE),"No PO")</f>
        <v>P22-022659 - Line 1</v>
      </c>
      <c r="F356" t="str">
        <f>VLOOKUP(A356,'Capital spend Nov 30'!D:Q,14,FALSE)</f>
        <v>Hollyburn House - 2022 - In-Suite Renovations</v>
      </c>
      <c r="G356" t="str">
        <f>VLOOKUP(A356,'Capital spend Nov 30'!D:U,18,FALSE)</f>
        <v>No</v>
      </c>
      <c r="H356" s="89">
        <f>SUMIF('Capital spend Nov 30'!D:D,'Dec 2022'!A356,'Capital spend Nov 30'!H:H)</f>
        <v>3838.82</v>
      </c>
      <c r="I356" t="str">
        <f>VLOOKUP(A356,'Capital spend Nov 30'!$D$10:$W$6901,15,0)</f>
        <v>ST10055</v>
      </c>
      <c r="J356" t="str">
        <f>VLOOKUP($A356,'Capital spend Nov 30'!$D$10:$W$6901,8,0)</f>
        <v>In-Suite Renovation (Capital)</v>
      </c>
      <c r="K356" t="str">
        <f>VLOOKUP($A356,'Capital spend Nov 30'!$D$10:$W$6901,2,0)</f>
        <v>Kathy Russell</v>
      </c>
      <c r="L356" t="str">
        <f>VLOOKUP($A356,'Capital spend Nov 30'!$D$10:$W$6901,4,0)</f>
        <v>Suite 213 Reno Paint and Carpet</v>
      </c>
    </row>
    <row r="357" spans="1:12" hidden="1">
      <c r="A357" t="s">
        <v>7219</v>
      </c>
      <c r="B357" t="s">
        <v>977</v>
      </c>
      <c r="D357" t="str">
        <f t="shared" si="11"/>
        <v>P22-022521</v>
      </c>
      <c r="E357" t="str">
        <f>IFERROR(VLOOKUP($A357,'Capital spend Nov 30'!$D:$G,3,FALSE),"No PO")</f>
        <v>P22-022521 - Line 2</v>
      </c>
      <c r="F357" t="str">
        <f>VLOOKUP(A357,'Capital spend Nov 30'!D:Q,14,FALSE)</f>
        <v>Portobello - 2022 - In-Suite Renovations</v>
      </c>
      <c r="G357" t="str">
        <f>VLOOKUP(A357,'Capital spend Nov 30'!D:U,18,FALSE)</f>
        <v>No</v>
      </c>
      <c r="H357" s="89">
        <f>SUMIF('Capital spend Nov 30'!D:D,'Dec 2022'!A357,'Capital spend Nov 30'!H:H)</f>
        <v>5080.03</v>
      </c>
      <c r="I357" t="str">
        <f>VLOOKUP(A357,'Capital spend Nov 30'!$D$10:$W$6901,15,0)</f>
        <v>ST10052</v>
      </c>
      <c r="J357" t="str">
        <f>VLOOKUP($A357,'Capital spend Nov 30'!$D$10:$W$6901,8,0)</f>
        <v>In-Suite Renovation (Capital)</v>
      </c>
      <c r="K357" t="str">
        <f>VLOOKUP($A357,'Capital spend Nov 30'!$D$10:$W$6901,2,0)</f>
        <v>Rachel Robidoux</v>
      </c>
      <c r="L357" t="str">
        <f>VLOOKUP($A357,'Capital spend Nov 30'!$D$10:$W$6901,4,0)</f>
        <v>Suite 304 Reno   for Studio Large</v>
      </c>
    </row>
    <row r="358" spans="1:12" hidden="1">
      <c r="A358" t="s">
        <v>7220</v>
      </c>
      <c r="B358" t="s">
        <v>977</v>
      </c>
      <c r="D358" t="str">
        <f t="shared" si="11"/>
        <v>P22-022627</v>
      </c>
      <c r="E358" t="str">
        <f>IFERROR(VLOOKUP($A358,'Capital spend Nov 30'!$D:$G,3,FALSE),"No PO")</f>
        <v>P22-022627 - Line 2</v>
      </c>
      <c r="F358" t="str">
        <f>VLOOKUP(A358,'Capital spend Nov 30'!D:Q,14,FALSE)</f>
        <v>Portobello - 2022 - In-Suite Renovations</v>
      </c>
      <c r="G358" t="str">
        <f>VLOOKUP(A358,'Capital spend Nov 30'!D:U,18,FALSE)</f>
        <v>No</v>
      </c>
      <c r="H358" s="89">
        <f>SUMIF('Capital spend Nov 30'!D:D,'Dec 2022'!A358,'Capital spend Nov 30'!H:H)</f>
        <v>8358.82</v>
      </c>
      <c r="I358" t="str">
        <f>VLOOKUP(A358,'Capital spend Nov 30'!$D$10:$W$6901,15,0)</f>
        <v>ST10052</v>
      </c>
      <c r="J358" t="str">
        <f>VLOOKUP($A358,'Capital spend Nov 30'!$D$10:$W$6901,8,0)</f>
        <v>In-Suite Renovation (Capital)</v>
      </c>
      <c r="K358" t="str">
        <f>VLOOKUP($A358,'Capital spend Nov 30'!$D$10:$W$6901,2,0)</f>
        <v>Rachel Robidoux</v>
      </c>
      <c r="L358" t="str">
        <f>VLOOKUP($A358,'Capital spend Nov 30'!$D$10:$W$6901,4,0)</f>
        <v>Suite 312 Reno One Bedroom</v>
      </c>
    </row>
    <row r="359" spans="1:12" hidden="1">
      <c r="A359" t="s">
        <v>7221</v>
      </c>
      <c r="B359" t="s">
        <v>977</v>
      </c>
      <c r="D359" t="str">
        <f t="shared" si="11"/>
        <v>P22-022620</v>
      </c>
      <c r="E359" t="str">
        <f>IFERROR(VLOOKUP($A359,'Capital spend Nov 30'!$D:$G,3,FALSE),"No PO")</f>
        <v>P22-022620 - Line 2</v>
      </c>
      <c r="F359" t="str">
        <f>VLOOKUP(A359,'Capital spend Nov 30'!D:Q,14,FALSE)</f>
        <v>Birkdale - 2022 - In-Suite Renovations</v>
      </c>
      <c r="G359" t="str">
        <f>VLOOKUP(A359,'Capital spend Nov 30'!D:U,18,FALSE)</f>
        <v>No</v>
      </c>
      <c r="H359" s="89">
        <f>SUMIF('Capital spend Nov 30'!D:D,'Dec 2022'!A359,'Capital spend Nov 30'!H:H)</f>
        <v>7713.76</v>
      </c>
      <c r="I359" t="str">
        <f>VLOOKUP(A359,'Capital spend Nov 30'!$D$10:$W$6901,15,0)</f>
        <v>ST10009</v>
      </c>
      <c r="J359" t="str">
        <f>VLOOKUP($A359,'Capital spend Nov 30'!$D$10:$W$6901,8,0)</f>
        <v>In-Suite Renovation (Capital)</v>
      </c>
      <c r="K359" t="str">
        <f>VLOOKUP($A359,'Capital spend Nov 30'!$D$10:$W$6901,2,0)</f>
        <v>Bianca Spano</v>
      </c>
      <c r="L359" t="str">
        <f>VLOOKUP($A359,'Capital spend Nov 30'!$D$10:$W$6901,4,0)</f>
        <v>Suite 306 Reno Paint, Carpet</v>
      </c>
    </row>
    <row r="360" spans="1:12" hidden="1">
      <c r="A360" t="s">
        <v>7222</v>
      </c>
      <c r="B360" t="s">
        <v>977</v>
      </c>
      <c r="D360" t="str">
        <f t="shared" si="11"/>
        <v>P22-022514</v>
      </c>
      <c r="E360" t="str">
        <f>IFERROR(VLOOKUP($A360,'Capital spend Nov 30'!$D:$G,3,FALSE),"No PO")</f>
        <v>P22-022514 - Line 2</v>
      </c>
      <c r="F360" t="str">
        <f>VLOOKUP(A360,'Capital spend Nov 30'!D:Q,14,FALSE)</f>
        <v>Parkwood Manor - 2022 - In-Suite Renovations</v>
      </c>
      <c r="G360" t="str">
        <f>VLOOKUP(A360,'Capital spend Nov 30'!D:U,18,FALSE)</f>
        <v>No</v>
      </c>
      <c r="H360" s="89">
        <f>SUMIF('Capital spend Nov 30'!D:D,'Dec 2022'!A360,'Capital spend Nov 30'!H:H)</f>
        <v>8156.47</v>
      </c>
      <c r="I360" t="str">
        <f>VLOOKUP(A360,'Capital spend Nov 30'!$D$10:$W$6901,15,0)</f>
        <v>ST10059</v>
      </c>
      <c r="J360" t="str">
        <f>VLOOKUP($A360,'Capital spend Nov 30'!$D$10:$W$6901,8,0)</f>
        <v>In-Suite Renovation (Capital)</v>
      </c>
      <c r="K360" t="str">
        <f>VLOOKUP($A360,'Capital spend Nov 30'!$D$10:$W$6901,2,0)</f>
        <v>Bryan Dylawsky</v>
      </c>
      <c r="L360" t="str">
        <f>VLOOKUP($A360,'Capital spend Nov 30'!$D$10:$W$6901,4,0)</f>
        <v>Suite 266 Reno Paint, Replace Vinyl Flooring Carpet</v>
      </c>
    </row>
    <row r="361" spans="1:12" hidden="1">
      <c r="A361" t="s">
        <v>7223</v>
      </c>
      <c r="B361" t="s">
        <v>977</v>
      </c>
      <c r="D361" t="str">
        <f t="shared" si="11"/>
        <v>P22-022515</v>
      </c>
      <c r="E361" t="str">
        <f>IFERROR(VLOOKUP($A361,'Capital spend Nov 30'!$D:$G,3,FALSE),"No PO")</f>
        <v>P22-022515 - Line 2</v>
      </c>
      <c r="F361" t="str">
        <f>VLOOKUP(A361,'Capital spend Nov 30'!D:Q,14,FALSE)</f>
        <v>Parkwood Manor - 2022 - In-Suite Renovations</v>
      </c>
      <c r="G361" t="str">
        <f>VLOOKUP(A361,'Capital spend Nov 30'!D:U,18,FALSE)</f>
        <v>No</v>
      </c>
      <c r="H361" s="89">
        <f>SUMIF('Capital spend Nov 30'!D:D,'Dec 2022'!A361,'Capital spend Nov 30'!H:H)</f>
        <v>11565.14</v>
      </c>
      <c r="I361" t="str">
        <f>VLOOKUP(A361,'Capital spend Nov 30'!$D$10:$W$6901,15,0)</f>
        <v>ST10059</v>
      </c>
      <c r="J361" t="str">
        <f>VLOOKUP($A361,'Capital spend Nov 30'!$D$10:$W$6901,8,0)</f>
        <v>In-Suite Renovation (Capital)</v>
      </c>
      <c r="K361" t="str">
        <f>VLOOKUP($A361,'Capital spend Nov 30'!$D$10:$W$6901,2,0)</f>
        <v>Bryan Dylawsky</v>
      </c>
      <c r="L361" t="str">
        <f>VLOOKUP($A361,'Capital spend Nov 30'!$D$10:$W$6901,4,0)</f>
        <v>Suite 308 Reno Paint, Replace Vinyl Flooring, Carpet</v>
      </c>
    </row>
    <row r="362" spans="1:12" hidden="1">
      <c r="A362" t="s">
        <v>7224</v>
      </c>
      <c r="B362" t="s">
        <v>977</v>
      </c>
      <c r="D362" t="str">
        <f t="shared" si="11"/>
        <v>P22-022561</v>
      </c>
      <c r="E362" t="str">
        <f>IFERROR(VLOOKUP($A362,'Capital spend Nov 30'!$D:$G,3,FALSE),"No PO")</f>
        <v>P22-022561 - Line 1</v>
      </c>
      <c r="F362" t="str">
        <f>VLOOKUP(A362,'Capital spend Nov 30'!D:Q,14,FALSE)</f>
        <v>The Bentley Regina - 2022 - In-Suite Renovations</v>
      </c>
      <c r="G362" t="str">
        <f>VLOOKUP(A362,'Capital spend Nov 30'!D:U,18,FALSE)</f>
        <v>No</v>
      </c>
      <c r="H362" s="89">
        <f>SUMIF('Capital spend Nov 30'!D:D,'Dec 2022'!A362,'Capital spend Nov 30'!H:H)</f>
        <v>6132.26</v>
      </c>
      <c r="I362" t="str">
        <f>VLOOKUP(A362,'Capital spend Nov 30'!$D$10:$W$6901,15,0)</f>
        <v>ST10085</v>
      </c>
      <c r="J362" t="str">
        <f>VLOOKUP($A362,'Capital spend Nov 30'!$D$10:$W$6901,8,0)</f>
        <v>In-Suite Renovation (Capital)</v>
      </c>
      <c r="K362" t="str">
        <f>VLOOKUP($A362,'Capital spend Nov 30'!$D$10:$W$6901,2,0)</f>
        <v>Reymon Roxas</v>
      </c>
      <c r="L362" t="str">
        <f>VLOOKUP($A362,'Capital spend Nov 30'!$D$10:$W$6901,4,0)</f>
        <v>Suite 424 Reno Additional Scope</v>
      </c>
    </row>
    <row r="363" spans="1:12">
      <c r="A363" t="s">
        <v>7225</v>
      </c>
      <c r="B363" t="s">
        <v>977</v>
      </c>
      <c r="D363" t="str">
        <f t="shared" si="11"/>
        <v>P22-022637</v>
      </c>
      <c r="E363" t="str">
        <f>IFERROR(VLOOKUP($A363,'Capital spend Nov 30'!$D:$G,3,FALSE),"No PO")</f>
        <v>P22-022637 - Line 1</v>
      </c>
      <c r="F363" t="str">
        <f>VLOOKUP(A363,'Capital spend Nov 30'!D:Q,14,FALSE)</f>
        <v>Axium - 2022 - Capital Budget Roll Up</v>
      </c>
      <c r="G363" t="str">
        <f>VLOOKUP(A363,'Capital spend Nov 30'!D:U,18,FALSE)</f>
        <v>No</v>
      </c>
      <c r="H363" s="89">
        <f>SUMIF('Capital spend Nov 30'!D:D,'Dec 2022'!A363,'Capital spend Nov 30'!H:H)</f>
        <v>31165.9</v>
      </c>
      <c r="I363" t="str">
        <f>VLOOKUP(A363,'Capital spend Nov 30'!$D$10:$W$6901,15,0)</f>
        <v>ST10161</v>
      </c>
      <c r="J363" t="str">
        <f>VLOOKUP($A363,'Capital spend Nov 30'!$D$10:$W$6901,8,0)</f>
        <v>Kitchen (Capital)</v>
      </c>
      <c r="K363" t="str">
        <f>VLOOKUP($A363,'Capital spend Nov 30'!$D$10:$W$6901,2,0)</f>
        <v>Franco D'Angelo</v>
      </c>
      <c r="L363" t="str">
        <f>VLOOKUP($A363,'Capital spend Nov 30'!$D$10:$W$6901,4,0)</f>
        <v>Longfields  - 2022 - Gardenview Kitchen Dishwasher space. Failed drainpipe caused water infiltration and mold damage ... Work is completed. More 10 yrs</v>
      </c>
    </row>
    <row r="364" spans="1:12" hidden="1">
      <c r="A364" t="s">
        <v>7226</v>
      </c>
      <c r="B364" t="s">
        <v>977</v>
      </c>
      <c r="D364" t="str">
        <f t="shared" si="11"/>
        <v>P22-022628</v>
      </c>
      <c r="E364" t="str">
        <f>IFERROR(VLOOKUP($A364,'Capital spend Nov 30'!$D:$G,3,FALSE),"No PO")</f>
        <v>P22-022628 - Line 2</v>
      </c>
      <c r="F364" t="str">
        <f>VLOOKUP(A364,'Capital spend Nov 30'!D:Q,14,FALSE)</f>
        <v>Stittsville Villa - 2022 - In-Suite Renovations</v>
      </c>
      <c r="G364" t="str">
        <f>VLOOKUP(A364,'Capital spend Nov 30'!D:U,18,FALSE)</f>
        <v>No</v>
      </c>
      <c r="H364" s="89">
        <f>SUMIF('Capital spend Nov 30'!D:D,'Dec 2022'!A364,'Capital spend Nov 30'!H:H)</f>
        <v>4069.3399999999997</v>
      </c>
      <c r="I364" t="str">
        <f>VLOOKUP(A364,'Capital spend Nov 30'!$D$10:$W$6901,15,0)</f>
        <v>ST10037</v>
      </c>
      <c r="J364" t="str">
        <f>VLOOKUP($A364,'Capital spend Nov 30'!$D$10:$W$6901,8,0)</f>
        <v>In-Suite Renovation (Capital)</v>
      </c>
      <c r="K364" t="str">
        <f>VLOOKUP($A364,'Capital spend Nov 30'!$D$10:$W$6901,2,0)</f>
        <v>Lisa Lacroix-Cowan</v>
      </c>
      <c r="L364" t="str">
        <f>VLOOKUP($A364,'Capital spend Nov 30'!$D$10:$W$6901,4,0)</f>
        <v>Suite  217 Reno</v>
      </c>
    </row>
    <row r="365" spans="1:12" hidden="1">
      <c r="D365" t="str">
        <f t="shared" si="11"/>
        <v>No PO</v>
      </c>
      <c r="E365" t="str">
        <f>IFERROR(VLOOKUP($A365,'Capital spend Nov 30'!$D:$G,3,FALSE),"No PO")</f>
        <v>No PO</v>
      </c>
      <c r="F365" t="e">
        <f>VLOOKUP(A365,'Capital spend Nov 30'!D:Q,14,FALSE)</f>
        <v>#N/A</v>
      </c>
      <c r="G365" t="e">
        <f>VLOOKUP(A365,'Capital spend Nov 30'!D:U,18,FALSE)</f>
        <v>#N/A</v>
      </c>
      <c r="H365" s="89">
        <f>SUMIF('Capital spend Nov 30'!D:D,'Dec 2022'!A365,'Capital spend Nov 30'!H:H)</f>
        <v>0</v>
      </c>
      <c r="I365" t="e">
        <f>VLOOKUP(A365,'Capital spend Nov 30'!$D$10:$W$6901,15,0)</f>
        <v>#N/A</v>
      </c>
      <c r="J365" t="e">
        <f>VLOOKUP($A365,'Capital spend Nov 30'!$D$10:$W$6901,8,0)</f>
        <v>#N/A</v>
      </c>
      <c r="K365" t="e">
        <f>VLOOKUP($A365,'Capital spend Nov 30'!$D$10:$W$6901,2,0)</f>
        <v>#N/A</v>
      </c>
      <c r="L365" t="e">
        <f>VLOOKUP($A365,'Capital spend Nov 30'!$D$10:$W$6901,4,0)</f>
        <v>#N/A</v>
      </c>
    </row>
    <row r="366" spans="1:12" hidden="1">
      <c r="D366" t="str">
        <f t="shared" si="11"/>
        <v>No PO</v>
      </c>
      <c r="E366" t="str">
        <f>IFERROR(VLOOKUP($A366,'Capital spend Nov 30'!$D:$G,3,FALSE),"No PO")</f>
        <v>No PO</v>
      </c>
      <c r="F366" t="e">
        <f>VLOOKUP(A366,'Capital spend Nov 30'!D:Q,14,FALSE)</f>
        <v>#N/A</v>
      </c>
      <c r="G366" t="e">
        <f>VLOOKUP(A366,'Capital spend Nov 30'!D:U,18,FALSE)</f>
        <v>#N/A</v>
      </c>
      <c r="H366" s="89">
        <f>SUMIF('Capital spend Nov 30'!D:D,'Dec 2022'!A366,'Capital spend Nov 30'!H:H)</f>
        <v>0</v>
      </c>
      <c r="I366" t="e">
        <f>VLOOKUP(A366,'Capital spend Nov 30'!$D$10:$W$6901,15,0)</f>
        <v>#N/A</v>
      </c>
      <c r="J366" t="e">
        <f>VLOOKUP($A366,'Capital spend Nov 30'!$D$10:$W$6901,8,0)</f>
        <v>#N/A</v>
      </c>
      <c r="K366" t="e">
        <f>VLOOKUP($A366,'Capital spend Nov 30'!$D$10:$W$6901,2,0)</f>
        <v>#N/A</v>
      </c>
      <c r="L366" t="e">
        <f>VLOOKUP($A366,'Capital spend Nov 30'!$D$10:$W$6901,4,0)</f>
        <v>#N/A</v>
      </c>
    </row>
    <row r="367" spans="1:12" hidden="1">
      <c r="D367" t="str">
        <f t="shared" si="11"/>
        <v>No PO</v>
      </c>
      <c r="E367" t="str">
        <f>IFERROR(VLOOKUP($A367,'Capital spend Nov 30'!$D:$G,3,FALSE),"No PO")</f>
        <v>No PO</v>
      </c>
      <c r="F367" t="e">
        <f>VLOOKUP(A367,'Capital spend Nov 30'!D:Q,14,FALSE)</f>
        <v>#N/A</v>
      </c>
      <c r="G367" t="e">
        <f>VLOOKUP(A367,'Capital spend Nov 30'!D:U,18,FALSE)</f>
        <v>#N/A</v>
      </c>
      <c r="H367" s="89">
        <f>SUMIF('Capital spend Nov 30'!D:D,'Dec 2022'!A367,'Capital spend Nov 30'!H:H)</f>
        <v>0</v>
      </c>
      <c r="I367" t="e">
        <f>VLOOKUP(A367,'Capital spend Nov 30'!$D$10:$W$6901,15,0)</f>
        <v>#N/A</v>
      </c>
      <c r="J367" t="e">
        <f>VLOOKUP($A367,'Capital spend Nov 30'!$D$10:$W$6901,8,0)</f>
        <v>#N/A</v>
      </c>
      <c r="K367" t="e">
        <f>VLOOKUP($A367,'Capital spend Nov 30'!$D$10:$W$6901,2,0)</f>
        <v>#N/A</v>
      </c>
      <c r="L367" t="e">
        <f>VLOOKUP($A367,'Capital spend Nov 30'!$D$10:$W$6901,4,0)</f>
        <v>#N/A</v>
      </c>
    </row>
    <row r="368" spans="1:12" hidden="1">
      <c r="D368" t="str">
        <f t="shared" si="11"/>
        <v>No PO</v>
      </c>
      <c r="E368" t="str">
        <f>IFERROR(VLOOKUP($A368,'Capital spend Nov 30'!$D:$G,3,FALSE),"No PO")</f>
        <v>No PO</v>
      </c>
      <c r="F368" t="e">
        <f>VLOOKUP(A368,'Capital spend Nov 30'!D:Q,14,FALSE)</f>
        <v>#N/A</v>
      </c>
      <c r="G368" t="e">
        <f>VLOOKUP(A368,'Capital spend Nov 30'!D:U,18,FALSE)</f>
        <v>#N/A</v>
      </c>
      <c r="H368" s="89">
        <f>SUMIF('Capital spend Nov 30'!D:D,'Dec 2022'!A368,'Capital spend Nov 30'!H:H)</f>
        <v>0</v>
      </c>
      <c r="I368" t="e">
        <f>VLOOKUP(A368,'Capital spend Nov 30'!$D$10:$W$6901,15,0)</f>
        <v>#N/A</v>
      </c>
      <c r="J368" t="e">
        <f>VLOOKUP($A368,'Capital spend Nov 30'!$D$10:$W$6901,8,0)</f>
        <v>#N/A</v>
      </c>
      <c r="K368" t="e">
        <f>VLOOKUP($A368,'Capital spend Nov 30'!$D$10:$W$6901,2,0)</f>
        <v>#N/A</v>
      </c>
      <c r="L368" t="e">
        <f>VLOOKUP($A368,'Capital spend Nov 30'!$D$10:$W$6901,4,0)</f>
        <v>#N/A</v>
      </c>
    </row>
    <row r="369" spans="4:12" hidden="1">
      <c r="D369" t="str">
        <f t="shared" si="11"/>
        <v>No PO</v>
      </c>
      <c r="E369" t="str">
        <f>IFERROR(VLOOKUP($A369,'Capital spend Nov 30'!$D:$G,3,FALSE),"No PO")</f>
        <v>No PO</v>
      </c>
      <c r="F369" t="e">
        <f>VLOOKUP(A369,'Capital spend Nov 30'!D:Q,14,FALSE)</f>
        <v>#N/A</v>
      </c>
      <c r="G369" t="e">
        <f>VLOOKUP(A369,'Capital spend Nov 30'!D:U,18,FALSE)</f>
        <v>#N/A</v>
      </c>
      <c r="H369" s="89">
        <f>SUMIF('Capital spend Nov 30'!D:D,'Dec 2022'!A369,'Capital spend Nov 30'!H:H)</f>
        <v>0</v>
      </c>
      <c r="I369" t="e">
        <f>VLOOKUP(A369,'Capital spend Nov 30'!$D$10:$W$6901,15,0)</f>
        <v>#N/A</v>
      </c>
      <c r="J369" t="e">
        <f>VLOOKUP($A369,'Capital spend Nov 30'!$D$10:$W$6901,8,0)</f>
        <v>#N/A</v>
      </c>
      <c r="K369" t="e">
        <f>VLOOKUP($A369,'Capital spend Nov 30'!$D$10:$W$6901,2,0)</f>
        <v>#N/A</v>
      </c>
      <c r="L369" t="e">
        <f>VLOOKUP($A369,'Capital spend Nov 30'!$D$10:$W$6901,4,0)</f>
        <v>#N/A</v>
      </c>
    </row>
  </sheetData>
  <autoFilter ref="A6:N369" xr:uid="{7E131D64-641E-4875-8715-F60431ECD791}">
    <filterColumn colId="1">
      <filters>
        <filter val="Darrel"/>
      </filters>
    </filterColumn>
    <filterColumn colId="9">
      <filters>
        <filter val="Access and Security systems (Capital)"/>
        <filter val="Amenity Spaces (Capital)"/>
        <filter val="Artwork (Capital)"/>
        <filter val="Corridors (Capital)"/>
        <filter val="Electrical Systems (Capital)"/>
        <filter val="Exterior Window (Capital)"/>
        <filter val="Fire alarm/Sprinkler (Capital)"/>
        <filter val="HVAC Systems (Capital)"/>
        <filter val="Kitchen (Capital)"/>
        <filter val="Kitchen FF&amp;E (Capital)"/>
        <filter val="Landscaping Features (Capital)"/>
        <filter val="Laundry FF&amp;E (Capital)"/>
        <filter val="Plumbing (Capital)"/>
        <filter val="Spa/Tubs/Washrooms (Capital)"/>
        <filter val="Tenant Spaces (Capital)"/>
        <filter val="Tenant Spaces FF&amp;E (Capital)"/>
      </filters>
    </filterColumn>
  </autoFilter>
  <dataConsolidate/>
  <mergeCells count="6">
    <mergeCell ref="C34:D34"/>
    <mergeCell ref="C3:D3"/>
    <mergeCell ref="C30:D30"/>
    <mergeCell ref="C33:D33"/>
    <mergeCell ref="C31:D31"/>
    <mergeCell ref="C32:D3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filterMode="1"/>
  <dimension ref="A1:Y7947"/>
  <sheetViews>
    <sheetView topLeftCell="A10" workbookViewId="0">
      <selection activeCell="F3" sqref="F3"/>
    </sheetView>
  </sheetViews>
  <sheetFormatPr defaultRowHeight="15"/>
  <cols>
    <col min="1" max="1" width="29.140625" customWidth="1"/>
    <col min="2" max="2" width="32.5703125" customWidth="1"/>
    <col min="3" max="3" width="8.85546875" customWidth="1"/>
    <col min="4" max="4" width="16.7109375" customWidth="1"/>
    <col min="5" max="5" width="35.7109375" customWidth="1"/>
    <col min="6" max="6" width="17.28515625" bestFit="1" customWidth="1"/>
    <col min="7" max="7" width="102.85546875" customWidth="1"/>
    <col min="8" max="8" width="27.140625" bestFit="1" customWidth="1"/>
    <col min="9" max="10" width="8.85546875" customWidth="1"/>
    <col min="11" max="11" width="54.42578125" customWidth="1"/>
    <col min="12" max="12" width="29.140625" customWidth="1"/>
    <col min="13" max="13" width="31.28515625" customWidth="1"/>
    <col min="14" max="14" width="20.140625" bestFit="1" customWidth="1"/>
    <col min="15" max="15" width="43.28515625" bestFit="1" customWidth="1"/>
    <col min="16" max="16" width="20.7109375" bestFit="1" customWidth="1"/>
    <col min="17" max="17" width="76.7109375" bestFit="1" customWidth="1"/>
    <col min="19" max="19" width="28.5703125" bestFit="1" customWidth="1"/>
    <col min="20" max="20" width="28.5703125" customWidth="1"/>
    <col min="21" max="21" width="9.42578125" customWidth="1"/>
    <col min="22" max="22" width="11.42578125" style="2" bestFit="1" customWidth="1"/>
  </cols>
  <sheetData>
    <row r="1" spans="1:23">
      <c r="A1" s="33" t="s">
        <v>7227</v>
      </c>
      <c r="B1" s="33"/>
      <c r="C1" s="33"/>
      <c r="D1" s="33"/>
      <c r="E1" s="33"/>
      <c r="F1" s="33"/>
      <c r="G1" s="33"/>
      <c r="H1" s="33"/>
      <c r="I1" s="33"/>
      <c r="J1" s="33"/>
      <c r="K1" s="33"/>
      <c r="L1" s="33"/>
      <c r="M1" s="33"/>
      <c r="N1" s="33"/>
      <c r="O1" s="33"/>
      <c r="P1" s="33"/>
      <c r="Q1" s="33"/>
    </row>
    <row r="2" spans="1:23">
      <c r="A2" s="34" t="s">
        <v>5137</v>
      </c>
      <c r="B2" s="20" t="s">
        <v>7228</v>
      </c>
    </row>
    <row r="3" spans="1:23">
      <c r="A3" s="34" t="s">
        <v>7229</v>
      </c>
      <c r="B3" s="20" t="s">
        <v>7230</v>
      </c>
    </row>
    <row r="4" spans="1:23">
      <c r="A4" s="34" t="s">
        <v>7231</v>
      </c>
      <c r="B4" s="20"/>
    </row>
    <row r="5" spans="1:23">
      <c r="A5" s="34" t="s">
        <v>7232</v>
      </c>
      <c r="B5" s="19">
        <v>44562</v>
      </c>
    </row>
    <row r="6" spans="1:23">
      <c r="A6" s="34" t="s">
        <v>7233</v>
      </c>
      <c r="B6" s="19">
        <v>44893</v>
      </c>
    </row>
    <row r="7" spans="1:23">
      <c r="A7" s="34" t="s">
        <v>7234</v>
      </c>
      <c r="B7" s="20"/>
    </row>
    <row r="8" spans="1:23">
      <c r="A8" s="34" t="s">
        <v>7235</v>
      </c>
      <c r="B8" s="20"/>
      <c r="E8">
        <v>2</v>
      </c>
      <c r="F8">
        <v>3</v>
      </c>
      <c r="G8">
        <v>4</v>
      </c>
      <c r="H8">
        <v>5</v>
      </c>
      <c r="I8">
        <v>6</v>
      </c>
      <c r="J8">
        <v>7</v>
      </c>
      <c r="K8">
        <v>8</v>
      </c>
      <c r="L8">
        <v>9</v>
      </c>
      <c r="M8">
        <v>10</v>
      </c>
      <c r="N8">
        <v>11</v>
      </c>
      <c r="O8">
        <v>12</v>
      </c>
      <c r="P8">
        <v>13</v>
      </c>
      <c r="Q8">
        <v>14</v>
      </c>
      <c r="R8">
        <v>15</v>
      </c>
      <c r="S8">
        <v>16</v>
      </c>
      <c r="T8">
        <v>17</v>
      </c>
      <c r="U8">
        <v>18</v>
      </c>
      <c r="V8">
        <v>19</v>
      </c>
    </row>
    <row r="9" spans="1:23">
      <c r="F9" s="127" t="s">
        <v>7236</v>
      </c>
      <c r="G9" s="127"/>
      <c r="J9" s="35" t="s">
        <v>7237</v>
      </c>
    </row>
    <row r="10" spans="1:23">
      <c r="A10" s="35" t="s">
        <v>5137</v>
      </c>
      <c r="B10" s="35" t="s">
        <v>985</v>
      </c>
      <c r="C10" s="35" t="s">
        <v>7238</v>
      </c>
      <c r="D10" s="35" t="s">
        <v>980</v>
      </c>
      <c r="E10" s="35" t="s">
        <v>7239</v>
      </c>
      <c r="F10" s="35" t="s">
        <v>7240</v>
      </c>
      <c r="G10" s="35" t="s">
        <v>7241</v>
      </c>
      <c r="H10" s="35" t="s">
        <v>7242</v>
      </c>
      <c r="I10" s="35" t="s">
        <v>7231</v>
      </c>
      <c r="J10" s="35" t="s">
        <v>7243</v>
      </c>
      <c r="K10" s="35" t="s">
        <v>983</v>
      </c>
      <c r="L10" s="35" t="s">
        <v>7244</v>
      </c>
      <c r="M10" s="35" t="s">
        <v>7245</v>
      </c>
      <c r="N10" s="35" t="s">
        <v>7246</v>
      </c>
      <c r="O10" s="35" t="s">
        <v>7247</v>
      </c>
      <c r="P10" s="35" t="s">
        <v>7248</v>
      </c>
      <c r="Q10" s="35" t="s">
        <v>1007</v>
      </c>
      <c r="R10" s="1" t="str">
        <f>CONCATENATE("ST",LEFT(B10,5))</f>
        <v>STSite</v>
      </c>
      <c r="S10" s="35" t="s">
        <v>7249</v>
      </c>
      <c r="T10" s="35" t="s">
        <v>7250</v>
      </c>
      <c r="U10" s="1" t="s">
        <v>1008</v>
      </c>
      <c r="V10" s="47" t="s">
        <v>7251</v>
      </c>
      <c r="W10" s="35"/>
    </row>
    <row r="11" spans="1:23" hidden="1">
      <c r="A11" s="25" t="s">
        <v>7252</v>
      </c>
      <c r="B11" s="25" t="s">
        <v>7253</v>
      </c>
      <c r="C11" s="25" t="s">
        <v>7254</v>
      </c>
      <c r="D11" s="25" t="s">
        <v>7255</v>
      </c>
      <c r="E11" s="25" t="s">
        <v>7256</v>
      </c>
      <c r="H11" s="21">
        <v>555</v>
      </c>
      <c r="I11" s="25" t="s">
        <v>7257</v>
      </c>
      <c r="K11" s="25" t="s">
        <v>7258</v>
      </c>
      <c r="L11" s="25" t="s">
        <v>7259</v>
      </c>
      <c r="M11" s="22">
        <v>0</v>
      </c>
      <c r="N11" s="22">
        <v>0</v>
      </c>
      <c r="O11" s="21">
        <v>0</v>
      </c>
      <c r="P11" s="21">
        <v>55</v>
      </c>
      <c r="Q11" s="25" t="s">
        <v>7260</v>
      </c>
      <c r="R11" s="1" t="str">
        <f t="shared" ref="R11" si="0">CONCATENATE("ST",LEFT(B11,5))</f>
        <v>ST10086</v>
      </c>
      <c r="S11" t="str">
        <f>VLOOKUP(R11,Data!$C$2:$D$261,2,0)</f>
        <v>Renaissance</v>
      </c>
      <c r="T11">
        <f>COUNTIF('Feb 2022'!A:A,D11)+COUNTIF('Mar 2022'!A:A,D11)+COUNTIF('Apr 2022'!A:A,D11)+COUNTIF('May 2022'!A:A,D11)+COUNTIF('June 2022'!A:A,D11)+COUNTIF('July 2022'!A:A,D11)+COUNTIF('Aug 2022'!A:A,D11)+COUNTIF('Sep 2022'!A:A,D11)+COUNTIF('Oct 2022'!A:A,D11)+COUNTIF('Dec 2022'!A:A,D11)</f>
        <v>0</v>
      </c>
      <c r="U11" t="str">
        <f>VLOOKUP(Q11,'Capital Lookup'!A:B,2,FALSE)</f>
        <v>Yes</v>
      </c>
      <c r="V11" s="2" t="str">
        <f>IFERROR(VLOOKUP(LEFT(F11,10),'Find Purchase Orders'!B:J,9,FALSE),"")</f>
        <v/>
      </c>
      <c r="W11" s="25" t="s">
        <v>7261</v>
      </c>
    </row>
    <row r="12" spans="1:23" hidden="1">
      <c r="A12" s="25" t="s">
        <v>7252</v>
      </c>
      <c r="B12" s="25" t="s">
        <v>7253</v>
      </c>
      <c r="C12" s="25" t="s">
        <v>7254</v>
      </c>
      <c r="D12" s="25" t="s">
        <v>7255</v>
      </c>
      <c r="E12" s="25" t="s">
        <v>7256</v>
      </c>
      <c r="H12" s="21">
        <v>5967.7</v>
      </c>
      <c r="I12" s="25" t="s">
        <v>7257</v>
      </c>
      <c r="K12" s="25" t="s">
        <v>7262</v>
      </c>
      <c r="L12" s="25" t="s">
        <v>7259</v>
      </c>
      <c r="M12" s="22">
        <v>0</v>
      </c>
      <c r="N12" s="22">
        <v>0</v>
      </c>
      <c r="O12" s="21">
        <v>0</v>
      </c>
      <c r="P12" s="21">
        <v>591.4</v>
      </c>
      <c r="Q12" s="25" t="s">
        <v>7260</v>
      </c>
      <c r="R12" s="1" t="str">
        <f t="shared" ref="R12:R75" si="1">CONCATENATE("ST",LEFT(B12,5))</f>
        <v>ST10086</v>
      </c>
      <c r="S12" t="str">
        <f>VLOOKUP(R12,Data!$C$2:$D$261,2,0)</f>
        <v>Renaissance</v>
      </c>
      <c r="T12">
        <f>COUNTIF('Feb 2022'!A:A,D12)+COUNTIF('Mar 2022'!A:A,D12)+COUNTIF('Apr 2022'!A:A,D12)+COUNTIF('May 2022'!A:A,D12)+COUNTIF('June 2022'!A:A,D12)+COUNTIF('July 2022'!A:A,D12)+COUNTIF('Aug 2022'!A:A,D12)+COUNTIF('Sep 2022'!A:A,D12)+COUNTIF('Oct 2022'!A:A,D12)+COUNTIF('Dec 2022'!A:A,D12)</f>
        <v>0</v>
      </c>
      <c r="U12" t="str">
        <f>VLOOKUP(Q12,'Capital Lookup'!A:B,2,FALSE)</f>
        <v>Yes</v>
      </c>
      <c r="V12" s="2" t="str">
        <f>IFERROR(VLOOKUP(LEFT(F12,10),'Find Purchase Orders'!B:J,9,FALSE),"")</f>
        <v/>
      </c>
      <c r="W12" s="25" t="s">
        <v>7261</v>
      </c>
    </row>
    <row r="13" spans="1:23" hidden="1">
      <c r="A13" s="25" t="s">
        <v>7261</v>
      </c>
      <c r="B13" s="25" t="s">
        <v>7263</v>
      </c>
      <c r="C13" s="25" t="s">
        <v>7264</v>
      </c>
      <c r="D13" s="25" t="s">
        <v>7265</v>
      </c>
      <c r="E13" s="25" t="s">
        <v>7266</v>
      </c>
      <c r="H13" s="21">
        <v>8712.0400000000009</v>
      </c>
      <c r="I13" s="25" t="s">
        <v>7257</v>
      </c>
      <c r="K13" s="25" t="s">
        <v>7262</v>
      </c>
      <c r="L13" s="25" t="s">
        <v>7267</v>
      </c>
      <c r="M13" s="22">
        <v>0</v>
      </c>
      <c r="N13" s="22">
        <v>0</v>
      </c>
      <c r="O13" s="21">
        <v>0</v>
      </c>
      <c r="P13" s="21">
        <v>1002.27</v>
      </c>
      <c r="Q13" s="25" t="s">
        <v>7268</v>
      </c>
      <c r="R13" s="1" t="str">
        <f t="shared" si="1"/>
        <v>ST10030</v>
      </c>
      <c r="S13" t="str">
        <f>VLOOKUP(R13,Data!$C$2:$D$261,2,0)</f>
        <v>Rayoak Place</v>
      </c>
      <c r="T13">
        <f>COUNTIF('Feb 2022'!A:A,D13)+COUNTIF('Mar 2022'!A:A,D13)+COUNTIF('Apr 2022'!A:A,D13)+COUNTIF('May 2022'!A:A,D13)+COUNTIF('June 2022'!A:A,D13)+COUNTIF('July 2022'!A:A,D13)+COUNTIF('Aug 2022'!A:A,D13)+COUNTIF('Sep 2022'!A:A,D13)+COUNTIF('Oct 2022'!A:A,D13)+COUNTIF('Dec 2022'!A:A,D13)</f>
        <v>0</v>
      </c>
      <c r="U13" t="str">
        <f>VLOOKUP(Q13,'Capital Lookup'!A:B,2,FALSE)</f>
        <v>Yes</v>
      </c>
      <c r="V13" s="2" t="str">
        <f>IFERROR(VLOOKUP(LEFT(F13,10),'Find Purchase Orders'!B:J,9,FALSE),"")</f>
        <v/>
      </c>
      <c r="W13" s="25" t="s">
        <v>7269</v>
      </c>
    </row>
    <row r="14" spans="1:23" hidden="1">
      <c r="A14" s="25" t="s">
        <v>7269</v>
      </c>
      <c r="B14" s="25" t="s">
        <v>7270</v>
      </c>
      <c r="C14" s="25" t="s">
        <v>7271</v>
      </c>
      <c r="D14" s="25" t="s">
        <v>7272</v>
      </c>
      <c r="E14" s="25" t="s">
        <v>7273</v>
      </c>
      <c r="H14" s="21">
        <v>16184</v>
      </c>
      <c r="I14" s="25" t="s">
        <v>7257</v>
      </c>
      <c r="K14" s="25" t="s">
        <v>7274</v>
      </c>
      <c r="L14" s="25" t="s">
        <v>7275</v>
      </c>
      <c r="M14" s="22">
        <v>0</v>
      </c>
      <c r="N14" s="22">
        <v>0</v>
      </c>
      <c r="O14" s="21">
        <v>0</v>
      </c>
      <c r="P14" s="21">
        <v>1734</v>
      </c>
      <c r="Q14" s="25"/>
      <c r="R14" s="1" t="str">
        <f t="shared" si="1"/>
        <v>ST10211</v>
      </c>
      <c r="S14" t="str">
        <f>VLOOKUP(R14,Data!$C$2:$D$261,2,0)</f>
        <v>Capilano Care Centre</v>
      </c>
      <c r="T14">
        <f>COUNTIF('Feb 2022'!A:A,D14)+COUNTIF('Mar 2022'!A:A,D14)+COUNTIF('Apr 2022'!A:A,D14)+COUNTIF('May 2022'!A:A,D14)+COUNTIF('June 2022'!A:A,D14)+COUNTIF('July 2022'!A:A,D14)+COUNTIF('Aug 2022'!A:A,D14)+COUNTIF('Sep 2022'!A:A,D14)+COUNTIF('Oct 2022'!A:A,D14)+COUNTIF('Dec 2022'!A:A,D14)</f>
        <v>0</v>
      </c>
      <c r="U14" t="e">
        <f>VLOOKUP(Q14,'Capital Lookup'!A:B,2,FALSE)</f>
        <v>#N/A</v>
      </c>
      <c r="V14" s="2" t="str">
        <f>IFERROR(VLOOKUP(LEFT(F14,10),'Find Purchase Orders'!B:J,9,FALSE),"")</f>
        <v/>
      </c>
      <c r="W14" s="25" t="s">
        <v>7269</v>
      </c>
    </row>
    <row r="15" spans="1:23" hidden="1">
      <c r="A15" s="25" t="s">
        <v>7261</v>
      </c>
      <c r="B15" s="25" t="s">
        <v>7276</v>
      </c>
      <c r="C15" s="25" t="s">
        <v>7277</v>
      </c>
      <c r="D15" s="25" t="s">
        <v>7278</v>
      </c>
      <c r="E15" s="25" t="s">
        <v>7279</v>
      </c>
      <c r="H15" s="21">
        <v>2519.25</v>
      </c>
      <c r="I15" s="25" t="s">
        <v>7257</v>
      </c>
      <c r="K15" s="25" t="s">
        <v>7262</v>
      </c>
      <c r="L15" s="25" t="s">
        <v>7259</v>
      </c>
      <c r="M15" s="22">
        <v>0</v>
      </c>
      <c r="N15" s="22">
        <v>0</v>
      </c>
      <c r="O15" s="21">
        <v>0</v>
      </c>
      <c r="P15" s="21">
        <v>119.96</v>
      </c>
      <c r="Q15" s="25" t="s">
        <v>7280</v>
      </c>
      <c r="R15" s="1" t="str">
        <f t="shared" si="1"/>
        <v>ST10064</v>
      </c>
      <c r="S15" t="str">
        <f>VLOOKUP(R15,Data!$C$2:$D$261,2,0)</f>
        <v>Aspen Ridge</v>
      </c>
      <c r="T15">
        <f>COUNTIF('Feb 2022'!A:A,D15)+COUNTIF('Mar 2022'!A:A,D15)+COUNTIF('Apr 2022'!A:A,D15)+COUNTIF('May 2022'!A:A,D15)+COUNTIF('June 2022'!A:A,D15)+COUNTIF('July 2022'!A:A,D15)+COUNTIF('Aug 2022'!A:A,D15)+COUNTIF('Sep 2022'!A:A,D15)+COUNTIF('Oct 2022'!A:A,D15)+COUNTIF('Dec 2022'!A:A,D15)</f>
        <v>0</v>
      </c>
      <c r="U15" t="str">
        <f>VLOOKUP(Q15,'Capital Lookup'!A:B,2,FALSE)</f>
        <v>Yes</v>
      </c>
      <c r="V15" s="2" t="str">
        <f>IFERROR(VLOOKUP(LEFT(F15,10),'Find Purchase Orders'!B:J,9,FALSE),"")</f>
        <v/>
      </c>
      <c r="W15" s="25" t="s">
        <v>7252</v>
      </c>
    </row>
    <row r="16" spans="1:23" hidden="1">
      <c r="A16" s="25" t="s">
        <v>7261</v>
      </c>
      <c r="B16" s="25" t="s">
        <v>7276</v>
      </c>
      <c r="C16" s="25" t="s">
        <v>7277</v>
      </c>
      <c r="D16" s="25" t="s">
        <v>7278</v>
      </c>
      <c r="E16" s="25" t="s">
        <v>7279</v>
      </c>
      <c r="H16" s="21">
        <v>4088.67</v>
      </c>
      <c r="I16" s="25" t="s">
        <v>7257</v>
      </c>
      <c r="K16" s="25" t="s">
        <v>7262</v>
      </c>
      <c r="L16" s="25" t="s">
        <v>7259</v>
      </c>
      <c r="M16" s="22">
        <v>0</v>
      </c>
      <c r="N16" s="22">
        <v>0</v>
      </c>
      <c r="O16" s="21">
        <v>0</v>
      </c>
      <c r="P16" s="21">
        <v>194.7</v>
      </c>
      <c r="Q16" s="25" t="s">
        <v>7280</v>
      </c>
      <c r="R16" s="1" t="str">
        <f t="shared" si="1"/>
        <v>ST10064</v>
      </c>
      <c r="S16" t="str">
        <f>VLOOKUP(R16,Data!$C$2:$D$261,2,0)</f>
        <v>Aspen Ridge</v>
      </c>
      <c r="T16">
        <f>COUNTIF('Feb 2022'!A:A,D16)+COUNTIF('Mar 2022'!A:A,D16)+COUNTIF('Apr 2022'!A:A,D16)+COUNTIF('May 2022'!A:A,D16)+COUNTIF('June 2022'!A:A,D16)+COUNTIF('July 2022'!A:A,D16)+COUNTIF('Aug 2022'!A:A,D16)+COUNTIF('Sep 2022'!A:A,D16)+COUNTIF('Oct 2022'!A:A,D16)+COUNTIF('Dec 2022'!A:A,D16)</f>
        <v>0</v>
      </c>
      <c r="U16" t="str">
        <f>VLOOKUP(Q16,'Capital Lookup'!A:B,2,FALSE)</f>
        <v>Yes</v>
      </c>
      <c r="V16" s="2" t="str">
        <f>IFERROR(VLOOKUP(LEFT(F16,10),'Find Purchase Orders'!B:J,9,FALSE),"")</f>
        <v/>
      </c>
      <c r="W16" s="25" t="s">
        <v>7252</v>
      </c>
    </row>
    <row r="17" spans="1:23" hidden="1">
      <c r="A17" s="25" t="s">
        <v>7261</v>
      </c>
      <c r="B17" s="25" t="s">
        <v>7281</v>
      </c>
      <c r="C17" s="25" t="s">
        <v>7282</v>
      </c>
      <c r="D17" s="25" t="s">
        <v>7283</v>
      </c>
      <c r="E17" s="25" t="s">
        <v>7284</v>
      </c>
      <c r="F17" s="25" t="s">
        <v>7285</v>
      </c>
      <c r="G17" s="25" t="s">
        <v>7286</v>
      </c>
      <c r="H17" s="21">
        <v>1751.5</v>
      </c>
      <c r="I17" s="25" t="s">
        <v>7287</v>
      </c>
      <c r="J17" s="25" t="s">
        <v>7288</v>
      </c>
      <c r="K17" s="25" t="s">
        <v>7289</v>
      </c>
      <c r="L17" s="25" t="s">
        <v>7259</v>
      </c>
      <c r="M17" s="21">
        <v>1751.5</v>
      </c>
      <c r="N17" s="22">
        <v>0</v>
      </c>
      <c r="O17" s="21">
        <v>1751.5</v>
      </c>
      <c r="P17" s="21">
        <v>201.5</v>
      </c>
      <c r="Q17" s="25" t="s">
        <v>7290</v>
      </c>
      <c r="R17" s="1" t="str">
        <f t="shared" si="1"/>
        <v>ST10014</v>
      </c>
      <c r="S17" t="str">
        <f>VLOOKUP(R17,Data!$C$2:$D$261,2,0)</f>
        <v>Bradgate Arms</v>
      </c>
      <c r="T17">
        <f>COUNTIF('Feb 2022'!A:A,D17)+COUNTIF('Mar 2022'!A:A,D17)+COUNTIF('Apr 2022'!A:A,D17)+COUNTIF('May 2022'!A:A,D17)+COUNTIF('June 2022'!A:A,D17)+COUNTIF('July 2022'!A:A,D17)+COUNTIF('Aug 2022'!A:A,D17)+COUNTIF('Sep 2022'!A:A,D17)+COUNTIF('Oct 2022'!A:A,D17)+COUNTIF('Dec 2022'!A:A,D17)</f>
        <v>0</v>
      </c>
      <c r="U17" t="str">
        <f>VLOOKUP(Q17,'Capital Lookup'!A:B,2,FALSE)</f>
        <v>No</v>
      </c>
      <c r="V17" s="2">
        <f>IFERROR(VLOOKUP(LEFT(F17,10),'Find Purchase Orders'!B:J,9,FALSE),"")</f>
        <v>44573</v>
      </c>
      <c r="W17" s="25" t="s">
        <v>7252</v>
      </c>
    </row>
    <row r="18" spans="1:23" hidden="1">
      <c r="A18" s="25" t="s">
        <v>7261</v>
      </c>
      <c r="B18" s="25" t="s">
        <v>7291</v>
      </c>
      <c r="C18" s="25" t="s">
        <v>7264</v>
      </c>
      <c r="D18" s="25" t="s">
        <v>7292</v>
      </c>
      <c r="E18" s="25" t="s">
        <v>7293</v>
      </c>
      <c r="F18" s="25" t="s">
        <v>7294</v>
      </c>
      <c r="G18" s="25" t="s">
        <v>7295</v>
      </c>
      <c r="H18" s="21">
        <v>1327.2</v>
      </c>
      <c r="I18" s="25" t="s">
        <v>7296</v>
      </c>
      <c r="J18" s="25" t="s">
        <v>7288</v>
      </c>
      <c r="K18" s="25" t="s">
        <v>7289</v>
      </c>
      <c r="L18" s="25" t="s">
        <v>7259</v>
      </c>
      <c r="M18" s="21">
        <v>1327.2</v>
      </c>
      <c r="N18" s="21">
        <v>1244.25</v>
      </c>
      <c r="O18" s="21">
        <v>82.95</v>
      </c>
      <c r="P18" s="21">
        <v>1327.2</v>
      </c>
      <c r="Q18" s="25" t="s">
        <v>7297</v>
      </c>
      <c r="R18" s="1" t="str">
        <f t="shared" si="1"/>
        <v>ST10083</v>
      </c>
      <c r="S18" t="str">
        <f>VLOOKUP(R18,Data!$C$2:$D$261,2,0)</f>
        <v>The Waverly/Rosewood</v>
      </c>
      <c r="T18">
        <f>COUNTIF('Feb 2022'!A:A,D18)+COUNTIF('Mar 2022'!A:A,D18)+COUNTIF('Apr 2022'!A:A,D18)+COUNTIF('May 2022'!A:A,D18)+COUNTIF('June 2022'!A:A,D18)+COUNTIF('July 2022'!A:A,D18)+COUNTIF('Aug 2022'!A:A,D18)+COUNTIF('Sep 2022'!A:A,D18)+COUNTIF('Oct 2022'!A:A,D18)+COUNTIF('Dec 2022'!A:A,D18)</f>
        <v>0</v>
      </c>
      <c r="U18" t="str">
        <f>VLOOKUP(Q18,'Capital Lookup'!A:B,2,FALSE)</f>
        <v>No</v>
      </c>
      <c r="V18" s="2">
        <f>IFERROR(VLOOKUP(LEFT(F18,10),'Find Purchase Orders'!B:J,9,FALSE),"")</f>
        <v>44575</v>
      </c>
      <c r="W18" s="25" t="s">
        <v>7252</v>
      </c>
    </row>
    <row r="19" spans="1:23" hidden="1">
      <c r="A19" s="25" t="s">
        <v>7261</v>
      </c>
      <c r="B19" s="25" t="s">
        <v>7291</v>
      </c>
      <c r="C19" s="25" t="s">
        <v>7264</v>
      </c>
      <c r="D19" s="25" t="s">
        <v>7298</v>
      </c>
      <c r="E19" s="25" t="s">
        <v>7293</v>
      </c>
      <c r="F19" s="25" t="s">
        <v>7299</v>
      </c>
      <c r="G19" s="25" t="s">
        <v>7300</v>
      </c>
      <c r="H19" s="21">
        <v>1075.2</v>
      </c>
      <c r="I19" s="25" t="s">
        <v>7296</v>
      </c>
      <c r="J19" s="25" t="s">
        <v>7288</v>
      </c>
      <c r="K19" s="25" t="s">
        <v>7289</v>
      </c>
      <c r="L19" s="25" t="s">
        <v>7259</v>
      </c>
      <c r="M19" s="21">
        <v>1075.2</v>
      </c>
      <c r="N19" s="21">
        <v>1008</v>
      </c>
      <c r="O19" s="21">
        <v>67.2</v>
      </c>
      <c r="P19" s="21">
        <v>1075.2</v>
      </c>
      <c r="Q19" s="25" t="s">
        <v>7297</v>
      </c>
      <c r="R19" s="1" t="str">
        <f t="shared" si="1"/>
        <v>ST10083</v>
      </c>
      <c r="S19" t="str">
        <f>VLOOKUP(R19,Data!$C$2:$D$261,2,0)</f>
        <v>The Waverly/Rosewood</v>
      </c>
      <c r="T19">
        <f>COUNTIF('Feb 2022'!A:A,D19)+COUNTIF('Mar 2022'!A:A,D19)+COUNTIF('Apr 2022'!A:A,D19)+COUNTIF('May 2022'!A:A,D19)+COUNTIF('June 2022'!A:A,D19)+COUNTIF('July 2022'!A:A,D19)+COUNTIF('Aug 2022'!A:A,D19)+COUNTIF('Sep 2022'!A:A,D19)+COUNTIF('Oct 2022'!A:A,D19)+COUNTIF('Dec 2022'!A:A,D19)</f>
        <v>0</v>
      </c>
      <c r="U19" t="str">
        <f>VLOOKUP(Q19,'Capital Lookup'!A:B,2,FALSE)</f>
        <v>No</v>
      </c>
      <c r="V19" s="2">
        <f>IFERROR(VLOOKUP(LEFT(F19,10),'Find Purchase Orders'!B:J,9,FALSE),"")</f>
        <v>44574</v>
      </c>
      <c r="W19" s="25" t="s">
        <v>7261</v>
      </c>
    </row>
    <row r="20" spans="1:23" hidden="1">
      <c r="A20" s="25" t="s">
        <v>7261</v>
      </c>
      <c r="B20" s="25" t="s">
        <v>7291</v>
      </c>
      <c r="C20" s="25" t="s">
        <v>7264</v>
      </c>
      <c r="D20" s="25" t="s">
        <v>7301</v>
      </c>
      <c r="E20" s="25" t="s">
        <v>7293</v>
      </c>
      <c r="F20" s="25" t="s">
        <v>7302</v>
      </c>
      <c r="G20" s="25" t="s">
        <v>7303</v>
      </c>
      <c r="H20" s="21">
        <v>1075.2</v>
      </c>
      <c r="I20" s="25" t="s">
        <v>7296</v>
      </c>
      <c r="J20" s="25" t="s">
        <v>7288</v>
      </c>
      <c r="K20" s="25" t="s">
        <v>7289</v>
      </c>
      <c r="L20" s="25" t="s">
        <v>7259</v>
      </c>
      <c r="M20" s="21">
        <v>1075.2</v>
      </c>
      <c r="N20" s="21">
        <v>1008</v>
      </c>
      <c r="O20" s="21">
        <v>67.2</v>
      </c>
      <c r="P20" s="21">
        <v>1075.2</v>
      </c>
      <c r="Q20" s="25" t="s">
        <v>7297</v>
      </c>
      <c r="R20" s="1" t="str">
        <f t="shared" si="1"/>
        <v>ST10083</v>
      </c>
      <c r="S20" t="str">
        <f>VLOOKUP(R20,Data!$C$2:$D$261,2,0)</f>
        <v>The Waverly/Rosewood</v>
      </c>
      <c r="T20">
        <f>COUNTIF('Feb 2022'!A:A,D20)+COUNTIF('Mar 2022'!A:A,D20)+COUNTIF('Apr 2022'!A:A,D20)+COUNTIF('May 2022'!A:A,D20)+COUNTIF('June 2022'!A:A,D20)+COUNTIF('July 2022'!A:A,D20)+COUNTIF('Aug 2022'!A:A,D20)+COUNTIF('Sep 2022'!A:A,D20)+COUNTIF('Oct 2022'!A:A,D20)+COUNTIF('Dec 2022'!A:A,D20)</f>
        <v>0</v>
      </c>
      <c r="U20" t="str">
        <f>VLOOKUP(Q20,'Capital Lookup'!A:B,2,FALSE)</f>
        <v>No</v>
      </c>
      <c r="V20" s="2">
        <f>IFERROR(VLOOKUP(LEFT(F20,10),'Find Purchase Orders'!B:J,9,FALSE),"")</f>
        <v>44574</v>
      </c>
      <c r="W20" s="25" t="s">
        <v>7261</v>
      </c>
    </row>
    <row r="21" spans="1:23" hidden="1">
      <c r="A21" s="25" t="s">
        <v>7261</v>
      </c>
      <c r="B21" s="25" t="s">
        <v>7291</v>
      </c>
      <c r="C21" s="25" t="s">
        <v>7264</v>
      </c>
      <c r="D21" s="25" t="s">
        <v>7304</v>
      </c>
      <c r="E21" s="25" t="s">
        <v>7293</v>
      </c>
      <c r="F21" s="25" t="s">
        <v>7305</v>
      </c>
      <c r="G21" s="25" t="s">
        <v>7306</v>
      </c>
      <c r="H21" s="21">
        <v>1327.2</v>
      </c>
      <c r="I21" s="25" t="s">
        <v>7296</v>
      </c>
      <c r="J21" s="25" t="s">
        <v>7288</v>
      </c>
      <c r="K21" s="25" t="s">
        <v>7289</v>
      </c>
      <c r="L21" s="25" t="s">
        <v>7259</v>
      </c>
      <c r="M21" s="21">
        <v>1327.2</v>
      </c>
      <c r="N21" s="21">
        <v>1244.25</v>
      </c>
      <c r="O21" s="21">
        <v>82.95</v>
      </c>
      <c r="P21" s="21">
        <v>1327.2</v>
      </c>
      <c r="Q21" s="25" t="s">
        <v>7297</v>
      </c>
      <c r="R21" s="1" t="str">
        <f t="shared" si="1"/>
        <v>ST10083</v>
      </c>
      <c r="S21" t="str">
        <f>VLOOKUP(R21,Data!$C$2:$D$261,2,0)</f>
        <v>The Waverly/Rosewood</v>
      </c>
      <c r="T21">
        <f>COUNTIF('Feb 2022'!A:A,D21)+COUNTIF('Mar 2022'!A:A,D21)+COUNTIF('Apr 2022'!A:A,D21)+COUNTIF('May 2022'!A:A,D21)+COUNTIF('June 2022'!A:A,D21)+COUNTIF('July 2022'!A:A,D21)+COUNTIF('Aug 2022'!A:A,D21)+COUNTIF('Sep 2022'!A:A,D21)+COUNTIF('Oct 2022'!A:A,D21)+COUNTIF('Dec 2022'!A:A,D21)</f>
        <v>0</v>
      </c>
      <c r="U21" t="str">
        <f>VLOOKUP(Q21,'Capital Lookup'!A:B,2,FALSE)</f>
        <v>No</v>
      </c>
      <c r="V21" s="2">
        <f>IFERROR(VLOOKUP(LEFT(F21,10),'Find Purchase Orders'!B:J,9,FALSE),"")</f>
        <v>44572</v>
      </c>
      <c r="W21" s="25" t="s">
        <v>7252</v>
      </c>
    </row>
    <row r="22" spans="1:23" hidden="1">
      <c r="A22" s="25" t="s">
        <v>7261</v>
      </c>
      <c r="B22" s="25" t="s">
        <v>7291</v>
      </c>
      <c r="C22" s="25" t="s">
        <v>7264</v>
      </c>
      <c r="D22" s="25" t="s">
        <v>7307</v>
      </c>
      <c r="E22" s="25" t="s">
        <v>7293</v>
      </c>
      <c r="F22" s="25" t="s">
        <v>7308</v>
      </c>
      <c r="G22" s="25" t="s">
        <v>7309</v>
      </c>
      <c r="H22" s="21">
        <v>1075.2</v>
      </c>
      <c r="I22" s="25" t="s">
        <v>7296</v>
      </c>
      <c r="J22" s="25" t="s">
        <v>7288</v>
      </c>
      <c r="K22" s="25" t="s">
        <v>7289</v>
      </c>
      <c r="L22" s="25" t="s">
        <v>7259</v>
      </c>
      <c r="M22" s="21">
        <v>1075.2</v>
      </c>
      <c r="N22" s="21">
        <v>1008</v>
      </c>
      <c r="O22" s="21">
        <v>67.2</v>
      </c>
      <c r="P22" s="21">
        <v>1075.2</v>
      </c>
      <c r="Q22" s="25" t="s">
        <v>7297</v>
      </c>
      <c r="R22" s="1" t="str">
        <f t="shared" si="1"/>
        <v>ST10083</v>
      </c>
      <c r="S22" t="str">
        <f>VLOOKUP(R22,Data!$C$2:$D$261,2,0)</f>
        <v>The Waverly/Rosewood</v>
      </c>
      <c r="T22">
        <f>COUNTIF('Feb 2022'!A:A,D22)+COUNTIF('Mar 2022'!A:A,D22)+COUNTIF('Apr 2022'!A:A,D22)+COUNTIF('May 2022'!A:A,D22)+COUNTIF('June 2022'!A:A,D22)+COUNTIF('July 2022'!A:A,D22)+COUNTIF('Aug 2022'!A:A,D22)+COUNTIF('Sep 2022'!A:A,D22)+COUNTIF('Oct 2022'!A:A,D22)+COUNTIF('Dec 2022'!A:A,D22)</f>
        <v>0</v>
      </c>
      <c r="U22" t="str">
        <f>VLOOKUP(Q22,'Capital Lookup'!A:B,2,FALSE)</f>
        <v>No</v>
      </c>
      <c r="V22" s="2">
        <f>IFERROR(VLOOKUP(LEFT(F22,10),'Find Purchase Orders'!B:J,9,FALSE),"")</f>
        <v>44572</v>
      </c>
      <c r="W22" s="25" t="s">
        <v>7252</v>
      </c>
    </row>
    <row r="23" spans="1:23" hidden="1">
      <c r="A23" s="25" t="s">
        <v>7261</v>
      </c>
      <c r="B23" s="25" t="s">
        <v>7291</v>
      </c>
      <c r="C23" s="25" t="s">
        <v>7264</v>
      </c>
      <c r="D23" s="25" t="s">
        <v>7310</v>
      </c>
      <c r="E23" s="25" t="s">
        <v>7293</v>
      </c>
      <c r="F23" s="25" t="s">
        <v>7311</v>
      </c>
      <c r="G23" s="25" t="s">
        <v>7312</v>
      </c>
      <c r="H23" s="21">
        <v>1898.4</v>
      </c>
      <c r="I23" s="25" t="s">
        <v>7296</v>
      </c>
      <c r="J23" s="25" t="s">
        <v>7288</v>
      </c>
      <c r="K23" s="25" t="s">
        <v>7289</v>
      </c>
      <c r="L23" s="25" t="s">
        <v>7259</v>
      </c>
      <c r="M23" s="21">
        <v>1898.4</v>
      </c>
      <c r="N23" s="21">
        <v>1244.25</v>
      </c>
      <c r="O23" s="21">
        <v>654.15</v>
      </c>
      <c r="P23" s="21">
        <v>1898.4</v>
      </c>
      <c r="Q23" s="25" t="s">
        <v>7297</v>
      </c>
      <c r="R23" s="1" t="str">
        <f t="shared" si="1"/>
        <v>ST10083</v>
      </c>
      <c r="S23" t="str">
        <f>VLOOKUP(R23,Data!$C$2:$D$261,2,0)</f>
        <v>The Waverly/Rosewood</v>
      </c>
      <c r="T23">
        <f>COUNTIF('Feb 2022'!A:A,D23)+COUNTIF('Mar 2022'!A:A,D23)+COUNTIF('Apr 2022'!A:A,D23)+COUNTIF('May 2022'!A:A,D23)+COUNTIF('June 2022'!A:A,D23)+COUNTIF('July 2022'!A:A,D23)+COUNTIF('Aug 2022'!A:A,D23)+COUNTIF('Sep 2022'!A:A,D23)+COUNTIF('Oct 2022'!A:A,D23)+COUNTIF('Dec 2022'!A:A,D23)</f>
        <v>0</v>
      </c>
      <c r="U23" t="str">
        <f>VLOOKUP(Q23,'Capital Lookup'!A:B,2,FALSE)</f>
        <v>No</v>
      </c>
      <c r="V23" s="2">
        <f>IFERROR(VLOOKUP(LEFT(F23,10),'Find Purchase Orders'!B:J,9,FALSE),"")</f>
        <v>44572</v>
      </c>
      <c r="W23" s="25" t="s">
        <v>7313</v>
      </c>
    </row>
    <row r="24" spans="1:23" hidden="1">
      <c r="A24" s="25" t="s">
        <v>7261</v>
      </c>
      <c r="B24" s="25" t="s">
        <v>7314</v>
      </c>
      <c r="C24" s="25" t="s">
        <v>7264</v>
      </c>
      <c r="D24" s="25" t="s">
        <v>7315</v>
      </c>
      <c r="E24" s="25" t="s">
        <v>7316</v>
      </c>
      <c r="F24" s="25" t="s">
        <v>7317</v>
      </c>
      <c r="G24" s="25" t="s">
        <v>7318</v>
      </c>
      <c r="H24" s="21">
        <v>3790.82</v>
      </c>
      <c r="I24" s="25" t="s">
        <v>7296</v>
      </c>
      <c r="J24" s="25" t="s">
        <v>7288</v>
      </c>
      <c r="K24" s="25" t="s">
        <v>7262</v>
      </c>
      <c r="L24" s="25" t="s">
        <v>7259</v>
      </c>
      <c r="M24" s="21">
        <v>3790.82</v>
      </c>
      <c r="N24" s="21">
        <v>8279.57</v>
      </c>
      <c r="O24" s="21">
        <v>-4488.75</v>
      </c>
      <c r="P24" s="21">
        <v>3790.82</v>
      </c>
      <c r="Q24" s="25" t="s">
        <v>7319</v>
      </c>
      <c r="R24" s="1" t="str">
        <f t="shared" si="1"/>
        <v>ST10062</v>
      </c>
      <c r="S24" t="str">
        <f>VLOOKUP(R24,Data!$C$2:$D$261,2,0)</f>
        <v>Fleetwood Villa</v>
      </c>
      <c r="T24">
        <f>COUNTIF('Feb 2022'!A:A,D24)+COUNTIF('Mar 2022'!A:A,D24)+COUNTIF('Apr 2022'!A:A,D24)+COUNTIF('May 2022'!A:A,D24)+COUNTIF('June 2022'!A:A,D24)+COUNTIF('July 2022'!A:A,D24)+COUNTIF('Aug 2022'!A:A,D24)+COUNTIF('Sep 2022'!A:A,D24)+COUNTIF('Oct 2022'!A:A,D24)+COUNTIF('Dec 2022'!A:A,D24)</f>
        <v>0</v>
      </c>
      <c r="U24" t="str">
        <f>VLOOKUP(Q24,'Capital Lookup'!A:B,2,FALSE)</f>
        <v>No</v>
      </c>
      <c r="V24" s="2">
        <f>IFERROR(VLOOKUP(LEFT(F24,10),'Find Purchase Orders'!B:J,9,FALSE),"")</f>
        <v>44581</v>
      </c>
      <c r="W24" s="25" t="s">
        <v>7313</v>
      </c>
    </row>
    <row r="25" spans="1:23" hidden="1">
      <c r="A25" s="25" t="s">
        <v>7261</v>
      </c>
      <c r="B25" s="25" t="s">
        <v>7314</v>
      </c>
      <c r="C25" s="25" t="s">
        <v>7264</v>
      </c>
      <c r="D25" s="25" t="s">
        <v>7320</v>
      </c>
      <c r="E25" s="25" t="s">
        <v>7316</v>
      </c>
      <c r="F25" s="25" t="s">
        <v>7321</v>
      </c>
      <c r="G25" s="25" t="s">
        <v>7322</v>
      </c>
      <c r="H25" s="21">
        <v>8949.36</v>
      </c>
      <c r="I25" s="25" t="s">
        <v>7296</v>
      </c>
      <c r="J25" s="25" t="s">
        <v>7288</v>
      </c>
      <c r="K25" s="25" t="s">
        <v>7262</v>
      </c>
      <c r="L25" s="25" t="s">
        <v>7259</v>
      </c>
      <c r="M25" s="21">
        <v>8949.36</v>
      </c>
      <c r="N25" s="21">
        <v>8949.36</v>
      </c>
      <c r="O25" s="21">
        <v>0</v>
      </c>
      <c r="P25" s="21">
        <v>8949.36</v>
      </c>
      <c r="Q25" s="25" t="s">
        <v>7319</v>
      </c>
      <c r="R25" s="1" t="str">
        <f t="shared" si="1"/>
        <v>ST10062</v>
      </c>
      <c r="S25" t="str">
        <f>VLOOKUP(R25,Data!$C$2:$D$261,2,0)</f>
        <v>Fleetwood Villa</v>
      </c>
      <c r="T25">
        <f>COUNTIF('Feb 2022'!A:A,D25)+COUNTIF('Mar 2022'!A:A,D25)+COUNTIF('Apr 2022'!A:A,D25)+COUNTIF('May 2022'!A:A,D25)+COUNTIF('June 2022'!A:A,D25)+COUNTIF('July 2022'!A:A,D25)+COUNTIF('Aug 2022'!A:A,D25)+COUNTIF('Sep 2022'!A:A,D25)+COUNTIF('Oct 2022'!A:A,D25)+COUNTIF('Dec 2022'!A:A,D25)</f>
        <v>0</v>
      </c>
      <c r="U25" t="str">
        <f>VLOOKUP(Q25,'Capital Lookup'!A:B,2,FALSE)</f>
        <v>No</v>
      </c>
      <c r="V25" s="2">
        <f>IFERROR(VLOOKUP(LEFT(F25,10),'Find Purchase Orders'!B:J,9,FALSE),"")</f>
        <v>44581</v>
      </c>
      <c r="W25" s="25" t="s">
        <v>7313</v>
      </c>
    </row>
    <row r="26" spans="1:23" hidden="1">
      <c r="A26" s="25" t="s">
        <v>7261</v>
      </c>
      <c r="B26" s="25" t="s">
        <v>7314</v>
      </c>
      <c r="C26" s="25" t="s">
        <v>7264</v>
      </c>
      <c r="D26" s="25" t="s">
        <v>7320</v>
      </c>
      <c r="E26" s="25" t="s">
        <v>7316</v>
      </c>
      <c r="F26" s="25" t="s">
        <v>7323</v>
      </c>
      <c r="G26" s="25" t="s">
        <v>7324</v>
      </c>
      <c r="H26" s="21">
        <v>708.75</v>
      </c>
      <c r="I26" s="25" t="s">
        <v>7296</v>
      </c>
      <c r="J26" s="25" t="s">
        <v>7288</v>
      </c>
      <c r="K26" s="25" t="s">
        <v>7262</v>
      </c>
      <c r="L26" s="25" t="s">
        <v>7259</v>
      </c>
      <c r="M26" s="21">
        <v>708.75</v>
      </c>
      <c r="N26" s="21">
        <v>887.25</v>
      </c>
      <c r="O26" s="21">
        <v>-178.5</v>
      </c>
      <c r="P26" s="21">
        <v>708.75</v>
      </c>
      <c r="Q26" s="25" t="s">
        <v>7319</v>
      </c>
      <c r="R26" s="1" t="str">
        <f t="shared" si="1"/>
        <v>ST10062</v>
      </c>
      <c r="S26" t="str">
        <f>VLOOKUP(R26,Data!$C$2:$D$261,2,0)</f>
        <v>Fleetwood Villa</v>
      </c>
      <c r="T26">
        <f>COUNTIF('Feb 2022'!A:A,D26)+COUNTIF('Mar 2022'!A:A,D26)+COUNTIF('Apr 2022'!A:A,D26)+COUNTIF('May 2022'!A:A,D26)+COUNTIF('June 2022'!A:A,D26)+COUNTIF('July 2022'!A:A,D26)+COUNTIF('Aug 2022'!A:A,D26)+COUNTIF('Sep 2022'!A:A,D26)+COUNTIF('Oct 2022'!A:A,D26)+COUNTIF('Dec 2022'!A:A,D26)</f>
        <v>0</v>
      </c>
      <c r="U26" t="str">
        <f>VLOOKUP(Q26,'Capital Lookup'!A:B,2,FALSE)</f>
        <v>No</v>
      </c>
      <c r="V26" s="2">
        <f>IFERROR(VLOOKUP(LEFT(F26,10),'Find Purchase Orders'!B:J,9,FALSE),"")</f>
        <v>44581</v>
      </c>
      <c r="W26" s="25" t="s">
        <v>7261</v>
      </c>
    </row>
    <row r="27" spans="1:23" hidden="1">
      <c r="A27" s="25" t="s">
        <v>7261</v>
      </c>
      <c r="B27" s="25" t="s">
        <v>7314</v>
      </c>
      <c r="C27" s="25" t="s">
        <v>7264</v>
      </c>
      <c r="D27" s="25" t="s">
        <v>7325</v>
      </c>
      <c r="E27" s="25" t="s">
        <v>7316</v>
      </c>
      <c r="F27" s="25" t="s">
        <v>7326</v>
      </c>
      <c r="G27" s="25" t="s">
        <v>7327</v>
      </c>
      <c r="H27" s="21">
        <v>3867.62</v>
      </c>
      <c r="I27" s="25" t="s">
        <v>7296</v>
      </c>
      <c r="J27" s="25" t="s">
        <v>7288</v>
      </c>
      <c r="K27" s="25" t="s">
        <v>7262</v>
      </c>
      <c r="L27" s="25" t="s">
        <v>7259</v>
      </c>
      <c r="M27" s="21">
        <v>3867.62</v>
      </c>
      <c r="N27" s="21">
        <v>3867.62</v>
      </c>
      <c r="O27" s="21">
        <v>0</v>
      </c>
      <c r="P27" s="21">
        <v>3867.62</v>
      </c>
      <c r="Q27" s="25" t="s">
        <v>7319</v>
      </c>
      <c r="R27" s="1" t="str">
        <f t="shared" si="1"/>
        <v>ST10062</v>
      </c>
      <c r="S27" t="str">
        <f>VLOOKUP(R27,Data!$C$2:$D$261,2,0)</f>
        <v>Fleetwood Villa</v>
      </c>
      <c r="T27">
        <f>COUNTIF('Feb 2022'!A:A,D27)+COUNTIF('Mar 2022'!A:A,D27)+COUNTIF('Apr 2022'!A:A,D27)+COUNTIF('May 2022'!A:A,D27)+COUNTIF('June 2022'!A:A,D27)+COUNTIF('July 2022'!A:A,D27)+COUNTIF('Aug 2022'!A:A,D27)+COUNTIF('Sep 2022'!A:A,D27)+COUNTIF('Oct 2022'!A:A,D27)+COUNTIF('Dec 2022'!A:A,D27)</f>
        <v>0</v>
      </c>
      <c r="U27" t="str">
        <f>VLOOKUP(Q27,'Capital Lookup'!A:B,2,FALSE)</f>
        <v>No</v>
      </c>
      <c r="V27" s="2">
        <f>IFERROR(VLOOKUP(LEFT(F27,10),'Find Purchase Orders'!B:J,9,FALSE),"")</f>
        <v>44577</v>
      </c>
      <c r="W27" s="25" t="s">
        <v>7261</v>
      </c>
    </row>
    <row r="28" spans="1:23" hidden="1">
      <c r="A28" s="25" t="s">
        <v>7261</v>
      </c>
      <c r="B28" s="25" t="s">
        <v>7314</v>
      </c>
      <c r="C28" s="25" t="s">
        <v>7264</v>
      </c>
      <c r="D28" s="25" t="s">
        <v>7325</v>
      </c>
      <c r="E28" s="25" t="s">
        <v>7316</v>
      </c>
      <c r="F28" s="25" t="s">
        <v>7328</v>
      </c>
      <c r="G28" s="25" t="s">
        <v>7329</v>
      </c>
      <c r="H28" s="21">
        <v>262.5</v>
      </c>
      <c r="I28" s="25" t="s">
        <v>7296</v>
      </c>
      <c r="J28" s="25" t="s">
        <v>7288</v>
      </c>
      <c r="K28" s="25" t="s">
        <v>7262</v>
      </c>
      <c r="L28" s="25" t="s">
        <v>7259</v>
      </c>
      <c r="M28" s="21">
        <v>262.5</v>
      </c>
      <c r="N28" s="21">
        <v>262.5</v>
      </c>
      <c r="O28" s="21">
        <v>0</v>
      </c>
      <c r="P28" s="21">
        <v>262.5</v>
      </c>
      <c r="Q28" s="25" t="s">
        <v>7319</v>
      </c>
      <c r="R28" s="1" t="str">
        <f t="shared" si="1"/>
        <v>ST10062</v>
      </c>
      <c r="S28" t="str">
        <f>VLOOKUP(R28,Data!$C$2:$D$261,2,0)</f>
        <v>Fleetwood Villa</v>
      </c>
      <c r="T28">
        <f>COUNTIF('Feb 2022'!A:A,D28)+COUNTIF('Mar 2022'!A:A,D28)+COUNTIF('Apr 2022'!A:A,D28)+COUNTIF('May 2022'!A:A,D28)+COUNTIF('June 2022'!A:A,D28)+COUNTIF('July 2022'!A:A,D28)+COUNTIF('Aug 2022'!A:A,D28)+COUNTIF('Sep 2022'!A:A,D28)+COUNTIF('Oct 2022'!A:A,D28)+COUNTIF('Dec 2022'!A:A,D28)</f>
        <v>0</v>
      </c>
      <c r="U28" t="str">
        <f>VLOOKUP(Q28,'Capital Lookup'!A:B,2,FALSE)</f>
        <v>No</v>
      </c>
      <c r="V28" s="2">
        <f>IFERROR(VLOOKUP(LEFT(F28,10),'Find Purchase Orders'!B:J,9,FALSE),"")</f>
        <v>44577</v>
      </c>
      <c r="W28" s="25" t="s">
        <v>7261</v>
      </c>
    </row>
    <row r="29" spans="1:23" hidden="1">
      <c r="A29" s="25" t="s">
        <v>7261</v>
      </c>
      <c r="B29" s="25" t="s">
        <v>7314</v>
      </c>
      <c r="C29" s="25" t="s">
        <v>7264</v>
      </c>
      <c r="D29" s="25" t="s">
        <v>7330</v>
      </c>
      <c r="E29" s="25" t="s">
        <v>7316</v>
      </c>
      <c r="F29" s="25" t="s">
        <v>7331</v>
      </c>
      <c r="G29" s="25" t="s">
        <v>7332</v>
      </c>
      <c r="H29" s="21">
        <v>6509.42</v>
      </c>
      <c r="I29" s="25" t="s">
        <v>7296</v>
      </c>
      <c r="J29" s="25" t="s">
        <v>7288</v>
      </c>
      <c r="K29" s="25" t="s">
        <v>7262</v>
      </c>
      <c r="L29" s="25" t="s">
        <v>7259</v>
      </c>
      <c r="M29" s="21">
        <v>6509.42</v>
      </c>
      <c r="N29" s="21">
        <v>6509.42</v>
      </c>
      <c r="O29" s="21">
        <v>0</v>
      </c>
      <c r="P29" s="21">
        <v>6509.42</v>
      </c>
      <c r="Q29" s="25" t="s">
        <v>7319</v>
      </c>
      <c r="R29" s="1" t="str">
        <f t="shared" si="1"/>
        <v>ST10062</v>
      </c>
      <c r="S29" t="str">
        <f>VLOOKUP(R29,Data!$C$2:$D$261,2,0)</f>
        <v>Fleetwood Villa</v>
      </c>
      <c r="T29">
        <f>COUNTIF('Feb 2022'!A:A,D29)+COUNTIF('Mar 2022'!A:A,D29)+COUNTIF('Apr 2022'!A:A,D29)+COUNTIF('May 2022'!A:A,D29)+COUNTIF('June 2022'!A:A,D29)+COUNTIF('July 2022'!A:A,D29)+COUNTIF('Aug 2022'!A:A,D29)+COUNTIF('Sep 2022'!A:A,D29)+COUNTIF('Oct 2022'!A:A,D29)+COUNTIF('Dec 2022'!A:A,D29)</f>
        <v>0</v>
      </c>
      <c r="U29" t="str">
        <f>VLOOKUP(Q29,'Capital Lookup'!A:B,2,FALSE)</f>
        <v>No</v>
      </c>
      <c r="V29" s="2">
        <f>IFERROR(VLOOKUP(LEFT(F29,10),'Find Purchase Orders'!B:J,9,FALSE),"")</f>
        <v>44577</v>
      </c>
      <c r="W29" s="25" t="s">
        <v>7261</v>
      </c>
    </row>
    <row r="30" spans="1:23" hidden="1">
      <c r="A30" s="25" t="s">
        <v>7261</v>
      </c>
      <c r="B30" s="25" t="s">
        <v>7314</v>
      </c>
      <c r="C30" s="25" t="s">
        <v>7264</v>
      </c>
      <c r="D30" s="25" t="s">
        <v>7330</v>
      </c>
      <c r="E30" s="25" t="s">
        <v>7316</v>
      </c>
      <c r="F30" s="25" t="s">
        <v>7333</v>
      </c>
      <c r="G30" s="25" t="s">
        <v>7334</v>
      </c>
      <c r="H30" s="21">
        <v>472.5</v>
      </c>
      <c r="I30" s="25" t="s">
        <v>7296</v>
      </c>
      <c r="J30" s="25" t="s">
        <v>7288</v>
      </c>
      <c r="K30" s="25" t="s">
        <v>7262</v>
      </c>
      <c r="L30" s="25" t="s">
        <v>7259</v>
      </c>
      <c r="M30" s="21">
        <v>472.5</v>
      </c>
      <c r="N30" s="21">
        <v>472.5</v>
      </c>
      <c r="O30" s="21">
        <v>0</v>
      </c>
      <c r="P30" s="21">
        <v>472.5</v>
      </c>
      <c r="Q30" s="25" t="s">
        <v>7319</v>
      </c>
      <c r="R30" s="1" t="str">
        <f t="shared" si="1"/>
        <v>ST10062</v>
      </c>
      <c r="S30" t="str">
        <f>VLOOKUP(R30,Data!$C$2:$D$261,2,0)</f>
        <v>Fleetwood Villa</v>
      </c>
      <c r="T30">
        <f>COUNTIF('Feb 2022'!A:A,D30)+COUNTIF('Mar 2022'!A:A,D30)+COUNTIF('Apr 2022'!A:A,D30)+COUNTIF('May 2022'!A:A,D30)+COUNTIF('June 2022'!A:A,D30)+COUNTIF('July 2022'!A:A,D30)+COUNTIF('Aug 2022'!A:A,D30)+COUNTIF('Sep 2022'!A:A,D30)+COUNTIF('Oct 2022'!A:A,D30)+COUNTIF('Dec 2022'!A:A,D30)</f>
        <v>0</v>
      </c>
      <c r="U30" t="str">
        <f>VLOOKUP(Q30,'Capital Lookup'!A:B,2,FALSE)</f>
        <v>No</v>
      </c>
      <c r="V30" s="2">
        <f>IFERROR(VLOOKUP(LEFT(F30,10),'Find Purchase Orders'!B:J,9,FALSE),"")</f>
        <v>44577</v>
      </c>
      <c r="W30" s="25" t="s">
        <v>7335</v>
      </c>
    </row>
    <row r="31" spans="1:23" hidden="1">
      <c r="A31" s="25" t="s">
        <v>7261</v>
      </c>
      <c r="B31" s="25" t="s">
        <v>7314</v>
      </c>
      <c r="C31" s="25" t="s">
        <v>7264</v>
      </c>
      <c r="D31" s="25" t="s">
        <v>7336</v>
      </c>
      <c r="E31" s="25" t="s">
        <v>7316</v>
      </c>
      <c r="F31" s="25" t="s">
        <v>7337</v>
      </c>
      <c r="G31" s="25" t="s">
        <v>7338</v>
      </c>
      <c r="H31" s="21">
        <v>4855.62</v>
      </c>
      <c r="I31" s="25" t="s">
        <v>7339</v>
      </c>
      <c r="J31" s="25" t="s">
        <v>7288</v>
      </c>
      <c r="K31" s="25" t="s">
        <v>7262</v>
      </c>
      <c r="L31" s="25" t="s">
        <v>7259</v>
      </c>
      <c r="M31" s="21">
        <v>3827.93</v>
      </c>
      <c r="N31" s="21">
        <v>3827.93</v>
      </c>
      <c r="O31" s="21">
        <v>0</v>
      </c>
      <c r="P31" s="21">
        <v>3876.87</v>
      </c>
      <c r="Q31" s="25" t="s">
        <v>7340</v>
      </c>
      <c r="R31" s="1" t="str">
        <f t="shared" si="1"/>
        <v>ST10062</v>
      </c>
      <c r="S31" t="str">
        <f>VLOOKUP(R31,Data!$C$2:$D$261,2,0)</f>
        <v>Fleetwood Villa</v>
      </c>
      <c r="T31">
        <f>COUNTIF('Feb 2022'!A:A,D31)+COUNTIF('Mar 2022'!A:A,D31)+COUNTIF('Apr 2022'!A:A,D31)+COUNTIF('May 2022'!A:A,D31)+COUNTIF('June 2022'!A:A,D31)+COUNTIF('July 2022'!A:A,D31)+COUNTIF('Aug 2022'!A:A,D31)+COUNTIF('Sep 2022'!A:A,D31)+COUNTIF('Oct 2022'!A:A,D31)+COUNTIF('Dec 2022'!A:A,D31)</f>
        <v>0</v>
      </c>
      <c r="U31" t="str">
        <f>VLOOKUP(Q31,'Capital Lookup'!A:B,2,FALSE)</f>
        <v>Yes</v>
      </c>
      <c r="V31" s="2">
        <f>IFERROR(VLOOKUP(LEFT(F31,10),'Find Purchase Orders'!B:J,9,FALSE),"")</f>
        <v>44577</v>
      </c>
      <c r="W31" s="25" t="s">
        <v>7261</v>
      </c>
    </row>
    <row r="32" spans="1:23" hidden="1">
      <c r="A32" s="25" t="s">
        <v>7261</v>
      </c>
      <c r="B32" s="25" t="s">
        <v>7314</v>
      </c>
      <c r="C32" s="25" t="s">
        <v>7264</v>
      </c>
      <c r="D32" s="25" t="s">
        <v>7336</v>
      </c>
      <c r="E32" s="25" t="s">
        <v>7316</v>
      </c>
      <c r="F32" s="25" t="s">
        <v>7341</v>
      </c>
      <c r="G32" s="25" t="s">
        <v>7342</v>
      </c>
      <c r="H32" s="21">
        <v>131.25</v>
      </c>
      <c r="I32" s="25" t="s">
        <v>7296</v>
      </c>
      <c r="J32" s="25" t="s">
        <v>7288</v>
      </c>
      <c r="K32" s="25" t="s">
        <v>7262</v>
      </c>
      <c r="L32" s="25" t="s">
        <v>7259</v>
      </c>
      <c r="M32" s="21">
        <v>131.25</v>
      </c>
      <c r="N32" s="21">
        <v>131.25</v>
      </c>
      <c r="O32" s="21">
        <v>0</v>
      </c>
      <c r="P32" s="21">
        <v>131.25</v>
      </c>
      <c r="Q32" s="25" t="s">
        <v>7319</v>
      </c>
      <c r="R32" s="1" t="str">
        <f t="shared" si="1"/>
        <v>ST10062</v>
      </c>
      <c r="S32" t="str">
        <f>VLOOKUP(R32,Data!$C$2:$D$261,2,0)</f>
        <v>Fleetwood Villa</v>
      </c>
      <c r="T32">
        <f>COUNTIF('Feb 2022'!A:A,D32)+COUNTIF('Mar 2022'!A:A,D32)+COUNTIF('Apr 2022'!A:A,D32)+COUNTIF('May 2022'!A:A,D32)+COUNTIF('June 2022'!A:A,D32)+COUNTIF('July 2022'!A:A,D32)+COUNTIF('Aug 2022'!A:A,D32)+COUNTIF('Sep 2022'!A:A,D32)+COUNTIF('Oct 2022'!A:A,D32)+COUNTIF('Dec 2022'!A:A,D32)</f>
        <v>0</v>
      </c>
      <c r="U32" t="str">
        <f>VLOOKUP(Q32,'Capital Lookup'!A:B,2,FALSE)</f>
        <v>No</v>
      </c>
      <c r="V32" s="2">
        <f>IFERROR(VLOOKUP(LEFT(F32,10),'Find Purchase Orders'!B:J,9,FALSE),"")</f>
        <v>44577</v>
      </c>
      <c r="W32" s="25" t="s">
        <v>7261</v>
      </c>
    </row>
    <row r="33" spans="1:23" hidden="1">
      <c r="A33" s="25" t="s">
        <v>7261</v>
      </c>
      <c r="B33" s="25" t="s">
        <v>7343</v>
      </c>
      <c r="C33" s="25" t="s">
        <v>7282</v>
      </c>
      <c r="D33" s="25" t="s">
        <v>7344</v>
      </c>
      <c r="E33" s="25" t="s">
        <v>7345</v>
      </c>
      <c r="F33" s="25" t="s">
        <v>7346</v>
      </c>
      <c r="G33" s="25" t="s">
        <v>7347</v>
      </c>
      <c r="H33" s="21">
        <v>988.75</v>
      </c>
      <c r="I33" s="25" t="s">
        <v>7296</v>
      </c>
      <c r="J33" s="25" t="s">
        <v>7288</v>
      </c>
      <c r="K33" s="25" t="s">
        <v>7258</v>
      </c>
      <c r="L33" s="25" t="s">
        <v>7259</v>
      </c>
      <c r="M33" s="21">
        <v>988.75</v>
      </c>
      <c r="N33" s="21">
        <v>988.75</v>
      </c>
      <c r="O33" s="21">
        <v>0</v>
      </c>
      <c r="P33" s="21">
        <v>988.75</v>
      </c>
      <c r="Q33" s="25" t="s">
        <v>7348</v>
      </c>
      <c r="R33" s="1" t="str">
        <f t="shared" si="1"/>
        <v>ST10093</v>
      </c>
      <c r="S33" t="str">
        <f>VLOOKUP(R33,Data!$C$2:$D$261,2,0)</f>
        <v>Windermere on The Mount</v>
      </c>
      <c r="T33">
        <f>COUNTIF('Feb 2022'!A:A,D33)+COUNTIF('Mar 2022'!A:A,D33)+COUNTIF('Apr 2022'!A:A,D33)+COUNTIF('May 2022'!A:A,D33)+COUNTIF('June 2022'!A:A,D33)+COUNTIF('July 2022'!A:A,D33)+COUNTIF('Aug 2022'!A:A,D33)+COUNTIF('Sep 2022'!A:A,D33)+COUNTIF('Oct 2022'!A:A,D33)+COUNTIF('Dec 2022'!A:A,D33)</f>
        <v>0</v>
      </c>
      <c r="U33" t="str">
        <f>VLOOKUP(Q33,'Capital Lookup'!A:B,2,FALSE)</f>
        <v>No</v>
      </c>
      <c r="V33" s="2">
        <f>IFERROR(VLOOKUP(LEFT(F33,10),'Find Purchase Orders'!B:J,9,FALSE),"")</f>
        <v>44575</v>
      </c>
      <c r="W33" s="25" t="s">
        <v>7261</v>
      </c>
    </row>
    <row r="34" spans="1:23" hidden="1">
      <c r="A34" s="25" t="s">
        <v>7261</v>
      </c>
      <c r="B34" s="25" t="s">
        <v>7343</v>
      </c>
      <c r="C34" s="25" t="s">
        <v>7282</v>
      </c>
      <c r="D34" s="25" t="s">
        <v>7344</v>
      </c>
      <c r="E34" s="25" t="s">
        <v>7345</v>
      </c>
      <c r="F34" s="25" t="s">
        <v>7349</v>
      </c>
      <c r="G34" s="25" t="s">
        <v>7350</v>
      </c>
      <c r="H34" s="21">
        <v>280.29000000000002</v>
      </c>
      <c r="I34" s="25" t="s">
        <v>7296</v>
      </c>
      <c r="J34" s="25" t="s">
        <v>7288</v>
      </c>
      <c r="K34" s="25" t="s">
        <v>7258</v>
      </c>
      <c r="L34" s="25" t="s">
        <v>7259</v>
      </c>
      <c r="M34" s="21">
        <v>280.29000000000002</v>
      </c>
      <c r="N34" s="21">
        <v>280.29000000000002</v>
      </c>
      <c r="O34" s="21">
        <v>0</v>
      </c>
      <c r="P34" s="21">
        <v>280.29000000000002</v>
      </c>
      <c r="Q34" s="25" t="s">
        <v>7348</v>
      </c>
      <c r="R34" s="1" t="str">
        <f t="shared" si="1"/>
        <v>ST10093</v>
      </c>
      <c r="S34" t="str">
        <f>VLOOKUP(R34,Data!$C$2:$D$261,2,0)</f>
        <v>Windermere on The Mount</v>
      </c>
      <c r="T34">
        <f>COUNTIF('Feb 2022'!A:A,D34)+COUNTIF('Mar 2022'!A:A,D34)+COUNTIF('Apr 2022'!A:A,D34)+COUNTIF('May 2022'!A:A,D34)+COUNTIF('June 2022'!A:A,D34)+COUNTIF('July 2022'!A:A,D34)+COUNTIF('Aug 2022'!A:A,D34)+COUNTIF('Sep 2022'!A:A,D34)+COUNTIF('Oct 2022'!A:A,D34)+COUNTIF('Dec 2022'!A:A,D34)</f>
        <v>0</v>
      </c>
      <c r="U34" t="str">
        <f>VLOOKUP(Q34,'Capital Lookup'!A:B,2,FALSE)</f>
        <v>No</v>
      </c>
      <c r="V34" s="2">
        <f>IFERROR(VLOOKUP(LEFT(F34,10),'Find Purchase Orders'!B:J,9,FALSE),"")</f>
        <v>44575</v>
      </c>
      <c r="W34" s="25" t="s">
        <v>7261</v>
      </c>
    </row>
    <row r="35" spans="1:23" hidden="1">
      <c r="A35" s="25" t="s">
        <v>7261</v>
      </c>
      <c r="B35" s="25" t="s">
        <v>7343</v>
      </c>
      <c r="C35" s="25" t="s">
        <v>7282</v>
      </c>
      <c r="D35" s="25" t="s">
        <v>7344</v>
      </c>
      <c r="E35" s="25" t="s">
        <v>7345</v>
      </c>
      <c r="F35" s="25" t="s">
        <v>7351</v>
      </c>
      <c r="G35" s="25" t="s">
        <v>7352</v>
      </c>
      <c r="H35" s="21">
        <v>3030.66</v>
      </c>
      <c r="I35" s="25" t="s">
        <v>7296</v>
      </c>
      <c r="J35" s="25" t="s">
        <v>7288</v>
      </c>
      <c r="K35" s="25" t="s">
        <v>7262</v>
      </c>
      <c r="L35" s="25" t="s">
        <v>7259</v>
      </c>
      <c r="M35" s="21">
        <v>3030.66</v>
      </c>
      <c r="N35" s="21">
        <v>3030.66</v>
      </c>
      <c r="O35" s="21">
        <v>0</v>
      </c>
      <c r="P35" s="21">
        <v>3030.66</v>
      </c>
      <c r="Q35" s="25" t="s">
        <v>7348</v>
      </c>
      <c r="R35" s="1" t="str">
        <f t="shared" si="1"/>
        <v>ST10093</v>
      </c>
      <c r="S35" t="str">
        <f>VLOOKUP(R35,Data!$C$2:$D$261,2,0)</f>
        <v>Windermere on The Mount</v>
      </c>
      <c r="T35">
        <f>COUNTIF('Feb 2022'!A:A,D35)+COUNTIF('Mar 2022'!A:A,D35)+COUNTIF('Apr 2022'!A:A,D35)+COUNTIF('May 2022'!A:A,D35)+COUNTIF('June 2022'!A:A,D35)+COUNTIF('July 2022'!A:A,D35)+COUNTIF('Aug 2022'!A:A,D35)+COUNTIF('Sep 2022'!A:A,D35)+COUNTIF('Oct 2022'!A:A,D35)+COUNTIF('Dec 2022'!A:A,D35)</f>
        <v>0</v>
      </c>
      <c r="U35" t="str">
        <f>VLOOKUP(Q35,'Capital Lookup'!A:B,2,FALSE)</f>
        <v>No</v>
      </c>
      <c r="V35" s="2">
        <f>IFERROR(VLOOKUP(LEFT(F35,10),'Find Purchase Orders'!B:J,9,FALSE),"")</f>
        <v>44575</v>
      </c>
      <c r="W35" s="25" t="s">
        <v>7261</v>
      </c>
    </row>
    <row r="36" spans="1:23" hidden="1">
      <c r="A36" s="25" t="s">
        <v>7261</v>
      </c>
      <c r="B36" s="25" t="s">
        <v>7343</v>
      </c>
      <c r="C36" s="25" t="s">
        <v>7282</v>
      </c>
      <c r="D36" s="25" t="s">
        <v>7344</v>
      </c>
      <c r="E36" s="25" t="s">
        <v>7345</v>
      </c>
      <c r="F36" s="25" t="s">
        <v>7353</v>
      </c>
      <c r="G36" s="25" t="s">
        <v>7354</v>
      </c>
      <c r="H36" s="21">
        <v>1751.5</v>
      </c>
      <c r="I36" s="25" t="s">
        <v>7296</v>
      </c>
      <c r="J36" s="25" t="s">
        <v>7288</v>
      </c>
      <c r="K36" s="25" t="s">
        <v>7262</v>
      </c>
      <c r="L36" s="25" t="s">
        <v>7259</v>
      </c>
      <c r="M36" s="21">
        <v>1751.5</v>
      </c>
      <c r="N36" s="21">
        <v>1751.5</v>
      </c>
      <c r="O36" s="21">
        <v>0</v>
      </c>
      <c r="P36" s="21">
        <v>1751.5</v>
      </c>
      <c r="Q36" s="25" t="s">
        <v>7348</v>
      </c>
      <c r="R36" s="1" t="str">
        <f t="shared" si="1"/>
        <v>ST10093</v>
      </c>
      <c r="S36" t="str">
        <f>VLOOKUP(R36,Data!$C$2:$D$261,2,0)</f>
        <v>Windermere on The Mount</v>
      </c>
      <c r="T36">
        <f>COUNTIF('Feb 2022'!A:A,D36)+COUNTIF('Mar 2022'!A:A,D36)+COUNTIF('Apr 2022'!A:A,D36)+COUNTIF('May 2022'!A:A,D36)+COUNTIF('June 2022'!A:A,D36)+COUNTIF('July 2022'!A:A,D36)+COUNTIF('Aug 2022'!A:A,D36)+COUNTIF('Sep 2022'!A:A,D36)+COUNTIF('Oct 2022'!A:A,D36)+COUNTIF('Dec 2022'!A:A,D36)</f>
        <v>0</v>
      </c>
      <c r="U36" t="str">
        <f>VLOOKUP(Q36,'Capital Lookup'!A:B,2,FALSE)</f>
        <v>No</v>
      </c>
      <c r="V36" s="2">
        <f>IFERROR(VLOOKUP(LEFT(F36,10),'Find Purchase Orders'!B:J,9,FALSE),"")</f>
        <v>44575</v>
      </c>
      <c r="W36" s="25" t="s">
        <v>7261</v>
      </c>
    </row>
    <row r="37" spans="1:23" hidden="1">
      <c r="A37" s="25" t="s">
        <v>7261</v>
      </c>
      <c r="B37" s="25" t="s">
        <v>7355</v>
      </c>
      <c r="C37" s="25" t="s">
        <v>7264</v>
      </c>
      <c r="D37" s="25" t="s">
        <v>7356</v>
      </c>
      <c r="E37" s="25" t="s">
        <v>7357</v>
      </c>
      <c r="F37" s="25" t="s">
        <v>7358</v>
      </c>
      <c r="G37" s="25" t="s">
        <v>7359</v>
      </c>
      <c r="H37" s="21">
        <v>565</v>
      </c>
      <c r="I37" s="25" t="s">
        <v>7296</v>
      </c>
      <c r="J37" s="25" t="s">
        <v>7288</v>
      </c>
      <c r="K37" s="25" t="s">
        <v>7258</v>
      </c>
      <c r="L37" s="25" t="s">
        <v>7259</v>
      </c>
      <c r="M37" s="21">
        <v>565</v>
      </c>
      <c r="N37" s="21">
        <v>565</v>
      </c>
      <c r="O37" s="21">
        <v>0</v>
      </c>
      <c r="P37" s="21">
        <v>565</v>
      </c>
      <c r="Q37" s="25" t="s">
        <v>7360</v>
      </c>
      <c r="R37" s="1" t="str">
        <f t="shared" si="1"/>
        <v>ST10094</v>
      </c>
      <c r="S37" t="str">
        <f>VLOOKUP(R37,Data!$C$2:$D$261,2,0)</f>
        <v>Briarfield Gardens</v>
      </c>
      <c r="T37">
        <f>COUNTIF('Feb 2022'!A:A,D37)+COUNTIF('Mar 2022'!A:A,D37)+COUNTIF('Apr 2022'!A:A,D37)+COUNTIF('May 2022'!A:A,D37)+COUNTIF('June 2022'!A:A,D37)+COUNTIF('July 2022'!A:A,D37)+COUNTIF('Aug 2022'!A:A,D37)+COUNTIF('Sep 2022'!A:A,D37)+COUNTIF('Oct 2022'!A:A,D37)+COUNTIF('Dec 2022'!A:A,D37)</f>
        <v>0</v>
      </c>
      <c r="U37" t="str">
        <f>VLOOKUP(Q37,'Capital Lookup'!A:B,2,FALSE)</f>
        <v>No</v>
      </c>
      <c r="V37" s="2">
        <f>IFERROR(VLOOKUP(LEFT(F37,10),'Find Purchase Orders'!B:J,9,FALSE),"")</f>
        <v>44580</v>
      </c>
      <c r="W37" s="25" t="s">
        <v>7252</v>
      </c>
    </row>
    <row r="38" spans="1:23" hidden="1">
      <c r="A38" s="25" t="s">
        <v>7261</v>
      </c>
      <c r="B38" s="25" t="s">
        <v>7355</v>
      </c>
      <c r="C38" s="25" t="s">
        <v>7264</v>
      </c>
      <c r="D38" s="25" t="s">
        <v>7356</v>
      </c>
      <c r="E38" s="25" t="s">
        <v>7357</v>
      </c>
      <c r="F38" s="25" t="s">
        <v>7361</v>
      </c>
      <c r="G38" s="25" t="s">
        <v>7362</v>
      </c>
      <c r="H38" s="21">
        <v>280.29000000000002</v>
      </c>
      <c r="I38" s="25" t="s">
        <v>7296</v>
      </c>
      <c r="J38" s="25" t="s">
        <v>7288</v>
      </c>
      <c r="K38" s="25" t="s">
        <v>7258</v>
      </c>
      <c r="L38" s="25" t="s">
        <v>7259</v>
      </c>
      <c r="M38" s="21">
        <v>280.29000000000002</v>
      </c>
      <c r="N38" s="21">
        <v>280.29000000000002</v>
      </c>
      <c r="O38" s="21">
        <v>0</v>
      </c>
      <c r="P38" s="21">
        <v>280.29000000000002</v>
      </c>
      <c r="Q38" s="25" t="s">
        <v>7360</v>
      </c>
      <c r="R38" s="1" t="str">
        <f t="shared" si="1"/>
        <v>ST10094</v>
      </c>
      <c r="S38" t="str">
        <f>VLOOKUP(R38,Data!$C$2:$D$261,2,0)</f>
        <v>Briarfield Gardens</v>
      </c>
      <c r="T38">
        <f>COUNTIF('Feb 2022'!A:A,D38)+COUNTIF('Mar 2022'!A:A,D38)+COUNTIF('Apr 2022'!A:A,D38)+COUNTIF('May 2022'!A:A,D38)+COUNTIF('June 2022'!A:A,D38)+COUNTIF('July 2022'!A:A,D38)+COUNTIF('Aug 2022'!A:A,D38)+COUNTIF('Sep 2022'!A:A,D38)+COUNTIF('Oct 2022'!A:A,D38)+COUNTIF('Dec 2022'!A:A,D38)</f>
        <v>0</v>
      </c>
      <c r="U38" t="str">
        <f>VLOOKUP(Q38,'Capital Lookup'!A:B,2,FALSE)</f>
        <v>No</v>
      </c>
      <c r="V38" s="2">
        <f>IFERROR(VLOOKUP(LEFT(F38,10),'Find Purchase Orders'!B:J,9,FALSE),"")</f>
        <v>44580</v>
      </c>
      <c r="W38" s="25" t="s">
        <v>7252</v>
      </c>
    </row>
    <row r="39" spans="1:23" hidden="1">
      <c r="A39" s="25" t="s">
        <v>7261</v>
      </c>
      <c r="B39" s="25" t="s">
        <v>7355</v>
      </c>
      <c r="C39" s="25" t="s">
        <v>7264</v>
      </c>
      <c r="D39" s="25" t="s">
        <v>7356</v>
      </c>
      <c r="E39" s="25" t="s">
        <v>7357</v>
      </c>
      <c r="F39" s="25" t="s">
        <v>7363</v>
      </c>
      <c r="G39" s="25" t="s">
        <v>7364</v>
      </c>
      <c r="H39" s="21">
        <v>220.35</v>
      </c>
      <c r="I39" s="25" t="s">
        <v>7296</v>
      </c>
      <c r="J39" s="25" t="s">
        <v>7288</v>
      </c>
      <c r="K39" s="25" t="s">
        <v>7262</v>
      </c>
      <c r="L39" s="25" t="s">
        <v>7259</v>
      </c>
      <c r="M39" s="21">
        <v>220.35</v>
      </c>
      <c r="N39" s="21">
        <v>220.35</v>
      </c>
      <c r="O39" s="21">
        <v>0</v>
      </c>
      <c r="P39" s="21">
        <v>220.35</v>
      </c>
      <c r="Q39" s="25" t="s">
        <v>7360</v>
      </c>
      <c r="R39" s="1" t="str">
        <f t="shared" si="1"/>
        <v>ST10094</v>
      </c>
      <c r="S39" t="str">
        <f>VLOOKUP(R39,Data!$C$2:$D$261,2,0)</f>
        <v>Briarfield Gardens</v>
      </c>
      <c r="T39">
        <f>COUNTIF('Feb 2022'!A:A,D39)+COUNTIF('Mar 2022'!A:A,D39)+COUNTIF('Apr 2022'!A:A,D39)+COUNTIF('May 2022'!A:A,D39)+COUNTIF('June 2022'!A:A,D39)+COUNTIF('July 2022'!A:A,D39)+COUNTIF('Aug 2022'!A:A,D39)+COUNTIF('Sep 2022'!A:A,D39)+COUNTIF('Oct 2022'!A:A,D39)+COUNTIF('Dec 2022'!A:A,D39)</f>
        <v>0</v>
      </c>
      <c r="U39" t="str">
        <f>VLOOKUP(Q39,'Capital Lookup'!A:B,2,FALSE)</f>
        <v>No</v>
      </c>
      <c r="V39" s="2">
        <f>IFERROR(VLOOKUP(LEFT(F39,10),'Find Purchase Orders'!B:J,9,FALSE),"")</f>
        <v>44580</v>
      </c>
      <c r="W39" s="25" t="s">
        <v>7365</v>
      </c>
    </row>
    <row r="40" spans="1:23" hidden="1">
      <c r="A40" s="25" t="s">
        <v>7261</v>
      </c>
      <c r="B40" s="25" t="s">
        <v>7355</v>
      </c>
      <c r="C40" s="25" t="s">
        <v>7264</v>
      </c>
      <c r="D40" s="25" t="s">
        <v>7356</v>
      </c>
      <c r="E40" s="25" t="s">
        <v>7357</v>
      </c>
      <c r="F40" s="25" t="s">
        <v>7366</v>
      </c>
      <c r="G40" s="25" t="s">
        <v>7367</v>
      </c>
      <c r="H40" s="21">
        <v>11183.01</v>
      </c>
      <c r="I40" s="25" t="s">
        <v>7296</v>
      </c>
      <c r="J40" s="25" t="s">
        <v>7288</v>
      </c>
      <c r="K40" s="25" t="s">
        <v>7262</v>
      </c>
      <c r="L40" s="25" t="s">
        <v>7259</v>
      </c>
      <c r="M40" s="21">
        <v>11183.01</v>
      </c>
      <c r="N40" s="21">
        <v>11183.01</v>
      </c>
      <c r="O40" s="21">
        <v>0</v>
      </c>
      <c r="P40" s="21">
        <v>11183.01</v>
      </c>
      <c r="Q40" s="25" t="s">
        <v>7360</v>
      </c>
      <c r="R40" s="1" t="str">
        <f t="shared" si="1"/>
        <v>ST10094</v>
      </c>
      <c r="S40" t="str">
        <f>VLOOKUP(R40,Data!$C$2:$D$261,2,0)</f>
        <v>Briarfield Gardens</v>
      </c>
      <c r="T40">
        <f>COUNTIF('Feb 2022'!A:A,D40)+COUNTIF('Mar 2022'!A:A,D40)+COUNTIF('Apr 2022'!A:A,D40)+COUNTIF('May 2022'!A:A,D40)+COUNTIF('June 2022'!A:A,D40)+COUNTIF('July 2022'!A:A,D40)+COUNTIF('Aug 2022'!A:A,D40)+COUNTIF('Sep 2022'!A:A,D40)+COUNTIF('Oct 2022'!A:A,D40)+COUNTIF('Dec 2022'!A:A,D40)</f>
        <v>0</v>
      </c>
      <c r="U40" t="str">
        <f>VLOOKUP(Q40,'Capital Lookup'!A:B,2,FALSE)</f>
        <v>No</v>
      </c>
      <c r="V40" s="2">
        <f>IFERROR(VLOOKUP(LEFT(F40,10),'Find Purchase Orders'!B:J,9,FALSE),"")</f>
        <v>44580</v>
      </c>
      <c r="W40" s="25" t="s">
        <v>7365</v>
      </c>
    </row>
    <row r="41" spans="1:23" hidden="1">
      <c r="A41" s="25" t="s">
        <v>7261</v>
      </c>
      <c r="B41" s="25" t="s">
        <v>7355</v>
      </c>
      <c r="C41" s="25" t="s">
        <v>7264</v>
      </c>
      <c r="D41" s="25" t="s">
        <v>7368</v>
      </c>
      <c r="E41" s="25" t="s">
        <v>7357</v>
      </c>
      <c r="F41" s="25" t="s">
        <v>7369</v>
      </c>
      <c r="G41" s="25" t="s">
        <v>7370</v>
      </c>
      <c r="H41" s="21">
        <v>565</v>
      </c>
      <c r="I41" s="25" t="s">
        <v>7296</v>
      </c>
      <c r="J41" s="25" t="s">
        <v>7288</v>
      </c>
      <c r="K41" s="25" t="s">
        <v>7258</v>
      </c>
      <c r="L41" s="25" t="s">
        <v>7259</v>
      </c>
      <c r="M41" s="21">
        <v>565</v>
      </c>
      <c r="N41" s="21">
        <v>565</v>
      </c>
      <c r="O41" s="21">
        <v>0</v>
      </c>
      <c r="P41" s="21">
        <v>565</v>
      </c>
      <c r="Q41" s="25" t="s">
        <v>7360</v>
      </c>
      <c r="R41" s="1" t="str">
        <f t="shared" si="1"/>
        <v>ST10094</v>
      </c>
      <c r="S41" t="str">
        <f>VLOOKUP(R41,Data!$C$2:$D$261,2,0)</f>
        <v>Briarfield Gardens</v>
      </c>
      <c r="T41">
        <f>COUNTIF('Feb 2022'!A:A,D41)+COUNTIF('Mar 2022'!A:A,D41)+COUNTIF('Apr 2022'!A:A,D41)+COUNTIF('May 2022'!A:A,D41)+COUNTIF('June 2022'!A:A,D41)+COUNTIF('July 2022'!A:A,D41)+COUNTIF('Aug 2022'!A:A,D41)+COUNTIF('Sep 2022'!A:A,D41)+COUNTIF('Oct 2022'!A:A,D41)+COUNTIF('Dec 2022'!A:A,D41)</f>
        <v>0</v>
      </c>
      <c r="U41" t="str">
        <f>VLOOKUP(Q41,'Capital Lookup'!A:B,2,FALSE)</f>
        <v>No</v>
      </c>
      <c r="V41" s="2">
        <f>IFERROR(VLOOKUP(LEFT(F41,10),'Find Purchase Orders'!B:J,9,FALSE),"")</f>
        <v>44576</v>
      </c>
      <c r="W41" s="25" t="s">
        <v>7261</v>
      </c>
    </row>
    <row r="42" spans="1:23" hidden="1">
      <c r="A42" s="25" t="s">
        <v>7261</v>
      </c>
      <c r="B42" s="25" t="s">
        <v>7355</v>
      </c>
      <c r="C42" s="25" t="s">
        <v>7264</v>
      </c>
      <c r="D42" s="25" t="s">
        <v>7368</v>
      </c>
      <c r="E42" s="25" t="s">
        <v>7357</v>
      </c>
      <c r="F42" s="25" t="s">
        <v>7371</v>
      </c>
      <c r="G42" s="25" t="s">
        <v>7372</v>
      </c>
      <c r="H42" s="21">
        <v>280.29000000000002</v>
      </c>
      <c r="I42" s="25" t="s">
        <v>7296</v>
      </c>
      <c r="J42" s="25" t="s">
        <v>7288</v>
      </c>
      <c r="K42" s="25" t="s">
        <v>7258</v>
      </c>
      <c r="L42" s="25" t="s">
        <v>7259</v>
      </c>
      <c r="M42" s="21">
        <v>280.29000000000002</v>
      </c>
      <c r="N42" s="21">
        <v>280.29000000000002</v>
      </c>
      <c r="O42" s="21">
        <v>0</v>
      </c>
      <c r="P42" s="21">
        <v>280.29000000000002</v>
      </c>
      <c r="Q42" s="25" t="s">
        <v>7360</v>
      </c>
      <c r="R42" s="1" t="str">
        <f t="shared" si="1"/>
        <v>ST10094</v>
      </c>
      <c r="S42" t="str">
        <f>VLOOKUP(R42,Data!$C$2:$D$261,2,0)</f>
        <v>Briarfield Gardens</v>
      </c>
      <c r="T42">
        <f>COUNTIF('Feb 2022'!A:A,D42)+COUNTIF('Mar 2022'!A:A,D42)+COUNTIF('Apr 2022'!A:A,D42)+COUNTIF('May 2022'!A:A,D42)+COUNTIF('June 2022'!A:A,D42)+COUNTIF('July 2022'!A:A,D42)+COUNTIF('Aug 2022'!A:A,D42)+COUNTIF('Sep 2022'!A:A,D42)+COUNTIF('Oct 2022'!A:A,D42)+COUNTIF('Dec 2022'!A:A,D42)</f>
        <v>0</v>
      </c>
      <c r="U42" t="str">
        <f>VLOOKUP(Q42,'Capital Lookup'!A:B,2,FALSE)</f>
        <v>No</v>
      </c>
      <c r="V42" s="2">
        <f>IFERROR(VLOOKUP(LEFT(F42,10),'Find Purchase Orders'!B:J,9,FALSE),"")</f>
        <v>44576</v>
      </c>
      <c r="W42" s="25" t="s">
        <v>7261</v>
      </c>
    </row>
    <row r="43" spans="1:23" hidden="1">
      <c r="A43" s="25" t="s">
        <v>7261</v>
      </c>
      <c r="B43" s="25" t="s">
        <v>7355</v>
      </c>
      <c r="C43" s="25" t="s">
        <v>7264</v>
      </c>
      <c r="D43" s="25" t="s">
        <v>7368</v>
      </c>
      <c r="E43" s="25" t="s">
        <v>7357</v>
      </c>
      <c r="F43" s="25" t="s">
        <v>7373</v>
      </c>
      <c r="G43" s="25" t="s">
        <v>7374</v>
      </c>
      <c r="H43" s="21">
        <v>11835.34</v>
      </c>
      <c r="I43" s="25" t="s">
        <v>7296</v>
      </c>
      <c r="J43" s="25" t="s">
        <v>7288</v>
      </c>
      <c r="K43" s="25" t="s">
        <v>7262</v>
      </c>
      <c r="L43" s="25" t="s">
        <v>7259</v>
      </c>
      <c r="M43" s="21">
        <v>11835.34</v>
      </c>
      <c r="N43" s="21">
        <v>11835.34</v>
      </c>
      <c r="O43" s="21">
        <v>0</v>
      </c>
      <c r="P43" s="21">
        <v>11835.34</v>
      </c>
      <c r="Q43" s="25" t="s">
        <v>7360</v>
      </c>
      <c r="R43" s="1" t="str">
        <f t="shared" si="1"/>
        <v>ST10094</v>
      </c>
      <c r="S43" t="str">
        <f>VLOOKUP(R43,Data!$C$2:$D$261,2,0)</f>
        <v>Briarfield Gardens</v>
      </c>
      <c r="T43">
        <f>COUNTIF('Feb 2022'!A:A,D43)+COUNTIF('Mar 2022'!A:A,D43)+COUNTIF('Apr 2022'!A:A,D43)+COUNTIF('May 2022'!A:A,D43)+COUNTIF('June 2022'!A:A,D43)+COUNTIF('July 2022'!A:A,D43)+COUNTIF('Aug 2022'!A:A,D43)+COUNTIF('Sep 2022'!A:A,D43)+COUNTIF('Oct 2022'!A:A,D43)+COUNTIF('Dec 2022'!A:A,D43)</f>
        <v>0</v>
      </c>
      <c r="U43" t="str">
        <f>VLOOKUP(Q43,'Capital Lookup'!A:B,2,FALSE)</f>
        <v>No</v>
      </c>
      <c r="V43" s="2">
        <f>IFERROR(VLOOKUP(LEFT(F43,10),'Find Purchase Orders'!B:J,9,FALSE),"")</f>
        <v>44576</v>
      </c>
      <c r="W43" s="25" t="s">
        <v>7252</v>
      </c>
    </row>
    <row r="44" spans="1:23" hidden="1">
      <c r="A44" s="25" t="s">
        <v>7261</v>
      </c>
      <c r="B44" s="25" t="s">
        <v>7355</v>
      </c>
      <c r="C44" s="25" t="s">
        <v>7264</v>
      </c>
      <c r="D44" s="25" t="s">
        <v>7368</v>
      </c>
      <c r="E44" s="25" t="s">
        <v>7357</v>
      </c>
      <c r="F44" s="25" t="s">
        <v>7375</v>
      </c>
      <c r="G44" s="25" t="s">
        <v>7376</v>
      </c>
      <c r="H44" s="21">
        <v>220.35</v>
      </c>
      <c r="I44" s="25" t="s">
        <v>7296</v>
      </c>
      <c r="J44" s="25" t="s">
        <v>7288</v>
      </c>
      <c r="K44" s="25" t="s">
        <v>7262</v>
      </c>
      <c r="L44" s="25" t="s">
        <v>7259</v>
      </c>
      <c r="M44" s="21">
        <v>220.35</v>
      </c>
      <c r="N44" s="21">
        <v>220.35</v>
      </c>
      <c r="O44" s="21">
        <v>0</v>
      </c>
      <c r="P44" s="21">
        <v>220.35</v>
      </c>
      <c r="Q44" s="25" t="s">
        <v>7360</v>
      </c>
      <c r="R44" s="1" t="str">
        <f t="shared" si="1"/>
        <v>ST10094</v>
      </c>
      <c r="S44" t="str">
        <f>VLOOKUP(R44,Data!$C$2:$D$261,2,0)</f>
        <v>Briarfield Gardens</v>
      </c>
      <c r="T44">
        <f>COUNTIF('Feb 2022'!A:A,D44)+COUNTIF('Mar 2022'!A:A,D44)+COUNTIF('Apr 2022'!A:A,D44)+COUNTIF('May 2022'!A:A,D44)+COUNTIF('June 2022'!A:A,D44)+COUNTIF('July 2022'!A:A,D44)+COUNTIF('Aug 2022'!A:A,D44)+COUNTIF('Sep 2022'!A:A,D44)+COUNTIF('Oct 2022'!A:A,D44)+COUNTIF('Dec 2022'!A:A,D44)</f>
        <v>0</v>
      </c>
      <c r="U44" t="str">
        <f>VLOOKUP(Q44,'Capital Lookup'!A:B,2,FALSE)</f>
        <v>No</v>
      </c>
      <c r="V44" s="2">
        <f>IFERROR(VLOOKUP(LEFT(F44,10),'Find Purchase Orders'!B:J,9,FALSE),"")</f>
        <v>44576</v>
      </c>
      <c r="W44" s="25" t="s">
        <v>7252</v>
      </c>
    </row>
    <row r="45" spans="1:23" hidden="1">
      <c r="A45" s="25" t="s">
        <v>7261</v>
      </c>
      <c r="B45" s="25" t="s">
        <v>7355</v>
      </c>
      <c r="C45" s="25" t="s">
        <v>7264</v>
      </c>
      <c r="D45" s="25" t="s">
        <v>7377</v>
      </c>
      <c r="E45" s="25" t="s">
        <v>7357</v>
      </c>
      <c r="F45" s="25" t="s">
        <v>7378</v>
      </c>
      <c r="G45" s="25" t="s">
        <v>7379</v>
      </c>
      <c r="H45" s="21">
        <v>565</v>
      </c>
      <c r="I45" s="25" t="s">
        <v>7296</v>
      </c>
      <c r="J45" s="25" t="s">
        <v>7288</v>
      </c>
      <c r="K45" s="25" t="s">
        <v>7258</v>
      </c>
      <c r="L45" s="25" t="s">
        <v>7259</v>
      </c>
      <c r="M45" s="21">
        <v>565</v>
      </c>
      <c r="N45" s="21">
        <v>565</v>
      </c>
      <c r="O45" s="21">
        <v>0</v>
      </c>
      <c r="P45" s="21">
        <v>565</v>
      </c>
      <c r="Q45" s="25" t="s">
        <v>7360</v>
      </c>
      <c r="R45" s="1" t="str">
        <f t="shared" si="1"/>
        <v>ST10094</v>
      </c>
      <c r="S45" t="str">
        <f>VLOOKUP(R45,Data!$C$2:$D$261,2,0)</f>
        <v>Briarfield Gardens</v>
      </c>
      <c r="T45">
        <f>COUNTIF('Feb 2022'!A:A,D45)+COUNTIF('Mar 2022'!A:A,D45)+COUNTIF('Apr 2022'!A:A,D45)+COUNTIF('May 2022'!A:A,D45)+COUNTIF('June 2022'!A:A,D45)+COUNTIF('July 2022'!A:A,D45)+COUNTIF('Aug 2022'!A:A,D45)+COUNTIF('Sep 2022'!A:A,D45)+COUNTIF('Oct 2022'!A:A,D45)+COUNTIF('Dec 2022'!A:A,D45)</f>
        <v>0</v>
      </c>
      <c r="U45" t="str">
        <f>VLOOKUP(Q45,'Capital Lookup'!A:B,2,FALSE)</f>
        <v>No</v>
      </c>
      <c r="V45" s="2">
        <f>IFERROR(VLOOKUP(LEFT(F45,10),'Find Purchase Orders'!B:J,9,FALSE),"")</f>
        <v>44578</v>
      </c>
      <c r="W45" s="25" t="s">
        <v>7261</v>
      </c>
    </row>
    <row r="46" spans="1:23" hidden="1">
      <c r="A46" s="25" t="s">
        <v>7261</v>
      </c>
      <c r="B46" s="25" t="s">
        <v>7355</v>
      </c>
      <c r="C46" s="25" t="s">
        <v>7264</v>
      </c>
      <c r="D46" s="25" t="s">
        <v>7377</v>
      </c>
      <c r="E46" s="25" t="s">
        <v>7357</v>
      </c>
      <c r="F46" s="25" t="s">
        <v>7380</v>
      </c>
      <c r="G46" s="25" t="s">
        <v>7381</v>
      </c>
      <c r="H46" s="21">
        <v>280.29000000000002</v>
      </c>
      <c r="I46" s="25" t="s">
        <v>7296</v>
      </c>
      <c r="J46" s="25" t="s">
        <v>7288</v>
      </c>
      <c r="K46" s="25" t="s">
        <v>7258</v>
      </c>
      <c r="L46" s="25" t="s">
        <v>7259</v>
      </c>
      <c r="M46" s="21">
        <v>280.29000000000002</v>
      </c>
      <c r="N46" s="21">
        <v>280.29000000000002</v>
      </c>
      <c r="O46" s="21">
        <v>0</v>
      </c>
      <c r="P46" s="21">
        <v>280.29000000000002</v>
      </c>
      <c r="Q46" s="25" t="s">
        <v>7360</v>
      </c>
      <c r="R46" s="1" t="str">
        <f t="shared" si="1"/>
        <v>ST10094</v>
      </c>
      <c r="S46" t="str">
        <f>VLOOKUP(R46,Data!$C$2:$D$261,2,0)</f>
        <v>Briarfield Gardens</v>
      </c>
      <c r="T46">
        <f>COUNTIF('Feb 2022'!A:A,D46)+COUNTIF('Mar 2022'!A:A,D46)+COUNTIF('Apr 2022'!A:A,D46)+COUNTIF('May 2022'!A:A,D46)+COUNTIF('June 2022'!A:A,D46)+COUNTIF('July 2022'!A:A,D46)+COUNTIF('Aug 2022'!A:A,D46)+COUNTIF('Sep 2022'!A:A,D46)+COUNTIF('Oct 2022'!A:A,D46)+COUNTIF('Dec 2022'!A:A,D46)</f>
        <v>0</v>
      </c>
      <c r="U46" t="str">
        <f>VLOOKUP(Q46,'Capital Lookup'!A:B,2,FALSE)</f>
        <v>No</v>
      </c>
      <c r="V46" s="2">
        <f>IFERROR(VLOOKUP(LEFT(F46,10),'Find Purchase Orders'!B:J,9,FALSE),"")</f>
        <v>44578</v>
      </c>
      <c r="W46" s="25" t="s">
        <v>7261</v>
      </c>
    </row>
    <row r="47" spans="1:23" hidden="1">
      <c r="A47" s="25" t="s">
        <v>7261</v>
      </c>
      <c r="B47" s="25" t="s">
        <v>7355</v>
      </c>
      <c r="C47" s="25" t="s">
        <v>7264</v>
      </c>
      <c r="D47" s="25" t="s">
        <v>7377</v>
      </c>
      <c r="E47" s="25" t="s">
        <v>7357</v>
      </c>
      <c r="F47" s="25" t="s">
        <v>7382</v>
      </c>
      <c r="G47" s="25" t="s">
        <v>7383</v>
      </c>
      <c r="H47" s="21">
        <v>10488.07</v>
      </c>
      <c r="I47" s="25" t="s">
        <v>7296</v>
      </c>
      <c r="J47" s="25" t="s">
        <v>7288</v>
      </c>
      <c r="K47" s="25" t="s">
        <v>7262</v>
      </c>
      <c r="L47" s="25" t="s">
        <v>7259</v>
      </c>
      <c r="M47" s="21">
        <v>10488.07</v>
      </c>
      <c r="N47" s="21">
        <v>11429.67</v>
      </c>
      <c r="O47" s="21">
        <v>-941.6</v>
      </c>
      <c r="P47" s="21">
        <v>10488.07</v>
      </c>
      <c r="Q47" s="25" t="s">
        <v>7360</v>
      </c>
      <c r="R47" s="1" t="str">
        <f t="shared" si="1"/>
        <v>ST10094</v>
      </c>
      <c r="S47" t="str">
        <f>VLOOKUP(R47,Data!$C$2:$D$261,2,0)</f>
        <v>Briarfield Gardens</v>
      </c>
      <c r="T47">
        <f>COUNTIF('Feb 2022'!A:A,D47)+COUNTIF('Mar 2022'!A:A,D47)+COUNTIF('Apr 2022'!A:A,D47)+COUNTIF('May 2022'!A:A,D47)+COUNTIF('June 2022'!A:A,D47)+COUNTIF('July 2022'!A:A,D47)+COUNTIF('Aug 2022'!A:A,D47)+COUNTIF('Sep 2022'!A:A,D47)+COUNTIF('Oct 2022'!A:A,D47)+COUNTIF('Dec 2022'!A:A,D47)</f>
        <v>0</v>
      </c>
      <c r="U47" t="str">
        <f>VLOOKUP(Q47,'Capital Lookup'!A:B,2,FALSE)</f>
        <v>No</v>
      </c>
      <c r="V47" s="2">
        <f>IFERROR(VLOOKUP(LEFT(F47,10),'Find Purchase Orders'!B:J,9,FALSE),"")</f>
        <v>44578</v>
      </c>
      <c r="W47" s="25" t="s">
        <v>7261</v>
      </c>
    </row>
    <row r="48" spans="1:23" hidden="1">
      <c r="A48" s="25" t="s">
        <v>7261</v>
      </c>
      <c r="B48" s="25" t="s">
        <v>7384</v>
      </c>
      <c r="C48" s="25" t="s">
        <v>7277</v>
      </c>
      <c r="D48" s="25" t="s">
        <v>7385</v>
      </c>
      <c r="E48" s="25" t="s">
        <v>7386</v>
      </c>
      <c r="F48" s="25" t="s">
        <v>7387</v>
      </c>
      <c r="G48" s="25" t="s">
        <v>7388</v>
      </c>
      <c r="H48" s="21">
        <v>262.5</v>
      </c>
      <c r="I48" s="25" t="s">
        <v>7296</v>
      </c>
      <c r="J48" s="25" t="s">
        <v>7288</v>
      </c>
      <c r="K48" s="25" t="s">
        <v>7289</v>
      </c>
      <c r="L48" s="25" t="s">
        <v>7259</v>
      </c>
      <c r="M48" s="21">
        <v>262.5</v>
      </c>
      <c r="N48" s="21">
        <v>262.5</v>
      </c>
      <c r="O48" s="21">
        <v>0</v>
      </c>
      <c r="P48" s="21">
        <v>262.5</v>
      </c>
      <c r="Q48" s="25" t="s">
        <v>7389</v>
      </c>
      <c r="R48" s="1" t="str">
        <f t="shared" si="1"/>
        <v>ST10066</v>
      </c>
      <c r="S48" t="str">
        <f>VLOOKUP(R48,Data!$C$2:$D$261,2,0)</f>
        <v>Inglewood</v>
      </c>
      <c r="T48">
        <f>COUNTIF('Feb 2022'!A:A,D48)+COUNTIF('Mar 2022'!A:A,D48)+COUNTIF('Apr 2022'!A:A,D48)+COUNTIF('May 2022'!A:A,D48)+COUNTIF('June 2022'!A:A,D48)+COUNTIF('July 2022'!A:A,D48)+COUNTIF('Aug 2022'!A:A,D48)+COUNTIF('Sep 2022'!A:A,D48)+COUNTIF('Oct 2022'!A:A,D48)+COUNTIF('Dec 2022'!A:A,D48)</f>
        <v>0</v>
      </c>
      <c r="U48" t="str">
        <f>VLOOKUP(Q48,'Capital Lookup'!A:B,2,FALSE)</f>
        <v>No</v>
      </c>
      <c r="V48" s="2">
        <f>IFERROR(VLOOKUP(LEFT(F48,10),'Find Purchase Orders'!B:J,9,FALSE),"")</f>
        <v>44575</v>
      </c>
      <c r="W48" s="25" t="s">
        <v>7261</v>
      </c>
    </row>
    <row r="49" spans="1:23" hidden="1">
      <c r="A49" s="25" t="s">
        <v>7261</v>
      </c>
      <c r="B49" s="25" t="s">
        <v>7384</v>
      </c>
      <c r="C49" s="25" t="s">
        <v>7277</v>
      </c>
      <c r="D49" s="25" t="s">
        <v>7385</v>
      </c>
      <c r="E49" s="25" t="s">
        <v>7386</v>
      </c>
      <c r="F49" s="25" t="s">
        <v>7390</v>
      </c>
      <c r="G49" s="25" t="s">
        <v>7391</v>
      </c>
      <c r="H49" s="21">
        <v>1695.75</v>
      </c>
      <c r="I49" s="25" t="s">
        <v>7296</v>
      </c>
      <c r="J49" s="25" t="s">
        <v>7288</v>
      </c>
      <c r="K49" s="25" t="s">
        <v>7289</v>
      </c>
      <c r="L49" s="25" t="s">
        <v>7259</v>
      </c>
      <c r="M49" s="21">
        <v>1695.75</v>
      </c>
      <c r="N49" s="21">
        <v>1695.75</v>
      </c>
      <c r="O49" s="21">
        <v>0</v>
      </c>
      <c r="P49" s="21">
        <v>1695.75</v>
      </c>
      <c r="Q49" s="25" t="s">
        <v>7389</v>
      </c>
      <c r="R49" s="1" t="str">
        <f t="shared" si="1"/>
        <v>ST10066</v>
      </c>
      <c r="S49" t="str">
        <f>VLOOKUP(R49,Data!$C$2:$D$261,2,0)</f>
        <v>Inglewood</v>
      </c>
      <c r="T49">
        <f>COUNTIF('Feb 2022'!A:A,D49)+COUNTIF('Mar 2022'!A:A,D49)+COUNTIF('Apr 2022'!A:A,D49)+COUNTIF('May 2022'!A:A,D49)+COUNTIF('June 2022'!A:A,D49)+COUNTIF('July 2022'!A:A,D49)+COUNTIF('Aug 2022'!A:A,D49)+COUNTIF('Sep 2022'!A:A,D49)+COUNTIF('Oct 2022'!A:A,D49)+COUNTIF('Dec 2022'!A:A,D49)</f>
        <v>0</v>
      </c>
      <c r="U49" t="str">
        <f>VLOOKUP(Q49,'Capital Lookup'!A:B,2,FALSE)</f>
        <v>No</v>
      </c>
      <c r="V49" s="2">
        <f>IFERROR(VLOOKUP(LEFT(F49,10),'Find Purchase Orders'!B:J,9,FALSE),"")</f>
        <v>44575</v>
      </c>
      <c r="W49" s="25" t="s">
        <v>7252</v>
      </c>
    </row>
    <row r="50" spans="1:23" hidden="1">
      <c r="A50" s="25" t="s">
        <v>7261</v>
      </c>
      <c r="B50" s="25" t="s">
        <v>7276</v>
      </c>
      <c r="C50" s="25" t="s">
        <v>7277</v>
      </c>
      <c r="D50" s="25" t="s">
        <v>7392</v>
      </c>
      <c r="E50" s="25" t="s">
        <v>7279</v>
      </c>
      <c r="F50" s="25" t="s">
        <v>7393</v>
      </c>
      <c r="G50" s="25" t="s">
        <v>7394</v>
      </c>
      <c r="H50" s="21">
        <v>2519.25</v>
      </c>
      <c r="I50" s="25" t="s">
        <v>7296</v>
      </c>
      <c r="J50" s="25" t="s">
        <v>7288</v>
      </c>
      <c r="K50" s="25" t="s">
        <v>7262</v>
      </c>
      <c r="L50" s="25" t="s">
        <v>7259</v>
      </c>
      <c r="M50" s="21">
        <v>2519.25</v>
      </c>
      <c r="N50" s="21">
        <v>2409.5500000000002</v>
      </c>
      <c r="O50" s="21">
        <v>109.7</v>
      </c>
      <c r="P50" s="21">
        <v>2519.25</v>
      </c>
      <c r="Q50" s="25" t="s">
        <v>7395</v>
      </c>
      <c r="R50" s="1" t="str">
        <f t="shared" si="1"/>
        <v>ST10064</v>
      </c>
      <c r="S50" t="str">
        <f>VLOOKUP(R50,Data!$C$2:$D$261,2,0)</f>
        <v>Aspen Ridge</v>
      </c>
      <c r="T50">
        <f>COUNTIF('Feb 2022'!A:A,D50)+COUNTIF('Mar 2022'!A:A,D50)+COUNTIF('Apr 2022'!A:A,D50)+COUNTIF('May 2022'!A:A,D50)+COUNTIF('June 2022'!A:A,D50)+COUNTIF('July 2022'!A:A,D50)+COUNTIF('Aug 2022'!A:A,D50)+COUNTIF('Sep 2022'!A:A,D50)+COUNTIF('Oct 2022'!A:A,D50)+COUNTIF('Dec 2022'!A:A,D50)</f>
        <v>0</v>
      </c>
      <c r="U50" t="str">
        <f>VLOOKUP(Q50,'Capital Lookup'!A:B,2,FALSE)</f>
        <v>No</v>
      </c>
      <c r="V50" s="2">
        <f>IFERROR(VLOOKUP(LEFT(F50,10),'Find Purchase Orders'!B:J,9,FALSE),"")</f>
        <v>44575</v>
      </c>
      <c r="W50" s="25" t="s">
        <v>7261</v>
      </c>
    </row>
    <row r="51" spans="1:23" hidden="1">
      <c r="A51" s="25" t="s">
        <v>7261</v>
      </c>
      <c r="B51" s="25" t="s">
        <v>7276</v>
      </c>
      <c r="C51" s="25" t="s">
        <v>7277</v>
      </c>
      <c r="D51" s="25" t="s">
        <v>7392</v>
      </c>
      <c r="E51" s="25" t="s">
        <v>7279</v>
      </c>
      <c r="F51" s="25" t="s">
        <v>7396</v>
      </c>
      <c r="G51" s="25" t="s">
        <v>7397</v>
      </c>
      <c r="H51" s="21">
        <v>4088.67</v>
      </c>
      <c r="I51" s="25" t="s">
        <v>7296</v>
      </c>
      <c r="J51" s="25" t="s">
        <v>7288</v>
      </c>
      <c r="K51" s="25" t="s">
        <v>7262</v>
      </c>
      <c r="L51" s="25" t="s">
        <v>7259</v>
      </c>
      <c r="M51" s="21">
        <v>4088.67</v>
      </c>
      <c r="N51" s="21">
        <v>4088.67</v>
      </c>
      <c r="O51" s="21">
        <v>0</v>
      </c>
      <c r="P51" s="21">
        <v>4088.67</v>
      </c>
      <c r="Q51" s="25" t="s">
        <v>7395</v>
      </c>
      <c r="R51" s="1" t="str">
        <f t="shared" si="1"/>
        <v>ST10064</v>
      </c>
      <c r="S51" t="str">
        <f>VLOOKUP(R51,Data!$C$2:$D$261,2,0)</f>
        <v>Aspen Ridge</v>
      </c>
      <c r="T51">
        <f>COUNTIF('Feb 2022'!A:A,D51)+COUNTIF('Mar 2022'!A:A,D51)+COUNTIF('Apr 2022'!A:A,D51)+COUNTIF('May 2022'!A:A,D51)+COUNTIF('June 2022'!A:A,D51)+COUNTIF('July 2022'!A:A,D51)+COUNTIF('Aug 2022'!A:A,D51)+COUNTIF('Sep 2022'!A:A,D51)+COUNTIF('Oct 2022'!A:A,D51)+COUNTIF('Dec 2022'!A:A,D51)</f>
        <v>0</v>
      </c>
      <c r="U51" t="str">
        <f>VLOOKUP(Q51,'Capital Lookup'!A:B,2,FALSE)</f>
        <v>No</v>
      </c>
      <c r="V51" s="2">
        <f>IFERROR(VLOOKUP(LEFT(F51,10),'Find Purchase Orders'!B:J,9,FALSE),"")</f>
        <v>44575</v>
      </c>
      <c r="W51" s="25" t="s">
        <v>7261</v>
      </c>
    </row>
    <row r="52" spans="1:23" hidden="1">
      <c r="A52" s="25" t="s">
        <v>7252</v>
      </c>
      <c r="B52" s="25" t="s">
        <v>7398</v>
      </c>
      <c r="C52" s="25" t="s">
        <v>7254</v>
      </c>
      <c r="D52" s="25" t="s">
        <v>7399</v>
      </c>
      <c r="E52" s="25" t="s">
        <v>7400</v>
      </c>
      <c r="F52" s="25" t="s">
        <v>7401</v>
      </c>
      <c r="G52" s="25" t="s">
        <v>7402</v>
      </c>
      <c r="H52" s="21">
        <v>565</v>
      </c>
      <c r="I52" s="25" t="s">
        <v>7296</v>
      </c>
      <c r="J52" s="25" t="s">
        <v>7288</v>
      </c>
      <c r="K52" s="25" t="s">
        <v>7258</v>
      </c>
      <c r="L52" s="25" t="s">
        <v>7259</v>
      </c>
      <c r="M52" s="21">
        <v>565</v>
      </c>
      <c r="N52" s="21">
        <v>565</v>
      </c>
      <c r="O52" s="21">
        <v>0</v>
      </c>
      <c r="P52" s="21">
        <v>565</v>
      </c>
      <c r="Q52" s="25" t="s">
        <v>7403</v>
      </c>
      <c r="R52" s="1" t="str">
        <f t="shared" si="1"/>
        <v>ST10009</v>
      </c>
      <c r="S52" t="str">
        <f>VLOOKUP(R52,Data!$C$2:$D$261,2,0)</f>
        <v>Birkdale</v>
      </c>
      <c r="T52">
        <f>COUNTIF('Feb 2022'!A:A,D52)+COUNTIF('Mar 2022'!A:A,D52)+COUNTIF('Apr 2022'!A:A,D52)+COUNTIF('May 2022'!A:A,D52)+COUNTIF('June 2022'!A:A,D52)+COUNTIF('July 2022'!A:A,D52)+COUNTIF('Aug 2022'!A:A,D52)+COUNTIF('Sep 2022'!A:A,D52)+COUNTIF('Oct 2022'!A:A,D52)+COUNTIF('Dec 2022'!A:A,D52)</f>
        <v>0</v>
      </c>
      <c r="U52" t="str">
        <f>VLOOKUP(Q52,'Capital Lookup'!A:B,2,FALSE)</f>
        <v>No</v>
      </c>
      <c r="V52" s="2">
        <f>IFERROR(VLOOKUP(LEFT(F52,10),'Find Purchase Orders'!B:J,9,FALSE),"")</f>
        <v>44578</v>
      </c>
      <c r="W52" s="25" t="s">
        <v>7261</v>
      </c>
    </row>
    <row r="53" spans="1:23" hidden="1">
      <c r="A53" s="25" t="s">
        <v>7252</v>
      </c>
      <c r="B53" s="25" t="s">
        <v>7398</v>
      </c>
      <c r="C53" s="25" t="s">
        <v>7254</v>
      </c>
      <c r="D53" s="25" t="s">
        <v>7399</v>
      </c>
      <c r="E53" s="25" t="s">
        <v>7400</v>
      </c>
      <c r="F53" s="25" t="s">
        <v>7404</v>
      </c>
      <c r="G53" s="25" t="s">
        <v>7405</v>
      </c>
      <c r="H53" s="21">
        <v>9727.76</v>
      </c>
      <c r="I53" s="25" t="s">
        <v>7296</v>
      </c>
      <c r="J53" s="25" t="s">
        <v>7288</v>
      </c>
      <c r="K53" s="25" t="s">
        <v>7262</v>
      </c>
      <c r="L53" s="25" t="s">
        <v>7259</v>
      </c>
      <c r="M53" s="21">
        <v>9727.76</v>
      </c>
      <c r="N53" s="21">
        <v>9727.76</v>
      </c>
      <c r="O53" s="21">
        <v>0</v>
      </c>
      <c r="P53" s="21">
        <v>9727.76</v>
      </c>
      <c r="Q53" s="25" t="s">
        <v>7403</v>
      </c>
      <c r="R53" s="1" t="str">
        <f t="shared" si="1"/>
        <v>ST10009</v>
      </c>
      <c r="S53" t="str">
        <f>VLOOKUP(R53,Data!$C$2:$D$261,2,0)</f>
        <v>Birkdale</v>
      </c>
      <c r="T53">
        <f>COUNTIF('Feb 2022'!A:A,D53)+COUNTIF('Mar 2022'!A:A,D53)+COUNTIF('Apr 2022'!A:A,D53)+COUNTIF('May 2022'!A:A,D53)+COUNTIF('June 2022'!A:A,D53)+COUNTIF('July 2022'!A:A,D53)+COUNTIF('Aug 2022'!A:A,D53)+COUNTIF('Sep 2022'!A:A,D53)+COUNTIF('Oct 2022'!A:A,D53)+COUNTIF('Dec 2022'!A:A,D53)</f>
        <v>0</v>
      </c>
      <c r="U53" t="str">
        <f>VLOOKUP(Q53,'Capital Lookup'!A:B,2,FALSE)</f>
        <v>No</v>
      </c>
      <c r="V53" s="2">
        <f>IFERROR(VLOOKUP(LEFT(F53,10),'Find Purchase Orders'!B:J,9,FALSE),"")</f>
        <v>44578</v>
      </c>
      <c r="W53" s="25" t="s">
        <v>7261</v>
      </c>
    </row>
    <row r="54" spans="1:23" hidden="1">
      <c r="A54" s="25" t="s">
        <v>7252</v>
      </c>
      <c r="B54" s="25" t="s">
        <v>7398</v>
      </c>
      <c r="C54" s="25" t="s">
        <v>7254</v>
      </c>
      <c r="D54" s="25" t="s">
        <v>7399</v>
      </c>
      <c r="E54" s="25" t="s">
        <v>7400</v>
      </c>
      <c r="F54" s="25" t="s">
        <v>7406</v>
      </c>
      <c r="G54" s="25" t="s">
        <v>7407</v>
      </c>
      <c r="H54" s="21">
        <v>220.35</v>
      </c>
      <c r="I54" s="25" t="s">
        <v>7296</v>
      </c>
      <c r="J54" s="25" t="s">
        <v>7288</v>
      </c>
      <c r="K54" s="25" t="s">
        <v>7262</v>
      </c>
      <c r="L54" s="25" t="s">
        <v>7259</v>
      </c>
      <c r="M54" s="21">
        <v>220.35</v>
      </c>
      <c r="N54" s="21">
        <v>220.35</v>
      </c>
      <c r="O54" s="21">
        <v>0</v>
      </c>
      <c r="P54" s="21">
        <v>220.35</v>
      </c>
      <c r="Q54" s="25" t="s">
        <v>7403</v>
      </c>
      <c r="R54" s="1" t="str">
        <f t="shared" si="1"/>
        <v>ST10009</v>
      </c>
      <c r="S54" t="str">
        <f>VLOOKUP(R54,Data!$C$2:$D$261,2,0)</f>
        <v>Birkdale</v>
      </c>
      <c r="T54">
        <f>COUNTIF('Feb 2022'!A:A,D54)+COUNTIF('Mar 2022'!A:A,D54)+COUNTIF('Apr 2022'!A:A,D54)+COUNTIF('May 2022'!A:A,D54)+COUNTIF('June 2022'!A:A,D54)+COUNTIF('July 2022'!A:A,D54)+COUNTIF('Aug 2022'!A:A,D54)+COUNTIF('Sep 2022'!A:A,D54)+COUNTIF('Oct 2022'!A:A,D54)+COUNTIF('Dec 2022'!A:A,D54)</f>
        <v>0</v>
      </c>
      <c r="U54" t="str">
        <f>VLOOKUP(Q54,'Capital Lookup'!A:B,2,FALSE)</f>
        <v>No</v>
      </c>
      <c r="V54" s="2">
        <f>IFERROR(VLOOKUP(LEFT(F54,10),'Find Purchase Orders'!B:J,9,FALSE),"")</f>
        <v>44578</v>
      </c>
      <c r="W54" s="25" t="s">
        <v>7261</v>
      </c>
    </row>
    <row r="55" spans="1:23" hidden="1">
      <c r="A55" s="25" t="s">
        <v>7261</v>
      </c>
      <c r="B55" s="25" t="s">
        <v>7408</v>
      </c>
      <c r="C55" s="25" t="s">
        <v>7264</v>
      </c>
      <c r="D55" s="25" t="s">
        <v>7409</v>
      </c>
      <c r="E55" s="25" t="s">
        <v>7410</v>
      </c>
      <c r="F55" s="25" t="s">
        <v>7411</v>
      </c>
      <c r="G55" s="25" t="s">
        <v>7412</v>
      </c>
      <c r="H55" s="21">
        <v>12551.78</v>
      </c>
      <c r="I55" s="25" t="s">
        <v>7296</v>
      </c>
      <c r="J55" s="25" t="s">
        <v>7288</v>
      </c>
      <c r="K55" s="25" t="s">
        <v>7262</v>
      </c>
      <c r="L55" s="25" t="s">
        <v>7259</v>
      </c>
      <c r="M55" s="21">
        <v>12551.78</v>
      </c>
      <c r="N55" s="21">
        <v>12551.78</v>
      </c>
      <c r="O55" s="21">
        <v>0</v>
      </c>
      <c r="P55" s="21">
        <v>12551.78</v>
      </c>
      <c r="Q55" s="25" t="s">
        <v>7413</v>
      </c>
      <c r="R55" s="1" t="str">
        <f t="shared" si="1"/>
        <v>ST10015</v>
      </c>
      <c r="S55" t="str">
        <f>VLOOKUP(R55,Data!$C$2:$D$261,2,0)</f>
        <v>Centennial Park Place</v>
      </c>
      <c r="T55">
        <f>COUNTIF('Feb 2022'!A:A,D55)+COUNTIF('Mar 2022'!A:A,D55)+COUNTIF('Apr 2022'!A:A,D55)+COUNTIF('May 2022'!A:A,D55)+COUNTIF('June 2022'!A:A,D55)+COUNTIF('July 2022'!A:A,D55)+COUNTIF('Aug 2022'!A:A,D55)+COUNTIF('Sep 2022'!A:A,D55)+COUNTIF('Oct 2022'!A:A,D55)+COUNTIF('Dec 2022'!A:A,D55)</f>
        <v>0</v>
      </c>
      <c r="U55" t="str">
        <f>VLOOKUP(Q55,'Capital Lookup'!A:B,2,FALSE)</f>
        <v>No</v>
      </c>
      <c r="V55" s="2">
        <f>IFERROR(VLOOKUP(LEFT(F55,10),'Find Purchase Orders'!B:J,9,FALSE),"")</f>
        <v>44577</v>
      </c>
      <c r="W55" s="25" t="s">
        <v>7261</v>
      </c>
    </row>
    <row r="56" spans="1:23" hidden="1">
      <c r="A56" s="25" t="s">
        <v>7261</v>
      </c>
      <c r="B56" s="25" t="s">
        <v>7408</v>
      </c>
      <c r="C56" s="25" t="s">
        <v>7264</v>
      </c>
      <c r="D56" s="25" t="s">
        <v>7414</v>
      </c>
      <c r="E56" s="25" t="s">
        <v>7410</v>
      </c>
      <c r="F56" s="25" t="s">
        <v>7415</v>
      </c>
      <c r="G56" s="25" t="s">
        <v>7416</v>
      </c>
      <c r="H56" s="21">
        <v>11695.81</v>
      </c>
      <c r="I56" s="25" t="s">
        <v>7296</v>
      </c>
      <c r="J56" s="25" t="s">
        <v>7288</v>
      </c>
      <c r="K56" s="25" t="s">
        <v>7262</v>
      </c>
      <c r="L56" s="25" t="s">
        <v>7259</v>
      </c>
      <c r="M56" s="21">
        <v>11695.81</v>
      </c>
      <c r="N56" s="21">
        <v>11695.81</v>
      </c>
      <c r="O56" s="21">
        <v>0</v>
      </c>
      <c r="P56" s="21">
        <v>11695.81</v>
      </c>
      <c r="Q56" s="25" t="s">
        <v>7413</v>
      </c>
      <c r="R56" s="1" t="str">
        <f t="shared" si="1"/>
        <v>ST10015</v>
      </c>
      <c r="S56" t="str">
        <f>VLOOKUP(R56,Data!$C$2:$D$261,2,0)</f>
        <v>Centennial Park Place</v>
      </c>
      <c r="T56">
        <f>COUNTIF('Feb 2022'!A:A,D56)+COUNTIF('Mar 2022'!A:A,D56)+COUNTIF('Apr 2022'!A:A,D56)+COUNTIF('May 2022'!A:A,D56)+COUNTIF('June 2022'!A:A,D56)+COUNTIF('July 2022'!A:A,D56)+COUNTIF('Aug 2022'!A:A,D56)+COUNTIF('Sep 2022'!A:A,D56)+COUNTIF('Oct 2022'!A:A,D56)+COUNTIF('Dec 2022'!A:A,D56)</f>
        <v>0</v>
      </c>
      <c r="U56" t="str">
        <f>VLOOKUP(Q56,'Capital Lookup'!A:B,2,FALSE)</f>
        <v>No</v>
      </c>
      <c r="V56" s="2">
        <f>IFERROR(VLOOKUP(LEFT(F56,10),'Find Purchase Orders'!B:J,9,FALSE),"")</f>
        <v>44577</v>
      </c>
      <c r="W56" s="25" t="s">
        <v>7261</v>
      </c>
    </row>
    <row r="57" spans="1:23" hidden="1">
      <c r="A57" s="25" t="s">
        <v>7261</v>
      </c>
      <c r="B57" s="25" t="s">
        <v>7417</v>
      </c>
      <c r="C57" s="25" t="s">
        <v>7282</v>
      </c>
      <c r="D57" s="25" t="s">
        <v>7418</v>
      </c>
      <c r="E57" s="25" t="s">
        <v>7419</v>
      </c>
      <c r="F57" s="25" t="s">
        <v>7420</v>
      </c>
      <c r="G57" s="25" t="s">
        <v>7421</v>
      </c>
      <c r="H57" s="21">
        <v>9990.66</v>
      </c>
      <c r="I57" s="25" t="s">
        <v>7296</v>
      </c>
      <c r="J57" s="25" t="s">
        <v>7288</v>
      </c>
      <c r="K57" s="25" t="s">
        <v>7262</v>
      </c>
      <c r="L57" s="25" t="s">
        <v>7259</v>
      </c>
      <c r="M57" s="21">
        <v>9990.66</v>
      </c>
      <c r="N57" s="21">
        <v>10276.379999999999</v>
      </c>
      <c r="O57" s="21">
        <v>-285.72000000000003</v>
      </c>
      <c r="P57" s="21">
        <v>9990.66</v>
      </c>
      <c r="Q57" s="25" t="s">
        <v>7422</v>
      </c>
      <c r="R57" s="1" t="str">
        <f t="shared" si="1"/>
        <v>ST10012</v>
      </c>
      <c r="S57" t="str">
        <f>VLOOKUP(R57,Data!$C$2:$D$261,2,0)</f>
        <v>Forest Hill Place</v>
      </c>
      <c r="T57">
        <f>COUNTIF('Feb 2022'!A:A,D57)+COUNTIF('Mar 2022'!A:A,D57)+COUNTIF('Apr 2022'!A:A,D57)+COUNTIF('May 2022'!A:A,D57)+COUNTIF('June 2022'!A:A,D57)+COUNTIF('July 2022'!A:A,D57)+COUNTIF('Aug 2022'!A:A,D57)+COUNTIF('Sep 2022'!A:A,D57)+COUNTIF('Oct 2022'!A:A,D57)+COUNTIF('Dec 2022'!A:A,D57)</f>
        <v>0</v>
      </c>
      <c r="U57" t="str">
        <f>VLOOKUP(Q57,'Capital Lookup'!A:B,2,FALSE)</f>
        <v>No</v>
      </c>
      <c r="V57" s="2">
        <f>IFERROR(VLOOKUP(LEFT(F57,10),'Find Purchase Orders'!B:J,9,FALSE),"")</f>
        <v>44576</v>
      </c>
      <c r="W57" s="25" t="s">
        <v>7261</v>
      </c>
    </row>
    <row r="58" spans="1:23" hidden="1">
      <c r="A58" s="25" t="s">
        <v>7261</v>
      </c>
      <c r="B58" s="25" t="s">
        <v>7417</v>
      </c>
      <c r="C58" s="25" t="s">
        <v>7282</v>
      </c>
      <c r="D58" s="25" t="s">
        <v>7418</v>
      </c>
      <c r="E58" s="25" t="s">
        <v>7419</v>
      </c>
      <c r="F58" s="25" t="s">
        <v>7423</v>
      </c>
      <c r="G58" s="25" t="s">
        <v>7424</v>
      </c>
      <c r="H58" s="21">
        <v>2064.5100000000002</v>
      </c>
      <c r="I58" s="25" t="s">
        <v>7296</v>
      </c>
      <c r="J58" s="25" t="s">
        <v>7288</v>
      </c>
      <c r="K58" s="25" t="s">
        <v>7262</v>
      </c>
      <c r="L58" s="25" t="s">
        <v>7259</v>
      </c>
      <c r="M58" s="21">
        <v>2064.5100000000002</v>
      </c>
      <c r="N58" s="21">
        <v>2064.5100000000002</v>
      </c>
      <c r="O58" s="21">
        <v>0</v>
      </c>
      <c r="P58" s="21">
        <v>2064.5100000000002</v>
      </c>
      <c r="Q58" s="25" t="s">
        <v>7422</v>
      </c>
      <c r="R58" s="1" t="str">
        <f t="shared" si="1"/>
        <v>ST10012</v>
      </c>
      <c r="S58" t="str">
        <f>VLOOKUP(R58,Data!$C$2:$D$261,2,0)</f>
        <v>Forest Hill Place</v>
      </c>
      <c r="T58">
        <f>COUNTIF('Feb 2022'!A:A,D58)+COUNTIF('Mar 2022'!A:A,D58)+COUNTIF('Apr 2022'!A:A,D58)+COUNTIF('May 2022'!A:A,D58)+COUNTIF('June 2022'!A:A,D58)+COUNTIF('July 2022'!A:A,D58)+COUNTIF('Aug 2022'!A:A,D58)+COUNTIF('Sep 2022'!A:A,D58)+COUNTIF('Oct 2022'!A:A,D58)+COUNTIF('Dec 2022'!A:A,D58)</f>
        <v>0</v>
      </c>
      <c r="U58" t="str">
        <f>VLOOKUP(Q58,'Capital Lookup'!A:B,2,FALSE)</f>
        <v>No</v>
      </c>
      <c r="V58" s="2">
        <f>IFERROR(VLOOKUP(LEFT(F58,10),'Find Purchase Orders'!B:J,9,FALSE),"")</f>
        <v>44576</v>
      </c>
      <c r="W58" s="25" t="s">
        <v>7261</v>
      </c>
    </row>
    <row r="59" spans="1:23" hidden="1">
      <c r="A59" s="25" t="s">
        <v>7425</v>
      </c>
      <c r="B59" s="25" t="s">
        <v>7426</v>
      </c>
      <c r="C59" s="25" t="s">
        <v>7271</v>
      </c>
      <c r="D59" s="25" t="s">
        <v>7427</v>
      </c>
      <c r="E59" s="25" t="s">
        <v>7428</v>
      </c>
      <c r="H59" s="21">
        <v>27529.43</v>
      </c>
      <c r="I59" s="25" t="s">
        <v>7257</v>
      </c>
      <c r="K59" s="25" t="s">
        <v>7262</v>
      </c>
      <c r="L59" s="25" t="s">
        <v>7259</v>
      </c>
      <c r="M59" s="22">
        <v>0</v>
      </c>
      <c r="N59" s="22">
        <v>0</v>
      </c>
      <c r="O59" s="21">
        <v>0</v>
      </c>
      <c r="P59" s="21">
        <v>3167.1</v>
      </c>
      <c r="Q59" s="25" t="s">
        <v>7429</v>
      </c>
      <c r="R59" s="1" t="str">
        <f t="shared" si="1"/>
        <v>ST10188</v>
      </c>
      <c r="S59" t="str">
        <f>VLOOKUP(R59,Data!$C$2:$D$261,2,0)</f>
        <v>Telfer Place</v>
      </c>
      <c r="T59">
        <f>COUNTIF('Feb 2022'!A:A,D59)+COUNTIF('Mar 2022'!A:A,D59)+COUNTIF('Apr 2022'!A:A,D59)+COUNTIF('May 2022'!A:A,D59)+COUNTIF('June 2022'!A:A,D59)+COUNTIF('July 2022'!A:A,D59)+COUNTIF('Aug 2022'!A:A,D59)+COUNTIF('Sep 2022'!A:A,D59)+COUNTIF('Oct 2022'!A:A,D59)+COUNTIF('Dec 2022'!A:A,D59)</f>
        <v>0</v>
      </c>
      <c r="U59" t="str">
        <f>VLOOKUP(Q59,'Capital Lookup'!A:B,2,FALSE)</f>
        <v>No</v>
      </c>
      <c r="V59" s="2" t="str">
        <f>IFERROR(VLOOKUP(LEFT(F59,10),'Find Purchase Orders'!B:J,9,FALSE),"")</f>
        <v/>
      </c>
      <c r="W59" s="25" t="s">
        <v>7261</v>
      </c>
    </row>
    <row r="60" spans="1:23" hidden="1">
      <c r="A60" s="25" t="s">
        <v>7425</v>
      </c>
      <c r="B60" s="25" t="s">
        <v>7426</v>
      </c>
      <c r="C60" s="25" t="s">
        <v>7271</v>
      </c>
      <c r="D60" s="25" t="s">
        <v>7430</v>
      </c>
      <c r="E60" s="25" t="s">
        <v>7428</v>
      </c>
      <c r="H60" s="21">
        <v>18123.599999999999</v>
      </c>
      <c r="I60" s="25" t="s">
        <v>7257</v>
      </c>
      <c r="K60" s="25" t="s">
        <v>7262</v>
      </c>
      <c r="L60" s="25" t="s">
        <v>7259</v>
      </c>
      <c r="M60" s="22">
        <v>0</v>
      </c>
      <c r="N60" s="22">
        <v>0</v>
      </c>
      <c r="O60" s="21">
        <v>0</v>
      </c>
      <c r="P60" s="21">
        <v>2085.0100000000002</v>
      </c>
      <c r="Q60" s="25" t="s">
        <v>7429</v>
      </c>
      <c r="R60" s="1" t="str">
        <f t="shared" si="1"/>
        <v>ST10188</v>
      </c>
      <c r="S60" t="str">
        <f>VLOOKUP(R60,Data!$C$2:$D$261,2,0)</f>
        <v>Telfer Place</v>
      </c>
      <c r="T60">
        <f>COUNTIF('Feb 2022'!A:A,D60)+COUNTIF('Mar 2022'!A:A,D60)+COUNTIF('Apr 2022'!A:A,D60)+COUNTIF('May 2022'!A:A,D60)+COUNTIF('June 2022'!A:A,D60)+COUNTIF('July 2022'!A:A,D60)+COUNTIF('Aug 2022'!A:A,D60)+COUNTIF('Sep 2022'!A:A,D60)+COUNTIF('Oct 2022'!A:A,D60)+COUNTIF('Dec 2022'!A:A,D60)</f>
        <v>0</v>
      </c>
      <c r="U60" t="str">
        <f>VLOOKUP(Q60,'Capital Lookup'!A:B,2,FALSE)</f>
        <v>No</v>
      </c>
      <c r="V60" s="2" t="str">
        <f>IFERROR(VLOOKUP(LEFT(F60,10),'Find Purchase Orders'!B:J,9,FALSE),"")</f>
        <v/>
      </c>
      <c r="W60" s="25" t="s">
        <v>7261</v>
      </c>
    </row>
    <row r="61" spans="1:23" hidden="1">
      <c r="A61" s="25" t="s">
        <v>7425</v>
      </c>
      <c r="B61" s="25" t="s">
        <v>7426</v>
      </c>
      <c r="C61" s="25" t="s">
        <v>7271</v>
      </c>
      <c r="D61" s="25" t="s">
        <v>7430</v>
      </c>
      <c r="E61" s="25" t="s">
        <v>7428</v>
      </c>
      <c r="H61" s="21">
        <v>211.71</v>
      </c>
      <c r="I61" s="25" t="s">
        <v>7257</v>
      </c>
      <c r="K61" s="25" t="s">
        <v>7262</v>
      </c>
      <c r="L61" s="25" t="s">
        <v>7259</v>
      </c>
      <c r="M61" s="22">
        <v>0</v>
      </c>
      <c r="N61" s="22">
        <v>0</v>
      </c>
      <c r="O61" s="21">
        <v>0</v>
      </c>
      <c r="P61" s="21">
        <v>24.36</v>
      </c>
      <c r="Q61" s="25" t="s">
        <v>7429</v>
      </c>
      <c r="R61" s="1" t="str">
        <f t="shared" si="1"/>
        <v>ST10188</v>
      </c>
      <c r="S61" t="str">
        <f>VLOOKUP(R61,Data!$C$2:$D$261,2,0)</f>
        <v>Telfer Place</v>
      </c>
      <c r="T61">
        <f>COUNTIF('Feb 2022'!A:A,D61)+COUNTIF('Mar 2022'!A:A,D61)+COUNTIF('Apr 2022'!A:A,D61)+COUNTIF('May 2022'!A:A,D61)+COUNTIF('June 2022'!A:A,D61)+COUNTIF('July 2022'!A:A,D61)+COUNTIF('Aug 2022'!A:A,D61)+COUNTIF('Sep 2022'!A:A,D61)+COUNTIF('Oct 2022'!A:A,D61)+COUNTIF('Dec 2022'!A:A,D61)</f>
        <v>0</v>
      </c>
      <c r="U61" t="str">
        <f>VLOOKUP(Q61,'Capital Lookup'!A:B,2,FALSE)</f>
        <v>No</v>
      </c>
      <c r="V61" s="2" t="str">
        <f>IFERROR(VLOOKUP(LEFT(F61,10),'Find Purchase Orders'!B:J,9,FALSE),"")</f>
        <v/>
      </c>
      <c r="W61" s="25" t="s">
        <v>7261</v>
      </c>
    </row>
    <row r="62" spans="1:23" hidden="1">
      <c r="A62" s="25" t="s">
        <v>7261</v>
      </c>
      <c r="B62" s="25" t="s">
        <v>7355</v>
      </c>
      <c r="C62" s="25" t="s">
        <v>7264</v>
      </c>
      <c r="D62" s="25" t="s">
        <v>7431</v>
      </c>
      <c r="E62" s="25" t="s">
        <v>7357</v>
      </c>
      <c r="F62" s="25" t="s">
        <v>7432</v>
      </c>
      <c r="G62" s="25" t="s">
        <v>7433</v>
      </c>
      <c r="H62" s="21">
        <v>565</v>
      </c>
      <c r="I62" s="25" t="s">
        <v>7296</v>
      </c>
      <c r="J62" s="25" t="s">
        <v>7288</v>
      </c>
      <c r="K62" s="25" t="s">
        <v>7258</v>
      </c>
      <c r="L62" s="25" t="s">
        <v>7259</v>
      </c>
      <c r="M62" s="21">
        <v>565</v>
      </c>
      <c r="N62" s="21">
        <v>565</v>
      </c>
      <c r="O62" s="21">
        <v>0</v>
      </c>
      <c r="P62" s="21">
        <v>565</v>
      </c>
      <c r="Q62" s="25" t="s">
        <v>7360</v>
      </c>
      <c r="R62" s="1" t="str">
        <f t="shared" si="1"/>
        <v>ST10094</v>
      </c>
      <c r="S62" t="str">
        <f>VLOOKUP(R62,Data!$C$2:$D$261,2,0)</f>
        <v>Briarfield Gardens</v>
      </c>
      <c r="T62">
        <f>COUNTIF('Feb 2022'!A:A,D62)+COUNTIF('Mar 2022'!A:A,D62)+COUNTIF('Apr 2022'!A:A,D62)+COUNTIF('May 2022'!A:A,D62)+COUNTIF('June 2022'!A:A,D62)+COUNTIF('July 2022'!A:A,D62)+COUNTIF('Aug 2022'!A:A,D62)+COUNTIF('Sep 2022'!A:A,D62)+COUNTIF('Oct 2022'!A:A,D62)+COUNTIF('Dec 2022'!A:A,D62)</f>
        <v>0</v>
      </c>
      <c r="U62" t="str">
        <f>VLOOKUP(Q62,'Capital Lookup'!A:B,2,FALSE)</f>
        <v>No</v>
      </c>
      <c r="V62" s="2">
        <f>IFERROR(VLOOKUP(LEFT(F62,10),'Find Purchase Orders'!B:J,9,FALSE),"")</f>
        <v>44575</v>
      </c>
      <c r="W62" s="25" t="s">
        <v>7261</v>
      </c>
    </row>
    <row r="63" spans="1:23" hidden="1">
      <c r="A63" s="25" t="s">
        <v>7261</v>
      </c>
      <c r="B63" s="25" t="s">
        <v>7355</v>
      </c>
      <c r="C63" s="25" t="s">
        <v>7264</v>
      </c>
      <c r="D63" s="25" t="s">
        <v>7431</v>
      </c>
      <c r="E63" s="25" t="s">
        <v>7357</v>
      </c>
      <c r="F63" s="25" t="s">
        <v>7434</v>
      </c>
      <c r="G63" s="25" t="s">
        <v>7435</v>
      </c>
      <c r="H63" s="21">
        <v>280.29000000000002</v>
      </c>
      <c r="I63" s="25" t="s">
        <v>7296</v>
      </c>
      <c r="J63" s="25" t="s">
        <v>7288</v>
      </c>
      <c r="K63" s="25" t="s">
        <v>7258</v>
      </c>
      <c r="L63" s="25" t="s">
        <v>7259</v>
      </c>
      <c r="M63" s="21">
        <v>280.29000000000002</v>
      </c>
      <c r="N63" s="21">
        <v>280.29000000000002</v>
      </c>
      <c r="O63" s="21">
        <v>0</v>
      </c>
      <c r="P63" s="21">
        <v>280.29000000000002</v>
      </c>
      <c r="Q63" s="25" t="s">
        <v>7360</v>
      </c>
      <c r="R63" s="1" t="str">
        <f t="shared" si="1"/>
        <v>ST10094</v>
      </c>
      <c r="S63" t="str">
        <f>VLOOKUP(R63,Data!$C$2:$D$261,2,0)</f>
        <v>Briarfield Gardens</v>
      </c>
      <c r="T63">
        <f>COUNTIF('Feb 2022'!A:A,D63)+COUNTIF('Mar 2022'!A:A,D63)+COUNTIF('Apr 2022'!A:A,D63)+COUNTIF('May 2022'!A:A,D63)+COUNTIF('June 2022'!A:A,D63)+COUNTIF('July 2022'!A:A,D63)+COUNTIF('Aug 2022'!A:A,D63)+COUNTIF('Sep 2022'!A:A,D63)+COUNTIF('Oct 2022'!A:A,D63)+COUNTIF('Dec 2022'!A:A,D63)</f>
        <v>0</v>
      </c>
      <c r="U63" t="str">
        <f>VLOOKUP(Q63,'Capital Lookup'!A:B,2,FALSE)</f>
        <v>No</v>
      </c>
      <c r="V63" s="2">
        <f>IFERROR(VLOOKUP(LEFT(F63,10),'Find Purchase Orders'!B:J,9,FALSE),"")</f>
        <v>44575</v>
      </c>
      <c r="W63" s="25" t="s">
        <v>7261</v>
      </c>
    </row>
    <row r="64" spans="1:23" hidden="1">
      <c r="A64" s="25" t="s">
        <v>7261</v>
      </c>
      <c r="B64" s="25" t="s">
        <v>7355</v>
      </c>
      <c r="C64" s="25" t="s">
        <v>7264</v>
      </c>
      <c r="D64" s="25" t="s">
        <v>7431</v>
      </c>
      <c r="E64" s="25" t="s">
        <v>7357</v>
      </c>
      <c r="F64" s="25" t="s">
        <v>7436</v>
      </c>
      <c r="G64" s="25" t="s">
        <v>7437</v>
      </c>
      <c r="H64" s="21">
        <v>13788.11</v>
      </c>
      <c r="I64" s="25" t="s">
        <v>7296</v>
      </c>
      <c r="J64" s="25" t="s">
        <v>7288</v>
      </c>
      <c r="K64" s="25" t="s">
        <v>7262</v>
      </c>
      <c r="L64" s="25" t="s">
        <v>7259</v>
      </c>
      <c r="M64" s="21">
        <v>13788.11</v>
      </c>
      <c r="N64" s="21">
        <v>13788.11</v>
      </c>
      <c r="O64" s="21">
        <v>0</v>
      </c>
      <c r="P64" s="21">
        <v>13788.11</v>
      </c>
      <c r="Q64" s="25" t="s">
        <v>7360</v>
      </c>
      <c r="R64" s="1" t="str">
        <f t="shared" si="1"/>
        <v>ST10094</v>
      </c>
      <c r="S64" t="str">
        <f>VLOOKUP(R64,Data!$C$2:$D$261,2,0)</f>
        <v>Briarfield Gardens</v>
      </c>
      <c r="T64">
        <f>COUNTIF('Feb 2022'!A:A,D64)+COUNTIF('Mar 2022'!A:A,D64)+COUNTIF('Apr 2022'!A:A,D64)+COUNTIF('May 2022'!A:A,D64)+COUNTIF('June 2022'!A:A,D64)+COUNTIF('July 2022'!A:A,D64)+COUNTIF('Aug 2022'!A:A,D64)+COUNTIF('Sep 2022'!A:A,D64)+COUNTIF('Oct 2022'!A:A,D64)+COUNTIF('Dec 2022'!A:A,D64)</f>
        <v>0</v>
      </c>
      <c r="U64" t="str">
        <f>VLOOKUP(Q64,'Capital Lookup'!A:B,2,FALSE)</f>
        <v>No</v>
      </c>
      <c r="V64" s="2">
        <f>IFERROR(VLOOKUP(LEFT(F64,10),'Find Purchase Orders'!B:J,9,FALSE),"")</f>
        <v>44575</v>
      </c>
      <c r="W64" s="25" t="s">
        <v>7261</v>
      </c>
    </row>
    <row r="65" spans="1:23" hidden="1">
      <c r="A65" s="25" t="s">
        <v>7261</v>
      </c>
      <c r="B65" s="25" t="s">
        <v>7355</v>
      </c>
      <c r="C65" s="25" t="s">
        <v>7264</v>
      </c>
      <c r="D65" s="25" t="s">
        <v>7431</v>
      </c>
      <c r="E65" s="25" t="s">
        <v>7357</v>
      </c>
      <c r="F65" s="25" t="s">
        <v>7438</v>
      </c>
      <c r="G65" s="25" t="s">
        <v>7439</v>
      </c>
      <c r="H65" s="21">
        <v>220.35</v>
      </c>
      <c r="I65" s="25" t="s">
        <v>7296</v>
      </c>
      <c r="J65" s="25" t="s">
        <v>7288</v>
      </c>
      <c r="K65" s="25" t="s">
        <v>7262</v>
      </c>
      <c r="L65" s="25" t="s">
        <v>7259</v>
      </c>
      <c r="M65" s="21">
        <v>220.35</v>
      </c>
      <c r="N65" s="21">
        <v>220.35</v>
      </c>
      <c r="O65" s="21">
        <v>0</v>
      </c>
      <c r="P65" s="21">
        <v>220.35</v>
      </c>
      <c r="Q65" s="25" t="s">
        <v>7360</v>
      </c>
      <c r="R65" s="1" t="str">
        <f t="shared" si="1"/>
        <v>ST10094</v>
      </c>
      <c r="S65" t="str">
        <f>VLOOKUP(R65,Data!$C$2:$D$261,2,0)</f>
        <v>Briarfield Gardens</v>
      </c>
      <c r="T65">
        <f>COUNTIF('Feb 2022'!A:A,D65)+COUNTIF('Mar 2022'!A:A,D65)+COUNTIF('Apr 2022'!A:A,D65)+COUNTIF('May 2022'!A:A,D65)+COUNTIF('June 2022'!A:A,D65)+COUNTIF('July 2022'!A:A,D65)+COUNTIF('Aug 2022'!A:A,D65)+COUNTIF('Sep 2022'!A:A,D65)+COUNTIF('Oct 2022'!A:A,D65)+COUNTIF('Dec 2022'!A:A,D65)</f>
        <v>0</v>
      </c>
      <c r="U65" t="str">
        <f>VLOOKUP(Q65,'Capital Lookup'!A:B,2,FALSE)</f>
        <v>No</v>
      </c>
      <c r="V65" s="2">
        <f>IFERROR(VLOOKUP(LEFT(F65,10),'Find Purchase Orders'!B:J,9,FALSE),"")</f>
        <v>44575</v>
      </c>
      <c r="W65" s="25" t="s">
        <v>7261</v>
      </c>
    </row>
    <row r="66" spans="1:23" hidden="1">
      <c r="A66" s="25" t="s">
        <v>7261</v>
      </c>
      <c r="B66" s="25" t="s">
        <v>7440</v>
      </c>
      <c r="C66" s="25" t="s">
        <v>7264</v>
      </c>
      <c r="D66" s="25" t="s">
        <v>7441</v>
      </c>
      <c r="E66" s="25" t="s">
        <v>7442</v>
      </c>
      <c r="F66" s="25" t="s">
        <v>7443</v>
      </c>
      <c r="G66" s="25" t="s">
        <v>7444</v>
      </c>
      <c r="H66" s="21">
        <v>8684.14</v>
      </c>
      <c r="I66" s="25" t="s">
        <v>7296</v>
      </c>
      <c r="J66" s="25" t="s">
        <v>7288</v>
      </c>
      <c r="K66" s="25" t="s">
        <v>7262</v>
      </c>
      <c r="L66" s="25" t="s">
        <v>7259</v>
      </c>
      <c r="M66" s="21">
        <v>8684.14</v>
      </c>
      <c r="N66" s="21">
        <v>8684.14</v>
      </c>
      <c r="O66" s="21">
        <v>0</v>
      </c>
      <c r="P66" s="21">
        <v>8684.14</v>
      </c>
      <c r="Q66" s="25" t="s">
        <v>7445</v>
      </c>
      <c r="R66" s="1" t="str">
        <f t="shared" si="1"/>
        <v>ST10068</v>
      </c>
      <c r="S66" t="str">
        <f>VLOOKUP(R66,Data!$C$2:$D$261,2,0)</f>
        <v>Chateau Renoir</v>
      </c>
      <c r="T66">
        <f>COUNTIF('Feb 2022'!A:A,D66)+COUNTIF('Mar 2022'!A:A,D66)+COUNTIF('Apr 2022'!A:A,D66)+COUNTIF('May 2022'!A:A,D66)+COUNTIF('June 2022'!A:A,D66)+COUNTIF('July 2022'!A:A,D66)+COUNTIF('Aug 2022'!A:A,D66)+COUNTIF('Sep 2022'!A:A,D66)+COUNTIF('Oct 2022'!A:A,D66)+COUNTIF('Dec 2022'!A:A,D66)</f>
        <v>0</v>
      </c>
      <c r="U66" t="str">
        <f>VLOOKUP(Q66,'Capital Lookup'!A:B,2,FALSE)</f>
        <v>No</v>
      </c>
      <c r="V66" s="2">
        <f>IFERROR(VLOOKUP(LEFT(F66,10),'Find Purchase Orders'!B:J,9,FALSE),"")</f>
        <v>44581</v>
      </c>
      <c r="W66" s="25" t="s">
        <v>7261</v>
      </c>
    </row>
    <row r="67" spans="1:23" hidden="1">
      <c r="A67" s="25" t="s">
        <v>7261</v>
      </c>
      <c r="B67" s="25" t="s">
        <v>7291</v>
      </c>
      <c r="C67" s="25" t="s">
        <v>7264</v>
      </c>
      <c r="D67" s="25" t="s">
        <v>7446</v>
      </c>
      <c r="E67" s="25" t="s">
        <v>7293</v>
      </c>
      <c r="F67" s="25" t="s">
        <v>7447</v>
      </c>
      <c r="G67" s="25" t="s">
        <v>7448</v>
      </c>
      <c r="H67" s="21">
        <v>6021.96</v>
      </c>
      <c r="I67" s="25" t="s">
        <v>7296</v>
      </c>
      <c r="J67" s="25" t="s">
        <v>7288</v>
      </c>
      <c r="K67" s="25" t="s">
        <v>7262</v>
      </c>
      <c r="L67" s="25" t="s">
        <v>7259</v>
      </c>
      <c r="M67" s="21">
        <v>6021.96</v>
      </c>
      <c r="N67" s="21">
        <v>4980.1499999999996</v>
      </c>
      <c r="O67" s="21">
        <v>1041.81</v>
      </c>
      <c r="P67" s="21">
        <v>6021.96</v>
      </c>
      <c r="Q67" s="25" t="s">
        <v>7297</v>
      </c>
      <c r="R67" s="1" t="str">
        <f t="shared" si="1"/>
        <v>ST10083</v>
      </c>
      <c r="S67" t="str">
        <f>VLOOKUP(R67,Data!$C$2:$D$261,2,0)</f>
        <v>The Waverly/Rosewood</v>
      </c>
      <c r="T67">
        <f>COUNTIF('Feb 2022'!A:A,D67)+COUNTIF('Mar 2022'!A:A,D67)+COUNTIF('Apr 2022'!A:A,D67)+COUNTIF('May 2022'!A:A,D67)+COUNTIF('June 2022'!A:A,D67)+COUNTIF('July 2022'!A:A,D67)+COUNTIF('Aug 2022'!A:A,D67)+COUNTIF('Sep 2022'!A:A,D67)+COUNTIF('Oct 2022'!A:A,D67)+COUNTIF('Dec 2022'!A:A,D67)</f>
        <v>0</v>
      </c>
      <c r="U67" t="str">
        <f>VLOOKUP(Q67,'Capital Lookup'!A:B,2,FALSE)</f>
        <v>No</v>
      </c>
      <c r="V67" s="2">
        <f>IFERROR(VLOOKUP(LEFT(F67,10),'Find Purchase Orders'!B:J,9,FALSE),"")</f>
        <v>44575</v>
      </c>
      <c r="W67" s="25" t="s">
        <v>7425</v>
      </c>
    </row>
    <row r="68" spans="1:23" hidden="1">
      <c r="A68" s="25" t="s">
        <v>7261</v>
      </c>
      <c r="B68" s="25" t="s">
        <v>7263</v>
      </c>
      <c r="C68" s="25" t="s">
        <v>7264</v>
      </c>
      <c r="D68" s="25" t="s">
        <v>7449</v>
      </c>
      <c r="E68" s="25" t="s">
        <v>7266</v>
      </c>
      <c r="F68" s="25" t="s">
        <v>7450</v>
      </c>
      <c r="G68" s="25" t="s">
        <v>7451</v>
      </c>
      <c r="H68" s="21">
        <v>8712.0400000000009</v>
      </c>
      <c r="I68" s="25" t="s">
        <v>7296</v>
      </c>
      <c r="J68" s="25" t="s">
        <v>7288</v>
      </c>
      <c r="K68" s="25" t="s">
        <v>7262</v>
      </c>
      <c r="L68" s="25" t="s">
        <v>7259</v>
      </c>
      <c r="M68" s="21">
        <v>8712.0400000000009</v>
      </c>
      <c r="N68" s="21">
        <v>25786.080000000002</v>
      </c>
      <c r="O68" s="21">
        <v>-17074.04</v>
      </c>
      <c r="P68" s="21">
        <v>8712.0400000000009</v>
      </c>
      <c r="Q68" s="25" t="s">
        <v>7452</v>
      </c>
      <c r="R68" s="1" t="str">
        <f t="shared" si="1"/>
        <v>ST10030</v>
      </c>
      <c r="S68" t="str">
        <f>VLOOKUP(R68,Data!$C$2:$D$261,2,0)</f>
        <v>Rayoak Place</v>
      </c>
      <c r="T68">
        <f>COUNTIF('Feb 2022'!A:A,D68)+COUNTIF('Mar 2022'!A:A,D68)+COUNTIF('Apr 2022'!A:A,D68)+COUNTIF('May 2022'!A:A,D68)+COUNTIF('June 2022'!A:A,D68)+COUNTIF('July 2022'!A:A,D68)+COUNTIF('Aug 2022'!A:A,D68)+COUNTIF('Sep 2022'!A:A,D68)+COUNTIF('Oct 2022'!A:A,D68)+COUNTIF('Dec 2022'!A:A,D68)</f>
        <v>0</v>
      </c>
      <c r="U68" t="str">
        <f>VLOOKUP(Q68,'Capital Lookup'!A:B,2,FALSE)</f>
        <v>No</v>
      </c>
      <c r="V68" s="2">
        <f>IFERROR(VLOOKUP(LEFT(F68,10),'Find Purchase Orders'!B:J,9,FALSE),"")</f>
        <v>44581</v>
      </c>
      <c r="W68" s="25" t="s">
        <v>7269</v>
      </c>
    </row>
    <row r="69" spans="1:23" hidden="1">
      <c r="A69" s="25" t="s">
        <v>7261</v>
      </c>
      <c r="B69" s="25" t="s">
        <v>7417</v>
      </c>
      <c r="C69" s="25" t="s">
        <v>7282</v>
      </c>
      <c r="D69" s="25" t="s">
        <v>7453</v>
      </c>
      <c r="E69" s="25" t="s">
        <v>7419</v>
      </c>
      <c r="F69" s="25" t="s">
        <v>7454</v>
      </c>
      <c r="G69" s="25" t="s">
        <v>7455</v>
      </c>
      <c r="H69" s="21">
        <v>7151.1</v>
      </c>
      <c r="I69" s="25" t="s">
        <v>7296</v>
      </c>
      <c r="J69" s="25" t="s">
        <v>7288</v>
      </c>
      <c r="K69" s="25" t="s">
        <v>7262</v>
      </c>
      <c r="L69" s="25" t="s">
        <v>7259</v>
      </c>
      <c r="M69" s="21">
        <v>7151.1</v>
      </c>
      <c r="N69" s="21">
        <v>9108.2000000000007</v>
      </c>
      <c r="O69" s="21">
        <v>-1957.1</v>
      </c>
      <c r="P69" s="21">
        <v>7151.1</v>
      </c>
      <c r="Q69" s="25" t="s">
        <v>7422</v>
      </c>
      <c r="R69" s="1" t="str">
        <f t="shared" si="1"/>
        <v>ST10012</v>
      </c>
      <c r="S69" t="str">
        <f>VLOOKUP(R69,Data!$C$2:$D$261,2,0)</f>
        <v>Forest Hill Place</v>
      </c>
      <c r="T69">
        <f>COUNTIF('Feb 2022'!A:A,D69)+COUNTIF('Mar 2022'!A:A,D69)+COUNTIF('Apr 2022'!A:A,D69)+COUNTIF('May 2022'!A:A,D69)+COUNTIF('June 2022'!A:A,D69)+COUNTIF('July 2022'!A:A,D69)+COUNTIF('Aug 2022'!A:A,D69)+COUNTIF('Sep 2022'!A:A,D69)+COUNTIF('Oct 2022'!A:A,D69)+COUNTIF('Dec 2022'!A:A,D69)</f>
        <v>0</v>
      </c>
      <c r="U69" t="str">
        <f>VLOOKUP(Q69,'Capital Lookup'!A:B,2,FALSE)</f>
        <v>No</v>
      </c>
      <c r="V69" s="2">
        <f>IFERROR(VLOOKUP(LEFT(F69,10),'Find Purchase Orders'!B:J,9,FALSE),"")</f>
        <v>44576</v>
      </c>
      <c r="W69" s="25" t="s">
        <v>7261</v>
      </c>
    </row>
    <row r="70" spans="1:23" hidden="1">
      <c r="A70" s="25" t="s">
        <v>7252</v>
      </c>
      <c r="B70" s="25" t="s">
        <v>7253</v>
      </c>
      <c r="C70" s="25" t="s">
        <v>7254</v>
      </c>
      <c r="D70" s="25" t="s">
        <v>7456</v>
      </c>
      <c r="E70" s="25" t="s">
        <v>7256</v>
      </c>
      <c r="F70" s="25" t="s">
        <v>7457</v>
      </c>
      <c r="G70" s="25" t="s">
        <v>7458</v>
      </c>
      <c r="H70" s="21">
        <v>5912.2</v>
      </c>
      <c r="I70" s="25" t="s">
        <v>7296</v>
      </c>
      <c r="J70" s="25" t="s">
        <v>7288</v>
      </c>
      <c r="K70" s="25" t="s">
        <v>7262</v>
      </c>
      <c r="L70" s="25" t="s">
        <v>7259</v>
      </c>
      <c r="M70" s="21">
        <v>5912.2</v>
      </c>
      <c r="N70" s="21">
        <v>5934.4</v>
      </c>
      <c r="O70" s="21">
        <v>-22.2</v>
      </c>
      <c r="P70" s="21">
        <v>5912.2</v>
      </c>
      <c r="Q70" s="25" t="s">
        <v>7459</v>
      </c>
      <c r="R70" s="1" t="str">
        <f t="shared" si="1"/>
        <v>ST10086</v>
      </c>
      <c r="S70" t="str">
        <f>VLOOKUP(R70,Data!$C$2:$D$261,2,0)</f>
        <v>Renaissance</v>
      </c>
      <c r="T70">
        <f>COUNTIF('Feb 2022'!A:A,D70)+COUNTIF('Mar 2022'!A:A,D70)+COUNTIF('Apr 2022'!A:A,D70)+COUNTIF('May 2022'!A:A,D70)+COUNTIF('June 2022'!A:A,D70)+COUNTIF('July 2022'!A:A,D70)+COUNTIF('Aug 2022'!A:A,D70)+COUNTIF('Sep 2022'!A:A,D70)+COUNTIF('Oct 2022'!A:A,D70)+COUNTIF('Dec 2022'!A:A,D70)</f>
        <v>0</v>
      </c>
      <c r="U70" t="str">
        <f>VLOOKUP(Q70,'Capital Lookup'!A:B,2,FALSE)</f>
        <v>No</v>
      </c>
      <c r="V70" s="2">
        <f>IFERROR(VLOOKUP(LEFT(F70,10),'Find Purchase Orders'!B:J,9,FALSE),"")</f>
        <v>44580</v>
      </c>
      <c r="W70" s="25" t="s">
        <v>7261</v>
      </c>
    </row>
    <row r="71" spans="1:23" hidden="1">
      <c r="A71" s="25" t="s">
        <v>7261</v>
      </c>
      <c r="B71" s="25" t="s">
        <v>7460</v>
      </c>
      <c r="C71" s="25" t="s">
        <v>7264</v>
      </c>
      <c r="D71" s="25" t="s">
        <v>7461</v>
      </c>
      <c r="E71" s="25" t="s">
        <v>7462</v>
      </c>
      <c r="F71" s="25" t="s">
        <v>7463</v>
      </c>
      <c r="G71" s="25" t="s">
        <v>7464</v>
      </c>
      <c r="H71" s="21">
        <v>7047.38</v>
      </c>
      <c r="I71" s="25" t="s">
        <v>7296</v>
      </c>
      <c r="J71" s="25" t="s">
        <v>7288</v>
      </c>
      <c r="K71" s="25" t="s">
        <v>7262</v>
      </c>
      <c r="L71" s="25" t="s">
        <v>7259</v>
      </c>
      <c r="M71" s="21">
        <v>7047.38</v>
      </c>
      <c r="N71" s="21">
        <v>7047.38</v>
      </c>
      <c r="O71" s="21">
        <v>0</v>
      </c>
      <c r="P71" s="21">
        <v>7047.38</v>
      </c>
      <c r="Q71" s="25" t="s">
        <v>7465</v>
      </c>
      <c r="R71" s="1" t="str">
        <f t="shared" si="1"/>
        <v>ST10003</v>
      </c>
      <c r="S71" t="str">
        <f>VLOOKUP(R71,Data!$C$2:$D$261,2,0)</f>
        <v>Appleby Place</v>
      </c>
      <c r="T71">
        <f>COUNTIF('Feb 2022'!A:A,D71)+COUNTIF('Mar 2022'!A:A,D71)+COUNTIF('Apr 2022'!A:A,D71)+COUNTIF('May 2022'!A:A,D71)+COUNTIF('June 2022'!A:A,D71)+COUNTIF('July 2022'!A:A,D71)+COUNTIF('Aug 2022'!A:A,D71)+COUNTIF('Sep 2022'!A:A,D71)+COUNTIF('Oct 2022'!A:A,D71)+COUNTIF('Dec 2022'!A:A,D71)</f>
        <v>0</v>
      </c>
      <c r="U71" t="str">
        <f>VLOOKUP(Q71,'Capital Lookup'!A:B,2,FALSE)</f>
        <v>No</v>
      </c>
      <c r="V71" s="2">
        <f>IFERROR(VLOOKUP(LEFT(F71,10),'Find Purchase Orders'!B:J,9,FALSE),"")</f>
        <v>44575</v>
      </c>
      <c r="W71" s="25" t="s">
        <v>7261</v>
      </c>
    </row>
    <row r="72" spans="1:23" hidden="1">
      <c r="A72" s="25" t="s">
        <v>7252</v>
      </c>
      <c r="B72" s="25" t="s">
        <v>7466</v>
      </c>
      <c r="C72" s="25" t="s">
        <v>7254</v>
      </c>
      <c r="D72" s="25" t="s">
        <v>7467</v>
      </c>
      <c r="E72" s="25" t="s">
        <v>7468</v>
      </c>
      <c r="F72" s="25" t="s">
        <v>7469</v>
      </c>
      <c r="G72" s="25" t="s">
        <v>7470</v>
      </c>
      <c r="H72" s="21">
        <v>2583.41</v>
      </c>
      <c r="I72" s="25" t="s">
        <v>7296</v>
      </c>
      <c r="J72" s="25" t="s">
        <v>7288</v>
      </c>
      <c r="K72" s="25" t="s">
        <v>7262</v>
      </c>
      <c r="L72" s="25" t="s">
        <v>7259</v>
      </c>
      <c r="M72" s="21">
        <v>2583.41</v>
      </c>
      <c r="N72" s="21">
        <v>2583.41</v>
      </c>
      <c r="O72" s="21">
        <v>0</v>
      </c>
      <c r="P72" s="21">
        <v>2583.41</v>
      </c>
      <c r="Q72" s="25" t="s">
        <v>7471</v>
      </c>
      <c r="R72" s="1" t="str">
        <f t="shared" si="1"/>
        <v>ST10052</v>
      </c>
      <c r="S72" t="str">
        <f>VLOOKUP(R72,Data!$C$2:$D$261,2,0)</f>
        <v>Portobello</v>
      </c>
      <c r="T72">
        <f>COUNTIF('Feb 2022'!A:A,D72)+COUNTIF('Mar 2022'!A:A,D72)+COUNTIF('Apr 2022'!A:A,D72)+COUNTIF('May 2022'!A:A,D72)+COUNTIF('June 2022'!A:A,D72)+COUNTIF('July 2022'!A:A,D72)+COUNTIF('Aug 2022'!A:A,D72)+COUNTIF('Sep 2022'!A:A,D72)+COUNTIF('Oct 2022'!A:A,D72)+COUNTIF('Dec 2022'!A:A,D72)</f>
        <v>0</v>
      </c>
      <c r="U72" t="str">
        <f>VLOOKUP(Q72,'Capital Lookup'!A:B,2,FALSE)</f>
        <v>No</v>
      </c>
      <c r="V72" s="2">
        <f>IFERROR(VLOOKUP(LEFT(F72,10),'Find Purchase Orders'!B:J,9,FALSE),"")</f>
        <v>44575</v>
      </c>
      <c r="W72" s="25" t="s">
        <v>7425</v>
      </c>
    </row>
    <row r="73" spans="1:23" hidden="1">
      <c r="A73" s="25" t="s">
        <v>7261</v>
      </c>
      <c r="B73" s="25" t="s">
        <v>7472</v>
      </c>
      <c r="C73" s="25" t="s">
        <v>7264</v>
      </c>
      <c r="D73" s="25" t="s">
        <v>7473</v>
      </c>
      <c r="E73" s="25" t="s">
        <v>7474</v>
      </c>
      <c r="F73" s="25" t="s">
        <v>7475</v>
      </c>
      <c r="G73" s="25" t="s">
        <v>7476</v>
      </c>
      <c r="H73" s="21">
        <v>6394.65</v>
      </c>
      <c r="I73" s="25" t="s">
        <v>7296</v>
      </c>
      <c r="J73" s="25" t="s">
        <v>7288</v>
      </c>
      <c r="K73" s="25" t="s">
        <v>7262</v>
      </c>
      <c r="L73" s="25" t="s">
        <v>7259</v>
      </c>
      <c r="M73" s="21">
        <v>6394.65</v>
      </c>
      <c r="N73" s="22">
        <v>0</v>
      </c>
      <c r="O73" s="21">
        <v>6394.65</v>
      </c>
      <c r="P73" s="21">
        <v>6394.65</v>
      </c>
      <c r="Q73" s="25" t="s">
        <v>7477</v>
      </c>
      <c r="R73" s="1" t="str">
        <f t="shared" si="1"/>
        <v>ST10074</v>
      </c>
      <c r="S73" t="str">
        <f>VLOOKUP(R73,Data!$C$2:$D$261,2,0)</f>
        <v>McKenzie Towne Retirement</v>
      </c>
      <c r="T73">
        <f>COUNTIF('Feb 2022'!A:A,D73)+COUNTIF('Mar 2022'!A:A,D73)+COUNTIF('Apr 2022'!A:A,D73)+COUNTIF('May 2022'!A:A,D73)+COUNTIF('June 2022'!A:A,D73)+COUNTIF('July 2022'!A:A,D73)+COUNTIF('Aug 2022'!A:A,D73)+COUNTIF('Sep 2022'!A:A,D73)+COUNTIF('Oct 2022'!A:A,D73)+COUNTIF('Dec 2022'!A:A,D73)</f>
        <v>0</v>
      </c>
      <c r="U73" t="str">
        <f>VLOOKUP(Q73,'Capital Lookup'!A:B,2,FALSE)</f>
        <v>No</v>
      </c>
      <c r="V73" s="2">
        <f>IFERROR(VLOOKUP(LEFT(F73,10),'Find Purchase Orders'!B:J,9,FALSE),"")</f>
        <v>44575</v>
      </c>
      <c r="W73" s="25" t="s">
        <v>7478</v>
      </c>
    </row>
    <row r="74" spans="1:23" hidden="1">
      <c r="A74" s="25" t="s">
        <v>7261</v>
      </c>
      <c r="B74" s="25" t="s">
        <v>7479</v>
      </c>
      <c r="C74" s="25" t="s">
        <v>7264</v>
      </c>
      <c r="D74" s="25" t="s">
        <v>7480</v>
      </c>
      <c r="E74" s="25" t="s">
        <v>7481</v>
      </c>
      <c r="F74" s="25" t="s">
        <v>7482</v>
      </c>
      <c r="G74" s="25" t="s">
        <v>7483</v>
      </c>
      <c r="H74" s="21">
        <v>5869.81</v>
      </c>
      <c r="I74" s="25" t="s">
        <v>7296</v>
      </c>
      <c r="J74" s="25" t="s">
        <v>7288</v>
      </c>
      <c r="K74" s="25" t="s">
        <v>7262</v>
      </c>
      <c r="L74" s="25" t="s">
        <v>7259</v>
      </c>
      <c r="M74" s="21">
        <v>5869.81</v>
      </c>
      <c r="N74" s="21">
        <v>5869.81</v>
      </c>
      <c r="O74" s="21">
        <v>0</v>
      </c>
      <c r="P74" s="21">
        <v>5869.81</v>
      </c>
      <c r="Q74" s="25" t="s">
        <v>7484</v>
      </c>
      <c r="R74" s="1" t="str">
        <f t="shared" si="1"/>
        <v>ST10027</v>
      </c>
      <c r="S74" t="str">
        <f>VLOOKUP(R74,Data!$C$2:$D$261,2,0)</f>
        <v>Glynnwood</v>
      </c>
      <c r="T74">
        <f>COUNTIF('Feb 2022'!A:A,D74)+COUNTIF('Mar 2022'!A:A,D74)+COUNTIF('Apr 2022'!A:A,D74)+COUNTIF('May 2022'!A:A,D74)+COUNTIF('June 2022'!A:A,D74)+COUNTIF('July 2022'!A:A,D74)+COUNTIF('Aug 2022'!A:A,D74)+COUNTIF('Sep 2022'!A:A,D74)+COUNTIF('Oct 2022'!A:A,D74)+COUNTIF('Dec 2022'!A:A,D74)</f>
        <v>0</v>
      </c>
      <c r="U74" t="str">
        <f>VLOOKUP(Q74,'Capital Lookup'!A:B,2,FALSE)</f>
        <v>No</v>
      </c>
      <c r="V74" s="2">
        <f>IFERROR(VLOOKUP(LEFT(F74,10),'Find Purchase Orders'!B:J,9,FALSE),"")</f>
        <v>44575</v>
      </c>
      <c r="W74" s="25" t="s">
        <v>7478</v>
      </c>
    </row>
    <row r="75" spans="1:23" hidden="1">
      <c r="A75" s="25" t="s">
        <v>7261</v>
      </c>
      <c r="B75" s="25" t="s">
        <v>7479</v>
      </c>
      <c r="C75" s="25" t="s">
        <v>7264</v>
      </c>
      <c r="D75" s="25" t="s">
        <v>7480</v>
      </c>
      <c r="E75" s="25" t="s">
        <v>7481</v>
      </c>
      <c r="F75" s="25" t="s">
        <v>7485</v>
      </c>
      <c r="G75" s="25" t="s">
        <v>7486</v>
      </c>
      <c r="H75" s="21">
        <v>632.79999999999995</v>
      </c>
      <c r="I75" s="25" t="s">
        <v>7296</v>
      </c>
      <c r="J75" s="25" t="s">
        <v>7288</v>
      </c>
      <c r="K75" s="25" t="s">
        <v>7262</v>
      </c>
      <c r="L75" s="25" t="s">
        <v>7259</v>
      </c>
      <c r="M75" s="21">
        <v>632.79999999999995</v>
      </c>
      <c r="N75" s="21">
        <v>632.79999999999995</v>
      </c>
      <c r="O75" s="21">
        <v>0</v>
      </c>
      <c r="P75" s="21">
        <v>632.79999999999995</v>
      </c>
      <c r="Q75" s="25" t="s">
        <v>7484</v>
      </c>
      <c r="R75" s="1" t="str">
        <f t="shared" si="1"/>
        <v>ST10027</v>
      </c>
      <c r="S75" t="str">
        <f>VLOOKUP(R75,Data!$C$2:$D$261,2,0)</f>
        <v>Glynnwood</v>
      </c>
      <c r="T75">
        <f>COUNTIF('Feb 2022'!A:A,D75)+COUNTIF('Mar 2022'!A:A,D75)+COUNTIF('Apr 2022'!A:A,D75)+COUNTIF('May 2022'!A:A,D75)+COUNTIF('June 2022'!A:A,D75)+COUNTIF('July 2022'!A:A,D75)+COUNTIF('Aug 2022'!A:A,D75)+COUNTIF('Sep 2022'!A:A,D75)+COUNTIF('Oct 2022'!A:A,D75)+COUNTIF('Dec 2022'!A:A,D75)</f>
        <v>0</v>
      </c>
      <c r="U75" t="str">
        <f>VLOOKUP(Q75,'Capital Lookup'!A:B,2,FALSE)</f>
        <v>No</v>
      </c>
      <c r="V75" s="2">
        <f>IFERROR(VLOOKUP(LEFT(F75,10),'Find Purchase Orders'!B:J,9,FALSE),"")</f>
        <v>44575</v>
      </c>
      <c r="W75" s="25" t="s">
        <v>7261</v>
      </c>
    </row>
    <row r="76" spans="1:23" hidden="1">
      <c r="A76" s="25" t="s">
        <v>7261</v>
      </c>
      <c r="B76" s="25" t="s">
        <v>7479</v>
      </c>
      <c r="C76" s="25" t="s">
        <v>7264</v>
      </c>
      <c r="D76" s="25" t="s">
        <v>7487</v>
      </c>
      <c r="E76" s="25" t="s">
        <v>7481</v>
      </c>
      <c r="F76" s="25" t="s">
        <v>7488</v>
      </c>
      <c r="G76" s="25" t="s">
        <v>7489</v>
      </c>
      <c r="H76" s="21">
        <v>4322.4799999999996</v>
      </c>
      <c r="I76" s="25" t="s">
        <v>7296</v>
      </c>
      <c r="J76" s="25" t="s">
        <v>7288</v>
      </c>
      <c r="K76" s="25" t="s">
        <v>7262</v>
      </c>
      <c r="L76" s="25" t="s">
        <v>7259</v>
      </c>
      <c r="M76" s="21">
        <v>4322.4799999999996</v>
      </c>
      <c r="N76" s="22">
        <v>0</v>
      </c>
      <c r="O76" s="21">
        <v>4322.4799999999996</v>
      </c>
      <c r="P76" s="21">
        <v>4322.4799999999996</v>
      </c>
      <c r="Q76" s="25" t="s">
        <v>7484</v>
      </c>
      <c r="R76" s="1" t="str">
        <f t="shared" ref="R76:R139" si="2">CONCATENATE("ST",LEFT(B76,5))</f>
        <v>ST10027</v>
      </c>
      <c r="S76" t="str">
        <f>VLOOKUP(R76,Data!$C$2:$D$261,2,0)</f>
        <v>Glynnwood</v>
      </c>
      <c r="T76">
        <f>COUNTIF('Feb 2022'!A:A,D76)+COUNTIF('Mar 2022'!A:A,D76)+COUNTIF('Apr 2022'!A:A,D76)+COUNTIF('May 2022'!A:A,D76)+COUNTIF('June 2022'!A:A,D76)+COUNTIF('July 2022'!A:A,D76)+COUNTIF('Aug 2022'!A:A,D76)+COUNTIF('Sep 2022'!A:A,D76)+COUNTIF('Oct 2022'!A:A,D76)+COUNTIF('Dec 2022'!A:A,D76)</f>
        <v>0</v>
      </c>
      <c r="U76" t="str">
        <f>VLOOKUP(Q76,'Capital Lookup'!A:B,2,FALSE)</f>
        <v>No</v>
      </c>
      <c r="V76" s="2">
        <f>IFERROR(VLOOKUP(LEFT(F76,10),'Find Purchase Orders'!B:J,9,FALSE),"")</f>
        <v>44575</v>
      </c>
      <c r="W76" s="25" t="s">
        <v>7261</v>
      </c>
    </row>
    <row r="77" spans="1:23" hidden="1">
      <c r="A77" s="25" t="s">
        <v>7269</v>
      </c>
      <c r="B77" s="25" t="s">
        <v>7490</v>
      </c>
      <c r="C77" s="25" t="s">
        <v>7271</v>
      </c>
      <c r="D77" s="25" t="s">
        <v>7491</v>
      </c>
      <c r="E77" s="25" t="s">
        <v>7492</v>
      </c>
      <c r="F77" s="25" t="s">
        <v>7493</v>
      </c>
      <c r="G77" s="25" t="s">
        <v>7494</v>
      </c>
      <c r="H77" s="21">
        <v>74164.73</v>
      </c>
      <c r="I77" s="25" t="s">
        <v>7296</v>
      </c>
      <c r="J77" s="25" t="s">
        <v>7288</v>
      </c>
      <c r="K77" s="25" t="s">
        <v>7495</v>
      </c>
      <c r="L77" s="25" t="s">
        <v>7496</v>
      </c>
      <c r="M77" s="21">
        <v>74164.73</v>
      </c>
      <c r="N77" s="21">
        <v>74164.73</v>
      </c>
      <c r="O77" s="21">
        <v>0</v>
      </c>
      <c r="P77" s="21">
        <v>74164.73</v>
      </c>
      <c r="Q77" s="25" t="s">
        <v>7497</v>
      </c>
      <c r="R77" s="1" t="str">
        <f t="shared" si="2"/>
        <v>ST10179</v>
      </c>
      <c r="S77" t="str">
        <f>VLOOKUP(R77,Data!$C$2:$D$261,2,0)</f>
        <v>Forest Heights</v>
      </c>
      <c r="T77">
        <f>COUNTIF('Feb 2022'!A:A,D77)+COUNTIF('Mar 2022'!A:A,D77)+COUNTIF('Apr 2022'!A:A,D77)+COUNTIF('May 2022'!A:A,D77)+COUNTIF('June 2022'!A:A,D77)+COUNTIF('July 2022'!A:A,D77)+COUNTIF('Aug 2022'!A:A,D77)+COUNTIF('Sep 2022'!A:A,D77)+COUNTIF('Oct 2022'!A:A,D77)+COUNTIF('Dec 2022'!A:A,D77)</f>
        <v>0</v>
      </c>
      <c r="U77" t="str">
        <f>VLOOKUP(Q77,'Capital Lookup'!A:B,2,FALSE)</f>
        <v>No</v>
      </c>
      <c r="V77" s="2">
        <f>IFERROR(VLOOKUP(LEFT(F77,10),'Find Purchase Orders'!B:J,9,FALSE),"")</f>
        <v>44578</v>
      </c>
      <c r="W77" s="25" t="s">
        <v>7425</v>
      </c>
    </row>
    <row r="78" spans="1:23" hidden="1">
      <c r="A78" s="25" t="s">
        <v>7425</v>
      </c>
      <c r="B78" s="25" t="s">
        <v>7498</v>
      </c>
      <c r="C78" s="25" t="s">
        <v>7271</v>
      </c>
      <c r="D78" s="25" t="s">
        <v>7499</v>
      </c>
      <c r="E78" s="25" t="s">
        <v>7500</v>
      </c>
      <c r="F78" s="25" t="s">
        <v>7501</v>
      </c>
      <c r="G78" s="25" t="s">
        <v>7502</v>
      </c>
      <c r="H78" s="21">
        <v>27592.34</v>
      </c>
      <c r="I78" s="25" t="s">
        <v>7296</v>
      </c>
      <c r="J78" s="25" t="s">
        <v>7288</v>
      </c>
      <c r="K78" s="25" t="s">
        <v>7503</v>
      </c>
      <c r="L78" s="25" t="s">
        <v>7504</v>
      </c>
      <c r="M78" s="21">
        <v>27592.34</v>
      </c>
      <c r="N78" s="21">
        <v>27592.34</v>
      </c>
      <c r="O78" s="21">
        <v>0</v>
      </c>
      <c r="P78" s="21">
        <v>27592.34</v>
      </c>
      <c r="Q78" s="25" t="s">
        <v>7505</v>
      </c>
      <c r="R78" s="1" t="str">
        <f t="shared" si="2"/>
        <v>ST10169</v>
      </c>
      <c r="S78" t="str">
        <f>VLOOKUP(R78,Data!$C$2:$D$261,2,0)</f>
        <v>Kennedy Lodge</v>
      </c>
      <c r="T78">
        <f>COUNTIF('Feb 2022'!A:A,D78)+COUNTIF('Mar 2022'!A:A,D78)+COUNTIF('Apr 2022'!A:A,D78)+COUNTIF('May 2022'!A:A,D78)+COUNTIF('June 2022'!A:A,D78)+COUNTIF('July 2022'!A:A,D78)+COUNTIF('Aug 2022'!A:A,D78)+COUNTIF('Sep 2022'!A:A,D78)+COUNTIF('Oct 2022'!A:A,D78)+COUNTIF('Dec 2022'!A:A,D78)</f>
        <v>0</v>
      </c>
      <c r="U78" t="str">
        <f>VLOOKUP(Q78,'Capital Lookup'!A:B,2,FALSE)</f>
        <v>No</v>
      </c>
      <c r="V78" s="2">
        <f>IFERROR(VLOOKUP(LEFT(F78,10),'Find Purchase Orders'!B:J,9,FALSE),"")</f>
        <v>44578</v>
      </c>
      <c r="W78" s="25" t="s">
        <v>7261</v>
      </c>
    </row>
    <row r="79" spans="1:23" hidden="1">
      <c r="A79" s="25" t="s">
        <v>7252</v>
      </c>
      <c r="B79" s="25" t="s">
        <v>7506</v>
      </c>
      <c r="C79" s="25" t="s">
        <v>7254</v>
      </c>
      <c r="D79" s="25" t="s">
        <v>7507</v>
      </c>
      <c r="E79" s="25" t="s">
        <v>7500</v>
      </c>
      <c r="F79" s="25" t="s">
        <v>7508</v>
      </c>
      <c r="G79" s="25" t="s">
        <v>7509</v>
      </c>
      <c r="H79" s="21">
        <v>7186.8</v>
      </c>
      <c r="I79" s="25" t="s">
        <v>7296</v>
      </c>
      <c r="J79" s="25" t="s">
        <v>7288</v>
      </c>
      <c r="K79" s="25" t="s">
        <v>7510</v>
      </c>
      <c r="L79" s="25" t="s">
        <v>7511</v>
      </c>
      <c r="M79" s="21">
        <v>7186.8</v>
      </c>
      <c r="N79" s="21">
        <v>7186.8</v>
      </c>
      <c r="O79" s="21">
        <v>0</v>
      </c>
      <c r="P79" s="21">
        <v>7186.8</v>
      </c>
      <c r="Q79" s="25" t="s">
        <v>7512</v>
      </c>
      <c r="R79" s="1" t="str">
        <f t="shared" si="2"/>
        <v>ST10031</v>
      </c>
      <c r="S79" t="str">
        <f>VLOOKUP(R79,Data!$C$2:$D$261,2,0)</f>
        <v>Port Perry Villa</v>
      </c>
      <c r="T79">
        <f>COUNTIF('Feb 2022'!A:A,D79)+COUNTIF('Mar 2022'!A:A,D79)+COUNTIF('Apr 2022'!A:A,D79)+COUNTIF('May 2022'!A:A,D79)+COUNTIF('June 2022'!A:A,D79)+COUNTIF('July 2022'!A:A,D79)+COUNTIF('Aug 2022'!A:A,D79)+COUNTIF('Sep 2022'!A:A,D79)+COUNTIF('Oct 2022'!A:A,D79)+COUNTIF('Dec 2022'!A:A,D79)</f>
        <v>0</v>
      </c>
      <c r="U79" t="str">
        <f>VLOOKUP(Q79,'Capital Lookup'!A:B,2,FALSE)</f>
        <v>No</v>
      </c>
      <c r="V79" s="2">
        <f>IFERROR(VLOOKUP(LEFT(F79,10),'Find Purchase Orders'!B:J,9,FALSE),"")</f>
        <v>44574</v>
      </c>
      <c r="W79" s="25" t="s">
        <v>7252</v>
      </c>
    </row>
    <row r="80" spans="1:23" hidden="1">
      <c r="A80" s="25" t="s">
        <v>7261</v>
      </c>
      <c r="B80" s="25" t="s">
        <v>7513</v>
      </c>
      <c r="C80" s="25" t="s">
        <v>7264</v>
      </c>
      <c r="D80" s="25" t="s">
        <v>7514</v>
      </c>
      <c r="E80" s="25" t="s">
        <v>7500</v>
      </c>
      <c r="F80" s="25" t="s">
        <v>7515</v>
      </c>
      <c r="G80" s="25" t="s">
        <v>7516</v>
      </c>
      <c r="H80" s="21">
        <v>7687.39</v>
      </c>
      <c r="I80" s="25" t="s">
        <v>7296</v>
      </c>
      <c r="J80" s="25" t="s">
        <v>7288</v>
      </c>
      <c r="K80" s="25" t="s">
        <v>7495</v>
      </c>
      <c r="L80" s="25" t="s">
        <v>7517</v>
      </c>
      <c r="M80" s="21">
        <v>7687.39</v>
      </c>
      <c r="N80" s="21">
        <v>7687.39</v>
      </c>
      <c r="O80" s="21">
        <v>0</v>
      </c>
      <c r="P80" s="21">
        <v>7687.39</v>
      </c>
      <c r="Q80" s="25" t="s">
        <v>7518</v>
      </c>
      <c r="R80" s="1" t="str">
        <f t="shared" si="2"/>
        <v>ST10043</v>
      </c>
      <c r="S80" t="str">
        <f>VLOOKUP(R80,Data!$C$2:$D$261,2,0)</f>
        <v>Hunt Club Manor</v>
      </c>
      <c r="T80">
        <f>COUNTIF('Feb 2022'!A:A,D80)+COUNTIF('Mar 2022'!A:A,D80)+COUNTIF('Apr 2022'!A:A,D80)+COUNTIF('May 2022'!A:A,D80)+COUNTIF('June 2022'!A:A,D80)+COUNTIF('July 2022'!A:A,D80)+COUNTIF('Aug 2022'!A:A,D80)+COUNTIF('Sep 2022'!A:A,D80)+COUNTIF('Oct 2022'!A:A,D80)+COUNTIF('Dec 2022'!A:A,D80)</f>
        <v>0</v>
      </c>
      <c r="U80" t="str">
        <f>VLOOKUP(Q80,'Capital Lookup'!A:B,2,FALSE)</f>
        <v>No</v>
      </c>
      <c r="V80" s="2">
        <f>IFERROR(VLOOKUP(LEFT(F80,10),'Find Purchase Orders'!B:J,9,FALSE),"")</f>
        <v>44579</v>
      </c>
      <c r="W80" s="25" t="s">
        <v>7519</v>
      </c>
    </row>
    <row r="81" spans="1:23" hidden="1">
      <c r="A81" s="25" t="s">
        <v>7261</v>
      </c>
      <c r="B81" s="25" t="s">
        <v>7513</v>
      </c>
      <c r="C81" s="25" t="s">
        <v>7264</v>
      </c>
      <c r="D81" s="25" t="s">
        <v>7520</v>
      </c>
      <c r="E81" s="25" t="s">
        <v>7500</v>
      </c>
      <c r="F81" s="25" t="s">
        <v>7521</v>
      </c>
      <c r="G81" s="25" t="s">
        <v>7522</v>
      </c>
      <c r="H81" s="21">
        <v>9040</v>
      </c>
      <c r="I81" s="25" t="s">
        <v>7296</v>
      </c>
      <c r="J81" s="25" t="s">
        <v>7288</v>
      </c>
      <c r="K81" s="25" t="s">
        <v>7510</v>
      </c>
      <c r="L81" s="25" t="s">
        <v>7511</v>
      </c>
      <c r="M81" s="21">
        <v>9040</v>
      </c>
      <c r="N81" s="21">
        <v>9040</v>
      </c>
      <c r="O81" s="21">
        <v>0</v>
      </c>
      <c r="P81" s="21">
        <v>9040</v>
      </c>
      <c r="Q81" s="25" t="s">
        <v>7523</v>
      </c>
      <c r="R81" s="1" t="str">
        <f t="shared" si="2"/>
        <v>ST10043</v>
      </c>
      <c r="S81" t="str">
        <f>VLOOKUP(R81,Data!$C$2:$D$261,2,0)</f>
        <v>Hunt Club Manor</v>
      </c>
      <c r="T81">
        <f>COUNTIF('Feb 2022'!A:A,D81)+COUNTIF('Mar 2022'!A:A,D81)+COUNTIF('Apr 2022'!A:A,D81)+COUNTIF('May 2022'!A:A,D81)+COUNTIF('June 2022'!A:A,D81)+COUNTIF('July 2022'!A:A,D81)+COUNTIF('Aug 2022'!A:A,D81)+COUNTIF('Sep 2022'!A:A,D81)+COUNTIF('Oct 2022'!A:A,D81)+COUNTIF('Dec 2022'!A:A,D81)</f>
        <v>0</v>
      </c>
      <c r="U81" t="str">
        <f>VLOOKUP(Q81,'Capital Lookup'!A:B,2,FALSE)</f>
        <v>No</v>
      </c>
      <c r="V81" s="2">
        <f>IFERROR(VLOOKUP(LEFT(F81,10),'Find Purchase Orders'!B:J,9,FALSE),"")</f>
        <v>44573</v>
      </c>
      <c r="W81" s="25" t="s">
        <v>7261</v>
      </c>
    </row>
    <row r="82" spans="1:23" hidden="1">
      <c r="A82" s="25" t="s">
        <v>7252</v>
      </c>
      <c r="B82" s="25" t="s">
        <v>7524</v>
      </c>
      <c r="C82" s="25" t="s">
        <v>7254</v>
      </c>
      <c r="D82" s="25" t="s">
        <v>7525</v>
      </c>
      <c r="E82" s="25" t="s">
        <v>7526</v>
      </c>
      <c r="F82" s="25" t="s">
        <v>7527</v>
      </c>
      <c r="G82" s="25" t="s">
        <v>7528</v>
      </c>
      <c r="H82" s="21">
        <v>1412.5</v>
      </c>
      <c r="I82" s="25" t="s">
        <v>7296</v>
      </c>
      <c r="J82" s="25" t="s">
        <v>7288</v>
      </c>
      <c r="K82" s="25" t="s">
        <v>7289</v>
      </c>
      <c r="L82" s="25" t="s">
        <v>7259</v>
      </c>
      <c r="M82" s="21">
        <v>1412.5</v>
      </c>
      <c r="N82" s="21">
        <v>1412.5</v>
      </c>
      <c r="O82" s="21">
        <v>0</v>
      </c>
      <c r="P82" s="21">
        <v>1412.5</v>
      </c>
      <c r="Q82" s="25" t="s">
        <v>7529</v>
      </c>
      <c r="R82" s="1" t="str">
        <f t="shared" si="2"/>
        <v>ST10041</v>
      </c>
      <c r="S82" t="str">
        <f>VLOOKUP(R82,Data!$C$2:$D$261,2,0)</f>
        <v>Prince of Wales</v>
      </c>
      <c r="T82">
        <f>COUNTIF('Feb 2022'!A:A,D82)+COUNTIF('Mar 2022'!A:A,D82)+COUNTIF('Apr 2022'!A:A,D82)+COUNTIF('May 2022'!A:A,D82)+COUNTIF('June 2022'!A:A,D82)+COUNTIF('July 2022'!A:A,D82)+COUNTIF('Aug 2022'!A:A,D82)+COUNTIF('Sep 2022'!A:A,D82)+COUNTIF('Oct 2022'!A:A,D82)+COUNTIF('Dec 2022'!A:A,D82)</f>
        <v>0</v>
      </c>
      <c r="U82" t="str">
        <f>VLOOKUP(Q82,'Capital Lookup'!A:B,2,FALSE)</f>
        <v>No</v>
      </c>
      <c r="V82" s="2">
        <f>IFERROR(VLOOKUP(LEFT(F82,10),'Find Purchase Orders'!B:J,9,FALSE),"")</f>
        <v>44574</v>
      </c>
      <c r="W82" s="25" t="s">
        <v>7252</v>
      </c>
    </row>
    <row r="83" spans="1:23" hidden="1">
      <c r="A83" s="25" t="s">
        <v>7530</v>
      </c>
      <c r="B83" s="25" t="s">
        <v>7531</v>
      </c>
      <c r="C83" s="25"/>
      <c r="D83" s="25" t="s">
        <v>7532</v>
      </c>
      <c r="E83" s="25" t="s">
        <v>7533</v>
      </c>
      <c r="F83" s="25" t="s">
        <v>7534</v>
      </c>
      <c r="G83" s="25" t="s">
        <v>7535</v>
      </c>
      <c r="H83" s="21">
        <v>1270.95</v>
      </c>
      <c r="I83" s="25" t="s">
        <v>7296</v>
      </c>
      <c r="J83" s="25" t="s">
        <v>7288</v>
      </c>
      <c r="K83" s="25" t="s">
        <v>7289</v>
      </c>
      <c r="L83" s="25" t="s">
        <v>7259</v>
      </c>
      <c r="M83" s="21">
        <v>1270.95</v>
      </c>
      <c r="N83" s="22">
        <v>0</v>
      </c>
      <c r="O83" s="21">
        <v>1270.95</v>
      </c>
      <c r="P83" s="21">
        <v>1270.95</v>
      </c>
      <c r="Q83" s="25" t="s">
        <v>7536</v>
      </c>
      <c r="R83" s="1" t="str">
        <f t="shared" si="2"/>
        <v>ST10223</v>
      </c>
      <c r="S83" t="str">
        <f>VLOOKUP(R83,Data!$C$2:$D$261,2,0)</f>
        <v>Green Falls Landing</v>
      </c>
      <c r="T83">
        <f>COUNTIF('Feb 2022'!A:A,D83)+COUNTIF('Mar 2022'!A:A,D83)+COUNTIF('Apr 2022'!A:A,D83)+COUNTIF('May 2022'!A:A,D83)+COUNTIF('June 2022'!A:A,D83)+COUNTIF('July 2022'!A:A,D83)+COUNTIF('Aug 2022'!A:A,D83)+COUNTIF('Sep 2022'!A:A,D83)+COUNTIF('Oct 2022'!A:A,D83)+COUNTIF('Dec 2022'!A:A,D83)</f>
        <v>0</v>
      </c>
      <c r="U83" t="str">
        <f>VLOOKUP(Q83,'Capital Lookup'!A:B,2,FALSE)</f>
        <v>No</v>
      </c>
      <c r="V83" s="2">
        <f>IFERROR(VLOOKUP(LEFT(F83,10),'Find Purchase Orders'!B:J,9,FALSE),"")</f>
        <v>44574</v>
      </c>
      <c r="W83" s="25" t="s">
        <v>7478</v>
      </c>
    </row>
    <row r="84" spans="1:23" hidden="1">
      <c r="A84" s="25" t="s">
        <v>7530</v>
      </c>
      <c r="B84" s="25" t="s">
        <v>7531</v>
      </c>
      <c r="C84" s="25"/>
      <c r="D84" s="25" t="s">
        <v>7537</v>
      </c>
      <c r="E84" s="25" t="s">
        <v>7533</v>
      </c>
      <c r="F84" s="25" t="s">
        <v>7538</v>
      </c>
      <c r="G84" s="25" t="s">
        <v>7539</v>
      </c>
      <c r="H84" s="21">
        <v>1270.95</v>
      </c>
      <c r="I84" s="25" t="s">
        <v>7296</v>
      </c>
      <c r="J84" s="25" t="s">
        <v>7288</v>
      </c>
      <c r="K84" s="25" t="s">
        <v>7289</v>
      </c>
      <c r="L84" s="25" t="s">
        <v>7259</v>
      </c>
      <c r="M84" s="21">
        <v>1270.95</v>
      </c>
      <c r="N84" s="22">
        <v>0</v>
      </c>
      <c r="O84" s="21">
        <v>1270.95</v>
      </c>
      <c r="P84" s="21">
        <v>1270.95</v>
      </c>
      <c r="Q84" s="25" t="s">
        <v>7536</v>
      </c>
      <c r="R84" s="1" t="str">
        <f t="shared" si="2"/>
        <v>ST10223</v>
      </c>
      <c r="S84" t="str">
        <f>VLOOKUP(R84,Data!$C$2:$D$261,2,0)</f>
        <v>Green Falls Landing</v>
      </c>
      <c r="T84">
        <f>COUNTIF('Feb 2022'!A:A,D84)+COUNTIF('Mar 2022'!A:A,D84)+COUNTIF('Apr 2022'!A:A,D84)+COUNTIF('May 2022'!A:A,D84)+COUNTIF('June 2022'!A:A,D84)+COUNTIF('July 2022'!A:A,D84)+COUNTIF('Aug 2022'!A:A,D84)+COUNTIF('Sep 2022'!A:A,D84)+COUNTIF('Oct 2022'!A:A,D84)+COUNTIF('Dec 2022'!A:A,D84)</f>
        <v>0</v>
      </c>
      <c r="U84" t="str">
        <f>VLOOKUP(Q84,'Capital Lookup'!A:B,2,FALSE)</f>
        <v>No</v>
      </c>
      <c r="V84" s="2">
        <f>IFERROR(VLOOKUP(LEFT(F84,10),'Find Purchase Orders'!B:J,9,FALSE),"")</f>
        <v>44574</v>
      </c>
      <c r="W84" s="25" t="s">
        <v>7540</v>
      </c>
    </row>
    <row r="85" spans="1:23" hidden="1">
      <c r="A85" s="25" t="s">
        <v>7261</v>
      </c>
      <c r="B85" s="25" t="s">
        <v>7541</v>
      </c>
      <c r="C85" s="25" t="s">
        <v>7264</v>
      </c>
      <c r="D85" s="25" t="s">
        <v>7542</v>
      </c>
      <c r="E85" s="25" t="s">
        <v>7543</v>
      </c>
      <c r="H85" s="21">
        <v>535</v>
      </c>
      <c r="I85" s="25" t="s">
        <v>7257</v>
      </c>
      <c r="K85" s="25" t="s">
        <v>7258</v>
      </c>
      <c r="L85" s="25" t="s">
        <v>7259</v>
      </c>
      <c r="M85" s="22">
        <v>0</v>
      </c>
      <c r="N85" s="22">
        <v>0</v>
      </c>
      <c r="O85" s="21">
        <v>0</v>
      </c>
      <c r="P85" s="21">
        <v>35</v>
      </c>
      <c r="Q85" s="25" t="s">
        <v>7544</v>
      </c>
      <c r="R85" s="1" t="str">
        <f t="shared" si="2"/>
        <v>ST10061</v>
      </c>
      <c r="S85" t="str">
        <f>VLOOKUP(R85,Data!$C$2:$D$261,2,0)</f>
        <v>The Dorchester</v>
      </c>
      <c r="T85">
        <f>COUNTIF('Feb 2022'!A:A,D85)+COUNTIF('Mar 2022'!A:A,D85)+COUNTIF('Apr 2022'!A:A,D85)+COUNTIF('May 2022'!A:A,D85)+COUNTIF('June 2022'!A:A,D85)+COUNTIF('July 2022'!A:A,D85)+COUNTIF('Aug 2022'!A:A,D85)+COUNTIF('Sep 2022'!A:A,D85)+COUNTIF('Oct 2022'!A:A,D85)+COUNTIF('Dec 2022'!A:A,D85)</f>
        <v>0</v>
      </c>
      <c r="U85" t="str">
        <f>VLOOKUP(Q85,'Capital Lookup'!A:B,2,FALSE)</f>
        <v>No</v>
      </c>
      <c r="V85" s="2" t="str">
        <f>IFERROR(VLOOKUP(LEFT(F85,10),'Find Purchase Orders'!B:J,9,FALSE),"")</f>
        <v/>
      </c>
      <c r="W85" s="25" t="s">
        <v>7545</v>
      </c>
    </row>
    <row r="86" spans="1:23" hidden="1">
      <c r="A86" s="25" t="s">
        <v>7261</v>
      </c>
      <c r="B86" s="25" t="s">
        <v>7541</v>
      </c>
      <c r="C86" s="25" t="s">
        <v>7264</v>
      </c>
      <c r="D86" s="25" t="s">
        <v>7542</v>
      </c>
      <c r="E86" s="25" t="s">
        <v>7543</v>
      </c>
      <c r="H86" s="21">
        <v>1085.0999999999999</v>
      </c>
      <c r="I86" s="25" t="s">
        <v>7257</v>
      </c>
      <c r="K86" s="25" t="s">
        <v>7262</v>
      </c>
      <c r="L86" s="25" t="s">
        <v>7259</v>
      </c>
      <c r="M86" s="22">
        <v>0</v>
      </c>
      <c r="N86" s="22">
        <v>0</v>
      </c>
      <c r="O86" s="21">
        <v>0</v>
      </c>
      <c r="P86" s="21">
        <v>70.989999999999995</v>
      </c>
      <c r="Q86" s="25" t="s">
        <v>7544</v>
      </c>
      <c r="R86" s="1" t="str">
        <f t="shared" si="2"/>
        <v>ST10061</v>
      </c>
      <c r="S86" t="str">
        <f>VLOOKUP(R86,Data!$C$2:$D$261,2,0)</f>
        <v>The Dorchester</v>
      </c>
      <c r="T86">
        <f>COUNTIF('Feb 2022'!A:A,D86)+COUNTIF('Mar 2022'!A:A,D86)+COUNTIF('Apr 2022'!A:A,D86)+COUNTIF('May 2022'!A:A,D86)+COUNTIF('June 2022'!A:A,D86)+COUNTIF('July 2022'!A:A,D86)+COUNTIF('Aug 2022'!A:A,D86)+COUNTIF('Sep 2022'!A:A,D86)+COUNTIF('Oct 2022'!A:A,D86)+COUNTIF('Dec 2022'!A:A,D86)</f>
        <v>0</v>
      </c>
      <c r="U86" t="str">
        <f>VLOOKUP(Q86,'Capital Lookup'!A:B,2,FALSE)</f>
        <v>No</v>
      </c>
      <c r="V86" s="2" t="str">
        <f>IFERROR(VLOOKUP(LEFT(F86,10),'Find Purchase Orders'!B:J,9,FALSE),"")</f>
        <v/>
      </c>
      <c r="W86" s="25" t="s">
        <v>7261</v>
      </c>
    </row>
    <row r="87" spans="1:23" hidden="1">
      <c r="A87" s="25" t="s">
        <v>7261</v>
      </c>
      <c r="B87" s="25" t="s">
        <v>7541</v>
      </c>
      <c r="C87" s="25" t="s">
        <v>7264</v>
      </c>
      <c r="D87" s="25" t="s">
        <v>7542</v>
      </c>
      <c r="E87" s="25" t="s">
        <v>7543</v>
      </c>
      <c r="H87" s="21">
        <v>9144.91</v>
      </c>
      <c r="I87" s="25" t="s">
        <v>7257</v>
      </c>
      <c r="K87" s="25" t="s">
        <v>7262</v>
      </c>
      <c r="L87" s="25" t="s">
        <v>7259</v>
      </c>
      <c r="M87" s="22">
        <v>0</v>
      </c>
      <c r="N87" s="22">
        <v>0</v>
      </c>
      <c r="O87" s="21">
        <v>0</v>
      </c>
      <c r="P87" s="21">
        <v>598.26</v>
      </c>
      <c r="Q87" s="25" t="s">
        <v>7544</v>
      </c>
      <c r="R87" s="1" t="str">
        <f t="shared" si="2"/>
        <v>ST10061</v>
      </c>
      <c r="S87" t="str">
        <f>VLOOKUP(R87,Data!$C$2:$D$261,2,0)</f>
        <v>The Dorchester</v>
      </c>
      <c r="T87">
        <f>COUNTIF('Feb 2022'!A:A,D87)+COUNTIF('Mar 2022'!A:A,D87)+COUNTIF('Apr 2022'!A:A,D87)+COUNTIF('May 2022'!A:A,D87)+COUNTIF('June 2022'!A:A,D87)+COUNTIF('July 2022'!A:A,D87)+COUNTIF('Aug 2022'!A:A,D87)+COUNTIF('Sep 2022'!A:A,D87)+COUNTIF('Oct 2022'!A:A,D87)+COUNTIF('Dec 2022'!A:A,D87)</f>
        <v>0</v>
      </c>
      <c r="U87" t="str">
        <f>VLOOKUP(Q87,'Capital Lookup'!A:B,2,FALSE)</f>
        <v>No</v>
      </c>
      <c r="V87" s="2" t="str">
        <f>IFERROR(VLOOKUP(LEFT(F87,10),'Find Purchase Orders'!B:J,9,FALSE),"")</f>
        <v/>
      </c>
      <c r="W87" s="25" t="s">
        <v>7261</v>
      </c>
    </row>
    <row r="88" spans="1:23" hidden="1">
      <c r="A88" s="25" t="s">
        <v>7252</v>
      </c>
      <c r="B88" s="25" t="s">
        <v>7546</v>
      </c>
      <c r="C88" s="25" t="s">
        <v>7254</v>
      </c>
      <c r="D88" s="25" t="s">
        <v>7547</v>
      </c>
      <c r="E88" s="25" t="s">
        <v>7548</v>
      </c>
      <c r="F88" s="25" t="s">
        <v>7549</v>
      </c>
      <c r="G88" s="25" t="s">
        <v>7550</v>
      </c>
      <c r="H88" s="21">
        <v>21114.16</v>
      </c>
      <c r="I88" s="25" t="s">
        <v>7296</v>
      </c>
      <c r="J88" s="25" t="s">
        <v>7288</v>
      </c>
      <c r="K88" s="25" t="s">
        <v>7262</v>
      </c>
      <c r="L88" s="25" t="s">
        <v>7259</v>
      </c>
      <c r="M88" s="21">
        <v>21114.16</v>
      </c>
      <c r="N88" s="21">
        <v>20515.259999999998</v>
      </c>
      <c r="O88" s="21">
        <v>598.9</v>
      </c>
      <c r="P88" s="21">
        <v>21114.16</v>
      </c>
      <c r="Q88" s="25" t="s">
        <v>7551</v>
      </c>
      <c r="R88" s="1" t="str">
        <f t="shared" si="2"/>
        <v>ST10096</v>
      </c>
      <c r="S88" t="str">
        <f>VLOOKUP(R88,Data!$C$2:$D$261,2,0)</f>
        <v>Chatham</v>
      </c>
      <c r="T88">
        <f>COUNTIF('Feb 2022'!A:A,D88)+COUNTIF('Mar 2022'!A:A,D88)+COUNTIF('Apr 2022'!A:A,D88)+COUNTIF('May 2022'!A:A,D88)+COUNTIF('June 2022'!A:A,D88)+COUNTIF('July 2022'!A:A,D88)+COUNTIF('Aug 2022'!A:A,D88)+COUNTIF('Sep 2022'!A:A,D88)+COUNTIF('Oct 2022'!A:A,D88)+COUNTIF('Dec 2022'!A:A,D88)</f>
        <v>0</v>
      </c>
      <c r="U88" t="str">
        <f>VLOOKUP(Q88,'Capital Lookup'!A:B,2,FALSE)</f>
        <v>No</v>
      </c>
      <c r="V88" s="2">
        <f>IFERROR(VLOOKUP(LEFT(F88,10),'Find Purchase Orders'!B:J,9,FALSE),"")</f>
        <v>44585</v>
      </c>
      <c r="W88" s="25" t="s">
        <v>7261</v>
      </c>
    </row>
    <row r="89" spans="1:23" hidden="1">
      <c r="A89" s="25" t="s">
        <v>7252</v>
      </c>
      <c r="B89" s="25" t="s">
        <v>7546</v>
      </c>
      <c r="C89" s="25" t="s">
        <v>7254</v>
      </c>
      <c r="D89" s="25" t="s">
        <v>7547</v>
      </c>
      <c r="E89" s="25" t="s">
        <v>7548</v>
      </c>
      <c r="F89" s="25" t="s">
        <v>7552</v>
      </c>
      <c r="G89" s="25" t="s">
        <v>7553</v>
      </c>
      <c r="H89" s="21">
        <v>1808</v>
      </c>
      <c r="I89" s="25" t="s">
        <v>7296</v>
      </c>
      <c r="J89" s="25" t="s">
        <v>7288</v>
      </c>
      <c r="K89" s="25" t="s">
        <v>7262</v>
      </c>
      <c r="L89" s="25" t="s">
        <v>7259</v>
      </c>
      <c r="M89" s="21">
        <v>1808</v>
      </c>
      <c r="N89" s="21">
        <v>1808</v>
      </c>
      <c r="O89" s="21">
        <v>0</v>
      </c>
      <c r="P89" s="21">
        <v>1808</v>
      </c>
      <c r="Q89" s="25" t="s">
        <v>7551</v>
      </c>
      <c r="R89" s="1" t="str">
        <f t="shared" si="2"/>
        <v>ST10096</v>
      </c>
      <c r="S89" t="str">
        <f>VLOOKUP(R89,Data!$C$2:$D$261,2,0)</f>
        <v>Chatham</v>
      </c>
      <c r="T89">
        <f>COUNTIF('Feb 2022'!A:A,D89)+COUNTIF('Mar 2022'!A:A,D89)+COUNTIF('Apr 2022'!A:A,D89)+COUNTIF('May 2022'!A:A,D89)+COUNTIF('June 2022'!A:A,D89)+COUNTIF('July 2022'!A:A,D89)+COUNTIF('Aug 2022'!A:A,D89)+COUNTIF('Sep 2022'!A:A,D89)+COUNTIF('Oct 2022'!A:A,D89)+COUNTIF('Dec 2022'!A:A,D89)</f>
        <v>0</v>
      </c>
      <c r="U89" t="str">
        <f>VLOOKUP(Q89,'Capital Lookup'!A:B,2,FALSE)</f>
        <v>No</v>
      </c>
      <c r="V89" s="2">
        <f>IFERROR(VLOOKUP(LEFT(F89,10),'Find Purchase Orders'!B:J,9,FALSE),"")</f>
        <v>44585</v>
      </c>
      <c r="W89" s="25" t="s">
        <v>7261</v>
      </c>
    </row>
    <row r="90" spans="1:23" hidden="1">
      <c r="A90" s="25" t="s">
        <v>7252</v>
      </c>
      <c r="B90" s="25" t="s">
        <v>7546</v>
      </c>
      <c r="C90" s="25" t="s">
        <v>7254</v>
      </c>
      <c r="D90" s="25" t="s">
        <v>7554</v>
      </c>
      <c r="E90" s="25" t="s">
        <v>7548</v>
      </c>
      <c r="F90" s="25" t="s">
        <v>7555</v>
      </c>
      <c r="G90" s="25" t="s">
        <v>7556</v>
      </c>
      <c r="H90" s="21">
        <v>864.45</v>
      </c>
      <c r="I90" s="25" t="s">
        <v>7296</v>
      </c>
      <c r="J90" s="25" t="s">
        <v>7288</v>
      </c>
      <c r="K90" s="25" t="s">
        <v>7258</v>
      </c>
      <c r="L90" s="25" t="s">
        <v>7259</v>
      </c>
      <c r="M90" s="21">
        <v>864.45</v>
      </c>
      <c r="N90" s="21">
        <v>864.45</v>
      </c>
      <c r="O90" s="21">
        <v>0</v>
      </c>
      <c r="P90" s="21">
        <v>864.45</v>
      </c>
      <c r="Q90" s="25" t="s">
        <v>7551</v>
      </c>
      <c r="R90" s="1" t="str">
        <f t="shared" si="2"/>
        <v>ST10096</v>
      </c>
      <c r="S90" t="str">
        <f>VLOOKUP(R90,Data!$C$2:$D$261,2,0)</f>
        <v>Chatham</v>
      </c>
      <c r="T90">
        <f>COUNTIF('Feb 2022'!A:A,D90)+COUNTIF('Mar 2022'!A:A,D90)+COUNTIF('Apr 2022'!A:A,D90)+COUNTIF('May 2022'!A:A,D90)+COUNTIF('June 2022'!A:A,D90)+COUNTIF('July 2022'!A:A,D90)+COUNTIF('Aug 2022'!A:A,D90)+COUNTIF('Sep 2022'!A:A,D90)+COUNTIF('Oct 2022'!A:A,D90)+COUNTIF('Dec 2022'!A:A,D90)</f>
        <v>0</v>
      </c>
      <c r="U90" t="str">
        <f>VLOOKUP(Q90,'Capital Lookup'!A:B,2,FALSE)</f>
        <v>No</v>
      </c>
      <c r="V90" s="2">
        <f>IFERROR(VLOOKUP(LEFT(F90,10),'Find Purchase Orders'!B:J,9,FALSE),"")</f>
        <v>44576</v>
      </c>
      <c r="W90" s="25" t="s">
        <v>7261</v>
      </c>
    </row>
    <row r="91" spans="1:23" hidden="1">
      <c r="A91" s="25" t="s">
        <v>7252</v>
      </c>
      <c r="B91" s="25" t="s">
        <v>7546</v>
      </c>
      <c r="C91" s="25" t="s">
        <v>7254</v>
      </c>
      <c r="D91" s="25" t="s">
        <v>7554</v>
      </c>
      <c r="E91" s="25" t="s">
        <v>7548</v>
      </c>
      <c r="F91" s="25" t="s">
        <v>7557</v>
      </c>
      <c r="G91" s="25" t="s">
        <v>7558</v>
      </c>
      <c r="H91" s="21">
        <v>293.8</v>
      </c>
      <c r="I91" s="25" t="s">
        <v>7296</v>
      </c>
      <c r="J91" s="25" t="s">
        <v>7288</v>
      </c>
      <c r="K91" s="25" t="s">
        <v>7258</v>
      </c>
      <c r="L91" s="25" t="s">
        <v>7259</v>
      </c>
      <c r="M91" s="21">
        <v>293.8</v>
      </c>
      <c r="N91" s="21">
        <v>293.8</v>
      </c>
      <c r="O91" s="21">
        <v>0</v>
      </c>
      <c r="P91" s="21">
        <v>293.8</v>
      </c>
      <c r="Q91" s="25" t="s">
        <v>7551</v>
      </c>
      <c r="R91" s="1" t="str">
        <f t="shared" si="2"/>
        <v>ST10096</v>
      </c>
      <c r="S91" t="str">
        <f>VLOOKUP(R91,Data!$C$2:$D$261,2,0)</f>
        <v>Chatham</v>
      </c>
      <c r="T91">
        <f>COUNTIF('Feb 2022'!A:A,D91)+COUNTIF('Mar 2022'!A:A,D91)+COUNTIF('Apr 2022'!A:A,D91)+COUNTIF('May 2022'!A:A,D91)+COUNTIF('June 2022'!A:A,D91)+COUNTIF('July 2022'!A:A,D91)+COUNTIF('Aug 2022'!A:A,D91)+COUNTIF('Sep 2022'!A:A,D91)+COUNTIF('Oct 2022'!A:A,D91)+COUNTIF('Dec 2022'!A:A,D91)</f>
        <v>0</v>
      </c>
      <c r="U91" t="str">
        <f>VLOOKUP(Q91,'Capital Lookup'!A:B,2,FALSE)</f>
        <v>No</v>
      </c>
      <c r="V91" s="2">
        <f>IFERROR(VLOOKUP(LEFT(F91,10),'Find Purchase Orders'!B:J,9,FALSE),"")</f>
        <v>44576</v>
      </c>
      <c r="W91" s="25" t="s">
        <v>7269</v>
      </c>
    </row>
    <row r="92" spans="1:23" hidden="1">
      <c r="A92" s="25" t="s">
        <v>7252</v>
      </c>
      <c r="B92" s="25" t="s">
        <v>7546</v>
      </c>
      <c r="C92" s="25" t="s">
        <v>7254</v>
      </c>
      <c r="D92" s="25" t="s">
        <v>7554</v>
      </c>
      <c r="E92" s="25" t="s">
        <v>7548</v>
      </c>
      <c r="F92" s="25" t="s">
        <v>7559</v>
      </c>
      <c r="G92" s="25" t="s">
        <v>7560</v>
      </c>
      <c r="H92" s="21">
        <v>9823.66</v>
      </c>
      <c r="I92" s="25" t="s">
        <v>7296</v>
      </c>
      <c r="J92" s="25" t="s">
        <v>7288</v>
      </c>
      <c r="K92" s="25" t="s">
        <v>7262</v>
      </c>
      <c r="L92" s="25" t="s">
        <v>7259</v>
      </c>
      <c r="M92" s="21">
        <v>9823.66</v>
      </c>
      <c r="N92" s="21">
        <v>9823.66</v>
      </c>
      <c r="O92" s="21">
        <v>0</v>
      </c>
      <c r="P92" s="21">
        <v>9823.66</v>
      </c>
      <c r="Q92" s="25" t="s">
        <v>7551</v>
      </c>
      <c r="R92" s="1" t="str">
        <f t="shared" si="2"/>
        <v>ST10096</v>
      </c>
      <c r="S92" t="str">
        <f>VLOOKUP(R92,Data!$C$2:$D$261,2,0)</f>
        <v>Chatham</v>
      </c>
      <c r="T92">
        <f>COUNTIF('Feb 2022'!A:A,D92)+COUNTIF('Mar 2022'!A:A,D92)+COUNTIF('Apr 2022'!A:A,D92)+COUNTIF('May 2022'!A:A,D92)+COUNTIF('June 2022'!A:A,D92)+COUNTIF('July 2022'!A:A,D92)+COUNTIF('Aug 2022'!A:A,D92)+COUNTIF('Sep 2022'!A:A,D92)+COUNTIF('Oct 2022'!A:A,D92)+COUNTIF('Dec 2022'!A:A,D92)</f>
        <v>0</v>
      </c>
      <c r="U92" t="str">
        <f>VLOOKUP(Q92,'Capital Lookup'!A:B,2,FALSE)</f>
        <v>No</v>
      </c>
      <c r="V92" s="2">
        <f>IFERROR(VLOOKUP(LEFT(F92,10),'Find Purchase Orders'!B:J,9,FALSE),"")</f>
        <v>44576</v>
      </c>
      <c r="W92" s="25" t="s">
        <v>7261</v>
      </c>
    </row>
    <row r="93" spans="1:23" hidden="1">
      <c r="A93" s="25" t="s">
        <v>7252</v>
      </c>
      <c r="B93" s="25" t="s">
        <v>7546</v>
      </c>
      <c r="C93" s="25" t="s">
        <v>7254</v>
      </c>
      <c r="D93" s="25" t="s">
        <v>7554</v>
      </c>
      <c r="E93" s="25" t="s">
        <v>7548</v>
      </c>
      <c r="F93" s="25" t="s">
        <v>7561</v>
      </c>
      <c r="G93" s="25" t="s">
        <v>7562</v>
      </c>
      <c r="H93" s="21">
        <v>971.8</v>
      </c>
      <c r="I93" s="25" t="s">
        <v>7296</v>
      </c>
      <c r="J93" s="25" t="s">
        <v>7288</v>
      </c>
      <c r="K93" s="25" t="s">
        <v>7262</v>
      </c>
      <c r="L93" s="25" t="s">
        <v>7259</v>
      </c>
      <c r="M93" s="21">
        <v>971.8</v>
      </c>
      <c r="N93" s="21">
        <v>971.8</v>
      </c>
      <c r="O93" s="21">
        <v>0</v>
      </c>
      <c r="P93" s="21">
        <v>971.8</v>
      </c>
      <c r="Q93" s="25" t="s">
        <v>7551</v>
      </c>
      <c r="R93" s="1" t="str">
        <f t="shared" si="2"/>
        <v>ST10096</v>
      </c>
      <c r="S93" t="str">
        <f>VLOOKUP(R93,Data!$C$2:$D$261,2,0)</f>
        <v>Chatham</v>
      </c>
      <c r="T93">
        <f>COUNTIF('Feb 2022'!A:A,D93)+COUNTIF('Mar 2022'!A:A,D93)+COUNTIF('Apr 2022'!A:A,D93)+COUNTIF('May 2022'!A:A,D93)+COUNTIF('June 2022'!A:A,D93)+COUNTIF('July 2022'!A:A,D93)+COUNTIF('Aug 2022'!A:A,D93)+COUNTIF('Sep 2022'!A:A,D93)+COUNTIF('Oct 2022'!A:A,D93)+COUNTIF('Dec 2022'!A:A,D93)</f>
        <v>0</v>
      </c>
      <c r="U93" t="str">
        <f>VLOOKUP(Q93,'Capital Lookup'!A:B,2,FALSE)</f>
        <v>No</v>
      </c>
      <c r="V93" s="2">
        <f>IFERROR(VLOOKUP(LEFT(F93,10),'Find Purchase Orders'!B:J,9,FALSE),"")</f>
        <v>44576</v>
      </c>
      <c r="W93" s="25" t="s">
        <v>7261</v>
      </c>
    </row>
    <row r="94" spans="1:23" hidden="1">
      <c r="A94" s="25" t="s">
        <v>7252</v>
      </c>
      <c r="B94" s="25" t="s">
        <v>7546</v>
      </c>
      <c r="C94" s="25" t="s">
        <v>7254</v>
      </c>
      <c r="D94" s="25" t="s">
        <v>7563</v>
      </c>
      <c r="E94" s="25" t="s">
        <v>7548</v>
      </c>
      <c r="F94" s="25" t="s">
        <v>7564</v>
      </c>
      <c r="G94" s="25" t="s">
        <v>7565</v>
      </c>
      <c r="H94" s="21">
        <v>17532.060000000001</v>
      </c>
      <c r="I94" s="25" t="s">
        <v>7296</v>
      </c>
      <c r="J94" s="25" t="s">
        <v>7288</v>
      </c>
      <c r="K94" s="25" t="s">
        <v>7262</v>
      </c>
      <c r="L94" s="25" t="s">
        <v>7259</v>
      </c>
      <c r="M94" s="21">
        <v>17532.060000000001</v>
      </c>
      <c r="N94" s="21">
        <v>17532.060000000001</v>
      </c>
      <c r="O94" s="21">
        <v>0</v>
      </c>
      <c r="P94" s="21">
        <v>17532.060000000001</v>
      </c>
      <c r="Q94" s="25" t="s">
        <v>7551</v>
      </c>
      <c r="R94" s="1" t="str">
        <f t="shared" si="2"/>
        <v>ST10096</v>
      </c>
      <c r="S94" t="str">
        <f>VLOOKUP(R94,Data!$C$2:$D$261,2,0)</f>
        <v>Chatham</v>
      </c>
      <c r="T94">
        <f>COUNTIF('Feb 2022'!A:A,D94)+COUNTIF('Mar 2022'!A:A,D94)+COUNTIF('Apr 2022'!A:A,D94)+COUNTIF('May 2022'!A:A,D94)+COUNTIF('June 2022'!A:A,D94)+COUNTIF('July 2022'!A:A,D94)+COUNTIF('Aug 2022'!A:A,D94)+COUNTIF('Sep 2022'!A:A,D94)+COUNTIF('Oct 2022'!A:A,D94)+COUNTIF('Dec 2022'!A:A,D94)</f>
        <v>0</v>
      </c>
      <c r="U94" t="str">
        <f>VLOOKUP(Q94,'Capital Lookup'!A:B,2,FALSE)</f>
        <v>No</v>
      </c>
      <c r="V94" s="2">
        <f>IFERROR(VLOOKUP(LEFT(F94,10),'Find Purchase Orders'!B:J,9,FALSE),"")</f>
        <v>44576</v>
      </c>
      <c r="W94" s="25" t="s">
        <v>7261</v>
      </c>
    </row>
    <row r="95" spans="1:23" hidden="1">
      <c r="A95" s="25" t="s">
        <v>7252</v>
      </c>
      <c r="B95" s="25" t="s">
        <v>7546</v>
      </c>
      <c r="C95" s="25" t="s">
        <v>7254</v>
      </c>
      <c r="D95" s="25" t="s">
        <v>7563</v>
      </c>
      <c r="E95" s="25" t="s">
        <v>7548</v>
      </c>
      <c r="F95" s="25" t="s">
        <v>7566</v>
      </c>
      <c r="G95" s="25" t="s">
        <v>7567</v>
      </c>
      <c r="H95" s="21">
        <v>1209.0999999999999</v>
      </c>
      <c r="I95" s="25" t="s">
        <v>7296</v>
      </c>
      <c r="J95" s="25" t="s">
        <v>7288</v>
      </c>
      <c r="K95" s="25" t="s">
        <v>7262</v>
      </c>
      <c r="L95" s="25" t="s">
        <v>7259</v>
      </c>
      <c r="M95" s="21">
        <v>1209.0999999999999</v>
      </c>
      <c r="N95" s="21">
        <v>610.20000000000005</v>
      </c>
      <c r="O95" s="21">
        <v>598.9</v>
      </c>
      <c r="P95" s="21">
        <v>1209.0999999999999</v>
      </c>
      <c r="Q95" s="25" t="s">
        <v>7551</v>
      </c>
      <c r="R95" s="1" t="str">
        <f t="shared" si="2"/>
        <v>ST10096</v>
      </c>
      <c r="S95" t="str">
        <f>VLOOKUP(R95,Data!$C$2:$D$261,2,0)</f>
        <v>Chatham</v>
      </c>
      <c r="T95">
        <f>COUNTIF('Feb 2022'!A:A,D95)+COUNTIF('Mar 2022'!A:A,D95)+COUNTIF('Apr 2022'!A:A,D95)+COUNTIF('May 2022'!A:A,D95)+COUNTIF('June 2022'!A:A,D95)+COUNTIF('July 2022'!A:A,D95)+COUNTIF('Aug 2022'!A:A,D95)+COUNTIF('Sep 2022'!A:A,D95)+COUNTIF('Oct 2022'!A:A,D95)+COUNTIF('Dec 2022'!A:A,D95)</f>
        <v>0</v>
      </c>
      <c r="U95" t="str">
        <f>VLOOKUP(Q95,'Capital Lookup'!A:B,2,FALSE)</f>
        <v>No</v>
      </c>
      <c r="V95" s="2">
        <f>IFERROR(VLOOKUP(LEFT(F95,10),'Find Purchase Orders'!B:J,9,FALSE),"")</f>
        <v>44576</v>
      </c>
      <c r="W95" s="25" t="s">
        <v>7261</v>
      </c>
    </row>
    <row r="96" spans="1:23" hidden="1">
      <c r="A96" s="25" t="s">
        <v>7252</v>
      </c>
      <c r="B96" s="25" t="s">
        <v>7398</v>
      </c>
      <c r="C96" s="25" t="s">
        <v>7254</v>
      </c>
      <c r="D96" s="25" t="s">
        <v>7568</v>
      </c>
      <c r="E96" s="25" t="s">
        <v>7400</v>
      </c>
      <c r="F96" s="25" t="s">
        <v>7569</v>
      </c>
      <c r="G96" s="25" t="s">
        <v>7570</v>
      </c>
      <c r="H96" s="21">
        <v>988.75</v>
      </c>
      <c r="I96" s="25" t="s">
        <v>7296</v>
      </c>
      <c r="J96" s="25" t="s">
        <v>7288</v>
      </c>
      <c r="K96" s="25" t="s">
        <v>7258</v>
      </c>
      <c r="L96" s="25" t="s">
        <v>7259</v>
      </c>
      <c r="M96" s="21">
        <v>988.75</v>
      </c>
      <c r="N96" s="21">
        <v>988.75</v>
      </c>
      <c r="O96" s="21">
        <v>0</v>
      </c>
      <c r="P96" s="21">
        <v>988.75</v>
      </c>
      <c r="Q96" s="25" t="s">
        <v>7403</v>
      </c>
      <c r="R96" s="1" t="str">
        <f t="shared" si="2"/>
        <v>ST10009</v>
      </c>
      <c r="S96" t="str">
        <f>VLOOKUP(R96,Data!$C$2:$D$261,2,0)</f>
        <v>Birkdale</v>
      </c>
      <c r="T96">
        <f>COUNTIF('Feb 2022'!A:A,D96)+COUNTIF('Mar 2022'!A:A,D96)+COUNTIF('Apr 2022'!A:A,D96)+COUNTIF('May 2022'!A:A,D96)+COUNTIF('June 2022'!A:A,D96)+COUNTIF('July 2022'!A:A,D96)+COUNTIF('Aug 2022'!A:A,D96)+COUNTIF('Sep 2022'!A:A,D96)+COUNTIF('Oct 2022'!A:A,D96)+COUNTIF('Dec 2022'!A:A,D96)</f>
        <v>0</v>
      </c>
      <c r="U96" t="str">
        <f>VLOOKUP(Q96,'Capital Lookup'!A:B,2,FALSE)</f>
        <v>No</v>
      </c>
      <c r="V96" s="2">
        <f>IFERROR(VLOOKUP(LEFT(F96,10),'Find Purchase Orders'!B:J,9,FALSE),"")</f>
        <v>44576</v>
      </c>
      <c r="W96" s="25" t="s">
        <v>7261</v>
      </c>
    </row>
    <row r="97" spans="1:23" hidden="1">
      <c r="A97" s="25" t="s">
        <v>7252</v>
      </c>
      <c r="B97" s="25" t="s">
        <v>7398</v>
      </c>
      <c r="C97" s="25" t="s">
        <v>7254</v>
      </c>
      <c r="D97" s="25" t="s">
        <v>7568</v>
      </c>
      <c r="E97" s="25" t="s">
        <v>7400</v>
      </c>
      <c r="F97" s="25" t="s">
        <v>7571</v>
      </c>
      <c r="G97" s="25" t="s">
        <v>7572</v>
      </c>
      <c r="H97" s="21">
        <v>8489.67</v>
      </c>
      <c r="I97" s="25" t="s">
        <v>7296</v>
      </c>
      <c r="J97" s="25" t="s">
        <v>7288</v>
      </c>
      <c r="K97" s="25" t="s">
        <v>7262</v>
      </c>
      <c r="L97" s="25" t="s">
        <v>7259</v>
      </c>
      <c r="M97" s="21">
        <v>8489.67</v>
      </c>
      <c r="N97" s="21">
        <v>8489.67</v>
      </c>
      <c r="O97" s="21">
        <v>0</v>
      </c>
      <c r="P97" s="21">
        <v>8489.67</v>
      </c>
      <c r="Q97" s="25" t="s">
        <v>7403</v>
      </c>
      <c r="R97" s="1" t="str">
        <f t="shared" si="2"/>
        <v>ST10009</v>
      </c>
      <c r="S97" t="str">
        <f>VLOOKUP(R97,Data!$C$2:$D$261,2,0)</f>
        <v>Birkdale</v>
      </c>
      <c r="T97">
        <f>COUNTIF('Feb 2022'!A:A,D97)+COUNTIF('Mar 2022'!A:A,D97)+COUNTIF('Apr 2022'!A:A,D97)+COUNTIF('May 2022'!A:A,D97)+COUNTIF('June 2022'!A:A,D97)+COUNTIF('July 2022'!A:A,D97)+COUNTIF('Aug 2022'!A:A,D97)+COUNTIF('Sep 2022'!A:A,D97)+COUNTIF('Oct 2022'!A:A,D97)+COUNTIF('Dec 2022'!A:A,D97)</f>
        <v>0</v>
      </c>
      <c r="U97" t="str">
        <f>VLOOKUP(Q97,'Capital Lookup'!A:B,2,FALSE)</f>
        <v>No</v>
      </c>
      <c r="V97" s="2">
        <f>IFERROR(VLOOKUP(LEFT(F97,10),'Find Purchase Orders'!B:J,9,FALSE),"")</f>
        <v>44576</v>
      </c>
      <c r="W97" s="25" t="s">
        <v>7261</v>
      </c>
    </row>
    <row r="98" spans="1:23" hidden="1">
      <c r="A98" s="25" t="s">
        <v>7573</v>
      </c>
      <c r="B98" s="25" t="s">
        <v>7574</v>
      </c>
      <c r="C98" s="25" t="s">
        <v>7254</v>
      </c>
      <c r="D98" s="25" t="s">
        <v>7575</v>
      </c>
      <c r="E98" s="25" t="s">
        <v>7576</v>
      </c>
      <c r="F98" s="25" t="s">
        <v>7577</v>
      </c>
      <c r="G98" s="25" t="s">
        <v>7578</v>
      </c>
      <c r="H98" s="21">
        <v>2288.25</v>
      </c>
      <c r="I98" s="25" t="s">
        <v>7296</v>
      </c>
      <c r="J98" s="25" t="s">
        <v>7288</v>
      </c>
      <c r="K98" s="25" t="s">
        <v>7579</v>
      </c>
      <c r="L98" s="25" t="s">
        <v>7580</v>
      </c>
      <c r="M98" s="21">
        <v>2288.25</v>
      </c>
      <c r="N98" s="21">
        <v>2288.25</v>
      </c>
      <c r="O98" s="21">
        <v>0</v>
      </c>
      <c r="P98" s="21">
        <v>2288.25</v>
      </c>
      <c r="Q98" s="25" t="s">
        <v>7581</v>
      </c>
      <c r="R98" s="1" t="str">
        <f t="shared" si="2"/>
        <v>ST10039</v>
      </c>
      <c r="S98" t="str">
        <f>VLOOKUP(R98,Data!$C$2:$D$261,2,0)</f>
        <v>Barrhaven</v>
      </c>
      <c r="T98">
        <f>COUNTIF('Feb 2022'!A:A,D98)+COUNTIF('Mar 2022'!A:A,D98)+COUNTIF('Apr 2022'!A:A,D98)+COUNTIF('May 2022'!A:A,D98)+COUNTIF('June 2022'!A:A,D98)+COUNTIF('July 2022'!A:A,D98)+COUNTIF('Aug 2022'!A:A,D98)+COUNTIF('Sep 2022'!A:A,D98)+COUNTIF('Oct 2022'!A:A,D98)+COUNTIF('Dec 2022'!A:A,D98)</f>
        <v>0</v>
      </c>
      <c r="U98" t="str">
        <f>VLOOKUP(Q98,'Capital Lookup'!A:B,2,FALSE)</f>
        <v>No</v>
      </c>
      <c r="V98" s="2">
        <f>IFERROR(VLOOKUP(LEFT(F98,10),'Find Purchase Orders'!B:J,9,FALSE),"")</f>
        <v>44579</v>
      </c>
      <c r="W98" s="25" t="s">
        <v>7261</v>
      </c>
    </row>
    <row r="99" spans="1:23" hidden="1">
      <c r="A99" s="25" t="s">
        <v>7573</v>
      </c>
      <c r="B99" s="25" t="s">
        <v>7574</v>
      </c>
      <c r="C99" s="25" t="s">
        <v>7254</v>
      </c>
      <c r="D99" s="25" t="s">
        <v>7582</v>
      </c>
      <c r="E99" s="25" t="s">
        <v>7576</v>
      </c>
      <c r="F99" s="25" t="s">
        <v>7583</v>
      </c>
      <c r="G99" s="25" t="s">
        <v>7584</v>
      </c>
      <c r="H99" s="21">
        <v>904.1</v>
      </c>
      <c r="I99" s="25" t="s">
        <v>7296</v>
      </c>
      <c r="J99" s="25" t="s">
        <v>7288</v>
      </c>
      <c r="K99" s="25" t="s">
        <v>7579</v>
      </c>
      <c r="L99" s="25" t="s">
        <v>7580</v>
      </c>
      <c r="M99" s="21">
        <v>904.1</v>
      </c>
      <c r="N99" s="21">
        <v>904.1</v>
      </c>
      <c r="O99" s="21">
        <v>0</v>
      </c>
      <c r="P99" s="21">
        <v>904.1</v>
      </c>
      <c r="Q99" s="25" t="s">
        <v>7585</v>
      </c>
      <c r="R99" s="1" t="str">
        <f t="shared" si="2"/>
        <v>ST10039</v>
      </c>
      <c r="S99" t="str">
        <f>VLOOKUP(R99,Data!$C$2:$D$261,2,0)</f>
        <v>Barrhaven</v>
      </c>
      <c r="T99">
        <f>COUNTIF('Feb 2022'!A:A,D99)+COUNTIF('Mar 2022'!A:A,D99)+COUNTIF('Apr 2022'!A:A,D99)+COUNTIF('May 2022'!A:A,D99)+COUNTIF('June 2022'!A:A,D99)+COUNTIF('July 2022'!A:A,D99)+COUNTIF('Aug 2022'!A:A,D99)+COUNTIF('Sep 2022'!A:A,D99)+COUNTIF('Oct 2022'!A:A,D99)+COUNTIF('Dec 2022'!A:A,D99)</f>
        <v>0</v>
      </c>
      <c r="U99" t="str">
        <f>VLOOKUP(Q99,'Capital Lookup'!A:B,2,FALSE)</f>
        <v>No</v>
      </c>
      <c r="V99" s="2">
        <f>IFERROR(VLOOKUP(LEFT(F99,10),'Find Purchase Orders'!B:J,9,FALSE),"")</f>
        <v>44579</v>
      </c>
      <c r="W99" s="25" t="s">
        <v>7261</v>
      </c>
    </row>
    <row r="100" spans="1:23" hidden="1">
      <c r="A100" s="25" t="s">
        <v>7313</v>
      </c>
      <c r="B100" s="25" t="s">
        <v>7586</v>
      </c>
      <c r="C100" s="25" t="s">
        <v>7587</v>
      </c>
      <c r="D100" s="25" t="s">
        <v>7588</v>
      </c>
      <c r="E100" s="25" t="s">
        <v>7500</v>
      </c>
      <c r="F100" s="25" t="s">
        <v>7589</v>
      </c>
      <c r="G100" s="25" t="s">
        <v>7590</v>
      </c>
      <c r="H100" s="21">
        <v>6354.71</v>
      </c>
      <c r="I100" s="25" t="s">
        <v>7296</v>
      </c>
      <c r="J100" s="25" t="s">
        <v>7288</v>
      </c>
      <c r="K100" s="25" t="s">
        <v>7591</v>
      </c>
      <c r="L100" s="25" t="s">
        <v>7592</v>
      </c>
      <c r="M100" s="21">
        <v>6354.71</v>
      </c>
      <c r="N100" s="21">
        <v>6354.71</v>
      </c>
      <c r="O100" s="21">
        <v>0</v>
      </c>
      <c r="P100" s="21">
        <v>6354.71</v>
      </c>
      <c r="Q100" s="25" t="s">
        <v>7593</v>
      </c>
      <c r="R100" s="1" t="str">
        <f t="shared" si="2"/>
        <v>ST10160</v>
      </c>
      <c r="S100" t="str">
        <f>VLOOKUP(R100,Data!$C$2:$D$261,2,0)</f>
        <v>Sherwood Court</v>
      </c>
      <c r="T100">
        <f>COUNTIF('Feb 2022'!A:A,D100)+COUNTIF('Mar 2022'!A:A,D100)+COUNTIF('Apr 2022'!A:A,D100)+COUNTIF('May 2022'!A:A,D100)+COUNTIF('June 2022'!A:A,D100)+COUNTIF('July 2022'!A:A,D100)+COUNTIF('Aug 2022'!A:A,D100)+COUNTIF('Sep 2022'!A:A,D100)+COUNTIF('Oct 2022'!A:A,D100)+COUNTIF('Dec 2022'!A:A,D100)</f>
        <v>0</v>
      </c>
      <c r="U100" t="str">
        <f>VLOOKUP(Q100,'Capital Lookup'!A:B,2,FALSE)</f>
        <v>No</v>
      </c>
      <c r="V100" s="2">
        <f>IFERROR(VLOOKUP(LEFT(F100,10),'Find Purchase Orders'!B:J,9,FALSE),"")</f>
        <v>44578</v>
      </c>
      <c r="W100" s="25" t="s">
        <v>7261</v>
      </c>
    </row>
    <row r="101" spans="1:23" hidden="1">
      <c r="A101" s="25" t="s">
        <v>7269</v>
      </c>
      <c r="B101" s="25" t="s">
        <v>7594</v>
      </c>
      <c r="C101" s="25" t="s">
        <v>7271</v>
      </c>
      <c r="D101" s="25" t="s">
        <v>7595</v>
      </c>
      <c r="E101" s="25" t="s">
        <v>7500</v>
      </c>
      <c r="F101" s="25" t="s">
        <v>7596</v>
      </c>
      <c r="G101" s="25" t="s">
        <v>7597</v>
      </c>
      <c r="H101" s="21">
        <v>3616</v>
      </c>
      <c r="I101" s="25" t="s">
        <v>7296</v>
      </c>
      <c r="J101" s="25" t="s">
        <v>7288</v>
      </c>
      <c r="K101" s="25" t="s">
        <v>7598</v>
      </c>
      <c r="L101" s="25" t="s">
        <v>7496</v>
      </c>
      <c r="M101" s="21">
        <v>3616</v>
      </c>
      <c r="N101" s="21">
        <v>3616</v>
      </c>
      <c r="O101" s="21">
        <v>0</v>
      </c>
      <c r="P101" s="21">
        <v>3616</v>
      </c>
      <c r="Q101" s="25" t="s">
        <v>7599</v>
      </c>
      <c r="R101" s="1" t="str">
        <f t="shared" si="2"/>
        <v>ST10157</v>
      </c>
      <c r="S101" t="str">
        <f>VLOOKUP(R101,Data!$C$2:$D$261,2,0)</f>
        <v>Hallowell House</v>
      </c>
      <c r="T101">
        <f>COUNTIF('Feb 2022'!A:A,D101)+COUNTIF('Mar 2022'!A:A,D101)+COUNTIF('Apr 2022'!A:A,D101)+COUNTIF('May 2022'!A:A,D101)+COUNTIF('June 2022'!A:A,D101)+COUNTIF('July 2022'!A:A,D101)+COUNTIF('Aug 2022'!A:A,D101)+COUNTIF('Sep 2022'!A:A,D101)+COUNTIF('Oct 2022'!A:A,D101)+COUNTIF('Dec 2022'!A:A,D101)</f>
        <v>0</v>
      </c>
      <c r="U101" t="str">
        <f>VLOOKUP(Q101,'Capital Lookup'!A:B,2,FALSE)</f>
        <v>No</v>
      </c>
      <c r="V101" s="2">
        <f>IFERROR(VLOOKUP(LEFT(F101,10),'Find Purchase Orders'!B:J,9,FALSE),"")</f>
        <v>44578</v>
      </c>
      <c r="W101" s="25" t="s">
        <v>7261</v>
      </c>
    </row>
    <row r="102" spans="1:23" hidden="1">
      <c r="A102" s="25" t="s">
        <v>7261</v>
      </c>
      <c r="B102" s="25" t="s">
        <v>7600</v>
      </c>
      <c r="C102" s="25" t="s">
        <v>7282</v>
      </c>
      <c r="D102" s="25" t="s">
        <v>7601</v>
      </c>
      <c r="E102" s="25" t="s">
        <v>7602</v>
      </c>
      <c r="F102" s="25" t="s">
        <v>7603</v>
      </c>
      <c r="G102" s="25" t="s">
        <v>7604</v>
      </c>
      <c r="H102" s="21">
        <v>2793.47</v>
      </c>
      <c r="I102" s="25" t="s">
        <v>7296</v>
      </c>
      <c r="J102" s="25" t="s">
        <v>7288</v>
      </c>
      <c r="K102" s="25" t="s">
        <v>7262</v>
      </c>
      <c r="L102" s="25" t="s">
        <v>7259</v>
      </c>
      <c r="M102" s="21">
        <v>2793.47</v>
      </c>
      <c r="N102" s="21">
        <v>2793.47</v>
      </c>
      <c r="O102" s="21">
        <v>0</v>
      </c>
      <c r="P102" s="21">
        <v>2793.47</v>
      </c>
      <c r="Q102" s="25" t="s">
        <v>7605</v>
      </c>
      <c r="R102" s="1" t="str">
        <f t="shared" si="2"/>
        <v>ST10034</v>
      </c>
      <c r="S102" t="str">
        <f>VLOOKUP(R102,Data!$C$2:$D$261,2,0)</f>
        <v>Bridlewood Manor</v>
      </c>
      <c r="T102">
        <f>COUNTIF('Feb 2022'!A:A,D102)+COUNTIF('Mar 2022'!A:A,D102)+COUNTIF('Apr 2022'!A:A,D102)+COUNTIF('May 2022'!A:A,D102)+COUNTIF('June 2022'!A:A,D102)+COUNTIF('July 2022'!A:A,D102)+COUNTIF('Aug 2022'!A:A,D102)+COUNTIF('Sep 2022'!A:A,D102)+COUNTIF('Oct 2022'!A:A,D102)+COUNTIF('Dec 2022'!A:A,D102)</f>
        <v>0</v>
      </c>
      <c r="U102" t="str">
        <f>VLOOKUP(Q102,'Capital Lookup'!A:B,2,FALSE)</f>
        <v>No</v>
      </c>
      <c r="V102" s="2">
        <f>IFERROR(VLOOKUP(LEFT(F102,10),'Find Purchase Orders'!B:J,9,FALSE),"")</f>
        <v>44579</v>
      </c>
      <c r="W102" s="25" t="s">
        <v>7261</v>
      </c>
    </row>
    <row r="103" spans="1:23" hidden="1">
      <c r="A103" s="25" t="s">
        <v>7261</v>
      </c>
      <c r="B103" s="25" t="s">
        <v>7600</v>
      </c>
      <c r="C103" s="25" t="s">
        <v>7282</v>
      </c>
      <c r="D103" s="25" t="s">
        <v>7601</v>
      </c>
      <c r="E103" s="25" t="s">
        <v>7602</v>
      </c>
      <c r="F103" s="25" t="s">
        <v>7606</v>
      </c>
      <c r="G103" s="25" t="s">
        <v>7607</v>
      </c>
      <c r="H103" s="21">
        <v>203.4</v>
      </c>
      <c r="I103" s="25" t="s">
        <v>7296</v>
      </c>
      <c r="J103" s="25" t="s">
        <v>7288</v>
      </c>
      <c r="K103" s="25" t="s">
        <v>7262</v>
      </c>
      <c r="L103" s="25" t="s">
        <v>7259</v>
      </c>
      <c r="M103" s="21">
        <v>203.4</v>
      </c>
      <c r="N103" s="21">
        <v>203.4</v>
      </c>
      <c r="O103" s="21">
        <v>0</v>
      </c>
      <c r="P103" s="21">
        <v>203.4</v>
      </c>
      <c r="Q103" s="25" t="s">
        <v>7605</v>
      </c>
      <c r="R103" s="1" t="str">
        <f t="shared" si="2"/>
        <v>ST10034</v>
      </c>
      <c r="S103" t="str">
        <f>VLOOKUP(R103,Data!$C$2:$D$261,2,0)</f>
        <v>Bridlewood Manor</v>
      </c>
      <c r="T103">
        <f>COUNTIF('Feb 2022'!A:A,D103)+COUNTIF('Mar 2022'!A:A,D103)+COUNTIF('Apr 2022'!A:A,D103)+COUNTIF('May 2022'!A:A,D103)+COUNTIF('June 2022'!A:A,D103)+COUNTIF('July 2022'!A:A,D103)+COUNTIF('Aug 2022'!A:A,D103)+COUNTIF('Sep 2022'!A:A,D103)+COUNTIF('Oct 2022'!A:A,D103)+COUNTIF('Dec 2022'!A:A,D103)</f>
        <v>0</v>
      </c>
      <c r="U103" t="str">
        <f>VLOOKUP(Q103,'Capital Lookup'!A:B,2,FALSE)</f>
        <v>No</v>
      </c>
      <c r="V103" s="2">
        <f>IFERROR(VLOOKUP(LEFT(F103,10),'Find Purchase Orders'!B:J,9,FALSE),"")</f>
        <v>44579</v>
      </c>
      <c r="W103" s="25" t="s">
        <v>7261</v>
      </c>
    </row>
    <row r="104" spans="1:23" hidden="1">
      <c r="A104" s="25" t="s">
        <v>7478</v>
      </c>
      <c r="B104" s="25" t="s">
        <v>7608</v>
      </c>
      <c r="C104" s="25" t="s">
        <v>7587</v>
      </c>
      <c r="D104" s="25" t="s">
        <v>7609</v>
      </c>
      <c r="E104" s="25" t="s">
        <v>7500</v>
      </c>
      <c r="F104" s="25" t="s">
        <v>7610</v>
      </c>
      <c r="G104" s="25" t="s">
        <v>7611</v>
      </c>
      <c r="H104" s="21">
        <v>1073.5</v>
      </c>
      <c r="I104" s="25" t="s">
        <v>7296</v>
      </c>
      <c r="J104" s="25" t="s">
        <v>7288</v>
      </c>
      <c r="K104" s="25" t="s">
        <v>7612</v>
      </c>
      <c r="L104" s="25" t="s">
        <v>7613</v>
      </c>
      <c r="M104" s="21">
        <v>1073.5</v>
      </c>
      <c r="N104" s="21">
        <v>1073.5</v>
      </c>
      <c r="O104" s="21">
        <v>0</v>
      </c>
      <c r="P104" s="21">
        <v>1073.5</v>
      </c>
      <c r="Q104" s="25" t="s">
        <v>7614</v>
      </c>
      <c r="R104" s="1" t="str">
        <f t="shared" si="2"/>
        <v>ST10161</v>
      </c>
      <c r="S104" t="str">
        <f>VLOOKUP(R104,Data!$C$2:$D$261,2,0)</f>
        <v>Longfields Manor</v>
      </c>
      <c r="T104">
        <f>COUNTIF('Feb 2022'!A:A,D104)+COUNTIF('Mar 2022'!A:A,D104)+COUNTIF('Apr 2022'!A:A,D104)+COUNTIF('May 2022'!A:A,D104)+COUNTIF('June 2022'!A:A,D104)+COUNTIF('July 2022'!A:A,D104)+COUNTIF('Aug 2022'!A:A,D104)+COUNTIF('Sep 2022'!A:A,D104)+COUNTIF('Oct 2022'!A:A,D104)+COUNTIF('Dec 2022'!A:A,D104)</f>
        <v>0</v>
      </c>
      <c r="U104" t="str">
        <f>VLOOKUP(Q104,'Capital Lookup'!A:B,2,FALSE)</f>
        <v>Yes</v>
      </c>
      <c r="V104" s="2">
        <f>IFERROR(VLOOKUP(LEFT(F104,10),'Find Purchase Orders'!B:J,9,FALSE),"")</f>
        <v>44578</v>
      </c>
      <c r="W104" s="25" t="s">
        <v>7478</v>
      </c>
    </row>
    <row r="105" spans="1:23" hidden="1">
      <c r="A105" s="25" t="s">
        <v>7269</v>
      </c>
      <c r="B105" s="25" t="s">
        <v>7615</v>
      </c>
      <c r="C105" s="25"/>
      <c r="D105" s="25" t="s">
        <v>7616</v>
      </c>
      <c r="E105" s="25" t="s">
        <v>7500</v>
      </c>
      <c r="F105" s="25" t="s">
        <v>7617</v>
      </c>
      <c r="G105" s="25" t="s">
        <v>7618</v>
      </c>
      <c r="H105" s="21">
        <v>14972.5</v>
      </c>
      <c r="I105" s="25" t="s">
        <v>7296</v>
      </c>
      <c r="J105" s="25" t="s">
        <v>7288</v>
      </c>
      <c r="K105" s="25" t="s">
        <v>7612</v>
      </c>
      <c r="L105" s="25" t="s">
        <v>7613</v>
      </c>
      <c r="M105" s="21">
        <v>14972.5</v>
      </c>
      <c r="N105" s="22">
        <v>0</v>
      </c>
      <c r="O105" s="21">
        <v>14972.5</v>
      </c>
      <c r="P105" s="21">
        <v>14972.5</v>
      </c>
      <c r="Q105" s="25" t="s">
        <v>7619</v>
      </c>
      <c r="R105" s="1" t="str">
        <f t="shared" si="2"/>
        <v>ST10334</v>
      </c>
      <c r="S105" t="str">
        <f>VLOOKUP(R105,Data!$C$2:$D$261,2,0)</f>
        <v>Humber Valley Terrace</v>
      </c>
      <c r="T105">
        <f>COUNTIF('Feb 2022'!A:A,D105)+COUNTIF('Mar 2022'!A:A,D105)+COUNTIF('Apr 2022'!A:A,D105)+COUNTIF('May 2022'!A:A,D105)+COUNTIF('June 2022'!A:A,D105)+COUNTIF('July 2022'!A:A,D105)+COUNTIF('Aug 2022'!A:A,D105)+COUNTIF('Sep 2022'!A:A,D105)+COUNTIF('Oct 2022'!A:A,D105)+COUNTIF('Dec 2022'!A:A,D105)</f>
        <v>0</v>
      </c>
      <c r="U105" t="str">
        <f>VLOOKUP(Q105,'Capital Lookup'!A:B,2,FALSE)</f>
        <v>No</v>
      </c>
      <c r="V105" s="2">
        <f>IFERROR(VLOOKUP(LEFT(F105,10),'Find Purchase Orders'!B:J,9,FALSE),"")</f>
        <v>44578</v>
      </c>
      <c r="W105" s="25" t="s">
        <v>7261</v>
      </c>
    </row>
    <row r="106" spans="1:23" hidden="1">
      <c r="A106" s="25" t="s">
        <v>7620</v>
      </c>
      <c r="B106" s="25" t="s">
        <v>7615</v>
      </c>
      <c r="C106" s="25"/>
      <c r="D106" s="25" t="s">
        <v>7621</v>
      </c>
      <c r="E106" s="25" t="s">
        <v>7500</v>
      </c>
      <c r="F106" s="25" t="s">
        <v>7622</v>
      </c>
      <c r="G106" s="25" t="s">
        <v>7623</v>
      </c>
      <c r="H106" s="21">
        <v>11700.02</v>
      </c>
      <c r="I106" s="25" t="s">
        <v>7296</v>
      </c>
      <c r="J106" s="25" t="s">
        <v>7288</v>
      </c>
      <c r="K106" s="25" t="s">
        <v>7624</v>
      </c>
      <c r="L106" s="25" t="s">
        <v>7625</v>
      </c>
      <c r="M106" s="21">
        <v>11700.02</v>
      </c>
      <c r="N106" s="21">
        <v>11700.02</v>
      </c>
      <c r="O106" s="21">
        <v>0</v>
      </c>
      <c r="P106" s="21">
        <v>11700.02</v>
      </c>
      <c r="Q106" s="25" t="s">
        <v>7626</v>
      </c>
      <c r="R106" s="1" t="str">
        <f t="shared" si="2"/>
        <v>ST10334</v>
      </c>
      <c r="S106" t="str">
        <f>VLOOKUP(R106,Data!$C$2:$D$261,2,0)</f>
        <v>Humber Valley Terrace</v>
      </c>
      <c r="T106">
        <f>COUNTIF('Feb 2022'!A:A,D106)+COUNTIF('Mar 2022'!A:A,D106)+COUNTIF('Apr 2022'!A:A,D106)+COUNTIF('May 2022'!A:A,D106)+COUNTIF('June 2022'!A:A,D106)+COUNTIF('July 2022'!A:A,D106)+COUNTIF('Aug 2022'!A:A,D106)+COUNTIF('Sep 2022'!A:A,D106)+COUNTIF('Oct 2022'!A:A,D106)+COUNTIF('Dec 2022'!A:A,D106)</f>
        <v>0</v>
      </c>
      <c r="U106" t="str">
        <f>VLOOKUP(Q106,'Capital Lookup'!A:B,2,FALSE)</f>
        <v>No</v>
      </c>
      <c r="V106" s="2">
        <f>IFERROR(VLOOKUP(LEFT(F106,10),'Find Purchase Orders'!B:J,9,FALSE),"")</f>
        <v>44575</v>
      </c>
      <c r="W106" s="25" t="s">
        <v>7261</v>
      </c>
    </row>
    <row r="107" spans="1:23" hidden="1">
      <c r="A107" s="25" t="s">
        <v>7620</v>
      </c>
      <c r="B107" s="25" t="s">
        <v>7615</v>
      </c>
      <c r="C107" s="25"/>
      <c r="D107" s="25" t="s">
        <v>7627</v>
      </c>
      <c r="E107" s="25" t="s">
        <v>7500</v>
      </c>
      <c r="F107" s="25" t="s">
        <v>7628</v>
      </c>
      <c r="G107" s="25" t="s">
        <v>7629</v>
      </c>
      <c r="H107" s="21">
        <v>5499.71</v>
      </c>
      <c r="I107" s="25" t="s">
        <v>7296</v>
      </c>
      <c r="J107" s="25" t="s">
        <v>7288</v>
      </c>
      <c r="K107" s="25" t="s">
        <v>7630</v>
      </c>
      <c r="L107" s="25" t="s">
        <v>7625</v>
      </c>
      <c r="M107" s="21">
        <v>5499.71</v>
      </c>
      <c r="N107" s="21">
        <v>5499.71</v>
      </c>
      <c r="O107" s="21">
        <v>0</v>
      </c>
      <c r="P107" s="21">
        <v>5499.71</v>
      </c>
      <c r="Q107" s="25" t="s">
        <v>7631</v>
      </c>
      <c r="R107" s="1" t="str">
        <f t="shared" si="2"/>
        <v>ST10334</v>
      </c>
      <c r="S107" t="str">
        <f>VLOOKUP(R107,Data!$C$2:$D$261,2,0)</f>
        <v>Humber Valley Terrace</v>
      </c>
      <c r="T107">
        <f>COUNTIF('Feb 2022'!A:A,D107)+COUNTIF('Mar 2022'!A:A,D107)+COUNTIF('Apr 2022'!A:A,D107)+COUNTIF('May 2022'!A:A,D107)+COUNTIF('June 2022'!A:A,D107)+COUNTIF('July 2022'!A:A,D107)+COUNTIF('Aug 2022'!A:A,D107)+COUNTIF('Sep 2022'!A:A,D107)+COUNTIF('Oct 2022'!A:A,D107)+COUNTIF('Dec 2022'!A:A,D107)</f>
        <v>0</v>
      </c>
      <c r="U107" t="str">
        <f>VLOOKUP(Q107,'Capital Lookup'!A:B,2,FALSE)</f>
        <v>No</v>
      </c>
      <c r="V107" s="2">
        <f>IFERROR(VLOOKUP(LEFT(F107,10),'Find Purchase Orders'!B:J,9,FALSE),"")</f>
        <v>44575</v>
      </c>
      <c r="W107" s="25" t="s">
        <v>7261</v>
      </c>
    </row>
    <row r="108" spans="1:23" hidden="1">
      <c r="A108" s="25" t="s">
        <v>7313</v>
      </c>
      <c r="B108" s="25" t="s">
        <v>7586</v>
      </c>
      <c r="C108" s="25" t="s">
        <v>7587</v>
      </c>
      <c r="D108" s="25" t="s">
        <v>7632</v>
      </c>
      <c r="E108" s="25" t="s">
        <v>7500</v>
      </c>
      <c r="F108" s="25" t="s">
        <v>7633</v>
      </c>
      <c r="G108" s="25" t="s">
        <v>7634</v>
      </c>
      <c r="H108" s="21">
        <v>4325.6400000000003</v>
      </c>
      <c r="I108" s="25" t="s">
        <v>7296</v>
      </c>
      <c r="J108" s="25" t="s">
        <v>7288</v>
      </c>
      <c r="K108" s="25" t="s">
        <v>7624</v>
      </c>
      <c r="L108" s="25" t="s">
        <v>7635</v>
      </c>
      <c r="M108" s="21">
        <v>4325.6400000000003</v>
      </c>
      <c r="N108" s="21">
        <v>4325.6400000000003</v>
      </c>
      <c r="O108" s="21">
        <v>0</v>
      </c>
      <c r="P108" s="21">
        <v>4325.6400000000003</v>
      </c>
      <c r="Q108" s="25" t="s">
        <v>7636</v>
      </c>
      <c r="R108" s="1" t="str">
        <f t="shared" si="2"/>
        <v>ST10160</v>
      </c>
      <c r="S108" t="str">
        <f>VLOOKUP(R108,Data!$C$2:$D$261,2,0)</f>
        <v>Sherwood Court</v>
      </c>
      <c r="T108">
        <f>COUNTIF('Feb 2022'!A:A,D108)+COUNTIF('Mar 2022'!A:A,D108)+COUNTIF('Apr 2022'!A:A,D108)+COUNTIF('May 2022'!A:A,D108)+COUNTIF('June 2022'!A:A,D108)+COUNTIF('July 2022'!A:A,D108)+COUNTIF('Aug 2022'!A:A,D108)+COUNTIF('Sep 2022'!A:A,D108)+COUNTIF('Oct 2022'!A:A,D108)+COUNTIF('Dec 2022'!A:A,D108)</f>
        <v>0</v>
      </c>
      <c r="U108" t="str">
        <f>VLOOKUP(Q108,'Capital Lookup'!A:B,2,FALSE)</f>
        <v>No</v>
      </c>
      <c r="V108" s="2">
        <f>IFERROR(VLOOKUP(LEFT(F108,10),'Find Purchase Orders'!B:J,9,FALSE),"")</f>
        <v>44578</v>
      </c>
      <c r="W108" s="25" t="s">
        <v>7261</v>
      </c>
    </row>
    <row r="109" spans="1:23" hidden="1">
      <c r="A109" s="25" t="s">
        <v>7269</v>
      </c>
      <c r="B109" s="25" t="s">
        <v>7498</v>
      </c>
      <c r="C109" s="25" t="s">
        <v>7271</v>
      </c>
      <c r="D109" s="25" t="s">
        <v>7637</v>
      </c>
      <c r="E109" s="25" t="s">
        <v>7500</v>
      </c>
      <c r="F109" s="25" t="s">
        <v>7638</v>
      </c>
      <c r="G109" s="25" t="s">
        <v>7639</v>
      </c>
      <c r="H109" s="21">
        <v>7853.5</v>
      </c>
      <c r="I109" s="25" t="s">
        <v>7296</v>
      </c>
      <c r="J109" s="25" t="s">
        <v>7288</v>
      </c>
      <c r="K109" s="25" t="s">
        <v>7640</v>
      </c>
      <c r="L109" s="25" t="s">
        <v>7641</v>
      </c>
      <c r="M109" s="21">
        <v>7853.5</v>
      </c>
      <c r="N109" s="21">
        <v>7921.21</v>
      </c>
      <c r="O109" s="21">
        <v>-67.709999999999994</v>
      </c>
      <c r="P109" s="21">
        <v>7853.5</v>
      </c>
      <c r="Q109" s="25" t="s">
        <v>7642</v>
      </c>
      <c r="R109" s="1" t="str">
        <f t="shared" si="2"/>
        <v>ST10169</v>
      </c>
      <c r="S109" t="str">
        <f>VLOOKUP(R109,Data!$C$2:$D$261,2,0)</f>
        <v>Kennedy Lodge</v>
      </c>
      <c r="T109">
        <f>COUNTIF('Feb 2022'!A:A,D109)+COUNTIF('Mar 2022'!A:A,D109)+COUNTIF('Apr 2022'!A:A,D109)+COUNTIF('May 2022'!A:A,D109)+COUNTIF('June 2022'!A:A,D109)+COUNTIF('July 2022'!A:A,D109)+COUNTIF('Aug 2022'!A:A,D109)+COUNTIF('Sep 2022'!A:A,D109)+COUNTIF('Oct 2022'!A:A,D109)+COUNTIF('Dec 2022'!A:A,D109)</f>
        <v>0</v>
      </c>
      <c r="U109" t="str">
        <f>VLOOKUP(Q109,'Capital Lookup'!A:B,2,FALSE)</f>
        <v>No</v>
      </c>
      <c r="V109" s="2">
        <f>IFERROR(VLOOKUP(LEFT(F109,10),'Find Purchase Orders'!B:J,9,FALSE),"")</f>
        <v>44578</v>
      </c>
      <c r="W109" s="25" t="s">
        <v>7261</v>
      </c>
    </row>
    <row r="110" spans="1:23" hidden="1">
      <c r="A110" s="25" t="s">
        <v>7269</v>
      </c>
      <c r="B110" s="25" t="s">
        <v>7643</v>
      </c>
      <c r="C110" s="25" t="s">
        <v>7282</v>
      </c>
      <c r="D110" s="25" t="s">
        <v>7644</v>
      </c>
      <c r="E110" s="25" t="s">
        <v>7645</v>
      </c>
      <c r="H110" s="21">
        <v>2118605.36</v>
      </c>
      <c r="I110" s="25" t="s">
        <v>7257</v>
      </c>
      <c r="K110" s="25" t="s">
        <v>7646</v>
      </c>
      <c r="L110" s="25" t="s">
        <v>7647</v>
      </c>
      <c r="M110" s="22">
        <v>0</v>
      </c>
      <c r="N110" s="22">
        <v>0</v>
      </c>
      <c r="O110" s="21">
        <v>0</v>
      </c>
      <c r="P110" s="21">
        <v>243733.36</v>
      </c>
      <c r="Q110" s="25"/>
      <c r="R110" s="1" t="str">
        <f t="shared" si="2"/>
        <v>ST10020</v>
      </c>
      <c r="S110" t="str">
        <f>VLOOKUP(R110,Data!$C$2:$D$261,2,0)</f>
        <v>Kingsway</v>
      </c>
      <c r="T110">
        <f>COUNTIF('Feb 2022'!A:A,D110)+COUNTIF('Mar 2022'!A:A,D110)+COUNTIF('Apr 2022'!A:A,D110)+COUNTIF('May 2022'!A:A,D110)+COUNTIF('June 2022'!A:A,D110)+COUNTIF('July 2022'!A:A,D110)+COUNTIF('Aug 2022'!A:A,D110)+COUNTIF('Sep 2022'!A:A,D110)+COUNTIF('Oct 2022'!A:A,D110)+COUNTIF('Dec 2022'!A:A,D110)</f>
        <v>0</v>
      </c>
      <c r="U110" t="e">
        <f>VLOOKUP(Q110,'Capital Lookup'!A:B,2,FALSE)</f>
        <v>#N/A</v>
      </c>
      <c r="V110" s="2" t="str">
        <f>IFERROR(VLOOKUP(LEFT(F110,10),'Find Purchase Orders'!B:J,9,FALSE),"")</f>
        <v/>
      </c>
      <c r="W110" s="25" t="s">
        <v>7261</v>
      </c>
    </row>
    <row r="111" spans="1:23" hidden="1">
      <c r="A111" s="25" t="s">
        <v>7269</v>
      </c>
      <c r="B111" s="25" t="s">
        <v>7643</v>
      </c>
      <c r="C111" s="25" t="s">
        <v>7282</v>
      </c>
      <c r="D111" s="25" t="s">
        <v>7648</v>
      </c>
      <c r="E111" s="25" t="s">
        <v>7645</v>
      </c>
      <c r="H111" s="21">
        <v>22963.57</v>
      </c>
      <c r="I111" s="25" t="s">
        <v>7257</v>
      </c>
      <c r="K111" s="25" t="s">
        <v>7646</v>
      </c>
      <c r="L111" s="25" t="s">
        <v>7647</v>
      </c>
      <c r="M111" s="22">
        <v>0</v>
      </c>
      <c r="N111" s="22">
        <v>0</v>
      </c>
      <c r="O111" s="21">
        <v>0</v>
      </c>
      <c r="P111" s="21">
        <v>3349.31</v>
      </c>
      <c r="Q111" s="25"/>
      <c r="R111" s="1" t="str">
        <f t="shared" si="2"/>
        <v>ST10020</v>
      </c>
      <c r="S111" t="str">
        <f>VLOOKUP(R111,Data!$C$2:$D$261,2,0)</f>
        <v>Kingsway</v>
      </c>
      <c r="T111">
        <f>COUNTIF('Feb 2022'!A:A,D111)+COUNTIF('Mar 2022'!A:A,D111)+COUNTIF('Apr 2022'!A:A,D111)+COUNTIF('May 2022'!A:A,D111)+COUNTIF('June 2022'!A:A,D111)+COUNTIF('July 2022'!A:A,D111)+COUNTIF('Aug 2022'!A:A,D111)+COUNTIF('Sep 2022'!A:A,D111)+COUNTIF('Oct 2022'!A:A,D111)+COUNTIF('Dec 2022'!A:A,D111)</f>
        <v>0</v>
      </c>
      <c r="U111" t="e">
        <f>VLOOKUP(Q111,'Capital Lookup'!A:B,2,FALSE)</f>
        <v>#N/A</v>
      </c>
      <c r="V111" s="2" t="str">
        <f>IFERROR(VLOOKUP(LEFT(F111,10),'Find Purchase Orders'!B:J,9,FALSE),"")</f>
        <v/>
      </c>
      <c r="W111" s="25" t="s">
        <v>7261</v>
      </c>
    </row>
    <row r="112" spans="1:23" hidden="1">
      <c r="A112" s="25" t="s">
        <v>7261</v>
      </c>
      <c r="B112" s="25" t="s">
        <v>7643</v>
      </c>
      <c r="C112" s="25" t="s">
        <v>7282</v>
      </c>
      <c r="D112" s="25" t="s">
        <v>7649</v>
      </c>
      <c r="E112" s="25" t="s">
        <v>7645</v>
      </c>
      <c r="F112" s="25" t="s">
        <v>7650</v>
      </c>
      <c r="G112" s="25" t="s">
        <v>7651</v>
      </c>
      <c r="H112" s="21">
        <v>2118605.36</v>
      </c>
      <c r="I112" s="25" t="s">
        <v>7296</v>
      </c>
      <c r="J112" s="25" t="s">
        <v>7288</v>
      </c>
      <c r="K112" s="25" t="s">
        <v>7646</v>
      </c>
      <c r="L112" s="25" t="s">
        <v>7652</v>
      </c>
      <c r="M112" s="21">
        <v>2118605.37</v>
      </c>
      <c r="N112" s="21">
        <v>2418040.2599999998</v>
      </c>
      <c r="O112" s="21">
        <v>-299434.89</v>
      </c>
      <c r="P112" s="21">
        <v>2118605.36</v>
      </c>
      <c r="Q112" s="25" t="s">
        <v>7653</v>
      </c>
      <c r="R112" s="1" t="str">
        <f t="shared" si="2"/>
        <v>ST10020</v>
      </c>
      <c r="S112" t="str">
        <f>VLOOKUP(R112,Data!$C$2:$D$261,2,0)</f>
        <v>Kingsway</v>
      </c>
      <c r="T112">
        <f>COUNTIF('Feb 2022'!A:A,D112)+COUNTIF('Mar 2022'!A:A,D112)+COUNTIF('Apr 2022'!A:A,D112)+COUNTIF('May 2022'!A:A,D112)+COUNTIF('June 2022'!A:A,D112)+COUNTIF('July 2022'!A:A,D112)+COUNTIF('Aug 2022'!A:A,D112)+COUNTIF('Sep 2022'!A:A,D112)+COUNTIF('Oct 2022'!A:A,D112)+COUNTIF('Dec 2022'!A:A,D112)</f>
        <v>0</v>
      </c>
      <c r="U112" t="str">
        <f>VLOOKUP(Q112,'Capital Lookup'!A:B,2,FALSE)</f>
        <v>Yes</v>
      </c>
      <c r="V112" s="2">
        <f>IFERROR(VLOOKUP(LEFT(F112,10),'Find Purchase Orders'!B:J,9,FALSE),"")</f>
        <v>44609</v>
      </c>
      <c r="W112" s="25" t="s">
        <v>7261</v>
      </c>
    </row>
    <row r="113" spans="1:23" hidden="1">
      <c r="A113" s="25" t="s">
        <v>7261</v>
      </c>
      <c r="B113" s="25" t="s">
        <v>7643</v>
      </c>
      <c r="C113" s="25" t="s">
        <v>7282</v>
      </c>
      <c r="D113" s="25" t="s">
        <v>7654</v>
      </c>
      <c r="E113" s="25" t="s">
        <v>7645</v>
      </c>
      <c r="F113" s="25" t="s">
        <v>7655</v>
      </c>
      <c r="G113" s="25" t="s">
        <v>7656</v>
      </c>
      <c r="H113" s="21">
        <v>22963.57</v>
      </c>
      <c r="I113" s="25" t="s">
        <v>7296</v>
      </c>
      <c r="J113" s="25" t="s">
        <v>7288</v>
      </c>
      <c r="K113" s="25" t="s">
        <v>7646</v>
      </c>
      <c r="L113" s="25" t="s">
        <v>7652</v>
      </c>
      <c r="M113" s="21">
        <v>29113.21</v>
      </c>
      <c r="N113" s="21">
        <v>25061.03</v>
      </c>
      <c r="O113" s="21">
        <v>4052.18</v>
      </c>
      <c r="P113" s="21">
        <v>29113.21</v>
      </c>
      <c r="Q113" s="25" t="s">
        <v>7653</v>
      </c>
      <c r="R113" s="1" t="str">
        <f t="shared" si="2"/>
        <v>ST10020</v>
      </c>
      <c r="S113" t="str">
        <f>VLOOKUP(R113,Data!$C$2:$D$261,2,0)</f>
        <v>Kingsway</v>
      </c>
      <c r="T113">
        <f>COUNTIF('Feb 2022'!A:A,D113)+COUNTIF('Mar 2022'!A:A,D113)+COUNTIF('Apr 2022'!A:A,D113)+COUNTIF('May 2022'!A:A,D113)+COUNTIF('June 2022'!A:A,D113)+COUNTIF('July 2022'!A:A,D113)+COUNTIF('Aug 2022'!A:A,D113)+COUNTIF('Sep 2022'!A:A,D113)+COUNTIF('Oct 2022'!A:A,D113)+COUNTIF('Dec 2022'!A:A,D113)</f>
        <v>0</v>
      </c>
      <c r="U113" t="str">
        <f>VLOOKUP(Q113,'Capital Lookup'!A:B,2,FALSE)</f>
        <v>Yes</v>
      </c>
      <c r="V113" s="2">
        <f>IFERROR(VLOOKUP(LEFT(F113,10),'Find Purchase Orders'!B:J,9,FALSE),"")</f>
        <v>44580</v>
      </c>
      <c r="W113" s="25" t="s">
        <v>7261</v>
      </c>
    </row>
    <row r="114" spans="1:23" hidden="1">
      <c r="A114" s="25" t="s">
        <v>7261</v>
      </c>
      <c r="B114" s="25" t="s">
        <v>7657</v>
      </c>
      <c r="C114" s="25" t="s">
        <v>7282</v>
      </c>
      <c r="D114" s="25" t="s">
        <v>7658</v>
      </c>
      <c r="E114" s="25" t="s">
        <v>7645</v>
      </c>
      <c r="F114" s="25" t="s">
        <v>7659</v>
      </c>
      <c r="G114" s="25" t="s">
        <v>7660</v>
      </c>
      <c r="H114" s="21">
        <v>1293262.3799999999</v>
      </c>
      <c r="I114" s="25" t="s">
        <v>7296</v>
      </c>
      <c r="J114" s="25" t="s">
        <v>7288</v>
      </c>
      <c r="K114" s="25" t="s">
        <v>7646</v>
      </c>
      <c r="L114" s="25" t="s">
        <v>7652</v>
      </c>
      <c r="M114" s="21">
        <v>1293262.3799999999</v>
      </c>
      <c r="N114" s="21">
        <v>1241691.94</v>
      </c>
      <c r="O114" s="21">
        <v>51570.44</v>
      </c>
      <c r="P114" s="21">
        <v>1312353.98</v>
      </c>
      <c r="Q114" s="25" t="s">
        <v>7661</v>
      </c>
      <c r="R114" s="1" t="str">
        <f t="shared" si="2"/>
        <v>ST10018</v>
      </c>
      <c r="S114" t="str">
        <f>VLOOKUP(R114,Data!$C$2:$D$261,2,0)</f>
        <v>The Annex</v>
      </c>
      <c r="T114">
        <f>COUNTIF('Feb 2022'!A:A,D114)+COUNTIF('Mar 2022'!A:A,D114)+COUNTIF('Apr 2022'!A:A,D114)+COUNTIF('May 2022'!A:A,D114)+COUNTIF('June 2022'!A:A,D114)+COUNTIF('July 2022'!A:A,D114)+COUNTIF('Aug 2022'!A:A,D114)+COUNTIF('Sep 2022'!A:A,D114)+COUNTIF('Oct 2022'!A:A,D114)+COUNTIF('Dec 2022'!A:A,D114)</f>
        <v>0</v>
      </c>
      <c r="U114" t="str">
        <f>VLOOKUP(Q114,'Capital Lookup'!A:B,2,FALSE)</f>
        <v>Yes</v>
      </c>
      <c r="V114" s="2">
        <f>IFERROR(VLOOKUP(LEFT(F114,10),'Find Purchase Orders'!B:J,9,FALSE),"")</f>
        <v>44609</v>
      </c>
      <c r="W114" s="25" t="s">
        <v>7261</v>
      </c>
    </row>
    <row r="115" spans="1:23" hidden="1">
      <c r="A115" s="25" t="s">
        <v>7261</v>
      </c>
      <c r="B115" s="25" t="s">
        <v>7662</v>
      </c>
      <c r="C115" s="25" t="s">
        <v>7264</v>
      </c>
      <c r="D115" s="25" t="s">
        <v>7663</v>
      </c>
      <c r="E115" s="25" t="s">
        <v>7645</v>
      </c>
      <c r="F115" s="25" t="s">
        <v>7664</v>
      </c>
      <c r="G115" s="25" t="s">
        <v>7665</v>
      </c>
      <c r="H115" s="21">
        <v>1023460.48</v>
      </c>
      <c r="I115" s="25" t="s">
        <v>7296</v>
      </c>
      <c r="J115" s="25" t="s">
        <v>7288</v>
      </c>
      <c r="K115" s="25" t="s">
        <v>7646</v>
      </c>
      <c r="L115" s="25" t="s">
        <v>7652</v>
      </c>
      <c r="M115" s="21">
        <v>1023460.49</v>
      </c>
      <c r="N115" s="21">
        <v>1065005.25</v>
      </c>
      <c r="O115" s="21">
        <v>-41544.76</v>
      </c>
      <c r="P115" s="21">
        <v>1023460.48</v>
      </c>
      <c r="Q115" s="25" t="s">
        <v>7666</v>
      </c>
      <c r="R115" s="1" t="str">
        <f t="shared" si="2"/>
        <v>ST10055</v>
      </c>
      <c r="S115" t="str">
        <f>VLOOKUP(R115,Data!$C$2:$D$261,2,0)</f>
        <v>Hollyburn House</v>
      </c>
      <c r="T115">
        <f>COUNTIF('Feb 2022'!A:A,D115)+COUNTIF('Mar 2022'!A:A,D115)+COUNTIF('Apr 2022'!A:A,D115)+COUNTIF('May 2022'!A:A,D115)+COUNTIF('June 2022'!A:A,D115)+COUNTIF('July 2022'!A:A,D115)+COUNTIF('Aug 2022'!A:A,D115)+COUNTIF('Sep 2022'!A:A,D115)+COUNTIF('Oct 2022'!A:A,D115)+COUNTIF('Dec 2022'!A:A,D115)</f>
        <v>0</v>
      </c>
      <c r="U115" t="str">
        <f>VLOOKUP(Q115,'Capital Lookup'!A:B,2,FALSE)</f>
        <v>Yes</v>
      </c>
      <c r="V115" s="2">
        <f>IFERROR(VLOOKUP(LEFT(F115,10),'Find Purchase Orders'!B:J,9,FALSE),"")</f>
        <v>44609</v>
      </c>
      <c r="W115" s="25" t="s">
        <v>7261</v>
      </c>
    </row>
    <row r="116" spans="1:23" hidden="1">
      <c r="A116" s="25" t="s">
        <v>7620</v>
      </c>
      <c r="B116" s="25" t="s">
        <v>7615</v>
      </c>
      <c r="C116" s="25"/>
      <c r="D116" s="25" t="s">
        <v>7667</v>
      </c>
      <c r="E116" s="25" t="s">
        <v>7500</v>
      </c>
      <c r="F116" s="25" t="s">
        <v>7668</v>
      </c>
      <c r="G116" s="25" t="s">
        <v>7669</v>
      </c>
      <c r="H116" s="21">
        <v>66236.55</v>
      </c>
      <c r="I116" s="25" t="s">
        <v>7296</v>
      </c>
      <c r="J116" s="25" t="s">
        <v>7288</v>
      </c>
      <c r="K116" s="25" t="s">
        <v>7503</v>
      </c>
      <c r="L116" s="25" t="s">
        <v>7670</v>
      </c>
      <c r="M116" s="21">
        <v>66236.55</v>
      </c>
      <c r="N116" s="21">
        <v>66236.55</v>
      </c>
      <c r="O116" s="21">
        <v>0</v>
      </c>
      <c r="P116" s="21">
        <v>66236.55</v>
      </c>
      <c r="Q116" s="25" t="s">
        <v>7671</v>
      </c>
      <c r="R116" s="1" t="str">
        <f t="shared" si="2"/>
        <v>ST10334</v>
      </c>
      <c r="S116" t="str">
        <f>VLOOKUP(R116,Data!$C$2:$D$261,2,0)</f>
        <v>Humber Valley Terrace</v>
      </c>
      <c r="T116">
        <f>COUNTIF('Feb 2022'!A:A,D116)+COUNTIF('Mar 2022'!A:A,D116)+COUNTIF('Apr 2022'!A:A,D116)+COUNTIF('May 2022'!A:A,D116)+COUNTIF('June 2022'!A:A,D116)+COUNTIF('July 2022'!A:A,D116)+COUNTIF('Aug 2022'!A:A,D116)+COUNTIF('Sep 2022'!A:A,D116)+COUNTIF('Oct 2022'!A:A,D116)+COUNTIF('Dec 2022'!A:A,D116)</f>
        <v>0</v>
      </c>
      <c r="U116" t="str">
        <f>VLOOKUP(Q116,'Capital Lookup'!A:B,2,FALSE)</f>
        <v>No</v>
      </c>
      <c r="V116" s="2">
        <f>IFERROR(VLOOKUP(LEFT(F116,10),'Find Purchase Orders'!B:J,9,FALSE),"")</f>
        <v>44578</v>
      </c>
      <c r="W116" s="25" t="s">
        <v>7261</v>
      </c>
    </row>
    <row r="117" spans="1:23" hidden="1">
      <c r="A117" s="25" t="s">
        <v>7261</v>
      </c>
      <c r="B117" s="25" t="s">
        <v>7291</v>
      </c>
      <c r="C117" s="25" t="s">
        <v>7264</v>
      </c>
      <c r="D117" s="25" t="s">
        <v>7672</v>
      </c>
      <c r="E117" s="25" t="s">
        <v>7293</v>
      </c>
      <c r="F117" s="25" t="s">
        <v>7673</v>
      </c>
      <c r="G117" s="25" t="s">
        <v>7674</v>
      </c>
      <c r="H117" s="21">
        <v>1075.2</v>
      </c>
      <c r="I117" s="25" t="s">
        <v>7296</v>
      </c>
      <c r="J117" s="25" t="s">
        <v>7288</v>
      </c>
      <c r="K117" s="25" t="s">
        <v>7289</v>
      </c>
      <c r="L117" s="25" t="s">
        <v>7259</v>
      </c>
      <c r="M117" s="21">
        <v>1075.2</v>
      </c>
      <c r="N117" s="21">
        <v>1008</v>
      </c>
      <c r="O117" s="21">
        <v>67.2</v>
      </c>
      <c r="P117" s="21">
        <v>1075.2</v>
      </c>
      <c r="Q117" s="25" t="s">
        <v>7297</v>
      </c>
      <c r="R117" s="1" t="str">
        <f t="shared" si="2"/>
        <v>ST10083</v>
      </c>
      <c r="S117" t="str">
        <f>VLOOKUP(R117,Data!$C$2:$D$261,2,0)</f>
        <v>The Waverly/Rosewood</v>
      </c>
      <c r="T117">
        <f>COUNTIF('Feb 2022'!A:A,D117)+COUNTIF('Mar 2022'!A:A,D117)+COUNTIF('Apr 2022'!A:A,D117)+COUNTIF('May 2022'!A:A,D117)+COUNTIF('June 2022'!A:A,D117)+COUNTIF('July 2022'!A:A,D117)+COUNTIF('Aug 2022'!A:A,D117)+COUNTIF('Sep 2022'!A:A,D117)+COUNTIF('Oct 2022'!A:A,D117)+COUNTIF('Dec 2022'!A:A,D117)</f>
        <v>0</v>
      </c>
      <c r="U117" t="str">
        <f>VLOOKUP(Q117,'Capital Lookup'!A:B,2,FALSE)</f>
        <v>No</v>
      </c>
      <c r="V117" s="2">
        <f>IFERROR(VLOOKUP(LEFT(F117,10),'Find Purchase Orders'!B:J,9,FALSE),"")</f>
        <v>44576</v>
      </c>
      <c r="W117" s="25" t="s">
        <v>7261</v>
      </c>
    </row>
    <row r="118" spans="1:23" hidden="1">
      <c r="A118" s="25" t="s">
        <v>7261</v>
      </c>
      <c r="B118" s="25" t="s">
        <v>7291</v>
      </c>
      <c r="C118" s="25" t="s">
        <v>7264</v>
      </c>
      <c r="D118" s="25" t="s">
        <v>7675</v>
      </c>
      <c r="E118" s="25" t="s">
        <v>7293</v>
      </c>
      <c r="F118" s="25" t="s">
        <v>7676</v>
      </c>
      <c r="G118" s="25" t="s">
        <v>7677</v>
      </c>
      <c r="H118" s="21">
        <v>1327.2</v>
      </c>
      <c r="I118" s="25" t="s">
        <v>7296</v>
      </c>
      <c r="J118" s="25" t="s">
        <v>7288</v>
      </c>
      <c r="K118" s="25" t="s">
        <v>7289</v>
      </c>
      <c r="L118" s="25" t="s">
        <v>7259</v>
      </c>
      <c r="M118" s="21">
        <v>1327.2</v>
      </c>
      <c r="N118" s="21">
        <v>1244.25</v>
      </c>
      <c r="O118" s="21">
        <v>82.95</v>
      </c>
      <c r="P118" s="21">
        <v>1327.2</v>
      </c>
      <c r="Q118" s="25" t="s">
        <v>7297</v>
      </c>
      <c r="R118" s="1" t="str">
        <f t="shared" si="2"/>
        <v>ST10083</v>
      </c>
      <c r="S118" t="str">
        <f>VLOOKUP(R118,Data!$C$2:$D$261,2,0)</f>
        <v>The Waverly/Rosewood</v>
      </c>
      <c r="T118">
        <f>COUNTIF('Feb 2022'!A:A,D118)+COUNTIF('Mar 2022'!A:A,D118)+COUNTIF('Apr 2022'!A:A,D118)+COUNTIF('May 2022'!A:A,D118)+COUNTIF('June 2022'!A:A,D118)+COUNTIF('July 2022'!A:A,D118)+COUNTIF('Aug 2022'!A:A,D118)+COUNTIF('Sep 2022'!A:A,D118)+COUNTIF('Oct 2022'!A:A,D118)+COUNTIF('Dec 2022'!A:A,D118)</f>
        <v>0</v>
      </c>
      <c r="U118" t="str">
        <f>VLOOKUP(Q118,'Capital Lookup'!A:B,2,FALSE)</f>
        <v>No</v>
      </c>
      <c r="V118" s="2">
        <f>IFERROR(VLOOKUP(LEFT(F118,10),'Find Purchase Orders'!B:J,9,FALSE),"")</f>
        <v>44576</v>
      </c>
      <c r="W118" s="25" t="s">
        <v>7261</v>
      </c>
    </row>
    <row r="119" spans="1:23" hidden="1">
      <c r="A119" s="25" t="s">
        <v>7261</v>
      </c>
      <c r="B119" s="25" t="s">
        <v>7291</v>
      </c>
      <c r="C119" s="25" t="s">
        <v>7264</v>
      </c>
      <c r="D119" s="25" t="s">
        <v>7678</v>
      </c>
      <c r="E119" s="25" t="s">
        <v>7293</v>
      </c>
      <c r="F119" s="25" t="s">
        <v>7679</v>
      </c>
      <c r="G119" s="25" t="s">
        <v>7680</v>
      </c>
      <c r="H119" s="21">
        <v>1075.2</v>
      </c>
      <c r="I119" s="25" t="s">
        <v>7296</v>
      </c>
      <c r="J119" s="25" t="s">
        <v>7288</v>
      </c>
      <c r="K119" s="25" t="s">
        <v>7289</v>
      </c>
      <c r="L119" s="25" t="s">
        <v>7259</v>
      </c>
      <c r="M119" s="21">
        <v>1075.2</v>
      </c>
      <c r="N119" s="21">
        <v>1008</v>
      </c>
      <c r="O119" s="21">
        <v>67.2</v>
      </c>
      <c r="P119" s="21">
        <v>1075.2</v>
      </c>
      <c r="Q119" s="25" t="s">
        <v>7297</v>
      </c>
      <c r="R119" s="1" t="str">
        <f t="shared" si="2"/>
        <v>ST10083</v>
      </c>
      <c r="S119" t="str">
        <f>VLOOKUP(R119,Data!$C$2:$D$261,2,0)</f>
        <v>The Waverly/Rosewood</v>
      </c>
      <c r="T119">
        <f>COUNTIF('Feb 2022'!A:A,D119)+COUNTIF('Mar 2022'!A:A,D119)+COUNTIF('Apr 2022'!A:A,D119)+COUNTIF('May 2022'!A:A,D119)+COUNTIF('June 2022'!A:A,D119)+COUNTIF('July 2022'!A:A,D119)+COUNTIF('Aug 2022'!A:A,D119)+COUNTIF('Sep 2022'!A:A,D119)+COUNTIF('Oct 2022'!A:A,D119)+COUNTIF('Dec 2022'!A:A,D119)</f>
        <v>0</v>
      </c>
      <c r="U119" t="str">
        <f>VLOOKUP(Q119,'Capital Lookup'!A:B,2,FALSE)</f>
        <v>No</v>
      </c>
      <c r="V119" s="2">
        <f>IFERROR(VLOOKUP(LEFT(F119,10),'Find Purchase Orders'!B:J,9,FALSE),"")</f>
        <v>44576</v>
      </c>
      <c r="W119" s="25" t="s">
        <v>7261</v>
      </c>
    </row>
    <row r="120" spans="1:23" hidden="1">
      <c r="A120" s="25" t="s">
        <v>7261</v>
      </c>
      <c r="B120" s="25" t="s">
        <v>7291</v>
      </c>
      <c r="C120" s="25" t="s">
        <v>7264</v>
      </c>
      <c r="D120" s="25" t="s">
        <v>7681</v>
      </c>
      <c r="E120" s="25" t="s">
        <v>7293</v>
      </c>
      <c r="F120" s="25" t="s">
        <v>7682</v>
      </c>
      <c r="G120" s="25" t="s">
        <v>7683</v>
      </c>
      <c r="H120" s="21">
        <v>1327.2</v>
      </c>
      <c r="I120" s="25" t="s">
        <v>7296</v>
      </c>
      <c r="J120" s="25" t="s">
        <v>7288</v>
      </c>
      <c r="K120" s="25" t="s">
        <v>7289</v>
      </c>
      <c r="L120" s="25" t="s">
        <v>7259</v>
      </c>
      <c r="M120" s="21">
        <v>1327.2</v>
      </c>
      <c r="N120" s="21">
        <v>1244.25</v>
      </c>
      <c r="O120" s="21">
        <v>82.95</v>
      </c>
      <c r="P120" s="21">
        <v>1327.2</v>
      </c>
      <c r="Q120" s="25" t="s">
        <v>7297</v>
      </c>
      <c r="R120" s="1" t="str">
        <f t="shared" si="2"/>
        <v>ST10083</v>
      </c>
      <c r="S120" t="str">
        <f>VLOOKUP(R120,Data!$C$2:$D$261,2,0)</f>
        <v>The Waverly/Rosewood</v>
      </c>
      <c r="T120">
        <f>COUNTIF('Feb 2022'!A:A,D120)+COUNTIF('Mar 2022'!A:A,D120)+COUNTIF('Apr 2022'!A:A,D120)+COUNTIF('May 2022'!A:A,D120)+COUNTIF('June 2022'!A:A,D120)+COUNTIF('July 2022'!A:A,D120)+COUNTIF('Aug 2022'!A:A,D120)+COUNTIF('Sep 2022'!A:A,D120)+COUNTIF('Oct 2022'!A:A,D120)+COUNTIF('Dec 2022'!A:A,D120)</f>
        <v>0</v>
      </c>
      <c r="U120" t="str">
        <f>VLOOKUP(Q120,'Capital Lookup'!A:B,2,FALSE)</f>
        <v>No</v>
      </c>
      <c r="V120" s="2">
        <f>IFERROR(VLOOKUP(LEFT(F120,10),'Find Purchase Orders'!B:J,9,FALSE),"")</f>
        <v>44576</v>
      </c>
      <c r="W120" s="25" t="s">
        <v>7261</v>
      </c>
    </row>
    <row r="121" spans="1:23" hidden="1">
      <c r="A121" s="25" t="s">
        <v>7261</v>
      </c>
      <c r="B121" s="25" t="s">
        <v>7291</v>
      </c>
      <c r="C121" s="25" t="s">
        <v>7264</v>
      </c>
      <c r="D121" s="25" t="s">
        <v>7684</v>
      </c>
      <c r="E121" s="25" t="s">
        <v>7293</v>
      </c>
      <c r="F121" s="25" t="s">
        <v>7685</v>
      </c>
      <c r="G121" s="25" t="s">
        <v>7686</v>
      </c>
      <c r="H121" s="21">
        <v>5417.02</v>
      </c>
      <c r="I121" s="25" t="s">
        <v>7339</v>
      </c>
      <c r="J121" s="25" t="s">
        <v>7288</v>
      </c>
      <c r="K121" s="25" t="s">
        <v>7262</v>
      </c>
      <c r="L121" s="25" t="s">
        <v>7259</v>
      </c>
      <c r="M121" s="21">
        <v>5181.82</v>
      </c>
      <c r="N121" s="21">
        <v>4810.71</v>
      </c>
      <c r="O121" s="21">
        <v>371.11</v>
      </c>
      <c r="P121" s="21">
        <v>5207.0200000000004</v>
      </c>
      <c r="Q121" s="25" t="s">
        <v>7297</v>
      </c>
      <c r="R121" s="1" t="str">
        <f t="shared" si="2"/>
        <v>ST10083</v>
      </c>
      <c r="S121" t="str">
        <f>VLOOKUP(R121,Data!$C$2:$D$261,2,0)</f>
        <v>The Waverly/Rosewood</v>
      </c>
      <c r="T121">
        <f>COUNTIF('Feb 2022'!A:A,D121)+COUNTIF('Mar 2022'!A:A,D121)+COUNTIF('Apr 2022'!A:A,D121)+COUNTIF('May 2022'!A:A,D121)+COUNTIF('June 2022'!A:A,D121)+COUNTIF('July 2022'!A:A,D121)+COUNTIF('Aug 2022'!A:A,D121)+COUNTIF('Sep 2022'!A:A,D121)+COUNTIF('Oct 2022'!A:A,D121)+COUNTIF('Dec 2022'!A:A,D121)</f>
        <v>0</v>
      </c>
      <c r="U121" t="str">
        <f>VLOOKUP(Q121,'Capital Lookup'!A:B,2,FALSE)</f>
        <v>No</v>
      </c>
      <c r="V121" s="2">
        <f>IFERROR(VLOOKUP(LEFT(F121,10),'Find Purchase Orders'!B:J,9,FALSE),"")</f>
        <v>44576</v>
      </c>
      <c r="W121" s="25" t="s">
        <v>7261</v>
      </c>
    </row>
    <row r="122" spans="1:23" hidden="1">
      <c r="A122" s="25" t="s">
        <v>7261</v>
      </c>
      <c r="B122" s="25" t="s">
        <v>7291</v>
      </c>
      <c r="C122" s="25" t="s">
        <v>7264</v>
      </c>
      <c r="D122" s="25" t="s">
        <v>7684</v>
      </c>
      <c r="E122" s="25" t="s">
        <v>7293</v>
      </c>
      <c r="F122" s="25" t="s">
        <v>7687</v>
      </c>
      <c r="G122" s="25" t="s">
        <v>7688</v>
      </c>
      <c r="H122" s="21">
        <v>1568</v>
      </c>
      <c r="I122" s="25" t="s">
        <v>7296</v>
      </c>
      <c r="J122" s="25" t="s">
        <v>7288</v>
      </c>
      <c r="K122" s="25" t="s">
        <v>7262</v>
      </c>
      <c r="L122" s="25" t="s">
        <v>7259</v>
      </c>
      <c r="M122" s="21">
        <v>1568</v>
      </c>
      <c r="N122" s="21">
        <v>1470</v>
      </c>
      <c r="O122" s="21">
        <v>98</v>
      </c>
      <c r="P122" s="21">
        <v>1568</v>
      </c>
      <c r="Q122" s="25" t="s">
        <v>7297</v>
      </c>
      <c r="R122" s="1" t="str">
        <f t="shared" si="2"/>
        <v>ST10083</v>
      </c>
      <c r="S122" t="str">
        <f>VLOOKUP(R122,Data!$C$2:$D$261,2,0)</f>
        <v>The Waverly/Rosewood</v>
      </c>
      <c r="T122">
        <f>COUNTIF('Feb 2022'!A:A,D122)+COUNTIF('Mar 2022'!A:A,D122)+COUNTIF('Apr 2022'!A:A,D122)+COUNTIF('May 2022'!A:A,D122)+COUNTIF('June 2022'!A:A,D122)+COUNTIF('July 2022'!A:A,D122)+COUNTIF('Aug 2022'!A:A,D122)+COUNTIF('Sep 2022'!A:A,D122)+COUNTIF('Oct 2022'!A:A,D122)+COUNTIF('Dec 2022'!A:A,D122)</f>
        <v>0</v>
      </c>
      <c r="U122" t="str">
        <f>VLOOKUP(Q122,'Capital Lookup'!A:B,2,FALSE)</f>
        <v>No</v>
      </c>
      <c r="V122" s="2">
        <f>IFERROR(VLOOKUP(LEFT(F122,10),'Find Purchase Orders'!B:J,9,FALSE),"")</f>
        <v>44576</v>
      </c>
      <c r="W122" s="25" t="s">
        <v>7261</v>
      </c>
    </row>
    <row r="123" spans="1:23" hidden="1">
      <c r="A123" s="25" t="s">
        <v>7261</v>
      </c>
      <c r="B123" s="25" t="s">
        <v>7291</v>
      </c>
      <c r="C123" s="25" t="s">
        <v>7264</v>
      </c>
      <c r="D123" s="25" t="s">
        <v>7689</v>
      </c>
      <c r="E123" s="25" t="s">
        <v>7293</v>
      </c>
      <c r="F123" s="25" t="s">
        <v>7690</v>
      </c>
      <c r="G123" s="25" t="s">
        <v>7691</v>
      </c>
      <c r="H123" s="21">
        <v>1327.2</v>
      </c>
      <c r="I123" s="25" t="s">
        <v>7296</v>
      </c>
      <c r="J123" s="25" t="s">
        <v>7288</v>
      </c>
      <c r="K123" s="25" t="s">
        <v>7289</v>
      </c>
      <c r="L123" s="25" t="s">
        <v>7259</v>
      </c>
      <c r="M123" s="21">
        <v>1327.2</v>
      </c>
      <c r="N123" s="21">
        <v>1244.25</v>
      </c>
      <c r="O123" s="21">
        <v>82.95</v>
      </c>
      <c r="P123" s="21">
        <v>1327.2</v>
      </c>
      <c r="Q123" s="25" t="s">
        <v>7297</v>
      </c>
      <c r="R123" s="1" t="str">
        <f t="shared" si="2"/>
        <v>ST10083</v>
      </c>
      <c r="S123" t="str">
        <f>VLOOKUP(R123,Data!$C$2:$D$261,2,0)</f>
        <v>The Waverly/Rosewood</v>
      </c>
      <c r="T123">
        <f>COUNTIF('Feb 2022'!A:A,D123)+COUNTIF('Mar 2022'!A:A,D123)+COUNTIF('Apr 2022'!A:A,D123)+COUNTIF('May 2022'!A:A,D123)+COUNTIF('June 2022'!A:A,D123)+COUNTIF('July 2022'!A:A,D123)+COUNTIF('Aug 2022'!A:A,D123)+COUNTIF('Sep 2022'!A:A,D123)+COUNTIF('Oct 2022'!A:A,D123)+COUNTIF('Dec 2022'!A:A,D123)</f>
        <v>0</v>
      </c>
      <c r="U123" t="str">
        <f>VLOOKUP(Q123,'Capital Lookup'!A:B,2,FALSE)</f>
        <v>No</v>
      </c>
      <c r="V123" s="2">
        <f>IFERROR(VLOOKUP(LEFT(F123,10),'Find Purchase Orders'!B:J,9,FALSE),"")</f>
        <v>44576</v>
      </c>
      <c r="W123" s="25" t="s">
        <v>7261</v>
      </c>
    </row>
    <row r="124" spans="1:23" hidden="1">
      <c r="A124" s="25" t="s">
        <v>7261</v>
      </c>
      <c r="B124" s="25" t="s">
        <v>7291</v>
      </c>
      <c r="C124" s="25" t="s">
        <v>7264</v>
      </c>
      <c r="D124" s="25" t="s">
        <v>7692</v>
      </c>
      <c r="E124" s="25" t="s">
        <v>7293</v>
      </c>
      <c r="F124" s="25" t="s">
        <v>7693</v>
      </c>
      <c r="G124" s="25" t="s">
        <v>7694</v>
      </c>
      <c r="H124" s="21">
        <v>1075.2</v>
      </c>
      <c r="I124" s="25" t="s">
        <v>7296</v>
      </c>
      <c r="J124" s="25" t="s">
        <v>7288</v>
      </c>
      <c r="K124" s="25" t="s">
        <v>7289</v>
      </c>
      <c r="L124" s="25" t="s">
        <v>7259</v>
      </c>
      <c r="M124" s="21">
        <v>1075.2</v>
      </c>
      <c r="N124" s="21">
        <v>1008</v>
      </c>
      <c r="O124" s="21">
        <v>67.2</v>
      </c>
      <c r="P124" s="21">
        <v>1075.2</v>
      </c>
      <c r="Q124" s="25" t="s">
        <v>7297</v>
      </c>
      <c r="R124" s="1" t="str">
        <f t="shared" si="2"/>
        <v>ST10083</v>
      </c>
      <c r="S124" t="str">
        <f>VLOOKUP(R124,Data!$C$2:$D$261,2,0)</f>
        <v>The Waverly/Rosewood</v>
      </c>
      <c r="T124">
        <f>COUNTIF('Feb 2022'!A:A,D124)+COUNTIF('Mar 2022'!A:A,D124)+COUNTIF('Apr 2022'!A:A,D124)+COUNTIF('May 2022'!A:A,D124)+COUNTIF('June 2022'!A:A,D124)+COUNTIF('July 2022'!A:A,D124)+COUNTIF('Aug 2022'!A:A,D124)+COUNTIF('Sep 2022'!A:A,D124)+COUNTIF('Oct 2022'!A:A,D124)+COUNTIF('Dec 2022'!A:A,D124)</f>
        <v>0</v>
      </c>
      <c r="U124" t="str">
        <f>VLOOKUP(Q124,'Capital Lookup'!A:B,2,FALSE)</f>
        <v>No</v>
      </c>
      <c r="V124" s="2">
        <f>IFERROR(VLOOKUP(LEFT(F124,10),'Find Purchase Orders'!B:J,9,FALSE),"")</f>
        <v>44576</v>
      </c>
      <c r="W124" s="25" t="s">
        <v>7261</v>
      </c>
    </row>
    <row r="125" spans="1:23" hidden="1">
      <c r="A125" s="25" t="s">
        <v>7261</v>
      </c>
      <c r="B125" s="25" t="s">
        <v>7291</v>
      </c>
      <c r="C125" s="25" t="s">
        <v>7264</v>
      </c>
      <c r="D125" s="25" t="s">
        <v>7695</v>
      </c>
      <c r="E125" s="25" t="s">
        <v>7293</v>
      </c>
      <c r="F125" s="25" t="s">
        <v>7696</v>
      </c>
      <c r="G125" s="25" t="s">
        <v>7697</v>
      </c>
      <c r="H125" s="21">
        <v>1327.2</v>
      </c>
      <c r="I125" s="25" t="s">
        <v>7296</v>
      </c>
      <c r="J125" s="25" t="s">
        <v>7288</v>
      </c>
      <c r="K125" s="25" t="s">
        <v>7289</v>
      </c>
      <c r="L125" s="25" t="s">
        <v>7259</v>
      </c>
      <c r="M125" s="21">
        <v>1327.2</v>
      </c>
      <c r="N125" s="21">
        <v>1244.25</v>
      </c>
      <c r="O125" s="21">
        <v>82.95</v>
      </c>
      <c r="P125" s="21">
        <v>1327.2</v>
      </c>
      <c r="Q125" s="25" t="s">
        <v>7297</v>
      </c>
      <c r="R125" s="1" t="str">
        <f t="shared" si="2"/>
        <v>ST10083</v>
      </c>
      <c r="S125" t="str">
        <f>VLOOKUP(R125,Data!$C$2:$D$261,2,0)</f>
        <v>The Waverly/Rosewood</v>
      </c>
      <c r="T125">
        <f>COUNTIF('Feb 2022'!A:A,D125)+COUNTIF('Mar 2022'!A:A,D125)+COUNTIF('Apr 2022'!A:A,D125)+COUNTIF('May 2022'!A:A,D125)+COUNTIF('June 2022'!A:A,D125)+COUNTIF('July 2022'!A:A,D125)+COUNTIF('Aug 2022'!A:A,D125)+COUNTIF('Sep 2022'!A:A,D125)+COUNTIF('Oct 2022'!A:A,D125)+COUNTIF('Dec 2022'!A:A,D125)</f>
        <v>0</v>
      </c>
      <c r="U125" t="str">
        <f>VLOOKUP(Q125,'Capital Lookup'!A:B,2,FALSE)</f>
        <v>No</v>
      </c>
      <c r="V125" s="2">
        <f>IFERROR(VLOOKUP(LEFT(F125,10),'Find Purchase Orders'!B:J,9,FALSE),"")</f>
        <v>44576</v>
      </c>
      <c r="W125" s="25" t="s">
        <v>7261</v>
      </c>
    </row>
    <row r="126" spans="1:23" hidden="1">
      <c r="A126" s="25" t="s">
        <v>7261</v>
      </c>
      <c r="B126" s="25" t="s">
        <v>7291</v>
      </c>
      <c r="C126" s="25" t="s">
        <v>7264</v>
      </c>
      <c r="D126" s="25" t="s">
        <v>7698</v>
      </c>
      <c r="E126" s="25" t="s">
        <v>7293</v>
      </c>
      <c r="F126" s="25" t="s">
        <v>7699</v>
      </c>
      <c r="G126" s="25" t="s">
        <v>7700</v>
      </c>
      <c r="H126" s="21">
        <v>1327.2</v>
      </c>
      <c r="I126" s="25" t="s">
        <v>7296</v>
      </c>
      <c r="J126" s="25" t="s">
        <v>7288</v>
      </c>
      <c r="K126" s="25" t="s">
        <v>7289</v>
      </c>
      <c r="L126" s="25" t="s">
        <v>7259</v>
      </c>
      <c r="M126" s="21">
        <v>1327.2</v>
      </c>
      <c r="N126" s="21">
        <v>1244.25</v>
      </c>
      <c r="O126" s="21">
        <v>82.95</v>
      </c>
      <c r="P126" s="21">
        <v>1327.2</v>
      </c>
      <c r="Q126" s="25" t="s">
        <v>7297</v>
      </c>
      <c r="R126" s="1" t="str">
        <f t="shared" si="2"/>
        <v>ST10083</v>
      </c>
      <c r="S126" t="str">
        <f>VLOOKUP(R126,Data!$C$2:$D$261,2,0)</f>
        <v>The Waverly/Rosewood</v>
      </c>
      <c r="T126">
        <f>COUNTIF('Feb 2022'!A:A,D126)+COUNTIF('Mar 2022'!A:A,D126)+COUNTIF('Apr 2022'!A:A,D126)+COUNTIF('May 2022'!A:A,D126)+COUNTIF('June 2022'!A:A,D126)+COUNTIF('July 2022'!A:A,D126)+COUNTIF('Aug 2022'!A:A,D126)+COUNTIF('Sep 2022'!A:A,D126)+COUNTIF('Oct 2022'!A:A,D126)+COUNTIF('Dec 2022'!A:A,D126)</f>
        <v>0</v>
      </c>
      <c r="U126" t="str">
        <f>VLOOKUP(Q126,'Capital Lookup'!A:B,2,FALSE)</f>
        <v>No</v>
      </c>
      <c r="V126" s="2">
        <f>IFERROR(VLOOKUP(LEFT(F126,10),'Find Purchase Orders'!B:J,9,FALSE),"")</f>
        <v>44576</v>
      </c>
      <c r="W126" s="25" t="s">
        <v>7261</v>
      </c>
    </row>
    <row r="127" spans="1:23" hidden="1">
      <c r="A127" s="25" t="s">
        <v>7261</v>
      </c>
      <c r="B127" s="25" t="s">
        <v>7701</v>
      </c>
      <c r="C127" s="25" t="s">
        <v>7282</v>
      </c>
      <c r="D127" s="25" t="s">
        <v>7702</v>
      </c>
      <c r="E127" s="25" t="s">
        <v>7703</v>
      </c>
      <c r="F127" s="25" t="s">
        <v>7704</v>
      </c>
      <c r="G127" s="25" t="s">
        <v>7705</v>
      </c>
      <c r="H127" s="21">
        <v>131.25</v>
      </c>
      <c r="I127" s="25" t="s">
        <v>7287</v>
      </c>
      <c r="J127" s="25" t="s">
        <v>7288</v>
      </c>
      <c r="K127" s="25" t="s">
        <v>7262</v>
      </c>
      <c r="L127" s="25" t="s">
        <v>7259</v>
      </c>
      <c r="M127" s="21">
        <v>131.25</v>
      </c>
      <c r="N127" s="21">
        <v>131.25</v>
      </c>
      <c r="O127" s="21">
        <v>0</v>
      </c>
      <c r="P127" s="21">
        <v>6.25</v>
      </c>
      <c r="Q127" s="25" t="s">
        <v>7706</v>
      </c>
      <c r="R127" s="1" t="str">
        <f t="shared" si="2"/>
        <v>ST10054</v>
      </c>
      <c r="S127" t="str">
        <f>VLOOKUP(R127,Data!$C$2:$D$261,2,0)</f>
        <v>Crofton Manor</v>
      </c>
      <c r="T127">
        <f>COUNTIF('Feb 2022'!A:A,D127)+COUNTIF('Mar 2022'!A:A,D127)+COUNTIF('Apr 2022'!A:A,D127)+COUNTIF('May 2022'!A:A,D127)+COUNTIF('June 2022'!A:A,D127)+COUNTIF('July 2022'!A:A,D127)+COUNTIF('Aug 2022'!A:A,D127)+COUNTIF('Sep 2022'!A:A,D127)+COUNTIF('Oct 2022'!A:A,D127)+COUNTIF('Dec 2022'!A:A,D127)</f>
        <v>0</v>
      </c>
      <c r="U127" t="str">
        <f>VLOOKUP(Q127,'Capital Lookup'!A:B,2,FALSE)</f>
        <v>No</v>
      </c>
      <c r="V127" s="2">
        <f>IFERROR(VLOOKUP(LEFT(F127,10),'Find Purchase Orders'!B:J,9,FALSE),"")</f>
        <v>44579</v>
      </c>
      <c r="W127" s="25" t="s">
        <v>7261</v>
      </c>
    </row>
    <row r="128" spans="1:23" hidden="1">
      <c r="A128" s="25" t="s">
        <v>7261</v>
      </c>
      <c r="B128" s="25" t="s">
        <v>7701</v>
      </c>
      <c r="C128" s="25" t="s">
        <v>7282</v>
      </c>
      <c r="D128" s="25" t="s">
        <v>7702</v>
      </c>
      <c r="E128" s="25" t="s">
        <v>7703</v>
      </c>
      <c r="F128" s="25" t="s">
        <v>7707</v>
      </c>
      <c r="G128" s="25" t="s">
        <v>7708</v>
      </c>
      <c r="H128" s="21">
        <v>4285.1000000000004</v>
      </c>
      <c r="I128" s="25" t="s">
        <v>7287</v>
      </c>
      <c r="J128" s="25" t="s">
        <v>7288</v>
      </c>
      <c r="K128" s="25" t="s">
        <v>7262</v>
      </c>
      <c r="L128" s="25" t="s">
        <v>7259</v>
      </c>
      <c r="M128" s="21">
        <v>4285.1000000000004</v>
      </c>
      <c r="N128" s="21">
        <v>4285.1000000000004</v>
      </c>
      <c r="O128" s="21">
        <v>0</v>
      </c>
      <c r="P128" s="21">
        <v>204.05</v>
      </c>
      <c r="Q128" s="25" t="s">
        <v>7706</v>
      </c>
      <c r="R128" s="1" t="str">
        <f t="shared" si="2"/>
        <v>ST10054</v>
      </c>
      <c r="S128" t="str">
        <f>VLOOKUP(R128,Data!$C$2:$D$261,2,0)</f>
        <v>Crofton Manor</v>
      </c>
      <c r="T128">
        <f>COUNTIF('Feb 2022'!A:A,D128)+COUNTIF('Mar 2022'!A:A,D128)+COUNTIF('Apr 2022'!A:A,D128)+COUNTIF('May 2022'!A:A,D128)+COUNTIF('June 2022'!A:A,D128)+COUNTIF('July 2022'!A:A,D128)+COUNTIF('Aug 2022'!A:A,D128)+COUNTIF('Sep 2022'!A:A,D128)+COUNTIF('Oct 2022'!A:A,D128)+COUNTIF('Dec 2022'!A:A,D128)</f>
        <v>0</v>
      </c>
      <c r="U128" t="str">
        <f>VLOOKUP(Q128,'Capital Lookup'!A:B,2,FALSE)</f>
        <v>No</v>
      </c>
      <c r="V128" s="2">
        <f>IFERROR(VLOOKUP(LEFT(F128,10),'Find Purchase Orders'!B:J,9,FALSE),"")</f>
        <v>44579</v>
      </c>
      <c r="W128" s="25" t="s">
        <v>7261</v>
      </c>
    </row>
    <row r="129" spans="1:23" hidden="1">
      <c r="A129" s="25" t="s">
        <v>7269</v>
      </c>
      <c r="B129" s="25" t="s">
        <v>7709</v>
      </c>
      <c r="C129" s="25"/>
      <c r="D129" s="25" t="s">
        <v>7710</v>
      </c>
      <c r="E129" s="25" t="s">
        <v>7576</v>
      </c>
      <c r="F129" s="25" t="s">
        <v>7711</v>
      </c>
      <c r="G129" s="25" t="s">
        <v>7712</v>
      </c>
      <c r="H129" s="21">
        <v>1536.8</v>
      </c>
      <c r="I129" s="25" t="s">
        <v>7296</v>
      </c>
      <c r="J129" s="25" t="s">
        <v>7288</v>
      </c>
      <c r="K129" s="25" t="s">
        <v>7495</v>
      </c>
      <c r="L129" s="25" t="s">
        <v>7496</v>
      </c>
      <c r="M129" s="21">
        <v>1536.8</v>
      </c>
      <c r="N129" s="21">
        <v>1536.8</v>
      </c>
      <c r="O129" s="21">
        <v>0</v>
      </c>
      <c r="P129" s="21">
        <v>1536.8</v>
      </c>
      <c r="Q129" s="25" t="s">
        <v>7713</v>
      </c>
      <c r="R129" s="1" t="str">
        <f t="shared" si="2"/>
        <v>ST10335</v>
      </c>
      <c r="S129" t="str">
        <f>VLOOKUP(R129,Data!$C$2:$D$261,2,0)</f>
        <v>Stoneridge Manor</v>
      </c>
      <c r="T129">
        <f>COUNTIF('Feb 2022'!A:A,D129)+COUNTIF('Mar 2022'!A:A,D129)+COUNTIF('Apr 2022'!A:A,D129)+COUNTIF('May 2022'!A:A,D129)+COUNTIF('June 2022'!A:A,D129)+COUNTIF('July 2022'!A:A,D129)+COUNTIF('Aug 2022'!A:A,D129)+COUNTIF('Sep 2022'!A:A,D129)+COUNTIF('Oct 2022'!A:A,D129)+COUNTIF('Dec 2022'!A:A,D129)</f>
        <v>0</v>
      </c>
      <c r="U129" t="str">
        <f>VLOOKUP(Q129,'Capital Lookup'!A:B,2,FALSE)</f>
        <v>No</v>
      </c>
      <c r="V129" s="2">
        <f>IFERROR(VLOOKUP(LEFT(F129,10),'Find Purchase Orders'!B:J,9,FALSE),"")</f>
        <v>44579</v>
      </c>
      <c r="W129" s="25" t="s">
        <v>7261</v>
      </c>
    </row>
    <row r="130" spans="1:23" hidden="1">
      <c r="A130" s="25" t="s">
        <v>7261</v>
      </c>
      <c r="B130" s="25" t="s">
        <v>7343</v>
      </c>
      <c r="C130" s="25" t="s">
        <v>7282</v>
      </c>
      <c r="D130" s="25" t="s">
        <v>7714</v>
      </c>
      <c r="E130" s="25" t="s">
        <v>7345</v>
      </c>
      <c r="F130" s="25" t="s">
        <v>7715</v>
      </c>
      <c r="G130" s="25" t="s">
        <v>7716</v>
      </c>
      <c r="H130" s="21">
        <v>3096.09</v>
      </c>
      <c r="I130" s="25" t="s">
        <v>7296</v>
      </c>
      <c r="J130" s="25" t="s">
        <v>7288</v>
      </c>
      <c r="K130" s="25" t="s">
        <v>7262</v>
      </c>
      <c r="L130" s="25" t="s">
        <v>7259</v>
      </c>
      <c r="M130" s="21">
        <v>3096.09</v>
      </c>
      <c r="N130" s="21">
        <v>3096.09</v>
      </c>
      <c r="O130" s="21">
        <v>0</v>
      </c>
      <c r="P130" s="21">
        <v>3096.09</v>
      </c>
      <c r="Q130" s="25" t="s">
        <v>7348</v>
      </c>
      <c r="R130" s="1" t="str">
        <f t="shared" si="2"/>
        <v>ST10093</v>
      </c>
      <c r="S130" t="str">
        <f>VLOOKUP(R130,Data!$C$2:$D$261,2,0)</f>
        <v>Windermere on The Mount</v>
      </c>
      <c r="T130">
        <f>COUNTIF('Feb 2022'!A:A,D130)+COUNTIF('Mar 2022'!A:A,D130)+COUNTIF('Apr 2022'!A:A,D130)+COUNTIF('May 2022'!A:A,D130)+COUNTIF('June 2022'!A:A,D130)+COUNTIF('July 2022'!A:A,D130)+COUNTIF('Aug 2022'!A:A,D130)+COUNTIF('Sep 2022'!A:A,D130)+COUNTIF('Oct 2022'!A:A,D130)+COUNTIF('Dec 2022'!A:A,D130)</f>
        <v>0</v>
      </c>
      <c r="U130" t="str">
        <f>VLOOKUP(Q130,'Capital Lookup'!A:B,2,FALSE)</f>
        <v>No</v>
      </c>
      <c r="V130" s="2">
        <f>IFERROR(VLOOKUP(LEFT(F130,10),'Find Purchase Orders'!B:J,9,FALSE),"")</f>
        <v>44578</v>
      </c>
      <c r="W130" s="25" t="s">
        <v>7261</v>
      </c>
    </row>
    <row r="131" spans="1:23" hidden="1">
      <c r="A131" s="25" t="s">
        <v>7261</v>
      </c>
      <c r="B131" s="25" t="s">
        <v>7343</v>
      </c>
      <c r="C131" s="25" t="s">
        <v>7282</v>
      </c>
      <c r="D131" s="25" t="s">
        <v>7717</v>
      </c>
      <c r="E131" s="25" t="s">
        <v>7345</v>
      </c>
      <c r="F131" s="25" t="s">
        <v>7718</v>
      </c>
      <c r="G131" s="25" t="s">
        <v>7719</v>
      </c>
      <c r="H131" s="21">
        <v>293.8</v>
      </c>
      <c r="I131" s="25" t="s">
        <v>7296</v>
      </c>
      <c r="J131" s="25" t="s">
        <v>7288</v>
      </c>
      <c r="K131" s="25" t="s">
        <v>7258</v>
      </c>
      <c r="L131" s="25" t="s">
        <v>7259</v>
      </c>
      <c r="M131" s="21">
        <v>293.8</v>
      </c>
      <c r="N131" s="21">
        <v>293.8</v>
      </c>
      <c r="O131" s="21">
        <v>0</v>
      </c>
      <c r="P131" s="21">
        <v>293.8</v>
      </c>
      <c r="Q131" s="25" t="s">
        <v>7348</v>
      </c>
      <c r="R131" s="1" t="str">
        <f t="shared" si="2"/>
        <v>ST10093</v>
      </c>
      <c r="S131" t="str">
        <f>VLOOKUP(R131,Data!$C$2:$D$261,2,0)</f>
        <v>Windermere on The Mount</v>
      </c>
      <c r="T131">
        <f>COUNTIF('Feb 2022'!A:A,D131)+COUNTIF('Mar 2022'!A:A,D131)+COUNTIF('Apr 2022'!A:A,D131)+COUNTIF('May 2022'!A:A,D131)+COUNTIF('June 2022'!A:A,D131)+COUNTIF('July 2022'!A:A,D131)+COUNTIF('Aug 2022'!A:A,D131)+COUNTIF('Sep 2022'!A:A,D131)+COUNTIF('Oct 2022'!A:A,D131)+COUNTIF('Dec 2022'!A:A,D131)</f>
        <v>0</v>
      </c>
      <c r="U131" t="str">
        <f>VLOOKUP(Q131,'Capital Lookup'!A:B,2,FALSE)</f>
        <v>No</v>
      </c>
      <c r="V131" s="2">
        <f>IFERROR(VLOOKUP(LEFT(F131,10),'Find Purchase Orders'!B:J,9,FALSE),"")</f>
        <v>44578</v>
      </c>
      <c r="W131" s="25" t="s">
        <v>7261</v>
      </c>
    </row>
    <row r="132" spans="1:23" hidden="1">
      <c r="A132" s="25" t="s">
        <v>7261</v>
      </c>
      <c r="B132" s="25" t="s">
        <v>7343</v>
      </c>
      <c r="C132" s="25" t="s">
        <v>7282</v>
      </c>
      <c r="D132" s="25" t="s">
        <v>7717</v>
      </c>
      <c r="E132" s="25" t="s">
        <v>7345</v>
      </c>
      <c r="F132" s="25" t="s">
        <v>7720</v>
      </c>
      <c r="G132" s="25" t="s">
        <v>7721</v>
      </c>
      <c r="H132" s="21">
        <v>2437.35</v>
      </c>
      <c r="I132" s="25" t="s">
        <v>7296</v>
      </c>
      <c r="J132" s="25" t="s">
        <v>7288</v>
      </c>
      <c r="K132" s="25" t="s">
        <v>7262</v>
      </c>
      <c r="L132" s="25" t="s">
        <v>7259</v>
      </c>
      <c r="M132" s="21">
        <v>2437.35</v>
      </c>
      <c r="N132" s="21">
        <v>2437.35</v>
      </c>
      <c r="O132" s="21">
        <v>0</v>
      </c>
      <c r="P132" s="21">
        <v>2437.35</v>
      </c>
      <c r="Q132" s="25" t="s">
        <v>7348</v>
      </c>
      <c r="R132" s="1" t="str">
        <f t="shared" si="2"/>
        <v>ST10093</v>
      </c>
      <c r="S132" t="str">
        <f>VLOOKUP(R132,Data!$C$2:$D$261,2,0)</f>
        <v>Windermere on The Mount</v>
      </c>
      <c r="T132">
        <f>COUNTIF('Feb 2022'!A:A,D132)+COUNTIF('Mar 2022'!A:A,D132)+COUNTIF('Apr 2022'!A:A,D132)+COUNTIF('May 2022'!A:A,D132)+COUNTIF('June 2022'!A:A,D132)+COUNTIF('July 2022'!A:A,D132)+COUNTIF('Aug 2022'!A:A,D132)+COUNTIF('Sep 2022'!A:A,D132)+COUNTIF('Oct 2022'!A:A,D132)+COUNTIF('Dec 2022'!A:A,D132)</f>
        <v>0</v>
      </c>
      <c r="U132" t="str">
        <f>VLOOKUP(Q132,'Capital Lookup'!A:B,2,FALSE)</f>
        <v>No</v>
      </c>
      <c r="V132" s="2">
        <f>IFERROR(VLOOKUP(LEFT(F132,10),'Find Purchase Orders'!B:J,9,FALSE),"")</f>
        <v>44578</v>
      </c>
      <c r="W132" s="25" t="s">
        <v>7261</v>
      </c>
    </row>
    <row r="133" spans="1:23" hidden="1">
      <c r="A133" s="25" t="s">
        <v>7261</v>
      </c>
      <c r="B133" s="25" t="s">
        <v>7343</v>
      </c>
      <c r="C133" s="25" t="s">
        <v>7282</v>
      </c>
      <c r="D133" s="25" t="s">
        <v>7722</v>
      </c>
      <c r="E133" s="25" t="s">
        <v>7345</v>
      </c>
      <c r="F133" s="25" t="s">
        <v>7723</v>
      </c>
      <c r="G133" s="25" t="s">
        <v>7724</v>
      </c>
      <c r="H133" s="21">
        <v>1412.5</v>
      </c>
      <c r="I133" s="25" t="s">
        <v>7296</v>
      </c>
      <c r="J133" s="25" t="s">
        <v>7288</v>
      </c>
      <c r="K133" s="25" t="s">
        <v>7289</v>
      </c>
      <c r="L133" s="25" t="s">
        <v>7259</v>
      </c>
      <c r="M133" s="21">
        <v>1412.5</v>
      </c>
      <c r="N133" s="21">
        <v>1412.5</v>
      </c>
      <c r="O133" s="21">
        <v>0</v>
      </c>
      <c r="P133" s="21">
        <v>1412.5</v>
      </c>
      <c r="Q133" s="25" t="s">
        <v>7348</v>
      </c>
      <c r="R133" s="1" t="str">
        <f t="shared" si="2"/>
        <v>ST10093</v>
      </c>
      <c r="S133" t="str">
        <f>VLOOKUP(R133,Data!$C$2:$D$261,2,0)</f>
        <v>Windermere on The Mount</v>
      </c>
      <c r="T133">
        <f>COUNTIF('Feb 2022'!A:A,D133)+COUNTIF('Mar 2022'!A:A,D133)+COUNTIF('Apr 2022'!A:A,D133)+COUNTIF('May 2022'!A:A,D133)+COUNTIF('June 2022'!A:A,D133)+COUNTIF('July 2022'!A:A,D133)+COUNTIF('Aug 2022'!A:A,D133)+COUNTIF('Sep 2022'!A:A,D133)+COUNTIF('Oct 2022'!A:A,D133)+COUNTIF('Dec 2022'!A:A,D133)</f>
        <v>0</v>
      </c>
      <c r="U133" t="str">
        <f>VLOOKUP(Q133,'Capital Lookup'!A:B,2,FALSE)</f>
        <v>No</v>
      </c>
      <c r="V133" s="2">
        <f>IFERROR(VLOOKUP(LEFT(F133,10),'Find Purchase Orders'!B:J,9,FALSE),"")</f>
        <v>44578</v>
      </c>
      <c r="W133" s="25" t="s">
        <v>7261</v>
      </c>
    </row>
    <row r="134" spans="1:23" hidden="1">
      <c r="A134" s="25" t="s">
        <v>7425</v>
      </c>
      <c r="B134" s="25" t="s">
        <v>7594</v>
      </c>
      <c r="C134" s="25" t="s">
        <v>7271</v>
      </c>
      <c r="D134" s="25" t="s">
        <v>7725</v>
      </c>
      <c r="E134" s="25" t="s">
        <v>7500</v>
      </c>
      <c r="F134" s="25" t="s">
        <v>7726</v>
      </c>
      <c r="G134" s="25" t="s">
        <v>7727</v>
      </c>
      <c r="H134" s="21">
        <v>26338.04</v>
      </c>
      <c r="I134" s="25" t="s">
        <v>7296</v>
      </c>
      <c r="J134" s="25" t="s">
        <v>7288</v>
      </c>
      <c r="K134" s="25" t="s">
        <v>7630</v>
      </c>
      <c r="L134" s="25" t="s">
        <v>7728</v>
      </c>
      <c r="M134" s="21">
        <v>26338.04</v>
      </c>
      <c r="N134" s="21">
        <v>26338.04</v>
      </c>
      <c r="O134" s="21">
        <v>0</v>
      </c>
      <c r="P134" s="21">
        <v>72954.039999999994</v>
      </c>
      <c r="Q134" s="25" t="s">
        <v>7729</v>
      </c>
      <c r="R134" s="1" t="str">
        <f t="shared" si="2"/>
        <v>ST10157</v>
      </c>
      <c r="S134" t="str">
        <f>VLOOKUP(R134,Data!$C$2:$D$261,2,0)</f>
        <v>Hallowell House</v>
      </c>
      <c r="T134">
        <f>COUNTIF('Feb 2022'!A:A,D134)+COUNTIF('Mar 2022'!A:A,D134)+COUNTIF('Apr 2022'!A:A,D134)+COUNTIF('May 2022'!A:A,D134)+COUNTIF('June 2022'!A:A,D134)+COUNTIF('July 2022'!A:A,D134)+COUNTIF('Aug 2022'!A:A,D134)+COUNTIF('Sep 2022'!A:A,D134)+COUNTIF('Oct 2022'!A:A,D134)+COUNTIF('Dec 2022'!A:A,D134)</f>
        <v>0</v>
      </c>
      <c r="U134" t="str">
        <f>VLOOKUP(Q134,'Capital Lookup'!A:B,2,FALSE)</f>
        <v>No</v>
      </c>
      <c r="V134" s="2">
        <f>IFERROR(VLOOKUP(LEFT(F134,10),'Find Purchase Orders'!B:J,9,FALSE),"")</f>
        <v>44580</v>
      </c>
      <c r="W134" s="25" t="s">
        <v>7261</v>
      </c>
    </row>
    <row r="135" spans="1:23" hidden="1">
      <c r="A135" s="25" t="s">
        <v>7269</v>
      </c>
      <c r="B135" s="25" t="s">
        <v>7498</v>
      </c>
      <c r="C135" s="25" t="s">
        <v>7271</v>
      </c>
      <c r="D135" s="25" t="s">
        <v>7730</v>
      </c>
      <c r="E135" s="25" t="s">
        <v>7500</v>
      </c>
      <c r="F135" s="25" t="s">
        <v>7731</v>
      </c>
      <c r="G135" s="25" t="s">
        <v>7732</v>
      </c>
      <c r="H135" s="21">
        <v>2005.75</v>
      </c>
      <c r="I135" s="25" t="s">
        <v>7296</v>
      </c>
      <c r="J135" s="25" t="s">
        <v>7288</v>
      </c>
      <c r="K135" s="25" t="s">
        <v>7733</v>
      </c>
      <c r="L135" s="25" t="s">
        <v>7734</v>
      </c>
      <c r="M135" s="21">
        <v>2005.75</v>
      </c>
      <c r="N135" s="21">
        <v>3258.87</v>
      </c>
      <c r="O135" s="21">
        <v>-1253.1199999999999</v>
      </c>
      <c r="P135" s="21">
        <v>2005.75</v>
      </c>
      <c r="Q135" s="25" t="s">
        <v>7735</v>
      </c>
      <c r="R135" s="1" t="str">
        <f t="shared" si="2"/>
        <v>ST10169</v>
      </c>
      <c r="S135" t="str">
        <f>VLOOKUP(R135,Data!$C$2:$D$261,2,0)</f>
        <v>Kennedy Lodge</v>
      </c>
      <c r="T135">
        <f>COUNTIF('Feb 2022'!A:A,D135)+COUNTIF('Mar 2022'!A:A,D135)+COUNTIF('Apr 2022'!A:A,D135)+COUNTIF('May 2022'!A:A,D135)+COUNTIF('June 2022'!A:A,D135)+COUNTIF('July 2022'!A:A,D135)+COUNTIF('Aug 2022'!A:A,D135)+COUNTIF('Sep 2022'!A:A,D135)+COUNTIF('Oct 2022'!A:A,D135)+COUNTIF('Dec 2022'!A:A,D135)</f>
        <v>0</v>
      </c>
      <c r="U135" t="str">
        <f>VLOOKUP(Q135,'Capital Lookup'!A:B,2,FALSE)</f>
        <v>No</v>
      </c>
      <c r="V135" s="2">
        <f>IFERROR(VLOOKUP(LEFT(F135,10),'Find Purchase Orders'!B:J,9,FALSE),"")</f>
        <v>44578</v>
      </c>
      <c r="W135" s="25" t="s">
        <v>7261</v>
      </c>
    </row>
    <row r="136" spans="1:23" hidden="1">
      <c r="A136" s="25" t="s">
        <v>7269</v>
      </c>
      <c r="B136" s="25" t="s">
        <v>7736</v>
      </c>
      <c r="C136" s="25"/>
      <c r="D136" s="25" t="s">
        <v>7737</v>
      </c>
      <c r="E136" s="25" t="s">
        <v>7273</v>
      </c>
      <c r="F136" s="25" t="s">
        <v>7738</v>
      </c>
      <c r="G136" s="25" t="s">
        <v>7739</v>
      </c>
      <c r="H136" s="21">
        <v>6326.25</v>
      </c>
      <c r="I136" s="25" t="s">
        <v>7296</v>
      </c>
      <c r="J136" s="25" t="s">
        <v>7288</v>
      </c>
      <c r="K136" s="25" t="s">
        <v>7495</v>
      </c>
      <c r="L136" s="25" t="s">
        <v>7740</v>
      </c>
      <c r="M136" s="21">
        <v>6326.25</v>
      </c>
      <c r="N136" s="21">
        <v>6326.25</v>
      </c>
      <c r="O136" s="21">
        <v>0</v>
      </c>
      <c r="P136" s="21">
        <v>6326.25</v>
      </c>
      <c r="Q136" s="25" t="s">
        <v>7741</v>
      </c>
      <c r="R136" s="1" t="str">
        <f t="shared" si="2"/>
        <v>ST10221</v>
      </c>
      <c r="S136" t="str">
        <f>VLOOKUP(R136,Data!$C$2:$D$261,2,0)</f>
        <v>McConachie Gardens</v>
      </c>
      <c r="T136">
        <f>COUNTIF('Feb 2022'!A:A,D136)+COUNTIF('Mar 2022'!A:A,D136)+COUNTIF('Apr 2022'!A:A,D136)+COUNTIF('May 2022'!A:A,D136)+COUNTIF('June 2022'!A:A,D136)+COUNTIF('July 2022'!A:A,D136)+COUNTIF('Aug 2022'!A:A,D136)+COUNTIF('Sep 2022'!A:A,D136)+COUNTIF('Oct 2022'!A:A,D136)+COUNTIF('Dec 2022'!A:A,D136)</f>
        <v>0</v>
      </c>
      <c r="U136" t="str">
        <f>VLOOKUP(Q136,'Capital Lookup'!A:B,2,FALSE)</f>
        <v>No</v>
      </c>
      <c r="V136" s="2">
        <f>IFERROR(VLOOKUP(LEFT(F136,10),'Find Purchase Orders'!B:J,9,FALSE),"")</f>
        <v>44581</v>
      </c>
      <c r="W136" s="25" t="s">
        <v>7261</v>
      </c>
    </row>
    <row r="137" spans="1:23" hidden="1">
      <c r="A137" s="25" t="s">
        <v>7261</v>
      </c>
      <c r="B137" s="25" t="s">
        <v>7513</v>
      </c>
      <c r="C137" s="25" t="s">
        <v>7264</v>
      </c>
      <c r="D137" s="25" t="s">
        <v>7742</v>
      </c>
      <c r="E137" s="25" t="s">
        <v>7500</v>
      </c>
      <c r="F137" s="25" t="s">
        <v>7743</v>
      </c>
      <c r="G137" s="25" t="s">
        <v>7744</v>
      </c>
      <c r="H137" s="21">
        <v>1239.9000000000001</v>
      </c>
      <c r="I137" s="25" t="s">
        <v>7296</v>
      </c>
      <c r="J137" s="25" t="s">
        <v>7288</v>
      </c>
      <c r="K137" s="25" t="s">
        <v>7495</v>
      </c>
      <c r="L137" s="25" t="s">
        <v>7745</v>
      </c>
      <c r="M137" s="21">
        <v>1239.9000000000001</v>
      </c>
      <c r="N137" s="21">
        <v>1239.9000000000001</v>
      </c>
      <c r="O137" s="21">
        <v>0</v>
      </c>
      <c r="P137" s="21">
        <v>1239.9000000000001</v>
      </c>
      <c r="Q137" s="25" t="s">
        <v>7746</v>
      </c>
      <c r="R137" s="1" t="str">
        <f t="shared" si="2"/>
        <v>ST10043</v>
      </c>
      <c r="S137" t="str">
        <f>VLOOKUP(R137,Data!$C$2:$D$261,2,0)</f>
        <v>Hunt Club Manor</v>
      </c>
      <c r="T137">
        <f>COUNTIF('Feb 2022'!A:A,D137)+COUNTIF('Mar 2022'!A:A,D137)+COUNTIF('Apr 2022'!A:A,D137)+COUNTIF('May 2022'!A:A,D137)+COUNTIF('June 2022'!A:A,D137)+COUNTIF('July 2022'!A:A,D137)+COUNTIF('Aug 2022'!A:A,D137)+COUNTIF('Sep 2022'!A:A,D137)+COUNTIF('Oct 2022'!A:A,D137)+COUNTIF('Dec 2022'!A:A,D137)</f>
        <v>0</v>
      </c>
      <c r="U137" t="str">
        <f>VLOOKUP(Q137,'Capital Lookup'!A:B,2,FALSE)</f>
        <v>No</v>
      </c>
      <c r="V137" s="2">
        <f>IFERROR(VLOOKUP(LEFT(F137,10),'Find Purchase Orders'!B:J,9,FALSE),"")</f>
        <v>44579</v>
      </c>
      <c r="W137" s="25" t="s">
        <v>7261</v>
      </c>
    </row>
    <row r="138" spans="1:23" hidden="1">
      <c r="A138" s="25" t="s">
        <v>7252</v>
      </c>
      <c r="B138" s="25" t="s">
        <v>7747</v>
      </c>
      <c r="C138" s="25" t="s">
        <v>7254</v>
      </c>
      <c r="D138" s="25" t="s">
        <v>7748</v>
      </c>
      <c r="E138" s="25" t="s">
        <v>7576</v>
      </c>
      <c r="F138" s="25" t="s">
        <v>7749</v>
      </c>
      <c r="G138" s="25" t="s">
        <v>7750</v>
      </c>
      <c r="H138" s="21">
        <v>9003.84</v>
      </c>
      <c r="I138" s="25" t="s">
        <v>7296</v>
      </c>
      <c r="J138" s="25" t="s">
        <v>7288</v>
      </c>
      <c r="K138" s="25" t="s">
        <v>7495</v>
      </c>
      <c r="L138" s="25" t="s">
        <v>7517</v>
      </c>
      <c r="M138" s="21">
        <v>19811.16</v>
      </c>
      <c r="N138" s="21">
        <v>19811.16</v>
      </c>
      <c r="O138" s="21">
        <v>0</v>
      </c>
      <c r="P138" s="21">
        <v>18567.84</v>
      </c>
      <c r="Q138" s="25" t="s">
        <v>7751</v>
      </c>
      <c r="R138" s="1" t="str">
        <f t="shared" si="2"/>
        <v>ST10050</v>
      </c>
      <c r="S138" t="str">
        <f>VLOOKUP(R138,Data!$C$2:$D$261,2,0)</f>
        <v>Alta Vista</v>
      </c>
      <c r="T138">
        <f>COUNTIF('Feb 2022'!A:A,D138)+COUNTIF('Mar 2022'!A:A,D138)+COUNTIF('Apr 2022'!A:A,D138)+COUNTIF('May 2022'!A:A,D138)+COUNTIF('June 2022'!A:A,D138)+COUNTIF('July 2022'!A:A,D138)+COUNTIF('Aug 2022'!A:A,D138)+COUNTIF('Sep 2022'!A:A,D138)+COUNTIF('Oct 2022'!A:A,D138)+COUNTIF('Dec 2022'!A:A,D138)</f>
        <v>0</v>
      </c>
      <c r="U138" t="str">
        <f>VLOOKUP(Q138,'Capital Lookup'!A:B,2,FALSE)</f>
        <v>No</v>
      </c>
      <c r="V138" s="2">
        <f>IFERROR(VLOOKUP(LEFT(F138,10),'Find Purchase Orders'!B:J,9,FALSE),"")</f>
        <v>44580</v>
      </c>
      <c r="W138" s="25" t="s">
        <v>7261</v>
      </c>
    </row>
    <row r="139" spans="1:23" hidden="1">
      <c r="A139" s="25" t="s">
        <v>7261</v>
      </c>
      <c r="B139" s="25" t="s">
        <v>7752</v>
      </c>
      <c r="C139" s="25" t="s">
        <v>7277</v>
      </c>
      <c r="D139" s="25" t="s">
        <v>7753</v>
      </c>
      <c r="E139" s="25" t="s">
        <v>7273</v>
      </c>
      <c r="F139" s="25" t="s">
        <v>7754</v>
      </c>
      <c r="G139" s="25" t="s">
        <v>7755</v>
      </c>
      <c r="H139" s="21">
        <v>5322.45</v>
      </c>
      <c r="I139" s="25" t="s">
        <v>7296</v>
      </c>
      <c r="J139" s="25" t="s">
        <v>7288</v>
      </c>
      <c r="K139" s="25" t="s">
        <v>7612</v>
      </c>
      <c r="L139" s="25" t="s">
        <v>7756</v>
      </c>
      <c r="M139" s="21">
        <v>5322.45</v>
      </c>
      <c r="N139" s="21">
        <v>5322.46</v>
      </c>
      <c r="O139" s="21">
        <v>-0.01</v>
      </c>
      <c r="P139" s="21">
        <v>5322.45</v>
      </c>
      <c r="Q139" s="25" t="s">
        <v>7757</v>
      </c>
      <c r="R139" s="1" t="str">
        <f t="shared" si="2"/>
        <v>ST10065</v>
      </c>
      <c r="S139" t="str">
        <f>VLOOKUP(R139,Data!$C$2:$D$261,2,0)</f>
        <v>Evergreen</v>
      </c>
      <c r="T139">
        <f>COUNTIF('Feb 2022'!A:A,D139)+COUNTIF('Mar 2022'!A:A,D139)+COUNTIF('Apr 2022'!A:A,D139)+COUNTIF('May 2022'!A:A,D139)+COUNTIF('June 2022'!A:A,D139)+COUNTIF('July 2022'!A:A,D139)+COUNTIF('Aug 2022'!A:A,D139)+COUNTIF('Sep 2022'!A:A,D139)+COUNTIF('Oct 2022'!A:A,D139)+COUNTIF('Dec 2022'!A:A,D139)</f>
        <v>0</v>
      </c>
      <c r="U139" t="str">
        <f>VLOOKUP(Q139,'Capital Lookup'!A:B,2,FALSE)</f>
        <v>Yes</v>
      </c>
      <c r="V139" s="2">
        <f>IFERROR(VLOOKUP(LEFT(F139,10),'Find Purchase Orders'!B:J,9,FALSE),"")</f>
        <v>44583</v>
      </c>
      <c r="W139" s="25" t="s">
        <v>7261</v>
      </c>
    </row>
    <row r="140" spans="1:23" hidden="1">
      <c r="A140" s="25" t="s">
        <v>7758</v>
      </c>
      <c r="B140" s="25" t="s">
        <v>7709</v>
      </c>
      <c r="C140" s="25"/>
      <c r="D140" s="25" t="s">
        <v>7759</v>
      </c>
      <c r="E140" s="25" t="s">
        <v>7500</v>
      </c>
      <c r="F140" s="25" t="s">
        <v>7760</v>
      </c>
      <c r="G140" s="25" t="s">
        <v>7761</v>
      </c>
      <c r="H140" s="21">
        <v>4463.5</v>
      </c>
      <c r="I140" s="25" t="s">
        <v>7296</v>
      </c>
      <c r="J140" s="25" t="s">
        <v>7288</v>
      </c>
      <c r="K140" s="25" t="s">
        <v>7762</v>
      </c>
      <c r="L140" s="25" t="s">
        <v>7763</v>
      </c>
      <c r="M140" s="21">
        <v>4463.5</v>
      </c>
      <c r="N140" s="21">
        <v>4463.5</v>
      </c>
      <c r="O140" s="21">
        <v>0</v>
      </c>
      <c r="P140" s="21">
        <v>4463.5</v>
      </c>
      <c r="Q140" s="25" t="s">
        <v>7764</v>
      </c>
      <c r="R140" s="1" t="str">
        <f t="shared" ref="R140:R203" si="3">CONCATENATE("ST",LEFT(B140,5))</f>
        <v>ST10335</v>
      </c>
      <c r="S140" t="str">
        <f>VLOOKUP(R140,Data!$C$2:$D$261,2,0)</f>
        <v>Stoneridge Manor</v>
      </c>
      <c r="T140">
        <f>COUNTIF('Feb 2022'!A:A,D140)+COUNTIF('Mar 2022'!A:A,D140)+COUNTIF('Apr 2022'!A:A,D140)+COUNTIF('May 2022'!A:A,D140)+COUNTIF('June 2022'!A:A,D140)+COUNTIF('July 2022'!A:A,D140)+COUNTIF('Aug 2022'!A:A,D140)+COUNTIF('Sep 2022'!A:A,D140)+COUNTIF('Oct 2022'!A:A,D140)+COUNTIF('Dec 2022'!A:A,D140)</f>
        <v>0</v>
      </c>
      <c r="U140" t="str">
        <f>VLOOKUP(Q140,'Capital Lookup'!A:B,2,FALSE)</f>
        <v>No</v>
      </c>
      <c r="V140" s="2">
        <f>IFERROR(VLOOKUP(LEFT(F140,10),'Find Purchase Orders'!B:J,9,FALSE),"")</f>
        <v>44581</v>
      </c>
      <c r="W140" s="25" t="s">
        <v>7261</v>
      </c>
    </row>
    <row r="141" spans="1:23" hidden="1">
      <c r="A141" s="25" t="s">
        <v>7765</v>
      </c>
      <c r="B141" s="25" t="s">
        <v>7513</v>
      </c>
      <c r="C141" s="25" t="s">
        <v>7264</v>
      </c>
      <c r="D141" s="25" t="s">
        <v>7766</v>
      </c>
      <c r="E141" s="25" t="s">
        <v>7500</v>
      </c>
      <c r="F141" s="25" t="s">
        <v>7767</v>
      </c>
      <c r="G141" s="25" t="s">
        <v>7768</v>
      </c>
      <c r="H141" s="21">
        <v>4375.3599999999997</v>
      </c>
      <c r="I141" s="25" t="s">
        <v>7296</v>
      </c>
      <c r="J141" s="25" t="s">
        <v>7288</v>
      </c>
      <c r="K141" s="25" t="s">
        <v>7624</v>
      </c>
      <c r="L141" s="25" t="s">
        <v>7635</v>
      </c>
      <c r="M141" s="21">
        <v>4375.3599999999997</v>
      </c>
      <c r="N141" s="21">
        <v>4375.3599999999997</v>
      </c>
      <c r="O141" s="21">
        <v>0</v>
      </c>
      <c r="P141" s="21">
        <v>4375.3599999999997</v>
      </c>
      <c r="Q141" s="25" t="s">
        <v>7769</v>
      </c>
      <c r="R141" s="1" t="str">
        <f t="shared" si="3"/>
        <v>ST10043</v>
      </c>
      <c r="S141" t="str">
        <f>VLOOKUP(R141,Data!$C$2:$D$261,2,0)</f>
        <v>Hunt Club Manor</v>
      </c>
      <c r="T141">
        <f>COUNTIF('Feb 2022'!A:A,D141)+COUNTIF('Mar 2022'!A:A,D141)+COUNTIF('Apr 2022'!A:A,D141)+COUNTIF('May 2022'!A:A,D141)+COUNTIF('June 2022'!A:A,D141)+COUNTIF('July 2022'!A:A,D141)+COUNTIF('Aug 2022'!A:A,D141)+COUNTIF('Sep 2022'!A:A,D141)+COUNTIF('Oct 2022'!A:A,D141)+COUNTIF('Dec 2022'!A:A,D141)</f>
        <v>0</v>
      </c>
      <c r="U141" t="str">
        <f>VLOOKUP(Q141,'Capital Lookup'!A:B,2,FALSE)</f>
        <v>No</v>
      </c>
      <c r="V141" s="2">
        <f>IFERROR(VLOOKUP(LEFT(F141,10),'Find Purchase Orders'!B:J,9,FALSE),"")</f>
        <v>44580</v>
      </c>
      <c r="W141" s="25" t="s">
        <v>7261</v>
      </c>
    </row>
    <row r="142" spans="1:23" hidden="1">
      <c r="A142" s="25" t="s">
        <v>7765</v>
      </c>
      <c r="B142" s="25" t="s">
        <v>7513</v>
      </c>
      <c r="C142" s="25" t="s">
        <v>7264</v>
      </c>
      <c r="D142" s="25" t="s">
        <v>7770</v>
      </c>
      <c r="E142" s="25" t="s">
        <v>7500</v>
      </c>
      <c r="F142" s="25" t="s">
        <v>7771</v>
      </c>
      <c r="G142" s="25" t="s">
        <v>7772</v>
      </c>
      <c r="H142" s="21">
        <v>16128.49</v>
      </c>
      <c r="I142" s="25" t="s">
        <v>7296</v>
      </c>
      <c r="J142" s="25" t="s">
        <v>7288</v>
      </c>
      <c r="K142" s="25" t="s">
        <v>7624</v>
      </c>
      <c r="L142" s="25" t="s">
        <v>7635</v>
      </c>
      <c r="M142" s="21">
        <v>16128.49</v>
      </c>
      <c r="N142" s="21">
        <v>16128.49</v>
      </c>
      <c r="O142" s="21">
        <v>0</v>
      </c>
      <c r="P142" s="21">
        <v>16128.49</v>
      </c>
      <c r="Q142" s="25" t="s">
        <v>7773</v>
      </c>
      <c r="R142" s="1" t="str">
        <f t="shared" si="3"/>
        <v>ST10043</v>
      </c>
      <c r="S142" t="str">
        <f>VLOOKUP(R142,Data!$C$2:$D$261,2,0)</f>
        <v>Hunt Club Manor</v>
      </c>
      <c r="T142">
        <f>COUNTIF('Feb 2022'!A:A,D142)+COUNTIF('Mar 2022'!A:A,D142)+COUNTIF('Apr 2022'!A:A,D142)+COUNTIF('May 2022'!A:A,D142)+COUNTIF('June 2022'!A:A,D142)+COUNTIF('July 2022'!A:A,D142)+COUNTIF('Aug 2022'!A:A,D142)+COUNTIF('Sep 2022'!A:A,D142)+COUNTIF('Oct 2022'!A:A,D142)+COUNTIF('Dec 2022'!A:A,D142)</f>
        <v>0</v>
      </c>
      <c r="U142" t="str">
        <f>VLOOKUP(Q142,'Capital Lookup'!A:B,2,FALSE)</f>
        <v>No</v>
      </c>
      <c r="V142" s="2">
        <f>IFERROR(VLOOKUP(LEFT(F142,10),'Find Purchase Orders'!B:J,9,FALSE),"")</f>
        <v>44580</v>
      </c>
      <c r="W142" s="25" t="s">
        <v>7261</v>
      </c>
    </row>
    <row r="143" spans="1:23" hidden="1">
      <c r="A143" s="25" t="s">
        <v>7774</v>
      </c>
      <c r="B143" s="25" t="s">
        <v>7506</v>
      </c>
      <c r="C143" s="25" t="s">
        <v>7254</v>
      </c>
      <c r="D143" s="25" t="s">
        <v>7775</v>
      </c>
      <c r="E143" s="25" t="s">
        <v>7500</v>
      </c>
      <c r="F143" s="25" t="s">
        <v>7776</v>
      </c>
      <c r="G143" s="25" t="s">
        <v>7777</v>
      </c>
      <c r="H143" s="21">
        <v>5753.96</v>
      </c>
      <c r="I143" s="25" t="s">
        <v>7296</v>
      </c>
      <c r="J143" s="25" t="s">
        <v>7288</v>
      </c>
      <c r="K143" s="25" t="s">
        <v>7778</v>
      </c>
      <c r="L143" s="25" t="s">
        <v>7779</v>
      </c>
      <c r="M143" s="21">
        <v>5753.96</v>
      </c>
      <c r="N143" s="21">
        <v>5733.62</v>
      </c>
      <c r="O143" s="21">
        <v>20.34</v>
      </c>
      <c r="P143" s="21">
        <v>5753.96</v>
      </c>
      <c r="Q143" s="25" t="s">
        <v>7780</v>
      </c>
      <c r="R143" s="1" t="str">
        <f t="shared" si="3"/>
        <v>ST10031</v>
      </c>
      <c r="S143" t="str">
        <f>VLOOKUP(R143,Data!$C$2:$D$261,2,0)</f>
        <v>Port Perry Villa</v>
      </c>
      <c r="T143">
        <f>COUNTIF('Feb 2022'!A:A,D143)+COUNTIF('Mar 2022'!A:A,D143)+COUNTIF('Apr 2022'!A:A,D143)+COUNTIF('May 2022'!A:A,D143)+COUNTIF('June 2022'!A:A,D143)+COUNTIF('July 2022'!A:A,D143)+COUNTIF('Aug 2022'!A:A,D143)+COUNTIF('Sep 2022'!A:A,D143)+COUNTIF('Oct 2022'!A:A,D143)+COUNTIF('Dec 2022'!A:A,D143)</f>
        <v>0</v>
      </c>
      <c r="U143" t="str">
        <f>VLOOKUP(Q143,'Capital Lookup'!A:B,2,FALSE)</f>
        <v>No</v>
      </c>
      <c r="V143" s="2">
        <f>IFERROR(VLOOKUP(LEFT(F143,10),'Find Purchase Orders'!B:J,9,FALSE),"")</f>
        <v>44580</v>
      </c>
      <c r="W143" s="25" t="s">
        <v>7261</v>
      </c>
    </row>
    <row r="144" spans="1:23" hidden="1">
      <c r="A144" s="25" t="s">
        <v>7261</v>
      </c>
      <c r="B144" s="25" t="s">
        <v>7781</v>
      </c>
      <c r="C144" s="25" t="s">
        <v>7264</v>
      </c>
      <c r="D144" s="25" t="s">
        <v>7782</v>
      </c>
      <c r="E144" s="25" t="s">
        <v>7783</v>
      </c>
      <c r="F144" s="25" t="s">
        <v>7784</v>
      </c>
      <c r="G144" s="25" t="s">
        <v>7785</v>
      </c>
      <c r="H144" s="21">
        <v>5302.55</v>
      </c>
      <c r="I144" s="25" t="s">
        <v>7287</v>
      </c>
      <c r="J144" s="25" t="s">
        <v>7288</v>
      </c>
      <c r="K144" s="25" t="s">
        <v>7262</v>
      </c>
      <c r="L144" s="25" t="s">
        <v>7259</v>
      </c>
      <c r="M144" s="21">
        <v>5302.55</v>
      </c>
      <c r="N144" s="21">
        <v>5302.55</v>
      </c>
      <c r="O144" s="21">
        <v>0</v>
      </c>
      <c r="P144" s="21">
        <v>252.5</v>
      </c>
      <c r="Q144" s="25" t="s">
        <v>7786</v>
      </c>
      <c r="R144" s="1" t="str">
        <f t="shared" si="3"/>
        <v>ST10060</v>
      </c>
      <c r="S144" t="str">
        <f>VLOOKUP(R144,Data!$C$2:$D$261,2,0)</f>
        <v>Whitecliff Retirement</v>
      </c>
      <c r="T144">
        <f>COUNTIF('Feb 2022'!A:A,D144)+COUNTIF('Mar 2022'!A:A,D144)+COUNTIF('Apr 2022'!A:A,D144)+COUNTIF('May 2022'!A:A,D144)+COUNTIF('June 2022'!A:A,D144)+COUNTIF('July 2022'!A:A,D144)+COUNTIF('Aug 2022'!A:A,D144)+COUNTIF('Sep 2022'!A:A,D144)+COUNTIF('Oct 2022'!A:A,D144)+COUNTIF('Dec 2022'!A:A,D144)</f>
        <v>0</v>
      </c>
      <c r="U144" t="str">
        <f>VLOOKUP(Q144,'Capital Lookup'!A:B,2,FALSE)</f>
        <v>No</v>
      </c>
      <c r="V144" s="2">
        <f>IFERROR(VLOOKUP(LEFT(F144,10),'Find Purchase Orders'!B:J,9,FALSE),"")</f>
        <v>44581</v>
      </c>
      <c r="W144" s="25" t="s">
        <v>7261</v>
      </c>
    </row>
    <row r="145" spans="1:23" hidden="1">
      <c r="A145" s="25" t="s">
        <v>7261</v>
      </c>
      <c r="B145" s="25" t="s">
        <v>7781</v>
      </c>
      <c r="C145" s="25" t="s">
        <v>7264</v>
      </c>
      <c r="D145" s="25" t="s">
        <v>7782</v>
      </c>
      <c r="E145" s="25" t="s">
        <v>7783</v>
      </c>
      <c r="F145" s="25" t="s">
        <v>7787</v>
      </c>
      <c r="G145" s="25" t="s">
        <v>7788</v>
      </c>
      <c r="H145" s="21">
        <v>131.25</v>
      </c>
      <c r="I145" s="25" t="s">
        <v>7287</v>
      </c>
      <c r="J145" s="25" t="s">
        <v>7288</v>
      </c>
      <c r="K145" s="25" t="s">
        <v>7262</v>
      </c>
      <c r="L145" s="25" t="s">
        <v>7259</v>
      </c>
      <c r="M145" s="21">
        <v>131.25</v>
      </c>
      <c r="N145" s="21">
        <v>131.25</v>
      </c>
      <c r="O145" s="21">
        <v>0</v>
      </c>
      <c r="P145" s="21">
        <v>6.25</v>
      </c>
      <c r="Q145" s="25" t="s">
        <v>7786</v>
      </c>
      <c r="R145" s="1" t="str">
        <f t="shared" si="3"/>
        <v>ST10060</v>
      </c>
      <c r="S145" t="str">
        <f>VLOOKUP(R145,Data!$C$2:$D$261,2,0)</f>
        <v>Whitecliff Retirement</v>
      </c>
      <c r="T145">
        <f>COUNTIF('Feb 2022'!A:A,D145)+COUNTIF('Mar 2022'!A:A,D145)+COUNTIF('Apr 2022'!A:A,D145)+COUNTIF('May 2022'!A:A,D145)+COUNTIF('June 2022'!A:A,D145)+COUNTIF('July 2022'!A:A,D145)+COUNTIF('Aug 2022'!A:A,D145)+COUNTIF('Sep 2022'!A:A,D145)+COUNTIF('Oct 2022'!A:A,D145)+COUNTIF('Dec 2022'!A:A,D145)</f>
        <v>0</v>
      </c>
      <c r="U145" t="str">
        <f>VLOOKUP(Q145,'Capital Lookup'!A:B,2,FALSE)</f>
        <v>No</v>
      </c>
      <c r="V145" s="2">
        <f>IFERROR(VLOOKUP(LEFT(F145,10),'Find Purchase Orders'!B:J,9,FALSE),"")</f>
        <v>44581</v>
      </c>
      <c r="W145" s="25" t="s">
        <v>7261</v>
      </c>
    </row>
    <row r="146" spans="1:23" hidden="1">
      <c r="A146" s="25" t="s">
        <v>7261</v>
      </c>
      <c r="B146" s="25" t="s">
        <v>7781</v>
      </c>
      <c r="C146" s="25" t="s">
        <v>7264</v>
      </c>
      <c r="D146" s="25" t="s">
        <v>7789</v>
      </c>
      <c r="E146" s="25" t="s">
        <v>7783</v>
      </c>
      <c r="F146" s="25" t="s">
        <v>7790</v>
      </c>
      <c r="G146" s="25" t="s">
        <v>7791</v>
      </c>
      <c r="H146" s="21">
        <v>262.5</v>
      </c>
      <c r="I146" s="25" t="s">
        <v>7296</v>
      </c>
      <c r="J146" s="25" t="s">
        <v>7288</v>
      </c>
      <c r="K146" s="25" t="s">
        <v>7262</v>
      </c>
      <c r="L146" s="25" t="s">
        <v>7259</v>
      </c>
      <c r="M146" s="21">
        <v>262.5</v>
      </c>
      <c r="N146" s="22">
        <v>0</v>
      </c>
      <c r="O146" s="21">
        <v>262.5</v>
      </c>
      <c r="P146" s="21">
        <v>262.5</v>
      </c>
      <c r="Q146" s="25" t="s">
        <v>7786</v>
      </c>
      <c r="R146" s="1" t="str">
        <f t="shared" si="3"/>
        <v>ST10060</v>
      </c>
      <c r="S146" t="str">
        <f>VLOOKUP(R146,Data!$C$2:$D$261,2,0)</f>
        <v>Whitecliff Retirement</v>
      </c>
      <c r="T146">
        <f>COUNTIF('Feb 2022'!A:A,D146)+COUNTIF('Mar 2022'!A:A,D146)+COUNTIF('Apr 2022'!A:A,D146)+COUNTIF('May 2022'!A:A,D146)+COUNTIF('June 2022'!A:A,D146)+COUNTIF('July 2022'!A:A,D146)+COUNTIF('Aug 2022'!A:A,D146)+COUNTIF('Sep 2022'!A:A,D146)+COUNTIF('Oct 2022'!A:A,D146)+COUNTIF('Dec 2022'!A:A,D146)</f>
        <v>0</v>
      </c>
      <c r="U146" t="str">
        <f>VLOOKUP(Q146,'Capital Lookup'!A:B,2,FALSE)</f>
        <v>No</v>
      </c>
      <c r="V146" s="2">
        <f>IFERROR(VLOOKUP(LEFT(F146,10),'Find Purchase Orders'!B:J,9,FALSE),"")</f>
        <v>44581</v>
      </c>
      <c r="W146" s="25" t="s">
        <v>7261</v>
      </c>
    </row>
    <row r="147" spans="1:23" hidden="1">
      <c r="A147" s="25" t="s">
        <v>7261</v>
      </c>
      <c r="B147" s="25" t="s">
        <v>7781</v>
      </c>
      <c r="C147" s="25" t="s">
        <v>7264</v>
      </c>
      <c r="D147" s="25" t="s">
        <v>7789</v>
      </c>
      <c r="E147" s="25" t="s">
        <v>7783</v>
      </c>
      <c r="F147" s="25" t="s">
        <v>7792</v>
      </c>
      <c r="G147" s="25" t="s">
        <v>7793</v>
      </c>
      <c r="H147" s="21">
        <v>6471.15</v>
      </c>
      <c r="I147" s="25" t="s">
        <v>7296</v>
      </c>
      <c r="J147" s="25" t="s">
        <v>7288</v>
      </c>
      <c r="K147" s="25" t="s">
        <v>7262</v>
      </c>
      <c r="L147" s="25" t="s">
        <v>7259</v>
      </c>
      <c r="M147" s="21">
        <v>6471.15</v>
      </c>
      <c r="N147" s="21">
        <v>5782.35</v>
      </c>
      <c r="O147" s="21">
        <v>688.8</v>
      </c>
      <c r="P147" s="21">
        <v>6471.15</v>
      </c>
      <c r="Q147" s="25" t="s">
        <v>7786</v>
      </c>
      <c r="R147" s="1" t="str">
        <f t="shared" si="3"/>
        <v>ST10060</v>
      </c>
      <c r="S147" t="str">
        <f>VLOOKUP(R147,Data!$C$2:$D$261,2,0)</f>
        <v>Whitecliff Retirement</v>
      </c>
      <c r="T147">
        <f>COUNTIF('Feb 2022'!A:A,D147)+COUNTIF('Mar 2022'!A:A,D147)+COUNTIF('Apr 2022'!A:A,D147)+COUNTIF('May 2022'!A:A,D147)+COUNTIF('June 2022'!A:A,D147)+COUNTIF('July 2022'!A:A,D147)+COUNTIF('Aug 2022'!A:A,D147)+COUNTIF('Sep 2022'!A:A,D147)+COUNTIF('Oct 2022'!A:A,D147)+COUNTIF('Dec 2022'!A:A,D147)</f>
        <v>0</v>
      </c>
      <c r="U147" t="str">
        <f>VLOOKUP(Q147,'Capital Lookup'!A:B,2,FALSE)</f>
        <v>No</v>
      </c>
      <c r="V147" s="2">
        <f>IFERROR(VLOOKUP(LEFT(F147,10),'Find Purchase Orders'!B:J,9,FALSE),"")</f>
        <v>44581</v>
      </c>
      <c r="W147" s="25" t="s">
        <v>7261</v>
      </c>
    </row>
    <row r="148" spans="1:23" hidden="1">
      <c r="A148" s="25" t="s">
        <v>7261</v>
      </c>
      <c r="B148" s="25" t="s">
        <v>7781</v>
      </c>
      <c r="C148" s="25" t="s">
        <v>7264</v>
      </c>
      <c r="D148" s="25" t="s">
        <v>7794</v>
      </c>
      <c r="E148" s="25" t="s">
        <v>7783</v>
      </c>
      <c r="F148" s="25" t="s">
        <v>7795</v>
      </c>
      <c r="G148" s="25" t="s">
        <v>7796</v>
      </c>
      <c r="H148" s="21">
        <v>5651.1</v>
      </c>
      <c r="I148" s="25" t="s">
        <v>7287</v>
      </c>
      <c r="J148" s="25" t="s">
        <v>7288</v>
      </c>
      <c r="K148" s="25" t="s">
        <v>7262</v>
      </c>
      <c r="L148" s="25" t="s">
        <v>7259</v>
      </c>
      <c r="M148" s="21">
        <v>5651.1</v>
      </c>
      <c r="N148" s="21">
        <v>5651.1</v>
      </c>
      <c r="O148" s="21">
        <v>0</v>
      </c>
      <c r="P148" s="21">
        <v>269.10000000000002</v>
      </c>
      <c r="Q148" s="25" t="s">
        <v>7786</v>
      </c>
      <c r="R148" s="1" t="str">
        <f t="shared" si="3"/>
        <v>ST10060</v>
      </c>
      <c r="S148" t="str">
        <f>VLOOKUP(R148,Data!$C$2:$D$261,2,0)</f>
        <v>Whitecliff Retirement</v>
      </c>
      <c r="T148">
        <f>COUNTIF('Feb 2022'!A:A,D148)+COUNTIF('Mar 2022'!A:A,D148)+COUNTIF('Apr 2022'!A:A,D148)+COUNTIF('May 2022'!A:A,D148)+COUNTIF('June 2022'!A:A,D148)+COUNTIF('July 2022'!A:A,D148)+COUNTIF('Aug 2022'!A:A,D148)+COUNTIF('Sep 2022'!A:A,D148)+COUNTIF('Oct 2022'!A:A,D148)+COUNTIF('Dec 2022'!A:A,D148)</f>
        <v>0</v>
      </c>
      <c r="U148" t="str">
        <f>VLOOKUP(Q148,'Capital Lookup'!A:B,2,FALSE)</f>
        <v>No</v>
      </c>
      <c r="V148" s="2">
        <f>IFERROR(VLOOKUP(LEFT(F148,10),'Find Purchase Orders'!B:J,9,FALSE),"")</f>
        <v>44581</v>
      </c>
      <c r="W148" s="25" t="s">
        <v>7261</v>
      </c>
    </row>
    <row r="149" spans="1:23" hidden="1">
      <c r="A149" s="25" t="s">
        <v>7261</v>
      </c>
      <c r="B149" s="25" t="s">
        <v>7781</v>
      </c>
      <c r="C149" s="25" t="s">
        <v>7264</v>
      </c>
      <c r="D149" s="25" t="s">
        <v>7794</v>
      </c>
      <c r="E149" s="25" t="s">
        <v>7783</v>
      </c>
      <c r="F149" s="25" t="s">
        <v>7797</v>
      </c>
      <c r="G149" s="25" t="s">
        <v>7798</v>
      </c>
      <c r="H149" s="21">
        <v>131.25</v>
      </c>
      <c r="I149" s="25" t="s">
        <v>7287</v>
      </c>
      <c r="J149" s="25" t="s">
        <v>7288</v>
      </c>
      <c r="K149" s="25" t="s">
        <v>7262</v>
      </c>
      <c r="L149" s="25" t="s">
        <v>7259</v>
      </c>
      <c r="M149" s="21">
        <v>131.25</v>
      </c>
      <c r="N149" s="21">
        <v>131.25</v>
      </c>
      <c r="O149" s="21">
        <v>0</v>
      </c>
      <c r="P149" s="21">
        <v>6.25</v>
      </c>
      <c r="Q149" s="25" t="s">
        <v>7786</v>
      </c>
      <c r="R149" s="1" t="str">
        <f t="shared" si="3"/>
        <v>ST10060</v>
      </c>
      <c r="S149" t="str">
        <f>VLOOKUP(R149,Data!$C$2:$D$261,2,0)</f>
        <v>Whitecliff Retirement</v>
      </c>
      <c r="T149">
        <f>COUNTIF('Feb 2022'!A:A,D149)+COUNTIF('Mar 2022'!A:A,D149)+COUNTIF('Apr 2022'!A:A,D149)+COUNTIF('May 2022'!A:A,D149)+COUNTIF('June 2022'!A:A,D149)+COUNTIF('July 2022'!A:A,D149)+COUNTIF('Aug 2022'!A:A,D149)+COUNTIF('Sep 2022'!A:A,D149)+COUNTIF('Oct 2022'!A:A,D149)+COUNTIF('Dec 2022'!A:A,D149)</f>
        <v>0</v>
      </c>
      <c r="U149" t="str">
        <f>VLOOKUP(Q149,'Capital Lookup'!A:B,2,FALSE)</f>
        <v>No</v>
      </c>
      <c r="V149" s="2">
        <f>IFERROR(VLOOKUP(LEFT(F149,10),'Find Purchase Orders'!B:J,9,FALSE),"")</f>
        <v>44581</v>
      </c>
      <c r="W149" s="25" t="s">
        <v>7261</v>
      </c>
    </row>
    <row r="150" spans="1:23" hidden="1">
      <c r="A150" s="25" t="s">
        <v>7269</v>
      </c>
      <c r="B150" s="25" t="s">
        <v>7799</v>
      </c>
      <c r="C150" s="25"/>
      <c r="D150" s="25" t="s">
        <v>7800</v>
      </c>
      <c r="E150" s="25" t="s">
        <v>7500</v>
      </c>
      <c r="F150" s="25" t="s">
        <v>7801</v>
      </c>
      <c r="G150" s="25" t="s">
        <v>7802</v>
      </c>
      <c r="H150" s="21">
        <v>1356.45</v>
      </c>
      <c r="I150" s="25" t="s">
        <v>7296</v>
      </c>
      <c r="J150" s="25" t="s">
        <v>7288</v>
      </c>
      <c r="K150" s="25" t="s">
        <v>7495</v>
      </c>
      <c r="L150" s="25" t="s">
        <v>7745</v>
      </c>
      <c r="M150" s="21">
        <v>1356.45</v>
      </c>
      <c r="N150" s="21">
        <v>1356.45</v>
      </c>
      <c r="O150" s="21">
        <v>0</v>
      </c>
      <c r="P150" s="21">
        <v>1356.45</v>
      </c>
      <c r="Q150" s="25" t="s">
        <v>7803</v>
      </c>
      <c r="R150" s="1" t="str">
        <f t="shared" si="3"/>
        <v>ST10333</v>
      </c>
      <c r="S150" t="str">
        <f>VLOOKUP(R150,Data!$C$2:$D$261,2,0)</f>
        <v>Heartwood</v>
      </c>
      <c r="T150">
        <f>COUNTIF('Feb 2022'!A:A,D150)+COUNTIF('Mar 2022'!A:A,D150)+COUNTIF('Apr 2022'!A:A,D150)+COUNTIF('May 2022'!A:A,D150)+COUNTIF('June 2022'!A:A,D150)+COUNTIF('July 2022'!A:A,D150)+COUNTIF('Aug 2022'!A:A,D150)+COUNTIF('Sep 2022'!A:A,D150)+COUNTIF('Oct 2022'!A:A,D150)+COUNTIF('Dec 2022'!A:A,D150)</f>
        <v>0</v>
      </c>
      <c r="U150" t="str">
        <f>VLOOKUP(Q150,'Capital Lookup'!A:B,2,FALSE)</f>
        <v>No</v>
      </c>
      <c r="V150" s="2">
        <f>IFERROR(VLOOKUP(LEFT(F150,10),'Find Purchase Orders'!B:J,9,FALSE),"")</f>
        <v>44581</v>
      </c>
      <c r="W150" s="25" t="s">
        <v>7261</v>
      </c>
    </row>
    <row r="151" spans="1:23" hidden="1">
      <c r="A151" s="25" t="s">
        <v>7269</v>
      </c>
      <c r="B151" s="25" t="s">
        <v>7804</v>
      </c>
      <c r="C151" s="25" t="s">
        <v>7271</v>
      </c>
      <c r="D151" s="25" t="s">
        <v>7805</v>
      </c>
      <c r="E151" s="25" t="s">
        <v>7492</v>
      </c>
      <c r="F151" s="25" t="s">
        <v>7806</v>
      </c>
      <c r="G151" s="25" t="s">
        <v>7807</v>
      </c>
      <c r="H151" s="21">
        <v>72048.800000000003</v>
      </c>
      <c r="I151" s="25" t="s">
        <v>7296</v>
      </c>
      <c r="J151" s="25" t="s">
        <v>7288</v>
      </c>
      <c r="K151" s="25" t="s">
        <v>7495</v>
      </c>
      <c r="L151" s="25" t="s">
        <v>7808</v>
      </c>
      <c r="M151" s="21">
        <v>72048.800000000003</v>
      </c>
      <c r="N151" s="21">
        <v>79253.679999999993</v>
      </c>
      <c r="O151" s="21">
        <v>-7204.88</v>
      </c>
      <c r="P151" s="21">
        <v>72048.800000000003</v>
      </c>
      <c r="Q151" s="25" t="s">
        <v>7809</v>
      </c>
      <c r="R151" s="1" t="str">
        <f t="shared" si="3"/>
        <v>ST10153</v>
      </c>
      <c r="S151" t="str">
        <f>VLOOKUP(R151,Data!$C$2:$D$261,2,0)</f>
        <v>Eagle Terrace</v>
      </c>
      <c r="T151">
        <f>COUNTIF('Feb 2022'!A:A,D151)+COUNTIF('Mar 2022'!A:A,D151)+COUNTIF('Apr 2022'!A:A,D151)+COUNTIF('May 2022'!A:A,D151)+COUNTIF('June 2022'!A:A,D151)+COUNTIF('July 2022'!A:A,D151)+COUNTIF('Aug 2022'!A:A,D151)+COUNTIF('Sep 2022'!A:A,D151)+COUNTIF('Oct 2022'!A:A,D151)+COUNTIF('Dec 2022'!A:A,D151)</f>
        <v>0</v>
      </c>
      <c r="U151" t="str">
        <f>VLOOKUP(Q151,'Capital Lookup'!A:B,2,FALSE)</f>
        <v>Yes</v>
      </c>
      <c r="V151" s="2">
        <f>IFERROR(VLOOKUP(LEFT(F151,10),'Find Purchase Orders'!B:J,9,FALSE),"")</f>
        <v>44582</v>
      </c>
      <c r="W151" s="25" t="s">
        <v>7261</v>
      </c>
    </row>
    <row r="152" spans="1:23" hidden="1">
      <c r="A152" s="25" t="s">
        <v>7269</v>
      </c>
      <c r="B152" s="25" t="s">
        <v>7594</v>
      </c>
      <c r="C152" s="25" t="s">
        <v>7271</v>
      </c>
      <c r="D152" s="25" t="s">
        <v>7810</v>
      </c>
      <c r="E152" s="25" t="s">
        <v>7492</v>
      </c>
      <c r="F152" s="25" t="s">
        <v>7811</v>
      </c>
      <c r="G152" s="25" t="s">
        <v>7812</v>
      </c>
      <c r="H152" s="21">
        <v>133057.5</v>
      </c>
      <c r="I152" s="25" t="s">
        <v>7296</v>
      </c>
      <c r="J152" s="25" t="s">
        <v>7288</v>
      </c>
      <c r="K152" s="25" t="s">
        <v>7495</v>
      </c>
      <c r="L152" s="25" t="s">
        <v>7808</v>
      </c>
      <c r="M152" s="21">
        <v>133057.5</v>
      </c>
      <c r="N152" s="21">
        <v>147724.91</v>
      </c>
      <c r="O152" s="21">
        <v>-14667.41</v>
      </c>
      <c r="P152" s="21">
        <v>133057.5</v>
      </c>
      <c r="Q152" s="25" t="s">
        <v>7813</v>
      </c>
      <c r="R152" s="1" t="str">
        <f t="shared" si="3"/>
        <v>ST10157</v>
      </c>
      <c r="S152" t="str">
        <f>VLOOKUP(R152,Data!$C$2:$D$261,2,0)</f>
        <v>Hallowell House</v>
      </c>
      <c r="T152">
        <f>COUNTIF('Feb 2022'!A:A,D152)+COUNTIF('Mar 2022'!A:A,D152)+COUNTIF('Apr 2022'!A:A,D152)+COUNTIF('May 2022'!A:A,D152)+COUNTIF('June 2022'!A:A,D152)+COUNTIF('July 2022'!A:A,D152)+COUNTIF('Aug 2022'!A:A,D152)+COUNTIF('Sep 2022'!A:A,D152)+COUNTIF('Oct 2022'!A:A,D152)+COUNTIF('Dec 2022'!A:A,D152)</f>
        <v>0</v>
      </c>
      <c r="U152" t="str">
        <f>VLOOKUP(Q152,'Capital Lookup'!A:B,2,FALSE)</f>
        <v>Yes</v>
      </c>
      <c r="V152" s="2">
        <f>IFERROR(VLOOKUP(LEFT(F152,10),'Find Purchase Orders'!B:J,9,FALSE),"")</f>
        <v>44600</v>
      </c>
      <c r="W152" s="25" t="s">
        <v>7261</v>
      </c>
    </row>
    <row r="153" spans="1:23" hidden="1">
      <c r="A153" s="25" t="s">
        <v>7269</v>
      </c>
      <c r="B153" s="25" t="s">
        <v>7799</v>
      </c>
      <c r="C153" s="25"/>
      <c r="D153" s="25" t="s">
        <v>7814</v>
      </c>
      <c r="E153" s="25" t="s">
        <v>7492</v>
      </c>
      <c r="F153" s="25" t="s">
        <v>7815</v>
      </c>
      <c r="G153" s="25" t="s">
        <v>7816</v>
      </c>
      <c r="H153" s="21">
        <v>211875</v>
      </c>
      <c r="I153" s="25" t="s">
        <v>7296</v>
      </c>
      <c r="J153" s="25" t="s">
        <v>7288</v>
      </c>
      <c r="K153" s="25" t="s">
        <v>7495</v>
      </c>
      <c r="L153" s="25" t="s">
        <v>7808</v>
      </c>
      <c r="M153" s="21">
        <v>211875</v>
      </c>
      <c r="N153" s="21">
        <v>215348.62</v>
      </c>
      <c r="O153" s="21">
        <v>-3473.62</v>
      </c>
      <c r="P153" s="21">
        <v>211875</v>
      </c>
      <c r="Q153" s="25" t="s">
        <v>7817</v>
      </c>
      <c r="R153" s="1" t="str">
        <f t="shared" si="3"/>
        <v>ST10333</v>
      </c>
      <c r="S153" t="str">
        <f>VLOOKUP(R153,Data!$C$2:$D$261,2,0)</f>
        <v>Heartwood</v>
      </c>
      <c r="T153">
        <f>COUNTIF('Feb 2022'!A:A,D153)+COUNTIF('Mar 2022'!A:A,D153)+COUNTIF('Apr 2022'!A:A,D153)+COUNTIF('May 2022'!A:A,D153)+COUNTIF('June 2022'!A:A,D153)+COUNTIF('July 2022'!A:A,D153)+COUNTIF('Aug 2022'!A:A,D153)+COUNTIF('Sep 2022'!A:A,D153)+COUNTIF('Oct 2022'!A:A,D153)+COUNTIF('Dec 2022'!A:A,D153)</f>
        <v>0</v>
      </c>
      <c r="U153" t="str">
        <f>VLOOKUP(Q153,'Capital Lookup'!A:B,2,FALSE)</f>
        <v>Yes</v>
      </c>
      <c r="V153" s="2">
        <f>IFERROR(VLOOKUP(LEFT(F153,10),'Find Purchase Orders'!B:J,9,FALSE),"")</f>
        <v>44600</v>
      </c>
      <c r="W153" s="25" t="s">
        <v>7261</v>
      </c>
    </row>
    <row r="154" spans="1:23" hidden="1">
      <c r="A154" s="25" t="s">
        <v>7269</v>
      </c>
      <c r="B154" s="25" t="s">
        <v>7818</v>
      </c>
      <c r="C154" s="25" t="s">
        <v>7271</v>
      </c>
      <c r="D154" s="25" t="s">
        <v>7819</v>
      </c>
      <c r="E154" s="25" t="s">
        <v>7492</v>
      </c>
      <c r="F154" s="25" t="s">
        <v>7820</v>
      </c>
      <c r="G154" s="25" t="s">
        <v>7821</v>
      </c>
      <c r="H154" s="21">
        <v>62387.3</v>
      </c>
      <c r="I154" s="25" t="s">
        <v>7296</v>
      </c>
      <c r="J154" s="25" t="s">
        <v>7288</v>
      </c>
      <c r="K154" s="25" t="s">
        <v>7495</v>
      </c>
      <c r="L154" s="25" t="s">
        <v>7808</v>
      </c>
      <c r="M154" s="21">
        <v>62387.3</v>
      </c>
      <c r="N154" s="21">
        <v>67383.03</v>
      </c>
      <c r="O154" s="21">
        <v>-4995.7299999999996</v>
      </c>
      <c r="P154" s="21">
        <v>62387.3</v>
      </c>
      <c r="Q154" s="25" t="s">
        <v>7822</v>
      </c>
      <c r="R154" s="1" t="str">
        <f t="shared" si="3"/>
        <v>ST10180</v>
      </c>
      <c r="S154" t="str">
        <f>VLOOKUP(R154,Data!$C$2:$D$261,2,0)</f>
        <v>Pinecrest Manor</v>
      </c>
      <c r="T154">
        <f>COUNTIF('Feb 2022'!A:A,D154)+COUNTIF('Mar 2022'!A:A,D154)+COUNTIF('Apr 2022'!A:A,D154)+COUNTIF('May 2022'!A:A,D154)+COUNTIF('June 2022'!A:A,D154)+COUNTIF('July 2022'!A:A,D154)+COUNTIF('Aug 2022'!A:A,D154)+COUNTIF('Sep 2022'!A:A,D154)+COUNTIF('Oct 2022'!A:A,D154)+COUNTIF('Dec 2022'!A:A,D154)</f>
        <v>0</v>
      </c>
      <c r="U154" t="str">
        <f>VLOOKUP(Q154,'Capital Lookup'!A:B,2,FALSE)</f>
        <v>Yes</v>
      </c>
      <c r="V154" s="2">
        <f>IFERROR(VLOOKUP(LEFT(F154,10),'Find Purchase Orders'!B:J,9,FALSE),"")</f>
        <v>44586</v>
      </c>
      <c r="W154" s="25" t="s">
        <v>7261</v>
      </c>
    </row>
    <row r="155" spans="1:23" hidden="1">
      <c r="A155" s="25" t="s">
        <v>7478</v>
      </c>
      <c r="B155" s="25" t="s">
        <v>7823</v>
      </c>
      <c r="C155" s="25" t="s">
        <v>7587</v>
      </c>
      <c r="D155" s="25" t="s">
        <v>7824</v>
      </c>
      <c r="E155" s="25" t="s">
        <v>7492</v>
      </c>
      <c r="F155" s="25" t="s">
        <v>7825</v>
      </c>
      <c r="G155" s="25" t="s">
        <v>7826</v>
      </c>
      <c r="H155" s="21">
        <v>245436</v>
      </c>
      <c r="I155" s="25" t="s">
        <v>7296</v>
      </c>
      <c r="J155" s="25" t="s">
        <v>7288</v>
      </c>
      <c r="K155" s="25" t="s">
        <v>7495</v>
      </c>
      <c r="L155" s="25" t="s">
        <v>7808</v>
      </c>
      <c r="M155" s="21">
        <v>245436</v>
      </c>
      <c r="N155" s="21">
        <v>391488.44</v>
      </c>
      <c r="O155" s="21">
        <v>-146052.44</v>
      </c>
      <c r="P155" s="21">
        <v>245436</v>
      </c>
      <c r="Q155" s="25" t="s">
        <v>7827</v>
      </c>
      <c r="R155" s="1" t="str">
        <f t="shared" si="3"/>
        <v>ST10145</v>
      </c>
      <c r="S155" t="str">
        <f>VLOOKUP(R155,Data!$C$2:$D$261,2,0)</f>
        <v>Ridgeview</v>
      </c>
      <c r="T155">
        <f>COUNTIF('Feb 2022'!A:A,D155)+COUNTIF('Mar 2022'!A:A,D155)+COUNTIF('Apr 2022'!A:A,D155)+COUNTIF('May 2022'!A:A,D155)+COUNTIF('June 2022'!A:A,D155)+COUNTIF('July 2022'!A:A,D155)+COUNTIF('Aug 2022'!A:A,D155)+COUNTIF('Sep 2022'!A:A,D155)+COUNTIF('Oct 2022'!A:A,D155)+COUNTIF('Dec 2022'!A:A,D155)</f>
        <v>0</v>
      </c>
      <c r="U155" t="str">
        <f>VLOOKUP(Q155,'Capital Lookup'!A:B,2,FALSE)</f>
        <v>Yes</v>
      </c>
      <c r="V155" s="2">
        <f>IFERROR(VLOOKUP(LEFT(F155,10),'Find Purchase Orders'!B:J,9,FALSE),"")</f>
        <v>44600</v>
      </c>
      <c r="W155" s="25" t="s">
        <v>7261</v>
      </c>
    </row>
    <row r="156" spans="1:23" hidden="1">
      <c r="A156" s="25" t="s">
        <v>7269</v>
      </c>
      <c r="B156" s="25" t="s">
        <v>7828</v>
      </c>
      <c r="C156" s="25" t="s">
        <v>7271</v>
      </c>
      <c r="D156" s="25" t="s">
        <v>7829</v>
      </c>
      <c r="E156" s="25" t="s">
        <v>7492</v>
      </c>
      <c r="F156" s="25" t="s">
        <v>7830</v>
      </c>
      <c r="G156" s="25" t="s">
        <v>7831</v>
      </c>
      <c r="H156" s="21">
        <v>121576.7</v>
      </c>
      <c r="I156" s="25" t="s">
        <v>7296</v>
      </c>
      <c r="J156" s="25" t="s">
        <v>7288</v>
      </c>
      <c r="K156" s="25" t="s">
        <v>7495</v>
      </c>
      <c r="L156" s="25" t="s">
        <v>7808</v>
      </c>
      <c r="M156" s="21">
        <v>121576.7</v>
      </c>
      <c r="N156" s="21">
        <v>133734.37</v>
      </c>
      <c r="O156" s="21">
        <v>-12157.67</v>
      </c>
      <c r="P156" s="21">
        <v>121576.7</v>
      </c>
      <c r="Q156" s="25" t="s">
        <v>7832</v>
      </c>
      <c r="R156" s="1" t="str">
        <f t="shared" si="3"/>
        <v>ST10185</v>
      </c>
      <c r="S156" t="str">
        <f>VLOOKUP(R156,Data!$C$2:$D$261,2,0)</f>
        <v>Summit Place</v>
      </c>
      <c r="T156">
        <f>COUNTIF('Feb 2022'!A:A,D156)+COUNTIF('Mar 2022'!A:A,D156)+COUNTIF('Apr 2022'!A:A,D156)+COUNTIF('May 2022'!A:A,D156)+COUNTIF('June 2022'!A:A,D156)+COUNTIF('July 2022'!A:A,D156)+COUNTIF('Aug 2022'!A:A,D156)+COUNTIF('Sep 2022'!A:A,D156)+COUNTIF('Oct 2022'!A:A,D156)+COUNTIF('Dec 2022'!A:A,D156)</f>
        <v>0</v>
      </c>
      <c r="U156" t="str">
        <f>VLOOKUP(Q156,'Capital Lookup'!A:B,2,FALSE)</f>
        <v>Yes</v>
      </c>
      <c r="V156" s="2">
        <f>IFERROR(VLOOKUP(LEFT(F156,10),'Find Purchase Orders'!B:J,9,FALSE),"")</f>
        <v>44601</v>
      </c>
      <c r="W156" s="25" t="s">
        <v>7261</v>
      </c>
    </row>
    <row r="157" spans="1:23" hidden="1">
      <c r="A157" s="25" t="s">
        <v>7269</v>
      </c>
      <c r="B157" s="25" t="s">
        <v>7833</v>
      </c>
      <c r="C157" s="25" t="s">
        <v>7271</v>
      </c>
      <c r="D157" s="25" t="s">
        <v>7834</v>
      </c>
      <c r="E157" s="25" t="s">
        <v>7492</v>
      </c>
      <c r="F157" s="25" t="s">
        <v>7835</v>
      </c>
      <c r="G157" s="25" t="s">
        <v>7836</v>
      </c>
      <c r="H157" s="21">
        <v>183331.20000000001</v>
      </c>
      <c r="I157" s="25" t="s">
        <v>7296</v>
      </c>
      <c r="J157" s="25" t="s">
        <v>7288</v>
      </c>
      <c r="K157" s="25" t="s">
        <v>7495</v>
      </c>
      <c r="L157" s="25" t="s">
        <v>7808</v>
      </c>
      <c r="M157" s="21">
        <v>183331.20000000001</v>
      </c>
      <c r="N157" s="21">
        <v>201663.99</v>
      </c>
      <c r="O157" s="21">
        <v>-18332.79</v>
      </c>
      <c r="P157" s="21">
        <v>183331.20000000001</v>
      </c>
      <c r="Q157" s="25" t="s">
        <v>7837</v>
      </c>
      <c r="R157" s="1" t="str">
        <f t="shared" si="3"/>
        <v>ST10156</v>
      </c>
      <c r="S157" t="str">
        <f>VLOOKUP(R157,Data!$C$2:$D$261,2,0)</f>
        <v>ThorntonView</v>
      </c>
      <c r="T157">
        <f>COUNTIF('Feb 2022'!A:A,D157)+COUNTIF('Mar 2022'!A:A,D157)+COUNTIF('Apr 2022'!A:A,D157)+COUNTIF('May 2022'!A:A,D157)+COUNTIF('June 2022'!A:A,D157)+COUNTIF('July 2022'!A:A,D157)+COUNTIF('Aug 2022'!A:A,D157)+COUNTIF('Sep 2022'!A:A,D157)+COUNTIF('Oct 2022'!A:A,D157)+COUNTIF('Dec 2022'!A:A,D157)</f>
        <v>0</v>
      </c>
      <c r="U157" t="str">
        <f>VLOOKUP(Q157,'Capital Lookup'!A:B,2,FALSE)</f>
        <v>Yes</v>
      </c>
      <c r="V157" s="2">
        <f>IFERROR(VLOOKUP(LEFT(F157,10),'Find Purchase Orders'!B:J,9,FALSE),"")</f>
        <v>44606</v>
      </c>
      <c r="W157" s="25" t="s">
        <v>7261</v>
      </c>
    </row>
    <row r="158" spans="1:23" hidden="1">
      <c r="A158" s="25" t="s">
        <v>7269</v>
      </c>
      <c r="B158" s="25" t="s">
        <v>7838</v>
      </c>
      <c r="C158" s="25"/>
      <c r="D158" s="25" t="s">
        <v>7839</v>
      </c>
      <c r="E158" s="25" t="s">
        <v>7492</v>
      </c>
      <c r="F158" s="25" t="s">
        <v>7840</v>
      </c>
      <c r="G158" s="25" t="s">
        <v>7841</v>
      </c>
      <c r="H158" s="21">
        <v>64568.2</v>
      </c>
      <c r="I158" s="25" t="s">
        <v>7296</v>
      </c>
      <c r="J158" s="25" t="s">
        <v>7288</v>
      </c>
      <c r="K158" s="25" t="s">
        <v>7495</v>
      </c>
      <c r="L158" s="25" t="s">
        <v>7808</v>
      </c>
      <c r="M158" s="21">
        <v>64568.2</v>
      </c>
      <c r="N158" s="21">
        <v>71025.02</v>
      </c>
      <c r="O158" s="21">
        <v>-6456.82</v>
      </c>
      <c r="P158" s="21">
        <v>64568.2</v>
      </c>
      <c r="Q158" s="25" t="s">
        <v>7842</v>
      </c>
      <c r="R158" s="1" t="str">
        <f t="shared" si="3"/>
        <v>ST10336</v>
      </c>
      <c r="S158" t="str">
        <f>VLOOKUP(R158,Data!$C$2:$D$261,2,0)</f>
        <v>The Village Seniors Community</v>
      </c>
      <c r="T158">
        <f>COUNTIF('Feb 2022'!A:A,D158)+COUNTIF('Mar 2022'!A:A,D158)+COUNTIF('Apr 2022'!A:A,D158)+COUNTIF('May 2022'!A:A,D158)+COUNTIF('June 2022'!A:A,D158)+COUNTIF('July 2022'!A:A,D158)+COUNTIF('Aug 2022'!A:A,D158)+COUNTIF('Sep 2022'!A:A,D158)+COUNTIF('Oct 2022'!A:A,D158)+COUNTIF('Dec 2022'!A:A,D158)</f>
        <v>0</v>
      </c>
      <c r="U158" t="str">
        <f>VLOOKUP(Q158,'Capital Lookup'!A:B,2,FALSE)</f>
        <v>No</v>
      </c>
      <c r="V158" s="2">
        <f>IFERROR(VLOOKUP(LEFT(F158,10),'Find Purchase Orders'!B:J,9,FALSE),"")</f>
        <v>44582</v>
      </c>
      <c r="W158" s="25" t="s">
        <v>7261</v>
      </c>
    </row>
    <row r="159" spans="1:23" hidden="1">
      <c r="A159" s="25" t="s">
        <v>7269</v>
      </c>
      <c r="B159" s="25" t="s">
        <v>7843</v>
      </c>
      <c r="C159" s="25" t="s">
        <v>7271</v>
      </c>
      <c r="D159" s="25" t="s">
        <v>7844</v>
      </c>
      <c r="E159" s="25" t="s">
        <v>7492</v>
      </c>
      <c r="F159" s="25" t="s">
        <v>7845</v>
      </c>
      <c r="G159" s="25" t="s">
        <v>7846</v>
      </c>
      <c r="H159" s="21">
        <v>103202.9</v>
      </c>
      <c r="I159" s="25" t="s">
        <v>7296</v>
      </c>
      <c r="J159" s="25" t="s">
        <v>7288</v>
      </c>
      <c r="K159" s="25" t="s">
        <v>7495</v>
      </c>
      <c r="L159" s="25" t="s">
        <v>7808</v>
      </c>
      <c r="M159" s="21">
        <v>103202.9</v>
      </c>
      <c r="N159" s="21">
        <v>113523.19</v>
      </c>
      <c r="O159" s="21">
        <v>-10320.290000000001</v>
      </c>
      <c r="P159" s="21">
        <v>103202.9</v>
      </c>
      <c r="Q159" s="25" t="s">
        <v>7847</v>
      </c>
      <c r="R159" s="1" t="str">
        <f t="shared" si="3"/>
        <v>ST10167</v>
      </c>
      <c r="S159" t="str">
        <f>VLOOKUP(R159,Data!$C$2:$D$261,2,0)</f>
        <v>Main Street Terrace</v>
      </c>
      <c r="T159">
        <f>COUNTIF('Feb 2022'!A:A,D159)+COUNTIF('Mar 2022'!A:A,D159)+COUNTIF('Apr 2022'!A:A,D159)+COUNTIF('May 2022'!A:A,D159)+COUNTIF('June 2022'!A:A,D159)+COUNTIF('July 2022'!A:A,D159)+COUNTIF('Aug 2022'!A:A,D159)+COUNTIF('Sep 2022'!A:A,D159)+COUNTIF('Oct 2022'!A:A,D159)+COUNTIF('Dec 2022'!A:A,D159)</f>
        <v>0</v>
      </c>
      <c r="U159" t="str">
        <f>VLOOKUP(Q159,'Capital Lookup'!A:B,2,FALSE)</f>
        <v>Yes</v>
      </c>
      <c r="V159" s="2">
        <f>IFERROR(VLOOKUP(LEFT(F159,10),'Find Purchase Orders'!B:J,9,FALSE),"")</f>
        <v>44600</v>
      </c>
      <c r="W159" s="25" t="s">
        <v>7261</v>
      </c>
    </row>
    <row r="160" spans="1:23" hidden="1">
      <c r="A160" s="25" t="s">
        <v>7478</v>
      </c>
      <c r="B160" s="25" t="s">
        <v>7848</v>
      </c>
      <c r="C160" s="25"/>
      <c r="D160" s="25" t="s">
        <v>7849</v>
      </c>
      <c r="E160" s="25" t="s">
        <v>7492</v>
      </c>
      <c r="F160" s="25" t="s">
        <v>7850</v>
      </c>
      <c r="G160" s="25" t="s">
        <v>7851</v>
      </c>
      <c r="H160" s="21">
        <v>3907.54</v>
      </c>
      <c r="I160" s="25" t="s">
        <v>7296</v>
      </c>
      <c r="J160" s="25" t="s">
        <v>7288</v>
      </c>
      <c r="K160" s="25" t="s">
        <v>7495</v>
      </c>
      <c r="L160" s="25" t="s">
        <v>7496</v>
      </c>
      <c r="M160" s="21">
        <v>3907.54</v>
      </c>
      <c r="N160" s="21">
        <v>2890.54</v>
      </c>
      <c r="O160" s="21">
        <v>1017</v>
      </c>
      <c r="P160" s="21">
        <v>3907.54</v>
      </c>
      <c r="Q160" s="25" t="s">
        <v>7852</v>
      </c>
      <c r="R160" s="1" t="str">
        <f t="shared" si="3"/>
        <v>ST10297</v>
      </c>
      <c r="S160" t="str">
        <f>VLOOKUP(R160,Data!$C$2:$D$261,2,0)</f>
        <v>Arbour Heights</v>
      </c>
      <c r="T160">
        <f>COUNTIF('Feb 2022'!A:A,D160)+COUNTIF('Mar 2022'!A:A,D160)+COUNTIF('Apr 2022'!A:A,D160)+COUNTIF('May 2022'!A:A,D160)+COUNTIF('June 2022'!A:A,D160)+COUNTIF('July 2022'!A:A,D160)+COUNTIF('Aug 2022'!A:A,D160)+COUNTIF('Sep 2022'!A:A,D160)+COUNTIF('Oct 2022'!A:A,D160)+COUNTIF('Dec 2022'!A:A,D160)</f>
        <v>0</v>
      </c>
      <c r="U160" t="str">
        <f>VLOOKUP(Q160,'Capital Lookup'!A:B,2,FALSE)</f>
        <v>No</v>
      </c>
      <c r="V160" s="2">
        <f>IFERROR(VLOOKUP(LEFT(F160,10),'Find Purchase Orders'!B:J,9,FALSE),"")</f>
        <v>44585</v>
      </c>
      <c r="W160" s="25" t="s">
        <v>7261</v>
      </c>
    </row>
    <row r="161" spans="1:23" hidden="1">
      <c r="A161" s="25" t="s">
        <v>7269</v>
      </c>
      <c r="B161" s="25" t="s">
        <v>7853</v>
      </c>
      <c r="C161" s="25"/>
      <c r="D161" s="25" t="s">
        <v>7854</v>
      </c>
      <c r="E161" s="25" t="s">
        <v>7492</v>
      </c>
      <c r="F161" s="25" t="s">
        <v>7855</v>
      </c>
      <c r="G161" s="25" t="s">
        <v>7856</v>
      </c>
      <c r="H161" s="21">
        <v>2587.6999999999998</v>
      </c>
      <c r="I161" s="25" t="s">
        <v>7296</v>
      </c>
      <c r="J161" s="25" t="s">
        <v>7288</v>
      </c>
      <c r="K161" s="25" t="s">
        <v>7495</v>
      </c>
      <c r="L161" s="25" t="s">
        <v>7808</v>
      </c>
      <c r="M161" s="21">
        <v>2587.6999999999998</v>
      </c>
      <c r="N161" s="21">
        <v>2587.6999999999998</v>
      </c>
      <c r="O161" s="21">
        <v>0</v>
      </c>
      <c r="P161" s="21">
        <v>2587.6999999999998</v>
      </c>
      <c r="Q161" s="25" t="s">
        <v>7857</v>
      </c>
      <c r="R161" s="1" t="str">
        <f t="shared" si="3"/>
        <v>ST10330</v>
      </c>
      <c r="S161" t="str">
        <f>VLOOKUP(R161,Data!$C$2:$D$261,2,0)</f>
        <v>BayWoods Place</v>
      </c>
      <c r="T161">
        <f>COUNTIF('Feb 2022'!A:A,D161)+COUNTIF('Mar 2022'!A:A,D161)+COUNTIF('Apr 2022'!A:A,D161)+COUNTIF('May 2022'!A:A,D161)+COUNTIF('June 2022'!A:A,D161)+COUNTIF('July 2022'!A:A,D161)+COUNTIF('Aug 2022'!A:A,D161)+COUNTIF('Sep 2022'!A:A,D161)+COUNTIF('Oct 2022'!A:A,D161)+COUNTIF('Dec 2022'!A:A,D161)</f>
        <v>0</v>
      </c>
      <c r="U161" t="str">
        <f>VLOOKUP(Q161,'Capital Lookup'!A:B,2,FALSE)</f>
        <v>Yes</v>
      </c>
      <c r="V161" s="2">
        <f>IFERROR(VLOOKUP(LEFT(F161,10),'Find Purchase Orders'!B:J,9,FALSE),"")</f>
        <v>44581</v>
      </c>
      <c r="W161" s="25" t="s">
        <v>7261</v>
      </c>
    </row>
    <row r="162" spans="1:23" hidden="1">
      <c r="A162" s="25" t="s">
        <v>7269</v>
      </c>
      <c r="B162" s="25" t="s">
        <v>7858</v>
      </c>
      <c r="C162" s="25"/>
      <c r="D162" s="25" t="s">
        <v>7859</v>
      </c>
      <c r="E162" s="25" t="s">
        <v>7492</v>
      </c>
      <c r="F162" s="25" t="s">
        <v>7860</v>
      </c>
      <c r="G162" s="25" t="s">
        <v>7861</v>
      </c>
      <c r="H162" s="21">
        <v>5530.22</v>
      </c>
      <c r="I162" s="25" t="s">
        <v>7296</v>
      </c>
      <c r="J162" s="25" t="s">
        <v>7288</v>
      </c>
      <c r="K162" s="25" t="s">
        <v>7495</v>
      </c>
      <c r="L162" s="25" t="s">
        <v>7496</v>
      </c>
      <c r="M162" s="21">
        <v>5530.22</v>
      </c>
      <c r="N162" s="21">
        <v>4924.54</v>
      </c>
      <c r="O162" s="21">
        <v>605.67999999999995</v>
      </c>
      <c r="P162" s="21">
        <v>5530.22</v>
      </c>
      <c r="Q162" s="25" t="s">
        <v>7862</v>
      </c>
      <c r="R162" s="1" t="str">
        <f t="shared" si="3"/>
        <v>ST10331</v>
      </c>
      <c r="S162" t="str">
        <f>VLOOKUP(R162,Data!$C$2:$D$261,2,0)</f>
        <v>Carlingview Manor</v>
      </c>
      <c r="T162">
        <f>COUNTIF('Feb 2022'!A:A,D162)+COUNTIF('Mar 2022'!A:A,D162)+COUNTIF('Apr 2022'!A:A,D162)+COUNTIF('May 2022'!A:A,D162)+COUNTIF('June 2022'!A:A,D162)+COUNTIF('July 2022'!A:A,D162)+COUNTIF('Aug 2022'!A:A,D162)+COUNTIF('Sep 2022'!A:A,D162)+COUNTIF('Oct 2022'!A:A,D162)+COUNTIF('Dec 2022'!A:A,D162)</f>
        <v>0</v>
      </c>
      <c r="U162" t="str">
        <f>VLOOKUP(Q162,'Capital Lookup'!A:B,2,FALSE)</f>
        <v>No</v>
      </c>
      <c r="V162" s="2">
        <f>IFERROR(VLOOKUP(LEFT(F162,10),'Find Purchase Orders'!B:J,9,FALSE),"")</f>
        <v>44582</v>
      </c>
      <c r="W162" s="25" t="s">
        <v>7261</v>
      </c>
    </row>
    <row r="163" spans="1:23" hidden="1">
      <c r="A163" s="25" t="s">
        <v>7261</v>
      </c>
      <c r="B163" s="25" t="s">
        <v>7863</v>
      </c>
      <c r="C163" s="25" t="s">
        <v>7282</v>
      </c>
      <c r="D163" s="25" t="s">
        <v>7864</v>
      </c>
      <c r="E163" s="25" t="s">
        <v>7865</v>
      </c>
      <c r="F163" s="25" t="s">
        <v>7866</v>
      </c>
      <c r="G163" s="25" t="s">
        <v>7867</v>
      </c>
      <c r="H163" s="21">
        <v>6392.46</v>
      </c>
      <c r="I163" s="25" t="s">
        <v>7296</v>
      </c>
      <c r="J163" s="25" t="s">
        <v>7288</v>
      </c>
      <c r="K163" s="25" t="s">
        <v>7262</v>
      </c>
      <c r="L163" s="25" t="s">
        <v>7259</v>
      </c>
      <c r="M163" s="21">
        <v>6392.46</v>
      </c>
      <c r="N163" s="21">
        <v>6924.12</v>
      </c>
      <c r="O163" s="21">
        <v>-531.66</v>
      </c>
      <c r="P163" s="21">
        <v>6392.46</v>
      </c>
      <c r="Q163" s="25" t="s">
        <v>7868</v>
      </c>
      <c r="R163" s="1" t="str">
        <f t="shared" si="3"/>
        <v>ST10029</v>
      </c>
      <c r="S163" t="str">
        <f>VLOOKUP(R163,Data!$C$2:$D$261,2,0)</f>
        <v>Leaside</v>
      </c>
      <c r="T163">
        <f>COUNTIF('Feb 2022'!A:A,D163)+COUNTIF('Mar 2022'!A:A,D163)+COUNTIF('Apr 2022'!A:A,D163)+COUNTIF('May 2022'!A:A,D163)+COUNTIF('June 2022'!A:A,D163)+COUNTIF('July 2022'!A:A,D163)+COUNTIF('Aug 2022'!A:A,D163)+COUNTIF('Sep 2022'!A:A,D163)+COUNTIF('Oct 2022'!A:A,D163)+COUNTIF('Dec 2022'!A:A,D163)</f>
        <v>0</v>
      </c>
      <c r="U163" t="str">
        <f>VLOOKUP(Q163,'Capital Lookup'!A:B,2,FALSE)</f>
        <v>No</v>
      </c>
      <c r="V163" s="2">
        <f>IFERROR(VLOOKUP(LEFT(F163,10),'Find Purchase Orders'!B:J,9,FALSE),"")</f>
        <v>44588</v>
      </c>
      <c r="W163" s="25" t="s">
        <v>7261</v>
      </c>
    </row>
    <row r="164" spans="1:23" hidden="1">
      <c r="A164" s="25" t="s">
        <v>7261</v>
      </c>
      <c r="B164" s="25" t="s">
        <v>7863</v>
      </c>
      <c r="C164" s="25" t="s">
        <v>7282</v>
      </c>
      <c r="D164" s="25" t="s">
        <v>7864</v>
      </c>
      <c r="E164" s="25" t="s">
        <v>7865</v>
      </c>
      <c r="F164" s="25" t="s">
        <v>7869</v>
      </c>
      <c r="G164" s="25" t="s">
        <v>7870</v>
      </c>
      <c r="H164" s="21">
        <v>293.8</v>
      </c>
      <c r="I164" s="25" t="s">
        <v>7296</v>
      </c>
      <c r="J164" s="25" t="s">
        <v>7288</v>
      </c>
      <c r="K164" s="25" t="s">
        <v>7262</v>
      </c>
      <c r="L164" s="25" t="s">
        <v>7259</v>
      </c>
      <c r="M164" s="21">
        <v>293.8</v>
      </c>
      <c r="N164" s="21">
        <v>293.8</v>
      </c>
      <c r="O164" s="21">
        <v>0</v>
      </c>
      <c r="P164" s="21">
        <v>293.8</v>
      </c>
      <c r="Q164" s="25" t="s">
        <v>7868</v>
      </c>
      <c r="R164" s="1" t="str">
        <f t="shared" si="3"/>
        <v>ST10029</v>
      </c>
      <c r="S164" t="str">
        <f>VLOOKUP(R164,Data!$C$2:$D$261,2,0)</f>
        <v>Leaside</v>
      </c>
      <c r="T164">
        <f>COUNTIF('Feb 2022'!A:A,D164)+COUNTIF('Mar 2022'!A:A,D164)+COUNTIF('Apr 2022'!A:A,D164)+COUNTIF('May 2022'!A:A,D164)+COUNTIF('June 2022'!A:A,D164)+COUNTIF('July 2022'!A:A,D164)+COUNTIF('Aug 2022'!A:A,D164)+COUNTIF('Sep 2022'!A:A,D164)+COUNTIF('Oct 2022'!A:A,D164)+COUNTIF('Dec 2022'!A:A,D164)</f>
        <v>0</v>
      </c>
      <c r="U164" t="str">
        <f>VLOOKUP(Q164,'Capital Lookup'!A:B,2,FALSE)</f>
        <v>No</v>
      </c>
      <c r="V164" s="2">
        <f>IFERROR(VLOOKUP(LEFT(F164,10),'Find Purchase Orders'!B:J,9,FALSE),"")</f>
        <v>44588</v>
      </c>
      <c r="W164" s="25" t="s">
        <v>7261</v>
      </c>
    </row>
    <row r="165" spans="1:23" hidden="1">
      <c r="A165" s="25" t="s">
        <v>7269</v>
      </c>
      <c r="B165" s="25" t="s">
        <v>7871</v>
      </c>
      <c r="C165" s="25" t="s">
        <v>7271</v>
      </c>
      <c r="D165" s="25" t="s">
        <v>7872</v>
      </c>
      <c r="E165" s="25" t="s">
        <v>7492</v>
      </c>
      <c r="F165" s="25" t="s">
        <v>7873</v>
      </c>
      <c r="G165" s="25" t="s">
        <v>7874</v>
      </c>
      <c r="H165" s="21">
        <v>1679.18</v>
      </c>
      <c r="I165" s="25" t="s">
        <v>7296</v>
      </c>
      <c r="J165" s="25" t="s">
        <v>7288</v>
      </c>
      <c r="K165" s="25" t="s">
        <v>7495</v>
      </c>
      <c r="L165" s="25" t="s">
        <v>7496</v>
      </c>
      <c r="M165" s="21">
        <v>1679.18</v>
      </c>
      <c r="N165" s="21">
        <v>1170.68</v>
      </c>
      <c r="O165" s="21">
        <v>508.5</v>
      </c>
      <c r="P165" s="21">
        <v>1679.18</v>
      </c>
      <c r="Q165" s="25" t="s">
        <v>7875</v>
      </c>
      <c r="R165" s="1" t="str">
        <f t="shared" si="3"/>
        <v>ST10175</v>
      </c>
      <c r="S165" t="e">
        <f>VLOOKUP(R165,Data!$C$2:$D$261,2,0)</f>
        <v>#N/A</v>
      </c>
      <c r="T165">
        <f>COUNTIF('Feb 2022'!A:A,D165)+COUNTIF('Mar 2022'!A:A,D165)+COUNTIF('Apr 2022'!A:A,D165)+COUNTIF('May 2022'!A:A,D165)+COUNTIF('June 2022'!A:A,D165)+COUNTIF('July 2022'!A:A,D165)+COUNTIF('Aug 2022'!A:A,D165)+COUNTIF('Sep 2022'!A:A,D165)+COUNTIF('Oct 2022'!A:A,D165)+COUNTIF('Dec 2022'!A:A,D165)</f>
        <v>0</v>
      </c>
      <c r="U165" t="str">
        <f>VLOOKUP(Q165,'Capital Lookup'!A:B,2,FALSE)</f>
        <v>No</v>
      </c>
      <c r="V165" s="2">
        <f>IFERROR(VLOOKUP(LEFT(F165,10),'Find Purchase Orders'!B:J,9,FALSE),"")</f>
        <v>44582</v>
      </c>
      <c r="W165" s="25" t="s">
        <v>7261</v>
      </c>
    </row>
    <row r="166" spans="1:23" hidden="1">
      <c r="A166" s="25" t="s">
        <v>7269</v>
      </c>
      <c r="B166" s="25" t="s">
        <v>7843</v>
      </c>
      <c r="C166" s="25" t="s">
        <v>7271</v>
      </c>
      <c r="D166" s="25" t="s">
        <v>7876</v>
      </c>
      <c r="E166" s="25" t="s">
        <v>7500</v>
      </c>
      <c r="F166" s="25" t="s">
        <v>7877</v>
      </c>
      <c r="G166" s="25" t="s">
        <v>7878</v>
      </c>
      <c r="H166" s="21">
        <v>735.3</v>
      </c>
      <c r="I166" s="25" t="s">
        <v>7296</v>
      </c>
      <c r="J166" s="25" t="s">
        <v>7288</v>
      </c>
      <c r="K166" s="25" t="s">
        <v>7495</v>
      </c>
      <c r="L166" s="25" t="s">
        <v>7496</v>
      </c>
      <c r="M166" s="21">
        <v>735.3</v>
      </c>
      <c r="N166" s="21">
        <v>735.3</v>
      </c>
      <c r="O166" s="21">
        <v>0</v>
      </c>
      <c r="P166" s="21">
        <v>735.3</v>
      </c>
      <c r="Q166" s="25" t="s">
        <v>7879</v>
      </c>
      <c r="R166" s="1" t="str">
        <f t="shared" si="3"/>
        <v>ST10167</v>
      </c>
      <c r="S166" t="str">
        <f>VLOOKUP(R166,Data!$C$2:$D$261,2,0)</f>
        <v>Main Street Terrace</v>
      </c>
      <c r="T166">
        <f>COUNTIF('Feb 2022'!A:A,D166)+COUNTIF('Mar 2022'!A:A,D166)+COUNTIF('Apr 2022'!A:A,D166)+COUNTIF('May 2022'!A:A,D166)+COUNTIF('June 2022'!A:A,D166)+COUNTIF('July 2022'!A:A,D166)+COUNTIF('Aug 2022'!A:A,D166)+COUNTIF('Sep 2022'!A:A,D166)+COUNTIF('Oct 2022'!A:A,D166)+COUNTIF('Dec 2022'!A:A,D166)</f>
        <v>0</v>
      </c>
      <c r="U166" t="str">
        <f>VLOOKUP(Q166,'Capital Lookup'!A:B,2,FALSE)</f>
        <v>No</v>
      </c>
      <c r="V166" s="2">
        <f>IFERROR(VLOOKUP(LEFT(F166,10),'Find Purchase Orders'!B:J,9,FALSE),"")</f>
        <v>44588</v>
      </c>
      <c r="W166" s="25" t="s">
        <v>7261</v>
      </c>
    </row>
    <row r="167" spans="1:23" hidden="1">
      <c r="A167" s="25" t="s">
        <v>7269</v>
      </c>
      <c r="B167" s="25" t="s">
        <v>7843</v>
      </c>
      <c r="C167" s="25" t="s">
        <v>7271</v>
      </c>
      <c r="D167" s="25" t="s">
        <v>7876</v>
      </c>
      <c r="E167" s="25" t="s">
        <v>7500</v>
      </c>
      <c r="F167" s="25" t="s">
        <v>7880</v>
      </c>
      <c r="G167" s="25" t="s">
        <v>7881</v>
      </c>
      <c r="H167" s="21">
        <v>16000</v>
      </c>
      <c r="I167" s="25" t="s">
        <v>7296</v>
      </c>
      <c r="J167" s="25" t="s">
        <v>7288</v>
      </c>
      <c r="K167" s="25" t="s">
        <v>7495</v>
      </c>
      <c r="L167" s="25" t="s">
        <v>7517</v>
      </c>
      <c r="M167" s="21">
        <v>16000</v>
      </c>
      <c r="N167" s="21">
        <v>16000</v>
      </c>
      <c r="O167" s="21">
        <v>0</v>
      </c>
      <c r="P167" s="21">
        <v>16000</v>
      </c>
      <c r="Q167" s="25" t="s">
        <v>7882</v>
      </c>
      <c r="R167" s="1" t="str">
        <f t="shared" si="3"/>
        <v>ST10167</v>
      </c>
      <c r="S167" t="str">
        <f>VLOOKUP(R167,Data!$C$2:$D$261,2,0)</f>
        <v>Main Street Terrace</v>
      </c>
      <c r="T167">
        <f>COUNTIF('Feb 2022'!A:A,D167)+COUNTIF('Mar 2022'!A:A,D167)+COUNTIF('Apr 2022'!A:A,D167)+COUNTIF('May 2022'!A:A,D167)+COUNTIF('June 2022'!A:A,D167)+COUNTIF('July 2022'!A:A,D167)+COUNTIF('Aug 2022'!A:A,D167)+COUNTIF('Sep 2022'!A:A,D167)+COUNTIF('Oct 2022'!A:A,D167)+COUNTIF('Dec 2022'!A:A,D167)</f>
        <v>0</v>
      </c>
      <c r="U167" t="str">
        <f>VLOOKUP(Q167,'Capital Lookup'!A:B,2,FALSE)</f>
        <v>No</v>
      </c>
      <c r="V167" s="2">
        <f>IFERROR(VLOOKUP(LEFT(F167,10),'Find Purchase Orders'!B:J,9,FALSE),"")</f>
        <v>44588</v>
      </c>
      <c r="W167" s="25" t="s">
        <v>7261</v>
      </c>
    </row>
    <row r="168" spans="1:23" hidden="1">
      <c r="A168" s="25" t="s">
        <v>7269</v>
      </c>
      <c r="B168" s="25" t="s">
        <v>7804</v>
      </c>
      <c r="C168" s="25" t="s">
        <v>7271</v>
      </c>
      <c r="D168" s="25" t="s">
        <v>7883</v>
      </c>
      <c r="E168" s="25" t="s">
        <v>7492</v>
      </c>
      <c r="F168" s="25" t="s">
        <v>7884</v>
      </c>
      <c r="G168" s="25" t="s">
        <v>7885</v>
      </c>
      <c r="H168" s="21">
        <v>1982.02</v>
      </c>
      <c r="I168" s="25" t="s">
        <v>7296</v>
      </c>
      <c r="J168" s="25" t="s">
        <v>7288</v>
      </c>
      <c r="K168" s="25" t="s">
        <v>7495</v>
      </c>
      <c r="L168" s="25" t="s">
        <v>7808</v>
      </c>
      <c r="M168" s="21">
        <v>1982.02</v>
      </c>
      <c r="N168" s="21">
        <v>1982.02</v>
      </c>
      <c r="O168" s="21">
        <v>0</v>
      </c>
      <c r="P168" s="21">
        <v>1982.02</v>
      </c>
      <c r="Q168" s="25" t="s">
        <v>7809</v>
      </c>
      <c r="R168" s="1" t="str">
        <f t="shared" si="3"/>
        <v>ST10153</v>
      </c>
      <c r="S168" t="str">
        <f>VLOOKUP(R168,Data!$C$2:$D$261,2,0)</f>
        <v>Eagle Terrace</v>
      </c>
      <c r="T168">
        <f>COUNTIF('Feb 2022'!A:A,D168)+COUNTIF('Mar 2022'!A:A,D168)+COUNTIF('Apr 2022'!A:A,D168)+COUNTIF('May 2022'!A:A,D168)+COUNTIF('June 2022'!A:A,D168)+COUNTIF('July 2022'!A:A,D168)+COUNTIF('Aug 2022'!A:A,D168)+COUNTIF('Sep 2022'!A:A,D168)+COUNTIF('Oct 2022'!A:A,D168)+COUNTIF('Dec 2022'!A:A,D168)</f>
        <v>0</v>
      </c>
      <c r="U168" t="str">
        <f>VLOOKUP(Q168,'Capital Lookup'!A:B,2,FALSE)</f>
        <v>Yes</v>
      </c>
      <c r="V168" s="2">
        <f>IFERROR(VLOOKUP(LEFT(F168,10),'Find Purchase Orders'!B:J,9,FALSE),"")</f>
        <v>44582</v>
      </c>
      <c r="W168" s="25" t="s">
        <v>7261</v>
      </c>
    </row>
    <row r="169" spans="1:23" hidden="1">
      <c r="A169" s="25" t="s">
        <v>7261</v>
      </c>
      <c r="B169" s="25" t="s">
        <v>7863</v>
      </c>
      <c r="C169" s="25" t="s">
        <v>7282</v>
      </c>
      <c r="D169" s="25" t="s">
        <v>7886</v>
      </c>
      <c r="E169" s="25" t="s">
        <v>7865</v>
      </c>
      <c r="F169" s="25" t="s">
        <v>7887</v>
      </c>
      <c r="G169" s="25" t="s">
        <v>7888</v>
      </c>
      <c r="H169" s="21">
        <v>6946.25</v>
      </c>
      <c r="I169" s="25" t="s">
        <v>7296</v>
      </c>
      <c r="J169" s="25" t="s">
        <v>7288</v>
      </c>
      <c r="K169" s="25" t="s">
        <v>7262</v>
      </c>
      <c r="L169" s="25" t="s">
        <v>7259</v>
      </c>
      <c r="M169" s="21">
        <v>6946.25</v>
      </c>
      <c r="N169" s="21">
        <v>6946.25</v>
      </c>
      <c r="O169" s="21">
        <v>0</v>
      </c>
      <c r="P169" s="21">
        <v>6946.25</v>
      </c>
      <c r="Q169" s="25" t="s">
        <v>7868</v>
      </c>
      <c r="R169" s="1" t="str">
        <f t="shared" si="3"/>
        <v>ST10029</v>
      </c>
      <c r="S169" t="str">
        <f>VLOOKUP(R169,Data!$C$2:$D$261,2,0)</f>
        <v>Leaside</v>
      </c>
      <c r="T169">
        <f>COUNTIF('Feb 2022'!A:A,D169)+COUNTIF('Mar 2022'!A:A,D169)+COUNTIF('Apr 2022'!A:A,D169)+COUNTIF('May 2022'!A:A,D169)+COUNTIF('June 2022'!A:A,D169)+COUNTIF('July 2022'!A:A,D169)+COUNTIF('Aug 2022'!A:A,D169)+COUNTIF('Sep 2022'!A:A,D169)+COUNTIF('Oct 2022'!A:A,D169)+COUNTIF('Dec 2022'!A:A,D169)</f>
        <v>0</v>
      </c>
      <c r="U169" t="str">
        <f>VLOOKUP(Q169,'Capital Lookup'!A:B,2,FALSE)</f>
        <v>No</v>
      </c>
      <c r="V169" s="2">
        <f>IFERROR(VLOOKUP(LEFT(F169,10),'Find Purchase Orders'!B:J,9,FALSE),"")</f>
        <v>44581</v>
      </c>
      <c r="W169" s="25" t="s">
        <v>7261</v>
      </c>
    </row>
    <row r="170" spans="1:23" hidden="1">
      <c r="A170" s="25" t="s">
        <v>7261</v>
      </c>
      <c r="B170" s="25" t="s">
        <v>7889</v>
      </c>
      <c r="C170" s="25" t="s">
        <v>7282</v>
      </c>
      <c r="D170" s="25" t="s">
        <v>7890</v>
      </c>
      <c r="E170" s="25" t="s">
        <v>7500</v>
      </c>
      <c r="F170" s="25" t="s">
        <v>7891</v>
      </c>
      <c r="G170" s="25" t="s">
        <v>7892</v>
      </c>
      <c r="H170" s="21">
        <v>42199.85</v>
      </c>
      <c r="I170" s="25" t="s">
        <v>7296</v>
      </c>
      <c r="J170" s="25" t="s">
        <v>7288</v>
      </c>
      <c r="K170" s="25" t="s">
        <v>7893</v>
      </c>
      <c r="L170" s="25" t="s">
        <v>7763</v>
      </c>
      <c r="M170" s="21">
        <v>42199.85</v>
      </c>
      <c r="N170" s="21">
        <v>42199.85</v>
      </c>
      <c r="O170" s="21">
        <v>0</v>
      </c>
      <c r="P170" s="21">
        <v>42199.85</v>
      </c>
      <c r="Q170" s="25" t="s">
        <v>7894</v>
      </c>
      <c r="R170" s="1" t="str">
        <f t="shared" si="3"/>
        <v>ST10038</v>
      </c>
      <c r="S170" t="str">
        <f>VLOOKUP(R170,Data!$C$2:$D$261,2,0)</f>
        <v>St. Lawrence Place</v>
      </c>
      <c r="T170">
        <f>COUNTIF('Feb 2022'!A:A,D170)+COUNTIF('Mar 2022'!A:A,D170)+COUNTIF('Apr 2022'!A:A,D170)+COUNTIF('May 2022'!A:A,D170)+COUNTIF('June 2022'!A:A,D170)+COUNTIF('July 2022'!A:A,D170)+COUNTIF('Aug 2022'!A:A,D170)+COUNTIF('Sep 2022'!A:A,D170)+COUNTIF('Oct 2022'!A:A,D170)+COUNTIF('Dec 2022'!A:A,D170)</f>
        <v>0</v>
      </c>
      <c r="U170" t="str">
        <f>VLOOKUP(Q170,'Capital Lookup'!A:B,2,FALSE)</f>
        <v>No</v>
      </c>
      <c r="V170" s="2">
        <f>IFERROR(VLOOKUP(LEFT(F170,10),'Find Purchase Orders'!B:J,9,FALSE),"")</f>
        <v>44586</v>
      </c>
      <c r="W170" s="25" t="s">
        <v>7261</v>
      </c>
    </row>
    <row r="171" spans="1:23" hidden="1">
      <c r="A171" s="25" t="s">
        <v>7261</v>
      </c>
      <c r="B171" s="25" t="s">
        <v>7863</v>
      </c>
      <c r="C171" s="25" t="s">
        <v>7282</v>
      </c>
      <c r="D171" s="25" t="s">
        <v>7895</v>
      </c>
      <c r="E171" s="25" t="s">
        <v>7865</v>
      </c>
      <c r="F171" s="25" t="s">
        <v>7896</v>
      </c>
      <c r="G171" s="25" t="s">
        <v>7897</v>
      </c>
      <c r="H171" s="21">
        <v>6946.25</v>
      </c>
      <c r="I171" s="25" t="s">
        <v>7296</v>
      </c>
      <c r="J171" s="25" t="s">
        <v>7288</v>
      </c>
      <c r="K171" s="25" t="s">
        <v>7262</v>
      </c>
      <c r="L171" s="25" t="s">
        <v>7259</v>
      </c>
      <c r="M171" s="21">
        <v>6946.25</v>
      </c>
      <c r="N171" s="21">
        <v>6946.25</v>
      </c>
      <c r="O171" s="21">
        <v>0</v>
      </c>
      <c r="P171" s="21">
        <v>6946.25</v>
      </c>
      <c r="Q171" s="25" t="s">
        <v>7868</v>
      </c>
      <c r="R171" s="1" t="str">
        <f t="shared" si="3"/>
        <v>ST10029</v>
      </c>
      <c r="S171" t="str">
        <f>VLOOKUP(R171,Data!$C$2:$D$261,2,0)</f>
        <v>Leaside</v>
      </c>
      <c r="T171">
        <f>COUNTIF('Feb 2022'!A:A,D171)+COUNTIF('Mar 2022'!A:A,D171)+COUNTIF('Apr 2022'!A:A,D171)+COUNTIF('May 2022'!A:A,D171)+COUNTIF('June 2022'!A:A,D171)+COUNTIF('July 2022'!A:A,D171)+COUNTIF('Aug 2022'!A:A,D171)+COUNTIF('Sep 2022'!A:A,D171)+COUNTIF('Oct 2022'!A:A,D171)+COUNTIF('Dec 2022'!A:A,D171)</f>
        <v>0</v>
      </c>
      <c r="U171" t="str">
        <f>VLOOKUP(Q171,'Capital Lookup'!A:B,2,FALSE)</f>
        <v>No</v>
      </c>
      <c r="V171" s="2">
        <f>IFERROR(VLOOKUP(LEFT(F171,10),'Find Purchase Orders'!B:J,9,FALSE),"")</f>
        <v>44581</v>
      </c>
      <c r="W171" s="25" t="s">
        <v>7261</v>
      </c>
    </row>
    <row r="172" spans="1:23" hidden="1">
      <c r="A172" s="25" t="s">
        <v>7261</v>
      </c>
      <c r="B172" s="25" t="s">
        <v>7863</v>
      </c>
      <c r="C172" s="25" t="s">
        <v>7282</v>
      </c>
      <c r="D172" s="25" t="s">
        <v>7895</v>
      </c>
      <c r="E172" s="25" t="s">
        <v>7865</v>
      </c>
      <c r="F172" s="25" t="s">
        <v>7898</v>
      </c>
      <c r="G172" s="25" t="s">
        <v>7899</v>
      </c>
      <c r="H172" s="21">
        <v>293.8</v>
      </c>
      <c r="I172" s="25" t="s">
        <v>7296</v>
      </c>
      <c r="J172" s="25" t="s">
        <v>7288</v>
      </c>
      <c r="K172" s="25" t="s">
        <v>7262</v>
      </c>
      <c r="L172" s="25" t="s">
        <v>7259</v>
      </c>
      <c r="M172" s="21">
        <v>293.8</v>
      </c>
      <c r="N172" s="21">
        <v>293.8</v>
      </c>
      <c r="O172" s="21">
        <v>0</v>
      </c>
      <c r="P172" s="21">
        <v>293.8</v>
      </c>
      <c r="Q172" s="25" t="s">
        <v>7868</v>
      </c>
      <c r="R172" s="1" t="str">
        <f t="shared" si="3"/>
        <v>ST10029</v>
      </c>
      <c r="S172" t="str">
        <f>VLOOKUP(R172,Data!$C$2:$D$261,2,0)</f>
        <v>Leaside</v>
      </c>
      <c r="T172">
        <f>COUNTIF('Feb 2022'!A:A,D172)+COUNTIF('Mar 2022'!A:A,D172)+COUNTIF('Apr 2022'!A:A,D172)+COUNTIF('May 2022'!A:A,D172)+COUNTIF('June 2022'!A:A,D172)+COUNTIF('July 2022'!A:A,D172)+COUNTIF('Aug 2022'!A:A,D172)+COUNTIF('Sep 2022'!A:A,D172)+COUNTIF('Oct 2022'!A:A,D172)+COUNTIF('Dec 2022'!A:A,D172)</f>
        <v>0</v>
      </c>
      <c r="U172" t="str">
        <f>VLOOKUP(Q172,'Capital Lookup'!A:B,2,FALSE)</f>
        <v>No</v>
      </c>
      <c r="V172" s="2">
        <f>IFERROR(VLOOKUP(LEFT(F172,10),'Find Purchase Orders'!B:J,9,FALSE),"")</f>
        <v>44581</v>
      </c>
      <c r="W172" s="25" t="s">
        <v>7261</v>
      </c>
    </row>
    <row r="173" spans="1:23" hidden="1">
      <c r="A173" s="25" t="s">
        <v>7261</v>
      </c>
      <c r="B173" s="25" t="s">
        <v>7600</v>
      </c>
      <c r="C173" s="25" t="s">
        <v>7282</v>
      </c>
      <c r="D173" s="25" t="s">
        <v>7900</v>
      </c>
      <c r="E173" s="25" t="s">
        <v>7602</v>
      </c>
      <c r="F173" s="25" t="s">
        <v>7901</v>
      </c>
      <c r="G173" s="25" t="s">
        <v>7902</v>
      </c>
      <c r="H173" s="21">
        <v>2689.85</v>
      </c>
      <c r="I173" s="25" t="s">
        <v>7287</v>
      </c>
      <c r="J173" s="25" t="s">
        <v>7288</v>
      </c>
      <c r="K173" s="25" t="s">
        <v>7262</v>
      </c>
      <c r="L173" s="25" t="s">
        <v>7259</v>
      </c>
      <c r="M173" s="21">
        <v>2689.85</v>
      </c>
      <c r="N173" s="22">
        <v>0</v>
      </c>
      <c r="O173" s="21">
        <v>2689.85</v>
      </c>
      <c r="P173" s="21">
        <v>309.45</v>
      </c>
      <c r="Q173" s="25" t="s">
        <v>7605</v>
      </c>
      <c r="R173" s="1" t="str">
        <f t="shared" si="3"/>
        <v>ST10034</v>
      </c>
      <c r="S173" t="str">
        <f>VLOOKUP(R173,Data!$C$2:$D$261,2,0)</f>
        <v>Bridlewood Manor</v>
      </c>
      <c r="T173">
        <f>COUNTIF('Feb 2022'!A:A,D173)+COUNTIF('Mar 2022'!A:A,D173)+COUNTIF('Apr 2022'!A:A,D173)+COUNTIF('May 2022'!A:A,D173)+COUNTIF('June 2022'!A:A,D173)+COUNTIF('July 2022'!A:A,D173)+COUNTIF('Aug 2022'!A:A,D173)+COUNTIF('Sep 2022'!A:A,D173)+COUNTIF('Oct 2022'!A:A,D173)+COUNTIF('Dec 2022'!A:A,D173)</f>
        <v>0</v>
      </c>
      <c r="U173" t="str">
        <f>VLOOKUP(Q173,'Capital Lookup'!A:B,2,FALSE)</f>
        <v>No</v>
      </c>
      <c r="V173" s="2">
        <f>IFERROR(VLOOKUP(LEFT(F173,10),'Find Purchase Orders'!B:J,9,FALSE),"")</f>
        <v>44585</v>
      </c>
      <c r="W173" s="25" t="s">
        <v>7261</v>
      </c>
    </row>
    <row r="174" spans="1:23" hidden="1">
      <c r="A174" s="25" t="s">
        <v>7261</v>
      </c>
      <c r="B174" s="25" t="s">
        <v>7863</v>
      </c>
      <c r="C174" s="25" t="s">
        <v>7282</v>
      </c>
      <c r="D174" s="25" t="s">
        <v>7903</v>
      </c>
      <c r="E174" s="25" t="s">
        <v>7865</v>
      </c>
      <c r="F174" s="25" t="s">
        <v>7904</v>
      </c>
      <c r="G174" s="25" t="s">
        <v>7905</v>
      </c>
      <c r="H174" s="21">
        <v>10445.86</v>
      </c>
      <c r="I174" s="25" t="s">
        <v>7296</v>
      </c>
      <c r="J174" s="25" t="s">
        <v>7288</v>
      </c>
      <c r="K174" s="25" t="s">
        <v>7262</v>
      </c>
      <c r="L174" s="25" t="s">
        <v>7259</v>
      </c>
      <c r="M174" s="21">
        <v>10445.86</v>
      </c>
      <c r="N174" s="21">
        <v>10445.86</v>
      </c>
      <c r="O174" s="21">
        <v>0</v>
      </c>
      <c r="P174" s="21">
        <v>10445.86</v>
      </c>
      <c r="Q174" s="25" t="s">
        <v>7868</v>
      </c>
      <c r="R174" s="1" t="str">
        <f t="shared" si="3"/>
        <v>ST10029</v>
      </c>
      <c r="S174" t="str">
        <f>VLOOKUP(R174,Data!$C$2:$D$261,2,0)</f>
        <v>Leaside</v>
      </c>
      <c r="T174">
        <f>COUNTIF('Feb 2022'!A:A,D174)+COUNTIF('Mar 2022'!A:A,D174)+COUNTIF('Apr 2022'!A:A,D174)+COUNTIF('May 2022'!A:A,D174)+COUNTIF('June 2022'!A:A,D174)+COUNTIF('July 2022'!A:A,D174)+COUNTIF('Aug 2022'!A:A,D174)+COUNTIF('Sep 2022'!A:A,D174)+COUNTIF('Oct 2022'!A:A,D174)+COUNTIF('Dec 2022'!A:A,D174)</f>
        <v>0</v>
      </c>
      <c r="U174" t="str">
        <f>VLOOKUP(Q174,'Capital Lookup'!A:B,2,FALSE)</f>
        <v>No</v>
      </c>
      <c r="V174" s="2">
        <f>IFERROR(VLOOKUP(LEFT(F174,10),'Find Purchase Orders'!B:J,9,FALSE),"")</f>
        <v>44581</v>
      </c>
      <c r="W174" s="25" t="s">
        <v>7261</v>
      </c>
    </row>
    <row r="175" spans="1:23" hidden="1">
      <c r="A175" s="25" t="s">
        <v>7261</v>
      </c>
      <c r="B175" s="25" t="s">
        <v>7863</v>
      </c>
      <c r="C175" s="25" t="s">
        <v>7282</v>
      </c>
      <c r="D175" s="25" t="s">
        <v>7903</v>
      </c>
      <c r="E175" s="25" t="s">
        <v>7865</v>
      </c>
      <c r="F175" s="25" t="s">
        <v>7906</v>
      </c>
      <c r="G175" s="25" t="s">
        <v>7907</v>
      </c>
      <c r="H175" s="21">
        <v>293.8</v>
      </c>
      <c r="I175" s="25" t="s">
        <v>7296</v>
      </c>
      <c r="J175" s="25" t="s">
        <v>7288</v>
      </c>
      <c r="K175" s="25" t="s">
        <v>7262</v>
      </c>
      <c r="L175" s="25" t="s">
        <v>7259</v>
      </c>
      <c r="M175" s="21">
        <v>293.8</v>
      </c>
      <c r="N175" s="21">
        <v>293.8</v>
      </c>
      <c r="O175" s="21">
        <v>0</v>
      </c>
      <c r="P175" s="21">
        <v>293.8</v>
      </c>
      <c r="Q175" s="25" t="s">
        <v>7868</v>
      </c>
      <c r="R175" s="1" t="str">
        <f t="shared" si="3"/>
        <v>ST10029</v>
      </c>
      <c r="S175" t="str">
        <f>VLOOKUP(R175,Data!$C$2:$D$261,2,0)</f>
        <v>Leaside</v>
      </c>
      <c r="T175">
        <f>COUNTIF('Feb 2022'!A:A,D175)+COUNTIF('Mar 2022'!A:A,D175)+COUNTIF('Apr 2022'!A:A,D175)+COUNTIF('May 2022'!A:A,D175)+COUNTIF('June 2022'!A:A,D175)+COUNTIF('July 2022'!A:A,D175)+COUNTIF('Aug 2022'!A:A,D175)+COUNTIF('Sep 2022'!A:A,D175)+COUNTIF('Oct 2022'!A:A,D175)+COUNTIF('Dec 2022'!A:A,D175)</f>
        <v>0</v>
      </c>
      <c r="U175" t="str">
        <f>VLOOKUP(Q175,'Capital Lookup'!A:B,2,FALSE)</f>
        <v>No</v>
      </c>
      <c r="V175" s="2">
        <f>IFERROR(VLOOKUP(LEFT(F175,10),'Find Purchase Orders'!B:J,9,FALSE),"")</f>
        <v>44581</v>
      </c>
      <c r="W175" s="25" t="s">
        <v>7261</v>
      </c>
    </row>
    <row r="176" spans="1:23" hidden="1">
      <c r="A176" s="25" t="s">
        <v>7261</v>
      </c>
      <c r="B176" s="25" t="s">
        <v>7863</v>
      </c>
      <c r="C176" s="25" t="s">
        <v>7282</v>
      </c>
      <c r="D176" s="25" t="s">
        <v>7908</v>
      </c>
      <c r="E176" s="25" t="s">
        <v>7865</v>
      </c>
      <c r="F176" s="25" t="s">
        <v>7909</v>
      </c>
      <c r="G176" s="25" t="s">
        <v>7910</v>
      </c>
      <c r="H176" s="21">
        <v>6511.85</v>
      </c>
      <c r="I176" s="25" t="s">
        <v>7296</v>
      </c>
      <c r="J176" s="25" t="s">
        <v>7288</v>
      </c>
      <c r="K176" s="25" t="s">
        <v>7262</v>
      </c>
      <c r="L176" s="25" t="s">
        <v>7259</v>
      </c>
      <c r="M176" s="21">
        <v>6511.85</v>
      </c>
      <c r="N176" s="21">
        <v>6511.85</v>
      </c>
      <c r="O176" s="21">
        <v>0</v>
      </c>
      <c r="P176" s="21">
        <v>6511.85</v>
      </c>
      <c r="Q176" s="25" t="s">
        <v>7868</v>
      </c>
      <c r="R176" s="1" t="str">
        <f t="shared" si="3"/>
        <v>ST10029</v>
      </c>
      <c r="S176" t="str">
        <f>VLOOKUP(R176,Data!$C$2:$D$261,2,0)</f>
        <v>Leaside</v>
      </c>
      <c r="T176">
        <f>COUNTIF('Feb 2022'!A:A,D176)+COUNTIF('Mar 2022'!A:A,D176)+COUNTIF('Apr 2022'!A:A,D176)+COUNTIF('May 2022'!A:A,D176)+COUNTIF('June 2022'!A:A,D176)+COUNTIF('July 2022'!A:A,D176)+COUNTIF('Aug 2022'!A:A,D176)+COUNTIF('Sep 2022'!A:A,D176)+COUNTIF('Oct 2022'!A:A,D176)+COUNTIF('Dec 2022'!A:A,D176)</f>
        <v>0</v>
      </c>
      <c r="U176" t="str">
        <f>VLOOKUP(Q176,'Capital Lookup'!A:B,2,FALSE)</f>
        <v>No</v>
      </c>
      <c r="V176" s="2">
        <f>IFERROR(VLOOKUP(LEFT(F176,10),'Find Purchase Orders'!B:J,9,FALSE),"")</f>
        <v>44581</v>
      </c>
      <c r="W176" s="25" t="s">
        <v>7261</v>
      </c>
    </row>
    <row r="177" spans="1:23" hidden="1">
      <c r="A177" s="25" t="s">
        <v>7261</v>
      </c>
      <c r="B177" s="25" t="s">
        <v>7863</v>
      </c>
      <c r="C177" s="25" t="s">
        <v>7282</v>
      </c>
      <c r="D177" s="25" t="s">
        <v>7908</v>
      </c>
      <c r="E177" s="25" t="s">
        <v>7865</v>
      </c>
      <c r="F177" s="25" t="s">
        <v>7911</v>
      </c>
      <c r="G177" s="25" t="s">
        <v>7912</v>
      </c>
      <c r="H177" s="21">
        <v>293.8</v>
      </c>
      <c r="I177" s="25" t="s">
        <v>7296</v>
      </c>
      <c r="J177" s="25" t="s">
        <v>7288</v>
      </c>
      <c r="K177" s="25" t="s">
        <v>7262</v>
      </c>
      <c r="L177" s="25" t="s">
        <v>7259</v>
      </c>
      <c r="M177" s="21">
        <v>293.8</v>
      </c>
      <c r="N177" s="21">
        <v>293.8</v>
      </c>
      <c r="O177" s="21">
        <v>0</v>
      </c>
      <c r="P177" s="21">
        <v>293.8</v>
      </c>
      <c r="Q177" s="25" t="s">
        <v>7868</v>
      </c>
      <c r="R177" s="1" t="str">
        <f t="shared" si="3"/>
        <v>ST10029</v>
      </c>
      <c r="S177" t="str">
        <f>VLOOKUP(R177,Data!$C$2:$D$261,2,0)</f>
        <v>Leaside</v>
      </c>
      <c r="T177">
        <f>COUNTIF('Feb 2022'!A:A,D177)+COUNTIF('Mar 2022'!A:A,D177)+COUNTIF('Apr 2022'!A:A,D177)+COUNTIF('May 2022'!A:A,D177)+COUNTIF('June 2022'!A:A,D177)+COUNTIF('July 2022'!A:A,D177)+COUNTIF('Aug 2022'!A:A,D177)+COUNTIF('Sep 2022'!A:A,D177)+COUNTIF('Oct 2022'!A:A,D177)+COUNTIF('Dec 2022'!A:A,D177)</f>
        <v>0</v>
      </c>
      <c r="U177" t="str">
        <f>VLOOKUP(Q177,'Capital Lookup'!A:B,2,FALSE)</f>
        <v>No</v>
      </c>
      <c r="V177" s="2">
        <f>IFERROR(VLOOKUP(LEFT(F177,10),'Find Purchase Orders'!B:J,9,FALSE),"")</f>
        <v>44581</v>
      </c>
      <c r="W177" s="25" t="s">
        <v>7261</v>
      </c>
    </row>
    <row r="178" spans="1:23" hidden="1">
      <c r="A178" s="25" t="s">
        <v>7261</v>
      </c>
      <c r="B178" s="25" t="s">
        <v>7863</v>
      </c>
      <c r="C178" s="25" t="s">
        <v>7282</v>
      </c>
      <c r="D178" s="25" t="s">
        <v>7913</v>
      </c>
      <c r="E178" s="25" t="s">
        <v>7865</v>
      </c>
      <c r="F178" s="25" t="s">
        <v>7914</v>
      </c>
      <c r="G178" s="25" t="s">
        <v>7915</v>
      </c>
      <c r="H178" s="21">
        <v>5979.53</v>
      </c>
      <c r="I178" s="25" t="s">
        <v>7296</v>
      </c>
      <c r="J178" s="25" t="s">
        <v>7288</v>
      </c>
      <c r="K178" s="25" t="s">
        <v>7262</v>
      </c>
      <c r="L178" s="25" t="s">
        <v>7259</v>
      </c>
      <c r="M178" s="21">
        <v>5979.53</v>
      </c>
      <c r="N178" s="21">
        <v>5979.53</v>
      </c>
      <c r="O178" s="21">
        <v>0</v>
      </c>
      <c r="P178" s="21">
        <v>5979.53</v>
      </c>
      <c r="Q178" s="25" t="s">
        <v>7868</v>
      </c>
      <c r="R178" s="1" t="str">
        <f t="shared" si="3"/>
        <v>ST10029</v>
      </c>
      <c r="S178" t="str">
        <f>VLOOKUP(R178,Data!$C$2:$D$261,2,0)</f>
        <v>Leaside</v>
      </c>
      <c r="T178">
        <f>COUNTIF('Feb 2022'!A:A,D178)+COUNTIF('Mar 2022'!A:A,D178)+COUNTIF('Apr 2022'!A:A,D178)+COUNTIF('May 2022'!A:A,D178)+COUNTIF('June 2022'!A:A,D178)+COUNTIF('July 2022'!A:A,D178)+COUNTIF('Aug 2022'!A:A,D178)+COUNTIF('Sep 2022'!A:A,D178)+COUNTIF('Oct 2022'!A:A,D178)+COUNTIF('Dec 2022'!A:A,D178)</f>
        <v>0</v>
      </c>
      <c r="U178" t="str">
        <f>VLOOKUP(Q178,'Capital Lookup'!A:B,2,FALSE)</f>
        <v>No</v>
      </c>
      <c r="V178" s="2">
        <f>IFERROR(VLOOKUP(LEFT(F178,10),'Find Purchase Orders'!B:J,9,FALSE),"")</f>
        <v>44581</v>
      </c>
      <c r="W178" s="25" t="s">
        <v>7261</v>
      </c>
    </row>
    <row r="179" spans="1:23" hidden="1">
      <c r="A179" s="25" t="s">
        <v>7261</v>
      </c>
      <c r="B179" s="25" t="s">
        <v>7863</v>
      </c>
      <c r="C179" s="25" t="s">
        <v>7282</v>
      </c>
      <c r="D179" s="25" t="s">
        <v>7913</v>
      </c>
      <c r="E179" s="25" t="s">
        <v>7865</v>
      </c>
      <c r="F179" s="25" t="s">
        <v>7916</v>
      </c>
      <c r="G179" s="25" t="s">
        <v>7917</v>
      </c>
      <c r="H179" s="21">
        <v>293.8</v>
      </c>
      <c r="I179" s="25" t="s">
        <v>7296</v>
      </c>
      <c r="J179" s="25" t="s">
        <v>7288</v>
      </c>
      <c r="K179" s="25" t="s">
        <v>7262</v>
      </c>
      <c r="L179" s="25" t="s">
        <v>7259</v>
      </c>
      <c r="M179" s="21">
        <v>293.8</v>
      </c>
      <c r="N179" s="21">
        <v>293.8</v>
      </c>
      <c r="O179" s="21">
        <v>0</v>
      </c>
      <c r="P179" s="21">
        <v>293.8</v>
      </c>
      <c r="Q179" s="25" t="s">
        <v>7868</v>
      </c>
      <c r="R179" s="1" t="str">
        <f t="shared" si="3"/>
        <v>ST10029</v>
      </c>
      <c r="S179" t="str">
        <f>VLOOKUP(R179,Data!$C$2:$D$261,2,0)</f>
        <v>Leaside</v>
      </c>
      <c r="T179">
        <f>COUNTIF('Feb 2022'!A:A,D179)+COUNTIF('Mar 2022'!A:A,D179)+COUNTIF('Apr 2022'!A:A,D179)+COUNTIF('May 2022'!A:A,D179)+COUNTIF('June 2022'!A:A,D179)+COUNTIF('July 2022'!A:A,D179)+COUNTIF('Aug 2022'!A:A,D179)+COUNTIF('Sep 2022'!A:A,D179)+COUNTIF('Oct 2022'!A:A,D179)+COUNTIF('Dec 2022'!A:A,D179)</f>
        <v>0</v>
      </c>
      <c r="U179" t="str">
        <f>VLOOKUP(Q179,'Capital Lookup'!A:B,2,FALSE)</f>
        <v>No</v>
      </c>
      <c r="V179" s="2">
        <f>IFERROR(VLOOKUP(LEFT(F179,10),'Find Purchase Orders'!B:J,9,FALSE),"")</f>
        <v>44581</v>
      </c>
      <c r="W179" s="25" t="s">
        <v>7261</v>
      </c>
    </row>
    <row r="180" spans="1:23" hidden="1">
      <c r="A180" s="25" t="s">
        <v>7269</v>
      </c>
      <c r="B180" s="25" t="s">
        <v>7843</v>
      </c>
      <c r="C180" s="25" t="s">
        <v>7271</v>
      </c>
      <c r="D180" s="25" t="s">
        <v>7918</v>
      </c>
      <c r="E180" s="25" t="s">
        <v>7492</v>
      </c>
      <c r="H180" s="21">
        <v>18034.8</v>
      </c>
      <c r="I180" s="25" t="s">
        <v>7257</v>
      </c>
      <c r="K180" s="25" t="s">
        <v>7495</v>
      </c>
      <c r="L180" s="25" t="s">
        <v>7808</v>
      </c>
      <c r="M180" s="22">
        <v>0</v>
      </c>
      <c r="N180" s="22">
        <v>0</v>
      </c>
      <c r="O180" s="21">
        <v>0</v>
      </c>
      <c r="P180" s="21">
        <v>2074.8000000000002</v>
      </c>
      <c r="Q180" s="25" t="s">
        <v>7847</v>
      </c>
      <c r="R180" s="1" t="str">
        <f t="shared" si="3"/>
        <v>ST10167</v>
      </c>
      <c r="S180" t="str">
        <f>VLOOKUP(R180,Data!$C$2:$D$261,2,0)</f>
        <v>Main Street Terrace</v>
      </c>
      <c r="T180">
        <f>COUNTIF('Feb 2022'!A:A,D180)+COUNTIF('Mar 2022'!A:A,D180)+COUNTIF('Apr 2022'!A:A,D180)+COUNTIF('May 2022'!A:A,D180)+COUNTIF('June 2022'!A:A,D180)+COUNTIF('July 2022'!A:A,D180)+COUNTIF('Aug 2022'!A:A,D180)+COUNTIF('Sep 2022'!A:A,D180)+COUNTIF('Oct 2022'!A:A,D180)+COUNTIF('Dec 2022'!A:A,D180)</f>
        <v>0</v>
      </c>
      <c r="U180" t="str">
        <f>VLOOKUP(Q180,'Capital Lookup'!A:B,2,FALSE)</f>
        <v>Yes</v>
      </c>
      <c r="V180" s="2" t="str">
        <f>IFERROR(VLOOKUP(LEFT(F180,10),'Find Purchase Orders'!B:J,9,FALSE),"")</f>
        <v/>
      </c>
      <c r="W180" s="25" t="s">
        <v>7261</v>
      </c>
    </row>
    <row r="181" spans="1:23" hidden="1">
      <c r="A181" s="25" t="s">
        <v>7261</v>
      </c>
      <c r="B181" s="25" t="s">
        <v>7863</v>
      </c>
      <c r="C181" s="25" t="s">
        <v>7282</v>
      </c>
      <c r="D181" s="25" t="s">
        <v>7919</v>
      </c>
      <c r="E181" s="25" t="s">
        <v>7865</v>
      </c>
      <c r="F181" s="25" t="s">
        <v>7920</v>
      </c>
      <c r="G181" s="25" t="s">
        <v>7921</v>
      </c>
      <c r="H181" s="21">
        <v>5503.89</v>
      </c>
      <c r="I181" s="25" t="s">
        <v>7296</v>
      </c>
      <c r="J181" s="25" t="s">
        <v>7288</v>
      </c>
      <c r="K181" s="25" t="s">
        <v>7262</v>
      </c>
      <c r="L181" s="25" t="s">
        <v>7259</v>
      </c>
      <c r="M181" s="21">
        <v>5503.89</v>
      </c>
      <c r="N181" s="21">
        <v>5503.89</v>
      </c>
      <c r="O181" s="21">
        <v>0</v>
      </c>
      <c r="P181" s="21">
        <v>5503.89</v>
      </c>
      <c r="Q181" s="25" t="s">
        <v>7868</v>
      </c>
      <c r="R181" s="1" t="str">
        <f t="shared" si="3"/>
        <v>ST10029</v>
      </c>
      <c r="S181" t="str">
        <f>VLOOKUP(R181,Data!$C$2:$D$261,2,0)</f>
        <v>Leaside</v>
      </c>
      <c r="T181">
        <f>COUNTIF('Feb 2022'!A:A,D181)+COUNTIF('Mar 2022'!A:A,D181)+COUNTIF('Apr 2022'!A:A,D181)+COUNTIF('May 2022'!A:A,D181)+COUNTIF('June 2022'!A:A,D181)+COUNTIF('July 2022'!A:A,D181)+COUNTIF('Aug 2022'!A:A,D181)+COUNTIF('Sep 2022'!A:A,D181)+COUNTIF('Oct 2022'!A:A,D181)+COUNTIF('Dec 2022'!A:A,D181)</f>
        <v>0</v>
      </c>
      <c r="U181" t="str">
        <f>VLOOKUP(Q181,'Capital Lookup'!A:B,2,FALSE)</f>
        <v>No</v>
      </c>
      <c r="V181" s="2">
        <f>IFERROR(VLOOKUP(LEFT(F181,10),'Find Purchase Orders'!B:J,9,FALSE),"")</f>
        <v>44581</v>
      </c>
      <c r="W181" s="25" t="s">
        <v>7261</v>
      </c>
    </row>
    <row r="182" spans="1:23" hidden="1">
      <c r="A182" s="25" t="s">
        <v>7261</v>
      </c>
      <c r="B182" s="25" t="s">
        <v>7863</v>
      </c>
      <c r="C182" s="25" t="s">
        <v>7282</v>
      </c>
      <c r="D182" s="25" t="s">
        <v>7919</v>
      </c>
      <c r="E182" s="25" t="s">
        <v>7865</v>
      </c>
      <c r="F182" s="25" t="s">
        <v>7922</v>
      </c>
      <c r="G182" s="25" t="s">
        <v>7923</v>
      </c>
      <c r="H182" s="21">
        <v>293.8</v>
      </c>
      <c r="I182" s="25" t="s">
        <v>7296</v>
      </c>
      <c r="J182" s="25" t="s">
        <v>7288</v>
      </c>
      <c r="K182" s="25" t="s">
        <v>7262</v>
      </c>
      <c r="L182" s="25" t="s">
        <v>7259</v>
      </c>
      <c r="M182" s="21">
        <v>293.8</v>
      </c>
      <c r="N182" s="21">
        <v>293.8</v>
      </c>
      <c r="O182" s="21">
        <v>0</v>
      </c>
      <c r="P182" s="21">
        <v>293.8</v>
      </c>
      <c r="Q182" s="25" t="s">
        <v>7868</v>
      </c>
      <c r="R182" s="1" t="str">
        <f t="shared" si="3"/>
        <v>ST10029</v>
      </c>
      <c r="S182" t="str">
        <f>VLOOKUP(R182,Data!$C$2:$D$261,2,0)</f>
        <v>Leaside</v>
      </c>
      <c r="T182">
        <f>COUNTIF('Feb 2022'!A:A,D182)+COUNTIF('Mar 2022'!A:A,D182)+COUNTIF('Apr 2022'!A:A,D182)+COUNTIF('May 2022'!A:A,D182)+COUNTIF('June 2022'!A:A,D182)+COUNTIF('July 2022'!A:A,D182)+COUNTIF('Aug 2022'!A:A,D182)+COUNTIF('Sep 2022'!A:A,D182)+COUNTIF('Oct 2022'!A:A,D182)+COUNTIF('Dec 2022'!A:A,D182)</f>
        <v>0</v>
      </c>
      <c r="U182" t="str">
        <f>VLOOKUP(Q182,'Capital Lookup'!A:B,2,FALSE)</f>
        <v>No</v>
      </c>
      <c r="V182" s="2">
        <f>IFERROR(VLOOKUP(LEFT(F182,10),'Find Purchase Orders'!B:J,9,FALSE),"")</f>
        <v>44581</v>
      </c>
      <c r="W182" s="25" t="s">
        <v>7261</v>
      </c>
    </row>
    <row r="183" spans="1:23" hidden="1">
      <c r="A183" s="25" t="s">
        <v>7269</v>
      </c>
      <c r="B183" s="25" t="s">
        <v>7818</v>
      </c>
      <c r="C183" s="25" t="s">
        <v>7271</v>
      </c>
      <c r="D183" s="25" t="s">
        <v>7924</v>
      </c>
      <c r="E183" s="25" t="s">
        <v>7492</v>
      </c>
      <c r="H183" s="21">
        <v>11271.75</v>
      </c>
      <c r="I183" s="25" t="s">
        <v>7257</v>
      </c>
      <c r="K183" s="25" t="s">
        <v>7495</v>
      </c>
      <c r="L183" s="25" t="s">
        <v>7808</v>
      </c>
      <c r="M183" s="22">
        <v>0</v>
      </c>
      <c r="N183" s="22">
        <v>0</v>
      </c>
      <c r="O183" s="21">
        <v>0</v>
      </c>
      <c r="P183" s="21">
        <v>1296.75</v>
      </c>
      <c r="Q183" s="25" t="s">
        <v>7822</v>
      </c>
      <c r="R183" s="1" t="str">
        <f t="shared" si="3"/>
        <v>ST10180</v>
      </c>
      <c r="S183" t="str">
        <f>VLOOKUP(R183,Data!$C$2:$D$261,2,0)</f>
        <v>Pinecrest Manor</v>
      </c>
      <c r="T183">
        <f>COUNTIF('Feb 2022'!A:A,D183)+COUNTIF('Mar 2022'!A:A,D183)+COUNTIF('Apr 2022'!A:A,D183)+COUNTIF('May 2022'!A:A,D183)+COUNTIF('June 2022'!A:A,D183)+COUNTIF('July 2022'!A:A,D183)+COUNTIF('Aug 2022'!A:A,D183)+COUNTIF('Sep 2022'!A:A,D183)+COUNTIF('Oct 2022'!A:A,D183)+COUNTIF('Dec 2022'!A:A,D183)</f>
        <v>0</v>
      </c>
      <c r="U183" t="str">
        <f>VLOOKUP(Q183,'Capital Lookup'!A:B,2,FALSE)</f>
        <v>Yes</v>
      </c>
      <c r="V183" s="2" t="str">
        <f>IFERROR(VLOOKUP(LEFT(F183,10),'Find Purchase Orders'!B:J,9,FALSE),"")</f>
        <v/>
      </c>
      <c r="W183" s="25" t="s">
        <v>7261</v>
      </c>
    </row>
    <row r="184" spans="1:23" hidden="1">
      <c r="A184" s="25" t="s">
        <v>7478</v>
      </c>
      <c r="B184" s="25" t="s">
        <v>7823</v>
      </c>
      <c r="C184" s="25" t="s">
        <v>7587</v>
      </c>
      <c r="D184" s="25" t="s">
        <v>7925</v>
      </c>
      <c r="E184" s="25" t="s">
        <v>7492</v>
      </c>
      <c r="H184" s="21">
        <v>48693.96</v>
      </c>
      <c r="I184" s="25" t="s">
        <v>7257</v>
      </c>
      <c r="K184" s="25" t="s">
        <v>7495</v>
      </c>
      <c r="L184" s="25" t="s">
        <v>7808</v>
      </c>
      <c r="M184" s="22">
        <v>0</v>
      </c>
      <c r="N184" s="22">
        <v>0</v>
      </c>
      <c r="O184" s="21">
        <v>0</v>
      </c>
      <c r="P184" s="21">
        <v>5601.96</v>
      </c>
      <c r="Q184" s="25" t="s">
        <v>7827</v>
      </c>
      <c r="R184" s="1" t="str">
        <f t="shared" si="3"/>
        <v>ST10145</v>
      </c>
      <c r="S184" t="str">
        <f>VLOOKUP(R184,Data!$C$2:$D$261,2,0)</f>
        <v>Ridgeview</v>
      </c>
      <c r="T184">
        <f>COUNTIF('Feb 2022'!A:A,D184)+COUNTIF('Mar 2022'!A:A,D184)+COUNTIF('Apr 2022'!A:A,D184)+COUNTIF('May 2022'!A:A,D184)+COUNTIF('June 2022'!A:A,D184)+COUNTIF('July 2022'!A:A,D184)+COUNTIF('Aug 2022'!A:A,D184)+COUNTIF('Sep 2022'!A:A,D184)+COUNTIF('Oct 2022'!A:A,D184)+COUNTIF('Dec 2022'!A:A,D184)</f>
        <v>0</v>
      </c>
      <c r="U184" t="str">
        <f>VLOOKUP(Q184,'Capital Lookup'!A:B,2,FALSE)</f>
        <v>Yes</v>
      </c>
      <c r="V184" s="2" t="str">
        <f>IFERROR(VLOOKUP(LEFT(F184,10),'Find Purchase Orders'!B:J,9,FALSE),"")</f>
        <v/>
      </c>
      <c r="W184" s="25" t="s">
        <v>7261</v>
      </c>
    </row>
    <row r="185" spans="1:23" hidden="1">
      <c r="A185" s="25" t="s">
        <v>7269</v>
      </c>
      <c r="B185" s="25" t="s">
        <v>7828</v>
      </c>
      <c r="C185" s="25" t="s">
        <v>7271</v>
      </c>
      <c r="D185" s="25" t="s">
        <v>7926</v>
      </c>
      <c r="E185" s="25" t="s">
        <v>7492</v>
      </c>
      <c r="H185" s="21">
        <v>22994.37</v>
      </c>
      <c r="I185" s="25" t="s">
        <v>7257</v>
      </c>
      <c r="K185" s="25" t="s">
        <v>7495</v>
      </c>
      <c r="L185" s="25" t="s">
        <v>7808</v>
      </c>
      <c r="M185" s="22">
        <v>0</v>
      </c>
      <c r="N185" s="22">
        <v>0</v>
      </c>
      <c r="O185" s="21">
        <v>0</v>
      </c>
      <c r="P185" s="21">
        <v>2645.37</v>
      </c>
      <c r="Q185" s="25" t="s">
        <v>7832</v>
      </c>
      <c r="R185" s="1" t="str">
        <f t="shared" si="3"/>
        <v>ST10185</v>
      </c>
      <c r="S185" t="str">
        <f>VLOOKUP(R185,Data!$C$2:$D$261,2,0)</f>
        <v>Summit Place</v>
      </c>
      <c r="T185">
        <f>COUNTIF('Feb 2022'!A:A,D185)+COUNTIF('Mar 2022'!A:A,D185)+COUNTIF('Apr 2022'!A:A,D185)+COUNTIF('May 2022'!A:A,D185)+COUNTIF('June 2022'!A:A,D185)+COUNTIF('July 2022'!A:A,D185)+COUNTIF('Aug 2022'!A:A,D185)+COUNTIF('Sep 2022'!A:A,D185)+COUNTIF('Oct 2022'!A:A,D185)+COUNTIF('Dec 2022'!A:A,D185)</f>
        <v>0</v>
      </c>
      <c r="U185" t="str">
        <f>VLOOKUP(Q185,'Capital Lookup'!A:B,2,FALSE)</f>
        <v>Yes</v>
      </c>
      <c r="V185" s="2" t="str">
        <f>IFERROR(VLOOKUP(LEFT(F185,10),'Find Purchase Orders'!B:J,9,FALSE),"")</f>
        <v/>
      </c>
      <c r="W185" s="25" t="s">
        <v>7261</v>
      </c>
    </row>
    <row r="186" spans="1:23" hidden="1">
      <c r="A186" s="25" t="s">
        <v>7269</v>
      </c>
      <c r="B186" s="25" t="s">
        <v>7838</v>
      </c>
      <c r="C186" s="25"/>
      <c r="D186" s="25" t="s">
        <v>7927</v>
      </c>
      <c r="E186" s="25" t="s">
        <v>7492</v>
      </c>
      <c r="H186" s="21">
        <v>7664.79</v>
      </c>
      <c r="I186" s="25" t="s">
        <v>7257</v>
      </c>
      <c r="K186" s="25" t="s">
        <v>7495</v>
      </c>
      <c r="L186" s="25" t="s">
        <v>7808</v>
      </c>
      <c r="M186" s="22">
        <v>0</v>
      </c>
      <c r="N186" s="22">
        <v>0</v>
      </c>
      <c r="O186" s="21">
        <v>0</v>
      </c>
      <c r="P186" s="21">
        <v>881.79</v>
      </c>
      <c r="Q186" s="25" t="s">
        <v>7842</v>
      </c>
      <c r="R186" s="1" t="str">
        <f t="shared" si="3"/>
        <v>ST10336</v>
      </c>
      <c r="S186" t="str">
        <f>VLOOKUP(R186,Data!$C$2:$D$261,2,0)</f>
        <v>The Village Seniors Community</v>
      </c>
      <c r="T186">
        <f>COUNTIF('Feb 2022'!A:A,D186)+COUNTIF('Mar 2022'!A:A,D186)+COUNTIF('Apr 2022'!A:A,D186)+COUNTIF('May 2022'!A:A,D186)+COUNTIF('June 2022'!A:A,D186)+COUNTIF('July 2022'!A:A,D186)+COUNTIF('Aug 2022'!A:A,D186)+COUNTIF('Sep 2022'!A:A,D186)+COUNTIF('Oct 2022'!A:A,D186)+COUNTIF('Dec 2022'!A:A,D186)</f>
        <v>0</v>
      </c>
      <c r="U186" t="str">
        <f>VLOOKUP(Q186,'Capital Lookup'!A:B,2,FALSE)</f>
        <v>No</v>
      </c>
      <c r="V186" s="2" t="str">
        <f>IFERROR(VLOOKUP(LEFT(F186,10),'Find Purchase Orders'!B:J,9,FALSE),"")</f>
        <v/>
      </c>
      <c r="W186" s="25" t="s">
        <v>7261</v>
      </c>
    </row>
    <row r="187" spans="1:23" hidden="1">
      <c r="A187" s="25" t="s">
        <v>7269</v>
      </c>
      <c r="B187" s="25" t="s">
        <v>7833</v>
      </c>
      <c r="C187" s="25" t="s">
        <v>7271</v>
      </c>
      <c r="D187" s="25" t="s">
        <v>7928</v>
      </c>
      <c r="E187" s="25" t="s">
        <v>7492</v>
      </c>
      <c r="H187" s="21">
        <v>41029.17</v>
      </c>
      <c r="I187" s="25" t="s">
        <v>7257</v>
      </c>
      <c r="K187" s="25" t="s">
        <v>7495</v>
      </c>
      <c r="L187" s="25" t="s">
        <v>7808</v>
      </c>
      <c r="M187" s="22">
        <v>0</v>
      </c>
      <c r="N187" s="22">
        <v>0</v>
      </c>
      <c r="O187" s="21">
        <v>0</v>
      </c>
      <c r="P187" s="21">
        <v>4720.17</v>
      </c>
      <c r="Q187" s="25" t="s">
        <v>7837</v>
      </c>
      <c r="R187" s="1" t="str">
        <f t="shared" si="3"/>
        <v>ST10156</v>
      </c>
      <c r="S187" t="str">
        <f>VLOOKUP(R187,Data!$C$2:$D$261,2,0)</f>
        <v>ThorntonView</v>
      </c>
      <c r="T187">
        <f>COUNTIF('Feb 2022'!A:A,D187)+COUNTIF('Mar 2022'!A:A,D187)+COUNTIF('Apr 2022'!A:A,D187)+COUNTIF('May 2022'!A:A,D187)+COUNTIF('June 2022'!A:A,D187)+COUNTIF('July 2022'!A:A,D187)+COUNTIF('Aug 2022'!A:A,D187)+COUNTIF('Sep 2022'!A:A,D187)+COUNTIF('Oct 2022'!A:A,D187)+COUNTIF('Dec 2022'!A:A,D187)</f>
        <v>0</v>
      </c>
      <c r="U187" t="str">
        <f>VLOOKUP(Q187,'Capital Lookup'!A:B,2,FALSE)</f>
        <v>Yes</v>
      </c>
      <c r="V187" s="2" t="str">
        <f>IFERROR(VLOOKUP(LEFT(F187,10),'Find Purchase Orders'!B:J,9,FALSE),"")</f>
        <v/>
      </c>
      <c r="W187" s="25" t="s">
        <v>7261</v>
      </c>
    </row>
    <row r="188" spans="1:23" hidden="1">
      <c r="A188" s="25" t="s">
        <v>7269</v>
      </c>
      <c r="B188" s="25" t="s">
        <v>7594</v>
      </c>
      <c r="C188" s="25" t="s">
        <v>7271</v>
      </c>
      <c r="D188" s="25" t="s">
        <v>7929</v>
      </c>
      <c r="E188" s="25" t="s">
        <v>7492</v>
      </c>
      <c r="H188" s="21">
        <v>15780.45</v>
      </c>
      <c r="I188" s="25" t="s">
        <v>7257</v>
      </c>
      <c r="K188" s="25" t="s">
        <v>7495</v>
      </c>
      <c r="L188" s="25" t="s">
        <v>7808</v>
      </c>
      <c r="M188" s="22">
        <v>0</v>
      </c>
      <c r="N188" s="22">
        <v>0</v>
      </c>
      <c r="O188" s="21">
        <v>0</v>
      </c>
      <c r="P188" s="21">
        <v>1815.45</v>
      </c>
      <c r="Q188" s="25" t="s">
        <v>7813</v>
      </c>
      <c r="R188" s="1" t="str">
        <f t="shared" si="3"/>
        <v>ST10157</v>
      </c>
      <c r="S188" t="str">
        <f>VLOOKUP(R188,Data!$C$2:$D$261,2,0)</f>
        <v>Hallowell House</v>
      </c>
      <c r="T188">
        <f>COUNTIF('Feb 2022'!A:A,D188)+COUNTIF('Mar 2022'!A:A,D188)+COUNTIF('Apr 2022'!A:A,D188)+COUNTIF('May 2022'!A:A,D188)+COUNTIF('June 2022'!A:A,D188)+COUNTIF('July 2022'!A:A,D188)+COUNTIF('Aug 2022'!A:A,D188)+COUNTIF('Sep 2022'!A:A,D188)+COUNTIF('Oct 2022'!A:A,D188)+COUNTIF('Dec 2022'!A:A,D188)</f>
        <v>0</v>
      </c>
      <c r="U188" t="str">
        <f>VLOOKUP(Q188,'Capital Lookup'!A:B,2,FALSE)</f>
        <v>Yes</v>
      </c>
      <c r="V188" s="2" t="str">
        <f>IFERROR(VLOOKUP(LEFT(F188,10),'Find Purchase Orders'!B:J,9,FALSE),"")</f>
        <v/>
      </c>
      <c r="W188" s="25" t="s">
        <v>7261</v>
      </c>
    </row>
    <row r="189" spans="1:23" hidden="1">
      <c r="A189" s="25" t="s">
        <v>7269</v>
      </c>
      <c r="B189" s="25" t="s">
        <v>7799</v>
      </c>
      <c r="C189" s="25"/>
      <c r="D189" s="25" t="s">
        <v>7930</v>
      </c>
      <c r="E189" s="25" t="s">
        <v>7492</v>
      </c>
      <c r="H189" s="21">
        <v>29757.42</v>
      </c>
      <c r="I189" s="25" t="s">
        <v>7257</v>
      </c>
      <c r="K189" s="25" t="s">
        <v>7495</v>
      </c>
      <c r="L189" s="25" t="s">
        <v>7808</v>
      </c>
      <c r="M189" s="22">
        <v>0</v>
      </c>
      <c r="N189" s="22">
        <v>0</v>
      </c>
      <c r="O189" s="21">
        <v>0</v>
      </c>
      <c r="P189" s="21">
        <v>3423.42</v>
      </c>
      <c r="Q189" s="25" t="s">
        <v>7817</v>
      </c>
      <c r="R189" s="1" t="str">
        <f t="shared" si="3"/>
        <v>ST10333</v>
      </c>
      <c r="S189" t="str">
        <f>VLOOKUP(R189,Data!$C$2:$D$261,2,0)</f>
        <v>Heartwood</v>
      </c>
      <c r="T189">
        <f>COUNTIF('Feb 2022'!A:A,D189)+COUNTIF('Mar 2022'!A:A,D189)+COUNTIF('Apr 2022'!A:A,D189)+COUNTIF('May 2022'!A:A,D189)+COUNTIF('June 2022'!A:A,D189)+COUNTIF('July 2022'!A:A,D189)+COUNTIF('Aug 2022'!A:A,D189)+COUNTIF('Sep 2022'!A:A,D189)+COUNTIF('Oct 2022'!A:A,D189)+COUNTIF('Dec 2022'!A:A,D189)</f>
        <v>0</v>
      </c>
      <c r="U189" t="str">
        <f>VLOOKUP(Q189,'Capital Lookup'!A:B,2,FALSE)</f>
        <v>Yes</v>
      </c>
      <c r="V189" s="2" t="str">
        <f>IFERROR(VLOOKUP(LEFT(F189,10),'Find Purchase Orders'!B:J,9,FALSE),"")</f>
        <v/>
      </c>
      <c r="W189" s="25" t="s">
        <v>7261</v>
      </c>
    </row>
    <row r="190" spans="1:23" hidden="1">
      <c r="A190" s="25" t="s">
        <v>7269</v>
      </c>
      <c r="B190" s="25" t="s">
        <v>7931</v>
      </c>
      <c r="C190" s="25" t="s">
        <v>7271</v>
      </c>
      <c r="D190" s="25" t="s">
        <v>7932</v>
      </c>
      <c r="E190" s="25" t="s">
        <v>7492</v>
      </c>
      <c r="H190" s="21">
        <v>12173.49</v>
      </c>
      <c r="I190" s="25" t="s">
        <v>7257</v>
      </c>
      <c r="K190" s="25" t="s">
        <v>7495</v>
      </c>
      <c r="L190" s="25" t="s">
        <v>7808</v>
      </c>
      <c r="M190" s="22">
        <v>0</v>
      </c>
      <c r="N190" s="22">
        <v>0</v>
      </c>
      <c r="O190" s="21">
        <v>0</v>
      </c>
      <c r="P190" s="21">
        <v>1400.49</v>
      </c>
      <c r="Q190" s="25" t="s">
        <v>7933</v>
      </c>
      <c r="R190" s="1" t="str">
        <f t="shared" si="3"/>
        <v>ST10182</v>
      </c>
      <c r="S190" t="str">
        <f>VLOOKUP(R190,Data!$C$2:$D$261,2,0)</f>
        <v>Blenheim Community Village</v>
      </c>
      <c r="T190">
        <f>COUNTIF('Feb 2022'!A:A,D190)+COUNTIF('Mar 2022'!A:A,D190)+COUNTIF('Apr 2022'!A:A,D190)+COUNTIF('May 2022'!A:A,D190)+COUNTIF('June 2022'!A:A,D190)+COUNTIF('July 2022'!A:A,D190)+COUNTIF('Aug 2022'!A:A,D190)+COUNTIF('Sep 2022'!A:A,D190)+COUNTIF('Oct 2022'!A:A,D190)+COUNTIF('Dec 2022'!A:A,D190)</f>
        <v>0</v>
      </c>
      <c r="U190" t="str">
        <f>VLOOKUP(Q190,'Capital Lookup'!A:B,2,FALSE)</f>
        <v>Yes</v>
      </c>
      <c r="V190" s="2" t="str">
        <f>IFERROR(VLOOKUP(LEFT(F190,10),'Find Purchase Orders'!B:J,9,FALSE),"")</f>
        <v/>
      </c>
      <c r="W190" s="25" t="s">
        <v>7261</v>
      </c>
    </row>
    <row r="191" spans="1:23" hidden="1">
      <c r="A191" s="25" t="s">
        <v>7269</v>
      </c>
      <c r="B191" s="25" t="s">
        <v>7931</v>
      </c>
      <c r="C191" s="25" t="s">
        <v>7271</v>
      </c>
      <c r="D191" s="25" t="s">
        <v>7932</v>
      </c>
      <c r="E191" s="25" t="s">
        <v>7492</v>
      </c>
      <c r="H191" s="21">
        <v>2254.35</v>
      </c>
      <c r="I191" s="25" t="s">
        <v>7257</v>
      </c>
      <c r="K191" s="25" t="s">
        <v>7495</v>
      </c>
      <c r="L191" s="25" t="s">
        <v>7496</v>
      </c>
      <c r="M191" s="22">
        <v>0</v>
      </c>
      <c r="N191" s="22">
        <v>0</v>
      </c>
      <c r="O191" s="21">
        <v>0</v>
      </c>
      <c r="P191" s="21">
        <v>259.35000000000002</v>
      </c>
      <c r="Q191" s="25" t="s">
        <v>7934</v>
      </c>
      <c r="R191" s="1" t="str">
        <f t="shared" si="3"/>
        <v>ST10182</v>
      </c>
      <c r="S191" t="str">
        <f>VLOOKUP(R191,Data!$C$2:$D$261,2,0)</f>
        <v>Blenheim Community Village</v>
      </c>
      <c r="T191">
        <f>COUNTIF('Feb 2022'!A:A,D191)+COUNTIF('Mar 2022'!A:A,D191)+COUNTIF('Apr 2022'!A:A,D191)+COUNTIF('May 2022'!A:A,D191)+COUNTIF('June 2022'!A:A,D191)+COUNTIF('July 2022'!A:A,D191)+COUNTIF('Aug 2022'!A:A,D191)+COUNTIF('Sep 2022'!A:A,D191)+COUNTIF('Oct 2022'!A:A,D191)+COUNTIF('Dec 2022'!A:A,D191)</f>
        <v>0</v>
      </c>
      <c r="U191" t="str">
        <f>VLOOKUP(Q191,'Capital Lookup'!A:B,2,FALSE)</f>
        <v>No</v>
      </c>
      <c r="V191" s="2" t="str">
        <f>IFERROR(VLOOKUP(LEFT(F191,10),'Find Purchase Orders'!B:J,9,FALSE),"")</f>
        <v/>
      </c>
      <c r="W191" s="25" t="s">
        <v>7261</v>
      </c>
    </row>
    <row r="192" spans="1:23" hidden="1">
      <c r="A192" s="25" t="s">
        <v>7478</v>
      </c>
      <c r="B192" s="25" t="s">
        <v>7935</v>
      </c>
      <c r="C192" s="25" t="s">
        <v>7587</v>
      </c>
      <c r="D192" s="25" t="s">
        <v>7936</v>
      </c>
      <c r="E192" s="25" t="s">
        <v>7492</v>
      </c>
      <c r="H192" s="21">
        <v>38323.949999999997</v>
      </c>
      <c r="I192" s="25" t="s">
        <v>7257</v>
      </c>
      <c r="K192" s="25" t="s">
        <v>7495</v>
      </c>
      <c r="L192" s="25" t="s">
        <v>7496</v>
      </c>
      <c r="M192" s="22">
        <v>0</v>
      </c>
      <c r="N192" s="22">
        <v>0</v>
      </c>
      <c r="O192" s="21">
        <v>0</v>
      </c>
      <c r="P192" s="21">
        <v>4408.95</v>
      </c>
      <c r="Q192" s="25" t="s">
        <v>7937</v>
      </c>
      <c r="R192" s="1" t="str">
        <f t="shared" si="3"/>
        <v>ST10162</v>
      </c>
      <c r="S192" t="str">
        <f>VLOOKUP(R192,Data!$C$2:$D$261,2,0)</f>
        <v>Elginwood</v>
      </c>
      <c r="T192">
        <f>COUNTIF('Feb 2022'!A:A,D192)+COUNTIF('Mar 2022'!A:A,D192)+COUNTIF('Apr 2022'!A:A,D192)+COUNTIF('May 2022'!A:A,D192)+COUNTIF('June 2022'!A:A,D192)+COUNTIF('July 2022'!A:A,D192)+COUNTIF('Aug 2022'!A:A,D192)+COUNTIF('Sep 2022'!A:A,D192)+COUNTIF('Oct 2022'!A:A,D192)+COUNTIF('Dec 2022'!A:A,D192)</f>
        <v>0</v>
      </c>
      <c r="U192" t="str">
        <f>VLOOKUP(Q192,'Capital Lookup'!A:B,2,FALSE)</f>
        <v>No</v>
      </c>
      <c r="V192" s="2" t="str">
        <f>IFERROR(VLOOKUP(LEFT(F192,10),'Find Purchase Orders'!B:J,9,FALSE),"")</f>
        <v/>
      </c>
      <c r="W192" s="25" t="s">
        <v>7261</v>
      </c>
    </row>
    <row r="193" spans="1:23" hidden="1">
      <c r="A193" s="25" t="s">
        <v>7478</v>
      </c>
      <c r="B193" s="25" t="s">
        <v>7935</v>
      </c>
      <c r="C193" s="25" t="s">
        <v>7587</v>
      </c>
      <c r="D193" s="25" t="s">
        <v>7936</v>
      </c>
      <c r="E193" s="25" t="s">
        <v>7492</v>
      </c>
      <c r="H193" s="21">
        <v>6763.05</v>
      </c>
      <c r="I193" s="25" t="s">
        <v>7257</v>
      </c>
      <c r="K193" s="25" t="s">
        <v>7495</v>
      </c>
      <c r="L193" s="25" t="s">
        <v>7808</v>
      </c>
      <c r="M193" s="22">
        <v>0</v>
      </c>
      <c r="N193" s="22">
        <v>0</v>
      </c>
      <c r="O193" s="21">
        <v>0</v>
      </c>
      <c r="P193" s="21">
        <v>778.05</v>
      </c>
      <c r="Q193" s="25" t="s">
        <v>7938</v>
      </c>
      <c r="R193" s="1" t="str">
        <f t="shared" si="3"/>
        <v>ST10162</v>
      </c>
      <c r="S193" t="str">
        <f>VLOOKUP(R193,Data!$C$2:$D$261,2,0)</f>
        <v>Elginwood</v>
      </c>
      <c r="T193">
        <f>COUNTIF('Feb 2022'!A:A,D193)+COUNTIF('Mar 2022'!A:A,D193)+COUNTIF('Apr 2022'!A:A,D193)+COUNTIF('May 2022'!A:A,D193)+COUNTIF('June 2022'!A:A,D193)+COUNTIF('July 2022'!A:A,D193)+COUNTIF('Aug 2022'!A:A,D193)+COUNTIF('Sep 2022'!A:A,D193)+COUNTIF('Oct 2022'!A:A,D193)+COUNTIF('Dec 2022'!A:A,D193)</f>
        <v>0</v>
      </c>
      <c r="U193" t="str">
        <f>VLOOKUP(Q193,'Capital Lookup'!A:B,2,FALSE)</f>
        <v>Yes</v>
      </c>
      <c r="V193" s="2" t="str">
        <f>IFERROR(VLOOKUP(LEFT(F193,10),'Find Purchase Orders'!B:J,9,FALSE),"")</f>
        <v/>
      </c>
      <c r="W193" s="25" t="s">
        <v>7261</v>
      </c>
    </row>
    <row r="194" spans="1:23" hidden="1">
      <c r="A194" s="25" t="s">
        <v>7269</v>
      </c>
      <c r="B194" s="25" t="s">
        <v>7939</v>
      </c>
      <c r="C194" s="25" t="s">
        <v>7271</v>
      </c>
      <c r="D194" s="25" t="s">
        <v>7940</v>
      </c>
      <c r="E194" s="25" t="s">
        <v>7492</v>
      </c>
      <c r="H194" s="21">
        <v>16231.32</v>
      </c>
      <c r="I194" s="25" t="s">
        <v>7257</v>
      </c>
      <c r="K194" s="25" t="s">
        <v>7495</v>
      </c>
      <c r="L194" s="25" t="s">
        <v>7808</v>
      </c>
      <c r="M194" s="22">
        <v>0</v>
      </c>
      <c r="N194" s="22">
        <v>0</v>
      </c>
      <c r="O194" s="21">
        <v>0</v>
      </c>
      <c r="P194" s="21">
        <v>1867.32</v>
      </c>
      <c r="Q194" s="25" t="s">
        <v>7941</v>
      </c>
      <c r="R194" s="1" t="str">
        <f t="shared" si="3"/>
        <v>ST10177</v>
      </c>
      <c r="S194" t="str">
        <f>VLOOKUP(R194,Data!$C$2:$D$261,2,0)</f>
        <v>Hillside Manor</v>
      </c>
      <c r="T194">
        <f>COUNTIF('Feb 2022'!A:A,D194)+COUNTIF('Mar 2022'!A:A,D194)+COUNTIF('Apr 2022'!A:A,D194)+COUNTIF('May 2022'!A:A,D194)+COUNTIF('June 2022'!A:A,D194)+COUNTIF('July 2022'!A:A,D194)+COUNTIF('Aug 2022'!A:A,D194)+COUNTIF('Sep 2022'!A:A,D194)+COUNTIF('Oct 2022'!A:A,D194)+COUNTIF('Dec 2022'!A:A,D194)</f>
        <v>0</v>
      </c>
      <c r="U194" t="str">
        <f>VLOOKUP(Q194,'Capital Lookup'!A:B,2,FALSE)</f>
        <v>Yes</v>
      </c>
      <c r="V194" s="2" t="str">
        <f>IFERROR(VLOOKUP(LEFT(F194,10),'Find Purchase Orders'!B:J,9,FALSE),"")</f>
        <v/>
      </c>
      <c r="W194" s="25" t="s">
        <v>7261</v>
      </c>
    </row>
    <row r="195" spans="1:23" hidden="1">
      <c r="A195" s="25" t="s">
        <v>7269</v>
      </c>
      <c r="B195" s="25" t="s">
        <v>7939</v>
      </c>
      <c r="C195" s="25" t="s">
        <v>7271</v>
      </c>
      <c r="D195" s="25" t="s">
        <v>7942</v>
      </c>
      <c r="E195" s="25" t="s">
        <v>7492</v>
      </c>
      <c r="H195" s="21">
        <v>24346.98</v>
      </c>
      <c r="I195" s="25" t="s">
        <v>7257</v>
      </c>
      <c r="K195" s="25" t="s">
        <v>7495</v>
      </c>
      <c r="L195" s="25" t="s">
        <v>7808</v>
      </c>
      <c r="M195" s="22">
        <v>0</v>
      </c>
      <c r="N195" s="22">
        <v>0</v>
      </c>
      <c r="O195" s="21">
        <v>0</v>
      </c>
      <c r="P195" s="21">
        <v>2800.98</v>
      </c>
      <c r="Q195" s="25" t="s">
        <v>7943</v>
      </c>
      <c r="R195" s="1" t="str">
        <f t="shared" si="3"/>
        <v>ST10177</v>
      </c>
      <c r="S195" t="str">
        <f>VLOOKUP(R195,Data!$C$2:$D$261,2,0)</f>
        <v>Hillside Manor</v>
      </c>
      <c r="T195">
        <f>COUNTIF('Feb 2022'!A:A,D195)+COUNTIF('Mar 2022'!A:A,D195)+COUNTIF('Apr 2022'!A:A,D195)+COUNTIF('May 2022'!A:A,D195)+COUNTIF('June 2022'!A:A,D195)+COUNTIF('July 2022'!A:A,D195)+COUNTIF('Aug 2022'!A:A,D195)+COUNTIF('Sep 2022'!A:A,D195)+COUNTIF('Oct 2022'!A:A,D195)+COUNTIF('Dec 2022'!A:A,D195)</f>
        <v>0</v>
      </c>
      <c r="U195" t="str">
        <f>VLOOKUP(Q195,'Capital Lookup'!A:B,2,FALSE)</f>
        <v>Yes</v>
      </c>
      <c r="V195" s="2" t="str">
        <f>IFERROR(VLOOKUP(LEFT(F195,10),'Find Purchase Orders'!B:J,9,FALSE),"")</f>
        <v/>
      </c>
      <c r="W195" s="25" t="s">
        <v>7261</v>
      </c>
    </row>
    <row r="196" spans="1:23" hidden="1">
      <c r="A196" s="25" t="s">
        <v>7478</v>
      </c>
      <c r="B196" s="25" t="s">
        <v>7944</v>
      </c>
      <c r="C196" s="25" t="s">
        <v>7587</v>
      </c>
      <c r="D196" s="25" t="s">
        <v>7945</v>
      </c>
      <c r="E196" s="25" t="s">
        <v>7492</v>
      </c>
      <c r="H196" s="21">
        <v>32462.639999999999</v>
      </c>
      <c r="I196" s="25" t="s">
        <v>7257</v>
      </c>
      <c r="K196" s="25" t="s">
        <v>7495</v>
      </c>
      <c r="L196" s="25" t="s">
        <v>7808</v>
      </c>
      <c r="M196" s="22">
        <v>0</v>
      </c>
      <c r="N196" s="22">
        <v>0</v>
      </c>
      <c r="O196" s="21">
        <v>0</v>
      </c>
      <c r="P196" s="21">
        <v>3734.64</v>
      </c>
      <c r="Q196" s="25" t="s">
        <v>7946</v>
      </c>
      <c r="R196" s="1" t="str">
        <f t="shared" si="3"/>
        <v>ST10181</v>
      </c>
      <c r="S196" t="str">
        <f>VLOOKUP(R196,Data!$C$2:$D$261,2,0)</f>
        <v>Iler Lodge</v>
      </c>
      <c r="T196">
        <f>COUNTIF('Feb 2022'!A:A,D196)+COUNTIF('Mar 2022'!A:A,D196)+COUNTIF('Apr 2022'!A:A,D196)+COUNTIF('May 2022'!A:A,D196)+COUNTIF('June 2022'!A:A,D196)+COUNTIF('July 2022'!A:A,D196)+COUNTIF('Aug 2022'!A:A,D196)+COUNTIF('Sep 2022'!A:A,D196)+COUNTIF('Oct 2022'!A:A,D196)+COUNTIF('Dec 2022'!A:A,D196)</f>
        <v>0</v>
      </c>
      <c r="U196" t="str">
        <f>VLOOKUP(Q196,'Capital Lookup'!A:B,2,FALSE)</f>
        <v>Yes</v>
      </c>
      <c r="V196" s="2" t="str">
        <f>IFERROR(VLOOKUP(LEFT(F196,10),'Find Purchase Orders'!B:J,9,FALSE),"")</f>
        <v/>
      </c>
      <c r="W196" s="25" t="s">
        <v>7261</v>
      </c>
    </row>
    <row r="197" spans="1:23" hidden="1">
      <c r="A197" s="25" t="s">
        <v>7269</v>
      </c>
      <c r="B197" s="25" t="s">
        <v>7947</v>
      </c>
      <c r="C197" s="25" t="s">
        <v>7271</v>
      </c>
      <c r="D197" s="25" t="s">
        <v>7948</v>
      </c>
      <c r="E197" s="25" t="s">
        <v>7492</v>
      </c>
      <c r="H197" s="21">
        <v>9468.27</v>
      </c>
      <c r="I197" s="25" t="s">
        <v>7257</v>
      </c>
      <c r="K197" s="25" t="s">
        <v>7495</v>
      </c>
      <c r="L197" s="25" t="s">
        <v>7496</v>
      </c>
      <c r="M197" s="22">
        <v>0</v>
      </c>
      <c r="N197" s="22">
        <v>0</v>
      </c>
      <c r="O197" s="21">
        <v>0</v>
      </c>
      <c r="P197" s="21">
        <v>1089.27</v>
      </c>
      <c r="Q197" s="25" t="s">
        <v>7949</v>
      </c>
      <c r="R197" s="1" t="str">
        <f t="shared" si="3"/>
        <v>ST10154</v>
      </c>
      <c r="S197" t="str">
        <f>VLOOKUP(R197,Data!$C$2:$D$261,2,0)</f>
        <v>Mackenzie Place</v>
      </c>
      <c r="T197">
        <f>COUNTIF('Feb 2022'!A:A,D197)+COUNTIF('Mar 2022'!A:A,D197)+COUNTIF('Apr 2022'!A:A,D197)+COUNTIF('May 2022'!A:A,D197)+COUNTIF('June 2022'!A:A,D197)+COUNTIF('July 2022'!A:A,D197)+COUNTIF('Aug 2022'!A:A,D197)+COUNTIF('Sep 2022'!A:A,D197)+COUNTIF('Oct 2022'!A:A,D197)+COUNTIF('Dec 2022'!A:A,D197)</f>
        <v>0</v>
      </c>
      <c r="U197" t="str">
        <f>VLOOKUP(Q197,'Capital Lookup'!A:B,2,FALSE)</f>
        <v>No</v>
      </c>
      <c r="V197" s="2" t="str">
        <f>IFERROR(VLOOKUP(LEFT(F197,10),'Find Purchase Orders'!B:J,9,FALSE),"")</f>
        <v/>
      </c>
      <c r="W197" s="25" t="s">
        <v>7261</v>
      </c>
    </row>
    <row r="198" spans="1:23" hidden="1">
      <c r="A198" s="25" t="s">
        <v>7478</v>
      </c>
      <c r="B198" s="25" t="s">
        <v>7950</v>
      </c>
      <c r="C198" s="25" t="s">
        <v>7587</v>
      </c>
      <c r="D198" s="25" t="s">
        <v>7951</v>
      </c>
      <c r="E198" s="25" t="s">
        <v>7492</v>
      </c>
      <c r="H198" s="21">
        <v>51399.18</v>
      </c>
      <c r="I198" s="25" t="s">
        <v>7257</v>
      </c>
      <c r="K198" s="25" t="s">
        <v>7495</v>
      </c>
      <c r="L198" s="25" t="s">
        <v>7808</v>
      </c>
      <c r="M198" s="22">
        <v>0</v>
      </c>
      <c r="N198" s="22">
        <v>0</v>
      </c>
      <c r="O198" s="21">
        <v>0</v>
      </c>
      <c r="P198" s="21">
        <v>5913.18</v>
      </c>
      <c r="Q198" s="25" t="s">
        <v>7952</v>
      </c>
      <c r="R198" s="1" t="str">
        <f t="shared" si="3"/>
        <v>ST10171</v>
      </c>
      <c r="S198" t="str">
        <f>VLOOKUP(R198,Data!$C$2:$D$261,2,0)</f>
        <v>McGarrell Place</v>
      </c>
      <c r="T198">
        <f>COUNTIF('Feb 2022'!A:A,D198)+COUNTIF('Mar 2022'!A:A,D198)+COUNTIF('Apr 2022'!A:A,D198)+COUNTIF('May 2022'!A:A,D198)+COUNTIF('June 2022'!A:A,D198)+COUNTIF('July 2022'!A:A,D198)+COUNTIF('Aug 2022'!A:A,D198)+COUNTIF('Sep 2022'!A:A,D198)+COUNTIF('Oct 2022'!A:A,D198)+COUNTIF('Dec 2022'!A:A,D198)</f>
        <v>0</v>
      </c>
      <c r="U198" t="str">
        <f>VLOOKUP(Q198,'Capital Lookup'!A:B,2,FALSE)</f>
        <v>Yes</v>
      </c>
      <c r="V198" s="2" t="str">
        <f>IFERROR(VLOOKUP(LEFT(F198,10),'Find Purchase Orders'!B:J,9,FALSE),"")</f>
        <v/>
      </c>
      <c r="W198" s="25" t="s">
        <v>7261</v>
      </c>
    </row>
    <row r="199" spans="1:23" hidden="1">
      <c r="A199" s="25" t="s">
        <v>7269</v>
      </c>
      <c r="B199" s="25" t="s">
        <v>7953</v>
      </c>
      <c r="C199" s="25" t="s">
        <v>7271</v>
      </c>
      <c r="D199" s="25" t="s">
        <v>7954</v>
      </c>
      <c r="E199" s="25" t="s">
        <v>7492</v>
      </c>
      <c r="H199" s="21">
        <v>12173.49</v>
      </c>
      <c r="I199" s="25" t="s">
        <v>7257</v>
      </c>
      <c r="K199" s="25" t="s">
        <v>7495</v>
      </c>
      <c r="L199" s="25" t="s">
        <v>7808</v>
      </c>
      <c r="M199" s="22">
        <v>0</v>
      </c>
      <c r="N199" s="22">
        <v>0</v>
      </c>
      <c r="O199" s="21">
        <v>0</v>
      </c>
      <c r="P199" s="21">
        <v>1400.49</v>
      </c>
      <c r="Q199" s="25" t="s">
        <v>7955</v>
      </c>
      <c r="R199" s="1" t="str">
        <f t="shared" si="3"/>
        <v>ST10155</v>
      </c>
      <c r="S199" t="str">
        <f>VLOOKUP(R199,Data!$C$2:$D$261,2,0)</f>
        <v>Oak Terrace</v>
      </c>
      <c r="T199">
        <f>COUNTIF('Feb 2022'!A:A,D199)+COUNTIF('Mar 2022'!A:A,D199)+COUNTIF('Apr 2022'!A:A,D199)+COUNTIF('May 2022'!A:A,D199)+COUNTIF('June 2022'!A:A,D199)+COUNTIF('July 2022'!A:A,D199)+COUNTIF('Aug 2022'!A:A,D199)+COUNTIF('Sep 2022'!A:A,D199)+COUNTIF('Oct 2022'!A:A,D199)+COUNTIF('Dec 2022'!A:A,D199)</f>
        <v>0</v>
      </c>
      <c r="U199" t="str">
        <f>VLOOKUP(Q199,'Capital Lookup'!A:B,2,FALSE)</f>
        <v>Yes</v>
      </c>
      <c r="V199" s="2" t="str">
        <f>IFERROR(VLOOKUP(LEFT(F199,10),'Find Purchase Orders'!B:J,9,FALSE),"")</f>
        <v/>
      </c>
      <c r="W199" s="25" t="s">
        <v>7261</v>
      </c>
    </row>
    <row r="200" spans="1:23" hidden="1">
      <c r="A200" s="25" t="s">
        <v>7269</v>
      </c>
      <c r="B200" s="25" t="s">
        <v>7956</v>
      </c>
      <c r="C200" s="25" t="s">
        <v>7271</v>
      </c>
      <c r="D200" s="25" t="s">
        <v>7957</v>
      </c>
      <c r="E200" s="25" t="s">
        <v>7492</v>
      </c>
      <c r="H200" s="21">
        <v>14427.84</v>
      </c>
      <c r="I200" s="25" t="s">
        <v>7257</v>
      </c>
      <c r="K200" s="25" t="s">
        <v>7495</v>
      </c>
      <c r="L200" s="25" t="s">
        <v>7808</v>
      </c>
      <c r="M200" s="22">
        <v>0</v>
      </c>
      <c r="N200" s="22">
        <v>0</v>
      </c>
      <c r="O200" s="21">
        <v>0</v>
      </c>
      <c r="P200" s="21">
        <v>1659.84</v>
      </c>
      <c r="Q200" s="25" t="s">
        <v>7958</v>
      </c>
      <c r="R200" s="1" t="str">
        <f t="shared" si="3"/>
        <v>ST10184</v>
      </c>
      <c r="S200" t="str">
        <f>VLOOKUP(R200,Data!$C$2:$D$261,2,0)</f>
        <v>Riverbend Place</v>
      </c>
      <c r="T200">
        <f>COUNTIF('Feb 2022'!A:A,D200)+COUNTIF('Mar 2022'!A:A,D200)+COUNTIF('Apr 2022'!A:A,D200)+COUNTIF('May 2022'!A:A,D200)+COUNTIF('June 2022'!A:A,D200)+COUNTIF('July 2022'!A:A,D200)+COUNTIF('Aug 2022'!A:A,D200)+COUNTIF('Sep 2022'!A:A,D200)+COUNTIF('Oct 2022'!A:A,D200)+COUNTIF('Dec 2022'!A:A,D200)</f>
        <v>0</v>
      </c>
      <c r="U200" t="str">
        <f>VLOOKUP(Q200,'Capital Lookup'!A:B,2,FALSE)</f>
        <v>Yes</v>
      </c>
      <c r="V200" s="2" t="str">
        <f>IFERROR(VLOOKUP(LEFT(F200,10),'Find Purchase Orders'!B:J,9,FALSE),"")</f>
        <v/>
      </c>
      <c r="W200" s="25" t="s">
        <v>7261</v>
      </c>
    </row>
    <row r="201" spans="1:23" hidden="1">
      <c r="A201" s="25" t="s">
        <v>7478</v>
      </c>
      <c r="B201" s="25" t="s">
        <v>7959</v>
      </c>
      <c r="C201" s="25" t="s">
        <v>7587</v>
      </c>
      <c r="D201" s="25" t="s">
        <v>7960</v>
      </c>
      <c r="E201" s="25" t="s">
        <v>7492</v>
      </c>
      <c r="H201" s="21">
        <v>31560.9</v>
      </c>
      <c r="I201" s="25" t="s">
        <v>7257</v>
      </c>
      <c r="K201" s="25" t="s">
        <v>7495</v>
      </c>
      <c r="L201" s="25" t="s">
        <v>7808</v>
      </c>
      <c r="M201" s="22">
        <v>0</v>
      </c>
      <c r="N201" s="22">
        <v>0</v>
      </c>
      <c r="O201" s="21">
        <v>0</v>
      </c>
      <c r="P201" s="21">
        <v>3630.9</v>
      </c>
      <c r="Q201" s="25" t="s">
        <v>7961</v>
      </c>
      <c r="R201" s="1" t="str">
        <f t="shared" si="3"/>
        <v>ST10172</v>
      </c>
      <c r="S201" t="str">
        <f>VLOOKUP(R201,Data!$C$2:$D$261,2,0)</f>
        <v>Riverside Place</v>
      </c>
      <c r="T201">
        <f>COUNTIF('Feb 2022'!A:A,D201)+COUNTIF('Mar 2022'!A:A,D201)+COUNTIF('Apr 2022'!A:A,D201)+COUNTIF('May 2022'!A:A,D201)+COUNTIF('June 2022'!A:A,D201)+COUNTIF('July 2022'!A:A,D201)+COUNTIF('Aug 2022'!A:A,D201)+COUNTIF('Sep 2022'!A:A,D201)+COUNTIF('Oct 2022'!A:A,D201)+COUNTIF('Dec 2022'!A:A,D201)</f>
        <v>0</v>
      </c>
      <c r="U201" t="str">
        <f>VLOOKUP(Q201,'Capital Lookup'!A:B,2,FALSE)</f>
        <v>Yes</v>
      </c>
      <c r="V201" s="2" t="str">
        <f>IFERROR(VLOOKUP(LEFT(F201,10),'Find Purchase Orders'!B:J,9,FALSE),"")</f>
        <v/>
      </c>
      <c r="W201" s="25" t="s">
        <v>7261</v>
      </c>
    </row>
    <row r="202" spans="1:23" hidden="1">
      <c r="A202" s="25" t="s">
        <v>7269</v>
      </c>
      <c r="B202" s="25" t="s">
        <v>7962</v>
      </c>
      <c r="C202" s="25" t="s">
        <v>7271</v>
      </c>
      <c r="D202" s="25" t="s">
        <v>7963</v>
      </c>
      <c r="E202" s="25" t="s">
        <v>7492</v>
      </c>
      <c r="H202" s="21">
        <v>10820.88</v>
      </c>
      <c r="I202" s="25" t="s">
        <v>7257</v>
      </c>
      <c r="K202" s="25" t="s">
        <v>7495</v>
      </c>
      <c r="L202" s="25" t="s">
        <v>7808</v>
      </c>
      <c r="M202" s="22">
        <v>0</v>
      </c>
      <c r="N202" s="22">
        <v>0</v>
      </c>
      <c r="O202" s="21">
        <v>0</v>
      </c>
      <c r="P202" s="21">
        <v>1244.8800000000001</v>
      </c>
      <c r="Q202" s="25" t="s">
        <v>7964</v>
      </c>
      <c r="R202" s="1" t="str">
        <f t="shared" si="3"/>
        <v>ST10159</v>
      </c>
      <c r="S202" t="str">
        <f>VLOOKUP(R202,Data!$C$2:$D$261,2,0)</f>
        <v>Sara Vista</v>
      </c>
      <c r="T202">
        <f>COUNTIF('Feb 2022'!A:A,D202)+COUNTIF('Mar 2022'!A:A,D202)+COUNTIF('Apr 2022'!A:A,D202)+COUNTIF('May 2022'!A:A,D202)+COUNTIF('June 2022'!A:A,D202)+COUNTIF('July 2022'!A:A,D202)+COUNTIF('Aug 2022'!A:A,D202)+COUNTIF('Sep 2022'!A:A,D202)+COUNTIF('Oct 2022'!A:A,D202)+COUNTIF('Dec 2022'!A:A,D202)</f>
        <v>0</v>
      </c>
      <c r="U202" t="str">
        <f>VLOOKUP(Q202,'Capital Lookup'!A:B,2,FALSE)</f>
        <v>Yes</v>
      </c>
      <c r="V202" s="2" t="str">
        <f>IFERROR(VLOOKUP(LEFT(F202,10),'Find Purchase Orders'!B:J,9,FALSE),"")</f>
        <v/>
      </c>
      <c r="W202" s="25" t="s">
        <v>7261</v>
      </c>
    </row>
    <row r="203" spans="1:23" hidden="1">
      <c r="A203" s="25" t="s">
        <v>7269</v>
      </c>
      <c r="B203" s="25" t="s">
        <v>7965</v>
      </c>
      <c r="C203" s="25" t="s">
        <v>7271</v>
      </c>
      <c r="D203" s="25" t="s">
        <v>7966</v>
      </c>
      <c r="E203" s="25" t="s">
        <v>7492</v>
      </c>
      <c r="H203" s="21">
        <v>10370.01</v>
      </c>
      <c r="I203" s="25" t="s">
        <v>7257</v>
      </c>
      <c r="K203" s="25" t="s">
        <v>7495</v>
      </c>
      <c r="L203" s="25" t="s">
        <v>7808</v>
      </c>
      <c r="M203" s="22">
        <v>0</v>
      </c>
      <c r="N203" s="22">
        <v>0</v>
      </c>
      <c r="O203" s="21">
        <v>0</v>
      </c>
      <c r="P203" s="21">
        <v>1193.01</v>
      </c>
      <c r="Q203" s="25" t="s">
        <v>7967</v>
      </c>
      <c r="R203" s="1" t="str">
        <f t="shared" si="3"/>
        <v>ST10190</v>
      </c>
      <c r="S203" t="str">
        <f>VLOOKUP(R203,Data!$C$2:$D$261,2,0)</f>
        <v>Trillium Court</v>
      </c>
      <c r="T203">
        <f>COUNTIF('Feb 2022'!A:A,D203)+COUNTIF('Mar 2022'!A:A,D203)+COUNTIF('Apr 2022'!A:A,D203)+COUNTIF('May 2022'!A:A,D203)+COUNTIF('June 2022'!A:A,D203)+COUNTIF('July 2022'!A:A,D203)+COUNTIF('Aug 2022'!A:A,D203)+COUNTIF('Sep 2022'!A:A,D203)+COUNTIF('Oct 2022'!A:A,D203)+COUNTIF('Dec 2022'!A:A,D203)</f>
        <v>0</v>
      </c>
      <c r="U203" t="str">
        <f>VLOOKUP(Q203,'Capital Lookup'!A:B,2,FALSE)</f>
        <v>Yes</v>
      </c>
      <c r="V203" s="2" t="str">
        <f>IFERROR(VLOOKUP(LEFT(F203,10),'Find Purchase Orders'!B:J,9,FALSE),"")</f>
        <v/>
      </c>
      <c r="W203" s="25" t="s">
        <v>7261</v>
      </c>
    </row>
    <row r="204" spans="1:23" hidden="1">
      <c r="A204" s="25" t="s">
        <v>7269</v>
      </c>
      <c r="B204" s="25" t="s">
        <v>7968</v>
      </c>
      <c r="C204" s="25" t="s">
        <v>7271</v>
      </c>
      <c r="D204" s="25" t="s">
        <v>7969</v>
      </c>
      <c r="E204" s="25" t="s">
        <v>7492</v>
      </c>
      <c r="H204" s="21">
        <v>7664.79</v>
      </c>
      <c r="I204" s="25" t="s">
        <v>7257</v>
      </c>
      <c r="K204" s="25" t="s">
        <v>7495</v>
      </c>
      <c r="L204" s="25" t="s">
        <v>7808</v>
      </c>
      <c r="M204" s="22">
        <v>0</v>
      </c>
      <c r="N204" s="22">
        <v>0</v>
      </c>
      <c r="O204" s="21">
        <v>0</v>
      </c>
      <c r="P204" s="21">
        <v>881.79</v>
      </c>
      <c r="Q204" s="25" t="s">
        <v>7970</v>
      </c>
      <c r="R204" s="1" t="str">
        <f t="shared" ref="R204:R267" si="4">CONCATENATE("ST",LEFT(B204,5))</f>
        <v>ST10189</v>
      </c>
      <c r="S204" t="str">
        <f>VLOOKUP(R204,Data!$C$2:$D$261,2,0)</f>
        <v>Village on the Ridge</v>
      </c>
      <c r="T204">
        <f>COUNTIF('Feb 2022'!A:A,D204)+COUNTIF('Mar 2022'!A:A,D204)+COUNTIF('Apr 2022'!A:A,D204)+COUNTIF('May 2022'!A:A,D204)+COUNTIF('June 2022'!A:A,D204)+COUNTIF('July 2022'!A:A,D204)+COUNTIF('Aug 2022'!A:A,D204)+COUNTIF('Sep 2022'!A:A,D204)+COUNTIF('Oct 2022'!A:A,D204)+COUNTIF('Dec 2022'!A:A,D204)</f>
        <v>0</v>
      </c>
      <c r="U204" t="str">
        <f>VLOOKUP(Q204,'Capital Lookup'!A:B,2,FALSE)</f>
        <v>Yes</v>
      </c>
      <c r="V204" s="2" t="str">
        <f>IFERROR(VLOOKUP(LEFT(F204,10),'Find Purchase Orders'!B:J,9,FALSE),"")</f>
        <v/>
      </c>
      <c r="W204" s="25" t="s">
        <v>7261</v>
      </c>
    </row>
    <row r="205" spans="1:23" hidden="1">
      <c r="A205" s="25" t="s">
        <v>7478</v>
      </c>
      <c r="B205" s="25" t="s">
        <v>7971</v>
      </c>
      <c r="C205" s="25" t="s">
        <v>7587</v>
      </c>
      <c r="D205" s="25" t="s">
        <v>7972</v>
      </c>
      <c r="E205" s="25" t="s">
        <v>7492</v>
      </c>
      <c r="H205" s="21">
        <v>48693.96</v>
      </c>
      <c r="I205" s="25" t="s">
        <v>7257</v>
      </c>
      <c r="K205" s="25" t="s">
        <v>7495</v>
      </c>
      <c r="L205" s="25" t="s">
        <v>7808</v>
      </c>
      <c r="M205" s="22">
        <v>0</v>
      </c>
      <c r="N205" s="22">
        <v>0</v>
      </c>
      <c r="O205" s="21">
        <v>0</v>
      </c>
      <c r="P205" s="21">
        <v>5601.96</v>
      </c>
      <c r="Q205" s="25" t="s">
        <v>7973</v>
      </c>
      <c r="R205" s="1" t="str">
        <f t="shared" si="4"/>
        <v>ST10144</v>
      </c>
      <c r="S205" t="str">
        <f>VLOOKUP(R205,Data!$C$2:$D$261,2,0)</f>
        <v>West Oak Village</v>
      </c>
      <c r="T205">
        <f>COUNTIF('Feb 2022'!A:A,D205)+COUNTIF('Mar 2022'!A:A,D205)+COUNTIF('Apr 2022'!A:A,D205)+COUNTIF('May 2022'!A:A,D205)+COUNTIF('June 2022'!A:A,D205)+COUNTIF('July 2022'!A:A,D205)+COUNTIF('Aug 2022'!A:A,D205)+COUNTIF('Sep 2022'!A:A,D205)+COUNTIF('Oct 2022'!A:A,D205)+COUNTIF('Dec 2022'!A:A,D205)</f>
        <v>0</v>
      </c>
      <c r="U205" t="str">
        <f>VLOOKUP(Q205,'Capital Lookup'!A:B,2,FALSE)</f>
        <v>Yes</v>
      </c>
      <c r="V205" s="2" t="str">
        <f>IFERROR(VLOOKUP(LEFT(F205,10),'Find Purchase Orders'!B:J,9,FALSE),"")</f>
        <v/>
      </c>
      <c r="W205" s="25" t="s">
        <v>7261</v>
      </c>
    </row>
    <row r="206" spans="1:23" hidden="1">
      <c r="A206" s="25" t="s">
        <v>7478</v>
      </c>
      <c r="B206" s="25" t="s">
        <v>7974</v>
      </c>
      <c r="C206" s="25" t="s">
        <v>7587</v>
      </c>
      <c r="D206" s="25" t="s">
        <v>7975</v>
      </c>
      <c r="E206" s="25" t="s">
        <v>7492</v>
      </c>
      <c r="H206" s="21">
        <v>40578.300000000003</v>
      </c>
      <c r="I206" s="25" t="s">
        <v>7257</v>
      </c>
      <c r="K206" s="25" t="s">
        <v>7495</v>
      </c>
      <c r="L206" s="25" t="s">
        <v>7808</v>
      </c>
      <c r="M206" s="22">
        <v>0</v>
      </c>
      <c r="N206" s="22">
        <v>0</v>
      </c>
      <c r="O206" s="21">
        <v>0</v>
      </c>
      <c r="P206" s="21">
        <v>4668.3</v>
      </c>
      <c r="Q206" s="25" t="s">
        <v>7976</v>
      </c>
      <c r="R206" s="1" t="str">
        <f t="shared" si="4"/>
        <v>ST10149</v>
      </c>
      <c r="S206" t="str">
        <f>VLOOKUP(R206,Data!$C$2:$D$261,2,0)</f>
        <v>Winbourne Park</v>
      </c>
      <c r="T206">
        <f>COUNTIF('Feb 2022'!A:A,D206)+COUNTIF('Mar 2022'!A:A,D206)+COUNTIF('Apr 2022'!A:A,D206)+COUNTIF('May 2022'!A:A,D206)+COUNTIF('June 2022'!A:A,D206)+COUNTIF('July 2022'!A:A,D206)+COUNTIF('Aug 2022'!A:A,D206)+COUNTIF('Sep 2022'!A:A,D206)+COUNTIF('Oct 2022'!A:A,D206)+COUNTIF('Dec 2022'!A:A,D206)</f>
        <v>0</v>
      </c>
      <c r="U206" t="str">
        <f>VLOOKUP(Q206,'Capital Lookup'!A:B,2,FALSE)</f>
        <v>Yes</v>
      </c>
      <c r="V206" s="2" t="str">
        <f>IFERROR(VLOOKUP(LEFT(F206,10),'Find Purchase Orders'!B:J,9,FALSE),"")</f>
        <v/>
      </c>
      <c r="W206" s="25" t="s">
        <v>7261</v>
      </c>
    </row>
    <row r="207" spans="1:23" hidden="1">
      <c r="A207" s="25" t="s">
        <v>7478</v>
      </c>
      <c r="B207" s="25" t="s">
        <v>7608</v>
      </c>
      <c r="C207" s="25" t="s">
        <v>7587</v>
      </c>
      <c r="D207" s="25" t="s">
        <v>7977</v>
      </c>
      <c r="E207" s="25" t="s">
        <v>7492</v>
      </c>
      <c r="H207" s="21">
        <v>41930.910000000003</v>
      </c>
      <c r="I207" s="25" t="s">
        <v>7257</v>
      </c>
      <c r="K207" s="25" t="s">
        <v>7495</v>
      </c>
      <c r="L207" s="25" t="s">
        <v>7808</v>
      </c>
      <c r="M207" s="22">
        <v>0</v>
      </c>
      <c r="N207" s="22">
        <v>0</v>
      </c>
      <c r="O207" s="21">
        <v>0</v>
      </c>
      <c r="P207" s="21">
        <v>4823.91</v>
      </c>
      <c r="Q207" s="25" t="s">
        <v>7978</v>
      </c>
      <c r="R207" s="1" t="str">
        <f t="shared" si="4"/>
        <v>ST10161</v>
      </c>
      <c r="S207" t="str">
        <f>VLOOKUP(R207,Data!$C$2:$D$261,2,0)</f>
        <v>Longfields Manor</v>
      </c>
      <c r="T207">
        <f>COUNTIF('Feb 2022'!A:A,D207)+COUNTIF('Mar 2022'!A:A,D207)+COUNTIF('Apr 2022'!A:A,D207)+COUNTIF('May 2022'!A:A,D207)+COUNTIF('June 2022'!A:A,D207)+COUNTIF('July 2022'!A:A,D207)+COUNTIF('Aug 2022'!A:A,D207)+COUNTIF('Sep 2022'!A:A,D207)+COUNTIF('Oct 2022'!A:A,D207)+COUNTIF('Dec 2022'!A:A,D207)</f>
        <v>0</v>
      </c>
      <c r="U207" t="str">
        <f>VLOOKUP(Q207,'Capital Lookup'!A:B,2,FALSE)</f>
        <v>Yes</v>
      </c>
      <c r="V207" s="2" t="str">
        <f>IFERROR(VLOOKUP(LEFT(F207,10),'Find Purchase Orders'!B:J,9,FALSE),"")</f>
        <v/>
      </c>
      <c r="W207" s="25" t="s">
        <v>7261</v>
      </c>
    </row>
    <row r="208" spans="1:23" hidden="1">
      <c r="A208" s="25" t="s">
        <v>7478</v>
      </c>
      <c r="B208" s="25" t="s">
        <v>7979</v>
      </c>
      <c r="C208" s="25"/>
      <c r="D208" s="25" t="s">
        <v>7980</v>
      </c>
      <c r="E208" s="25" t="s">
        <v>7492</v>
      </c>
      <c r="F208" s="25" t="s">
        <v>7981</v>
      </c>
      <c r="G208" s="25" t="s">
        <v>7982</v>
      </c>
      <c r="H208" s="21">
        <v>2284.86</v>
      </c>
      <c r="I208" s="25" t="s">
        <v>7296</v>
      </c>
      <c r="J208" s="25" t="s">
        <v>7983</v>
      </c>
      <c r="K208" s="25" t="s">
        <v>7495</v>
      </c>
      <c r="L208" s="25" t="s">
        <v>7808</v>
      </c>
      <c r="M208" s="21">
        <v>2284.86</v>
      </c>
      <c r="N208" s="22">
        <v>0</v>
      </c>
      <c r="O208" s="21">
        <v>2284.86</v>
      </c>
      <c r="P208" s="21">
        <v>2284.86</v>
      </c>
      <c r="Q208" s="25" t="s">
        <v>7984</v>
      </c>
      <c r="R208" s="1" t="str">
        <f t="shared" si="4"/>
        <v>ST10324</v>
      </c>
      <c r="S208" t="str">
        <f>VLOOKUP(R208,Data!$C$2:$D$261,2,0)</f>
        <v>Elmwood Place</v>
      </c>
      <c r="T208">
        <f>COUNTIF('Feb 2022'!A:A,D208)+COUNTIF('Mar 2022'!A:A,D208)+COUNTIF('Apr 2022'!A:A,D208)+COUNTIF('May 2022'!A:A,D208)+COUNTIF('June 2022'!A:A,D208)+COUNTIF('July 2022'!A:A,D208)+COUNTIF('Aug 2022'!A:A,D208)+COUNTIF('Sep 2022'!A:A,D208)+COUNTIF('Oct 2022'!A:A,D208)+COUNTIF('Dec 2022'!A:A,D208)</f>
        <v>0</v>
      </c>
      <c r="U208" t="str">
        <f>VLOOKUP(Q208,'Capital Lookup'!A:B,2,FALSE)</f>
        <v>Yes</v>
      </c>
      <c r="V208" s="2">
        <f>IFERROR(VLOOKUP(LEFT(F208,10),'Find Purchase Orders'!B:J,9,FALSE),"")</f>
        <v>44609</v>
      </c>
      <c r="W208" s="25" t="s">
        <v>7261</v>
      </c>
    </row>
    <row r="209" spans="1:23" hidden="1">
      <c r="A209" s="25" t="s">
        <v>7269</v>
      </c>
      <c r="B209" s="25" t="s">
        <v>7490</v>
      </c>
      <c r="C209" s="25" t="s">
        <v>7271</v>
      </c>
      <c r="D209" s="25" t="s">
        <v>7985</v>
      </c>
      <c r="E209" s="25" t="s">
        <v>7492</v>
      </c>
      <c r="F209" s="25" t="s">
        <v>7986</v>
      </c>
      <c r="G209" s="25" t="s">
        <v>730</v>
      </c>
      <c r="H209" s="21">
        <v>2284.86</v>
      </c>
      <c r="I209" s="25" t="s">
        <v>7296</v>
      </c>
      <c r="J209" s="25" t="s">
        <v>7288</v>
      </c>
      <c r="K209" s="25" t="s">
        <v>7495</v>
      </c>
      <c r="L209" s="25" t="s">
        <v>7808</v>
      </c>
      <c r="M209" s="21">
        <v>2284.86</v>
      </c>
      <c r="N209" s="21">
        <v>1776.36</v>
      </c>
      <c r="O209" s="21">
        <v>508.5</v>
      </c>
      <c r="P209" s="21">
        <v>2284.86</v>
      </c>
      <c r="Q209" s="25" t="s">
        <v>7987</v>
      </c>
      <c r="R209" s="1" t="str">
        <f t="shared" si="4"/>
        <v>ST10179</v>
      </c>
      <c r="S209" t="str">
        <f>VLOOKUP(R209,Data!$C$2:$D$261,2,0)</f>
        <v>Forest Heights</v>
      </c>
      <c r="T209">
        <f>COUNTIF('Feb 2022'!A:A,D209)+COUNTIF('Mar 2022'!A:A,D209)+COUNTIF('Apr 2022'!A:A,D209)+COUNTIF('May 2022'!A:A,D209)+COUNTIF('June 2022'!A:A,D209)+COUNTIF('July 2022'!A:A,D209)+COUNTIF('Aug 2022'!A:A,D209)+COUNTIF('Sep 2022'!A:A,D209)+COUNTIF('Oct 2022'!A:A,D209)+COUNTIF('Dec 2022'!A:A,D209)</f>
        <v>0</v>
      </c>
      <c r="U209" t="str">
        <f>VLOOKUP(Q209,'Capital Lookup'!A:B,2,FALSE)</f>
        <v>Yes</v>
      </c>
      <c r="V209" s="2">
        <f>IFERROR(VLOOKUP(LEFT(F209,10),'Find Purchase Orders'!B:J,9,FALSE),"")</f>
        <v>44584</v>
      </c>
      <c r="W209" s="25" t="s">
        <v>7261</v>
      </c>
    </row>
    <row r="210" spans="1:23" hidden="1">
      <c r="A210" s="25" t="s">
        <v>7269</v>
      </c>
      <c r="B210" s="25" t="s">
        <v>7988</v>
      </c>
      <c r="C210" s="25" t="s">
        <v>7271</v>
      </c>
      <c r="D210" s="25" t="s">
        <v>7989</v>
      </c>
      <c r="E210" s="25" t="s">
        <v>7492</v>
      </c>
      <c r="F210" s="25" t="s">
        <v>7990</v>
      </c>
      <c r="G210" s="25" t="s">
        <v>7991</v>
      </c>
      <c r="H210" s="21">
        <v>1679.18</v>
      </c>
      <c r="I210" s="25" t="s">
        <v>7296</v>
      </c>
      <c r="J210" s="25" t="s">
        <v>7983</v>
      </c>
      <c r="K210" s="25" t="s">
        <v>7495</v>
      </c>
      <c r="L210" s="25" t="s">
        <v>7808</v>
      </c>
      <c r="M210" s="21">
        <v>1679.18</v>
      </c>
      <c r="N210" s="22">
        <v>0</v>
      </c>
      <c r="O210" s="21">
        <v>1679.18</v>
      </c>
      <c r="P210" s="21">
        <v>1679.18</v>
      </c>
      <c r="Q210" s="25" t="s">
        <v>7992</v>
      </c>
      <c r="R210" s="1" t="str">
        <f t="shared" si="4"/>
        <v>ST10152</v>
      </c>
      <c r="S210" t="str">
        <f>VLOOKUP(R210,Data!$C$2:$D$261,2,0)</f>
        <v>Fosterbrooke LTC</v>
      </c>
      <c r="T210">
        <f>COUNTIF('Feb 2022'!A:A,D210)+COUNTIF('Mar 2022'!A:A,D210)+COUNTIF('Apr 2022'!A:A,D210)+COUNTIF('May 2022'!A:A,D210)+COUNTIF('June 2022'!A:A,D210)+COUNTIF('July 2022'!A:A,D210)+COUNTIF('Aug 2022'!A:A,D210)+COUNTIF('Sep 2022'!A:A,D210)+COUNTIF('Oct 2022'!A:A,D210)+COUNTIF('Dec 2022'!A:A,D210)</f>
        <v>0</v>
      </c>
      <c r="U210" t="str">
        <f>VLOOKUP(Q210,'Capital Lookup'!A:B,2,FALSE)</f>
        <v>Yes</v>
      </c>
      <c r="V210" s="2">
        <f>IFERROR(VLOOKUP(LEFT(F210,10),'Find Purchase Orders'!B:J,9,FALSE),"")</f>
        <v>44583</v>
      </c>
      <c r="W210" s="25" t="s">
        <v>7261</v>
      </c>
    </row>
    <row r="211" spans="1:23" hidden="1">
      <c r="A211" s="25" t="s">
        <v>7269</v>
      </c>
      <c r="B211" s="25" t="s">
        <v>7498</v>
      </c>
      <c r="C211" s="25" t="s">
        <v>7271</v>
      </c>
      <c r="D211" s="25" t="s">
        <v>7993</v>
      </c>
      <c r="E211" s="25" t="s">
        <v>7492</v>
      </c>
      <c r="F211" s="25" t="s">
        <v>7994</v>
      </c>
      <c r="G211" s="25" t="s">
        <v>7995</v>
      </c>
      <c r="H211" s="21">
        <v>5227.38</v>
      </c>
      <c r="I211" s="25" t="s">
        <v>7296</v>
      </c>
      <c r="J211" s="25" t="s">
        <v>7288</v>
      </c>
      <c r="K211" s="25" t="s">
        <v>7495</v>
      </c>
      <c r="L211" s="25" t="s">
        <v>7808</v>
      </c>
      <c r="M211" s="21">
        <v>5227.38</v>
      </c>
      <c r="N211" s="21">
        <v>3701.88</v>
      </c>
      <c r="O211" s="21">
        <v>1525.5</v>
      </c>
      <c r="P211" s="21">
        <v>5227.38</v>
      </c>
      <c r="Q211" s="25" t="s">
        <v>7996</v>
      </c>
      <c r="R211" s="1" t="str">
        <f t="shared" si="4"/>
        <v>ST10169</v>
      </c>
      <c r="S211" t="str">
        <f>VLOOKUP(R211,Data!$C$2:$D$261,2,0)</f>
        <v>Kennedy Lodge</v>
      </c>
      <c r="T211">
        <f>COUNTIF('Feb 2022'!A:A,D211)+COUNTIF('Mar 2022'!A:A,D211)+COUNTIF('Apr 2022'!A:A,D211)+COUNTIF('May 2022'!A:A,D211)+COUNTIF('June 2022'!A:A,D211)+COUNTIF('July 2022'!A:A,D211)+COUNTIF('Aug 2022'!A:A,D211)+COUNTIF('Sep 2022'!A:A,D211)+COUNTIF('Oct 2022'!A:A,D211)+COUNTIF('Dec 2022'!A:A,D211)</f>
        <v>0</v>
      </c>
      <c r="U211" t="str">
        <f>VLOOKUP(Q211,'Capital Lookup'!A:B,2,FALSE)</f>
        <v>Yes</v>
      </c>
      <c r="V211" s="2">
        <f>IFERROR(VLOOKUP(LEFT(F211,10),'Find Purchase Orders'!B:J,9,FALSE),"")</f>
        <v>44585</v>
      </c>
      <c r="W211" s="25" t="s">
        <v>7261</v>
      </c>
    </row>
    <row r="212" spans="1:23" hidden="1">
      <c r="A212" s="25" t="s">
        <v>7269</v>
      </c>
      <c r="B212" s="25" t="s">
        <v>7997</v>
      </c>
      <c r="C212" s="25" t="s">
        <v>7271</v>
      </c>
      <c r="D212" s="25" t="s">
        <v>7998</v>
      </c>
      <c r="E212" s="25" t="s">
        <v>7492</v>
      </c>
      <c r="F212" s="25" t="s">
        <v>7999</v>
      </c>
      <c r="G212" s="25" t="s">
        <v>8000</v>
      </c>
      <c r="H212" s="21">
        <v>1679.18</v>
      </c>
      <c r="I212" s="25" t="s">
        <v>7296</v>
      </c>
      <c r="J212" s="25" t="s">
        <v>7288</v>
      </c>
      <c r="K212" s="25" t="s">
        <v>7495</v>
      </c>
      <c r="L212" s="25" t="s">
        <v>7808</v>
      </c>
      <c r="M212" s="21">
        <v>1679.18</v>
      </c>
      <c r="N212" s="21">
        <v>1170.68</v>
      </c>
      <c r="O212" s="21">
        <v>508.5</v>
      </c>
      <c r="P212" s="21">
        <v>1679.18</v>
      </c>
      <c r="Q212" s="25" t="s">
        <v>8001</v>
      </c>
      <c r="R212" s="1" t="str">
        <f t="shared" si="4"/>
        <v>ST10148</v>
      </c>
      <c r="S212" t="str">
        <f>VLOOKUP(R212,Data!$C$2:$D$261,2,0)</f>
        <v>Kilean Lodge</v>
      </c>
      <c r="T212">
        <f>COUNTIF('Feb 2022'!A:A,D212)+COUNTIF('Mar 2022'!A:A,D212)+COUNTIF('Apr 2022'!A:A,D212)+COUNTIF('May 2022'!A:A,D212)+COUNTIF('June 2022'!A:A,D212)+COUNTIF('July 2022'!A:A,D212)+COUNTIF('Aug 2022'!A:A,D212)+COUNTIF('Sep 2022'!A:A,D212)+COUNTIF('Oct 2022'!A:A,D212)+COUNTIF('Dec 2022'!A:A,D212)</f>
        <v>0</v>
      </c>
      <c r="U212" t="str">
        <f>VLOOKUP(Q212,'Capital Lookup'!A:B,2,FALSE)</f>
        <v>Yes</v>
      </c>
      <c r="V212" s="2">
        <f>IFERROR(VLOOKUP(LEFT(F212,10),'Find Purchase Orders'!B:J,9,FALSE),"")</f>
        <v>44583</v>
      </c>
      <c r="W212" s="25" t="s">
        <v>7261</v>
      </c>
    </row>
    <row r="213" spans="1:23" hidden="1">
      <c r="A213" s="25" t="s">
        <v>7269</v>
      </c>
      <c r="B213" s="25" t="s">
        <v>7709</v>
      </c>
      <c r="C213" s="25"/>
      <c r="D213" s="25" t="s">
        <v>8002</v>
      </c>
      <c r="E213" s="25" t="s">
        <v>7492</v>
      </c>
      <c r="H213" s="21">
        <v>1679.18</v>
      </c>
      <c r="I213" s="25" t="s">
        <v>7257</v>
      </c>
      <c r="K213" s="25" t="s">
        <v>7495</v>
      </c>
      <c r="L213" s="25" t="s">
        <v>7808</v>
      </c>
      <c r="M213" s="22">
        <v>0</v>
      </c>
      <c r="N213" s="22">
        <v>0</v>
      </c>
      <c r="O213" s="21">
        <v>0</v>
      </c>
      <c r="P213" s="21">
        <v>193.18</v>
      </c>
      <c r="Q213" s="25" t="s">
        <v>8003</v>
      </c>
      <c r="R213" s="1" t="str">
        <f t="shared" si="4"/>
        <v>ST10335</v>
      </c>
      <c r="S213" t="str">
        <f>VLOOKUP(R213,Data!$C$2:$D$261,2,0)</f>
        <v>Stoneridge Manor</v>
      </c>
      <c r="T213">
        <f>COUNTIF('Feb 2022'!A:A,D213)+COUNTIF('Mar 2022'!A:A,D213)+COUNTIF('Apr 2022'!A:A,D213)+COUNTIF('May 2022'!A:A,D213)+COUNTIF('June 2022'!A:A,D213)+COUNTIF('July 2022'!A:A,D213)+COUNTIF('Aug 2022'!A:A,D213)+COUNTIF('Sep 2022'!A:A,D213)+COUNTIF('Oct 2022'!A:A,D213)+COUNTIF('Dec 2022'!A:A,D213)</f>
        <v>0</v>
      </c>
      <c r="U213" t="str">
        <f>VLOOKUP(Q213,'Capital Lookup'!A:B,2,FALSE)</f>
        <v>Yes</v>
      </c>
      <c r="V213" s="2" t="str">
        <f>IFERROR(VLOOKUP(LEFT(F213,10),'Find Purchase Orders'!B:J,9,FALSE),"")</f>
        <v/>
      </c>
      <c r="W213" s="25" t="s">
        <v>7261</v>
      </c>
    </row>
    <row r="214" spans="1:23" hidden="1">
      <c r="A214" s="25" t="s">
        <v>7269</v>
      </c>
      <c r="B214" s="25" t="s">
        <v>8004</v>
      </c>
      <c r="C214" s="25" t="s">
        <v>7271</v>
      </c>
      <c r="D214" s="25" t="s">
        <v>8005</v>
      </c>
      <c r="E214" s="25" t="s">
        <v>7492</v>
      </c>
      <c r="F214" s="25" t="s">
        <v>8006</v>
      </c>
      <c r="G214" s="25" t="s">
        <v>8007</v>
      </c>
      <c r="H214" s="21">
        <v>1982.02</v>
      </c>
      <c r="I214" s="25" t="s">
        <v>7296</v>
      </c>
      <c r="J214" s="25" t="s">
        <v>7288</v>
      </c>
      <c r="K214" s="25" t="s">
        <v>7495</v>
      </c>
      <c r="L214" s="25" t="s">
        <v>7808</v>
      </c>
      <c r="M214" s="21">
        <v>1982.02</v>
      </c>
      <c r="N214" s="21">
        <v>1830.6</v>
      </c>
      <c r="O214" s="21">
        <v>151.41999999999999</v>
      </c>
      <c r="P214" s="21">
        <v>1982.02</v>
      </c>
      <c r="Q214" s="25" t="s">
        <v>8008</v>
      </c>
      <c r="R214" s="1" t="str">
        <f t="shared" si="4"/>
        <v>ST10176</v>
      </c>
      <c r="S214" t="str">
        <f>VLOOKUP(R214,Data!$C$2:$D$261,2,0)</f>
        <v>Sumac Lodge</v>
      </c>
      <c r="T214">
        <f>COUNTIF('Feb 2022'!A:A,D214)+COUNTIF('Mar 2022'!A:A,D214)+COUNTIF('Apr 2022'!A:A,D214)+COUNTIF('May 2022'!A:A,D214)+COUNTIF('June 2022'!A:A,D214)+COUNTIF('July 2022'!A:A,D214)+COUNTIF('Aug 2022'!A:A,D214)+COUNTIF('Sep 2022'!A:A,D214)+COUNTIF('Oct 2022'!A:A,D214)+COUNTIF('Dec 2022'!A:A,D214)</f>
        <v>0</v>
      </c>
      <c r="U214" t="str">
        <f>VLOOKUP(Q214,'Capital Lookup'!A:B,2,FALSE)</f>
        <v>Yes</v>
      </c>
      <c r="V214" s="2">
        <f>IFERROR(VLOOKUP(LEFT(F214,10),'Find Purchase Orders'!B:J,9,FALSE),"")</f>
        <v>44583</v>
      </c>
      <c r="W214" s="25" t="s">
        <v>7261</v>
      </c>
    </row>
    <row r="215" spans="1:23" hidden="1">
      <c r="A215" s="25" t="s">
        <v>7269</v>
      </c>
      <c r="B215" s="25" t="s">
        <v>7426</v>
      </c>
      <c r="C215" s="25" t="s">
        <v>7271</v>
      </c>
      <c r="D215" s="25" t="s">
        <v>8009</v>
      </c>
      <c r="E215" s="25" t="s">
        <v>7492</v>
      </c>
      <c r="F215" s="25" t="s">
        <v>8010</v>
      </c>
      <c r="G215" s="25" t="s">
        <v>8011</v>
      </c>
      <c r="H215" s="21">
        <v>1982.02</v>
      </c>
      <c r="I215" s="25" t="s">
        <v>7296</v>
      </c>
      <c r="J215" s="25" t="s">
        <v>7288</v>
      </c>
      <c r="K215" s="25" t="s">
        <v>7495</v>
      </c>
      <c r="L215" s="25" t="s">
        <v>7808</v>
      </c>
      <c r="M215" s="21">
        <v>1982.02</v>
      </c>
      <c r="N215" s="21">
        <v>1019.26</v>
      </c>
      <c r="O215" s="21">
        <v>962.76</v>
      </c>
      <c r="P215" s="21">
        <v>1982.02</v>
      </c>
      <c r="Q215" s="25" t="s">
        <v>8012</v>
      </c>
      <c r="R215" s="1" t="str">
        <f t="shared" si="4"/>
        <v>ST10188</v>
      </c>
      <c r="S215" t="str">
        <f>VLOOKUP(R215,Data!$C$2:$D$261,2,0)</f>
        <v>Telfer Place</v>
      </c>
      <c r="T215">
        <f>COUNTIF('Feb 2022'!A:A,D215)+COUNTIF('Mar 2022'!A:A,D215)+COUNTIF('Apr 2022'!A:A,D215)+COUNTIF('May 2022'!A:A,D215)+COUNTIF('June 2022'!A:A,D215)+COUNTIF('July 2022'!A:A,D215)+COUNTIF('Aug 2022'!A:A,D215)+COUNTIF('Sep 2022'!A:A,D215)+COUNTIF('Oct 2022'!A:A,D215)+COUNTIF('Dec 2022'!A:A,D215)</f>
        <v>0</v>
      </c>
      <c r="U215" t="str">
        <f>VLOOKUP(Q215,'Capital Lookup'!A:B,2,FALSE)</f>
        <v>Yes</v>
      </c>
      <c r="V215" s="2">
        <f>IFERROR(VLOOKUP(LEFT(F215,10),'Find Purchase Orders'!B:J,9,FALSE),"")</f>
        <v>44583</v>
      </c>
      <c r="W215" s="25" t="s">
        <v>7261</v>
      </c>
    </row>
    <row r="216" spans="1:23" hidden="1">
      <c r="A216" s="25" t="s">
        <v>7269</v>
      </c>
      <c r="B216" s="25" t="s">
        <v>8013</v>
      </c>
      <c r="C216" s="25" t="s">
        <v>7271</v>
      </c>
      <c r="D216" s="25" t="s">
        <v>8014</v>
      </c>
      <c r="E216" s="25" t="s">
        <v>7492</v>
      </c>
      <c r="F216" s="25" t="s">
        <v>8015</v>
      </c>
      <c r="G216" s="25" t="s">
        <v>8016</v>
      </c>
      <c r="H216" s="21">
        <v>5833.06</v>
      </c>
      <c r="I216" s="25" t="s">
        <v>7296</v>
      </c>
      <c r="J216" s="25" t="s">
        <v>7288</v>
      </c>
      <c r="K216" s="25" t="s">
        <v>7495</v>
      </c>
      <c r="L216" s="25" t="s">
        <v>7808</v>
      </c>
      <c r="M216" s="21">
        <v>5833.06</v>
      </c>
      <c r="N216" s="21">
        <v>4307.5600000000004</v>
      </c>
      <c r="O216" s="21">
        <v>1525.5</v>
      </c>
      <c r="P216" s="21">
        <v>5833.06</v>
      </c>
      <c r="Q216" s="25" t="s">
        <v>8017</v>
      </c>
      <c r="R216" s="1" t="str">
        <f t="shared" si="4"/>
        <v>ST10168</v>
      </c>
      <c r="S216" t="str">
        <f>VLOOKUP(R216,Data!$C$2:$D$261,2,0)</f>
        <v>Westside</v>
      </c>
      <c r="T216">
        <f>COUNTIF('Feb 2022'!A:A,D216)+COUNTIF('Mar 2022'!A:A,D216)+COUNTIF('Apr 2022'!A:A,D216)+COUNTIF('May 2022'!A:A,D216)+COUNTIF('June 2022'!A:A,D216)+COUNTIF('July 2022'!A:A,D216)+COUNTIF('Aug 2022'!A:A,D216)+COUNTIF('Sep 2022'!A:A,D216)+COUNTIF('Oct 2022'!A:A,D216)+COUNTIF('Dec 2022'!A:A,D216)</f>
        <v>0</v>
      </c>
      <c r="U216" t="str">
        <f>VLOOKUP(Q216,'Capital Lookup'!A:B,2,FALSE)</f>
        <v>Yes</v>
      </c>
      <c r="V216" s="2">
        <f>IFERROR(VLOOKUP(LEFT(F216,10),'Find Purchase Orders'!B:J,9,FALSE),"")</f>
        <v>44585</v>
      </c>
      <c r="W216" s="25" t="s">
        <v>7261</v>
      </c>
    </row>
    <row r="217" spans="1:23" hidden="1">
      <c r="A217" s="25" t="s">
        <v>7269</v>
      </c>
      <c r="B217" s="25" t="s">
        <v>7594</v>
      </c>
      <c r="C217" s="25" t="s">
        <v>7271</v>
      </c>
      <c r="D217" s="25" t="s">
        <v>8018</v>
      </c>
      <c r="E217" s="25" t="s">
        <v>7492</v>
      </c>
      <c r="F217" s="25" t="s">
        <v>8019</v>
      </c>
      <c r="G217" s="25" t="s">
        <v>8020</v>
      </c>
      <c r="H217" s="21">
        <v>1679.18</v>
      </c>
      <c r="I217" s="25" t="s">
        <v>7296</v>
      </c>
      <c r="J217" s="25" t="s">
        <v>7288</v>
      </c>
      <c r="K217" s="25" t="s">
        <v>7495</v>
      </c>
      <c r="L217" s="25" t="s">
        <v>7808</v>
      </c>
      <c r="M217" s="21">
        <v>1679.18</v>
      </c>
      <c r="N217" s="21">
        <v>1170.68</v>
      </c>
      <c r="O217" s="21">
        <v>508.5</v>
      </c>
      <c r="P217" s="21">
        <v>1679.18</v>
      </c>
      <c r="Q217" s="25" t="s">
        <v>7813</v>
      </c>
      <c r="R217" s="1" t="str">
        <f t="shared" si="4"/>
        <v>ST10157</v>
      </c>
      <c r="S217" t="str">
        <f>VLOOKUP(R217,Data!$C$2:$D$261,2,0)</f>
        <v>Hallowell House</v>
      </c>
      <c r="T217">
        <f>COUNTIF('Feb 2022'!A:A,D217)+COUNTIF('Mar 2022'!A:A,D217)+COUNTIF('Apr 2022'!A:A,D217)+COUNTIF('May 2022'!A:A,D217)+COUNTIF('June 2022'!A:A,D217)+COUNTIF('July 2022'!A:A,D217)+COUNTIF('Aug 2022'!A:A,D217)+COUNTIF('Sep 2022'!A:A,D217)+COUNTIF('Oct 2022'!A:A,D217)+COUNTIF('Dec 2022'!A:A,D217)</f>
        <v>0</v>
      </c>
      <c r="U217" t="str">
        <f>VLOOKUP(Q217,'Capital Lookup'!A:B,2,FALSE)</f>
        <v>Yes</v>
      </c>
      <c r="V217" s="2">
        <f>IFERROR(VLOOKUP(LEFT(F217,10),'Find Purchase Orders'!B:J,9,FALSE),"")</f>
        <v>44583</v>
      </c>
      <c r="W217" s="25" t="s">
        <v>7261</v>
      </c>
    </row>
    <row r="218" spans="1:23" hidden="1">
      <c r="A218" s="25" t="s">
        <v>7269</v>
      </c>
      <c r="B218" s="25" t="s">
        <v>7799</v>
      </c>
      <c r="C218" s="25"/>
      <c r="D218" s="25" t="s">
        <v>8021</v>
      </c>
      <c r="E218" s="25" t="s">
        <v>7492</v>
      </c>
      <c r="F218" s="25" t="s">
        <v>8022</v>
      </c>
      <c r="G218" s="25" t="s">
        <v>8023</v>
      </c>
      <c r="H218" s="21">
        <v>2284.86</v>
      </c>
      <c r="I218" s="25" t="s">
        <v>7296</v>
      </c>
      <c r="J218" s="25" t="s">
        <v>7288</v>
      </c>
      <c r="K218" s="25" t="s">
        <v>7495</v>
      </c>
      <c r="L218" s="25" t="s">
        <v>7808</v>
      </c>
      <c r="M218" s="21">
        <v>2284.86</v>
      </c>
      <c r="N218" s="21">
        <v>1982.02</v>
      </c>
      <c r="O218" s="21">
        <v>302.83999999999997</v>
      </c>
      <c r="P218" s="21">
        <v>2284.86</v>
      </c>
      <c r="Q218" s="25" t="s">
        <v>7817</v>
      </c>
      <c r="R218" s="1" t="str">
        <f t="shared" si="4"/>
        <v>ST10333</v>
      </c>
      <c r="S218" t="str">
        <f>VLOOKUP(R218,Data!$C$2:$D$261,2,0)</f>
        <v>Heartwood</v>
      </c>
      <c r="T218">
        <f>COUNTIF('Feb 2022'!A:A,D218)+COUNTIF('Mar 2022'!A:A,D218)+COUNTIF('Apr 2022'!A:A,D218)+COUNTIF('May 2022'!A:A,D218)+COUNTIF('June 2022'!A:A,D218)+COUNTIF('July 2022'!A:A,D218)+COUNTIF('Aug 2022'!A:A,D218)+COUNTIF('Sep 2022'!A:A,D218)+COUNTIF('Oct 2022'!A:A,D218)+COUNTIF('Dec 2022'!A:A,D218)</f>
        <v>0</v>
      </c>
      <c r="U218" t="str">
        <f>VLOOKUP(Q218,'Capital Lookup'!A:B,2,FALSE)</f>
        <v>Yes</v>
      </c>
      <c r="V218" s="2">
        <f>IFERROR(VLOOKUP(LEFT(F218,10),'Find Purchase Orders'!B:J,9,FALSE),"")</f>
        <v>44585</v>
      </c>
      <c r="W218" s="25" t="s">
        <v>7261</v>
      </c>
    </row>
    <row r="219" spans="1:23" hidden="1">
      <c r="A219" s="25" t="s">
        <v>7269</v>
      </c>
      <c r="B219" s="25" t="s">
        <v>7843</v>
      </c>
      <c r="C219" s="25" t="s">
        <v>7271</v>
      </c>
      <c r="D219" s="25" t="s">
        <v>8024</v>
      </c>
      <c r="E219" s="25" t="s">
        <v>7492</v>
      </c>
      <c r="F219" s="25" t="s">
        <v>8025</v>
      </c>
      <c r="G219" s="25" t="s">
        <v>8026</v>
      </c>
      <c r="H219" s="21">
        <v>1982.02</v>
      </c>
      <c r="I219" s="25" t="s">
        <v>7296</v>
      </c>
      <c r="J219" s="25" t="s">
        <v>7288</v>
      </c>
      <c r="K219" s="25" t="s">
        <v>7495</v>
      </c>
      <c r="L219" s="25" t="s">
        <v>7808</v>
      </c>
      <c r="M219" s="21">
        <v>1982.02</v>
      </c>
      <c r="N219" s="21">
        <v>1982.02</v>
      </c>
      <c r="O219" s="21">
        <v>0</v>
      </c>
      <c r="P219" s="21">
        <v>1982.02</v>
      </c>
      <c r="Q219" s="25" t="s">
        <v>7847</v>
      </c>
      <c r="R219" s="1" t="str">
        <f t="shared" si="4"/>
        <v>ST10167</v>
      </c>
      <c r="S219" t="str">
        <f>VLOOKUP(R219,Data!$C$2:$D$261,2,0)</f>
        <v>Main Street Terrace</v>
      </c>
      <c r="T219">
        <f>COUNTIF('Feb 2022'!A:A,D219)+COUNTIF('Mar 2022'!A:A,D219)+COUNTIF('Apr 2022'!A:A,D219)+COUNTIF('May 2022'!A:A,D219)+COUNTIF('June 2022'!A:A,D219)+COUNTIF('July 2022'!A:A,D219)+COUNTIF('Aug 2022'!A:A,D219)+COUNTIF('Sep 2022'!A:A,D219)+COUNTIF('Oct 2022'!A:A,D219)+COUNTIF('Dec 2022'!A:A,D219)</f>
        <v>0</v>
      </c>
      <c r="U219" t="str">
        <f>VLOOKUP(Q219,'Capital Lookup'!A:B,2,FALSE)</f>
        <v>Yes</v>
      </c>
      <c r="V219" s="2">
        <f>IFERROR(VLOOKUP(LEFT(F219,10),'Find Purchase Orders'!B:J,9,FALSE),"")</f>
        <v>44583</v>
      </c>
      <c r="W219" s="25" t="s">
        <v>7261</v>
      </c>
    </row>
    <row r="220" spans="1:23" hidden="1">
      <c r="A220" s="25" t="s">
        <v>7269</v>
      </c>
      <c r="B220" s="25" t="s">
        <v>7818</v>
      </c>
      <c r="C220" s="25" t="s">
        <v>7271</v>
      </c>
      <c r="D220" s="25" t="s">
        <v>8027</v>
      </c>
      <c r="E220" s="25" t="s">
        <v>7492</v>
      </c>
      <c r="F220" s="25" t="s">
        <v>8028</v>
      </c>
      <c r="G220" s="25" t="s">
        <v>8029</v>
      </c>
      <c r="H220" s="21">
        <v>1376.34</v>
      </c>
      <c r="I220" s="25" t="s">
        <v>7296</v>
      </c>
      <c r="J220" s="25" t="s">
        <v>7288</v>
      </c>
      <c r="K220" s="25" t="s">
        <v>7495</v>
      </c>
      <c r="L220" s="25" t="s">
        <v>7808</v>
      </c>
      <c r="M220" s="21">
        <v>1376.34</v>
      </c>
      <c r="N220" s="21">
        <v>867.84</v>
      </c>
      <c r="O220" s="21">
        <v>508.5</v>
      </c>
      <c r="P220" s="21">
        <v>1376.34</v>
      </c>
      <c r="Q220" s="25" t="s">
        <v>7822</v>
      </c>
      <c r="R220" s="1" t="str">
        <f t="shared" si="4"/>
        <v>ST10180</v>
      </c>
      <c r="S220" t="str">
        <f>VLOOKUP(R220,Data!$C$2:$D$261,2,0)</f>
        <v>Pinecrest Manor</v>
      </c>
      <c r="T220">
        <f>COUNTIF('Feb 2022'!A:A,D220)+COUNTIF('Mar 2022'!A:A,D220)+COUNTIF('Apr 2022'!A:A,D220)+COUNTIF('May 2022'!A:A,D220)+COUNTIF('June 2022'!A:A,D220)+COUNTIF('July 2022'!A:A,D220)+COUNTIF('Aug 2022'!A:A,D220)+COUNTIF('Sep 2022'!A:A,D220)+COUNTIF('Oct 2022'!A:A,D220)+COUNTIF('Dec 2022'!A:A,D220)</f>
        <v>0</v>
      </c>
      <c r="U220" t="str">
        <f>VLOOKUP(Q220,'Capital Lookup'!A:B,2,FALSE)</f>
        <v>Yes</v>
      </c>
      <c r="V220" s="2">
        <f>IFERROR(VLOOKUP(LEFT(F220,10),'Find Purchase Orders'!B:J,9,FALSE),"")</f>
        <v>44583</v>
      </c>
      <c r="W220" s="25" t="s">
        <v>7261</v>
      </c>
    </row>
    <row r="221" spans="1:23" hidden="1">
      <c r="A221" s="25" t="s">
        <v>7478</v>
      </c>
      <c r="B221" s="25" t="s">
        <v>7823</v>
      </c>
      <c r="C221" s="25" t="s">
        <v>7587</v>
      </c>
      <c r="D221" s="25" t="s">
        <v>8030</v>
      </c>
      <c r="E221" s="25" t="s">
        <v>7492</v>
      </c>
      <c r="F221" s="25" t="s">
        <v>8031</v>
      </c>
      <c r="G221" s="25" t="s">
        <v>8032</v>
      </c>
      <c r="H221" s="21">
        <v>2284.86</v>
      </c>
      <c r="I221" s="25" t="s">
        <v>7296</v>
      </c>
      <c r="J221" s="25" t="s">
        <v>7288</v>
      </c>
      <c r="K221" s="25" t="s">
        <v>7495</v>
      </c>
      <c r="L221" s="25" t="s">
        <v>7808</v>
      </c>
      <c r="M221" s="21">
        <v>2284.86</v>
      </c>
      <c r="N221" s="21">
        <v>1776.36</v>
      </c>
      <c r="O221" s="21">
        <v>508.5</v>
      </c>
      <c r="P221" s="21">
        <v>2284.86</v>
      </c>
      <c r="Q221" s="25" t="s">
        <v>7827</v>
      </c>
      <c r="R221" s="1" t="str">
        <f t="shared" si="4"/>
        <v>ST10145</v>
      </c>
      <c r="S221" t="str">
        <f>VLOOKUP(R221,Data!$C$2:$D$261,2,0)</f>
        <v>Ridgeview</v>
      </c>
      <c r="T221">
        <f>COUNTIF('Feb 2022'!A:A,D221)+COUNTIF('Mar 2022'!A:A,D221)+COUNTIF('Apr 2022'!A:A,D221)+COUNTIF('May 2022'!A:A,D221)+COUNTIF('June 2022'!A:A,D221)+COUNTIF('July 2022'!A:A,D221)+COUNTIF('Aug 2022'!A:A,D221)+COUNTIF('Sep 2022'!A:A,D221)+COUNTIF('Oct 2022'!A:A,D221)+COUNTIF('Dec 2022'!A:A,D221)</f>
        <v>0</v>
      </c>
      <c r="U221" t="str">
        <f>VLOOKUP(Q221,'Capital Lookup'!A:B,2,FALSE)</f>
        <v>Yes</v>
      </c>
      <c r="V221" s="2">
        <f>IFERROR(VLOOKUP(LEFT(F221,10),'Find Purchase Orders'!B:J,9,FALSE),"")</f>
        <v>44583</v>
      </c>
      <c r="W221" s="25" t="s">
        <v>7261</v>
      </c>
    </row>
    <row r="222" spans="1:23" hidden="1">
      <c r="A222" s="25" t="s">
        <v>7261</v>
      </c>
      <c r="B222" s="25" t="s">
        <v>7417</v>
      </c>
      <c r="C222" s="25" t="s">
        <v>7282</v>
      </c>
      <c r="D222" s="25" t="s">
        <v>8033</v>
      </c>
      <c r="E222" s="25" t="s">
        <v>7419</v>
      </c>
      <c r="H222" s="21">
        <v>8798.5400000000009</v>
      </c>
      <c r="I222" s="25" t="s">
        <v>7257</v>
      </c>
      <c r="K222" s="25" t="s">
        <v>7262</v>
      </c>
      <c r="L222" s="25" t="s">
        <v>7259</v>
      </c>
      <c r="M222" s="22">
        <v>0</v>
      </c>
      <c r="N222" s="22">
        <v>0</v>
      </c>
      <c r="O222" s="21">
        <v>0</v>
      </c>
      <c r="P222" s="21">
        <v>1012.22</v>
      </c>
      <c r="Q222" s="25" t="s">
        <v>7422</v>
      </c>
      <c r="R222" s="1" t="str">
        <f t="shared" si="4"/>
        <v>ST10012</v>
      </c>
      <c r="S222" t="str">
        <f>VLOOKUP(R222,Data!$C$2:$D$261,2,0)</f>
        <v>Forest Hill Place</v>
      </c>
      <c r="T222">
        <f>COUNTIF('Feb 2022'!A:A,D222)+COUNTIF('Mar 2022'!A:A,D222)+COUNTIF('Apr 2022'!A:A,D222)+COUNTIF('May 2022'!A:A,D222)+COUNTIF('June 2022'!A:A,D222)+COUNTIF('July 2022'!A:A,D222)+COUNTIF('Aug 2022'!A:A,D222)+COUNTIF('Sep 2022'!A:A,D222)+COUNTIF('Oct 2022'!A:A,D222)+COUNTIF('Dec 2022'!A:A,D222)</f>
        <v>0</v>
      </c>
      <c r="U222" t="str">
        <f>VLOOKUP(Q222,'Capital Lookup'!A:B,2,FALSE)</f>
        <v>No</v>
      </c>
      <c r="V222" s="2" t="str">
        <f>IFERROR(VLOOKUP(LEFT(F222,10),'Find Purchase Orders'!B:J,9,FALSE),"")</f>
        <v/>
      </c>
      <c r="W222" s="25" t="s">
        <v>7261</v>
      </c>
    </row>
    <row r="223" spans="1:23" hidden="1">
      <c r="A223" s="25" t="s">
        <v>7269</v>
      </c>
      <c r="B223" s="25" t="s">
        <v>7828</v>
      </c>
      <c r="C223" s="25" t="s">
        <v>7271</v>
      </c>
      <c r="D223" s="25" t="s">
        <v>8034</v>
      </c>
      <c r="E223" s="25" t="s">
        <v>7492</v>
      </c>
      <c r="F223" s="25" t="s">
        <v>8035</v>
      </c>
      <c r="G223" s="25" t="s">
        <v>8036</v>
      </c>
      <c r="H223" s="21">
        <v>1982.02</v>
      </c>
      <c r="I223" s="25" t="s">
        <v>7296</v>
      </c>
      <c r="J223" s="25" t="s">
        <v>7288</v>
      </c>
      <c r="K223" s="25" t="s">
        <v>7495</v>
      </c>
      <c r="L223" s="25" t="s">
        <v>7808</v>
      </c>
      <c r="M223" s="21">
        <v>1982.02</v>
      </c>
      <c r="N223" s="21">
        <v>1473.52</v>
      </c>
      <c r="O223" s="21">
        <v>508.5</v>
      </c>
      <c r="P223" s="21">
        <v>1982.02</v>
      </c>
      <c r="Q223" s="25" t="s">
        <v>7832</v>
      </c>
      <c r="R223" s="1" t="str">
        <f t="shared" si="4"/>
        <v>ST10185</v>
      </c>
      <c r="S223" t="str">
        <f>VLOOKUP(R223,Data!$C$2:$D$261,2,0)</f>
        <v>Summit Place</v>
      </c>
      <c r="T223">
        <f>COUNTIF('Feb 2022'!A:A,D223)+COUNTIF('Mar 2022'!A:A,D223)+COUNTIF('Apr 2022'!A:A,D223)+COUNTIF('May 2022'!A:A,D223)+COUNTIF('June 2022'!A:A,D223)+COUNTIF('July 2022'!A:A,D223)+COUNTIF('Aug 2022'!A:A,D223)+COUNTIF('Sep 2022'!A:A,D223)+COUNTIF('Oct 2022'!A:A,D223)+COUNTIF('Dec 2022'!A:A,D223)</f>
        <v>0</v>
      </c>
      <c r="U223" t="str">
        <f>VLOOKUP(Q223,'Capital Lookup'!A:B,2,FALSE)</f>
        <v>Yes</v>
      </c>
      <c r="V223" s="2">
        <f>IFERROR(VLOOKUP(LEFT(F223,10),'Find Purchase Orders'!B:J,9,FALSE),"")</f>
        <v>44587</v>
      </c>
      <c r="W223" s="25" t="s">
        <v>7261</v>
      </c>
    </row>
    <row r="224" spans="1:23" hidden="1">
      <c r="A224" s="25" t="s">
        <v>7269</v>
      </c>
      <c r="B224" s="25" t="s">
        <v>7838</v>
      </c>
      <c r="C224" s="25"/>
      <c r="D224" s="25" t="s">
        <v>8037</v>
      </c>
      <c r="E224" s="25" t="s">
        <v>7492</v>
      </c>
      <c r="F224" s="25" t="s">
        <v>8038</v>
      </c>
      <c r="G224" s="25" t="s">
        <v>8039</v>
      </c>
      <c r="H224" s="21">
        <v>1679.18</v>
      </c>
      <c r="I224" s="25" t="s">
        <v>7296</v>
      </c>
      <c r="J224" s="25" t="s">
        <v>7288</v>
      </c>
      <c r="K224" s="25" t="s">
        <v>7495</v>
      </c>
      <c r="L224" s="25" t="s">
        <v>7808</v>
      </c>
      <c r="M224" s="21">
        <v>1679.18</v>
      </c>
      <c r="N224" s="21">
        <v>1679.18</v>
      </c>
      <c r="O224" s="21">
        <v>0</v>
      </c>
      <c r="P224" s="21">
        <v>1679.18</v>
      </c>
      <c r="Q224" s="25" t="s">
        <v>8040</v>
      </c>
      <c r="R224" s="1" t="str">
        <f t="shared" si="4"/>
        <v>ST10336</v>
      </c>
      <c r="S224" t="str">
        <f>VLOOKUP(R224,Data!$C$2:$D$261,2,0)</f>
        <v>The Village Seniors Community</v>
      </c>
      <c r="T224">
        <f>COUNTIF('Feb 2022'!A:A,D224)+COUNTIF('Mar 2022'!A:A,D224)+COUNTIF('Apr 2022'!A:A,D224)+COUNTIF('May 2022'!A:A,D224)+COUNTIF('June 2022'!A:A,D224)+COUNTIF('July 2022'!A:A,D224)+COUNTIF('Aug 2022'!A:A,D224)+COUNTIF('Sep 2022'!A:A,D224)+COUNTIF('Oct 2022'!A:A,D224)+COUNTIF('Dec 2022'!A:A,D224)</f>
        <v>0</v>
      </c>
      <c r="U224" t="str">
        <f>VLOOKUP(Q224,'Capital Lookup'!A:B,2,FALSE)</f>
        <v>Yes</v>
      </c>
      <c r="V224" s="2">
        <f>IFERROR(VLOOKUP(LEFT(F224,10),'Find Purchase Orders'!B:J,9,FALSE),"")</f>
        <v>44583</v>
      </c>
      <c r="W224" s="25" t="s">
        <v>7261</v>
      </c>
    </row>
    <row r="225" spans="1:23" hidden="1">
      <c r="A225" s="25" t="s">
        <v>7269</v>
      </c>
      <c r="B225" s="25" t="s">
        <v>7833</v>
      </c>
      <c r="C225" s="25" t="s">
        <v>7271</v>
      </c>
      <c r="D225" s="25" t="s">
        <v>8041</v>
      </c>
      <c r="E225" s="25" t="s">
        <v>7492</v>
      </c>
      <c r="F225" s="25" t="s">
        <v>8042</v>
      </c>
      <c r="G225" s="25" t="s">
        <v>8043</v>
      </c>
      <c r="H225" s="21">
        <v>2284.86</v>
      </c>
      <c r="I225" s="25" t="s">
        <v>7296</v>
      </c>
      <c r="J225" s="25" t="s">
        <v>7288</v>
      </c>
      <c r="K225" s="25" t="s">
        <v>7495</v>
      </c>
      <c r="L225" s="25" t="s">
        <v>7808</v>
      </c>
      <c r="M225" s="21">
        <v>2284.86</v>
      </c>
      <c r="N225" s="21">
        <v>1776.36</v>
      </c>
      <c r="O225" s="21">
        <v>508.5</v>
      </c>
      <c r="P225" s="21">
        <v>2284.86</v>
      </c>
      <c r="Q225" s="25" t="s">
        <v>7837</v>
      </c>
      <c r="R225" s="1" t="str">
        <f t="shared" si="4"/>
        <v>ST10156</v>
      </c>
      <c r="S225" t="str">
        <f>VLOOKUP(R225,Data!$C$2:$D$261,2,0)</f>
        <v>ThorntonView</v>
      </c>
      <c r="T225">
        <f>COUNTIF('Feb 2022'!A:A,D225)+COUNTIF('Mar 2022'!A:A,D225)+COUNTIF('Apr 2022'!A:A,D225)+COUNTIF('May 2022'!A:A,D225)+COUNTIF('June 2022'!A:A,D225)+COUNTIF('July 2022'!A:A,D225)+COUNTIF('Aug 2022'!A:A,D225)+COUNTIF('Sep 2022'!A:A,D225)+COUNTIF('Oct 2022'!A:A,D225)+COUNTIF('Dec 2022'!A:A,D225)</f>
        <v>0</v>
      </c>
      <c r="U225" t="str">
        <f>VLOOKUP(Q225,'Capital Lookup'!A:B,2,FALSE)</f>
        <v>Yes</v>
      </c>
      <c r="V225" s="2">
        <f>IFERROR(VLOOKUP(LEFT(F225,10),'Find Purchase Orders'!B:J,9,FALSE),"")</f>
        <v>44585</v>
      </c>
      <c r="W225" s="25" t="s">
        <v>7261</v>
      </c>
    </row>
    <row r="226" spans="1:23" hidden="1">
      <c r="A226" s="25" t="s">
        <v>7261</v>
      </c>
      <c r="B226" s="25" t="s">
        <v>7417</v>
      </c>
      <c r="C226" s="25" t="s">
        <v>7282</v>
      </c>
      <c r="D226" s="25" t="s">
        <v>8044</v>
      </c>
      <c r="E226" s="25" t="s">
        <v>7419</v>
      </c>
      <c r="H226" s="21">
        <v>6082.32</v>
      </c>
      <c r="I226" s="25" t="s">
        <v>7257</v>
      </c>
      <c r="K226" s="25" t="s">
        <v>7262</v>
      </c>
      <c r="L226" s="25" t="s">
        <v>7259</v>
      </c>
      <c r="M226" s="22">
        <v>0</v>
      </c>
      <c r="N226" s="22">
        <v>0</v>
      </c>
      <c r="O226" s="21">
        <v>0</v>
      </c>
      <c r="P226" s="21">
        <v>699.74</v>
      </c>
      <c r="Q226" s="25" t="s">
        <v>7422</v>
      </c>
      <c r="R226" s="1" t="str">
        <f t="shared" si="4"/>
        <v>ST10012</v>
      </c>
      <c r="S226" t="str">
        <f>VLOOKUP(R226,Data!$C$2:$D$261,2,0)</f>
        <v>Forest Hill Place</v>
      </c>
      <c r="T226">
        <f>COUNTIF('Feb 2022'!A:A,D226)+COUNTIF('Mar 2022'!A:A,D226)+COUNTIF('Apr 2022'!A:A,D226)+COUNTIF('May 2022'!A:A,D226)+COUNTIF('June 2022'!A:A,D226)+COUNTIF('July 2022'!A:A,D226)+COUNTIF('Aug 2022'!A:A,D226)+COUNTIF('Sep 2022'!A:A,D226)+COUNTIF('Oct 2022'!A:A,D226)+COUNTIF('Dec 2022'!A:A,D226)</f>
        <v>0</v>
      </c>
      <c r="U226" t="str">
        <f>VLOOKUP(Q226,'Capital Lookup'!A:B,2,FALSE)</f>
        <v>No</v>
      </c>
      <c r="V226" s="2" t="str">
        <f>IFERROR(VLOOKUP(LEFT(F226,10),'Find Purchase Orders'!B:J,9,FALSE),"")</f>
        <v/>
      </c>
      <c r="W226" s="25" t="s">
        <v>7261</v>
      </c>
    </row>
    <row r="227" spans="1:23" hidden="1">
      <c r="A227" s="25" t="s">
        <v>7261</v>
      </c>
      <c r="B227" s="25" t="s">
        <v>7889</v>
      </c>
      <c r="C227" s="25" t="s">
        <v>7282</v>
      </c>
      <c r="D227" s="25" t="s">
        <v>1099</v>
      </c>
      <c r="E227" s="25" t="s">
        <v>7500</v>
      </c>
      <c r="F227" s="25" t="s">
        <v>8045</v>
      </c>
      <c r="G227" s="25" t="s">
        <v>8046</v>
      </c>
      <c r="H227" s="21">
        <v>140097.4</v>
      </c>
      <c r="I227" s="25" t="s">
        <v>7339</v>
      </c>
      <c r="J227" s="25" t="s">
        <v>7288</v>
      </c>
      <c r="K227" s="25" t="s">
        <v>7640</v>
      </c>
      <c r="L227" s="25" t="s">
        <v>7763</v>
      </c>
      <c r="M227" s="21">
        <v>151083.62</v>
      </c>
      <c r="N227" s="21">
        <v>146735.35999999999</v>
      </c>
      <c r="O227" s="21">
        <v>4348.26</v>
      </c>
      <c r="P227" s="21">
        <v>65582.7</v>
      </c>
      <c r="Q227" s="25" t="s">
        <v>8047</v>
      </c>
      <c r="R227" s="1" t="str">
        <f t="shared" si="4"/>
        <v>ST10038</v>
      </c>
      <c r="S227" t="str">
        <f>VLOOKUP(R227,Data!$C$2:$D$261,2,0)</f>
        <v>St. Lawrence Place</v>
      </c>
      <c r="T227">
        <f>COUNTIF('Feb 2022'!A:A,D227)+COUNTIF('Mar 2022'!A:A,D227)+COUNTIF('Apr 2022'!A:A,D227)+COUNTIF('May 2022'!A:A,D227)+COUNTIF('June 2022'!A:A,D227)+COUNTIF('July 2022'!A:A,D227)+COUNTIF('Aug 2022'!A:A,D227)+COUNTIF('Sep 2022'!A:A,D227)+COUNTIF('Oct 2022'!A:A,D227)+COUNTIF('Dec 2022'!A:A,D227)</f>
        <v>1</v>
      </c>
      <c r="U227" t="str">
        <f>VLOOKUP(Q227,'Capital Lookup'!A:B,2,FALSE)</f>
        <v>No</v>
      </c>
      <c r="V227" s="2">
        <f>IFERROR(VLOOKUP(LEFT(F227,10),'Find Purchase Orders'!B:J,9,FALSE),"")</f>
        <v>44603</v>
      </c>
      <c r="W227" s="25" t="s">
        <v>7261</v>
      </c>
    </row>
    <row r="228" spans="1:23" hidden="1">
      <c r="A228" s="25" t="s">
        <v>7252</v>
      </c>
      <c r="B228" s="25" t="s">
        <v>8048</v>
      </c>
      <c r="C228" s="25" t="s">
        <v>7254</v>
      </c>
      <c r="D228" s="25" t="s">
        <v>8049</v>
      </c>
      <c r="E228" s="25" t="s">
        <v>7500</v>
      </c>
      <c r="F228" s="25" t="s">
        <v>8050</v>
      </c>
      <c r="G228" s="25" t="s">
        <v>8051</v>
      </c>
      <c r="H228" s="21">
        <v>11960</v>
      </c>
      <c r="I228" s="25" t="s">
        <v>7296</v>
      </c>
      <c r="J228" s="25" t="s">
        <v>7288</v>
      </c>
      <c r="K228" s="25" t="s">
        <v>7733</v>
      </c>
      <c r="L228" s="25" t="s">
        <v>8052</v>
      </c>
      <c r="M228" s="21">
        <v>11960</v>
      </c>
      <c r="N228" s="21">
        <v>11960</v>
      </c>
      <c r="O228" s="21">
        <v>0</v>
      </c>
      <c r="P228" s="21">
        <v>11960</v>
      </c>
      <c r="Q228" s="25" t="s">
        <v>8053</v>
      </c>
      <c r="R228" s="1" t="str">
        <f t="shared" si="4"/>
        <v>ST10051</v>
      </c>
      <c r="S228" t="str">
        <f>VLOOKUP(R228,Data!$C$2:$D$261,2,0)</f>
        <v>Cambridge Estates</v>
      </c>
      <c r="T228">
        <f>COUNTIF('Feb 2022'!A:A,D228)+COUNTIF('Mar 2022'!A:A,D228)+COUNTIF('Apr 2022'!A:A,D228)+COUNTIF('May 2022'!A:A,D228)+COUNTIF('June 2022'!A:A,D228)+COUNTIF('July 2022'!A:A,D228)+COUNTIF('Aug 2022'!A:A,D228)+COUNTIF('Sep 2022'!A:A,D228)+COUNTIF('Oct 2022'!A:A,D228)+COUNTIF('Dec 2022'!A:A,D228)</f>
        <v>0</v>
      </c>
      <c r="U228" t="str">
        <f>VLOOKUP(Q228,'Capital Lookup'!A:B,2,FALSE)</f>
        <v>No</v>
      </c>
      <c r="V228" s="2">
        <f>IFERROR(VLOOKUP(LEFT(F228,10),'Find Purchase Orders'!B:J,9,FALSE),"")</f>
        <v>44582</v>
      </c>
      <c r="W228" s="25" t="s">
        <v>7261</v>
      </c>
    </row>
    <row r="229" spans="1:23" hidden="1">
      <c r="A229" s="25" t="s">
        <v>7269</v>
      </c>
      <c r="B229" s="25" t="s">
        <v>7594</v>
      </c>
      <c r="C229" s="25" t="s">
        <v>7271</v>
      </c>
      <c r="D229" s="25" t="s">
        <v>8054</v>
      </c>
      <c r="E229" s="25" t="s">
        <v>7492</v>
      </c>
      <c r="F229" s="25" t="s">
        <v>8055</v>
      </c>
      <c r="G229" s="25" t="s">
        <v>8056</v>
      </c>
      <c r="H229" s="21">
        <v>13085.4</v>
      </c>
      <c r="I229" s="25" t="s">
        <v>7296</v>
      </c>
      <c r="J229" s="25" t="s">
        <v>7288</v>
      </c>
      <c r="K229" s="25" t="s">
        <v>7495</v>
      </c>
      <c r="L229" s="25" t="s">
        <v>7808</v>
      </c>
      <c r="M229" s="21">
        <v>13085.4</v>
      </c>
      <c r="N229" s="21">
        <v>26578.73</v>
      </c>
      <c r="O229" s="21">
        <v>-13493.33</v>
      </c>
      <c r="P229" s="21">
        <v>13085.4</v>
      </c>
      <c r="Q229" s="25" t="s">
        <v>7813</v>
      </c>
      <c r="R229" s="1" t="str">
        <f t="shared" si="4"/>
        <v>ST10157</v>
      </c>
      <c r="S229" t="str">
        <f>VLOOKUP(R229,Data!$C$2:$D$261,2,0)</f>
        <v>Hallowell House</v>
      </c>
      <c r="T229">
        <f>COUNTIF('Feb 2022'!A:A,D229)+COUNTIF('Mar 2022'!A:A,D229)+COUNTIF('Apr 2022'!A:A,D229)+COUNTIF('May 2022'!A:A,D229)+COUNTIF('June 2022'!A:A,D229)+COUNTIF('July 2022'!A:A,D229)+COUNTIF('Aug 2022'!A:A,D229)+COUNTIF('Sep 2022'!A:A,D229)+COUNTIF('Oct 2022'!A:A,D229)+COUNTIF('Dec 2022'!A:A,D229)</f>
        <v>0</v>
      </c>
      <c r="U229" t="str">
        <f>VLOOKUP(Q229,'Capital Lookup'!A:B,2,FALSE)</f>
        <v>Yes</v>
      </c>
      <c r="V229" s="2">
        <f>IFERROR(VLOOKUP(LEFT(F229,10),'Find Purchase Orders'!B:J,9,FALSE),"")</f>
        <v>44602</v>
      </c>
      <c r="W229" s="25" t="s">
        <v>7261</v>
      </c>
    </row>
    <row r="230" spans="1:23" hidden="1">
      <c r="A230" s="25" t="s">
        <v>7269</v>
      </c>
      <c r="B230" s="25" t="s">
        <v>8057</v>
      </c>
      <c r="C230" s="25" t="s">
        <v>8058</v>
      </c>
      <c r="D230" s="25" t="s">
        <v>8059</v>
      </c>
      <c r="E230" s="25" t="s">
        <v>7273</v>
      </c>
      <c r="H230" s="21">
        <v>7560</v>
      </c>
      <c r="I230" s="25" t="s">
        <v>7257</v>
      </c>
      <c r="K230" s="25" t="s">
        <v>8060</v>
      </c>
      <c r="L230" s="25" t="s">
        <v>8061</v>
      </c>
      <c r="M230" s="22">
        <v>0</v>
      </c>
      <c r="N230" s="22">
        <v>0</v>
      </c>
      <c r="O230" s="21">
        <v>0</v>
      </c>
      <c r="P230" s="21">
        <v>360</v>
      </c>
      <c r="Q230" s="25" t="s">
        <v>8062</v>
      </c>
      <c r="R230" s="1" t="str">
        <f t="shared" si="4"/>
        <v>ST10201</v>
      </c>
      <c r="S230" t="str">
        <f>VLOOKUP(R230,Data!$C$2:$D$261,2,0)</f>
        <v>South Terrace</v>
      </c>
      <c r="T230">
        <f>COUNTIF('Feb 2022'!A:A,D230)+COUNTIF('Mar 2022'!A:A,D230)+COUNTIF('Apr 2022'!A:A,D230)+COUNTIF('May 2022'!A:A,D230)+COUNTIF('June 2022'!A:A,D230)+COUNTIF('July 2022'!A:A,D230)+COUNTIF('Aug 2022'!A:A,D230)+COUNTIF('Sep 2022'!A:A,D230)+COUNTIF('Oct 2022'!A:A,D230)+COUNTIF('Dec 2022'!A:A,D230)</f>
        <v>0</v>
      </c>
      <c r="U230" t="str">
        <f>VLOOKUP(Q230,'Capital Lookup'!A:B,2,FALSE)</f>
        <v>No</v>
      </c>
      <c r="V230" s="2" t="str">
        <f>IFERROR(VLOOKUP(LEFT(F230,10),'Find Purchase Orders'!B:J,9,FALSE),"")</f>
        <v/>
      </c>
      <c r="W230" s="25" t="s">
        <v>7261</v>
      </c>
    </row>
    <row r="231" spans="1:23" hidden="1">
      <c r="A231" s="25" t="s">
        <v>7313</v>
      </c>
      <c r="B231" s="25" t="s">
        <v>8057</v>
      </c>
      <c r="C231" s="25" t="s">
        <v>8058</v>
      </c>
      <c r="D231" s="25" t="s">
        <v>8063</v>
      </c>
      <c r="E231" s="25" t="s">
        <v>7273</v>
      </c>
      <c r="F231" s="25" t="s">
        <v>8064</v>
      </c>
      <c r="G231" s="25" t="s">
        <v>8065</v>
      </c>
      <c r="H231" s="21">
        <v>7200</v>
      </c>
      <c r="I231" s="25" t="s">
        <v>7296</v>
      </c>
      <c r="J231" s="25" t="s">
        <v>7288</v>
      </c>
      <c r="K231" s="25" t="s">
        <v>8060</v>
      </c>
      <c r="L231" s="25" t="s">
        <v>8061</v>
      </c>
      <c r="M231" s="21">
        <v>7200</v>
      </c>
      <c r="N231" s="21">
        <v>7200</v>
      </c>
      <c r="O231" s="21">
        <v>0</v>
      </c>
      <c r="P231" s="21">
        <v>7200</v>
      </c>
      <c r="Q231" s="25" t="s">
        <v>8062</v>
      </c>
      <c r="R231" s="1" t="str">
        <f t="shared" si="4"/>
        <v>ST10201</v>
      </c>
      <c r="S231" t="str">
        <f>VLOOKUP(R231,Data!$C$2:$D$261,2,0)</f>
        <v>South Terrace</v>
      </c>
      <c r="T231">
        <f>COUNTIF('Feb 2022'!A:A,D231)+COUNTIF('Mar 2022'!A:A,D231)+COUNTIF('Apr 2022'!A:A,D231)+COUNTIF('May 2022'!A:A,D231)+COUNTIF('June 2022'!A:A,D231)+COUNTIF('July 2022'!A:A,D231)+COUNTIF('Aug 2022'!A:A,D231)+COUNTIF('Sep 2022'!A:A,D231)+COUNTIF('Oct 2022'!A:A,D231)+COUNTIF('Dec 2022'!A:A,D231)</f>
        <v>0</v>
      </c>
      <c r="U231" t="str">
        <f>VLOOKUP(Q231,'Capital Lookup'!A:B,2,FALSE)</f>
        <v>No</v>
      </c>
      <c r="V231" s="2">
        <f>IFERROR(VLOOKUP(LEFT(F231,10),'Find Purchase Orders'!B:J,9,FALSE),"")</f>
        <v>44582</v>
      </c>
      <c r="W231" s="25" t="s">
        <v>7261</v>
      </c>
    </row>
    <row r="232" spans="1:23" hidden="1">
      <c r="A232" s="25" t="s">
        <v>7478</v>
      </c>
      <c r="B232" s="25" t="s">
        <v>8066</v>
      </c>
      <c r="C232" s="25" t="s">
        <v>8058</v>
      </c>
      <c r="D232" s="25" t="s">
        <v>8067</v>
      </c>
      <c r="E232" s="25" t="s">
        <v>7273</v>
      </c>
      <c r="F232" s="25" t="s">
        <v>8068</v>
      </c>
      <c r="G232" s="25" t="s">
        <v>8069</v>
      </c>
      <c r="H232" s="21">
        <v>21706.65</v>
      </c>
      <c r="I232" s="25" t="s">
        <v>7296</v>
      </c>
      <c r="J232" s="25" t="s">
        <v>7288</v>
      </c>
      <c r="K232" s="25" t="s">
        <v>7510</v>
      </c>
      <c r="L232" s="25" t="s">
        <v>7511</v>
      </c>
      <c r="M232" s="21">
        <v>21706.65</v>
      </c>
      <c r="N232" s="21">
        <v>21706.65</v>
      </c>
      <c r="O232" s="21">
        <v>0</v>
      </c>
      <c r="P232" s="21">
        <v>21706.65</v>
      </c>
      <c r="Q232" s="25" t="s">
        <v>8070</v>
      </c>
      <c r="R232" s="1" t="str">
        <f t="shared" si="4"/>
        <v>ST10199</v>
      </c>
      <c r="S232" t="str">
        <f>VLOOKUP(R232,Data!$C$2:$D$261,2,0)</f>
        <v>Mount Royal Care Centre</v>
      </c>
      <c r="T232">
        <f>COUNTIF('Feb 2022'!A:A,D232)+COUNTIF('Mar 2022'!A:A,D232)+COUNTIF('Apr 2022'!A:A,D232)+COUNTIF('May 2022'!A:A,D232)+COUNTIF('June 2022'!A:A,D232)+COUNTIF('July 2022'!A:A,D232)+COUNTIF('Aug 2022'!A:A,D232)+COUNTIF('Sep 2022'!A:A,D232)+COUNTIF('Oct 2022'!A:A,D232)+COUNTIF('Dec 2022'!A:A,D232)</f>
        <v>0</v>
      </c>
      <c r="U232" t="str">
        <f>VLOOKUP(Q232,'Capital Lookup'!A:B,2,FALSE)</f>
        <v>No</v>
      </c>
      <c r="V232" s="2">
        <f>IFERROR(VLOOKUP(LEFT(F232,10),'Find Purchase Orders'!B:J,9,FALSE),"")</f>
        <v>44583</v>
      </c>
      <c r="W232" s="25" t="s">
        <v>7261</v>
      </c>
    </row>
    <row r="233" spans="1:23" hidden="1">
      <c r="A233" s="25" t="s">
        <v>7425</v>
      </c>
      <c r="B233" s="25" t="s">
        <v>8071</v>
      </c>
      <c r="C233" s="25" t="s">
        <v>7271</v>
      </c>
      <c r="D233" s="25" t="s">
        <v>8072</v>
      </c>
      <c r="E233" s="25" t="s">
        <v>7492</v>
      </c>
      <c r="F233" s="25" t="s">
        <v>8073</v>
      </c>
      <c r="G233" s="25" t="s">
        <v>8074</v>
      </c>
      <c r="H233" s="21">
        <v>195207.5</v>
      </c>
      <c r="I233" s="25" t="s">
        <v>7339</v>
      </c>
      <c r="J233" s="25" t="s">
        <v>7288</v>
      </c>
      <c r="K233" s="25" t="s">
        <v>7495</v>
      </c>
      <c r="L233" s="25" t="s">
        <v>7808</v>
      </c>
      <c r="M233" s="21">
        <v>195207.5</v>
      </c>
      <c r="N233" s="21">
        <v>203998.91</v>
      </c>
      <c r="O233" s="21">
        <v>-8791.41</v>
      </c>
      <c r="P233" s="21">
        <v>69100</v>
      </c>
      <c r="Q233" s="25" t="s">
        <v>8075</v>
      </c>
      <c r="R233" s="1" t="str">
        <f t="shared" si="4"/>
        <v>ST10170</v>
      </c>
      <c r="S233" t="str">
        <f>VLOOKUP(R233,Data!$C$2:$D$261,2,0)</f>
        <v>Montfort</v>
      </c>
      <c r="T233">
        <f>COUNTIF('Feb 2022'!A:A,D233)+COUNTIF('Mar 2022'!A:A,D233)+COUNTIF('Apr 2022'!A:A,D233)+COUNTIF('May 2022'!A:A,D233)+COUNTIF('June 2022'!A:A,D233)+COUNTIF('July 2022'!A:A,D233)+COUNTIF('Aug 2022'!A:A,D233)+COUNTIF('Sep 2022'!A:A,D233)+COUNTIF('Oct 2022'!A:A,D233)+COUNTIF('Dec 2022'!A:A,D233)</f>
        <v>0</v>
      </c>
      <c r="U233" t="str">
        <f>VLOOKUP(Q233,'Capital Lookup'!A:B,2,FALSE)</f>
        <v>Yes</v>
      </c>
      <c r="V233" s="2">
        <f>IFERROR(VLOOKUP(LEFT(F233,10),'Find Purchase Orders'!B:J,9,FALSE),"")</f>
        <v>44600</v>
      </c>
      <c r="W233" s="25" t="s">
        <v>7261</v>
      </c>
    </row>
    <row r="234" spans="1:23" hidden="1">
      <c r="A234" s="25" t="s">
        <v>7425</v>
      </c>
      <c r="B234" s="25" t="s">
        <v>8071</v>
      </c>
      <c r="C234" s="25" t="s">
        <v>7271</v>
      </c>
      <c r="D234" s="25" t="s">
        <v>8076</v>
      </c>
      <c r="E234" s="25" t="s">
        <v>7492</v>
      </c>
      <c r="F234" s="25" t="s">
        <v>8077</v>
      </c>
      <c r="G234" s="25" t="s">
        <v>8078</v>
      </c>
      <c r="H234" s="21">
        <v>2284.86</v>
      </c>
      <c r="I234" s="25" t="s">
        <v>7296</v>
      </c>
      <c r="J234" s="25" t="s">
        <v>7288</v>
      </c>
      <c r="K234" s="25" t="s">
        <v>7495</v>
      </c>
      <c r="L234" s="25" t="s">
        <v>7808</v>
      </c>
      <c r="M234" s="21">
        <v>2284.86</v>
      </c>
      <c r="N234" s="21">
        <v>2284.86</v>
      </c>
      <c r="O234" s="21">
        <v>0</v>
      </c>
      <c r="P234" s="21">
        <v>2284.86</v>
      </c>
      <c r="Q234" s="25" t="s">
        <v>8075</v>
      </c>
      <c r="R234" s="1" t="str">
        <f t="shared" si="4"/>
        <v>ST10170</v>
      </c>
      <c r="S234" t="str">
        <f>VLOOKUP(R234,Data!$C$2:$D$261,2,0)</f>
        <v>Montfort</v>
      </c>
      <c r="T234">
        <f>COUNTIF('Feb 2022'!A:A,D234)+COUNTIF('Mar 2022'!A:A,D234)+COUNTIF('Apr 2022'!A:A,D234)+COUNTIF('May 2022'!A:A,D234)+COUNTIF('June 2022'!A:A,D234)+COUNTIF('July 2022'!A:A,D234)+COUNTIF('Aug 2022'!A:A,D234)+COUNTIF('Sep 2022'!A:A,D234)+COUNTIF('Oct 2022'!A:A,D234)+COUNTIF('Dec 2022'!A:A,D234)</f>
        <v>0</v>
      </c>
      <c r="U234" t="str">
        <f>VLOOKUP(Q234,'Capital Lookup'!A:B,2,FALSE)</f>
        <v>Yes</v>
      </c>
      <c r="V234" s="2">
        <f>IFERROR(VLOOKUP(LEFT(F234,10),'Find Purchase Orders'!B:J,9,FALSE),"")</f>
        <v>44602</v>
      </c>
      <c r="W234" s="25" t="s">
        <v>7261</v>
      </c>
    </row>
    <row r="235" spans="1:23" hidden="1">
      <c r="A235" s="25" t="s">
        <v>7269</v>
      </c>
      <c r="B235" s="25" t="s">
        <v>7498</v>
      </c>
      <c r="C235" s="25" t="s">
        <v>7271</v>
      </c>
      <c r="D235" s="25" t="s">
        <v>8079</v>
      </c>
      <c r="E235" s="25" t="s">
        <v>7500</v>
      </c>
      <c r="F235" s="25" t="s">
        <v>8080</v>
      </c>
      <c r="G235" s="25" t="s">
        <v>8081</v>
      </c>
      <c r="H235" s="21">
        <v>15541.06</v>
      </c>
      <c r="I235" s="25" t="s">
        <v>7296</v>
      </c>
      <c r="J235" s="25" t="s">
        <v>7288</v>
      </c>
      <c r="K235" s="25" t="s">
        <v>7598</v>
      </c>
      <c r="L235" s="25" t="s">
        <v>7670</v>
      </c>
      <c r="M235" s="21">
        <v>16103.94</v>
      </c>
      <c r="N235" s="21">
        <v>16695.849999999999</v>
      </c>
      <c r="O235" s="21">
        <v>-591.91</v>
      </c>
      <c r="P235" s="21">
        <v>16039.18</v>
      </c>
      <c r="Q235" s="25" t="s">
        <v>8082</v>
      </c>
      <c r="R235" s="1" t="str">
        <f t="shared" si="4"/>
        <v>ST10169</v>
      </c>
      <c r="S235" t="str">
        <f>VLOOKUP(R235,Data!$C$2:$D$261,2,0)</f>
        <v>Kennedy Lodge</v>
      </c>
      <c r="T235">
        <f>COUNTIF('Feb 2022'!A:A,D235)+COUNTIF('Mar 2022'!A:A,D235)+COUNTIF('Apr 2022'!A:A,D235)+COUNTIF('May 2022'!A:A,D235)+COUNTIF('June 2022'!A:A,D235)+COUNTIF('July 2022'!A:A,D235)+COUNTIF('Aug 2022'!A:A,D235)+COUNTIF('Sep 2022'!A:A,D235)+COUNTIF('Oct 2022'!A:A,D235)+COUNTIF('Dec 2022'!A:A,D235)</f>
        <v>0</v>
      </c>
      <c r="U235" t="str">
        <f>VLOOKUP(Q235,'Capital Lookup'!A:B,2,FALSE)</f>
        <v>No</v>
      </c>
      <c r="V235" s="2">
        <f>IFERROR(VLOOKUP(LEFT(F235,10),'Find Purchase Orders'!B:J,9,FALSE),"")</f>
        <v>44585</v>
      </c>
      <c r="W235" s="25" t="s">
        <v>7261</v>
      </c>
    </row>
    <row r="236" spans="1:23" hidden="1">
      <c r="A236" s="25" t="s">
        <v>7478</v>
      </c>
      <c r="B236" s="25" t="s">
        <v>7935</v>
      </c>
      <c r="C236" s="25" t="s">
        <v>7587</v>
      </c>
      <c r="D236" s="25" t="s">
        <v>8083</v>
      </c>
      <c r="E236" s="25" t="s">
        <v>7500</v>
      </c>
      <c r="F236" s="25" t="s">
        <v>8084</v>
      </c>
      <c r="G236" s="25" t="s">
        <v>8085</v>
      </c>
      <c r="H236" s="21">
        <v>23730</v>
      </c>
      <c r="I236" s="25" t="s">
        <v>7339</v>
      </c>
      <c r="J236" s="25" t="s">
        <v>7288</v>
      </c>
      <c r="K236" s="25" t="s">
        <v>7762</v>
      </c>
      <c r="L236" s="25" t="s">
        <v>8086</v>
      </c>
      <c r="M236" s="21">
        <v>37035.75</v>
      </c>
      <c r="N236" s="21">
        <v>37035.75</v>
      </c>
      <c r="O236" s="21">
        <v>0</v>
      </c>
      <c r="P236" s="21">
        <v>23730</v>
      </c>
      <c r="Q236" s="25" t="s">
        <v>8087</v>
      </c>
      <c r="R236" s="1" t="str">
        <f t="shared" si="4"/>
        <v>ST10162</v>
      </c>
      <c r="S236" t="str">
        <f>VLOOKUP(R236,Data!$C$2:$D$261,2,0)</f>
        <v>Elginwood</v>
      </c>
      <c r="T236">
        <f>COUNTIF('Feb 2022'!A:A,D236)+COUNTIF('Mar 2022'!A:A,D236)+COUNTIF('Apr 2022'!A:A,D236)+COUNTIF('May 2022'!A:A,D236)+COUNTIF('June 2022'!A:A,D236)+COUNTIF('July 2022'!A:A,D236)+COUNTIF('Aug 2022'!A:A,D236)+COUNTIF('Sep 2022'!A:A,D236)+COUNTIF('Oct 2022'!A:A,D236)+COUNTIF('Dec 2022'!A:A,D236)</f>
        <v>0</v>
      </c>
      <c r="U236" t="str">
        <f>VLOOKUP(Q236,'Capital Lookup'!A:B,2,FALSE)</f>
        <v>No</v>
      </c>
      <c r="V236" s="2">
        <f>IFERROR(VLOOKUP(LEFT(F236,10),'Find Purchase Orders'!B:J,9,FALSE),"")</f>
        <v>44588</v>
      </c>
      <c r="W236" s="25" t="s">
        <v>7261</v>
      </c>
    </row>
    <row r="237" spans="1:23" hidden="1">
      <c r="A237" s="25" t="s">
        <v>7478</v>
      </c>
      <c r="B237" s="25" t="s">
        <v>8088</v>
      </c>
      <c r="C237" s="25" t="s">
        <v>8058</v>
      </c>
      <c r="D237" s="25" t="s">
        <v>8089</v>
      </c>
      <c r="E237" s="25" t="s">
        <v>7273</v>
      </c>
      <c r="F237" s="25" t="s">
        <v>8090</v>
      </c>
      <c r="G237" s="25" t="s">
        <v>8091</v>
      </c>
      <c r="H237" s="21">
        <v>7491.75</v>
      </c>
      <c r="I237" s="25" t="s">
        <v>7296</v>
      </c>
      <c r="J237" s="25" t="s">
        <v>7288</v>
      </c>
      <c r="K237" s="25" t="s">
        <v>7495</v>
      </c>
      <c r="L237" s="25" t="s">
        <v>7745</v>
      </c>
      <c r="M237" s="21">
        <v>7491.75</v>
      </c>
      <c r="N237" s="21">
        <v>7491.75</v>
      </c>
      <c r="O237" s="21">
        <v>0</v>
      </c>
      <c r="P237" s="21">
        <v>7491.75</v>
      </c>
      <c r="Q237" s="25" t="s">
        <v>8092</v>
      </c>
      <c r="R237" s="1" t="str">
        <f t="shared" si="4"/>
        <v>ST10207</v>
      </c>
      <c r="S237" t="str">
        <f>VLOOKUP(R237,Data!$C$2:$D$261,2,0)</f>
        <v>James Bay Care Centre</v>
      </c>
      <c r="T237">
        <f>COUNTIF('Feb 2022'!A:A,D237)+COUNTIF('Mar 2022'!A:A,D237)+COUNTIF('Apr 2022'!A:A,D237)+COUNTIF('May 2022'!A:A,D237)+COUNTIF('June 2022'!A:A,D237)+COUNTIF('July 2022'!A:A,D237)+COUNTIF('Aug 2022'!A:A,D237)+COUNTIF('Sep 2022'!A:A,D237)+COUNTIF('Oct 2022'!A:A,D237)+COUNTIF('Dec 2022'!A:A,D237)</f>
        <v>0</v>
      </c>
      <c r="U237" t="str">
        <f>VLOOKUP(Q237,'Capital Lookup'!A:B,2,FALSE)</f>
        <v>No</v>
      </c>
      <c r="V237" s="2">
        <f>IFERROR(VLOOKUP(LEFT(F237,10),'Find Purchase Orders'!B:J,9,FALSE),"")</f>
        <v>44583</v>
      </c>
      <c r="W237" s="25" t="s">
        <v>7261</v>
      </c>
    </row>
    <row r="238" spans="1:23" hidden="1">
      <c r="A238" s="25" t="s">
        <v>7261</v>
      </c>
      <c r="B238" s="25" t="s">
        <v>8093</v>
      </c>
      <c r="C238" s="25" t="s">
        <v>7282</v>
      </c>
      <c r="D238" s="25" t="s">
        <v>8094</v>
      </c>
      <c r="E238" s="25" t="s">
        <v>7500</v>
      </c>
      <c r="F238" s="25" t="s">
        <v>8095</v>
      </c>
      <c r="G238" s="25" t="s">
        <v>8096</v>
      </c>
      <c r="H238" s="21">
        <v>9176.58</v>
      </c>
      <c r="I238" s="25" t="s">
        <v>7296</v>
      </c>
      <c r="J238" s="25" t="s">
        <v>7288</v>
      </c>
      <c r="K238" s="25" t="s">
        <v>7733</v>
      </c>
      <c r="L238" s="25" t="s">
        <v>8097</v>
      </c>
      <c r="M238" s="21">
        <v>9176.58</v>
      </c>
      <c r="N238" s="21">
        <v>9176.58</v>
      </c>
      <c r="O238" s="21">
        <v>0</v>
      </c>
      <c r="P238" s="21">
        <v>9176.58</v>
      </c>
      <c r="Q238" s="25" t="s">
        <v>8098</v>
      </c>
      <c r="R238" s="1" t="str">
        <f t="shared" si="4"/>
        <v>ST10045</v>
      </c>
      <c r="S238" t="str">
        <f>VLOOKUP(R238,Data!$C$2:$D$261,2,0)</f>
        <v>The Edinburgh</v>
      </c>
      <c r="T238">
        <f>COUNTIF('Feb 2022'!A:A,D238)+COUNTIF('Mar 2022'!A:A,D238)+COUNTIF('Apr 2022'!A:A,D238)+COUNTIF('May 2022'!A:A,D238)+COUNTIF('June 2022'!A:A,D238)+COUNTIF('July 2022'!A:A,D238)+COUNTIF('Aug 2022'!A:A,D238)+COUNTIF('Sep 2022'!A:A,D238)+COUNTIF('Oct 2022'!A:A,D238)+COUNTIF('Dec 2022'!A:A,D238)</f>
        <v>0</v>
      </c>
      <c r="U238" t="str">
        <f>VLOOKUP(Q238,'Capital Lookup'!A:B,2,FALSE)</f>
        <v>No</v>
      </c>
      <c r="V238" s="2">
        <f>IFERROR(VLOOKUP(LEFT(F238,10),'Find Purchase Orders'!B:J,9,FALSE),"")</f>
        <v>44583</v>
      </c>
      <c r="W238" s="25" t="s">
        <v>7261</v>
      </c>
    </row>
    <row r="239" spans="1:23" hidden="1">
      <c r="A239" s="25" t="s">
        <v>7261</v>
      </c>
      <c r="B239" s="25" t="s">
        <v>8099</v>
      </c>
      <c r="C239" s="25" t="s">
        <v>7264</v>
      </c>
      <c r="D239" s="25" t="s">
        <v>8100</v>
      </c>
      <c r="E239" s="25" t="s">
        <v>7500</v>
      </c>
      <c r="F239" s="25" t="s">
        <v>8101</v>
      </c>
      <c r="G239" s="25" t="s">
        <v>8102</v>
      </c>
      <c r="H239" s="21">
        <v>10675.29</v>
      </c>
      <c r="I239" s="25" t="s">
        <v>7296</v>
      </c>
      <c r="J239" s="25" t="s">
        <v>7288</v>
      </c>
      <c r="K239" s="25" t="s">
        <v>7495</v>
      </c>
      <c r="L239" s="25" t="s">
        <v>8097</v>
      </c>
      <c r="M239" s="21">
        <v>10675.29</v>
      </c>
      <c r="N239" s="21">
        <v>10675.29</v>
      </c>
      <c r="O239" s="21">
        <v>0</v>
      </c>
      <c r="P239" s="21">
        <v>10675.29</v>
      </c>
      <c r="Q239" s="25" t="s">
        <v>8103</v>
      </c>
      <c r="R239" s="1" t="str">
        <f t="shared" si="4"/>
        <v>ST10048</v>
      </c>
      <c r="S239" t="str">
        <f>VLOOKUP(R239,Data!$C$2:$D$261,2,0)</f>
        <v>Heritage Lodge</v>
      </c>
      <c r="T239">
        <f>COUNTIF('Feb 2022'!A:A,D239)+COUNTIF('Mar 2022'!A:A,D239)+COUNTIF('Apr 2022'!A:A,D239)+COUNTIF('May 2022'!A:A,D239)+COUNTIF('June 2022'!A:A,D239)+COUNTIF('July 2022'!A:A,D239)+COUNTIF('Aug 2022'!A:A,D239)+COUNTIF('Sep 2022'!A:A,D239)+COUNTIF('Oct 2022'!A:A,D239)+COUNTIF('Dec 2022'!A:A,D239)</f>
        <v>0</v>
      </c>
      <c r="U239" t="str">
        <f>VLOOKUP(Q239,'Capital Lookup'!A:B,2,FALSE)</f>
        <v>No</v>
      </c>
      <c r="V239" s="2">
        <f>IFERROR(VLOOKUP(LEFT(F239,10),'Find Purchase Orders'!B:J,9,FALSE),"")</f>
        <v>44588</v>
      </c>
      <c r="W239" s="25" t="s">
        <v>7261</v>
      </c>
    </row>
    <row r="240" spans="1:23" hidden="1">
      <c r="A240" s="25" t="s">
        <v>7252</v>
      </c>
      <c r="B240" s="25" t="s">
        <v>8048</v>
      </c>
      <c r="C240" s="25" t="s">
        <v>7254</v>
      </c>
      <c r="D240" s="25" t="s">
        <v>8104</v>
      </c>
      <c r="E240" s="25" t="s">
        <v>7500</v>
      </c>
      <c r="F240" s="25" t="s">
        <v>8105</v>
      </c>
      <c r="G240" s="25" t="s">
        <v>8106</v>
      </c>
      <c r="H240" s="21">
        <v>16063.2</v>
      </c>
      <c r="I240" s="25" t="s">
        <v>7296</v>
      </c>
      <c r="J240" s="25" t="s">
        <v>7288</v>
      </c>
      <c r="K240" s="25" t="s">
        <v>7733</v>
      </c>
      <c r="L240" s="25" t="s">
        <v>8097</v>
      </c>
      <c r="M240" s="21">
        <v>16063.2</v>
      </c>
      <c r="N240" s="21">
        <v>16063.2</v>
      </c>
      <c r="O240" s="21">
        <v>0</v>
      </c>
      <c r="P240" s="21">
        <v>16063.2</v>
      </c>
      <c r="Q240" s="25" t="s">
        <v>8107</v>
      </c>
      <c r="R240" s="1" t="str">
        <f t="shared" si="4"/>
        <v>ST10051</v>
      </c>
      <c r="S240" t="str">
        <f>VLOOKUP(R240,Data!$C$2:$D$261,2,0)</f>
        <v>Cambridge Estates</v>
      </c>
      <c r="T240">
        <f>COUNTIF('Feb 2022'!A:A,D240)+COUNTIF('Mar 2022'!A:A,D240)+COUNTIF('Apr 2022'!A:A,D240)+COUNTIF('May 2022'!A:A,D240)+COUNTIF('June 2022'!A:A,D240)+COUNTIF('July 2022'!A:A,D240)+COUNTIF('Aug 2022'!A:A,D240)+COUNTIF('Sep 2022'!A:A,D240)+COUNTIF('Oct 2022'!A:A,D240)+COUNTIF('Dec 2022'!A:A,D240)</f>
        <v>0</v>
      </c>
      <c r="U240" t="str">
        <f>VLOOKUP(Q240,'Capital Lookup'!A:B,2,FALSE)</f>
        <v>No</v>
      </c>
      <c r="V240" s="2">
        <f>IFERROR(VLOOKUP(LEFT(F240,10),'Find Purchase Orders'!B:J,9,FALSE),"")</f>
        <v>44587</v>
      </c>
      <c r="W240" s="25" t="s">
        <v>7261</v>
      </c>
    </row>
    <row r="241" spans="1:23" hidden="1">
      <c r="A241" s="25" t="s">
        <v>7261</v>
      </c>
      <c r="B241" s="25" t="s">
        <v>8108</v>
      </c>
      <c r="C241" s="25" t="s">
        <v>7264</v>
      </c>
      <c r="D241" s="25" t="s">
        <v>8109</v>
      </c>
      <c r="E241" s="25" t="s">
        <v>8110</v>
      </c>
      <c r="F241" s="25" t="s">
        <v>8111</v>
      </c>
      <c r="G241" s="25" t="s">
        <v>8112</v>
      </c>
      <c r="H241" s="21">
        <v>2398.21</v>
      </c>
      <c r="I241" s="25" t="s">
        <v>7296</v>
      </c>
      <c r="J241" s="25" t="s">
        <v>7288</v>
      </c>
      <c r="K241" s="25" t="s">
        <v>7262</v>
      </c>
      <c r="L241" s="25" t="s">
        <v>7259</v>
      </c>
      <c r="M241" s="21">
        <v>2398.21</v>
      </c>
      <c r="N241" s="21">
        <v>2398.21</v>
      </c>
      <c r="O241" s="21">
        <v>0</v>
      </c>
      <c r="P241" s="21">
        <v>2398.21</v>
      </c>
      <c r="Q241" s="25" t="s">
        <v>8113</v>
      </c>
      <c r="R241" s="1" t="str">
        <f t="shared" si="4"/>
        <v>ST10049</v>
      </c>
      <c r="S241" t="str">
        <f>VLOOKUP(R241,Data!$C$2:$D$261,2,0)</f>
        <v>Colonel By</v>
      </c>
      <c r="T241">
        <f>COUNTIF('Feb 2022'!A:A,D241)+COUNTIF('Mar 2022'!A:A,D241)+COUNTIF('Apr 2022'!A:A,D241)+COUNTIF('May 2022'!A:A,D241)+COUNTIF('June 2022'!A:A,D241)+COUNTIF('July 2022'!A:A,D241)+COUNTIF('Aug 2022'!A:A,D241)+COUNTIF('Sep 2022'!A:A,D241)+COUNTIF('Oct 2022'!A:A,D241)+COUNTIF('Dec 2022'!A:A,D241)</f>
        <v>0</v>
      </c>
      <c r="U241" t="str">
        <f>VLOOKUP(Q241,'Capital Lookup'!A:B,2,FALSE)</f>
        <v>No</v>
      </c>
      <c r="V241" s="2">
        <f>IFERROR(VLOOKUP(LEFT(F241,10),'Find Purchase Orders'!B:J,9,FALSE),"")</f>
        <v>44585</v>
      </c>
      <c r="W241" s="25" t="s">
        <v>7261</v>
      </c>
    </row>
    <row r="242" spans="1:23" hidden="1">
      <c r="A242" s="25" t="s">
        <v>7261</v>
      </c>
      <c r="B242" s="25" t="s">
        <v>8108</v>
      </c>
      <c r="C242" s="25" t="s">
        <v>7264</v>
      </c>
      <c r="D242" s="25" t="s">
        <v>8109</v>
      </c>
      <c r="E242" s="25" t="s">
        <v>8110</v>
      </c>
      <c r="F242" s="25" t="s">
        <v>8114</v>
      </c>
      <c r="G242" s="25" t="s">
        <v>8115</v>
      </c>
      <c r="H242" s="21">
        <v>508.5</v>
      </c>
      <c r="I242" s="25" t="s">
        <v>7296</v>
      </c>
      <c r="J242" s="25" t="s">
        <v>7288</v>
      </c>
      <c r="K242" s="25" t="s">
        <v>7262</v>
      </c>
      <c r="L242" s="25" t="s">
        <v>7259</v>
      </c>
      <c r="M242" s="21">
        <v>508.5</v>
      </c>
      <c r="N242" s="21">
        <v>508.5</v>
      </c>
      <c r="O242" s="21">
        <v>0</v>
      </c>
      <c r="P242" s="21">
        <v>508.5</v>
      </c>
      <c r="Q242" s="25" t="s">
        <v>8113</v>
      </c>
      <c r="R242" s="1" t="str">
        <f t="shared" si="4"/>
        <v>ST10049</v>
      </c>
      <c r="S242" t="str">
        <f>VLOOKUP(R242,Data!$C$2:$D$261,2,0)</f>
        <v>Colonel By</v>
      </c>
      <c r="T242">
        <f>COUNTIF('Feb 2022'!A:A,D242)+COUNTIF('Mar 2022'!A:A,D242)+COUNTIF('Apr 2022'!A:A,D242)+COUNTIF('May 2022'!A:A,D242)+COUNTIF('June 2022'!A:A,D242)+COUNTIF('July 2022'!A:A,D242)+COUNTIF('Aug 2022'!A:A,D242)+COUNTIF('Sep 2022'!A:A,D242)+COUNTIF('Oct 2022'!A:A,D242)+COUNTIF('Dec 2022'!A:A,D242)</f>
        <v>0</v>
      </c>
      <c r="U242" t="str">
        <f>VLOOKUP(Q242,'Capital Lookup'!A:B,2,FALSE)</f>
        <v>No</v>
      </c>
      <c r="V242" s="2">
        <f>IFERROR(VLOOKUP(LEFT(F242,10),'Find Purchase Orders'!B:J,9,FALSE),"")</f>
        <v>44585</v>
      </c>
      <c r="W242" s="25" t="s">
        <v>7261</v>
      </c>
    </row>
    <row r="243" spans="1:23" hidden="1">
      <c r="A243" s="25" t="s">
        <v>7478</v>
      </c>
      <c r="B243" s="25" t="s">
        <v>7586</v>
      </c>
      <c r="C243" s="25" t="s">
        <v>7587</v>
      </c>
      <c r="D243" s="25" t="s">
        <v>8116</v>
      </c>
      <c r="E243" s="25" t="s">
        <v>7500</v>
      </c>
      <c r="F243" s="25" t="s">
        <v>8117</v>
      </c>
      <c r="G243" s="25" t="s">
        <v>8118</v>
      </c>
      <c r="H243" s="21">
        <v>56155.35</v>
      </c>
      <c r="I243" s="25" t="s">
        <v>7296</v>
      </c>
      <c r="J243" s="25" t="s">
        <v>7288</v>
      </c>
      <c r="K243" s="25" t="s">
        <v>7893</v>
      </c>
      <c r="L243" s="25" t="s">
        <v>8119</v>
      </c>
      <c r="M243" s="21">
        <v>56155.35</v>
      </c>
      <c r="N243" s="21">
        <v>56155.35</v>
      </c>
      <c r="O243" s="21">
        <v>0</v>
      </c>
      <c r="P243" s="21">
        <v>56155.35</v>
      </c>
      <c r="Q243" s="25" t="s">
        <v>8120</v>
      </c>
      <c r="R243" s="1" t="str">
        <f t="shared" si="4"/>
        <v>ST10160</v>
      </c>
      <c r="S243" t="str">
        <f>VLOOKUP(R243,Data!$C$2:$D$261,2,0)</f>
        <v>Sherwood Court</v>
      </c>
      <c r="T243">
        <f>COUNTIF('Feb 2022'!A:A,D243)+COUNTIF('Mar 2022'!A:A,D243)+COUNTIF('Apr 2022'!A:A,D243)+COUNTIF('May 2022'!A:A,D243)+COUNTIF('June 2022'!A:A,D243)+COUNTIF('July 2022'!A:A,D243)+COUNTIF('Aug 2022'!A:A,D243)+COUNTIF('Sep 2022'!A:A,D243)+COUNTIF('Oct 2022'!A:A,D243)+COUNTIF('Dec 2022'!A:A,D243)</f>
        <v>0</v>
      </c>
      <c r="U243" t="str">
        <f>VLOOKUP(Q243,'Capital Lookup'!A:B,2,FALSE)</f>
        <v>No</v>
      </c>
      <c r="V243" s="2">
        <f>IFERROR(VLOOKUP(LEFT(F243,10),'Find Purchase Orders'!B:J,9,FALSE),"")</f>
        <v>44587</v>
      </c>
      <c r="W243" s="25" t="s">
        <v>7261</v>
      </c>
    </row>
    <row r="244" spans="1:23" hidden="1">
      <c r="A244" s="25" t="s">
        <v>7261</v>
      </c>
      <c r="B244" s="25" t="s">
        <v>8121</v>
      </c>
      <c r="C244" s="25" t="s">
        <v>7282</v>
      </c>
      <c r="D244" s="25" t="s">
        <v>8122</v>
      </c>
      <c r="E244" s="25" t="s">
        <v>7500</v>
      </c>
      <c r="F244" s="25" t="s">
        <v>8123</v>
      </c>
      <c r="G244" s="25" t="s">
        <v>8124</v>
      </c>
      <c r="H244" s="21">
        <v>22995.5</v>
      </c>
      <c r="I244" s="25" t="s">
        <v>7296</v>
      </c>
      <c r="J244" s="25" t="s">
        <v>7288</v>
      </c>
      <c r="K244" s="25" t="s">
        <v>7495</v>
      </c>
      <c r="L244" s="25" t="s">
        <v>8097</v>
      </c>
      <c r="M244" s="21">
        <v>22995.5</v>
      </c>
      <c r="N244" s="21">
        <v>22995.5</v>
      </c>
      <c r="O244" s="21">
        <v>0</v>
      </c>
      <c r="P244" s="21">
        <v>22995.5</v>
      </c>
      <c r="Q244" s="25" t="s">
        <v>8125</v>
      </c>
      <c r="R244" s="1" t="str">
        <f t="shared" si="4"/>
        <v>ST10032</v>
      </c>
      <c r="S244" t="str">
        <f>VLOOKUP(R244,Data!$C$2:$D$261,2,0)</f>
        <v>Briargate</v>
      </c>
      <c r="T244">
        <f>COUNTIF('Feb 2022'!A:A,D244)+COUNTIF('Mar 2022'!A:A,D244)+COUNTIF('Apr 2022'!A:A,D244)+COUNTIF('May 2022'!A:A,D244)+COUNTIF('June 2022'!A:A,D244)+COUNTIF('July 2022'!A:A,D244)+COUNTIF('Aug 2022'!A:A,D244)+COUNTIF('Sep 2022'!A:A,D244)+COUNTIF('Oct 2022'!A:A,D244)+COUNTIF('Dec 2022'!A:A,D244)</f>
        <v>0</v>
      </c>
      <c r="U244" t="str">
        <f>VLOOKUP(Q244,'Capital Lookup'!A:B,2,FALSE)</f>
        <v>No</v>
      </c>
      <c r="V244" s="2">
        <f>IFERROR(VLOOKUP(LEFT(F244,10),'Find Purchase Orders'!B:J,9,FALSE),"")</f>
        <v>44587</v>
      </c>
      <c r="W244" s="25" t="s">
        <v>7261</v>
      </c>
    </row>
    <row r="245" spans="1:23" hidden="1">
      <c r="A245" s="25" t="s">
        <v>7269</v>
      </c>
      <c r="B245" s="25" t="s">
        <v>7858</v>
      </c>
      <c r="C245" s="25"/>
      <c r="D245" s="25" t="s">
        <v>1100</v>
      </c>
      <c r="E245" s="25" t="s">
        <v>7500</v>
      </c>
      <c r="F245" s="25" t="s">
        <v>8126</v>
      </c>
      <c r="G245" s="25" t="s">
        <v>8127</v>
      </c>
      <c r="H245" s="21">
        <v>34683.589999999997</v>
      </c>
      <c r="I245" s="25" t="s">
        <v>7296</v>
      </c>
      <c r="J245" s="25" t="s">
        <v>7288</v>
      </c>
      <c r="K245" s="25" t="s">
        <v>7495</v>
      </c>
      <c r="L245" s="25" t="s">
        <v>8097</v>
      </c>
      <c r="M245" s="21">
        <v>34683.589999999997</v>
      </c>
      <c r="N245" s="21">
        <v>39192.46</v>
      </c>
      <c r="O245" s="21">
        <v>-4508.87</v>
      </c>
      <c r="P245" s="21">
        <v>34683.589999999997</v>
      </c>
      <c r="Q245" s="25" t="s">
        <v>8128</v>
      </c>
      <c r="R245" s="1" t="str">
        <f t="shared" si="4"/>
        <v>ST10331</v>
      </c>
      <c r="S245" t="str">
        <f>VLOOKUP(R245,Data!$C$2:$D$261,2,0)</f>
        <v>Carlingview Manor</v>
      </c>
      <c r="T245">
        <f>COUNTIF('Feb 2022'!A:A,D245)+COUNTIF('Mar 2022'!A:A,D245)+COUNTIF('Apr 2022'!A:A,D245)+COUNTIF('May 2022'!A:A,D245)+COUNTIF('June 2022'!A:A,D245)+COUNTIF('July 2022'!A:A,D245)+COUNTIF('Aug 2022'!A:A,D245)+COUNTIF('Sep 2022'!A:A,D245)+COUNTIF('Oct 2022'!A:A,D245)+COUNTIF('Dec 2022'!A:A,D245)</f>
        <v>1</v>
      </c>
      <c r="U245" t="str">
        <f>VLOOKUP(Q245,'Capital Lookup'!A:B,2,FALSE)</f>
        <v>No</v>
      </c>
      <c r="V245" s="2">
        <f>IFERROR(VLOOKUP(LEFT(F245,10),'Find Purchase Orders'!B:J,9,FALSE),"")</f>
        <v>44595</v>
      </c>
      <c r="W245" s="25" t="s">
        <v>7261</v>
      </c>
    </row>
    <row r="246" spans="1:23" hidden="1">
      <c r="A246" s="25" t="s">
        <v>7261</v>
      </c>
      <c r="B246" s="25" t="s">
        <v>7889</v>
      </c>
      <c r="C246" s="25" t="s">
        <v>7282</v>
      </c>
      <c r="D246" s="25" t="s">
        <v>8129</v>
      </c>
      <c r="E246" s="25" t="s">
        <v>7500</v>
      </c>
      <c r="F246" s="25" t="s">
        <v>8130</v>
      </c>
      <c r="G246" s="25" t="s">
        <v>8131</v>
      </c>
      <c r="H246" s="21">
        <v>10720.65</v>
      </c>
      <c r="I246" s="25" t="s">
        <v>7287</v>
      </c>
      <c r="J246" s="25" t="s">
        <v>7288</v>
      </c>
      <c r="K246" s="25" t="s">
        <v>7495</v>
      </c>
      <c r="L246" s="25" t="s">
        <v>8097</v>
      </c>
      <c r="M246" s="21">
        <v>10720.65</v>
      </c>
      <c r="N246" s="22">
        <v>0</v>
      </c>
      <c r="O246" s="21">
        <v>10720.65</v>
      </c>
      <c r="P246" s="21">
        <v>1233.3499999999999</v>
      </c>
      <c r="Q246" s="25" t="s">
        <v>8132</v>
      </c>
      <c r="R246" s="1" t="str">
        <f t="shared" si="4"/>
        <v>ST10038</v>
      </c>
      <c r="S246" t="str">
        <f>VLOOKUP(R246,Data!$C$2:$D$261,2,0)</f>
        <v>St. Lawrence Place</v>
      </c>
      <c r="T246">
        <f>COUNTIF('Feb 2022'!A:A,D246)+COUNTIF('Mar 2022'!A:A,D246)+COUNTIF('Apr 2022'!A:A,D246)+COUNTIF('May 2022'!A:A,D246)+COUNTIF('June 2022'!A:A,D246)+COUNTIF('July 2022'!A:A,D246)+COUNTIF('Aug 2022'!A:A,D246)+COUNTIF('Sep 2022'!A:A,D246)+COUNTIF('Oct 2022'!A:A,D246)+COUNTIF('Dec 2022'!A:A,D246)</f>
        <v>0</v>
      </c>
      <c r="U246" t="str">
        <f>VLOOKUP(Q246,'Capital Lookup'!A:B,2,FALSE)</f>
        <v>No</v>
      </c>
      <c r="V246" s="2">
        <f>IFERROR(VLOOKUP(LEFT(F246,10),'Find Purchase Orders'!B:J,9,FALSE),"")</f>
        <v>44586</v>
      </c>
      <c r="W246" s="25" t="s">
        <v>7261</v>
      </c>
    </row>
    <row r="247" spans="1:23" hidden="1">
      <c r="A247" s="25" t="s">
        <v>7261</v>
      </c>
      <c r="B247" s="25" t="s">
        <v>8133</v>
      </c>
      <c r="C247" s="25" t="s">
        <v>7264</v>
      </c>
      <c r="D247" s="25" t="s">
        <v>8134</v>
      </c>
      <c r="E247" s="25" t="s">
        <v>8135</v>
      </c>
      <c r="H247" s="21">
        <v>5392.42</v>
      </c>
      <c r="I247" s="25" t="s">
        <v>7257</v>
      </c>
      <c r="K247" s="25" t="s">
        <v>7262</v>
      </c>
      <c r="L247" s="25" t="s">
        <v>7259</v>
      </c>
      <c r="M247" s="22">
        <v>0</v>
      </c>
      <c r="N247" s="22">
        <v>0</v>
      </c>
      <c r="O247" s="21">
        <v>0</v>
      </c>
      <c r="P247" s="21">
        <v>577.76</v>
      </c>
      <c r="Q247" s="25" t="s">
        <v>8136</v>
      </c>
      <c r="R247" s="1" t="str">
        <f t="shared" si="4"/>
        <v>ST10076</v>
      </c>
      <c r="S247" t="str">
        <f>VLOOKUP(R247,Data!$C$2:$D$261,2,0)</f>
        <v>The Wellington</v>
      </c>
      <c r="T247">
        <f>COUNTIF('Feb 2022'!A:A,D247)+COUNTIF('Mar 2022'!A:A,D247)+COUNTIF('Apr 2022'!A:A,D247)+COUNTIF('May 2022'!A:A,D247)+COUNTIF('June 2022'!A:A,D247)+COUNTIF('July 2022'!A:A,D247)+COUNTIF('Aug 2022'!A:A,D247)+COUNTIF('Sep 2022'!A:A,D247)+COUNTIF('Oct 2022'!A:A,D247)+COUNTIF('Dec 2022'!A:A,D247)</f>
        <v>0</v>
      </c>
      <c r="U247" t="str">
        <f>VLOOKUP(Q247,'Capital Lookup'!A:B,2,FALSE)</f>
        <v>No</v>
      </c>
      <c r="V247" s="2" t="str">
        <f>IFERROR(VLOOKUP(LEFT(F247,10),'Find Purchase Orders'!B:J,9,FALSE),"")</f>
        <v/>
      </c>
      <c r="W247" s="25" t="s">
        <v>7261</v>
      </c>
    </row>
    <row r="248" spans="1:23" hidden="1">
      <c r="A248" s="25" t="s">
        <v>7261</v>
      </c>
      <c r="B248" s="25" t="s">
        <v>8133</v>
      </c>
      <c r="C248" s="25" t="s">
        <v>7264</v>
      </c>
      <c r="D248" s="25" t="s">
        <v>8137</v>
      </c>
      <c r="E248" s="25" t="s">
        <v>8135</v>
      </c>
      <c r="H248" s="21">
        <v>9001.52</v>
      </c>
      <c r="I248" s="25" t="s">
        <v>7257</v>
      </c>
      <c r="K248" s="25" t="s">
        <v>7262</v>
      </c>
      <c r="L248" s="25" t="s">
        <v>8138</v>
      </c>
      <c r="M248" s="22">
        <v>0</v>
      </c>
      <c r="N248" s="22">
        <v>0</v>
      </c>
      <c r="O248" s="21">
        <v>0</v>
      </c>
      <c r="P248" s="21">
        <v>964.44</v>
      </c>
      <c r="Q248" s="25"/>
      <c r="R248" s="1" t="str">
        <f t="shared" si="4"/>
        <v>ST10076</v>
      </c>
      <c r="S248" t="str">
        <f>VLOOKUP(R248,Data!$C$2:$D$261,2,0)</f>
        <v>The Wellington</v>
      </c>
      <c r="T248">
        <f>COUNTIF('Feb 2022'!A:A,D248)+COUNTIF('Mar 2022'!A:A,D248)+COUNTIF('Apr 2022'!A:A,D248)+COUNTIF('May 2022'!A:A,D248)+COUNTIF('June 2022'!A:A,D248)+COUNTIF('July 2022'!A:A,D248)+COUNTIF('Aug 2022'!A:A,D248)+COUNTIF('Sep 2022'!A:A,D248)+COUNTIF('Oct 2022'!A:A,D248)+COUNTIF('Dec 2022'!A:A,D248)</f>
        <v>0</v>
      </c>
      <c r="U248" t="e">
        <f>VLOOKUP(Q248,'Capital Lookup'!A:B,2,FALSE)</f>
        <v>#N/A</v>
      </c>
      <c r="V248" s="2" t="str">
        <f>IFERROR(VLOOKUP(LEFT(F248,10),'Find Purchase Orders'!B:J,9,FALSE),"")</f>
        <v/>
      </c>
      <c r="W248" s="25" t="s">
        <v>7261</v>
      </c>
    </row>
    <row r="249" spans="1:23" hidden="1">
      <c r="A249" s="25" t="s">
        <v>7261</v>
      </c>
      <c r="B249" s="25" t="s">
        <v>8133</v>
      </c>
      <c r="C249" s="25" t="s">
        <v>7264</v>
      </c>
      <c r="D249" s="25" t="s">
        <v>8137</v>
      </c>
      <c r="E249" s="25" t="s">
        <v>8135</v>
      </c>
      <c r="H249" s="21">
        <v>2926.51</v>
      </c>
      <c r="I249" s="25" t="s">
        <v>7257</v>
      </c>
      <c r="K249" s="25" t="s">
        <v>7262</v>
      </c>
      <c r="L249" s="25" t="s">
        <v>8138</v>
      </c>
      <c r="M249" s="22">
        <v>0</v>
      </c>
      <c r="N249" s="22">
        <v>0</v>
      </c>
      <c r="O249" s="21">
        <v>0</v>
      </c>
      <c r="P249" s="21">
        <v>313.56</v>
      </c>
      <c r="Q249" s="25"/>
      <c r="R249" s="1" t="str">
        <f t="shared" si="4"/>
        <v>ST10076</v>
      </c>
      <c r="S249" t="str">
        <f>VLOOKUP(R249,Data!$C$2:$D$261,2,0)</f>
        <v>The Wellington</v>
      </c>
      <c r="T249">
        <f>COUNTIF('Feb 2022'!A:A,D249)+COUNTIF('Mar 2022'!A:A,D249)+COUNTIF('Apr 2022'!A:A,D249)+COUNTIF('May 2022'!A:A,D249)+COUNTIF('June 2022'!A:A,D249)+COUNTIF('July 2022'!A:A,D249)+COUNTIF('Aug 2022'!A:A,D249)+COUNTIF('Sep 2022'!A:A,D249)+COUNTIF('Oct 2022'!A:A,D249)+COUNTIF('Dec 2022'!A:A,D249)</f>
        <v>0</v>
      </c>
      <c r="U249" t="e">
        <f>VLOOKUP(Q249,'Capital Lookup'!A:B,2,FALSE)</f>
        <v>#N/A</v>
      </c>
      <c r="V249" s="2" t="str">
        <f>IFERROR(VLOOKUP(LEFT(F249,10),'Find Purchase Orders'!B:J,9,FALSE),"")</f>
        <v/>
      </c>
      <c r="W249" s="25" t="s">
        <v>7261</v>
      </c>
    </row>
    <row r="250" spans="1:23" hidden="1">
      <c r="A250" s="25" t="s">
        <v>7261</v>
      </c>
      <c r="B250" s="25" t="s">
        <v>8133</v>
      </c>
      <c r="C250" s="25" t="s">
        <v>7264</v>
      </c>
      <c r="D250" s="25" t="s">
        <v>8137</v>
      </c>
      <c r="E250" s="25" t="s">
        <v>8135</v>
      </c>
      <c r="H250" s="21">
        <v>560</v>
      </c>
      <c r="I250" s="25" t="s">
        <v>7257</v>
      </c>
      <c r="K250" s="25" t="s">
        <v>7262</v>
      </c>
      <c r="L250" s="25" t="s">
        <v>8138</v>
      </c>
      <c r="M250" s="22">
        <v>0</v>
      </c>
      <c r="N250" s="22">
        <v>0</v>
      </c>
      <c r="O250" s="21">
        <v>0</v>
      </c>
      <c r="P250" s="21">
        <v>60</v>
      </c>
      <c r="Q250" s="25"/>
      <c r="R250" s="1" t="str">
        <f t="shared" si="4"/>
        <v>ST10076</v>
      </c>
      <c r="S250" t="str">
        <f>VLOOKUP(R250,Data!$C$2:$D$261,2,0)</f>
        <v>The Wellington</v>
      </c>
      <c r="T250">
        <f>COUNTIF('Feb 2022'!A:A,D250)+COUNTIF('Mar 2022'!A:A,D250)+COUNTIF('Apr 2022'!A:A,D250)+COUNTIF('May 2022'!A:A,D250)+COUNTIF('June 2022'!A:A,D250)+COUNTIF('July 2022'!A:A,D250)+COUNTIF('Aug 2022'!A:A,D250)+COUNTIF('Sep 2022'!A:A,D250)+COUNTIF('Oct 2022'!A:A,D250)+COUNTIF('Dec 2022'!A:A,D250)</f>
        <v>0</v>
      </c>
      <c r="U250" t="e">
        <f>VLOOKUP(Q250,'Capital Lookup'!A:B,2,FALSE)</f>
        <v>#N/A</v>
      </c>
      <c r="V250" s="2" t="str">
        <f>IFERROR(VLOOKUP(LEFT(F250,10),'Find Purchase Orders'!B:J,9,FALSE),"")</f>
        <v/>
      </c>
      <c r="W250" s="25" t="s">
        <v>7261</v>
      </c>
    </row>
    <row r="251" spans="1:23" hidden="1">
      <c r="A251" s="25" t="s">
        <v>7269</v>
      </c>
      <c r="B251" s="25" t="s">
        <v>7968</v>
      </c>
      <c r="C251" s="25" t="s">
        <v>7271</v>
      </c>
      <c r="D251" s="25" t="s">
        <v>8139</v>
      </c>
      <c r="E251" s="25" t="s">
        <v>8140</v>
      </c>
      <c r="F251" s="25" t="s">
        <v>8141</v>
      </c>
      <c r="G251" s="25" t="s">
        <v>8142</v>
      </c>
      <c r="H251" s="21">
        <v>1071.24</v>
      </c>
      <c r="I251" s="25" t="s">
        <v>7296</v>
      </c>
      <c r="J251" s="25" t="s">
        <v>7288</v>
      </c>
      <c r="K251" s="25" t="s">
        <v>7495</v>
      </c>
      <c r="L251" s="25" t="s">
        <v>7496</v>
      </c>
      <c r="M251" s="21">
        <v>1071.24</v>
      </c>
      <c r="N251" s="21">
        <v>1206.8399999999999</v>
      </c>
      <c r="O251" s="21">
        <v>-135.6</v>
      </c>
      <c r="P251" s="21">
        <v>1071.24</v>
      </c>
      <c r="Q251" s="25" t="s">
        <v>8143</v>
      </c>
      <c r="R251" s="1" t="str">
        <f t="shared" si="4"/>
        <v>ST10189</v>
      </c>
      <c r="S251" t="str">
        <f>VLOOKUP(R251,Data!$C$2:$D$261,2,0)</f>
        <v>Village on the Ridge</v>
      </c>
      <c r="T251">
        <f>COUNTIF('Feb 2022'!A:A,D251)+COUNTIF('Mar 2022'!A:A,D251)+COUNTIF('Apr 2022'!A:A,D251)+COUNTIF('May 2022'!A:A,D251)+COUNTIF('June 2022'!A:A,D251)+COUNTIF('July 2022'!A:A,D251)+COUNTIF('Aug 2022'!A:A,D251)+COUNTIF('Sep 2022'!A:A,D251)+COUNTIF('Oct 2022'!A:A,D251)+COUNTIF('Dec 2022'!A:A,D251)</f>
        <v>0</v>
      </c>
      <c r="U251" t="str">
        <f>VLOOKUP(Q251,'Capital Lookup'!A:B,2,FALSE)</f>
        <v>No</v>
      </c>
      <c r="V251" s="2">
        <f>IFERROR(VLOOKUP(LEFT(F251,10),'Find Purchase Orders'!B:J,9,FALSE),"")</f>
        <v>44588</v>
      </c>
      <c r="W251" s="25" t="s">
        <v>7261</v>
      </c>
    </row>
    <row r="252" spans="1:23" hidden="1">
      <c r="A252" s="25" t="s">
        <v>7425</v>
      </c>
      <c r="B252" s="25" t="s">
        <v>7968</v>
      </c>
      <c r="C252" s="25" t="s">
        <v>7271</v>
      </c>
      <c r="D252" s="25" t="s">
        <v>8144</v>
      </c>
      <c r="E252" s="25" t="s">
        <v>8140</v>
      </c>
      <c r="F252" s="25" t="s">
        <v>8145</v>
      </c>
      <c r="G252" s="25" t="s">
        <v>8146</v>
      </c>
      <c r="H252" s="21">
        <v>3200.79</v>
      </c>
      <c r="I252" s="25" t="s">
        <v>7296</v>
      </c>
      <c r="J252" s="25" t="s">
        <v>7288</v>
      </c>
      <c r="K252" s="25" t="s">
        <v>7778</v>
      </c>
      <c r="L252" s="25" t="s">
        <v>7496</v>
      </c>
      <c r="M252" s="21">
        <v>3200.79</v>
      </c>
      <c r="N252" s="21">
        <v>3200.79</v>
      </c>
      <c r="O252" s="21">
        <v>0</v>
      </c>
      <c r="P252" s="21">
        <v>3200.79</v>
      </c>
      <c r="Q252" s="25" t="s">
        <v>8143</v>
      </c>
      <c r="R252" s="1" t="str">
        <f t="shared" si="4"/>
        <v>ST10189</v>
      </c>
      <c r="S252" t="str">
        <f>VLOOKUP(R252,Data!$C$2:$D$261,2,0)</f>
        <v>Village on the Ridge</v>
      </c>
      <c r="T252">
        <f>COUNTIF('Feb 2022'!A:A,D252)+COUNTIF('Mar 2022'!A:A,D252)+COUNTIF('Apr 2022'!A:A,D252)+COUNTIF('May 2022'!A:A,D252)+COUNTIF('June 2022'!A:A,D252)+COUNTIF('July 2022'!A:A,D252)+COUNTIF('Aug 2022'!A:A,D252)+COUNTIF('Sep 2022'!A:A,D252)+COUNTIF('Oct 2022'!A:A,D252)+COUNTIF('Dec 2022'!A:A,D252)</f>
        <v>0</v>
      </c>
      <c r="U252" t="str">
        <f>VLOOKUP(Q252,'Capital Lookup'!A:B,2,FALSE)</f>
        <v>No</v>
      </c>
      <c r="V252" s="2">
        <f>IFERROR(VLOOKUP(LEFT(F252,10),'Find Purchase Orders'!B:J,9,FALSE),"")</f>
        <v>44588</v>
      </c>
      <c r="W252" s="25" t="s">
        <v>7261</v>
      </c>
    </row>
    <row r="253" spans="1:23" hidden="1">
      <c r="A253" s="25" t="s">
        <v>7313</v>
      </c>
      <c r="B253" s="25" t="s">
        <v>7823</v>
      </c>
      <c r="C253" s="25" t="s">
        <v>7587</v>
      </c>
      <c r="D253" s="25" t="s">
        <v>8147</v>
      </c>
      <c r="E253" s="25" t="s">
        <v>8140</v>
      </c>
      <c r="F253" s="25" t="s">
        <v>8148</v>
      </c>
      <c r="G253" s="25" t="s">
        <v>8149</v>
      </c>
      <c r="H253" s="21">
        <v>1797.83</v>
      </c>
      <c r="I253" s="25" t="s">
        <v>7296</v>
      </c>
      <c r="J253" s="25" t="s">
        <v>7288</v>
      </c>
      <c r="K253" s="25" t="s">
        <v>7778</v>
      </c>
      <c r="L253" s="25" t="s">
        <v>8150</v>
      </c>
      <c r="M253" s="21">
        <v>1797.83</v>
      </c>
      <c r="N253" s="21">
        <v>1797.83</v>
      </c>
      <c r="O253" s="21">
        <v>0</v>
      </c>
      <c r="P253" s="21">
        <v>1797.83</v>
      </c>
      <c r="Q253" s="25" t="s">
        <v>8151</v>
      </c>
      <c r="R253" s="1" t="str">
        <f t="shared" si="4"/>
        <v>ST10145</v>
      </c>
      <c r="S253" t="str">
        <f>VLOOKUP(R253,Data!$C$2:$D$261,2,0)</f>
        <v>Ridgeview</v>
      </c>
      <c r="T253">
        <f>COUNTIF('Feb 2022'!A:A,D253)+COUNTIF('Mar 2022'!A:A,D253)+COUNTIF('Apr 2022'!A:A,D253)+COUNTIF('May 2022'!A:A,D253)+COUNTIF('June 2022'!A:A,D253)+COUNTIF('July 2022'!A:A,D253)+COUNTIF('Aug 2022'!A:A,D253)+COUNTIF('Sep 2022'!A:A,D253)+COUNTIF('Oct 2022'!A:A,D253)+COUNTIF('Dec 2022'!A:A,D253)</f>
        <v>0</v>
      </c>
      <c r="U253" t="str">
        <f>VLOOKUP(Q253,'Capital Lookup'!A:B,2,FALSE)</f>
        <v>No</v>
      </c>
      <c r="V253" s="2">
        <f>IFERROR(VLOOKUP(LEFT(F253,10),'Find Purchase Orders'!B:J,9,FALSE),"")</f>
        <v>44586</v>
      </c>
      <c r="W253" s="25" t="s">
        <v>7261</v>
      </c>
    </row>
    <row r="254" spans="1:23" hidden="1">
      <c r="A254" s="25" t="s">
        <v>7269</v>
      </c>
      <c r="B254" s="25" t="s">
        <v>7997</v>
      </c>
      <c r="C254" s="25" t="s">
        <v>7271</v>
      </c>
      <c r="D254" s="25" t="s">
        <v>8152</v>
      </c>
      <c r="E254" s="25" t="s">
        <v>8140</v>
      </c>
      <c r="F254" s="25" t="s">
        <v>8153</v>
      </c>
      <c r="G254" s="25" t="s">
        <v>8154</v>
      </c>
      <c r="H254" s="21">
        <v>3825.66</v>
      </c>
      <c r="I254" s="25" t="s">
        <v>7296</v>
      </c>
      <c r="J254" s="25" t="s">
        <v>7288</v>
      </c>
      <c r="K254" s="25" t="s">
        <v>8155</v>
      </c>
      <c r="L254" s="25" t="s">
        <v>8156</v>
      </c>
      <c r="M254" s="21">
        <v>3825.66</v>
      </c>
      <c r="N254" s="21">
        <v>3840.34</v>
      </c>
      <c r="O254" s="21">
        <v>-14.68</v>
      </c>
      <c r="P254" s="21">
        <v>3825.66</v>
      </c>
      <c r="Q254" s="25" t="s">
        <v>8157</v>
      </c>
      <c r="R254" s="1" t="str">
        <f t="shared" si="4"/>
        <v>ST10148</v>
      </c>
      <c r="S254" t="str">
        <f>VLOOKUP(R254,Data!$C$2:$D$261,2,0)</f>
        <v>Kilean Lodge</v>
      </c>
      <c r="T254">
        <f>COUNTIF('Feb 2022'!A:A,D254)+COUNTIF('Mar 2022'!A:A,D254)+COUNTIF('Apr 2022'!A:A,D254)+COUNTIF('May 2022'!A:A,D254)+COUNTIF('June 2022'!A:A,D254)+COUNTIF('July 2022'!A:A,D254)+COUNTIF('Aug 2022'!A:A,D254)+COUNTIF('Sep 2022'!A:A,D254)+COUNTIF('Oct 2022'!A:A,D254)+COUNTIF('Dec 2022'!A:A,D254)</f>
        <v>0</v>
      </c>
      <c r="U254" t="str">
        <f>VLOOKUP(Q254,'Capital Lookup'!A:B,2,FALSE)</f>
        <v>No</v>
      </c>
      <c r="V254" s="2">
        <f>IFERROR(VLOOKUP(LEFT(F254,10),'Find Purchase Orders'!B:J,9,FALSE),"")</f>
        <v>44586</v>
      </c>
      <c r="W254" s="25" t="s">
        <v>7261</v>
      </c>
    </row>
    <row r="255" spans="1:23" hidden="1">
      <c r="A255" s="25" t="s">
        <v>7269</v>
      </c>
      <c r="B255" s="25" t="s">
        <v>7931</v>
      </c>
      <c r="C255" s="25" t="s">
        <v>7271</v>
      </c>
      <c r="D255" s="25" t="s">
        <v>8158</v>
      </c>
      <c r="E255" s="25" t="s">
        <v>8140</v>
      </c>
      <c r="F255" s="25" t="s">
        <v>8159</v>
      </c>
      <c r="G255" s="25" t="s">
        <v>8160</v>
      </c>
      <c r="H255" s="21">
        <v>2221.06</v>
      </c>
      <c r="I255" s="25" t="s">
        <v>7296</v>
      </c>
      <c r="J255" s="25" t="s">
        <v>7288</v>
      </c>
      <c r="K255" s="25" t="s">
        <v>7733</v>
      </c>
      <c r="L255" s="25" t="s">
        <v>7734</v>
      </c>
      <c r="M255" s="21">
        <v>2221.06</v>
      </c>
      <c r="N255" s="21">
        <v>2221.06</v>
      </c>
      <c r="O255" s="21">
        <v>0</v>
      </c>
      <c r="P255" s="21">
        <v>2221.06</v>
      </c>
      <c r="Q255" s="25" t="s">
        <v>8161</v>
      </c>
      <c r="R255" s="1" t="str">
        <f t="shared" si="4"/>
        <v>ST10182</v>
      </c>
      <c r="S255" t="str">
        <f>VLOOKUP(R255,Data!$C$2:$D$261,2,0)</f>
        <v>Blenheim Community Village</v>
      </c>
      <c r="T255">
        <f>COUNTIF('Feb 2022'!A:A,D255)+COUNTIF('Mar 2022'!A:A,D255)+COUNTIF('Apr 2022'!A:A,D255)+COUNTIF('May 2022'!A:A,D255)+COUNTIF('June 2022'!A:A,D255)+COUNTIF('July 2022'!A:A,D255)+COUNTIF('Aug 2022'!A:A,D255)+COUNTIF('Sep 2022'!A:A,D255)+COUNTIF('Oct 2022'!A:A,D255)+COUNTIF('Dec 2022'!A:A,D255)</f>
        <v>0</v>
      </c>
      <c r="U255" t="str">
        <f>VLOOKUP(Q255,'Capital Lookup'!A:B,2,FALSE)</f>
        <v>No</v>
      </c>
      <c r="V255" s="2">
        <f>IFERROR(VLOOKUP(LEFT(F255,10),'Find Purchase Orders'!B:J,9,FALSE),"")</f>
        <v>44588</v>
      </c>
      <c r="W255" s="25" t="s">
        <v>7261</v>
      </c>
    </row>
    <row r="256" spans="1:23" hidden="1">
      <c r="A256" s="25" t="s">
        <v>7269</v>
      </c>
      <c r="B256" s="25" t="s">
        <v>8162</v>
      </c>
      <c r="C256" s="25" t="s">
        <v>7271</v>
      </c>
      <c r="D256" s="25" t="s">
        <v>8163</v>
      </c>
      <c r="E256" s="25" t="s">
        <v>8140</v>
      </c>
      <c r="F256" s="25" t="s">
        <v>8164</v>
      </c>
      <c r="G256" s="25" t="s">
        <v>8165</v>
      </c>
      <c r="H256" s="21">
        <v>19729.8</v>
      </c>
      <c r="I256" s="25" t="s">
        <v>7296</v>
      </c>
      <c r="J256" s="25" t="s">
        <v>7288</v>
      </c>
      <c r="K256" s="25" t="s">
        <v>7893</v>
      </c>
      <c r="L256" s="25" t="s">
        <v>8166</v>
      </c>
      <c r="M256" s="21">
        <v>19729.8</v>
      </c>
      <c r="N256" s="21">
        <v>19729.8</v>
      </c>
      <c r="O256" s="21">
        <v>0</v>
      </c>
      <c r="P256" s="21">
        <v>19729.8</v>
      </c>
      <c r="Q256" s="25" t="s">
        <v>8167</v>
      </c>
      <c r="R256" s="1" t="str">
        <f t="shared" si="4"/>
        <v>ST10186</v>
      </c>
      <c r="S256" t="str">
        <f>VLOOKUP(R256,Data!$C$2:$D$261,2,0)</f>
        <v>Brierwood Court</v>
      </c>
      <c r="T256">
        <f>COUNTIF('Feb 2022'!A:A,D256)+COUNTIF('Mar 2022'!A:A,D256)+COUNTIF('Apr 2022'!A:A,D256)+COUNTIF('May 2022'!A:A,D256)+COUNTIF('June 2022'!A:A,D256)+COUNTIF('July 2022'!A:A,D256)+COUNTIF('Aug 2022'!A:A,D256)+COUNTIF('Sep 2022'!A:A,D256)+COUNTIF('Oct 2022'!A:A,D256)+COUNTIF('Dec 2022'!A:A,D256)</f>
        <v>0</v>
      </c>
      <c r="U256" t="str">
        <f>VLOOKUP(Q256,'Capital Lookup'!A:B,2,FALSE)</f>
        <v>No</v>
      </c>
      <c r="V256" s="2">
        <f>IFERROR(VLOOKUP(LEFT(F256,10),'Find Purchase Orders'!B:J,9,FALSE),"")</f>
        <v>44588</v>
      </c>
      <c r="W256" s="25" t="s">
        <v>7261</v>
      </c>
    </row>
    <row r="257" spans="1:23" hidden="1">
      <c r="A257" s="25" t="s">
        <v>7478</v>
      </c>
      <c r="B257" s="25" t="s">
        <v>7944</v>
      </c>
      <c r="C257" s="25" t="s">
        <v>7587</v>
      </c>
      <c r="D257" s="25" t="s">
        <v>8168</v>
      </c>
      <c r="E257" s="25" t="s">
        <v>8140</v>
      </c>
      <c r="F257" s="25" t="s">
        <v>8169</v>
      </c>
      <c r="G257" s="25" t="s">
        <v>8170</v>
      </c>
      <c r="H257" s="21">
        <v>4712.1000000000004</v>
      </c>
      <c r="I257" s="25" t="s">
        <v>7296</v>
      </c>
      <c r="J257" s="25" t="s">
        <v>7288</v>
      </c>
      <c r="K257" s="25" t="s">
        <v>7495</v>
      </c>
      <c r="L257" s="25" t="s">
        <v>7740</v>
      </c>
      <c r="M257" s="21">
        <v>4712.1000000000004</v>
      </c>
      <c r="N257" s="21">
        <v>4712.1000000000004</v>
      </c>
      <c r="O257" s="21">
        <v>0</v>
      </c>
      <c r="P257" s="21">
        <v>4712.1000000000004</v>
      </c>
      <c r="Q257" s="25" t="s">
        <v>8171</v>
      </c>
      <c r="R257" s="1" t="str">
        <f t="shared" si="4"/>
        <v>ST10181</v>
      </c>
      <c r="S257" t="str">
        <f>VLOOKUP(R257,Data!$C$2:$D$261,2,0)</f>
        <v>Iler Lodge</v>
      </c>
      <c r="T257">
        <f>COUNTIF('Feb 2022'!A:A,D257)+COUNTIF('Mar 2022'!A:A,D257)+COUNTIF('Apr 2022'!A:A,D257)+COUNTIF('May 2022'!A:A,D257)+COUNTIF('June 2022'!A:A,D257)+COUNTIF('July 2022'!A:A,D257)+COUNTIF('Aug 2022'!A:A,D257)+COUNTIF('Sep 2022'!A:A,D257)+COUNTIF('Oct 2022'!A:A,D257)+COUNTIF('Dec 2022'!A:A,D257)</f>
        <v>0</v>
      </c>
      <c r="U257" t="str">
        <f>VLOOKUP(Q257,'Capital Lookup'!A:B,2,FALSE)</f>
        <v>No</v>
      </c>
      <c r="V257" s="2">
        <f>IFERROR(VLOOKUP(LEFT(F257,10),'Find Purchase Orders'!B:J,9,FALSE),"")</f>
        <v>44588</v>
      </c>
      <c r="W257" s="25" t="s">
        <v>7261</v>
      </c>
    </row>
    <row r="258" spans="1:23" hidden="1">
      <c r="A258" s="25" t="s">
        <v>7269</v>
      </c>
      <c r="B258" s="25" t="s">
        <v>7426</v>
      </c>
      <c r="C258" s="25" t="s">
        <v>7271</v>
      </c>
      <c r="D258" s="25" t="s">
        <v>8172</v>
      </c>
      <c r="E258" s="25" t="s">
        <v>8140</v>
      </c>
      <c r="F258" s="25" t="s">
        <v>8173</v>
      </c>
      <c r="G258" s="25" t="s">
        <v>8174</v>
      </c>
      <c r="H258" s="21">
        <v>27558.44</v>
      </c>
      <c r="I258" s="25" t="s">
        <v>7296</v>
      </c>
      <c r="J258" s="25" t="s">
        <v>7288</v>
      </c>
      <c r="K258" s="25" t="s">
        <v>8175</v>
      </c>
      <c r="L258" s="25" t="s">
        <v>8176</v>
      </c>
      <c r="M258" s="21">
        <v>27558.44</v>
      </c>
      <c r="N258" s="21">
        <v>27558.44</v>
      </c>
      <c r="O258" s="21">
        <v>0</v>
      </c>
      <c r="P258" s="21">
        <v>27558.44</v>
      </c>
      <c r="Q258" s="25" t="s">
        <v>8177</v>
      </c>
      <c r="R258" s="1" t="str">
        <f t="shared" si="4"/>
        <v>ST10188</v>
      </c>
      <c r="S258" t="str">
        <f>VLOOKUP(R258,Data!$C$2:$D$261,2,0)</f>
        <v>Telfer Place</v>
      </c>
      <c r="T258">
        <f>COUNTIF('Feb 2022'!A:A,D258)+COUNTIF('Mar 2022'!A:A,D258)+COUNTIF('Apr 2022'!A:A,D258)+COUNTIF('May 2022'!A:A,D258)+COUNTIF('June 2022'!A:A,D258)+COUNTIF('July 2022'!A:A,D258)+COUNTIF('Aug 2022'!A:A,D258)+COUNTIF('Sep 2022'!A:A,D258)+COUNTIF('Oct 2022'!A:A,D258)+COUNTIF('Dec 2022'!A:A,D258)</f>
        <v>0</v>
      </c>
      <c r="U258" t="str">
        <f>VLOOKUP(Q258,'Capital Lookup'!A:B,2,FALSE)</f>
        <v>No</v>
      </c>
      <c r="V258" s="2">
        <f>IFERROR(VLOOKUP(LEFT(F258,10),'Find Purchase Orders'!B:J,9,FALSE),"")</f>
        <v>44589</v>
      </c>
      <c r="W258" s="25" t="s">
        <v>7261</v>
      </c>
    </row>
    <row r="259" spans="1:23" hidden="1">
      <c r="A259" s="25" t="s">
        <v>7269</v>
      </c>
      <c r="B259" s="25" t="s">
        <v>8178</v>
      </c>
      <c r="C259" s="25" t="s">
        <v>7271</v>
      </c>
      <c r="D259" s="25" t="s">
        <v>8179</v>
      </c>
      <c r="E259" s="25" t="s">
        <v>8140</v>
      </c>
      <c r="F259" s="25" t="s">
        <v>8180</v>
      </c>
      <c r="G259" s="25" t="s">
        <v>8181</v>
      </c>
      <c r="H259" s="21">
        <v>3955</v>
      </c>
      <c r="I259" s="25" t="s">
        <v>7296</v>
      </c>
      <c r="J259" s="25" t="s">
        <v>7288</v>
      </c>
      <c r="K259" s="25" t="s">
        <v>7495</v>
      </c>
      <c r="L259" s="25" t="s">
        <v>7740</v>
      </c>
      <c r="M259" s="21">
        <v>3955</v>
      </c>
      <c r="N259" s="21">
        <v>3955</v>
      </c>
      <c r="O259" s="21">
        <v>0</v>
      </c>
      <c r="P259" s="21">
        <v>3955</v>
      </c>
      <c r="Q259" s="25" t="s">
        <v>8182</v>
      </c>
      <c r="R259" s="1" t="str">
        <f t="shared" si="4"/>
        <v>ST10183</v>
      </c>
      <c r="S259" t="str">
        <f>VLOOKUP(R259,Data!$C$2:$D$261,2,0)</f>
        <v>Brierwood Gardens</v>
      </c>
      <c r="T259">
        <f>COUNTIF('Feb 2022'!A:A,D259)+COUNTIF('Mar 2022'!A:A,D259)+COUNTIF('Apr 2022'!A:A,D259)+COUNTIF('May 2022'!A:A,D259)+COUNTIF('June 2022'!A:A,D259)+COUNTIF('July 2022'!A:A,D259)+COUNTIF('Aug 2022'!A:A,D259)+COUNTIF('Sep 2022'!A:A,D259)+COUNTIF('Oct 2022'!A:A,D259)+COUNTIF('Dec 2022'!A:A,D259)</f>
        <v>0</v>
      </c>
      <c r="U259" t="str">
        <f>VLOOKUP(Q259,'Capital Lookup'!A:B,2,FALSE)</f>
        <v>No</v>
      </c>
      <c r="V259" s="2">
        <f>IFERROR(VLOOKUP(LEFT(F259,10),'Find Purchase Orders'!B:J,9,FALSE),"")</f>
        <v>44587</v>
      </c>
      <c r="W259" s="25" t="s">
        <v>7261</v>
      </c>
    </row>
    <row r="260" spans="1:23" hidden="1">
      <c r="A260" s="25" t="s">
        <v>7478</v>
      </c>
      <c r="B260" s="25" t="s">
        <v>7944</v>
      </c>
      <c r="C260" s="25" t="s">
        <v>7587</v>
      </c>
      <c r="D260" s="25" t="s">
        <v>8183</v>
      </c>
      <c r="E260" s="25" t="s">
        <v>8140</v>
      </c>
      <c r="F260" s="25" t="s">
        <v>8184</v>
      </c>
      <c r="G260" s="25" t="s">
        <v>8185</v>
      </c>
      <c r="H260" s="21">
        <v>23368.400000000001</v>
      </c>
      <c r="I260" s="25" t="s">
        <v>7296</v>
      </c>
      <c r="J260" s="25" t="s">
        <v>7288</v>
      </c>
      <c r="K260" s="25" t="s">
        <v>7510</v>
      </c>
      <c r="L260" s="25" t="s">
        <v>7511</v>
      </c>
      <c r="M260" s="21">
        <v>23368.400000000001</v>
      </c>
      <c r="N260" s="22">
        <v>0</v>
      </c>
      <c r="O260" s="21">
        <v>23368.400000000001</v>
      </c>
      <c r="P260" s="21">
        <v>23368.400000000001</v>
      </c>
      <c r="Q260" s="25" t="s">
        <v>8186</v>
      </c>
      <c r="R260" s="1" t="str">
        <f t="shared" si="4"/>
        <v>ST10181</v>
      </c>
      <c r="S260" t="str">
        <f>VLOOKUP(R260,Data!$C$2:$D$261,2,0)</f>
        <v>Iler Lodge</v>
      </c>
      <c r="T260">
        <f>COUNTIF('Feb 2022'!A:A,D260)+COUNTIF('Mar 2022'!A:A,D260)+COUNTIF('Apr 2022'!A:A,D260)+COUNTIF('May 2022'!A:A,D260)+COUNTIF('June 2022'!A:A,D260)+COUNTIF('July 2022'!A:A,D260)+COUNTIF('Aug 2022'!A:A,D260)+COUNTIF('Sep 2022'!A:A,D260)+COUNTIF('Oct 2022'!A:A,D260)+COUNTIF('Dec 2022'!A:A,D260)</f>
        <v>0</v>
      </c>
      <c r="U260" t="str">
        <f>VLOOKUP(Q260,'Capital Lookup'!A:B,2,FALSE)</f>
        <v>No</v>
      </c>
      <c r="V260" s="2">
        <f>IFERROR(VLOOKUP(LEFT(F260,10),'Find Purchase Orders'!B:J,9,FALSE),"")</f>
        <v>44589</v>
      </c>
      <c r="W260" s="25" t="s">
        <v>7261</v>
      </c>
    </row>
    <row r="261" spans="1:23" hidden="1">
      <c r="A261" s="25" t="s">
        <v>7261</v>
      </c>
      <c r="B261" s="25" t="s">
        <v>7752</v>
      </c>
      <c r="C261" s="25" t="s">
        <v>7277</v>
      </c>
      <c r="D261" s="25" t="s">
        <v>8187</v>
      </c>
      <c r="E261" s="25" t="s">
        <v>8188</v>
      </c>
      <c r="F261" s="25" t="s">
        <v>8189</v>
      </c>
      <c r="G261" s="25" t="s">
        <v>8190</v>
      </c>
      <c r="H261" s="21">
        <v>5848.08</v>
      </c>
      <c r="I261" s="25" t="s">
        <v>7296</v>
      </c>
      <c r="J261" s="25" t="s">
        <v>7288</v>
      </c>
      <c r="K261" s="25" t="s">
        <v>7262</v>
      </c>
      <c r="L261" s="25" t="s">
        <v>7259</v>
      </c>
      <c r="M261" s="21">
        <v>5848.08</v>
      </c>
      <c r="N261" s="21">
        <v>8967.9500000000007</v>
      </c>
      <c r="O261" s="21">
        <v>-3119.87</v>
      </c>
      <c r="P261" s="21">
        <v>5848.08</v>
      </c>
      <c r="Q261" s="25" t="s">
        <v>8191</v>
      </c>
      <c r="R261" s="1" t="str">
        <f t="shared" si="4"/>
        <v>ST10065</v>
      </c>
      <c r="S261" t="str">
        <f>VLOOKUP(R261,Data!$C$2:$D$261,2,0)</f>
        <v>Evergreen</v>
      </c>
      <c r="T261">
        <f>COUNTIF('Feb 2022'!A:A,D261)+COUNTIF('Mar 2022'!A:A,D261)+COUNTIF('Apr 2022'!A:A,D261)+COUNTIF('May 2022'!A:A,D261)+COUNTIF('June 2022'!A:A,D261)+COUNTIF('July 2022'!A:A,D261)+COUNTIF('Aug 2022'!A:A,D261)+COUNTIF('Sep 2022'!A:A,D261)+COUNTIF('Oct 2022'!A:A,D261)+COUNTIF('Dec 2022'!A:A,D261)</f>
        <v>0</v>
      </c>
      <c r="U261" t="str">
        <f>VLOOKUP(Q261,'Capital Lookup'!A:B,2,FALSE)</f>
        <v>No</v>
      </c>
      <c r="V261" s="2">
        <f>IFERROR(VLOOKUP(LEFT(F261,10),'Find Purchase Orders'!B:J,9,FALSE),"")</f>
        <v>44586</v>
      </c>
      <c r="W261" s="25" t="s">
        <v>7261</v>
      </c>
    </row>
    <row r="262" spans="1:23" hidden="1">
      <c r="A262" s="25" t="s">
        <v>7269</v>
      </c>
      <c r="B262" s="25" t="s">
        <v>7965</v>
      </c>
      <c r="C262" s="25" t="s">
        <v>7271</v>
      </c>
      <c r="D262" s="25" t="s">
        <v>8192</v>
      </c>
      <c r="E262" s="25" t="s">
        <v>8140</v>
      </c>
      <c r="F262" s="25" t="s">
        <v>8193</v>
      </c>
      <c r="G262" s="25" t="s">
        <v>8194</v>
      </c>
      <c r="H262" s="21">
        <v>27063.5</v>
      </c>
      <c r="I262" s="25" t="s">
        <v>7296</v>
      </c>
      <c r="J262" s="25" t="s">
        <v>7288</v>
      </c>
      <c r="K262" s="25" t="s">
        <v>7612</v>
      </c>
      <c r="L262" s="25" t="s">
        <v>7613</v>
      </c>
      <c r="M262" s="21">
        <v>27063.5</v>
      </c>
      <c r="N262" s="21">
        <v>5311</v>
      </c>
      <c r="O262" s="21">
        <v>21752.5</v>
      </c>
      <c r="P262" s="21">
        <v>27063.5</v>
      </c>
      <c r="Q262" s="25" t="s">
        <v>8195</v>
      </c>
      <c r="R262" s="1" t="str">
        <f t="shared" si="4"/>
        <v>ST10190</v>
      </c>
      <c r="S262" t="str">
        <f>VLOOKUP(R262,Data!$C$2:$D$261,2,0)</f>
        <v>Trillium Court</v>
      </c>
      <c r="T262">
        <f>COUNTIF('Feb 2022'!A:A,D262)+COUNTIF('Mar 2022'!A:A,D262)+COUNTIF('Apr 2022'!A:A,D262)+COUNTIF('May 2022'!A:A,D262)+COUNTIF('June 2022'!A:A,D262)+COUNTIF('July 2022'!A:A,D262)+COUNTIF('Aug 2022'!A:A,D262)+COUNTIF('Sep 2022'!A:A,D262)+COUNTIF('Oct 2022'!A:A,D262)+COUNTIF('Dec 2022'!A:A,D262)</f>
        <v>0</v>
      </c>
      <c r="U262" t="str">
        <f>VLOOKUP(Q262,'Capital Lookup'!A:B,2,FALSE)</f>
        <v>No</v>
      </c>
      <c r="V262" s="2">
        <f>IFERROR(VLOOKUP(LEFT(F262,10),'Find Purchase Orders'!B:J,9,FALSE),"")</f>
        <v>44588</v>
      </c>
      <c r="W262" s="25" t="s">
        <v>7261</v>
      </c>
    </row>
    <row r="263" spans="1:23" hidden="1">
      <c r="A263" s="25" t="s">
        <v>7269</v>
      </c>
      <c r="B263" s="25" t="s">
        <v>7709</v>
      </c>
      <c r="C263" s="25"/>
      <c r="D263" s="25" t="s">
        <v>8196</v>
      </c>
      <c r="E263" s="25" t="s">
        <v>7492</v>
      </c>
      <c r="F263" s="25" t="s">
        <v>8197</v>
      </c>
      <c r="G263" s="25" t="s">
        <v>8198</v>
      </c>
      <c r="H263" s="21">
        <v>1679.18</v>
      </c>
      <c r="I263" s="25" t="s">
        <v>7296</v>
      </c>
      <c r="J263" s="25" t="s">
        <v>7288</v>
      </c>
      <c r="K263" s="25" t="s">
        <v>7495</v>
      </c>
      <c r="L263" s="25" t="s">
        <v>7808</v>
      </c>
      <c r="M263" s="21">
        <v>1679.18</v>
      </c>
      <c r="N263" s="21">
        <v>1679.18</v>
      </c>
      <c r="O263" s="21">
        <v>0</v>
      </c>
      <c r="P263" s="21">
        <v>1679.18</v>
      </c>
      <c r="Q263" s="25" t="s">
        <v>8003</v>
      </c>
      <c r="R263" s="1" t="str">
        <f t="shared" si="4"/>
        <v>ST10335</v>
      </c>
      <c r="S263" t="str">
        <f>VLOOKUP(R263,Data!$C$2:$D$261,2,0)</f>
        <v>Stoneridge Manor</v>
      </c>
      <c r="T263">
        <f>COUNTIF('Feb 2022'!A:A,D263)+COUNTIF('Mar 2022'!A:A,D263)+COUNTIF('Apr 2022'!A:A,D263)+COUNTIF('May 2022'!A:A,D263)+COUNTIF('June 2022'!A:A,D263)+COUNTIF('July 2022'!A:A,D263)+COUNTIF('Aug 2022'!A:A,D263)+COUNTIF('Sep 2022'!A:A,D263)+COUNTIF('Oct 2022'!A:A,D263)+COUNTIF('Dec 2022'!A:A,D263)</f>
        <v>0</v>
      </c>
      <c r="U263" t="str">
        <f>VLOOKUP(Q263,'Capital Lookup'!A:B,2,FALSE)</f>
        <v>Yes</v>
      </c>
      <c r="V263" s="2">
        <f>IFERROR(VLOOKUP(LEFT(F263,10),'Find Purchase Orders'!B:J,9,FALSE),"")</f>
        <v>44587</v>
      </c>
      <c r="W263" s="25" t="s">
        <v>7261</v>
      </c>
    </row>
    <row r="264" spans="1:23" hidden="1">
      <c r="A264" s="25" t="s">
        <v>7252</v>
      </c>
      <c r="B264" s="25" t="s">
        <v>7574</v>
      </c>
      <c r="C264" s="25" t="s">
        <v>7254</v>
      </c>
      <c r="D264" s="25" t="s">
        <v>8199</v>
      </c>
      <c r="E264" s="25" t="s">
        <v>8200</v>
      </c>
      <c r="F264" s="25" t="s">
        <v>8201</v>
      </c>
      <c r="G264" s="25" t="s">
        <v>8202</v>
      </c>
      <c r="H264" s="21">
        <v>824.9</v>
      </c>
      <c r="I264" s="25" t="s">
        <v>7296</v>
      </c>
      <c r="J264" s="25" t="s">
        <v>7288</v>
      </c>
      <c r="K264" s="25" t="s">
        <v>7262</v>
      </c>
      <c r="L264" s="25" t="s">
        <v>7259</v>
      </c>
      <c r="M264" s="21">
        <v>824.9</v>
      </c>
      <c r="N264" s="21">
        <v>824.9</v>
      </c>
      <c r="O264" s="21">
        <v>0</v>
      </c>
      <c r="P264" s="21">
        <v>824.9</v>
      </c>
      <c r="Q264" s="25" t="s">
        <v>8203</v>
      </c>
      <c r="R264" s="1" t="str">
        <f t="shared" si="4"/>
        <v>ST10039</v>
      </c>
      <c r="S264" t="str">
        <f>VLOOKUP(R264,Data!$C$2:$D$261,2,0)</f>
        <v>Barrhaven</v>
      </c>
      <c r="T264">
        <f>COUNTIF('Feb 2022'!A:A,D264)+COUNTIF('Mar 2022'!A:A,D264)+COUNTIF('Apr 2022'!A:A,D264)+COUNTIF('May 2022'!A:A,D264)+COUNTIF('June 2022'!A:A,D264)+COUNTIF('July 2022'!A:A,D264)+COUNTIF('Aug 2022'!A:A,D264)+COUNTIF('Sep 2022'!A:A,D264)+COUNTIF('Oct 2022'!A:A,D264)+COUNTIF('Dec 2022'!A:A,D264)</f>
        <v>0</v>
      </c>
      <c r="U264" t="str">
        <f>VLOOKUP(Q264,'Capital Lookup'!A:B,2,FALSE)</f>
        <v>No</v>
      </c>
      <c r="V264" s="2">
        <f>IFERROR(VLOOKUP(LEFT(F264,10),'Find Purchase Orders'!B:J,9,FALSE),"")</f>
        <v>44586</v>
      </c>
      <c r="W264" s="25" t="s">
        <v>7261</v>
      </c>
    </row>
    <row r="265" spans="1:23" hidden="1">
      <c r="A265" s="25" t="s">
        <v>7252</v>
      </c>
      <c r="B265" s="25" t="s">
        <v>7574</v>
      </c>
      <c r="C265" s="25" t="s">
        <v>7254</v>
      </c>
      <c r="D265" s="25" t="s">
        <v>8199</v>
      </c>
      <c r="E265" s="25" t="s">
        <v>8200</v>
      </c>
      <c r="F265" s="25" t="s">
        <v>8204</v>
      </c>
      <c r="G265" s="25" t="s">
        <v>8205</v>
      </c>
      <c r="H265" s="21">
        <v>8912.19</v>
      </c>
      <c r="I265" s="25" t="s">
        <v>7296</v>
      </c>
      <c r="J265" s="25" t="s">
        <v>7288</v>
      </c>
      <c r="K265" s="25" t="s">
        <v>7262</v>
      </c>
      <c r="L265" s="25" t="s">
        <v>7259</v>
      </c>
      <c r="M265" s="21">
        <v>8912.19</v>
      </c>
      <c r="N265" s="21">
        <v>8912.19</v>
      </c>
      <c r="O265" s="21">
        <v>0</v>
      </c>
      <c r="P265" s="21">
        <v>8912.19</v>
      </c>
      <c r="Q265" s="25" t="s">
        <v>8203</v>
      </c>
      <c r="R265" s="1" t="str">
        <f t="shared" si="4"/>
        <v>ST10039</v>
      </c>
      <c r="S265" t="str">
        <f>VLOOKUP(R265,Data!$C$2:$D$261,2,0)</f>
        <v>Barrhaven</v>
      </c>
      <c r="T265">
        <f>COUNTIF('Feb 2022'!A:A,D265)+COUNTIF('Mar 2022'!A:A,D265)+COUNTIF('Apr 2022'!A:A,D265)+COUNTIF('May 2022'!A:A,D265)+COUNTIF('June 2022'!A:A,D265)+COUNTIF('July 2022'!A:A,D265)+COUNTIF('Aug 2022'!A:A,D265)+COUNTIF('Sep 2022'!A:A,D265)+COUNTIF('Oct 2022'!A:A,D265)+COUNTIF('Dec 2022'!A:A,D265)</f>
        <v>0</v>
      </c>
      <c r="U265" t="str">
        <f>VLOOKUP(Q265,'Capital Lookup'!A:B,2,FALSE)</f>
        <v>No</v>
      </c>
      <c r="V265" s="2">
        <f>IFERROR(VLOOKUP(LEFT(F265,10),'Find Purchase Orders'!B:J,9,FALSE),"")</f>
        <v>44586</v>
      </c>
      <c r="W265" s="25" t="s">
        <v>7261</v>
      </c>
    </row>
    <row r="266" spans="1:23" hidden="1">
      <c r="A266" s="25" t="s">
        <v>7252</v>
      </c>
      <c r="B266" s="25" t="s">
        <v>7574</v>
      </c>
      <c r="C266" s="25" t="s">
        <v>7254</v>
      </c>
      <c r="D266" s="25" t="s">
        <v>8206</v>
      </c>
      <c r="E266" s="25" t="s">
        <v>8200</v>
      </c>
      <c r="F266" s="25" t="s">
        <v>8207</v>
      </c>
      <c r="G266" s="25" t="s">
        <v>8208</v>
      </c>
      <c r="H266" s="21">
        <v>1661.1</v>
      </c>
      <c r="I266" s="25" t="s">
        <v>7296</v>
      </c>
      <c r="J266" s="25" t="s">
        <v>7288</v>
      </c>
      <c r="K266" s="25" t="s">
        <v>7289</v>
      </c>
      <c r="L266" s="25" t="s">
        <v>7259</v>
      </c>
      <c r="M266" s="21">
        <v>1661.1</v>
      </c>
      <c r="N266" s="21">
        <v>1661.1</v>
      </c>
      <c r="O266" s="21">
        <v>0</v>
      </c>
      <c r="P266" s="21">
        <v>1661.1</v>
      </c>
      <c r="Q266" s="25" t="s">
        <v>8203</v>
      </c>
      <c r="R266" s="1" t="str">
        <f t="shared" si="4"/>
        <v>ST10039</v>
      </c>
      <c r="S266" t="str">
        <f>VLOOKUP(R266,Data!$C$2:$D$261,2,0)</f>
        <v>Barrhaven</v>
      </c>
      <c r="T266">
        <f>COUNTIF('Feb 2022'!A:A,D266)+COUNTIF('Mar 2022'!A:A,D266)+COUNTIF('Apr 2022'!A:A,D266)+COUNTIF('May 2022'!A:A,D266)+COUNTIF('June 2022'!A:A,D266)+COUNTIF('July 2022'!A:A,D266)+COUNTIF('Aug 2022'!A:A,D266)+COUNTIF('Sep 2022'!A:A,D266)+COUNTIF('Oct 2022'!A:A,D266)+COUNTIF('Dec 2022'!A:A,D266)</f>
        <v>0</v>
      </c>
      <c r="U266" t="str">
        <f>VLOOKUP(Q266,'Capital Lookup'!A:B,2,FALSE)</f>
        <v>No</v>
      </c>
      <c r="V266" s="2">
        <f>IFERROR(VLOOKUP(LEFT(F266,10),'Find Purchase Orders'!B:J,9,FALSE),"")</f>
        <v>44585</v>
      </c>
      <c r="W266" s="25" t="s">
        <v>7261</v>
      </c>
    </row>
    <row r="267" spans="1:23" hidden="1">
      <c r="A267" s="25" t="s">
        <v>7252</v>
      </c>
      <c r="B267" s="25" t="s">
        <v>7574</v>
      </c>
      <c r="C267" s="25" t="s">
        <v>7254</v>
      </c>
      <c r="D267" s="25" t="s">
        <v>8209</v>
      </c>
      <c r="E267" s="25" t="s">
        <v>8200</v>
      </c>
      <c r="F267" s="25" t="s">
        <v>8210</v>
      </c>
      <c r="G267" s="25" t="s">
        <v>6098</v>
      </c>
      <c r="H267" s="21">
        <v>4017.83</v>
      </c>
      <c r="I267" s="25" t="s">
        <v>7296</v>
      </c>
      <c r="J267" s="25" t="s">
        <v>7288</v>
      </c>
      <c r="K267" s="25" t="s">
        <v>7262</v>
      </c>
      <c r="L267" s="25" t="s">
        <v>7259</v>
      </c>
      <c r="M267" s="21">
        <v>4017.83</v>
      </c>
      <c r="N267" s="21">
        <v>4017.83</v>
      </c>
      <c r="O267" s="21">
        <v>0</v>
      </c>
      <c r="P267" s="21">
        <v>4017.83</v>
      </c>
      <c r="Q267" s="25" t="s">
        <v>8203</v>
      </c>
      <c r="R267" s="1" t="str">
        <f t="shared" si="4"/>
        <v>ST10039</v>
      </c>
      <c r="S267" t="str">
        <f>VLOOKUP(R267,Data!$C$2:$D$261,2,0)</f>
        <v>Barrhaven</v>
      </c>
      <c r="T267">
        <f>COUNTIF('Feb 2022'!A:A,D267)+COUNTIF('Mar 2022'!A:A,D267)+COUNTIF('Apr 2022'!A:A,D267)+COUNTIF('May 2022'!A:A,D267)+COUNTIF('June 2022'!A:A,D267)+COUNTIF('July 2022'!A:A,D267)+COUNTIF('Aug 2022'!A:A,D267)+COUNTIF('Sep 2022'!A:A,D267)+COUNTIF('Oct 2022'!A:A,D267)+COUNTIF('Dec 2022'!A:A,D267)</f>
        <v>0</v>
      </c>
      <c r="U267" t="str">
        <f>VLOOKUP(Q267,'Capital Lookup'!A:B,2,FALSE)</f>
        <v>No</v>
      </c>
      <c r="V267" s="2">
        <f>IFERROR(VLOOKUP(LEFT(F267,10),'Find Purchase Orders'!B:J,9,FALSE),"")</f>
        <v>44586</v>
      </c>
      <c r="W267" s="25" t="s">
        <v>7261</v>
      </c>
    </row>
    <row r="268" spans="1:23" hidden="1">
      <c r="A268" s="25" t="s">
        <v>7252</v>
      </c>
      <c r="B268" s="25" t="s">
        <v>7574</v>
      </c>
      <c r="C268" s="25" t="s">
        <v>7254</v>
      </c>
      <c r="D268" s="25" t="s">
        <v>8209</v>
      </c>
      <c r="E268" s="25" t="s">
        <v>8200</v>
      </c>
      <c r="F268" s="25" t="s">
        <v>8211</v>
      </c>
      <c r="G268" s="25" t="s">
        <v>8212</v>
      </c>
      <c r="H268" s="21">
        <v>452</v>
      </c>
      <c r="I268" s="25" t="s">
        <v>7296</v>
      </c>
      <c r="J268" s="25" t="s">
        <v>7288</v>
      </c>
      <c r="K268" s="25" t="s">
        <v>7262</v>
      </c>
      <c r="L268" s="25" t="s">
        <v>7259</v>
      </c>
      <c r="M268" s="21">
        <v>452</v>
      </c>
      <c r="N268" s="21">
        <v>452</v>
      </c>
      <c r="O268" s="21">
        <v>0</v>
      </c>
      <c r="P268" s="21">
        <v>452</v>
      </c>
      <c r="Q268" s="25" t="s">
        <v>8203</v>
      </c>
      <c r="R268" s="1" t="str">
        <f t="shared" ref="R268:R331" si="5">CONCATENATE("ST",LEFT(B268,5))</f>
        <v>ST10039</v>
      </c>
      <c r="S268" t="str">
        <f>VLOOKUP(R268,Data!$C$2:$D$261,2,0)</f>
        <v>Barrhaven</v>
      </c>
      <c r="T268">
        <f>COUNTIF('Feb 2022'!A:A,D268)+COUNTIF('Mar 2022'!A:A,D268)+COUNTIF('Apr 2022'!A:A,D268)+COUNTIF('May 2022'!A:A,D268)+COUNTIF('June 2022'!A:A,D268)+COUNTIF('July 2022'!A:A,D268)+COUNTIF('Aug 2022'!A:A,D268)+COUNTIF('Sep 2022'!A:A,D268)+COUNTIF('Oct 2022'!A:A,D268)+COUNTIF('Dec 2022'!A:A,D268)</f>
        <v>0</v>
      </c>
      <c r="U268" t="str">
        <f>VLOOKUP(Q268,'Capital Lookup'!A:B,2,FALSE)</f>
        <v>No</v>
      </c>
      <c r="V268" s="2">
        <f>IFERROR(VLOOKUP(LEFT(F268,10),'Find Purchase Orders'!B:J,9,FALSE),"")</f>
        <v>44586</v>
      </c>
      <c r="W268" s="25" t="s">
        <v>7261</v>
      </c>
    </row>
    <row r="269" spans="1:23" hidden="1">
      <c r="A269" s="25" t="s">
        <v>7252</v>
      </c>
      <c r="B269" s="25" t="s">
        <v>7574</v>
      </c>
      <c r="C269" s="25" t="s">
        <v>7254</v>
      </c>
      <c r="D269" s="25" t="s">
        <v>8213</v>
      </c>
      <c r="E269" s="25" t="s">
        <v>8200</v>
      </c>
      <c r="F269" s="25" t="s">
        <v>8214</v>
      </c>
      <c r="G269" s="25" t="s">
        <v>8215</v>
      </c>
      <c r="H269" s="21">
        <v>4540.1099999999997</v>
      </c>
      <c r="I269" s="25" t="s">
        <v>7296</v>
      </c>
      <c r="J269" s="25" t="s">
        <v>7288</v>
      </c>
      <c r="K269" s="25" t="s">
        <v>7262</v>
      </c>
      <c r="L269" s="25" t="s">
        <v>7259</v>
      </c>
      <c r="M269" s="21">
        <v>4540.1099999999997</v>
      </c>
      <c r="N269" s="21">
        <v>4540.1099999999997</v>
      </c>
      <c r="O269" s="21">
        <v>0</v>
      </c>
      <c r="P269" s="21">
        <v>4540.1099999999997</v>
      </c>
      <c r="Q269" s="25" t="s">
        <v>8203</v>
      </c>
      <c r="R269" s="1" t="str">
        <f t="shared" si="5"/>
        <v>ST10039</v>
      </c>
      <c r="S269" t="str">
        <f>VLOOKUP(R269,Data!$C$2:$D$261,2,0)</f>
        <v>Barrhaven</v>
      </c>
      <c r="T269">
        <f>COUNTIF('Feb 2022'!A:A,D269)+COUNTIF('Mar 2022'!A:A,D269)+COUNTIF('Apr 2022'!A:A,D269)+COUNTIF('May 2022'!A:A,D269)+COUNTIF('June 2022'!A:A,D269)+COUNTIF('July 2022'!A:A,D269)+COUNTIF('Aug 2022'!A:A,D269)+COUNTIF('Sep 2022'!A:A,D269)+COUNTIF('Oct 2022'!A:A,D269)+COUNTIF('Dec 2022'!A:A,D269)</f>
        <v>0</v>
      </c>
      <c r="U269" t="str">
        <f>VLOOKUP(Q269,'Capital Lookup'!A:B,2,FALSE)</f>
        <v>No</v>
      </c>
      <c r="V269" s="2">
        <f>IFERROR(VLOOKUP(LEFT(F269,10),'Find Purchase Orders'!B:J,9,FALSE),"")</f>
        <v>44586</v>
      </c>
      <c r="W269" s="25" t="s">
        <v>7261</v>
      </c>
    </row>
    <row r="270" spans="1:23" hidden="1">
      <c r="A270" s="25" t="s">
        <v>7252</v>
      </c>
      <c r="B270" s="25" t="s">
        <v>7574</v>
      </c>
      <c r="C270" s="25" t="s">
        <v>7254</v>
      </c>
      <c r="D270" s="25" t="s">
        <v>8213</v>
      </c>
      <c r="E270" s="25" t="s">
        <v>8200</v>
      </c>
      <c r="F270" s="25" t="s">
        <v>8216</v>
      </c>
      <c r="G270" s="25" t="s">
        <v>8217</v>
      </c>
      <c r="H270" s="21">
        <v>649.75</v>
      </c>
      <c r="I270" s="25" t="s">
        <v>7296</v>
      </c>
      <c r="J270" s="25" t="s">
        <v>7288</v>
      </c>
      <c r="K270" s="25" t="s">
        <v>7262</v>
      </c>
      <c r="L270" s="25" t="s">
        <v>7259</v>
      </c>
      <c r="M270" s="21">
        <v>649.75</v>
      </c>
      <c r="N270" s="21">
        <v>649.75</v>
      </c>
      <c r="O270" s="21">
        <v>0</v>
      </c>
      <c r="P270" s="21">
        <v>649.75</v>
      </c>
      <c r="Q270" s="25" t="s">
        <v>8203</v>
      </c>
      <c r="R270" s="1" t="str">
        <f t="shared" si="5"/>
        <v>ST10039</v>
      </c>
      <c r="S270" t="str">
        <f>VLOOKUP(R270,Data!$C$2:$D$261,2,0)</f>
        <v>Barrhaven</v>
      </c>
      <c r="T270">
        <f>COUNTIF('Feb 2022'!A:A,D270)+COUNTIF('Mar 2022'!A:A,D270)+COUNTIF('Apr 2022'!A:A,D270)+COUNTIF('May 2022'!A:A,D270)+COUNTIF('June 2022'!A:A,D270)+COUNTIF('July 2022'!A:A,D270)+COUNTIF('Aug 2022'!A:A,D270)+COUNTIF('Sep 2022'!A:A,D270)+COUNTIF('Oct 2022'!A:A,D270)+COUNTIF('Dec 2022'!A:A,D270)</f>
        <v>0</v>
      </c>
      <c r="U270" t="str">
        <f>VLOOKUP(Q270,'Capital Lookup'!A:B,2,FALSE)</f>
        <v>No</v>
      </c>
      <c r="V270" s="2">
        <f>IFERROR(VLOOKUP(LEFT(F270,10),'Find Purchase Orders'!B:J,9,FALSE),"")</f>
        <v>44586</v>
      </c>
      <c r="W270" s="25" t="s">
        <v>7261</v>
      </c>
    </row>
    <row r="271" spans="1:23" hidden="1">
      <c r="A271" s="25" t="s">
        <v>7252</v>
      </c>
      <c r="B271" s="25" t="s">
        <v>7574</v>
      </c>
      <c r="C271" s="25" t="s">
        <v>7254</v>
      </c>
      <c r="D271" s="25" t="s">
        <v>8218</v>
      </c>
      <c r="E271" s="25" t="s">
        <v>8200</v>
      </c>
      <c r="F271" s="25" t="s">
        <v>8219</v>
      </c>
      <c r="G271" s="25" t="s">
        <v>8220</v>
      </c>
      <c r="H271" s="21">
        <v>6218.46</v>
      </c>
      <c r="I271" s="25" t="s">
        <v>7296</v>
      </c>
      <c r="J271" s="25" t="s">
        <v>7288</v>
      </c>
      <c r="K271" s="25" t="s">
        <v>7262</v>
      </c>
      <c r="L271" s="25" t="s">
        <v>7259</v>
      </c>
      <c r="M271" s="21">
        <v>6218.46</v>
      </c>
      <c r="N271" s="21">
        <v>6218.46</v>
      </c>
      <c r="O271" s="21">
        <v>0</v>
      </c>
      <c r="P271" s="21">
        <v>6218.46</v>
      </c>
      <c r="Q271" s="25" t="s">
        <v>8203</v>
      </c>
      <c r="R271" s="1" t="str">
        <f t="shared" si="5"/>
        <v>ST10039</v>
      </c>
      <c r="S271" t="str">
        <f>VLOOKUP(R271,Data!$C$2:$D$261,2,0)</f>
        <v>Barrhaven</v>
      </c>
      <c r="T271">
        <f>COUNTIF('Feb 2022'!A:A,D271)+COUNTIF('Mar 2022'!A:A,D271)+COUNTIF('Apr 2022'!A:A,D271)+COUNTIF('May 2022'!A:A,D271)+COUNTIF('June 2022'!A:A,D271)+COUNTIF('July 2022'!A:A,D271)+COUNTIF('Aug 2022'!A:A,D271)+COUNTIF('Sep 2022'!A:A,D271)+COUNTIF('Oct 2022'!A:A,D271)+COUNTIF('Dec 2022'!A:A,D271)</f>
        <v>0</v>
      </c>
      <c r="U271" t="str">
        <f>VLOOKUP(Q271,'Capital Lookup'!A:B,2,FALSE)</f>
        <v>No</v>
      </c>
      <c r="V271" s="2">
        <f>IFERROR(VLOOKUP(LEFT(F271,10),'Find Purchase Orders'!B:J,9,FALSE),"")</f>
        <v>44586</v>
      </c>
      <c r="W271" s="25" t="s">
        <v>7261</v>
      </c>
    </row>
    <row r="272" spans="1:23" hidden="1">
      <c r="A272" s="25" t="s">
        <v>7252</v>
      </c>
      <c r="B272" s="25" t="s">
        <v>7574</v>
      </c>
      <c r="C272" s="25" t="s">
        <v>7254</v>
      </c>
      <c r="D272" s="25" t="s">
        <v>8218</v>
      </c>
      <c r="E272" s="25" t="s">
        <v>8200</v>
      </c>
      <c r="F272" s="25" t="s">
        <v>8221</v>
      </c>
      <c r="G272" s="25" t="s">
        <v>8222</v>
      </c>
      <c r="H272" s="21">
        <v>429.4</v>
      </c>
      <c r="I272" s="25" t="s">
        <v>7296</v>
      </c>
      <c r="J272" s="25" t="s">
        <v>7288</v>
      </c>
      <c r="K272" s="25" t="s">
        <v>7262</v>
      </c>
      <c r="L272" s="25" t="s">
        <v>7259</v>
      </c>
      <c r="M272" s="21">
        <v>429.4</v>
      </c>
      <c r="N272" s="21">
        <v>429.4</v>
      </c>
      <c r="O272" s="21">
        <v>0</v>
      </c>
      <c r="P272" s="21">
        <v>429.4</v>
      </c>
      <c r="Q272" s="25" t="s">
        <v>8203</v>
      </c>
      <c r="R272" s="1" t="str">
        <f t="shared" si="5"/>
        <v>ST10039</v>
      </c>
      <c r="S272" t="str">
        <f>VLOOKUP(R272,Data!$C$2:$D$261,2,0)</f>
        <v>Barrhaven</v>
      </c>
      <c r="T272">
        <f>COUNTIF('Feb 2022'!A:A,D272)+COUNTIF('Mar 2022'!A:A,D272)+COUNTIF('Apr 2022'!A:A,D272)+COUNTIF('May 2022'!A:A,D272)+COUNTIF('June 2022'!A:A,D272)+COUNTIF('July 2022'!A:A,D272)+COUNTIF('Aug 2022'!A:A,D272)+COUNTIF('Sep 2022'!A:A,D272)+COUNTIF('Oct 2022'!A:A,D272)+COUNTIF('Dec 2022'!A:A,D272)</f>
        <v>0</v>
      </c>
      <c r="U272" t="str">
        <f>VLOOKUP(Q272,'Capital Lookup'!A:B,2,FALSE)</f>
        <v>No</v>
      </c>
      <c r="V272" s="2">
        <f>IFERROR(VLOOKUP(LEFT(F272,10),'Find Purchase Orders'!B:J,9,FALSE),"")</f>
        <v>44586</v>
      </c>
      <c r="W272" s="25" t="s">
        <v>7261</v>
      </c>
    </row>
    <row r="273" spans="1:23" hidden="1">
      <c r="A273" s="25" t="s">
        <v>7269</v>
      </c>
      <c r="B273" s="25" t="s">
        <v>7799</v>
      </c>
      <c r="C273" s="25"/>
      <c r="D273" s="25" t="s">
        <v>8223</v>
      </c>
      <c r="E273" s="25" t="s">
        <v>7500</v>
      </c>
      <c r="F273" s="25" t="s">
        <v>8224</v>
      </c>
      <c r="G273" s="25" t="s">
        <v>8225</v>
      </c>
      <c r="H273" s="21">
        <v>3627.3</v>
      </c>
      <c r="I273" s="25" t="s">
        <v>7296</v>
      </c>
      <c r="J273" s="25" t="s">
        <v>7288</v>
      </c>
      <c r="K273" s="25" t="s">
        <v>7495</v>
      </c>
      <c r="L273" s="25" t="s">
        <v>7496</v>
      </c>
      <c r="M273" s="21">
        <v>3627.3</v>
      </c>
      <c r="N273" s="21">
        <v>3627.3</v>
      </c>
      <c r="O273" s="21">
        <v>0</v>
      </c>
      <c r="P273" s="21">
        <v>3627.3</v>
      </c>
      <c r="Q273" s="25" t="s">
        <v>8226</v>
      </c>
      <c r="R273" s="1" t="str">
        <f t="shared" si="5"/>
        <v>ST10333</v>
      </c>
      <c r="S273" t="str">
        <f>VLOOKUP(R273,Data!$C$2:$D$261,2,0)</f>
        <v>Heartwood</v>
      </c>
      <c r="T273">
        <f>COUNTIF('Feb 2022'!A:A,D273)+COUNTIF('Mar 2022'!A:A,D273)+COUNTIF('Apr 2022'!A:A,D273)+COUNTIF('May 2022'!A:A,D273)+COUNTIF('June 2022'!A:A,D273)+COUNTIF('July 2022'!A:A,D273)+COUNTIF('Aug 2022'!A:A,D273)+COUNTIF('Sep 2022'!A:A,D273)+COUNTIF('Oct 2022'!A:A,D273)+COUNTIF('Dec 2022'!A:A,D273)</f>
        <v>0</v>
      </c>
      <c r="U273" t="str">
        <f>VLOOKUP(Q273,'Capital Lookup'!A:B,2,FALSE)</f>
        <v>No</v>
      </c>
      <c r="V273" s="2">
        <f>IFERROR(VLOOKUP(LEFT(F273,10),'Find Purchase Orders'!B:J,9,FALSE),"")</f>
        <v>44586</v>
      </c>
      <c r="W273" s="25" t="s">
        <v>7261</v>
      </c>
    </row>
    <row r="274" spans="1:23" hidden="1">
      <c r="A274" s="25" t="s">
        <v>7261</v>
      </c>
      <c r="B274" s="25" t="s">
        <v>8227</v>
      </c>
      <c r="C274" s="25" t="s">
        <v>7264</v>
      </c>
      <c r="D274" s="25" t="s">
        <v>8228</v>
      </c>
      <c r="E274" s="25" t="s">
        <v>8229</v>
      </c>
      <c r="F274" s="25" t="s">
        <v>8230</v>
      </c>
      <c r="G274" s="25" t="s">
        <v>8231</v>
      </c>
      <c r="H274" s="21">
        <v>13409.48</v>
      </c>
      <c r="I274" s="25" t="s">
        <v>7296</v>
      </c>
      <c r="J274" s="25" t="s">
        <v>7288</v>
      </c>
      <c r="K274" s="25" t="s">
        <v>7262</v>
      </c>
      <c r="L274" s="25" t="s">
        <v>7259</v>
      </c>
      <c r="M274" s="21">
        <v>13409.48</v>
      </c>
      <c r="N274" s="21">
        <v>13409.48</v>
      </c>
      <c r="O274" s="21">
        <v>0</v>
      </c>
      <c r="P274" s="21">
        <v>13409.48</v>
      </c>
      <c r="Q274" s="25" t="s">
        <v>8232</v>
      </c>
      <c r="R274" s="1" t="str">
        <f t="shared" si="5"/>
        <v>ST10026</v>
      </c>
      <c r="S274" t="str">
        <f>VLOOKUP(R274,Data!$C$2:$D$261,2,0)</f>
        <v>Donway Place</v>
      </c>
      <c r="T274">
        <f>COUNTIF('Feb 2022'!A:A,D274)+COUNTIF('Mar 2022'!A:A,D274)+COUNTIF('Apr 2022'!A:A,D274)+COUNTIF('May 2022'!A:A,D274)+COUNTIF('June 2022'!A:A,D274)+COUNTIF('July 2022'!A:A,D274)+COUNTIF('Aug 2022'!A:A,D274)+COUNTIF('Sep 2022'!A:A,D274)+COUNTIF('Oct 2022'!A:A,D274)+COUNTIF('Dec 2022'!A:A,D274)</f>
        <v>0</v>
      </c>
      <c r="U274" t="str">
        <f>VLOOKUP(Q274,'Capital Lookup'!A:B,2,FALSE)</f>
        <v>No</v>
      </c>
      <c r="V274" s="2">
        <f>IFERROR(VLOOKUP(LEFT(F274,10),'Find Purchase Orders'!B:J,9,FALSE),"")</f>
        <v>44589</v>
      </c>
      <c r="W274" s="25" t="s">
        <v>7261</v>
      </c>
    </row>
    <row r="275" spans="1:23" hidden="1">
      <c r="A275" s="25" t="s">
        <v>7313</v>
      </c>
      <c r="B275" s="25" t="s">
        <v>7935</v>
      </c>
      <c r="C275" s="25" t="s">
        <v>7587</v>
      </c>
      <c r="D275" s="25" t="s">
        <v>8233</v>
      </c>
      <c r="E275" s="25" t="s">
        <v>7500</v>
      </c>
      <c r="F275" s="25" t="s">
        <v>8234</v>
      </c>
      <c r="G275" s="25" t="s">
        <v>8235</v>
      </c>
      <c r="H275" s="21">
        <v>11944.1</v>
      </c>
      <c r="I275" s="25" t="s">
        <v>7296</v>
      </c>
      <c r="J275" s="25" t="s">
        <v>7288</v>
      </c>
      <c r="K275" s="25" t="s">
        <v>7624</v>
      </c>
      <c r="L275" s="25" t="s">
        <v>7635</v>
      </c>
      <c r="M275" s="21">
        <v>11944.1</v>
      </c>
      <c r="N275" s="21">
        <v>11944.1</v>
      </c>
      <c r="O275" s="21">
        <v>0</v>
      </c>
      <c r="P275" s="21">
        <v>11944.1</v>
      </c>
      <c r="Q275" s="25" t="s">
        <v>8236</v>
      </c>
      <c r="R275" s="1" t="str">
        <f t="shared" si="5"/>
        <v>ST10162</v>
      </c>
      <c r="S275" t="str">
        <f>VLOOKUP(R275,Data!$C$2:$D$261,2,0)</f>
        <v>Elginwood</v>
      </c>
      <c r="T275">
        <f>COUNTIF('Feb 2022'!A:A,D275)+COUNTIF('Mar 2022'!A:A,D275)+COUNTIF('Apr 2022'!A:A,D275)+COUNTIF('May 2022'!A:A,D275)+COUNTIF('June 2022'!A:A,D275)+COUNTIF('July 2022'!A:A,D275)+COUNTIF('Aug 2022'!A:A,D275)+COUNTIF('Sep 2022'!A:A,D275)+COUNTIF('Oct 2022'!A:A,D275)+COUNTIF('Dec 2022'!A:A,D275)</f>
        <v>0</v>
      </c>
      <c r="U275" t="str">
        <f>VLOOKUP(Q275,'Capital Lookup'!A:B,2,FALSE)</f>
        <v>No</v>
      </c>
      <c r="V275" s="2">
        <f>IFERROR(VLOOKUP(LEFT(F275,10),'Find Purchase Orders'!B:J,9,FALSE),"")</f>
        <v>44587</v>
      </c>
      <c r="W275" s="25" t="s">
        <v>7261</v>
      </c>
    </row>
    <row r="276" spans="1:23" hidden="1">
      <c r="A276" s="25" t="s">
        <v>7620</v>
      </c>
      <c r="B276" s="25" t="s">
        <v>7615</v>
      </c>
      <c r="C276" s="25"/>
      <c r="D276" s="25" t="s">
        <v>8237</v>
      </c>
      <c r="E276" s="25" t="s">
        <v>7500</v>
      </c>
      <c r="F276" s="25" t="s">
        <v>8238</v>
      </c>
      <c r="G276" s="25" t="s">
        <v>8239</v>
      </c>
      <c r="H276" s="21">
        <v>11944.1</v>
      </c>
      <c r="I276" s="25" t="s">
        <v>7296</v>
      </c>
      <c r="J276" s="25" t="s">
        <v>7288</v>
      </c>
      <c r="K276" s="25" t="s">
        <v>7624</v>
      </c>
      <c r="L276" s="25" t="s">
        <v>7625</v>
      </c>
      <c r="M276" s="21">
        <v>11944.1</v>
      </c>
      <c r="N276" s="21">
        <v>11944.1</v>
      </c>
      <c r="O276" s="21">
        <v>0</v>
      </c>
      <c r="P276" s="21">
        <v>11944.1</v>
      </c>
      <c r="Q276" s="25" t="s">
        <v>8240</v>
      </c>
      <c r="R276" s="1" t="str">
        <f t="shared" si="5"/>
        <v>ST10334</v>
      </c>
      <c r="S276" t="str">
        <f>VLOOKUP(R276,Data!$C$2:$D$261,2,0)</f>
        <v>Humber Valley Terrace</v>
      </c>
      <c r="T276">
        <f>COUNTIF('Feb 2022'!A:A,D276)+COUNTIF('Mar 2022'!A:A,D276)+COUNTIF('Apr 2022'!A:A,D276)+COUNTIF('May 2022'!A:A,D276)+COUNTIF('June 2022'!A:A,D276)+COUNTIF('July 2022'!A:A,D276)+COUNTIF('Aug 2022'!A:A,D276)+COUNTIF('Sep 2022'!A:A,D276)+COUNTIF('Oct 2022'!A:A,D276)+COUNTIF('Dec 2022'!A:A,D276)</f>
        <v>0</v>
      </c>
      <c r="U276" t="str">
        <f>VLOOKUP(Q276,'Capital Lookup'!A:B,2,FALSE)</f>
        <v>No</v>
      </c>
      <c r="V276" s="2">
        <f>IFERROR(VLOOKUP(LEFT(F276,10),'Find Purchase Orders'!B:J,9,FALSE),"")</f>
        <v>44585</v>
      </c>
      <c r="W276" s="25" t="s">
        <v>7261</v>
      </c>
    </row>
    <row r="277" spans="1:23" hidden="1">
      <c r="A277" s="25" t="s">
        <v>7425</v>
      </c>
      <c r="B277" s="25" t="s">
        <v>7498</v>
      </c>
      <c r="C277" s="25" t="s">
        <v>7271</v>
      </c>
      <c r="D277" s="25" t="s">
        <v>8241</v>
      </c>
      <c r="E277" s="25" t="s">
        <v>7500</v>
      </c>
      <c r="F277" s="25" t="s">
        <v>8242</v>
      </c>
      <c r="G277" s="25" t="s">
        <v>8243</v>
      </c>
      <c r="H277" s="21">
        <v>9972.25</v>
      </c>
      <c r="I277" s="25" t="s">
        <v>7296</v>
      </c>
      <c r="J277" s="25" t="s">
        <v>7288</v>
      </c>
      <c r="K277" s="25" t="s">
        <v>7624</v>
      </c>
      <c r="L277" s="25" t="s">
        <v>8244</v>
      </c>
      <c r="M277" s="21">
        <v>9972.25</v>
      </c>
      <c r="N277" s="21">
        <v>9972.25</v>
      </c>
      <c r="O277" s="21">
        <v>0</v>
      </c>
      <c r="P277" s="21">
        <v>9972.25</v>
      </c>
      <c r="Q277" s="25" t="s">
        <v>8245</v>
      </c>
      <c r="R277" s="1" t="str">
        <f t="shared" si="5"/>
        <v>ST10169</v>
      </c>
      <c r="S277" t="str">
        <f>VLOOKUP(R277,Data!$C$2:$D$261,2,0)</f>
        <v>Kennedy Lodge</v>
      </c>
      <c r="T277">
        <f>COUNTIF('Feb 2022'!A:A,D277)+COUNTIF('Mar 2022'!A:A,D277)+COUNTIF('Apr 2022'!A:A,D277)+COUNTIF('May 2022'!A:A,D277)+COUNTIF('June 2022'!A:A,D277)+COUNTIF('July 2022'!A:A,D277)+COUNTIF('Aug 2022'!A:A,D277)+COUNTIF('Sep 2022'!A:A,D277)+COUNTIF('Oct 2022'!A:A,D277)+COUNTIF('Dec 2022'!A:A,D277)</f>
        <v>0</v>
      </c>
      <c r="U277" t="str">
        <f>VLOOKUP(Q277,'Capital Lookup'!A:B,2,FALSE)</f>
        <v>No</v>
      </c>
      <c r="V277" s="2">
        <f>IFERROR(VLOOKUP(LEFT(F277,10),'Find Purchase Orders'!B:J,9,FALSE),"")</f>
        <v>44585</v>
      </c>
      <c r="W277" s="25" t="s">
        <v>7261</v>
      </c>
    </row>
    <row r="278" spans="1:23" hidden="1">
      <c r="A278" s="25" t="s">
        <v>7313</v>
      </c>
      <c r="B278" s="25" t="s">
        <v>7586</v>
      </c>
      <c r="C278" s="25" t="s">
        <v>7587</v>
      </c>
      <c r="D278" s="25" t="s">
        <v>8246</v>
      </c>
      <c r="E278" s="25" t="s">
        <v>7500</v>
      </c>
      <c r="F278" s="25" t="s">
        <v>8247</v>
      </c>
      <c r="G278" s="25" t="s">
        <v>8248</v>
      </c>
      <c r="H278" s="21">
        <v>9972.25</v>
      </c>
      <c r="I278" s="25" t="s">
        <v>7296</v>
      </c>
      <c r="J278" s="25" t="s">
        <v>7288</v>
      </c>
      <c r="K278" s="25" t="s">
        <v>7624</v>
      </c>
      <c r="L278" s="25" t="s">
        <v>7635</v>
      </c>
      <c r="M278" s="21">
        <v>9972.25</v>
      </c>
      <c r="N278" s="21">
        <v>9972.25</v>
      </c>
      <c r="O278" s="21">
        <v>0</v>
      </c>
      <c r="P278" s="21">
        <v>9972.25</v>
      </c>
      <c r="Q278" s="25" t="s">
        <v>8249</v>
      </c>
      <c r="R278" s="1" t="str">
        <f t="shared" si="5"/>
        <v>ST10160</v>
      </c>
      <c r="S278" t="str">
        <f>VLOOKUP(R278,Data!$C$2:$D$261,2,0)</f>
        <v>Sherwood Court</v>
      </c>
      <c r="T278">
        <f>COUNTIF('Feb 2022'!A:A,D278)+COUNTIF('Mar 2022'!A:A,D278)+COUNTIF('Apr 2022'!A:A,D278)+COUNTIF('May 2022'!A:A,D278)+COUNTIF('June 2022'!A:A,D278)+COUNTIF('July 2022'!A:A,D278)+COUNTIF('Aug 2022'!A:A,D278)+COUNTIF('Sep 2022'!A:A,D278)+COUNTIF('Oct 2022'!A:A,D278)+COUNTIF('Dec 2022'!A:A,D278)</f>
        <v>0</v>
      </c>
      <c r="U278" t="str">
        <f>VLOOKUP(Q278,'Capital Lookup'!A:B,2,FALSE)</f>
        <v>No</v>
      </c>
      <c r="V278" s="2">
        <f>IFERROR(VLOOKUP(LEFT(F278,10),'Find Purchase Orders'!B:J,9,FALSE),"")</f>
        <v>44586</v>
      </c>
      <c r="W278" s="25" t="s">
        <v>7261</v>
      </c>
    </row>
    <row r="279" spans="1:23" hidden="1">
      <c r="A279" s="25" t="s">
        <v>7425</v>
      </c>
      <c r="B279" s="25" t="s">
        <v>8013</v>
      </c>
      <c r="C279" s="25" t="s">
        <v>7271</v>
      </c>
      <c r="D279" s="25" t="s">
        <v>8250</v>
      </c>
      <c r="E279" s="25" t="s">
        <v>7500</v>
      </c>
      <c r="F279" s="25" t="s">
        <v>8251</v>
      </c>
      <c r="G279" s="25" t="s">
        <v>8252</v>
      </c>
      <c r="H279" s="21">
        <v>14651.58</v>
      </c>
      <c r="I279" s="25" t="s">
        <v>7296</v>
      </c>
      <c r="J279" s="25" t="s">
        <v>7288</v>
      </c>
      <c r="K279" s="25" t="s">
        <v>7624</v>
      </c>
      <c r="L279" s="25" t="s">
        <v>7641</v>
      </c>
      <c r="M279" s="21">
        <v>14651.58</v>
      </c>
      <c r="N279" s="21">
        <v>14651.58</v>
      </c>
      <c r="O279" s="21">
        <v>0</v>
      </c>
      <c r="P279" s="21">
        <v>14651.58</v>
      </c>
      <c r="Q279" s="25" t="s">
        <v>8253</v>
      </c>
      <c r="R279" s="1" t="str">
        <f t="shared" si="5"/>
        <v>ST10168</v>
      </c>
      <c r="S279" t="str">
        <f>VLOOKUP(R279,Data!$C$2:$D$261,2,0)</f>
        <v>Westside</v>
      </c>
      <c r="T279">
        <f>COUNTIF('Feb 2022'!A:A,D279)+COUNTIF('Mar 2022'!A:A,D279)+COUNTIF('Apr 2022'!A:A,D279)+COUNTIF('May 2022'!A:A,D279)+COUNTIF('June 2022'!A:A,D279)+COUNTIF('July 2022'!A:A,D279)+COUNTIF('Aug 2022'!A:A,D279)+COUNTIF('Sep 2022'!A:A,D279)+COUNTIF('Oct 2022'!A:A,D279)+COUNTIF('Dec 2022'!A:A,D279)</f>
        <v>0</v>
      </c>
      <c r="U279" t="str">
        <f>VLOOKUP(Q279,'Capital Lookup'!A:B,2,FALSE)</f>
        <v>No</v>
      </c>
      <c r="V279" s="2">
        <f>IFERROR(VLOOKUP(LEFT(F279,10),'Find Purchase Orders'!B:J,9,FALSE),"")</f>
        <v>44587</v>
      </c>
      <c r="W279" s="25" t="s">
        <v>7261</v>
      </c>
    </row>
    <row r="280" spans="1:23" hidden="1">
      <c r="A280" s="25" t="s">
        <v>7252</v>
      </c>
      <c r="B280" s="25" t="s">
        <v>7466</v>
      </c>
      <c r="C280" s="25" t="s">
        <v>7254</v>
      </c>
      <c r="D280" s="25" t="s">
        <v>8254</v>
      </c>
      <c r="E280" s="25" t="s">
        <v>7468</v>
      </c>
      <c r="F280" s="25" t="s">
        <v>8255</v>
      </c>
      <c r="G280" s="25" t="s">
        <v>8256</v>
      </c>
      <c r="H280" s="21">
        <v>1412.5</v>
      </c>
      <c r="I280" s="25" t="s">
        <v>7296</v>
      </c>
      <c r="J280" s="25" t="s">
        <v>7288</v>
      </c>
      <c r="K280" s="25" t="s">
        <v>7289</v>
      </c>
      <c r="L280" s="25" t="s">
        <v>7259</v>
      </c>
      <c r="M280" s="21">
        <v>1412.5</v>
      </c>
      <c r="N280" s="21">
        <v>1412.5</v>
      </c>
      <c r="O280" s="21">
        <v>0</v>
      </c>
      <c r="P280" s="21">
        <v>1412.5</v>
      </c>
      <c r="Q280" s="25" t="s">
        <v>7471</v>
      </c>
      <c r="R280" s="1" t="str">
        <f t="shared" si="5"/>
        <v>ST10052</v>
      </c>
      <c r="S280" t="str">
        <f>VLOOKUP(R280,Data!$C$2:$D$261,2,0)</f>
        <v>Portobello</v>
      </c>
      <c r="T280">
        <f>COUNTIF('Feb 2022'!A:A,D280)+COUNTIF('Mar 2022'!A:A,D280)+COUNTIF('Apr 2022'!A:A,D280)+COUNTIF('May 2022'!A:A,D280)+COUNTIF('June 2022'!A:A,D280)+COUNTIF('July 2022'!A:A,D280)+COUNTIF('Aug 2022'!A:A,D280)+COUNTIF('Sep 2022'!A:A,D280)+COUNTIF('Oct 2022'!A:A,D280)+COUNTIF('Dec 2022'!A:A,D280)</f>
        <v>0</v>
      </c>
      <c r="U280" t="str">
        <f>VLOOKUP(Q280,'Capital Lookup'!A:B,2,FALSE)</f>
        <v>No</v>
      </c>
      <c r="V280" s="2">
        <f>IFERROR(VLOOKUP(LEFT(F280,10),'Find Purchase Orders'!B:J,9,FALSE),"")</f>
        <v>44585</v>
      </c>
      <c r="W280" s="25" t="s">
        <v>7261</v>
      </c>
    </row>
    <row r="281" spans="1:23" hidden="1">
      <c r="A281" s="25" t="s">
        <v>7261</v>
      </c>
      <c r="B281" s="25" t="s">
        <v>8066</v>
      </c>
      <c r="C281" s="25" t="s">
        <v>8058</v>
      </c>
      <c r="D281" s="25" t="s">
        <v>8257</v>
      </c>
      <c r="E281" s="25" t="s">
        <v>7273</v>
      </c>
      <c r="H281" s="21">
        <v>16086</v>
      </c>
      <c r="I281" s="25" t="s">
        <v>7257</v>
      </c>
      <c r="K281" s="25" t="s">
        <v>7495</v>
      </c>
      <c r="L281" s="25" t="s">
        <v>8097</v>
      </c>
      <c r="M281" s="22">
        <v>0</v>
      </c>
      <c r="N281" s="22">
        <v>0</v>
      </c>
      <c r="O281" s="21">
        <v>0</v>
      </c>
      <c r="P281" s="21">
        <v>766</v>
      </c>
      <c r="Q281" s="25" t="s">
        <v>8258</v>
      </c>
      <c r="R281" s="1" t="str">
        <f t="shared" si="5"/>
        <v>ST10199</v>
      </c>
      <c r="S281" t="str">
        <f>VLOOKUP(R281,Data!$C$2:$D$261,2,0)</f>
        <v>Mount Royal Care Centre</v>
      </c>
      <c r="T281">
        <f>COUNTIF('Feb 2022'!A:A,D281)+COUNTIF('Mar 2022'!A:A,D281)+COUNTIF('Apr 2022'!A:A,D281)+COUNTIF('May 2022'!A:A,D281)+COUNTIF('June 2022'!A:A,D281)+COUNTIF('July 2022'!A:A,D281)+COUNTIF('Aug 2022'!A:A,D281)+COUNTIF('Sep 2022'!A:A,D281)+COUNTIF('Oct 2022'!A:A,D281)+COUNTIF('Dec 2022'!A:A,D281)</f>
        <v>0</v>
      </c>
      <c r="U281" t="str">
        <f>VLOOKUP(Q281,'Capital Lookup'!A:B,2,FALSE)</f>
        <v>No</v>
      </c>
      <c r="V281" s="2" t="str">
        <f>IFERROR(VLOOKUP(LEFT(F281,10),'Find Purchase Orders'!B:J,9,FALSE),"")</f>
        <v/>
      </c>
      <c r="W281" s="25" t="s">
        <v>7261</v>
      </c>
    </row>
    <row r="282" spans="1:23" hidden="1">
      <c r="A282" s="25" t="s">
        <v>7269</v>
      </c>
      <c r="B282" s="25" t="s">
        <v>8259</v>
      </c>
      <c r="C282" s="25" t="s">
        <v>8260</v>
      </c>
      <c r="D282" s="25" t="s">
        <v>8261</v>
      </c>
      <c r="E282" s="25" t="s">
        <v>8262</v>
      </c>
      <c r="F282" s="25" t="s">
        <v>8263</v>
      </c>
      <c r="G282" s="25" t="s">
        <v>8264</v>
      </c>
      <c r="H282" s="21">
        <v>66573.95</v>
      </c>
      <c r="I282" s="25" t="s">
        <v>7296</v>
      </c>
      <c r="J282" s="25" t="s">
        <v>7288</v>
      </c>
      <c r="K282" s="25" t="s">
        <v>8265</v>
      </c>
      <c r="L282" s="25" t="s">
        <v>8266</v>
      </c>
      <c r="M282" s="21">
        <v>66573.95</v>
      </c>
      <c r="N282" s="21">
        <v>66581.02</v>
      </c>
      <c r="O282" s="21">
        <v>-7.07</v>
      </c>
      <c r="P282" s="21">
        <v>66573.95</v>
      </c>
      <c r="Q282" s="25" t="s">
        <v>8267</v>
      </c>
      <c r="R282" s="1" t="str">
        <f t="shared" si="5"/>
        <v>ST10260</v>
      </c>
      <c r="S282" t="str">
        <f>VLOOKUP(R282,Data!$C$2:$D$261,2,0)</f>
        <v>Support Office</v>
      </c>
      <c r="T282">
        <f>COUNTIF('Feb 2022'!A:A,D282)+COUNTIF('Mar 2022'!A:A,D282)+COUNTIF('Apr 2022'!A:A,D282)+COUNTIF('May 2022'!A:A,D282)+COUNTIF('June 2022'!A:A,D282)+COUNTIF('July 2022'!A:A,D282)+COUNTIF('Aug 2022'!A:A,D282)+COUNTIF('Sep 2022'!A:A,D282)+COUNTIF('Oct 2022'!A:A,D282)+COUNTIF('Dec 2022'!A:A,D282)</f>
        <v>0</v>
      </c>
      <c r="U282" t="str">
        <f>VLOOKUP(Q282,'Capital Lookup'!A:B,2,FALSE)</f>
        <v>Yes</v>
      </c>
      <c r="V282" s="2">
        <f>IFERROR(VLOOKUP(LEFT(F282,10),'Find Purchase Orders'!B:J,9,FALSE),"")</f>
        <v>44599</v>
      </c>
      <c r="W282" s="25" t="s">
        <v>7261</v>
      </c>
    </row>
    <row r="283" spans="1:23" hidden="1">
      <c r="A283" s="25" t="s">
        <v>7478</v>
      </c>
      <c r="B283" s="25" t="s">
        <v>8066</v>
      </c>
      <c r="C283" s="25" t="s">
        <v>8058</v>
      </c>
      <c r="D283" s="25" t="s">
        <v>8268</v>
      </c>
      <c r="E283" s="25" t="s">
        <v>7273</v>
      </c>
      <c r="F283" s="25" t="s">
        <v>8269</v>
      </c>
      <c r="G283" s="25" t="s">
        <v>8270</v>
      </c>
      <c r="H283" s="21">
        <v>16086</v>
      </c>
      <c r="I283" s="25" t="s">
        <v>7287</v>
      </c>
      <c r="J283" s="25" t="s">
        <v>7983</v>
      </c>
      <c r="K283" s="25" t="s">
        <v>7495</v>
      </c>
      <c r="L283" s="25" t="s">
        <v>8097</v>
      </c>
      <c r="M283" s="21">
        <v>16086</v>
      </c>
      <c r="N283" s="22">
        <v>0</v>
      </c>
      <c r="O283" s="21">
        <v>16086</v>
      </c>
      <c r="P283" s="21">
        <v>766</v>
      </c>
      <c r="Q283" s="25" t="s">
        <v>8258</v>
      </c>
      <c r="R283" s="1" t="str">
        <f t="shared" si="5"/>
        <v>ST10199</v>
      </c>
      <c r="S283" t="str">
        <f>VLOOKUP(R283,Data!$C$2:$D$261,2,0)</f>
        <v>Mount Royal Care Centre</v>
      </c>
      <c r="T283">
        <f>COUNTIF('Feb 2022'!A:A,D283)+COUNTIF('Mar 2022'!A:A,D283)+COUNTIF('Apr 2022'!A:A,D283)+COUNTIF('May 2022'!A:A,D283)+COUNTIF('June 2022'!A:A,D283)+COUNTIF('July 2022'!A:A,D283)+COUNTIF('Aug 2022'!A:A,D283)+COUNTIF('Sep 2022'!A:A,D283)+COUNTIF('Oct 2022'!A:A,D283)+COUNTIF('Dec 2022'!A:A,D283)</f>
        <v>0</v>
      </c>
      <c r="U283" t="str">
        <f>VLOOKUP(Q283,'Capital Lookup'!A:B,2,FALSE)</f>
        <v>No</v>
      </c>
      <c r="V283" s="2">
        <f>IFERROR(VLOOKUP(LEFT(F283,10),'Find Purchase Orders'!B:J,9,FALSE),"")</f>
        <v>44587</v>
      </c>
      <c r="W283" s="25" t="s">
        <v>7261</v>
      </c>
    </row>
    <row r="284" spans="1:23" hidden="1">
      <c r="A284" s="25" t="s">
        <v>7269</v>
      </c>
      <c r="B284" s="25" t="s">
        <v>8013</v>
      </c>
      <c r="C284" s="25" t="s">
        <v>7271</v>
      </c>
      <c r="D284" s="25" t="s">
        <v>8271</v>
      </c>
      <c r="E284" s="25" t="s">
        <v>7500</v>
      </c>
      <c r="F284" s="25" t="s">
        <v>8272</v>
      </c>
      <c r="G284" s="25" t="s">
        <v>8273</v>
      </c>
      <c r="H284" s="21">
        <v>45917.55</v>
      </c>
      <c r="I284" s="25" t="s">
        <v>7296</v>
      </c>
      <c r="J284" s="25" t="s">
        <v>7288</v>
      </c>
      <c r="K284" s="25" t="s">
        <v>8274</v>
      </c>
      <c r="L284" s="25" t="s">
        <v>8275</v>
      </c>
      <c r="M284" s="21">
        <v>45917.55</v>
      </c>
      <c r="N284" s="21">
        <v>45917.55</v>
      </c>
      <c r="O284" s="21">
        <v>0</v>
      </c>
      <c r="P284" s="21">
        <v>45917.55</v>
      </c>
      <c r="Q284" s="25" t="s">
        <v>8276</v>
      </c>
      <c r="R284" s="1" t="str">
        <f t="shared" si="5"/>
        <v>ST10168</v>
      </c>
      <c r="S284" t="str">
        <f>VLOOKUP(R284,Data!$C$2:$D$261,2,0)</f>
        <v>Westside</v>
      </c>
      <c r="T284">
        <f>COUNTIF('Feb 2022'!A:A,D284)+COUNTIF('Mar 2022'!A:A,D284)+COUNTIF('Apr 2022'!A:A,D284)+COUNTIF('May 2022'!A:A,D284)+COUNTIF('June 2022'!A:A,D284)+COUNTIF('July 2022'!A:A,D284)+COUNTIF('Aug 2022'!A:A,D284)+COUNTIF('Sep 2022'!A:A,D284)+COUNTIF('Oct 2022'!A:A,D284)+COUNTIF('Dec 2022'!A:A,D284)</f>
        <v>0</v>
      </c>
      <c r="U284" t="str">
        <f>VLOOKUP(Q284,'Capital Lookup'!A:B,2,FALSE)</f>
        <v>No</v>
      </c>
      <c r="V284" s="2">
        <f>IFERROR(VLOOKUP(LEFT(F284,10),'Find Purchase Orders'!B:J,9,FALSE),"")</f>
        <v>44588</v>
      </c>
      <c r="W284" s="25" t="s">
        <v>7261</v>
      </c>
    </row>
    <row r="285" spans="1:23" hidden="1">
      <c r="A285" s="25" t="s">
        <v>7261</v>
      </c>
      <c r="B285" s="25" t="s">
        <v>7276</v>
      </c>
      <c r="C285" s="25" t="s">
        <v>7277</v>
      </c>
      <c r="D285" s="25" t="s">
        <v>8277</v>
      </c>
      <c r="E285" s="25" t="s">
        <v>7279</v>
      </c>
      <c r="F285" s="25" t="s">
        <v>8278</v>
      </c>
      <c r="G285" s="25" t="s">
        <v>8279</v>
      </c>
      <c r="H285" s="21">
        <v>420</v>
      </c>
      <c r="I285" s="25" t="s">
        <v>7296</v>
      </c>
      <c r="J285" s="25" t="s">
        <v>7288</v>
      </c>
      <c r="K285" s="25" t="s">
        <v>7262</v>
      </c>
      <c r="L285" s="25" t="s">
        <v>7259</v>
      </c>
      <c r="M285" s="21">
        <v>420</v>
      </c>
      <c r="N285" s="21">
        <v>420</v>
      </c>
      <c r="O285" s="21">
        <v>0</v>
      </c>
      <c r="P285" s="21">
        <v>420</v>
      </c>
      <c r="Q285" s="25" t="s">
        <v>7395</v>
      </c>
      <c r="R285" s="1" t="str">
        <f t="shared" si="5"/>
        <v>ST10064</v>
      </c>
      <c r="S285" t="str">
        <f>VLOOKUP(R285,Data!$C$2:$D$261,2,0)</f>
        <v>Aspen Ridge</v>
      </c>
      <c r="T285">
        <f>COUNTIF('Feb 2022'!A:A,D285)+COUNTIF('Mar 2022'!A:A,D285)+COUNTIF('Apr 2022'!A:A,D285)+COUNTIF('May 2022'!A:A,D285)+COUNTIF('June 2022'!A:A,D285)+COUNTIF('July 2022'!A:A,D285)+COUNTIF('Aug 2022'!A:A,D285)+COUNTIF('Sep 2022'!A:A,D285)+COUNTIF('Oct 2022'!A:A,D285)+COUNTIF('Dec 2022'!A:A,D285)</f>
        <v>0</v>
      </c>
      <c r="U285" t="str">
        <f>VLOOKUP(Q285,'Capital Lookup'!A:B,2,FALSE)</f>
        <v>No</v>
      </c>
      <c r="V285" s="2">
        <f>IFERROR(VLOOKUP(LEFT(F285,10),'Find Purchase Orders'!B:J,9,FALSE),"")</f>
        <v>44592</v>
      </c>
      <c r="W285" s="25" t="s">
        <v>7261</v>
      </c>
    </row>
    <row r="286" spans="1:23" hidden="1">
      <c r="A286" s="25" t="s">
        <v>7261</v>
      </c>
      <c r="B286" s="25" t="s">
        <v>7276</v>
      </c>
      <c r="C286" s="25" t="s">
        <v>7277</v>
      </c>
      <c r="D286" s="25" t="s">
        <v>8277</v>
      </c>
      <c r="E286" s="25" t="s">
        <v>7279</v>
      </c>
      <c r="F286" s="25" t="s">
        <v>8280</v>
      </c>
      <c r="G286" s="25" t="s">
        <v>8281</v>
      </c>
      <c r="H286" s="21">
        <v>4980.54</v>
      </c>
      <c r="I286" s="25" t="s">
        <v>7296</v>
      </c>
      <c r="J286" s="25" t="s">
        <v>7288</v>
      </c>
      <c r="K286" s="25" t="s">
        <v>7262</v>
      </c>
      <c r="L286" s="25" t="s">
        <v>7259</v>
      </c>
      <c r="M286" s="21">
        <v>4980.54</v>
      </c>
      <c r="N286" s="21">
        <v>4980.54</v>
      </c>
      <c r="O286" s="21">
        <v>0</v>
      </c>
      <c r="P286" s="21">
        <v>4980.54</v>
      </c>
      <c r="Q286" s="25" t="s">
        <v>7395</v>
      </c>
      <c r="R286" s="1" t="str">
        <f t="shared" si="5"/>
        <v>ST10064</v>
      </c>
      <c r="S286" t="str">
        <f>VLOOKUP(R286,Data!$C$2:$D$261,2,0)</f>
        <v>Aspen Ridge</v>
      </c>
      <c r="T286">
        <f>COUNTIF('Feb 2022'!A:A,D286)+COUNTIF('Mar 2022'!A:A,D286)+COUNTIF('Apr 2022'!A:A,D286)+COUNTIF('May 2022'!A:A,D286)+COUNTIF('June 2022'!A:A,D286)+COUNTIF('July 2022'!A:A,D286)+COUNTIF('Aug 2022'!A:A,D286)+COUNTIF('Sep 2022'!A:A,D286)+COUNTIF('Oct 2022'!A:A,D286)+COUNTIF('Dec 2022'!A:A,D286)</f>
        <v>0</v>
      </c>
      <c r="U286" t="str">
        <f>VLOOKUP(Q286,'Capital Lookup'!A:B,2,FALSE)</f>
        <v>No</v>
      </c>
      <c r="V286" s="2">
        <f>IFERROR(VLOOKUP(LEFT(F286,10),'Find Purchase Orders'!B:J,9,FALSE),"")</f>
        <v>44592</v>
      </c>
      <c r="W286" s="25" t="s">
        <v>7261</v>
      </c>
    </row>
    <row r="287" spans="1:23" hidden="1">
      <c r="A287" s="25" t="s">
        <v>7261</v>
      </c>
      <c r="B287" s="25" t="s">
        <v>8282</v>
      </c>
      <c r="C287" s="25" t="s">
        <v>7264</v>
      </c>
      <c r="D287" s="25" t="s">
        <v>8283</v>
      </c>
      <c r="E287" s="25" t="s">
        <v>8284</v>
      </c>
      <c r="F287" s="25" t="s">
        <v>8285</v>
      </c>
      <c r="G287" s="25" t="s">
        <v>8286</v>
      </c>
      <c r="H287" s="21">
        <v>7419.94</v>
      </c>
      <c r="I287" s="25" t="s">
        <v>7296</v>
      </c>
      <c r="J287" s="25" t="s">
        <v>7288</v>
      </c>
      <c r="K287" s="25" t="s">
        <v>7262</v>
      </c>
      <c r="L287" s="25" t="s">
        <v>7259</v>
      </c>
      <c r="M287" s="21">
        <v>7419.94</v>
      </c>
      <c r="N287" s="21">
        <v>7419.94</v>
      </c>
      <c r="O287" s="21">
        <v>0</v>
      </c>
      <c r="P287" s="21">
        <v>7419.94</v>
      </c>
      <c r="Q287" s="25" t="s">
        <v>8287</v>
      </c>
      <c r="R287" s="1" t="str">
        <f t="shared" si="5"/>
        <v>ST10021</v>
      </c>
      <c r="S287" t="str">
        <f>VLOOKUP(R287,Data!$C$2:$D$261,2,0)</f>
        <v>The Claremont</v>
      </c>
      <c r="T287">
        <f>COUNTIF('Feb 2022'!A:A,D287)+COUNTIF('Mar 2022'!A:A,D287)+COUNTIF('Apr 2022'!A:A,D287)+COUNTIF('May 2022'!A:A,D287)+COUNTIF('June 2022'!A:A,D287)+COUNTIF('July 2022'!A:A,D287)+COUNTIF('Aug 2022'!A:A,D287)+COUNTIF('Sep 2022'!A:A,D287)+COUNTIF('Oct 2022'!A:A,D287)+COUNTIF('Dec 2022'!A:A,D287)</f>
        <v>0</v>
      </c>
      <c r="U287" t="str">
        <f>VLOOKUP(Q287,'Capital Lookup'!A:B,2,FALSE)</f>
        <v>No</v>
      </c>
      <c r="V287" s="2">
        <f>IFERROR(VLOOKUP(LEFT(F287,10),'Find Purchase Orders'!B:J,9,FALSE),"")</f>
        <v>44587</v>
      </c>
      <c r="W287" s="25" t="s">
        <v>7261</v>
      </c>
    </row>
    <row r="288" spans="1:23" hidden="1">
      <c r="A288" s="25" t="s">
        <v>7261</v>
      </c>
      <c r="B288" s="25" t="s">
        <v>8282</v>
      </c>
      <c r="C288" s="25" t="s">
        <v>7264</v>
      </c>
      <c r="D288" s="25" t="s">
        <v>8288</v>
      </c>
      <c r="E288" s="25" t="s">
        <v>8284</v>
      </c>
      <c r="F288" s="25" t="s">
        <v>8289</v>
      </c>
      <c r="G288" s="25" t="s">
        <v>8290</v>
      </c>
      <c r="H288" s="21">
        <v>7392.82</v>
      </c>
      <c r="I288" s="25" t="s">
        <v>7296</v>
      </c>
      <c r="J288" s="25" t="s">
        <v>7288</v>
      </c>
      <c r="K288" s="25" t="s">
        <v>7262</v>
      </c>
      <c r="L288" s="25" t="s">
        <v>7259</v>
      </c>
      <c r="M288" s="21">
        <v>7392.82</v>
      </c>
      <c r="N288" s="21">
        <v>7392.82</v>
      </c>
      <c r="O288" s="21">
        <v>0</v>
      </c>
      <c r="P288" s="21">
        <v>7392.82</v>
      </c>
      <c r="Q288" s="25" t="s">
        <v>8287</v>
      </c>
      <c r="R288" s="1" t="str">
        <f t="shared" si="5"/>
        <v>ST10021</v>
      </c>
      <c r="S288" t="str">
        <f>VLOOKUP(R288,Data!$C$2:$D$261,2,0)</f>
        <v>The Claremont</v>
      </c>
      <c r="T288">
        <f>COUNTIF('Feb 2022'!A:A,D288)+COUNTIF('Mar 2022'!A:A,D288)+COUNTIF('Apr 2022'!A:A,D288)+COUNTIF('May 2022'!A:A,D288)+COUNTIF('June 2022'!A:A,D288)+COUNTIF('July 2022'!A:A,D288)+COUNTIF('Aug 2022'!A:A,D288)+COUNTIF('Sep 2022'!A:A,D288)+COUNTIF('Oct 2022'!A:A,D288)+COUNTIF('Dec 2022'!A:A,D288)</f>
        <v>0</v>
      </c>
      <c r="U288" t="str">
        <f>VLOOKUP(Q288,'Capital Lookup'!A:B,2,FALSE)</f>
        <v>No</v>
      </c>
      <c r="V288" s="2">
        <f>IFERROR(VLOOKUP(LEFT(F288,10),'Find Purchase Orders'!B:J,9,FALSE),"")</f>
        <v>44587</v>
      </c>
      <c r="W288" s="25" t="s">
        <v>7261</v>
      </c>
    </row>
    <row r="289" spans="1:23" hidden="1">
      <c r="A289" s="25" t="s">
        <v>7261</v>
      </c>
      <c r="B289" s="25" t="s">
        <v>8282</v>
      </c>
      <c r="C289" s="25" t="s">
        <v>7264</v>
      </c>
      <c r="D289" s="25" t="s">
        <v>8291</v>
      </c>
      <c r="E289" s="25" t="s">
        <v>8284</v>
      </c>
      <c r="F289" s="25" t="s">
        <v>8292</v>
      </c>
      <c r="G289" s="25" t="s">
        <v>8293</v>
      </c>
      <c r="H289" s="21">
        <v>220.35</v>
      </c>
      <c r="I289" s="25" t="s">
        <v>7296</v>
      </c>
      <c r="J289" s="25" t="s">
        <v>7288</v>
      </c>
      <c r="K289" s="25" t="s">
        <v>7262</v>
      </c>
      <c r="L289" s="25" t="s">
        <v>7259</v>
      </c>
      <c r="M289" s="21">
        <v>220.35</v>
      </c>
      <c r="N289" s="21">
        <v>220.35</v>
      </c>
      <c r="O289" s="21">
        <v>0</v>
      </c>
      <c r="P289" s="21">
        <v>220.35</v>
      </c>
      <c r="Q289" s="25" t="s">
        <v>8287</v>
      </c>
      <c r="R289" s="1" t="str">
        <f t="shared" si="5"/>
        <v>ST10021</v>
      </c>
      <c r="S289" t="str">
        <f>VLOOKUP(R289,Data!$C$2:$D$261,2,0)</f>
        <v>The Claremont</v>
      </c>
      <c r="T289">
        <f>COUNTIF('Feb 2022'!A:A,D289)+COUNTIF('Mar 2022'!A:A,D289)+COUNTIF('Apr 2022'!A:A,D289)+COUNTIF('May 2022'!A:A,D289)+COUNTIF('June 2022'!A:A,D289)+COUNTIF('July 2022'!A:A,D289)+COUNTIF('Aug 2022'!A:A,D289)+COUNTIF('Sep 2022'!A:A,D289)+COUNTIF('Oct 2022'!A:A,D289)+COUNTIF('Dec 2022'!A:A,D289)</f>
        <v>0</v>
      </c>
      <c r="U289" t="str">
        <f>VLOOKUP(Q289,'Capital Lookup'!A:B,2,FALSE)</f>
        <v>No</v>
      </c>
      <c r="V289" s="2">
        <f>IFERROR(VLOOKUP(LEFT(F289,10),'Find Purchase Orders'!B:J,9,FALSE),"")</f>
        <v>44587</v>
      </c>
      <c r="W289" s="25" t="s">
        <v>7261</v>
      </c>
    </row>
    <row r="290" spans="1:23" hidden="1">
      <c r="A290" s="25" t="s">
        <v>7261</v>
      </c>
      <c r="B290" s="25" t="s">
        <v>8282</v>
      </c>
      <c r="C290" s="25" t="s">
        <v>7264</v>
      </c>
      <c r="D290" s="25" t="s">
        <v>8291</v>
      </c>
      <c r="E290" s="25" t="s">
        <v>8284</v>
      </c>
      <c r="F290" s="25" t="s">
        <v>8294</v>
      </c>
      <c r="G290" s="25" t="s">
        <v>8295</v>
      </c>
      <c r="H290" s="21">
        <v>7219.93</v>
      </c>
      <c r="I290" s="25" t="s">
        <v>7296</v>
      </c>
      <c r="J290" s="25" t="s">
        <v>7288</v>
      </c>
      <c r="K290" s="25" t="s">
        <v>7262</v>
      </c>
      <c r="L290" s="25" t="s">
        <v>7259</v>
      </c>
      <c r="M290" s="21">
        <v>7219.93</v>
      </c>
      <c r="N290" s="21">
        <v>7219.93</v>
      </c>
      <c r="O290" s="21">
        <v>0</v>
      </c>
      <c r="P290" s="21">
        <v>7219.93</v>
      </c>
      <c r="Q290" s="25" t="s">
        <v>8287</v>
      </c>
      <c r="R290" s="1" t="str">
        <f t="shared" si="5"/>
        <v>ST10021</v>
      </c>
      <c r="S290" t="str">
        <f>VLOOKUP(R290,Data!$C$2:$D$261,2,0)</f>
        <v>The Claremont</v>
      </c>
      <c r="T290">
        <f>COUNTIF('Feb 2022'!A:A,D290)+COUNTIF('Mar 2022'!A:A,D290)+COUNTIF('Apr 2022'!A:A,D290)+COUNTIF('May 2022'!A:A,D290)+COUNTIF('June 2022'!A:A,D290)+COUNTIF('July 2022'!A:A,D290)+COUNTIF('Aug 2022'!A:A,D290)+COUNTIF('Sep 2022'!A:A,D290)+COUNTIF('Oct 2022'!A:A,D290)+COUNTIF('Dec 2022'!A:A,D290)</f>
        <v>0</v>
      </c>
      <c r="U290" t="str">
        <f>VLOOKUP(Q290,'Capital Lookup'!A:B,2,FALSE)</f>
        <v>No</v>
      </c>
      <c r="V290" s="2">
        <f>IFERROR(VLOOKUP(LEFT(F290,10),'Find Purchase Orders'!B:J,9,FALSE),"")</f>
        <v>44587</v>
      </c>
      <c r="W290" s="25" t="s">
        <v>7261</v>
      </c>
    </row>
    <row r="291" spans="1:23" hidden="1">
      <c r="A291" s="25" t="s">
        <v>7269</v>
      </c>
      <c r="B291" s="25" t="s">
        <v>8013</v>
      </c>
      <c r="C291" s="25" t="s">
        <v>7271</v>
      </c>
      <c r="D291" s="25" t="s">
        <v>8296</v>
      </c>
      <c r="E291" s="25" t="s">
        <v>7500</v>
      </c>
      <c r="F291" s="25" t="s">
        <v>8297</v>
      </c>
      <c r="G291" s="25" t="s">
        <v>8298</v>
      </c>
      <c r="H291" s="21">
        <v>38013.199999999997</v>
      </c>
      <c r="I291" s="25" t="s">
        <v>7296</v>
      </c>
      <c r="J291" s="25" t="s">
        <v>7288</v>
      </c>
      <c r="K291" s="25" t="s">
        <v>7495</v>
      </c>
      <c r="L291" s="25" t="s">
        <v>8299</v>
      </c>
      <c r="M291" s="21">
        <v>38013.199999999997</v>
      </c>
      <c r="N291" s="21">
        <v>38013.199999999997</v>
      </c>
      <c r="O291" s="21">
        <v>0</v>
      </c>
      <c r="P291" s="21">
        <v>38013.199999999997</v>
      </c>
      <c r="Q291" s="25" t="s">
        <v>8300</v>
      </c>
      <c r="R291" s="1" t="str">
        <f t="shared" si="5"/>
        <v>ST10168</v>
      </c>
      <c r="S291" t="str">
        <f>VLOOKUP(R291,Data!$C$2:$D$261,2,0)</f>
        <v>Westside</v>
      </c>
      <c r="T291">
        <f>COUNTIF('Feb 2022'!A:A,D291)+COUNTIF('Mar 2022'!A:A,D291)+COUNTIF('Apr 2022'!A:A,D291)+COUNTIF('May 2022'!A:A,D291)+COUNTIF('June 2022'!A:A,D291)+COUNTIF('July 2022'!A:A,D291)+COUNTIF('Aug 2022'!A:A,D291)+COUNTIF('Sep 2022'!A:A,D291)+COUNTIF('Oct 2022'!A:A,D291)+COUNTIF('Dec 2022'!A:A,D291)</f>
        <v>0</v>
      </c>
      <c r="U291" t="str">
        <f>VLOOKUP(Q291,'Capital Lookup'!A:B,2,FALSE)</f>
        <v>No</v>
      </c>
      <c r="V291" s="2">
        <f>IFERROR(VLOOKUP(LEFT(F291,10),'Find Purchase Orders'!B:J,9,FALSE),"")</f>
        <v>44588</v>
      </c>
      <c r="W291" s="25" t="s">
        <v>7261</v>
      </c>
    </row>
    <row r="292" spans="1:23" hidden="1">
      <c r="A292" s="25" t="s">
        <v>7269</v>
      </c>
      <c r="B292" s="25" t="s">
        <v>8013</v>
      </c>
      <c r="C292" s="25" t="s">
        <v>7271</v>
      </c>
      <c r="D292" s="25" t="s">
        <v>8301</v>
      </c>
      <c r="E292" s="25" t="s">
        <v>7500</v>
      </c>
      <c r="F292" s="25" t="s">
        <v>8302</v>
      </c>
      <c r="G292" s="25" t="s">
        <v>8303</v>
      </c>
      <c r="H292" s="21">
        <v>17935.36</v>
      </c>
      <c r="I292" s="25" t="s">
        <v>7296</v>
      </c>
      <c r="J292" s="25" t="s">
        <v>7288</v>
      </c>
      <c r="K292" s="25" t="s">
        <v>8304</v>
      </c>
      <c r="L292" s="25" t="s">
        <v>8305</v>
      </c>
      <c r="M292" s="21">
        <v>17935.36</v>
      </c>
      <c r="N292" s="21">
        <v>17935.36</v>
      </c>
      <c r="O292" s="21">
        <v>0</v>
      </c>
      <c r="P292" s="21">
        <v>17935.36</v>
      </c>
      <c r="Q292" s="25" t="s">
        <v>8306</v>
      </c>
      <c r="R292" s="1" t="str">
        <f t="shared" si="5"/>
        <v>ST10168</v>
      </c>
      <c r="S292" t="str">
        <f>VLOOKUP(R292,Data!$C$2:$D$261,2,0)</f>
        <v>Westside</v>
      </c>
      <c r="T292">
        <f>COUNTIF('Feb 2022'!A:A,D292)+COUNTIF('Mar 2022'!A:A,D292)+COUNTIF('Apr 2022'!A:A,D292)+COUNTIF('May 2022'!A:A,D292)+COUNTIF('June 2022'!A:A,D292)+COUNTIF('July 2022'!A:A,D292)+COUNTIF('Aug 2022'!A:A,D292)+COUNTIF('Sep 2022'!A:A,D292)+COUNTIF('Oct 2022'!A:A,D292)+COUNTIF('Dec 2022'!A:A,D292)</f>
        <v>0</v>
      </c>
      <c r="U292" t="str">
        <f>VLOOKUP(Q292,'Capital Lookup'!A:B,2,FALSE)</f>
        <v>No</v>
      </c>
      <c r="V292" s="2">
        <f>IFERROR(VLOOKUP(LEFT(F292,10),'Find Purchase Orders'!B:J,9,FALSE),"")</f>
        <v>44587</v>
      </c>
      <c r="W292" s="25" t="s">
        <v>7261</v>
      </c>
    </row>
    <row r="293" spans="1:23" hidden="1">
      <c r="A293" s="25" t="s">
        <v>7261</v>
      </c>
      <c r="B293" s="25" t="s">
        <v>8307</v>
      </c>
      <c r="C293" s="25" t="s">
        <v>7264</v>
      </c>
      <c r="D293" s="25" t="s">
        <v>8308</v>
      </c>
      <c r="E293" s="25" t="s">
        <v>8309</v>
      </c>
      <c r="F293" s="25" t="s">
        <v>8310</v>
      </c>
      <c r="G293" s="25" t="s">
        <v>8311</v>
      </c>
      <c r="H293" s="21">
        <v>8620.6</v>
      </c>
      <c r="I293" s="25" t="s">
        <v>7287</v>
      </c>
      <c r="J293" s="25" t="s">
        <v>7288</v>
      </c>
      <c r="K293" s="25" t="s">
        <v>7262</v>
      </c>
      <c r="L293" s="25" t="s">
        <v>7259</v>
      </c>
      <c r="M293" s="21">
        <v>8620.6</v>
      </c>
      <c r="N293" s="22">
        <v>0</v>
      </c>
      <c r="O293" s="21">
        <v>8620.6</v>
      </c>
      <c r="P293" s="21">
        <v>854.3</v>
      </c>
      <c r="Q293" s="25" t="s">
        <v>8312</v>
      </c>
      <c r="R293" s="1" t="str">
        <f t="shared" si="5"/>
        <v>ST10082</v>
      </c>
      <c r="S293" t="str">
        <f>VLOOKUP(R293,Data!$C$2:$D$261,2,0)</f>
        <v>The Franklin</v>
      </c>
      <c r="T293">
        <f>COUNTIF('Feb 2022'!A:A,D293)+COUNTIF('Mar 2022'!A:A,D293)+COUNTIF('Apr 2022'!A:A,D293)+COUNTIF('May 2022'!A:A,D293)+COUNTIF('June 2022'!A:A,D293)+COUNTIF('July 2022'!A:A,D293)+COUNTIF('Aug 2022'!A:A,D293)+COUNTIF('Sep 2022'!A:A,D293)+COUNTIF('Oct 2022'!A:A,D293)+COUNTIF('Dec 2022'!A:A,D293)</f>
        <v>0</v>
      </c>
      <c r="U293" t="str">
        <f>VLOOKUP(Q293,'Capital Lookup'!A:B,2,FALSE)</f>
        <v>No</v>
      </c>
      <c r="V293" s="2">
        <f>IFERROR(VLOOKUP(LEFT(F293,10),'Find Purchase Orders'!B:J,9,FALSE),"")</f>
        <v>44588</v>
      </c>
      <c r="W293" s="25" t="s">
        <v>7261</v>
      </c>
    </row>
    <row r="294" spans="1:23" hidden="1">
      <c r="A294" s="25" t="s">
        <v>7261</v>
      </c>
      <c r="B294" s="25" t="s">
        <v>8307</v>
      </c>
      <c r="C294" s="25" t="s">
        <v>7264</v>
      </c>
      <c r="D294" s="25" t="s">
        <v>8308</v>
      </c>
      <c r="E294" s="25" t="s">
        <v>8309</v>
      </c>
      <c r="F294" s="25" t="s">
        <v>8313</v>
      </c>
      <c r="G294" s="25" t="s">
        <v>8314</v>
      </c>
      <c r="H294" s="21">
        <v>360.75</v>
      </c>
      <c r="I294" s="25" t="s">
        <v>7287</v>
      </c>
      <c r="J294" s="25" t="s">
        <v>7288</v>
      </c>
      <c r="K294" s="25" t="s">
        <v>7262</v>
      </c>
      <c r="L294" s="25" t="s">
        <v>7259</v>
      </c>
      <c r="M294" s="21">
        <v>360.75</v>
      </c>
      <c r="N294" s="22">
        <v>0</v>
      </c>
      <c r="O294" s="21">
        <v>360.75</v>
      </c>
      <c r="P294" s="21">
        <v>35.75</v>
      </c>
      <c r="Q294" s="25" t="s">
        <v>8312</v>
      </c>
      <c r="R294" s="1" t="str">
        <f t="shared" si="5"/>
        <v>ST10082</v>
      </c>
      <c r="S294" t="str">
        <f>VLOOKUP(R294,Data!$C$2:$D$261,2,0)</f>
        <v>The Franklin</v>
      </c>
      <c r="T294">
        <f>COUNTIF('Feb 2022'!A:A,D294)+COUNTIF('Mar 2022'!A:A,D294)+COUNTIF('Apr 2022'!A:A,D294)+COUNTIF('May 2022'!A:A,D294)+COUNTIF('June 2022'!A:A,D294)+COUNTIF('July 2022'!A:A,D294)+COUNTIF('Aug 2022'!A:A,D294)+COUNTIF('Sep 2022'!A:A,D294)+COUNTIF('Oct 2022'!A:A,D294)+COUNTIF('Dec 2022'!A:A,D294)</f>
        <v>0</v>
      </c>
      <c r="U294" t="str">
        <f>VLOOKUP(Q294,'Capital Lookup'!A:B,2,FALSE)</f>
        <v>No</v>
      </c>
      <c r="V294" s="2">
        <f>IFERROR(VLOOKUP(LEFT(F294,10),'Find Purchase Orders'!B:J,9,FALSE),"")</f>
        <v>44588</v>
      </c>
      <c r="W294" s="25" t="s">
        <v>7261</v>
      </c>
    </row>
    <row r="295" spans="1:23" hidden="1">
      <c r="A295" s="25" t="s">
        <v>7269</v>
      </c>
      <c r="B295" s="25" t="s">
        <v>8013</v>
      </c>
      <c r="C295" s="25" t="s">
        <v>7271</v>
      </c>
      <c r="D295" s="25" t="s">
        <v>8315</v>
      </c>
      <c r="E295" s="25" t="s">
        <v>7500</v>
      </c>
      <c r="F295" s="25" t="s">
        <v>8316</v>
      </c>
      <c r="G295" s="25" t="s">
        <v>8317</v>
      </c>
      <c r="H295" s="21">
        <v>1225.2</v>
      </c>
      <c r="I295" s="25" t="s">
        <v>7296</v>
      </c>
      <c r="J295" s="25" t="s">
        <v>7288</v>
      </c>
      <c r="K295" s="25" t="s">
        <v>7495</v>
      </c>
      <c r="L295" s="25" t="s">
        <v>7734</v>
      </c>
      <c r="M295" s="21">
        <v>1225.2</v>
      </c>
      <c r="N295" s="21">
        <v>1225.2</v>
      </c>
      <c r="O295" s="21">
        <v>0</v>
      </c>
      <c r="P295" s="21">
        <v>1225.2</v>
      </c>
      <c r="Q295" s="25" t="s">
        <v>8318</v>
      </c>
      <c r="R295" s="1" t="str">
        <f t="shared" si="5"/>
        <v>ST10168</v>
      </c>
      <c r="S295" t="str">
        <f>VLOOKUP(R295,Data!$C$2:$D$261,2,0)</f>
        <v>Westside</v>
      </c>
      <c r="T295">
        <f>COUNTIF('Feb 2022'!A:A,D295)+COUNTIF('Mar 2022'!A:A,D295)+COUNTIF('Apr 2022'!A:A,D295)+COUNTIF('May 2022'!A:A,D295)+COUNTIF('June 2022'!A:A,D295)+COUNTIF('July 2022'!A:A,D295)+COUNTIF('Aug 2022'!A:A,D295)+COUNTIF('Sep 2022'!A:A,D295)+COUNTIF('Oct 2022'!A:A,D295)+COUNTIF('Dec 2022'!A:A,D295)</f>
        <v>0</v>
      </c>
      <c r="U295" t="str">
        <f>VLOOKUP(Q295,'Capital Lookup'!A:B,2,FALSE)</f>
        <v>No</v>
      </c>
      <c r="V295" s="2">
        <f>IFERROR(VLOOKUP(LEFT(F295,10),'Find Purchase Orders'!B:J,9,FALSE),"")</f>
        <v>44588</v>
      </c>
      <c r="W295" s="25" t="s">
        <v>7261</v>
      </c>
    </row>
    <row r="296" spans="1:23" hidden="1">
      <c r="A296" s="25" t="s">
        <v>7261</v>
      </c>
      <c r="B296" s="25" t="s">
        <v>8227</v>
      </c>
      <c r="C296" s="25" t="s">
        <v>7264</v>
      </c>
      <c r="D296" s="25" t="s">
        <v>8319</v>
      </c>
      <c r="E296" s="25" t="s">
        <v>8229</v>
      </c>
      <c r="F296" s="25" t="s">
        <v>8320</v>
      </c>
      <c r="G296" s="25" t="s">
        <v>8321</v>
      </c>
      <c r="H296" s="21">
        <v>2947.94</v>
      </c>
      <c r="I296" s="25" t="s">
        <v>7296</v>
      </c>
      <c r="J296" s="25" t="s">
        <v>7288</v>
      </c>
      <c r="K296" s="25" t="s">
        <v>7262</v>
      </c>
      <c r="L296" s="25" t="s">
        <v>7259</v>
      </c>
      <c r="M296" s="21">
        <v>2947.94</v>
      </c>
      <c r="N296" s="21">
        <v>2947.94</v>
      </c>
      <c r="O296" s="21">
        <v>0</v>
      </c>
      <c r="P296" s="21">
        <v>2947.94</v>
      </c>
      <c r="Q296" s="25" t="s">
        <v>8232</v>
      </c>
      <c r="R296" s="1" t="str">
        <f t="shared" si="5"/>
        <v>ST10026</v>
      </c>
      <c r="S296" t="str">
        <f>VLOOKUP(R296,Data!$C$2:$D$261,2,0)</f>
        <v>Donway Place</v>
      </c>
      <c r="T296">
        <f>COUNTIF('Feb 2022'!A:A,D296)+COUNTIF('Mar 2022'!A:A,D296)+COUNTIF('Apr 2022'!A:A,D296)+COUNTIF('May 2022'!A:A,D296)+COUNTIF('June 2022'!A:A,D296)+COUNTIF('July 2022'!A:A,D296)+COUNTIF('Aug 2022'!A:A,D296)+COUNTIF('Sep 2022'!A:A,D296)+COUNTIF('Oct 2022'!A:A,D296)+COUNTIF('Dec 2022'!A:A,D296)</f>
        <v>0</v>
      </c>
      <c r="U296" t="str">
        <f>VLOOKUP(Q296,'Capital Lookup'!A:B,2,FALSE)</f>
        <v>No</v>
      </c>
      <c r="V296" s="2">
        <f>IFERROR(VLOOKUP(LEFT(F296,10),'Find Purchase Orders'!B:J,9,FALSE),"")</f>
        <v>44588</v>
      </c>
      <c r="W296" s="25" t="s">
        <v>7261</v>
      </c>
    </row>
    <row r="297" spans="1:23" hidden="1">
      <c r="A297" s="25" t="s">
        <v>7261</v>
      </c>
      <c r="B297" s="25" t="s">
        <v>8227</v>
      </c>
      <c r="C297" s="25" t="s">
        <v>7264</v>
      </c>
      <c r="D297" s="25" t="s">
        <v>1101</v>
      </c>
      <c r="E297" s="25" t="s">
        <v>8229</v>
      </c>
      <c r="F297" s="25" t="s">
        <v>8322</v>
      </c>
      <c r="G297" s="25" t="s">
        <v>8323</v>
      </c>
      <c r="H297" s="21">
        <v>13451.75</v>
      </c>
      <c r="I297" s="25" t="s">
        <v>7296</v>
      </c>
      <c r="J297" s="25" t="s">
        <v>7288</v>
      </c>
      <c r="K297" s="25" t="s">
        <v>7262</v>
      </c>
      <c r="L297" s="25" t="s">
        <v>7259</v>
      </c>
      <c r="M297" s="21">
        <v>13451.75</v>
      </c>
      <c r="N297" s="21">
        <v>13451.75</v>
      </c>
      <c r="O297" s="21">
        <v>0</v>
      </c>
      <c r="P297" s="21">
        <v>13451.75</v>
      </c>
      <c r="Q297" s="25" t="s">
        <v>8232</v>
      </c>
      <c r="R297" s="1" t="str">
        <f t="shared" si="5"/>
        <v>ST10026</v>
      </c>
      <c r="S297" t="str">
        <f>VLOOKUP(R297,Data!$C$2:$D$261,2,0)</f>
        <v>Donway Place</v>
      </c>
      <c r="T297">
        <f>COUNTIF('Feb 2022'!A:A,D297)+COUNTIF('Mar 2022'!A:A,D297)+COUNTIF('Apr 2022'!A:A,D297)+COUNTIF('May 2022'!A:A,D297)+COUNTIF('June 2022'!A:A,D297)+COUNTIF('July 2022'!A:A,D297)+COUNTIF('Aug 2022'!A:A,D297)+COUNTIF('Sep 2022'!A:A,D297)+COUNTIF('Oct 2022'!A:A,D297)+COUNTIF('Dec 2022'!A:A,D297)</f>
        <v>1</v>
      </c>
      <c r="U297" t="str">
        <f>VLOOKUP(Q297,'Capital Lookup'!A:B,2,FALSE)</f>
        <v>No</v>
      </c>
      <c r="V297" s="2">
        <f>IFERROR(VLOOKUP(LEFT(F297,10),'Find Purchase Orders'!B:J,9,FALSE),"")</f>
        <v>44594</v>
      </c>
      <c r="W297" s="25" t="s">
        <v>7261</v>
      </c>
    </row>
    <row r="298" spans="1:23" hidden="1">
      <c r="A298" s="25" t="s">
        <v>7261</v>
      </c>
      <c r="B298" s="25" t="s">
        <v>8227</v>
      </c>
      <c r="C298" s="25" t="s">
        <v>7264</v>
      </c>
      <c r="D298" s="25" t="s">
        <v>1101</v>
      </c>
      <c r="E298" s="25" t="s">
        <v>8229</v>
      </c>
      <c r="F298" s="25" t="s">
        <v>8324</v>
      </c>
      <c r="G298" s="25" t="s">
        <v>8325</v>
      </c>
      <c r="H298" s="21">
        <v>73.45</v>
      </c>
      <c r="I298" s="25" t="s">
        <v>7296</v>
      </c>
      <c r="J298" s="25" t="s">
        <v>7288</v>
      </c>
      <c r="K298" s="25" t="s">
        <v>7262</v>
      </c>
      <c r="L298" s="25" t="s">
        <v>7259</v>
      </c>
      <c r="M298" s="21">
        <v>73.45</v>
      </c>
      <c r="N298" s="21">
        <v>73.45</v>
      </c>
      <c r="O298" s="21">
        <v>0</v>
      </c>
      <c r="P298" s="21">
        <v>73.45</v>
      </c>
      <c r="Q298" s="25" t="s">
        <v>8232</v>
      </c>
      <c r="R298" s="1" t="str">
        <f t="shared" si="5"/>
        <v>ST10026</v>
      </c>
      <c r="S298" t="str">
        <f>VLOOKUP(R298,Data!$C$2:$D$261,2,0)</f>
        <v>Donway Place</v>
      </c>
      <c r="T298">
        <f>COUNTIF('Feb 2022'!A:A,D298)+COUNTIF('Mar 2022'!A:A,D298)+COUNTIF('Apr 2022'!A:A,D298)+COUNTIF('May 2022'!A:A,D298)+COUNTIF('June 2022'!A:A,D298)+COUNTIF('July 2022'!A:A,D298)+COUNTIF('Aug 2022'!A:A,D298)+COUNTIF('Sep 2022'!A:A,D298)+COUNTIF('Oct 2022'!A:A,D298)+COUNTIF('Dec 2022'!A:A,D298)</f>
        <v>1</v>
      </c>
      <c r="U298" t="str">
        <f>VLOOKUP(Q298,'Capital Lookup'!A:B,2,FALSE)</f>
        <v>No</v>
      </c>
      <c r="V298" s="2">
        <f>IFERROR(VLOOKUP(LEFT(F298,10),'Find Purchase Orders'!B:J,9,FALSE),"")</f>
        <v>44594</v>
      </c>
      <c r="W298" s="25" t="s">
        <v>7261</v>
      </c>
    </row>
    <row r="299" spans="1:23" hidden="1">
      <c r="A299" s="25" t="s">
        <v>7261</v>
      </c>
      <c r="B299" s="25" t="s">
        <v>8099</v>
      </c>
      <c r="C299" s="25" t="s">
        <v>7264</v>
      </c>
      <c r="D299" s="25" t="s">
        <v>1102</v>
      </c>
      <c r="E299" s="25" t="s">
        <v>7500</v>
      </c>
      <c r="F299" s="25" t="s">
        <v>8326</v>
      </c>
      <c r="G299" s="25" t="s">
        <v>8327</v>
      </c>
      <c r="H299" s="21">
        <v>7601.74</v>
      </c>
      <c r="I299" s="25" t="s">
        <v>7296</v>
      </c>
      <c r="J299" s="25" t="s">
        <v>7288</v>
      </c>
      <c r="K299" s="25" t="s">
        <v>8328</v>
      </c>
      <c r="L299" s="25" t="s">
        <v>8329</v>
      </c>
      <c r="M299" s="21">
        <v>7601.73</v>
      </c>
      <c r="N299" s="21">
        <v>7601.76</v>
      </c>
      <c r="O299" s="21">
        <v>-0.03</v>
      </c>
      <c r="P299" s="21">
        <v>7601.74</v>
      </c>
      <c r="Q299" s="25" t="s">
        <v>8330</v>
      </c>
      <c r="R299" s="1" t="str">
        <f t="shared" si="5"/>
        <v>ST10048</v>
      </c>
      <c r="S299" t="str">
        <f>VLOOKUP(R299,Data!$C$2:$D$261,2,0)</f>
        <v>Heritage Lodge</v>
      </c>
      <c r="T299">
        <f>COUNTIF('Feb 2022'!A:A,D299)+COUNTIF('Mar 2022'!A:A,D299)+COUNTIF('Apr 2022'!A:A,D299)+COUNTIF('May 2022'!A:A,D299)+COUNTIF('June 2022'!A:A,D299)+COUNTIF('July 2022'!A:A,D299)+COUNTIF('Aug 2022'!A:A,D299)+COUNTIF('Sep 2022'!A:A,D299)+COUNTIF('Oct 2022'!A:A,D299)+COUNTIF('Dec 2022'!A:A,D299)</f>
        <v>1</v>
      </c>
      <c r="U299" t="str">
        <f>VLOOKUP(Q299,'Capital Lookup'!A:B,2,FALSE)</f>
        <v>No</v>
      </c>
      <c r="V299" s="2">
        <f>IFERROR(VLOOKUP(LEFT(F299,10),'Find Purchase Orders'!B:J,9,FALSE),"")</f>
        <v>44595</v>
      </c>
      <c r="W299" s="25" t="s">
        <v>7261</v>
      </c>
    </row>
    <row r="300" spans="1:23" hidden="1">
      <c r="A300" s="25" t="s">
        <v>7261</v>
      </c>
      <c r="B300" s="25" t="s">
        <v>8099</v>
      </c>
      <c r="C300" s="25" t="s">
        <v>7264</v>
      </c>
      <c r="D300" s="25" t="s">
        <v>1102</v>
      </c>
      <c r="E300" s="25" t="s">
        <v>7500</v>
      </c>
      <c r="F300" s="25" t="s">
        <v>8331</v>
      </c>
      <c r="G300" s="25" t="s">
        <v>8327</v>
      </c>
      <c r="H300" s="21">
        <v>7601.73</v>
      </c>
      <c r="I300" s="25" t="s">
        <v>7296</v>
      </c>
      <c r="J300" s="25" t="s">
        <v>7288</v>
      </c>
      <c r="K300" s="25" t="s">
        <v>8328</v>
      </c>
      <c r="L300" s="25" t="s">
        <v>7763</v>
      </c>
      <c r="M300" s="21">
        <v>7601.74</v>
      </c>
      <c r="N300" s="21">
        <v>7601.77</v>
      </c>
      <c r="O300" s="21">
        <v>-0.03</v>
      </c>
      <c r="P300" s="21">
        <v>7601.73</v>
      </c>
      <c r="Q300" s="25" t="s">
        <v>8332</v>
      </c>
      <c r="R300" s="1" t="str">
        <f t="shared" si="5"/>
        <v>ST10048</v>
      </c>
      <c r="S300" t="str">
        <f>VLOOKUP(R300,Data!$C$2:$D$261,2,0)</f>
        <v>Heritage Lodge</v>
      </c>
      <c r="T300">
        <f>COUNTIF('Feb 2022'!A:A,D300)+COUNTIF('Mar 2022'!A:A,D300)+COUNTIF('Apr 2022'!A:A,D300)+COUNTIF('May 2022'!A:A,D300)+COUNTIF('June 2022'!A:A,D300)+COUNTIF('July 2022'!A:A,D300)+COUNTIF('Aug 2022'!A:A,D300)+COUNTIF('Sep 2022'!A:A,D300)+COUNTIF('Oct 2022'!A:A,D300)+COUNTIF('Dec 2022'!A:A,D300)</f>
        <v>1</v>
      </c>
      <c r="U300" t="str">
        <f>VLOOKUP(Q300,'Capital Lookup'!A:B,2,FALSE)</f>
        <v>No</v>
      </c>
      <c r="V300" s="2">
        <f>IFERROR(VLOOKUP(LEFT(F300,10),'Find Purchase Orders'!B:J,9,FALSE),"")</f>
        <v>44595</v>
      </c>
      <c r="W300" s="25" t="s">
        <v>7261</v>
      </c>
    </row>
    <row r="301" spans="1:23" hidden="1">
      <c r="A301" s="25" t="s">
        <v>7269</v>
      </c>
      <c r="B301" s="25" t="s">
        <v>7799</v>
      </c>
      <c r="C301" s="25"/>
      <c r="D301" s="25" t="s">
        <v>8333</v>
      </c>
      <c r="E301" s="25" t="s">
        <v>7500</v>
      </c>
      <c r="F301" s="25" t="s">
        <v>8334</v>
      </c>
      <c r="G301" s="25" t="s">
        <v>8335</v>
      </c>
      <c r="H301" s="21">
        <v>15540.89</v>
      </c>
      <c r="I301" s="25" t="s">
        <v>7296</v>
      </c>
      <c r="J301" s="25" t="s">
        <v>7288</v>
      </c>
      <c r="K301" s="25" t="s">
        <v>7893</v>
      </c>
      <c r="L301" s="25" t="s">
        <v>8119</v>
      </c>
      <c r="M301" s="21">
        <v>15540.89</v>
      </c>
      <c r="N301" s="21">
        <v>15540.89</v>
      </c>
      <c r="O301" s="21">
        <v>0</v>
      </c>
      <c r="P301" s="21">
        <v>15540.89</v>
      </c>
      <c r="Q301" s="25" t="s">
        <v>8336</v>
      </c>
      <c r="R301" s="1" t="str">
        <f t="shared" si="5"/>
        <v>ST10333</v>
      </c>
      <c r="S301" t="str">
        <f>VLOOKUP(R301,Data!$C$2:$D$261,2,0)</f>
        <v>Heartwood</v>
      </c>
      <c r="T301">
        <f>COUNTIF('Feb 2022'!A:A,D301)+COUNTIF('Mar 2022'!A:A,D301)+COUNTIF('Apr 2022'!A:A,D301)+COUNTIF('May 2022'!A:A,D301)+COUNTIF('June 2022'!A:A,D301)+COUNTIF('July 2022'!A:A,D301)+COUNTIF('Aug 2022'!A:A,D301)+COUNTIF('Sep 2022'!A:A,D301)+COUNTIF('Oct 2022'!A:A,D301)+COUNTIF('Dec 2022'!A:A,D301)</f>
        <v>0</v>
      </c>
      <c r="U301" t="str">
        <f>VLOOKUP(Q301,'Capital Lookup'!A:B,2,FALSE)</f>
        <v>No</v>
      </c>
      <c r="V301" s="2">
        <f>IFERROR(VLOOKUP(LEFT(F301,10),'Find Purchase Orders'!B:J,9,FALSE),"")</f>
        <v>44593</v>
      </c>
      <c r="W301" s="25" t="s">
        <v>7261</v>
      </c>
    </row>
    <row r="302" spans="1:23" hidden="1">
      <c r="A302" s="25" t="s">
        <v>7269</v>
      </c>
      <c r="B302" s="25" t="s">
        <v>8013</v>
      </c>
      <c r="C302" s="25" t="s">
        <v>7271</v>
      </c>
      <c r="D302" s="25" t="s">
        <v>8337</v>
      </c>
      <c r="E302" s="25" t="s">
        <v>7500</v>
      </c>
      <c r="F302" s="25" t="s">
        <v>8338</v>
      </c>
      <c r="G302" s="25" t="s">
        <v>8339</v>
      </c>
      <c r="H302" s="21">
        <v>15452.98</v>
      </c>
      <c r="I302" s="25" t="s">
        <v>7296</v>
      </c>
      <c r="J302" s="25" t="s">
        <v>7288</v>
      </c>
      <c r="K302" s="25" t="s">
        <v>8340</v>
      </c>
      <c r="L302" s="25" t="s">
        <v>8305</v>
      </c>
      <c r="M302" s="21">
        <v>15452.98</v>
      </c>
      <c r="N302" s="21">
        <v>15452.98</v>
      </c>
      <c r="O302" s="21">
        <v>0</v>
      </c>
      <c r="P302" s="21">
        <v>15452.98</v>
      </c>
      <c r="Q302" s="25" t="s">
        <v>8341</v>
      </c>
      <c r="R302" s="1" t="str">
        <f t="shared" si="5"/>
        <v>ST10168</v>
      </c>
      <c r="S302" t="str">
        <f>VLOOKUP(R302,Data!$C$2:$D$261,2,0)</f>
        <v>Westside</v>
      </c>
      <c r="T302">
        <f>COUNTIF('Feb 2022'!A:A,D302)+COUNTIF('Mar 2022'!A:A,D302)+COUNTIF('Apr 2022'!A:A,D302)+COUNTIF('May 2022'!A:A,D302)+COUNTIF('June 2022'!A:A,D302)+COUNTIF('July 2022'!A:A,D302)+COUNTIF('Aug 2022'!A:A,D302)+COUNTIF('Sep 2022'!A:A,D302)+COUNTIF('Oct 2022'!A:A,D302)+COUNTIF('Dec 2022'!A:A,D302)</f>
        <v>0</v>
      </c>
      <c r="U302" t="str">
        <f>VLOOKUP(Q302,'Capital Lookup'!A:B,2,FALSE)</f>
        <v>No</v>
      </c>
      <c r="V302" s="2">
        <f>IFERROR(VLOOKUP(LEFT(F302,10),'Find Purchase Orders'!B:J,9,FALSE),"")</f>
        <v>44592</v>
      </c>
      <c r="W302" s="25" t="s">
        <v>7261</v>
      </c>
    </row>
    <row r="303" spans="1:23" hidden="1">
      <c r="A303" s="25" t="s">
        <v>7261</v>
      </c>
      <c r="B303" s="25" t="s">
        <v>8342</v>
      </c>
      <c r="C303" s="25" t="s">
        <v>7264</v>
      </c>
      <c r="D303" s="25" t="s">
        <v>8343</v>
      </c>
      <c r="E303" s="25" t="s">
        <v>8229</v>
      </c>
      <c r="F303" s="25" t="s">
        <v>8344</v>
      </c>
      <c r="G303" s="25" t="s">
        <v>8345</v>
      </c>
      <c r="H303" s="21">
        <v>13952.22</v>
      </c>
      <c r="I303" s="25" t="s">
        <v>7296</v>
      </c>
      <c r="J303" s="25" t="s">
        <v>7288</v>
      </c>
      <c r="K303" s="25" t="s">
        <v>7262</v>
      </c>
      <c r="L303" s="25" t="s">
        <v>7259</v>
      </c>
      <c r="M303" s="21">
        <v>13952.22</v>
      </c>
      <c r="N303" s="21">
        <v>14128.77</v>
      </c>
      <c r="O303" s="21">
        <v>-176.55</v>
      </c>
      <c r="P303" s="21">
        <v>13952.22</v>
      </c>
      <c r="Q303" s="25" t="s">
        <v>8346</v>
      </c>
      <c r="R303" s="1" t="str">
        <f t="shared" si="5"/>
        <v>ST10025</v>
      </c>
      <c r="S303" t="str">
        <f>VLOOKUP(R303,Data!$C$2:$D$261,2,0)</f>
        <v>Don Mills Seniors Apartments</v>
      </c>
      <c r="T303">
        <f>COUNTIF('Feb 2022'!A:A,D303)+COUNTIF('Mar 2022'!A:A,D303)+COUNTIF('Apr 2022'!A:A,D303)+COUNTIF('May 2022'!A:A,D303)+COUNTIF('June 2022'!A:A,D303)+COUNTIF('July 2022'!A:A,D303)+COUNTIF('Aug 2022'!A:A,D303)+COUNTIF('Sep 2022'!A:A,D303)+COUNTIF('Oct 2022'!A:A,D303)+COUNTIF('Dec 2022'!A:A,D303)</f>
        <v>0</v>
      </c>
      <c r="U303" t="str">
        <f>VLOOKUP(Q303,'Capital Lookup'!A:B,2,FALSE)</f>
        <v>No</v>
      </c>
      <c r="V303" s="2">
        <f>IFERROR(VLOOKUP(LEFT(F303,10),'Find Purchase Orders'!B:J,9,FALSE),"")</f>
        <v>44588</v>
      </c>
      <c r="W303" s="25" t="s">
        <v>7261</v>
      </c>
    </row>
    <row r="304" spans="1:23" hidden="1">
      <c r="A304" s="25" t="s">
        <v>7261</v>
      </c>
      <c r="B304" s="25" t="s">
        <v>8342</v>
      </c>
      <c r="C304" s="25" t="s">
        <v>7264</v>
      </c>
      <c r="D304" s="25" t="s">
        <v>8347</v>
      </c>
      <c r="E304" s="25" t="s">
        <v>8229</v>
      </c>
      <c r="H304" s="21">
        <v>37041.4</v>
      </c>
      <c r="I304" s="25" t="s">
        <v>7257</v>
      </c>
      <c r="K304" s="25" t="s">
        <v>7262</v>
      </c>
      <c r="L304" s="25" t="s">
        <v>7259</v>
      </c>
      <c r="M304" s="22">
        <v>0</v>
      </c>
      <c r="N304" s="22">
        <v>0</v>
      </c>
      <c r="O304" s="21">
        <v>0</v>
      </c>
      <c r="P304" s="21">
        <v>4261.3999999999996</v>
      </c>
      <c r="Q304" s="25" t="s">
        <v>8346</v>
      </c>
      <c r="R304" s="1" t="str">
        <f t="shared" si="5"/>
        <v>ST10025</v>
      </c>
      <c r="S304" t="str">
        <f>VLOOKUP(R304,Data!$C$2:$D$261,2,0)</f>
        <v>Don Mills Seniors Apartments</v>
      </c>
      <c r="T304">
        <f>COUNTIF('Feb 2022'!A:A,D304)+COUNTIF('Mar 2022'!A:A,D304)+COUNTIF('Apr 2022'!A:A,D304)+COUNTIF('May 2022'!A:A,D304)+COUNTIF('June 2022'!A:A,D304)+COUNTIF('July 2022'!A:A,D304)+COUNTIF('Aug 2022'!A:A,D304)+COUNTIF('Sep 2022'!A:A,D304)+COUNTIF('Oct 2022'!A:A,D304)+COUNTIF('Dec 2022'!A:A,D304)</f>
        <v>0</v>
      </c>
      <c r="U304" t="str">
        <f>VLOOKUP(Q304,'Capital Lookup'!A:B,2,FALSE)</f>
        <v>No</v>
      </c>
      <c r="V304" s="2" t="str">
        <f>IFERROR(VLOOKUP(LEFT(F304,10),'Find Purchase Orders'!B:J,9,FALSE),"")</f>
        <v/>
      </c>
      <c r="W304" s="25" t="s">
        <v>7261</v>
      </c>
    </row>
    <row r="305" spans="1:23" hidden="1">
      <c r="A305" s="25" t="s">
        <v>7261</v>
      </c>
      <c r="B305" s="25" t="s">
        <v>8342</v>
      </c>
      <c r="C305" s="25" t="s">
        <v>7264</v>
      </c>
      <c r="D305" s="25" t="s">
        <v>8348</v>
      </c>
      <c r="E305" s="25" t="s">
        <v>8229</v>
      </c>
      <c r="F305" s="25" t="s">
        <v>8349</v>
      </c>
      <c r="G305" s="25" t="s">
        <v>8350</v>
      </c>
      <c r="H305" s="21">
        <v>11837.02</v>
      </c>
      <c r="I305" s="25" t="s">
        <v>7296</v>
      </c>
      <c r="J305" s="25" t="s">
        <v>7288</v>
      </c>
      <c r="K305" s="25" t="s">
        <v>7262</v>
      </c>
      <c r="L305" s="25" t="s">
        <v>7259</v>
      </c>
      <c r="M305" s="21">
        <v>11837.02</v>
      </c>
      <c r="N305" s="21">
        <v>11837.02</v>
      </c>
      <c r="O305" s="21">
        <v>0</v>
      </c>
      <c r="P305" s="21">
        <v>11837.02</v>
      </c>
      <c r="Q305" s="25" t="s">
        <v>8346</v>
      </c>
      <c r="R305" s="1" t="str">
        <f t="shared" si="5"/>
        <v>ST10025</v>
      </c>
      <c r="S305" t="str">
        <f>VLOOKUP(R305,Data!$C$2:$D$261,2,0)</f>
        <v>Don Mills Seniors Apartments</v>
      </c>
      <c r="T305">
        <f>COUNTIF('Feb 2022'!A:A,D305)+COUNTIF('Mar 2022'!A:A,D305)+COUNTIF('Apr 2022'!A:A,D305)+COUNTIF('May 2022'!A:A,D305)+COUNTIF('June 2022'!A:A,D305)+COUNTIF('July 2022'!A:A,D305)+COUNTIF('Aug 2022'!A:A,D305)+COUNTIF('Sep 2022'!A:A,D305)+COUNTIF('Oct 2022'!A:A,D305)+COUNTIF('Dec 2022'!A:A,D305)</f>
        <v>0</v>
      </c>
      <c r="U305" t="str">
        <f>VLOOKUP(Q305,'Capital Lookup'!A:B,2,FALSE)</f>
        <v>No</v>
      </c>
      <c r="V305" s="2">
        <f>IFERROR(VLOOKUP(LEFT(F305,10),'Find Purchase Orders'!B:J,9,FALSE),"")</f>
        <v>44589</v>
      </c>
      <c r="W305" s="25" t="s">
        <v>7261</v>
      </c>
    </row>
    <row r="306" spans="1:23" hidden="1">
      <c r="A306" s="25" t="s">
        <v>7261</v>
      </c>
      <c r="B306" s="25" t="s">
        <v>8342</v>
      </c>
      <c r="C306" s="25" t="s">
        <v>7264</v>
      </c>
      <c r="D306" s="25" t="s">
        <v>8351</v>
      </c>
      <c r="E306" s="25" t="s">
        <v>8229</v>
      </c>
      <c r="F306" s="25" t="s">
        <v>8352</v>
      </c>
      <c r="G306" s="25" t="s">
        <v>8353</v>
      </c>
      <c r="H306" s="21">
        <v>13952.22</v>
      </c>
      <c r="I306" s="25" t="s">
        <v>7296</v>
      </c>
      <c r="J306" s="25" t="s">
        <v>7288</v>
      </c>
      <c r="K306" s="25" t="s">
        <v>7262</v>
      </c>
      <c r="L306" s="25" t="s">
        <v>7259</v>
      </c>
      <c r="M306" s="21">
        <v>13952.22</v>
      </c>
      <c r="N306" s="21">
        <v>13952.22</v>
      </c>
      <c r="O306" s="21">
        <v>0</v>
      </c>
      <c r="P306" s="21">
        <v>13952.22</v>
      </c>
      <c r="Q306" s="25" t="s">
        <v>8346</v>
      </c>
      <c r="R306" s="1" t="str">
        <f t="shared" si="5"/>
        <v>ST10025</v>
      </c>
      <c r="S306" t="str">
        <f>VLOOKUP(R306,Data!$C$2:$D$261,2,0)</f>
        <v>Don Mills Seniors Apartments</v>
      </c>
      <c r="T306">
        <f>COUNTIF('Feb 2022'!A:A,D306)+COUNTIF('Mar 2022'!A:A,D306)+COUNTIF('Apr 2022'!A:A,D306)+COUNTIF('May 2022'!A:A,D306)+COUNTIF('June 2022'!A:A,D306)+COUNTIF('July 2022'!A:A,D306)+COUNTIF('Aug 2022'!A:A,D306)+COUNTIF('Sep 2022'!A:A,D306)+COUNTIF('Oct 2022'!A:A,D306)+COUNTIF('Dec 2022'!A:A,D306)</f>
        <v>0</v>
      </c>
      <c r="U306" t="str">
        <f>VLOOKUP(Q306,'Capital Lookup'!A:B,2,FALSE)</f>
        <v>No</v>
      </c>
      <c r="V306" s="2">
        <f>IFERROR(VLOOKUP(LEFT(F306,10),'Find Purchase Orders'!B:J,9,FALSE),"")</f>
        <v>44589</v>
      </c>
      <c r="W306" s="25" t="s">
        <v>7261</v>
      </c>
    </row>
    <row r="307" spans="1:23" hidden="1">
      <c r="A307" s="25" t="s">
        <v>7261</v>
      </c>
      <c r="B307" s="25" t="s">
        <v>7600</v>
      </c>
      <c r="C307" s="25" t="s">
        <v>7282</v>
      </c>
      <c r="D307" s="25" t="s">
        <v>8354</v>
      </c>
      <c r="E307" s="25" t="s">
        <v>7602</v>
      </c>
      <c r="F307" s="25" t="s">
        <v>8355</v>
      </c>
      <c r="G307" s="25" t="s">
        <v>8356</v>
      </c>
      <c r="H307" s="21">
        <v>1412.5</v>
      </c>
      <c r="I307" s="25" t="s">
        <v>7296</v>
      </c>
      <c r="J307" s="25" t="s">
        <v>7288</v>
      </c>
      <c r="K307" s="25" t="s">
        <v>7289</v>
      </c>
      <c r="L307" s="25" t="s">
        <v>7259</v>
      </c>
      <c r="M307" s="21">
        <v>1412.5</v>
      </c>
      <c r="N307" s="21">
        <v>1412.5</v>
      </c>
      <c r="O307" s="21">
        <v>0</v>
      </c>
      <c r="P307" s="21">
        <v>1412.5</v>
      </c>
      <c r="Q307" s="25" t="s">
        <v>7605</v>
      </c>
      <c r="R307" s="1" t="str">
        <f t="shared" si="5"/>
        <v>ST10034</v>
      </c>
      <c r="S307" t="str">
        <f>VLOOKUP(R307,Data!$C$2:$D$261,2,0)</f>
        <v>Bridlewood Manor</v>
      </c>
      <c r="T307">
        <f>COUNTIF('Feb 2022'!A:A,D307)+COUNTIF('Mar 2022'!A:A,D307)+COUNTIF('Apr 2022'!A:A,D307)+COUNTIF('May 2022'!A:A,D307)+COUNTIF('June 2022'!A:A,D307)+COUNTIF('July 2022'!A:A,D307)+COUNTIF('Aug 2022'!A:A,D307)+COUNTIF('Sep 2022'!A:A,D307)+COUNTIF('Oct 2022'!A:A,D307)+COUNTIF('Dec 2022'!A:A,D307)</f>
        <v>0</v>
      </c>
      <c r="U307" t="str">
        <f>VLOOKUP(Q307,'Capital Lookup'!A:B,2,FALSE)</f>
        <v>No</v>
      </c>
      <c r="V307" s="2">
        <f>IFERROR(VLOOKUP(LEFT(F307,10),'Find Purchase Orders'!B:J,9,FALSE),"")</f>
        <v>44589</v>
      </c>
      <c r="W307" s="25" t="s">
        <v>7261</v>
      </c>
    </row>
    <row r="308" spans="1:23" hidden="1">
      <c r="A308" s="25" t="s">
        <v>7261</v>
      </c>
      <c r="B308" s="25" t="s">
        <v>8342</v>
      </c>
      <c r="C308" s="25" t="s">
        <v>7264</v>
      </c>
      <c r="D308" s="25" t="s">
        <v>8357</v>
      </c>
      <c r="E308" s="25" t="s">
        <v>8229</v>
      </c>
      <c r="F308" s="25" t="s">
        <v>8358</v>
      </c>
      <c r="G308" s="25" t="s">
        <v>8359</v>
      </c>
      <c r="H308" s="21">
        <v>13952.22</v>
      </c>
      <c r="I308" s="25" t="s">
        <v>7296</v>
      </c>
      <c r="J308" s="25" t="s">
        <v>7288</v>
      </c>
      <c r="K308" s="25" t="s">
        <v>7262</v>
      </c>
      <c r="L308" s="25" t="s">
        <v>7259</v>
      </c>
      <c r="M308" s="21">
        <v>13952.22</v>
      </c>
      <c r="N308" s="21">
        <v>13952.22</v>
      </c>
      <c r="O308" s="21">
        <v>0</v>
      </c>
      <c r="P308" s="21">
        <v>13952.22</v>
      </c>
      <c r="Q308" s="25" t="s">
        <v>8346</v>
      </c>
      <c r="R308" s="1" t="str">
        <f t="shared" si="5"/>
        <v>ST10025</v>
      </c>
      <c r="S308" t="str">
        <f>VLOOKUP(R308,Data!$C$2:$D$261,2,0)</f>
        <v>Don Mills Seniors Apartments</v>
      </c>
      <c r="T308">
        <f>COUNTIF('Feb 2022'!A:A,D308)+COUNTIF('Mar 2022'!A:A,D308)+COUNTIF('Apr 2022'!A:A,D308)+COUNTIF('May 2022'!A:A,D308)+COUNTIF('June 2022'!A:A,D308)+COUNTIF('July 2022'!A:A,D308)+COUNTIF('Aug 2022'!A:A,D308)+COUNTIF('Sep 2022'!A:A,D308)+COUNTIF('Oct 2022'!A:A,D308)+COUNTIF('Dec 2022'!A:A,D308)</f>
        <v>0</v>
      </c>
      <c r="U308" t="str">
        <f>VLOOKUP(Q308,'Capital Lookup'!A:B,2,FALSE)</f>
        <v>No</v>
      </c>
      <c r="V308" s="2">
        <f>IFERROR(VLOOKUP(LEFT(F308,10),'Find Purchase Orders'!B:J,9,FALSE),"")</f>
        <v>44589</v>
      </c>
      <c r="W308" s="25" t="s">
        <v>7261</v>
      </c>
    </row>
    <row r="309" spans="1:23" hidden="1">
      <c r="A309" s="25" t="s">
        <v>7478</v>
      </c>
      <c r="B309" s="25" t="s">
        <v>8360</v>
      </c>
      <c r="C309" s="25" t="s">
        <v>8058</v>
      </c>
      <c r="D309" s="25" t="s">
        <v>8361</v>
      </c>
      <c r="E309" s="25" t="s">
        <v>7273</v>
      </c>
      <c r="F309" s="25" t="s">
        <v>8362</v>
      </c>
      <c r="G309" s="25" t="s">
        <v>8363</v>
      </c>
      <c r="H309" s="21">
        <v>4122.67</v>
      </c>
      <c r="I309" s="25" t="s">
        <v>7296</v>
      </c>
      <c r="J309" s="25" t="s">
        <v>7983</v>
      </c>
      <c r="K309" s="25" t="s">
        <v>7495</v>
      </c>
      <c r="L309" s="25" t="s">
        <v>7740</v>
      </c>
      <c r="M309" s="21">
        <v>4122.67</v>
      </c>
      <c r="N309" s="22">
        <v>0</v>
      </c>
      <c r="O309" s="21">
        <v>4122.67</v>
      </c>
      <c r="P309" s="21">
        <v>4122.67</v>
      </c>
      <c r="Q309" s="25" t="s">
        <v>8364</v>
      </c>
      <c r="R309" s="1" t="str">
        <f t="shared" si="5"/>
        <v>ST10203</v>
      </c>
      <c r="S309" t="str">
        <f>VLOOKUP(R309,Data!$C$2:$D$261,2,0)</f>
        <v>Bow-Crest Care Centre</v>
      </c>
      <c r="T309">
        <f>COUNTIF('Feb 2022'!A:A,D309)+COUNTIF('Mar 2022'!A:A,D309)+COUNTIF('Apr 2022'!A:A,D309)+COUNTIF('May 2022'!A:A,D309)+COUNTIF('June 2022'!A:A,D309)+COUNTIF('July 2022'!A:A,D309)+COUNTIF('Aug 2022'!A:A,D309)+COUNTIF('Sep 2022'!A:A,D309)+COUNTIF('Oct 2022'!A:A,D309)+COUNTIF('Dec 2022'!A:A,D309)</f>
        <v>0</v>
      </c>
      <c r="U309" t="str">
        <f>VLOOKUP(Q309,'Capital Lookup'!A:B,2,FALSE)</f>
        <v>No</v>
      </c>
      <c r="V309" s="2">
        <f>IFERROR(VLOOKUP(LEFT(F309,10),'Find Purchase Orders'!B:J,9,FALSE),"")</f>
        <v>44589</v>
      </c>
      <c r="W309" s="25" t="s">
        <v>7261</v>
      </c>
    </row>
    <row r="310" spans="1:23" hidden="1">
      <c r="A310" s="25" t="s">
        <v>7261</v>
      </c>
      <c r="B310" s="25" t="s">
        <v>8342</v>
      </c>
      <c r="C310" s="25" t="s">
        <v>7264</v>
      </c>
      <c r="D310" s="25" t="s">
        <v>8365</v>
      </c>
      <c r="E310" s="25" t="s">
        <v>8229</v>
      </c>
      <c r="F310" s="25" t="s">
        <v>8366</v>
      </c>
      <c r="G310" s="25" t="s">
        <v>8367</v>
      </c>
      <c r="H310" s="21">
        <v>13594.51</v>
      </c>
      <c r="I310" s="25" t="s">
        <v>7296</v>
      </c>
      <c r="J310" s="25" t="s">
        <v>7288</v>
      </c>
      <c r="K310" s="25" t="s">
        <v>7262</v>
      </c>
      <c r="L310" s="25" t="s">
        <v>7259</v>
      </c>
      <c r="M310" s="21">
        <v>13594.51</v>
      </c>
      <c r="N310" s="21">
        <v>13594.51</v>
      </c>
      <c r="O310" s="21">
        <v>0</v>
      </c>
      <c r="P310" s="21">
        <v>13594.51</v>
      </c>
      <c r="Q310" s="25" t="s">
        <v>8346</v>
      </c>
      <c r="R310" s="1" t="str">
        <f t="shared" si="5"/>
        <v>ST10025</v>
      </c>
      <c r="S310" t="str">
        <f>VLOOKUP(R310,Data!$C$2:$D$261,2,0)</f>
        <v>Don Mills Seniors Apartments</v>
      </c>
      <c r="T310">
        <f>COUNTIF('Feb 2022'!A:A,D310)+COUNTIF('Mar 2022'!A:A,D310)+COUNTIF('Apr 2022'!A:A,D310)+COUNTIF('May 2022'!A:A,D310)+COUNTIF('June 2022'!A:A,D310)+COUNTIF('July 2022'!A:A,D310)+COUNTIF('Aug 2022'!A:A,D310)+COUNTIF('Sep 2022'!A:A,D310)+COUNTIF('Oct 2022'!A:A,D310)+COUNTIF('Dec 2022'!A:A,D310)</f>
        <v>0</v>
      </c>
      <c r="U310" t="str">
        <f>VLOOKUP(Q310,'Capital Lookup'!A:B,2,FALSE)</f>
        <v>No</v>
      </c>
      <c r="V310" s="2">
        <f>IFERROR(VLOOKUP(LEFT(F310,10),'Find Purchase Orders'!B:J,9,FALSE),"")</f>
        <v>44589</v>
      </c>
      <c r="W310" s="25" t="s">
        <v>7261</v>
      </c>
    </row>
    <row r="311" spans="1:23" hidden="1">
      <c r="A311" s="25" t="s">
        <v>7261</v>
      </c>
      <c r="B311" s="25" t="s">
        <v>8342</v>
      </c>
      <c r="C311" s="25" t="s">
        <v>7264</v>
      </c>
      <c r="D311" s="25" t="s">
        <v>8368</v>
      </c>
      <c r="E311" s="25" t="s">
        <v>8229</v>
      </c>
      <c r="F311" s="25" t="s">
        <v>8369</v>
      </c>
      <c r="G311" s="25" t="s">
        <v>8370</v>
      </c>
      <c r="H311" s="21">
        <v>14732.44</v>
      </c>
      <c r="I311" s="25" t="s">
        <v>7296</v>
      </c>
      <c r="J311" s="25" t="s">
        <v>7288</v>
      </c>
      <c r="K311" s="25" t="s">
        <v>7262</v>
      </c>
      <c r="L311" s="25" t="s">
        <v>7259</v>
      </c>
      <c r="M311" s="21">
        <v>14732.44</v>
      </c>
      <c r="N311" s="21">
        <v>14732.44</v>
      </c>
      <c r="O311" s="21">
        <v>0</v>
      </c>
      <c r="P311" s="21">
        <v>14732.44</v>
      </c>
      <c r="Q311" s="25" t="s">
        <v>8346</v>
      </c>
      <c r="R311" s="1" t="str">
        <f t="shared" si="5"/>
        <v>ST10025</v>
      </c>
      <c r="S311" t="str">
        <f>VLOOKUP(R311,Data!$C$2:$D$261,2,0)</f>
        <v>Don Mills Seniors Apartments</v>
      </c>
      <c r="T311">
        <f>COUNTIF('Feb 2022'!A:A,D311)+COUNTIF('Mar 2022'!A:A,D311)+COUNTIF('Apr 2022'!A:A,D311)+COUNTIF('May 2022'!A:A,D311)+COUNTIF('June 2022'!A:A,D311)+COUNTIF('July 2022'!A:A,D311)+COUNTIF('Aug 2022'!A:A,D311)+COUNTIF('Sep 2022'!A:A,D311)+COUNTIF('Oct 2022'!A:A,D311)+COUNTIF('Dec 2022'!A:A,D311)</f>
        <v>0</v>
      </c>
      <c r="U311" t="str">
        <f>VLOOKUP(Q311,'Capital Lookup'!A:B,2,FALSE)</f>
        <v>No</v>
      </c>
      <c r="V311" s="2">
        <f>IFERROR(VLOOKUP(LEFT(F311,10),'Find Purchase Orders'!B:J,9,FALSE),"")</f>
        <v>44589</v>
      </c>
      <c r="W311" s="25" t="s">
        <v>7261</v>
      </c>
    </row>
    <row r="312" spans="1:23" hidden="1">
      <c r="A312" s="25" t="s">
        <v>7261</v>
      </c>
      <c r="B312" s="25" t="s">
        <v>7472</v>
      </c>
      <c r="C312" s="25" t="s">
        <v>7264</v>
      </c>
      <c r="D312" s="25" t="s">
        <v>8371</v>
      </c>
      <c r="E312" s="25" t="s">
        <v>7474</v>
      </c>
      <c r="F312" s="25" t="s">
        <v>8372</v>
      </c>
      <c r="G312" s="25" t="s">
        <v>8373</v>
      </c>
      <c r="H312" s="21">
        <v>1517.25</v>
      </c>
      <c r="I312" s="25" t="s">
        <v>7296</v>
      </c>
      <c r="J312" s="25" t="s">
        <v>7288</v>
      </c>
      <c r="K312" s="25" t="s">
        <v>7289</v>
      </c>
      <c r="L312" s="25" t="s">
        <v>7259</v>
      </c>
      <c r="M312" s="21">
        <v>1517.25</v>
      </c>
      <c r="N312" s="21">
        <v>1517.25</v>
      </c>
      <c r="O312" s="21">
        <v>0</v>
      </c>
      <c r="P312" s="21">
        <v>1517.25</v>
      </c>
      <c r="Q312" s="25" t="s">
        <v>7477</v>
      </c>
      <c r="R312" s="1" t="str">
        <f t="shared" si="5"/>
        <v>ST10074</v>
      </c>
      <c r="S312" t="str">
        <f>VLOOKUP(R312,Data!$C$2:$D$261,2,0)</f>
        <v>McKenzie Towne Retirement</v>
      </c>
      <c r="T312">
        <f>COUNTIF('Feb 2022'!A:A,D312)+COUNTIF('Mar 2022'!A:A,D312)+COUNTIF('Apr 2022'!A:A,D312)+COUNTIF('May 2022'!A:A,D312)+COUNTIF('June 2022'!A:A,D312)+COUNTIF('July 2022'!A:A,D312)+COUNTIF('Aug 2022'!A:A,D312)+COUNTIF('Sep 2022'!A:A,D312)+COUNTIF('Oct 2022'!A:A,D312)+COUNTIF('Dec 2022'!A:A,D312)</f>
        <v>0</v>
      </c>
      <c r="U312" t="str">
        <f>VLOOKUP(Q312,'Capital Lookup'!A:B,2,FALSE)</f>
        <v>No</v>
      </c>
      <c r="V312" s="2">
        <f>IFERROR(VLOOKUP(LEFT(F312,10),'Find Purchase Orders'!B:J,9,FALSE),"")</f>
        <v>44588</v>
      </c>
      <c r="W312" s="25" t="s">
        <v>7261</v>
      </c>
    </row>
    <row r="313" spans="1:23" hidden="1">
      <c r="A313" s="25" t="s">
        <v>7261</v>
      </c>
      <c r="B313" s="25" t="s">
        <v>8342</v>
      </c>
      <c r="C313" s="25" t="s">
        <v>7264</v>
      </c>
      <c r="D313" s="25" t="s">
        <v>8374</v>
      </c>
      <c r="E313" s="25" t="s">
        <v>8229</v>
      </c>
      <c r="F313" s="25" t="s">
        <v>8375</v>
      </c>
      <c r="G313" s="25" t="s">
        <v>8376</v>
      </c>
      <c r="H313" s="21">
        <v>988.75</v>
      </c>
      <c r="I313" s="25" t="s">
        <v>7296</v>
      </c>
      <c r="J313" s="25" t="s">
        <v>7288</v>
      </c>
      <c r="K313" s="25" t="s">
        <v>7258</v>
      </c>
      <c r="L313" s="25" t="s">
        <v>7259</v>
      </c>
      <c r="M313" s="21">
        <v>988.75</v>
      </c>
      <c r="N313" s="21">
        <v>988.75</v>
      </c>
      <c r="O313" s="21">
        <v>0</v>
      </c>
      <c r="P313" s="21">
        <v>988.75</v>
      </c>
      <c r="Q313" s="25" t="s">
        <v>8346</v>
      </c>
      <c r="R313" s="1" t="str">
        <f t="shared" si="5"/>
        <v>ST10025</v>
      </c>
      <c r="S313" t="str">
        <f>VLOOKUP(R313,Data!$C$2:$D$261,2,0)</f>
        <v>Don Mills Seniors Apartments</v>
      </c>
      <c r="T313">
        <f>COUNTIF('Feb 2022'!A:A,D313)+COUNTIF('Mar 2022'!A:A,D313)+COUNTIF('Apr 2022'!A:A,D313)+COUNTIF('May 2022'!A:A,D313)+COUNTIF('June 2022'!A:A,D313)+COUNTIF('July 2022'!A:A,D313)+COUNTIF('Aug 2022'!A:A,D313)+COUNTIF('Sep 2022'!A:A,D313)+COUNTIF('Oct 2022'!A:A,D313)+COUNTIF('Dec 2022'!A:A,D313)</f>
        <v>0</v>
      </c>
      <c r="U313" t="str">
        <f>VLOOKUP(Q313,'Capital Lookup'!A:B,2,FALSE)</f>
        <v>No</v>
      </c>
      <c r="V313" s="2">
        <f>IFERROR(VLOOKUP(LEFT(F313,10),'Find Purchase Orders'!B:J,9,FALSE),"")</f>
        <v>44592</v>
      </c>
      <c r="W313" s="25" t="s">
        <v>7261</v>
      </c>
    </row>
    <row r="314" spans="1:23" hidden="1">
      <c r="A314" s="25" t="s">
        <v>7261</v>
      </c>
      <c r="B314" s="25" t="s">
        <v>8342</v>
      </c>
      <c r="C314" s="25" t="s">
        <v>7264</v>
      </c>
      <c r="D314" s="25" t="s">
        <v>8374</v>
      </c>
      <c r="E314" s="25" t="s">
        <v>8229</v>
      </c>
      <c r="F314" s="25" t="s">
        <v>8377</v>
      </c>
      <c r="G314" s="25" t="s">
        <v>8378</v>
      </c>
      <c r="H314" s="21">
        <v>2260</v>
      </c>
      <c r="I314" s="25" t="s">
        <v>7296</v>
      </c>
      <c r="J314" s="25" t="s">
        <v>7288</v>
      </c>
      <c r="K314" s="25" t="s">
        <v>7262</v>
      </c>
      <c r="L314" s="25" t="s">
        <v>7259</v>
      </c>
      <c r="M314" s="21">
        <v>2260</v>
      </c>
      <c r="N314" s="21">
        <v>2260</v>
      </c>
      <c r="O314" s="21">
        <v>0</v>
      </c>
      <c r="P314" s="21">
        <v>2260</v>
      </c>
      <c r="Q314" s="25" t="s">
        <v>8346</v>
      </c>
      <c r="R314" s="1" t="str">
        <f t="shared" si="5"/>
        <v>ST10025</v>
      </c>
      <c r="S314" t="str">
        <f>VLOOKUP(R314,Data!$C$2:$D$261,2,0)</f>
        <v>Don Mills Seniors Apartments</v>
      </c>
      <c r="T314">
        <f>COUNTIF('Feb 2022'!A:A,D314)+COUNTIF('Mar 2022'!A:A,D314)+COUNTIF('Apr 2022'!A:A,D314)+COUNTIF('May 2022'!A:A,D314)+COUNTIF('June 2022'!A:A,D314)+COUNTIF('July 2022'!A:A,D314)+COUNTIF('Aug 2022'!A:A,D314)+COUNTIF('Sep 2022'!A:A,D314)+COUNTIF('Oct 2022'!A:A,D314)+COUNTIF('Dec 2022'!A:A,D314)</f>
        <v>0</v>
      </c>
      <c r="U314" t="str">
        <f>VLOOKUP(Q314,'Capital Lookup'!A:B,2,FALSE)</f>
        <v>No</v>
      </c>
      <c r="V314" s="2">
        <f>IFERROR(VLOOKUP(LEFT(F314,10),'Find Purchase Orders'!B:J,9,FALSE),"")</f>
        <v>44592</v>
      </c>
      <c r="W314" s="25" t="s">
        <v>7261</v>
      </c>
    </row>
    <row r="315" spans="1:23" hidden="1">
      <c r="A315" s="25" t="s">
        <v>7261</v>
      </c>
      <c r="B315" s="25" t="s">
        <v>8342</v>
      </c>
      <c r="C315" s="25" t="s">
        <v>7264</v>
      </c>
      <c r="D315" s="25" t="s">
        <v>8374</v>
      </c>
      <c r="E315" s="25" t="s">
        <v>8229</v>
      </c>
      <c r="F315" s="25" t="s">
        <v>8379</v>
      </c>
      <c r="G315" s="25" t="s">
        <v>8380</v>
      </c>
      <c r="H315" s="21">
        <v>1017</v>
      </c>
      <c r="I315" s="25" t="s">
        <v>7296</v>
      </c>
      <c r="J315" s="25" t="s">
        <v>7288</v>
      </c>
      <c r="K315" s="25" t="s">
        <v>7262</v>
      </c>
      <c r="L315" s="25" t="s">
        <v>7259</v>
      </c>
      <c r="M315" s="21">
        <v>1017</v>
      </c>
      <c r="N315" s="21">
        <v>1017</v>
      </c>
      <c r="O315" s="21">
        <v>0</v>
      </c>
      <c r="P315" s="21">
        <v>1017</v>
      </c>
      <c r="Q315" s="25" t="s">
        <v>8346</v>
      </c>
      <c r="R315" s="1" t="str">
        <f t="shared" si="5"/>
        <v>ST10025</v>
      </c>
      <c r="S315" t="str">
        <f>VLOOKUP(R315,Data!$C$2:$D$261,2,0)</f>
        <v>Don Mills Seniors Apartments</v>
      </c>
      <c r="T315">
        <f>COUNTIF('Feb 2022'!A:A,D315)+COUNTIF('Mar 2022'!A:A,D315)+COUNTIF('Apr 2022'!A:A,D315)+COUNTIF('May 2022'!A:A,D315)+COUNTIF('June 2022'!A:A,D315)+COUNTIF('July 2022'!A:A,D315)+COUNTIF('Aug 2022'!A:A,D315)+COUNTIF('Sep 2022'!A:A,D315)+COUNTIF('Oct 2022'!A:A,D315)+COUNTIF('Dec 2022'!A:A,D315)</f>
        <v>0</v>
      </c>
      <c r="U315" t="str">
        <f>VLOOKUP(Q315,'Capital Lookup'!A:B,2,FALSE)</f>
        <v>No</v>
      </c>
      <c r="V315" s="2">
        <f>IFERROR(VLOOKUP(LEFT(F315,10),'Find Purchase Orders'!B:J,9,FALSE),"")</f>
        <v>44592</v>
      </c>
      <c r="W315" s="25" t="s">
        <v>7261</v>
      </c>
    </row>
    <row r="316" spans="1:23" hidden="1">
      <c r="A316" s="25" t="s">
        <v>7478</v>
      </c>
      <c r="B316" s="25" t="s">
        <v>8381</v>
      </c>
      <c r="C316" s="25" t="s">
        <v>7587</v>
      </c>
      <c r="D316" s="25" t="s">
        <v>8382</v>
      </c>
      <c r="E316" s="25" t="s">
        <v>7500</v>
      </c>
      <c r="F316" s="25" t="s">
        <v>8383</v>
      </c>
      <c r="G316" s="25" t="s">
        <v>8384</v>
      </c>
      <c r="H316" s="21">
        <v>5311</v>
      </c>
      <c r="I316" s="25" t="s">
        <v>7296</v>
      </c>
      <c r="J316" s="25" t="s">
        <v>7288</v>
      </c>
      <c r="K316" s="25" t="s">
        <v>7510</v>
      </c>
      <c r="L316" s="25" t="s">
        <v>8385</v>
      </c>
      <c r="M316" s="21">
        <v>5311</v>
      </c>
      <c r="N316" s="21">
        <v>5311</v>
      </c>
      <c r="O316" s="21">
        <v>0</v>
      </c>
      <c r="P316" s="21">
        <v>5311</v>
      </c>
      <c r="Q316" s="25" t="s">
        <v>8386</v>
      </c>
      <c r="R316" s="1" t="str">
        <f t="shared" si="5"/>
        <v>ST10151</v>
      </c>
      <c r="S316" t="str">
        <f>VLOOKUP(R316,Data!$C$2:$D$261,2,0)</f>
        <v>Bay Ridges</v>
      </c>
      <c r="T316">
        <f>COUNTIF('Feb 2022'!A:A,D316)+COUNTIF('Mar 2022'!A:A,D316)+COUNTIF('Apr 2022'!A:A,D316)+COUNTIF('May 2022'!A:A,D316)+COUNTIF('June 2022'!A:A,D316)+COUNTIF('July 2022'!A:A,D316)+COUNTIF('Aug 2022'!A:A,D316)+COUNTIF('Sep 2022'!A:A,D316)+COUNTIF('Oct 2022'!A:A,D316)+COUNTIF('Dec 2022'!A:A,D316)</f>
        <v>0</v>
      </c>
      <c r="U316" t="str">
        <f>VLOOKUP(Q316,'Capital Lookup'!A:B,2,FALSE)</f>
        <v>No</v>
      </c>
      <c r="V316" s="2">
        <f>IFERROR(VLOOKUP(LEFT(F316,10),'Find Purchase Orders'!B:J,9,FALSE),"")</f>
        <v>44589</v>
      </c>
      <c r="W316" s="25" t="s">
        <v>7261</v>
      </c>
    </row>
    <row r="317" spans="1:23" hidden="1">
      <c r="A317" s="25" t="s">
        <v>7261</v>
      </c>
      <c r="B317" s="25" t="s">
        <v>8387</v>
      </c>
      <c r="C317" s="25" t="s">
        <v>7264</v>
      </c>
      <c r="D317" s="25" t="s">
        <v>8388</v>
      </c>
      <c r="E317" s="25" t="s">
        <v>8389</v>
      </c>
      <c r="F317" s="25" t="s">
        <v>8390</v>
      </c>
      <c r="G317" s="25" t="s">
        <v>8391</v>
      </c>
      <c r="H317" s="21">
        <v>4557.1499999999996</v>
      </c>
      <c r="I317" s="25" t="s">
        <v>7296</v>
      </c>
      <c r="J317" s="25" t="s">
        <v>7288</v>
      </c>
      <c r="K317" s="25" t="s">
        <v>7262</v>
      </c>
      <c r="L317" s="25" t="s">
        <v>7259</v>
      </c>
      <c r="M317" s="21">
        <v>4557.1499999999996</v>
      </c>
      <c r="N317" s="21">
        <v>9196.2800000000007</v>
      </c>
      <c r="O317" s="21">
        <v>-4639.13</v>
      </c>
      <c r="P317" s="21">
        <v>4557.1499999999996</v>
      </c>
      <c r="Q317" s="25" t="s">
        <v>8392</v>
      </c>
      <c r="R317" s="1" t="str">
        <f t="shared" si="5"/>
        <v>ST10071</v>
      </c>
      <c r="S317" t="str">
        <f>VLOOKUP(R317,Data!$C$2:$D$261,2,0)</f>
        <v>Riverbend</v>
      </c>
      <c r="T317">
        <f>COUNTIF('Feb 2022'!A:A,D317)+COUNTIF('Mar 2022'!A:A,D317)+COUNTIF('Apr 2022'!A:A,D317)+COUNTIF('May 2022'!A:A,D317)+COUNTIF('June 2022'!A:A,D317)+COUNTIF('July 2022'!A:A,D317)+COUNTIF('Aug 2022'!A:A,D317)+COUNTIF('Sep 2022'!A:A,D317)+COUNTIF('Oct 2022'!A:A,D317)+COUNTIF('Dec 2022'!A:A,D317)</f>
        <v>0</v>
      </c>
      <c r="U317" t="str">
        <f>VLOOKUP(Q317,'Capital Lookup'!A:B,2,FALSE)</f>
        <v>No</v>
      </c>
      <c r="V317" s="2">
        <f>IFERROR(VLOOKUP(LEFT(F317,10),'Find Purchase Orders'!B:J,9,FALSE),"")</f>
        <v>44589</v>
      </c>
      <c r="W317" s="25" t="s">
        <v>7261</v>
      </c>
    </row>
    <row r="318" spans="1:23" hidden="1">
      <c r="A318" s="25" t="s">
        <v>7261</v>
      </c>
      <c r="B318" s="25" t="s">
        <v>8342</v>
      </c>
      <c r="C318" s="25" t="s">
        <v>7264</v>
      </c>
      <c r="D318" s="25" t="s">
        <v>8393</v>
      </c>
      <c r="E318" s="25" t="s">
        <v>8229</v>
      </c>
      <c r="F318" s="25" t="s">
        <v>8394</v>
      </c>
      <c r="G318" s="25" t="s">
        <v>8395</v>
      </c>
      <c r="H318" s="21">
        <v>2203.5</v>
      </c>
      <c r="I318" s="25" t="s">
        <v>7296</v>
      </c>
      <c r="J318" s="25" t="s">
        <v>7288</v>
      </c>
      <c r="K318" s="25" t="s">
        <v>7289</v>
      </c>
      <c r="L318" s="25" t="s">
        <v>7259</v>
      </c>
      <c r="M318" s="21">
        <v>2203.5</v>
      </c>
      <c r="N318" s="21">
        <v>2203.5</v>
      </c>
      <c r="O318" s="21">
        <v>0</v>
      </c>
      <c r="P318" s="21">
        <v>2203.5</v>
      </c>
      <c r="Q318" s="25" t="s">
        <v>8346</v>
      </c>
      <c r="R318" s="1" t="str">
        <f t="shared" si="5"/>
        <v>ST10025</v>
      </c>
      <c r="S318" t="str">
        <f>VLOOKUP(R318,Data!$C$2:$D$261,2,0)</f>
        <v>Don Mills Seniors Apartments</v>
      </c>
      <c r="T318">
        <f>COUNTIF('Feb 2022'!A:A,D318)+COUNTIF('Mar 2022'!A:A,D318)+COUNTIF('Apr 2022'!A:A,D318)+COUNTIF('May 2022'!A:A,D318)+COUNTIF('June 2022'!A:A,D318)+COUNTIF('July 2022'!A:A,D318)+COUNTIF('Aug 2022'!A:A,D318)+COUNTIF('Sep 2022'!A:A,D318)+COUNTIF('Oct 2022'!A:A,D318)+COUNTIF('Dec 2022'!A:A,D318)</f>
        <v>0</v>
      </c>
      <c r="U318" t="str">
        <f>VLOOKUP(Q318,'Capital Lookup'!A:B,2,FALSE)</f>
        <v>No</v>
      </c>
      <c r="V318" s="2">
        <f>IFERROR(VLOOKUP(LEFT(F318,10),'Find Purchase Orders'!B:J,9,FALSE),"")</f>
        <v>44589</v>
      </c>
      <c r="W318" s="25" t="s">
        <v>7261</v>
      </c>
    </row>
    <row r="319" spans="1:23" hidden="1">
      <c r="A319" s="25" t="s">
        <v>7261</v>
      </c>
      <c r="B319" s="25" t="s">
        <v>8342</v>
      </c>
      <c r="C319" s="25" t="s">
        <v>7264</v>
      </c>
      <c r="D319" s="25" t="s">
        <v>8396</v>
      </c>
      <c r="E319" s="25" t="s">
        <v>8229</v>
      </c>
      <c r="F319" s="25" t="s">
        <v>8397</v>
      </c>
      <c r="G319" s="25" t="s">
        <v>8398</v>
      </c>
      <c r="H319" s="21">
        <v>11951.6</v>
      </c>
      <c r="I319" s="25" t="s">
        <v>7296</v>
      </c>
      <c r="J319" s="25" t="s">
        <v>7288</v>
      </c>
      <c r="K319" s="25" t="s">
        <v>7262</v>
      </c>
      <c r="L319" s="25" t="s">
        <v>7259</v>
      </c>
      <c r="M319" s="21">
        <v>11951.6</v>
      </c>
      <c r="N319" s="21">
        <v>11951.6</v>
      </c>
      <c r="O319" s="21">
        <v>0</v>
      </c>
      <c r="P319" s="21">
        <v>11951.6</v>
      </c>
      <c r="Q319" s="25" t="s">
        <v>8346</v>
      </c>
      <c r="R319" s="1" t="str">
        <f t="shared" si="5"/>
        <v>ST10025</v>
      </c>
      <c r="S319" t="str">
        <f>VLOOKUP(R319,Data!$C$2:$D$261,2,0)</f>
        <v>Don Mills Seniors Apartments</v>
      </c>
      <c r="T319">
        <f>COUNTIF('Feb 2022'!A:A,D319)+COUNTIF('Mar 2022'!A:A,D319)+COUNTIF('Apr 2022'!A:A,D319)+COUNTIF('May 2022'!A:A,D319)+COUNTIF('June 2022'!A:A,D319)+COUNTIF('July 2022'!A:A,D319)+COUNTIF('Aug 2022'!A:A,D319)+COUNTIF('Sep 2022'!A:A,D319)+COUNTIF('Oct 2022'!A:A,D319)+COUNTIF('Dec 2022'!A:A,D319)</f>
        <v>0</v>
      </c>
      <c r="U319" t="str">
        <f>VLOOKUP(Q319,'Capital Lookup'!A:B,2,FALSE)</f>
        <v>No</v>
      </c>
      <c r="V319" s="2">
        <f>IFERROR(VLOOKUP(LEFT(F319,10),'Find Purchase Orders'!B:J,9,FALSE),"")</f>
        <v>44589</v>
      </c>
      <c r="W319" s="25" t="s">
        <v>7261</v>
      </c>
    </row>
    <row r="320" spans="1:23" hidden="1">
      <c r="A320" s="25" t="s">
        <v>7261</v>
      </c>
      <c r="B320" s="25" t="s">
        <v>8342</v>
      </c>
      <c r="C320" s="25" t="s">
        <v>7264</v>
      </c>
      <c r="D320" s="25" t="s">
        <v>8399</v>
      </c>
      <c r="E320" s="25" t="s">
        <v>8229</v>
      </c>
      <c r="F320" s="25" t="s">
        <v>8400</v>
      </c>
      <c r="G320" s="25" t="s">
        <v>8401</v>
      </c>
      <c r="H320" s="21">
        <v>14071.1</v>
      </c>
      <c r="I320" s="25" t="s">
        <v>7296</v>
      </c>
      <c r="J320" s="25" t="s">
        <v>7288</v>
      </c>
      <c r="K320" s="25" t="s">
        <v>7262</v>
      </c>
      <c r="L320" s="25" t="s">
        <v>7259</v>
      </c>
      <c r="M320" s="21">
        <v>14071.1</v>
      </c>
      <c r="N320" s="21">
        <v>14071.1</v>
      </c>
      <c r="O320" s="21">
        <v>0</v>
      </c>
      <c r="P320" s="21">
        <v>14071.1</v>
      </c>
      <c r="Q320" s="25" t="s">
        <v>8346</v>
      </c>
      <c r="R320" s="1" t="str">
        <f t="shared" si="5"/>
        <v>ST10025</v>
      </c>
      <c r="S320" t="str">
        <f>VLOOKUP(R320,Data!$C$2:$D$261,2,0)</f>
        <v>Don Mills Seniors Apartments</v>
      </c>
      <c r="T320">
        <f>COUNTIF('Feb 2022'!A:A,D320)+COUNTIF('Mar 2022'!A:A,D320)+COUNTIF('Apr 2022'!A:A,D320)+COUNTIF('May 2022'!A:A,D320)+COUNTIF('June 2022'!A:A,D320)+COUNTIF('July 2022'!A:A,D320)+COUNTIF('Aug 2022'!A:A,D320)+COUNTIF('Sep 2022'!A:A,D320)+COUNTIF('Oct 2022'!A:A,D320)+COUNTIF('Dec 2022'!A:A,D320)</f>
        <v>0</v>
      </c>
      <c r="U320" t="str">
        <f>VLOOKUP(Q320,'Capital Lookup'!A:B,2,FALSE)</f>
        <v>No</v>
      </c>
      <c r="V320" s="2">
        <f>IFERROR(VLOOKUP(LEFT(F320,10),'Find Purchase Orders'!B:J,9,FALSE),"")</f>
        <v>44589</v>
      </c>
      <c r="W320" s="25" t="s">
        <v>7261</v>
      </c>
    </row>
    <row r="321" spans="1:23" hidden="1">
      <c r="A321" s="25" t="s">
        <v>7261</v>
      </c>
      <c r="B321" s="25" t="s">
        <v>8342</v>
      </c>
      <c r="C321" s="25" t="s">
        <v>7264</v>
      </c>
      <c r="D321" s="25" t="s">
        <v>8402</v>
      </c>
      <c r="E321" s="25" t="s">
        <v>8229</v>
      </c>
      <c r="F321" s="25" t="s">
        <v>8403</v>
      </c>
      <c r="G321" s="25" t="s">
        <v>8404</v>
      </c>
      <c r="H321" s="21">
        <v>16699.48</v>
      </c>
      <c r="I321" s="25" t="s">
        <v>7296</v>
      </c>
      <c r="J321" s="25" t="s">
        <v>7288</v>
      </c>
      <c r="K321" s="25" t="s">
        <v>7262</v>
      </c>
      <c r="L321" s="25" t="s">
        <v>7259</v>
      </c>
      <c r="M321" s="21">
        <v>16699.48</v>
      </c>
      <c r="N321" s="21">
        <v>16699.48</v>
      </c>
      <c r="O321" s="21">
        <v>0</v>
      </c>
      <c r="P321" s="21">
        <v>16699.48</v>
      </c>
      <c r="Q321" s="25" t="s">
        <v>8346</v>
      </c>
      <c r="R321" s="1" t="str">
        <f t="shared" si="5"/>
        <v>ST10025</v>
      </c>
      <c r="S321" t="str">
        <f>VLOOKUP(R321,Data!$C$2:$D$261,2,0)</f>
        <v>Don Mills Seniors Apartments</v>
      </c>
      <c r="T321">
        <f>COUNTIF('Feb 2022'!A:A,D321)+COUNTIF('Mar 2022'!A:A,D321)+COUNTIF('Apr 2022'!A:A,D321)+COUNTIF('May 2022'!A:A,D321)+COUNTIF('June 2022'!A:A,D321)+COUNTIF('July 2022'!A:A,D321)+COUNTIF('Aug 2022'!A:A,D321)+COUNTIF('Sep 2022'!A:A,D321)+COUNTIF('Oct 2022'!A:A,D321)+COUNTIF('Dec 2022'!A:A,D321)</f>
        <v>0</v>
      </c>
      <c r="U321" t="str">
        <f>VLOOKUP(Q321,'Capital Lookup'!A:B,2,FALSE)</f>
        <v>No</v>
      </c>
      <c r="V321" s="2">
        <f>IFERROR(VLOOKUP(LEFT(F321,10),'Find Purchase Orders'!B:J,9,FALSE),"")</f>
        <v>44589</v>
      </c>
      <c r="W321" s="25" t="s">
        <v>7261</v>
      </c>
    </row>
    <row r="322" spans="1:23" hidden="1">
      <c r="A322" s="25" t="s">
        <v>7261</v>
      </c>
      <c r="B322" s="25" t="s">
        <v>8342</v>
      </c>
      <c r="C322" s="25" t="s">
        <v>7264</v>
      </c>
      <c r="D322" s="25" t="s">
        <v>8402</v>
      </c>
      <c r="E322" s="25" t="s">
        <v>8229</v>
      </c>
      <c r="F322" s="25" t="s">
        <v>8405</v>
      </c>
      <c r="G322" s="25" t="s">
        <v>8406</v>
      </c>
      <c r="H322" s="21">
        <v>1017</v>
      </c>
      <c r="I322" s="25" t="s">
        <v>7296</v>
      </c>
      <c r="J322" s="25" t="s">
        <v>7288</v>
      </c>
      <c r="K322" s="25" t="s">
        <v>7262</v>
      </c>
      <c r="L322" s="25" t="s">
        <v>7259</v>
      </c>
      <c r="M322" s="21">
        <v>1017</v>
      </c>
      <c r="N322" s="21">
        <v>1017</v>
      </c>
      <c r="O322" s="21">
        <v>0</v>
      </c>
      <c r="P322" s="21">
        <v>1017</v>
      </c>
      <c r="Q322" s="25" t="s">
        <v>8346</v>
      </c>
      <c r="R322" s="1" t="str">
        <f t="shared" si="5"/>
        <v>ST10025</v>
      </c>
      <c r="S322" t="str">
        <f>VLOOKUP(R322,Data!$C$2:$D$261,2,0)</f>
        <v>Don Mills Seniors Apartments</v>
      </c>
      <c r="T322">
        <f>COUNTIF('Feb 2022'!A:A,D322)+COUNTIF('Mar 2022'!A:A,D322)+COUNTIF('Apr 2022'!A:A,D322)+COUNTIF('May 2022'!A:A,D322)+COUNTIF('June 2022'!A:A,D322)+COUNTIF('July 2022'!A:A,D322)+COUNTIF('Aug 2022'!A:A,D322)+COUNTIF('Sep 2022'!A:A,D322)+COUNTIF('Oct 2022'!A:A,D322)+COUNTIF('Dec 2022'!A:A,D322)</f>
        <v>0</v>
      </c>
      <c r="U322" t="str">
        <f>VLOOKUP(Q322,'Capital Lookup'!A:B,2,FALSE)</f>
        <v>No</v>
      </c>
      <c r="V322" s="2">
        <f>IFERROR(VLOOKUP(LEFT(F322,10),'Find Purchase Orders'!B:J,9,FALSE),"")</f>
        <v>44589</v>
      </c>
      <c r="W322" s="25" t="s">
        <v>7261</v>
      </c>
    </row>
    <row r="323" spans="1:23" hidden="1">
      <c r="A323" s="25" t="s">
        <v>7261</v>
      </c>
      <c r="B323" s="25" t="s">
        <v>8387</v>
      </c>
      <c r="C323" s="25" t="s">
        <v>7264</v>
      </c>
      <c r="D323" s="25" t="s">
        <v>8407</v>
      </c>
      <c r="E323" s="25" t="s">
        <v>8389</v>
      </c>
      <c r="F323" s="25" t="s">
        <v>8408</v>
      </c>
      <c r="G323" s="25" t="s">
        <v>8409</v>
      </c>
      <c r="H323" s="21">
        <v>525</v>
      </c>
      <c r="I323" s="25" t="s">
        <v>7296</v>
      </c>
      <c r="J323" s="25" t="s">
        <v>7288</v>
      </c>
      <c r="K323" s="25" t="s">
        <v>7258</v>
      </c>
      <c r="L323" s="25" t="s">
        <v>7259</v>
      </c>
      <c r="M323" s="21">
        <v>525</v>
      </c>
      <c r="N323" s="21">
        <v>525</v>
      </c>
      <c r="O323" s="21">
        <v>0</v>
      </c>
      <c r="P323" s="21">
        <v>525</v>
      </c>
      <c r="Q323" s="25" t="s">
        <v>8392</v>
      </c>
      <c r="R323" s="1" t="str">
        <f t="shared" si="5"/>
        <v>ST10071</v>
      </c>
      <c r="S323" t="str">
        <f>VLOOKUP(R323,Data!$C$2:$D$261,2,0)</f>
        <v>Riverbend</v>
      </c>
      <c r="T323">
        <f>COUNTIF('Feb 2022'!A:A,D323)+COUNTIF('Mar 2022'!A:A,D323)+COUNTIF('Apr 2022'!A:A,D323)+COUNTIF('May 2022'!A:A,D323)+COUNTIF('June 2022'!A:A,D323)+COUNTIF('July 2022'!A:A,D323)+COUNTIF('Aug 2022'!A:A,D323)+COUNTIF('Sep 2022'!A:A,D323)+COUNTIF('Oct 2022'!A:A,D323)+COUNTIF('Dec 2022'!A:A,D323)</f>
        <v>0</v>
      </c>
      <c r="U323" t="str">
        <f>VLOOKUP(Q323,'Capital Lookup'!A:B,2,FALSE)</f>
        <v>No</v>
      </c>
      <c r="V323" s="2">
        <f>IFERROR(VLOOKUP(LEFT(F323,10),'Find Purchase Orders'!B:J,9,FALSE),"")</f>
        <v>44589</v>
      </c>
      <c r="W323" s="25" t="s">
        <v>7261</v>
      </c>
    </row>
    <row r="324" spans="1:23" hidden="1">
      <c r="A324" s="25" t="s">
        <v>7261</v>
      </c>
      <c r="B324" s="25" t="s">
        <v>8387</v>
      </c>
      <c r="C324" s="25" t="s">
        <v>7264</v>
      </c>
      <c r="D324" s="25" t="s">
        <v>8407</v>
      </c>
      <c r="E324" s="25" t="s">
        <v>8389</v>
      </c>
      <c r="F324" s="25" t="s">
        <v>8410</v>
      </c>
      <c r="G324" s="25" t="s">
        <v>8411</v>
      </c>
      <c r="H324" s="21">
        <v>13128.66</v>
      </c>
      <c r="I324" s="25" t="s">
        <v>7296</v>
      </c>
      <c r="J324" s="25" t="s">
        <v>7288</v>
      </c>
      <c r="K324" s="25" t="s">
        <v>7262</v>
      </c>
      <c r="L324" s="25" t="s">
        <v>7259</v>
      </c>
      <c r="M324" s="21">
        <v>13128.66</v>
      </c>
      <c r="N324" s="21">
        <v>13128.66</v>
      </c>
      <c r="O324" s="21">
        <v>0</v>
      </c>
      <c r="P324" s="21">
        <v>13128.66</v>
      </c>
      <c r="Q324" s="25" t="s">
        <v>8392</v>
      </c>
      <c r="R324" s="1" t="str">
        <f t="shared" si="5"/>
        <v>ST10071</v>
      </c>
      <c r="S324" t="str">
        <f>VLOOKUP(R324,Data!$C$2:$D$261,2,0)</f>
        <v>Riverbend</v>
      </c>
      <c r="T324">
        <f>COUNTIF('Feb 2022'!A:A,D324)+COUNTIF('Mar 2022'!A:A,D324)+COUNTIF('Apr 2022'!A:A,D324)+COUNTIF('May 2022'!A:A,D324)+COUNTIF('June 2022'!A:A,D324)+COUNTIF('July 2022'!A:A,D324)+COUNTIF('Aug 2022'!A:A,D324)+COUNTIF('Sep 2022'!A:A,D324)+COUNTIF('Oct 2022'!A:A,D324)+COUNTIF('Dec 2022'!A:A,D324)</f>
        <v>0</v>
      </c>
      <c r="U324" t="str">
        <f>VLOOKUP(Q324,'Capital Lookup'!A:B,2,FALSE)</f>
        <v>No</v>
      </c>
      <c r="V324" s="2">
        <f>IFERROR(VLOOKUP(LEFT(F324,10),'Find Purchase Orders'!B:J,9,FALSE),"")</f>
        <v>44589</v>
      </c>
      <c r="W324" s="25" t="s">
        <v>7261</v>
      </c>
    </row>
    <row r="325" spans="1:23" hidden="1">
      <c r="A325" s="25" t="s">
        <v>7261</v>
      </c>
      <c r="B325" s="25" t="s">
        <v>8387</v>
      </c>
      <c r="C325" s="25" t="s">
        <v>7264</v>
      </c>
      <c r="D325" s="25" t="s">
        <v>8412</v>
      </c>
      <c r="E325" s="25" t="s">
        <v>8389</v>
      </c>
      <c r="H325" s="21">
        <v>14465.41</v>
      </c>
      <c r="I325" s="25" t="s">
        <v>7257</v>
      </c>
      <c r="K325" s="25" t="s">
        <v>7262</v>
      </c>
      <c r="L325" s="25" t="s">
        <v>7259</v>
      </c>
      <c r="M325" s="22">
        <v>0</v>
      </c>
      <c r="N325" s="22">
        <v>0</v>
      </c>
      <c r="O325" s="21">
        <v>0</v>
      </c>
      <c r="P325" s="21">
        <v>688.83</v>
      </c>
      <c r="Q325" s="25" t="s">
        <v>8392</v>
      </c>
      <c r="R325" s="1" t="str">
        <f t="shared" si="5"/>
        <v>ST10071</v>
      </c>
      <c r="S325" t="str">
        <f>VLOOKUP(R325,Data!$C$2:$D$261,2,0)</f>
        <v>Riverbend</v>
      </c>
      <c r="T325">
        <f>COUNTIF('Feb 2022'!A:A,D325)+COUNTIF('Mar 2022'!A:A,D325)+COUNTIF('Apr 2022'!A:A,D325)+COUNTIF('May 2022'!A:A,D325)+COUNTIF('June 2022'!A:A,D325)+COUNTIF('July 2022'!A:A,D325)+COUNTIF('Aug 2022'!A:A,D325)+COUNTIF('Sep 2022'!A:A,D325)+COUNTIF('Oct 2022'!A:A,D325)+COUNTIF('Dec 2022'!A:A,D325)</f>
        <v>0</v>
      </c>
      <c r="U325" t="str">
        <f>VLOOKUP(Q325,'Capital Lookup'!A:B,2,FALSE)</f>
        <v>No</v>
      </c>
      <c r="V325" s="2" t="str">
        <f>IFERROR(VLOOKUP(LEFT(F325,10),'Find Purchase Orders'!B:J,9,FALSE),"")</f>
        <v/>
      </c>
      <c r="W325" s="25" t="s">
        <v>7261</v>
      </c>
    </row>
    <row r="326" spans="1:23" hidden="1">
      <c r="A326" s="25" t="s">
        <v>8413</v>
      </c>
      <c r="B326" s="25" t="s">
        <v>7479</v>
      </c>
      <c r="C326" s="25" t="s">
        <v>7264</v>
      </c>
      <c r="D326" s="25" t="s">
        <v>8414</v>
      </c>
      <c r="E326" s="25" t="s">
        <v>8415</v>
      </c>
      <c r="H326" s="21">
        <v>488.89</v>
      </c>
      <c r="I326" s="25" t="s">
        <v>7257</v>
      </c>
      <c r="K326" s="25" t="s">
        <v>8416</v>
      </c>
      <c r="L326" s="25" t="s">
        <v>7275</v>
      </c>
      <c r="M326" s="22">
        <v>0</v>
      </c>
      <c r="N326" s="22">
        <v>0</v>
      </c>
      <c r="O326" s="21">
        <v>0</v>
      </c>
      <c r="P326" s="21">
        <v>56.24</v>
      </c>
      <c r="Q326" s="25"/>
      <c r="R326" s="1" t="str">
        <f t="shared" si="5"/>
        <v>ST10027</v>
      </c>
      <c r="S326" t="str">
        <f>VLOOKUP(R326,Data!$C$2:$D$261,2,0)</f>
        <v>Glynnwood</v>
      </c>
      <c r="T326">
        <f>COUNTIF('Feb 2022'!A:A,D326)+COUNTIF('Mar 2022'!A:A,D326)+COUNTIF('Apr 2022'!A:A,D326)+COUNTIF('May 2022'!A:A,D326)+COUNTIF('June 2022'!A:A,D326)+COUNTIF('July 2022'!A:A,D326)+COUNTIF('Aug 2022'!A:A,D326)+COUNTIF('Sep 2022'!A:A,D326)+COUNTIF('Oct 2022'!A:A,D326)+COUNTIF('Dec 2022'!A:A,D326)</f>
        <v>0</v>
      </c>
      <c r="U326" t="e">
        <f>VLOOKUP(Q326,'Capital Lookup'!A:B,2,FALSE)</f>
        <v>#N/A</v>
      </c>
      <c r="V326" s="2" t="str">
        <f>IFERROR(VLOOKUP(LEFT(F326,10),'Find Purchase Orders'!B:J,9,FALSE),"")</f>
        <v/>
      </c>
      <c r="W326" s="25" t="s">
        <v>7261</v>
      </c>
    </row>
    <row r="327" spans="1:23" hidden="1">
      <c r="A327" s="25" t="s">
        <v>7261</v>
      </c>
      <c r="B327" s="25" t="s">
        <v>8387</v>
      </c>
      <c r="C327" s="25" t="s">
        <v>7264</v>
      </c>
      <c r="D327" s="25" t="s">
        <v>8417</v>
      </c>
      <c r="E327" s="25" t="s">
        <v>8389</v>
      </c>
      <c r="H327" s="21">
        <v>12027.7</v>
      </c>
      <c r="I327" s="25" t="s">
        <v>7257</v>
      </c>
      <c r="K327" s="25" t="s">
        <v>7262</v>
      </c>
      <c r="L327" s="25" t="s">
        <v>7259</v>
      </c>
      <c r="M327" s="22">
        <v>0</v>
      </c>
      <c r="N327" s="22">
        <v>0</v>
      </c>
      <c r="O327" s="21">
        <v>0</v>
      </c>
      <c r="P327" s="21">
        <v>572.75</v>
      </c>
      <c r="Q327" s="25" t="s">
        <v>8392</v>
      </c>
      <c r="R327" s="1" t="str">
        <f t="shared" si="5"/>
        <v>ST10071</v>
      </c>
      <c r="S327" t="str">
        <f>VLOOKUP(R327,Data!$C$2:$D$261,2,0)</f>
        <v>Riverbend</v>
      </c>
      <c r="T327">
        <f>COUNTIF('Feb 2022'!A:A,D327)+COUNTIF('Mar 2022'!A:A,D327)+COUNTIF('Apr 2022'!A:A,D327)+COUNTIF('May 2022'!A:A,D327)+COUNTIF('June 2022'!A:A,D327)+COUNTIF('July 2022'!A:A,D327)+COUNTIF('Aug 2022'!A:A,D327)+COUNTIF('Sep 2022'!A:A,D327)+COUNTIF('Oct 2022'!A:A,D327)+COUNTIF('Dec 2022'!A:A,D327)</f>
        <v>0</v>
      </c>
      <c r="U327" t="str">
        <f>VLOOKUP(Q327,'Capital Lookup'!A:B,2,FALSE)</f>
        <v>No</v>
      </c>
      <c r="V327" s="2" t="str">
        <f>IFERROR(VLOOKUP(LEFT(F327,10),'Find Purchase Orders'!B:J,9,FALSE),"")</f>
        <v/>
      </c>
      <c r="W327" s="25" t="s">
        <v>7261</v>
      </c>
    </row>
    <row r="328" spans="1:23" hidden="1">
      <c r="A328" s="25" t="s">
        <v>7261</v>
      </c>
      <c r="B328" s="25" t="s">
        <v>7662</v>
      </c>
      <c r="C328" s="25" t="s">
        <v>7264</v>
      </c>
      <c r="D328" s="25" t="s">
        <v>8418</v>
      </c>
      <c r="E328" s="25" t="s">
        <v>8419</v>
      </c>
      <c r="H328" s="21">
        <v>3170</v>
      </c>
      <c r="I328" s="25" t="s">
        <v>7257</v>
      </c>
      <c r="K328" s="25" t="s">
        <v>7646</v>
      </c>
      <c r="L328" s="25" t="s">
        <v>7652</v>
      </c>
      <c r="M328" s="22">
        <v>0</v>
      </c>
      <c r="N328" s="22">
        <v>0</v>
      </c>
      <c r="O328" s="21">
        <v>0</v>
      </c>
      <c r="P328" s="21">
        <v>0</v>
      </c>
      <c r="Q328" s="25" t="s">
        <v>7666</v>
      </c>
      <c r="R328" s="1" t="str">
        <f t="shared" si="5"/>
        <v>ST10055</v>
      </c>
      <c r="S328" t="str">
        <f>VLOOKUP(R328,Data!$C$2:$D$261,2,0)</f>
        <v>Hollyburn House</v>
      </c>
      <c r="T328">
        <f>COUNTIF('Feb 2022'!A:A,D328)+COUNTIF('Mar 2022'!A:A,D328)+COUNTIF('Apr 2022'!A:A,D328)+COUNTIF('May 2022'!A:A,D328)+COUNTIF('June 2022'!A:A,D328)+COUNTIF('July 2022'!A:A,D328)+COUNTIF('Aug 2022'!A:A,D328)+COUNTIF('Sep 2022'!A:A,D328)+COUNTIF('Oct 2022'!A:A,D328)+COUNTIF('Dec 2022'!A:A,D328)</f>
        <v>0</v>
      </c>
      <c r="U328" t="str">
        <f>VLOOKUP(Q328,'Capital Lookup'!A:B,2,FALSE)</f>
        <v>Yes</v>
      </c>
      <c r="V328" s="2" t="str">
        <f>IFERROR(VLOOKUP(LEFT(F328,10),'Find Purchase Orders'!B:J,9,FALSE),"")</f>
        <v/>
      </c>
      <c r="W328" s="25" t="s">
        <v>7261</v>
      </c>
    </row>
    <row r="329" spans="1:23" hidden="1">
      <c r="A329" s="25" t="s">
        <v>7261</v>
      </c>
      <c r="B329" s="25" t="s">
        <v>7472</v>
      </c>
      <c r="C329" s="25" t="s">
        <v>7264</v>
      </c>
      <c r="D329" s="25" t="s">
        <v>8420</v>
      </c>
      <c r="E329" s="25" t="s">
        <v>7474</v>
      </c>
      <c r="F329" s="25" t="s">
        <v>8421</v>
      </c>
      <c r="G329" s="25" t="s">
        <v>8422</v>
      </c>
      <c r="H329" s="21">
        <v>1076.25</v>
      </c>
      <c r="I329" s="25" t="s">
        <v>7296</v>
      </c>
      <c r="J329" s="25" t="s">
        <v>7288</v>
      </c>
      <c r="K329" s="25" t="s">
        <v>7289</v>
      </c>
      <c r="L329" s="25" t="s">
        <v>7259</v>
      </c>
      <c r="M329" s="21">
        <v>1076.25</v>
      </c>
      <c r="N329" s="21">
        <v>1076.25</v>
      </c>
      <c r="O329" s="21">
        <v>0</v>
      </c>
      <c r="P329" s="21">
        <v>1076.25</v>
      </c>
      <c r="Q329" s="25" t="s">
        <v>7477</v>
      </c>
      <c r="R329" s="1" t="str">
        <f t="shared" si="5"/>
        <v>ST10074</v>
      </c>
      <c r="S329" t="str">
        <f>VLOOKUP(R329,Data!$C$2:$D$261,2,0)</f>
        <v>McKenzie Towne Retirement</v>
      </c>
      <c r="T329">
        <f>COUNTIF('Feb 2022'!A:A,D329)+COUNTIF('Mar 2022'!A:A,D329)+COUNTIF('Apr 2022'!A:A,D329)+COUNTIF('May 2022'!A:A,D329)+COUNTIF('June 2022'!A:A,D329)+COUNTIF('July 2022'!A:A,D329)+COUNTIF('Aug 2022'!A:A,D329)+COUNTIF('Sep 2022'!A:A,D329)+COUNTIF('Oct 2022'!A:A,D329)+COUNTIF('Dec 2022'!A:A,D329)</f>
        <v>0</v>
      </c>
      <c r="U329" t="str">
        <f>VLOOKUP(Q329,'Capital Lookup'!A:B,2,FALSE)</f>
        <v>No</v>
      </c>
      <c r="V329" s="2">
        <f>IFERROR(VLOOKUP(LEFT(F329,10),'Find Purchase Orders'!B:J,9,FALSE),"")</f>
        <v>44589</v>
      </c>
      <c r="W329" s="25" t="s">
        <v>7261</v>
      </c>
    </row>
    <row r="330" spans="1:23" hidden="1">
      <c r="A330" s="25" t="s">
        <v>7261</v>
      </c>
      <c r="B330" s="25" t="s">
        <v>7662</v>
      </c>
      <c r="C330" s="25" t="s">
        <v>7264</v>
      </c>
      <c r="D330" s="25" t="s">
        <v>1103</v>
      </c>
      <c r="E330" s="25" t="s">
        <v>8423</v>
      </c>
      <c r="F330" s="25" t="s">
        <v>8424</v>
      </c>
      <c r="G330" s="25" t="s">
        <v>8425</v>
      </c>
      <c r="H330" s="21">
        <v>4181.78</v>
      </c>
      <c r="I330" s="25" t="s">
        <v>7296</v>
      </c>
      <c r="J330" s="25" t="s">
        <v>7288</v>
      </c>
      <c r="K330" s="25" t="s">
        <v>7262</v>
      </c>
      <c r="L330" s="25" t="s">
        <v>7259</v>
      </c>
      <c r="M330" s="21">
        <v>4181.78</v>
      </c>
      <c r="N330" s="21">
        <v>4181.78</v>
      </c>
      <c r="O330" s="21">
        <v>0</v>
      </c>
      <c r="P330" s="21">
        <v>4181.78</v>
      </c>
      <c r="Q330" s="25" t="s">
        <v>8426</v>
      </c>
      <c r="R330" s="1" t="str">
        <f t="shared" si="5"/>
        <v>ST10055</v>
      </c>
      <c r="S330" t="str">
        <f>VLOOKUP(R330,Data!$C$2:$D$261,2,0)</f>
        <v>Hollyburn House</v>
      </c>
      <c r="T330">
        <f>COUNTIF('Feb 2022'!A:A,D330)+COUNTIF('Mar 2022'!A:A,D330)+COUNTIF('Apr 2022'!A:A,D330)+COUNTIF('May 2022'!A:A,D330)+COUNTIF('June 2022'!A:A,D330)+COUNTIF('July 2022'!A:A,D330)+COUNTIF('Aug 2022'!A:A,D330)+COUNTIF('Sep 2022'!A:A,D330)+COUNTIF('Oct 2022'!A:A,D330)+COUNTIF('Dec 2022'!A:A,D330)</f>
        <v>1</v>
      </c>
      <c r="U330" t="str">
        <f>VLOOKUP(Q330,'Capital Lookup'!A:B,2,FALSE)</f>
        <v>No</v>
      </c>
      <c r="V330" s="2">
        <f>IFERROR(VLOOKUP(LEFT(F330,10),'Find Purchase Orders'!B:J,9,FALSE),"")</f>
        <v>44593</v>
      </c>
      <c r="W330" s="25" t="s">
        <v>7261</v>
      </c>
    </row>
    <row r="331" spans="1:23" hidden="1">
      <c r="A331" s="25" t="s">
        <v>7261</v>
      </c>
      <c r="B331" s="25" t="s">
        <v>7662</v>
      </c>
      <c r="C331" s="25" t="s">
        <v>7264</v>
      </c>
      <c r="D331" s="25" t="s">
        <v>1103</v>
      </c>
      <c r="E331" s="25" t="s">
        <v>8423</v>
      </c>
      <c r="F331" s="25" t="s">
        <v>8427</v>
      </c>
      <c r="G331" s="25" t="s">
        <v>8428</v>
      </c>
      <c r="H331" s="21">
        <v>256.2</v>
      </c>
      <c r="I331" s="25" t="s">
        <v>7296</v>
      </c>
      <c r="J331" s="25" t="s">
        <v>7288</v>
      </c>
      <c r="K331" s="25" t="s">
        <v>7262</v>
      </c>
      <c r="L331" s="25" t="s">
        <v>7259</v>
      </c>
      <c r="M331" s="21">
        <v>256.2</v>
      </c>
      <c r="N331" s="21">
        <v>256.2</v>
      </c>
      <c r="O331" s="21">
        <v>0</v>
      </c>
      <c r="P331" s="21">
        <v>256.2</v>
      </c>
      <c r="Q331" s="25" t="s">
        <v>8426</v>
      </c>
      <c r="R331" s="1" t="str">
        <f t="shared" si="5"/>
        <v>ST10055</v>
      </c>
      <c r="S331" t="str">
        <f>VLOOKUP(R331,Data!$C$2:$D$261,2,0)</f>
        <v>Hollyburn House</v>
      </c>
      <c r="T331">
        <f>COUNTIF('Feb 2022'!A:A,D331)+COUNTIF('Mar 2022'!A:A,D331)+COUNTIF('Apr 2022'!A:A,D331)+COUNTIF('May 2022'!A:A,D331)+COUNTIF('June 2022'!A:A,D331)+COUNTIF('July 2022'!A:A,D331)+COUNTIF('Aug 2022'!A:A,D331)+COUNTIF('Sep 2022'!A:A,D331)+COUNTIF('Oct 2022'!A:A,D331)+COUNTIF('Dec 2022'!A:A,D331)</f>
        <v>1</v>
      </c>
      <c r="U331" t="str">
        <f>VLOOKUP(Q331,'Capital Lookup'!A:B,2,FALSE)</f>
        <v>No</v>
      </c>
      <c r="V331" s="2">
        <f>IFERROR(VLOOKUP(LEFT(F331,10),'Find Purchase Orders'!B:J,9,FALSE),"")</f>
        <v>44593</v>
      </c>
      <c r="W331" s="25" t="s">
        <v>7261</v>
      </c>
    </row>
    <row r="332" spans="1:23" hidden="1">
      <c r="A332" s="25" t="s">
        <v>7252</v>
      </c>
      <c r="B332" s="25" t="s">
        <v>7574</v>
      </c>
      <c r="C332" s="25" t="s">
        <v>7254</v>
      </c>
      <c r="D332" s="25" t="s">
        <v>8429</v>
      </c>
      <c r="E332" s="25" t="s">
        <v>8200</v>
      </c>
      <c r="F332" s="25" t="s">
        <v>8430</v>
      </c>
      <c r="G332" s="25" t="s">
        <v>8431</v>
      </c>
      <c r="H332" s="21">
        <v>248.6</v>
      </c>
      <c r="I332" s="25" t="s">
        <v>7296</v>
      </c>
      <c r="J332" s="25" t="s">
        <v>7288</v>
      </c>
      <c r="K332" s="25" t="s">
        <v>7289</v>
      </c>
      <c r="L332" s="25" t="s">
        <v>7259</v>
      </c>
      <c r="M332" s="21">
        <v>248.6</v>
      </c>
      <c r="N332" s="21">
        <v>248.6</v>
      </c>
      <c r="O332" s="21">
        <v>0</v>
      </c>
      <c r="P332" s="21">
        <v>248.6</v>
      </c>
      <c r="Q332" s="25" t="s">
        <v>8203</v>
      </c>
      <c r="R332" s="1" t="str">
        <f t="shared" ref="R332:R395" si="6">CONCATENATE("ST",LEFT(B332,5))</f>
        <v>ST10039</v>
      </c>
      <c r="S332" t="str">
        <f>VLOOKUP(R332,Data!$C$2:$D$261,2,0)</f>
        <v>Barrhaven</v>
      </c>
      <c r="T332">
        <f>COUNTIF('Feb 2022'!A:A,D332)+COUNTIF('Mar 2022'!A:A,D332)+COUNTIF('Apr 2022'!A:A,D332)+COUNTIF('May 2022'!A:A,D332)+COUNTIF('June 2022'!A:A,D332)+COUNTIF('July 2022'!A:A,D332)+COUNTIF('Aug 2022'!A:A,D332)+COUNTIF('Sep 2022'!A:A,D332)+COUNTIF('Oct 2022'!A:A,D332)+COUNTIF('Dec 2022'!A:A,D332)</f>
        <v>0</v>
      </c>
      <c r="U332" t="str">
        <f>VLOOKUP(Q332,'Capital Lookup'!A:B,2,FALSE)</f>
        <v>No</v>
      </c>
      <c r="V332" s="2">
        <f>IFERROR(VLOOKUP(LEFT(F332,10),'Find Purchase Orders'!B:J,9,FALSE),"")</f>
        <v>44589</v>
      </c>
      <c r="W332" s="25" t="s">
        <v>7261</v>
      </c>
    </row>
    <row r="333" spans="1:23" hidden="1">
      <c r="A333" s="25" t="s">
        <v>7252</v>
      </c>
      <c r="B333" s="25" t="s">
        <v>7574</v>
      </c>
      <c r="C333" s="25" t="s">
        <v>7254</v>
      </c>
      <c r="D333" s="25" t="s">
        <v>8429</v>
      </c>
      <c r="E333" s="25" t="s">
        <v>8200</v>
      </c>
      <c r="F333" s="25" t="s">
        <v>8432</v>
      </c>
      <c r="G333" s="25" t="s">
        <v>8433</v>
      </c>
      <c r="H333" s="21">
        <v>1412.5</v>
      </c>
      <c r="I333" s="25" t="s">
        <v>7296</v>
      </c>
      <c r="J333" s="25" t="s">
        <v>7288</v>
      </c>
      <c r="K333" s="25" t="s">
        <v>7289</v>
      </c>
      <c r="L333" s="25" t="s">
        <v>7259</v>
      </c>
      <c r="M333" s="21">
        <v>1412.5</v>
      </c>
      <c r="N333" s="21">
        <v>1412.5</v>
      </c>
      <c r="O333" s="21">
        <v>0</v>
      </c>
      <c r="P333" s="21">
        <v>1412.5</v>
      </c>
      <c r="Q333" s="25" t="s">
        <v>8203</v>
      </c>
      <c r="R333" s="1" t="str">
        <f t="shared" si="6"/>
        <v>ST10039</v>
      </c>
      <c r="S333" t="str">
        <f>VLOOKUP(R333,Data!$C$2:$D$261,2,0)</f>
        <v>Barrhaven</v>
      </c>
      <c r="T333">
        <f>COUNTIF('Feb 2022'!A:A,D333)+COUNTIF('Mar 2022'!A:A,D333)+COUNTIF('Apr 2022'!A:A,D333)+COUNTIF('May 2022'!A:A,D333)+COUNTIF('June 2022'!A:A,D333)+COUNTIF('July 2022'!A:A,D333)+COUNTIF('Aug 2022'!A:A,D333)+COUNTIF('Sep 2022'!A:A,D333)+COUNTIF('Oct 2022'!A:A,D333)+COUNTIF('Dec 2022'!A:A,D333)</f>
        <v>0</v>
      </c>
      <c r="U333" t="str">
        <f>VLOOKUP(Q333,'Capital Lookup'!A:B,2,FALSE)</f>
        <v>No</v>
      </c>
      <c r="V333" s="2">
        <f>IFERROR(VLOOKUP(LEFT(F333,10),'Find Purchase Orders'!B:J,9,FALSE),"")</f>
        <v>44589</v>
      </c>
      <c r="W333" s="25" t="s">
        <v>7261</v>
      </c>
    </row>
    <row r="334" spans="1:23" hidden="1">
      <c r="A334" s="25" t="s">
        <v>7261</v>
      </c>
      <c r="B334" s="25" t="s">
        <v>7600</v>
      </c>
      <c r="C334" s="25" t="s">
        <v>7282</v>
      </c>
      <c r="D334" s="25" t="s">
        <v>8434</v>
      </c>
      <c r="E334" s="25" t="s">
        <v>7602</v>
      </c>
      <c r="F334" s="25" t="s">
        <v>8435</v>
      </c>
      <c r="G334" s="25" t="s">
        <v>8436</v>
      </c>
      <c r="H334" s="21">
        <v>2063.88</v>
      </c>
      <c r="I334" s="25" t="s">
        <v>7296</v>
      </c>
      <c r="J334" s="25" t="s">
        <v>7288</v>
      </c>
      <c r="K334" s="25" t="s">
        <v>7262</v>
      </c>
      <c r="L334" s="25" t="s">
        <v>7259</v>
      </c>
      <c r="M334" s="21">
        <v>2063.88</v>
      </c>
      <c r="N334" s="21">
        <v>2063.88</v>
      </c>
      <c r="O334" s="21">
        <v>0</v>
      </c>
      <c r="P334" s="21">
        <v>2063.88</v>
      </c>
      <c r="Q334" s="25" t="s">
        <v>7605</v>
      </c>
      <c r="R334" s="1" t="str">
        <f t="shared" si="6"/>
        <v>ST10034</v>
      </c>
      <c r="S334" t="str">
        <f>VLOOKUP(R334,Data!$C$2:$D$261,2,0)</f>
        <v>Bridlewood Manor</v>
      </c>
      <c r="T334">
        <f>COUNTIF('Feb 2022'!A:A,D334)+COUNTIF('Mar 2022'!A:A,D334)+COUNTIF('Apr 2022'!A:A,D334)+COUNTIF('May 2022'!A:A,D334)+COUNTIF('June 2022'!A:A,D334)+COUNTIF('July 2022'!A:A,D334)+COUNTIF('Aug 2022'!A:A,D334)+COUNTIF('Sep 2022'!A:A,D334)+COUNTIF('Oct 2022'!A:A,D334)+COUNTIF('Dec 2022'!A:A,D334)</f>
        <v>0</v>
      </c>
      <c r="U334" t="str">
        <f>VLOOKUP(Q334,'Capital Lookup'!A:B,2,FALSE)</f>
        <v>No</v>
      </c>
      <c r="V334" s="2">
        <f>IFERROR(VLOOKUP(LEFT(F334,10),'Find Purchase Orders'!B:J,9,FALSE),"")</f>
        <v>44589</v>
      </c>
      <c r="W334" s="25" t="s">
        <v>7261</v>
      </c>
    </row>
    <row r="335" spans="1:23" hidden="1">
      <c r="A335" s="25" t="s">
        <v>7269</v>
      </c>
      <c r="B335" s="25" t="s">
        <v>7939</v>
      </c>
      <c r="C335" s="25" t="s">
        <v>7271</v>
      </c>
      <c r="D335" s="25" t="s">
        <v>8437</v>
      </c>
      <c r="E335" s="25" t="s">
        <v>7492</v>
      </c>
      <c r="H335" s="21">
        <v>16231.32</v>
      </c>
      <c r="I335" s="25" t="s">
        <v>7257</v>
      </c>
      <c r="K335" s="25" t="s">
        <v>7495</v>
      </c>
      <c r="L335" s="25" t="s">
        <v>7808</v>
      </c>
      <c r="M335" s="22">
        <v>0</v>
      </c>
      <c r="N335" s="22">
        <v>0</v>
      </c>
      <c r="O335" s="21">
        <v>0</v>
      </c>
      <c r="P335" s="21">
        <v>1867.32</v>
      </c>
      <c r="Q335" s="25" t="s">
        <v>7941</v>
      </c>
      <c r="R335" s="1" t="str">
        <f t="shared" si="6"/>
        <v>ST10177</v>
      </c>
      <c r="S335" t="str">
        <f>VLOOKUP(R335,Data!$C$2:$D$261,2,0)</f>
        <v>Hillside Manor</v>
      </c>
      <c r="T335">
        <f>COUNTIF('Feb 2022'!A:A,D335)+COUNTIF('Mar 2022'!A:A,D335)+COUNTIF('Apr 2022'!A:A,D335)+COUNTIF('May 2022'!A:A,D335)+COUNTIF('June 2022'!A:A,D335)+COUNTIF('July 2022'!A:A,D335)+COUNTIF('Aug 2022'!A:A,D335)+COUNTIF('Sep 2022'!A:A,D335)+COUNTIF('Oct 2022'!A:A,D335)+COUNTIF('Dec 2022'!A:A,D335)</f>
        <v>0</v>
      </c>
      <c r="U335" t="str">
        <f>VLOOKUP(Q335,'Capital Lookup'!A:B,2,FALSE)</f>
        <v>Yes</v>
      </c>
      <c r="V335" s="2" t="str">
        <f>IFERROR(VLOOKUP(LEFT(F335,10),'Find Purchase Orders'!B:J,9,FALSE),"")</f>
        <v/>
      </c>
      <c r="W335" s="25" t="s">
        <v>7261</v>
      </c>
    </row>
    <row r="336" spans="1:23" hidden="1">
      <c r="A336" s="25" t="s">
        <v>7261</v>
      </c>
      <c r="B336" s="25" t="s">
        <v>7460</v>
      </c>
      <c r="C336" s="25" t="s">
        <v>7264</v>
      </c>
      <c r="D336" s="25" t="s">
        <v>1104</v>
      </c>
      <c r="E336" s="25" t="s">
        <v>8438</v>
      </c>
      <c r="F336" s="25" t="s">
        <v>8439</v>
      </c>
      <c r="G336" s="25" t="s">
        <v>8440</v>
      </c>
      <c r="H336" s="21">
        <v>280.29000000000002</v>
      </c>
      <c r="I336" s="25" t="s">
        <v>7296</v>
      </c>
      <c r="J336" s="25" t="s">
        <v>7288</v>
      </c>
      <c r="K336" s="25" t="s">
        <v>7258</v>
      </c>
      <c r="L336" s="25" t="s">
        <v>7259</v>
      </c>
      <c r="M336" s="21">
        <v>280.29000000000002</v>
      </c>
      <c r="N336" s="21">
        <v>280.27999999999997</v>
      </c>
      <c r="O336" s="21">
        <v>0.01</v>
      </c>
      <c r="P336" s="21">
        <v>280.29000000000002</v>
      </c>
      <c r="Q336" s="25" t="s">
        <v>7465</v>
      </c>
      <c r="R336" s="1" t="str">
        <f t="shared" si="6"/>
        <v>ST10003</v>
      </c>
      <c r="S336" t="str">
        <f>VLOOKUP(R336,Data!$C$2:$D$261,2,0)</f>
        <v>Appleby Place</v>
      </c>
      <c r="T336">
        <f>COUNTIF('Feb 2022'!A:A,D336)+COUNTIF('Mar 2022'!A:A,D336)+COUNTIF('Apr 2022'!A:A,D336)+COUNTIF('May 2022'!A:A,D336)+COUNTIF('June 2022'!A:A,D336)+COUNTIF('July 2022'!A:A,D336)+COUNTIF('Aug 2022'!A:A,D336)+COUNTIF('Sep 2022'!A:A,D336)+COUNTIF('Oct 2022'!A:A,D336)+COUNTIF('Dec 2022'!A:A,D336)</f>
        <v>1</v>
      </c>
      <c r="U336" t="str">
        <f>VLOOKUP(Q336,'Capital Lookup'!A:B,2,FALSE)</f>
        <v>No</v>
      </c>
      <c r="V336" s="2">
        <f>IFERROR(VLOOKUP(LEFT(F336,10),'Find Purchase Orders'!B:J,9,FALSE),"")</f>
        <v>44593</v>
      </c>
      <c r="W336" s="25" t="s">
        <v>7261</v>
      </c>
    </row>
    <row r="337" spans="1:23" hidden="1">
      <c r="A337" s="25" t="s">
        <v>7261</v>
      </c>
      <c r="B337" s="25" t="s">
        <v>7460</v>
      </c>
      <c r="C337" s="25" t="s">
        <v>7264</v>
      </c>
      <c r="D337" s="25" t="s">
        <v>1104</v>
      </c>
      <c r="E337" s="25" t="s">
        <v>8438</v>
      </c>
      <c r="F337" s="25" t="s">
        <v>8441</v>
      </c>
      <c r="G337" s="25" t="s">
        <v>8281</v>
      </c>
      <c r="H337" s="21">
        <v>6748.62</v>
      </c>
      <c r="I337" s="25" t="s">
        <v>7296</v>
      </c>
      <c r="J337" s="25" t="s">
        <v>7288</v>
      </c>
      <c r="K337" s="25" t="s">
        <v>7262</v>
      </c>
      <c r="L337" s="25" t="s">
        <v>7259</v>
      </c>
      <c r="M337" s="21">
        <v>6748.62</v>
      </c>
      <c r="N337" s="21">
        <v>6748.62</v>
      </c>
      <c r="O337" s="21">
        <v>0</v>
      </c>
      <c r="P337" s="21">
        <v>6748.62</v>
      </c>
      <c r="Q337" s="25" t="s">
        <v>7465</v>
      </c>
      <c r="R337" s="1" t="str">
        <f t="shared" si="6"/>
        <v>ST10003</v>
      </c>
      <c r="S337" t="str">
        <f>VLOOKUP(R337,Data!$C$2:$D$261,2,0)</f>
        <v>Appleby Place</v>
      </c>
      <c r="T337">
        <f>COUNTIF('Feb 2022'!A:A,D337)+COUNTIF('Mar 2022'!A:A,D337)+COUNTIF('Apr 2022'!A:A,D337)+COUNTIF('May 2022'!A:A,D337)+COUNTIF('June 2022'!A:A,D337)+COUNTIF('July 2022'!A:A,D337)+COUNTIF('Aug 2022'!A:A,D337)+COUNTIF('Sep 2022'!A:A,D337)+COUNTIF('Oct 2022'!A:A,D337)+COUNTIF('Dec 2022'!A:A,D337)</f>
        <v>1</v>
      </c>
      <c r="U337" t="str">
        <f>VLOOKUP(Q337,'Capital Lookup'!A:B,2,FALSE)</f>
        <v>No</v>
      </c>
      <c r="V337" s="2">
        <f>IFERROR(VLOOKUP(LEFT(F337,10),'Find Purchase Orders'!B:J,9,FALSE),"")</f>
        <v>44593</v>
      </c>
      <c r="W337" s="25" t="s">
        <v>7261</v>
      </c>
    </row>
    <row r="338" spans="1:23" hidden="1">
      <c r="A338" s="25" t="s">
        <v>7261</v>
      </c>
      <c r="B338" s="25" t="s">
        <v>8442</v>
      </c>
      <c r="C338" s="25" t="s">
        <v>7282</v>
      </c>
      <c r="D338" s="25" t="s">
        <v>1105</v>
      </c>
      <c r="E338" s="25" t="s">
        <v>8443</v>
      </c>
      <c r="F338" s="25" t="s">
        <v>8444</v>
      </c>
      <c r="G338" s="25" t="s">
        <v>8445</v>
      </c>
      <c r="H338" s="21">
        <v>11008.99</v>
      </c>
      <c r="I338" s="25" t="s">
        <v>7287</v>
      </c>
      <c r="J338" s="25" t="s">
        <v>7288</v>
      </c>
      <c r="K338" s="25" t="s">
        <v>7510</v>
      </c>
      <c r="L338" s="25" t="s">
        <v>8385</v>
      </c>
      <c r="M338" s="21">
        <v>11008.99</v>
      </c>
      <c r="N338" s="22">
        <v>0</v>
      </c>
      <c r="O338" s="21">
        <v>11008.99</v>
      </c>
      <c r="P338" s="21">
        <v>524.24</v>
      </c>
      <c r="Q338" s="25" t="s">
        <v>8446</v>
      </c>
      <c r="R338" s="1" t="str">
        <f t="shared" si="6"/>
        <v>ST10056</v>
      </c>
      <c r="S338" t="str">
        <f>VLOOKUP(R338,Data!$C$2:$D$261,2,0)</f>
        <v>The Kensington Victoria</v>
      </c>
      <c r="T338">
        <f>COUNTIF('Feb 2022'!A:A,D338)+COUNTIF('Mar 2022'!A:A,D338)+COUNTIF('Apr 2022'!A:A,D338)+COUNTIF('May 2022'!A:A,D338)+COUNTIF('June 2022'!A:A,D338)+COUNTIF('July 2022'!A:A,D338)+COUNTIF('Aug 2022'!A:A,D338)+COUNTIF('Sep 2022'!A:A,D338)+COUNTIF('Oct 2022'!A:A,D338)+COUNTIF('Dec 2022'!A:A,D338)</f>
        <v>1</v>
      </c>
      <c r="U338" t="str">
        <f>VLOOKUP(Q338,'Capital Lookup'!A:B,2,FALSE)</f>
        <v>No</v>
      </c>
      <c r="V338" s="2">
        <f>IFERROR(VLOOKUP(LEFT(F338,10),'Find Purchase Orders'!B:J,9,FALSE),"")</f>
        <v>44596</v>
      </c>
      <c r="W338" s="25" t="s">
        <v>7261</v>
      </c>
    </row>
    <row r="339" spans="1:23" hidden="1">
      <c r="A339" s="25" t="s">
        <v>7261</v>
      </c>
      <c r="B339" s="25" t="s">
        <v>8108</v>
      </c>
      <c r="C339" s="25" t="s">
        <v>7264</v>
      </c>
      <c r="D339" s="25" t="s">
        <v>8447</v>
      </c>
      <c r="E339" s="25" t="s">
        <v>7576</v>
      </c>
      <c r="F339" s="25" t="s">
        <v>8448</v>
      </c>
      <c r="G339" s="25" t="s">
        <v>8449</v>
      </c>
      <c r="H339" s="21">
        <v>7089.46</v>
      </c>
      <c r="I339" s="25" t="s">
        <v>7296</v>
      </c>
      <c r="J339" s="25" t="s">
        <v>7288</v>
      </c>
      <c r="K339" s="25" t="s">
        <v>7495</v>
      </c>
      <c r="L339" s="25" t="s">
        <v>7740</v>
      </c>
      <c r="M339" s="21">
        <v>7089.46</v>
      </c>
      <c r="N339" s="21">
        <v>7089.46</v>
      </c>
      <c r="O339" s="21">
        <v>0</v>
      </c>
      <c r="P339" s="21">
        <v>7089.46</v>
      </c>
      <c r="Q339" s="25" t="s">
        <v>8450</v>
      </c>
      <c r="R339" s="1" t="str">
        <f t="shared" si="6"/>
        <v>ST10049</v>
      </c>
      <c r="S339" t="str">
        <f>VLOOKUP(R339,Data!$C$2:$D$261,2,0)</f>
        <v>Colonel By</v>
      </c>
      <c r="T339">
        <f>COUNTIF('Feb 2022'!A:A,D339)+COUNTIF('Mar 2022'!A:A,D339)+COUNTIF('Apr 2022'!A:A,D339)+COUNTIF('May 2022'!A:A,D339)+COUNTIF('June 2022'!A:A,D339)+COUNTIF('July 2022'!A:A,D339)+COUNTIF('Aug 2022'!A:A,D339)+COUNTIF('Sep 2022'!A:A,D339)+COUNTIF('Oct 2022'!A:A,D339)+COUNTIF('Dec 2022'!A:A,D339)</f>
        <v>0</v>
      </c>
      <c r="U339" t="str">
        <f>VLOOKUP(Q339,'Capital Lookup'!A:B,2,FALSE)</f>
        <v>No</v>
      </c>
      <c r="V339" s="2">
        <f>IFERROR(VLOOKUP(LEFT(F339,10),'Find Purchase Orders'!B:J,9,FALSE),"")</f>
        <v>44592</v>
      </c>
      <c r="W339" s="25" t="s">
        <v>7261</v>
      </c>
    </row>
    <row r="340" spans="1:23" hidden="1">
      <c r="A340" s="25" t="s">
        <v>8451</v>
      </c>
      <c r="B340" s="25" t="s">
        <v>8108</v>
      </c>
      <c r="C340" s="25" t="s">
        <v>7264</v>
      </c>
      <c r="D340" s="25" t="s">
        <v>1106</v>
      </c>
      <c r="E340" s="25" t="s">
        <v>7576</v>
      </c>
      <c r="F340" s="25" t="s">
        <v>8452</v>
      </c>
      <c r="G340" s="25" t="s">
        <v>8453</v>
      </c>
      <c r="H340" s="21">
        <v>2356.0500000000002</v>
      </c>
      <c r="I340" s="25" t="s">
        <v>7296</v>
      </c>
      <c r="J340" s="25" t="s">
        <v>7288</v>
      </c>
      <c r="K340" s="25" t="s">
        <v>7591</v>
      </c>
      <c r="L340" s="25" t="s">
        <v>8454</v>
      </c>
      <c r="M340" s="21">
        <v>2356.0500000000002</v>
      </c>
      <c r="N340" s="21">
        <v>2356.0500000000002</v>
      </c>
      <c r="O340" s="21">
        <v>0</v>
      </c>
      <c r="P340" s="21">
        <v>2356.0500000000002</v>
      </c>
      <c r="Q340" s="25" t="s">
        <v>8455</v>
      </c>
      <c r="R340" s="1" t="str">
        <f t="shared" si="6"/>
        <v>ST10049</v>
      </c>
      <c r="S340" t="str">
        <f>VLOOKUP(R340,Data!$C$2:$D$261,2,0)</f>
        <v>Colonel By</v>
      </c>
      <c r="T340">
        <f>COUNTIF('Feb 2022'!A:A,D340)+COUNTIF('Mar 2022'!A:A,D340)+COUNTIF('Apr 2022'!A:A,D340)+COUNTIF('May 2022'!A:A,D340)+COUNTIF('June 2022'!A:A,D340)+COUNTIF('July 2022'!A:A,D340)+COUNTIF('Aug 2022'!A:A,D340)+COUNTIF('Sep 2022'!A:A,D340)+COUNTIF('Oct 2022'!A:A,D340)+COUNTIF('Dec 2022'!A:A,D340)</f>
        <v>1</v>
      </c>
      <c r="U340" t="str">
        <f>VLOOKUP(Q340,'Capital Lookup'!A:B,2,FALSE)</f>
        <v>No</v>
      </c>
      <c r="V340" s="2">
        <f>IFERROR(VLOOKUP(LEFT(F340,10),'Find Purchase Orders'!B:J,9,FALSE),"")</f>
        <v>44593</v>
      </c>
      <c r="W340" s="25" t="s">
        <v>7261</v>
      </c>
    </row>
    <row r="341" spans="1:23" hidden="1">
      <c r="A341" s="25" t="s">
        <v>7478</v>
      </c>
      <c r="B341" s="25" t="s">
        <v>8066</v>
      </c>
      <c r="C341" s="25" t="s">
        <v>8058</v>
      </c>
      <c r="D341" s="25" t="s">
        <v>1107</v>
      </c>
      <c r="E341" s="25" t="s">
        <v>7273</v>
      </c>
      <c r="F341" s="25" t="s">
        <v>8456</v>
      </c>
      <c r="G341" s="25" t="s">
        <v>8457</v>
      </c>
      <c r="H341" s="21">
        <v>26145</v>
      </c>
      <c r="I341" s="25" t="s">
        <v>7296</v>
      </c>
      <c r="J341" s="25" t="s">
        <v>7983</v>
      </c>
      <c r="K341" s="25" t="s">
        <v>8155</v>
      </c>
      <c r="L341" s="25" t="s">
        <v>8458</v>
      </c>
      <c r="M341" s="21">
        <v>26145</v>
      </c>
      <c r="N341" s="22">
        <v>0</v>
      </c>
      <c r="O341" s="21">
        <v>26145</v>
      </c>
      <c r="P341" s="21">
        <v>26145</v>
      </c>
      <c r="Q341" s="25" t="s">
        <v>8459</v>
      </c>
      <c r="R341" s="1" t="str">
        <f t="shared" si="6"/>
        <v>ST10199</v>
      </c>
      <c r="S341" t="str">
        <f>VLOOKUP(R341,Data!$C$2:$D$261,2,0)</f>
        <v>Mount Royal Care Centre</v>
      </c>
      <c r="T341">
        <f>COUNTIF('Feb 2022'!A:A,D341)+COUNTIF('Mar 2022'!A:A,D341)+COUNTIF('Apr 2022'!A:A,D341)+COUNTIF('May 2022'!A:A,D341)+COUNTIF('June 2022'!A:A,D341)+COUNTIF('July 2022'!A:A,D341)+COUNTIF('Aug 2022'!A:A,D341)+COUNTIF('Sep 2022'!A:A,D341)+COUNTIF('Oct 2022'!A:A,D341)+COUNTIF('Dec 2022'!A:A,D341)</f>
        <v>1</v>
      </c>
      <c r="U341" t="str">
        <f>VLOOKUP(Q341,'Capital Lookup'!A:B,2,FALSE)</f>
        <v>No</v>
      </c>
      <c r="V341" s="2">
        <f>IFERROR(VLOOKUP(LEFT(F341,10),'Find Purchase Orders'!B:J,9,FALSE),"")</f>
        <v>44593</v>
      </c>
      <c r="W341" s="25" t="s">
        <v>7261</v>
      </c>
    </row>
    <row r="342" spans="1:23" hidden="1">
      <c r="A342" s="25" t="s">
        <v>7478</v>
      </c>
      <c r="B342" s="25" t="s">
        <v>8460</v>
      </c>
      <c r="C342" s="25" t="s">
        <v>7587</v>
      </c>
      <c r="D342" s="25" t="s">
        <v>1108</v>
      </c>
      <c r="E342" s="25" t="s">
        <v>8140</v>
      </c>
      <c r="F342" s="25" t="s">
        <v>8461</v>
      </c>
      <c r="G342" s="25" t="s">
        <v>8462</v>
      </c>
      <c r="H342" s="21">
        <v>61065.2</v>
      </c>
      <c r="I342" s="25" t="s">
        <v>7296</v>
      </c>
      <c r="J342" s="25" t="s">
        <v>7288</v>
      </c>
      <c r="K342" s="25" t="s">
        <v>7733</v>
      </c>
      <c r="L342" s="25" t="s">
        <v>8385</v>
      </c>
      <c r="M342" s="21">
        <v>61065.2</v>
      </c>
      <c r="N342" s="21">
        <v>61065.2</v>
      </c>
      <c r="O342" s="21">
        <v>0</v>
      </c>
      <c r="P342" s="21">
        <v>61065.2</v>
      </c>
      <c r="Q342" s="25" t="s">
        <v>8463</v>
      </c>
      <c r="R342" s="1" t="str">
        <f t="shared" si="6"/>
        <v>ST10173</v>
      </c>
      <c r="S342" t="str">
        <f>VLOOKUP(R342,Data!$C$2:$D$261,2,0)</f>
        <v>Stirling Heights</v>
      </c>
      <c r="T342">
        <f>COUNTIF('Feb 2022'!A:A,D342)+COUNTIF('Mar 2022'!A:A,D342)+COUNTIF('Apr 2022'!A:A,D342)+COUNTIF('May 2022'!A:A,D342)+COUNTIF('June 2022'!A:A,D342)+COUNTIF('July 2022'!A:A,D342)+COUNTIF('Aug 2022'!A:A,D342)+COUNTIF('Sep 2022'!A:A,D342)+COUNTIF('Oct 2022'!A:A,D342)+COUNTIF('Dec 2022'!A:A,D342)</f>
        <v>1</v>
      </c>
      <c r="U342" t="str">
        <f>VLOOKUP(Q342,'Capital Lookup'!A:B,2,FALSE)</f>
        <v>No</v>
      </c>
      <c r="V342" s="2">
        <f>IFERROR(VLOOKUP(LEFT(F342,10),'Find Purchase Orders'!B:J,9,FALSE),"")</f>
        <v>44596</v>
      </c>
      <c r="W342" s="25" t="s">
        <v>7261</v>
      </c>
    </row>
    <row r="343" spans="1:23" hidden="1">
      <c r="A343" s="25" t="s">
        <v>7530</v>
      </c>
      <c r="B343" s="25" t="s">
        <v>7531</v>
      </c>
      <c r="C343" s="25"/>
      <c r="D343" s="25" t="s">
        <v>8464</v>
      </c>
      <c r="E343" s="25" t="s">
        <v>7533</v>
      </c>
      <c r="F343" s="25" t="s">
        <v>8465</v>
      </c>
      <c r="G343" s="25" t="s">
        <v>8466</v>
      </c>
      <c r="H343" s="21">
        <v>1792.65</v>
      </c>
      <c r="I343" s="25" t="s">
        <v>7296</v>
      </c>
      <c r="J343" s="25" t="s">
        <v>7288</v>
      </c>
      <c r="K343" s="25" t="s">
        <v>7289</v>
      </c>
      <c r="L343" s="25" t="s">
        <v>7259</v>
      </c>
      <c r="M343" s="21">
        <v>1792.65</v>
      </c>
      <c r="N343" s="21">
        <v>1792.65</v>
      </c>
      <c r="O343" s="21">
        <v>0</v>
      </c>
      <c r="P343" s="21">
        <v>1792.65</v>
      </c>
      <c r="Q343" s="25" t="s">
        <v>7536</v>
      </c>
      <c r="R343" s="1" t="str">
        <f t="shared" si="6"/>
        <v>ST10223</v>
      </c>
      <c r="S343" t="str">
        <f>VLOOKUP(R343,Data!$C$2:$D$261,2,0)</f>
        <v>Green Falls Landing</v>
      </c>
      <c r="T343">
        <f>COUNTIF('Feb 2022'!A:A,D343)+COUNTIF('Mar 2022'!A:A,D343)+COUNTIF('Apr 2022'!A:A,D343)+COUNTIF('May 2022'!A:A,D343)+COUNTIF('June 2022'!A:A,D343)+COUNTIF('July 2022'!A:A,D343)+COUNTIF('Aug 2022'!A:A,D343)+COUNTIF('Sep 2022'!A:A,D343)+COUNTIF('Oct 2022'!A:A,D343)+COUNTIF('Dec 2022'!A:A,D343)</f>
        <v>0</v>
      </c>
      <c r="U343" t="str">
        <f>VLOOKUP(Q343,'Capital Lookup'!A:B,2,FALSE)</f>
        <v>No</v>
      </c>
      <c r="V343" s="2">
        <f>IFERROR(VLOOKUP(LEFT(F343,10),'Find Purchase Orders'!B:J,9,FALSE),"")</f>
        <v>44592</v>
      </c>
      <c r="W343" s="25" t="s">
        <v>7261</v>
      </c>
    </row>
    <row r="344" spans="1:23" hidden="1">
      <c r="A344" s="25" t="s">
        <v>7530</v>
      </c>
      <c r="B344" s="25" t="s">
        <v>7531</v>
      </c>
      <c r="C344" s="25"/>
      <c r="D344" s="25" t="s">
        <v>8467</v>
      </c>
      <c r="E344" s="25" t="s">
        <v>7533</v>
      </c>
      <c r="F344" s="25" t="s">
        <v>8468</v>
      </c>
      <c r="G344" s="25" t="s">
        <v>8469</v>
      </c>
      <c r="H344" s="21">
        <v>1792.65</v>
      </c>
      <c r="I344" s="25" t="s">
        <v>7296</v>
      </c>
      <c r="J344" s="25" t="s">
        <v>7288</v>
      </c>
      <c r="K344" s="25" t="s">
        <v>7289</v>
      </c>
      <c r="L344" s="25" t="s">
        <v>7259</v>
      </c>
      <c r="M344" s="21">
        <v>1792.65</v>
      </c>
      <c r="N344" s="21">
        <v>1792.65</v>
      </c>
      <c r="O344" s="21">
        <v>0</v>
      </c>
      <c r="P344" s="21">
        <v>1792.65</v>
      </c>
      <c r="Q344" s="25" t="s">
        <v>7536</v>
      </c>
      <c r="R344" s="1" t="str">
        <f t="shared" si="6"/>
        <v>ST10223</v>
      </c>
      <c r="S344" t="str">
        <f>VLOOKUP(R344,Data!$C$2:$D$261,2,0)</f>
        <v>Green Falls Landing</v>
      </c>
      <c r="T344">
        <f>COUNTIF('Feb 2022'!A:A,D344)+COUNTIF('Mar 2022'!A:A,D344)+COUNTIF('Apr 2022'!A:A,D344)+COUNTIF('May 2022'!A:A,D344)+COUNTIF('June 2022'!A:A,D344)+COUNTIF('July 2022'!A:A,D344)+COUNTIF('Aug 2022'!A:A,D344)+COUNTIF('Sep 2022'!A:A,D344)+COUNTIF('Oct 2022'!A:A,D344)+COUNTIF('Dec 2022'!A:A,D344)</f>
        <v>0</v>
      </c>
      <c r="U344" t="str">
        <f>VLOOKUP(Q344,'Capital Lookup'!A:B,2,FALSE)</f>
        <v>No</v>
      </c>
      <c r="V344" s="2">
        <f>IFERROR(VLOOKUP(LEFT(F344,10),'Find Purchase Orders'!B:J,9,FALSE),"")</f>
        <v>44592</v>
      </c>
      <c r="W344" s="25" t="s">
        <v>7261</v>
      </c>
    </row>
    <row r="345" spans="1:23" hidden="1">
      <c r="A345" s="25" t="s">
        <v>7530</v>
      </c>
      <c r="B345" s="25" t="s">
        <v>7531</v>
      </c>
      <c r="C345" s="25"/>
      <c r="D345" s="25" t="s">
        <v>8470</v>
      </c>
      <c r="E345" s="25" t="s">
        <v>7533</v>
      </c>
      <c r="F345" s="25" t="s">
        <v>8471</v>
      </c>
      <c r="G345" s="25" t="s">
        <v>8472</v>
      </c>
      <c r="H345" s="21">
        <v>2408.6999999999998</v>
      </c>
      <c r="I345" s="25" t="s">
        <v>7296</v>
      </c>
      <c r="J345" s="25" t="s">
        <v>7288</v>
      </c>
      <c r="K345" s="25" t="s">
        <v>7289</v>
      </c>
      <c r="L345" s="25" t="s">
        <v>7259</v>
      </c>
      <c r="M345" s="21">
        <v>2408.6999999999998</v>
      </c>
      <c r="N345" s="21">
        <v>2408.6999999999998</v>
      </c>
      <c r="O345" s="21">
        <v>0</v>
      </c>
      <c r="P345" s="21">
        <v>2408.6999999999998</v>
      </c>
      <c r="Q345" s="25" t="s">
        <v>7536</v>
      </c>
      <c r="R345" s="1" t="str">
        <f t="shared" si="6"/>
        <v>ST10223</v>
      </c>
      <c r="S345" t="str">
        <f>VLOOKUP(R345,Data!$C$2:$D$261,2,0)</f>
        <v>Green Falls Landing</v>
      </c>
      <c r="T345">
        <f>COUNTIF('Feb 2022'!A:A,D345)+COUNTIF('Mar 2022'!A:A,D345)+COUNTIF('Apr 2022'!A:A,D345)+COUNTIF('May 2022'!A:A,D345)+COUNTIF('June 2022'!A:A,D345)+COUNTIF('July 2022'!A:A,D345)+COUNTIF('Aug 2022'!A:A,D345)+COUNTIF('Sep 2022'!A:A,D345)+COUNTIF('Oct 2022'!A:A,D345)+COUNTIF('Dec 2022'!A:A,D345)</f>
        <v>0</v>
      </c>
      <c r="U345" t="str">
        <f>VLOOKUP(Q345,'Capital Lookup'!A:B,2,FALSE)</f>
        <v>No</v>
      </c>
      <c r="V345" s="2">
        <f>IFERROR(VLOOKUP(LEFT(F345,10),'Find Purchase Orders'!B:J,9,FALSE),"")</f>
        <v>44592</v>
      </c>
      <c r="W345" s="25" t="s">
        <v>7261</v>
      </c>
    </row>
    <row r="346" spans="1:23" hidden="1">
      <c r="A346" s="25" t="s">
        <v>7261</v>
      </c>
      <c r="B346" s="25" t="s">
        <v>7662</v>
      </c>
      <c r="C346" s="25" t="s">
        <v>7264</v>
      </c>
      <c r="D346" s="25" t="s">
        <v>8473</v>
      </c>
      <c r="E346" s="25" t="s">
        <v>8419</v>
      </c>
      <c r="H346" s="21">
        <v>3170</v>
      </c>
      <c r="I346" s="25" t="s">
        <v>7257</v>
      </c>
      <c r="K346" s="25" t="s">
        <v>7646</v>
      </c>
      <c r="L346" s="25" t="s">
        <v>7652</v>
      </c>
      <c r="M346" s="22">
        <v>0</v>
      </c>
      <c r="N346" s="22">
        <v>0</v>
      </c>
      <c r="O346" s="21">
        <v>0</v>
      </c>
      <c r="P346" s="21">
        <v>0</v>
      </c>
      <c r="Q346" s="25" t="s">
        <v>7666</v>
      </c>
      <c r="R346" s="1" t="str">
        <f t="shared" si="6"/>
        <v>ST10055</v>
      </c>
      <c r="S346" t="str">
        <f>VLOOKUP(R346,Data!$C$2:$D$261,2,0)</f>
        <v>Hollyburn House</v>
      </c>
      <c r="T346">
        <f>COUNTIF('Feb 2022'!A:A,D346)+COUNTIF('Mar 2022'!A:A,D346)+COUNTIF('Apr 2022'!A:A,D346)+COUNTIF('May 2022'!A:A,D346)+COUNTIF('June 2022'!A:A,D346)+COUNTIF('July 2022'!A:A,D346)+COUNTIF('Aug 2022'!A:A,D346)+COUNTIF('Sep 2022'!A:A,D346)+COUNTIF('Oct 2022'!A:A,D346)+COUNTIF('Dec 2022'!A:A,D346)</f>
        <v>0</v>
      </c>
      <c r="U346" t="str">
        <f>VLOOKUP(Q346,'Capital Lookup'!A:B,2,FALSE)</f>
        <v>Yes</v>
      </c>
      <c r="V346" s="2" t="str">
        <f>IFERROR(VLOOKUP(LEFT(F346,10),'Find Purchase Orders'!B:J,9,FALSE),"")</f>
        <v/>
      </c>
      <c r="W346" s="25" t="s">
        <v>7261</v>
      </c>
    </row>
    <row r="347" spans="1:23" hidden="1">
      <c r="A347" s="25" t="s">
        <v>7261</v>
      </c>
      <c r="B347" s="25" t="s">
        <v>7343</v>
      </c>
      <c r="C347" s="25" t="s">
        <v>7282</v>
      </c>
      <c r="D347" s="25" t="s">
        <v>1109</v>
      </c>
      <c r="E347" s="25" t="s">
        <v>7345</v>
      </c>
      <c r="F347" s="25" t="s">
        <v>8474</v>
      </c>
      <c r="G347" s="25" t="s">
        <v>8425</v>
      </c>
      <c r="H347" s="21">
        <v>3919.07</v>
      </c>
      <c r="I347" s="25" t="s">
        <v>7296</v>
      </c>
      <c r="J347" s="25" t="s">
        <v>7288</v>
      </c>
      <c r="K347" s="25" t="s">
        <v>7262</v>
      </c>
      <c r="L347" s="25" t="s">
        <v>7259</v>
      </c>
      <c r="M347" s="21">
        <v>3919.07</v>
      </c>
      <c r="N347" s="21">
        <v>3919.07</v>
      </c>
      <c r="O347" s="21">
        <v>0</v>
      </c>
      <c r="P347" s="21">
        <v>3919.07</v>
      </c>
      <c r="Q347" s="25" t="s">
        <v>7348</v>
      </c>
      <c r="R347" s="1" t="str">
        <f t="shared" si="6"/>
        <v>ST10093</v>
      </c>
      <c r="S347" t="str">
        <f>VLOOKUP(R347,Data!$C$2:$D$261,2,0)</f>
        <v>Windermere on The Mount</v>
      </c>
      <c r="T347">
        <f>COUNTIF('Feb 2022'!A:A,D347)+COUNTIF('Mar 2022'!A:A,D347)+COUNTIF('Apr 2022'!A:A,D347)+COUNTIF('May 2022'!A:A,D347)+COUNTIF('June 2022'!A:A,D347)+COUNTIF('July 2022'!A:A,D347)+COUNTIF('Aug 2022'!A:A,D347)+COUNTIF('Sep 2022'!A:A,D347)+COUNTIF('Oct 2022'!A:A,D347)+COUNTIF('Dec 2022'!A:A,D347)</f>
        <v>1</v>
      </c>
      <c r="U347" t="str">
        <f>VLOOKUP(Q347,'Capital Lookup'!A:B,2,FALSE)</f>
        <v>No</v>
      </c>
      <c r="V347" s="2">
        <f>IFERROR(VLOOKUP(LEFT(F347,10),'Find Purchase Orders'!B:J,9,FALSE),"")</f>
        <v>44593</v>
      </c>
      <c r="W347" s="25" t="s">
        <v>7261</v>
      </c>
    </row>
    <row r="348" spans="1:23" hidden="1">
      <c r="A348" s="25" t="s">
        <v>7261</v>
      </c>
      <c r="B348" s="25" t="s">
        <v>7343</v>
      </c>
      <c r="C348" s="25" t="s">
        <v>7282</v>
      </c>
      <c r="D348" s="25" t="s">
        <v>1109</v>
      </c>
      <c r="E348" s="25" t="s">
        <v>7345</v>
      </c>
      <c r="F348" s="25" t="s">
        <v>8475</v>
      </c>
      <c r="G348" s="25" t="s">
        <v>8428</v>
      </c>
      <c r="H348" s="21">
        <v>644.1</v>
      </c>
      <c r="I348" s="25" t="s">
        <v>7296</v>
      </c>
      <c r="J348" s="25" t="s">
        <v>7288</v>
      </c>
      <c r="K348" s="25" t="s">
        <v>7262</v>
      </c>
      <c r="L348" s="25" t="s">
        <v>7259</v>
      </c>
      <c r="M348" s="21">
        <v>644.1</v>
      </c>
      <c r="N348" s="21">
        <v>644.1</v>
      </c>
      <c r="O348" s="21">
        <v>0</v>
      </c>
      <c r="P348" s="21">
        <v>644.1</v>
      </c>
      <c r="Q348" s="25" t="s">
        <v>7348</v>
      </c>
      <c r="R348" s="1" t="str">
        <f t="shared" si="6"/>
        <v>ST10093</v>
      </c>
      <c r="S348" t="str">
        <f>VLOOKUP(R348,Data!$C$2:$D$261,2,0)</f>
        <v>Windermere on The Mount</v>
      </c>
      <c r="T348">
        <f>COUNTIF('Feb 2022'!A:A,D348)+COUNTIF('Mar 2022'!A:A,D348)+COUNTIF('Apr 2022'!A:A,D348)+COUNTIF('May 2022'!A:A,D348)+COUNTIF('June 2022'!A:A,D348)+COUNTIF('July 2022'!A:A,D348)+COUNTIF('Aug 2022'!A:A,D348)+COUNTIF('Sep 2022'!A:A,D348)+COUNTIF('Oct 2022'!A:A,D348)+COUNTIF('Dec 2022'!A:A,D348)</f>
        <v>1</v>
      </c>
      <c r="U348" t="str">
        <f>VLOOKUP(Q348,'Capital Lookup'!A:B,2,FALSE)</f>
        <v>No</v>
      </c>
      <c r="V348" s="2">
        <f>IFERROR(VLOOKUP(LEFT(F348,10),'Find Purchase Orders'!B:J,9,FALSE),"")</f>
        <v>44593</v>
      </c>
      <c r="W348" s="25" t="s">
        <v>7261</v>
      </c>
    </row>
    <row r="349" spans="1:23" hidden="1">
      <c r="A349" s="25" t="s">
        <v>8476</v>
      </c>
      <c r="B349" s="25" t="s">
        <v>8477</v>
      </c>
      <c r="C349" s="25" t="s">
        <v>7282</v>
      </c>
      <c r="D349" s="25" t="s">
        <v>8478</v>
      </c>
      <c r="E349" s="25" t="s">
        <v>8479</v>
      </c>
      <c r="H349" s="21">
        <v>11190.73</v>
      </c>
      <c r="I349" s="25" t="s">
        <v>7257</v>
      </c>
      <c r="K349" s="25" t="s">
        <v>8480</v>
      </c>
      <c r="L349" s="25" t="s">
        <v>8481</v>
      </c>
      <c r="M349" s="22">
        <v>0</v>
      </c>
      <c r="N349" s="22">
        <v>0</v>
      </c>
      <c r="O349" s="21">
        <v>0</v>
      </c>
      <c r="P349" s="21">
        <v>1287.43</v>
      </c>
      <c r="Q349" s="25"/>
      <c r="R349" s="1" t="str">
        <f t="shared" si="6"/>
        <v>ST10017</v>
      </c>
      <c r="S349" t="str">
        <f>VLOOKUP(R349,Data!$C$2:$D$261,2,0)</f>
        <v>King Gardens</v>
      </c>
      <c r="T349">
        <f>COUNTIF('Feb 2022'!A:A,D349)+COUNTIF('Mar 2022'!A:A,D349)+COUNTIF('Apr 2022'!A:A,D349)+COUNTIF('May 2022'!A:A,D349)+COUNTIF('June 2022'!A:A,D349)+COUNTIF('July 2022'!A:A,D349)+COUNTIF('Aug 2022'!A:A,D349)+COUNTIF('Sep 2022'!A:A,D349)+COUNTIF('Oct 2022'!A:A,D349)+COUNTIF('Dec 2022'!A:A,D349)</f>
        <v>0</v>
      </c>
      <c r="U349" t="e">
        <f>VLOOKUP(Q349,'Capital Lookup'!A:B,2,FALSE)</f>
        <v>#N/A</v>
      </c>
      <c r="V349" s="2" t="str">
        <f>IFERROR(VLOOKUP(LEFT(F349,10),'Find Purchase Orders'!B:J,9,FALSE),"")</f>
        <v/>
      </c>
      <c r="W349" s="25" t="s">
        <v>7261</v>
      </c>
    </row>
    <row r="350" spans="1:23" hidden="1">
      <c r="A350" s="25" t="s">
        <v>7252</v>
      </c>
      <c r="B350" s="25" t="s">
        <v>7253</v>
      </c>
      <c r="C350" s="25" t="s">
        <v>7254</v>
      </c>
      <c r="D350" s="25" t="s">
        <v>1110</v>
      </c>
      <c r="E350" s="25" t="s">
        <v>7256</v>
      </c>
      <c r="F350" s="25" t="s">
        <v>8482</v>
      </c>
      <c r="G350" s="25" t="s">
        <v>8483</v>
      </c>
      <c r="H350" s="21">
        <v>4658.24</v>
      </c>
      <c r="I350" s="25" t="s">
        <v>7296</v>
      </c>
      <c r="J350" s="25" t="s">
        <v>7288</v>
      </c>
      <c r="K350" s="25" t="s">
        <v>7262</v>
      </c>
      <c r="L350" s="25" t="s">
        <v>7259</v>
      </c>
      <c r="M350" s="21">
        <v>4658.24</v>
      </c>
      <c r="N350" s="22">
        <v>0</v>
      </c>
      <c r="O350" s="21">
        <v>4658.24</v>
      </c>
      <c r="P350" s="21">
        <v>4658.24</v>
      </c>
      <c r="Q350" s="25" t="s">
        <v>7459</v>
      </c>
      <c r="R350" s="1" t="str">
        <f t="shared" si="6"/>
        <v>ST10086</v>
      </c>
      <c r="S350" t="str">
        <f>VLOOKUP(R350,Data!$C$2:$D$261,2,0)</f>
        <v>Renaissance</v>
      </c>
      <c r="T350">
        <f>COUNTIF('Feb 2022'!A:A,D350)+COUNTIF('Mar 2022'!A:A,D350)+COUNTIF('Apr 2022'!A:A,D350)+COUNTIF('May 2022'!A:A,D350)+COUNTIF('June 2022'!A:A,D350)+COUNTIF('July 2022'!A:A,D350)+COUNTIF('Aug 2022'!A:A,D350)+COUNTIF('Sep 2022'!A:A,D350)+COUNTIF('Oct 2022'!A:A,D350)+COUNTIF('Dec 2022'!A:A,D350)</f>
        <v>1</v>
      </c>
      <c r="U350" t="str">
        <f>VLOOKUP(Q350,'Capital Lookup'!A:B,2,FALSE)</f>
        <v>No</v>
      </c>
      <c r="V350" s="2">
        <f>IFERROR(VLOOKUP(LEFT(F350,10),'Find Purchase Orders'!B:J,9,FALSE),"")</f>
        <v>44594</v>
      </c>
      <c r="W350" s="25" t="s">
        <v>7261</v>
      </c>
    </row>
    <row r="351" spans="1:23" hidden="1">
      <c r="A351" s="25" t="s">
        <v>7252</v>
      </c>
      <c r="B351" s="25" t="s">
        <v>7253</v>
      </c>
      <c r="C351" s="25" t="s">
        <v>7254</v>
      </c>
      <c r="D351" s="25" t="s">
        <v>1110</v>
      </c>
      <c r="E351" s="25" t="s">
        <v>7256</v>
      </c>
      <c r="F351" s="25" t="s">
        <v>8484</v>
      </c>
      <c r="G351" s="25" t="s">
        <v>8485</v>
      </c>
      <c r="H351" s="21">
        <v>33.74</v>
      </c>
      <c r="I351" s="25" t="s">
        <v>7296</v>
      </c>
      <c r="J351" s="25" t="s">
        <v>7288</v>
      </c>
      <c r="K351" s="25" t="s">
        <v>7262</v>
      </c>
      <c r="L351" s="25" t="s">
        <v>7259</v>
      </c>
      <c r="M351" s="21">
        <v>33.74</v>
      </c>
      <c r="N351" s="22">
        <v>0</v>
      </c>
      <c r="O351" s="21">
        <v>33.74</v>
      </c>
      <c r="P351" s="21">
        <v>33.74</v>
      </c>
      <c r="Q351" s="25" t="s">
        <v>7459</v>
      </c>
      <c r="R351" s="1" t="str">
        <f t="shared" si="6"/>
        <v>ST10086</v>
      </c>
      <c r="S351" t="str">
        <f>VLOOKUP(R351,Data!$C$2:$D$261,2,0)</f>
        <v>Renaissance</v>
      </c>
      <c r="T351">
        <f>COUNTIF('Feb 2022'!A:A,D351)+COUNTIF('Mar 2022'!A:A,D351)+COUNTIF('Apr 2022'!A:A,D351)+COUNTIF('May 2022'!A:A,D351)+COUNTIF('June 2022'!A:A,D351)+COUNTIF('July 2022'!A:A,D351)+COUNTIF('Aug 2022'!A:A,D351)+COUNTIF('Sep 2022'!A:A,D351)+COUNTIF('Oct 2022'!A:A,D351)+COUNTIF('Dec 2022'!A:A,D351)</f>
        <v>1</v>
      </c>
      <c r="U351" t="str">
        <f>VLOOKUP(Q351,'Capital Lookup'!A:B,2,FALSE)</f>
        <v>No</v>
      </c>
      <c r="V351" s="2">
        <f>IFERROR(VLOOKUP(LEFT(F351,10),'Find Purchase Orders'!B:J,9,FALSE),"")</f>
        <v>44594</v>
      </c>
      <c r="W351" s="25" t="s">
        <v>7261</v>
      </c>
    </row>
    <row r="352" spans="1:23" hidden="1">
      <c r="A352" s="25" t="s">
        <v>8476</v>
      </c>
      <c r="B352" s="25" t="s">
        <v>8477</v>
      </c>
      <c r="C352" s="25" t="s">
        <v>7282</v>
      </c>
      <c r="D352" s="25" t="s">
        <v>8486</v>
      </c>
      <c r="E352" s="25" t="s">
        <v>8479</v>
      </c>
      <c r="H352" s="21">
        <v>15350.42</v>
      </c>
      <c r="I352" s="25" t="s">
        <v>7257</v>
      </c>
      <c r="K352" s="25" t="s">
        <v>7262</v>
      </c>
      <c r="L352" s="25" t="s">
        <v>8138</v>
      </c>
      <c r="M352" s="22">
        <v>0</v>
      </c>
      <c r="N352" s="22">
        <v>0</v>
      </c>
      <c r="O352" s="21">
        <v>0</v>
      </c>
      <c r="P352" s="21">
        <v>1765.98</v>
      </c>
      <c r="Q352" s="25"/>
      <c r="R352" s="1" t="str">
        <f t="shared" si="6"/>
        <v>ST10017</v>
      </c>
      <c r="S352" t="str">
        <f>VLOOKUP(R352,Data!$C$2:$D$261,2,0)</f>
        <v>King Gardens</v>
      </c>
      <c r="T352">
        <f>COUNTIF('Feb 2022'!A:A,D352)+COUNTIF('Mar 2022'!A:A,D352)+COUNTIF('Apr 2022'!A:A,D352)+COUNTIF('May 2022'!A:A,D352)+COUNTIF('June 2022'!A:A,D352)+COUNTIF('July 2022'!A:A,D352)+COUNTIF('Aug 2022'!A:A,D352)+COUNTIF('Sep 2022'!A:A,D352)+COUNTIF('Oct 2022'!A:A,D352)+COUNTIF('Dec 2022'!A:A,D352)</f>
        <v>0</v>
      </c>
      <c r="U352" t="e">
        <f>VLOOKUP(Q352,'Capital Lookup'!A:B,2,FALSE)</f>
        <v>#N/A</v>
      </c>
      <c r="V352" s="2" t="str">
        <f>IFERROR(VLOOKUP(LEFT(F352,10),'Find Purchase Orders'!B:J,9,FALSE),"")</f>
        <v/>
      </c>
      <c r="W352" s="25" t="s">
        <v>7261</v>
      </c>
    </row>
    <row r="353" spans="1:23" hidden="1">
      <c r="A353" s="25" t="s">
        <v>7252</v>
      </c>
      <c r="B353" s="25" t="s">
        <v>7253</v>
      </c>
      <c r="C353" s="25" t="s">
        <v>7254</v>
      </c>
      <c r="D353" s="25" t="s">
        <v>1111</v>
      </c>
      <c r="E353" s="25" t="s">
        <v>7256</v>
      </c>
      <c r="F353" s="25" t="s">
        <v>8487</v>
      </c>
      <c r="G353" s="25" t="s">
        <v>8488</v>
      </c>
      <c r="H353" s="21">
        <v>4631.4799999999996</v>
      </c>
      <c r="I353" s="25" t="s">
        <v>7296</v>
      </c>
      <c r="J353" s="25" t="s">
        <v>7288</v>
      </c>
      <c r="K353" s="25" t="s">
        <v>7262</v>
      </c>
      <c r="L353" s="25" t="s">
        <v>7259</v>
      </c>
      <c r="M353" s="21">
        <v>4631.4799999999996</v>
      </c>
      <c r="N353" s="21">
        <v>4631.4799999999996</v>
      </c>
      <c r="O353" s="21">
        <v>0</v>
      </c>
      <c r="P353" s="21">
        <v>4631.4799999999996</v>
      </c>
      <c r="Q353" s="25" t="s">
        <v>7459</v>
      </c>
      <c r="R353" s="1" t="str">
        <f t="shared" si="6"/>
        <v>ST10086</v>
      </c>
      <c r="S353" t="str">
        <f>VLOOKUP(R353,Data!$C$2:$D$261,2,0)</f>
        <v>Renaissance</v>
      </c>
      <c r="T353">
        <f>COUNTIF('Feb 2022'!A:A,D353)+COUNTIF('Mar 2022'!A:A,D353)+COUNTIF('Apr 2022'!A:A,D353)+COUNTIF('May 2022'!A:A,D353)+COUNTIF('June 2022'!A:A,D353)+COUNTIF('July 2022'!A:A,D353)+COUNTIF('Aug 2022'!A:A,D353)+COUNTIF('Sep 2022'!A:A,D353)+COUNTIF('Oct 2022'!A:A,D353)+COUNTIF('Dec 2022'!A:A,D353)</f>
        <v>1</v>
      </c>
      <c r="U353" t="str">
        <f>VLOOKUP(Q353,'Capital Lookup'!A:B,2,FALSE)</f>
        <v>No</v>
      </c>
      <c r="V353" s="2">
        <f>IFERROR(VLOOKUP(LEFT(F353,10),'Find Purchase Orders'!B:J,9,FALSE),"")</f>
        <v>44594</v>
      </c>
      <c r="W353" s="25" t="s">
        <v>7261</v>
      </c>
    </row>
    <row r="354" spans="1:23" hidden="1">
      <c r="A354" s="25" t="s">
        <v>7252</v>
      </c>
      <c r="B354" s="25" t="s">
        <v>7253</v>
      </c>
      <c r="C354" s="25" t="s">
        <v>7254</v>
      </c>
      <c r="D354" s="25" t="s">
        <v>1111</v>
      </c>
      <c r="E354" s="25" t="s">
        <v>7256</v>
      </c>
      <c r="F354" s="25" t="s">
        <v>8489</v>
      </c>
      <c r="G354" s="25" t="s">
        <v>8490</v>
      </c>
      <c r="H354" s="21">
        <v>111</v>
      </c>
      <c r="I354" s="25" t="s">
        <v>7296</v>
      </c>
      <c r="J354" s="25" t="s">
        <v>7288</v>
      </c>
      <c r="K354" s="25" t="s">
        <v>7262</v>
      </c>
      <c r="L354" s="25" t="s">
        <v>7259</v>
      </c>
      <c r="M354" s="21">
        <v>111</v>
      </c>
      <c r="N354" s="21">
        <v>111</v>
      </c>
      <c r="O354" s="21">
        <v>0</v>
      </c>
      <c r="P354" s="21">
        <v>111</v>
      </c>
      <c r="Q354" s="25" t="s">
        <v>7459</v>
      </c>
      <c r="R354" s="1" t="str">
        <f t="shared" si="6"/>
        <v>ST10086</v>
      </c>
      <c r="S354" t="str">
        <f>VLOOKUP(R354,Data!$C$2:$D$261,2,0)</f>
        <v>Renaissance</v>
      </c>
      <c r="T354">
        <f>COUNTIF('Feb 2022'!A:A,D354)+COUNTIF('Mar 2022'!A:A,D354)+COUNTIF('Apr 2022'!A:A,D354)+COUNTIF('May 2022'!A:A,D354)+COUNTIF('June 2022'!A:A,D354)+COUNTIF('July 2022'!A:A,D354)+COUNTIF('Aug 2022'!A:A,D354)+COUNTIF('Sep 2022'!A:A,D354)+COUNTIF('Oct 2022'!A:A,D354)+COUNTIF('Dec 2022'!A:A,D354)</f>
        <v>1</v>
      </c>
      <c r="U354" t="str">
        <f>VLOOKUP(Q354,'Capital Lookup'!A:B,2,FALSE)</f>
        <v>No</v>
      </c>
      <c r="V354" s="2">
        <f>IFERROR(VLOOKUP(LEFT(F354,10),'Find Purchase Orders'!B:J,9,FALSE),"")</f>
        <v>44594</v>
      </c>
      <c r="W354" s="25" t="s">
        <v>7261</v>
      </c>
    </row>
    <row r="355" spans="1:23" hidden="1">
      <c r="A355" s="25" t="s">
        <v>7252</v>
      </c>
      <c r="B355" s="25" t="s">
        <v>7253</v>
      </c>
      <c r="C355" s="25" t="s">
        <v>7254</v>
      </c>
      <c r="D355" s="25" t="s">
        <v>1112</v>
      </c>
      <c r="E355" s="25" t="s">
        <v>7256</v>
      </c>
      <c r="F355" s="25" t="s">
        <v>8491</v>
      </c>
      <c r="G355" s="25" t="s">
        <v>8492</v>
      </c>
      <c r="H355" s="21">
        <v>3446.77</v>
      </c>
      <c r="I355" s="25" t="s">
        <v>7296</v>
      </c>
      <c r="J355" s="25" t="s">
        <v>7288</v>
      </c>
      <c r="K355" s="25" t="s">
        <v>7262</v>
      </c>
      <c r="L355" s="25" t="s">
        <v>7259</v>
      </c>
      <c r="M355" s="21">
        <v>3446.77</v>
      </c>
      <c r="N355" s="21">
        <v>3446.77</v>
      </c>
      <c r="O355" s="21">
        <v>0</v>
      </c>
      <c r="P355" s="21">
        <v>3446.77</v>
      </c>
      <c r="Q355" s="25" t="s">
        <v>7459</v>
      </c>
      <c r="R355" s="1" t="str">
        <f t="shared" si="6"/>
        <v>ST10086</v>
      </c>
      <c r="S355" t="str">
        <f>VLOOKUP(R355,Data!$C$2:$D$261,2,0)</f>
        <v>Renaissance</v>
      </c>
      <c r="T355">
        <f>COUNTIF('Feb 2022'!A:A,D355)+COUNTIF('Mar 2022'!A:A,D355)+COUNTIF('Apr 2022'!A:A,D355)+COUNTIF('May 2022'!A:A,D355)+COUNTIF('June 2022'!A:A,D355)+COUNTIF('July 2022'!A:A,D355)+COUNTIF('Aug 2022'!A:A,D355)+COUNTIF('Sep 2022'!A:A,D355)+COUNTIF('Oct 2022'!A:A,D355)+COUNTIF('Dec 2022'!A:A,D355)</f>
        <v>1</v>
      </c>
      <c r="U355" t="str">
        <f>VLOOKUP(Q355,'Capital Lookup'!A:B,2,FALSE)</f>
        <v>No</v>
      </c>
      <c r="V355" s="2">
        <f>IFERROR(VLOOKUP(LEFT(F355,10),'Find Purchase Orders'!B:J,9,FALSE),"")</f>
        <v>44594</v>
      </c>
      <c r="W355" s="25" t="s">
        <v>7261</v>
      </c>
    </row>
    <row r="356" spans="1:23" hidden="1">
      <c r="A356" s="25" t="s">
        <v>7252</v>
      </c>
      <c r="B356" s="25" t="s">
        <v>7253</v>
      </c>
      <c r="C356" s="25" t="s">
        <v>7254</v>
      </c>
      <c r="D356" s="25" t="s">
        <v>1112</v>
      </c>
      <c r="E356" s="25" t="s">
        <v>7256</v>
      </c>
      <c r="F356" s="25" t="s">
        <v>8493</v>
      </c>
      <c r="G356" s="25" t="s">
        <v>8494</v>
      </c>
      <c r="H356" s="21">
        <v>77.7</v>
      </c>
      <c r="I356" s="25" t="s">
        <v>7296</v>
      </c>
      <c r="J356" s="25" t="s">
        <v>7288</v>
      </c>
      <c r="K356" s="25" t="s">
        <v>7262</v>
      </c>
      <c r="L356" s="25" t="s">
        <v>7259</v>
      </c>
      <c r="M356" s="21">
        <v>77.7</v>
      </c>
      <c r="N356" s="21">
        <v>77.7</v>
      </c>
      <c r="O356" s="21">
        <v>0</v>
      </c>
      <c r="P356" s="21">
        <v>77.7</v>
      </c>
      <c r="Q356" s="25" t="s">
        <v>7459</v>
      </c>
      <c r="R356" s="1" t="str">
        <f t="shared" si="6"/>
        <v>ST10086</v>
      </c>
      <c r="S356" t="str">
        <f>VLOOKUP(R356,Data!$C$2:$D$261,2,0)</f>
        <v>Renaissance</v>
      </c>
      <c r="T356">
        <f>COUNTIF('Feb 2022'!A:A,D356)+COUNTIF('Mar 2022'!A:A,D356)+COUNTIF('Apr 2022'!A:A,D356)+COUNTIF('May 2022'!A:A,D356)+COUNTIF('June 2022'!A:A,D356)+COUNTIF('July 2022'!A:A,D356)+COUNTIF('Aug 2022'!A:A,D356)+COUNTIF('Sep 2022'!A:A,D356)+COUNTIF('Oct 2022'!A:A,D356)+COUNTIF('Dec 2022'!A:A,D356)</f>
        <v>1</v>
      </c>
      <c r="U356" t="str">
        <f>VLOOKUP(Q356,'Capital Lookup'!A:B,2,FALSE)</f>
        <v>No</v>
      </c>
      <c r="V356" s="2">
        <f>IFERROR(VLOOKUP(LEFT(F356,10),'Find Purchase Orders'!B:J,9,FALSE),"")</f>
        <v>44594</v>
      </c>
      <c r="W356" s="25" t="s">
        <v>7261</v>
      </c>
    </row>
    <row r="357" spans="1:23" hidden="1">
      <c r="A357" s="25" t="s">
        <v>7261</v>
      </c>
      <c r="B357" s="25" t="s">
        <v>8477</v>
      </c>
      <c r="C357" s="25" t="s">
        <v>7282</v>
      </c>
      <c r="D357" s="25" t="s">
        <v>1113</v>
      </c>
      <c r="E357" s="25" t="s">
        <v>8479</v>
      </c>
      <c r="F357" s="25" t="s">
        <v>8495</v>
      </c>
      <c r="G357" s="25" t="s">
        <v>8496</v>
      </c>
      <c r="H357" s="21">
        <v>327.7</v>
      </c>
      <c r="I357" s="25" t="s">
        <v>7296</v>
      </c>
      <c r="J357" s="25" t="s">
        <v>7288</v>
      </c>
      <c r="K357" s="25" t="s">
        <v>7262</v>
      </c>
      <c r="L357" s="25" t="s">
        <v>7259</v>
      </c>
      <c r="M357" s="21">
        <v>327.7</v>
      </c>
      <c r="N357" s="21">
        <v>327.7</v>
      </c>
      <c r="O357" s="21">
        <v>0</v>
      </c>
      <c r="P357" s="21">
        <v>327.7</v>
      </c>
      <c r="Q357" s="25" t="s">
        <v>8497</v>
      </c>
      <c r="R357" s="1" t="str">
        <f t="shared" si="6"/>
        <v>ST10017</v>
      </c>
      <c r="S357" t="str">
        <f>VLOOKUP(R357,Data!$C$2:$D$261,2,0)</f>
        <v>King Gardens</v>
      </c>
      <c r="T357">
        <f>COUNTIF('Feb 2022'!A:A,D357)+COUNTIF('Mar 2022'!A:A,D357)+COUNTIF('Apr 2022'!A:A,D357)+COUNTIF('May 2022'!A:A,D357)+COUNTIF('June 2022'!A:A,D357)+COUNTIF('July 2022'!A:A,D357)+COUNTIF('Aug 2022'!A:A,D357)+COUNTIF('Sep 2022'!A:A,D357)+COUNTIF('Oct 2022'!A:A,D357)+COUNTIF('Dec 2022'!A:A,D357)</f>
        <v>1</v>
      </c>
      <c r="U357" t="str">
        <f>VLOOKUP(Q357,'Capital Lookup'!A:B,2,FALSE)</f>
        <v>No</v>
      </c>
      <c r="V357" s="2">
        <f>IFERROR(VLOOKUP(LEFT(F357,10),'Find Purchase Orders'!B:J,9,FALSE),"")</f>
        <v>44594</v>
      </c>
      <c r="W357" s="25" t="s">
        <v>7261</v>
      </c>
    </row>
    <row r="358" spans="1:23" hidden="1">
      <c r="A358" s="25" t="s">
        <v>7261</v>
      </c>
      <c r="B358" s="25" t="s">
        <v>8477</v>
      </c>
      <c r="C358" s="25" t="s">
        <v>7282</v>
      </c>
      <c r="D358" s="25" t="s">
        <v>1113</v>
      </c>
      <c r="E358" s="25" t="s">
        <v>8479</v>
      </c>
      <c r="F358" s="25" t="s">
        <v>8498</v>
      </c>
      <c r="G358" s="25" t="s">
        <v>8499</v>
      </c>
      <c r="H358" s="21">
        <v>10863.03</v>
      </c>
      <c r="I358" s="25" t="s">
        <v>7296</v>
      </c>
      <c r="J358" s="25" t="s">
        <v>7288</v>
      </c>
      <c r="K358" s="25" t="s">
        <v>7262</v>
      </c>
      <c r="L358" s="25" t="s">
        <v>7259</v>
      </c>
      <c r="M358" s="21">
        <v>10863.03</v>
      </c>
      <c r="N358" s="21">
        <v>10863.03</v>
      </c>
      <c r="O358" s="21">
        <v>0</v>
      </c>
      <c r="P358" s="21">
        <v>10863.03</v>
      </c>
      <c r="Q358" s="25" t="s">
        <v>8497</v>
      </c>
      <c r="R358" s="1" t="str">
        <f t="shared" si="6"/>
        <v>ST10017</v>
      </c>
      <c r="S358" t="str">
        <f>VLOOKUP(R358,Data!$C$2:$D$261,2,0)</f>
        <v>King Gardens</v>
      </c>
      <c r="T358">
        <f>COUNTIF('Feb 2022'!A:A,D358)+COUNTIF('Mar 2022'!A:A,D358)+COUNTIF('Apr 2022'!A:A,D358)+COUNTIF('May 2022'!A:A,D358)+COUNTIF('June 2022'!A:A,D358)+COUNTIF('July 2022'!A:A,D358)+COUNTIF('Aug 2022'!A:A,D358)+COUNTIF('Sep 2022'!A:A,D358)+COUNTIF('Oct 2022'!A:A,D358)+COUNTIF('Dec 2022'!A:A,D358)</f>
        <v>1</v>
      </c>
      <c r="U358" t="str">
        <f>VLOOKUP(Q358,'Capital Lookup'!A:B,2,FALSE)</f>
        <v>No</v>
      </c>
      <c r="V358" s="2">
        <f>IFERROR(VLOOKUP(LEFT(F358,10),'Find Purchase Orders'!B:J,9,FALSE),"")</f>
        <v>44594</v>
      </c>
      <c r="W358" s="25" t="s">
        <v>7261</v>
      </c>
    </row>
    <row r="359" spans="1:23" hidden="1">
      <c r="A359" s="25" t="s">
        <v>7261</v>
      </c>
      <c r="B359" s="25" t="s">
        <v>8477</v>
      </c>
      <c r="C359" s="25" t="s">
        <v>7282</v>
      </c>
      <c r="D359" s="25" t="s">
        <v>8500</v>
      </c>
      <c r="E359" s="25" t="s">
        <v>8479</v>
      </c>
      <c r="H359" s="21">
        <v>15350.37</v>
      </c>
      <c r="I359" s="25" t="s">
        <v>7257</v>
      </c>
      <c r="K359" s="25" t="s">
        <v>7262</v>
      </c>
      <c r="L359" s="25" t="s">
        <v>8138</v>
      </c>
      <c r="M359" s="22">
        <v>0</v>
      </c>
      <c r="N359" s="22">
        <v>0</v>
      </c>
      <c r="O359" s="21">
        <v>0</v>
      </c>
      <c r="P359" s="21">
        <v>1765.97</v>
      </c>
      <c r="Q359" s="25"/>
      <c r="R359" s="1" t="str">
        <f t="shared" si="6"/>
        <v>ST10017</v>
      </c>
      <c r="S359" t="str">
        <f>VLOOKUP(R359,Data!$C$2:$D$261,2,0)</f>
        <v>King Gardens</v>
      </c>
      <c r="T359">
        <f>COUNTIF('Feb 2022'!A:A,D359)+COUNTIF('Mar 2022'!A:A,D359)+COUNTIF('Apr 2022'!A:A,D359)+COUNTIF('May 2022'!A:A,D359)+COUNTIF('June 2022'!A:A,D359)+COUNTIF('July 2022'!A:A,D359)+COUNTIF('Aug 2022'!A:A,D359)+COUNTIF('Sep 2022'!A:A,D359)+COUNTIF('Oct 2022'!A:A,D359)+COUNTIF('Dec 2022'!A:A,D359)</f>
        <v>0</v>
      </c>
      <c r="U359" t="e">
        <f>VLOOKUP(Q359,'Capital Lookup'!A:B,2,FALSE)</f>
        <v>#N/A</v>
      </c>
      <c r="V359" s="2" t="str">
        <f>IFERROR(VLOOKUP(LEFT(F359,10),'Find Purchase Orders'!B:J,9,FALSE),"")</f>
        <v/>
      </c>
      <c r="W359" s="25" t="s">
        <v>7261</v>
      </c>
    </row>
    <row r="360" spans="1:23" hidden="1">
      <c r="A360" s="25" t="s">
        <v>7261</v>
      </c>
      <c r="B360" s="25" t="s">
        <v>8501</v>
      </c>
      <c r="C360" s="25" t="s">
        <v>7264</v>
      </c>
      <c r="D360" s="25" t="s">
        <v>8502</v>
      </c>
      <c r="E360" s="25" t="s">
        <v>8503</v>
      </c>
      <c r="F360" s="25" t="s">
        <v>8504</v>
      </c>
      <c r="G360" s="25" t="s">
        <v>8505</v>
      </c>
      <c r="H360" s="21">
        <v>92976.4</v>
      </c>
      <c r="I360" s="25" t="s">
        <v>7296</v>
      </c>
      <c r="J360" s="25" t="s">
        <v>7288</v>
      </c>
      <c r="K360" s="25" t="s">
        <v>7646</v>
      </c>
      <c r="L360" s="25" t="s">
        <v>8506</v>
      </c>
      <c r="M360" s="21">
        <v>92976.4</v>
      </c>
      <c r="N360" s="21">
        <v>100038.9</v>
      </c>
      <c r="O360" s="21">
        <v>-7062.5</v>
      </c>
      <c r="P360" s="21">
        <v>92976.4</v>
      </c>
      <c r="Q360" s="25" t="s">
        <v>8507</v>
      </c>
      <c r="R360" s="1" t="str">
        <f t="shared" si="6"/>
        <v>ST10005</v>
      </c>
      <c r="S360" t="str">
        <f>VLOOKUP(R360,Data!$C$2:$D$261,2,0)</f>
        <v>The Kensington Oakville</v>
      </c>
      <c r="T360">
        <f>COUNTIF('Feb 2022'!A:A,D360)+COUNTIF('Mar 2022'!A:A,D360)+COUNTIF('Apr 2022'!A:A,D360)+COUNTIF('May 2022'!A:A,D360)+COUNTIF('June 2022'!A:A,D360)+COUNTIF('July 2022'!A:A,D360)+COUNTIF('Aug 2022'!A:A,D360)+COUNTIF('Sep 2022'!A:A,D360)+COUNTIF('Oct 2022'!A:A,D360)+COUNTIF('Dec 2022'!A:A,D360)</f>
        <v>0</v>
      </c>
      <c r="U360" t="str">
        <f>VLOOKUP(Q360,'Capital Lookup'!A:B,2,FALSE)</f>
        <v>Yes</v>
      </c>
      <c r="V360" s="2">
        <f>IFERROR(VLOOKUP(LEFT(F360,10),'Find Purchase Orders'!B:J,9,FALSE),"")</f>
        <v>44596</v>
      </c>
      <c r="W360" s="25" t="s">
        <v>7261</v>
      </c>
    </row>
    <row r="361" spans="1:23" hidden="1">
      <c r="A361" s="25" t="s">
        <v>7261</v>
      </c>
      <c r="B361" s="25" t="s">
        <v>8477</v>
      </c>
      <c r="C361" s="25" t="s">
        <v>7282</v>
      </c>
      <c r="D361" s="25" t="s">
        <v>1114</v>
      </c>
      <c r="E361" s="25" t="s">
        <v>8479</v>
      </c>
      <c r="F361" s="25" t="s">
        <v>8508</v>
      </c>
      <c r="G361" s="25" t="s">
        <v>8509</v>
      </c>
      <c r="H361" s="21">
        <v>327.7</v>
      </c>
      <c r="I361" s="25" t="s">
        <v>7296</v>
      </c>
      <c r="J361" s="25" t="s">
        <v>7288</v>
      </c>
      <c r="K361" s="25" t="s">
        <v>7262</v>
      </c>
      <c r="L361" s="25" t="s">
        <v>7259</v>
      </c>
      <c r="M361" s="21">
        <v>327.7</v>
      </c>
      <c r="N361" s="21">
        <v>327.7</v>
      </c>
      <c r="O361" s="21">
        <v>0</v>
      </c>
      <c r="P361" s="21">
        <v>327.7</v>
      </c>
      <c r="Q361" s="25" t="s">
        <v>8497</v>
      </c>
      <c r="R361" s="1" t="str">
        <f t="shared" si="6"/>
        <v>ST10017</v>
      </c>
      <c r="S361" t="str">
        <f>VLOOKUP(R361,Data!$C$2:$D$261,2,0)</f>
        <v>King Gardens</v>
      </c>
      <c r="T361">
        <f>COUNTIF('Feb 2022'!A:A,D361)+COUNTIF('Mar 2022'!A:A,D361)+COUNTIF('Apr 2022'!A:A,D361)+COUNTIF('May 2022'!A:A,D361)+COUNTIF('June 2022'!A:A,D361)+COUNTIF('July 2022'!A:A,D361)+COUNTIF('Aug 2022'!A:A,D361)+COUNTIF('Sep 2022'!A:A,D361)+COUNTIF('Oct 2022'!A:A,D361)+COUNTIF('Dec 2022'!A:A,D361)</f>
        <v>1</v>
      </c>
      <c r="U361" t="str">
        <f>VLOOKUP(Q361,'Capital Lookup'!A:B,2,FALSE)</f>
        <v>No</v>
      </c>
      <c r="V361" s="2">
        <f>IFERROR(VLOOKUP(LEFT(F361,10),'Find Purchase Orders'!B:J,9,FALSE),"")</f>
        <v>44594</v>
      </c>
      <c r="W361" s="25" t="s">
        <v>7261</v>
      </c>
    </row>
    <row r="362" spans="1:23" hidden="1">
      <c r="A362" s="25" t="s">
        <v>7261</v>
      </c>
      <c r="B362" s="25" t="s">
        <v>8477</v>
      </c>
      <c r="C362" s="25" t="s">
        <v>7282</v>
      </c>
      <c r="D362" s="25" t="s">
        <v>1114</v>
      </c>
      <c r="E362" s="25" t="s">
        <v>8479</v>
      </c>
      <c r="F362" s="25" t="s">
        <v>8510</v>
      </c>
      <c r="G362" s="25" t="s">
        <v>8511</v>
      </c>
      <c r="H362" s="21">
        <v>7076.33</v>
      </c>
      <c r="I362" s="25" t="s">
        <v>7296</v>
      </c>
      <c r="J362" s="25" t="s">
        <v>7288</v>
      </c>
      <c r="K362" s="25" t="s">
        <v>7262</v>
      </c>
      <c r="L362" s="25" t="s">
        <v>7259</v>
      </c>
      <c r="M362" s="21">
        <v>7076.33</v>
      </c>
      <c r="N362" s="21">
        <v>7076.33</v>
      </c>
      <c r="O362" s="21">
        <v>0</v>
      </c>
      <c r="P362" s="21">
        <v>7076.33</v>
      </c>
      <c r="Q362" s="25" t="s">
        <v>8497</v>
      </c>
      <c r="R362" s="1" t="str">
        <f t="shared" si="6"/>
        <v>ST10017</v>
      </c>
      <c r="S362" t="str">
        <f>VLOOKUP(R362,Data!$C$2:$D$261,2,0)</f>
        <v>King Gardens</v>
      </c>
      <c r="T362">
        <f>COUNTIF('Feb 2022'!A:A,D362)+COUNTIF('Mar 2022'!A:A,D362)+COUNTIF('Apr 2022'!A:A,D362)+COUNTIF('May 2022'!A:A,D362)+COUNTIF('June 2022'!A:A,D362)+COUNTIF('July 2022'!A:A,D362)+COUNTIF('Aug 2022'!A:A,D362)+COUNTIF('Sep 2022'!A:A,D362)+COUNTIF('Oct 2022'!A:A,D362)+COUNTIF('Dec 2022'!A:A,D362)</f>
        <v>1</v>
      </c>
      <c r="U362" t="str">
        <f>VLOOKUP(Q362,'Capital Lookup'!A:B,2,FALSE)</f>
        <v>No</v>
      </c>
      <c r="V362" s="2">
        <f>IFERROR(VLOOKUP(LEFT(F362,10),'Find Purchase Orders'!B:J,9,FALSE),"")</f>
        <v>44594</v>
      </c>
      <c r="W362" s="25" t="s">
        <v>7261</v>
      </c>
    </row>
    <row r="363" spans="1:23" hidden="1">
      <c r="A363" s="25" t="s">
        <v>7261</v>
      </c>
      <c r="B363" s="25" t="s">
        <v>8477</v>
      </c>
      <c r="C363" s="25" t="s">
        <v>7282</v>
      </c>
      <c r="D363" s="25" t="s">
        <v>1115</v>
      </c>
      <c r="E363" s="25" t="s">
        <v>8479</v>
      </c>
      <c r="F363" s="25" t="s">
        <v>8512</v>
      </c>
      <c r="G363" s="25" t="s">
        <v>8513</v>
      </c>
      <c r="H363" s="21">
        <v>327.7</v>
      </c>
      <c r="I363" s="25" t="s">
        <v>7296</v>
      </c>
      <c r="J363" s="25" t="s">
        <v>7288</v>
      </c>
      <c r="K363" s="25" t="s">
        <v>7262</v>
      </c>
      <c r="L363" s="25" t="s">
        <v>7259</v>
      </c>
      <c r="M363" s="21">
        <v>327.7</v>
      </c>
      <c r="N363" s="21">
        <v>327.7</v>
      </c>
      <c r="O363" s="21">
        <v>0</v>
      </c>
      <c r="P363" s="21">
        <v>327.7</v>
      </c>
      <c r="Q363" s="25" t="s">
        <v>8497</v>
      </c>
      <c r="R363" s="1" t="str">
        <f t="shared" si="6"/>
        <v>ST10017</v>
      </c>
      <c r="S363" t="str">
        <f>VLOOKUP(R363,Data!$C$2:$D$261,2,0)</f>
        <v>King Gardens</v>
      </c>
      <c r="T363">
        <f>COUNTIF('Feb 2022'!A:A,D363)+COUNTIF('Mar 2022'!A:A,D363)+COUNTIF('Apr 2022'!A:A,D363)+COUNTIF('May 2022'!A:A,D363)+COUNTIF('June 2022'!A:A,D363)+COUNTIF('July 2022'!A:A,D363)+COUNTIF('Aug 2022'!A:A,D363)+COUNTIF('Sep 2022'!A:A,D363)+COUNTIF('Oct 2022'!A:A,D363)+COUNTIF('Dec 2022'!A:A,D363)</f>
        <v>1</v>
      </c>
      <c r="U363" t="str">
        <f>VLOOKUP(Q363,'Capital Lookup'!A:B,2,FALSE)</f>
        <v>No</v>
      </c>
      <c r="V363" s="2">
        <f>IFERROR(VLOOKUP(LEFT(F363,10),'Find Purchase Orders'!B:J,9,FALSE),"")</f>
        <v>44594</v>
      </c>
      <c r="W363" s="25" t="s">
        <v>7261</v>
      </c>
    </row>
    <row r="364" spans="1:23" hidden="1">
      <c r="A364" s="25" t="s">
        <v>7261</v>
      </c>
      <c r="B364" s="25" t="s">
        <v>8477</v>
      </c>
      <c r="C364" s="25" t="s">
        <v>7282</v>
      </c>
      <c r="D364" s="25" t="s">
        <v>1115</v>
      </c>
      <c r="E364" s="25" t="s">
        <v>8479</v>
      </c>
      <c r="F364" s="25" t="s">
        <v>8514</v>
      </c>
      <c r="G364" s="25" t="s">
        <v>8515</v>
      </c>
      <c r="H364" s="21">
        <v>13706.47</v>
      </c>
      <c r="I364" s="25" t="s">
        <v>7296</v>
      </c>
      <c r="J364" s="25" t="s">
        <v>7288</v>
      </c>
      <c r="K364" s="25" t="s">
        <v>7262</v>
      </c>
      <c r="L364" s="25" t="s">
        <v>7259</v>
      </c>
      <c r="M364" s="21">
        <v>13706.47</v>
      </c>
      <c r="N364" s="21">
        <v>13706.47</v>
      </c>
      <c r="O364" s="21">
        <v>0</v>
      </c>
      <c r="P364" s="21">
        <v>13706.47</v>
      </c>
      <c r="Q364" s="25" t="s">
        <v>8497</v>
      </c>
      <c r="R364" s="1" t="str">
        <f t="shared" si="6"/>
        <v>ST10017</v>
      </c>
      <c r="S364" t="str">
        <f>VLOOKUP(R364,Data!$C$2:$D$261,2,0)</f>
        <v>King Gardens</v>
      </c>
      <c r="T364">
        <f>COUNTIF('Feb 2022'!A:A,D364)+COUNTIF('Mar 2022'!A:A,D364)+COUNTIF('Apr 2022'!A:A,D364)+COUNTIF('May 2022'!A:A,D364)+COUNTIF('June 2022'!A:A,D364)+COUNTIF('July 2022'!A:A,D364)+COUNTIF('Aug 2022'!A:A,D364)+COUNTIF('Sep 2022'!A:A,D364)+COUNTIF('Oct 2022'!A:A,D364)+COUNTIF('Dec 2022'!A:A,D364)</f>
        <v>1</v>
      </c>
      <c r="U364" t="str">
        <f>VLOOKUP(Q364,'Capital Lookup'!A:B,2,FALSE)</f>
        <v>No</v>
      </c>
      <c r="V364" s="2">
        <f>IFERROR(VLOOKUP(LEFT(F364,10),'Find Purchase Orders'!B:J,9,FALSE),"")</f>
        <v>44594</v>
      </c>
      <c r="W364" s="25" t="s">
        <v>7261</v>
      </c>
    </row>
    <row r="365" spans="1:23" hidden="1">
      <c r="A365" s="25" t="s">
        <v>7261</v>
      </c>
      <c r="B365" s="25" t="s">
        <v>8477</v>
      </c>
      <c r="C365" s="25" t="s">
        <v>7282</v>
      </c>
      <c r="D365" s="25" t="s">
        <v>1116</v>
      </c>
      <c r="E365" s="25" t="s">
        <v>8479</v>
      </c>
      <c r="F365" s="25" t="s">
        <v>8516</v>
      </c>
      <c r="G365" s="25" t="s">
        <v>8517</v>
      </c>
      <c r="H365" s="21">
        <v>327.7</v>
      </c>
      <c r="I365" s="25" t="s">
        <v>7296</v>
      </c>
      <c r="J365" s="25" t="s">
        <v>7288</v>
      </c>
      <c r="K365" s="25" t="s">
        <v>7262</v>
      </c>
      <c r="L365" s="25" t="s">
        <v>7259</v>
      </c>
      <c r="M365" s="21">
        <v>327.7</v>
      </c>
      <c r="N365" s="21">
        <v>327.7</v>
      </c>
      <c r="O365" s="21">
        <v>0</v>
      </c>
      <c r="P365" s="21">
        <v>327.7</v>
      </c>
      <c r="Q365" s="25" t="s">
        <v>8497</v>
      </c>
      <c r="R365" s="1" t="str">
        <f t="shared" si="6"/>
        <v>ST10017</v>
      </c>
      <c r="S365" t="str">
        <f>VLOOKUP(R365,Data!$C$2:$D$261,2,0)</f>
        <v>King Gardens</v>
      </c>
      <c r="T365">
        <f>COUNTIF('Feb 2022'!A:A,D365)+COUNTIF('Mar 2022'!A:A,D365)+COUNTIF('Apr 2022'!A:A,D365)+COUNTIF('May 2022'!A:A,D365)+COUNTIF('June 2022'!A:A,D365)+COUNTIF('July 2022'!A:A,D365)+COUNTIF('Aug 2022'!A:A,D365)+COUNTIF('Sep 2022'!A:A,D365)+COUNTIF('Oct 2022'!A:A,D365)+COUNTIF('Dec 2022'!A:A,D365)</f>
        <v>2</v>
      </c>
      <c r="U365" t="str">
        <f>VLOOKUP(Q365,'Capital Lookup'!A:B,2,FALSE)</f>
        <v>No</v>
      </c>
      <c r="V365" s="2">
        <f>IFERROR(VLOOKUP(LEFT(F365,10),'Find Purchase Orders'!B:J,9,FALSE),"")</f>
        <v>44594</v>
      </c>
      <c r="W365" s="25" t="s">
        <v>7261</v>
      </c>
    </row>
    <row r="366" spans="1:23" hidden="1">
      <c r="A366" s="25" t="s">
        <v>7261</v>
      </c>
      <c r="B366" s="25" t="s">
        <v>8477</v>
      </c>
      <c r="C366" s="25" t="s">
        <v>7282</v>
      </c>
      <c r="D366" s="25" t="s">
        <v>1116</v>
      </c>
      <c r="E366" s="25" t="s">
        <v>8479</v>
      </c>
      <c r="F366" s="25" t="s">
        <v>8518</v>
      </c>
      <c r="G366" s="25" t="s">
        <v>8519</v>
      </c>
      <c r="H366" s="21">
        <v>15022.67</v>
      </c>
      <c r="I366" s="25" t="s">
        <v>7296</v>
      </c>
      <c r="J366" s="25" t="s">
        <v>7288</v>
      </c>
      <c r="K366" s="25" t="s">
        <v>7262</v>
      </c>
      <c r="L366" s="25" t="s">
        <v>7259</v>
      </c>
      <c r="M366" s="21">
        <v>15022.67</v>
      </c>
      <c r="N366" s="21">
        <v>15022.67</v>
      </c>
      <c r="O366" s="21">
        <v>0</v>
      </c>
      <c r="P366" s="21">
        <v>15022.67</v>
      </c>
      <c r="Q366" s="25" t="s">
        <v>8497</v>
      </c>
      <c r="R366" s="1" t="str">
        <f t="shared" si="6"/>
        <v>ST10017</v>
      </c>
      <c r="S366" t="str">
        <f>VLOOKUP(R366,Data!$C$2:$D$261,2,0)</f>
        <v>King Gardens</v>
      </c>
      <c r="T366">
        <f>COUNTIF('Feb 2022'!A:A,D366)+COUNTIF('Mar 2022'!A:A,D366)+COUNTIF('Apr 2022'!A:A,D366)+COUNTIF('May 2022'!A:A,D366)+COUNTIF('June 2022'!A:A,D366)+COUNTIF('July 2022'!A:A,D366)+COUNTIF('Aug 2022'!A:A,D366)+COUNTIF('Sep 2022'!A:A,D366)+COUNTIF('Oct 2022'!A:A,D366)+COUNTIF('Dec 2022'!A:A,D366)</f>
        <v>2</v>
      </c>
      <c r="U366" t="str">
        <f>VLOOKUP(Q366,'Capital Lookup'!A:B,2,FALSE)</f>
        <v>No</v>
      </c>
      <c r="V366" s="2">
        <f>IFERROR(VLOOKUP(LEFT(F366,10),'Find Purchase Orders'!B:J,9,FALSE),"")</f>
        <v>44594</v>
      </c>
      <c r="W366" s="25" t="s">
        <v>7261</v>
      </c>
    </row>
    <row r="367" spans="1:23" hidden="1">
      <c r="A367" s="25" t="s">
        <v>7261</v>
      </c>
      <c r="B367" s="25" t="s">
        <v>8520</v>
      </c>
      <c r="C367" s="25" t="s">
        <v>7264</v>
      </c>
      <c r="D367" s="25" t="s">
        <v>8521</v>
      </c>
      <c r="E367" s="25" t="s">
        <v>8503</v>
      </c>
      <c r="F367" s="25" t="s">
        <v>8522</v>
      </c>
      <c r="G367" s="25" t="s">
        <v>8523</v>
      </c>
      <c r="H367" s="21">
        <v>57616.44</v>
      </c>
      <c r="I367" s="25" t="s">
        <v>7296</v>
      </c>
      <c r="J367" s="25" t="s">
        <v>7288</v>
      </c>
      <c r="K367" s="25" t="s">
        <v>8274</v>
      </c>
      <c r="L367" s="25" t="s">
        <v>8275</v>
      </c>
      <c r="M367" s="21">
        <v>57616.44</v>
      </c>
      <c r="N367" s="21">
        <v>57616.44</v>
      </c>
      <c r="O367" s="21">
        <v>0</v>
      </c>
      <c r="P367" s="21">
        <v>57616.44</v>
      </c>
      <c r="Q367" s="25" t="s">
        <v>8524</v>
      </c>
      <c r="R367" s="1" t="str">
        <f t="shared" si="6"/>
        <v>ST10004</v>
      </c>
      <c r="S367" t="str">
        <f>VLOOKUP(R367,Data!$C$2:$D$261,2,0)</f>
        <v>Churchill Place</v>
      </c>
      <c r="T367">
        <f>COUNTIF('Feb 2022'!A:A,D367)+COUNTIF('Mar 2022'!A:A,D367)+COUNTIF('Apr 2022'!A:A,D367)+COUNTIF('May 2022'!A:A,D367)+COUNTIF('June 2022'!A:A,D367)+COUNTIF('July 2022'!A:A,D367)+COUNTIF('Aug 2022'!A:A,D367)+COUNTIF('Sep 2022'!A:A,D367)+COUNTIF('Oct 2022'!A:A,D367)+COUNTIF('Dec 2022'!A:A,D367)</f>
        <v>0</v>
      </c>
      <c r="U367" t="str">
        <f>VLOOKUP(Q367,'Capital Lookup'!A:B,2,FALSE)</f>
        <v>No</v>
      </c>
      <c r="V367" s="2">
        <f>IFERROR(VLOOKUP(LEFT(F367,10),'Find Purchase Orders'!B:J,9,FALSE),"")</f>
        <v>44596</v>
      </c>
      <c r="W367" s="25" t="s">
        <v>7261</v>
      </c>
    </row>
    <row r="368" spans="1:23" hidden="1">
      <c r="A368" s="25" t="s">
        <v>7478</v>
      </c>
      <c r="B368" s="25" t="s">
        <v>7971</v>
      </c>
      <c r="C368" s="25" t="s">
        <v>7587</v>
      </c>
      <c r="D368" s="25" t="s">
        <v>8525</v>
      </c>
      <c r="E368" s="25" t="s">
        <v>8140</v>
      </c>
      <c r="H368" s="21">
        <v>1790.67</v>
      </c>
      <c r="I368" s="25" t="s">
        <v>7257</v>
      </c>
      <c r="K368" s="25" t="s">
        <v>7495</v>
      </c>
      <c r="L368" s="25" t="s">
        <v>8526</v>
      </c>
      <c r="M368" s="22">
        <v>0</v>
      </c>
      <c r="N368" s="22">
        <v>0</v>
      </c>
      <c r="O368" s="21">
        <v>0</v>
      </c>
      <c r="P368" s="21">
        <v>206.01</v>
      </c>
      <c r="Q368" s="25"/>
      <c r="R368" s="1" t="str">
        <f t="shared" si="6"/>
        <v>ST10144</v>
      </c>
      <c r="S368" t="str">
        <f>VLOOKUP(R368,Data!$C$2:$D$261,2,0)</f>
        <v>West Oak Village</v>
      </c>
      <c r="T368">
        <f>COUNTIF('Feb 2022'!A:A,D368)+COUNTIF('Mar 2022'!A:A,D368)+COUNTIF('Apr 2022'!A:A,D368)+COUNTIF('May 2022'!A:A,D368)+COUNTIF('June 2022'!A:A,D368)+COUNTIF('July 2022'!A:A,D368)+COUNTIF('Aug 2022'!A:A,D368)+COUNTIF('Sep 2022'!A:A,D368)+COUNTIF('Oct 2022'!A:A,D368)+COUNTIF('Dec 2022'!A:A,D368)</f>
        <v>0</v>
      </c>
      <c r="U368" t="e">
        <f>VLOOKUP(Q368,'Capital Lookup'!A:B,2,FALSE)</f>
        <v>#N/A</v>
      </c>
      <c r="V368" s="2" t="str">
        <f>IFERROR(VLOOKUP(LEFT(F368,10),'Find Purchase Orders'!B:J,9,FALSE),"")</f>
        <v/>
      </c>
      <c r="W368" s="25" t="s">
        <v>7261</v>
      </c>
    </row>
    <row r="369" spans="1:23" hidden="1">
      <c r="A369" s="25" t="s">
        <v>7478</v>
      </c>
      <c r="B369" s="25" t="s">
        <v>8460</v>
      </c>
      <c r="C369" s="25" t="s">
        <v>7587</v>
      </c>
      <c r="D369" s="25" t="s">
        <v>1117</v>
      </c>
      <c r="E369" s="25" t="s">
        <v>8140</v>
      </c>
      <c r="F369" s="25" t="s">
        <v>8527</v>
      </c>
      <c r="G369" s="25" t="s">
        <v>8528</v>
      </c>
      <c r="H369" s="21">
        <v>127383.77</v>
      </c>
      <c r="I369" s="25" t="s">
        <v>7339</v>
      </c>
      <c r="J369" s="25" t="s">
        <v>7288</v>
      </c>
      <c r="K369" s="25" t="s">
        <v>7893</v>
      </c>
      <c r="L369" s="25" t="s">
        <v>8119</v>
      </c>
      <c r="M369" s="21">
        <v>127383.77</v>
      </c>
      <c r="N369" s="21">
        <v>127383.77</v>
      </c>
      <c r="O369" s="21">
        <v>0</v>
      </c>
      <c r="P369" s="21">
        <v>52848.77</v>
      </c>
      <c r="Q369" s="25" t="s">
        <v>8529</v>
      </c>
      <c r="R369" s="1" t="str">
        <f t="shared" si="6"/>
        <v>ST10173</v>
      </c>
      <c r="S369" t="str">
        <f>VLOOKUP(R369,Data!$C$2:$D$261,2,0)</f>
        <v>Stirling Heights</v>
      </c>
      <c r="T369">
        <f>COUNTIF('Feb 2022'!A:A,D369)+COUNTIF('Mar 2022'!A:A,D369)+COUNTIF('Apr 2022'!A:A,D369)+COUNTIF('May 2022'!A:A,D369)+COUNTIF('June 2022'!A:A,D369)+COUNTIF('July 2022'!A:A,D369)+COUNTIF('Aug 2022'!A:A,D369)+COUNTIF('Sep 2022'!A:A,D369)+COUNTIF('Oct 2022'!A:A,D369)+COUNTIF('Dec 2022'!A:A,D369)</f>
        <v>1</v>
      </c>
      <c r="U369" t="str">
        <f>VLOOKUP(Q369,'Capital Lookup'!A:B,2,FALSE)</f>
        <v>No</v>
      </c>
      <c r="V369" s="2">
        <f>IFERROR(VLOOKUP(LEFT(F369,10),'Find Purchase Orders'!B:J,9,FALSE),"")</f>
        <v>44615</v>
      </c>
      <c r="W369" s="25" t="s">
        <v>7261</v>
      </c>
    </row>
    <row r="370" spans="1:23" hidden="1">
      <c r="A370" s="25" t="s">
        <v>7261</v>
      </c>
      <c r="B370" s="25" t="s">
        <v>7314</v>
      </c>
      <c r="C370" s="25" t="s">
        <v>7264</v>
      </c>
      <c r="D370" s="25" t="s">
        <v>8530</v>
      </c>
      <c r="E370" s="25" t="s">
        <v>7316</v>
      </c>
      <c r="H370" s="21">
        <v>4157.1400000000003</v>
      </c>
      <c r="I370" s="25" t="s">
        <v>7257</v>
      </c>
      <c r="K370" s="25" t="s">
        <v>7262</v>
      </c>
      <c r="L370" s="25" t="s">
        <v>8138</v>
      </c>
      <c r="M370" s="22">
        <v>0</v>
      </c>
      <c r="N370" s="22">
        <v>0</v>
      </c>
      <c r="O370" s="21">
        <v>0</v>
      </c>
      <c r="P370" s="21">
        <v>197.96</v>
      </c>
      <c r="Q370" s="25"/>
      <c r="R370" s="1" t="str">
        <f t="shared" si="6"/>
        <v>ST10062</v>
      </c>
      <c r="S370" t="str">
        <f>VLOOKUP(R370,Data!$C$2:$D$261,2,0)</f>
        <v>Fleetwood Villa</v>
      </c>
      <c r="T370">
        <f>COUNTIF('Feb 2022'!A:A,D370)+COUNTIF('Mar 2022'!A:A,D370)+COUNTIF('Apr 2022'!A:A,D370)+COUNTIF('May 2022'!A:A,D370)+COUNTIF('June 2022'!A:A,D370)+COUNTIF('July 2022'!A:A,D370)+COUNTIF('Aug 2022'!A:A,D370)+COUNTIF('Sep 2022'!A:A,D370)+COUNTIF('Oct 2022'!A:A,D370)+COUNTIF('Dec 2022'!A:A,D370)</f>
        <v>0</v>
      </c>
      <c r="U370" t="e">
        <f>VLOOKUP(Q370,'Capital Lookup'!A:B,2,FALSE)</f>
        <v>#N/A</v>
      </c>
      <c r="V370" s="2" t="str">
        <f>IFERROR(VLOOKUP(LEFT(F370,10),'Find Purchase Orders'!B:J,9,FALSE),"")</f>
        <v/>
      </c>
      <c r="W370" s="25" t="s">
        <v>7261</v>
      </c>
    </row>
    <row r="371" spans="1:23" hidden="1">
      <c r="A371" s="25" t="s">
        <v>7252</v>
      </c>
      <c r="B371" s="25" t="s">
        <v>8531</v>
      </c>
      <c r="C371" s="25" t="s">
        <v>7254</v>
      </c>
      <c r="D371" s="25" t="s">
        <v>8532</v>
      </c>
      <c r="E371" s="25" t="s">
        <v>8533</v>
      </c>
      <c r="H371" s="21">
        <v>988.75</v>
      </c>
      <c r="I371" s="25" t="s">
        <v>7257</v>
      </c>
      <c r="K371" s="25" t="s">
        <v>7258</v>
      </c>
      <c r="L371" s="25" t="s">
        <v>7259</v>
      </c>
      <c r="M371" s="22">
        <v>0</v>
      </c>
      <c r="N371" s="22">
        <v>0</v>
      </c>
      <c r="O371" s="21">
        <v>0</v>
      </c>
      <c r="P371" s="21">
        <v>113.75</v>
      </c>
      <c r="Q371" s="25" t="s">
        <v>8534</v>
      </c>
      <c r="R371" s="1" t="str">
        <f t="shared" si="6"/>
        <v>ST10095</v>
      </c>
      <c r="S371" t="str">
        <f>VLOOKUP(R371,Data!$C$2:$D$261,2,0)</f>
        <v>Greenway</v>
      </c>
      <c r="T371">
        <f>COUNTIF('Feb 2022'!A:A,D371)+COUNTIF('Mar 2022'!A:A,D371)+COUNTIF('Apr 2022'!A:A,D371)+COUNTIF('May 2022'!A:A,D371)+COUNTIF('June 2022'!A:A,D371)+COUNTIF('July 2022'!A:A,D371)+COUNTIF('Aug 2022'!A:A,D371)+COUNTIF('Sep 2022'!A:A,D371)+COUNTIF('Oct 2022'!A:A,D371)+COUNTIF('Dec 2022'!A:A,D371)</f>
        <v>0</v>
      </c>
      <c r="U371" t="str">
        <f>VLOOKUP(Q371,'Capital Lookup'!A:B,2,FALSE)</f>
        <v>No</v>
      </c>
      <c r="V371" s="2" t="str">
        <f>IFERROR(VLOOKUP(LEFT(F371,10),'Find Purchase Orders'!B:J,9,FALSE),"")</f>
        <v/>
      </c>
      <c r="W371" s="25" t="s">
        <v>7261</v>
      </c>
    </row>
    <row r="372" spans="1:23" hidden="1">
      <c r="A372" s="25" t="s">
        <v>7252</v>
      </c>
      <c r="B372" s="25" t="s">
        <v>8531</v>
      </c>
      <c r="C372" s="25" t="s">
        <v>7254</v>
      </c>
      <c r="D372" s="25" t="s">
        <v>8532</v>
      </c>
      <c r="E372" s="25" t="s">
        <v>8533</v>
      </c>
      <c r="H372" s="21">
        <v>293.8</v>
      </c>
      <c r="I372" s="25" t="s">
        <v>7257</v>
      </c>
      <c r="K372" s="25" t="s">
        <v>7262</v>
      </c>
      <c r="L372" s="25" t="s">
        <v>7259</v>
      </c>
      <c r="M372" s="22">
        <v>0</v>
      </c>
      <c r="N372" s="22">
        <v>0</v>
      </c>
      <c r="O372" s="21">
        <v>0</v>
      </c>
      <c r="P372" s="21">
        <v>33.799999999999997</v>
      </c>
      <c r="Q372" s="25" t="s">
        <v>8534</v>
      </c>
      <c r="R372" s="1" t="str">
        <f t="shared" si="6"/>
        <v>ST10095</v>
      </c>
      <c r="S372" t="str">
        <f>VLOOKUP(R372,Data!$C$2:$D$261,2,0)</f>
        <v>Greenway</v>
      </c>
      <c r="T372">
        <f>COUNTIF('Feb 2022'!A:A,D372)+COUNTIF('Mar 2022'!A:A,D372)+COUNTIF('Apr 2022'!A:A,D372)+COUNTIF('May 2022'!A:A,D372)+COUNTIF('June 2022'!A:A,D372)+COUNTIF('July 2022'!A:A,D372)+COUNTIF('Aug 2022'!A:A,D372)+COUNTIF('Sep 2022'!A:A,D372)+COUNTIF('Oct 2022'!A:A,D372)+COUNTIF('Dec 2022'!A:A,D372)</f>
        <v>0</v>
      </c>
      <c r="U372" t="str">
        <f>VLOOKUP(Q372,'Capital Lookup'!A:B,2,FALSE)</f>
        <v>No</v>
      </c>
      <c r="V372" s="2" t="str">
        <f>IFERROR(VLOOKUP(LEFT(F372,10),'Find Purchase Orders'!B:J,9,FALSE),"")</f>
        <v/>
      </c>
      <c r="W372" s="25" t="s">
        <v>7261</v>
      </c>
    </row>
    <row r="373" spans="1:23" hidden="1">
      <c r="A373" s="25" t="s">
        <v>7252</v>
      </c>
      <c r="B373" s="25" t="s">
        <v>8531</v>
      </c>
      <c r="C373" s="25" t="s">
        <v>7254</v>
      </c>
      <c r="D373" s="25" t="s">
        <v>8532</v>
      </c>
      <c r="E373" s="25" t="s">
        <v>8533</v>
      </c>
      <c r="H373" s="21">
        <v>8448.85</v>
      </c>
      <c r="I373" s="25" t="s">
        <v>7257</v>
      </c>
      <c r="K373" s="25" t="s">
        <v>7262</v>
      </c>
      <c r="L373" s="25" t="s">
        <v>7259</v>
      </c>
      <c r="M373" s="22">
        <v>0</v>
      </c>
      <c r="N373" s="22">
        <v>0</v>
      </c>
      <c r="O373" s="21">
        <v>0</v>
      </c>
      <c r="P373" s="21">
        <v>971.99</v>
      </c>
      <c r="Q373" s="25" t="s">
        <v>8534</v>
      </c>
      <c r="R373" s="1" t="str">
        <f t="shared" si="6"/>
        <v>ST10095</v>
      </c>
      <c r="S373" t="str">
        <f>VLOOKUP(R373,Data!$C$2:$D$261,2,0)</f>
        <v>Greenway</v>
      </c>
      <c r="T373">
        <f>COUNTIF('Feb 2022'!A:A,D373)+COUNTIF('Mar 2022'!A:A,D373)+COUNTIF('Apr 2022'!A:A,D373)+COUNTIF('May 2022'!A:A,D373)+COUNTIF('June 2022'!A:A,D373)+COUNTIF('July 2022'!A:A,D373)+COUNTIF('Aug 2022'!A:A,D373)+COUNTIF('Sep 2022'!A:A,D373)+COUNTIF('Oct 2022'!A:A,D373)+COUNTIF('Dec 2022'!A:A,D373)</f>
        <v>0</v>
      </c>
      <c r="U373" t="str">
        <f>VLOOKUP(Q373,'Capital Lookup'!A:B,2,FALSE)</f>
        <v>No</v>
      </c>
      <c r="V373" s="2" t="str">
        <f>IFERROR(VLOOKUP(LEFT(F373,10),'Find Purchase Orders'!B:J,9,FALSE),"")</f>
        <v/>
      </c>
      <c r="W373" s="25" t="s">
        <v>7261</v>
      </c>
    </row>
    <row r="374" spans="1:23" hidden="1">
      <c r="A374" s="25" t="s">
        <v>7425</v>
      </c>
      <c r="B374" s="25" t="s">
        <v>8071</v>
      </c>
      <c r="C374" s="25" t="s">
        <v>7271</v>
      </c>
      <c r="D374" s="25" t="s">
        <v>8535</v>
      </c>
      <c r="E374" s="25" t="s">
        <v>7576</v>
      </c>
      <c r="F374" s="25" t="s">
        <v>8536</v>
      </c>
      <c r="G374" s="25" t="s">
        <v>8537</v>
      </c>
      <c r="H374" s="21">
        <v>2486</v>
      </c>
      <c r="I374" s="25" t="s">
        <v>7296</v>
      </c>
      <c r="J374" s="25" t="s">
        <v>7288</v>
      </c>
      <c r="K374" s="25" t="s">
        <v>8538</v>
      </c>
      <c r="L374" s="25" t="s">
        <v>8539</v>
      </c>
      <c r="M374" s="21">
        <v>2486</v>
      </c>
      <c r="N374" s="21">
        <v>2486</v>
      </c>
      <c r="O374" s="21">
        <v>0</v>
      </c>
      <c r="P374" s="21">
        <v>2486</v>
      </c>
      <c r="Q374" s="25" t="s">
        <v>8540</v>
      </c>
      <c r="R374" s="1" t="str">
        <f t="shared" si="6"/>
        <v>ST10170</v>
      </c>
      <c r="S374" t="str">
        <f>VLOOKUP(R374,Data!$C$2:$D$261,2,0)</f>
        <v>Montfort</v>
      </c>
      <c r="T374">
        <f>COUNTIF('Feb 2022'!A:A,D374)+COUNTIF('Mar 2022'!A:A,D374)+COUNTIF('Apr 2022'!A:A,D374)+COUNTIF('May 2022'!A:A,D374)+COUNTIF('June 2022'!A:A,D374)+COUNTIF('July 2022'!A:A,D374)+COUNTIF('Aug 2022'!A:A,D374)+COUNTIF('Sep 2022'!A:A,D374)+COUNTIF('Oct 2022'!A:A,D374)+COUNTIF('Dec 2022'!A:A,D374)</f>
        <v>0</v>
      </c>
      <c r="U374" t="str">
        <f>VLOOKUP(Q374,'Capital Lookup'!A:B,2,FALSE)</f>
        <v>Yes</v>
      </c>
      <c r="V374" s="2">
        <f>IFERROR(VLOOKUP(LEFT(F374,10),'Find Purchase Orders'!B:J,9,FALSE),"")</f>
        <v>44594</v>
      </c>
      <c r="W374" s="25" t="s">
        <v>7261</v>
      </c>
    </row>
    <row r="375" spans="1:23" hidden="1">
      <c r="A375" s="25" t="s">
        <v>7425</v>
      </c>
      <c r="B375" s="25" t="s">
        <v>8071</v>
      </c>
      <c r="C375" s="25" t="s">
        <v>7271</v>
      </c>
      <c r="D375" s="25" t="s">
        <v>8541</v>
      </c>
      <c r="E375" s="25" t="s">
        <v>7576</v>
      </c>
      <c r="F375" s="25" t="s">
        <v>8542</v>
      </c>
      <c r="G375" s="25" t="s">
        <v>8543</v>
      </c>
      <c r="H375" s="21">
        <v>1265.19</v>
      </c>
      <c r="I375" s="25" t="s">
        <v>7296</v>
      </c>
      <c r="J375" s="25" t="s">
        <v>7288</v>
      </c>
      <c r="K375" s="25" t="s">
        <v>7495</v>
      </c>
      <c r="L375" s="25" t="s">
        <v>7740</v>
      </c>
      <c r="M375" s="21">
        <v>1265.19</v>
      </c>
      <c r="N375" s="22">
        <v>0</v>
      </c>
      <c r="O375" s="21">
        <v>1265.19</v>
      </c>
      <c r="P375" s="21">
        <v>1265.19</v>
      </c>
      <c r="Q375" s="25" t="s">
        <v>8544</v>
      </c>
      <c r="R375" s="1" t="str">
        <f t="shared" si="6"/>
        <v>ST10170</v>
      </c>
      <c r="S375" t="str">
        <f>VLOOKUP(R375,Data!$C$2:$D$261,2,0)</f>
        <v>Montfort</v>
      </c>
      <c r="T375">
        <f>COUNTIF('Feb 2022'!A:A,D375)+COUNTIF('Mar 2022'!A:A,D375)+COUNTIF('Apr 2022'!A:A,D375)+COUNTIF('May 2022'!A:A,D375)+COUNTIF('June 2022'!A:A,D375)+COUNTIF('July 2022'!A:A,D375)+COUNTIF('Aug 2022'!A:A,D375)+COUNTIF('Sep 2022'!A:A,D375)+COUNTIF('Oct 2022'!A:A,D375)+COUNTIF('Dec 2022'!A:A,D375)</f>
        <v>0</v>
      </c>
      <c r="U375" t="str">
        <f>VLOOKUP(Q375,'Capital Lookup'!A:B,2,FALSE)</f>
        <v>Yes</v>
      </c>
      <c r="V375" s="2">
        <f>IFERROR(VLOOKUP(LEFT(F375,10),'Find Purchase Orders'!B:J,9,FALSE),"")</f>
        <v>44594</v>
      </c>
      <c r="W375" s="25" t="s">
        <v>7261</v>
      </c>
    </row>
    <row r="376" spans="1:23" hidden="1">
      <c r="A376" s="25" t="s">
        <v>7425</v>
      </c>
      <c r="B376" s="25" t="s">
        <v>8071</v>
      </c>
      <c r="C376" s="25" t="s">
        <v>7271</v>
      </c>
      <c r="D376" s="25" t="s">
        <v>8545</v>
      </c>
      <c r="E376" s="25" t="s">
        <v>7576</v>
      </c>
      <c r="F376" s="25" t="s">
        <v>8546</v>
      </c>
      <c r="G376" s="25" t="s">
        <v>8547</v>
      </c>
      <c r="H376" s="21">
        <v>2712.03</v>
      </c>
      <c r="I376" s="25" t="s">
        <v>7296</v>
      </c>
      <c r="J376" s="25" t="s">
        <v>7288</v>
      </c>
      <c r="K376" s="25" t="s">
        <v>7495</v>
      </c>
      <c r="L376" s="25" t="s">
        <v>7740</v>
      </c>
      <c r="M376" s="21">
        <v>2712.03</v>
      </c>
      <c r="N376" s="22">
        <v>0</v>
      </c>
      <c r="O376" s="21">
        <v>2712.03</v>
      </c>
      <c r="P376" s="21">
        <v>2712.03</v>
      </c>
      <c r="Q376" s="25" t="s">
        <v>8548</v>
      </c>
      <c r="R376" s="1" t="str">
        <f t="shared" si="6"/>
        <v>ST10170</v>
      </c>
      <c r="S376" t="str">
        <f>VLOOKUP(R376,Data!$C$2:$D$261,2,0)</f>
        <v>Montfort</v>
      </c>
      <c r="T376">
        <f>COUNTIF('Feb 2022'!A:A,D376)+COUNTIF('Mar 2022'!A:A,D376)+COUNTIF('Apr 2022'!A:A,D376)+COUNTIF('May 2022'!A:A,D376)+COUNTIF('June 2022'!A:A,D376)+COUNTIF('July 2022'!A:A,D376)+COUNTIF('Aug 2022'!A:A,D376)+COUNTIF('Sep 2022'!A:A,D376)+COUNTIF('Oct 2022'!A:A,D376)+COUNTIF('Dec 2022'!A:A,D376)</f>
        <v>0</v>
      </c>
      <c r="U376" t="str">
        <f>VLOOKUP(Q376,'Capital Lookup'!A:B,2,FALSE)</f>
        <v>Yes</v>
      </c>
      <c r="V376" s="2">
        <f>IFERROR(VLOOKUP(LEFT(F376,10),'Find Purchase Orders'!B:J,9,FALSE),"")</f>
        <v>44594</v>
      </c>
      <c r="W376" s="25" t="s">
        <v>7261</v>
      </c>
    </row>
    <row r="377" spans="1:23" hidden="1">
      <c r="A377" s="25" t="s">
        <v>7425</v>
      </c>
      <c r="B377" s="25" t="s">
        <v>8071</v>
      </c>
      <c r="C377" s="25" t="s">
        <v>7271</v>
      </c>
      <c r="D377" s="25" t="s">
        <v>1118</v>
      </c>
      <c r="E377" s="25" t="s">
        <v>7576</v>
      </c>
      <c r="F377" s="25" t="s">
        <v>8549</v>
      </c>
      <c r="G377" s="25" t="s">
        <v>8550</v>
      </c>
      <c r="H377" s="21">
        <v>8468.82</v>
      </c>
      <c r="I377" s="25" t="s">
        <v>7296</v>
      </c>
      <c r="J377" s="25" t="s">
        <v>7288</v>
      </c>
      <c r="K377" s="25" t="s">
        <v>7646</v>
      </c>
      <c r="L377" s="25" t="s">
        <v>8551</v>
      </c>
      <c r="M377" s="21">
        <v>8468.82</v>
      </c>
      <c r="N377" s="21">
        <v>8468.82</v>
      </c>
      <c r="O377" s="21">
        <v>0</v>
      </c>
      <c r="P377" s="21">
        <v>8468.82</v>
      </c>
      <c r="Q377" s="25" t="s">
        <v>8552</v>
      </c>
      <c r="R377" s="1" t="str">
        <f t="shared" si="6"/>
        <v>ST10170</v>
      </c>
      <c r="S377" t="str">
        <f>VLOOKUP(R377,Data!$C$2:$D$261,2,0)</f>
        <v>Montfort</v>
      </c>
      <c r="T377">
        <f>COUNTIF('Feb 2022'!A:A,D377)+COUNTIF('Mar 2022'!A:A,D377)+COUNTIF('Apr 2022'!A:A,D377)+COUNTIF('May 2022'!A:A,D377)+COUNTIF('June 2022'!A:A,D377)+COUNTIF('July 2022'!A:A,D377)+COUNTIF('Aug 2022'!A:A,D377)+COUNTIF('Sep 2022'!A:A,D377)+COUNTIF('Oct 2022'!A:A,D377)+COUNTIF('Dec 2022'!A:A,D377)</f>
        <v>1</v>
      </c>
      <c r="U377" t="str">
        <f>VLOOKUP(Q377,'Capital Lookup'!A:B,2,FALSE)</f>
        <v>No</v>
      </c>
      <c r="V377" s="2">
        <f>IFERROR(VLOOKUP(LEFT(F377,10),'Find Purchase Orders'!B:J,9,FALSE),"")</f>
        <v>44595</v>
      </c>
      <c r="W377" s="25" t="s">
        <v>7261</v>
      </c>
    </row>
    <row r="378" spans="1:23" hidden="1">
      <c r="A378" s="25" t="s">
        <v>7252</v>
      </c>
      <c r="B378" s="25" t="s">
        <v>7506</v>
      </c>
      <c r="C378" s="25" t="s">
        <v>7254</v>
      </c>
      <c r="D378" s="25" t="s">
        <v>1119</v>
      </c>
      <c r="E378" s="25" t="s">
        <v>8553</v>
      </c>
      <c r="F378" s="25" t="s">
        <v>8554</v>
      </c>
      <c r="G378" s="25" t="s">
        <v>8555</v>
      </c>
      <c r="H378" s="21">
        <v>8636.0400000000009</v>
      </c>
      <c r="I378" s="25" t="s">
        <v>7296</v>
      </c>
      <c r="J378" s="25" t="s">
        <v>7288</v>
      </c>
      <c r="K378" s="25" t="s">
        <v>7262</v>
      </c>
      <c r="L378" s="25" t="s">
        <v>7259</v>
      </c>
      <c r="M378" s="21">
        <v>8636.0400000000009</v>
      </c>
      <c r="N378" s="21">
        <v>7837.59</v>
      </c>
      <c r="O378" s="21">
        <v>798.45</v>
      </c>
      <c r="P378" s="21">
        <v>8636.0400000000009</v>
      </c>
      <c r="Q378" s="25" t="s">
        <v>8556</v>
      </c>
      <c r="R378" s="1" t="str">
        <f t="shared" si="6"/>
        <v>ST10031</v>
      </c>
      <c r="S378" t="str">
        <f>VLOOKUP(R378,Data!$C$2:$D$261,2,0)</f>
        <v>Port Perry Villa</v>
      </c>
      <c r="T378">
        <f>COUNTIF('Feb 2022'!A:A,D378)+COUNTIF('Mar 2022'!A:A,D378)+COUNTIF('Apr 2022'!A:A,D378)+COUNTIF('May 2022'!A:A,D378)+COUNTIF('June 2022'!A:A,D378)+COUNTIF('July 2022'!A:A,D378)+COUNTIF('Aug 2022'!A:A,D378)+COUNTIF('Sep 2022'!A:A,D378)+COUNTIF('Oct 2022'!A:A,D378)+COUNTIF('Dec 2022'!A:A,D378)</f>
        <v>1</v>
      </c>
      <c r="U378" t="str">
        <f>VLOOKUP(Q378,'Capital Lookup'!A:B,2,FALSE)</f>
        <v>No</v>
      </c>
      <c r="V378" s="2">
        <f>IFERROR(VLOOKUP(LEFT(F378,10),'Find Purchase Orders'!B:J,9,FALSE),"")</f>
        <v>44601</v>
      </c>
      <c r="W378" s="25" t="s">
        <v>7261</v>
      </c>
    </row>
    <row r="379" spans="1:23" hidden="1">
      <c r="A379" s="25" t="s">
        <v>7252</v>
      </c>
      <c r="B379" s="25" t="s">
        <v>7506</v>
      </c>
      <c r="C379" s="25" t="s">
        <v>7254</v>
      </c>
      <c r="D379" s="25" t="s">
        <v>1119</v>
      </c>
      <c r="E379" s="25" t="s">
        <v>8553</v>
      </c>
      <c r="F379" s="25" t="s">
        <v>8557</v>
      </c>
      <c r="G379" s="25" t="s">
        <v>8558</v>
      </c>
      <c r="H379" s="21">
        <v>293.8</v>
      </c>
      <c r="I379" s="25" t="s">
        <v>7296</v>
      </c>
      <c r="J379" s="25" t="s">
        <v>7288</v>
      </c>
      <c r="K379" s="25" t="s">
        <v>7262</v>
      </c>
      <c r="L379" s="25" t="s">
        <v>7259</v>
      </c>
      <c r="M379" s="21">
        <v>293.8</v>
      </c>
      <c r="N379" s="22">
        <v>0</v>
      </c>
      <c r="O379" s="21">
        <v>293.8</v>
      </c>
      <c r="P379" s="21">
        <v>293.8</v>
      </c>
      <c r="Q379" s="25" t="s">
        <v>8556</v>
      </c>
      <c r="R379" s="1" t="str">
        <f t="shared" si="6"/>
        <v>ST10031</v>
      </c>
      <c r="S379" t="str">
        <f>VLOOKUP(R379,Data!$C$2:$D$261,2,0)</f>
        <v>Port Perry Villa</v>
      </c>
      <c r="T379">
        <f>COUNTIF('Feb 2022'!A:A,D379)+COUNTIF('Mar 2022'!A:A,D379)+COUNTIF('Apr 2022'!A:A,D379)+COUNTIF('May 2022'!A:A,D379)+COUNTIF('June 2022'!A:A,D379)+COUNTIF('July 2022'!A:A,D379)+COUNTIF('Aug 2022'!A:A,D379)+COUNTIF('Sep 2022'!A:A,D379)+COUNTIF('Oct 2022'!A:A,D379)+COUNTIF('Dec 2022'!A:A,D379)</f>
        <v>1</v>
      </c>
      <c r="U379" t="str">
        <f>VLOOKUP(Q379,'Capital Lookup'!A:B,2,FALSE)</f>
        <v>No</v>
      </c>
      <c r="V379" s="2">
        <f>IFERROR(VLOOKUP(LEFT(F379,10),'Find Purchase Orders'!B:J,9,FALSE),"")</f>
        <v>44601</v>
      </c>
      <c r="W379" s="25" t="s">
        <v>7261</v>
      </c>
    </row>
    <row r="380" spans="1:23" hidden="1">
      <c r="A380" s="25" t="s">
        <v>7774</v>
      </c>
      <c r="B380" s="25" t="s">
        <v>7506</v>
      </c>
      <c r="C380" s="25" t="s">
        <v>7254</v>
      </c>
      <c r="D380" s="25" t="s">
        <v>8559</v>
      </c>
      <c r="E380" s="25" t="s">
        <v>8553</v>
      </c>
      <c r="H380" s="21">
        <v>8952.2099999999991</v>
      </c>
      <c r="I380" s="25" t="s">
        <v>7257</v>
      </c>
      <c r="K380" s="25" t="s">
        <v>7262</v>
      </c>
      <c r="L380" s="25" t="s">
        <v>8138</v>
      </c>
      <c r="M380" s="22">
        <v>0</v>
      </c>
      <c r="N380" s="22">
        <v>0</v>
      </c>
      <c r="O380" s="21">
        <v>0</v>
      </c>
      <c r="P380" s="21">
        <v>1029.9000000000001</v>
      </c>
      <c r="Q380" s="25"/>
      <c r="R380" s="1" t="str">
        <f t="shared" si="6"/>
        <v>ST10031</v>
      </c>
      <c r="S380" t="str">
        <f>VLOOKUP(R380,Data!$C$2:$D$261,2,0)</f>
        <v>Port Perry Villa</v>
      </c>
      <c r="T380">
        <f>COUNTIF('Feb 2022'!A:A,D380)+COUNTIF('Mar 2022'!A:A,D380)+COUNTIF('Apr 2022'!A:A,D380)+COUNTIF('May 2022'!A:A,D380)+COUNTIF('June 2022'!A:A,D380)+COUNTIF('July 2022'!A:A,D380)+COUNTIF('Aug 2022'!A:A,D380)+COUNTIF('Sep 2022'!A:A,D380)+COUNTIF('Oct 2022'!A:A,D380)+COUNTIF('Dec 2022'!A:A,D380)</f>
        <v>0</v>
      </c>
      <c r="U380" t="e">
        <f>VLOOKUP(Q380,'Capital Lookup'!A:B,2,FALSE)</f>
        <v>#N/A</v>
      </c>
      <c r="V380" s="2" t="str">
        <f>IFERROR(VLOOKUP(LEFT(F380,10),'Find Purchase Orders'!B:J,9,FALSE),"")</f>
        <v/>
      </c>
      <c r="W380" s="25" t="s">
        <v>7261</v>
      </c>
    </row>
    <row r="381" spans="1:23" hidden="1">
      <c r="A381" s="25" t="s">
        <v>7252</v>
      </c>
      <c r="B381" s="25" t="s">
        <v>7506</v>
      </c>
      <c r="C381" s="25" t="s">
        <v>7254</v>
      </c>
      <c r="D381" s="25" t="s">
        <v>1120</v>
      </c>
      <c r="E381" s="25" t="s">
        <v>8553</v>
      </c>
      <c r="F381" s="25" t="s">
        <v>8560</v>
      </c>
      <c r="G381" s="25" t="s">
        <v>7607</v>
      </c>
      <c r="H381" s="21">
        <v>293.8</v>
      </c>
      <c r="I381" s="25" t="s">
        <v>7296</v>
      </c>
      <c r="J381" s="25" t="s">
        <v>7288</v>
      </c>
      <c r="K381" s="25" t="s">
        <v>7262</v>
      </c>
      <c r="L381" s="25" t="s">
        <v>7259</v>
      </c>
      <c r="M381" s="21">
        <v>759.93</v>
      </c>
      <c r="N381" s="21">
        <v>759.93</v>
      </c>
      <c r="O381" s="21">
        <v>0</v>
      </c>
      <c r="P381" s="21">
        <v>706.3</v>
      </c>
      <c r="Q381" s="25" t="s">
        <v>8556</v>
      </c>
      <c r="R381" s="1" t="str">
        <f t="shared" si="6"/>
        <v>ST10031</v>
      </c>
      <c r="S381" t="str">
        <f>VLOOKUP(R381,Data!$C$2:$D$261,2,0)</f>
        <v>Port Perry Villa</v>
      </c>
      <c r="T381">
        <f>COUNTIF('Feb 2022'!A:A,D381)+COUNTIF('Mar 2022'!A:A,D381)+COUNTIF('Apr 2022'!A:A,D381)+COUNTIF('May 2022'!A:A,D381)+COUNTIF('June 2022'!A:A,D381)+COUNTIF('July 2022'!A:A,D381)+COUNTIF('Aug 2022'!A:A,D381)+COUNTIF('Sep 2022'!A:A,D381)+COUNTIF('Oct 2022'!A:A,D381)+COUNTIF('Dec 2022'!A:A,D381)</f>
        <v>1</v>
      </c>
      <c r="U381" t="str">
        <f>VLOOKUP(Q381,'Capital Lookup'!A:B,2,FALSE)</f>
        <v>No</v>
      </c>
      <c r="V381" s="2">
        <f>IFERROR(VLOOKUP(LEFT(F381,10),'Find Purchase Orders'!B:J,9,FALSE),"")</f>
        <v>44594</v>
      </c>
      <c r="W381" s="25" t="s">
        <v>7261</v>
      </c>
    </row>
    <row r="382" spans="1:23" hidden="1">
      <c r="A382" s="25" t="s">
        <v>7252</v>
      </c>
      <c r="B382" s="25" t="s">
        <v>7506</v>
      </c>
      <c r="C382" s="25" t="s">
        <v>7254</v>
      </c>
      <c r="D382" s="25" t="s">
        <v>1120</v>
      </c>
      <c r="E382" s="25" t="s">
        <v>8553</v>
      </c>
      <c r="F382" s="25" t="s">
        <v>8561</v>
      </c>
      <c r="G382" s="25" t="s">
        <v>8562</v>
      </c>
      <c r="H382" s="21">
        <v>11083.05</v>
      </c>
      <c r="I382" s="25" t="s">
        <v>7339</v>
      </c>
      <c r="J382" s="25" t="s">
        <v>7288</v>
      </c>
      <c r="K382" s="25" t="s">
        <v>7262</v>
      </c>
      <c r="L382" s="25" t="s">
        <v>7259</v>
      </c>
      <c r="M382" s="21">
        <v>9611.7900000000009</v>
      </c>
      <c r="N382" s="21">
        <v>9611.7900000000009</v>
      </c>
      <c r="O382" s="21">
        <v>0</v>
      </c>
      <c r="P382" s="21">
        <v>9781.0499999999993</v>
      </c>
      <c r="Q382" s="25" t="s">
        <v>8556</v>
      </c>
      <c r="R382" s="1" t="str">
        <f t="shared" si="6"/>
        <v>ST10031</v>
      </c>
      <c r="S382" t="str">
        <f>VLOOKUP(R382,Data!$C$2:$D$261,2,0)</f>
        <v>Port Perry Villa</v>
      </c>
      <c r="T382">
        <f>COUNTIF('Feb 2022'!A:A,D382)+COUNTIF('Mar 2022'!A:A,D382)+COUNTIF('Apr 2022'!A:A,D382)+COUNTIF('May 2022'!A:A,D382)+COUNTIF('June 2022'!A:A,D382)+COUNTIF('July 2022'!A:A,D382)+COUNTIF('Aug 2022'!A:A,D382)+COUNTIF('Sep 2022'!A:A,D382)+COUNTIF('Oct 2022'!A:A,D382)+COUNTIF('Dec 2022'!A:A,D382)</f>
        <v>1</v>
      </c>
      <c r="U382" t="str">
        <f>VLOOKUP(Q382,'Capital Lookup'!A:B,2,FALSE)</f>
        <v>No</v>
      </c>
      <c r="V382" s="2">
        <f>IFERROR(VLOOKUP(LEFT(F382,10),'Find Purchase Orders'!B:J,9,FALSE),"")</f>
        <v>44594</v>
      </c>
      <c r="W382" s="25" t="s">
        <v>7261</v>
      </c>
    </row>
    <row r="383" spans="1:23" hidden="1">
      <c r="A383" s="25" t="s">
        <v>7478</v>
      </c>
      <c r="B383" s="25" t="s">
        <v>7848</v>
      </c>
      <c r="C383" s="25"/>
      <c r="D383" s="25" t="s">
        <v>1121</v>
      </c>
      <c r="E383" s="25" t="s">
        <v>7500</v>
      </c>
      <c r="F383" s="25" t="s">
        <v>8563</v>
      </c>
      <c r="G383" s="25" t="s">
        <v>8564</v>
      </c>
      <c r="H383" s="21">
        <v>4149.1000000000004</v>
      </c>
      <c r="I383" s="25" t="s">
        <v>7296</v>
      </c>
      <c r="J383" s="25" t="s">
        <v>7288</v>
      </c>
      <c r="K383" s="25" t="s">
        <v>7495</v>
      </c>
      <c r="L383" s="25" t="s">
        <v>7745</v>
      </c>
      <c r="M383" s="21">
        <v>4149.1000000000004</v>
      </c>
      <c r="N383" s="21">
        <v>4149.1000000000004</v>
      </c>
      <c r="O383" s="21">
        <v>0</v>
      </c>
      <c r="P383" s="21">
        <v>4149.1000000000004</v>
      </c>
      <c r="Q383" s="25" t="s">
        <v>8565</v>
      </c>
      <c r="R383" s="1" t="str">
        <f t="shared" si="6"/>
        <v>ST10297</v>
      </c>
      <c r="S383" t="str">
        <f>VLOOKUP(R383,Data!$C$2:$D$261,2,0)</f>
        <v>Arbour Heights</v>
      </c>
      <c r="T383">
        <f>COUNTIF('Feb 2022'!A:A,D383)+COUNTIF('Mar 2022'!A:A,D383)+COUNTIF('Apr 2022'!A:A,D383)+COUNTIF('May 2022'!A:A,D383)+COUNTIF('June 2022'!A:A,D383)+COUNTIF('July 2022'!A:A,D383)+COUNTIF('Aug 2022'!A:A,D383)+COUNTIF('Sep 2022'!A:A,D383)+COUNTIF('Oct 2022'!A:A,D383)+COUNTIF('Dec 2022'!A:A,D383)</f>
        <v>1</v>
      </c>
      <c r="U383" t="str">
        <f>VLOOKUP(Q383,'Capital Lookup'!A:B,2,FALSE)</f>
        <v>No</v>
      </c>
      <c r="V383" s="2">
        <f>IFERROR(VLOOKUP(LEFT(F383,10),'Find Purchase Orders'!B:J,9,FALSE),"")</f>
        <v>44595</v>
      </c>
      <c r="W383" s="25" t="s">
        <v>7261</v>
      </c>
    </row>
    <row r="384" spans="1:23" hidden="1">
      <c r="A384" s="25" t="s">
        <v>7478</v>
      </c>
      <c r="B384" s="25" t="s">
        <v>8381</v>
      </c>
      <c r="C384" s="25" t="s">
        <v>7587</v>
      </c>
      <c r="D384" s="25" t="s">
        <v>1122</v>
      </c>
      <c r="E384" s="25" t="s">
        <v>7500</v>
      </c>
      <c r="F384" s="25" t="s">
        <v>8566</v>
      </c>
      <c r="G384" s="25" t="s">
        <v>8567</v>
      </c>
      <c r="H384" s="21">
        <v>17113.849999999999</v>
      </c>
      <c r="I384" s="25" t="s">
        <v>7296</v>
      </c>
      <c r="J384" s="25" t="s">
        <v>7288</v>
      </c>
      <c r="K384" s="25" t="s">
        <v>7733</v>
      </c>
      <c r="L384" s="25" t="s">
        <v>8097</v>
      </c>
      <c r="M384" s="21">
        <v>17113.849999999999</v>
      </c>
      <c r="N384" s="21">
        <v>17113.849999999999</v>
      </c>
      <c r="O384" s="21">
        <v>0</v>
      </c>
      <c r="P384" s="21">
        <v>17113.849999999999</v>
      </c>
      <c r="Q384" s="25" t="s">
        <v>8568</v>
      </c>
      <c r="R384" s="1" t="str">
        <f t="shared" si="6"/>
        <v>ST10151</v>
      </c>
      <c r="S384" t="str">
        <f>VLOOKUP(R384,Data!$C$2:$D$261,2,0)</f>
        <v>Bay Ridges</v>
      </c>
      <c r="T384">
        <f>COUNTIF('Feb 2022'!A:A,D384)+COUNTIF('Mar 2022'!A:A,D384)+COUNTIF('Apr 2022'!A:A,D384)+COUNTIF('May 2022'!A:A,D384)+COUNTIF('June 2022'!A:A,D384)+COUNTIF('July 2022'!A:A,D384)+COUNTIF('Aug 2022'!A:A,D384)+COUNTIF('Sep 2022'!A:A,D384)+COUNTIF('Oct 2022'!A:A,D384)+COUNTIF('Dec 2022'!A:A,D384)</f>
        <v>1</v>
      </c>
      <c r="U384" t="str">
        <f>VLOOKUP(Q384,'Capital Lookup'!A:B,2,FALSE)</f>
        <v>No</v>
      </c>
      <c r="V384" s="2">
        <f>IFERROR(VLOOKUP(LEFT(F384,10),'Find Purchase Orders'!B:J,9,FALSE),"")</f>
        <v>44594</v>
      </c>
      <c r="W384" s="25" t="s">
        <v>7261</v>
      </c>
    </row>
    <row r="385" spans="1:23" hidden="1">
      <c r="A385" s="25" t="s">
        <v>7261</v>
      </c>
      <c r="B385" s="25" t="s">
        <v>8477</v>
      </c>
      <c r="C385" s="25" t="s">
        <v>7282</v>
      </c>
      <c r="D385" s="25" t="s">
        <v>1123</v>
      </c>
      <c r="E385" s="25" t="s">
        <v>8479</v>
      </c>
      <c r="F385" s="25" t="s">
        <v>8569</v>
      </c>
      <c r="G385" s="25" t="s">
        <v>8570</v>
      </c>
      <c r="H385" s="21">
        <v>293.8</v>
      </c>
      <c r="I385" s="25" t="s">
        <v>7296</v>
      </c>
      <c r="J385" s="25" t="s">
        <v>7288</v>
      </c>
      <c r="K385" s="25" t="s">
        <v>7262</v>
      </c>
      <c r="L385" s="25" t="s">
        <v>7259</v>
      </c>
      <c r="M385" s="21">
        <v>293.8</v>
      </c>
      <c r="N385" s="21">
        <v>293.8</v>
      </c>
      <c r="O385" s="21">
        <v>0</v>
      </c>
      <c r="P385" s="21">
        <v>293.8</v>
      </c>
      <c r="Q385" s="25" t="s">
        <v>8497</v>
      </c>
      <c r="R385" s="1" t="str">
        <f t="shared" si="6"/>
        <v>ST10017</v>
      </c>
      <c r="S385" t="str">
        <f>VLOOKUP(R385,Data!$C$2:$D$261,2,0)</f>
        <v>King Gardens</v>
      </c>
      <c r="T385">
        <f>COUNTIF('Feb 2022'!A:A,D385)+COUNTIF('Mar 2022'!A:A,D385)+COUNTIF('Apr 2022'!A:A,D385)+COUNTIF('May 2022'!A:A,D385)+COUNTIF('June 2022'!A:A,D385)+COUNTIF('July 2022'!A:A,D385)+COUNTIF('Aug 2022'!A:A,D385)+COUNTIF('Sep 2022'!A:A,D385)+COUNTIF('Oct 2022'!A:A,D385)+COUNTIF('Dec 2022'!A:A,D385)</f>
        <v>1</v>
      </c>
      <c r="U385" t="str">
        <f>VLOOKUP(Q385,'Capital Lookup'!A:B,2,FALSE)</f>
        <v>No</v>
      </c>
      <c r="V385" s="2">
        <f>IFERROR(VLOOKUP(LEFT(F385,10),'Find Purchase Orders'!B:J,9,FALSE),"")</f>
        <v>44594</v>
      </c>
      <c r="W385" s="25" t="s">
        <v>7261</v>
      </c>
    </row>
    <row r="386" spans="1:23" hidden="1">
      <c r="A386" s="25" t="s">
        <v>7261</v>
      </c>
      <c r="B386" s="25" t="s">
        <v>8477</v>
      </c>
      <c r="C386" s="25" t="s">
        <v>7282</v>
      </c>
      <c r="D386" s="25" t="s">
        <v>1123</v>
      </c>
      <c r="E386" s="25" t="s">
        <v>8479</v>
      </c>
      <c r="F386" s="25" t="s">
        <v>8571</v>
      </c>
      <c r="G386" s="25" t="s">
        <v>8572</v>
      </c>
      <c r="H386" s="21">
        <v>12261.2</v>
      </c>
      <c r="I386" s="25" t="s">
        <v>7296</v>
      </c>
      <c r="J386" s="25" t="s">
        <v>7288</v>
      </c>
      <c r="K386" s="25" t="s">
        <v>7262</v>
      </c>
      <c r="L386" s="25" t="s">
        <v>7259</v>
      </c>
      <c r="M386" s="21">
        <v>12261.2</v>
      </c>
      <c r="N386" s="21">
        <v>12261.2</v>
      </c>
      <c r="O386" s="21">
        <v>0</v>
      </c>
      <c r="P386" s="21">
        <v>12261.2</v>
      </c>
      <c r="Q386" s="25" t="s">
        <v>8497</v>
      </c>
      <c r="R386" s="1" t="str">
        <f t="shared" si="6"/>
        <v>ST10017</v>
      </c>
      <c r="S386" t="str">
        <f>VLOOKUP(R386,Data!$C$2:$D$261,2,0)</f>
        <v>King Gardens</v>
      </c>
      <c r="T386">
        <f>COUNTIF('Feb 2022'!A:A,D386)+COUNTIF('Mar 2022'!A:A,D386)+COUNTIF('Apr 2022'!A:A,D386)+COUNTIF('May 2022'!A:A,D386)+COUNTIF('June 2022'!A:A,D386)+COUNTIF('July 2022'!A:A,D386)+COUNTIF('Aug 2022'!A:A,D386)+COUNTIF('Sep 2022'!A:A,D386)+COUNTIF('Oct 2022'!A:A,D386)+COUNTIF('Dec 2022'!A:A,D386)</f>
        <v>1</v>
      </c>
      <c r="U386" t="str">
        <f>VLOOKUP(Q386,'Capital Lookup'!A:B,2,FALSE)</f>
        <v>No</v>
      </c>
      <c r="V386" s="2">
        <f>IFERROR(VLOOKUP(LEFT(F386,10),'Find Purchase Orders'!B:J,9,FALSE),"")</f>
        <v>44594</v>
      </c>
      <c r="W386" s="25" t="s">
        <v>7261</v>
      </c>
    </row>
    <row r="387" spans="1:23" hidden="1">
      <c r="A387" s="25" t="s">
        <v>7261</v>
      </c>
      <c r="B387" s="25" t="s">
        <v>7600</v>
      </c>
      <c r="C387" s="25" t="s">
        <v>7282</v>
      </c>
      <c r="D387" s="25" t="s">
        <v>1124</v>
      </c>
      <c r="E387" s="25" t="s">
        <v>7602</v>
      </c>
      <c r="F387" s="25" t="s">
        <v>8573</v>
      </c>
      <c r="G387" s="25" t="s">
        <v>8574</v>
      </c>
      <c r="H387" s="21">
        <v>4424.91</v>
      </c>
      <c r="I387" s="25" t="s">
        <v>7296</v>
      </c>
      <c r="J387" s="25" t="s">
        <v>7288</v>
      </c>
      <c r="K387" s="25" t="s">
        <v>7262</v>
      </c>
      <c r="L387" s="25" t="s">
        <v>7259</v>
      </c>
      <c r="M387" s="21">
        <v>4424.91</v>
      </c>
      <c r="N387" s="21">
        <v>4424.91</v>
      </c>
      <c r="O387" s="21">
        <v>0</v>
      </c>
      <c r="P387" s="21">
        <v>4424.91</v>
      </c>
      <c r="Q387" s="25" t="s">
        <v>7605</v>
      </c>
      <c r="R387" s="1" t="str">
        <f t="shared" si="6"/>
        <v>ST10034</v>
      </c>
      <c r="S387" t="str">
        <f>VLOOKUP(R387,Data!$C$2:$D$261,2,0)</f>
        <v>Bridlewood Manor</v>
      </c>
      <c r="T387">
        <f>COUNTIF('Feb 2022'!A:A,D387)+COUNTIF('Mar 2022'!A:A,D387)+COUNTIF('Apr 2022'!A:A,D387)+COUNTIF('May 2022'!A:A,D387)+COUNTIF('June 2022'!A:A,D387)+COUNTIF('July 2022'!A:A,D387)+COUNTIF('Aug 2022'!A:A,D387)+COUNTIF('Sep 2022'!A:A,D387)+COUNTIF('Oct 2022'!A:A,D387)+COUNTIF('Dec 2022'!A:A,D387)</f>
        <v>1</v>
      </c>
      <c r="U387" t="str">
        <f>VLOOKUP(Q387,'Capital Lookup'!A:B,2,FALSE)</f>
        <v>No</v>
      </c>
      <c r="V387" s="2">
        <f>IFERROR(VLOOKUP(LEFT(F387,10),'Find Purchase Orders'!B:J,9,FALSE),"")</f>
        <v>44601</v>
      </c>
      <c r="W387" s="25" t="s">
        <v>7261</v>
      </c>
    </row>
    <row r="388" spans="1:23" hidden="1">
      <c r="A388" s="25" t="s">
        <v>8575</v>
      </c>
      <c r="B388" s="25" t="s">
        <v>8576</v>
      </c>
      <c r="C388" s="25" t="s">
        <v>7264</v>
      </c>
      <c r="D388" s="25" t="s">
        <v>1125</v>
      </c>
      <c r="E388" s="25" t="s">
        <v>8577</v>
      </c>
      <c r="F388" s="25" t="s">
        <v>8578</v>
      </c>
      <c r="G388" s="25" t="s">
        <v>8579</v>
      </c>
      <c r="H388" s="21">
        <v>8991</v>
      </c>
      <c r="I388" s="25" t="s">
        <v>7296</v>
      </c>
      <c r="J388" s="25" t="s">
        <v>7288</v>
      </c>
      <c r="K388" s="25" t="s">
        <v>7778</v>
      </c>
      <c r="L388" s="25" t="s">
        <v>7779</v>
      </c>
      <c r="M388" s="21">
        <v>8991</v>
      </c>
      <c r="N388" s="21">
        <v>8991</v>
      </c>
      <c r="O388" s="21">
        <v>0</v>
      </c>
      <c r="P388" s="21">
        <v>8991</v>
      </c>
      <c r="Q388" s="25" t="s">
        <v>8580</v>
      </c>
      <c r="R388" s="1" t="str">
        <f t="shared" si="6"/>
        <v>ST10080</v>
      </c>
      <c r="S388" t="str">
        <f>VLOOKUP(R388,Data!$C$2:$D$261,2,0)</f>
        <v>The Bentley Yorkton</v>
      </c>
      <c r="T388">
        <f>COUNTIF('Feb 2022'!A:A,D388)+COUNTIF('Mar 2022'!A:A,D388)+COUNTIF('Apr 2022'!A:A,D388)+COUNTIF('May 2022'!A:A,D388)+COUNTIF('June 2022'!A:A,D388)+COUNTIF('July 2022'!A:A,D388)+COUNTIF('Aug 2022'!A:A,D388)+COUNTIF('Sep 2022'!A:A,D388)+COUNTIF('Oct 2022'!A:A,D388)+COUNTIF('Dec 2022'!A:A,D388)</f>
        <v>1</v>
      </c>
      <c r="U388" t="str">
        <f>VLOOKUP(Q388,'Capital Lookup'!A:B,2,FALSE)</f>
        <v>No</v>
      </c>
      <c r="V388" s="2">
        <f>IFERROR(VLOOKUP(LEFT(F388,10),'Find Purchase Orders'!B:J,9,FALSE),"")</f>
        <v>44596</v>
      </c>
      <c r="W388" s="25" t="s">
        <v>7261</v>
      </c>
    </row>
    <row r="389" spans="1:23" hidden="1">
      <c r="A389" s="25" t="s">
        <v>8575</v>
      </c>
      <c r="B389" s="25" t="s">
        <v>8576</v>
      </c>
      <c r="C389" s="25" t="s">
        <v>7264</v>
      </c>
      <c r="D389" s="25" t="s">
        <v>1126</v>
      </c>
      <c r="E389" s="25" t="s">
        <v>8577</v>
      </c>
      <c r="F389" s="25" t="s">
        <v>8581</v>
      </c>
      <c r="G389" s="25" t="s">
        <v>8582</v>
      </c>
      <c r="H389" s="21">
        <v>6464.11</v>
      </c>
      <c r="I389" s="25" t="s">
        <v>7296</v>
      </c>
      <c r="J389" s="25" t="s">
        <v>7288</v>
      </c>
      <c r="K389" s="25" t="s">
        <v>7591</v>
      </c>
      <c r="L389" s="25" t="s">
        <v>8583</v>
      </c>
      <c r="M389" s="21">
        <v>6464.11</v>
      </c>
      <c r="N389" s="21">
        <v>6464.11</v>
      </c>
      <c r="O389" s="21">
        <v>0</v>
      </c>
      <c r="P389" s="21">
        <v>6464.11</v>
      </c>
      <c r="Q389" s="25" t="s">
        <v>8584</v>
      </c>
      <c r="R389" s="1" t="str">
        <f t="shared" si="6"/>
        <v>ST10080</v>
      </c>
      <c r="S389" t="str">
        <f>VLOOKUP(R389,Data!$C$2:$D$261,2,0)</f>
        <v>The Bentley Yorkton</v>
      </c>
      <c r="T389">
        <f>COUNTIF('Feb 2022'!A:A,D389)+COUNTIF('Mar 2022'!A:A,D389)+COUNTIF('Apr 2022'!A:A,D389)+COUNTIF('May 2022'!A:A,D389)+COUNTIF('June 2022'!A:A,D389)+COUNTIF('July 2022'!A:A,D389)+COUNTIF('Aug 2022'!A:A,D389)+COUNTIF('Sep 2022'!A:A,D389)+COUNTIF('Oct 2022'!A:A,D389)+COUNTIF('Dec 2022'!A:A,D389)</f>
        <v>1</v>
      </c>
      <c r="U389" t="str">
        <f>VLOOKUP(Q389,'Capital Lookup'!A:B,2,FALSE)</f>
        <v>No</v>
      </c>
      <c r="V389" s="2">
        <f>IFERROR(VLOOKUP(LEFT(F389,10),'Find Purchase Orders'!B:J,9,FALSE),"")</f>
        <v>44596</v>
      </c>
      <c r="W389" s="25" t="s">
        <v>7261</v>
      </c>
    </row>
    <row r="390" spans="1:23" hidden="1">
      <c r="A390" s="25" t="s">
        <v>8585</v>
      </c>
      <c r="B390" s="25" t="s">
        <v>8586</v>
      </c>
      <c r="C390" s="25" t="s">
        <v>7264</v>
      </c>
      <c r="D390" s="25" t="s">
        <v>1127</v>
      </c>
      <c r="E390" s="25" t="s">
        <v>8577</v>
      </c>
      <c r="F390" s="25" t="s">
        <v>8587</v>
      </c>
      <c r="G390" s="25" t="s">
        <v>8588</v>
      </c>
      <c r="H390" s="21">
        <v>2147.85</v>
      </c>
      <c r="I390" s="25" t="s">
        <v>7296</v>
      </c>
      <c r="J390" s="25" t="s">
        <v>7288</v>
      </c>
      <c r="K390" s="25" t="s">
        <v>7579</v>
      </c>
      <c r="L390" s="25" t="s">
        <v>7580</v>
      </c>
      <c r="M390" s="21">
        <v>2147.85</v>
      </c>
      <c r="N390" s="21">
        <v>2147.85</v>
      </c>
      <c r="O390" s="21">
        <v>0</v>
      </c>
      <c r="P390" s="21">
        <v>2147.85</v>
      </c>
      <c r="Q390" s="25" t="s">
        <v>8589</v>
      </c>
      <c r="R390" s="1" t="str">
        <f t="shared" si="6"/>
        <v>ST10079</v>
      </c>
      <c r="S390" t="str">
        <f>VLOOKUP(R390,Data!$C$2:$D$261,2,0)</f>
        <v>The Bentley Moose Jaw</v>
      </c>
      <c r="T390">
        <f>COUNTIF('Feb 2022'!A:A,D390)+COUNTIF('Mar 2022'!A:A,D390)+COUNTIF('Apr 2022'!A:A,D390)+COUNTIF('May 2022'!A:A,D390)+COUNTIF('June 2022'!A:A,D390)+COUNTIF('July 2022'!A:A,D390)+COUNTIF('Aug 2022'!A:A,D390)+COUNTIF('Sep 2022'!A:A,D390)+COUNTIF('Oct 2022'!A:A,D390)+COUNTIF('Dec 2022'!A:A,D390)</f>
        <v>1</v>
      </c>
      <c r="U390" t="str">
        <f>VLOOKUP(Q390,'Capital Lookup'!A:B,2,FALSE)</f>
        <v>No</v>
      </c>
      <c r="V390" s="2">
        <f>IFERROR(VLOOKUP(LEFT(F390,10),'Find Purchase Orders'!B:J,9,FALSE),"")</f>
        <v>44595</v>
      </c>
      <c r="W390" s="25" t="s">
        <v>7261</v>
      </c>
    </row>
    <row r="391" spans="1:23" hidden="1">
      <c r="A391" s="25" t="s">
        <v>7313</v>
      </c>
      <c r="B391" s="25" t="s">
        <v>8259</v>
      </c>
      <c r="C391" s="25" t="s">
        <v>8260</v>
      </c>
      <c r="D391" s="25" t="s">
        <v>8590</v>
      </c>
      <c r="E391" s="25" t="s">
        <v>8591</v>
      </c>
      <c r="H391" s="21">
        <v>379.68</v>
      </c>
      <c r="I391" s="25" t="s">
        <v>7257</v>
      </c>
      <c r="K391" s="25" t="s">
        <v>8592</v>
      </c>
      <c r="L391" s="25" t="s">
        <v>8593</v>
      </c>
      <c r="M391" s="22">
        <v>0</v>
      </c>
      <c r="N391" s="22">
        <v>0</v>
      </c>
      <c r="O391" s="21">
        <v>0</v>
      </c>
      <c r="P391" s="21">
        <v>43.68</v>
      </c>
      <c r="Q391" s="25" t="s">
        <v>8594</v>
      </c>
      <c r="R391" s="1" t="str">
        <f t="shared" si="6"/>
        <v>ST10260</v>
      </c>
      <c r="S391" t="str">
        <f>VLOOKUP(R391,Data!$C$2:$D$261,2,0)</f>
        <v>Support Office</v>
      </c>
      <c r="T391">
        <f>COUNTIF('Feb 2022'!A:A,D391)+COUNTIF('Mar 2022'!A:A,D391)+COUNTIF('Apr 2022'!A:A,D391)+COUNTIF('May 2022'!A:A,D391)+COUNTIF('June 2022'!A:A,D391)+COUNTIF('July 2022'!A:A,D391)+COUNTIF('Aug 2022'!A:A,D391)+COUNTIF('Sep 2022'!A:A,D391)+COUNTIF('Oct 2022'!A:A,D391)+COUNTIF('Dec 2022'!A:A,D391)</f>
        <v>0</v>
      </c>
      <c r="U391" t="str">
        <f>VLOOKUP(Q391,'Capital Lookup'!A:B,2,FALSE)</f>
        <v>Yes</v>
      </c>
      <c r="V391" s="2" t="str">
        <f>IFERROR(VLOOKUP(LEFT(F391,10),'Find Purchase Orders'!B:J,9,FALSE),"")</f>
        <v/>
      </c>
      <c r="W391" s="25" t="s">
        <v>7261</v>
      </c>
    </row>
    <row r="392" spans="1:23" hidden="1">
      <c r="A392" s="25" t="s">
        <v>7313</v>
      </c>
      <c r="B392" s="25" t="s">
        <v>8259</v>
      </c>
      <c r="C392" s="25" t="s">
        <v>8260</v>
      </c>
      <c r="D392" s="25" t="s">
        <v>8590</v>
      </c>
      <c r="E392" s="25" t="s">
        <v>8591</v>
      </c>
      <c r="H392" s="21">
        <v>16531.900000000001</v>
      </c>
      <c r="I392" s="25" t="s">
        <v>7257</v>
      </c>
      <c r="K392" s="25" t="s">
        <v>8592</v>
      </c>
      <c r="L392" s="25" t="s">
        <v>8593</v>
      </c>
      <c r="M392" s="22">
        <v>0</v>
      </c>
      <c r="N392" s="22">
        <v>0</v>
      </c>
      <c r="O392" s="21">
        <v>0</v>
      </c>
      <c r="P392" s="21">
        <v>1901.9</v>
      </c>
      <c r="Q392" s="25" t="s">
        <v>8594</v>
      </c>
      <c r="R392" s="1" t="str">
        <f t="shared" si="6"/>
        <v>ST10260</v>
      </c>
      <c r="S392" t="str">
        <f>VLOOKUP(R392,Data!$C$2:$D$261,2,0)</f>
        <v>Support Office</v>
      </c>
      <c r="T392">
        <f>COUNTIF('Feb 2022'!A:A,D392)+COUNTIF('Mar 2022'!A:A,D392)+COUNTIF('Apr 2022'!A:A,D392)+COUNTIF('May 2022'!A:A,D392)+COUNTIF('June 2022'!A:A,D392)+COUNTIF('July 2022'!A:A,D392)+COUNTIF('Aug 2022'!A:A,D392)+COUNTIF('Sep 2022'!A:A,D392)+COUNTIF('Oct 2022'!A:A,D392)+COUNTIF('Dec 2022'!A:A,D392)</f>
        <v>0</v>
      </c>
      <c r="U392" t="str">
        <f>VLOOKUP(Q392,'Capital Lookup'!A:B,2,FALSE)</f>
        <v>Yes</v>
      </c>
      <c r="V392" s="2" t="str">
        <f>IFERROR(VLOOKUP(LEFT(F392,10),'Find Purchase Orders'!B:J,9,FALSE),"")</f>
        <v/>
      </c>
      <c r="W392" s="25" t="s">
        <v>7261</v>
      </c>
    </row>
    <row r="393" spans="1:23" hidden="1">
      <c r="A393" s="25" t="s">
        <v>7313</v>
      </c>
      <c r="B393" s="25" t="s">
        <v>8259</v>
      </c>
      <c r="C393" s="25" t="s">
        <v>8260</v>
      </c>
      <c r="D393" s="25" t="s">
        <v>8590</v>
      </c>
      <c r="E393" s="25" t="s">
        <v>8591</v>
      </c>
      <c r="H393" s="21">
        <v>4872.5600000000004</v>
      </c>
      <c r="I393" s="25" t="s">
        <v>7257</v>
      </c>
      <c r="K393" s="25" t="s">
        <v>8592</v>
      </c>
      <c r="L393" s="25" t="s">
        <v>8593</v>
      </c>
      <c r="M393" s="22">
        <v>0</v>
      </c>
      <c r="N393" s="22">
        <v>0</v>
      </c>
      <c r="O393" s="21">
        <v>0</v>
      </c>
      <c r="P393" s="21">
        <v>560.55999999999995</v>
      </c>
      <c r="Q393" s="25" t="s">
        <v>8594</v>
      </c>
      <c r="R393" s="1" t="str">
        <f t="shared" si="6"/>
        <v>ST10260</v>
      </c>
      <c r="S393" t="str">
        <f>VLOOKUP(R393,Data!$C$2:$D$261,2,0)</f>
        <v>Support Office</v>
      </c>
      <c r="T393">
        <f>COUNTIF('Feb 2022'!A:A,D393)+COUNTIF('Mar 2022'!A:A,D393)+COUNTIF('Apr 2022'!A:A,D393)+COUNTIF('May 2022'!A:A,D393)+COUNTIF('June 2022'!A:A,D393)+COUNTIF('July 2022'!A:A,D393)+COUNTIF('Aug 2022'!A:A,D393)+COUNTIF('Sep 2022'!A:A,D393)+COUNTIF('Oct 2022'!A:A,D393)+COUNTIF('Dec 2022'!A:A,D393)</f>
        <v>0</v>
      </c>
      <c r="U393" t="str">
        <f>VLOOKUP(Q393,'Capital Lookup'!A:B,2,FALSE)</f>
        <v>Yes</v>
      </c>
      <c r="V393" s="2" t="str">
        <f>IFERROR(VLOOKUP(LEFT(F393,10),'Find Purchase Orders'!B:J,9,FALSE),"")</f>
        <v/>
      </c>
      <c r="W393" s="25" t="s">
        <v>7261</v>
      </c>
    </row>
    <row r="394" spans="1:23" hidden="1">
      <c r="A394" s="25" t="s">
        <v>7313</v>
      </c>
      <c r="B394" s="25" t="s">
        <v>8259</v>
      </c>
      <c r="C394" s="25" t="s">
        <v>8260</v>
      </c>
      <c r="D394" s="25" t="s">
        <v>8590</v>
      </c>
      <c r="E394" s="25" t="s">
        <v>8591</v>
      </c>
      <c r="H394" s="21">
        <v>12627.75</v>
      </c>
      <c r="I394" s="25" t="s">
        <v>7257</v>
      </c>
      <c r="K394" s="25" t="s">
        <v>8592</v>
      </c>
      <c r="L394" s="25" t="s">
        <v>8593</v>
      </c>
      <c r="M394" s="22">
        <v>0</v>
      </c>
      <c r="N394" s="22">
        <v>0</v>
      </c>
      <c r="O394" s="21">
        <v>0</v>
      </c>
      <c r="P394" s="21">
        <v>1452.75</v>
      </c>
      <c r="Q394" s="25" t="s">
        <v>8594</v>
      </c>
      <c r="R394" s="1" t="str">
        <f t="shared" si="6"/>
        <v>ST10260</v>
      </c>
      <c r="S394" t="str">
        <f>VLOOKUP(R394,Data!$C$2:$D$261,2,0)</f>
        <v>Support Office</v>
      </c>
      <c r="T394">
        <f>COUNTIF('Feb 2022'!A:A,D394)+COUNTIF('Mar 2022'!A:A,D394)+COUNTIF('Apr 2022'!A:A,D394)+COUNTIF('May 2022'!A:A,D394)+COUNTIF('June 2022'!A:A,D394)+COUNTIF('July 2022'!A:A,D394)+COUNTIF('Aug 2022'!A:A,D394)+COUNTIF('Sep 2022'!A:A,D394)+COUNTIF('Oct 2022'!A:A,D394)+COUNTIF('Dec 2022'!A:A,D394)</f>
        <v>0</v>
      </c>
      <c r="U394" t="str">
        <f>VLOOKUP(Q394,'Capital Lookup'!A:B,2,FALSE)</f>
        <v>Yes</v>
      </c>
      <c r="V394" s="2" t="str">
        <f>IFERROR(VLOOKUP(LEFT(F394,10),'Find Purchase Orders'!B:J,9,FALSE),"")</f>
        <v/>
      </c>
      <c r="W394" s="25" t="s">
        <v>7261</v>
      </c>
    </row>
    <row r="395" spans="1:23" hidden="1">
      <c r="A395" s="25" t="s">
        <v>7313</v>
      </c>
      <c r="B395" s="25" t="s">
        <v>8259</v>
      </c>
      <c r="C395" s="25" t="s">
        <v>8260</v>
      </c>
      <c r="D395" s="25" t="s">
        <v>8590</v>
      </c>
      <c r="E395" s="25" t="s">
        <v>8591</v>
      </c>
      <c r="H395" s="21">
        <v>271.2</v>
      </c>
      <c r="I395" s="25" t="s">
        <v>7257</v>
      </c>
      <c r="K395" s="25" t="s">
        <v>8592</v>
      </c>
      <c r="L395" s="25" t="s">
        <v>8593</v>
      </c>
      <c r="M395" s="22">
        <v>0</v>
      </c>
      <c r="N395" s="22">
        <v>0</v>
      </c>
      <c r="O395" s="21">
        <v>0</v>
      </c>
      <c r="P395" s="21">
        <v>31.2</v>
      </c>
      <c r="Q395" s="25" t="s">
        <v>8594</v>
      </c>
      <c r="R395" s="1" t="str">
        <f t="shared" si="6"/>
        <v>ST10260</v>
      </c>
      <c r="S395" t="str">
        <f>VLOOKUP(R395,Data!$C$2:$D$261,2,0)</f>
        <v>Support Office</v>
      </c>
      <c r="T395">
        <f>COUNTIF('Feb 2022'!A:A,D395)+COUNTIF('Mar 2022'!A:A,D395)+COUNTIF('Apr 2022'!A:A,D395)+COUNTIF('May 2022'!A:A,D395)+COUNTIF('June 2022'!A:A,D395)+COUNTIF('July 2022'!A:A,D395)+COUNTIF('Aug 2022'!A:A,D395)+COUNTIF('Sep 2022'!A:A,D395)+COUNTIF('Oct 2022'!A:A,D395)+COUNTIF('Dec 2022'!A:A,D395)</f>
        <v>0</v>
      </c>
      <c r="U395" t="str">
        <f>VLOOKUP(Q395,'Capital Lookup'!A:B,2,FALSE)</f>
        <v>Yes</v>
      </c>
      <c r="V395" s="2" t="str">
        <f>IFERROR(VLOOKUP(LEFT(F395,10),'Find Purchase Orders'!B:J,9,FALSE),"")</f>
        <v/>
      </c>
      <c r="W395" s="25" t="s">
        <v>7261</v>
      </c>
    </row>
    <row r="396" spans="1:23" hidden="1">
      <c r="A396" s="25" t="s">
        <v>7313</v>
      </c>
      <c r="B396" s="25" t="s">
        <v>8259</v>
      </c>
      <c r="C396" s="25" t="s">
        <v>8260</v>
      </c>
      <c r="D396" s="25" t="s">
        <v>8590</v>
      </c>
      <c r="E396" s="25" t="s">
        <v>8591</v>
      </c>
      <c r="H396" s="21">
        <v>184600.42</v>
      </c>
      <c r="I396" s="25" t="s">
        <v>7257</v>
      </c>
      <c r="K396" s="25" t="s">
        <v>8592</v>
      </c>
      <c r="L396" s="25" t="s">
        <v>8593</v>
      </c>
      <c r="M396" s="22">
        <v>0</v>
      </c>
      <c r="N396" s="22">
        <v>0</v>
      </c>
      <c r="O396" s="21">
        <v>0</v>
      </c>
      <c r="P396" s="21">
        <v>21237.22</v>
      </c>
      <c r="Q396" s="25" t="s">
        <v>8594</v>
      </c>
      <c r="R396" s="1" t="str">
        <f t="shared" ref="R396:R459" si="7">CONCATENATE("ST",LEFT(B396,5))</f>
        <v>ST10260</v>
      </c>
      <c r="S396" t="str">
        <f>VLOOKUP(R396,Data!$C$2:$D$261,2,0)</f>
        <v>Support Office</v>
      </c>
      <c r="T396">
        <f>COUNTIF('Feb 2022'!A:A,D396)+COUNTIF('Mar 2022'!A:A,D396)+COUNTIF('Apr 2022'!A:A,D396)+COUNTIF('May 2022'!A:A,D396)+COUNTIF('June 2022'!A:A,D396)+COUNTIF('July 2022'!A:A,D396)+COUNTIF('Aug 2022'!A:A,D396)+COUNTIF('Sep 2022'!A:A,D396)+COUNTIF('Oct 2022'!A:A,D396)+COUNTIF('Dec 2022'!A:A,D396)</f>
        <v>0</v>
      </c>
      <c r="U396" t="str">
        <f>VLOOKUP(Q396,'Capital Lookup'!A:B,2,FALSE)</f>
        <v>Yes</v>
      </c>
      <c r="V396" s="2" t="str">
        <f>IFERROR(VLOOKUP(LEFT(F396,10),'Find Purchase Orders'!B:J,9,FALSE),"")</f>
        <v/>
      </c>
      <c r="W396" s="25" t="s">
        <v>7261</v>
      </c>
    </row>
    <row r="397" spans="1:23" hidden="1">
      <c r="A397" s="25" t="s">
        <v>7261</v>
      </c>
      <c r="B397" s="25" t="s">
        <v>8595</v>
      </c>
      <c r="C397" s="25" t="s">
        <v>7264</v>
      </c>
      <c r="D397" s="25" t="s">
        <v>1128</v>
      </c>
      <c r="E397" s="25" t="s">
        <v>8596</v>
      </c>
      <c r="F397" s="25" t="s">
        <v>8597</v>
      </c>
      <c r="G397" s="25" t="s">
        <v>8598</v>
      </c>
      <c r="H397" s="21">
        <v>3915.19</v>
      </c>
      <c r="I397" s="25" t="s">
        <v>7296</v>
      </c>
      <c r="J397" s="25" t="s">
        <v>7288</v>
      </c>
      <c r="K397" s="25" t="s">
        <v>7262</v>
      </c>
      <c r="L397" s="25" t="s">
        <v>7259</v>
      </c>
      <c r="M397" s="21">
        <v>3915.19</v>
      </c>
      <c r="N397" s="21">
        <v>3915.19</v>
      </c>
      <c r="O397" s="21">
        <v>0</v>
      </c>
      <c r="P397" s="21">
        <v>3915.19</v>
      </c>
      <c r="Q397" s="25" t="s">
        <v>8599</v>
      </c>
      <c r="R397" s="1" t="str">
        <f t="shared" si="7"/>
        <v>ST10059</v>
      </c>
      <c r="S397" t="str">
        <f>VLOOKUP(R397,Data!$C$2:$D$261,2,0)</f>
        <v>Parkwood Manor</v>
      </c>
      <c r="T397">
        <f>COUNTIF('Feb 2022'!A:A,D397)+COUNTIF('Mar 2022'!A:A,D397)+COUNTIF('Apr 2022'!A:A,D397)+COUNTIF('May 2022'!A:A,D397)+COUNTIF('June 2022'!A:A,D397)+COUNTIF('July 2022'!A:A,D397)+COUNTIF('Aug 2022'!A:A,D397)+COUNTIF('Sep 2022'!A:A,D397)+COUNTIF('Oct 2022'!A:A,D397)+COUNTIF('Dec 2022'!A:A,D397)</f>
        <v>1</v>
      </c>
      <c r="U397" t="str">
        <f>VLOOKUP(Q397,'Capital Lookup'!A:B,2,FALSE)</f>
        <v>No</v>
      </c>
      <c r="V397" s="2">
        <f>IFERROR(VLOOKUP(LEFT(F397,10),'Find Purchase Orders'!B:J,9,FALSE),"")</f>
        <v>44599</v>
      </c>
      <c r="W397" s="25" t="s">
        <v>7261</v>
      </c>
    </row>
    <row r="398" spans="1:23" hidden="1">
      <c r="A398" s="25" t="s">
        <v>7261</v>
      </c>
      <c r="B398" s="25" t="s">
        <v>8595</v>
      </c>
      <c r="C398" s="25" t="s">
        <v>7264</v>
      </c>
      <c r="D398" s="25" t="s">
        <v>1128</v>
      </c>
      <c r="E398" s="25" t="s">
        <v>8596</v>
      </c>
      <c r="F398" s="25" t="s">
        <v>8600</v>
      </c>
      <c r="G398" s="25" t="s">
        <v>8601</v>
      </c>
      <c r="H398" s="21">
        <v>288.75</v>
      </c>
      <c r="I398" s="25" t="s">
        <v>7296</v>
      </c>
      <c r="J398" s="25" t="s">
        <v>7288</v>
      </c>
      <c r="K398" s="25" t="s">
        <v>7262</v>
      </c>
      <c r="L398" s="25" t="s">
        <v>7259</v>
      </c>
      <c r="M398" s="21">
        <v>288.75</v>
      </c>
      <c r="N398" s="21">
        <v>288.75</v>
      </c>
      <c r="O398" s="21">
        <v>0</v>
      </c>
      <c r="P398" s="21">
        <v>288.75</v>
      </c>
      <c r="Q398" s="25" t="s">
        <v>8599</v>
      </c>
      <c r="R398" s="1" t="str">
        <f t="shared" si="7"/>
        <v>ST10059</v>
      </c>
      <c r="S398" t="str">
        <f>VLOOKUP(R398,Data!$C$2:$D$261,2,0)</f>
        <v>Parkwood Manor</v>
      </c>
      <c r="T398">
        <f>COUNTIF('Feb 2022'!A:A,D398)+COUNTIF('Mar 2022'!A:A,D398)+COUNTIF('Apr 2022'!A:A,D398)+COUNTIF('May 2022'!A:A,D398)+COUNTIF('June 2022'!A:A,D398)+COUNTIF('July 2022'!A:A,D398)+COUNTIF('Aug 2022'!A:A,D398)+COUNTIF('Sep 2022'!A:A,D398)+COUNTIF('Oct 2022'!A:A,D398)+COUNTIF('Dec 2022'!A:A,D398)</f>
        <v>1</v>
      </c>
      <c r="U398" t="str">
        <f>VLOOKUP(Q398,'Capital Lookup'!A:B,2,FALSE)</f>
        <v>No</v>
      </c>
      <c r="V398" s="2">
        <f>IFERROR(VLOOKUP(LEFT(F398,10),'Find Purchase Orders'!B:J,9,FALSE),"")</f>
        <v>44599</v>
      </c>
      <c r="W398" s="25" t="s">
        <v>7261</v>
      </c>
    </row>
    <row r="399" spans="1:23" hidden="1">
      <c r="A399" s="25" t="s">
        <v>7425</v>
      </c>
      <c r="B399" s="25" t="s">
        <v>8259</v>
      </c>
      <c r="C399" s="25" t="s">
        <v>8260</v>
      </c>
      <c r="D399" s="25" t="s">
        <v>8602</v>
      </c>
      <c r="E399" s="25" t="s">
        <v>8591</v>
      </c>
      <c r="H399" s="21">
        <v>8511.16</v>
      </c>
      <c r="I399" s="25" t="s">
        <v>7257</v>
      </c>
      <c r="K399" s="25" t="s">
        <v>8592</v>
      </c>
      <c r="L399" s="25" t="s">
        <v>8593</v>
      </c>
      <c r="M399" s="22">
        <v>0</v>
      </c>
      <c r="N399" s="22">
        <v>0</v>
      </c>
      <c r="O399" s="21">
        <v>0</v>
      </c>
      <c r="P399" s="21">
        <v>979.16</v>
      </c>
      <c r="Q399" s="25" t="s">
        <v>8603</v>
      </c>
      <c r="R399" s="1" t="str">
        <f t="shared" si="7"/>
        <v>ST10260</v>
      </c>
      <c r="S399" t="str">
        <f>VLOOKUP(R399,Data!$C$2:$D$261,2,0)</f>
        <v>Support Office</v>
      </c>
      <c r="T399">
        <f>COUNTIF('Feb 2022'!A:A,D399)+COUNTIF('Mar 2022'!A:A,D399)+COUNTIF('Apr 2022'!A:A,D399)+COUNTIF('May 2022'!A:A,D399)+COUNTIF('June 2022'!A:A,D399)+COUNTIF('July 2022'!A:A,D399)+COUNTIF('Aug 2022'!A:A,D399)+COUNTIF('Sep 2022'!A:A,D399)+COUNTIF('Oct 2022'!A:A,D399)+COUNTIF('Dec 2022'!A:A,D399)</f>
        <v>0</v>
      </c>
      <c r="U399" t="str">
        <f>VLOOKUP(Q399,'Capital Lookup'!A:B,2,FALSE)</f>
        <v>Yes</v>
      </c>
      <c r="V399" s="2" t="str">
        <f>IFERROR(VLOOKUP(LEFT(F399,10),'Find Purchase Orders'!B:J,9,FALSE),"")</f>
        <v/>
      </c>
      <c r="W399" s="25" t="s">
        <v>7261</v>
      </c>
    </row>
    <row r="400" spans="1:23" hidden="1">
      <c r="A400" s="25" t="s">
        <v>7425</v>
      </c>
      <c r="B400" s="25" t="s">
        <v>8259</v>
      </c>
      <c r="C400" s="25" t="s">
        <v>8260</v>
      </c>
      <c r="D400" s="25" t="s">
        <v>8602</v>
      </c>
      <c r="E400" s="25" t="s">
        <v>8591</v>
      </c>
      <c r="H400" s="21">
        <v>18941.62</v>
      </c>
      <c r="I400" s="25" t="s">
        <v>7257</v>
      </c>
      <c r="K400" s="25" t="s">
        <v>8592</v>
      </c>
      <c r="L400" s="25" t="s">
        <v>8593</v>
      </c>
      <c r="M400" s="22">
        <v>0</v>
      </c>
      <c r="N400" s="22">
        <v>0</v>
      </c>
      <c r="O400" s="21">
        <v>0</v>
      </c>
      <c r="P400" s="21">
        <v>2179.12</v>
      </c>
      <c r="Q400" s="25" t="s">
        <v>8603</v>
      </c>
      <c r="R400" s="1" t="str">
        <f t="shared" si="7"/>
        <v>ST10260</v>
      </c>
      <c r="S400" t="str">
        <f>VLOOKUP(R400,Data!$C$2:$D$261,2,0)</f>
        <v>Support Office</v>
      </c>
      <c r="T400">
        <f>COUNTIF('Feb 2022'!A:A,D400)+COUNTIF('Mar 2022'!A:A,D400)+COUNTIF('Apr 2022'!A:A,D400)+COUNTIF('May 2022'!A:A,D400)+COUNTIF('June 2022'!A:A,D400)+COUNTIF('July 2022'!A:A,D400)+COUNTIF('Aug 2022'!A:A,D400)+COUNTIF('Sep 2022'!A:A,D400)+COUNTIF('Oct 2022'!A:A,D400)+COUNTIF('Dec 2022'!A:A,D400)</f>
        <v>0</v>
      </c>
      <c r="U400" t="str">
        <f>VLOOKUP(Q400,'Capital Lookup'!A:B,2,FALSE)</f>
        <v>Yes</v>
      </c>
      <c r="V400" s="2" t="str">
        <f>IFERROR(VLOOKUP(LEFT(F400,10),'Find Purchase Orders'!B:J,9,FALSE),"")</f>
        <v/>
      </c>
      <c r="W400" s="25" t="s">
        <v>7261</v>
      </c>
    </row>
    <row r="401" spans="1:23" hidden="1">
      <c r="A401" s="25" t="s">
        <v>7425</v>
      </c>
      <c r="B401" s="25" t="s">
        <v>8259</v>
      </c>
      <c r="C401" s="25" t="s">
        <v>8260</v>
      </c>
      <c r="D401" s="25" t="s">
        <v>8602</v>
      </c>
      <c r="E401" s="25" t="s">
        <v>8591</v>
      </c>
      <c r="H401" s="21">
        <v>569.52</v>
      </c>
      <c r="I401" s="25" t="s">
        <v>7257</v>
      </c>
      <c r="K401" s="25" t="s">
        <v>8592</v>
      </c>
      <c r="L401" s="25" t="s">
        <v>8593</v>
      </c>
      <c r="M401" s="22">
        <v>0</v>
      </c>
      <c r="N401" s="22">
        <v>0</v>
      </c>
      <c r="O401" s="21">
        <v>0</v>
      </c>
      <c r="P401" s="21">
        <v>65.52</v>
      </c>
      <c r="Q401" s="25" t="s">
        <v>8603</v>
      </c>
      <c r="R401" s="1" t="str">
        <f t="shared" si="7"/>
        <v>ST10260</v>
      </c>
      <c r="S401" t="str">
        <f>VLOOKUP(R401,Data!$C$2:$D$261,2,0)</f>
        <v>Support Office</v>
      </c>
      <c r="T401">
        <f>COUNTIF('Feb 2022'!A:A,D401)+COUNTIF('Mar 2022'!A:A,D401)+COUNTIF('Apr 2022'!A:A,D401)+COUNTIF('May 2022'!A:A,D401)+COUNTIF('June 2022'!A:A,D401)+COUNTIF('July 2022'!A:A,D401)+COUNTIF('Aug 2022'!A:A,D401)+COUNTIF('Sep 2022'!A:A,D401)+COUNTIF('Oct 2022'!A:A,D401)+COUNTIF('Dec 2022'!A:A,D401)</f>
        <v>0</v>
      </c>
      <c r="U401" t="str">
        <f>VLOOKUP(Q401,'Capital Lookup'!A:B,2,FALSE)</f>
        <v>Yes</v>
      </c>
      <c r="V401" s="2" t="str">
        <f>IFERROR(VLOOKUP(LEFT(F401,10),'Find Purchase Orders'!B:J,9,FALSE),"")</f>
        <v/>
      </c>
      <c r="W401" s="25" t="s">
        <v>7261</v>
      </c>
    </row>
    <row r="402" spans="1:23" hidden="1">
      <c r="A402" s="25" t="s">
        <v>7425</v>
      </c>
      <c r="B402" s="25" t="s">
        <v>8259</v>
      </c>
      <c r="C402" s="25" t="s">
        <v>8260</v>
      </c>
      <c r="D402" s="25" t="s">
        <v>8602</v>
      </c>
      <c r="E402" s="25" t="s">
        <v>8591</v>
      </c>
      <c r="H402" s="21">
        <v>406.8</v>
      </c>
      <c r="I402" s="25" t="s">
        <v>7257</v>
      </c>
      <c r="K402" s="25" t="s">
        <v>8592</v>
      </c>
      <c r="L402" s="25" t="s">
        <v>8593</v>
      </c>
      <c r="M402" s="22">
        <v>0</v>
      </c>
      <c r="N402" s="22">
        <v>0</v>
      </c>
      <c r="O402" s="21">
        <v>0</v>
      </c>
      <c r="P402" s="21">
        <v>46.8</v>
      </c>
      <c r="Q402" s="25" t="s">
        <v>8603</v>
      </c>
      <c r="R402" s="1" t="str">
        <f t="shared" si="7"/>
        <v>ST10260</v>
      </c>
      <c r="S402" t="str">
        <f>VLOOKUP(R402,Data!$C$2:$D$261,2,0)</f>
        <v>Support Office</v>
      </c>
      <c r="T402">
        <f>COUNTIF('Feb 2022'!A:A,D402)+COUNTIF('Mar 2022'!A:A,D402)+COUNTIF('Apr 2022'!A:A,D402)+COUNTIF('May 2022'!A:A,D402)+COUNTIF('June 2022'!A:A,D402)+COUNTIF('July 2022'!A:A,D402)+COUNTIF('Aug 2022'!A:A,D402)+COUNTIF('Sep 2022'!A:A,D402)+COUNTIF('Oct 2022'!A:A,D402)+COUNTIF('Dec 2022'!A:A,D402)</f>
        <v>0</v>
      </c>
      <c r="U402" t="str">
        <f>VLOOKUP(Q402,'Capital Lookup'!A:B,2,FALSE)</f>
        <v>Yes</v>
      </c>
      <c r="V402" s="2" t="str">
        <f>IFERROR(VLOOKUP(LEFT(F402,10),'Find Purchase Orders'!B:J,9,FALSE),"")</f>
        <v/>
      </c>
      <c r="W402" s="25" t="s">
        <v>7261</v>
      </c>
    </row>
    <row r="403" spans="1:23" hidden="1">
      <c r="A403" s="25" t="s">
        <v>7425</v>
      </c>
      <c r="B403" s="25" t="s">
        <v>8259</v>
      </c>
      <c r="C403" s="25" t="s">
        <v>8260</v>
      </c>
      <c r="D403" s="25" t="s">
        <v>8602</v>
      </c>
      <c r="E403" s="25" t="s">
        <v>8591</v>
      </c>
      <c r="H403" s="21">
        <v>322451.38</v>
      </c>
      <c r="I403" s="25" t="s">
        <v>7257</v>
      </c>
      <c r="K403" s="25" t="s">
        <v>8592</v>
      </c>
      <c r="L403" s="25" t="s">
        <v>8593</v>
      </c>
      <c r="M403" s="22">
        <v>0</v>
      </c>
      <c r="N403" s="22">
        <v>0</v>
      </c>
      <c r="O403" s="21">
        <v>0</v>
      </c>
      <c r="P403" s="21">
        <v>37096.18</v>
      </c>
      <c r="Q403" s="25" t="s">
        <v>8603</v>
      </c>
      <c r="R403" s="1" t="str">
        <f t="shared" si="7"/>
        <v>ST10260</v>
      </c>
      <c r="S403" t="str">
        <f>VLOOKUP(R403,Data!$C$2:$D$261,2,0)</f>
        <v>Support Office</v>
      </c>
      <c r="T403">
        <f>COUNTIF('Feb 2022'!A:A,D403)+COUNTIF('Mar 2022'!A:A,D403)+COUNTIF('Apr 2022'!A:A,D403)+COUNTIF('May 2022'!A:A,D403)+COUNTIF('June 2022'!A:A,D403)+COUNTIF('July 2022'!A:A,D403)+COUNTIF('Aug 2022'!A:A,D403)+COUNTIF('Sep 2022'!A:A,D403)+COUNTIF('Oct 2022'!A:A,D403)+COUNTIF('Dec 2022'!A:A,D403)</f>
        <v>0</v>
      </c>
      <c r="U403" t="str">
        <f>VLOOKUP(Q403,'Capital Lookup'!A:B,2,FALSE)</f>
        <v>Yes</v>
      </c>
      <c r="V403" s="2" t="str">
        <f>IFERROR(VLOOKUP(LEFT(F403,10),'Find Purchase Orders'!B:J,9,FALSE),"")</f>
        <v/>
      </c>
      <c r="W403" s="25" t="s">
        <v>7261</v>
      </c>
    </row>
    <row r="404" spans="1:23" hidden="1">
      <c r="A404" s="25" t="s">
        <v>7425</v>
      </c>
      <c r="B404" s="25" t="s">
        <v>8259</v>
      </c>
      <c r="C404" s="25" t="s">
        <v>8260</v>
      </c>
      <c r="D404" s="25" t="s">
        <v>8602</v>
      </c>
      <c r="E404" s="25" t="s">
        <v>8591</v>
      </c>
      <c r="H404" s="21">
        <v>28877.15</v>
      </c>
      <c r="I404" s="25" t="s">
        <v>7257</v>
      </c>
      <c r="K404" s="25" t="s">
        <v>8592</v>
      </c>
      <c r="L404" s="25" t="s">
        <v>8593</v>
      </c>
      <c r="M404" s="22">
        <v>0</v>
      </c>
      <c r="N404" s="22">
        <v>0</v>
      </c>
      <c r="O404" s="21">
        <v>0</v>
      </c>
      <c r="P404" s="21">
        <v>3322.15</v>
      </c>
      <c r="Q404" s="25" t="s">
        <v>8603</v>
      </c>
      <c r="R404" s="1" t="str">
        <f t="shared" si="7"/>
        <v>ST10260</v>
      </c>
      <c r="S404" t="str">
        <f>VLOOKUP(R404,Data!$C$2:$D$261,2,0)</f>
        <v>Support Office</v>
      </c>
      <c r="T404">
        <f>COUNTIF('Feb 2022'!A:A,D404)+COUNTIF('Mar 2022'!A:A,D404)+COUNTIF('Apr 2022'!A:A,D404)+COUNTIF('May 2022'!A:A,D404)+COUNTIF('June 2022'!A:A,D404)+COUNTIF('July 2022'!A:A,D404)+COUNTIF('Aug 2022'!A:A,D404)+COUNTIF('Sep 2022'!A:A,D404)+COUNTIF('Oct 2022'!A:A,D404)+COUNTIF('Dec 2022'!A:A,D404)</f>
        <v>0</v>
      </c>
      <c r="U404" t="str">
        <f>VLOOKUP(Q404,'Capital Lookup'!A:B,2,FALSE)</f>
        <v>Yes</v>
      </c>
      <c r="V404" s="2" t="str">
        <f>IFERROR(VLOOKUP(LEFT(F404,10),'Find Purchase Orders'!B:J,9,FALSE),"")</f>
        <v/>
      </c>
      <c r="W404" s="25" t="s">
        <v>7261</v>
      </c>
    </row>
    <row r="405" spans="1:23" hidden="1">
      <c r="A405" s="25" t="s">
        <v>7425</v>
      </c>
      <c r="B405" s="25" t="s">
        <v>8259</v>
      </c>
      <c r="C405" s="25" t="s">
        <v>8260</v>
      </c>
      <c r="D405" s="25" t="s">
        <v>8602</v>
      </c>
      <c r="E405" s="25" t="s">
        <v>8591</v>
      </c>
      <c r="H405" s="21">
        <v>316.39999999999998</v>
      </c>
      <c r="I405" s="25" t="s">
        <v>7257</v>
      </c>
      <c r="K405" s="25" t="s">
        <v>8592</v>
      </c>
      <c r="L405" s="25" t="s">
        <v>8593</v>
      </c>
      <c r="M405" s="22">
        <v>0</v>
      </c>
      <c r="N405" s="22">
        <v>0</v>
      </c>
      <c r="O405" s="21">
        <v>0</v>
      </c>
      <c r="P405" s="21">
        <v>36.4</v>
      </c>
      <c r="Q405" s="25" t="s">
        <v>8603</v>
      </c>
      <c r="R405" s="1" t="str">
        <f t="shared" si="7"/>
        <v>ST10260</v>
      </c>
      <c r="S405" t="str">
        <f>VLOOKUP(R405,Data!$C$2:$D$261,2,0)</f>
        <v>Support Office</v>
      </c>
      <c r="T405">
        <f>COUNTIF('Feb 2022'!A:A,D405)+COUNTIF('Mar 2022'!A:A,D405)+COUNTIF('Apr 2022'!A:A,D405)+COUNTIF('May 2022'!A:A,D405)+COUNTIF('June 2022'!A:A,D405)+COUNTIF('July 2022'!A:A,D405)+COUNTIF('Aug 2022'!A:A,D405)+COUNTIF('Sep 2022'!A:A,D405)+COUNTIF('Oct 2022'!A:A,D405)+COUNTIF('Dec 2022'!A:A,D405)</f>
        <v>0</v>
      </c>
      <c r="U405" t="str">
        <f>VLOOKUP(Q405,'Capital Lookup'!A:B,2,FALSE)</f>
        <v>Yes</v>
      </c>
      <c r="V405" s="2" t="str">
        <f>IFERROR(VLOOKUP(LEFT(F405,10),'Find Purchase Orders'!B:J,9,FALSE),"")</f>
        <v/>
      </c>
      <c r="W405" s="25" t="s">
        <v>7261</v>
      </c>
    </row>
    <row r="406" spans="1:23" hidden="1">
      <c r="A406" s="25" t="s">
        <v>7425</v>
      </c>
      <c r="B406" s="25" t="s">
        <v>8259</v>
      </c>
      <c r="C406" s="25" t="s">
        <v>8260</v>
      </c>
      <c r="D406" s="25" t="s">
        <v>8602</v>
      </c>
      <c r="E406" s="25" t="s">
        <v>8591</v>
      </c>
      <c r="H406" s="21">
        <v>1073.5</v>
      </c>
      <c r="I406" s="25" t="s">
        <v>7257</v>
      </c>
      <c r="K406" s="25" t="s">
        <v>8592</v>
      </c>
      <c r="L406" s="25" t="s">
        <v>8593</v>
      </c>
      <c r="M406" s="22">
        <v>0</v>
      </c>
      <c r="N406" s="22">
        <v>0</v>
      </c>
      <c r="O406" s="21">
        <v>0</v>
      </c>
      <c r="P406" s="21">
        <v>123.5</v>
      </c>
      <c r="Q406" s="25" t="s">
        <v>8603</v>
      </c>
      <c r="R406" s="1" t="str">
        <f t="shared" si="7"/>
        <v>ST10260</v>
      </c>
      <c r="S406" t="str">
        <f>VLOOKUP(R406,Data!$C$2:$D$261,2,0)</f>
        <v>Support Office</v>
      </c>
      <c r="T406">
        <f>COUNTIF('Feb 2022'!A:A,D406)+COUNTIF('Mar 2022'!A:A,D406)+COUNTIF('Apr 2022'!A:A,D406)+COUNTIF('May 2022'!A:A,D406)+COUNTIF('June 2022'!A:A,D406)+COUNTIF('July 2022'!A:A,D406)+COUNTIF('Aug 2022'!A:A,D406)+COUNTIF('Sep 2022'!A:A,D406)+COUNTIF('Oct 2022'!A:A,D406)+COUNTIF('Dec 2022'!A:A,D406)</f>
        <v>0</v>
      </c>
      <c r="U406" t="str">
        <f>VLOOKUP(Q406,'Capital Lookup'!A:B,2,FALSE)</f>
        <v>Yes</v>
      </c>
      <c r="V406" s="2" t="str">
        <f>IFERROR(VLOOKUP(LEFT(F406,10),'Find Purchase Orders'!B:J,9,FALSE),"")</f>
        <v/>
      </c>
      <c r="W406" s="25" t="s">
        <v>7261</v>
      </c>
    </row>
    <row r="407" spans="1:23" hidden="1">
      <c r="A407" s="25" t="s">
        <v>7261</v>
      </c>
      <c r="B407" s="25" t="s">
        <v>8595</v>
      </c>
      <c r="C407" s="25" t="s">
        <v>7264</v>
      </c>
      <c r="D407" s="25" t="s">
        <v>1129</v>
      </c>
      <c r="E407" s="25" t="s">
        <v>8596</v>
      </c>
      <c r="F407" s="25" t="s">
        <v>8604</v>
      </c>
      <c r="G407" s="25" t="s">
        <v>8605</v>
      </c>
      <c r="H407" s="21">
        <v>5687.33</v>
      </c>
      <c r="I407" s="25" t="s">
        <v>7296</v>
      </c>
      <c r="J407" s="25" t="s">
        <v>7288</v>
      </c>
      <c r="K407" s="25" t="s">
        <v>7262</v>
      </c>
      <c r="L407" s="25" t="s">
        <v>7259</v>
      </c>
      <c r="M407" s="21">
        <v>5687.33</v>
      </c>
      <c r="N407" s="21">
        <v>5687.33</v>
      </c>
      <c r="O407" s="21">
        <v>0</v>
      </c>
      <c r="P407" s="21">
        <v>5687.33</v>
      </c>
      <c r="Q407" s="25" t="s">
        <v>8599</v>
      </c>
      <c r="R407" s="1" t="str">
        <f t="shared" si="7"/>
        <v>ST10059</v>
      </c>
      <c r="S407" t="str">
        <f>VLOOKUP(R407,Data!$C$2:$D$261,2,0)</f>
        <v>Parkwood Manor</v>
      </c>
      <c r="T407">
        <f>COUNTIF('Feb 2022'!A:A,D407)+COUNTIF('Mar 2022'!A:A,D407)+COUNTIF('Apr 2022'!A:A,D407)+COUNTIF('May 2022'!A:A,D407)+COUNTIF('June 2022'!A:A,D407)+COUNTIF('July 2022'!A:A,D407)+COUNTIF('Aug 2022'!A:A,D407)+COUNTIF('Sep 2022'!A:A,D407)+COUNTIF('Oct 2022'!A:A,D407)+COUNTIF('Dec 2022'!A:A,D407)</f>
        <v>1</v>
      </c>
      <c r="U407" t="str">
        <f>VLOOKUP(Q407,'Capital Lookup'!A:B,2,FALSE)</f>
        <v>No</v>
      </c>
      <c r="V407" s="2">
        <f>IFERROR(VLOOKUP(LEFT(F407,10),'Find Purchase Orders'!B:J,9,FALSE),"")</f>
        <v>44599</v>
      </c>
      <c r="W407" s="25" t="s">
        <v>7261</v>
      </c>
    </row>
    <row r="408" spans="1:23" hidden="1">
      <c r="A408" s="25" t="s">
        <v>7261</v>
      </c>
      <c r="B408" s="25" t="s">
        <v>8595</v>
      </c>
      <c r="C408" s="25" t="s">
        <v>7264</v>
      </c>
      <c r="D408" s="25" t="s">
        <v>1129</v>
      </c>
      <c r="E408" s="25" t="s">
        <v>8596</v>
      </c>
      <c r="F408" s="25" t="s">
        <v>8606</v>
      </c>
      <c r="G408" s="25" t="s">
        <v>7364</v>
      </c>
      <c r="H408" s="21">
        <v>740.25</v>
      </c>
      <c r="I408" s="25" t="s">
        <v>7296</v>
      </c>
      <c r="J408" s="25" t="s">
        <v>7288</v>
      </c>
      <c r="K408" s="25" t="s">
        <v>7262</v>
      </c>
      <c r="L408" s="25" t="s">
        <v>7259</v>
      </c>
      <c r="M408" s="21">
        <v>740.25</v>
      </c>
      <c r="N408" s="21">
        <v>740.25</v>
      </c>
      <c r="O408" s="21">
        <v>0</v>
      </c>
      <c r="P408" s="21">
        <v>740.25</v>
      </c>
      <c r="Q408" s="25" t="s">
        <v>8599</v>
      </c>
      <c r="R408" s="1" t="str">
        <f t="shared" si="7"/>
        <v>ST10059</v>
      </c>
      <c r="S408" t="str">
        <f>VLOOKUP(R408,Data!$C$2:$D$261,2,0)</f>
        <v>Parkwood Manor</v>
      </c>
      <c r="T408">
        <f>COUNTIF('Feb 2022'!A:A,D408)+COUNTIF('Mar 2022'!A:A,D408)+COUNTIF('Apr 2022'!A:A,D408)+COUNTIF('May 2022'!A:A,D408)+COUNTIF('June 2022'!A:A,D408)+COUNTIF('July 2022'!A:A,D408)+COUNTIF('Aug 2022'!A:A,D408)+COUNTIF('Sep 2022'!A:A,D408)+COUNTIF('Oct 2022'!A:A,D408)+COUNTIF('Dec 2022'!A:A,D408)</f>
        <v>1</v>
      </c>
      <c r="U408" t="str">
        <f>VLOOKUP(Q408,'Capital Lookup'!A:B,2,FALSE)</f>
        <v>No</v>
      </c>
      <c r="V408" s="2">
        <f>IFERROR(VLOOKUP(LEFT(F408,10),'Find Purchase Orders'!B:J,9,FALSE),"")</f>
        <v>44599</v>
      </c>
      <c r="W408" s="25" t="s">
        <v>7261</v>
      </c>
    </row>
    <row r="409" spans="1:23" hidden="1">
      <c r="A409" s="25" t="s">
        <v>8607</v>
      </c>
      <c r="B409" s="25" t="s">
        <v>8259</v>
      </c>
      <c r="C409" s="25" t="s">
        <v>8260</v>
      </c>
      <c r="D409" s="25" t="s">
        <v>8608</v>
      </c>
      <c r="E409" s="25" t="s">
        <v>8591</v>
      </c>
      <c r="F409" s="25" t="s">
        <v>8609</v>
      </c>
      <c r="G409" s="25" t="s">
        <v>8610</v>
      </c>
      <c r="H409" s="21">
        <v>31.64</v>
      </c>
      <c r="I409" s="25" t="s">
        <v>7287</v>
      </c>
      <c r="J409" s="25" t="s">
        <v>7288</v>
      </c>
      <c r="K409" s="25" t="s">
        <v>8592</v>
      </c>
      <c r="L409" s="25" t="s">
        <v>8593</v>
      </c>
      <c r="M409" s="21">
        <v>31.64</v>
      </c>
      <c r="N409" s="22">
        <v>0</v>
      </c>
      <c r="O409" s="21">
        <v>31.64</v>
      </c>
      <c r="P409" s="21">
        <v>3.64</v>
      </c>
      <c r="Q409" s="25" t="s">
        <v>8611</v>
      </c>
      <c r="R409" s="1" t="str">
        <f t="shared" si="7"/>
        <v>ST10260</v>
      </c>
      <c r="S409" t="str">
        <f>VLOOKUP(R409,Data!$C$2:$D$261,2,0)</f>
        <v>Support Office</v>
      </c>
      <c r="T409">
        <f>COUNTIF('Feb 2022'!A:A,D409)+COUNTIF('Mar 2022'!A:A,D409)+COUNTIF('Apr 2022'!A:A,D409)+COUNTIF('May 2022'!A:A,D409)+COUNTIF('June 2022'!A:A,D409)+COUNTIF('July 2022'!A:A,D409)+COUNTIF('Aug 2022'!A:A,D409)+COUNTIF('Sep 2022'!A:A,D409)+COUNTIF('Oct 2022'!A:A,D409)+COUNTIF('Dec 2022'!A:A,D409)</f>
        <v>0</v>
      </c>
      <c r="U409" t="str">
        <f>VLOOKUP(Q409,'Capital Lookup'!A:B,2,FALSE)</f>
        <v>Yes</v>
      </c>
      <c r="V409" s="2">
        <f>IFERROR(VLOOKUP(LEFT(F409,10),'Find Purchase Orders'!B:J,9,FALSE),"")</f>
        <v>44599</v>
      </c>
      <c r="W409" s="25" t="s">
        <v>7261</v>
      </c>
    </row>
    <row r="410" spans="1:23" hidden="1">
      <c r="A410" s="25" t="s">
        <v>8607</v>
      </c>
      <c r="B410" s="25" t="s">
        <v>8259</v>
      </c>
      <c r="C410" s="25" t="s">
        <v>8260</v>
      </c>
      <c r="D410" s="25" t="s">
        <v>8608</v>
      </c>
      <c r="E410" s="25" t="s">
        <v>8591</v>
      </c>
      <c r="F410" s="25" t="s">
        <v>8612</v>
      </c>
      <c r="G410" s="25" t="s">
        <v>8613</v>
      </c>
      <c r="H410" s="21">
        <v>1052.31</v>
      </c>
      <c r="I410" s="25" t="s">
        <v>7287</v>
      </c>
      <c r="J410" s="25" t="s">
        <v>7288</v>
      </c>
      <c r="K410" s="25" t="s">
        <v>8592</v>
      </c>
      <c r="L410" s="25" t="s">
        <v>8593</v>
      </c>
      <c r="M410" s="21">
        <v>1052.31</v>
      </c>
      <c r="N410" s="22">
        <v>0</v>
      </c>
      <c r="O410" s="21">
        <v>1052.31</v>
      </c>
      <c r="P410" s="21">
        <v>121.06</v>
      </c>
      <c r="Q410" s="25" t="s">
        <v>8611</v>
      </c>
      <c r="R410" s="1" t="str">
        <f t="shared" si="7"/>
        <v>ST10260</v>
      </c>
      <c r="S410" t="str">
        <f>VLOOKUP(R410,Data!$C$2:$D$261,2,0)</f>
        <v>Support Office</v>
      </c>
      <c r="T410">
        <f>COUNTIF('Feb 2022'!A:A,D410)+COUNTIF('Mar 2022'!A:A,D410)+COUNTIF('Apr 2022'!A:A,D410)+COUNTIF('May 2022'!A:A,D410)+COUNTIF('June 2022'!A:A,D410)+COUNTIF('July 2022'!A:A,D410)+COUNTIF('Aug 2022'!A:A,D410)+COUNTIF('Sep 2022'!A:A,D410)+COUNTIF('Oct 2022'!A:A,D410)+COUNTIF('Dec 2022'!A:A,D410)</f>
        <v>0</v>
      </c>
      <c r="U410" t="str">
        <f>VLOOKUP(Q410,'Capital Lookup'!A:B,2,FALSE)</f>
        <v>Yes</v>
      </c>
      <c r="V410" s="2">
        <f>IFERROR(VLOOKUP(LEFT(F410,10),'Find Purchase Orders'!B:J,9,FALSE),"")</f>
        <v>44599</v>
      </c>
      <c r="W410" s="25" t="s">
        <v>7261</v>
      </c>
    </row>
    <row r="411" spans="1:23" hidden="1">
      <c r="A411" s="25" t="s">
        <v>8607</v>
      </c>
      <c r="B411" s="25" t="s">
        <v>8259</v>
      </c>
      <c r="C411" s="25" t="s">
        <v>8260</v>
      </c>
      <c r="D411" s="25" t="s">
        <v>8608</v>
      </c>
      <c r="E411" s="25" t="s">
        <v>8591</v>
      </c>
      <c r="F411" s="25" t="s">
        <v>8614</v>
      </c>
      <c r="G411" s="25" t="s">
        <v>8615</v>
      </c>
      <c r="H411" s="21">
        <v>22.6</v>
      </c>
      <c r="I411" s="25" t="s">
        <v>7287</v>
      </c>
      <c r="J411" s="25" t="s">
        <v>7288</v>
      </c>
      <c r="K411" s="25" t="s">
        <v>8592</v>
      </c>
      <c r="L411" s="25" t="s">
        <v>8593</v>
      </c>
      <c r="M411" s="21">
        <v>22.6</v>
      </c>
      <c r="N411" s="22">
        <v>0</v>
      </c>
      <c r="O411" s="21">
        <v>22.6</v>
      </c>
      <c r="P411" s="21">
        <v>2.6</v>
      </c>
      <c r="Q411" s="25" t="s">
        <v>8611</v>
      </c>
      <c r="R411" s="1" t="str">
        <f t="shared" si="7"/>
        <v>ST10260</v>
      </c>
      <c r="S411" t="str">
        <f>VLOOKUP(R411,Data!$C$2:$D$261,2,0)</f>
        <v>Support Office</v>
      </c>
      <c r="T411">
        <f>COUNTIF('Feb 2022'!A:A,D411)+COUNTIF('Mar 2022'!A:A,D411)+COUNTIF('Apr 2022'!A:A,D411)+COUNTIF('May 2022'!A:A,D411)+COUNTIF('June 2022'!A:A,D411)+COUNTIF('July 2022'!A:A,D411)+COUNTIF('Aug 2022'!A:A,D411)+COUNTIF('Sep 2022'!A:A,D411)+COUNTIF('Oct 2022'!A:A,D411)+COUNTIF('Dec 2022'!A:A,D411)</f>
        <v>0</v>
      </c>
      <c r="U411" t="str">
        <f>VLOOKUP(Q411,'Capital Lookup'!A:B,2,FALSE)</f>
        <v>Yes</v>
      </c>
      <c r="V411" s="2">
        <f>IFERROR(VLOOKUP(LEFT(F411,10),'Find Purchase Orders'!B:J,9,FALSE),"")</f>
        <v>44599</v>
      </c>
      <c r="W411" s="25" t="s">
        <v>7261</v>
      </c>
    </row>
    <row r="412" spans="1:23" hidden="1">
      <c r="A412" s="25" t="s">
        <v>8607</v>
      </c>
      <c r="B412" s="25" t="s">
        <v>8259</v>
      </c>
      <c r="C412" s="25" t="s">
        <v>8260</v>
      </c>
      <c r="D412" s="25" t="s">
        <v>8608</v>
      </c>
      <c r="E412" s="25" t="s">
        <v>8591</v>
      </c>
      <c r="F412" s="25" t="s">
        <v>8616</v>
      </c>
      <c r="G412" s="25" t="s">
        <v>8610</v>
      </c>
      <c r="H412" s="21">
        <v>316.39999999999998</v>
      </c>
      <c r="I412" s="25" t="s">
        <v>7296</v>
      </c>
      <c r="J412" s="25" t="s">
        <v>7288</v>
      </c>
      <c r="K412" s="25" t="s">
        <v>8592</v>
      </c>
      <c r="L412" s="25" t="s">
        <v>8593</v>
      </c>
      <c r="M412" s="21">
        <v>316.39999999999998</v>
      </c>
      <c r="N412" s="21">
        <v>316.39999999999998</v>
      </c>
      <c r="O412" s="21">
        <v>0</v>
      </c>
      <c r="P412" s="21">
        <v>316.39999999999998</v>
      </c>
      <c r="Q412" s="25" t="s">
        <v>8611</v>
      </c>
      <c r="R412" s="1" t="str">
        <f t="shared" si="7"/>
        <v>ST10260</v>
      </c>
      <c r="S412" t="str">
        <f>VLOOKUP(R412,Data!$C$2:$D$261,2,0)</f>
        <v>Support Office</v>
      </c>
      <c r="T412">
        <f>COUNTIF('Feb 2022'!A:A,D412)+COUNTIF('Mar 2022'!A:A,D412)+COUNTIF('Apr 2022'!A:A,D412)+COUNTIF('May 2022'!A:A,D412)+COUNTIF('June 2022'!A:A,D412)+COUNTIF('July 2022'!A:A,D412)+COUNTIF('Aug 2022'!A:A,D412)+COUNTIF('Sep 2022'!A:A,D412)+COUNTIF('Oct 2022'!A:A,D412)+COUNTIF('Dec 2022'!A:A,D412)</f>
        <v>0</v>
      </c>
      <c r="U412" t="str">
        <f>VLOOKUP(Q412,'Capital Lookup'!A:B,2,FALSE)</f>
        <v>Yes</v>
      </c>
      <c r="V412" s="2">
        <f>IFERROR(VLOOKUP(LEFT(F412,10),'Find Purchase Orders'!B:J,9,FALSE),"")</f>
        <v>44599</v>
      </c>
      <c r="W412" s="25" t="s">
        <v>7261</v>
      </c>
    </row>
    <row r="413" spans="1:23" hidden="1">
      <c r="A413" s="25" t="s">
        <v>8607</v>
      </c>
      <c r="B413" s="25" t="s">
        <v>8259</v>
      </c>
      <c r="C413" s="25" t="s">
        <v>8260</v>
      </c>
      <c r="D413" s="25" t="s">
        <v>8608</v>
      </c>
      <c r="E413" s="25" t="s">
        <v>8591</v>
      </c>
      <c r="F413" s="25" t="s">
        <v>8617</v>
      </c>
      <c r="G413" s="25" t="s">
        <v>8618</v>
      </c>
      <c r="H413" s="21">
        <v>11987.04</v>
      </c>
      <c r="I413" s="25" t="s">
        <v>7296</v>
      </c>
      <c r="J413" s="25" t="s">
        <v>7288</v>
      </c>
      <c r="K413" s="25" t="s">
        <v>8592</v>
      </c>
      <c r="L413" s="25" t="s">
        <v>8593</v>
      </c>
      <c r="M413" s="21">
        <v>11987.04</v>
      </c>
      <c r="N413" s="21">
        <v>11988.73</v>
      </c>
      <c r="O413" s="21">
        <v>-1.69</v>
      </c>
      <c r="P413" s="21">
        <v>11987.04</v>
      </c>
      <c r="Q413" s="25" t="s">
        <v>8611</v>
      </c>
      <c r="R413" s="1" t="str">
        <f t="shared" si="7"/>
        <v>ST10260</v>
      </c>
      <c r="S413" t="str">
        <f>VLOOKUP(R413,Data!$C$2:$D$261,2,0)</f>
        <v>Support Office</v>
      </c>
      <c r="T413">
        <f>COUNTIF('Feb 2022'!A:A,D413)+COUNTIF('Mar 2022'!A:A,D413)+COUNTIF('Apr 2022'!A:A,D413)+COUNTIF('May 2022'!A:A,D413)+COUNTIF('June 2022'!A:A,D413)+COUNTIF('July 2022'!A:A,D413)+COUNTIF('Aug 2022'!A:A,D413)+COUNTIF('Sep 2022'!A:A,D413)+COUNTIF('Oct 2022'!A:A,D413)+COUNTIF('Dec 2022'!A:A,D413)</f>
        <v>0</v>
      </c>
      <c r="U413" t="str">
        <f>VLOOKUP(Q413,'Capital Lookup'!A:B,2,FALSE)</f>
        <v>Yes</v>
      </c>
      <c r="V413" s="2">
        <f>IFERROR(VLOOKUP(LEFT(F413,10),'Find Purchase Orders'!B:J,9,FALSE),"")</f>
        <v>44599</v>
      </c>
      <c r="W413" s="25" t="s">
        <v>7261</v>
      </c>
    </row>
    <row r="414" spans="1:23" hidden="1">
      <c r="A414" s="25" t="s">
        <v>8607</v>
      </c>
      <c r="B414" s="25" t="s">
        <v>8259</v>
      </c>
      <c r="C414" s="25" t="s">
        <v>8260</v>
      </c>
      <c r="D414" s="25" t="s">
        <v>8608</v>
      </c>
      <c r="E414" s="25" t="s">
        <v>8591</v>
      </c>
      <c r="F414" s="25" t="s">
        <v>8619</v>
      </c>
      <c r="G414" s="25" t="s">
        <v>8620</v>
      </c>
      <c r="H414" s="21">
        <v>1073.5</v>
      </c>
      <c r="I414" s="25" t="s">
        <v>7296</v>
      </c>
      <c r="J414" s="25" t="s">
        <v>7288</v>
      </c>
      <c r="K414" s="25" t="s">
        <v>8592</v>
      </c>
      <c r="L414" s="25" t="s">
        <v>8593</v>
      </c>
      <c r="M414" s="21">
        <v>1073.5</v>
      </c>
      <c r="N414" s="21">
        <v>1073.5</v>
      </c>
      <c r="O414" s="21">
        <v>0</v>
      </c>
      <c r="P414" s="21">
        <v>1073.5</v>
      </c>
      <c r="Q414" s="25" t="s">
        <v>8611</v>
      </c>
      <c r="R414" s="1" t="str">
        <f t="shared" si="7"/>
        <v>ST10260</v>
      </c>
      <c r="S414" t="str">
        <f>VLOOKUP(R414,Data!$C$2:$D$261,2,0)</f>
        <v>Support Office</v>
      </c>
      <c r="T414">
        <f>COUNTIF('Feb 2022'!A:A,D414)+COUNTIF('Mar 2022'!A:A,D414)+COUNTIF('Apr 2022'!A:A,D414)+COUNTIF('May 2022'!A:A,D414)+COUNTIF('June 2022'!A:A,D414)+COUNTIF('July 2022'!A:A,D414)+COUNTIF('Aug 2022'!A:A,D414)+COUNTIF('Sep 2022'!A:A,D414)+COUNTIF('Oct 2022'!A:A,D414)+COUNTIF('Dec 2022'!A:A,D414)</f>
        <v>0</v>
      </c>
      <c r="U414" t="str">
        <f>VLOOKUP(Q414,'Capital Lookup'!A:B,2,FALSE)</f>
        <v>Yes</v>
      </c>
      <c r="V414" s="2">
        <f>IFERROR(VLOOKUP(LEFT(F414,10),'Find Purchase Orders'!B:J,9,FALSE),"")</f>
        <v>44599</v>
      </c>
      <c r="W414" s="25" t="s">
        <v>7261</v>
      </c>
    </row>
    <row r="415" spans="1:23" hidden="1">
      <c r="A415" s="25" t="s">
        <v>7252</v>
      </c>
      <c r="B415" s="25" t="s">
        <v>7466</v>
      </c>
      <c r="C415" s="25" t="s">
        <v>7254</v>
      </c>
      <c r="D415" s="25" t="s">
        <v>1130</v>
      </c>
      <c r="E415" s="25" t="s">
        <v>7468</v>
      </c>
      <c r="F415" s="25" t="s">
        <v>8621</v>
      </c>
      <c r="G415" s="25" t="s">
        <v>8622</v>
      </c>
      <c r="H415" s="21">
        <v>1073.5</v>
      </c>
      <c r="I415" s="25" t="s">
        <v>7296</v>
      </c>
      <c r="J415" s="25" t="s">
        <v>7288</v>
      </c>
      <c r="K415" s="25" t="s">
        <v>7262</v>
      </c>
      <c r="L415" s="25" t="s">
        <v>7259</v>
      </c>
      <c r="M415" s="21">
        <v>1073.5</v>
      </c>
      <c r="N415" s="21">
        <v>1073.5</v>
      </c>
      <c r="O415" s="21">
        <v>0</v>
      </c>
      <c r="P415" s="21">
        <v>1073.5</v>
      </c>
      <c r="Q415" s="25" t="s">
        <v>7471</v>
      </c>
      <c r="R415" s="1" t="str">
        <f t="shared" si="7"/>
        <v>ST10052</v>
      </c>
      <c r="S415" t="str">
        <f>VLOOKUP(R415,Data!$C$2:$D$261,2,0)</f>
        <v>Portobello</v>
      </c>
      <c r="T415">
        <f>COUNTIF('Feb 2022'!A:A,D415)+COUNTIF('Mar 2022'!A:A,D415)+COUNTIF('Apr 2022'!A:A,D415)+COUNTIF('May 2022'!A:A,D415)+COUNTIF('June 2022'!A:A,D415)+COUNTIF('July 2022'!A:A,D415)+COUNTIF('Aug 2022'!A:A,D415)+COUNTIF('Sep 2022'!A:A,D415)+COUNTIF('Oct 2022'!A:A,D415)+COUNTIF('Dec 2022'!A:A,D415)</f>
        <v>1</v>
      </c>
      <c r="U415" t="str">
        <f>VLOOKUP(Q415,'Capital Lookup'!A:B,2,FALSE)</f>
        <v>No</v>
      </c>
      <c r="V415" s="2">
        <f>IFERROR(VLOOKUP(LEFT(F415,10),'Find Purchase Orders'!B:J,9,FALSE),"")</f>
        <v>44596</v>
      </c>
      <c r="W415" s="25" t="s">
        <v>7261</v>
      </c>
    </row>
    <row r="416" spans="1:23" hidden="1">
      <c r="A416" s="25" t="s">
        <v>7261</v>
      </c>
      <c r="B416" s="25" t="s">
        <v>8595</v>
      </c>
      <c r="C416" s="25" t="s">
        <v>7264</v>
      </c>
      <c r="D416" s="25" t="s">
        <v>1131</v>
      </c>
      <c r="E416" s="25" t="s">
        <v>8596</v>
      </c>
      <c r="F416" s="25" t="s">
        <v>8623</v>
      </c>
      <c r="G416" s="25" t="s">
        <v>8624</v>
      </c>
      <c r="H416" s="21">
        <v>6148.38</v>
      </c>
      <c r="I416" s="25" t="s">
        <v>7296</v>
      </c>
      <c r="J416" s="25" t="s">
        <v>7288</v>
      </c>
      <c r="K416" s="25" t="s">
        <v>7262</v>
      </c>
      <c r="L416" s="25" t="s">
        <v>7259</v>
      </c>
      <c r="M416" s="21">
        <v>6148.38</v>
      </c>
      <c r="N416" s="21">
        <v>6148.38</v>
      </c>
      <c r="O416" s="21">
        <v>0</v>
      </c>
      <c r="P416" s="21">
        <v>6148.38</v>
      </c>
      <c r="Q416" s="25" t="s">
        <v>8599</v>
      </c>
      <c r="R416" s="1" t="str">
        <f t="shared" si="7"/>
        <v>ST10059</v>
      </c>
      <c r="S416" t="str">
        <f>VLOOKUP(R416,Data!$C$2:$D$261,2,0)</f>
        <v>Parkwood Manor</v>
      </c>
      <c r="T416">
        <f>COUNTIF('Feb 2022'!A:A,D416)+COUNTIF('Mar 2022'!A:A,D416)+COUNTIF('Apr 2022'!A:A,D416)+COUNTIF('May 2022'!A:A,D416)+COUNTIF('June 2022'!A:A,D416)+COUNTIF('July 2022'!A:A,D416)+COUNTIF('Aug 2022'!A:A,D416)+COUNTIF('Sep 2022'!A:A,D416)+COUNTIF('Oct 2022'!A:A,D416)+COUNTIF('Dec 2022'!A:A,D416)</f>
        <v>1</v>
      </c>
      <c r="U416" t="str">
        <f>VLOOKUP(Q416,'Capital Lookup'!A:B,2,FALSE)</f>
        <v>No</v>
      </c>
      <c r="V416" s="2">
        <f>IFERROR(VLOOKUP(LEFT(F416,10),'Find Purchase Orders'!B:J,9,FALSE),"")</f>
        <v>44599</v>
      </c>
      <c r="W416" s="25" t="s">
        <v>7261</v>
      </c>
    </row>
    <row r="417" spans="1:23" hidden="1">
      <c r="A417" s="25" t="s">
        <v>7261</v>
      </c>
      <c r="B417" s="25" t="s">
        <v>8595</v>
      </c>
      <c r="C417" s="25" t="s">
        <v>7264</v>
      </c>
      <c r="D417" s="25" t="s">
        <v>1131</v>
      </c>
      <c r="E417" s="25" t="s">
        <v>8596</v>
      </c>
      <c r="F417" s="25" t="s">
        <v>8625</v>
      </c>
      <c r="G417" s="25" t="s">
        <v>8626</v>
      </c>
      <c r="H417" s="21">
        <v>845.25</v>
      </c>
      <c r="I417" s="25" t="s">
        <v>7296</v>
      </c>
      <c r="J417" s="25" t="s">
        <v>7288</v>
      </c>
      <c r="K417" s="25" t="s">
        <v>7262</v>
      </c>
      <c r="L417" s="25" t="s">
        <v>7259</v>
      </c>
      <c r="M417" s="21">
        <v>845.25</v>
      </c>
      <c r="N417" s="21">
        <v>845.25</v>
      </c>
      <c r="O417" s="21">
        <v>0</v>
      </c>
      <c r="P417" s="21">
        <v>845.25</v>
      </c>
      <c r="Q417" s="25" t="s">
        <v>8599</v>
      </c>
      <c r="R417" s="1" t="str">
        <f t="shared" si="7"/>
        <v>ST10059</v>
      </c>
      <c r="S417" t="str">
        <f>VLOOKUP(R417,Data!$C$2:$D$261,2,0)</f>
        <v>Parkwood Manor</v>
      </c>
      <c r="T417">
        <f>COUNTIF('Feb 2022'!A:A,D417)+COUNTIF('Mar 2022'!A:A,D417)+COUNTIF('Apr 2022'!A:A,D417)+COUNTIF('May 2022'!A:A,D417)+COUNTIF('June 2022'!A:A,D417)+COUNTIF('July 2022'!A:A,D417)+COUNTIF('Aug 2022'!A:A,D417)+COUNTIF('Sep 2022'!A:A,D417)+COUNTIF('Oct 2022'!A:A,D417)+COUNTIF('Dec 2022'!A:A,D417)</f>
        <v>1</v>
      </c>
      <c r="U417" t="str">
        <f>VLOOKUP(Q417,'Capital Lookup'!A:B,2,FALSE)</f>
        <v>No</v>
      </c>
      <c r="V417" s="2">
        <f>IFERROR(VLOOKUP(LEFT(F417,10),'Find Purchase Orders'!B:J,9,FALSE),"")</f>
        <v>44599</v>
      </c>
      <c r="W417" s="25" t="s">
        <v>7261</v>
      </c>
    </row>
    <row r="418" spans="1:23" hidden="1">
      <c r="A418" s="25" t="s">
        <v>7261</v>
      </c>
      <c r="B418" s="25" t="s">
        <v>8259</v>
      </c>
      <c r="C418" s="25" t="s">
        <v>8260</v>
      </c>
      <c r="D418" s="25" t="s">
        <v>8627</v>
      </c>
      <c r="E418" s="25" t="s">
        <v>8591</v>
      </c>
      <c r="F418" s="25" t="s">
        <v>8628</v>
      </c>
      <c r="G418" s="25" t="s">
        <v>8610</v>
      </c>
      <c r="H418" s="21">
        <v>3701.88</v>
      </c>
      <c r="I418" s="25" t="s">
        <v>7296</v>
      </c>
      <c r="J418" s="25" t="s">
        <v>7288</v>
      </c>
      <c r="K418" s="25" t="s">
        <v>8592</v>
      </c>
      <c r="L418" s="25" t="s">
        <v>8593</v>
      </c>
      <c r="M418" s="21">
        <v>3701.88</v>
      </c>
      <c r="N418" s="21">
        <v>3816.67</v>
      </c>
      <c r="O418" s="21">
        <v>-114.79</v>
      </c>
      <c r="P418" s="21">
        <v>3701.88</v>
      </c>
      <c r="Q418" s="25" t="s">
        <v>8629</v>
      </c>
      <c r="R418" s="1" t="str">
        <f t="shared" si="7"/>
        <v>ST10260</v>
      </c>
      <c r="S418" t="str">
        <f>VLOOKUP(R418,Data!$C$2:$D$261,2,0)</f>
        <v>Support Office</v>
      </c>
      <c r="T418">
        <f>COUNTIF('Feb 2022'!A:A,D418)+COUNTIF('Mar 2022'!A:A,D418)+COUNTIF('Apr 2022'!A:A,D418)+COUNTIF('May 2022'!A:A,D418)+COUNTIF('June 2022'!A:A,D418)+COUNTIF('July 2022'!A:A,D418)+COUNTIF('Aug 2022'!A:A,D418)+COUNTIF('Sep 2022'!A:A,D418)+COUNTIF('Oct 2022'!A:A,D418)+COUNTIF('Dec 2022'!A:A,D418)</f>
        <v>0</v>
      </c>
      <c r="U418" t="str">
        <f>VLOOKUP(Q418,'Capital Lookup'!A:B,2,FALSE)</f>
        <v>Yes</v>
      </c>
      <c r="V418" s="2">
        <f>IFERROR(VLOOKUP(LEFT(F418,10),'Find Purchase Orders'!B:J,9,FALSE),"")</f>
        <v>44599</v>
      </c>
      <c r="W418" s="25" t="s">
        <v>7261</v>
      </c>
    </row>
    <row r="419" spans="1:23" hidden="1">
      <c r="A419" s="25" t="s">
        <v>7261</v>
      </c>
      <c r="B419" s="25" t="s">
        <v>8259</v>
      </c>
      <c r="C419" s="25" t="s">
        <v>8260</v>
      </c>
      <c r="D419" s="25" t="s">
        <v>8627</v>
      </c>
      <c r="E419" s="25" t="s">
        <v>8591</v>
      </c>
      <c r="F419" s="25" t="s">
        <v>8630</v>
      </c>
      <c r="G419" s="25" t="s">
        <v>8631</v>
      </c>
      <c r="H419" s="21">
        <v>28412.44</v>
      </c>
      <c r="I419" s="25" t="s">
        <v>7296</v>
      </c>
      <c r="J419" s="25" t="s">
        <v>7288</v>
      </c>
      <c r="K419" s="25" t="s">
        <v>8592</v>
      </c>
      <c r="L419" s="25" t="s">
        <v>8593</v>
      </c>
      <c r="M419" s="21">
        <v>28412.44</v>
      </c>
      <c r="N419" s="21">
        <v>26257.38</v>
      </c>
      <c r="O419" s="21">
        <v>2155.06</v>
      </c>
      <c r="P419" s="21">
        <v>28412.44</v>
      </c>
      <c r="Q419" s="25" t="s">
        <v>8629</v>
      </c>
      <c r="R419" s="1" t="str">
        <f t="shared" si="7"/>
        <v>ST10260</v>
      </c>
      <c r="S419" t="str">
        <f>VLOOKUP(R419,Data!$C$2:$D$261,2,0)</f>
        <v>Support Office</v>
      </c>
      <c r="T419">
        <f>COUNTIF('Feb 2022'!A:A,D419)+COUNTIF('Mar 2022'!A:A,D419)+COUNTIF('Apr 2022'!A:A,D419)+COUNTIF('May 2022'!A:A,D419)+COUNTIF('June 2022'!A:A,D419)+COUNTIF('July 2022'!A:A,D419)+COUNTIF('Aug 2022'!A:A,D419)+COUNTIF('Sep 2022'!A:A,D419)+COUNTIF('Oct 2022'!A:A,D419)+COUNTIF('Dec 2022'!A:A,D419)</f>
        <v>0</v>
      </c>
      <c r="U419" t="str">
        <f>VLOOKUP(Q419,'Capital Lookup'!A:B,2,FALSE)</f>
        <v>Yes</v>
      </c>
      <c r="V419" s="2">
        <f>IFERROR(VLOOKUP(LEFT(F419,10),'Find Purchase Orders'!B:J,9,FALSE),"")</f>
        <v>44599</v>
      </c>
      <c r="W419" s="25" t="s">
        <v>7261</v>
      </c>
    </row>
    <row r="420" spans="1:23" hidden="1">
      <c r="A420" s="25" t="s">
        <v>7261</v>
      </c>
      <c r="B420" s="25" t="s">
        <v>8259</v>
      </c>
      <c r="C420" s="25" t="s">
        <v>8260</v>
      </c>
      <c r="D420" s="25" t="s">
        <v>8627</v>
      </c>
      <c r="E420" s="25" t="s">
        <v>8591</v>
      </c>
      <c r="F420" s="25" t="s">
        <v>8632</v>
      </c>
      <c r="G420" s="25" t="s">
        <v>8610</v>
      </c>
      <c r="H420" s="21">
        <v>854.28</v>
      </c>
      <c r="I420" s="25" t="s">
        <v>7296</v>
      </c>
      <c r="J420" s="25" t="s">
        <v>7288</v>
      </c>
      <c r="K420" s="25" t="s">
        <v>8592</v>
      </c>
      <c r="L420" s="25" t="s">
        <v>8593</v>
      </c>
      <c r="M420" s="21">
        <v>854.28</v>
      </c>
      <c r="N420" s="21">
        <v>914.48</v>
      </c>
      <c r="O420" s="21">
        <v>-60.2</v>
      </c>
      <c r="P420" s="21">
        <v>854.28</v>
      </c>
      <c r="Q420" s="25" t="s">
        <v>8629</v>
      </c>
      <c r="R420" s="1" t="str">
        <f t="shared" si="7"/>
        <v>ST10260</v>
      </c>
      <c r="S420" t="str">
        <f>VLOOKUP(R420,Data!$C$2:$D$261,2,0)</f>
        <v>Support Office</v>
      </c>
      <c r="T420">
        <f>COUNTIF('Feb 2022'!A:A,D420)+COUNTIF('Mar 2022'!A:A,D420)+COUNTIF('Apr 2022'!A:A,D420)+COUNTIF('May 2022'!A:A,D420)+COUNTIF('June 2022'!A:A,D420)+COUNTIF('July 2022'!A:A,D420)+COUNTIF('Aug 2022'!A:A,D420)+COUNTIF('Sep 2022'!A:A,D420)+COUNTIF('Oct 2022'!A:A,D420)+COUNTIF('Dec 2022'!A:A,D420)</f>
        <v>0</v>
      </c>
      <c r="U420" t="str">
        <f>VLOOKUP(Q420,'Capital Lookup'!A:B,2,FALSE)</f>
        <v>Yes</v>
      </c>
      <c r="V420" s="2">
        <f>IFERROR(VLOOKUP(LEFT(F420,10),'Find Purchase Orders'!B:J,9,FALSE),"")</f>
        <v>44599</v>
      </c>
      <c r="W420" s="25" t="s">
        <v>7261</v>
      </c>
    </row>
    <row r="421" spans="1:23" hidden="1">
      <c r="A421" s="25" t="s">
        <v>7261</v>
      </c>
      <c r="B421" s="25" t="s">
        <v>8259</v>
      </c>
      <c r="C421" s="25" t="s">
        <v>8260</v>
      </c>
      <c r="D421" s="25" t="s">
        <v>8627</v>
      </c>
      <c r="E421" s="25" t="s">
        <v>8591</v>
      </c>
      <c r="F421" s="25" t="s">
        <v>8633</v>
      </c>
      <c r="G421" s="25" t="s">
        <v>8615</v>
      </c>
      <c r="H421" s="21">
        <v>610.20000000000005</v>
      </c>
      <c r="I421" s="25" t="s">
        <v>7339</v>
      </c>
      <c r="J421" s="25" t="s">
        <v>7288</v>
      </c>
      <c r="K421" s="25" t="s">
        <v>8592</v>
      </c>
      <c r="L421" s="25" t="s">
        <v>8593</v>
      </c>
      <c r="M421" s="21">
        <v>610.20000000000005</v>
      </c>
      <c r="N421" s="21">
        <v>545.38</v>
      </c>
      <c r="O421" s="21">
        <v>64.819999999999993</v>
      </c>
      <c r="P421" s="21">
        <v>550.20000000000005</v>
      </c>
      <c r="Q421" s="25" t="s">
        <v>8629</v>
      </c>
      <c r="R421" s="1" t="str">
        <f t="shared" si="7"/>
        <v>ST10260</v>
      </c>
      <c r="S421" t="str">
        <f>VLOOKUP(R421,Data!$C$2:$D$261,2,0)</f>
        <v>Support Office</v>
      </c>
      <c r="T421">
        <f>COUNTIF('Feb 2022'!A:A,D421)+COUNTIF('Mar 2022'!A:A,D421)+COUNTIF('Apr 2022'!A:A,D421)+COUNTIF('May 2022'!A:A,D421)+COUNTIF('June 2022'!A:A,D421)+COUNTIF('July 2022'!A:A,D421)+COUNTIF('Aug 2022'!A:A,D421)+COUNTIF('Sep 2022'!A:A,D421)+COUNTIF('Oct 2022'!A:A,D421)+COUNTIF('Dec 2022'!A:A,D421)</f>
        <v>0</v>
      </c>
      <c r="U421" t="str">
        <f>VLOOKUP(Q421,'Capital Lookup'!A:B,2,FALSE)</f>
        <v>Yes</v>
      </c>
      <c r="V421" s="2">
        <f>IFERROR(VLOOKUP(LEFT(F421,10),'Find Purchase Orders'!B:J,9,FALSE),"")</f>
        <v>44599</v>
      </c>
      <c r="W421" s="25" t="s">
        <v>7261</v>
      </c>
    </row>
    <row r="422" spans="1:23" hidden="1">
      <c r="A422" s="25" t="s">
        <v>7261</v>
      </c>
      <c r="B422" s="25" t="s">
        <v>8259</v>
      </c>
      <c r="C422" s="25" t="s">
        <v>8260</v>
      </c>
      <c r="D422" s="25" t="s">
        <v>8627</v>
      </c>
      <c r="E422" s="25" t="s">
        <v>8591</v>
      </c>
      <c r="F422" s="25" t="s">
        <v>8634</v>
      </c>
      <c r="G422" s="25" t="s">
        <v>8618</v>
      </c>
      <c r="H422" s="21">
        <v>140248.37</v>
      </c>
      <c r="I422" s="25" t="s">
        <v>7296</v>
      </c>
      <c r="J422" s="25" t="s">
        <v>7288</v>
      </c>
      <c r="K422" s="25" t="s">
        <v>8592</v>
      </c>
      <c r="L422" s="25" t="s">
        <v>8593</v>
      </c>
      <c r="M422" s="21">
        <v>140248.37</v>
      </c>
      <c r="N422" s="21">
        <v>149616.1</v>
      </c>
      <c r="O422" s="21">
        <v>-9367.73</v>
      </c>
      <c r="P422" s="21">
        <v>140248.37</v>
      </c>
      <c r="Q422" s="25" t="s">
        <v>8629</v>
      </c>
      <c r="R422" s="1" t="str">
        <f t="shared" si="7"/>
        <v>ST10260</v>
      </c>
      <c r="S422" t="str">
        <f>VLOOKUP(R422,Data!$C$2:$D$261,2,0)</f>
        <v>Support Office</v>
      </c>
      <c r="T422">
        <f>COUNTIF('Feb 2022'!A:A,D422)+COUNTIF('Mar 2022'!A:A,D422)+COUNTIF('Apr 2022'!A:A,D422)+COUNTIF('May 2022'!A:A,D422)+COUNTIF('June 2022'!A:A,D422)+COUNTIF('July 2022'!A:A,D422)+COUNTIF('Aug 2022'!A:A,D422)+COUNTIF('Sep 2022'!A:A,D422)+COUNTIF('Oct 2022'!A:A,D422)+COUNTIF('Dec 2022'!A:A,D422)</f>
        <v>0</v>
      </c>
      <c r="U422" t="str">
        <f>VLOOKUP(Q422,'Capital Lookup'!A:B,2,FALSE)</f>
        <v>Yes</v>
      </c>
      <c r="V422" s="2">
        <f>IFERROR(VLOOKUP(LEFT(F422,10),'Find Purchase Orders'!B:J,9,FALSE),"")</f>
        <v>44599</v>
      </c>
      <c r="W422" s="25" t="s">
        <v>7261</v>
      </c>
    </row>
    <row r="423" spans="1:23" hidden="1">
      <c r="A423" s="25" t="s">
        <v>7261</v>
      </c>
      <c r="B423" s="25" t="s">
        <v>8259</v>
      </c>
      <c r="C423" s="25" t="s">
        <v>8260</v>
      </c>
      <c r="D423" s="25" t="s">
        <v>8627</v>
      </c>
      <c r="E423" s="25" t="s">
        <v>8591</v>
      </c>
      <c r="F423" s="25" t="s">
        <v>8635</v>
      </c>
      <c r="G423" s="25" t="s">
        <v>8620</v>
      </c>
      <c r="H423" s="21">
        <v>12559.95</v>
      </c>
      <c r="I423" s="25" t="s">
        <v>7339</v>
      </c>
      <c r="J423" s="25" t="s">
        <v>7288</v>
      </c>
      <c r="K423" s="25" t="s">
        <v>8592</v>
      </c>
      <c r="L423" s="25" t="s">
        <v>8593</v>
      </c>
      <c r="M423" s="21">
        <v>12559.95</v>
      </c>
      <c r="N423" s="21">
        <v>11887.34</v>
      </c>
      <c r="O423" s="21">
        <v>672.61</v>
      </c>
      <c r="P423" s="21">
        <v>12084.95</v>
      </c>
      <c r="Q423" s="25" t="s">
        <v>8629</v>
      </c>
      <c r="R423" s="1" t="str">
        <f t="shared" si="7"/>
        <v>ST10260</v>
      </c>
      <c r="S423" t="str">
        <f>VLOOKUP(R423,Data!$C$2:$D$261,2,0)</f>
        <v>Support Office</v>
      </c>
      <c r="T423">
        <f>COUNTIF('Feb 2022'!A:A,D423)+COUNTIF('Mar 2022'!A:A,D423)+COUNTIF('Apr 2022'!A:A,D423)+COUNTIF('May 2022'!A:A,D423)+COUNTIF('June 2022'!A:A,D423)+COUNTIF('July 2022'!A:A,D423)+COUNTIF('Aug 2022'!A:A,D423)+COUNTIF('Sep 2022'!A:A,D423)+COUNTIF('Oct 2022'!A:A,D423)+COUNTIF('Dec 2022'!A:A,D423)</f>
        <v>0</v>
      </c>
      <c r="U423" t="str">
        <f>VLOOKUP(Q423,'Capital Lookup'!A:B,2,FALSE)</f>
        <v>Yes</v>
      </c>
      <c r="V423" s="2">
        <f>IFERROR(VLOOKUP(LEFT(F423,10),'Find Purchase Orders'!B:J,9,FALSE),"")</f>
        <v>44599</v>
      </c>
      <c r="W423" s="25" t="s">
        <v>7261</v>
      </c>
    </row>
    <row r="424" spans="1:23" hidden="1">
      <c r="A424" s="25" t="s">
        <v>7261</v>
      </c>
      <c r="B424" s="25" t="s">
        <v>8259</v>
      </c>
      <c r="C424" s="25" t="s">
        <v>8260</v>
      </c>
      <c r="D424" s="25" t="s">
        <v>8627</v>
      </c>
      <c r="E424" s="25" t="s">
        <v>8591</v>
      </c>
      <c r="F424" s="25" t="s">
        <v>8636</v>
      </c>
      <c r="G424" s="25" t="s">
        <v>8610</v>
      </c>
      <c r="H424" s="21">
        <v>2119.88</v>
      </c>
      <c r="I424" s="25" t="s">
        <v>7339</v>
      </c>
      <c r="J424" s="25" t="s">
        <v>7288</v>
      </c>
      <c r="K424" s="25" t="s">
        <v>8592</v>
      </c>
      <c r="L424" s="25" t="s">
        <v>8593</v>
      </c>
      <c r="M424" s="21">
        <v>2119.88</v>
      </c>
      <c r="N424" s="21">
        <v>1960.56</v>
      </c>
      <c r="O424" s="21">
        <v>159.32</v>
      </c>
      <c r="P424" s="21">
        <v>2007.88</v>
      </c>
      <c r="Q424" s="25" t="s">
        <v>8629</v>
      </c>
      <c r="R424" s="1" t="str">
        <f t="shared" si="7"/>
        <v>ST10260</v>
      </c>
      <c r="S424" t="str">
        <f>VLOOKUP(R424,Data!$C$2:$D$261,2,0)</f>
        <v>Support Office</v>
      </c>
      <c r="T424">
        <f>COUNTIF('Feb 2022'!A:A,D424)+COUNTIF('Mar 2022'!A:A,D424)+COUNTIF('Apr 2022'!A:A,D424)+COUNTIF('May 2022'!A:A,D424)+COUNTIF('June 2022'!A:A,D424)+COUNTIF('July 2022'!A:A,D424)+COUNTIF('Aug 2022'!A:A,D424)+COUNTIF('Sep 2022'!A:A,D424)+COUNTIF('Oct 2022'!A:A,D424)+COUNTIF('Dec 2022'!A:A,D424)</f>
        <v>0</v>
      </c>
      <c r="U424" t="str">
        <f>VLOOKUP(Q424,'Capital Lookup'!A:B,2,FALSE)</f>
        <v>Yes</v>
      </c>
      <c r="V424" s="2">
        <f>IFERROR(VLOOKUP(LEFT(F424,10),'Find Purchase Orders'!B:J,9,FALSE),"")</f>
        <v>44599</v>
      </c>
      <c r="W424" s="25" t="s">
        <v>7261</v>
      </c>
    </row>
    <row r="425" spans="1:23" hidden="1">
      <c r="A425" s="25" t="s">
        <v>7261</v>
      </c>
      <c r="B425" s="25" t="s">
        <v>8259</v>
      </c>
      <c r="C425" s="25" t="s">
        <v>8260</v>
      </c>
      <c r="D425" s="25" t="s">
        <v>8627</v>
      </c>
      <c r="E425" s="25" t="s">
        <v>8591</v>
      </c>
      <c r="F425" s="25" t="s">
        <v>8637</v>
      </c>
      <c r="G425" s="25" t="s">
        <v>8620</v>
      </c>
      <c r="H425" s="21">
        <v>7192.45</v>
      </c>
      <c r="I425" s="25" t="s">
        <v>7296</v>
      </c>
      <c r="J425" s="25" t="s">
        <v>7288</v>
      </c>
      <c r="K425" s="25" t="s">
        <v>8592</v>
      </c>
      <c r="L425" s="25" t="s">
        <v>8593</v>
      </c>
      <c r="M425" s="21">
        <v>7192.45</v>
      </c>
      <c r="N425" s="21">
        <v>8104.78</v>
      </c>
      <c r="O425" s="21">
        <v>-912.33</v>
      </c>
      <c r="P425" s="21">
        <v>7192.45</v>
      </c>
      <c r="Q425" s="25" t="s">
        <v>8629</v>
      </c>
      <c r="R425" s="1" t="str">
        <f t="shared" si="7"/>
        <v>ST10260</v>
      </c>
      <c r="S425" t="str">
        <f>VLOOKUP(R425,Data!$C$2:$D$261,2,0)</f>
        <v>Support Office</v>
      </c>
      <c r="T425">
        <f>COUNTIF('Feb 2022'!A:A,D425)+COUNTIF('Mar 2022'!A:A,D425)+COUNTIF('Apr 2022'!A:A,D425)+COUNTIF('May 2022'!A:A,D425)+COUNTIF('June 2022'!A:A,D425)+COUNTIF('July 2022'!A:A,D425)+COUNTIF('Aug 2022'!A:A,D425)+COUNTIF('Sep 2022'!A:A,D425)+COUNTIF('Oct 2022'!A:A,D425)+COUNTIF('Dec 2022'!A:A,D425)</f>
        <v>0</v>
      </c>
      <c r="U425" t="str">
        <f>VLOOKUP(Q425,'Capital Lookup'!A:B,2,FALSE)</f>
        <v>Yes</v>
      </c>
      <c r="V425" s="2">
        <f>IFERROR(VLOOKUP(LEFT(F425,10),'Find Purchase Orders'!B:J,9,FALSE),"")</f>
        <v>44599</v>
      </c>
      <c r="W425" s="25" t="s">
        <v>7261</v>
      </c>
    </row>
    <row r="426" spans="1:23" hidden="1">
      <c r="A426" s="25" t="s">
        <v>7530</v>
      </c>
      <c r="B426" s="25" t="s">
        <v>8259</v>
      </c>
      <c r="C426" s="25" t="s">
        <v>8260</v>
      </c>
      <c r="D426" s="25" t="s">
        <v>8638</v>
      </c>
      <c r="E426" s="25" t="s">
        <v>8591</v>
      </c>
      <c r="F426" s="25" t="s">
        <v>8639</v>
      </c>
      <c r="G426" s="25" t="s">
        <v>8618</v>
      </c>
      <c r="H426" s="21">
        <v>1198.7</v>
      </c>
      <c r="I426" s="25" t="s">
        <v>7339</v>
      </c>
      <c r="J426" s="25" t="s">
        <v>7288</v>
      </c>
      <c r="K426" s="25" t="s">
        <v>8592</v>
      </c>
      <c r="L426" s="25" t="s">
        <v>8593</v>
      </c>
      <c r="M426" s="21">
        <v>1198.7</v>
      </c>
      <c r="N426" s="22">
        <v>0</v>
      </c>
      <c r="O426" s="21">
        <v>1198.7</v>
      </c>
      <c r="P426" s="21">
        <v>137.9</v>
      </c>
      <c r="Q426" s="25" t="s">
        <v>8640</v>
      </c>
      <c r="R426" s="1" t="str">
        <f t="shared" si="7"/>
        <v>ST10260</v>
      </c>
      <c r="S426" t="str">
        <f>VLOOKUP(R426,Data!$C$2:$D$261,2,0)</f>
        <v>Support Office</v>
      </c>
      <c r="T426">
        <f>COUNTIF('Feb 2022'!A:A,D426)+COUNTIF('Mar 2022'!A:A,D426)+COUNTIF('Apr 2022'!A:A,D426)+COUNTIF('May 2022'!A:A,D426)+COUNTIF('June 2022'!A:A,D426)+COUNTIF('July 2022'!A:A,D426)+COUNTIF('Aug 2022'!A:A,D426)+COUNTIF('Sep 2022'!A:A,D426)+COUNTIF('Oct 2022'!A:A,D426)+COUNTIF('Dec 2022'!A:A,D426)</f>
        <v>0</v>
      </c>
      <c r="U426" t="str">
        <f>VLOOKUP(Q426,'Capital Lookup'!A:B,2,FALSE)</f>
        <v>Yes</v>
      </c>
      <c r="V426" s="2">
        <f>IFERROR(VLOOKUP(LEFT(F426,10),'Find Purchase Orders'!B:J,9,FALSE),"")</f>
        <v>44599</v>
      </c>
      <c r="W426" s="25" t="s">
        <v>7261</v>
      </c>
    </row>
    <row r="427" spans="1:23" hidden="1">
      <c r="A427" s="25" t="s">
        <v>7530</v>
      </c>
      <c r="B427" s="25" t="s">
        <v>8259</v>
      </c>
      <c r="C427" s="25" t="s">
        <v>8260</v>
      </c>
      <c r="D427" s="25" t="s">
        <v>8638</v>
      </c>
      <c r="E427" s="25" t="s">
        <v>8591</v>
      </c>
      <c r="F427" s="25" t="s">
        <v>8641</v>
      </c>
      <c r="G427" s="25" t="s">
        <v>8610</v>
      </c>
      <c r="H427" s="21">
        <v>31.64</v>
      </c>
      <c r="I427" s="25" t="s">
        <v>7296</v>
      </c>
      <c r="J427" s="25" t="s">
        <v>7288</v>
      </c>
      <c r="K427" s="25" t="s">
        <v>8592</v>
      </c>
      <c r="L427" s="25" t="s">
        <v>8593</v>
      </c>
      <c r="M427" s="21">
        <v>31.64</v>
      </c>
      <c r="N427" s="22">
        <v>0</v>
      </c>
      <c r="O427" s="21">
        <v>31.64</v>
      </c>
      <c r="P427" s="21">
        <v>31.64</v>
      </c>
      <c r="Q427" s="25" t="s">
        <v>8640</v>
      </c>
      <c r="R427" s="1" t="str">
        <f t="shared" si="7"/>
        <v>ST10260</v>
      </c>
      <c r="S427" t="str">
        <f>VLOOKUP(R427,Data!$C$2:$D$261,2,0)</f>
        <v>Support Office</v>
      </c>
      <c r="T427">
        <f>COUNTIF('Feb 2022'!A:A,D427)+COUNTIF('Mar 2022'!A:A,D427)+COUNTIF('Apr 2022'!A:A,D427)+COUNTIF('May 2022'!A:A,D427)+COUNTIF('June 2022'!A:A,D427)+COUNTIF('July 2022'!A:A,D427)+COUNTIF('Aug 2022'!A:A,D427)+COUNTIF('Sep 2022'!A:A,D427)+COUNTIF('Oct 2022'!A:A,D427)+COUNTIF('Dec 2022'!A:A,D427)</f>
        <v>0</v>
      </c>
      <c r="U427" t="str">
        <f>VLOOKUP(Q427,'Capital Lookup'!A:B,2,FALSE)</f>
        <v>Yes</v>
      </c>
      <c r="V427" s="2">
        <f>IFERROR(VLOOKUP(LEFT(F427,10),'Find Purchase Orders'!B:J,9,FALSE),"")</f>
        <v>44599</v>
      </c>
      <c r="W427" s="25" t="s">
        <v>7261</v>
      </c>
    </row>
    <row r="428" spans="1:23" hidden="1">
      <c r="A428" s="25" t="s">
        <v>7530</v>
      </c>
      <c r="B428" s="25" t="s">
        <v>8259</v>
      </c>
      <c r="C428" s="25" t="s">
        <v>8260</v>
      </c>
      <c r="D428" s="25" t="s">
        <v>8638</v>
      </c>
      <c r="E428" s="25" t="s">
        <v>8591</v>
      </c>
      <c r="F428" s="25" t="s">
        <v>8642</v>
      </c>
      <c r="G428" s="25" t="s">
        <v>8610</v>
      </c>
      <c r="H428" s="21">
        <v>158.19999999999999</v>
      </c>
      <c r="I428" s="25" t="s">
        <v>7296</v>
      </c>
      <c r="J428" s="25" t="s">
        <v>7288</v>
      </c>
      <c r="K428" s="25" t="s">
        <v>8592</v>
      </c>
      <c r="L428" s="25" t="s">
        <v>8593</v>
      </c>
      <c r="M428" s="21">
        <v>158.19999999999999</v>
      </c>
      <c r="N428" s="21">
        <v>186.2</v>
      </c>
      <c r="O428" s="21">
        <v>-28</v>
      </c>
      <c r="P428" s="21">
        <v>158.19999999999999</v>
      </c>
      <c r="Q428" s="25" t="s">
        <v>8640</v>
      </c>
      <c r="R428" s="1" t="str">
        <f t="shared" si="7"/>
        <v>ST10260</v>
      </c>
      <c r="S428" t="str">
        <f>VLOOKUP(R428,Data!$C$2:$D$261,2,0)</f>
        <v>Support Office</v>
      </c>
      <c r="T428">
        <f>COUNTIF('Feb 2022'!A:A,D428)+COUNTIF('Mar 2022'!A:A,D428)+COUNTIF('Apr 2022'!A:A,D428)+COUNTIF('May 2022'!A:A,D428)+COUNTIF('June 2022'!A:A,D428)+COUNTIF('July 2022'!A:A,D428)+COUNTIF('Aug 2022'!A:A,D428)+COUNTIF('Sep 2022'!A:A,D428)+COUNTIF('Oct 2022'!A:A,D428)+COUNTIF('Dec 2022'!A:A,D428)</f>
        <v>0</v>
      </c>
      <c r="U428" t="str">
        <f>VLOOKUP(Q428,'Capital Lookup'!A:B,2,FALSE)</f>
        <v>Yes</v>
      </c>
      <c r="V428" s="2">
        <f>IFERROR(VLOOKUP(LEFT(F428,10),'Find Purchase Orders'!B:J,9,FALSE),"")</f>
        <v>44599</v>
      </c>
      <c r="W428" s="25" t="s">
        <v>7261</v>
      </c>
    </row>
    <row r="429" spans="1:23" hidden="1">
      <c r="A429" s="25" t="s">
        <v>7530</v>
      </c>
      <c r="B429" s="25" t="s">
        <v>8259</v>
      </c>
      <c r="C429" s="25" t="s">
        <v>8260</v>
      </c>
      <c r="D429" s="25" t="s">
        <v>8638</v>
      </c>
      <c r="E429" s="25" t="s">
        <v>8591</v>
      </c>
      <c r="F429" s="25" t="s">
        <v>8643</v>
      </c>
      <c r="G429" s="25" t="s">
        <v>8620</v>
      </c>
      <c r="H429" s="21">
        <v>536.75</v>
      </c>
      <c r="I429" s="25" t="s">
        <v>7296</v>
      </c>
      <c r="J429" s="25" t="s">
        <v>7288</v>
      </c>
      <c r="K429" s="25" t="s">
        <v>8592</v>
      </c>
      <c r="L429" s="25" t="s">
        <v>8593</v>
      </c>
      <c r="M429" s="21">
        <v>536.75</v>
      </c>
      <c r="N429" s="21">
        <v>527.25</v>
      </c>
      <c r="O429" s="21">
        <v>9.5</v>
      </c>
      <c r="P429" s="21">
        <v>536.75</v>
      </c>
      <c r="Q429" s="25" t="s">
        <v>8640</v>
      </c>
      <c r="R429" s="1" t="str">
        <f t="shared" si="7"/>
        <v>ST10260</v>
      </c>
      <c r="S429" t="str">
        <f>VLOOKUP(R429,Data!$C$2:$D$261,2,0)</f>
        <v>Support Office</v>
      </c>
      <c r="T429">
        <f>COUNTIF('Feb 2022'!A:A,D429)+COUNTIF('Mar 2022'!A:A,D429)+COUNTIF('Apr 2022'!A:A,D429)+COUNTIF('May 2022'!A:A,D429)+COUNTIF('June 2022'!A:A,D429)+COUNTIF('July 2022'!A:A,D429)+COUNTIF('Aug 2022'!A:A,D429)+COUNTIF('Sep 2022'!A:A,D429)+COUNTIF('Oct 2022'!A:A,D429)+COUNTIF('Dec 2022'!A:A,D429)</f>
        <v>0</v>
      </c>
      <c r="U429" t="str">
        <f>VLOOKUP(Q429,'Capital Lookup'!A:B,2,FALSE)</f>
        <v>Yes</v>
      </c>
      <c r="V429" s="2">
        <f>IFERROR(VLOOKUP(LEFT(F429,10),'Find Purchase Orders'!B:J,9,FALSE),"")</f>
        <v>44599</v>
      </c>
      <c r="W429" s="25" t="s">
        <v>7261</v>
      </c>
    </row>
    <row r="430" spans="1:23" hidden="1">
      <c r="A430" s="25" t="s">
        <v>7530</v>
      </c>
      <c r="B430" s="25" t="s">
        <v>8259</v>
      </c>
      <c r="C430" s="25" t="s">
        <v>8260</v>
      </c>
      <c r="D430" s="25" t="s">
        <v>8638</v>
      </c>
      <c r="E430" s="25" t="s">
        <v>8591</v>
      </c>
      <c r="F430" s="25" t="s">
        <v>8644</v>
      </c>
      <c r="G430" s="25" t="s">
        <v>8620</v>
      </c>
      <c r="H430" s="21">
        <v>107.35</v>
      </c>
      <c r="I430" s="25" t="s">
        <v>7296</v>
      </c>
      <c r="J430" s="25" t="s">
        <v>7288</v>
      </c>
      <c r="K430" s="25" t="s">
        <v>8592</v>
      </c>
      <c r="L430" s="25" t="s">
        <v>8593</v>
      </c>
      <c r="M430" s="21">
        <v>107.35</v>
      </c>
      <c r="N430" s="21">
        <v>105.45</v>
      </c>
      <c r="O430" s="21">
        <v>1.9</v>
      </c>
      <c r="P430" s="21">
        <v>107.35</v>
      </c>
      <c r="Q430" s="25" t="s">
        <v>8640</v>
      </c>
      <c r="R430" s="1" t="str">
        <f t="shared" si="7"/>
        <v>ST10260</v>
      </c>
      <c r="S430" t="str">
        <f>VLOOKUP(R430,Data!$C$2:$D$261,2,0)</f>
        <v>Support Office</v>
      </c>
      <c r="T430">
        <f>COUNTIF('Feb 2022'!A:A,D430)+COUNTIF('Mar 2022'!A:A,D430)+COUNTIF('Apr 2022'!A:A,D430)+COUNTIF('May 2022'!A:A,D430)+COUNTIF('June 2022'!A:A,D430)+COUNTIF('July 2022'!A:A,D430)+COUNTIF('Aug 2022'!A:A,D430)+COUNTIF('Sep 2022'!A:A,D430)+COUNTIF('Oct 2022'!A:A,D430)+COUNTIF('Dec 2022'!A:A,D430)</f>
        <v>0</v>
      </c>
      <c r="U430" t="str">
        <f>VLOOKUP(Q430,'Capital Lookup'!A:B,2,FALSE)</f>
        <v>Yes</v>
      </c>
      <c r="V430" s="2">
        <f>IFERROR(VLOOKUP(LEFT(F430,10),'Find Purchase Orders'!B:J,9,FALSE),"")</f>
        <v>44599</v>
      </c>
      <c r="W430" s="25" t="s">
        <v>7261</v>
      </c>
    </row>
    <row r="431" spans="1:23" hidden="1">
      <c r="A431" s="25" t="s">
        <v>7425</v>
      </c>
      <c r="B431" s="25" t="s">
        <v>7988</v>
      </c>
      <c r="C431" s="25" t="s">
        <v>7271</v>
      </c>
      <c r="D431" s="25" t="s">
        <v>8645</v>
      </c>
      <c r="E431" s="25" t="s">
        <v>8646</v>
      </c>
      <c r="H431" s="21">
        <v>2438.14</v>
      </c>
      <c r="I431" s="25" t="s">
        <v>7257</v>
      </c>
      <c r="K431" s="25" t="s">
        <v>7579</v>
      </c>
      <c r="L431" s="25" t="s">
        <v>8647</v>
      </c>
      <c r="M431" s="22">
        <v>0</v>
      </c>
      <c r="N431" s="22">
        <v>0</v>
      </c>
      <c r="O431" s="21">
        <v>0</v>
      </c>
      <c r="P431" s="21">
        <v>280.49</v>
      </c>
      <c r="Q431" s="25"/>
      <c r="R431" s="1" t="str">
        <f t="shared" si="7"/>
        <v>ST10152</v>
      </c>
      <c r="S431" t="str">
        <f>VLOOKUP(R431,Data!$C$2:$D$261,2,0)</f>
        <v>Fosterbrooke LTC</v>
      </c>
      <c r="T431">
        <f>COUNTIF('Feb 2022'!A:A,D431)+COUNTIF('Mar 2022'!A:A,D431)+COUNTIF('Apr 2022'!A:A,D431)+COUNTIF('May 2022'!A:A,D431)+COUNTIF('June 2022'!A:A,D431)+COUNTIF('July 2022'!A:A,D431)+COUNTIF('Aug 2022'!A:A,D431)+COUNTIF('Sep 2022'!A:A,D431)+COUNTIF('Oct 2022'!A:A,D431)+COUNTIF('Dec 2022'!A:A,D431)</f>
        <v>0</v>
      </c>
      <c r="U431" t="e">
        <f>VLOOKUP(Q431,'Capital Lookup'!A:B,2,FALSE)</f>
        <v>#N/A</v>
      </c>
      <c r="V431" s="2" t="str">
        <f>IFERROR(VLOOKUP(LEFT(F431,10),'Find Purchase Orders'!B:J,9,FALSE),"")</f>
        <v/>
      </c>
      <c r="W431" s="25" t="s">
        <v>7261</v>
      </c>
    </row>
    <row r="432" spans="1:23" hidden="1">
      <c r="A432" s="25" t="s">
        <v>7252</v>
      </c>
      <c r="B432" s="25" t="s">
        <v>8648</v>
      </c>
      <c r="C432" s="25" t="s">
        <v>7254</v>
      </c>
      <c r="D432" s="25" t="s">
        <v>1132</v>
      </c>
      <c r="E432" s="25" t="s">
        <v>8649</v>
      </c>
      <c r="F432" s="25" t="s">
        <v>8650</v>
      </c>
      <c r="G432" s="25" t="s">
        <v>8651</v>
      </c>
      <c r="H432" s="21">
        <v>259.89999999999998</v>
      </c>
      <c r="I432" s="25" t="s">
        <v>7296</v>
      </c>
      <c r="J432" s="25" t="s">
        <v>7288</v>
      </c>
      <c r="K432" s="25" t="s">
        <v>7258</v>
      </c>
      <c r="L432" s="25" t="s">
        <v>7259</v>
      </c>
      <c r="M432" s="21">
        <v>259.89999999999998</v>
      </c>
      <c r="N432" s="21">
        <v>259.89999999999998</v>
      </c>
      <c r="O432" s="21">
        <v>0</v>
      </c>
      <c r="P432" s="21">
        <v>259.89999999999998</v>
      </c>
      <c r="Q432" s="25" t="s">
        <v>8652</v>
      </c>
      <c r="R432" s="1" t="str">
        <f t="shared" si="7"/>
        <v>ST10053</v>
      </c>
      <c r="S432" t="str">
        <f>VLOOKUP(R432,Data!$C$2:$D$261,2,0)</f>
        <v>Windsor Park</v>
      </c>
      <c r="T432">
        <f>COUNTIF('Feb 2022'!A:A,D432)+COUNTIF('Mar 2022'!A:A,D432)+COUNTIF('Apr 2022'!A:A,D432)+COUNTIF('May 2022'!A:A,D432)+COUNTIF('June 2022'!A:A,D432)+COUNTIF('July 2022'!A:A,D432)+COUNTIF('Aug 2022'!A:A,D432)+COUNTIF('Sep 2022'!A:A,D432)+COUNTIF('Oct 2022'!A:A,D432)+COUNTIF('Dec 2022'!A:A,D432)</f>
        <v>1</v>
      </c>
      <c r="U432" t="str">
        <f>VLOOKUP(Q432,'Capital Lookup'!A:B,2,FALSE)</f>
        <v>No</v>
      </c>
      <c r="V432" s="2">
        <f>IFERROR(VLOOKUP(LEFT(F432,10),'Find Purchase Orders'!B:J,9,FALSE),"")</f>
        <v>44596</v>
      </c>
      <c r="W432" s="25" t="s">
        <v>7261</v>
      </c>
    </row>
    <row r="433" spans="1:23" hidden="1">
      <c r="A433" s="25" t="s">
        <v>7252</v>
      </c>
      <c r="B433" s="25" t="s">
        <v>8648</v>
      </c>
      <c r="C433" s="25" t="s">
        <v>7254</v>
      </c>
      <c r="D433" s="25" t="s">
        <v>1132</v>
      </c>
      <c r="E433" s="25" t="s">
        <v>8649</v>
      </c>
      <c r="F433" s="25" t="s">
        <v>8653</v>
      </c>
      <c r="G433" s="25" t="s">
        <v>8654</v>
      </c>
      <c r="H433" s="21">
        <v>5665.91</v>
      </c>
      <c r="I433" s="25" t="s">
        <v>7296</v>
      </c>
      <c r="J433" s="25" t="s">
        <v>7288</v>
      </c>
      <c r="K433" s="25" t="s">
        <v>7262</v>
      </c>
      <c r="L433" s="25" t="s">
        <v>7259</v>
      </c>
      <c r="M433" s="21">
        <v>5665.91</v>
      </c>
      <c r="N433" s="21">
        <v>5665.91</v>
      </c>
      <c r="O433" s="21">
        <v>0</v>
      </c>
      <c r="P433" s="21">
        <v>5665.91</v>
      </c>
      <c r="Q433" s="25" t="s">
        <v>8652</v>
      </c>
      <c r="R433" s="1" t="str">
        <f t="shared" si="7"/>
        <v>ST10053</v>
      </c>
      <c r="S433" t="str">
        <f>VLOOKUP(R433,Data!$C$2:$D$261,2,0)</f>
        <v>Windsor Park</v>
      </c>
      <c r="T433">
        <f>COUNTIF('Feb 2022'!A:A,D433)+COUNTIF('Mar 2022'!A:A,D433)+COUNTIF('Apr 2022'!A:A,D433)+COUNTIF('May 2022'!A:A,D433)+COUNTIF('June 2022'!A:A,D433)+COUNTIF('July 2022'!A:A,D433)+COUNTIF('Aug 2022'!A:A,D433)+COUNTIF('Sep 2022'!A:A,D433)+COUNTIF('Oct 2022'!A:A,D433)+COUNTIF('Dec 2022'!A:A,D433)</f>
        <v>1</v>
      </c>
      <c r="U433" t="str">
        <f>VLOOKUP(Q433,'Capital Lookup'!A:B,2,FALSE)</f>
        <v>No</v>
      </c>
      <c r="V433" s="2">
        <f>IFERROR(VLOOKUP(LEFT(F433,10),'Find Purchase Orders'!B:J,9,FALSE),"")</f>
        <v>44596</v>
      </c>
      <c r="W433" s="25" t="s">
        <v>7261</v>
      </c>
    </row>
    <row r="434" spans="1:23" hidden="1">
      <c r="A434" s="25" t="s">
        <v>7252</v>
      </c>
      <c r="B434" s="25" t="s">
        <v>8648</v>
      </c>
      <c r="C434" s="25" t="s">
        <v>7254</v>
      </c>
      <c r="D434" s="25" t="s">
        <v>1132</v>
      </c>
      <c r="E434" s="25" t="s">
        <v>8649</v>
      </c>
      <c r="F434" s="25" t="s">
        <v>8655</v>
      </c>
      <c r="G434" s="25" t="s">
        <v>8656</v>
      </c>
      <c r="H434" s="21">
        <v>786.48</v>
      </c>
      <c r="I434" s="25" t="s">
        <v>7296</v>
      </c>
      <c r="J434" s="25" t="s">
        <v>7288</v>
      </c>
      <c r="K434" s="25" t="s">
        <v>7262</v>
      </c>
      <c r="L434" s="25" t="s">
        <v>7259</v>
      </c>
      <c r="M434" s="21">
        <v>786.48</v>
      </c>
      <c r="N434" s="21">
        <v>786.48</v>
      </c>
      <c r="O434" s="21">
        <v>0</v>
      </c>
      <c r="P434" s="21">
        <v>786.48</v>
      </c>
      <c r="Q434" s="25" t="s">
        <v>8652</v>
      </c>
      <c r="R434" s="1" t="str">
        <f t="shared" si="7"/>
        <v>ST10053</v>
      </c>
      <c r="S434" t="str">
        <f>VLOOKUP(R434,Data!$C$2:$D$261,2,0)</f>
        <v>Windsor Park</v>
      </c>
      <c r="T434">
        <f>COUNTIF('Feb 2022'!A:A,D434)+COUNTIF('Mar 2022'!A:A,D434)+COUNTIF('Apr 2022'!A:A,D434)+COUNTIF('May 2022'!A:A,D434)+COUNTIF('June 2022'!A:A,D434)+COUNTIF('July 2022'!A:A,D434)+COUNTIF('Aug 2022'!A:A,D434)+COUNTIF('Sep 2022'!A:A,D434)+COUNTIF('Oct 2022'!A:A,D434)+COUNTIF('Dec 2022'!A:A,D434)</f>
        <v>1</v>
      </c>
      <c r="U434" t="str">
        <f>VLOOKUP(Q434,'Capital Lookup'!A:B,2,FALSE)</f>
        <v>No</v>
      </c>
      <c r="V434" s="2">
        <f>IFERROR(VLOOKUP(LEFT(F434,10),'Find Purchase Orders'!B:J,9,FALSE),"")</f>
        <v>44596</v>
      </c>
      <c r="W434" s="25" t="s">
        <v>7261</v>
      </c>
    </row>
    <row r="435" spans="1:23" hidden="1">
      <c r="A435" s="25" t="s">
        <v>7261</v>
      </c>
      <c r="B435" s="25" t="s">
        <v>8501</v>
      </c>
      <c r="C435" s="25" t="s">
        <v>7264</v>
      </c>
      <c r="D435" s="25" t="s">
        <v>8657</v>
      </c>
      <c r="E435" s="25" t="s">
        <v>8658</v>
      </c>
      <c r="H435" s="21">
        <v>7761.97</v>
      </c>
      <c r="I435" s="25" t="s">
        <v>7257</v>
      </c>
      <c r="K435" s="25" t="s">
        <v>7646</v>
      </c>
      <c r="L435" s="25" t="s">
        <v>8659</v>
      </c>
      <c r="M435" s="22">
        <v>0</v>
      </c>
      <c r="N435" s="22">
        <v>0</v>
      </c>
      <c r="O435" s="21">
        <v>0</v>
      </c>
      <c r="P435" s="21">
        <v>892.97</v>
      </c>
      <c r="Q435" s="25" t="s">
        <v>8660</v>
      </c>
      <c r="R435" s="1" t="str">
        <f t="shared" si="7"/>
        <v>ST10005</v>
      </c>
      <c r="S435" t="str">
        <f>VLOOKUP(R435,Data!$C$2:$D$261,2,0)</f>
        <v>The Kensington Oakville</v>
      </c>
      <c r="T435">
        <f>COUNTIF('Feb 2022'!A:A,D435)+COUNTIF('Mar 2022'!A:A,D435)+COUNTIF('Apr 2022'!A:A,D435)+COUNTIF('May 2022'!A:A,D435)+COUNTIF('June 2022'!A:A,D435)+COUNTIF('July 2022'!A:A,D435)+COUNTIF('Aug 2022'!A:A,D435)+COUNTIF('Sep 2022'!A:A,D435)+COUNTIF('Oct 2022'!A:A,D435)+COUNTIF('Dec 2022'!A:A,D435)</f>
        <v>0</v>
      </c>
      <c r="U435" t="e">
        <f>VLOOKUP(Q435,'Capital Lookup'!A:B,2,FALSE)</f>
        <v>#N/A</v>
      </c>
      <c r="V435" s="2" t="str">
        <f>IFERROR(VLOOKUP(LEFT(F435,10),'Find Purchase Orders'!B:J,9,FALSE),"")</f>
        <v/>
      </c>
      <c r="W435" s="25" t="s">
        <v>7261</v>
      </c>
    </row>
    <row r="436" spans="1:23" hidden="1">
      <c r="A436" s="25" t="s">
        <v>8661</v>
      </c>
      <c r="B436" s="25" t="s">
        <v>8662</v>
      </c>
      <c r="C436" s="25" t="s">
        <v>7264</v>
      </c>
      <c r="D436" s="25" t="s">
        <v>8663</v>
      </c>
      <c r="E436" s="25" t="s">
        <v>8664</v>
      </c>
      <c r="H436" s="21">
        <v>7801.43</v>
      </c>
      <c r="I436" s="25" t="s">
        <v>7257</v>
      </c>
      <c r="K436" s="25" t="s">
        <v>7258</v>
      </c>
      <c r="L436" s="25" t="s">
        <v>8647</v>
      </c>
      <c r="M436" s="22">
        <v>0</v>
      </c>
      <c r="N436" s="22">
        <v>0</v>
      </c>
      <c r="O436" s="21">
        <v>0</v>
      </c>
      <c r="P436" s="21">
        <v>773.12</v>
      </c>
      <c r="Q436" s="25"/>
      <c r="R436" s="1" t="str">
        <f t="shared" si="7"/>
        <v>ST10084</v>
      </c>
      <c r="S436" t="str">
        <f>VLOOKUP(R436,Data!$C$2:$D$261,2,0)</f>
        <v>Bentley Saskatoon</v>
      </c>
      <c r="T436">
        <f>COUNTIF('Feb 2022'!A:A,D436)+COUNTIF('Mar 2022'!A:A,D436)+COUNTIF('Apr 2022'!A:A,D436)+COUNTIF('May 2022'!A:A,D436)+COUNTIF('June 2022'!A:A,D436)+COUNTIF('July 2022'!A:A,D436)+COUNTIF('Aug 2022'!A:A,D436)+COUNTIF('Sep 2022'!A:A,D436)+COUNTIF('Oct 2022'!A:A,D436)+COUNTIF('Dec 2022'!A:A,D436)</f>
        <v>0</v>
      </c>
      <c r="U436" t="e">
        <f>VLOOKUP(Q436,'Capital Lookup'!A:B,2,FALSE)</f>
        <v>#N/A</v>
      </c>
      <c r="V436" s="2" t="str">
        <f>IFERROR(VLOOKUP(LEFT(F436,10),'Find Purchase Orders'!B:J,9,FALSE),"")</f>
        <v/>
      </c>
      <c r="W436" s="25" t="s">
        <v>7261</v>
      </c>
    </row>
    <row r="437" spans="1:23" hidden="1">
      <c r="A437" s="25" t="s">
        <v>7261</v>
      </c>
      <c r="B437" s="25" t="s">
        <v>8595</v>
      </c>
      <c r="C437" s="25" t="s">
        <v>7264</v>
      </c>
      <c r="D437" s="25" t="s">
        <v>1133</v>
      </c>
      <c r="E437" s="25" t="s">
        <v>8596</v>
      </c>
      <c r="F437" s="25" t="s">
        <v>8665</v>
      </c>
      <c r="G437" s="25" t="s">
        <v>8666</v>
      </c>
      <c r="H437" s="21">
        <v>6196.58</v>
      </c>
      <c r="I437" s="25" t="s">
        <v>7296</v>
      </c>
      <c r="J437" s="25" t="s">
        <v>7288</v>
      </c>
      <c r="K437" s="25" t="s">
        <v>7262</v>
      </c>
      <c r="L437" s="25" t="s">
        <v>7259</v>
      </c>
      <c r="M437" s="21">
        <v>6196.58</v>
      </c>
      <c r="N437" s="21">
        <v>6196.58</v>
      </c>
      <c r="O437" s="21">
        <v>0</v>
      </c>
      <c r="P437" s="21">
        <v>6196.58</v>
      </c>
      <c r="Q437" s="25" t="s">
        <v>8599</v>
      </c>
      <c r="R437" s="1" t="str">
        <f t="shared" si="7"/>
        <v>ST10059</v>
      </c>
      <c r="S437" t="str">
        <f>VLOOKUP(R437,Data!$C$2:$D$261,2,0)</f>
        <v>Parkwood Manor</v>
      </c>
      <c r="T437">
        <f>COUNTIF('Feb 2022'!A:A,D437)+COUNTIF('Mar 2022'!A:A,D437)+COUNTIF('Apr 2022'!A:A,D437)+COUNTIF('May 2022'!A:A,D437)+COUNTIF('June 2022'!A:A,D437)+COUNTIF('July 2022'!A:A,D437)+COUNTIF('Aug 2022'!A:A,D437)+COUNTIF('Sep 2022'!A:A,D437)+COUNTIF('Oct 2022'!A:A,D437)+COUNTIF('Dec 2022'!A:A,D437)</f>
        <v>1</v>
      </c>
      <c r="U437" t="str">
        <f>VLOOKUP(Q437,'Capital Lookup'!A:B,2,FALSE)</f>
        <v>No</v>
      </c>
      <c r="V437" s="2">
        <f>IFERROR(VLOOKUP(LEFT(F437,10),'Find Purchase Orders'!B:J,9,FALSE),"")</f>
        <v>44599</v>
      </c>
      <c r="W437" s="25" t="s">
        <v>7261</v>
      </c>
    </row>
    <row r="438" spans="1:23" hidden="1">
      <c r="A438" s="25" t="s">
        <v>7261</v>
      </c>
      <c r="B438" s="25" t="s">
        <v>8595</v>
      </c>
      <c r="C438" s="25" t="s">
        <v>7264</v>
      </c>
      <c r="D438" s="25" t="s">
        <v>1133</v>
      </c>
      <c r="E438" s="25" t="s">
        <v>8596</v>
      </c>
      <c r="F438" s="25" t="s">
        <v>8667</v>
      </c>
      <c r="G438" s="25" t="s">
        <v>8668</v>
      </c>
      <c r="H438" s="21">
        <v>740.25</v>
      </c>
      <c r="I438" s="25" t="s">
        <v>7296</v>
      </c>
      <c r="J438" s="25" t="s">
        <v>7288</v>
      </c>
      <c r="K438" s="25" t="s">
        <v>7262</v>
      </c>
      <c r="L438" s="25" t="s">
        <v>7259</v>
      </c>
      <c r="M438" s="21">
        <v>740.25</v>
      </c>
      <c r="N438" s="21">
        <v>740.25</v>
      </c>
      <c r="O438" s="21">
        <v>0</v>
      </c>
      <c r="P438" s="21">
        <v>740.25</v>
      </c>
      <c r="Q438" s="25" t="s">
        <v>8599</v>
      </c>
      <c r="R438" s="1" t="str">
        <f t="shared" si="7"/>
        <v>ST10059</v>
      </c>
      <c r="S438" t="str">
        <f>VLOOKUP(R438,Data!$C$2:$D$261,2,0)</f>
        <v>Parkwood Manor</v>
      </c>
      <c r="T438">
        <f>COUNTIF('Feb 2022'!A:A,D438)+COUNTIF('Mar 2022'!A:A,D438)+COUNTIF('Apr 2022'!A:A,D438)+COUNTIF('May 2022'!A:A,D438)+COUNTIF('June 2022'!A:A,D438)+COUNTIF('July 2022'!A:A,D438)+COUNTIF('Aug 2022'!A:A,D438)+COUNTIF('Sep 2022'!A:A,D438)+COUNTIF('Oct 2022'!A:A,D438)+COUNTIF('Dec 2022'!A:A,D438)</f>
        <v>1</v>
      </c>
      <c r="U438" t="str">
        <f>VLOOKUP(Q438,'Capital Lookup'!A:B,2,FALSE)</f>
        <v>No</v>
      </c>
      <c r="V438" s="2">
        <f>IFERROR(VLOOKUP(LEFT(F438,10),'Find Purchase Orders'!B:J,9,FALSE),"")</f>
        <v>44599</v>
      </c>
      <c r="W438" s="25" t="s">
        <v>7261</v>
      </c>
    </row>
    <row r="439" spans="1:23" hidden="1">
      <c r="A439" s="25" t="s">
        <v>7261</v>
      </c>
      <c r="B439" s="25" t="s">
        <v>8595</v>
      </c>
      <c r="C439" s="25" t="s">
        <v>7264</v>
      </c>
      <c r="D439" s="25" t="s">
        <v>1134</v>
      </c>
      <c r="E439" s="25" t="s">
        <v>8596</v>
      </c>
      <c r="F439" s="25" t="s">
        <v>8669</v>
      </c>
      <c r="G439" s="25" t="s">
        <v>8670</v>
      </c>
      <c r="H439" s="21">
        <v>1034.25</v>
      </c>
      <c r="I439" s="25" t="s">
        <v>7296</v>
      </c>
      <c r="J439" s="25" t="s">
        <v>7288</v>
      </c>
      <c r="K439" s="25" t="s">
        <v>7258</v>
      </c>
      <c r="L439" s="25" t="s">
        <v>7259</v>
      </c>
      <c r="M439" s="21">
        <v>1034.25</v>
      </c>
      <c r="N439" s="21">
        <v>1034.25</v>
      </c>
      <c r="O439" s="21">
        <v>0</v>
      </c>
      <c r="P439" s="21">
        <v>1034.25</v>
      </c>
      <c r="Q439" s="25" t="s">
        <v>8599</v>
      </c>
      <c r="R439" s="1" t="str">
        <f t="shared" si="7"/>
        <v>ST10059</v>
      </c>
      <c r="S439" t="str">
        <f>VLOOKUP(R439,Data!$C$2:$D$261,2,0)</f>
        <v>Parkwood Manor</v>
      </c>
      <c r="T439">
        <f>COUNTIF('Feb 2022'!A:A,D439)+COUNTIF('Mar 2022'!A:A,D439)+COUNTIF('Apr 2022'!A:A,D439)+COUNTIF('May 2022'!A:A,D439)+COUNTIF('June 2022'!A:A,D439)+COUNTIF('July 2022'!A:A,D439)+COUNTIF('Aug 2022'!A:A,D439)+COUNTIF('Sep 2022'!A:A,D439)+COUNTIF('Oct 2022'!A:A,D439)+COUNTIF('Dec 2022'!A:A,D439)</f>
        <v>1</v>
      </c>
      <c r="U439" t="str">
        <f>VLOOKUP(Q439,'Capital Lookup'!A:B,2,FALSE)</f>
        <v>No</v>
      </c>
      <c r="V439" s="2">
        <f>IFERROR(VLOOKUP(LEFT(F439,10),'Find Purchase Orders'!B:J,9,FALSE),"")</f>
        <v>44599</v>
      </c>
      <c r="W439" s="25" t="s">
        <v>7261</v>
      </c>
    </row>
    <row r="440" spans="1:23" hidden="1">
      <c r="A440" s="25" t="s">
        <v>7261</v>
      </c>
      <c r="B440" s="25" t="s">
        <v>8595</v>
      </c>
      <c r="C440" s="25" t="s">
        <v>7264</v>
      </c>
      <c r="D440" s="25" t="s">
        <v>1134</v>
      </c>
      <c r="E440" s="25" t="s">
        <v>8596</v>
      </c>
      <c r="F440" s="25" t="s">
        <v>8671</v>
      </c>
      <c r="G440" s="25" t="s">
        <v>8672</v>
      </c>
      <c r="H440" s="21">
        <v>5728.91</v>
      </c>
      <c r="I440" s="25" t="s">
        <v>7296</v>
      </c>
      <c r="J440" s="25" t="s">
        <v>7288</v>
      </c>
      <c r="K440" s="25" t="s">
        <v>7262</v>
      </c>
      <c r="L440" s="25" t="s">
        <v>7259</v>
      </c>
      <c r="M440" s="21">
        <v>5728.91</v>
      </c>
      <c r="N440" s="21">
        <v>5728.91</v>
      </c>
      <c r="O440" s="21">
        <v>0</v>
      </c>
      <c r="P440" s="21">
        <v>5728.91</v>
      </c>
      <c r="Q440" s="25" t="s">
        <v>8599</v>
      </c>
      <c r="R440" s="1" t="str">
        <f t="shared" si="7"/>
        <v>ST10059</v>
      </c>
      <c r="S440" t="str">
        <f>VLOOKUP(R440,Data!$C$2:$D$261,2,0)</f>
        <v>Parkwood Manor</v>
      </c>
      <c r="T440">
        <f>COUNTIF('Feb 2022'!A:A,D440)+COUNTIF('Mar 2022'!A:A,D440)+COUNTIF('Apr 2022'!A:A,D440)+COUNTIF('May 2022'!A:A,D440)+COUNTIF('June 2022'!A:A,D440)+COUNTIF('July 2022'!A:A,D440)+COUNTIF('Aug 2022'!A:A,D440)+COUNTIF('Sep 2022'!A:A,D440)+COUNTIF('Oct 2022'!A:A,D440)+COUNTIF('Dec 2022'!A:A,D440)</f>
        <v>1</v>
      </c>
      <c r="U440" t="str">
        <f>VLOOKUP(Q440,'Capital Lookup'!A:B,2,FALSE)</f>
        <v>No</v>
      </c>
      <c r="V440" s="2">
        <f>IFERROR(VLOOKUP(LEFT(F440,10),'Find Purchase Orders'!B:J,9,FALSE),"")</f>
        <v>44599</v>
      </c>
      <c r="W440" s="25" t="s">
        <v>7261</v>
      </c>
    </row>
    <row r="441" spans="1:23" hidden="1">
      <c r="A441" s="25" t="s">
        <v>7261</v>
      </c>
      <c r="B441" s="25" t="s">
        <v>7662</v>
      </c>
      <c r="C441" s="25" t="s">
        <v>7264</v>
      </c>
      <c r="D441" s="25" t="s">
        <v>1135</v>
      </c>
      <c r="E441" s="25" t="s">
        <v>8423</v>
      </c>
      <c r="F441" s="25" t="s">
        <v>8673</v>
      </c>
      <c r="G441" s="25" t="s">
        <v>8674</v>
      </c>
      <c r="H441" s="21">
        <v>393.75</v>
      </c>
      <c r="I441" s="25" t="s">
        <v>7296</v>
      </c>
      <c r="J441" s="25" t="s">
        <v>7288</v>
      </c>
      <c r="K441" s="25" t="s">
        <v>7289</v>
      </c>
      <c r="L441" s="25" t="s">
        <v>7259</v>
      </c>
      <c r="M441" s="21">
        <v>393.75</v>
      </c>
      <c r="N441" s="21">
        <v>393.75</v>
      </c>
      <c r="O441" s="21">
        <v>0</v>
      </c>
      <c r="P441" s="21">
        <v>393.75</v>
      </c>
      <c r="Q441" s="25" t="s">
        <v>8426</v>
      </c>
      <c r="R441" s="1" t="str">
        <f t="shared" si="7"/>
        <v>ST10055</v>
      </c>
      <c r="S441" t="str">
        <f>VLOOKUP(R441,Data!$C$2:$D$261,2,0)</f>
        <v>Hollyburn House</v>
      </c>
      <c r="T441">
        <f>COUNTIF('Feb 2022'!A:A,D441)+COUNTIF('Mar 2022'!A:A,D441)+COUNTIF('Apr 2022'!A:A,D441)+COUNTIF('May 2022'!A:A,D441)+COUNTIF('June 2022'!A:A,D441)+COUNTIF('July 2022'!A:A,D441)+COUNTIF('Aug 2022'!A:A,D441)+COUNTIF('Sep 2022'!A:A,D441)+COUNTIF('Oct 2022'!A:A,D441)+COUNTIF('Dec 2022'!A:A,D441)</f>
        <v>1</v>
      </c>
      <c r="U441" t="str">
        <f>VLOOKUP(Q441,'Capital Lookup'!A:B,2,FALSE)</f>
        <v>No</v>
      </c>
      <c r="V441" s="2">
        <f>IFERROR(VLOOKUP(LEFT(F441,10),'Find Purchase Orders'!B:J,9,FALSE),"")</f>
        <v>44594</v>
      </c>
      <c r="W441" s="25" t="s">
        <v>7261</v>
      </c>
    </row>
    <row r="442" spans="1:23" hidden="1">
      <c r="A442" s="25" t="s">
        <v>7261</v>
      </c>
      <c r="B442" s="25" t="s">
        <v>7662</v>
      </c>
      <c r="C442" s="25" t="s">
        <v>7264</v>
      </c>
      <c r="D442" s="25" t="s">
        <v>1135</v>
      </c>
      <c r="E442" s="25" t="s">
        <v>8423</v>
      </c>
      <c r="F442" s="25" t="s">
        <v>8675</v>
      </c>
      <c r="G442" s="25" t="s">
        <v>8676</v>
      </c>
      <c r="H442" s="21">
        <v>918.75</v>
      </c>
      <c r="I442" s="25" t="s">
        <v>7296</v>
      </c>
      <c r="J442" s="25" t="s">
        <v>7288</v>
      </c>
      <c r="K442" s="25" t="s">
        <v>7289</v>
      </c>
      <c r="L442" s="25" t="s">
        <v>7259</v>
      </c>
      <c r="M442" s="21">
        <v>918.75</v>
      </c>
      <c r="N442" s="21">
        <v>918.75</v>
      </c>
      <c r="O442" s="21">
        <v>0</v>
      </c>
      <c r="P442" s="21">
        <v>918.75</v>
      </c>
      <c r="Q442" s="25" t="s">
        <v>8426</v>
      </c>
      <c r="R442" s="1" t="str">
        <f t="shared" si="7"/>
        <v>ST10055</v>
      </c>
      <c r="S442" t="str">
        <f>VLOOKUP(R442,Data!$C$2:$D$261,2,0)</f>
        <v>Hollyburn House</v>
      </c>
      <c r="T442">
        <f>COUNTIF('Feb 2022'!A:A,D442)+COUNTIF('Mar 2022'!A:A,D442)+COUNTIF('Apr 2022'!A:A,D442)+COUNTIF('May 2022'!A:A,D442)+COUNTIF('June 2022'!A:A,D442)+COUNTIF('July 2022'!A:A,D442)+COUNTIF('Aug 2022'!A:A,D442)+COUNTIF('Sep 2022'!A:A,D442)+COUNTIF('Oct 2022'!A:A,D442)+COUNTIF('Dec 2022'!A:A,D442)</f>
        <v>1</v>
      </c>
      <c r="U442" t="str">
        <f>VLOOKUP(Q442,'Capital Lookup'!A:B,2,FALSE)</f>
        <v>No</v>
      </c>
      <c r="V442" s="2">
        <f>IFERROR(VLOOKUP(LEFT(F442,10),'Find Purchase Orders'!B:J,9,FALSE),"")</f>
        <v>44594</v>
      </c>
      <c r="W442" s="25" t="s">
        <v>7261</v>
      </c>
    </row>
    <row r="443" spans="1:23" hidden="1">
      <c r="A443" s="25" t="s">
        <v>7261</v>
      </c>
      <c r="B443" s="25" t="s">
        <v>8662</v>
      </c>
      <c r="C443" s="25" t="s">
        <v>7264</v>
      </c>
      <c r="D443" s="25" t="s">
        <v>1136</v>
      </c>
      <c r="E443" s="25" t="s">
        <v>8664</v>
      </c>
      <c r="F443" s="25" t="s">
        <v>8677</v>
      </c>
      <c r="G443" s="25" t="s">
        <v>8678</v>
      </c>
      <c r="H443" s="21">
        <v>7574.81</v>
      </c>
      <c r="I443" s="25" t="s">
        <v>7296</v>
      </c>
      <c r="J443" s="25" t="s">
        <v>7288</v>
      </c>
      <c r="K443" s="25" t="s">
        <v>7262</v>
      </c>
      <c r="L443" s="25" t="s">
        <v>7259</v>
      </c>
      <c r="M443" s="21">
        <v>7574.81</v>
      </c>
      <c r="N443" s="22">
        <v>0</v>
      </c>
      <c r="O443" s="21">
        <v>7574.81</v>
      </c>
      <c r="P443" s="21">
        <v>7574.81</v>
      </c>
      <c r="Q443" s="25" t="s">
        <v>8679</v>
      </c>
      <c r="R443" s="1" t="str">
        <f t="shared" si="7"/>
        <v>ST10084</v>
      </c>
      <c r="S443" t="str">
        <f>VLOOKUP(R443,Data!$C$2:$D$261,2,0)</f>
        <v>Bentley Saskatoon</v>
      </c>
      <c r="T443">
        <f>COUNTIF('Feb 2022'!A:A,D443)+COUNTIF('Mar 2022'!A:A,D443)+COUNTIF('Apr 2022'!A:A,D443)+COUNTIF('May 2022'!A:A,D443)+COUNTIF('June 2022'!A:A,D443)+COUNTIF('July 2022'!A:A,D443)+COUNTIF('Aug 2022'!A:A,D443)+COUNTIF('Sep 2022'!A:A,D443)+COUNTIF('Oct 2022'!A:A,D443)+COUNTIF('Dec 2022'!A:A,D443)</f>
        <v>1</v>
      </c>
      <c r="U443" t="str">
        <f>VLOOKUP(Q443,'Capital Lookup'!A:B,2,FALSE)</f>
        <v>No</v>
      </c>
      <c r="V443" s="2">
        <f>IFERROR(VLOOKUP(LEFT(F443,10),'Find Purchase Orders'!B:J,9,FALSE),"")</f>
        <v>44596</v>
      </c>
      <c r="W443" s="25" t="s">
        <v>7261</v>
      </c>
    </row>
    <row r="444" spans="1:23" hidden="1">
      <c r="A444" s="25" t="s">
        <v>7261</v>
      </c>
      <c r="B444" s="25" t="s">
        <v>7662</v>
      </c>
      <c r="C444" s="25" t="s">
        <v>7264</v>
      </c>
      <c r="D444" s="25" t="s">
        <v>1137</v>
      </c>
      <c r="E444" s="25" t="s">
        <v>8423</v>
      </c>
      <c r="F444" s="25" t="s">
        <v>8680</v>
      </c>
      <c r="G444" s="25" t="s">
        <v>8681</v>
      </c>
      <c r="H444" s="21">
        <v>787.5</v>
      </c>
      <c r="I444" s="25" t="s">
        <v>7296</v>
      </c>
      <c r="J444" s="25" t="s">
        <v>7288</v>
      </c>
      <c r="K444" s="25" t="s">
        <v>7289</v>
      </c>
      <c r="L444" s="25" t="s">
        <v>7259</v>
      </c>
      <c r="M444" s="21">
        <v>787.5</v>
      </c>
      <c r="N444" s="21">
        <v>787.5</v>
      </c>
      <c r="O444" s="21">
        <v>0</v>
      </c>
      <c r="P444" s="21">
        <v>787.5</v>
      </c>
      <c r="Q444" s="25" t="s">
        <v>8426</v>
      </c>
      <c r="R444" s="1" t="str">
        <f t="shared" si="7"/>
        <v>ST10055</v>
      </c>
      <c r="S444" t="str">
        <f>VLOOKUP(R444,Data!$C$2:$D$261,2,0)</f>
        <v>Hollyburn House</v>
      </c>
      <c r="T444">
        <f>COUNTIF('Feb 2022'!A:A,D444)+COUNTIF('Mar 2022'!A:A,D444)+COUNTIF('Apr 2022'!A:A,D444)+COUNTIF('May 2022'!A:A,D444)+COUNTIF('June 2022'!A:A,D444)+COUNTIF('July 2022'!A:A,D444)+COUNTIF('Aug 2022'!A:A,D444)+COUNTIF('Sep 2022'!A:A,D444)+COUNTIF('Oct 2022'!A:A,D444)+COUNTIF('Dec 2022'!A:A,D444)</f>
        <v>1</v>
      </c>
      <c r="U444" t="str">
        <f>VLOOKUP(Q444,'Capital Lookup'!A:B,2,FALSE)</f>
        <v>No</v>
      </c>
      <c r="V444" s="2">
        <f>IFERROR(VLOOKUP(LEFT(F444,10),'Find Purchase Orders'!B:J,9,FALSE),"")</f>
        <v>44594</v>
      </c>
      <c r="W444" s="25" t="s">
        <v>7261</v>
      </c>
    </row>
    <row r="445" spans="1:23" hidden="1">
      <c r="A445" s="25" t="s">
        <v>7261</v>
      </c>
      <c r="B445" s="25" t="s">
        <v>7662</v>
      </c>
      <c r="C445" s="25" t="s">
        <v>7264</v>
      </c>
      <c r="D445" s="25" t="s">
        <v>1138</v>
      </c>
      <c r="E445" s="25" t="s">
        <v>8423</v>
      </c>
      <c r="F445" s="25" t="s">
        <v>8682</v>
      </c>
      <c r="G445" s="25" t="s">
        <v>8683</v>
      </c>
      <c r="H445" s="21">
        <v>3543.75</v>
      </c>
      <c r="I445" s="25" t="s">
        <v>7296</v>
      </c>
      <c r="J445" s="25" t="s">
        <v>7288</v>
      </c>
      <c r="K445" s="25" t="s">
        <v>7262</v>
      </c>
      <c r="L445" s="25" t="s">
        <v>7259</v>
      </c>
      <c r="M445" s="21">
        <v>3543.75</v>
      </c>
      <c r="N445" s="21">
        <v>3543.75</v>
      </c>
      <c r="O445" s="21">
        <v>0</v>
      </c>
      <c r="P445" s="21">
        <v>3543.75</v>
      </c>
      <c r="Q445" s="25" t="s">
        <v>8426</v>
      </c>
      <c r="R445" s="1" t="str">
        <f t="shared" si="7"/>
        <v>ST10055</v>
      </c>
      <c r="S445" t="str">
        <f>VLOOKUP(R445,Data!$C$2:$D$261,2,0)</f>
        <v>Hollyburn House</v>
      </c>
      <c r="T445">
        <f>COUNTIF('Feb 2022'!A:A,D445)+COUNTIF('Mar 2022'!A:A,D445)+COUNTIF('Apr 2022'!A:A,D445)+COUNTIF('May 2022'!A:A,D445)+COUNTIF('June 2022'!A:A,D445)+COUNTIF('July 2022'!A:A,D445)+COUNTIF('Aug 2022'!A:A,D445)+COUNTIF('Sep 2022'!A:A,D445)+COUNTIF('Oct 2022'!A:A,D445)+COUNTIF('Dec 2022'!A:A,D445)</f>
        <v>1</v>
      </c>
      <c r="U445" t="str">
        <f>VLOOKUP(Q445,'Capital Lookup'!A:B,2,FALSE)</f>
        <v>No</v>
      </c>
      <c r="V445" s="2">
        <f>IFERROR(VLOOKUP(LEFT(F445,10),'Find Purchase Orders'!B:J,9,FALSE),"")</f>
        <v>44599</v>
      </c>
      <c r="W445" s="25" t="s">
        <v>7261</v>
      </c>
    </row>
    <row r="446" spans="1:23" hidden="1">
      <c r="A446" s="25" t="s">
        <v>7261</v>
      </c>
      <c r="B446" s="25" t="s">
        <v>7662</v>
      </c>
      <c r="C446" s="25" t="s">
        <v>7264</v>
      </c>
      <c r="D446" s="25" t="s">
        <v>1138</v>
      </c>
      <c r="E446" s="25" t="s">
        <v>8423</v>
      </c>
      <c r="F446" s="25" t="s">
        <v>8684</v>
      </c>
      <c r="G446" s="25" t="s">
        <v>6141</v>
      </c>
      <c r="H446" s="21">
        <v>4915.05</v>
      </c>
      <c r="I446" s="25" t="s">
        <v>7296</v>
      </c>
      <c r="J446" s="25" t="s">
        <v>7288</v>
      </c>
      <c r="K446" s="25" t="s">
        <v>7262</v>
      </c>
      <c r="L446" s="25" t="s">
        <v>7259</v>
      </c>
      <c r="M446" s="21">
        <v>4915.05</v>
      </c>
      <c r="N446" s="21">
        <v>4915.05</v>
      </c>
      <c r="O446" s="21">
        <v>0</v>
      </c>
      <c r="P446" s="21">
        <v>4915.05</v>
      </c>
      <c r="Q446" s="25" t="s">
        <v>8426</v>
      </c>
      <c r="R446" s="1" t="str">
        <f t="shared" si="7"/>
        <v>ST10055</v>
      </c>
      <c r="S446" t="str">
        <f>VLOOKUP(R446,Data!$C$2:$D$261,2,0)</f>
        <v>Hollyburn House</v>
      </c>
      <c r="T446">
        <f>COUNTIF('Feb 2022'!A:A,D446)+COUNTIF('Mar 2022'!A:A,D446)+COUNTIF('Apr 2022'!A:A,D446)+COUNTIF('May 2022'!A:A,D446)+COUNTIF('June 2022'!A:A,D446)+COUNTIF('July 2022'!A:A,D446)+COUNTIF('Aug 2022'!A:A,D446)+COUNTIF('Sep 2022'!A:A,D446)+COUNTIF('Oct 2022'!A:A,D446)+COUNTIF('Dec 2022'!A:A,D446)</f>
        <v>1</v>
      </c>
      <c r="U446" t="str">
        <f>VLOOKUP(Q446,'Capital Lookup'!A:B,2,FALSE)</f>
        <v>No</v>
      </c>
      <c r="V446" s="2">
        <f>IFERROR(VLOOKUP(LEFT(F446,10),'Find Purchase Orders'!B:J,9,FALSE),"")</f>
        <v>44599</v>
      </c>
      <c r="W446" s="25" t="s">
        <v>7261</v>
      </c>
    </row>
    <row r="447" spans="1:23" hidden="1">
      <c r="A447" s="25" t="s">
        <v>8685</v>
      </c>
      <c r="B447" s="25" t="s">
        <v>8133</v>
      </c>
      <c r="C447" s="25" t="s">
        <v>7264</v>
      </c>
      <c r="D447" s="25" t="s">
        <v>8686</v>
      </c>
      <c r="E447" s="25" t="s">
        <v>8135</v>
      </c>
      <c r="H447" s="21">
        <v>11707.53</v>
      </c>
      <c r="I447" s="25" t="s">
        <v>7257</v>
      </c>
      <c r="K447" s="25" t="s">
        <v>7262</v>
      </c>
      <c r="L447" s="25" t="s">
        <v>7259</v>
      </c>
      <c r="M447" s="22">
        <v>0</v>
      </c>
      <c r="N447" s="22">
        <v>0</v>
      </c>
      <c r="O447" s="21">
        <v>0</v>
      </c>
      <c r="P447" s="21">
        <v>557.5</v>
      </c>
      <c r="Q447" s="25" t="s">
        <v>8136</v>
      </c>
      <c r="R447" s="1" t="str">
        <f t="shared" si="7"/>
        <v>ST10076</v>
      </c>
      <c r="S447" t="str">
        <f>VLOOKUP(R447,Data!$C$2:$D$261,2,0)</f>
        <v>The Wellington</v>
      </c>
      <c r="T447">
        <f>COUNTIF('Feb 2022'!A:A,D447)+COUNTIF('Mar 2022'!A:A,D447)+COUNTIF('Apr 2022'!A:A,D447)+COUNTIF('May 2022'!A:A,D447)+COUNTIF('June 2022'!A:A,D447)+COUNTIF('July 2022'!A:A,D447)+COUNTIF('Aug 2022'!A:A,D447)+COUNTIF('Sep 2022'!A:A,D447)+COUNTIF('Oct 2022'!A:A,D447)+COUNTIF('Dec 2022'!A:A,D447)</f>
        <v>0</v>
      </c>
      <c r="U447" t="str">
        <f>VLOOKUP(Q447,'Capital Lookup'!A:B,2,FALSE)</f>
        <v>No</v>
      </c>
      <c r="V447" s="2" t="str">
        <f>IFERROR(VLOOKUP(LEFT(F447,10),'Find Purchase Orders'!B:J,9,FALSE),"")</f>
        <v/>
      </c>
      <c r="W447" s="25" t="s">
        <v>7261</v>
      </c>
    </row>
    <row r="448" spans="1:23" hidden="1">
      <c r="A448" s="25" t="s">
        <v>7261</v>
      </c>
      <c r="B448" s="25" t="s">
        <v>8133</v>
      </c>
      <c r="C448" s="25" t="s">
        <v>7264</v>
      </c>
      <c r="D448" s="25" t="s">
        <v>1139</v>
      </c>
      <c r="E448" s="25" t="s">
        <v>8135</v>
      </c>
      <c r="F448" s="25" t="s">
        <v>8687</v>
      </c>
      <c r="G448" s="25" t="s">
        <v>8688</v>
      </c>
      <c r="H448" s="21">
        <v>7574.41</v>
      </c>
      <c r="I448" s="25" t="s">
        <v>7296</v>
      </c>
      <c r="J448" s="25" t="s">
        <v>7288</v>
      </c>
      <c r="K448" s="25" t="s">
        <v>7262</v>
      </c>
      <c r="L448" s="25" t="s">
        <v>7259</v>
      </c>
      <c r="M448" s="21">
        <v>7574.41</v>
      </c>
      <c r="N448" s="21">
        <v>7574.41</v>
      </c>
      <c r="O448" s="21">
        <v>0</v>
      </c>
      <c r="P448" s="21">
        <v>7574.41</v>
      </c>
      <c r="Q448" s="25" t="s">
        <v>8136</v>
      </c>
      <c r="R448" s="1" t="str">
        <f t="shared" si="7"/>
        <v>ST10076</v>
      </c>
      <c r="S448" t="str">
        <f>VLOOKUP(R448,Data!$C$2:$D$261,2,0)</f>
        <v>The Wellington</v>
      </c>
      <c r="T448">
        <f>COUNTIF('Feb 2022'!A:A,D448)+COUNTIF('Mar 2022'!A:A,D448)+COUNTIF('Apr 2022'!A:A,D448)+COUNTIF('May 2022'!A:A,D448)+COUNTIF('June 2022'!A:A,D448)+COUNTIF('July 2022'!A:A,D448)+COUNTIF('Aug 2022'!A:A,D448)+COUNTIF('Sep 2022'!A:A,D448)+COUNTIF('Oct 2022'!A:A,D448)+COUNTIF('Dec 2022'!A:A,D448)</f>
        <v>1</v>
      </c>
      <c r="U448" t="str">
        <f>VLOOKUP(Q448,'Capital Lookup'!A:B,2,FALSE)</f>
        <v>No</v>
      </c>
      <c r="V448" s="2">
        <f>IFERROR(VLOOKUP(LEFT(F448,10),'Find Purchase Orders'!B:J,9,FALSE),"")</f>
        <v>44596</v>
      </c>
      <c r="W448" s="25" t="s">
        <v>7261</v>
      </c>
    </row>
    <row r="449" spans="1:23" hidden="1">
      <c r="A449" s="25" t="s">
        <v>7261</v>
      </c>
      <c r="B449" s="25" t="s">
        <v>8133</v>
      </c>
      <c r="C449" s="25" t="s">
        <v>7264</v>
      </c>
      <c r="D449" s="25" t="s">
        <v>1139</v>
      </c>
      <c r="E449" s="25" t="s">
        <v>8135</v>
      </c>
      <c r="F449" s="25" t="s">
        <v>8689</v>
      </c>
      <c r="G449" s="25" t="s">
        <v>8690</v>
      </c>
      <c r="H449" s="21">
        <v>2507.4</v>
      </c>
      <c r="I449" s="25" t="s">
        <v>7296</v>
      </c>
      <c r="J449" s="25" t="s">
        <v>7288</v>
      </c>
      <c r="K449" s="25" t="s">
        <v>7262</v>
      </c>
      <c r="L449" s="25" t="s">
        <v>7259</v>
      </c>
      <c r="M449" s="21">
        <v>2507.4</v>
      </c>
      <c r="N449" s="21">
        <v>2507.4</v>
      </c>
      <c r="O449" s="21">
        <v>0</v>
      </c>
      <c r="P449" s="21">
        <v>2507.4</v>
      </c>
      <c r="Q449" s="25" t="s">
        <v>8136</v>
      </c>
      <c r="R449" s="1" t="str">
        <f t="shared" si="7"/>
        <v>ST10076</v>
      </c>
      <c r="S449" t="str">
        <f>VLOOKUP(R449,Data!$C$2:$D$261,2,0)</f>
        <v>The Wellington</v>
      </c>
      <c r="T449">
        <f>COUNTIF('Feb 2022'!A:A,D449)+COUNTIF('Mar 2022'!A:A,D449)+COUNTIF('Apr 2022'!A:A,D449)+COUNTIF('May 2022'!A:A,D449)+COUNTIF('June 2022'!A:A,D449)+COUNTIF('July 2022'!A:A,D449)+COUNTIF('Aug 2022'!A:A,D449)+COUNTIF('Sep 2022'!A:A,D449)+COUNTIF('Oct 2022'!A:A,D449)+COUNTIF('Dec 2022'!A:A,D449)</f>
        <v>1</v>
      </c>
      <c r="U449" t="str">
        <f>VLOOKUP(Q449,'Capital Lookup'!A:B,2,FALSE)</f>
        <v>No</v>
      </c>
      <c r="V449" s="2">
        <f>IFERROR(VLOOKUP(LEFT(F449,10),'Find Purchase Orders'!B:J,9,FALSE),"")</f>
        <v>44596</v>
      </c>
      <c r="W449" s="25" t="s">
        <v>7261</v>
      </c>
    </row>
    <row r="450" spans="1:23" hidden="1">
      <c r="A450" s="25" t="s">
        <v>7573</v>
      </c>
      <c r="B450" s="25" t="s">
        <v>7574</v>
      </c>
      <c r="C450" s="25" t="s">
        <v>7254</v>
      </c>
      <c r="D450" s="25" t="s">
        <v>1140</v>
      </c>
      <c r="E450" s="25" t="s">
        <v>7576</v>
      </c>
      <c r="F450" s="25" t="s">
        <v>8691</v>
      </c>
      <c r="G450" s="25" t="s">
        <v>8692</v>
      </c>
      <c r="H450" s="21">
        <v>3192.25</v>
      </c>
      <c r="I450" s="25" t="s">
        <v>7296</v>
      </c>
      <c r="J450" s="25" t="s">
        <v>7288</v>
      </c>
      <c r="K450" s="25" t="s">
        <v>7579</v>
      </c>
      <c r="L450" s="25" t="s">
        <v>7580</v>
      </c>
      <c r="M450" s="21">
        <v>3192.25</v>
      </c>
      <c r="N450" s="21">
        <v>3304.12</v>
      </c>
      <c r="O450" s="21">
        <v>-111.87</v>
      </c>
      <c r="P450" s="21">
        <v>3192.25</v>
      </c>
      <c r="Q450" s="25" t="s">
        <v>8693</v>
      </c>
      <c r="R450" s="1" t="str">
        <f t="shared" si="7"/>
        <v>ST10039</v>
      </c>
      <c r="S450" t="str">
        <f>VLOOKUP(R450,Data!$C$2:$D$261,2,0)</f>
        <v>Barrhaven</v>
      </c>
      <c r="T450">
        <f>COUNTIF('Feb 2022'!A:A,D450)+COUNTIF('Mar 2022'!A:A,D450)+COUNTIF('Apr 2022'!A:A,D450)+COUNTIF('May 2022'!A:A,D450)+COUNTIF('June 2022'!A:A,D450)+COUNTIF('July 2022'!A:A,D450)+COUNTIF('Aug 2022'!A:A,D450)+COUNTIF('Sep 2022'!A:A,D450)+COUNTIF('Oct 2022'!A:A,D450)+COUNTIF('Dec 2022'!A:A,D450)</f>
        <v>1</v>
      </c>
      <c r="U450" t="str">
        <f>VLOOKUP(Q450,'Capital Lookup'!A:B,2,FALSE)</f>
        <v>No</v>
      </c>
      <c r="V450" s="2">
        <f>IFERROR(VLOOKUP(LEFT(F450,10),'Find Purchase Orders'!B:J,9,FALSE),"")</f>
        <v>44599</v>
      </c>
      <c r="W450" s="25" t="s">
        <v>7261</v>
      </c>
    </row>
    <row r="451" spans="1:23" hidden="1">
      <c r="A451" s="25" t="s">
        <v>7573</v>
      </c>
      <c r="B451" s="25" t="s">
        <v>7574</v>
      </c>
      <c r="C451" s="25" t="s">
        <v>7254</v>
      </c>
      <c r="D451" s="25" t="s">
        <v>1141</v>
      </c>
      <c r="E451" s="25" t="s">
        <v>7576</v>
      </c>
      <c r="F451" s="25" t="s">
        <v>8694</v>
      </c>
      <c r="G451" s="25" t="s">
        <v>8695</v>
      </c>
      <c r="H451" s="21">
        <v>2240.5100000000002</v>
      </c>
      <c r="I451" s="25" t="s">
        <v>7287</v>
      </c>
      <c r="J451" s="25" t="s">
        <v>7288</v>
      </c>
      <c r="K451" s="25" t="s">
        <v>8696</v>
      </c>
      <c r="L451" s="25" t="s">
        <v>8697</v>
      </c>
      <c r="M451" s="21">
        <v>2240.5100000000002</v>
      </c>
      <c r="N451" s="22">
        <v>0</v>
      </c>
      <c r="O451" s="21">
        <v>2240.5100000000002</v>
      </c>
      <c r="P451" s="21">
        <v>257.76</v>
      </c>
      <c r="Q451" s="25" t="s">
        <v>8698</v>
      </c>
      <c r="R451" s="1" t="str">
        <f t="shared" si="7"/>
        <v>ST10039</v>
      </c>
      <c r="S451" t="str">
        <f>VLOOKUP(R451,Data!$C$2:$D$261,2,0)</f>
        <v>Barrhaven</v>
      </c>
      <c r="T451">
        <f>COUNTIF('Feb 2022'!A:A,D451)+COUNTIF('Mar 2022'!A:A,D451)+COUNTIF('Apr 2022'!A:A,D451)+COUNTIF('May 2022'!A:A,D451)+COUNTIF('June 2022'!A:A,D451)+COUNTIF('July 2022'!A:A,D451)+COUNTIF('Aug 2022'!A:A,D451)+COUNTIF('Sep 2022'!A:A,D451)+COUNTIF('Oct 2022'!A:A,D451)+COUNTIF('Dec 2022'!A:A,D451)</f>
        <v>1</v>
      </c>
      <c r="U451" t="str">
        <f>VLOOKUP(Q451,'Capital Lookup'!A:B,2,FALSE)</f>
        <v>No</v>
      </c>
      <c r="V451" s="2">
        <f>IFERROR(VLOOKUP(LEFT(F451,10),'Find Purchase Orders'!B:J,9,FALSE),"")</f>
        <v>44620</v>
      </c>
      <c r="W451" s="25" t="s">
        <v>7261</v>
      </c>
    </row>
    <row r="452" spans="1:23" hidden="1">
      <c r="A452" s="25" t="s">
        <v>7269</v>
      </c>
      <c r="B452" s="25" t="s">
        <v>8699</v>
      </c>
      <c r="C452" s="25" t="s">
        <v>7271</v>
      </c>
      <c r="D452" s="25" t="s">
        <v>8700</v>
      </c>
      <c r="E452" s="25" t="s">
        <v>8577</v>
      </c>
      <c r="F452" s="25" t="s">
        <v>8701</v>
      </c>
      <c r="G452" s="25" t="s">
        <v>8702</v>
      </c>
      <c r="H452" s="21">
        <v>313786.17</v>
      </c>
      <c r="I452" s="25" t="s">
        <v>7339</v>
      </c>
      <c r="J452" s="25" t="s">
        <v>7288</v>
      </c>
      <c r="K452" s="25" t="s">
        <v>7598</v>
      </c>
      <c r="L452" s="25" t="s">
        <v>7267</v>
      </c>
      <c r="M452" s="21">
        <v>313786.17</v>
      </c>
      <c r="N452" s="21">
        <v>339073.41</v>
      </c>
      <c r="O452" s="21">
        <v>-25287.24</v>
      </c>
      <c r="P452" s="21">
        <v>145686.43</v>
      </c>
      <c r="Q452" s="25" t="s">
        <v>8703</v>
      </c>
      <c r="R452" s="1" t="str">
        <f t="shared" si="7"/>
        <v>ST10198</v>
      </c>
      <c r="S452" t="str">
        <f>VLOOKUP(R452,Data!$C$2:$D$261,2,0)</f>
        <v>Poseidon Care Centre</v>
      </c>
      <c r="T452">
        <f>COUNTIF('Feb 2022'!A:A,D452)+COUNTIF('Mar 2022'!A:A,D452)+COUNTIF('Apr 2022'!A:A,D452)+COUNTIF('May 2022'!A:A,D452)+COUNTIF('June 2022'!A:A,D452)+COUNTIF('July 2022'!A:A,D452)+COUNTIF('Aug 2022'!A:A,D452)+COUNTIF('Sep 2022'!A:A,D452)+COUNTIF('Oct 2022'!A:A,D452)+COUNTIF('Dec 2022'!A:A,D452)</f>
        <v>0</v>
      </c>
      <c r="U452" t="str">
        <f>VLOOKUP(Q452,'Capital Lookup'!A:B,2,FALSE)</f>
        <v>No</v>
      </c>
      <c r="V452" s="2">
        <f>IFERROR(VLOOKUP(LEFT(F452,10),'Find Purchase Orders'!B:J,9,FALSE),"")</f>
        <v>44616</v>
      </c>
      <c r="W452" s="25" t="s">
        <v>7261</v>
      </c>
    </row>
    <row r="453" spans="1:23" hidden="1">
      <c r="A453" s="25" t="s">
        <v>7425</v>
      </c>
      <c r="B453" s="25" t="s">
        <v>7426</v>
      </c>
      <c r="C453" s="25" t="s">
        <v>7271</v>
      </c>
      <c r="D453" s="25" t="s">
        <v>1142</v>
      </c>
      <c r="E453" s="25" t="s">
        <v>7428</v>
      </c>
      <c r="F453" s="25" t="s">
        <v>8704</v>
      </c>
      <c r="G453" s="25" t="s">
        <v>8705</v>
      </c>
      <c r="H453" s="21">
        <v>6227.71</v>
      </c>
      <c r="I453" s="25" t="s">
        <v>7296</v>
      </c>
      <c r="J453" s="25" t="s">
        <v>7288</v>
      </c>
      <c r="K453" s="25" t="s">
        <v>7262</v>
      </c>
      <c r="L453" s="25" t="s">
        <v>7259</v>
      </c>
      <c r="M453" s="21">
        <v>6227.71</v>
      </c>
      <c r="N453" s="21">
        <v>6227.71</v>
      </c>
      <c r="O453" s="21">
        <v>0</v>
      </c>
      <c r="P453" s="21">
        <v>6227.71</v>
      </c>
      <c r="Q453" s="25" t="s">
        <v>7429</v>
      </c>
      <c r="R453" s="1" t="str">
        <f t="shared" si="7"/>
        <v>ST10188</v>
      </c>
      <c r="S453" t="str">
        <f>VLOOKUP(R453,Data!$C$2:$D$261,2,0)</f>
        <v>Telfer Place</v>
      </c>
      <c r="T453">
        <f>COUNTIF('Feb 2022'!A:A,D453)+COUNTIF('Mar 2022'!A:A,D453)+COUNTIF('Apr 2022'!A:A,D453)+COUNTIF('May 2022'!A:A,D453)+COUNTIF('June 2022'!A:A,D453)+COUNTIF('July 2022'!A:A,D453)+COUNTIF('Aug 2022'!A:A,D453)+COUNTIF('Sep 2022'!A:A,D453)+COUNTIF('Oct 2022'!A:A,D453)+COUNTIF('Dec 2022'!A:A,D453)</f>
        <v>1</v>
      </c>
      <c r="U453" t="str">
        <f>VLOOKUP(Q453,'Capital Lookup'!A:B,2,FALSE)</f>
        <v>No</v>
      </c>
      <c r="V453" s="2">
        <f>IFERROR(VLOOKUP(LEFT(F453,10),'Find Purchase Orders'!B:J,9,FALSE),"")</f>
        <v>44595</v>
      </c>
      <c r="W453" s="25" t="s">
        <v>7261</v>
      </c>
    </row>
    <row r="454" spans="1:23" hidden="1">
      <c r="A454" s="25" t="s">
        <v>7425</v>
      </c>
      <c r="B454" s="25" t="s">
        <v>7426</v>
      </c>
      <c r="C454" s="25" t="s">
        <v>7271</v>
      </c>
      <c r="D454" s="25" t="s">
        <v>1142</v>
      </c>
      <c r="E454" s="25" t="s">
        <v>7428</v>
      </c>
      <c r="F454" s="25" t="s">
        <v>8706</v>
      </c>
      <c r="G454" s="25" t="s">
        <v>8707</v>
      </c>
      <c r="H454" s="21">
        <v>593.25</v>
      </c>
      <c r="I454" s="25" t="s">
        <v>7296</v>
      </c>
      <c r="J454" s="25" t="s">
        <v>7288</v>
      </c>
      <c r="K454" s="25" t="s">
        <v>7262</v>
      </c>
      <c r="L454" s="25" t="s">
        <v>7259</v>
      </c>
      <c r="M454" s="21">
        <v>593.25</v>
      </c>
      <c r="N454" s="21">
        <v>593.25</v>
      </c>
      <c r="O454" s="21">
        <v>0</v>
      </c>
      <c r="P454" s="21">
        <v>593.25</v>
      </c>
      <c r="Q454" s="25" t="s">
        <v>7429</v>
      </c>
      <c r="R454" s="1" t="str">
        <f t="shared" si="7"/>
        <v>ST10188</v>
      </c>
      <c r="S454" t="str">
        <f>VLOOKUP(R454,Data!$C$2:$D$261,2,0)</f>
        <v>Telfer Place</v>
      </c>
      <c r="T454">
        <f>COUNTIF('Feb 2022'!A:A,D454)+COUNTIF('Mar 2022'!A:A,D454)+COUNTIF('Apr 2022'!A:A,D454)+COUNTIF('May 2022'!A:A,D454)+COUNTIF('June 2022'!A:A,D454)+COUNTIF('July 2022'!A:A,D454)+COUNTIF('Aug 2022'!A:A,D454)+COUNTIF('Sep 2022'!A:A,D454)+COUNTIF('Oct 2022'!A:A,D454)+COUNTIF('Dec 2022'!A:A,D454)</f>
        <v>1</v>
      </c>
      <c r="U454" t="str">
        <f>VLOOKUP(Q454,'Capital Lookup'!A:B,2,FALSE)</f>
        <v>No</v>
      </c>
      <c r="V454" s="2">
        <f>IFERROR(VLOOKUP(LEFT(F454,10),'Find Purchase Orders'!B:J,9,FALSE),"")</f>
        <v>44595</v>
      </c>
      <c r="W454" s="25" t="s">
        <v>7261</v>
      </c>
    </row>
    <row r="455" spans="1:23" hidden="1">
      <c r="A455" s="25" t="s">
        <v>7425</v>
      </c>
      <c r="B455" s="25" t="s">
        <v>7426</v>
      </c>
      <c r="C455" s="25" t="s">
        <v>7271</v>
      </c>
      <c r="D455" s="25" t="s">
        <v>1143</v>
      </c>
      <c r="E455" s="25" t="s">
        <v>7428</v>
      </c>
      <c r="F455" s="25" t="s">
        <v>8708</v>
      </c>
      <c r="G455" s="25" t="s">
        <v>8709</v>
      </c>
      <c r="H455" s="21">
        <v>21158.5</v>
      </c>
      <c r="I455" s="25" t="s">
        <v>7296</v>
      </c>
      <c r="J455" s="25" t="s">
        <v>7288</v>
      </c>
      <c r="K455" s="25" t="s">
        <v>7262</v>
      </c>
      <c r="L455" s="25" t="s">
        <v>7259</v>
      </c>
      <c r="M455" s="21">
        <v>21158.5</v>
      </c>
      <c r="N455" s="21">
        <v>21751.75</v>
      </c>
      <c r="O455" s="21">
        <v>-593.25</v>
      </c>
      <c r="P455" s="21">
        <v>21158.5</v>
      </c>
      <c r="Q455" s="25" t="s">
        <v>7429</v>
      </c>
      <c r="R455" s="1" t="str">
        <f t="shared" si="7"/>
        <v>ST10188</v>
      </c>
      <c r="S455" t="str">
        <f>VLOOKUP(R455,Data!$C$2:$D$261,2,0)</f>
        <v>Telfer Place</v>
      </c>
      <c r="T455">
        <f>COUNTIF('Feb 2022'!A:A,D455)+COUNTIF('Mar 2022'!A:A,D455)+COUNTIF('Apr 2022'!A:A,D455)+COUNTIF('May 2022'!A:A,D455)+COUNTIF('June 2022'!A:A,D455)+COUNTIF('July 2022'!A:A,D455)+COUNTIF('Aug 2022'!A:A,D455)+COUNTIF('Sep 2022'!A:A,D455)+COUNTIF('Oct 2022'!A:A,D455)+COUNTIF('Dec 2022'!A:A,D455)</f>
        <v>1</v>
      </c>
      <c r="U455" t="str">
        <f>VLOOKUP(Q455,'Capital Lookup'!A:B,2,FALSE)</f>
        <v>No</v>
      </c>
      <c r="V455" s="2">
        <f>IFERROR(VLOOKUP(LEFT(F455,10),'Find Purchase Orders'!B:J,9,FALSE),"")</f>
        <v>44595</v>
      </c>
      <c r="W455" s="25" t="s">
        <v>7261</v>
      </c>
    </row>
    <row r="456" spans="1:23" hidden="1">
      <c r="A456" s="25" t="s">
        <v>7425</v>
      </c>
      <c r="B456" s="25" t="s">
        <v>7426</v>
      </c>
      <c r="C456" s="25" t="s">
        <v>7271</v>
      </c>
      <c r="D456" s="25" t="s">
        <v>1143</v>
      </c>
      <c r="E456" s="25" t="s">
        <v>7428</v>
      </c>
      <c r="F456" s="25" t="s">
        <v>8710</v>
      </c>
      <c r="G456" s="25" t="s">
        <v>8711</v>
      </c>
      <c r="H456" s="21">
        <v>593.25</v>
      </c>
      <c r="I456" s="25" t="s">
        <v>7296</v>
      </c>
      <c r="J456" s="25" t="s">
        <v>7288</v>
      </c>
      <c r="K456" s="25" t="s">
        <v>7262</v>
      </c>
      <c r="L456" s="25" t="s">
        <v>7259</v>
      </c>
      <c r="M456" s="21">
        <v>593.25</v>
      </c>
      <c r="N456" s="22">
        <v>0</v>
      </c>
      <c r="O456" s="21">
        <v>593.25</v>
      </c>
      <c r="P456" s="21">
        <v>593.25</v>
      </c>
      <c r="Q456" s="25" t="s">
        <v>7429</v>
      </c>
      <c r="R456" s="1" t="str">
        <f t="shared" si="7"/>
        <v>ST10188</v>
      </c>
      <c r="S456" t="str">
        <f>VLOOKUP(R456,Data!$C$2:$D$261,2,0)</f>
        <v>Telfer Place</v>
      </c>
      <c r="T456">
        <f>COUNTIF('Feb 2022'!A:A,D456)+COUNTIF('Mar 2022'!A:A,D456)+COUNTIF('Apr 2022'!A:A,D456)+COUNTIF('May 2022'!A:A,D456)+COUNTIF('June 2022'!A:A,D456)+COUNTIF('July 2022'!A:A,D456)+COUNTIF('Aug 2022'!A:A,D456)+COUNTIF('Sep 2022'!A:A,D456)+COUNTIF('Oct 2022'!A:A,D456)+COUNTIF('Dec 2022'!A:A,D456)</f>
        <v>1</v>
      </c>
      <c r="U456" t="str">
        <f>VLOOKUP(Q456,'Capital Lookup'!A:B,2,FALSE)</f>
        <v>No</v>
      </c>
      <c r="V456" s="2">
        <f>IFERROR(VLOOKUP(LEFT(F456,10),'Find Purchase Orders'!B:J,9,FALSE),"")</f>
        <v>44595</v>
      </c>
      <c r="W456" s="25" t="s">
        <v>7261</v>
      </c>
    </row>
    <row r="457" spans="1:23" hidden="1">
      <c r="A457" s="25" t="s">
        <v>7425</v>
      </c>
      <c r="B457" s="25" t="s">
        <v>7426</v>
      </c>
      <c r="C457" s="25" t="s">
        <v>7271</v>
      </c>
      <c r="D457" s="25" t="s">
        <v>1144</v>
      </c>
      <c r="E457" s="25" t="s">
        <v>7428</v>
      </c>
      <c r="F457" s="25" t="s">
        <v>8712</v>
      </c>
      <c r="G457" s="25" t="s">
        <v>8713</v>
      </c>
      <c r="H457" s="21">
        <v>7305.5</v>
      </c>
      <c r="I457" s="25" t="s">
        <v>7296</v>
      </c>
      <c r="J457" s="25" t="s">
        <v>7288</v>
      </c>
      <c r="K457" s="25" t="s">
        <v>7262</v>
      </c>
      <c r="L457" s="25" t="s">
        <v>7259</v>
      </c>
      <c r="M457" s="21">
        <v>7305.5</v>
      </c>
      <c r="N457" s="21">
        <v>7305.5</v>
      </c>
      <c r="O457" s="21">
        <v>0</v>
      </c>
      <c r="P457" s="21">
        <v>7305.5</v>
      </c>
      <c r="Q457" s="25" t="s">
        <v>7429</v>
      </c>
      <c r="R457" s="1" t="str">
        <f t="shared" si="7"/>
        <v>ST10188</v>
      </c>
      <c r="S457" t="str">
        <f>VLOOKUP(R457,Data!$C$2:$D$261,2,0)</f>
        <v>Telfer Place</v>
      </c>
      <c r="T457">
        <f>COUNTIF('Feb 2022'!A:A,D457)+COUNTIF('Mar 2022'!A:A,D457)+COUNTIF('Apr 2022'!A:A,D457)+COUNTIF('May 2022'!A:A,D457)+COUNTIF('June 2022'!A:A,D457)+COUNTIF('July 2022'!A:A,D457)+COUNTIF('Aug 2022'!A:A,D457)+COUNTIF('Sep 2022'!A:A,D457)+COUNTIF('Oct 2022'!A:A,D457)+COUNTIF('Dec 2022'!A:A,D457)</f>
        <v>1</v>
      </c>
      <c r="U457" t="str">
        <f>VLOOKUP(Q457,'Capital Lookup'!A:B,2,FALSE)</f>
        <v>No</v>
      </c>
      <c r="V457" s="2">
        <f>IFERROR(VLOOKUP(LEFT(F457,10),'Find Purchase Orders'!B:J,9,FALSE),"")</f>
        <v>44599</v>
      </c>
      <c r="W457" s="25" t="s">
        <v>7261</v>
      </c>
    </row>
    <row r="458" spans="1:23" hidden="1">
      <c r="A458" s="25" t="s">
        <v>7425</v>
      </c>
      <c r="B458" s="25" t="s">
        <v>7426</v>
      </c>
      <c r="C458" s="25" t="s">
        <v>7271</v>
      </c>
      <c r="D458" s="25" t="s">
        <v>1144</v>
      </c>
      <c r="E458" s="25" t="s">
        <v>7428</v>
      </c>
      <c r="F458" s="25" t="s">
        <v>8714</v>
      </c>
      <c r="G458" s="25" t="s">
        <v>8715</v>
      </c>
      <c r="H458" s="21">
        <v>1146.95</v>
      </c>
      <c r="I458" s="25" t="s">
        <v>7296</v>
      </c>
      <c r="J458" s="25" t="s">
        <v>7288</v>
      </c>
      <c r="K458" s="25" t="s">
        <v>7262</v>
      </c>
      <c r="L458" s="25" t="s">
        <v>7259</v>
      </c>
      <c r="M458" s="21">
        <v>1146.95</v>
      </c>
      <c r="N458" s="21">
        <v>1146.95</v>
      </c>
      <c r="O458" s="21">
        <v>0</v>
      </c>
      <c r="P458" s="21">
        <v>1146.95</v>
      </c>
      <c r="Q458" s="25" t="s">
        <v>7429</v>
      </c>
      <c r="R458" s="1" t="str">
        <f t="shared" si="7"/>
        <v>ST10188</v>
      </c>
      <c r="S458" t="str">
        <f>VLOOKUP(R458,Data!$C$2:$D$261,2,0)</f>
        <v>Telfer Place</v>
      </c>
      <c r="T458">
        <f>COUNTIF('Feb 2022'!A:A,D458)+COUNTIF('Mar 2022'!A:A,D458)+COUNTIF('Apr 2022'!A:A,D458)+COUNTIF('May 2022'!A:A,D458)+COUNTIF('June 2022'!A:A,D458)+COUNTIF('July 2022'!A:A,D458)+COUNTIF('Aug 2022'!A:A,D458)+COUNTIF('Sep 2022'!A:A,D458)+COUNTIF('Oct 2022'!A:A,D458)+COUNTIF('Dec 2022'!A:A,D458)</f>
        <v>1</v>
      </c>
      <c r="U458" t="str">
        <f>VLOOKUP(Q458,'Capital Lookup'!A:B,2,FALSE)</f>
        <v>No</v>
      </c>
      <c r="V458" s="2">
        <f>IFERROR(VLOOKUP(LEFT(F458,10),'Find Purchase Orders'!B:J,9,FALSE),"")</f>
        <v>44599</v>
      </c>
      <c r="W458" s="25" t="s">
        <v>7261</v>
      </c>
    </row>
    <row r="459" spans="1:23" hidden="1">
      <c r="A459" s="25" t="s">
        <v>7269</v>
      </c>
      <c r="B459" s="25" t="s">
        <v>8013</v>
      </c>
      <c r="C459" s="25" t="s">
        <v>7271</v>
      </c>
      <c r="D459" s="25" t="s">
        <v>1145</v>
      </c>
      <c r="E459" s="25" t="s">
        <v>7500</v>
      </c>
      <c r="F459" s="25" t="s">
        <v>8716</v>
      </c>
      <c r="G459" s="25" t="s">
        <v>8717</v>
      </c>
      <c r="H459" s="21">
        <v>986.49</v>
      </c>
      <c r="I459" s="25" t="s">
        <v>7296</v>
      </c>
      <c r="J459" s="25" t="s">
        <v>7288</v>
      </c>
      <c r="K459" s="25" t="s">
        <v>7495</v>
      </c>
      <c r="L459" s="25" t="s">
        <v>7745</v>
      </c>
      <c r="M459" s="21">
        <v>2867.26</v>
      </c>
      <c r="N459" s="21">
        <v>2867.26</v>
      </c>
      <c r="O459" s="21">
        <v>0</v>
      </c>
      <c r="P459" s="21">
        <v>2650.89</v>
      </c>
      <c r="Q459" s="25" t="s">
        <v>8718</v>
      </c>
      <c r="R459" s="1" t="str">
        <f t="shared" si="7"/>
        <v>ST10168</v>
      </c>
      <c r="S459" t="str">
        <f>VLOOKUP(R459,Data!$C$2:$D$261,2,0)</f>
        <v>Westside</v>
      </c>
      <c r="T459">
        <f>COUNTIF('Feb 2022'!A:A,D459)+COUNTIF('Mar 2022'!A:A,D459)+COUNTIF('Apr 2022'!A:A,D459)+COUNTIF('May 2022'!A:A,D459)+COUNTIF('June 2022'!A:A,D459)+COUNTIF('July 2022'!A:A,D459)+COUNTIF('Aug 2022'!A:A,D459)+COUNTIF('Sep 2022'!A:A,D459)+COUNTIF('Oct 2022'!A:A,D459)+COUNTIF('Dec 2022'!A:A,D459)</f>
        <v>1</v>
      </c>
      <c r="U459" t="str">
        <f>VLOOKUP(Q459,'Capital Lookup'!A:B,2,FALSE)</f>
        <v>No</v>
      </c>
      <c r="V459" s="2">
        <f>IFERROR(VLOOKUP(LEFT(F459,10),'Find Purchase Orders'!B:J,9,FALSE),"")</f>
        <v>44599</v>
      </c>
      <c r="W459" s="25" t="s">
        <v>7261</v>
      </c>
    </row>
    <row r="460" spans="1:23" hidden="1">
      <c r="A460" s="25" t="s">
        <v>7261</v>
      </c>
      <c r="B460" s="25" t="s">
        <v>8133</v>
      </c>
      <c r="C460" s="25" t="s">
        <v>7264</v>
      </c>
      <c r="D460" s="25" t="s">
        <v>1146</v>
      </c>
      <c r="E460" s="25" t="s">
        <v>8135</v>
      </c>
      <c r="F460" s="25" t="s">
        <v>8719</v>
      </c>
      <c r="G460" s="25" t="s">
        <v>8720</v>
      </c>
      <c r="H460" s="21">
        <v>525</v>
      </c>
      <c r="I460" s="25" t="s">
        <v>7296</v>
      </c>
      <c r="J460" s="25" t="s">
        <v>7288</v>
      </c>
      <c r="K460" s="25" t="s">
        <v>7262</v>
      </c>
      <c r="L460" s="25" t="s">
        <v>7259</v>
      </c>
      <c r="M460" s="21">
        <v>525</v>
      </c>
      <c r="N460" s="21">
        <v>525</v>
      </c>
      <c r="O460" s="21">
        <v>0</v>
      </c>
      <c r="P460" s="21">
        <v>525</v>
      </c>
      <c r="Q460" s="25" t="s">
        <v>8136</v>
      </c>
      <c r="R460" s="1" t="str">
        <f t="shared" ref="R460:R523" si="8">CONCATENATE("ST",LEFT(B460,5))</f>
        <v>ST10076</v>
      </c>
      <c r="S460" t="str">
        <f>VLOOKUP(R460,Data!$C$2:$D$261,2,0)</f>
        <v>The Wellington</v>
      </c>
      <c r="T460">
        <f>COUNTIF('Feb 2022'!A:A,D460)+COUNTIF('Mar 2022'!A:A,D460)+COUNTIF('Apr 2022'!A:A,D460)+COUNTIF('May 2022'!A:A,D460)+COUNTIF('June 2022'!A:A,D460)+COUNTIF('July 2022'!A:A,D460)+COUNTIF('Aug 2022'!A:A,D460)+COUNTIF('Sep 2022'!A:A,D460)+COUNTIF('Oct 2022'!A:A,D460)+COUNTIF('Dec 2022'!A:A,D460)</f>
        <v>1</v>
      </c>
      <c r="U460" t="str">
        <f>VLOOKUP(Q460,'Capital Lookup'!A:B,2,FALSE)</f>
        <v>No</v>
      </c>
      <c r="V460" s="2">
        <f>IFERROR(VLOOKUP(LEFT(F460,10),'Find Purchase Orders'!B:J,9,FALSE),"")</f>
        <v>44596</v>
      </c>
      <c r="W460" s="25" t="s">
        <v>7261</v>
      </c>
    </row>
    <row r="461" spans="1:23" hidden="1">
      <c r="A461" s="25" t="s">
        <v>7261</v>
      </c>
      <c r="B461" s="25" t="s">
        <v>8133</v>
      </c>
      <c r="C461" s="25" t="s">
        <v>7264</v>
      </c>
      <c r="D461" s="25" t="s">
        <v>1146</v>
      </c>
      <c r="E461" s="25" t="s">
        <v>8135</v>
      </c>
      <c r="F461" s="25" t="s">
        <v>8721</v>
      </c>
      <c r="G461" s="25" t="s">
        <v>8722</v>
      </c>
      <c r="H461" s="21">
        <v>11182.53</v>
      </c>
      <c r="I461" s="25" t="s">
        <v>7296</v>
      </c>
      <c r="J461" s="25" t="s">
        <v>7288</v>
      </c>
      <c r="K461" s="25" t="s">
        <v>7262</v>
      </c>
      <c r="L461" s="25" t="s">
        <v>7259</v>
      </c>
      <c r="M461" s="21">
        <v>11182.53</v>
      </c>
      <c r="N461" s="21">
        <v>11182.53</v>
      </c>
      <c r="O461" s="21">
        <v>0</v>
      </c>
      <c r="P461" s="21">
        <v>11182.53</v>
      </c>
      <c r="Q461" s="25" t="s">
        <v>8136</v>
      </c>
      <c r="R461" s="1" t="str">
        <f t="shared" si="8"/>
        <v>ST10076</v>
      </c>
      <c r="S461" t="str">
        <f>VLOOKUP(R461,Data!$C$2:$D$261,2,0)</f>
        <v>The Wellington</v>
      </c>
      <c r="T461">
        <f>COUNTIF('Feb 2022'!A:A,D461)+COUNTIF('Mar 2022'!A:A,D461)+COUNTIF('Apr 2022'!A:A,D461)+COUNTIF('May 2022'!A:A,D461)+COUNTIF('June 2022'!A:A,D461)+COUNTIF('July 2022'!A:A,D461)+COUNTIF('Aug 2022'!A:A,D461)+COUNTIF('Sep 2022'!A:A,D461)+COUNTIF('Oct 2022'!A:A,D461)+COUNTIF('Dec 2022'!A:A,D461)</f>
        <v>1</v>
      </c>
      <c r="U461" t="str">
        <f>VLOOKUP(Q461,'Capital Lookup'!A:B,2,FALSE)</f>
        <v>No</v>
      </c>
      <c r="V461" s="2">
        <f>IFERROR(VLOOKUP(LEFT(F461,10),'Find Purchase Orders'!B:J,9,FALSE),"")</f>
        <v>44596</v>
      </c>
      <c r="W461" s="25" t="s">
        <v>7261</v>
      </c>
    </row>
    <row r="462" spans="1:23" hidden="1">
      <c r="A462" s="25" t="s">
        <v>8723</v>
      </c>
      <c r="B462" s="25" t="s">
        <v>8501</v>
      </c>
      <c r="C462" s="25" t="s">
        <v>7264</v>
      </c>
      <c r="D462" s="25" t="s">
        <v>1147</v>
      </c>
      <c r="E462" s="25" t="s">
        <v>8503</v>
      </c>
      <c r="F462" s="25" t="s">
        <v>8724</v>
      </c>
      <c r="G462" s="25" t="s">
        <v>8725</v>
      </c>
      <c r="H462" s="21">
        <v>7761.97</v>
      </c>
      <c r="I462" s="25" t="s">
        <v>7296</v>
      </c>
      <c r="J462" s="25" t="s">
        <v>7288</v>
      </c>
      <c r="K462" s="25" t="s">
        <v>8726</v>
      </c>
      <c r="L462" s="25" t="s">
        <v>8659</v>
      </c>
      <c r="M462" s="21">
        <v>7761.97</v>
      </c>
      <c r="N462" s="21">
        <v>7761.97</v>
      </c>
      <c r="O462" s="21">
        <v>0</v>
      </c>
      <c r="P462" s="21">
        <v>7761.97</v>
      </c>
      <c r="Q462" s="25" t="s">
        <v>8660</v>
      </c>
      <c r="R462" s="1" t="str">
        <f t="shared" si="8"/>
        <v>ST10005</v>
      </c>
      <c r="S462" t="str">
        <f>VLOOKUP(R462,Data!$C$2:$D$261,2,0)</f>
        <v>The Kensington Oakville</v>
      </c>
      <c r="T462">
        <f>COUNTIF('Feb 2022'!A:A,D462)+COUNTIF('Mar 2022'!A:A,D462)+COUNTIF('Apr 2022'!A:A,D462)+COUNTIF('May 2022'!A:A,D462)+COUNTIF('June 2022'!A:A,D462)+COUNTIF('July 2022'!A:A,D462)+COUNTIF('Aug 2022'!A:A,D462)+COUNTIF('Sep 2022'!A:A,D462)+COUNTIF('Oct 2022'!A:A,D462)+COUNTIF('Dec 2022'!A:A,D462)</f>
        <v>1</v>
      </c>
      <c r="U462" t="e">
        <f>VLOOKUP(Q462,'Capital Lookup'!A:B,2,FALSE)</f>
        <v>#N/A</v>
      </c>
      <c r="V462" s="2">
        <f>IFERROR(VLOOKUP(LEFT(F462,10),'Find Purchase Orders'!B:J,9,FALSE),"")</f>
        <v>44596</v>
      </c>
      <c r="W462" s="25" t="s">
        <v>7261</v>
      </c>
    </row>
    <row r="463" spans="1:23" hidden="1">
      <c r="A463" s="25" t="s">
        <v>7478</v>
      </c>
      <c r="B463" s="25" t="s">
        <v>7971</v>
      </c>
      <c r="C463" s="25" t="s">
        <v>7587</v>
      </c>
      <c r="D463" s="25" t="s">
        <v>1148</v>
      </c>
      <c r="E463" s="25" t="s">
        <v>8140</v>
      </c>
      <c r="F463" s="25" t="s">
        <v>8727</v>
      </c>
      <c r="G463" s="25" t="s">
        <v>8728</v>
      </c>
      <c r="H463" s="21">
        <v>1790.67</v>
      </c>
      <c r="I463" s="25" t="s">
        <v>7296</v>
      </c>
      <c r="J463" s="25" t="s">
        <v>7288</v>
      </c>
      <c r="K463" s="25" t="s">
        <v>7495</v>
      </c>
      <c r="L463" s="25" t="s">
        <v>7740</v>
      </c>
      <c r="M463" s="21">
        <v>1790.67</v>
      </c>
      <c r="N463" s="21">
        <v>1790.67</v>
      </c>
      <c r="O463" s="21">
        <v>0</v>
      </c>
      <c r="P463" s="21">
        <v>1790.67</v>
      </c>
      <c r="Q463" s="25" t="s">
        <v>8729</v>
      </c>
      <c r="R463" s="1" t="str">
        <f t="shared" si="8"/>
        <v>ST10144</v>
      </c>
      <c r="S463" t="str">
        <f>VLOOKUP(R463,Data!$C$2:$D$261,2,0)</f>
        <v>West Oak Village</v>
      </c>
      <c r="T463">
        <f>COUNTIF('Feb 2022'!A:A,D463)+COUNTIF('Mar 2022'!A:A,D463)+COUNTIF('Apr 2022'!A:A,D463)+COUNTIF('May 2022'!A:A,D463)+COUNTIF('June 2022'!A:A,D463)+COUNTIF('July 2022'!A:A,D463)+COUNTIF('Aug 2022'!A:A,D463)+COUNTIF('Sep 2022'!A:A,D463)+COUNTIF('Oct 2022'!A:A,D463)+COUNTIF('Dec 2022'!A:A,D463)</f>
        <v>1</v>
      </c>
      <c r="U463" t="str">
        <f>VLOOKUP(Q463,'Capital Lookup'!A:B,2,FALSE)</f>
        <v>No</v>
      </c>
      <c r="V463" s="2">
        <f>IFERROR(VLOOKUP(LEFT(F463,10),'Find Purchase Orders'!B:J,9,FALSE),"")</f>
        <v>44595</v>
      </c>
      <c r="W463" s="25" t="s">
        <v>7261</v>
      </c>
    </row>
    <row r="464" spans="1:23" hidden="1">
      <c r="A464" s="25" t="s">
        <v>7269</v>
      </c>
      <c r="B464" s="25" t="s">
        <v>7965</v>
      </c>
      <c r="C464" s="25" t="s">
        <v>7271</v>
      </c>
      <c r="D464" s="25" t="s">
        <v>1149</v>
      </c>
      <c r="E464" s="25" t="s">
        <v>8140</v>
      </c>
      <c r="F464" s="25" t="s">
        <v>8730</v>
      </c>
      <c r="G464" s="25" t="s">
        <v>8731</v>
      </c>
      <c r="H464" s="21">
        <v>9226.4500000000007</v>
      </c>
      <c r="I464" s="25" t="s">
        <v>7296</v>
      </c>
      <c r="J464" s="25" t="s">
        <v>7288</v>
      </c>
      <c r="K464" s="25" t="s">
        <v>7733</v>
      </c>
      <c r="L464" s="25" t="s">
        <v>8166</v>
      </c>
      <c r="M464" s="21">
        <v>9226.4500000000007</v>
      </c>
      <c r="N464" s="22">
        <v>0</v>
      </c>
      <c r="O464" s="21">
        <v>9226.4500000000007</v>
      </c>
      <c r="P464" s="21">
        <v>9226.4500000000007</v>
      </c>
      <c r="Q464" s="25" t="s">
        <v>8732</v>
      </c>
      <c r="R464" s="1" t="str">
        <f t="shared" si="8"/>
        <v>ST10190</v>
      </c>
      <c r="S464" t="str">
        <f>VLOOKUP(R464,Data!$C$2:$D$261,2,0)</f>
        <v>Trillium Court</v>
      </c>
      <c r="T464">
        <f>COUNTIF('Feb 2022'!A:A,D464)+COUNTIF('Mar 2022'!A:A,D464)+COUNTIF('Apr 2022'!A:A,D464)+COUNTIF('May 2022'!A:A,D464)+COUNTIF('June 2022'!A:A,D464)+COUNTIF('July 2022'!A:A,D464)+COUNTIF('Aug 2022'!A:A,D464)+COUNTIF('Sep 2022'!A:A,D464)+COUNTIF('Oct 2022'!A:A,D464)+COUNTIF('Dec 2022'!A:A,D464)</f>
        <v>1</v>
      </c>
      <c r="U464" t="str">
        <f>VLOOKUP(Q464,'Capital Lookup'!A:B,2,FALSE)</f>
        <v>No</v>
      </c>
      <c r="V464" s="2">
        <f>IFERROR(VLOOKUP(LEFT(F464,10),'Find Purchase Orders'!B:J,9,FALSE),"")</f>
        <v>44595</v>
      </c>
      <c r="W464" s="25" t="s">
        <v>7261</v>
      </c>
    </row>
    <row r="465" spans="1:23" hidden="1">
      <c r="A465" s="25" t="s">
        <v>8476</v>
      </c>
      <c r="B465" s="25" t="s">
        <v>8477</v>
      </c>
      <c r="C465" s="25" t="s">
        <v>7282</v>
      </c>
      <c r="D465" s="25" t="s">
        <v>1150</v>
      </c>
      <c r="E465" s="25" t="s">
        <v>8733</v>
      </c>
      <c r="F465" s="25" t="s">
        <v>8734</v>
      </c>
      <c r="G465" s="25" t="s">
        <v>8735</v>
      </c>
      <c r="H465" s="21">
        <v>6439.42</v>
      </c>
      <c r="I465" s="25" t="s">
        <v>7296</v>
      </c>
      <c r="J465" s="25" t="s">
        <v>7288</v>
      </c>
      <c r="K465" s="25" t="s">
        <v>7591</v>
      </c>
      <c r="L465" s="25" t="s">
        <v>8736</v>
      </c>
      <c r="M465" s="21">
        <v>5698.6</v>
      </c>
      <c r="N465" s="21">
        <v>6439.42</v>
      </c>
      <c r="O465" s="21">
        <v>-740.82</v>
      </c>
      <c r="P465" s="21">
        <v>6439.42</v>
      </c>
      <c r="Q465" s="25" t="s">
        <v>8737</v>
      </c>
      <c r="R465" s="1" t="str">
        <f t="shared" si="8"/>
        <v>ST10017</v>
      </c>
      <c r="S465" t="str">
        <f>VLOOKUP(R465,Data!$C$2:$D$261,2,0)</f>
        <v>King Gardens</v>
      </c>
      <c r="T465">
        <f>COUNTIF('Feb 2022'!A:A,D465)+COUNTIF('Mar 2022'!A:A,D465)+COUNTIF('Apr 2022'!A:A,D465)+COUNTIF('May 2022'!A:A,D465)+COUNTIF('June 2022'!A:A,D465)+COUNTIF('July 2022'!A:A,D465)+COUNTIF('Aug 2022'!A:A,D465)+COUNTIF('Sep 2022'!A:A,D465)+COUNTIF('Oct 2022'!A:A,D465)+COUNTIF('Dec 2022'!A:A,D465)</f>
        <v>1</v>
      </c>
      <c r="U465" t="str">
        <f>VLOOKUP(Q465,'Capital Lookup'!A:B,2,FALSE)</f>
        <v>No</v>
      </c>
      <c r="V465" s="2">
        <f>IFERROR(VLOOKUP(LEFT(F465,10),'Find Purchase Orders'!B:J,9,FALSE),"")</f>
        <v>44596</v>
      </c>
      <c r="W465" s="25" t="s">
        <v>7261</v>
      </c>
    </row>
    <row r="466" spans="1:23" hidden="1">
      <c r="A466" s="25" t="s">
        <v>7261</v>
      </c>
      <c r="B466" s="25" t="s">
        <v>8738</v>
      </c>
      <c r="C466" s="25" t="s">
        <v>7264</v>
      </c>
      <c r="D466" s="25" t="s">
        <v>1151</v>
      </c>
      <c r="E466" s="25" t="s">
        <v>8739</v>
      </c>
      <c r="F466" s="25" t="s">
        <v>8740</v>
      </c>
      <c r="G466" s="25" t="s">
        <v>8741</v>
      </c>
      <c r="H466" s="21">
        <v>4866.97</v>
      </c>
      <c r="I466" s="25" t="s">
        <v>7296</v>
      </c>
      <c r="J466" s="25" t="s">
        <v>7288</v>
      </c>
      <c r="K466" s="25" t="s">
        <v>7262</v>
      </c>
      <c r="L466" s="25" t="s">
        <v>7259</v>
      </c>
      <c r="M466" s="21">
        <v>4866.97</v>
      </c>
      <c r="N466" s="21">
        <v>4866.97</v>
      </c>
      <c r="O466" s="21">
        <v>0</v>
      </c>
      <c r="P466" s="21">
        <v>4866.97</v>
      </c>
      <c r="Q466" s="25" t="s">
        <v>8742</v>
      </c>
      <c r="R466" s="1" t="str">
        <f t="shared" si="8"/>
        <v>ST10075</v>
      </c>
      <c r="S466" t="str">
        <f>VLOOKUP(R466,Data!$C$2:$D$261,2,0)</f>
        <v>River Ridge</v>
      </c>
      <c r="T466">
        <f>COUNTIF('Feb 2022'!A:A,D466)+COUNTIF('Mar 2022'!A:A,D466)+COUNTIF('Apr 2022'!A:A,D466)+COUNTIF('May 2022'!A:A,D466)+COUNTIF('June 2022'!A:A,D466)+COUNTIF('July 2022'!A:A,D466)+COUNTIF('Aug 2022'!A:A,D466)+COUNTIF('Sep 2022'!A:A,D466)+COUNTIF('Oct 2022'!A:A,D466)+COUNTIF('Dec 2022'!A:A,D466)</f>
        <v>1</v>
      </c>
      <c r="U466" t="str">
        <f>VLOOKUP(Q466,'Capital Lookup'!A:B,2,FALSE)</f>
        <v>No</v>
      </c>
      <c r="V466" s="2">
        <f>IFERROR(VLOOKUP(LEFT(F466,10),'Find Purchase Orders'!B:J,9,FALSE),"")</f>
        <v>44596</v>
      </c>
      <c r="W466" s="25" t="s">
        <v>7261</v>
      </c>
    </row>
    <row r="467" spans="1:23" hidden="1">
      <c r="A467" s="25" t="s">
        <v>7261</v>
      </c>
      <c r="B467" s="25" t="s">
        <v>8738</v>
      </c>
      <c r="C467" s="25" t="s">
        <v>7264</v>
      </c>
      <c r="D467" s="25" t="s">
        <v>1151</v>
      </c>
      <c r="E467" s="25" t="s">
        <v>8739</v>
      </c>
      <c r="F467" s="25" t="s">
        <v>8743</v>
      </c>
      <c r="G467" s="25" t="s">
        <v>8744</v>
      </c>
      <c r="H467" s="21">
        <v>1571.49</v>
      </c>
      <c r="I467" s="25" t="s">
        <v>7296</v>
      </c>
      <c r="J467" s="25" t="s">
        <v>7288</v>
      </c>
      <c r="K467" s="25" t="s">
        <v>7262</v>
      </c>
      <c r="L467" s="25" t="s">
        <v>7259</v>
      </c>
      <c r="M467" s="21">
        <v>1571.49</v>
      </c>
      <c r="N467" s="21">
        <v>1571.49</v>
      </c>
      <c r="O467" s="21">
        <v>0</v>
      </c>
      <c r="P467" s="21">
        <v>1571.49</v>
      </c>
      <c r="Q467" s="25" t="s">
        <v>8742</v>
      </c>
      <c r="R467" s="1" t="str">
        <f t="shared" si="8"/>
        <v>ST10075</v>
      </c>
      <c r="S467" t="str">
        <f>VLOOKUP(R467,Data!$C$2:$D$261,2,0)</f>
        <v>River Ridge</v>
      </c>
      <c r="T467">
        <f>COUNTIF('Feb 2022'!A:A,D467)+COUNTIF('Mar 2022'!A:A,D467)+COUNTIF('Apr 2022'!A:A,D467)+COUNTIF('May 2022'!A:A,D467)+COUNTIF('June 2022'!A:A,D467)+COUNTIF('July 2022'!A:A,D467)+COUNTIF('Aug 2022'!A:A,D467)+COUNTIF('Sep 2022'!A:A,D467)+COUNTIF('Oct 2022'!A:A,D467)+COUNTIF('Dec 2022'!A:A,D467)</f>
        <v>1</v>
      </c>
      <c r="U467" t="str">
        <f>VLOOKUP(Q467,'Capital Lookup'!A:B,2,FALSE)</f>
        <v>No</v>
      </c>
      <c r="V467" s="2">
        <f>IFERROR(VLOOKUP(LEFT(F467,10),'Find Purchase Orders'!B:J,9,FALSE),"")</f>
        <v>44596</v>
      </c>
      <c r="W467" s="25" t="s">
        <v>7261</v>
      </c>
    </row>
    <row r="468" spans="1:23" hidden="1">
      <c r="A468" s="25" t="s">
        <v>7252</v>
      </c>
      <c r="B468" s="25" t="s">
        <v>7506</v>
      </c>
      <c r="C468" s="25" t="s">
        <v>7254</v>
      </c>
      <c r="D468" s="25" t="s">
        <v>1152</v>
      </c>
      <c r="E468" s="25" t="s">
        <v>8553</v>
      </c>
      <c r="F468" s="25" t="s">
        <v>8745</v>
      </c>
      <c r="G468" s="25" t="s">
        <v>8746</v>
      </c>
      <c r="H468" s="21">
        <v>7108.68</v>
      </c>
      <c r="I468" s="25" t="s">
        <v>7296</v>
      </c>
      <c r="J468" s="25" t="s">
        <v>7288</v>
      </c>
      <c r="K468" s="25" t="s">
        <v>7262</v>
      </c>
      <c r="L468" s="25" t="s">
        <v>7259</v>
      </c>
      <c r="M468" s="21">
        <v>7108.68</v>
      </c>
      <c r="N468" s="21">
        <v>7108.68</v>
      </c>
      <c r="O468" s="21">
        <v>0</v>
      </c>
      <c r="P468" s="21">
        <v>7108.68</v>
      </c>
      <c r="Q468" s="25" t="s">
        <v>8556</v>
      </c>
      <c r="R468" s="1" t="str">
        <f t="shared" si="8"/>
        <v>ST10031</v>
      </c>
      <c r="S468" t="str">
        <f>VLOOKUP(R468,Data!$C$2:$D$261,2,0)</f>
        <v>Port Perry Villa</v>
      </c>
      <c r="T468">
        <f>COUNTIF('Feb 2022'!A:A,D468)+COUNTIF('Mar 2022'!A:A,D468)+COUNTIF('Apr 2022'!A:A,D468)+COUNTIF('May 2022'!A:A,D468)+COUNTIF('June 2022'!A:A,D468)+COUNTIF('July 2022'!A:A,D468)+COUNTIF('Aug 2022'!A:A,D468)+COUNTIF('Sep 2022'!A:A,D468)+COUNTIF('Oct 2022'!A:A,D468)+COUNTIF('Dec 2022'!A:A,D468)</f>
        <v>1</v>
      </c>
      <c r="U468" t="str">
        <f>VLOOKUP(Q468,'Capital Lookup'!A:B,2,FALSE)</f>
        <v>No</v>
      </c>
      <c r="V468" s="2">
        <f>IFERROR(VLOOKUP(LEFT(F468,10),'Find Purchase Orders'!B:J,9,FALSE),"")</f>
        <v>44601</v>
      </c>
      <c r="W468" s="25" t="s">
        <v>7261</v>
      </c>
    </row>
    <row r="469" spans="1:23" hidden="1">
      <c r="A469" s="25" t="s">
        <v>7252</v>
      </c>
      <c r="B469" s="25" t="s">
        <v>7506</v>
      </c>
      <c r="C469" s="25" t="s">
        <v>7254</v>
      </c>
      <c r="D469" s="25" t="s">
        <v>1152</v>
      </c>
      <c r="E469" s="25" t="s">
        <v>8553</v>
      </c>
      <c r="F469" s="25" t="s">
        <v>8747</v>
      </c>
      <c r="G469" s="25" t="s">
        <v>8748</v>
      </c>
      <c r="H469" s="21">
        <v>784.79</v>
      </c>
      <c r="I469" s="25" t="s">
        <v>7296</v>
      </c>
      <c r="J469" s="25" t="s">
        <v>7288</v>
      </c>
      <c r="K469" s="25" t="s">
        <v>7262</v>
      </c>
      <c r="L469" s="25" t="s">
        <v>7259</v>
      </c>
      <c r="M469" s="21">
        <v>784.79</v>
      </c>
      <c r="N469" s="21">
        <v>784.79</v>
      </c>
      <c r="O469" s="21">
        <v>0</v>
      </c>
      <c r="P469" s="21">
        <v>784.79</v>
      </c>
      <c r="Q469" s="25" t="s">
        <v>8556</v>
      </c>
      <c r="R469" s="1" t="str">
        <f t="shared" si="8"/>
        <v>ST10031</v>
      </c>
      <c r="S469" t="str">
        <f>VLOOKUP(R469,Data!$C$2:$D$261,2,0)</f>
        <v>Port Perry Villa</v>
      </c>
      <c r="T469">
        <f>COUNTIF('Feb 2022'!A:A,D469)+COUNTIF('Mar 2022'!A:A,D469)+COUNTIF('Apr 2022'!A:A,D469)+COUNTIF('May 2022'!A:A,D469)+COUNTIF('June 2022'!A:A,D469)+COUNTIF('July 2022'!A:A,D469)+COUNTIF('Aug 2022'!A:A,D469)+COUNTIF('Sep 2022'!A:A,D469)+COUNTIF('Oct 2022'!A:A,D469)+COUNTIF('Dec 2022'!A:A,D469)</f>
        <v>1</v>
      </c>
      <c r="U469" t="str">
        <f>VLOOKUP(Q469,'Capital Lookup'!A:B,2,FALSE)</f>
        <v>No</v>
      </c>
      <c r="V469" s="2">
        <f>IFERROR(VLOOKUP(LEFT(F469,10),'Find Purchase Orders'!B:J,9,FALSE),"")</f>
        <v>44601</v>
      </c>
      <c r="W469" s="25" t="s">
        <v>7261</v>
      </c>
    </row>
    <row r="470" spans="1:23" hidden="1">
      <c r="A470" s="25" t="s">
        <v>7261</v>
      </c>
      <c r="B470" s="25" t="s">
        <v>8749</v>
      </c>
      <c r="C470" s="25" t="s">
        <v>7282</v>
      </c>
      <c r="D470" s="25" t="s">
        <v>1153</v>
      </c>
      <c r="E470" s="25" t="s">
        <v>8750</v>
      </c>
      <c r="F470" s="25" t="s">
        <v>8751</v>
      </c>
      <c r="G470" s="25" t="s">
        <v>8752</v>
      </c>
      <c r="H470" s="21">
        <v>10345.15</v>
      </c>
      <c r="I470" s="25" t="s">
        <v>7296</v>
      </c>
      <c r="J470" s="25" t="s">
        <v>7288</v>
      </c>
      <c r="K470" s="25" t="s">
        <v>7733</v>
      </c>
      <c r="L470" s="25" t="s">
        <v>8052</v>
      </c>
      <c r="M470" s="21">
        <v>10345.15</v>
      </c>
      <c r="N470" s="21">
        <v>10345.15</v>
      </c>
      <c r="O470" s="21">
        <v>0</v>
      </c>
      <c r="P470" s="21">
        <v>10345.15</v>
      </c>
      <c r="Q470" s="25" t="s">
        <v>8753</v>
      </c>
      <c r="R470" s="1" t="str">
        <f t="shared" si="8"/>
        <v>ST10011</v>
      </c>
      <c r="S470" t="str">
        <f>VLOOKUP(R470,Data!$C$2:$D$261,2,0)</f>
        <v>The Beechwood</v>
      </c>
      <c r="T470">
        <f>COUNTIF('Feb 2022'!A:A,D470)+COUNTIF('Mar 2022'!A:A,D470)+COUNTIF('Apr 2022'!A:A,D470)+COUNTIF('May 2022'!A:A,D470)+COUNTIF('June 2022'!A:A,D470)+COUNTIF('July 2022'!A:A,D470)+COUNTIF('Aug 2022'!A:A,D470)+COUNTIF('Sep 2022'!A:A,D470)+COUNTIF('Oct 2022'!A:A,D470)+COUNTIF('Dec 2022'!A:A,D470)</f>
        <v>1</v>
      </c>
      <c r="U470" t="str">
        <f>VLOOKUP(Q470,'Capital Lookup'!A:B,2,FALSE)</f>
        <v>No</v>
      </c>
      <c r="V470" s="2">
        <f>IFERROR(VLOOKUP(LEFT(F470,10),'Find Purchase Orders'!B:J,9,FALSE),"")</f>
        <v>44599</v>
      </c>
      <c r="W470" s="25" t="s">
        <v>7261</v>
      </c>
    </row>
    <row r="471" spans="1:23" hidden="1">
      <c r="A471" s="25" t="s">
        <v>7261</v>
      </c>
      <c r="B471" s="25" t="s">
        <v>8754</v>
      </c>
      <c r="C471" s="25" t="s">
        <v>7264</v>
      </c>
      <c r="D471" s="25" t="s">
        <v>1154</v>
      </c>
      <c r="E471" s="25" t="s">
        <v>8755</v>
      </c>
      <c r="F471" s="25" t="s">
        <v>8756</v>
      </c>
      <c r="G471" s="25" t="s">
        <v>8757</v>
      </c>
      <c r="H471" s="21">
        <v>8740.94</v>
      </c>
      <c r="I471" s="25" t="s">
        <v>7296</v>
      </c>
      <c r="J471" s="25" t="s">
        <v>7288</v>
      </c>
      <c r="K471" s="25" t="s">
        <v>7262</v>
      </c>
      <c r="L471" s="25" t="s">
        <v>7259</v>
      </c>
      <c r="M471" s="21">
        <v>8740.94</v>
      </c>
      <c r="N471" s="21">
        <v>8740.94</v>
      </c>
      <c r="O471" s="21">
        <v>0</v>
      </c>
      <c r="P471" s="21">
        <v>8740.94</v>
      </c>
      <c r="Q471" s="25" t="s">
        <v>8758</v>
      </c>
      <c r="R471" s="1" t="str">
        <f t="shared" si="8"/>
        <v>ST10078</v>
      </c>
      <c r="S471" t="str">
        <f>VLOOKUP(R471,Data!$C$2:$D$261,2,0)</f>
        <v>Marian Chateau</v>
      </c>
      <c r="T471">
        <f>COUNTIF('Feb 2022'!A:A,D471)+COUNTIF('Mar 2022'!A:A,D471)+COUNTIF('Apr 2022'!A:A,D471)+COUNTIF('May 2022'!A:A,D471)+COUNTIF('June 2022'!A:A,D471)+COUNTIF('July 2022'!A:A,D471)+COUNTIF('Aug 2022'!A:A,D471)+COUNTIF('Sep 2022'!A:A,D471)+COUNTIF('Oct 2022'!A:A,D471)+COUNTIF('Dec 2022'!A:A,D471)</f>
        <v>1</v>
      </c>
      <c r="U471" t="str">
        <f>VLOOKUP(Q471,'Capital Lookup'!A:B,2,FALSE)</f>
        <v>No</v>
      </c>
      <c r="V471" s="2">
        <f>IFERROR(VLOOKUP(LEFT(F471,10),'Find Purchase Orders'!B:J,9,FALSE),"")</f>
        <v>44597</v>
      </c>
      <c r="W471" s="25" t="s">
        <v>7261</v>
      </c>
    </row>
    <row r="472" spans="1:23" hidden="1">
      <c r="A472" s="25" t="s">
        <v>7261</v>
      </c>
      <c r="B472" s="25" t="s">
        <v>8754</v>
      </c>
      <c r="C472" s="25" t="s">
        <v>7264</v>
      </c>
      <c r="D472" s="25" t="s">
        <v>1154</v>
      </c>
      <c r="E472" s="25" t="s">
        <v>8755</v>
      </c>
      <c r="F472" s="25" t="s">
        <v>8759</v>
      </c>
      <c r="G472" s="25" t="s">
        <v>8760</v>
      </c>
      <c r="H472" s="21">
        <v>64.38</v>
      </c>
      <c r="I472" s="25" t="s">
        <v>7296</v>
      </c>
      <c r="J472" s="25" t="s">
        <v>7288</v>
      </c>
      <c r="K472" s="25" t="s">
        <v>7262</v>
      </c>
      <c r="L472" s="25" t="s">
        <v>7259</v>
      </c>
      <c r="M472" s="21">
        <v>64.38</v>
      </c>
      <c r="N472" s="21">
        <v>64.38</v>
      </c>
      <c r="O472" s="21">
        <v>0</v>
      </c>
      <c r="P472" s="21">
        <v>64.38</v>
      </c>
      <c r="Q472" s="25" t="s">
        <v>8758</v>
      </c>
      <c r="R472" s="1" t="str">
        <f t="shared" si="8"/>
        <v>ST10078</v>
      </c>
      <c r="S472" t="str">
        <f>VLOOKUP(R472,Data!$C$2:$D$261,2,0)</f>
        <v>Marian Chateau</v>
      </c>
      <c r="T472">
        <f>COUNTIF('Feb 2022'!A:A,D472)+COUNTIF('Mar 2022'!A:A,D472)+COUNTIF('Apr 2022'!A:A,D472)+COUNTIF('May 2022'!A:A,D472)+COUNTIF('June 2022'!A:A,D472)+COUNTIF('July 2022'!A:A,D472)+COUNTIF('Aug 2022'!A:A,D472)+COUNTIF('Sep 2022'!A:A,D472)+COUNTIF('Oct 2022'!A:A,D472)+COUNTIF('Dec 2022'!A:A,D472)</f>
        <v>1</v>
      </c>
      <c r="U472" t="str">
        <f>VLOOKUP(Q472,'Capital Lookup'!A:B,2,FALSE)</f>
        <v>No</v>
      </c>
      <c r="V472" s="2">
        <f>IFERROR(VLOOKUP(LEFT(F472,10),'Find Purchase Orders'!B:J,9,FALSE),"")</f>
        <v>44597</v>
      </c>
      <c r="W472" s="25" t="s">
        <v>7261</v>
      </c>
    </row>
    <row r="473" spans="1:23" hidden="1">
      <c r="A473" s="25" t="s">
        <v>7774</v>
      </c>
      <c r="B473" s="25" t="s">
        <v>7506</v>
      </c>
      <c r="C473" s="25" t="s">
        <v>7254</v>
      </c>
      <c r="D473" s="25" t="s">
        <v>8761</v>
      </c>
      <c r="E473" s="25" t="s">
        <v>7500</v>
      </c>
      <c r="H473" s="21">
        <v>24989.95</v>
      </c>
      <c r="I473" s="25" t="s">
        <v>7257</v>
      </c>
      <c r="K473" s="25" t="s">
        <v>8060</v>
      </c>
      <c r="L473" s="25" t="s">
        <v>7635</v>
      </c>
      <c r="M473" s="22">
        <v>0</v>
      </c>
      <c r="N473" s="22">
        <v>0</v>
      </c>
      <c r="O473" s="21">
        <v>0</v>
      </c>
      <c r="P473" s="21">
        <v>2874.95</v>
      </c>
      <c r="Q473" s="25" t="s">
        <v>8762</v>
      </c>
      <c r="R473" s="1" t="str">
        <f t="shared" si="8"/>
        <v>ST10031</v>
      </c>
      <c r="S473" t="str">
        <f>VLOOKUP(R473,Data!$C$2:$D$261,2,0)</f>
        <v>Port Perry Villa</v>
      </c>
      <c r="T473">
        <f>COUNTIF('Feb 2022'!A:A,D473)+COUNTIF('Mar 2022'!A:A,D473)+COUNTIF('Apr 2022'!A:A,D473)+COUNTIF('May 2022'!A:A,D473)+COUNTIF('June 2022'!A:A,D473)+COUNTIF('July 2022'!A:A,D473)+COUNTIF('Aug 2022'!A:A,D473)+COUNTIF('Sep 2022'!A:A,D473)+COUNTIF('Oct 2022'!A:A,D473)+COUNTIF('Dec 2022'!A:A,D473)</f>
        <v>0</v>
      </c>
      <c r="U473" t="str">
        <f>VLOOKUP(Q473,'Capital Lookup'!A:B,2,FALSE)</f>
        <v>No</v>
      </c>
      <c r="V473" s="2" t="str">
        <f>IFERROR(VLOOKUP(LEFT(F473,10),'Find Purchase Orders'!B:J,9,FALSE),"")</f>
        <v/>
      </c>
      <c r="W473" s="25" t="s">
        <v>7261</v>
      </c>
    </row>
    <row r="474" spans="1:23" hidden="1">
      <c r="A474" s="25" t="s">
        <v>7269</v>
      </c>
      <c r="B474" s="25" t="s">
        <v>7838</v>
      </c>
      <c r="C474" s="25"/>
      <c r="D474" s="25" t="s">
        <v>1155</v>
      </c>
      <c r="E474" s="25" t="s">
        <v>8140</v>
      </c>
      <c r="F474" s="25" t="s">
        <v>8763</v>
      </c>
      <c r="G474" s="25" t="s">
        <v>8764</v>
      </c>
      <c r="H474" s="21">
        <v>13659.44</v>
      </c>
      <c r="I474" s="25" t="s">
        <v>7296</v>
      </c>
      <c r="J474" s="25" t="s">
        <v>7288</v>
      </c>
      <c r="K474" s="25" t="s">
        <v>7893</v>
      </c>
      <c r="L474" s="25" t="s">
        <v>8166</v>
      </c>
      <c r="M474" s="21">
        <v>13659.44</v>
      </c>
      <c r="N474" s="22">
        <v>0</v>
      </c>
      <c r="O474" s="21">
        <v>13659.44</v>
      </c>
      <c r="P474" s="21">
        <v>13659.44</v>
      </c>
      <c r="Q474" s="25" t="s">
        <v>8765</v>
      </c>
      <c r="R474" s="1" t="str">
        <f t="shared" si="8"/>
        <v>ST10336</v>
      </c>
      <c r="S474" t="str">
        <f>VLOOKUP(R474,Data!$C$2:$D$261,2,0)</f>
        <v>The Village Seniors Community</v>
      </c>
      <c r="T474">
        <f>COUNTIF('Feb 2022'!A:A,D474)+COUNTIF('Mar 2022'!A:A,D474)+COUNTIF('Apr 2022'!A:A,D474)+COUNTIF('May 2022'!A:A,D474)+COUNTIF('June 2022'!A:A,D474)+COUNTIF('July 2022'!A:A,D474)+COUNTIF('Aug 2022'!A:A,D474)+COUNTIF('Sep 2022'!A:A,D474)+COUNTIF('Oct 2022'!A:A,D474)+COUNTIF('Dec 2022'!A:A,D474)</f>
        <v>1</v>
      </c>
      <c r="U474" t="str">
        <f>VLOOKUP(Q474,'Capital Lookup'!A:B,2,FALSE)</f>
        <v>No</v>
      </c>
      <c r="V474" s="2">
        <f>IFERROR(VLOOKUP(LEFT(F474,10),'Find Purchase Orders'!B:J,9,FALSE),"")</f>
        <v>44600</v>
      </c>
      <c r="W474" s="25" t="s">
        <v>7261</v>
      </c>
    </row>
    <row r="475" spans="1:23" hidden="1">
      <c r="A475" s="25" t="s">
        <v>7261</v>
      </c>
      <c r="B475" s="25" t="s">
        <v>7314</v>
      </c>
      <c r="C475" s="25" t="s">
        <v>7264</v>
      </c>
      <c r="D475" s="25" t="s">
        <v>1157</v>
      </c>
      <c r="E475" s="25" t="s">
        <v>7316</v>
      </c>
      <c r="F475" s="25" t="s">
        <v>8766</v>
      </c>
      <c r="G475" s="25" t="s">
        <v>8767</v>
      </c>
      <c r="H475" s="21">
        <v>9707.36</v>
      </c>
      <c r="I475" s="25" t="s">
        <v>7296</v>
      </c>
      <c r="J475" s="25" t="s">
        <v>7288</v>
      </c>
      <c r="K475" s="25" t="s">
        <v>7262</v>
      </c>
      <c r="L475" s="25" t="s">
        <v>7259</v>
      </c>
      <c r="M475" s="21">
        <v>9707.36</v>
      </c>
      <c r="N475" s="21">
        <v>9707.36</v>
      </c>
      <c r="O475" s="21">
        <v>0</v>
      </c>
      <c r="P475" s="21">
        <v>9707.36</v>
      </c>
      <c r="Q475" s="25" t="s">
        <v>7319</v>
      </c>
      <c r="R475" s="1" t="str">
        <f t="shared" si="8"/>
        <v>ST10062</v>
      </c>
      <c r="S475" t="str">
        <f>VLOOKUP(R475,Data!$C$2:$D$261,2,0)</f>
        <v>Fleetwood Villa</v>
      </c>
      <c r="T475">
        <f>COUNTIF('Feb 2022'!A:A,D475)+COUNTIF('Mar 2022'!A:A,D475)+COUNTIF('Apr 2022'!A:A,D475)+COUNTIF('May 2022'!A:A,D475)+COUNTIF('June 2022'!A:A,D475)+COUNTIF('July 2022'!A:A,D475)+COUNTIF('Aug 2022'!A:A,D475)+COUNTIF('Sep 2022'!A:A,D475)+COUNTIF('Oct 2022'!A:A,D475)+COUNTIF('Dec 2022'!A:A,D475)</f>
        <v>1</v>
      </c>
      <c r="U475" t="str">
        <f>VLOOKUP(Q475,'Capital Lookup'!A:B,2,FALSE)</f>
        <v>No</v>
      </c>
      <c r="V475" s="2">
        <f>IFERROR(VLOOKUP(LEFT(F475,10),'Find Purchase Orders'!B:J,9,FALSE),"")</f>
        <v>44611</v>
      </c>
      <c r="W475" s="25" t="s">
        <v>7261</v>
      </c>
    </row>
    <row r="476" spans="1:23" hidden="1">
      <c r="A476" s="25" t="s">
        <v>7261</v>
      </c>
      <c r="B476" s="25" t="s">
        <v>7314</v>
      </c>
      <c r="C476" s="25" t="s">
        <v>7264</v>
      </c>
      <c r="D476" s="25" t="s">
        <v>1157</v>
      </c>
      <c r="E476" s="25" t="s">
        <v>7316</v>
      </c>
      <c r="F476" s="25" t="s">
        <v>8768</v>
      </c>
      <c r="G476" s="25" t="s">
        <v>8769</v>
      </c>
      <c r="H476" s="21">
        <v>997.5</v>
      </c>
      <c r="I476" s="25" t="s">
        <v>7296</v>
      </c>
      <c r="J476" s="25" t="s">
        <v>7288</v>
      </c>
      <c r="K476" s="25" t="s">
        <v>7262</v>
      </c>
      <c r="L476" s="25" t="s">
        <v>7259</v>
      </c>
      <c r="M476" s="21">
        <v>997.5</v>
      </c>
      <c r="N476" s="21">
        <v>997.5</v>
      </c>
      <c r="O476" s="21">
        <v>0</v>
      </c>
      <c r="P476" s="21">
        <v>997.5</v>
      </c>
      <c r="Q476" s="25" t="s">
        <v>7319</v>
      </c>
      <c r="R476" s="1" t="str">
        <f t="shared" si="8"/>
        <v>ST10062</v>
      </c>
      <c r="S476" t="str">
        <f>VLOOKUP(R476,Data!$C$2:$D$261,2,0)</f>
        <v>Fleetwood Villa</v>
      </c>
      <c r="T476">
        <f>COUNTIF('Feb 2022'!A:A,D476)+COUNTIF('Mar 2022'!A:A,D476)+COUNTIF('Apr 2022'!A:A,D476)+COUNTIF('May 2022'!A:A,D476)+COUNTIF('June 2022'!A:A,D476)+COUNTIF('July 2022'!A:A,D476)+COUNTIF('Aug 2022'!A:A,D476)+COUNTIF('Sep 2022'!A:A,D476)+COUNTIF('Oct 2022'!A:A,D476)+COUNTIF('Dec 2022'!A:A,D476)</f>
        <v>1</v>
      </c>
      <c r="U476" t="str">
        <f>VLOOKUP(Q476,'Capital Lookup'!A:B,2,FALSE)</f>
        <v>No</v>
      </c>
      <c r="V476" s="2">
        <f>IFERROR(VLOOKUP(LEFT(F476,10),'Find Purchase Orders'!B:J,9,FALSE),"")</f>
        <v>44611</v>
      </c>
      <c r="W476" s="25" t="s">
        <v>7261</v>
      </c>
    </row>
    <row r="477" spans="1:23" hidden="1">
      <c r="A477" s="25" t="s">
        <v>7261</v>
      </c>
      <c r="B477" s="25" t="s">
        <v>8595</v>
      </c>
      <c r="C477" s="25" t="s">
        <v>7264</v>
      </c>
      <c r="D477" s="25" t="s">
        <v>1159</v>
      </c>
      <c r="E477" s="25" t="s">
        <v>8596</v>
      </c>
      <c r="F477" s="25" t="s">
        <v>8770</v>
      </c>
      <c r="G477" s="25" t="s">
        <v>8771</v>
      </c>
      <c r="H477" s="21">
        <v>945</v>
      </c>
      <c r="I477" s="25" t="s">
        <v>7296</v>
      </c>
      <c r="J477" s="25" t="s">
        <v>7288</v>
      </c>
      <c r="K477" s="25" t="s">
        <v>7289</v>
      </c>
      <c r="L477" s="25" t="s">
        <v>7259</v>
      </c>
      <c r="M477" s="21">
        <v>945</v>
      </c>
      <c r="N477" s="21">
        <v>945</v>
      </c>
      <c r="O477" s="21">
        <v>0</v>
      </c>
      <c r="P477" s="21">
        <v>945</v>
      </c>
      <c r="Q477" s="25" t="s">
        <v>8599</v>
      </c>
      <c r="R477" s="1" t="str">
        <f t="shared" si="8"/>
        <v>ST10059</v>
      </c>
      <c r="S477" t="str">
        <f>VLOOKUP(R477,Data!$C$2:$D$261,2,0)</f>
        <v>Parkwood Manor</v>
      </c>
      <c r="T477">
        <f>COUNTIF('Feb 2022'!A:A,D477)+COUNTIF('Mar 2022'!A:A,D477)+COUNTIF('Apr 2022'!A:A,D477)+COUNTIF('May 2022'!A:A,D477)+COUNTIF('June 2022'!A:A,D477)+COUNTIF('July 2022'!A:A,D477)+COUNTIF('Aug 2022'!A:A,D477)+COUNTIF('Sep 2022'!A:A,D477)+COUNTIF('Oct 2022'!A:A,D477)+COUNTIF('Dec 2022'!A:A,D477)</f>
        <v>1</v>
      </c>
      <c r="U477" t="str">
        <f>VLOOKUP(Q477,'Capital Lookup'!A:B,2,FALSE)</f>
        <v>No</v>
      </c>
      <c r="V477" s="2">
        <f>IFERROR(VLOOKUP(LEFT(F477,10),'Find Purchase Orders'!B:J,9,FALSE),"")</f>
        <v>44596</v>
      </c>
      <c r="W477" s="25" t="s">
        <v>7261</v>
      </c>
    </row>
    <row r="478" spans="1:23" hidden="1">
      <c r="A478" s="25" t="s">
        <v>7261</v>
      </c>
      <c r="B478" s="25" t="s">
        <v>8595</v>
      </c>
      <c r="C478" s="25" t="s">
        <v>7264</v>
      </c>
      <c r="D478" s="25" t="s">
        <v>8772</v>
      </c>
      <c r="E478" s="25" t="s">
        <v>8596</v>
      </c>
      <c r="H478" s="21">
        <v>840</v>
      </c>
      <c r="I478" s="25" t="s">
        <v>7257</v>
      </c>
      <c r="K478" s="25" t="s">
        <v>7289</v>
      </c>
      <c r="L478" s="25" t="s">
        <v>7259</v>
      </c>
      <c r="M478" s="22">
        <v>0</v>
      </c>
      <c r="N478" s="22">
        <v>0</v>
      </c>
      <c r="O478" s="21">
        <v>0</v>
      </c>
      <c r="P478" s="21">
        <v>40</v>
      </c>
      <c r="Q478" s="25" t="s">
        <v>8599</v>
      </c>
      <c r="R478" s="1" t="str">
        <f t="shared" si="8"/>
        <v>ST10059</v>
      </c>
      <c r="S478" t="str">
        <f>VLOOKUP(R478,Data!$C$2:$D$261,2,0)</f>
        <v>Parkwood Manor</v>
      </c>
      <c r="T478">
        <f>COUNTIF('Feb 2022'!A:A,D478)+COUNTIF('Mar 2022'!A:A,D478)+COUNTIF('Apr 2022'!A:A,D478)+COUNTIF('May 2022'!A:A,D478)+COUNTIF('June 2022'!A:A,D478)+COUNTIF('July 2022'!A:A,D478)+COUNTIF('Aug 2022'!A:A,D478)+COUNTIF('Sep 2022'!A:A,D478)+COUNTIF('Oct 2022'!A:A,D478)+COUNTIF('Dec 2022'!A:A,D478)</f>
        <v>0</v>
      </c>
      <c r="U478" t="str">
        <f>VLOOKUP(Q478,'Capital Lookup'!A:B,2,FALSE)</f>
        <v>No</v>
      </c>
      <c r="V478" s="2" t="str">
        <f>IFERROR(VLOOKUP(LEFT(F478,10),'Find Purchase Orders'!B:J,9,FALSE),"")</f>
        <v/>
      </c>
      <c r="W478" s="25" t="s">
        <v>7261</v>
      </c>
    </row>
    <row r="479" spans="1:23" hidden="1">
      <c r="A479" s="25" t="s">
        <v>7261</v>
      </c>
      <c r="B479" s="25" t="s">
        <v>8595</v>
      </c>
      <c r="C479" s="25" t="s">
        <v>7264</v>
      </c>
      <c r="D479" s="25" t="s">
        <v>1161</v>
      </c>
      <c r="E479" s="25" t="s">
        <v>8596</v>
      </c>
      <c r="F479" s="25" t="s">
        <v>8773</v>
      </c>
      <c r="G479" s="25" t="s">
        <v>8774</v>
      </c>
      <c r="H479" s="21">
        <v>1286.25</v>
      </c>
      <c r="I479" s="25" t="s">
        <v>7296</v>
      </c>
      <c r="J479" s="25" t="s">
        <v>7288</v>
      </c>
      <c r="K479" s="25" t="s">
        <v>7289</v>
      </c>
      <c r="L479" s="25" t="s">
        <v>7259</v>
      </c>
      <c r="M479" s="21">
        <v>1286.25</v>
      </c>
      <c r="N479" s="21">
        <v>1286.25</v>
      </c>
      <c r="O479" s="21">
        <v>0</v>
      </c>
      <c r="P479" s="21">
        <v>1286.25</v>
      </c>
      <c r="Q479" s="25" t="s">
        <v>8599</v>
      </c>
      <c r="R479" s="1" t="str">
        <f t="shared" si="8"/>
        <v>ST10059</v>
      </c>
      <c r="S479" t="str">
        <f>VLOOKUP(R479,Data!$C$2:$D$261,2,0)</f>
        <v>Parkwood Manor</v>
      </c>
      <c r="T479">
        <f>COUNTIF('Feb 2022'!A:A,D479)+COUNTIF('Mar 2022'!A:A,D479)+COUNTIF('Apr 2022'!A:A,D479)+COUNTIF('May 2022'!A:A,D479)+COUNTIF('June 2022'!A:A,D479)+COUNTIF('July 2022'!A:A,D479)+COUNTIF('Aug 2022'!A:A,D479)+COUNTIF('Sep 2022'!A:A,D479)+COUNTIF('Oct 2022'!A:A,D479)+COUNTIF('Dec 2022'!A:A,D479)</f>
        <v>1</v>
      </c>
      <c r="U479" t="str">
        <f>VLOOKUP(Q479,'Capital Lookup'!A:B,2,FALSE)</f>
        <v>No</v>
      </c>
      <c r="V479" s="2">
        <f>IFERROR(VLOOKUP(LEFT(F479,10),'Find Purchase Orders'!B:J,9,FALSE),"")</f>
        <v>44596</v>
      </c>
      <c r="W479" s="25" t="s">
        <v>7261</v>
      </c>
    </row>
    <row r="480" spans="1:23" hidden="1">
      <c r="A480" s="25" t="s">
        <v>7261</v>
      </c>
      <c r="B480" s="25" t="s">
        <v>8595</v>
      </c>
      <c r="C480" s="25" t="s">
        <v>7264</v>
      </c>
      <c r="D480" s="25" t="s">
        <v>1163</v>
      </c>
      <c r="E480" s="25" t="s">
        <v>8596</v>
      </c>
      <c r="F480" s="25" t="s">
        <v>8775</v>
      </c>
      <c r="G480" s="25" t="s">
        <v>8776</v>
      </c>
      <c r="H480" s="21">
        <v>1286.25</v>
      </c>
      <c r="I480" s="25" t="s">
        <v>7296</v>
      </c>
      <c r="J480" s="25" t="s">
        <v>7288</v>
      </c>
      <c r="K480" s="25" t="s">
        <v>7289</v>
      </c>
      <c r="L480" s="25" t="s">
        <v>7259</v>
      </c>
      <c r="M480" s="21">
        <v>1286.25</v>
      </c>
      <c r="N480" s="21">
        <v>1286.25</v>
      </c>
      <c r="O480" s="21">
        <v>0</v>
      </c>
      <c r="P480" s="21">
        <v>1286.25</v>
      </c>
      <c r="Q480" s="25" t="s">
        <v>8599</v>
      </c>
      <c r="R480" s="1" t="str">
        <f t="shared" si="8"/>
        <v>ST10059</v>
      </c>
      <c r="S480" t="str">
        <f>VLOOKUP(R480,Data!$C$2:$D$261,2,0)</f>
        <v>Parkwood Manor</v>
      </c>
      <c r="T480">
        <f>COUNTIF('Feb 2022'!A:A,D480)+COUNTIF('Mar 2022'!A:A,D480)+COUNTIF('Apr 2022'!A:A,D480)+COUNTIF('May 2022'!A:A,D480)+COUNTIF('June 2022'!A:A,D480)+COUNTIF('July 2022'!A:A,D480)+COUNTIF('Aug 2022'!A:A,D480)+COUNTIF('Sep 2022'!A:A,D480)+COUNTIF('Oct 2022'!A:A,D480)+COUNTIF('Dec 2022'!A:A,D480)</f>
        <v>1</v>
      </c>
      <c r="U480" t="str">
        <f>VLOOKUP(Q480,'Capital Lookup'!A:B,2,FALSE)</f>
        <v>No</v>
      </c>
      <c r="V480" s="2">
        <f>IFERROR(VLOOKUP(LEFT(F480,10),'Find Purchase Orders'!B:J,9,FALSE),"")</f>
        <v>44596</v>
      </c>
      <c r="W480" s="25" t="s">
        <v>7261</v>
      </c>
    </row>
    <row r="481" spans="1:23" hidden="1">
      <c r="A481" s="25" t="s">
        <v>7261</v>
      </c>
      <c r="B481" s="25" t="s">
        <v>8099</v>
      </c>
      <c r="C481" s="25" t="s">
        <v>7264</v>
      </c>
      <c r="D481" s="25" t="s">
        <v>1165</v>
      </c>
      <c r="E481" s="25" t="s">
        <v>7500</v>
      </c>
      <c r="F481" s="25" t="s">
        <v>8777</v>
      </c>
      <c r="G481" s="25" t="s">
        <v>8778</v>
      </c>
      <c r="H481" s="21">
        <v>13560</v>
      </c>
      <c r="I481" s="25" t="s">
        <v>7296</v>
      </c>
      <c r="J481" s="25" t="s">
        <v>7288</v>
      </c>
      <c r="K481" s="25" t="s">
        <v>8274</v>
      </c>
      <c r="L481" s="25" t="s">
        <v>8275</v>
      </c>
      <c r="M481" s="21">
        <v>13560</v>
      </c>
      <c r="N481" s="21">
        <v>13560</v>
      </c>
      <c r="O481" s="21">
        <v>0</v>
      </c>
      <c r="P481" s="21">
        <v>13560</v>
      </c>
      <c r="Q481" s="25" t="s">
        <v>8779</v>
      </c>
      <c r="R481" s="1" t="str">
        <f t="shared" si="8"/>
        <v>ST10048</v>
      </c>
      <c r="S481" t="str">
        <f>VLOOKUP(R481,Data!$C$2:$D$261,2,0)</f>
        <v>Heritage Lodge</v>
      </c>
      <c r="T481">
        <f>COUNTIF('Feb 2022'!A:A,D481)+COUNTIF('Mar 2022'!A:A,D481)+COUNTIF('Apr 2022'!A:A,D481)+COUNTIF('May 2022'!A:A,D481)+COUNTIF('June 2022'!A:A,D481)+COUNTIF('July 2022'!A:A,D481)+COUNTIF('Aug 2022'!A:A,D481)+COUNTIF('Sep 2022'!A:A,D481)+COUNTIF('Oct 2022'!A:A,D481)+COUNTIF('Dec 2022'!A:A,D481)</f>
        <v>1</v>
      </c>
      <c r="U481" t="str">
        <f>VLOOKUP(Q481,'Capital Lookup'!A:B,2,FALSE)</f>
        <v>No</v>
      </c>
      <c r="V481" s="2">
        <f>IFERROR(VLOOKUP(LEFT(F481,10),'Find Purchase Orders'!B:J,9,FALSE),"")</f>
        <v>44595</v>
      </c>
      <c r="W481" s="25" t="s">
        <v>7261</v>
      </c>
    </row>
    <row r="482" spans="1:23" hidden="1">
      <c r="A482" s="25" t="s">
        <v>7269</v>
      </c>
      <c r="B482" s="25" t="s">
        <v>7594</v>
      </c>
      <c r="C482" s="25" t="s">
        <v>7271</v>
      </c>
      <c r="D482" s="25" t="s">
        <v>8780</v>
      </c>
      <c r="E482" s="25" t="s">
        <v>7500</v>
      </c>
      <c r="F482" s="25" t="s">
        <v>8781</v>
      </c>
      <c r="G482" s="25" t="s">
        <v>8782</v>
      </c>
      <c r="H482" s="21">
        <v>12656</v>
      </c>
      <c r="I482" s="25" t="s">
        <v>7296</v>
      </c>
      <c r="J482" s="25" t="s">
        <v>7288</v>
      </c>
      <c r="K482" s="25" t="s">
        <v>8274</v>
      </c>
      <c r="L482" s="25" t="s">
        <v>8275</v>
      </c>
      <c r="M482" s="21">
        <v>18277.75</v>
      </c>
      <c r="N482" s="21">
        <v>18051.75</v>
      </c>
      <c r="O482" s="21">
        <v>226</v>
      </c>
      <c r="P482" s="21">
        <v>17631</v>
      </c>
      <c r="Q482" s="25" t="s">
        <v>8783</v>
      </c>
      <c r="R482" s="1" t="str">
        <f t="shared" si="8"/>
        <v>ST10157</v>
      </c>
      <c r="S482" t="str">
        <f>VLOOKUP(R482,Data!$C$2:$D$261,2,0)</f>
        <v>Hallowell House</v>
      </c>
      <c r="T482">
        <f>COUNTIF('Feb 2022'!A:A,D482)+COUNTIF('Mar 2022'!A:A,D482)+COUNTIF('Apr 2022'!A:A,D482)+COUNTIF('May 2022'!A:A,D482)+COUNTIF('June 2022'!A:A,D482)+COUNTIF('July 2022'!A:A,D482)+COUNTIF('Aug 2022'!A:A,D482)+COUNTIF('Sep 2022'!A:A,D482)+COUNTIF('Oct 2022'!A:A,D482)+COUNTIF('Dec 2022'!A:A,D482)</f>
        <v>0</v>
      </c>
      <c r="U482" t="str">
        <f>VLOOKUP(Q482,'Capital Lookup'!A:B,2,FALSE)</f>
        <v>No</v>
      </c>
      <c r="V482" s="2">
        <f>IFERROR(VLOOKUP(LEFT(F482,10),'Find Purchase Orders'!B:J,9,FALSE),"")</f>
        <v>44599</v>
      </c>
      <c r="W482" s="25" t="s">
        <v>7261</v>
      </c>
    </row>
    <row r="483" spans="1:23" hidden="1">
      <c r="A483" s="25" t="s">
        <v>7269</v>
      </c>
      <c r="B483" s="25" t="s">
        <v>8162</v>
      </c>
      <c r="C483" s="25" t="s">
        <v>7271</v>
      </c>
      <c r="D483" s="25" t="s">
        <v>1167</v>
      </c>
      <c r="E483" s="25" t="s">
        <v>8140</v>
      </c>
      <c r="F483" s="25" t="s">
        <v>8784</v>
      </c>
      <c r="G483" s="25" t="s">
        <v>8785</v>
      </c>
      <c r="H483" s="21">
        <v>7006</v>
      </c>
      <c r="I483" s="25" t="s">
        <v>7296</v>
      </c>
      <c r="J483" s="25" t="s">
        <v>7288</v>
      </c>
      <c r="K483" s="25" t="s">
        <v>8786</v>
      </c>
      <c r="L483" s="25" t="s">
        <v>8787</v>
      </c>
      <c r="M483" s="21">
        <v>7006</v>
      </c>
      <c r="N483" s="21">
        <v>7006</v>
      </c>
      <c r="O483" s="21">
        <v>0</v>
      </c>
      <c r="P483" s="21">
        <v>7006</v>
      </c>
      <c r="Q483" s="25" t="s">
        <v>8788</v>
      </c>
      <c r="R483" s="1" t="str">
        <f t="shared" si="8"/>
        <v>ST10186</v>
      </c>
      <c r="S483" t="str">
        <f>VLOOKUP(R483,Data!$C$2:$D$261,2,0)</f>
        <v>Brierwood Court</v>
      </c>
      <c r="T483">
        <f>COUNTIF('Feb 2022'!A:A,D483)+COUNTIF('Mar 2022'!A:A,D483)+COUNTIF('Apr 2022'!A:A,D483)+COUNTIF('May 2022'!A:A,D483)+COUNTIF('June 2022'!A:A,D483)+COUNTIF('July 2022'!A:A,D483)+COUNTIF('Aug 2022'!A:A,D483)+COUNTIF('Sep 2022'!A:A,D483)+COUNTIF('Oct 2022'!A:A,D483)+COUNTIF('Dec 2022'!A:A,D483)</f>
        <v>1</v>
      </c>
      <c r="U483" t="str">
        <f>VLOOKUP(Q483,'Capital Lookup'!A:B,2,FALSE)</f>
        <v>No</v>
      </c>
      <c r="V483" s="2">
        <f>IFERROR(VLOOKUP(LEFT(F483,10),'Find Purchase Orders'!B:J,9,FALSE),"")</f>
        <v>44610</v>
      </c>
      <c r="W483" s="25" t="s">
        <v>7261</v>
      </c>
    </row>
    <row r="484" spans="1:23" hidden="1">
      <c r="A484" s="25" t="s">
        <v>7269</v>
      </c>
      <c r="B484" s="25" t="s">
        <v>8162</v>
      </c>
      <c r="C484" s="25" t="s">
        <v>7271</v>
      </c>
      <c r="D484" s="25" t="s">
        <v>1167</v>
      </c>
      <c r="E484" s="25" t="s">
        <v>8140</v>
      </c>
      <c r="F484" s="25" t="s">
        <v>8789</v>
      </c>
      <c r="G484" s="25" t="s">
        <v>8790</v>
      </c>
      <c r="H484" s="21">
        <v>20905</v>
      </c>
      <c r="I484" s="25" t="s">
        <v>7296</v>
      </c>
      <c r="J484" s="25" t="s">
        <v>7288</v>
      </c>
      <c r="K484" s="25" t="s">
        <v>8786</v>
      </c>
      <c r="L484" s="25" t="s">
        <v>8787</v>
      </c>
      <c r="M484" s="21">
        <v>20905</v>
      </c>
      <c r="N484" s="21">
        <v>34917</v>
      </c>
      <c r="O484" s="21">
        <v>-14012</v>
      </c>
      <c r="P484" s="21">
        <v>20905</v>
      </c>
      <c r="Q484" s="25" t="s">
        <v>8788</v>
      </c>
      <c r="R484" s="1" t="str">
        <f t="shared" si="8"/>
        <v>ST10186</v>
      </c>
      <c r="S484" t="str">
        <f>VLOOKUP(R484,Data!$C$2:$D$261,2,0)</f>
        <v>Brierwood Court</v>
      </c>
      <c r="T484">
        <f>COUNTIF('Feb 2022'!A:A,D484)+COUNTIF('Mar 2022'!A:A,D484)+COUNTIF('Apr 2022'!A:A,D484)+COUNTIF('May 2022'!A:A,D484)+COUNTIF('June 2022'!A:A,D484)+COUNTIF('July 2022'!A:A,D484)+COUNTIF('Aug 2022'!A:A,D484)+COUNTIF('Sep 2022'!A:A,D484)+COUNTIF('Oct 2022'!A:A,D484)+COUNTIF('Dec 2022'!A:A,D484)</f>
        <v>1</v>
      </c>
      <c r="U484" t="str">
        <f>VLOOKUP(Q484,'Capital Lookup'!A:B,2,FALSE)</f>
        <v>No</v>
      </c>
      <c r="V484" s="2">
        <f>IFERROR(VLOOKUP(LEFT(F484,10),'Find Purchase Orders'!B:J,9,FALSE),"")</f>
        <v>44610</v>
      </c>
      <c r="W484" s="25" t="s">
        <v>7261</v>
      </c>
    </row>
    <row r="485" spans="1:23" hidden="1">
      <c r="A485" s="25" t="s">
        <v>7252</v>
      </c>
      <c r="B485" s="25" t="s">
        <v>8531</v>
      </c>
      <c r="C485" s="25" t="s">
        <v>7254</v>
      </c>
      <c r="D485" s="25" t="s">
        <v>1169</v>
      </c>
      <c r="E485" s="25" t="s">
        <v>8533</v>
      </c>
      <c r="F485" s="25" t="s">
        <v>8791</v>
      </c>
      <c r="G485" s="25" t="s">
        <v>7444</v>
      </c>
      <c r="H485" s="21">
        <v>8392.35</v>
      </c>
      <c r="I485" s="25" t="s">
        <v>7296</v>
      </c>
      <c r="J485" s="25" t="s">
        <v>7288</v>
      </c>
      <c r="K485" s="25" t="s">
        <v>7262</v>
      </c>
      <c r="L485" s="25" t="s">
        <v>7259</v>
      </c>
      <c r="M485" s="21">
        <v>8392.35</v>
      </c>
      <c r="N485" s="21">
        <v>8392.35</v>
      </c>
      <c r="O485" s="21">
        <v>0</v>
      </c>
      <c r="P485" s="21">
        <v>8392.35</v>
      </c>
      <c r="Q485" s="25" t="s">
        <v>8534</v>
      </c>
      <c r="R485" s="1" t="str">
        <f t="shared" si="8"/>
        <v>ST10095</v>
      </c>
      <c r="S485" t="str">
        <f>VLOOKUP(R485,Data!$C$2:$D$261,2,0)</f>
        <v>Greenway</v>
      </c>
      <c r="T485">
        <f>COUNTIF('Feb 2022'!A:A,D485)+COUNTIF('Mar 2022'!A:A,D485)+COUNTIF('Apr 2022'!A:A,D485)+COUNTIF('May 2022'!A:A,D485)+COUNTIF('June 2022'!A:A,D485)+COUNTIF('July 2022'!A:A,D485)+COUNTIF('Aug 2022'!A:A,D485)+COUNTIF('Sep 2022'!A:A,D485)+COUNTIF('Oct 2022'!A:A,D485)+COUNTIF('Dec 2022'!A:A,D485)</f>
        <v>1</v>
      </c>
      <c r="U485" t="str">
        <f>VLOOKUP(Q485,'Capital Lookup'!A:B,2,FALSE)</f>
        <v>No</v>
      </c>
      <c r="V485" s="2">
        <f>IFERROR(VLOOKUP(LEFT(F485,10),'Find Purchase Orders'!B:J,9,FALSE),"")</f>
        <v>44597</v>
      </c>
      <c r="W485" s="25" t="s">
        <v>7261</v>
      </c>
    </row>
    <row r="486" spans="1:23" hidden="1">
      <c r="A486" s="25" t="s">
        <v>7252</v>
      </c>
      <c r="B486" s="25" t="s">
        <v>8531</v>
      </c>
      <c r="C486" s="25" t="s">
        <v>7254</v>
      </c>
      <c r="D486" s="25" t="s">
        <v>1169</v>
      </c>
      <c r="E486" s="25" t="s">
        <v>8533</v>
      </c>
      <c r="F486" s="25" t="s">
        <v>8792</v>
      </c>
      <c r="G486" s="25" t="s">
        <v>8793</v>
      </c>
      <c r="H486" s="21">
        <v>293.8</v>
      </c>
      <c r="I486" s="25" t="s">
        <v>7296</v>
      </c>
      <c r="J486" s="25" t="s">
        <v>7288</v>
      </c>
      <c r="K486" s="25" t="s">
        <v>7262</v>
      </c>
      <c r="L486" s="25" t="s">
        <v>7259</v>
      </c>
      <c r="M486" s="21">
        <v>293.8</v>
      </c>
      <c r="N486" s="21">
        <v>293.8</v>
      </c>
      <c r="O486" s="21">
        <v>0</v>
      </c>
      <c r="P486" s="21">
        <v>293.8</v>
      </c>
      <c r="Q486" s="25" t="s">
        <v>8534</v>
      </c>
      <c r="R486" s="1" t="str">
        <f t="shared" si="8"/>
        <v>ST10095</v>
      </c>
      <c r="S486" t="str">
        <f>VLOOKUP(R486,Data!$C$2:$D$261,2,0)</f>
        <v>Greenway</v>
      </c>
      <c r="T486">
        <f>COUNTIF('Feb 2022'!A:A,D486)+COUNTIF('Mar 2022'!A:A,D486)+COUNTIF('Apr 2022'!A:A,D486)+COUNTIF('May 2022'!A:A,D486)+COUNTIF('June 2022'!A:A,D486)+COUNTIF('July 2022'!A:A,D486)+COUNTIF('Aug 2022'!A:A,D486)+COUNTIF('Sep 2022'!A:A,D486)+COUNTIF('Oct 2022'!A:A,D486)+COUNTIF('Dec 2022'!A:A,D486)</f>
        <v>1</v>
      </c>
      <c r="U486" t="str">
        <f>VLOOKUP(Q486,'Capital Lookup'!A:B,2,FALSE)</f>
        <v>No</v>
      </c>
      <c r="V486" s="2">
        <f>IFERROR(VLOOKUP(LEFT(F486,10),'Find Purchase Orders'!B:J,9,FALSE),"")</f>
        <v>44597</v>
      </c>
      <c r="W486" s="25" t="s">
        <v>7261</v>
      </c>
    </row>
    <row r="487" spans="1:23" hidden="1">
      <c r="A487" s="25" t="s">
        <v>7252</v>
      </c>
      <c r="B487" s="25" t="s">
        <v>8048</v>
      </c>
      <c r="C487" s="25" t="s">
        <v>7254</v>
      </c>
      <c r="D487" s="25" t="s">
        <v>1171</v>
      </c>
      <c r="E487" s="25" t="s">
        <v>8794</v>
      </c>
      <c r="F487" s="25" t="s">
        <v>8795</v>
      </c>
      <c r="G487" s="25" t="s">
        <v>8796</v>
      </c>
      <c r="H487" s="21">
        <v>1794</v>
      </c>
      <c r="I487" s="25" t="s">
        <v>7296</v>
      </c>
      <c r="J487" s="25" t="s">
        <v>7288</v>
      </c>
      <c r="K487" s="25" t="s">
        <v>7289</v>
      </c>
      <c r="L487" s="25" t="s">
        <v>7259</v>
      </c>
      <c r="M487" s="21">
        <v>1794</v>
      </c>
      <c r="N487" s="22">
        <v>0</v>
      </c>
      <c r="O487" s="21">
        <v>1794</v>
      </c>
      <c r="P487" s="21">
        <v>1794</v>
      </c>
      <c r="Q487" s="25" t="s">
        <v>8797</v>
      </c>
      <c r="R487" s="1" t="str">
        <f t="shared" si="8"/>
        <v>ST10051</v>
      </c>
      <c r="S487" t="str">
        <f>VLOOKUP(R487,Data!$C$2:$D$261,2,0)</f>
        <v>Cambridge Estates</v>
      </c>
      <c r="T487">
        <f>COUNTIF('Feb 2022'!A:A,D487)+COUNTIF('Mar 2022'!A:A,D487)+COUNTIF('Apr 2022'!A:A,D487)+COUNTIF('May 2022'!A:A,D487)+COUNTIF('June 2022'!A:A,D487)+COUNTIF('July 2022'!A:A,D487)+COUNTIF('Aug 2022'!A:A,D487)+COUNTIF('Sep 2022'!A:A,D487)+COUNTIF('Oct 2022'!A:A,D487)+COUNTIF('Dec 2022'!A:A,D487)</f>
        <v>1</v>
      </c>
      <c r="U487" t="str">
        <f>VLOOKUP(Q487,'Capital Lookup'!A:B,2,FALSE)</f>
        <v>No</v>
      </c>
      <c r="V487" s="2">
        <f>IFERROR(VLOOKUP(LEFT(F487,10),'Find Purchase Orders'!B:J,9,FALSE),"")</f>
        <v>44595</v>
      </c>
      <c r="W487" s="25" t="s">
        <v>7261</v>
      </c>
    </row>
    <row r="488" spans="1:23" hidden="1">
      <c r="A488" s="25" t="s">
        <v>7261</v>
      </c>
      <c r="B488" s="25" t="s">
        <v>7657</v>
      </c>
      <c r="C488" s="25" t="s">
        <v>7282</v>
      </c>
      <c r="D488" s="25" t="s">
        <v>1173</v>
      </c>
      <c r="E488" s="25" t="s">
        <v>8798</v>
      </c>
      <c r="F488" s="25" t="s">
        <v>8799</v>
      </c>
      <c r="G488" s="25" t="s">
        <v>8800</v>
      </c>
      <c r="H488" s="21">
        <v>8356.35</v>
      </c>
      <c r="I488" s="25" t="s">
        <v>7296</v>
      </c>
      <c r="J488" s="25" t="s">
        <v>7288</v>
      </c>
      <c r="K488" s="25" t="s">
        <v>7495</v>
      </c>
      <c r="L488" s="25" t="s">
        <v>8801</v>
      </c>
      <c r="M488" s="21">
        <v>8356.35</v>
      </c>
      <c r="N488" s="21">
        <v>8356.35</v>
      </c>
      <c r="O488" s="21">
        <v>0</v>
      </c>
      <c r="P488" s="21">
        <v>8356.35</v>
      </c>
      <c r="Q488" s="25" t="s">
        <v>8802</v>
      </c>
      <c r="R488" s="1" t="str">
        <f t="shared" si="8"/>
        <v>ST10018</v>
      </c>
      <c r="S488" t="str">
        <f>VLOOKUP(R488,Data!$C$2:$D$261,2,0)</f>
        <v>The Annex</v>
      </c>
      <c r="T488">
        <f>COUNTIF('Feb 2022'!A:A,D488)+COUNTIF('Mar 2022'!A:A,D488)+COUNTIF('Apr 2022'!A:A,D488)+COUNTIF('May 2022'!A:A,D488)+COUNTIF('June 2022'!A:A,D488)+COUNTIF('July 2022'!A:A,D488)+COUNTIF('Aug 2022'!A:A,D488)+COUNTIF('Sep 2022'!A:A,D488)+COUNTIF('Oct 2022'!A:A,D488)+COUNTIF('Dec 2022'!A:A,D488)</f>
        <v>1</v>
      </c>
      <c r="U488" t="str">
        <f>VLOOKUP(Q488,'Capital Lookup'!A:B,2,FALSE)</f>
        <v>No</v>
      </c>
      <c r="V488" s="2">
        <f>IFERROR(VLOOKUP(LEFT(F488,10),'Find Purchase Orders'!B:J,9,FALSE),"")</f>
        <v>44600</v>
      </c>
      <c r="W488" s="25" t="s">
        <v>7261</v>
      </c>
    </row>
    <row r="489" spans="1:23" hidden="1">
      <c r="A489" s="25" t="s">
        <v>7252</v>
      </c>
      <c r="B489" s="25" t="s">
        <v>8048</v>
      </c>
      <c r="C489" s="25" t="s">
        <v>7254</v>
      </c>
      <c r="D489" s="25" t="s">
        <v>1175</v>
      </c>
      <c r="E489" s="25" t="s">
        <v>8794</v>
      </c>
      <c r="F489" s="25" t="s">
        <v>8803</v>
      </c>
      <c r="G489" s="25" t="s">
        <v>7367</v>
      </c>
      <c r="H489" s="21">
        <v>5336</v>
      </c>
      <c r="I489" s="25" t="s">
        <v>7296</v>
      </c>
      <c r="J489" s="25" t="s">
        <v>7288</v>
      </c>
      <c r="K489" s="25" t="s">
        <v>7262</v>
      </c>
      <c r="L489" s="25" t="s">
        <v>7259</v>
      </c>
      <c r="M489" s="21">
        <v>5336</v>
      </c>
      <c r="N489" s="21">
        <v>5336</v>
      </c>
      <c r="O489" s="21">
        <v>0</v>
      </c>
      <c r="P489" s="21">
        <v>5336</v>
      </c>
      <c r="Q489" s="25" t="s">
        <v>8797</v>
      </c>
      <c r="R489" s="1" t="str">
        <f t="shared" si="8"/>
        <v>ST10051</v>
      </c>
      <c r="S489" t="str">
        <f>VLOOKUP(R489,Data!$C$2:$D$261,2,0)</f>
        <v>Cambridge Estates</v>
      </c>
      <c r="T489">
        <f>COUNTIF('Feb 2022'!A:A,D489)+COUNTIF('Mar 2022'!A:A,D489)+COUNTIF('Apr 2022'!A:A,D489)+COUNTIF('May 2022'!A:A,D489)+COUNTIF('June 2022'!A:A,D489)+COUNTIF('July 2022'!A:A,D489)+COUNTIF('Aug 2022'!A:A,D489)+COUNTIF('Sep 2022'!A:A,D489)+COUNTIF('Oct 2022'!A:A,D489)+COUNTIF('Dec 2022'!A:A,D489)</f>
        <v>1</v>
      </c>
      <c r="U489" t="str">
        <f>VLOOKUP(Q489,'Capital Lookup'!A:B,2,FALSE)</f>
        <v>No</v>
      </c>
      <c r="V489" s="2">
        <f>IFERROR(VLOOKUP(LEFT(F489,10),'Find Purchase Orders'!B:J,9,FALSE),"")</f>
        <v>44596</v>
      </c>
      <c r="W489" s="25" t="s">
        <v>7261</v>
      </c>
    </row>
    <row r="490" spans="1:23" hidden="1">
      <c r="A490" s="25" t="s">
        <v>7313</v>
      </c>
      <c r="B490" s="25" t="s">
        <v>7944</v>
      </c>
      <c r="C490" s="25" t="s">
        <v>7587</v>
      </c>
      <c r="D490" s="25" t="s">
        <v>1177</v>
      </c>
      <c r="E490" s="25" t="s">
        <v>8140</v>
      </c>
      <c r="F490" s="25" t="s">
        <v>8804</v>
      </c>
      <c r="G490" s="25" t="s">
        <v>8805</v>
      </c>
      <c r="H490" s="21">
        <v>5746.05</v>
      </c>
      <c r="I490" s="25" t="s">
        <v>7296</v>
      </c>
      <c r="J490" s="25" t="s">
        <v>7288</v>
      </c>
      <c r="K490" s="25" t="s">
        <v>7579</v>
      </c>
      <c r="L490" s="25" t="s">
        <v>7580</v>
      </c>
      <c r="M490" s="21">
        <v>5746.05</v>
      </c>
      <c r="N490" s="22">
        <v>0</v>
      </c>
      <c r="O490" s="21">
        <v>5746.05</v>
      </c>
      <c r="P490" s="21">
        <v>5746.05</v>
      </c>
      <c r="Q490" s="25" t="s">
        <v>8806</v>
      </c>
      <c r="R490" s="1" t="str">
        <f t="shared" si="8"/>
        <v>ST10181</v>
      </c>
      <c r="S490" t="str">
        <f>VLOOKUP(R490,Data!$C$2:$D$261,2,0)</f>
        <v>Iler Lodge</v>
      </c>
      <c r="T490">
        <f>COUNTIF('Feb 2022'!A:A,D490)+COUNTIF('Mar 2022'!A:A,D490)+COUNTIF('Apr 2022'!A:A,D490)+COUNTIF('May 2022'!A:A,D490)+COUNTIF('June 2022'!A:A,D490)+COUNTIF('July 2022'!A:A,D490)+COUNTIF('Aug 2022'!A:A,D490)+COUNTIF('Sep 2022'!A:A,D490)+COUNTIF('Oct 2022'!A:A,D490)+COUNTIF('Dec 2022'!A:A,D490)</f>
        <v>1</v>
      </c>
      <c r="U490" t="str">
        <f>VLOOKUP(Q490,'Capital Lookup'!A:B,2,FALSE)</f>
        <v>No</v>
      </c>
      <c r="V490" s="2">
        <f>IFERROR(VLOOKUP(LEFT(F490,10),'Find Purchase Orders'!B:J,9,FALSE),"")</f>
        <v>44601</v>
      </c>
      <c r="W490" s="25" t="s">
        <v>7261</v>
      </c>
    </row>
    <row r="491" spans="1:23" hidden="1">
      <c r="A491" s="25" t="s">
        <v>7365</v>
      </c>
      <c r="B491" s="25" t="s">
        <v>8807</v>
      </c>
      <c r="C491" s="25"/>
      <c r="D491" s="25" t="s">
        <v>1092</v>
      </c>
      <c r="E491" s="25" t="s">
        <v>8808</v>
      </c>
      <c r="F491" s="25" t="s">
        <v>8809</v>
      </c>
      <c r="G491" s="25" t="s">
        <v>8810</v>
      </c>
      <c r="H491" s="21">
        <v>39497.22</v>
      </c>
      <c r="I491" s="25" t="s">
        <v>7296</v>
      </c>
      <c r="J491" s="25" t="s">
        <v>7288</v>
      </c>
      <c r="K491" s="25" t="s">
        <v>7733</v>
      </c>
      <c r="L491" s="25" t="s">
        <v>8526</v>
      </c>
      <c r="M491" s="21">
        <v>39497.22</v>
      </c>
      <c r="N491" s="21">
        <v>39497.22</v>
      </c>
      <c r="O491" s="21">
        <v>0</v>
      </c>
      <c r="P491" s="21">
        <v>39497.22</v>
      </c>
      <c r="Q491" s="25"/>
      <c r="R491" s="1" t="str">
        <f t="shared" si="8"/>
        <v>ST10217</v>
      </c>
      <c r="S491" t="str">
        <f>VLOOKUP(R491,Data!$C$2:$D$261,2,0)</f>
        <v>Harold &amp; Grace Baker Centre</v>
      </c>
      <c r="T491">
        <f>COUNTIF('Feb 2022'!A:A,D491)+COUNTIF('Mar 2022'!A:A,D491)+COUNTIF('Apr 2022'!A:A,D491)+COUNTIF('May 2022'!A:A,D491)+COUNTIF('June 2022'!A:A,D491)+COUNTIF('July 2022'!A:A,D491)+COUNTIF('Aug 2022'!A:A,D491)+COUNTIF('Sep 2022'!A:A,D491)+COUNTIF('Oct 2022'!A:A,D491)+COUNTIF('Dec 2022'!A:A,D491)</f>
        <v>1</v>
      </c>
      <c r="U491" t="e">
        <f>VLOOKUP(Q491,'Capital Lookup'!A:B,2,FALSE)</f>
        <v>#N/A</v>
      </c>
      <c r="V491" s="2">
        <f>IFERROR(VLOOKUP(LEFT(F491,10),'Find Purchase Orders'!B:J,9,FALSE),"")</f>
        <v>44601</v>
      </c>
      <c r="W491" s="25" t="s">
        <v>7261</v>
      </c>
    </row>
    <row r="492" spans="1:23" hidden="1">
      <c r="A492" s="25" t="s">
        <v>7365</v>
      </c>
      <c r="B492" s="25" t="s">
        <v>8807</v>
      </c>
      <c r="C492" s="25"/>
      <c r="D492" s="25" t="s">
        <v>1093</v>
      </c>
      <c r="E492" s="25" t="s">
        <v>8808</v>
      </c>
      <c r="F492" s="25" t="s">
        <v>8811</v>
      </c>
      <c r="G492" s="25" t="s">
        <v>8812</v>
      </c>
      <c r="H492" s="21">
        <v>3170.17</v>
      </c>
      <c r="I492" s="25" t="s">
        <v>7296</v>
      </c>
      <c r="J492" s="25" t="s">
        <v>7288</v>
      </c>
      <c r="K492" s="25" t="s">
        <v>8304</v>
      </c>
      <c r="L492" s="25" t="s">
        <v>7647</v>
      </c>
      <c r="M492" s="21">
        <v>3170.17</v>
      </c>
      <c r="N492" s="21">
        <v>3170.17</v>
      </c>
      <c r="O492" s="21">
        <v>0</v>
      </c>
      <c r="P492" s="21">
        <v>3170.17</v>
      </c>
      <c r="Q492" s="25"/>
      <c r="R492" s="1" t="str">
        <f t="shared" si="8"/>
        <v>ST10217</v>
      </c>
      <c r="S492" t="str">
        <f>VLOOKUP(R492,Data!$C$2:$D$261,2,0)</f>
        <v>Harold &amp; Grace Baker Centre</v>
      </c>
      <c r="T492">
        <f>COUNTIF('Feb 2022'!A:A,D492)+COUNTIF('Mar 2022'!A:A,D492)+COUNTIF('Apr 2022'!A:A,D492)+COUNTIF('May 2022'!A:A,D492)+COUNTIF('June 2022'!A:A,D492)+COUNTIF('July 2022'!A:A,D492)+COUNTIF('Aug 2022'!A:A,D492)+COUNTIF('Sep 2022'!A:A,D492)+COUNTIF('Oct 2022'!A:A,D492)+COUNTIF('Dec 2022'!A:A,D492)</f>
        <v>1</v>
      </c>
      <c r="U492" t="e">
        <f>VLOOKUP(Q492,'Capital Lookup'!A:B,2,FALSE)</f>
        <v>#N/A</v>
      </c>
      <c r="V492" s="2">
        <f>IFERROR(VLOOKUP(LEFT(F492,10),'Find Purchase Orders'!B:J,9,FALSE),"")</f>
        <v>44596</v>
      </c>
      <c r="W492" s="25" t="s">
        <v>7261</v>
      </c>
    </row>
    <row r="493" spans="1:23" hidden="1">
      <c r="A493" s="25" t="s">
        <v>7261</v>
      </c>
      <c r="B493" s="25" t="s">
        <v>7600</v>
      </c>
      <c r="C493" s="25" t="s">
        <v>7282</v>
      </c>
      <c r="D493" s="25" t="s">
        <v>1179</v>
      </c>
      <c r="E493" s="25" t="s">
        <v>7602</v>
      </c>
      <c r="F493" s="25" t="s">
        <v>8813</v>
      </c>
      <c r="G493" s="25" t="s">
        <v>7483</v>
      </c>
      <c r="H493" s="21">
        <v>3011.45</v>
      </c>
      <c r="I493" s="25" t="s">
        <v>7296</v>
      </c>
      <c r="J493" s="25" t="s">
        <v>7288</v>
      </c>
      <c r="K493" s="25" t="s">
        <v>7262</v>
      </c>
      <c r="L493" s="25" t="s">
        <v>7259</v>
      </c>
      <c r="M493" s="21">
        <v>3011.45</v>
      </c>
      <c r="N493" s="21">
        <v>2728.95</v>
      </c>
      <c r="O493" s="21">
        <v>282.5</v>
      </c>
      <c r="P493" s="21">
        <v>3011.45</v>
      </c>
      <c r="Q493" s="25" t="s">
        <v>7605</v>
      </c>
      <c r="R493" s="1" t="str">
        <f t="shared" si="8"/>
        <v>ST10034</v>
      </c>
      <c r="S493" t="str">
        <f>VLOOKUP(R493,Data!$C$2:$D$261,2,0)</f>
        <v>Bridlewood Manor</v>
      </c>
      <c r="T493">
        <f>COUNTIF('Feb 2022'!A:A,D493)+COUNTIF('Mar 2022'!A:A,D493)+COUNTIF('Apr 2022'!A:A,D493)+COUNTIF('May 2022'!A:A,D493)+COUNTIF('June 2022'!A:A,D493)+COUNTIF('July 2022'!A:A,D493)+COUNTIF('Aug 2022'!A:A,D493)+COUNTIF('Sep 2022'!A:A,D493)+COUNTIF('Oct 2022'!A:A,D493)+COUNTIF('Dec 2022'!A:A,D493)</f>
        <v>1</v>
      </c>
      <c r="U493" t="str">
        <f>VLOOKUP(Q493,'Capital Lookup'!A:B,2,FALSE)</f>
        <v>No</v>
      </c>
      <c r="V493" s="2">
        <f>IFERROR(VLOOKUP(LEFT(F493,10),'Find Purchase Orders'!B:J,9,FALSE),"")</f>
        <v>44610</v>
      </c>
      <c r="W493" s="25" t="s">
        <v>7261</v>
      </c>
    </row>
    <row r="494" spans="1:23" hidden="1">
      <c r="A494" s="25" t="s">
        <v>8814</v>
      </c>
      <c r="B494" s="25" t="s">
        <v>8088</v>
      </c>
      <c r="C494" s="25" t="s">
        <v>8058</v>
      </c>
      <c r="D494" s="25" t="s">
        <v>8815</v>
      </c>
      <c r="E494" s="25" t="s">
        <v>8816</v>
      </c>
      <c r="H494" s="21">
        <v>10358</v>
      </c>
      <c r="I494" s="25" t="s">
        <v>7257</v>
      </c>
      <c r="K494" s="25" t="s">
        <v>8817</v>
      </c>
      <c r="L494" s="25" t="s">
        <v>8647</v>
      </c>
      <c r="M494" s="22">
        <v>0</v>
      </c>
      <c r="N494" s="22">
        <v>0</v>
      </c>
      <c r="O494" s="21">
        <v>0</v>
      </c>
      <c r="P494" s="21">
        <v>0</v>
      </c>
      <c r="Q494" s="25"/>
      <c r="R494" s="1" t="str">
        <f t="shared" si="8"/>
        <v>ST10207</v>
      </c>
      <c r="S494" t="str">
        <f>VLOOKUP(R494,Data!$C$2:$D$261,2,0)</f>
        <v>James Bay Care Centre</v>
      </c>
      <c r="T494">
        <f>COUNTIF('Feb 2022'!A:A,D494)+COUNTIF('Mar 2022'!A:A,D494)+COUNTIF('Apr 2022'!A:A,D494)+COUNTIF('May 2022'!A:A,D494)+COUNTIF('June 2022'!A:A,D494)+COUNTIF('July 2022'!A:A,D494)+COUNTIF('Aug 2022'!A:A,D494)+COUNTIF('Sep 2022'!A:A,D494)+COUNTIF('Oct 2022'!A:A,D494)+COUNTIF('Dec 2022'!A:A,D494)</f>
        <v>0</v>
      </c>
      <c r="U494" t="e">
        <f>VLOOKUP(Q494,'Capital Lookup'!A:B,2,FALSE)</f>
        <v>#N/A</v>
      </c>
      <c r="V494" s="2" t="str">
        <f>IFERROR(VLOOKUP(LEFT(F494,10),'Find Purchase Orders'!B:J,9,FALSE),"")</f>
        <v/>
      </c>
      <c r="W494" s="25" t="s">
        <v>7261</v>
      </c>
    </row>
    <row r="495" spans="1:23" hidden="1">
      <c r="A495" s="25" t="s">
        <v>7478</v>
      </c>
      <c r="B495" s="25" t="s">
        <v>8818</v>
      </c>
      <c r="C495" s="25" t="s">
        <v>7587</v>
      </c>
      <c r="D495" s="25" t="s">
        <v>1181</v>
      </c>
      <c r="E495" s="25" t="s">
        <v>8140</v>
      </c>
      <c r="F495" s="25" t="s">
        <v>8819</v>
      </c>
      <c r="G495" s="25" t="s">
        <v>8820</v>
      </c>
      <c r="H495" s="21">
        <v>345102</v>
      </c>
      <c r="I495" s="25" t="s">
        <v>7296</v>
      </c>
      <c r="J495" s="25" t="s">
        <v>7288</v>
      </c>
      <c r="K495" s="25" t="s">
        <v>8786</v>
      </c>
      <c r="L495" s="25" t="s">
        <v>8821</v>
      </c>
      <c r="M495" s="21">
        <v>345102</v>
      </c>
      <c r="N495" s="21">
        <v>142125.75</v>
      </c>
      <c r="O495" s="21">
        <v>202976.25</v>
      </c>
      <c r="P495" s="21">
        <v>345102</v>
      </c>
      <c r="Q495" s="25" t="s">
        <v>8822</v>
      </c>
      <c r="R495" s="1" t="str">
        <f t="shared" si="8"/>
        <v>ST10142</v>
      </c>
      <c r="S495" t="str">
        <f>VLOOKUP(R495,Data!$C$2:$D$261,2,0)</f>
        <v>Burloak</v>
      </c>
      <c r="T495">
        <f>COUNTIF('Feb 2022'!A:A,D495)+COUNTIF('Mar 2022'!A:A,D495)+COUNTIF('Apr 2022'!A:A,D495)+COUNTIF('May 2022'!A:A,D495)+COUNTIF('June 2022'!A:A,D495)+COUNTIF('July 2022'!A:A,D495)+COUNTIF('Aug 2022'!A:A,D495)+COUNTIF('Sep 2022'!A:A,D495)+COUNTIF('Oct 2022'!A:A,D495)+COUNTIF('Dec 2022'!A:A,D495)</f>
        <v>1</v>
      </c>
      <c r="U495" t="str">
        <f>VLOOKUP(Q495,'Capital Lookup'!A:B,2,FALSE)</f>
        <v>No</v>
      </c>
      <c r="V495" s="2">
        <f>IFERROR(VLOOKUP(LEFT(F495,10),'Find Purchase Orders'!B:J,9,FALSE),"")</f>
        <v>44616</v>
      </c>
      <c r="W495" s="25" t="s">
        <v>7261</v>
      </c>
    </row>
    <row r="496" spans="1:23" hidden="1">
      <c r="A496" s="25" t="s">
        <v>7252</v>
      </c>
      <c r="B496" s="25" t="s">
        <v>8531</v>
      </c>
      <c r="C496" s="25" t="s">
        <v>7254</v>
      </c>
      <c r="D496" s="25" t="s">
        <v>1183</v>
      </c>
      <c r="E496" s="25" t="s">
        <v>8503</v>
      </c>
      <c r="F496" s="25" t="s">
        <v>8823</v>
      </c>
      <c r="G496" s="25" t="s">
        <v>8824</v>
      </c>
      <c r="H496" s="21">
        <v>10045.700000000001</v>
      </c>
      <c r="I496" s="25" t="s">
        <v>7296</v>
      </c>
      <c r="J496" s="25" t="s">
        <v>7288</v>
      </c>
      <c r="K496" s="25" t="s">
        <v>7640</v>
      </c>
      <c r="L496" s="25" t="s">
        <v>7763</v>
      </c>
      <c r="M496" s="21">
        <v>10045.700000000001</v>
      </c>
      <c r="N496" s="21">
        <v>10045.700000000001</v>
      </c>
      <c r="O496" s="21">
        <v>0</v>
      </c>
      <c r="P496" s="21">
        <v>10045.700000000001</v>
      </c>
      <c r="Q496" s="25" t="s">
        <v>8825</v>
      </c>
      <c r="R496" s="1" t="str">
        <f t="shared" si="8"/>
        <v>ST10095</v>
      </c>
      <c r="S496" t="str">
        <f>VLOOKUP(R496,Data!$C$2:$D$261,2,0)</f>
        <v>Greenway</v>
      </c>
      <c r="T496">
        <f>COUNTIF('Feb 2022'!A:A,D496)+COUNTIF('Mar 2022'!A:A,D496)+COUNTIF('Apr 2022'!A:A,D496)+COUNTIF('May 2022'!A:A,D496)+COUNTIF('June 2022'!A:A,D496)+COUNTIF('July 2022'!A:A,D496)+COUNTIF('Aug 2022'!A:A,D496)+COUNTIF('Sep 2022'!A:A,D496)+COUNTIF('Oct 2022'!A:A,D496)+COUNTIF('Dec 2022'!A:A,D496)</f>
        <v>1</v>
      </c>
      <c r="U496" t="str">
        <f>VLOOKUP(Q496,'Capital Lookup'!A:B,2,FALSE)</f>
        <v>No</v>
      </c>
      <c r="V496" s="2">
        <f>IFERROR(VLOOKUP(LEFT(F496,10),'Find Purchase Orders'!B:J,9,FALSE),"")</f>
        <v>44601</v>
      </c>
      <c r="W496" s="25" t="s">
        <v>7261</v>
      </c>
    </row>
    <row r="497" spans="1:23" hidden="1">
      <c r="A497" s="25" t="s">
        <v>7261</v>
      </c>
      <c r="B497" s="25" t="s">
        <v>8826</v>
      </c>
      <c r="C497" s="25" t="s">
        <v>7282</v>
      </c>
      <c r="D497" s="25" t="s">
        <v>1185</v>
      </c>
      <c r="E497" s="25" t="s">
        <v>8827</v>
      </c>
      <c r="F497" s="25" t="s">
        <v>8828</v>
      </c>
      <c r="G497" s="25" t="s">
        <v>8829</v>
      </c>
      <c r="H497" s="21">
        <v>6365.05</v>
      </c>
      <c r="I497" s="25" t="s">
        <v>7296</v>
      </c>
      <c r="J497" s="25" t="s">
        <v>7288</v>
      </c>
      <c r="K497" s="25" t="s">
        <v>7262</v>
      </c>
      <c r="L497" s="25" t="s">
        <v>7259</v>
      </c>
      <c r="M497" s="21">
        <v>6365.05</v>
      </c>
      <c r="N497" s="21">
        <v>6365.05</v>
      </c>
      <c r="O497" s="21">
        <v>0</v>
      </c>
      <c r="P497" s="21">
        <v>6365.05</v>
      </c>
      <c r="Q497" s="25" t="s">
        <v>8830</v>
      </c>
      <c r="R497" s="1" t="str">
        <f t="shared" si="8"/>
        <v>ST10077</v>
      </c>
      <c r="S497" t="str">
        <f>VLOOKUP(R497,Data!$C$2:$D$261,2,0)</f>
        <v>Portsmouth</v>
      </c>
      <c r="T497">
        <f>COUNTIF('Feb 2022'!A:A,D497)+COUNTIF('Mar 2022'!A:A,D497)+COUNTIF('Apr 2022'!A:A,D497)+COUNTIF('May 2022'!A:A,D497)+COUNTIF('June 2022'!A:A,D497)+COUNTIF('July 2022'!A:A,D497)+COUNTIF('Aug 2022'!A:A,D497)+COUNTIF('Sep 2022'!A:A,D497)+COUNTIF('Oct 2022'!A:A,D497)+COUNTIF('Dec 2022'!A:A,D497)</f>
        <v>1</v>
      </c>
      <c r="U497" t="str">
        <f>VLOOKUP(Q497,'Capital Lookup'!A:B,2,FALSE)</f>
        <v>No</v>
      </c>
      <c r="V497" s="2">
        <f>IFERROR(VLOOKUP(LEFT(F497,10),'Find Purchase Orders'!B:J,9,FALSE),"")</f>
        <v>44601</v>
      </c>
      <c r="W497" s="25" t="s">
        <v>7261</v>
      </c>
    </row>
    <row r="498" spans="1:23" hidden="1">
      <c r="A498" s="25" t="s">
        <v>7261</v>
      </c>
      <c r="B498" s="25" t="s">
        <v>8826</v>
      </c>
      <c r="C498" s="25" t="s">
        <v>7282</v>
      </c>
      <c r="D498" s="25" t="s">
        <v>1185</v>
      </c>
      <c r="E498" s="25" t="s">
        <v>8827</v>
      </c>
      <c r="F498" s="25" t="s">
        <v>8831</v>
      </c>
      <c r="G498" s="25" t="s">
        <v>8832</v>
      </c>
      <c r="H498" s="21">
        <v>502.66</v>
      </c>
      <c r="I498" s="25" t="s">
        <v>7296</v>
      </c>
      <c r="J498" s="25" t="s">
        <v>7288</v>
      </c>
      <c r="K498" s="25" t="s">
        <v>7262</v>
      </c>
      <c r="L498" s="25" t="s">
        <v>7259</v>
      </c>
      <c r="M498" s="21">
        <v>502.66</v>
      </c>
      <c r="N498" s="21">
        <v>502.66</v>
      </c>
      <c r="O498" s="21">
        <v>0</v>
      </c>
      <c r="P498" s="21">
        <v>502.66</v>
      </c>
      <c r="Q498" s="25" t="s">
        <v>8830</v>
      </c>
      <c r="R498" s="1" t="str">
        <f t="shared" si="8"/>
        <v>ST10077</v>
      </c>
      <c r="S498" t="str">
        <f>VLOOKUP(R498,Data!$C$2:$D$261,2,0)</f>
        <v>Portsmouth</v>
      </c>
      <c r="T498">
        <f>COUNTIF('Feb 2022'!A:A,D498)+COUNTIF('Mar 2022'!A:A,D498)+COUNTIF('Apr 2022'!A:A,D498)+COUNTIF('May 2022'!A:A,D498)+COUNTIF('June 2022'!A:A,D498)+COUNTIF('July 2022'!A:A,D498)+COUNTIF('Aug 2022'!A:A,D498)+COUNTIF('Sep 2022'!A:A,D498)+COUNTIF('Oct 2022'!A:A,D498)+COUNTIF('Dec 2022'!A:A,D498)</f>
        <v>1</v>
      </c>
      <c r="U498" t="str">
        <f>VLOOKUP(Q498,'Capital Lookup'!A:B,2,FALSE)</f>
        <v>No</v>
      </c>
      <c r="V498" s="2">
        <f>IFERROR(VLOOKUP(LEFT(F498,10),'Find Purchase Orders'!B:J,9,FALSE),"")</f>
        <v>44601</v>
      </c>
      <c r="W498" s="25" t="s">
        <v>7261</v>
      </c>
    </row>
    <row r="499" spans="1:23" hidden="1">
      <c r="A499" s="25" t="s">
        <v>7261</v>
      </c>
      <c r="B499" s="25" t="s">
        <v>8826</v>
      </c>
      <c r="C499" s="25" t="s">
        <v>7282</v>
      </c>
      <c r="D499" s="25" t="s">
        <v>1187</v>
      </c>
      <c r="E499" s="25" t="s">
        <v>8827</v>
      </c>
      <c r="F499" s="25" t="s">
        <v>8833</v>
      </c>
      <c r="G499" s="25" t="s">
        <v>8834</v>
      </c>
      <c r="H499" s="21">
        <v>973.54</v>
      </c>
      <c r="I499" s="25" t="s">
        <v>7296</v>
      </c>
      <c r="J499" s="25" t="s">
        <v>7288</v>
      </c>
      <c r="K499" s="25" t="s">
        <v>7262</v>
      </c>
      <c r="L499" s="25" t="s">
        <v>7259</v>
      </c>
      <c r="M499" s="21">
        <v>973.54</v>
      </c>
      <c r="N499" s="21">
        <v>1708.94</v>
      </c>
      <c r="O499" s="21">
        <v>-735.4</v>
      </c>
      <c r="P499" s="21">
        <v>973.54</v>
      </c>
      <c r="Q499" s="25" t="s">
        <v>8830</v>
      </c>
      <c r="R499" s="1" t="str">
        <f t="shared" si="8"/>
        <v>ST10077</v>
      </c>
      <c r="S499" t="str">
        <f>VLOOKUP(R499,Data!$C$2:$D$261,2,0)</f>
        <v>Portsmouth</v>
      </c>
      <c r="T499">
        <f>COUNTIF('Feb 2022'!A:A,D499)+COUNTIF('Mar 2022'!A:A,D499)+COUNTIF('Apr 2022'!A:A,D499)+COUNTIF('May 2022'!A:A,D499)+COUNTIF('June 2022'!A:A,D499)+COUNTIF('July 2022'!A:A,D499)+COUNTIF('Aug 2022'!A:A,D499)+COUNTIF('Sep 2022'!A:A,D499)+COUNTIF('Oct 2022'!A:A,D499)+COUNTIF('Dec 2022'!A:A,D499)</f>
        <v>1</v>
      </c>
      <c r="U499" t="str">
        <f>VLOOKUP(Q499,'Capital Lookup'!A:B,2,FALSE)</f>
        <v>No</v>
      </c>
      <c r="V499" s="2">
        <f>IFERROR(VLOOKUP(LEFT(F499,10),'Find Purchase Orders'!B:J,9,FALSE),"")</f>
        <v>44601</v>
      </c>
      <c r="W499" s="25" t="s">
        <v>7261</v>
      </c>
    </row>
    <row r="500" spans="1:23" hidden="1">
      <c r="A500" s="25" t="s">
        <v>7261</v>
      </c>
      <c r="B500" s="25" t="s">
        <v>8826</v>
      </c>
      <c r="C500" s="25" t="s">
        <v>7282</v>
      </c>
      <c r="D500" s="25" t="s">
        <v>1187</v>
      </c>
      <c r="E500" s="25" t="s">
        <v>8827</v>
      </c>
      <c r="F500" s="25" t="s">
        <v>8835</v>
      </c>
      <c r="G500" s="25" t="s">
        <v>8836</v>
      </c>
      <c r="H500" s="21">
        <v>3521.94</v>
      </c>
      <c r="I500" s="25" t="s">
        <v>7296</v>
      </c>
      <c r="J500" s="25" t="s">
        <v>7288</v>
      </c>
      <c r="K500" s="25" t="s">
        <v>7262</v>
      </c>
      <c r="L500" s="25" t="s">
        <v>7259</v>
      </c>
      <c r="M500" s="21">
        <v>3521.94</v>
      </c>
      <c r="N500" s="21">
        <v>3521.94</v>
      </c>
      <c r="O500" s="21">
        <v>0</v>
      </c>
      <c r="P500" s="21">
        <v>3521.94</v>
      </c>
      <c r="Q500" s="25" t="s">
        <v>8830</v>
      </c>
      <c r="R500" s="1" t="str">
        <f t="shared" si="8"/>
        <v>ST10077</v>
      </c>
      <c r="S500" t="str">
        <f>VLOOKUP(R500,Data!$C$2:$D$261,2,0)</f>
        <v>Portsmouth</v>
      </c>
      <c r="T500">
        <f>COUNTIF('Feb 2022'!A:A,D500)+COUNTIF('Mar 2022'!A:A,D500)+COUNTIF('Apr 2022'!A:A,D500)+COUNTIF('May 2022'!A:A,D500)+COUNTIF('June 2022'!A:A,D500)+COUNTIF('July 2022'!A:A,D500)+COUNTIF('Aug 2022'!A:A,D500)+COUNTIF('Sep 2022'!A:A,D500)+COUNTIF('Oct 2022'!A:A,D500)+COUNTIF('Dec 2022'!A:A,D500)</f>
        <v>1</v>
      </c>
      <c r="U500" t="str">
        <f>VLOOKUP(Q500,'Capital Lookup'!A:B,2,FALSE)</f>
        <v>No</v>
      </c>
      <c r="V500" s="2">
        <f>IFERROR(VLOOKUP(LEFT(F500,10),'Find Purchase Orders'!B:J,9,FALSE),"")</f>
        <v>44601</v>
      </c>
      <c r="W500" s="25" t="s">
        <v>7261</v>
      </c>
    </row>
    <row r="501" spans="1:23" hidden="1">
      <c r="A501" s="25" t="s">
        <v>7269</v>
      </c>
      <c r="B501" s="25" t="s">
        <v>7426</v>
      </c>
      <c r="C501" s="25" t="s">
        <v>7271</v>
      </c>
      <c r="D501" s="25" t="s">
        <v>1031</v>
      </c>
      <c r="E501" s="25" t="s">
        <v>8140</v>
      </c>
      <c r="F501" s="25" t="s">
        <v>8837</v>
      </c>
      <c r="G501" s="25" t="s">
        <v>8838</v>
      </c>
      <c r="H501" s="21">
        <v>32996</v>
      </c>
      <c r="I501" s="25" t="s">
        <v>7296</v>
      </c>
      <c r="J501" s="25" t="s">
        <v>7288</v>
      </c>
      <c r="K501" s="25" t="s">
        <v>7510</v>
      </c>
      <c r="L501" s="25" t="s">
        <v>7511</v>
      </c>
      <c r="M501" s="21">
        <v>32996</v>
      </c>
      <c r="N501" s="21">
        <v>13198.4</v>
      </c>
      <c r="O501" s="21">
        <v>19797.599999999999</v>
      </c>
      <c r="P501" s="21">
        <v>32996</v>
      </c>
      <c r="Q501" s="25" t="s">
        <v>8839</v>
      </c>
      <c r="R501" s="1" t="str">
        <f t="shared" si="8"/>
        <v>ST10188</v>
      </c>
      <c r="S501" t="str">
        <f>VLOOKUP(R501,Data!$C$2:$D$261,2,0)</f>
        <v>Telfer Place</v>
      </c>
      <c r="T501">
        <f>COUNTIF('Feb 2022'!A:A,D501)+COUNTIF('Mar 2022'!A:A,D501)+COUNTIF('Apr 2022'!A:A,D501)+COUNTIF('May 2022'!A:A,D501)+COUNTIF('June 2022'!A:A,D501)+COUNTIF('July 2022'!A:A,D501)+COUNTIF('Aug 2022'!A:A,D501)+COUNTIF('Sep 2022'!A:A,D501)+COUNTIF('Oct 2022'!A:A,D501)+COUNTIF('Dec 2022'!A:A,D501)</f>
        <v>1</v>
      </c>
      <c r="U501" t="str">
        <f>VLOOKUP(Q501,'Capital Lookup'!A:B,2,FALSE)</f>
        <v>No</v>
      </c>
      <c r="V501" s="2">
        <f>IFERROR(VLOOKUP(LEFT(F501,10),'Find Purchase Orders'!B:J,9,FALSE),"")</f>
        <v>44615</v>
      </c>
      <c r="W501" s="25" t="s">
        <v>7261</v>
      </c>
    </row>
    <row r="502" spans="1:23" hidden="1">
      <c r="A502" s="25" t="s">
        <v>8840</v>
      </c>
      <c r="B502" s="25" t="s">
        <v>7472</v>
      </c>
      <c r="C502" s="25" t="s">
        <v>7264</v>
      </c>
      <c r="D502" s="25" t="s">
        <v>1189</v>
      </c>
      <c r="E502" s="25" t="s">
        <v>7273</v>
      </c>
      <c r="F502" s="25" t="s">
        <v>8841</v>
      </c>
      <c r="G502" s="25" t="s">
        <v>8842</v>
      </c>
      <c r="H502" s="21">
        <v>29409.45</v>
      </c>
      <c r="I502" s="25" t="s">
        <v>7296</v>
      </c>
      <c r="J502" s="25" t="s">
        <v>7288</v>
      </c>
      <c r="K502" s="25" t="s">
        <v>7778</v>
      </c>
      <c r="L502" s="25" t="s">
        <v>7779</v>
      </c>
      <c r="M502" s="21">
        <v>29409.45</v>
      </c>
      <c r="N502" s="21">
        <v>29409.45</v>
      </c>
      <c r="O502" s="21">
        <v>0</v>
      </c>
      <c r="P502" s="21">
        <v>29409.45</v>
      </c>
      <c r="Q502" s="25" t="s">
        <v>8843</v>
      </c>
      <c r="R502" s="1" t="str">
        <f t="shared" si="8"/>
        <v>ST10074</v>
      </c>
      <c r="S502" t="str">
        <f>VLOOKUP(R502,Data!$C$2:$D$261,2,0)</f>
        <v>McKenzie Towne Retirement</v>
      </c>
      <c r="T502">
        <f>COUNTIF('Feb 2022'!A:A,D502)+COUNTIF('Mar 2022'!A:A,D502)+COUNTIF('Apr 2022'!A:A,D502)+COUNTIF('May 2022'!A:A,D502)+COUNTIF('June 2022'!A:A,D502)+COUNTIF('July 2022'!A:A,D502)+COUNTIF('Aug 2022'!A:A,D502)+COUNTIF('Sep 2022'!A:A,D502)+COUNTIF('Oct 2022'!A:A,D502)+COUNTIF('Dec 2022'!A:A,D502)</f>
        <v>1</v>
      </c>
      <c r="U502" t="str">
        <f>VLOOKUP(Q502,'Capital Lookup'!A:B,2,FALSE)</f>
        <v>No</v>
      </c>
      <c r="V502" s="2">
        <f>IFERROR(VLOOKUP(LEFT(F502,10),'Find Purchase Orders'!B:J,9,FALSE),"")</f>
        <v>44599</v>
      </c>
      <c r="W502" s="25" t="s">
        <v>7261</v>
      </c>
    </row>
    <row r="503" spans="1:23" hidden="1">
      <c r="A503" s="25" t="s">
        <v>7261</v>
      </c>
      <c r="B503" s="25" t="s">
        <v>7472</v>
      </c>
      <c r="C503" s="25" t="s">
        <v>7264</v>
      </c>
      <c r="D503" s="25" t="s">
        <v>1191</v>
      </c>
      <c r="E503" s="25" t="s">
        <v>7273</v>
      </c>
      <c r="F503" s="25" t="s">
        <v>8844</v>
      </c>
      <c r="G503" s="25" t="s">
        <v>8845</v>
      </c>
      <c r="H503" s="21">
        <v>20664.89</v>
      </c>
      <c r="I503" s="25" t="s">
        <v>7296</v>
      </c>
      <c r="J503" s="25" t="s">
        <v>7288</v>
      </c>
      <c r="K503" s="25" t="s">
        <v>8175</v>
      </c>
      <c r="L503" s="25" t="s">
        <v>8846</v>
      </c>
      <c r="M503" s="21">
        <v>20664.89</v>
      </c>
      <c r="N503" s="22">
        <v>0</v>
      </c>
      <c r="O503" s="21">
        <v>20664.89</v>
      </c>
      <c r="P503" s="21">
        <v>20664.89</v>
      </c>
      <c r="Q503" s="25" t="s">
        <v>8847</v>
      </c>
      <c r="R503" s="1" t="str">
        <f t="shared" si="8"/>
        <v>ST10074</v>
      </c>
      <c r="S503" t="str">
        <f>VLOOKUP(R503,Data!$C$2:$D$261,2,0)</f>
        <v>McKenzie Towne Retirement</v>
      </c>
      <c r="T503">
        <f>COUNTIF('Feb 2022'!A:A,D503)+COUNTIF('Mar 2022'!A:A,D503)+COUNTIF('Apr 2022'!A:A,D503)+COUNTIF('May 2022'!A:A,D503)+COUNTIF('June 2022'!A:A,D503)+COUNTIF('July 2022'!A:A,D503)+COUNTIF('Aug 2022'!A:A,D503)+COUNTIF('Sep 2022'!A:A,D503)+COUNTIF('Oct 2022'!A:A,D503)+COUNTIF('Dec 2022'!A:A,D503)</f>
        <v>1</v>
      </c>
      <c r="U503" t="str">
        <f>VLOOKUP(Q503,'Capital Lookup'!A:B,2,FALSE)</f>
        <v>No</v>
      </c>
      <c r="V503" s="2">
        <f>IFERROR(VLOOKUP(LEFT(F503,10),'Find Purchase Orders'!B:J,9,FALSE),"")</f>
        <v>44602</v>
      </c>
      <c r="W503" s="25" t="s">
        <v>7261</v>
      </c>
    </row>
    <row r="504" spans="1:23" hidden="1">
      <c r="A504" s="25" t="s">
        <v>7261</v>
      </c>
      <c r="B504" s="25" t="s">
        <v>7472</v>
      </c>
      <c r="C504" s="25" t="s">
        <v>7264</v>
      </c>
      <c r="D504" s="25" t="s">
        <v>1193</v>
      </c>
      <c r="E504" s="25" t="s">
        <v>7273</v>
      </c>
      <c r="F504" s="25" t="s">
        <v>8848</v>
      </c>
      <c r="G504" s="25" t="s">
        <v>8849</v>
      </c>
      <c r="H504" s="21">
        <v>11563.23</v>
      </c>
      <c r="I504" s="25" t="s">
        <v>7296</v>
      </c>
      <c r="J504" s="25" t="s">
        <v>7288</v>
      </c>
      <c r="K504" s="25" t="s">
        <v>7733</v>
      </c>
      <c r="L504" s="25" t="s">
        <v>8052</v>
      </c>
      <c r="M504" s="21">
        <v>11563.23</v>
      </c>
      <c r="N504" s="21">
        <v>11563.23</v>
      </c>
      <c r="O504" s="21">
        <v>0</v>
      </c>
      <c r="P504" s="21">
        <v>11563.23</v>
      </c>
      <c r="Q504" s="25" t="s">
        <v>8850</v>
      </c>
      <c r="R504" s="1" t="str">
        <f t="shared" si="8"/>
        <v>ST10074</v>
      </c>
      <c r="S504" t="str">
        <f>VLOOKUP(R504,Data!$C$2:$D$261,2,0)</f>
        <v>McKenzie Towne Retirement</v>
      </c>
      <c r="T504">
        <f>COUNTIF('Feb 2022'!A:A,D504)+COUNTIF('Mar 2022'!A:A,D504)+COUNTIF('Apr 2022'!A:A,D504)+COUNTIF('May 2022'!A:A,D504)+COUNTIF('June 2022'!A:A,D504)+COUNTIF('July 2022'!A:A,D504)+COUNTIF('Aug 2022'!A:A,D504)+COUNTIF('Sep 2022'!A:A,D504)+COUNTIF('Oct 2022'!A:A,D504)+COUNTIF('Dec 2022'!A:A,D504)</f>
        <v>1</v>
      </c>
      <c r="U504" t="str">
        <f>VLOOKUP(Q504,'Capital Lookup'!A:B,2,FALSE)</f>
        <v>No</v>
      </c>
      <c r="V504" s="2">
        <f>IFERROR(VLOOKUP(LEFT(F504,10),'Find Purchase Orders'!B:J,9,FALSE),"")</f>
        <v>44597</v>
      </c>
      <c r="W504" s="25" t="s">
        <v>7261</v>
      </c>
    </row>
    <row r="505" spans="1:23" hidden="1">
      <c r="A505" s="25" t="s">
        <v>7252</v>
      </c>
      <c r="B505" s="25" t="s">
        <v>7747</v>
      </c>
      <c r="C505" s="25" t="s">
        <v>7254</v>
      </c>
      <c r="D505" s="25" t="s">
        <v>1195</v>
      </c>
      <c r="E505" s="25" t="s">
        <v>8851</v>
      </c>
      <c r="F505" s="25" t="s">
        <v>8852</v>
      </c>
      <c r="G505" s="25" t="s">
        <v>8853</v>
      </c>
      <c r="H505" s="21">
        <v>268.94</v>
      </c>
      <c r="I505" s="25" t="s">
        <v>7296</v>
      </c>
      <c r="J505" s="25" t="s">
        <v>7288</v>
      </c>
      <c r="K505" s="25" t="s">
        <v>7262</v>
      </c>
      <c r="L505" s="25" t="s">
        <v>7259</v>
      </c>
      <c r="M505" s="21">
        <v>268.94</v>
      </c>
      <c r="N505" s="21">
        <v>1478.04</v>
      </c>
      <c r="O505" s="21">
        <v>-1209.0999999999999</v>
      </c>
      <c r="P505" s="21">
        <v>268.94</v>
      </c>
      <c r="Q505" s="25" t="s">
        <v>8854</v>
      </c>
      <c r="R505" s="1" t="str">
        <f t="shared" si="8"/>
        <v>ST10050</v>
      </c>
      <c r="S505" t="str">
        <f>VLOOKUP(R505,Data!$C$2:$D$261,2,0)</f>
        <v>Alta Vista</v>
      </c>
      <c r="T505">
        <f>COUNTIF('Feb 2022'!A:A,D505)+COUNTIF('Mar 2022'!A:A,D505)+COUNTIF('Apr 2022'!A:A,D505)+COUNTIF('May 2022'!A:A,D505)+COUNTIF('June 2022'!A:A,D505)+COUNTIF('July 2022'!A:A,D505)+COUNTIF('Aug 2022'!A:A,D505)+COUNTIF('Sep 2022'!A:A,D505)+COUNTIF('Oct 2022'!A:A,D505)+COUNTIF('Dec 2022'!A:A,D505)</f>
        <v>1</v>
      </c>
      <c r="U505" t="str">
        <f>VLOOKUP(Q505,'Capital Lookup'!A:B,2,FALSE)</f>
        <v>No</v>
      </c>
      <c r="V505" s="2">
        <f>IFERROR(VLOOKUP(LEFT(F505,10),'Find Purchase Orders'!B:J,9,FALSE),"")</f>
        <v>44603</v>
      </c>
      <c r="W505" s="25" t="s">
        <v>7261</v>
      </c>
    </row>
    <row r="506" spans="1:23" hidden="1">
      <c r="A506" s="25" t="s">
        <v>7261</v>
      </c>
      <c r="B506" s="25" t="s">
        <v>8855</v>
      </c>
      <c r="C506" s="25" t="s">
        <v>7264</v>
      </c>
      <c r="D506" s="25" t="s">
        <v>1197</v>
      </c>
      <c r="E506" s="25" t="s">
        <v>7273</v>
      </c>
      <c r="F506" s="25" t="s">
        <v>8856</v>
      </c>
      <c r="G506" s="25" t="s">
        <v>8857</v>
      </c>
      <c r="H506" s="21">
        <v>18092.3</v>
      </c>
      <c r="I506" s="25" t="s">
        <v>7296</v>
      </c>
      <c r="J506" s="25" t="s">
        <v>7288</v>
      </c>
      <c r="K506" s="25" t="s">
        <v>8538</v>
      </c>
      <c r="L506" s="25" t="s">
        <v>8858</v>
      </c>
      <c r="M506" s="21">
        <v>18092.3</v>
      </c>
      <c r="N506" s="21">
        <v>18092.3</v>
      </c>
      <c r="O506" s="21">
        <v>0</v>
      </c>
      <c r="P506" s="21">
        <v>18092.3</v>
      </c>
      <c r="Q506" s="25" t="s">
        <v>8859</v>
      </c>
      <c r="R506" s="1" t="str">
        <f t="shared" si="8"/>
        <v>ST10067</v>
      </c>
      <c r="S506" t="str">
        <f>VLOOKUP(R506,Data!$C$2:$D$261,2,0)</f>
        <v>The Edgemont</v>
      </c>
      <c r="T506">
        <f>COUNTIF('Feb 2022'!A:A,D506)+COUNTIF('Mar 2022'!A:A,D506)+COUNTIF('Apr 2022'!A:A,D506)+COUNTIF('May 2022'!A:A,D506)+COUNTIF('June 2022'!A:A,D506)+COUNTIF('July 2022'!A:A,D506)+COUNTIF('Aug 2022'!A:A,D506)+COUNTIF('Sep 2022'!A:A,D506)+COUNTIF('Oct 2022'!A:A,D506)+COUNTIF('Dec 2022'!A:A,D506)</f>
        <v>1</v>
      </c>
      <c r="U506" t="str">
        <f>VLOOKUP(Q506,'Capital Lookup'!A:B,2,FALSE)</f>
        <v>No</v>
      </c>
      <c r="V506" s="2">
        <f>IFERROR(VLOOKUP(LEFT(F506,10),'Find Purchase Orders'!B:J,9,FALSE),"")</f>
        <v>44599</v>
      </c>
      <c r="W506" s="25" t="s">
        <v>7261</v>
      </c>
    </row>
    <row r="507" spans="1:23" hidden="1">
      <c r="A507" s="25" t="s">
        <v>7261</v>
      </c>
      <c r="B507" s="25" t="s">
        <v>8855</v>
      </c>
      <c r="C507" s="25" t="s">
        <v>7264</v>
      </c>
      <c r="D507" s="25" t="s">
        <v>1197</v>
      </c>
      <c r="E507" s="25" t="s">
        <v>7273</v>
      </c>
      <c r="F507" s="25" t="s">
        <v>8860</v>
      </c>
      <c r="G507" s="25" t="s">
        <v>8857</v>
      </c>
      <c r="H507" s="21">
        <v>3583.71</v>
      </c>
      <c r="I507" s="25" t="s">
        <v>7296</v>
      </c>
      <c r="J507" s="25" t="s">
        <v>7288</v>
      </c>
      <c r="K507" s="25" t="s">
        <v>8538</v>
      </c>
      <c r="L507" s="25" t="s">
        <v>8858</v>
      </c>
      <c r="M507" s="21">
        <v>3583.71</v>
      </c>
      <c r="N507" s="21">
        <v>3583.71</v>
      </c>
      <c r="O507" s="21">
        <v>0</v>
      </c>
      <c r="P507" s="21">
        <v>3583.71</v>
      </c>
      <c r="Q507" s="25" t="s">
        <v>8859</v>
      </c>
      <c r="R507" s="1" t="str">
        <f t="shared" si="8"/>
        <v>ST10067</v>
      </c>
      <c r="S507" t="str">
        <f>VLOOKUP(R507,Data!$C$2:$D$261,2,0)</f>
        <v>The Edgemont</v>
      </c>
      <c r="T507">
        <f>COUNTIF('Feb 2022'!A:A,D507)+COUNTIF('Mar 2022'!A:A,D507)+COUNTIF('Apr 2022'!A:A,D507)+COUNTIF('May 2022'!A:A,D507)+COUNTIF('June 2022'!A:A,D507)+COUNTIF('July 2022'!A:A,D507)+COUNTIF('Aug 2022'!A:A,D507)+COUNTIF('Sep 2022'!A:A,D507)+COUNTIF('Oct 2022'!A:A,D507)+COUNTIF('Dec 2022'!A:A,D507)</f>
        <v>1</v>
      </c>
      <c r="U507" t="str">
        <f>VLOOKUP(Q507,'Capital Lookup'!A:B,2,FALSE)</f>
        <v>No</v>
      </c>
      <c r="V507" s="2">
        <f>IFERROR(VLOOKUP(LEFT(F507,10),'Find Purchase Orders'!B:J,9,FALSE),"")</f>
        <v>44599</v>
      </c>
      <c r="W507" s="25" t="s">
        <v>7261</v>
      </c>
    </row>
    <row r="508" spans="1:23" hidden="1">
      <c r="A508" s="25" t="s">
        <v>7261</v>
      </c>
      <c r="B508" s="25" t="s">
        <v>7752</v>
      </c>
      <c r="C508" s="25" t="s">
        <v>7277</v>
      </c>
      <c r="D508" s="25" t="s">
        <v>1199</v>
      </c>
      <c r="E508" s="25" t="s">
        <v>8188</v>
      </c>
      <c r="F508" s="25" t="s">
        <v>8861</v>
      </c>
      <c r="G508" s="25" t="s">
        <v>8862</v>
      </c>
      <c r="H508" s="21">
        <v>5361.83</v>
      </c>
      <c r="I508" s="25" t="s">
        <v>7296</v>
      </c>
      <c r="J508" s="25" t="s">
        <v>7288</v>
      </c>
      <c r="K508" s="25" t="s">
        <v>7262</v>
      </c>
      <c r="L508" s="25" t="s">
        <v>7259</v>
      </c>
      <c r="M508" s="21">
        <v>5361.83</v>
      </c>
      <c r="N508" s="21">
        <v>5361.83</v>
      </c>
      <c r="O508" s="21">
        <v>0</v>
      </c>
      <c r="P508" s="21">
        <v>5361.83</v>
      </c>
      <c r="Q508" s="25" t="s">
        <v>8191</v>
      </c>
      <c r="R508" s="1" t="str">
        <f t="shared" si="8"/>
        <v>ST10065</v>
      </c>
      <c r="S508" t="str">
        <f>VLOOKUP(R508,Data!$C$2:$D$261,2,0)</f>
        <v>Evergreen</v>
      </c>
      <c r="T508">
        <f>COUNTIF('Feb 2022'!A:A,D508)+COUNTIF('Mar 2022'!A:A,D508)+COUNTIF('Apr 2022'!A:A,D508)+COUNTIF('May 2022'!A:A,D508)+COUNTIF('June 2022'!A:A,D508)+COUNTIF('July 2022'!A:A,D508)+COUNTIF('Aug 2022'!A:A,D508)+COUNTIF('Sep 2022'!A:A,D508)+COUNTIF('Oct 2022'!A:A,D508)+COUNTIF('Dec 2022'!A:A,D508)</f>
        <v>1</v>
      </c>
      <c r="U508" t="str">
        <f>VLOOKUP(Q508,'Capital Lookup'!A:B,2,FALSE)</f>
        <v>No</v>
      </c>
      <c r="V508" s="2">
        <f>IFERROR(VLOOKUP(LEFT(F508,10),'Find Purchase Orders'!B:J,9,FALSE),"")</f>
        <v>44601</v>
      </c>
      <c r="W508" s="25" t="s">
        <v>7261</v>
      </c>
    </row>
    <row r="509" spans="1:23" hidden="1">
      <c r="A509" s="25" t="s">
        <v>7261</v>
      </c>
      <c r="B509" s="25" t="s">
        <v>8749</v>
      </c>
      <c r="C509" s="25" t="s">
        <v>7282</v>
      </c>
      <c r="D509" s="25" t="s">
        <v>1201</v>
      </c>
      <c r="E509" s="25" t="s">
        <v>8750</v>
      </c>
      <c r="F509" s="25" t="s">
        <v>8863</v>
      </c>
      <c r="G509" s="25" t="s">
        <v>8864</v>
      </c>
      <c r="H509" s="21">
        <v>10274.950000000001</v>
      </c>
      <c r="I509" s="25" t="s">
        <v>7296</v>
      </c>
      <c r="J509" s="25" t="s">
        <v>7288</v>
      </c>
      <c r="K509" s="25" t="s">
        <v>7262</v>
      </c>
      <c r="L509" s="25" t="s">
        <v>7259</v>
      </c>
      <c r="M509" s="21">
        <v>10274.950000000001</v>
      </c>
      <c r="N509" s="21">
        <v>10274.950000000001</v>
      </c>
      <c r="O509" s="21">
        <v>0</v>
      </c>
      <c r="P509" s="21">
        <v>10274.950000000001</v>
      </c>
      <c r="Q509" s="25" t="s">
        <v>8865</v>
      </c>
      <c r="R509" s="1" t="str">
        <f t="shared" si="8"/>
        <v>ST10011</v>
      </c>
      <c r="S509" t="str">
        <f>VLOOKUP(R509,Data!$C$2:$D$261,2,0)</f>
        <v>The Beechwood</v>
      </c>
      <c r="T509">
        <f>COUNTIF('Feb 2022'!A:A,D509)+COUNTIF('Mar 2022'!A:A,D509)+COUNTIF('Apr 2022'!A:A,D509)+COUNTIF('May 2022'!A:A,D509)+COUNTIF('June 2022'!A:A,D509)+COUNTIF('July 2022'!A:A,D509)+COUNTIF('Aug 2022'!A:A,D509)+COUNTIF('Sep 2022'!A:A,D509)+COUNTIF('Oct 2022'!A:A,D509)+COUNTIF('Dec 2022'!A:A,D509)</f>
        <v>1</v>
      </c>
      <c r="U509" t="str">
        <f>VLOOKUP(Q509,'Capital Lookup'!A:B,2,FALSE)</f>
        <v>No</v>
      </c>
      <c r="V509" s="2">
        <f>IFERROR(VLOOKUP(LEFT(F509,10),'Find Purchase Orders'!B:J,9,FALSE),"")</f>
        <v>44602</v>
      </c>
      <c r="W509" s="25" t="s">
        <v>7261</v>
      </c>
    </row>
    <row r="510" spans="1:23" hidden="1">
      <c r="A510" s="25" t="s">
        <v>8607</v>
      </c>
      <c r="B510" s="25" t="s">
        <v>8866</v>
      </c>
      <c r="C510" s="25"/>
      <c r="D510" s="25" t="s">
        <v>8867</v>
      </c>
      <c r="E510" s="25" t="s">
        <v>8868</v>
      </c>
      <c r="F510" s="25" t="s">
        <v>8869</v>
      </c>
      <c r="G510" s="25" t="s">
        <v>8870</v>
      </c>
      <c r="H510" s="21">
        <v>339</v>
      </c>
      <c r="I510" s="25" t="s">
        <v>7296</v>
      </c>
      <c r="J510" s="25" t="s">
        <v>7288</v>
      </c>
      <c r="K510" s="25" t="s">
        <v>7289</v>
      </c>
      <c r="L510" s="25" t="s">
        <v>7259</v>
      </c>
      <c r="M510" s="21">
        <v>339</v>
      </c>
      <c r="N510" s="21">
        <v>339</v>
      </c>
      <c r="O510" s="21">
        <v>0</v>
      </c>
      <c r="P510" s="21">
        <v>339</v>
      </c>
      <c r="Q510" s="25" t="s">
        <v>8871</v>
      </c>
      <c r="R510" s="1" t="str">
        <f t="shared" si="8"/>
        <v>ST10399</v>
      </c>
      <c r="S510" t="e">
        <f>VLOOKUP(R510,Data!$C$2:$D$261,2,0)</f>
        <v>#N/A</v>
      </c>
      <c r="T510">
        <f>COUNTIF('Feb 2022'!A:A,D510)+COUNTIF('Mar 2022'!A:A,D510)+COUNTIF('Apr 2022'!A:A,D510)+COUNTIF('May 2022'!A:A,D510)+COUNTIF('June 2022'!A:A,D510)+COUNTIF('July 2022'!A:A,D510)+COUNTIF('Aug 2022'!A:A,D510)+COUNTIF('Sep 2022'!A:A,D510)+COUNTIF('Oct 2022'!A:A,D510)+COUNTIF('Dec 2022'!A:A,D510)</f>
        <v>0</v>
      </c>
      <c r="U510" t="str">
        <f>VLOOKUP(Q510,'Capital Lookup'!A:B,2,FALSE)</f>
        <v>Yes</v>
      </c>
      <c r="V510" s="2">
        <f>IFERROR(VLOOKUP(LEFT(F510,10),'Find Purchase Orders'!B:J,9,FALSE),"")</f>
        <v>44602</v>
      </c>
      <c r="W510" s="25" t="s">
        <v>7261</v>
      </c>
    </row>
    <row r="511" spans="1:23" hidden="1">
      <c r="A511" s="25" t="s">
        <v>8607</v>
      </c>
      <c r="B511" s="25" t="s">
        <v>8866</v>
      </c>
      <c r="C511" s="25"/>
      <c r="D511" s="25" t="s">
        <v>8867</v>
      </c>
      <c r="E511" s="25" t="s">
        <v>8868</v>
      </c>
      <c r="F511" s="25" t="s">
        <v>8872</v>
      </c>
      <c r="G511" s="25" t="s">
        <v>8873</v>
      </c>
      <c r="H511" s="21">
        <v>1751.5</v>
      </c>
      <c r="I511" s="25" t="s">
        <v>7296</v>
      </c>
      <c r="J511" s="25" t="s">
        <v>7288</v>
      </c>
      <c r="K511" s="25" t="s">
        <v>7289</v>
      </c>
      <c r="L511" s="25" t="s">
        <v>7259</v>
      </c>
      <c r="M511" s="21">
        <v>1751.5</v>
      </c>
      <c r="N511" s="21">
        <v>1751.5</v>
      </c>
      <c r="O511" s="21">
        <v>0</v>
      </c>
      <c r="P511" s="21">
        <v>1751.5</v>
      </c>
      <c r="Q511" s="25" t="s">
        <v>8871</v>
      </c>
      <c r="R511" s="1" t="str">
        <f t="shared" si="8"/>
        <v>ST10399</v>
      </c>
      <c r="S511" t="e">
        <f>VLOOKUP(R511,Data!$C$2:$D$261,2,0)</f>
        <v>#N/A</v>
      </c>
      <c r="T511">
        <f>COUNTIF('Feb 2022'!A:A,D511)+COUNTIF('Mar 2022'!A:A,D511)+COUNTIF('Apr 2022'!A:A,D511)+COUNTIF('May 2022'!A:A,D511)+COUNTIF('June 2022'!A:A,D511)+COUNTIF('July 2022'!A:A,D511)+COUNTIF('Aug 2022'!A:A,D511)+COUNTIF('Sep 2022'!A:A,D511)+COUNTIF('Oct 2022'!A:A,D511)+COUNTIF('Dec 2022'!A:A,D511)</f>
        <v>0</v>
      </c>
      <c r="U511" t="str">
        <f>VLOOKUP(Q511,'Capital Lookup'!A:B,2,FALSE)</f>
        <v>Yes</v>
      </c>
      <c r="V511" s="2">
        <f>IFERROR(VLOOKUP(LEFT(F511,10),'Find Purchase Orders'!B:J,9,FALSE),"")</f>
        <v>44602</v>
      </c>
      <c r="W511" s="25" t="s">
        <v>7261</v>
      </c>
    </row>
    <row r="512" spans="1:23" hidden="1">
      <c r="A512" s="25" t="s">
        <v>7261</v>
      </c>
      <c r="B512" s="25" t="s">
        <v>7440</v>
      </c>
      <c r="C512" s="25" t="s">
        <v>7264</v>
      </c>
      <c r="D512" s="25" t="s">
        <v>1203</v>
      </c>
      <c r="E512" s="25" t="s">
        <v>7273</v>
      </c>
      <c r="F512" s="25" t="s">
        <v>8874</v>
      </c>
      <c r="G512" s="25" t="s">
        <v>8875</v>
      </c>
      <c r="H512" s="21">
        <v>68102.16</v>
      </c>
      <c r="I512" s="25" t="s">
        <v>7296</v>
      </c>
      <c r="J512" s="25" t="s">
        <v>7288</v>
      </c>
      <c r="K512" s="25" t="s">
        <v>7495</v>
      </c>
      <c r="L512" s="25" t="s">
        <v>7745</v>
      </c>
      <c r="M512" s="21">
        <v>68102.16</v>
      </c>
      <c r="N512" s="21">
        <v>68102.16</v>
      </c>
      <c r="O512" s="21">
        <v>0</v>
      </c>
      <c r="P512" s="21">
        <v>68102.16</v>
      </c>
      <c r="Q512" s="25" t="s">
        <v>8876</v>
      </c>
      <c r="R512" s="1" t="str">
        <f t="shared" si="8"/>
        <v>ST10068</v>
      </c>
      <c r="S512" t="str">
        <f>VLOOKUP(R512,Data!$C$2:$D$261,2,0)</f>
        <v>Chateau Renoir</v>
      </c>
      <c r="T512">
        <f>COUNTIF('Feb 2022'!A:A,D512)+COUNTIF('Mar 2022'!A:A,D512)+COUNTIF('Apr 2022'!A:A,D512)+COUNTIF('May 2022'!A:A,D512)+COUNTIF('June 2022'!A:A,D512)+COUNTIF('July 2022'!A:A,D512)+COUNTIF('Aug 2022'!A:A,D512)+COUNTIF('Sep 2022'!A:A,D512)+COUNTIF('Oct 2022'!A:A,D512)+COUNTIF('Dec 2022'!A:A,D512)</f>
        <v>1</v>
      </c>
      <c r="U512" t="str">
        <f>VLOOKUP(Q512,'Capital Lookup'!A:B,2,FALSE)</f>
        <v>No</v>
      </c>
      <c r="V512" s="2">
        <f>IFERROR(VLOOKUP(LEFT(F512,10),'Find Purchase Orders'!B:J,9,FALSE),"")</f>
        <v>44603</v>
      </c>
      <c r="W512" s="25" t="s">
        <v>7261</v>
      </c>
    </row>
    <row r="513" spans="1:23" hidden="1">
      <c r="A513" s="25" t="s">
        <v>7261</v>
      </c>
      <c r="B513" s="25" t="s">
        <v>8595</v>
      </c>
      <c r="C513" s="25" t="s">
        <v>7264</v>
      </c>
      <c r="D513" s="25" t="s">
        <v>1205</v>
      </c>
      <c r="E513" s="25" t="s">
        <v>8596</v>
      </c>
      <c r="F513" s="25" t="s">
        <v>8877</v>
      </c>
      <c r="G513" s="25" t="s">
        <v>8878</v>
      </c>
      <c r="H513" s="21">
        <v>945</v>
      </c>
      <c r="I513" s="25" t="s">
        <v>7296</v>
      </c>
      <c r="J513" s="25" t="s">
        <v>7288</v>
      </c>
      <c r="K513" s="25" t="s">
        <v>7289</v>
      </c>
      <c r="L513" s="25" t="s">
        <v>7259</v>
      </c>
      <c r="M513" s="21">
        <v>945</v>
      </c>
      <c r="N513" s="21">
        <v>945</v>
      </c>
      <c r="O513" s="21">
        <v>0</v>
      </c>
      <c r="P513" s="21">
        <v>945</v>
      </c>
      <c r="Q513" s="25" t="s">
        <v>8599</v>
      </c>
      <c r="R513" s="1" t="str">
        <f t="shared" si="8"/>
        <v>ST10059</v>
      </c>
      <c r="S513" t="str">
        <f>VLOOKUP(R513,Data!$C$2:$D$261,2,0)</f>
        <v>Parkwood Manor</v>
      </c>
      <c r="T513">
        <f>COUNTIF('Feb 2022'!A:A,D513)+COUNTIF('Mar 2022'!A:A,D513)+COUNTIF('Apr 2022'!A:A,D513)+COUNTIF('May 2022'!A:A,D513)+COUNTIF('June 2022'!A:A,D513)+COUNTIF('July 2022'!A:A,D513)+COUNTIF('Aug 2022'!A:A,D513)+COUNTIF('Sep 2022'!A:A,D513)+COUNTIF('Oct 2022'!A:A,D513)+COUNTIF('Dec 2022'!A:A,D513)</f>
        <v>1</v>
      </c>
      <c r="U513" t="str">
        <f>VLOOKUP(Q513,'Capital Lookup'!A:B,2,FALSE)</f>
        <v>No</v>
      </c>
      <c r="V513" s="2">
        <f>IFERROR(VLOOKUP(LEFT(F513,10),'Find Purchase Orders'!B:J,9,FALSE),"")</f>
        <v>44599</v>
      </c>
      <c r="W513" s="25" t="s">
        <v>7261</v>
      </c>
    </row>
    <row r="514" spans="1:23" hidden="1">
      <c r="A514" s="25" t="s">
        <v>7478</v>
      </c>
      <c r="B514" s="25" t="s">
        <v>8879</v>
      </c>
      <c r="C514" s="25" t="s">
        <v>8058</v>
      </c>
      <c r="D514" s="25" t="s">
        <v>8880</v>
      </c>
      <c r="E514" s="25" t="s">
        <v>8577</v>
      </c>
      <c r="F514" s="25" t="s">
        <v>8881</v>
      </c>
      <c r="G514" s="25" t="s">
        <v>8882</v>
      </c>
      <c r="H514" s="21">
        <v>105481.60000000001</v>
      </c>
      <c r="I514" s="25" t="s">
        <v>7296</v>
      </c>
      <c r="J514" s="25" t="s">
        <v>7288</v>
      </c>
      <c r="K514" s="25" t="s">
        <v>7258</v>
      </c>
      <c r="L514" s="25" t="s">
        <v>7625</v>
      </c>
      <c r="M514" s="21">
        <v>105481.60000000001</v>
      </c>
      <c r="N514" s="21">
        <v>105481.60000000001</v>
      </c>
      <c r="O514" s="21">
        <v>0</v>
      </c>
      <c r="P514" s="21">
        <v>105481.60000000001</v>
      </c>
      <c r="Q514" s="25" t="s">
        <v>8883</v>
      </c>
      <c r="R514" s="1" t="str">
        <f t="shared" si="8"/>
        <v>ST10191</v>
      </c>
      <c r="S514" t="str">
        <f>VLOOKUP(R514,Data!$C$2:$D$261,2,0)</f>
        <v>Beacon Hill Lodge</v>
      </c>
      <c r="T514">
        <f>COUNTIF('Feb 2022'!A:A,D514)+COUNTIF('Mar 2022'!A:A,D514)+COUNTIF('Apr 2022'!A:A,D514)+COUNTIF('May 2022'!A:A,D514)+COUNTIF('June 2022'!A:A,D514)+COUNTIF('July 2022'!A:A,D514)+COUNTIF('Aug 2022'!A:A,D514)+COUNTIF('Sep 2022'!A:A,D514)+COUNTIF('Oct 2022'!A:A,D514)+COUNTIF('Dec 2022'!A:A,D514)</f>
        <v>0</v>
      </c>
      <c r="U514" t="str">
        <f>VLOOKUP(Q514,'Capital Lookup'!A:B,2,FALSE)</f>
        <v>No</v>
      </c>
      <c r="V514" s="2">
        <f>IFERROR(VLOOKUP(LEFT(F514,10),'Find Purchase Orders'!B:J,9,FALSE),"")</f>
        <v>44600</v>
      </c>
      <c r="W514" s="25" t="s">
        <v>7261</v>
      </c>
    </row>
    <row r="515" spans="1:23" hidden="1">
      <c r="A515" s="25" t="s">
        <v>7478</v>
      </c>
      <c r="B515" s="25" t="s">
        <v>8884</v>
      </c>
      <c r="C515" s="25" t="s">
        <v>8058</v>
      </c>
      <c r="D515" s="25" t="s">
        <v>1206</v>
      </c>
      <c r="E515" s="25" t="s">
        <v>8577</v>
      </c>
      <c r="F515" s="25" t="s">
        <v>8885</v>
      </c>
      <c r="G515" s="25" t="s">
        <v>8886</v>
      </c>
      <c r="H515" s="21">
        <v>13485</v>
      </c>
      <c r="I515" s="25" t="s">
        <v>7296</v>
      </c>
      <c r="J515" s="25" t="s">
        <v>7288</v>
      </c>
      <c r="K515" s="25" t="s">
        <v>8817</v>
      </c>
      <c r="L515" s="25" t="s">
        <v>8887</v>
      </c>
      <c r="M515" s="21">
        <v>13485</v>
      </c>
      <c r="N515" s="21">
        <v>13485</v>
      </c>
      <c r="O515" s="21">
        <v>0</v>
      </c>
      <c r="P515" s="21">
        <v>13485</v>
      </c>
      <c r="Q515" s="25" t="s">
        <v>8888</v>
      </c>
      <c r="R515" s="1" t="str">
        <f t="shared" si="8"/>
        <v>ST10196</v>
      </c>
      <c r="S515" t="str">
        <f>VLOOKUP(R515,Data!$C$2:$D$261,2,0)</f>
        <v>Kildonan Personal Care Home</v>
      </c>
      <c r="T515">
        <f>COUNTIF('Feb 2022'!A:A,D515)+COUNTIF('Mar 2022'!A:A,D515)+COUNTIF('Apr 2022'!A:A,D515)+COUNTIF('May 2022'!A:A,D515)+COUNTIF('June 2022'!A:A,D515)+COUNTIF('July 2022'!A:A,D515)+COUNTIF('Aug 2022'!A:A,D515)+COUNTIF('Sep 2022'!A:A,D515)+COUNTIF('Oct 2022'!A:A,D515)+COUNTIF('Dec 2022'!A:A,D515)</f>
        <v>1</v>
      </c>
      <c r="U515" t="str">
        <f>VLOOKUP(Q515,'Capital Lookup'!A:B,2,FALSE)</f>
        <v>No</v>
      </c>
      <c r="V515" s="2">
        <f>IFERROR(VLOOKUP(LEFT(F515,10),'Find Purchase Orders'!B:J,9,FALSE),"")</f>
        <v>44597</v>
      </c>
      <c r="W515" s="25" t="s">
        <v>7261</v>
      </c>
    </row>
    <row r="516" spans="1:23" hidden="1">
      <c r="A516" s="25" t="s">
        <v>7478</v>
      </c>
      <c r="B516" s="25" t="s">
        <v>8889</v>
      </c>
      <c r="C516" s="25" t="s">
        <v>8058</v>
      </c>
      <c r="D516" s="25" t="s">
        <v>1207</v>
      </c>
      <c r="E516" s="25" t="s">
        <v>8577</v>
      </c>
      <c r="F516" s="25" t="s">
        <v>8890</v>
      </c>
      <c r="G516" s="25" t="s">
        <v>8891</v>
      </c>
      <c r="H516" s="21">
        <v>14094</v>
      </c>
      <c r="I516" s="25" t="s">
        <v>7296</v>
      </c>
      <c r="J516" s="25" t="s">
        <v>7288</v>
      </c>
      <c r="K516" s="25" t="s">
        <v>7258</v>
      </c>
      <c r="L516" s="25" t="s">
        <v>7625</v>
      </c>
      <c r="M516" s="21">
        <v>14094</v>
      </c>
      <c r="N516" s="21">
        <v>14754</v>
      </c>
      <c r="O516" s="21">
        <v>-660</v>
      </c>
      <c r="P516" s="21">
        <v>14094</v>
      </c>
      <c r="Q516" s="25" t="s">
        <v>8892</v>
      </c>
      <c r="R516" s="1" t="str">
        <f t="shared" si="8"/>
        <v>ST10192</v>
      </c>
      <c r="S516" t="str">
        <f>VLOOKUP(R516,Data!$C$2:$D$261,2,0)</f>
        <v>Valleyview Care Centre</v>
      </c>
      <c r="T516">
        <f>COUNTIF('Feb 2022'!A:A,D516)+COUNTIF('Mar 2022'!A:A,D516)+COUNTIF('Apr 2022'!A:A,D516)+COUNTIF('May 2022'!A:A,D516)+COUNTIF('June 2022'!A:A,D516)+COUNTIF('July 2022'!A:A,D516)+COUNTIF('Aug 2022'!A:A,D516)+COUNTIF('Sep 2022'!A:A,D516)+COUNTIF('Oct 2022'!A:A,D516)+COUNTIF('Dec 2022'!A:A,D516)</f>
        <v>1</v>
      </c>
      <c r="U516" t="str">
        <f>VLOOKUP(Q516,'Capital Lookup'!A:B,2,FALSE)</f>
        <v>No</v>
      </c>
      <c r="V516" s="2">
        <f>IFERROR(VLOOKUP(LEFT(F516,10),'Find Purchase Orders'!B:J,9,FALSE),"")</f>
        <v>44597</v>
      </c>
      <c r="W516" s="25" t="s">
        <v>7261</v>
      </c>
    </row>
    <row r="517" spans="1:23" hidden="1">
      <c r="A517" s="25" t="s">
        <v>7478</v>
      </c>
      <c r="B517" s="25" t="s">
        <v>8884</v>
      </c>
      <c r="C517" s="25" t="s">
        <v>8058</v>
      </c>
      <c r="D517" s="25" t="s">
        <v>1208</v>
      </c>
      <c r="E517" s="25" t="s">
        <v>8577</v>
      </c>
      <c r="F517" s="25" t="s">
        <v>8893</v>
      </c>
      <c r="G517" s="25" t="s">
        <v>8894</v>
      </c>
      <c r="H517" s="21">
        <v>15989</v>
      </c>
      <c r="I517" s="25" t="s">
        <v>7339</v>
      </c>
      <c r="J517" s="25" t="s">
        <v>7288</v>
      </c>
      <c r="K517" s="25" t="s">
        <v>8817</v>
      </c>
      <c r="L517" s="25" t="s">
        <v>8887</v>
      </c>
      <c r="M517" s="21">
        <v>15989</v>
      </c>
      <c r="N517" s="21">
        <v>15989</v>
      </c>
      <c r="O517" s="21">
        <v>0</v>
      </c>
      <c r="P517" s="21">
        <v>6643</v>
      </c>
      <c r="Q517" s="25" t="s">
        <v>8895</v>
      </c>
      <c r="R517" s="1" t="str">
        <f t="shared" si="8"/>
        <v>ST10196</v>
      </c>
      <c r="S517" t="str">
        <f>VLOOKUP(R517,Data!$C$2:$D$261,2,0)</f>
        <v>Kildonan Personal Care Home</v>
      </c>
      <c r="T517">
        <f>COUNTIF('Feb 2022'!A:A,D517)+COUNTIF('Mar 2022'!A:A,D517)+COUNTIF('Apr 2022'!A:A,D517)+COUNTIF('May 2022'!A:A,D517)+COUNTIF('June 2022'!A:A,D517)+COUNTIF('July 2022'!A:A,D517)+COUNTIF('Aug 2022'!A:A,D517)+COUNTIF('Sep 2022'!A:A,D517)+COUNTIF('Oct 2022'!A:A,D517)+COUNTIF('Dec 2022'!A:A,D517)</f>
        <v>1</v>
      </c>
      <c r="U517" t="str">
        <f>VLOOKUP(Q517,'Capital Lookup'!A:B,2,FALSE)</f>
        <v>No</v>
      </c>
      <c r="V517" s="2">
        <f>IFERROR(VLOOKUP(LEFT(F517,10),'Find Purchase Orders'!B:J,9,FALSE),"")</f>
        <v>44601</v>
      </c>
      <c r="W517" s="25" t="s">
        <v>7261</v>
      </c>
    </row>
    <row r="518" spans="1:23" hidden="1">
      <c r="A518" s="25" t="s">
        <v>7478</v>
      </c>
      <c r="B518" s="25" t="s">
        <v>8896</v>
      </c>
      <c r="C518" s="25" t="s">
        <v>8058</v>
      </c>
      <c r="D518" s="25" t="s">
        <v>1209</v>
      </c>
      <c r="E518" s="25" t="s">
        <v>8577</v>
      </c>
      <c r="F518" s="25" t="s">
        <v>8897</v>
      </c>
      <c r="G518" s="25" t="s">
        <v>8898</v>
      </c>
      <c r="H518" s="21">
        <v>15989</v>
      </c>
      <c r="I518" s="25" t="s">
        <v>7296</v>
      </c>
      <c r="J518" s="25" t="s">
        <v>7288</v>
      </c>
      <c r="K518" s="25" t="s">
        <v>8817</v>
      </c>
      <c r="L518" s="25" t="s">
        <v>8887</v>
      </c>
      <c r="M518" s="21">
        <v>15989</v>
      </c>
      <c r="N518" s="21">
        <v>15989</v>
      </c>
      <c r="O518" s="21">
        <v>0</v>
      </c>
      <c r="P518" s="21">
        <v>15989</v>
      </c>
      <c r="Q518" s="25" t="s">
        <v>8899</v>
      </c>
      <c r="R518" s="1" t="str">
        <f t="shared" si="8"/>
        <v>ST10195</v>
      </c>
      <c r="S518" t="str">
        <f>VLOOKUP(R518,Data!$C$2:$D$261,2,0)</f>
        <v>Maples Personal Care Home</v>
      </c>
      <c r="T518">
        <f>COUNTIF('Feb 2022'!A:A,D518)+COUNTIF('Mar 2022'!A:A,D518)+COUNTIF('Apr 2022'!A:A,D518)+COUNTIF('May 2022'!A:A,D518)+COUNTIF('June 2022'!A:A,D518)+COUNTIF('July 2022'!A:A,D518)+COUNTIF('Aug 2022'!A:A,D518)+COUNTIF('Sep 2022'!A:A,D518)+COUNTIF('Oct 2022'!A:A,D518)+COUNTIF('Dec 2022'!A:A,D518)</f>
        <v>1</v>
      </c>
      <c r="U518" t="str">
        <f>VLOOKUP(Q518,'Capital Lookup'!A:B,2,FALSE)</f>
        <v>No</v>
      </c>
      <c r="V518" s="2">
        <f>IFERROR(VLOOKUP(LEFT(F518,10),'Find Purchase Orders'!B:J,9,FALSE),"")</f>
        <v>44601</v>
      </c>
      <c r="W518" s="25" t="s">
        <v>7261</v>
      </c>
    </row>
    <row r="519" spans="1:23" hidden="1">
      <c r="A519" s="25" t="s">
        <v>7261</v>
      </c>
      <c r="B519" s="25" t="s">
        <v>8133</v>
      </c>
      <c r="C519" s="25" t="s">
        <v>7264</v>
      </c>
      <c r="D519" s="25" t="s">
        <v>1210</v>
      </c>
      <c r="E519" s="25" t="s">
        <v>8135</v>
      </c>
      <c r="F519" s="25" t="s">
        <v>8900</v>
      </c>
      <c r="G519" s="25" t="s">
        <v>8901</v>
      </c>
      <c r="H519" s="21">
        <v>4643.57</v>
      </c>
      <c r="I519" s="25" t="s">
        <v>7296</v>
      </c>
      <c r="J519" s="25" t="s">
        <v>7288</v>
      </c>
      <c r="K519" s="25" t="s">
        <v>7262</v>
      </c>
      <c r="L519" s="25" t="s">
        <v>7259</v>
      </c>
      <c r="M519" s="21">
        <v>4643.57</v>
      </c>
      <c r="N519" s="21">
        <v>4643.58</v>
      </c>
      <c r="O519" s="21">
        <v>-0.01</v>
      </c>
      <c r="P519" s="21">
        <v>4643.57</v>
      </c>
      <c r="Q519" s="25" t="s">
        <v>8136</v>
      </c>
      <c r="R519" s="1" t="str">
        <f t="shared" si="8"/>
        <v>ST10076</v>
      </c>
      <c r="S519" t="str">
        <f>VLOOKUP(R519,Data!$C$2:$D$261,2,0)</f>
        <v>The Wellington</v>
      </c>
      <c r="T519">
        <f>COUNTIF('Feb 2022'!A:A,D519)+COUNTIF('Mar 2022'!A:A,D519)+COUNTIF('Apr 2022'!A:A,D519)+COUNTIF('May 2022'!A:A,D519)+COUNTIF('June 2022'!A:A,D519)+COUNTIF('July 2022'!A:A,D519)+COUNTIF('Aug 2022'!A:A,D519)+COUNTIF('Sep 2022'!A:A,D519)+COUNTIF('Oct 2022'!A:A,D519)+COUNTIF('Dec 2022'!A:A,D519)</f>
        <v>1</v>
      </c>
      <c r="U519" t="str">
        <f>VLOOKUP(Q519,'Capital Lookup'!A:B,2,FALSE)</f>
        <v>No</v>
      </c>
      <c r="V519" s="2">
        <f>IFERROR(VLOOKUP(LEFT(F519,10),'Find Purchase Orders'!B:J,9,FALSE),"")</f>
        <v>44601</v>
      </c>
      <c r="W519" s="25" t="s">
        <v>7261</v>
      </c>
    </row>
    <row r="520" spans="1:23" hidden="1">
      <c r="A520" s="25" t="s">
        <v>7261</v>
      </c>
      <c r="B520" s="25" t="s">
        <v>8133</v>
      </c>
      <c r="C520" s="25" t="s">
        <v>7264</v>
      </c>
      <c r="D520" s="25" t="s">
        <v>1211</v>
      </c>
      <c r="E520" s="25" t="s">
        <v>8135</v>
      </c>
      <c r="F520" s="25" t="s">
        <v>8902</v>
      </c>
      <c r="G520" s="25" t="s">
        <v>8903</v>
      </c>
      <c r="H520" s="21">
        <v>945</v>
      </c>
      <c r="I520" s="25" t="s">
        <v>7296</v>
      </c>
      <c r="J520" s="25" t="s">
        <v>7288</v>
      </c>
      <c r="K520" s="25" t="s">
        <v>7258</v>
      </c>
      <c r="L520" s="25" t="s">
        <v>7259</v>
      </c>
      <c r="M520" s="21">
        <v>945</v>
      </c>
      <c r="N520" s="21">
        <v>945</v>
      </c>
      <c r="O520" s="21">
        <v>0</v>
      </c>
      <c r="P520" s="21">
        <v>945</v>
      </c>
      <c r="Q520" s="25" t="s">
        <v>8136</v>
      </c>
      <c r="R520" s="1" t="str">
        <f t="shared" si="8"/>
        <v>ST10076</v>
      </c>
      <c r="S520" t="str">
        <f>VLOOKUP(R520,Data!$C$2:$D$261,2,0)</f>
        <v>The Wellington</v>
      </c>
      <c r="T520">
        <f>COUNTIF('Feb 2022'!A:A,D520)+COUNTIF('Mar 2022'!A:A,D520)+COUNTIF('Apr 2022'!A:A,D520)+COUNTIF('May 2022'!A:A,D520)+COUNTIF('June 2022'!A:A,D520)+COUNTIF('July 2022'!A:A,D520)+COUNTIF('Aug 2022'!A:A,D520)+COUNTIF('Sep 2022'!A:A,D520)+COUNTIF('Oct 2022'!A:A,D520)+COUNTIF('Dec 2022'!A:A,D520)</f>
        <v>1</v>
      </c>
      <c r="U520" t="str">
        <f>VLOOKUP(Q520,'Capital Lookup'!A:B,2,FALSE)</f>
        <v>No</v>
      </c>
      <c r="V520" s="2">
        <f>IFERROR(VLOOKUP(LEFT(F520,10),'Find Purchase Orders'!B:J,9,FALSE),"")</f>
        <v>44601</v>
      </c>
      <c r="W520" s="25" t="s">
        <v>7261</v>
      </c>
    </row>
    <row r="521" spans="1:23" hidden="1">
      <c r="A521" s="25" t="s">
        <v>7261</v>
      </c>
      <c r="B521" s="25" t="s">
        <v>8133</v>
      </c>
      <c r="C521" s="25" t="s">
        <v>7264</v>
      </c>
      <c r="D521" s="25" t="s">
        <v>1211</v>
      </c>
      <c r="E521" s="25" t="s">
        <v>8135</v>
      </c>
      <c r="F521" s="25" t="s">
        <v>8904</v>
      </c>
      <c r="G521" s="25" t="s">
        <v>8905</v>
      </c>
      <c r="H521" s="21">
        <v>306.69</v>
      </c>
      <c r="I521" s="25" t="s">
        <v>7296</v>
      </c>
      <c r="J521" s="25" t="s">
        <v>7288</v>
      </c>
      <c r="K521" s="25" t="s">
        <v>7258</v>
      </c>
      <c r="L521" s="25" t="s">
        <v>7259</v>
      </c>
      <c r="M521" s="21">
        <v>306.69</v>
      </c>
      <c r="N521" s="21">
        <v>306.69</v>
      </c>
      <c r="O521" s="21">
        <v>0</v>
      </c>
      <c r="P521" s="21">
        <v>306.69</v>
      </c>
      <c r="Q521" s="25" t="s">
        <v>8136</v>
      </c>
      <c r="R521" s="1" t="str">
        <f t="shared" si="8"/>
        <v>ST10076</v>
      </c>
      <c r="S521" t="str">
        <f>VLOOKUP(R521,Data!$C$2:$D$261,2,0)</f>
        <v>The Wellington</v>
      </c>
      <c r="T521">
        <f>COUNTIF('Feb 2022'!A:A,D521)+COUNTIF('Mar 2022'!A:A,D521)+COUNTIF('Apr 2022'!A:A,D521)+COUNTIF('May 2022'!A:A,D521)+COUNTIF('June 2022'!A:A,D521)+COUNTIF('July 2022'!A:A,D521)+COUNTIF('Aug 2022'!A:A,D521)+COUNTIF('Sep 2022'!A:A,D521)+COUNTIF('Oct 2022'!A:A,D521)+COUNTIF('Dec 2022'!A:A,D521)</f>
        <v>1</v>
      </c>
      <c r="U521" t="str">
        <f>VLOOKUP(Q521,'Capital Lookup'!A:B,2,FALSE)</f>
        <v>No</v>
      </c>
      <c r="V521" s="2">
        <f>IFERROR(VLOOKUP(LEFT(F521,10),'Find Purchase Orders'!B:J,9,FALSE),"")</f>
        <v>44601</v>
      </c>
      <c r="W521" s="25" t="s">
        <v>7261</v>
      </c>
    </row>
    <row r="522" spans="1:23" hidden="1">
      <c r="A522" s="25" t="s">
        <v>7261</v>
      </c>
      <c r="B522" s="25" t="s">
        <v>8133</v>
      </c>
      <c r="C522" s="25" t="s">
        <v>7264</v>
      </c>
      <c r="D522" s="25" t="s">
        <v>1211</v>
      </c>
      <c r="E522" s="25" t="s">
        <v>8135</v>
      </c>
      <c r="F522" s="25" t="s">
        <v>8906</v>
      </c>
      <c r="G522" s="25" t="s">
        <v>8907</v>
      </c>
      <c r="H522" s="21">
        <v>5488.77</v>
      </c>
      <c r="I522" s="25" t="s">
        <v>7296</v>
      </c>
      <c r="J522" s="25" t="s">
        <v>7288</v>
      </c>
      <c r="K522" s="25" t="s">
        <v>7262</v>
      </c>
      <c r="L522" s="25" t="s">
        <v>7259</v>
      </c>
      <c r="M522" s="21">
        <v>5488.77</v>
      </c>
      <c r="N522" s="21">
        <v>5845.77</v>
      </c>
      <c r="O522" s="21">
        <v>-357</v>
      </c>
      <c r="P522" s="21">
        <v>5488.77</v>
      </c>
      <c r="Q522" s="25" t="s">
        <v>8136</v>
      </c>
      <c r="R522" s="1" t="str">
        <f t="shared" si="8"/>
        <v>ST10076</v>
      </c>
      <c r="S522" t="str">
        <f>VLOOKUP(R522,Data!$C$2:$D$261,2,0)</f>
        <v>The Wellington</v>
      </c>
      <c r="T522">
        <f>COUNTIF('Feb 2022'!A:A,D522)+COUNTIF('Mar 2022'!A:A,D522)+COUNTIF('Apr 2022'!A:A,D522)+COUNTIF('May 2022'!A:A,D522)+COUNTIF('June 2022'!A:A,D522)+COUNTIF('July 2022'!A:A,D522)+COUNTIF('Aug 2022'!A:A,D522)+COUNTIF('Sep 2022'!A:A,D522)+COUNTIF('Oct 2022'!A:A,D522)+COUNTIF('Dec 2022'!A:A,D522)</f>
        <v>1</v>
      </c>
      <c r="U522" t="str">
        <f>VLOOKUP(Q522,'Capital Lookup'!A:B,2,FALSE)</f>
        <v>No</v>
      </c>
      <c r="V522" s="2">
        <f>IFERROR(VLOOKUP(LEFT(F522,10),'Find Purchase Orders'!B:J,9,FALSE),"")</f>
        <v>44601</v>
      </c>
      <c r="W522" s="25" t="s">
        <v>7261</v>
      </c>
    </row>
    <row r="523" spans="1:23" hidden="1">
      <c r="A523" s="25" t="s">
        <v>7261</v>
      </c>
      <c r="B523" s="25" t="s">
        <v>8133</v>
      </c>
      <c r="C523" s="25" t="s">
        <v>7264</v>
      </c>
      <c r="D523" s="25" t="s">
        <v>1212</v>
      </c>
      <c r="E523" s="25" t="s">
        <v>8135</v>
      </c>
      <c r="F523" s="25" t="s">
        <v>8908</v>
      </c>
      <c r="G523" s="25" t="s">
        <v>6350</v>
      </c>
      <c r="H523" s="21">
        <v>945</v>
      </c>
      <c r="I523" s="25" t="s">
        <v>7296</v>
      </c>
      <c r="J523" s="25" t="s">
        <v>7288</v>
      </c>
      <c r="K523" s="25" t="s">
        <v>7258</v>
      </c>
      <c r="L523" s="25" t="s">
        <v>7259</v>
      </c>
      <c r="M523" s="21">
        <v>945</v>
      </c>
      <c r="N523" s="21">
        <v>945</v>
      </c>
      <c r="O523" s="21">
        <v>0</v>
      </c>
      <c r="P523" s="21">
        <v>945</v>
      </c>
      <c r="Q523" s="25" t="s">
        <v>8136</v>
      </c>
      <c r="R523" s="1" t="str">
        <f t="shared" si="8"/>
        <v>ST10076</v>
      </c>
      <c r="S523" t="str">
        <f>VLOOKUP(R523,Data!$C$2:$D$261,2,0)</f>
        <v>The Wellington</v>
      </c>
      <c r="T523">
        <f>COUNTIF('Feb 2022'!A:A,D523)+COUNTIF('Mar 2022'!A:A,D523)+COUNTIF('Apr 2022'!A:A,D523)+COUNTIF('May 2022'!A:A,D523)+COUNTIF('June 2022'!A:A,D523)+COUNTIF('July 2022'!A:A,D523)+COUNTIF('Aug 2022'!A:A,D523)+COUNTIF('Sep 2022'!A:A,D523)+COUNTIF('Oct 2022'!A:A,D523)+COUNTIF('Dec 2022'!A:A,D523)</f>
        <v>1</v>
      </c>
      <c r="U523" t="str">
        <f>VLOOKUP(Q523,'Capital Lookup'!A:B,2,FALSE)</f>
        <v>No</v>
      </c>
      <c r="V523" s="2">
        <f>IFERROR(VLOOKUP(LEFT(F523,10),'Find Purchase Orders'!B:J,9,FALSE),"")</f>
        <v>44601</v>
      </c>
      <c r="W523" s="25" t="s">
        <v>7261</v>
      </c>
    </row>
    <row r="524" spans="1:23" hidden="1">
      <c r="A524" s="25" t="s">
        <v>7261</v>
      </c>
      <c r="B524" s="25" t="s">
        <v>8133</v>
      </c>
      <c r="C524" s="25" t="s">
        <v>7264</v>
      </c>
      <c r="D524" s="25" t="s">
        <v>1212</v>
      </c>
      <c r="E524" s="25" t="s">
        <v>8135</v>
      </c>
      <c r="F524" s="25" t="s">
        <v>8909</v>
      </c>
      <c r="G524" s="25" t="s">
        <v>8910</v>
      </c>
      <c r="H524" s="21">
        <v>306.69</v>
      </c>
      <c r="I524" s="25" t="s">
        <v>7296</v>
      </c>
      <c r="J524" s="25" t="s">
        <v>7288</v>
      </c>
      <c r="K524" s="25" t="s">
        <v>7258</v>
      </c>
      <c r="L524" s="25" t="s">
        <v>7259</v>
      </c>
      <c r="M524" s="21">
        <v>306.69</v>
      </c>
      <c r="N524" s="21">
        <v>306.69</v>
      </c>
      <c r="O524" s="21">
        <v>0</v>
      </c>
      <c r="P524" s="21">
        <v>306.69</v>
      </c>
      <c r="Q524" s="25" t="s">
        <v>8136</v>
      </c>
      <c r="R524" s="1" t="str">
        <f t="shared" ref="R524:R587" si="9">CONCATENATE("ST",LEFT(B524,5))</f>
        <v>ST10076</v>
      </c>
      <c r="S524" t="str">
        <f>VLOOKUP(R524,Data!$C$2:$D$261,2,0)</f>
        <v>The Wellington</v>
      </c>
      <c r="T524">
        <f>COUNTIF('Feb 2022'!A:A,D524)+COUNTIF('Mar 2022'!A:A,D524)+COUNTIF('Apr 2022'!A:A,D524)+COUNTIF('May 2022'!A:A,D524)+COUNTIF('June 2022'!A:A,D524)+COUNTIF('July 2022'!A:A,D524)+COUNTIF('Aug 2022'!A:A,D524)+COUNTIF('Sep 2022'!A:A,D524)+COUNTIF('Oct 2022'!A:A,D524)+COUNTIF('Dec 2022'!A:A,D524)</f>
        <v>1</v>
      </c>
      <c r="U524" t="str">
        <f>VLOOKUP(Q524,'Capital Lookup'!A:B,2,FALSE)</f>
        <v>No</v>
      </c>
      <c r="V524" s="2">
        <f>IFERROR(VLOOKUP(LEFT(F524,10),'Find Purchase Orders'!B:J,9,FALSE),"")</f>
        <v>44601</v>
      </c>
      <c r="W524" s="25" t="s">
        <v>7261</v>
      </c>
    </row>
    <row r="525" spans="1:23" hidden="1">
      <c r="A525" s="25" t="s">
        <v>7261</v>
      </c>
      <c r="B525" s="25" t="s">
        <v>8133</v>
      </c>
      <c r="C525" s="25" t="s">
        <v>7264</v>
      </c>
      <c r="D525" s="25" t="s">
        <v>1212</v>
      </c>
      <c r="E525" s="25" t="s">
        <v>8135</v>
      </c>
      <c r="F525" s="25" t="s">
        <v>8911</v>
      </c>
      <c r="G525" s="25" t="s">
        <v>8912</v>
      </c>
      <c r="H525" s="21">
        <v>4213.0200000000004</v>
      </c>
      <c r="I525" s="25" t="s">
        <v>7296</v>
      </c>
      <c r="J525" s="25" t="s">
        <v>7288</v>
      </c>
      <c r="K525" s="25" t="s">
        <v>7262</v>
      </c>
      <c r="L525" s="25" t="s">
        <v>7259</v>
      </c>
      <c r="M525" s="21">
        <v>4213.0200000000004</v>
      </c>
      <c r="N525" s="21">
        <v>4213.0200000000004</v>
      </c>
      <c r="O525" s="21">
        <v>0</v>
      </c>
      <c r="P525" s="21">
        <v>4213.0200000000004</v>
      </c>
      <c r="Q525" s="25" t="s">
        <v>8136</v>
      </c>
      <c r="R525" s="1" t="str">
        <f t="shared" si="9"/>
        <v>ST10076</v>
      </c>
      <c r="S525" t="str">
        <f>VLOOKUP(R525,Data!$C$2:$D$261,2,0)</f>
        <v>The Wellington</v>
      </c>
      <c r="T525">
        <f>COUNTIF('Feb 2022'!A:A,D525)+COUNTIF('Mar 2022'!A:A,D525)+COUNTIF('Apr 2022'!A:A,D525)+COUNTIF('May 2022'!A:A,D525)+COUNTIF('June 2022'!A:A,D525)+COUNTIF('July 2022'!A:A,D525)+COUNTIF('Aug 2022'!A:A,D525)+COUNTIF('Sep 2022'!A:A,D525)+COUNTIF('Oct 2022'!A:A,D525)+COUNTIF('Dec 2022'!A:A,D525)</f>
        <v>1</v>
      </c>
      <c r="U525" t="str">
        <f>VLOOKUP(Q525,'Capital Lookup'!A:B,2,FALSE)</f>
        <v>No</v>
      </c>
      <c r="V525" s="2">
        <f>IFERROR(VLOOKUP(LEFT(F525,10),'Find Purchase Orders'!B:J,9,FALSE),"")</f>
        <v>44601</v>
      </c>
      <c r="W525" s="25" t="s">
        <v>7261</v>
      </c>
    </row>
    <row r="526" spans="1:23" hidden="1">
      <c r="A526" s="25" t="s">
        <v>7261</v>
      </c>
      <c r="B526" s="25" t="s">
        <v>7291</v>
      </c>
      <c r="C526" s="25" t="s">
        <v>7264</v>
      </c>
      <c r="D526" s="25" t="s">
        <v>1213</v>
      </c>
      <c r="E526" s="25" t="s">
        <v>7293</v>
      </c>
      <c r="F526" s="25" t="s">
        <v>8913</v>
      </c>
      <c r="G526" s="25" t="s">
        <v>8914</v>
      </c>
      <c r="H526" s="21">
        <v>1657.6</v>
      </c>
      <c r="I526" s="25" t="s">
        <v>7287</v>
      </c>
      <c r="J526" s="25" t="s">
        <v>7288</v>
      </c>
      <c r="K526" s="25" t="s">
        <v>7289</v>
      </c>
      <c r="L526" s="25" t="s">
        <v>7259</v>
      </c>
      <c r="M526" s="21">
        <v>1657.6</v>
      </c>
      <c r="N526" s="22">
        <v>0</v>
      </c>
      <c r="O526" s="21">
        <v>1657.6</v>
      </c>
      <c r="P526" s="21">
        <v>177.6</v>
      </c>
      <c r="Q526" s="25" t="s">
        <v>7297</v>
      </c>
      <c r="R526" s="1" t="str">
        <f t="shared" si="9"/>
        <v>ST10083</v>
      </c>
      <c r="S526" t="str">
        <f>VLOOKUP(R526,Data!$C$2:$D$261,2,0)</f>
        <v>The Waverly/Rosewood</v>
      </c>
      <c r="T526">
        <f>COUNTIF('Feb 2022'!A:A,D526)+COUNTIF('Mar 2022'!A:A,D526)+COUNTIF('Apr 2022'!A:A,D526)+COUNTIF('May 2022'!A:A,D526)+COUNTIF('June 2022'!A:A,D526)+COUNTIF('July 2022'!A:A,D526)+COUNTIF('Aug 2022'!A:A,D526)+COUNTIF('Sep 2022'!A:A,D526)+COUNTIF('Oct 2022'!A:A,D526)+COUNTIF('Dec 2022'!A:A,D526)</f>
        <v>1</v>
      </c>
      <c r="U526" t="str">
        <f>VLOOKUP(Q526,'Capital Lookup'!A:B,2,FALSE)</f>
        <v>No</v>
      </c>
      <c r="V526" s="2">
        <f>IFERROR(VLOOKUP(LEFT(F526,10),'Find Purchase Orders'!B:J,9,FALSE),"")</f>
        <v>44597</v>
      </c>
      <c r="W526" s="25" t="s">
        <v>7261</v>
      </c>
    </row>
    <row r="527" spans="1:23" hidden="1">
      <c r="A527" s="25" t="s">
        <v>8915</v>
      </c>
      <c r="B527" s="25" t="s">
        <v>8826</v>
      </c>
      <c r="C527" s="25" t="s">
        <v>7282</v>
      </c>
      <c r="D527" s="25" t="s">
        <v>8916</v>
      </c>
      <c r="E527" s="25" t="s">
        <v>8827</v>
      </c>
      <c r="H527" s="21">
        <v>1785</v>
      </c>
      <c r="I527" s="25" t="s">
        <v>7257</v>
      </c>
      <c r="K527" s="25" t="s">
        <v>7289</v>
      </c>
      <c r="L527" s="25" t="s">
        <v>20</v>
      </c>
      <c r="M527" s="22">
        <v>0</v>
      </c>
      <c r="N527" s="22">
        <v>0</v>
      </c>
      <c r="O527" s="21">
        <v>0</v>
      </c>
      <c r="P527" s="21">
        <v>85</v>
      </c>
      <c r="Q527" s="25"/>
      <c r="R527" s="1" t="str">
        <f t="shared" si="9"/>
        <v>ST10077</v>
      </c>
      <c r="S527" t="str">
        <f>VLOOKUP(R527,Data!$C$2:$D$261,2,0)</f>
        <v>Portsmouth</v>
      </c>
      <c r="T527">
        <f>COUNTIF('Feb 2022'!A:A,D527)+COUNTIF('Mar 2022'!A:A,D527)+COUNTIF('Apr 2022'!A:A,D527)+COUNTIF('May 2022'!A:A,D527)+COUNTIF('June 2022'!A:A,D527)+COUNTIF('July 2022'!A:A,D527)+COUNTIF('Aug 2022'!A:A,D527)+COUNTIF('Sep 2022'!A:A,D527)+COUNTIF('Oct 2022'!A:A,D527)+COUNTIF('Dec 2022'!A:A,D527)</f>
        <v>0</v>
      </c>
      <c r="U527" t="e">
        <f>VLOOKUP(Q527,'Capital Lookup'!A:B,2,FALSE)</f>
        <v>#N/A</v>
      </c>
      <c r="V527" s="2" t="str">
        <f>IFERROR(VLOOKUP(LEFT(F527,10),'Find Purchase Orders'!B:J,9,FALSE),"")</f>
        <v/>
      </c>
      <c r="W527" s="25" t="s">
        <v>7261</v>
      </c>
    </row>
    <row r="528" spans="1:23" hidden="1">
      <c r="A528" s="25" t="s">
        <v>7261</v>
      </c>
      <c r="B528" s="25" t="s">
        <v>7291</v>
      </c>
      <c r="C528" s="25" t="s">
        <v>7264</v>
      </c>
      <c r="D528" s="25" t="s">
        <v>1214</v>
      </c>
      <c r="E528" s="25" t="s">
        <v>7293</v>
      </c>
      <c r="F528" s="25" t="s">
        <v>8917</v>
      </c>
      <c r="G528" s="25" t="s">
        <v>8918</v>
      </c>
      <c r="H528" s="21">
        <v>1075.2</v>
      </c>
      <c r="I528" s="25" t="s">
        <v>7287</v>
      </c>
      <c r="J528" s="25" t="s">
        <v>7288</v>
      </c>
      <c r="K528" s="25" t="s">
        <v>7289</v>
      </c>
      <c r="L528" s="25" t="s">
        <v>7259</v>
      </c>
      <c r="M528" s="21">
        <v>1075.2</v>
      </c>
      <c r="N528" s="22">
        <v>0</v>
      </c>
      <c r="O528" s="21">
        <v>1075.2</v>
      </c>
      <c r="P528" s="21">
        <v>115.2</v>
      </c>
      <c r="Q528" s="25" t="s">
        <v>7297</v>
      </c>
      <c r="R528" s="1" t="str">
        <f t="shared" si="9"/>
        <v>ST10083</v>
      </c>
      <c r="S528" t="str">
        <f>VLOOKUP(R528,Data!$C$2:$D$261,2,0)</f>
        <v>The Waverly/Rosewood</v>
      </c>
      <c r="T528">
        <f>COUNTIF('Feb 2022'!A:A,D528)+COUNTIF('Mar 2022'!A:A,D528)+COUNTIF('Apr 2022'!A:A,D528)+COUNTIF('May 2022'!A:A,D528)+COUNTIF('June 2022'!A:A,D528)+COUNTIF('July 2022'!A:A,D528)+COUNTIF('Aug 2022'!A:A,D528)+COUNTIF('Sep 2022'!A:A,D528)+COUNTIF('Oct 2022'!A:A,D528)+COUNTIF('Dec 2022'!A:A,D528)</f>
        <v>1</v>
      </c>
      <c r="U528" t="str">
        <f>VLOOKUP(Q528,'Capital Lookup'!A:B,2,FALSE)</f>
        <v>No</v>
      </c>
      <c r="V528" s="2">
        <f>IFERROR(VLOOKUP(LEFT(F528,10),'Find Purchase Orders'!B:J,9,FALSE),"")</f>
        <v>44597</v>
      </c>
      <c r="W528" s="25" t="s">
        <v>7261</v>
      </c>
    </row>
    <row r="529" spans="1:23" hidden="1">
      <c r="A529" s="25" t="s">
        <v>7261</v>
      </c>
      <c r="B529" s="25" t="s">
        <v>7291</v>
      </c>
      <c r="C529" s="25" t="s">
        <v>7264</v>
      </c>
      <c r="D529" s="25" t="s">
        <v>1215</v>
      </c>
      <c r="E529" s="25" t="s">
        <v>7293</v>
      </c>
      <c r="F529" s="25" t="s">
        <v>8919</v>
      </c>
      <c r="G529" s="25" t="s">
        <v>8920</v>
      </c>
      <c r="H529" s="21">
        <v>1327.2</v>
      </c>
      <c r="I529" s="25" t="s">
        <v>7287</v>
      </c>
      <c r="J529" s="25" t="s">
        <v>7288</v>
      </c>
      <c r="K529" s="25" t="s">
        <v>7289</v>
      </c>
      <c r="L529" s="25" t="s">
        <v>7259</v>
      </c>
      <c r="M529" s="21">
        <v>1327.2</v>
      </c>
      <c r="N529" s="22">
        <v>0</v>
      </c>
      <c r="O529" s="21">
        <v>1327.2</v>
      </c>
      <c r="P529" s="21">
        <v>142.19999999999999</v>
      </c>
      <c r="Q529" s="25" t="s">
        <v>7297</v>
      </c>
      <c r="R529" s="1" t="str">
        <f t="shared" si="9"/>
        <v>ST10083</v>
      </c>
      <c r="S529" t="str">
        <f>VLOOKUP(R529,Data!$C$2:$D$261,2,0)</f>
        <v>The Waverly/Rosewood</v>
      </c>
      <c r="T529">
        <f>COUNTIF('Feb 2022'!A:A,D529)+COUNTIF('Mar 2022'!A:A,D529)+COUNTIF('Apr 2022'!A:A,D529)+COUNTIF('May 2022'!A:A,D529)+COUNTIF('June 2022'!A:A,D529)+COUNTIF('July 2022'!A:A,D529)+COUNTIF('Aug 2022'!A:A,D529)+COUNTIF('Sep 2022'!A:A,D529)+COUNTIF('Oct 2022'!A:A,D529)+COUNTIF('Dec 2022'!A:A,D529)</f>
        <v>1</v>
      </c>
      <c r="U529" t="str">
        <f>VLOOKUP(Q529,'Capital Lookup'!A:B,2,FALSE)</f>
        <v>No</v>
      </c>
      <c r="V529" s="2">
        <f>IFERROR(VLOOKUP(LEFT(F529,10),'Find Purchase Orders'!B:J,9,FALSE),"")</f>
        <v>44597</v>
      </c>
      <c r="W529" s="25" t="s">
        <v>7261</v>
      </c>
    </row>
    <row r="530" spans="1:23" hidden="1">
      <c r="A530" s="25" t="s">
        <v>7261</v>
      </c>
      <c r="B530" s="25" t="s">
        <v>7291</v>
      </c>
      <c r="C530" s="25" t="s">
        <v>7264</v>
      </c>
      <c r="D530" s="25" t="s">
        <v>1216</v>
      </c>
      <c r="E530" s="25" t="s">
        <v>7293</v>
      </c>
      <c r="F530" s="25" t="s">
        <v>8921</v>
      </c>
      <c r="G530" s="25" t="s">
        <v>8922</v>
      </c>
      <c r="H530" s="21">
        <v>1327.2</v>
      </c>
      <c r="I530" s="25" t="s">
        <v>7287</v>
      </c>
      <c r="J530" s="25" t="s">
        <v>7288</v>
      </c>
      <c r="K530" s="25" t="s">
        <v>7289</v>
      </c>
      <c r="L530" s="25" t="s">
        <v>7259</v>
      </c>
      <c r="M530" s="21">
        <v>1327.2</v>
      </c>
      <c r="N530" s="22">
        <v>0</v>
      </c>
      <c r="O530" s="21">
        <v>1327.2</v>
      </c>
      <c r="P530" s="21">
        <v>142.19999999999999</v>
      </c>
      <c r="Q530" s="25" t="s">
        <v>7297</v>
      </c>
      <c r="R530" s="1" t="str">
        <f t="shared" si="9"/>
        <v>ST10083</v>
      </c>
      <c r="S530" t="str">
        <f>VLOOKUP(R530,Data!$C$2:$D$261,2,0)</f>
        <v>The Waverly/Rosewood</v>
      </c>
      <c r="T530">
        <f>COUNTIF('Feb 2022'!A:A,D530)+COUNTIF('Mar 2022'!A:A,D530)+COUNTIF('Apr 2022'!A:A,D530)+COUNTIF('May 2022'!A:A,D530)+COUNTIF('June 2022'!A:A,D530)+COUNTIF('July 2022'!A:A,D530)+COUNTIF('Aug 2022'!A:A,D530)+COUNTIF('Sep 2022'!A:A,D530)+COUNTIF('Oct 2022'!A:A,D530)+COUNTIF('Dec 2022'!A:A,D530)</f>
        <v>1</v>
      </c>
      <c r="U530" t="str">
        <f>VLOOKUP(Q530,'Capital Lookup'!A:B,2,FALSE)</f>
        <v>No</v>
      </c>
      <c r="V530" s="2">
        <f>IFERROR(VLOOKUP(LEFT(F530,10),'Find Purchase Orders'!B:J,9,FALSE),"")</f>
        <v>44597</v>
      </c>
      <c r="W530" s="25" t="s">
        <v>7261</v>
      </c>
    </row>
    <row r="531" spans="1:23" hidden="1">
      <c r="A531" s="25" t="s">
        <v>7261</v>
      </c>
      <c r="B531" s="25" t="s">
        <v>8749</v>
      </c>
      <c r="C531" s="25" t="s">
        <v>7282</v>
      </c>
      <c r="D531" s="25" t="s">
        <v>1217</v>
      </c>
      <c r="E531" s="25" t="s">
        <v>8750</v>
      </c>
      <c r="F531" s="25" t="s">
        <v>8923</v>
      </c>
      <c r="G531" s="25" t="s">
        <v>8924</v>
      </c>
      <c r="H531" s="21">
        <v>7662.53</v>
      </c>
      <c r="I531" s="25" t="s">
        <v>7296</v>
      </c>
      <c r="J531" s="25" t="s">
        <v>7288</v>
      </c>
      <c r="K531" s="25" t="s">
        <v>7262</v>
      </c>
      <c r="L531" s="25" t="s">
        <v>7259</v>
      </c>
      <c r="M531" s="21">
        <v>7662.53</v>
      </c>
      <c r="N531" s="21">
        <v>7662.53</v>
      </c>
      <c r="O531" s="21">
        <v>0</v>
      </c>
      <c r="P531" s="21">
        <v>7662.53</v>
      </c>
      <c r="Q531" s="25" t="s">
        <v>8865</v>
      </c>
      <c r="R531" s="1" t="str">
        <f t="shared" si="9"/>
        <v>ST10011</v>
      </c>
      <c r="S531" t="str">
        <f>VLOOKUP(R531,Data!$C$2:$D$261,2,0)</f>
        <v>The Beechwood</v>
      </c>
      <c r="T531">
        <f>COUNTIF('Feb 2022'!A:A,D531)+COUNTIF('Mar 2022'!A:A,D531)+COUNTIF('Apr 2022'!A:A,D531)+COUNTIF('May 2022'!A:A,D531)+COUNTIF('June 2022'!A:A,D531)+COUNTIF('July 2022'!A:A,D531)+COUNTIF('Aug 2022'!A:A,D531)+COUNTIF('Sep 2022'!A:A,D531)+COUNTIF('Oct 2022'!A:A,D531)+COUNTIF('Dec 2022'!A:A,D531)</f>
        <v>1</v>
      </c>
      <c r="U531" t="str">
        <f>VLOOKUP(Q531,'Capital Lookup'!A:B,2,FALSE)</f>
        <v>No</v>
      </c>
      <c r="V531" s="2">
        <f>IFERROR(VLOOKUP(LEFT(F531,10),'Find Purchase Orders'!B:J,9,FALSE),"")</f>
        <v>44602</v>
      </c>
      <c r="W531" s="25" t="s">
        <v>7261</v>
      </c>
    </row>
    <row r="532" spans="1:23" hidden="1">
      <c r="A532" s="25" t="s">
        <v>7261</v>
      </c>
      <c r="B532" s="25" t="s">
        <v>8108</v>
      </c>
      <c r="C532" s="25" t="s">
        <v>7264</v>
      </c>
      <c r="D532" s="25" t="s">
        <v>1218</v>
      </c>
      <c r="E532" s="25" t="s">
        <v>8110</v>
      </c>
      <c r="F532" s="25" t="s">
        <v>8925</v>
      </c>
      <c r="G532" s="25" t="s">
        <v>8926</v>
      </c>
      <c r="H532" s="21">
        <v>1259.05</v>
      </c>
      <c r="I532" s="25" t="s">
        <v>7296</v>
      </c>
      <c r="J532" s="25" t="s">
        <v>7288</v>
      </c>
      <c r="K532" s="25" t="s">
        <v>7289</v>
      </c>
      <c r="L532" s="25" t="s">
        <v>7259</v>
      </c>
      <c r="M532" s="21">
        <v>1259.05</v>
      </c>
      <c r="N532" s="21">
        <v>1259.05</v>
      </c>
      <c r="O532" s="21">
        <v>0</v>
      </c>
      <c r="P532" s="21">
        <v>1259.05</v>
      </c>
      <c r="Q532" s="25" t="s">
        <v>8113</v>
      </c>
      <c r="R532" s="1" t="str">
        <f t="shared" si="9"/>
        <v>ST10049</v>
      </c>
      <c r="S532" t="str">
        <f>VLOOKUP(R532,Data!$C$2:$D$261,2,0)</f>
        <v>Colonel By</v>
      </c>
      <c r="T532">
        <f>COUNTIF('Feb 2022'!A:A,D532)+COUNTIF('Mar 2022'!A:A,D532)+COUNTIF('Apr 2022'!A:A,D532)+COUNTIF('May 2022'!A:A,D532)+COUNTIF('June 2022'!A:A,D532)+COUNTIF('July 2022'!A:A,D532)+COUNTIF('Aug 2022'!A:A,D532)+COUNTIF('Sep 2022'!A:A,D532)+COUNTIF('Oct 2022'!A:A,D532)+COUNTIF('Dec 2022'!A:A,D532)</f>
        <v>1</v>
      </c>
      <c r="U532" t="str">
        <f>VLOOKUP(Q532,'Capital Lookup'!A:B,2,FALSE)</f>
        <v>No</v>
      </c>
      <c r="V532" s="2">
        <f>IFERROR(VLOOKUP(LEFT(F532,10),'Find Purchase Orders'!B:J,9,FALSE),"")</f>
        <v>44602</v>
      </c>
      <c r="W532" s="25" t="s">
        <v>7261</v>
      </c>
    </row>
    <row r="533" spans="1:23" hidden="1">
      <c r="A533" s="25" t="s">
        <v>7261</v>
      </c>
      <c r="B533" s="25" t="s">
        <v>8477</v>
      </c>
      <c r="C533" s="25" t="s">
        <v>7282</v>
      </c>
      <c r="D533" s="25" t="s">
        <v>1219</v>
      </c>
      <c r="E533" s="25" t="s">
        <v>8479</v>
      </c>
      <c r="F533" s="25" t="s">
        <v>8927</v>
      </c>
      <c r="G533" s="25" t="s">
        <v>8928</v>
      </c>
      <c r="H533" s="21">
        <v>293.8</v>
      </c>
      <c r="I533" s="25" t="s">
        <v>7296</v>
      </c>
      <c r="J533" s="25" t="s">
        <v>7288</v>
      </c>
      <c r="K533" s="25" t="s">
        <v>7262</v>
      </c>
      <c r="L533" s="25" t="s">
        <v>7259</v>
      </c>
      <c r="M533" s="21">
        <v>293.8</v>
      </c>
      <c r="N533" s="21">
        <v>293.8</v>
      </c>
      <c r="O533" s="21">
        <v>0</v>
      </c>
      <c r="P533" s="21">
        <v>293.8</v>
      </c>
      <c r="Q533" s="25" t="s">
        <v>8497</v>
      </c>
      <c r="R533" s="1" t="str">
        <f t="shared" si="9"/>
        <v>ST10017</v>
      </c>
      <c r="S533" t="str">
        <f>VLOOKUP(R533,Data!$C$2:$D$261,2,0)</f>
        <v>King Gardens</v>
      </c>
      <c r="T533">
        <f>COUNTIF('Feb 2022'!A:A,D533)+COUNTIF('Mar 2022'!A:A,D533)+COUNTIF('Apr 2022'!A:A,D533)+COUNTIF('May 2022'!A:A,D533)+COUNTIF('June 2022'!A:A,D533)+COUNTIF('July 2022'!A:A,D533)+COUNTIF('Aug 2022'!A:A,D533)+COUNTIF('Sep 2022'!A:A,D533)+COUNTIF('Oct 2022'!A:A,D533)+COUNTIF('Dec 2022'!A:A,D533)</f>
        <v>1</v>
      </c>
      <c r="U533" t="str">
        <f>VLOOKUP(Q533,'Capital Lookup'!A:B,2,FALSE)</f>
        <v>No</v>
      </c>
      <c r="V533" s="2">
        <f>IFERROR(VLOOKUP(LEFT(F533,10),'Find Purchase Orders'!B:J,9,FALSE),"")</f>
        <v>44602</v>
      </c>
      <c r="W533" s="25" t="s">
        <v>7261</v>
      </c>
    </row>
    <row r="534" spans="1:23" hidden="1">
      <c r="A534" s="25" t="s">
        <v>7261</v>
      </c>
      <c r="B534" s="25" t="s">
        <v>8477</v>
      </c>
      <c r="C534" s="25" t="s">
        <v>7282</v>
      </c>
      <c r="D534" s="25" t="s">
        <v>1219</v>
      </c>
      <c r="E534" s="25" t="s">
        <v>8479</v>
      </c>
      <c r="F534" s="25" t="s">
        <v>8929</v>
      </c>
      <c r="G534" s="25" t="s">
        <v>8930</v>
      </c>
      <c r="H534" s="21">
        <v>9767.4500000000007</v>
      </c>
      <c r="I534" s="25" t="s">
        <v>7296</v>
      </c>
      <c r="J534" s="25" t="s">
        <v>7288</v>
      </c>
      <c r="K534" s="25" t="s">
        <v>7262</v>
      </c>
      <c r="L534" s="25" t="s">
        <v>7259</v>
      </c>
      <c r="M534" s="21">
        <v>9767.4500000000007</v>
      </c>
      <c r="N534" s="21">
        <v>9767.4500000000007</v>
      </c>
      <c r="O534" s="21">
        <v>0</v>
      </c>
      <c r="P534" s="21">
        <v>9767.4500000000007</v>
      </c>
      <c r="Q534" s="25" t="s">
        <v>8497</v>
      </c>
      <c r="R534" s="1" t="str">
        <f t="shared" si="9"/>
        <v>ST10017</v>
      </c>
      <c r="S534" t="str">
        <f>VLOOKUP(R534,Data!$C$2:$D$261,2,0)</f>
        <v>King Gardens</v>
      </c>
      <c r="T534">
        <f>COUNTIF('Feb 2022'!A:A,D534)+COUNTIF('Mar 2022'!A:A,D534)+COUNTIF('Apr 2022'!A:A,D534)+COUNTIF('May 2022'!A:A,D534)+COUNTIF('June 2022'!A:A,D534)+COUNTIF('July 2022'!A:A,D534)+COUNTIF('Aug 2022'!A:A,D534)+COUNTIF('Sep 2022'!A:A,D534)+COUNTIF('Oct 2022'!A:A,D534)+COUNTIF('Dec 2022'!A:A,D534)</f>
        <v>1</v>
      </c>
      <c r="U534" t="str">
        <f>VLOOKUP(Q534,'Capital Lookup'!A:B,2,FALSE)</f>
        <v>No</v>
      </c>
      <c r="V534" s="2">
        <f>IFERROR(VLOOKUP(LEFT(F534,10),'Find Purchase Orders'!B:J,9,FALSE),"")</f>
        <v>44602</v>
      </c>
      <c r="W534" s="25" t="s">
        <v>7261</v>
      </c>
    </row>
    <row r="535" spans="1:23" hidden="1">
      <c r="A535" s="25" t="s">
        <v>7478</v>
      </c>
      <c r="B535" s="25" t="s">
        <v>8931</v>
      </c>
      <c r="C535" s="25" t="s">
        <v>7587</v>
      </c>
      <c r="D535" s="25" t="s">
        <v>1220</v>
      </c>
      <c r="E535" s="25" t="s">
        <v>8140</v>
      </c>
      <c r="F535" s="25" t="s">
        <v>8932</v>
      </c>
      <c r="G535" s="25" t="s">
        <v>8933</v>
      </c>
      <c r="H535" s="21">
        <v>7302.66</v>
      </c>
      <c r="I535" s="25" t="s">
        <v>7296</v>
      </c>
      <c r="J535" s="25" t="s">
        <v>7288</v>
      </c>
      <c r="K535" s="25" t="s">
        <v>7510</v>
      </c>
      <c r="L535" s="25" t="s">
        <v>8176</v>
      </c>
      <c r="M535" s="21">
        <v>7302.66</v>
      </c>
      <c r="N535" s="21">
        <v>7302.66</v>
      </c>
      <c r="O535" s="21">
        <v>0</v>
      </c>
      <c r="P535" s="21">
        <v>7302.66</v>
      </c>
      <c r="Q535" s="25" t="s">
        <v>8934</v>
      </c>
      <c r="R535" s="1" t="str">
        <f t="shared" si="9"/>
        <v>ST10174</v>
      </c>
      <c r="S535" t="str">
        <f>VLOOKUP(R535,Data!$C$2:$D$261,2,0)</f>
        <v>Columbia Forest</v>
      </c>
      <c r="T535">
        <f>COUNTIF('Feb 2022'!A:A,D535)+COUNTIF('Mar 2022'!A:A,D535)+COUNTIF('Apr 2022'!A:A,D535)+COUNTIF('May 2022'!A:A,D535)+COUNTIF('June 2022'!A:A,D535)+COUNTIF('July 2022'!A:A,D535)+COUNTIF('Aug 2022'!A:A,D535)+COUNTIF('Sep 2022'!A:A,D535)+COUNTIF('Oct 2022'!A:A,D535)+COUNTIF('Dec 2022'!A:A,D535)</f>
        <v>1</v>
      </c>
      <c r="U535" t="str">
        <f>VLOOKUP(Q535,'Capital Lookup'!A:B,2,FALSE)</f>
        <v>No</v>
      </c>
      <c r="V535" s="2">
        <f>IFERROR(VLOOKUP(LEFT(F535,10),'Find Purchase Orders'!B:J,9,FALSE),"")</f>
        <v>44601</v>
      </c>
      <c r="W535" s="25" t="s">
        <v>7261</v>
      </c>
    </row>
    <row r="536" spans="1:23" hidden="1">
      <c r="A536" s="25" t="s">
        <v>7478</v>
      </c>
      <c r="B536" s="25" t="s">
        <v>8818</v>
      </c>
      <c r="C536" s="25" t="s">
        <v>7587</v>
      </c>
      <c r="D536" s="25" t="s">
        <v>1221</v>
      </c>
      <c r="E536" s="25" t="s">
        <v>8140</v>
      </c>
      <c r="F536" s="25" t="s">
        <v>8935</v>
      </c>
      <c r="G536" s="25" t="s">
        <v>8936</v>
      </c>
      <c r="H536" s="21">
        <v>51790.54</v>
      </c>
      <c r="I536" s="25" t="s">
        <v>7296</v>
      </c>
      <c r="J536" s="25" t="s">
        <v>7288</v>
      </c>
      <c r="K536" s="25" t="s">
        <v>7733</v>
      </c>
      <c r="L536" s="25" t="s">
        <v>7734</v>
      </c>
      <c r="M536" s="21">
        <v>51790.54</v>
      </c>
      <c r="N536" s="21">
        <v>63060.17</v>
      </c>
      <c r="O536" s="21">
        <v>-11269.63</v>
      </c>
      <c r="P536" s="21">
        <v>51790.54</v>
      </c>
      <c r="Q536" s="25" t="s">
        <v>8937</v>
      </c>
      <c r="R536" s="1" t="str">
        <f t="shared" si="9"/>
        <v>ST10142</v>
      </c>
      <c r="S536" t="str">
        <f>VLOOKUP(R536,Data!$C$2:$D$261,2,0)</f>
        <v>Burloak</v>
      </c>
      <c r="T536">
        <f>COUNTIF('Feb 2022'!A:A,D536)+COUNTIF('Mar 2022'!A:A,D536)+COUNTIF('Apr 2022'!A:A,D536)+COUNTIF('May 2022'!A:A,D536)+COUNTIF('June 2022'!A:A,D536)+COUNTIF('July 2022'!A:A,D536)+COUNTIF('Aug 2022'!A:A,D536)+COUNTIF('Sep 2022'!A:A,D536)+COUNTIF('Oct 2022'!A:A,D536)+COUNTIF('Dec 2022'!A:A,D536)</f>
        <v>1</v>
      </c>
      <c r="U536" t="str">
        <f>VLOOKUP(Q536,'Capital Lookup'!A:B,2,FALSE)</f>
        <v>No</v>
      </c>
      <c r="V536" s="2">
        <f>IFERROR(VLOOKUP(LEFT(F536,10),'Find Purchase Orders'!B:J,9,FALSE),"")</f>
        <v>44609</v>
      </c>
      <c r="W536" s="25" t="s">
        <v>7261</v>
      </c>
    </row>
    <row r="537" spans="1:23" hidden="1">
      <c r="A537" s="25" t="s">
        <v>7478</v>
      </c>
      <c r="B537" s="25" t="s">
        <v>7950</v>
      </c>
      <c r="C537" s="25" t="s">
        <v>7587</v>
      </c>
      <c r="D537" s="25" t="s">
        <v>1222</v>
      </c>
      <c r="E537" s="25" t="s">
        <v>8140</v>
      </c>
      <c r="F537" s="25" t="s">
        <v>8938</v>
      </c>
      <c r="G537" s="25" t="s">
        <v>8939</v>
      </c>
      <c r="H537" s="21">
        <v>9831</v>
      </c>
      <c r="I537" s="25" t="s">
        <v>7296</v>
      </c>
      <c r="J537" s="25" t="s">
        <v>7288</v>
      </c>
      <c r="K537" s="25" t="s">
        <v>7733</v>
      </c>
      <c r="L537" s="25" t="s">
        <v>7734</v>
      </c>
      <c r="M537" s="21">
        <v>9831</v>
      </c>
      <c r="N537" s="22">
        <v>0</v>
      </c>
      <c r="O537" s="21">
        <v>9831</v>
      </c>
      <c r="P537" s="21">
        <v>9831</v>
      </c>
      <c r="Q537" s="25" t="s">
        <v>8940</v>
      </c>
      <c r="R537" s="1" t="str">
        <f t="shared" si="9"/>
        <v>ST10171</v>
      </c>
      <c r="S537" t="str">
        <f>VLOOKUP(R537,Data!$C$2:$D$261,2,0)</f>
        <v>McGarrell Place</v>
      </c>
      <c r="T537">
        <f>COUNTIF('Feb 2022'!A:A,D537)+COUNTIF('Mar 2022'!A:A,D537)+COUNTIF('Apr 2022'!A:A,D537)+COUNTIF('May 2022'!A:A,D537)+COUNTIF('June 2022'!A:A,D537)+COUNTIF('July 2022'!A:A,D537)+COUNTIF('Aug 2022'!A:A,D537)+COUNTIF('Sep 2022'!A:A,D537)+COUNTIF('Oct 2022'!A:A,D537)+COUNTIF('Dec 2022'!A:A,D537)</f>
        <v>1</v>
      </c>
      <c r="U537" t="str">
        <f>VLOOKUP(Q537,'Capital Lookup'!A:B,2,FALSE)</f>
        <v>No</v>
      </c>
      <c r="V537" s="2">
        <f>IFERROR(VLOOKUP(LEFT(F537,10),'Find Purchase Orders'!B:J,9,FALSE),"")</f>
        <v>44601</v>
      </c>
      <c r="W537" s="25" t="s">
        <v>7261</v>
      </c>
    </row>
    <row r="538" spans="1:23" hidden="1">
      <c r="A538" s="25" t="s">
        <v>7478</v>
      </c>
      <c r="B538" s="25" t="s">
        <v>7823</v>
      </c>
      <c r="C538" s="25" t="s">
        <v>7587</v>
      </c>
      <c r="D538" s="25" t="s">
        <v>1223</v>
      </c>
      <c r="E538" s="25" t="s">
        <v>8140</v>
      </c>
      <c r="F538" s="25" t="s">
        <v>8941</v>
      </c>
      <c r="G538" s="25" t="s">
        <v>8942</v>
      </c>
      <c r="H538" s="21">
        <v>20984.1</v>
      </c>
      <c r="I538" s="25" t="s">
        <v>7296</v>
      </c>
      <c r="J538" s="25" t="s">
        <v>7288</v>
      </c>
      <c r="K538" s="25" t="s">
        <v>7510</v>
      </c>
      <c r="L538" s="25" t="s">
        <v>8846</v>
      </c>
      <c r="M538" s="21">
        <v>20984.1</v>
      </c>
      <c r="N538" s="21">
        <v>8339.4</v>
      </c>
      <c r="O538" s="21">
        <v>12644.7</v>
      </c>
      <c r="P538" s="21">
        <v>20984.1</v>
      </c>
      <c r="Q538" s="25" t="s">
        <v>8943</v>
      </c>
      <c r="R538" s="1" t="str">
        <f t="shared" si="9"/>
        <v>ST10145</v>
      </c>
      <c r="S538" t="str">
        <f>VLOOKUP(R538,Data!$C$2:$D$261,2,0)</f>
        <v>Ridgeview</v>
      </c>
      <c r="T538">
        <f>COUNTIF('Feb 2022'!A:A,D538)+COUNTIF('Mar 2022'!A:A,D538)+COUNTIF('Apr 2022'!A:A,D538)+COUNTIF('May 2022'!A:A,D538)+COUNTIF('June 2022'!A:A,D538)+COUNTIF('July 2022'!A:A,D538)+COUNTIF('Aug 2022'!A:A,D538)+COUNTIF('Sep 2022'!A:A,D538)+COUNTIF('Oct 2022'!A:A,D538)+COUNTIF('Dec 2022'!A:A,D538)</f>
        <v>1</v>
      </c>
      <c r="U538" t="str">
        <f>VLOOKUP(Q538,'Capital Lookup'!A:B,2,FALSE)</f>
        <v>No</v>
      </c>
      <c r="V538" s="2">
        <f>IFERROR(VLOOKUP(LEFT(F538,10),'Find Purchase Orders'!B:J,9,FALSE),"")</f>
        <v>44606</v>
      </c>
      <c r="W538" s="25" t="s">
        <v>7261</v>
      </c>
    </row>
    <row r="539" spans="1:23" hidden="1">
      <c r="A539" s="25" t="s">
        <v>7261</v>
      </c>
      <c r="B539" s="25" t="s">
        <v>8595</v>
      </c>
      <c r="C539" s="25" t="s">
        <v>7264</v>
      </c>
      <c r="D539" s="25" t="s">
        <v>1224</v>
      </c>
      <c r="E539" s="25" t="s">
        <v>7273</v>
      </c>
      <c r="F539" s="25" t="s">
        <v>8944</v>
      </c>
      <c r="G539" s="25" t="s">
        <v>8945</v>
      </c>
      <c r="H539" s="21">
        <v>62048</v>
      </c>
      <c r="I539" s="25" t="s">
        <v>7296</v>
      </c>
      <c r="J539" s="25" t="s">
        <v>7288</v>
      </c>
      <c r="K539" s="25" t="s">
        <v>8946</v>
      </c>
      <c r="L539" s="25" t="s">
        <v>8947</v>
      </c>
      <c r="M539" s="21">
        <v>62048</v>
      </c>
      <c r="N539" s="21">
        <v>37779.49</v>
      </c>
      <c r="O539" s="21">
        <v>24268.51</v>
      </c>
      <c r="P539" s="21">
        <v>62048</v>
      </c>
      <c r="Q539" s="25" t="s">
        <v>8948</v>
      </c>
      <c r="R539" s="1" t="str">
        <f t="shared" si="9"/>
        <v>ST10059</v>
      </c>
      <c r="S539" t="str">
        <f>VLOOKUP(R539,Data!$C$2:$D$261,2,0)</f>
        <v>Parkwood Manor</v>
      </c>
      <c r="T539">
        <f>COUNTIF('Feb 2022'!A:A,D539)+COUNTIF('Mar 2022'!A:A,D539)+COUNTIF('Apr 2022'!A:A,D539)+COUNTIF('May 2022'!A:A,D539)+COUNTIF('June 2022'!A:A,D539)+COUNTIF('July 2022'!A:A,D539)+COUNTIF('Aug 2022'!A:A,D539)+COUNTIF('Sep 2022'!A:A,D539)+COUNTIF('Oct 2022'!A:A,D539)+COUNTIF('Dec 2022'!A:A,D539)</f>
        <v>1</v>
      </c>
      <c r="U539" t="str">
        <f>VLOOKUP(Q539,'Capital Lookup'!A:B,2,FALSE)</f>
        <v>No</v>
      </c>
      <c r="V539" s="2">
        <f>IFERROR(VLOOKUP(LEFT(F539,10),'Find Purchase Orders'!B:J,9,FALSE),"")</f>
        <v>44603</v>
      </c>
      <c r="W539" s="25" t="s">
        <v>7261</v>
      </c>
    </row>
    <row r="540" spans="1:23" hidden="1">
      <c r="A540" s="25" t="s">
        <v>7269</v>
      </c>
      <c r="B540" s="25" t="s">
        <v>7490</v>
      </c>
      <c r="C540" s="25" t="s">
        <v>7271</v>
      </c>
      <c r="D540" s="25" t="s">
        <v>1225</v>
      </c>
      <c r="E540" s="25" t="s">
        <v>8140</v>
      </c>
      <c r="F540" s="25" t="s">
        <v>8949</v>
      </c>
      <c r="G540" s="25" t="s">
        <v>8950</v>
      </c>
      <c r="H540" s="21">
        <v>15521.68</v>
      </c>
      <c r="I540" s="25" t="s">
        <v>7296</v>
      </c>
      <c r="J540" s="25" t="s">
        <v>7288</v>
      </c>
      <c r="K540" s="25" t="s">
        <v>7510</v>
      </c>
      <c r="L540" s="25" t="s">
        <v>8176</v>
      </c>
      <c r="M540" s="21">
        <v>15521.68</v>
      </c>
      <c r="N540" s="21">
        <v>15521.68</v>
      </c>
      <c r="O540" s="21">
        <v>0</v>
      </c>
      <c r="P540" s="21">
        <v>15521.68</v>
      </c>
      <c r="Q540" s="25" t="s">
        <v>8951</v>
      </c>
      <c r="R540" s="1" t="str">
        <f t="shared" si="9"/>
        <v>ST10179</v>
      </c>
      <c r="S540" t="str">
        <f>VLOOKUP(R540,Data!$C$2:$D$261,2,0)</f>
        <v>Forest Heights</v>
      </c>
      <c r="T540">
        <f>COUNTIF('Feb 2022'!A:A,D540)+COUNTIF('Mar 2022'!A:A,D540)+COUNTIF('Apr 2022'!A:A,D540)+COUNTIF('May 2022'!A:A,D540)+COUNTIF('June 2022'!A:A,D540)+COUNTIF('July 2022'!A:A,D540)+COUNTIF('Aug 2022'!A:A,D540)+COUNTIF('Sep 2022'!A:A,D540)+COUNTIF('Oct 2022'!A:A,D540)+COUNTIF('Dec 2022'!A:A,D540)</f>
        <v>1</v>
      </c>
      <c r="U540" t="str">
        <f>VLOOKUP(Q540,'Capital Lookup'!A:B,2,FALSE)</f>
        <v>No</v>
      </c>
      <c r="V540" s="2">
        <f>IFERROR(VLOOKUP(LEFT(F540,10),'Find Purchase Orders'!B:J,9,FALSE),"")</f>
        <v>44601</v>
      </c>
      <c r="W540" s="25" t="s">
        <v>7261</v>
      </c>
    </row>
    <row r="541" spans="1:23" hidden="1">
      <c r="A541" s="25" t="s">
        <v>7261</v>
      </c>
      <c r="B541" s="25" t="s">
        <v>8093</v>
      </c>
      <c r="C541" s="25" t="s">
        <v>7282</v>
      </c>
      <c r="D541" s="25" t="s">
        <v>1226</v>
      </c>
      <c r="E541" s="25" t="s">
        <v>7500</v>
      </c>
      <c r="F541" s="25" t="s">
        <v>8952</v>
      </c>
      <c r="G541" s="25" t="s">
        <v>8953</v>
      </c>
      <c r="H541" s="21">
        <v>5592.48</v>
      </c>
      <c r="I541" s="25" t="s">
        <v>7296</v>
      </c>
      <c r="J541" s="25" t="s">
        <v>7288</v>
      </c>
      <c r="K541" s="25" t="s">
        <v>7495</v>
      </c>
      <c r="L541" s="25" t="s">
        <v>7745</v>
      </c>
      <c r="M541" s="21">
        <v>5592.48</v>
      </c>
      <c r="N541" s="21">
        <v>5592.48</v>
      </c>
      <c r="O541" s="21">
        <v>0</v>
      </c>
      <c r="P541" s="21">
        <v>5592.48</v>
      </c>
      <c r="Q541" s="25" t="s">
        <v>8954</v>
      </c>
      <c r="R541" s="1" t="str">
        <f t="shared" si="9"/>
        <v>ST10045</v>
      </c>
      <c r="S541" t="str">
        <f>VLOOKUP(R541,Data!$C$2:$D$261,2,0)</f>
        <v>The Edinburgh</v>
      </c>
      <c r="T541">
        <f>COUNTIF('Feb 2022'!A:A,D541)+COUNTIF('Mar 2022'!A:A,D541)+COUNTIF('Apr 2022'!A:A,D541)+COUNTIF('May 2022'!A:A,D541)+COUNTIF('June 2022'!A:A,D541)+COUNTIF('July 2022'!A:A,D541)+COUNTIF('Aug 2022'!A:A,D541)+COUNTIF('Sep 2022'!A:A,D541)+COUNTIF('Oct 2022'!A:A,D541)+COUNTIF('Dec 2022'!A:A,D541)</f>
        <v>1</v>
      </c>
      <c r="U541" t="str">
        <f>VLOOKUP(Q541,'Capital Lookup'!A:B,2,FALSE)</f>
        <v>No</v>
      </c>
      <c r="V541" s="2">
        <f>IFERROR(VLOOKUP(LEFT(F541,10),'Find Purchase Orders'!B:J,9,FALSE),"")</f>
        <v>44600</v>
      </c>
      <c r="W541" s="25" t="s">
        <v>7261</v>
      </c>
    </row>
    <row r="542" spans="1:23" hidden="1">
      <c r="A542" s="25" t="s">
        <v>7261</v>
      </c>
      <c r="B542" s="25" t="s">
        <v>8227</v>
      </c>
      <c r="C542" s="25" t="s">
        <v>7264</v>
      </c>
      <c r="D542" s="25" t="s">
        <v>1227</v>
      </c>
      <c r="E542" s="25" t="s">
        <v>8229</v>
      </c>
      <c r="F542" s="25" t="s">
        <v>8955</v>
      </c>
      <c r="G542" s="25" t="s">
        <v>8956</v>
      </c>
      <c r="H542" s="21">
        <v>8414.16</v>
      </c>
      <c r="I542" s="25" t="s">
        <v>7296</v>
      </c>
      <c r="J542" s="25" t="s">
        <v>7288</v>
      </c>
      <c r="K542" s="25" t="s">
        <v>7262</v>
      </c>
      <c r="L542" s="25" t="s">
        <v>7259</v>
      </c>
      <c r="M542" s="21">
        <v>8414.16</v>
      </c>
      <c r="N542" s="21">
        <v>8414.16</v>
      </c>
      <c r="O542" s="21">
        <v>0</v>
      </c>
      <c r="P542" s="21">
        <v>8414.16</v>
      </c>
      <c r="Q542" s="25" t="s">
        <v>8232</v>
      </c>
      <c r="R542" s="1" t="str">
        <f t="shared" si="9"/>
        <v>ST10026</v>
      </c>
      <c r="S542" t="str">
        <f>VLOOKUP(R542,Data!$C$2:$D$261,2,0)</f>
        <v>Donway Place</v>
      </c>
      <c r="T542">
        <f>COUNTIF('Feb 2022'!A:A,D542)+COUNTIF('Mar 2022'!A:A,D542)+COUNTIF('Apr 2022'!A:A,D542)+COUNTIF('May 2022'!A:A,D542)+COUNTIF('June 2022'!A:A,D542)+COUNTIF('July 2022'!A:A,D542)+COUNTIF('Aug 2022'!A:A,D542)+COUNTIF('Sep 2022'!A:A,D542)+COUNTIF('Oct 2022'!A:A,D542)+COUNTIF('Dec 2022'!A:A,D542)</f>
        <v>1</v>
      </c>
      <c r="U542" t="str">
        <f>VLOOKUP(Q542,'Capital Lookup'!A:B,2,FALSE)</f>
        <v>No</v>
      </c>
      <c r="V542" s="2">
        <f>IFERROR(VLOOKUP(LEFT(F542,10),'Find Purchase Orders'!B:J,9,FALSE),"")</f>
        <v>44601</v>
      </c>
      <c r="W542" s="25" t="s">
        <v>7261</v>
      </c>
    </row>
    <row r="543" spans="1:23" hidden="1">
      <c r="A543" s="25" t="s">
        <v>7478</v>
      </c>
      <c r="B543" s="25" t="s">
        <v>8957</v>
      </c>
      <c r="C543" s="25" t="s">
        <v>7587</v>
      </c>
      <c r="D543" s="25" t="s">
        <v>1228</v>
      </c>
      <c r="E543" s="25" t="s">
        <v>8140</v>
      </c>
      <c r="F543" s="25" t="s">
        <v>8958</v>
      </c>
      <c r="G543" s="25" t="s">
        <v>8959</v>
      </c>
      <c r="H543" s="21">
        <v>4339.0600000000004</v>
      </c>
      <c r="I543" s="25" t="s">
        <v>7296</v>
      </c>
      <c r="J543" s="25" t="s">
        <v>7288</v>
      </c>
      <c r="K543" s="25" t="s">
        <v>7495</v>
      </c>
      <c r="L543" s="25" t="s">
        <v>7740</v>
      </c>
      <c r="M543" s="21">
        <v>4339.0600000000004</v>
      </c>
      <c r="N543" s="21">
        <v>4339.0600000000004</v>
      </c>
      <c r="O543" s="21">
        <v>0</v>
      </c>
      <c r="P543" s="21">
        <v>4339.0600000000004</v>
      </c>
      <c r="Q543" s="25" t="s">
        <v>8960</v>
      </c>
      <c r="R543" s="1" t="str">
        <f t="shared" si="9"/>
        <v>ST10143</v>
      </c>
      <c r="S543" t="str">
        <f>VLOOKUP(R543,Data!$C$2:$D$261,2,0)</f>
        <v>Northridge</v>
      </c>
      <c r="T543">
        <f>COUNTIF('Feb 2022'!A:A,D543)+COUNTIF('Mar 2022'!A:A,D543)+COUNTIF('Apr 2022'!A:A,D543)+COUNTIF('May 2022'!A:A,D543)+COUNTIF('June 2022'!A:A,D543)+COUNTIF('July 2022'!A:A,D543)+COUNTIF('Aug 2022'!A:A,D543)+COUNTIF('Sep 2022'!A:A,D543)+COUNTIF('Oct 2022'!A:A,D543)+COUNTIF('Dec 2022'!A:A,D543)</f>
        <v>1</v>
      </c>
      <c r="U543" t="str">
        <f>VLOOKUP(Q543,'Capital Lookup'!A:B,2,FALSE)</f>
        <v>No</v>
      </c>
      <c r="V543" s="2">
        <f>IFERROR(VLOOKUP(LEFT(F543,10),'Find Purchase Orders'!B:J,9,FALSE),"")</f>
        <v>44599</v>
      </c>
      <c r="W543" s="25" t="s">
        <v>7261</v>
      </c>
    </row>
    <row r="544" spans="1:23" hidden="1">
      <c r="A544" s="25" t="s">
        <v>7261</v>
      </c>
      <c r="B544" s="25" t="s">
        <v>8227</v>
      </c>
      <c r="C544" s="25" t="s">
        <v>7264</v>
      </c>
      <c r="D544" s="25" t="s">
        <v>1229</v>
      </c>
      <c r="E544" s="25" t="s">
        <v>8229</v>
      </c>
      <c r="F544" s="25" t="s">
        <v>8961</v>
      </c>
      <c r="G544" s="25" t="s">
        <v>8962</v>
      </c>
      <c r="H544" s="21">
        <v>6524.12</v>
      </c>
      <c r="I544" s="25" t="s">
        <v>7296</v>
      </c>
      <c r="J544" s="25" t="s">
        <v>7288</v>
      </c>
      <c r="K544" s="25" t="s">
        <v>7262</v>
      </c>
      <c r="L544" s="25" t="s">
        <v>7259</v>
      </c>
      <c r="M544" s="21">
        <v>6524.12</v>
      </c>
      <c r="N544" s="21">
        <v>6524.12</v>
      </c>
      <c r="O544" s="21">
        <v>0</v>
      </c>
      <c r="P544" s="21">
        <v>6524.12</v>
      </c>
      <c r="Q544" s="25" t="s">
        <v>8232</v>
      </c>
      <c r="R544" s="1" t="str">
        <f t="shared" si="9"/>
        <v>ST10026</v>
      </c>
      <c r="S544" t="str">
        <f>VLOOKUP(R544,Data!$C$2:$D$261,2,0)</f>
        <v>Donway Place</v>
      </c>
      <c r="T544">
        <f>COUNTIF('Feb 2022'!A:A,D544)+COUNTIF('Mar 2022'!A:A,D544)+COUNTIF('Apr 2022'!A:A,D544)+COUNTIF('May 2022'!A:A,D544)+COUNTIF('June 2022'!A:A,D544)+COUNTIF('July 2022'!A:A,D544)+COUNTIF('Aug 2022'!A:A,D544)+COUNTIF('Sep 2022'!A:A,D544)+COUNTIF('Oct 2022'!A:A,D544)+COUNTIF('Dec 2022'!A:A,D544)</f>
        <v>1</v>
      </c>
      <c r="U544" t="str">
        <f>VLOOKUP(Q544,'Capital Lookup'!A:B,2,FALSE)</f>
        <v>No</v>
      </c>
      <c r="V544" s="2">
        <f>IFERROR(VLOOKUP(LEFT(F544,10),'Find Purchase Orders'!B:J,9,FALSE),"")</f>
        <v>44601</v>
      </c>
      <c r="W544" s="25" t="s">
        <v>7261</v>
      </c>
    </row>
    <row r="545" spans="1:23" hidden="1">
      <c r="A545" s="25" t="s">
        <v>7261</v>
      </c>
      <c r="B545" s="25" t="s">
        <v>8227</v>
      </c>
      <c r="C545" s="25" t="s">
        <v>7264</v>
      </c>
      <c r="D545" s="25" t="s">
        <v>1230</v>
      </c>
      <c r="E545" s="25" t="s">
        <v>8229</v>
      </c>
      <c r="F545" s="25" t="s">
        <v>8963</v>
      </c>
      <c r="G545" s="25" t="s">
        <v>8964</v>
      </c>
      <c r="H545" s="21">
        <v>7526.12</v>
      </c>
      <c r="I545" s="25" t="s">
        <v>7296</v>
      </c>
      <c r="J545" s="25" t="s">
        <v>7288</v>
      </c>
      <c r="K545" s="25" t="s">
        <v>7262</v>
      </c>
      <c r="L545" s="25" t="s">
        <v>7259</v>
      </c>
      <c r="M545" s="21">
        <v>7526.12</v>
      </c>
      <c r="N545" s="21">
        <v>7526.12</v>
      </c>
      <c r="O545" s="21">
        <v>0</v>
      </c>
      <c r="P545" s="21">
        <v>7526.12</v>
      </c>
      <c r="Q545" s="25" t="s">
        <v>8232</v>
      </c>
      <c r="R545" s="1" t="str">
        <f t="shared" si="9"/>
        <v>ST10026</v>
      </c>
      <c r="S545" t="str">
        <f>VLOOKUP(R545,Data!$C$2:$D$261,2,0)</f>
        <v>Donway Place</v>
      </c>
      <c r="T545">
        <f>COUNTIF('Feb 2022'!A:A,D545)+COUNTIF('Mar 2022'!A:A,D545)+COUNTIF('Apr 2022'!A:A,D545)+COUNTIF('May 2022'!A:A,D545)+COUNTIF('June 2022'!A:A,D545)+COUNTIF('July 2022'!A:A,D545)+COUNTIF('Aug 2022'!A:A,D545)+COUNTIF('Sep 2022'!A:A,D545)+COUNTIF('Oct 2022'!A:A,D545)+COUNTIF('Dec 2022'!A:A,D545)</f>
        <v>1</v>
      </c>
      <c r="U545" t="str">
        <f>VLOOKUP(Q545,'Capital Lookup'!A:B,2,FALSE)</f>
        <v>No</v>
      </c>
      <c r="V545" s="2">
        <f>IFERROR(VLOOKUP(LEFT(F545,10),'Find Purchase Orders'!B:J,9,FALSE),"")</f>
        <v>44601</v>
      </c>
      <c r="W545" s="25" t="s">
        <v>7261</v>
      </c>
    </row>
    <row r="546" spans="1:23" hidden="1">
      <c r="A546" s="25" t="s">
        <v>7261</v>
      </c>
      <c r="B546" s="25" t="s">
        <v>8227</v>
      </c>
      <c r="C546" s="25" t="s">
        <v>7264</v>
      </c>
      <c r="D546" s="25" t="s">
        <v>1231</v>
      </c>
      <c r="E546" s="25" t="s">
        <v>8229</v>
      </c>
      <c r="F546" s="25" t="s">
        <v>8965</v>
      </c>
      <c r="G546" s="25" t="s">
        <v>8966</v>
      </c>
      <c r="H546" s="21">
        <v>7156.88</v>
      </c>
      <c r="I546" s="25" t="s">
        <v>7296</v>
      </c>
      <c r="J546" s="25" t="s">
        <v>7288</v>
      </c>
      <c r="K546" s="25" t="s">
        <v>7262</v>
      </c>
      <c r="L546" s="25" t="s">
        <v>7259</v>
      </c>
      <c r="M546" s="21">
        <v>7156.88</v>
      </c>
      <c r="N546" s="21">
        <v>7156.88</v>
      </c>
      <c r="O546" s="21">
        <v>0</v>
      </c>
      <c r="P546" s="21">
        <v>7156.88</v>
      </c>
      <c r="Q546" s="25" t="s">
        <v>8232</v>
      </c>
      <c r="R546" s="1" t="str">
        <f t="shared" si="9"/>
        <v>ST10026</v>
      </c>
      <c r="S546" t="str">
        <f>VLOOKUP(R546,Data!$C$2:$D$261,2,0)</f>
        <v>Donway Place</v>
      </c>
      <c r="T546">
        <f>COUNTIF('Feb 2022'!A:A,D546)+COUNTIF('Mar 2022'!A:A,D546)+COUNTIF('Apr 2022'!A:A,D546)+COUNTIF('May 2022'!A:A,D546)+COUNTIF('June 2022'!A:A,D546)+COUNTIF('July 2022'!A:A,D546)+COUNTIF('Aug 2022'!A:A,D546)+COUNTIF('Sep 2022'!A:A,D546)+COUNTIF('Oct 2022'!A:A,D546)+COUNTIF('Dec 2022'!A:A,D546)</f>
        <v>1</v>
      </c>
      <c r="U546" t="str">
        <f>VLOOKUP(Q546,'Capital Lookup'!A:B,2,FALSE)</f>
        <v>No</v>
      </c>
      <c r="V546" s="2">
        <f>IFERROR(VLOOKUP(LEFT(F546,10),'Find Purchase Orders'!B:J,9,FALSE),"")</f>
        <v>44601</v>
      </c>
      <c r="W546" s="25" t="s">
        <v>7261</v>
      </c>
    </row>
    <row r="547" spans="1:23" hidden="1">
      <c r="A547" s="25" t="s">
        <v>7261</v>
      </c>
      <c r="B547" s="25" t="s">
        <v>8227</v>
      </c>
      <c r="C547" s="25" t="s">
        <v>7264</v>
      </c>
      <c r="D547" s="25" t="s">
        <v>1232</v>
      </c>
      <c r="E547" s="25" t="s">
        <v>8229</v>
      </c>
      <c r="F547" s="25" t="s">
        <v>8967</v>
      </c>
      <c r="G547" s="25" t="s">
        <v>8968</v>
      </c>
      <c r="H547" s="21">
        <v>6579.9</v>
      </c>
      <c r="I547" s="25" t="s">
        <v>7296</v>
      </c>
      <c r="J547" s="25" t="s">
        <v>7288</v>
      </c>
      <c r="K547" s="25" t="s">
        <v>7262</v>
      </c>
      <c r="L547" s="25" t="s">
        <v>7259</v>
      </c>
      <c r="M547" s="21">
        <v>6579.9</v>
      </c>
      <c r="N547" s="21">
        <v>6579.9</v>
      </c>
      <c r="O547" s="21">
        <v>0</v>
      </c>
      <c r="P547" s="21">
        <v>6579.9</v>
      </c>
      <c r="Q547" s="25" t="s">
        <v>8232</v>
      </c>
      <c r="R547" s="1" t="str">
        <f t="shared" si="9"/>
        <v>ST10026</v>
      </c>
      <c r="S547" t="str">
        <f>VLOOKUP(R547,Data!$C$2:$D$261,2,0)</f>
        <v>Donway Place</v>
      </c>
      <c r="T547">
        <f>COUNTIF('Feb 2022'!A:A,D547)+COUNTIF('Mar 2022'!A:A,D547)+COUNTIF('Apr 2022'!A:A,D547)+COUNTIF('May 2022'!A:A,D547)+COUNTIF('June 2022'!A:A,D547)+COUNTIF('July 2022'!A:A,D547)+COUNTIF('Aug 2022'!A:A,D547)+COUNTIF('Sep 2022'!A:A,D547)+COUNTIF('Oct 2022'!A:A,D547)+COUNTIF('Dec 2022'!A:A,D547)</f>
        <v>1</v>
      </c>
      <c r="U547" t="str">
        <f>VLOOKUP(Q547,'Capital Lookup'!A:B,2,FALSE)</f>
        <v>No</v>
      </c>
      <c r="V547" s="2">
        <f>IFERROR(VLOOKUP(LEFT(F547,10),'Find Purchase Orders'!B:J,9,FALSE),"")</f>
        <v>44601</v>
      </c>
      <c r="W547" s="25" t="s">
        <v>7261</v>
      </c>
    </row>
    <row r="548" spans="1:23" hidden="1">
      <c r="A548" s="25" t="s">
        <v>7261</v>
      </c>
      <c r="B548" s="25" t="s">
        <v>8342</v>
      </c>
      <c r="C548" s="25" t="s">
        <v>7264</v>
      </c>
      <c r="D548" s="25" t="s">
        <v>1233</v>
      </c>
      <c r="E548" s="25" t="s">
        <v>8229</v>
      </c>
      <c r="F548" s="25" t="s">
        <v>8969</v>
      </c>
      <c r="G548" s="25" t="s">
        <v>8970</v>
      </c>
      <c r="H548" s="21">
        <v>988.75</v>
      </c>
      <c r="I548" s="25" t="s">
        <v>7296</v>
      </c>
      <c r="J548" s="25" t="s">
        <v>7288</v>
      </c>
      <c r="K548" s="25" t="s">
        <v>7258</v>
      </c>
      <c r="L548" s="25" t="s">
        <v>7259</v>
      </c>
      <c r="M548" s="21">
        <v>988.75</v>
      </c>
      <c r="N548" s="21">
        <v>988.75</v>
      </c>
      <c r="O548" s="21">
        <v>0</v>
      </c>
      <c r="P548" s="21">
        <v>988.75</v>
      </c>
      <c r="Q548" s="25" t="s">
        <v>8346</v>
      </c>
      <c r="R548" s="1" t="str">
        <f t="shared" si="9"/>
        <v>ST10025</v>
      </c>
      <c r="S548" t="str">
        <f>VLOOKUP(R548,Data!$C$2:$D$261,2,0)</f>
        <v>Don Mills Seniors Apartments</v>
      </c>
      <c r="T548">
        <f>COUNTIF('Feb 2022'!A:A,D548)+COUNTIF('Mar 2022'!A:A,D548)+COUNTIF('Apr 2022'!A:A,D548)+COUNTIF('May 2022'!A:A,D548)+COUNTIF('June 2022'!A:A,D548)+COUNTIF('July 2022'!A:A,D548)+COUNTIF('Aug 2022'!A:A,D548)+COUNTIF('Sep 2022'!A:A,D548)+COUNTIF('Oct 2022'!A:A,D548)+COUNTIF('Dec 2022'!A:A,D548)</f>
        <v>1</v>
      </c>
      <c r="U548" t="str">
        <f>VLOOKUP(Q548,'Capital Lookup'!A:B,2,FALSE)</f>
        <v>No</v>
      </c>
      <c r="V548" s="2">
        <f>IFERROR(VLOOKUP(LEFT(F548,10),'Find Purchase Orders'!B:J,9,FALSE),"")</f>
        <v>44601</v>
      </c>
      <c r="W548" s="25" t="s">
        <v>7261</v>
      </c>
    </row>
    <row r="549" spans="1:23" hidden="1">
      <c r="A549" s="25" t="s">
        <v>7261</v>
      </c>
      <c r="B549" s="25" t="s">
        <v>8342</v>
      </c>
      <c r="C549" s="25" t="s">
        <v>7264</v>
      </c>
      <c r="D549" s="25" t="s">
        <v>1233</v>
      </c>
      <c r="E549" s="25" t="s">
        <v>8229</v>
      </c>
      <c r="F549" s="25" t="s">
        <v>8971</v>
      </c>
      <c r="G549" s="25" t="s">
        <v>8972</v>
      </c>
      <c r="H549" s="21">
        <v>982.42</v>
      </c>
      <c r="I549" s="25" t="s">
        <v>7296</v>
      </c>
      <c r="J549" s="25" t="s">
        <v>7288</v>
      </c>
      <c r="K549" s="25" t="s">
        <v>7258</v>
      </c>
      <c r="L549" s="25" t="s">
        <v>7259</v>
      </c>
      <c r="M549" s="21">
        <v>982.42</v>
      </c>
      <c r="N549" s="21">
        <v>982.42</v>
      </c>
      <c r="O549" s="21">
        <v>0</v>
      </c>
      <c r="P549" s="21">
        <v>982.42</v>
      </c>
      <c r="Q549" s="25" t="s">
        <v>8346</v>
      </c>
      <c r="R549" s="1" t="str">
        <f t="shared" si="9"/>
        <v>ST10025</v>
      </c>
      <c r="S549" t="str">
        <f>VLOOKUP(R549,Data!$C$2:$D$261,2,0)</f>
        <v>Don Mills Seniors Apartments</v>
      </c>
      <c r="T549">
        <f>COUNTIF('Feb 2022'!A:A,D549)+COUNTIF('Mar 2022'!A:A,D549)+COUNTIF('Apr 2022'!A:A,D549)+COUNTIF('May 2022'!A:A,D549)+COUNTIF('June 2022'!A:A,D549)+COUNTIF('July 2022'!A:A,D549)+COUNTIF('Aug 2022'!A:A,D549)+COUNTIF('Sep 2022'!A:A,D549)+COUNTIF('Oct 2022'!A:A,D549)+COUNTIF('Dec 2022'!A:A,D549)</f>
        <v>1</v>
      </c>
      <c r="U549" t="str">
        <f>VLOOKUP(Q549,'Capital Lookup'!A:B,2,FALSE)</f>
        <v>No</v>
      </c>
      <c r="V549" s="2">
        <f>IFERROR(VLOOKUP(LEFT(F549,10),'Find Purchase Orders'!B:J,9,FALSE),"")</f>
        <v>44601</v>
      </c>
      <c r="W549" s="25" t="s">
        <v>7261</v>
      </c>
    </row>
    <row r="550" spans="1:23" hidden="1">
      <c r="A550" s="25" t="s">
        <v>7261</v>
      </c>
      <c r="B550" s="25" t="s">
        <v>8342</v>
      </c>
      <c r="C550" s="25" t="s">
        <v>7264</v>
      </c>
      <c r="D550" s="25" t="s">
        <v>1233</v>
      </c>
      <c r="E550" s="25" t="s">
        <v>8229</v>
      </c>
      <c r="F550" s="25" t="s">
        <v>8973</v>
      </c>
      <c r="G550" s="25" t="s">
        <v>8974</v>
      </c>
      <c r="H550" s="21">
        <v>872.42</v>
      </c>
      <c r="I550" s="25" t="s">
        <v>7296</v>
      </c>
      <c r="J550" s="25" t="s">
        <v>7288</v>
      </c>
      <c r="K550" s="25" t="s">
        <v>7258</v>
      </c>
      <c r="L550" s="25" t="s">
        <v>7259</v>
      </c>
      <c r="M550" s="21">
        <v>872.42</v>
      </c>
      <c r="N550" s="21">
        <v>872.42</v>
      </c>
      <c r="O550" s="21">
        <v>0</v>
      </c>
      <c r="P550" s="21">
        <v>872.42</v>
      </c>
      <c r="Q550" s="25" t="s">
        <v>8346</v>
      </c>
      <c r="R550" s="1" t="str">
        <f t="shared" si="9"/>
        <v>ST10025</v>
      </c>
      <c r="S550" t="str">
        <f>VLOOKUP(R550,Data!$C$2:$D$261,2,0)</f>
        <v>Don Mills Seniors Apartments</v>
      </c>
      <c r="T550">
        <f>COUNTIF('Feb 2022'!A:A,D550)+COUNTIF('Mar 2022'!A:A,D550)+COUNTIF('Apr 2022'!A:A,D550)+COUNTIF('May 2022'!A:A,D550)+COUNTIF('June 2022'!A:A,D550)+COUNTIF('July 2022'!A:A,D550)+COUNTIF('Aug 2022'!A:A,D550)+COUNTIF('Sep 2022'!A:A,D550)+COUNTIF('Oct 2022'!A:A,D550)+COUNTIF('Dec 2022'!A:A,D550)</f>
        <v>1</v>
      </c>
      <c r="U550" t="str">
        <f>VLOOKUP(Q550,'Capital Lookup'!A:B,2,FALSE)</f>
        <v>No</v>
      </c>
      <c r="V550" s="2">
        <f>IFERROR(VLOOKUP(LEFT(F550,10),'Find Purchase Orders'!B:J,9,FALSE),"")</f>
        <v>44601</v>
      </c>
      <c r="W550" s="25" t="s">
        <v>7261</v>
      </c>
    </row>
    <row r="551" spans="1:23" hidden="1">
      <c r="A551" s="25" t="s">
        <v>7261</v>
      </c>
      <c r="B551" s="25" t="s">
        <v>8342</v>
      </c>
      <c r="C551" s="25" t="s">
        <v>7264</v>
      </c>
      <c r="D551" s="25" t="s">
        <v>1233</v>
      </c>
      <c r="E551" s="25" t="s">
        <v>8229</v>
      </c>
      <c r="F551" s="25" t="s">
        <v>8975</v>
      </c>
      <c r="G551" s="25" t="s">
        <v>8976</v>
      </c>
      <c r="H551" s="21">
        <v>14017.24</v>
      </c>
      <c r="I551" s="25" t="s">
        <v>7296</v>
      </c>
      <c r="J551" s="25" t="s">
        <v>7288</v>
      </c>
      <c r="K551" s="25" t="s">
        <v>7262</v>
      </c>
      <c r="L551" s="25" t="s">
        <v>7259</v>
      </c>
      <c r="M551" s="21">
        <v>14017.24</v>
      </c>
      <c r="N551" s="21">
        <v>14017.24</v>
      </c>
      <c r="O551" s="21">
        <v>0</v>
      </c>
      <c r="P551" s="21">
        <v>14017.24</v>
      </c>
      <c r="Q551" s="25" t="s">
        <v>8346</v>
      </c>
      <c r="R551" s="1" t="str">
        <f t="shared" si="9"/>
        <v>ST10025</v>
      </c>
      <c r="S551" t="str">
        <f>VLOOKUP(R551,Data!$C$2:$D$261,2,0)</f>
        <v>Don Mills Seniors Apartments</v>
      </c>
      <c r="T551">
        <f>COUNTIF('Feb 2022'!A:A,D551)+COUNTIF('Mar 2022'!A:A,D551)+COUNTIF('Apr 2022'!A:A,D551)+COUNTIF('May 2022'!A:A,D551)+COUNTIF('June 2022'!A:A,D551)+COUNTIF('July 2022'!A:A,D551)+COUNTIF('Aug 2022'!A:A,D551)+COUNTIF('Sep 2022'!A:A,D551)+COUNTIF('Oct 2022'!A:A,D551)+COUNTIF('Dec 2022'!A:A,D551)</f>
        <v>1</v>
      </c>
      <c r="U551" t="str">
        <f>VLOOKUP(Q551,'Capital Lookup'!A:B,2,FALSE)</f>
        <v>No</v>
      </c>
      <c r="V551" s="2">
        <f>IFERROR(VLOOKUP(LEFT(F551,10),'Find Purchase Orders'!B:J,9,FALSE),"")</f>
        <v>44601</v>
      </c>
      <c r="W551" s="25" t="s">
        <v>7261</v>
      </c>
    </row>
    <row r="552" spans="1:23" hidden="1">
      <c r="A552" s="25" t="s">
        <v>7261</v>
      </c>
      <c r="B552" s="25" t="s">
        <v>8342</v>
      </c>
      <c r="C552" s="25" t="s">
        <v>7264</v>
      </c>
      <c r="D552" s="25" t="s">
        <v>1234</v>
      </c>
      <c r="E552" s="25" t="s">
        <v>8229</v>
      </c>
      <c r="F552" s="25" t="s">
        <v>8977</v>
      </c>
      <c r="G552" s="25" t="s">
        <v>8978</v>
      </c>
      <c r="H552" s="21">
        <v>13853.69</v>
      </c>
      <c r="I552" s="25" t="s">
        <v>7296</v>
      </c>
      <c r="J552" s="25" t="s">
        <v>7288</v>
      </c>
      <c r="K552" s="25" t="s">
        <v>7262</v>
      </c>
      <c r="L552" s="25" t="s">
        <v>7259</v>
      </c>
      <c r="M552" s="21">
        <v>13853.69</v>
      </c>
      <c r="N552" s="21">
        <v>13853.69</v>
      </c>
      <c r="O552" s="21">
        <v>0</v>
      </c>
      <c r="P552" s="21">
        <v>13853.69</v>
      </c>
      <c r="Q552" s="25" t="s">
        <v>8346</v>
      </c>
      <c r="R552" s="1" t="str">
        <f t="shared" si="9"/>
        <v>ST10025</v>
      </c>
      <c r="S552" t="str">
        <f>VLOOKUP(R552,Data!$C$2:$D$261,2,0)</f>
        <v>Don Mills Seniors Apartments</v>
      </c>
      <c r="T552">
        <f>COUNTIF('Feb 2022'!A:A,D552)+COUNTIF('Mar 2022'!A:A,D552)+COUNTIF('Apr 2022'!A:A,D552)+COUNTIF('May 2022'!A:A,D552)+COUNTIF('June 2022'!A:A,D552)+COUNTIF('July 2022'!A:A,D552)+COUNTIF('Aug 2022'!A:A,D552)+COUNTIF('Sep 2022'!A:A,D552)+COUNTIF('Oct 2022'!A:A,D552)+COUNTIF('Dec 2022'!A:A,D552)</f>
        <v>1</v>
      </c>
      <c r="U552" t="str">
        <f>VLOOKUP(Q552,'Capital Lookup'!A:B,2,FALSE)</f>
        <v>No</v>
      </c>
      <c r="V552" s="2">
        <f>IFERROR(VLOOKUP(LEFT(F552,10),'Find Purchase Orders'!B:J,9,FALSE),"")</f>
        <v>44601</v>
      </c>
      <c r="W552" s="25" t="s">
        <v>7261</v>
      </c>
    </row>
    <row r="553" spans="1:23" hidden="1">
      <c r="A553" s="25" t="s">
        <v>7261</v>
      </c>
      <c r="B553" s="25" t="s">
        <v>8342</v>
      </c>
      <c r="C553" s="25" t="s">
        <v>7264</v>
      </c>
      <c r="D553" s="25" t="s">
        <v>1234</v>
      </c>
      <c r="E553" s="25" t="s">
        <v>8229</v>
      </c>
      <c r="F553" s="25" t="s">
        <v>8979</v>
      </c>
      <c r="G553" s="25" t="s">
        <v>8980</v>
      </c>
      <c r="H553" s="21">
        <v>1090.45</v>
      </c>
      <c r="I553" s="25" t="s">
        <v>7296</v>
      </c>
      <c r="J553" s="25" t="s">
        <v>7288</v>
      </c>
      <c r="K553" s="25" t="s">
        <v>7262</v>
      </c>
      <c r="L553" s="25" t="s">
        <v>7259</v>
      </c>
      <c r="M553" s="21">
        <v>1090.45</v>
      </c>
      <c r="N553" s="21">
        <v>1090.45</v>
      </c>
      <c r="O553" s="21">
        <v>0</v>
      </c>
      <c r="P553" s="21">
        <v>1090.45</v>
      </c>
      <c r="Q553" s="25" t="s">
        <v>8346</v>
      </c>
      <c r="R553" s="1" t="str">
        <f t="shared" si="9"/>
        <v>ST10025</v>
      </c>
      <c r="S553" t="str">
        <f>VLOOKUP(R553,Data!$C$2:$D$261,2,0)</f>
        <v>Don Mills Seniors Apartments</v>
      </c>
      <c r="T553">
        <f>COUNTIF('Feb 2022'!A:A,D553)+COUNTIF('Mar 2022'!A:A,D553)+COUNTIF('Apr 2022'!A:A,D553)+COUNTIF('May 2022'!A:A,D553)+COUNTIF('June 2022'!A:A,D553)+COUNTIF('July 2022'!A:A,D553)+COUNTIF('Aug 2022'!A:A,D553)+COUNTIF('Sep 2022'!A:A,D553)+COUNTIF('Oct 2022'!A:A,D553)+COUNTIF('Dec 2022'!A:A,D553)</f>
        <v>1</v>
      </c>
      <c r="U553" t="str">
        <f>VLOOKUP(Q553,'Capital Lookup'!A:B,2,FALSE)</f>
        <v>No</v>
      </c>
      <c r="V553" s="2">
        <f>IFERROR(VLOOKUP(LEFT(F553,10),'Find Purchase Orders'!B:J,9,FALSE),"")</f>
        <v>44601</v>
      </c>
      <c r="W553" s="25" t="s">
        <v>7261</v>
      </c>
    </row>
    <row r="554" spans="1:23" hidden="1">
      <c r="A554" s="25" t="s">
        <v>7261</v>
      </c>
      <c r="B554" s="25" t="s">
        <v>7384</v>
      </c>
      <c r="C554" s="25" t="s">
        <v>7277</v>
      </c>
      <c r="D554" s="25" t="s">
        <v>1235</v>
      </c>
      <c r="E554" s="25" t="s">
        <v>7386</v>
      </c>
      <c r="F554" s="25" t="s">
        <v>8981</v>
      </c>
      <c r="G554" s="25" t="s">
        <v>8982</v>
      </c>
      <c r="H554" s="21">
        <v>420</v>
      </c>
      <c r="I554" s="25" t="s">
        <v>7296</v>
      </c>
      <c r="J554" s="25" t="s">
        <v>7288</v>
      </c>
      <c r="K554" s="25" t="s">
        <v>7262</v>
      </c>
      <c r="L554" s="25" t="s">
        <v>7259</v>
      </c>
      <c r="M554" s="21">
        <v>420</v>
      </c>
      <c r="N554" s="21">
        <v>420</v>
      </c>
      <c r="O554" s="21">
        <v>0</v>
      </c>
      <c r="P554" s="21">
        <v>420</v>
      </c>
      <c r="Q554" s="25" t="s">
        <v>7389</v>
      </c>
      <c r="R554" s="1" t="str">
        <f t="shared" si="9"/>
        <v>ST10066</v>
      </c>
      <c r="S554" t="str">
        <f>VLOOKUP(R554,Data!$C$2:$D$261,2,0)</f>
        <v>Inglewood</v>
      </c>
      <c r="T554">
        <f>COUNTIF('Feb 2022'!A:A,D554)+COUNTIF('Mar 2022'!A:A,D554)+COUNTIF('Apr 2022'!A:A,D554)+COUNTIF('May 2022'!A:A,D554)+COUNTIF('June 2022'!A:A,D554)+COUNTIF('July 2022'!A:A,D554)+COUNTIF('Aug 2022'!A:A,D554)+COUNTIF('Sep 2022'!A:A,D554)+COUNTIF('Oct 2022'!A:A,D554)+COUNTIF('Dec 2022'!A:A,D554)</f>
        <v>1</v>
      </c>
      <c r="U554" t="str">
        <f>VLOOKUP(Q554,'Capital Lookup'!A:B,2,FALSE)</f>
        <v>No</v>
      </c>
      <c r="V554" s="2">
        <f>IFERROR(VLOOKUP(LEFT(F554,10),'Find Purchase Orders'!B:J,9,FALSE),"")</f>
        <v>44601</v>
      </c>
      <c r="W554" s="25" t="s">
        <v>7261</v>
      </c>
    </row>
    <row r="555" spans="1:23" hidden="1">
      <c r="A555" s="25" t="s">
        <v>7261</v>
      </c>
      <c r="B555" s="25" t="s">
        <v>7384</v>
      </c>
      <c r="C555" s="25" t="s">
        <v>7277</v>
      </c>
      <c r="D555" s="25" t="s">
        <v>1235</v>
      </c>
      <c r="E555" s="25" t="s">
        <v>7386</v>
      </c>
      <c r="F555" s="25" t="s">
        <v>8983</v>
      </c>
      <c r="G555" s="25" t="s">
        <v>8984</v>
      </c>
      <c r="H555" s="21">
        <v>6658.45</v>
      </c>
      <c r="I555" s="25" t="s">
        <v>7296</v>
      </c>
      <c r="J555" s="25" t="s">
        <v>7288</v>
      </c>
      <c r="K555" s="25" t="s">
        <v>7262</v>
      </c>
      <c r="L555" s="25" t="s">
        <v>7259</v>
      </c>
      <c r="M555" s="21">
        <v>6658.45</v>
      </c>
      <c r="N555" s="21">
        <v>6658.44</v>
      </c>
      <c r="O555" s="21">
        <v>0.01</v>
      </c>
      <c r="P555" s="21">
        <v>6658.45</v>
      </c>
      <c r="Q555" s="25" t="s">
        <v>7389</v>
      </c>
      <c r="R555" s="1" t="str">
        <f t="shared" si="9"/>
        <v>ST10066</v>
      </c>
      <c r="S555" t="str">
        <f>VLOOKUP(R555,Data!$C$2:$D$261,2,0)</f>
        <v>Inglewood</v>
      </c>
      <c r="T555">
        <f>COUNTIF('Feb 2022'!A:A,D555)+COUNTIF('Mar 2022'!A:A,D555)+COUNTIF('Apr 2022'!A:A,D555)+COUNTIF('May 2022'!A:A,D555)+COUNTIF('June 2022'!A:A,D555)+COUNTIF('July 2022'!A:A,D555)+COUNTIF('Aug 2022'!A:A,D555)+COUNTIF('Sep 2022'!A:A,D555)+COUNTIF('Oct 2022'!A:A,D555)+COUNTIF('Dec 2022'!A:A,D555)</f>
        <v>1</v>
      </c>
      <c r="U555" t="str">
        <f>VLOOKUP(Q555,'Capital Lookup'!A:B,2,FALSE)</f>
        <v>No</v>
      </c>
      <c r="V555" s="2">
        <f>IFERROR(VLOOKUP(LEFT(F555,10),'Find Purchase Orders'!B:J,9,FALSE),"")</f>
        <v>44601</v>
      </c>
      <c r="W555" s="25" t="s">
        <v>7261</v>
      </c>
    </row>
    <row r="556" spans="1:23" hidden="1">
      <c r="A556" s="25" t="s">
        <v>7261</v>
      </c>
      <c r="B556" s="25" t="s">
        <v>7384</v>
      </c>
      <c r="C556" s="25" t="s">
        <v>7277</v>
      </c>
      <c r="D556" s="25" t="s">
        <v>1236</v>
      </c>
      <c r="E556" s="25" t="s">
        <v>7386</v>
      </c>
      <c r="F556" s="25" t="s">
        <v>8985</v>
      </c>
      <c r="G556" s="25" t="s">
        <v>8986</v>
      </c>
      <c r="H556" s="21">
        <v>682.5</v>
      </c>
      <c r="I556" s="25" t="s">
        <v>7296</v>
      </c>
      <c r="J556" s="25" t="s">
        <v>7288</v>
      </c>
      <c r="K556" s="25" t="s">
        <v>7262</v>
      </c>
      <c r="L556" s="25" t="s">
        <v>7259</v>
      </c>
      <c r="M556" s="21">
        <v>682.5</v>
      </c>
      <c r="N556" s="21">
        <v>682.5</v>
      </c>
      <c r="O556" s="21">
        <v>0</v>
      </c>
      <c r="P556" s="21">
        <v>682.5</v>
      </c>
      <c r="Q556" s="25" t="s">
        <v>7389</v>
      </c>
      <c r="R556" s="1" t="str">
        <f t="shared" si="9"/>
        <v>ST10066</v>
      </c>
      <c r="S556" t="str">
        <f>VLOOKUP(R556,Data!$C$2:$D$261,2,0)</f>
        <v>Inglewood</v>
      </c>
      <c r="T556">
        <f>COUNTIF('Feb 2022'!A:A,D556)+COUNTIF('Mar 2022'!A:A,D556)+COUNTIF('Apr 2022'!A:A,D556)+COUNTIF('May 2022'!A:A,D556)+COUNTIF('June 2022'!A:A,D556)+COUNTIF('July 2022'!A:A,D556)+COUNTIF('Aug 2022'!A:A,D556)+COUNTIF('Sep 2022'!A:A,D556)+COUNTIF('Oct 2022'!A:A,D556)+COUNTIF('Dec 2022'!A:A,D556)</f>
        <v>1</v>
      </c>
      <c r="U556" t="str">
        <f>VLOOKUP(Q556,'Capital Lookup'!A:B,2,FALSE)</f>
        <v>No</v>
      </c>
      <c r="V556" s="2">
        <f>IFERROR(VLOOKUP(LEFT(F556,10),'Find Purchase Orders'!B:J,9,FALSE),"")</f>
        <v>44601</v>
      </c>
      <c r="W556" s="25" t="s">
        <v>7261</v>
      </c>
    </row>
    <row r="557" spans="1:23" hidden="1">
      <c r="A557" s="25" t="s">
        <v>7261</v>
      </c>
      <c r="B557" s="25" t="s">
        <v>7384</v>
      </c>
      <c r="C557" s="25" t="s">
        <v>7277</v>
      </c>
      <c r="D557" s="25" t="s">
        <v>1236</v>
      </c>
      <c r="E557" s="25" t="s">
        <v>7386</v>
      </c>
      <c r="F557" s="25" t="s">
        <v>8987</v>
      </c>
      <c r="G557" s="25" t="s">
        <v>8988</v>
      </c>
      <c r="H557" s="21">
        <v>5017.5</v>
      </c>
      <c r="I557" s="25" t="s">
        <v>7296</v>
      </c>
      <c r="J557" s="25" t="s">
        <v>7288</v>
      </c>
      <c r="K557" s="25" t="s">
        <v>7262</v>
      </c>
      <c r="L557" s="25" t="s">
        <v>7259</v>
      </c>
      <c r="M557" s="21">
        <v>5017.5</v>
      </c>
      <c r="N557" s="21">
        <v>5017.5</v>
      </c>
      <c r="O557" s="21">
        <v>0</v>
      </c>
      <c r="P557" s="21">
        <v>5017.5</v>
      </c>
      <c r="Q557" s="25" t="s">
        <v>7389</v>
      </c>
      <c r="R557" s="1" t="str">
        <f t="shared" si="9"/>
        <v>ST10066</v>
      </c>
      <c r="S557" t="str">
        <f>VLOOKUP(R557,Data!$C$2:$D$261,2,0)</f>
        <v>Inglewood</v>
      </c>
      <c r="T557">
        <f>COUNTIF('Feb 2022'!A:A,D557)+COUNTIF('Mar 2022'!A:A,D557)+COUNTIF('Apr 2022'!A:A,D557)+COUNTIF('May 2022'!A:A,D557)+COUNTIF('June 2022'!A:A,D557)+COUNTIF('July 2022'!A:A,D557)+COUNTIF('Aug 2022'!A:A,D557)+COUNTIF('Sep 2022'!A:A,D557)+COUNTIF('Oct 2022'!A:A,D557)+COUNTIF('Dec 2022'!A:A,D557)</f>
        <v>1</v>
      </c>
      <c r="U557" t="str">
        <f>VLOOKUP(Q557,'Capital Lookup'!A:B,2,FALSE)</f>
        <v>No</v>
      </c>
      <c r="V557" s="2">
        <f>IFERROR(VLOOKUP(LEFT(F557,10),'Find Purchase Orders'!B:J,9,FALSE),"")</f>
        <v>44601</v>
      </c>
      <c r="W557" s="25" t="s">
        <v>7261</v>
      </c>
    </row>
    <row r="558" spans="1:23" hidden="1">
      <c r="A558" s="25" t="s">
        <v>8607</v>
      </c>
      <c r="B558" s="25" t="s">
        <v>8989</v>
      </c>
      <c r="C558" s="25"/>
      <c r="D558" s="25" t="s">
        <v>8990</v>
      </c>
      <c r="E558" s="25" t="s">
        <v>8991</v>
      </c>
      <c r="F558" s="25" t="s">
        <v>8992</v>
      </c>
      <c r="G558" s="25" t="s">
        <v>8993</v>
      </c>
      <c r="H558" s="21">
        <v>440.7</v>
      </c>
      <c r="I558" s="25" t="s">
        <v>7296</v>
      </c>
      <c r="J558" s="25" t="s">
        <v>7288</v>
      </c>
      <c r="K558" s="25" t="s">
        <v>7262</v>
      </c>
      <c r="L558" s="25" t="s">
        <v>7259</v>
      </c>
      <c r="M558" s="21">
        <v>440.7</v>
      </c>
      <c r="N558" s="21">
        <v>440.7</v>
      </c>
      <c r="O558" s="21">
        <v>0</v>
      </c>
      <c r="P558" s="21">
        <v>440.7</v>
      </c>
      <c r="Q558" s="25" t="s">
        <v>8994</v>
      </c>
      <c r="R558" s="1" t="str">
        <f t="shared" si="9"/>
        <v>ST10400</v>
      </c>
      <c r="S558" t="e">
        <f>VLOOKUP(R558,Data!$C$2:$D$261,2,0)</f>
        <v>#N/A</v>
      </c>
      <c r="T558">
        <f>COUNTIF('Feb 2022'!A:A,D558)+COUNTIF('Mar 2022'!A:A,D558)+COUNTIF('Apr 2022'!A:A,D558)+COUNTIF('May 2022'!A:A,D558)+COUNTIF('June 2022'!A:A,D558)+COUNTIF('July 2022'!A:A,D558)+COUNTIF('Aug 2022'!A:A,D558)+COUNTIF('Sep 2022'!A:A,D558)+COUNTIF('Oct 2022'!A:A,D558)+COUNTIF('Dec 2022'!A:A,D558)</f>
        <v>0</v>
      </c>
      <c r="U558" t="str">
        <f>VLOOKUP(Q558,'Capital Lookup'!A:B,2,FALSE)</f>
        <v>Yes</v>
      </c>
      <c r="V558" s="2">
        <f>IFERROR(VLOOKUP(LEFT(F558,10),'Find Purchase Orders'!B:J,9,FALSE),"")</f>
        <v>44604</v>
      </c>
      <c r="W558" s="25" t="s">
        <v>7261</v>
      </c>
    </row>
    <row r="559" spans="1:23" hidden="1">
      <c r="A559" s="25" t="s">
        <v>8607</v>
      </c>
      <c r="B559" s="25" t="s">
        <v>8989</v>
      </c>
      <c r="C559" s="25"/>
      <c r="D559" s="25" t="s">
        <v>8990</v>
      </c>
      <c r="E559" s="25" t="s">
        <v>8991</v>
      </c>
      <c r="F559" s="25" t="s">
        <v>8995</v>
      </c>
      <c r="G559" s="25" t="s">
        <v>8996</v>
      </c>
      <c r="H559" s="21">
        <v>6711.52</v>
      </c>
      <c r="I559" s="25" t="s">
        <v>7296</v>
      </c>
      <c r="J559" s="25" t="s">
        <v>7288</v>
      </c>
      <c r="K559" s="25" t="s">
        <v>7262</v>
      </c>
      <c r="L559" s="25" t="s">
        <v>7259</v>
      </c>
      <c r="M559" s="21">
        <v>6711.52</v>
      </c>
      <c r="N559" s="21">
        <v>6711.52</v>
      </c>
      <c r="O559" s="21">
        <v>0</v>
      </c>
      <c r="P559" s="21">
        <v>6711.52</v>
      </c>
      <c r="Q559" s="25" t="s">
        <v>8994</v>
      </c>
      <c r="R559" s="1" t="str">
        <f t="shared" si="9"/>
        <v>ST10400</v>
      </c>
      <c r="S559" t="e">
        <f>VLOOKUP(R559,Data!$C$2:$D$261,2,0)</f>
        <v>#N/A</v>
      </c>
      <c r="T559">
        <f>COUNTIF('Feb 2022'!A:A,D559)+COUNTIF('Mar 2022'!A:A,D559)+COUNTIF('Apr 2022'!A:A,D559)+COUNTIF('May 2022'!A:A,D559)+COUNTIF('June 2022'!A:A,D559)+COUNTIF('July 2022'!A:A,D559)+COUNTIF('Aug 2022'!A:A,D559)+COUNTIF('Sep 2022'!A:A,D559)+COUNTIF('Oct 2022'!A:A,D559)+COUNTIF('Dec 2022'!A:A,D559)</f>
        <v>0</v>
      </c>
      <c r="U559" t="str">
        <f>VLOOKUP(Q559,'Capital Lookup'!A:B,2,FALSE)</f>
        <v>Yes</v>
      </c>
      <c r="V559" s="2">
        <f>IFERROR(VLOOKUP(LEFT(F559,10),'Find Purchase Orders'!B:J,9,FALSE),"")</f>
        <v>44604</v>
      </c>
      <c r="W559" s="25" t="s">
        <v>7261</v>
      </c>
    </row>
    <row r="560" spans="1:23" hidden="1">
      <c r="A560" s="25" t="s">
        <v>8607</v>
      </c>
      <c r="B560" s="25" t="s">
        <v>8989</v>
      </c>
      <c r="C560" s="25"/>
      <c r="D560" s="25" t="s">
        <v>8997</v>
      </c>
      <c r="E560" s="25" t="s">
        <v>8991</v>
      </c>
      <c r="F560" s="25" t="s">
        <v>8998</v>
      </c>
      <c r="G560" s="25" t="s">
        <v>8999</v>
      </c>
      <c r="H560" s="21">
        <v>6613.1</v>
      </c>
      <c r="I560" s="25" t="s">
        <v>7296</v>
      </c>
      <c r="J560" s="25" t="s">
        <v>7288</v>
      </c>
      <c r="K560" s="25" t="s">
        <v>7262</v>
      </c>
      <c r="L560" s="25" t="s">
        <v>7259</v>
      </c>
      <c r="M560" s="21">
        <v>6613.1</v>
      </c>
      <c r="N560" s="21">
        <v>6613.1</v>
      </c>
      <c r="O560" s="21">
        <v>0</v>
      </c>
      <c r="P560" s="21">
        <v>6613.1</v>
      </c>
      <c r="Q560" s="25" t="s">
        <v>8994</v>
      </c>
      <c r="R560" s="1" t="str">
        <f t="shared" si="9"/>
        <v>ST10400</v>
      </c>
      <c r="S560" t="e">
        <f>VLOOKUP(R560,Data!$C$2:$D$261,2,0)</f>
        <v>#N/A</v>
      </c>
      <c r="T560">
        <f>COUNTIF('Feb 2022'!A:A,D560)+COUNTIF('Mar 2022'!A:A,D560)+COUNTIF('Apr 2022'!A:A,D560)+COUNTIF('May 2022'!A:A,D560)+COUNTIF('June 2022'!A:A,D560)+COUNTIF('July 2022'!A:A,D560)+COUNTIF('Aug 2022'!A:A,D560)+COUNTIF('Sep 2022'!A:A,D560)+COUNTIF('Oct 2022'!A:A,D560)+COUNTIF('Dec 2022'!A:A,D560)</f>
        <v>0</v>
      </c>
      <c r="U560" t="str">
        <f>VLOOKUP(Q560,'Capital Lookup'!A:B,2,FALSE)</f>
        <v>Yes</v>
      </c>
      <c r="V560" s="2">
        <f>IFERROR(VLOOKUP(LEFT(F560,10),'Find Purchase Orders'!B:J,9,FALSE),"")</f>
        <v>44604</v>
      </c>
      <c r="W560" s="25" t="s">
        <v>7261</v>
      </c>
    </row>
    <row r="561" spans="1:23" hidden="1">
      <c r="A561" s="25" t="s">
        <v>8607</v>
      </c>
      <c r="B561" s="25" t="s">
        <v>8989</v>
      </c>
      <c r="C561" s="25"/>
      <c r="D561" s="25" t="s">
        <v>9000</v>
      </c>
      <c r="E561" s="25" t="s">
        <v>8991</v>
      </c>
      <c r="F561" s="25" t="s">
        <v>9001</v>
      </c>
      <c r="G561" s="25" t="s">
        <v>9002</v>
      </c>
      <c r="H561" s="21">
        <v>4447.2299999999996</v>
      </c>
      <c r="I561" s="25" t="s">
        <v>7296</v>
      </c>
      <c r="J561" s="25" t="s">
        <v>7288</v>
      </c>
      <c r="K561" s="25" t="s">
        <v>7262</v>
      </c>
      <c r="L561" s="25" t="s">
        <v>7259</v>
      </c>
      <c r="M561" s="21">
        <v>4447.2299999999996</v>
      </c>
      <c r="N561" s="21">
        <v>4447.2299999999996</v>
      </c>
      <c r="O561" s="21">
        <v>0</v>
      </c>
      <c r="P561" s="21">
        <v>4447.2299999999996</v>
      </c>
      <c r="Q561" s="25" t="s">
        <v>8994</v>
      </c>
      <c r="R561" s="1" t="str">
        <f t="shared" si="9"/>
        <v>ST10400</v>
      </c>
      <c r="S561" t="e">
        <f>VLOOKUP(R561,Data!$C$2:$D$261,2,0)</f>
        <v>#N/A</v>
      </c>
      <c r="T561">
        <f>COUNTIF('Feb 2022'!A:A,D561)+COUNTIF('Mar 2022'!A:A,D561)+COUNTIF('Apr 2022'!A:A,D561)+COUNTIF('May 2022'!A:A,D561)+COUNTIF('June 2022'!A:A,D561)+COUNTIF('July 2022'!A:A,D561)+COUNTIF('Aug 2022'!A:A,D561)+COUNTIF('Sep 2022'!A:A,D561)+COUNTIF('Oct 2022'!A:A,D561)+COUNTIF('Dec 2022'!A:A,D561)</f>
        <v>0</v>
      </c>
      <c r="U561" t="str">
        <f>VLOOKUP(Q561,'Capital Lookup'!A:B,2,FALSE)</f>
        <v>Yes</v>
      </c>
      <c r="V561" s="2">
        <f>IFERROR(VLOOKUP(LEFT(F561,10),'Find Purchase Orders'!B:J,9,FALSE),"")</f>
        <v>44602</v>
      </c>
      <c r="W561" s="25" t="s">
        <v>7261</v>
      </c>
    </row>
    <row r="562" spans="1:23" hidden="1">
      <c r="A562" s="25" t="s">
        <v>8607</v>
      </c>
      <c r="B562" s="25" t="s">
        <v>8989</v>
      </c>
      <c r="C562" s="25"/>
      <c r="D562" s="25" t="s">
        <v>9003</v>
      </c>
      <c r="E562" s="25" t="s">
        <v>8991</v>
      </c>
      <c r="F562" s="25" t="s">
        <v>9004</v>
      </c>
      <c r="G562" s="25" t="s">
        <v>9005</v>
      </c>
      <c r="H562" s="21">
        <v>3483.56</v>
      </c>
      <c r="I562" s="25" t="s">
        <v>7296</v>
      </c>
      <c r="J562" s="25" t="s">
        <v>7288</v>
      </c>
      <c r="K562" s="25" t="s">
        <v>7262</v>
      </c>
      <c r="L562" s="25" t="s">
        <v>7259</v>
      </c>
      <c r="M562" s="21">
        <v>3483.56</v>
      </c>
      <c r="N562" s="21">
        <v>3483.56</v>
      </c>
      <c r="O562" s="21">
        <v>0</v>
      </c>
      <c r="P562" s="21">
        <v>3483.56</v>
      </c>
      <c r="Q562" s="25" t="s">
        <v>8994</v>
      </c>
      <c r="R562" s="1" t="str">
        <f t="shared" si="9"/>
        <v>ST10400</v>
      </c>
      <c r="S562" t="e">
        <f>VLOOKUP(R562,Data!$C$2:$D$261,2,0)</f>
        <v>#N/A</v>
      </c>
      <c r="T562">
        <f>COUNTIF('Feb 2022'!A:A,D562)+COUNTIF('Mar 2022'!A:A,D562)+COUNTIF('Apr 2022'!A:A,D562)+COUNTIF('May 2022'!A:A,D562)+COUNTIF('June 2022'!A:A,D562)+COUNTIF('July 2022'!A:A,D562)+COUNTIF('Aug 2022'!A:A,D562)+COUNTIF('Sep 2022'!A:A,D562)+COUNTIF('Oct 2022'!A:A,D562)+COUNTIF('Dec 2022'!A:A,D562)</f>
        <v>0</v>
      </c>
      <c r="U562" t="str">
        <f>VLOOKUP(Q562,'Capital Lookup'!A:B,2,FALSE)</f>
        <v>Yes</v>
      </c>
      <c r="V562" s="2">
        <f>IFERROR(VLOOKUP(LEFT(F562,10),'Find Purchase Orders'!B:J,9,FALSE),"")</f>
        <v>44602</v>
      </c>
      <c r="W562" s="25" t="s">
        <v>7261</v>
      </c>
    </row>
    <row r="563" spans="1:23" hidden="1">
      <c r="A563" s="25" t="s">
        <v>8607</v>
      </c>
      <c r="B563" s="25" t="s">
        <v>8989</v>
      </c>
      <c r="C563" s="25"/>
      <c r="D563" s="25" t="s">
        <v>9006</v>
      </c>
      <c r="E563" s="25" t="s">
        <v>8991</v>
      </c>
      <c r="F563" s="25" t="s">
        <v>9007</v>
      </c>
      <c r="G563" s="25" t="s">
        <v>9008</v>
      </c>
      <c r="H563" s="21">
        <v>4923</v>
      </c>
      <c r="I563" s="25" t="s">
        <v>7296</v>
      </c>
      <c r="J563" s="25" t="s">
        <v>7288</v>
      </c>
      <c r="K563" s="25" t="s">
        <v>7262</v>
      </c>
      <c r="L563" s="25" t="s">
        <v>7259</v>
      </c>
      <c r="M563" s="21">
        <v>4923</v>
      </c>
      <c r="N563" s="21">
        <v>4923</v>
      </c>
      <c r="O563" s="21">
        <v>0</v>
      </c>
      <c r="P563" s="21">
        <v>4923</v>
      </c>
      <c r="Q563" s="25" t="s">
        <v>8994</v>
      </c>
      <c r="R563" s="1" t="str">
        <f t="shared" si="9"/>
        <v>ST10400</v>
      </c>
      <c r="S563" t="e">
        <f>VLOOKUP(R563,Data!$C$2:$D$261,2,0)</f>
        <v>#N/A</v>
      </c>
      <c r="T563">
        <f>COUNTIF('Feb 2022'!A:A,D563)+COUNTIF('Mar 2022'!A:A,D563)+COUNTIF('Apr 2022'!A:A,D563)+COUNTIF('May 2022'!A:A,D563)+COUNTIF('June 2022'!A:A,D563)+COUNTIF('July 2022'!A:A,D563)+COUNTIF('Aug 2022'!A:A,D563)+COUNTIF('Sep 2022'!A:A,D563)+COUNTIF('Oct 2022'!A:A,D563)+COUNTIF('Dec 2022'!A:A,D563)</f>
        <v>0</v>
      </c>
      <c r="U563" t="str">
        <f>VLOOKUP(Q563,'Capital Lookup'!A:B,2,FALSE)</f>
        <v>Yes</v>
      </c>
      <c r="V563" s="2">
        <f>IFERROR(VLOOKUP(LEFT(F563,10),'Find Purchase Orders'!B:J,9,FALSE),"")</f>
        <v>44602</v>
      </c>
      <c r="W563" s="25" t="s">
        <v>7261</v>
      </c>
    </row>
    <row r="564" spans="1:23" hidden="1">
      <c r="A564" s="25" t="s">
        <v>7261</v>
      </c>
      <c r="B564" s="25" t="s">
        <v>7440</v>
      </c>
      <c r="C564" s="25" t="s">
        <v>7264</v>
      </c>
      <c r="D564" s="25" t="s">
        <v>1237</v>
      </c>
      <c r="E564" s="25" t="s">
        <v>7273</v>
      </c>
      <c r="F564" s="25" t="s">
        <v>9009</v>
      </c>
      <c r="G564" s="25" t="s">
        <v>9010</v>
      </c>
      <c r="H564" s="21">
        <v>32331.599999999999</v>
      </c>
      <c r="I564" s="25" t="s">
        <v>7296</v>
      </c>
      <c r="J564" s="25" t="s">
        <v>7288</v>
      </c>
      <c r="K564" s="25" t="s">
        <v>7495</v>
      </c>
      <c r="L564" s="25" t="s">
        <v>7740</v>
      </c>
      <c r="M564" s="21">
        <v>32331.599999999999</v>
      </c>
      <c r="N564" s="21">
        <v>32331.599999999999</v>
      </c>
      <c r="O564" s="21">
        <v>0</v>
      </c>
      <c r="P564" s="21">
        <v>32331.599999999999</v>
      </c>
      <c r="Q564" s="25" t="s">
        <v>9011</v>
      </c>
      <c r="R564" s="1" t="str">
        <f t="shared" si="9"/>
        <v>ST10068</v>
      </c>
      <c r="S564" t="str">
        <f>VLOOKUP(R564,Data!$C$2:$D$261,2,0)</f>
        <v>Chateau Renoir</v>
      </c>
      <c r="T564">
        <f>COUNTIF('Feb 2022'!A:A,D564)+COUNTIF('Mar 2022'!A:A,D564)+COUNTIF('Apr 2022'!A:A,D564)+COUNTIF('May 2022'!A:A,D564)+COUNTIF('June 2022'!A:A,D564)+COUNTIF('July 2022'!A:A,D564)+COUNTIF('Aug 2022'!A:A,D564)+COUNTIF('Sep 2022'!A:A,D564)+COUNTIF('Oct 2022'!A:A,D564)+COUNTIF('Dec 2022'!A:A,D564)</f>
        <v>1</v>
      </c>
      <c r="U564" t="str">
        <f>VLOOKUP(Q564,'Capital Lookup'!A:B,2,FALSE)</f>
        <v>No</v>
      </c>
      <c r="V564" s="2">
        <f>IFERROR(VLOOKUP(LEFT(F564,10),'Find Purchase Orders'!B:J,9,FALSE),"")</f>
        <v>44602</v>
      </c>
      <c r="W564" s="25" t="s">
        <v>7261</v>
      </c>
    </row>
    <row r="565" spans="1:23" hidden="1">
      <c r="A565" s="25" t="s">
        <v>7478</v>
      </c>
      <c r="B565" s="25" t="s">
        <v>8879</v>
      </c>
      <c r="C565" s="25" t="s">
        <v>8058</v>
      </c>
      <c r="D565" s="25" t="s">
        <v>1238</v>
      </c>
      <c r="E565" s="25" t="s">
        <v>8577</v>
      </c>
      <c r="F565" s="25" t="s">
        <v>9012</v>
      </c>
      <c r="G565" s="25" t="s">
        <v>9013</v>
      </c>
      <c r="H565" s="21">
        <v>17959</v>
      </c>
      <c r="I565" s="25" t="s">
        <v>7296</v>
      </c>
      <c r="J565" s="25" t="s">
        <v>7288</v>
      </c>
      <c r="K565" s="25" t="s">
        <v>8817</v>
      </c>
      <c r="L565" s="25" t="s">
        <v>8887</v>
      </c>
      <c r="M565" s="21">
        <v>17959</v>
      </c>
      <c r="N565" s="21">
        <v>17503</v>
      </c>
      <c r="O565" s="21">
        <v>456</v>
      </c>
      <c r="P565" s="21">
        <v>17959</v>
      </c>
      <c r="Q565" s="25" t="s">
        <v>9014</v>
      </c>
      <c r="R565" s="1" t="str">
        <f t="shared" si="9"/>
        <v>ST10191</v>
      </c>
      <c r="S565" t="str">
        <f>VLOOKUP(R565,Data!$C$2:$D$261,2,0)</f>
        <v>Beacon Hill Lodge</v>
      </c>
      <c r="T565">
        <f>COUNTIF('Feb 2022'!A:A,D565)+COUNTIF('Mar 2022'!A:A,D565)+COUNTIF('Apr 2022'!A:A,D565)+COUNTIF('May 2022'!A:A,D565)+COUNTIF('June 2022'!A:A,D565)+COUNTIF('July 2022'!A:A,D565)+COUNTIF('Aug 2022'!A:A,D565)+COUNTIF('Sep 2022'!A:A,D565)+COUNTIF('Oct 2022'!A:A,D565)+COUNTIF('Dec 2022'!A:A,D565)</f>
        <v>1</v>
      </c>
      <c r="U565" t="str">
        <f>VLOOKUP(Q565,'Capital Lookup'!A:B,2,FALSE)</f>
        <v>No</v>
      </c>
      <c r="V565" s="2">
        <f>IFERROR(VLOOKUP(LEFT(F565,10),'Find Purchase Orders'!B:J,9,FALSE),"")</f>
        <v>44601</v>
      </c>
      <c r="W565" s="25" t="s">
        <v>7261</v>
      </c>
    </row>
    <row r="566" spans="1:23" hidden="1">
      <c r="A566" s="25" t="s">
        <v>7478</v>
      </c>
      <c r="B566" s="25" t="s">
        <v>8889</v>
      </c>
      <c r="C566" s="25" t="s">
        <v>8058</v>
      </c>
      <c r="D566" s="25" t="s">
        <v>1239</v>
      </c>
      <c r="E566" s="25" t="s">
        <v>8577</v>
      </c>
      <c r="F566" s="25" t="s">
        <v>9015</v>
      </c>
      <c r="G566" s="25" t="s">
        <v>9016</v>
      </c>
      <c r="H566" s="21">
        <v>17351.48</v>
      </c>
      <c r="I566" s="25" t="s">
        <v>7296</v>
      </c>
      <c r="J566" s="25" t="s">
        <v>7288</v>
      </c>
      <c r="K566" s="25" t="s">
        <v>8817</v>
      </c>
      <c r="L566" s="25" t="s">
        <v>8887</v>
      </c>
      <c r="M566" s="21">
        <v>17351.48</v>
      </c>
      <c r="N566" s="21">
        <v>17351.48</v>
      </c>
      <c r="O566" s="21">
        <v>0</v>
      </c>
      <c r="P566" s="21">
        <v>17351.48</v>
      </c>
      <c r="Q566" s="25" t="s">
        <v>9017</v>
      </c>
      <c r="R566" s="1" t="str">
        <f t="shared" si="9"/>
        <v>ST10192</v>
      </c>
      <c r="S566" t="str">
        <f>VLOOKUP(R566,Data!$C$2:$D$261,2,0)</f>
        <v>Valleyview Care Centre</v>
      </c>
      <c r="T566">
        <f>COUNTIF('Feb 2022'!A:A,D566)+COUNTIF('Mar 2022'!A:A,D566)+COUNTIF('Apr 2022'!A:A,D566)+COUNTIF('May 2022'!A:A,D566)+COUNTIF('June 2022'!A:A,D566)+COUNTIF('July 2022'!A:A,D566)+COUNTIF('Aug 2022'!A:A,D566)+COUNTIF('Sep 2022'!A:A,D566)+COUNTIF('Oct 2022'!A:A,D566)+COUNTIF('Dec 2022'!A:A,D566)</f>
        <v>1</v>
      </c>
      <c r="U566" t="str">
        <f>VLOOKUP(Q566,'Capital Lookup'!A:B,2,FALSE)</f>
        <v>No</v>
      </c>
      <c r="V566" s="2">
        <f>IFERROR(VLOOKUP(LEFT(F566,10),'Find Purchase Orders'!B:J,9,FALSE),"")</f>
        <v>44601</v>
      </c>
      <c r="W566" s="25" t="s">
        <v>7261</v>
      </c>
    </row>
    <row r="567" spans="1:23" hidden="1">
      <c r="A567" s="25" t="s">
        <v>7425</v>
      </c>
      <c r="B567" s="25" t="s">
        <v>8699</v>
      </c>
      <c r="C567" s="25" t="s">
        <v>7271</v>
      </c>
      <c r="D567" s="25" t="s">
        <v>9018</v>
      </c>
      <c r="E567" s="25" t="s">
        <v>8577</v>
      </c>
      <c r="F567" s="25" t="s">
        <v>9019</v>
      </c>
      <c r="G567" s="25" t="s">
        <v>9020</v>
      </c>
      <c r="H567" s="21">
        <v>27239.52</v>
      </c>
      <c r="I567" s="25" t="s">
        <v>7296</v>
      </c>
      <c r="J567" s="25" t="s">
        <v>7288</v>
      </c>
      <c r="K567" s="25" t="s">
        <v>8817</v>
      </c>
      <c r="L567" s="25" t="s">
        <v>8887</v>
      </c>
      <c r="M567" s="21">
        <v>27239.52</v>
      </c>
      <c r="N567" s="21">
        <v>27239.52</v>
      </c>
      <c r="O567" s="21">
        <v>0</v>
      </c>
      <c r="P567" s="21">
        <v>27239.52</v>
      </c>
      <c r="Q567" s="25" t="s">
        <v>9021</v>
      </c>
      <c r="R567" s="1" t="str">
        <f t="shared" si="9"/>
        <v>ST10198</v>
      </c>
      <c r="S567" t="str">
        <f>VLOOKUP(R567,Data!$C$2:$D$261,2,0)</f>
        <v>Poseidon Care Centre</v>
      </c>
      <c r="T567">
        <f>COUNTIF('Feb 2022'!A:A,D567)+COUNTIF('Mar 2022'!A:A,D567)+COUNTIF('Apr 2022'!A:A,D567)+COUNTIF('May 2022'!A:A,D567)+COUNTIF('June 2022'!A:A,D567)+COUNTIF('July 2022'!A:A,D567)+COUNTIF('Aug 2022'!A:A,D567)+COUNTIF('Sep 2022'!A:A,D567)+COUNTIF('Oct 2022'!A:A,D567)+COUNTIF('Dec 2022'!A:A,D567)</f>
        <v>0</v>
      </c>
      <c r="U567" t="str">
        <f>VLOOKUP(Q567,'Capital Lookup'!A:B,2,FALSE)</f>
        <v>No</v>
      </c>
      <c r="V567" s="2">
        <f>IFERROR(VLOOKUP(LEFT(F567,10),'Find Purchase Orders'!B:J,9,FALSE),"")</f>
        <v>44602</v>
      </c>
      <c r="W567" s="25" t="s">
        <v>7261</v>
      </c>
    </row>
    <row r="568" spans="1:23" hidden="1">
      <c r="A568" s="25" t="s">
        <v>7425</v>
      </c>
      <c r="B568" s="25" t="s">
        <v>8699</v>
      </c>
      <c r="C568" s="25" t="s">
        <v>7271</v>
      </c>
      <c r="D568" s="25" t="s">
        <v>9022</v>
      </c>
      <c r="E568" s="25" t="s">
        <v>8577</v>
      </c>
      <c r="F568" s="25" t="s">
        <v>9023</v>
      </c>
      <c r="G568" s="25" t="s">
        <v>9024</v>
      </c>
      <c r="H568" s="21">
        <v>39753.35</v>
      </c>
      <c r="I568" s="25" t="s">
        <v>7339</v>
      </c>
      <c r="J568" s="25" t="s">
        <v>7288</v>
      </c>
      <c r="K568" s="25" t="s">
        <v>8817</v>
      </c>
      <c r="L568" s="25" t="s">
        <v>8887</v>
      </c>
      <c r="M568" s="21">
        <v>39753.35</v>
      </c>
      <c r="N568" s="21">
        <v>39753.35</v>
      </c>
      <c r="O568" s="21">
        <v>0</v>
      </c>
      <c r="P568" s="21">
        <v>1492.28</v>
      </c>
      <c r="Q568" s="25" t="s">
        <v>9025</v>
      </c>
      <c r="R568" s="1" t="str">
        <f t="shared" si="9"/>
        <v>ST10198</v>
      </c>
      <c r="S568" t="str">
        <f>VLOOKUP(R568,Data!$C$2:$D$261,2,0)</f>
        <v>Poseidon Care Centre</v>
      </c>
      <c r="T568">
        <f>COUNTIF('Feb 2022'!A:A,D568)+COUNTIF('Mar 2022'!A:A,D568)+COUNTIF('Apr 2022'!A:A,D568)+COUNTIF('May 2022'!A:A,D568)+COUNTIF('June 2022'!A:A,D568)+COUNTIF('July 2022'!A:A,D568)+COUNTIF('Aug 2022'!A:A,D568)+COUNTIF('Sep 2022'!A:A,D568)+COUNTIF('Oct 2022'!A:A,D568)+COUNTIF('Dec 2022'!A:A,D568)</f>
        <v>0</v>
      </c>
      <c r="U568" t="str">
        <f>VLOOKUP(Q568,'Capital Lookup'!A:B,2,FALSE)</f>
        <v>No</v>
      </c>
      <c r="V568" s="2">
        <f>IFERROR(VLOOKUP(LEFT(F568,10),'Find Purchase Orders'!B:J,9,FALSE),"")</f>
        <v>44603</v>
      </c>
      <c r="W568" s="25" t="s">
        <v>7261</v>
      </c>
    </row>
    <row r="569" spans="1:23" hidden="1">
      <c r="A569" s="25" t="s">
        <v>7261</v>
      </c>
      <c r="B569" s="25" t="s">
        <v>9026</v>
      </c>
      <c r="C569" s="25" t="s">
        <v>7264</v>
      </c>
      <c r="D569" s="25" t="s">
        <v>1501</v>
      </c>
      <c r="E569" s="25" t="s">
        <v>7273</v>
      </c>
      <c r="F569" s="25" t="s">
        <v>9027</v>
      </c>
      <c r="G569" s="25" t="s">
        <v>9028</v>
      </c>
      <c r="H569" s="21">
        <v>285600</v>
      </c>
      <c r="I569" s="25" t="s">
        <v>7296</v>
      </c>
      <c r="J569" s="25" t="s">
        <v>7288</v>
      </c>
      <c r="K569" s="25" t="s">
        <v>8946</v>
      </c>
      <c r="L569" s="25" t="s">
        <v>9029</v>
      </c>
      <c r="M569" s="21">
        <v>285600</v>
      </c>
      <c r="N569" s="22">
        <v>0</v>
      </c>
      <c r="O569" s="21">
        <v>285600</v>
      </c>
      <c r="P569" s="21">
        <v>285600</v>
      </c>
      <c r="Q569" s="25" t="s">
        <v>9030</v>
      </c>
      <c r="R569" s="1" t="str">
        <f t="shared" si="9"/>
        <v>ST10073</v>
      </c>
      <c r="S569" t="str">
        <f>VLOOKUP(R569,Data!$C$2:$D$261,2,0)</f>
        <v>The Churchill</v>
      </c>
      <c r="T569">
        <f>COUNTIF('Feb 2022'!A:A,D569)+COUNTIF('Mar 2022'!A:A,D569)+COUNTIF('Apr 2022'!A:A,D569)+COUNTIF('May 2022'!A:A,D569)+COUNTIF('June 2022'!A:A,D569)+COUNTIF('July 2022'!A:A,D569)+COUNTIF('Aug 2022'!A:A,D569)+COUNTIF('Sep 2022'!A:A,D569)+COUNTIF('Oct 2022'!A:A,D569)+COUNTIF('Dec 2022'!A:A,D569)</f>
        <v>1</v>
      </c>
      <c r="U569" t="str">
        <f>VLOOKUP(Q569,'Capital Lookup'!A:B,2,FALSE)</f>
        <v>No</v>
      </c>
      <c r="V569" s="2">
        <f>IFERROR(VLOOKUP(LEFT(F569,10),'Find Purchase Orders'!B:J,9,FALSE),"")</f>
        <v>44624</v>
      </c>
      <c r="W569" s="25" t="s">
        <v>7261</v>
      </c>
    </row>
    <row r="570" spans="1:23" hidden="1">
      <c r="A570" s="25" t="s">
        <v>7478</v>
      </c>
      <c r="B570" s="25" t="s">
        <v>9031</v>
      </c>
      <c r="C570" s="25" t="s">
        <v>9032</v>
      </c>
      <c r="D570" s="25" t="s">
        <v>1240</v>
      </c>
      <c r="E570" s="25" t="s">
        <v>8443</v>
      </c>
      <c r="F570" s="25" t="s">
        <v>9033</v>
      </c>
      <c r="G570" s="25" t="s">
        <v>9034</v>
      </c>
      <c r="H570" s="21">
        <v>43838.3</v>
      </c>
      <c r="I570" s="25" t="s">
        <v>7287</v>
      </c>
      <c r="J570" s="25" t="s">
        <v>7288</v>
      </c>
      <c r="K570" s="25" t="s">
        <v>7510</v>
      </c>
      <c r="L570" s="25" t="s">
        <v>8385</v>
      </c>
      <c r="M570" s="21">
        <v>43838.3</v>
      </c>
      <c r="N570" s="22">
        <v>0</v>
      </c>
      <c r="O570" s="21">
        <v>43838.3</v>
      </c>
      <c r="P570" s="21">
        <v>4696.96</v>
      </c>
      <c r="Q570" s="25" t="s">
        <v>9035</v>
      </c>
      <c r="R570" s="1" t="str">
        <f t="shared" si="9"/>
        <v>ST10212</v>
      </c>
      <c r="S570" t="str">
        <f>VLOOKUP(R570,Data!$C$2:$D$261,2,0)</f>
        <v>Glenwarren Lodge</v>
      </c>
      <c r="T570">
        <f>COUNTIF('Feb 2022'!A:A,D570)+COUNTIF('Mar 2022'!A:A,D570)+COUNTIF('Apr 2022'!A:A,D570)+COUNTIF('May 2022'!A:A,D570)+COUNTIF('June 2022'!A:A,D570)+COUNTIF('July 2022'!A:A,D570)+COUNTIF('Aug 2022'!A:A,D570)+COUNTIF('Sep 2022'!A:A,D570)+COUNTIF('Oct 2022'!A:A,D570)+COUNTIF('Dec 2022'!A:A,D570)</f>
        <v>1</v>
      </c>
      <c r="U570" t="str">
        <f>VLOOKUP(Q570,'Capital Lookup'!A:B,2,FALSE)</f>
        <v>No</v>
      </c>
      <c r="V570" s="2">
        <f>IFERROR(VLOOKUP(LEFT(F570,10),'Find Purchase Orders'!B:J,9,FALSE),"")</f>
        <v>44603</v>
      </c>
      <c r="W570" s="25" t="s">
        <v>7261</v>
      </c>
    </row>
    <row r="571" spans="1:23" hidden="1">
      <c r="A571" s="25" t="s">
        <v>7425</v>
      </c>
      <c r="B571" s="25" t="s">
        <v>7997</v>
      </c>
      <c r="C571" s="25" t="s">
        <v>7271</v>
      </c>
      <c r="D571" s="25" t="s">
        <v>1241</v>
      </c>
      <c r="E571" s="25" t="s">
        <v>8140</v>
      </c>
      <c r="F571" s="25" t="s">
        <v>9036</v>
      </c>
      <c r="G571" s="25" t="s">
        <v>9037</v>
      </c>
      <c r="H571" s="21">
        <v>4032.12</v>
      </c>
      <c r="I571" s="25" t="s">
        <v>7296</v>
      </c>
      <c r="J571" s="25" t="s">
        <v>7288</v>
      </c>
      <c r="K571" s="25" t="s">
        <v>7591</v>
      </c>
      <c r="L571" s="25" t="s">
        <v>8454</v>
      </c>
      <c r="M571" s="21">
        <v>4032.12</v>
      </c>
      <c r="N571" s="21">
        <v>4032.12</v>
      </c>
      <c r="O571" s="21">
        <v>0</v>
      </c>
      <c r="P571" s="21">
        <v>4032.12</v>
      </c>
      <c r="Q571" s="25" t="s">
        <v>9038</v>
      </c>
      <c r="R571" s="1" t="str">
        <f t="shared" si="9"/>
        <v>ST10148</v>
      </c>
      <c r="S571" t="str">
        <f>VLOOKUP(R571,Data!$C$2:$D$261,2,0)</f>
        <v>Kilean Lodge</v>
      </c>
      <c r="T571">
        <f>COUNTIF('Feb 2022'!A:A,D571)+COUNTIF('Mar 2022'!A:A,D571)+COUNTIF('Apr 2022'!A:A,D571)+COUNTIF('May 2022'!A:A,D571)+COUNTIF('June 2022'!A:A,D571)+COUNTIF('July 2022'!A:A,D571)+COUNTIF('Aug 2022'!A:A,D571)+COUNTIF('Sep 2022'!A:A,D571)+COUNTIF('Oct 2022'!A:A,D571)+COUNTIF('Dec 2022'!A:A,D571)</f>
        <v>1</v>
      </c>
      <c r="U571" t="str">
        <f>VLOOKUP(Q571,'Capital Lookup'!A:B,2,FALSE)</f>
        <v>No</v>
      </c>
      <c r="V571" s="2">
        <f>IFERROR(VLOOKUP(LEFT(F571,10),'Find Purchase Orders'!B:J,9,FALSE),"")</f>
        <v>44600</v>
      </c>
      <c r="W571" s="25" t="s">
        <v>7261</v>
      </c>
    </row>
    <row r="572" spans="1:23" hidden="1">
      <c r="A572" s="25" t="s">
        <v>7313</v>
      </c>
      <c r="B572" s="25" t="s">
        <v>9039</v>
      </c>
      <c r="C572" s="25" t="s">
        <v>8058</v>
      </c>
      <c r="D572" s="25" t="s">
        <v>1242</v>
      </c>
      <c r="E572" s="25" t="s">
        <v>9040</v>
      </c>
      <c r="F572" s="25" t="s">
        <v>9041</v>
      </c>
      <c r="G572" s="25" t="s">
        <v>9042</v>
      </c>
      <c r="H572" s="21">
        <v>25188</v>
      </c>
      <c r="I572" s="25" t="s">
        <v>7296</v>
      </c>
      <c r="J572" s="25" t="s">
        <v>7983</v>
      </c>
      <c r="K572" s="25" t="s">
        <v>8817</v>
      </c>
      <c r="L572" s="25" t="s">
        <v>7625</v>
      </c>
      <c r="M572" s="21">
        <v>25188</v>
      </c>
      <c r="N572" s="22">
        <v>0</v>
      </c>
      <c r="O572" s="21">
        <v>25188</v>
      </c>
      <c r="P572" s="21">
        <v>25188</v>
      </c>
      <c r="Q572" s="25" t="s">
        <v>9043</v>
      </c>
      <c r="R572" s="1" t="str">
        <f t="shared" si="9"/>
        <v>ST10205</v>
      </c>
      <c r="S572" t="str">
        <f>VLOOKUP(R572,Data!$C$2:$D$261,2,0)</f>
        <v>Miller Crossing Care Centre</v>
      </c>
      <c r="T572">
        <f>COUNTIF('Feb 2022'!A:A,D572)+COUNTIF('Mar 2022'!A:A,D572)+COUNTIF('Apr 2022'!A:A,D572)+COUNTIF('May 2022'!A:A,D572)+COUNTIF('June 2022'!A:A,D572)+COUNTIF('July 2022'!A:A,D572)+COUNTIF('Aug 2022'!A:A,D572)+COUNTIF('Sep 2022'!A:A,D572)+COUNTIF('Oct 2022'!A:A,D572)+COUNTIF('Dec 2022'!A:A,D572)</f>
        <v>1</v>
      </c>
      <c r="U572" t="str">
        <f>VLOOKUP(Q572,'Capital Lookup'!A:B,2,FALSE)</f>
        <v>No</v>
      </c>
      <c r="V572" s="2">
        <f>IFERROR(VLOOKUP(LEFT(F572,10),'Find Purchase Orders'!B:J,9,FALSE),"")</f>
        <v>44604</v>
      </c>
      <c r="W572" s="25" t="s">
        <v>7261</v>
      </c>
    </row>
    <row r="573" spans="1:23" hidden="1">
      <c r="A573" s="25" t="s">
        <v>8607</v>
      </c>
      <c r="B573" s="25" t="s">
        <v>9044</v>
      </c>
      <c r="C573" s="25"/>
      <c r="D573" s="25" t="s">
        <v>9045</v>
      </c>
      <c r="E573" s="25" t="s">
        <v>9046</v>
      </c>
      <c r="F573" s="25" t="s">
        <v>9047</v>
      </c>
      <c r="G573" s="25" t="s">
        <v>9048</v>
      </c>
      <c r="H573" s="21">
        <v>8474.58</v>
      </c>
      <c r="I573" s="25" t="s">
        <v>7296</v>
      </c>
      <c r="J573" s="25" t="s">
        <v>7288</v>
      </c>
      <c r="K573" s="25" t="s">
        <v>7262</v>
      </c>
      <c r="L573" s="25" t="s">
        <v>7259</v>
      </c>
      <c r="M573" s="21">
        <v>8474.58</v>
      </c>
      <c r="N573" s="21">
        <v>8474.58</v>
      </c>
      <c r="O573" s="21">
        <v>0</v>
      </c>
      <c r="P573" s="21">
        <v>8474.58</v>
      </c>
      <c r="Q573" s="25" t="s">
        <v>9049</v>
      </c>
      <c r="R573" s="1" t="str">
        <f t="shared" si="9"/>
        <v>ST10398</v>
      </c>
      <c r="S573" t="e">
        <f>VLOOKUP(R573,Data!$C$2:$D$261,2,0)</f>
        <v>#N/A</v>
      </c>
      <c r="T573">
        <f>COUNTIF('Feb 2022'!A:A,D573)+COUNTIF('Mar 2022'!A:A,D573)+COUNTIF('Apr 2022'!A:A,D573)+COUNTIF('May 2022'!A:A,D573)+COUNTIF('June 2022'!A:A,D573)+COUNTIF('July 2022'!A:A,D573)+COUNTIF('Aug 2022'!A:A,D573)+COUNTIF('Sep 2022'!A:A,D573)+COUNTIF('Oct 2022'!A:A,D573)+COUNTIF('Dec 2022'!A:A,D573)</f>
        <v>0</v>
      </c>
      <c r="U573" t="str">
        <f>VLOOKUP(Q573,'Capital Lookup'!A:B,2,FALSE)</f>
        <v>Yes</v>
      </c>
      <c r="V573" s="2">
        <f>IFERROR(VLOOKUP(LEFT(F573,10),'Find Purchase Orders'!B:J,9,FALSE),"")</f>
        <v>44602</v>
      </c>
      <c r="W573" s="25" t="s">
        <v>7261</v>
      </c>
    </row>
    <row r="574" spans="1:23" hidden="1">
      <c r="A574" s="25" t="s">
        <v>8607</v>
      </c>
      <c r="B574" s="25" t="s">
        <v>9044</v>
      </c>
      <c r="C574" s="25"/>
      <c r="D574" s="25" t="s">
        <v>9050</v>
      </c>
      <c r="E574" s="25" t="s">
        <v>9046</v>
      </c>
      <c r="F574" s="25" t="s">
        <v>9051</v>
      </c>
      <c r="G574" s="25" t="s">
        <v>9052</v>
      </c>
      <c r="H574" s="21">
        <v>1045.25</v>
      </c>
      <c r="I574" s="25" t="s">
        <v>7296</v>
      </c>
      <c r="J574" s="25" t="s">
        <v>7288</v>
      </c>
      <c r="K574" s="25" t="s">
        <v>7258</v>
      </c>
      <c r="L574" s="25" t="s">
        <v>7259</v>
      </c>
      <c r="M574" s="21">
        <v>1045.25</v>
      </c>
      <c r="N574" s="21">
        <v>1045.25</v>
      </c>
      <c r="O574" s="21">
        <v>0</v>
      </c>
      <c r="P574" s="21">
        <v>1045.25</v>
      </c>
      <c r="Q574" s="25" t="s">
        <v>9049</v>
      </c>
      <c r="R574" s="1" t="str">
        <f t="shared" si="9"/>
        <v>ST10398</v>
      </c>
      <c r="S574" t="e">
        <f>VLOOKUP(R574,Data!$C$2:$D$261,2,0)</f>
        <v>#N/A</v>
      </c>
      <c r="T574">
        <f>COUNTIF('Feb 2022'!A:A,D574)+COUNTIF('Mar 2022'!A:A,D574)+COUNTIF('Apr 2022'!A:A,D574)+COUNTIF('May 2022'!A:A,D574)+COUNTIF('June 2022'!A:A,D574)+COUNTIF('July 2022'!A:A,D574)+COUNTIF('Aug 2022'!A:A,D574)+COUNTIF('Sep 2022'!A:A,D574)+COUNTIF('Oct 2022'!A:A,D574)+COUNTIF('Dec 2022'!A:A,D574)</f>
        <v>0</v>
      </c>
      <c r="U574" t="str">
        <f>VLOOKUP(Q574,'Capital Lookup'!A:B,2,FALSE)</f>
        <v>Yes</v>
      </c>
      <c r="V574" s="2">
        <f>IFERROR(VLOOKUP(LEFT(F574,10),'Find Purchase Orders'!B:J,9,FALSE),"")</f>
        <v>44602</v>
      </c>
      <c r="W574" s="25" t="s">
        <v>7261</v>
      </c>
    </row>
    <row r="575" spans="1:23" hidden="1">
      <c r="A575" s="25" t="s">
        <v>8607</v>
      </c>
      <c r="B575" s="25" t="s">
        <v>9044</v>
      </c>
      <c r="C575" s="25"/>
      <c r="D575" s="25" t="s">
        <v>9050</v>
      </c>
      <c r="E575" s="25" t="s">
        <v>9046</v>
      </c>
      <c r="F575" s="25" t="s">
        <v>9053</v>
      </c>
      <c r="G575" s="25" t="s">
        <v>9054</v>
      </c>
      <c r="H575" s="21">
        <v>280.33</v>
      </c>
      <c r="I575" s="25" t="s">
        <v>7296</v>
      </c>
      <c r="J575" s="25" t="s">
        <v>7288</v>
      </c>
      <c r="K575" s="25" t="s">
        <v>7258</v>
      </c>
      <c r="L575" s="25" t="s">
        <v>7259</v>
      </c>
      <c r="M575" s="21">
        <v>280.33</v>
      </c>
      <c r="N575" s="21">
        <v>280.33</v>
      </c>
      <c r="O575" s="21">
        <v>0</v>
      </c>
      <c r="P575" s="21">
        <v>280.33</v>
      </c>
      <c r="Q575" s="25" t="s">
        <v>9049</v>
      </c>
      <c r="R575" s="1" t="str">
        <f t="shared" si="9"/>
        <v>ST10398</v>
      </c>
      <c r="S575" t="e">
        <f>VLOOKUP(R575,Data!$C$2:$D$261,2,0)</f>
        <v>#N/A</v>
      </c>
      <c r="T575">
        <f>COUNTIF('Feb 2022'!A:A,D575)+COUNTIF('Mar 2022'!A:A,D575)+COUNTIF('Apr 2022'!A:A,D575)+COUNTIF('May 2022'!A:A,D575)+COUNTIF('June 2022'!A:A,D575)+COUNTIF('July 2022'!A:A,D575)+COUNTIF('Aug 2022'!A:A,D575)+COUNTIF('Sep 2022'!A:A,D575)+COUNTIF('Oct 2022'!A:A,D575)+COUNTIF('Dec 2022'!A:A,D575)</f>
        <v>0</v>
      </c>
      <c r="U575" t="str">
        <f>VLOOKUP(Q575,'Capital Lookup'!A:B,2,FALSE)</f>
        <v>Yes</v>
      </c>
      <c r="V575" s="2">
        <f>IFERROR(VLOOKUP(LEFT(F575,10),'Find Purchase Orders'!B:J,9,FALSE),"")</f>
        <v>44602</v>
      </c>
      <c r="W575" s="25" t="s">
        <v>7261</v>
      </c>
    </row>
    <row r="576" spans="1:23" hidden="1">
      <c r="A576" s="25" t="s">
        <v>8607</v>
      </c>
      <c r="B576" s="25" t="s">
        <v>9044</v>
      </c>
      <c r="C576" s="25"/>
      <c r="D576" s="25" t="s">
        <v>9050</v>
      </c>
      <c r="E576" s="25" t="s">
        <v>9046</v>
      </c>
      <c r="F576" s="25" t="s">
        <v>9055</v>
      </c>
      <c r="G576" s="25" t="s">
        <v>9056</v>
      </c>
      <c r="H576" s="21">
        <v>3512.53</v>
      </c>
      <c r="I576" s="25" t="s">
        <v>7296</v>
      </c>
      <c r="J576" s="25" t="s">
        <v>7288</v>
      </c>
      <c r="K576" s="25" t="s">
        <v>7262</v>
      </c>
      <c r="L576" s="25" t="s">
        <v>7259</v>
      </c>
      <c r="M576" s="21">
        <v>3512.53</v>
      </c>
      <c r="N576" s="21">
        <v>3512.53</v>
      </c>
      <c r="O576" s="21">
        <v>0</v>
      </c>
      <c r="P576" s="21">
        <v>3512.53</v>
      </c>
      <c r="Q576" s="25" t="s">
        <v>9049</v>
      </c>
      <c r="R576" s="1" t="str">
        <f t="shared" si="9"/>
        <v>ST10398</v>
      </c>
      <c r="S576" t="e">
        <f>VLOOKUP(R576,Data!$C$2:$D$261,2,0)</f>
        <v>#N/A</v>
      </c>
      <c r="T576">
        <f>COUNTIF('Feb 2022'!A:A,D576)+COUNTIF('Mar 2022'!A:A,D576)+COUNTIF('Apr 2022'!A:A,D576)+COUNTIF('May 2022'!A:A,D576)+COUNTIF('June 2022'!A:A,D576)+COUNTIF('July 2022'!A:A,D576)+COUNTIF('Aug 2022'!A:A,D576)+COUNTIF('Sep 2022'!A:A,D576)+COUNTIF('Oct 2022'!A:A,D576)+COUNTIF('Dec 2022'!A:A,D576)</f>
        <v>0</v>
      </c>
      <c r="U576" t="str">
        <f>VLOOKUP(Q576,'Capital Lookup'!A:B,2,FALSE)</f>
        <v>Yes</v>
      </c>
      <c r="V576" s="2">
        <f>IFERROR(VLOOKUP(LEFT(F576,10),'Find Purchase Orders'!B:J,9,FALSE),"")</f>
        <v>44602</v>
      </c>
      <c r="W576" s="25" t="s">
        <v>7261</v>
      </c>
    </row>
    <row r="577" spans="1:23" hidden="1">
      <c r="A577" s="25" t="s">
        <v>7261</v>
      </c>
      <c r="B577" s="25" t="s">
        <v>7291</v>
      </c>
      <c r="C577" s="25" t="s">
        <v>7264</v>
      </c>
      <c r="D577" s="25" t="s">
        <v>1745</v>
      </c>
      <c r="E577" s="25" t="s">
        <v>7293</v>
      </c>
      <c r="F577" s="25" t="s">
        <v>9057</v>
      </c>
      <c r="G577" s="25" t="s">
        <v>8499</v>
      </c>
      <c r="H577" s="21">
        <v>4883.42</v>
      </c>
      <c r="I577" s="25" t="s">
        <v>7296</v>
      </c>
      <c r="J577" s="25" t="s">
        <v>7288</v>
      </c>
      <c r="K577" s="25" t="s">
        <v>7262</v>
      </c>
      <c r="L577" s="25" t="s">
        <v>7259</v>
      </c>
      <c r="M577" s="21">
        <v>4883.42</v>
      </c>
      <c r="N577" s="21">
        <v>4578.21</v>
      </c>
      <c r="O577" s="21">
        <v>305.20999999999998</v>
      </c>
      <c r="P577" s="21">
        <v>4883.42</v>
      </c>
      <c r="Q577" s="25" t="s">
        <v>7297</v>
      </c>
      <c r="R577" s="1" t="str">
        <f t="shared" si="9"/>
        <v>ST10083</v>
      </c>
      <c r="S577" t="str">
        <f>VLOOKUP(R577,Data!$C$2:$D$261,2,0)</f>
        <v>The Waverly/Rosewood</v>
      </c>
      <c r="T577">
        <f>COUNTIF('Feb 2022'!A:A,D577)+COUNTIF('Mar 2022'!A:A,D577)+COUNTIF('Apr 2022'!A:A,D577)+COUNTIF('May 2022'!A:A,D577)+COUNTIF('June 2022'!A:A,D577)+COUNTIF('July 2022'!A:A,D577)+COUNTIF('Aug 2022'!A:A,D577)+COUNTIF('Sep 2022'!A:A,D577)+COUNTIF('Oct 2022'!A:A,D577)+COUNTIF('Dec 2022'!A:A,D577)</f>
        <v>1</v>
      </c>
      <c r="U577" t="str">
        <f>VLOOKUP(Q577,'Capital Lookup'!A:B,2,FALSE)</f>
        <v>No</v>
      </c>
      <c r="V577" s="2">
        <f>IFERROR(VLOOKUP(LEFT(F577,10),'Find Purchase Orders'!B:J,9,FALSE),"")</f>
        <v>44643</v>
      </c>
      <c r="W577" s="25" t="s">
        <v>7261</v>
      </c>
    </row>
    <row r="578" spans="1:23" hidden="1">
      <c r="A578" s="25" t="s">
        <v>7261</v>
      </c>
      <c r="B578" s="25" t="s">
        <v>7291</v>
      </c>
      <c r="C578" s="25" t="s">
        <v>7264</v>
      </c>
      <c r="D578" s="25" t="s">
        <v>1745</v>
      </c>
      <c r="E578" s="25" t="s">
        <v>7293</v>
      </c>
      <c r="F578" s="25" t="s">
        <v>9058</v>
      </c>
      <c r="G578" s="25" t="s">
        <v>8496</v>
      </c>
      <c r="H578" s="21">
        <v>389.76</v>
      </c>
      <c r="I578" s="25" t="s">
        <v>7296</v>
      </c>
      <c r="J578" s="25" t="s">
        <v>7288</v>
      </c>
      <c r="K578" s="25" t="s">
        <v>7262</v>
      </c>
      <c r="L578" s="25" t="s">
        <v>7259</v>
      </c>
      <c r="M578" s="21">
        <v>389.76</v>
      </c>
      <c r="N578" s="21">
        <v>365.4</v>
      </c>
      <c r="O578" s="21">
        <v>24.36</v>
      </c>
      <c r="P578" s="21">
        <v>389.76</v>
      </c>
      <c r="Q578" s="25" t="s">
        <v>7297</v>
      </c>
      <c r="R578" s="1" t="str">
        <f t="shared" si="9"/>
        <v>ST10083</v>
      </c>
      <c r="S578" t="str">
        <f>VLOOKUP(R578,Data!$C$2:$D$261,2,0)</f>
        <v>The Waverly/Rosewood</v>
      </c>
      <c r="T578">
        <f>COUNTIF('Feb 2022'!A:A,D578)+COUNTIF('Mar 2022'!A:A,D578)+COUNTIF('Apr 2022'!A:A,D578)+COUNTIF('May 2022'!A:A,D578)+COUNTIF('June 2022'!A:A,D578)+COUNTIF('July 2022'!A:A,D578)+COUNTIF('Aug 2022'!A:A,D578)+COUNTIF('Sep 2022'!A:A,D578)+COUNTIF('Oct 2022'!A:A,D578)+COUNTIF('Dec 2022'!A:A,D578)</f>
        <v>1</v>
      </c>
      <c r="U578" t="str">
        <f>VLOOKUP(Q578,'Capital Lookup'!A:B,2,FALSE)</f>
        <v>No</v>
      </c>
      <c r="V578" s="2">
        <f>IFERROR(VLOOKUP(LEFT(F578,10),'Find Purchase Orders'!B:J,9,FALSE),"")</f>
        <v>44643</v>
      </c>
      <c r="W578" s="25" t="s">
        <v>7261</v>
      </c>
    </row>
    <row r="579" spans="1:23" hidden="1">
      <c r="A579" s="25" t="s">
        <v>8607</v>
      </c>
      <c r="B579" s="25" t="s">
        <v>9044</v>
      </c>
      <c r="C579" s="25"/>
      <c r="D579" s="25" t="s">
        <v>9059</v>
      </c>
      <c r="E579" s="25" t="s">
        <v>9046</v>
      </c>
      <c r="F579" s="25" t="s">
        <v>9060</v>
      </c>
      <c r="G579" s="25" t="s">
        <v>9061</v>
      </c>
      <c r="H579" s="21">
        <v>1045.25</v>
      </c>
      <c r="I579" s="25" t="s">
        <v>7296</v>
      </c>
      <c r="J579" s="25" t="s">
        <v>7288</v>
      </c>
      <c r="K579" s="25" t="s">
        <v>7258</v>
      </c>
      <c r="L579" s="25" t="s">
        <v>7259</v>
      </c>
      <c r="M579" s="21">
        <v>1045.25</v>
      </c>
      <c r="N579" s="21">
        <v>1045.25</v>
      </c>
      <c r="O579" s="21">
        <v>0</v>
      </c>
      <c r="P579" s="21">
        <v>1045.25</v>
      </c>
      <c r="Q579" s="25" t="s">
        <v>9049</v>
      </c>
      <c r="R579" s="1" t="str">
        <f t="shared" si="9"/>
        <v>ST10398</v>
      </c>
      <c r="S579" t="e">
        <f>VLOOKUP(R579,Data!$C$2:$D$261,2,0)</f>
        <v>#N/A</v>
      </c>
      <c r="T579">
        <f>COUNTIF('Feb 2022'!A:A,D579)+COUNTIF('Mar 2022'!A:A,D579)+COUNTIF('Apr 2022'!A:A,D579)+COUNTIF('May 2022'!A:A,D579)+COUNTIF('June 2022'!A:A,D579)+COUNTIF('July 2022'!A:A,D579)+COUNTIF('Aug 2022'!A:A,D579)+COUNTIF('Sep 2022'!A:A,D579)+COUNTIF('Oct 2022'!A:A,D579)+COUNTIF('Dec 2022'!A:A,D579)</f>
        <v>0</v>
      </c>
      <c r="U579" t="str">
        <f>VLOOKUP(Q579,'Capital Lookup'!A:B,2,FALSE)</f>
        <v>Yes</v>
      </c>
      <c r="V579" s="2">
        <f>IFERROR(VLOOKUP(LEFT(F579,10),'Find Purchase Orders'!B:J,9,FALSE),"")</f>
        <v>44602</v>
      </c>
      <c r="W579" s="25" t="s">
        <v>7261</v>
      </c>
    </row>
    <row r="580" spans="1:23" hidden="1">
      <c r="A580" s="25" t="s">
        <v>8607</v>
      </c>
      <c r="B580" s="25" t="s">
        <v>9044</v>
      </c>
      <c r="C580" s="25"/>
      <c r="D580" s="25" t="s">
        <v>9059</v>
      </c>
      <c r="E580" s="25" t="s">
        <v>9046</v>
      </c>
      <c r="F580" s="25" t="s">
        <v>9062</v>
      </c>
      <c r="G580" s="25" t="s">
        <v>9063</v>
      </c>
      <c r="H580" s="21">
        <v>280.33</v>
      </c>
      <c r="I580" s="25" t="s">
        <v>7296</v>
      </c>
      <c r="J580" s="25" t="s">
        <v>7288</v>
      </c>
      <c r="K580" s="25" t="s">
        <v>7258</v>
      </c>
      <c r="L580" s="25" t="s">
        <v>7259</v>
      </c>
      <c r="M580" s="21">
        <v>280.33</v>
      </c>
      <c r="N580" s="21">
        <v>280.33</v>
      </c>
      <c r="O580" s="21">
        <v>0</v>
      </c>
      <c r="P580" s="21">
        <v>280.33</v>
      </c>
      <c r="Q580" s="25" t="s">
        <v>9049</v>
      </c>
      <c r="R580" s="1" t="str">
        <f t="shared" si="9"/>
        <v>ST10398</v>
      </c>
      <c r="S580" t="e">
        <f>VLOOKUP(R580,Data!$C$2:$D$261,2,0)</f>
        <v>#N/A</v>
      </c>
      <c r="T580">
        <f>COUNTIF('Feb 2022'!A:A,D580)+COUNTIF('Mar 2022'!A:A,D580)+COUNTIF('Apr 2022'!A:A,D580)+COUNTIF('May 2022'!A:A,D580)+COUNTIF('June 2022'!A:A,D580)+COUNTIF('July 2022'!A:A,D580)+COUNTIF('Aug 2022'!A:A,D580)+COUNTIF('Sep 2022'!A:A,D580)+COUNTIF('Oct 2022'!A:A,D580)+COUNTIF('Dec 2022'!A:A,D580)</f>
        <v>0</v>
      </c>
      <c r="U580" t="str">
        <f>VLOOKUP(Q580,'Capital Lookup'!A:B,2,FALSE)</f>
        <v>Yes</v>
      </c>
      <c r="V580" s="2">
        <f>IFERROR(VLOOKUP(LEFT(F580,10),'Find Purchase Orders'!B:J,9,FALSE),"")</f>
        <v>44602</v>
      </c>
      <c r="W580" s="25" t="s">
        <v>7261</v>
      </c>
    </row>
    <row r="581" spans="1:23" hidden="1">
      <c r="A581" s="25" t="s">
        <v>8607</v>
      </c>
      <c r="B581" s="25" t="s">
        <v>9044</v>
      </c>
      <c r="C581" s="25"/>
      <c r="D581" s="25" t="s">
        <v>9059</v>
      </c>
      <c r="E581" s="25" t="s">
        <v>9046</v>
      </c>
      <c r="F581" s="25" t="s">
        <v>9064</v>
      </c>
      <c r="G581" s="25" t="s">
        <v>9065</v>
      </c>
      <c r="H581" s="21">
        <v>2019.31</v>
      </c>
      <c r="I581" s="25" t="s">
        <v>7296</v>
      </c>
      <c r="J581" s="25" t="s">
        <v>7288</v>
      </c>
      <c r="K581" s="25" t="s">
        <v>7262</v>
      </c>
      <c r="L581" s="25" t="s">
        <v>7259</v>
      </c>
      <c r="M581" s="21">
        <v>2019.31</v>
      </c>
      <c r="N581" s="21">
        <v>2019.31</v>
      </c>
      <c r="O581" s="21">
        <v>0</v>
      </c>
      <c r="P581" s="21">
        <v>2019.31</v>
      </c>
      <c r="Q581" s="25" t="s">
        <v>9049</v>
      </c>
      <c r="R581" s="1" t="str">
        <f t="shared" si="9"/>
        <v>ST10398</v>
      </c>
      <c r="S581" t="e">
        <f>VLOOKUP(R581,Data!$C$2:$D$261,2,0)</f>
        <v>#N/A</v>
      </c>
      <c r="T581">
        <f>COUNTIF('Feb 2022'!A:A,D581)+COUNTIF('Mar 2022'!A:A,D581)+COUNTIF('Apr 2022'!A:A,D581)+COUNTIF('May 2022'!A:A,D581)+COUNTIF('June 2022'!A:A,D581)+COUNTIF('July 2022'!A:A,D581)+COUNTIF('Aug 2022'!A:A,D581)+COUNTIF('Sep 2022'!A:A,D581)+COUNTIF('Oct 2022'!A:A,D581)+COUNTIF('Dec 2022'!A:A,D581)</f>
        <v>0</v>
      </c>
      <c r="U581" t="str">
        <f>VLOOKUP(Q581,'Capital Lookup'!A:B,2,FALSE)</f>
        <v>Yes</v>
      </c>
      <c r="V581" s="2">
        <f>IFERROR(VLOOKUP(LEFT(F581,10),'Find Purchase Orders'!B:J,9,FALSE),"")</f>
        <v>44602</v>
      </c>
      <c r="W581" s="25" t="s">
        <v>7261</v>
      </c>
    </row>
    <row r="582" spans="1:23" hidden="1">
      <c r="A582" s="25" t="s">
        <v>7261</v>
      </c>
      <c r="B582" s="25" t="s">
        <v>7291</v>
      </c>
      <c r="C582" s="25" t="s">
        <v>7264</v>
      </c>
      <c r="D582" s="25" t="s">
        <v>1243</v>
      </c>
      <c r="E582" s="25" t="s">
        <v>7293</v>
      </c>
      <c r="F582" s="25" t="s">
        <v>9066</v>
      </c>
      <c r="G582" s="25" t="s">
        <v>9067</v>
      </c>
      <c r="H582" s="21">
        <v>6068.16</v>
      </c>
      <c r="I582" s="25" t="s">
        <v>7296</v>
      </c>
      <c r="J582" s="25" t="s">
        <v>7288</v>
      </c>
      <c r="K582" s="25" t="s">
        <v>7262</v>
      </c>
      <c r="L582" s="25" t="s">
        <v>7259</v>
      </c>
      <c r="M582" s="21">
        <v>6068.16</v>
      </c>
      <c r="N582" s="21">
        <v>5688.9</v>
      </c>
      <c r="O582" s="21">
        <v>379.26</v>
      </c>
      <c r="P582" s="21">
        <v>6068.16</v>
      </c>
      <c r="Q582" s="25" t="s">
        <v>7297</v>
      </c>
      <c r="R582" s="1" t="str">
        <f t="shared" si="9"/>
        <v>ST10083</v>
      </c>
      <c r="S582" t="str">
        <f>VLOOKUP(R582,Data!$C$2:$D$261,2,0)</f>
        <v>The Waverly/Rosewood</v>
      </c>
      <c r="T582">
        <f>COUNTIF('Feb 2022'!A:A,D582)+COUNTIF('Mar 2022'!A:A,D582)+COUNTIF('Apr 2022'!A:A,D582)+COUNTIF('May 2022'!A:A,D582)+COUNTIF('June 2022'!A:A,D582)+COUNTIF('July 2022'!A:A,D582)+COUNTIF('Aug 2022'!A:A,D582)+COUNTIF('Sep 2022'!A:A,D582)+COUNTIF('Oct 2022'!A:A,D582)+COUNTIF('Dec 2022'!A:A,D582)</f>
        <v>1</v>
      </c>
      <c r="U582" t="str">
        <f>VLOOKUP(Q582,'Capital Lookup'!A:B,2,FALSE)</f>
        <v>No</v>
      </c>
      <c r="V582" s="2">
        <f>IFERROR(VLOOKUP(LEFT(F582,10),'Find Purchase Orders'!B:J,9,FALSE),"")</f>
        <v>44603</v>
      </c>
      <c r="W582" s="25" t="s">
        <v>7261</v>
      </c>
    </row>
    <row r="583" spans="1:23" hidden="1">
      <c r="A583" s="25" t="s">
        <v>7261</v>
      </c>
      <c r="B583" s="25" t="s">
        <v>7291</v>
      </c>
      <c r="C583" s="25" t="s">
        <v>7264</v>
      </c>
      <c r="D583" s="25" t="s">
        <v>1243</v>
      </c>
      <c r="E583" s="25" t="s">
        <v>7293</v>
      </c>
      <c r="F583" s="25" t="s">
        <v>9068</v>
      </c>
      <c r="G583" s="25" t="s">
        <v>6265</v>
      </c>
      <c r="H583" s="21">
        <v>557.76</v>
      </c>
      <c r="I583" s="25" t="s">
        <v>7296</v>
      </c>
      <c r="J583" s="25" t="s">
        <v>7288</v>
      </c>
      <c r="K583" s="25" t="s">
        <v>7262</v>
      </c>
      <c r="L583" s="25" t="s">
        <v>7259</v>
      </c>
      <c r="M583" s="21">
        <v>557.76</v>
      </c>
      <c r="N583" s="21">
        <v>522.9</v>
      </c>
      <c r="O583" s="21">
        <v>34.86</v>
      </c>
      <c r="P583" s="21">
        <v>557.76</v>
      </c>
      <c r="Q583" s="25" t="s">
        <v>7297</v>
      </c>
      <c r="R583" s="1" t="str">
        <f t="shared" si="9"/>
        <v>ST10083</v>
      </c>
      <c r="S583" t="str">
        <f>VLOOKUP(R583,Data!$C$2:$D$261,2,0)</f>
        <v>The Waverly/Rosewood</v>
      </c>
      <c r="T583">
        <f>COUNTIF('Feb 2022'!A:A,D583)+COUNTIF('Mar 2022'!A:A,D583)+COUNTIF('Apr 2022'!A:A,D583)+COUNTIF('May 2022'!A:A,D583)+COUNTIF('June 2022'!A:A,D583)+COUNTIF('July 2022'!A:A,D583)+COUNTIF('Aug 2022'!A:A,D583)+COUNTIF('Sep 2022'!A:A,D583)+COUNTIF('Oct 2022'!A:A,D583)+COUNTIF('Dec 2022'!A:A,D583)</f>
        <v>1</v>
      </c>
      <c r="U583" t="str">
        <f>VLOOKUP(Q583,'Capital Lookup'!A:B,2,FALSE)</f>
        <v>No</v>
      </c>
      <c r="V583" s="2">
        <f>IFERROR(VLOOKUP(LEFT(F583,10),'Find Purchase Orders'!B:J,9,FALSE),"")</f>
        <v>44603</v>
      </c>
      <c r="W583" s="25" t="s">
        <v>7261</v>
      </c>
    </row>
    <row r="584" spans="1:23" hidden="1">
      <c r="A584" s="25" t="s">
        <v>7425</v>
      </c>
      <c r="B584" s="25" t="s">
        <v>9069</v>
      </c>
      <c r="C584" s="25" t="s">
        <v>7271</v>
      </c>
      <c r="D584" s="25" t="s">
        <v>9070</v>
      </c>
      <c r="E584" s="25" t="s">
        <v>8443</v>
      </c>
      <c r="H584" s="21">
        <v>12600</v>
      </c>
      <c r="I584" s="25" t="s">
        <v>7257</v>
      </c>
      <c r="K584" s="25" t="s">
        <v>9071</v>
      </c>
      <c r="L584" s="25" t="s">
        <v>8647</v>
      </c>
      <c r="M584" s="22">
        <v>0</v>
      </c>
      <c r="N584" s="22">
        <v>0</v>
      </c>
      <c r="O584" s="21">
        <v>0</v>
      </c>
      <c r="P584" s="21">
        <v>1350</v>
      </c>
      <c r="Q584" s="25"/>
      <c r="R584" s="1" t="str">
        <f t="shared" si="9"/>
        <v>ST10209</v>
      </c>
      <c r="S584" t="str">
        <f>VLOOKUP(R584,Data!$C$2:$D$261,2,0)</f>
        <v>Arbutus Care Centre</v>
      </c>
      <c r="T584">
        <f>COUNTIF('Feb 2022'!A:A,D584)+COUNTIF('Mar 2022'!A:A,D584)+COUNTIF('Apr 2022'!A:A,D584)+COUNTIF('May 2022'!A:A,D584)+COUNTIF('June 2022'!A:A,D584)+COUNTIF('July 2022'!A:A,D584)+COUNTIF('Aug 2022'!A:A,D584)+COUNTIF('Sep 2022'!A:A,D584)+COUNTIF('Oct 2022'!A:A,D584)+COUNTIF('Dec 2022'!A:A,D584)</f>
        <v>0</v>
      </c>
      <c r="U584" t="e">
        <f>VLOOKUP(Q584,'Capital Lookup'!A:B,2,FALSE)</f>
        <v>#N/A</v>
      </c>
      <c r="V584" s="2" t="str">
        <f>IFERROR(VLOOKUP(LEFT(F584,10),'Find Purchase Orders'!B:J,9,FALSE),"")</f>
        <v/>
      </c>
      <c r="W584" s="25" t="s">
        <v>7261</v>
      </c>
    </row>
    <row r="585" spans="1:23" hidden="1">
      <c r="A585" s="25" t="s">
        <v>7269</v>
      </c>
      <c r="B585" s="25" t="s">
        <v>7736</v>
      </c>
      <c r="C585" s="25"/>
      <c r="D585" s="25" t="s">
        <v>1244</v>
      </c>
      <c r="E585" s="25" t="s">
        <v>7273</v>
      </c>
      <c r="F585" s="25" t="s">
        <v>9072</v>
      </c>
      <c r="G585" s="25" t="s">
        <v>9073</v>
      </c>
      <c r="H585" s="21">
        <v>2693.25</v>
      </c>
      <c r="I585" s="25" t="s">
        <v>7296</v>
      </c>
      <c r="J585" s="25" t="s">
        <v>7288</v>
      </c>
      <c r="K585" s="25" t="s">
        <v>7495</v>
      </c>
      <c r="L585" s="25" t="s">
        <v>8097</v>
      </c>
      <c r="M585" s="21">
        <v>2693.25</v>
      </c>
      <c r="N585" s="21">
        <v>2693.25</v>
      </c>
      <c r="O585" s="21">
        <v>0</v>
      </c>
      <c r="P585" s="21">
        <v>2693.25</v>
      </c>
      <c r="Q585" s="25" t="s">
        <v>9074</v>
      </c>
      <c r="R585" s="1" t="str">
        <f t="shared" si="9"/>
        <v>ST10221</v>
      </c>
      <c r="S585" t="str">
        <f>VLOOKUP(R585,Data!$C$2:$D$261,2,0)</f>
        <v>McConachie Gardens</v>
      </c>
      <c r="T585">
        <f>COUNTIF('Feb 2022'!A:A,D585)+COUNTIF('Mar 2022'!A:A,D585)+COUNTIF('Apr 2022'!A:A,D585)+COUNTIF('May 2022'!A:A,D585)+COUNTIF('June 2022'!A:A,D585)+COUNTIF('July 2022'!A:A,D585)+COUNTIF('Aug 2022'!A:A,D585)+COUNTIF('Sep 2022'!A:A,D585)+COUNTIF('Oct 2022'!A:A,D585)+COUNTIF('Dec 2022'!A:A,D585)</f>
        <v>1</v>
      </c>
      <c r="U585" t="str">
        <f>VLOOKUP(Q585,'Capital Lookup'!A:B,2,FALSE)</f>
        <v>No</v>
      </c>
      <c r="V585" s="2">
        <f>IFERROR(VLOOKUP(LEFT(F585,10),'Find Purchase Orders'!B:J,9,FALSE),"")</f>
        <v>44600</v>
      </c>
      <c r="W585" s="25" t="s">
        <v>7261</v>
      </c>
    </row>
    <row r="586" spans="1:23" hidden="1">
      <c r="A586" s="25" t="s">
        <v>7261</v>
      </c>
      <c r="B586" s="25" t="s">
        <v>8501</v>
      </c>
      <c r="C586" s="25" t="s">
        <v>7264</v>
      </c>
      <c r="D586" s="25" t="s">
        <v>1245</v>
      </c>
      <c r="E586" s="25" t="s">
        <v>8658</v>
      </c>
      <c r="F586" s="25" t="s">
        <v>9075</v>
      </c>
      <c r="G586" s="25" t="s">
        <v>9076</v>
      </c>
      <c r="H586" s="21">
        <v>2282.6</v>
      </c>
      <c r="I586" s="25" t="s">
        <v>7287</v>
      </c>
      <c r="J586" s="25" t="s">
        <v>7288</v>
      </c>
      <c r="K586" s="25" t="s">
        <v>7289</v>
      </c>
      <c r="L586" s="25" t="s">
        <v>7259</v>
      </c>
      <c r="M586" s="21">
        <v>2282.6</v>
      </c>
      <c r="N586" s="22">
        <v>0</v>
      </c>
      <c r="O586" s="21">
        <v>2282.6</v>
      </c>
      <c r="P586" s="21">
        <v>262.60000000000002</v>
      </c>
      <c r="Q586" s="25" t="s">
        <v>9077</v>
      </c>
      <c r="R586" s="1" t="str">
        <f t="shared" si="9"/>
        <v>ST10005</v>
      </c>
      <c r="S586" t="str">
        <f>VLOOKUP(R586,Data!$C$2:$D$261,2,0)</f>
        <v>The Kensington Oakville</v>
      </c>
      <c r="T586">
        <f>COUNTIF('Feb 2022'!A:A,D586)+COUNTIF('Mar 2022'!A:A,D586)+COUNTIF('Apr 2022'!A:A,D586)+COUNTIF('May 2022'!A:A,D586)+COUNTIF('June 2022'!A:A,D586)+COUNTIF('July 2022'!A:A,D586)+COUNTIF('Aug 2022'!A:A,D586)+COUNTIF('Sep 2022'!A:A,D586)+COUNTIF('Oct 2022'!A:A,D586)+COUNTIF('Dec 2022'!A:A,D586)</f>
        <v>1</v>
      </c>
      <c r="U586" t="str">
        <f>VLOOKUP(Q586,'Capital Lookup'!A:B,2,FALSE)</f>
        <v>No</v>
      </c>
      <c r="V586" s="2">
        <f>IFERROR(VLOOKUP(LEFT(F586,10),'Find Purchase Orders'!B:J,9,FALSE),"")</f>
        <v>44601</v>
      </c>
      <c r="W586" s="25" t="s">
        <v>7261</v>
      </c>
    </row>
    <row r="587" spans="1:23" hidden="1">
      <c r="A587" s="25" t="s">
        <v>7261</v>
      </c>
      <c r="B587" s="25" t="s">
        <v>8501</v>
      </c>
      <c r="C587" s="25" t="s">
        <v>7264</v>
      </c>
      <c r="D587" s="25" t="s">
        <v>1246</v>
      </c>
      <c r="E587" s="25" t="s">
        <v>8658</v>
      </c>
      <c r="F587" s="25" t="s">
        <v>9078</v>
      </c>
      <c r="G587" s="25" t="s">
        <v>9079</v>
      </c>
      <c r="H587" s="21">
        <v>5534.29</v>
      </c>
      <c r="I587" s="25" t="s">
        <v>7296</v>
      </c>
      <c r="J587" s="25" t="s">
        <v>7288</v>
      </c>
      <c r="K587" s="25" t="s">
        <v>7262</v>
      </c>
      <c r="L587" s="25" t="s">
        <v>7259</v>
      </c>
      <c r="M587" s="21">
        <v>5534.29</v>
      </c>
      <c r="N587" s="21">
        <v>5534.29</v>
      </c>
      <c r="O587" s="21">
        <v>0</v>
      </c>
      <c r="P587" s="21">
        <v>5534.29</v>
      </c>
      <c r="Q587" s="25" t="s">
        <v>9077</v>
      </c>
      <c r="R587" s="1" t="str">
        <f t="shared" si="9"/>
        <v>ST10005</v>
      </c>
      <c r="S587" t="str">
        <f>VLOOKUP(R587,Data!$C$2:$D$261,2,0)</f>
        <v>The Kensington Oakville</v>
      </c>
      <c r="T587">
        <f>COUNTIF('Feb 2022'!A:A,D587)+COUNTIF('Mar 2022'!A:A,D587)+COUNTIF('Apr 2022'!A:A,D587)+COUNTIF('May 2022'!A:A,D587)+COUNTIF('June 2022'!A:A,D587)+COUNTIF('July 2022'!A:A,D587)+COUNTIF('Aug 2022'!A:A,D587)+COUNTIF('Sep 2022'!A:A,D587)+COUNTIF('Oct 2022'!A:A,D587)+COUNTIF('Dec 2022'!A:A,D587)</f>
        <v>1</v>
      </c>
      <c r="U587" t="str">
        <f>VLOOKUP(Q587,'Capital Lookup'!A:B,2,FALSE)</f>
        <v>No</v>
      </c>
      <c r="V587" s="2">
        <f>IFERROR(VLOOKUP(LEFT(F587,10),'Find Purchase Orders'!B:J,9,FALSE),"")</f>
        <v>44601</v>
      </c>
      <c r="W587" s="25" t="s">
        <v>7261</v>
      </c>
    </row>
    <row r="588" spans="1:23" hidden="1">
      <c r="A588" s="25" t="s">
        <v>7261</v>
      </c>
      <c r="B588" s="25" t="s">
        <v>8501</v>
      </c>
      <c r="C588" s="25" t="s">
        <v>7264</v>
      </c>
      <c r="D588" s="25" t="s">
        <v>1247</v>
      </c>
      <c r="E588" s="25" t="s">
        <v>8658</v>
      </c>
      <c r="F588" s="25" t="s">
        <v>9080</v>
      </c>
      <c r="G588" s="25" t="s">
        <v>9081</v>
      </c>
      <c r="H588" s="21">
        <v>4283.21</v>
      </c>
      <c r="I588" s="25" t="s">
        <v>7296</v>
      </c>
      <c r="J588" s="25" t="s">
        <v>7288</v>
      </c>
      <c r="K588" s="25" t="s">
        <v>7262</v>
      </c>
      <c r="L588" s="25" t="s">
        <v>7259</v>
      </c>
      <c r="M588" s="21">
        <v>4283.21</v>
      </c>
      <c r="N588" s="21">
        <v>4283.21</v>
      </c>
      <c r="O588" s="21">
        <v>0</v>
      </c>
      <c r="P588" s="21">
        <v>4283.21</v>
      </c>
      <c r="Q588" s="25" t="s">
        <v>9077</v>
      </c>
      <c r="R588" s="1" t="str">
        <f t="shared" ref="R588:R651" si="10">CONCATENATE("ST",LEFT(B588,5))</f>
        <v>ST10005</v>
      </c>
      <c r="S588" t="str">
        <f>VLOOKUP(R588,Data!$C$2:$D$261,2,0)</f>
        <v>The Kensington Oakville</v>
      </c>
      <c r="T588">
        <f>COUNTIF('Feb 2022'!A:A,D588)+COUNTIF('Mar 2022'!A:A,D588)+COUNTIF('Apr 2022'!A:A,D588)+COUNTIF('May 2022'!A:A,D588)+COUNTIF('June 2022'!A:A,D588)+COUNTIF('July 2022'!A:A,D588)+COUNTIF('Aug 2022'!A:A,D588)+COUNTIF('Sep 2022'!A:A,D588)+COUNTIF('Oct 2022'!A:A,D588)+COUNTIF('Dec 2022'!A:A,D588)</f>
        <v>1</v>
      </c>
      <c r="U588" t="str">
        <f>VLOOKUP(Q588,'Capital Lookup'!A:B,2,FALSE)</f>
        <v>No</v>
      </c>
      <c r="V588" s="2">
        <f>IFERROR(VLOOKUP(LEFT(F588,10),'Find Purchase Orders'!B:J,9,FALSE),"")</f>
        <v>44601</v>
      </c>
      <c r="W588" s="25" t="s">
        <v>7261</v>
      </c>
    </row>
    <row r="589" spans="1:23" hidden="1">
      <c r="A589" s="25" t="s">
        <v>7261</v>
      </c>
      <c r="B589" s="25" t="s">
        <v>8501</v>
      </c>
      <c r="C589" s="25" t="s">
        <v>7264</v>
      </c>
      <c r="D589" s="25" t="s">
        <v>1247</v>
      </c>
      <c r="E589" s="25" t="s">
        <v>8658</v>
      </c>
      <c r="F589" s="25" t="s">
        <v>9082</v>
      </c>
      <c r="G589" s="25" t="s">
        <v>9083</v>
      </c>
      <c r="H589" s="21">
        <v>282.5</v>
      </c>
      <c r="I589" s="25" t="s">
        <v>7296</v>
      </c>
      <c r="J589" s="25" t="s">
        <v>7288</v>
      </c>
      <c r="K589" s="25" t="s">
        <v>7262</v>
      </c>
      <c r="L589" s="25" t="s">
        <v>7259</v>
      </c>
      <c r="M589" s="21">
        <v>282.5</v>
      </c>
      <c r="N589" s="21">
        <v>282.5</v>
      </c>
      <c r="O589" s="21">
        <v>0</v>
      </c>
      <c r="P589" s="21">
        <v>282.5</v>
      </c>
      <c r="Q589" s="25" t="s">
        <v>9077</v>
      </c>
      <c r="R589" s="1" t="str">
        <f t="shared" si="10"/>
        <v>ST10005</v>
      </c>
      <c r="S589" t="str">
        <f>VLOOKUP(R589,Data!$C$2:$D$261,2,0)</f>
        <v>The Kensington Oakville</v>
      </c>
      <c r="T589">
        <f>COUNTIF('Feb 2022'!A:A,D589)+COUNTIF('Mar 2022'!A:A,D589)+COUNTIF('Apr 2022'!A:A,D589)+COUNTIF('May 2022'!A:A,D589)+COUNTIF('June 2022'!A:A,D589)+COUNTIF('July 2022'!A:A,D589)+COUNTIF('Aug 2022'!A:A,D589)+COUNTIF('Sep 2022'!A:A,D589)+COUNTIF('Oct 2022'!A:A,D589)+COUNTIF('Dec 2022'!A:A,D589)</f>
        <v>1</v>
      </c>
      <c r="U589" t="str">
        <f>VLOOKUP(Q589,'Capital Lookup'!A:B,2,FALSE)</f>
        <v>No</v>
      </c>
      <c r="V589" s="2">
        <f>IFERROR(VLOOKUP(LEFT(F589,10),'Find Purchase Orders'!B:J,9,FALSE),"")</f>
        <v>44601</v>
      </c>
      <c r="W589" s="25" t="s">
        <v>7261</v>
      </c>
    </row>
    <row r="590" spans="1:23" hidden="1">
      <c r="A590" s="25" t="s">
        <v>7261</v>
      </c>
      <c r="B590" s="25" t="s">
        <v>8501</v>
      </c>
      <c r="C590" s="25" t="s">
        <v>7264</v>
      </c>
      <c r="D590" s="25" t="s">
        <v>9084</v>
      </c>
      <c r="E590" s="25" t="s">
        <v>8658</v>
      </c>
      <c r="H590" s="21">
        <v>1305.1500000000001</v>
      </c>
      <c r="I590" s="25" t="s">
        <v>7257</v>
      </c>
      <c r="K590" s="25" t="s">
        <v>7289</v>
      </c>
      <c r="L590" s="25" t="s">
        <v>20</v>
      </c>
      <c r="M590" s="22">
        <v>0</v>
      </c>
      <c r="N590" s="22">
        <v>0</v>
      </c>
      <c r="O590" s="21">
        <v>0</v>
      </c>
      <c r="P590" s="21">
        <v>150.15</v>
      </c>
      <c r="Q590" s="25"/>
      <c r="R590" s="1" t="str">
        <f t="shared" si="10"/>
        <v>ST10005</v>
      </c>
      <c r="S590" t="str">
        <f>VLOOKUP(R590,Data!$C$2:$D$261,2,0)</f>
        <v>The Kensington Oakville</v>
      </c>
      <c r="T590">
        <f>COUNTIF('Feb 2022'!A:A,D590)+COUNTIF('Mar 2022'!A:A,D590)+COUNTIF('Apr 2022'!A:A,D590)+COUNTIF('May 2022'!A:A,D590)+COUNTIF('June 2022'!A:A,D590)+COUNTIF('July 2022'!A:A,D590)+COUNTIF('Aug 2022'!A:A,D590)+COUNTIF('Sep 2022'!A:A,D590)+COUNTIF('Oct 2022'!A:A,D590)+COUNTIF('Dec 2022'!A:A,D590)</f>
        <v>0</v>
      </c>
      <c r="U590" t="e">
        <f>VLOOKUP(Q590,'Capital Lookup'!A:B,2,FALSE)</f>
        <v>#N/A</v>
      </c>
      <c r="V590" s="2" t="str">
        <f>IFERROR(VLOOKUP(LEFT(F590,10),'Find Purchase Orders'!B:J,9,FALSE),"")</f>
        <v/>
      </c>
      <c r="W590" s="25" t="s">
        <v>7261</v>
      </c>
    </row>
    <row r="591" spans="1:23" hidden="1">
      <c r="A591" s="25" t="s">
        <v>7313</v>
      </c>
      <c r="B591" s="25" t="s">
        <v>9039</v>
      </c>
      <c r="C591" s="25" t="s">
        <v>8058</v>
      </c>
      <c r="D591" s="25" t="s">
        <v>1040</v>
      </c>
      <c r="E591" s="25" t="s">
        <v>9040</v>
      </c>
      <c r="H591" s="21">
        <v>1220.25</v>
      </c>
      <c r="I591" s="25" t="s">
        <v>7257</v>
      </c>
      <c r="K591" s="25" t="s">
        <v>8817</v>
      </c>
      <c r="L591" s="25" t="s">
        <v>7625</v>
      </c>
      <c r="M591" s="22">
        <v>0</v>
      </c>
      <c r="N591" s="22">
        <v>0</v>
      </c>
      <c r="O591" s="21">
        <v>0</v>
      </c>
      <c r="P591" s="21">
        <v>0</v>
      </c>
      <c r="Q591" s="25" t="s">
        <v>9043</v>
      </c>
      <c r="R591" s="1" t="str">
        <f t="shared" si="10"/>
        <v>ST10205</v>
      </c>
      <c r="S591" t="str">
        <f>VLOOKUP(R591,Data!$C$2:$D$261,2,0)</f>
        <v>Miller Crossing Care Centre</v>
      </c>
      <c r="T591">
        <f>COUNTIF('Feb 2022'!A:A,D591)+COUNTIF('Mar 2022'!A:A,D591)+COUNTIF('Apr 2022'!A:A,D591)+COUNTIF('May 2022'!A:A,D591)+COUNTIF('June 2022'!A:A,D591)+COUNTIF('July 2022'!A:A,D591)+COUNTIF('Aug 2022'!A:A,D591)+COUNTIF('Sep 2022'!A:A,D591)+COUNTIF('Oct 2022'!A:A,D591)+COUNTIF('Dec 2022'!A:A,D591)</f>
        <v>1</v>
      </c>
      <c r="U591" t="str">
        <f>VLOOKUP(Q591,'Capital Lookup'!A:B,2,FALSE)</f>
        <v>No</v>
      </c>
      <c r="V591" s="2" t="str">
        <f>IFERROR(VLOOKUP(LEFT(F591,10),'Find Purchase Orders'!B:J,9,FALSE),"")</f>
        <v/>
      </c>
      <c r="W591" s="25" t="s">
        <v>7261</v>
      </c>
    </row>
    <row r="592" spans="1:23" hidden="1">
      <c r="A592" s="25" t="s">
        <v>7478</v>
      </c>
      <c r="B592" s="25" t="s">
        <v>8088</v>
      </c>
      <c r="C592" s="25" t="s">
        <v>8058</v>
      </c>
      <c r="D592" s="25" t="s">
        <v>9085</v>
      </c>
      <c r="E592" s="25" t="s">
        <v>8443</v>
      </c>
      <c r="H592" s="21">
        <v>9915</v>
      </c>
      <c r="I592" s="25" t="s">
        <v>7257</v>
      </c>
      <c r="K592" s="25" t="s">
        <v>8817</v>
      </c>
      <c r="L592" s="25" t="s">
        <v>8887</v>
      </c>
      <c r="M592" s="22">
        <v>0</v>
      </c>
      <c r="N592" s="22">
        <v>0</v>
      </c>
      <c r="O592" s="21">
        <v>0</v>
      </c>
      <c r="P592" s="21">
        <v>0</v>
      </c>
      <c r="Q592" s="25" t="s">
        <v>9086</v>
      </c>
      <c r="R592" s="1" t="str">
        <f t="shared" si="10"/>
        <v>ST10207</v>
      </c>
      <c r="S592" t="str">
        <f>VLOOKUP(R592,Data!$C$2:$D$261,2,0)</f>
        <v>James Bay Care Centre</v>
      </c>
      <c r="T592">
        <f>COUNTIF('Feb 2022'!A:A,D592)+COUNTIF('Mar 2022'!A:A,D592)+COUNTIF('Apr 2022'!A:A,D592)+COUNTIF('May 2022'!A:A,D592)+COUNTIF('June 2022'!A:A,D592)+COUNTIF('July 2022'!A:A,D592)+COUNTIF('Aug 2022'!A:A,D592)+COUNTIF('Sep 2022'!A:A,D592)+COUNTIF('Oct 2022'!A:A,D592)+COUNTIF('Dec 2022'!A:A,D592)</f>
        <v>0</v>
      </c>
      <c r="U592" t="str">
        <f>VLOOKUP(Q592,'Capital Lookup'!A:B,2,FALSE)</f>
        <v>No</v>
      </c>
      <c r="V592" s="2" t="str">
        <f>IFERROR(VLOOKUP(LEFT(F592,10),'Find Purchase Orders'!B:J,9,FALSE),"")</f>
        <v/>
      </c>
      <c r="W592" s="25" t="s">
        <v>7261</v>
      </c>
    </row>
    <row r="593" spans="1:23" hidden="1">
      <c r="A593" s="25" t="s">
        <v>7478</v>
      </c>
      <c r="B593" s="25" t="s">
        <v>7608</v>
      </c>
      <c r="C593" s="25" t="s">
        <v>7587</v>
      </c>
      <c r="D593" s="25" t="s">
        <v>9087</v>
      </c>
      <c r="E593" s="25" t="s">
        <v>7500</v>
      </c>
      <c r="H593" s="21">
        <v>14464</v>
      </c>
      <c r="I593" s="25" t="s">
        <v>7257</v>
      </c>
      <c r="K593" s="25" t="s">
        <v>7893</v>
      </c>
      <c r="L593" s="25" t="s">
        <v>8119</v>
      </c>
      <c r="M593" s="22">
        <v>0</v>
      </c>
      <c r="N593" s="22">
        <v>0</v>
      </c>
      <c r="O593" s="21">
        <v>0</v>
      </c>
      <c r="P593" s="21">
        <v>1664</v>
      </c>
      <c r="Q593" s="25" t="s">
        <v>9088</v>
      </c>
      <c r="R593" s="1" t="str">
        <f t="shared" si="10"/>
        <v>ST10161</v>
      </c>
      <c r="S593" t="str">
        <f>VLOOKUP(R593,Data!$C$2:$D$261,2,0)</f>
        <v>Longfields Manor</v>
      </c>
      <c r="T593">
        <f>COUNTIF('Feb 2022'!A:A,D593)+COUNTIF('Mar 2022'!A:A,D593)+COUNTIF('Apr 2022'!A:A,D593)+COUNTIF('May 2022'!A:A,D593)+COUNTIF('June 2022'!A:A,D593)+COUNTIF('July 2022'!A:A,D593)+COUNTIF('Aug 2022'!A:A,D593)+COUNTIF('Sep 2022'!A:A,D593)+COUNTIF('Oct 2022'!A:A,D593)+COUNTIF('Dec 2022'!A:A,D593)</f>
        <v>0</v>
      </c>
      <c r="U593" t="str">
        <f>VLOOKUP(Q593,'Capital Lookup'!A:B,2,FALSE)</f>
        <v>No</v>
      </c>
      <c r="V593" s="2" t="str">
        <f>IFERROR(VLOOKUP(LEFT(F593,10),'Find Purchase Orders'!B:J,9,FALSE),"")</f>
        <v/>
      </c>
      <c r="W593" s="25" t="s">
        <v>7261</v>
      </c>
    </row>
    <row r="594" spans="1:23" hidden="1">
      <c r="A594" s="25" t="s">
        <v>7269</v>
      </c>
      <c r="B594" s="25" t="s">
        <v>7828</v>
      </c>
      <c r="C594" s="25" t="s">
        <v>7271</v>
      </c>
      <c r="D594" s="25" t="s">
        <v>1248</v>
      </c>
      <c r="E594" s="25" t="s">
        <v>8140</v>
      </c>
      <c r="F594" s="25" t="s">
        <v>9089</v>
      </c>
      <c r="G594" s="25" t="s">
        <v>9090</v>
      </c>
      <c r="H594" s="21">
        <v>6611.63</v>
      </c>
      <c r="I594" s="25" t="s">
        <v>7296</v>
      </c>
      <c r="J594" s="25" t="s">
        <v>7288</v>
      </c>
      <c r="K594" s="25" t="s">
        <v>9091</v>
      </c>
      <c r="L594" s="25" t="s">
        <v>9092</v>
      </c>
      <c r="M594" s="21">
        <v>6611.63</v>
      </c>
      <c r="N594" s="21">
        <v>6611.63</v>
      </c>
      <c r="O594" s="21">
        <v>0</v>
      </c>
      <c r="P594" s="21">
        <v>6611.63</v>
      </c>
      <c r="Q594" s="25" t="s">
        <v>9093</v>
      </c>
      <c r="R594" s="1" t="str">
        <f t="shared" si="10"/>
        <v>ST10185</v>
      </c>
      <c r="S594" t="str">
        <f>VLOOKUP(R594,Data!$C$2:$D$261,2,0)</f>
        <v>Summit Place</v>
      </c>
      <c r="T594">
        <f>COUNTIF('Feb 2022'!A:A,D594)+COUNTIF('Mar 2022'!A:A,D594)+COUNTIF('Apr 2022'!A:A,D594)+COUNTIF('May 2022'!A:A,D594)+COUNTIF('June 2022'!A:A,D594)+COUNTIF('July 2022'!A:A,D594)+COUNTIF('Aug 2022'!A:A,D594)+COUNTIF('Sep 2022'!A:A,D594)+COUNTIF('Oct 2022'!A:A,D594)+COUNTIF('Dec 2022'!A:A,D594)</f>
        <v>1</v>
      </c>
      <c r="U594" t="str">
        <f>VLOOKUP(Q594,'Capital Lookup'!A:B,2,FALSE)</f>
        <v>No</v>
      </c>
      <c r="V594" s="2">
        <f>IFERROR(VLOOKUP(LEFT(F594,10),'Find Purchase Orders'!B:J,9,FALSE),"")</f>
        <v>44601</v>
      </c>
      <c r="W594" s="25" t="s">
        <v>7261</v>
      </c>
    </row>
    <row r="595" spans="1:23" hidden="1">
      <c r="A595" s="25" t="s">
        <v>7261</v>
      </c>
      <c r="B595" s="25" t="s">
        <v>8093</v>
      </c>
      <c r="C595" s="25" t="s">
        <v>7282</v>
      </c>
      <c r="D595" s="25" t="s">
        <v>1249</v>
      </c>
      <c r="E595" s="25" t="s">
        <v>7500</v>
      </c>
      <c r="F595" s="25" t="s">
        <v>9094</v>
      </c>
      <c r="G595" s="25" t="s">
        <v>9095</v>
      </c>
      <c r="H595" s="21">
        <v>4915.5</v>
      </c>
      <c r="I595" s="25" t="s">
        <v>7296</v>
      </c>
      <c r="J595" s="25" t="s">
        <v>7288</v>
      </c>
      <c r="K595" s="25" t="s">
        <v>7640</v>
      </c>
      <c r="L595" s="25" t="s">
        <v>7763</v>
      </c>
      <c r="M595" s="21">
        <v>4915.5</v>
      </c>
      <c r="N595" s="21">
        <v>4915.5</v>
      </c>
      <c r="O595" s="21">
        <v>0</v>
      </c>
      <c r="P595" s="21">
        <v>4915.5</v>
      </c>
      <c r="Q595" s="25" t="s">
        <v>9096</v>
      </c>
      <c r="R595" s="1" t="str">
        <f t="shared" si="10"/>
        <v>ST10045</v>
      </c>
      <c r="S595" t="str">
        <f>VLOOKUP(R595,Data!$C$2:$D$261,2,0)</f>
        <v>The Edinburgh</v>
      </c>
      <c r="T595">
        <f>COUNTIF('Feb 2022'!A:A,D595)+COUNTIF('Mar 2022'!A:A,D595)+COUNTIF('Apr 2022'!A:A,D595)+COUNTIF('May 2022'!A:A,D595)+COUNTIF('June 2022'!A:A,D595)+COUNTIF('July 2022'!A:A,D595)+COUNTIF('Aug 2022'!A:A,D595)+COUNTIF('Sep 2022'!A:A,D595)+COUNTIF('Oct 2022'!A:A,D595)+COUNTIF('Dec 2022'!A:A,D595)</f>
        <v>1</v>
      </c>
      <c r="U595" t="e">
        <f>VLOOKUP(Q595,'Capital Lookup'!A:B,2,FALSE)</f>
        <v>#N/A</v>
      </c>
      <c r="V595" s="2">
        <f>IFERROR(VLOOKUP(LEFT(F595,10),'Find Purchase Orders'!B:J,9,FALSE),"")</f>
        <v>44601</v>
      </c>
      <c r="W595" s="25" t="s">
        <v>7261</v>
      </c>
    </row>
    <row r="596" spans="1:23" hidden="1">
      <c r="A596" s="25" t="s">
        <v>7313</v>
      </c>
      <c r="B596" s="25" t="s">
        <v>8931</v>
      </c>
      <c r="C596" s="25" t="s">
        <v>7587</v>
      </c>
      <c r="D596" s="25" t="s">
        <v>1250</v>
      </c>
      <c r="E596" s="25" t="s">
        <v>8140</v>
      </c>
      <c r="F596" s="25" t="s">
        <v>9097</v>
      </c>
      <c r="G596" s="25" t="s">
        <v>9098</v>
      </c>
      <c r="H596" s="21">
        <v>5593.44</v>
      </c>
      <c r="I596" s="25" t="s">
        <v>7296</v>
      </c>
      <c r="J596" s="25" t="s">
        <v>7288</v>
      </c>
      <c r="K596" s="25" t="s">
        <v>7591</v>
      </c>
      <c r="L596" s="25" t="s">
        <v>8454</v>
      </c>
      <c r="M596" s="21">
        <v>5593.44</v>
      </c>
      <c r="N596" s="21">
        <v>5593.44</v>
      </c>
      <c r="O596" s="21">
        <v>0</v>
      </c>
      <c r="P596" s="21">
        <v>5593.44</v>
      </c>
      <c r="Q596" s="25" t="s">
        <v>9099</v>
      </c>
      <c r="R596" s="1" t="str">
        <f t="shared" si="10"/>
        <v>ST10174</v>
      </c>
      <c r="S596" t="str">
        <f>VLOOKUP(R596,Data!$C$2:$D$261,2,0)</f>
        <v>Columbia Forest</v>
      </c>
      <c r="T596">
        <f>COUNTIF('Feb 2022'!A:A,D596)+COUNTIF('Mar 2022'!A:A,D596)+COUNTIF('Apr 2022'!A:A,D596)+COUNTIF('May 2022'!A:A,D596)+COUNTIF('June 2022'!A:A,D596)+COUNTIF('July 2022'!A:A,D596)+COUNTIF('Aug 2022'!A:A,D596)+COUNTIF('Sep 2022'!A:A,D596)+COUNTIF('Oct 2022'!A:A,D596)+COUNTIF('Dec 2022'!A:A,D596)</f>
        <v>1</v>
      </c>
      <c r="U596" t="str">
        <f>VLOOKUP(Q596,'Capital Lookup'!A:B,2,FALSE)</f>
        <v>No</v>
      </c>
      <c r="V596" s="2">
        <f>IFERROR(VLOOKUP(LEFT(F596,10),'Find Purchase Orders'!B:J,9,FALSE),"")</f>
        <v>44601</v>
      </c>
      <c r="W596" s="25" t="s">
        <v>7261</v>
      </c>
    </row>
    <row r="597" spans="1:23" hidden="1">
      <c r="A597" s="25" t="s">
        <v>7269</v>
      </c>
      <c r="B597" s="25" t="s">
        <v>7709</v>
      </c>
      <c r="C597" s="25"/>
      <c r="D597" s="25" t="s">
        <v>1251</v>
      </c>
      <c r="E597" s="25" t="s">
        <v>7500</v>
      </c>
      <c r="F597" s="25" t="s">
        <v>9100</v>
      </c>
      <c r="G597" s="25" t="s">
        <v>9101</v>
      </c>
      <c r="H597" s="21">
        <v>1325.77</v>
      </c>
      <c r="I597" s="25" t="s">
        <v>7296</v>
      </c>
      <c r="J597" s="25" t="s">
        <v>7288</v>
      </c>
      <c r="K597" s="25" t="s">
        <v>7495</v>
      </c>
      <c r="L597" s="25" t="s">
        <v>8097</v>
      </c>
      <c r="M597" s="21">
        <v>1325.77</v>
      </c>
      <c r="N597" s="21">
        <v>1325.77</v>
      </c>
      <c r="O597" s="21">
        <v>0</v>
      </c>
      <c r="P597" s="21">
        <v>1325.77</v>
      </c>
      <c r="Q597" s="25" t="s">
        <v>9102</v>
      </c>
      <c r="R597" s="1" t="str">
        <f t="shared" si="10"/>
        <v>ST10335</v>
      </c>
      <c r="S597" t="str">
        <f>VLOOKUP(R597,Data!$C$2:$D$261,2,0)</f>
        <v>Stoneridge Manor</v>
      </c>
      <c r="T597">
        <f>COUNTIF('Feb 2022'!A:A,D597)+COUNTIF('Mar 2022'!A:A,D597)+COUNTIF('Apr 2022'!A:A,D597)+COUNTIF('May 2022'!A:A,D597)+COUNTIF('June 2022'!A:A,D597)+COUNTIF('July 2022'!A:A,D597)+COUNTIF('Aug 2022'!A:A,D597)+COUNTIF('Sep 2022'!A:A,D597)+COUNTIF('Oct 2022'!A:A,D597)+COUNTIF('Dec 2022'!A:A,D597)</f>
        <v>1</v>
      </c>
      <c r="U597" t="str">
        <f>VLOOKUP(Q597,'Capital Lookup'!A:B,2,FALSE)</f>
        <v>No</v>
      </c>
      <c r="V597" s="2">
        <f>IFERROR(VLOOKUP(LEFT(F597,10),'Find Purchase Orders'!B:J,9,FALSE),"")</f>
        <v>44601</v>
      </c>
      <c r="W597" s="25" t="s">
        <v>7261</v>
      </c>
    </row>
    <row r="598" spans="1:23" hidden="1">
      <c r="A598" s="25" t="s">
        <v>7313</v>
      </c>
      <c r="B598" s="25" t="s">
        <v>9103</v>
      </c>
      <c r="C598" s="25" t="s">
        <v>7587</v>
      </c>
      <c r="D598" s="25" t="s">
        <v>1252</v>
      </c>
      <c r="E598" s="25" t="s">
        <v>8140</v>
      </c>
      <c r="F598" s="25" t="s">
        <v>9104</v>
      </c>
      <c r="G598" s="25" t="s">
        <v>9105</v>
      </c>
      <c r="H598" s="21">
        <v>4032.12</v>
      </c>
      <c r="I598" s="25" t="s">
        <v>7296</v>
      </c>
      <c r="J598" s="25" t="s">
        <v>7288</v>
      </c>
      <c r="K598" s="25" t="s">
        <v>7591</v>
      </c>
      <c r="L598" s="25" t="s">
        <v>8736</v>
      </c>
      <c r="M598" s="21">
        <v>4032.12</v>
      </c>
      <c r="N598" s="21">
        <v>4032.12</v>
      </c>
      <c r="O598" s="21">
        <v>0</v>
      </c>
      <c r="P598" s="21">
        <v>4032.12</v>
      </c>
      <c r="Q598" s="25" t="s">
        <v>9106</v>
      </c>
      <c r="R598" s="1" t="str">
        <f t="shared" si="10"/>
        <v>ST10141</v>
      </c>
      <c r="S598" t="str">
        <f>VLOOKUP(R598,Data!$C$2:$D$261,2,0)</f>
        <v>The Meadows</v>
      </c>
      <c r="T598">
        <f>COUNTIF('Feb 2022'!A:A,D598)+COUNTIF('Mar 2022'!A:A,D598)+COUNTIF('Apr 2022'!A:A,D598)+COUNTIF('May 2022'!A:A,D598)+COUNTIF('June 2022'!A:A,D598)+COUNTIF('July 2022'!A:A,D598)+COUNTIF('Aug 2022'!A:A,D598)+COUNTIF('Sep 2022'!A:A,D598)+COUNTIF('Oct 2022'!A:A,D598)+COUNTIF('Dec 2022'!A:A,D598)</f>
        <v>1</v>
      </c>
      <c r="U598" t="str">
        <f>VLOOKUP(Q598,'Capital Lookup'!A:B,2,FALSE)</f>
        <v>No</v>
      </c>
      <c r="V598" s="2">
        <f>IFERROR(VLOOKUP(LEFT(F598,10),'Find Purchase Orders'!B:J,9,FALSE),"")</f>
        <v>44600</v>
      </c>
      <c r="W598" s="25" t="s">
        <v>7261</v>
      </c>
    </row>
    <row r="599" spans="1:23" hidden="1">
      <c r="A599" s="25" t="s">
        <v>7478</v>
      </c>
      <c r="B599" s="25" t="s">
        <v>7608</v>
      </c>
      <c r="C599" s="25" t="s">
        <v>7587</v>
      </c>
      <c r="D599" s="25" t="s">
        <v>1253</v>
      </c>
      <c r="E599" s="25" t="s">
        <v>7500</v>
      </c>
      <c r="F599" s="25" t="s">
        <v>9107</v>
      </c>
      <c r="G599" s="25" t="s">
        <v>9108</v>
      </c>
      <c r="H599" s="21">
        <v>14464</v>
      </c>
      <c r="I599" s="25" t="s">
        <v>7296</v>
      </c>
      <c r="J599" s="25" t="s">
        <v>7288</v>
      </c>
      <c r="K599" s="25" t="s">
        <v>7893</v>
      </c>
      <c r="L599" s="25" t="s">
        <v>8166</v>
      </c>
      <c r="M599" s="21">
        <v>14464</v>
      </c>
      <c r="N599" s="21">
        <v>14481.68</v>
      </c>
      <c r="O599" s="21">
        <v>-17.68</v>
      </c>
      <c r="P599" s="21">
        <v>14464</v>
      </c>
      <c r="Q599" s="25" t="s">
        <v>9109</v>
      </c>
      <c r="R599" s="1" t="str">
        <f t="shared" si="10"/>
        <v>ST10161</v>
      </c>
      <c r="S599" t="str">
        <f>VLOOKUP(R599,Data!$C$2:$D$261,2,0)</f>
        <v>Longfields Manor</v>
      </c>
      <c r="T599">
        <f>COUNTIF('Feb 2022'!A:A,D599)+COUNTIF('Mar 2022'!A:A,D599)+COUNTIF('Apr 2022'!A:A,D599)+COUNTIF('May 2022'!A:A,D599)+COUNTIF('June 2022'!A:A,D599)+COUNTIF('July 2022'!A:A,D599)+COUNTIF('Aug 2022'!A:A,D599)+COUNTIF('Sep 2022'!A:A,D599)+COUNTIF('Oct 2022'!A:A,D599)+COUNTIF('Dec 2022'!A:A,D599)</f>
        <v>1</v>
      </c>
      <c r="U599" t="str">
        <f>VLOOKUP(Q599,'Capital Lookup'!A:B,2,FALSE)</f>
        <v>No</v>
      </c>
      <c r="V599" s="2">
        <f>IFERROR(VLOOKUP(LEFT(F599,10),'Find Purchase Orders'!B:J,9,FALSE),"")</f>
        <v>44602</v>
      </c>
      <c r="W599" s="25" t="s">
        <v>7261</v>
      </c>
    </row>
    <row r="600" spans="1:23" hidden="1">
      <c r="A600" s="25" t="s">
        <v>8607</v>
      </c>
      <c r="B600" s="25" t="s">
        <v>8866</v>
      </c>
      <c r="C600" s="25"/>
      <c r="D600" s="25" t="s">
        <v>9110</v>
      </c>
      <c r="E600" s="25" t="s">
        <v>8868</v>
      </c>
      <c r="F600" s="25" t="s">
        <v>9111</v>
      </c>
      <c r="G600" s="25" t="s">
        <v>9112</v>
      </c>
      <c r="H600" s="21">
        <v>791</v>
      </c>
      <c r="I600" s="25" t="s">
        <v>7296</v>
      </c>
      <c r="J600" s="25" t="s">
        <v>7288</v>
      </c>
      <c r="K600" s="25" t="s">
        <v>7289</v>
      </c>
      <c r="L600" s="25" t="s">
        <v>7259</v>
      </c>
      <c r="M600" s="21">
        <v>791</v>
      </c>
      <c r="N600" s="21">
        <v>791</v>
      </c>
      <c r="O600" s="21">
        <v>0</v>
      </c>
      <c r="P600" s="21">
        <v>791</v>
      </c>
      <c r="Q600" s="25" t="s">
        <v>8871</v>
      </c>
      <c r="R600" s="1" t="str">
        <f t="shared" si="10"/>
        <v>ST10399</v>
      </c>
      <c r="S600" t="e">
        <f>VLOOKUP(R600,Data!$C$2:$D$261,2,0)</f>
        <v>#N/A</v>
      </c>
      <c r="T600">
        <f>COUNTIF('Feb 2022'!A:A,D600)+COUNTIF('Mar 2022'!A:A,D600)+COUNTIF('Apr 2022'!A:A,D600)+COUNTIF('May 2022'!A:A,D600)+COUNTIF('June 2022'!A:A,D600)+COUNTIF('July 2022'!A:A,D600)+COUNTIF('Aug 2022'!A:A,D600)+COUNTIF('Sep 2022'!A:A,D600)+COUNTIF('Oct 2022'!A:A,D600)+COUNTIF('Dec 2022'!A:A,D600)</f>
        <v>0</v>
      </c>
      <c r="U600" t="str">
        <f>VLOOKUP(Q600,'Capital Lookup'!A:B,2,FALSE)</f>
        <v>Yes</v>
      </c>
      <c r="V600" s="2">
        <f>IFERROR(VLOOKUP(LEFT(F600,10),'Find Purchase Orders'!B:J,9,FALSE),"")</f>
        <v>44602</v>
      </c>
      <c r="W600" s="25" t="s">
        <v>7261</v>
      </c>
    </row>
    <row r="601" spans="1:23" hidden="1">
      <c r="A601" s="25" t="s">
        <v>8607</v>
      </c>
      <c r="B601" s="25" t="s">
        <v>8866</v>
      </c>
      <c r="C601" s="25"/>
      <c r="D601" s="25" t="s">
        <v>9110</v>
      </c>
      <c r="E601" s="25" t="s">
        <v>8868</v>
      </c>
      <c r="F601" s="25" t="s">
        <v>9113</v>
      </c>
      <c r="G601" s="25" t="s">
        <v>9114</v>
      </c>
      <c r="H601" s="21">
        <v>1751.5</v>
      </c>
      <c r="I601" s="25" t="s">
        <v>7296</v>
      </c>
      <c r="J601" s="25" t="s">
        <v>7288</v>
      </c>
      <c r="K601" s="25" t="s">
        <v>7289</v>
      </c>
      <c r="L601" s="25" t="s">
        <v>7259</v>
      </c>
      <c r="M601" s="21">
        <v>1751.5</v>
      </c>
      <c r="N601" s="21">
        <v>1751.5</v>
      </c>
      <c r="O601" s="21">
        <v>0</v>
      </c>
      <c r="P601" s="21">
        <v>1751.5</v>
      </c>
      <c r="Q601" s="25" t="s">
        <v>8871</v>
      </c>
      <c r="R601" s="1" t="str">
        <f t="shared" si="10"/>
        <v>ST10399</v>
      </c>
      <c r="S601" t="e">
        <f>VLOOKUP(R601,Data!$C$2:$D$261,2,0)</f>
        <v>#N/A</v>
      </c>
      <c r="T601">
        <f>COUNTIF('Feb 2022'!A:A,D601)+COUNTIF('Mar 2022'!A:A,D601)+COUNTIF('Apr 2022'!A:A,D601)+COUNTIF('May 2022'!A:A,D601)+COUNTIF('June 2022'!A:A,D601)+COUNTIF('July 2022'!A:A,D601)+COUNTIF('Aug 2022'!A:A,D601)+COUNTIF('Sep 2022'!A:A,D601)+COUNTIF('Oct 2022'!A:A,D601)+COUNTIF('Dec 2022'!A:A,D601)</f>
        <v>0</v>
      </c>
      <c r="U601" t="str">
        <f>VLOOKUP(Q601,'Capital Lookup'!A:B,2,FALSE)</f>
        <v>Yes</v>
      </c>
      <c r="V601" s="2">
        <f>IFERROR(VLOOKUP(LEFT(F601,10),'Find Purchase Orders'!B:J,9,FALSE),"")</f>
        <v>44602</v>
      </c>
      <c r="W601" s="25" t="s">
        <v>7261</v>
      </c>
    </row>
    <row r="602" spans="1:23" hidden="1">
      <c r="A602" s="25" t="s">
        <v>7478</v>
      </c>
      <c r="B602" s="25" t="s">
        <v>7586</v>
      </c>
      <c r="C602" s="25" t="s">
        <v>7587</v>
      </c>
      <c r="D602" s="25" t="s">
        <v>1254</v>
      </c>
      <c r="E602" s="25" t="s">
        <v>7500</v>
      </c>
      <c r="F602" s="25" t="s">
        <v>9115</v>
      </c>
      <c r="G602" s="25" t="s">
        <v>9116</v>
      </c>
      <c r="H602" s="21">
        <v>4011.5</v>
      </c>
      <c r="I602" s="25" t="s">
        <v>7296</v>
      </c>
      <c r="J602" s="25" t="s">
        <v>7288</v>
      </c>
      <c r="K602" s="25" t="s">
        <v>8538</v>
      </c>
      <c r="L602" s="25" t="s">
        <v>8244</v>
      </c>
      <c r="M602" s="21">
        <v>4011.5</v>
      </c>
      <c r="N602" s="21">
        <v>4011.5</v>
      </c>
      <c r="O602" s="21">
        <v>0</v>
      </c>
      <c r="P602" s="21">
        <v>4011.5</v>
      </c>
      <c r="Q602" s="25" t="s">
        <v>9117</v>
      </c>
      <c r="R602" s="1" t="str">
        <f t="shared" si="10"/>
        <v>ST10160</v>
      </c>
      <c r="S602" t="str">
        <f>VLOOKUP(R602,Data!$C$2:$D$261,2,0)</f>
        <v>Sherwood Court</v>
      </c>
      <c r="T602">
        <f>COUNTIF('Feb 2022'!A:A,D602)+COUNTIF('Mar 2022'!A:A,D602)+COUNTIF('Apr 2022'!A:A,D602)+COUNTIF('May 2022'!A:A,D602)+COUNTIF('June 2022'!A:A,D602)+COUNTIF('July 2022'!A:A,D602)+COUNTIF('Aug 2022'!A:A,D602)+COUNTIF('Sep 2022'!A:A,D602)+COUNTIF('Oct 2022'!A:A,D602)+COUNTIF('Dec 2022'!A:A,D602)</f>
        <v>1</v>
      </c>
      <c r="U602" t="str">
        <f>VLOOKUP(Q602,'Capital Lookup'!A:B,2,FALSE)</f>
        <v>No</v>
      </c>
      <c r="V602" s="2">
        <f>IFERROR(VLOOKUP(LEFT(F602,10),'Find Purchase Orders'!B:J,9,FALSE),"")</f>
        <v>44601</v>
      </c>
      <c r="W602" s="25" t="s">
        <v>7261</v>
      </c>
    </row>
    <row r="603" spans="1:23" hidden="1">
      <c r="A603" s="25" t="s">
        <v>7252</v>
      </c>
      <c r="B603" s="25" t="s">
        <v>7747</v>
      </c>
      <c r="C603" s="25" t="s">
        <v>7254</v>
      </c>
      <c r="D603" s="25" t="s">
        <v>1255</v>
      </c>
      <c r="E603" s="25" t="s">
        <v>9118</v>
      </c>
      <c r="F603" s="25" t="s">
        <v>9119</v>
      </c>
      <c r="G603" s="25" t="s">
        <v>9120</v>
      </c>
      <c r="H603" s="21">
        <v>8197.82</v>
      </c>
      <c r="I603" s="25" t="s">
        <v>7296</v>
      </c>
      <c r="J603" s="25" t="s">
        <v>7288</v>
      </c>
      <c r="K603" s="25" t="s">
        <v>7262</v>
      </c>
      <c r="L603" s="25" t="s">
        <v>7259</v>
      </c>
      <c r="M603" s="21">
        <v>8197.82</v>
      </c>
      <c r="N603" s="21">
        <v>9661.69</v>
      </c>
      <c r="O603" s="21">
        <v>-1463.87</v>
      </c>
      <c r="P603" s="21">
        <v>8197.82</v>
      </c>
      <c r="Q603" s="25" t="s">
        <v>8854</v>
      </c>
      <c r="R603" s="1" t="str">
        <f t="shared" si="10"/>
        <v>ST10050</v>
      </c>
      <c r="S603" t="str">
        <f>VLOOKUP(R603,Data!$C$2:$D$261,2,0)</f>
        <v>Alta Vista</v>
      </c>
      <c r="T603">
        <f>COUNTIF('Feb 2022'!A:A,D603)+COUNTIF('Mar 2022'!A:A,D603)+COUNTIF('Apr 2022'!A:A,D603)+COUNTIF('May 2022'!A:A,D603)+COUNTIF('June 2022'!A:A,D603)+COUNTIF('July 2022'!A:A,D603)+COUNTIF('Aug 2022'!A:A,D603)+COUNTIF('Sep 2022'!A:A,D603)+COUNTIF('Oct 2022'!A:A,D603)+COUNTIF('Dec 2022'!A:A,D603)</f>
        <v>1</v>
      </c>
      <c r="U603" t="str">
        <f>VLOOKUP(Q603,'Capital Lookup'!A:B,2,FALSE)</f>
        <v>No</v>
      </c>
      <c r="V603" s="2">
        <f>IFERROR(VLOOKUP(LEFT(F603,10),'Find Purchase Orders'!B:J,9,FALSE),"")</f>
        <v>44615</v>
      </c>
      <c r="W603" s="25" t="s">
        <v>7261</v>
      </c>
    </row>
    <row r="604" spans="1:23" hidden="1">
      <c r="A604" s="25" t="s">
        <v>7252</v>
      </c>
      <c r="B604" s="25" t="s">
        <v>7747</v>
      </c>
      <c r="C604" s="25" t="s">
        <v>7254</v>
      </c>
      <c r="D604" s="25" t="s">
        <v>1255</v>
      </c>
      <c r="E604" s="25" t="s">
        <v>9118</v>
      </c>
      <c r="F604" s="25" t="s">
        <v>9121</v>
      </c>
      <c r="G604" s="25" t="s">
        <v>9122</v>
      </c>
      <c r="H604" s="21">
        <v>230.8</v>
      </c>
      <c r="I604" s="25" t="s">
        <v>7296</v>
      </c>
      <c r="J604" s="25" t="s">
        <v>7288</v>
      </c>
      <c r="K604" s="25" t="s">
        <v>7262</v>
      </c>
      <c r="L604" s="25" t="s">
        <v>7259</v>
      </c>
      <c r="M604" s="21">
        <v>230.8</v>
      </c>
      <c r="N604" s="21">
        <v>230.8</v>
      </c>
      <c r="O604" s="21">
        <v>0</v>
      </c>
      <c r="P604" s="21">
        <v>230.8</v>
      </c>
      <c r="Q604" s="25" t="s">
        <v>8854</v>
      </c>
      <c r="R604" s="1" t="str">
        <f t="shared" si="10"/>
        <v>ST10050</v>
      </c>
      <c r="S604" t="str">
        <f>VLOOKUP(R604,Data!$C$2:$D$261,2,0)</f>
        <v>Alta Vista</v>
      </c>
      <c r="T604">
        <f>COUNTIF('Feb 2022'!A:A,D604)+COUNTIF('Mar 2022'!A:A,D604)+COUNTIF('Apr 2022'!A:A,D604)+COUNTIF('May 2022'!A:A,D604)+COUNTIF('June 2022'!A:A,D604)+COUNTIF('July 2022'!A:A,D604)+COUNTIF('Aug 2022'!A:A,D604)+COUNTIF('Sep 2022'!A:A,D604)+COUNTIF('Oct 2022'!A:A,D604)+COUNTIF('Dec 2022'!A:A,D604)</f>
        <v>1</v>
      </c>
      <c r="U604" t="str">
        <f>VLOOKUP(Q604,'Capital Lookup'!A:B,2,FALSE)</f>
        <v>No</v>
      </c>
      <c r="V604" s="2">
        <f>IFERROR(VLOOKUP(LEFT(F604,10),'Find Purchase Orders'!B:J,9,FALSE),"")</f>
        <v>44615</v>
      </c>
      <c r="W604" s="25" t="s">
        <v>7261</v>
      </c>
    </row>
    <row r="605" spans="1:23" hidden="1">
      <c r="A605" s="25" t="s">
        <v>7252</v>
      </c>
      <c r="B605" s="25" t="s">
        <v>7747</v>
      </c>
      <c r="C605" s="25" t="s">
        <v>7254</v>
      </c>
      <c r="D605" s="25" t="s">
        <v>1257</v>
      </c>
      <c r="E605" s="25" t="s">
        <v>9118</v>
      </c>
      <c r="F605" s="25" t="s">
        <v>9123</v>
      </c>
      <c r="G605" s="25" t="s">
        <v>9124</v>
      </c>
      <c r="H605" s="21">
        <v>729.51</v>
      </c>
      <c r="I605" s="25" t="s">
        <v>7296</v>
      </c>
      <c r="J605" s="25" t="s">
        <v>7288</v>
      </c>
      <c r="K605" s="25" t="s">
        <v>7289</v>
      </c>
      <c r="L605" s="25" t="s">
        <v>7259</v>
      </c>
      <c r="M605" s="21">
        <v>729.51</v>
      </c>
      <c r="N605" s="21">
        <v>729.51</v>
      </c>
      <c r="O605" s="21">
        <v>0</v>
      </c>
      <c r="P605" s="21">
        <v>729.51</v>
      </c>
      <c r="Q605" s="25" t="s">
        <v>8854</v>
      </c>
      <c r="R605" s="1" t="str">
        <f t="shared" si="10"/>
        <v>ST10050</v>
      </c>
      <c r="S605" t="str">
        <f>VLOOKUP(R605,Data!$C$2:$D$261,2,0)</f>
        <v>Alta Vista</v>
      </c>
      <c r="T605">
        <f>COUNTIF('Feb 2022'!A:A,D605)+COUNTIF('Mar 2022'!A:A,D605)+COUNTIF('Apr 2022'!A:A,D605)+COUNTIF('May 2022'!A:A,D605)+COUNTIF('June 2022'!A:A,D605)+COUNTIF('July 2022'!A:A,D605)+COUNTIF('Aug 2022'!A:A,D605)+COUNTIF('Sep 2022'!A:A,D605)+COUNTIF('Oct 2022'!A:A,D605)+COUNTIF('Dec 2022'!A:A,D605)</f>
        <v>1</v>
      </c>
      <c r="U605" t="str">
        <f>VLOOKUP(Q605,'Capital Lookup'!A:B,2,FALSE)</f>
        <v>No</v>
      </c>
      <c r="V605" s="2">
        <f>IFERROR(VLOOKUP(LEFT(F605,10),'Find Purchase Orders'!B:J,9,FALSE),"")</f>
        <v>44600</v>
      </c>
      <c r="W605" s="25" t="s">
        <v>7261</v>
      </c>
    </row>
    <row r="606" spans="1:23" hidden="1">
      <c r="A606" s="25" t="s">
        <v>7252</v>
      </c>
      <c r="B606" s="25" t="s">
        <v>7747</v>
      </c>
      <c r="C606" s="25" t="s">
        <v>7254</v>
      </c>
      <c r="D606" s="25" t="s">
        <v>1259</v>
      </c>
      <c r="E606" s="25" t="s">
        <v>9118</v>
      </c>
      <c r="F606" s="25" t="s">
        <v>9125</v>
      </c>
      <c r="G606" s="25" t="s">
        <v>9126</v>
      </c>
      <c r="H606" s="21">
        <v>9666.73</v>
      </c>
      <c r="I606" s="25" t="s">
        <v>7296</v>
      </c>
      <c r="J606" s="25" t="s">
        <v>7288</v>
      </c>
      <c r="K606" s="25" t="s">
        <v>7262</v>
      </c>
      <c r="L606" s="25" t="s">
        <v>7259</v>
      </c>
      <c r="M606" s="21">
        <v>9666.73</v>
      </c>
      <c r="N606" s="21">
        <v>12087.48</v>
      </c>
      <c r="O606" s="21">
        <v>-2420.75</v>
      </c>
      <c r="P606" s="21">
        <v>9666.73</v>
      </c>
      <c r="Q606" s="25" t="s">
        <v>8854</v>
      </c>
      <c r="R606" s="1" t="str">
        <f t="shared" si="10"/>
        <v>ST10050</v>
      </c>
      <c r="S606" t="str">
        <f>VLOOKUP(R606,Data!$C$2:$D$261,2,0)</f>
        <v>Alta Vista</v>
      </c>
      <c r="T606">
        <f>COUNTIF('Feb 2022'!A:A,D606)+COUNTIF('Mar 2022'!A:A,D606)+COUNTIF('Apr 2022'!A:A,D606)+COUNTIF('May 2022'!A:A,D606)+COUNTIF('June 2022'!A:A,D606)+COUNTIF('July 2022'!A:A,D606)+COUNTIF('Aug 2022'!A:A,D606)+COUNTIF('Sep 2022'!A:A,D606)+COUNTIF('Oct 2022'!A:A,D606)+COUNTIF('Dec 2022'!A:A,D606)</f>
        <v>1</v>
      </c>
      <c r="U606" t="str">
        <f>VLOOKUP(Q606,'Capital Lookup'!A:B,2,FALSE)</f>
        <v>No</v>
      </c>
      <c r="V606" s="2">
        <f>IFERROR(VLOOKUP(LEFT(F606,10),'Find Purchase Orders'!B:J,9,FALSE),"")</f>
        <v>44615</v>
      </c>
      <c r="W606" s="25" t="s">
        <v>7261</v>
      </c>
    </row>
    <row r="607" spans="1:23" hidden="1">
      <c r="A607" s="25" t="s">
        <v>7252</v>
      </c>
      <c r="B607" s="25" t="s">
        <v>7747</v>
      </c>
      <c r="C607" s="25" t="s">
        <v>7254</v>
      </c>
      <c r="D607" s="25" t="s">
        <v>1261</v>
      </c>
      <c r="E607" s="25" t="s">
        <v>9118</v>
      </c>
      <c r="F607" s="25" t="s">
        <v>9127</v>
      </c>
      <c r="G607" s="25" t="s">
        <v>9128</v>
      </c>
      <c r="H607" s="21">
        <v>5425.38</v>
      </c>
      <c r="I607" s="25" t="s">
        <v>7296</v>
      </c>
      <c r="J607" s="25" t="s">
        <v>7288</v>
      </c>
      <c r="K607" s="25" t="s">
        <v>7262</v>
      </c>
      <c r="L607" s="25" t="s">
        <v>7259</v>
      </c>
      <c r="M607" s="21">
        <v>5425.38</v>
      </c>
      <c r="N607" s="21">
        <v>6889.54</v>
      </c>
      <c r="O607" s="21">
        <v>-1464.16</v>
      </c>
      <c r="P607" s="21">
        <v>5425.38</v>
      </c>
      <c r="Q607" s="25" t="s">
        <v>8854</v>
      </c>
      <c r="R607" s="1" t="str">
        <f t="shared" si="10"/>
        <v>ST10050</v>
      </c>
      <c r="S607" t="str">
        <f>VLOOKUP(R607,Data!$C$2:$D$261,2,0)</f>
        <v>Alta Vista</v>
      </c>
      <c r="T607">
        <f>COUNTIF('Feb 2022'!A:A,D607)+COUNTIF('Mar 2022'!A:A,D607)+COUNTIF('Apr 2022'!A:A,D607)+COUNTIF('May 2022'!A:A,D607)+COUNTIF('June 2022'!A:A,D607)+COUNTIF('July 2022'!A:A,D607)+COUNTIF('Aug 2022'!A:A,D607)+COUNTIF('Sep 2022'!A:A,D607)+COUNTIF('Oct 2022'!A:A,D607)+COUNTIF('Dec 2022'!A:A,D607)</f>
        <v>1</v>
      </c>
      <c r="U607" t="str">
        <f>VLOOKUP(Q607,'Capital Lookup'!A:B,2,FALSE)</f>
        <v>No</v>
      </c>
      <c r="V607" s="2">
        <f>IFERROR(VLOOKUP(LEFT(F607,10),'Find Purchase Orders'!B:J,9,FALSE),"")</f>
        <v>44615</v>
      </c>
      <c r="W607" s="25" t="s">
        <v>7261</v>
      </c>
    </row>
    <row r="608" spans="1:23" hidden="1">
      <c r="A608" s="25" t="s">
        <v>7252</v>
      </c>
      <c r="B608" s="25" t="s">
        <v>7747</v>
      </c>
      <c r="C608" s="25" t="s">
        <v>7254</v>
      </c>
      <c r="D608" s="25" t="s">
        <v>1263</v>
      </c>
      <c r="E608" s="25" t="s">
        <v>9118</v>
      </c>
      <c r="F608" s="25" t="s">
        <v>9129</v>
      </c>
      <c r="G608" s="25" t="s">
        <v>9130</v>
      </c>
      <c r="H608" s="21">
        <v>2873.13</v>
      </c>
      <c r="I608" s="25" t="s">
        <v>7296</v>
      </c>
      <c r="J608" s="25" t="s">
        <v>7288</v>
      </c>
      <c r="K608" s="25" t="s">
        <v>7262</v>
      </c>
      <c r="L608" s="25" t="s">
        <v>7259</v>
      </c>
      <c r="M608" s="21">
        <v>2873.13</v>
      </c>
      <c r="N608" s="21">
        <v>7210.14</v>
      </c>
      <c r="O608" s="21">
        <v>-4337.01</v>
      </c>
      <c r="P608" s="21">
        <v>2873.13</v>
      </c>
      <c r="Q608" s="25" t="s">
        <v>8854</v>
      </c>
      <c r="R608" s="1" t="str">
        <f t="shared" si="10"/>
        <v>ST10050</v>
      </c>
      <c r="S608" t="str">
        <f>VLOOKUP(R608,Data!$C$2:$D$261,2,0)</f>
        <v>Alta Vista</v>
      </c>
      <c r="T608">
        <f>COUNTIF('Feb 2022'!A:A,D608)+COUNTIF('Mar 2022'!A:A,D608)+COUNTIF('Apr 2022'!A:A,D608)+COUNTIF('May 2022'!A:A,D608)+COUNTIF('June 2022'!A:A,D608)+COUNTIF('July 2022'!A:A,D608)+COUNTIF('Aug 2022'!A:A,D608)+COUNTIF('Sep 2022'!A:A,D608)+COUNTIF('Oct 2022'!A:A,D608)+COUNTIF('Dec 2022'!A:A,D608)</f>
        <v>1</v>
      </c>
      <c r="U608" t="str">
        <f>VLOOKUP(Q608,'Capital Lookup'!A:B,2,FALSE)</f>
        <v>No</v>
      </c>
      <c r="V608" s="2">
        <f>IFERROR(VLOOKUP(LEFT(F608,10),'Find Purchase Orders'!B:J,9,FALSE),"")</f>
        <v>44615</v>
      </c>
      <c r="W608" s="25" t="s">
        <v>7261</v>
      </c>
    </row>
    <row r="609" spans="1:23" hidden="1">
      <c r="A609" s="25" t="s">
        <v>7252</v>
      </c>
      <c r="B609" s="25" t="s">
        <v>7747</v>
      </c>
      <c r="C609" s="25" t="s">
        <v>7254</v>
      </c>
      <c r="D609" s="25" t="s">
        <v>1263</v>
      </c>
      <c r="E609" s="25" t="s">
        <v>9118</v>
      </c>
      <c r="F609" s="25" t="s">
        <v>9131</v>
      </c>
      <c r="G609" s="25" t="s">
        <v>9132</v>
      </c>
      <c r="H609" s="21">
        <v>211.54</v>
      </c>
      <c r="I609" s="25" t="s">
        <v>7296</v>
      </c>
      <c r="J609" s="25" t="s">
        <v>7288</v>
      </c>
      <c r="K609" s="25" t="s">
        <v>7262</v>
      </c>
      <c r="L609" s="25" t="s">
        <v>7259</v>
      </c>
      <c r="M609" s="21">
        <v>211.54</v>
      </c>
      <c r="N609" s="21">
        <v>423.08</v>
      </c>
      <c r="O609" s="21">
        <v>-211.54</v>
      </c>
      <c r="P609" s="21">
        <v>211.54</v>
      </c>
      <c r="Q609" s="25" t="s">
        <v>8854</v>
      </c>
      <c r="R609" s="1" t="str">
        <f t="shared" si="10"/>
        <v>ST10050</v>
      </c>
      <c r="S609" t="str">
        <f>VLOOKUP(R609,Data!$C$2:$D$261,2,0)</f>
        <v>Alta Vista</v>
      </c>
      <c r="T609">
        <f>COUNTIF('Feb 2022'!A:A,D609)+COUNTIF('Mar 2022'!A:A,D609)+COUNTIF('Apr 2022'!A:A,D609)+COUNTIF('May 2022'!A:A,D609)+COUNTIF('June 2022'!A:A,D609)+COUNTIF('July 2022'!A:A,D609)+COUNTIF('Aug 2022'!A:A,D609)+COUNTIF('Sep 2022'!A:A,D609)+COUNTIF('Oct 2022'!A:A,D609)+COUNTIF('Dec 2022'!A:A,D609)</f>
        <v>1</v>
      </c>
      <c r="U609" t="str">
        <f>VLOOKUP(Q609,'Capital Lookup'!A:B,2,FALSE)</f>
        <v>No</v>
      </c>
      <c r="V609" s="2">
        <f>IFERROR(VLOOKUP(LEFT(F609,10),'Find Purchase Orders'!B:J,9,FALSE),"")</f>
        <v>44615</v>
      </c>
      <c r="W609" s="25" t="s">
        <v>7261</v>
      </c>
    </row>
    <row r="610" spans="1:23" hidden="1">
      <c r="A610" s="25" t="s">
        <v>7313</v>
      </c>
      <c r="B610" s="25" t="s">
        <v>8931</v>
      </c>
      <c r="C610" s="25" t="s">
        <v>7587</v>
      </c>
      <c r="D610" s="25" t="s">
        <v>1265</v>
      </c>
      <c r="E610" s="25" t="s">
        <v>8140</v>
      </c>
      <c r="F610" s="25" t="s">
        <v>9133</v>
      </c>
      <c r="G610" s="25" t="s">
        <v>9134</v>
      </c>
      <c r="H610" s="21">
        <v>5723.45</v>
      </c>
      <c r="I610" s="25" t="s">
        <v>7296</v>
      </c>
      <c r="J610" s="25" t="s">
        <v>7288</v>
      </c>
      <c r="K610" s="25" t="s">
        <v>7579</v>
      </c>
      <c r="L610" s="25" t="s">
        <v>7580</v>
      </c>
      <c r="M610" s="21">
        <v>5723.45</v>
      </c>
      <c r="N610" s="21">
        <v>5757.35</v>
      </c>
      <c r="O610" s="21">
        <v>-33.9</v>
      </c>
      <c r="P610" s="21">
        <v>5723.45</v>
      </c>
      <c r="Q610" s="25" t="s">
        <v>9135</v>
      </c>
      <c r="R610" s="1" t="str">
        <f t="shared" si="10"/>
        <v>ST10174</v>
      </c>
      <c r="S610" t="str">
        <f>VLOOKUP(R610,Data!$C$2:$D$261,2,0)</f>
        <v>Columbia Forest</v>
      </c>
      <c r="T610">
        <f>COUNTIF('Feb 2022'!A:A,D610)+COUNTIF('Mar 2022'!A:A,D610)+COUNTIF('Apr 2022'!A:A,D610)+COUNTIF('May 2022'!A:A,D610)+COUNTIF('June 2022'!A:A,D610)+COUNTIF('July 2022'!A:A,D610)+COUNTIF('Aug 2022'!A:A,D610)+COUNTIF('Sep 2022'!A:A,D610)+COUNTIF('Oct 2022'!A:A,D610)+COUNTIF('Dec 2022'!A:A,D610)</f>
        <v>1</v>
      </c>
      <c r="U610" t="str">
        <f>VLOOKUP(Q610,'Capital Lookup'!A:B,2,FALSE)</f>
        <v>No</v>
      </c>
      <c r="V610" s="2">
        <f>IFERROR(VLOOKUP(LEFT(F610,10),'Find Purchase Orders'!B:J,9,FALSE),"")</f>
        <v>44602</v>
      </c>
      <c r="W610" s="25" t="s">
        <v>7261</v>
      </c>
    </row>
    <row r="611" spans="1:23" hidden="1">
      <c r="A611" s="25" t="s">
        <v>7261</v>
      </c>
      <c r="B611" s="25" t="s">
        <v>8307</v>
      </c>
      <c r="C611" s="25" t="s">
        <v>7264</v>
      </c>
      <c r="D611" s="25" t="s">
        <v>1266</v>
      </c>
      <c r="E611" s="25" t="s">
        <v>8577</v>
      </c>
      <c r="F611" s="25" t="s">
        <v>9136</v>
      </c>
      <c r="G611" s="25" t="s">
        <v>9137</v>
      </c>
      <c r="H611" s="21">
        <v>16483.5</v>
      </c>
      <c r="I611" s="25" t="s">
        <v>7296</v>
      </c>
      <c r="J611" s="25" t="s">
        <v>7288</v>
      </c>
      <c r="K611" s="25" t="s">
        <v>7495</v>
      </c>
      <c r="L611" s="25" t="s">
        <v>7517</v>
      </c>
      <c r="M611" s="21">
        <v>16483.5</v>
      </c>
      <c r="N611" s="21">
        <v>16483.5</v>
      </c>
      <c r="O611" s="21">
        <v>0</v>
      </c>
      <c r="P611" s="21">
        <v>16483.5</v>
      </c>
      <c r="Q611" s="25" t="s">
        <v>9138</v>
      </c>
      <c r="R611" s="1" t="str">
        <f t="shared" si="10"/>
        <v>ST10082</v>
      </c>
      <c r="S611" t="str">
        <f>VLOOKUP(R611,Data!$C$2:$D$261,2,0)</f>
        <v>The Franklin</v>
      </c>
      <c r="T611">
        <f>COUNTIF('Feb 2022'!A:A,D611)+COUNTIF('Mar 2022'!A:A,D611)+COUNTIF('Apr 2022'!A:A,D611)+COUNTIF('May 2022'!A:A,D611)+COUNTIF('June 2022'!A:A,D611)+COUNTIF('July 2022'!A:A,D611)+COUNTIF('Aug 2022'!A:A,D611)+COUNTIF('Sep 2022'!A:A,D611)+COUNTIF('Oct 2022'!A:A,D611)+COUNTIF('Dec 2022'!A:A,D611)</f>
        <v>1</v>
      </c>
      <c r="U611" t="str">
        <f>VLOOKUP(Q611,'Capital Lookup'!A:B,2,FALSE)</f>
        <v>No</v>
      </c>
      <c r="V611" s="2">
        <f>IFERROR(VLOOKUP(LEFT(F611,10),'Find Purchase Orders'!B:J,9,FALSE),"")</f>
        <v>44603</v>
      </c>
      <c r="W611" s="25" t="s">
        <v>7261</v>
      </c>
    </row>
    <row r="612" spans="1:23" hidden="1">
      <c r="A612" s="25" t="s">
        <v>7269</v>
      </c>
      <c r="B612" s="25" t="s">
        <v>8259</v>
      </c>
      <c r="C612" s="25" t="s">
        <v>8260</v>
      </c>
      <c r="D612" s="25" t="s">
        <v>9139</v>
      </c>
      <c r="E612" s="25" t="s">
        <v>8591</v>
      </c>
      <c r="F612" s="25" t="s">
        <v>9140</v>
      </c>
      <c r="G612" s="25" t="s">
        <v>9141</v>
      </c>
      <c r="H612" s="21">
        <v>548.04999999999995</v>
      </c>
      <c r="I612" s="25" t="s">
        <v>7296</v>
      </c>
      <c r="J612" s="25" t="s">
        <v>7288</v>
      </c>
      <c r="K612" s="25" t="s">
        <v>8592</v>
      </c>
      <c r="L612" s="25" t="s">
        <v>9142</v>
      </c>
      <c r="M612" s="21">
        <v>548.04999999999995</v>
      </c>
      <c r="N612" s="21">
        <v>548.04999999999995</v>
      </c>
      <c r="O612" s="21">
        <v>0</v>
      </c>
      <c r="P612" s="21">
        <v>548.04999999999995</v>
      </c>
      <c r="Q612" s="25" t="s">
        <v>9143</v>
      </c>
      <c r="R612" s="1" t="str">
        <f t="shared" si="10"/>
        <v>ST10260</v>
      </c>
      <c r="S612" t="str">
        <f>VLOOKUP(R612,Data!$C$2:$D$261,2,0)</f>
        <v>Support Office</v>
      </c>
      <c r="T612">
        <f>COUNTIF('Feb 2022'!A:A,D612)+COUNTIF('Mar 2022'!A:A,D612)+COUNTIF('Apr 2022'!A:A,D612)+COUNTIF('May 2022'!A:A,D612)+COUNTIF('June 2022'!A:A,D612)+COUNTIF('July 2022'!A:A,D612)+COUNTIF('Aug 2022'!A:A,D612)+COUNTIF('Sep 2022'!A:A,D612)+COUNTIF('Oct 2022'!A:A,D612)+COUNTIF('Dec 2022'!A:A,D612)</f>
        <v>0</v>
      </c>
      <c r="U612" t="str">
        <f>VLOOKUP(Q612,'Capital Lookup'!A:B,2,FALSE)</f>
        <v>Yes</v>
      </c>
      <c r="V612" s="2">
        <f>IFERROR(VLOOKUP(LEFT(F612,10),'Find Purchase Orders'!B:J,9,FALSE),"")</f>
        <v>44609</v>
      </c>
      <c r="W612" s="25" t="s">
        <v>7261</v>
      </c>
    </row>
    <row r="613" spans="1:23" hidden="1">
      <c r="A613" s="25" t="s">
        <v>7261</v>
      </c>
      <c r="B613" s="25" t="s">
        <v>9144</v>
      </c>
      <c r="C613" s="25" t="s">
        <v>7264</v>
      </c>
      <c r="D613" s="25" t="s">
        <v>1267</v>
      </c>
      <c r="E613" s="25" t="s">
        <v>8577</v>
      </c>
      <c r="F613" s="25" t="s">
        <v>9145</v>
      </c>
      <c r="G613" s="25" t="s">
        <v>9146</v>
      </c>
      <c r="H613" s="21">
        <v>16983</v>
      </c>
      <c r="I613" s="25" t="s">
        <v>7296</v>
      </c>
      <c r="J613" s="25" t="s">
        <v>7288</v>
      </c>
      <c r="K613" s="25" t="s">
        <v>7495</v>
      </c>
      <c r="L613" s="25" t="s">
        <v>8299</v>
      </c>
      <c r="M613" s="21">
        <v>16983</v>
      </c>
      <c r="N613" s="21">
        <v>16983</v>
      </c>
      <c r="O613" s="21">
        <v>0</v>
      </c>
      <c r="P613" s="21">
        <v>16983</v>
      </c>
      <c r="Q613" s="25" t="s">
        <v>9147</v>
      </c>
      <c r="R613" s="1" t="str">
        <f t="shared" si="10"/>
        <v>ST10085</v>
      </c>
      <c r="S613" t="str">
        <f>VLOOKUP(R613,Data!$C$2:$D$261,2,0)</f>
        <v>Bentley Regina</v>
      </c>
      <c r="T613">
        <f>COUNTIF('Feb 2022'!A:A,D613)+COUNTIF('Mar 2022'!A:A,D613)+COUNTIF('Apr 2022'!A:A,D613)+COUNTIF('May 2022'!A:A,D613)+COUNTIF('June 2022'!A:A,D613)+COUNTIF('July 2022'!A:A,D613)+COUNTIF('Aug 2022'!A:A,D613)+COUNTIF('Sep 2022'!A:A,D613)+COUNTIF('Oct 2022'!A:A,D613)+COUNTIF('Dec 2022'!A:A,D613)</f>
        <v>1</v>
      </c>
      <c r="U613" t="str">
        <f>VLOOKUP(Q613,'Capital Lookup'!A:B,2,FALSE)</f>
        <v>No</v>
      </c>
      <c r="V613" s="2">
        <f>IFERROR(VLOOKUP(LEFT(F613,10),'Find Purchase Orders'!B:J,9,FALSE),"")</f>
        <v>44603</v>
      </c>
      <c r="W613" s="25" t="s">
        <v>7261</v>
      </c>
    </row>
    <row r="614" spans="1:23" hidden="1">
      <c r="A614" s="25" t="s">
        <v>8814</v>
      </c>
      <c r="B614" s="25" t="s">
        <v>8088</v>
      </c>
      <c r="C614" s="25" t="s">
        <v>8058</v>
      </c>
      <c r="D614" s="25" t="s">
        <v>9148</v>
      </c>
      <c r="E614" s="25"/>
      <c r="H614" s="21">
        <v>9913</v>
      </c>
      <c r="I614" s="25" t="s">
        <v>7257</v>
      </c>
      <c r="K614" s="25" t="s">
        <v>8817</v>
      </c>
      <c r="L614" s="25" t="s">
        <v>8887</v>
      </c>
      <c r="M614" s="22">
        <v>0</v>
      </c>
      <c r="N614" s="22">
        <v>0</v>
      </c>
      <c r="O614" s="21">
        <v>0</v>
      </c>
      <c r="P614" s="21">
        <v>0</v>
      </c>
      <c r="Q614" s="25" t="s">
        <v>9086</v>
      </c>
      <c r="R614" s="1" t="str">
        <f t="shared" si="10"/>
        <v>ST10207</v>
      </c>
      <c r="S614" t="str">
        <f>VLOOKUP(R614,Data!$C$2:$D$261,2,0)</f>
        <v>James Bay Care Centre</v>
      </c>
      <c r="T614">
        <f>COUNTIF('Feb 2022'!A:A,D614)+COUNTIF('Mar 2022'!A:A,D614)+COUNTIF('Apr 2022'!A:A,D614)+COUNTIF('May 2022'!A:A,D614)+COUNTIF('June 2022'!A:A,D614)+COUNTIF('July 2022'!A:A,D614)+COUNTIF('Aug 2022'!A:A,D614)+COUNTIF('Sep 2022'!A:A,D614)+COUNTIF('Oct 2022'!A:A,D614)+COUNTIF('Dec 2022'!A:A,D614)</f>
        <v>0</v>
      </c>
      <c r="U614" t="str">
        <f>VLOOKUP(Q614,'Capital Lookup'!A:B,2,FALSE)</f>
        <v>No</v>
      </c>
      <c r="V614" s="2" t="str">
        <f>IFERROR(VLOOKUP(LEFT(F614,10),'Find Purchase Orders'!B:J,9,FALSE),"")</f>
        <v/>
      </c>
      <c r="W614" s="25" t="s">
        <v>7261</v>
      </c>
    </row>
    <row r="615" spans="1:23" hidden="1">
      <c r="A615" s="25" t="s">
        <v>7261</v>
      </c>
      <c r="B615" s="25" t="s">
        <v>9149</v>
      </c>
      <c r="C615" s="25" t="s">
        <v>7264</v>
      </c>
      <c r="D615" s="25" t="s">
        <v>1268</v>
      </c>
      <c r="E615" s="25" t="s">
        <v>9150</v>
      </c>
      <c r="F615" s="25" t="s">
        <v>9151</v>
      </c>
      <c r="G615" s="25" t="s">
        <v>9152</v>
      </c>
      <c r="H615" s="21">
        <v>2485.46</v>
      </c>
      <c r="I615" s="25" t="s">
        <v>7296</v>
      </c>
      <c r="J615" s="25" t="s">
        <v>7288</v>
      </c>
      <c r="K615" s="25" t="s">
        <v>7262</v>
      </c>
      <c r="L615" s="25" t="s">
        <v>7259</v>
      </c>
      <c r="M615" s="21">
        <v>2485.46</v>
      </c>
      <c r="N615" s="22">
        <v>0</v>
      </c>
      <c r="O615" s="21">
        <v>2485.46</v>
      </c>
      <c r="P615" s="21">
        <v>2485.46</v>
      </c>
      <c r="Q615" s="25" t="s">
        <v>9153</v>
      </c>
      <c r="R615" s="1" t="str">
        <f t="shared" si="10"/>
        <v>ST10058</v>
      </c>
      <c r="S615" t="str">
        <f>VLOOKUP(R615,Data!$C$2:$D$261,2,0)</f>
        <v>Parkwood Place</v>
      </c>
      <c r="T615">
        <f>COUNTIF('Feb 2022'!A:A,D615)+COUNTIF('Mar 2022'!A:A,D615)+COUNTIF('Apr 2022'!A:A,D615)+COUNTIF('May 2022'!A:A,D615)+COUNTIF('June 2022'!A:A,D615)+COUNTIF('July 2022'!A:A,D615)+COUNTIF('Aug 2022'!A:A,D615)+COUNTIF('Sep 2022'!A:A,D615)+COUNTIF('Oct 2022'!A:A,D615)+COUNTIF('Dec 2022'!A:A,D615)</f>
        <v>1</v>
      </c>
      <c r="U615" t="str">
        <f>VLOOKUP(Q615,'Capital Lookup'!A:B,2,FALSE)</f>
        <v>No</v>
      </c>
      <c r="V615" s="2">
        <f>IFERROR(VLOOKUP(LEFT(F615,10),'Find Purchase Orders'!B:J,9,FALSE),"")</f>
        <v>44602</v>
      </c>
      <c r="W615" s="25" t="s">
        <v>7261</v>
      </c>
    </row>
    <row r="616" spans="1:23" hidden="1">
      <c r="A616" s="25" t="s">
        <v>7269</v>
      </c>
      <c r="B616" s="25" t="s">
        <v>7853</v>
      </c>
      <c r="C616" s="25"/>
      <c r="D616" s="25" t="s">
        <v>9154</v>
      </c>
      <c r="E616" s="25" t="s">
        <v>8140</v>
      </c>
      <c r="F616" s="25" t="s">
        <v>9155</v>
      </c>
      <c r="G616" s="25" t="s">
        <v>9156</v>
      </c>
      <c r="H616" s="21">
        <v>72167.48</v>
      </c>
      <c r="I616" s="25" t="s">
        <v>7296</v>
      </c>
      <c r="J616" s="25" t="s">
        <v>7288</v>
      </c>
      <c r="K616" s="25" t="s">
        <v>7646</v>
      </c>
      <c r="L616" s="25" t="s">
        <v>8697</v>
      </c>
      <c r="M616" s="21">
        <v>72167.48</v>
      </c>
      <c r="N616" s="21">
        <v>72167.5</v>
      </c>
      <c r="O616" s="21">
        <v>-0.02</v>
      </c>
      <c r="P616" s="21">
        <v>72167.48</v>
      </c>
      <c r="Q616" s="25" t="s">
        <v>9157</v>
      </c>
      <c r="R616" s="1" t="str">
        <f t="shared" si="10"/>
        <v>ST10330</v>
      </c>
      <c r="S616" t="str">
        <f>VLOOKUP(R616,Data!$C$2:$D$261,2,0)</f>
        <v>BayWoods Place</v>
      </c>
      <c r="T616">
        <f>COUNTIF('Feb 2022'!A:A,D616)+COUNTIF('Mar 2022'!A:A,D616)+COUNTIF('Apr 2022'!A:A,D616)+COUNTIF('May 2022'!A:A,D616)+COUNTIF('June 2022'!A:A,D616)+COUNTIF('July 2022'!A:A,D616)+COUNTIF('Aug 2022'!A:A,D616)+COUNTIF('Sep 2022'!A:A,D616)+COUNTIF('Oct 2022'!A:A,D616)+COUNTIF('Dec 2022'!A:A,D616)</f>
        <v>0</v>
      </c>
      <c r="U616" t="str">
        <f>VLOOKUP(Q616,'Capital Lookup'!A:B,2,FALSE)</f>
        <v>No</v>
      </c>
      <c r="V616" s="2">
        <f>IFERROR(VLOOKUP(LEFT(F616,10),'Find Purchase Orders'!B:J,9,FALSE),"")</f>
        <v>44606</v>
      </c>
      <c r="W616" s="25" t="s">
        <v>7261</v>
      </c>
    </row>
    <row r="617" spans="1:23" hidden="1">
      <c r="A617" s="25" t="s">
        <v>7478</v>
      </c>
      <c r="B617" s="25" t="s">
        <v>7823</v>
      </c>
      <c r="C617" s="25" t="s">
        <v>7587</v>
      </c>
      <c r="D617" s="25" t="s">
        <v>1269</v>
      </c>
      <c r="E617" s="25" t="s">
        <v>8140</v>
      </c>
      <c r="F617" s="25" t="s">
        <v>9158</v>
      </c>
      <c r="G617" s="25" t="s">
        <v>9159</v>
      </c>
      <c r="H617" s="21">
        <v>19436</v>
      </c>
      <c r="I617" s="25" t="s">
        <v>7296</v>
      </c>
      <c r="J617" s="25" t="s">
        <v>7288</v>
      </c>
      <c r="K617" s="25" t="s">
        <v>7733</v>
      </c>
      <c r="L617" s="25" t="s">
        <v>8052</v>
      </c>
      <c r="M617" s="21">
        <v>19436</v>
      </c>
      <c r="N617" s="21">
        <v>19658.21</v>
      </c>
      <c r="O617" s="21">
        <v>-222.21</v>
      </c>
      <c r="P617" s="21">
        <v>19436</v>
      </c>
      <c r="Q617" s="25" t="s">
        <v>9160</v>
      </c>
      <c r="R617" s="1" t="str">
        <f t="shared" si="10"/>
        <v>ST10145</v>
      </c>
      <c r="S617" t="str">
        <f>VLOOKUP(R617,Data!$C$2:$D$261,2,0)</f>
        <v>Ridgeview</v>
      </c>
      <c r="T617">
        <f>COUNTIF('Feb 2022'!A:A,D617)+COUNTIF('Mar 2022'!A:A,D617)+COUNTIF('Apr 2022'!A:A,D617)+COUNTIF('May 2022'!A:A,D617)+COUNTIF('June 2022'!A:A,D617)+COUNTIF('July 2022'!A:A,D617)+COUNTIF('Aug 2022'!A:A,D617)+COUNTIF('Sep 2022'!A:A,D617)+COUNTIF('Oct 2022'!A:A,D617)+COUNTIF('Dec 2022'!A:A,D617)</f>
        <v>1</v>
      </c>
      <c r="U617" t="str">
        <f>VLOOKUP(Q617,'Capital Lookup'!A:B,2,FALSE)</f>
        <v>No</v>
      </c>
      <c r="V617" s="2">
        <f>IFERROR(VLOOKUP(LEFT(F617,10),'Find Purchase Orders'!B:J,9,FALSE),"")</f>
        <v>44604</v>
      </c>
      <c r="W617" s="25" t="s">
        <v>7261</v>
      </c>
    </row>
    <row r="618" spans="1:23" hidden="1">
      <c r="A618" s="25" t="s">
        <v>7261</v>
      </c>
      <c r="B618" s="25" t="s">
        <v>7479</v>
      </c>
      <c r="C618" s="25" t="s">
        <v>7264</v>
      </c>
      <c r="D618" s="25" t="s">
        <v>1270</v>
      </c>
      <c r="E618" s="25" t="s">
        <v>7481</v>
      </c>
      <c r="F618" s="25" t="s">
        <v>9161</v>
      </c>
      <c r="G618" s="25" t="s">
        <v>9162</v>
      </c>
      <c r="H618" s="21">
        <v>2448.0300000000002</v>
      </c>
      <c r="I618" s="25" t="s">
        <v>7296</v>
      </c>
      <c r="J618" s="25" t="s">
        <v>7288</v>
      </c>
      <c r="K618" s="25" t="s">
        <v>7262</v>
      </c>
      <c r="L618" s="25" t="s">
        <v>7259</v>
      </c>
      <c r="M618" s="21">
        <v>2448.0300000000002</v>
      </c>
      <c r="N618" s="21">
        <v>2448.0300000000002</v>
      </c>
      <c r="O618" s="21">
        <v>0</v>
      </c>
      <c r="P618" s="21">
        <v>2448.0300000000002</v>
      </c>
      <c r="Q618" s="25" t="s">
        <v>7484</v>
      </c>
      <c r="R618" s="1" t="str">
        <f t="shared" si="10"/>
        <v>ST10027</v>
      </c>
      <c r="S618" t="str">
        <f>VLOOKUP(R618,Data!$C$2:$D$261,2,0)</f>
        <v>Glynnwood</v>
      </c>
      <c r="T618">
        <f>COUNTIF('Feb 2022'!A:A,D618)+COUNTIF('Mar 2022'!A:A,D618)+COUNTIF('Apr 2022'!A:A,D618)+COUNTIF('May 2022'!A:A,D618)+COUNTIF('June 2022'!A:A,D618)+COUNTIF('July 2022'!A:A,D618)+COUNTIF('Aug 2022'!A:A,D618)+COUNTIF('Sep 2022'!A:A,D618)+COUNTIF('Oct 2022'!A:A,D618)+COUNTIF('Dec 2022'!A:A,D618)</f>
        <v>1</v>
      </c>
      <c r="U618" t="str">
        <f>VLOOKUP(Q618,'Capital Lookup'!A:B,2,FALSE)</f>
        <v>No</v>
      </c>
      <c r="V618" s="2">
        <f>IFERROR(VLOOKUP(LEFT(F618,10),'Find Purchase Orders'!B:J,9,FALSE),"")</f>
        <v>44603</v>
      </c>
      <c r="W618" s="25" t="s">
        <v>7261</v>
      </c>
    </row>
    <row r="619" spans="1:23" hidden="1">
      <c r="A619" s="25" t="s">
        <v>7261</v>
      </c>
      <c r="B619" s="25" t="s">
        <v>7479</v>
      </c>
      <c r="C619" s="25" t="s">
        <v>7264</v>
      </c>
      <c r="D619" s="25" t="s">
        <v>1271</v>
      </c>
      <c r="E619" s="25" t="s">
        <v>7481</v>
      </c>
      <c r="F619" s="25" t="s">
        <v>9163</v>
      </c>
      <c r="G619" s="25" t="s">
        <v>9164</v>
      </c>
      <c r="H619" s="21">
        <v>1751.5</v>
      </c>
      <c r="I619" s="25" t="s">
        <v>7296</v>
      </c>
      <c r="J619" s="25" t="s">
        <v>7288</v>
      </c>
      <c r="K619" s="25" t="s">
        <v>7289</v>
      </c>
      <c r="L619" s="25" t="s">
        <v>7259</v>
      </c>
      <c r="M619" s="21">
        <v>1751.5</v>
      </c>
      <c r="N619" s="21">
        <v>1751.5</v>
      </c>
      <c r="O619" s="21">
        <v>0</v>
      </c>
      <c r="P619" s="21">
        <v>1751.5</v>
      </c>
      <c r="Q619" s="25" t="s">
        <v>7484</v>
      </c>
      <c r="R619" s="1" t="str">
        <f t="shared" si="10"/>
        <v>ST10027</v>
      </c>
      <c r="S619" t="str">
        <f>VLOOKUP(R619,Data!$C$2:$D$261,2,0)</f>
        <v>Glynnwood</v>
      </c>
      <c r="T619">
        <f>COUNTIF('Feb 2022'!A:A,D619)+COUNTIF('Mar 2022'!A:A,D619)+COUNTIF('Apr 2022'!A:A,D619)+COUNTIF('May 2022'!A:A,D619)+COUNTIF('June 2022'!A:A,D619)+COUNTIF('July 2022'!A:A,D619)+COUNTIF('Aug 2022'!A:A,D619)+COUNTIF('Sep 2022'!A:A,D619)+COUNTIF('Oct 2022'!A:A,D619)+COUNTIF('Dec 2022'!A:A,D619)</f>
        <v>1</v>
      </c>
      <c r="U619" t="str">
        <f>VLOOKUP(Q619,'Capital Lookup'!A:B,2,FALSE)</f>
        <v>No</v>
      </c>
      <c r="V619" s="2">
        <f>IFERROR(VLOOKUP(LEFT(F619,10),'Find Purchase Orders'!B:J,9,FALSE),"")</f>
        <v>44602</v>
      </c>
      <c r="W619" s="25" t="s">
        <v>7261</v>
      </c>
    </row>
    <row r="620" spans="1:23" hidden="1">
      <c r="A620" s="25" t="s">
        <v>7269</v>
      </c>
      <c r="B620" s="25" t="s">
        <v>7818</v>
      </c>
      <c r="C620" s="25" t="s">
        <v>7271</v>
      </c>
      <c r="D620" s="25" t="s">
        <v>1272</v>
      </c>
      <c r="E620" s="25" t="s">
        <v>8140</v>
      </c>
      <c r="F620" s="25" t="s">
        <v>9165</v>
      </c>
      <c r="G620" s="25" t="s">
        <v>9166</v>
      </c>
      <c r="H620" s="21">
        <v>39978.03</v>
      </c>
      <c r="I620" s="25" t="s">
        <v>7296</v>
      </c>
      <c r="J620" s="25" t="s">
        <v>7288</v>
      </c>
      <c r="K620" s="25" t="s">
        <v>8538</v>
      </c>
      <c r="L620" s="25" t="s">
        <v>8539</v>
      </c>
      <c r="M620" s="21">
        <v>39978.03</v>
      </c>
      <c r="N620" s="21">
        <v>39978.03</v>
      </c>
      <c r="O620" s="21">
        <v>0</v>
      </c>
      <c r="P620" s="21">
        <v>39978.03</v>
      </c>
      <c r="Q620" s="25" t="s">
        <v>9167</v>
      </c>
      <c r="R620" s="1" t="str">
        <f t="shared" si="10"/>
        <v>ST10180</v>
      </c>
      <c r="S620" t="str">
        <f>VLOOKUP(R620,Data!$C$2:$D$261,2,0)</f>
        <v>Pinecrest Manor</v>
      </c>
      <c r="T620">
        <f>COUNTIF('Feb 2022'!A:A,D620)+COUNTIF('Mar 2022'!A:A,D620)+COUNTIF('Apr 2022'!A:A,D620)+COUNTIF('May 2022'!A:A,D620)+COUNTIF('June 2022'!A:A,D620)+COUNTIF('July 2022'!A:A,D620)+COUNTIF('Aug 2022'!A:A,D620)+COUNTIF('Sep 2022'!A:A,D620)+COUNTIF('Oct 2022'!A:A,D620)+COUNTIF('Dec 2022'!A:A,D620)</f>
        <v>1</v>
      </c>
      <c r="U620" t="str">
        <f>VLOOKUP(Q620,'Capital Lookup'!A:B,2,FALSE)</f>
        <v>No</v>
      </c>
      <c r="V620" s="2">
        <f>IFERROR(VLOOKUP(LEFT(F620,10),'Find Purchase Orders'!B:J,9,FALSE),"")</f>
        <v>44607</v>
      </c>
      <c r="W620" s="25" t="s">
        <v>7261</v>
      </c>
    </row>
    <row r="621" spans="1:23" hidden="1">
      <c r="A621" s="25" t="s">
        <v>7269</v>
      </c>
      <c r="B621" s="25" t="s">
        <v>7490</v>
      </c>
      <c r="C621" s="25" t="s">
        <v>7271</v>
      </c>
      <c r="D621" s="25" t="s">
        <v>1273</v>
      </c>
      <c r="E621" s="25" t="s">
        <v>8140</v>
      </c>
      <c r="F621" s="25" t="s">
        <v>9168</v>
      </c>
      <c r="G621" s="25" t="s">
        <v>9169</v>
      </c>
      <c r="H621" s="21">
        <v>8450.14</v>
      </c>
      <c r="I621" s="25" t="s">
        <v>7296</v>
      </c>
      <c r="J621" s="25" t="s">
        <v>7288</v>
      </c>
      <c r="K621" s="25" t="s">
        <v>7893</v>
      </c>
      <c r="L621" s="25" t="s">
        <v>8166</v>
      </c>
      <c r="M621" s="21">
        <v>8450.14</v>
      </c>
      <c r="N621" s="21">
        <v>8450.14</v>
      </c>
      <c r="O621" s="21">
        <v>0</v>
      </c>
      <c r="P621" s="21">
        <v>8450.14</v>
      </c>
      <c r="Q621" s="25" t="s">
        <v>9170</v>
      </c>
      <c r="R621" s="1" t="str">
        <f t="shared" si="10"/>
        <v>ST10179</v>
      </c>
      <c r="S621" t="str">
        <f>VLOOKUP(R621,Data!$C$2:$D$261,2,0)</f>
        <v>Forest Heights</v>
      </c>
      <c r="T621">
        <f>COUNTIF('Feb 2022'!A:A,D621)+COUNTIF('Mar 2022'!A:A,D621)+COUNTIF('Apr 2022'!A:A,D621)+COUNTIF('May 2022'!A:A,D621)+COUNTIF('June 2022'!A:A,D621)+COUNTIF('July 2022'!A:A,D621)+COUNTIF('Aug 2022'!A:A,D621)+COUNTIF('Sep 2022'!A:A,D621)+COUNTIF('Oct 2022'!A:A,D621)+COUNTIF('Dec 2022'!A:A,D621)</f>
        <v>1</v>
      </c>
      <c r="U621" t="str">
        <f>VLOOKUP(Q621,'Capital Lookup'!A:B,2,FALSE)</f>
        <v>No</v>
      </c>
      <c r="V621" s="2">
        <f>IFERROR(VLOOKUP(LEFT(F621,10),'Find Purchase Orders'!B:J,9,FALSE),"")</f>
        <v>44607</v>
      </c>
      <c r="W621" s="25" t="s">
        <v>7261</v>
      </c>
    </row>
    <row r="622" spans="1:23" hidden="1">
      <c r="A622" s="25" t="s">
        <v>7261</v>
      </c>
      <c r="B622" s="25" t="s">
        <v>8855</v>
      </c>
      <c r="C622" s="25" t="s">
        <v>7264</v>
      </c>
      <c r="D622" s="25" t="s">
        <v>1274</v>
      </c>
      <c r="E622" s="25" t="s">
        <v>7273</v>
      </c>
      <c r="F622" s="25" t="s">
        <v>9171</v>
      </c>
      <c r="G622" s="25" t="s">
        <v>9172</v>
      </c>
      <c r="H622" s="21">
        <v>8767.5</v>
      </c>
      <c r="I622" s="25" t="s">
        <v>7296</v>
      </c>
      <c r="J622" s="25" t="s">
        <v>7288</v>
      </c>
      <c r="K622" s="25" t="s">
        <v>7495</v>
      </c>
      <c r="L622" s="25" t="s">
        <v>8097</v>
      </c>
      <c r="M622" s="21">
        <v>8767.5</v>
      </c>
      <c r="N622" s="21">
        <v>8767.5</v>
      </c>
      <c r="O622" s="21">
        <v>0</v>
      </c>
      <c r="P622" s="21">
        <v>8767.5</v>
      </c>
      <c r="Q622" s="25" t="s">
        <v>9173</v>
      </c>
      <c r="R622" s="1" t="str">
        <f t="shared" si="10"/>
        <v>ST10067</v>
      </c>
      <c r="S622" t="str">
        <f>VLOOKUP(R622,Data!$C$2:$D$261,2,0)</f>
        <v>The Edgemont</v>
      </c>
      <c r="T622">
        <f>COUNTIF('Feb 2022'!A:A,D622)+COUNTIF('Mar 2022'!A:A,D622)+COUNTIF('Apr 2022'!A:A,D622)+COUNTIF('May 2022'!A:A,D622)+COUNTIF('June 2022'!A:A,D622)+COUNTIF('July 2022'!A:A,D622)+COUNTIF('Aug 2022'!A:A,D622)+COUNTIF('Sep 2022'!A:A,D622)+COUNTIF('Oct 2022'!A:A,D622)+COUNTIF('Dec 2022'!A:A,D622)</f>
        <v>1</v>
      </c>
      <c r="U622" t="str">
        <f>VLOOKUP(Q622,'Capital Lookup'!A:B,2,FALSE)</f>
        <v>No</v>
      </c>
      <c r="V622" s="2">
        <f>IFERROR(VLOOKUP(LEFT(F622,10),'Find Purchase Orders'!B:J,9,FALSE),"")</f>
        <v>44604</v>
      </c>
      <c r="W622" s="25" t="s">
        <v>7261</v>
      </c>
    </row>
    <row r="623" spans="1:23" hidden="1">
      <c r="A623" s="25" t="s">
        <v>7269</v>
      </c>
      <c r="B623" s="25" t="s">
        <v>8259</v>
      </c>
      <c r="C623" s="25" t="s">
        <v>8260</v>
      </c>
      <c r="D623" s="25" t="s">
        <v>9174</v>
      </c>
      <c r="E623" s="25" t="s">
        <v>8591</v>
      </c>
      <c r="F623" s="25" t="s">
        <v>9175</v>
      </c>
      <c r="G623" s="25" t="s">
        <v>9176</v>
      </c>
      <c r="H623" s="21">
        <v>963.78</v>
      </c>
      <c r="I623" s="25" t="s">
        <v>7287</v>
      </c>
      <c r="J623" s="25" t="s">
        <v>7288</v>
      </c>
      <c r="K623" s="25" t="s">
        <v>8592</v>
      </c>
      <c r="L623" s="25" t="s">
        <v>9142</v>
      </c>
      <c r="M623" s="21">
        <v>963.78</v>
      </c>
      <c r="N623" s="22">
        <v>0</v>
      </c>
      <c r="O623" s="21">
        <v>963.78</v>
      </c>
      <c r="P623" s="21">
        <v>110.88</v>
      </c>
      <c r="Q623" s="25" t="s">
        <v>9143</v>
      </c>
      <c r="R623" s="1" t="str">
        <f t="shared" si="10"/>
        <v>ST10260</v>
      </c>
      <c r="S623" t="str">
        <f>VLOOKUP(R623,Data!$C$2:$D$261,2,0)</f>
        <v>Support Office</v>
      </c>
      <c r="T623">
        <f>COUNTIF('Feb 2022'!A:A,D623)+COUNTIF('Mar 2022'!A:A,D623)+COUNTIF('Apr 2022'!A:A,D623)+COUNTIF('May 2022'!A:A,D623)+COUNTIF('June 2022'!A:A,D623)+COUNTIF('July 2022'!A:A,D623)+COUNTIF('Aug 2022'!A:A,D623)+COUNTIF('Sep 2022'!A:A,D623)+COUNTIF('Oct 2022'!A:A,D623)+COUNTIF('Dec 2022'!A:A,D623)</f>
        <v>0</v>
      </c>
      <c r="U623" t="str">
        <f>VLOOKUP(Q623,'Capital Lookup'!A:B,2,FALSE)</f>
        <v>Yes</v>
      </c>
      <c r="V623" s="2">
        <f>IFERROR(VLOOKUP(LEFT(F623,10),'Find Purchase Orders'!B:J,9,FALSE),"")</f>
        <v>44601</v>
      </c>
      <c r="W623" s="25" t="s">
        <v>7261</v>
      </c>
    </row>
    <row r="624" spans="1:23" hidden="1">
      <c r="A624" s="25" t="s">
        <v>7261</v>
      </c>
      <c r="B624" s="25" t="s">
        <v>8282</v>
      </c>
      <c r="C624" s="25" t="s">
        <v>7264</v>
      </c>
      <c r="D624" s="25" t="s">
        <v>1275</v>
      </c>
      <c r="E624" s="25" t="s">
        <v>8284</v>
      </c>
      <c r="F624" s="25" t="s">
        <v>9177</v>
      </c>
      <c r="G624" s="25" t="s">
        <v>9178</v>
      </c>
      <c r="H624" s="21">
        <v>7239.57</v>
      </c>
      <c r="I624" s="25" t="s">
        <v>7296</v>
      </c>
      <c r="J624" s="25" t="s">
        <v>7288</v>
      </c>
      <c r="K624" s="25" t="s">
        <v>7262</v>
      </c>
      <c r="L624" s="25" t="s">
        <v>7259</v>
      </c>
      <c r="M624" s="21">
        <v>7239.57</v>
      </c>
      <c r="N624" s="21">
        <v>7239.57</v>
      </c>
      <c r="O624" s="21">
        <v>0</v>
      </c>
      <c r="P624" s="21">
        <v>7239.57</v>
      </c>
      <c r="Q624" s="25" t="s">
        <v>8287</v>
      </c>
      <c r="R624" s="1" t="str">
        <f t="shared" si="10"/>
        <v>ST10021</v>
      </c>
      <c r="S624" t="str">
        <f>VLOOKUP(R624,Data!$C$2:$D$261,2,0)</f>
        <v>The Claremont</v>
      </c>
      <c r="T624">
        <f>COUNTIF('Feb 2022'!A:A,D624)+COUNTIF('Mar 2022'!A:A,D624)+COUNTIF('Apr 2022'!A:A,D624)+COUNTIF('May 2022'!A:A,D624)+COUNTIF('June 2022'!A:A,D624)+COUNTIF('July 2022'!A:A,D624)+COUNTIF('Aug 2022'!A:A,D624)+COUNTIF('Sep 2022'!A:A,D624)+COUNTIF('Oct 2022'!A:A,D624)+COUNTIF('Dec 2022'!A:A,D624)</f>
        <v>1</v>
      </c>
      <c r="U624" t="str">
        <f>VLOOKUP(Q624,'Capital Lookup'!A:B,2,FALSE)</f>
        <v>No</v>
      </c>
      <c r="V624" s="2">
        <f>IFERROR(VLOOKUP(LEFT(F624,10),'Find Purchase Orders'!B:J,9,FALSE),"")</f>
        <v>44620</v>
      </c>
      <c r="W624" s="25" t="s">
        <v>7261</v>
      </c>
    </row>
    <row r="625" spans="1:23" hidden="1">
      <c r="A625" s="25" t="s">
        <v>7269</v>
      </c>
      <c r="B625" s="25" t="s">
        <v>7498</v>
      </c>
      <c r="C625" s="25" t="s">
        <v>7271</v>
      </c>
      <c r="D625" s="25" t="s">
        <v>9179</v>
      </c>
      <c r="E625" s="25" t="s">
        <v>7500</v>
      </c>
      <c r="F625" s="25" t="s">
        <v>9180</v>
      </c>
      <c r="G625" s="25" t="s">
        <v>9181</v>
      </c>
      <c r="H625" s="21">
        <v>4425.5</v>
      </c>
      <c r="I625" s="25" t="s">
        <v>7296</v>
      </c>
      <c r="J625" s="25" t="s">
        <v>7288</v>
      </c>
      <c r="K625" s="25" t="s">
        <v>8155</v>
      </c>
      <c r="L625" s="25" t="s">
        <v>7496</v>
      </c>
      <c r="M625" s="21">
        <v>4425.5</v>
      </c>
      <c r="N625" s="21">
        <v>4425.5</v>
      </c>
      <c r="O625" s="21">
        <v>0</v>
      </c>
      <c r="P625" s="21">
        <v>4425.5</v>
      </c>
      <c r="Q625" s="25" t="s">
        <v>9182</v>
      </c>
      <c r="R625" s="1" t="str">
        <f t="shared" si="10"/>
        <v>ST10169</v>
      </c>
      <c r="S625" t="str">
        <f>VLOOKUP(R625,Data!$C$2:$D$261,2,0)</f>
        <v>Kennedy Lodge</v>
      </c>
      <c r="T625">
        <f>COUNTIF('Feb 2022'!A:A,D625)+COUNTIF('Mar 2022'!A:A,D625)+COUNTIF('Apr 2022'!A:A,D625)+COUNTIF('May 2022'!A:A,D625)+COUNTIF('June 2022'!A:A,D625)+COUNTIF('July 2022'!A:A,D625)+COUNTIF('Aug 2022'!A:A,D625)+COUNTIF('Sep 2022'!A:A,D625)+COUNTIF('Oct 2022'!A:A,D625)+COUNTIF('Dec 2022'!A:A,D625)</f>
        <v>0</v>
      </c>
      <c r="U625" t="str">
        <f>VLOOKUP(Q625,'Capital Lookup'!A:B,2,FALSE)</f>
        <v>No</v>
      </c>
      <c r="V625" s="2">
        <f>IFERROR(VLOOKUP(LEFT(F625,10),'Find Purchase Orders'!B:J,9,FALSE),"")</f>
        <v>44603</v>
      </c>
      <c r="W625" s="25" t="s">
        <v>7261</v>
      </c>
    </row>
    <row r="626" spans="1:23" hidden="1">
      <c r="A626" s="25" t="s">
        <v>7269</v>
      </c>
      <c r="B626" s="25" t="s">
        <v>7988</v>
      </c>
      <c r="C626" s="25" t="s">
        <v>7271</v>
      </c>
      <c r="D626" s="25" t="s">
        <v>1276</v>
      </c>
      <c r="E626" s="25" t="s">
        <v>7500</v>
      </c>
      <c r="F626" s="25" t="s">
        <v>9183</v>
      </c>
      <c r="G626" s="25" t="s">
        <v>9184</v>
      </c>
      <c r="H626" s="21">
        <v>6430.15</v>
      </c>
      <c r="I626" s="25" t="s">
        <v>7296</v>
      </c>
      <c r="J626" s="25" t="s">
        <v>7983</v>
      </c>
      <c r="K626" s="25" t="s">
        <v>7598</v>
      </c>
      <c r="L626" s="25" t="s">
        <v>7670</v>
      </c>
      <c r="M626" s="21">
        <v>6430.15</v>
      </c>
      <c r="N626" s="21">
        <v>6430.15</v>
      </c>
      <c r="O626" s="21">
        <v>0</v>
      </c>
      <c r="P626" s="21">
        <v>6430.15</v>
      </c>
      <c r="Q626" s="25" t="s">
        <v>9185</v>
      </c>
      <c r="R626" s="1" t="str">
        <f t="shared" si="10"/>
        <v>ST10152</v>
      </c>
      <c r="S626" t="str">
        <f>VLOOKUP(R626,Data!$C$2:$D$261,2,0)</f>
        <v>Fosterbrooke LTC</v>
      </c>
      <c r="T626">
        <f>COUNTIF('Feb 2022'!A:A,D626)+COUNTIF('Mar 2022'!A:A,D626)+COUNTIF('Apr 2022'!A:A,D626)+COUNTIF('May 2022'!A:A,D626)+COUNTIF('June 2022'!A:A,D626)+COUNTIF('July 2022'!A:A,D626)+COUNTIF('Aug 2022'!A:A,D626)+COUNTIF('Sep 2022'!A:A,D626)+COUNTIF('Oct 2022'!A:A,D626)+COUNTIF('Dec 2022'!A:A,D626)</f>
        <v>1</v>
      </c>
      <c r="U626" t="str">
        <f>VLOOKUP(Q626,'Capital Lookup'!A:B,2,FALSE)</f>
        <v>No</v>
      </c>
      <c r="V626" s="2">
        <f>IFERROR(VLOOKUP(LEFT(F626,10),'Find Purchase Orders'!B:J,9,FALSE),"")</f>
        <v>44601</v>
      </c>
      <c r="W626" s="25" t="s">
        <v>7261</v>
      </c>
    </row>
    <row r="627" spans="1:23" hidden="1">
      <c r="A627" s="25" t="s">
        <v>7261</v>
      </c>
      <c r="B627" s="25" t="s">
        <v>9186</v>
      </c>
      <c r="C627" s="25" t="s">
        <v>7264</v>
      </c>
      <c r="D627" s="25" t="s">
        <v>1277</v>
      </c>
      <c r="E627" s="25" t="s">
        <v>7273</v>
      </c>
      <c r="F627" s="25" t="s">
        <v>9187</v>
      </c>
      <c r="G627" s="25" t="s">
        <v>9188</v>
      </c>
      <c r="H627" s="21">
        <v>19687.5</v>
      </c>
      <c r="I627" s="25" t="s">
        <v>7296</v>
      </c>
      <c r="J627" s="25" t="s">
        <v>7288</v>
      </c>
      <c r="K627" s="25" t="s">
        <v>7733</v>
      </c>
      <c r="L627" s="25" t="s">
        <v>7734</v>
      </c>
      <c r="M627" s="21">
        <v>19687.5</v>
      </c>
      <c r="N627" s="22">
        <v>0</v>
      </c>
      <c r="O627" s="21">
        <v>19687.5</v>
      </c>
      <c r="P627" s="21">
        <v>19687.5</v>
      </c>
      <c r="Q627" s="25" t="s">
        <v>9189</v>
      </c>
      <c r="R627" s="1" t="str">
        <f t="shared" si="10"/>
        <v>ST10070</v>
      </c>
      <c r="S627" t="str">
        <f>VLOOKUP(R627,Data!$C$2:$D$261,2,0)</f>
        <v>Scenic Acres</v>
      </c>
      <c r="T627">
        <f>COUNTIF('Feb 2022'!A:A,D627)+COUNTIF('Mar 2022'!A:A,D627)+COUNTIF('Apr 2022'!A:A,D627)+COUNTIF('May 2022'!A:A,D627)+COUNTIF('June 2022'!A:A,D627)+COUNTIF('July 2022'!A:A,D627)+COUNTIF('Aug 2022'!A:A,D627)+COUNTIF('Sep 2022'!A:A,D627)+COUNTIF('Oct 2022'!A:A,D627)+COUNTIF('Dec 2022'!A:A,D627)</f>
        <v>1</v>
      </c>
      <c r="U627" t="str">
        <f>VLOOKUP(Q627,'Capital Lookup'!A:B,2,FALSE)</f>
        <v>No</v>
      </c>
      <c r="V627" s="2">
        <f>IFERROR(VLOOKUP(LEFT(F627,10),'Find Purchase Orders'!B:J,9,FALSE),"")</f>
        <v>44611</v>
      </c>
      <c r="W627" s="25" t="s">
        <v>7261</v>
      </c>
    </row>
    <row r="628" spans="1:23" hidden="1">
      <c r="A628" s="25" t="s">
        <v>7269</v>
      </c>
      <c r="B628" s="25" t="s">
        <v>7988</v>
      </c>
      <c r="C628" s="25" t="s">
        <v>7271</v>
      </c>
      <c r="D628" s="25" t="s">
        <v>1278</v>
      </c>
      <c r="E628" s="25" t="s">
        <v>7500</v>
      </c>
      <c r="F628" s="25" t="s">
        <v>9190</v>
      </c>
      <c r="G628" s="25" t="s">
        <v>9191</v>
      </c>
      <c r="H628" s="21">
        <v>3966.53</v>
      </c>
      <c r="I628" s="25" t="s">
        <v>7296</v>
      </c>
      <c r="J628" s="25" t="s">
        <v>7983</v>
      </c>
      <c r="K628" s="25" t="s">
        <v>8538</v>
      </c>
      <c r="L628" s="25" t="s">
        <v>9192</v>
      </c>
      <c r="M628" s="21">
        <v>3966.53</v>
      </c>
      <c r="N628" s="21">
        <v>3966.53</v>
      </c>
      <c r="O628" s="21">
        <v>0</v>
      </c>
      <c r="P628" s="21">
        <v>3966.53</v>
      </c>
      <c r="Q628" s="25" t="s">
        <v>9193</v>
      </c>
      <c r="R628" s="1" t="str">
        <f t="shared" si="10"/>
        <v>ST10152</v>
      </c>
      <c r="S628" t="str">
        <f>VLOOKUP(R628,Data!$C$2:$D$261,2,0)</f>
        <v>Fosterbrooke LTC</v>
      </c>
      <c r="T628">
        <f>COUNTIF('Feb 2022'!A:A,D628)+COUNTIF('Mar 2022'!A:A,D628)+COUNTIF('Apr 2022'!A:A,D628)+COUNTIF('May 2022'!A:A,D628)+COUNTIF('June 2022'!A:A,D628)+COUNTIF('July 2022'!A:A,D628)+COUNTIF('Aug 2022'!A:A,D628)+COUNTIF('Sep 2022'!A:A,D628)+COUNTIF('Oct 2022'!A:A,D628)+COUNTIF('Dec 2022'!A:A,D628)</f>
        <v>1</v>
      </c>
      <c r="U628" t="e">
        <f>VLOOKUP(Q628,'Capital Lookup'!A:B,2,FALSE)</f>
        <v>#N/A</v>
      </c>
      <c r="V628" s="2">
        <f>IFERROR(VLOOKUP(LEFT(F628,10),'Find Purchase Orders'!B:J,9,FALSE),"")</f>
        <v>44603</v>
      </c>
      <c r="W628" s="25" t="s">
        <v>7261</v>
      </c>
    </row>
    <row r="629" spans="1:23" hidden="1">
      <c r="A629" s="25" t="s">
        <v>7365</v>
      </c>
      <c r="B629" s="25" t="s">
        <v>8807</v>
      </c>
      <c r="C629" s="25"/>
      <c r="D629" s="25" t="s">
        <v>1094</v>
      </c>
      <c r="E629" s="25" t="s">
        <v>8808</v>
      </c>
      <c r="F629" s="25" t="s">
        <v>9194</v>
      </c>
      <c r="G629" s="25" t="s">
        <v>9195</v>
      </c>
      <c r="H629" s="21">
        <v>9028.23</v>
      </c>
      <c r="I629" s="25" t="s">
        <v>7296</v>
      </c>
      <c r="J629" s="25" t="s">
        <v>7288</v>
      </c>
      <c r="K629" s="25" t="s">
        <v>8304</v>
      </c>
      <c r="L629" s="25" t="s">
        <v>7647</v>
      </c>
      <c r="M629" s="21">
        <v>9028.23</v>
      </c>
      <c r="N629" s="21">
        <v>9028.23</v>
      </c>
      <c r="O629" s="21">
        <v>0</v>
      </c>
      <c r="P629" s="21">
        <v>9028.23</v>
      </c>
      <c r="Q629" s="25"/>
      <c r="R629" s="1" t="str">
        <f t="shared" si="10"/>
        <v>ST10217</v>
      </c>
      <c r="S629" t="str">
        <f>VLOOKUP(R629,Data!$C$2:$D$261,2,0)</f>
        <v>Harold &amp; Grace Baker Centre</v>
      </c>
      <c r="T629">
        <f>COUNTIF('Feb 2022'!A:A,D629)+COUNTIF('Mar 2022'!A:A,D629)+COUNTIF('Apr 2022'!A:A,D629)+COUNTIF('May 2022'!A:A,D629)+COUNTIF('June 2022'!A:A,D629)+COUNTIF('July 2022'!A:A,D629)+COUNTIF('Aug 2022'!A:A,D629)+COUNTIF('Sep 2022'!A:A,D629)+COUNTIF('Oct 2022'!A:A,D629)+COUNTIF('Dec 2022'!A:A,D629)</f>
        <v>1</v>
      </c>
      <c r="U629" t="e">
        <f>VLOOKUP(Q629,'Capital Lookup'!A:B,2,FALSE)</f>
        <v>#N/A</v>
      </c>
      <c r="V629" s="2">
        <f>IFERROR(VLOOKUP(LEFT(F629,10),'Find Purchase Orders'!B:J,9,FALSE),"")</f>
        <v>44606</v>
      </c>
      <c r="W629" s="25" t="s">
        <v>7261</v>
      </c>
    </row>
    <row r="630" spans="1:23" hidden="1">
      <c r="A630" s="25" t="s">
        <v>7365</v>
      </c>
      <c r="B630" s="25" t="s">
        <v>8807</v>
      </c>
      <c r="C630" s="25"/>
      <c r="D630" s="25" t="s">
        <v>1095</v>
      </c>
      <c r="E630" s="25" t="s">
        <v>8808</v>
      </c>
      <c r="F630" s="25" t="s">
        <v>9196</v>
      </c>
      <c r="G630" s="25" t="s">
        <v>9197</v>
      </c>
      <c r="H630" s="21">
        <v>23386.51</v>
      </c>
      <c r="I630" s="25" t="s">
        <v>7296</v>
      </c>
      <c r="J630" s="25" t="s">
        <v>7288</v>
      </c>
      <c r="K630" s="25" t="s">
        <v>7289</v>
      </c>
      <c r="L630" s="25" t="s">
        <v>20</v>
      </c>
      <c r="M630" s="21">
        <v>23386.51</v>
      </c>
      <c r="N630" s="21">
        <v>23386.51</v>
      </c>
      <c r="O630" s="21">
        <v>0</v>
      </c>
      <c r="P630" s="21">
        <v>23386.51</v>
      </c>
      <c r="Q630" s="25"/>
      <c r="R630" s="1" t="str">
        <f t="shared" si="10"/>
        <v>ST10217</v>
      </c>
      <c r="S630" t="str">
        <f>VLOOKUP(R630,Data!$C$2:$D$261,2,0)</f>
        <v>Harold &amp; Grace Baker Centre</v>
      </c>
      <c r="T630">
        <f>COUNTIF('Feb 2022'!A:A,D630)+COUNTIF('Mar 2022'!A:A,D630)+COUNTIF('Apr 2022'!A:A,D630)+COUNTIF('May 2022'!A:A,D630)+COUNTIF('June 2022'!A:A,D630)+COUNTIF('July 2022'!A:A,D630)+COUNTIF('Aug 2022'!A:A,D630)+COUNTIF('Sep 2022'!A:A,D630)+COUNTIF('Oct 2022'!A:A,D630)+COUNTIF('Dec 2022'!A:A,D630)</f>
        <v>1</v>
      </c>
      <c r="U630" t="e">
        <f>VLOOKUP(Q630,'Capital Lookup'!A:B,2,FALSE)</f>
        <v>#N/A</v>
      </c>
      <c r="V630" s="2">
        <f>IFERROR(VLOOKUP(LEFT(F630,10),'Find Purchase Orders'!B:J,9,FALSE),"")</f>
        <v>44606</v>
      </c>
      <c r="W630" s="25" t="s">
        <v>7261</v>
      </c>
    </row>
    <row r="631" spans="1:23" hidden="1">
      <c r="A631" s="25" t="s">
        <v>7261</v>
      </c>
      <c r="B631" s="25" t="s">
        <v>7701</v>
      </c>
      <c r="C631" s="25" t="s">
        <v>7282</v>
      </c>
      <c r="D631" s="25" t="s">
        <v>1279</v>
      </c>
      <c r="E631" s="25" t="s">
        <v>7703</v>
      </c>
      <c r="F631" s="25" t="s">
        <v>9198</v>
      </c>
      <c r="G631" s="25" t="s">
        <v>9199</v>
      </c>
      <c r="H631" s="21">
        <v>3149</v>
      </c>
      <c r="I631" s="25" t="s">
        <v>7296</v>
      </c>
      <c r="J631" s="25" t="s">
        <v>7288</v>
      </c>
      <c r="K631" s="25" t="s">
        <v>7262</v>
      </c>
      <c r="L631" s="25" t="s">
        <v>7259</v>
      </c>
      <c r="M631" s="21">
        <v>3149</v>
      </c>
      <c r="N631" s="21">
        <v>3149</v>
      </c>
      <c r="O631" s="21">
        <v>0</v>
      </c>
      <c r="P631" s="21">
        <v>3149</v>
      </c>
      <c r="Q631" s="25" t="s">
        <v>7706</v>
      </c>
      <c r="R631" s="1" t="str">
        <f t="shared" si="10"/>
        <v>ST10054</v>
      </c>
      <c r="S631" t="str">
        <f>VLOOKUP(R631,Data!$C$2:$D$261,2,0)</f>
        <v>Crofton Manor</v>
      </c>
      <c r="T631">
        <f>COUNTIF('Feb 2022'!A:A,D631)+COUNTIF('Mar 2022'!A:A,D631)+COUNTIF('Apr 2022'!A:A,D631)+COUNTIF('May 2022'!A:A,D631)+COUNTIF('June 2022'!A:A,D631)+COUNTIF('July 2022'!A:A,D631)+COUNTIF('Aug 2022'!A:A,D631)+COUNTIF('Sep 2022'!A:A,D631)+COUNTIF('Oct 2022'!A:A,D631)+COUNTIF('Dec 2022'!A:A,D631)</f>
        <v>1</v>
      </c>
      <c r="U631" t="str">
        <f>VLOOKUP(Q631,'Capital Lookup'!A:B,2,FALSE)</f>
        <v>No</v>
      </c>
      <c r="V631" s="2">
        <f>IFERROR(VLOOKUP(LEFT(F631,10),'Find Purchase Orders'!B:J,9,FALSE),"")</f>
        <v>44606</v>
      </c>
      <c r="W631" s="25" t="s">
        <v>7261</v>
      </c>
    </row>
    <row r="632" spans="1:23" hidden="1">
      <c r="A632" s="25" t="s">
        <v>7261</v>
      </c>
      <c r="B632" s="25" t="s">
        <v>7291</v>
      </c>
      <c r="C632" s="25" t="s">
        <v>7264</v>
      </c>
      <c r="D632" s="25" t="s">
        <v>1280</v>
      </c>
      <c r="E632" s="25" t="s">
        <v>8577</v>
      </c>
      <c r="F632" s="25" t="s">
        <v>9200</v>
      </c>
      <c r="G632" s="25" t="s">
        <v>9201</v>
      </c>
      <c r="H632" s="21">
        <v>22915.200000000001</v>
      </c>
      <c r="I632" s="25" t="s">
        <v>7339</v>
      </c>
      <c r="J632" s="25" t="s">
        <v>7288</v>
      </c>
      <c r="K632" s="25" t="s">
        <v>7495</v>
      </c>
      <c r="L632" s="25" t="s">
        <v>7517</v>
      </c>
      <c r="M632" s="21">
        <v>22915.200000000001</v>
      </c>
      <c r="N632" s="21">
        <v>19040</v>
      </c>
      <c r="O632" s="21">
        <v>3875.2</v>
      </c>
      <c r="P632" s="21">
        <v>12335.2</v>
      </c>
      <c r="Q632" s="25" t="s">
        <v>9202</v>
      </c>
      <c r="R632" s="1" t="str">
        <f t="shared" si="10"/>
        <v>ST10083</v>
      </c>
      <c r="S632" t="str">
        <f>VLOOKUP(R632,Data!$C$2:$D$261,2,0)</f>
        <v>The Waverly/Rosewood</v>
      </c>
      <c r="T632">
        <f>COUNTIF('Feb 2022'!A:A,D632)+COUNTIF('Mar 2022'!A:A,D632)+COUNTIF('Apr 2022'!A:A,D632)+COUNTIF('May 2022'!A:A,D632)+COUNTIF('June 2022'!A:A,D632)+COUNTIF('July 2022'!A:A,D632)+COUNTIF('Aug 2022'!A:A,D632)+COUNTIF('Sep 2022'!A:A,D632)+COUNTIF('Oct 2022'!A:A,D632)+COUNTIF('Dec 2022'!A:A,D632)</f>
        <v>1</v>
      </c>
      <c r="U632" t="str">
        <f>VLOOKUP(Q632,'Capital Lookup'!A:B,2,FALSE)</f>
        <v>No</v>
      </c>
      <c r="V632" s="2">
        <f>IFERROR(VLOOKUP(LEFT(F632,10),'Find Purchase Orders'!B:J,9,FALSE),"")</f>
        <v>44603</v>
      </c>
      <c r="W632" s="25" t="s">
        <v>7261</v>
      </c>
    </row>
    <row r="633" spans="1:23" hidden="1">
      <c r="A633" s="25" t="s">
        <v>7269</v>
      </c>
      <c r="B633" s="25" t="s">
        <v>7799</v>
      </c>
      <c r="C633" s="25"/>
      <c r="D633" s="25" t="s">
        <v>9203</v>
      </c>
      <c r="E633" s="25" t="s">
        <v>7500</v>
      </c>
      <c r="H633" s="21">
        <v>5712.15</v>
      </c>
      <c r="I633" s="25" t="s">
        <v>7257</v>
      </c>
      <c r="K633" s="25" t="s">
        <v>7579</v>
      </c>
      <c r="L633" s="25" t="s">
        <v>8156</v>
      </c>
      <c r="M633" s="22">
        <v>0</v>
      </c>
      <c r="N633" s="22">
        <v>0</v>
      </c>
      <c r="O633" s="21">
        <v>0</v>
      </c>
      <c r="P633" s="21">
        <v>0</v>
      </c>
      <c r="Q633" s="25" t="s">
        <v>9204</v>
      </c>
      <c r="R633" s="1" t="str">
        <f t="shared" si="10"/>
        <v>ST10333</v>
      </c>
      <c r="S633" t="str">
        <f>VLOOKUP(R633,Data!$C$2:$D$261,2,0)</f>
        <v>Heartwood</v>
      </c>
      <c r="T633">
        <f>COUNTIF('Feb 2022'!A:A,D633)+COUNTIF('Mar 2022'!A:A,D633)+COUNTIF('Apr 2022'!A:A,D633)+COUNTIF('May 2022'!A:A,D633)+COUNTIF('June 2022'!A:A,D633)+COUNTIF('July 2022'!A:A,D633)+COUNTIF('Aug 2022'!A:A,D633)+COUNTIF('Sep 2022'!A:A,D633)+COUNTIF('Oct 2022'!A:A,D633)+COUNTIF('Dec 2022'!A:A,D633)</f>
        <v>0</v>
      </c>
      <c r="U633" t="str">
        <f>VLOOKUP(Q633,'Capital Lookup'!A:B,2,FALSE)</f>
        <v>No</v>
      </c>
      <c r="V633" s="2" t="str">
        <f>IFERROR(VLOOKUP(LEFT(F633,10),'Find Purchase Orders'!B:J,9,FALSE),"")</f>
        <v/>
      </c>
      <c r="W633" s="25" t="s">
        <v>7261</v>
      </c>
    </row>
    <row r="634" spans="1:23" hidden="1">
      <c r="A634" s="25" t="s">
        <v>7313</v>
      </c>
      <c r="B634" s="25" t="s">
        <v>9205</v>
      </c>
      <c r="C634" s="25" t="s">
        <v>8058</v>
      </c>
      <c r="D634" s="25" t="s">
        <v>9206</v>
      </c>
      <c r="E634" s="25" t="s">
        <v>8443</v>
      </c>
      <c r="H634" s="21">
        <v>5695.2</v>
      </c>
      <c r="I634" s="25" t="s">
        <v>7257</v>
      </c>
      <c r="K634" s="25" t="s">
        <v>7579</v>
      </c>
      <c r="L634" s="25" t="s">
        <v>7580</v>
      </c>
      <c r="M634" s="22">
        <v>0</v>
      </c>
      <c r="N634" s="22">
        <v>0</v>
      </c>
      <c r="O634" s="21">
        <v>0</v>
      </c>
      <c r="P634" s="21">
        <v>610.20000000000005</v>
      </c>
      <c r="Q634" s="25" t="s">
        <v>9207</v>
      </c>
      <c r="R634" s="1" t="str">
        <f t="shared" si="10"/>
        <v>ST10206</v>
      </c>
      <c r="S634" t="str">
        <f>VLOOKUP(R634,Data!$C$2:$D$261,2,0)</f>
        <v>Holyrood Manor</v>
      </c>
      <c r="T634">
        <f>COUNTIF('Feb 2022'!A:A,D634)+COUNTIF('Mar 2022'!A:A,D634)+COUNTIF('Apr 2022'!A:A,D634)+COUNTIF('May 2022'!A:A,D634)+COUNTIF('June 2022'!A:A,D634)+COUNTIF('July 2022'!A:A,D634)+COUNTIF('Aug 2022'!A:A,D634)+COUNTIF('Sep 2022'!A:A,D634)+COUNTIF('Oct 2022'!A:A,D634)+COUNTIF('Dec 2022'!A:A,D634)</f>
        <v>0</v>
      </c>
      <c r="U634" t="str">
        <f>VLOOKUP(Q634,'Capital Lookup'!A:B,2,FALSE)</f>
        <v>No</v>
      </c>
      <c r="V634" s="2" t="str">
        <f>IFERROR(VLOOKUP(LEFT(F634,10),'Find Purchase Orders'!B:J,9,FALSE),"")</f>
        <v/>
      </c>
      <c r="W634" s="25" t="s">
        <v>7261</v>
      </c>
    </row>
    <row r="635" spans="1:23" hidden="1">
      <c r="A635" s="25" t="s">
        <v>7261</v>
      </c>
      <c r="B635" s="25" t="s">
        <v>7781</v>
      </c>
      <c r="C635" s="25" t="s">
        <v>7264</v>
      </c>
      <c r="D635" s="25" t="s">
        <v>1281</v>
      </c>
      <c r="E635" s="25" t="s">
        <v>9208</v>
      </c>
      <c r="F635" s="25" t="s">
        <v>9209</v>
      </c>
      <c r="G635" s="25" t="s">
        <v>9210</v>
      </c>
      <c r="H635" s="21">
        <v>131.25</v>
      </c>
      <c r="I635" s="25" t="s">
        <v>7296</v>
      </c>
      <c r="J635" s="25" t="s">
        <v>7288</v>
      </c>
      <c r="K635" s="25" t="s">
        <v>7262</v>
      </c>
      <c r="L635" s="25" t="s">
        <v>7259</v>
      </c>
      <c r="M635" s="21">
        <v>2808.75</v>
      </c>
      <c r="N635" s="21">
        <v>2808.75</v>
      </c>
      <c r="O635" s="21">
        <v>0</v>
      </c>
      <c r="P635" s="21">
        <v>2681.25</v>
      </c>
      <c r="Q635" s="25" t="s">
        <v>7786</v>
      </c>
      <c r="R635" s="1" t="str">
        <f t="shared" si="10"/>
        <v>ST10060</v>
      </c>
      <c r="S635" t="str">
        <f>VLOOKUP(R635,Data!$C$2:$D$261,2,0)</f>
        <v>Whitecliff Retirement</v>
      </c>
      <c r="T635">
        <f>COUNTIF('Feb 2022'!A:A,D635)+COUNTIF('Mar 2022'!A:A,D635)+COUNTIF('Apr 2022'!A:A,D635)+COUNTIF('May 2022'!A:A,D635)+COUNTIF('June 2022'!A:A,D635)+COUNTIF('July 2022'!A:A,D635)+COUNTIF('Aug 2022'!A:A,D635)+COUNTIF('Sep 2022'!A:A,D635)+COUNTIF('Oct 2022'!A:A,D635)+COUNTIF('Dec 2022'!A:A,D635)</f>
        <v>1</v>
      </c>
      <c r="U635" t="str">
        <f>VLOOKUP(Q635,'Capital Lookup'!A:B,2,FALSE)</f>
        <v>No</v>
      </c>
      <c r="V635" s="2">
        <f>IFERROR(VLOOKUP(LEFT(F635,10),'Find Purchase Orders'!B:J,9,FALSE),"")</f>
        <v>44603</v>
      </c>
      <c r="W635" s="25" t="s">
        <v>7261</v>
      </c>
    </row>
    <row r="636" spans="1:23" hidden="1">
      <c r="A636" s="25" t="s">
        <v>7261</v>
      </c>
      <c r="B636" s="25" t="s">
        <v>7781</v>
      </c>
      <c r="C636" s="25" t="s">
        <v>7264</v>
      </c>
      <c r="D636" s="25" t="s">
        <v>1281</v>
      </c>
      <c r="E636" s="25" t="s">
        <v>9208</v>
      </c>
      <c r="F636" s="25" t="s">
        <v>9211</v>
      </c>
      <c r="G636" s="25" t="s">
        <v>9212</v>
      </c>
      <c r="H636" s="21">
        <v>3306.47</v>
      </c>
      <c r="I636" s="25" t="s">
        <v>7296</v>
      </c>
      <c r="J636" s="25" t="s">
        <v>7288</v>
      </c>
      <c r="K636" s="25" t="s">
        <v>7262</v>
      </c>
      <c r="L636" s="25" t="s">
        <v>7259</v>
      </c>
      <c r="M636" s="21">
        <v>5851.67</v>
      </c>
      <c r="N636" s="21">
        <v>5851.67</v>
      </c>
      <c r="O636" s="21">
        <v>0</v>
      </c>
      <c r="P636" s="21">
        <v>5730.47</v>
      </c>
      <c r="Q636" s="25" t="s">
        <v>7786</v>
      </c>
      <c r="R636" s="1" t="str">
        <f t="shared" si="10"/>
        <v>ST10060</v>
      </c>
      <c r="S636" t="str">
        <f>VLOOKUP(R636,Data!$C$2:$D$261,2,0)</f>
        <v>Whitecliff Retirement</v>
      </c>
      <c r="T636">
        <f>COUNTIF('Feb 2022'!A:A,D636)+COUNTIF('Mar 2022'!A:A,D636)+COUNTIF('Apr 2022'!A:A,D636)+COUNTIF('May 2022'!A:A,D636)+COUNTIF('June 2022'!A:A,D636)+COUNTIF('July 2022'!A:A,D636)+COUNTIF('Aug 2022'!A:A,D636)+COUNTIF('Sep 2022'!A:A,D636)+COUNTIF('Oct 2022'!A:A,D636)+COUNTIF('Dec 2022'!A:A,D636)</f>
        <v>1</v>
      </c>
      <c r="U636" t="str">
        <f>VLOOKUP(Q636,'Capital Lookup'!A:B,2,FALSE)</f>
        <v>No</v>
      </c>
      <c r="V636" s="2">
        <f>IFERROR(VLOOKUP(LEFT(F636,10),'Find Purchase Orders'!B:J,9,FALSE),"")</f>
        <v>44603</v>
      </c>
      <c r="W636" s="25" t="s">
        <v>7261</v>
      </c>
    </row>
    <row r="637" spans="1:23" hidden="1">
      <c r="A637" s="25" t="s">
        <v>7261</v>
      </c>
      <c r="B637" s="25" t="s">
        <v>7781</v>
      </c>
      <c r="C637" s="25" t="s">
        <v>7264</v>
      </c>
      <c r="D637" s="25" t="s">
        <v>1282</v>
      </c>
      <c r="E637" s="25" t="s">
        <v>9208</v>
      </c>
      <c r="F637" s="25" t="s">
        <v>9213</v>
      </c>
      <c r="G637" s="25" t="s">
        <v>9214</v>
      </c>
      <c r="H637" s="21">
        <v>4578.7700000000004</v>
      </c>
      <c r="I637" s="25" t="s">
        <v>7296</v>
      </c>
      <c r="J637" s="25" t="s">
        <v>7288</v>
      </c>
      <c r="K637" s="25" t="s">
        <v>7262</v>
      </c>
      <c r="L637" s="25" t="s">
        <v>7259</v>
      </c>
      <c r="M637" s="21">
        <v>6357.47</v>
      </c>
      <c r="N637" s="21">
        <v>6357.47</v>
      </c>
      <c r="O637" s="21">
        <v>0</v>
      </c>
      <c r="P637" s="21">
        <v>6272.77</v>
      </c>
      <c r="Q637" s="25" t="s">
        <v>7786</v>
      </c>
      <c r="R637" s="1" t="str">
        <f t="shared" si="10"/>
        <v>ST10060</v>
      </c>
      <c r="S637" t="str">
        <f>VLOOKUP(R637,Data!$C$2:$D$261,2,0)</f>
        <v>Whitecliff Retirement</v>
      </c>
      <c r="T637">
        <f>COUNTIF('Feb 2022'!A:A,D637)+COUNTIF('Mar 2022'!A:A,D637)+COUNTIF('Apr 2022'!A:A,D637)+COUNTIF('May 2022'!A:A,D637)+COUNTIF('June 2022'!A:A,D637)+COUNTIF('July 2022'!A:A,D637)+COUNTIF('Aug 2022'!A:A,D637)+COUNTIF('Sep 2022'!A:A,D637)+COUNTIF('Oct 2022'!A:A,D637)+COUNTIF('Dec 2022'!A:A,D637)</f>
        <v>1</v>
      </c>
      <c r="U637" t="str">
        <f>VLOOKUP(Q637,'Capital Lookup'!A:B,2,FALSE)</f>
        <v>No</v>
      </c>
      <c r="V637" s="2">
        <f>IFERROR(VLOOKUP(LEFT(F637,10),'Find Purchase Orders'!B:J,9,FALSE),"")</f>
        <v>44606</v>
      </c>
      <c r="W637" s="25" t="s">
        <v>7261</v>
      </c>
    </row>
    <row r="638" spans="1:23" hidden="1">
      <c r="A638" s="25" t="s">
        <v>7261</v>
      </c>
      <c r="B638" s="25" t="s">
        <v>7781</v>
      </c>
      <c r="C638" s="25" t="s">
        <v>7264</v>
      </c>
      <c r="D638" s="25" t="s">
        <v>1282</v>
      </c>
      <c r="E638" s="25" t="s">
        <v>9208</v>
      </c>
      <c r="F638" s="25" t="s">
        <v>9215</v>
      </c>
      <c r="G638" s="25" t="s">
        <v>9216</v>
      </c>
      <c r="H638" s="21">
        <v>131.25</v>
      </c>
      <c r="I638" s="25" t="s">
        <v>7296</v>
      </c>
      <c r="J638" s="25" t="s">
        <v>7288</v>
      </c>
      <c r="K638" s="25" t="s">
        <v>7262</v>
      </c>
      <c r="L638" s="25" t="s">
        <v>7259</v>
      </c>
      <c r="M638" s="21">
        <v>2808.75</v>
      </c>
      <c r="N638" s="21">
        <v>2808.75</v>
      </c>
      <c r="O638" s="21">
        <v>0</v>
      </c>
      <c r="P638" s="21">
        <v>2681.25</v>
      </c>
      <c r="Q638" s="25" t="s">
        <v>7786</v>
      </c>
      <c r="R638" s="1" t="str">
        <f t="shared" si="10"/>
        <v>ST10060</v>
      </c>
      <c r="S638" t="str">
        <f>VLOOKUP(R638,Data!$C$2:$D$261,2,0)</f>
        <v>Whitecliff Retirement</v>
      </c>
      <c r="T638">
        <f>COUNTIF('Feb 2022'!A:A,D638)+COUNTIF('Mar 2022'!A:A,D638)+COUNTIF('Apr 2022'!A:A,D638)+COUNTIF('May 2022'!A:A,D638)+COUNTIF('June 2022'!A:A,D638)+COUNTIF('July 2022'!A:A,D638)+COUNTIF('Aug 2022'!A:A,D638)+COUNTIF('Sep 2022'!A:A,D638)+COUNTIF('Oct 2022'!A:A,D638)+COUNTIF('Dec 2022'!A:A,D638)</f>
        <v>1</v>
      </c>
      <c r="U638" t="str">
        <f>VLOOKUP(Q638,'Capital Lookup'!A:B,2,FALSE)</f>
        <v>No</v>
      </c>
      <c r="V638" s="2">
        <f>IFERROR(VLOOKUP(LEFT(F638,10),'Find Purchase Orders'!B:J,9,FALSE),"")</f>
        <v>44606</v>
      </c>
      <c r="W638" s="25" t="s">
        <v>7261</v>
      </c>
    </row>
    <row r="639" spans="1:23" hidden="1">
      <c r="A639" s="25" t="s">
        <v>7313</v>
      </c>
      <c r="B639" s="25" t="s">
        <v>7608</v>
      </c>
      <c r="C639" s="25" t="s">
        <v>7587</v>
      </c>
      <c r="D639" s="25" t="s">
        <v>1283</v>
      </c>
      <c r="E639" s="25" t="s">
        <v>7500</v>
      </c>
      <c r="F639" s="25" t="s">
        <v>9217</v>
      </c>
      <c r="G639" s="25" t="s">
        <v>9218</v>
      </c>
      <c r="H639" s="21">
        <v>8050</v>
      </c>
      <c r="I639" s="25" t="s">
        <v>7296</v>
      </c>
      <c r="J639" s="25" t="s">
        <v>7288</v>
      </c>
      <c r="K639" s="25" t="s">
        <v>7591</v>
      </c>
      <c r="L639" s="25" t="s">
        <v>8736</v>
      </c>
      <c r="M639" s="21">
        <v>8050</v>
      </c>
      <c r="N639" s="21">
        <v>8050</v>
      </c>
      <c r="O639" s="21">
        <v>0</v>
      </c>
      <c r="P639" s="21">
        <v>8050</v>
      </c>
      <c r="Q639" s="25" t="s">
        <v>9219</v>
      </c>
      <c r="R639" s="1" t="str">
        <f t="shared" si="10"/>
        <v>ST10161</v>
      </c>
      <c r="S639" t="str">
        <f>VLOOKUP(R639,Data!$C$2:$D$261,2,0)</f>
        <v>Longfields Manor</v>
      </c>
      <c r="T639">
        <f>COUNTIF('Feb 2022'!A:A,D639)+COUNTIF('Mar 2022'!A:A,D639)+COUNTIF('Apr 2022'!A:A,D639)+COUNTIF('May 2022'!A:A,D639)+COUNTIF('June 2022'!A:A,D639)+COUNTIF('July 2022'!A:A,D639)+COUNTIF('Aug 2022'!A:A,D639)+COUNTIF('Sep 2022'!A:A,D639)+COUNTIF('Oct 2022'!A:A,D639)+COUNTIF('Dec 2022'!A:A,D639)</f>
        <v>1</v>
      </c>
      <c r="U639" t="str">
        <f>VLOOKUP(Q639,'Capital Lookup'!A:B,2,FALSE)</f>
        <v>No</v>
      </c>
      <c r="V639" s="2">
        <f>IFERROR(VLOOKUP(LEFT(F639,10),'Find Purchase Orders'!B:J,9,FALSE),"")</f>
        <v>44603</v>
      </c>
      <c r="W639" s="25" t="s">
        <v>7261</v>
      </c>
    </row>
    <row r="640" spans="1:23" hidden="1">
      <c r="A640" s="25" t="s">
        <v>7269</v>
      </c>
      <c r="B640" s="25" t="s">
        <v>7988</v>
      </c>
      <c r="C640" s="25" t="s">
        <v>7271</v>
      </c>
      <c r="D640" s="25" t="s">
        <v>1284</v>
      </c>
      <c r="E640" s="25" t="s">
        <v>7500</v>
      </c>
      <c r="F640" s="25" t="s">
        <v>9220</v>
      </c>
      <c r="G640" s="25" t="s">
        <v>9221</v>
      </c>
      <c r="H640" s="21">
        <v>5462.42</v>
      </c>
      <c r="I640" s="25" t="s">
        <v>7296</v>
      </c>
      <c r="J640" s="25" t="s">
        <v>7983</v>
      </c>
      <c r="K640" s="25" t="s">
        <v>8274</v>
      </c>
      <c r="L640" s="25" t="s">
        <v>8275</v>
      </c>
      <c r="M640" s="21">
        <v>5462.42</v>
      </c>
      <c r="N640" s="21">
        <v>5462.42</v>
      </c>
      <c r="O640" s="21">
        <v>0</v>
      </c>
      <c r="P640" s="21">
        <v>5462.42</v>
      </c>
      <c r="Q640" s="25" t="s">
        <v>9222</v>
      </c>
      <c r="R640" s="1" t="str">
        <f t="shared" si="10"/>
        <v>ST10152</v>
      </c>
      <c r="S640" t="str">
        <f>VLOOKUP(R640,Data!$C$2:$D$261,2,0)</f>
        <v>Fosterbrooke LTC</v>
      </c>
      <c r="T640">
        <f>COUNTIF('Feb 2022'!A:A,D640)+COUNTIF('Mar 2022'!A:A,D640)+COUNTIF('Apr 2022'!A:A,D640)+COUNTIF('May 2022'!A:A,D640)+COUNTIF('June 2022'!A:A,D640)+COUNTIF('July 2022'!A:A,D640)+COUNTIF('Aug 2022'!A:A,D640)+COUNTIF('Sep 2022'!A:A,D640)+COUNTIF('Oct 2022'!A:A,D640)+COUNTIF('Dec 2022'!A:A,D640)</f>
        <v>1</v>
      </c>
      <c r="U640" t="str">
        <f>VLOOKUP(Q640,'Capital Lookup'!A:B,2,FALSE)</f>
        <v>No</v>
      </c>
      <c r="V640" s="2">
        <f>IFERROR(VLOOKUP(LEFT(F640,10),'Find Purchase Orders'!B:J,9,FALSE),"")</f>
        <v>44602</v>
      </c>
      <c r="W640" s="25" t="s">
        <v>7261</v>
      </c>
    </row>
    <row r="641" spans="1:23" hidden="1">
      <c r="A641" s="25" t="s">
        <v>8814</v>
      </c>
      <c r="B641" s="25" t="s">
        <v>9205</v>
      </c>
      <c r="C641" s="25" t="s">
        <v>8058</v>
      </c>
      <c r="D641" s="25" t="s">
        <v>1285</v>
      </c>
      <c r="E641" s="25" t="s">
        <v>8443</v>
      </c>
      <c r="F641" s="25" t="s">
        <v>9223</v>
      </c>
      <c r="G641" s="25" t="s">
        <v>9224</v>
      </c>
      <c r="H641" s="21">
        <v>5695.2</v>
      </c>
      <c r="I641" s="25" t="s">
        <v>7296</v>
      </c>
      <c r="J641" s="25" t="s">
        <v>7288</v>
      </c>
      <c r="K641" s="25" t="s">
        <v>7579</v>
      </c>
      <c r="L641" s="25" t="s">
        <v>7580</v>
      </c>
      <c r="M641" s="21">
        <v>5695.2</v>
      </c>
      <c r="N641" s="21">
        <v>5695.2</v>
      </c>
      <c r="O641" s="21">
        <v>0</v>
      </c>
      <c r="P641" s="21">
        <v>5695.2</v>
      </c>
      <c r="Q641" s="25" t="s">
        <v>9207</v>
      </c>
      <c r="R641" s="1" t="str">
        <f t="shared" si="10"/>
        <v>ST10206</v>
      </c>
      <c r="S641" t="str">
        <f>VLOOKUP(R641,Data!$C$2:$D$261,2,0)</f>
        <v>Holyrood Manor</v>
      </c>
      <c r="T641">
        <f>COUNTIF('Feb 2022'!A:A,D641)+COUNTIF('Mar 2022'!A:A,D641)+COUNTIF('Apr 2022'!A:A,D641)+COUNTIF('May 2022'!A:A,D641)+COUNTIF('June 2022'!A:A,D641)+COUNTIF('July 2022'!A:A,D641)+COUNTIF('Aug 2022'!A:A,D641)+COUNTIF('Sep 2022'!A:A,D641)+COUNTIF('Oct 2022'!A:A,D641)+COUNTIF('Dec 2022'!A:A,D641)</f>
        <v>1</v>
      </c>
      <c r="U641" t="str">
        <f>VLOOKUP(Q641,'Capital Lookup'!A:B,2,FALSE)</f>
        <v>No</v>
      </c>
      <c r="V641" s="2">
        <f>IFERROR(VLOOKUP(LEFT(F641,10),'Find Purchase Orders'!B:J,9,FALSE),"")</f>
        <v>44620</v>
      </c>
      <c r="W641" s="25" t="s">
        <v>7261</v>
      </c>
    </row>
    <row r="642" spans="1:23" hidden="1">
      <c r="A642" s="25" t="s">
        <v>8814</v>
      </c>
      <c r="B642" s="25" t="s">
        <v>8088</v>
      </c>
      <c r="C642" s="25" t="s">
        <v>8058</v>
      </c>
      <c r="D642" s="25" t="s">
        <v>1286</v>
      </c>
      <c r="E642" s="25" t="s">
        <v>8443</v>
      </c>
      <c r="F642" s="25" t="s">
        <v>9225</v>
      </c>
      <c r="G642" s="25" t="s">
        <v>9226</v>
      </c>
      <c r="H642" s="21">
        <v>9915</v>
      </c>
      <c r="I642" s="25" t="s">
        <v>7296</v>
      </c>
      <c r="J642" s="25" t="s">
        <v>7288</v>
      </c>
      <c r="K642" s="25" t="s">
        <v>8817</v>
      </c>
      <c r="L642" s="25" t="s">
        <v>8887</v>
      </c>
      <c r="M642" s="21">
        <v>9915</v>
      </c>
      <c r="N642" s="21">
        <v>9915</v>
      </c>
      <c r="O642" s="21">
        <v>0</v>
      </c>
      <c r="P642" s="21">
        <v>9915</v>
      </c>
      <c r="Q642" s="25" t="s">
        <v>9086</v>
      </c>
      <c r="R642" s="1" t="str">
        <f t="shared" si="10"/>
        <v>ST10207</v>
      </c>
      <c r="S642" t="str">
        <f>VLOOKUP(R642,Data!$C$2:$D$261,2,0)</f>
        <v>James Bay Care Centre</v>
      </c>
      <c r="T642">
        <f>COUNTIF('Feb 2022'!A:A,D642)+COUNTIF('Mar 2022'!A:A,D642)+COUNTIF('Apr 2022'!A:A,D642)+COUNTIF('May 2022'!A:A,D642)+COUNTIF('June 2022'!A:A,D642)+COUNTIF('July 2022'!A:A,D642)+COUNTIF('Aug 2022'!A:A,D642)+COUNTIF('Sep 2022'!A:A,D642)+COUNTIF('Oct 2022'!A:A,D642)+COUNTIF('Dec 2022'!A:A,D642)</f>
        <v>1</v>
      </c>
      <c r="U642" t="str">
        <f>VLOOKUP(Q642,'Capital Lookup'!A:B,2,FALSE)</f>
        <v>No</v>
      </c>
      <c r="V642" s="2">
        <f>IFERROR(VLOOKUP(LEFT(F642,10),'Find Purchase Orders'!B:J,9,FALSE),"")</f>
        <v>44602</v>
      </c>
      <c r="W642" s="25" t="s">
        <v>7261</v>
      </c>
    </row>
    <row r="643" spans="1:23" hidden="1">
      <c r="A643" s="25" t="s">
        <v>7261</v>
      </c>
      <c r="B643" s="25" t="s">
        <v>7472</v>
      </c>
      <c r="C643" s="25" t="s">
        <v>7264</v>
      </c>
      <c r="D643" s="25" t="s">
        <v>1287</v>
      </c>
      <c r="E643" s="25" t="s">
        <v>7474</v>
      </c>
      <c r="F643" s="25" t="s">
        <v>9227</v>
      </c>
      <c r="G643" s="25" t="s">
        <v>9228</v>
      </c>
      <c r="H643" s="21">
        <v>157.5</v>
      </c>
      <c r="I643" s="25" t="s">
        <v>7287</v>
      </c>
      <c r="J643" s="25" t="s">
        <v>7288</v>
      </c>
      <c r="K643" s="25" t="s">
        <v>7262</v>
      </c>
      <c r="L643" s="25" t="s">
        <v>7259</v>
      </c>
      <c r="M643" s="21">
        <v>157.5</v>
      </c>
      <c r="N643" s="22">
        <v>0</v>
      </c>
      <c r="O643" s="21">
        <v>157.5</v>
      </c>
      <c r="P643" s="21">
        <v>7.5</v>
      </c>
      <c r="Q643" s="25" t="s">
        <v>7477</v>
      </c>
      <c r="R643" s="1" t="str">
        <f t="shared" si="10"/>
        <v>ST10074</v>
      </c>
      <c r="S643" t="str">
        <f>VLOOKUP(R643,Data!$C$2:$D$261,2,0)</f>
        <v>McKenzie Towne Retirement</v>
      </c>
      <c r="T643">
        <f>COUNTIF('Feb 2022'!A:A,D643)+COUNTIF('Mar 2022'!A:A,D643)+COUNTIF('Apr 2022'!A:A,D643)+COUNTIF('May 2022'!A:A,D643)+COUNTIF('June 2022'!A:A,D643)+COUNTIF('July 2022'!A:A,D643)+COUNTIF('Aug 2022'!A:A,D643)+COUNTIF('Sep 2022'!A:A,D643)+COUNTIF('Oct 2022'!A:A,D643)+COUNTIF('Dec 2022'!A:A,D643)</f>
        <v>1</v>
      </c>
      <c r="U643" t="str">
        <f>VLOOKUP(Q643,'Capital Lookup'!A:B,2,FALSE)</f>
        <v>No</v>
      </c>
      <c r="V643" s="2">
        <f>IFERROR(VLOOKUP(LEFT(F643,10),'Find Purchase Orders'!B:J,9,FALSE),"")</f>
        <v>44601</v>
      </c>
      <c r="W643" s="25" t="s">
        <v>7261</v>
      </c>
    </row>
    <row r="644" spans="1:23" hidden="1">
      <c r="A644" s="25" t="s">
        <v>7261</v>
      </c>
      <c r="B644" s="25" t="s">
        <v>7472</v>
      </c>
      <c r="C644" s="25" t="s">
        <v>7264</v>
      </c>
      <c r="D644" s="25" t="s">
        <v>1287</v>
      </c>
      <c r="E644" s="25" t="s">
        <v>7474</v>
      </c>
      <c r="F644" s="25" t="s">
        <v>9229</v>
      </c>
      <c r="G644" s="25" t="s">
        <v>9230</v>
      </c>
      <c r="H644" s="21">
        <v>1760.38</v>
      </c>
      <c r="I644" s="25" t="s">
        <v>7287</v>
      </c>
      <c r="J644" s="25" t="s">
        <v>7288</v>
      </c>
      <c r="K644" s="25" t="s">
        <v>7262</v>
      </c>
      <c r="L644" s="25" t="s">
        <v>7259</v>
      </c>
      <c r="M644" s="21">
        <v>1760.38</v>
      </c>
      <c r="N644" s="22">
        <v>0</v>
      </c>
      <c r="O644" s="21">
        <v>1760.38</v>
      </c>
      <c r="P644" s="21">
        <v>83.83</v>
      </c>
      <c r="Q644" s="25" t="s">
        <v>7477</v>
      </c>
      <c r="R644" s="1" t="str">
        <f t="shared" si="10"/>
        <v>ST10074</v>
      </c>
      <c r="S644" t="str">
        <f>VLOOKUP(R644,Data!$C$2:$D$261,2,0)</f>
        <v>McKenzie Towne Retirement</v>
      </c>
      <c r="T644">
        <f>COUNTIF('Feb 2022'!A:A,D644)+COUNTIF('Mar 2022'!A:A,D644)+COUNTIF('Apr 2022'!A:A,D644)+COUNTIF('May 2022'!A:A,D644)+COUNTIF('June 2022'!A:A,D644)+COUNTIF('July 2022'!A:A,D644)+COUNTIF('Aug 2022'!A:A,D644)+COUNTIF('Sep 2022'!A:A,D644)+COUNTIF('Oct 2022'!A:A,D644)+COUNTIF('Dec 2022'!A:A,D644)</f>
        <v>1</v>
      </c>
      <c r="U644" t="str">
        <f>VLOOKUP(Q644,'Capital Lookup'!A:B,2,FALSE)</f>
        <v>No</v>
      </c>
      <c r="V644" s="2">
        <f>IFERROR(VLOOKUP(LEFT(F644,10),'Find Purchase Orders'!B:J,9,FALSE),"")</f>
        <v>44601</v>
      </c>
      <c r="W644" s="25" t="s">
        <v>7261</v>
      </c>
    </row>
    <row r="645" spans="1:23" hidden="1">
      <c r="A645" s="25" t="s">
        <v>7478</v>
      </c>
      <c r="B645" s="25" t="s">
        <v>9069</v>
      </c>
      <c r="C645" s="25" t="s">
        <v>7271</v>
      </c>
      <c r="D645" s="25" t="s">
        <v>9231</v>
      </c>
      <c r="E645" s="25" t="s">
        <v>8443</v>
      </c>
      <c r="H645" s="21">
        <v>12600</v>
      </c>
      <c r="I645" s="25" t="s">
        <v>7257</v>
      </c>
      <c r="K645" s="25" t="s">
        <v>9232</v>
      </c>
      <c r="L645" s="25" t="s">
        <v>8858</v>
      </c>
      <c r="M645" s="22">
        <v>0</v>
      </c>
      <c r="N645" s="22">
        <v>0</v>
      </c>
      <c r="O645" s="21">
        <v>0</v>
      </c>
      <c r="P645" s="21">
        <v>1350</v>
      </c>
      <c r="Q645" s="25" t="s">
        <v>9233</v>
      </c>
      <c r="R645" s="1" t="str">
        <f t="shared" si="10"/>
        <v>ST10209</v>
      </c>
      <c r="S645" t="str">
        <f>VLOOKUP(R645,Data!$C$2:$D$261,2,0)</f>
        <v>Arbutus Care Centre</v>
      </c>
      <c r="T645">
        <f>COUNTIF('Feb 2022'!A:A,D645)+COUNTIF('Mar 2022'!A:A,D645)+COUNTIF('Apr 2022'!A:A,D645)+COUNTIF('May 2022'!A:A,D645)+COUNTIF('June 2022'!A:A,D645)+COUNTIF('July 2022'!A:A,D645)+COUNTIF('Aug 2022'!A:A,D645)+COUNTIF('Sep 2022'!A:A,D645)+COUNTIF('Oct 2022'!A:A,D645)+COUNTIF('Dec 2022'!A:A,D645)</f>
        <v>0</v>
      </c>
      <c r="U645" t="str">
        <f>VLOOKUP(Q645,'Capital Lookup'!A:B,2,FALSE)</f>
        <v>No</v>
      </c>
      <c r="V645" s="2" t="str">
        <f>IFERROR(VLOOKUP(LEFT(F645,10),'Find Purchase Orders'!B:J,9,FALSE),"")</f>
        <v/>
      </c>
      <c r="W645" s="25" t="s">
        <v>7261</v>
      </c>
    </row>
    <row r="646" spans="1:23" hidden="1">
      <c r="A646" s="25" t="s">
        <v>7261</v>
      </c>
      <c r="B646" s="25" t="s">
        <v>7781</v>
      </c>
      <c r="C646" s="25" t="s">
        <v>7264</v>
      </c>
      <c r="D646" s="25" t="s">
        <v>1288</v>
      </c>
      <c r="E646" s="25" t="s">
        <v>9208</v>
      </c>
      <c r="F646" s="25" t="s">
        <v>9234</v>
      </c>
      <c r="G646" s="25" t="s">
        <v>9235</v>
      </c>
      <c r="H646" s="21">
        <v>5293.55</v>
      </c>
      <c r="I646" s="25" t="s">
        <v>7296</v>
      </c>
      <c r="J646" s="25" t="s">
        <v>7288</v>
      </c>
      <c r="K646" s="25" t="s">
        <v>7262</v>
      </c>
      <c r="L646" s="25" t="s">
        <v>7259</v>
      </c>
      <c r="M646" s="21">
        <v>7838.75</v>
      </c>
      <c r="N646" s="21">
        <v>7838.75</v>
      </c>
      <c r="O646" s="21">
        <v>0</v>
      </c>
      <c r="P646" s="21">
        <v>7717.55</v>
      </c>
      <c r="Q646" s="25" t="s">
        <v>7786</v>
      </c>
      <c r="R646" s="1" t="str">
        <f t="shared" si="10"/>
        <v>ST10060</v>
      </c>
      <c r="S646" t="str">
        <f>VLOOKUP(R646,Data!$C$2:$D$261,2,0)</f>
        <v>Whitecliff Retirement</v>
      </c>
      <c r="T646">
        <f>COUNTIF('Feb 2022'!A:A,D646)+COUNTIF('Mar 2022'!A:A,D646)+COUNTIF('Apr 2022'!A:A,D646)+COUNTIF('May 2022'!A:A,D646)+COUNTIF('June 2022'!A:A,D646)+COUNTIF('July 2022'!A:A,D646)+COUNTIF('Aug 2022'!A:A,D646)+COUNTIF('Sep 2022'!A:A,D646)+COUNTIF('Oct 2022'!A:A,D646)+COUNTIF('Dec 2022'!A:A,D646)</f>
        <v>1</v>
      </c>
      <c r="U646" t="str">
        <f>VLOOKUP(Q646,'Capital Lookup'!A:B,2,FALSE)</f>
        <v>No</v>
      </c>
      <c r="V646" s="2">
        <f>IFERROR(VLOOKUP(LEFT(F646,10),'Find Purchase Orders'!B:J,9,FALSE),"")</f>
        <v>44606</v>
      </c>
      <c r="W646" s="25" t="s">
        <v>7261</v>
      </c>
    </row>
    <row r="647" spans="1:23" hidden="1">
      <c r="A647" s="25" t="s">
        <v>7261</v>
      </c>
      <c r="B647" s="25" t="s">
        <v>7781</v>
      </c>
      <c r="C647" s="25" t="s">
        <v>7264</v>
      </c>
      <c r="D647" s="25" t="s">
        <v>1288</v>
      </c>
      <c r="E647" s="25" t="s">
        <v>9208</v>
      </c>
      <c r="F647" s="25" t="s">
        <v>9236</v>
      </c>
      <c r="G647" s="25" t="s">
        <v>9237</v>
      </c>
      <c r="H647" s="21">
        <v>131.25</v>
      </c>
      <c r="I647" s="25" t="s">
        <v>7296</v>
      </c>
      <c r="J647" s="25" t="s">
        <v>7288</v>
      </c>
      <c r="K647" s="25" t="s">
        <v>7262</v>
      </c>
      <c r="L647" s="25" t="s">
        <v>7259</v>
      </c>
      <c r="M647" s="21">
        <v>2808.75</v>
      </c>
      <c r="N647" s="21">
        <v>2808.75</v>
      </c>
      <c r="O647" s="21">
        <v>0</v>
      </c>
      <c r="P647" s="21">
        <v>2681.25</v>
      </c>
      <c r="Q647" s="25" t="s">
        <v>7786</v>
      </c>
      <c r="R647" s="1" t="str">
        <f t="shared" si="10"/>
        <v>ST10060</v>
      </c>
      <c r="S647" t="str">
        <f>VLOOKUP(R647,Data!$C$2:$D$261,2,0)</f>
        <v>Whitecliff Retirement</v>
      </c>
      <c r="T647">
        <f>COUNTIF('Feb 2022'!A:A,D647)+COUNTIF('Mar 2022'!A:A,D647)+COUNTIF('Apr 2022'!A:A,D647)+COUNTIF('May 2022'!A:A,D647)+COUNTIF('June 2022'!A:A,D647)+COUNTIF('July 2022'!A:A,D647)+COUNTIF('Aug 2022'!A:A,D647)+COUNTIF('Sep 2022'!A:A,D647)+COUNTIF('Oct 2022'!A:A,D647)+COUNTIF('Dec 2022'!A:A,D647)</f>
        <v>1</v>
      </c>
      <c r="U647" t="str">
        <f>VLOOKUP(Q647,'Capital Lookup'!A:B,2,FALSE)</f>
        <v>No</v>
      </c>
      <c r="V647" s="2">
        <f>IFERROR(VLOOKUP(LEFT(F647,10),'Find Purchase Orders'!B:J,9,FALSE),"")</f>
        <v>44606</v>
      </c>
      <c r="W647" s="25" t="s">
        <v>7261</v>
      </c>
    </row>
    <row r="648" spans="1:23" hidden="1">
      <c r="A648" s="25" t="s">
        <v>7261</v>
      </c>
      <c r="B648" s="25" t="s">
        <v>7541</v>
      </c>
      <c r="C648" s="25" t="s">
        <v>7264</v>
      </c>
      <c r="D648" s="25" t="s">
        <v>1289</v>
      </c>
      <c r="E648" s="25" t="s">
        <v>7543</v>
      </c>
      <c r="F648" s="25" t="s">
        <v>9238</v>
      </c>
      <c r="G648" s="25" t="s">
        <v>9239</v>
      </c>
      <c r="H648" s="21">
        <v>2866.13</v>
      </c>
      <c r="I648" s="25" t="s">
        <v>7296</v>
      </c>
      <c r="J648" s="25" t="s">
        <v>7288</v>
      </c>
      <c r="K648" s="25" t="s">
        <v>7289</v>
      </c>
      <c r="L648" s="25" t="s">
        <v>7259</v>
      </c>
      <c r="M648" s="21">
        <v>2866.13</v>
      </c>
      <c r="N648" s="21">
        <v>2812.56</v>
      </c>
      <c r="O648" s="21">
        <v>53.57</v>
      </c>
      <c r="P648" s="21">
        <v>2866.13</v>
      </c>
      <c r="Q648" s="25" t="s">
        <v>7544</v>
      </c>
      <c r="R648" s="1" t="str">
        <f t="shared" si="10"/>
        <v>ST10061</v>
      </c>
      <c r="S648" t="str">
        <f>VLOOKUP(R648,Data!$C$2:$D$261,2,0)</f>
        <v>The Dorchester</v>
      </c>
      <c r="T648">
        <f>COUNTIF('Feb 2022'!A:A,D648)+COUNTIF('Mar 2022'!A:A,D648)+COUNTIF('Apr 2022'!A:A,D648)+COUNTIF('May 2022'!A:A,D648)+COUNTIF('June 2022'!A:A,D648)+COUNTIF('July 2022'!A:A,D648)+COUNTIF('Aug 2022'!A:A,D648)+COUNTIF('Sep 2022'!A:A,D648)+COUNTIF('Oct 2022'!A:A,D648)+COUNTIF('Dec 2022'!A:A,D648)</f>
        <v>1</v>
      </c>
      <c r="U648" t="str">
        <f>VLOOKUP(Q648,'Capital Lookup'!A:B,2,FALSE)</f>
        <v>No</v>
      </c>
      <c r="V648" s="2">
        <f>IFERROR(VLOOKUP(LEFT(F648,10),'Find Purchase Orders'!B:J,9,FALSE),"")</f>
        <v>44606</v>
      </c>
      <c r="W648" s="25" t="s">
        <v>7261</v>
      </c>
    </row>
    <row r="649" spans="1:23" hidden="1">
      <c r="A649" s="25" t="s">
        <v>7261</v>
      </c>
      <c r="B649" s="25" t="s">
        <v>7541</v>
      </c>
      <c r="C649" s="25" t="s">
        <v>7264</v>
      </c>
      <c r="D649" s="25" t="s">
        <v>1290</v>
      </c>
      <c r="E649" s="25" t="s">
        <v>7543</v>
      </c>
      <c r="F649" s="25" t="s">
        <v>9240</v>
      </c>
      <c r="G649" s="25" t="s">
        <v>9241</v>
      </c>
      <c r="H649" s="21">
        <v>545.70000000000005</v>
      </c>
      <c r="I649" s="25" t="s">
        <v>7296</v>
      </c>
      <c r="J649" s="25" t="s">
        <v>7288</v>
      </c>
      <c r="K649" s="25" t="s">
        <v>7258</v>
      </c>
      <c r="L649" s="25" t="s">
        <v>7259</v>
      </c>
      <c r="M649" s="21">
        <v>545.70000000000005</v>
      </c>
      <c r="N649" s="21">
        <v>545.70000000000005</v>
      </c>
      <c r="O649" s="21">
        <v>0</v>
      </c>
      <c r="P649" s="21">
        <v>545.70000000000005</v>
      </c>
      <c r="Q649" s="25" t="s">
        <v>7544</v>
      </c>
      <c r="R649" s="1" t="str">
        <f t="shared" si="10"/>
        <v>ST10061</v>
      </c>
      <c r="S649" t="str">
        <f>VLOOKUP(R649,Data!$C$2:$D$261,2,0)</f>
        <v>The Dorchester</v>
      </c>
      <c r="T649">
        <f>COUNTIF('Feb 2022'!A:A,D649)+COUNTIF('Mar 2022'!A:A,D649)+COUNTIF('Apr 2022'!A:A,D649)+COUNTIF('May 2022'!A:A,D649)+COUNTIF('June 2022'!A:A,D649)+COUNTIF('July 2022'!A:A,D649)+COUNTIF('Aug 2022'!A:A,D649)+COUNTIF('Sep 2022'!A:A,D649)+COUNTIF('Oct 2022'!A:A,D649)+COUNTIF('Dec 2022'!A:A,D649)</f>
        <v>1</v>
      </c>
      <c r="U649" t="str">
        <f>VLOOKUP(Q649,'Capital Lookup'!A:B,2,FALSE)</f>
        <v>No</v>
      </c>
      <c r="V649" s="2">
        <f>IFERROR(VLOOKUP(LEFT(F649,10),'Find Purchase Orders'!B:J,9,FALSE),"")</f>
        <v>44606</v>
      </c>
      <c r="W649" s="25" t="s">
        <v>7261</v>
      </c>
    </row>
    <row r="650" spans="1:23" hidden="1">
      <c r="A650" s="25" t="s">
        <v>7261</v>
      </c>
      <c r="B650" s="25" t="s">
        <v>7541</v>
      </c>
      <c r="C650" s="25" t="s">
        <v>7264</v>
      </c>
      <c r="D650" s="25" t="s">
        <v>1290</v>
      </c>
      <c r="E650" s="25" t="s">
        <v>7543</v>
      </c>
      <c r="F650" s="25" t="s">
        <v>9242</v>
      </c>
      <c r="G650" s="25" t="s">
        <v>9243</v>
      </c>
      <c r="H650" s="21">
        <v>5735.36</v>
      </c>
      <c r="I650" s="25" t="s">
        <v>7296</v>
      </c>
      <c r="J650" s="25" t="s">
        <v>7288</v>
      </c>
      <c r="K650" s="25" t="s">
        <v>7262</v>
      </c>
      <c r="L650" s="25" t="s">
        <v>7259</v>
      </c>
      <c r="M650" s="21">
        <v>5735.36</v>
      </c>
      <c r="N650" s="21">
        <v>5735.36</v>
      </c>
      <c r="O650" s="21">
        <v>0</v>
      </c>
      <c r="P650" s="21">
        <v>5735.36</v>
      </c>
      <c r="Q650" s="25" t="s">
        <v>7544</v>
      </c>
      <c r="R650" s="1" t="str">
        <f t="shared" si="10"/>
        <v>ST10061</v>
      </c>
      <c r="S650" t="str">
        <f>VLOOKUP(R650,Data!$C$2:$D$261,2,0)</f>
        <v>The Dorchester</v>
      </c>
      <c r="T650">
        <f>COUNTIF('Feb 2022'!A:A,D650)+COUNTIF('Mar 2022'!A:A,D650)+COUNTIF('Apr 2022'!A:A,D650)+COUNTIF('May 2022'!A:A,D650)+COUNTIF('June 2022'!A:A,D650)+COUNTIF('July 2022'!A:A,D650)+COUNTIF('Aug 2022'!A:A,D650)+COUNTIF('Sep 2022'!A:A,D650)+COUNTIF('Oct 2022'!A:A,D650)+COUNTIF('Dec 2022'!A:A,D650)</f>
        <v>1</v>
      </c>
      <c r="U650" t="str">
        <f>VLOOKUP(Q650,'Capital Lookup'!A:B,2,FALSE)</f>
        <v>No</v>
      </c>
      <c r="V650" s="2">
        <f>IFERROR(VLOOKUP(LEFT(F650,10),'Find Purchase Orders'!B:J,9,FALSE),"")</f>
        <v>44606</v>
      </c>
      <c r="W650" s="25" t="s">
        <v>7261</v>
      </c>
    </row>
    <row r="651" spans="1:23" hidden="1">
      <c r="A651" s="25" t="s">
        <v>7425</v>
      </c>
      <c r="B651" s="25" t="s">
        <v>8699</v>
      </c>
      <c r="C651" s="25" t="s">
        <v>7271</v>
      </c>
      <c r="D651" s="25" t="s">
        <v>1291</v>
      </c>
      <c r="E651" s="25" t="s">
        <v>8577</v>
      </c>
      <c r="F651" s="25" t="s">
        <v>9244</v>
      </c>
      <c r="G651" s="25" t="s">
        <v>9245</v>
      </c>
      <c r="H651" s="21">
        <v>8762.74</v>
      </c>
      <c r="I651" s="25" t="s">
        <v>7296</v>
      </c>
      <c r="J651" s="25" t="s">
        <v>7288</v>
      </c>
      <c r="K651" s="25" t="s">
        <v>7579</v>
      </c>
      <c r="L651" s="25" t="s">
        <v>7580</v>
      </c>
      <c r="M651" s="21">
        <v>8762.74</v>
      </c>
      <c r="N651" s="21">
        <v>8762.74</v>
      </c>
      <c r="O651" s="21">
        <v>0</v>
      </c>
      <c r="P651" s="21">
        <v>8762.74</v>
      </c>
      <c r="Q651" s="25" t="s">
        <v>9246</v>
      </c>
      <c r="R651" s="1" t="str">
        <f t="shared" si="10"/>
        <v>ST10198</v>
      </c>
      <c r="S651" t="str">
        <f>VLOOKUP(R651,Data!$C$2:$D$261,2,0)</f>
        <v>Poseidon Care Centre</v>
      </c>
      <c r="T651">
        <f>COUNTIF('Feb 2022'!A:A,D651)+COUNTIF('Mar 2022'!A:A,D651)+COUNTIF('Apr 2022'!A:A,D651)+COUNTIF('May 2022'!A:A,D651)+COUNTIF('June 2022'!A:A,D651)+COUNTIF('July 2022'!A:A,D651)+COUNTIF('Aug 2022'!A:A,D651)+COUNTIF('Sep 2022'!A:A,D651)+COUNTIF('Oct 2022'!A:A,D651)+COUNTIF('Dec 2022'!A:A,D651)</f>
        <v>1</v>
      </c>
      <c r="U651" t="str">
        <f>VLOOKUP(Q651,'Capital Lookup'!A:B,2,FALSE)</f>
        <v>No</v>
      </c>
      <c r="V651" s="2">
        <f>IFERROR(VLOOKUP(LEFT(F651,10),'Find Purchase Orders'!B:J,9,FALSE),"")</f>
        <v>44606</v>
      </c>
      <c r="W651" s="25" t="s">
        <v>7261</v>
      </c>
    </row>
    <row r="652" spans="1:23" hidden="1">
      <c r="A652" s="25" t="s">
        <v>7478</v>
      </c>
      <c r="B652" s="25" t="s">
        <v>9069</v>
      </c>
      <c r="C652" s="25" t="s">
        <v>7271</v>
      </c>
      <c r="D652" s="25" t="s">
        <v>9247</v>
      </c>
      <c r="E652" s="25" t="s">
        <v>8443</v>
      </c>
      <c r="H652" s="21">
        <v>12600</v>
      </c>
      <c r="I652" s="25" t="s">
        <v>7257</v>
      </c>
      <c r="K652" s="25" t="s">
        <v>8538</v>
      </c>
      <c r="L652" s="25" t="s">
        <v>8858</v>
      </c>
      <c r="M652" s="22">
        <v>0</v>
      </c>
      <c r="N652" s="22">
        <v>0</v>
      </c>
      <c r="O652" s="21">
        <v>0</v>
      </c>
      <c r="P652" s="21">
        <v>1350</v>
      </c>
      <c r="Q652" s="25" t="s">
        <v>9233</v>
      </c>
      <c r="R652" s="1" t="str">
        <f t="shared" ref="R652:R715" si="11">CONCATENATE("ST",LEFT(B652,5))</f>
        <v>ST10209</v>
      </c>
      <c r="S652" t="str">
        <f>VLOOKUP(R652,Data!$C$2:$D$261,2,0)</f>
        <v>Arbutus Care Centre</v>
      </c>
      <c r="T652">
        <f>COUNTIF('Feb 2022'!A:A,D652)+COUNTIF('Mar 2022'!A:A,D652)+COUNTIF('Apr 2022'!A:A,D652)+COUNTIF('May 2022'!A:A,D652)+COUNTIF('June 2022'!A:A,D652)+COUNTIF('July 2022'!A:A,D652)+COUNTIF('Aug 2022'!A:A,D652)+COUNTIF('Sep 2022'!A:A,D652)+COUNTIF('Oct 2022'!A:A,D652)+COUNTIF('Dec 2022'!A:A,D652)</f>
        <v>0</v>
      </c>
      <c r="U652" t="str">
        <f>VLOOKUP(Q652,'Capital Lookup'!A:B,2,FALSE)</f>
        <v>No</v>
      </c>
      <c r="V652" s="2" t="str">
        <f>IFERROR(VLOOKUP(LEFT(F652,10),'Find Purchase Orders'!B:J,9,FALSE),"")</f>
        <v/>
      </c>
      <c r="W652" s="25" t="s">
        <v>7261</v>
      </c>
    </row>
    <row r="653" spans="1:23" hidden="1">
      <c r="A653" s="25" t="s">
        <v>7261</v>
      </c>
      <c r="B653" s="25" t="s">
        <v>8520</v>
      </c>
      <c r="C653" s="25" t="s">
        <v>7264</v>
      </c>
      <c r="D653" s="25" t="s">
        <v>1292</v>
      </c>
      <c r="E653" s="25" t="s">
        <v>9248</v>
      </c>
      <c r="F653" s="25" t="s">
        <v>9249</v>
      </c>
      <c r="G653" s="25" t="s">
        <v>9250</v>
      </c>
      <c r="H653" s="21">
        <v>1473.64</v>
      </c>
      <c r="I653" s="25" t="s">
        <v>7287</v>
      </c>
      <c r="J653" s="25" t="s">
        <v>7288</v>
      </c>
      <c r="K653" s="25" t="s">
        <v>7289</v>
      </c>
      <c r="L653" s="25" t="s">
        <v>7259</v>
      </c>
      <c r="M653" s="21">
        <v>1473.64</v>
      </c>
      <c r="N653" s="21">
        <v>1473.64</v>
      </c>
      <c r="O653" s="21">
        <v>0</v>
      </c>
      <c r="P653" s="21">
        <v>169.53</v>
      </c>
      <c r="Q653" s="25" t="s">
        <v>9251</v>
      </c>
      <c r="R653" s="1" t="str">
        <f t="shared" si="11"/>
        <v>ST10004</v>
      </c>
      <c r="S653" t="str">
        <f>VLOOKUP(R653,Data!$C$2:$D$261,2,0)</f>
        <v>Churchill Place</v>
      </c>
      <c r="T653">
        <f>COUNTIF('Feb 2022'!A:A,D653)+COUNTIF('Mar 2022'!A:A,D653)+COUNTIF('Apr 2022'!A:A,D653)+COUNTIF('May 2022'!A:A,D653)+COUNTIF('June 2022'!A:A,D653)+COUNTIF('July 2022'!A:A,D653)+COUNTIF('Aug 2022'!A:A,D653)+COUNTIF('Sep 2022'!A:A,D653)+COUNTIF('Oct 2022'!A:A,D653)+COUNTIF('Dec 2022'!A:A,D653)</f>
        <v>1</v>
      </c>
      <c r="U653" t="str">
        <f>VLOOKUP(Q653,'Capital Lookup'!A:B,2,FALSE)</f>
        <v>No</v>
      </c>
      <c r="V653" s="2">
        <f>IFERROR(VLOOKUP(LEFT(F653,10),'Find Purchase Orders'!B:J,9,FALSE),"")</f>
        <v>44606</v>
      </c>
      <c r="W653" s="25" t="s">
        <v>7261</v>
      </c>
    </row>
    <row r="654" spans="1:23" hidden="1">
      <c r="A654" s="25" t="s">
        <v>7261</v>
      </c>
      <c r="B654" s="25" t="s">
        <v>7426</v>
      </c>
      <c r="C654" s="25" t="s">
        <v>7271</v>
      </c>
      <c r="D654" s="25" t="s">
        <v>9252</v>
      </c>
      <c r="E654" s="25" t="s">
        <v>7428</v>
      </c>
      <c r="H654" s="21">
        <v>642.57000000000005</v>
      </c>
      <c r="I654" s="25" t="s">
        <v>7257</v>
      </c>
      <c r="K654" s="25" t="s">
        <v>7262</v>
      </c>
      <c r="L654" s="25" t="s">
        <v>7259</v>
      </c>
      <c r="M654" s="22">
        <v>0</v>
      </c>
      <c r="N654" s="22">
        <v>0</v>
      </c>
      <c r="O654" s="21">
        <v>0</v>
      </c>
      <c r="P654" s="21">
        <v>73.92</v>
      </c>
      <c r="Q654" s="25" t="s">
        <v>7429</v>
      </c>
      <c r="R654" s="1" t="str">
        <f t="shared" si="11"/>
        <v>ST10188</v>
      </c>
      <c r="S654" t="str">
        <f>VLOOKUP(R654,Data!$C$2:$D$261,2,0)</f>
        <v>Telfer Place</v>
      </c>
      <c r="T654">
        <f>COUNTIF('Feb 2022'!A:A,D654)+COUNTIF('Mar 2022'!A:A,D654)+COUNTIF('Apr 2022'!A:A,D654)+COUNTIF('May 2022'!A:A,D654)+COUNTIF('June 2022'!A:A,D654)+COUNTIF('July 2022'!A:A,D654)+COUNTIF('Aug 2022'!A:A,D654)+COUNTIF('Sep 2022'!A:A,D654)+COUNTIF('Oct 2022'!A:A,D654)+COUNTIF('Dec 2022'!A:A,D654)</f>
        <v>0</v>
      </c>
      <c r="U654" t="str">
        <f>VLOOKUP(Q654,'Capital Lookup'!A:B,2,FALSE)</f>
        <v>No</v>
      </c>
      <c r="V654" s="2" t="str">
        <f>IFERROR(VLOOKUP(LEFT(F654,10),'Find Purchase Orders'!B:J,9,FALSE),"")</f>
        <v/>
      </c>
      <c r="W654" s="25" t="s">
        <v>7261</v>
      </c>
    </row>
    <row r="655" spans="1:23" hidden="1">
      <c r="A655" s="25" t="s">
        <v>7261</v>
      </c>
      <c r="B655" s="25" t="s">
        <v>7417</v>
      </c>
      <c r="C655" s="25" t="s">
        <v>7282</v>
      </c>
      <c r="D655" s="25" t="s">
        <v>1293</v>
      </c>
      <c r="E655" s="25" t="s">
        <v>7419</v>
      </c>
      <c r="F655" s="25" t="s">
        <v>9253</v>
      </c>
      <c r="G655" s="25" t="s">
        <v>9254</v>
      </c>
      <c r="H655" s="21">
        <v>3956.36</v>
      </c>
      <c r="I655" s="25" t="s">
        <v>7296</v>
      </c>
      <c r="J655" s="25" t="s">
        <v>7288</v>
      </c>
      <c r="K655" s="25" t="s">
        <v>7262</v>
      </c>
      <c r="L655" s="25" t="s">
        <v>7259</v>
      </c>
      <c r="M655" s="21">
        <v>3956.37</v>
      </c>
      <c r="N655" s="21">
        <v>3956.37</v>
      </c>
      <c r="O655" s="21">
        <v>0</v>
      </c>
      <c r="P655" s="21">
        <v>3956.36</v>
      </c>
      <c r="Q655" s="25" t="s">
        <v>7422</v>
      </c>
      <c r="R655" s="1" t="str">
        <f t="shared" si="11"/>
        <v>ST10012</v>
      </c>
      <c r="S655" t="str">
        <f>VLOOKUP(R655,Data!$C$2:$D$261,2,0)</f>
        <v>Forest Hill Place</v>
      </c>
      <c r="T655">
        <f>COUNTIF('Feb 2022'!A:A,D655)+COUNTIF('Mar 2022'!A:A,D655)+COUNTIF('Apr 2022'!A:A,D655)+COUNTIF('May 2022'!A:A,D655)+COUNTIF('June 2022'!A:A,D655)+COUNTIF('July 2022'!A:A,D655)+COUNTIF('Aug 2022'!A:A,D655)+COUNTIF('Sep 2022'!A:A,D655)+COUNTIF('Oct 2022'!A:A,D655)+COUNTIF('Dec 2022'!A:A,D655)</f>
        <v>1</v>
      </c>
      <c r="U655" t="str">
        <f>VLOOKUP(Q655,'Capital Lookup'!A:B,2,FALSE)</f>
        <v>No</v>
      </c>
      <c r="V655" s="2">
        <f>IFERROR(VLOOKUP(LEFT(F655,10),'Find Purchase Orders'!B:J,9,FALSE),"")</f>
        <v>44604</v>
      </c>
      <c r="W655" s="25" t="s">
        <v>7261</v>
      </c>
    </row>
    <row r="656" spans="1:23" hidden="1">
      <c r="A656" s="25" t="s">
        <v>7261</v>
      </c>
      <c r="B656" s="25" t="s">
        <v>7417</v>
      </c>
      <c r="C656" s="25" t="s">
        <v>7282</v>
      </c>
      <c r="D656" s="25" t="s">
        <v>1293</v>
      </c>
      <c r="E656" s="25" t="s">
        <v>7419</v>
      </c>
      <c r="F656" s="25" t="s">
        <v>9255</v>
      </c>
      <c r="G656" s="25" t="s">
        <v>9256</v>
      </c>
      <c r="H656" s="21">
        <v>651.11</v>
      </c>
      <c r="I656" s="25" t="s">
        <v>7296</v>
      </c>
      <c r="J656" s="25" t="s">
        <v>7288</v>
      </c>
      <c r="K656" s="25" t="s">
        <v>7262</v>
      </c>
      <c r="L656" s="25" t="s">
        <v>7259</v>
      </c>
      <c r="M656" s="21">
        <v>2402.85</v>
      </c>
      <c r="N656" s="21">
        <v>2402.85</v>
      </c>
      <c r="O656" s="21">
        <v>0</v>
      </c>
      <c r="P656" s="21">
        <v>2201.33</v>
      </c>
      <c r="Q656" s="25" t="s">
        <v>7422</v>
      </c>
      <c r="R656" s="1" t="str">
        <f t="shared" si="11"/>
        <v>ST10012</v>
      </c>
      <c r="S656" t="str">
        <f>VLOOKUP(R656,Data!$C$2:$D$261,2,0)</f>
        <v>Forest Hill Place</v>
      </c>
      <c r="T656">
        <f>COUNTIF('Feb 2022'!A:A,D656)+COUNTIF('Mar 2022'!A:A,D656)+COUNTIF('Apr 2022'!A:A,D656)+COUNTIF('May 2022'!A:A,D656)+COUNTIF('June 2022'!A:A,D656)+COUNTIF('July 2022'!A:A,D656)+COUNTIF('Aug 2022'!A:A,D656)+COUNTIF('Sep 2022'!A:A,D656)+COUNTIF('Oct 2022'!A:A,D656)+COUNTIF('Dec 2022'!A:A,D656)</f>
        <v>1</v>
      </c>
      <c r="U656" t="str">
        <f>VLOOKUP(Q656,'Capital Lookup'!A:B,2,FALSE)</f>
        <v>No</v>
      </c>
      <c r="V656" s="2">
        <f>IFERROR(VLOOKUP(LEFT(F656,10),'Find Purchase Orders'!B:J,9,FALSE),"")</f>
        <v>44604</v>
      </c>
      <c r="W656" s="25" t="s">
        <v>7261</v>
      </c>
    </row>
    <row r="657" spans="1:23" hidden="1">
      <c r="A657" s="25" t="s">
        <v>7261</v>
      </c>
      <c r="B657" s="25" t="s">
        <v>7541</v>
      </c>
      <c r="C657" s="25" t="s">
        <v>7264</v>
      </c>
      <c r="D657" s="25" t="s">
        <v>1294</v>
      </c>
      <c r="E657" s="25" t="s">
        <v>7543</v>
      </c>
      <c r="F657" s="25" t="s">
        <v>9257</v>
      </c>
      <c r="G657" s="25" t="s">
        <v>9258</v>
      </c>
      <c r="H657" s="21">
        <v>3077.12</v>
      </c>
      <c r="I657" s="25" t="s">
        <v>7296</v>
      </c>
      <c r="J657" s="25" t="s">
        <v>7288</v>
      </c>
      <c r="K657" s="25" t="s">
        <v>7289</v>
      </c>
      <c r="L657" s="25" t="s">
        <v>7259</v>
      </c>
      <c r="M657" s="21">
        <v>3077.12</v>
      </c>
      <c r="N657" s="21">
        <v>3077.12</v>
      </c>
      <c r="O657" s="21">
        <v>0</v>
      </c>
      <c r="P657" s="21">
        <v>3077.12</v>
      </c>
      <c r="Q657" s="25" t="s">
        <v>7544</v>
      </c>
      <c r="R657" s="1" t="str">
        <f t="shared" si="11"/>
        <v>ST10061</v>
      </c>
      <c r="S657" t="str">
        <f>VLOOKUP(R657,Data!$C$2:$D$261,2,0)</f>
        <v>The Dorchester</v>
      </c>
      <c r="T657">
        <f>COUNTIF('Feb 2022'!A:A,D657)+COUNTIF('Mar 2022'!A:A,D657)+COUNTIF('Apr 2022'!A:A,D657)+COUNTIF('May 2022'!A:A,D657)+COUNTIF('June 2022'!A:A,D657)+COUNTIF('July 2022'!A:A,D657)+COUNTIF('Aug 2022'!A:A,D657)+COUNTIF('Sep 2022'!A:A,D657)+COUNTIF('Oct 2022'!A:A,D657)+COUNTIF('Dec 2022'!A:A,D657)</f>
        <v>1</v>
      </c>
      <c r="U657" t="str">
        <f>VLOOKUP(Q657,'Capital Lookup'!A:B,2,FALSE)</f>
        <v>No</v>
      </c>
      <c r="V657" s="2">
        <f>IFERROR(VLOOKUP(LEFT(F657,10),'Find Purchase Orders'!B:J,9,FALSE),"")</f>
        <v>44606</v>
      </c>
      <c r="W657" s="25" t="s">
        <v>7261</v>
      </c>
    </row>
    <row r="658" spans="1:23" hidden="1">
      <c r="A658" s="25" t="s">
        <v>7261</v>
      </c>
      <c r="B658" s="25" t="s">
        <v>7541</v>
      </c>
      <c r="C658" s="25" t="s">
        <v>7264</v>
      </c>
      <c r="D658" s="25" t="s">
        <v>1295</v>
      </c>
      <c r="E658" s="25" t="s">
        <v>7543</v>
      </c>
      <c r="F658" s="25" t="s">
        <v>9259</v>
      </c>
      <c r="G658" s="25" t="s">
        <v>9260</v>
      </c>
      <c r="H658" s="21">
        <v>6901.83</v>
      </c>
      <c r="I658" s="25" t="s">
        <v>7296</v>
      </c>
      <c r="J658" s="25" t="s">
        <v>7288</v>
      </c>
      <c r="K658" s="25" t="s">
        <v>7262</v>
      </c>
      <c r="L658" s="25" t="s">
        <v>7259</v>
      </c>
      <c r="M658" s="21">
        <v>6901.83</v>
      </c>
      <c r="N658" s="21">
        <v>6821.85</v>
      </c>
      <c r="O658" s="21">
        <v>79.98</v>
      </c>
      <c r="P658" s="21">
        <v>6901.83</v>
      </c>
      <c r="Q658" s="25" t="s">
        <v>7544</v>
      </c>
      <c r="R658" s="1" t="str">
        <f t="shared" si="11"/>
        <v>ST10061</v>
      </c>
      <c r="S658" t="str">
        <f>VLOOKUP(R658,Data!$C$2:$D$261,2,0)</f>
        <v>The Dorchester</v>
      </c>
      <c r="T658">
        <f>COUNTIF('Feb 2022'!A:A,D658)+COUNTIF('Mar 2022'!A:A,D658)+COUNTIF('Apr 2022'!A:A,D658)+COUNTIF('May 2022'!A:A,D658)+COUNTIF('June 2022'!A:A,D658)+COUNTIF('July 2022'!A:A,D658)+COUNTIF('Aug 2022'!A:A,D658)+COUNTIF('Sep 2022'!A:A,D658)+COUNTIF('Oct 2022'!A:A,D658)+COUNTIF('Dec 2022'!A:A,D658)</f>
        <v>1</v>
      </c>
      <c r="U658" t="str">
        <f>VLOOKUP(Q658,'Capital Lookup'!A:B,2,FALSE)</f>
        <v>No</v>
      </c>
      <c r="V658" s="2">
        <f>IFERROR(VLOOKUP(LEFT(F658,10),'Find Purchase Orders'!B:J,9,FALSE),"")</f>
        <v>44611</v>
      </c>
      <c r="W658" s="25" t="s">
        <v>7261</v>
      </c>
    </row>
    <row r="659" spans="1:23" hidden="1">
      <c r="A659" s="25" t="s">
        <v>7261</v>
      </c>
      <c r="B659" s="25" t="s">
        <v>7541</v>
      </c>
      <c r="C659" s="25" t="s">
        <v>7264</v>
      </c>
      <c r="D659" s="25" t="s">
        <v>1296</v>
      </c>
      <c r="E659" s="25" t="s">
        <v>7543</v>
      </c>
      <c r="F659" s="25" t="s">
        <v>9261</v>
      </c>
      <c r="G659" s="25" t="s">
        <v>9262</v>
      </c>
      <c r="H659" s="21">
        <v>2812.56</v>
      </c>
      <c r="I659" s="25" t="s">
        <v>7296</v>
      </c>
      <c r="J659" s="25" t="s">
        <v>7288</v>
      </c>
      <c r="K659" s="25" t="s">
        <v>7289</v>
      </c>
      <c r="L659" s="25" t="s">
        <v>7259</v>
      </c>
      <c r="M659" s="21">
        <v>2812.56</v>
      </c>
      <c r="N659" s="21">
        <v>2812.56</v>
      </c>
      <c r="O659" s="21">
        <v>0</v>
      </c>
      <c r="P659" s="21">
        <v>2812.56</v>
      </c>
      <c r="Q659" s="25" t="s">
        <v>7544</v>
      </c>
      <c r="R659" s="1" t="str">
        <f t="shared" si="11"/>
        <v>ST10061</v>
      </c>
      <c r="S659" t="str">
        <f>VLOOKUP(R659,Data!$C$2:$D$261,2,0)</f>
        <v>The Dorchester</v>
      </c>
      <c r="T659">
        <f>COUNTIF('Feb 2022'!A:A,D659)+COUNTIF('Mar 2022'!A:A,D659)+COUNTIF('Apr 2022'!A:A,D659)+COUNTIF('May 2022'!A:A,D659)+COUNTIF('June 2022'!A:A,D659)+COUNTIF('July 2022'!A:A,D659)+COUNTIF('Aug 2022'!A:A,D659)+COUNTIF('Sep 2022'!A:A,D659)+COUNTIF('Oct 2022'!A:A,D659)+COUNTIF('Dec 2022'!A:A,D659)</f>
        <v>1</v>
      </c>
      <c r="U659" t="str">
        <f>VLOOKUP(Q659,'Capital Lookup'!A:B,2,FALSE)</f>
        <v>No</v>
      </c>
      <c r="V659" s="2">
        <f>IFERROR(VLOOKUP(LEFT(F659,10),'Find Purchase Orders'!B:J,9,FALSE),"")</f>
        <v>44606</v>
      </c>
      <c r="W659" s="25" t="s">
        <v>7261</v>
      </c>
    </row>
    <row r="660" spans="1:23" hidden="1">
      <c r="A660" s="25" t="s">
        <v>7261</v>
      </c>
      <c r="B660" s="25" t="s">
        <v>7541</v>
      </c>
      <c r="C660" s="25" t="s">
        <v>7264</v>
      </c>
      <c r="D660" s="25" t="s">
        <v>1297</v>
      </c>
      <c r="E660" s="25" t="s">
        <v>7543</v>
      </c>
      <c r="F660" s="25" t="s">
        <v>9263</v>
      </c>
      <c r="G660" s="25" t="s">
        <v>9264</v>
      </c>
      <c r="H660" s="21">
        <v>545.70000000000005</v>
      </c>
      <c r="I660" s="25" t="s">
        <v>7296</v>
      </c>
      <c r="J660" s="25" t="s">
        <v>7288</v>
      </c>
      <c r="K660" s="25" t="s">
        <v>7258</v>
      </c>
      <c r="L660" s="25" t="s">
        <v>7259</v>
      </c>
      <c r="M660" s="21">
        <v>545.70000000000005</v>
      </c>
      <c r="N660" s="21">
        <v>545.70000000000005</v>
      </c>
      <c r="O660" s="21">
        <v>0</v>
      </c>
      <c r="P660" s="21">
        <v>545.70000000000005</v>
      </c>
      <c r="Q660" s="25" t="s">
        <v>7544</v>
      </c>
      <c r="R660" s="1" t="str">
        <f t="shared" si="11"/>
        <v>ST10061</v>
      </c>
      <c r="S660" t="str">
        <f>VLOOKUP(R660,Data!$C$2:$D$261,2,0)</f>
        <v>The Dorchester</v>
      </c>
      <c r="T660">
        <f>COUNTIF('Feb 2022'!A:A,D660)+COUNTIF('Mar 2022'!A:A,D660)+COUNTIF('Apr 2022'!A:A,D660)+COUNTIF('May 2022'!A:A,D660)+COUNTIF('June 2022'!A:A,D660)+COUNTIF('July 2022'!A:A,D660)+COUNTIF('Aug 2022'!A:A,D660)+COUNTIF('Sep 2022'!A:A,D660)+COUNTIF('Oct 2022'!A:A,D660)+COUNTIF('Dec 2022'!A:A,D660)</f>
        <v>1</v>
      </c>
      <c r="U660" t="str">
        <f>VLOOKUP(Q660,'Capital Lookup'!A:B,2,FALSE)</f>
        <v>No</v>
      </c>
      <c r="V660" s="2">
        <f>IFERROR(VLOOKUP(LEFT(F660,10),'Find Purchase Orders'!B:J,9,FALSE),"")</f>
        <v>44611</v>
      </c>
      <c r="W660" s="25" t="s">
        <v>7261</v>
      </c>
    </row>
    <row r="661" spans="1:23" hidden="1">
      <c r="A661" s="25" t="s">
        <v>7261</v>
      </c>
      <c r="B661" s="25" t="s">
        <v>7541</v>
      </c>
      <c r="C661" s="25" t="s">
        <v>7264</v>
      </c>
      <c r="D661" s="25" t="s">
        <v>1297</v>
      </c>
      <c r="E661" s="25" t="s">
        <v>7543</v>
      </c>
      <c r="F661" s="25" t="s">
        <v>9265</v>
      </c>
      <c r="G661" s="25" t="s">
        <v>9266</v>
      </c>
      <c r="H661" s="21">
        <v>4452.87</v>
      </c>
      <c r="I661" s="25" t="s">
        <v>7296</v>
      </c>
      <c r="J661" s="25" t="s">
        <v>7288</v>
      </c>
      <c r="K661" s="25" t="s">
        <v>7262</v>
      </c>
      <c r="L661" s="25" t="s">
        <v>7259</v>
      </c>
      <c r="M661" s="21">
        <v>4452.87</v>
      </c>
      <c r="N661" s="21">
        <v>4452.87</v>
      </c>
      <c r="O661" s="21">
        <v>0</v>
      </c>
      <c r="P661" s="21">
        <v>4452.87</v>
      </c>
      <c r="Q661" s="25" t="s">
        <v>7544</v>
      </c>
      <c r="R661" s="1" t="str">
        <f t="shared" si="11"/>
        <v>ST10061</v>
      </c>
      <c r="S661" t="str">
        <f>VLOOKUP(R661,Data!$C$2:$D$261,2,0)</f>
        <v>The Dorchester</v>
      </c>
      <c r="T661">
        <f>COUNTIF('Feb 2022'!A:A,D661)+COUNTIF('Mar 2022'!A:A,D661)+COUNTIF('Apr 2022'!A:A,D661)+COUNTIF('May 2022'!A:A,D661)+COUNTIF('June 2022'!A:A,D661)+COUNTIF('July 2022'!A:A,D661)+COUNTIF('Aug 2022'!A:A,D661)+COUNTIF('Sep 2022'!A:A,D661)+COUNTIF('Oct 2022'!A:A,D661)+COUNTIF('Dec 2022'!A:A,D661)</f>
        <v>1</v>
      </c>
      <c r="U661" t="str">
        <f>VLOOKUP(Q661,'Capital Lookup'!A:B,2,FALSE)</f>
        <v>No</v>
      </c>
      <c r="V661" s="2">
        <f>IFERROR(VLOOKUP(LEFT(F661,10),'Find Purchase Orders'!B:J,9,FALSE),"")</f>
        <v>44611</v>
      </c>
      <c r="W661" s="25" t="s">
        <v>7261</v>
      </c>
    </row>
    <row r="662" spans="1:23" hidden="1">
      <c r="A662" s="25" t="s">
        <v>7269</v>
      </c>
      <c r="B662" s="25" t="s">
        <v>7498</v>
      </c>
      <c r="C662" s="25" t="s">
        <v>7271</v>
      </c>
      <c r="D662" s="25" t="s">
        <v>9267</v>
      </c>
      <c r="E662" s="25" t="s">
        <v>7500</v>
      </c>
      <c r="F662" s="25" t="s">
        <v>9268</v>
      </c>
      <c r="G662" s="25" t="s">
        <v>9269</v>
      </c>
      <c r="H662" s="21">
        <v>26173.51</v>
      </c>
      <c r="I662" s="25" t="s">
        <v>7296</v>
      </c>
      <c r="J662" s="25" t="s">
        <v>7288</v>
      </c>
      <c r="K662" s="25" t="s">
        <v>8340</v>
      </c>
      <c r="L662" s="25" t="s">
        <v>8305</v>
      </c>
      <c r="M662" s="21">
        <v>26173.51</v>
      </c>
      <c r="N662" s="21">
        <v>26173.51</v>
      </c>
      <c r="O662" s="21">
        <v>0</v>
      </c>
      <c r="P662" s="21">
        <v>26173.51</v>
      </c>
      <c r="Q662" s="25" t="s">
        <v>9270</v>
      </c>
      <c r="R662" s="1" t="str">
        <f t="shared" si="11"/>
        <v>ST10169</v>
      </c>
      <c r="S662" t="str">
        <f>VLOOKUP(R662,Data!$C$2:$D$261,2,0)</f>
        <v>Kennedy Lodge</v>
      </c>
      <c r="T662">
        <f>COUNTIF('Feb 2022'!A:A,D662)+COUNTIF('Mar 2022'!A:A,D662)+COUNTIF('Apr 2022'!A:A,D662)+COUNTIF('May 2022'!A:A,D662)+COUNTIF('June 2022'!A:A,D662)+COUNTIF('July 2022'!A:A,D662)+COUNTIF('Aug 2022'!A:A,D662)+COUNTIF('Sep 2022'!A:A,D662)+COUNTIF('Oct 2022'!A:A,D662)+COUNTIF('Dec 2022'!A:A,D662)</f>
        <v>0</v>
      </c>
      <c r="U662" t="str">
        <f>VLOOKUP(Q662,'Capital Lookup'!A:B,2,FALSE)</f>
        <v>No</v>
      </c>
      <c r="V662" s="2">
        <f>IFERROR(VLOOKUP(LEFT(F662,10),'Find Purchase Orders'!B:J,9,FALSE),"")</f>
        <v>44607</v>
      </c>
      <c r="W662" s="25" t="s">
        <v>7261</v>
      </c>
    </row>
    <row r="663" spans="1:23" hidden="1">
      <c r="A663" s="25" t="s">
        <v>7269</v>
      </c>
      <c r="B663" s="25" t="s">
        <v>7498</v>
      </c>
      <c r="C663" s="25" t="s">
        <v>7271</v>
      </c>
      <c r="D663" s="25" t="s">
        <v>1298</v>
      </c>
      <c r="E663" s="25" t="s">
        <v>7500</v>
      </c>
      <c r="F663" s="25" t="s">
        <v>9271</v>
      </c>
      <c r="G663" s="25" t="s">
        <v>9272</v>
      </c>
      <c r="H663" s="21">
        <v>30284</v>
      </c>
      <c r="I663" s="25" t="s">
        <v>7296</v>
      </c>
      <c r="J663" s="25" t="s">
        <v>7288</v>
      </c>
      <c r="K663" s="25" t="s">
        <v>7640</v>
      </c>
      <c r="L663" s="25" t="s">
        <v>9273</v>
      </c>
      <c r="M663" s="21">
        <v>35934</v>
      </c>
      <c r="N663" s="21">
        <v>35934</v>
      </c>
      <c r="O663" s="21">
        <v>0</v>
      </c>
      <c r="P663" s="21">
        <v>35284</v>
      </c>
      <c r="Q663" s="25" t="s">
        <v>9274</v>
      </c>
      <c r="R663" s="1" t="str">
        <f t="shared" si="11"/>
        <v>ST10169</v>
      </c>
      <c r="S663" t="str">
        <f>VLOOKUP(R663,Data!$C$2:$D$261,2,0)</f>
        <v>Kennedy Lodge</v>
      </c>
      <c r="T663">
        <f>COUNTIF('Feb 2022'!A:A,D663)+COUNTIF('Mar 2022'!A:A,D663)+COUNTIF('Apr 2022'!A:A,D663)+COUNTIF('May 2022'!A:A,D663)+COUNTIF('June 2022'!A:A,D663)+COUNTIF('July 2022'!A:A,D663)+COUNTIF('Aug 2022'!A:A,D663)+COUNTIF('Sep 2022'!A:A,D663)+COUNTIF('Oct 2022'!A:A,D663)+COUNTIF('Dec 2022'!A:A,D663)</f>
        <v>1</v>
      </c>
      <c r="U663" t="str">
        <f>VLOOKUP(Q663,'Capital Lookup'!A:B,2,FALSE)</f>
        <v>No</v>
      </c>
      <c r="V663" s="2">
        <f>IFERROR(VLOOKUP(LEFT(F663,10),'Find Purchase Orders'!B:J,9,FALSE),"")</f>
        <v>44606</v>
      </c>
      <c r="W663" s="25" t="s">
        <v>7261</v>
      </c>
    </row>
    <row r="664" spans="1:23" hidden="1">
      <c r="A664" s="25" t="s">
        <v>7261</v>
      </c>
      <c r="B664" s="25" t="s">
        <v>7384</v>
      </c>
      <c r="C664" s="25" t="s">
        <v>7277</v>
      </c>
      <c r="D664" s="25" t="s">
        <v>1299</v>
      </c>
      <c r="E664" s="25" t="s">
        <v>7273</v>
      </c>
      <c r="F664" s="25" t="s">
        <v>9275</v>
      </c>
      <c r="G664" s="25" t="s">
        <v>9276</v>
      </c>
      <c r="H664" s="21">
        <v>8340.15</v>
      </c>
      <c r="I664" s="25" t="s">
        <v>7296</v>
      </c>
      <c r="J664" s="25" t="s">
        <v>7288</v>
      </c>
      <c r="K664" s="25" t="s">
        <v>7495</v>
      </c>
      <c r="L664" s="25" t="s">
        <v>7745</v>
      </c>
      <c r="M664" s="21">
        <v>8340.15</v>
      </c>
      <c r="N664" s="21">
        <v>18204.900000000001</v>
      </c>
      <c r="O664" s="21">
        <v>-9864.75</v>
      </c>
      <c r="P664" s="21">
        <v>8340.15</v>
      </c>
      <c r="Q664" s="25" t="s">
        <v>9277</v>
      </c>
      <c r="R664" s="1" t="str">
        <f t="shared" si="11"/>
        <v>ST10066</v>
      </c>
      <c r="S664" t="str">
        <f>VLOOKUP(R664,Data!$C$2:$D$261,2,0)</f>
        <v>Inglewood</v>
      </c>
      <c r="T664">
        <f>COUNTIF('Feb 2022'!A:A,D664)+COUNTIF('Mar 2022'!A:A,D664)+COUNTIF('Apr 2022'!A:A,D664)+COUNTIF('May 2022'!A:A,D664)+COUNTIF('June 2022'!A:A,D664)+COUNTIF('July 2022'!A:A,D664)+COUNTIF('Aug 2022'!A:A,D664)+COUNTIF('Sep 2022'!A:A,D664)+COUNTIF('Oct 2022'!A:A,D664)+COUNTIF('Dec 2022'!A:A,D664)</f>
        <v>1</v>
      </c>
      <c r="U664" t="str">
        <f>VLOOKUP(Q664,'Capital Lookup'!A:B,2,FALSE)</f>
        <v>No</v>
      </c>
      <c r="V664" s="2">
        <f>IFERROR(VLOOKUP(LEFT(F664,10),'Find Purchase Orders'!B:J,9,FALSE),"")</f>
        <v>44606</v>
      </c>
      <c r="W664" s="25" t="s">
        <v>7261</v>
      </c>
    </row>
    <row r="665" spans="1:23" hidden="1">
      <c r="A665" s="25" t="s">
        <v>7252</v>
      </c>
      <c r="B665" s="25" t="s">
        <v>8048</v>
      </c>
      <c r="C665" s="25" t="s">
        <v>7254</v>
      </c>
      <c r="D665" s="25" t="s">
        <v>1300</v>
      </c>
      <c r="E665" s="25" t="s">
        <v>8794</v>
      </c>
      <c r="F665" s="25" t="s">
        <v>9278</v>
      </c>
      <c r="G665" s="25" t="s">
        <v>9279</v>
      </c>
      <c r="H665" s="21">
        <v>5290</v>
      </c>
      <c r="I665" s="25" t="s">
        <v>7296</v>
      </c>
      <c r="J665" s="25" t="s">
        <v>7288</v>
      </c>
      <c r="K665" s="25" t="s">
        <v>7262</v>
      </c>
      <c r="L665" s="25" t="s">
        <v>7259</v>
      </c>
      <c r="M665" s="21">
        <v>5290</v>
      </c>
      <c r="N665" s="22">
        <v>0</v>
      </c>
      <c r="O665" s="21">
        <v>5290</v>
      </c>
      <c r="P665" s="21">
        <v>5290</v>
      </c>
      <c r="Q665" s="25" t="s">
        <v>8797</v>
      </c>
      <c r="R665" s="1" t="str">
        <f t="shared" si="11"/>
        <v>ST10051</v>
      </c>
      <c r="S665" t="str">
        <f>VLOOKUP(R665,Data!$C$2:$D$261,2,0)</f>
        <v>Cambridge Estates</v>
      </c>
      <c r="T665">
        <f>COUNTIF('Feb 2022'!A:A,D665)+COUNTIF('Mar 2022'!A:A,D665)+COUNTIF('Apr 2022'!A:A,D665)+COUNTIF('May 2022'!A:A,D665)+COUNTIF('June 2022'!A:A,D665)+COUNTIF('July 2022'!A:A,D665)+COUNTIF('Aug 2022'!A:A,D665)+COUNTIF('Sep 2022'!A:A,D665)+COUNTIF('Oct 2022'!A:A,D665)+COUNTIF('Dec 2022'!A:A,D665)</f>
        <v>1</v>
      </c>
      <c r="U665" t="str">
        <f>VLOOKUP(Q665,'Capital Lookup'!A:B,2,FALSE)</f>
        <v>No</v>
      </c>
      <c r="V665" s="2">
        <f>IFERROR(VLOOKUP(LEFT(F665,10),'Find Purchase Orders'!B:J,9,FALSE),"")</f>
        <v>44615</v>
      </c>
      <c r="W665" s="25" t="s">
        <v>7261</v>
      </c>
    </row>
    <row r="666" spans="1:23" hidden="1">
      <c r="A666" s="25" t="s">
        <v>7425</v>
      </c>
      <c r="B666" s="25" t="s">
        <v>8162</v>
      </c>
      <c r="C666" s="25" t="s">
        <v>7271</v>
      </c>
      <c r="D666" s="25" t="s">
        <v>1301</v>
      </c>
      <c r="E666" s="25" t="s">
        <v>9280</v>
      </c>
      <c r="F666" s="25" t="s">
        <v>9281</v>
      </c>
      <c r="G666" s="25" t="s">
        <v>9282</v>
      </c>
      <c r="H666" s="21">
        <v>7655.81</v>
      </c>
      <c r="I666" s="25" t="s">
        <v>7296</v>
      </c>
      <c r="J666" s="25" t="s">
        <v>7288</v>
      </c>
      <c r="K666" s="25" t="s">
        <v>7262</v>
      </c>
      <c r="L666" s="25" t="s">
        <v>7259</v>
      </c>
      <c r="M666" s="21">
        <v>7655.81</v>
      </c>
      <c r="N666" s="21">
        <v>7655.81</v>
      </c>
      <c r="O666" s="21">
        <v>0</v>
      </c>
      <c r="P666" s="21">
        <v>7655.81</v>
      </c>
      <c r="Q666" s="25" t="s">
        <v>9283</v>
      </c>
      <c r="R666" s="1" t="str">
        <f t="shared" si="11"/>
        <v>ST10186</v>
      </c>
      <c r="S666" t="str">
        <f>VLOOKUP(R666,Data!$C$2:$D$261,2,0)</f>
        <v>Brierwood Court</v>
      </c>
      <c r="T666">
        <f>COUNTIF('Feb 2022'!A:A,D666)+COUNTIF('Mar 2022'!A:A,D666)+COUNTIF('Apr 2022'!A:A,D666)+COUNTIF('May 2022'!A:A,D666)+COUNTIF('June 2022'!A:A,D666)+COUNTIF('July 2022'!A:A,D666)+COUNTIF('Aug 2022'!A:A,D666)+COUNTIF('Sep 2022'!A:A,D666)+COUNTIF('Oct 2022'!A:A,D666)+COUNTIF('Dec 2022'!A:A,D666)</f>
        <v>1</v>
      </c>
      <c r="U666" t="str">
        <f>VLOOKUP(Q666,'Capital Lookup'!A:B,2,FALSE)</f>
        <v>No</v>
      </c>
      <c r="V666" s="2">
        <f>IFERROR(VLOOKUP(LEFT(F666,10),'Find Purchase Orders'!B:J,9,FALSE),"")</f>
        <v>44606</v>
      </c>
      <c r="W666" s="25" t="s">
        <v>7261</v>
      </c>
    </row>
    <row r="667" spans="1:23" hidden="1">
      <c r="A667" s="25" t="s">
        <v>7425</v>
      </c>
      <c r="B667" s="25" t="s">
        <v>8162</v>
      </c>
      <c r="C667" s="25" t="s">
        <v>7271</v>
      </c>
      <c r="D667" s="25" t="s">
        <v>1301</v>
      </c>
      <c r="E667" s="25" t="s">
        <v>9280</v>
      </c>
      <c r="F667" s="25" t="s">
        <v>9284</v>
      </c>
      <c r="G667" s="25" t="s">
        <v>9285</v>
      </c>
      <c r="H667" s="21">
        <v>1827.77</v>
      </c>
      <c r="I667" s="25" t="s">
        <v>7296</v>
      </c>
      <c r="J667" s="25" t="s">
        <v>7288</v>
      </c>
      <c r="K667" s="25" t="s">
        <v>7262</v>
      </c>
      <c r="L667" s="25" t="s">
        <v>7259</v>
      </c>
      <c r="M667" s="21">
        <v>1827.77</v>
      </c>
      <c r="N667" s="21">
        <v>1827.77</v>
      </c>
      <c r="O667" s="21">
        <v>0</v>
      </c>
      <c r="P667" s="21">
        <v>1827.77</v>
      </c>
      <c r="Q667" s="25" t="s">
        <v>9283</v>
      </c>
      <c r="R667" s="1" t="str">
        <f t="shared" si="11"/>
        <v>ST10186</v>
      </c>
      <c r="S667" t="str">
        <f>VLOOKUP(R667,Data!$C$2:$D$261,2,0)</f>
        <v>Brierwood Court</v>
      </c>
      <c r="T667">
        <f>COUNTIF('Feb 2022'!A:A,D667)+COUNTIF('Mar 2022'!A:A,D667)+COUNTIF('Apr 2022'!A:A,D667)+COUNTIF('May 2022'!A:A,D667)+COUNTIF('June 2022'!A:A,D667)+COUNTIF('July 2022'!A:A,D667)+COUNTIF('Aug 2022'!A:A,D667)+COUNTIF('Sep 2022'!A:A,D667)+COUNTIF('Oct 2022'!A:A,D667)+COUNTIF('Dec 2022'!A:A,D667)</f>
        <v>1</v>
      </c>
      <c r="U667" t="str">
        <f>VLOOKUP(Q667,'Capital Lookup'!A:B,2,FALSE)</f>
        <v>No</v>
      </c>
      <c r="V667" s="2">
        <f>IFERROR(VLOOKUP(LEFT(F667,10),'Find Purchase Orders'!B:J,9,FALSE),"")</f>
        <v>44606</v>
      </c>
      <c r="W667" s="25" t="s">
        <v>7261</v>
      </c>
    </row>
    <row r="668" spans="1:23" hidden="1">
      <c r="A668" s="25" t="s">
        <v>7365</v>
      </c>
      <c r="B668" s="25" t="s">
        <v>8807</v>
      </c>
      <c r="C668" s="25"/>
      <c r="D668" s="25" t="s">
        <v>1097</v>
      </c>
      <c r="E668" s="25" t="s">
        <v>8808</v>
      </c>
      <c r="F668" s="25" t="s">
        <v>9286</v>
      </c>
      <c r="G668" s="25" t="s">
        <v>9287</v>
      </c>
      <c r="H668" s="21">
        <v>27870.74</v>
      </c>
      <c r="I668" s="25" t="s">
        <v>7296</v>
      </c>
      <c r="J668" s="25" t="s">
        <v>7288</v>
      </c>
      <c r="K668" s="25" t="s">
        <v>9091</v>
      </c>
      <c r="L668" s="25" t="s">
        <v>8526</v>
      </c>
      <c r="M668" s="21">
        <v>27870.74</v>
      </c>
      <c r="N668" s="21">
        <v>12472.8</v>
      </c>
      <c r="O668" s="21">
        <v>15397.94</v>
      </c>
      <c r="P668" s="21">
        <v>27870.74</v>
      </c>
      <c r="Q668" s="25"/>
      <c r="R668" s="1" t="str">
        <f t="shared" si="11"/>
        <v>ST10217</v>
      </c>
      <c r="S668" t="str">
        <f>VLOOKUP(R668,Data!$C$2:$D$261,2,0)</f>
        <v>Harold &amp; Grace Baker Centre</v>
      </c>
      <c r="T668">
        <f>COUNTIF('Feb 2022'!A:A,D668)+COUNTIF('Mar 2022'!A:A,D668)+COUNTIF('Apr 2022'!A:A,D668)+COUNTIF('May 2022'!A:A,D668)+COUNTIF('June 2022'!A:A,D668)+COUNTIF('July 2022'!A:A,D668)+COUNTIF('Aug 2022'!A:A,D668)+COUNTIF('Sep 2022'!A:A,D668)+COUNTIF('Oct 2022'!A:A,D668)+COUNTIF('Dec 2022'!A:A,D668)</f>
        <v>1</v>
      </c>
      <c r="U668" t="e">
        <f>VLOOKUP(Q668,'Capital Lookup'!A:B,2,FALSE)</f>
        <v>#N/A</v>
      </c>
      <c r="V668" s="2">
        <f>IFERROR(VLOOKUP(LEFT(F668,10),'Find Purchase Orders'!B:J,9,FALSE),"")</f>
        <v>44608</v>
      </c>
      <c r="W668" s="25" t="s">
        <v>7261</v>
      </c>
    </row>
    <row r="669" spans="1:23" hidden="1">
      <c r="A669" s="25" t="s">
        <v>7365</v>
      </c>
      <c r="B669" s="25" t="s">
        <v>8807</v>
      </c>
      <c r="C669" s="25"/>
      <c r="D669" s="25" t="s">
        <v>1097</v>
      </c>
      <c r="E669" s="25" t="s">
        <v>8808</v>
      </c>
      <c r="F669" s="25" t="s">
        <v>9288</v>
      </c>
      <c r="G669" s="25" t="s">
        <v>9287</v>
      </c>
      <c r="H669" s="21">
        <v>5254.95</v>
      </c>
      <c r="I669" s="25" t="s">
        <v>7296</v>
      </c>
      <c r="J669" s="25" t="s">
        <v>7288</v>
      </c>
      <c r="K669" s="25" t="s">
        <v>9289</v>
      </c>
      <c r="L669" s="25"/>
      <c r="M669" s="21">
        <v>5254.95</v>
      </c>
      <c r="N669" s="21">
        <v>2577.71</v>
      </c>
      <c r="O669" s="21">
        <v>2677.24</v>
      </c>
      <c r="P669" s="21">
        <v>5254.95</v>
      </c>
      <c r="Q669" s="25"/>
      <c r="R669" s="1" t="str">
        <f t="shared" si="11"/>
        <v>ST10217</v>
      </c>
      <c r="S669" t="str">
        <f>VLOOKUP(R669,Data!$C$2:$D$261,2,0)</f>
        <v>Harold &amp; Grace Baker Centre</v>
      </c>
      <c r="T669">
        <f>COUNTIF('Feb 2022'!A:A,D669)+COUNTIF('Mar 2022'!A:A,D669)+COUNTIF('Apr 2022'!A:A,D669)+COUNTIF('May 2022'!A:A,D669)+COUNTIF('June 2022'!A:A,D669)+COUNTIF('July 2022'!A:A,D669)+COUNTIF('Aug 2022'!A:A,D669)+COUNTIF('Sep 2022'!A:A,D669)+COUNTIF('Oct 2022'!A:A,D669)+COUNTIF('Dec 2022'!A:A,D669)</f>
        <v>1</v>
      </c>
      <c r="U669" t="e">
        <f>VLOOKUP(Q669,'Capital Lookup'!A:B,2,FALSE)</f>
        <v>#N/A</v>
      </c>
      <c r="V669" s="2">
        <f>IFERROR(VLOOKUP(LEFT(F669,10),'Find Purchase Orders'!B:J,9,FALSE),"")</f>
        <v>44608</v>
      </c>
      <c r="W669" s="25" t="s">
        <v>7261</v>
      </c>
    </row>
    <row r="670" spans="1:23" hidden="1">
      <c r="A670" s="25" t="s">
        <v>7335</v>
      </c>
      <c r="B670" s="25" t="s">
        <v>8738</v>
      </c>
      <c r="C670" s="25" t="s">
        <v>7264</v>
      </c>
      <c r="D670" s="25" t="s">
        <v>1302</v>
      </c>
      <c r="E670" s="25" t="s">
        <v>7273</v>
      </c>
      <c r="F670" s="25" t="s">
        <v>9290</v>
      </c>
      <c r="G670" s="25" t="s">
        <v>9291</v>
      </c>
      <c r="H670" s="21">
        <v>28800.45</v>
      </c>
      <c r="I670" s="25" t="s">
        <v>7296</v>
      </c>
      <c r="J670" s="25" t="s">
        <v>7288</v>
      </c>
      <c r="K670" s="25" t="s">
        <v>7503</v>
      </c>
      <c r="L670" s="25" t="s">
        <v>7504</v>
      </c>
      <c r="M670" s="21">
        <v>28800.45</v>
      </c>
      <c r="N670" s="21">
        <v>28800.45</v>
      </c>
      <c r="O670" s="21">
        <v>0</v>
      </c>
      <c r="P670" s="21">
        <v>28800.45</v>
      </c>
      <c r="Q670" s="25" t="s">
        <v>9292</v>
      </c>
      <c r="R670" s="1" t="str">
        <f t="shared" si="11"/>
        <v>ST10075</v>
      </c>
      <c r="S670" t="str">
        <f>VLOOKUP(R670,Data!$C$2:$D$261,2,0)</f>
        <v>River Ridge</v>
      </c>
      <c r="T670">
        <f>COUNTIF('Feb 2022'!A:A,D670)+COUNTIF('Mar 2022'!A:A,D670)+COUNTIF('Apr 2022'!A:A,D670)+COUNTIF('May 2022'!A:A,D670)+COUNTIF('June 2022'!A:A,D670)+COUNTIF('July 2022'!A:A,D670)+COUNTIF('Aug 2022'!A:A,D670)+COUNTIF('Sep 2022'!A:A,D670)+COUNTIF('Oct 2022'!A:A,D670)+COUNTIF('Dec 2022'!A:A,D670)</f>
        <v>1</v>
      </c>
      <c r="U670" t="str">
        <f>VLOOKUP(Q670,'Capital Lookup'!A:B,2,FALSE)</f>
        <v>No</v>
      </c>
      <c r="V670" s="2">
        <f>IFERROR(VLOOKUP(LEFT(F670,10),'Find Purchase Orders'!B:J,9,FALSE),"")</f>
        <v>44607</v>
      </c>
      <c r="W670" s="25" t="s">
        <v>7261</v>
      </c>
    </row>
    <row r="671" spans="1:23" hidden="1">
      <c r="A671" s="25" t="s">
        <v>9293</v>
      </c>
      <c r="B671" s="25" t="s">
        <v>7799</v>
      </c>
      <c r="C671" s="25"/>
      <c r="D671" s="25" t="s">
        <v>1303</v>
      </c>
      <c r="E671" s="25" t="s">
        <v>7500</v>
      </c>
      <c r="F671" s="25" t="s">
        <v>9294</v>
      </c>
      <c r="G671" s="25" t="s">
        <v>9295</v>
      </c>
      <c r="H671" s="21">
        <v>5712.15</v>
      </c>
      <c r="I671" s="25" t="s">
        <v>7296</v>
      </c>
      <c r="J671" s="25" t="s">
        <v>7288</v>
      </c>
      <c r="K671" s="25" t="s">
        <v>7579</v>
      </c>
      <c r="L671" s="25" t="s">
        <v>8156</v>
      </c>
      <c r="M671" s="21">
        <v>5712.15</v>
      </c>
      <c r="N671" s="21">
        <v>5712.15</v>
      </c>
      <c r="O671" s="21">
        <v>0</v>
      </c>
      <c r="P671" s="21">
        <v>5712.15</v>
      </c>
      <c r="Q671" s="25" t="s">
        <v>9204</v>
      </c>
      <c r="R671" s="1" t="str">
        <f t="shared" si="11"/>
        <v>ST10333</v>
      </c>
      <c r="S671" t="str">
        <f>VLOOKUP(R671,Data!$C$2:$D$261,2,0)</f>
        <v>Heartwood</v>
      </c>
      <c r="T671">
        <f>COUNTIF('Feb 2022'!A:A,D671)+COUNTIF('Mar 2022'!A:A,D671)+COUNTIF('Apr 2022'!A:A,D671)+COUNTIF('May 2022'!A:A,D671)+COUNTIF('June 2022'!A:A,D671)+COUNTIF('July 2022'!A:A,D671)+COUNTIF('Aug 2022'!A:A,D671)+COUNTIF('Sep 2022'!A:A,D671)+COUNTIF('Oct 2022'!A:A,D671)+COUNTIF('Dec 2022'!A:A,D671)</f>
        <v>1</v>
      </c>
      <c r="U671" t="str">
        <f>VLOOKUP(Q671,'Capital Lookup'!A:B,2,FALSE)</f>
        <v>No</v>
      </c>
      <c r="V671" s="2">
        <f>IFERROR(VLOOKUP(LEFT(F671,10),'Find Purchase Orders'!B:J,9,FALSE),"")</f>
        <v>44605</v>
      </c>
      <c r="W671" s="25" t="s">
        <v>7261</v>
      </c>
    </row>
    <row r="672" spans="1:23" hidden="1">
      <c r="A672" s="25" t="s">
        <v>7252</v>
      </c>
      <c r="B672" s="25" t="s">
        <v>9296</v>
      </c>
      <c r="C672" s="25" t="s">
        <v>7254</v>
      </c>
      <c r="D672" s="25" t="s">
        <v>1304</v>
      </c>
      <c r="E672" s="25" t="s">
        <v>9297</v>
      </c>
      <c r="F672" s="25" t="s">
        <v>9298</v>
      </c>
      <c r="G672" s="25" t="s">
        <v>9299</v>
      </c>
      <c r="H672" s="21">
        <v>131.25</v>
      </c>
      <c r="I672" s="25" t="s">
        <v>7296</v>
      </c>
      <c r="J672" s="25" t="s">
        <v>7288</v>
      </c>
      <c r="K672" s="25" t="s">
        <v>7262</v>
      </c>
      <c r="L672" s="25" t="s">
        <v>7259</v>
      </c>
      <c r="M672" s="21">
        <v>131.25</v>
      </c>
      <c r="N672" s="21">
        <v>131.25</v>
      </c>
      <c r="O672" s="21">
        <v>0</v>
      </c>
      <c r="P672" s="21">
        <v>131.25</v>
      </c>
      <c r="Q672" s="25" t="s">
        <v>9300</v>
      </c>
      <c r="R672" s="1" t="str">
        <f t="shared" si="11"/>
        <v>ST10063</v>
      </c>
      <c r="S672" t="str">
        <f>VLOOKUP(R672,Data!$C$2:$D$261,2,0)</f>
        <v>Sunwood</v>
      </c>
      <c r="T672">
        <f>COUNTIF('Feb 2022'!A:A,D672)+COUNTIF('Mar 2022'!A:A,D672)+COUNTIF('Apr 2022'!A:A,D672)+COUNTIF('May 2022'!A:A,D672)+COUNTIF('June 2022'!A:A,D672)+COUNTIF('July 2022'!A:A,D672)+COUNTIF('Aug 2022'!A:A,D672)+COUNTIF('Sep 2022'!A:A,D672)+COUNTIF('Oct 2022'!A:A,D672)+COUNTIF('Dec 2022'!A:A,D672)</f>
        <v>1</v>
      </c>
      <c r="U672" t="str">
        <f>VLOOKUP(Q672,'Capital Lookup'!A:B,2,FALSE)</f>
        <v>No</v>
      </c>
      <c r="V672" s="2">
        <f>IFERROR(VLOOKUP(LEFT(F672,10),'Find Purchase Orders'!B:J,9,FALSE),"")</f>
        <v>44611</v>
      </c>
      <c r="W672" s="25" t="s">
        <v>7261</v>
      </c>
    </row>
    <row r="673" spans="1:23" hidden="1">
      <c r="A673" s="25" t="s">
        <v>7252</v>
      </c>
      <c r="B673" s="25" t="s">
        <v>9296</v>
      </c>
      <c r="C673" s="25" t="s">
        <v>7254</v>
      </c>
      <c r="D673" s="25" t="s">
        <v>1304</v>
      </c>
      <c r="E673" s="25" t="s">
        <v>9297</v>
      </c>
      <c r="F673" s="25" t="s">
        <v>9301</v>
      </c>
      <c r="G673" s="25" t="s">
        <v>9302</v>
      </c>
      <c r="H673" s="21">
        <v>5608.05</v>
      </c>
      <c r="I673" s="25" t="s">
        <v>7287</v>
      </c>
      <c r="J673" s="25" t="s">
        <v>7288</v>
      </c>
      <c r="K673" s="25" t="s">
        <v>7262</v>
      </c>
      <c r="L673" s="25" t="s">
        <v>7259</v>
      </c>
      <c r="M673" s="21">
        <v>5608.05</v>
      </c>
      <c r="N673" s="21">
        <v>5608.05</v>
      </c>
      <c r="O673" s="21">
        <v>0</v>
      </c>
      <c r="P673" s="21">
        <v>267.05</v>
      </c>
      <c r="Q673" s="25" t="s">
        <v>9300</v>
      </c>
      <c r="R673" s="1" t="str">
        <f t="shared" si="11"/>
        <v>ST10063</v>
      </c>
      <c r="S673" t="str">
        <f>VLOOKUP(R673,Data!$C$2:$D$261,2,0)</f>
        <v>Sunwood</v>
      </c>
      <c r="T673">
        <f>COUNTIF('Feb 2022'!A:A,D673)+COUNTIF('Mar 2022'!A:A,D673)+COUNTIF('Apr 2022'!A:A,D673)+COUNTIF('May 2022'!A:A,D673)+COUNTIF('June 2022'!A:A,D673)+COUNTIF('July 2022'!A:A,D673)+COUNTIF('Aug 2022'!A:A,D673)+COUNTIF('Sep 2022'!A:A,D673)+COUNTIF('Oct 2022'!A:A,D673)+COUNTIF('Dec 2022'!A:A,D673)</f>
        <v>1</v>
      </c>
      <c r="U673" t="str">
        <f>VLOOKUP(Q673,'Capital Lookup'!A:B,2,FALSE)</f>
        <v>No</v>
      </c>
      <c r="V673" s="2">
        <f>IFERROR(VLOOKUP(LEFT(F673,10),'Find Purchase Orders'!B:J,9,FALSE),"")</f>
        <v>44611</v>
      </c>
      <c r="W673" s="25" t="s">
        <v>7261</v>
      </c>
    </row>
    <row r="674" spans="1:23" hidden="1">
      <c r="A674" s="25" t="s">
        <v>7425</v>
      </c>
      <c r="B674" s="25" t="s">
        <v>8259</v>
      </c>
      <c r="C674" s="25" t="s">
        <v>8260</v>
      </c>
      <c r="D674" s="25" t="s">
        <v>1009</v>
      </c>
      <c r="E674" s="25" t="s">
        <v>8591</v>
      </c>
      <c r="F674" s="25" t="s">
        <v>9303</v>
      </c>
      <c r="G674" s="25" t="s">
        <v>9304</v>
      </c>
      <c r="H674" s="21">
        <v>728.87</v>
      </c>
      <c r="I674" s="25" t="s">
        <v>7296</v>
      </c>
      <c r="J674" s="25" t="s">
        <v>7288</v>
      </c>
      <c r="K674" s="25" t="s">
        <v>8592</v>
      </c>
      <c r="L674" s="25" t="s">
        <v>8593</v>
      </c>
      <c r="M674" s="21">
        <v>728.87</v>
      </c>
      <c r="N674" s="21">
        <v>728.87</v>
      </c>
      <c r="O674" s="21">
        <v>0</v>
      </c>
      <c r="P674" s="21">
        <v>728.87</v>
      </c>
      <c r="Q674" s="25" t="s">
        <v>8603</v>
      </c>
      <c r="R674" s="1" t="str">
        <f t="shared" si="11"/>
        <v>ST10260</v>
      </c>
      <c r="S674" t="str">
        <f>VLOOKUP(R674,Data!$C$2:$D$261,2,0)</f>
        <v>Support Office</v>
      </c>
      <c r="T674">
        <f>COUNTIF('Feb 2022'!A:A,D674)+COUNTIF('Mar 2022'!A:A,D674)+COUNTIF('Apr 2022'!A:A,D674)+COUNTIF('May 2022'!A:A,D674)+COUNTIF('June 2022'!A:A,D674)+COUNTIF('July 2022'!A:A,D674)+COUNTIF('Aug 2022'!A:A,D674)+COUNTIF('Sep 2022'!A:A,D674)+COUNTIF('Oct 2022'!A:A,D674)+COUNTIF('Dec 2022'!A:A,D674)</f>
        <v>1</v>
      </c>
      <c r="U674" t="str">
        <f>VLOOKUP(Q674,'Capital Lookup'!A:B,2,FALSE)</f>
        <v>Yes</v>
      </c>
      <c r="V674" s="2">
        <f>IFERROR(VLOOKUP(LEFT(F674,10),'Find Purchase Orders'!B:J,9,FALSE),"")</f>
        <v>44612</v>
      </c>
      <c r="W674" s="25" t="s">
        <v>7261</v>
      </c>
    </row>
    <row r="675" spans="1:23" hidden="1">
      <c r="A675" s="25" t="s">
        <v>7269</v>
      </c>
      <c r="B675" s="25" t="s">
        <v>9069</v>
      </c>
      <c r="C675" s="25" t="s">
        <v>7271</v>
      </c>
      <c r="D675" s="25" t="s">
        <v>1305</v>
      </c>
      <c r="E675" s="25" t="s">
        <v>8443</v>
      </c>
      <c r="F675" s="25" t="s">
        <v>9305</v>
      </c>
      <c r="G675" s="25" t="s">
        <v>9306</v>
      </c>
      <c r="H675" s="21">
        <v>12600</v>
      </c>
      <c r="I675" s="25" t="s">
        <v>7296</v>
      </c>
      <c r="J675" s="25" t="s">
        <v>7288</v>
      </c>
      <c r="K675" s="25" t="s">
        <v>8538</v>
      </c>
      <c r="L675" s="25" t="s">
        <v>8858</v>
      </c>
      <c r="M675" s="21">
        <v>12600</v>
      </c>
      <c r="N675" s="21">
        <v>11812.5</v>
      </c>
      <c r="O675" s="21">
        <v>787.5</v>
      </c>
      <c r="P675" s="21">
        <v>12600</v>
      </c>
      <c r="Q675" s="25" t="s">
        <v>9233</v>
      </c>
      <c r="R675" s="1" t="str">
        <f t="shared" si="11"/>
        <v>ST10209</v>
      </c>
      <c r="S675" t="str">
        <f>VLOOKUP(R675,Data!$C$2:$D$261,2,0)</f>
        <v>Arbutus Care Centre</v>
      </c>
      <c r="T675">
        <f>COUNTIF('Feb 2022'!A:A,D675)+COUNTIF('Mar 2022'!A:A,D675)+COUNTIF('Apr 2022'!A:A,D675)+COUNTIF('May 2022'!A:A,D675)+COUNTIF('June 2022'!A:A,D675)+COUNTIF('July 2022'!A:A,D675)+COUNTIF('Aug 2022'!A:A,D675)+COUNTIF('Sep 2022'!A:A,D675)+COUNTIF('Oct 2022'!A:A,D675)+COUNTIF('Dec 2022'!A:A,D675)</f>
        <v>1</v>
      </c>
      <c r="U675" t="str">
        <f>VLOOKUP(Q675,'Capital Lookup'!A:B,2,FALSE)</f>
        <v>No</v>
      </c>
      <c r="V675" s="2">
        <f>IFERROR(VLOOKUP(LEFT(F675,10),'Find Purchase Orders'!B:J,9,FALSE),"")</f>
        <v>44608</v>
      </c>
      <c r="W675" s="25" t="s">
        <v>7261</v>
      </c>
    </row>
    <row r="676" spans="1:23" hidden="1">
      <c r="A676" s="25" t="s">
        <v>7269</v>
      </c>
      <c r="B676" s="25" t="s">
        <v>9307</v>
      </c>
      <c r="C676" s="25" t="s">
        <v>7271</v>
      </c>
      <c r="D676" s="25" t="s">
        <v>1306</v>
      </c>
      <c r="E676" s="25" t="s">
        <v>8140</v>
      </c>
      <c r="F676" s="25" t="s">
        <v>9308</v>
      </c>
      <c r="G676" s="25" t="s">
        <v>9309</v>
      </c>
      <c r="H676" s="21">
        <v>20182.93</v>
      </c>
      <c r="I676" s="25" t="s">
        <v>7296</v>
      </c>
      <c r="J676" s="25" t="s">
        <v>7288</v>
      </c>
      <c r="K676" s="25" t="s">
        <v>7495</v>
      </c>
      <c r="L676" s="25" t="s">
        <v>8052</v>
      </c>
      <c r="M676" s="21">
        <v>20182.93</v>
      </c>
      <c r="N676" s="21">
        <v>20182.93</v>
      </c>
      <c r="O676" s="21">
        <v>0</v>
      </c>
      <c r="P676" s="21">
        <v>20182.93</v>
      </c>
      <c r="Q676" s="25" t="s">
        <v>9310</v>
      </c>
      <c r="R676" s="1" t="str">
        <f t="shared" si="11"/>
        <v>ST10158</v>
      </c>
      <c r="S676" t="str">
        <f>VLOOKUP(R676,Data!$C$2:$D$261,2,0)</f>
        <v>ReachView Village</v>
      </c>
      <c r="T676">
        <f>COUNTIF('Feb 2022'!A:A,D676)+COUNTIF('Mar 2022'!A:A,D676)+COUNTIF('Apr 2022'!A:A,D676)+COUNTIF('May 2022'!A:A,D676)+COUNTIF('June 2022'!A:A,D676)+COUNTIF('July 2022'!A:A,D676)+COUNTIF('Aug 2022'!A:A,D676)+COUNTIF('Sep 2022'!A:A,D676)+COUNTIF('Oct 2022'!A:A,D676)+COUNTIF('Dec 2022'!A:A,D676)</f>
        <v>1</v>
      </c>
      <c r="U676" t="str">
        <f>VLOOKUP(Q676,'Capital Lookup'!A:B,2,FALSE)</f>
        <v>No</v>
      </c>
      <c r="V676" s="2">
        <f>IFERROR(VLOOKUP(LEFT(F676,10),'Find Purchase Orders'!B:J,9,FALSE),"")</f>
        <v>44609</v>
      </c>
      <c r="W676" s="25" t="s">
        <v>7261</v>
      </c>
    </row>
    <row r="677" spans="1:23" hidden="1">
      <c r="A677" s="25" t="s">
        <v>7269</v>
      </c>
      <c r="B677" s="25" t="s">
        <v>9311</v>
      </c>
      <c r="C677" s="25"/>
      <c r="D677" s="25" t="s">
        <v>1076</v>
      </c>
      <c r="E677" s="25" t="s">
        <v>8140</v>
      </c>
      <c r="F677" s="25" t="s">
        <v>9312</v>
      </c>
      <c r="G677" s="25" t="s">
        <v>9313</v>
      </c>
      <c r="H677" s="21">
        <v>21468.87</v>
      </c>
      <c r="I677" s="25" t="s">
        <v>7296</v>
      </c>
      <c r="J677" s="25" t="s">
        <v>7288</v>
      </c>
      <c r="K677" s="25" t="s">
        <v>8155</v>
      </c>
      <c r="L677" s="25" t="s">
        <v>8458</v>
      </c>
      <c r="M677" s="21">
        <v>21468.87</v>
      </c>
      <c r="N677" s="21">
        <v>21468.880000000001</v>
      </c>
      <c r="O677" s="21">
        <v>-0.01</v>
      </c>
      <c r="P677" s="21">
        <v>21468.87</v>
      </c>
      <c r="Q677" s="25" t="s">
        <v>9314</v>
      </c>
      <c r="R677" s="1" t="str">
        <f t="shared" si="11"/>
        <v>ST10332</v>
      </c>
      <c r="S677" t="str">
        <f>VLOOKUP(R677,Data!$C$2:$D$261,2,0)</f>
        <v>Dover Cliffs</v>
      </c>
      <c r="T677">
        <f>COUNTIF('Feb 2022'!A:A,D677)+COUNTIF('Mar 2022'!A:A,D677)+COUNTIF('Apr 2022'!A:A,D677)+COUNTIF('May 2022'!A:A,D677)+COUNTIF('June 2022'!A:A,D677)+COUNTIF('July 2022'!A:A,D677)+COUNTIF('Aug 2022'!A:A,D677)+COUNTIF('Sep 2022'!A:A,D677)+COUNTIF('Oct 2022'!A:A,D677)+COUNTIF('Dec 2022'!A:A,D677)</f>
        <v>1</v>
      </c>
      <c r="U677" t="str">
        <f>VLOOKUP(Q677,'Capital Lookup'!A:B,2,FALSE)</f>
        <v>No</v>
      </c>
      <c r="V677" s="2">
        <f>IFERROR(VLOOKUP(LEFT(F677,10),'Find Purchase Orders'!B:J,9,FALSE),"")</f>
        <v>44627</v>
      </c>
      <c r="W677" s="25" t="s">
        <v>7261</v>
      </c>
    </row>
    <row r="678" spans="1:23" hidden="1">
      <c r="A678" s="25" t="s">
        <v>7269</v>
      </c>
      <c r="B678" s="25" t="s">
        <v>9315</v>
      </c>
      <c r="C678" s="25" t="s">
        <v>7271</v>
      </c>
      <c r="D678" s="25" t="s">
        <v>9316</v>
      </c>
      <c r="E678" s="25" t="s">
        <v>8140</v>
      </c>
      <c r="H678" s="21">
        <v>29578.880000000001</v>
      </c>
      <c r="I678" s="25" t="s">
        <v>7257</v>
      </c>
      <c r="K678" s="25" t="s">
        <v>7258</v>
      </c>
      <c r="L678" s="25" t="s">
        <v>7625</v>
      </c>
      <c r="M678" s="22">
        <v>0</v>
      </c>
      <c r="N678" s="22">
        <v>0</v>
      </c>
      <c r="O678" s="21">
        <v>0</v>
      </c>
      <c r="P678" s="21">
        <v>3402.88</v>
      </c>
      <c r="Q678" s="25" t="s">
        <v>9317</v>
      </c>
      <c r="R678" s="1" t="str">
        <f t="shared" si="11"/>
        <v>ST10147</v>
      </c>
      <c r="S678" t="str">
        <f>VLOOKUP(R678,Data!$C$2:$D$261,2,0)</f>
        <v>Garden City Manor</v>
      </c>
      <c r="T678">
        <f>COUNTIF('Feb 2022'!A:A,D678)+COUNTIF('Mar 2022'!A:A,D678)+COUNTIF('Apr 2022'!A:A,D678)+COUNTIF('May 2022'!A:A,D678)+COUNTIF('June 2022'!A:A,D678)+COUNTIF('July 2022'!A:A,D678)+COUNTIF('Aug 2022'!A:A,D678)+COUNTIF('Sep 2022'!A:A,D678)+COUNTIF('Oct 2022'!A:A,D678)+COUNTIF('Dec 2022'!A:A,D678)</f>
        <v>0</v>
      </c>
      <c r="U678" t="str">
        <f>VLOOKUP(Q678,'Capital Lookup'!A:B,2,FALSE)</f>
        <v>No</v>
      </c>
      <c r="V678" s="2" t="str">
        <f>IFERROR(VLOOKUP(LEFT(F678,10),'Find Purchase Orders'!B:J,9,FALSE),"")</f>
        <v/>
      </c>
      <c r="W678" s="25" t="s">
        <v>7261</v>
      </c>
    </row>
    <row r="679" spans="1:23" hidden="1">
      <c r="A679" s="25" t="s">
        <v>7269</v>
      </c>
      <c r="B679" s="25" t="s">
        <v>7853</v>
      </c>
      <c r="C679" s="25"/>
      <c r="D679" s="25" t="s">
        <v>1307</v>
      </c>
      <c r="E679" s="25" t="s">
        <v>8140</v>
      </c>
      <c r="F679" s="25" t="s">
        <v>9318</v>
      </c>
      <c r="G679" s="25" t="s">
        <v>9319</v>
      </c>
      <c r="H679" s="21">
        <v>35030</v>
      </c>
      <c r="I679" s="25" t="s">
        <v>7296</v>
      </c>
      <c r="J679" s="25" t="s">
        <v>7288</v>
      </c>
      <c r="K679" s="25" t="s">
        <v>9320</v>
      </c>
      <c r="L679" s="25" t="s">
        <v>8156</v>
      </c>
      <c r="M679" s="21">
        <v>35030</v>
      </c>
      <c r="N679" s="21">
        <v>35030</v>
      </c>
      <c r="O679" s="21">
        <v>0</v>
      </c>
      <c r="P679" s="21">
        <v>39060</v>
      </c>
      <c r="Q679" s="25" t="s">
        <v>9321</v>
      </c>
      <c r="R679" s="1" t="str">
        <f t="shared" si="11"/>
        <v>ST10330</v>
      </c>
      <c r="S679" t="str">
        <f>VLOOKUP(R679,Data!$C$2:$D$261,2,0)</f>
        <v>BayWoods Place</v>
      </c>
      <c r="T679">
        <f>COUNTIF('Feb 2022'!A:A,D679)+COUNTIF('Mar 2022'!A:A,D679)+COUNTIF('Apr 2022'!A:A,D679)+COUNTIF('May 2022'!A:A,D679)+COUNTIF('June 2022'!A:A,D679)+COUNTIF('July 2022'!A:A,D679)+COUNTIF('Aug 2022'!A:A,D679)+COUNTIF('Sep 2022'!A:A,D679)+COUNTIF('Oct 2022'!A:A,D679)+COUNTIF('Dec 2022'!A:A,D679)</f>
        <v>1</v>
      </c>
      <c r="U679" t="str">
        <f>VLOOKUP(Q679,'Capital Lookup'!A:B,2,FALSE)</f>
        <v>No</v>
      </c>
      <c r="V679" s="2">
        <f>IFERROR(VLOOKUP(LEFT(F679,10),'Find Purchase Orders'!B:J,9,FALSE),"")</f>
        <v>44609</v>
      </c>
      <c r="W679" s="25" t="s">
        <v>7261</v>
      </c>
    </row>
    <row r="680" spans="1:23" hidden="1">
      <c r="A680" s="25" t="s">
        <v>7269</v>
      </c>
      <c r="B680" s="25" t="s">
        <v>7853</v>
      </c>
      <c r="C680" s="25"/>
      <c r="D680" s="25" t="s">
        <v>1307</v>
      </c>
      <c r="E680" s="25" t="s">
        <v>8140</v>
      </c>
      <c r="F680" s="25" t="s">
        <v>9322</v>
      </c>
      <c r="G680" s="25" t="s">
        <v>9323</v>
      </c>
      <c r="H680" s="21">
        <v>26887.919999999998</v>
      </c>
      <c r="I680" s="25" t="s">
        <v>7296</v>
      </c>
      <c r="J680" s="25" t="s">
        <v>7288</v>
      </c>
      <c r="K680" s="25" t="s">
        <v>9320</v>
      </c>
      <c r="L680" s="25" t="s">
        <v>8156</v>
      </c>
      <c r="M680" s="21">
        <v>26887.919999999998</v>
      </c>
      <c r="N680" s="21">
        <v>26887.919999999998</v>
      </c>
      <c r="O680" s="21">
        <v>0</v>
      </c>
      <c r="P680" s="21">
        <v>26887.919999999998</v>
      </c>
      <c r="Q680" s="25" t="s">
        <v>9321</v>
      </c>
      <c r="R680" s="1" t="str">
        <f t="shared" si="11"/>
        <v>ST10330</v>
      </c>
      <c r="S680" t="str">
        <f>VLOOKUP(R680,Data!$C$2:$D$261,2,0)</f>
        <v>BayWoods Place</v>
      </c>
      <c r="T680">
        <f>COUNTIF('Feb 2022'!A:A,D680)+COUNTIF('Mar 2022'!A:A,D680)+COUNTIF('Apr 2022'!A:A,D680)+COUNTIF('May 2022'!A:A,D680)+COUNTIF('June 2022'!A:A,D680)+COUNTIF('July 2022'!A:A,D680)+COUNTIF('Aug 2022'!A:A,D680)+COUNTIF('Sep 2022'!A:A,D680)+COUNTIF('Oct 2022'!A:A,D680)+COUNTIF('Dec 2022'!A:A,D680)</f>
        <v>1</v>
      </c>
      <c r="U680" t="str">
        <f>VLOOKUP(Q680,'Capital Lookup'!A:B,2,FALSE)</f>
        <v>No</v>
      </c>
      <c r="V680" s="2">
        <f>IFERROR(VLOOKUP(LEFT(F680,10),'Find Purchase Orders'!B:J,9,FALSE),"")</f>
        <v>44609</v>
      </c>
      <c r="W680" s="25" t="s">
        <v>7261</v>
      </c>
    </row>
    <row r="681" spans="1:23" hidden="1">
      <c r="A681" s="25" t="s">
        <v>7269</v>
      </c>
      <c r="B681" s="25" t="s">
        <v>7853</v>
      </c>
      <c r="C681" s="25"/>
      <c r="D681" s="25" t="s">
        <v>1307</v>
      </c>
      <c r="E681" s="25" t="s">
        <v>8140</v>
      </c>
      <c r="F681" s="25" t="s">
        <v>9324</v>
      </c>
      <c r="G681" s="25" t="s">
        <v>9325</v>
      </c>
      <c r="H681" s="21">
        <v>16554.5</v>
      </c>
      <c r="I681" s="25" t="s">
        <v>7296</v>
      </c>
      <c r="J681" s="25" t="s">
        <v>7288</v>
      </c>
      <c r="K681" s="25" t="s">
        <v>9320</v>
      </c>
      <c r="L681" s="25" t="s">
        <v>8156</v>
      </c>
      <c r="M681" s="21">
        <v>16554.5</v>
      </c>
      <c r="N681" s="21">
        <v>16554.5</v>
      </c>
      <c r="O681" s="21">
        <v>0</v>
      </c>
      <c r="P681" s="21">
        <v>16554.5</v>
      </c>
      <c r="Q681" s="25" t="s">
        <v>9321</v>
      </c>
      <c r="R681" s="1" t="str">
        <f t="shared" si="11"/>
        <v>ST10330</v>
      </c>
      <c r="S681" t="str">
        <f>VLOOKUP(R681,Data!$C$2:$D$261,2,0)</f>
        <v>BayWoods Place</v>
      </c>
      <c r="T681">
        <f>COUNTIF('Feb 2022'!A:A,D681)+COUNTIF('Mar 2022'!A:A,D681)+COUNTIF('Apr 2022'!A:A,D681)+COUNTIF('May 2022'!A:A,D681)+COUNTIF('June 2022'!A:A,D681)+COUNTIF('July 2022'!A:A,D681)+COUNTIF('Aug 2022'!A:A,D681)+COUNTIF('Sep 2022'!A:A,D681)+COUNTIF('Oct 2022'!A:A,D681)+COUNTIF('Dec 2022'!A:A,D681)</f>
        <v>1</v>
      </c>
      <c r="U681" t="str">
        <f>VLOOKUP(Q681,'Capital Lookup'!A:B,2,FALSE)</f>
        <v>No</v>
      </c>
      <c r="V681" s="2">
        <f>IFERROR(VLOOKUP(LEFT(F681,10),'Find Purchase Orders'!B:J,9,FALSE),"")</f>
        <v>44609</v>
      </c>
      <c r="W681" s="25" t="s">
        <v>7261</v>
      </c>
    </row>
    <row r="682" spans="1:23" hidden="1">
      <c r="A682" s="25" t="s">
        <v>7425</v>
      </c>
      <c r="B682" s="25" t="s">
        <v>9315</v>
      </c>
      <c r="C682" s="25" t="s">
        <v>7271</v>
      </c>
      <c r="D682" s="25" t="s">
        <v>1308</v>
      </c>
      <c r="E682" s="25" t="s">
        <v>8140</v>
      </c>
      <c r="F682" s="25" t="s">
        <v>9326</v>
      </c>
      <c r="G682" s="25" t="s">
        <v>9327</v>
      </c>
      <c r="H682" s="21">
        <v>29578.880000000001</v>
      </c>
      <c r="I682" s="25" t="s">
        <v>7296</v>
      </c>
      <c r="J682" s="25" t="s">
        <v>7288</v>
      </c>
      <c r="K682" s="25" t="s">
        <v>7258</v>
      </c>
      <c r="L682" s="25" t="s">
        <v>7625</v>
      </c>
      <c r="M682" s="21">
        <v>29578.880000000001</v>
      </c>
      <c r="N682" s="21">
        <v>29578.880000000001</v>
      </c>
      <c r="O682" s="21">
        <v>0</v>
      </c>
      <c r="P682" s="21">
        <v>29578.880000000001</v>
      </c>
      <c r="Q682" s="25" t="s">
        <v>9317</v>
      </c>
      <c r="R682" s="1" t="str">
        <f t="shared" si="11"/>
        <v>ST10147</v>
      </c>
      <c r="S682" t="str">
        <f>VLOOKUP(R682,Data!$C$2:$D$261,2,0)</f>
        <v>Garden City Manor</v>
      </c>
      <c r="T682">
        <f>COUNTIF('Feb 2022'!A:A,D682)+COUNTIF('Mar 2022'!A:A,D682)+COUNTIF('Apr 2022'!A:A,D682)+COUNTIF('May 2022'!A:A,D682)+COUNTIF('June 2022'!A:A,D682)+COUNTIF('July 2022'!A:A,D682)+COUNTIF('Aug 2022'!A:A,D682)+COUNTIF('Sep 2022'!A:A,D682)+COUNTIF('Oct 2022'!A:A,D682)+COUNTIF('Dec 2022'!A:A,D682)</f>
        <v>1</v>
      </c>
      <c r="U682" t="str">
        <f>VLOOKUP(Q682,'Capital Lookup'!A:B,2,FALSE)</f>
        <v>No</v>
      </c>
      <c r="V682" s="2">
        <f>IFERROR(VLOOKUP(LEFT(F682,10),'Find Purchase Orders'!B:J,9,FALSE),"")</f>
        <v>44608</v>
      </c>
      <c r="W682" s="25" t="s">
        <v>7261</v>
      </c>
    </row>
    <row r="683" spans="1:23" hidden="1">
      <c r="A683" s="25" t="s">
        <v>7261</v>
      </c>
      <c r="B683" s="25" t="s">
        <v>7460</v>
      </c>
      <c r="C683" s="25" t="s">
        <v>7264</v>
      </c>
      <c r="D683" s="25" t="s">
        <v>1309</v>
      </c>
      <c r="E683" s="25" t="s">
        <v>8438</v>
      </c>
      <c r="F683" s="25" t="s">
        <v>9328</v>
      </c>
      <c r="G683" s="25" t="s">
        <v>9329</v>
      </c>
      <c r="H683" s="21">
        <v>280.29000000000002</v>
      </c>
      <c r="I683" s="25" t="s">
        <v>7296</v>
      </c>
      <c r="J683" s="25" t="s">
        <v>7288</v>
      </c>
      <c r="K683" s="25" t="s">
        <v>7258</v>
      </c>
      <c r="L683" s="25" t="s">
        <v>7259</v>
      </c>
      <c r="M683" s="21">
        <v>280.29000000000002</v>
      </c>
      <c r="N683" s="21">
        <v>280.29000000000002</v>
      </c>
      <c r="O683" s="21">
        <v>0</v>
      </c>
      <c r="P683" s="21">
        <v>280.29000000000002</v>
      </c>
      <c r="Q683" s="25" t="s">
        <v>7465</v>
      </c>
      <c r="R683" s="1" t="str">
        <f t="shared" si="11"/>
        <v>ST10003</v>
      </c>
      <c r="S683" t="str">
        <f>VLOOKUP(R683,Data!$C$2:$D$261,2,0)</f>
        <v>Appleby Place</v>
      </c>
      <c r="T683">
        <f>COUNTIF('Feb 2022'!A:A,D683)+COUNTIF('Mar 2022'!A:A,D683)+COUNTIF('Apr 2022'!A:A,D683)+COUNTIF('May 2022'!A:A,D683)+COUNTIF('June 2022'!A:A,D683)+COUNTIF('July 2022'!A:A,D683)+COUNTIF('Aug 2022'!A:A,D683)+COUNTIF('Sep 2022'!A:A,D683)+COUNTIF('Oct 2022'!A:A,D683)+COUNTIF('Dec 2022'!A:A,D683)</f>
        <v>1</v>
      </c>
      <c r="U683" t="str">
        <f>VLOOKUP(Q683,'Capital Lookup'!A:B,2,FALSE)</f>
        <v>No</v>
      </c>
      <c r="V683" s="2">
        <f>IFERROR(VLOOKUP(LEFT(F683,10),'Find Purchase Orders'!B:J,9,FALSE),"")</f>
        <v>44611</v>
      </c>
      <c r="W683" s="25" t="s">
        <v>7261</v>
      </c>
    </row>
    <row r="684" spans="1:23" hidden="1">
      <c r="A684" s="25" t="s">
        <v>7261</v>
      </c>
      <c r="B684" s="25" t="s">
        <v>7460</v>
      </c>
      <c r="C684" s="25" t="s">
        <v>7264</v>
      </c>
      <c r="D684" s="25" t="s">
        <v>1309</v>
      </c>
      <c r="E684" s="25" t="s">
        <v>8438</v>
      </c>
      <c r="F684" s="25" t="s">
        <v>9330</v>
      </c>
      <c r="G684" s="25" t="s">
        <v>9331</v>
      </c>
      <c r="H684" s="21">
        <v>7010.29</v>
      </c>
      <c r="I684" s="25" t="s">
        <v>7296</v>
      </c>
      <c r="J684" s="25" t="s">
        <v>7288</v>
      </c>
      <c r="K684" s="25" t="s">
        <v>7262</v>
      </c>
      <c r="L684" s="25" t="s">
        <v>7259</v>
      </c>
      <c r="M684" s="21">
        <v>7010.29</v>
      </c>
      <c r="N684" s="21">
        <v>7010.29</v>
      </c>
      <c r="O684" s="21">
        <v>0</v>
      </c>
      <c r="P684" s="21">
        <v>7010.29</v>
      </c>
      <c r="Q684" s="25" t="s">
        <v>7465</v>
      </c>
      <c r="R684" s="1" t="str">
        <f t="shared" si="11"/>
        <v>ST10003</v>
      </c>
      <c r="S684" t="str">
        <f>VLOOKUP(R684,Data!$C$2:$D$261,2,0)</f>
        <v>Appleby Place</v>
      </c>
      <c r="T684">
        <f>COUNTIF('Feb 2022'!A:A,D684)+COUNTIF('Mar 2022'!A:A,D684)+COUNTIF('Apr 2022'!A:A,D684)+COUNTIF('May 2022'!A:A,D684)+COUNTIF('June 2022'!A:A,D684)+COUNTIF('July 2022'!A:A,D684)+COUNTIF('Aug 2022'!A:A,D684)+COUNTIF('Sep 2022'!A:A,D684)+COUNTIF('Oct 2022'!A:A,D684)+COUNTIF('Dec 2022'!A:A,D684)</f>
        <v>1</v>
      </c>
      <c r="U684" t="str">
        <f>VLOOKUP(Q684,'Capital Lookup'!A:B,2,FALSE)</f>
        <v>No</v>
      </c>
      <c r="V684" s="2">
        <f>IFERROR(VLOOKUP(LEFT(F684,10),'Find Purchase Orders'!B:J,9,FALSE),"")</f>
        <v>44611</v>
      </c>
      <c r="W684" s="25" t="s">
        <v>7261</v>
      </c>
    </row>
    <row r="685" spans="1:23" hidden="1">
      <c r="A685" s="25" t="s">
        <v>7252</v>
      </c>
      <c r="B685" s="25" t="s">
        <v>7466</v>
      </c>
      <c r="C685" s="25" t="s">
        <v>7254</v>
      </c>
      <c r="D685" s="25" t="s">
        <v>1310</v>
      </c>
      <c r="E685" s="25" t="s">
        <v>7468</v>
      </c>
      <c r="F685" s="25" t="s">
        <v>9332</v>
      </c>
      <c r="G685" s="25" t="s">
        <v>9333</v>
      </c>
      <c r="H685" s="21">
        <v>1412.5</v>
      </c>
      <c r="I685" s="25" t="s">
        <v>7296</v>
      </c>
      <c r="J685" s="25" t="s">
        <v>7288</v>
      </c>
      <c r="K685" s="25" t="s">
        <v>7289</v>
      </c>
      <c r="L685" s="25" t="s">
        <v>7259</v>
      </c>
      <c r="M685" s="21">
        <v>1412.5</v>
      </c>
      <c r="N685" s="21">
        <v>1412.5</v>
      </c>
      <c r="O685" s="21">
        <v>0</v>
      </c>
      <c r="P685" s="21">
        <v>1412.5</v>
      </c>
      <c r="Q685" s="25" t="s">
        <v>7471</v>
      </c>
      <c r="R685" s="1" t="str">
        <f t="shared" si="11"/>
        <v>ST10052</v>
      </c>
      <c r="S685" t="str">
        <f>VLOOKUP(R685,Data!$C$2:$D$261,2,0)</f>
        <v>Portobello</v>
      </c>
      <c r="T685">
        <f>COUNTIF('Feb 2022'!A:A,D685)+COUNTIF('Mar 2022'!A:A,D685)+COUNTIF('Apr 2022'!A:A,D685)+COUNTIF('May 2022'!A:A,D685)+COUNTIF('June 2022'!A:A,D685)+COUNTIF('July 2022'!A:A,D685)+COUNTIF('Aug 2022'!A:A,D685)+COUNTIF('Sep 2022'!A:A,D685)+COUNTIF('Oct 2022'!A:A,D685)+COUNTIF('Dec 2022'!A:A,D685)</f>
        <v>1</v>
      </c>
      <c r="U685" t="str">
        <f>VLOOKUP(Q685,'Capital Lookup'!A:B,2,FALSE)</f>
        <v>No</v>
      </c>
      <c r="V685" s="2">
        <f>IFERROR(VLOOKUP(LEFT(F685,10),'Find Purchase Orders'!B:J,9,FALSE),"")</f>
        <v>44609</v>
      </c>
      <c r="W685" s="25" t="s">
        <v>7261</v>
      </c>
    </row>
    <row r="686" spans="1:23" hidden="1">
      <c r="A686" s="25" t="s">
        <v>7252</v>
      </c>
      <c r="B686" s="25" t="s">
        <v>7466</v>
      </c>
      <c r="C686" s="25" t="s">
        <v>7254</v>
      </c>
      <c r="D686" s="25" t="s">
        <v>1311</v>
      </c>
      <c r="E686" s="25" t="s">
        <v>7468</v>
      </c>
      <c r="F686" s="25" t="s">
        <v>9334</v>
      </c>
      <c r="G686" s="25" t="s">
        <v>9335</v>
      </c>
      <c r="H686" s="21">
        <v>1666.75</v>
      </c>
      <c r="I686" s="25" t="s">
        <v>7296</v>
      </c>
      <c r="J686" s="25" t="s">
        <v>7288</v>
      </c>
      <c r="K686" s="25" t="s">
        <v>7289</v>
      </c>
      <c r="L686" s="25" t="s">
        <v>7259</v>
      </c>
      <c r="M686" s="21">
        <v>1666.75</v>
      </c>
      <c r="N686" s="21">
        <v>1666.75</v>
      </c>
      <c r="O686" s="21">
        <v>0</v>
      </c>
      <c r="P686" s="21">
        <v>1666.75</v>
      </c>
      <c r="Q686" s="25" t="s">
        <v>7471</v>
      </c>
      <c r="R686" s="1" t="str">
        <f t="shared" si="11"/>
        <v>ST10052</v>
      </c>
      <c r="S686" t="str">
        <f>VLOOKUP(R686,Data!$C$2:$D$261,2,0)</f>
        <v>Portobello</v>
      </c>
      <c r="T686">
        <f>COUNTIF('Feb 2022'!A:A,D686)+COUNTIF('Mar 2022'!A:A,D686)+COUNTIF('Apr 2022'!A:A,D686)+COUNTIF('May 2022'!A:A,D686)+COUNTIF('June 2022'!A:A,D686)+COUNTIF('July 2022'!A:A,D686)+COUNTIF('Aug 2022'!A:A,D686)+COUNTIF('Sep 2022'!A:A,D686)+COUNTIF('Oct 2022'!A:A,D686)+COUNTIF('Dec 2022'!A:A,D686)</f>
        <v>1</v>
      </c>
      <c r="U686" t="str">
        <f>VLOOKUP(Q686,'Capital Lookup'!A:B,2,FALSE)</f>
        <v>No</v>
      </c>
      <c r="V686" s="2">
        <f>IFERROR(VLOOKUP(LEFT(F686,10),'Find Purchase Orders'!B:J,9,FALSE),"")</f>
        <v>44609</v>
      </c>
      <c r="W686" s="25" t="s">
        <v>7261</v>
      </c>
    </row>
    <row r="687" spans="1:23" hidden="1">
      <c r="A687" s="25" t="s">
        <v>7252</v>
      </c>
      <c r="B687" s="25" t="s">
        <v>7466</v>
      </c>
      <c r="C687" s="25" t="s">
        <v>7254</v>
      </c>
      <c r="D687" s="25" t="s">
        <v>1312</v>
      </c>
      <c r="E687" s="25" t="s">
        <v>7468</v>
      </c>
      <c r="F687" s="25" t="s">
        <v>9336</v>
      </c>
      <c r="G687" s="25" t="s">
        <v>9337</v>
      </c>
      <c r="H687" s="21">
        <v>1412.5</v>
      </c>
      <c r="I687" s="25" t="s">
        <v>7296</v>
      </c>
      <c r="J687" s="25" t="s">
        <v>7288</v>
      </c>
      <c r="K687" s="25" t="s">
        <v>7289</v>
      </c>
      <c r="L687" s="25" t="s">
        <v>7259</v>
      </c>
      <c r="M687" s="21">
        <v>1412.5</v>
      </c>
      <c r="N687" s="21">
        <v>1412.5</v>
      </c>
      <c r="O687" s="21">
        <v>0</v>
      </c>
      <c r="P687" s="21">
        <v>1412.5</v>
      </c>
      <c r="Q687" s="25" t="s">
        <v>7471</v>
      </c>
      <c r="R687" s="1" t="str">
        <f t="shared" si="11"/>
        <v>ST10052</v>
      </c>
      <c r="S687" t="str">
        <f>VLOOKUP(R687,Data!$C$2:$D$261,2,0)</f>
        <v>Portobello</v>
      </c>
      <c r="T687">
        <f>COUNTIF('Feb 2022'!A:A,D687)+COUNTIF('Mar 2022'!A:A,D687)+COUNTIF('Apr 2022'!A:A,D687)+COUNTIF('May 2022'!A:A,D687)+COUNTIF('June 2022'!A:A,D687)+COUNTIF('July 2022'!A:A,D687)+COUNTIF('Aug 2022'!A:A,D687)+COUNTIF('Sep 2022'!A:A,D687)+COUNTIF('Oct 2022'!A:A,D687)+COUNTIF('Dec 2022'!A:A,D687)</f>
        <v>1</v>
      </c>
      <c r="U687" t="str">
        <f>VLOOKUP(Q687,'Capital Lookup'!A:B,2,FALSE)</f>
        <v>No</v>
      </c>
      <c r="V687" s="2">
        <f>IFERROR(VLOOKUP(LEFT(F687,10),'Find Purchase Orders'!B:J,9,FALSE),"")</f>
        <v>44609</v>
      </c>
      <c r="W687" s="25" t="s">
        <v>7261</v>
      </c>
    </row>
    <row r="688" spans="1:23" hidden="1">
      <c r="A688" s="25" t="s">
        <v>7261</v>
      </c>
      <c r="B688" s="25" t="s">
        <v>9338</v>
      </c>
      <c r="C688" s="25" t="s">
        <v>7264</v>
      </c>
      <c r="D688" s="25" t="s">
        <v>1313</v>
      </c>
      <c r="E688" s="25" t="s">
        <v>9339</v>
      </c>
      <c r="F688" s="25" t="s">
        <v>9340</v>
      </c>
      <c r="G688" s="25" t="s">
        <v>8834</v>
      </c>
      <c r="H688" s="21">
        <v>6481.16</v>
      </c>
      <c r="I688" s="25" t="s">
        <v>7296</v>
      </c>
      <c r="J688" s="25" t="s">
        <v>7288</v>
      </c>
      <c r="K688" s="25" t="s">
        <v>7262</v>
      </c>
      <c r="L688" s="25" t="s">
        <v>7259</v>
      </c>
      <c r="M688" s="21">
        <v>6481.16</v>
      </c>
      <c r="N688" s="21">
        <v>6481.16</v>
      </c>
      <c r="O688" s="21">
        <v>0</v>
      </c>
      <c r="P688" s="21">
        <v>6481.16</v>
      </c>
      <c r="Q688" s="25" t="s">
        <v>9341</v>
      </c>
      <c r="R688" s="1" t="str">
        <f t="shared" si="11"/>
        <v>ST10008</v>
      </c>
      <c r="S688" t="str">
        <f>VLOOKUP(R688,Data!$C$2:$D$261,2,0)</f>
        <v>Trafalgar Lodge</v>
      </c>
      <c r="T688">
        <f>COUNTIF('Feb 2022'!A:A,D688)+COUNTIF('Mar 2022'!A:A,D688)+COUNTIF('Apr 2022'!A:A,D688)+COUNTIF('May 2022'!A:A,D688)+COUNTIF('June 2022'!A:A,D688)+COUNTIF('July 2022'!A:A,D688)+COUNTIF('Aug 2022'!A:A,D688)+COUNTIF('Sep 2022'!A:A,D688)+COUNTIF('Oct 2022'!A:A,D688)+COUNTIF('Dec 2022'!A:A,D688)</f>
        <v>1</v>
      </c>
      <c r="U688" t="str">
        <f>VLOOKUP(Q688,'Capital Lookup'!A:B,2,FALSE)</f>
        <v>No</v>
      </c>
      <c r="V688" s="2">
        <f>IFERROR(VLOOKUP(LEFT(F688,10),'Find Purchase Orders'!B:J,9,FALSE),"")</f>
        <v>44610</v>
      </c>
      <c r="W688" s="25" t="s">
        <v>7261</v>
      </c>
    </row>
    <row r="689" spans="1:23" hidden="1">
      <c r="A689" s="25" t="s">
        <v>7261</v>
      </c>
      <c r="B689" s="25" t="s">
        <v>8282</v>
      </c>
      <c r="C689" s="25" t="s">
        <v>7264</v>
      </c>
      <c r="D689" s="25" t="s">
        <v>9342</v>
      </c>
      <c r="E689" s="25" t="s">
        <v>8284</v>
      </c>
      <c r="H689" s="21">
        <v>2536.85</v>
      </c>
      <c r="I689" s="25" t="s">
        <v>7257</v>
      </c>
      <c r="K689" s="25" t="s">
        <v>7579</v>
      </c>
      <c r="L689" s="25" t="s">
        <v>7580</v>
      </c>
      <c r="M689" s="22">
        <v>0</v>
      </c>
      <c r="N689" s="22">
        <v>0</v>
      </c>
      <c r="O689" s="21">
        <v>0</v>
      </c>
      <c r="P689" s="21">
        <v>291.85000000000002</v>
      </c>
      <c r="Q689" s="25" t="s">
        <v>9343</v>
      </c>
      <c r="R689" s="1" t="str">
        <f t="shared" si="11"/>
        <v>ST10021</v>
      </c>
      <c r="S689" t="str">
        <f>VLOOKUP(R689,Data!$C$2:$D$261,2,0)</f>
        <v>The Claremont</v>
      </c>
      <c r="T689">
        <f>COUNTIF('Feb 2022'!A:A,D689)+COUNTIF('Mar 2022'!A:A,D689)+COUNTIF('Apr 2022'!A:A,D689)+COUNTIF('May 2022'!A:A,D689)+COUNTIF('June 2022'!A:A,D689)+COUNTIF('July 2022'!A:A,D689)+COUNTIF('Aug 2022'!A:A,D689)+COUNTIF('Sep 2022'!A:A,D689)+COUNTIF('Oct 2022'!A:A,D689)+COUNTIF('Dec 2022'!A:A,D689)</f>
        <v>0</v>
      </c>
      <c r="U689" t="str">
        <f>VLOOKUP(Q689,'Capital Lookup'!A:B,2,FALSE)</f>
        <v>No</v>
      </c>
      <c r="V689" s="2" t="str">
        <f>IFERROR(VLOOKUP(LEFT(F689,10),'Find Purchase Orders'!B:J,9,FALSE),"")</f>
        <v/>
      </c>
      <c r="W689" s="25" t="s">
        <v>7261</v>
      </c>
    </row>
    <row r="690" spans="1:23" hidden="1">
      <c r="A690" s="25" t="s">
        <v>9344</v>
      </c>
      <c r="B690" s="25" t="s">
        <v>8282</v>
      </c>
      <c r="C690" s="25" t="s">
        <v>7264</v>
      </c>
      <c r="D690" s="25" t="s">
        <v>1314</v>
      </c>
      <c r="E690" s="25" t="s">
        <v>8284</v>
      </c>
      <c r="F690" s="25" t="s">
        <v>9345</v>
      </c>
      <c r="G690" s="25" t="s">
        <v>9346</v>
      </c>
      <c r="H690" s="21">
        <v>2536.85</v>
      </c>
      <c r="I690" s="25" t="s">
        <v>7296</v>
      </c>
      <c r="J690" s="25" t="s">
        <v>7288</v>
      </c>
      <c r="K690" s="25" t="s">
        <v>7579</v>
      </c>
      <c r="L690" s="25" t="s">
        <v>8156</v>
      </c>
      <c r="M690" s="21">
        <v>2536.85</v>
      </c>
      <c r="N690" s="21">
        <v>2536.85</v>
      </c>
      <c r="O690" s="21">
        <v>0</v>
      </c>
      <c r="P690" s="21">
        <v>2536.85</v>
      </c>
      <c r="Q690" s="25" t="s">
        <v>9347</v>
      </c>
      <c r="R690" s="1" t="str">
        <f t="shared" si="11"/>
        <v>ST10021</v>
      </c>
      <c r="S690" t="str">
        <f>VLOOKUP(R690,Data!$C$2:$D$261,2,0)</f>
        <v>The Claremont</v>
      </c>
      <c r="T690">
        <f>COUNTIF('Feb 2022'!A:A,D690)+COUNTIF('Mar 2022'!A:A,D690)+COUNTIF('Apr 2022'!A:A,D690)+COUNTIF('May 2022'!A:A,D690)+COUNTIF('June 2022'!A:A,D690)+COUNTIF('July 2022'!A:A,D690)+COUNTIF('Aug 2022'!A:A,D690)+COUNTIF('Sep 2022'!A:A,D690)+COUNTIF('Oct 2022'!A:A,D690)+COUNTIF('Dec 2022'!A:A,D690)</f>
        <v>1</v>
      </c>
      <c r="U690" t="str">
        <f>VLOOKUP(Q690,'Capital Lookup'!A:B,2,FALSE)</f>
        <v>No</v>
      </c>
      <c r="V690" s="2">
        <f>IFERROR(VLOOKUP(LEFT(F690,10),'Find Purchase Orders'!B:J,9,FALSE),"")</f>
        <v>44609</v>
      </c>
      <c r="W690" s="25" t="s">
        <v>7261</v>
      </c>
    </row>
    <row r="691" spans="1:23" hidden="1">
      <c r="A691" s="25" t="s">
        <v>7261</v>
      </c>
      <c r="B691" s="25" t="s">
        <v>7384</v>
      </c>
      <c r="C691" s="25" t="s">
        <v>7277</v>
      </c>
      <c r="D691" s="25" t="s">
        <v>1315</v>
      </c>
      <c r="E691" s="25" t="s">
        <v>7386</v>
      </c>
      <c r="F691" s="25" t="s">
        <v>9348</v>
      </c>
      <c r="G691" s="25" t="s">
        <v>9349</v>
      </c>
      <c r="H691" s="21">
        <v>210</v>
      </c>
      <c r="I691" s="25" t="s">
        <v>7296</v>
      </c>
      <c r="J691" s="25" t="s">
        <v>7288</v>
      </c>
      <c r="K691" s="25" t="s">
        <v>7262</v>
      </c>
      <c r="L691" s="25" t="s">
        <v>7259</v>
      </c>
      <c r="M691" s="21">
        <v>210</v>
      </c>
      <c r="N691" s="21">
        <v>210</v>
      </c>
      <c r="O691" s="21">
        <v>0</v>
      </c>
      <c r="P691" s="21">
        <v>210</v>
      </c>
      <c r="Q691" s="25" t="s">
        <v>7389</v>
      </c>
      <c r="R691" s="1" t="str">
        <f t="shared" si="11"/>
        <v>ST10066</v>
      </c>
      <c r="S691" t="str">
        <f>VLOOKUP(R691,Data!$C$2:$D$261,2,0)</f>
        <v>Inglewood</v>
      </c>
      <c r="T691">
        <f>COUNTIF('Feb 2022'!A:A,D691)+COUNTIF('Mar 2022'!A:A,D691)+COUNTIF('Apr 2022'!A:A,D691)+COUNTIF('May 2022'!A:A,D691)+COUNTIF('June 2022'!A:A,D691)+COUNTIF('July 2022'!A:A,D691)+COUNTIF('Aug 2022'!A:A,D691)+COUNTIF('Sep 2022'!A:A,D691)+COUNTIF('Oct 2022'!A:A,D691)+COUNTIF('Dec 2022'!A:A,D691)</f>
        <v>1</v>
      </c>
      <c r="U691" t="str">
        <f>VLOOKUP(Q691,'Capital Lookup'!A:B,2,FALSE)</f>
        <v>No</v>
      </c>
      <c r="V691" s="2">
        <f>IFERROR(VLOOKUP(LEFT(F691,10),'Find Purchase Orders'!B:J,9,FALSE),"")</f>
        <v>44610</v>
      </c>
      <c r="W691" s="25" t="s">
        <v>7261</v>
      </c>
    </row>
    <row r="692" spans="1:23" hidden="1">
      <c r="A692" s="25" t="s">
        <v>7261</v>
      </c>
      <c r="B692" s="25" t="s">
        <v>7384</v>
      </c>
      <c r="C692" s="25" t="s">
        <v>7277</v>
      </c>
      <c r="D692" s="25" t="s">
        <v>1315</v>
      </c>
      <c r="E692" s="25" t="s">
        <v>7386</v>
      </c>
      <c r="F692" s="25" t="s">
        <v>9350</v>
      </c>
      <c r="G692" s="25" t="s">
        <v>9351</v>
      </c>
      <c r="H692" s="21">
        <v>3894.15</v>
      </c>
      <c r="I692" s="25" t="s">
        <v>7296</v>
      </c>
      <c r="J692" s="25" t="s">
        <v>7288</v>
      </c>
      <c r="K692" s="25" t="s">
        <v>7262</v>
      </c>
      <c r="L692" s="25" t="s">
        <v>7259</v>
      </c>
      <c r="M692" s="21">
        <v>3894.15</v>
      </c>
      <c r="N692" s="21">
        <v>3894.14</v>
      </c>
      <c r="O692" s="21">
        <v>0.01</v>
      </c>
      <c r="P692" s="21">
        <v>3894.15</v>
      </c>
      <c r="Q692" s="25" t="s">
        <v>7389</v>
      </c>
      <c r="R692" s="1" t="str">
        <f t="shared" si="11"/>
        <v>ST10066</v>
      </c>
      <c r="S692" t="str">
        <f>VLOOKUP(R692,Data!$C$2:$D$261,2,0)</f>
        <v>Inglewood</v>
      </c>
      <c r="T692">
        <f>COUNTIF('Feb 2022'!A:A,D692)+COUNTIF('Mar 2022'!A:A,D692)+COUNTIF('Apr 2022'!A:A,D692)+COUNTIF('May 2022'!A:A,D692)+COUNTIF('June 2022'!A:A,D692)+COUNTIF('July 2022'!A:A,D692)+COUNTIF('Aug 2022'!A:A,D692)+COUNTIF('Sep 2022'!A:A,D692)+COUNTIF('Oct 2022'!A:A,D692)+COUNTIF('Dec 2022'!A:A,D692)</f>
        <v>1</v>
      </c>
      <c r="U692" t="str">
        <f>VLOOKUP(Q692,'Capital Lookup'!A:B,2,FALSE)</f>
        <v>No</v>
      </c>
      <c r="V692" s="2">
        <f>IFERROR(VLOOKUP(LEFT(F692,10),'Find Purchase Orders'!B:J,9,FALSE),"")</f>
        <v>44610</v>
      </c>
      <c r="W692" s="25" t="s">
        <v>7261</v>
      </c>
    </row>
    <row r="693" spans="1:23" hidden="1">
      <c r="A693" s="25" t="s">
        <v>7261</v>
      </c>
      <c r="B693" s="25" t="s">
        <v>8442</v>
      </c>
      <c r="C693" s="25" t="s">
        <v>7282</v>
      </c>
      <c r="D693" s="25" t="s">
        <v>1316</v>
      </c>
      <c r="E693" s="25" t="s">
        <v>9352</v>
      </c>
      <c r="F693" s="25" t="s">
        <v>9353</v>
      </c>
      <c r="G693" s="25" t="s">
        <v>9354</v>
      </c>
      <c r="H693" s="21">
        <v>9050.44</v>
      </c>
      <c r="I693" s="25" t="s">
        <v>7296</v>
      </c>
      <c r="J693" s="25" t="s">
        <v>7288</v>
      </c>
      <c r="K693" s="25" t="s">
        <v>7262</v>
      </c>
      <c r="L693" s="25" t="s">
        <v>7259</v>
      </c>
      <c r="M693" s="21">
        <v>9050.44</v>
      </c>
      <c r="N693" s="22">
        <v>0</v>
      </c>
      <c r="O693" s="21">
        <v>9050.44</v>
      </c>
      <c r="P693" s="21">
        <v>9050.44</v>
      </c>
      <c r="Q693" s="25" t="s">
        <v>9355</v>
      </c>
      <c r="R693" s="1" t="str">
        <f t="shared" si="11"/>
        <v>ST10056</v>
      </c>
      <c r="S693" t="str">
        <f>VLOOKUP(R693,Data!$C$2:$D$261,2,0)</f>
        <v>The Kensington Victoria</v>
      </c>
      <c r="T693">
        <f>COUNTIF('Feb 2022'!A:A,D693)+COUNTIF('Mar 2022'!A:A,D693)+COUNTIF('Apr 2022'!A:A,D693)+COUNTIF('May 2022'!A:A,D693)+COUNTIF('June 2022'!A:A,D693)+COUNTIF('July 2022'!A:A,D693)+COUNTIF('Aug 2022'!A:A,D693)+COUNTIF('Sep 2022'!A:A,D693)+COUNTIF('Oct 2022'!A:A,D693)+COUNTIF('Dec 2022'!A:A,D693)</f>
        <v>1</v>
      </c>
      <c r="U693" t="str">
        <f>VLOOKUP(Q693,'Capital Lookup'!A:B,2,FALSE)</f>
        <v>No</v>
      </c>
      <c r="V693" s="2">
        <f>IFERROR(VLOOKUP(LEFT(F693,10),'Find Purchase Orders'!B:J,9,FALSE),"")</f>
        <v>44611</v>
      </c>
      <c r="W693" s="25" t="s">
        <v>7261</v>
      </c>
    </row>
    <row r="694" spans="1:23" hidden="1">
      <c r="A694" s="25" t="s">
        <v>7261</v>
      </c>
      <c r="B694" s="25" t="s">
        <v>8442</v>
      </c>
      <c r="C694" s="25" t="s">
        <v>7282</v>
      </c>
      <c r="D694" s="25" t="s">
        <v>1317</v>
      </c>
      <c r="E694" s="25" t="s">
        <v>9352</v>
      </c>
      <c r="F694" s="25" t="s">
        <v>9356</v>
      </c>
      <c r="G694" s="25" t="s">
        <v>9357</v>
      </c>
      <c r="H694" s="21">
        <v>17125.48</v>
      </c>
      <c r="I694" s="25" t="s">
        <v>7296</v>
      </c>
      <c r="J694" s="25" t="s">
        <v>7288</v>
      </c>
      <c r="K694" s="25" t="s">
        <v>7262</v>
      </c>
      <c r="L694" s="25" t="s">
        <v>7259</v>
      </c>
      <c r="M694" s="21">
        <v>17125.48</v>
      </c>
      <c r="N694" s="22">
        <v>0</v>
      </c>
      <c r="O694" s="21">
        <v>17125.48</v>
      </c>
      <c r="P694" s="21">
        <v>17125.48</v>
      </c>
      <c r="Q694" s="25" t="s">
        <v>9355</v>
      </c>
      <c r="R694" s="1" t="str">
        <f t="shared" si="11"/>
        <v>ST10056</v>
      </c>
      <c r="S694" t="str">
        <f>VLOOKUP(R694,Data!$C$2:$D$261,2,0)</f>
        <v>The Kensington Victoria</v>
      </c>
      <c r="T694">
        <f>COUNTIF('Feb 2022'!A:A,D694)+COUNTIF('Mar 2022'!A:A,D694)+COUNTIF('Apr 2022'!A:A,D694)+COUNTIF('May 2022'!A:A,D694)+COUNTIF('June 2022'!A:A,D694)+COUNTIF('July 2022'!A:A,D694)+COUNTIF('Aug 2022'!A:A,D694)+COUNTIF('Sep 2022'!A:A,D694)+COUNTIF('Oct 2022'!A:A,D694)+COUNTIF('Dec 2022'!A:A,D694)</f>
        <v>1</v>
      </c>
      <c r="U694" t="str">
        <f>VLOOKUP(Q694,'Capital Lookup'!A:B,2,FALSE)</f>
        <v>No</v>
      </c>
      <c r="V694" s="2">
        <f>IFERROR(VLOOKUP(LEFT(F694,10),'Find Purchase Orders'!B:J,9,FALSE),"")</f>
        <v>44619</v>
      </c>
      <c r="W694" s="25" t="s">
        <v>7261</v>
      </c>
    </row>
    <row r="695" spans="1:23" hidden="1">
      <c r="A695" s="25" t="s">
        <v>7261</v>
      </c>
      <c r="B695" s="25" t="s">
        <v>9338</v>
      </c>
      <c r="C695" s="25" t="s">
        <v>7264</v>
      </c>
      <c r="D695" s="25" t="s">
        <v>1318</v>
      </c>
      <c r="E695" s="25" t="s">
        <v>9339</v>
      </c>
      <c r="F695" s="25" t="s">
        <v>9358</v>
      </c>
      <c r="G695" s="25" t="s">
        <v>9359</v>
      </c>
      <c r="H695" s="21">
        <v>6425.52</v>
      </c>
      <c r="I695" s="25" t="s">
        <v>7296</v>
      </c>
      <c r="J695" s="25" t="s">
        <v>7288</v>
      </c>
      <c r="K695" s="25" t="s">
        <v>7262</v>
      </c>
      <c r="L695" s="25" t="s">
        <v>7259</v>
      </c>
      <c r="M695" s="21">
        <v>6425.52</v>
      </c>
      <c r="N695" s="21">
        <v>6425.52</v>
      </c>
      <c r="O695" s="21">
        <v>0</v>
      </c>
      <c r="P695" s="21">
        <v>6425.52</v>
      </c>
      <c r="Q695" s="25" t="s">
        <v>9341</v>
      </c>
      <c r="R695" s="1" t="str">
        <f t="shared" si="11"/>
        <v>ST10008</v>
      </c>
      <c r="S695" t="str">
        <f>VLOOKUP(R695,Data!$C$2:$D$261,2,0)</f>
        <v>Trafalgar Lodge</v>
      </c>
      <c r="T695">
        <f>COUNTIF('Feb 2022'!A:A,D695)+COUNTIF('Mar 2022'!A:A,D695)+COUNTIF('Apr 2022'!A:A,D695)+COUNTIF('May 2022'!A:A,D695)+COUNTIF('June 2022'!A:A,D695)+COUNTIF('July 2022'!A:A,D695)+COUNTIF('Aug 2022'!A:A,D695)+COUNTIF('Sep 2022'!A:A,D695)+COUNTIF('Oct 2022'!A:A,D695)+COUNTIF('Dec 2022'!A:A,D695)</f>
        <v>1</v>
      </c>
      <c r="U695" t="str">
        <f>VLOOKUP(Q695,'Capital Lookup'!A:B,2,FALSE)</f>
        <v>No</v>
      </c>
      <c r="V695" s="2">
        <f>IFERROR(VLOOKUP(LEFT(F695,10),'Find Purchase Orders'!B:J,9,FALSE),"")</f>
        <v>44610</v>
      </c>
      <c r="W695" s="25" t="s">
        <v>7261</v>
      </c>
    </row>
    <row r="696" spans="1:23" hidden="1">
      <c r="A696" s="25" t="s">
        <v>7261</v>
      </c>
      <c r="B696" s="25" t="s">
        <v>7662</v>
      </c>
      <c r="C696" s="25" t="s">
        <v>7264</v>
      </c>
      <c r="D696" s="25" t="s">
        <v>1502</v>
      </c>
      <c r="E696" s="25" t="s">
        <v>8443</v>
      </c>
      <c r="F696" s="25" t="s">
        <v>9360</v>
      </c>
      <c r="G696" s="25" t="s">
        <v>9361</v>
      </c>
      <c r="H696" s="21">
        <v>9710.4</v>
      </c>
      <c r="I696" s="25" t="s">
        <v>7296</v>
      </c>
      <c r="J696" s="25" t="s">
        <v>7288</v>
      </c>
      <c r="K696" s="25" t="s">
        <v>7733</v>
      </c>
      <c r="L696" s="25" t="s">
        <v>7734</v>
      </c>
      <c r="M696" s="21">
        <v>9710.4</v>
      </c>
      <c r="N696" s="21">
        <v>9103.5</v>
      </c>
      <c r="O696" s="21">
        <v>606.9</v>
      </c>
      <c r="P696" s="21">
        <v>9710.4</v>
      </c>
      <c r="Q696" s="25" t="s">
        <v>9362</v>
      </c>
      <c r="R696" s="1" t="str">
        <f t="shared" si="11"/>
        <v>ST10055</v>
      </c>
      <c r="S696" t="str">
        <f>VLOOKUP(R696,Data!$C$2:$D$261,2,0)</f>
        <v>Hollyburn House</v>
      </c>
      <c r="T696">
        <f>COUNTIF('Feb 2022'!A:A,D696)+COUNTIF('Mar 2022'!A:A,D696)+COUNTIF('Apr 2022'!A:A,D696)+COUNTIF('May 2022'!A:A,D696)+COUNTIF('June 2022'!A:A,D696)+COUNTIF('July 2022'!A:A,D696)+COUNTIF('Aug 2022'!A:A,D696)+COUNTIF('Sep 2022'!A:A,D696)+COUNTIF('Oct 2022'!A:A,D696)+COUNTIF('Dec 2022'!A:A,D696)</f>
        <v>1</v>
      </c>
      <c r="U696" t="str">
        <f>VLOOKUP(Q696,'Capital Lookup'!A:B,2,FALSE)</f>
        <v>No</v>
      </c>
      <c r="V696" s="2">
        <f>IFERROR(VLOOKUP(LEFT(F696,10),'Find Purchase Orders'!B:J,9,FALSE),"")</f>
        <v>44624</v>
      </c>
      <c r="W696" s="25" t="s">
        <v>7261</v>
      </c>
    </row>
    <row r="697" spans="1:23" hidden="1">
      <c r="A697" s="25" t="s">
        <v>7261</v>
      </c>
      <c r="B697" s="25" t="s">
        <v>7541</v>
      </c>
      <c r="C697" s="25" t="s">
        <v>7264</v>
      </c>
      <c r="D697" s="25" t="s">
        <v>1319</v>
      </c>
      <c r="E697" s="25" t="s">
        <v>7543</v>
      </c>
      <c r="F697" s="25" t="s">
        <v>9363</v>
      </c>
      <c r="G697" s="25" t="s">
        <v>9364</v>
      </c>
      <c r="H697" s="21">
        <v>6913.67</v>
      </c>
      <c r="I697" s="25" t="s">
        <v>7296</v>
      </c>
      <c r="J697" s="25" t="s">
        <v>7288</v>
      </c>
      <c r="K697" s="25" t="s">
        <v>7262</v>
      </c>
      <c r="L697" s="25" t="s">
        <v>7259</v>
      </c>
      <c r="M697" s="21">
        <v>6913.67</v>
      </c>
      <c r="N697" s="21">
        <v>6913.67</v>
      </c>
      <c r="O697" s="21">
        <v>0</v>
      </c>
      <c r="P697" s="21">
        <v>6913.67</v>
      </c>
      <c r="Q697" s="25" t="s">
        <v>7544</v>
      </c>
      <c r="R697" s="1" t="str">
        <f t="shared" si="11"/>
        <v>ST10061</v>
      </c>
      <c r="S697" t="str">
        <f>VLOOKUP(R697,Data!$C$2:$D$261,2,0)</f>
        <v>The Dorchester</v>
      </c>
      <c r="T697">
        <f>COUNTIF('Feb 2022'!A:A,D697)+COUNTIF('Mar 2022'!A:A,D697)+COUNTIF('Apr 2022'!A:A,D697)+COUNTIF('May 2022'!A:A,D697)+COUNTIF('June 2022'!A:A,D697)+COUNTIF('July 2022'!A:A,D697)+COUNTIF('Aug 2022'!A:A,D697)+COUNTIF('Sep 2022'!A:A,D697)+COUNTIF('Oct 2022'!A:A,D697)+COUNTIF('Dec 2022'!A:A,D697)</f>
        <v>1</v>
      </c>
      <c r="U697" t="str">
        <f>VLOOKUP(Q697,'Capital Lookup'!A:B,2,FALSE)</f>
        <v>No</v>
      </c>
      <c r="V697" s="2">
        <f>IFERROR(VLOOKUP(LEFT(F697,10),'Find Purchase Orders'!B:J,9,FALSE),"")</f>
        <v>44611</v>
      </c>
      <c r="W697" s="25" t="s">
        <v>7261</v>
      </c>
    </row>
    <row r="698" spans="1:23" hidden="1">
      <c r="A698" s="25" t="s">
        <v>7261</v>
      </c>
      <c r="B698" s="25" t="s">
        <v>8442</v>
      </c>
      <c r="C698" s="25" t="s">
        <v>7282</v>
      </c>
      <c r="D698" s="25" t="s">
        <v>1320</v>
      </c>
      <c r="E698" s="25" t="s">
        <v>9352</v>
      </c>
      <c r="F698" s="25" t="s">
        <v>9365</v>
      </c>
      <c r="G698" s="25" t="s">
        <v>9366</v>
      </c>
      <c r="H698" s="21">
        <v>2752.61</v>
      </c>
      <c r="I698" s="25" t="s">
        <v>7296</v>
      </c>
      <c r="J698" s="25" t="s">
        <v>7288</v>
      </c>
      <c r="K698" s="25" t="s">
        <v>7262</v>
      </c>
      <c r="L698" s="25" t="s">
        <v>7259</v>
      </c>
      <c r="M698" s="21">
        <v>2752.61</v>
      </c>
      <c r="N698" s="22">
        <v>0</v>
      </c>
      <c r="O698" s="21">
        <v>2752.61</v>
      </c>
      <c r="P698" s="21">
        <v>2752.61</v>
      </c>
      <c r="Q698" s="25" t="s">
        <v>9355</v>
      </c>
      <c r="R698" s="1" t="str">
        <f t="shared" si="11"/>
        <v>ST10056</v>
      </c>
      <c r="S698" t="str">
        <f>VLOOKUP(R698,Data!$C$2:$D$261,2,0)</f>
        <v>The Kensington Victoria</v>
      </c>
      <c r="T698">
        <f>COUNTIF('Feb 2022'!A:A,D698)+COUNTIF('Mar 2022'!A:A,D698)+COUNTIF('Apr 2022'!A:A,D698)+COUNTIF('May 2022'!A:A,D698)+COUNTIF('June 2022'!A:A,D698)+COUNTIF('July 2022'!A:A,D698)+COUNTIF('Aug 2022'!A:A,D698)+COUNTIF('Sep 2022'!A:A,D698)+COUNTIF('Oct 2022'!A:A,D698)+COUNTIF('Dec 2022'!A:A,D698)</f>
        <v>1</v>
      </c>
      <c r="U698" t="str">
        <f>VLOOKUP(Q698,'Capital Lookup'!A:B,2,FALSE)</f>
        <v>No</v>
      </c>
      <c r="V698" s="2">
        <f>IFERROR(VLOOKUP(LEFT(F698,10),'Find Purchase Orders'!B:J,9,FALSE),"")</f>
        <v>44611</v>
      </c>
      <c r="W698" s="25" t="s">
        <v>7261</v>
      </c>
    </row>
    <row r="699" spans="1:23" hidden="1">
      <c r="A699" s="25" t="s">
        <v>9367</v>
      </c>
      <c r="B699" s="25" t="s">
        <v>9368</v>
      </c>
      <c r="C699" s="25" t="s">
        <v>7282</v>
      </c>
      <c r="D699" s="25" t="s">
        <v>1321</v>
      </c>
      <c r="E699" s="25" t="s">
        <v>7576</v>
      </c>
      <c r="F699" s="25" t="s">
        <v>9369</v>
      </c>
      <c r="G699" s="25" t="s">
        <v>9370</v>
      </c>
      <c r="H699" s="21">
        <v>1612.53</v>
      </c>
      <c r="I699" s="25" t="s">
        <v>7296</v>
      </c>
      <c r="J699" s="25" t="s">
        <v>7288</v>
      </c>
      <c r="K699" s="25" t="s">
        <v>9371</v>
      </c>
      <c r="L699" s="25" t="s">
        <v>9372</v>
      </c>
      <c r="M699" s="21">
        <v>1612.53</v>
      </c>
      <c r="N699" s="21">
        <v>1252.93</v>
      </c>
      <c r="O699" s="21">
        <v>359.6</v>
      </c>
      <c r="P699" s="21">
        <v>1612.53</v>
      </c>
      <c r="Q699" s="25" t="s">
        <v>9373</v>
      </c>
      <c r="R699" s="1" t="str">
        <f t="shared" si="11"/>
        <v>ST10006</v>
      </c>
      <c r="S699" t="str">
        <f>VLOOKUP(R699,Data!$C$2:$D$261,2,0)</f>
        <v>Maplecrest Village</v>
      </c>
      <c r="T699">
        <f>COUNTIF('Feb 2022'!A:A,D699)+COUNTIF('Mar 2022'!A:A,D699)+COUNTIF('Apr 2022'!A:A,D699)+COUNTIF('May 2022'!A:A,D699)+COUNTIF('June 2022'!A:A,D699)+COUNTIF('July 2022'!A:A,D699)+COUNTIF('Aug 2022'!A:A,D699)+COUNTIF('Sep 2022'!A:A,D699)+COUNTIF('Oct 2022'!A:A,D699)+COUNTIF('Dec 2022'!A:A,D699)</f>
        <v>1</v>
      </c>
      <c r="U699" t="str">
        <f>VLOOKUP(Q699,'Capital Lookup'!A:B,2,FALSE)</f>
        <v>No</v>
      </c>
      <c r="V699" s="2">
        <f>IFERROR(VLOOKUP(LEFT(F699,10),'Find Purchase Orders'!B:J,9,FALSE),"")</f>
        <v>44613</v>
      </c>
      <c r="W699" s="25" t="s">
        <v>7261</v>
      </c>
    </row>
    <row r="700" spans="1:23" hidden="1">
      <c r="A700" s="25" t="s">
        <v>7261</v>
      </c>
      <c r="B700" s="25" t="s">
        <v>7417</v>
      </c>
      <c r="C700" s="25" t="s">
        <v>7282</v>
      </c>
      <c r="D700" s="25" t="s">
        <v>1322</v>
      </c>
      <c r="E700" s="25" t="s">
        <v>7576</v>
      </c>
      <c r="F700" s="25" t="s">
        <v>9374</v>
      </c>
      <c r="G700" s="25" t="s">
        <v>9375</v>
      </c>
      <c r="H700" s="21">
        <v>58713.88</v>
      </c>
      <c r="I700" s="25" t="s">
        <v>7296</v>
      </c>
      <c r="J700" s="25" t="s">
        <v>7288</v>
      </c>
      <c r="K700" s="25" t="s">
        <v>7495</v>
      </c>
      <c r="L700" s="25" t="s">
        <v>7745</v>
      </c>
      <c r="M700" s="21">
        <v>58713.88</v>
      </c>
      <c r="N700" s="21">
        <v>58713.88</v>
      </c>
      <c r="O700" s="21">
        <v>0</v>
      </c>
      <c r="P700" s="21">
        <v>58713.88</v>
      </c>
      <c r="Q700" s="25" t="s">
        <v>9376</v>
      </c>
      <c r="R700" s="1" t="str">
        <f t="shared" si="11"/>
        <v>ST10012</v>
      </c>
      <c r="S700" t="str">
        <f>VLOOKUP(R700,Data!$C$2:$D$261,2,0)</f>
        <v>Forest Hill Place</v>
      </c>
      <c r="T700">
        <f>COUNTIF('Feb 2022'!A:A,D700)+COUNTIF('Mar 2022'!A:A,D700)+COUNTIF('Apr 2022'!A:A,D700)+COUNTIF('May 2022'!A:A,D700)+COUNTIF('June 2022'!A:A,D700)+COUNTIF('July 2022'!A:A,D700)+COUNTIF('Aug 2022'!A:A,D700)+COUNTIF('Sep 2022'!A:A,D700)+COUNTIF('Oct 2022'!A:A,D700)+COUNTIF('Dec 2022'!A:A,D700)</f>
        <v>1</v>
      </c>
      <c r="U700" t="str">
        <f>VLOOKUP(Q700,'Capital Lookup'!A:B,2,FALSE)</f>
        <v>No</v>
      </c>
      <c r="V700" s="2">
        <f>IFERROR(VLOOKUP(LEFT(F700,10),'Find Purchase Orders'!B:J,9,FALSE),"")</f>
        <v>44610</v>
      </c>
      <c r="W700" s="25" t="s">
        <v>7261</v>
      </c>
    </row>
    <row r="701" spans="1:23" hidden="1">
      <c r="A701" s="25" t="s">
        <v>7261</v>
      </c>
      <c r="B701" s="25" t="s">
        <v>9377</v>
      </c>
      <c r="C701" s="25" t="s">
        <v>7282</v>
      </c>
      <c r="D701" s="25" t="s">
        <v>1323</v>
      </c>
      <c r="E701" s="25" t="s">
        <v>9378</v>
      </c>
      <c r="F701" s="25" t="s">
        <v>9379</v>
      </c>
      <c r="G701" s="25" t="s">
        <v>9380</v>
      </c>
      <c r="H701" s="21">
        <v>6912.35</v>
      </c>
      <c r="I701" s="25" t="s">
        <v>7296</v>
      </c>
      <c r="J701" s="25" t="s">
        <v>7288</v>
      </c>
      <c r="K701" s="25" t="s">
        <v>7262</v>
      </c>
      <c r="L701" s="25" t="s">
        <v>7259</v>
      </c>
      <c r="M701" s="21">
        <v>6912.35</v>
      </c>
      <c r="N701" s="21">
        <v>6912.35</v>
      </c>
      <c r="O701" s="21">
        <v>0</v>
      </c>
      <c r="P701" s="21">
        <v>6912.35</v>
      </c>
      <c r="Q701" s="25" t="s">
        <v>9381</v>
      </c>
      <c r="R701" s="1" t="str">
        <f t="shared" si="11"/>
        <v>ST10069</v>
      </c>
      <c r="S701" t="str">
        <f>VLOOKUP(R701,Data!$C$2:$D$261,2,0)</f>
        <v>The Heartland</v>
      </c>
      <c r="T701">
        <f>COUNTIF('Feb 2022'!A:A,D701)+COUNTIF('Mar 2022'!A:A,D701)+COUNTIF('Apr 2022'!A:A,D701)+COUNTIF('May 2022'!A:A,D701)+COUNTIF('June 2022'!A:A,D701)+COUNTIF('July 2022'!A:A,D701)+COUNTIF('Aug 2022'!A:A,D701)+COUNTIF('Sep 2022'!A:A,D701)+COUNTIF('Oct 2022'!A:A,D701)+COUNTIF('Dec 2022'!A:A,D701)</f>
        <v>1</v>
      </c>
      <c r="U701" t="str">
        <f>VLOOKUP(Q701,'Capital Lookup'!A:B,2,FALSE)</f>
        <v>No</v>
      </c>
      <c r="V701" s="2">
        <f>IFERROR(VLOOKUP(LEFT(F701,10),'Find Purchase Orders'!B:J,9,FALSE),"")</f>
        <v>44610</v>
      </c>
      <c r="W701" s="25" t="s">
        <v>7261</v>
      </c>
    </row>
    <row r="702" spans="1:23" hidden="1">
      <c r="A702" s="25" t="s">
        <v>7261</v>
      </c>
      <c r="B702" s="25" t="s">
        <v>9377</v>
      </c>
      <c r="C702" s="25" t="s">
        <v>7282</v>
      </c>
      <c r="D702" s="25" t="s">
        <v>1323</v>
      </c>
      <c r="E702" s="25" t="s">
        <v>9378</v>
      </c>
      <c r="F702" s="25" t="s">
        <v>9382</v>
      </c>
      <c r="G702" s="25" t="s">
        <v>9383</v>
      </c>
      <c r="H702" s="21">
        <v>299.25</v>
      </c>
      <c r="I702" s="25" t="s">
        <v>7296</v>
      </c>
      <c r="J702" s="25" t="s">
        <v>7288</v>
      </c>
      <c r="K702" s="25" t="s">
        <v>7262</v>
      </c>
      <c r="L702" s="25" t="s">
        <v>7259</v>
      </c>
      <c r="M702" s="21">
        <v>299.25</v>
      </c>
      <c r="N702" s="21">
        <v>299.25</v>
      </c>
      <c r="O702" s="21">
        <v>0</v>
      </c>
      <c r="P702" s="21">
        <v>299.25</v>
      </c>
      <c r="Q702" s="25" t="s">
        <v>9381</v>
      </c>
      <c r="R702" s="1" t="str">
        <f t="shared" si="11"/>
        <v>ST10069</v>
      </c>
      <c r="S702" t="str">
        <f>VLOOKUP(R702,Data!$C$2:$D$261,2,0)</f>
        <v>The Heartland</v>
      </c>
      <c r="T702">
        <f>COUNTIF('Feb 2022'!A:A,D702)+COUNTIF('Mar 2022'!A:A,D702)+COUNTIF('Apr 2022'!A:A,D702)+COUNTIF('May 2022'!A:A,D702)+COUNTIF('June 2022'!A:A,D702)+COUNTIF('July 2022'!A:A,D702)+COUNTIF('Aug 2022'!A:A,D702)+COUNTIF('Sep 2022'!A:A,D702)+COUNTIF('Oct 2022'!A:A,D702)+COUNTIF('Dec 2022'!A:A,D702)</f>
        <v>1</v>
      </c>
      <c r="U702" t="str">
        <f>VLOOKUP(Q702,'Capital Lookup'!A:B,2,FALSE)</f>
        <v>No</v>
      </c>
      <c r="V702" s="2">
        <f>IFERROR(VLOOKUP(LEFT(F702,10),'Find Purchase Orders'!B:J,9,FALSE),"")</f>
        <v>44610</v>
      </c>
      <c r="W702" s="25" t="s">
        <v>7261</v>
      </c>
    </row>
    <row r="703" spans="1:23" hidden="1">
      <c r="A703" s="25" t="s">
        <v>7261</v>
      </c>
      <c r="B703" s="25" t="s">
        <v>9377</v>
      </c>
      <c r="C703" s="25" t="s">
        <v>7282</v>
      </c>
      <c r="D703" s="25" t="s">
        <v>1324</v>
      </c>
      <c r="E703" s="25" t="s">
        <v>9378</v>
      </c>
      <c r="F703" s="25" t="s">
        <v>9384</v>
      </c>
      <c r="G703" s="25" t="s">
        <v>9385</v>
      </c>
      <c r="H703" s="21">
        <v>4895.82</v>
      </c>
      <c r="I703" s="25" t="s">
        <v>7296</v>
      </c>
      <c r="J703" s="25" t="s">
        <v>7288</v>
      </c>
      <c r="K703" s="25" t="s">
        <v>7262</v>
      </c>
      <c r="L703" s="25" t="s">
        <v>7259</v>
      </c>
      <c r="M703" s="21">
        <v>4895.82</v>
      </c>
      <c r="N703" s="21">
        <v>4895.82</v>
      </c>
      <c r="O703" s="21">
        <v>0</v>
      </c>
      <c r="P703" s="21">
        <v>4895.82</v>
      </c>
      <c r="Q703" s="25" t="s">
        <v>9381</v>
      </c>
      <c r="R703" s="1" t="str">
        <f t="shared" si="11"/>
        <v>ST10069</v>
      </c>
      <c r="S703" t="str">
        <f>VLOOKUP(R703,Data!$C$2:$D$261,2,0)</f>
        <v>The Heartland</v>
      </c>
      <c r="T703">
        <f>COUNTIF('Feb 2022'!A:A,D703)+COUNTIF('Mar 2022'!A:A,D703)+COUNTIF('Apr 2022'!A:A,D703)+COUNTIF('May 2022'!A:A,D703)+COUNTIF('June 2022'!A:A,D703)+COUNTIF('July 2022'!A:A,D703)+COUNTIF('Aug 2022'!A:A,D703)+COUNTIF('Sep 2022'!A:A,D703)+COUNTIF('Oct 2022'!A:A,D703)+COUNTIF('Dec 2022'!A:A,D703)</f>
        <v>1</v>
      </c>
      <c r="U703" t="str">
        <f>VLOOKUP(Q703,'Capital Lookup'!A:B,2,FALSE)</f>
        <v>No</v>
      </c>
      <c r="V703" s="2">
        <f>IFERROR(VLOOKUP(LEFT(F703,10),'Find Purchase Orders'!B:J,9,FALSE),"")</f>
        <v>44610</v>
      </c>
      <c r="W703" s="25" t="s">
        <v>7261</v>
      </c>
    </row>
    <row r="704" spans="1:23" hidden="1">
      <c r="A704" s="25" t="s">
        <v>7261</v>
      </c>
      <c r="B704" s="25" t="s">
        <v>9377</v>
      </c>
      <c r="C704" s="25" t="s">
        <v>7282</v>
      </c>
      <c r="D704" s="25" t="s">
        <v>1324</v>
      </c>
      <c r="E704" s="25" t="s">
        <v>9378</v>
      </c>
      <c r="F704" s="25" t="s">
        <v>9386</v>
      </c>
      <c r="G704" s="25" t="s">
        <v>9387</v>
      </c>
      <c r="H704" s="21">
        <v>102.9</v>
      </c>
      <c r="I704" s="25" t="s">
        <v>7296</v>
      </c>
      <c r="J704" s="25" t="s">
        <v>7288</v>
      </c>
      <c r="K704" s="25" t="s">
        <v>7262</v>
      </c>
      <c r="L704" s="25" t="s">
        <v>7259</v>
      </c>
      <c r="M704" s="21">
        <v>102.9</v>
      </c>
      <c r="N704" s="21">
        <v>102.9</v>
      </c>
      <c r="O704" s="21">
        <v>0</v>
      </c>
      <c r="P704" s="21">
        <v>102.9</v>
      </c>
      <c r="Q704" s="25" t="s">
        <v>9381</v>
      </c>
      <c r="R704" s="1" t="str">
        <f t="shared" si="11"/>
        <v>ST10069</v>
      </c>
      <c r="S704" t="str">
        <f>VLOOKUP(R704,Data!$C$2:$D$261,2,0)</f>
        <v>The Heartland</v>
      </c>
      <c r="T704">
        <f>COUNTIF('Feb 2022'!A:A,D704)+COUNTIF('Mar 2022'!A:A,D704)+COUNTIF('Apr 2022'!A:A,D704)+COUNTIF('May 2022'!A:A,D704)+COUNTIF('June 2022'!A:A,D704)+COUNTIF('July 2022'!A:A,D704)+COUNTIF('Aug 2022'!A:A,D704)+COUNTIF('Sep 2022'!A:A,D704)+COUNTIF('Oct 2022'!A:A,D704)+COUNTIF('Dec 2022'!A:A,D704)</f>
        <v>1</v>
      </c>
      <c r="U704" t="str">
        <f>VLOOKUP(Q704,'Capital Lookup'!A:B,2,FALSE)</f>
        <v>No</v>
      </c>
      <c r="V704" s="2">
        <f>IFERROR(VLOOKUP(LEFT(F704,10),'Find Purchase Orders'!B:J,9,FALSE),"")</f>
        <v>44610</v>
      </c>
      <c r="W704" s="25" t="s">
        <v>7261</v>
      </c>
    </row>
    <row r="705" spans="1:23" hidden="1">
      <c r="A705" s="25" t="s">
        <v>7765</v>
      </c>
      <c r="B705" s="25" t="s">
        <v>7513</v>
      </c>
      <c r="C705" s="25" t="s">
        <v>7264</v>
      </c>
      <c r="D705" s="25" t="s">
        <v>1325</v>
      </c>
      <c r="E705" s="25" t="s">
        <v>7500</v>
      </c>
      <c r="F705" s="25" t="s">
        <v>9388</v>
      </c>
      <c r="G705" s="25" t="s">
        <v>9389</v>
      </c>
      <c r="H705" s="21">
        <v>3570.8</v>
      </c>
      <c r="I705" s="25" t="s">
        <v>7296</v>
      </c>
      <c r="J705" s="25" t="s">
        <v>7288</v>
      </c>
      <c r="K705" s="25" t="s">
        <v>7778</v>
      </c>
      <c r="L705" s="25" t="s">
        <v>8150</v>
      </c>
      <c r="M705" s="21">
        <v>3570.8</v>
      </c>
      <c r="N705" s="21">
        <v>3570.8</v>
      </c>
      <c r="O705" s="21">
        <v>0</v>
      </c>
      <c r="P705" s="21">
        <v>3570.8</v>
      </c>
      <c r="Q705" s="25" t="s">
        <v>9390</v>
      </c>
      <c r="R705" s="1" t="str">
        <f t="shared" si="11"/>
        <v>ST10043</v>
      </c>
      <c r="S705" t="str">
        <f>VLOOKUP(R705,Data!$C$2:$D$261,2,0)</f>
        <v>Hunt Club Manor</v>
      </c>
      <c r="T705">
        <f>COUNTIF('Feb 2022'!A:A,D705)+COUNTIF('Mar 2022'!A:A,D705)+COUNTIF('Apr 2022'!A:A,D705)+COUNTIF('May 2022'!A:A,D705)+COUNTIF('June 2022'!A:A,D705)+COUNTIF('July 2022'!A:A,D705)+COUNTIF('Aug 2022'!A:A,D705)+COUNTIF('Sep 2022'!A:A,D705)+COUNTIF('Oct 2022'!A:A,D705)+COUNTIF('Dec 2022'!A:A,D705)</f>
        <v>1</v>
      </c>
      <c r="U705" t="str">
        <f>VLOOKUP(Q705,'Capital Lookup'!A:B,2,FALSE)</f>
        <v>No</v>
      </c>
      <c r="V705" s="2">
        <f>IFERROR(VLOOKUP(LEFT(F705,10),'Find Purchase Orders'!B:J,9,FALSE),"")</f>
        <v>44609</v>
      </c>
      <c r="W705" s="25" t="s">
        <v>7261</v>
      </c>
    </row>
    <row r="706" spans="1:23" hidden="1">
      <c r="A706" s="25" t="s">
        <v>7261</v>
      </c>
      <c r="B706" s="25" t="s">
        <v>9144</v>
      </c>
      <c r="C706" s="25" t="s">
        <v>7264</v>
      </c>
      <c r="D706" s="25" t="s">
        <v>1326</v>
      </c>
      <c r="E706" s="25" t="s">
        <v>9391</v>
      </c>
      <c r="F706" s="25" t="s">
        <v>9392</v>
      </c>
      <c r="G706" s="25" t="s">
        <v>9393</v>
      </c>
      <c r="H706" s="21">
        <v>44.4</v>
      </c>
      <c r="I706" s="25" t="s">
        <v>7296</v>
      </c>
      <c r="J706" s="25" t="s">
        <v>7288</v>
      </c>
      <c r="K706" s="25" t="s">
        <v>7289</v>
      </c>
      <c r="L706" s="25" t="s">
        <v>7259</v>
      </c>
      <c r="M706" s="21">
        <v>44.4</v>
      </c>
      <c r="N706" s="21">
        <v>44.4</v>
      </c>
      <c r="O706" s="21">
        <v>0</v>
      </c>
      <c r="P706" s="21">
        <v>44.4</v>
      </c>
      <c r="Q706" s="25" t="s">
        <v>9394</v>
      </c>
      <c r="R706" s="1" t="str">
        <f t="shared" si="11"/>
        <v>ST10085</v>
      </c>
      <c r="S706" t="str">
        <f>VLOOKUP(R706,Data!$C$2:$D$261,2,0)</f>
        <v>Bentley Regina</v>
      </c>
      <c r="T706">
        <f>COUNTIF('Feb 2022'!A:A,D706)+COUNTIF('Mar 2022'!A:A,D706)+COUNTIF('Apr 2022'!A:A,D706)+COUNTIF('May 2022'!A:A,D706)+COUNTIF('June 2022'!A:A,D706)+COUNTIF('July 2022'!A:A,D706)+COUNTIF('Aug 2022'!A:A,D706)+COUNTIF('Sep 2022'!A:A,D706)+COUNTIF('Oct 2022'!A:A,D706)+COUNTIF('Dec 2022'!A:A,D706)</f>
        <v>1</v>
      </c>
      <c r="U706" t="str">
        <f>VLOOKUP(Q706,'Capital Lookup'!A:B,2,FALSE)</f>
        <v>No</v>
      </c>
      <c r="V706" s="2">
        <f>IFERROR(VLOOKUP(LEFT(F706,10),'Find Purchase Orders'!B:J,9,FALSE),"")</f>
        <v>44611</v>
      </c>
      <c r="W706" s="25" t="s">
        <v>7261</v>
      </c>
    </row>
    <row r="707" spans="1:23" hidden="1">
      <c r="A707" s="25" t="s">
        <v>7261</v>
      </c>
      <c r="B707" s="25" t="s">
        <v>9144</v>
      </c>
      <c r="C707" s="25" t="s">
        <v>7264</v>
      </c>
      <c r="D707" s="25" t="s">
        <v>1326</v>
      </c>
      <c r="E707" s="25" t="s">
        <v>9391</v>
      </c>
      <c r="F707" s="25" t="s">
        <v>9395</v>
      </c>
      <c r="G707" s="25" t="s">
        <v>6430</v>
      </c>
      <c r="H707" s="21">
        <v>1218.78</v>
      </c>
      <c r="I707" s="25" t="s">
        <v>7296</v>
      </c>
      <c r="J707" s="25" t="s">
        <v>7288</v>
      </c>
      <c r="K707" s="25" t="s">
        <v>7289</v>
      </c>
      <c r="L707" s="25" t="s">
        <v>7259</v>
      </c>
      <c r="M707" s="21">
        <v>1218.78</v>
      </c>
      <c r="N707" s="21">
        <v>1218.78</v>
      </c>
      <c r="O707" s="21">
        <v>0</v>
      </c>
      <c r="P707" s="21">
        <v>1218.78</v>
      </c>
      <c r="Q707" s="25" t="s">
        <v>9394</v>
      </c>
      <c r="R707" s="1" t="str">
        <f t="shared" si="11"/>
        <v>ST10085</v>
      </c>
      <c r="S707" t="str">
        <f>VLOOKUP(R707,Data!$C$2:$D$261,2,0)</f>
        <v>Bentley Regina</v>
      </c>
      <c r="T707">
        <f>COUNTIF('Feb 2022'!A:A,D707)+COUNTIF('Mar 2022'!A:A,D707)+COUNTIF('Apr 2022'!A:A,D707)+COUNTIF('May 2022'!A:A,D707)+COUNTIF('June 2022'!A:A,D707)+COUNTIF('July 2022'!A:A,D707)+COUNTIF('Aug 2022'!A:A,D707)+COUNTIF('Sep 2022'!A:A,D707)+COUNTIF('Oct 2022'!A:A,D707)+COUNTIF('Dec 2022'!A:A,D707)</f>
        <v>1</v>
      </c>
      <c r="U707" t="str">
        <f>VLOOKUP(Q707,'Capital Lookup'!A:B,2,FALSE)</f>
        <v>No</v>
      </c>
      <c r="V707" s="2">
        <f>IFERROR(VLOOKUP(LEFT(F707,10),'Find Purchase Orders'!B:J,9,FALSE),"")</f>
        <v>44611</v>
      </c>
      <c r="W707" s="25" t="s">
        <v>7261</v>
      </c>
    </row>
    <row r="708" spans="1:23" hidden="1">
      <c r="A708" s="25" t="s">
        <v>7261</v>
      </c>
      <c r="B708" s="25" t="s">
        <v>9377</v>
      </c>
      <c r="C708" s="25" t="s">
        <v>7282</v>
      </c>
      <c r="D708" s="25" t="s">
        <v>1327</v>
      </c>
      <c r="E708" s="25" t="s">
        <v>7273</v>
      </c>
      <c r="F708" s="25" t="s">
        <v>9396</v>
      </c>
      <c r="G708" s="25" t="s">
        <v>9397</v>
      </c>
      <c r="H708" s="21">
        <v>3904.82</v>
      </c>
      <c r="I708" s="25" t="s">
        <v>7296</v>
      </c>
      <c r="J708" s="25" t="s">
        <v>7288</v>
      </c>
      <c r="K708" s="25" t="s">
        <v>7495</v>
      </c>
      <c r="L708" s="25" t="s">
        <v>7734</v>
      </c>
      <c r="M708" s="21">
        <v>3904.82</v>
      </c>
      <c r="N708" s="21">
        <v>3904.82</v>
      </c>
      <c r="O708" s="21">
        <v>0</v>
      </c>
      <c r="P708" s="21">
        <v>3904.82</v>
      </c>
      <c r="Q708" s="25" t="s">
        <v>9398</v>
      </c>
      <c r="R708" s="1" t="str">
        <f t="shared" si="11"/>
        <v>ST10069</v>
      </c>
      <c r="S708" t="str">
        <f>VLOOKUP(R708,Data!$C$2:$D$261,2,0)</f>
        <v>The Heartland</v>
      </c>
      <c r="T708">
        <f>COUNTIF('Feb 2022'!A:A,D708)+COUNTIF('Mar 2022'!A:A,D708)+COUNTIF('Apr 2022'!A:A,D708)+COUNTIF('May 2022'!A:A,D708)+COUNTIF('June 2022'!A:A,D708)+COUNTIF('July 2022'!A:A,D708)+COUNTIF('Aug 2022'!A:A,D708)+COUNTIF('Sep 2022'!A:A,D708)+COUNTIF('Oct 2022'!A:A,D708)+COUNTIF('Dec 2022'!A:A,D708)</f>
        <v>1</v>
      </c>
      <c r="U708" t="str">
        <f>VLOOKUP(Q708,'Capital Lookup'!A:B,2,FALSE)</f>
        <v>No</v>
      </c>
      <c r="V708" s="2">
        <f>IFERROR(VLOOKUP(LEFT(F708,10),'Find Purchase Orders'!B:J,9,FALSE),"")</f>
        <v>44611</v>
      </c>
      <c r="W708" s="25" t="s">
        <v>7261</v>
      </c>
    </row>
    <row r="709" spans="1:23" hidden="1">
      <c r="A709" s="25" t="s">
        <v>7261</v>
      </c>
      <c r="B709" s="25" t="s">
        <v>7440</v>
      </c>
      <c r="C709" s="25" t="s">
        <v>7264</v>
      </c>
      <c r="D709" s="25" t="s">
        <v>1406</v>
      </c>
      <c r="E709" s="25" t="s">
        <v>7273</v>
      </c>
      <c r="F709" s="25" t="s">
        <v>9399</v>
      </c>
      <c r="G709" s="25" t="s">
        <v>9400</v>
      </c>
      <c r="H709" s="21">
        <v>3583.13</v>
      </c>
      <c r="I709" s="25" t="s">
        <v>7296</v>
      </c>
      <c r="J709" s="25" t="s">
        <v>7288</v>
      </c>
      <c r="K709" s="25" t="s">
        <v>7733</v>
      </c>
      <c r="L709" s="25" t="s">
        <v>7734</v>
      </c>
      <c r="M709" s="21">
        <v>3583.13</v>
      </c>
      <c r="N709" s="21">
        <v>3583.13</v>
      </c>
      <c r="O709" s="21">
        <v>0</v>
      </c>
      <c r="P709" s="21">
        <v>3583.13</v>
      </c>
      <c r="Q709" s="25" t="s">
        <v>9401</v>
      </c>
      <c r="R709" s="1" t="str">
        <f t="shared" si="11"/>
        <v>ST10068</v>
      </c>
      <c r="S709" t="str">
        <f>VLOOKUP(R709,Data!$C$2:$D$261,2,0)</f>
        <v>Chateau Renoir</v>
      </c>
      <c r="T709">
        <f>COUNTIF('Feb 2022'!A:A,D709)+COUNTIF('Mar 2022'!A:A,D709)+COUNTIF('Apr 2022'!A:A,D709)+COUNTIF('May 2022'!A:A,D709)+COUNTIF('June 2022'!A:A,D709)+COUNTIF('July 2022'!A:A,D709)+COUNTIF('Aug 2022'!A:A,D709)+COUNTIF('Sep 2022'!A:A,D709)+COUNTIF('Oct 2022'!A:A,D709)+COUNTIF('Dec 2022'!A:A,D709)</f>
        <v>1</v>
      </c>
      <c r="U709" t="str">
        <f>VLOOKUP(Q709,'Capital Lookup'!A:B,2,FALSE)</f>
        <v>No</v>
      </c>
      <c r="V709" s="2">
        <f>IFERROR(VLOOKUP(LEFT(F709,10),'Find Purchase Orders'!B:J,9,FALSE),"")</f>
        <v>44634</v>
      </c>
      <c r="W709" s="25" t="s">
        <v>7261</v>
      </c>
    </row>
    <row r="710" spans="1:23" hidden="1">
      <c r="A710" s="25" t="s">
        <v>7261</v>
      </c>
      <c r="B710" s="25" t="s">
        <v>7440</v>
      </c>
      <c r="C710" s="25" t="s">
        <v>7264</v>
      </c>
      <c r="D710" s="25" t="s">
        <v>1406</v>
      </c>
      <c r="E710" s="25" t="s">
        <v>7273</v>
      </c>
      <c r="F710" s="25" t="s">
        <v>9402</v>
      </c>
      <c r="G710" s="25" t="s">
        <v>9400</v>
      </c>
      <c r="H710" s="21">
        <v>3965.85</v>
      </c>
      <c r="I710" s="25" t="s">
        <v>7287</v>
      </c>
      <c r="J710" s="25" t="s">
        <v>7288</v>
      </c>
      <c r="K710" s="25" t="s">
        <v>7733</v>
      </c>
      <c r="L710" s="25" t="s">
        <v>7734</v>
      </c>
      <c r="M710" s="21">
        <v>3965.85</v>
      </c>
      <c r="N710" s="22">
        <v>0</v>
      </c>
      <c r="O710" s="21">
        <v>3965.85</v>
      </c>
      <c r="P710" s="21">
        <v>0</v>
      </c>
      <c r="Q710" s="25" t="s">
        <v>9401</v>
      </c>
      <c r="R710" s="1" t="str">
        <f t="shared" si="11"/>
        <v>ST10068</v>
      </c>
      <c r="S710" t="str">
        <f>VLOOKUP(R710,Data!$C$2:$D$261,2,0)</f>
        <v>Chateau Renoir</v>
      </c>
      <c r="T710">
        <f>COUNTIF('Feb 2022'!A:A,D710)+COUNTIF('Mar 2022'!A:A,D710)+COUNTIF('Apr 2022'!A:A,D710)+COUNTIF('May 2022'!A:A,D710)+COUNTIF('June 2022'!A:A,D710)+COUNTIF('July 2022'!A:A,D710)+COUNTIF('Aug 2022'!A:A,D710)+COUNTIF('Sep 2022'!A:A,D710)+COUNTIF('Oct 2022'!A:A,D710)+COUNTIF('Dec 2022'!A:A,D710)</f>
        <v>1</v>
      </c>
      <c r="U710" t="str">
        <f>VLOOKUP(Q710,'Capital Lookup'!A:B,2,FALSE)</f>
        <v>No</v>
      </c>
      <c r="V710" s="2">
        <f>IFERROR(VLOOKUP(LEFT(F710,10),'Find Purchase Orders'!B:J,9,FALSE),"")</f>
        <v>44634</v>
      </c>
      <c r="W710" s="25" t="s">
        <v>7261</v>
      </c>
    </row>
    <row r="711" spans="1:23" hidden="1">
      <c r="A711" s="25" t="s">
        <v>7261</v>
      </c>
      <c r="B711" s="25" t="s">
        <v>7600</v>
      </c>
      <c r="C711" s="25" t="s">
        <v>7282</v>
      </c>
      <c r="D711" s="25" t="s">
        <v>1328</v>
      </c>
      <c r="E711" s="25" t="s">
        <v>7602</v>
      </c>
      <c r="F711" s="25" t="s">
        <v>9403</v>
      </c>
      <c r="G711" s="25" t="s">
        <v>9404</v>
      </c>
      <c r="H711" s="21">
        <v>2102.9299999999998</v>
      </c>
      <c r="I711" s="25" t="s">
        <v>7296</v>
      </c>
      <c r="J711" s="25" t="s">
        <v>7288</v>
      </c>
      <c r="K711" s="25" t="s">
        <v>7262</v>
      </c>
      <c r="L711" s="25" t="s">
        <v>7259</v>
      </c>
      <c r="M711" s="21">
        <v>2102.9299999999998</v>
      </c>
      <c r="N711" s="21">
        <v>2102.9299999999998</v>
      </c>
      <c r="O711" s="21">
        <v>0</v>
      </c>
      <c r="P711" s="21">
        <v>2102.9299999999998</v>
      </c>
      <c r="Q711" s="25" t="s">
        <v>7605</v>
      </c>
      <c r="R711" s="1" t="str">
        <f t="shared" si="11"/>
        <v>ST10034</v>
      </c>
      <c r="S711" t="str">
        <f>VLOOKUP(R711,Data!$C$2:$D$261,2,0)</f>
        <v>Bridlewood Manor</v>
      </c>
      <c r="T711">
        <f>COUNTIF('Feb 2022'!A:A,D711)+COUNTIF('Mar 2022'!A:A,D711)+COUNTIF('Apr 2022'!A:A,D711)+COUNTIF('May 2022'!A:A,D711)+COUNTIF('June 2022'!A:A,D711)+COUNTIF('July 2022'!A:A,D711)+COUNTIF('Aug 2022'!A:A,D711)+COUNTIF('Sep 2022'!A:A,D711)+COUNTIF('Oct 2022'!A:A,D711)+COUNTIF('Dec 2022'!A:A,D711)</f>
        <v>1</v>
      </c>
      <c r="U711" t="str">
        <f>VLOOKUP(Q711,'Capital Lookup'!A:B,2,FALSE)</f>
        <v>No</v>
      </c>
      <c r="V711" s="2">
        <f>IFERROR(VLOOKUP(LEFT(F711,10),'Find Purchase Orders'!B:J,9,FALSE),"")</f>
        <v>44610</v>
      </c>
      <c r="W711" s="25" t="s">
        <v>7261</v>
      </c>
    </row>
    <row r="712" spans="1:23" hidden="1">
      <c r="A712" s="25" t="s">
        <v>7261</v>
      </c>
      <c r="B712" s="25" t="s">
        <v>9405</v>
      </c>
      <c r="C712" s="25" t="s">
        <v>7282</v>
      </c>
      <c r="D712" s="25" t="s">
        <v>1329</v>
      </c>
      <c r="E712" s="25" t="s">
        <v>9406</v>
      </c>
      <c r="F712" s="25" t="s">
        <v>9407</v>
      </c>
      <c r="G712" s="25" t="s">
        <v>9408</v>
      </c>
      <c r="H712" s="21">
        <v>3828.77</v>
      </c>
      <c r="I712" s="25" t="s">
        <v>7296</v>
      </c>
      <c r="J712" s="25" t="s">
        <v>7288</v>
      </c>
      <c r="K712" s="25" t="s">
        <v>7262</v>
      </c>
      <c r="L712" s="25" t="s">
        <v>7259</v>
      </c>
      <c r="M712" s="21">
        <v>3828.77</v>
      </c>
      <c r="N712" s="21">
        <v>6555.27</v>
      </c>
      <c r="O712" s="21">
        <v>-2726.5</v>
      </c>
      <c r="P712" s="21">
        <v>3828.77</v>
      </c>
      <c r="Q712" s="25" t="s">
        <v>9409</v>
      </c>
      <c r="R712" s="1" t="str">
        <f t="shared" si="11"/>
        <v>ST10035</v>
      </c>
      <c r="S712" t="str">
        <f>VLOOKUP(R712,Data!$C$2:$D$261,2,0)</f>
        <v>The Westwood</v>
      </c>
      <c r="T712">
        <f>COUNTIF('Feb 2022'!A:A,D712)+COUNTIF('Mar 2022'!A:A,D712)+COUNTIF('Apr 2022'!A:A,D712)+COUNTIF('May 2022'!A:A,D712)+COUNTIF('June 2022'!A:A,D712)+COUNTIF('July 2022'!A:A,D712)+COUNTIF('Aug 2022'!A:A,D712)+COUNTIF('Sep 2022'!A:A,D712)+COUNTIF('Oct 2022'!A:A,D712)+COUNTIF('Dec 2022'!A:A,D712)</f>
        <v>1</v>
      </c>
      <c r="U712" t="str">
        <f>VLOOKUP(Q712,'Capital Lookup'!A:B,2,FALSE)</f>
        <v>No</v>
      </c>
      <c r="V712" s="2">
        <f>IFERROR(VLOOKUP(LEFT(F712,10),'Find Purchase Orders'!B:J,9,FALSE),"")</f>
        <v>44610</v>
      </c>
      <c r="W712" s="25" t="s">
        <v>7261</v>
      </c>
    </row>
    <row r="713" spans="1:23" hidden="1">
      <c r="A713" s="25" t="s">
        <v>7261</v>
      </c>
      <c r="B713" s="25" t="s">
        <v>7253</v>
      </c>
      <c r="C713" s="25" t="s">
        <v>7254</v>
      </c>
      <c r="D713" s="25" t="s">
        <v>9410</v>
      </c>
      <c r="E713" s="25" t="s">
        <v>8577</v>
      </c>
      <c r="H713" s="21">
        <v>16504.150000000001</v>
      </c>
      <c r="I713" s="25" t="s">
        <v>7257</v>
      </c>
      <c r="K713" s="25" t="s">
        <v>7510</v>
      </c>
      <c r="L713" s="25" t="s">
        <v>8176</v>
      </c>
      <c r="M713" s="22">
        <v>0</v>
      </c>
      <c r="N713" s="22">
        <v>0</v>
      </c>
      <c r="O713" s="21">
        <v>0</v>
      </c>
      <c r="P713" s="21">
        <v>1635.55</v>
      </c>
      <c r="Q713" s="25" t="s">
        <v>9411</v>
      </c>
      <c r="R713" s="1" t="str">
        <f t="shared" si="11"/>
        <v>ST10086</v>
      </c>
      <c r="S713" t="str">
        <f>VLOOKUP(R713,Data!$C$2:$D$261,2,0)</f>
        <v>Renaissance</v>
      </c>
      <c r="T713">
        <f>COUNTIF('Feb 2022'!A:A,D713)+COUNTIF('Mar 2022'!A:A,D713)+COUNTIF('Apr 2022'!A:A,D713)+COUNTIF('May 2022'!A:A,D713)+COUNTIF('June 2022'!A:A,D713)+COUNTIF('July 2022'!A:A,D713)+COUNTIF('Aug 2022'!A:A,D713)+COUNTIF('Sep 2022'!A:A,D713)+COUNTIF('Oct 2022'!A:A,D713)+COUNTIF('Dec 2022'!A:A,D713)</f>
        <v>0</v>
      </c>
      <c r="U713" t="str">
        <f>VLOOKUP(Q713,'Capital Lookup'!A:B,2,FALSE)</f>
        <v>No</v>
      </c>
      <c r="V713" s="2" t="str">
        <f>IFERROR(VLOOKUP(LEFT(F713,10),'Find Purchase Orders'!B:J,9,FALSE),"")</f>
        <v/>
      </c>
      <c r="W713" s="25" t="s">
        <v>7261</v>
      </c>
    </row>
    <row r="714" spans="1:23" hidden="1">
      <c r="A714" s="25" t="s">
        <v>7478</v>
      </c>
      <c r="B714" s="25" t="s">
        <v>7848</v>
      </c>
      <c r="C714" s="25"/>
      <c r="D714" s="25" t="s">
        <v>1330</v>
      </c>
      <c r="E714" s="25" t="s">
        <v>7500</v>
      </c>
      <c r="F714" s="25" t="s">
        <v>9412</v>
      </c>
      <c r="G714" s="25" t="s">
        <v>9413</v>
      </c>
      <c r="H714" s="21">
        <v>8413.7000000000007</v>
      </c>
      <c r="I714" s="25" t="s">
        <v>7296</v>
      </c>
      <c r="J714" s="25" t="s">
        <v>7288</v>
      </c>
      <c r="K714" s="25" t="s">
        <v>8155</v>
      </c>
      <c r="L714" s="25" t="s">
        <v>7580</v>
      </c>
      <c r="M714" s="21">
        <v>8413.7000000000007</v>
      </c>
      <c r="N714" s="21">
        <v>8413.7000000000007</v>
      </c>
      <c r="O714" s="21">
        <v>0</v>
      </c>
      <c r="P714" s="21">
        <v>8413.7000000000007</v>
      </c>
      <c r="Q714" s="25" t="s">
        <v>9414</v>
      </c>
      <c r="R714" s="1" t="str">
        <f t="shared" si="11"/>
        <v>ST10297</v>
      </c>
      <c r="S714" t="str">
        <f>VLOOKUP(R714,Data!$C$2:$D$261,2,0)</f>
        <v>Arbour Heights</v>
      </c>
      <c r="T714">
        <f>COUNTIF('Feb 2022'!A:A,D714)+COUNTIF('Mar 2022'!A:A,D714)+COUNTIF('Apr 2022'!A:A,D714)+COUNTIF('May 2022'!A:A,D714)+COUNTIF('June 2022'!A:A,D714)+COUNTIF('July 2022'!A:A,D714)+COUNTIF('Aug 2022'!A:A,D714)+COUNTIF('Sep 2022'!A:A,D714)+COUNTIF('Oct 2022'!A:A,D714)+COUNTIF('Dec 2022'!A:A,D714)</f>
        <v>1</v>
      </c>
      <c r="U714" t="str">
        <f>VLOOKUP(Q714,'Capital Lookup'!A:B,2,FALSE)</f>
        <v>No</v>
      </c>
      <c r="V714" s="2">
        <f>IFERROR(VLOOKUP(LEFT(F714,10),'Find Purchase Orders'!B:J,9,FALSE),"")</f>
        <v>44608</v>
      </c>
      <c r="W714" s="25" t="s">
        <v>7261</v>
      </c>
    </row>
    <row r="715" spans="1:23" hidden="1">
      <c r="A715" s="25" t="s">
        <v>9415</v>
      </c>
      <c r="B715" s="25" t="s">
        <v>7747</v>
      </c>
      <c r="C715" s="25" t="s">
        <v>7254</v>
      </c>
      <c r="D715" s="25" t="s">
        <v>1331</v>
      </c>
      <c r="E715" s="25" t="s">
        <v>9118</v>
      </c>
      <c r="F715" s="25" t="s">
        <v>9416</v>
      </c>
      <c r="G715" s="25" t="s">
        <v>9417</v>
      </c>
      <c r="H715" s="21">
        <v>912.48</v>
      </c>
      <c r="I715" s="25" t="s">
        <v>7296</v>
      </c>
      <c r="J715" s="25" t="s">
        <v>7288</v>
      </c>
      <c r="K715" s="25" t="s">
        <v>7579</v>
      </c>
      <c r="L715" s="25" t="s">
        <v>8156</v>
      </c>
      <c r="M715" s="21">
        <v>912.48</v>
      </c>
      <c r="N715" s="21">
        <v>912.48</v>
      </c>
      <c r="O715" s="21">
        <v>0</v>
      </c>
      <c r="P715" s="21">
        <v>912.48</v>
      </c>
      <c r="Q715" s="25" t="s">
        <v>9418</v>
      </c>
      <c r="R715" s="1" t="str">
        <f t="shared" si="11"/>
        <v>ST10050</v>
      </c>
      <c r="S715" t="str">
        <f>VLOOKUP(R715,Data!$C$2:$D$261,2,0)</f>
        <v>Alta Vista</v>
      </c>
      <c r="T715">
        <f>COUNTIF('Feb 2022'!A:A,D715)+COUNTIF('Mar 2022'!A:A,D715)+COUNTIF('Apr 2022'!A:A,D715)+COUNTIF('May 2022'!A:A,D715)+COUNTIF('June 2022'!A:A,D715)+COUNTIF('July 2022'!A:A,D715)+COUNTIF('Aug 2022'!A:A,D715)+COUNTIF('Sep 2022'!A:A,D715)+COUNTIF('Oct 2022'!A:A,D715)+COUNTIF('Dec 2022'!A:A,D715)</f>
        <v>1</v>
      </c>
      <c r="U715" t="str">
        <f>VLOOKUP(Q715,'Capital Lookup'!A:B,2,FALSE)</f>
        <v>No</v>
      </c>
      <c r="V715" s="2">
        <f>IFERROR(VLOOKUP(LEFT(F715,10),'Find Purchase Orders'!B:J,9,FALSE),"")</f>
        <v>44610</v>
      </c>
      <c r="W715" s="25" t="s">
        <v>7261</v>
      </c>
    </row>
    <row r="716" spans="1:23" hidden="1">
      <c r="A716" s="25" t="s">
        <v>7261</v>
      </c>
      <c r="B716" s="25" t="s">
        <v>8826</v>
      </c>
      <c r="C716" s="25" t="s">
        <v>7282</v>
      </c>
      <c r="D716" s="25" t="s">
        <v>9419</v>
      </c>
      <c r="E716" s="25" t="s">
        <v>9420</v>
      </c>
      <c r="H716" s="21">
        <v>800.39</v>
      </c>
      <c r="I716" s="25" t="s">
        <v>7257</v>
      </c>
      <c r="K716" s="25" t="s">
        <v>7579</v>
      </c>
      <c r="L716" s="25" t="s">
        <v>8647</v>
      </c>
      <c r="M716" s="22">
        <v>0</v>
      </c>
      <c r="N716" s="22">
        <v>0</v>
      </c>
      <c r="O716" s="21">
        <v>0</v>
      </c>
      <c r="P716" s="21">
        <v>85.75</v>
      </c>
      <c r="Q716" s="25"/>
      <c r="R716" s="1" t="str">
        <f t="shared" ref="R716:R779" si="12">CONCATENATE("ST",LEFT(B716,5))</f>
        <v>ST10077</v>
      </c>
      <c r="S716" t="str">
        <f>VLOOKUP(R716,Data!$C$2:$D$261,2,0)</f>
        <v>Portsmouth</v>
      </c>
      <c r="T716">
        <f>COUNTIF('Feb 2022'!A:A,D716)+COUNTIF('Mar 2022'!A:A,D716)+COUNTIF('Apr 2022'!A:A,D716)+COUNTIF('May 2022'!A:A,D716)+COUNTIF('June 2022'!A:A,D716)+COUNTIF('July 2022'!A:A,D716)+COUNTIF('Aug 2022'!A:A,D716)+COUNTIF('Sep 2022'!A:A,D716)+COUNTIF('Oct 2022'!A:A,D716)+COUNTIF('Dec 2022'!A:A,D716)</f>
        <v>0</v>
      </c>
      <c r="U716" t="e">
        <f>VLOOKUP(Q716,'Capital Lookup'!A:B,2,FALSE)</f>
        <v>#N/A</v>
      </c>
      <c r="V716" s="2" t="str">
        <f>IFERROR(VLOOKUP(LEFT(F716,10),'Find Purchase Orders'!B:J,9,FALSE),"")</f>
        <v/>
      </c>
      <c r="W716" s="25" t="s">
        <v>7261</v>
      </c>
    </row>
    <row r="717" spans="1:23" hidden="1">
      <c r="A717" s="25" t="s">
        <v>9421</v>
      </c>
      <c r="B717" s="25" t="s">
        <v>8048</v>
      </c>
      <c r="C717" s="25" t="s">
        <v>7254</v>
      </c>
      <c r="D717" s="25" t="s">
        <v>1332</v>
      </c>
      <c r="E717" s="25" t="s">
        <v>7500</v>
      </c>
      <c r="F717" s="25" t="s">
        <v>9422</v>
      </c>
      <c r="G717" s="25" t="s">
        <v>9423</v>
      </c>
      <c r="H717" s="21">
        <v>4657.5</v>
      </c>
      <c r="I717" s="25" t="s">
        <v>7296</v>
      </c>
      <c r="J717" s="25" t="s">
        <v>7288</v>
      </c>
      <c r="K717" s="25" t="s">
        <v>7778</v>
      </c>
      <c r="L717" s="25" t="s">
        <v>7779</v>
      </c>
      <c r="M717" s="21">
        <v>4657.5</v>
      </c>
      <c r="N717" s="21">
        <v>4657.5</v>
      </c>
      <c r="O717" s="21">
        <v>0</v>
      </c>
      <c r="P717" s="21">
        <v>4657.5</v>
      </c>
      <c r="Q717" s="25" t="s">
        <v>9424</v>
      </c>
      <c r="R717" s="1" t="str">
        <f t="shared" si="12"/>
        <v>ST10051</v>
      </c>
      <c r="S717" t="str">
        <f>VLOOKUP(R717,Data!$C$2:$D$261,2,0)</f>
        <v>Cambridge Estates</v>
      </c>
      <c r="T717">
        <f>COUNTIF('Feb 2022'!A:A,D717)+COUNTIF('Mar 2022'!A:A,D717)+COUNTIF('Apr 2022'!A:A,D717)+COUNTIF('May 2022'!A:A,D717)+COUNTIF('June 2022'!A:A,D717)+COUNTIF('July 2022'!A:A,D717)+COUNTIF('Aug 2022'!A:A,D717)+COUNTIF('Sep 2022'!A:A,D717)+COUNTIF('Oct 2022'!A:A,D717)+COUNTIF('Dec 2022'!A:A,D717)</f>
        <v>1</v>
      </c>
      <c r="U717" t="str">
        <f>VLOOKUP(Q717,'Capital Lookup'!A:B,2,FALSE)</f>
        <v>No</v>
      </c>
      <c r="V717" s="2">
        <f>IFERROR(VLOOKUP(LEFT(F717,10),'Find Purchase Orders'!B:J,9,FALSE),"")</f>
        <v>44609</v>
      </c>
      <c r="W717" s="25" t="s">
        <v>7261</v>
      </c>
    </row>
    <row r="718" spans="1:23" hidden="1">
      <c r="A718" s="25" t="s">
        <v>8915</v>
      </c>
      <c r="B718" s="25" t="s">
        <v>8826</v>
      </c>
      <c r="C718" s="25" t="s">
        <v>7282</v>
      </c>
      <c r="D718" s="25" t="s">
        <v>1042</v>
      </c>
      <c r="E718" s="25" t="s">
        <v>9420</v>
      </c>
      <c r="F718" s="25" t="s">
        <v>9425</v>
      </c>
      <c r="G718" s="25" t="s">
        <v>9426</v>
      </c>
      <c r="H718" s="21">
        <v>800.39</v>
      </c>
      <c r="I718" s="25" t="s">
        <v>7296</v>
      </c>
      <c r="J718" s="25" t="s">
        <v>7288</v>
      </c>
      <c r="K718" s="25" t="s">
        <v>7579</v>
      </c>
      <c r="L718" s="25" t="s">
        <v>8156</v>
      </c>
      <c r="M718" s="21">
        <v>800.39</v>
      </c>
      <c r="N718" s="21">
        <v>749.99</v>
      </c>
      <c r="O718" s="21">
        <v>50.4</v>
      </c>
      <c r="P718" s="21">
        <v>800.39</v>
      </c>
      <c r="Q718" s="25" t="s">
        <v>9426</v>
      </c>
      <c r="R718" s="1" t="str">
        <f t="shared" si="12"/>
        <v>ST10077</v>
      </c>
      <c r="S718" t="str">
        <f>VLOOKUP(R718,Data!$C$2:$D$261,2,0)</f>
        <v>Portsmouth</v>
      </c>
      <c r="T718">
        <f>COUNTIF('Feb 2022'!A:A,D718)+COUNTIF('Mar 2022'!A:A,D718)+COUNTIF('Apr 2022'!A:A,D718)+COUNTIF('May 2022'!A:A,D718)+COUNTIF('June 2022'!A:A,D718)+COUNTIF('July 2022'!A:A,D718)+COUNTIF('Aug 2022'!A:A,D718)+COUNTIF('Sep 2022'!A:A,D718)+COUNTIF('Oct 2022'!A:A,D718)+COUNTIF('Dec 2022'!A:A,D718)</f>
        <v>1</v>
      </c>
      <c r="U718" t="str">
        <f>VLOOKUP(Q718,'Capital Lookup'!A:B,2,FALSE)</f>
        <v>No</v>
      </c>
      <c r="V718" s="2">
        <f>IFERROR(VLOOKUP(LEFT(F718,10),'Find Purchase Orders'!B:J,9,FALSE),"")</f>
        <v>44617</v>
      </c>
      <c r="W718" s="25" t="s">
        <v>7261</v>
      </c>
    </row>
    <row r="719" spans="1:23" hidden="1">
      <c r="A719" s="25" t="s">
        <v>7425</v>
      </c>
      <c r="B719" s="25" t="s">
        <v>8071</v>
      </c>
      <c r="C719" s="25" t="s">
        <v>7271</v>
      </c>
      <c r="D719" s="25" t="s">
        <v>9427</v>
      </c>
      <c r="E719" s="25" t="s">
        <v>7492</v>
      </c>
      <c r="F719" s="25" t="s">
        <v>9428</v>
      </c>
      <c r="G719" s="25" t="s">
        <v>9429</v>
      </c>
      <c r="H719" s="21">
        <v>42000.97</v>
      </c>
      <c r="I719" s="25" t="s">
        <v>7296</v>
      </c>
      <c r="J719" s="25" t="s">
        <v>7288</v>
      </c>
      <c r="K719" s="25" t="s">
        <v>7495</v>
      </c>
      <c r="L719" s="25" t="s">
        <v>7808</v>
      </c>
      <c r="M719" s="21">
        <v>42000.97</v>
      </c>
      <c r="N719" s="21">
        <v>42113.91</v>
      </c>
      <c r="O719" s="21">
        <v>-112.94</v>
      </c>
      <c r="P719" s="21">
        <v>42000.97</v>
      </c>
      <c r="Q719" s="25" t="s">
        <v>8075</v>
      </c>
      <c r="R719" s="1" t="str">
        <f t="shared" si="12"/>
        <v>ST10170</v>
      </c>
      <c r="S719" t="str">
        <f>VLOOKUP(R719,Data!$C$2:$D$261,2,0)</f>
        <v>Montfort</v>
      </c>
      <c r="T719">
        <f>COUNTIF('Feb 2022'!A:A,D719)+COUNTIF('Mar 2022'!A:A,D719)+COUNTIF('Apr 2022'!A:A,D719)+COUNTIF('May 2022'!A:A,D719)+COUNTIF('June 2022'!A:A,D719)+COUNTIF('July 2022'!A:A,D719)+COUNTIF('Aug 2022'!A:A,D719)+COUNTIF('Sep 2022'!A:A,D719)+COUNTIF('Oct 2022'!A:A,D719)+COUNTIF('Dec 2022'!A:A,D719)</f>
        <v>0</v>
      </c>
      <c r="U719" t="str">
        <f>VLOOKUP(Q719,'Capital Lookup'!A:B,2,FALSE)</f>
        <v>Yes</v>
      </c>
      <c r="V719" s="2">
        <f>IFERROR(VLOOKUP(LEFT(F719,10),'Find Purchase Orders'!B:J,9,FALSE),"")</f>
        <v>44614</v>
      </c>
      <c r="W719" s="25" t="s">
        <v>7261</v>
      </c>
    </row>
    <row r="720" spans="1:23" hidden="1">
      <c r="A720" s="25" t="s">
        <v>7269</v>
      </c>
      <c r="B720" s="25" t="s">
        <v>7843</v>
      </c>
      <c r="C720" s="25" t="s">
        <v>7271</v>
      </c>
      <c r="D720" s="25" t="s">
        <v>9430</v>
      </c>
      <c r="E720" s="25" t="s">
        <v>7492</v>
      </c>
      <c r="F720" s="25" t="s">
        <v>9431</v>
      </c>
      <c r="G720" s="25" t="s">
        <v>9432</v>
      </c>
      <c r="H720" s="21">
        <v>11559.9</v>
      </c>
      <c r="I720" s="25" t="s">
        <v>7296</v>
      </c>
      <c r="J720" s="25" t="s">
        <v>7288</v>
      </c>
      <c r="K720" s="25" t="s">
        <v>7495</v>
      </c>
      <c r="L720" s="25" t="s">
        <v>7496</v>
      </c>
      <c r="M720" s="21">
        <v>11559.9</v>
      </c>
      <c r="N720" s="21">
        <v>15413.2</v>
      </c>
      <c r="O720" s="21">
        <v>-3853.3</v>
      </c>
      <c r="P720" s="21">
        <v>11559.9</v>
      </c>
      <c r="Q720" s="25" t="s">
        <v>9433</v>
      </c>
      <c r="R720" s="1" t="str">
        <f t="shared" si="12"/>
        <v>ST10167</v>
      </c>
      <c r="S720" t="str">
        <f>VLOOKUP(R720,Data!$C$2:$D$261,2,0)</f>
        <v>Main Street Terrace</v>
      </c>
      <c r="T720">
        <f>COUNTIF('Feb 2022'!A:A,D720)+COUNTIF('Mar 2022'!A:A,D720)+COUNTIF('Apr 2022'!A:A,D720)+COUNTIF('May 2022'!A:A,D720)+COUNTIF('June 2022'!A:A,D720)+COUNTIF('July 2022'!A:A,D720)+COUNTIF('Aug 2022'!A:A,D720)+COUNTIF('Sep 2022'!A:A,D720)+COUNTIF('Oct 2022'!A:A,D720)+COUNTIF('Dec 2022'!A:A,D720)</f>
        <v>0</v>
      </c>
      <c r="U720" t="str">
        <f>VLOOKUP(Q720,'Capital Lookup'!A:B,2,FALSE)</f>
        <v>No</v>
      </c>
      <c r="V720" s="2">
        <f>IFERROR(VLOOKUP(LEFT(F720,10),'Find Purchase Orders'!B:J,9,FALSE),"")</f>
        <v>44610</v>
      </c>
      <c r="W720" s="25" t="s">
        <v>7261</v>
      </c>
    </row>
    <row r="721" spans="1:23" hidden="1">
      <c r="A721" s="25" t="s">
        <v>7269</v>
      </c>
      <c r="B721" s="25" t="s">
        <v>7843</v>
      </c>
      <c r="C721" s="25" t="s">
        <v>7271</v>
      </c>
      <c r="D721" s="25" t="s">
        <v>9430</v>
      </c>
      <c r="E721" s="25" t="s">
        <v>7492</v>
      </c>
      <c r="F721" s="25" t="s">
        <v>9434</v>
      </c>
      <c r="G721" s="25" t="s">
        <v>9432</v>
      </c>
      <c r="H721" s="21">
        <v>3853.3</v>
      </c>
      <c r="I721" s="25" t="s">
        <v>7296</v>
      </c>
      <c r="J721" s="25" t="s">
        <v>7288</v>
      </c>
      <c r="K721" s="25" t="s">
        <v>7495</v>
      </c>
      <c r="L721" s="25" t="s">
        <v>7808</v>
      </c>
      <c r="M721" s="21">
        <v>3853.3</v>
      </c>
      <c r="N721" s="22">
        <v>0</v>
      </c>
      <c r="O721" s="21">
        <v>3853.3</v>
      </c>
      <c r="P721" s="21">
        <v>3853.3</v>
      </c>
      <c r="Q721" s="25" t="s">
        <v>7847</v>
      </c>
      <c r="R721" s="1" t="str">
        <f t="shared" si="12"/>
        <v>ST10167</v>
      </c>
      <c r="S721" t="str">
        <f>VLOOKUP(R721,Data!$C$2:$D$261,2,0)</f>
        <v>Main Street Terrace</v>
      </c>
      <c r="T721">
        <f>COUNTIF('Feb 2022'!A:A,D721)+COUNTIF('Mar 2022'!A:A,D721)+COUNTIF('Apr 2022'!A:A,D721)+COUNTIF('May 2022'!A:A,D721)+COUNTIF('June 2022'!A:A,D721)+COUNTIF('July 2022'!A:A,D721)+COUNTIF('Aug 2022'!A:A,D721)+COUNTIF('Sep 2022'!A:A,D721)+COUNTIF('Oct 2022'!A:A,D721)+COUNTIF('Dec 2022'!A:A,D721)</f>
        <v>0</v>
      </c>
      <c r="U721" t="str">
        <f>VLOOKUP(Q721,'Capital Lookup'!A:B,2,FALSE)</f>
        <v>Yes</v>
      </c>
      <c r="V721" s="2">
        <f>IFERROR(VLOOKUP(LEFT(F721,10),'Find Purchase Orders'!B:J,9,FALSE),"")</f>
        <v>44610</v>
      </c>
      <c r="W721" s="25" t="s">
        <v>7261</v>
      </c>
    </row>
    <row r="722" spans="1:23" hidden="1">
      <c r="A722" s="25" t="s">
        <v>7269</v>
      </c>
      <c r="B722" s="25" t="s">
        <v>7498</v>
      </c>
      <c r="C722" s="25" t="s">
        <v>7271</v>
      </c>
      <c r="D722" s="25" t="s">
        <v>9435</v>
      </c>
      <c r="E722" s="25" t="s">
        <v>7500</v>
      </c>
      <c r="F722" s="25" t="s">
        <v>9436</v>
      </c>
      <c r="G722" s="25" t="s">
        <v>9437</v>
      </c>
      <c r="H722" s="21">
        <v>5573.39</v>
      </c>
      <c r="I722" s="25" t="s">
        <v>7296</v>
      </c>
      <c r="J722" s="25" t="s">
        <v>7288</v>
      </c>
      <c r="K722" s="25" t="s">
        <v>8538</v>
      </c>
      <c r="L722" s="25" t="s">
        <v>8244</v>
      </c>
      <c r="M722" s="21">
        <v>6183.59</v>
      </c>
      <c r="N722" s="21">
        <v>6183.59</v>
      </c>
      <c r="O722" s="21">
        <v>0</v>
      </c>
      <c r="P722" s="21">
        <v>6113.39</v>
      </c>
      <c r="Q722" s="25" t="s">
        <v>9438</v>
      </c>
      <c r="R722" s="1" t="str">
        <f t="shared" si="12"/>
        <v>ST10169</v>
      </c>
      <c r="S722" t="str">
        <f>VLOOKUP(R722,Data!$C$2:$D$261,2,0)</f>
        <v>Kennedy Lodge</v>
      </c>
      <c r="T722">
        <f>COUNTIF('Feb 2022'!A:A,D722)+COUNTIF('Mar 2022'!A:A,D722)+COUNTIF('Apr 2022'!A:A,D722)+COUNTIF('May 2022'!A:A,D722)+COUNTIF('June 2022'!A:A,D722)+COUNTIF('July 2022'!A:A,D722)+COUNTIF('Aug 2022'!A:A,D722)+COUNTIF('Sep 2022'!A:A,D722)+COUNTIF('Oct 2022'!A:A,D722)+COUNTIF('Dec 2022'!A:A,D722)</f>
        <v>0</v>
      </c>
      <c r="U722" t="str">
        <f>VLOOKUP(Q722,'Capital Lookup'!A:B,2,FALSE)</f>
        <v>No</v>
      </c>
      <c r="V722" s="2">
        <f>IFERROR(VLOOKUP(LEFT(F722,10),'Find Purchase Orders'!B:J,9,FALSE),"")</f>
        <v>44608</v>
      </c>
      <c r="W722" s="25" t="s">
        <v>7261</v>
      </c>
    </row>
    <row r="723" spans="1:23" hidden="1">
      <c r="A723" s="25" t="s">
        <v>7269</v>
      </c>
      <c r="B723" s="25" t="s">
        <v>7818</v>
      </c>
      <c r="C723" s="25" t="s">
        <v>7271</v>
      </c>
      <c r="D723" s="25" t="s">
        <v>9439</v>
      </c>
      <c r="E723" s="25" t="s">
        <v>7492</v>
      </c>
      <c r="F723" s="25" t="s">
        <v>9440</v>
      </c>
      <c r="G723" s="25" t="s">
        <v>9441</v>
      </c>
      <c r="H723" s="21">
        <v>9633.25</v>
      </c>
      <c r="I723" s="25" t="s">
        <v>7296</v>
      </c>
      <c r="J723" s="25" t="s">
        <v>7288</v>
      </c>
      <c r="K723" s="25" t="s">
        <v>7495</v>
      </c>
      <c r="L723" s="25" t="s">
        <v>7808</v>
      </c>
      <c r="M723" s="21">
        <v>9633.25</v>
      </c>
      <c r="N723" s="21">
        <v>9746.25</v>
      </c>
      <c r="O723" s="21">
        <v>-113</v>
      </c>
      <c r="P723" s="21">
        <v>9633.25</v>
      </c>
      <c r="Q723" s="25" t="s">
        <v>7822</v>
      </c>
      <c r="R723" s="1" t="str">
        <f t="shared" si="12"/>
        <v>ST10180</v>
      </c>
      <c r="S723" t="str">
        <f>VLOOKUP(R723,Data!$C$2:$D$261,2,0)</f>
        <v>Pinecrest Manor</v>
      </c>
      <c r="T723">
        <f>COUNTIF('Feb 2022'!A:A,D723)+COUNTIF('Mar 2022'!A:A,D723)+COUNTIF('Apr 2022'!A:A,D723)+COUNTIF('May 2022'!A:A,D723)+COUNTIF('June 2022'!A:A,D723)+COUNTIF('July 2022'!A:A,D723)+COUNTIF('Aug 2022'!A:A,D723)+COUNTIF('Sep 2022'!A:A,D723)+COUNTIF('Oct 2022'!A:A,D723)+COUNTIF('Dec 2022'!A:A,D723)</f>
        <v>0</v>
      </c>
      <c r="U723" t="str">
        <f>VLOOKUP(Q723,'Capital Lookup'!A:B,2,FALSE)</f>
        <v>Yes</v>
      </c>
      <c r="V723" s="2">
        <f>IFERROR(VLOOKUP(LEFT(F723,10),'Find Purchase Orders'!B:J,9,FALSE),"")</f>
        <v>44609</v>
      </c>
      <c r="W723" s="25" t="s">
        <v>7261</v>
      </c>
    </row>
    <row r="724" spans="1:23" hidden="1">
      <c r="A724" s="25" t="s">
        <v>7478</v>
      </c>
      <c r="B724" s="25" t="s">
        <v>7823</v>
      </c>
      <c r="C724" s="25" t="s">
        <v>7587</v>
      </c>
      <c r="D724" s="25" t="s">
        <v>9442</v>
      </c>
      <c r="E724" s="25" t="s">
        <v>7492</v>
      </c>
      <c r="F724" s="25" t="s">
        <v>9443</v>
      </c>
      <c r="G724" s="25" t="s">
        <v>9444</v>
      </c>
      <c r="H724" s="21">
        <v>41615.64</v>
      </c>
      <c r="I724" s="25" t="s">
        <v>7296</v>
      </c>
      <c r="J724" s="25" t="s">
        <v>7288</v>
      </c>
      <c r="K724" s="25" t="s">
        <v>7495</v>
      </c>
      <c r="L724" s="25" t="s">
        <v>7808</v>
      </c>
      <c r="M724" s="21">
        <v>41615.64</v>
      </c>
      <c r="N724" s="21">
        <v>41343.31</v>
      </c>
      <c r="O724" s="21">
        <v>272.33</v>
      </c>
      <c r="P724" s="21">
        <v>41615.64</v>
      </c>
      <c r="Q724" s="25" t="s">
        <v>7827</v>
      </c>
      <c r="R724" s="1" t="str">
        <f t="shared" si="12"/>
        <v>ST10145</v>
      </c>
      <c r="S724" t="str">
        <f>VLOOKUP(R724,Data!$C$2:$D$261,2,0)</f>
        <v>Ridgeview</v>
      </c>
      <c r="T724">
        <f>COUNTIF('Feb 2022'!A:A,D724)+COUNTIF('Mar 2022'!A:A,D724)+COUNTIF('Apr 2022'!A:A,D724)+COUNTIF('May 2022'!A:A,D724)+COUNTIF('June 2022'!A:A,D724)+COUNTIF('July 2022'!A:A,D724)+COUNTIF('Aug 2022'!A:A,D724)+COUNTIF('Sep 2022'!A:A,D724)+COUNTIF('Oct 2022'!A:A,D724)+COUNTIF('Dec 2022'!A:A,D724)</f>
        <v>0</v>
      </c>
      <c r="U724" t="str">
        <f>VLOOKUP(Q724,'Capital Lookup'!A:B,2,FALSE)</f>
        <v>Yes</v>
      </c>
      <c r="V724" s="2">
        <f>IFERROR(VLOOKUP(LEFT(F724,10),'Find Purchase Orders'!B:J,9,FALSE),"")</f>
        <v>44615</v>
      </c>
      <c r="W724" s="25" t="s">
        <v>7261</v>
      </c>
    </row>
    <row r="725" spans="1:23" hidden="1">
      <c r="A725" s="25" t="s">
        <v>7269</v>
      </c>
      <c r="B725" s="25" t="s">
        <v>7828</v>
      </c>
      <c r="C725" s="25" t="s">
        <v>7271</v>
      </c>
      <c r="D725" s="25" t="s">
        <v>9445</v>
      </c>
      <c r="E725" s="25" t="s">
        <v>7492</v>
      </c>
      <c r="F725" s="25" t="s">
        <v>9446</v>
      </c>
      <c r="G725" s="25" t="s">
        <v>9447</v>
      </c>
      <c r="H725" s="21">
        <v>19651.830000000002</v>
      </c>
      <c r="I725" s="25" t="s">
        <v>7296</v>
      </c>
      <c r="J725" s="25" t="s">
        <v>7288</v>
      </c>
      <c r="K725" s="25" t="s">
        <v>7495</v>
      </c>
      <c r="L725" s="25" t="s">
        <v>7496</v>
      </c>
      <c r="M725" s="21">
        <v>19651.830000000002</v>
      </c>
      <c r="N725" s="21">
        <v>19764.830000000002</v>
      </c>
      <c r="O725" s="21">
        <v>-113</v>
      </c>
      <c r="P725" s="21">
        <v>19651.830000000002</v>
      </c>
      <c r="Q725" s="25" t="s">
        <v>9448</v>
      </c>
      <c r="R725" s="1" t="str">
        <f t="shared" si="12"/>
        <v>ST10185</v>
      </c>
      <c r="S725" t="str">
        <f>VLOOKUP(R725,Data!$C$2:$D$261,2,0)</f>
        <v>Summit Place</v>
      </c>
      <c r="T725">
        <f>COUNTIF('Feb 2022'!A:A,D725)+COUNTIF('Mar 2022'!A:A,D725)+COUNTIF('Apr 2022'!A:A,D725)+COUNTIF('May 2022'!A:A,D725)+COUNTIF('June 2022'!A:A,D725)+COUNTIF('July 2022'!A:A,D725)+COUNTIF('Aug 2022'!A:A,D725)+COUNTIF('Sep 2022'!A:A,D725)+COUNTIF('Oct 2022'!A:A,D725)+COUNTIF('Dec 2022'!A:A,D725)</f>
        <v>0</v>
      </c>
      <c r="U725" t="str">
        <f>VLOOKUP(Q725,'Capital Lookup'!A:B,2,FALSE)</f>
        <v>No</v>
      </c>
      <c r="V725" s="2">
        <f>IFERROR(VLOOKUP(LEFT(F725,10),'Find Purchase Orders'!B:J,9,FALSE),"")</f>
        <v>44608</v>
      </c>
      <c r="W725" s="25" t="s">
        <v>7261</v>
      </c>
    </row>
    <row r="726" spans="1:23" hidden="1">
      <c r="A726" s="25" t="s">
        <v>7261</v>
      </c>
      <c r="B726" s="25" t="s">
        <v>8586</v>
      </c>
      <c r="C726" s="25" t="s">
        <v>7264</v>
      </c>
      <c r="D726" s="25" t="s">
        <v>1638</v>
      </c>
      <c r="E726" s="25" t="s">
        <v>9449</v>
      </c>
      <c r="F726" s="25" t="s">
        <v>9450</v>
      </c>
      <c r="G726" s="25" t="s">
        <v>9451</v>
      </c>
      <c r="H726" s="21">
        <v>1427.46</v>
      </c>
      <c r="I726" s="25" t="s">
        <v>7296</v>
      </c>
      <c r="J726" s="25" t="s">
        <v>7288</v>
      </c>
      <c r="K726" s="25" t="s">
        <v>7262</v>
      </c>
      <c r="L726" s="25" t="s">
        <v>7259</v>
      </c>
      <c r="M726" s="21">
        <v>1427.46</v>
      </c>
      <c r="N726" s="21">
        <v>1427.46</v>
      </c>
      <c r="O726" s="21">
        <v>0</v>
      </c>
      <c r="P726" s="21">
        <v>1427.46</v>
      </c>
      <c r="Q726" s="25" t="s">
        <v>9452</v>
      </c>
      <c r="R726" s="1" t="str">
        <f t="shared" si="12"/>
        <v>ST10079</v>
      </c>
      <c r="S726" t="str">
        <f>VLOOKUP(R726,Data!$C$2:$D$261,2,0)</f>
        <v>The Bentley Moose Jaw</v>
      </c>
      <c r="T726">
        <f>COUNTIF('Feb 2022'!A:A,D726)+COUNTIF('Mar 2022'!A:A,D726)+COUNTIF('Apr 2022'!A:A,D726)+COUNTIF('May 2022'!A:A,D726)+COUNTIF('June 2022'!A:A,D726)+COUNTIF('July 2022'!A:A,D726)+COUNTIF('Aug 2022'!A:A,D726)+COUNTIF('Sep 2022'!A:A,D726)+COUNTIF('Oct 2022'!A:A,D726)+COUNTIF('Dec 2022'!A:A,D726)</f>
        <v>1</v>
      </c>
      <c r="U726" t="str">
        <f>VLOOKUP(Q726,'Capital Lookup'!A:B,2,FALSE)</f>
        <v>No</v>
      </c>
      <c r="V726" s="2">
        <f>IFERROR(VLOOKUP(LEFT(F726,10),'Find Purchase Orders'!B:J,9,FALSE),"")</f>
        <v>44637</v>
      </c>
      <c r="W726" s="25" t="s">
        <v>7261</v>
      </c>
    </row>
    <row r="727" spans="1:23" hidden="1">
      <c r="A727" s="25" t="s">
        <v>7261</v>
      </c>
      <c r="B727" s="25" t="s">
        <v>8586</v>
      </c>
      <c r="C727" s="25" t="s">
        <v>7264</v>
      </c>
      <c r="D727" s="25" t="s">
        <v>1638</v>
      </c>
      <c r="E727" s="25" t="s">
        <v>9449</v>
      </c>
      <c r="F727" s="25" t="s">
        <v>9453</v>
      </c>
      <c r="G727" s="25" t="s">
        <v>8279</v>
      </c>
      <c r="H727" s="21">
        <v>271.95</v>
      </c>
      <c r="I727" s="25" t="s">
        <v>7296</v>
      </c>
      <c r="J727" s="25" t="s">
        <v>7288</v>
      </c>
      <c r="K727" s="25" t="s">
        <v>7262</v>
      </c>
      <c r="L727" s="25" t="s">
        <v>7259</v>
      </c>
      <c r="M727" s="21">
        <v>271.95</v>
      </c>
      <c r="N727" s="21">
        <v>271.95</v>
      </c>
      <c r="O727" s="21">
        <v>0</v>
      </c>
      <c r="P727" s="21">
        <v>271.95</v>
      </c>
      <c r="Q727" s="25" t="s">
        <v>9452</v>
      </c>
      <c r="R727" s="1" t="str">
        <f t="shared" si="12"/>
        <v>ST10079</v>
      </c>
      <c r="S727" t="str">
        <f>VLOOKUP(R727,Data!$C$2:$D$261,2,0)</f>
        <v>The Bentley Moose Jaw</v>
      </c>
      <c r="T727">
        <f>COUNTIF('Feb 2022'!A:A,D727)+COUNTIF('Mar 2022'!A:A,D727)+COUNTIF('Apr 2022'!A:A,D727)+COUNTIF('May 2022'!A:A,D727)+COUNTIF('June 2022'!A:A,D727)+COUNTIF('July 2022'!A:A,D727)+COUNTIF('Aug 2022'!A:A,D727)+COUNTIF('Sep 2022'!A:A,D727)+COUNTIF('Oct 2022'!A:A,D727)+COUNTIF('Dec 2022'!A:A,D727)</f>
        <v>1</v>
      </c>
      <c r="U727" t="str">
        <f>VLOOKUP(Q727,'Capital Lookup'!A:B,2,FALSE)</f>
        <v>No</v>
      </c>
      <c r="V727" s="2">
        <f>IFERROR(VLOOKUP(LEFT(F727,10),'Find Purchase Orders'!B:J,9,FALSE),"")</f>
        <v>44637</v>
      </c>
      <c r="W727" s="25" t="s">
        <v>7261</v>
      </c>
    </row>
    <row r="728" spans="1:23" hidden="1">
      <c r="A728" s="25" t="s">
        <v>7269</v>
      </c>
      <c r="B728" s="25" t="s">
        <v>7838</v>
      </c>
      <c r="C728" s="25"/>
      <c r="D728" s="25" t="s">
        <v>9454</v>
      </c>
      <c r="E728" s="25" t="s">
        <v>7492</v>
      </c>
      <c r="F728" s="25" t="s">
        <v>9455</v>
      </c>
      <c r="G728" s="25" t="s">
        <v>9456</v>
      </c>
      <c r="H728" s="21">
        <v>6550.61</v>
      </c>
      <c r="I728" s="25" t="s">
        <v>7296</v>
      </c>
      <c r="J728" s="25" t="s">
        <v>7288</v>
      </c>
      <c r="K728" s="25" t="s">
        <v>7495</v>
      </c>
      <c r="L728" s="25" t="s">
        <v>7808</v>
      </c>
      <c r="M728" s="21">
        <v>6550.61</v>
      </c>
      <c r="N728" s="21">
        <v>6663.56</v>
      </c>
      <c r="O728" s="21">
        <v>-112.95</v>
      </c>
      <c r="P728" s="21">
        <v>6550.61</v>
      </c>
      <c r="Q728" s="25" t="s">
        <v>8040</v>
      </c>
      <c r="R728" s="1" t="str">
        <f t="shared" si="12"/>
        <v>ST10336</v>
      </c>
      <c r="S728" t="str">
        <f>VLOOKUP(R728,Data!$C$2:$D$261,2,0)</f>
        <v>The Village Seniors Community</v>
      </c>
      <c r="T728">
        <f>COUNTIF('Feb 2022'!A:A,D728)+COUNTIF('Mar 2022'!A:A,D728)+COUNTIF('Apr 2022'!A:A,D728)+COUNTIF('May 2022'!A:A,D728)+COUNTIF('June 2022'!A:A,D728)+COUNTIF('July 2022'!A:A,D728)+COUNTIF('Aug 2022'!A:A,D728)+COUNTIF('Sep 2022'!A:A,D728)+COUNTIF('Oct 2022'!A:A,D728)+COUNTIF('Dec 2022'!A:A,D728)</f>
        <v>0</v>
      </c>
      <c r="U728" t="str">
        <f>VLOOKUP(Q728,'Capital Lookup'!A:B,2,FALSE)</f>
        <v>Yes</v>
      </c>
      <c r="V728" s="2">
        <f>IFERROR(VLOOKUP(LEFT(F728,10),'Find Purchase Orders'!B:J,9,FALSE),"")</f>
        <v>44610</v>
      </c>
      <c r="W728" s="25" t="s">
        <v>7261</v>
      </c>
    </row>
    <row r="729" spans="1:23" hidden="1">
      <c r="A729" s="25" t="s">
        <v>7269</v>
      </c>
      <c r="B729" s="25" t="s">
        <v>7833</v>
      </c>
      <c r="C729" s="25" t="s">
        <v>7271</v>
      </c>
      <c r="D729" s="25" t="s">
        <v>9457</v>
      </c>
      <c r="E729" s="25" t="s">
        <v>7492</v>
      </c>
      <c r="F729" s="25" t="s">
        <v>9458</v>
      </c>
      <c r="G729" s="25" t="s">
        <v>9459</v>
      </c>
      <c r="H729" s="21">
        <v>8091.93</v>
      </c>
      <c r="I729" s="25" t="s">
        <v>7296</v>
      </c>
      <c r="J729" s="25" t="s">
        <v>7288</v>
      </c>
      <c r="K729" s="25" t="s">
        <v>7495</v>
      </c>
      <c r="L729" s="25" t="s">
        <v>7496</v>
      </c>
      <c r="M729" s="21">
        <v>8091.93</v>
      </c>
      <c r="N729" s="21">
        <v>8092.09</v>
      </c>
      <c r="O729" s="21">
        <v>-0.16</v>
      </c>
      <c r="P729" s="21">
        <v>8091.93</v>
      </c>
      <c r="Q729" s="25" t="s">
        <v>9460</v>
      </c>
      <c r="R729" s="1" t="str">
        <f t="shared" si="12"/>
        <v>ST10156</v>
      </c>
      <c r="S729" t="str">
        <f>VLOOKUP(R729,Data!$C$2:$D$261,2,0)</f>
        <v>ThorntonView</v>
      </c>
      <c r="T729">
        <f>COUNTIF('Feb 2022'!A:A,D729)+COUNTIF('Mar 2022'!A:A,D729)+COUNTIF('Apr 2022'!A:A,D729)+COUNTIF('May 2022'!A:A,D729)+COUNTIF('June 2022'!A:A,D729)+COUNTIF('July 2022'!A:A,D729)+COUNTIF('Aug 2022'!A:A,D729)+COUNTIF('Sep 2022'!A:A,D729)+COUNTIF('Oct 2022'!A:A,D729)+COUNTIF('Dec 2022'!A:A,D729)</f>
        <v>0</v>
      </c>
      <c r="U729" t="str">
        <f>VLOOKUP(Q729,'Capital Lookup'!A:B,2,FALSE)</f>
        <v>No</v>
      </c>
      <c r="V729" s="2">
        <f>IFERROR(VLOOKUP(LEFT(F729,10),'Find Purchase Orders'!B:J,9,FALSE),"")</f>
        <v>44615</v>
      </c>
      <c r="W729" s="25" t="s">
        <v>7261</v>
      </c>
    </row>
    <row r="730" spans="1:23" hidden="1">
      <c r="A730" s="25" t="s">
        <v>7269</v>
      </c>
      <c r="B730" s="25" t="s">
        <v>7833</v>
      </c>
      <c r="C730" s="25" t="s">
        <v>7271</v>
      </c>
      <c r="D730" s="25" t="s">
        <v>9457</v>
      </c>
      <c r="E730" s="25" t="s">
        <v>7492</v>
      </c>
      <c r="F730" s="25" t="s">
        <v>9461</v>
      </c>
      <c r="G730" s="25" t="s">
        <v>9459</v>
      </c>
      <c r="H730" s="21">
        <v>26973.1</v>
      </c>
      <c r="I730" s="25" t="s">
        <v>7296</v>
      </c>
      <c r="J730" s="25" t="s">
        <v>7288</v>
      </c>
      <c r="K730" s="25" t="s">
        <v>7495</v>
      </c>
      <c r="L730" s="25" t="s">
        <v>7808</v>
      </c>
      <c r="M730" s="21">
        <v>26973.1</v>
      </c>
      <c r="N730" s="21">
        <v>27085.94</v>
      </c>
      <c r="O730" s="21">
        <v>-112.84</v>
      </c>
      <c r="P730" s="21">
        <v>26973.1</v>
      </c>
      <c r="Q730" s="25" t="s">
        <v>7837</v>
      </c>
      <c r="R730" s="1" t="str">
        <f t="shared" si="12"/>
        <v>ST10156</v>
      </c>
      <c r="S730" t="str">
        <f>VLOOKUP(R730,Data!$C$2:$D$261,2,0)</f>
        <v>ThorntonView</v>
      </c>
      <c r="T730">
        <f>COUNTIF('Feb 2022'!A:A,D730)+COUNTIF('Mar 2022'!A:A,D730)+COUNTIF('Apr 2022'!A:A,D730)+COUNTIF('May 2022'!A:A,D730)+COUNTIF('June 2022'!A:A,D730)+COUNTIF('July 2022'!A:A,D730)+COUNTIF('Aug 2022'!A:A,D730)+COUNTIF('Sep 2022'!A:A,D730)+COUNTIF('Oct 2022'!A:A,D730)+COUNTIF('Dec 2022'!A:A,D730)</f>
        <v>0</v>
      </c>
      <c r="U730" t="str">
        <f>VLOOKUP(Q730,'Capital Lookup'!A:B,2,FALSE)</f>
        <v>Yes</v>
      </c>
      <c r="V730" s="2">
        <f>IFERROR(VLOOKUP(LEFT(F730,10),'Find Purchase Orders'!B:J,9,FALSE),"")</f>
        <v>44615</v>
      </c>
      <c r="W730" s="25" t="s">
        <v>7261</v>
      </c>
    </row>
    <row r="731" spans="1:23" hidden="1">
      <c r="A731" s="25" t="s">
        <v>7269</v>
      </c>
      <c r="B731" s="25" t="s">
        <v>7931</v>
      </c>
      <c r="C731" s="25" t="s">
        <v>7271</v>
      </c>
      <c r="D731" s="25" t="s">
        <v>9462</v>
      </c>
      <c r="E731" s="25" t="s">
        <v>7492</v>
      </c>
      <c r="F731" s="25" t="s">
        <v>9463</v>
      </c>
      <c r="G731" s="25" t="s">
        <v>9464</v>
      </c>
      <c r="H731" s="21">
        <v>12330.56</v>
      </c>
      <c r="I731" s="25" t="s">
        <v>7296</v>
      </c>
      <c r="J731" s="25" t="s">
        <v>7288</v>
      </c>
      <c r="K731" s="25" t="s">
        <v>7495</v>
      </c>
      <c r="L731" s="25" t="s">
        <v>7808</v>
      </c>
      <c r="M731" s="21">
        <v>12330.56</v>
      </c>
      <c r="N731" s="21">
        <v>12443.56</v>
      </c>
      <c r="O731" s="21">
        <v>-113</v>
      </c>
      <c r="P731" s="21">
        <v>12330.56</v>
      </c>
      <c r="Q731" s="25" t="s">
        <v>7933</v>
      </c>
      <c r="R731" s="1" t="str">
        <f t="shared" si="12"/>
        <v>ST10182</v>
      </c>
      <c r="S731" t="str">
        <f>VLOOKUP(R731,Data!$C$2:$D$261,2,0)</f>
        <v>Blenheim Community Village</v>
      </c>
      <c r="T731">
        <f>COUNTIF('Feb 2022'!A:A,D731)+COUNTIF('Mar 2022'!A:A,D731)+COUNTIF('Apr 2022'!A:A,D731)+COUNTIF('May 2022'!A:A,D731)+COUNTIF('June 2022'!A:A,D731)+COUNTIF('July 2022'!A:A,D731)+COUNTIF('Aug 2022'!A:A,D731)+COUNTIF('Sep 2022'!A:A,D731)+COUNTIF('Oct 2022'!A:A,D731)+COUNTIF('Dec 2022'!A:A,D731)</f>
        <v>0</v>
      </c>
      <c r="U731" t="str">
        <f>VLOOKUP(Q731,'Capital Lookup'!A:B,2,FALSE)</f>
        <v>Yes</v>
      </c>
      <c r="V731" s="2">
        <f>IFERROR(VLOOKUP(LEFT(F731,10),'Find Purchase Orders'!B:J,9,FALSE),"")</f>
        <v>44610</v>
      </c>
      <c r="W731" s="25" t="s">
        <v>7261</v>
      </c>
    </row>
    <row r="732" spans="1:23" hidden="1">
      <c r="A732" s="25" t="s">
        <v>7261</v>
      </c>
      <c r="B732" s="25" t="s">
        <v>7662</v>
      </c>
      <c r="C732" s="25" t="s">
        <v>7264</v>
      </c>
      <c r="D732" s="25" t="s">
        <v>9465</v>
      </c>
      <c r="E732" s="25" t="s">
        <v>8423</v>
      </c>
      <c r="H732" s="21">
        <v>4589.46</v>
      </c>
      <c r="I732" s="25" t="s">
        <v>7257</v>
      </c>
      <c r="K732" s="25" t="s">
        <v>7579</v>
      </c>
      <c r="L732" s="25" t="s">
        <v>8647</v>
      </c>
      <c r="M732" s="22">
        <v>0</v>
      </c>
      <c r="N732" s="22">
        <v>0</v>
      </c>
      <c r="O732" s="21">
        <v>0</v>
      </c>
      <c r="P732" s="21">
        <v>491.73</v>
      </c>
      <c r="Q732" s="25"/>
      <c r="R732" s="1" t="str">
        <f t="shared" si="12"/>
        <v>ST10055</v>
      </c>
      <c r="S732" t="str">
        <f>VLOOKUP(R732,Data!$C$2:$D$261,2,0)</f>
        <v>Hollyburn House</v>
      </c>
      <c r="T732">
        <f>COUNTIF('Feb 2022'!A:A,D732)+COUNTIF('Mar 2022'!A:A,D732)+COUNTIF('Apr 2022'!A:A,D732)+COUNTIF('May 2022'!A:A,D732)+COUNTIF('June 2022'!A:A,D732)+COUNTIF('July 2022'!A:A,D732)+COUNTIF('Aug 2022'!A:A,D732)+COUNTIF('Sep 2022'!A:A,D732)+COUNTIF('Oct 2022'!A:A,D732)+COUNTIF('Dec 2022'!A:A,D732)</f>
        <v>0</v>
      </c>
      <c r="U732" t="e">
        <f>VLOOKUP(Q732,'Capital Lookup'!A:B,2,FALSE)</f>
        <v>#N/A</v>
      </c>
      <c r="V732" s="2" t="str">
        <f>IFERROR(VLOOKUP(LEFT(F732,10),'Find Purchase Orders'!B:J,9,FALSE),"")</f>
        <v/>
      </c>
      <c r="W732" s="25" t="s">
        <v>7261</v>
      </c>
    </row>
    <row r="733" spans="1:23" hidden="1">
      <c r="A733" s="25" t="s">
        <v>7261</v>
      </c>
      <c r="B733" s="25" t="s">
        <v>7662</v>
      </c>
      <c r="C733" s="25" t="s">
        <v>7264</v>
      </c>
      <c r="D733" s="25" t="s">
        <v>9465</v>
      </c>
      <c r="E733" s="25" t="s">
        <v>8423</v>
      </c>
      <c r="H733" s="21">
        <v>644</v>
      </c>
      <c r="I733" s="25" t="s">
        <v>7257</v>
      </c>
      <c r="K733" s="25" t="s">
        <v>7579</v>
      </c>
      <c r="L733" s="25" t="s">
        <v>8647</v>
      </c>
      <c r="M733" s="22">
        <v>0</v>
      </c>
      <c r="N733" s="22">
        <v>0</v>
      </c>
      <c r="O733" s="21">
        <v>0</v>
      </c>
      <c r="P733" s="21">
        <v>69</v>
      </c>
      <c r="Q733" s="25"/>
      <c r="R733" s="1" t="str">
        <f t="shared" si="12"/>
        <v>ST10055</v>
      </c>
      <c r="S733" t="str">
        <f>VLOOKUP(R733,Data!$C$2:$D$261,2,0)</f>
        <v>Hollyburn House</v>
      </c>
      <c r="T733">
        <f>COUNTIF('Feb 2022'!A:A,D733)+COUNTIF('Mar 2022'!A:A,D733)+COUNTIF('Apr 2022'!A:A,D733)+COUNTIF('May 2022'!A:A,D733)+COUNTIF('June 2022'!A:A,D733)+COUNTIF('July 2022'!A:A,D733)+COUNTIF('Aug 2022'!A:A,D733)+COUNTIF('Sep 2022'!A:A,D733)+COUNTIF('Oct 2022'!A:A,D733)+COUNTIF('Dec 2022'!A:A,D733)</f>
        <v>0</v>
      </c>
      <c r="U733" t="e">
        <f>VLOOKUP(Q733,'Capital Lookup'!A:B,2,FALSE)</f>
        <v>#N/A</v>
      </c>
      <c r="V733" s="2" t="str">
        <f>IFERROR(VLOOKUP(LEFT(F733,10),'Find Purchase Orders'!B:J,9,FALSE),"")</f>
        <v/>
      </c>
      <c r="W733" s="25" t="s">
        <v>7261</v>
      </c>
    </row>
    <row r="734" spans="1:23" hidden="1">
      <c r="A734" s="25" t="s">
        <v>7269</v>
      </c>
      <c r="B734" s="25" t="s">
        <v>7594</v>
      </c>
      <c r="C734" s="25" t="s">
        <v>7271</v>
      </c>
      <c r="D734" s="25" t="s">
        <v>9466</v>
      </c>
      <c r="E734" s="25" t="s">
        <v>7492</v>
      </c>
      <c r="F734" s="25" t="s">
        <v>9467</v>
      </c>
      <c r="G734" s="25" t="s">
        <v>9468</v>
      </c>
      <c r="H734" s="21">
        <v>13486.55</v>
      </c>
      <c r="I734" s="25" t="s">
        <v>7296</v>
      </c>
      <c r="J734" s="25" t="s">
        <v>7288</v>
      </c>
      <c r="K734" s="25" t="s">
        <v>7495</v>
      </c>
      <c r="L734" s="25" t="s">
        <v>7496</v>
      </c>
      <c r="M734" s="21">
        <v>13486.55</v>
      </c>
      <c r="N734" s="21">
        <v>13599.55</v>
      </c>
      <c r="O734" s="21">
        <v>-113</v>
      </c>
      <c r="P734" s="21">
        <v>13486.55</v>
      </c>
      <c r="Q734" s="25" t="s">
        <v>9469</v>
      </c>
      <c r="R734" s="1" t="str">
        <f t="shared" si="12"/>
        <v>ST10157</v>
      </c>
      <c r="S734" t="str">
        <f>VLOOKUP(R734,Data!$C$2:$D$261,2,0)</f>
        <v>Hallowell House</v>
      </c>
      <c r="T734">
        <f>COUNTIF('Feb 2022'!A:A,D734)+COUNTIF('Mar 2022'!A:A,D734)+COUNTIF('Apr 2022'!A:A,D734)+COUNTIF('May 2022'!A:A,D734)+COUNTIF('June 2022'!A:A,D734)+COUNTIF('July 2022'!A:A,D734)+COUNTIF('Aug 2022'!A:A,D734)+COUNTIF('Sep 2022'!A:A,D734)+COUNTIF('Oct 2022'!A:A,D734)+COUNTIF('Dec 2022'!A:A,D734)</f>
        <v>0</v>
      </c>
      <c r="U734" t="str">
        <f>VLOOKUP(Q734,'Capital Lookup'!A:B,2,FALSE)</f>
        <v>No</v>
      </c>
      <c r="V734" s="2">
        <f>IFERROR(VLOOKUP(LEFT(F734,10),'Find Purchase Orders'!B:J,9,FALSE),"")</f>
        <v>44609</v>
      </c>
      <c r="W734" s="25" t="s">
        <v>7261</v>
      </c>
    </row>
    <row r="735" spans="1:23" hidden="1">
      <c r="A735" s="25" t="s">
        <v>7269</v>
      </c>
      <c r="B735" s="25" t="s">
        <v>7799</v>
      </c>
      <c r="C735" s="25"/>
      <c r="D735" s="25" t="s">
        <v>9470</v>
      </c>
      <c r="E735" s="25" t="s">
        <v>7492</v>
      </c>
      <c r="F735" s="25" t="s">
        <v>9471</v>
      </c>
      <c r="G735" s="25" t="s">
        <v>9472</v>
      </c>
      <c r="H735" s="21">
        <v>17973.78</v>
      </c>
      <c r="I735" s="25" t="s">
        <v>7296</v>
      </c>
      <c r="J735" s="25" t="s">
        <v>7288</v>
      </c>
      <c r="K735" s="25" t="s">
        <v>7495</v>
      </c>
      <c r="L735" s="25" t="s">
        <v>7808</v>
      </c>
      <c r="M735" s="21">
        <v>17973.78</v>
      </c>
      <c r="N735" s="21">
        <v>25544.78</v>
      </c>
      <c r="O735" s="21">
        <v>-7571</v>
      </c>
      <c r="P735" s="21">
        <v>17973.78</v>
      </c>
      <c r="Q735" s="25" t="s">
        <v>7817</v>
      </c>
      <c r="R735" s="1" t="str">
        <f t="shared" si="12"/>
        <v>ST10333</v>
      </c>
      <c r="S735" t="str">
        <f>VLOOKUP(R735,Data!$C$2:$D$261,2,0)</f>
        <v>Heartwood</v>
      </c>
      <c r="T735">
        <f>COUNTIF('Feb 2022'!A:A,D735)+COUNTIF('Mar 2022'!A:A,D735)+COUNTIF('Apr 2022'!A:A,D735)+COUNTIF('May 2022'!A:A,D735)+COUNTIF('June 2022'!A:A,D735)+COUNTIF('July 2022'!A:A,D735)+COUNTIF('Aug 2022'!A:A,D735)+COUNTIF('Sep 2022'!A:A,D735)+COUNTIF('Oct 2022'!A:A,D735)+COUNTIF('Dec 2022'!A:A,D735)</f>
        <v>0</v>
      </c>
      <c r="U735" t="str">
        <f>VLOOKUP(Q735,'Capital Lookup'!A:B,2,FALSE)</f>
        <v>Yes</v>
      </c>
      <c r="V735" s="2">
        <f>IFERROR(VLOOKUP(LEFT(F735,10),'Find Purchase Orders'!B:J,9,FALSE),"")</f>
        <v>44609</v>
      </c>
      <c r="W735" s="25" t="s">
        <v>7261</v>
      </c>
    </row>
    <row r="736" spans="1:23" hidden="1">
      <c r="A736" s="25" t="s">
        <v>7478</v>
      </c>
      <c r="B736" s="25" t="s">
        <v>7935</v>
      </c>
      <c r="C736" s="25" t="s">
        <v>7587</v>
      </c>
      <c r="D736" s="25" t="s">
        <v>9473</v>
      </c>
      <c r="E736" s="25" t="s">
        <v>7492</v>
      </c>
      <c r="F736" s="25" t="s">
        <v>9474</v>
      </c>
      <c r="G736" s="25" t="s">
        <v>9475</v>
      </c>
      <c r="H736" s="21">
        <v>32753.05</v>
      </c>
      <c r="I736" s="25" t="s">
        <v>7296</v>
      </c>
      <c r="J736" s="25" t="s">
        <v>7288</v>
      </c>
      <c r="K736" s="25" t="s">
        <v>7495</v>
      </c>
      <c r="L736" s="25" t="s">
        <v>7808</v>
      </c>
      <c r="M736" s="21">
        <v>32753.05</v>
      </c>
      <c r="N736" s="21">
        <v>32753.05</v>
      </c>
      <c r="O736" s="21">
        <v>0</v>
      </c>
      <c r="P736" s="21">
        <v>32753.05</v>
      </c>
      <c r="Q736" s="25" t="s">
        <v>7938</v>
      </c>
      <c r="R736" s="1" t="str">
        <f t="shared" si="12"/>
        <v>ST10162</v>
      </c>
      <c r="S736" t="str">
        <f>VLOOKUP(R736,Data!$C$2:$D$261,2,0)</f>
        <v>Elginwood</v>
      </c>
      <c r="T736">
        <f>COUNTIF('Feb 2022'!A:A,D736)+COUNTIF('Mar 2022'!A:A,D736)+COUNTIF('Apr 2022'!A:A,D736)+COUNTIF('May 2022'!A:A,D736)+COUNTIF('June 2022'!A:A,D736)+COUNTIF('July 2022'!A:A,D736)+COUNTIF('Aug 2022'!A:A,D736)+COUNTIF('Sep 2022'!A:A,D736)+COUNTIF('Oct 2022'!A:A,D736)+COUNTIF('Dec 2022'!A:A,D736)</f>
        <v>0</v>
      </c>
      <c r="U736" t="str">
        <f>VLOOKUP(Q736,'Capital Lookup'!A:B,2,FALSE)</f>
        <v>Yes</v>
      </c>
      <c r="V736" s="2">
        <f>IFERROR(VLOOKUP(LEFT(F736,10),'Find Purchase Orders'!B:J,9,FALSE),"")</f>
        <v>44614</v>
      </c>
      <c r="W736" s="25" t="s">
        <v>7261</v>
      </c>
    </row>
    <row r="737" spans="1:23" hidden="1">
      <c r="A737" s="25" t="s">
        <v>7478</v>
      </c>
      <c r="B737" s="25" t="s">
        <v>7935</v>
      </c>
      <c r="C737" s="25" t="s">
        <v>7587</v>
      </c>
      <c r="D737" s="25" t="s">
        <v>9473</v>
      </c>
      <c r="E737" s="25" t="s">
        <v>7492</v>
      </c>
      <c r="F737" s="25" t="s">
        <v>9476</v>
      </c>
      <c r="G737" s="25" t="s">
        <v>9475</v>
      </c>
      <c r="H737" s="21">
        <v>5779.95</v>
      </c>
      <c r="I737" s="25" t="s">
        <v>7296</v>
      </c>
      <c r="J737" s="25" t="s">
        <v>7288</v>
      </c>
      <c r="K737" s="25" t="s">
        <v>7495</v>
      </c>
      <c r="L737" s="25" t="s">
        <v>7496</v>
      </c>
      <c r="M737" s="21">
        <v>5779.95</v>
      </c>
      <c r="N737" s="21">
        <v>5779.95</v>
      </c>
      <c r="O737" s="21">
        <v>0</v>
      </c>
      <c r="P737" s="21">
        <v>5779.95</v>
      </c>
      <c r="Q737" s="25" t="s">
        <v>7937</v>
      </c>
      <c r="R737" s="1" t="str">
        <f t="shared" si="12"/>
        <v>ST10162</v>
      </c>
      <c r="S737" t="str">
        <f>VLOOKUP(R737,Data!$C$2:$D$261,2,0)</f>
        <v>Elginwood</v>
      </c>
      <c r="T737">
        <f>COUNTIF('Feb 2022'!A:A,D737)+COUNTIF('Mar 2022'!A:A,D737)+COUNTIF('Apr 2022'!A:A,D737)+COUNTIF('May 2022'!A:A,D737)+COUNTIF('June 2022'!A:A,D737)+COUNTIF('July 2022'!A:A,D737)+COUNTIF('Aug 2022'!A:A,D737)+COUNTIF('Sep 2022'!A:A,D737)+COUNTIF('Oct 2022'!A:A,D737)+COUNTIF('Dec 2022'!A:A,D737)</f>
        <v>0</v>
      </c>
      <c r="U737" t="str">
        <f>VLOOKUP(Q737,'Capital Lookup'!A:B,2,FALSE)</f>
        <v>No</v>
      </c>
      <c r="V737" s="2">
        <f>IFERROR(VLOOKUP(LEFT(F737,10),'Find Purchase Orders'!B:J,9,FALSE),"")</f>
        <v>44614</v>
      </c>
      <c r="W737" s="25" t="s">
        <v>7261</v>
      </c>
    </row>
    <row r="738" spans="1:23" hidden="1">
      <c r="A738" s="25" t="s">
        <v>7269</v>
      </c>
      <c r="B738" s="25" t="s">
        <v>7939</v>
      </c>
      <c r="C738" s="25" t="s">
        <v>7271</v>
      </c>
      <c r="D738" s="25" t="s">
        <v>9477</v>
      </c>
      <c r="E738" s="25" t="s">
        <v>7492</v>
      </c>
      <c r="F738" s="25" t="s">
        <v>9478</v>
      </c>
      <c r="G738" s="25" t="s">
        <v>9479</v>
      </c>
      <c r="H738" s="21">
        <v>13871.88</v>
      </c>
      <c r="I738" s="25" t="s">
        <v>7296</v>
      </c>
      <c r="J738" s="25" t="s">
        <v>7288</v>
      </c>
      <c r="K738" s="25" t="s">
        <v>7495</v>
      </c>
      <c r="L738" s="25" t="s">
        <v>7808</v>
      </c>
      <c r="M738" s="21">
        <v>13871.88</v>
      </c>
      <c r="N738" s="21">
        <v>13984.88</v>
      </c>
      <c r="O738" s="21">
        <v>-113</v>
      </c>
      <c r="P738" s="21">
        <v>13871.88</v>
      </c>
      <c r="Q738" s="25" t="s">
        <v>7941</v>
      </c>
      <c r="R738" s="1" t="str">
        <f t="shared" si="12"/>
        <v>ST10177</v>
      </c>
      <c r="S738" t="str">
        <f>VLOOKUP(R738,Data!$C$2:$D$261,2,0)</f>
        <v>Hillside Manor</v>
      </c>
      <c r="T738">
        <f>COUNTIF('Feb 2022'!A:A,D738)+COUNTIF('Mar 2022'!A:A,D738)+COUNTIF('Apr 2022'!A:A,D738)+COUNTIF('May 2022'!A:A,D738)+COUNTIF('June 2022'!A:A,D738)+COUNTIF('July 2022'!A:A,D738)+COUNTIF('Aug 2022'!A:A,D738)+COUNTIF('Sep 2022'!A:A,D738)+COUNTIF('Oct 2022'!A:A,D738)+COUNTIF('Dec 2022'!A:A,D738)</f>
        <v>0</v>
      </c>
      <c r="U738" t="str">
        <f>VLOOKUP(Q738,'Capital Lookup'!A:B,2,FALSE)</f>
        <v>Yes</v>
      </c>
      <c r="V738" s="2">
        <f>IFERROR(VLOOKUP(LEFT(F738,10),'Find Purchase Orders'!B:J,9,FALSE),"")</f>
        <v>44610</v>
      </c>
      <c r="W738" s="25" t="s">
        <v>7261</v>
      </c>
    </row>
    <row r="739" spans="1:23" hidden="1">
      <c r="A739" s="25" t="s">
        <v>7269</v>
      </c>
      <c r="B739" s="25" t="s">
        <v>7615</v>
      </c>
      <c r="C739" s="25"/>
      <c r="D739" s="25" t="s">
        <v>9480</v>
      </c>
      <c r="E739" s="25" t="s">
        <v>7492</v>
      </c>
      <c r="F739" s="25" t="s">
        <v>9481</v>
      </c>
      <c r="G739" s="25" t="s">
        <v>9482</v>
      </c>
      <c r="H739" s="21">
        <v>20807.82</v>
      </c>
      <c r="I739" s="25" t="s">
        <v>7296</v>
      </c>
      <c r="J739" s="25" t="s">
        <v>7288</v>
      </c>
      <c r="K739" s="25" t="s">
        <v>7495</v>
      </c>
      <c r="L739" s="25" t="s">
        <v>7808</v>
      </c>
      <c r="M739" s="21">
        <v>20807.82</v>
      </c>
      <c r="N739" s="21">
        <v>20920.82</v>
      </c>
      <c r="O739" s="21">
        <v>-113</v>
      </c>
      <c r="P739" s="21">
        <v>20807.82</v>
      </c>
      <c r="Q739" s="25" t="s">
        <v>7943</v>
      </c>
      <c r="R739" s="1" t="str">
        <f t="shared" si="12"/>
        <v>ST10334</v>
      </c>
      <c r="S739" t="str">
        <f>VLOOKUP(R739,Data!$C$2:$D$261,2,0)</f>
        <v>Humber Valley Terrace</v>
      </c>
      <c r="T739">
        <f>COUNTIF('Feb 2022'!A:A,D739)+COUNTIF('Mar 2022'!A:A,D739)+COUNTIF('Apr 2022'!A:A,D739)+COUNTIF('May 2022'!A:A,D739)+COUNTIF('June 2022'!A:A,D739)+COUNTIF('July 2022'!A:A,D739)+COUNTIF('Aug 2022'!A:A,D739)+COUNTIF('Sep 2022'!A:A,D739)+COUNTIF('Oct 2022'!A:A,D739)+COUNTIF('Dec 2022'!A:A,D739)</f>
        <v>0</v>
      </c>
      <c r="U739" t="str">
        <f>VLOOKUP(Q739,'Capital Lookup'!A:B,2,FALSE)</f>
        <v>Yes</v>
      </c>
      <c r="V739" s="2">
        <f>IFERROR(VLOOKUP(LEFT(F739,10),'Find Purchase Orders'!B:J,9,FALSE),"")</f>
        <v>44609</v>
      </c>
      <c r="W739" s="25" t="s">
        <v>7261</v>
      </c>
    </row>
    <row r="740" spans="1:23" hidden="1">
      <c r="A740" s="25" t="s">
        <v>7261</v>
      </c>
      <c r="B740" s="25" t="s">
        <v>7662</v>
      </c>
      <c r="C740" s="25" t="s">
        <v>7264</v>
      </c>
      <c r="D740" s="25" t="s">
        <v>9483</v>
      </c>
      <c r="E740" s="25" t="s">
        <v>8423</v>
      </c>
      <c r="H740" s="21">
        <v>2795.38</v>
      </c>
      <c r="I740" s="25" t="s">
        <v>7257</v>
      </c>
      <c r="K740" s="25" t="s">
        <v>7579</v>
      </c>
      <c r="L740" s="25" t="s">
        <v>8647</v>
      </c>
      <c r="M740" s="22">
        <v>0</v>
      </c>
      <c r="N740" s="22">
        <v>0</v>
      </c>
      <c r="O740" s="21">
        <v>0</v>
      </c>
      <c r="P740" s="21">
        <v>299.5</v>
      </c>
      <c r="Q740" s="25"/>
      <c r="R740" s="1" t="str">
        <f t="shared" si="12"/>
        <v>ST10055</v>
      </c>
      <c r="S740" t="str">
        <f>VLOOKUP(R740,Data!$C$2:$D$261,2,0)</f>
        <v>Hollyburn House</v>
      </c>
      <c r="T740">
        <f>COUNTIF('Feb 2022'!A:A,D740)+COUNTIF('Mar 2022'!A:A,D740)+COUNTIF('Apr 2022'!A:A,D740)+COUNTIF('May 2022'!A:A,D740)+COUNTIF('June 2022'!A:A,D740)+COUNTIF('July 2022'!A:A,D740)+COUNTIF('Aug 2022'!A:A,D740)+COUNTIF('Sep 2022'!A:A,D740)+COUNTIF('Oct 2022'!A:A,D740)+COUNTIF('Dec 2022'!A:A,D740)</f>
        <v>0</v>
      </c>
      <c r="U740" t="e">
        <f>VLOOKUP(Q740,'Capital Lookup'!A:B,2,FALSE)</f>
        <v>#N/A</v>
      </c>
      <c r="V740" s="2" t="str">
        <f>IFERROR(VLOOKUP(LEFT(F740,10),'Find Purchase Orders'!B:J,9,FALSE),"")</f>
        <v/>
      </c>
      <c r="W740" s="25" t="s">
        <v>7261</v>
      </c>
    </row>
    <row r="741" spans="1:23" hidden="1">
      <c r="A741" s="25" t="s">
        <v>7261</v>
      </c>
      <c r="B741" s="25" t="s">
        <v>7662</v>
      </c>
      <c r="C741" s="25" t="s">
        <v>7264</v>
      </c>
      <c r="D741" s="25" t="s">
        <v>9483</v>
      </c>
      <c r="E741" s="25" t="s">
        <v>8423</v>
      </c>
      <c r="H741" s="21">
        <v>644</v>
      </c>
      <c r="I741" s="25" t="s">
        <v>7257</v>
      </c>
      <c r="K741" s="25" t="s">
        <v>7579</v>
      </c>
      <c r="L741" s="25" t="s">
        <v>8647</v>
      </c>
      <c r="M741" s="22">
        <v>0</v>
      </c>
      <c r="N741" s="22">
        <v>0</v>
      </c>
      <c r="O741" s="21">
        <v>0</v>
      </c>
      <c r="P741" s="21">
        <v>69</v>
      </c>
      <c r="Q741" s="25"/>
      <c r="R741" s="1" t="str">
        <f t="shared" si="12"/>
        <v>ST10055</v>
      </c>
      <c r="S741" t="str">
        <f>VLOOKUP(R741,Data!$C$2:$D$261,2,0)</f>
        <v>Hollyburn House</v>
      </c>
      <c r="T741">
        <f>COUNTIF('Feb 2022'!A:A,D741)+COUNTIF('Mar 2022'!A:A,D741)+COUNTIF('Apr 2022'!A:A,D741)+COUNTIF('May 2022'!A:A,D741)+COUNTIF('June 2022'!A:A,D741)+COUNTIF('July 2022'!A:A,D741)+COUNTIF('Aug 2022'!A:A,D741)+COUNTIF('Sep 2022'!A:A,D741)+COUNTIF('Oct 2022'!A:A,D741)+COUNTIF('Dec 2022'!A:A,D741)</f>
        <v>0</v>
      </c>
      <c r="U741" t="e">
        <f>VLOOKUP(Q741,'Capital Lookup'!A:B,2,FALSE)</f>
        <v>#N/A</v>
      </c>
      <c r="V741" s="2" t="str">
        <f>IFERROR(VLOOKUP(LEFT(F741,10),'Find Purchase Orders'!B:J,9,FALSE),"")</f>
        <v/>
      </c>
      <c r="W741" s="25" t="s">
        <v>7261</v>
      </c>
    </row>
    <row r="742" spans="1:23" hidden="1">
      <c r="A742" s="25" t="s">
        <v>8607</v>
      </c>
      <c r="B742" s="25" t="s">
        <v>9044</v>
      </c>
      <c r="C742" s="25"/>
      <c r="D742" s="25" t="s">
        <v>9484</v>
      </c>
      <c r="E742" s="25" t="s">
        <v>9046</v>
      </c>
      <c r="F742" s="25" t="s">
        <v>9485</v>
      </c>
      <c r="G742" s="25" t="s">
        <v>9486</v>
      </c>
      <c r="H742" s="21">
        <v>2203.5</v>
      </c>
      <c r="I742" s="25" t="s">
        <v>7296</v>
      </c>
      <c r="J742" s="25" t="s">
        <v>7288</v>
      </c>
      <c r="K742" s="25" t="s">
        <v>7289</v>
      </c>
      <c r="L742" s="25" t="s">
        <v>7259</v>
      </c>
      <c r="M742" s="21">
        <v>2203.5</v>
      </c>
      <c r="N742" s="21">
        <v>2203.5</v>
      </c>
      <c r="O742" s="21">
        <v>0</v>
      </c>
      <c r="P742" s="21">
        <v>2203.5</v>
      </c>
      <c r="Q742" s="25" t="s">
        <v>9049</v>
      </c>
      <c r="R742" s="1" t="str">
        <f t="shared" si="12"/>
        <v>ST10398</v>
      </c>
      <c r="S742" t="e">
        <f>VLOOKUP(R742,Data!$C$2:$D$261,2,0)</f>
        <v>#N/A</v>
      </c>
      <c r="T742">
        <f>COUNTIF('Feb 2022'!A:A,D742)+COUNTIF('Mar 2022'!A:A,D742)+COUNTIF('Apr 2022'!A:A,D742)+COUNTIF('May 2022'!A:A,D742)+COUNTIF('June 2022'!A:A,D742)+COUNTIF('July 2022'!A:A,D742)+COUNTIF('Aug 2022'!A:A,D742)+COUNTIF('Sep 2022'!A:A,D742)+COUNTIF('Oct 2022'!A:A,D742)+COUNTIF('Dec 2022'!A:A,D742)</f>
        <v>0</v>
      </c>
      <c r="U742" t="str">
        <f>VLOOKUP(Q742,'Capital Lookup'!A:B,2,FALSE)</f>
        <v>Yes</v>
      </c>
      <c r="V742" s="2">
        <f>IFERROR(VLOOKUP(LEFT(F742,10),'Find Purchase Orders'!B:J,9,FALSE),"")</f>
        <v>44611</v>
      </c>
      <c r="W742" s="25" t="s">
        <v>7261</v>
      </c>
    </row>
    <row r="743" spans="1:23" hidden="1">
      <c r="A743" s="25" t="s">
        <v>8607</v>
      </c>
      <c r="B743" s="25" t="s">
        <v>9044</v>
      </c>
      <c r="C743" s="25"/>
      <c r="D743" s="25" t="s">
        <v>9484</v>
      </c>
      <c r="E743" s="25" t="s">
        <v>9046</v>
      </c>
      <c r="F743" s="25" t="s">
        <v>9487</v>
      </c>
      <c r="G743" s="25" t="s">
        <v>9488</v>
      </c>
      <c r="H743" s="21">
        <v>791</v>
      </c>
      <c r="I743" s="25" t="s">
        <v>7296</v>
      </c>
      <c r="J743" s="25" t="s">
        <v>7288</v>
      </c>
      <c r="K743" s="25" t="s">
        <v>7289</v>
      </c>
      <c r="L743" s="25" t="s">
        <v>7259</v>
      </c>
      <c r="M743" s="21">
        <v>791</v>
      </c>
      <c r="N743" s="22">
        <v>0</v>
      </c>
      <c r="O743" s="21">
        <v>791</v>
      </c>
      <c r="P743" s="21">
        <v>791</v>
      </c>
      <c r="Q743" s="25" t="s">
        <v>9049</v>
      </c>
      <c r="R743" s="1" t="str">
        <f t="shared" si="12"/>
        <v>ST10398</v>
      </c>
      <c r="S743" t="e">
        <f>VLOOKUP(R743,Data!$C$2:$D$261,2,0)</f>
        <v>#N/A</v>
      </c>
      <c r="T743">
        <f>COUNTIF('Feb 2022'!A:A,D743)+COUNTIF('Mar 2022'!A:A,D743)+COUNTIF('Apr 2022'!A:A,D743)+COUNTIF('May 2022'!A:A,D743)+COUNTIF('June 2022'!A:A,D743)+COUNTIF('July 2022'!A:A,D743)+COUNTIF('Aug 2022'!A:A,D743)+COUNTIF('Sep 2022'!A:A,D743)+COUNTIF('Oct 2022'!A:A,D743)+COUNTIF('Dec 2022'!A:A,D743)</f>
        <v>0</v>
      </c>
      <c r="U743" t="str">
        <f>VLOOKUP(Q743,'Capital Lookup'!A:B,2,FALSE)</f>
        <v>Yes</v>
      </c>
      <c r="V743" s="2">
        <f>IFERROR(VLOOKUP(LEFT(F743,10),'Find Purchase Orders'!B:J,9,FALSE),"")</f>
        <v>44611</v>
      </c>
      <c r="W743" s="25" t="s">
        <v>7261</v>
      </c>
    </row>
    <row r="744" spans="1:23" hidden="1">
      <c r="A744" s="25" t="s">
        <v>7252</v>
      </c>
      <c r="B744" s="25" t="s">
        <v>7574</v>
      </c>
      <c r="C744" s="25" t="s">
        <v>7254</v>
      </c>
      <c r="D744" s="25" t="s">
        <v>1333</v>
      </c>
      <c r="E744" s="25" t="s">
        <v>7576</v>
      </c>
      <c r="F744" s="25" t="s">
        <v>9489</v>
      </c>
      <c r="G744" s="25" t="s">
        <v>9490</v>
      </c>
      <c r="H744" s="21">
        <v>16942.810000000001</v>
      </c>
      <c r="I744" s="25" t="s">
        <v>7296</v>
      </c>
      <c r="J744" s="25" t="s">
        <v>7288</v>
      </c>
      <c r="K744" s="25" t="s">
        <v>7495</v>
      </c>
      <c r="L744" s="25" t="s">
        <v>7517</v>
      </c>
      <c r="M744" s="21">
        <v>16942.810000000001</v>
      </c>
      <c r="N744" s="21">
        <v>16931.509999999998</v>
      </c>
      <c r="O744" s="21">
        <v>11.3</v>
      </c>
      <c r="P744" s="21">
        <v>16942.810000000001</v>
      </c>
      <c r="Q744" s="25" t="s">
        <v>9491</v>
      </c>
      <c r="R744" s="1" t="str">
        <f t="shared" si="12"/>
        <v>ST10039</v>
      </c>
      <c r="S744" t="str">
        <f>VLOOKUP(R744,Data!$C$2:$D$261,2,0)</f>
        <v>Barrhaven</v>
      </c>
      <c r="T744">
        <f>COUNTIF('Feb 2022'!A:A,D744)+COUNTIF('Mar 2022'!A:A,D744)+COUNTIF('Apr 2022'!A:A,D744)+COUNTIF('May 2022'!A:A,D744)+COUNTIF('June 2022'!A:A,D744)+COUNTIF('July 2022'!A:A,D744)+COUNTIF('Aug 2022'!A:A,D744)+COUNTIF('Sep 2022'!A:A,D744)+COUNTIF('Oct 2022'!A:A,D744)+COUNTIF('Dec 2022'!A:A,D744)</f>
        <v>1</v>
      </c>
      <c r="U744" t="str">
        <f>VLOOKUP(Q744,'Capital Lookup'!A:B,2,FALSE)</f>
        <v>No</v>
      </c>
      <c r="V744" s="2">
        <f>IFERROR(VLOOKUP(LEFT(F744,10),'Find Purchase Orders'!B:J,9,FALSE),"")</f>
        <v>44609</v>
      </c>
      <c r="W744" s="25" t="s">
        <v>7261</v>
      </c>
    </row>
    <row r="745" spans="1:23" hidden="1">
      <c r="A745" s="25" t="s">
        <v>7261</v>
      </c>
      <c r="B745" s="25" t="s">
        <v>9405</v>
      </c>
      <c r="C745" s="25" t="s">
        <v>7282</v>
      </c>
      <c r="D745" s="25" t="s">
        <v>1334</v>
      </c>
      <c r="E745" s="25" t="s">
        <v>7576</v>
      </c>
      <c r="F745" s="25" t="s">
        <v>9492</v>
      </c>
      <c r="G745" s="25" t="s">
        <v>9493</v>
      </c>
      <c r="H745" s="21">
        <v>2939.36</v>
      </c>
      <c r="I745" s="25" t="s">
        <v>7296</v>
      </c>
      <c r="J745" s="25" t="s">
        <v>7288</v>
      </c>
      <c r="K745" s="25" t="s">
        <v>7495</v>
      </c>
      <c r="L745" s="25" t="s">
        <v>8097</v>
      </c>
      <c r="M745" s="21">
        <v>2939.36</v>
      </c>
      <c r="N745" s="21">
        <v>2939.36</v>
      </c>
      <c r="O745" s="21">
        <v>0</v>
      </c>
      <c r="P745" s="21">
        <v>2939.36</v>
      </c>
      <c r="Q745" s="25" t="s">
        <v>9494</v>
      </c>
      <c r="R745" s="1" t="str">
        <f t="shared" si="12"/>
        <v>ST10035</v>
      </c>
      <c r="S745" t="str">
        <f>VLOOKUP(R745,Data!$C$2:$D$261,2,0)</f>
        <v>The Westwood</v>
      </c>
      <c r="T745">
        <f>COUNTIF('Feb 2022'!A:A,D745)+COUNTIF('Mar 2022'!A:A,D745)+COUNTIF('Apr 2022'!A:A,D745)+COUNTIF('May 2022'!A:A,D745)+COUNTIF('June 2022'!A:A,D745)+COUNTIF('July 2022'!A:A,D745)+COUNTIF('Aug 2022'!A:A,D745)+COUNTIF('Sep 2022'!A:A,D745)+COUNTIF('Oct 2022'!A:A,D745)+COUNTIF('Dec 2022'!A:A,D745)</f>
        <v>1</v>
      </c>
      <c r="U745" t="str">
        <f>VLOOKUP(Q745,'Capital Lookup'!A:B,2,FALSE)</f>
        <v>No</v>
      </c>
      <c r="V745" s="2">
        <f>IFERROR(VLOOKUP(LEFT(F745,10),'Find Purchase Orders'!B:J,9,FALSE),"")</f>
        <v>44609</v>
      </c>
      <c r="W745" s="25" t="s">
        <v>7261</v>
      </c>
    </row>
    <row r="746" spans="1:23" hidden="1">
      <c r="A746" s="25" t="s">
        <v>7261</v>
      </c>
      <c r="B746" s="25" t="s">
        <v>9405</v>
      </c>
      <c r="C746" s="25" t="s">
        <v>7282</v>
      </c>
      <c r="D746" s="25" t="s">
        <v>1335</v>
      </c>
      <c r="E746" s="25" t="s">
        <v>7576</v>
      </c>
      <c r="F746" s="25" t="s">
        <v>9495</v>
      </c>
      <c r="G746" s="25" t="s">
        <v>9496</v>
      </c>
      <c r="H746" s="21">
        <v>1937.95</v>
      </c>
      <c r="I746" s="25" t="s">
        <v>7296</v>
      </c>
      <c r="J746" s="25" t="s">
        <v>7288</v>
      </c>
      <c r="K746" s="25" t="s">
        <v>9497</v>
      </c>
      <c r="L746" s="25" t="s">
        <v>9498</v>
      </c>
      <c r="M746" s="21">
        <v>1937.95</v>
      </c>
      <c r="N746" s="21">
        <v>1937.95</v>
      </c>
      <c r="O746" s="21">
        <v>0</v>
      </c>
      <c r="P746" s="21">
        <v>1937.95</v>
      </c>
      <c r="Q746" s="25" t="s">
        <v>9499</v>
      </c>
      <c r="R746" s="1" t="str">
        <f t="shared" si="12"/>
        <v>ST10035</v>
      </c>
      <c r="S746" t="str">
        <f>VLOOKUP(R746,Data!$C$2:$D$261,2,0)</f>
        <v>The Westwood</v>
      </c>
      <c r="T746">
        <f>COUNTIF('Feb 2022'!A:A,D746)+COUNTIF('Mar 2022'!A:A,D746)+COUNTIF('Apr 2022'!A:A,D746)+COUNTIF('May 2022'!A:A,D746)+COUNTIF('June 2022'!A:A,D746)+COUNTIF('July 2022'!A:A,D746)+COUNTIF('Aug 2022'!A:A,D746)+COUNTIF('Sep 2022'!A:A,D746)+COUNTIF('Oct 2022'!A:A,D746)+COUNTIF('Dec 2022'!A:A,D746)</f>
        <v>1</v>
      </c>
      <c r="U746" t="str">
        <f>VLOOKUP(Q746,'Capital Lookup'!A:B,2,FALSE)</f>
        <v>No</v>
      </c>
      <c r="V746" s="2">
        <f>IFERROR(VLOOKUP(LEFT(F746,10),'Find Purchase Orders'!B:J,9,FALSE),"")</f>
        <v>44609</v>
      </c>
      <c r="W746" s="25" t="s">
        <v>7261</v>
      </c>
    </row>
    <row r="747" spans="1:23" hidden="1">
      <c r="A747" s="25" t="s">
        <v>7261</v>
      </c>
      <c r="B747" s="25" t="s">
        <v>8108</v>
      </c>
      <c r="C747" s="25" t="s">
        <v>7264</v>
      </c>
      <c r="D747" s="25" t="s">
        <v>1336</v>
      </c>
      <c r="E747" s="25" t="s">
        <v>7576</v>
      </c>
      <c r="F747" s="25" t="s">
        <v>9500</v>
      </c>
      <c r="G747" s="25" t="s">
        <v>9501</v>
      </c>
      <c r="H747" s="21">
        <v>910.89</v>
      </c>
      <c r="I747" s="25" t="s">
        <v>7296</v>
      </c>
      <c r="J747" s="25" t="s">
        <v>7288</v>
      </c>
      <c r="K747" s="25" t="s">
        <v>7495</v>
      </c>
      <c r="L747" s="25" t="s">
        <v>8097</v>
      </c>
      <c r="M747" s="21">
        <v>910.89</v>
      </c>
      <c r="N747" s="21">
        <v>910.89</v>
      </c>
      <c r="O747" s="21">
        <v>0</v>
      </c>
      <c r="P747" s="21">
        <v>910.89</v>
      </c>
      <c r="Q747" s="25" t="s">
        <v>9502</v>
      </c>
      <c r="R747" s="1" t="str">
        <f t="shared" si="12"/>
        <v>ST10049</v>
      </c>
      <c r="S747" t="str">
        <f>VLOOKUP(R747,Data!$C$2:$D$261,2,0)</f>
        <v>Colonel By</v>
      </c>
      <c r="T747">
        <f>COUNTIF('Feb 2022'!A:A,D747)+COUNTIF('Mar 2022'!A:A,D747)+COUNTIF('Apr 2022'!A:A,D747)+COUNTIF('May 2022'!A:A,D747)+COUNTIF('June 2022'!A:A,D747)+COUNTIF('July 2022'!A:A,D747)+COUNTIF('Aug 2022'!A:A,D747)+COUNTIF('Sep 2022'!A:A,D747)+COUNTIF('Oct 2022'!A:A,D747)+COUNTIF('Dec 2022'!A:A,D747)</f>
        <v>1</v>
      </c>
      <c r="U747" t="str">
        <f>VLOOKUP(Q747,'Capital Lookup'!A:B,2,FALSE)</f>
        <v>No</v>
      </c>
      <c r="V747" s="2">
        <f>IFERROR(VLOOKUP(LEFT(F747,10),'Find Purchase Orders'!B:J,9,FALSE),"")</f>
        <v>44609</v>
      </c>
      <c r="W747" s="25" t="s">
        <v>7261</v>
      </c>
    </row>
    <row r="748" spans="1:23" hidden="1">
      <c r="A748" s="25" t="s">
        <v>7252</v>
      </c>
      <c r="B748" s="25" t="s">
        <v>7524</v>
      </c>
      <c r="C748" s="25" t="s">
        <v>7254</v>
      </c>
      <c r="D748" s="25" t="s">
        <v>1337</v>
      </c>
      <c r="E748" s="25" t="s">
        <v>7576</v>
      </c>
      <c r="F748" s="25" t="s">
        <v>9503</v>
      </c>
      <c r="G748" s="25" t="s">
        <v>9504</v>
      </c>
      <c r="H748" s="21">
        <v>2090.5</v>
      </c>
      <c r="I748" s="25" t="s">
        <v>7296</v>
      </c>
      <c r="J748" s="25" t="s">
        <v>7288</v>
      </c>
      <c r="K748" s="25" t="s">
        <v>7733</v>
      </c>
      <c r="L748" s="25" t="s">
        <v>7734</v>
      </c>
      <c r="M748" s="21">
        <v>2090.5</v>
      </c>
      <c r="N748" s="21">
        <v>2386.2199999999998</v>
      </c>
      <c r="O748" s="21">
        <v>-295.72000000000003</v>
      </c>
      <c r="P748" s="21">
        <v>2090.5</v>
      </c>
      <c r="Q748" s="25" t="s">
        <v>9505</v>
      </c>
      <c r="R748" s="1" t="str">
        <f t="shared" si="12"/>
        <v>ST10041</v>
      </c>
      <c r="S748" t="str">
        <f>VLOOKUP(R748,Data!$C$2:$D$261,2,0)</f>
        <v>Prince of Wales</v>
      </c>
      <c r="T748">
        <f>COUNTIF('Feb 2022'!A:A,D748)+COUNTIF('Mar 2022'!A:A,D748)+COUNTIF('Apr 2022'!A:A,D748)+COUNTIF('May 2022'!A:A,D748)+COUNTIF('June 2022'!A:A,D748)+COUNTIF('July 2022'!A:A,D748)+COUNTIF('Aug 2022'!A:A,D748)+COUNTIF('Sep 2022'!A:A,D748)+COUNTIF('Oct 2022'!A:A,D748)+COUNTIF('Dec 2022'!A:A,D748)</f>
        <v>1</v>
      </c>
      <c r="U748" t="str">
        <f>VLOOKUP(Q748,'Capital Lookup'!A:B,2,FALSE)</f>
        <v>No</v>
      </c>
      <c r="V748" s="2">
        <f>IFERROR(VLOOKUP(LEFT(F748,10),'Find Purchase Orders'!B:J,9,FALSE),"")</f>
        <v>44610</v>
      </c>
      <c r="W748" s="25" t="s">
        <v>7261</v>
      </c>
    </row>
    <row r="749" spans="1:23" hidden="1">
      <c r="A749" s="25" t="s">
        <v>7478</v>
      </c>
      <c r="B749" s="25" t="s">
        <v>9506</v>
      </c>
      <c r="C749" s="25" t="s">
        <v>8058</v>
      </c>
      <c r="D749" s="25" t="s">
        <v>1338</v>
      </c>
      <c r="E749" s="25" t="s">
        <v>8443</v>
      </c>
      <c r="F749" s="25" t="s">
        <v>9507</v>
      </c>
      <c r="G749" s="25" t="s">
        <v>9508</v>
      </c>
      <c r="H749" s="21">
        <v>17955</v>
      </c>
      <c r="I749" s="25" t="s">
        <v>7296</v>
      </c>
      <c r="J749" s="25" t="s">
        <v>7288</v>
      </c>
      <c r="K749" s="25" t="s">
        <v>7495</v>
      </c>
      <c r="L749" s="25" t="s">
        <v>8097</v>
      </c>
      <c r="M749" s="21">
        <v>17955</v>
      </c>
      <c r="N749" s="21">
        <v>17955</v>
      </c>
      <c r="O749" s="21">
        <v>0</v>
      </c>
      <c r="P749" s="21">
        <v>17955</v>
      </c>
      <c r="Q749" s="25" t="s">
        <v>9509</v>
      </c>
      <c r="R749" s="1" t="str">
        <f t="shared" si="12"/>
        <v>ST10208</v>
      </c>
      <c r="S749" t="str">
        <f>VLOOKUP(R749,Data!$C$2:$D$261,2,0)</f>
        <v>Royal City Manor</v>
      </c>
      <c r="T749">
        <f>COUNTIF('Feb 2022'!A:A,D749)+COUNTIF('Mar 2022'!A:A,D749)+COUNTIF('Apr 2022'!A:A,D749)+COUNTIF('May 2022'!A:A,D749)+COUNTIF('June 2022'!A:A,D749)+COUNTIF('July 2022'!A:A,D749)+COUNTIF('Aug 2022'!A:A,D749)+COUNTIF('Sep 2022'!A:A,D749)+COUNTIF('Oct 2022'!A:A,D749)+COUNTIF('Dec 2022'!A:A,D749)</f>
        <v>1</v>
      </c>
      <c r="U749" t="str">
        <f>VLOOKUP(Q749,'Capital Lookup'!A:B,2,FALSE)</f>
        <v>No</v>
      </c>
      <c r="V749" s="2">
        <f>IFERROR(VLOOKUP(LEFT(F749,10),'Find Purchase Orders'!B:J,9,FALSE),"")</f>
        <v>44614</v>
      </c>
      <c r="W749" s="25" t="s">
        <v>7261</v>
      </c>
    </row>
    <row r="750" spans="1:23" hidden="1">
      <c r="A750" s="25" t="s">
        <v>7261</v>
      </c>
      <c r="B750" s="25" t="s">
        <v>7662</v>
      </c>
      <c r="C750" s="25" t="s">
        <v>7264</v>
      </c>
      <c r="D750" s="25" t="s">
        <v>1339</v>
      </c>
      <c r="E750" s="25" t="s">
        <v>8423</v>
      </c>
      <c r="F750" s="25" t="s">
        <v>9510</v>
      </c>
      <c r="G750" s="25" t="s">
        <v>8574</v>
      </c>
      <c r="H750" s="21">
        <v>4237.8</v>
      </c>
      <c r="I750" s="25" t="s">
        <v>7296</v>
      </c>
      <c r="J750" s="25" t="s">
        <v>7288</v>
      </c>
      <c r="K750" s="25" t="s">
        <v>7262</v>
      </c>
      <c r="L750" s="25" t="s">
        <v>7259</v>
      </c>
      <c r="M750" s="21">
        <v>4237.8</v>
      </c>
      <c r="N750" s="21">
        <v>4237.8</v>
      </c>
      <c r="O750" s="21">
        <v>0</v>
      </c>
      <c r="P750" s="21">
        <v>4237.8</v>
      </c>
      <c r="Q750" s="25" t="s">
        <v>8426</v>
      </c>
      <c r="R750" s="1" t="str">
        <f t="shared" si="12"/>
        <v>ST10055</v>
      </c>
      <c r="S750" t="str">
        <f>VLOOKUP(R750,Data!$C$2:$D$261,2,0)</f>
        <v>Hollyburn House</v>
      </c>
      <c r="T750">
        <f>COUNTIF('Feb 2022'!A:A,D750)+COUNTIF('Mar 2022'!A:A,D750)+COUNTIF('Apr 2022'!A:A,D750)+COUNTIF('May 2022'!A:A,D750)+COUNTIF('June 2022'!A:A,D750)+COUNTIF('July 2022'!A:A,D750)+COUNTIF('Aug 2022'!A:A,D750)+COUNTIF('Sep 2022'!A:A,D750)+COUNTIF('Oct 2022'!A:A,D750)+COUNTIF('Dec 2022'!A:A,D750)</f>
        <v>1</v>
      </c>
      <c r="U750" t="str">
        <f>VLOOKUP(Q750,'Capital Lookup'!A:B,2,FALSE)</f>
        <v>No</v>
      </c>
      <c r="V750" s="2">
        <f>IFERROR(VLOOKUP(LEFT(F750,10),'Find Purchase Orders'!B:J,9,FALSE),"")</f>
        <v>44611</v>
      </c>
      <c r="W750" s="25" t="s">
        <v>7261</v>
      </c>
    </row>
    <row r="751" spans="1:23" hidden="1">
      <c r="A751" s="25" t="s">
        <v>7261</v>
      </c>
      <c r="B751" s="25" t="s">
        <v>7662</v>
      </c>
      <c r="C751" s="25" t="s">
        <v>7264</v>
      </c>
      <c r="D751" s="25" t="s">
        <v>1339</v>
      </c>
      <c r="E751" s="25" t="s">
        <v>8423</v>
      </c>
      <c r="F751" s="25" t="s">
        <v>9511</v>
      </c>
      <c r="G751" s="25" t="s">
        <v>9512</v>
      </c>
      <c r="H751" s="21">
        <v>971.25</v>
      </c>
      <c r="I751" s="25" t="s">
        <v>7296</v>
      </c>
      <c r="J751" s="25" t="s">
        <v>7288</v>
      </c>
      <c r="K751" s="25" t="s">
        <v>7262</v>
      </c>
      <c r="L751" s="25" t="s">
        <v>7259</v>
      </c>
      <c r="M751" s="21">
        <v>971.25</v>
      </c>
      <c r="N751" s="21">
        <v>971.25</v>
      </c>
      <c r="O751" s="21">
        <v>0</v>
      </c>
      <c r="P751" s="21">
        <v>971.25</v>
      </c>
      <c r="Q751" s="25" t="s">
        <v>8426</v>
      </c>
      <c r="R751" s="1" t="str">
        <f t="shared" si="12"/>
        <v>ST10055</v>
      </c>
      <c r="S751" t="str">
        <f>VLOOKUP(R751,Data!$C$2:$D$261,2,0)</f>
        <v>Hollyburn House</v>
      </c>
      <c r="T751">
        <f>COUNTIF('Feb 2022'!A:A,D751)+COUNTIF('Mar 2022'!A:A,D751)+COUNTIF('Apr 2022'!A:A,D751)+COUNTIF('May 2022'!A:A,D751)+COUNTIF('June 2022'!A:A,D751)+COUNTIF('July 2022'!A:A,D751)+COUNTIF('Aug 2022'!A:A,D751)+COUNTIF('Sep 2022'!A:A,D751)+COUNTIF('Oct 2022'!A:A,D751)+COUNTIF('Dec 2022'!A:A,D751)</f>
        <v>1</v>
      </c>
      <c r="U751" t="str">
        <f>VLOOKUP(Q751,'Capital Lookup'!A:B,2,FALSE)</f>
        <v>No</v>
      </c>
      <c r="V751" s="2">
        <f>IFERROR(VLOOKUP(LEFT(F751,10),'Find Purchase Orders'!B:J,9,FALSE),"")</f>
        <v>44611</v>
      </c>
      <c r="W751" s="25" t="s">
        <v>7261</v>
      </c>
    </row>
    <row r="752" spans="1:23" hidden="1">
      <c r="A752" s="25" t="s">
        <v>7261</v>
      </c>
      <c r="B752" s="25" t="s">
        <v>7662</v>
      </c>
      <c r="C752" s="25" t="s">
        <v>7264</v>
      </c>
      <c r="D752" s="25" t="s">
        <v>1340</v>
      </c>
      <c r="E752" s="25" t="s">
        <v>8423</v>
      </c>
      <c r="F752" s="25" t="s">
        <v>9513</v>
      </c>
      <c r="G752" s="25" t="s">
        <v>9514</v>
      </c>
      <c r="H752" s="21">
        <v>1076.25</v>
      </c>
      <c r="I752" s="25" t="s">
        <v>7296</v>
      </c>
      <c r="J752" s="25" t="s">
        <v>7288</v>
      </c>
      <c r="K752" s="25" t="s">
        <v>7258</v>
      </c>
      <c r="L752" s="25" t="s">
        <v>7259</v>
      </c>
      <c r="M752" s="21">
        <v>1076.25</v>
      </c>
      <c r="N752" s="21">
        <v>1076.25</v>
      </c>
      <c r="O752" s="21">
        <v>0</v>
      </c>
      <c r="P752" s="21">
        <v>1076.25</v>
      </c>
      <c r="Q752" s="25" t="s">
        <v>8426</v>
      </c>
      <c r="R752" s="1" t="str">
        <f t="shared" si="12"/>
        <v>ST10055</v>
      </c>
      <c r="S752" t="str">
        <f>VLOOKUP(R752,Data!$C$2:$D$261,2,0)</f>
        <v>Hollyburn House</v>
      </c>
      <c r="T752">
        <f>COUNTIF('Feb 2022'!A:A,D752)+COUNTIF('Mar 2022'!A:A,D752)+COUNTIF('Apr 2022'!A:A,D752)+COUNTIF('May 2022'!A:A,D752)+COUNTIF('June 2022'!A:A,D752)+COUNTIF('July 2022'!A:A,D752)+COUNTIF('Aug 2022'!A:A,D752)+COUNTIF('Sep 2022'!A:A,D752)+COUNTIF('Oct 2022'!A:A,D752)+COUNTIF('Dec 2022'!A:A,D752)</f>
        <v>1</v>
      </c>
      <c r="U752" t="str">
        <f>VLOOKUP(Q752,'Capital Lookup'!A:B,2,FALSE)</f>
        <v>No</v>
      </c>
      <c r="V752" s="2">
        <f>IFERROR(VLOOKUP(LEFT(F752,10),'Find Purchase Orders'!B:J,9,FALSE),"")</f>
        <v>44613</v>
      </c>
      <c r="W752" s="25" t="s">
        <v>7261</v>
      </c>
    </row>
    <row r="753" spans="1:23" hidden="1">
      <c r="A753" s="25" t="s">
        <v>7261</v>
      </c>
      <c r="B753" s="25" t="s">
        <v>7662</v>
      </c>
      <c r="C753" s="25" t="s">
        <v>7264</v>
      </c>
      <c r="D753" s="25" t="s">
        <v>1340</v>
      </c>
      <c r="E753" s="25" t="s">
        <v>8423</v>
      </c>
      <c r="F753" s="25" t="s">
        <v>9515</v>
      </c>
      <c r="G753" s="25" t="s">
        <v>9516</v>
      </c>
      <c r="H753" s="21">
        <v>1312.5</v>
      </c>
      <c r="I753" s="25" t="s">
        <v>7296</v>
      </c>
      <c r="J753" s="25" t="s">
        <v>7288</v>
      </c>
      <c r="K753" s="25" t="s">
        <v>7258</v>
      </c>
      <c r="L753" s="25" t="s">
        <v>7259</v>
      </c>
      <c r="M753" s="21">
        <v>1312.5</v>
      </c>
      <c r="N753" s="21">
        <v>1312.5</v>
      </c>
      <c r="O753" s="21">
        <v>0</v>
      </c>
      <c r="P753" s="21">
        <v>1312.5</v>
      </c>
      <c r="Q753" s="25" t="s">
        <v>8426</v>
      </c>
      <c r="R753" s="1" t="str">
        <f t="shared" si="12"/>
        <v>ST10055</v>
      </c>
      <c r="S753" t="str">
        <f>VLOOKUP(R753,Data!$C$2:$D$261,2,0)</f>
        <v>Hollyburn House</v>
      </c>
      <c r="T753">
        <f>COUNTIF('Feb 2022'!A:A,D753)+COUNTIF('Mar 2022'!A:A,D753)+COUNTIF('Apr 2022'!A:A,D753)+COUNTIF('May 2022'!A:A,D753)+COUNTIF('June 2022'!A:A,D753)+COUNTIF('July 2022'!A:A,D753)+COUNTIF('Aug 2022'!A:A,D753)+COUNTIF('Sep 2022'!A:A,D753)+COUNTIF('Oct 2022'!A:A,D753)+COUNTIF('Dec 2022'!A:A,D753)</f>
        <v>1</v>
      </c>
      <c r="U753" t="str">
        <f>VLOOKUP(Q753,'Capital Lookup'!A:B,2,FALSE)</f>
        <v>No</v>
      </c>
      <c r="V753" s="2">
        <f>IFERROR(VLOOKUP(LEFT(F753,10),'Find Purchase Orders'!B:J,9,FALSE),"")</f>
        <v>44613</v>
      </c>
      <c r="W753" s="25" t="s">
        <v>7261</v>
      </c>
    </row>
    <row r="754" spans="1:23" hidden="1">
      <c r="A754" s="25" t="s">
        <v>7261</v>
      </c>
      <c r="B754" s="25" t="s">
        <v>7662</v>
      </c>
      <c r="C754" s="25" t="s">
        <v>7264</v>
      </c>
      <c r="D754" s="25" t="s">
        <v>1340</v>
      </c>
      <c r="E754" s="25" t="s">
        <v>8423</v>
      </c>
      <c r="F754" s="25" t="s">
        <v>9517</v>
      </c>
      <c r="G754" s="25" t="s">
        <v>9518</v>
      </c>
      <c r="H754" s="21">
        <v>28923.77</v>
      </c>
      <c r="I754" s="25" t="s">
        <v>7296</v>
      </c>
      <c r="J754" s="25" t="s">
        <v>7288</v>
      </c>
      <c r="K754" s="25" t="s">
        <v>7262</v>
      </c>
      <c r="L754" s="25" t="s">
        <v>7259</v>
      </c>
      <c r="M754" s="21">
        <v>28923.77</v>
      </c>
      <c r="N754" s="21">
        <v>28923.77</v>
      </c>
      <c r="O754" s="21">
        <v>0</v>
      </c>
      <c r="P754" s="21">
        <v>28923.77</v>
      </c>
      <c r="Q754" s="25" t="s">
        <v>8426</v>
      </c>
      <c r="R754" s="1" t="str">
        <f t="shared" si="12"/>
        <v>ST10055</v>
      </c>
      <c r="S754" t="str">
        <f>VLOOKUP(R754,Data!$C$2:$D$261,2,0)</f>
        <v>Hollyburn House</v>
      </c>
      <c r="T754">
        <f>COUNTIF('Feb 2022'!A:A,D754)+COUNTIF('Mar 2022'!A:A,D754)+COUNTIF('Apr 2022'!A:A,D754)+COUNTIF('May 2022'!A:A,D754)+COUNTIF('June 2022'!A:A,D754)+COUNTIF('July 2022'!A:A,D754)+COUNTIF('Aug 2022'!A:A,D754)+COUNTIF('Sep 2022'!A:A,D754)+COUNTIF('Oct 2022'!A:A,D754)+COUNTIF('Dec 2022'!A:A,D754)</f>
        <v>1</v>
      </c>
      <c r="U754" t="str">
        <f>VLOOKUP(Q754,'Capital Lookup'!A:B,2,FALSE)</f>
        <v>No</v>
      </c>
      <c r="V754" s="2">
        <f>IFERROR(VLOOKUP(LEFT(F754,10),'Find Purchase Orders'!B:J,9,FALSE),"")</f>
        <v>44613</v>
      </c>
      <c r="W754" s="25" t="s">
        <v>7261</v>
      </c>
    </row>
    <row r="755" spans="1:23" hidden="1">
      <c r="A755" s="25" t="s">
        <v>7261</v>
      </c>
      <c r="B755" s="25" t="s">
        <v>7662</v>
      </c>
      <c r="C755" s="25" t="s">
        <v>7264</v>
      </c>
      <c r="D755" s="25" t="s">
        <v>1340</v>
      </c>
      <c r="E755" s="25" t="s">
        <v>8423</v>
      </c>
      <c r="F755" s="25" t="s">
        <v>9519</v>
      </c>
      <c r="G755" s="25" t="s">
        <v>9520</v>
      </c>
      <c r="H755" s="21">
        <v>8573.25</v>
      </c>
      <c r="I755" s="25" t="s">
        <v>7296</v>
      </c>
      <c r="J755" s="25" t="s">
        <v>7288</v>
      </c>
      <c r="K755" s="25" t="s">
        <v>7262</v>
      </c>
      <c r="L755" s="25" t="s">
        <v>7259</v>
      </c>
      <c r="M755" s="21">
        <v>8573.25</v>
      </c>
      <c r="N755" s="21">
        <v>8573.25</v>
      </c>
      <c r="O755" s="21">
        <v>0</v>
      </c>
      <c r="P755" s="21">
        <v>8573.25</v>
      </c>
      <c r="Q755" s="25" t="s">
        <v>8426</v>
      </c>
      <c r="R755" s="1" t="str">
        <f t="shared" si="12"/>
        <v>ST10055</v>
      </c>
      <c r="S755" t="str">
        <f>VLOOKUP(R755,Data!$C$2:$D$261,2,0)</f>
        <v>Hollyburn House</v>
      </c>
      <c r="T755">
        <f>COUNTIF('Feb 2022'!A:A,D755)+COUNTIF('Mar 2022'!A:A,D755)+COUNTIF('Apr 2022'!A:A,D755)+COUNTIF('May 2022'!A:A,D755)+COUNTIF('June 2022'!A:A,D755)+COUNTIF('July 2022'!A:A,D755)+COUNTIF('Aug 2022'!A:A,D755)+COUNTIF('Sep 2022'!A:A,D755)+COUNTIF('Oct 2022'!A:A,D755)+COUNTIF('Dec 2022'!A:A,D755)</f>
        <v>1</v>
      </c>
      <c r="U755" t="str">
        <f>VLOOKUP(Q755,'Capital Lookup'!A:B,2,FALSE)</f>
        <v>No</v>
      </c>
      <c r="V755" s="2">
        <f>IFERROR(VLOOKUP(LEFT(F755,10),'Find Purchase Orders'!B:J,9,FALSE),"")</f>
        <v>44613</v>
      </c>
      <c r="W755" s="25" t="s">
        <v>7261</v>
      </c>
    </row>
    <row r="756" spans="1:23" hidden="1">
      <c r="A756" s="25" t="s">
        <v>7261</v>
      </c>
      <c r="B756" s="25" t="s">
        <v>7662</v>
      </c>
      <c r="C756" s="25" t="s">
        <v>7264</v>
      </c>
      <c r="D756" s="25" t="s">
        <v>1341</v>
      </c>
      <c r="E756" s="25" t="s">
        <v>8423</v>
      </c>
      <c r="F756" s="25" t="s">
        <v>9521</v>
      </c>
      <c r="G756" s="25" t="s">
        <v>9522</v>
      </c>
      <c r="H756" s="21">
        <v>1076.25</v>
      </c>
      <c r="I756" s="25" t="s">
        <v>7296</v>
      </c>
      <c r="J756" s="25" t="s">
        <v>7288</v>
      </c>
      <c r="K756" s="25" t="s">
        <v>7258</v>
      </c>
      <c r="L756" s="25" t="s">
        <v>7259</v>
      </c>
      <c r="M756" s="21">
        <v>1076.25</v>
      </c>
      <c r="N756" s="21">
        <v>1076.25</v>
      </c>
      <c r="O756" s="21">
        <v>0</v>
      </c>
      <c r="P756" s="21">
        <v>1076.25</v>
      </c>
      <c r="Q756" s="25" t="s">
        <v>8426</v>
      </c>
      <c r="R756" s="1" t="str">
        <f t="shared" si="12"/>
        <v>ST10055</v>
      </c>
      <c r="S756" t="str">
        <f>VLOOKUP(R756,Data!$C$2:$D$261,2,0)</f>
        <v>Hollyburn House</v>
      </c>
      <c r="T756">
        <f>COUNTIF('Feb 2022'!A:A,D756)+COUNTIF('Mar 2022'!A:A,D756)+COUNTIF('Apr 2022'!A:A,D756)+COUNTIF('May 2022'!A:A,D756)+COUNTIF('June 2022'!A:A,D756)+COUNTIF('July 2022'!A:A,D756)+COUNTIF('Aug 2022'!A:A,D756)+COUNTIF('Sep 2022'!A:A,D756)+COUNTIF('Oct 2022'!A:A,D756)+COUNTIF('Dec 2022'!A:A,D756)</f>
        <v>1</v>
      </c>
      <c r="U756" t="str">
        <f>VLOOKUP(Q756,'Capital Lookup'!A:B,2,FALSE)</f>
        <v>No</v>
      </c>
      <c r="V756" s="2">
        <f>IFERROR(VLOOKUP(LEFT(F756,10),'Find Purchase Orders'!B:J,9,FALSE),"")</f>
        <v>44613</v>
      </c>
      <c r="W756" s="25" t="s">
        <v>7261</v>
      </c>
    </row>
    <row r="757" spans="1:23" hidden="1">
      <c r="A757" s="25" t="s">
        <v>7261</v>
      </c>
      <c r="B757" s="25" t="s">
        <v>7662</v>
      </c>
      <c r="C757" s="25" t="s">
        <v>7264</v>
      </c>
      <c r="D757" s="25" t="s">
        <v>1341</v>
      </c>
      <c r="E757" s="25" t="s">
        <v>8423</v>
      </c>
      <c r="F757" s="25" t="s">
        <v>9523</v>
      </c>
      <c r="G757" s="25" t="s">
        <v>9524</v>
      </c>
      <c r="H757" s="21">
        <v>1312.5</v>
      </c>
      <c r="I757" s="25" t="s">
        <v>7296</v>
      </c>
      <c r="J757" s="25" t="s">
        <v>7288</v>
      </c>
      <c r="K757" s="25" t="s">
        <v>7258</v>
      </c>
      <c r="L757" s="25" t="s">
        <v>7259</v>
      </c>
      <c r="M757" s="21">
        <v>1312.5</v>
      </c>
      <c r="N757" s="21">
        <v>1312.5</v>
      </c>
      <c r="O757" s="21">
        <v>0</v>
      </c>
      <c r="P757" s="21">
        <v>1312.5</v>
      </c>
      <c r="Q757" s="25" t="s">
        <v>8426</v>
      </c>
      <c r="R757" s="1" t="str">
        <f t="shared" si="12"/>
        <v>ST10055</v>
      </c>
      <c r="S757" t="str">
        <f>VLOOKUP(R757,Data!$C$2:$D$261,2,0)</f>
        <v>Hollyburn House</v>
      </c>
      <c r="T757">
        <f>COUNTIF('Feb 2022'!A:A,D757)+COUNTIF('Mar 2022'!A:A,D757)+COUNTIF('Apr 2022'!A:A,D757)+COUNTIF('May 2022'!A:A,D757)+COUNTIF('June 2022'!A:A,D757)+COUNTIF('July 2022'!A:A,D757)+COUNTIF('Aug 2022'!A:A,D757)+COUNTIF('Sep 2022'!A:A,D757)+COUNTIF('Oct 2022'!A:A,D757)+COUNTIF('Dec 2022'!A:A,D757)</f>
        <v>1</v>
      </c>
      <c r="U757" t="str">
        <f>VLOOKUP(Q757,'Capital Lookup'!A:B,2,FALSE)</f>
        <v>No</v>
      </c>
      <c r="V757" s="2">
        <f>IFERROR(VLOOKUP(LEFT(F757,10),'Find Purchase Orders'!B:J,9,FALSE),"")</f>
        <v>44613</v>
      </c>
      <c r="W757" s="25" t="s">
        <v>7261</v>
      </c>
    </row>
    <row r="758" spans="1:23" hidden="1">
      <c r="A758" s="25" t="s">
        <v>7261</v>
      </c>
      <c r="B758" s="25" t="s">
        <v>7662</v>
      </c>
      <c r="C758" s="25" t="s">
        <v>7264</v>
      </c>
      <c r="D758" s="25" t="s">
        <v>1341</v>
      </c>
      <c r="E758" s="25" t="s">
        <v>8423</v>
      </c>
      <c r="F758" s="25" t="s">
        <v>9525</v>
      </c>
      <c r="G758" s="25" t="s">
        <v>8436</v>
      </c>
      <c r="H758" s="21">
        <v>29164.01</v>
      </c>
      <c r="I758" s="25" t="s">
        <v>7296</v>
      </c>
      <c r="J758" s="25" t="s">
        <v>7288</v>
      </c>
      <c r="K758" s="25" t="s">
        <v>7262</v>
      </c>
      <c r="L758" s="25" t="s">
        <v>7259</v>
      </c>
      <c r="M758" s="21">
        <v>29164.01</v>
      </c>
      <c r="N758" s="21">
        <v>29164.01</v>
      </c>
      <c r="O758" s="21">
        <v>0</v>
      </c>
      <c r="P758" s="21">
        <v>29164.01</v>
      </c>
      <c r="Q758" s="25" t="s">
        <v>8426</v>
      </c>
      <c r="R758" s="1" t="str">
        <f t="shared" si="12"/>
        <v>ST10055</v>
      </c>
      <c r="S758" t="str">
        <f>VLOOKUP(R758,Data!$C$2:$D$261,2,0)</f>
        <v>Hollyburn House</v>
      </c>
      <c r="T758">
        <f>COUNTIF('Feb 2022'!A:A,D758)+COUNTIF('Mar 2022'!A:A,D758)+COUNTIF('Apr 2022'!A:A,D758)+COUNTIF('May 2022'!A:A,D758)+COUNTIF('June 2022'!A:A,D758)+COUNTIF('July 2022'!A:A,D758)+COUNTIF('Aug 2022'!A:A,D758)+COUNTIF('Sep 2022'!A:A,D758)+COUNTIF('Oct 2022'!A:A,D758)+COUNTIF('Dec 2022'!A:A,D758)</f>
        <v>1</v>
      </c>
      <c r="U758" t="str">
        <f>VLOOKUP(Q758,'Capital Lookup'!A:B,2,FALSE)</f>
        <v>No</v>
      </c>
      <c r="V758" s="2">
        <f>IFERROR(VLOOKUP(LEFT(F758,10),'Find Purchase Orders'!B:J,9,FALSE),"")</f>
        <v>44613</v>
      </c>
      <c r="W758" s="25" t="s">
        <v>7261</v>
      </c>
    </row>
    <row r="759" spans="1:23" hidden="1">
      <c r="A759" s="25" t="s">
        <v>7261</v>
      </c>
      <c r="B759" s="25" t="s">
        <v>7662</v>
      </c>
      <c r="C759" s="25" t="s">
        <v>7264</v>
      </c>
      <c r="D759" s="25" t="s">
        <v>1341</v>
      </c>
      <c r="E759" s="25" t="s">
        <v>8423</v>
      </c>
      <c r="F759" s="25" t="s">
        <v>9526</v>
      </c>
      <c r="G759" s="25" t="s">
        <v>9527</v>
      </c>
      <c r="H759" s="21">
        <v>8704.5</v>
      </c>
      <c r="I759" s="25" t="s">
        <v>7296</v>
      </c>
      <c r="J759" s="25" t="s">
        <v>7288</v>
      </c>
      <c r="K759" s="25" t="s">
        <v>7262</v>
      </c>
      <c r="L759" s="25" t="s">
        <v>7259</v>
      </c>
      <c r="M759" s="21">
        <v>8704.5</v>
      </c>
      <c r="N759" s="21">
        <v>8704.5</v>
      </c>
      <c r="O759" s="21">
        <v>0</v>
      </c>
      <c r="P759" s="21">
        <v>8704.5</v>
      </c>
      <c r="Q759" s="25" t="s">
        <v>8426</v>
      </c>
      <c r="R759" s="1" t="str">
        <f t="shared" si="12"/>
        <v>ST10055</v>
      </c>
      <c r="S759" t="str">
        <f>VLOOKUP(R759,Data!$C$2:$D$261,2,0)</f>
        <v>Hollyburn House</v>
      </c>
      <c r="T759">
        <f>COUNTIF('Feb 2022'!A:A,D759)+COUNTIF('Mar 2022'!A:A,D759)+COUNTIF('Apr 2022'!A:A,D759)+COUNTIF('May 2022'!A:A,D759)+COUNTIF('June 2022'!A:A,D759)+COUNTIF('July 2022'!A:A,D759)+COUNTIF('Aug 2022'!A:A,D759)+COUNTIF('Sep 2022'!A:A,D759)+COUNTIF('Oct 2022'!A:A,D759)+COUNTIF('Dec 2022'!A:A,D759)</f>
        <v>1</v>
      </c>
      <c r="U759" t="str">
        <f>VLOOKUP(Q759,'Capital Lookup'!A:B,2,FALSE)</f>
        <v>No</v>
      </c>
      <c r="V759" s="2">
        <f>IFERROR(VLOOKUP(LEFT(F759,10),'Find Purchase Orders'!B:J,9,FALSE),"")</f>
        <v>44613</v>
      </c>
      <c r="W759" s="25" t="s">
        <v>7261</v>
      </c>
    </row>
    <row r="760" spans="1:23" hidden="1">
      <c r="A760" s="25" t="s">
        <v>7261</v>
      </c>
      <c r="B760" s="25" t="s">
        <v>7662</v>
      </c>
      <c r="C760" s="25" t="s">
        <v>7264</v>
      </c>
      <c r="D760" s="25" t="s">
        <v>1342</v>
      </c>
      <c r="E760" s="25" t="s">
        <v>8423</v>
      </c>
      <c r="F760" s="25" t="s">
        <v>9528</v>
      </c>
      <c r="G760" s="25" t="s">
        <v>9529</v>
      </c>
      <c r="H760" s="21">
        <v>1076.25</v>
      </c>
      <c r="I760" s="25" t="s">
        <v>7296</v>
      </c>
      <c r="J760" s="25" t="s">
        <v>7288</v>
      </c>
      <c r="K760" s="25" t="s">
        <v>7258</v>
      </c>
      <c r="L760" s="25" t="s">
        <v>7259</v>
      </c>
      <c r="M760" s="21">
        <v>1076.25</v>
      </c>
      <c r="N760" s="21">
        <v>1076.25</v>
      </c>
      <c r="O760" s="21">
        <v>0</v>
      </c>
      <c r="P760" s="21">
        <v>1076.25</v>
      </c>
      <c r="Q760" s="25" t="s">
        <v>8426</v>
      </c>
      <c r="R760" s="1" t="str">
        <f t="shared" si="12"/>
        <v>ST10055</v>
      </c>
      <c r="S760" t="str">
        <f>VLOOKUP(R760,Data!$C$2:$D$261,2,0)</f>
        <v>Hollyburn House</v>
      </c>
      <c r="T760">
        <f>COUNTIF('Feb 2022'!A:A,D760)+COUNTIF('Mar 2022'!A:A,D760)+COUNTIF('Apr 2022'!A:A,D760)+COUNTIF('May 2022'!A:A,D760)+COUNTIF('June 2022'!A:A,D760)+COUNTIF('July 2022'!A:A,D760)+COUNTIF('Aug 2022'!A:A,D760)+COUNTIF('Sep 2022'!A:A,D760)+COUNTIF('Oct 2022'!A:A,D760)+COUNTIF('Dec 2022'!A:A,D760)</f>
        <v>1</v>
      </c>
      <c r="U760" t="str">
        <f>VLOOKUP(Q760,'Capital Lookup'!A:B,2,FALSE)</f>
        <v>No</v>
      </c>
      <c r="V760" s="2">
        <f>IFERROR(VLOOKUP(LEFT(F760,10),'Find Purchase Orders'!B:J,9,FALSE),"")</f>
        <v>44613</v>
      </c>
      <c r="W760" s="25" t="s">
        <v>7261</v>
      </c>
    </row>
    <row r="761" spans="1:23" hidden="1">
      <c r="A761" s="25" t="s">
        <v>7261</v>
      </c>
      <c r="B761" s="25" t="s">
        <v>7662</v>
      </c>
      <c r="C761" s="25" t="s">
        <v>7264</v>
      </c>
      <c r="D761" s="25" t="s">
        <v>1342</v>
      </c>
      <c r="E761" s="25" t="s">
        <v>8423</v>
      </c>
      <c r="F761" s="25" t="s">
        <v>9530</v>
      </c>
      <c r="G761" s="25" t="s">
        <v>9531</v>
      </c>
      <c r="H761" s="21">
        <v>1312.5</v>
      </c>
      <c r="I761" s="25" t="s">
        <v>7296</v>
      </c>
      <c r="J761" s="25" t="s">
        <v>7288</v>
      </c>
      <c r="K761" s="25" t="s">
        <v>7258</v>
      </c>
      <c r="L761" s="25" t="s">
        <v>7259</v>
      </c>
      <c r="M761" s="21">
        <v>1312.5</v>
      </c>
      <c r="N761" s="21">
        <v>1312.5</v>
      </c>
      <c r="O761" s="21">
        <v>0</v>
      </c>
      <c r="P761" s="21">
        <v>1312.5</v>
      </c>
      <c r="Q761" s="25" t="s">
        <v>8426</v>
      </c>
      <c r="R761" s="1" t="str">
        <f t="shared" si="12"/>
        <v>ST10055</v>
      </c>
      <c r="S761" t="str">
        <f>VLOOKUP(R761,Data!$C$2:$D$261,2,0)</f>
        <v>Hollyburn House</v>
      </c>
      <c r="T761">
        <f>COUNTIF('Feb 2022'!A:A,D761)+COUNTIF('Mar 2022'!A:A,D761)+COUNTIF('Apr 2022'!A:A,D761)+COUNTIF('May 2022'!A:A,D761)+COUNTIF('June 2022'!A:A,D761)+COUNTIF('July 2022'!A:A,D761)+COUNTIF('Aug 2022'!A:A,D761)+COUNTIF('Sep 2022'!A:A,D761)+COUNTIF('Oct 2022'!A:A,D761)+COUNTIF('Dec 2022'!A:A,D761)</f>
        <v>1</v>
      </c>
      <c r="U761" t="str">
        <f>VLOOKUP(Q761,'Capital Lookup'!A:B,2,FALSE)</f>
        <v>No</v>
      </c>
      <c r="V761" s="2">
        <f>IFERROR(VLOOKUP(LEFT(F761,10),'Find Purchase Orders'!B:J,9,FALSE),"")</f>
        <v>44613</v>
      </c>
      <c r="W761" s="25" t="s">
        <v>7261</v>
      </c>
    </row>
    <row r="762" spans="1:23" hidden="1">
      <c r="A762" s="25" t="s">
        <v>7261</v>
      </c>
      <c r="B762" s="25" t="s">
        <v>7662</v>
      </c>
      <c r="C762" s="25" t="s">
        <v>7264</v>
      </c>
      <c r="D762" s="25" t="s">
        <v>1342</v>
      </c>
      <c r="E762" s="25" t="s">
        <v>8423</v>
      </c>
      <c r="F762" s="25" t="s">
        <v>9532</v>
      </c>
      <c r="G762" s="25" t="s">
        <v>9008</v>
      </c>
      <c r="H762" s="21">
        <v>30708.62</v>
      </c>
      <c r="I762" s="25" t="s">
        <v>7296</v>
      </c>
      <c r="J762" s="25" t="s">
        <v>7288</v>
      </c>
      <c r="K762" s="25" t="s">
        <v>7262</v>
      </c>
      <c r="L762" s="25" t="s">
        <v>7259</v>
      </c>
      <c r="M762" s="21">
        <v>30708.62</v>
      </c>
      <c r="N762" s="21">
        <v>30708.62</v>
      </c>
      <c r="O762" s="21">
        <v>0</v>
      </c>
      <c r="P762" s="21">
        <v>30708.62</v>
      </c>
      <c r="Q762" s="25" t="s">
        <v>8426</v>
      </c>
      <c r="R762" s="1" t="str">
        <f t="shared" si="12"/>
        <v>ST10055</v>
      </c>
      <c r="S762" t="str">
        <f>VLOOKUP(R762,Data!$C$2:$D$261,2,0)</f>
        <v>Hollyburn House</v>
      </c>
      <c r="T762">
        <f>COUNTIF('Feb 2022'!A:A,D762)+COUNTIF('Mar 2022'!A:A,D762)+COUNTIF('Apr 2022'!A:A,D762)+COUNTIF('May 2022'!A:A,D762)+COUNTIF('June 2022'!A:A,D762)+COUNTIF('July 2022'!A:A,D762)+COUNTIF('Aug 2022'!A:A,D762)+COUNTIF('Sep 2022'!A:A,D762)+COUNTIF('Oct 2022'!A:A,D762)+COUNTIF('Dec 2022'!A:A,D762)</f>
        <v>1</v>
      </c>
      <c r="U762" t="str">
        <f>VLOOKUP(Q762,'Capital Lookup'!A:B,2,FALSE)</f>
        <v>No</v>
      </c>
      <c r="V762" s="2">
        <f>IFERROR(VLOOKUP(LEFT(F762,10),'Find Purchase Orders'!B:J,9,FALSE),"")</f>
        <v>44613</v>
      </c>
      <c r="W762" s="25" t="s">
        <v>7261</v>
      </c>
    </row>
    <row r="763" spans="1:23" hidden="1">
      <c r="A763" s="25" t="s">
        <v>7261</v>
      </c>
      <c r="B763" s="25" t="s">
        <v>7662</v>
      </c>
      <c r="C763" s="25" t="s">
        <v>7264</v>
      </c>
      <c r="D763" s="25" t="s">
        <v>1342</v>
      </c>
      <c r="E763" s="25" t="s">
        <v>8423</v>
      </c>
      <c r="F763" s="25" t="s">
        <v>9533</v>
      </c>
      <c r="G763" s="25" t="s">
        <v>9534</v>
      </c>
      <c r="H763" s="21">
        <v>8205.75</v>
      </c>
      <c r="I763" s="25" t="s">
        <v>7296</v>
      </c>
      <c r="J763" s="25" t="s">
        <v>7288</v>
      </c>
      <c r="K763" s="25" t="s">
        <v>7262</v>
      </c>
      <c r="L763" s="25" t="s">
        <v>7259</v>
      </c>
      <c r="M763" s="21">
        <v>8205.75</v>
      </c>
      <c r="N763" s="21">
        <v>8205.75</v>
      </c>
      <c r="O763" s="21">
        <v>0</v>
      </c>
      <c r="P763" s="21">
        <v>8205.75</v>
      </c>
      <c r="Q763" s="25" t="s">
        <v>8426</v>
      </c>
      <c r="R763" s="1" t="str">
        <f t="shared" si="12"/>
        <v>ST10055</v>
      </c>
      <c r="S763" t="str">
        <f>VLOOKUP(R763,Data!$C$2:$D$261,2,0)</f>
        <v>Hollyburn House</v>
      </c>
      <c r="T763">
        <f>COUNTIF('Feb 2022'!A:A,D763)+COUNTIF('Mar 2022'!A:A,D763)+COUNTIF('Apr 2022'!A:A,D763)+COUNTIF('May 2022'!A:A,D763)+COUNTIF('June 2022'!A:A,D763)+COUNTIF('July 2022'!A:A,D763)+COUNTIF('Aug 2022'!A:A,D763)+COUNTIF('Sep 2022'!A:A,D763)+COUNTIF('Oct 2022'!A:A,D763)+COUNTIF('Dec 2022'!A:A,D763)</f>
        <v>1</v>
      </c>
      <c r="U763" t="str">
        <f>VLOOKUP(Q763,'Capital Lookup'!A:B,2,FALSE)</f>
        <v>No</v>
      </c>
      <c r="V763" s="2">
        <f>IFERROR(VLOOKUP(LEFT(F763,10),'Find Purchase Orders'!B:J,9,FALSE),"")</f>
        <v>44613</v>
      </c>
      <c r="W763" s="25" t="s">
        <v>7261</v>
      </c>
    </row>
    <row r="764" spans="1:23" hidden="1">
      <c r="A764" s="25" t="s">
        <v>7252</v>
      </c>
      <c r="B764" s="25" t="s">
        <v>7253</v>
      </c>
      <c r="C764" s="25" t="s">
        <v>7254</v>
      </c>
      <c r="D764" s="25" t="s">
        <v>1343</v>
      </c>
      <c r="E764" s="25" t="s">
        <v>7256</v>
      </c>
      <c r="F764" s="25" t="s">
        <v>9535</v>
      </c>
      <c r="G764" s="25" t="s">
        <v>9536</v>
      </c>
      <c r="H764" s="21">
        <v>6160.72</v>
      </c>
      <c r="I764" s="25" t="s">
        <v>7296</v>
      </c>
      <c r="J764" s="25" t="s">
        <v>7288</v>
      </c>
      <c r="K764" s="25" t="s">
        <v>7262</v>
      </c>
      <c r="L764" s="25" t="s">
        <v>7259</v>
      </c>
      <c r="M764" s="21">
        <v>6160.72</v>
      </c>
      <c r="N764" s="21">
        <v>6160.72</v>
      </c>
      <c r="O764" s="21">
        <v>0</v>
      </c>
      <c r="P764" s="21">
        <v>6160.72</v>
      </c>
      <c r="Q764" s="25" t="s">
        <v>7459</v>
      </c>
      <c r="R764" s="1" t="str">
        <f t="shared" si="12"/>
        <v>ST10086</v>
      </c>
      <c r="S764" t="str">
        <f>VLOOKUP(R764,Data!$C$2:$D$261,2,0)</f>
        <v>Renaissance</v>
      </c>
      <c r="T764">
        <f>COUNTIF('Feb 2022'!A:A,D764)+COUNTIF('Mar 2022'!A:A,D764)+COUNTIF('Apr 2022'!A:A,D764)+COUNTIF('May 2022'!A:A,D764)+COUNTIF('June 2022'!A:A,D764)+COUNTIF('July 2022'!A:A,D764)+COUNTIF('Aug 2022'!A:A,D764)+COUNTIF('Sep 2022'!A:A,D764)+COUNTIF('Oct 2022'!A:A,D764)+COUNTIF('Dec 2022'!A:A,D764)</f>
        <v>1</v>
      </c>
      <c r="U764" t="str">
        <f>VLOOKUP(Q764,'Capital Lookup'!A:B,2,FALSE)</f>
        <v>No</v>
      </c>
      <c r="V764" s="2">
        <f>IFERROR(VLOOKUP(LEFT(F764,10),'Find Purchase Orders'!B:J,9,FALSE),"")</f>
        <v>44614</v>
      </c>
      <c r="W764" s="25" t="s">
        <v>7261</v>
      </c>
    </row>
    <row r="765" spans="1:23" hidden="1">
      <c r="A765" s="25" t="s">
        <v>7478</v>
      </c>
      <c r="B765" s="25" t="s">
        <v>7944</v>
      </c>
      <c r="C765" s="25" t="s">
        <v>7587</v>
      </c>
      <c r="D765" s="25" t="s">
        <v>9537</v>
      </c>
      <c r="E765" s="25" t="s">
        <v>7492</v>
      </c>
      <c r="F765" s="25" t="s">
        <v>9538</v>
      </c>
      <c r="G765" s="25" t="s">
        <v>9539</v>
      </c>
      <c r="H765" s="21">
        <v>27743.759999999998</v>
      </c>
      <c r="I765" s="25" t="s">
        <v>7296</v>
      </c>
      <c r="J765" s="25" t="s">
        <v>7288</v>
      </c>
      <c r="K765" s="25" t="s">
        <v>7495</v>
      </c>
      <c r="L765" s="25" t="s">
        <v>7808</v>
      </c>
      <c r="M765" s="21">
        <v>27743.759999999998</v>
      </c>
      <c r="N765" s="21">
        <v>27856.76</v>
      </c>
      <c r="O765" s="21">
        <v>-113</v>
      </c>
      <c r="P765" s="21">
        <v>27743.759999999998</v>
      </c>
      <c r="Q765" s="25" t="s">
        <v>7946</v>
      </c>
      <c r="R765" s="1" t="str">
        <f t="shared" si="12"/>
        <v>ST10181</v>
      </c>
      <c r="S765" t="str">
        <f>VLOOKUP(R765,Data!$C$2:$D$261,2,0)</f>
        <v>Iler Lodge</v>
      </c>
      <c r="T765">
        <f>COUNTIF('Feb 2022'!A:A,D765)+COUNTIF('Mar 2022'!A:A,D765)+COUNTIF('Apr 2022'!A:A,D765)+COUNTIF('May 2022'!A:A,D765)+COUNTIF('June 2022'!A:A,D765)+COUNTIF('July 2022'!A:A,D765)+COUNTIF('Aug 2022'!A:A,D765)+COUNTIF('Sep 2022'!A:A,D765)+COUNTIF('Oct 2022'!A:A,D765)+COUNTIF('Dec 2022'!A:A,D765)</f>
        <v>0</v>
      </c>
      <c r="U765" t="str">
        <f>VLOOKUP(Q765,'Capital Lookup'!A:B,2,FALSE)</f>
        <v>Yes</v>
      </c>
      <c r="V765" s="2">
        <f>IFERROR(VLOOKUP(LEFT(F765,10),'Find Purchase Orders'!B:J,9,FALSE),"")</f>
        <v>44617</v>
      </c>
      <c r="W765" s="25" t="s">
        <v>7261</v>
      </c>
    </row>
    <row r="766" spans="1:23" hidden="1">
      <c r="A766" s="25" t="s">
        <v>7269</v>
      </c>
      <c r="B766" s="25" t="s">
        <v>7947</v>
      </c>
      <c r="C766" s="25" t="s">
        <v>7271</v>
      </c>
      <c r="D766" s="25" t="s">
        <v>9540</v>
      </c>
      <c r="E766" s="25" t="s">
        <v>7492</v>
      </c>
      <c r="F766" s="25" t="s">
        <v>9541</v>
      </c>
      <c r="G766" s="25" t="s">
        <v>9542</v>
      </c>
      <c r="H766" s="21">
        <v>8091.93</v>
      </c>
      <c r="I766" s="25" t="s">
        <v>7296</v>
      </c>
      <c r="J766" s="25" t="s">
        <v>7288</v>
      </c>
      <c r="K766" s="25" t="s">
        <v>7495</v>
      </c>
      <c r="L766" s="25" t="s">
        <v>7496</v>
      </c>
      <c r="M766" s="21">
        <v>8091.93</v>
      </c>
      <c r="N766" s="21">
        <v>8204.93</v>
      </c>
      <c r="O766" s="21">
        <v>-113</v>
      </c>
      <c r="P766" s="21">
        <v>8091.93</v>
      </c>
      <c r="Q766" s="25" t="s">
        <v>7949</v>
      </c>
      <c r="R766" s="1" t="str">
        <f t="shared" si="12"/>
        <v>ST10154</v>
      </c>
      <c r="S766" t="str">
        <f>VLOOKUP(R766,Data!$C$2:$D$261,2,0)</f>
        <v>Mackenzie Place</v>
      </c>
      <c r="T766">
        <f>COUNTIF('Feb 2022'!A:A,D766)+COUNTIF('Mar 2022'!A:A,D766)+COUNTIF('Apr 2022'!A:A,D766)+COUNTIF('May 2022'!A:A,D766)+COUNTIF('June 2022'!A:A,D766)+COUNTIF('July 2022'!A:A,D766)+COUNTIF('Aug 2022'!A:A,D766)+COUNTIF('Sep 2022'!A:A,D766)+COUNTIF('Oct 2022'!A:A,D766)+COUNTIF('Dec 2022'!A:A,D766)</f>
        <v>0</v>
      </c>
      <c r="U766" t="str">
        <f>VLOOKUP(Q766,'Capital Lookup'!A:B,2,FALSE)</f>
        <v>No</v>
      </c>
      <c r="V766" s="2">
        <f>IFERROR(VLOOKUP(LEFT(F766,10),'Find Purchase Orders'!B:J,9,FALSE),"")</f>
        <v>44609</v>
      </c>
      <c r="W766" s="25" t="s">
        <v>7261</v>
      </c>
    </row>
    <row r="767" spans="1:23" hidden="1">
      <c r="A767" s="25" t="s">
        <v>7478</v>
      </c>
      <c r="B767" s="25" t="s">
        <v>7950</v>
      </c>
      <c r="C767" s="25" t="s">
        <v>7587</v>
      </c>
      <c r="D767" s="25" t="s">
        <v>9543</v>
      </c>
      <c r="E767" s="25" t="s">
        <v>7492</v>
      </c>
      <c r="F767" s="25" t="s">
        <v>9544</v>
      </c>
      <c r="G767" s="25" t="s">
        <v>9545</v>
      </c>
      <c r="H767" s="21">
        <v>43927.62</v>
      </c>
      <c r="I767" s="25" t="s">
        <v>7296</v>
      </c>
      <c r="J767" s="25" t="s">
        <v>7288</v>
      </c>
      <c r="K767" s="25" t="s">
        <v>7495</v>
      </c>
      <c r="L767" s="25" t="s">
        <v>7808</v>
      </c>
      <c r="M767" s="21">
        <v>43927.62</v>
      </c>
      <c r="N767" s="21">
        <v>44040.61</v>
      </c>
      <c r="O767" s="21">
        <v>-112.99</v>
      </c>
      <c r="P767" s="21">
        <v>43927.62</v>
      </c>
      <c r="Q767" s="25" t="s">
        <v>7952</v>
      </c>
      <c r="R767" s="1" t="str">
        <f t="shared" si="12"/>
        <v>ST10171</v>
      </c>
      <c r="S767" t="str">
        <f>VLOOKUP(R767,Data!$C$2:$D$261,2,0)</f>
        <v>McGarrell Place</v>
      </c>
      <c r="T767">
        <f>COUNTIF('Feb 2022'!A:A,D767)+COUNTIF('Mar 2022'!A:A,D767)+COUNTIF('Apr 2022'!A:A,D767)+COUNTIF('May 2022'!A:A,D767)+COUNTIF('June 2022'!A:A,D767)+COUNTIF('July 2022'!A:A,D767)+COUNTIF('Aug 2022'!A:A,D767)+COUNTIF('Sep 2022'!A:A,D767)+COUNTIF('Oct 2022'!A:A,D767)+COUNTIF('Dec 2022'!A:A,D767)</f>
        <v>0</v>
      </c>
      <c r="U767" t="str">
        <f>VLOOKUP(Q767,'Capital Lookup'!A:B,2,FALSE)</f>
        <v>Yes</v>
      </c>
      <c r="V767" s="2">
        <f>IFERROR(VLOOKUP(LEFT(F767,10),'Find Purchase Orders'!B:J,9,FALSE),"")</f>
        <v>44615</v>
      </c>
      <c r="W767" s="25" t="s">
        <v>7261</v>
      </c>
    </row>
    <row r="768" spans="1:23" hidden="1">
      <c r="A768" s="25" t="s">
        <v>7269</v>
      </c>
      <c r="B768" s="25" t="s">
        <v>7498</v>
      </c>
      <c r="C768" s="25" t="s">
        <v>7271</v>
      </c>
      <c r="D768" s="25" t="s">
        <v>9546</v>
      </c>
      <c r="E768" s="25" t="s">
        <v>7500</v>
      </c>
      <c r="F768" s="25" t="s">
        <v>9547</v>
      </c>
      <c r="G768" s="25" t="s">
        <v>9548</v>
      </c>
      <c r="H768" s="21">
        <v>6748.93</v>
      </c>
      <c r="I768" s="25" t="s">
        <v>7296</v>
      </c>
      <c r="J768" s="25" t="s">
        <v>7288</v>
      </c>
      <c r="K768" s="25" t="s">
        <v>7733</v>
      </c>
      <c r="L768" s="25" t="s">
        <v>7496</v>
      </c>
      <c r="M768" s="21">
        <v>6748.93</v>
      </c>
      <c r="N768" s="21">
        <v>6748.93</v>
      </c>
      <c r="O768" s="21">
        <v>0</v>
      </c>
      <c r="P768" s="21">
        <v>6748.93</v>
      </c>
      <c r="Q768" s="25" t="s">
        <v>9182</v>
      </c>
      <c r="R768" s="1" t="str">
        <f t="shared" si="12"/>
        <v>ST10169</v>
      </c>
      <c r="S768" t="str">
        <f>VLOOKUP(R768,Data!$C$2:$D$261,2,0)</f>
        <v>Kennedy Lodge</v>
      </c>
      <c r="T768">
        <f>COUNTIF('Feb 2022'!A:A,D768)+COUNTIF('Mar 2022'!A:A,D768)+COUNTIF('Apr 2022'!A:A,D768)+COUNTIF('May 2022'!A:A,D768)+COUNTIF('June 2022'!A:A,D768)+COUNTIF('July 2022'!A:A,D768)+COUNTIF('Aug 2022'!A:A,D768)+COUNTIF('Sep 2022'!A:A,D768)+COUNTIF('Oct 2022'!A:A,D768)+COUNTIF('Dec 2022'!A:A,D768)</f>
        <v>0</v>
      </c>
      <c r="U768" t="str">
        <f>VLOOKUP(Q768,'Capital Lookup'!A:B,2,FALSE)</f>
        <v>No</v>
      </c>
      <c r="V768" s="2">
        <f>IFERROR(VLOOKUP(LEFT(F768,10),'Find Purchase Orders'!B:J,9,FALSE),"")</f>
        <v>44614</v>
      </c>
      <c r="W768" s="25" t="s">
        <v>7261</v>
      </c>
    </row>
    <row r="769" spans="1:23" hidden="1">
      <c r="A769" s="25" t="s">
        <v>7269</v>
      </c>
      <c r="B769" s="25" t="s">
        <v>7953</v>
      </c>
      <c r="C769" s="25" t="s">
        <v>7271</v>
      </c>
      <c r="D769" s="25" t="s">
        <v>9549</v>
      </c>
      <c r="E769" s="25" t="s">
        <v>7492</v>
      </c>
      <c r="F769" s="25" t="s">
        <v>9550</v>
      </c>
      <c r="G769" s="25" t="s">
        <v>9551</v>
      </c>
      <c r="H769" s="21">
        <v>5779.95</v>
      </c>
      <c r="I769" s="25" t="s">
        <v>7296</v>
      </c>
      <c r="J769" s="25" t="s">
        <v>7288</v>
      </c>
      <c r="K769" s="25" t="s">
        <v>7495</v>
      </c>
      <c r="L769" s="25" t="s">
        <v>7496</v>
      </c>
      <c r="M769" s="21">
        <v>5779.95</v>
      </c>
      <c r="N769" s="21">
        <v>6005.95</v>
      </c>
      <c r="O769" s="21">
        <v>-226</v>
      </c>
      <c r="P769" s="21">
        <v>5779.95</v>
      </c>
      <c r="Q769" s="25" t="s">
        <v>9552</v>
      </c>
      <c r="R769" s="1" t="str">
        <f t="shared" si="12"/>
        <v>ST10155</v>
      </c>
      <c r="S769" t="str">
        <f>VLOOKUP(R769,Data!$C$2:$D$261,2,0)</f>
        <v>Oak Terrace</v>
      </c>
      <c r="T769">
        <f>COUNTIF('Feb 2022'!A:A,D769)+COUNTIF('Mar 2022'!A:A,D769)+COUNTIF('Apr 2022'!A:A,D769)+COUNTIF('May 2022'!A:A,D769)+COUNTIF('June 2022'!A:A,D769)+COUNTIF('July 2022'!A:A,D769)+COUNTIF('Aug 2022'!A:A,D769)+COUNTIF('Sep 2022'!A:A,D769)+COUNTIF('Oct 2022'!A:A,D769)+COUNTIF('Dec 2022'!A:A,D769)</f>
        <v>0</v>
      </c>
      <c r="U769" t="str">
        <f>VLOOKUP(Q769,'Capital Lookup'!A:B,2,FALSE)</f>
        <v>No</v>
      </c>
      <c r="V769" s="2">
        <f>IFERROR(VLOOKUP(LEFT(F769,10),'Find Purchase Orders'!B:J,9,FALSE),"")</f>
        <v>44609</v>
      </c>
      <c r="W769" s="25" t="s">
        <v>7261</v>
      </c>
    </row>
    <row r="770" spans="1:23" hidden="1">
      <c r="A770" s="25" t="s">
        <v>7269</v>
      </c>
      <c r="B770" s="25" t="s">
        <v>7953</v>
      </c>
      <c r="C770" s="25" t="s">
        <v>7271</v>
      </c>
      <c r="D770" s="25" t="s">
        <v>9549</v>
      </c>
      <c r="E770" s="25" t="s">
        <v>7492</v>
      </c>
      <c r="F770" s="25" t="s">
        <v>9553</v>
      </c>
      <c r="G770" s="25" t="s">
        <v>9551</v>
      </c>
      <c r="H770" s="21">
        <v>4623.96</v>
      </c>
      <c r="I770" s="25" t="s">
        <v>7296</v>
      </c>
      <c r="J770" s="25" t="s">
        <v>7288</v>
      </c>
      <c r="K770" s="25" t="s">
        <v>7495</v>
      </c>
      <c r="L770" s="25" t="s">
        <v>7808</v>
      </c>
      <c r="M770" s="21">
        <v>4623.96</v>
      </c>
      <c r="N770" s="21">
        <v>4623.96</v>
      </c>
      <c r="O770" s="21">
        <v>0</v>
      </c>
      <c r="P770" s="21">
        <v>4623.96</v>
      </c>
      <c r="Q770" s="25" t="s">
        <v>7955</v>
      </c>
      <c r="R770" s="1" t="str">
        <f t="shared" si="12"/>
        <v>ST10155</v>
      </c>
      <c r="S770" t="str">
        <f>VLOOKUP(R770,Data!$C$2:$D$261,2,0)</f>
        <v>Oak Terrace</v>
      </c>
      <c r="T770">
        <f>COUNTIF('Feb 2022'!A:A,D770)+COUNTIF('Mar 2022'!A:A,D770)+COUNTIF('Apr 2022'!A:A,D770)+COUNTIF('May 2022'!A:A,D770)+COUNTIF('June 2022'!A:A,D770)+COUNTIF('July 2022'!A:A,D770)+COUNTIF('Aug 2022'!A:A,D770)+COUNTIF('Sep 2022'!A:A,D770)+COUNTIF('Oct 2022'!A:A,D770)+COUNTIF('Dec 2022'!A:A,D770)</f>
        <v>0</v>
      </c>
      <c r="U770" t="str">
        <f>VLOOKUP(Q770,'Capital Lookup'!A:B,2,FALSE)</f>
        <v>Yes</v>
      </c>
      <c r="V770" s="2">
        <f>IFERROR(VLOOKUP(LEFT(F770,10),'Find Purchase Orders'!B:J,9,FALSE),"")</f>
        <v>44609</v>
      </c>
      <c r="W770" s="25" t="s">
        <v>7261</v>
      </c>
    </row>
    <row r="771" spans="1:23" hidden="1">
      <c r="A771" s="25" t="s">
        <v>7269</v>
      </c>
      <c r="B771" s="25" t="s">
        <v>7956</v>
      </c>
      <c r="C771" s="25" t="s">
        <v>7271</v>
      </c>
      <c r="D771" s="25" t="s">
        <v>9554</v>
      </c>
      <c r="E771" s="25" t="s">
        <v>7492</v>
      </c>
      <c r="F771" s="25" t="s">
        <v>9555</v>
      </c>
      <c r="G771" s="25" t="s">
        <v>9556</v>
      </c>
      <c r="H771" s="21">
        <v>12330.56</v>
      </c>
      <c r="I771" s="25" t="s">
        <v>7296</v>
      </c>
      <c r="J771" s="25" t="s">
        <v>7288</v>
      </c>
      <c r="K771" s="25" t="s">
        <v>7495</v>
      </c>
      <c r="L771" s="25" t="s">
        <v>7808</v>
      </c>
      <c r="M771" s="21">
        <v>12330.56</v>
      </c>
      <c r="N771" s="21">
        <v>12443.56</v>
      </c>
      <c r="O771" s="21">
        <v>-113</v>
      </c>
      <c r="P771" s="21">
        <v>12330.56</v>
      </c>
      <c r="Q771" s="25" t="s">
        <v>7958</v>
      </c>
      <c r="R771" s="1" t="str">
        <f t="shared" si="12"/>
        <v>ST10184</v>
      </c>
      <c r="S771" t="str">
        <f>VLOOKUP(R771,Data!$C$2:$D$261,2,0)</f>
        <v>Riverbend Place</v>
      </c>
      <c r="T771">
        <f>COUNTIF('Feb 2022'!A:A,D771)+COUNTIF('Mar 2022'!A:A,D771)+COUNTIF('Apr 2022'!A:A,D771)+COUNTIF('May 2022'!A:A,D771)+COUNTIF('June 2022'!A:A,D771)+COUNTIF('July 2022'!A:A,D771)+COUNTIF('Aug 2022'!A:A,D771)+COUNTIF('Sep 2022'!A:A,D771)+COUNTIF('Oct 2022'!A:A,D771)+COUNTIF('Dec 2022'!A:A,D771)</f>
        <v>0</v>
      </c>
      <c r="U771" t="str">
        <f>VLOOKUP(Q771,'Capital Lookup'!A:B,2,FALSE)</f>
        <v>Yes</v>
      </c>
      <c r="V771" s="2">
        <f>IFERROR(VLOOKUP(LEFT(F771,10),'Find Purchase Orders'!B:J,9,FALSE),"")</f>
        <v>44610</v>
      </c>
      <c r="W771" s="25" t="s">
        <v>7261</v>
      </c>
    </row>
    <row r="772" spans="1:23" hidden="1">
      <c r="A772" s="25" t="s">
        <v>7478</v>
      </c>
      <c r="B772" s="25" t="s">
        <v>7959</v>
      </c>
      <c r="C772" s="25" t="s">
        <v>7587</v>
      </c>
      <c r="D772" s="25" t="s">
        <v>1032</v>
      </c>
      <c r="E772" s="25" t="s">
        <v>7492</v>
      </c>
      <c r="F772" s="25" t="s">
        <v>9557</v>
      </c>
      <c r="G772" s="25" t="s">
        <v>9558</v>
      </c>
      <c r="H772" s="21">
        <v>17339.849999999999</v>
      </c>
      <c r="I772" s="25" t="s">
        <v>7296</v>
      </c>
      <c r="J772" s="25" t="s">
        <v>7288</v>
      </c>
      <c r="K772" s="25" t="s">
        <v>7495</v>
      </c>
      <c r="L772" s="25" t="s">
        <v>7496</v>
      </c>
      <c r="M772" s="21">
        <v>17339.849999999999</v>
      </c>
      <c r="N772" s="21">
        <v>17412.5</v>
      </c>
      <c r="O772" s="21">
        <v>-72.650000000000006</v>
      </c>
      <c r="P772" s="21">
        <v>17339.849999999999</v>
      </c>
      <c r="Q772" s="25" t="s">
        <v>9559</v>
      </c>
      <c r="R772" s="1" t="str">
        <f t="shared" si="12"/>
        <v>ST10172</v>
      </c>
      <c r="S772" t="str">
        <f>VLOOKUP(R772,Data!$C$2:$D$261,2,0)</f>
        <v>Riverside Place</v>
      </c>
      <c r="T772">
        <f>COUNTIF('Feb 2022'!A:A,D772)+COUNTIF('Mar 2022'!A:A,D772)+COUNTIF('Apr 2022'!A:A,D772)+COUNTIF('May 2022'!A:A,D772)+COUNTIF('June 2022'!A:A,D772)+COUNTIF('July 2022'!A:A,D772)+COUNTIF('Aug 2022'!A:A,D772)+COUNTIF('Sep 2022'!A:A,D772)+COUNTIF('Oct 2022'!A:A,D772)+COUNTIF('Dec 2022'!A:A,D772)</f>
        <v>1</v>
      </c>
      <c r="U772" t="str">
        <f>VLOOKUP(Q772,'Capital Lookup'!A:B,2,FALSE)</f>
        <v>No</v>
      </c>
      <c r="V772" s="2">
        <f>IFERROR(VLOOKUP(LEFT(F772,10),'Find Purchase Orders'!B:J,9,FALSE),"")</f>
        <v>44620</v>
      </c>
      <c r="W772" s="25" t="s">
        <v>7261</v>
      </c>
    </row>
    <row r="773" spans="1:23" hidden="1">
      <c r="A773" s="25" t="s">
        <v>7478</v>
      </c>
      <c r="B773" s="25" t="s">
        <v>7959</v>
      </c>
      <c r="C773" s="25" t="s">
        <v>7587</v>
      </c>
      <c r="D773" s="25" t="s">
        <v>1032</v>
      </c>
      <c r="E773" s="25" t="s">
        <v>7492</v>
      </c>
      <c r="F773" s="25" t="s">
        <v>9560</v>
      </c>
      <c r="G773" s="25" t="s">
        <v>9558</v>
      </c>
      <c r="H773" s="21">
        <v>9633.25</v>
      </c>
      <c r="I773" s="25" t="s">
        <v>7296</v>
      </c>
      <c r="J773" s="25" t="s">
        <v>7288</v>
      </c>
      <c r="K773" s="25" t="s">
        <v>7495</v>
      </c>
      <c r="L773" s="25" t="s">
        <v>7808</v>
      </c>
      <c r="M773" s="21">
        <v>9633.25</v>
      </c>
      <c r="N773" s="21">
        <v>9673.6</v>
      </c>
      <c r="O773" s="21">
        <v>-40.35</v>
      </c>
      <c r="P773" s="21">
        <v>9633.25</v>
      </c>
      <c r="Q773" s="25" t="s">
        <v>7961</v>
      </c>
      <c r="R773" s="1" t="str">
        <f t="shared" si="12"/>
        <v>ST10172</v>
      </c>
      <c r="S773" t="str">
        <f>VLOOKUP(R773,Data!$C$2:$D$261,2,0)</f>
        <v>Riverside Place</v>
      </c>
      <c r="T773">
        <f>COUNTIF('Feb 2022'!A:A,D773)+COUNTIF('Mar 2022'!A:A,D773)+COUNTIF('Apr 2022'!A:A,D773)+COUNTIF('May 2022'!A:A,D773)+COUNTIF('June 2022'!A:A,D773)+COUNTIF('July 2022'!A:A,D773)+COUNTIF('Aug 2022'!A:A,D773)+COUNTIF('Sep 2022'!A:A,D773)+COUNTIF('Oct 2022'!A:A,D773)+COUNTIF('Dec 2022'!A:A,D773)</f>
        <v>1</v>
      </c>
      <c r="U773" t="str">
        <f>VLOOKUP(Q773,'Capital Lookup'!A:B,2,FALSE)</f>
        <v>Yes</v>
      </c>
      <c r="V773" s="2">
        <f>IFERROR(VLOOKUP(LEFT(F773,10),'Find Purchase Orders'!B:J,9,FALSE),"")</f>
        <v>44620</v>
      </c>
      <c r="W773" s="25" t="s">
        <v>7261</v>
      </c>
    </row>
    <row r="774" spans="1:23" hidden="1">
      <c r="A774" s="25" t="s">
        <v>7269</v>
      </c>
      <c r="B774" s="25" t="s">
        <v>7962</v>
      </c>
      <c r="C774" s="25" t="s">
        <v>7271</v>
      </c>
      <c r="D774" s="25" t="s">
        <v>9561</v>
      </c>
      <c r="E774" s="25" t="s">
        <v>7492</v>
      </c>
      <c r="F774" s="25" t="s">
        <v>9562</v>
      </c>
      <c r="G774" s="25" t="s">
        <v>9563</v>
      </c>
      <c r="H774" s="21">
        <v>9247.92</v>
      </c>
      <c r="I774" s="25" t="s">
        <v>7296</v>
      </c>
      <c r="J774" s="25" t="s">
        <v>7288</v>
      </c>
      <c r="K774" s="25" t="s">
        <v>7495</v>
      </c>
      <c r="L774" s="25" t="s">
        <v>7808</v>
      </c>
      <c r="M774" s="21">
        <v>9247.92</v>
      </c>
      <c r="N774" s="21">
        <v>9360.92</v>
      </c>
      <c r="O774" s="21">
        <v>-113</v>
      </c>
      <c r="P774" s="21">
        <v>9247.92</v>
      </c>
      <c r="Q774" s="25" t="s">
        <v>7964</v>
      </c>
      <c r="R774" s="1" t="str">
        <f t="shared" si="12"/>
        <v>ST10159</v>
      </c>
      <c r="S774" t="str">
        <f>VLOOKUP(R774,Data!$C$2:$D$261,2,0)</f>
        <v>Sara Vista</v>
      </c>
      <c r="T774">
        <f>COUNTIF('Feb 2022'!A:A,D774)+COUNTIF('Mar 2022'!A:A,D774)+COUNTIF('Apr 2022'!A:A,D774)+COUNTIF('May 2022'!A:A,D774)+COUNTIF('June 2022'!A:A,D774)+COUNTIF('July 2022'!A:A,D774)+COUNTIF('Aug 2022'!A:A,D774)+COUNTIF('Sep 2022'!A:A,D774)+COUNTIF('Oct 2022'!A:A,D774)+COUNTIF('Dec 2022'!A:A,D774)</f>
        <v>0</v>
      </c>
      <c r="U774" t="str">
        <f>VLOOKUP(Q774,'Capital Lookup'!A:B,2,FALSE)</f>
        <v>Yes</v>
      </c>
      <c r="V774" s="2">
        <f>IFERROR(VLOOKUP(LEFT(F774,10),'Find Purchase Orders'!B:J,9,FALSE),"")</f>
        <v>44609</v>
      </c>
      <c r="W774" s="25" t="s">
        <v>7261</v>
      </c>
    </row>
    <row r="775" spans="1:23" hidden="1">
      <c r="A775" s="25" t="s">
        <v>7269</v>
      </c>
      <c r="B775" s="25" t="s">
        <v>7965</v>
      </c>
      <c r="C775" s="25" t="s">
        <v>7271</v>
      </c>
      <c r="D775" s="25" t="s">
        <v>9564</v>
      </c>
      <c r="E775" s="25" t="s">
        <v>7492</v>
      </c>
      <c r="F775" s="25" t="s">
        <v>9565</v>
      </c>
      <c r="G775" s="25" t="s">
        <v>9566</v>
      </c>
      <c r="H775" s="21">
        <v>8862.59</v>
      </c>
      <c r="I775" s="25" t="s">
        <v>7296</v>
      </c>
      <c r="J775" s="25" t="s">
        <v>7288</v>
      </c>
      <c r="K775" s="25" t="s">
        <v>7495</v>
      </c>
      <c r="L775" s="25" t="s">
        <v>7808</v>
      </c>
      <c r="M775" s="21">
        <v>8862.59</v>
      </c>
      <c r="N775" s="21">
        <v>8975.59</v>
      </c>
      <c r="O775" s="21">
        <v>-113</v>
      </c>
      <c r="P775" s="21">
        <v>8862.59</v>
      </c>
      <c r="Q775" s="25" t="s">
        <v>7967</v>
      </c>
      <c r="R775" s="1" t="str">
        <f t="shared" si="12"/>
        <v>ST10190</v>
      </c>
      <c r="S775" t="str">
        <f>VLOOKUP(R775,Data!$C$2:$D$261,2,0)</f>
        <v>Trillium Court</v>
      </c>
      <c r="T775">
        <f>COUNTIF('Feb 2022'!A:A,D775)+COUNTIF('Mar 2022'!A:A,D775)+COUNTIF('Apr 2022'!A:A,D775)+COUNTIF('May 2022'!A:A,D775)+COUNTIF('June 2022'!A:A,D775)+COUNTIF('July 2022'!A:A,D775)+COUNTIF('Aug 2022'!A:A,D775)+COUNTIF('Sep 2022'!A:A,D775)+COUNTIF('Oct 2022'!A:A,D775)+COUNTIF('Dec 2022'!A:A,D775)</f>
        <v>0</v>
      </c>
      <c r="U775" t="str">
        <f>VLOOKUP(Q775,'Capital Lookup'!A:B,2,FALSE)</f>
        <v>Yes</v>
      </c>
      <c r="V775" s="2">
        <f>IFERROR(VLOOKUP(LEFT(F775,10),'Find Purchase Orders'!B:J,9,FALSE),"")</f>
        <v>44610</v>
      </c>
      <c r="W775" s="25" t="s">
        <v>7261</v>
      </c>
    </row>
    <row r="776" spans="1:23" hidden="1">
      <c r="A776" s="25" t="s">
        <v>7269</v>
      </c>
      <c r="B776" s="25" t="s">
        <v>7968</v>
      </c>
      <c r="C776" s="25" t="s">
        <v>7271</v>
      </c>
      <c r="D776" s="25" t="s">
        <v>9567</v>
      </c>
      <c r="E776" s="25" t="s">
        <v>7492</v>
      </c>
      <c r="F776" s="25" t="s">
        <v>9568</v>
      </c>
      <c r="G776" s="25" t="s">
        <v>9569</v>
      </c>
      <c r="H776" s="21">
        <v>6550.61</v>
      </c>
      <c r="I776" s="25" t="s">
        <v>7296</v>
      </c>
      <c r="J776" s="25" t="s">
        <v>7288</v>
      </c>
      <c r="K776" s="25" t="s">
        <v>7495</v>
      </c>
      <c r="L776" s="25" t="s">
        <v>7496</v>
      </c>
      <c r="M776" s="21">
        <v>6550.61</v>
      </c>
      <c r="N776" s="21">
        <v>6663.61</v>
      </c>
      <c r="O776" s="21">
        <v>-113</v>
      </c>
      <c r="P776" s="21">
        <v>6550.61</v>
      </c>
      <c r="Q776" s="25" t="s">
        <v>8143</v>
      </c>
      <c r="R776" s="1" t="str">
        <f t="shared" si="12"/>
        <v>ST10189</v>
      </c>
      <c r="S776" t="str">
        <f>VLOOKUP(R776,Data!$C$2:$D$261,2,0)</f>
        <v>Village on the Ridge</v>
      </c>
      <c r="T776">
        <f>COUNTIF('Feb 2022'!A:A,D776)+COUNTIF('Mar 2022'!A:A,D776)+COUNTIF('Apr 2022'!A:A,D776)+COUNTIF('May 2022'!A:A,D776)+COUNTIF('June 2022'!A:A,D776)+COUNTIF('July 2022'!A:A,D776)+COUNTIF('Aug 2022'!A:A,D776)+COUNTIF('Sep 2022'!A:A,D776)+COUNTIF('Oct 2022'!A:A,D776)+COUNTIF('Dec 2022'!A:A,D776)</f>
        <v>0</v>
      </c>
      <c r="U776" t="str">
        <f>VLOOKUP(Q776,'Capital Lookup'!A:B,2,FALSE)</f>
        <v>No</v>
      </c>
      <c r="V776" s="2">
        <f>IFERROR(VLOOKUP(LEFT(F776,10),'Find Purchase Orders'!B:J,9,FALSE),"")</f>
        <v>44623</v>
      </c>
      <c r="W776" s="25" t="s">
        <v>7261</v>
      </c>
    </row>
    <row r="777" spans="1:23" hidden="1">
      <c r="A777" s="25" t="s">
        <v>7478</v>
      </c>
      <c r="B777" s="25" t="s">
        <v>7974</v>
      </c>
      <c r="C777" s="25" t="s">
        <v>7587</v>
      </c>
      <c r="D777" s="25" t="s">
        <v>9570</v>
      </c>
      <c r="E777" s="25" t="s">
        <v>7492</v>
      </c>
      <c r="F777" s="25" t="s">
        <v>9571</v>
      </c>
      <c r="G777" s="25" t="s">
        <v>9572</v>
      </c>
      <c r="H777" s="21">
        <v>34679.699999999997</v>
      </c>
      <c r="I777" s="25" t="s">
        <v>7296</v>
      </c>
      <c r="J777" s="25" t="s">
        <v>7288</v>
      </c>
      <c r="K777" s="25" t="s">
        <v>7495</v>
      </c>
      <c r="L777" s="25" t="s">
        <v>7808</v>
      </c>
      <c r="M777" s="21">
        <v>34679.699999999997</v>
      </c>
      <c r="N777" s="21">
        <v>34792.699999999997</v>
      </c>
      <c r="O777" s="21">
        <v>-113</v>
      </c>
      <c r="P777" s="21">
        <v>34679.699999999997</v>
      </c>
      <c r="Q777" s="25" t="s">
        <v>7976</v>
      </c>
      <c r="R777" s="1" t="str">
        <f t="shared" si="12"/>
        <v>ST10149</v>
      </c>
      <c r="S777" t="str">
        <f>VLOOKUP(R777,Data!$C$2:$D$261,2,0)</f>
        <v>Winbourne Park</v>
      </c>
      <c r="T777">
        <f>COUNTIF('Feb 2022'!A:A,D777)+COUNTIF('Mar 2022'!A:A,D777)+COUNTIF('Apr 2022'!A:A,D777)+COUNTIF('May 2022'!A:A,D777)+COUNTIF('June 2022'!A:A,D777)+COUNTIF('July 2022'!A:A,D777)+COUNTIF('Aug 2022'!A:A,D777)+COUNTIF('Sep 2022'!A:A,D777)+COUNTIF('Oct 2022'!A:A,D777)+COUNTIF('Dec 2022'!A:A,D777)</f>
        <v>0</v>
      </c>
      <c r="U777" t="str">
        <f>VLOOKUP(Q777,'Capital Lookup'!A:B,2,FALSE)</f>
        <v>Yes</v>
      </c>
      <c r="V777" s="2">
        <f>IFERROR(VLOOKUP(LEFT(F777,10),'Find Purchase Orders'!B:J,9,FALSE),"")</f>
        <v>44609</v>
      </c>
      <c r="W777" s="25" t="s">
        <v>7261</v>
      </c>
    </row>
    <row r="778" spans="1:23" hidden="1">
      <c r="A778" s="25" t="s">
        <v>7261</v>
      </c>
      <c r="B778" s="25" t="s">
        <v>7343</v>
      </c>
      <c r="C778" s="25" t="s">
        <v>7282</v>
      </c>
      <c r="D778" s="25" t="s">
        <v>1025</v>
      </c>
      <c r="E778" s="25" t="s">
        <v>7576</v>
      </c>
      <c r="F778" s="25" t="s">
        <v>9573</v>
      </c>
      <c r="G778" s="25" t="s">
        <v>9574</v>
      </c>
      <c r="H778" s="21">
        <v>21015.03</v>
      </c>
      <c r="I778" s="25" t="s">
        <v>7296</v>
      </c>
      <c r="J778" s="25" t="s">
        <v>7288</v>
      </c>
      <c r="K778" s="25" t="s">
        <v>7495</v>
      </c>
      <c r="L778" s="25" t="s">
        <v>8097</v>
      </c>
      <c r="M778" s="21">
        <v>21015.03</v>
      </c>
      <c r="N778" s="21">
        <v>21015.03</v>
      </c>
      <c r="O778" s="21">
        <v>0</v>
      </c>
      <c r="P778" s="21">
        <v>21015.03</v>
      </c>
      <c r="Q778" s="25" t="s">
        <v>9575</v>
      </c>
      <c r="R778" s="1" t="str">
        <f t="shared" si="12"/>
        <v>ST10093</v>
      </c>
      <c r="S778" t="str">
        <f>VLOOKUP(R778,Data!$C$2:$D$261,2,0)</f>
        <v>Windermere on The Mount</v>
      </c>
      <c r="T778">
        <f>COUNTIF('Feb 2022'!A:A,D778)+COUNTIF('Mar 2022'!A:A,D778)+COUNTIF('Apr 2022'!A:A,D778)+COUNTIF('May 2022'!A:A,D778)+COUNTIF('June 2022'!A:A,D778)+COUNTIF('July 2022'!A:A,D778)+COUNTIF('Aug 2022'!A:A,D778)+COUNTIF('Sep 2022'!A:A,D778)+COUNTIF('Oct 2022'!A:A,D778)+COUNTIF('Dec 2022'!A:A,D778)</f>
        <v>1</v>
      </c>
      <c r="U778" t="str">
        <f>VLOOKUP(Q778,'Capital Lookup'!A:B,2,FALSE)</f>
        <v>No</v>
      </c>
      <c r="V778" s="2">
        <f>IFERROR(VLOOKUP(LEFT(F778,10),'Find Purchase Orders'!B:J,9,FALSE),"")</f>
        <v>44651</v>
      </c>
      <c r="W778" s="25" t="s">
        <v>7261</v>
      </c>
    </row>
    <row r="779" spans="1:23" hidden="1">
      <c r="A779" s="25" t="s">
        <v>7478</v>
      </c>
      <c r="B779" s="25" t="s">
        <v>7971</v>
      </c>
      <c r="C779" s="25" t="s">
        <v>7587</v>
      </c>
      <c r="D779" s="25" t="s">
        <v>9576</v>
      </c>
      <c r="E779" s="25" t="s">
        <v>7492</v>
      </c>
      <c r="F779" s="25" t="s">
        <v>9577</v>
      </c>
      <c r="G779" s="25" t="s">
        <v>9578</v>
      </c>
      <c r="H779" s="21">
        <v>41615.64</v>
      </c>
      <c r="I779" s="25" t="s">
        <v>7296</v>
      </c>
      <c r="J779" s="25" t="s">
        <v>7288</v>
      </c>
      <c r="K779" s="25" t="s">
        <v>7495</v>
      </c>
      <c r="L779" s="25" t="s">
        <v>7808</v>
      </c>
      <c r="M779" s="21">
        <v>41615.64</v>
      </c>
      <c r="N779" s="21">
        <v>41615.64</v>
      </c>
      <c r="O779" s="21">
        <v>0</v>
      </c>
      <c r="P779" s="21">
        <v>41615.64</v>
      </c>
      <c r="Q779" s="25" t="s">
        <v>7973</v>
      </c>
      <c r="R779" s="1" t="str">
        <f t="shared" si="12"/>
        <v>ST10144</v>
      </c>
      <c r="S779" t="str">
        <f>VLOOKUP(R779,Data!$C$2:$D$261,2,0)</f>
        <v>West Oak Village</v>
      </c>
      <c r="T779">
        <f>COUNTIF('Feb 2022'!A:A,D779)+COUNTIF('Mar 2022'!A:A,D779)+COUNTIF('Apr 2022'!A:A,D779)+COUNTIF('May 2022'!A:A,D779)+COUNTIF('June 2022'!A:A,D779)+COUNTIF('July 2022'!A:A,D779)+COUNTIF('Aug 2022'!A:A,D779)+COUNTIF('Sep 2022'!A:A,D779)+COUNTIF('Oct 2022'!A:A,D779)+COUNTIF('Dec 2022'!A:A,D779)</f>
        <v>0</v>
      </c>
      <c r="U779" t="str">
        <f>VLOOKUP(Q779,'Capital Lookup'!A:B,2,FALSE)</f>
        <v>Yes</v>
      </c>
      <c r="V779" s="2">
        <f>IFERROR(VLOOKUP(LEFT(F779,10),'Find Purchase Orders'!B:J,9,FALSE),"")</f>
        <v>44615</v>
      </c>
      <c r="W779" s="25" t="s">
        <v>7261</v>
      </c>
    </row>
    <row r="780" spans="1:23" hidden="1">
      <c r="A780" s="25" t="s">
        <v>7269</v>
      </c>
      <c r="B780" s="25" t="s">
        <v>8162</v>
      </c>
      <c r="C780" s="25" t="s">
        <v>7271</v>
      </c>
      <c r="D780" s="25" t="s">
        <v>1344</v>
      </c>
      <c r="E780" s="25" t="s">
        <v>8140</v>
      </c>
      <c r="F780" s="25" t="s">
        <v>9579</v>
      </c>
      <c r="G780" s="25" t="s">
        <v>9580</v>
      </c>
      <c r="H780" s="21">
        <v>10588.1</v>
      </c>
      <c r="I780" s="25" t="s">
        <v>7339</v>
      </c>
      <c r="J780" s="25" t="s">
        <v>7288</v>
      </c>
      <c r="K780" s="25" t="s">
        <v>7640</v>
      </c>
      <c r="L780" s="25" t="s">
        <v>9581</v>
      </c>
      <c r="M780" s="21">
        <v>10588.1</v>
      </c>
      <c r="N780" s="21">
        <v>10588.1</v>
      </c>
      <c r="O780" s="21">
        <v>0</v>
      </c>
      <c r="P780" s="21">
        <v>6512.15</v>
      </c>
      <c r="Q780" s="25" t="s">
        <v>9582</v>
      </c>
      <c r="R780" s="1" t="str">
        <f t="shared" ref="R780:R843" si="13">CONCATENATE("ST",LEFT(B780,5))</f>
        <v>ST10186</v>
      </c>
      <c r="S780" t="str">
        <f>VLOOKUP(R780,Data!$C$2:$D$261,2,0)</f>
        <v>Brierwood Court</v>
      </c>
      <c r="T780">
        <f>COUNTIF('Feb 2022'!A:A,D780)+COUNTIF('Mar 2022'!A:A,D780)+COUNTIF('Apr 2022'!A:A,D780)+COUNTIF('May 2022'!A:A,D780)+COUNTIF('June 2022'!A:A,D780)+COUNTIF('July 2022'!A:A,D780)+COUNTIF('Aug 2022'!A:A,D780)+COUNTIF('Sep 2022'!A:A,D780)+COUNTIF('Oct 2022'!A:A,D780)+COUNTIF('Dec 2022'!A:A,D780)</f>
        <v>1</v>
      </c>
      <c r="U780" t="str">
        <f>VLOOKUP(Q780,'Capital Lookup'!A:B,2,FALSE)</f>
        <v>No</v>
      </c>
      <c r="V780" s="2">
        <f>IFERROR(VLOOKUP(LEFT(F780,10),'Find Purchase Orders'!B:J,9,FALSE),"")</f>
        <v>44610</v>
      </c>
      <c r="W780" s="25" t="s">
        <v>7261</v>
      </c>
    </row>
    <row r="781" spans="1:23" hidden="1">
      <c r="A781" s="25" t="s">
        <v>7478</v>
      </c>
      <c r="B781" s="25" t="s">
        <v>7608</v>
      </c>
      <c r="C781" s="25" t="s">
        <v>7587</v>
      </c>
      <c r="D781" s="25" t="s">
        <v>9583</v>
      </c>
      <c r="E781" s="25" t="s">
        <v>7492</v>
      </c>
      <c r="F781" s="25" t="s">
        <v>9584</v>
      </c>
      <c r="G781" s="25" t="s">
        <v>9585</v>
      </c>
      <c r="H781" s="21">
        <v>35835.69</v>
      </c>
      <c r="I781" s="25" t="s">
        <v>7296</v>
      </c>
      <c r="J781" s="25" t="s">
        <v>7288</v>
      </c>
      <c r="K781" s="25" t="s">
        <v>7495</v>
      </c>
      <c r="L781" s="25" t="s">
        <v>7808</v>
      </c>
      <c r="M781" s="21">
        <v>35835.69</v>
      </c>
      <c r="N781" s="21">
        <v>35835.69</v>
      </c>
      <c r="O781" s="21">
        <v>0</v>
      </c>
      <c r="P781" s="21">
        <v>35835.69</v>
      </c>
      <c r="Q781" s="25" t="s">
        <v>7978</v>
      </c>
      <c r="R781" s="1" t="str">
        <f t="shared" si="13"/>
        <v>ST10161</v>
      </c>
      <c r="S781" t="str">
        <f>VLOOKUP(R781,Data!$C$2:$D$261,2,0)</f>
        <v>Longfields Manor</v>
      </c>
      <c r="T781">
        <f>COUNTIF('Feb 2022'!A:A,D781)+COUNTIF('Mar 2022'!A:A,D781)+COUNTIF('Apr 2022'!A:A,D781)+COUNTIF('May 2022'!A:A,D781)+COUNTIF('June 2022'!A:A,D781)+COUNTIF('July 2022'!A:A,D781)+COUNTIF('Aug 2022'!A:A,D781)+COUNTIF('Sep 2022'!A:A,D781)+COUNTIF('Oct 2022'!A:A,D781)+COUNTIF('Dec 2022'!A:A,D781)</f>
        <v>0</v>
      </c>
      <c r="U781" t="str">
        <f>VLOOKUP(Q781,'Capital Lookup'!A:B,2,FALSE)</f>
        <v>Yes</v>
      </c>
      <c r="V781" s="2">
        <f>IFERROR(VLOOKUP(LEFT(F781,10),'Find Purchase Orders'!B:J,9,FALSE),"")</f>
        <v>44615</v>
      </c>
      <c r="W781" s="25" t="s">
        <v>7261</v>
      </c>
    </row>
    <row r="782" spans="1:23" hidden="1">
      <c r="A782" s="25" t="s">
        <v>7478</v>
      </c>
      <c r="B782" s="25" t="s">
        <v>8381</v>
      </c>
      <c r="C782" s="25" t="s">
        <v>7587</v>
      </c>
      <c r="D782" s="25" t="s">
        <v>9586</v>
      </c>
      <c r="E782" s="25" t="s">
        <v>7492</v>
      </c>
      <c r="F782" s="25" t="s">
        <v>9587</v>
      </c>
      <c r="G782" s="25" t="s">
        <v>9588</v>
      </c>
      <c r="H782" s="21">
        <v>38533</v>
      </c>
      <c r="I782" s="25" t="s">
        <v>7296</v>
      </c>
      <c r="J782" s="25" t="s">
        <v>7288</v>
      </c>
      <c r="K782" s="25" t="s">
        <v>7495</v>
      </c>
      <c r="L782" s="25" t="s">
        <v>7808</v>
      </c>
      <c r="M782" s="21">
        <v>38533</v>
      </c>
      <c r="N782" s="21">
        <v>38646</v>
      </c>
      <c r="O782" s="21">
        <v>-113</v>
      </c>
      <c r="P782" s="21">
        <v>38533</v>
      </c>
      <c r="Q782" s="25" t="s">
        <v>9589</v>
      </c>
      <c r="R782" s="1" t="str">
        <f t="shared" si="13"/>
        <v>ST10151</v>
      </c>
      <c r="S782" t="str">
        <f>VLOOKUP(R782,Data!$C$2:$D$261,2,0)</f>
        <v>Bay Ridges</v>
      </c>
      <c r="T782">
        <f>COUNTIF('Feb 2022'!A:A,D782)+COUNTIF('Mar 2022'!A:A,D782)+COUNTIF('Apr 2022'!A:A,D782)+COUNTIF('May 2022'!A:A,D782)+COUNTIF('June 2022'!A:A,D782)+COUNTIF('July 2022'!A:A,D782)+COUNTIF('Aug 2022'!A:A,D782)+COUNTIF('Sep 2022'!A:A,D782)+COUNTIF('Oct 2022'!A:A,D782)+COUNTIF('Dec 2022'!A:A,D782)</f>
        <v>0</v>
      </c>
      <c r="U782" t="str">
        <f>VLOOKUP(Q782,'Capital Lookup'!A:B,2,FALSE)</f>
        <v>Yes</v>
      </c>
      <c r="V782" s="2">
        <f>IFERROR(VLOOKUP(LEFT(F782,10),'Find Purchase Orders'!B:J,9,FALSE),"")</f>
        <v>44609</v>
      </c>
      <c r="W782" s="25" t="s">
        <v>7261</v>
      </c>
    </row>
    <row r="783" spans="1:23" hidden="1">
      <c r="A783" s="25" t="s">
        <v>7269</v>
      </c>
      <c r="B783" s="25" t="s">
        <v>8178</v>
      </c>
      <c r="C783" s="25" t="s">
        <v>7271</v>
      </c>
      <c r="D783" s="25" t="s">
        <v>9590</v>
      </c>
      <c r="E783" s="25" t="s">
        <v>7492</v>
      </c>
      <c r="F783" s="25" t="s">
        <v>9591</v>
      </c>
      <c r="G783" s="25" t="s">
        <v>9592</v>
      </c>
      <c r="H783" s="21">
        <v>17339.849999999999</v>
      </c>
      <c r="I783" s="25" t="s">
        <v>7296</v>
      </c>
      <c r="J783" s="25" t="s">
        <v>7288</v>
      </c>
      <c r="K783" s="25" t="s">
        <v>7495</v>
      </c>
      <c r="L783" s="25" t="s">
        <v>7808</v>
      </c>
      <c r="M783" s="21">
        <v>17339.849999999999</v>
      </c>
      <c r="N783" s="21">
        <v>17339.849999999999</v>
      </c>
      <c r="O783" s="21">
        <v>0</v>
      </c>
      <c r="P783" s="21">
        <v>17339.849999999999</v>
      </c>
      <c r="Q783" s="25" t="s">
        <v>9593</v>
      </c>
      <c r="R783" s="1" t="str">
        <f t="shared" si="13"/>
        <v>ST10183</v>
      </c>
      <c r="S783" t="str">
        <f>VLOOKUP(R783,Data!$C$2:$D$261,2,0)</f>
        <v>Brierwood Gardens</v>
      </c>
      <c r="T783">
        <f>COUNTIF('Feb 2022'!A:A,D783)+COUNTIF('Mar 2022'!A:A,D783)+COUNTIF('Apr 2022'!A:A,D783)+COUNTIF('May 2022'!A:A,D783)+COUNTIF('June 2022'!A:A,D783)+COUNTIF('July 2022'!A:A,D783)+COUNTIF('Aug 2022'!A:A,D783)+COUNTIF('Sep 2022'!A:A,D783)+COUNTIF('Oct 2022'!A:A,D783)+COUNTIF('Dec 2022'!A:A,D783)</f>
        <v>0</v>
      </c>
      <c r="U783" t="str">
        <f>VLOOKUP(Q783,'Capital Lookup'!A:B,2,FALSE)</f>
        <v>Yes</v>
      </c>
      <c r="V783" s="2">
        <f>IFERROR(VLOOKUP(LEFT(F783,10),'Find Purchase Orders'!B:J,9,FALSE),"")</f>
        <v>44610</v>
      </c>
      <c r="W783" s="25" t="s">
        <v>7261</v>
      </c>
    </row>
    <row r="784" spans="1:23" hidden="1">
      <c r="A784" s="25" t="s">
        <v>7478</v>
      </c>
      <c r="B784" s="25" t="s">
        <v>8818</v>
      </c>
      <c r="C784" s="25" t="s">
        <v>7587</v>
      </c>
      <c r="D784" s="25" t="s">
        <v>9594</v>
      </c>
      <c r="E784" s="25" t="s">
        <v>7492</v>
      </c>
      <c r="F784" s="25" t="s">
        <v>9595</v>
      </c>
      <c r="G784" s="25" t="s">
        <v>9596</v>
      </c>
      <c r="H784" s="21">
        <v>44698.28</v>
      </c>
      <c r="I784" s="25" t="s">
        <v>7296</v>
      </c>
      <c r="J784" s="25" t="s">
        <v>7288</v>
      </c>
      <c r="K784" s="25" t="s">
        <v>7495</v>
      </c>
      <c r="L784" s="25" t="s">
        <v>7808</v>
      </c>
      <c r="M784" s="21">
        <v>44698.28</v>
      </c>
      <c r="N784" s="21">
        <v>44698.28</v>
      </c>
      <c r="O784" s="21">
        <v>0</v>
      </c>
      <c r="P784" s="21">
        <v>44698.28</v>
      </c>
      <c r="Q784" s="25" t="s">
        <v>9597</v>
      </c>
      <c r="R784" s="1" t="str">
        <f t="shared" si="13"/>
        <v>ST10142</v>
      </c>
      <c r="S784" t="str">
        <f>VLOOKUP(R784,Data!$C$2:$D$261,2,0)</f>
        <v>Burloak</v>
      </c>
      <c r="T784">
        <f>COUNTIF('Feb 2022'!A:A,D784)+COUNTIF('Mar 2022'!A:A,D784)+COUNTIF('Apr 2022'!A:A,D784)+COUNTIF('May 2022'!A:A,D784)+COUNTIF('June 2022'!A:A,D784)+COUNTIF('July 2022'!A:A,D784)+COUNTIF('Aug 2022'!A:A,D784)+COUNTIF('Sep 2022'!A:A,D784)+COUNTIF('Oct 2022'!A:A,D784)+COUNTIF('Dec 2022'!A:A,D784)</f>
        <v>0</v>
      </c>
      <c r="U784" t="str">
        <f>VLOOKUP(Q784,'Capital Lookup'!A:B,2,FALSE)</f>
        <v>Yes</v>
      </c>
      <c r="V784" s="2">
        <f>IFERROR(VLOOKUP(LEFT(F784,10),'Find Purchase Orders'!B:J,9,FALSE),"")</f>
        <v>44614</v>
      </c>
      <c r="W784" s="25" t="s">
        <v>7261</v>
      </c>
    </row>
    <row r="785" spans="1:23" hidden="1">
      <c r="A785" s="25" t="s">
        <v>7478</v>
      </c>
      <c r="B785" s="25" t="s">
        <v>8931</v>
      </c>
      <c r="C785" s="25" t="s">
        <v>7587</v>
      </c>
      <c r="D785" s="25" t="s">
        <v>9598</v>
      </c>
      <c r="E785" s="25" t="s">
        <v>7492</v>
      </c>
      <c r="F785" s="25" t="s">
        <v>9599</v>
      </c>
      <c r="G785" s="25" t="s">
        <v>9600</v>
      </c>
      <c r="H785" s="21">
        <v>46239.6</v>
      </c>
      <c r="I785" s="25" t="s">
        <v>7296</v>
      </c>
      <c r="J785" s="25" t="s">
        <v>7288</v>
      </c>
      <c r="K785" s="25" t="s">
        <v>7495</v>
      </c>
      <c r="L785" s="25" t="s">
        <v>7808</v>
      </c>
      <c r="M785" s="21">
        <v>46239.6</v>
      </c>
      <c r="N785" s="21">
        <v>46352.6</v>
      </c>
      <c r="O785" s="21">
        <v>-113</v>
      </c>
      <c r="P785" s="21">
        <v>46239.6</v>
      </c>
      <c r="Q785" s="25" t="s">
        <v>9601</v>
      </c>
      <c r="R785" s="1" t="str">
        <f t="shared" si="13"/>
        <v>ST10174</v>
      </c>
      <c r="S785" t="str">
        <f>VLOOKUP(R785,Data!$C$2:$D$261,2,0)</f>
        <v>Columbia Forest</v>
      </c>
      <c r="T785">
        <f>COUNTIF('Feb 2022'!A:A,D785)+COUNTIF('Mar 2022'!A:A,D785)+COUNTIF('Apr 2022'!A:A,D785)+COUNTIF('May 2022'!A:A,D785)+COUNTIF('June 2022'!A:A,D785)+COUNTIF('July 2022'!A:A,D785)+COUNTIF('Aug 2022'!A:A,D785)+COUNTIF('Sep 2022'!A:A,D785)+COUNTIF('Oct 2022'!A:A,D785)+COUNTIF('Dec 2022'!A:A,D785)</f>
        <v>0</v>
      </c>
      <c r="U785" t="str">
        <f>VLOOKUP(Q785,'Capital Lookup'!A:B,2,FALSE)</f>
        <v>Yes</v>
      </c>
      <c r="V785" s="2">
        <f>IFERROR(VLOOKUP(LEFT(F785,10),'Find Purchase Orders'!B:J,9,FALSE),"")</f>
        <v>44615</v>
      </c>
      <c r="W785" s="25" t="s">
        <v>7261</v>
      </c>
    </row>
    <row r="786" spans="1:23" hidden="1">
      <c r="A786" s="25" t="s">
        <v>7478</v>
      </c>
      <c r="B786" s="25" t="s">
        <v>8931</v>
      </c>
      <c r="C786" s="25" t="s">
        <v>7587</v>
      </c>
      <c r="D786" s="25" t="s">
        <v>9598</v>
      </c>
      <c r="E786" s="25" t="s">
        <v>7492</v>
      </c>
      <c r="F786" s="25" t="s">
        <v>9602</v>
      </c>
      <c r="G786" s="25" t="s">
        <v>9600</v>
      </c>
      <c r="H786" s="21">
        <v>2311.98</v>
      </c>
      <c r="I786" s="25" t="s">
        <v>7296</v>
      </c>
      <c r="J786" s="25" t="s">
        <v>7288</v>
      </c>
      <c r="K786" s="25" t="s">
        <v>7495</v>
      </c>
      <c r="L786" s="25" t="s">
        <v>7496</v>
      </c>
      <c r="M786" s="21">
        <v>2311.98</v>
      </c>
      <c r="N786" s="21">
        <v>2311.98</v>
      </c>
      <c r="O786" s="21">
        <v>0</v>
      </c>
      <c r="P786" s="21">
        <v>2311.98</v>
      </c>
      <c r="Q786" s="25" t="s">
        <v>9603</v>
      </c>
      <c r="R786" s="1" t="str">
        <f t="shared" si="13"/>
        <v>ST10174</v>
      </c>
      <c r="S786" t="str">
        <f>VLOOKUP(R786,Data!$C$2:$D$261,2,0)</f>
        <v>Columbia Forest</v>
      </c>
      <c r="T786">
        <f>COUNTIF('Feb 2022'!A:A,D786)+COUNTIF('Mar 2022'!A:A,D786)+COUNTIF('Apr 2022'!A:A,D786)+COUNTIF('May 2022'!A:A,D786)+COUNTIF('June 2022'!A:A,D786)+COUNTIF('July 2022'!A:A,D786)+COUNTIF('Aug 2022'!A:A,D786)+COUNTIF('Sep 2022'!A:A,D786)+COUNTIF('Oct 2022'!A:A,D786)+COUNTIF('Dec 2022'!A:A,D786)</f>
        <v>0</v>
      </c>
      <c r="U786" t="str">
        <f>VLOOKUP(Q786,'Capital Lookup'!A:B,2,FALSE)</f>
        <v>No</v>
      </c>
      <c r="V786" s="2">
        <f>IFERROR(VLOOKUP(LEFT(F786,10),'Find Purchase Orders'!B:J,9,FALSE),"")</f>
        <v>44615</v>
      </c>
      <c r="W786" s="25" t="s">
        <v>7261</v>
      </c>
    </row>
    <row r="787" spans="1:23" hidden="1">
      <c r="A787" s="25" t="s">
        <v>7269</v>
      </c>
      <c r="B787" s="25" t="s">
        <v>7804</v>
      </c>
      <c r="C787" s="25" t="s">
        <v>7271</v>
      </c>
      <c r="D787" s="25" t="s">
        <v>9604</v>
      </c>
      <c r="E787" s="25" t="s">
        <v>7492</v>
      </c>
      <c r="F787" s="25" t="s">
        <v>9605</v>
      </c>
      <c r="G787" s="25" t="s">
        <v>9606</v>
      </c>
      <c r="H787" s="21">
        <v>11945.23</v>
      </c>
      <c r="I787" s="25" t="s">
        <v>7296</v>
      </c>
      <c r="J787" s="25" t="s">
        <v>7288</v>
      </c>
      <c r="K787" s="25" t="s">
        <v>7495</v>
      </c>
      <c r="L787" s="25" t="s">
        <v>7808</v>
      </c>
      <c r="M787" s="21">
        <v>11945.23</v>
      </c>
      <c r="N787" s="21">
        <v>12058.23</v>
      </c>
      <c r="O787" s="21">
        <v>-113</v>
      </c>
      <c r="P787" s="21">
        <v>11945.23</v>
      </c>
      <c r="Q787" s="25" t="s">
        <v>7809</v>
      </c>
      <c r="R787" s="1" t="str">
        <f t="shared" si="13"/>
        <v>ST10153</v>
      </c>
      <c r="S787" t="str">
        <f>VLOOKUP(R787,Data!$C$2:$D$261,2,0)</f>
        <v>Eagle Terrace</v>
      </c>
      <c r="T787">
        <f>COUNTIF('Feb 2022'!A:A,D787)+COUNTIF('Mar 2022'!A:A,D787)+COUNTIF('Apr 2022'!A:A,D787)+COUNTIF('May 2022'!A:A,D787)+COUNTIF('June 2022'!A:A,D787)+COUNTIF('July 2022'!A:A,D787)+COUNTIF('Aug 2022'!A:A,D787)+COUNTIF('Sep 2022'!A:A,D787)+COUNTIF('Oct 2022'!A:A,D787)+COUNTIF('Dec 2022'!A:A,D787)</f>
        <v>0</v>
      </c>
      <c r="U787" t="str">
        <f>VLOOKUP(Q787,'Capital Lookup'!A:B,2,FALSE)</f>
        <v>Yes</v>
      </c>
      <c r="V787" s="2">
        <f>IFERROR(VLOOKUP(LEFT(F787,10),'Find Purchase Orders'!B:J,9,FALSE),"")</f>
        <v>44609</v>
      </c>
      <c r="W787" s="25" t="s">
        <v>7261</v>
      </c>
    </row>
    <row r="788" spans="1:23" hidden="1">
      <c r="A788" s="25" t="s">
        <v>7261</v>
      </c>
      <c r="B788" s="25" t="s">
        <v>8501</v>
      </c>
      <c r="C788" s="25" t="s">
        <v>7264</v>
      </c>
      <c r="D788" s="25" t="s">
        <v>1345</v>
      </c>
      <c r="E788" s="25" t="s">
        <v>9607</v>
      </c>
      <c r="F788" s="25" t="s">
        <v>9608</v>
      </c>
      <c r="G788" s="25" t="s">
        <v>9609</v>
      </c>
      <c r="H788" s="21">
        <v>5085</v>
      </c>
      <c r="I788" s="25" t="s">
        <v>7296</v>
      </c>
      <c r="J788" s="25" t="s">
        <v>7288</v>
      </c>
      <c r="K788" s="25" t="s">
        <v>8696</v>
      </c>
      <c r="L788" s="25" t="s">
        <v>9610</v>
      </c>
      <c r="M788" s="21">
        <v>5085</v>
      </c>
      <c r="N788" s="21">
        <v>5085</v>
      </c>
      <c r="O788" s="21">
        <v>0</v>
      </c>
      <c r="P788" s="21">
        <v>5085</v>
      </c>
      <c r="Q788" s="25" t="s">
        <v>9611</v>
      </c>
      <c r="R788" s="1" t="str">
        <f t="shared" si="13"/>
        <v>ST10005</v>
      </c>
      <c r="S788" t="str">
        <f>VLOOKUP(R788,Data!$C$2:$D$261,2,0)</f>
        <v>The Kensington Oakville</v>
      </c>
      <c r="T788">
        <f>COUNTIF('Feb 2022'!A:A,D788)+COUNTIF('Mar 2022'!A:A,D788)+COUNTIF('Apr 2022'!A:A,D788)+COUNTIF('May 2022'!A:A,D788)+COUNTIF('June 2022'!A:A,D788)+COUNTIF('July 2022'!A:A,D788)+COUNTIF('Aug 2022'!A:A,D788)+COUNTIF('Sep 2022'!A:A,D788)+COUNTIF('Oct 2022'!A:A,D788)+COUNTIF('Dec 2022'!A:A,D788)</f>
        <v>1</v>
      </c>
      <c r="U788" t="str">
        <f>VLOOKUP(Q788,'Capital Lookup'!A:B,2,FALSE)</f>
        <v>No</v>
      </c>
      <c r="V788" s="2">
        <f>IFERROR(VLOOKUP(LEFT(F788,10),'Find Purchase Orders'!B:J,9,FALSE),"")</f>
        <v>44613</v>
      </c>
      <c r="W788" s="25" t="s">
        <v>7261</v>
      </c>
    </row>
    <row r="789" spans="1:23" hidden="1">
      <c r="A789" s="25" t="s">
        <v>7261</v>
      </c>
      <c r="B789" s="25" t="s">
        <v>8501</v>
      </c>
      <c r="C789" s="25" t="s">
        <v>7264</v>
      </c>
      <c r="D789" s="25" t="s">
        <v>1346</v>
      </c>
      <c r="E789" s="25" t="s">
        <v>9607</v>
      </c>
      <c r="F789" s="25" t="s">
        <v>9612</v>
      </c>
      <c r="G789" s="25" t="s">
        <v>9613</v>
      </c>
      <c r="H789" s="21">
        <v>2699.57</v>
      </c>
      <c r="I789" s="25" t="s">
        <v>7296</v>
      </c>
      <c r="J789" s="25" t="s">
        <v>7288</v>
      </c>
      <c r="K789" s="25" t="s">
        <v>8696</v>
      </c>
      <c r="L789" s="25" t="s">
        <v>9610</v>
      </c>
      <c r="M789" s="21">
        <v>2699.57</v>
      </c>
      <c r="N789" s="21">
        <v>2389</v>
      </c>
      <c r="O789" s="21">
        <v>310.57</v>
      </c>
      <c r="P789" s="21">
        <v>2699.57</v>
      </c>
      <c r="Q789" s="25" t="s">
        <v>9611</v>
      </c>
      <c r="R789" s="1" t="str">
        <f t="shared" si="13"/>
        <v>ST10005</v>
      </c>
      <c r="S789" t="str">
        <f>VLOOKUP(R789,Data!$C$2:$D$261,2,0)</f>
        <v>The Kensington Oakville</v>
      </c>
      <c r="T789">
        <f>COUNTIF('Feb 2022'!A:A,D789)+COUNTIF('Mar 2022'!A:A,D789)+COUNTIF('Apr 2022'!A:A,D789)+COUNTIF('May 2022'!A:A,D789)+COUNTIF('June 2022'!A:A,D789)+COUNTIF('July 2022'!A:A,D789)+COUNTIF('Aug 2022'!A:A,D789)+COUNTIF('Sep 2022'!A:A,D789)+COUNTIF('Oct 2022'!A:A,D789)+COUNTIF('Dec 2022'!A:A,D789)</f>
        <v>1</v>
      </c>
      <c r="U789" t="str">
        <f>VLOOKUP(Q789,'Capital Lookup'!A:B,2,FALSE)</f>
        <v>No</v>
      </c>
      <c r="V789" s="2">
        <f>IFERROR(VLOOKUP(LEFT(F789,10),'Find Purchase Orders'!B:J,9,FALSE),"")</f>
        <v>44612</v>
      </c>
      <c r="W789" s="25" t="s">
        <v>7261</v>
      </c>
    </row>
    <row r="790" spans="1:23" hidden="1">
      <c r="A790" s="25" t="s">
        <v>7261</v>
      </c>
      <c r="B790" s="25" t="s">
        <v>7479</v>
      </c>
      <c r="C790" s="25" t="s">
        <v>7264</v>
      </c>
      <c r="D790" s="25" t="s">
        <v>1347</v>
      </c>
      <c r="E790" s="25" t="s">
        <v>7481</v>
      </c>
      <c r="F790" s="25" t="s">
        <v>9614</v>
      </c>
      <c r="G790" s="25" t="s">
        <v>9615</v>
      </c>
      <c r="H790" s="21">
        <v>14142.27</v>
      </c>
      <c r="I790" s="25" t="s">
        <v>7339</v>
      </c>
      <c r="J790" s="25" t="s">
        <v>7288</v>
      </c>
      <c r="K790" s="25" t="s">
        <v>7262</v>
      </c>
      <c r="L790" s="25" t="s">
        <v>7259</v>
      </c>
      <c r="M790" s="21">
        <v>10616.44</v>
      </c>
      <c r="N790" s="21">
        <v>10616.44</v>
      </c>
      <c r="O790" s="21">
        <v>0</v>
      </c>
      <c r="P790" s="21">
        <v>11022.07</v>
      </c>
      <c r="Q790" s="25" t="s">
        <v>7484</v>
      </c>
      <c r="R790" s="1" t="str">
        <f t="shared" si="13"/>
        <v>ST10027</v>
      </c>
      <c r="S790" t="str">
        <f>VLOOKUP(R790,Data!$C$2:$D$261,2,0)</f>
        <v>Glynnwood</v>
      </c>
      <c r="T790">
        <f>COUNTIF('Feb 2022'!A:A,D790)+COUNTIF('Mar 2022'!A:A,D790)+COUNTIF('Apr 2022'!A:A,D790)+COUNTIF('May 2022'!A:A,D790)+COUNTIF('June 2022'!A:A,D790)+COUNTIF('July 2022'!A:A,D790)+COUNTIF('Aug 2022'!A:A,D790)+COUNTIF('Sep 2022'!A:A,D790)+COUNTIF('Oct 2022'!A:A,D790)+COUNTIF('Dec 2022'!A:A,D790)</f>
        <v>1</v>
      </c>
      <c r="U790" t="str">
        <f>VLOOKUP(Q790,'Capital Lookup'!A:B,2,FALSE)</f>
        <v>No</v>
      </c>
      <c r="V790" s="2">
        <f>IFERROR(VLOOKUP(LEFT(F790,10),'Find Purchase Orders'!B:J,9,FALSE),"")</f>
        <v>44610</v>
      </c>
      <c r="W790" s="25" t="s">
        <v>7261</v>
      </c>
    </row>
    <row r="791" spans="1:23" hidden="1">
      <c r="A791" s="25" t="s">
        <v>7261</v>
      </c>
      <c r="B791" s="25" t="s">
        <v>7479</v>
      </c>
      <c r="C791" s="25" t="s">
        <v>7264</v>
      </c>
      <c r="D791" s="25" t="s">
        <v>1347</v>
      </c>
      <c r="E791" s="25" t="s">
        <v>7481</v>
      </c>
      <c r="F791" s="25" t="s">
        <v>9616</v>
      </c>
      <c r="G791" s="25" t="s">
        <v>9617</v>
      </c>
      <c r="H791" s="21">
        <v>1469</v>
      </c>
      <c r="I791" s="25" t="s">
        <v>7296</v>
      </c>
      <c r="J791" s="25" t="s">
        <v>7288</v>
      </c>
      <c r="K791" s="25" t="s">
        <v>7262</v>
      </c>
      <c r="L791" s="25" t="s">
        <v>7259</v>
      </c>
      <c r="M791" s="21">
        <v>2775.28</v>
      </c>
      <c r="N791" s="21">
        <v>2775.28</v>
      </c>
      <c r="O791" s="21">
        <v>0</v>
      </c>
      <c r="P791" s="21">
        <v>2625</v>
      </c>
      <c r="Q791" s="25" t="s">
        <v>7484</v>
      </c>
      <c r="R791" s="1" t="str">
        <f t="shared" si="13"/>
        <v>ST10027</v>
      </c>
      <c r="S791" t="str">
        <f>VLOOKUP(R791,Data!$C$2:$D$261,2,0)</f>
        <v>Glynnwood</v>
      </c>
      <c r="T791">
        <f>COUNTIF('Feb 2022'!A:A,D791)+COUNTIF('Mar 2022'!A:A,D791)+COUNTIF('Apr 2022'!A:A,D791)+COUNTIF('May 2022'!A:A,D791)+COUNTIF('June 2022'!A:A,D791)+COUNTIF('July 2022'!A:A,D791)+COUNTIF('Aug 2022'!A:A,D791)+COUNTIF('Sep 2022'!A:A,D791)+COUNTIF('Oct 2022'!A:A,D791)+COUNTIF('Dec 2022'!A:A,D791)</f>
        <v>1</v>
      </c>
      <c r="U791" t="str">
        <f>VLOOKUP(Q791,'Capital Lookup'!A:B,2,FALSE)</f>
        <v>No</v>
      </c>
      <c r="V791" s="2">
        <f>IFERROR(VLOOKUP(LEFT(F791,10),'Find Purchase Orders'!B:J,9,FALSE),"")</f>
        <v>44610</v>
      </c>
      <c r="W791" s="25" t="s">
        <v>7261</v>
      </c>
    </row>
    <row r="792" spans="1:23" hidden="1">
      <c r="A792" s="25" t="s">
        <v>7261</v>
      </c>
      <c r="B792" s="25" t="s">
        <v>7479</v>
      </c>
      <c r="C792" s="25" t="s">
        <v>7264</v>
      </c>
      <c r="D792" s="25" t="s">
        <v>1348</v>
      </c>
      <c r="E792" s="25" t="s">
        <v>7481</v>
      </c>
      <c r="F792" s="25" t="s">
        <v>9618</v>
      </c>
      <c r="G792" s="25" t="s">
        <v>9619</v>
      </c>
      <c r="H792" s="21">
        <v>3131.46</v>
      </c>
      <c r="I792" s="25" t="s">
        <v>7296</v>
      </c>
      <c r="J792" s="25" t="s">
        <v>7288</v>
      </c>
      <c r="K792" s="25" t="s">
        <v>7262</v>
      </c>
      <c r="L792" s="25" t="s">
        <v>7259</v>
      </c>
      <c r="M792" s="21">
        <v>3131.46</v>
      </c>
      <c r="N792" s="21">
        <v>14774.55</v>
      </c>
      <c r="O792" s="21">
        <v>-11643.09</v>
      </c>
      <c r="P792" s="21">
        <v>3131.46</v>
      </c>
      <c r="Q792" s="25" t="s">
        <v>7484</v>
      </c>
      <c r="R792" s="1" t="str">
        <f t="shared" si="13"/>
        <v>ST10027</v>
      </c>
      <c r="S792" t="str">
        <f>VLOOKUP(R792,Data!$C$2:$D$261,2,0)</f>
        <v>Glynnwood</v>
      </c>
      <c r="T792">
        <f>COUNTIF('Feb 2022'!A:A,D792)+COUNTIF('Mar 2022'!A:A,D792)+COUNTIF('Apr 2022'!A:A,D792)+COUNTIF('May 2022'!A:A,D792)+COUNTIF('June 2022'!A:A,D792)+COUNTIF('July 2022'!A:A,D792)+COUNTIF('Aug 2022'!A:A,D792)+COUNTIF('Sep 2022'!A:A,D792)+COUNTIF('Oct 2022'!A:A,D792)+COUNTIF('Dec 2022'!A:A,D792)</f>
        <v>1</v>
      </c>
      <c r="U792" t="str">
        <f>VLOOKUP(Q792,'Capital Lookup'!A:B,2,FALSE)</f>
        <v>No</v>
      </c>
      <c r="V792" s="2">
        <f>IFERROR(VLOOKUP(LEFT(F792,10),'Find Purchase Orders'!B:J,9,FALSE),"")</f>
        <v>44610</v>
      </c>
      <c r="W792" s="25" t="s">
        <v>7261</v>
      </c>
    </row>
    <row r="793" spans="1:23" hidden="1">
      <c r="A793" s="25" t="s">
        <v>7261</v>
      </c>
      <c r="B793" s="25" t="s">
        <v>7479</v>
      </c>
      <c r="C793" s="25" t="s">
        <v>7264</v>
      </c>
      <c r="D793" s="25" t="s">
        <v>1348</v>
      </c>
      <c r="E793" s="25" t="s">
        <v>7481</v>
      </c>
      <c r="F793" s="25" t="s">
        <v>9620</v>
      </c>
      <c r="G793" s="25" t="s">
        <v>9621</v>
      </c>
      <c r="H793" s="21">
        <v>203.4</v>
      </c>
      <c r="I793" s="25" t="s">
        <v>7296</v>
      </c>
      <c r="J793" s="25" t="s">
        <v>7288</v>
      </c>
      <c r="K793" s="25" t="s">
        <v>7262</v>
      </c>
      <c r="L793" s="25" t="s">
        <v>7259</v>
      </c>
      <c r="M793" s="21">
        <v>203.4</v>
      </c>
      <c r="N793" s="21">
        <v>203.4</v>
      </c>
      <c r="O793" s="21">
        <v>0</v>
      </c>
      <c r="P793" s="21">
        <v>203.4</v>
      </c>
      <c r="Q793" s="25" t="s">
        <v>7484</v>
      </c>
      <c r="R793" s="1" t="str">
        <f t="shared" si="13"/>
        <v>ST10027</v>
      </c>
      <c r="S793" t="str">
        <f>VLOOKUP(R793,Data!$C$2:$D$261,2,0)</f>
        <v>Glynnwood</v>
      </c>
      <c r="T793">
        <f>COUNTIF('Feb 2022'!A:A,D793)+COUNTIF('Mar 2022'!A:A,D793)+COUNTIF('Apr 2022'!A:A,D793)+COUNTIF('May 2022'!A:A,D793)+COUNTIF('June 2022'!A:A,D793)+COUNTIF('July 2022'!A:A,D793)+COUNTIF('Aug 2022'!A:A,D793)+COUNTIF('Sep 2022'!A:A,D793)+COUNTIF('Oct 2022'!A:A,D793)+COUNTIF('Dec 2022'!A:A,D793)</f>
        <v>1</v>
      </c>
      <c r="U793" t="str">
        <f>VLOOKUP(Q793,'Capital Lookup'!A:B,2,FALSE)</f>
        <v>No</v>
      </c>
      <c r="V793" s="2">
        <f>IFERROR(VLOOKUP(LEFT(F793,10),'Find Purchase Orders'!B:J,9,FALSE),"")</f>
        <v>44610</v>
      </c>
      <c r="W793" s="25" t="s">
        <v>7261</v>
      </c>
    </row>
    <row r="794" spans="1:23" hidden="1">
      <c r="A794" s="25" t="s">
        <v>7261</v>
      </c>
      <c r="B794" s="25" t="s">
        <v>7479</v>
      </c>
      <c r="C794" s="25" t="s">
        <v>7264</v>
      </c>
      <c r="D794" s="25" t="s">
        <v>1349</v>
      </c>
      <c r="E794" s="25" t="s">
        <v>7481</v>
      </c>
      <c r="F794" s="25" t="s">
        <v>9622</v>
      </c>
      <c r="G794" s="25" t="s">
        <v>9623</v>
      </c>
      <c r="H794" s="21">
        <v>7532.58</v>
      </c>
      <c r="I794" s="25" t="s">
        <v>7287</v>
      </c>
      <c r="J794" s="25" t="s">
        <v>7288</v>
      </c>
      <c r="K794" s="25" t="s">
        <v>7262</v>
      </c>
      <c r="L794" s="25" t="s">
        <v>7259</v>
      </c>
      <c r="M794" s="21">
        <v>7532.58</v>
      </c>
      <c r="N794" s="22">
        <v>0</v>
      </c>
      <c r="O794" s="21">
        <v>7532.58</v>
      </c>
      <c r="P794" s="21">
        <v>866.58</v>
      </c>
      <c r="Q794" s="25" t="s">
        <v>7484</v>
      </c>
      <c r="R794" s="1" t="str">
        <f t="shared" si="13"/>
        <v>ST10027</v>
      </c>
      <c r="S794" t="str">
        <f>VLOOKUP(R794,Data!$C$2:$D$261,2,0)</f>
        <v>Glynnwood</v>
      </c>
      <c r="T794">
        <f>COUNTIF('Feb 2022'!A:A,D794)+COUNTIF('Mar 2022'!A:A,D794)+COUNTIF('Apr 2022'!A:A,D794)+COUNTIF('May 2022'!A:A,D794)+COUNTIF('June 2022'!A:A,D794)+COUNTIF('July 2022'!A:A,D794)+COUNTIF('Aug 2022'!A:A,D794)+COUNTIF('Sep 2022'!A:A,D794)+COUNTIF('Oct 2022'!A:A,D794)+COUNTIF('Dec 2022'!A:A,D794)</f>
        <v>1</v>
      </c>
      <c r="U794" t="str">
        <f>VLOOKUP(Q794,'Capital Lookup'!A:B,2,FALSE)</f>
        <v>No</v>
      </c>
      <c r="V794" s="2">
        <f>IFERROR(VLOOKUP(LEFT(F794,10),'Find Purchase Orders'!B:J,9,FALSE),"")</f>
        <v>44610</v>
      </c>
      <c r="W794" s="25" t="s">
        <v>7261</v>
      </c>
    </row>
    <row r="795" spans="1:23" hidden="1">
      <c r="A795" s="25" t="s">
        <v>7261</v>
      </c>
      <c r="B795" s="25" t="s">
        <v>7479</v>
      </c>
      <c r="C795" s="25" t="s">
        <v>7264</v>
      </c>
      <c r="D795" s="25" t="s">
        <v>1349</v>
      </c>
      <c r="E795" s="25" t="s">
        <v>7481</v>
      </c>
      <c r="F795" s="25" t="s">
        <v>9624</v>
      </c>
      <c r="G795" s="25" t="s">
        <v>9625</v>
      </c>
      <c r="H795" s="21">
        <v>226</v>
      </c>
      <c r="I795" s="25" t="s">
        <v>7287</v>
      </c>
      <c r="J795" s="25" t="s">
        <v>7288</v>
      </c>
      <c r="K795" s="25" t="s">
        <v>7262</v>
      </c>
      <c r="L795" s="25" t="s">
        <v>7259</v>
      </c>
      <c r="M795" s="21">
        <v>226</v>
      </c>
      <c r="N795" s="22">
        <v>0</v>
      </c>
      <c r="O795" s="21">
        <v>226</v>
      </c>
      <c r="P795" s="21">
        <v>26</v>
      </c>
      <c r="Q795" s="25" t="s">
        <v>7484</v>
      </c>
      <c r="R795" s="1" t="str">
        <f t="shared" si="13"/>
        <v>ST10027</v>
      </c>
      <c r="S795" t="str">
        <f>VLOOKUP(R795,Data!$C$2:$D$261,2,0)</f>
        <v>Glynnwood</v>
      </c>
      <c r="T795">
        <f>COUNTIF('Feb 2022'!A:A,D795)+COUNTIF('Mar 2022'!A:A,D795)+COUNTIF('Apr 2022'!A:A,D795)+COUNTIF('May 2022'!A:A,D795)+COUNTIF('June 2022'!A:A,D795)+COUNTIF('July 2022'!A:A,D795)+COUNTIF('Aug 2022'!A:A,D795)+COUNTIF('Sep 2022'!A:A,D795)+COUNTIF('Oct 2022'!A:A,D795)+COUNTIF('Dec 2022'!A:A,D795)</f>
        <v>1</v>
      </c>
      <c r="U795" t="str">
        <f>VLOOKUP(Q795,'Capital Lookup'!A:B,2,FALSE)</f>
        <v>No</v>
      </c>
      <c r="V795" s="2">
        <f>IFERROR(VLOOKUP(LEFT(F795,10),'Find Purchase Orders'!B:J,9,FALSE),"")</f>
        <v>44610</v>
      </c>
      <c r="W795" s="25" t="s">
        <v>7261</v>
      </c>
    </row>
    <row r="796" spans="1:23" hidden="1">
      <c r="A796" s="25" t="s">
        <v>7261</v>
      </c>
      <c r="B796" s="25" t="s">
        <v>7479</v>
      </c>
      <c r="C796" s="25" t="s">
        <v>7264</v>
      </c>
      <c r="D796" s="25" t="s">
        <v>1350</v>
      </c>
      <c r="E796" s="25" t="s">
        <v>7481</v>
      </c>
      <c r="F796" s="25" t="s">
        <v>9626</v>
      </c>
      <c r="G796" s="25" t="s">
        <v>9627</v>
      </c>
      <c r="H796" s="21">
        <v>2902.07</v>
      </c>
      <c r="I796" s="25" t="s">
        <v>7287</v>
      </c>
      <c r="J796" s="25" t="s">
        <v>7288</v>
      </c>
      <c r="K796" s="25" t="s">
        <v>7262</v>
      </c>
      <c r="L796" s="25" t="s">
        <v>7259</v>
      </c>
      <c r="M796" s="21">
        <v>7467.04</v>
      </c>
      <c r="N796" s="22">
        <v>0</v>
      </c>
      <c r="O796" s="21">
        <v>7467.04</v>
      </c>
      <c r="P796" s="21">
        <v>333.87</v>
      </c>
      <c r="Q796" s="25" t="s">
        <v>7484</v>
      </c>
      <c r="R796" s="1" t="str">
        <f t="shared" si="13"/>
        <v>ST10027</v>
      </c>
      <c r="S796" t="str">
        <f>VLOOKUP(R796,Data!$C$2:$D$261,2,0)</f>
        <v>Glynnwood</v>
      </c>
      <c r="T796">
        <f>COUNTIF('Feb 2022'!A:A,D796)+COUNTIF('Mar 2022'!A:A,D796)+COUNTIF('Apr 2022'!A:A,D796)+COUNTIF('May 2022'!A:A,D796)+COUNTIF('June 2022'!A:A,D796)+COUNTIF('July 2022'!A:A,D796)+COUNTIF('Aug 2022'!A:A,D796)+COUNTIF('Sep 2022'!A:A,D796)+COUNTIF('Oct 2022'!A:A,D796)+COUNTIF('Dec 2022'!A:A,D796)</f>
        <v>1</v>
      </c>
      <c r="U796" t="str">
        <f>VLOOKUP(Q796,'Capital Lookup'!A:B,2,FALSE)</f>
        <v>No</v>
      </c>
      <c r="V796" s="2">
        <f>IFERROR(VLOOKUP(LEFT(F796,10),'Find Purchase Orders'!B:J,9,FALSE),"")</f>
        <v>44610</v>
      </c>
      <c r="W796" s="25" t="s">
        <v>7261</v>
      </c>
    </row>
    <row r="797" spans="1:23" hidden="1">
      <c r="A797" s="25" t="s">
        <v>7261</v>
      </c>
      <c r="B797" s="25" t="s">
        <v>7479</v>
      </c>
      <c r="C797" s="25" t="s">
        <v>7264</v>
      </c>
      <c r="D797" s="25" t="s">
        <v>1351</v>
      </c>
      <c r="E797" s="25" t="s">
        <v>7481</v>
      </c>
      <c r="F797" s="25" t="s">
        <v>9628</v>
      </c>
      <c r="G797" s="25" t="s">
        <v>9629</v>
      </c>
      <c r="H797" s="21">
        <v>3396.55</v>
      </c>
      <c r="I797" s="25" t="s">
        <v>7296</v>
      </c>
      <c r="J797" s="25" t="s">
        <v>7288</v>
      </c>
      <c r="K797" s="25" t="s">
        <v>7262</v>
      </c>
      <c r="L797" s="25" t="s">
        <v>7259</v>
      </c>
      <c r="M797" s="21">
        <v>3396.55</v>
      </c>
      <c r="N797" s="21">
        <v>3396.55</v>
      </c>
      <c r="O797" s="21">
        <v>0</v>
      </c>
      <c r="P797" s="21">
        <v>3396.55</v>
      </c>
      <c r="Q797" s="25" t="s">
        <v>7484</v>
      </c>
      <c r="R797" s="1" t="str">
        <f t="shared" si="13"/>
        <v>ST10027</v>
      </c>
      <c r="S797" t="str">
        <f>VLOOKUP(R797,Data!$C$2:$D$261,2,0)</f>
        <v>Glynnwood</v>
      </c>
      <c r="T797">
        <f>COUNTIF('Feb 2022'!A:A,D797)+COUNTIF('Mar 2022'!A:A,D797)+COUNTIF('Apr 2022'!A:A,D797)+COUNTIF('May 2022'!A:A,D797)+COUNTIF('June 2022'!A:A,D797)+COUNTIF('July 2022'!A:A,D797)+COUNTIF('Aug 2022'!A:A,D797)+COUNTIF('Sep 2022'!A:A,D797)+COUNTIF('Oct 2022'!A:A,D797)+COUNTIF('Dec 2022'!A:A,D797)</f>
        <v>1</v>
      </c>
      <c r="U797" t="str">
        <f>VLOOKUP(Q797,'Capital Lookup'!A:B,2,FALSE)</f>
        <v>No</v>
      </c>
      <c r="V797" s="2">
        <f>IFERROR(VLOOKUP(LEFT(F797,10),'Find Purchase Orders'!B:J,9,FALSE),"")</f>
        <v>44610</v>
      </c>
      <c r="W797" s="25" t="s">
        <v>7261</v>
      </c>
    </row>
    <row r="798" spans="1:23" hidden="1">
      <c r="A798" s="25" t="s">
        <v>7261</v>
      </c>
      <c r="B798" s="25" t="s">
        <v>7263</v>
      </c>
      <c r="C798" s="25" t="s">
        <v>7264</v>
      </c>
      <c r="D798" s="25" t="s">
        <v>1352</v>
      </c>
      <c r="E798" s="25" t="s">
        <v>7266</v>
      </c>
      <c r="F798" s="25" t="s">
        <v>9630</v>
      </c>
      <c r="G798" s="25" t="s">
        <v>8683</v>
      </c>
      <c r="H798" s="21">
        <v>629.98</v>
      </c>
      <c r="I798" s="25" t="s">
        <v>7296</v>
      </c>
      <c r="J798" s="25" t="s">
        <v>7288</v>
      </c>
      <c r="K798" s="25" t="s">
        <v>7262</v>
      </c>
      <c r="L798" s="25" t="s">
        <v>7259</v>
      </c>
      <c r="M798" s="21">
        <v>629.98</v>
      </c>
      <c r="N798" s="21">
        <v>629.98</v>
      </c>
      <c r="O798" s="21">
        <v>0</v>
      </c>
      <c r="P798" s="21">
        <v>629.98</v>
      </c>
      <c r="Q798" s="25" t="s">
        <v>7452</v>
      </c>
      <c r="R798" s="1" t="str">
        <f t="shared" si="13"/>
        <v>ST10030</v>
      </c>
      <c r="S798" t="str">
        <f>VLOOKUP(R798,Data!$C$2:$D$261,2,0)</f>
        <v>Rayoak Place</v>
      </c>
      <c r="T798">
        <f>COUNTIF('Feb 2022'!A:A,D798)+COUNTIF('Mar 2022'!A:A,D798)+COUNTIF('Apr 2022'!A:A,D798)+COUNTIF('May 2022'!A:A,D798)+COUNTIF('June 2022'!A:A,D798)+COUNTIF('July 2022'!A:A,D798)+COUNTIF('Aug 2022'!A:A,D798)+COUNTIF('Sep 2022'!A:A,D798)+COUNTIF('Oct 2022'!A:A,D798)+COUNTIF('Dec 2022'!A:A,D798)</f>
        <v>1</v>
      </c>
      <c r="U798" t="str">
        <f>VLOOKUP(Q798,'Capital Lookup'!A:B,2,FALSE)</f>
        <v>No</v>
      </c>
      <c r="V798" s="2">
        <f>IFERROR(VLOOKUP(LEFT(F798,10),'Find Purchase Orders'!B:J,9,FALSE),"")</f>
        <v>44610</v>
      </c>
      <c r="W798" s="25" t="s">
        <v>7261</v>
      </c>
    </row>
    <row r="799" spans="1:23" hidden="1">
      <c r="A799" s="25" t="s">
        <v>7261</v>
      </c>
      <c r="B799" s="25" t="s">
        <v>7263</v>
      </c>
      <c r="C799" s="25" t="s">
        <v>7264</v>
      </c>
      <c r="D799" s="25" t="s">
        <v>1352</v>
      </c>
      <c r="E799" s="25" t="s">
        <v>7266</v>
      </c>
      <c r="F799" s="25" t="s">
        <v>9631</v>
      </c>
      <c r="G799" s="25" t="s">
        <v>6141</v>
      </c>
      <c r="H799" s="21">
        <v>7891.16</v>
      </c>
      <c r="I799" s="25" t="s">
        <v>7296</v>
      </c>
      <c r="J799" s="25" t="s">
        <v>7288</v>
      </c>
      <c r="K799" s="25" t="s">
        <v>7262</v>
      </c>
      <c r="L799" s="25" t="s">
        <v>7259</v>
      </c>
      <c r="M799" s="21">
        <v>7891.16</v>
      </c>
      <c r="N799" s="21">
        <v>7891.16</v>
      </c>
      <c r="O799" s="21">
        <v>0</v>
      </c>
      <c r="P799" s="21">
        <v>7891.16</v>
      </c>
      <c r="Q799" s="25" t="s">
        <v>7452</v>
      </c>
      <c r="R799" s="1" t="str">
        <f t="shared" si="13"/>
        <v>ST10030</v>
      </c>
      <c r="S799" t="str">
        <f>VLOOKUP(R799,Data!$C$2:$D$261,2,0)</f>
        <v>Rayoak Place</v>
      </c>
      <c r="T799">
        <f>COUNTIF('Feb 2022'!A:A,D799)+COUNTIF('Mar 2022'!A:A,D799)+COUNTIF('Apr 2022'!A:A,D799)+COUNTIF('May 2022'!A:A,D799)+COUNTIF('June 2022'!A:A,D799)+COUNTIF('July 2022'!A:A,D799)+COUNTIF('Aug 2022'!A:A,D799)+COUNTIF('Sep 2022'!A:A,D799)+COUNTIF('Oct 2022'!A:A,D799)+COUNTIF('Dec 2022'!A:A,D799)</f>
        <v>1</v>
      </c>
      <c r="U799" t="str">
        <f>VLOOKUP(Q799,'Capital Lookup'!A:B,2,FALSE)</f>
        <v>No</v>
      </c>
      <c r="V799" s="2">
        <f>IFERROR(VLOOKUP(LEFT(F799,10),'Find Purchase Orders'!B:J,9,FALSE),"")</f>
        <v>44610</v>
      </c>
      <c r="W799" s="25" t="s">
        <v>7261</v>
      </c>
    </row>
    <row r="800" spans="1:23" hidden="1">
      <c r="A800" s="25" t="s">
        <v>9632</v>
      </c>
      <c r="B800" s="25" t="s">
        <v>7662</v>
      </c>
      <c r="C800" s="25" t="s">
        <v>7264</v>
      </c>
      <c r="D800" s="25" t="s">
        <v>1021</v>
      </c>
      <c r="E800" s="25" t="s">
        <v>8423</v>
      </c>
      <c r="F800" s="25" t="s">
        <v>9633</v>
      </c>
      <c r="G800" s="25" t="s">
        <v>9634</v>
      </c>
      <c r="H800" s="21">
        <v>1534.99</v>
      </c>
      <c r="I800" s="25" t="s">
        <v>7296</v>
      </c>
      <c r="J800" s="25" t="s">
        <v>7288</v>
      </c>
      <c r="K800" s="25" t="s">
        <v>7579</v>
      </c>
      <c r="L800" s="25" t="s">
        <v>8156</v>
      </c>
      <c r="M800" s="21">
        <v>1534.99</v>
      </c>
      <c r="N800" s="21">
        <v>1534.99</v>
      </c>
      <c r="O800" s="21">
        <v>0</v>
      </c>
      <c r="P800" s="21">
        <v>1534.99</v>
      </c>
      <c r="Q800" s="25" t="s">
        <v>9635</v>
      </c>
      <c r="R800" s="1" t="str">
        <f t="shared" si="13"/>
        <v>ST10055</v>
      </c>
      <c r="S800" t="str">
        <f>VLOOKUP(R800,Data!$C$2:$D$261,2,0)</f>
        <v>Hollyburn House</v>
      </c>
      <c r="T800">
        <f>COUNTIF('Feb 2022'!A:A,D800)+COUNTIF('Mar 2022'!A:A,D800)+COUNTIF('Apr 2022'!A:A,D800)+COUNTIF('May 2022'!A:A,D800)+COUNTIF('June 2022'!A:A,D800)+COUNTIF('July 2022'!A:A,D800)+COUNTIF('Aug 2022'!A:A,D800)+COUNTIF('Sep 2022'!A:A,D800)+COUNTIF('Oct 2022'!A:A,D800)+COUNTIF('Dec 2022'!A:A,D800)</f>
        <v>1</v>
      </c>
      <c r="U800" t="str">
        <f>VLOOKUP(Q800,'Capital Lookup'!A:B,2,FALSE)</f>
        <v>No</v>
      </c>
      <c r="V800" s="2">
        <f>IFERROR(VLOOKUP(LEFT(F800,10),'Find Purchase Orders'!B:J,9,FALSE),"")</f>
        <v>44611</v>
      </c>
      <c r="W800" s="25" t="s">
        <v>7261</v>
      </c>
    </row>
    <row r="801" spans="1:23" hidden="1">
      <c r="A801" s="25" t="s">
        <v>9632</v>
      </c>
      <c r="B801" s="25" t="s">
        <v>7662</v>
      </c>
      <c r="C801" s="25" t="s">
        <v>7264</v>
      </c>
      <c r="D801" s="25" t="s">
        <v>1021</v>
      </c>
      <c r="E801" s="25" t="s">
        <v>8423</v>
      </c>
      <c r="F801" s="25" t="s">
        <v>9636</v>
      </c>
      <c r="G801" s="25" t="s">
        <v>9637</v>
      </c>
      <c r="H801" s="21">
        <v>728</v>
      </c>
      <c r="I801" s="25" t="s">
        <v>7296</v>
      </c>
      <c r="J801" s="25" t="s">
        <v>7288</v>
      </c>
      <c r="K801" s="25" t="s">
        <v>7579</v>
      </c>
      <c r="L801" s="25" t="s">
        <v>8156</v>
      </c>
      <c r="M801" s="21">
        <v>728</v>
      </c>
      <c r="N801" s="21">
        <v>728</v>
      </c>
      <c r="O801" s="21">
        <v>0</v>
      </c>
      <c r="P801" s="21">
        <v>728</v>
      </c>
      <c r="Q801" s="25" t="s">
        <v>9635</v>
      </c>
      <c r="R801" s="1" t="str">
        <f t="shared" si="13"/>
        <v>ST10055</v>
      </c>
      <c r="S801" t="str">
        <f>VLOOKUP(R801,Data!$C$2:$D$261,2,0)</f>
        <v>Hollyburn House</v>
      </c>
      <c r="T801">
        <f>COUNTIF('Feb 2022'!A:A,D801)+COUNTIF('Mar 2022'!A:A,D801)+COUNTIF('Apr 2022'!A:A,D801)+COUNTIF('May 2022'!A:A,D801)+COUNTIF('June 2022'!A:A,D801)+COUNTIF('July 2022'!A:A,D801)+COUNTIF('Aug 2022'!A:A,D801)+COUNTIF('Sep 2022'!A:A,D801)+COUNTIF('Oct 2022'!A:A,D801)+COUNTIF('Dec 2022'!A:A,D801)</f>
        <v>1</v>
      </c>
      <c r="U801" t="str">
        <f>VLOOKUP(Q801,'Capital Lookup'!A:B,2,FALSE)</f>
        <v>No</v>
      </c>
      <c r="V801" s="2">
        <f>IFERROR(VLOOKUP(LEFT(F801,10),'Find Purchase Orders'!B:J,9,FALSE),"")</f>
        <v>44611</v>
      </c>
      <c r="W801" s="25" t="s">
        <v>7261</v>
      </c>
    </row>
    <row r="802" spans="1:23" hidden="1">
      <c r="A802" s="25" t="s">
        <v>7425</v>
      </c>
      <c r="B802" s="25" t="s">
        <v>7931</v>
      </c>
      <c r="C802" s="25" t="s">
        <v>7271</v>
      </c>
      <c r="D802" s="25" t="s">
        <v>1353</v>
      </c>
      <c r="E802" s="25" t="s">
        <v>8140</v>
      </c>
      <c r="F802" s="25" t="s">
        <v>9638</v>
      </c>
      <c r="G802" s="25" t="s">
        <v>9639</v>
      </c>
      <c r="H802" s="21">
        <v>20249.599999999999</v>
      </c>
      <c r="I802" s="25" t="s">
        <v>7296</v>
      </c>
      <c r="J802" s="25" t="s">
        <v>7288</v>
      </c>
      <c r="K802" s="25" t="s">
        <v>7778</v>
      </c>
      <c r="L802" s="25" t="s">
        <v>8150</v>
      </c>
      <c r="M802" s="21">
        <v>20249.599999999999</v>
      </c>
      <c r="N802" s="21">
        <v>20249.599999999999</v>
      </c>
      <c r="O802" s="21">
        <v>0</v>
      </c>
      <c r="P802" s="21">
        <v>20249.599999999999</v>
      </c>
      <c r="Q802" s="25" t="s">
        <v>9640</v>
      </c>
      <c r="R802" s="1" t="str">
        <f t="shared" si="13"/>
        <v>ST10182</v>
      </c>
      <c r="S802" t="str">
        <f>VLOOKUP(R802,Data!$C$2:$D$261,2,0)</f>
        <v>Blenheim Community Village</v>
      </c>
      <c r="T802">
        <f>COUNTIF('Feb 2022'!A:A,D802)+COUNTIF('Mar 2022'!A:A,D802)+COUNTIF('Apr 2022'!A:A,D802)+COUNTIF('May 2022'!A:A,D802)+COUNTIF('June 2022'!A:A,D802)+COUNTIF('July 2022'!A:A,D802)+COUNTIF('Aug 2022'!A:A,D802)+COUNTIF('Sep 2022'!A:A,D802)+COUNTIF('Oct 2022'!A:A,D802)+COUNTIF('Dec 2022'!A:A,D802)</f>
        <v>1</v>
      </c>
      <c r="U802" t="str">
        <f>VLOOKUP(Q802,'Capital Lookup'!A:B,2,FALSE)</f>
        <v>No</v>
      </c>
      <c r="V802" s="2">
        <f>IFERROR(VLOOKUP(LEFT(F802,10),'Find Purchase Orders'!B:J,9,FALSE),"")</f>
        <v>44617</v>
      </c>
      <c r="W802" s="25" t="s">
        <v>7261</v>
      </c>
    </row>
    <row r="803" spans="1:23" hidden="1">
      <c r="A803" s="25" t="s">
        <v>7478</v>
      </c>
      <c r="B803" s="25" t="s">
        <v>7959</v>
      </c>
      <c r="C803" s="25" t="s">
        <v>7587</v>
      </c>
      <c r="D803" s="25" t="s">
        <v>1354</v>
      </c>
      <c r="E803" s="25" t="s">
        <v>8140</v>
      </c>
      <c r="F803" s="25" t="s">
        <v>9641</v>
      </c>
      <c r="G803" s="25" t="s">
        <v>9642</v>
      </c>
      <c r="H803" s="21">
        <v>7036.4</v>
      </c>
      <c r="I803" s="25" t="s">
        <v>7296</v>
      </c>
      <c r="J803" s="25" t="s">
        <v>7288</v>
      </c>
      <c r="K803" s="25" t="s">
        <v>9643</v>
      </c>
      <c r="L803" s="25" t="s">
        <v>9644</v>
      </c>
      <c r="M803" s="21">
        <v>7036.4</v>
      </c>
      <c r="N803" s="21">
        <v>7036.4</v>
      </c>
      <c r="O803" s="21">
        <v>0</v>
      </c>
      <c r="P803" s="21">
        <v>7036.4</v>
      </c>
      <c r="Q803" s="25" t="s">
        <v>9645</v>
      </c>
      <c r="R803" s="1" t="str">
        <f t="shared" si="13"/>
        <v>ST10172</v>
      </c>
      <c r="S803" t="str">
        <f>VLOOKUP(R803,Data!$C$2:$D$261,2,0)</f>
        <v>Riverside Place</v>
      </c>
      <c r="T803">
        <f>COUNTIF('Feb 2022'!A:A,D803)+COUNTIF('Mar 2022'!A:A,D803)+COUNTIF('Apr 2022'!A:A,D803)+COUNTIF('May 2022'!A:A,D803)+COUNTIF('June 2022'!A:A,D803)+COUNTIF('July 2022'!A:A,D803)+COUNTIF('Aug 2022'!A:A,D803)+COUNTIF('Sep 2022'!A:A,D803)+COUNTIF('Oct 2022'!A:A,D803)+COUNTIF('Dec 2022'!A:A,D803)</f>
        <v>1</v>
      </c>
      <c r="U803" t="str">
        <f>VLOOKUP(Q803,'Capital Lookup'!A:B,2,FALSE)</f>
        <v>No</v>
      </c>
      <c r="V803" s="2">
        <f>IFERROR(VLOOKUP(LEFT(F803,10),'Find Purchase Orders'!B:J,9,FALSE),"")</f>
        <v>44617</v>
      </c>
      <c r="W803" s="25" t="s">
        <v>7261</v>
      </c>
    </row>
    <row r="804" spans="1:23" hidden="1">
      <c r="A804" s="25" t="s">
        <v>7269</v>
      </c>
      <c r="B804" s="25" t="s">
        <v>7965</v>
      </c>
      <c r="C804" s="25" t="s">
        <v>7271</v>
      </c>
      <c r="D804" s="25" t="s">
        <v>9646</v>
      </c>
      <c r="E804" s="25" t="s">
        <v>8140</v>
      </c>
      <c r="F804" s="25" t="s">
        <v>9647</v>
      </c>
      <c r="G804" s="25" t="s">
        <v>9648</v>
      </c>
      <c r="H804" s="21">
        <v>7053.58</v>
      </c>
      <c r="I804" s="25" t="s">
        <v>7296</v>
      </c>
      <c r="J804" s="25" t="s">
        <v>7288</v>
      </c>
      <c r="K804" s="25" t="s">
        <v>7612</v>
      </c>
      <c r="L804" s="25" t="s">
        <v>7756</v>
      </c>
      <c r="M804" s="21">
        <v>7053.58</v>
      </c>
      <c r="N804" s="21">
        <v>7053.59</v>
      </c>
      <c r="O804" s="21">
        <v>-0.01</v>
      </c>
      <c r="P804" s="21">
        <v>7053.58</v>
      </c>
      <c r="Q804" s="25" t="s">
        <v>9649</v>
      </c>
      <c r="R804" s="1" t="str">
        <f t="shared" si="13"/>
        <v>ST10190</v>
      </c>
      <c r="S804" t="str">
        <f>VLOOKUP(R804,Data!$C$2:$D$261,2,0)</f>
        <v>Trillium Court</v>
      </c>
      <c r="T804">
        <f>COUNTIF('Feb 2022'!A:A,D804)+COUNTIF('Mar 2022'!A:A,D804)+COUNTIF('Apr 2022'!A:A,D804)+COUNTIF('May 2022'!A:A,D804)+COUNTIF('June 2022'!A:A,D804)+COUNTIF('July 2022'!A:A,D804)+COUNTIF('Aug 2022'!A:A,D804)+COUNTIF('Sep 2022'!A:A,D804)+COUNTIF('Oct 2022'!A:A,D804)+COUNTIF('Dec 2022'!A:A,D804)</f>
        <v>0</v>
      </c>
      <c r="U804" t="str">
        <f>VLOOKUP(Q804,'Capital Lookup'!A:B,2,FALSE)</f>
        <v>Yes</v>
      </c>
      <c r="V804" s="2">
        <f>IFERROR(VLOOKUP(LEFT(F804,10),'Find Purchase Orders'!B:J,9,FALSE),"")</f>
        <v>44615</v>
      </c>
      <c r="W804" s="25" t="s">
        <v>7261</v>
      </c>
    </row>
    <row r="805" spans="1:23" hidden="1">
      <c r="A805" s="25" t="s">
        <v>7478</v>
      </c>
      <c r="B805" s="25" t="s">
        <v>7971</v>
      </c>
      <c r="C805" s="25" t="s">
        <v>7587</v>
      </c>
      <c r="D805" s="25" t="s">
        <v>1087</v>
      </c>
      <c r="E805" s="25" t="s">
        <v>8140</v>
      </c>
      <c r="F805" s="25" t="s">
        <v>9650</v>
      </c>
      <c r="G805" s="25" t="s">
        <v>9651</v>
      </c>
      <c r="H805" s="21">
        <v>75546.149999999994</v>
      </c>
      <c r="I805" s="25" t="s">
        <v>7296</v>
      </c>
      <c r="J805" s="25" t="s">
        <v>7288</v>
      </c>
      <c r="K805" s="25" t="s">
        <v>7733</v>
      </c>
      <c r="L805" s="25" t="s">
        <v>8097</v>
      </c>
      <c r="M805" s="21">
        <v>75546.149999999994</v>
      </c>
      <c r="N805" s="21">
        <v>75546.149999999994</v>
      </c>
      <c r="O805" s="21">
        <v>0</v>
      </c>
      <c r="P805" s="21">
        <v>75546.149999999994</v>
      </c>
      <c r="Q805" s="25" t="s">
        <v>9652</v>
      </c>
      <c r="R805" s="1" t="str">
        <f t="shared" si="13"/>
        <v>ST10144</v>
      </c>
      <c r="S805" t="str">
        <f>VLOOKUP(R805,Data!$C$2:$D$261,2,0)</f>
        <v>West Oak Village</v>
      </c>
      <c r="T805">
        <f>COUNTIF('Feb 2022'!A:A,D805)+COUNTIF('Mar 2022'!A:A,D805)+COUNTIF('Apr 2022'!A:A,D805)+COUNTIF('May 2022'!A:A,D805)+COUNTIF('June 2022'!A:A,D805)+COUNTIF('July 2022'!A:A,D805)+COUNTIF('Aug 2022'!A:A,D805)+COUNTIF('Sep 2022'!A:A,D805)+COUNTIF('Oct 2022'!A:A,D805)+COUNTIF('Dec 2022'!A:A,D805)</f>
        <v>1</v>
      </c>
      <c r="U805" t="str">
        <f>VLOOKUP(Q805,'Capital Lookup'!A:B,2,FALSE)</f>
        <v>No</v>
      </c>
      <c r="V805" s="2">
        <f>IFERROR(VLOOKUP(LEFT(F805,10),'Find Purchase Orders'!B:J,9,FALSE),"")</f>
        <v>44627</v>
      </c>
      <c r="W805" s="25" t="s">
        <v>7261</v>
      </c>
    </row>
    <row r="806" spans="1:23" hidden="1">
      <c r="A806" s="25" t="s">
        <v>7261</v>
      </c>
      <c r="B806" s="25" t="s">
        <v>7479</v>
      </c>
      <c r="C806" s="25" t="s">
        <v>7264</v>
      </c>
      <c r="D806" s="25" t="s">
        <v>1355</v>
      </c>
      <c r="E806" s="25" t="s">
        <v>7481</v>
      </c>
      <c r="F806" s="25" t="s">
        <v>9653</v>
      </c>
      <c r="G806" s="25" t="s">
        <v>9654</v>
      </c>
      <c r="H806" s="21">
        <v>3343.9</v>
      </c>
      <c r="I806" s="25" t="s">
        <v>7296</v>
      </c>
      <c r="J806" s="25" t="s">
        <v>7288</v>
      </c>
      <c r="K806" s="25" t="s">
        <v>7262</v>
      </c>
      <c r="L806" s="25" t="s">
        <v>7259</v>
      </c>
      <c r="M806" s="21">
        <v>3343.9</v>
      </c>
      <c r="N806" s="21">
        <v>3343.9</v>
      </c>
      <c r="O806" s="21">
        <v>0</v>
      </c>
      <c r="P806" s="21">
        <v>3343.9</v>
      </c>
      <c r="Q806" s="25" t="s">
        <v>7484</v>
      </c>
      <c r="R806" s="1" t="str">
        <f t="shared" si="13"/>
        <v>ST10027</v>
      </c>
      <c r="S806" t="str">
        <f>VLOOKUP(R806,Data!$C$2:$D$261,2,0)</f>
        <v>Glynnwood</v>
      </c>
      <c r="T806">
        <f>COUNTIF('Feb 2022'!A:A,D806)+COUNTIF('Mar 2022'!A:A,D806)+COUNTIF('Apr 2022'!A:A,D806)+COUNTIF('May 2022'!A:A,D806)+COUNTIF('June 2022'!A:A,D806)+COUNTIF('July 2022'!A:A,D806)+COUNTIF('Aug 2022'!A:A,D806)+COUNTIF('Sep 2022'!A:A,D806)+COUNTIF('Oct 2022'!A:A,D806)+COUNTIF('Dec 2022'!A:A,D806)</f>
        <v>1</v>
      </c>
      <c r="U806" t="str">
        <f>VLOOKUP(Q806,'Capital Lookup'!A:B,2,FALSE)</f>
        <v>No</v>
      </c>
      <c r="V806" s="2">
        <f>IFERROR(VLOOKUP(LEFT(F806,10),'Find Purchase Orders'!B:J,9,FALSE),"")</f>
        <v>44610</v>
      </c>
      <c r="W806" s="25" t="s">
        <v>7261</v>
      </c>
    </row>
    <row r="807" spans="1:23" hidden="1">
      <c r="A807" s="25" t="s">
        <v>7261</v>
      </c>
      <c r="B807" s="25" t="s">
        <v>7479</v>
      </c>
      <c r="C807" s="25" t="s">
        <v>7264</v>
      </c>
      <c r="D807" s="25" t="s">
        <v>1355</v>
      </c>
      <c r="E807" s="25" t="s">
        <v>7481</v>
      </c>
      <c r="F807" s="25" t="s">
        <v>9655</v>
      </c>
      <c r="G807" s="25" t="s">
        <v>9656</v>
      </c>
      <c r="H807" s="21">
        <v>226</v>
      </c>
      <c r="I807" s="25" t="s">
        <v>7296</v>
      </c>
      <c r="J807" s="25" t="s">
        <v>7288</v>
      </c>
      <c r="K807" s="25" t="s">
        <v>7262</v>
      </c>
      <c r="L807" s="25" t="s">
        <v>7259</v>
      </c>
      <c r="M807" s="21">
        <v>226</v>
      </c>
      <c r="N807" s="21">
        <v>226</v>
      </c>
      <c r="O807" s="21">
        <v>0</v>
      </c>
      <c r="P807" s="21">
        <v>226</v>
      </c>
      <c r="Q807" s="25" t="s">
        <v>7484</v>
      </c>
      <c r="R807" s="1" t="str">
        <f t="shared" si="13"/>
        <v>ST10027</v>
      </c>
      <c r="S807" t="str">
        <f>VLOOKUP(R807,Data!$C$2:$D$261,2,0)</f>
        <v>Glynnwood</v>
      </c>
      <c r="T807">
        <f>COUNTIF('Feb 2022'!A:A,D807)+COUNTIF('Mar 2022'!A:A,D807)+COUNTIF('Apr 2022'!A:A,D807)+COUNTIF('May 2022'!A:A,D807)+COUNTIF('June 2022'!A:A,D807)+COUNTIF('July 2022'!A:A,D807)+COUNTIF('Aug 2022'!A:A,D807)+COUNTIF('Sep 2022'!A:A,D807)+COUNTIF('Oct 2022'!A:A,D807)+COUNTIF('Dec 2022'!A:A,D807)</f>
        <v>1</v>
      </c>
      <c r="U807" t="str">
        <f>VLOOKUP(Q807,'Capital Lookup'!A:B,2,FALSE)</f>
        <v>No</v>
      </c>
      <c r="V807" s="2">
        <f>IFERROR(VLOOKUP(LEFT(F807,10),'Find Purchase Orders'!B:J,9,FALSE),"")</f>
        <v>44610</v>
      </c>
      <c r="W807" s="25" t="s">
        <v>7261</v>
      </c>
    </row>
    <row r="808" spans="1:23" hidden="1">
      <c r="A808" s="25" t="s">
        <v>7261</v>
      </c>
      <c r="B808" s="25" t="s">
        <v>7479</v>
      </c>
      <c r="C808" s="25" t="s">
        <v>7264</v>
      </c>
      <c r="D808" s="25" t="s">
        <v>1356</v>
      </c>
      <c r="E808" s="25" t="s">
        <v>7481</v>
      </c>
      <c r="F808" s="25" t="s">
        <v>9657</v>
      </c>
      <c r="G808" s="25" t="s">
        <v>9658</v>
      </c>
      <c r="H808" s="21">
        <v>4463.84</v>
      </c>
      <c r="I808" s="25" t="s">
        <v>7287</v>
      </c>
      <c r="J808" s="25" t="s">
        <v>7288</v>
      </c>
      <c r="K808" s="25" t="s">
        <v>7262</v>
      </c>
      <c r="L808" s="25" t="s">
        <v>7259</v>
      </c>
      <c r="M808" s="21">
        <v>11057.21</v>
      </c>
      <c r="N808" s="22">
        <v>0</v>
      </c>
      <c r="O808" s="21">
        <v>11057.21</v>
      </c>
      <c r="P808" s="21">
        <v>513.54</v>
      </c>
      <c r="Q808" s="25" t="s">
        <v>7484</v>
      </c>
      <c r="R808" s="1" t="str">
        <f t="shared" si="13"/>
        <v>ST10027</v>
      </c>
      <c r="S808" t="str">
        <f>VLOOKUP(R808,Data!$C$2:$D$261,2,0)</f>
        <v>Glynnwood</v>
      </c>
      <c r="T808">
        <f>COUNTIF('Feb 2022'!A:A,D808)+COUNTIF('Mar 2022'!A:A,D808)+COUNTIF('Apr 2022'!A:A,D808)+COUNTIF('May 2022'!A:A,D808)+COUNTIF('June 2022'!A:A,D808)+COUNTIF('July 2022'!A:A,D808)+COUNTIF('Aug 2022'!A:A,D808)+COUNTIF('Sep 2022'!A:A,D808)+COUNTIF('Oct 2022'!A:A,D808)+COUNTIF('Dec 2022'!A:A,D808)</f>
        <v>1</v>
      </c>
      <c r="U808" t="str">
        <f>VLOOKUP(Q808,'Capital Lookup'!A:B,2,FALSE)</f>
        <v>No</v>
      </c>
      <c r="V808" s="2">
        <f>IFERROR(VLOOKUP(LEFT(F808,10),'Find Purchase Orders'!B:J,9,FALSE),"")</f>
        <v>44610</v>
      </c>
      <c r="W808" s="25" t="s">
        <v>7261</v>
      </c>
    </row>
    <row r="809" spans="1:23" hidden="1">
      <c r="A809" s="25" t="s">
        <v>7261</v>
      </c>
      <c r="B809" s="25" t="s">
        <v>7479</v>
      </c>
      <c r="C809" s="25" t="s">
        <v>7264</v>
      </c>
      <c r="D809" s="25" t="s">
        <v>1356</v>
      </c>
      <c r="E809" s="25" t="s">
        <v>7481</v>
      </c>
      <c r="F809" s="25" t="s">
        <v>9659</v>
      </c>
      <c r="G809" s="25" t="s">
        <v>6408</v>
      </c>
      <c r="H809" s="21">
        <v>395.5</v>
      </c>
      <c r="I809" s="25" t="s">
        <v>7287</v>
      </c>
      <c r="J809" s="25" t="s">
        <v>7288</v>
      </c>
      <c r="K809" s="25" t="s">
        <v>7262</v>
      </c>
      <c r="L809" s="25" t="s">
        <v>7259</v>
      </c>
      <c r="M809" s="21">
        <v>395.5</v>
      </c>
      <c r="N809" s="22">
        <v>0</v>
      </c>
      <c r="O809" s="21">
        <v>395.5</v>
      </c>
      <c r="P809" s="21">
        <v>45.5</v>
      </c>
      <c r="Q809" s="25" t="s">
        <v>7484</v>
      </c>
      <c r="R809" s="1" t="str">
        <f t="shared" si="13"/>
        <v>ST10027</v>
      </c>
      <c r="S809" t="str">
        <f>VLOOKUP(R809,Data!$C$2:$D$261,2,0)</f>
        <v>Glynnwood</v>
      </c>
      <c r="T809">
        <f>COUNTIF('Feb 2022'!A:A,D809)+COUNTIF('Mar 2022'!A:A,D809)+COUNTIF('Apr 2022'!A:A,D809)+COUNTIF('May 2022'!A:A,D809)+COUNTIF('June 2022'!A:A,D809)+COUNTIF('July 2022'!A:A,D809)+COUNTIF('Aug 2022'!A:A,D809)+COUNTIF('Sep 2022'!A:A,D809)+COUNTIF('Oct 2022'!A:A,D809)+COUNTIF('Dec 2022'!A:A,D809)</f>
        <v>1</v>
      </c>
      <c r="U809" t="str">
        <f>VLOOKUP(Q809,'Capital Lookup'!A:B,2,FALSE)</f>
        <v>No</v>
      </c>
      <c r="V809" s="2">
        <f>IFERROR(VLOOKUP(LEFT(F809,10),'Find Purchase Orders'!B:J,9,FALSE),"")</f>
        <v>44610</v>
      </c>
      <c r="W809" s="25" t="s">
        <v>7261</v>
      </c>
    </row>
    <row r="810" spans="1:23" hidden="1">
      <c r="A810" s="25" t="s">
        <v>9660</v>
      </c>
      <c r="B810" s="25" t="s">
        <v>7643</v>
      </c>
      <c r="C810" s="25" t="s">
        <v>7282</v>
      </c>
      <c r="D810" s="25" t="s">
        <v>1039</v>
      </c>
      <c r="E810" s="25" t="s">
        <v>9661</v>
      </c>
      <c r="F810" s="25" t="s">
        <v>9662</v>
      </c>
      <c r="G810" s="25" t="s">
        <v>9663</v>
      </c>
      <c r="H810" s="21">
        <v>7263.96</v>
      </c>
      <c r="I810" s="25" t="s">
        <v>7287</v>
      </c>
      <c r="J810" s="25" t="s">
        <v>7288</v>
      </c>
      <c r="K810" s="25" t="s">
        <v>7579</v>
      </c>
      <c r="L810" s="25" t="s">
        <v>8156</v>
      </c>
      <c r="M810" s="21">
        <v>7263.96</v>
      </c>
      <c r="N810" s="21">
        <v>7263.96</v>
      </c>
      <c r="O810" s="21">
        <v>0</v>
      </c>
      <c r="P810" s="21">
        <v>835.68</v>
      </c>
      <c r="Q810" s="25" t="s">
        <v>9664</v>
      </c>
      <c r="R810" s="1" t="str">
        <f t="shared" si="13"/>
        <v>ST10020</v>
      </c>
      <c r="S810" t="str">
        <f>VLOOKUP(R810,Data!$C$2:$D$261,2,0)</f>
        <v>Kingsway</v>
      </c>
      <c r="T810">
        <f>COUNTIF('Feb 2022'!A:A,D810)+COUNTIF('Mar 2022'!A:A,D810)+COUNTIF('Apr 2022'!A:A,D810)+COUNTIF('May 2022'!A:A,D810)+COUNTIF('June 2022'!A:A,D810)+COUNTIF('July 2022'!A:A,D810)+COUNTIF('Aug 2022'!A:A,D810)+COUNTIF('Sep 2022'!A:A,D810)+COUNTIF('Oct 2022'!A:A,D810)+COUNTIF('Dec 2022'!A:A,D810)</f>
        <v>1</v>
      </c>
      <c r="U810" t="str">
        <f>VLOOKUP(Q810,'Capital Lookup'!A:B,2,FALSE)</f>
        <v>No</v>
      </c>
      <c r="V810" s="2">
        <f>IFERROR(VLOOKUP(LEFT(F810,10),'Find Purchase Orders'!B:J,9,FALSE),"")</f>
        <v>44615</v>
      </c>
      <c r="W810" s="25" t="s">
        <v>7261</v>
      </c>
    </row>
    <row r="811" spans="1:23" hidden="1">
      <c r="A811" s="25" t="s">
        <v>9632</v>
      </c>
      <c r="B811" s="25" t="s">
        <v>7662</v>
      </c>
      <c r="C811" s="25" t="s">
        <v>7264</v>
      </c>
      <c r="D811" s="25" t="s">
        <v>1022</v>
      </c>
      <c r="E811" s="25" t="s">
        <v>8423</v>
      </c>
      <c r="F811" s="25" t="s">
        <v>9665</v>
      </c>
      <c r="G811" s="25" t="s">
        <v>9666</v>
      </c>
      <c r="H811" s="21">
        <v>644</v>
      </c>
      <c r="I811" s="25" t="s">
        <v>7296</v>
      </c>
      <c r="J811" s="25" t="s">
        <v>7288</v>
      </c>
      <c r="K811" s="25" t="s">
        <v>7579</v>
      </c>
      <c r="L811" s="25" t="s">
        <v>7580</v>
      </c>
      <c r="M811" s="21">
        <v>644</v>
      </c>
      <c r="N811" s="21">
        <v>644</v>
      </c>
      <c r="O811" s="21">
        <v>0</v>
      </c>
      <c r="P811" s="21">
        <v>644</v>
      </c>
      <c r="Q811" s="25" t="s">
        <v>9667</v>
      </c>
      <c r="R811" s="1" t="str">
        <f t="shared" si="13"/>
        <v>ST10055</v>
      </c>
      <c r="S811" t="str">
        <f>VLOOKUP(R811,Data!$C$2:$D$261,2,0)</f>
        <v>Hollyburn House</v>
      </c>
      <c r="T811">
        <f>COUNTIF('Feb 2022'!A:A,D811)+COUNTIF('Mar 2022'!A:A,D811)+COUNTIF('Apr 2022'!A:A,D811)+COUNTIF('May 2022'!A:A,D811)+COUNTIF('June 2022'!A:A,D811)+COUNTIF('July 2022'!A:A,D811)+COUNTIF('Aug 2022'!A:A,D811)+COUNTIF('Sep 2022'!A:A,D811)+COUNTIF('Oct 2022'!A:A,D811)+COUNTIF('Dec 2022'!A:A,D811)</f>
        <v>1</v>
      </c>
      <c r="U811" t="str">
        <f>VLOOKUP(Q811,'Capital Lookup'!A:B,2,FALSE)</f>
        <v>No</v>
      </c>
      <c r="V811" s="2">
        <f>IFERROR(VLOOKUP(LEFT(F811,10),'Find Purchase Orders'!B:J,9,FALSE),"")</f>
        <v>44611</v>
      </c>
      <c r="W811" s="25" t="s">
        <v>7261</v>
      </c>
    </row>
    <row r="812" spans="1:23" hidden="1">
      <c r="A812" s="25" t="s">
        <v>9632</v>
      </c>
      <c r="B812" s="25" t="s">
        <v>7662</v>
      </c>
      <c r="C812" s="25" t="s">
        <v>7264</v>
      </c>
      <c r="D812" s="25" t="s">
        <v>1022</v>
      </c>
      <c r="E812" s="25" t="s">
        <v>8423</v>
      </c>
      <c r="F812" s="25" t="s">
        <v>9668</v>
      </c>
      <c r="G812" s="25" t="s">
        <v>9669</v>
      </c>
      <c r="H812" s="21">
        <v>2795.38</v>
      </c>
      <c r="I812" s="25" t="s">
        <v>7296</v>
      </c>
      <c r="J812" s="25" t="s">
        <v>7288</v>
      </c>
      <c r="K812" s="25" t="s">
        <v>7579</v>
      </c>
      <c r="L812" s="25" t="s">
        <v>7580</v>
      </c>
      <c r="M812" s="21">
        <v>2795.38</v>
      </c>
      <c r="N812" s="21">
        <v>2795.38</v>
      </c>
      <c r="O812" s="21">
        <v>0</v>
      </c>
      <c r="P812" s="21">
        <v>2795.38</v>
      </c>
      <c r="Q812" s="25" t="s">
        <v>9667</v>
      </c>
      <c r="R812" s="1" t="str">
        <f t="shared" si="13"/>
        <v>ST10055</v>
      </c>
      <c r="S812" t="str">
        <f>VLOOKUP(R812,Data!$C$2:$D$261,2,0)</f>
        <v>Hollyburn House</v>
      </c>
      <c r="T812">
        <f>COUNTIF('Feb 2022'!A:A,D812)+COUNTIF('Mar 2022'!A:A,D812)+COUNTIF('Apr 2022'!A:A,D812)+COUNTIF('May 2022'!A:A,D812)+COUNTIF('June 2022'!A:A,D812)+COUNTIF('July 2022'!A:A,D812)+COUNTIF('Aug 2022'!A:A,D812)+COUNTIF('Sep 2022'!A:A,D812)+COUNTIF('Oct 2022'!A:A,D812)+COUNTIF('Dec 2022'!A:A,D812)</f>
        <v>1</v>
      </c>
      <c r="U812" t="str">
        <f>VLOOKUP(Q812,'Capital Lookup'!A:B,2,FALSE)</f>
        <v>No</v>
      </c>
      <c r="V812" s="2">
        <f>IFERROR(VLOOKUP(LEFT(F812,10),'Find Purchase Orders'!B:J,9,FALSE),"")</f>
        <v>44611</v>
      </c>
      <c r="W812" s="25" t="s">
        <v>7261</v>
      </c>
    </row>
    <row r="813" spans="1:23" hidden="1">
      <c r="A813" s="25" t="s">
        <v>9632</v>
      </c>
      <c r="B813" s="25" t="s">
        <v>7662</v>
      </c>
      <c r="C813" s="25" t="s">
        <v>7264</v>
      </c>
      <c r="D813" s="25" t="s">
        <v>1023</v>
      </c>
      <c r="E813" s="25" t="s">
        <v>8423</v>
      </c>
      <c r="F813" s="25" t="s">
        <v>9670</v>
      </c>
      <c r="G813" s="25" t="s">
        <v>9671</v>
      </c>
      <c r="H813" s="21">
        <v>4589.46</v>
      </c>
      <c r="I813" s="25" t="s">
        <v>7296</v>
      </c>
      <c r="J813" s="25" t="s">
        <v>7288</v>
      </c>
      <c r="K813" s="25" t="s">
        <v>7579</v>
      </c>
      <c r="L813" s="25" t="s">
        <v>7580</v>
      </c>
      <c r="M813" s="21">
        <v>4589.46</v>
      </c>
      <c r="N813" s="21">
        <v>4589.46</v>
      </c>
      <c r="O813" s="21">
        <v>0</v>
      </c>
      <c r="P813" s="21">
        <v>4589.46</v>
      </c>
      <c r="Q813" s="25" t="s">
        <v>9672</v>
      </c>
      <c r="R813" s="1" t="str">
        <f t="shared" si="13"/>
        <v>ST10055</v>
      </c>
      <c r="S813" t="str">
        <f>VLOOKUP(R813,Data!$C$2:$D$261,2,0)</f>
        <v>Hollyburn House</v>
      </c>
      <c r="T813">
        <f>COUNTIF('Feb 2022'!A:A,D813)+COUNTIF('Mar 2022'!A:A,D813)+COUNTIF('Apr 2022'!A:A,D813)+COUNTIF('May 2022'!A:A,D813)+COUNTIF('June 2022'!A:A,D813)+COUNTIF('July 2022'!A:A,D813)+COUNTIF('Aug 2022'!A:A,D813)+COUNTIF('Sep 2022'!A:A,D813)+COUNTIF('Oct 2022'!A:A,D813)+COUNTIF('Dec 2022'!A:A,D813)</f>
        <v>1</v>
      </c>
      <c r="U813" t="str">
        <f>VLOOKUP(Q813,'Capital Lookup'!A:B,2,FALSE)</f>
        <v>No</v>
      </c>
      <c r="V813" s="2">
        <f>IFERROR(VLOOKUP(LEFT(F813,10),'Find Purchase Orders'!B:J,9,FALSE),"")</f>
        <v>44610</v>
      </c>
      <c r="W813" s="25" t="s">
        <v>7261</v>
      </c>
    </row>
    <row r="814" spans="1:23" hidden="1">
      <c r="A814" s="25" t="s">
        <v>9632</v>
      </c>
      <c r="B814" s="25" t="s">
        <v>7662</v>
      </c>
      <c r="C814" s="25" t="s">
        <v>7264</v>
      </c>
      <c r="D814" s="25" t="s">
        <v>1023</v>
      </c>
      <c r="E814" s="25" t="s">
        <v>8423</v>
      </c>
      <c r="F814" s="25" t="s">
        <v>9673</v>
      </c>
      <c r="G814" s="25" t="s">
        <v>9666</v>
      </c>
      <c r="H814" s="21">
        <v>644</v>
      </c>
      <c r="I814" s="25" t="s">
        <v>7296</v>
      </c>
      <c r="J814" s="25" t="s">
        <v>7288</v>
      </c>
      <c r="K814" s="25" t="s">
        <v>7579</v>
      </c>
      <c r="L814" s="25" t="s">
        <v>7580</v>
      </c>
      <c r="M814" s="21">
        <v>644</v>
      </c>
      <c r="N814" s="21">
        <v>644</v>
      </c>
      <c r="O814" s="21">
        <v>0</v>
      </c>
      <c r="P814" s="21">
        <v>644</v>
      </c>
      <c r="Q814" s="25" t="s">
        <v>9672</v>
      </c>
      <c r="R814" s="1" t="str">
        <f t="shared" si="13"/>
        <v>ST10055</v>
      </c>
      <c r="S814" t="str">
        <f>VLOOKUP(R814,Data!$C$2:$D$261,2,0)</f>
        <v>Hollyburn House</v>
      </c>
      <c r="T814">
        <f>COUNTIF('Feb 2022'!A:A,D814)+COUNTIF('Mar 2022'!A:A,D814)+COUNTIF('Apr 2022'!A:A,D814)+COUNTIF('May 2022'!A:A,D814)+COUNTIF('June 2022'!A:A,D814)+COUNTIF('July 2022'!A:A,D814)+COUNTIF('Aug 2022'!A:A,D814)+COUNTIF('Sep 2022'!A:A,D814)+COUNTIF('Oct 2022'!A:A,D814)+COUNTIF('Dec 2022'!A:A,D814)</f>
        <v>1</v>
      </c>
      <c r="U814" t="str">
        <f>VLOOKUP(Q814,'Capital Lookup'!A:B,2,FALSE)</f>
        <v>No</v>
      </c>
      <c r="V814" s="2">
        <f>IFERROR(VLOOKUP(LEFT(F814,10),'Find Purchase Orders'!B:J,9,FALSE),"")</f>
        <v>44610</v>
      </c>
      <c r="W814" s="25" t="s">
        <v>7261</v>
      </c>
    </row>
    <row r="815" spans="1:23" hidden="1">
      <c r="A815" s="25" t="s">
        <v>9632</v>
      </c>
      <c r="B815" s="25" t="s">
        <v>7662</v>
      </c>
      <c r="C815" s="25" t="s">
        <v>7264</v>
      </c>
      <c r="D815" s="25" t="s">
        <v>1441</v>
      </c>
      <c r="E815" s="25" t="s">
        <v>8423</v>
      </c>
      <c r="F815" s="25" t="s">
        <v>9674</v>
      </c>
      <c r="G815" s="25" t="s">
        <v>9666</v>
      </c>
      <c r="H815" s="21">
        <v>728</v>
      </c>
      <c r="I815" s="25" t="s">
        <v>7296</v>
      </c>
      <c r="J815" s="25" t="s">
        <v>7288</v>
      </c>
      <c r="K815" s="25" t="s">
        <v>7579</v>
      </c>
      <c r="L815" s="25" t="s">
        <v>8156</v>
      </c>
      <c r="M815" s="21">
        <v>728</v>
      </c>
      <c r="N815" s="21">
        <v>728</v>
      </c>
      <c r="O815" s="21">
        <v>0</v>
      </c>
      <c r="P815" s="21">
        <v>728</v>
      </c>
      <c r="Q815" s="25" t="s">
        <v>9675</v>
      </c>
      <c r="R815" s="1" t="str">
        <f t="shared" si="13"/>
        <v>ST10055</v>
      </c>
      <c r="S815" t="str">
        <f>VLOOKUP(R815,Data!$C$2:$D$261,2,0)</f>
        <v>Hollyburn House</v>
      </c>
      <c r="T815">
        <f>COUNTIF('Feb 2022'!A:A,D815)+COUNTIF('Mar 2022'!A:A,D815)+COUNTIF('Apr 2022'!A:A,D815)+COUNTIF('May 2022'!A:A,D815)+COUNTIF('June 2022'!A:A,D815)+COUNTIF('July 2022'!A:A,D815)+COUNTIF('Aug 2022'!A:A,D815)+COUNTIF('Sep 2022'!A:A,D815)+COUNTIF('Oct 2022'!A:A,D815)+COUNTIF('Dec 2022'!A:A,D815)</f>
        <v>1</v>
      </c>
      <c r="U815" t="str">
        <f>VLOOKUP(Q815,'Capital Lookup'!A:B,2,FALSE)</f>
        <v>No</v>
      </c>
      <c r="V815" s="2">
        <f>IFERROR(VLOOKUP(LEFT(F815,10),'Find Purchase Orders'!B:J,9,FALSE),"")</f>
        <v>44629</v>
      </c>
      <c r="W815" s="25" t="s">
        <v>7261</v>
      </c>
    </row>
    <row r="816" spans="1:23" hidden="1">
      <c r="A816" s="25" t="s">
        <v>9632</v>
      </c>
      <c r="B816" s="25" t="s">
        <v>7662</v>
      </c>
      <c r="C816" s="25" t="s">
        <v>7264</v>
      </c>
      <c r="D816" s="25" t="s">
        <v>1441</v>
      </c>
      <c r="E816" s="25" t="s">
        <v>8423</v>
      </c>
      <c r="F816" s="25" t="s">
        <v>9676</v>
      </c>
      <c r="G816" s="25" t="s">
        <v>9677</v>
      </c>
      <c r="H816" s="21">
        <v>9034.09</v>
      </c>
      <c r="I816" s="25" t="s">
        <v>7296</v>
      </c>
      <c r="J816" s="25" t="s">
        <v>7288</v>
      </c>
      <c r="K816" s="25" t="s">
        <v>7579</v>
      </c>
      <c r="L816" s="25" t="s">
        <v>8156</v>
      </c>
      <c r="M816" s="21">
        <v>9034.09</v>
      </c>
      <c r="N816" s="21">
        <v>9034.09</v>
      </c>
      <c r="O816" s="21">
        <v>0</v>
      </c>
      <c r="P816" s="21">
        <v>9034.09</v>
      </c>
      <c r="Q816" s="25" t="s">
        <v>9675</v>
      </c>
      <c r="R816" s="1" t="str">
        <f t="shared" si="13"/>
        <v>ST10055</v>
      </c>
      <c r="S816" t="str">
        <f>VLOOKUP(R816,Data!$C$2:$D$261,2,0)</f>
        <v>Hollyburn House</v>
      </c>
      <c r="T816">
        <f>COUNTIF('Feb 2022'!A:A,D816)+COUNTIF('Mar 2022'!A:A,D816)+COUNTIF('Apr 2022'!A:A,D816)+COUNTIF('May 2022'!A:A,D816)+COUNTIF('June 2022'!A:A,D816)+COUNTIF('July 2022'!A:A,D816)+COUNTIF('Aug 2022'!A:A,D816)+COUNTIF('Sep 2022'!A:A,D816)+COUNTIF('Oct 2022'!A:A,D816)+COUNTIF('Dec 2022'!A:A,D816)</f>
        <v>1</v>
      </c>
      <c r="U816" t="str">
        <f>VLOOKUP(Q816,'Capital Lookup'!A:B,2,FALSE)</f>
        <v>No</v>
      </c>
      <c r="V816" s="2">
        <f>IFERROR(VLOOKUP(LEFT(F816,10),'Find Purchase Orders'!B:J,9,FALSE),"")</f>
        <v>44629</v>
      </c>
      <c r="W816" s="25" t="s">
        <v>7261</v>
      </c>
    </row>
    <row r="817" spans="1:23" hidden="1">
      <c r="A817" s="25" t="s">
        <v>7478</v>
      </c>
      <c r="B817" s="25" t="s">
        <v>9678</v>
      </c>
      <c r="C817" s="25" t="s">
        <v>7587</v>
      </c>
      <c r="D817" s="25" t="s">
        <v>9679</v>
      </c>
      <c r="E817" s="25" t="s">
        <v>7492</v>
      </c>
      <c r="F817" s="25" t="s">
        <v>9680</v>
      </c>
      <c r="G817" s="25" t="s">
        <v>9681</v>
      </c>
      <c r="H817" s="21">
        <v>20807.82</v>
      </c>
      <c r="I817" s="25" t="s">
        <v>7296</v>
      </c>
      <c r="J817" s="25" t="s">
        <v>7288</v>
      </c>
      <c r="K817" s="25" t="s">
        <v>7495</v>
      </c>
      <c r="L817" s="25" t="s">
        <v>7496</v>
      </c>
      <c r="M817" s="21">
        <v>20807.82</v>
      </c>
      <c r="N817" s="21">
        <v>20920.82</v>
      </c>
      <c r="O817" s="21">
        <v>-113</v>
      </c>
      <c r="P817" s="21">
        <v>20807.82</v>
      </c>
      <c r="Q817" s="25" t="s">
        <v>9682</v>
      </c>
      <c r="R817" s="1" t="str">
        <f t="shared" si="13"/>
        <v>ST10150</v>
      </c>
      <c r="S817" t="str">
        <f>VLOOKUP(R817,Data!$C$2:$D$261,2,0)</f>
        <v>Fenelon Court</v>
      </c>
      <c r="T817">
        <f>COUNTIF('Feb 2022'!A:A,D817)+COUNTIF('Mar 2022'!A:A,D817)+COUNTIF('Apr 2022'!A:A,D817)+COUNTIF('May 2022'!A:A,D817)+COUNTIF('June 2022'!A:A,D817)+COUNTIF('July 2022'!A:A,D817)+COUNTIF('Aug 2022'!A:A,D817)+COUNTIF('Sep 2022'!A:A,D817)+COUNTIF('Oct 2022'!A:A,D817)+COUNTIF('Dec 2022'!A:A,D817)</f>
        <v>0</v>
      </c>
      <c r="U817" t="str">
        <f>VLOOKUP(Q817,'Capital Lookup'!A:B,2,FALSE)</f>
        <v>No</v>
      </c>
      <c r="V817" s="2">
        <f>IFERROR(VLOOKUP(LEFT(F817,10),'Find Purchase Orders'!B:J,9,FALSE),"")</f>
        <v>44614</v>
      </c>
      <c r="W817" s="25" t="s">
        <v>7261</v>
      </c>
    </row>
    <row r="818" spans="1:23" hidden="1">
      <c r="A818" s="25" t="s">
        <v>7269</v>
      </c>
      <c r="B818" s="25" t="s">
        <v>9315</v>
      </c>
      <c r="C818" s="25" t="s">
        <v>7271</v>
      </c>
      <c r="D818" s="25" t="s">
        <v>9683</v>
      </c>
      <c r="E818" s="25" t="s">
        <v>7492</v>
      </c>
      <c r="F818" s="25" t="s">
        <v>9684</v>
      </c>
      <c r="G818" s="25" t="s">
        <v>9685</v>
      </c>
      <c r="H818" s="21">
        <v>6550.61</v>
      </c>
      <c r="I818" s="25" t="s">
        <v>7296</v>
      </c>
      <c r="J818" s="25" t="s">
        <v>7288</v>
      </c>
      <c r="K818" s="25" t="s">
        <v>7495</v>
      </c>
      <c r="L818" s="25" t="s">
        <v>7496</v>
      </c>
      <c r="M818" s="21">
        <v>6550.61</v>
      </c>
      <c r="N818" s="21">
        <v>6572.44</v>
      </c>
      <c r="O818" s="21">
        <v>-21.83</v>
      </c>
      <c r="P818" s="21">
        <v>6550.61</v>
      </c>
      <c r="Q818" s="25" t="s">
        <v>9686</v>
      </c>
      <c r="R818" s="1" t="str">
        <f t="shared" si="13"/>
        <v>ST10147</v>
      </c>
      <c r="S818" t="str">
        <f>VLOOKUP(R818,Data!$C$2:$D$261,2,0)</f>
        <v>Garden City Manor</v>
      </c>
      <c r="T818">
        <f>COUNTIF('Feb 2022'!A:A,D818)+COUNTIF('Mar 2022'!A:A,D818)+COUNTIF('Apr 2022'!A:A,D818)+COUNTIF('May 2022'!A:A,D818)+COUNTIF('June 2022'!A:A,D818)+COUNTIF('July 2022'!A:A,D818)+COUNTIF('Aug 2022'!A:A,D818)+COUNTIF('Sep 2022'!A:A,D818)+COUNTIF('Oct 2022'!A:A,D818)+COUNTIF('Dec 2022'!A:A,D818)</f>
        <v>0</v>
      </c>
      <c r="U818" t="str">
        <f>VLOOKUP(Q818,'Capital Lookup'!A:B,2,FALSE)</f>
        <v>No</v>
      </c>
      <c r="V818" s="2">
        <f>IFERROR(VLOOKUP(LEFT(F818,10),'Find Purchase Orders'!B:J,9,FALSE),"")</f>
        <v>44614</v>
      </c>
      <c r="W818" s="25" t="s">
        <v>7261</v>
      </c>
    </row>
    <row r="819" spans="1:23" hidden="1">
      <c r="A819" s="25" t="s">
        <v>7269</v>
      </c>
      <c r="B819" s="25" t="s">
        <v>9315</v>
      </c>
      <c r="C819" s="25" t="s">
        <v>7271</v>
      </c>
      <c r="D819" s="25" t="s">
        <v>9683</v>
      </c>
      <c r="E819" s="25" t="s">
        <v>7492</v>
      </c>
      <c r="F819" s="25" t="s">
        <v>9687</v>
      </c>
      <c r="G819" s="25" t="s">
        <v>9685</v>
      </c>
      <c r="H819" s="21">
        <v>27358.43</v>
      </c>
      <c r="I819" s="25" t="s">
        <v>7296</v>
      </c>
      <c r="J819" s="25" t="s">
        <v>7288</v>
      </c>
      <c r="K819" s="25" t="s">
        <v>7495</v>
      </c>
      <c r="L819" s="25" t="s">
        <v>7808</v>
      </c>
      <c r="M819" s="21">
        <v>27358.43</v>
      </c>
      <c r="N819" s="21">
        <v>27449.599999999999</v>
      </c>
      <c r="O819" s="21">
        <v>-91.17</v>
      </c>
      <c r="P819" s="21">
        <v>27358.43</v>
      </c>
      <c r="Q819" s="25" t="s">
        <v>9688</v>
      </c>
      <c r="R819" s="1" t="str">
        <f t="shared" si="13"/>
        <v>ST10147</v>
      </c>
      <c r="S819" t="str">
        <f>VLOOKUP(R819,Data!$C$2:$D$261,2,0)</f>
        <v>Garden City Manor</v>
      </c>
      <c r="T819">
        <f>COUNTIF('Feb 2022'!A:A,D819)+COUNTIF('Mar 2022'!A:A,D819)+COUNTIF('Apr 2022'!A:A,D819)+COUNTIF('May 2022'!A:A,D819)+COUNTIF('June 2022'!A:A,D819)+COUNTIF('July 2022'!A:A,D819)+COUNTIF('Aug 2022'!A:A,D819)+COUNTIF('Sep 2022'!A:A,D819)+COUNTIF('Oct 2022'!A:A,D819)+COUNTIF('Dec 2022'!A:A,D819)</f>
        <v>0</v>
      </c>
      <c r="U819" t="str">
        <f>VLOOKUP(Q819,'Capital Lookup'!A:B,2,FALSE)</f>
        <v>Yes</v>
      </c>
      <c r="V819" s="2">
        <f>IFERROR(VLOOKUP(LEFT(F819,10),'Find Purchase Orders'!B:J,9,FALSE),"")</f>
        <v>44614</v>
      </c>
      <c r="W819" s="25" t="s">
        <v>7261</v>
      </c>
    </row>
    <row r="820" spans="1:23" hidden="1">
      <c r="A820" s="25" t="s">
        <v>7478</v>
      </c>
      <c r="B820" s="25" t="s">
        <v>8957</v>
      </c>
      <c r="C820" s="25" t="s">
        <v>7587</v>
      </c>
      <c r="D820" s="25" t="s">
        <v>9689</v>
      </c>
      <c r="E820" s="25" t="s">
        <v>7492</v>
      </c>
      <c r="F820" s="25" t="s">
        <v>9690</v>
      </c>
      <c r="G820" s="25" t="s">
        <v>9691</v>
      </c>
      <c r="H820" s="21">
        <v>41615.64</v>
      </c>
      <c r="I820" s="25" t="s">
        <v>7296</v>
      </c>
      <c r="J820" s="25" t="s">
        <v>7288</v>
      </c>
      <c r="K820" s="25" t="s">
        <v>7495</v>
      </c>
      <c r="L820" s="25" t="s">
        <v>7808</v>
      </c>
      <c r="M820" s="21">
        <v>41615.64</v>
      </c>
      <c r="N820" s="21">
        <v>41615.64</v>
      </c>
      <c r="O820" s="21">
        <v>0</v>
      </c>
      <c r="P820" s="21">
        <v>41615.64</v>
      </c>
      <c r="Q820" s="25" t="s">
        <v>9692</v>
      </c>
      <c r="R820" s="1" t="str">
        <f t="shared" si="13"/>
        <v>ST10143</v>
      </c>
      <c r="S820" t="str">
        <f>VLOOKUP(R820,Data!$C$2:$D$261,2,0)</f>
        <v>Northridge</v>
      </c>
      <c r="T820">
        <f>COUNTIF('Feb 2022'!A:A,D820)+COUNTIF('Mar 2022'!A:A,D820)+COUNTIF('Apr 2022'!A:A,D820)+COUNTIF('May 2022'!A:A,D820)+COUNTIF('June 2022'!A:A,D820)+COUNTIF('July 2022'!A:A,D820)+COUNTIF('Aug 2022'!A:A,D820)+COUNTIF('Sep 2022'!A:A,D820)+COUNTIF('Oct 2022'!A:A,D820)+COUNTIF('Dec 2022'!A:A,D820)</f>
        <v>0</v>
      </c>
      <c r="U820" t="str">
        <f>VLOOKUP(Q820,'Capital Lookup'!A:B,2,FALSE)</f>
        <v>Yes</v>
      </c>
      <c r="V820" s="2">
        <f>IFERROR(VLOOKUP(LEFT(F820,10),'Find Purchase Orders'!B:J,9,FALSE),"")</f>
        <v>44615</v>
      </c>
      <c r="W820" s="25" t="s">
        <v>7261</v>
      </c>
    </row>
    <row r="821" spans="1:23" hidden="1">
      <c r="A821" s="25" t="s">
        <v>7269</v>
      </c>
      <c r="B821" s="25" t="s">
        <v>9307</v>
      </c>
      <c r="C821" s="25" t="s">
        <v>7271</v>
      </c>
      <c r="D821" s="25" t="s">
        <v>9693</v>
      </c>
      <c r="E821" s="25" t="s">
        <v>7492</v>
      </c>
      <c r="F821" s="25" t="s">
        <v>9694</v>
      </c>
      <c r="G821" s="25" t="s">
        <v>9695</v>
      </c>
      <c r="H821" s="21">
        <v>12330.56</v>
      </c>
      <c r="I821" s="25" t="s">
        <v>7296</v>
      </c>
      <c r="J821" s="25" t="s">
        <v>7288</v>
      </c>
      <c r="K821" s="25" t="s">
        <v>7495</v>
      </c>
      <c r="L821" s="25" t="s">
        <v>7808</v>
      </c>
      <c r="M821" s="21">
        <v>12330.56</v>
      </c>
      <c r="N821" s="21">
        <v>12443.56</v>
      </c>
      <c r="O821" s="21">
        <v>-113</v>
      </c>
      <c r="P821" s="21">
        <v>12330.56</v>
      </c>
      <c r="Q821" s="25" t="s">
        <v>9696</v>
      </c>
      <c r="R821" s="1" t="str">
        <f t="shared" si="13"/>
        <v>ST10158</v>
      </c>
      <c r="S821" t="str">
        <f>VLOOKUP(R821,Data!$C$2:$D$261,2,0)</f>
        <v>ReachView Village</v>
      </c>
      <c r="T821">
        <f>COUNTIF('Feb 2022'!A:A,D821)+COUNTIF('Mar 2022'!A:A,D821)+COUNTIF('Apr 2022'!A:A,D821)+COUNTIF('May 2022'!A:A,D821)+COUNTIF('June 2022'!A:A,D821)+COUNTIF('July 2022'!A:A,D821)+COUNTIF('Aug 2022'!A:A,D821)+COUNTIF('Sep 2022'!A:A,D821)+COUNTIF('Oct 2022'!A:A,D821)+COUNTIF('Dec 2022'!A:A,D821)</f>
        <v>0</v>
      </c>
      <c r="U821" t="str">
        <f>VLOOKUP(Q821,'Capital Lookup'!A:B,2,FALSE)</f>
        <v>Yes</v>
      </c>
      <c r="V821" s="2">
        <f>IFERROR(VLOOKUP(LEFT(F821,10),'Find Purchase Orders'!B:J,9,FALSE),"")</f>
        <v>44614</v>
      </c>
      <c r="W821" s="25" t="s">
        <v>7261</v>
      </c>
    </row>
    <row r="822" spans="1:23" hidden="1">
      <c r="A822" s="25" t="s">
        <v>7269</v>
      </c>
      <c r="B822" s="25" t="s">
        <v>7843</v>
      </c>
      <c r="C822" s="25" t="s">
        <v>7271</v>
      </c>
      <c r="D822" s="25" t="s">
        <v>1357</v>
      </c>
      <c r="E822" s="25" t="s">
        <v>7500</v>
      </c>
      <c r="F822" s="25" t="s">
        <v>9697</v>
      </c>
      <c r="G822" s="25" t="s">
        <v>9698</v>
      </c>
      <c r="H822" s="21">
        <v>4634.47</v>
      </c>
      <c r="I822" s="25" t="s">
        <v>7296</v>
      </c>
      <c r="J822" s="25" t="s">
        <v>7288</v>
      </c>
      <c r="K822" s="25" t="s">
        <v>8538</v>
      </c>
      <c r="L822" s="25" t="s">
        <v>8821</v>
      </c>
      <c r="M822" s="21">
        <v>4634.47</v>
      </c>
      <c r="N822" s="21">
        <v>4634.47</v>
      </c>
      <c r="O822" s="21">
        <v>0</v>
      </c>
      <c r="P822" s="21">
        <v>4634.47</v>
      </c>
      <c r="Q822" s="25" t="s">
        <v>9699</v>
      </c>
      <c r="R822" s="1" t="str">
        <f t="shared" si="13"/>
        <v>ST10167</v>
      </c>
      <c r="S822" t="str">
        <f>VLOOKUP(R822,Data!$C$2:$D$261,2,0)</f>
        <v>Main Street Terrace</v>
      </c>
      <c r="T822">
        <f>COUNTIF('Feb 2022'!A:A,D822)+COUNTIF('Mar 2022'!A:A,D822)+COUNTIF('Apr 2022'!A:A,D822)+COUNTIF('May 2022'!A:A,D822)+COUNTIF('June 2022'!A:A,D822)+COUNTIF('July 2022'!A:A,D822)+COUNTIF('Aug 2022'!A:A,D822)+COUNTIF('Sep 2022'!A:A,D822)+COUNTIF('Oct 2022'!A:A,D822)+COUNTIF('Dec 2022'!A:A,D822)</f>
        <v>1</v>
      </c>
      <c r="U822" t="str">
        <f>VLOOKUP(Q822,'Capital Lookup'!A:B,2,FALSE)</f>
        <v>No</v>
      </c>
      <c r="V822" s="2">
        <f>IFERROR(VLOOKUP(LEFT(F822,10),'Find Purchase Orders'!B:J,9,FALSE),"")</f>
        <v>44610</v>
      </c>
      <c r="W822" s="25" t="s">
        <v>7261</v>
      </c>
    </row>
    <row r="823" spans="1:23" hidden="1">
      <c r="A823" s="25" t="s">
        <v>7478</v>
      </c>
      <c r="B823" s="25" t="s">
        <v>7586</v>
      </c>
      <c r="C823" s="25" t="s">
        <v>7587</v>
      </c>
      <c r="D823" s="25" t="s">
        <v>9700</v>
      </c>
      <c r="E823" s="25" t="s">
        <v>7492</v>
      </c>
      <c r="F823" s="25" t="s">
        <v>9701</v>
      </c>
      <c r="G823" s="25" t="s">
        <v>9702</v>
      </c>
      <c r="H823" s="21">
        <v>30055.74</v>
      </c>
      <c r="I823" s="25" t="s">
        <v>7296</v>
      </c>
      <c r="J823" s="25" t="s">
        <v>7288</v>
      </c>
      <c r="K823" s="25" t="s">
        <v>7495</v>
      </c>
      <c r="L823" s="25" t="s">
        <v>7808</v>
      </c>
      <c r="M823" s="21">
        <v>30055.74</v>
      </c>
      <c r="N823" s="21">
        <v>30168.74</v>
      </c>
      <c r="O823" s="21">
        <v>-113</v>
      </c>
      <c r="P823" s="21">
        <v>30055.74</v>
      </c>
      <c r="Q823" s="25" t="s">
        <v>9703</v>
      </c>
      <c r="R823" s="1" t="str">
        <f t="shared" si="13"/>
        <v>ST10160</v>
      </c>
      <c r="S823" t="str">
        <f>VLOOKUP(R823,Data!$C$2:$D$261,2,0)</f>
        <v>Sherwood Court</v>
      </c>
      <c r="T823">
        <f>COUNTIF('Feb 2022'!A:A,D823)+COUNTIF('Mar 2022'!A:A,D823)+COUNTIF('Apr 2022'!A:A,D823)+COUNTIF('May 2022'!A:A,D823)+COUNTIF('June 2022'!A:A,D823)+COUNTIF('July 2022'!A:A,D823)+COUNTIF('Aug 2022'!A:A,D823)+COUNTIF('Sep 2022'!A:A,D823)+COUNTIF('Oct 2022'!A:A,D823)+COUNTIF('Dec 2022'!A:A,D823)</f>
        <v>0</v>
      </c>
      <c r="U823" t="str">
        <f>VLOOKUP(Q823,'Capital Lookup'!A:B,2,FALSE)</f>
        <v>Yes</v>
      </c>
      <c r="V823" s="2">
        <f>IFERROR(VLOOKUP(LEFT(F823,10),'Find Purchase Orders'!B:J,9,FALSE),"")</f>
        <v>44616</v>
      </c>
      <c r="W823" s="25" t="s">
        <v>7261</v>
      </c>
    </row>
    <row r="824" spans="1:23" hidden="1">
      <c r="A824" s="25" t="s">
        <v>7269</v>
      </c>
      <c r="B824" s="25" t="s">
        <v>8460</v>
      </c>
      <c r="C824" s="25" t="s">
        <v>7587</v>
      </c>
      <c r="D824" s="25" t="s">
        <v>9704</v>
      </c>
      <c r="E824" s="25" t="s">
        <v>7492</v>
      </c>
      <c r="H824" s="21">
        <v>35065.03</v>
      </c>
      <c r="I824" s="25" t="s">
        <v>7257</v>
      </c>
      <c r="K824" s="25" t="s">
        <v>7495</v>
      </c>
      <c r="L824" s="25" t="s">
        <v>7496</v>
      </c>
      <c r="M824" s="22">
        <v>0</v>
      </c>
      <c r="N824" s="22">
        <v>0</v>
      </c>
      <c r="O824" s="21">
        <v>0</v>
      </c>
      <c r="P824" s="21">
        <v>4034.03</v>
      </c>
      <c r="Q824" s="25" t="s">
        <v>9705</v>
      </c>
      <c r="R824" s="1" t="str">
        <f t="shared" si="13"/>
        <v>ST10173</v>
      </c>
      <c r="S824" t="str">
        <f>VLOOKUP(R824,Data!$C$2:$D$261,2,0)</f>
        <v>Stirling Heights</v>
      </c>
      <c r="T824">
        <f>COUNTIF('Feb 2022'!A:A,D824)+COUNTIF('Mar 2022'!A:A,D824)+COUNTIF('Apr 2022'!A:A,D824)+COUNTIF('May 2022'!A:A,D824)+COUNTIF('June 2022'!A:A,D824)+COUNTIF('July 2022'!A:A,D824)+COUNTIF('Aug 2022'!A:A,D824)+COUNTIF('Sep 2022'!A:A,D824)+COUNTIF('Oct 2022'!A:A,D824)+COUNTIF('Dec 2022'!A:A,D824)</f>
        <v>0</v>
      </c>
      <c r="U824" t="str">
        <f>VLOOKUP(Q824,'Capital Lookup'!A:B,2,FALSE)</f>
        <v>No</v>
      </c>
      <c r="V824" s="2" t="str">
        <f>IFERROR(VLOOKUP(LEFT(F824,10),'Find Purchase Orders'!B:J,9,FALSE),"")</f>
        <v/>
      </c>
      <c r="W824" s="25" t="s">
        <v>7261</v>
      </c>
    </row>
    <row r="825" spans="1:23" hidden="1">
      <c r="A825" s="25" t="s">
        <v>7478</v>
      </c>
      <c r="B825" s="25" t="s">
        <v>9103</v>
      </c>
      <c r="C825" s="25" t="s">
        <v>7587</v>
      </c>
      <c r="D825" s="25" t="s">
        <v>9706</v>
      </c>
      <c r="E825" s="25" t="s">
        <v>7492</v>
      </c>
      <c r="F825" s="25" t="s">
        <v>9707</v>
      </c>
      <c r="G825" s="25" t="s">
        <v>9708</v>
      </c>
      <c r="H825" s="21">
        <v>43542.29</v>
      </c>
      <c r="I825" s="25" t="s">
        <v>7296</v>
      </c>
      <c r="J825" s="25" t="s">
        <v>7288</v>
      </c>
      <c r="K825" s="25" t="s">
        <v>7495</v>
      </c>
      <c r="L825" s="25" t="s">
        <v>7808</v>
      </c>
      <c r="M825" s="21">
        <v>43542.29</v>
      </c>
      <c r="N825" s="21">
        <v>43542.29</v>
      </c>
      <c r="O825" s="21">
        <v>0</v>
      </c>
      <c r="P825" s="21">
        <v>43542.29</v>
      </c>
      <c r="Q825" s="25" t="s">
        <v>9709</v>
      </c>
      <c r="R825" s="1" t="str">
        <f t="shared" si="13"/>
        <v>ST10141</v>
      </c>
      <c r="S825" t="str">
        <f>VLOOKUP(R825,Data!$C$2:$D$261,2,0)</f>
        <v>The Meadows</v>
      </c>
      <c r="T825">
        <f>COUNTIF('Feb 2022'!A:A,D825)+COUNTIF('Mar 2022'!A:A,D825)+COUNTIF('Apr 2022'!A:A,D825)+COUNTIF('May 2022'!A:A,D825)+COUNTIF('June 2022'!A:A,D825)+COUNTIF('July 2022'!A:A,D825)+COUNTIF('Aug 2022'!A:A,D825)+COUNTIF('Sep 2022'!A:A,D825)+COUNTIF('Oct 2022'!A:A,D825)+COUNTIF('Dec 2022'!A:A,D825)</f>
        <v>0</v>
      </c>
      <c r="U825" t="str">
        <f>VLOOKUP(Q825,'Capital Lookup'!A:B,2,FALSE)</f>
        <v>Yes</v>
      </c>
      <c r="V825" s="2">
        <f>IFERROR(VLOOKUP(LEFT(F825,10),'Find Purchase Orders'!B:J,9,FALSE),"")</f>
        <v>44614</v>
      </c>
      <c r="W825" s="25" t="s">
        <v>7261</v>
      </c>
    </row>
    <row r="826" spans="1:23" hidden="1">
      <c r="A826" s="25" t="s">
        <v>7425</v>
      </c>
      <c r="B826" s="25" t="s">
        <v>8259</v>
      </c>
      <c r="C826" s="25" t="s">
        <v>8260</v>
      </c>
      <c r="D826" s="25" t="s">
        <v>9710</v>
      </c>
      <c r="E826" s="25" t="s">
        <v>8591</v>
      </c>
      <c r="F826" s="25" t="s">
        <v>9711</v>
      </c>
      <c r="G826" s="25" t="s">
        <v>9712</v>
      </c>
      <c r="H826" s="21">
        <v>604.54999999999995</v>
      </c>
      <c r="I826" s="25" t="s">
        <v>7296</v>
      </c>
      <c r="J826" s="25" t="s">
        <v>7288</v>
      </c>
      <c r="K826" s="25" t="s">
        <v>9713</v>
      </c>
      <c r="L826" s="25" t="s">
        <v>9714</v>
      </c>
      <c r="M826" s="21">
        <v>604.54999999999995</v>
      </c>
      <c r="N826" s="21">
        <v>604.54999999999995</v>
      </c>
      <c r="O826" s="21">
        <v>0</v>
      </c>
      <c r="P826" s="21">
        <v>604.54999999999995</v>
      </c>
      <c r="Q826" s="25" t="s">
        <v>9715</v>
      </c>
      <c r="R826" s="1" t="str">
        <f t="shared" si="13"/>
        <v>ST10260</v>
      </c>
      <c r="S826" t="str">
        <f>VLOOKUP(R826,Data!$C$2:$D$261,2,0)</f>
        <v>Support Office</v>
      </c>
      <c r="T826">
        <f>COUNTIF('Feb 2022'!A:A,D826)+COUNTIF('Mar 2022'!A:A,D826)+COUNTIF('Apr 2022'!A:A,D826)+COUNTIF('May 2022'!A:A,D826)+COUNTIF('June 2022'!A:A,D826)+COUNTIF('July 2022'!A:A,D826)+COUNTIF('Aug 2022'!A:A,D826)+COUNTIF('Sep 2022'!A:A,D826)+COUNTIF('Oct 2022'!A:A,D826)+COUNTIF('Dec 2022'!A:A,D826)</f>
        <v>0</v>
      </c>
      <c r="U826" t="str">
        <f>VLOOKUP(Q826,'Capital Lookup'!A:B,2,FALSE)</f>
        <v>Yes</v>
      </c>
      <c r="V826" s="2">
        <f>IFERROR(VLOOKUP(LEFT(F826,10),'Find Purchase Orders'!B:J,9,FALSE),"")</f>
        <v>44609</v>
      </c>
      <c r="W826" s="25" t="s">
        <v>7261</v>
      </c>
    </row>
    <row r="827" spans="1:23" hidden="1">
      <c r="A827" s="25" t="s">
        <v>7478</v>
      </c>
      <c r="B827" s="25" t="s">
        <v>8460</v>
      </c>
      <c r="C827" s="25" t="s">
        <v>7587</v>
      </c>
      <c r="D827" s="25" t="s">
        <v>9716</v>
      </c>
      <c r="E827" s="25" t="s">
        <v>7492</v>
      </c>
      <c r="F827" s="25" t="s">
        <v>9717</v>
      </c>
      <c r="G827" s="25" t="s">
        <v>9718</v>
      </c>
      <c r="H827" s="21">
        <v>35065.03</v>
      </c>
      <c r="I827" s="25" t="s">
        <v>7296</v>
      </c>
      <c r="J827" s="25" t="s">
        <v>7288</v>
      </c>
      <c r="K827" s="25" t="s">
        <v>7495</v>
      </c>
      <c r="L827" s="25" t="s">
        <v>7496</v>
      </c>
      <c r="M827" s="21">
        <v>35065.03</v>
      </c>
      <c r="N827" s="21">
        <v>35178.03</v>
      </c>
      <c r="O827" s="21">
        <v>-113</v>
      </c>
      <c r="P827" s="21">
        <v>35065.03</v>
      </c>
      <c r="Q827" s="25" t="s">
        <v>9705</v>
      </c>
      <c r="R827" s="1" t="str">
        <f t="shared" si="13"/>
        <v>ST10173</v>
      </c>
      <c r="S827" t="str">
        <f>VLOOKUP(R827,Data!$C$2:$D$261,2,0)</f>
        <v>Stirling Heights</v>
      </c>
      <c r="T827">
        <f>COUNTIF('Feb 2022'!A:A,D827)+COUNTIF('Mar 2022'!A:A,D827)+COUNTIF('Apr 2022'!A:A,D827)+COUNTIF('May 2022'!A:A,D827)+COUNTIF('June 2022'!A:A,D827)+COUNTIF('July 2022'!A:A,D827)+COUNTIF('Aug 2022'!A:A,D827)+COUNTIF('Sep 2022'!A:A,D827)+COUNTIF('Oct 2022'!A:A,D827)+COUNTIF('Dec 2022'!A:A,D827)</f>
        <v>0</v>
      </c>
      <c r="U827" t="str">
        <f>VLOOKUP(Q827,'Capital Lookup'!A:B,2,FALSE)</f>
        <v>No</v>
      </c>
      <c r="V827" s="2">
        <f>IFERROR(VLOOKUP(LEFT(F827,10),'Find Purchase Orders'!B:J,9,FALSE),"")</f>
        <v>44615</v>
      </c>
      <c r="W827" s="25" t="s">
        <v>7261</v>
      </c>
    </row>
    <row r="828" spans="1:23" hidden="1">
      <c r="A828" s="25" t="s">
        <v>7252</v>
      </c>
      <c r="B828" s="25" t="s">
        <v>7524</v>
      </c>
      <c r="C828" s="25" t="s">
        <v>7254</v>
      </c>
      <c r="D828" s="25" t="s">
        <v>1358</v>
      </c>
      <c r="E828" s="25" t="s">
        <v>7526</v>
      </c>
      <c r="F828" s="25" t="s">
        <v>9719</v>
      </c>
      <c r="G828" s="25" t="s">
        <v>8748</v>
      </c>
      <c r="H828" s="21">
        <v>791</v>
      </c>
      <c r="I828" s="25" t="s">
        <v>7296</v>
      </c>
      <c r="J828" s="25" t="s">
        <v>7288</v>
      </c>
      <c r="K828" s="25" t="s">
        <v>7262</v>
      </c>
      <c r="L828" s="25" t="s">
        <v>7259</v>
      </c>
      <c r="M828" s="21">
        <v>791</v>
      </c>
      <c r="N828" s="21">
        <v>791</v>
      </c>
      <c r="O828" s="21">
        <v>0</v>
      </c>
      <c r="P828" s="21">
        <v>791</v>
      </c>
      <c r="Q828" s="25" t="s">
        <v>7529</v>
      </c>
      <c r="R828" s="1" t="str">
        <f t="shared" si="13"/>
        <v>ST10041</v>
      </c>
      <c r="S828" t="str">
        <f>VLOOKUP(R828,Data!$C$2:$D$261,2,0)</f>
        <v>Prince of Wales</v>
      </c>
      <c r="T828">
        <f>COUNTIF('Feb 2022'!A:A,D828)+COUNTIF('Mar 2022'!A:A,D828)+COUNTIF('Apr 2022'!A:A,D828)+COUNTIF('May 2022'!A:A,D828)+COUNTIF('June 2022'!A:A,D828)+COUNTIF('July 2022'!A:A,D828)+COUNTIF('Aug 2022'!A:A,D828)+COUNTIF('Sep 2022'!A:A,D828)+COUNTIF('Oct 2022'!A:A,D828)+COUNTIF('Dec 2022'!A:A,D828)</f>
        <v>1</v>
      </c>
      <c r="U828" t="str">
        <f>VLOOKUP(Q828,'Capital Lookup'!A:B,2,FALSE)</f>
        <v>No</v>
      </c>
      <c r="V828" s="2">
        <f>IFERROR(VLOOKUP(LEFT(F828,10),'Find Purchase Orders'!B:J,9,FALSE),"")</f>
        <v>44614</v>
      </c>
      <c r="W828" s="25" t="s">
        <v>7261</v>
      </c>
    </row>
    <row r="829" spans="1:23" hidden="1">
      <c r="A829" s="25" t="s">
        <v>7252</v>
      </c>
      <c r="B829" s="25" t="s">
        <v>7524</v>
      </c>
      <c r="C829" s="25" t="s">
        <v>7254</v>
      </c>
      <c r="D829" s="25" t="s">
        <v>1358</v>
      </c>
      <c r="E829" s="25" t="s">
        <v>7526</v>
      </c>
      <c r="F829" s="25" t="s">
        <v>9720</v>
      </c>
      <c r="G829" s="25" t="s">
        <v>9721</v>
      </c>
      <c r="H829" s="21">
        <v>19888.43</v>
      </c>
      <c r="I829" s="25" t="s">
        <v>7296</v>
      </c>
      <c r="J829" s="25" t="s">
        <v>7288</v>
      </c>
      <c r="K829" s="25" t="s">
        <v>7262</v>
      </c>
      <c r="L829" s="25" t="s">
        <v>7259</v>
      </c>
      <c r="M829" s="21">
        <v>19888.43</v>
      </c>
      <c r="N829" s="21">
        <v>19888.43</v>
      </c>
      <c r="O829" s="21">
        <v>0</v>
      </c>
      <c r="P829" s="21">
        <v>19888.43</v>
      </c>
      <c r="Q829" s="25" t="s">
        <v>7529</v>
      </c>
      <c r="R829" s="1" t="str">
        <f t="shared" si="13"/>
        <v>ST10041</v>
      </c>
      <c r="S829" t="str">
        <f>VLOOKUP(R829,Data!$C$2:$D$261,2,0)</f>
        <v>Prince of Wales</v>
      </c>
      <c r="T829">
        <f>COUNTIF('Feb 2022'!A:A,D829)+COUNTIF('Mar 2022'!A:A,D829)+COUNTIF('Apr 2022'!A:A,D829)+COUNTIF('May 2022'!A:A,D829)+COUNTIF('June 2022'!A:A,D829)+COUNTIF('July 2022'!A:A,D829)+COUNTIF('Aug 2022'!A:A,D829)+COUNTIF('Sep 2022'!A:A,D829)+COUNTIF('Oct 2022'!A:A,D829)+COUNTIF('Dec 2022'!A:A,D829)</f>
        <v>1</v>
      </c>
      <c r="U829" t="str">
        <f>VLOOKUP(Q829,'Capital Lookup'!A:B,2,FALSE)</f>
        <v>No</v>
      </c>
      <c r="V829" s="2">
        <f>IFERROR(VLOOKUP(LEFT(F829,10),'Find Purchase Orders'!B:J,9,FALSE),"")</f>
        <v>44614</v>
      </c>
      <c r="W829" s="25" t="s">
        <v>7261</v>
      </c>
    </row>
    <row r="830" spans="1:23" hidden="1">
      <c r="A830" s="25" t="s">
        <v>7252</v>
      </c>
      <c r="B830" s="25" t="s">
        <v>7524</v>
      </c>
      <c r="C830" s="25" t="s">
        <v>7254</v>
      </c>
      <c r="D830" s="25" t="s">
        <v>9722</v>
      </c>
      <c r="E830" s="25" t="s">
        <v>7526</v>
      </c>
      <c r="F830" s="25" t="s">
        <v>9723</v>
      </c>
      <c r="G830" s="25" t="s">
        <v>9724</v>
      </c>
      <c r="H830" s="21">
        <v>1412.5</v>
      </c>
      <c r="I830" s="25" t="s">
        <v>7296</v>
      </c>
      <c r="J830" s="25" t="s">
        <v>7288</v>
      </c>
      <c r="K830" s="25" t="s">
        <v>7289</v>
      </c>
      <c r="L830" s="25" t="s">
        <v>7259</v>
      </c>
      <c r="M830" s="21">
        <v>1412.5</v>
      </c>
      <c r="N830" s="21">
        <v>1412.5</v>
      </c>
      <c r="O830" s="21">
        <v>0</v>
      </c>
      <c r="P830" s="21">
        <v>1412.5</v>
      </c>
      <c r="Q830" s="25" t="s">
        <v>9725</v>
      </c>
      <c r="R830" s="1" t="str">
        <f t="shared" si="13"/>
        <v>ST10041</v>
      </c>
      <c r="S830" t="str">
        <f>VLOOKUP(R830,Data!$C$2:$D$261,2,0)</f>
        <v>Prince of Wales</v>
      </c>
      <c r="T830">
        <f>COUNTIF('Feb 2022'!A:A,D830)+COUNTIF('Mar 2022'!A:A,D830)+COUNTIF('Apr 2022'!A:A,D830)+COUNTIF('May 2022'!A:A,D830)+COUNTIF('June 2022'!A:A,D830)+COUNTIF('July 2022'!A:A,D830)+COUNTIF('Aug 2022'!A:A,D830)+COUNTIF('Sep 2022'!A:A,D830)+COUNTIF('Oct 2022'!A:A,D830)+COUNTIF('Dec 2022'!A:A,D830)</f>
        <v>0</v>
      </c>
      <c r="U830" t="str">
        <f>VLOOKUP(Q830,'Capital Lookup'!A:B,2,FALSE)</f>
        <v>Yes</v>
      </c>
      <c r="V830" s="2">
        <f>IFERROR(VLOOKUP(LEFT(F830,10),'Find Purchase Orders'!B:J,9,FALSE),"")</f>
        <v>44610</v>
      </c>
      <c r="W830" s="25" t="s">
        <v>7261</v>
      </c>
    </row>
    <row r="831" spans="1:23" hidden="1">
      <c r="A831" s="25" t="s">
        <v>9726</v>
      </c>
      <c r="B831" s="25" t="s">
        <v>9727</v>
      </c>
      <c r="C831" s="25" t="s">
        <v>7264</v>
      </c>
      <c r="D831" s="25" t="s">
        <v>9728</v>
      </c>
      <c r="E831" s="25" t="s">
        <v>9729</v>
      </c>
      <c r="H831" s="21">
        <v>4625.21</v>
      </c>
      <c r="I831" s="25" t="s">
        <v>7257</v>
      </c>
      <c r="K831" s="25" t="s">
        <v>7262</v>
      </c>
      <c r="L831" s="25" t="s">
        <v>8138</v>
      </c>
      <c r="M831" s="22">
        <v>0</v>
      </c>
      <c r="N831" s="22">
        <v>0</v>
      </c>
      <c r="O831" s="21">
        <v>0</v>
      </c>
      <c r="P831" s="21">
        <v>532.1</v>
      </c>
      <c r="Q831" s="25"/>
      <c r="R831" s="1" t="str">
        <f t="shared" si="13"/>
        <v>ST10013</v>
      </c>
      <c r="S831" t="str">
        <f>VLOOKUP(R831,Data!$C$2:$D$261,2,0)</f>
        <v>Bough Beeches Place</v>
      </c>
      <c r="T831">
        <f>COUNTIF('Feb 2022'!A:A,D831)+COUNTIF('Mar 2022'!A:A,D831)+COUNTIF('Apr 2022'!A:A,D831)+COUNTIF('May 2022'!A:A,D831)+COUNTIF('June 2022'!A:A,D831)+COUNTIF('July 2022'!A:A,D831)+COUNTIF('Aug 2022'!A:A,D831)+COUNTIF('Sep 2022'!A:A,D831)+COUNTIF('Oct 2022'!A:A,D831)+COUNTIF('Dec 2022'!A:A,D831)</f>
        <v>0</v>
      </c>
      <c r="U831" t="e">
        <f>VLOOKUP(Q831,'Capital Lookup'!A:B,2,FALSE)</f>
        <v>#N/A</v>
      </c>
      <c r="V831" s="2" t="str">
        <f>IFERROR(VLOOKUP(LEFT(F831,10),'Find Purchase Orders'!B:J,9,FALSE),"")</f>
        <v/>
      </c>
      <c r="W831" s="25" t="s">
        <v>7261</v>
      </c>
    </row>
    <row r="832" spans="1:23" hidden="1">
      <c r="A832" s="25" t="s">
        <v>9726</v>
      </c>
      <c r="B832" s="25" t="s">
        <v>9727</v>
      </c>
      <c r="C832" s="25" t="s">
        <v>7264</v>
      </c>
      <c r="D832" s="25" t="s">
        <v>9728</v>
      </c>
      <c r="E832" s="25" t="s">
        <v>9729</v>
      </c>
      <c r="H832" s="21">
        <v>2249.0100000000002</v>
      </c>
      <c r="I832" s="25" t="s">
        <v>7257</v>
      </c>
      <c r="K832" s="25" t="s">
        <v>7262</v>
      </c>
      <c r="L832" s="25" t="s">
        <v>8138</v>
      </c>
      <c r="M832" s="22">
        <v>0</v>
      </c>
      <c r="N832" s="22">
        <v>0</v>
      </c>
      <c r="O832" s="21">
        <v>0</v>
      </c>
      <c r="P832" s="21">
        <v>258.74</v>
      </c>
      <c r="Q832" s="25"/>
      <c r="R832" s="1" t="str">
        <f t="shared" si="13"/>
        <v>ST10013</v>
      </c>
      <c r="S832" t="str">
        <f>VLOOKUP(R832,Data!$C$2:$D$261,2,0)</f>
        <v>Bough Beeches Place</v>
      </c>
      <c r="T832">
        <f>COUNTIF('Feb 2022'!A:A,D832)+COUNTIF('Mar 2022'!A:A,D832)+COUNTIF('Apr 2022'!A:A,D832)+COUNTIF('May 2022'!A:A,D832)+COUNTIF('June 2022'!A:A,D832)+COUNTIF('July 2022'!A:A,D832)+COUNTIF('Aug 2022'!A:A,D832)+COUNTIF('Sep 2022'!A:A,D832)+COUNTIF('Oct 2022'!A:A,D832)+COUNTIF('Dec 2022'!A:A,D832)</f>
        <v>0</v>
      </c>
      <c r="U832" t="e">
        <f>VLOOKUP(Q832,'Capital Lookup'!A:B,2,FALSE)</f>
        <v>#N/A</v>
      </c>
      <c r="V832" s="2" t="str">
        <f>IFERROR(VLOOKUP(LEFT(F832,10),'Find Purchase Orders'!B:J,9,FALSE),"")</f>
        <v/>
      </c>
      <c r="W832" s="25" t="s">
        <v>7261</v>
      </c>
    </row>
    <row r="833" spans="1:23" hidden="1">
      <c r="A833" s="25" t="s">
        <v>7261</v>
      </c>
      <c r="B833" s="25" t="s">
        <v>9727</v>
      </c>
      <c r="C833" s="25" t="s">
        <v>7264</v>
      </c>
      <c r="D833" s="25" t="s">
        <v>1359</v>
      </c>
      <c r="E833" s="25" t="s">
        <v>9729</v>
      </c>
      <c r="F833" s="25" t="s">
        <v>9730</v>
      </c>
      <c r="G833" s="25" t="s">
        <v>9731</v>
      </c>
      <c r="H833" s="21">
        <v>6874.22</v>
      </c>
      <c r="I833" s="25" t="s">
        <v>7339</v>
      </c>
      <c r="J833" s="25" t="s">
        <v>7288</v>
      </c>
      <c r="K833" s="25" t="s">
        <v>7262</v>
      </c>
      <c r="L833" s="25" t="s">
        <v>7259</v>
      </c>
      <c r="M833" s="21">
        <v>5399.38</v>
      </c>
      <c r="N833" s="21">
        <v>5399.38</v>
      </c>
      <c r="O833" s="21">
        <v>0</v>
      </c>
      <c r="P833" s="21">
        <v>5569.05</v>
      </c>
      <c r="Q833" s="25" t="s">
        <v>9732</v>
      </c>
      <c r="R833" s="1" t="str">
        <f t="shared" si="13"/>
        <v>ST10013</v>
      </c>
      <c r="S833" t="str">
        <f>VLOOKUP(R833,Data!$C$2:$D$261,2,0)</f>
        <v>Bough Beeches Place</v>
      </c>
      <c r="T833">
        <f>COUNTIF('Feb 2022'!A:A,D833)+COUNTIF('Mar 2022'!A:A,D833)+COUNTIF('Apr 2022'!A:A,D833)+COUNTIF('May 2022'!A:A,D833)+COUNTIF('June 2022'!A:A,D833)+COUNTIF('July 2022'!A:A,D833)+COUNTIF('Aug 2022'!A:A,D833)+COUNTIF('Sep 2022'!A:A,D833)+COUNTIF('Oct 2022'!A:A,D833)+COUNTIF('Dec 2022'!A:A,D833)</f>
        <v>1</v>
      </c>
      <c r="U833" t="str">
        <f>VLOOKUP(Q833,'Capital Lookup'!A:B,2,FALSE)</f>
        <v>No</v>
      </c>
      <c r="V833" s="2">
        <f>IFERROR(VLOOKUP(LEFT(F833,10),'Find Purchase Orders'!B:J,9,FALSE),"")</f>
        <v>44611</v>
      </c>
      <c r="W833" s="25" t="s">
        <v>7261</v>
      </c>
    </row>
    <row r="834" spans="1:23" hidden="1">
      <c r="A834" s="25" t="s">
        <v>7261</v>
      </c>
      <c r="B834" s="25" t="s">
        <v>8826</v>
      </c>
      <c r="C834" s="25" t="s">
        <v>7282</v>
      </c>
      <c r="D834" s="25" t="s">
        <v>1360</v>
      </c>
      <c r="E834" s="25" t="s">
        <v>8827</v>
      </c>
      <c r="F834" s="25" t="s">
        <v>9733</v>
      </c>
      <c r="G834" s="25" t="s">
        <v>9734</v>
      </c>
      <c r="H834" s="21">
        <v>1785</v>
      </c>
      <c r="I834" s="25" t="s">
        <v>7296</v>
      </c>
      <c r="J834" s="25" t="s">
        <v>7288</v>
      </c>
      <c r="K834" s="25" t="s">
        <v>7289</v>
      </c>
      <c r="L834" s="25" t="s">
        <v>7259</v>
      </c>
      <c r="M834" s="21">
        <v>1785</v>
      </c>
      <c r="N834" s="21">
        <v>1785</v>
      </c>
      <c r="O834" s="21">
        <v>0</v>
      </c>
      <c r="P834" s="21">
        <v>1785</v>
      </c>
      <c r="Q834" s="25" t="s">
        <v>8830</v>
      </c>
      <c r="R834" s="1" t="str">
        <f t="shared" si="13"/>
        <v>ST10077</v>
      </c>
      <c r="S834" t="str">
        <f>VLOOKUP(R834,Data!$C$2:$D$261,2,0)</f>
        <v>Portsmouth</v>
      </c>
      <c r="T834">
        <f>COUNTIF('Feb 2022'!A:A,D834)+COUNTIF('Mar 2022'!A:A,D834)+COUNTIF('Apr 2022'!A:A,D834)+COUNTIF('May 2022'!A:A,D834)+COUNTIF('June 2022'!A:A,D834)+COUNTIF('July 2022'!A:A,D834)+COUNTIF('Aug 2022'!A:A,D834)+COUNTIF('Sep 2022'!A:A,D834)+COUNTIF('Oct 2022'!A:A,D834)+COUNTIF('Dec 2022'!A:A,D834)</f>
        <v>1</v>
      </c>
      <c r="U834" t="str">
        <f>VLOOKUP(Q834,'Capital Lookup'!A:B,2,FALSE)</f>
        <v>No</v>
      </c>
      <c r="V834" s="2">
        <f>IFERROR(VLOOKUP(LEFT(F834,10),'Find Purchase Orders'!B:J,9,FALSE),"")</f>
        <v>44617</v>
      </c>
      <c r="W834" s="25" t="s">
        <v>7261</v>
      </c>
    </row>
    <row r="835" spans="1:23" hidden="1">
      <c r="A835" s="25" t="s">
        <v>8607</v>
      </c>
      <c r="B835" s="25" t="s">
        <v>8259</v>
      </c>
      <c r="C835" s="25" t="s">
        <v>8260</v>
      </c>
      <c r="D835" s="25" t="s">
        <v>9735</v>
      </c>
      <c r="E835" s="25" t="s">
        <v>8991</v>
      </c>
      <c r="H835" s="21">
        <v>2178.0300000000002</v>
      </c>
      <c r="I835" s="25" t="s">
        <v>7257</v>
      </c>
      <c r="K835" s="25" t="s">
        <v>7579</v>
      </c>
      <c r="L835" s="25" t="s">
        <v>8647</v>
      </c>
      <c r="M835" s="22">
        <v>0</v>
      </c>
      <c r="N835" s="22">
        <v>0</v>
      </c>
      <c r="O835" s="21">
        <v>0</v>
      </c>
      <c r="P835" s="21">
        <v>250.57</v>
      </c>
      <c r="Q835" s="25"/>
      <c r="R835" s="1" t="str">
        <f t="shared" si="13"/>
        <v>ST10260</v>
      </c>
      <c r="S835" t="str">
        <f>VLOOKUP(R835,Data!$C$2:$D$261,2,0)</f>
        <v>Support Office</v>
      </c>
      <c r="T835">
        <f>COUNTIF('Feb 2022'!A:A,D835)+COUNTIF('Mar 2022'!A:A,D835)+COUNTIF('Apr 2022'!A:A,D835)+COUNTIF('May 2022'!A:A,D835)+COUNTIF('June 2022'!A:A,D835)+COUNTIF('July 2022'!A:A,D835)+COUNTIF('Aug 2022'!A:A,D835)+COUNTIF('Sep 2022'!A:A,D835)+COUNTIF('Oct 2022'!A:A,D835)+COUNTIF('Dec 2022'!A:A,D835)</f>
        <v>0</v>
      </c>
      <c r="U835" t="e">
        <f>VLOOKUP(Q835,'Capital Lookup'!A:B,2,FALSE)</f>
        <v>#N/A</v>
      </c>
      <c r="V835" s="2" t="str">
        <f>IFERROR(VLOOKUP(LEFT(F835,10),'Find Purchase Orders'!B:J,9,FALSE),"")</f>
        <v/>
      </c>
      <c r="W835" s="25" t="s">
        <v>7261</v>
      </c>
    </row>
    <row r="836" spans="1:23" hidden="1">
      <c r="A836" s="25" t="s">
        <v>8607</v>
      </c>
      <c r="B836" s="25" t="s">
        <v>9044</v>
      </c>
      <c r="C836" s="25"/>
      <c r="D836" s="25" t="s">
        <v>9736</v>
      </c>
      <c r="E836" s="25" t="s">
        <v>9046</v>
      </c>
      <c r="F836" s="25" t="s">
        <v>9737</v>
      </c>
      <c r="G836" s="25" t="s">
        <v>9738</v>
      </c>
      <c r="H836" s="21">
        <v>2913.6</v>
      </c>
      <c r="I836" s="25" t="s">
        <v>7296</v>
      </c>
      <c r="J836" s="25" t="s">
        <v>7288</v>
      </c>
      <c r="K836" s="25" t="s">
        <v>7262</v>
      </c>
      <c r="L836" s="25" t="s">
        <v>7259</v>
      </c>
      <c r="M836" s="21">
        <v>2913.6</v>
      </c>
      <c r="N836" s="21">
        <v>2913.6</v>
      </c>
      <c r="O836" s="21">
        <v>0</v>
      </c>
      <c r="P836" s="21">
        <v>2913.6</v>
      </c>
      <c r="Q836" s="25" t="s">
        <v>9049</v>
      </c>
      <c r="R836" s="1" t="str">
        <f t="shared" si="13"/>
        <v>ST10398</v>
      </c>
      <c r="S836" t="e">
        <f>VLOOKUP(R836,Data!$C$2:$D$261,2,0)</f>
        <v>#N/A</v>
      </c>
      <c r="T836">
        <f>COUNTIF('Feb 2022'!A:A,D836)+COUNTIF('Mar 2022'!A:A,D836)+COUNTIF('Apr 2022'!A:A,D836)+COUNTIF('May 2022'!A:A,D836)+COUNTIF('June 2022'!A:A,D836)+COUNTIF('July 2022'!A:A,D836)+COUNTIF('Aug 2022'!A:A,D836)+COUNTIF('Sep 2022'!A:A,D836)+COUNTIF('Oct 2022'!A:A,D836)+COUNTIF('Dec 2022'!A:A,D836)</f>
        <v>0</v>
      </c>
      <c r="U836" t="str">
        <f>VLOOKUP(Q836,'Capital Lookup'!A:B,2,FALSE)</f>
        <v>Yes</v>
      </c>
      <c r="V836" s="2">
        <f>IFERROR(VLOOKUP(LEFT(F836,10),'Find Purchase Orders'!B:J,9,FALSE),"")</f>
        <v>44611</v>
      </c>
      <c r="W836" s="25" t="s">
        <v>7261</v>
      </c>
    </row>
    <row r="837" spans="1:23" hidden="1">
      <c r="A837" s="25" t="s">
        <v>8607</v>
      </c>
      <c r="B837" s="25" t="s">
        <v>9044</v>
      </c>
      <c r="C837" s="25"/>
      <c r="D837" s="25" t="s">
        <v>9739</v>
      </c>
      <c r="E837" s="25" t="s">
        <v>9046</v>
      </c>
      <c r="H837" s="21">
        <v>1045.25</v>
      </c>
      <c r="I837" s="25" t="s">
        <v>7257</v>
      </c>
      <c r="K837" s="25" t="s">
        <v>7258</v>
      </c>
      <c r="L837" s="25" t="s">
        <v>7259</v>
      </c>
      <c r="M837" s="22">
        <v>0</v>
      </c>
      <c r="N837" s="22">
        <v>0</v>
      </c>
      <c r="O837" s="21">
        <v>0</v>
      </c>
      <c r="P837" s="21">
        <v>120.25</v>
      </c>
      <c r="Q837" s="25" t="s">
        <v>9049</v>
      </c>
      <c r="R837" s="1" t="str">
        <f t="shared" si="13"/>
        <v>ST10398</v>
      </c>
      <c r="S837" t="e">
        <f>VLOOKUP(R837,Data!$C$2:$D$261,2,0)</f>
        <v>#N/A</v>
      </c>
      <c r="T837">
        <f>COUNTIF('Feb 2022'!A:A,D837)+COUNTIF('Mar 2022'!A:A,D837)+COUNTIF('Apr 2022'!A:A,D837)+COUNTIF('May 2022'!A:A,D837)+COUNTIF('June 2022'!A:A,D837)+COUNTIF('July 2022'!A:A,D837)+COUNTIF('Aug 2022'!A:A,D837)+COUNTIF('Sep 2022'!A:A,D837)+COUNTIF('Oct 2022'!A:A,D837)+COUNTIF('Dec 2022'!A:A,D837)</f>
        <v>0</v>
      </c>
      <c r="U837" t="str">
        <f>VLOOKUP(Q837,'Capital Lookup'!A:B,2,FALSE)</f>
        <v>Yes</v>
      </c>
      <c r="V837" s="2" t="str">
        <f>IFERROR(VLOOKUP(LEFT(F837,10),'Find Purchase Orders'!B:J,9,FALSE),"")</f>
        <v/>
      </c>
      <c r="W837" s="25" t="s">
        <v>7261</v>
      </c>
    </row>
    <row r="838" spans="1:23" hidden="1">
      <c r="A838" s="25" t="s">
        <v>8607</v>
      </c>
      <c r="B838" s="25" t="s">
        <v>9044</v>
      </c>
      <c r="C838" s="25"/>
      <c r="D838" s="25" t="s">
        <v>9739</v>
      </c>
      <c r="E838" s="25" t="s">
        <v>9046</v>
      </c>
      <c r="H838" s="21">
        <v>280.33</v>
      </c>
      <c r="I838" s="25" t="s">
        <v>7257</v>
      </c>
      <c r="K838" s="25" t="s">
        <v>7258</v>
      </c>
      <c r="L838" s="25" t="s">
        <v>7259</v>
      </c>
      <c r="M838" s="22">
        <v>0</v>
      </c>
      <c r="N838" s="22">
        <v>0</v>
      </c>
      <c r="O838" s="21">
        <v>0</v>
      </c>
      <c r="P838" s="21">
        <v>32.25</v>
      </c>
      <c r="Q838" s="25" t="s">
        <v>9049</v>
      </c>
      <c r="R838" s="1" t="str">
        <f t="shared" si="13"/>
        <v>ST10398</v>
      </c>
      <c r="S838" t="e">
        <f>VLOOKUP(R838,Data!$C$2:$D$261,2,0)</f>
        <v>#N/A</v>
      </c>
      <c r="T838">
        <f>COUNTIF('Feb 2022'!A:A,D838)+COUNTIF('Mar 2022'!A:A,D838)+COUNTIF('Apr 2022'!A:A,D838)+COUNTIF('May 2022'!A:A,D838)+COUNTIF('June 2022'!A:A,D838)+COUNTIF('July 2022'!A:A,D838)+COUNTIF('Aug 2022'!A:A,D838)+COUNTIF('Sep 2022'!A:A,D838)+COUNTIF('Oct 2022'!A:A,D838)+COUNTIF('Dec 2022'!A:A,D838)</f>
        <v>0</v>
      </c>
      <c r="U838" t="str">
        <f>VLOOKUP(Q838,'Capital Lookup'!A:B,2,FALSE)</f>
        <v>Yes</v>
      </c>
      <c r="V838" s="2" t="str">
        <f>IFERROR(VLOOKUP(LEFT(F838,10),'Find Purchase Orders'!B:J,9,FALSE),"")</f>
        <v/>
      </c>
      <c r="W838" s="25" t="s">
        <v>7261</v>
      </c>
    </row>
    <row r="839" spans="1:23" hidden="1">
      <c r="A839" s="25" t="s">
        <v>8607</v>
      </c>
      <c r="B839" s="25" t="s">
        <v>9044</v>
      </c>
      <c r="C839" s="25"/>
      <c r="D839" s="25" t="s">
        <v>9739</v>
      </c>
      <c r="E839" s="25" t="s">
        <v>9046</v>
      </c>
      <c r="H839" s="21">
        <v>10357.65</v>
      </c>
      <c r="I839" s="25" t="s">
        <v>7257</v>
      </c>
      <c r="K839" s="25" t="s">
        <v>7262</v>
      </c>
      <c r="L839" s="25" t="s">
        <v>7259</v>
      </c>
      <c r="M839" s="22">
        <v>0</v>
      </c>
      <c r="N839" s="22">
        <v>0</v>
      </c>
      <c r="O839" s="21">
        <v>0</v>
      </c>
      <c r="P839" s="21">
        <v>1191.5899999999999</v>
      </c>
      <c r="Q839" s="25" t="s">
        <v>9049</v>
      </c>
      <c r="R839" s="1" t="str">
        <f t="shared" si="13"/>
        <v>ST10398</v>
      </c>
      <c r="S839" t="e">
        <f>VLOOKUP(R839,Data!$C$2:$D$261,2,0)</f>
        <v>#N/A</v>
      </c>
      <c r="T839">
        <f>COUNTIF('Feb 2022'!A:A,D839)+COUNTIF('Mar 2022'!A:A,D839)+COUNTIF('Apr 2022'!A:A,D839)+COUNTIF('May 2022'!A:A,D839)+COUNTIF('June 2022'!A:A,D839)+COUNTIF('July 2022'!A:A,D839)+COUNTIF('Aug 2022'!A:A,D839)+COUNTIF('Sep 2022'!A:A,D839)+COUNTIF('Oct 2022'!A:A,D839)+COUNTIF('Dec 2022'!A:A,D839)</f>
        <v>0</v>
      </c>
      <c r="U839" t="str">
        <f>VLOOKUP(Q839,'Capital Lookup'!A:B,2,FALSE)</f>
        <v>Yes</v>
      </c>
      <c r="V839" s="2" t="str">
        <f>IFERROR(VLOOKUP(LEFT(F839,10),'Find Purchase Orders'!B:J,9,FALSE),"")</f>
        <v/>
      </c>
      <c r="W839" s="25" t="s">
        <v>7261</v>
      </c>
    </row>
    <row r="840" spans="1:23" hidden="1">
      <c r="A840" s="25" t="s">
        <v>7261</v>
      </c>
      <c r="B840" s="25" t="s">
        <v>7479</v>
      </c>
      <c r="C840" s="25" t="s">
        <v>7264</v>
      </c>
      <c r="D840" s="25" t="s">
        <v>1361</v>
      </c>
      <c r="E840" s="25" t="s">
        <v>7481</v>
      </c>
      <c r="F840" s="25" t="s">
        <v>9740</v>
      </c>
      <c r="G840" s="25" t="s">
        <v>9741</v>
      </c>
      <c r="H840" s="21">
        <v>7259.8</v>
      </c>
      <c r="I840" s="25" t="s">
        <v>7296</v>
      </c>
      <c r="J840" s="25" t="s">
        <v>7288</v>
      </c>
      <c r="K840" s="25" t="s">
        <v>7262</v>
      </c>
      <c r="L840" s="25" t="s">
        <v>7259</v>
      </c>
      <c r="M840" s="21">
        <v>7259.8</v>
      </c>
      <c r="N840" s="21">
        <v>1695</v>
      </c>
      <c r="O840" s="21">
        <v>5564.8</v>
      </c>
      <c r="P840" s="21">
        <v>7259.8</v>
      </c>
      <c r="Q840" s="25" t="s">
        <v>7484</v>
      </c>
      <c r="R840" s="1" t="str">
        <f t="shared" si="13"/>
        <v>ST10027</v>
      </c>
      <c r="S840" t="str">
        <f>VLOOKUP(R840,Data!$C$2:$D$261,2,0)</f>
        <v>Glynnwood</v>
      </c>
      <c r="T840">
        <f>COUNTIF('Feb 2022'!A:A,D840)+COUNTIF('Mar 2022'!A:A,D840)+COUNTIF('Apr 2022'!A:A,D840)+COUNTIF('May 2022'!A:A,D840)+COUNTIF('June 2022'!A:A,D840)+COUNTIF('July 2022'!A:A,D840)+COUNTIF('Aug 2022'!A:A,D840)+COUNTIF('Sep 2022'!A:A,D840)+COUNTIF('Oct 2022'!A:A,D840)+COUNTIF('Dec 2022'!A:A,D840)</f>
        <v>1</v>
      </c>
      <c r="U840" t="str">
        <f>VLOOKUP(Q840,'Capital Lookup'!A:B,2,FALSE)</f>
        <v>No</v>
      </c>
      <c r="V840" s="2">
        <f>IFERROR(VLOOKUP(LEFT(F840,10),'Find Purchase Orders'!B:J,9,FALSE),"")</f>
        <v>44610</v>
      </c>
      <c r="W840" s="25" t="s">
        <v>7261</v>
      </c>
    </row>
    <row r="841" spans="1:23" hidden="1">
      <c r="A841" s="25" t="s">
        <v>7261</v>
      </c>
      <c r="B841" s="25" t="s">
        <v>7479</v>
      </c>
      <c r="C841" s="25" t="s">
        <v>7264</v>
      </c>
      <c r="D841" s="25" t="s">
        <v>1361</v>
      </c>
      <c r="E841" s="25" t="s">
        <v>7481</v>
      </c>
      <c r="F841" s="25" t="s">
        <v>9742</v>
      </c>
      <c r="G841" s="25" t="s">
        <v>9743</v>
      </c>
      <c r="H841" s="21">
        <v>169.5</v>
      </c>
      <c r="I841" s="25" t="s">
        <v>7296</v>
      </c>
      <c r="J841" s="25" t="s">
        <v>7288</v>
      </c>
      <c r="K841" s="25" t="s">
        <v>7262</v>
      </c>
      <c r="L841" s="25" t="s">
        <v>7259</v>
      </c>
      <c r="M841" s="21">
        <v>169.5</v>
      </c>
      <c r="N841" s="22">
        <v>0</v>
      </c>
      <c r="O841" s="21">
        <v>169.5</v>
      </c>
      <c r="P841" s="21">
        <v>169.5</v>
      </c>
      <c r="Q841" s="25" t="s">
        <v>7484</v>
      </c>
      <c r="R841" s="1" t="str">
        <f t="shared" si="13"/>
        <v>ST10027</v>
      </c>
      <c r="S841" t="str">
        <f>VLOOKUP(R841,Data!$C$2:$D$261,2,0)</f>
        <v>Glynnwood</v>
      </c>
      <c r="T841">
        <f>COUNTIF('Feb 2022'!A:A,D841)+COUNTIF('Mar 2022'!A:A,D841)+COUNTIF('Apr 2022'!A:A,D841)+COUNTIF('May 2022'!A:A,D841)+COUNTIF('June 2022'!A:A,D841)+COUNTIF('July 2022'!A:A,D841)+COUNTIF('Aug 2022'!A:A,D841)+COUNTIF('Sep 2022'!A:A,D841)+COUNTIF('Oct 2022'!A:A,D841)+COUNTIF('Dec 2022'!A:A,D841)</f>
        <v>1</v>
      </c>
      <c r="U841" t="str">
        <f>VLOOKUP(Q841,'Capital Lookup'!A:B,2,FALSE)</f>
        <v>No</v>
      </c>
      <c r="V841" s="2">
        <f>IFERROR(VLOOKUP(LEFT(F841,10),'Find Purchase Orders'!B:J,9,FALSE),"")</f>
        <v>44610</v>
      </c>
      <c r="W841" s="25" t="s">
        <v>7261</v>
      </c>
    </row>
    <row r="842" spans="1:23" hidden="1">
      <c r="A842" s="25" t="s">
        <v>7261</v>
      </c>
      <c r="B842" s="25" t="s">
        <v>8282</v>
      </c>
      <c r="C842" s="25" t="s">
        <v>7264</v>
      </c>
      <c r="D842" s="25" t="s">
        <v>1504</v>
      </c>
      <c r="E842" s="25" t="s">
        <v>8284</v>
      </c>
      <c r="F842" s="25" t="s">
        <v>9744</v>
      </c>
      <c r="G842" s="25" t="s">
        <v>9745</v>
      </c>
      <c r="H842" s="21">
        <v>1452.73</v>
      </c>
      <c r="I842" s="25" t="s">
        <v>7296</v>
      </c>
      <c r="J842" s="25" t="s">
        <v>7288</v>
      </c>
      <c r="K842" s="25" t="s">
        <v>7258</v>
      </c>
      <c r="L842" s="25" t="s">
        <v>7259</v>
      </c>
      <c r="M842" s="21">
        <v>1452.73</v>
      </c>
      <c r="N842" s="21">
        <v>1452.73</v>
      </c>
      <c r="O842" s="21">
        <v>0</v>
      </c>
      <c r="P842" s="21">
        <v>1452.73</v>
      </c>
      <c r="Q842" s="25" t="s">
        <v>8287</v>
      </c>
      <c r="R842" s="1" t="str">
        <f t="shared" si="13"/>
        <v>ST10021</v>
      </c>
      <c r="S842" t="str">
        <f>VLOOKUP(R842,Data!$C$2:$D$261,2,0)</f>
        <v>The Claremont</v>
      </c>
      <c r="T842">
        <f>COUNTIF('Feb 2022'!A:A,D842)+COUNTIF('Mar 2022'!A:A,D842)+COUNTIF('Apr 2022'!A:A,D842)+COUNTIF('May 2022'!A:A,D842)+COUNTIF('June 2022'!A:A,D842)+COUNTIF('July 2022'!A:A,D842)+COUNTIF('Aug 2022'!A:A,D842)+COUNTIF('Sep 2022'!A:A,D842)+COUNTIF('Oct 2022'!A:A,D842)+COUNTIF('Dec 2022'!A:A,D842)</f>
        <v>1</v>
      </c>
      <c r="U842" t="str">
        <f>VLOOKUP(Q842,'Capital Lookup'!A:B,2,FALSE)</f>
        <v>No</v>
      </c>
      <c r="V842" s="2">
        <f>IFERROR(VLOOKUP(LEFT(F842,10),'Find Purchase Orders'!B:J,9,FALSE),"")</f>
        <v>44621</v>
      </c>
      <c r="W842" s="25" t="s">
        <v>7261</v>
      </c>
    </row>
    <row r="843" spans="1:23" hidden="1">
      <c r="A843" s="25" t="s">
        <v>7261</v>
      </c>
      <c r="B843" s="25" t="s">
        <v>8282</v>
      </c>
      <c r="C843" s="25" t="s">
        <v>7264</v>
      </c>
      <c r="D843" s="25" t="s">
        <v>1504</v>
      </c>
      <c r="E843" s="25" t="s">
        <v>8284</v>
      </c>
      <c r="F843" s="25" t="s">
        <v>9746</v>
      </c>
      <c r="G843" s="25" t="s">
        <v>9747</v>
      </c>
      <c r="H843" s="21">
        <v>30017.77</v>
      </c>
      <c r="I843" s="25" t="s">
        <v>7296</v>
      </c>
      <c r="J843" s="25" t="s">
        <v>7288</v>
      </c>
      <c r="K843" s="25" t="s">
        <v>7262</v>
      </c>
      <c r="L843" s="25" t="s">
        <v>7259</v>
      </c>
      <c r="M843" s="21">
        <v>30017.77</v>
      </c>
      <c r="N843" s="21">
        <v>30017.77</v>
      </c>
      <c r="O843" s="21">
        <v>0</v>
      </c>
      <c r="P843" s="21">
        <v>30017.77</v>
      </c>
      <c r="Q843" s="25" t="s">
        <v>8287</v>
      </c>
      <c r="R843" s="1" t="str">
        <f t="shared" si="13"/>
        <v>ST10021</v>
      </c>
      <c r="S843" t="str">
        <f>VLOOKUP(R843,Data!$C$2:$D$261,2,0)</f>
        <v>The Claremont</v>
      </c>
      <c r="T843">
        <f>COUNTIF('Feb 2022'!A:A,D843)+COUNTIF('Mar 2022'!A:A,D843)+COUNTIF('Apr 2022'!A:A,D843)+COUNTIF('May 2022'!A:A,D843)+COUNTIF('June 2022'!A:A,D843)+COUNTIF('July 2022'!A:A,D843)+COUNTIF('Aug 2022'!A:A,D843)+COUNTIF('Sep 2022'!A:A,D843)+COUNTIF('Oct 2022'!A:A,D843)+COUNTIF('Dec 2022'!A:A,D843)</f>
        <v>1</v>
      </c>
      <c r="U843" t="str">
        <f>VLOOKUP(Q843,'Capital Lookup'!A:B,2,FALSE)</f>
        <v>No</v>
      </c>
      <c r="V843" s="2">
        <f>IFERROR(VLOOKUP(LEFT(F843,10),'Find Purchase Orders'!B:J,9,FALSE),"")</f>
        <v>44621</v>
      </c>
      <c r="W843" s="25" t="s">
        <v>7261</v>
      </c>
    </row>
    <row r="844" spans="1:23" hidden="1">
      <c r="A844" s="25" t="s">
        <v>7261</v>
      </c>
      <c r="B844" s="25" t="s">
        <v>8282</v>
      </c>
      <c r="C844" s="25" t="s">
        <v>7264</v>
      </c>
      <c r="D844" s="25" t="s">
        <v>1362</v>
      </c>
      <c r="E844" s="25" t="s">
        <v>8284</v>
      </c>
      <c r="F844" s="25" t="s">
        <v>9748</v>
      </c>
      <c r="G844" s="25" t="s">
        <v>9749</v>
      </c>
      <c r="H844" s="21">
        <v>1452.73</v>
      </c>
      <c r="I844" s="25" t="s">
        <v>7296</v>
      </c>
      <c r="J844" s="25" t="s">
        <v>7288</v>
      </c>
      <c r="K844" s="25" t="s">
        <v>7258</v>
      </c>
      <c r="L844" s="25" t="s">
        <v>7259</v>
      </c>
      <c r="M844" s="21">
        <v>1452.73</v>
      </c>
      <c r="N844" s="21">
        <v>1452.73</v>
      </c>
      <c r="O844" s="21">
        <v>0</v>
      </c>
      <c r="P844" s="21">
        <v>1452.73</v>
      </c>
      <c r="Q844" s="25" t="s">
        <v>8287</v>
      </c>
      <c r="R844" s="1" t="str">
        <f t="shared" ref="R844:R907" si="14">CONCATENATE("ST",LEFT(B844,5))</f>
        <v>ST10021</v>
      </c>
      <c r="S844" t="str">
        <f>VLOOKUP(R844,Data!$C$2:$D$261,2,0)</f>
        <v>The Claremont</v>
      </c>
      <c r="T844">
        <f>COUNTIF('Feb 2022'!A:A,D844)+COUNTIF('Mar 2022'!A:A,D844)+COUNTIF('Apr 2022'!A:A,D844)+COUNTIF('May 2022'!A:A,D844)+COUNTIF('June 2022'!A:A,D844)+COUNTIF('July 2022'!A:A,D844)+COUNTIF('Aug 2022'!A:A,D844)+COUNTIF('Sep 2022'!A:A,D844)+COUNTIF('Oct 2022'!A:A,D844)+COUNTIF('Dec 2022'!A:A,D844)</f>
        <v>1</v>
      </c>
      <c r="U844" t="str">
        <f>VLOOKUP(Q844,'Capital Lookup'!A:B,2,FALSE)</f>
        <v>No</v>
      </c>
      <c r="V844" s="2">
        <f>IFERROR(VLOOKUP(LEFT(F844,10),'Find Purchase Orders'!B:J,9,FALSE),"")</f>
        <v>44620</v>
      </c>
      <c r="W844" s="25" t="s">
        <v>7261</v>
      </c>
    </row>
    <row r="845" spans="1:23" hidden="1">
      <c r="A845" s="25" t="s">
        <v>7261</v>
      </c>
      <c r="B845" s="25" t="s">
        <v>8282</v>
      </c>
      <c r="C845" s="25" t="s">
        <v>7264</v>
      </c>
      <c r="D845" s="25" t="s">
        <v>1362</v>
      </c>
      <c r="E845" s="25" t="s">
        <v>8284</v>
      </c>
      <c r="F845" s="25" t="s">
        <v>9750</v>
      </c>
      <c r="G845" s="25" t="s">
        <v>8492</v>
      </c>
      <c r="H845" s="21">
        <v>30017.77</v>
      </c>
      <c r="I845" s="25" t="s">
        <v>7296</v>
      </c>
      <c r="J845" s="25" t="s">
        <v>7288</v>
      </c>
      <c r="K845" s="25" t="s">
        <v>7262</v>
      </c>
      <c r="L845" s="25" t="s">
        <v>7259</v>
      </c>
      <c r="M845" s="21">
        <v>30017.77</v>
      </c>
      <c r="N845" s="21">
        <v>30017.77</v>
      </c>
      <c r="O845" s="21">
        <v>0</v>
      </c>
      <c r="P845" s="21">
        <v>30017.77</v>
      </c>
      <c r="Q845" s="25" t="s">
        <v>8287</v>
      </c>
      <c r="R845" s="1" t="str">
        <f t="shared" si="14"/>
        <v>ST10021</v>
      </c>
      <c r="S845" t="str">
        <f>VLOOKUP(R845,Data!$C$2:$D$261,2,0)</f>
        <v>The Claremont</v>
      </c>
      <c r="T845">
        <f>COUNTIF('Feb 2022'!A:A,D845)+COUNTIF('Mar 2022'!A:A,D845)+COUNTIF('Apr 2022'!A:A,D845)+COUNTIF('May 2022'!A:A,D845)+COUNTIF('June 2022'!A:A,D845)+COUNTIF('July 2022'!A:A,D845)+COUNTIF('Aug 2022'!A:A,D845)+COUNTIF('Sep 2022'!A:A,D845)+COUNTIF('Oct 2022'!A:A,D845)+COUNTIF('Dec 2022'!A:A,D845)</f>
        <v>1</v>
      </c>
      <c r="U845" t="str">
        <f>VLOOKUP(Q845,'Capital Lookup'!A:B,2,FALSE)</f>
        <v>No</v>
      </c>
      <c r="V845" s="2">
        <f>IFERROR(VLOOKUP(LEFT(F845,10),'Find Purchase Orders'!B:J,9,FALSE),"")</f>
        <v>44620</v>
      </c>
      <c r="W845" s="25" t="s">
        <v>7261</v>
      </c>
    </row>
    <row r="846" spans="1:23" hidden="1">
      <c r="A846" s="25" t="s">
        <v>7478</v>
      </c>
      <c r="B846" s="25" t="s">
        <v>8460</v>
      </c>
      <c r="C846" s="25" t="s">
        <v>7587</v>
      </c>
      <c r="D846" s="25" t="s">
        <v>1026</v>
      </c>
      <c r="E846" s="25" t="s">
        <v>8140</v>
      </c>
      <c r="F846" s="25" t="s">
        <v>9751</v>
      </c>
      <c r="G846" s="25" t="s">
        <v>9752</v>
      </c>
      <c r="H846" s="21">
        <v>14077.86</v>
      </c>
      <c r="I846" s="25" t="s">
        <v>7296</v>
      </c>
      <c r="J846" s="25" t="s">
        <v>7288</v>
      </c>
      <c r="K846" s="25" t="s">
        <v>9320</v>
      </c>
      <c r="L846" s="25" t="s">
        <v>9753</v>
      </c>
      <c r="M846" s="21">
        <v>14077.86</v>
      </c>
      <c r="N846" s="21">
        <v>18591.07</v>
      </c>
      <c r="O846" s="21">
        <v>-4513.21</v>
      </c>
      <c r="P846" s="21">
        <v>14077.86</v>
      </c>
      <c r="Q846" s="25" t="s">
        <v>9754</v>
      </c>
      <c r="R846" s="1" t="str">
        <f t="shared" si="14"/>
        <v>ST10173</v>
      </c>
      <c r="S846" t="str">
        <f>VLOOKUP(R846,Data!$C$2:$D$261,2,0)</f>
        <v>Stirling Heights</v>
      </c>
      <c r="T846">
        <f>COUNTIF('Feb 2022'!A:A,D846)+COUNTIF('Mar 2022'!A:A,D846)+COUNTIF('Apr 2022'!A:A,D846)+COUNTIF('May 2022'!A:A,D846)+COUNTIF('June 2022'!A:A,D846)+COUNTIF('July 2022'!A:A,D846)+COUNTIF('Aug 2022'!A:A,D846)+COUNTIF('Sep 2022'!A:A,D846)+COUNTIF('Oct 2022'!A:A,D846)+COUNTIF('Dec 2022'!A:A,D846)</f>
        <v>1</v>
      </c>
      <c r="U846" t="str">
        <f>VLOOKUP(Q846,'Capital Lookup'!A:B,2,FALSE)</f>
        <v>No</v>
      </c>
      <c r="V846" s="2">
        <f>IFERROR(VLOOKUP(LEFT(F846,10),'Find Purchase Orders'!B:J,9,FALSE),"")</f>
        <v>44615</v>
      </c>
      <c r="W846" s="25" t="s">
        <v>7261</v>
      </c>
    </row>
    <row r="847" spans="1:23" hidden="1">
      <c r="A847" s="25" t="s">
        <v>7478</v>
      </c>
      <c r="B847" s="25" t="s">
        <v>8460</v>
      </c>
      <c r="C847" s="25" t="s">
        <v>7587</v>
      </c>
      <c r="D847" s="25" t="s">
        <v>1026</v>
      </c>
      <c r="E847" s="25" t="s">
        <v>8140</v>
      </c>
      <c r="F847" s="25" t="s">
        <v>9755</v>
      </c>
      <c r="G847" s="25" t="s">
        <v>9756</v>
      </c>
      <c r="H847" s="21">
        <v>52827.5</v>
      </c>
      <c r="I847" s="25" t="s">
        <v>7296</v>
      </c>
      <c r="J847" s="25" t="s">
        <v>7288</v>
      </c>
      <c r="K847" s="25" t="s">
        <v>9320</v>
      </c>
      <c r="L847" s="25" t="s">
        <v>9753</v>
      </c>
      <c r="M847" s="21">
        <v>52827.5</v>
      </c>
      <c r="N847" s="22">
        <v>0</v>
      </c>
      <c r="O847" s="21">
        <v>52827.5</v>
      </c>
      <c r="P847" s="21">
        <v>52827.5</v>
      </c>
      <c r="Q847" s="25" t="s">
        <v>9754</v>
      </c>
      <c r="R847" s="1" t="str">
        <f t="shared" si="14"/>
        <v>ST10173</v>
      </c>
      <c r="S847" t="str">
        <f>VLOOKUP(R847,Data!$C$2:$D$261,2,0)</f>
        <v>Stirling Heights</v>
      </c>
      <c r="T847">
        <f>COUNTIF('Feb 2022'!A:A,D847)+COUNTIF('Mar 2022'!A:A,D847)+COUNTIF('Apr 2022'!A:A,D847)+COUNTIF('May 2022'!A:A,D847)+COUNTIF('June 2022'!A:A,D847)+COUNTIF('July 2022'!A:A,D847)+COUNTIF('Aug 2022'!A:A,D847)+COUNTIF('Sep 2022'!A:A,D847)+COUNTIF('Oct 2022'!A:A,D847)+COUNTIF('Dec 2022'!A:A,D847)</f>
        <v>1</v>
      </c>
      <c r="U847" t="str">
        <f>VLOOKUP(Q847,'Capital Lookup'!A:B,2,FALSE)</f>
        <v>No</v>
      </c>
      <c r="V847" s="2">
        <f>IFERROR(VLOOKUP(LEFT(F847,10),'Find Purchase Orders'!B:J,9,FALSE),"")</f>
        <v>44615</v>
      </c>
      <c r="W847" s="25" t="s">
        <v>7261</v>
      </c>
    </row>
    <row r="848" spans="1:23" hidden="1">
      <c r="A848" s="25" t="s">
        <v>7261</v>
      </c>
      <c r="B848" s="25" t="s">
        <v>7513</v>
      </c>
      <c r="C848" s="25" t="s">
        <v>7264</v>
      </c>
      <c r="D848" s="25" t="s">
        <v>1020</v>
      </c>
      <c r="E848" s="25" t="s">
        <v>7500</v>
      </c>
      <c r="F848" s="25" t="s">
        <v>9757</v>
      </c>
      <c r="G848" s="25" t="s">
        <v>9758</v>
      </c>
      <c r="H848" s="21">
        <v>11243.09</v>
      </c>
      <c r="I848" s="25" t="s">
        <v>7296</v>
      </c>
      <c r="J848" s="25" t="s">
        <v>7288</v>
      </c>
      <c r="K848" s="25" t="s">
        <v>8304</v>
      </c>
      <c r="L848" s="25" t="s">
        <v>9192</v>
      </c>
      <c r="M848" s="21">
        <v>11243.09</v>
      </c>
      <c r="N848" s="21">
        <v>11243.12</v>
      </c>
      <c r="O848" s="21">
        <v>-0.03</v>
      </c>
      <c r="P848" s="21">
        <v>11243.09</v>
      </c>
      <c r="Q848" s="25" t="s">
        <v>9759</v>
      </c>
      <c r="R848" s="1" t="str">
        <f t="shared" si="14"/>
        <v>ST10043</v>
      </c>
      <c r="S848" t="str">
        <f>VLOOKUP(R848,Data!$C$2:$D$261,2,0)</f>
        <v>Hunt Club Manor</v>
      </c>
      <c r="T848">
        <f>COUNTIF('Feb 2022'!A:A,D848)+COUNTIF('Mar 2022'!A:A,D848)+COUNTIF('Apr 2022'!A:A,D848)+COUNTIF('May 2022'!A:A,D848)+COUNTIF('June 2022'!A:A,D848)+COUNTIF('July 2022'!A:A,D848)+COUNTIF('Aug 2022'!A:A,D848)+COUNTIF('Sep 2022'!A:A,D848)+COUNTIF('Oct 2022'!A:A,D848)+COUNTIF('Dec 2022'!A:A,D848)</f>
        <v>1</v>
      </c>
      <c r="U848" t="str">
        <f>VLOOKUP(Q848,'Capital Lookup'!A:B,2,FALSE)</f>
        <v>No</v>
      </c>
      <c r="V848" s="2">
        <f>IFERROR(VLOOKUP(LEFT(F848,10),'Find Purchase Orders'!B:J,9,FALSE),"")</f>
        <v>44635</v>
      </c>
      <c r="W848" s="25" t="s">
        <v>7261</v>
      </c>
    </row>
    <row r="849" spans="1:23" hidden="1">
      <c r="A849" s="25" t="s">
        <v>7261</v>
      </c>
      <c r="B849" s="25" t="s">
        <v>7513</v>
      </c>
      <c r="C849" s="25" t="s">
        <v>7264</v>
      </c>
      <c r="D849" s="25" t="s">
        <v>1020</v>
      </c>
      <c r="E849" s="25" t="s">
        <v>7500</v>
      </c>
      <c r="F849" s="25" t="s">
        <v>9760</v>
      </c>
      <c r="G849" s="25" t="s">
        <v>9758</v>
      </c>
      <c r="H849" s="21">
        <v>13560</v>
      </c>
      <c r="I849" s="25" t="s">
        <v>7296</v>
      </c>
      <c r="J849" s="25" t="s">
        <v>7288</v>
      </c>
      <c r="K849" s="25" t="s">
        <v>8304</v>
      </c>
      <c r="L849" s="25" t="s">
        <v>9192</v>
      </c>
      <c r="M849" s="21">
        <v>13560</v>
      </c>
      <c r="N849" s="21">
        <v>13560</v>
      </c>
      <c r="O849" s="21">
        <v>0</v>
      </c>
      <c r="P849" s="21">
        <v>13560</v>
      </c>
      <c r="Q849" s="25" t="s">
        <v>9759</v>
      </c>
      <c r="R849" s="1" t="str">
        <f t="shared" si="14"/>
        <v>ST10043</v>
      </c>
      <c r="S849" t="str">
        <f>VLOOKUP(R849,Data!$C$2:$D$261,2,0)</f>
        <v>Hunt Club Manor</v>
      </c>
      <c r="T849">
        <f>COUNTIF('Feb 2022'!A:A,D849)+COUNTIF('Mar 2022'!A:A,D849)+COUNTIF('Apr 2022'!A:A,D849)+COUNTIF('May 2022'!A:A,D849)+COUNTIF('June 2022'!A:A,D849)+COUNTIF('July 2022'!A:A,D849)+COUNTIF('Aug 2022'!A:A,D849)+COUNTIF('Sep 2022'!A:A,D849)+COUNTIF('Oct 2022'!A:A,D849)+COUNTIF('Dec 2022'!A:A,D849)</f>
        <v>1</v>
      </c>
      <c r="U849" t="str">
        <f>VLOOKUP(Q849,'Capital Lookup'!A:B,2,FALSE)</f>
        <v>No</v>
      </c>
      <c r="V849" s="2">
        <f>IFERROR(VLOOKUP(LEFT(F849,10),'Find Purchase Orders'!B:J,9,FALSE),"")</f>
        <v>44635</v>
      </c>
      <c r="W849" s="25" t="s">
        <v>7261</v>
      </c>
    </row>
    <row r="850" spans="1:23" hidden="1">
      <c r="A850" s="25" t="s">
        <v>9415</v>
      </c>
      <c r="B850" s="25" t="s">
        <v>7747</v>
      </c>
      <c r="C850" s="25" t="s">
        <v>7254</v>
      </c>
      <c r="D850" s="25" t="s">
        <v>1015</v>
      </c>
      <c r="E850" s="25" t="s">
        <v>7500</v>
      </c>
      <c r="F850" s="25" t="s">
        <v>9761</v>
      </c>
      <c r="G850" s="25" t="s">
        <v>9762</v>
      </c>
      <c r="H850" s="21">
        <v>16857.34</v>
      </c>
      <c r="I850" s="25" t="s">
        <v>7296</v>
      </c>
      <c r="J850" s="25" t="s">
        <v>7288</v>
      </c>
      <c r="K850" s="25" t="s">
        <v>7778</v>
      </c>
      <c r="L850" s="25" t="s">
        <v>8150</v>
      </c>
      <c r="M850" s="21">
        <v>9435.5</v>
      </c>
      <c r="N850" s="21">
        <v>9435.5</v>
      </c>
      <c r="O850" s="21">
        <v>0</v>
      </c>
      <c r="P850" s="21">
        <v>10289.34</v>
      </c>
      <c r="Q850" s="25" t="s">
        <v>9763</v>
      </c>
      <c r="R850" s="1" t="str">
        <f t="shared" si="14"/>
        <v>ST10050</v>
      </c>
      <c r="S850" t="str">
        <f>VLOOKUP(R850,Data!$C$2:$D$261,2,0)</f>
        <v>Alta Vista</v>
      </c>
      <c r="T850">
        <f>COUNTIF('Feb 2022'!A:A,D850)+COUNTIF('Mar 2022'!A:A,D850)+COUNTIF('Apr 2022'!A:A,D850)+COUNTIF('May 2022'!A:A,D850)+COUNTIF('June 2022'!A:A,D850)+COUNTIF('July 2022'!A:A,D850)+COUNTIF('Aug 2022'!A:A,D850)+COUNTIF('Sep 2022'!A:A,D850)+COUNTIF('Oct 2022'!A:A,D850)+COUNTIF('Dec 2022'!A:A,D850)</f>
        <v>1</v>
      </c>
      <c r="U850" t="str">
        <f>VLOOKUP(Q850,'Capital Lookup'!A:B,2,FALSE)</f>
        <v>No</v>
      </c>
      <c r="V850" s="2">
        <f>IFERROR(VLOOKUP(LEFT(F850,10),'Find Purchase Orders'!B:J,9,FALSE),"")</f>
        <v>44617</v>
      </c>
      <c r="W850" s="25" t="s">
        <v>7261</v>
      </c>
    </row>
    <row r="851" spans="1:23" hidden="1">
      <c r="A851" s="25" t="s">
        <v>7269</v>
      </c>
      <c r="B851" s="25" t="s">
        <v>7988</v>
      </c>
      <c r="C851" s="25" t="s">
        <v>7271</v>
      </c>
      <c r="D851" s="25" t="s">
        <v>1028</v>
      </c>
      <c r="E851" s="25" t="s">
        <v>7500</v>
      </c>
      <c r="F851" s="25" t="s">
        <v>9764</v>
      </c>
      <c r="G851" s="25" t="s">
        <v>9765</v>
      </c>
      <c r="H851" s="21">
        <v>18306</v>
      </c>
      <c r="I851" s="25" t="s">
        <v>7296</v>
      </c>
      <c r="J851" s="25" t="s">
        <v>7983</v>
      </c>
      <c r="K851" s="25" t="s">
        <v>9766</v>
      </c>
      <c r="L851" s="25" t="s">
        <v>9767</v>
      </c>
      <c r="M851" s="21">
        <v>18306</v>
      </c>
      <c r="N851" s="21">
        <v>18306</v>
      </c>
      <c r="O851" s="21">
        <v>0</v>
      </c>
      <c r="P851" s="21">
        <v>18306</v>
      </c>
      <c r="Q851" s="25" t="s">
        <v>9768</v>
      </c>
      <c r="R851" s="1" t="str">
        <f t="shared" si="14"/>
        <v>ST10152</v>
      </c>
      <c r="S851" t="str">
        <f>VLOOKUP(R851,Data!$C$2:$D$261,2,0)</f>
        <v>Fosterbrooke LTC</v>
      </c>
      <c r="T851">
        <f>COUNTIF('Feb 2022'!A:A,D851)+COUNTIF('Mar 2022'!A:A,D851)+COUNTIF('Apr 2022'!A:A,D851)+COUNTIF('May 2022'!A:A,D851)+COUNTIF('June 2022'!A:A,D851)+COUNTIF('July 2022'!A:A,D851)+COUNTIF('Aug 2022'!A:A,D851)+COUNTIF('Sep 2022'!A:A,D851)+COUNTIF('Oct 2022'!A:A,D851)+COUNTIF('Dec 2022'!A:A,D851)</f>
        <v>1</v>
      </c>
      <c r="U851" t="str">
        <f>VLOOKUP(Q851,'Capital Lookup'!A:B,2,FALSE)</f>
        <v>No</v>
      </c>
      <c r="V851" s="2">
        <f>IFERROR(VLOOKUP(LEFT(F851,10),'Find Purchase Orders'!B:J,9,FALSE),"")</f>
        <v>44614</v>
      </c>
      <c r="W851" s="25" t="s">
        <v>7261</v>
      </c>
    </row>
    <row r="852" spans="1:23" hidden="1">
      <c r="A852" s="25" t="s">
        <v>7425</v>
      </c>
      <c r="B852" s="25" t="s">
        <v>7988</v>
      </c>
      <c r="C852" s="25" t="s">
        <v>7271</v>
      </c>
      <c r="D852" s="25" t="s">
        <v>1019</v>
      </c>
      <c r="E852" s="25" t="s">
        <v>7500</v>
      </c>
      <c r="F852" s="25" t="s">
        <v>9769</v>
      </c>
      <c r="G852" s="25" t="s">
        <v>9770</v>
      </c>
      <c r="H852" s="21">
        <v>2625.2</v>
      </c>
      <c r="I852" s="25" t="s">
        <v>7296</v>
      </c>
      <c r="J852" s="25" t="s">
        <v>7983</v>
      </c>
      <c r="K852" s="25" t="s">
        <v>7579</v>
      </c>
      <c r="L852" s="25" t="s">
        <v>8156</v>
      </c>
      <c r="M852" s="21">
        <v>2625.2</v>
      </c>
      <c r="N852" s="21">
        <v>2625.2</v>
      </c>
      <c r="O852" s="21">
        <v>0</v>
      </c>
      <c r="P852" s="21">
        <v>2625.2</v>
      </c>
      <c r="Q852" s="25" t="s">
        <v>9771</v>
      </c>
      <c r="R852" s="1" t="str">
        <f t="shared" si="14"/>
        <v>ST10152</v>
      </c>
      <c r="S852" t="str">
        <f>VLOOKUP(R852,Data!$C$2:$D$261,2,0)</f>
        <v>Fosterbrooke LTC</v>
      </c>
      <c r="T852">
        <f>COUNTIF('Feb 2022'!A:A,D852)+COUNTIF('Mar 2022'!A:A,D852)+COUNTIF('Apr 2022'!A:A,D852)+COUNTIF('May 2022'!A:A,D852)+COUNTIF('June 2022'!A:A,D852)+COUNTIF('July 2022'!A:A,D852)+COUNTIF('Aug 2022'!A:A,D852)+COUNTIF('Sep 2022'!A:A,D852)+COUNTIF('Oct 2022'!A:A,D852)+COUNTIF('Dec 2022'!A:A,D852)</f>
        <v>1</v>
      </c>
      <c r="U852" t="str">
        <f>VLOOKUP(Q852,'Capital Lookup'!A:B,2,FALSE)</f>
        <v>No</v>
      </c>
      <c r="V852" s="2">
        <f>IFERROR(VLOOKUP(LEFT(F852,10),'Find Purchase Orders'!B:J,9,FALSE),"")</f>
        <v>44610</v>
      </c>
      <c r="W852" s="25" t="s">
        <v>7261</v>
      </c>
    </row>
    <row r="853" spans="1:23" hidden="1">
      <c r="A853" s="25" t="s">
        <v>7313</v>
      </c>
      <c r="B853" s="25" t="s">
        <v>8381</v>
      </c>
      <c r="C853" s="25" t="s">
        <v>7587</v>
      </c>
      <c r="D853" s="25" t="s">
        <v>1027</v>
      </c>
      <c r="E853" s="25" t="s">
        <v>7500</v>
      </c>
      <c r="F853" s="25" t="s">
        <v>9772</v>
      </c>
      <c r="G853" s="25" t="s">
        <v>9773</v>
      </c>
      <c r="H853" s="21">
        <v>7728.95</v>
      </c>
      <c r="I853" s="25" t="s">
        <v>7296</v>
      </c>
      <c r="J853" s="25" t="s">
        <v>7288</v>
      </c>
      <c r="K853" s="25" t="s">
        <v>7579</v>
      </c>
      <c r="L853" s="25" t="s">
        <v>8156</v>
      </c>
      <c r="M853" s="21">
        <v>7728.95</v>
      </c>
      <c r="N853" s="21">
        <v>7728.96</v>
      </c>
      <c r="O853" s="21">
        <v>-0.01</v>
      </c>
      <c r="P853" s="21">
        <v>7728.95</v>
      </c>
      <c r="Q853" s="25" t="s">
        <v>9774</v>
      </c>
      <c r="R853" s="1" t="str">
        <f t="shared" si="14"/>
        <v>ST10151</v>
      </c>
      <c r="S853" t="str">
        <f>VLOOKUP(R853,Data!$C$2:$D$261,2,0)</f>
        <v>Bay Ridges</v>
      </c>
      <c r="T853">
        <f>COUNTIF('Feb 2022'!A:A,D853)+COUNTIF('Mar 2022'!A:A,D853)+COUNTIF('Apr 2022'!A:A,D853)+COUNTIF('May 2022'!A:A,D853)+COUNTIF('June 2022'!A:A,D853)+COUNTIF('July 2022'!A:A,D853)+COUNTIF('Aug 2022'!A:A,D853)+COUNTIF('Sep 2022'!A:A,D853)+COUNTIF('Oct 2022'!A:A,D853)+COUNTIF('Dec 2022'!A:A,D853)</f>
        <v>1</v>
      </c>
      <c r="U853" t="str">
        <f>VLOOKUP(Q853,'Capital Lookup'!A:B,2,FALSE)</f>
        <v>No</v>
      </c>
      <c r="V853" s="2">
        <f>IFERROR(VLOOKUP(LEFT(F853,10),'Find Purchase Orders'!B:J,9,FALSE),"")</f>
        <v>44616</v>
      </c>
      <c r="W853" s="25" t="s">
        <v>7261</v>
      </c>
    </row>
    <row r="854" spans="1:23" hidden="1">
      <c r="A854" s="25" t="s">
        <v>7269</v>
      </c>
      <c r="B854" s="25" t="s">
        <v>8013</v>
      </c>
      <c r="C854" s="25" t="s">
        <v>7271</v>
      </c>
      <c r="D854" s="25" t="s">
        <v>1016</v>
      </c>
      <c r="E854" s="25" t="s">
        <v>7500</v>
      </c>
      <c r="F854" s="25" t="s">
        <v>9775</v>
      </c>
      <c r="G854" s="25" t="s">
        <v>9776</v>
      </c>
      <c r="H854" s="21">
        <v>2962.61</v>
      </c>
      <c r="I854" s="25" t="s">
        <v>7296</v>
      </c>
      <c r="J854" s="25" t="s">
        <v>7288</v>
      </c>
      <c r="K854" s="25" t="s">
        <v>7762</v>
      </c>
      <c r="L854" s="25" t="s">
        <v>9777</v>
      </c>
      <c r="M854" s="21">
        <v>2962.61</v>
      </c>
      <c r="N854" s="21">
        <v>2962.61</v>
      </c>
      <c r="O854" s="21">
        <v>0</v>
      </c>
      <c r="P854" s="21">
        <v>2962.61</v>
      </c>
      <c r="Q854" s="25" t="s">
        <v>9778</v>
      </c>
      <c r="R854" s="1" t="str">
        <f t="shared" si="14"/>
        <v>ST10168</v>
      </c>
      <c r="S854" t="str">
        <f>VLOOKUP(R854,Data!$C$2:$D$261,2,0)</f>
        <v>Westside</v>
      </c>
      <c r="T854">
        <f>COUNTIF('Feb 2022'!A:A,D854)+COUNTIF('Mar 2022'!A:A,D854)+COUNTIF('Apr 2022'!A:A,D854)+COUNTIF('May 2022'!A:A,D854)+COUNTIF('June 2022'!A:A,D854)+COUNTIF('July 2022'!A:A,D854)+COUNTIF('Aug 2022'!A:A,D854)+COUNTIF('Sep 2022'!A:A,D854)+COUNTIF('Oct 2022'!A:A,D854)+COUNTIF('Dec 2022'!A:A,D854)</f>
        <v>1</v>
      </c>
      <c r="U854" t="str">
        <f>VLOOKUP(Q854,'Capital Lookup'!A:B,2,FALSE)</f>
        <v>No</v>
      </c>
      <c r="V854" s="2">
        <f>IFERROR(VLOOKUP(LEFT(F854,10),'Find Purchase Orders'!B:J,9,FALSE),"")</f>
        <v>44634</v>
      </c>
      <c r="W854" s="25" t="s">
        <v>7261</v>
      </c>
    </row>
    <row r="855" spans="1:23" hidden="1">
      <c r="A855" s="25" t="s">
        <v>7478</v>
      </c>
      <c r="B855" s="25" t="s">
        <v>7959</v>
      </c>
      <c r="C855" s="25" t="s">
        <v>7587</v>
      </c>
      <c r="D855" s="25" t="s">
        <v>1018</v>
      </c>
      <c r="E855" s="25" t="s">
        <v>8140</v>
      </c>
      <c r="F855" s="25" t="s">
        <v>9779</v>
      </c>
      <c r="G855" s="25" t="s">
        <v>9780</v>
      </c>
      <c r="H855" s="21">
        <v>26978.75</v>
      </c>
      <c r="I855" s="25" t="s">
        <v>7296</v>
      </c>
      <c r="J855" s="25" t="s">
        <v>7288</v>
      </c>
      <c r="K855" s="25" t="s">
        <v>7495</v>
      </c>
      <c r="L855" s="25" t="s">
        <v>7740</v>
      </c>
      <c r="M855" s="21">
        <v>26978.75</v>
      </c>
      <c r="N855" s="21">
        <v>26978.75</v>
      </c>
      <c r="O855" s="21">
        <v>0</v>
      </c>
      <c r="P855" s="21">
        <v>26978.75</v>
      </c>
      <c r="Q855" s="25" t="s">
        <v>9781</v>
      </c>
      <c r="R855" s="1" t="str">
        <f t="shared" si="14"/>
        <v>ST10172</v>
      </c>
      <c r="S855" t="str">
        <f>VLOOKUP(R855,Data!$C$2:$D$261,2,0)</f>
        <v>Riverside Place</v>
      </c>
      <c r="T855">
        <f>COUNTIF('Feb 2022'!A:A,D855)+COUNTIF('Mar 2022'!A:A,D855)+COUNTIF('Apr 2022'!A:A,D855)+COUNTIF('May 2022'!A:A,D855)+COUNTIF('June 2022'!A:A,D855)+COUNTIF('July 2022'!A:A,D855)+COUNTIF('Aug 2022'!A:A,D855)+COUNTIF('Sep 2022'!A:A,D855)+COUNTIF('Oct 2022'!A:A,D855)+COUNTIF('Dec 2022'!A:A,D855)</f>
        <v>1</v>
      </c>
      <c r="U855" t="str">
        <f>VLOOKUP(Q855,'Capital Lookup'!A:B,2,FALSE)</f>
        <v>No</v>
      </c>
      <c r="V855" s="2">
        <f>IFERROR(VLOOKUP(LEFT(F855,10),'Find Purchase Orders'!B:J,9,FALSE),"")</f>
        <v>44617</v>
      </c>
      <c r="W855" s="25" t="s">
        <v>7261</v>
      </c>
    </row>
    <row r="856" spans="1:23" hidden="1">
      <c r="A856" s="25" t="s">
        <v>7269</v>
      </c>
      <c r="B856" s="25" t="s">
        <v>7953</v>
      </c>
      <c r="C856" s="25" t="s">
        <v>7271</v>
      </c>
      <c r="D856" s="25" t="s">
        <v>9782</v>
      </c>
      <c r="E856" s="25" t="s">
        <v>8140</v>
      </c>
      <c r="H856" s="21">
        <v>12924.59</v>
      </c>
      <c r="I856" s="25" t="s">
        <v>7257</v>
      </c>
      <c r="K856" s="25" t="s">
        <v>7579</v>
      </c>
      <c r="L856" s="25" t="s">
        <v>7580</v>
      </c>
      <c r="M856" s="22">
        <v>0</v>
      </c>
      <c r="N856" s="22">
        <v>0</v>
      </c>
      <c r="O856" s="21">
        <v>0</v>
      </c>
      <c r="P856" s="21">
        <v>1486.9</v>
      </c>
      <c r="Q856" s="25" t="s">
        <v>9783</v>
      </c>
      <c r="R856" s="1" t="str">
        <f t="shared" si="14"/>
        <v>ST10155</v>
      </c>
      <c r="S856" t="str">
        <f>VLOOKUP(R856,Data!$C$2:$D$261,2,0)</f>
        <v>Oak Terrace</v>
      </c>
      <c r="T856">
        <f>COUNTIF('Feb 2022'!A:A,D856)+COUNTIF('Mar 2022'!A:A,D856)+COUNTIF('Apr 2022'!A:A,D856)+COUNTIF('May 2022'!A:A,D856)+COUNTIF('June 2022'!A:A,D856)+COUNTIF('July 2022'!A:A,D856)+COUNTIF('Aug 2022'!A:A,D856)+COUNTIF('Sep 2022'!A:A,D856)+COUNTIF('Oct 2022'!A:A,D856)+COUNTIF('Dec 2022'!A:A,D856)</f>
        <v>0</v>
      </c>
      <c r="U856" t="str">
        <f>VLOOKUP(Q856,'Capital Lookup'!A:B,2,FALSE)</f>
        <v>No</v>
      </c>
      <c r="V856" s="2" t="str">
        <f>IFERROR(VLOOKUP(LEFT(F856,10),'Find Purchase Orders'!B:J,9,FALSE),"")</f>
        <v/>
      </c>
      <c r="W856" s="25" t="s">
        <v>7261</v>
      </c>
    </row>
    <row r="857" spans="1:23" hidden="1">
      <c r="A857" s="25" t="s">
        <v>7261</v>
      </c>
      <c r="B857" s="25" t="s">
        <v>8108</v>
      </c>
      <c r="C857" s="25" t="s">
        <v>7264</v>
      </c>
      <c r="D857" s="25" t="s">
        <v>1363</v>
      </c>
      <c r="E857" s="25" t="s">
        <v>8110</v>
      </c>
      <c r="F857" s="25" t="s">
        <v>9784</v>
      </c>
      <c r="G857" s="25" t="s">
        <v>9785</v>
      </c>
      <c r="H857" s="21">
        <v>3401.65</v>
      </c>
      <c r="I857" s="25" t="s">
        <v>7287</v>
      </c>
      <c r="J857" s="25" t="s">
        <v>7288</v>
      </c>
      <c r="K857" s="25" t="s">
        <v>7262</v>
      </c>
      <c r="L857" s="25" t="s">
        <v>7259</v>
      </c>
      <c r="M857" s="21">
        <v>3401.65</v>
      </c>
      <c r="N857" s="22">
        <v>0</v>
      </c>
      <c r="O857" s="21">
        <v>3401.65</v>
      </c>
      <c r="P857" s="21">
        <v>391.34</v>
      </c>
      <c r="Q857" s="25" t="s">
        <v>8113</v>
      </c>
      <c r="R857" s="1" t="str">
        <f t="shared" si="14"/>
        <v>ST10049</v>
      </c>
      <c r="S857" t="str">
        <f>VLOOKUP(R857,Data!$C$2:$D$261,2,0)</f>
        <v>Colonel By</v>
      </c>
      <c r="T857">
        <f>COUNTIF('Feb 2022'!A:A,D857)+COUNTIF('Mar 2022'!A:A,D857)+COUNTIF('Apr 2022'!A:A,D857)+COUNTIF('May 2022'!A:A,D857)+COUNTIF('June 2022'!A:A,D857)+COUNTIF('July 2022'!A:A,D857)+COUNTIF('Aug 2022'!A:A,D857)+COUNTIF('Sep 2022'!A:A,D857)+COUNTIF('Oct 2022'!A:A,D857)+COUNTIF('Dec 2022'!A:A,D857)</f>
        <v>1</v>
      </c>
      <c r="U857" t="str">
        <f>VLOOKUP(Q857,'Capital Lookup'!A:B,2,FALSE)</f>
        <v>No</v>
      </c>
      <c r="V857" s="2">
        <f>IFERROR(VLOOKUP(LEFT(F857,10),'Find Purchase Orders'!B:J,9,FALSE),"")</f>
        <v>44610</v>
      </c>
      <c r="W857" s="25" t="s">
        <v>7261</v>
      </c>
    </row>
    <row r="858" spans="1:23" hidden="1">
      <c r="A858" s="25" t="s">
        <v>7261</v>
      </c>
      <c r="B858" s="25" t="s">
        <v>8108</v>
      </c>
      <c r="C858" s="25" t="s">
        <v>7264</v>
      </c>
      <c r="D858" s="25" t="s">
        <v>1363</v>
      </c>
      <c r="E858" s="25" t="s">
        <v>8110</v>
      </c>
      <c r="F858" s="25" t="s">
        <v>9786</v>
      </c>
      <c r="G858" s="25" t="s">
        <v>9787</v>
      </c>
      <c r="H858" s="21">
        <v>689.3</v>
      </c>
      <c r="I858" s="25" t="s">
        <v>7287</v>
      </c>
      <c r="J858" s="25" t="s">
        <v>7288</v>
      </c>
      <c r="K858" s="25" t="s">
        <v>7262</v>
      </c>
      <c r="L858" s="25" t="s">
        <v>7259</v>
      </c>
      <c r="M858" s="21">
        <v>689.3</v>
      </c>
      <c r="N858" s="22">
        <v>0</v>
      </c>
      <c r="O858" s="21">
        <v>689.3</v>
      </c>
      <c r="P858" s="21">
        <v>79.3</v>
      </c>
      <c r="Q858" s="25" t="s">
        <v>8113</v>
      </c>
      <c r="R858" s="1" t="str">
        <f t="shared" si="14"/>
        <v>ST10049</v>
      </c>
      <c r="S858" t="str">
        <f>VLOOKUP(R858,Data!$C$2:$D$261,2,0)</f>
        <v>Colonel By</v>
      </c>
      <c r="T858">
        <f>COUNTIF('Feb 2022'!A:A,D858)+COUNTIF('Mar 2022'!A:A,D858)+COUNTIF('Apr 2022'!A:A,D858)+COUNTIF('May 2022'!A:A,D858)+COUNTIF('June 2022'!A:A,D858)+COUNTIF('July 2022'!A:A,D858)+COUNTIF('Aug 2022'!A:A,D858)+COUNTIF('Sep 2022'!A:A,D858)+COUNTIF('Oct 2022'!A:A,D858)+COUNTIF('Dec 2022'!A:A,D858)</f>
        <v>1</v>
      </c>
      <c r="U858" t="str">
        <f>VLOOKUP(Q858,'Capital Lookup'!A:B,2,FALSE)</f>
        <v>No</v>
      </c>
      <c r="V858" s="2">
        <f>IFERROR(VLOOKUP(LEFT(F858,10),'Find Purchase Orders'!B:J,9,FALSE),"")</f>
        <v>44610</v>
      </c>
      <c r="W858" s="25" t="s">
        <v>7261</v>
      </c>
    </row>
    <row r="859" spans="1:23" hidden="1">
      <c r="A859" s="25" t="s">
        <v>7261</v>
      </c>
      <c r="B859" s="25" t="s">
        <v>8108</v>
      </c>
      <c r="C859" s="25" t="s">
        <v>7264</v>
      </c>
      <c r="D859" s="25" t="s">
        <v>1364</v>
      </c>
      <c r="E859" s="25" t="s">
        <v>8110</v>
      </c>
      <c r="F859" s="25" t="s">
        <v>9788</v>
      </c>
      <c r="G859" s="25" t="s">
        <v>9789</v>
      </c>
      <c r="H859" s="21">
        <v>7052.61</v>
      </c>
      <c r="I859" s="25" t="s">
        <v>7296</v>
      </c>
      <c r="J859" s="25" t="s">
        <v>7288</v>
      </c>
      <c r="K859" s="25" t="s">
        <v>7262</v>
      </c>
      <c r="L859" s="25" t="s">
        <v>7259</v>
      </c>
      <c r="M859" s="21">
        <v>10674.26</v>
      </c>
      <c r="N859" s="21">
        <v>10674.26</v>
      </c>
      <c r="O859" s="21">
        <v>0</v>
      </c>
      <c r="P859" s="21">
        <v>10257.61</v>
      </c>
      <c r="Q859" s="25" t="s">
        <v>8113</v>
      </c>
      <c r="R859" s="1" t="str">
        <f t="shared" si="14"/>
        <v>ST10049</v>
      </c>
      <c r="S859" t="str">
        <f>VLOOKUP(R859,Data!$C$2:$D$261,2,0)</f>
        <v>Colonel By</v>
      </c>
      <c r="T859">
        <f>COUNTIF('Feb 2022'!A:A,D859)+COUNTIF('Mar 2022'!A:A,D859)+COUNTIF('Apr 2022'!A:A,D859)+COUNTIF('May 2022'!A:A,D859)+COUNTIF('June 2022'!A:A,D859)+COUNTIF('July 2022'!A:A,D859)+COUNTIF('Aug 2022'!A:A,D859)+COUNTIF('Sep 2022'!A:A,D859)+COUNTIF('Oct 2022'!A:A,D859)+COUNTIF('Dec 2022'!A:A,D859)</f>
        <v>1</v>
      </c>
      <c r="U859" t="str">
        <f>VLOOKUP(Q859,'Capital Lookup'!A:B,2,FALSE)</f>
        <v>No</v>
      </c>
      <c r="V859" s="2">
        <f>IFERROR(VLOOKUP(LEFT(F859,10),'Find Purchase Orders'!B:J,9,FALSE),"")</f>
        <v>44617</v>
      </c>
      <c r="W859" s="25" t="s">
        <v>7261</v>
      </c>
    </row>
    <row r="860" spans="1:23" hidden="1">
      <c r="A860" s="25" t="s">
        <v>7261</v>
      </c>
      <c r="B860" s="25" t="s">
        <v>8108</v>
      </c>
      <c r="C860" s="25" t="s">
        <v>7264</v>
      </c>
      <c r="D860" s="25" t="s">
        <v>1364</v>
      </c>
      <c r="E860" s="25" t="s">
        <v>8110</v>
      </c>
      <c r="F860" s="25" t="s">
        <v>9790</v>
      </c>
      <c r="G860" s="25" t="s">
        <v>9791</v>
      </c>
      <c r="H860" s="21">
        <v>4446.55</v>
      </c>
      <c r="I860" s="25" t="s">
        <v>7339</v>
      </c>
      <c r="J860" s="25" t="s">
        <v>7288</v>
      </c>
      <c r="K860" s="25" t="s">
        <v>7262</v>
      </c>
      <c r="L860" s="25" t="s">
        <v>7259</v>
      </c>
      <c r="M860" s="21">
        <v>2378.65</v>
      </c>
      <c r="N860" s="21">
        <v>2378.65</v>
      </c>
      <c r="O860" s="21">
        <v>0</v>
      </c>
      <c r="P860" s="21">
        <v>2616.5500000000002</v>
      </c>
      <c r="Q860" s="25" t="s">
        <v>8113</v>
      </c>
      <c r="R860" s="1" t="str">
        <f t="shared" si="14"/>
        <v>ST10049</v>
      </c>
      <c r="S860" t="str">
        <f>VLOOKUP(R860,Data!$C$2:$D$261,2,0)</f>
        <v>Colonel By</v>
      </c>
      <c r="T860">
        <f>COUNTIF('Feb 2022'!A:A,D860)+COUNTIF('Mar 2022'!A:A,D860)+COUNTIF('Apr 2022'!A:A,D860)+COUNTIF('May 2022'!A:A,D860)+COUNTIF('June 2022'!A:A,D860)+COUNTIF('July 2022'!A:A,D860)+COUNTIF('Aug 2022'!A:A,D860)+COUNTIF('Sep 2022'!A:A,D860)+COUNTIF('Oct 2022'!A:A,D860)+COUNTIF('Dec 2022'!A:A,D860)</f>
        <v>1</v>
      </c>
      <c r="U860" t="str">
        <f>VLOOKUP(Q860,'Capital Lookup'!A:B,2,FALSE)</f>
        <v>No</v>
      </c>
      <c r="V860" s="2">
        <f>IFERROR(VLOOKUP(LEFT(F860,10),'Find Purchase Orders'!B:J,9,FALSE),"")</f>
        <v>44617</v>
      </c>
      <c r="W860" s="25" t="s">
        <v>7261</v>
      </c>
    </row>
    <row r="861" spans="1:23" hidden="1">
      <c r="A861" s="25" t="s">
        <v>7425</v>
      </c>
      <c r="B861" s="25" t="s">
        <v>7953</v>
      </c>
      <c r="C861" s="25" t="s">
        <v>7271</v>
      </c>
      <c r="D861" s="25" t="s">
        <v>1013</v>
      </c>
      <c r="E861" s="25" t="s">
        <v>8140</v>
      </c>
      <c r="F861" s="25" t="s">
        <v>9792</v>
      </c>
      <c r="G861" s="25" t="s">
        <v>9793</v>
      </c>
      <c r="H861" s="21">
        <v>12924.59</v>
      </c>
      <c r="I861" s="25" t="s">
        <v>7296</v>
      </c>
      <c r="J861" s="25" t="s">
        <v>7288</v>
      </c>
      <c r="K861" s="25" t="s">
        <v>7579</v>
      </c>
      <c r="L861" s="25" t="s">
        <v>7580</v>
      </c>
      <c r="M861" s="21">
        <v>12924.59</v>
      </c>
      <c r="N861" s="21">
        <v>12924.59</v>
      </c>
      <c r="O861" s="21">
        <v>0</v>
      </c>
      <c r="P861" s="21">
        <v>12924.59</v>
      </c>
      <c r="Q861" s="25" t="s">
        <v>9783</v>
      </c>
      <c r="R861" s="1" t="str">
        <f t="shared" si="14"/>
        <v>ST10155</v>
      </c>
      <c r="S861" t="str">
        <f>VLOOKUP(R861,Data!$C$2:$D$261,2,0)</f>
        <v>Oak Terrace</v>
      </c>
      <c r="T861">
        <f>COUNTIF('Feb 2022'!A:A,D861)+COUNTIF('Mar 2022'!A:A,D861)+COUNTIF('Apr 2022'!A:A,D861)+COUNTIF('May 2022'!A:A,D861)+COUNTIF('June 2022'!A:A,D861)+COUNTIF('July 2022'!A:A,D861)+COUNTIF('Aug 2022'!A:A,D861)+COUNTIF('Sep 2022'!A:A,D861)+COUNTIF('Oct 2022'!A:A,D861)+COUNTIF('Dec 2022'!A:A,D861)</f>
        <v>1</v>
      </c>
      <c r="U861" t="str">
        <f>VLOOKUP(Q861,'Capital Lookup'!A:B,2,FALSE)</f>
        <v>No</v>
      </c>
      <c r="V861" s="2">
        <f>IFERROR(VLOOKUP(LEFT(F861,10),'Find Purchase Orders'!B:J,9,FALSE),"")</f>
        <v>44614</v>
      </c>
      <c r="W861" s="25" t="s">
        <v>7261</v>
      </c>
    </row>
    <row r="862" spans="1:23" hidden="1">
      <c r="A862" s="25" t="s">
        <v>7269</v>
      </c>
      <c r="B862" s="25" t="s">
        <v>7953</v>
      </c>
      <c r="C862" s="25" t="s">
        <v>7271</v>
      </c>
      <c r="D862" s="25" t="s">
        <v>1011</v>
      </c>
      <c r="E862" s="25" t="s">
        <v>8140</v>
      </c>
      <c r="F862" s="25" t="s">
        <v>9794</v>
      </c>
      <c r="G862" s="25" t="s">
        <v>9795</v>
      </c>
      <c r="H862" s="21">
        <v>29941.61</v>
      </c>
      <c r="I862" s="25" t="s">
        <v>7296</v>
      </c>
      <c r="J862" s="25" t="s">
        <v>7288</v>
      </c>
      <c r="K862" s="25" t="s">
        <v>7495</v>
      </c>
      <c r="L862" s="25" t="s">
        <v>8097</v>
      </c>
      <c r="M862" s="21">
        <v>29941.61</v>
      </c>
      <c r="N862" s="21">
        <v>29941.61</v>
      </c>
      <c r="O862" s="21">
        <v>0</v>
      </c>
      <c r="P862" s="21">
        <v>29941.61</v>
      </c>
      <c r="Q862" s="25" t="s">
        <v>9796</v>
      </c>
      <c r="R862" s="1" t="str">
        <f t="shared" si="14"/>
        <v>ST10155</v>
      </c>
      <c r="S862" t="str">
        <f>VLOOKUP(R862,Data!$C$2:$D$261,2,0)</f>
        <v>Oak Terrace</v>
      </c>
      <c r="T862">
        <f>COUNTIF('Feb 2022'!A:A,D862)+COUNTIF('Mar 2022'!A:A,D862)+COUNTIF('Apr 2022'!A:A,D862)+COUNTIF('May 2022'!A:A,D862)+COUNTIF('June 2022'!A:A,D862)+COUNTIF('July 2022'!A:A,D862)+COUNTIF('Aug 2022'!A:A,D862)+COUNTIF('Sep 2022'!A:A,D862)+COUNTIF('Oct 2022'!A:A,D862)+COUNTIF('Dec 2022'!A:A,D862)</f>
        <v>1</v>
      </c>
      <c r="U862" t="str">
        <f>VLOOKUP(Q862,'Capital Lookup'!A:B,2,FALSE)</f>
        <v>No</v>
      </c>
      <c r="V862" s="2">
        <f>IFERROR(VLOOKUP(LEFT(F862,10),'Find Purchase Orders'!B:J,9,FALSE),"")</f>
        <v>44614</v>
      </c>
      <c r="W862" s="25" t="s">
        <v>7261</v>
      </c>
    </row>
    <row r="863" spans="1:23" hidden="1">
      <c r="A863" s="25" t="s">
        <v>7269</v>
      </c>
      <c r="B863" s="25" t="s">
        <v>8004</v>
      </c>
      <c r="C863" s="25" t="s">
        <v>7271</v>
      </c>
      <c r="D863" s="25" t="s">
        <v>1010</v>
      </c>
      <c r="E863" s="25" t="s">
        <v>8140</v>
      </c>
      <c r="F863" s="25" t="s">
        <v>9797</v>
      </c>
      <c r="G863" s="25" t="s">
        <v>9798</v>
      </c>
      <c r="H863" s="21">
        <v>14859.5</v>
      </c>
      <c r="I863" s="25" t="s">
        <v>7296</v>
      </c>
      <c r="J863" s="25" t="s">
        <v>7288</v>
      </c>
      <c r="K863" s="25" t="s">
        <v>7495</v>
      </c>
      <c r="L863" s="25" t="s">
        <v>7496</v>
      </c>
      <c r="M863" s="21">
        <v>14859.5</v>
      </c>
      <c r="N863" s="21">
        <v>14859.5</v>
      </c>
      <c r="O863" s="21">
        <v>0</v>
      </c>
      <c r="P863" s="21">
        <v>14859.5</v>
      </c>
      <c r="Q863" s="25" t="s">
        <v>9799</v>
      </c>
      <c r="R863" s="1" t="str">
        <f t="shared" si="14"/>
        <v>ST10176</v>
      </c>
      <c r="S863" t="str">
        <f>VLOOKUP(R863,Data!$C$2:$D$261,2,0)</f>
        <v>Sumac Lodge</v>
      </c>
      <c r="T863">
        <f>COUNTIF('Feb 2022'!A:A,D863)+COUNTIF('Mar 2022'!A:A,D863)+COUNTIF('Apr 2022'!A:A,D863)+COUNTIF('May 2022'!A:A,D863)+COUNTIF('June 2022'!A:A,D863)+COUNTIF('July 2022'!A:A,D863)+COUNTIF('Aug 2022'!A:A,D863)+COUNTIF('Sep 2022'!A:A,D863)+COUNTIF('Oct 2022'!A:A,D863)+COUNTIF('Dec 2022'!A:A,D863)</f>
        <v>1</v>
      </c>
      <c r="U863" t="str">
        <f>VLOOKUP(Q863,'Capital Lookup'!A:B,2,FALSE)</f>
        <v>No</v>
      </c>
      <c r="V863" s="2">
        <f>IFERROR(VLOOKUP(LEFT(F863,10),'Find Purchase Orders'!B:J,9,FALSE),"")</f>
        <v>44617</v>
      </c>
      <c r="W863" s="25" t="s">
        <v>7261</v>
      </c>
    </row>
    <row r="864" spans="1:23" hidden="1">
      <c r="A864" s="25" t="s">
        <v>7269</v>
      </c>
      <c r="B864" s="25" t="s">
        <v>8957</v>
      </c>
      <c r="C864" s="25" t="s">
        <v>7587</v>
      </c>
      <c r="D864" s="25" t="s">
        <v>9800</v>
      </c>
      <c r="E864" s="25" t="s">
        <v>8140</v>
      </c>
      <c r="H864" s="21">
        <v>22700.57</v>
      </c>
      <c r="I864" s="25" t="s">
        <v>7257</v>
      </c>
      <c r="K864" s="25" t="s">
        <v>7495</v>
      </c>
      <c r="L864" s="25" t="s">
        <v>7496</v>
      </c>
      <c r="M864" s="22">
        <v>0</v>
      </c>
      <c r="N864" s="22">
        <v>0</v>
      </c>
      <c r="O864" s="21">
        <v>0</v>
      </c>
      <c r="P864" s="21">
        <v>2611.5700000000002</v>
      </c>
      <c r="Q864" s="25" t="s">
        <v>9801</v>
      </c>
      <c r="R864" s="1" t="str">
        <f t="shared" si="14"/>
        <v>ST10143</v>
      </c>
      <c r="S864" t="str">
        <f>VLOOKUP(R864,Data!$C$2:$D$261,2,0)</f>
        <v>Northridge</v>
      </c>
      <c r="T864">
        <f>COUNTIF('Feb 2022'!A:A,D864)+COUNTIF('Mar 2022'!A:A,D864)+COUNTIF('Apr 2022'!A:A,D864)+COUNTIF('May 2022'!A:A,D864)+COUNTIF('June 2022'!A:A,D864)+COUNTIF('July 2022'!A:A,D864)+COUNTIF('Aug 2022'!A:A,D864)+COUNTIF('Sep 2022'!A:A,D864)+COUNTIF('Oct 2022'!A:A,D864)+COUNTIF('Dec 2022'!A:A,D864)</f>
        <v>0</v>
      </c>
      <c r="U864" t="str">
        <f>VLOOKUP(Q864,'Capital Lookup'!A:B,2,FALSE)</f>
        <v>No</v>
      </c>
      <c r="V864" s="2" t="str">
        <f>IFERROR(VLOOKUP(LEFT(F864,10),'Find Purchase Orders'!B:J,9,FALSE),"")</f>
        <v/>
      </c>
      <c r="W864" s="25" t="s">
        <v>7261</v>
      </c>
    </row>
    <row r="865" spans="1:23" hidden="1">
      <c r="A865" s="25" t="s">
        <v>7269</v>
      </c>
      <c r="B865" s="25" t="s">
        <v>7490</v>
      </c>
      <c r="C865" s="25" t="s">
        <v>7271</v>
      </c>
      <c r="D865" s="25" t="s">
        <v>1033</v>
      </c>
      <c r="E865" s="25" t="s">
        <v>7576</v>
      </c>
      <c r="F865" s="25" t="s">
        <v>9802</v>
      </c>
      <c r="G865" s="25" t="s">
        <v>9803</v>
      </c>
      <c r="H865" s="21">
        <v>5757.35</v>
      </c>
      <c r="I865" s="25" t="s">
        <v>7296</v>
      </c>
      <c r="J865" s="25" t="s">
        <v>7288</v>
      </c>
      <c r="K865" s="25" t="s">
        <v>7495</v>
      </c>
      <c r="L865" s="25" t="s">
        <v>7496</v>
      </c>
      <c r="M865" s="21">
        <v>5757.35</v>
      </c>
      <c r="N865" s="21">
        <v>5757.35</v>
      </c>
      <c r="O865" s="21">
        <v>0</v>
      </c>
      <c r="P865" s="21">
        <v>5757.35</v>
      </c>
      <c r="Q865" s="25" t="s">
        <v>7497</v>
      </c>
      <c r="R865" s="1" t="str">
        <f t="shared" si="14"/>
        <v>ST10179</v>
      </c>
      <c r="S865" t="str">
        <f>VLOOKUP(R865,Data!$C$2:$D$261,2,0)</f>
        <v>Forest Heights</v>
      </c>
      <c r="T865">
        <f>COUNTIF('Feb 2022'!A:A,D865)+COUNTIF('Mar 2022'!A:A,D865)+COUNTIF('Apr 2022'!A:A,D865)+COUNTIF('May 2022'!A:A,D865)+COUNTIF('June 2022'!A:A,D865)+COUNTIF('July 2022'!A:A,D865)+COUNTIF('Aug 2022'!A:A,D865)+COUNTIF('Sep 2022'!A:A,D865)+COUNTIF('Oct 2022'!A:A,D865)+COUNTIF('Dec 2022'!A:A,D865)</f>
        <v>1</v>
      </c>
      <c r="U865" t="str">
        <f>VLOOKUP(Q865,'Capital Lookup'!A:B,2,FALSE)</f>
        <v>No</v>
      </c>
      <c r="V865" s="2">
        <f>IFERROR(VLOOKUP(LEFT(F865,10),'Find Purchase Orders'!B:J,9,FALSE),"")</f>
        <v>44615</v>
      </c>
      <c r="W865" s="25" t="s">
        <v>7261</v>
      </c>
    </row>
    <row r="866" spans="1:23" hidden="1">
      <c r="A866" s="25" t="s">
        <v>7261</v>
      </c>
      <c r="B866" s="25" t="s">
        <v>8342</v>
      </c>
      <c r="C866" s="25" t="s">
        <v>7264</v>
      </c>
      <c r="D866" s="25" t="s">
        <v>1746</v>
      </c>
      <c r="E866" s="25" t="s">
        <v>8229</v>
      </c>
      <c r="F866" s="25" t="s">
        <v>9804</v>
      </c>
      <c r="G866" s="25" t="s">
        <v>9805</v>
      </c>
      <c r="H866" s="21">
        <v>1751.5</v>
      </c>
      <c r="I866" s="25" t="s">
        <v>7296</v>
      </c>
      <c r="J866" s="25" t="s">
        <v>7288</v>
      </c>
      <c r="K866" s="25" t="s">
        <v>7289</v>
      </c>
      <c r="L866" s="25" t="s">
        <v>7259</v>
      </c>
      <c r="M866" s="21">
        <v>1751.5</v>
      </c>
      <c r="N866" s="21">
        <v>1751.5</v>
      </c>
      <c r="O866" s="21">
        <v>0</v>
      </c>
      <c r="P866" s="21">
        <v>1751.5</v>
      </c>
      <c r="Q866" s="25" t="s">
        <v>8346</v>
      </c>
      <c r="R866" s="1" t="str">
        <f t="shared" si="14"/>
        <v>ST10025</v>
      </c>
      <c r="S866" t="str">
        <f>VLOOKUP(R866,Data!$C$2:$D$261,2,0)</f>
        <v>Don Mills Seniors Apartments</v>
      </c>
      <c r="T866">
        <f>COUNTIF('Feb 2022'!A:A,D866)+COUNTIF('Mar 2022'!A:A,D866)+COUNTIF('Apr 2022'!A:A,D866)+COUNTIF('May 2022'!A:A,D866)+COUNTIF('June 2022'!A:A,D866)+COUNTIF('July 2022'!A:A,D866)+COUNTIF('Aug 2022'!A:A,D866)+COUNTIF('Sep 2022'!A:A,D866)+COUNTIF('Oct 2022'!A:A,D866)+COUNTIF('Dec 2022'!A:A,D866)</f>
        <v>1</v>
      </c>
      <c r="U866" t="str">
        <f>VLOOKUP(Q866,'Capital Lookup'!A:B,2,FALSE)</f>
        <v>No</v>
      </c>
      <c r="V866" s="2">
        <f>IFERROR(VLOOKUP(LEFT(F866,10),'Find Purchase Orders'!B:J,9,FALSE),"")</f>
        <v>44650</v>
      </c>
      <c r="W866" s="25" t="s">
        <v>7261</v>
      </c>
    </row>
    <row r="867" spans="1:23" hidden="1">
      <c r="A867" s="25" t="s">
        <v>7261</v>
      </c>
      <c r="B867" s="25" t="s">
        <v>8342</v>
      </c>
      <c r="C867" s="25" t="s">
        <v>7264</v>
      </c>
      <c r="D867" s="25" t="s">
        <v>1746</v>
      </c>
      <c r="E867" s="25" t="s">
        <v>8229</v>
      </c>
      <c r="F867" s="25" t="s">
        <v>9806</v>
      </c>
      <c r="G867" s="25" t="s">
        <v>9807</v>
      </c>
      <c r="H867" s="21">
        <v>1073.5</v>
      </c>
      <c r="I867" s="25" t="s">
        <v>7296</v>
      </c>
      <c r="J867" s="25" t="s">
        <v>7288</v>
      </c>
      <c r="K867" s="25" t="s">
        <v>7289</v>
      </c>
      <c r="L867" s="25" t="s">
        <v>7259</v>
      </c>
      <c r="M867" s="21">
        <v>1073.5</v>
      </c>
      <c r="N867" s="21">
        <v>1073.5</v>
      </c>
      <c r="O867" s="21">
        <v>0</v>
      </c>
      <c r="P867" s="21">
        <v>1073.5</v>
      </c>
      <c r="Q867" s="25" t="s">
        <v>8346</v>
      </c>
      <c r="R867" s="1" t="str">
        <f t="shared" si="14"/>
        <v>ST10025</v>
      </c>
      <c r="S867" t="str">
        <f>VLOOKUP(R867,Data!$C$2:$D$261,2,0)</f>
        <v>Don Mills Seniors Apartments</v>
      </c>
      <c r="T867">
        <f>COUNTIF('Feb 2022'!A:A,D867)+COUNTIF('Mar 2022'!A:A,D867)+COUNTIF('Apr 2022'!A:A,D867)+COUNTIF('May 2022'!A:A,D867)+COUNTIF('June 2022'!A:A,D867)+COUNTIF('July 2022'!A:A,D867)+COUNTIF('Aug 2022'!A:A,D867)+COUNTIF('Sep 2022'!A:A,D867)+COUNTIF('Oct 2022'!A:A,D867)+COUNTIF('Dec 2022'!A:A,D867)</f>
        <v>1</v>
      </c>
      <c r="U867" t="str">
        <f>VLOOKUP(Q867,'Capital Lookup'!A:B,2,FALSE)</f>
        <v>No</v>
      </c>
      <c r="V867" s="2">
        <f>IFERROR(VLOOKUP(LEFT(F867,10),'Find Purchase Orders'!B:J,9,FALSE),"")</f>
        <v>44650</v>
      </c>
      <c r="W867" s="25" t="s">
        <v>7261</v>
      </c>
    </row>
    <row r="868" spans="1:23" hidden="1">
      <c r="A868" s="25" t="s">
        <v>7261</v>
      </c>
      <c r="B868" s="25" t="s">
        <v>8227</v>
      </c>
      <c r="C868" s="25" t="s">
        <v>7264</v>
      </c>
      <c r="D868" s="25" t="s">
        <v>1365</v>
      </c>
      <c r="E868" s="25" t="s">
        <v>8229</v>
      </c>
      <c r="F868" s="25" t="s">
        <v>9808</v>
      </c>
      <c r="G868" s="25" t="s">
        <v>9809</v>
      </c>
      <c r="H868" s="21">
        <v>12632.56</v>
      </c>
      <c r="I868" s="25" t="s">
        <v>7296</v>
      </c>
      <c r="J868" s="25" t="s">
        <v>7288</v>
      </c>
      <c r="K868" s="25" t="s">
        <v>7262</v>
      </c>
      <c r="L868" s="25" t="s">
        <v>7259</v>
      </c>
      <c r="M868" s="21">
        <v>12632.56</v>
      </c>
      <c r="N868" s="21">
        <v>14016.14</v>
      </c>
      <c r="O868" s="21">
        <v>-1383.58</v>
      </c>
      <c r="P868" s="21">
        <v>12632.56</v>
      </c>
      <c r="Q868" s="25" t="s">
        <v>8232</v>
      </c>
      <c r="R868" s="1" t="str">
        <f t="shared" si="14"/>
        <v>ST10026</v>
      </c>
      <c r="S868" t="str">
        <f>VLOOKUP(R868,Data!$C$2:$D$261,2,0)</f>
        <v>Donway Place</v>
      </c>
      <c r="T868">
        <f>COUNTIF('Feb 2022'!A:A,D868)+COUNTIF('Mar 2022'!A:A,D868)+COUNTIF('Apr 2022'!A:A,D868)+COUNTIF('May 2022'!A:A,D868)+COUNTIF('June 2022'!A:A,D868)+COUNTIF('July 2022'!A:A,D868)+COUNTIF('Aug 2022'!A:A,D868)+COUNTIF('Sep 2022'!A:A,D868)+COUNTIF('Oct 2022'!A:A,D868)+COUNTIF('Dec 2022'!A:A,D868)</f>
        <v>1</v>
      </c>
      <c r="U868" t="str">
        <f>VLOOKUP(Q868,'Capital Lookup'!A:B,2,FALSE)</f>
        <v>No</v>
      </c>
      <c r="V868" s="2">
        <f>IFERROR(VLOOKUP(LEFT(F868,10),'Find Purchase Orders'!B:J,9,FALSE),"")</f>
        <v>44617</v>
      </c>
      <c r="W868" s="25" t="s">
        <v>7261</v>
      </c>
    </row>
    <row r="869" spans="1:23" hidden="1">
      <c r="A869" s="25" t="s">
        <v>9810</v>
      </c>
      <c r="B869" s="25" t="s">
        <v>8989</v>
      </c>
      <c r="C869" s="25"/>
      <c r="D869" s="25" t="s">
        <v>1639</v>
      </c>
      <c r="E869" s="25" t="s">
        <v>8991</v>
      </c>
      <c r="F869" s="25" t="s">
        <v>9811</v>
      </c>
      <c r="G869" s="25" t="s">
        <v>9812</v>
      </c>
      <c r="H869" s="21">
        <v>2178.0300000000002</v>
      </c>
      <c r="I869" s="25" t="s">
        <v>7296</v>
      </c>
      <c r="J869" s="25" t="s">
        <v>7288</v>
      </c>
      <c r="K869" s="25" t="s">
        <v>7579</v>
      </c>
      <c r="L869" s="25" t="s">
        <v>8156</v>
      </c>
      <c r="M869" s="21">
        <v>2178.0300000000002</v>
      </c>
      <c r="N869" s="21">
        <v>2178.0300000000002</v>
      </c>
      <c r="O869" s="21">
        <v>0</v>
      </c>
      <c r="P869" s="21">
        <v>2178.0300000000002</v>
      </c>
      <c r="Q869" s="25" t="s">
        <v>9813</v>
      </c>
      <c r="R869" s="1" t="str">
        <f t="shared" si="14"/>
        <v>ST10400</v>
      </c>
      <c r="S869" t="e">
        <f>VLOOKUP(R869,Data!$C$2:$D$261,2,0)</f>
        <v>#N/A</v>
      </c>
      <c r="T869">
        <f>COUNTIF('Feb 2022'!A:A,D869)+COUNTIF('Mar 2022'!A:A,D869)+COUNTIF('Apr 2022'!A:A,D869)+COUNTIF('May 2022'!A:A,D869)+COUNTIF('June 2022'!A:A,D869)+COUNTIF('July 2022'!A:A,D869)+COUNTIF('Aug 2022'!A:A,D869)+COUNTIF('Sep 2022'!A:A,D869)+COUNTIF('Oct 2022'!A:A,D869)+COUNTIF('Dec 2022'!A:A,D869)</f>
        <v>1</v>
      </c>
      <c r="U869" t="str">
        <f>VLOOKUP(Q869,'Capital Lookup'!A:B,2,FALSE)</f>
        <v>No</v>
      </c>
      <c r="V869" s="2">
        <f>IFERROR(VLOOKUP(LEFT(F869,10),'Find Purchase Orders'!B:J,9,FALSE),"")</f>
        <v>44642</v>
      </c>
      <c r="W869" s="25" t="s">
        <v>7261</v>
      </c>
    </row>
    <row r="870" spans="1:23" hidden="1">
      <c r="A870" s="25" t="s">
        <v>7261</v>
      </c>
      <c r="B870" s="25" t="s">
        <v>7281</v>
      </c>
      <c r="C870" s="25" t="s">
        <v>7282</v>
      </c>
      <c r="D870" s="25" t="s">
        <v>1041</v>
      </c>
      <c r="E870" s="25" t="s">
        <v>9607</v>
      </c>
      <c r="H870" s="21">
        <v>3858.95</v>
      </c>
      <c r="I870" s="25" t="s">
        <v>7257</v>
      </c>
      <c r="K870" s="25" t="s">
        <v>8696</v>
      </c>
      <c r="L870" s="25" t="s">
        <v>9814</v>
      </c>
      <c r="M870" s="22">
        <v>0</v>
      </c>
      <c r="N870" s="22">
        <v>0</v>
      </c>
      <c r="O870" s="21">
        <v>0</v>
      </c>
      <c r="P870" s="21">
        <v>443.95</v>
      </c>
      <c r="Q870" s="25" t="s">
        <v>9815</v>
      </c>
      <c r="R870" s="1" t="str">
        <f t="shared" si="14"/>
        <v>ST10014</v>
      </c>
      <c r="S870" t="str">
        <f>VLOOKUP(R870,Data!$C$2:$D$261,2,0)</f>
        <v>Bradgate Arms</v>
      </c>
      <c r="T870">
        <f>COUNTIF('Feb 2022'!A:A,D870)+COUNTIF('Mar 2022'!A:A,D870)+COUNTIF('Apr 2022'!A:A,D870)+COUNTIF('May 2022'!A:A,D870)+COUNTIF('June 2022'!A:A,D870)+COUNTIF('July 2022'!A:A,D870)+COUNTIF('Aug 2022'!A:A,D870)+COUNTIF('Sep 2022'!A:A,D870)+COUNTIF('Oct 2022'!A:A,D870)+COUNTIF('Dec 2022'!A:A,D870)</f>
        <v>1</v>
      </c>
      <c r="U870" t="str">
        <f>VLOOKUP(Q870,'Capital Lookup'!A:B,2,FALSE)</f>
        <v>No</v>
      </c>
      <c r="V870" s="2" t="str">
        <f>IFERROR(VLOOKUP(LEFT(F870,10),'Find Purchase Orders'!B:J,9,FALSE),"")</f>
        <v/>
      </c>
      <c r="W870" s="25" t="s">
        <v>7261</v>
      </c>
    </row>
    <row r="871" spans="1:23" hidden="1">
      <c r="A871" s="25" t="s">
        <v>7252</v>
      </c>
      <c r="B871" s="25" t="s">
        <v>7747</v>
      </c>
      <c r="C871" s="25" t="s">
        <v>7254</v>
      </c>
      <c r="D871" s="25" t="s">
        <v>1049</v>
      </c>
      <c r="E871" s="25" t="s">
        <v>9816</v>
      </c>
      <c r="F871" s="25" t="s">
        <v>9817</v>
      </c>
      <c r="G871" s="25" t="s">
        <v>9818</v>
      </c>
      <c r="H871" s="21">
        <v>110162.57</v>
      </c>
      <c r="I871" s="25" t="s">
        <v>7339</v>
      </c>
      <c r="J871" s="25" t="s">
        <v>7288</v>
      </c>
      <c r="K871" s="25" t="s">
        <v>7646</v>
      </c>
      <c r="L871" s="25" t="s">
        <v>9819</v>
      </c>
      <c r="M871" s="21">
        <v>110162.57</v>
      </c>
      <c r="N871" s="21">
        <v>57980.3</v>
      </c>
      <c r="O871" s="21">
        <v>52182.27</v>
      </c>
      <c r="P871" s="21">
        <v>67318.720000000001</v>
      </c>
      <c r="Q871" s="25" t="s">
        <v>9820</v>
      </c>
      <c r="R871" s="1" t="str">
        <f t="shared" si="14"/>
        <v>ST10050</v>
      </c>
      <c r="S871" t="str">
        <f>VLOOKUP(R871,Data!$C$2:$D$261,2,0)</f>
        <v>Alta Vista</v>
      </c>
      <c r="T871">
        <f>COUNTIF('Feb 2022'!A:A,D871)+COUNTIF('Mar 2022'!A:A,D871)+COUNTIF('Apr 2022'!A:A,D871)+COUNTIF('May 2022'!A:A,D871)+COUNTIF('June 2022'!A:A,D871)+COUNTIF('July 2022'!A:A,D871)+COUNTIF('Aug 2022'!A:A,D871)+COUNTIF('Sep 2022'!A:A,D871)+COUNTIF('Oct 2022'!A:A,D871)+COUNTIF('Dec 2022'!A:A,D871)</f>
        <v>1</v>
      </c>
      <c r="U871" t="str">
        <f>VLOOKUP(Q871,'Capital Lookup'!A:B,2,FALSE)</f>
        <v>Yes</v>
      </c>
      <c r="V871" s="2">
        <f>IFERROR(VLOOKUP(LEFT(F871,10),'Find Purchase Orders'!B:J,9,FALSE),"")</f>
        <v>44641</v>
      </c>
      <c r="W871" s="25" t="s">
        <v>7261</v>
      </c>
    </row>
    <row r="872" spans="1:23" hidden="1">
      <c r="A872" s="25" t="s">
        <v>7269</v>
      </c>
      <c r="B872" s="25" t="s">
        <v>7490</v>
      </c>
      <c r="C872" s="25" t="s">
        <v>7271</v>
      </c>
      <c r="D872" s="25" t="s">
        <v>1038</v>
      </c>
      <c r="E872" s="25" t="s">
        <v>8140</v>
      </c>
      <c r="F872" s="25" t="s">
        <v>9821</v>
      </c>
      <c r="G872" s="25" t="s">
        <v>9822</v>
      </c>
      <c r="H872" s="21">
        <v>67681.350000000006</v>
      </c>
      <c r="I872" s="25" t="s">
        <v>7296</v>
      </c>
      <c r="J872" s="25" t="s">
        <v>7288</v>
      </c>
      <c r="K872" s="25" t="s">
        <v>7495</v>
      </c>
      <c r="L872" s="25" t="s">
        <v>7496</v>
      </c>
      <c r="M872" s="21">
        <v>67681.350000000006</v>
      </c>
      <c r="N872" s="21">
        <v>67681.350000000006</v>
      </c>
      <c r="O872" s="21">
        <v>0</v>
      </c>
      <c r="P872" s="21">
        <v>67681.350000000006</v>
      </c>
      <c r="Q872" s="25" t="s">
        <v>7497</v>
      </c>
      <c r="R872" s="1" t="str">
        <f t="shared" si="14"/>
        <v>ST10179</v>
      </c>
      <c r="S872" t="str">
        <f>VLOOKUP(R872,Data!$C$2:$D$261,2,0)</f>
        <v>Forest Heights</v>
      </c>
      <c r="T872">
        <f>COUNTIF('Feb 2022'!A:A,D872)+COUNTIF('Mar 2022'!A:A,D872)+COUNTIF('Apr 2022'!A:A,D872)+COUNTIF('May 2022'!A:A,D872)+COUNTIF('June 2022'!A:A,D872)+COUNTIF('July 2022'!A:A,D872)+COUNTIF('Aug 2022'!A:A,D872)+COUNTIF('Sep 2022'!A:A,D872)+COUNTIF('Oct 2022'!A:A,D872)+COUNTIF('Dec 2022'!A:A,D872)</f>
        <v>1</v>
      </c>
      <c r="U872" t="str">
        <f>VLOOKUP(Q872,'Capital Lookup'!A:B,2,FALSE)</f>
        <v>No</v>
      </c>
      <c r="V872" s="2">
        <f>IFERROR(VLOOKUP(LEFT(F872,10),'Find Purchase Orders'!B:J,9,FALSE),"")</f>
        <v>44621</v>
      </c>
      <c r="W872" s="25" t="s">
        <v>7261</v>
      </c>
    </row>
    <row r="873" spans="1:23" hidden="1">
      <c r="A873" s="25" t="s">
        <v>7425</v>
      </c>
      <c r="B873" s="25" t="s">
        <v>7997</v>
      </c>
      <c r="C873" s="25" t="s">
        <v>7271</v>
      </c>
      <c r="D873" s="25" t="s">
        <v>1047</v>
      </c>
      <c r="E873" s="25" t="s">
        <v>8140</v>
      </c>
      <c r="F873" s="25" t="s">
        <v>9823</v>
      </c>
      <c r="G873" s="25" t="s">
        <v>9824</v>
      </c>
      <c r="H873" s="21">
        <v>14579.26</v>
      </c>
      <c r="I873" s="25" t="s">
        <v>7296</v>
      </c>
      <c r="J873" s="25" t="s">
        <v>7288</v>
      </c>
      <c r="K873" s="25" t="s">
        <v>7630</v>
      </c>
      <c r="L873" s="25" t="s">
        <v>7728</v>
      </c>
      <c r="M873" s="21">
        <v>14579.26</v>
      </c>
      <c r="N873" s="21">
        <v>14579.26</v>
      </c>
      <c r="O873" s="21">
        <v>0</v>
      </c>
      <c r="P873" s="21">
        <v>14579.26</v>
      </c>
      <c r="Q873" s="25" t="s">
        <v>9825</v>
      </c>
      <c r="R873" s="1" t="str">
        <f t="shared" si="14"/>
        <v>ST10148</v>
      </c>
      <c r="S873" t="str">
        <f>VLOOKUP(R873,Data!$C$2:$D$261,2,0)</f>
        <v>Kilean Lodge</v>
      </c>
      <c r="T873">
        <f>COUNTIF('Feb 2022'!A:A,D873)+COUNTIF('Mar 2022'!A:A,D873)+COUNTIF('Apr 2022'!A:A,D873)+COUNTIF('May 2022'!A:A,D873)+COUNTIF('June 2022'!A:A,D873)+COUNTIF('July 2022'!A:A,D873)+COUNTIF('Aug 2022'!A:A,D873)+COUNTIF('Sep 2022'!A:A,D873)+COUNTIF('Oct 2022'!A:A,D873)+COUNTIF('Dec 2022'!A:A,D873)</f>
        <v>1</v>
      </c>
      <c r="U873" t="str">
        <f>VLOOKUP(Q873,'Capital Lookup'!A:B,2,FALSE)</f>
        <v>No</v>
      </c>
      <c r="V873" s="2">
        <f>IFERROR(VLOOKUP(LEFT(F873,10),'Find Purchase Orders'!B:J,9,FALSE),"")</f>
        <v>44615</v>
      </c>
      <c r="W873" s="25" t="s">
        <v>7261</v>
      </c>
    </row>
    <row r="874" spans="1:23" hidden="1">
      <c r="A874" s="25" t="s">
        <v>7269</v>
      </c>
      <c r="B874" s="25" t="s">
        <v>7939</v>
      </c>
      <c r="C874" s="25" t="s">
        <v>7271</v>
      </c>
      <c r="D874" s="25" t="s">
        <v>1037</v>
      </c>
      <c r="E874" s="25" t="s">
        <v>8140</v>
      </c>
      <c r="F874" s="25" t="s">
        <v>9826</v>
      </c>
      <c r="G874" s="25" t="s">
        <v>9827</v>
      </c>
      <c r="H874" s="21">
        <v>3631.82</v>
      </c>
      <c r="I874" s="25" t="s">
        <v>7296</v>
      </c>
      <c r="J874" s="25" t="s">
        <v>7288</v>
      </c>
      <c r="K874" s="25" t="s">
        <v>8274</v>
      </c>
      <c r="L874" s="25" t="s">
        <v>8275</v>
      </c>
      <c r="M874" s="21">
        <v>3631.82</v>
      </c>
      <c r="N874" s="21">
        <v>1846.42</v>
      </c>
      <c r="O874" s="21">
        <v>1785.4</v>
      </c>
      <c r="P874" s="21">
        <v>3631.82</v>
      </c>
      <c r="Q874" s="25" t="s">
        <v>9828</v>
      </c>
      <c r="R874" s="1" t="str">
        <f t="shared" si="14"/>
        <v>ST10177</v>
      </c>
      <c r="S874" t="str">
        <f>VLOOKUP(R874,Data!$C$2:$D$261,2,0)</f>
        <v>Hillside Manor</v>
      </c>
      <c r="T874">
        <f>COUNTIF('Feb 2022'!A:A,D874)+COUNTIF('Mar 2022'!A:A,D874)+COUNTIF('Apr 2022'!A:A,D874)+COUNTIF('May 2022'!A:A,D874)+COUNTIF('June 2022'!A:A,D874)+COUNTIF('July 2022'!A:A,D874)+COUNTIF('Aug 2022'!A:A,D874)+COUNTIF('Sep 2022'!A:A,D874)+COUNTIF('Oct 2022'!A:A,D874)+COUNTIF('Dec 2022'!A:A,D874)</f>
        <v>1</v>
      </c>
      <c r="U874" t="str">
        <f>VLOOKUP(Q874,'Capital Lookup'!A:B,2,FALSE)</f>
        <v>No</v>
      </c>
      <c r="V874" s="2">
        <f>IFERROR(VLOOKUP(LEFT(F874,10),'Find Purchase Orders'!B:J,9,FALSE),"")</f>
        <v>44618</v>
      </c>
      <c r="W874" s="25" t="s">
        <v>7261</v>
      </c>
    </row>
    <row r="875" spans="1:23" hidden="1">
      <c r="A875" s="25" t="s">
        <v>7425</v>
      </c>
      <c r="B875" s="25" t="s">
        <v>7490</v>
      </c>
      <c r="C875" s="25" t="s">
        <v>7271</v>
      </c>
      <c r="D875" s="25" t="s">
        <v>1366</v>
      </c>
      <c r="E875" s="25" t="s">
        <v>8140</v>
      </c>
      <c r="F875" s="25" t="s">
        <v>9829</v>
      </c>
      <c r="G875" s="25" t="s">
        <v>9830</v>
      </c>
      <c r="H875" s="21">
        <v>29154</v>
      </c>
      <c r="I875" s="25" t="s">
        <v>7296</v>
      </c>
      <c r="J875" s="25" t="s">
        <v>7288</v>
      </c>
      <c r="K875" s="25" t="s">
        <v>7258</v>
      </c>
      <c r="L875" s="25" t="s">
        <v>7625</v>
      </c>
      <c r="M875" s="21">
        <v>29154</v>
      </c>
      <c r="N875" s="21">
        <v>29154</v>
      </c>
      <c r="O875" s="21">
        <v>0</v>
      </c>
      <c r="P875" s="21">
        <v>29154</v>
      </c>
      <c r="Q875" s="25" t="s">
        <v>9831</v>
      </c>
      <c r="R875" s="1" t="str">
        <f t="shared" si="14"/>
        <v>ST10179</v>
      </c>
      <c r="S875" t="str">
        <f>VLOOKUP(R875,Data!$C$2:$D$261,2,0)</f>
        <v>Forest Heights</v>
      </c>
      <c r="T875">
        <f>COUNTIF('Feb 2022'!A:A,D875)+COUNTIF('Mar 2022'!A:A,D875)+COUNTIF('Apr 2022'!A:A,D875)+COUNTIF('May 2022'!A:A,D875)+COUNTIF('June 2022'!A:A,D875)+COUNTIF('July 2022'!A:A,D875)+COUNTIF('Aug 2022'!A:A,D875)+COUNTIF('Sep 2022'!A:A,D875)+COUNTIF('Oct 2022'!A:A,D875)+COUNTIF('Dec 2022'!A:A,D875)</f>
        <v>1</v>
      </c>
      <c r="U875" t="str">
        <f>VLOOKUP(Q875,'Capital Lookup'!A:B,2,FALSE)</f>
        <v>No</v>
      </c>
      <c r="V875" s="2">
        <f>IFERROR(VLOOKUP(LEFT(F875,10),'Find Purchase Orders'!B:J,9,FALSE),"")</f>
        <v>44620</v>
      </c>
      <c r="W875" s="25" t="s">
        <v>7261</v>
      </c>
    </row>
    <row r="876" spans="1:23" hidden="1">
      <c r="A876" s="25" t="s">
        <v>7261</v>
      </c>
      <c r="B876" s="25" t="s">
        <v>8749</v>
      </c>
      <c r="C876" s="25" t="s">
        <v>7282</v>
      </c>
      <c r="D876" s="25" t="s">
        <v>1640</v>
      </c>
      <c r="E876" s="25" t="s">
        <v>8750</v>
      </c>
      <c r="F876" s="25" t="s">
        <v>9832</v>
      </c>
      <c r="G876" s="25" t="s">
        <v>9833</v>
      </c>
      <c r="H876" s="21">
        <v>7131.43</v>
      </c>
      <c r="I876" s="25" t="s">
        <v>7296</v>
      </c>
      <c r="J876" s="25" t="s">
        <v>7288</v>
      </c>
      <c r="K876" s="25" t="s">
        <v>7262</v>
      </c>
      <c r="L876" s="25" t="s">
        <v>7259</v>
      </c>
      <c r="M876" s="21">
        <v>7131.43</v>
      </c>
      <c r="N876" s="21">
        <v>7131.43</v>
      </c>
      <c r="O876" s="21">
        <v>0</v>
      </c>
      <c r="P876" s="21">
        <v>7131.43</v>
      </c>
      <c r="Q876" s="25" t="s">
        <v>8865</v>
      </c>
      <c r="R876" s="1" t="str">
        <f t="shared" si="14"/>
        <v>ST10011</v>
      </c>
      <c r="S876" t="str">
        <f>VLOOKUP(R876,Data!$C$2:$D$261,2,0)</f>
        <v>The Beechwood</v>
      </c>
      <c r="T876">
        <f>COUNTIF('Feb 2022'!A:A,D876)+COUNTIF('Mar 2022'!A:A,D876)+COUNTIF('Apr 2022'!A:A,D876)+COUNTIF('May 2022'!A:A,D876)+COUNTIF('June 2022'!A:A,D876)+COUNTIF('July 2022'!A:A,D876)+COUNTIF('Aug 2022'!A:A,D876)+COUNTIF('Sep 2022'!A:A,D876)+COUNTIF('Oct 2022'!A:A,D876)+COUNTIF('Dec 2022'!A:A,D876)</f>
        <v>1</v>
      </c>
      <c r="U876" t="str">
        <f>VLOOKUP(Q876,'Capital Lookup'!A:B,2,FALSE)</f>
        <v>No</v>
      </c>
      <c r="V876" s="2">
        <f>IFERROR(VLOOKUP(LEFT(F876,10),'Find Purchase Orders'!B:J,9,FALSE),"")</f>
        <v>44635</v>
      </c>
      <c r="W876" s="25" t="s">
        <v>7261</v>
      </c>
    </row>
    <row r="877" spans="1:23" hidden="1">
      <c r="A877" s="25" t="s">
        <v>7261</v>
      </c>
      <c r="B877" s="25" t="s">
        <v>8749</v>
      </c>
      <c r="C877" s="25" t="s">
        <v>7282</v>
      </c>
      <c r="D877" s="25" t="s">
        <v>1641</v>
      </c>
      <c r="E877" s="25" t="s">
        <v>8750</v>
      </c>
      <c r="F877" s="25" t="s">
        <v>9834</v>
      </c>
      <c r="G877" s="25" t="s">
        <v>9835</v>
      </c>
      <c r="H877" s="21">
        <v>8432.24</v>
      </c>
      <c r="I877" s="25" t="s">
        <v>7296</v>
      </c>
      <c r="J877" s="25" t="s">
        <v>7288</v>
      </c>
      <c r="K877" s="25" t="s">
        <v>7262</v>
      </c>
      <c r="L877" s="25" t="s">
        <v>7259</v>
      </c>
      <c r="M877" s="21">
        <v>8432.24</v>
      </c>
      <c r="N877" s="21">
        <v>9768.58</v>
      </c>
      <c r="O877" s="21">
        <v>-1336.34</v>
      </c>
      <c r="P877" s="21">
        <v>8432.24</v>
      </c>
      <c r="Q877" s="25" t="s">
        <v>8865</v>
      </c>
      <c r="R877" s="1" t="str">
        <f t="shared" si="14"/>
        <v>ST10011</v>
      </c>
      <c r="S877" t="str">
        <f>VLOOKUP(R877,Data!$C$2:$D$261,2,0)</f>
        <v>The Beechwood</v>
      </c>
      <c r="T877">
        <f>COUNTIF('Feb 2022'!A:A,D877)+COUNTIF('Mar 2022'!A:A,D877)+COUNTIF('Apr 2022'!A:A,D877)+COUNTIF('May 2022'!A:A,D877)+COUNTIF('June 2022'!A:A,D877)+COUNTIF('July 2022'!A:A,D877)+COUNTIF('Aug 2022'!A:A,D877)+COUNTIF('Sep 2022'!A:A,D877)+COUNTIF('Oct 2022'!A:A,D877)+COUNTIF('Dec 2022'!A:A,D877)</f>
        <v>1</v>
      </c>
      <c r="U877" t="str">
        <f>VLOOKUP(Q877,'Capital Lookup'!A:B,2,FALSE)</f>
        <v>No</v>
      </c>
      <c r="V877" s="2">
        <f>IFERROR(VLOOKUP(LEFT(F877,10),'Find Purchase Orders'!B:J,9,FALSE),"")</f>
        <v>44635</v>
      </c>
      <c r="W877" s="25" t="s">
        <v>7261</v>
      </c>
    </row>
    <row r="878" spans="1:23" hidden="1">
      <c r="A878" s="25" t="s">
        <v>7261</v>
      </c>
      <c r="B878" s="25" t="s">
        <v>8749</v>
      </c>
      <c r="C878" s="25" t="s">
        <v>7282</v>
      </c>
      <c r="D878" s="25" t="s">
        <v>1641</v>
      </c>
      <c r="E878" s="25" t="s">
        <v>8750</v>
      </c>
      <c r="F878" s="25" t="s">
        <v>9836</v>
      </c>
      <c r="G878" s="25" t="s">
        <v>9837</v>
      </c>
      <c r="H878" s="21">
        <v>418.1</v>
      </c>
      <c r="I878" s="25" t="s">
        <v>7296</v>
      </c>
      <c r="J878" s="25" t="s">
        <v>7288</v>
      </c>
      <c r="K878" s="25" t="s">
        <v>7262</v>
      </c>
      <c r="L878" s="25" t="s">
        <v>7259</v>
      </c>
      <c r="M878" s="21">
        <v>418.1</v>
      </c>
      <c r="N878" s="21">
        <v>418.1</v>
      </c>
      <c r="O878" s="21">
        <v>0</v>
      </c>
      <c r="P878" s="21">
        <v>418.1</v>
      </c>
      <c r="Q878" s="25" t="s">
        <v>8865</v>
      </c>
      <c r="R878" s="1" t="str">
        <f t="shared" si="14"/>
        <v>ST10011</v>
      </c>
      <c r="S878" t="str">
        <f>VLOOKUP(R878,Data!$C$2:$D$261,2,0)</f>
        <v>The Beechwood</v>
      </c>
      <c r="T878">
        <f>COUNTIF('Feb 2022'!A:A,D878)+COUNTIF('Mar 2022'!A:A,D878)+COUNTIF('Apr 2022'!A:A,D878)+COUNTIF('May 2022'!A:A,D878)+COUNTIF('June 2022'!A:A,D878)+COUNTIF('July 2022'!A:A,D878)+COUNTIF('Aug 2022'!A:A,D878)+COUNTIF('Sep 2022'!A:A,D878)+COUNTIF('Oct 2022'!A:A,D878)+COUNTIF('Dec 2022'!A:A,D878)</f>
        <v>1</v>
      </c>
      <c r="U878" t="str">
        <f>VLOOKUP(Q878,'Capital Lookup'!A:B,2,FALSE)</f>
        <v>No</v>
      </c>
      <c r="V878" s="2">
        <f>IFERROR(VLOOKUP(LEFT(F878,10),'Find Purchase Orders'!B:J,9,FALSE),"")</f>
        <v>44635</v>
      </c>
      <c r="W878" s="25" t="s">
        <v>7261</v>
      </c>
    </row>
    <row r="879" spans="1:23" hidden="1">
      <c r="A879" s="25" t="s">
        <v>7261</v>
      </c>
      <c r="B879" s="25" t="s">
        <v>8749</v>
      </c>
      <c r="C879" s="25" t="s">
        <v>7282</v>
      </c>
      <c r="D879" s="25" t="s">
        <v>1642</v>
      </c>
      <c r="E879" s="25" t="s">
        <v>8750</v>
      </c>
      <c r="F879" s="25" t="s">
        <v>9838</v>
      </c>
      <c r="G879" s="25" t="s">
        <v>9839</v>
      </c>
      <c r="H879" s="21">
        <v>7324.66</v>
      </c>
      <c r="I879" s="25" t="s">
        <v>7296</v>
      </c>
      <c r="J879" s="25" t="s">
        <v>7288</v>
      </c>
      <c r="K879" s="25" t="s">
        <v>7262</v>
      </c>
      <c r="L879" s="25" t="s">
        <v>7259</v>
      </c>
      <c r="M879" s="21">
        <v>7324.66</v>
      </c>
      <c r="N879" s="21">
        <v>8974.48</v>
      </c>
      <c r="O879" s="21">
        <v>-1649.82</v>
      </c>
      <c r="P879" s="21">
        <v>7324.66</v>
      </c>
      <c r="Q879" s="25" t="s">
        <v>8865</v>
      </c>
      <c r="R879" s="1" t="str">
        <f t="shared" si="14"/>
        <v>ST10011</v>
      </c>
      <c r="S879" t="str">
        <f>VLOOKUP(R879,Data!$C$2:$D$261,2,0)</f>
        <v>The Beechwood</v>
      </c>
      <c r="T879">
        <f>COUNTIF('Feb 2022'!A:A,D879)+COUNTIF('Mar 2022'!A:A,D879)+COUNTIF('Apr 2022'!A:A,D879)+COUNTIF('May 2022'!A:A,D879)+COUNTIF('June 2022'!A:A,D879)+COUNTIF('July 2022'!A:A,D879)+COUNTIF('Aug 2022'!A:A,D879)+COUNTIF('Sep 2022'!A:A,D879)+COUNTIF('Oct 2022'!A:A,D879)+COUNTIF('Dec 2022'!A:A,D879)</f>
        <v>1</v>
      </c>
      <c r="U879" t="str">
        <f>VLOOKUP(Q879,'Capital Lookup'!A:B,2,FALSE)</f>
        <v>No</v>
      </c>
      <c r="V879" s="2">
        <f>IFERROR(VLOOKUP(LEFT(F879,10),'Find Purchase Orders'!B:J,9,FALSE),"")</f>
        <v>44635</v>
      </c>
      <c r="W879" s="25" t="s">
        <v>7261</v>
      </c>
    </row>
    <row r="880" spans="1:23" hidden="1">
      <c r="A880" s="25" t="s">
        <v>7261</v>
      </c>
      <c r="B880" s="25" t="s">
        <v>8749</v>
      </c>
      <c r="C880" s="25" t="s">
        <v>7282</v>
      </c>
      <c r="D880" s="25" t="s">
        <v>1642</v>
      </c>
      <c r="E880" s="25" t="s">
        <v>8750</v>
      </c>
      <c r="F880" s="25" t="s">
        <v>9840</v>
      </c>
      <c r="G880" s="25" t="s">
        <v>9841</v>
      </c>
      <c r="H880" s="21">
        <v>545.79</v>
      </c>
      <c r="I880" s="25" t="s">
        <v>7296</v>
      </c>
      <c r="J880" s="25" t="s">
        <v>7288</v>
      </c>
      <c r="K880" s="25" t="s">
        <v>7262</v>
      </c>
      <c r="L880" s="25" t="s">
        <v>7259</v>
      </c>
      <c r="M880" s="21">
        <v>545.79</v>
      </c>
      <c r="N880" s="21">
        <v>545.79</v>
      </c>
      <c r="O880" s="21">
        <v>0</v>
      </c>
      <c r="P880" s="21">
        <v>545.79</v>
      </c>
      <c r="Q880" s="25" t="s">
        <v>8865</v>
      </c>
      <c r="R880" s="1" t="str">
        <f t="shared" si="14"/>
        <v>ST10011</v>
      </c>
      <c r="S880" t="str">
        <f>VLOOKUP(R880,Data!$C$2:$D$261,2,0)</f>
        <v>The Beechwood</v>
      </c>
      <c r="T880">
        <f>COUNTIF('Feb 2022'!A:A,D880)+COUNTIF('Mar 2022'!A:A,D880)+COUNTIF('Apr 2022'!A:A,D880)+COUNTIF('May 2022'!A:A,D880)+COUNTIF('June 2022'!A:A,D880)+COUNTIF('July 2022'!A:A,D880)+COUNTIF('Aug 2022'!A:A,D880)+COUNTIF('Sep 2022'!A:A,D880)+COUNTIF('Oct 2022'!A:A,D880)+COUNTIF('Dec 2022'!A:A,D880)</f>
        <v>1</v>
      </c>
      <c r="U880" t="str">
        <f>VLOOKUP(Q880,'Capital Lookup'!A:B,2,FALSE)</f>
        <v>No</v>
      </c>
      <c r="V880" s="2">
        <f>IFERROR(VLOOKUP(LEFT(F880,10),'Find Purchase Orders'!B:J,9,FALSE),"")</f>
        <v>44635</v>
      </c>
      <c r="W880" s="25" t="s">
        <v>7261</v>
      </c>
    </row>
    <row r="881" spans="1:23" hidden="1">
      <c r="A881" s="25" t="s">
        <v>7425</v>
      </c>
      <c r="B881" s="25" t="s">
        <v>7939</v>
      </c>
      <c r="C881" s="25" t="s">
        <v>7271</v>
      </c>
      <c r="D881" s="25" t="s">
        <v>1036</v>
      </c>
      <c r="E881" s="25" t="s">
        <v>8140</v>
      </c>
      <c r="F881" s="25" t="s">
        <v>9842</v>
      </c>
      <c r="G881" s="25" t="s">
        <v>9843</v>
      </c>
      <c r="H881" s="21">
        <v>30994.77</v>
      </c>
      <c r="I881" s="25" t="s">
        <v>7296</v>
      </c>
      <c r="J881" s="25" t="s">
        <v>7288</v>
      </c>
      <c r="K881" s="25" t="s">
        <v>7503</v>
      </c>
      <c r="L881" s="25" t="s">
        <v>7504</v>
      </c>
      <c r="M881" s="21">
        <v>30994.77</v>
      </c>
      <c r="N881" s="21">
        <v>30994.77</v>
      </c>
      <c r="O881" s="21">
        <v>0</v>
      </c>
      <c r="P881" s="21">
        <v>30994.77</v>
      </c>
      <c r="Q881" s="25" t="s">
        <v>9844</v>
      </c>
      <c r="R881" s="1" t="str">
        <f t="shared" si="14"/>
        <v>ST10177</v>
      </c>
      <c r="S881" t="str">
        <f>VLOOKUP(R881,Data!$C$2:$D$261,2,0)</f>
        <v>Hillside Manor</v>
      </c>
      <c r="T881">
        <f>COUNTIF('Feb 2022'!A:A,D881)+COUNTIF('Mar 2022'!A:A,D881)+COUNTIF('Apr 2022'!A:A,D881)+COUNTIF('May 2022'!A:A,D881)+COUNTIF('June 2022'!A:A,D881)+COUNTIF('July 2022'!A:A,D881)+COUNTIF('Aug 2022'!A:A,D881)+COUNTIF('Sep 2022'!A:A,D881)+COUNTIF('Oct 2022'!A:A,D881)+COUNTIF('Dec 2022'!A:A,D881)</f>
        <v>1</v>
      </c>
      <c r="U881" t="str">
        <f>VLOOKUP(Q881,'Capital Lookup'!A:B,2,FALSE)</f>
        <v>No</v>
      </c>
      <c r="V881" s="2">
        <f>IFERROR(VLOOKUP(LEFT(F881,10),'Find Purchase Orders'!B:J,9,FALSE),"")</f>
        <v>44620</v>
      </c>
      <c r="W881" s="25" t="s">
        <v>7261</v>
      </c>
    </row>
    <row r="882" spans="1:23" hidden="1">
      <c r="A882" s="25" t="s">
        <v>7425</v>
      </c>
      <c r="B882" s="25" t="s">
        <v>7939</v>
      </c>
      <c r="C882" s="25" t="s">
        <v>7271</v>
      </c>
      <c r="D882" s="25" t="s">
        <v>1036</v>
      </c>
      <c r="E882" s="25" t="s">
        <v>8140</v>
      </c>
      <c r="F882" s="25" t="s">
        <v>9845</v>
      </c>
      <c r="G882" s="25" t="s">
        <v>9846</v>
      </c>
      <c r="H882" s="21">
        <v>406.8</v>
      </c>
      <c r="I882" s="25" t="s">
        <v>7296</v>
      </c>
      <c r="J882" s="25" t="s">
        <v>7288</v>
      </c>
      <c r="K882" s="25" t="s">
        <v>7503</v>
      </c>
      <c r="L882" s="25" t="s">
        <v>7504</v>
      </c>
      <c r="M882" s="21">
        <v>406.8</v>
      </c>
      <c r="N882" s="22">
        <v>0</v>
      </c>
      <c r="O882" s="21">
        <v>406.8</v>
      </c>
      <c r="P882" s="21">
        <v>406.8</v>
      </c>
      <c r="Q882" s="25" t="s">
        <v>9844</v>
      </c>
      <c r="R882" s="1" t="str">
        <f t="shared" si="14"/>
        <v>ST10177</v>
      </c>
      <c r="S882" t="str">
        <f>VLOOKUP(R882,Data!$C$2:$D$261,2,0)</f>
        <v>Hillside Manor</v>
      </c>
      <c r="T882">
        <f>COUNTIF('Feb 2022'!A:A,D882)+COUNTIF('Mar 2022'!A:A,D882)+COUNTIF('Apr 2022'!A:A,D882)+COUNTIF('May 2022'!A:A,D882)+COUNTIF('June 2022'!A:A,D882)+COUNTIF('July 2022'!A:A,D882)+COUNTIF('Aug 2022'!A:A,D882)+COUNTIF('Sep 2022'!A:A,D882)+COUNTIF('Oct 2022'!A:A,D882)+COUNTIF('Dec 2022'!A:A,D882)</f>
        <v>1</v>
      </c>
      <c r="U882" t="str">
        <f>VLOOKUP(Q882,'Capital Lookup'!A:B,2,FALSE)</f>
        <v>No</v>
      </c>
      <c r="V882" s="2">
        <f>IFERROR(VLOOKUP(LEFT(F882,10),'Find Purchase Orders'!B:J,9,FALSE),"")</f>
        <v>44620</v>
      </c>
      <c r="W882" s="25" t="s">
        <v>7261</v>
      </c>
    </row>
    <row r="883" spans="1:23" hidden="1">
      <c r="A883" s="25" t="s">
        <v>7425</v>
      </c>
      <c r="B883" s="25" t="s">
        <v>9315</v>
      </c>
      <c r="C883" s="25" t="s">
        <v>7271</v>
      </c>
      <c r="D883" s="25" t="s">
        <v>1035</v>
      </c>
      <c r="E883" s="25" t="s">
        <v>8140</v>
      </c>
      <c r="F883" s="25" t="s">
        <v>9847</v>
      </c>
      <c r="G883" s="25" t="s">
        <v>9848</v>
      </c>
      <c r="H883" s="21">
        <v>30994.77</v>
      </c>
      <c r="I883" s="25" t="s">
        <v>7296</v>
      </c>
      <c r="J883" s="25" t="s">
        <v>7288</v>
      </c>
      <c r="K883" s="25" t="s">
        <v>7503</v>
      </c>
      <c r="L883" s="25" t="s">
        <v>7670</v>
      </c>
      <c r="M883" s="21">
        <v>30994.77</v>
      </c>
      <c r="N883" s="21">
        <v>30994.77</v>
      </c>
      <c r="O883" s="21">
        <v>0</v>
      </c>
      <c r="P883" s="21">
        <v>30994.77</v>
      </c>
      <c r="Q883" s="25" t="s">
        <v>9849</v>
      </c>
      <c r="R883" s="1" t="str">
        <f t="shared" si="14"/>
        <v>ST10147</v>
      </c>
      <c r="S883" t="str">
        <f>VLOOKUP(R883,Data!$C$2:$D$261,2,0)</f>
        <v>Garden City Manor</v>
      </c>
      <c r="T883">
        <f>COUNTIF('Feb 2022'!A:A,D883)+COUNTIF('Mar 2022'!A:A,D883)+COUNTIF('Apr 2022'!A:A,D883)+COUNTIF('May 2022'!A:A,D883)+COUNTIF('June 2022'!A:A,D883)+COUNTIF('July 2022'!A:A,D883)+COUNTIF('Aug 2022'!A:A,D883)+COUNTIF('Sep 2022'!A:A,D883)+COUNTIF('Oct 2022'!A:A,D883)+COUNTIF('Dec 2022'!A:A,D883)</f>
        <v>1</v>
      </c>
      <c r="U883" t="str">
        <f>VLOOKUP(Q883,'Capital Lookup'!A:B,2,FALSE)</f>
        <v>No</v>
      </c>
      <c r="V883" s="2">
        <f>IFERROR(VLOOKUP(LEFT(F883,10),'Find Purchase Orders'!B:J,9,FALSE),"")</f>
        <v>44616</v>
      </c>
      <c r="W883" s="25" t="s">
        <v>7261</v>
      </c>
    </row>
    <row r="884" spans="1:23" hidden="1">
      <c r="A884" s="25" t="s">
        <v>7425</v>
      </c>
      <c r="B884" s="25" t="s">
        <v>8004</v>
      </c>
      <c r="C884" s="25" t="s">
        <v>7271</v>
      </c>
      <c r="D884" s="25" t="s">
        <v>1034</v>
      </c>
      <c r="E884" s="25" t="s">
        <v>8140</v>
      </c>
      <c r="F884" s="25" t="s">
        <v>9850</v>
      </c>
      <c r="G884" s="25" t="s">
        <v>9851</v>
      </c>
      <c r="H884" s="21">
        <v>30994.77</v>
      </c>
      <c r="I884" s="25" t="s">
        <v>7296</v>
      </c>
      <c r="J884" s="25" t="s">
        <v>7288</v>
      </c>
      <c r="K884" s="25" t="s">
        <v>7503</v>
      </c>
      <c r="L884" s="25" t="s">
        <v>7670</v>
      </c>
      <c r="M884" s="21">
        <v>30994.77</v>
      </c>
      <c r="N884" s="21">
        <v>30994.77</v>
      </c>
      <c r="O884" s="21">
        <v>0</v>
      </c>
      <c r="P884" s="21">
        <v>30994.77</v>
      </c>
      <c r="Q884" s="25" t="s">
        <v>9852</v>
      </c>
      <c r="R884" s="1" t="str">
        <f t="shared" si="14"/>
        <v>ST10176</v>
      </c>
      <c r="S884" t="str">
        <f>VLOOKUP(R884,Data!$C$2:$D$261,2,0)</f>
        <v>Sumac Lodge</v>
      </c>
      <c r="T884">
        <f>COUNTIF('Feb 2022'!A:A,D884)+COUNTIF('Mar 2022'!A:A,D884)+COUNTIF('Apr 2022'!A:A,D884)+COUNTIF('May 2022'!A:A,D884)+COUNTIF('June 2022'!A:A,D884)+COUNTIF('July 2022'!A:A,D884)+COUNTIF('Aug 2022'!A:A,D884)+COUNTIF('Sep 2022'!A:A,D884)+COUNTIF('Oct 2022'!A:A,D884)+COUNTIF('Dec 2022'!A:A,D884)</f>
        <v>1</v>
      </c>
      <c r="U884" t="str">
        <f>VLOOKUP(Q884,'Capital Lookup'!A:B,2,FALSE)</f>
        <v>No</v>
      </c>
      <c r="V884" s="2">
        <f>IFERROR(VLOOKUP(LEFT(F884,10),'Find Purchase Orders'!B:J,9,FALSE),"")</f>
        <v>44620</v>
      </c>
      <c r="W884" s="25" t="s">
        <v>7261</v>
      </c>
    </row>
    <row r="885" spans="1:23" hidden="1">
      <c r="A885" s="25" t="s">
        <v>7425</v>
      </c>
      <c r="B885" s="25" t="s">
        <v>7853</v>
      </c>
      <c r="C885" s="25"/>
      <c r="D885" s="25" t="s">
        <v>9853</v>
      </c>
      <c r="E885" s="25" t="s">
        <v>8140</v>
      </c>
      <c r="H885" s="21">
        <v>61989.54</v>
      </c>
      <c r="I885" s="25" t="s">
        <v>7257</v>
      </c>
      <c r="K885" s="25" t="s">
        <v>7503</v>
      </c>
      <c r="L885" s="25" t="s">
        <v>7504</v>
      </c>
      <c r="M885" s="22">
        <v>0</v>
      </c>
      <c r="N885" s="22">
        <v>0</v>
      </c>
      <c r="O885" s="21">
        <v>0</v>
      </c>
      <c r="P885" s="21">
        <v>7131.54</v>
      </c>
      <c r="Q885" s="25" t="s">
        <v>9854</v>
      </c>
      <c r="R885" s="1" t="str">
        <f t="shared" si="14"/>
        <v>ST10330</v>
      </c>
      <c r="S885" t="str">
        <f>VLOOKUP(R885,Data!$C$2:$D$261,2,0)</f>
        <v>BayWoods Place</v>
      </c>
      <c r="T885">
        <f>COUNTIF('Feb 2022'!A:A,D885)+COUNTIF('Mar 2022'!A:A,D885)+COUNTIF('Apr 2022'!A:A,D885)+COUNTIF('May 2022'!A:A,D885)+COUNTIF('June 2022'!A:A,D885)+COUNTIF('July 2022'!A:A,D885)+COUNTIF('Aug 2022'!A:A,D885)+COUNTIF('Sep 2022'!A:A,D885)+COUNTIF('Oct 2022'!A:A,D885)+COUNTIF('Dec 2022'!A:A,D885)</f>
        <v>0</v>
      </c>
      <c r="U885" t="str">
        <f>VLOOKUP(Q885,'Capital Lookup'!A:B,2,FALSE)</f>
        <v>No</v>
      </c>
      <c r="V885" s="2" t="str">
        <f>IFERROR(VLOOKUP(LEFT(F885,10),'Find Purchase Orders'!B:J,9,FALSE),"")</f>
        <v/>
      </c>
      <c r="W885" s="25" t="s">
        <v>7261</v>
      </c>
    </row>
    <row r="886" spans="1:23" hidden="1">
      <c r="A886" s="25" t="s">
        <v>7425</v>
      </c>
      <c r="B886" s="25" t="s">
        <v>7426</v>
      </c>
      <c r="C886" s="25" t="s">
        <v>7271</v>
      </c>
      <c r="D886" s="25" t="s">
        <v>1030</v>
      </c>
      <c r="E886" s="25" t="s">
        <v>8140</v>
      </c>
      <c r="F886" s="25" t="s">
        <v>9855</v>
      </c>
      <c r="G886" s="25" t="s">
        <v>9856</v>
      </c>
      <c r="H886" s="21">
        <v>30994.77</v>
      </c>
      <c r="I886" s="25" t="s">
        <v>7296</v>
      </c>
      <c r="J886" s="25" t="s">
        <v>7288</v>
      </c>
      <c r="K886" s="25" t="s">
        <v>7503</v>
      </c>
      <c r="L886" s="25" t="s">
        <v>7504</v>
      </c>
      <c r="M886" s="21">
        <v>30994.77</v>
      </c>
      <c r="N886" s="21">
        <v>30994.77</v>
      </c>
      <c r="O886" s="21">
        <v>0</v>
      </c>
      <c r="P886" s="21">
        <v>30994.77</v>
      </c>
      <c r="Q886" s="25" t="s">
        <v>9857</v>
      </c>
      <c r="R886" s="1" t="str">
        <f t="shared" si="14"/>
        <v>ST10188</v>
      </c>
      <c r="S886" t="str">
        <f>VLOOKUP(R886,Data!$C$2:$D$261,2,0)</f>
        <v>Telfer Place</v>
      </c>
      <c r="T886">
        <f>COUNTIF('Feb 2022'!A:A,D886)+COUNTIF('Mar 2022'!A:A,D886)+COUNTIF('Apr 2022'!A:A,D886)+COUNTIF('May 2022'!A:A,D886)+COUNTIF('June 2022'!A:A,D886)+COUNTIF('July 2022'!A:A,D886)+COUNTIF('Aug 2022'!A:A,D886)+COUNTIF('Sep 2022'!A:A,D886)+COUNTIF('Oct 2022'!A:A,D886)+COUNTIF('Dec 2022'!A:A,D886)</f>
        <v>1</v>
      </c>
      <c r="U886" t="str">
        <f>VLOOKUP(Q886,'Capital Lookup'!A:B,2,FALSE)</f>
        <v>No</v>
      </c>
      <c r="V886" s="2">
        <f>IFERROR(VLOOKUP(LEFT(F886,10),'Find Purchase Orders'!B:J,9,FALSE),"")</f>
        <v>44615</v>
      </c>
      <c r="W886" s="25" t="s">
        <v>7261</v>
      </c>
    </row>
    <row r="887" spans="1:23" hidden="1">
      <c r="A887" s="25" t="s">
        <v>7313</v>
      </c>
      <c r="B887" s="25" t="s">
        <v>9103</v>
      </c>
      <c r="C887" s="25" t="s">
        <v>7587</v>
      </c>
      <c r="D887" s="25" t="s">
        <v>1029</v>
      </c>
      <c r="E887" s="25" t="s">
        <v>8140</v>
      </c>
      <c r="F887" s="25" t="s">
        <v>9858</v>
      </c>
      <c r="G887" s="25" t="s">
        <v>9859</v>
      </c>
      <c r="H887" s="21">
        <v>30994.77</v>
      </c>
      <c r="I887" s="25" t="s">
        <v>7296</v>
      </c>
      <c r="J887" s="25" t="s">
        <v>7288</v>
      </c>
      <c r="K887" s="25" t="s">
        <v>7503</v>
      </c>
      <c r="L887" s="25" t="s">
        <v>7504</v>
      </c>
      <c r="M887" s="21">
        <v>30994.77</v>
      </c>
      <c r="N887" s="21">
        <v>30994.77</v>
      </c>
      <c r="O887" s="21">
        <v>0</v>
      </c>
      <c r="P887" s="21">
        <v>30994.77</v>
      </c>
      <c r="Q887" s="25" t="s">
        <v>9860</v>
      </c>
      <c r="R887" s="1" t="str">
        <f t="shared" si="14"/>
        <v>ST10141</v>
      </c>
      <c r="S887" t="str">
        <f>VLOOKUP(R887,Data!$C$2:$D$261,2,0)</f>
        <v>The Meadows</v>
      </c>
      <c r="T887">
        <f>COUNTIF('Feb 2022'!A:A,D887)+COUNTIF('Mar 2022'!A:A,D887)+COUNTIF('Apr 2022'!A:A,D887)+COUNTIF('May 2022'!A:A,D887)+COUNTIF('June 2022'!A:A,D887)+COUNTIF('July 2022'!A:A,D887)+COUNTIF('Aug 2022'!A:A,D887)+COUNTIF('Sep 2022'!A:A,D887)+COUNTIF('Oct 2022'!A:A,D887)+COUNTIF('Dec 2022'!A:A,D887)</f>
        <v>1</v>
      </c>
      <c r="U887" t="str">
        <f>VLOOKUP(Q887,'Capital Lookup'!A:B,2,FALSE)</f>
        <v>No</v>
      </c>
      <c r="V887" s="2">
        <f>IFERROR(VLOOKUP(LEFT(F887,10),'Find Purchase Orders'!B:J,9,FALSE),"")</f>
        <v>44615</v>
      </c>
      <c r="W887" s="25" t="s">
        <v>7261</v>
      </c>
    </row>
    <row r="888" spans="1:23" hidden="1">
      <c r="A888" s="25" t="s">
        <v>7425</v>
      </c>
      <c r="B888" s="25" t="s">
        <v>7838</v>
      </c>
      <c r="C888" s="25"/>
      <c r="D888" s="25" t="s">
        <v>9861</v>
      </c>
      <c r="E888" s="25" t="s">
        <v>8140</v>
      </c>
      <c r="H888" s="21">
        <v>30994.77</v>
      </c>
      <c r="I888" s="25" t="s">
        <v>7257</v>
      </c>
      <c r="K888" s="25" t="s">
        <v>7503</v>
      </c>
      <c r="L888" s="25" t="s">
        <v>7504</v>
      </c>
      <c r="M888" s="22">
        <v>0</v>
      </c>
      <c r="N888" s="22">
        <v>0</v>
      </c>
      <c r="O888" s="21">
        <v>0</v>
      </c>
      <c r="P888" s="21">
        <v>3565.77</v>
      </c>
      <c r="Q888" s="25" t="s">
        <v>9862</v>
      </c>
      <c r="R888" s="1" t="str">
        <f t="shared" si="14"/>
        <v>ST10336</v>
      </c>
      <c r="S888" t="str">
        <f>VLOOKUP(R888,Data!$C$2:$D$261,2,0)</f>
        <v>The Village Seniors Community</v>
      </c>
      <c r="T888">
        <f>COUNTIF('Feb 2022'!A:A,D888)+COUNTIF('Mar 2022'!A:A,D888)+COUNTIF('Apr 2022'!A:A,D888)+COUNTIF('May 2022'!A:A,D888)+COUNTIF('June 2022'!A:A,D888)+COUNTIF('July 2022'!A:A,D888)+COUNTIF('Aug 2022'!A:A,D888)+COUNTIF('Sep 2022'!A:A,D888)+COUNTIF('Oct 2022'!A:A,D888)+COUNTIF('Dec 2022'!A:A,D888)</f>
        <v>0</v>
      </c>
      <c r="U888" t="str">
        <f>VLOOKUP(Q888,'Capital Lookup'!A:B,2,FALSE)</f>
        <v>No</v>
      </c>
      <c r="V888" s="2" t="str">
        <f>IFERROR(VLOOKUP(LEFT(F888,10),'Find Purchase Orders'!B:J,9,FALSE),"")</f>
        <v/>
      </c>
      <c r="W888" s="25" t="s">
        <v>7261</v>
      </c>
    </row>
    <row r="889" spans="1:23" hidden="1">
      <c r="A889" s="25" t="s">
        <v>7261</v>
      </c>
      <c r="B889" s="25" t="s">
        <v>9405</v>
      </c>
      <c r="C889" s="25" t="s">
        <v>7282</v>
      </c>
      <c r="D889" s="25" t="s">
        <v>1367</v>
      </c>
      <c r="E889" s="25" t="s">
        <v>9406</v>
      </c>
      <c r="F889" s="25" t="s">
        <v>9863</v>
      </c>
      <c r="G889" s="25" t="s">
        <v>9864</v>
      </c>
      <c r="H889" s="21">
        <v>1412.5</v>
      </c>
      <c r="I889" s="25" t="s">
        <v>7296</v>
      </c>
      <c r="J889" s="25" t="s">
        <v>7288</v>
      </c>
      <c r="K889" s="25" t="s">
        <v>7289</v>
      </c>
      <c r="L889" s="25" t="s">
        <v>7259</v>
      </c>
      <c r="M889" s="21">
        <v>1412.5</v>
      </c>
      <c r="N889" s="21">
        <v>1412.5</v>
      </c>
      <c r="O889" s="21">
        <v>0</v>
      </c>
      <c r="P889" s="21">
        <v>1412.5</v>
      </c>
      <c r="Q889" s="25" t="s">
        <v>9409</v>
      </c>
      <c r="R889" s="1" t="str">
        <f t="shared" si="14"/>
        <v>ST10035</v>
      </c>
      <c r="S889" t="str">
        <f>VLOOKUP(R889,Data!$C$2:$D$261,2,0)</f>
        <v>The Westwood</v>
      </c>
      <c r="T889">
        <f>COUNTIF('Feb 2022'!A:A,D889)+COUNTIF('Mar 2022'!A:A,D889)+COUNTIF('Apr 2022'!A:A,D889)+COUNTIF('May 2022'!A:A,D889)+COUNTIF('June 2022'!A:A,D889)+COUNTIF('July 2022'!A:A,D889)+COUNTIF('Aug 2022'!A:A,D889)+COUNTIF('Sep 2022'!A:A,D889)+COUNTIF('Oct 2022'!A:A,D889)+COUNTIF('Dec 2022'!A:A,D889)</f>
        <v>1</v>
      </c>
      <c r="U889" t="str">
        <f>VLOOKUP(Q889,'Capital Lookup'!A:B,2,FALSE)</f>
        <v>No</v>
      </c>
      <c r="V889" s="2">
        <f>IFERROR(VLOOKUP(LEFT(F889,10),'Find Purchase Orders'!B:J,9,FALSE),"")</f>
        <v>44617</v>
      </c>
      <c r="W889" s="25" t="s">
        <v>7261</v>
      </c>
    </row>
    <row r="890" spans="1:23" hidden="1">
      <c r="A890" s="25" t="s">
        <v>7261</v>
      </c>
      <c r="B890" s="25" t="s">
        <v>9405</v>
      </c>
      <c r="C890" s="25" t="s">
        <v>7282</v>
      </c>
      <c r="D890" s="25" t="s">
        <v>1367</v>
      </c>
      <c r="E890" s="25" t="s">
        <v>9406</v>
      </c>
      <c r="F890" s="25" t="s">
        <v>9865</v>
      </c>
      <c r="G890" s="25" t="s">
        <v>9866</v>
      </c>
      <c r="H890" s="21">
        <v>84.75</v>
      </c>
      <c r="I890" s="25" t="s">
        <v>7296</v>
      </c>
      <c r="J890" s="25" t="s">
        <v>7288</v>
      </c>
      <c r="K890" s="25" t="s">
        <v>7289</v>
      </c>
      <c r="L890" s="25" t="s">
        <v>7259</v>
      </c>
      <c r="M890" s="21">
        <v>84.75</v>
      </c>
      <c r="N890" s="21">
        <v>84.75</v>
      </c>
      <c r="O890" s="21">
        <v>0</v>
      </c>
      <c r="P890" s="21">
        <v>84.75</v>
      </c>
      <c r="Q890" s="25" t="s">
        <v>9409</v>
      </c>
      <c r="R890" s="1" t="str">
        <f t="shared" si="14"/>
        <v>ST10035</v>
      </c>
      <c r="S890" t="str">
        <f>VLOOKUP(R890,Data!$C$2:$D$261,2,0)</f>
        <v>The Westwood</v>
      </c>
      <c r="T890">
        <f>COUNTIF('Feb 2022'!A:A,D890)+COUNTIF('Mar 2022'!A:A,D890)+COUNTIF('Apr 2022'!A:A,D890)+COUNTIF('May 2022'!A:A,D890)+COUNTIF('June 2022'!A:A,D890)+COUNTIF('July 2022'!A:A,D890)+COUNTIF('Aug 2022'!A:A,D890)+COUNTIF('Sep 2022'!A:A,D890)+COUNTIF('Oct 2022'!A:A,D890)+COUNTIF('Dec 2022'!A:A,D890)</f>
        <v>1</v>
      </c>
      <c r="U890" t="str">
        <f>VLOOKUP(Q890,'Capital Lookup'!A:B,2,FALSE)</f>
        <v>No</v>
      </c>
      <c r="V890" s="2">
        <f>IFERROR(VLOOKUP(LEFT(F890,10),'Find Purchase Orders'!B:J,9,FALSE),"")</f>
        <v>44617</v>
      </c>
      <c r="W890" s="25" t="s">
        <v>7261</v>
      </c>
    </row>
    <row r="891" spans="1:23" hidden="1">
      <c r="A891" s="25" t="s">
        <v>7261</v>
      </c>
      <c r="B891" s="25" t="s">
        <v>9405</v>
      </c>
      <c r="C891" s="25" t="s">
        <v>7282</v>
      </c>
      <c r="D891" s="25" t="s">
        <v>1368</v>
      </c>
      <c r="E891" s="25" t="s">
        <v>9406</v>
      </c>
      <c r="F891" s="25" t="s">
        <v>9867</v>
      </c>
      <c r="G891" s="25" t="s">
        <v>9868</v>
      </c>
      <c r="H891" s="21">
        <v>1412.5</v>
      </c>
      <c r="I891" s="25" t="s">
        <v>7296</v>
      </c>
      <c r="J891" s="25" t="s">
        <v>7288</v>
      </c>
      <c r="K891" s="25" t="s">
        <v>7289</v>
      </c>
      <c r="L891" s="25" t="s">
        <v>7259</v>
      </c>
      <c r="M891" s="21">
        <v>1412.5</v>
      </c>
      <c r="N891" s="21">
        <v>1412.5</v>
      </c>
      <c r="O891" s="21">
        <v>0</v>
      </c>
      <c r="P891" s="21">
        <v>1412.5</v>
      </c>
      <c r="Q891" s="25" t="s">
        <v>9409</v>
      </c>
      <c r="R891" s="1" t="str">
        <f t="shared" si="14"/>
        <v>ST10035</v>
      </c>
      <c r="S891" t="str">
        <f>VLOOKUP(R891,Data!$C$2:$D$261,2,0)</f>
        <v>The Westwood</v>
      </c>
      <c r="T891">
        <f>COUNTIF('Feb 2022'!A:A,D891)+COUNTIF('Mar 2022'!A:A,D891)+COUNTIF('Apr 2022'!A:A,D891)+COUNTIF('May 2022'!A:A,D891)+COUNTIF('June 2022'!A:A,D891)+COUNTIF('July 2022'!A:A,D891)+COUNTIF('Aug 2022'!A:A,D891)+COUNTIF('Sep 2022'!A:A,D891)+COUNTIF('Oct 2022'!A:A,D891)+COUNTIF('Dec 2022'!A:A,D891)</f>
        <v>1</v>
      </c>
      <c r="U891" t="str">
        <f>VLOOKUP(Q891,'Capital Lookup'!A:B,2,FALSE)</f>
        <v>No</v>
      </c>
      <c r="V891" s="2">
        <f>IFERROR(VLOOKUP(LEFT(F891,10),'Find Purchase Orders'!B:J,9,FALSE),"")</f>
        <v>44617</v>
      </c>
      <c r="W891" s="25" t="s">
        <v>7261</v>
      </c>
    </row>
    <row r="892" spans="1:23" hidden="1">
      <c r="A892" s="25" t="s">
        <v>7261</v>
      </c>
      <c r="B892" s="25" t="s">
        <v>9405</v>
      </c>
      <c r="C892" s="25" t="s">
        <v>7282</v>
      </c>
      <c r="D892" s="25" t="s">
        <v>1368</v>
      </c>
      <c r="E892" s="25" t="s">
        <v>9406</v>
      </c>
      <c r="F892" s="25" t="s">
        <v>9869</v>
      </c>
      <c r="G892" s="25" t="s">
        <v>9870</v>
      </c>
      <c r="H892" s="21">
        <v>135.6</v>
      </c>
      <c r="I892" s="25" t="s">
        <v>7296</v>
      </c>
      <c r="J892" s="25" t="s">
        <v>7288</v>
      </c>
      <c r="K892" s="25" t="s">
        <v>7289</v>
      </c>
      <c r="L892" s="25" t="s">
        <v>7259</v>
      </c>
      <c r="M892" s="21">
        <v>135.6</v>
      </c>
      <c r="N892" s="21">
        <v>135.6</v>
      </c>
      <c r="O892" s="21">
        <v>0</v>
      </c>
      <c r="P892" s="21">
        <v>135.6</v>
      </c>
      <c r="Q892" s="25" t="s">
        <v>9409</v>
      </c>
      <c r="R892" s="1" t="str">
        <f t="shared" si="14"/>
        <v>ST10035</v>
      </c>
      <c r="S892" t="str">
        <f>VLOOKUP(R892,Data!$C$2:$D$261,2,0)</f>
        <v>The Westwood</v>
      </c>
      <c r="T892">
        <f>COUNTIF('Feb 2022'!A:A,D892)+COUNTIF('Mar 2022'!A:A,D892)+COUNTIF('Apr 2022'!A:A,D892)+COUNTIF('May 2022'!A:A,D892)+COUNTIF('June 2022'!A:A,D892)+COUNTIF('July 2022'!A:A,D892)+COUNTIF('Aug 2022'!A:A,D892)+COUNTIF('Sep 2022'!A:A,D892)+COUNTIF('Oct 2022'!A:A,D892)+COUNTIF('Dec 2022'!A:A,D892)</f>
        <v>1</v>
      </c>
      <c r="U892" t="str">
        <f>VLOOKUP(Q892,'Capital Lookup'!A:B,2,FALSE)</f>
        <v>No</v>
      </c>
      <c r="V892" s="2">
        <f>IFERROR(VLOOKUP(LEFT(F892,10),'Find Purchase Orders'!B:J,9,FALSE),"")</f>
        <v>44617</v>
      </c>
      <c r="W892" s="25" t="s">
        <v>7261</v>
      </c>
    </row>
    <row r="893" spans="1:23" hidden="1">
      <c r="A893" s="25" t="s">
        <v>7261</v>
      </c>
      <c r="B893" s="25" t="s">
        <v>9405</v>
      </c>
      <c r="C893" s="25" t="s">
        <v>7282</v>
      </c>
      <c r="D893" s="25" t="s">
        <v>1369</v>
      </c>
      <c r="E893" s="25" t="s">
        <v>9406</v>
      </c>
      <c r="F893" s="25" t="s">
        <v>9871</v>
      </c>
      <c r="G893" s="25" t="s">
        <v>9872</v>
      </c>
      <c r="H893" s="21">
        <v>1412.5</v>
      </c>
      <c r="I893" s="25" t="s">
        <v>7296</v>
      </c>
      <c r="J893" s="25" t="s">
        <v>7288</v>
      </c>
      <c r="K893" s="25" t="s">
        <v>7289</v>
      </c>
      <c r="L893" s="25" t="s">
        <v>7259</v>
      </c>
      <c r="M893" s="21">
        <v>1412.5</v>
      </c>
      <c r="N893" s="21">
        <v>1412.5</v>
      </c>
      <c r="O893" s="21">
        <v>0</v>
      </c>
      <c r="P893" s="21">
        <v>1412.5</v>
      </c>
      <c r="Q893" s="25" t="s">
        <v>9409</v>
      </c>
      <c r="R893" s="1" t="str">
        <f t="shared" si="14"/>
        <v>ST10035</v>
      </c>
      <c r="S893" t="str">
        <f>VLOOKUP(R893,Data!$C$2:$D$261,2,0)</f>
        <v>The Westwood</v>
      </c>
      <c r="T893">
        <f>COUNTIF('Feb 2022'!A:A,D893)+COUNTIF('Mar 2022'!A:A,D893)+COUNTIF('Apr 2022'!A:A,D893)+COUNTIF('May 2022'!A:A,D893)+COUNTIF('June 2022'!A:A,D893)+COUNTIF('July 2022'!A:A,D893)+COUNTIF('Aug 2022'!A:A,D893)+COUNTIF('Sep 2022'!A:A,D893)+COUNTIF('Oct 2022'!A:A,D893)+COUNTIF('Dec 2022'!A:A,D893)</f>
        <v>1</v>
      </c>
      <c r="U893" t="str">
        <f>VLOOKUP(Q893,'Capital Lookup'!A:B,2,FALSE)</f>
        <v>No</v>
      </c>
      <c r="V893" s="2">
        <f>IFERROR(VLOOKUP(LEFT(F893,10),'Find Purchase Orders'!B:J,9,FALSE),"")</f>
        <v>44614</v>
      </c>
      <c r="W893" s="25" t="s">
        <v>7261</v>
      </c>
    </row>
    <row r="894" spans="1:23" hidden="1">
      <c r="A894" s="25" t="s">
        <v>7261</v>
      </c>
      <c r="B894" s="25" t="s">
        <v>9405</v>
      </c>
      <c r="C894" s="25" t="s">
        <v>7282</v>
      </c>
      <c r="D894" s="25" t="s">
        <v>1506</v>
      </c>
      <c r="E894" s="25" t="s">
        <v>9406</v>
      </c>
      <c r="F894" s="25" t="s">
        <v>9873</v>
      </c>
      <c r="G894" s="25" t="s">
        <v>9874</v>
      </c>
      <c r="H894" s="21">
        <v>1867.87</v>
      </c>
      <c r="I894" s="25" t="s">
        <v>7296</v>
      </c>
      <c r="J894" s="25" t="s">
        <v>7288</v>
      </c>
      <c r="K894" s="25" t="s">
        <v>7289</v>
      </c>
      <c r="L894" s="25" t="s">
        <v>7259</v>
      </c>
      <c r="M894" s="21">
        <v>1867.87</v>
      </c>
      <c r="N894" s="21">
        <v>1867.87</v>
      </c>
      <c r="O894" s="21">
        <v>0</v>
      </c>
      <c r="P894" s="21">
        <v>1867.87</v>
      </c>
      <c r="Q894" s="25" t="s">
        <v>9409</v>
      </c>
      <c r="R894" s="1" t="str">
        <f t="shared" si="14"/>
        <v>ST10035</v>
      </c>
      <c r="S894" t="str">
        <f>VLOOKUP(R894,Data!$C$2:$D$261,2,0)</f>
        <v>The Westwood</v>
      </c>
      <c r="T894">
        <f>COUNTIF('Feb 2022'!A:A,D894)+COUNTIF('Mar 2022'!A:A,D894)+COUNTIF('Apr 2022'!A:A,D894)+COUNTIF('May 2022'!A:A,D894)+COUNTIF('June 2022'!A:A,D894)+COUNTIF('July 2022'!A:A,D894)+COUNTIF('Aug 2022'!A:A,D894)+COUNTIF('Sep 2022'!A:A,D894)+COUNTIF('Oct 2022'!A:A,D894)+COUNTIF('Dec 2022'!A:A,D894)</f>
        <v>1</v>
      </c>
      <c r="U894" t="str">
        <f>VLOOKUP(Q894,'Capital Lookup'!A:B,2,FALSE)</f>
        <v>No</v>
      </c>
      <c r="V894" s="2">
        <f>IFERROR(VLOOKUP(LEFT(F894,10),'Find Purchase Orders'!B:J,9,FALSE),"")</f>
        <v>44623</v>
      </c>
      <c r="W894" s="25" t="s">
        <v>7261</v>
      </c>
    </row>
    <row r="895" spans="1:23" hidden="1">
      <c r="A895" s="25" t="s">
        <v>7261</v>
      </c>
      <c r="B895" s="25" t="s">
        <v>9405</v>
      </c>
      <c r="C895" s="25" t="s">
        <v>7282</v>
      </c>
      <c r="D895" s="25" t="s">
        <v>1370</v>
      </c>
      <c r="E895" s="25" t="s">
        <v>9406</v>
      </c>
      <c r="F895" s="25" t="s">
        <v>9875</v>
      </c>
      <c r="G895" s="25" t="s">
        <v>9876</v>
      </c>
      <c r="H895" s="21">
        <v>1412.5</v>
      </c>
      <c r="I895" s="25" t="s">
        <v>7296</v>
      </c>
      <c r="J895" s="25" t="s">
        <v>7288</v>
      </c>
      <c r="K895" s="25" t="s">
        <v>7289</v>
      </c>
      <c r="L895" s="25" t="s">
        <v>7259</v>
      </c>
      <c r="M895" s="21">
        <v>1412.5</v>
      </c>
      <c r="N895" s="21">
        <v>1412.5</v>
      </c>
      <c r="O895" s="21">
        <v>0</v>
      </c>
      <c r="P895" s="21">
        <v>1412.5</v>
      </c>
      <c r="Q895" s="25" t="s">
        <v>9409</v>
      </c>
      <c r="R895" s="1" t="str">
        <f t="shared" si="14"/>
        <v>ST10035</v>
      </c>
      <c r="S895" t="str">
        <f>VLOOKUP(R895,Data!$C$2:$D$261,2,0)</f>
        <v>The Westwood</v>
      </c>
      <c r="T895">
        <f>COUNTIF('Feb 2022'!A:A,D895)+COUNTIF('Mar 2022'!A:A,D895)+COUNTIF('Apr 2022'!A:A,D895)+COUNTIF('May 2022'!A:A,D895)+COUNTIF('June 2022'!A:A,D895)+COUNTIF('July 2022'!A:A,D895)+COUNTIF('Aug 2022'!A:A,D895)+COUNTIF('Sep 2022'!A:A,D895)+COUNTIF('Oct 2022'!A:A,D895)+COUNTIF('Dec 2022'!A:A,D895)</f>
        <v>1</v>
      </c>
      <c r="U895" t="str">
        <f>VLOOKUP(Q895,'Capital Lookup'!A:B,2,FALSE)</f>
        <v>No</v>
      </c>
      <c r="V895" s="2">
        <f>IFERROR(VLOOKUP(LEFT(F895,10),'Find Purchase Orders'!B:J,9,FALSE),"")</f>
        <v>44614</v>
      </c>
      <c r="W895" s="25" t="s">
        <v>7261</v>
      </c>
    </row>
    <row r="896" spans="1:23" hidden="1">
      <c r="A896" s="25" t="s">
        <v>7261</v>
      </c>
      <c r="B896" s="25" t="s">
        <v>7417</v>
      </c>
      <c r="C896" s="25" t="s">
        <v>7282</v>
      </c>
      <c r="D896" s="25" t="s">
        <v>1064</v>
      </c>
      <c r="E896" s="25" t="s">
        <v>9816</v>
      </c>
      <c r="F896" s="25" t="s">
        <v>9877</v>
      </c>
      <c r="G896" s="25" t="s">
        <v>9878</v>
      </c>
      <c r="H896" s="21">
        <v>137257.71</v>
      </c>
      <c r="I896" s="25" t="s">
        <v>7339</v>
      </c>
      <c r="J896" s="25" t="s">
        <v>7288</v>
      </c>
      <c r="K896" s="25" t="s">
        <v>7646</v>
      </c>
      <c r="L896" s="25" t="s">
        <v>9819</v>
      </c>
      <c r="M896" s="21">
        <v>137257.71</v>
      </c>
      <c r="N896" s="21">
        <v>175490.13</v>
      </c>
      <c r="O896" s="21">
        <v>-38232.42</v>
      </c>
      <c r="P896" s="21">
        <v>94168.89</v>
      </c>
      <c r="Q896" s="25" t="s">
        <v>9879</v>
      </c>
      <c r="R896" s="1" t="str">
        <f t="shared" si="14"/>
        <v>ST10012</v>
      </c>
      <c r="S896" t="str">
        <f>VLOOKUP(R896,Data!$C$2:$D$261,2,0)</f>
        <v>Forest Hill Place</v>
      </c>
      <c r="T896">
        <f>COUNTIF('Feb 2022'!A:A,D896)+COUNTIF('Mar 2022'!A:A,D896)+COUNTIF('Apr 2022'!A:A,D896)+COUNTIF('May 2022'!A:A,D896)+COUNTIF('June 2022'!A:A,D896)+COUNTIF('July 2022'!A:A,D896)+COUNTIF('Aug 2022'!A:A,D896)+COUNTIF('Sep 2022'!A:A,D896)+COUNTIF('Oct 2022'!A:A,D896)+COUNTIF('Dec 2022'!A:A,D896)</f>
        <v>1</v>
      </c>
      <c r="U896" t="str">
        <f>VLOOKUP(Q896,'Capital Lookup'!A:B,2,FALSE)</f>
        <v>Yes</v>
      </c>
      <c r="V896" s="2">
        <f>IFERROR(VLOOKUP(LEFT(F896,10),'Find Purchase Orders'!B:J,9,FALSE),"")</f>
        <v>44636</v>
      </c>
      <c r="W896" s="25" t="s">
        <v>7261</v>
      </c>
    </row>
    <row r="897" spans="1:23" hidden="1">
      <c r="A897" s="25" t="s">
        <v>7261</v>
      </c>
      <c r="B897" s="25" t="s">
        <v>8855</v>
      </c>
      <c r="C897" s="25" t="s">
        <v>7264</v>
      </c>
      <c r="D897" s="25" t="s">
        <v>1074</v>
      </c>
      <c r="E897" s="25" t="s">
        <v>7273</v>
      </c>
      <c r="F897" s="25" t="s">
        <v>9880</v>
      </c>
      <c r="G897" s="25" t="s">
        <v>9881</v>
      </c>
      <c r="H897" s="21">
        <v>10253.33</v>
      </c>
      <c r="I897" s="25" t="s">
        <v>7296</v>
      </c>
      <c r="J897" s="25" t="s">
        <v>7288</v>
      </c>
      <c r="K897" s="25" t="s">
        <v>7646</v>
      </c>
      <c r="L897" s="25" t="s">
        <v>8551</v>
      </c>
      <c r="M897" s="21">
        <v>10253.33</v>
      </c>
      <c r="N897" s="21">
        <v>10253.33</v>
      </c>
      <c r="O897" s="21">
        <v>0</v>
      </c>
      <c r="P897" s="21">
        <v>10253.33</v>
      </c>
      <c r="Q897" s="25" t="s">
        <v>9882</v>
      </c>
      <c r="R897" s="1" t="str">
        <f t="shared" si="14"/>
        <v>ST10067</v>
      </c>
      <c r="S897" t="str">
        <f>VLOOKUP(R897,Data!$C$2:$D$261,2,0)</f>
        <v>The Edgemont</v>
      </c>
      <c r="T897">
        <f>COUNTIF('Feb 2022'!A:A,D897)+COUNTIF('Mar 2022'!A:A,D897)+COUNTIF('Apr 2022'!A:A,D897)+COUNTIF('May 2022'!A:A,D897)+COUNTIF('June 2022'!A:A,D897)+COUNTIF('July 2022'!A:A,D897)+COUNTIF('Aug 2022'!A:A,D897)+COUNTIF('Sep 2022'!A:A,D897)+COUNTIF('Oct 2022'!A:A,D897)+COUNTIF('Dec 2022'!A:A,D897)</f>
        <v>1</v>
      </c>
      <c r="U897" t="str">
        <f>VLOOKUP(Q897,'Capital Lookup'!A:B,2,FALSE)</f>
        <v>No</v>
      </c>
      <c r="V897" s="2">
        <f>IFERROR(VLOOKUP(LEFT(F897,10),'Find Purchase Orders'!B:J,9,FALSE),"")</f>
        <v>44621</v>
      </c>
      <c r="W897" s="25" t="s">
        <v>7261</v>
      </c>
    </row>
    <row r="898" spans="1:23" hidden="1">
      <c r="A898" s="25" t="s">
        <v>7261</v>
      </c>
      <c r="B898" s="25" t="s">
        <v>8855</v>
      </c>
      <c r="C898" s="25" t="s">
        <v>7264</v>
      </c>
      <c r="D898" s="25" t="s">
        <v>1074</v>
      </c>
      <c r="E898" s="25" t="s">
        <v>7273</v>
      </c>
      <c r="F898" s="25" t="s">
        <v>9883</v>
      </c>
      <c r="G898" s="25" t="s">
        <v>9881</v>
      </c>
      <c r="H898" s="21">
        <v>27147.75</v>
      </c>
      <c r="I898" s="25" t="s">
        <v>7296</v>
      </c>
      <c r="J898" s="25" t="s">
        <v>7288</v>
      </c>
      <c r="K898" s="25" t="s">
        <v>7646</v>
      </c>
      <c r="L898" s="25" t="s">
        <v>8551</v>
      </c>
      <c r="M898" s="21">
        <v>27147.75</v>
      </c>
      <c r="N898" s="21">
        <v>27147.75</v>
      </c>
      <c r="O898" s="21">
        <v>0</v>
      </c>
      <c r="P898" s="21">
        <v>27147.75</v>
      </c>
      <c r="Q898" s="25" t="s">
        <v>9882</v>
      </c>
      <c r="R898" s="1" t="str">
        <f t="shared" si="14"/>
        <v>ST10067</v>
      </c>
      <c r="S898" t="str">
        <f>VLOOKUP(R898,Data!$C$2:$D$261,2,0)</f>
        <v>The Edgemont</v>
      </c>
      <c r="T898">
        <f>COUNTIF('Feb 2022'!A:A,D898)+COUNTIF('Mar 2022'!A:A,D898)+COUNTIF('Apr 2022'!A:A,D898)+COUNTIF('May 2022'!A:A,D898)+COUNTIF('June 2022'!A:A,D898)+COUNTIF('July 2022'!A:A,D898)+COUNTIF('Aug 2022'!A:A,D898)+COUNTIF('Sep 2022'!A:A,D898)+COUNTIF('Oct 2022'!A:A,D898)+COUNTIF('Dec 2022'!A:A,D898)</f>
        <v>1</v>
      </c>
      <c r="U898" t="str">
        <f>VLOOKUP(Q898,'Capital Lookup'!A:B,2,FALSE)</f>
        <v>No</v>
      </c>
      <c r="V898" s="2">
        <f>IFERROR(VLOOKUP(LEFT(F898,10),'Find Purchase Orders'!B:J,9,FALSE),"")</f>
        <v>44621</v>
      </c>
      <c r="W898" s="25" t="s">
        <v>7261</v>
      </c>
    </row>
    <row r="899" spans="1:23" hidden="1">
      <c r="A899" s="25" t="s">
        <v>7261</v>
      </c>
      <c r="B899" s="25" t="s">
        <v>7863</v>
      </c>
      <c r="C899" s="25" t="s">
        <v>7282</v>
      </c>
      <c r="D899" s="25" t="s">
        <v>1051</v>
      </c>
      <c r="E899" s="25" t="s">
        <v>9816</v>
      </c>
      <c r="F899" s="25" t="s">
        <v>9884</v>
      </c>
      <c r="G899" s="25" t="s">
        <v>9818</v>
      </c>
      <c r="H899" s="21">
        <v>199872.29</v>
      </c>
      <c r="I899" s="25" t="s">
        <v>7296</v>
      </c>
      <c r="J899" s="25" t="s">
        <v>7288</v>
      </c>
      <c r="K899" s="25" t="s">
        <v>7646</v>
      </c>
      <c r="L899" s="25" t="s">
        <v>9819</v>
      </c>
      <c r="M899" s="21">
        <v>199872.29</v>
      </c>
      <c r="N899" s="21">
        <v>149904.23000000001</v>
      </c>
      <c r="O899" s="21">
        <v>49968.06</v>
      </c>
      <c r="P899" s="21">
        <v>199872.29</v>
      </c>
      <c r="Q899" s="25" t="s">
        <v>9885</v>
      </c>
      <c r="R899" s="1" t="str">
        <f t="shared" si="14"/>
        <v>ST10029</v>
      </c>
      <c r="S899" t="str">
        <f>VLOOKUP(R899,Data!$C$2:$D$261,2,0)</f>
        <v>Leaside</v>
      </c>
      <c r="T899">
        <f>COUNTIF('Feb 2022'!A:A,D899)+COUNTIF('Mar 2022'!A:A,D899)+COUNTIF('Apr 2022'!A:A,D899)+COUNTIF('May 2022'!A:A,D899)+COUNTIF('June 2022'!A:A,D899)+COUNTIF('July 2022'!A:A,D899)+COUNTIF('Aug 2022'!A:A,D899)+COUNTIF('Sep 2022'!A:A,D899)+COUNTIF('Oct 2022'!A:A,D899)+COUNTIF('Dec 2022'!A:A,D899)</f>
        <v>1</v>
      </c>
      <c r="U899" t="str">
        <f>VLOOKUP(Q899,'Capital Lookup'!A:B,2,FALSE)</f>
        <v>Yes</v>
      </c>
      <c r="V899" s="2">
        <f>IFERROR(VLOOKUP(LEFT(F899,10),'Find Purchase Orders'!B:J,9,FALSE),"")</f>
        <v>44636</v>
      </c>
      <c r="W899" s="25" t="s">
        <v>7261</v>
      </c>
    </row>
    <row r="900" spans="1:23" hidden="1">
      <c r="A900" s="25" t="s">
        <v>7261</v>
      </c>
      <c r="B900" s="25" t="s">
        <v>7701</v>
      </c>
      <c r="C900" s="25" t="s">
        <v>7282</v>
      </c>
      <c r="D900" s="25" t="s">
        <v>1052</v>
      </c>
      <c r="E900" s="25" t="s">
        <v>8443</v>
      </c>
      <c r="F900" s="25" t="s">
        <v>9886</v>
      </c>
      <c r="G900" s="25" t="s">
        <v>9887</v>
      </c>
      <c r="H900" s="21">
        <v>14936.25</v>
      </c>
      <c r="I900" s="25" t="s">
        <v>7296</v>
      </c>
      <c r="J900" s="25" t="s">
        <v>7288</v>
      </c>
      <c r="K900" s="25" t="s">
        <v>7733</v>
      </c>
      <c r="L900" s="25" t="s">
        <v>7734</v>
      </c>
      <c r="M900" s="21">
        <v>14936.25</v>
      </c>
      <c r="N900" s="21">
        <v>14936.25</v>
      </c>
      <c r="O900" s="21">
        <v>0</v>
      </c>
      <c r="P900" s="21">
        <v>14936.25</v>
      </c>
      <c r="Q900" s="25" t="s">
        <v>9888</v>
      </c>
      <c r="R900" s="1" t="str">
        <f t="shared" si="14"/>
        <v>ST10054</v>
      </c>
      <c r="S900" t="str">
        <f>VLOOKUP(R900,Data!$C$2:$D$261,2,0)</f>
        <v>Crofton Manor</v>
      </c>
      <c r="T900">
        <f>COUNTIF('Feb 2022'!A:A,D900)+COUNTIF('Mar 2022'!A:A,D900)+COUNTIF('Apr 2022'!A:A,D900)+COUNTIF('May 2022'!A:A,D900)+COUNTIF('June 2022'!A:A,D900)+COUNTIF('July 2022'!A:A,D900)+COUNTIF('Aug 2022'!A:A,D900)+COUNTIF('Sep 2022'!A:A,D900)+COUNTIF('Oct 2022'!A:A,D900)+COUNTIF('Dec 2022'!A:A,D900)</f>
        <v>1</v>
      </c>
      <c r="U900" t="str">
        <f>VLOOKUP(Q900,'Capital Lookup'!A:B,2,FALSE)</f>
        <v>No</v>
      </c>
      <c r="V900" s="2">
        <f>IFERROR(VLOOKUP(LEFT(F900,10),'Find Purchase Orders'!B:J,9,FALSE),"")</f>
        <v>44617</v>
      </c>
      <c r="W900" s="25" t="s">
        <v>7261</v>
      </c>
    </row>
    <row r="901" spans="1:23" hidden="1">
      <c r="A901" s="25" t="s">
        <v>7261</v>
      </c>
      <c r="B901" s="25" t="s">
        <v>9405</v>
      </c>
      <c r="C901" s="25" t="s">
        <v>7282</v>
      </c>
      <c r="D901" s="25" t="s">
        <v>1371</v>
      </c>
      <c r="E901" s="25" t="s">
        <v>9406</v>
      </c>
      <c r="F901" s="25" t="s">
        <v>9889</v>
      </c>
      <c r="G901" s="25" t="s">
        <v>9890</v>
      </c>
      <c r="H901" s="21">
        <v>1666.75</v>
      </c>
      <c r="I901" s="25" t="s">
        <v>7296</v>
      </c>
      <c r="J901" s="25" t="s">
        <v>7288</v>
      </c>
      <c r="K901" s="25" t="s">
        <v>7289</v>
      </c>
      <c r="L901" s="25" t="s">
        <v>7259</v>
      </c>
      <c r="M901" s="21">
        <v>1666.75</v>
      </c>
      <c r="N901" s="21">
        <v>1666.75</v>
      </c>
      <c r="O901" s="21">
        <v>0</v>
      </c>
      <c r="P901" s="21">
        <v>1666.75</v>
      </c>
      <c r="Q901" s="25" t="s">
        <v>9409</v>
      </c>
      <c r="R901" s="1" t="str">
        <f t="shared" si="14"/>
        <v>ST10035</v>
      </c>
      <c r="S901" t="str">
        <f>VLOOKUP(R901,Data!$C$2:$D$261,2,0)</f>
        <v>The Westwood</v>
      </c>
      <c r="T901">
        <f>COUNTIF('Feb 2022'!A:A,D901)+COUNTIF('Mar 2022'!A:A,D901)+COUNTIF('Apr 2022'!A:A,D901)+COUNTIF('May 2022'!A:A,D901)+COUNTIF('June 2022'!A:A,D901)+COUNTIF('July 2022'!A:A,D901)+COUNTIF('Aug 2022'!A:A,D901)+COUNTIF('Sep 2022'!A:A,D901)+COUNTIF('Oct 2022'!A:A,D901)+COUNTIF('Dec 2022'!A:A,D901)</f>
        <v>1</v>
      </c>
      <c r="U901" t="str">
        <f>VLOOKUP(Q901,'Capital Lookup'!A:B,2,FALSE)</f>
        <v>No</v>
      </c>
      <c r="V901" s="2">
        <f>IFERROR(VLOOKUP(LEFT(F901,10),'Find Purchase Orders'!B:J,9,FALSE),"")</f>
        <v>44614</v>
      </c>
      <c r="W901" s="25" t="s">
        <v>7261</v>
      </c>
    </row>
    <row r="902" spans="1:23" hidden="1">
      <c r="A902" s="25" t="s">
        <v>7269</v>
      </c>
      <c r="B902" s="25" t="s">
        <v>9891</v>
      </c>
      <c r="C902" s="25"/>
      <c r="D902" s="25" t="s">
        <v>1043</v>
      </c>
      <c r="E902" s="25" t="s">
        <v>7273</v>
      </c>
      <c r="F902" s="25" t="s">
        <v>9892</v>
      </c>
      <c r="G902" s="25" t="s">
        <v>9893</v>
      </c>
      <c r="H902" s="21">
        <v>7256.24</v>
      </c>
      <c r="I902" s="25" t="s">
        <v>7296</v>
      </c>
      <c r="J902" s="25" t="s">
        <v>7288</v>
      </c>
      <c r="K902" s="25" t="s">
        <v>8786</v>
      </c>
      <c r="L902" s="25" t="s">
        <v>8821</v>
      </c>
      <c r="M902" s="21">
        <v>7256.24</v>
      </c>
      <c r="N902" s="21">
        <v>7256.24</v>
      </c>
      <c r="O902" s="21">
        <v>0</v>
      </c>
      <c r="P902" s="21">
        <v>7256.24</v>
      </c>
      <c r="Q902" s="25" t="s">
        <v>9894</v>
      </c>
      <c r="R902" s="1" t="str">
        <f t="shared" si="14"/>
        <v>ST10339</v>
      </c>
      <c r="S902" t="str">
        <f>VLOOKUP(R902,Data!$C$2:$D$261,2,0)</f>
        <v>Our Parents Home</v>
      </c>
      <c r="T902">
        <f>COUNTIF('Feb 2022'!A:A,D902)+COUNTIF('Mar 2022'!A:A,D902)+COUNTIF('Apr 2022'!A:A,D902)+COUNTIF('May 2022'!A:A,D902)+COUNTIF('June 2022'!A:A,D902)+COUNTIF('July 2022'!A:A,D902)+COUNTIF('Aug 2022'!A:A,D902)+COUNTIF('Sep 2022'!A:A,D902)+COUNTIF('Oct 2022'!A:A,D902)+COUNTIF('Dec 2022'!A:A,D902)</f>
        <v>1</v>
      </c>
      <c r="U902" t="str">
        <f>VLOOKUP(Q902,'Capital Lookup'!A:B,2,FALSE)</f>
        <v>No</v>
      </c>
      <c r="V902" s="2">
        <f>IFERROR(VLOOKUP(LEFT(F902,10),'Find Purchase Orders'!B:J,9,FALSE),"")</f>
        <v>44615</v>
      </c>
      <c r="W902" s="25" t="s">
        <v>7261</v>
      </c>
    </row>
    <row r="903" spans="1:23" hidden="1">
      <c r="A903" s="25" t="s">
        <v>7269</v>
      </c>
      <c r="B903" s="25" t="s">
        <v>9891</v>
      </c>
      <c r="C903" s="25"/>
      <c r="D903" s="25" t="s">
        <v>1045</v>
      </c>
      <c r="E903" s="25" t="s">
        <v>7273</v>
      </c>
      <c r="F903" s="25" t="s">
        <v>9895</v>
      </c>
      <c r="G903" s="25" t="s">
        <v>9896</v>
      </c>
      <c r="H903" s="21">
        <v>5214.1400000000003</v>
      </c>
      <c r="I903" s="25" t="s">
        <v>7296</v>
      </c>
      <c r="J903" s="25" t="s">
        <v>7288</v>
      </c>
      <c r="K903" s="25" t="s">
        <v>9766</v>
      </c>
      <c r="L903" s="25" t="s">
        <v>9897</v>
      </c>
      <c r="M903" s="21">
        <v>5214.1400000000003</v>
      </c>
      <c r="N903" s="21">
        <v>5214.1400000000003</v>
      </c>
      <c r="O903" s="21">
        <v>0</v>
      </c>
      <c r="P903" s="21">
        <v>5214.1400000000003</v>
      </c>
      <c r="Q903" s="25" t="s">
        <v>9898</v>
      </c>
      <c r="R903" s="1" t="str">
        <f t="shared" si="14"/>
        <v>ST10339</v>
      </c>
      <c r="S903" t="str">
        <f>VLOOKUP(R903,Data!$C$2:$D$261,2,0)</f>
        <v>Our Parents Home</v>
      </c>
      <c r="T903">
        <f>COUNTIF('Feb 2022'!A:A,D903)+COUNTIF('Mar 2022'!A:A,D903)+COUNTIF('Apr 2022'!A:A,D903)+COUNTIF('May 2022'!A:A,D903)+COUNTIF('June 2022'!A:A,D903)+COUNTIF('July 2022'!A:A,D903)+COUNTIF('Aug 2022'!A:A,D903)+COUNTIF('Sep 2022'!A:A,D903)+COUNTIF('Oct 2022'!A:A,D903)+COUNTIF('Dec 2022'!A:A,D903)</f>
        <v>1</v>
      </c>
      <c r="U903" t="str">
        <f>VLOOKUP(Q903,'Capital Lookup'!A:B,2,FALSE)</f>
        <v>No</v>
      </c>
      <c r="V903" s="2">
        <f>IFERROR(VLOOKUP(LEFT(F903,10),'Find Purchase Orders'!B:J,9,FALSE),"")</f>
        <v>44615</v>
      </c>
      <c r="W903" s="25" t="s">
        <v>7261</v>
      </c>
    </row>
    <row r="904" spans="1:23" hidden="1">
      <c r="A904" s="25" t="s">
        <v>7261</v>
      </c>
      <c r="B904" s="25" t="s">
        <v>7281</v>
      </c>
      <c r="C904" s="25" t="s">
        <v>7282</v>
      </c>
      <c r="D904" s="25" t="s">
        <v>1048</v>
      </c>
      <c r="E904" s="25" t="s">
        <v>9607</v>
      </c>
      <c r="F904" s="25" t="s">
        <v>9899</v>
      </c>
      <c r="G904" s="25" t="s">
        <v>9900</v>
      </c>
      <c r="H904" s="21">
        <v>3858.95</v>
      </c>
      <c r="I904" s="25" t="s">
        <v>7296</v>
      </c>
      <c r="J904" s="25" t="s">
        <v>7288</v>
      </c>
      <c r="K904" s="25" t="s">
        <v>8696</v>
      </c>
      <c r="L904" s="25" t="s">
        <v>9814</v>
      </c>
      <c r="M904" s="21">
        <v>3858.95</v>
      </c>
      <c r="N904" s="21">
        <v>3858.95</v>
      </c>
      <c r="O904" s="21">
        <v>0</v>
      </c>
      <c r="P904" s="21">
        <v>3858.95</v>
      </c>
      <c r="Q904" s="25" t="s">
        <v>9815</v>
      </c>
      <c r="R904" s="1" t="str">
        <f t="shared" si="14"/>
        <v>ST10014</v>
      </c>
      <c r="S904" t="str">
        <f>VLOOKUP(R904,Data!$C$2:$D$261,2,0)</f>
        <v>Bradgate Arms</v>
      </c>
      <c r="T904">
        <f>COUNTIF('Feb 2022'!A:A,D904)+COUNTIF('Mar 2022'!A:A,D904)+COUNTIF('Apr 2022'!A:A,D904)+COUNTIF('May 2022'!A:A,D904)+COUNTIF('June 2022'!A:A,D904)+COUNTIF('July 2022'!A:A,D904)+COUNTIF('Aug 2022'!A:A,D904)+COUNTIF('Sep 2022'!A:A,D904)+COUNTIF('Oct 2022'!A:A,D904)+COUNTIF('Dec 2022'!A:A,D904)</f>
        <v>1</v>
      </c>
      <c r="U904" t="str">
        <f>VLOOKUP(Q904,'Capital Lookup'!A:B,2,FALSE)</f>
        <v>No</v>
      </c>
      <c r="V904" s="2">
        <f>IFERROR(VLOOKUP(LEFT(F904,10),'Find Purchase Orders'!B:J,9,FALSE),"")</f>
        <v>44615</v>
      </c>
      <c r="W904" s="25" t="s">
        <v>7261</v>
      </c>
    </row>
    <row r="905" spans="1:23" hidden="1">
      <c r="A905" s="25" t="s">
        <v>7261</v>
      </c>
      <c r="B905" s="25" t="s">
        <v>7408</v>
      </c>
      <c r="C905" s="25" t="s">
        <v>7264</v>
      </c>
      <c r="D905" s="25" t="s">
        <v>1372</v>
      </c>
      <c r="E905" s="25" t="s">
        <v>7410</v>
      </c>
      <c r="F905" s="25" t="s">
        <v>9901</v>
      </c>
      <c r="G905" s="25" t="s">
        <v>9902</v>
      </c>
      <c r="H905" s="21">
        <v>992.7</v>
      </c>
      <c r="I905" s="25" t="s">
        <v>7296</v>
      </c>
      <c r="J905" s="25" t="s">
        <v>7288</v>
      </c>
      <c r="K905" s="25" t="s">
        <v>7262</v>
      </c>
      <c r="L905" s="25" t="s">
        <v>7259</v>
      </c>
      <c r="M905" s="21">
        <v>992.7</v>
      </c>
      <c r="N905" s="21">
        <v>992.7</v>
      </c>
      <c r="O905" s="21">
        <v>0</v>
      </c>
      <c r="P905" s="21">
        <v>992.7</v>
      </c>
      <c r="Q905" s="25" t="s">
        <v>7413</v>
      </c>
      <c r="R905" s="1" t="str">
        <f t="shared" si="14"/>
        <v>ST10015</v>
      </c>
      <c r="S905" t="str">
        <f>VLOOKUP(R905,Data!$C$2:$D$261,2,0)</f>
        <v>Centennial Park Place</v>
      </c>
      <c r="T905">
        <f>COUNTIF('Feb 2022'!A:A,D905)+COUNTIF('Mar 2022'!A:A,D905)+COUNTIF('Apr 2022'!A:A,D905)+COUNTIF('May 2022'!A:A,D905)+COUNTIF('June 2022'!A:A,D905)+COUNTIF('July 2022'!A:A,D905)+COUNTIF('Aug 2022'!A:A,D905)+COUNTIF('Sep 2022'!A:A,D905)+COUNTIF('Oct 2022'!A:A,D905)+COUNTIF('Dec 2022'!A:A,D905)</f>
        <v>1</v>
      </c>
      <c r="U905" t="str">
        <f>VLOOKUP(Q905,'Capital Lookup'!A:B,2,FALSE)</f>
        <v>No</v>
      </c>
      <c r="V905" s="2">
        <f>IFERROR(VLOOKUP(LEFT(F905,10),'Find Purchase Orders'!B:J,9,FALSE),"")</f>
        <v>44620</v>
      </c>
      <c r="W905" s="25" t="s">
        <v>7261</v>
      </c>
    </row>
    <row r="906" spans="1:23" hidden="1">
      <c r="A906" s="25" t="s">
        <v>7261</v>
      </c>
      <c r="B906" s="25" t="s">
        <v>7408</v>
      </c>
      <c r="C906" s="25" t="s">
        <v>7264</v>
      </c>
      <c r="D906" s="25" t="s">
        <v>1372</v>
      </c>
      <c r="E906" s="25" t="s">
        <v>7410</v>
      </c>
      <c r="F906" s="25" t="s">
        <v>9903</v>
      </c>
      <c r="G906" s="25" t="s">
        <v>9904</v>
      </c>
      <c r="H906" s="21">
        <v>9527.36</v>
      </c>
      <c r="I906" s="25" t="s">
        <v>7296</v>
      </c>
      <c r="J906" s="25" t="s">
        <v>7288</v>
      </c>
      <c r="K906" s="25" t="s">
        <v>7262</v>
      </c>
      <c r="L906" s="25" t="s">
        <v>7259</v>
      </c>
      <c r="M906" s="21">
        <v>9527.36</v>
      </c>
      <c r="N906" s="21">
        <v>9527.36</v>
      </c>
      <c r="O906" s="21">
        <v>0</v>
      </c>
      <c r="P906" s="21">
        <v>9527.36</v>
      </c>
      <c r="Q906" s="25" t="s">
        <v>7413</v>
      </c>
      <c r="R906" s="1" t="str">
        <f t="shared" si="14"/>
        <v>ST10015</v>
      </c>
      <c r="S906" t="str">
        <f>VLOOKUP(R906,Data!$C$2:$D$261,2,0)</f>
        <v>Centennial Park Place</v>
      </c>
      <c r="T906">
        <f>COUNTIF('Feb 2022'!A:A,D906)+COUNTIF('Mar 2022'!A:A,D906)+COUNTIF('Apr 2022'!A:A,D906)+COUNTIF('May 2022'!A:A,D906)+COUNTIF('June 2022'!A:A,D906)+COUNTIF('July 2022'!A:A,D906)+COUNTIF('Aug 2022'!A:A,D906)+COUNTIF('Sep 2022'!A:A,D906)+COUNTIF('Oct 2022'!A:A,D906)+COUNTIF('Dec 2022'!A:A,D906)</f>
        <v>1</v>
      </c>
      <c r="U906" t="str">
        <f>VLOOKUP(Q906,'Capital Lookup'!A:B,2,FALSE)</f>
        <v>No</v>
      </c>
      <c r="V906" s="2">
        <f>IFERROR(VLOOKUP(LEFT(F906,10),'Find Purchase Orders'!B:J,9,FALSE),"")</f>
        <v>44620</v>
      </c>
      <c r="W906" s="25" t="s">
        <v>7261</v>
      </c>
    </row>
    <row r="907" spans="1:23" hidden="1">
      <c r="A907" s="25" t="s">
        <v>7365</v>
      </c>
      <c r="B907" s="25" t="s">
        <v>8807</v>
      </c>
      <c r="C907" s="25"/>
      <c r="D907" s="25" t="s">
        <v>1046</v>
      </c>
      <c r="E907" s="25" t="s">
        <v>8808</v>
      </c>
      <c r="F907" s="25" t="s">
        <v>9905</v>
      </c>
      <c r="G907" s="25" t="s">
        <v>9906</v>
      </c>
      <c r="H907" s="21">
        <v>4883.1000000000004</v>
      </c>
      <c r="I907" s="25" t="s">
        <v>7296</v>
      </c>
      <c r="J907" s="25" t="s">
        <v>7288</v>
      </c>
      <c r="K907" s="25" t="s">
        <v>7495</v>
      </c>
      <c r="L907" s="25" t="s">
        <v>8526</v>
      </c>
      <c r="M907" s="21">
        <v>4883.1000000000004</v>
      </c>
      <c r="N907" s="21">
        <v>4883.1000000000004</v>
      </c>
      <c r="O907" s="21">
        <v>0</v>
      </c>
      <c r="P907" s="21">
        <v>4883.1000000000004</v>
      </c>
      <c r="Q907" s="25"/>
      <c r="R907" s="1" t="str">
        <f t="shared" si="14"/>
        <v>ST10217</v>
      </c>
      <c r="S907" t="str">
        <f>VLOOKUP(R907,Data!$C$2:$D$261,2,0)</f>
        <v>Harold &amp; Grace Baker Centre</v>
      </c>
      <c r="T907">
        <f>COUNTIF('Feb 2022'!A:A,D907)+COUNTIF('Mar 2022'!A:A,D907)+COUNTIF('Apr 2022'!A:A,D907)+COUNTIF('May 2022'!A:A,D907)+COUNTIF('June 2022'!A:A,D907)+COUNTIF('July 2022'!A:A,D907)+COUNTIF('Aug 2022'!A:A,D907)+COUNTIF('Sep 2022'!A:A,D907)+COUNTIF('Oct 2022'!A:A,D907)+COUNTIF('Dec 2022'!A:A,D907)</f>
        <v>1</v>
      </c>
      <c r="U907" t="e">
        <f>VLOOKUP(Q907,'Capital Lookup'!A:B,2,FALSE)</f>
        <v>#N/A</v>
      </c>
      <c r="V907" s="2">
        <f>IFERROR(VLOOKUP(LEFT(F907,10),'Find Purchase Orders'!B:J,9,FALSE),"")</f>
        <v>44615</v>
      </c>
      <c r="W907" s="25" t="s">
        <v>7261</v>
      </c>
    </row>
    <row r="908" spans="1:23" hidden="1">
      <c r="A908" s="25" t="s">
        <v>7365</v>
      </c>
      <c r="B908" s="25" t="s">
        <v>8807</v>
      </c>
      <c r="C908" s="25"/>
      <c r="D908" s="25" t="s">
        <v>1098</v>
      </c>
      <c r="E908" s="25" t="s">
        <v>8808</v>
      </c>
      <c r="F908" s="25" t="s">
        <v>9907</v>
      </c>
      <c r="G908" s="25" t="s">
        <v>9908</v>
      </c>
      <c r="H908" s="21">
        <v>6153.08</v>
      </c>
      <c r="I908" s="25" t="s">
        <v>7296</v>
      </c>
      <c r="J908" s="25" t="s">
        <v>7288</v>
      </c>
      <c r="K908" s="25" t="s">
        <v>7289</v>
      </c>
      <c r="L908" s="25" t="s">
        <v>20</v>
      </c>
      <c r="M908" s="21">
        <v>6153.08</v>
      </c>
      <c r="N908" s="21">
        <v>6153.08</v>
      </c>
      <c r="O908" s="21">
        <v>0</v>
      </c>
      <c r="P908" s="21">
        <v>6153.08</v>
      </c>
      <c r="Q908" s="25"/>
      <c r="R908" s="1" t="str">
        <f t="shared" ref="R908:R971" si="15">CONCATENATE("ST",LEFT(B908,5))</f>
        <v>ST10217</v>
      </c>
      <c r="S908" t="str">
        <f>VLOOKUP(R908,Data!$C$2:$D$261,2,0)</f>
        <v>Harold &amp; Grace Baker Centre</v>
      </c>
      <c r="T908">
        <f>COUNTIF('Feb 2022'!A:A,D908)+COUNTIF('Mar 2022'!A:A,D908)+COUNTIF('Apr 2022'!A:A,D908)+COUNTIF('May 2022'!A:A,D908)+COUNTIF('June 2022'!A:A,D908)+COUNTIF('July 2022'!A:A,D908)+COUNTIF('Aug 2022'!A:A,D908)+COUNTIF('Sep 2022'!A:A,D908)+COUNTIF('Oct 2022'!A:A,D908)+COUNTIF('Dec 2022'!A:A,D908)</f>
        <v>1</v>
      </c>
      <c r="U908" t="e">
        <f>VLOOKUP(Q908,'Capital Lookup'!A:B,2,FALSE)</f>
        <v>#N/A</v>
      </c>
      <c r="V908" s="2">
        <f>IFERROR(VLOOKUP(LEFT(F908,10),'Find Purchase Orders'!B:J,9,FALSE),"")</f>
        <v>44615</v>
      </c>
      <c r="W908" s="25" t="s">
        <v>7261</v>
      </c>
    </row>
    <row r="909" spans="1:23" hidden="1">
      <c r="A909" s="25" t="s">
        <v>7261</v>
      </c>
      <c r="B909" s="25" t="s">
        <v>8307</v>
      </c>
      <c r="C909" s="25" t="s">
        <v>7264</v>
      </c>
      <c r="D909" s="25" t="s">
        <v>1057</v>
      </c>
      <c r="E909" s="25" t="s">
        <v>9607</v>
      </c>
      <c r="H909" s="21">
        <v>11367.3</v>
      </c>
      <c r="I909" s="25" t="s">
        <v>7257</v>
      </c>
      <c r="K909" s="25" t="s">
        <v>8696</v>
      </c>
      <c r="L909" s="25" t="s">
        <v>9814</v>
      </c>
      <c r="M909" s="22">
        <v>0</v>
      </c>
      <c r="N909" s="22">
        <v>0</v>
      </c>
      <c r="O909" s="21">
        <v>0</v>
      </c>
      <c r="P909" s="21">
        <v>541.29999999999995</v>
      </c>
      <c r="Q909" s="25" t="s">
        <v>9909</v>
      </c>
      <c r="R909" s="1" t="str">
        <f t="shared" si="15"/>
        <v>ST10082</v>
      </c>
      <c r="S909" t="str">
        <f>VLOOKUP(R909,Data!$C$2:$D$261,2,0)</f>
        <v>The Franklin</v>
      </c>
      <c r="T909">
        <f>COUNTIF('Feb 2022'!A:A,D909)+COUNTIF('Mar 2022'!A:A,D909)+COUNTIF('Apr 2022'!A:A,D909)+COUNTIF('May 2022'!A:A,D909)+COUNTIF('June 2022'!A:A,D909)+COUNTIF('July 2022'!A:A,D909)+COUNTIF('Aug 2022'!A:A,D909)+COUNTIF('Sep 2022'!A:A,D909)+COUNTIF('Oct 2022'!A:A,D909)+COUNTIF('Dec 2022'!A:A,D909)</f>
        <v>1</v>
      </c>
      <c r="U909" t="str">
        <f>VLOOKUP(Q909,'Capital Lookup'!A:B,2,FALSE)</f>
        <v>Yes</v>
      </c>
      <c r="V909" s="2" t="str">
        <f>IFERROR(VLOOKUP(LEFT(F909,10),'Find Purchase Orders'!B:J,9,FALSE),"")</f>
        <v/>
      </c>
      <c r="W909" s="25" t="s">
        <v>7261</v>
      </c>
    </row>
    <row r="910" spans="1:23" hidden="1">
      <c r="A910" s="25" t="s">
        <v>7478</v>
      </c>
      <c r="B910" s="25" t="s">
        <v>8066</v>
      </c>
      <c r="C910" s="25" t="s">
        <v>8058</v>
      </c>
      <c r="D910" s="25" t="s">
        <v>9910</v>
      </c>
      <c r="E910" s="25" t="s">
        <v>7273</v>
      </c>
      <c r="H910" s="21">
        <v>5352.9</v>
      </c>
      <c r="I910" s="25" t="s">
        <v>7257</v>
      </c>
      <c r="K910" s="25" t="s">
        <v>7258</v>
      </c>
      <c r="L910" s="25" t="s">
        <v>7625</v>
      </c>
      <c r="M910" s="22">
        <v>0</v>
      </c>
      <c r="N910" s="22">
        <v>0</v>
      </c>
      <c r="O910" s="21">
        <v>0</v>
      </c>
      <c r="P910" s="21">
        <v>254.9</v>
      </c>
      <c r="Q910" s="25" t="s">
        <v>9911</v>
      </c>
      <c r="R910" s="1" t="str">
        <f t="shared" si="15"/>
        <v>ST10199</v>
      </c>
      <c r="S910" t="str">
        <f>VLOOKUP(R910,Data!$C$2:$D$261,2,0)</f>
        <v>Mount Royal Care Centre</v>
      </c>
      <c r="T910">
        <f>COUNTIF('Feb 2022'!A:A,D910)+COUNTIF('Mar 2022'!A:A,D910)+COUNTIF('Apr 2022'!A:A,D910)+COUNTIF('May 2022'!A:A,D910)+COUNTIF('June 2022'!A:A,D910)+COUNTIF('July 2022'!A:A,D910)+COUNTIF('Aug 2022'!A:A,D910)+COUNTIF('Sep 2022'!A:A,D910)+COUNTIF('Oct 2022'!A:A,D910)+COUNTIF('Dec 2022'!A:A,D910)</f>
        <v>0</v>
      </c>
      <c r="U910" t="str">
        <f>VLOOKUP(Q910,'Capital Lookup'!A:B,2,FALSE)</f>
        <v>No</v>
      </c>
      <c r="V910" s="2" t="str">
        <f>IFERROR(VLOOKUP(LEFT(F910,10),'Find Purchase Orders'!B:J,9,FALSE),"")</f>
        <v/>
      </c>
      <c r="W910" s="25" t="s">
        <v>7261</v>
      </c>
    </row>
    <row r="911" spans="1:23" hidden="1">
      <c r="A911" s="25" t="s">
        <v>7269</v>
      </c>
      <c r="B911" s="25" t="s">
        <v>7615</v>
      </c>
      <c r="C911" s="25"/>
      <c r="D911" s="25" t="s">
        <v>1053</v>
      </c>
      <c r="E911" s="25" t="s">
        <v>7500</v>
      </c>
      <c r="F911" s="25" t="s">
        <v>9912</v>
      </c>
      <c r="G911" s="25" t="s">
        <v>9913</v>
      </c>
      <c r="H911" s="21">
        <v>2328.9299999999998</v>
      </c>
      <c r="I911" s="25" t="s">
        <v>7296</v>
      </c>
      <c r="J911" s="25" t="s">
        <v>7288</v>
      </c>
      <c r="K911" s="25" t="s">
        <v>7495</v>
      </c>
      <c r="L911" s="25" t="s">
        <v>7745</v>
      </c>
      <c r="M911" s="21">
        <v>2328.9299999999998</v>
      </c>
      <c r="N911" s="21">
        <v>2328.9299999999998</v>
      </c>
      <c r="O911" s="21">
        <v>0</v>
      </c>
      <c r="P911" s="21">
        <v>2328.9299999999998</v>
      </c>
      <c r="Q911" s="25" t="s">
        <v>9914</v>
      </c>
      <c r="R911" s="1" t="str">
        <f t="shared" si="15"/>
        <v>ST10334</v>
      </c>
      <c r="S911" t="str">
        <f>VLOOKUP(R911,Data!$C$2:$D$261,2,0)</f>
        <v>Humber Valley Terrace</v>
      </c>
      <c r="T911">
        <f>COUNTIF('Feb 2022'!A:A,D911)+COUNTIF('Mar 2022'!A:A,D911)+COUNTIF('Apr 2022'!A:A,D911)+COUNTIF('May 2022'!A:A,D911)+COUNTIF('June 2022'!A:A,D911)+COUNTIF('July 2022'!A:A,D911)+COUNTIF('Aug 2022'!A:A,D911)+COUNTIF('Sep 2022'!A:A,D911)+COUNTIF('Oct 2022'!A:A,D911)+COUNTIF('Dec 2022'!A:A,D911)</f>
        <v>1</v>
      </c>
      <c r="U911" t="str">
        <f>VLOOKUP(Q911,'Capital Lookup'!A:B,2,FALSE)</f>
        <v>No</v>
      </c>
      <c r="V911" s="2">
        <f>IFERROR(VLOOKUP(LEFT(F911,10),'Find Purchase Orders'!B:J,9,FALSE),"")</f>
        <v>44617</v>
      </c>
      <c r="W911" s="25" t="s">
        <v>7261</v>
      </c>
    </row>
    <row r="912" spans="1:23" hidden="1">
      <c r="A912" s="25" t="s">
        <v>7478</v>
      </c>
      <c r="B912" s="25" t="s">
        <v>7608</v>
      </c>
      <c r="C912" s="25" t="s">
        <v>7587</v>
      </c>
      <c r="D912" s="25" t="s">
        <v>1054</v>
      </c>
      <c r="E912" s="25" t="s">
        <v>7500</v>
      </c>
      <c r="F912" s="25" t="s">
        <v>9915</v>
      </c>
      <c r="G912" s="25" t="s">
        <v>9916</v>
      </c>
      <c r="H912" s="21">
        <v>2152.09</v>
      </c>
      <c r="I912" s="25" t="s">
        <v>7296</v>
      </c>
      <c r="J912" s="25" t="s">
        <v>7288</v>
      </c>
      <c r="K912" s="25" t="s">
        <v>7495</v>
      </c>
      <c r="L912" s="25" t="s">
        <v>7745</v>
      </c>
      <c r="M912" s="21">
        <v>2152.09</v>
      </c>
      <c r="N912" s="21">
        <v>2152.09</v>
      </c>
      <c r="O912" s="21">
        <v>0</v>
      </c>
      <c r="P912" s="21">
        <v>2152.09</v>
      </c>
      <c r="Q912" s="25" t="s">
        <v>9917</v>
      </c>
      <c r="R912" s="1" t="str">
        <f t="shared" si="15"/>
        <v>ST10161</v>
      </c>
      <c r="S912" t="str">
        <f>VLOOKUP(R912,Data!$C$2:$D$261,2,0)</f>
        <v>Longfields Manor</v>
      </c>
      <c r="T912">
        <f>COUNTIF('Feb 2022'!A:A,D912)+COUNTIF('Mar 2022'!A:A,D912)+COUNTIF('Apr 2022'!A:A,D912)+COUNTIF('May 2022'!A:A,D912)+COUNTIF('June 2022'!A:A,D912)+COUNTIF('July 2022'!A:A,D912)+COUNTIF('Aug 2022'!A:A,D912)+COUNTIF('Sep 2022'!A:A,D912)+COUNTIF('Oct 2022'!A:A,D912)+COUNTIF('Dec 2022'!A:A,D912)</f>
        <v>1</v>
      </c>
      <c r="U912" t="str">
        <f>VLOOKUP(Q912,'Capital Lookup'!A:B,2,FALSE)</f>
        <v>No</v>
      </c>
      <c r="V912" s="2">
        <f>IFERROR(VLOOKUP(LEFT(F912,10),'Find Purchase Orders'!B:J,9,FALSE),"")</f>
        <v>44617</v>
      </c>
      <c r="W912" s="25" t="s">
        <v>7261</v>
      </c>
    </row>
    <row r="913" spans="1:23" hidden="1">
      <c r="A913" s="25" t="s">
        <v>7269</v>
      </c>
      <c r="B913" s="25" t="s">
        <v>8013</v>
      </c>
      <c r="C913" s="25" t="s">
        <v>7271</v>
      </c>
      <c r="D913" s="25" t="s">
        <v>1055</v>
      </c>
      <c r="E913" s="25" t="s">
        <v>7500</v>
      </c>
      <c r="F913" s="25" t="s">
        <v>9918</v>
      </c>
      <c r="G913" s="25" t="s">
        <v>9919</v>
      </c>
      <c r="H913" s="21">
        <v>4835.43</v>
      </c>
      <c r="I913" s="25" t="s">
        <v>7296</v>
      </c>
      <c r="J913" s="25" t="s">
        <v>7288</v>
      </c>
      <c r="K913" s="25" t="s">
        <v>7495</v>
      </c>
      <c r="L913" s="25" t="s">
        <v>7745</v>
      </c>
      <c r="M913" s="21">
        <v>4835.43</v>
      </c>
      <c r="N913" s="21">
        <v>4835.43</v>
      </c>
      <c r="O913" s="21">
        <v>0</v>
      </c>
      <c r="P913" s="21">
        <v>4835.43</v>
      </c>
      <c r="Q913" s="25" t="s">
        <v>9920</v>
      </c>
      <c r="R913" s="1" t="str">
        <f t="shared" si="15"/>
        <v>ST10168</v>
      </c>
      <c r="S913" t="str">
        <f>VLOOKUP(R913,Data!$C$2:$D$261,2,0)</f>
        <v>Westside</v>
      </c>
      <c r="T913">
        <f>COUNTIF('Feb 2022'!A:A,D913)+COUNTIF('Mar 2022'!A:A,D913)+COUNTIF('Apr 2022'!A:A,D913)+COUNTIF('May 2022'!A:A,D913)+COUNTIF('June 2022'!A:A,D913)+COUNTIF('July 2022'!A:A,D913)+COUNTIF('Aug 2022'!A:A,D913)+COUNTIF('Sep 2022'!A:A,D913)+COUNTIF('Oct 2022'!A:A,D913)+COUNTIF('Dec 2022'!A:A,D913)</f>
        <v>1</v>
      </c>
      <c r="U913" t="str">
        <f>VLOOKUP(Q913,'Capital Lookup'!A:B,2,FALSE)</f>
        <v>No</v>
      </c>
      <c r="V913" s="2">
        <f>IFERROR(VLOOKUP(LEFT(F913,10),'Find Purchase Orders'!B:J,9,FALSE),"")</f>
        <v>44617</v>
      </c>
      <c r="W913" s="25" t="s">
        <v>7261</v>
      </c>
    </row>
    <row r="914" spans="1:23" hidden="1">
      <c r="A914" s="25" t="s">
        <v>7269</v>
      </c>
      <c r="B914" s="25" t="s">
        <v>8013</v>
      </c>
      <c r="C914" s="25" t="s">
        <v>7271</v>
      </c>
      <c r="D914" s="25" t="s">
        <v>1056</v>
      </c>
      <c r="E914" s="25" t="s">
        <v>7500</v>
      </c>
      <c r="F914" s="25" t="s">
        <v>9921</v>
      </c>
      <c r="G914" s="25" t="s">
        <v>9922</v>
      </c>
      <c r="H914" s="21">
        <v>4250.95</v>
      </c>
      <c r="I914" s="25" t="s">
        <v>7296</v>
      </c>
      <c r="J914" s="25" t="s">
        <v>7288</v>
      </c>
      <c r="K914" s="25" t="s">
        <v>7495</v>
      </c>
      <c r="L914" s="25" t="s">
        <v>7745</v>
      </c>
      <c r="M914" s="21">
        <v>4250.95</v>
      </c>
      <c r="N914" s="22">
        <v>0</v>
      </c>
      <c r="O914" s="21">
        <v>4250.95</v>
      </c>
      <c r="P914" s="21">
        <v>4250.95</v>
      </c>
      <c r="Q914" s="25" t="s">
        <v>9923</v>
      </c>
      <c r="R914" s="1" t="str">
        <f t="shared" si="15"/>
        <v>ST10168</v>
      </c>
      <c r="S914" t="str">
        <f>VLOOKUP(R914,Data!$C$2:$D$261,2,0)</f>
        <v>Westside</v>
      </c>
      <c r="T914">
        <f>COUNTIF('Feb 2022'!A:A,D914)+COUNTIF('Mar 2022'!A:A,D914)+COUNTIF('Apr 2022'!A:A,D914)+COUNTIF('May 2022'!A:A,D914)+COUNTIF('June 2022'!A:A,D914)+COUNTIF('July 2022'!A:A,D914)+COUNTIF('Aug 2022'!A:A,D914)+COUNTIF('Sep 2022'!A:A,D914)+COUNTIF('Oct 2022'!A:A,D914)+COUNTIF('Dec 2022'!A:A,D914)</f>
        <v>1</v>
      </c>
      <c r="U914" t="str">
        <f>VLOOKUP(Q914,'Capital Lookup'!A:B,2,FALSE)</f>
        <v>No</v>
      </c>
      <c r="V914" s="2">
        <f>IFERROR(VLOOKUP(LEFT(F914,10),'Find Purchase Orders'!B:J,9,FALSE),"")</f>
        <v>44617</v>
      </c>
      <c r="W914" s="25" t="s">
        <v>7261</v>
      </c>
    </row>
    <row r="915" spans="1:23" hidden="1">
      <c r="A915" s="25" t="s">
        <v>7313</v>
      </c>
      <c r="B915" s="25" t="s">
        <v>8066</v>
      </c>
      <c r="C915" s="25" t="s">
        <v>8058</v>
      </c>
      <c r="D915" s="25" t="s">
        <v>1373</v>
      </c>
      <c r="E915" s="25" t="s">
        <v>7273</v>
      </c>
      <c r="F915" s="25" t="s">
        <v>9924</v>
      </c>
      <c r="G915" s="25" t="s">
        <v>9925</v>
      </c>
      <c r="H915" s="21">
        <v>5352.9</v>
      </c>
      <c r="I915" s="25" t="s">
        <v>7296</v>
      </c>
      <c r="J915" s="25" t="s">
        <v>7983</v>
      </c>
      <c r="K915" s="25" t="s">
        <v>7258</v>
      </c>
      <c r="L915" s="25" t="s">
        <v>7625</v>
      </c>
      <c r="M915" s="21">
        <v>5352.9</v>
      </c>
      <c r="N915" s="22">
        <v>0</v>
      </c>
      <c r="O915" s="21">
        <v>5352.9</v>
      </c>
      <c r="P915" s="21">
        <v>5352.9</v>
      </c>
      <c r="Q915" s="25" t="s">
        <v>9911</v>
      </c>
      <c r="R915" s="1" t="str">
        <f t="shared" si="15"/>
        <v>ST10199</v>
      </c>
      <c r="S915" t="str">
        <f>VLOOKUP(R915,Data!$C$2:$D$261,2,0)</f>
        <v>Mount Royal Care Centre</v>
      </c>
      <c r="T915">
        <f>COUNTIF('Feb 2022'!A:A,D915)+COUNTIF('Mar 2022'!A:A,D915)+COUNTIF('Apr 2022'!A:A,D915)+COUNTIF('May 2022'!A:A,D915)+COUNTIF('June 2022'!A:A,D915)+COUNTIF('July 2022'!A:A,D915)+COUNTIF('Aug 2022'!A:A,D915)+COUNTIF('Sep 2022'!A:A,D915)+COUNTIF('Oct 2022'!A:A,D915)+COUNTIF('Dec 2022'!A:A,D915)</f>
        <v>1</v>
      </c>
      <c r="U915" t="str">
        <f>VLOOKUP(Q915,'Capital Lookup'!A:B,2,FALSE)</f>
        <v>No</v>
      </c>
      <c r="V915" s="2">
        <f>IFERROR(VLOOKUP(LEFT(F915,10),'Find Purchase Orders'!B:J,9,FALSE),"")</f>
        <v>44615</v>
      </c>
      <c r="W915" s="25" t="s">
        <v>7261</v>
      </c>
    </row>
    <row r="916" spans="1:23" hidden="1">
      <c r="A916" s="25" t="s">
        <v>7261</v>
      </c>
      <c r="B916" s="25" t="s">
        <v>7281</v>
      </c>
      <c r="C916" s="25" t="s">
        <v>7282</v>
      </c>
      <c r="D916" s="25" t="s">
        <v>1059</v>
      </c>
      <c r="E916" s="25" t="s">
        <v>9607</v>
      </c>
      <c r="H916" s="21">
        <v>934.51</v>
      </c>
      <c r="I916" s="25" t="s">
        <v>7257</v>
      </c>
      <c r="K916" s="25" t="s">
        <v>8696</v>
      </c>
      <c r="L916" s="25" t="s">
        <v>9814</v>
      </c>
      <c r="M916" s="22">
        <v>0</v>
      </c>
      <c r="N916" s="22">
        <v>0</v>
      </c>
      <c r="O916" s="21">
        <v>0</v>
      </c>
      <c r="P916" s="21">
        <v>107.51</v>
      </c>
      <c r="Q916" s="25" t="s">
        <v>9815</v>
      </c>
      <c r="R916" s="1" t="str">
        <f t="shared" si="15"/>
        <v>ST10014</v>
      </c>
      <c r="S916" t="str">
        <f>VLOOKUP(R916,Data!$C$2:$D$261,2,0)</f>
        <v>Bradgate Arms</v>
      </c>
      <c r="T916">
        <f>COUNTIF('Feb 2022'!A:A,D916)+COUNTIF('Mar 2022'!A:A,D916)+COUNTIF('Apr 2022'!A:A,D916)+COUNTIF('May 2022'!A:A,D916)+COUNTIF('June 2022'!A:A,D916)+COUNTIF('July 2022'!A:A,D916)+COUNTIF('Aug 2022'!A:A,D916)+COUNTIF('Sep 2022'!A:A,D916)+COUNTIF('Oct 2022'!A:A,D916)+COUNTIF('Dec 2022'!A:A,D916)</f>
        <v>1</v>
      </c>
      <c r="U916" t="str">
        <f>VLOOKUP(Q916,'Capital Lookup'!A:B,2,FALSE)</f>
        <v>No</v>
      </c>
      <c r="V916" s="2" t="str">
        <f>IFERROR(VLOOKUP(LEFT(F916,10),'Find Purchase Orders'!B:J,9,FALSE),"")</f>
        <v/>
      </c>
      <c r="W916" s="25" t="s">
        <v>7261</v>
      </c>
    </row>
    <row r="917" spans="1:23" hidden="1">
      <c r="A917" s="25" t="s">
        <v>7313</v>
      </c>
      <c r="B917" s="25" t="s">
        <v>9103</v>
      </c>
      <c r="C917" s="25" t="s">
        <v>7587</v>
      </c>
      <c r="D917" s="25" t="s">
        <v>1058</v>
      </c>
      <c r="E917" s="25" t="s">
        <v>8140</v>
      </c>
      <c r="F917" s="25" t="s">
        <v>9926</v>
      </c>
      <c r="G917" s="25" t="s">
        <v>9927</v>
      </c>
      <c r="H917" s="21">
        <v>12147.45</v>
      </c>
      <c r="I917" s="25" t="s">
        <v>7296</v>
      </c>
      <c r="J917" s="25" t="s">
        <v>7288</v>
      </c>
      <c r="K917" s="25" t="s">
        <v>7579</v>
      </c>
      <c r="L917" s="25" t="s">
        <v>7580</v>
      </c>
      <c r="M917" s="21">
        <v>12147.45</v>
      </c>
      <c r="N917" s="21">
        <v>12147.45</v>
      </c>
      <c r="O917" s="21">
        <v>0</v>
      </c>
      <c r="P917" s="21">
        <v>12147.45</v>
      </c>
      <c r="Q917" s="25" t="s">
        <v>9928</v>
      </c>
      <c r="R917" s="1" t="str">
        <f t="shared" si="15"/>
        <v>ST10141</v>
      </c>
      <c r="S917" t="str">
        <f>VLOOKUP(R917,Data!$C$2:$D$261,2,0)</f>
        <v>The Meadows</v>
      </c>
      <c r="T917">
        <f>COUNTIF('Feb 2022'!A:A,D917)+COUNTIF('Mar 2022'!A:A,D917)+COUNTIF('Apr 2022'!A:A,D917)+COUNTIF('May 2022'!A:A,D917)+COUNTIF('June 2022'!A:A,D917)+COUNTIF('July 2022'!A:A,D917)+COUNTIF('Aug 2022'!A:A,D917)+COUNTIF('Sep 2022'!A:A,D917)+COUNTIF('Oct 2022'!A:A,D917)+COUNTIF('Dec 2022'!A:A,D917)</f>
        <v>1</v>
      </c>
      <c r="U917" t="str">
        <f>VLOOKUP(Q917,'Capital Lookup'!A:B,2,FALSE)</f>
        <v>No</v>
      </c>
      <c r="V917" s="2">
        <f>IFERROR(VLOOKUP(LEFT(F917,10),'Find Purchase Orders'!B:J,9,FALSE),"")</f>
        <v>44621</v>
      </c>
      <c r="W917" s="25" t="s">
        <v>7261</v>
      </c>
    </row>
    <row r="918" spans="1:23" hidden="1">
      <c r="A918" s="25" t="s">
        <v>7261</v>
      </c>
      <c r="B918" s="25" t="s">
        <v>9929</v>
      </c>
      <c r="C918" s="25" t="s">
        <v>7264</v>
      </c>
      <c r="D918" s="25" t="s">
        <v>1374</v>
      </c>
      <c r="E918" s="25" t="s">
        <v>9930</v>
      </c>
      <c r="F918" s="25" t="s">
        <v>9931</v>
      </c>
      <c r="G918" s="25" t="s">
        <v>9932</v>
      </c>
      <c r="H918" s="21">
        <v>6739.83</v>
      </c>
      <c r="I918" s="25" t="s">
        <v>7287</v>
      </c>
      <c r="J918" s="25" t="s">
        <v>7288</v>
      </c>
      <c r="K918" s="25" t="s">
        <v>7262</v>
      </c>
      <c r="L918" s="25" t="s">
        <v>7259</v>
      </c>
      <c r="M918" s="21">
        <v>6739.83</v>
      </c>
      <c r="N918" s="22">
        <v>0</v>
      </c>
      <c r="O918" s="21">
        <v>6739.83</v>
      </c>
      <c r="P918" s="21">
        <v>320.94</v>
      </c>
      <c r="Q918" s="25" t="s">
        <v>9933</v>
      </c>
      <c r="R918" s="1" t="str">
        <f t="shared" si="15"/>
        <v>ST10057</v>
      </c>
      <c r="S918" t="str">
        <f>VLOOKUP(R918,Data!$C$2:$D$261,2,0)</f>
        <v>Parkwood Court</v>
      </c>
      <c r="T918">
        <f>COUNTIF('Feb 2022'!A:A,D918)+COUNTIF('Mar 2022'!A:A,D918)+COUNTIF('Apr 2022'!A:A,D918)+COUNTIF('May 2022'!A:A,D918)+COUNTIF('June 2022'!A:A,D918)+COUNTIF('July 2022'!A:A,D918)+COUNTIF('Aug 2022'!A:A,D918)+COUNTIF('Sep 2022'!A:A,D918)+COUNTIF('Oct 2022'!A:A,D918)+COUNTIF('Dec 2022'!A:A,D918)</f>
        <v>1</v>
      </c>
      <c r="U918" t="str">
        <f>VLOOKUP(Q918,'Capital Lookup'!A:B,2,FALSE)</f>
        <v>No</v>
      </c>
      <c r="V918" s="2">
        <f>IFERROR(VLOOKUP(LEFT(F918,10),'Find Purchase Orders'!B:J,9,FALSE),"")</f>
        <v>44617</v>
      </c>
      <c r="W918" s="25" t="s">
        <v>7261</v>
      </c>
    </row>
    <row r="919" spans="1:23" hidden="1">
      <c r="A919" s="25" t="s">
        <v>7261</v>
      </c>
      <c r="B919" s="25" t="s">
        <v>9929</v>
      </c>
      <c r="C919" s="25" t="s">
        <v>7264</v>
      </c>
      <c r="D919" s="25" t="s">
        <v>1375</v>
      </c>
      <c r="E919" s="25" t="s">
        <v>9930</v>
      </c>
      <c r="F919" s="25" t="s">
        <v>9934</v>
      </c>
      <c r="G919" s="25" t="s">
        <v>8290</v>
      </c>
      <c r="H919" s="21">
        <v>6739.83</v>
      </c>
      <c r="I919" s="25" t="s">
        <v>7287</v>
      </c>
      <c r="J919" s="25" t="s">
        <v>7288</v>
      </c>
      <c r="K919" s="25" t="s">
        <v>7262</v>
      </c>
      <c r="L919" s="25" t="s">
        <v>7259</v>
      </c>
      <c r="M919" s="21">
        <v>6739.83</v>
      </c>
      <c r="N919" s="22">
        <v>0</v>
      </c>
      <c r="O919" s="21">
        <v>6739.83</v>
      </c>
      <c r="P919" s="21">
        <v>320.94</v>
      </c>
      <c r="Q919" s="25" t="s">
        <v>9933</v>
      </c>
      <c r="R919" s="1" t="str">
        <f t="shared" si="15"/>
        <v>ST10057</v>
      </c>
      <c r="S919" t="str">
        <f>VLOOKUP(R919,Data!$C$2:$D$261,2,0)</f>
        <v>Parkwood Court</v>
      </c>
      <c r="T919">
        <f>COUNTIF('Feb 2022'!A:A,D919)+COUNTIF('Mar 2022'!A:A,D919)+COUNTIF('Apr 2022'!A:A,D919)+COUNTIF('May 2022'!A:A,D919)+COUNTIF('June 2022'!A:A,D919)+COUNTIF('July 2022'!A:A,D919)+COUNTIF('Aug 2022'!A:A,D919)+COUNTIF('Sep 2022'!A:A,D919)+COUNTIF('Oct 2022'!A:A,D919)+COUNTIF('Dec 2022'!A:A,D919)</f>
        <v>1</v>
      </c>
      <c r="U919" t="str">
        <f>VLOOKUP(Q919,'Capital Lookup'!A:B,2,FALSE)</f>
        <v>No</v>
      </c>
      <c r="V919" s="2">
        <f>IFERROR(VLOOKUP(LEFT(F919,10),'Find Purchase Orders'!B:J,9,FALSE),"")</f>
        <v>44620</v>
      </c>
      <c r="W919" s="25" t="s">
        <v>7261</v>
      </c>
    </row>
    <row r="920" spans="1:23" hidden="1">
      <c r="A920" s="25" t="s">
        <v>8607</v>
      </c>
      <c r="B920" s="25" t="s">
        <v>9935</v>
      </c>
      <c r="C920" s="25" t="s">
        <v>9936</v>
      </c>
      <c r="D920" s="25" t="s">
        <v>9937</v>
      </c>
      <c r="E920" s="25" t="s">
        <v>8991</v>
      </c>
      <c r="H920" s="21">
        <v>10656.01</v>
      </c>
      <c r="I920" s="25" t="s">
        <v>7257</v>
      </c>
      <c r="K920" s="25" t="s">
        <v>8538</v>
      </c>
      <c r="L920" s="25" t="s">
        <v>8097</v>
      </c>
      <c r="M920" s="22">
        <v>0</v>
      </c>
      <c r="N920" s="22">
        <v>0</v>
      </c>
      <c r="O920" s="21">
        <v>0</v>
      </c>
      <c r="P920" s="21">
        <v>1225.9100000000001</v>
      </c>
      <c r="Q920" s="25" t="s">
        <v>9938</v>
      </c>
      <c r="R920" s="1" t="str">
        <f t="shared" si="15"/>
        <v>ST10087</v>
      </c>
      <c r="S920" t="str">
        <f>VLOOKUP(R920,Data!$C$2:$D$261,2,0)</f>
        <v>Granite Landing</v>
      </c>
      <c r="T920">
        <f>COUNTIF('Feb 2022'!A:A,D920)+COUNTIF('Mar 2022'!A:A,D920)+COUNTIF('Apr 2022'!A:A,D920)+COUNTIF('May 2022'!A:A,D920)+COUNTIF('June 2022'!A:A,D920)+COUNTIF('July 2022'!A:A,D920)+COUNTIF('Aug 2022'!A:A,D920)+COUNTIF('Sep 2022'!A:A,D920)+COUNTIF('Oct 2022'!A:A,D920)+COUNTIF('Dec 2022'!A:A,D920)</f>
        <v>0</v>
      </c>
      <c r="U920" t="e">
        <f>VLOOKUP(Q920,'Capital Lookup'!A:B,2,FALSE)</f>
        <v>#N/A</v>
      </c>
      <c r="V920" s="2" t="str">
        <f>IFERROR(VLOOKUP(LEFT(F920,10),'Find Purchase Orders'!B:J,9,FALSE),"")</f>
        <v/>
      </c>
      <c r="W920" s="25" t="s">
        <v>7261</v>
      </c>
    </row>
    <row r="921" spans="1:23" hidden="1">
      <c r="A921" s="25" t="s">
        <v>7261</v>
      </c>
      <c r="B921" s="25" t="s">
        <v>9929</v>
      </c>
      <c r="C921" s="25" t="s">
        <v>7264</v>
      </c>
      <c r="D921" s="25" t="s">
        <v>1376</v>
      </c>
      <c r="E921" s="25" t="s">
        <v>9930</v>
      </c>
      <c r="F921" s="25" t="s">
        <v>9939</v>
      </c>
      <c r="G921" s="25" t="s">
        <v>7604</v>
      </c>
      <c r="H921" s="21">
        <v>6249.27</v>
      </c>
      <c r="I921" s="25" t="s">
        <v>7287</v>
      </c>
      <c r="J921" s="25" t="s">
        <v>7288</v>
      </c>
      <c r="K921" s="25" t="s">
        <v>7262</v>
      </c>
      <c r="L921" s="25" t="s">
        <v>7259</v>
      </c>
      <c r="M921" s="21">
        <v>6249.27</v>
      </c>
      <c r="N921" s="22">
        <v>0</v>
      </c>
      <c r="O921" s="21">
        <v>6249.27</v>
      </c>
      <c r="P921" s="21">
        <v>297.58</v>
      </c>
      <c r="Q921" s="25" t="s">
        <v>9933</v>
      </c>
      <c r="R921" s="1" t="str">
        <f t="shared" si="15"/>
        <v>ST10057</v>
      </c>
      <c r="S921" t="str">
        <f>VLOOKUP(R921,Data!$C$2:$D$261,2,0)</f>
        <v>Parkwood Court</v>
      </c>
      <c r="T921">
        <f>COUNTIF('Feb 2022'!A:A,D921)+COUNTIF('Mar 2022'!A:A,D921)+COUNTIF('Apr 2022'!A:A,D921)+COUNTIF('May 2022'!A:A,D921)+COUNTIF('June 2022'!A:A,D921)+COUNTIF('July 2022'!A:A,D921)+COUNTIF('Aug 2022'!A:A,D921)+COUNTIF('Sep 2022'!A:A,D921)+COUNTIF('Oct 2022'!A:A,D921)+COUNTIF('Dec 2022'!A:A,D921)</f>
        <v>1</v>
      </c>
      <c r="U921" t="str">
        <f>VLOOKUP(Q921,'Capital Lookup'!A:B,2,FALSE)</f>
        <v>No</v>
      </c>
      <c r="V921" s="2">
        <f>IFERROR(VLOOKUP(LEFT(F921,10),'Find Purchase Orders'!B:J,9,FALSE),"")</f>
        <v>44617</v>
      </c>
      <c r="W921" s="25" t="s">
        <v>7261</v>
      </c>
    </row>
    <row r="922" spans="1:23" hidden="1">
      <c r="A922" s="25" t="s">
        <v>7261</v>
      </c>
      <c r="B922" s="25" t="s">
        <v>9929</v>
      </c>
      <c r="C922" s="25" t="s">
        <v>7264</v>
      </c>
      <c r="D922" s="25" t="s">
        <v>1377</v>
      </c>
      <c r="E922" s="25" t="s">
        <v>9930</v>
      </c>
      <c r="F922" s="25" t="s">
        <v>9940</v>
      </c>
      <c r="G922" s="25" t="s">
        <v>9941</v>
      </c>
      <c r="H922" s="21">
        <v>6158.51</v>
      </c>
      <c r="I922" s="25" t="s">
        <v>7287</v>
      </c>
      <c r="J922" s="25" t="s">
        <v>7288</v>
      </c>
      <c r="K922" s="25" t="s">
        <v>7262</v>
      </c>
      <c r="L922" s="25" t="s">
        <v>7259</v>
      </c>
      <c r="M922" s="21">
        <v>6158.51</v>
      </c>
      <c r="N922" s="22">
        <v>0</v>
      </c>
      <c r="O922" s="21">
        <v>6158.51</v>
      </c>
      <c r="P922" s="21">
        <v>293.26</v>
      </c>
      <c r="Q922" s="25" t="s">
        <v>9933</v>
      </c>
      <c r="R922" s="1" t="str">
        <f t="shared" si="15"/>
        <v>ST10057</v>
      </c>
      <c r="S922" t="str">
        <f>VLOOKUP(R922,Data!$C$2:$D$261,2,0)</f>
        <v>Parkwood Court</v>
      </c>
      <c r="T922">
        <f>COUNTIF('Feb 2022'!A:A,D922)+COUNTIF('Mar 2022'!A:A,D922)+COUNTIF('Apr 2022'!A:A,D922)+COUNTIF('May 2022'!A:A,D922)+COUNTIF('June 2022'!A:A,D922)+COUNTIF('July 2022'!A:A,D922)+COUNTIF('Aug 2022'!A:A,D922)+COUNTIF('Sep 2022'!A:A,D922)+COUNTIF('Oct 2022'!A:A,D922)+COUNTIF('Dec 2022'!A:A,D922)</f>
        <v>1</v>
      </c>
      <c r="U922" t="str">
        <f>VLOOKUP(Q922,'Capital Lookup'!A:B,2,FALSE)</f>
        <v>No</v>
      </c>
      <c r="V922" s="2">
        <f>IFERROR(VLOOKUP(LEFT(F922,10),'Find Purchase Orders'!B:J,9,FALSE),"")</f>
        <v>44620</v>
      </c>
      <c r="W922" s="25" t="s">
        <v>7261</v>
      </c>
    </row>
    <row r="923" spans="1:23" hidden="1">
      <c r="A923" s="25" t="s">
        <v>7261</v>
      </c>
      <c r="B923" s="25" t="s">
        <v>9929</v>
      </c>
      <c r="C923" s="25" t="s">
        <v>7264</v>
      </c>
      <c r="D923" s="25" t="s">
        <v>1378</v>
      </c>
      <c r="E923" s="25" t="s">
        <v>9930</v>
      </c>
      <c r="F923" s="25" t="s">
        <v>9942</v>
      </c>
      <c r="G923" s="25" t="s">
        <v>9943</v>
      </c>
      <c r="H923" s="21">
        <v>6371.91</v>
      </c>
      <c r="I923" s="25" t="s">
        <v>7287</v>
      </c>
      <c r="J923" s="25" t="s">
        <v>7288</v>
      </c>
      <c r="K923" s="25" t="s">
        <v>7262</v>
      </c>
      <c r="L923" s="25" t="s">
        <v>7259</v>
      </c>
      <c r="M923" s="21">
        <v>6371.91</v>
      </c>
      <c r="N923" s="22">
        <v>0</v>
      </c>
      <c r="O923" s="21">
        <v>6371.91</v>
      </c>
      <c r="P923" s="21">
        <v>303.42</v>
      </c>
      <c r="Q923" s="25" t="s">
        <v>9933</v>
      </c>
      <c r="R923" s="1" t="str">
        <f t="shared" si="15"/>
        <v>ST10057</v>
      </c>
      <c r="S923" t="str">
        <f>VLOOKUP(R923,Data!$C$2:$D$261,2,0)</f>
        <v>Parkwood Court</v>
      </c>
      <c r="T923">
        <f>COUNTIF('Feb 2022'!A:A,D923)+COUNTIF('Mar 2022'!A:A,D923)+COUNTIF('Apr 2022'!A:A,D923)+COUNTIF('May 2022'!A:A,D923)+COUNTIF('June 2022'!A:A,D923)+COUNTIF('July 2022'!A:A,D923)+COUNTIF('Aug 2022'!A:A,D923)+COUNTIF('Sep 2022'!A:A,D923)+COUNTIF('Oct 2022'!A:A,D923)+COUNTIF('Dec 2022'!A:A,D923)</f>
        <v>1</v>
      </c>
      <c r="U923" t="str">
        <f>VLOOKUP(Q923,'Capital Lookup'!A:B,2,FALSE)</f>
        <v>No</v>
      </c>
      <c r="V923" s="2">
        <f>IFERROR(VLOOKUP(LEFT(F923,10),'Find Purchase Orders'!B:J,9,FALSE),"")</f>
        <v>44617</v>
      </c>
      <c r="W923" s="25" t="s">
        <v>7261</v>
      </c>
    </row>
    <row r="924" spans="1:23" hidden="1">
      <c r="A924" s="25" t="s">
        <v>7269</v>
      </c>
      <c r="B924" s="25" t="s">
        <v>8013</v>
      </c>
      <c r="C924" s="25" t="s">
        <v>7271</v>
      </c>
      <c r="D924" s="25" t="s">
        <v>1060</v>
      </c>
      <c r="E924" s="25" t="s">
        <v>7500</v>
      </c>
      <c r="F924" s="25" t="s">
        <v>9944</v>
      </c>
      <c r="G924" s="25" t="s">
        <v>9945</v>
      </c>
      <c r="H924" s="21">
        <v>2772.88</v>
      </c>
      <c r="I924" s="25" t="s">
        <v>7296</v>
      </c>
      <c r="J924" s="25" t="s">
        <v>7288</v>
      </c>
      <c r="K924" s="25" t="s">
        <v>7733</v>
      </c>
      <c r="L924" s="25" t="s">
        <v>7734</v>
      </c>
      <c r="M924" s="21">
        <v>2772.88</v>
      </c>
      <c r="N924" s="21">
        <v>2772.88</v>
      </c>
      <c r="O924" s="21">
        <v>0</v>
      </c>
      <c r="P924" s="21">
        <v>2772.88</v>
      </c>
      <c r="Q924" s="25" t="s">
        <v>9946</v>
      </c>
      <c r="R924" s="1" t="str">
        <f t="shared" si="15"/>
        <v>ST10168</v>
      </c>
      <c r="S924" t="str">
        <f>VLOOKUP(R924,Data!$C$2:$D$261,2,0)</f>
        <v>Westside</v>
      </c>
      <c r="T924">
        <f>COUNTIF('Feb 2022'!A:A,D924)+COUNTIF('Mar 2022'!A:A,D924)+COUNTIF('Apr 2022'!A:A,D924)+COUNTIF('May 2022'!A:A,D924)+COUNTIF('June 2022'!A:A,D924)+COUNTIF('July 2022'!A:A,D924)+COUNTIF('Aug 2022'!A:A,D924)+COUNTIF('Sep 2022'!A:A,D924)+COUNTIF('Oct 2022'!A:A,D924)+COUNTIF('Dec 2022'!A:A,D924)</f>
        <v>1</v>
      </c>
      <c r="U924" t="str">
        <f>VLOOKUP(Q924,'Capital Lookup'!A:B,2,FALSE)</f>
        <v>No</v>
      </c>
      <c r="V924" s="2">
        <f>IFERROR(VLOOKUP(LEFT(F924,10),'Find Purchase Orders'!B:J,9,FALSE),"")</f>
        <v>44617</v>
      </c>
      <c r="W924" s="25" t="s">
        <v>7261</v>
      </c>
    </row>
    <row r="925" spans="1:23" hidden="1">
      <c r="A925" s="25" t="s">
        <v>7261</v>
      </c>
      <c r="B925" s="25" t="s">
        <v>8108</v>
      </c>
      <c r="C925" s="25" t="s">
        <v>7264</v>
      </c>
      <c r="D925" s="25" t="s">
        <v>1379</v>
      </c>
      <c r="E925" s="25" t="s">
        <v>8110</v>
      </c>
      <c r="F925" s="25" t="s">
        <v>9947</v>
      </c>
      <c r="G925" s="25" t="s">
        <v>9948</v>
      </c>
      <c r="H925" s="21">
        <v>565</v>
      </c>
      <c r="I925" s="25" t="s">
        <v>7296</v>
      </c>
      <c r="J925" s="25" t="s">
        <v>7288</v>
      </c>
      <c r="K925" s="25" t="s">
        <v>7258</v>
      </c>
      <c r="L925" s="25" t="s">
        <v>7259</v>
      </c>
      <c r="M925" s="21">
        <v>565</v>
      </c>
      <c r="N925" s="21">
        <v>565</v>
      </c>
      <c r="O925" s="21">
        <v>0</v>
      </c>
      <c r="P925" s="21">
        <v>565</v>
      </c>
      <c r="Q925" s="25" t="s">
        <v>8113</v>
      </c>
      <c r="R925" s="1" t="str">
        <f t="shared" si="15"/>
        <v>ST10049</v>
      </c>
      <c r="S925" t="str">
        <f>VLOOKUP(R925,Data!$C$2:$D$261,2,0)</f>
        <v>Colonel By</v>
      </c>
      <c r="T925">
        <f>COUNTIF('Feb 2022'!A:A,D925)+COUNTIF('Mar 2022'!A:A,D925)+COUNTIF('Apr 2022'!A:A,D925)+COUNTIF('May 2022'!A:A,D925)+COUNTIF('June 2022'!A:A,D925)+COUNTIF('July 2022'!A:A,D925)+COUNTIF('Aug 2022'!A:A,D925)+COUNTIF('Sep 2022'!A:A,D925)+COUNTIF('Oct 2022'!A:A,D925)+COUNTIF('Dec 2022'!A:A,D925)</f>
        <v>1</v>
      </c>
      <c r="U925" t="str">
        <f>VLOOKUP(Q925,'Capital Lookup'!A:B,2,FALSE)</f>
        <v>No</v>
      </c>
      <c r="V925" s="2">
        <f>IFERROR(VLOOKUP(LEFT(F925,10),'Find Purchase Orders'!B:J,9,FALSE),"")</f>
        <v>44617</v>
      </c>
      <c r="W925" s="25" t="s">
        <v>7261</v>
      </c>
    </row>
    <row r="926" spans="1:23" hidden="1">
      <c r="A926" s="25" t="s">
        <v>7261</v>
      </c>
      <c r="B926" s="25" t="s">
        <v>8108</v>
      </c>
      <c r="C926" s="25" t="s">
        <v>7264</v>
      </c>
      <c r="D926" s="25" t="s">
        <v>1379</v>
      </c>
      <c r="E926" s="25" t="s">
        <v>8110</v>
      </c>
      <c r="F926" s="25" t="s">
        <v>9949</v>
      </c>
      <c r="G926" s="25" t="s">
        <v>9950</v>
      </c>
      <c r="H926" s="21">
        <v>259.89999999999998</v>
      </c>
      <c r="I926" s="25" t="s">
        <v>7296</v>
      </c>
      <c r="J926" s="25" t="s">
        <v>7288</v>
      </c>
      <c r="K926" s="25" t="s">
        <v>7258</v>
      </c>
      <c r="L926" s="25" t="s">
        <v>7259</v>
      </c>
      <c r="M926" s="21">
        <v>259.89999999999998</v>
      </c>
      <c r="N926" s="21">
        <v>259.89999999999998</v>
      </c>
      <c r="O926" s="21">
        <v>0</v>
      </c>
      <c r="P926" s="21">
        <v>259.89999999999998</v>
      </c>
      <c r="Q926" s="25" t="s">
        <v>8113</v>
      </c>
      <c r="R926" s="1" t="str">
        <f t="shared" si="15"/>
        <v>ST10049</v>
      </c>
      <c r="S926" t="str">
        <f>VLOOKUP(R926,Data!$C$2:$D$261,2,0)</f>
        <v>Colonel By</v>
      </c>
      <c r="T926">
        <f>COUNTIF('Feb 2022'!A:A,D926)+COUNTIF('Mar 2022'!A:A,D926)+COUNTIF('Apr 2022'!A:A,D926)+COUNTIF('May 2022'!A:A,D926)+COUNTIF('June 2022'!A:A,D926)+COUNTIF('July 2022'!A:A,D926)+COUNTIF('Aug 2022'!A:A,D926)+COUNTIF('Sep 2022'!A:A,D926)+COUNTIF('Oct 2022'!A:A,D926)+COUNTIF('Dec 2022'!A:A,D926)</f>
        <v>1</v>
      </c>
      <c r="U926" t="str">
        <f>VLOOKUP(Q926,'Capital Lookup'!A:B,2,FALSE)</f>
        <v>No</v>
      </c>
      <c r="V926" s="2">
        <f>IFERROR(VLOOKUP(LEFT(F926,10),'Find Purchase Orders'!B:J,9,FALSE),"")</f>
        <v>44617</v>
      </c>
      <c r="W926" s="25" t="s">
        <v>7261</v>
      </c>
    </row>
    <row r="927" spans="1:23" hidden="1">
      <c r="A927" s="25" t="s">
        <v>7261</v>
      </c>
      <c r="B927" s="25" t="s">
        <v>8108</v>
      </c>
      <c r="C927" s="25" t="s">
        <v>7264</v>
      </c>
      <c r="D927" s="25" t="s">
        <v>1379</v>
      </c>
      <c r="E927" s="25" t="s">
        <v>8110</v>
      </c>
      <c r="F927" s="25" t="s">
        <v>9951</v>
      </c>
      <c r="G927" s="25" t="s">
        <v>9952</v>
      </c>
      <c r="H927" s="21">
        <v>20450.95</v>
      </c>
      <c r="I927" s="25" t="s">
        <v>7296</v>
      </c>
      <c r="J927" s="25" t="s">
        <v>7288</v>
      </c>
      <c r="K927" s="25" t="s">
        <v>7262</v>
      </c>
      <c r="L927" s="25" t="s">
        <v>7259</v>
      </c>
      <c r="M927" s="21">
        <v>23830.78</v>
      </c>
      <c r="N927" s="21">
        <v>23830.78</v>
      </c>
      <c r="O927" s="21">
        <v>0</v>
      </c>
      <c r="P927" s="21">
        <v>23441.95</v>
      </c>
      <c r="Q927" s="25" t="s">
        <v>8113</v>
      </c>
      <c r="R927" s="1" t="str">
        <f t="shared" si="15"/>
        <v>ST10049</v>
      </c>
      <c r="S927" t="str">
        <f>VLOOKUP(R927,Data!$C$2:$D$261,2,0)</f>
        <v>Colonel By</v>
      </c>
      <c r="T927">
        <f>COUNTIF('Feb 2022'!A:A,D927)+COUNTIF('Mar 2022'!A:A,D927)+COUNTIF('Apr 2022'!A:A,D927)+COUNTIF('May 2022'!A:A,D927)+COUNTIF('June 2022'!A:A,D927)+COUNTIF('July 2022'!A:A,D927)+COUNTIF('Aug 2022'!A:A,D927)+COUNTIF('Sep 2022'!A:A,D927)+COUNTIF('Oct 2022'!A:A,D927)+COUNTIF('Dec 2022'!A:A,D927)</f>
        <v>1</v>
      </c>
      <c r="U927" t="str">
        <f>VLOOKUP(Q927,'Capital Lookup'!A:B,2,FALSE)</f>
        <v>No</v>
      </c>
      <c r="V927" s="2">
        <f>IFERROR(VLOOKUP(LEFT(F927,10),'Find Purchase Orders'!B:J,9,FALSE),"")</f>
        <v>44617</v>
      </c>
      <c r="W927" s="25" t="s">
        <v>7261</v>
      </c>
    </row>
    <row r="928" spans="1:23" hidden="1">
      <c r="A928" s="25" t="s">
        <v>7261</v>
      </c>
      <c r="B928" s="25" t="s">
        <v>8108</v>
      </c>
      <c r="C928" s="25" t="s">
        <v>7264</v>
      </c>
      <c r="D928" s="25" t="s">
        <v>1379</v>
      </c>
      <c r="E928" s="25" t="s">
        <v>8110</v>
      </c>
      <c r="F928" s="25" t="s">
        <v>9953</v>
      </c>
      <c r="G928" s="25" t="s">
        <v>9617</v>
      </c>
      <c r="H928" s="21">
        <v>1039.5999999999999</v>
      </c>
      <c r="I928" s="25" t="s">
        <v>7296</v>
      </c>
      <c r="J928" s="25" t="s">
        <v>7288</v>
      </c>
      <c r="K928" s="25" t="s">
        <v>7262</v>
      </c>
      <c r="L928" s="25" t="s">
        <v>7259</v>
      </c>
      <c r="M928" s="21">
        <v>1751.5</v>
      </c>
      <c r="N928" s="21">
        <v>1751.5</v>
      </c>
      <c r="O928" s="21">
        <v>0</v>
      </c>
      <c r="P928" s="21">
        <v>1669.6</v>
      </c>
      <c r="Q928" s="25" t="s">
        <v>8113</v>
      </c>
      <c r="R928" s="1" t="str">
        <f t="shared" si="15"/>
        <v>ST10049</v>
      </c>
      <c r="S928" t="str">
        <f>VLOOKUP(R928,Data!$C$2:$D$261,2,0)</f>
        <v>Colonel By</v>
      </c>
      <c r="T928">
        <f>COUNTIF('Feb 2022'!A:A,D928)+COUNTIF('Mar 2022'!A:A,D928)+COUNTIF('Apr 2022'!A:A,D928)+COUNTIF('May 2022'!A:A,D928)+COUNTIF('June 2022'!A:A,D928)+COUNTIF('July 2022'!A:A,D928)+COUNTIF('Aug 2022'!A:A,D928)+COUNTIF('Sep 2022'!A:A,D928)+COUNTIF('Oct 2022'!A:A,D928)+COUNTIF('Dec 2022'!A:A,D928)</f>
        <v>1</v>
      </c>
      <c r="U928" t="str">
        <f>VLOOKUP(Q928,'Capital Lookup'!A:B,2,FALSE)</f>
        <v>No</v>
      </c>
      <c r="V928" s="2">
        <f>IFERROR(VLOOKUP(LEFT(F928,10),'Find Purchase Orders'!B:J,9,FALSE),"")</f>
        <v>44617</v>
      </c>
      <c r="W928" s="25" t="s">
        <v>7261</v>
      </c>
    </row>
    <row r="929" spans="1:23" hidden="1">
      <c r="A929" s="25" t="s">
        <v>7252</v>
      </c>
      <c r="B929" s="25" t="s">
        <v>7506</v>
      </c>
      <c r="C929" s="25" t="s">
        <v>7254</v>
      </c>
      <c r="D929" s="25" t="s">
        <v>1380</v>
      </c>
      <c r="E929" s="25" t="s">
        <v>8553</v>
      </c>
      <c r="F929" s="25" t="s">
        <v>9954</v>
      </c>
      <c r="G929" s="25" t="s">
        <v>9955</v>
      </c>
      <c r="H929" s="21">
        <v>1606.86</v>
      </c>
      <c r="I929" s="25" t="s">
        <v>7296</v>
      </c>
      <c r="J929" s="25" t="s">
        <v>7288</v>
      </c>
      <c r="K929" s="25" t="s">
        <v>7262</v>
      </c>
      <c r="L929" s="25" t="s">
        <v>7259</v>
      </c>
      <c r="M929" s="21">
        <v>1606.86</v>
      </c>
      <c r="N929" s="21">
        <v>1606.86</v>
      </c>
      <c r="O929" s="21">
        <v>0</v>
      </c>
      <c r="P929" s="21">
        <v>1606.86</v>
      </c>
      <c r="Q929" s="25" t="s">
        <v>8556</v>
      </c>
      <c r="R929" s="1" t="str">
        <f t="shared" si="15"/>
        <v>ST10031</v>
      </c>
      <c r="S929" t="str">
        <f>VLOOKUP(R929,Data!$C$2:$D$261,2,0)</f>
        <v>Port Perry Villa</v>
      </c>
      <c r="T929">
        <f>COUNTIF('Feb 2022'!A:A,D929)+COUNTIF('Mar 2022'!A:A,D929)+COUNTIF('Apr 2022'!A:A,D929)+COUNTIF('May 2022'!A:A,D929)+COUNTIF('June 2022'!A:A,D929)+COUNTIF('July 2022'!A:A,D929)+COUNTIF('Aug 2022'!A:A,D929)+COUNTIF('Sep 2022'!A:A,D929)+COUNTIF('Oct 2022'!A:A,D929)+COUNTIF('Dec 2022'!A:A,D929)</f>
        <v>1</v>
      </c>
      <c r="U929" t="str">
        <f>VLOOKUP(Q929,'Capital Lookup'!A:B,2,FALSE)</f>
        <v>No</v>
      </c>
      <c r="V929" s="2">
        <f>IFERROR(VLOOKUP(LEFT(F929,10),'Find Purchase Orders'!B:J,9,FALSE),"")</f>
        <v>44617</v>
      </c>
      <c r="W929" s="25" t="s">
        <v>7261</v>
      </c>
    </row>
    <row r="930" spans="1:23" hidden="1">
      <c r="A930" s="25" t="s">
        <v>7252</v>
      </c>
      <c r="B930" s="25" t="s">
        <v>7506</v>
      </c>
      <c r="C930" s="25" t="s">
        <v>7254</v>
      </c>
      <c r="D930" s="25" t="s">
        <v>1380</v>
      </c>
      <c r="E930" s="25" t="s">
        <v>8553</v>
      </c>
      <c r="F930" s="25" t="s">
        <v>9956</v>
      </c>
      <c r="G930" s="25" t="s">
        <v>9957</v>
      </c>
      <c r="H930" s="21">
        <v>316.97000000000003</v>
      </c>
      <c r="I930" s="25" t="s">
        <v>7296</v>
      </c>
      <c r="J930" s="25" t="s">
        <v>7288</v>
      </c>
      <c r="K930" s="25" t="s">
        <v>7262</v>
      </c>
      <c r="L930" s="25" t="s">
        <v>7259</v>
      </c>
      <c r="M930" s="21">
        <v>316.97000000000003</v>
      </c>
      <c r="N930" s="21">
        <v>316.97000000000003</v>
      </c>
      <c r="O930" s="21">
        <v>0</v>
      </c>
      <c r="P930" s="21">
        <v>316.97000000000003</v>
      </c>
      <c r="Q930" s="25" t="s">
        <v>8556</v>
      </c>
      <c r="R930" s="1" t="str">
        <f t="shared" si="15"/>
        <v>ST10031</v>
      </c>
      <c r="S930" t="str">
        <f>VLOOKUP(R930,Data!$C$2:$D$261,2,0)</f>
        <v>Port Perry Villa</v>
      </c>
      <c r="T930">
        <f>COUNTIF('Feb 2022'!A:A,D930)+COUNTIF('Mar 2022'!A:A,D930)+COUNTIF('Apr 2022'!A:A,D930)+COUNTIF('May 2022'!A:A,D930)+COUNTIF('June 2022'!A:A,D930)+COUNTIF('July 2022'!A:A,D930)+COUNTIF('Aug 2022'!A:A,D930)+COUNTIF('Sep 2022'!A:A,D930)+COUNTIF('Oct 2022'!A:A,D930)+COUNTIF('Dec 2022'!A:A,D930)</f>
        <v>1</v>
      </c>
      <c r="U930" t="str">
        <f>VLOOKUP(Q930,'Capital Lookup'!A:B,2,FALSE)</f>
        <v>No</v>
      </c>
      <c r="V930" s="2">
        <f>IFERROR(VLOOKUP(LEFT(F930,10),'Find Purchase Orders'!B:J,9,FALSE),"")</f>
        <v>44617</v>
      </c>
      <c r="W930" s="25" t="s">
        <v>7261</v>
      </c>
    </row>
    <row r="931" spans="1:23" hidden="1">
      <c r="A931" s="25" t="s">
        <v>7252</v>
      </c>
      <c r="B931" s="25" t="s">
        <v>7506</v>
      </c>
      <c r="C931" s="25" t="s">
        <v>7254</v>
      </c>
      <c r="D931" s="25" t="s">
        <v>1381</v>
      </c>
      <c r="E931" s="25" t="s">
        <v>8553</v>
      </c>
      <c r="F931" s="25" t="s">
        <v>9958</v>
      </c>
      <c r="G931" s="25" t="s">
        <v>9959</v>
      </c>
      <c r="H931" s="21">
        <v>242.38</v>
      </c>
      <c r="I931" s="25" t="s">
        <v>7296</v>
      </c>
      <c r="J931" s="25" t="s">
        <v>7288</v>
      </c>
      <c r="K931" s="25" t="s">
        <v>7262</v>
      </c>
      <c r="L931" s="25" t="s">
        <v>7259</v>
      </c>
      <c r="M931" s="21">
        <v>242.38</v>
      </c>
      <c r="N931" s="21">
        <v>242.38</v>
      </c>
      <c r="O931" s="21">
        <v>0</v>
      </c>
      <c r="P931" s="21">
        <v>242.38</v>
      </c>
      <c r="Q931" s="25" t="s">
        <v>8556</v>
      </c>
      <c r="R931" s="1" t="str">
        <f t="shared" si="15"/>
        <v>ST10031</v>
      </c>
      <c r="S931" t="str">
        <f>VLOOKUP(R931,Data!$C$2:$D$261,2,0)</f>
        <v>Port Perry Villa</v>
      </c>
      <c r="T931">
        <f>COUNTIF('Feb 2022'!A:A,D931)+COUNTIF('Mar 2022'!A:A,D931)+COUNTIF('Apr 2022'!A:A,D931)+COUNTIF('May 2022'!A:A,D931)+COUNTIF('June 2022'!A:A,D931)+COUNTIF('July 2022'!A:A,D931)+COUNTIF('Aug 2022'!A:A,D931)+COUNTIF('Sep 2022'!A:A,D931)+COUNTIF('Oct 2022'!A:A,D931)+COUNTIF('Dec 2022'!A:A,D931)</f>
        <v>1</v>
      </c>
      <c r="U931" t="str">
        <f>VLOOKUP(Q931,'Capital Lookup'!A:B,2,FALSE)</f>
        <v>No</v>
      </c>
      <c r="V931" s="2">
        <f>IFERROR(VLOOKUP(LEFT(F931,10),'Find Purchase Orders'!B:J,9,FALSE),"")</f>
        <v>44617</v>
      </c>
      <c r="W931" s="25" t="s">
        <v>7261</v>
      </c>
    </row>
    <row r="932" spans="1:23" hidden="1">
      <c r="A932" s="25" t="s">
        <v>7252</v>
      </c>
      <c r="B932" s="25" t="s">
        <v>7506</v>
      </c>
      <c r="C932" s="25" t="s">
        <v>7254</v>
      </c>
      <c r="D932" s="25" t="s">
        <v>1381</v>
      </c>
      <c r="E932" s="25" t="s">
        <v>8553</v>
      </c>
      <c r="F932" s="25" t="s">
        <v>9960</v>
      </c>
      <c r="G932" s="25" t="s">
        <v>9961</v>
      </c>
      <c r="H932" s="21">
        <v>2695.56</v>
      </c>
      <c r="I932" s="25" t="s">
        <v>7296</v>
      </c>
      <c r="J932" s="25" t="s">
        <v>7288</v>
      </c>
      <c r="K932" s="25" t="s">
        <v>7262</v>
      </c>
      <c r="L932" s="25" t="s">
        <v>7259</v>
      </c>
      <c r="M932" s="21">
        <v>2695.56</v>
      </c>
      <c r="N932" s="21">
        <v>2695.56</v>
      </c>
      <c r="O932" s="21">
        <v>0</v>
      </c>
      <c r="P932" s="21">
        <v>2695.56</v>
      </c>
      <c r="Q932" s="25" t="s">
        <v>8556</v>
      </c>
      <c r="R932" s="1" t="str">
        <f t="shared" si="15"/>
        <v>ST10031</v>
      </c>
      <c r="S932" t="str">
        <f>VLOOKUP(R932,Data!$C$2:$D$261,2,0)</f>
        <v>Port Perry Villa</v>
      </c>
      <c r="T932">
        <f>COUNTIF('Feb 2022'!A:A,D932)+COUNTIF('Mar 2022'!A:A,D932)+COUNTIF('Apr 2022'!A:A,D932)+COUNTIF('May 2022'!A:A,D932)+COUNTIF('June 2022'!A:A,D932)+COUNTIF('July 2022'!A:A,D932)+COUNTIF('Aug 2022'!A:A,D932)+COUNTIF('Sep 2022'!A:A,D932)+COUNTIF('Oct 2022'!A:A,D932)+COUNTIF('Dec 2022'!A:A,D932)</f>
        <v>1</v>
      </c>
      <c r="U932" t="str">
        <f>VLOOKUP(Q932,'Capital Lookup'!A:B,2,FALSE)</f>
        <v>No</v>
      </c>
      <c r="V932" s="2">
        <f>IFERROR(VLOOKUP(LEFT(F932,10),'Find Purchase Orders'!B:J,9,FALSE),"")</f>
        <v>44617</v>
      </c>
      <c r="W932" s="25" t="s">
        <v>7261</v>
      </c>
    </row>
    <row r="933" spans="1:23" hidden="1">
      <c r="A933" s="25" t="s">
        <v>7261</v>
      </c>
      <c r="B933" s="25" t="s">
        <v>7314</v>
      </c>
      <c r="C933" s="25" t="s">
        <v>7264</v>
      </c>
      <c r="D933" s="25" t="s">
        <v>1643</v>
      </c>
      <c r="E933" s="25" t="s">
        <v>7316</v>
      </c>
      <c r="F933" s="25" t="s">
        <v>9962</v>
      </c>
      <c r="G933" s="25" t="s">
        <v>9963</v>
      </c>
      <c r="H933" s="21">
        <v>1034.25</v>
      </c>
      <c r="I933" s="25" t="s">
        <v>7296</v>
      </c>
      <c r="J933" s="25" t="s">
        <v>7288</v>
      </c>
      <c r="K933" s="25" t="s">
        <v>7258</v>
      </c>
      <c r="L933" s="25" t="s">
        <v>7259</v>
      </c>
      <c r="M933" s="21">
        <v>1034.25</v>
      </c>
      <c r="N933" s="21">
        <v>1034.25</v>
      </c>
      <c r="O933" s="21">
        <v>0</v>
      </c>
      <c r="P933" s="21">
        <v>1034.25</v>
      </c>
      <c r="Q933" s="25" t="s">
        <v>7319</v>
      </c>
      <c r="R933" s="1" t="str">
        <f t="shared" si="15"/>
        <v>ST10062</v>
      </c>
      <c r="S933" t="str">
        <f>VLOOKUP(R933,Data!$C$2:$D$261,2,0)</f>
        <v>Fleetwood Villa</v>
      </c>
      <c r="T933">
        <f>COUNTIF('Feb 2022'!A:A,D933)+COUNTIF('Mar 2022'!A:A,D933)+COUNTIF('Apr 2022'!A:A,D933)+COUNTIF('May 2022'!A:A,D933)+COUNTIF('June 2022'!A:A,D933)+COUNTIF('July 2022'!A:A,D933)+COUNTIF('Aug 2022'!A:A,D933)+COUNTIF('Sep 2022'!A:A,D933)+COUNTIF('Oct 2022'!A:A,D933)+COUNTIF('Dec 2022'!A:A,D933)</f>
        <v>1</v>
      </c>
      <c r="U933" t="str">
        <f>VLOOKUP(Q933,'Capital Lookup'!A:B,2,FALSE)</f>
        <v>No</v>
      </c>
      <c r="V933" s="2">
        <f>IFERROR(VLOOKUP(LEFT(F933,10),'Find Purchase Orders'!B:J,9,FALSE),"")</f>
        <v>44636</v>
      </c>
      <c r="W933" s="25" t="s">
        <v>7261</v>
      </c>
    </row>
    <row r="934" spans="1:23" hidden="1">
      <c r="A934" s="25" t="s">
        <v>7261</v>
      </c>
      <c r="B934" s="25" t="s">
        <v>7314</v>
      </c>
      <c r="C934" s="25" t="s">
        <v>7264</v>
      </c>
      <c r="D934" s="25" t="s">
        <v>1643</v>
      </c>
      <c r="E934" s="25" t="s">
        <v>7316</v>
      </c>
      <c r="F934" s="25" t="s">
        <v>9964</v>
      </c>
      <c r="G934" s="25" t="s">
        <v>7705</v>
      </c>
      <c r="H934" s="21">
        <v>3386.25</v>
      </c>
      <c r="I934" s="25" t="s">
        <v>7296</v>
      </c>
      <c r="J934" s="25" t="s">
        <v>7288</v>
      </c>
      <c r="K934" s="25" t="s">
        <v>7262</v>
      </c>
      <c r="L934" s="25" t="s">
        <v>7259</v>
      </c>
      <c r="M934" s="21">
        <v>3386.25</v>
      </c>
      <c r="N934" s="21">
        <v>3386.25</v>
      </c>
      <c r="O934" s="21">
        <v>0</v>
      </c>
      <c r="P934" s="21">
        <v>3386.25</v>
      </c>
      <c r="Q934" s="25" t="s">
        <v>7319</v>
      </c>
      <c r="R934" s="1" t="str">
        <f t="shared" si="15"/>
        <v>ST10062</v>
      </c>
      <c r="S934" t="str">
        <f>VLOOKUP(R934,Data!$C$2:$D$261,2,0)</f>
        <v>Fleetwood Villa</v>
      </c>
      <c r="T934">
        <f>COUNTIF('Feb 2022'!A:A,D934)+COUNTIF('Mar 2022'!A:A,D934)+COUNTIF('Apr 2022'!A:A,D934)+COUNTIF('May 2022'!A:A,D934)+COUNTIF('June 2022'!A:A,D934)+COUNTIF('July 2022'!A:A,D934)+COUNTIF('Aug 2022'!A:A,D934)+COUNTIF('Sep 2022'!A:A,D934)+COUNTIF('Oct 2022'!A:A,D934)+COUNTIF('Dec 2022'!A:A,D934)</f>
        <v>1</v>
      </c>
      <c r="U934" t="str">
        <f>VLOOKUP(Q934,'Capital Lookup'!A:B,2,FALSE)</f>
        <v>No</v>
      </c>
      <c r="V934" s="2">
        <f>IFERROR(VLOOKUP(LEFT(F934,10),'Find Purchase Orders'!B:J,9,FALSE),"")</f>
        <v>44636</v>
      </c>
      <c r="W934" s="25" t="s">
        <v>7261</v>
      </c>
    </row>
    <row r="935" spans="1:23" hidden="1">
      <c r="A935" s="25" t="s">
        <v>7261</v>
      </c>
      <c r="B935" s="25" t="s">
        <v>7314</v>
      </c>
      <c r="C935" s="25" t="s">
        <v>7264</v>
      </c>
      <c r="D935" s="25" t="s">
        <v>1643</v>
      </c>
      <c r="E935" s="25" t="s">
        <v>7316</v>
      </c>
      <c r="F935" s="25" t="s">
        <v>9965</v>
      </c>
      <c r="G935" s="25" t="s">
        <v>9966</v>
      </c>
      <c r="H935" s="21">
        <v>16093.46</v>
      </c>
      <c r="I935" s="25" t="s">
        <v>7296</v>
      </c>
      <c r="J935" s="25" t="s">
        <v>7288</v>
      </c>
      <c r="K935" s="25" t="s">
        <v>7262</v>
      </c>
      <c r="L935" s="25" t="s">
        <v>7259</v>
      </c>
      <c r="M935" s="21">
        <v>16093.46</v>
      </c>
      <c r="N935" s="21">
        <v>16093.46</v>
      </c>
      <c r="O935" s="21">
        <v>0</v>
      </c>
      <c r="P935" s="21">
        <v>16093.46</v>
      </c>
      <c r="Q935" s="25" t="s">
        <v>7319</v>
      </c>
      <c r="R935" s="1" t="str">
        <f t="shared" si="15"/>
        <v>ST10062</v>
      </c>
      <c r="S935" t="str">
        <f>VLOOKUP(R935,Data!$C$2:$D$261,2,0)</f>
        <v>Fleetwood Villa</v>
      </c>
      <c r="T935">
        <f>COUNTIF('Feb 2022'!A:A,D935)+COUNTIF('Mar 2022'!A:A,D935)+COUNTIF('Apr 2022'!A:A,D935)+COUNTIF('May 2022'!A:A,D935)+COUNTIF('June 2022'!A:A,D935)+COUNTIF('July 2022'!A:A,D935)+COUNTIF('Aug 2022'!A:A,D935)+COUNTIF('Sep 2022'!A:A,D935)+COUNTIF('Oct 2022'!A:A,D935)+COUNTIF('Dec 2022'!A:A,D935)</f>
        <v>1</v>
      </c>
      <c r="U935" t="str">
        <f>VLOOKUP(Q935,'Capital Lookup'!A:B,2,FALSE)</f>
        <v>No</v>
      </c>
      <c r="V935" s="2">
        <f>IFERROR(VLOOKUP(LEFT(F935,10),'Find Purchase Orders'!B:J,9,FALSE),"")</f>
        <v>44636</v>
      </c>
      <c r="W935" s="25" t="s">
        <v>7261</v>
      </c>
    </row>
    <row r="936" spans="1:23" hidden="1">
      <c r="A936" s="25" t="s">
        <v>8814</v>
      </c>
      <c r="B936" s="25" t="s">
        <v>9506</v>
      </c>
      <c r="C936" s="25" t="s">
        <v>8058</v>
      </c>
      <c r="D936" s="25" t="s">
        <v>1061</v>
      </c>
      <c r="E936" s="25" t="s">
        <v>8443</v>
      </c>
      <c r="F936" s="25" t="s">
        <v>9967</v>
      </c>
      <c r="G936" s="25" t="s">
        <v>9968</v>
      </c>
      <c r="H936" s="21">
        <v>14849.14</v>
      </c>
      <c r="I936" s="25" t="s">
        <v>7296</v>
      </c>
      <c r="J936" s="25" t="s">
        <v>7983</v>
      </c>
      <c r="K936" s="25" t="s">
        <v>8817</v>
      </c>
      <c r="L936" s="25" t="s">
        <v>8887</v>
      </c>
      <c r="M936" s="21">
        <v>14849.14</v>
      </c>
      <c r="N936" s="22">
        <v>0</v>
      </c>
      <c r="O936" s="21">
        <v>14849.14</v>
      </c>
      <c r="P936" s="21">
        <v>14849.14</v>
      </c>
      <c r="Q936" s="25" t="s">
        <v>9969</v>
      </c>
      <c r="R936" s="1" t="str">
        <f t="shared" si="15"/>
        <v>ST10208</v>
      </c>
      <c r="S936" t="str">
        <f>VLOOKUP(R936,Data!$C$2:$D$261,2,0)</f>
        <v>Royal City Manor</v>
      </c>
      <c r="T936">
        <f>COUNTIF('Feb 2022'!A:A,D936)+COUNTIF('Mar 2022'!A:A,D936)+COUNTIF('Apr 2022'!A:A,D936)+COUNTIF('May 2022'!A:A,D936)+COUNTIF('June 2022'!A:A,D936)+COUNTIF('July 2022'!A:A,D936)+COUNTIF('Aug 2022'!A:A,D936)+COUNTIF('Sep 2022'!A:A,D936)+COUNTIF('Oct 2022'!A:A,D936)+COUNTIF('Dec 2022'!A:A,D936)</f>
        <v>1</v>
      </c>
      <c r="U936" t="str">
        <f>VLOOKUP(Q936,'Capital Lookup'!A:B,2,FALSE)</f>
        <v>No</v>
      </c>
      <c r="V936" s="2">
        <f>IFERROR(VLOOKUP(LEFT(F936,10),'Find Purchase Orders'!B:J,9,FALSE),"")</f>
        <v>44616</v>
      </c>
      <c r="W936" s="25" t="s">
        <v>7261</v>
      </c>
    </row>
    <row r="937" spans="1:23" hidden="1">
      <c r="A937" s="25" t="s">
        <v>7261</v>
      </c>
      <c r="B937" s="25" t="s">
        <v>7781</v>
      </c>
      <c r="C937" s="25" t="s">
        <v>7264</v>
      </c>
      <c r="D937" s="25" t="s">
        <v>1062</v>
      </c>
      <c r="E937" s="25" t="s">
        <v>8443</v>
      </c>
      <c r="F937" s="25" t="s">
        <v>9970</v>
      </c>
      <c r="G937" s="25" t="s">
        <v>9971</v>
      </c>
      <c r="H937" s="21">
        <v>8137.5</v>
      </c>
      <c r="I937" s="25" t="s">
        <v>7296</v>
      </c>
      <c r="J937" s="25" t="s">
        <v>7288</v>
      </c>
      <c r="K937" s="25" t="s">
        <v>9972</v>
      </c>
      <c r="L937" s="25" t="s">
        <v>8086</v>
      </c>
      <c r="M937" s="21">
        <v>8137.5</v>
      </c>
      <c r="N937" s="21">
        <v>8662.5</v>
      </c>
      <c r="O937" s="21">
        <v>-525</v>
      </c>
      <c r="P937" s="21">
        <v>8137.5</v>
      </c>
      <c r="Q937" s="25" t="s">
        <v>9973</v>
      </c>
      <c r="R937" s="1" t="str">
        <f t="shared" si="15"/>
        <v>ST10060</v>
      </c>
      <c r="S937" t="str">
        <f>VLOOKUP(R937,Data!$C$2:$D$261,2,0)</f>
        <v>Whitecliff Retirement</v>
      </c>
      <c r="T937">
        <f>COUNTIF('Feb 2022'!A:A,D937)+COUNTIF('Mar 2022'!A:A,D937)+COUNTIF('Apr 2022'!A:A,D937)+COUNTIF('May 2022'!A:A,D937)+COUNTIF('June 2022'!A:A,D937)+COUNTIF('July 2022'!A:A,D937)+COUNTIF('Aug 2022'!A:A,D937)+COUNTIF('Sep 2022'!A:A,D937)+COUNTIF('Oct 2022'!A:A,D937)+COUNTIF('Dec 2022'!A:A,D937)</f>
        <v>1</v>
      </c>
      <c r="U937" t="str">
        <f>VLOOKUP(Q937,'Capital Lookup'!A:B,2,FALSE)</f>
        <v>No</v>
      </c>
      <c r="V937" s="2">
        <f>IFERROR(VLOOKUP(LEFT(F937,10),'Find Purchase Orders'!B:J,9,FALSE),"")</f>
        <v>44616</v>
      </c>
      <c r="W937" s="25" t="s">
        <v>7261</v>
      </c>
    </row>
    <row r="938" spans="1:23" hidden="1">
      <c r="A938" s="25" t="s">
        <v>7269</v>
      </c>
      <c r="B938" s="25" t="s">
        <v>9069</v>
      </c>
      <c r="C938" s="25" t="s">
        <v>7271</v>
      </c>
      <c r="D938" s="25" t="s">
        <v>1063</v>
      </c>
      <c r="E938" s="25" t="s">
        <v>8443</v>
      </c>
      <c r="F938" s="25" t="s">
        <v>9974</v>
      </c>
      <c r="G938" s="25" t="s">
        <v>9975</v>
      </c>
      <c r="H938" s="21">
        <v>159999</v>
      </c>
      <c r="I938" s="25" t="s">
        <v>7296</v>
      </c>
      <c r="J938" s="25" t="s">
        <v>7983</v>
      </c>
      <c r="K938" s="25" t="s">
        <v>7495</v>
      </c>
      <c r="L938" s="25" t="s">
        <v>8299</v>
      </c>
      <c r="M938" s="21">
        <v>159999</v>
      </c>
      <c r="N938" s="21">
        <v>63999.6</v>
      </c>
      <c r="O938" s="21">
        <v>95999.4</v>
      </c>
      <c r="P938" s="21">
        <v>68571</v>
      </c>
      <c r="Q938" s="25" t="s">
        <v>9976</v>
      </c>
      <c r="R938" s="1" t="str">
        <f t="shared" si="15"/>
        <v>ST10209</v>
      </c>
      <c r="S938" t="str">
        <f>VLOOKUP(R938,Data!$C$2:$D$261,2,0)</f>
        <v>Arbutus Care Centre</v>
      </c>
      <c r="T938">
        <f>COUNTIF('Feb 2022'!A:A,D938)+COUNTIF('Mar 2022'!A:A,D938)+COUNTIF('Apr 2022'!A:A,D938)+COUNTIF('May 2022'!A:A,D938)+COUNTIF('June 2022'!A:A,D938)+COUNTIF('July 2022'!A:A,D938)+COUNTIF('Aug 2022'!A:A,D938)+COUNTIF('Sep 2022'!A:A,D938)+COUNTIF('Oct 2022'!A:A,D938)+COUNTIF('Dec 2022'!A:A,D938)</f>
        <v>1</v>
      </c>
      <c r="U938" t="str">
        <f>VLOOKUP(Q938,'Capital Lookup'!A:B,2,FALSE)</f>
        <v>No</v>
      </c>
      <c r="V938" s="2">
        <f>IFERROR(VLOOKUP(LEFT(F938,10),'Find Purchase Orders'!B:J,9,FALSE),"")</f>
        <v>44623</v>
      </c>
      <c r="W938" s="25" t="s">
        <v>7261</v>
      </c>
    </row>
    <row r="939" spans="1:23" hidden="1">
      <c r="A939" s="25" t="s">
        <v>7261</v>
      </c>
      <c r="B939" s="25" t="s">
        <v>7600</v>
      </c>
      <c r="C939" s="25" t="s">
        <v>7282</v>
      </c>
      <c r="D939" s="25" t="s">
        <v>9977</v>
      </c>
      <c r="E939" s="25" t="s">
        <v>7602</v>
      </c>
      <c r="H939" s="21">
        <v>4424.91</v>
      </c>
      <c r="I939" s="25" t="s">
        <v>7257</v>
      </c>
      <c r="K939" s="25" t="s">
        <v>7262</v>
      </c>
      <c r="L939" s="25" t="s">
        <v>7259</v>
      </c>
      <c r="M939" s="22">
        <v>0</v>
      </c>
      <c r="N939" s="22">
        <v>0</v>
      </c>
      <c r="O939" s="21">
        <v>0</v>
      </c>
      <c r="P939" s="21">
        <v>509.06</v>
      </c>
      <c r="Q939" s="25" t="s">
        <v>7605</v>
      </c>
      <c r="R939" s="1" t="str">
        <f t="shared" si="15"/>
        <v>ST10034</v>
      </c>
      <c r="S939" t="str">
        <f>VLOOKUP(R939,Data!$C$2:$D$261,2,0)</f>
        <v>Bridlewood Manor</v>
      </c>
      <c r="T939">
        <f>COUNTIF('Feb 2022'!A:A,D939)+COUNTIF('Mar 2022'!A:A,D939)+COUNTIF('Apr 2022'!A:A,D939)+COUNTIF('May 2022'!A:A,D939)+COUNTIF('June 2022'!A:A,D939)+COUNTIF('July 2022'!A:A,D939)+COUNTIF('Aug 2022'!A:A,D939)+COUNTIF('Sep 2022'!A:A,D939)+COUNTIF('Oct 2022'!A:A,D939)+COUNTIF('Dec 2022'!A:A,D939)</f>
        <v>0</v>
      </c>
      <c r="U939" t="str">
        <f>VLOOKUP(Q939,'Capital Lookup'!A:B,2,FALSE)</f>
        <v>No</v>
      </c>
      <c r="V939" s="2" t="str">
        <f>IFERROR(VLOOKUP(LEFT(F939,10),'Find Purchase Orders'!B:J,9,FALSE),"")</f>
        <v/>
      </c>
      <c r="W939" s="25" t="s">
        <v>7261</v>
      </c>
    </row>
    <row r="940" spans="1:23" hidden="1">
      <c r="A940" s="25" t="s">
        <v>7261</v>
      </c>
      <c r="B940" s="25" t="s">
        <v>7417</v>
      </c>
      <c r="C940" s="25" t="s">
        <v>7282</v>
      </c>
      <c r="D940" s="25" t="s">
        <v>1463</v>
      </c>
      <c r="E940" s="25" t="s">
        <v>9816</v>
      </c>
      <c r="F940" s="25" t="s">
        <v>9978</v>
      </c>
      <c r="G940" s="25" t="s">
        <v>9979</v>
      </c>
      <c r="H940" s="21">
        <v>1979.25</v>
      </c>
      <c r="I940" s="25" t="s">
        <v>7296</v>
      </c>
      <c r="J940" s="25" t="s">
        <v>7288</v>
      </c>
      <c r="K940" s="25" t="s">
        <v>7646</v>
      </c>
      <c r="L940" s="25" t="s">
        <v>9819</v>
      </c>
      <c r="M940" s="21">
        <v>1979.25</v>
      </c>
      <c r="N940" s="21">
        <v>3441.7</v>
      </c>
      <c r="O940" s="21">
        <v>-1462.45</v>
      </c>
      <c r="P940" s="21">
        <v>3273.45</v>
      </c>
      <c r="Q940" s="25" t="s">
        <v>9879</v>
      </c>
      <c r="R940" s="1" t="str">
        <f t="shared" si="15"/>
        <v>ST10012</v>
      </c>
      <c r="S940" t="str">
        <f>VLOOKUP(R940,Data!$C$2:$D$261,2,0)</f>
        <v>Forest Hill Place</v>
      </c>
      <c r="T940">
        <f>COUNTIF('Feb 2022'!A:A,D940)+COUNTIF('Mar 2022'!A:A,D940)+COUNTIF('Apr 2022'!A:A,D940)+COUNTIF('May 2022'!A:A,D940)+COUNTIF('June 2022'!A:A,D940)+COUNTIF('July 2022'!A:A,D940)+COUNTIF('Aug 2022'!A:A,D940)+COUNTIF('Sep 2022'!A:A,D940)+COUNTIF('Oct 2022'!A:A,D940)+COUNTIF('Dec 2022'!A:A,D940)</f>
        <v>1</v>
      </c>
      <c r="U940" t="str">
        <f>VLOOKUP(Q940,'Capital Lookup'!A:B,2,FALSE)</f>
        <v>Yes</v>
      </c>
      <c r="V940" s="2">
        <f>IFERROR(VLOOKUP(LEFT(F940,10),'Find Purchase Orders'!B:J,9,FALSE),"")</f>
        <v>44629</v>
      </c>
      <c r="W940" s="25" t="s">
        <v>7261</v>
      </c>
    </row>
    <row r="941" spans="1:23" hidden="1">
      <c r="A941" s="25" t="s">
        <v>7261</v>
      </c>
      <c r="B941" s="25" t="s">
        <v>7863</v>
      </c>
      <c r="C941" s="25" t="s">
        <v>7282</v>
      </c>
      <c r="D941" s="25" t="s">
        <v>1462</v>
      </c>
      <c r="E941" s="25" t="s">
        <v>9816</v>
      </c>
      <c r="F941" s="25" t="s">
        <v>9980</v>
      </c>
      <c r="G941" s="25" t="s">
        <v>9979</v>
      </c>
      <c r="H941" s="21">
        <v>2864.55</v>
      </c>
      <c r="I941" s="25" t="s">
        <v>7296</v>
      </c>
      <c r="J941" s="25" t="s">
        <v>7288</v>
      </c>
      <c r="K941" s="25" t="s">
        <v>7646</v>
      </c>
      <c r="L941" s="25" t="s">
        <v>9819</v>
      </c>
      <c r="M941" s="21">
        <v>2864.55</v>
      </c>
      <c r="N941" s="21">
        <v>4469.47</v>
      </c>
      <c r="O941" s="21">
        <v>-1604.92</v>
      </c>
      <c r="P941" s="21">
        <v>4284.83</v>
      </c>
      <c r="Q941" s="25" t="s">
        <v>9885</v>
      </c>
      <c r="R941" s="1" t="str">
        <f t="shared" si="15"/>
        <v>ST10029</v>
      </c>
      <c r="S941" t="str">
        <f>VLOOKUP(R941,Data!$C$2:$D$261,2,0)</f>
        <v>Leaside</v>
      </c>
      <c r="T941">
        <f>COUNTIF('Feb 2022'!A:A,D941)+COUNTIF('Mar 2022'!A:A,D941)+COUNTIF('Apr 2022'!A:A,D941)+COUNTIF('May 2022'!A:A,D941)+COUNTIF('June 2022'!A:A,D941)+COUNTIF('July 2022'!A:A,D941)+COUNTIF('Aug 2022'!A:A,D941)+COUNTIF('Sep 2022'!A:A,D941)+COUNTIF('Oct 2022'!A:A,D941)+COUNTIF('Dec 2022'!A:A,D941)</f>
        <v>1</v>
      </c>
      <c r="U941" t="str">
        <f>VLOOKUP(Q941,'Capital Lookup'!A:B,2,FALSE)</f>
        <v>Yes</v>
      </c>
      <c r="V941" s="2">
        <f>IFERROR(VLOOKUP(LEFT(F941,10),'Find Purchase Orders'!B:J,9,FALSE),"")</f>
        <v>44630</v>
      </c>
      <c r="W941" s="25" t="s">
        <v>7261</v>
      </c>
    </row>
    <row r="942" spans="1:23" hidden="1">
      <c r="A942" s="25" t="s">
        <v>7261</v>
      </c>
      <c r="B942" s="25" t="s">
        <v>7472</v>
      </c>
      <c r="C942" s="25" t="s">
        <v>7264</v>
      </c>
      <c r="D942" s="25" t="s">
        <v>1382</v>
      </c>
      <c r="E942" s="25" t="s">
        <v>7474</v>
      </c>
      <c r="F942" s="25" t="s">
        <v>9981</v>
      </c>
      <c r="G942" s="25" t="s">
        <v>9982</v>
      </c>
      <c r="H942" s="21">
        <v>5201.0200000000004</v>
      </c>
      <c r="I942" s="25" t="s">
        <v>7287</v>
      </c>
      <c r="J942" s="25" t="s">
        <v>7288</v>
      </c>
      <c r="K942" s="25" t="s">
        <v>7262</v>
      </c>
      <c r="L942" s="25" t="s">
        <v>7259</v>
      </c>
      <c r="M942" s="21">
        <v>5201.0200000000004</v>
      </c>
      <c r="N942" s="22">
        <v>0</v>
      </c>
      <c r="O942" s="21">
        <v>5201.0200000000004</v>
      </c>
      <c r="P942" s="21">
        <v>247.67</v>
      </c>
      <c r="Q942" s="25" t="s">
        <v>7477</v>
      </c>
      <c r="R942" s="1" t="str">
        <f t="shared" si="15"/>
        <v>ST10074</v>
      </c>
      <c r="S942" t="str">
        <f>VLOOKUP(R942,Data!$C$2:$D$261,2,0)</f>
        <v>McKenzie Towne Retirement</v>
      </c>
      <c r="T942">
        <f>COUNTIF('Feb 2022'!A:A,D942)+COUNTIF('Mar 2022'!A:A,D942)+COUNTIF('Apr 2022'!A:A,D942)+COUNTIF('May 2022'!A:A,D942)+COUNTIF('June 2022'!A:A,D942)+COUNTIF('July 2022'!A:A,D942)+COUNTIF('Aug 2022'!A:A,D942)+COUNTIF('Sep 2022'!A:A,D942)+COUNTIF('Oct 2022'!A:A,D942)+COUNTIF('Dec 2022'!A:A,D942)</f>
        <v>1</v>
      </c>
      <c r="U942" t="str">
        <f>VLOOKUP(Q942,'Capital Lookup'!A:B,2,FALSE)</f>
        <v>No</v>
      </c>
      <c r="V942" s="2">
        <f>IFERROR(VLOOKUP(LEFT(F942,10),'Find Purchase Orders'!B:J,9,FALSE),"")</f>
        <v>44619</v>
      </c>
      <c r="W942" s="25" t="s">
        <v>7261</v>
      </c>
    </row>
    <row r="943" spans="1:23" hidden="1">
      <c r="A943" s="25" t="s">
        <v>7261</v>
      </c>
      <c r="B943" s="25" t="s">
        <v>8754</v>
      </c>
      <c r="C943" s="25" t="s">
        <v>7264</v>
      </c>
      <c r="D943" s="25" t="s">
        <v>1508</v>
      </c>
      <c r="E943" s="25" t="s">
        <v>8755</v>
      </c>
      <c r="F943" s="25" t="s">
        <v>9983</v>
      </c>
      <c r="G943" s="25" t="s">
        <v>9984</v>
      </c>
      <c r="H943" s="21">
        <v>555</v>
      </c>
      <c r="I943" s="25" t="s">
        <v>7296</v>
      </c>
      <c r="J943" s="25" t="s">
        <v>7288</v>
      </c>
      <c r="K943" s="25" t="s">
        <v>7258</v>
      </c>
      <c r="L943" s="25" t="s">
        <v>7259</v>
      </c>
      <c r="M943" s="21">
        <v>555</v>
      </c>
      <c r="N943" s="21">
        <v>555</v>
      </c>
      <c r="O943" s="21">
        <v>0</v>
      </c>
      <c r="P943" s="21">
        <v>555</v>
      </c>
      <c r="Q943" s="25" t="s">
        <v>8758</v>
      </c>
      <c r="R943" s="1" t="str">
        <f t="shared" si="15"/>
        <v>ST10078</v>
      </c>
      <c r="S943" t="str">
        <f>VLOOKUP(R943,Data!$C$2:$D$261,2,0)</f>
        <v>Marian Chateau</v>
      </c>
      <c r="T943">
        <f>COUNTIF('Feb 2022'!A:A,D943)+COUNTIF('Mar 2022'!A:A,D943)+COUNTIF('Apr 2022'!A:A,D943)+COUNTIF('May 2022'!A:A,D943)+COUNTIF('June 2022'!A:A,D943)+COUNTIF('July 2022'!A:A,D943)+COUNTIF('Aug 2022'!A:A,D943)+COUNTIF('Sep 2022'!A:A,D943)+COUNTIF('Oct 2022'!A:A,D943)+COUNTIF('Dec 2022'!A:A,D943)</f>
        <v>1</v>
      </c>
      <c r="U943" t="str">
        <f>VLOOKUP(Q943,'Capital Lookup'!A:B,2,FALSE)</f>
        <v>No</v>
      </c>
      <c r="V943" s="2">
        <f>IFERROR(VLOOKUP(LEFT(F943,10),'Find Purchase Orders'!B:J,9,FALSE),"")</f>
        <v>44623</v>
      </c>
      <c r="W943" s="25" t="s">
        <v>7261</v>
      </c>
    </row>
    <row r="944" spans="1:23" hidden="1">
      <c r="A944" s="25" t="s">
        <v>7261</v>
      </c>
      <c r="B944" s="25" t="s">
        <v>8754</v>
      </c>
      <c r="C944" s="25" t="s">
        <v>7264</v>
      </c>
      <c r="D944" s="25" t="s">
        <v>1508</v>
      </c>
      <c r="E944" s="25" t="s">
        <v>8755</v>
      </c>
      <c r="F944" s="25" t="s">
        <v>9985</v>
      </c>
      <c r="G944" s="25" t="s">
        <v>9986</v>
      </c>
      <c r="H944" s="21">
        <v>4859.8500000000004</v>
      </c>
      <c r="I944" s="25" t="s">
        <v>7296</v>
      </c>
      <c r="J944" s="25" t="s">
        <v>7288</v>
      </c>
      <c r="K944" s="25" t="s">
        <v>7262</v>
      </c>
      <c r="L944" s="25" t="s">
        <v>7259</v>
      </c>
      <c r="M944" s="21">
        <v>4859.8500000000004</v>
      </c>
      <c r="N944" s="21">
        <v>4859.8500000000004</v>
      </c>
      <c r="O944" s="21">
        <v>0</v>
      </c>
      <c r="P944" s="21">
        <v>4859.8500000000004</v>
      </c>
      <c r="Q944" s="25" t="s">
        <v>8758</v>
      </c>
      <c r="R944" s="1" t="str">
        <f t="shared" si="15"/>
        <v>ST10078</v>
      </c>
      <c r="S944" t="str">
        <f>VLOOKUP(R944,Data!$C$2:$D$261,2,0)</f>
        <v>Marian Chateau</v>
      </c>
      <c r="T944">
        <f>COUNTIF('Feb 2022'!A:A,D944)+COUNTIF('Mar 2022'!A:A,D944)+COUNTIF('Apr 2022'!A:A,D944)+COUNTIF('May 2022'!A:A,D944)+COUNTIF('June 2022'!A:A,D944)+COUNTIF('July 2022'!A:A,D944)+COUNTIF('Aug 2022'!A:A,D944)+COUNTIF('Sep 2022'!A:A,D944)+COUNTIF('Oct 2022'!A:A,D944)+COUNTIF('Dec 2022'!A:A,D944)</f>
        <v>1</v>
      </c>
      <c r="U944" t="str">
        <f>VLOOKUP(Q944,'Capital Lookup'!A:B,2,FALSE)</f>
        <v>No</v>
      </c>
      <c r="V944" s="2">
        <f>IFERROR(VLOOKUP(LEFT(F944,10),'Find Purchase Orders'!B:J,9,FALSE),"")</f>
        <v>44623</v>
      </c>
      <c r="W944" s="25" t="s">
        <v>7261</v>
      </c>
    </row>
    <row r="945" spans="1:23" hidden="1">
      <c r="A945" s="25" t="s">
        <v>7261</v>
      </c>
      <c r="B945" s="25" t="s">
        <v>8754</v>
      </c>
      <c r="C945" s="25" t="s">
        <v>7264</v>
      </c>
      <c r="D945" s="25" t="s">
        <v>1508</v>
      </c>
      <c r="E945" s="25" t="s">
        <v>8755</v>
      </c>
      <c r="F945" s="25" t="s">
        <v>9987</v>
      </c>
      <c r="G945" s="25" t="s">
        <v>9988</v>
      </c>
      <c r="H945" s="21">
        <v>326.26</v>
      </c>
      <c r="I945" s="25" t="s">
        <v>7296</v>
      </c>
      <c r="J945" s="25" t="s">
        <v>7288</v>
      </c>
      <c r="K945" s="25" t="s">
        <v>7262</v>
      </c>
      <c r="L945" s="25" t="s">
        <v>7259</v>
      </c>
      <c r="M945" s="21">
        <v>326.26</v>
      </c>
      <c r="N945" s="21">
        <v>326.26</v>
      </c>
      <c r="O945" s="21">
        <v>0</v>
      </c>
      <c r="P945" s="21">
        <v>326.26</v>
      </c>
      <c r="Q945" s="25" t="s">
        <v>8758</v>
      </c>
      <c r="R945" s="1" t="str">
        <f t="shared" si="15"/>
        <v>ST10078</v>
      </c>
      <c r="S945" t="str">
        <f>VLOOKUP(R945,Data!$C$2:$D$261,2,0)</f>
        <v>Marian Chateau</v>
      </c>
      <c r="T945">
        <f>COUNTIF('Feb 2022'!A:A,D945)+COUNTIF('Mar 2022'!A:A,D945)+COUNTIF('Apr 2022'!A:A,D945)+COUNTIF('May 2022'!A:A,D945)+COUNTIF('June 2022'!A:A,D945)+COUNTIF('July 2022'!A:A,D945)+COUNTIF('Aug 2022'!A:A,D945)+COUNTIF('Sep 2022'!A:A,D945)+COUNTIF('Oct 2022'!A:A,D945)+COUNTIF('Dec 2022'!A:A,D945)</f>
        <v>1</v>
      </c>
      <c r="U945" t="str">
        <f>VLOOKUP(Q945,'Capital Lookup'!A:B,2,FALSE)</f>
        <v>No</v>
      </c>
      <c r="V945" s="2">
        <f>IFERROR(VLOOKUP(LEFT(F945,10),'Find Purchase Orders'!B:J,9,FALSE),"")</f>
        <v>44623</v>
      </c>
      <c r="W945" s="25" t="s">
        <v>7261</v>
      </c>
    </row>
    <row r="946" spans="1:23" hidden="1">
      <c r="A946" s="25" t="s">
        <v>7261</v>
      </c>
      <c r="B946" s="25" t="s">
        <v>7781</v>
      </c>
      <c r="C946" s="25" t="s">
        <v>7264</v>
      </c>
      <c r="D946" s="25" t="s">
        <v>1065</v>
      </c>
      <c r="E946" s="25" t="s">
        <v>8443</v>
      </c>
      <c r="F946" s="25" t="s">
        <v>9989</v>
      </c>
      <c r="G946" s="25" t="s">
        <v>9990</v>
      </c>
      <c r="H946" s="21">
        <v>12517.28</v>
      </c>
      <c r="I946" s="25" t="s">
        <v>7296</v>
      </c>
      <c r="J946" s="25" t="s">
        <v>7288</v>
      </c>
      <c r="K946" s="25" t="s">
        <v>7733</v>
      </c>
      <c r="L946" s="25" t="s">
        <v>8052</v>
      </c>
      <c r="M946" s="21">
        <v>12517.28</v>
      </c>
      <c r="N946" s="21">
        <v>12517.28</v>
      </c>
      <c r="O946" s="21">
        <v>0</v>
      </c>
      <c r="P946" s="21">
        <v>12517.28</v>
      </c>
      <c r="Q946" s="25" t="s">
        <v>9991</v>
      </c>
      <c r="R946" s="1" t="str">
        <f t="shared" si="15"/>
        <v>ST10060</v>
      </c>
      <c r="S946" t="str">
        <f>VLOOKUP(R946,Data!$C$2:$D$261,2,0)</f>
        <v>Whitecliff Retirement</v>
      </c>
      <c r="T946">
        <f>COUNTIF('Feb 2022'!A:A,D946)+COUNTIF('Mar 2022'!A:A,D946)+COUNTIF('Apr 2022'!A:A,D946)+COUNTIF('May 2022'!A:A,D946)+COUNTIF('June 2022'!A:A,D946)+COUNTIF('July 2022'!A:A,D946)+COUNTIF('Aug 2022'!A:A,D946)+COUNTIF('Sep 2022'!A:A,D946)+COUNTIF('Oct 2022'!A:A,D946)+COUNTIF('Dec 2022'!A:A,D946)</f>
        <v>1</v>
      </c>
      <c r="U946" t="str">
        <f>VLOOKUP(Q946,'Capital Lookup'!A:B,2,FALSE)</f>
        <v>No</v>
      </c>
      <c r="V946" s="2">
        <f>IFERROR(VLOOKUP(LEFT(F946,10),'Find Purchase Orders'!B:J,9,FALSE),"")</f>
        <v>44617</v>
      </c>
      <c r="W946" s="25" t="s">
        <v>7261</v>
      </c>
    </row>
    <row r="947" spans="1:23" hidden="1">
      <c r="A947" s="25" t="s">
        <v>7261</v>
      </c>
      <c r="B947" s="25" t="s">
        <v>7781</v>
      </c>
      <c r="C947" s="25" t="s">
        <v>7264</v>
      </c>
      <c r="D947" s="25" t="s">
        <v>1073</v>
      </c>
      <c r="E947" s="25" t="s">
        <v>8443</v>
      </c>
      <c r="F947" s="25" t="s">
        <v>9992</v>
      </c>
      <c r="G947" s="25" t="s">
        <v>9993</v>
      </c>
      <c r="H947" s="21">
        <v>15723.75</v>
      </c>
      <c r="I947" s="25" t="s">
        <v>7296</v>
      </c>
      <c r="J947" s="25" t="s">
        <v>7288</v>
      </c>
      <c r="K947" s="25" t="s">
        <v>9972</v>
      </c>
      <c r="L947" s="25" t="s">
        <v>8086</v>
      </c>
      <c r="M947" s="21">
        <v>15723.75</v>
      </c>
      <c r="N947" s="21">
        <v>15723.75</v>
      </c>
      <c r="O947" s="21">
        <v>0</v>
      </c>
      <c r="P947" s="21">
        <v>15723.75</v>
      </c>
      <c r="Q947" s="25" t="s">
        <v>9994</v>
      </c>
      <c r="R947" s="1" t="str">
        <f t="shared" si="15"/>
        <v>ST10060</v>
      </c>
      <c r="S947" t="str">
        <f>VLOOKUP(R947,Data!$C$2:$D$261,2,0)</f>
        <v>Whitecliff Retirement</v>
      </c>
      <c r="T947">
        <f>COUNTIF('Feb 2022'!A:A,D947)+COUNTIF('Mar 2022'!A:A,D947)+COUNTIF('Apr 2022'!A:A,D947)+COUNTIF('May 2022'!A:A,D947)+COUNTIF('June 2022'!A:A,D947)+COUNTIF('July 2022'!A:A,D947)+COUNTIF('Aug 2022'!A:A,D947)+COUNTIF('Sep 2022'!A:A,D947)+COUNTIF('Oct 2022'!A:A,D947)+COUNTIF('Dec 2022'!A:A,D947)</f>
        <v>1</v>
      </c>
      <c r="U947" t="str">
        <f>VLOOKUP(Q947,'Capital Lookup'!A:B,2,FALSE)</f>
        <v>No</v>
      </c>
      <c r="V947" s="2">
        <f>IFERROR(VLOOKUP(LEFT(F947,10),'Find Purchase Orders'!B:J,9,FALSE),"")</f>
        <v>44622</v>
      </c>
      <c r="W947" s="25" t="s">
        <v>7261</v>
      </c>
    </row>
    <row r="948" spans="1:23" hidden="1">
      <c r="A948" s="25" t="s">
        <v>7261</v>
      </c>
      <c r="B948" s="25" t="s">
        <v>8754</v>
      </c>
      <c r="C948" s="25" t="s">
        <v>7264</v>
      </c>
      <c r="D948" s="25" t="s">
        <v>1510</v>
      </c>
      <c r="E948" s="25" t="s">
        <v>8755</v>
      </c>
      <c r="F948" s="25" t="s">
        <v>9995</v>
      </c>
      <c r="G948" s="25" t="s">
        <v>9996</v>
      </c>
      <c r="H948" s="21">
        <v>555</v>
      </c>
      <c r="I948" s="25" t="s">
        <v>7296</v>
      </c>
      <c r="J948" s="25" t="s">
        <v>7288</v>
      </c>
      <c r="K948" s="25" t="s">
        <v>7258</v>
      </c>
      <c r="L948" s="25" t="s">
        <v>7259</v>
      </c>
      <c r="M948" s="21">
        <v>555</v>
      </c>
      <c r="N948" s="21">
        <v>555</v>
      </c>
      <c r="O948" s="21">
        <v>0</v>
      </c>
      <c r="P948" s="21">
        <v>555</v>
      </c>
      <c r="Q948" s="25" t="s">
        <v>8758</v>
      </c>
      <c r="R948" s="1" t="str">
        <f t="shared" si="15"/>
        <v>ST10078</v>
      </c>
      <c r="S948" t="str">
        <f>VLOOKUP(R948,Data!$C$2:$D$261,2,0)</f>
        <v>Marian Chateau</v>
      </c>
      <c r="T948">
        <f>COUNTIF('Feb 2022'!A:A,D948)+COUNTIF('Mar 2022'!A:A,D948)+COUNTIF('Apr 2022'!A:A,D948)+COUNTIF('May 2022'!A:A,D948)+COUNTIF('June 2022'!A:A,D948)+COUNTIF('July 2022'!A:A,D948)+COUNTIF('Aug 2022'!A:A,D948)+COUNTIF('Sep 2022'!A:A,D948)+COUNTIF('Oct 2022'!A:A,D948)+COUNTIF('Dec 2022'!A:A,D948)</f>
        <v>1</v>
      </c>
      <c r="U948" t="str">
        <f>VLOOKUP(Q948,'Capital Lookup'!A:B,2,FALSE)</f>
        <v>No</v>
      </c>
      <c r="V948" s="2">
        <f>IFERROR(VLOOKUP(LEFT(F948,10),'Find Purchase Orders'!B:J,9,FALSE),"")</f>
        <v>44623</v>
      </c>
      <c r="W948" s="25" t="s">
        <v>7261</v>
      </c>
    </row>
    <row r="949" spans="1:23" hidden="1">
      <c r="A949" s="25" t="s">
        <v>7261</v>
      </c>
      <c r="B949" s="25" t="s">
        <v>8754</v>
      </c>
      <c r="C949" s="25" t="s">
        <v>7264</v>
      </c>
      <c r="D949" s="25" t="s">
        <v>1510</v>
      </c>
      <c r="E949" s="25" t="s">
        <v>8755</v>
      </c>
      <c r="F949" s="25" t="s">
        <v>9997</v>
      </c>
      <c r="G949" s="25" t="s">
        <v>9998</v>
      </c>
      <c r="H949" s="21">
        <v>5132.47</v>
      </c>
      <c r="I949" s="25" t="s">
        <v>7296</v>
      </c>
      <c r="J949" s="25" t="s">
        <v>7288</v>
      </c>
      <c r="K949" s="25" t="s">
        <v>7262</v>
      </c>
      <c r="L949" s="25" t="s">
        <v>7259</v>
      </c>
      <c r="M949" s="21">
        <v>5132.47</v>
      </c>
      <c r="N949" s="21">
        <v>5132.47</v>
      </c>
      <c r="O949" s="21">
        <v>0</v>
      </c>
      <c r="P949" s="21">
        <v>5132.47</v>
      </c>
      <c r="Q949" s="25" t="s">
        <v>8758</v>
      </c>
      <c r="R949" s="1" t="str">
        <f t="shared" si="15"/>
        <v>ST10078</v>
      </c>
      <c r="S949" t="str">
        <f>VLOOKUP(R949,Data!$C$2:$D$261,2,0)</f>
        <v>Marian Chateau</v>
      </c>
      <c r="T949">
        <f>COUNTIF('Feb 2022'!A:A,D949)+COUNTIF('Mar 2022'!A:A,D949)+COUNTIF('Apr 2022'!A:A,D949)+COUNTIF('May 2022'!A:A,D949)+COUNTIF('June 2022'!A:A,D949)+COUNTIF('July 2022'!A:A,D949)+COUNTIF('Aug 2022'!A:A,D949)+COUNTIF('Sep 2022'!A:A,D949)+COUNTIF('Oct 2022'!A:A,D949)+COUNTIF('Dec 2022'!A:A,D949)</f>
        <v>1</v>
      </c>
      <c r="U949" t="str">
        <f>VLOOKUP(Q949,'Capital Lookup'!A:B,2,FALSE)</f>
        <v>No</v>
      </c>
      <c r="V949" s="2">
        <f>IFERROR(VLOOKUP(LEFT(F949,10),'Find Purchase Orders'!B:J,9,FALSE),"")</f>
        <v>44623</v>
      </c>
      <c r="W949" s="25" t="s">
        <v>7261</v>
      </c>
    </row>
    <row r="950" spans="1:23" hidden="1">
      <c r="A950" s="25" t="s">
        <v>7261</v>
      </c>
      <c r="B950" s="25" t="s">
        <v>8754</v>
      </c>
      <c r="C950" s="25" t="s">
        <v>7264</v>
      </c>
      <c r="D950" s="25" t="s">
        <v>1510</v>
      </c>
      <c r="E950" s="25" t="s">
        <v>8755</v>
      </c>
      <c r="F950" s="25" t="s">
        <v>9999</v>
      </c>
      <c r="G950" s="25" t="s">
        <v>10000</v>
      </c>
      <c r="H950" s="21">
        <v>333.04</v>
      </c>
      <c r="I950" s="25" t="s">
        <v>7296</v>
      </c>
      <c r="J950" s="25" t="s">
        <v>7288</v>
      </c>
      <c r="K950" s="25" t="s">
        <v>7262</v>
      </c>
      <c r="L950" s="25" t="s">
        <v>7259</v>
      </c>
      <c r="M950" s="21">
        <v>333.04</v>
      </c>
      <c r="N950" s="21">
        <v>333.04</v>
      </c>
      <c r="O950" s="21">
        <v>0</v>
      </c>
      <c r="P950" s="21">
        <v>333.04</v>
      </c>
      <c r="Q950" s="25" t="s">
        <v>8758</v>
      </c>
      <c r="R950" s="1" t="str">
        <f t="shared" si="15"/>
        <v>ST10078</v>
      </c>
      <c r="S950" t="str">
        <f>VLOOKUP(R950,Data!$C$2:$D$261,2,0)</f>
        <v>Marian Chateau</v>
      </c>
      <c r="T950">
        <f>COUNTIF('Feb 2022'!A:A,D950)+COUNTIF('Mar 2022'!A:A,D950)+COUNTIF('Apr 2022'!A:A,D950)+COUNTIF('May 2022'!A:A,D950)+COUNTIF('June 2022'!A:A,D950)+COUNTIF('July 2022'!A:A,D950)+COUNTIF('Aug 2022'!A:A,D950)+COUNTIF('Sep 2022'!A:A,D950)+COUNTIF('Oct 2022'!A:A,D950)+COUNTIF('Dec 2022'!A:A,D950)</f>
        <v>1</v>
      </c>
      <c r="U950" t="str">
        <f>VLOOKUP(Q950,'Capital Lookup'!A:B,2,FALSE)</f>
        <v>No</v>
      </c>
      <c r="V950" s="2">
        <f>IFERROR(VLOOKUP(LEFT(F950,10),'Find Purchase Orders'!B:J,9,FALSE),"")</f>
        <v>44623</v>
      </c>
      <c r="W950" s="25" t="s">
        <v>7261</v>
      </c>
    </row>
    <row r="951" spans="1:23" hidden="1">
      <c r="A951" s="25" t="s">
        <v>7261</v>
      </c>
      <c r="B951" s="25" t="s">
        <v>8754</v>
      </c>
      <c r="C951" s="25" t="s">
        <v>7264</v>
      </c>
      <c r="D951" s="25" t="s">
        <v>1512</v>
      </c>
      <c r="E951" s="25" t="s">
        <v>8755</v>
      </c>
      <c r="F951" s="25" t="s">
        <v>10001</v>
      </c>
      <c r="G951" s="25" t="s">
        <v>10002</v>
      </c>
      <c r="H951" s="21">
        <v>932.4</v>
      </c>
      <c r="I951" s="25" t="s">
        <v>7296</v>
      </c>
      <c r="J951" s="25" t="s">
        <v>7288</v>
      </c>
      <c r="K951" s="25" t="s">
        <v>7258</v>
      </c>
      <c r="L951" s="25" t="s">
        <v>7259</v>
      </c>
      <c r="M951" s="21">
        <v>932.4</v>
      </c>
      <c r="N951" s="21">
        <v>932.4</v>
      </c>
      <c r="O951" s="21">
        <v>0</v>
      </c>
      <c r="P951" s="21">
        <v>932.4</v>
      </c>
      <c r="Q951" s="25" t="s">
        <v>8758</v>
      </c>
      <c r="R951" s="1" t="str">
        <f t="shared" si="15"/>
        <v>ST10078</v>
      </c>
      <c r="S951" t="str">
        <f>VLOOKUP(R951,Data!$C$2:$D$261,2,0)</f>
        <v>Marian Chateau</v>
      </c>
      <c r="T951">
        <f>COUNTIF('Feb 2022'!A:A,D951)+COUNTIF('Mar 2022'!A:A,D951)+COUNTIF('Apr 2022'!A:A,D951)+COUNTIF('May 2022'!A:A,D951)+COUNTIF('June 2022'!A:A,D951)+COUNTIF('July 2022'!A:A,D951)+COUNTIF('Aug 2022'!A:A,D951)+COUNTIF('Sep 2022'!A:A,D951)+COUNTIF('Oct 2022'!A:A,D951)+COUNTIF('Dec 2022'!A:A,D951)</f>
        <v>1</v>
      </c>
      <c r="U951" t="str">
        <f>VLOOKUP(Q951,'Capital Lookup'!A:B,2,FALSE)</f>
        <v>No</v>
      </c>
      <c r="V951" s="2">
        <f>IFERROR(VLOOKUP(LEFT(F951,10),'Find Purchase Orders'!B:J,9,FALSE),"")</f>
        <v>44623</v>
      </c>
      <c r="W951" s="25" t="s">
        <v>7261</v>
      </c>
    </row>
    <row r="952" spans="1:23" hidden="1">
      <c r="A952" s="25" t="s">
        <v>7261</v>
      </c>
      <c r="B952" s="25" t="s">
        <v>8754</v>
      </c>
      <c r="C952" s="25" t="s">
        <v>7264</v>
      </c>
      <c r="D952" s="25" t="s">
        <v>1512</v>
      </c>
      <c r="E952" s="25" t="s">
        <v>8755</v>
      </c>
      <c r="F952" s="25" t="s">
        <v>10003</v>
      </c>
      <c r="G952" s="25" t="s">
        <v>10004</v>
      </c>
      <c r="H952" s="21">
        <v>4893.17</v>
      </c>
      <c r="I952" s="25" t="s">
        <v>7296</v>
      </c>
      <c r="J952" s="25" t="s">
        <v>7288</v>
      </c>
      <c r="K952" s="25" t="s">
        <v>7262</v>
      </c>
      <c r="L952" s="25" t="s">
        <v>7259</v>
      </c>
      <c r="M952" s="21">
        <v>4893.17</v>
      </c>
      <c r="N952" s="21">
        <v>4893.17</v>
      </c>
      <c r="O952" s="21">
        <v>0</v>
      </c>
      <c r="P952" s="21">
        <v>4893.17</v>
      </c>
      <c r="Q952" s="25" t="s">
        <v>8758</v>
      </c>
      <c r="R952" s="1" t="str">
        <f t="shared" si="15"/>
        <v>ST10078</v>
      </c>
      <c r="S952" t="str">
        <f>VLOOKUP(R952,Data!$C$2:$D$261,2,0)</f>
        <v>Marian Chateau</v>
      </c>
      <c r="T952">
        <f>COUNTIF('Feb 2022'!A:A,D952)+COUNTIF('Mar 2022'!A:A,D952)+COUNTIF('Apr 2022'!A:A,D952)+COUNTIF('May 2022'!A:A,D952)+COUNTIF('June 2022'!A:A,D952)+COUNTIF('July 2022'!A:A,D952)+COUNTIF('Aug 2022'!A:A,D952)+COUNTIF('Sep 2022'!A:A,D952)+COUNTIF('Oct 2022'!A:A,D952)+COUNTIF('Dec 2022'!A:A,D952)</f>
        <v>1</v>
      </c>
      <c r="U952" t="str">
        <f>VLOOKUP(Q952,'Capital Lookup'!A:B,2,FALSE)</f>
        <v>No</v>
      </c>
      <c r="V952" s="2">
        <f>IFERROR(VLOOKUP(LEFT(F952,10),'Find Purchase Orders'!B:J,9,FALSE),"")</f>
        <v>44623</v>
      </c>
      <c r="W952" s="25" t="s">
        <v>7261</v>
      </c>
    </row>
    <row r="953" spans="1:23" hidden="1">
      <c r="A953" s="25" t="s">
        <v>7261</v>
      </c>
      <c r="B953" s="25" t="s">
        <v>8754</v>
      </c>
      <c r="C953" s="25" t="s">
        <v>7264</v>
      </c>
      <c r="D953" s="25" t="s">
        <v>1512</v>
      </c>
      <c r="E953" s="25" t="s">
        <v>8755</v>
      </c>
      <c r="F953" s="25" t="s">
        <v>10005</v>
      </c>
      <c r="G953" s="25" t="s">
        <v>7334</v>
      </c>
      <c r="H953" s="21">
        <v>111</v>
      </c>
      <c r="I953" s="25" t="s">
        <v>7296</v>
      </c>
      <c r="J953" s="25" t="s">
        <v>7288</v>
      </c>
      <c r="K953" s="25" t="s">
        <v>7262</v>
      </c>
      <c r="L953" s="25" t="s">
        <v>7259</v>
      </c>
      <c r="M953" s="21">
        <v>111</v>
      </c>
      <c r="N953" s="21">
        <v>111</v>
      </c>
      <c r="O953" s="21">
        <v>0</v>
      </c>
      <c r="P953" s="21">
        <v>111</v>
      </c>
      <c r="Q953" s="25" t="s">
        <v>8758</v>
      </c>
      <c r="R953" s="1" t="str">
        <f t="shared" si="15"/>
        <v>ST10078</v>
      </c>
      <c r="S953" t="str">
        <f>VLOOKUP(R953,Data!$C$2:$D$261,2,0)</f>
        <v>Marian Chateau</v>
      </c>
      <c r="T953">
        <f>COUNTIF('Feb 2022'!A:A,D953)+COUNTIF('Mar 2022'!A:A,D953)+COUNTIF('Apr 2022'!A:A,D953)+COUNTIF('May 2022'!A:A,D953)+COUNTIF('June 2022'!A:A,D953)+COUNTIF('July 2022'!A:A,D953)+COUNTIF('Aug 2022'!A:A,D953)+COUNTIF('Sep 2022'!A:A,D953)+COUNTIF('Oct 2022'!A:A,D953)+COUNTIF('Dec 2022'!A:A,D953)</f>
        <v>1</v>
      </c>
      <c r="U953" t="str">
        <f>VLOOKUP(Q953,'Capital Lookup'!A:B,2,FALSE)</f>
        <v>No</v>
      </c>
      <c r="V953" s="2">
        <f>IFERROR(VLOOKUP(LEFT(F953,10),'Find Purchase Orders'!B:J,9,FALSE),"")</f>
        <v>44623</v>
      </c>
      <c r="W953" s="25" t="s">
        <v>7261</v>
      </c>
    </row>
    <row r="954" spans="1:23" hidden="1">
      <c r="A954" s="25" t="s">
        <v>7261</v>
      </c>
      <c r="B954" s="25" t="s">
        <v>9026</v>
      </c>
      <c r="C954" s="25" t="s">
        <v>7264</v>
      </c>
      <c r="D954" s="25" t="s">
        <v>1066</v>
      </c>
      <c r="E954" s="25" t="s">
        <v>7273</v>
      </c>
      <c r="F954" s="25" t="s">
        <v>10006</v>
      </c>
      <c r="G954" s="25" t="s">
        <v>10007</v>
      </c>
      <c r="H954" s="21">
        <v>6036.45</v>
      </c>
      <c r="I954" s="25" t="s">
        <v>7296</v>
      </c>
      <c r="J954" s="25" t="s">
        <v>7288</v>
      </c>
      <c r="K954" s="25" t="s">
        <v>9766</v>
      </c>
      <c r="L954" s="25" t="s">
        <v>9897</v>
      </c>
      <c r="M954" s="21">
        <v>6036.45</v>
      </c>
      <c r="N954" s="22">
        <v>0</v>
      </c>
      <c r="O954" s="21">
        <v>6036.45</v>
      </c>
      <c r="P954" s="21">
        <v>6036.45</v>
      </c>
      <c r="Q954" s="25" t="s">
        <v>10008</v>
      </c>
      <c r="R954" s="1" t="str">
        <f t="shared" si="15"/>
        <v>ST10073</v>
      </c>
      <c r="S954" t="str">
        <f>VLOOKUP(R954,Data!$C$2:$D$261,2,0)</f>
        <v>The Churchill</v>
      </c>
      <c r="T954">
        <f>COUNTIF('Feb 2022'!A:A,D954)+COUNTIF('Mar 2022'!A:A,D954)+COUNTIF('Apr 2022'!A:A,D954)+COUNTIF('May 2022'!A:A,D954)+COUNTIF('June 2022'!A:A,D954)+COUNTIF('July 2022'!A:A,D954)+COUNTIF('Aug 2022'!A:A,D954)+COUNTIF('Sep 2022'!A:A,D954)+COUNTIF('Oct 2022'!A:A,D954)+COUNTIF('Dec 2022'!A:A,D954)</f>
        <v>1</v>
      </c>
      <c r="U954" t="str">
        <f>VLOOKUP(Q954,'Capital Lookup'!A:B,2,FALSE)</f>
        <v>No</v>
      </c>
      <c r="V954" s="2">
        <f>IFERROR(VLOOKUP(LEFT(F954,10),'Find Purchase Orders'!B:J,9,FALSE),"")</f>
        <v>44620</v>
      </c>
      <c r="W954" s="25" t="s">
        <v>7261</v>
      </c>
    </row>
    <row r="955" spans="1:23" hidden="1">
      <c r="A955" s="25" t="s">
        <v>7261</v>
      </c>
      <c r="B955" s="25" t="s">
        <v>8754</v>
      </c>
      <c r="C955" s="25" t="s">
        <v>7264</v>
      </c>
      <c r="D955" s="25" t="s">
        <v>1383</v>
      </c>
      <c r="E955" s="25" t="s">
        <v>8755</v>
      </c>
      <c r="F955" s="25" t="s">
        <v>10009</v>
      </c>
      <c r="G955" s="25" t="s">
        <v>10010</v>
      </c>
      <c r="H955" s="21">
        <v>932.4</v>
      </c>
      <c r="I955" s="25" t="s">
        <v>7296</v>
      </c>
      <c r="J955" s="25" t="s">
        <v>7288</v>
      </c>
      <c r="K955" s="25" t="s">
        <v>7258</v>
      </c>
      <c r="L955" s="25" t="s">
        <v>7259</v>
      </c>
      <c r="M955" s="21">
        <v>932.4</v>
      </c>
      <c r="N955" s="21">
        <v>932.4</v>
      </c>
      <c r="O955" s="21">
        <v>0</v>
      </c>
      <c r="P955" s="21">
        <v>932.4</v>
      </c>
      <c r="Q955" s="25" t="s">
        <v>8758</v>
      </c>
      <c r="R955" s="1" t="str">
        <f t="shared" si="15"/>
        <v>ST10078</v>
      </c>
      <c r="S955" t="str">
        <f>VLOOKUP(R955,Data!$C$2:$D$261,2,0)</f>
        <v>Marian Chateau</v>
      </c>
      <c r="T955">
        <f>COUNTIF('Feb 2022'!A:A,D955)+COUNTIF('Mar 2022'!A:A,D955)+COUNTIF('Apr 2022'!A:A,D955)+COUNTIF('May 2022'!A:A,D955)+COUNTIF('June 2022'!A:A,D955)+COUNTIF('July 2022'!A:A,D955)+COUNTIF('Aug 2022'!A:A,D955)+COUNTIF('Sep 2022'!A:A,D955)+COUNTIF('Oct 2022'!A:A,D955)+COUNTIF('Dec 2022'!A:A,D955)</f>
        <v>1</v>
      </c>
      <c r="U955" t="str">
        <f>VLOOKUP(Q955,'Capital Lookup'!A:B,2,FALSE)</f>
        <v>No</v>
      </c>
      <c r="V955" s="2">
        <f>IFERROR(VLOOKUP(LEFT(F955,10),'Find Purchase Orders'!B:J,9,FALSE),"")</f>
        <v>44620</v>
      </c>
      <c r="W955" s="25" t="s">
        <v>7261</v>
      </c>
    </row>
    <row r="956" spans="1:23" hidden="1">
      <c r="A956" s="25" t="s">
        <v>7261</v>
      </c>
      <c r="B956" s="25" t="s">
        <v>8754</v>
      </c>
      <c r="C956" s="25" t="s">
        <v>7264</v>
      </c>
      <c r="D956" s="25" t="s">
        <v>1383</v>
      </c>
      <c r="E956" s="25" t="s">
        <v>8755</v>
      </c>
      <c r="F956" s="25" t="s">
        <v>10011</v>
      </c>
      <c r="G956" s="25" t="s">
        <v>10012</v>
      </c>
      <c r="H956" s="21">
        <v>12198.75</v>
      </c>
      <c r="I956" s="25" t="s">
        <v>7296</v>
      </c>
      <c r="J956" s="25" t="s">
        <v>7288</v>
      </c>
      <c r="K956" s="25" t="s">
        <v>7262</v>
      </c>
      <c r="L956" s="25" t="s">
        <v>7259</v>
      </c>
      <c r="M956" s="21">
        <v>12198.75</v>
      </c>
      <c r="N956" s="21">
        <v>12198.74</v>
      </c>
      <c r="O956" s="21">
        <v>0.01</v>
      </c>
      <c r="P956" s="21">
        <v>12198.75</v>
      </c>
      <c r="Q956" s="25" t="s">
        <v>8758</v>
      </c>
      <c r="R956" s="1" t="str">
        <f t="shared" si="15"/>
        <v>ST10078</v>
      </c>
      <c r="S956" t="str">
        <f>VLOOKUP(R956,Data!$C$2:$D$261,2,0)</f>
        <v>Marian Chateau</v>
      </c>
      <c r="T956">
        <f>COUNTIF('Feb 2022'!A:A,D956)+COUNTIF('Mar 2022'!A:A,D956)+COUNTIF('Apr 2022'!A:A,D956)+COUNTIF('May 2022'!A:A,D956)+COUNTIF('June 2022'!A:A,D956)+COUNTIF('July 2022'!A:A,D956)+COUNTIF('Aug 2022'!A:A,D956)+COUNTIF('Sep 2022'!A:A,D956)+COUNTIF('Oct 2022'!A:A,D956)+COUNTIF('Dec 2022'!A:A,D956)</f>
        <v>1</v>
      </c>
      <c r="U956" t="str">
        <f>VLOOKUP(Q956,'Capital Lookup'!A:B,2,FALSE)</f>
        <v>No</v>
      </c>
      <c r="V956" s="2">
        <f>IFERROR(VLOOKUP(LEFT(F956,10),'Find Purchase Orders'!B:J,9,FALSE),"")</f>
        <v>44620</v>
      </c>
      <c r="W956" s="25" t="s">
        <v>7261</v>
      </c>
    </row>
    <row r="957" spans="1:23" hidden="1">
      <c r="A957" s="25" t="s">
        <v>7261</v>
      </c>
      <c r="B957" s="25" t="s">
        <v>8754</v>
      </c>
      <c r="C957" s="25" t="s">
        <v>7264</v>
      </c>
      <c r="D957" s="25" t="s">
        <v>1383</v>
      </c>
      <c r="E957" s="25" t="s">
        <v>8755</v>
      </c>
      <c r="F957" s="25" t="s">
        <v>10013</v>
      </c>
      <c r="G957" s="25" t="s">
        <v>10014</v>
      </c>
      <c r="H957" s="21">
        <v>619.38</v>
      </c>
      <c r="I957" s="25" t="s">
        <v>7296</v>
      </c>
      <c r="J957" s="25" t="s">
        <v>7288</v>
      </c>
      <c r="K957" s="25" t="s">
        <v>7262</v>
      </c>
      <c r="L957" s="25" t="s">
        <v>7259</v>
      </c>
      <c r="M957" s="21">
        <v>619.38</v>
      </c>
      <c r="N957" s="21">
        <v>619.38</v>
      </c>
      <c r="O957" s="21">
        <v>0</v>
      </c>
      <c r="P957" s="21">
        <v>619.38</v>
      </c>
      <c r="Q957" s="25" t="s">
        <v>8758</v>
      </c>
      <c r="R957" s="1" t="str">
        <f t="shared" si="15"/>
        <v>ST10078</v>
      </c>
      <c r="S957" t="str">
        <f>VLOOKUP(R957,Data!$C$2:$D$261,2,0)</f>
        <v>Marian Chateau</v>
      </c>
      <c r="T957">
        <f>COUNTIF('Feb 2022'!A:A,D957)+COUNTIF('Mar 2022'!A:A,D957)+COUNTIF('Apr 2022'!A:A,D957)+COUNTIF('May 2022'!A:A,D957)+COUNTIF('June 2022'!A:A,D957)+COUNTIF('July 2022'!A:A,D957)+COUNTIF('Aug 2022'!A:A,D957)+COUNTIF('Sep 2022'!A:A,D957)+COUNTIF('Oct 2022'!A:A,D957)+COUNTIF('Dec 2022'!A:A,D957)</f>
        <v>1</v>
      </c>
      <c r="U957" t="str">
        <f>VLOOKUP(Q957,'Capital Lookup'!A:B,2,FALSE)</f>
        <v>No</v>
      </c>
      <c r="V957" s="2">
        <f>IFERROR(VLOOKUP(LEFT(F957,10),'Find Purchase Orders'!B:J,9,FALSE),"")</f>
        <v>44620</v>
      </c>
      <c r="W957" s="25" t="s">
        <v>7261</v>
      </c>
    </row>
    <row r="958" spans="1:23" hidden="1">
      <c r="A958" s="25" t="s">
        <v>7269</v>
      </c>
      <c r="B958" s="25" t="s">
        <v>9891</v>
      </c>
      <c r="C958" s="25"/>
      <c r="D958" s="25" t="s">
        <v>1067</v>
      </c>
      <c r="E958" s="25" t="s">
        <v>7273</v>
      </c>
      <c r="F958" s="25" t="s">
        <v>10015</v>
      </c>
      <c r="G958" s="25" t="s">
        <v>10016</v>
      </c>
      <c r="H958" s="21">
        <v>5019</v>
      </c>
      <c r="I958" s="25" t="s">
        <v>7296</v>
      </c>
      <c r="J958" s="25" t="s">
        <v>7288</v>
      </c>
      <c r="K958" s="25" t="s">
        <v>7579</v>
      </c>
      <c r="L958" s="25" t="s">
        <v>7580</v>
      </c>
      <c r="M958" s="21">
        <v>5019</v>
      </c>
      <c r="N958" s="21">
        <v>5019</v>
      </c>
      <c r="O958" s="21">
        <v>0</v>
      </c>
      <c r="P958" s="21">
        <v>5019</v>
      </c>
      <c r="Q958" s="25" t="s">
        <v>10017</v>
      </c>
      <c r="R958" s="1" t="str">
        <f t="shared" si="15"/>
        <v>ST10339</v>
      </c>
      <c r="S958" t="str">
        <f>VLOOKUP(R958,Data!$C$2:$D$261,2,0)</f>
        <v>Our Parents Home</v>
      </c>
      <c r="T958">
        <f>COUNTIF('Feb 2022'!A:A,D958)+COUNTIF('Mar 2022'!A:A,D958)+COUNTIF('Apr 2022'!A:A,D958)+COUNTIF('May 2022'!A:A,D958)+COUNTIF('June 2022'!A:A,D958)+COUNTIF('July 2022'!A:A,D958)+COUNTIF('Aug 2022'!A:A,D958)+COUNTIF('Sep 2022'!A:A,D958)+COUNTIF('Oct 2022'!A:A,D958)+COUNTIF('Dec 2022'!A:A,D958)</f>
        <v>1</v>
      </c>
      <c r="U958" t="str">
        <f>VLOOKUP(Q958,'Capital Lookup'!A:B,2,FALSE)</f>
        <v>No</v>
      </c>
      <c r="V958" s="2">
        <f>IFERROR(VLOOKUP(LEFT(F958,10),'Find Purchase Orders'!B:J,9,FALSE),"")</f>
        <v>44619</v>
      </c>
      <c r="W958" s="25" t="s">
        <v>7261</v>
      </c>
    </row>
    <row r="959" spans="1:23" hidden="1">
      <c r="A959" s="25" t="s">
        <v>7425</v>
      </c>
      <c r="B959" s="25" t="s">
        <v>7956</v>
      </c>
      <c r="C959" s="25" t="s">
        <v>7271</v>
      </c>
      <c r="D959" s="25" t="s">
        <v>1384</v>
      </c>
      <c r="E959" s="25" t="s">
        <v>10018</v>
      </c>
      <c r="F959" s="25" t="s">
        <v>10019</v>
      </c>
      <c r="G959" s="25" t="s">
        <v>10020</v>
      </c>
      <c r="H959" s="21">
        <v>3432.59</v>
      </c>
      <c r="I959" s="25" t="s">
        <v>7296</v>
      </c>
      <c r="J959" s="25" t="s">
        <v>7288</v>
      </c>
      <c r="K959" s="25" t="s">
        <v>7262</v>
      </c>
      <c r="L959" s="25" t="s">
        <v>7259</v>
      </c>
      <c r="M959" s="21">
        <v>3432.59</v>
      </c>
      <c r="N959" s="21">
        <v>3432.59</v>
      </c>
      <c r="O959" s="21">
        <v>0</v>
      </c>
      <c r="P959" s="21">
        <v>3432.59</v>
      </c>
      <c r="Q959" s="25" t="s">
        <v>10021</v>
      </c>
      <c r="R959" s="1" t="str">
        <f t="shared" si="15"/>
        <v>ST10184</v>
      </c>
      <c r="S959" t="str">
        <f>VLOOKUP(R959,Data!$C$2:$D$261,2,0)</f>
        <v>Riverbend Place</v>
      </c>
      <c r="T959">
        <f>COUNTIF('Feb 2022'!A:A,D959)+COUNTIF('Mar 2022'!A:A,D959)+COUNTIF('Apr 2022'!A:A,D959)+COUNTIF('May 2022'!A:A,D959)+COUNTIF('June 2022'!A:A,D959)+COUNTIF('July 2022'!A:A,D959)+COUNTIF('Aug 2022'!A:A,D959)+COUNTIF('Sep 2022'!A:A,D959)+COUNTIF('Oct 2022'!A:A,D959)+COUNTIF('Dec 2022'!A:A,D959)</f>
        <v>1</v>
      </c>
      <c r="U959" t="str">
        <f>VLOOKUP(Q959,'Capital Lookup'!A:B,2,FALSE)</f>
        <v>No</v>
      </c>
      <c r="V959" s="2">
        <f>IFERROR(VLOOKUP(LEFT(F959,10),'Find Purchase Orders'!B:J,9,FALSE),"")</f>
        <v>44620</v>
      </c>
      <c r="W959" s="25" t="s">
        <v>7261</v>
      </c>
    </row>
    <row r="960" spans="1:23" hidden="1">
      <c r="A960" s="25" t="s">
        <v>7252</v>
      </c>
      <c r="B960" s="25" t="s">
        <v>9296</v>
      </c>
      <c r="C960" s="25" t="s">
        <v>7254</v>
      </c>
      <c r="D960" s="25" t="s">
        <v>1385</v>
      </c>
      <c r="E960" s="25" t="s">
        <v>9297</v>
      </c>
      <c r="F960" s="25" t="s">
        <v>10022</v>
      </c>
      <c r="G960" s="25" t="s">
        <v>10023</v>
      </c>
      <c r="H960" s="21">
        <v>1128.75</v>
      </c>
      <c r="I960" s="25" t="s">
        <v>7296</v>
      </c>
      <c r="J960" s="25" t="s">
        <v>7288</v>
      </c>
      <c r="K960" s="25" t="s">
        <v>7289</v>
      </c>
      <c r="L960" s="25" t="s">
        <v>7259</v>
      </c>
      <c r="M960" s="21">
        <v>1128.75</v>
      </c>
      <c r="N960" s="21">
        <v>1128.75</v>
      </c>
      <c r="O960" s="21">
        <v>0</v>
      </c>
      <c r="P960" s="21">
        <v>1128.75</v>
      </c>
      <c r="Q960" s="25" t="s">
        <v>9300</v>
      </c>
      <c r="R960" s="1" t="str">
        <f t="shared" si="15"/>
        <v>ST10063</v>
      </c>
      <c r="S960" t="str">
        <f>VLOOKUP(R960,Data!$C$2:$D$261,2,0)</f>
        <v>Sunwood</v>
      </c>
      <c r="T960">
        <f>COUNTIF('Feb 2022'!A:A,D960)+COUNTIF('Mar 2022'!A:A,D960)+COUNTIF('Apr 2022'!A:A,D960)+COUNTIF('May 2022'!A:A,D960)+COUNTIF('June 2022'!A:A,D960)+COUNTIF('July 2022'!A:A,D960)+COUNTIF('Aug 2022'!A:A,D960)+COUNTIF('Sep 2022'!A:A,D960)+COUNTIF('Oct 2022'!A:A,D960)+COUNTIF('Dec 2022'!A:A,D960)</f>
        <v>1</v>
      </c>
      <c r="U960" t="str">
        <f>VLOOKUP(Q960,'Capital Lookup'!A:B,2,FALSE)</f>
        <v>No</v>
      </c>
      <c r="V960" s="2">
        <f>IFERROR(VLOOKUP(LEFT(F960,10),'Find Purchase Orders'!B:J,9,FALSE),"")</f>
        <v>44619</v>
      </c>
      <c r="W960" s="25" t="s">
        <v>7261</v>
      </c>
    </row>
    <row r="961" spans="1:23" hidden="1">
      <c r="A961" s="25" t="s">
        <v>7252</v>
      </c>
      <c r="B961" s="25" t="s">
        <v>9296</v>
      </c>
      <c r="C961" s="25" t="s">
        <v>7254</v>
      </c>
      <c r="D961" s="25" t="s">
        <v>1385</v>
      </c>
      <c r="E961" s="25" t="s">
        <v>9297</v>
      </c>
      <c r="F961" s="25" t="s">
        <v>10024</v>
      </c>
      <c r="G961" s="25" t="s">
        <v>10025</v>
      </c>
      <c r="H961" s="21">
        <v>157.5</v>
      </c>
      <c r="I961" s="25" t="s">
        <v>7296</v>
      </c>
      <c r="J961" s="25" t="s">
        <v>7288</v>
      </c>
      <c r="K961" s="25" t="s">
        <v>7289</v>
      </c>
      <c r="L961" s="25" t="s">
        <v>7259</v>
      </c>
      <c r="M961" s="21">
        <v>157.5</v>
      </c>
      <c r="N961" s="21">
        <v>157.5</v>
      </c>
      <c r="O961" s="21">
        <v>0</v>
      </c>
      <c r="P961" s="21">
        <v>157.5</v>
      </c>
      <c r="Q961" s="25" t="s">
        <v>9300</v>
      </c>
      <c r="R961" s="1" t="str">
        <f t="shared" si="15"/>
        <v>ST10063</v>
      </c>
      <c r="S961" t="str">
        <f>VLOOKUP(R961,Data!$C$2:$D$261,2,0)</f>
        <v>Sunwood</v>
      </c>
      <c r="T961">
        <f>COUNTIF('Feb 2022'!A:A,D961)+COUNTIF('Mar 2022'!A:A,D961)+COUNTIF('Apr 2022'!A:A,D961)+COUNTIF('May 2022'!A:A,D961)+COUNTIF('June 2022'!A:A,D961)+COUNTIF('July 2022'!A:A,D961)+COUNTIF('Aug 2022'!A:A,D961)+COUNTIF('Sep 2022'!A:A,D961)+COUNTIF('Oct 2022'!A:A,D961)+COUNTIF('Dec 2022'!A:A,D961)</f>
        <v>1</v>
      </c>
      <c r="U961" t="str">
        <f>VLOOKUP(Q961,'Capital Lookup'!A:B,2,FALSE)</f>
        <v>No</v>
      </c>
      <c r="V961" s="2">
        <f>IFERROR(VLOOKUP(LEFT(F961,10),'Find Purchase Orders'!B:J,9,FALSE),"")</f>
        <v>44619</v>
      </c>
      <c r="W961" s="25" t="s">
        <v>7261</v>
      </c>
    </row>
    <row r="962" spans="1:23" hidden="1">
      <c r="A962" s="25" t="s">
        <v>7252</v>
      </c>
      <c r="B962" s="25" t="s">
        <v>9296</v>
      </c>
      <c r="C962" s="25" t="s">
        <v>7254</v>
      </c>
      <c r="D962" s="25" t="s">
        <v>1386</v>
      </c>
      <c r="E962" s="25" t="s">
        <v>9297</v>
      </c>
      <c r="F962" s="25" t="s">
        <v>10026</v>
      </c>
      <c r="G962" s="25" t="s">
        <v>10027</v>
      </c>
      <c r="H962" s="21">
        <v>131.25</v>
      </c>
      <c r="I962" s="25" t="s">
        <v>7296</v>
      </c>
      <c r="J962" s="25" t="s">
        <v>7288</v>
      </c>
      <c r="K962" s="25" t="s">
        <v>7262</v>
      </c>
      <c r="L962" s="25" t="s">
        <v>7259</v>
      </c>
      <c r="M962" s="21">
        <v>131.25</v>
      </c>
      <c r="N962" s="21">
        <v>131.25</v>
      </c>
      <c r="O962" s="21">
        <v>0</v>
      </c>
      <c r="P962" s="21">
        <v>131.25</v>
      </c>
      <c r="Q962" s="25" t="s">
        <v>9300</v>
      </c>
      <c r="R962" s="1" t="str">
        <f t="shared" si="15"/>
        <v>ST10063</v>
      </c>
      <c r="S962" t="str">
        <f>VLOOKUP(R962,Data!$C$2:$D$261,2,0)</f>
        <v>Sunwood</v>
      </c>
      <c r="T962">
        <f>COUNTIF('Feb 2022'!A:A,D962)+COUNTIF('Mar 2022'!A:A,D962)+COUNTIF('Apr 2022'!A:A,D962)+COUNTIF('May 2022'!A:A,D962)+COUNTIF('June 2022'!A:A,D962)+COUNTIF('July 2022'!A:A,D962)+COUNTIF('Aug 2022'!A:A,D962)+COUNTIF('Sep 2022'!A:A,D962)+COUNTIF('Oct 2022'!A:A,D962)+COUNTIF('Dec 2022'!A:A,D962)</f>
        <v>1</v>
      </c>
      <c r="U962" t="str">
        <f>VLOOKUP(Q962,'Capital Lookup'!A:B,2,FALSE)</f>
        <v>No</v>
      </c>
      <c r="V962" s="2">
        <f>IFERROR(VLOOKUP(LEFT(F962,10),'Find Purchase Orders'!B:J,9,FALSE),"")</f>
        <v>44620</v>
      </c>
      <c r="W962" s="25" t="s">
        <v>7261</v>
      </c>
    </row>
    <row r="963" spans="1:23" hidden="1">
      <c r="A963" s="25" t="s">
        <v>7252</v>
      </c>
      <c r="B963" s="25" t="s">
        <v>9296</v>
      </c>
      <c r="C963" s="25" t="s">
        <v>7254</v>
      </c>
      <c r="D963" s="25" t="s">
        <v>1386</v>
      </c>
      <c r="E963" s="25" t="s">
        <v>9297</v>
      </c>
      <c r="F963" s="25" t="s">
        <v>10028</v>
      </c>
      <c r="G963" s="25" t="s">
        <v>10029</v>
      </c>
      <c r="H963" s="21">
        <v>4177.1099999999997</v>
      </c>
      <c r="I963" s="25" t="s">
        <v>7296</v>
      </c>
      <c r="J963" s="25" t="s">
        <v>7288</v>
      </c>
      <c r="K963" s="25" t="s">
        <v>7262</v>
      </c>
      <c r="L963" s="25" t="s">
        <v>7259</v>
      </c>
      <c r="M963" s="21">
        <v>4177.1099999999997</v>
      </c>
      <c r="N963" s="21">
        <v>4177.1099999999997</v>
      </c>
      <c r="O963" s="21">
        <v>0</v>
      </c>
      <c r="P963" s="21">
        <v>4177.1099999999997</v>
      </c>
      <c r="Q963" s="25" t="s">
        <v>9300</v>
      </c>
      <c r="R963" s="1" t="str">
        <f t="shared" si="15"/>
        <v>ST10063</v>
      </c>
      <c r="S963" t="str">
        <f>VLOOKUP(R963,Data!$C$2:$D$261,2,0)</f>
        <v>Sunwood</v>
      </c>
      <c r="T963">
        <f>COUNTIF('Feb 2022'!A:A,D963)+COUNTIF('Mar 2022'!A:A,D963)+COUNTIF('Apr 2022'!A:A,D963)+COUNTIF('May 2022'!A:A,D963)+COUNTIF('June 2022'!A:A,D963)+COUNTIF('July 2022'!A:A,D963)+COUNTIF('Aug 2022'!A:A,D963)+COUNTIF('Sep 2022'!A:A,D963)+COUNTIF('Oct 2022'!A:A,D963)+COUNTIF('Dec 2022'!A:A,D963)</f>
        <v>1</v>
      </c>
      <c r="U963" t="str">
        <f>VLOOKUP(Q963,'Capital Lookup'!A:B,2,FALSE)</f>
        <v>No</v>
      </c>
      <c r="V963" s="2">
        <f>IFERROR(VLOOKUP(LEFT(F963,10),'Find Purchase Orders'!B:J,9,FALSE),"")</f>
        <v>44620</v>
      </c>
      <c r="W963" s="25" t="s">
        <v>7261</v>
      </c>
    </row>
    <row r="964" spans="1:23" hidden="1">
      <c r="A964" s="25" t="s">
        <v>7252</v>
      </c>
      <c r="B964" s="25" t="s">
        <v>9296</v>
      </c>
      <c r="C964" s="25" t="s">
        <v>7254</v>
      </c>
      <c r="D964" s="25" t="s">
        <v>1387</v>
      </c>
      <c r="E964" s="25" t="s">
        <v>9297</v>
      </c>
      <c r="F964" s="25" t="s">
        <v>10030</v>
      </c>
      <c r="G964" s="25" t="s">
        <v>10031</v>
      </c>
      <c r="H964" s="21">
        <v>131.25</v>
      </c>
      <c r="I964" s="25" t="s">
        <v>7296</v>
      </c>
      <c r="J964" s="25" t="s">
        <v>7288</v>
      </c>
      <c r="K964" s="25" t="s">
        <v>7262</v>
      </c>
      <c r="L964" s="25" t="s">
        <v>7259</v>
      </c>
      <c r="M964" s="21">
        <v>131.25</v>
      </c>
      <c r="N964" s="21">
        <v>131.25</v>
      </c>
      <c r="O964" s="21">
        <v>0</v>
      </c>
      <c r="P964" s="21">
        <v>131.25</v>
      </c>
      <c r="Q964" s="25" t="s">
        <v>9300</v>
      </c>
      <c r="R964" s="1" t="str">
        <f t="shared" si="15"/>
        <v>ST10063</v>
      </c>
      <c r="S964" t="str">
        <f>VLOOKUP(R964,Data!$C$2:$D$261,2,0)</f>
        <v>Sunwood</v>
      </c>
      <c r="T964">
        <f>COUNTIF('Feb 2022'!A:A,D964)+COUNTIF('Mar 2022'!A:A,D964)+COUNTIF('Apr 2022'!A:A,D964)+COUNTIF('May 2022'!A:A,D964)+COUNTIF('June 2022'!A:A,D964)+COUNTIF('July 2022'!A:A,D964)+COUNTIF('Aug 2022'!A:A,D964)+COUNTIF('Sep 2022'!A:A,D964)+COUNTIF('Oct 2022'!A:A,D964)+COUNTIF('Dec 2022'!A:A,D964)</f>
        <v>1</v>
      </c>
      <c r="U964" t="str">
        <f>VLOOKUP(Q964,'Capital Lookup'!A:B,2,FALSE)</f>
        <v>No</v>
      </c>
      <c r="V964" s="2">
        <f>IFERROR(VLOOKUP(LEFT(F964,10),'Find Purchase Orders'!B:J,9,FALSE),"")</f>
        <v>44619</v>
      </c>
      <c r="W964" s="25" t="s">
        <v>7261</v>
      </c>
    </row>
    <row r="965" spans="1:23" hidden="1">
      <c r="A965" s="25" t="s">
        <v>7252</v>
      </c>
      <c r="B965" s="25" t="s">
        <v>9296</v>
      </c>
      <c r="C965" s="25" t="s">
        <v>7254</v>
      </c>
      <c r="D965" s="25" t="s">
        <v>1387</v>
      </c>
      <c r="E965" s="25" t="s">
        <v>9297</v>
      </c>
      <c r="F965" s="25" t="s">
        <v>10032</v>
      </c>
      <c r="G965" s="25" t="s">
        <v>10033</v>
      </c>
      <c r="H965" s="21">
        <v>5508.04</v>
      </c>
      <c r="I965" s="25" t="s">
        <v>7296</v>
      </c>
      <c r="J965" s="25" t="s">
        <v>7288</v>
      </c>
      <c r="K965" s="25" t="s">
        <v>7262</v>
      </c>
      <c r="L965" s="25" t="s">
        <v>7259</v>
      </c>
      <c r="M965" s="21">
        <v>5508.04</v>
      </c>
      <c r="N965" s="21">
        <v>5508.04</v>
      </c>
      <c r="O965" s="21">
        <v>0</v>
      </c>
      <c r="P965" s="21">
        <v>5508.04</v>
      </c>
      <c r="Q965" s="25" t="s">
        <v>9300</v>
      </c>
      <c r="R965" s="1" t="str">
        <f t="shared" si="15"/>
        <v>ST10063</v>
      </c>
      <c r="S965" t="str">
        <f>VLOOKUP(R965,Data!$C$2:$D$261,2,0)</f>
        <v>Sunwood</v>
      </c>
      <c r="T965">
        <f>COUNTIF('Feb 2022'!A:A,D965)+COUNTIF('Mar 2022'!A:A,D965)+COUNTIF('Apr 2022'!A:A,D965)+COUNTIF('May 2022'!A:A,D965)+COUNTIF('June 2022'!A:A,D965)+COUNTIF('July 2022'!A:A,D965)+COUNTIF('Aug 2022'!A:A,D965)+COUNTIF('Sep 2022'!A:A,D965)+COUNTIF('Oct 2022'!A:A,D965)+COUNTIF('Dec 2022'!A:A,D965)</f>
        <v>1</v>
      </c>
      <c r="U965" t="str">
        <f>VLOOKUP(Q965,'Capital Lookup'!A:B,2,FALSE)</f>
        <v>No</v>
      </c>
      <c r="V965" s="2">
        <f>IFERROR(VLOOKUP(LEFT(F965,10),'Find Purchase Orders'!B:J,9,FALSE),"")</f>
        <v>44619</v>
      </c>
      <c r="W965" s="25" t="s">
        <v>7261</v>
      </c>
    </row>
    <row r="966" spans="1:23" hidden="1">
      <c r="A966" s="25" t="s">
        <v>7252</v>
      </c>
      <c r="B966" s="25" t="s">
        <v>9296</v>
      </c>
      <c r="C966" s="25" t="s">
        <v>7254</v>
      </c>
      <c r="D966" s="25" t="s">
        <v>1388</v>
      </c>
      <c r="E966" s="25" t="s">
        <v>9297</v>
      </c>
      <c r="F966" s="25" t="s">
        <v>10034</v>
      </c>
      <c r="G966" s="25" t="s">
        <v>10035</v>
      </c>
      <c r="H966" s="21">
        <v>131.25</v>
      </c>
      <c r="I966" s="25" t="s">
        <v>7296</v>
      </c>
      <c r="J966" s="25" t="s">
        <v>7288</v>
      </c>
      <c r="K966" s="25" t="s">
        <v>7262</v>
      </c>
      <c r="L966" s="25" t="s">
        <v>7259</v>
      </c>
      <c r="M966" s="21">
        <v>131.25</v>
      </c>
      <c r="N966" s="21">
        <v>131.25</v>
      </c>
      <c r="O966" s="21">
        <v>0</v>
      </c>
      <c r="P966" s="21">
        <v>131.25</v>
      </c>
      <c r="Q966" s="25" t="s">
        <v>9300</v>
      </c>
      <c r="R966" s="1" t="str">
        <f t="shared" si="15"/>
        <v>ST10063</v>
      </c>
      <c r="S966" t="str">
        <f>VLOOKUP(R966,Data!$C$2:$D$261,2,0)</f>
        <v>Sunwood</v>
      </c>
      <c r="T966">
        <f>COUNTIF('Feb 2022'!A:A,D966)+COUNTIF('Mar 2022'!A:A,D966)+COUNTIF('Apr 2022'!A:A,D966)+COUNTIF('May 2022'!A:A,D966)+COUNTIF('June 2022'!A:A,D966)+COUNTIF('July 2022'!A:A,D966)+COUNTIF('Aug 2022'!A:A,D966)+COUNTIF('Sep 2022'!A:A,D966)+COUNTIF('Oct 2022'!A:A,D966)+COUNTIF('Dec 2022'!A:A,D966)</f>
        <v>1</v>
      </c>
      <c r="U966" t="str">
        <f>VLOOKUP(Q966,'Capital Lookup'!A:B,2,FALSE)</f>
        <v>No</v>
      </c>
      <c r="V966" s="2">
        <f>IFERROR(VLOOKUP(LEFT(F966,10),'Find Purchase Orders'!B:J,9,FALSE),"")</f>
        <v>44619</v>
      </c>
      <c r="W966" s="25" t="s">
        <v>7261</v>
      </c>
    </row>
    <row r="967" spans="1:23" hidden="1">
      <c r="A967" s="25" t="s">
        <v>7252</v>
      </c>
      <c r="B967" s="25" t="s">
        <v>9296</v>
      </c>
      <c r="C967" s="25" t="s">
        <v>7254</v>
      </c>
      <c r="D967" s="25" t="s">
        <v>1388</v>
      </c>
      <c r="E967" s="25" t="s">
        <v>9297</v>
      </c>
      <c r="F967" s="25" t="s">
        <v>10036</v>
      </c>
      <c r="G967" s="25" t="s">
        <v>10037</v>
      </c>
      <c r="H967" s="21">
        <v>5193.62</v>
      </c>
      <c r="I967" s="25" t="s">
        <v>7296</v>
      </c>
      <c r="J967" s="25" t="s">
        <v>7288</v>
      </c>
      <c r="K967" s="25" t="s">
        <v>7262</v>
      </c>
      <c r="L967" s="25" t="s">
        <v>7259</v>
      </c>
      <c r="M967" s="21">
        <v>5193.62</v>
      </c>
      <c r="N967" s="21">
        <v>5193.62</v>
      </c>
      <c r="O967" s="21">
        <v>0</v>
      </c>
      <c r="P967" s="21">
        <v>5193.62</v>
      </c>
      <c r="Q967" s="25" t="s">
        <v>9300</v>
      </c>
      <c r="R967" s="1" t="str">
        <f t="shared" si="15"/>
        <v>ST10063</v>
      </c>
      <c r="S967" t="str">
        <f>VLOOKUP(R967,Data!$C$2:$D$261,2,0)</f>
        <v>Sunwood</v>
      </c>
      <c r="T967">
        <f>COUNTIF('Feb 2022'!A:A,D967)+COUNTIF('Mar 2022'!A:A,D967)+COUNTIF('Apr 2022'!A:A,D967)+COUNTIF('May 2022'!A:A,D967)+COUNTIF('June 2022'!A:A,D967)+COUNTIF('July 2022'!A:A,D967)+COUNTIF('Aug 2022'!A:A,D967)+COUNTIF('Sep 2022'!A:A,D967)+COUNTIF('Oct 2022'!A:A,D967)+COUNTIF('Dec 2022'!A:A,D967)</f>
        <v>1</v>
      </c>
      <c r="U967" t="str">
        <f>VLOOKUP(Q967,'Capital Lookup'!A:B,2,FALSE)</f>
        <v>No</v>
      </c>
      <c r="V967" s="2">
        <f>IFERROR(VLOOKUP(LEFT(F967,10),'Find Purchase Orders'!B:J,9,FALSE),"")</f>
        <v>44619</v>
      </c>
      <c r="W967" s="25" t="s">
        <v>7261</v>
      </c>
    </row>
    <row r="968" spans="1:23" hidden="1">
      <c r="A968" s="25" t="s">
        <v>7261</v>
      </c>
      <c r="B968" s="25" t="s">
        <v>9026</v>
      </c>
      <c r="C968" s="25" t="s">
        <v>7264</v>
      </c>
      <c r="D968" s="25" t="s">
        <v>1072</v>
      </c>
      <c r="E968" s="25" t="s">
        <v>7273</v>
      </c>
      <c r="F968" s="25" t="s">
        <v>10038</v>
      </c>
      <c r="G968" s="25" t="s">
        <v>10039</v>
      </c>
      <c r="H968" s="21">
        <v>14994</v>
      </c>
      <c r="I968" s="25" t="s">
        <v>7296</v>
      </c>
      <c r="J968" s="25" t="s">
        <v>7288</v>
      </c>
      <c r="K968" s="25" t="s">
        <v>8175</v>
      </c>
      <c r="L968" s="25" t="s">
        <v>8846</v>
      </c>
      <c r="M968" s="21">
        <v>14994</v>
      </c>
      <c r="N968" s="22">
        <v>0</v>
      </c>
      <c r="O968" s="21">
        <v>14994</v>
      </c>
      <c r="P968" s="21">
        <v>14994</v>
      </c>
      <c r="Q968" s="25" t="s">
        <v>10040</v>
      </c>
      <c r="R968" s="1" t="str">
        <f t="shared" si="15"/>
        <v>ST10073</v>
      </c>
      <c r="S968" t="str">
        <f>VLOOKUP(R968,Data!$C$2:$D$261,2,0)</f>
        <v>The Churchill</v>
      </c>
      <c r="T968">
        <f>COUNTIF('Feb 2022'!A:A,D968)+COUNTIF('Mar 2022'!A:A,D968)+COUNTIF('Apr 2022'!A:A,D968)+COUNTIF('May 2022'!A:A,D968)+COUNTIF('June 2022'!A:A,D968)+COUNTIF('July 2022'!A:A,D968)+COUNTIF('Aug 2022'!A:A,D968)+COUNTIF('Sep 2022'!A:A,D968)+COUNTIF('Oct 2022'!A:A,D968)+COUNTIF('Dec 2022'!A:A,D968)</f>
        <v>1</v>
      </c>
      <c r="U968" t="str">
        <f>VLOOKUP(Q968,'Capital Lookup'!A:B,2,FALSE)</f>
        <v>No</v>
      </c>
      <c r="V968" s="2">
        <f>IFERROR(VLOOKUP(LEFT(F968,10),'Find Purchase Orders'!B:J,9,FALSE),"")</f>
        <v>44620</v>
      </c>
      <c r="W968" s="25" t="s">
        <v>7261</v>
      </c>
    </row>
    <row r="969" spans="1:23" hidden="1">
      <c r="A969" s="25" t="s">
        <v>7261</v>
      </c>
      <c r="B969" s="25" t="s">
        <v>7662</v>
      </c>
      <c r="C969" s="25" t="s">
        <v>7264</v>
      </c>
      <c r="D969" s="25" t="s">
        <v>1071</v>
      </c>
      <c r="E969" s="25" t="s">
        <v>8443</v>
      </c>
      <c r="F969" s="25" t="s">
        <v>10041</v>
      </c>
      <c r="G969" s="25" t="s">
        <v>10042</v>
      </c>
      <c r="H969" s="21">
        <v>27870.68</v>
      </c>
      <c r="I969" s="25" t="s">
        <v>7296</v>
      </c>
      <c r="J969" s="25" t="s">
        <v>7288</v>
      </c>
      <c r="K969" s="25" t="s">
        <v>9972</v>
      </c>
      <c r="L969" s="25" t="s">
        <v>9273</v>
      </c>
      <c r="M969" s="21">
        <v>27870.68</v>
      </c>
      <c r="N969" s="21">
        <v>27870.68</v>
      </c>
      <c r="O969" s="21">
        <v>0</v>
      </c>
      <c r="P969" s="21">
        <v>27870.68</v>
      </c>
      <c r="Q969" s="25" t="s">
        <v>10043</v>
      </c>
      <c r="R969" s="1" t="str">
        <f t="shared" si="15"/>
        <v>ST10055</v>
      </c>
      <c r="S969" t="str">
        <f>VLOOKUP(R969,Data!$C$2:$D$261,2,0)</f>
        <v>Hollyburn House</v>
      </c>
      <c r="T969">
        <f>COUNTIF('Feb 2022'!A:A,D969)+COUNTIF('Mar 2022'!A:A,D969)+COUNTIF('Apr 2022'!A:A,D969)+COUNTIF('May 2022'!A:A,D969)+COUNTIF('June 2022'!A:A,D969)+COUNTIF('July 2022'!A:A,D969)+COUNTIF('Aug 2022'!A:A,D969)+COUNTIF('Sep 2022'!A:A,D969)+COUNTIF('Oct 2022'!A:A,D969)+COUNTIF('Dec 2022'!A:A,D969)</f>
        <v>2</v>
      </c>
      <c r="U969" t="str">
        <f>VLOOKUP(Q969,'Capital Lookup'!A:B,2,FALSE)</f>
        <v>No</v>
      </c>
      <c r="V969" s="2">
        <f>IFERROR(VLOOKUP(LEFT(F969,10),'Find Purchase Orders'!B:J,9,FALSE),"")</f>
        <v>44629</v>
      </c>
      <c r="W969" s="25" t="s">
        <v>7261</v>
      </c>
    </row>
    <row r="970" spans="1:23" hidden="1">
      <c r="A970" s="25" t="s">
        <v>7261</v>
      </c>
      <c r="B970" s="25" t="s">
        <v>7314</v>
      </c>
      <c r="C970" s="25" t="s">
        <v>7264</v>
      </c>
      <c r="D970" s="25" t="s">
        <v>1070</v>
      </c>
      <c r="E970" s="25" t="s">
        <v>8443</v>
      </c>
      <c r="F970" s="25" t="s">
        <v>10044</v>
      </c>
      <c r="G970" s="25" t="s">
        <v>10045</v>
      </c>
      <c r="H970" s="21">
        <v>7113.75</v>
      </c>
      <c r="I970" s="25" t="s">
        <v>7296</v>
      </c>
      <c r="J970" s="25" t="s">
        <v>7288</v>
      </c>
      <c r="K970" s="25" t="s">
        <v>7733</v>
      </c>
      <c r="L970" s="25" t="s">
        <v>8052</v>
      </c>
      <c r="M970" s="21">
        <v>7113.75</v>
      </c>
      <c r="N970" s="21">
        <v>7113.75</v>
      </c>
      <c r="O970" s="21">
        <v>0</v>
      </c>
      <c r="P970" s="21">
        <v>7113.75</v>
      </c>
      <c r="Q970" s="25" t="s">
        <v>10046</v>
      </c>
      <c r="R970" s="1" t="str">
        <f t="shared" si="15"/>
        <v>ST10062</v>
      </c>
      <c r="S970" t="str">
        <f>VLOOKUP(R970,Data!$C$2:$D$261,2,0)</f>
        <v>Fleetwood Villa</v>
      </c>
      <c r="T970">
        <f>COUNTIF('Feb 2022'!A:A,D970)+COUNTIF('Mar 2022'!A:A,D970)+COUNTIF('Apr 2022'!A:A,D970)+COUNTIF('May 2022'!A:A,D970)+COUNTIF('June 2022'!A:A,D970)+COUNTIF('July 2022'!A:A,D970)+COUNTIF('Aug 2022'!A:A,D970)+COUNTIF('Sep 2022'!A:A,D970)+COUNTIF('Oct 2022'!A:A,D970)+COUNTIF('Dec 2022'!A:A,D970)</f>
        <v>1</v>
      </c>
      <c r="U970" t="str">
        <f>VLOOKUP(Q970,'Capital Lookup'!A:B,2,FALSE)</f>
        <v>No</v>
      </c>
      <c r="V970" s="2">
        <f>IFERROR(VLOOKUP(LEFT(F970,10),'Find Purchase Orders'!B:J,9,FALSE),"")</f>
        <v>44619</v>
      </c>
      <c r="W970" s="25" t="s">
        <v>7261</v>
      </c>
    </row>
    <row r="971" spans="1:23" hidden="1">
      <c r="A971" s="25" t="s">
        <v>8607</v>
      </c>
      <c r="B971" s="25" t="s">
        <v>8866</v>
      </c>
      <c r="C971" s="25"/>
      <c r="D971" s="25" t="s">
        <v>1069</v>
      </c>
      <c r="E971" s="25" t="s">
        <v>7500</v>
      </c>
      <c r="F971" s="25" t="s">
        <v>10047</v>
      </c>
      <c r="G971" s="25" t="s">
        <v>10048</v>
      </c>
      <c r="H971" s="21">
        <v>6020.1</v>
      </c>
      <c r="I971" s="25" t="s">
        <v>7296</v>
      </c>
      <c r="J971" s="25" t="s">
        <v>7288</v>
      </c>
      <c r="K971" s="25" t="s">
        <v>7733</v>
      </c>
      <c r="L971" s="25" t="s">
        <v>7734</v>
      </c>
      <c r="M971" s="21">
        <v>6020.1</v>
      </c>
      <c r="N971" s="21">
        <v>6020.1</v>
      </c>
      <c r="O971" s="21">
        <v>0</v>
      </c>
      <c r="P971" s="21">
        <v>6020.1</v>
      </c>
      <c r="Q971" s="25" t="s">
        <v>10049</v>
      </c>
      <c r="R971" s="1" t="str">
        <f t="shared" si="15"/>
        <v>ST10399</v>
      </c>
      <c r="S971" t="e">
        <f>VLOOKUP(R971,Data!$C$2:$D$261,2,0)</f>
        <v>#N/A</v>
      </c>
      <c r="T971">
        <f>COUNTIF('Feb 2022'!A:A,D971)+COUNTIF('Mar 2022'!A:A,D971)+COUNTIF('Apr 2022'!A:A,D971)+COUNTIF('May 2022'!A:A,D971)+COUNTIF('June 2022'!A:A,D971)+COUNTIF('July 2022'!A:A,D971)+COUNTIF('Aug 2022'!A:A,D971)+COUNTIF('Sep 2022'!A:A,D971)+COUNTIF('Oct 2022'!A:A,D971)+COUNTIF('Dec 2022'!A:A,D971)</f>
        <v>1</v>
      </c>
      <c r="U971" t="str">
        <f>VLOOKUP(Q971,'Capital Lookup'!A:B,2,FALSE)</f>
        <v>No</v>
      </c>
      <c r="V971" s="2">
        <f>IFERROR(VLOOKUP(LEFT(F971,10),'Find Purchase Orders'!B:J,9,FALSE),"")</f>
        <v>44620</v>
      </c>
      <c r="W971" s="25" t="s">
        <v>7261</v>
      </c>
    </row>
    <row r="972" spans="1:23" hidden="1">
      <c r="A972" s="25" t="s">
        <v>7425</v>
      </c>
      <c r="B972" s="25" t="s">
        <v>7956</v>
      </c>
      <c r="C972" s="25" t="s">
        <v>7271</v>
      </c>
      <c r="D972" s="25" t="s">
        <v>1514</v>
      </c>
      <c r="E972" s="25" t="s">
        <v>10018</v>
      </c>
      <c r="F972" s="25" t="s">
        <v>10050</v>
      </c>
      <c r="G972" s="25" t="s">
        <v>10051</v>
      </c>
      <c r="H972" s="21">
        <v>1017</v>
      </c>
      <c r="I972" s="25" t="s">
        <v>7296</v>
      </c>
      <c r="J972" s="25" t="s">
        <v>7288</v>
      </c>
      <c r="K972" s="25" t="s">
        <v>7258</v>
      </c>
      <c r="L972" s="25" t="s">
        <v>7259</v>
      </c>
      <c r="M972" s="21">
        <v>1017</v>
      </c>
      <c r="N972" s="21">
        <v>1017</v>
      </c>
      <c r="O972" s="21">
        <v>0</v>
      </c>
      <c r="P972" s="21">
        <v>1017</v>
      </c>
      <c r="Q972" s="25" t="s">
        <v>10021</v>
      </c>
      <c r="R972" s="1" t="str">
        <f t="shared" ref="R972:R1035" si="16">CONCATENATE("ST",LEFT(B972,5))</f>
        <v>ST10184</v>
      </c>
      <c r="S972" t="str">
        <f>VLOOKUP(R972,Data!$C$2:$D$261,2,0)</f>
        <v>Riverbend Place</v>
      </c>
      <c r="T972">
        <f>COUNTIF('Feb 2022'!A:A,D972)+COUNTIF('Mar 2022'!A:A,D972)+COUNTIF('Apr 2022'!A:A,D972)+COUNTIF('May 2022'!A:A,D972)+COUNTIF('June 2022'!A:A,D972)+COUNTIF('July 2022'!A:A,D972)+COUNTIF('Aug 2022'!A:A,D972)+COUNTIF('Sep 2022'!A:A,D972)+COUNTIF('Oct 2022'!A:A,D972)+COUNTIF('Dec 2022'!A:A,D972)</f>
        <v>1</v>
      </c>
      <c r="U972" t="str">
        <f>VLOOKUP(Q972,'Capital Lookup'!A:B,2,FALSE)</f>
        <v>No</v>
      </c>
      <c r="V972" s="2">
        <f>IFERROR(VLOOKUP(LEFT(F972,10),'Find Purchase Orders'!B:J,9,FALSE),"")</f>
        <v>44627</v>
      </c>
      <c r="W972" s="25" t="s">
        <v>7261</v>
      </c>
    </row>
    <row r="973" spans="1:23" hidden="1">
      <c r="A973" s="25" t="s">
        <v>7425</v>
      </c>
      <c r="B973" s="25" t="s">
        <v>7956</v>
      </c>
      <c r="C973" s="25" t="s">
        <v>7271</v>
      </c>
      <c r="D973" s="25" t="s">
        <v>1514</v>
      </c>
      <c r="E973" s="25" t="s">
        <v>10018</v>
      </c>
      <c r="F973" s="25" t="s">
        <v>10052</v>
      </c>
      <c r="G973" s="25" t="s">
        <v>7793</v>
      </c>
      <c r="H973" s="21">
        <v>5556.73</v>
      </c>
      <c r="I973" s="25" t="s">
        <v>7296</v>
      </c>
      <c r="J973" s="25" t="s">
        <v>7288</v>
      </c>
      <c r="K973" s="25" t="s">
        <v>7262</v>
      </c>
      <c r="L973" s="25" t="s">
        <v>7259</v>
      </c>
      <c r="M973" s="21">
        <v>5556.73</v>
      </c>
      <c r="N973" s="21">
        <v>5556.73</v>
      </c>
      <c r="O973" s="21">
        <v>0</v>
      </c>
      <c r="P973" s="21">
        <v>5556.73</v>
      </c>
      <c r="Q973" s="25" t="s">
        <v>10021</v>
      </c>
      <c r="R973" s="1" t="str">
        <f t="shared" si="16"/>
        <v>ST10184</v>
      </c>
      <c r="S973" t="str">
        <f>VLOOKUP(R973,Data!$C$2:$D$261,2,0)</f>
        <v>Riverbend Place</v>
      </c>
      <c r="T973">
        <f>COUNTIF('Feb 2022'!A:A,D973)+COUNTIF('Mar 2022'!A:A,D973)+COUNTIF('Apr 2022'!A:A,D973)+COUNTIF('May 2022'!A:A,D973)+COUNTIF('June 2022'!A:A,D973)+COUNTIF('July 2022'!A:A,D973)+COUNTIF('Aug 2022'!A:A,D973)+COUNTIF('Sep 2022'!A:A,D973)+COUNTIF('Oct 2022'!A:A,D973)+COUNTIF('Dec 2022'!A:A,D973)</f>
        <v>1</v>
      </c>
      <c r="U973" t="str">
        <f>VLOOKUP(Q973,'Capital Lookup'!A:B,2,FALSE)</f>
        <v>No</v>
      </c>
      <c r="V973" s="2">
        <f>IFERROR(VLOOKUP(LEFT(F973,10),'Find Purchase Orders'!B:J,9,FALSE),"")</f>
        <v>44627</v>
      </c>
      <c r="W973" s="25" t="s">
        <v>7261</v>
      </c>
    </row>
    <row r="974" spans="1:23" hidden="1">
      <c r="A974" s="25" t="s">
        <v>7261</v>
      </c>
      <c r="B974" s="25" t="s">
        <v>9338</v>
      </c>
      <c r="C974" s="25" t="s">
        <v>7264</v>
      </c>
      <c r="D974" s="25" t="s">
        <v>1516</v>
      </c>
      <c r="E974" s="25" t="s">
        <v>9339</v>
      </c>
      <c r="F974" s="25" t="s">
        <v>10053</v>
      </c>
      <c r="G974" s="25" t="s">
        <v>7451</v>
      </c>
      <c r="H974" s="21">
        <v>7498</v>
      </c>
      <c r="I974" s="25" t="s">
        <v>7296</v>
      </c>
      <c r="J974" s="25" t="s">
        <v>7288</v>
      </c>
      <c r="K974" s="25" t="s">
        <v>7262</v>
      </c>
      <c r="L974" s="25" t="s">
        <v>7259</v>
      </c>
      <c r="M974" s="21">
        <v>7498</v>
      </c>
      <c r="N974" s="21">
        <v>7498</v>
      </c>
      <c r="O974" s="21">
        <v>0</v>
      </c>
      <c r="P974" s="21">
        <v>7498</v>
      </c>
      <c r="Q974" s="25" t="s">
        <v>9341</v>
      </c>
      <c r="R974" s="1" t="str">
        <f t="shared" si="16"/>
        <v>ST10008</v>
      </c>
      <c r="S974" t="str">
        <f>VLOOKUP(R974,Data!$C$2:$D$261,2,0)</f>
        <v>Trafalgar Lodge</v>
      </c>
      <c r="T974">
        <f>COUNTIF('Feb 2022'!A:A,D974)+COUNTIF('Mar 2022'!A:A,D974)+COUNTIF('Apr 2022'!A:A,D974)+COUNTIF('May 2022'!A:A,D974)+COUNTIF('June 2022'!A:A,D974)+COUNTIF('July 2022'!A:A,D974)+COUNTIF('Aug 2022'!A:A,D974)+COUNTIF('Sep 2022'!A:A,D974)+COUNTIF('Oct 2022'!A:A,D974)+COUNTIF('Dec 2022'!A:A,D974)</f>
        <v>1</v>
      </c>
      <c r="U974" t="str">
        <f>VLOOKUP(Q974,'Capital Lookup'!A:B,2,FALSE)</f>
        <v>No</v>
      </c>
      <c r="V974" s="2">
        <f>IFERROR(VLOOKUP(LEFT(F974,10),'Find Purchase Orders'!B:J,9,FALSE),"")</f>
        <v>44624</v>
      </c>
      <c r="W974" s="25" t="s">
        <v>7261</v>
      </c>
    </row>
    <row r="975" spans="1:23" hidden="1">
      <c r="A975" s="25" t="s">
        <v>7261</v>
      </c>
      <c r="B975" s="25" t="s">
        <v>9338</v>
      </c>
      <c r="C975" s="25" t="s">
        <v>7264</v>
      </c>
      <c r="D975" s="25" t="s">
        <v>1516</v>
      </c>
      <c r="E975" s="25" t="s">
        <v>9339</v>
      </c>
      <c r="F975" s="25" t="s">
        <v>10054</v>
      </c>
      <c r="G975" s="25" t="s">
        <v>10055</v>
      </c>
      <c r="H975" s="21">
        <v>494.38</v>
      </c>
      <c r="I975" s="25" t="s">
        <v>7296</v>
      </c>
      <c r="J975" s="25" t="s">
        <v>7288</v>
      </c>
      <c r="K975" s="25" t="s">
        <v>7262</v>
      </c>
      <c r="L975" s="25" t="s">
        <v>7259</v>
      </c>
      <c r="M975" s="21">
        <v>494.38</v>
      </c>
      <c r="N975" s="21">
        <v>494.38</v>
      </c>
      <c r="O975" s="21">
        <v>0</v>
      </c>
      <c r="P975" s="21">
        <v>494.38</v>
      </c>
      <c r="Q975" s="25" t="s">
        <v>9341</v>
      </c>
      <c r="R975" s="1" t="str">
        <f t="shared" si="16"/>
        <v>ST10008</v>
      </c>
      <c r="S975" t="str">
        <f>VLOOKUP(R975,Data!$C$2:$D$261,2,0)</f>
        <v>Trafalgar Lodge</v>
      </c>
      <c r="T975">
        <f>COUNTIF('Feb 2022'!A:A,D975)+COUNTIF('Mar 2022'!A:A,D975)+COUNTIF('Apr 2022'!A:A,D975)+COUNTIF('May 2022'!A:A,D975)+COUNTIF('June 2022'!A:A,D975)+COUNTIF('July 2022'!A:A,D975)+COUNTIF('Aug 2022'!A:A,D975)+COUNTIF('Sep 2022'!A:A,D975)+COUNTIF('Oct 2022'!A:A,D975)+COUNTIF('Dec 2022'!A:A,D975)</f>
        <v>1</v>
      </c>
      <c r="U975" t="str">
        <f>VLOOKUP(Q975,'Capital Lookup'!A:B,2,FALSE)</f>
        <v>No</v>
      </c>
      <c r="V975" s="2">
        <f>IFERROR(VLOOKUP(LEFT(F975,10),'Find Purchase Orders'!B:J,9,FALSE),"")</f>
        <v>44624</v>
      </c>
      <c r="W975" s="25" t="s">
        <v>7261</v>
      </c>
    </row>
    <row r="976" spans="1:23" hidden="1">
      <c r="A976" s="25" t="s">
        <v>7478</v>
      </c>
      <c r="B976" s="25" t="s">
        <v>8057</v>
      </c>
      <c r="C976" s="25" t="s">
        <v>8058</v>
      </c>
      <c r="D976" s="25" t="s">
        <v>1389</v>
      </c>
      <c r="E976" s="25" t="s">
        <v>7273</v>
      </c>
      <c r="F976" s="25" t="s">
        <v>10056</v>
      </c>
      <c r="G976" s="25" t="s">
        <v>10057</v>
      </c>
      <c r="H976" s="21">
        <v>23429.42</v>
      </c>
      <c r="I976" s="25" t="s">
        <v>7296</v>
      </c>
      <c r="J976" s="25" t="s">
        <v>7288</v>
      </c>
      <c r="K976" s="25" t="s">
        <v>7510</v>
      </c>
      <c r="L976" s="25" t="s">
        <v>8385</v>
      </c>
      <c r="M976" s="21">
        <v>23429.42</v>
      </c>
      <c r="N976" s="21">
        <v>21770.7</v>
      </c>
      <c r="O976" s="21">
        <v>1658.72</v>
      </c>
      <c r="P976" s="21">
        <v>23429.42</v>
      </c>
      <c r="Q976" s="25" t="s">
        <v>10058</v>
      </c>
      <c r="R976" s="1" t="str">
        <f t="shared" si="16"/>
        <v>ST10201</v>
      </c>
      <c r="S976" t="str">
        <f>VLOOKUP(R976,Data!$C$2:$D$261,2,0)</f>
        <v>South Terrace</v>
      </c>
      <c r="T976">
        <f>COUNTIF('Feb 2022'!A:A,D976)+COUNTIF('Mar 2022'!A:A,D976)+COUNTIF('Apr 2022'!A:A,D976)+COUNTIF('May 2022'!A:A,D976)+COUNTIF('June 2022'!A:A,D976)+COUNTIF('July 2022'!A:A,D976)+COUNTIF('Aug 2022'!A:A,D976)+COUNTIF('Sep 2022'!A:A,D976)+COUNTIF('Oct 2022'!A:A,D976)+COUNTIF('Dec 2022'!A:A,D976)</f>
        <v>1</v>
      </c>
      <c r="U976" t="str">
        <f>VLOOKUP(Q976,'Capital Lookup'!A:B,2,FALSE)</f>
        <v>No</v>
      </c>
      <c r="V976" s="2">
        <f>IFERROR(VLOOKUP(LEFT(F976,10),'Find Purchase Orders'!B:J,9,FALSE),"")</f>
        <v>44617</v>
      </c>
      <c r="W976" s="25" t="s">
        <v>7261</v>
      </c>
    </row>
    <row r="977" spans="1:23" hidden="1">
      <c r="A977" s="25" t="s">
        <v>10059</v>
      </c>
      <c r="B977" s="25" t="s">
        <v>7858</v>
      </c>
      <c r="C977" s="25"/>
      <c r="D977" s="25" t="s">
        <v>1090</v>
      </c>
      <c r="E977" s="25" t="s">
        <v>7500</v>
      </c>
      <c r="F977" s="25" t="s">
        <v>10060</v>
      </c>
      <c r="G977" s="25" t="s">
        <v>10061</v>
      </c>
      <c r="H977" s="21">
        <v>11458.2</v>
      </c>
      <c r="I977" s="25" t="s">
        <v>7296</v>
      </c>
      <c r="J977" s="25" t="s">
        <v>7288</v>
      </c>
      <c r="K977" s="25" t="s">
        <v>7579</v>
      </c>
      <c r="L977" s="25" t="s">
        <v>8156</v>
      </c>
      <c r="M977" s="21">
        <v>11458.2</v>
      </c>
      <c r="N977" s="21">
        <v>11458.2</v>
      </c>
      <c r="O977" s="21">
        <v>0</v>
      </c>
      <c r="P977" s="21">
        <v>11458.2</v>
      </c>
      <c r="Q977" s="25" t="s">
        <v>10062</v>
      </c>
      <c r="R977" s="1" t="str">
        <f t="shared" si="16"/>
        <v>ST10331</v>
      </c>
      <c r="S977" t="str">
        <f>VLOOKUP(R977,Data!$C$2:$D$261,2,0)</f>
        <v>Carlingview Manor</v>
      </c>
      <c r="T977">
        <f>COUNTIF('Feb 2022'!A:A,D977)+COUNTIF('Mar 2022'!A:A,D977)+COUNTIF('Apr 2022'!A:A,D977)+COUNTIF('May 2022'!A:A,D977)+COUNTIF('June 2022'!A:A,D977)+COUNTIF('July 2022'!A:A,D977)+COUNTIF('Aug 2022'!A:A,D977)+COUNTIF('Sep 2022'!A:A,D977)+COUNTIF('Oct 2022'!A:A,D977)+COUNTIF('Dec 2022'!A:A,D977)</f>
        <v>1</v>
      </c>
      <c r="U977" t="str">
        <f>VLOOKUP(Q977,'Capital Lookup'!A:B,2,FALSE)</f>
        <v>No</v>
      </c>
      <c r="V977" s="2">
        <f>IFERROR(VLOOKUP(LEFT(F977,10),'Find Purchase Orders'!B:J,9,FALSE),"")</f>
        <v>44623</v>
      </c>
      <c r="W977" s="25" t="s">
        <v>7261</v>
      </c>
    </row>
    <row r="978" spans="1:23" hidden="1">
      <c r="A978" s="25" t="s">
        <v>7269</v>
      </c>
      <c r="B978" s="25" t="s">
        <v>9891</v>
      </c>
      <c r="C978" s="25"/>
      <c r="D978" s="25" t="s">
        <v>1077</v>
      </c>
      <c r="E978" s="25" t="s">
        <v>7273</v>
      </c>
      <c r="F978" s="25" t="s">
        <v>10063</v>
      </c>
      <c r="G978" s="25" t="s">
        <v>10064</v>
      </c>
      <c r="H978" s="21">
        <v>5480.5</v>
      </c>
      <c r="I978" s="25" t="s">
        <v>7296</v>
      </c>
      <c r="J978" s="25" t="s">
        <v>7288</v>
      </c>
      <c r="K978" s="25" t="s">
        <v>7733</v>
      </c>
      <c r="L978" s="25" t="s">
        <v>10065</v>
      </c>
      <c r="M978" s="21">
        <v>5480.5</v>
      </c>
      <c r="N978" s="21">
        <v>10185</v>
      </c>
      <c r="O978" s="21">
        <v>-4704.5</v>
      </c>
      <c r="P978" s="21">
        <v>5480.5</v>
      </c>
      <c r="Q978" s="25" t="s">
        <v>10066</v>
      </c>
      <c r="R978" s="1" t="str">
        <f t="shared" si="16"/>
        <v>ST10339</v>
      </c>
      <c r="S978" t="str">
        <f>VLOOKUP(R978,Data!$C$2:$D$261,2,0)</f>
        <v>Our Parents Home</v>
      </c>
      <c r="T978">
        <f>COUNTIF('Feb 2022'!A:A,D978)+COUNTIF('Mar 2022'!A:A,D978)+COUNTIF('Apr 2022'!A:A,D978)+COUNTIF('May 2022'!A:A,D978)+COUNTIF('June 2022'!A:A,D978)+COUNTIF('July 2022'!A:A,D978)+COUNTIF('Aug 2022'!A:A,D978)+COUNTIF('Sep 2022'!A:A,D978)+COUNTIF('Oct 2022'!A:A,D978)+COUNTIF('Dec 2022'!A:A,D978)</f>
        <v>1</v>
      </c>
      <c r="U978" t="str">
        <f>VLOOKUP(Q978,'Capital Lookup'!A:B,2,FALSE)</f>
        <v>No</v>
      </c>
      <c r="V978" s="2">
        <f>IFERROR(VLOOKUP(LEFT(F978,10),'Find Purchase Orders'!B:J,9,FALSE),"")</f>
        <v>44620</v>
      </c>
      <c r="W978" s="25" t="s">
        <v>7261</v>
      </c>
    </row>
    <row r="979" spans="1:23" hidden="1">
      <c r="A979" s="25" t="s">
        <v>7261</v>
      </c>
      <c r="B979" s="25" t="s">
        <v>9338</v>
      </c>
      <c r="C979" s="25" t="s">
        <v>7264</v>
      </c>
      <c r="D979" s="25" t="s">
        <v>1644</v>
      </c>
      <c r="E979" s="25" t="s">
        <v>9339</v>
      </c>
      <c r="F979" s="25" t="s">
        <v>10067</v>
      </c>
      <c r="G979" s="25" t="s">
        <v>10068</v>
      </c>
      <c r="H979" s="21">
        <v>1751.5</v>
      </c>
      <c r="I979" s="25" t="s">
        <v>7296</v>
      </c>
      <c r="J979" s="25" t="s">
        <v>7288</v>
      </c>
      <c r="K979" s="25" t="s">
        <v>7289</v>
      </c>
      <c r="L979" s="25" t="s">
        <v>7259</v>
      </c>
      <c r="M979" s="21">
        <v>1751.5</v>
      </c>
      <c r="N979" s="21">
        <v>1751.5</v>
      </c>
      <c r="O979" s="21">
        <v>0</v>
      </c>
      <c r="P979" s="21">
        <v>1751.5</v>
      </c>
      <c r="Q979" s="25" t="s">
        <v>9341</v>
      </c>
      <c r="R979" s="1" t="str">
        <f t="shared" si="16"/>
        <v>ST10008</v>
      </c>
      <c r="S979" t="str">
        <f>VLOOKUP(R979,Data!$C$2:$D$261,2,0)</f>
        <v>Trafalgar Lodge</v>
      </c>
      <c r="T979">
        <f>COUNTIF('Feb 2022'!A:A,D979)+COUNTIF('Mar 2022'!A:A,D979)+COUNTIF('Apr 2022'!A:A,D979)+COUNTIF('May 2022'!A:A,D979)+COUNTIF('June 2022'!A:A,D979)+COUNTIF('July 2022'!A:A,D979)+COUNTIF('Aug 2022'!A:A,D979)+COUNTIF('Sep 2022'!A:A,D979)+COUNTIF('Oct 2022'!A:A,D979)+COUNTIF('Dec 2022'!A:A,D979)</f>
        <v>1</v>
      </c>
      <c r="U979" t="str">
        <f>VLOOKUP(Q979,'Capital Lookup'!A:B,2,FALSE)</f>
        <v>No</v>
      </c>
      <c r="V979" s="2">
        <f>IFERROR(VLOOKUP(LEFT(F979,10),'Find Purchase Orders'!B:J,9,FALSE),"")</f>
        <v>44621</v>
      </c>
      <c r="W979" s="25" t="s">
        <v>7261</v>
      </c>
    </row>
    <row r="980" spans="1:23" hidden="1">
      <c r="A980" s="25" t="s">
        <v>7478</v>
      </c>
      <c r="B980" s="25" t="s">
        <v>8957</v>
      </c>
      <c r="C980" s="25" t="s">
        <v>7587</v>
      </c>
      <c r="D980" s="25" t="s">
        <v>1075</v>
      </c>
      <c r="E980" s="25" t="s">
        <v>8140</v>
      </c>
      <c r="F980" s="25" t="s">
        <v>10069</v>
      </c>
      <c r="G980" s="25" t="s">
        <v>10070</v>
      </c>
      <c r="H980" s="21">
        <v>22700.57</v>
      </c>
      <c r="I980" s="25" t="s">
        <v>7296</v>
      </c>
      <c r="J980" s="25" t="s">
        <v>7288</v>
      </c>
      <c r="K980" s="25" t="s">
        <v>7495</v>
      </c>
      <c r="L980" s="25" t="s">
        <v>7496</v>
      </c>
      <c r="M980" s="21">
        <v>22700.57</v>
      </c>
      <c r="N980" s="21">
        <v>22700.57</v>
      </c>
      <c r="O980" s="21">
        <v>0</v>
      </c>
      <c r="P980" s="21">
        <v>22700.57</v>
      </c>
      <c r="Q980" s="25" t="s">
        <v>9801</v>
      </c>
      <c r="R980" s="1" t="str">
        <f t="shared" si="16"/>
        <v>ST10143</v>
      </c>
      <c r="S980" t="str">
        <f>VLOOKUP(R980,Data!$C$2:$D$261,2,0)</f>
        <v>Northridge</v>
      </c>
      <c r="T980">
        <f>COUNTIF('Feb 2022'!A:A,D980)+COUNTIF('Mar 2022'!A:A,D980)+COUNTIF('Apr 2022'!A:A,D980)+COUNTIF('May 2022'!A:A,D980)+COUNTIF('June 2022'!A:A,D980)+COUNTIF('July 2022'!A:A,D980)+COUNTIF('Aug 2022'!A:A,D980)+COUNTIF('Sep 2022'!A:A,D980)+COUNTIF('Oct 2022'!A:A,D980)+COUNTIF('Dec 2022'!A:A,D980)</f>
        <v>1</v>
      </c>
      <c r="U980" t="str">
        <f>VLOOKUP(Q980,'Capital Lookup'!A:B,2,FALSE)</f>
        <v>No</v>
      </c>
      <c r="V980" s="2">
        <f>IFERROR(VLOOKUP(LEFT(F980,10),'Find Purchase Orders'!B:J,9,FALSE),"")</f>
        <v>44627</v>
      </c>
      <c r="W980" s="25" t="s">
        <v>7261</v>
      </c>
    </row>
    <row r="981" spans="1:23" hidden="1">
      <c r="A981" s="25" t="s">
        <v>7478</v>
      </c>
      <c r="B981" s="25" t="s">
        <v>7974</v>
      </c>
      <c r="C981" s="25" t="s">
        <v>7587</v>
      </c>
      <c r="D981" s="25" t="s">
        <v>1078</v>
      </c>
      <c r="E981" s="25" t="s">
        <v>8140</v>
      </c>
      <c r="F981" s="25" t="s">
        <v>10071</v>
      </c>
      <c r="G981" s="25" t="s">
        <v>10072</v>
      </c>
      <c r="H981" s="21">
        <v>216105.72</v>
      </c>
      <c r="I981" s="25" t="s">
        <v>7339</v>
      </c>
      <c r="J981" s="25" t="s">
        <v>7288</v>
      </c>
      <c r="K981" s="25" t="s">
        <v>7893</v>
      </c>
      <c r="L981" s="25" t="s">
        <v>8166</v>
      </c>
      <c r="M981" s="21">
        <v>216105.72</v>
      </c>
      <c r="N981" s="21">
        <v>216105.72</v>
      </c>
      <c r="O981" s="21">
        <v>0</v>
      </c>
      <c r="P981" s="21">
        <v>89693.440000000002</v>
      </c>
      <c r="Q981" s="25" t="s">
        <v>10073</v>
      </c>
      <c r="R981" s="1" t="str">
        <f t="shared" si="16"/>
        <v>ST10149</v>
      </c>
      <c r="S981" t="str">
        <f>VLOOKUP(R981,Data!$C$2:$D$261,2,0)</f>
        <v>Winbourne Park</v>
      </c>
      <c r="T981">
        <f>COUNTIF('Feb 2022'!A:A,D981)+COUNTIF('Mar 2022'!A:A,D981)+COUNTIF('Apr 2022'!A:A,D981)+COUNTIF('May 2022'!A:A,D981)+COUNTIF('June 2022'!A:A,D981)+COUNTIF('July 2022'!A:A,D981)+COUNTIF('Aug 2022'!A:A,D981)+COUNTIF('Sep 2022'!A:A,D981)+COUNTIF('Oct 2022'!A:A,D981)+COUNTIF('Dec 2022'!A:A,D981)</f>
        <v>1</v>
      </c>
      <c r="U981" t="str">
        <f>VLOOKUP(Q981,'Capital Lookup'!A:B,2,FALSE)</f>
        <v>No</v>
      </c>
      <c r="V981" s="2">
        <f>IFERROR(VLOOKUP(LEFT(F981,10),'Find Purchase Orders'!B:J,9,FALSE),"")</f>
        <v>44632</v>
      </c>
      <c r="W981" s="25" t="s">
        <v>7261</v>
      </c>
    </row>
    <row r="982" spans="1:23" hidden="1">
      <c r="A982" s="25" t="s">
        <v>7425</v>
      </c>
      <c r="B982" s="25" t="s">
        <v>7953</v>
      </c>
      <c r="C982" s="25" t="s">
        <v>7271</v>
      </c>
      <c r="D982" s="25" t="s">
        <v>1079</v>
      </c>
      <c r="E982" s="25" t="s">
        <v>8140</v>
      </c>
      <c r="F982" s="25" t="s">
        <v>10074</v>
      </c>
      <c r="G982" s="25" t="s">
        <v>10075</v>
      </c>
      <c r="H982" s="21">
        <v>3275.87</v>
      </c>
      <c r="I982" s="25" t="s">
        <v>7296</v>
      </c>
      <c r="J982" s="25" t="s">
        <v>7288</v>
      </c>
      <c r="K982" s="25" t="s">
        <v>7591</v>
      </c>
      <c r="L982" s="25" t="s">
        <v>8454</v>
      </c>
      <c r="M982" s="21">
        <v>3275.87</v>
      </c>
      <c r="N982" s="21">
        <v>3275.87</v>
      </c>
      <c r="O982" s="21">
        <v>0</v>
      </c>
      <c r="P982" s="21">
        <v>3275.87</v>
      </c>
      <c r="Q982" s="25" t="s">
        <v>10076</v>
      </c>
      <c r="R982" s="1" t="str">
        <f t="shared" si="16"/>
        <v>ST10155</v>
      </c>
      <c r="S982" t="str">
        <f>VLOOKUP(R982,Data!$C$2:$D$261,2,0)</f>
        <v>Oak Terrace</v>
      </c>
      <c r="T982">
        <f>COUNTIF('Feb 2022'!A:A,D982)+COUNTIF('Mar 2022'!A:A,D982)+COUNTIF('Apr 2022'!A:A,D982)+COUNTIF('May 2022'!A:A,D982)+COUNTIF('June 2022'!A:A,D982)+COUNTIF('July 2022'!A:A,D982)+COUNTIF('Aug 2022'!A:A,D982)+COUNTIF('Sep 2022'!A:A,D982)+COUNTIF('Oct 2022'!A:A,D982)+COUNTIF('Dec 2022'!A:A,D982)</f>
        <v>1</v>
      </c>
      <c r="U982" t="str">
        <f>VLOOKUP(Q982,'Capital Lookup'!A:B,2,FALSE)</f>
        <v>No</v>
      </c>
      <c r="V982" s="2">
        <f>IFERROR(VLOOKUP(LEFT(F982,10),'Find Purchase Orders'!B:J,9,FALSE),"")</f>
        <v>44620</v>
      </c>
      <c r="W982" s="25" t="s">
        <v>7261</v>
      </c>
    </row>
    <row r="983" spans="1:23" hidden="1">
      <c r="A983" s="25" t="s">
        <v>7478</v>
      </c>
      <c r="B983" s="25" t="s">
        <v>8931</v>
      </c>
      <c r="C983" s="25" t="s">
        <v>7587</v>
      </c>
      <c r="D983" s="25" t="s">
        <v>1084</v>
      </c>
      <c r="E983" s="25" t="s">
        <v>8140</v>
      </c>
      <c r="F983" s="25" t="s">
        <v>10077</v>
      </c>
      <c r="G983" s="25" t="s">
        <v>10078</v>
      </c>
      <c r="H983" s="21">
        <v>7661.4</v>
      </c>
      <c r="I983" s="25" t="s">
        <v>7296</v>
      </c>
      <c r="J983" s="25" t="s">
        <v>7288</v>
      </c>
      <c r="K983" s="25" t="s">
        <v>9320</v>
      </c>
      <c r="L983" s="25" t="s">
        <v>10079</v>
      </c>
      <c r="M983" s="21">
        <v>7661.4</v>
      </c>
      <c r="N983" s="21">
        <v>7661.4</v>
      </c>
      <c r="O983" s="21">
        <v>0</v>
      </c>
      <c r="P983" s="21">
        <v>7661.4</v>
      </c>
      <c r="Q983" s="25" t="s">
        <v>10080</v>
      </c>
      <c r="R983" s="1" t="str">
        <f t="shared" si="16"/>
        <v>ST10174</v>
      </c>
      <c r="S983" t="str">
        <f>VLOOKUP(R983,Data!$C$2:$D$261,2,0)</f>
        <v>Columbia Forest</v>
      </c>
      <c r="T983">
        <f>COUNTIF('Feb 2022'!A:A,D983)+COUNTIF('Mar 2022'!A:A,D983)+COUNTIF('Apr 2022'!A:A,D983)+COUNTIF('May 2022'!A:A,D983)+COUNTIF('June 2022'!A:A,D983)+COUNTIF('July 2022'!A:A,D983)+COUNTIF('Aug 2022'!A:A,D983)+COUNTIF('Sep 2022'!A:A,D983)+COUNTIF('Oct 2022'!A:A,D983)+COUNTIF('Dec 2022'!A:A,D983)</f>
        <v>1</v>
      </c>
      <c r="U983" t="str">
        <f>VLOOKUP(Q983,'Capital Lookup'!A:B,2,FALSE)</f>
        <v>No</v>
      </c>
      <c r="V983" s="2">
        <f>IFERROR(VLOOKUP(LEFT(F983,10),'Find Purchase Orders'!B:J,9,FALSE),"")</f>
        <v>44620</v>
      </c>
      <c r="W983" s="25" t="s">
        <v>7261</v>
      </c>
    </row>
    <row r="984" spans="1:23" hidden="1">
      <c r="A984" s="25" t="s">
        <v>7269</v>
      </c>
      <c r="B984" s="25" t="s">
        <v>7828</v>
      </c>
      <c r="C984" s="25" t="s">
        <v>7271</v>
      </c>
      <c r="D984" s="25" t="s">
        <v>1088</v>
      </c>
      <c r="E984" s="25" t="s">
        <v>8140</v>
      </c>
      <c r="F984" s="25" t="s">
        <v>10081</v>
      </c>
      <c r="G984" s="25" t="s">
        <v>10082</v>
      </c>
      <c r="H984" s="21">
        <v>45374.54</v>
      </c>
      <c r="I984" s="25" t="s">
        <v>7296</v>
      </c>
      <c r="J984" s="25" t="s">
        <v>7288</v>
      </c>
      <c r="K984" s="25" t="s">
        <v>7733</v>
      </c>
      <c r="L984" s="25" t="s">
        <v>10083</v>
      </c>
      <c r="M984" s="21">
        <v>45374.54</v>
      </c>
      <c r="N984" s="22">
        <v>0</v>
      </c>
      <c r="O984" s="21">
        <v>45374.54</v>
      </c>
      <c r="P984" s="21">
        <v>45374.54</v>
      </c>
      <c r="Q984" s="25" t="s">
        <v>10084</v>
      </c>
      <c r="R984" s="1" t="str">
        <f t="shared" si="16"/>
        <v>ST10185</v>
      </c>
      <c r="S984" t="str">
        <f>VLOOKUP(R984,Data!$C$2:$D$261,2,0)</f>
        <v>Summit Place</v>
      </c>
      <c r="T984">
        <f>COUNTIF('Feb 2022'!A:A,D984)+COUNTIF('Mar 2022'!A:A,D984)+COUNTIF('Apr 2022'!A:A,D984)+COUNTIF('May 2022'!A:A,D984)+COUNTIF('June 2022'!A:A,D984)+COUNTIF('July 2022'!A:A,D984)+COUNTIF('Aug 2022'!A:A,D984)+COUNTIF('Sep 2022'!A:A,D984)+COUNTIF('Oct 2022'!A:A,D984)+COUNTIF('Dec 2022'!A:A,D984)</f>
        <v>1</v>
      </c>
      <c r="U984" t="str">
        <f>VLOOKUP(Q984,'Capital Lookup'!A:B,2,FALSE)</f>
        <v>No</v>
      </c>
      <c r="V984" s="2">
        <f>IFERROR(VLOOKUP(LEFT(F984,10),'Find Purchase Orders'!B:J,9,FALSE),"")</f>
        <v>44627</v>
      </c>
      <c r="W984" s="25" t="s">
        <v>7261</v>
      </c>
    </row>
    <row r="985" spans="1:23" hidden="1">
      <c r="A985" s="25" t="s">
        <v>7425</v>
      </c>
      <c r="B985" s="25" t="s">
        <v>7931</v>
      </c>
      <c r="C985" s="25" t="s">
        <v>7271</v>
      </c>
      <c r="D985" s="25" t="s">
        <v>1083</v>
      </c>
      <c r="E985" s="25" t="s">
        <v>8140</v>
      </c>
      <c r="F985" s="25" t="s">
        <v>10085</v>
      </c>
      <c r="G985" s="25" t="s">
        <v>10086</v>
      </c>
      <c r="H985" s="21">
        <v>14364.56</v>
      </c>
      <c r="I985" s="25" t="s">
        <v>7296</v>
      </c>
      <c r="J985" s="25" t="s">
        <v>7288</v>
      </c>
      <c r="K985" s="25" t="s">
        <v>7630</v>
      </c>
      <c r="L985" s="25" t="s">
        <v>7728</v>
      </c>
      <c r="M985" s="21">
        <v>14364.56</v>
      </c>
      <c r="N985" s="21">
        <v>14364.56</v>
      </c>
      <c r="O985" s="21">
        <v>0</v>
      </c>
      <c r="P985" s="21">
        <v>14364.56</v>
      </c>
      <c r="Q985" s="25" t="s">
        <v>10087</v>
      </c>
      <c r="R985" s="1" t="str">
        <f t="shared" si="16"/>
        <v>ST10182</v>
      </c>
      <c r="S985" t="str">
        <f>VLOOKUP(R985,Data!$C$2:$D$261,2,0)</f>
        <v>Blenheim Community Village</v>
      </c>
      <c r="T985">
        <f>COUNTIF('Feb 2022'!A:A,D985)+COUNTIF('Mar 2022'!A:A,D985)+COUNTIF('Apr 2022'!A:A,D985)+COUNTIF('May 2022'!A:A,D985)+COUNTIF('June 2022'!A:A,D985)+COUNTIF('July 2022'!A:A,D985)+COUNTIF('Aug 2022'!A:A,D985)+COUNTIF('Sep 2022'!A:A,D985)+COUNTIF('Oct 2022'!A:A,D985)+COUNTIF('Dec 2022'!A:A,D985)</f>
        <v>1</v>
      </c>
      <c r="U985" t="str">
        <f>VLOOKUP(Q985,'Capital Lookup'!A:B,2,FALSE)</f>
        <v>No</v>
      </c>
      <c r="V985" s="2">
        <f>IFERROR(VLOOKUP(LEFT(F985,10),'Find Purchase Orders'!B:J,9,FALSE),"")</f>
        <v>44620</v>
      </c>
      <c r="W985" s="25" t="s">
        <v>7261</v>
      </c>
    </row>
    <row r="986" spans="1:23" hidden="1">
      <c r="A986" s="25" t="s">
        <v>7425</v>
      </c>
      <c r="B986" s="25" t="s">
        <v>7931</v>
      </c>
      <c r="C986" s="25" t="s">
        <v>7271</v>
      </c>
      <c r="D986" s="25" t="s">
        <v>1082</v>
      </c>
      <c r="E986" s="25" t="s">
        <v>8140</v>
      </c>
      <c r="F986" s="25" t="s">
        <v>10088</v>
      </c>
      <c r="G986" s="25" t="s">
        <v>10089</v>
      </c>
      <c r="H986" s="21">
        <v>3333.5</v>
      </c>
      <c r="I986" s="25" t="s">
        <v>7296</v>
      </c>
      <c r="J986" s="25" t="s">
        <v>7288</v>
      </c>
      <c r="K986" s="25" t="s">
        <v>7579</v>
      </c>
      <c r="L986" s="25" t="s">
        <v>7580</v>
      </c>
      <c r="M986" s="21">
        <v>3333.5</v>
      </c>
      <c r="N986" s="21">
        <v>3333.5</v>
      </c>
      <c r="O986" s="21">
        <v>0</v>
      </c>
      <c r="P986" s="21">
        <v>3333.5</v>
      </c>
      <c r="Q986" s="25" t="s">
        <v>10090</v>
      </c>
      <c r="R986" s="1" t="str">
        <f t="shared" si="16"/>
        <v>ST10182</v>
      </c>
      <c r="S986" t="str">
        <f>VLOOKUP(R986,Data!$C$2:$D$261,2,0)</f>
        <v>Blenheim Community Village</v>
      </c>
      <c r="T986">
        <f>COUNTIF('Feb 2022'!A:A,D986)+COUNTIF('Mar 2022'!A:A,D986)+COUNTIF('Apr 2022'!A:A,D986)+COUNTIF('May 2022'!A:A,D986)+COUNTIF('June 2022'!A:A,D986)+COUNTIF('July 2022'!A:A,D986)+COUNTIF('Aug 2022'!A:A,D986)+COUNTIF('Sep 2022'!A:A,D986)+COUNTIF('Oct 2022'!A:A,D986)+COUNTIF('Dec 2022'!A:A,D986)</f>
        <v>1</v>
      </c>
      <c r="U986" t="str">
        <f>VLOOKUP(Q986,'Capital Lookup'!A:B,2,FALSE)</f>
        <v>No</v>
      </c>
      <c r="V986" s="2">
        <f>IFERROR(VLOOKUP(LEFT(F986,10),'Find Purchase Orders'!B:J,9,FALSE),"")</f>
        <v>44621</v>
      </c>
      <c r="W986" s="25" t="s">
        <v>7261</v>
      </c>
    </row>
    <row r="987" spans="1:23" hidden="1">
      <c r="A987" s="25" t="s">
        <v>7425</v>
      </c>
      <c r="B987" s="25" t="s">
        <v>7490</v>
      </c>
      <c r="C987" s="25" t="s">
        <v>7271</v>
      </c>
      <c r="D987" s="25" t="s">
        <v>1089</v>
      </c>
      <c r="E987" s="25" t="s">
        <v>8140</v>
      </c>
      <c r="F987" s="25" t="s">
        <v>10091</v>
      </c>
      <c r="G987" s="25" t="s">
        <v>10092</v>
      </c>
      <c r="H987" s="21">
        <v>61989.54</v>
      </c>
      <c r="I987" s="25" t="s">
        <v>7296</v>
      </c>
      <c r="J987" s="25" t="s">
        <v>7288</v>
      </c>
      <c r="K987" s="25" t="s">
        <v>7503</v>
      </c>
      <c r="L987" s="25" t="s">
        <v>7504</v>
      </c>
      <c r="M987" s="21">
        <v>61989.54</v>
      </c>
      <c r="N987" s="21">
        <v>61989.54</v>
      </c>
      <c r="O987" s="21">
        <v>0</v>
      </c>
      <c r="P987" s="21">
        <v>61989.54</v>
      </c>
      <c r="Q987" s="25" t="s">
        <v>10093</v>
      </c>
      <c r="R987" s="1" t="str">
        <f t="shared" si="16"/>
        <v>ST10179</v>
      </c>
      <c r="S987" t="str">
        <f>VLOOKUP(R987,Data!$C$2:$D$261,2,0)</f>
        <v>Forest Heights</v>
      </c>
      <c r="T987">
        <f>COUNTIF('Feb 2022'!A:A,D987)+COUNTIF('Mar 2022'!A:A,D987)+COUNTIF('Apr 2022'!A:A,D987)+COUNTIF('May 2022'!A:A,D987)+COUNTIF('June 2022'!A:A,D987)+COUNTIF('July 2022'!A:A,D987)+COUNTIF('Aug 2022'!A:A,D987)+COUNTIF('Sep 2022'!A:A,D987)+COUNTIF('Oct 2022'!A:A,D987)+COUNTIF('Dec 2022'!A:A,D987)</f>
        <v>1</v>
      </c>
      <c r="U987" t="str">
        <f>VLOOKUP(Q987,'Capital Lookup'!A:B,2,FALSE)</f>
        <v>No</v>
      </c>
      <c r="V987" s="2">
        <f>IFERROR(VLOOKUP(LEFT(F987,10),'Find Purchase Orders'!B:J,9,FALSE),"")</f>
        <v>44627</v>
      </c>
      <c r="W987" s="25" t="s">
        <v>7261</v>
      </c>
    </row>
    <row r="988" spans="1:23" hidden="1">
      <c r="A988" s="25" t="s">
        <v>7478</v>
      </c>
      <c r="B988" s="25" t="s">
        <v>7950</v>
      </c>
      <c r="C988" s="25" t="s">
        <v>7587</v>
      </c>
      <c r="D988" s="25" t="s">
        <v>1081</v>
      </c>
      <c r="E988" s="25" t="s">
        <v>8140</v>
      </c>
      <c r="F988" s="25" t="s">
        <v>10094</v>
      </c>
      <c r="G988" s="25" t="s">
        <v>10095</v>
      </c>
      <c r="H988" s="21">
        <v>145962.1</v>
      </c>
      <c r="I988" s="25" t="s">
        <v>7296</v>
      </c>
      <c r="J988" s="25" t="s">
        <v>7288</v>
      </c>
      <c r="K988" s="25" t="s">
        <v>7893</v>
      </c>
      <c r="L988" s="25" t="s">
        <v>8119</v>
      </c>
      <c r="M988" s="21">
        <v>145962.1</v>
      </c>
      <c r="N988" s="22">
        <v>0</v>
      </c>
      <c r="O988" s="21">
        <v>145962.1</v>
      </c>
      <c r="P988" s="21">
        <v>145962.1</v>
      </c>
      <c r="Q988" s="25" t="s">
        <v>10096</v>
      </c>
      <c r="R988" s="1" t="str">
        <f t="shared" si="16"/>
        <v>ST10171</v>
      </c>
      <c r="S988" t="str">
        <f>VLOOKUP(R988,Data!$C$2:$D$261,2,0)</f>
        <v>McGarrell Place</v>
      </c>
      <c r="T988">
        <f>COUNTIF('Feb 2022'!A:A,D988)+COUNTIF('Mar 2022'!A:A,D988)+COUNTIF('Apr 2022'!A:A,D988)+COUNTIF('May 2022'!A:A,D988)+COUNTIF('June 2022'!A:A,D988)+COUNTIF('July 2022'!A:A,D988)+COUNTIF('Aug 2022'!A:A,D988)+COUNTIF('Sep 2022'!A:A,D988)+COUNTIF('Oct 2022'!A:A,D988)+COUNTIF('Dec 2022'!A:A,D988)</f>
        <v>1</v>
      </c>
      <c r="U988" t="str">
        <f>VLOOKUP(Q988,'Capital Lookup'!A:B,2,FALSE)</f>
        <v>No</v>
      </c>
      <c r="V988" s="2">
        <f>IFERROR(VLOOKUP(LEFT(F988,10),'Find Purchase Orders'!B:J,9,FALSE),"")</f>
        <v>44621</v>
      </c>
      <c r="W988" s="25" t="s">
        <v>7261</v>
      </c>
    </row>
    <row r="989" spans="1:23" hidden="1">
      <c r="A989" s="25" t="s">
        <v>7425</v>
      </c>
      <c r="B989" s="25" t="s">
        <v>7947</v>
      </c>
      <c r="C989" s="25" t="s">
        <v>7271</v>
      </c>
      <c r="D989" s="25" t="s">
        <v>1080</v>
      </c>
      <c r="E989" s="25" t="s">
        <v>8140</v>
      </c>
      <c r="F989" s="25" t="s">
        <v>10097</v>
      </c>
      <c r="G989" s="25" t="s">
        <v>10098</v>
      </c>
      <c r="H989" s="21">
        <v>5531.08</v>
      </c>
      <c r="I989" s="25" t="s">
        <v>7296</v>
      </c>
      <c r="J989" s="25" t="s">
        <v>7288</v>
      </c>
      <c r="K989" s="25" t="s">
        <v>7630</v>
      </c>
      <c r="L989" s="25" t="s">
        <v>8156</v>
      </c>
      <c r="M989" s="21">
        <v>5531.08</v>
      </c>
      <c r="N989" s="21">
        <v>5531.07</v>
      </c>
      <c r="O989" s="21">
        <v>0.01</v>
      </c>
      <c r="P989" s="21">
        <v>5531.08</v>
      </c>
      <c r="Q989" s="25" t="s">
        <v>10099</v>
      </c>
      <c r="R989" s="1" t="str">
        <f t="shared" si="16"/>
        <v>ST10154</v>
      </c>
      <c r="S989" t="str">
        <f>VLOOKUP(R989,Data!$C$2:$D$261,2,0)</f>
        <v>Mackenzie Place</v>
      </c>
      <c r="T989">
        <f>COUNTIF('Feb 2022'!A:A,D989)+COUNTIF('Mar 2022'!A:A,D989)+COUNTIF('Apr 2022'!A:A,D989)+COUNTIF('May 2022'!A:A,D989)+COUNTIF('June 2022'!A:A,D989)+COUNTIF('July 2022'!A:A,D989)+COUNTIF('Aug 2022'!A:A,D989)+COUNTIF('Sep 2022'!A:A,D989)+COUNTIF('Oct 2022'!A:A,D989)+COUNTIF('Dec 2022'!A:A,D989)</f>
        <v>1</v>
      </c>
      <c r="U989" t="str">
        <f>VLOOKUP(Q989,'Capital Lookup'!A:B,2,FALSE)</f>
        <v>No</v>
      </c>
      <c r="V989" s="2">
        <f>IFERROR(VLOOKUP(LEFT(F989,10),'Find Purchase Orders'!B:J,9,FALSE),"")</f>
        <v>44622</v>
      </c>
      <c r="W989" s="25" t="s">
        <v>7261</v>
      </c>
    </row>
    <row r="990" spans="1:23" hidden="1">
      <c r="A990" s="25" t="s">
        <v>7269</v>
      </c>
      <c r="B990" s="25" t="s">
        <v>8004</v>
      </c>
      <c r="C990" s="25" t="s">
        <v>7271</v>
      </c>
      <c r="D990" s="25" t="s">
        <v>1085</v>
      </c>
      <c r="E990" s="25" t="s">
        <v>8140</v>
      </c>
      <c r="F990" s="25" t="s">
        <v>10100</v>
      </c>
      <c r="G990" s="25" t="s">
        <v>10101</v>
      </c>
      <c r="H990" s="21">
        <v>11492.1</v>
      </c>
      <c r="I990" s="25" t="s">
        <v>7296</v>
      </c>
      <c r="J990" s="25" t="s">
        <v>7288</v>
      </c>
      <c r="K990" s="25" t="s">
        <v>8274</v>
      </c>
      <c r="L990" s="25" t="s">
        <v>10102</v>
      </c>
      <c r="M990" s="21">
        <v>11492.1</v>
      </c>
      <c r="N990" s="21">
        <v>6972.1</v>
      </c>
      <c r="O990" s="21">
        <v>4520</v>
      </c>
      <c r="P990" s="21">
        <v>11492.1</v>
      </c>
      <c r="Q990" s="25" t="s">
        <v>10103</v>
      </c>
      <c r="R990" s="1" t="str">
        <f t="shared" si="16"/>
        <v>ST10176</v>
      </c>
      <c r="S990" t="str">
        <f>VLOOKUP(R990,Data!$C$2:$D$261,2,0)</f>
        <v>Sumac Lodge</v>
      </c>
      <c r="T990">
        <f>COUNTIF('Feb 2022'!A:A,D990)+COUNTIF('Mar 2022'!A:A,D990)+COUNTIF('Apr 2022'!A:A,D990)+COUNTIF('May 2022'!A:A,D990)+COUNTIF('June 2022'!A:A,D990)+COUNTIF('July 2022'!A:A,D990)+COUNTIF('Aug 2022'!A:A,D990)+COUNTIF('Sep 2022'!A:A,D990)+COUNTIF('Oct 2022'!A:A,D990)+COUNTIF('Dec 2022'!A:A,D990)</f>
        <v>1</v>
      </c>
      <c r="U990" t="str">
        <f>VLOOKUP(Q990,'Capital Lookup'!A:B,2,FALSE)</f>
        <v>No</v>
      </c>
      <c r="V990" s="2">
        <f>IFERROR(VLOOKUP(LEFT(F990,10),'Find Purchase Orders'!B:J,9,FALSE),"")</f>
        <v>44622</v>
      </c>
      <c r="W990" s="25" t="s">
        <v>7261</v>
      </c>
    </row>
    <row r="991" spans="1:23" hidden="1">
      <c r="A991" s="25" t="s">
        <v>10104</v>
      </c>
      <c r="B991" s="25" t="s">
        <v>7838</v>
      </c>
      <c r="C991" s="25"/>
      <c r="D991" s="25" t="s">
        <v>1518</v>
      </c>
      <c r="E991" s="25" t="s">
        <v>10105</v>
      </c>
      <c r="F991" s="25" t="s">
        <v>10106</v>
      </c>
      <c r="G991" s="25" t="s">
        <v>10107</v>
      </c>
      <c r="H991" s="21">
        <v>24320.92</v>
      </c>
      <c r="I991" s="25" t="s">
        <v>7296</v>
      </c>
      <c r="J991" s="25" t="s">
        <v>7288</v>
      </c>
      <c r="K991" s="25" t="s">
        <v>7262</v>
      </c>
      <c r="L991" s="25" t="s">
        <v>7259</v>
      </c>
      <c r="M991" s="21">
        <v>27185.47</v>
      </c>
      <c r="N991" s="21">
        <v>27185.47</v>
      </c>
      <c r="O991" s="21">
        <v>0</v>
      </c>
      <c r="P991" s="21">
        <v>26855.919999999998</v>
      </c>
      <c r="Q991" s="25" t="s">
        <v>10108</v>
      </c>
      <c r="R991" s="1" t="str">
        <f t="shared" si="16"/>
        <v>ST10336</v>
      </c>
      <c r="S991" t="str">
        <f>VLOOKUP(R991,Data!$C$2:$D$261,2,0)</f>
        <v>The Village Seniors Community</v>
      </c>
      <c r="T991">
        <f>COUNTIF('Feb 2022'!A:A,D991)+COUNTIF('Mar 2022'!A:A,D991)+COUNTIF('Apr 2022'!A:A,D991)+COUNTIF('May 2022'!A:A,D991)+COUNTIF('June 2022'!A:A,D991)+COUNTIF('July 2022'!A:A,D991)+COUNTIF('Aug 2022'!A:A,D991)+COUNTIF('Sep 2022'!A:A,D991)+COUNTIF('Oct 2022'!A:A,D991)+COUNTIF('Dec 2022'!A:A,D991)</f>
        <v>1</v>
      </c>
      <c r="U991" t="str">
        <f>VLOOKUP(Q991,'Capital Lookup'!A:B,2,FALSE)</f>
        <v>No</v>
      </c>
      <c r="V991" s="2">
        <f>IFERROR(VLOOKUP(LEFT(F991,10),'Find Purchase Orders'!B:J,9,FALSE),"")</f>
        <v>44621</v>
      </c>
      <c r="W991" s="25" t="s">
        <v>7261</v>
      </c>
    </row>
    <row r="992" spans="1:23" hidden="1">
      <c r="A992" s="25" t="s">
        <v>10104</v>
      </c>
      <c r="B992" s="25" t="s">
        <v>7838</v>
      </c>
      <c r="C992" s="25"/>
      <c r="D992" s="25" t="s">
        <v>1520</v>
      </c>
      <c r="E992" s="25" t="s">
        <v>10105</v>
      </c>
      <c r="F992" s="25" t="s">
        <v>10109</v>
      </c>
      <c r="G992" s="25" t="s">
        <v>10110</v>
      </c>
      <c r="H992" s="21">
        <v>3685.99</v>
      </c>
      <c r="I992" s="25" t="s">
        <v>7296</v>
      </c>
      <c r="J992" s="25" t="s">
        <v>7288</v>
      </c>
      <c r="K992" s="25" t="s">
        <v>7262</v>
      </c>
      <c r="L992" s="25" t="s">
        <v>7259</v>
      </c>
      <c r="M992" s="21">
        <v>3261.94</v>
      </c>
      <c r="N992" s="21">
        <v>3685.99</v>
      </c>
      <c r="O992" s="21">
        <v>-424.05</v>
      </c>
      <c r="P992" s="21">
        <v>3685.99</v>
      </c>
      <c r="Q992" s="25" t="s">
        <v>10108</v>
      </c>
      <c r="R992" s="1" t="str">
        <f t="shared" si="16"/>
        <v>ST10336</v>
      </c>
      <c r="S992" t="str">
        <f>VLOOKUP(R992,Data!$C$2:$D$261,2,0)</f>
        <v>The Village Seniors Community</v>
      </c>
      <c r="T992">
        <f>COUNTIF('Feb 2022'!A:A,D992)+COUNTIF('Mar 2022'!A:A,D992)+COUNTIF('Apr 2022'!A:A,D992)+COUNTIF('May 2022'!A:A,D992)+COUNTIF('June 2022'!A:A,D992)+COUNTIF('July 2022'!A:A,D992)+COUNTIF('Aug 2022'!A:A,D992)+COUNTIF('Sep 2022'!A:A,D992)+COUNTIF('Oct 2022'!A:A,D992)+COUNTIF('Dec 2022'!A:A,D992)</f>
        <v>1</v>
      </c>
      <c r="U992" t="str">
        <f>VLOOKUP(Q992,'Capital Lookup'!A:B,2,FALSE)</f>
        <v>No</v>
      </c>
      <c r="V992" s="2">
        <f>IFERROR(VLOOKUP(LEFT(F992,10),'Find Purchase Orders'!B:J,9,FALSE),"")</f>
        <v>44621</v>
      </c>
      <c r="W992" s="25" t="s">
        <v>7261</v>
      </c>
    </row>
    <row r="993" spans="1:23" hidden="1">
      <c r="A993" s="25" t="s">
        <v>10104</v>
      </c>
      <c r="B993" s="25" t="s">
        <v>7838</v>
      </c>
      <c r="C993" s="25"/>
      <c r="D993" s="25" t="s">
        <v>1522</v>
      </c>
      <c r="E993" s="25" t="s">
        <v>10105</v>
      </c>
      <c r="F993" s="25" t="s">
        <v>10111</v>
      </c>
      <c r="G993" s="25" t="s">
        <v>10112</v>
      </c>
      <c r="H993" s="21">
        <v>1629.67</v>
      </c>
      <c r="I993" s="25" t="s">
        <v>7296</v>
      </c>
      <c r="J993" s="25" t="s">
        <v>7288</v>
      </c>
      <c r="K993" s="25" t="s">
        <v>7262</v>
      </c>
      <c r="L993" s="25" t="s">
        <v>7259</v>
      </c>
      <c r="M993" s="21">
        <v>1442.19</v>
      </c>
      <c r="N993" s="21">
        <v>1629.67</v>
      </c>
      <c r="O993" s="21">
        <v>-187.48</v>
      </c>
      <c r="P993" s="21">
        <v>1629.67</v>
      </c>
      <c r="Q993" s="25" t="s">
        <v>10108</v>
      </c>
      <c r="R993" s="1" t="str">
        <f t="shared" si="16"/>
        <v>ST10336</v>
      </c>
      <c r="S993" t="str">
        <f>VLOOKUP(R993,Data!$C$2:$D$261,2,0)</f>
        <v>The Village Seniors Community</v>
      </c>
      <c r="T993">
        <f>COUNTIF('Feb 2022'!A:A,D993)+COUNTIF('Mar 2022'!A:A,D993)+COUNTIF('Apr 2022'!A:A,D993)+COUNTIF('May 2022'!A:A,D993)+COUNTIF('June 2022'!A:A,D993)+COUNTIF('July 2022'!A:A,D993)+COUNTIF('Aug 2022'!A:A,D993)+COUNTIF('Sep 2022'!A:A,D993)+COUNTIF('Oct 2022'!A:A,D993)+COUNTIF('Dec 2022'!A:A,D993)</f>
        <v>1</v>
      </c>
      <c r="U993" t="str">
        <f>VLOOKUP(Q993,'Capital Lookup'!A:B,2,FALSE)</f>
        <v>No</v>
      </c>
      <c r="V993" s="2">
        <f>IFERROR(VLOOKUP(LEFT(F993,10),'Find Purchase Orders'!B:J,9,FALSE),"")</f>
        <v>44621</v>
      </c>
      <c r="W993" s="25" t="s">
        <v>7261</v>
      </c>
    </row>
    <row r="994" spans="1:23" hidden="1">
      <c r="A994" s="25" t="s">
        <v>7478</v>
      </c>
      <c r="B994" s="25" t="s">
        <v>7848</v>
      </c>
      <c r="C994" s="25"/>
      <c r="D994" s="25" t="s">
        <v>1091</v>
      </c>
      <c r="E994" s="25" t="s">
        <v>7500</v>
      </c>
      <c r="F994" s="25" t="s">
        <v>10113</v>
      </c>
      <c r="G994" s="25" t="s">
        <v>10114</v>
      </c>
      <c r="H994" s="21">
        <v>11746.35</v>
      </c>
      <c r="I994" s="25" t="s">
        <v>7296</v>
      </c>
      <c r="J994" s="25" t="s">
        <v>7288</v>
      </c>
      <c r="K994" s="25" t="s">
        <v>7598</v>
      </c>
      <c r="L994" s="25" t="s">
        <v>7670</v>
      </c>
      <c r="M994" s="21">
        <v>42764.85</v>
      </c>
      <c r="N994" s="21">
        <v>42764.85</v>
      </c>
      <c r="O994" s="21">
        <v>0</v>
      </c>
      <c r="P994" s="21">
        <v>39196.35</v>
      </c>
      <c r="Q994" s="25" t="s">
        <v>10115</v>
      </c>
      <c r="R994" s="1" t="str">
        <f t="shared" si="16"/>
        <v>ST10297</v>
      </c>
      <c r="S994" t="str">
        <f>VLOOKUP(R994,Data!$C$2:$D$261,2,0)</f>
        <v>Arbour Heights</v>
      </c>
      <c r="T994">
        <f>COUNTIF('Feb 2022'!A:A,D994)+COUNTIF('Mar 2022'!A:A,D994)+COUNTIF('Apr 2022'!A:A,D994)+COUNTIF('May 2022'!A:A,D994)+COUNTIF('June 2022'!A:A,D994)+COUNTIF('July 2022'!A:A,D994)+COUNTIF('Aug 2022'!A:A,D994)+COUNTIF('Sep 2022'!A:A,D994)+COUNTIF('Oct 2022'!A:A,D994)+COUNTIF('Dec 2022'!A:A,D994)</f>
        <v>1</v>
      </c>
      <c r="U994" t="str">
        <f>VLOOKUP(Q994,'Capital Lookup'!A:B,2,FALSE)</f>
        <v>No</v>
      </c>
      <c r="V994" s="2">
        <f>IFERROR(VLOOKUP(LEFT(F994,10),'Find Purchase Orders'!B:J,9,FALSE),"")</f>
        <v>44621</v>
      </c>
      <c r="W994" s="25" t="s">
        <v>7261</v>
      </c>
    </row>
    <row r="995" spans="1:23" hidden="1">
      <c r="A995" s="25" t="s">
        <v>7252</v>
      </c>
      <c r="B995" s="25" t="s">
        <v>7398</v>
      </c>
      <c r="C995" s="25" t="s">
        <v>7254</v>
      </c>
      <c r="D995" s="25" t="s">
        <v>1524</v>
      </c>
      <c r="E995" s="25" t="s">
        <v>7400</v>
      </c>
      <c r="F995" s="25" t="s">
        <v>10116</v>
      </c>
      <c r="G995" s="25" t="s">
        <v>10117</v>
      </c>
      <c r="H995" s="21">
        <v>988.75</v>
      </c>
      <c r="I995" s="25" t="s">
        <v>7296</v>
      </c>
      <c r="J995" s="25" t="s">
        <v>7288</v>
      </c>
      <c r="K995" s="25" t="s">
        <v>7258</v>
      </c>
      <c r="L995" s="25" t="s">
        <v>7259</v>
      </c>
      <c r="M995" s="21">
        <v>988.75</v>
      </c>
      <c r="N995" s="21">
        <v>988.75</v>
      </c>
      <c r="O995" s="21">
        <v>0</v>
      </c>
      <c r="P995" s="21">
        <v>988.75</v>
      </c>
      <c r="Q995" s="25" t="s">
        <v>7403</v>
      </c>
      <c r="R995" s="1" t="str">
        <f t="shared" si="16"/>
        <v>ST10009</v>
      </c>
      <c r="S995" t="str">
        <f>VLOOKUP(R995,Data!$C$2:$D$261,2,0)</f>
        <v>Birkdale</v>
      </c>
      <c r="T995">
        <f>COUNTIF('Feb 2022'!A:A,D995)+COUNTIF('Mar 2022'!A:A,D995)+COUNTIF('Apr 2022'!A:A,D995)+COUNTIF('May 2022'!A:A,D995)+COUNTIF('June 2022'!A:A,D995)+COUNTIF('July 2022'!A:A,D995)+COUNTIF('Aug 2022'!A:A,D995)+COUNTIF('Sep 2022'!A:A,D995)+COUNTIF('Oct 2022'!A:A,D995)+COUNTIF('Dec 2022'!A:A,D995)</f>
        <v>1</v>
      </c>
      <c r="U995" t="str">
        <f>VLOOKUP(Q995,'Capital Lookup'!A:B,2,FALSE)</f>
        <v>No</v>
      </c>
      <c r="V995" s="2">
        <f>IFERROR(VLOOKUP(LEFT(F995,10),'Find Purchase Orders'!B:J,9,FALSE),"")</f>
        <v>44622</v>
      </c>
      <c r="W995" s="25" t="s">
        <v>7261</v>
      </c>
    </row>
    <row r="996" spans="1:23" hidden="1">
      <c r="A996" s="25" t="s">
        <v>7252</v>
      </c>
      <c r="B996" s="25" t="s">
        <v>7398</v>
      </c>
      <c r="C996" s="25" t="s">
        <v>7254</v>
      </c>
      <c r="D996" s="25" t="s">
        <v>1524</v>
      </c>
      <c r="E996" s="25" t="s">
        <v>7400</v>
      </c>
      <c r="F996" s="25" t="s">
        <v>10118</v>
      </c>
      <c r="G996" s="25" t="s">
        <v>10119</v>
      </c>
      <c r="H996" s="21">
        <v>8158.52</v>
      </c>
      <c r="I996" s="25" t="s">
        <v>7296</v>
      </c>
      <c r="J996" s="25" t="s">
        <v>7288</v>
      </c>
      <c r="K996" s="25" t="s">
        <v>7262</v>
      </c>
      <c r="L996" s="25" t="s">
        <v>7259</v>
      </c>
      <c r="M996" s="21">
        <v>8158.52</v>
      </c>
      <c r="N996" s="21">
        <v>8158.52</v>
      </c>
      <c r="O996" s="21">
        <v>0</v>
      </c>
      <c r="P996" s="21">
        <v>8158.52</v>
      </c>
      <c r="Q996" s="25" t="s">
        <v>7403</v>
      </c>
      <c r="R996" s="1" t="str">
        <f t="shared" si="16"/>
        <v>ST10009</v>
      </c>
      <c r="S996" t="str">
        <f>VLOOKUP(R996,Data!$C$2:$D$261,2,0)</f>
        <v>Birkdale</v>
      </c>
      <c r="T996">
        <f>COUNTIF('Feb 2022'!A:A,D996)+COUNTIF('Mar 2022'!A:A,D996)+COUNTIF('Apr 2022'!A:A,D996)+COUNTIF('May 2022'!A:A,D996)+COUNTIF('June 2022'!A:A,D996)+COUNTIF('July 2022'!A:A,D996)+COUNTIF('Aug 2022'!A:A,D996)+COUNTIF('Sep 2022'!A:A,D996)+COUNTIF('Oct 2022'!A:A,D996)+COUNTIF('Dec 2022'!A:A,D996)</f>
        <v>1</v>
      </c>
      <c r="U996" t="str">
        <f>VLOOKUP(Q996,'Capital Lookup'!A:B,2,FALSE)</f>
        <v>No</v>
      </c>
      <c r="V996" s="2">
        <f>IFERROR(VLOOKUP(LEFT(F996,10),'Find Purchase Orders'!B:J,9,FALSE),"")</f>
        <v>44622</v>
      </c>
      <c r="W996" s="25" t="s">
        <v>7261</v>
      </c>
    </row>
    <row r="997" spans="1:23" hidden="1">
      <c r="A997" s="25" t="s">
        <v>10120</v>
      </c>
      <c r="B997" s="25" t="s">
        <v>7709</v>
      </c>
      <c r="C997" s="25"/>
      <c r="D997" s="25" t="s">
        <v>10121</v>
      </c>
      <c r="E997" s="25" t="s">
        <v>10122</v>
      </c>
      <c r="F997" s="25" t="s">
        <v>10123</v>
      </c>
      <c r="G997" s="25" t="s">
        <v>10124</v>
      </c>
      <c r="H997" s="21">
        <v>147353</v>
      </c>
      <c r="I997" s="25" t="s">
        <v>7287</v>
      </c>
      <c r="J997" s="25" t="s">
        <v>7288</v>
      </c>
      <c r="K997" s="25" t="s">
        <v>8592</v>
      </c>
      <c r="L997" s="25" t="s">
        <v>10125</v>
      </c>
      <c r="M997" s="21">
        <v>147353</v>
      </c>
      <c r="N997" s="22">
        <v>0</v>
      </c>
      <c r="O997" s="21">
        <v>147353</v>
      </c>
      <c r="P997" s="21">
        <v>0</v>
      </c>
      <c r="Q997" s="25" t="s">
        <v>10126</v>
      </c>
      <c r="R997" s="1" t="str">
        <f t="shared" si="16"/>
        <v>ST10335</v>
      </c>
      <c r="S997" t="str">
        <f>VLOOKUP(R997,Data!$C$2:$D$261,2,0)</f>
        <v>Stoneridge Manor</v>
      </c>
      <c r="T997">
        <f>COUNTIF('Feb 2022'!A:A,D997)+COUNTIF('Mar 2022'!A:A,D997)+COUNTIF('Apr 2022'!A:A,D997)+COUNTIF('May 2022'!A:A,D997)+COUNTIF('June 2022'!A:A,D997)+COUNTIF('July 2022'!A:A,D997)+COUNTIF('Aug 2022'!A:A,D997)+COUNTIF('Sep 2022'!A:A,D997)+COUNTIF('Oct 2022'!A:A,D997)+COUNTIF('Dec 2022'!A:A,D997)</f>
        <v>0</v>
      </c>
      <c r="U997" t="str">
        <f>VLOOKUP(Q997,'Capital Lookup'!A:B,2,FALSE)</f>
        <v>Yes</v>
      </c>
      <c r="V997" s="2">
        <f>IFERROR(VLOOKUP(LEFT(F997,10),'Find Purchase Orders'!B:J,9,FALSE),"")</f>
        <v>44623</v>
      </c>
      <c r="W997" s="25" t="s">
        <v>7261</v>
      </c>
    </row>
    <row r="998" spans="1:23" hidden="1">
      <c r="A998" s="25" t="s">
        <v>9810</v>
      </c>
      <c r="B998" s="25" t="s">
        <v>8866</v>
      </c>
      <c r="C998" s="25"/>
      <c r="D998" s="25" t="s">
        <v>1449</v>
      </c>
      <c r="E998" s="25" t="s">
        <v>8868</v>
      </c>
      <c r="F998" s="25" t="s">
        <v>10127</v>
      </c>
      <c r="G998" s="25" t="s">
        <v>10128</v>
      </c>
      <c r="H998" s="21">
        <v>732.7</v>
      </c>
      <c r="I998" s="25" t="s">
        <v>7296</v>
      </c>
      <c r="J998" s="25" t="s">
        <v>7288</v>
      </c>
      <c r="K998" s="25" t="s">
        <v>7579</v>
      </c>
      <c r="L998" s="25" t="s">
        <v>8156</v>
      </c>
      <c r="M998" s="21">
        <v>732.7</v>
      </c>
      <c r="N998" s="21">
        <v>732.7</v>
      </c>
      <c r="O998" s="21">
        <v>0</v>
      </c>
      <c r="P998" s="21">
        <v>732.7</v>
      </c>
      <c r="Q998" s="25" t="s">
        <v>10129</v>
      </c>
      <c r="R998" s="1" t="str">
        <f t="shared" si="16"/>
        <v>ST10399</v>
      </c>
      <c r="S998" t="e">
        <f>VLOOKUP(R998,Data!$C$2:$D$261,2,0)</f>
        <v>#N/A</v>
      </c>
      <c r="T998">
        <f>COUNTIF('Feb 2022'!A:A,D998)+COUNTIF('Mar 2022'!A:A,D998)+COUNTIF('Apr 2022'!A:A,D998)+COUNTIF('May 2022'!A:A,D998)+COUNTIF('June 2022'!A:A,D998)+COUNTIF('July 2022'!A:A,D998)+COUNTIF('Aug 2022'!A:A,D998)+COUNTIF('Sep 2022'!A:A,D998)+COUNTIF('Oct 2022'!A:A,D998)+COUNTIF('Dec 2022'!A:A,D998)</f>
        <v>1</v>
      </c>
      <c r="U998" t="str">
        <f>VLOOKUP(Q998,'Capital Lookup'!A:B,2,FALSE)</f>
        <v>No</v>
      </c>
      <c r="V998" s="2">
        <f>IFERROR(VLOOKUP(LEFT(F998,10),'Find Purchase Orders'!B:J,9,FALSE),"")</f>
        <v>44634</v>
      </c>
      <c r="W998" s="25" t="s">
        <v>7261</v>
      </c>
    </row>
    <row r="999" spans="1:23" hidden="1">
      <c r="A999" s="25" t="s">
        <v>7261</v>
      </c>
      <c r="B999" s="25" t="s">
        <v>8259</v>
      </c>
      <c r="C999" s="25" t="s">
        <v>8260</v>
      </c>
      <c r="D999" s="25" t="s">
        <v>1475</v>
      </c>
      <c r="E999" s="25" t="s">
        <v>8591</v>
      </c>
      <c r="F999" s="25" t="s">
        <v>10130</v>
      </c>
      <c r="G999" s="25" t="s">
        <v>10131</v>
      </c>
      <c r="H999" s="21">
        <v>655.4</v>
      </c>
      <c r="I999" s="25" t="s">
        <v>7296</v>
      </c>
      <c r="J999" s="25" t="s">
        <v>7288</v>
      </c>
      <c r="K999" s="25" t="s">
        <v>8592</v>
      </c>
      <c r="L999" s="25" t="s">
        <v>8593</v>
      </c>
      <c r="M999" s="21">
        <v>655.4</v>
      </c>
      <c r="N999" s="21">
        <v>643.1</v>
      </c>
      <c r="O999" s="21">
        <v>12.3</v>
      </c>
      <c r="P999" s="21">
        <v>655.4</v>
      </c>
      <c r="Q999" s="25" t="s">
        <v>8629</v>
      </c>
      <c r="R999" s="1" t="str">
        <f t="shared" si="16"/>
        <v>ST10260</v>
      </c>
      <c r="S999" t="str">
        <f>VLOOKUP(R999,Data!$C$2:$D$261,2,0)</f>
        <v>Support Office</v>
      </c>
      <c r="T999">
        <f>COUNTIF('Feb 2022'!A:A,D999)+COUNTIF('Mar 2022'!A:A,D999)+COUNTIF('Apr 2022'!A:A,D999)+COUNTIF('May 2022'!A:A,D999)+COUNTIF('June 2022'!A:A,D999)+COUNTIF('July 2022'!A:A,D999)+COUNTIF('Aug 2022'!A:A,D999)+COUNTIF('Sep 2022'!A:A,D999)+COUNTIF('Oct 2022'!A:A,D999)+COUNTIF('Dec 2022'!A:A,D999)</f>
        <v>1</v>
      </c>
      <c r="U999" t="str">
        <f>VLOOKUP(Q999,'Capital Lookup'!A:B,2,FALSE)</f>
        <v>Yes</v>
      </c>
      <c r="V999" s="2">
        <f>IFERROR(VLOOKUP(LEFT(F999,10),'Find Purchase Orders'!B:J,9,FALSE),"")</f>
        <v>44630</v>
      </c>
      <c r="W999" s="25" t="s">
        <v>7261</v>
      </c>
    </row>
    <row r="1000" spans="1:23" hidden="1">
      <c r="A1000" s="25" t="s">
        <v>7313</v>
      </c>
      <c r="B1000" s="25" t="s">
        <v>8259</v>
      </c>
      <c r="C1000" s="25" t="s">
        <v>8260</v>
      </c>
      <c r="D1000" s="25" t="s">
        <v>1460</v>
      </c>
      <c r="E1000" s="25" t="s">
        <v>8591</v>
      </c>
      <c r="F1000" s="25" t="s">
        <v>10132</v>
      </c>
      <c r="G1000" s="25" t="s">
        <v>10133</v>
      </c>
      <c r="H1000" s="21">
        <v>271.2</v>
      </c>
      <c r="I1000" s="25" t="s">
        <v>7296</v>
      </c>
      <c r="J1000" s="25" t="s">
        <v>7288</v>
      </c>
      <c r="K1000" s="25" t="s">
        <v>8592</v>
      </c>
      <c r="L1000" s="25" t="s">
        <v>8593</v>
      </c>
      <c r="M1000" s="21">
        <v>271.2</v>
      </c>
      <c r="N1000" s="21">
        <v>271.2</v>
      </c>
      <c r="O1000" s="21">
        <v>0</v>
      </c>
      <c r="P1000" s="21">
        <v>271.2</v>
      </c>
      <c r="Q1000" s="25" t="s">
        <v>8594</v>
      </c>
      <c r="R1000" s="1" t="str">
        <f t="shared" si="16"/>
        <v>ST10260</v>
      </c>
      <c r="S1000" t="str">
        <f>VLOOKUP(R1000,Data!$C$2:$D$261,2,0)</f>
        <v>Support Office</v>
      </c>
      <c r="T1000">
        <f>COUNTIF('Feb 2022'!A:A,D1000)+COUNTIF('Mar 2022'!A:A,D1000)+COUNTIF('Apr 2022'!A:A,D1000)+COUNTIF('May 2022'!A:A,D1000)+COUNTIF('June 2022'!A:A,D1000)+COUNTIF('July 2022'!A:A,D1000)+COUNTIF('Aug 2022'!A:A,D1000)+COUNTIF('Sep 2022'!A:A,D1000)+COUNTIF('Oct 2022'!A:A,D1000)+COUNTIF('Dec 2022'!A:A,D1000)</f>
        <v>1</v>
      </c>
      <c r="U1000" t="str">
        <f>VLOOKUP(Q1000,'Capital Lookup'!A:B,2,FALSE)</f>
        <v>Yes</v>
      </c>
      <c r="V1000" s="2">
        <f>IFERROR(VLOOKUP(LEFT(F1000,10),'Find Purchase Orders'!B:J,9,FALSE),"")</f>
        <v>44629</v>
      </c>
      <c r="W1000" s="25" t="s">
        <v>7261</v>
      </c>
    </row>
    <row r="1001" spans="1:23" hidden="1">
      <c r="A1001" s="25" t="s">
        <v>7425</v>
      </c>
      <c r="B1001" s="25" t="s">
        <v>8259</v>
      </c>
      <c r="C1001" s="25" t="s">
        <v>8260</v>
      </c>
      <c r="D1001" s="25" t="s">
        <v>1419</v>
      </c>
      <c r="E1001" s="25" t="s">
        <v>8591</v>
      </c>
      <c r="F1001" s="25" t="s">
        <v>10134</v>
      </c>
      <c r="G1001" s="25" t="s">
        <v>10135</v>
      </c>
      <c r="H1001" s="21">
        <v>327.7</v>
      </c>
      <c r="I1001" s="25" t="s">
        <v>7296</v>
      </c>
      <c r="J1001" s="25" t="s">
        <v>7288</v>
      </c>
      <c r="K1001" s="25" t="s">
        <v>8592</v>
      </c>
      <c r="L1001" s="25" t="s">
        <v>8593</v>
      </c>
      <c r="M1001" s="21">
        <v>327.7</v>
      </c>
      <c r="N1001" s="21">
        <v>322.39999999999998</v>
      </c>
      <c r="O1001" s="21">
        <v>5.3</v>
      </c>
      <c r="P1001" s="21">
        <v>327.7</v>
      </c>
      <c r="Q1001" s="25" t="s">
        <v>8603</v>
      </c>
      <c r="R1001" s="1" t="str">
        <f t="shared" si="16"/>
        <v>ST10260</v>
      </c>
      <c r="S1001" t="str">
        <f>VLOOKUP(R1001,Data!$C$2:$D$261,2,0)</f>
        <v>Support Office</v>
      </c>
      <c r="T1001">
        <f>COUNTIF('Feb 2022'!A:A,D1001)+COUNTIF('Mar 2022'!A:A,D1001)+COUNTIF('Apr 2022'!A:A,D1001)+COUNTIF('May 2022'!A:A,D1001)+COUNTIF('June 2022'!A:A,D1001)+COUNTIF('July 2022'!A:A,D1001)+COUNTIF('Aug 2022'!A:A,D1001)+COUNTIF('Sep 2022'!A:A,D1001)+COUNTIF('Oct 2022'!A:A,D1001)+COUNTIF('Dec 2022'!A:A,D1001)</f>
        <v>1</v>
      </c>
      <c r="U1001" t="str">
        <f>VLOOKUP(Q1001,'Capital Lookup'!A:B,2,FALSE)</f>
        <v>Yes</v>
      </c>
      <c r="V1001" s="2">
        <f>IFERROR(VLOOKUP(LEFT(F1001,10),'Find Purchase Orders'!B:J,9,FALSE),"")</f>
        <v>44630</v>
      </c>
      <c r="W1001" s="25" t="s">
        <v>7261</v>
      </c>
    </row>
    <row r="1002" spans="1:23" hidden="1">
      <c r="A1002" s="25" t="s">
        <v>7261</v>
      </c>
      <c r="B1002" s="25" t="s">
        <v>7460</v>
      </c>
      <c r="C1002" s="25" t="s">
        <v>7264</v>
      </c>
      <c r="D1002" s="25" t="s">
        <v>1748</v>
      </c>
      <c r="E1002" s="25" t="s">
        <v>7462</v>
      </c>
      <c r="F1002" s="25" t="s">
        <v>10136</v>
      </c>
      <c r="G1002" s="25" t="s">
        <v>10137</v>
      </c>
      <c r="H1002" s="21">
        <v>10303.91</v>
      </c>
      <c r="I1002" s="25" t="s">
        <v>7296</v>
      </c>
      <c r="J1002" s="25" t="s">
        <v>7288</v>
      </c>
      <c r="K1002" s="25" t="s">
        <v>7510</v>
      </c>
      <c r="L1002" s="25" t="s">
        <v>10138</v>
      </c>
      <c r="M1002" s="21">
        <v>10303.91</v>
      </c>
      <c r="N1002" s="21">
        <v>9231.5400000000009</v>
      </c>
      <c r="O1002" s="21">
        <v>1072.3699999999999</v>
      </c>
      <c r="P1002" s="21">
        <v>10303.91</v>
      </c>
      <c r="Q1002" s="25" t="s">
        <v>10139</v>
      </c>
      <c r="R1002" s="1" t="str">
        <f t="shared" si="16"/>
        <v>ST10003</v>
      </c>
      <c r="S1002" t="str">
        <f>VLOOKUP(R1002,Data!$C$2:$D$261,2,0)</f>
        <v>Appleby Place</v>
      </c>
      <c r="T1002">
        <f>COUNTIF('Feb 2022'!A:A,D1002)+COUNTIF('Mar 2022'!A:A,D1002)+COUNTIF('Apr 2022'!A:A,D1002)+COUNTIF('May 2022'!A:A,D1002)+COUNTIF('June 2022'!A:A,D1002)+COUNTIF('July 2022'!A:A,D1002)+COUNTIF('Aug 2022'!A:A,D1002)+COUNTIF('Sep 2022'!A:A,D1002)+COUNTIF('Oct 2022'!A:A,D1002)+COUNTIF('Dec 2022'!A:A,D1002)</f>
        <v>1</v>
      </c>
      <c r="U1002" t="str">
        <f>VLOOKUP(Q1002,'Capital Lookup'!A:B,2,FALSE)</f>
        <v>No</v>
      </c>
      <c r="V1002" s="2">
        <f>IFERROR(VLOOKUP(LEFT(F1002,10),'Find Purchase Orders'!B:J,9,FALSE),"")</f>
        <v>44648</v>
      </c>
      <c r="W1002" s="25" t="s">
        <v>7261</v>
      </c>
    </row>
    <row r="1003" spans="1:23" hidden="1">
      <c r="A1003" s="25" t="s">
        <v>7261</v>
      </c>
      <c r="B1003" s="25" t="s">
        <v>7314</v>
      </c>
      <c r="C1003" s="25" t="s">
        <v>7264</v>
      </c>
      <c r="D1003" s="25" t="s">
        <v>1526</v>
      </c>
      <c r="E1003" s="25" t="s">
        <v>10140</v>
      </c>
      <c r="F1003" s="25" t="s">
        <v>10141</v>
      </c>
      <c r="G1003" s="25" t="s">
        <v>10142</v>
      </c>
      <c r="H1003" s="21">
        <v>8146.95</v>
      </c>
      <c r="I1003" s="25" t="s">
        <v>7296</v>
      </c>
      <c r="J1003" s="25" t="s">
        <v>7288</v>
      </c>
      <c r="K1003" s="25" t="s">
        <v>7262</v>
      </c>
      <c r="L1003" s="25" t="s">
        <v>7259</v>
      </c>
      <c r="M1003" s="21">
        <v>8146.95</v>
      </c>
      <c r="N1003" s="21">
        <v>8146.95</v>
      </c>
      <c r="O1003" s="21">
        <v>0</v>
      </c>
      <c r="P1003" s="21">
        <v>8146.95</v>
      </c>
      <c r="Q1003" s="25" t="s">
        <v>7319</v>
      </c>
      <c r="R1003" s="1" t="str">
        <f t="shared" si="16"/>
        <v>ST10062</v>
      </c>
      <c r="S1003" t="str">
        <f>VLOOKUP(R1003,Data!$C$2:$D$261,2,0)</f>
        <v>Fleetwood Villa</v>
      </c>
      <c r="T1003">
        <f>COUNTIF('Feb 2022'!A:A,D1003)+COUNTIF('Mar 2022'!A:A,D1003)+COUNTIF('Apr 2022'!A:A,D1003)+COUNTIF('May 2022'!A:A,D1003)+COUNTIF('June 2022'!A:A,D1003)+COUNTIF('July 2022'!A:A,D1003)+COUNTIF('Aug 2022'!A:A,D1003)+COUNTIF('Sep 2022'!A:A,D1003)+COUNTIF('Oct 2022'!A:A,D1003)+COUNTIF('Dec 2022'!A:A,D1003)</f>
        <v>1</v>
      </c>
      <c r="U1003" t="str">
        <f>VLOOKUP(Q1003,'Capital Lookup'!A:B,2,FALSE)</f>
        <v>No</v>
      </c>
      <c r="V1003" s="2">
        <f>IFERROR(VLOOKUP(LEFT(F1003,10),'Find Purchase Orders'!B:J,9,FALSE),"")</f>
        <v>44624</v>
      </c>
      <c r="W1003" s="25" t="s">
        <v>7261</v>
      </c>
    </row>
    <row r="1004" spans="1:23" hidden="1">
      <c r="A1004" s="25" t="s">
        <v>7261</v>
      </c>
      <c r="B1004" s="25" t="s">
        <v>7281</v>
      </c>
      <c r="C1004" s="25" t="s">
        <v>7282</v>
      </c>
      <c r="D1004" s="25" t="s">
        <v>1582</v>
      </c>
      <c r="E1004" s="25" t="s">
        <v>9816</v>
      </c>
      <c r="F1004" s="25" t="s">
        <v>10143</v>
      </c>
      <c r="G1004" s="25" t="s">
        <v>10144</v>
      </c>
      <c r="H1004" s="21">
        <v>17309.34</v>
      </c>
      <c r="I1004" s="25" t="s">
        <v>7296</v>
      </c>
      <c r="J1004" s="25" t="s">
        <v>7288</v>
      </c>
      <c r="K1004" s="25" t="s">
        <v>7646</v>
      </c>
      <c r="L1004" s="25" t="s">
        <v>8697</v>
      </c>
      <c r="M1004" s="21">
        <v>17309.34</v>
      </c>
      <c r="N1004" s="21">
        <v>17309.34</v>
      </c>
      <c r="O1004" s="21">
        <v>0</v>
      </c>
      <c r="P1004" s="21">
        <v>17309.34</v>
      </c>
      <c r="Q1004" s="25" t="s">
        <v>10145</v>
      </c>
      <c r="R1004" s="1" t="str">
        <f t="shared" si="16"/>
        <v>ST10014</v>
      </c>
      <c r="S1004" t="str">
        <f>VLOOKUP(R1004,Data!$C$2:$D$261,2,0)</f>
        <v>Bradgate Arms</v>
      </c>
      <c r="T1004">
        <f>COUNTIF('Feb 2022'!A:A,D1004)+COUNTIF('Mar 2022'!A:A,D1004)+COUNTIF('Apr 2022'!A:A,D1004)+COUNTIF('May 2022'!A:A,D1004)+COUNTIF('June 2022'!A:A,D1004)+COUNTIF('July 2022'!A:A,D1004)+COUNTIF('Aug 2022'!A:A,D1004)+COUNTIF('Sep 2022'!A:A,D1004)+COUNTIF('Oct 2022'!A:A,D1004)+COUNTIF('Dec 2022'!A:A,D1004)</f>
        <v>1</v>
      </c>
      <c r="U1004" t="str">
        <f>VLOOKUP(Q1004,'Capital Lookup'!A:B,2,FALSE)</f>
        <v>Yes</v>
      </c>
      <c r="V1004" s="2">
        <f>IFERROR(VLOOKUP(LEFT(F1004,10),'Find Purchase Orders'!B:J,9,FALSE),"")</f>
        <v>44637</v>
      </c>
      <c r="W1004" s="25" t="s">
        <v>7261</v>
      </c>
    </row>
    <row r="1005" spans="1:23" hidden="1">
      <c r="A1005" s="25" t="s">
        <v>7261</v>
      </c>
      <c r="B1005" s="25" t="s">
        <v>7281</v>
      </c>
      <c r="C1005" s="25" t="s">
        <v>7282</v>
      </c>
      <c r="D1005" s="25" t="s">
        <v>1582</v>
      </c>
      <c r="E1005" s="25" t="s">
        <v>9816</v>
      </c>
      <c r="F1005" s="25" t="s">
        <v>10146</v>
      </c>
      <c r="G1005" s="25" t="s">
        <v>10147</v>
      </c>
      <c r="H1005" s="21">
        <v>4151.17</v>
      </c>
      <c r="I1005" s="25" t="s">
        <v>7296</v>
      </c>
      <c r="J1005" s="25" t="s">
        <v>7288</v>
      </c>
      <c r="K1005" s="25" t="s">
        <v>7646</v>
      </c>
      <c r="L1005" s="25" t="s">
        <v>8697</v>
      </c>
      <c r="M1005" s="21">
        <v>4151.17</v>
      </c>
      <c r="N1005" s="21">
        <v>4151.17</v>
      </c>
      <c r="O1005" s="21">
        <v>0</v>
      </c>
      <c r="P1005" s="21">
        <v>4151.17</v>
      </c>
      <c r="Q1005" s="25" t="s">
        <v>10145</v>
      </c>
      <c r="R1005" s="1" t="str">
        <f t="shared" si="16"/>
        <v>ST10014</v>
      </c>
      <c r="S1005" t="str">
        <f>VLOOKUP(R1005,Data!$C$2:$D$261,2,0)</f>
        <v>Bradgate Arms</v>
      </c>
      <c r="T1005">
        <f>COUNTIF('Feb 2022'!A:A,D1005)+COUNTIF('Mar 2022'!A:A,D1005)+COUNTIF('Apr 2022'!A:A,D1005)+COUNTIF('May 2022'!A:A,D1005)+COUNTIF('June 2022'!A:A,D1005)+COUNTIF('July 2022'!A:A,D1005)+COUNTIF('Aug 2022'!A:A,D1005)+COUNTIF('Sep 2022'!A:A,D1005)+COUNTIF('Oct 2022'!A:A,D1005)+COUNTIF('Dec 2022'!A:A,D1005)</f>
        <v>1</v>
      </c>
      <c r="U1005" t="str">
        <f>VLOOKUP(Q1005,'Capital Lookup'!A:B,2,FALSE)</f>
        <v>Yes</v>
      </c>
      <c r="V1005" s="2">
        <f>IFERROR(VLOOKUP(LEFT(F1005,10),'Find Purchase Orders'!B:J,9,FALSE),"")</f>
        <v>44637</v>
      </c>
      <c r="W1005" s="25" t="s">
        <v>7261</v>
      </c>
    </row>
    <row r="1006" spans="1:23" hidden="1">
      <c r="A1006" s="25" t="s">
        <v>7261</v>
      </c>
      <c r="B1006" s="25" t="s">
        <v>7281</v>
      </c>
      <c r="C1006" s="25" t="s">
        <v>7282</v>
      </c>
      <c r="D1006" s="25" t="s">
        <v>1582</v>
      </c>
      <c r="E1006" s="25" t="s">
        <v>9816</v>
      </c>
      <c r="F1006" s="25" t="s">
        <v>10148</v>
      </c>
      <c r="G1006" s="25" t="s">
        <v>10149</v>
      </c>
      <c r="H1006" s="21">
        <v>3164.63</v>
      </c>
      <c r="I1006" s="25" t="s">
        <v>7296</v>
      </c>
      <c r="J1006" s="25" t="s">
        <v>7288</v>
      </c>
      <c r="K1006" s="25" t="s">
        <v>7646</v>
      </c>
      <c r="L1006" s="25" t="s">
        <v>8697</v>
      </c>
      <c r="M1006" s="21">
        <v>3164.63</v>
      </c>
      <c r="N1006" s="21">
        <v>3164.63</v>
      </c>
      <c r="O1006" s="21">
        <v>0</v>
      </c>
      <c r="P1006" s="21">
        <v>3164.63</v>
      </c>
      <c r="Q1006" s="25" t="s">
        <v>10145</v>
      </c>
      <c r="R1006" s="1" t="str">
        <f t="shared" si="16"/>
        <v>ST10014</v>
      </c>
      <c r="S1006" t="str">
        <f>VLOOKUP(R1006,Data!$C$2:$D$261,2,0)</f>
        <v>Bradgate Arms</v>
      </c>
      <c r="T1006">
        <f>COUNTIF('Feb 2022'!A:A,D1006)+COUNTIF('Mar 2022'!A:A,D1006)+COUNTIF('Apr 2022'!A:A,D1006)+COUNTIF('May 2022'!A:A,D1006)+COUNTIF('June 2022'!A:A,D1006)+COUNTIF('July 2022'!A:A,D1006)+COUNTIF('Aug 2022'!A:A,D1006)+COUNTIF('Sep 2022'!A:A,D1006)+COUNTIF('Oct 2022'!A:A,D1006)+COUNTIF('Dec 2022'!A:A,D1006)</f>
        <v>1</v>
      </c>
      <c r="U1006" t="str">
        <f>VLOOKUP(Q1006,'Capital Lookup'!A:B,2,FALSE)</f>
        <v>Yes</v>
      </c>
      <c r="V1006" s="2">
        <f>IFERROR(VLOOKUP(LEFT(F1006,10),'Find Purchase Orders'!B:J,9,FALSE),"")</f>
        <v>44637</v>
      </c>
      <c r="W1006" s="25" t="s">
        <v>7261</v>
      </c>
    </row>
    <row r="1007" spans="1:23" hidden="1">
      <c r="A1007" s="25" t="s">
        <v>8607</v>
      </c>
      <c r="B1007" s="25" t="s">
        <v>9044</v>
      </c>
      <c r="C1007" s="25"/>
      <c r="D1007" s="25" t="s">
        <v>10150</v>
      </c>
      <c r="E1007" s="25" t="s">
        <v>9046</v>
      </c>
      <c r="F1007" s="25" t="s">
        <v>10151</v>
      </c>
      <c r="G1007" s="25" t="s">
        <v>10152</v>
      </c>
      <c r="H1007" s="21">
        <v>1045.25</v>
      </c>
      <c r="I1007" s="25" t="s">
        <v>7296</v>
      </c>
      <c r="J1007" s="25" t="s">
        <v>7288</v>
      </c>
      <c r="K1007" s="25" t="s">
        <v>7258</v>
      </c>
      <c r="L1007" s="25" t="s">
        <v>7259</v>
      </c>
      <c r="M1007" s="21">
        <v>1045.25</v>
      </c>
      <c r="N1007" s="21">
        <v>1045.25</v>
      </c>
      <c r="O1007" s="21">
        <v>0</v>
      </c>
      <c r="P1007" s="21">
        <v>1045.25</v>
      </c>
      <c r="Q1007" s="25" t="s">
        <v>9049</v>
      </c>
      <c r="R1007" s="1" t="str">
        <f t="shared" si="16"/>
        <v>ST10398</v>
      </c>
      <c r="S1007" t="e">
        <f>VLOOKUP(R1007,Data!$C$2:$D$261,2,0)</f>
        <v>#N/A</v>
      </c>
      <c r="T1007">
        <f>COUNTIF('Feb 2022'!A:A,D1007)+COUNTIF('Mar 2022'!A:A,D1007)+COUNTIF('Apr 2022'!A:A,D1007)+COUNTIF('May 2022'!A:A,D1007)+COUNTIF('June 2022'!A:A,D1007)+COUNTIF('July 2022'!A:A,D1007)+COUNTIF('Aug 2022'!A:A,D1007)+COUNTIF('Sep 2022'!A:A,D1007)+COUNTIF('Oct 2022'!A:A,D1007)+COUNTIF('Dec 2022'!A:A,D1007)</f>
        <v>0</v>
      </c>
      <c r="U1007" t="str">
        <f>VLOOKUP(Q1007,'Capital Lookup'!A:B,2,FALSE)</f>
        <v>Yes</v>
      </c>
      <c r="V1007" s="2">
        <f>IFERROR(VLOOKUP(LEFT(F1007,10),'Find Purchase Orders'!B:J,9,FALSE),"")</f>
        <v>44625</v>
      </c>
      <c r="W1007" s="25" t="s">
        <v>7261</v>
      </c>
    </row>
    <row r="1008" spans="1:23" hidden="1">
      <c r="A1008" s="25" t="s">
        <v>8607</v>
      </c>
      <c r="B1008" s="25" t="s">
        <v>9044</v>
      </c>
      <c r="C1008" s="25"/>
      <c r="D1008" s="25" t="s">
        <v>10150</v>
      </c>
      <c r="E1008" s="25" t="s">
        <v>9046</v>
      </c>
      <c r="F1008" s="25" t="s">
        <v>10153</v>
      </c>
      <c r="G1008" s="25" t="s">
        <v>10154</v>
      </c>
      <c r="H1008" s="21">
        <v>280.33</v>
      </c>
      <c r="I1008" s="25" t="s">
        <v>7296</v>
      </c>
      <c r="J1008" s="25" t="s">
        <v>7288</v>
      </c>
      <c r="K1008" s="25" t="s">
        <v>7258</v>
      </c>
      <c r="L1008" s="25" t="s">
        <v>7259</v>
      </c>
      <c r="M1008" s="21">
        <v>280.33</v>
      </c>
      <c r="N1008" s="22">
        <v>0</v>
      </c>
      <c r="O1008" s="21">
        <v>280.33</v>
      </c>
      <c r="P1008" s="21">
        <v>280.33</v>
      </c>
      <c r="Q1008" s="25" t="s">
        <v>9049</v>
      </c>
      <c r="R1008" s="1" t="str">
        <f t="shared" si="16"/>
        <v>ST10398</v>
      </c>
      <c r="S1008" t="e">
        <f>VLOOKUP(R1008,Data!$C$2:$D$261,2,0)</f>
        <v>#N/A</v>
      </c>
      <c r="T1008">
        <f>COUNTIF('Feb 2022'!A:A,D1008)+COUNTIF('Mar 2022'!A:A,D1008)+COUNTIF('Apr 2022'!A:A,D1008)+COUNTIF('May 2022'!A:A,D1008)+COUNTIF('June 2022'!A:A,D1008)+COUNTIF('July 2022'!A:A,D1008)+COUNTIF('Aug 2022'!A:A,D1008)+COUNTIF('Sep 2022'!A:A,D1008)+COUNTIF('Oct 2022'!A:A,D1008)+COUNTIF('Dec 2022'!A:A,D1008)</f>
        <v>0</v>
      </c>
      <c r="U1008" t="str">
        <f>VLOOKUP(Q1008,'Capital Lookup'!A:B,2,FALSE)</f>
        <v>Yes</v>
      </c>
      <c r="V1008" s="2">
        <f>IFERROR(VLOOKUP(LEFT(F1008,10),'Find Purchase Orders'!B:J,9,FALSE),"")</f>
        <v>44625</v>
      </c>
      <c r="W1008" s="25" t="s">
        <v>7261</v>
      </c>
    </row>
    <row r="1009" spans="1:23" hidden="1">
      <c r="A1009" s="25" t="s">
        <v>8607</v>
      </c>
      <c r="B1009" s="25" t="s">
        <v>9044</v>
      </c>
      <c r="C1009" s="25"/>
      <c r="D1009" s="25" t="s">
        <v>10150</v>
      </c>
      <c r="E1009" s="25" t="s">
        <v>9046</v>
      </c>
      <c r="F1009" s="25" t="s">
        <v>10155</v>
      </c>
      <c r="G1009" s="25" t="s">
        <v>10156</v>
      </c>
      <c r="H1009" s="21">
        <v>11302.15</v>
      </c>
      <c r="I1009" s="25" t="s">
        <v>7296</v>
      </c>
      <c r="J1009" s="25" t="s">
        <v>7288</v>
      </c>
      <c r="K1009" s="25" t="s">
        <v>7262</v>
      </c>
      <c r="L1009" s="25" t="s">
        <v>7259</v>
      </c>
      <c r="M1009" s="21">
        <v>11302.15</v>
      </c>
      <c r="N1009" s="21">
        <v>13650.38</v>
      </c>
      <c r="O1009" s="21">
        <v>-2348.23</v>
      </c>
      <c r="P1009" s="21">
        <v>11302.15</v>
      </c>
      <c r="Q1009" s="25" t="s">
        <v>9049</v>
      </c>
      <c r="R1009" s="1" t="str">
        <f t="shared" si="16"/>
        <v>ST10398</v>
      </c>
      <c r="S1009" t="e">
        <f>VLOOKUP(R1009,Data!$C$2:$D$261,2,0)</f>
        <v>#N/A</v>
      </c>
      <c r="T1009">
        <f>COUNTIF('Feb 2022'!A:A,D1009)+COUNTIF('Mar 2022'!A:A,D1009)+COUNTIF('Apr 2022'!A:A,D1009)+COUNTIF('May 2022'!A:A,D1009)+COUNTIF('June 2022'!A:A,D1009)+COUNTIF('July 2022'!A:A,D1009)+COUNTIF('Aug 2022'!A:A,D1009)+COUNTIF('Sep 2022'!A:A,D1009)+COUNTIF('Oct 2022'!A:A,D1009)+COUNTIF('Dec 2022'!A:A,D1009)</f>
        <v>0</v>
      </c>
      <c r="U1009" t="str">
        <f>VLOOKUP(Q1009,'Capital Lookup'!A:B,2,FALSE)</f>
        <v>Yes</v>
      </c>
      <c r="V1009" s="2">
        <f>IFERROR(VLOOKUP(LEFT(F1009,10),'Find Purchase Orders'!B:J,9,FALSE),"")</f>
        <v>44625</v>
      </c>
      <c r="W1009" s="25" t="s">
        <v>7261</v>
      </c>
    </row>
    <row r="1010" spans="1:23" hidden="1">
      <c r="A1010" s="25" t="s">
        <v>7261</v>
      </c>
      <c r="B1010" s="25" t="s">
        <v>10157</v>
      </c>
      <c r="C1010" s="25" t="s">
        <v>7264</v>
      </c>
      <c r="D1010" s="25" t="s">
        <v>1418</v>
      </c>
      <c r="E1010" s="25" t="s">
        <v>8577</v>
      </c>
      <c r="F1010" s="25" t="s">
        <v>10158</v>
      </c>
      <c r="G1010" s="25" t="s">
        <v>10159</v>
      </c>
      <c r="H1010" s="21">
        <v>19869</v>
      </c>
      <c r="I1010" s="25" t="s">
        <v>7296</v>
      </c>
      <c r="J1010" s="25" t="s">
        <v>7288</v>
      </c>
      <c r="K1010" s="25" t="s">
        <v>7495</v>
      </c>
      <c r="L1010" s="25" t="s">
        <v>7517</v>
      </c>
      <c r="M1010" s="21">
        <v>19869</v>
      </c>
      <c r="N1010" s="21">
        <v>19869</v>
      </c>
      <c r="O1010" s="21">
        <v>0</v>
      </c>
      <c r="P1010" s="21">
        <v>19869</v>
      </c>
      <c r="Q1010" s="25" t="s">
        <v>10160</v>
      </c>
      <c r="R1010" s="1" t="str">
        <f t="shared" si="16"/>
        <v>ST10081</v>
      </c>
      <c r="S1010" t="str">
        <f>VLOOKUP(R1010,Data!$C$2:$D$261,2,0)</f>
        <v>The Bentley Swift Current</v>
      </c>
      <c r="T1010">
        <f>COUNTIF('Feb 2022'!A:A,D1010)+COUNTIF('Mar 2022'!A:A,D1010)+COUNTIF('Apr 2022'!A:A,D1010)+COUNTIF('May 2022'!A:A,D1010)+COUNTIF('June 2022'!A:A,D1010)+COUNTIF('July 2022'!A:A,D1010)+COUNTIF('Aug 2022'!A:A,D1010)+COUNTIF('Sep 2022'!A:A,D1010)+COUNTIF('Oct 2022'!A:A,D1010)+COUNTIF('Dec 2022'!A:A,D1010)</f>
        <v>1</v>
      </c>
      <c r="U1010" t="str">
        <f>VLOOKUP(Q1010,'Capital Lookup'!A:B,2,FALSE)</f>
        <v>No</v>
      </c>
      <c r="V1010" s="2">
        <f>IFERROR(VLOOKUP(LEFT(F1010,10),'Find Purchase Orders'!B:J,9,FALSE),"")</f>
        <v>44630</v>
      </c>
      <c r="W1010" s="25" t="s">
        <v>7261</v>
      </c>
    </row>
    <row r="1011" spans="1:23" hidden="1">
      <c r="A1011" s="25" t="s">
        <v>7261</v>
      </c>
      <c r="B1011" s="25" t="s">
        <v>8576</v>
      </c>
      <c r="C1011" s="25" t="s">
        <v>7264</v>
      </c>
      <c r="D1011" s="25" t="s">
        <v>1416</v>
      </c>
      <c r="E1011" s="25" t="s">
        <v>8577</v>
      </c>
      <c r="F1011" s="25" t="s">
        <v>10161</v>
      </c>
      <c r="G1011" s="25" t="s">
        <v>10162</v>
      </c>
      <c r="H1011" s="21">
        <v>20729.21</v>
      </c>
      <c r="I1011" s="25" t="s">
        <v>7339</v>
      </c>
      <c r="J1011" s="25" t="s">
        <v>7288</v>
      </c>
      <c r="K1011" s="25" t="s">
        <v>7495</v>
      </c>
      <c r="L1011" s="25" t="s">
        <v>7517</v>
      </c>
      <c r="M1011" s="21">
        <v>20729.21</v>
      </c>
      <c r="N1011" s="21">
        <v>20729.21</v>
      </c>
      <c r="O1011" s="21">
        <v>0</v>
      </c>
      <c r="P1011" s="21">
        <v>16308.44</v>
      </c>
      <c r="Q1011" s="25" t="s">
        <v>10163</v>
      </c>
      <c r="R1011" s="1" t="str">
        <f t="shared" si="16"/>
        <v>ST10080</v>
      </c>
      <c r="S1011" t="str">
        <f>VLOOKUP(R1011,Data!$C$2:$D$261,2,0)</f>
        <v>The Bentley Yorkton</v>
      </c>
      <c r="T1011">
        <f>COUNTIF('Feb 2022'!A:A,D1011)+COUNTIF('Mar 2022'!A:A,D1011)+COUNTIF('Apr 2022'!A:A,D1011)+COUNTIF('May 2022'!A:A,D1011)+COUNTIF('June 2022'!A:A,D1011)+COUNTIF('July 2022'!A:A,D1011)+COUNTIF('Aug 2022'!A:A,D1011)+COUNTIF('Sep 2022'!A:A,D1011)+COUNTIF('Oct 2022'!A:A,D1011)+COUNTIF('Dec 2022'!A:A,D1011)</f>
        <v>1</v>
      </c>
      <c r="U1011" t="str">
        <f>VLOOKUP(Q1011,'Capital Lookup'!A:B,2,FALSE)</f>
        <v>No</v>
      </c>
      <c r="V1011" s="2">
        <f>IFERROR(VLOOKUP(LEFT(F1011,10),'Find Purchase Orders'!B:J,9,FALSE),"")</f>
        <v>44634</v>
      </c>
      <c r="W1011" s="25" t="s">
        <v>7261</v>
      </c>
    </row>
    <row r="1012" spans="1:23" hidden="1">
      <c r="A1012" s="25" t="s">
        <v>7252</v>
      </c>
      <c r="B1012" s="25" t="s">
        <v>7253</v>
      </c>
      <c r="C1012" s="25" t="s">
        <v>7254</v>
      </c>
      <c r="D1012" s="25" t="s">
        <v>1415</v>
      </c>
      <c r="E1012" s="25" t="s">
        <v>8577</v>
      </c>
      <c r="F1012" s="25" t="s">
        <v>10164</v>
      </c>
      <c r="G1012" s="25" t="s">
        <v>10165</v>
      </c>
      <c r="H1012" s="21">
        <v>16504.150000000001</v>
      </c>
      <c r="I1012" s="25" t="s">
        <v>7339</v>
      </c>
      <c r="J1012" s="25" t="s">
        <v>7288</v>
      </c>
      <c r="K1012" s="25" t="s">
        <v>7510</v>
      </c>
      <c r="L1012" s="25" t="s">
        <v>8176</v>
      </c>
      <c r="M1012" s="21">
        <v>16504.150000000001</v>
      </c>
      <c r="N1012" s="21">
        <v>15545.11</v>
      </c>
      <c r="O1012" s="21">
        <v>959.04</v>
      </c>
      <c r="P1012" s="21">
        <v>15640.15</v>
      </c>
      <c r="Q1012" s="25" t="s">
        <v>9411</v>
      </c>
      <c r="R1012" s="1" t="str">
        <f t="shared" si="16"/>
        <v>ST10086</v>
      </c>
      <c r="S1012" t="str">
        <f>VLOOKUP(R1012,Data!$C$2:$D$261,2,0)</f>
        <v>Renaissance</v>
      </c>
      <c r="T1012">
        <f>COUNTIF('Feb 2022'!A:A,D1012)+COUNTIF('Mar 2022'!A:A,D1012)+COUNTIF('Apr 2022'!A:A,D1012)+COUNTIF('May 2022'!A:A,D1012)+COUNTIF('June 2022'!A:A,D1012)+COUNTIF('July 2022'!A:A,D1012)+COUNTIF('Aug 2022'!A:A,D1012)+COUNTIF('Sep 2022'!A:A,D1012)+COUNTIF('Oct 2022'!A:A,D1012)+COUNTIF('Dec 2022'!A:A,D1012)</f>
        <v>1</v>
      </c>
      <c r="U1012" t="str">
        <f>VLOOKUP(Q1012,'Capital Lookup'!A:B,2,FALSE)</f>
        <v>No</v>
      </c>
      <c r="V1012" s="2">
        <f>IFERROR(VLOOKUP(LEFT(F1012,10),'Find Purchase Orders'!B:J,9,FALSE),"")</f>
        <v>44630</v>
      </c>
      <c r="W1012" s="25" t="s">
        <v>7261</v>
      </c>
    </row>
    <row r="1013" spans="1:23" hidden="1">
      <c r="A1013" s="25" t="s">
        <v>7261</v>
      </c>
      <c r="B1013" s="25" t="s">
        <v>8307</v>
      </c>
      <c r="C1013" s="25" t="s">
        <v>7264</v>
      </c>
      <c r="D1013" s="25" t="s">
        <v>1414</v>
      </c>
      <c r="E1013" s="25" t="s">
        <v>8577</v>
      </c>
      <c r="F1013" s="25" t="s">
        <v>10166</v>
      </c>
      <c r="G1013" s="25" t="s">
        <v>10167</v>
      </c>
      <c r="H1013" s="21">
        <v>36075</v>
      </c>
      <c r="I1013" s="25" t="s">
        <v>7287</v>
      </c>
      <c r="J1013" s="25" t="s">
        <v>7288</v>
      </c>
      <c r="K1013" s="25" t="s">
        <v>7612</v>
      </c>
      <c r="L1013" s="25" t="s">
        <v>7613</v>
      </c>
      <c r="M1013" s="21">
        <v>36075</v>
      </c>
      <c r="N1013" s="22">
        <v>0</v>
      </c>
      <c r="O1013" s="21">
        <v>36075</v>
      </c>
      <c r="P1013" s="21">
        <v>3575</v>
      </c>
      <c r="Q1013" s="25" t="s">
        <v>10168</v>
      </c>
      <c r="R1013" s="1" t="str">
        <f t="shared" si="16"/>
        <v>ST10082</v>
      </c>
      <c r="S1013" t="str">
        <f>VLOOKUP(R1013,Data!$C$2:$D$261,2,0)</f>
        <v>The Franklin</v>
      </c>
      <c r="T1013">
        <f>COUNTIF('Feb 2022'!A:A,D1013)+COUNTIF('Mar 2022'!A:A,D1013)+COUNTIF('Apr 2022'!A:A,D1013)+COUNTIF('May 2022'!A:A,D1013)+COUNTIF('June 2022'!A:A,D1013)+COUNTIF('July 2022'!A:A,D1013)+COUNTIF('Aug 2022'!A:A,D1013)+COUNTIF('Sep 2022'!A:A,D1013)+COUNTIF('Oct 2022'!A:A,D1013)+COUNTIF('Dec 2022'!A:A,D1013)</f>
        <v>1</v>
      </c>
      <c r="U1013" t="str">
        <f>VLOOKUP(Q1013,'Capital Lookup'!A:B,2,FALSE)</f>
        <v>Yes</v>
      </c>
      <c r="V1013" s="2">
        <f>IFERROR(VLOOKUP(LEFT(F1013,10),'Find Purchase Orders'!B:J,9,FALSE),"")</f>
        <v>44629</v>
      </c>
      <c r="W1013" s="25" t="s">
        <v>7261</v>
      </c>
    </row>
    <row r="1014" spans="1:23" hidden="1">
      <c r="A1014" s="25" t="s">
        <v>7478</v>
      </c>
      <c r="B1014" s="25" t="s">
        <v>10169</v>
      </c>
      <c r="C1014" s="25" t="s">
        <v>8058</v>
      </c>
      <c r="D1014" s="25" t="s">
        <v>1413</v>
      </c>
      <c r="E1014" s="25" t="s">
        <v>8577</v>
      </c>
      <c r="F1014" s="25" t="s">
        <v>10170</v>
      </c>
      <c r="G1014" s="25" t="s">
        <v>10171</v>
      </c>
      <c r="H1014" s="21">
        <v>13983.2</v>
      </c>
      <c r="I1014" s="25" t="s">
        <v>7296</v>
      </c>
      <c r="J1014" s="25" t="s">
        <v>7288</v>
      </c>
      <c r="K1014" s="25" t="s">
        <v>7495</v>
      </c>
      <c r="L1014" s="25" t="s">
        <v>10172</v>
      </c>
      <c r="M1014" s="21">
        <v>13983.2</v>
      </c>
      <c r="N1014" s="21">
        <v>13983.2</v>
      </c>
      <c r="O1014" s="21">
        <v>0</v>
      </c>
      <c r="P1014" s="21">
        <v>13983.2</v>
      </c>
      <c r="Q1014" s="25" t="s">
        <v>10173</v>
      </c>
      <c r="R1014" s="1" t="str">
        <f t="shared" si="16"/>
        <v>ST10193</v>
      </c>
      <c r="S1014" t="str">
        <f>VLOOKUP(R1014,Data!$C$2:$D$261,2,0)</f>
        <v>Charleswood Care Centre</v>
      </c>
      <c r="T1014">
        <f>COUNTIF('Feb 2022'!A:A,D1014)+COUNTIF('Mar 2022'!A:A,D1014)+COUNTIF('Apr 2022'!A:A,D1014)+COUNTIF('May 2022'!A:A,D1014)+COUNTIF('June 2022'!A:A,D1014)+COUNTIF('July 2022'!A:A,D1014)+COUNTIF('Aug 2022'!A:A,D1014)+COUNTIF('Sep 2022'!A:A,D1014)+COUNTIF('Oct 2022'!A:A,D1014)+COUNTIF('Dec 2022'!A:A,D1014)</f>
        <v>1</v>
      </c>
      <c r="U1014" t="str">
        <f>VLOOKUP(Q1014,'Capital Lookup'!A:B,2,FALSE)</f>
        <v>No</v>
      </c>
      <c r="V1014" s="2">
        <f>IFERROR(VLOOKUP(LEFT(F1014,10),'Find Purchase Orders'!B:J,9,FALSE),"")</f>
        <v>44629</v>
      </c>
      <c r="W1014" s="25" t="s">
        <v>7261</v>
      </c>
    </row>
    <row r="1015" spans="1:23" hidden="1">
      <c r="A1015" s="25" t="s">
        <v>7261</v>
      </c>
      <c r="B1015" s="25" t="s">
        <v>8749</v>
      </c>
      <c r="C1015" s="25" t="s">
        <v>7282</v>
      </c>
      <c r="D1015" s="25" t="s">
        <v>1431</v>
      </c>
      <c r="E1015" s="25" t="s">
        <v>9607</v>
      </c>
      <c r="F1015" s="25" t="s">
        <v>10174</v>
      </c>
      <c r="G1015" s="25" t="s">
        <v>10175</v>
      </c>
      <c r="H1015" s="21">
        <v>31530.28</v>
      </c>
      <c r="I1015" s="25" t="s">
        <v>7296</v>
      </c>
      <c r="J1015" s="25" t="s">
        <v>7288</v>
      </c>
      <c r="K1015" s="25" t="s">
        <v>8696</v>
      </c>
      <c r="L1015" s="25" t="s">
        <v>9814</v>
      </c>
      <c r="M1015" s="21">
        <v>31530.28</v>
      </c>
      <c r="N1015" s="21">
        <v>31530.28</v>
      </c>
      <c r="O1015" s="21">
        <v>0</v>
      </c>
      <c r="P1015" s="21">
        <v>31530.28</v>
      </c>
      <c r="Q1015" s="25" t="s">
        <v>10176</v>
      </c>
      <c r="R1015" s="1" t="str">
        <f t="shared" si="16"/>
        <v>ST10011</v>
      </c>
      <c r="S1015" t="str">
        <f>VLOOKUP(R1015,Data!$C$2:$D$261,2,0)</f>
        <v>The Beechwood</v>
      </c>
      <c r="T1015">
        <f>COUNTIF('Feb 2022'!A:A,D1015)+COUNTIF('Mar 2022'!A:A,D1015)+COUNTIF('Apr 2022'!A:A,D1015)+COUNTIF('May 2022'!A:A,D1015)+COUNTIF('June 2022'!A:A,D1015)+COUNTIF('July 2022'!A:A,D1015)+COUNTIF('Aug 2022'!A:A,D1015)+COUNTIF('Sep 2022'!A:A,D1015)+COUNTIF('Oct 2022'!A:A,D1015)+COUNTIF('Dec 2022'!A:A,D1015)</f>
        <v>1</v>
      </c>
      <c r="U1015" t="str">
        <f>VLOOKUP(Q1015,'Capital Lookup'!A:B,2,FALSE)</f>
        <v>No</v>
      </c>
      <c r="V1015" s="2">
        <f>IFERROR(VLOOKUP(LEFT(F1015,10),'Find Purchase Orders'!B:J,9,FALSE),"")</f>
        <v>44643</v>
      </c>
      <c r="W1015" s="25" t="s">
        <v>7261</v>
      </c>
    </row>
    <row r="1016" spans="1:23" hidden="1">
      <c r="A1016" s="25" t="s">
        <v>7269</v>
      </c>
      <c r="B1016" s="25" t="s">
        <v>7962</v>
      </c>
      <c r="C1016" s="25" t="s">
        <v>7271</v>
      </c>
      <c r="D1016" s="25" t="s">
        <v>1417</v>
      </c>
      <c r="E1016" s="25" t="s">
        <v>7492</v>
      </c>
      <c r="F1016" s="25" t="s">
        <v>10177</v>
      </c>
      <c r="G1016" s="25" t="s">
        <v>10178</v>
      </c>
      <c r="H1016" s="21">
        <v>8910.0499999999993</v>
      </c>
      <c r="I1016" s="25" t="s">
        <v>7296</v>
      </c>
      <c r="J1016" s="25" t="s">
        <v>7288</v>
      </c>
      <c r="K1016" s="25" t="s">
        <v>7893</v>
      </c>
      <c r="L1016" s="25" t="s">
        <v>8166</v>
      </c>
      <c r="M1016" s="21">
        <v>8910.0499999999993</v>
      </c>
      <c r="N1016" s="21">
        <v>8910.0499999999993</v>
      </c>
      <c r="O1016" s="21">
        <v>0</v>
      </c>
      <c r="P1016" s="21">
        <v>8910.0499999999993</v>
      </c>
      <c r="Q1016" s="25" t="s">
        <v>10179</v>
      </c>
      <c r="R1016" s="1" t="str">
        <f t="shared" si="16"/>
        <v>ST10159</v>
      </c>
      <c r="S1016" t="str">
        <f>VLOOKUP(R1016,Data!$C$2:$D$261,2,0)</f>
        <v>Sara Vista</v>
      </c>
      <c r="T1016">
        <f>COUNTIF('Feb 2022'!A:A,D1016)+COUNTIF('Mar 2022'!A:A,D1016)+COUNTIF('Apr 2022'!A:A,D1016)+COUNTIF('May 2022'!A:A,D1016)+COUNTIF('June 2022'!A:A,D1016)+COUNTIF('July 2022'!A:A,D1016)+COUNTIF('Aug 2022'!A:A,D1016)+COUNTIF('Sep 2022'!A:A,D1016)+COUNTIF('Oct 2022'!A:A,D1016)+COUNTIF('Dec 2022'!A:A,D1016)</f>
        <v>1</v>
      </c>
      <c r="U1016" t="str">
        <f>VLOOKUP(Q1016,'Capital Lookup'!A:B,2,FALSE)</f>
        <v>No</v>
      </c>
      <c r="V1016" s="2">
        <f>IFERROR(VLOOKUP(LEFT(F1016,10),'Find Purchase Orders'!B:J,9,FALSE),"")</f>
        <v>44627</v>
      </c>
      <c r="W1016" s="25" t="s">
        <v>7261</v>
      </c>
    </row>
    <row r="1017" spans="1:23" hidden="1">
      <c r="A1017" s="25" t="s">
        <v>7261</v>
      </c>
      <c r="B1017" s="25" t="s">
        <v>8855</v>
      </c>
      <c r="C1017" s="25" t="s">
        <v>7264</v>
      </c>
      <c r="D1017" s="25" t="s">
        <v>1412</v>
      </c>
      <c r="E1017" s="25" t="s">
        <v>7273</v>
      </c>
      <c r="F1017" s="25" t="s">
        <v>10180</v>
      </c>
      <c r="G1017" s="25" t="s">
        <v>10181</v>
      </c>
      <c r="H1017" s="21">
        <v>1341.38</v>
      </c>
      <c r="I1017" s="25" t="s">
        <v>7296</v>
      </c>
      <c r="J1017" s="25" t="s">
        <v>7288</v>
      </c>
      <c r="K1017" s="25" t="s">
        <v>7733</v>
      </c>
      <c r="L1017" s="25" t="s">
        <v>7734</v>
      </c>
      <c r="M1017" s="21">
        <v>1341.38</v>
      </c>
      <c r="N1017" s="21">
        <v>1341.38</v>
      </c>
      <c r="O1017" s="21">
        <v>0</v>
      </c>
      <c r="P1017" s="21">
        <v>1341.38</v>
      </c>
      <c r="Q1017" s="25" t="s">
        <v>10182</v>
      </c>
      <c r="R1017" s="1" t="str">
        <f t="shared" si="16"/>
        <v>ST10067</v>
      </c>
      <c r="S1017" t="str">
        <f>VLOOKUP(R1017,Data!$C$2:$D$261,2,0)</f>
        <v>The Edgemont</v>
      </c>
      <c r="T1017">
        <f>COUNTIF('Feb 2022'!A:A,D1017)+COUNTIF('Mar 2022'!A:A,D1017)+COUNTIF('Apr 2022'!A:A,D1017)+COUNTIF('May 2022'!A:A,D1017)+COUNTIF('June 2022'!A:A,D1017)+COUNTIF('July 2022'!A:A,D1017)+COUNTIF('Aug 2022'!A:A,D1017)+COUNTIF('Sep 2022'!A:A,D1017)+COUNTIF('Oct 2022'!A:A,D1017)+COUNTIF('Dec 2022'!A:A,D1017)</f>
        <v>1</v>
      </c>
      <c r="U1017" t="str">
        <f>VLOOKUP(Q1017,'Capital Lookup'!A:B,2,FALSE)</f>
        <v>No</v>
      </c>
      <c r="V1017" s="2">
        <f>IFERROR(VLOOKUP(LEFT(F1017,10),'Find Purchase Orders'!B:J,9,FALSE),"")</f>
        <v>44630</v>
      </c>
      <c r="W1017" s="25" t="s">
        <v>7261</v>
      </c>
    </row>
    <row r="1018" spans="1:23" hidden="1">
      <c r="A1018" s="25" t="s">
        <v>7261</v>
      </c>
      <c r="B1018" s="25" t="s">
        <v>8855</v>
      </c>
      <c r="C1018" s="25" t="s">
        <v>7264</v>
      </c>
      <c r="D1018" s="25" t="s">
        <v>1412</v>
      </c>
      <c r="E1018" s="25" t="s">
        <v>7273</v>
      </c>
      <c r="F1018" s="25" t="s">
        <v>10183</v>
      </c>
      <c r="G1018" s="25" t="s">
        <v>10181</v>
      </c>
      <c r="H1018" s="21">
        <v>6709.29</v>
      </c>
      <c r="I1018" s="25" t="s">
        <v>7296</v>
      </c>
      <c r="J1018" s="25" t="s">
        <v>7288</v>
      </c>
      <c r="K1018" s="25" t="s">
        <v>7733</v>
      </c>
      <c r="L1018" s="25" t="s">
        <v>7734</v>
      </c>
      <c r="M1018" s="21">
        <v>6709.29</v>
      </c>
      <c r="N1018" s="21">
        <v>6709.29</v>
      </c>
      <c r="O1018" s="21">
        <v>0</v>
      </c>
      <c r="P1018" s="21">
        <v>6709.29</v>
      </c>
      <c r="Q1018" s="25" t="s">
        <v>10182</v>
      </c>
      <c r="R1018" s="1" t="str">
        <f t="shared" si="16"/>
        <v>ST10067</v>
      </c>
      <c r="S1018" t="str">
        <f>VLOOKUP(R1018,Data!$C$2:$D$261,2,0)</f>
        <v>The Edgemont</v>
      </c>
      <c r="T1018">
        <f>COUNTIF('Feb 2022'!A:A,D1018)+COUNTIF('Mar 2022'!A:A,D1018)+COUNTIF('Apr 2022'!A:A,D1018)+COUNTIF('May 2022'!A:A,D1018)+COUNTIF('June 2022'!A:A,D1018)+COUNTIF('July 2022'!A:A,D1018)+COUNTIF('Aug 2022'!A:A,D1018)+COUNTIF('Sep 2022'!A:A,D1018)+COUNTIF('Oct 2022'!A:A,D1018)+COUNTIF('Dec 2022'!A:A,D1018)</f>
        <v>1</v>
      </c>
      <c r="U1018" t="str">
        <f>VLOOKUP(Q1018,'Capital Lookup'!A:B,2,FALSE)</f>
        <v>No</v>
      </c>
      <c r="V1018" s="2">
        <f>IFERROR(VLOOKUP(LEFT(F1018,10),'Find Purchase Orders'!B:J,9,FALSE),"")</f>
        <v>44630</v>
      </c>
      <c r="W1018" s="25" t="s">
        <v>7261</v>
      </c>
    </row>
    <row r="1019" spans="1:23" hidden="1">
      <c r="A1019" s="25" t="s">
        <v>8607</v>
      </c>
      <c r="B1019" s="25" t="s">
        <v>8866</v>
      </c>
      <c r="C1019" s="25"/>
      <c r="D1019" s="25" t="s">
        <v>10184</v>
      </c>
      <c r="E1019" s="25" t="s">
        <v>8868</v>
      </c>
      <c r="F1019" s="25" t="s">
        <v>10185</v>
      </c>
      <c r="G1019" s="25" t="s">
        <v>10186</v>
      </c>
      <c r="H1019" s="21">
        <v>1751.5</v>
      </c>
      <c r="I1019" s="25" t="s">
        <v>7296</v>
      </c>
      <c r="J1019" s="25" t="s">
        <v>7288</v>
      </c>
      <c r="K1019" s="25" t="s">
        <v>7289</v>
      </c>
      <c r="L1019" s="25" t="s">
        <v>7259</v>
      </c>
      <c r="M1019" s="21">
        <v>1751.5</v>
      </c>
      <c r="N1019" s="21">
        <v>1751.5</v>
      </c>
      <c r="O1019" s="21">
        <v>0</v>
      </c>
      <c r="P1019" s="21">
        <v>1751.5</v>
      </c>
      <c r="Q1019" s="25" t="s">
        <v>8871</v>
      </c>
      <c r="R1019" s="1" t="str">
        <f t="shared" si="16"/>
        <v>ST10399</v>
      </c>
      <c r="S1019" t="e">
        <f>VLOOKUP(R1019,Data!$C$2:$D$261,2,0)</f>
        <v>#N/A</v>
      </c>
      <c r="T1019">
        <f>COUNTIF('Feb 2022'!A:A,D1019)+COUNTIF('Mar 2022'!A:A,D1019)+COUNTIF('Apr 2022'!A:A,D1019)+COUNTIF('May 2022'!A:A,D1019)+COUNTIF('June 2022'!A:A,D1019)+COUNTIF('July 2022'!A:A,D1019)+COUNTIF('Aug 2022'!A:A,D1019)+COUNTIF('Sep 2022'!A:A,D1019)+COUNTIF('Oct 2022'!A:A,D1019)+COUNTIF('Dec 2022'!A:A,D1019)</f>
        <v>0</v>
      </c>
      <c r="U1019" t="str">
        <f>VLOOKUP(Q1019,'Capital Lookup'!A:B,2,FALSE)</f>
        <v>Yes</v>
      </c>
      <c r="V1019" s="2">
        <f>IFERROR(VLOOKUP(LEFT(F1019,10),'Find Purchase Orders'!B:J,9,FALSE),"")</f>
        <v>44623</v>
      </c>
      <c r="W1019" s="25" t="s">
        <v>7261</v>
      </c>
    </row>
    <row r="1020" spans="1:23" hidden="1">
      <c r="A1020" s="25" t="s">
        <v>8607</v>
      </c>
      <c r="B1020" s="25" t="s">
        <v>8866</v>
      </c>
      <c r="C1020" s="25"/>
      <c r="D1020" s="25" t="s">
        <v>10187</v>
      </c>
      <c r="E1020" s="25" t="s">
        <v>8868</v>
      </c>
      <c r="F1020" s="25" t="s">
        <v>10188</v>
      </c>
      <c r="G1020" s="25" t="s">
        <v>10189</v>
      </c>
      <c r="H1020" s="21">
        <v>2721.11</v>
      </c>
      <c r="I1020" s="25" t="s">
        <v>7296</v>
      </c>
      <c r="J1020" s="25" t="s">
        <v>7288</v>
      </c>
      <c r="K1020" s="25" t="s">
        <v>7262</v>
      </c>
      <c r="L1020" s="25" t="s">
        <v>7259</v>
      </c>
      <c r="M1020" s="21">
        <v>2721.11</v>
      </c>
      <c r="N1020" s="21">
        <v>2721.11</v>
      </c>
      <c r="O1020" s="21">
        <v>0</v>
      </c>
      <c r="P1020" s="21">
        <v>2721.11</v>
      </c>
      <c r="Q1020" s="25" t="s">
        <v>8871</v>
      </c>
      <c r="R1020" s="1" t="str">
        <f t="shared" si="16"/>
        <v>ST10399</v>
      </c>
      <c r="S1020" t="e">
        <f>VLOOKUP(R1020,Data!$C$2:$D$261,2,0)</f>
        <v>#N/A</v>
      </c>
      <c r="T1020">
        <f>COUNTIF('Feb 2022'!A:A,D1020)+COUNTIF('Mar 2022'!A:A,D1020)+COUNTIF('Apr 2022'!A:A,D1020)+COUNTIF('May 2022'!A:A,D1020)+COUNTIF('June 2022'!A:A,D1020)+COUNTIF('July 2022'!A:A,D1020)+COUNTIF('Aug 2022'!A:A,D1020)+COUNTIF('Sep 2022'!A:A,D1020)+COUNTIF('Oct 2022'!A:A,D1020)+COUNTIF('Dec 2022'!A:A,D1020)</f>
        <v>0</v>
      </c>
      <c r="U1020" t="str">
        <f>VLOOKUP(Q1020,'Capital Lookup'!A:B,2,FALSE)</f>
        <v>Yes</v>
      </c>
      <c r="V1020" s="2">
        <f>IFERROR(VLOOKUP(LEFT(F1020,10),'Find Purchase Orders'!B:J,9,FALSE),"")</f>
        <v>44623</v>
      </c>
      <c r="W1020" s="25" t="s">
        <v>7261</v>
      </c>
    </row>
    <row r="1021" spans="1:23" hidden="1">
      <c r="A1021" s="25" t="s">
        <v>8607</v>
      </c>
      <c r="B1021" s="25" t="s">
        <v>8866</v>
      </c>
      <c r="C1021" s="25"/>
      <c r="D1021" s="25" t="s">
        <v>10190</v>
      </c>
      <c r="E1021" s="25" t="s">
        <v>8868</v>
      </c>
      <c r="F1021" s="25" t="s">
        <v>10191</v>
      </c>
      <c r="G1021" s="25" t="s">
        <v>10192</v>
      </c>
      <c r="H1021" s="21">
        <v>2813.45</v>
      </c>
      <c r="I1021" s="25" t="s">
        <v>7296</v>
      </c>
      <c r="J1021" s="25" t="s">
        <v>7288</v>
      </c>
      <c r="K1021" s="25" t="s">
        <v>7262</v>
      </c>
      <c r="L1021" s="25" t="s">
        <v>7259</v>
      </c>
      <c r="M1021" s="21">
        <v>2813.45</v>
      </c>
      <c r="N1021" s="21">
        <v>2813.45</v>
      </c>
      <c r="O1021" s="21">
        <v>0</v>
      </c>
      <c r="P1021" s="21">
        <v>2813.45</v>
      </c>
      <c r="Q1021" s="25" t="s">
        <v>8871</v>
      </c>
      <c r="R1021" s="1" t="str">
        <f t="shared" si="16"/>
        <v>ST10399</v>
      </c>
      <c r="S1021" t="e">
        <f>VLOOKUP(R1021,Data!$C$2:$D$261,2,0)</f>
        <v>#N/A</v>
      </c>
      <c r="T1021">
        <f>COUNTIF('Feb 2022'!A:A,D1021)+COUNTIF('Mar 2022'!A:A,D1021)+COUNTIF('Apr 2022'!A:A,D1021)+COUNTIF('May 2022'!A:A,D1021)+COUNTIF('June 2022'!A:A,D1021)+COUNTIF('July 2022'!A:A,D1021)+COUNTIF('Aug 2022'!A:A,D1021)+COUNTIF('Sep 2022'!A:A,D1021)+COUNTIF('Oct 2022'!A:A,D1021)+COUNTIF('Dec 2022'!A:A,D1021)</f>
        <v>0</v>
      </c>
      <c r="U1021" t="str">
        <f>VLOOKUP(Q1021,'Capital Lookup'!A:B,2,FALSE)</f>
        <v>Yes</v>
      </c>
      <c r="V1021" s="2">
        <f>IFERROR(VLOOKUP(LEFT(F1021,10),'Find Purchase Orders'!B:J,9,FALSE),"")</f>
        <v>44623</v>
      </c>
      <c r="W1021" s="25" t="s">
        <v>7261</v>
      </c>
    </row>
    <row r="1022" spans="1:23" hidden="1">
      <c r="A1022" s="25" t="s">
        <v>8607</v>
      </c>
      <c r="B1022" s="25" t="s">
        <v>8866</v>
      </c>
      <c r="C1022" s="25"/>
      <c r="D1022" s="25" t="s">
        <v>10193</v>
      </c>
      <c r="E1022" s="25" t="s">
        <v>8868</v>
      </c>
      <c r="F1022" s="25" t="s">
        <v>10194</v>
      </c>
      <c r="G1022" s="25" t="s">
        <v>10195</v>
      </c>
      <c r="H1022" s="21">
        <v>3044.31</v>
      </c>
      <c r="I1022" s="25" t="s">
        <v>7296</v>
      </c>
      <c r="J1022" s="25" t="s">
        <v>7288</v>
      </c>
      <c r="K1022" s="25" t="s">
        <v>7262</v>
      </c>
      <c r="L1022" s="25" t="s">
        <v>7259</v>
      </c>
      <c r="M1022" s="21">
        <v>3044.31</v>
      </c>
      <c r="N1022" s="21">
        <v>3044.31</v>
      </c>
      <c r="O1022" s="21">
        <v>0</v>
      </c>
      <c r="P1022" s="21">
        <v>3044.31</v>
      </c>
      <c r="Q1022" s="25" t="s">
        <v>8871</v>
      </c>
      <c r="R1022" s="1" t="str">
        <f t="shared" si="16"/>
        <v>ST10399</v>
      </c>
      <c r="S1022" t="e">
        <f>VLOOKUP(R1022,Data!$C$2:$D$261,2,0)</f>
        <v>#N/A</v>
      </c>
      <c r="T1022">
        <f>COUNTIF('Feb 2022'!A:A,D1022)+COUNTIF('Mar 2022'!A:A,D1022)+COUNTIF('Apr 2022'!A:A,D1022)+COUNTIF('May 2022'!A:A,D1022)+COUNTIF('June 2022'!A:A,D1022)+COUNTIF('July 2022'!A:A,D1022)+COUNTIF('Aug 2022'!A:A,D1022)+COUNTIF('Sep 2022'!A:A,D1022)+COUNTIF('Oct 2022'!A:A,D1022)+COUNTIF('Dec 2022'!A:A,D1022)</f>
        <v>0</v>
      </c>
      <c r="U1022" t="str">
        <f>VLOOKUP(Q1022,'Capital Lookup'!A:B,2,FALSE)</f>
        <v>Yes</v>
      </c>
      <c r="V1022" s="2">
        <f>IFERROR(VLOOKUP(LEFT(F1022,10),'Find Purchase Orders'!B:J,9,FALSE),"")</f>
        <v>44623</v>
      </c>
      <c r="W1022" s="25" t="s">
        <v>7261</v>
      </c>
    </row>
    <row r="1023" spans="1:23" hidden="1">
      <c r="A1023" s="25" t="s">
        <v>8607</v>
      </c>
      <c r="B1023" s="25" t="s">
        <v>8866</v>
      </c>
      <c r="C1023" s="25"/>
      <c r="D1023" s="25" t="s">
        <v>10196</v>
      </c>
      <c r="E1023" s="25" t="s">
        <v>8868</v>
      </c>
      <c r="F1023" s="25" t="s">
        <v>10197</v>
      </c>
      <c r="G1023" s="25" t="s">
        <v>10198</v>
      </c>
      <c r="H1023" s="21">
        <v>2813.68</v>
      </c>
      <c r="I1023" s="25" t="s">
        <v>7296</v>
      </c>
      <c r="J1023" s="25" t="s">
        <v>7288</v>
      </c>
      <c r="K1023" s="25" t="s">
        <v>7262</v>
      </c>
      <c r="L1023" s="25" t="s">
        <v>7259</v>
      </c>
      <c r="M1023" s="21">
        <v>2813.68</v>
      </c>
      <c r="N1023" s="21">
        <v>2813.45</v>
      </c>
      <c r="O1023" s="21">
        <v>0.23</v>
      </c>
      <c r="P1023" s="21">
        <v>2813.68</v>
      </c>
      <c r="Q1023" s="25" t="s">
        <v>8871</v>
      </c>
      <c r="R1023" s="1" t="str">
        <f t="shared" si="16"/>
        <v>ST10399</v>
      </c>
      <c r="S1023" t="e">
        <f>VLOOKUP(R1023,Data!$C$2:$D$261,2,0)</f>
        <v>#N/A</v>
      </c>
      <c r="T1023">
        <f>COUNTIF('Feb 2022'!A:A,D1023)+COUNTIF('Mar 2022'!A:A,D1023)+COUNTIF('Apr 2022'!A:A,D1023)+COUNTIF('May 2022'!A:A,D1023)+COUNTIF('June 2022'!A:A,D1023)+COUNTIF('July 2022'!A:A,D1023)+COUNTIF('Aug 2022'!A:A,D1023)+COUNTIF('Sep 2022'!A:A,D1023)+COUNTIF('Oct 2022'!A:A,D1023)+COUNTIF('Dec 2022'!A:A,D1023)</f>
        <v>0</v>
      </c>
      <c r="U1023" t="str">
        <f>VLOOKUP(Q1023,'Capital Lookup'!A:B,2,FALSE)</f>
        <v>Yes</v>
      </c>
      <c r="V1023" s="2">
        <f>IFERROR(VLOOKUP(LEFT(F1023,10),'Find Purchase Orders'!B:J,9,FALSE),"")</f>
        <v>44623</v>
      </c>
      <c r="W1023" s="25" t="s">
        <v>7261</v>
      </c>
    </row>
    <row r="1024" spans="1:23" hidden="1">
      <c r="A1024" s="25" t="s">
        <v>7269</v>
      </c>
      <c r="B1024" s="25" t="s">
        <v>7962</v>
      </c>
      <c r="C1024" s="25" t="s">
        <v>7271</v>
      </c>
      <c r="D1024" s="25" t="s">
        <v>10199</v>
      </c>
      <c r="E1024" s="25" t="s">
        <v>7492</v>
      </c>
      <c r="H1024" s="21">
        <v>5729.1</v>
      </c>
      <c r="I1024" s="25" t="s">
        <v>7257</v>
      </c>
      <c r="K1024" s="25" t="s">
        <v>7579</v>
      </c>
      <c r="L1024" s="25" t="s">
        <v>7580</v>
      </c>
      <c r="M1024" s="22">
        <v>0</v>
      </c>
      <c r="N1024" s="22">
        <v>0</v>
      </c>
      <c r="O1024" s="21">
        <v>0</v>
      </c>
      <c r="P1024" s="21">
        <v>659.1</v>
      </c>
      <c r="Q1024" s="25" t="s">
        <v>10200</v>
      </c>
      <c r="R1024" s="1" t="str">
        <f t="shared" si="16"/>
        <v>ST10159</v>
      </c>
      <c r="S1024" t="str">
        <f>VLOOKUP(R1024,Data!$C$2:$D$261,2,0)</f>
        <v>Sara Vista</v>
      </c>
      <c r="T1024">
        <f>COUNTIF('Feb 2022'!A:A,D1024)+COUNTIF('Mar 2022'!A:A,D1024)+COUNTIF('Apr 2022'!A:A,D1024)+COUNTIF('May 2022'!A:A,D1024)+COUNTIF('June 2022'!A:A,D1024)+COUNTIF('July 2022'!A:A,D1024)+COUNTIF('Aug 2022'!A:A,D1024)+COUNTIF('Sep 2022'!A:A,D1024)+COUNTIF('Oct 2022'!A:A,D1024)+COUNTIF('Dec 2022'!A:A,D1024)</f>
        <v>0</v>
      </c>
      <c r="U1024" t="str">
        <f>VLOOKUP(Q1024,'Capital Lookup'!A:B,2,FALSE)</f>
        <v>No</v>
      </c>
      <c r="V1024" s="2" t="str">
        <f>IFERROR(VLOOKUP(LEFT(F1024,10),'Find Purchase Orders'!B:J,9,FALSE),"")</f>
        <v/>
      </c>
      <c r="W1024" s="25" t="s">
        <v>7261</v>
      </c>
    </row>
    <row r="1025" spans="1:23" hidden="1">
      <c r="A1025" s="25" t="s">
        <v>8607</v>
      </c>
      <c r="B1025" s="25" t="s">
        <v>8866</v>
      </c>
      <c r="C1025" s="25"/>
      <c r="D1025" s="25" t="s">
        <v>10201</v>
      </c>
      <c r="E1025" s="25" t="s">
        <v>8868</v>
      </c>
      <c r="F1025" s="25" t="s">
        <v>10202</v>
      </c>
      <c r="G1025" s="25" t="s">
        <v>10203</v>
      </c>
      <c r="H1025" s="21">
        <v>2813.45</v>
      </c>
      <c r="I1025" s="25" t="s">
        <v>7296</v>
      </c>
      <c r="J1025" s="25" t="s">
        <v>7288</v>
      </c>
      <c r="K1025" s="25" t="s">
        <v>7262</v>
      </c>
      <c r="L1025" s="25" t="s">
        <v>7259</v>
      </c>
      <c r="M1025" s="21">
        <v>2813.45</v>
      </c>
      <c r="N1025" s="21">
        <v>2813.45</v>
      </c>
      <c r="O1025" s="21">
        <v>0</v>
      </c>
      <c r="P1025" s="21">
        <v>2813.45</v>
      </c>
      <c r="Q1025" s="25" t="s">
        <v>8871</v>
      </c>
      <c r="R1025" s="1" t="str">
        <f t="shared" si="16"/>
        <v>ST10399</v>
      </c>
      <c r="S1025" t="e">
        <f>VLOOKUP(R1025,Data!$C$2:$D$261,2,0)</f>
        <v>#N/A</v>
      </c>
      <c r="T1025">
        <f>COUNTIF('Feb 2022'!A:A,D1025)+COUNTIF('Mar 2022'!A:A,D1025)+COUNTIF('Apr 2022'!A:A,D1025)+COUNTIF('May 2022'!A:A,D1025)+COUNTIF('June 2022'!A:A,D1025)+COUNTIF('July 2022'!A:A,D1025)+COUNTIF('Aug 2022'!A:A,D1025)+COUNTIF('Sep 2022'!A:A,D1025)+COUNTIF('Oct 2022'!A:A,D1025)+COUNTIF('Dec 2022'!A:A,D1025)</f>
        <v>0</v>
      </c>
      <c r="U1025" t="str">
        <f>VLOOKUP(Q1025,'Capital Lookup'!A:B,2,FALSE)</f>
        <v>Yes</v>
      </c>
      <c r="V1025" s="2">
        <f>IFERROR(VLOOKUP(LEFT(F1025,10),'Find Purchase Orders'!B:J,9,FALSE),"")</f>
        <v>44623</v>
      </c>
      <c r="W1025" s="25" t="s">
        <v>7261</v>
      </c>
    </row>
    <row r="1026" spans="1:23" hidden="1">
      <c r="A1026" s="25" t="s">
        <v>7261</v>
      </c>
      <c r="B1026" s="25" t="s">
        <v>7408</v>
      </c>
      <c r="C1026" s="25" t="s">
        <v>7264</v>
      </c>
      <c r="D1026" s="25" t="s">
        <v>1528</v>
      </c>
      <c r="E1026" s="25" t="s">
        <v>7410</v>
      </c>
      <c r="F1026" s="25" t="s">
        <v>10204</v>
      </c>
      <c r="G1026" s="25" t="s">
        <v>10205</v>
      </c>
      <c r="H1026" s="21">
        <v>1289.33</v>
      </c>
      <c r="I1026" s="25" t="s">
        <v>7296</v>
      </c>
      <c r="J1026" s="25" t="s">
        <v>7288</v>
      </c>
      <c r="K1026" s="25" t="s">
        <v>7262</v>
      </c>
      <c r="L1026" s="25" t="s">
        <v>7259</v>
      </c>
      <c r="M1026" s="21">
        <v>1289.33</v>
      </c>
      <c r="N1026" s="21">
        <v>1289.33</v>
      </c>
      <c r="O1026" s="21">
        <v>0</v>
      </c>
      <c r="P1026" s="21">
        <v>1289.33</v>
      </c>
      <c r="Q1026" s="25" t="s">
        <v>7413</v>
      </c>
      <c r="R1026" s="1" t="str">
        <f t="shared" si="16"/>
        <v>ST10015</v>
      </c>
      <c r="S1026" t="str">
        <f>VLOOKUP(R1026,Data!$C$2:$D$261,2,0)</f>
        <v>Centennial Park Place</v>
      </c>
      <c r="T1026">
        <f>COUNTIF('Feb 2022'!A:A,D1026)+COUNTIF('Mar 2022'!A:A,D1026)+COUNTIF('Apr 2022'!A:A,D1026)+COUNTIF('May 2022'!A:A,D1026)+COUNTIF('June 2022'!A:A,D1026)+COUNTIF('July 2022'!A:A,D1026)+COUNTIF('Aug 2022'!A:A,D1026)+COUNTIF('Sep 2022'!A:A,D1026)+COUNTIF('Oct 2022'!A:A,D1026)+COUNTIF('Dec 2022'!A:A,D1026)</f>
        <v>1</v>
      </c>
      <c r="U1026" t="str">
        <f>VLOOKUP(Q1026,'Capital Lookup'!A:B,2,FALSE)</f>
        <v>No</v>
      </c>
      <c r="V1026" s="2">
        <f>IFERROR(VLOOKUP(LEFT(F1026,10),'Find Purchase Orders'!B:J,9,FALSE),"")</f>
        <v>44624</v>
      </c>
      <c r="W1026" s="25" t="s">
        <v>7261</v>
      </c>
    </row>
    <row r="1027" spans="1:23" hidden="1">
      <c r="A1027" s="25" t="s">
        <v>7261</v>
      </c>
      <c r="B1027" s="25" t="s">
        <v>7408</v>
      </c>
      <c r="C1027" s="25" t="s">
        <v>7264</v>
      </c>
      <c r="D1027" s="25" t="s">
        <v>1528</v>
      </c>
      <c r="E1027" s="25" t="s">
        <v>7410</v>
      </c>
      <c r="F1027" s="25" t="s">
        <v>10206</v>
      </c>
      <c r="G1027" s="25" t="s">
        <v>10207</v>
      </c>
      <c r="H1027" s="21">
        <v>10521.98</v>
      </c>
      <c r="I1027" s="25" t="s">
        <v>7296</v>
      </c>
      <c r="J1027" s="25" t="s">
        <v>7288</v>
      </c>
      <c r="K1027" s="25" t="s">
        <v>7262</v>
      </c>
      <c r="L1027" s="25" t="s">
        <v>7259</v>
      </c>
      <c r="M1027" s="21">
        <v>10521.98</v>
      </c>
      <c r="N1027" s="21">
        <v>10521.98</v>
      </c>
      <c r="O1027" s="21">
        <v>0</v>
      </c>
      <c r="P1027" s="21">
        <v>10521.98</v>
      </c>
      <c r="Q1027" s="25" t="s">
        <v>7413</v>
      </c>
      <c r="R1027" s="1" t="str">
        <f t="shared" si="16"/>
        <v>ST10015</v>
      </c>
      <c r="S1027" t="str">
        <f>VLOOKUP(R1027,Data!$C$2:$D$261,2,0)</f>
        <v>Centennial Park Place</v>
      </c>
      <c r="T1027">
        <f>COUNTIF('Feb 2022'!A:A,D1027)+COUNTIF('Mar 2022'!A:A,D1027)+COUNTIF('Apr 2022'!A:A,D1027)+COUNTIF('May 2022'!A:A,D1027)+COUNTIF('June 2022'!A:A,D1027)+COUNTIF('July 2022'!A:A,D1027)+COUNTIF('Aug 2022'!A:A,D1027)+COUNTIF('Sep 2022'!A:A,D1027)+COUNTIF('Oct 2022'!A:A,D1027)+COUNTIF('Dec 2022'!A:A,D1027)</f>
        <v>1</v>
      </c>
      <c r="U1027" t="str">
        <f>VLOOKUP(Q1027,'Capital Lookup'!A:B,2,FALSE)</f>
        <v>No</v>
      </c>
      <c r="V1027" s="2">
        <f>IFERROR(VLOOKUP(LEFT(F1027,10),'Find Purchase Orders'!B:J,9,FALSE),"")</f>
        <v>44624</v>
      </c>
      <c r="W1027" s="25" t="s">
        <v>7261</v>
      </c>
    </row>
    <row r="1028" spans="1:23" hidden="1">
      <c r="A1028" s="25" t="s">
        <v>7261</v>
      </c>
      <c r="B1028" s="25" t="s">
        <v>7384</v>
      </c>
      <c r="C1028" s="25" t="s">
        <v>7277</v>
      </c>
      <c r="D1028" s="25" t="s">
        <v>1530</v>
      </c>
      <c r="E1028" s="25" t="s">
        <v>7386</v>
      </c>
      <c r="F1028" s="25" t="s">
        <v>10208</v>
      </c>
      <c r="G1028" s="25" t="s">
        <v>10209</v>
      </c>
      <c r="H1028" s="21">
        <v>2297.4</v>
      </c>
      <c r="I1028" s="25" t="s">
        <v>7296</v>
      </c>
      <c r="J1028" s="25" t="s">
        <v>7288</v>
      </c>
      <c r="K1028" s="25" t="s">
        <v>7262</v>
      </c>
      <c r="L1028" s="25" t="s">
        <v>7259</v>
      </c>
      <c r="M1028" s="21">
        <v>2297.4</v>
      </c>
      <c r="N1028" s="21">
        <v>2297.4</v>
      </c>
      <c r="O1028" s="21">
        <v>0</v>
      </c>
      <c r="P1028" s="21">
        <v>2297.4</v>
      </c>
      <c r="Q1028" s="25" t="s">
        <v>7389</v>
      </c>
      <c r="R1028" s="1" t="str">
        <f t="shared" si="16"/>
        <v>ST10066</v>
      </c>
      <c r="S1028" t="str">
        <f>VLOOKUP(R1028,Data!$C$2:$D$261,2,0)</f>
        <v>Inglewood</v>
      </c>
      <c r="T1028">
        <f>COUNTIF('Feb 2022'!A:A,D1028)+COUNTIF('Mar 2022'!A:A,D1028)+COUNTIF('Apr 2022'!A:A,D1028)+COUNTIF('May 2022'!A:A,D1028)+COUNTIF('June 2022'!A:A,D1028)+COUNTIF('July 2022'!A:A,D1028)+COUNTIF('Aug 2022'!A:A,D1028)+COUNTIF('Sep 2022'!A:A,D1028)+COUNTIF('Oct 2022'!A:A,D1028)+COUNTIF('Dec 2022'!A:A,D1028)</f>
        <v>1</v>
      </c>
      <c r="U1028" t="str">
        <f>VLOOKUP(Q1028,'Capital Lookup'!A:B,2,FALSE)</f>
        <v>No</v>
      </c>
      <c r="V1028" s="2">
        <f>IFERROR(VLOOKUP(LEFT(F1028,10),'Find Purchase Orders'!B:J,9,FALSE),"")</f>
        <v>44623</v>
      </c>
      <c r="W1028" s="25" t="s">
        <v>7261</v>
      </c>
    </row>
    <row r="1029" spans="1:23" hidden="1">
      <c r="A1029" s="25" t="s">
        <v>7261</v>
      </c>
      <c r="B1029" s="25" t="s">
        <v>7384</v>
      </c>
      <c r="C1029" s="25" t="s">
        <v>7277</v>
      </c>
      <c r="D1029" s="25" t="s">
        <v>1530</v>
      </c>
      <c r="E1029" s="25" t="s">
        <v>7386</v>
      </c>
      <c r="F1029" s="25" t="s">
        <v>10210</v>
      </c>
      <c r="G1029" s="25" t="s">
        <v>10211</v>
      </c>
      <c r="H1029" s="21">
        <v>866.25</v>
      </c>
      <c r="I1029" s="25" t="s">
        <v>7296</v>
      </c>
      <c r="J1029" s="25" t="s">
        <v>7288</v>
      </c>
      <c r="K1029" s="25" t="s">
        <v>7262</v>
      </c>
      <c r="L1029" s="25" t="s">
        <v>7259</v>
      </c>
      <c r="M1029" s="21">
        <v>866.25</v>
      </c>
      <c r="N1029" s="21">
        <v>866.25</v>
      </c>
      <c r="O1029" s="21">
        <v>0</v>
      </c>
      <c r="P1029" s="21">
        <v>866.25</v>
      </c>
      <c r="Q1029" s="25" t="s">
        <v>7389</v>
      </c>
      <c r="R1029" s="1" t="str">
        <f t="shared" si="16"/>
        <v>ST10066</v>
      </c>
      <c r="S1029" t="str">
        <f>VLOOKUP(R1029,Data!$C$2:$D$261,2,0)</f>
        <v>Inglewood</v>
      </c>
      <c r="T1029">
        <f>COUNTIF('Feb 2022'!A:A,D1029)+COUNTIF('Mar 2022'!A:A,D1029)+COUNTIF('Apr 2022'!A:A,D1029)+COUNTIF('May 2022'!A:A,D1029)+COUNTIF('June 2022'!A:A,D1029)+COUNTIF('July 2022'!A:A,D1029)+COUNTIF('Aug 2022'!A:A,D1029)+COUNTIF('Sep 2022'!A:A,D1029)+COUNTIF('Oct 2022'!A:A,D1029)+COUNTIF('Dec 2022'!A:A,D1029)</f>
        <v>1</v>
      </c>
      <c r="U1029" t="str">
        <f>VLOOKUP(Q1029,'Capital Lookup'!A:B,2,FALSE)</f>
        <v>No</v>
      </c>
      <c r="V1029" s="2">
        <f>IFERROR(VLOOKUP(LEFT(F1029,10),'Find Purchase Orders'!B:J,9,FALSE),"")</f>
        <v>44623</v>
      </c>
      <c r="W1029" s="25" t="s">
        <v>7261</v>
      </c>
    </row>
    <row r="1030" spans="1:23" hidden="1">
      <c r="A1030" s="25" t="s">
        <v>7261</v>
      </c>
      <c r="B1030" s="25" t="s">
        <v>10157</v>
      </c>
      <c r="C1030" s="25" t="s">
        <v>7264</v>
      </c>
      <c r="D1030" s="25" t="s">
        <v>1532</v>
      </c>
      <c r="E1030" s="25" t="s">
        <v>10212</v>
      </c>
      <c r="F1030" s="25" t="s">
        <v>10213</v>
      </c>
      <c r="G1030" s="25" t="s">
        <v>10214</v>
      </c>
      <c r="H1030" s="21">
        <v>5906.29</v>
      </c>
      <c r="I1030" s="25" t="s">
        <v>7296</v>
      </c>
      <c r="J1030" s="25" t="s">
        <v>7288</v>
      </c>
      <c r="K1030" s="25" t="s">
        <v>7262</v>
      </c>
      <c r="L1030" s="25" t="s">
        <v>7259</v>
      </c>
      <c r="M1030" s="21">
        <v>5906.29</v>
      </c>
      <c r="N1030" s="21">
        <v>5906.56</v>
      </c>
      <c r="O1030" s="21">
        <v>-0.27</v>
      </c>
      <c r="P1030" s="21">
        <v>5906.29</v>
      </c>
      <c r="Q1030" s="25" t="s">
        <v>10215</v>
      </c>
      <c r="R1030" s="1" t="str">
        <f t="shared" si="16"/>
        <v>ST10081</v>
      </c>
      <c r="S1030" t="str">
        <f>VLOOKUP(R1030,Data!$C$2:$D$261,2,0)</f>
        <v>The Bentley Swift Current</v>
      </c>
      <c r="T1030">
        <f>COUNTIF('Feb 2022'!A:A,D1030)+COUNTIF('Mar 2022'!A:A,D1030)+COUNTIF('Apr 2022'!A:A,D1030)+COUNTIF('May 2022'!A:A,D1030)+COUNTIF('June 2022'!A:A,D1030)+COUNTIF('July 2022'!A:A,D1030)+COUNTIF('Aug 2022'!A:A,D1030)+COUNTIF('Sep 2022'!A:A,D1030)+COUNTIF('Oct 2022'!A:A,D1030)+COUNTIF('Dec 2022'!A:A,D1030)</f>
        <v>1</v>
      </c>
      <c r="U1030" t="str">
        <f>VLOOKUP(Q1030,'Capital Lookup'!A:B,2,FALSE)</f>
        <v>No</v>
      </c>
      <c r="V1030" s="2">
        <f>IFERROR(VLOOKUP(LEFT(F1030,10),'Find Purchase Orders'!B:J,9,FALSE),"")</f>
        <v>44622</v>
      </c>
      <c r="W1030" s="25" t="s">
        <v>7261</v>
      </c>
    </row>
    <row r="1031" spans="1:23" hidden="1">
      <c r="A1031" s="25" t="s">
        <v>7261</v>
      </c>
      <c r="B1031" s="25" t="s">
        <v>10157</v>
      </c>
      <c r="C1031" s="25" t="s">
        <v>7264</v>
      </c>
      <c r="D1031" s="25" t="s">
        <v>1532</v>
      </c>
      <c r="E1031" s="25" t="s">
        <v>10212</v>
      </c>
      <c r="F1031" s="25" t="s">
        <v>10216</v>
      </c>
      <c r="G1031" s="25" t="s">
        <v>8626</v>
      </c>
      <c r="H1031" s="21">
        <v>1237.8699999999999</v>
      </c>
      <c r="I1031" s="25" t="s">
        <v>7296</v>
      </c>
      <c r="J1031" s="25" t="s">
        <v>7288</v>
      </c>
      <c r="K1031" s="25" t="s">
        <v>7262</v>
      </c>
      <c r="L1031" s="25" t="s">
        <v>7259</v>
      </c>
      <c r="M1031" s="21">
        <v>1237.8699999999999</v>
      </c>
      <c r="N1031" s="21">
        <v>1237.93</v>
      </c>
      <c r="O1031" s="21">
        <v>-0.06</v>
      </c>
      <c r="P1031" s="21">
        <v>1237.8699999999999</v>
      </c>
      <c r="Q1031" s="25" t="s">
        <v>10215</v>
      </c>
      <c r="R1031" s="1" t="str">
        <f t="shared" si="16"/>
        <v>ST10081</v>
      </c>
      <c r="S1031" t="str">
        <f>VLOOKUP(R1031,Data!$C$2:$D$261,2,0)</f>
        <v>The Bentley Swift Current</v>
      </c>
      <c r="T1031">
        <f>COUNTIF('Feb 2022'!A:A,D1031)+COUNTIF('Mar 2022'!A:A,D1031)+COUNTIF('Apr 2022'!A:A,D1031)+COUNTIF('May 2022'!A:A,D1031)+COUNTIF('June 2022'!A:A,D1031)+COUNTIF('July 2022'!A:A,D1031)+COUNTIF('Aug 2022'!A:A,D1031)+COUNTIF('Sep 2022'!A:A,D1031)+COUNTIF('Oct 2022'!A:A,D1031)+COUNTIF('Dec 2022'!A:A,D1031)</f>
        <v>1</v>
      </c>
      <c r="U1031" t="str">
        <f>VLOOKUP(Q1031,'Capital Lookup'!A:B,2,FALSE)</f>
        <v>No</v>
      </c>
      <c r="V1031" s="2">
        <f>IFERROR(VLOOKUP(LEFT(F1031,10),'Find Purchase Orders'!B:J,9,FALSE),"")</f>
        <v>44622</v>
      </c>
      <c r="W1031" s="25" t="s">
        <v>7261</v>
      </c>
    </row>
    <row r="1032" spans="1:23" hidden="1">
      <c r="A1032" s="25" t="s">
        <v>7261</v>
      </c>
      <c r="B1032" s="25" t="s">
        <v>10157</v>
      </c>
      <c r="C1032" s="25" t="s">
        <v>7264</v>
      </c>
      <c r="D1032" s="25" t="s">
        <v>1534</v>
      </c>
      <c r="E1032" s="25" t="s">
        <v>10212</v>
      </c>
      <c r="F1032" s="25" t="s">
        <v>10217</v>
      </c>
      <c r="G1032" s="25" t="s">
        <v>10218</v>
      </c>
      <c r="H1032" s="21">
        <v>7471.57</v>
      </c>
      <c r="I1032" s="25" t="s">
        <v>7296</v>
      </c>
      <c r="J1032" s="25" t="s">
        <v>7288</v>
      </c>
      <c r="K1032" s="25" t="s">
        <v>7262</v>
      </c>
      <c r="L1032" s="25" t="s">
        <v>7259</v>
      </c>
      <c r="M1032" s="21">
        <v>7471.57</v>
      </c>
      <c r="N1032" s="21">
        <v>7471.57</v>
      </c>
      <c r="O1032" s="21">
        <v>0</v>
      </c>
      <c r="P1032" s="21">
        <v>7471.57</v>
      </c>
      <c r="Q1032" s="25" t="s">
        <v>10215</v>
      </c>
      <c r="R1032" s="1" t="str">
        <f t="shared" si="16"/>
        <v>ST10081</v>
      </c>
      <c r="S1032" t="str">
        <f>VLOOKUP(R1032,Data!$C$2:$D$261,2,0)</f>
        <v>The Bentley Swift Current</v>
      </c>
      <c r="T1032">
        <f>COUNTIF('Feb 2022'!A:A,D1032)+COUNTIF('Mar 2022'!A:A,D1032)+COUNTIF('Apr 2022'!A:A,D1032)+COUNTIF('May 2022'!A:A,D1032)+COUNTIF('June 2022'!A:A,D1032)+COUNTIF('July 2022'!A:A,D1032)+COUNTIF('Aug 2022'!A:A,D1032)+COUNTIF('Sep 2022'!A:A,D1032)+COUNTIF('Oct 2022'!A:A,D1032)+COUNTIF('Dec 2022'!A:A,D1032)</f>
        <v>1</v>
      </c>
      <c r="U1032" t="str">
        <f>VLOOKUP(Q1032,'Capital Lookup'!A:B,2,FALSE)</f>
        <v>No</v>
      </c>
      <c r="V1032" s="2">
        <f>IFERROR(VLOOKUP(LEFT(F1032,10),'Find Purchase Orders'!B:J,9,FALSE),"")</f>
        <v>44622</v>
      </c>
      <c r="W1032" s="25" t="s">
        <v>7261</v>
      </c>
    </row>
    <row r="1033" spans="1:23" hidden="1">
      <c r="A1033" s="25" t="s">
        <v>7261</v>
      </c>
      <c r="B1033" s="25" t="s">
        <v>10157</v>
      </c>
      <c r="C1033" s="25" t="s">
        <v>7264</v>
      </c>
      <c r="D1033" s="25" t="s">
        <v>1534</v>
      </c>
      <c r="E1033" s="25" t="s">
        <v>10212</v>
      </c>
      <c r="F1033" s="25" t="s">
        <v>10219</v>
      </c>
      <c r="G1033" s="25" t="s">
        <v>10220</v>
      </c>
      <c r="H1033" s="21">
        <v>1279.83</v>
      </c>
      <c r="I1033" s="25" t="s">
        <v>7296</v>
      </c>
      <c r="J1033" s="25" t="s">
        <v>7288</v>
      </c>
      <c r="K1033" s="25" t="s">
        <v>7262</v>
      </c>
      <c r="L1033" s="25" t="s">
        <v>7259</v>
      </c>
      <c r="M1033" s="21">
        <v>1279.83</v>
      </c>
      <c r="N1033" s="21">
        <v>1279.83</v>
      </c>
      <c r="O1033" s="21">
        <v>0</v>
      </c>
      <c r="P1033" s="21">
        <v>1279.83</v>
      </c>
      <c r="Q1033" s="25" t="s">
        <v>10215</v>
      </c>
      <c r="R1033" s="1" t="str">
        <f t="shared" si="16"/>
        <v>ST10081</v>
      </c>
      <c r="S1033" t="str">
        <f>VLOOKUP(R1033,Data!$C$2:$D$261,2,0)</f>
        <v>The Bentley Swift Current</v>
      </c>
      <c r="T1033">
        <f>COUNTIF('Feb 2022'!A:A,D1033)+COUNTIF('Mar 2022'!A:A,D1033)+COUNTIF('Apr 2022'!A:A,D1033)+COUNTIF('May 2022'!A:A,D1033)+COUNTIF('June 2022'!A:A,D1033)+COUNTIF('July 2022'!A:A,D1033)+COUNTIF('Aug 2022'!A:A,D1033)+COUNTIF('Sep 2022'!A:A,D1033)+COUNTIF('Oct 2022'!A:A,D1033)+COUNTIF('Dec 2022'!A:A,D1033)</f>
        <v>1</v>
      </c>
      <c r="U1033" t="str">
        <f>VLOOKUP(Q1033,'Capital Lookup'!A:B,2,FALSE)</f>
        <v>No</v>
      </c>
      <c r="V1033" s="2">
        <f>IFERROR(VLOOKUP(LEFT(F1033,10),'Find Purchase Orders'!B:J,9,FALSE),"")</f>
        <v>44622</v>
      </c>
      <c r="W1033" s="25" t="s">
        <v>7261</v>
      </c>
    </row>
    <row r="1034" spans="1:23" hidden="1">
      <c r="A1034" s="25" t="s">
        <v>7261</v>
      </c>
      <c r="B1034" s="25" t="s">
        <v>10157</v>
      </c>
      <c r="C1034" s="25" t="s">
        <v>7264</v>
      </c>
      <c r="D1034" s="25" t="s">
        <v>1536</v>
      </c>
      <c r="E1034" s="25" t="s">
        <v>10212</v>
      </c>
      <c r="F1034" s="25" t="s">
        <v>10221</v>
      </c>
      <c r="G1034" s="25" t="s">
        <v>10222</v>
      </c>
      <c r="H1034" s="21">
        <v>6573.62</v>
      </c>
      <c r="I1034" s="25" t="s">
        <v>7296</v>
      </c>
      <c r="J1034" s="25" t="s">
        <v>7288</v>
      </c>
      <c r="K1034" s="25" t="s">
        <v>7262</v>
      </c>
      <c r="L1034" s="25" t="s">
        <v>7259</v>
      </c>
      <c r="M1034" s="21">
        <v>6573.62</v>
      </c>
      <c r="N1034" s="21">
        <v>6573.62</v>
      </c>
      <c r="O1034" s="21">
        <v>0</v>
      </c>
      <c r="P1034" s="21">
        <v>6573.62</v>
      </c>
      <c r="Q1034" s="25" t="s">
        <v>10215</v>
      </c>
      <c r="R1034" s="1" t="str">
        <f t="shared" si="16"/>
        <v>ST10081</v>
      </c>
      <c r="S1034" t="str">
        <f>VLOOKUP(R1034,Data!$C$2:$D$261,2,0)</f>
        <v>The Bentley Swift Current</v>
      </c>
      <c r="T1034">
        <f>COUNTIF('Feb 2022'!A:A,D1034)+COUNTIF('Mar 2022'!A:A,D1034)+COUNTIF('Apr 2022'!A:A,D1034)+COUNTIF('May 2022'!A:A,D1034)+COUNTIF('June 2022'!A:A,D1034)+COUNTIF('July 2022'!A:A,D1034)+COUNTIF('Aug 2022'!A:A,D1034)+COUNTIF('Sep 2022'!A:A,D1034)+COUNTIF('Oct 2022'!A:A,D1034)+COUNTIF('Dec 2022'!A:A,D1034)</f>
        <v>1</v>
      </c>
      <c r="U1034" t="str">
        <f>VLOOKUP(Q1034,'Capital Lookup'!A:B,2,FALSE)</f>
        <v>No</v>
      </c>
      <c r="V1034" s="2">
        <f>IFERROR(VLOOKUP(LEFT(F1034,10),'Find Purchase Orders'!B:J,9,FALSE),"")</f>
        <v>44622</v>
      </c>
      <c r="W1034" s="25" t="s">
        <v>7261</v>
      </c>
    </row>
    <row r="1035" spans="1:23" hidden="1">
      <c r="A1035" s="25" t="s">
        <v>7261</v>
      </c>
      <c r="B1035" s="25" t="s">
        <v>10157</v>
      </c>
      <c r="C1035" s="25" t="s">
        <v>7264</v>
      </c>
      <c r="D1035" s="25" t="s">
        <v>1536</v>
      </c>
      <c r="E1035" s="25" t="s">
        <v>10212</v>
      </c>
      <c r="F1035" s="25" t="s">
        <v>10223</v>
      </c>
      <c r="G1035" s="25" t="s">
        <v>8212</v>
      </c>
      <c r="H1035" s="21">
        <v>993.45</v>
      </c>
      <c r="I1035" s="25" t="s">
        <v>7296</v>
      </c>
      <c r="J1035" s="25" t="s">
        <v>7288</v>
      </c>
      <c r="K1035" s="25" t="s">
        <v>7262</v>
      </c>
      <c r="L1035" s="25" t="s">
        <v>7259</v>
      </c>
      <c r="M1035" s="21">
        <v>993.45</v>
      </c>
      <c r="N1035" s="21">
        <v>993.45</v>
      </c>
      <c r="O1035" s="21">
        <v>0</v>
      </c>
      <c r="P1035" s="21">
        <v>993.45</v>
      </c>
      <c r="Q1035" s="25" t="s">
        <v>10215</v>
      </c>
      <c r="R1035" s="1" t="str">
        <f t="shared" si="16"/>
        <v>ST10081</v>
      </c>
      <c r="S1035" t="str">
        <f>VLOOKUP(R1035,Data!$C$2:$D$261,2,0)</f>
        <v>The Bentley Swift Current</v>
      </c>
      <c r="T1035">
        <f>COUNTIF('Feb 2022'!A:A,D1035)+COUNTIF('Mar 2022'!A:A,D1035)+COUNTIF('Apr 2022'!A:A,D1035)+COUNTIF('May 2022'!A:A,D1035)+COUNTIF('June 2022'!A:A,D1035)+COUNTIF('July 2022'!A:A,D1035)+COUNTIF('Aug 2022'!A:A,D1035)+COUNTIF('Sep 2022'!A:A,D1035)+COUNTIF('Oct 2022'!A:A,D1035)+COUNTIF('Dec 2022'!A:A,D1035)</f>
        <v>1</v>
      </c>
      <c r="U1035" t="str">
        <f>VLOOKUP(Q1035,'Capital Lookup'!A:B,2,FALSE)</f>
        <v>No</v>
      </c>
      <c r="V1035" s="2">
        <f>IFERROR(VLOOKUP(LEFT(F1035,10),'Find Purchase Orders'!B:J,9,FALSE),"")</f>
        <v>44622</v>
      </c>
      <c r="W1035" s="25" t="s">
        <v>7261</v>
      </c>
    </row>
    <row r="1036" spans="1:23" hidden="1">
      <c r="A1036" s="25" t="s">
        <v>7261</v>
      </c>
      <c r="B1036" s="25" t="s">
        <v>10157</v>
      </c>
      <c r="C1036" s="25" t="s">
        <v>7264</v>
      </c>
      <c r="D1036" s="25" t="s">
        <v>1538</v>
      </c>
      <c r="E1036" s="25" t="s">
        <v>10212</v>
      </c>
      <c r="F1036" s="25" t="s">
        <v>10224</v>
      </c>
      <c r="G1036" s="25" t="s">
        <v>10225</v>
      </c>
      <c r="H1036" s="21">
        <v>5271.76</v>
      </c>
      <c r="I1036" s="25" t="s">
        <v>7296</v>
      </c>
      <c r="J1036" s="25" t="s">
        <v>7288</v>
      </c>
      <c r="K1036" s="25" t="s">
        <v>7262</v>
      </c>
      <c r="L1036" s="25" t="s">
        <v>7259</v>
      </c>
      <c r="M1036" s="21">
        <v>5271.76</v>
      </c>
      <c r="N1036" s="21">
        <v>5271.76</v>
      </c>
      <c r="O1036" s="21">
        <v>0</v>
      </c>
      <c r="P1036" s="21">
        <v>5271.76</v>
      </c>
      <c r="Q1036" s="25" t="s">
        <v>10215</v>
      </c>
      <c r="R1036" s="1" t="str">
        <f t="shared" ref="R1036:R1099" si="17">CONCATENATE("ST",LEFT(B1036,5))</f>
        <v>ST10081</v>
      </c>
      <c r="S1036" t="str">
        <f>VLOOKUP(R1036,Data!$C$2:$D$261,2,0)</f>
        <v>The Bentley Swift Current</v>
      </c>
      <c r="T1036">
        <f>COUNTIF('Feb 2022'!A:A,D1036)+COUNTIF('Mar 2022'!A:A,D1036)+COUNTIF('Apr 2022'!A:A,D1036)+COUNTIF('May 2022'!A:A,D1036)+COUNTIF('June 2022'!A:A,D1036)+COUNTIF('July 2022'!A:A,D1036)+COUNTIF('Aug 2022'!A:A,D1036)+COUNTIF('Sep 2022'!A:A,D1036)+COUNTIF('Oct 2022'!A:A,D1036)+COUNTIF('Dec 2022'!A:A,D1036)</f>
        <v>1</v>
      </c>
      <c r="U1036" t="str">
        <f>VLOOKUP(Q1036,'Capital Lookup'!A:B,2,FALSE)</f>
        <v>No</v>
      </c>
      <c r="V1036" s="2">
        <f>IFERROR(VLOOKUP(LEFT(F1036,10),'Find Purchase Orders'!B:J,9,FALSE),"")</f>
        <v>44623</v>
      </c>
      <c r="W1036" s="25" t="s">
        <v>7261</v>
      </c>
    </row>
    <row r="1037" spans="1:23" hidden="1">
      <c r="A1037" s="25" t="s">
        <v>7261</v>
      </c>
      <c r="B1037" s="25" t="s">
        <v>10157</v>
      </c>
      <c r="C1037" s="25" t="s">
        <v>7264</v>
      </c>
      <c r="D1037" s="25" t="s">
        <v>1538</v>
      </c>
      <c r="E1037" s="25" t="s">
        <v>10212</v>
      </c>
      <c r="F1037" s="25" t="s">
        <v>10226</v>
      </c>
      <c r="G1037" s="25" t="s">
        <v>10227</v>
      </c>
      <c r="H1037" s="21">
        <v>1567.32</v>
      </c>
      <c r="I1037" s="25" t="s">
        <v>7296</v>
      </c>
      <c r="J1037" s="25" t="s">
        <v>7288</v>
      </c>
      <c r="K1037" s="25" t="s">
        <v>7262</v>
      </c>
      <c r="L1037" s="25" t="s">
        <v>7259</v>
      </c>
      <c r="M1037" s="21">
        <v>1567.32</v>
      </c>
      <c r="N1037" s="21">
        <v>1567.32</v>
      </c>
      <c r="O1037" s="21">
        <v>0</v>
      </c>
      <c r="P1037" s="21">
        <v>1567.32</v>
      </c>
      <c r="Q1037" s="25" t="s">
        <v>10215</v>
      </c>
      <c r="R1037" s="1" t="str">
        <f t="shared" si="17"/>
        <v>ST10081</v>
      </c>
      <c r="S1037" t="str">
        <f>VLOOKUP(R1037,Data!$C$2:$D$261,2,0)</f>
        <v>The Bentley Swift Current</v>
      </c>
      <c r="T1037">
        <f>COUNTIF('Feb 2022'!A:A,D1037)+COUNTIF('Mar 2022'!A:A,D1037)+COUNTIF('Apr 2022'!A:A,D1037)+COUNTIF('May 2022'!A:A,D1037)+COUNTIF('June 2022'!A:A,D1037)+COUNTIF('July 2022'!A:A,D1037)+COUNTIF('Aug 2022'!A:A,D1037)+COUNTIF('Sep 2022'!A:A,D1037)+COUNTIF('Oct 2022'!A:A,D1037)+COUNTIF('Dec 2022'!A:A,D1037)</f>
        <v>1</v>
      </c>
      <c r="U1037" t="str">
        <f>VLOOKUP(Q1037,'Capital Lookup'!A:B,2,FALSE)</f>
        <v>No</v>
      </c>
      <c r="V1037" s="2">
        <f>IFERROR(VLOOKUP(LEFT(F1037,10),'Find Purchase Orders'!B:J,9,FALSE),"")</f>
        <v>44623</v>
      </c>
      <c r="W1037" s="25" t="s">
        <v>7261</v>
      </c>
    </row>
    <row r="1038" spans="1:23" hidden="1">
      <c r="A1038" s="25" t="s">
        <v>7261</v>
      </c>
      <c r="B1038" s="25" t="s">
        <v>10157</v>
      </c>
      <c r="C1038" s="25" t="s">
        <v>7264</v>
      </c>
      <c r="D1038" s="25" t="s">
        <v>1540</v>
      </c>
      <c r="E1038" s="25" t="s">
        <v>10212</v>
      </c>
      <c r="F1038" s="25" t="s">
        <v>10228</v>
      </c>
      <c r="G1038" s="25" t="s">
        <v>10229</v>
      </c>
      <c r="H1038" s="21">
        <v>5316.73</v>
      </c>
      <c r="I1038" s="25" t="s">
        <v>7296</v>
      </c>
      <c r="J1038" s="25" t="s">
        <v>7288</v>
      </c>
      <c r="K1038" s="25" t="s">
        <v>7262</v>
      </c>
      <c r="L1038" s="25" t="s">
        <v>7259</v>
      </c>
      <c r="M1038" s="21">
        <v>5316.73</v>
      </c>
      <c r="N1038" s="21">
        <v>5316.73</v>
      </c>
      <c r="O1038" s="21">
        <v>0</v>
      </c>
      <c r="P1038" s="21">
        <v>5316.73</v>
      </c>
      <c r="Q1038" s="25" t="s">
        <v>10215</v>
      </c>
      <c r="R1038" s="1" t="str">
        <f t="shared" si="17"/>
        <v>ST10081</v>
      </c>
      <c r="S1038" t="str">
        <f>VLOOKUP(R1038,Data!$C$2:$D$261,2,0)</f>
        <v>The Bentley Swift Current</v>
      </c>
      <c r="T1038">
        <f>COUNTIF('Feb 2022'!A:A,D1038)+COUNTIF('Mar 2022'!A:A,D1038)+COUNTIF('Apr 2022'!A:A,D1038)+COUNTIF('May 2022'!A:A,D1038)+COUNTIF('June 2022'!A:A,D1038)+COUNTIF('July 2022'!A:A,D1038)+COUNTIF('Aug 2022'!A:A,D1038)+COUNTIF('Sep 2022'!A:A,D1038)+COUNTIF('Oct 2022'!A:A,D1038)+COUNTIF('Dec 2022'!A:A,D1038)</f>
        <v>1</v>
      </c>
      <c r="U1038" t="str">
        <f>VLOOKUP(Q1038,'Capital Lookup'!A:B,2,FALSE)</f>
        <v>No</v>
      </c>
      <c r="V1038" s="2">
        <f>IFERROR(VLOOKUP(LEFT(F1038,10),'Find Purchase Orders'!B:J,9,FALSE),"")</f>
        <v>44622</v>
      </c>
      <c r="W1038" s="25" t="s">
        <v>7261</v>
      </c>
    </row>
    <row r="1039" spans="1:23" hidden="1">
      <c r="A1039" s="25" t="s">
        <v>7261</v>
      </c>
      <c r="B1039" s="25" t="s">
        <v>10157</v>
      </c>
      <c r="C1039" s="25" t="s">
        <v>7264</v>
      </c>
      <c r="D1039" s="25" t="s">
        <v>1540</v>
      </c>
      <c r="E1039" s="25" t="s">
        <v>10212</v>
      </c>
      <c r="F1039" s="25" t="s">
        <v>10230</v>
      </c>
      <c r="G1039" s="25" t="s">
        <v>10231</v>
      </c>
      <c r="H1039" s="21">
        <v>1175.49</v>
      </c>
      <c r="I1039" s="25" t="s">
        <v>7296</v>
      </c>
      <c r="J1039" s="25" t="s">
        <v>7288</v>
      </c>
      <c r="K1039" s="25" t="s">
        <v>7262</v>
      </c>
      <c r="L1039" s="25" t="s">
        <v>7259</v>
      </c>
      <c r="M1039" s="21">
        <v>1175.49</v>
      </c>
      <c r="N1039" s="21">
        <v>1175.49</v>
      </c>
      <c r="O1039" s="21">
        <v>0</v>
      </c>
      <c r="P1039" s="21">
        <v>1175.49</v>
      </c>
      <c r="Q1039" s="25" t="s">
        <v>10215</v>
      </c>
      <c r="R1039" s="1" t="str">
        <f t="shared" si="17"/>
        <v>ST10081</v>
      </c>
      <c r="S1039" t="str">
        <f>VLOOKUP(R1039,Data!$C$2:$D$261,2,0)</f>
        <v>The Bentley Swift Current</v>
      </c>
      <c r="T1039">
        <f>COUNTIF('Feb 2022'!A:A,D1039)+COUNTIF('Mar 2022'!A:A,D1039)+COUNTIF('Apr 2022'!A:A,D1039)+COUNTIF('May 2022'!A:A,D1039)+COUNTIF('June 2022'!A:A,D1039)+COUNTIF('July 2022'!A:A,D1039)+COUNTIF('Aug 2022'!A:A,D1039)+COUNTIF('Sep 2022'!A:A,D1039)+COUNTIF('Oct 2022'!A:A,D1039)+COUNTIF('Dec 2022'!A:A,D1039)</f>
        <v>1</v>
      </c>
      <c r="U1039" t="str">
        <f>VLOOKUP(Q1039,'Capital Lookup'!A:B,2,FALSE)</f>
        <v>No</v>
      </c>
      <c r="V1039" s="2">
        <f>IFERROR(VLOOKUP(LEFT(F1039,10),'Find Purchase Orders'!B:J,9,FALSE),"")</f>
        <v>44622</v>
      </c>
      <c r="W1039" s="25" t="s">
        <v>7261</v>
      </c>
    </row>
    <row r="1040" spans="1:23" hidden="1">
      <c r="A1040" s="25" t="s">
        <v>7261</v>
      </c>
      <c r="B1040" s="25" t="s">
        <v>8595</v>
      </c>
      <c r="C1040" s="25" t="s">
        <v>7264</v>
      </c>
      <c r="D1040" s="25" t="s">
        <v>1541</v>
      </c>
      <c r="E1040" s="25" t="s">
        <v>8596</v>
      </c>
      <c r="F1040" s="25" t="s">
        <v>10232</v>
      </c>
      <c r="G1040" s="25" t="s">
        <v>10233</v>
      </c>
      <c r="H1040" s="21">
        <v>6904.91</v>
      </c>
      <c r="I1040" s="25" t="s">
        <v>7296</v>
      </c>
      <c r="J1040" s="25" t="s">
        <v>7288</v>
      </c>
      <c r="K1040" s="25" t="s">
        <v>7262</v>
      </c>
      <c r="L1040" s="25" t="s">
        <v>7259</v>
      </c>
      <c r="M1040" s="21">
        <v>6904.91</v>
      </c>
      <c r="N1040" s="21">
        <v>6904.91</v>
      </c>
      <c r="O1040" s="21">
        <v>0</v>
      </c>
      <c r="P1040" s="21">
        <v>6904.91</v>
      </c>
      <c r="Q1040" s="25" t="s">
        <v>8599</v>
      </c>
      <c r="R1040" s="1" t="str">
        <f t="shared" si="17"/>
        <v>ST10059</v>
      </c>
      <c r="S1040" t="str">
        <f>VLOOKUP(R1040,Data!$C$2:$D$261,2,0)</f>
        <v>Parkwood Manor</v>
      </c>
      <c r="T1040">
        <f>COUNTIF('Feb 2022'!A:A,D1040)+COUNTIF('Mar 2022'!A:A,D1040)+COUNTIF('Apr 2022'!A:A,D1040)+COUNTIF('May 2022'!A:A,D1040)+COUNTIF('June 2022'!A:A,D1040)+COUNTIF('July 2022'!A:A,D1040)+COUNTIF('Aug 2022'!A:A,D1040)+COUNTIF('Sep 2022'!A:A,D1040)+COUNTIF('Oct 2022'!A:A,D1040)+COUNTIF('Dec 2022'!A:A,D1040)</f>
        <v>1</v>
      </c>
      <c r="U1040" t="str">
        <f>VLOOKUP(Q1040,'Capital Lookup'!A:B,2,FALSE)</f>
        <v>No</v>
      </c>
      <c r="V1040" s="2">
        <f>IFERROR(VLOOKUP(LEFT(F1040,10),'Find Purchase Orders'!B:J,9,FALSE),"")</f>
        <v>44624</v>
      </c>
      <c r="W1040" s="25" t="s">
        <v>7261</v>
      </c>
    </row>
    <row r="1041" spans="1:23" hidden="1">
      <c r="A1041" s="25" t="s">
        <v>7261</v>
      </c>
      <c r="B1041" s="25" t="s">
        <v>8595</v>
      </c>
      <c r="C1041" s="25" t="s">
        <v>7264</v>
      </c>
      <c r="D1041" s="25" t="s">
        <v>1541</v>
      </c>
      <c r="E1041" s="25" t="s">
        <v>8596</v>
      </c>
      <c r="F1041" s="25" t="s">
        <v>10234</v>
      </c>
      <c r="G1041" s="25" t="s">
        <v>7324</v>
      </c>
      <c r="H1041" s="21">
        <v>131.25</v>
      </c>
      <c r="I1041" s="25" t="s">
        <v>7296</v>
      </c>
      <c r="J1041" s="25" t="s">
        <v>7288</v>
      </c>
      <c r="K1041" s="25" t="s">
        <v>7262</v>
      </c>
      <c r="L1041" s="25" t="s">
        <v>7259</v>
      </c>
      <c r="M1041" s="21">
        <v>131.25</v>
      </c>
      <c r="N1041" s="21">
        <v>131.25</v>
      </c>
      <c r="O1041" s="21">
        <v>0</v>
      </c>
      <c r="P1041" s="21">
        <v>131.25</v>
      </c>
      <c r="Q1041" s="25" t="s">
        <v>8599</v>
      </c>
      <c r="R1041" s="1" t="str">
        <f t="shared" si="17"/>
        <v>ST10059</v>
      </c>
      <c r="S1041" t="str">
        <f>VLOOKUP(R1041,Data!$C$2:$D$261,2,0)</f>
        <v>Parkwood Manor</v>
      </c>
      <c r="T1041">
        <f>COUNTIF('Feb 2022'!A:A,D1041)+COUNTIF('Mar 2022'!A:A,D1041)+COUNTIF('Apr 2022'!A:A,D1041)+COUNTIF('May 2022'!A:A,D1041)+COUNTIF('June 2022'!A:A,D1041)+COUNTIF('July 2022'!A:A,D1041)+COUNTIF('Aug 2022'!A:A,D1041)+COUNTIF('Sep 2022'!A:A,D1041)+COUNTIF('Oct 2022'!A:A,D1041)+COUNTIF('Dec 2022'!A:A,D1041)</f>
        <v>1</v>
      </c>
      <c r="U1041" t="str">
        <f>VLOOKUP(Q1041,'Capital Lookup'!A:B,2,FALSE)</f>
        <v>No</v>
      </c>
      <c r="V1041" s="2">
        <f>IFERROR(VLOOKUP(LEFT(F1041,10),'Find Purchase Orders'!B:J,9,FALSE),"")</f>
        <v>44624</v>
      </c>
      <c r="W1041" s="25" t="s">
        <v>7261</v>
      </c>
    </row>
    <row r="1042" spans="1:23" hidden="1">
      <c r="A1042" s="25" t="s">
        <v>7261</v>
      </c>
      <c r="B1042" s="25" t="s">
        <v>8595</v>
      </c>
      <c r="C1042" s="25" t="s">
        <v>7264</v>
      </c>
      <c r="D1042" s="25" t="s">
        <v>1542</v>
      </c>
      <c r="E1042" s="25" t="s">
        <v>8596</v>
      </c>
      <c r="F1042" s="25" t="s">
        <v>10235</v>
      </c>
      <c r="G1042" s="25" t="s">
        <v>10236</v>
      </c>
      <c r="H1042" s="21">
        <v>6822.69</v>
      </c>
      <c r="I1042" s="25" t="s">
        <v>7296</v>
      </c>
      <c r="J1042" s="25" t="s">
        <v>7288</v>
      </c>
      <c r="K1042" s="25" t="s">
        <v>7262</v>
      </c>
      <c r="L1042" s="25" t="s">
        <v>7259</v>
      </c>
      <c r="M1042" s="21">
        <v>6822.69</v>
      </c>
      <c r="N1042" s="21">
        <v>6822.69</v>
      </c>
      <c r="O1042" s="21">
        <v>0</v>
      </c>
      <c r="P1042" s="21">
        <v>6822.69</v>
      </c>
      <c r="Q1042" s="25" t="s">
        <v>8599</v>
      </c>
      <c r="R1042" s="1" t="str">
        <f t="shared" si="17"/>
        <v>ST10059</v>
      </c>
      <c r="S1042" t="str">
        <f>VLOOKUP(R1042,Data!$C$2:$D$261,2,0)</f>
        <v>Parkwood Manor</v>
      </c>
      <c r="T1042">
        <f>COUNTIF('Feb 2022'!A:A,D1042)+COUNTIF('Mar 2022'!A:A,D1042)+COUNTIF('Apr 2022'!A:A,D1042)+COUNTIF('May 2022'!A:A,D1042)+COUNTIF('June 2022'!A:A,D1042)+COUNTIF('July 2022'!A:A,D1042)+COUNTIF('Aug 2022'!A:A,D1042)+COUNTIF('Sep 2022'!A:A,D1042)+COUNTIF('Oct 2022'!A:A,D1042)+COUNTIF('Dec 2022'!A:A,D1042)</f>
        <v>1</v>
      </c>
      <c r="U1042" t="str">
        <f>VLOOKUP(Q1042,'Capital Lookup'!A:B,2,FALSE)</f>
        <v>No</v>
      </c>
      <c r="V1042" s="2">
        <f>IFERROR(VLOOKUP(LEFT(F1042,10),'Find Purchase Orders'!B:J,9,FALSE),"")</f>
        <v>44624</v>
      </c>
      <c r="W1042" s="25" t="s">
        <v>7261</v>
      </c>
    </row>
    <row r="1043" spans="1:23" hidden="1">
      <c r="A1043" s="25" t="s">
        <v>7261</v>
      </c>
      <c r="B1043" s="25" t="s">
        <v>8595</v>
      </c>
      <c r="C1043" s="25" t="s">
        <v>7264</v>
      </c>
      <c r="D1043" s="25" t="s">
        <v>1542</v>
      </c>
      <c r="E1043" s="25" t="s">
        <v>8596</v>
      </c>
      <c r="F1043" s="25" t="s">
        <v>10237</v>
      </c>
      <c r="G1043" s="25" t="s">
        <v>10238</v>
      </c>
      <c r="H1043" s="21">
        <v>1286.25</v>
      </c>
      <c r="I1043" s="25" t="s">
        <v>7296</v>
      </c>
      <c r="J1043" s="25" t="s">
        <v>7288</v>
      </c>
      <c r="K1043" s="25" t="s">
        <v>7262</v>
      </c>
      <c r="L1043" s="25" t="s">
        <v>7259</v>
      </c>
      <c r="M1043" s="21">
        <v>1286.25</v>
      </c>
      <c r="N1043" s="21">
        <v>1286.25</v>
      </c>
      <c r="O1043" s="21">
        <v>0</v>
      </c>
      <c r="P1043" s="21">
        <v>1286.25</v>
      </c>
      <c r="Q1043" s="25" t="s">
        <v>8599</v>
      </c>
      <c r="R1043" s="1" t="str">
        <f t="shared" si="17"/>
        <v>ST10059</v>
      </c>
      <c r="S1043" t="str">
        <f>VLOOKUP(R1043,Data!$C$2:$D$261,2,0)</f>
        <v>Parkwood Manor</v>
      </c>
      <c r="T1043">
        <f>COUNTIF('Feb 2022'!A:A,D1043)+COUNTIF('Mar 2022'!A:A,D1043)+COUNTIF('Apr 2022'!A:A,D1043)+COUNTIF('May 2022'!A:A,D1043)+COUNTIF('June 2022'!A:A,D1043)+COUNTIF('July 2022'!A:A,D1043)+COUNTIF('Aug 2022'!A:A,D1043)+COUNTIF('Sep 2022'!A:A,D1043)+COUNTIF('Oct 2022'!A:A,D1043)+COUNTIF('Dec 2022'!A:A,D1043)</f>
        <v>1</v>
      </c>
      <c r="U1043" t="str">
        <f>VLOOKUP(Q1043,'Capital Lookup'!A:B,2,FALSE)</f>
        <v>No</v>
      </c>
      <c r="V1043" s="2">
        <f>IFERROR(VLOOKUP(LEFT(F1043,10),'Find Purchase Orders'!B:J,9,FALSE),"")</f>
        <v>44624</v>
      </c>
      <c r="W1043" s="25" t="s">
        <v>7261</v>
      </c>
    </row>
    <row r="1044" spans="1:23" hidden="1">
      <c r="A1044" s="25" t="s">
        <v>7261</v>
      </c>
      <c r="B1044" s="25" t="s">
        <v>8595</v>
      </c>
      <c r="C1044" s="25" t="s">
        <v>7264</v>
      </c>
      <c r="D1044" s="25" t="s">
        <v>1544</v>
      </c>
      <c r="E1044" s="25" t="s">
        <v>8596</v>
      </c>
      <c r="F1044" s="25" t="s">
        <v>10239</v>
      </c>
      <c r="G1044" s="25" t="s">
        <v>10240</v>
      </c>
      <c r="H1044" s="21">
        <v>6404.06</v>
      </c>
      <c r="I1044" s="25" t="s">
        <v>7296</v>
      </c>
      <c r="J1044" s="25" t="s">
        <v>7288</v>
      </c>
      <c r="K1044" s="25" t="s">
        <v>7262</v>
      </c>
      <c r="L1044" s="25" t="s">
        <v>7259</v>
      </c>
      <c r="M1044" s="21">
        <v>6404.06</v>
      </c>
      <c r="N1044" s="21">
        <v>6404.06</v>
      </c>
      <c r="O1044" s="21">
        <v>0</v>
      </c>
      <c r="P1044" s="21">
        <v>6404.06</v>
      </c>
      <c r="Q1044" s="25" t="s">
        <v>8599</v>
      </c>
      <c r="R1044" s="1" t="str">
        <f t="shared" si="17"/>
        <v>ST10059</v>
      </c>
      <c r="S1044" t="str">
        <f>VLOOKUP(R1044,Data!$C$2:$D$261,2,0)</f>
        <v>Parkwood Manor</v>
      </c>
      <c r="T1044">
        <f>COUNTIF('Feb 2022'!A:A,D1044)+COUNTIF('Mar 2022'!A:A,D1044)+COUNTIF('Apr 2022'!A:A,D1044)+COUNTIF('May 2022'!A:A,D1044)+COUNTIF('June 2022'!A:A,D1044)+COUNTIF('July 2022'!A:A,D1044)+COUNTIF('Aug 2022'!A:A,D1044)+COUNTIF('Sep 2022'!A:A,D1044)+COUNTIF('Oct 2022'!A:A,D1044)+COUNTIF('Dec 2022'!A:A,D1044)</f>
        <v>1</v>
      </c>
      <c r="U1044" t="str">
        <f>VLOOKUP(Q1044,'Capital Lookup'!A:B,2,FALSE)</f>
        <v>No</v>
      </c>
      <c r="V1044" s="2">
        <f>IFERROR(VLOOKUP(LEFT(F1044,10),'Find Purchase Orders'!B:J,9,FALSE),"")</f>
        <v>44624</v>
      </c>
      <c r="W1044" s="25" t="s">
        <v>7261</v>
      </c>
    </row>
    <row r="1045" spans="1:23" hidden="1">
      <c r="A1045" s="25" t="s">
        <v>7261</v>
      </c>
      <c r="B1045" s="25" t="s">
        <v>8595</v>
      </c>
      <c r="C1045" s="25" t="s">
        <v>7264</v>
      </c>
      <c r="D1045" s="25" t="s">
        <v>1544</v>
      </c>
      <c r="E1045" s="25" t="s">
        <v>8596</v>
      </c>
      <c r="F1045" s="25" t="s">
        <v>10241</v>
      </c>
      <c r="G1045" s="25" t="s">
        <v>10242</v>
      </c>
      <c r="H1045" s="21">
        <v>918.75</v>
      </c>
      <c r="I1045" s="25" t="s">
        <v>7296</v>
      </c>
      <c r="J1045" s="25" t="s">
        <v>7288</v>
      </c>
      <c r="K1045" s="25" t="s">
        <v>7262</v>
      </c>
      <c r="L1045" s="25" t="s">
        <v>7259</v>
      </c>
      <c r="M1045" s="21">
        <v>918.75</v>
      </c>
      <c r="N1045" s="21">
        <v>918.75</v>
      </c>
      <c r="O1045" s="21">
        <v>0</v>
      </c>
      <c r="P1045" s="21">
        <v>918.75</v>
      </c>
      <c r="Q1045" s="25" t="s">
        <v>8599</v>
      </c>
      <c r="R1045" s="1" t="str">
        <f t="shared" si="17"/>
        <v>ST10059</v>
      </c>
      <c r="S1045" t="str">
        <f>VLOOKUP(R1045,Data!$C$2:$D$261,2,0)</f>
        <v>Parkwood Manor</v>
      </c>
      <c r="T1045">
        <f>COUNTIF('Feb 2022'!A:A,D1045)+COUNTIF('Mar 2022'!A:A,D1045)+COUNTIF('Apr 2022'!A:A,D1045)+COUNTIF('May 2022'!A:A,D1045)+COUNTIF('June 2022'!A:A,D1045)+COUNTIF('July 2022'!A:A,D1045)+COUNTIF('Aug 2022'!A:A,D1045)+COUNTIF('Sep 2022'!A:A,D1045)+COUNTIF('Oct 2022'!A:A,D1045)+COUNTIF('Dec 2022'!A:A,D1045)</f>
        <v>1</v>
      </c>
      <c r="U1045" t="str">
        <f>VLOOKUP(Q1045,'Capital Lookup'!A:B,2,FALSE)</f>
        <v>No</v>
      </c>
      <c r="V1045" s="2">
        <f>IFERROR(VLOOKUP(LEFT(F1045,10),'Find Purchase Orders'!B:J,9,FALSE),"")</f>
        <v>44624</v>
      </c>
      <c r="W1045" s="25" t="s">
        <v>7261</v>
      </c>
    </row>
    <row r="1046" spans="1:23" hidden="1">
      <c r="A1046" s="25" t="s">
        <v>10243</v>
      </c>
      <c r="B1046" s="25" t="s">
        <v>7253</v>
      </c>
      <c r="C1046" s="25" t="s">
        <v>7254</v>
      </c>
      <c r="D1046" s="25" t="s">
        <v>10244</v>
      </c>
      <c r="E1046" s="25" t="s">
        <v>8577</v>
      </c>
      <c r="H1046" s="21">
        <v>3268.95</v>
      </c>
      <c r="I1046" s="25" t="s">
        <v>7257</v>
      </c>
      <c r="K1046" s="25" t="s">
        <v>9497</v>
      </c>
      <c r="L1046" s="25" t="s">
        <v>9498</v>
      </c>
      <c r="M1046" s="22">
        <v>0</v>
      </c>
      <c r="N1046" s="22">
        <v>0</v>
      </c>
      <c r="O1046" s="21">
        <v>0</v>
      </c>
      <c r="P1046" s="21">
        <v>323.95</v>
      </c>
      <c r="Q1046" s="25" t="s">
        <v>10245</v>
      </c>
      <c r="R1046" s="1" t="str">
        <f t="shared" si="17"/>
        <v>ST10086</v>
      </c>
      <c r="S1046" t="str">
        <f>VLOOKUP(R1046,Data!$C$2:$D$261,2,0)</f>
        <v>Renaissance</v>
      </c>
      <c r="T1046">
        <f>COUNTIF('Feb 2022'!A:A,D1046)+COUNTIF('Mar 2022'!A:A,D1046)+COUNTIF('Apr 2022'!A:A,D1046)+COUNTIF('May 2022'!A:A,D1046)+COUNTIF('June 2022'!A:A,D1046)+COUNTIF('July 2022'!A:A,D1046)+COUNTIF('Aug 2022'!A:A,D1046)+COUNTIF('Sep 2022'!A:A,D1046)+COUNTIF('Oct 2022'!A:A,D1046)+COUNTIF('Dec 2022'!A:A,D1046)</f>
        <v>0</v>
      </c>
      <c r="U1046" t="str">
        <f>VLOOKUP(Q1046,'Capital Lookup'!A:B,2,FALSE)</f>
        <v>No</v>
      </c>
      <c r="V1046" s="2" t="str">
        <f>IFERROR(VLOOKUP(LEFT(F1046,10),'Find Purchase Orders'!B:J,9,FALSE),"")</f>
        <v/>
      </c>
      <c r="W1046" s="25" t="s">
        <v>7261</v>
      </c>
    </row>
    <row r="1047" spans="1:23" hidden="1">
      <c r="A1047" s="25" t="s">
        <v>7261</v>
      </c>
      <c r="B1047" s="25" t="s">
        <v>7253</v>
      </c>
      <c r="C1047" s="25" t="s">
        <v>7254</v>
      </c>
      <c r="D1047" s="25" t="s">
        <v>10246</v>
      </c>
      <c r="E1047" s="25" t="s">
        <v>8577</v>
      </c>
      <c r="H1047" s="21">
        <v>3268.95</v>
      </c>
      <c r="I1047" s="25" t="s">
        <v>7257</v>
      </c>
      <c r="K1047" s="25" t="s">
        <v>9497</v>
      </c>
      <c r="L1047" s="25" t="s">
        <v>9498</v>
      </c>
      <c r="M1047" s="22">
        <v>0</v>
      </c>
      <c r="N1047" s="22">
        <v>0</v>
      </c>
      <c r="O1047" s="21">
        <v>0</v>
      </c>
      <c r="P1047" s="21">
        <v>323.95</v>
      </c>
      <c r="Q1047" s="25" t="s">
        <v>10245</v>
      </c>
      <c r="R1047" s="1" t="str">
        <f t="shared" si="17"/>
        <v>ST10086</v>
      </c>
      <c r="S1047" t="str">
        <f>VLOOKUP(R1047,Data!$C$2:$D$261,2,0)</f>
        <v>Renaissance</v>
      </c>
      <c r="T1047">
        <f>COUNTIF('Feb 2022'!A:A,D1047)+COUNTIF('Mar 2022'!A:A,D1047)+COUNTIF('Apr 2022'!A:A,D1047)+COUNTIF('May 2022'!A:A,D1047)+COUNTIF('June 2022'!A:A,D1047)+COUNTIF('July 2022'!A:A,D1047)+COUNTIF('Aug 2022'!A:A,D1047)+COUNTIF('Sep 2022'!A:A,D1047)+COUNTIF('Oct 2022'!A:A,D1047)+COUNTIF('Dec 2022'!A:A,D1047)</f>
        <v>0</v>
      </c>
      <c r="U1047" t="str">
        <f>VLOOKUP(Q1047,'Capital Lookup'!A:B,2,FALSE)</f>
        <v>No</v>
      </c>
      <c r="V1047" s="2" t="str">
        <f>IFERROR(VLOOKUP(LEFT(F1047,10),'Find Purchase Orders'!B:J,9,FALSE),"")</f>
        <v/>
      </c>
      <c r="W1047" s="25" t="s">
        <v>7261</v>
      </c>
    </row>
    <row r="1048" spans="1:23" hidden="1">
      <c r="A1048" s="25" t="s">
        <v>7478</v>
      </c>
      <c r="B1048" s="25" t="s">
        <v>8884</v>
      </c>
      <c r="C1048" s="25" t="s">
        <v>8058</v>
      </c>
      <c r="D1048" s="25" t="s">
        <v>1411</v>
      </c>
      <c r="E1048" s="25" t="s">
        <v>8577</v>
      </c>
      <c r="F1048" s="25" t="s">
        <v>10247</v>
      </c>
      <c r="G1048" s="25" t="s">
        <v>10248</v>
      </c>
      <c r="H1048" s="21">
        <v>4315.3599999999997</v>
      </c>
      <c r="I1048" s="25" t="s">
        <v>7296</v>
      </c>
      <c r="J1048" s="25" t="s">
        <v>7288</v>
      </c>
      <c r="K1048" s="25" t="s">
        <v>7495</v>
      </c>
      <c r="L1048" s="25" t="s">
        <v>7745</v>
      </c>
      <c r="M1048" s="21">
        <v>4315.3599999999997</v>
      </c>
      <c r="N1048" s="21">
        <v>4315.3599999999997</v>
      </c>
      <c r="O1048" s="21">
        <v>0</v>
      </c>
      <c r="P1048" s="21">
        <v>4315.3599999999997</v>
      </c>
      <c r="Q1048" s="25" t="s">
        <v>10249</v>
      </c>
      <c r="R1048" s="1" t="str">
        <f t="shared" si="17"/>
        <v>ST10196</v>
      </c>
      <c r="S1048" t="str">
        <f>VLOOKUP(R1048,Data!$C$2:$D$261,2,0)</f>
        <v>Kildonan Personal Care Home</v>
      </c>
      <c r="T1048">
        <f>COUNTIF('Feb 2022'!A:A,D1048)+COUNTIF('Mar 2022'!A:A,D1048)+COUNTIF('Apr 2022'!A:A,D1048)+COUNTIF('May 2022'!A:A,D1048)+COUNTIF('June 2022'!A:A,D1048)+COUNTIF('July 2022'!A:A,D1048)+COUNTIF('Aug 2022'!A:A,D1048)+COUNTIF('Sep 2022'!A:A,D1048)+COUNTIF('Oct 2022'!A:A,D1048)+COUNTIF('Dec 2022'!A:A,D1048)</f>
        <v>1</v>
      </c>
      <c r="U1048" t="str">
        <f>VLOOKUP(Q1048,'Capital Lookup'!A:B,2,FALSE)</f>
        <v>No</v>
      </c>
      <c r="V1048" s="2">
        <f>IFERROR(VLOOKUP(LEFT(F1048,10),'Find Purchase Orders'!B:J,9,FALSE),"")</f>
        <v>44629</v>
      </c>
      <c r="W1048" s="25" t="s">
        <v>7261</v>
      </c>
    </row>
    <row r="1049" spans="1:23" hidden="1">
      <c r="A1049" s="25" t="s">
        <v>7269</v>
      </c>
      <c r="B1049" s="25" t="s">
        <v>7531</v>
      </c>
      <c r="C1049" s="25"/>
      <c r="D1049" s="25" t="s">
        <v>1410</v>
      </c>
      <c r="E1049" s="25" t="s">
        <v>8577</v>
      </c>
      <c r="F1049" s="25" t="s">
        <v>10250</v>
      </c>
      <c r="G1049" s="25" t="s">
        <v>10251</v>
      </c>
      <c r="H1049" s="21">
        <v>6429.12</v>
      </c>
      <c r="I1049" s="25" t="s">
        <v>7296</v>
      </c>
      <c r="J1049" s="25" t="s">
        <v>7288</v>
      </c>
      <c r="K1049" s="25" t="s">
        <v>7495</v>
      </c>
      <c r="L1049" s="25" t="s">
        <v>7740</v>
      </c>
      <c r="M1049" s="21">
        <v>6429.12</v>
      </c>
      <c r="N1049" s="21">
        <v>6429.12</v>
      </c>
      <c r="O1049" s="21">
        <v>0</v>
      </c>
      <c r="P1049" s="21">
        <v>6429.12</v>
      </c>
      <c r="Q1049" s="25" t="s">
        <v>10252</v>
      </c>
      <c r="R1049" s="1" t="str">
        <f t="shared" si="17"/>
        <v>ST10223</v>
      </c>
      <c r="S1049" t="str">
        <f>VLOOKUP(R1049,Data!$C$2:$D$261,2,0)</f>
        <v>Green Falls Landing</v>
      </c>
      <c r="T1049">
        <f>COUNTIF('Feb 2022'!A:A,D1049)+COUNTIF('Mar 2022'!A:A,D1049)+COUNTIF('Apr 2022'!A:A,D1049)+COUNTIF('May 2022'!A:A,D1049)+COUNTIF('June 2022'!A:A,D1049)+COUNTIF('July 2022'!A:A,D1049)+COUNTIF('Aug 2022'!A:A,D1049)+COUNTIF('Sep 2022'!A:A,D1049)+COUNTIF('Oct 2022'!A:A,D1049)+COUNTIF('Dec 2022'!A:A,D1049)</f>
        <v>1</v>
      </c>
      <c r="U1049" t="str">
        <f>VLOOKUP(Q1049,'Capital Lookup'!A:B,2,FALSE)</f>
        <v>No</v>
      </c>
      <c r="V1049" s="2">
        <f>IFERROR(VLOOKUP(LEFT(F1049,10),'Find Purchase Orders'!B:J,9,FALSE),"")</f>
        <v>44628</v>
      </c>
      <c r="W1049" s="25" t="s">
        <v>7261</v>
      </c>
    </row>
    <row r="1050" spans="1:23" hidden="1">
      <c r="A1050" s="25" t="s">
        <v>7261</v>
      </c>
      <c r="B1050" s="25" t="s">
        <v>8586</v>
      </c>
      <c r="C1050" s="25" t="s">
        <v>7264</v>
      </c>
      <c r="D1050" s="25" t="s">
        <v>1409</v>
      </c>
      <c r="E1050" s="25" t="s">
        <v>8577</v>
      </c>
      <c r="F1050" s="25" t="s">
        <v>10253</v>
      </c>
      <c r="G1050" s="25" t="s">
        <v>10254</v>
      </c>
      <c r="H1050" s="21">
        <v>7495.83</v>
      </c>
      <c r="I1050" s="25" t="s">
        <v>7296</v>
      </c>
      <c r="J1050" s="25" t="s">
        <v>7288</v>
      </c>
      <c r="K1050" s="25" t="s">
        <v>7733</v>
      </c>
      <c r="L1050" s="25" t="s">
        <v>7734</v>
      </c>
      <c r="M1050" s="21">
        <v>7495.83</v>
      </c>
      <c r="N1050" s="21">
        <v>11771.55</v>
      </c>
      <c r="O1050" s="21">
        <v>-4275.72</v>
      </c>
      <c r="P1050" s="21">
        <v>7495.83</v>
      </c>
      <c r="Q1050" s="25" t="s">
        <v>10255</v>
      </c>
      <c r="R1050" s="1" t="str">
        <f t="shared" si="17"/>
        <v>ST10079</v>
      </c>
      <c r="S1050" t="str">
        <f>VLOOKUP(R1050,Data!$C$2:$D$261,2,0)</f>
        <v>The Bentley Moose Jaw</v>
      </c>
      <c r="T1050">
        <f>COUNTIF('Feb 2022'!A:A,D1050)+COUNTIF('Mar 2022'!A:A,D1050)+COUNTIF('Apr 2022'!A:A,D1050)+COUNTIF('May 2022'!A:A,D1050)+COUNTIF('June 2022'!A:A,D1050)+COUNTIF('July 2022'!A:A,D1050)+COUNTIF('Aug 2022'!A:A,D1050)+COUNTIF('Sep 2022'!A:A,D1050)+COUNTIF('Oct 2022'!A:A,D1050)+COUNTIF('Dec 2022'!A:A,D1050)</f>
        <v>1</v>
      </c>
      <c r="U1050" t="str">
        <f>VLOOKUP(Q1050,'Capital Lookup'!A:B,2,FALSE)</f>
        <v>No</v>
      </c>
      <c r="V1050" s="2">
        <f>IFERROR(VLOOKUP(LEFT(F1050,10),'Find Purchase Orders'!B:J,9,FALSE),"")</f>
        <v>44628</v>
      </c>
      <c r="W1050" s="25" t="s">
        <v>7261</v>
      </c>
    </row>
    <row r="1051" spans="1:23" hidden="1">
      <c r="A1051" s="25" t="s">
        <v>7261</v>
      </c>
      <c r="B1051" s="25" t="s">
        <v>8501</v>
      </c>
      <c r="C1051" s="25" t="s">
        <v>7264</v>
      </c>
      <c r="D1051" s="25" t="s">
        <v>1403</v>
      </c>
      <c r="E1051" s="25" t="s">
        <v>7576</v>
      </c>
      <c r="F1051" s="25" t="s">
        <v>10256</v>
      </c>
      <c r="G1051" s="25" t="s">
        <v>10257</v>
      </c>
      <c r="H1051" s="21">
        <v>7062.5</v>
      </c>
      <c r="I1051" s="25" t="s">
        <v>7287</v>
      </c>
      <c r="J1051" s="25" t="s">
        <v>7288</v>
      </c>
      <c r="K1051" s="25" t="s">
        <v>7733</v>
      </c>
      <c r="L1051" s="25" t="s">
        <v>8506</v>
      </c>
      <c r="M1051" s="21">
        <v>7062.5</v>
      </c>
      <c r="N1051" s="22">
        <v>0</v>
      </c>
      <c r="O1051" s="21">
        <v>7062.5</v>
      </c>
      <c r="P1051" s="21">
        <v>812.5</v>
      </c>
      <c r="Q1051" s="25" t="s">
        <v>8507</v>
      </c>
      <c r="R1051" s="1" t="str">
        <f t="shared" si="17"/>
        <v>ST10005</v>
      </c>
      <c r="S1051" t="str">
        <f>VLOOKUP(R1051,Data!$C$2:$D$261,2,0)</f>
        <v>The Kensington Oakville</v>
      </c>
      <c r="T1051">
        <f>COUNTIF('Feb 2022'!A:A,D1051)+COUNTIF('Mar 2022'!A:A,D1051)+COUNTIF('Apr 2022'!A:A,D1051)+COUNTIF('May 2022'!A:A,D1051)+COUNTIF('June 2022'!A:A,D1051)+COUNTIF('July 2022'!A:A,D1051)+COUNTIF('Aug 2022'!A:A,D1051)+COUNTIF('Sep 2022'!A:A,D1051)+COUNTIF('Oct 2022'!A:A,D1051)+COUNTIF('Dec 2022'!A:A,D1051)</f>
        <v>1</v>
      </c>
      <c r="U1051" t="str">
        <f>VLOOKUP(Q1051,'Capital Lookup'!A:B,2,FALSE)</f>
        <v>Yes</v>
      </c>
      <c r="V1051" s="2">
        <f>IFERROR(VLOOKUP(LEFT(F1051,10),'Find Purchase Orders'!B:J,9,FALSE),"")</f>
        <v>44627</v>
      </c>
      <c r="W1051" s="25" t="s">
        <v>7261</v>
      </c>
    </row>
    <row r="1052" spans="1:23" hidden="1">
      <c r="A1052" s="25" t="s">
        <v>7261</v>
      </c>
      <c r="B1052" s="25" t="s">
        <v>7355</v>
      </c>
      <c r="C1052" s="25" t="s">
        <v>7264</v>
      </c>
      <c r="D1052" s="25" t="s">
        <v>1420</v>
      </c>
      <c r="E1052" s="25" t="s">
        <v>7576</v>
      </c>
      <c r="F1052" s="25" t="s">
        <v>10258</v>
      </c>
      <c r="G1052" s="25" t="s">
        <v>10259</v>
      </c>
      <c r="H1052" s="21">
        <v>118687.86</v>
      </c>
      <c r="I1052" s="25" t="s">
        <v>7339</v>
      </c>
      <c r="J1052" s="25" t="s">
        <v>7288</v>
      </c>
      <c r="K1052" s="25" t="s">
        <v>8946</v>
      </c>
      <c r="L1052" s="25" t="s">
        <v>7511</v>
      </c>
      <c r="M1052" s="21">
        <v>118687.86</v>
      </c>
      <c r="N1052" s="21">
        <v>16005.04</v>
      </c>
      <c r="O1052" s="21">
        <v>102682.82</v>
      </c>
      <c r="P1052" s="21">
        <v>29659.4</v>
      </c>
      <c r="Q1052" s="25" t="s">
        <v>10260</v>
      </c>
      <c r="R1052" s="1" t="str">
        <f t="shared" si="17"/>
        <v>ST10094</v>
      </c>
      <c r="S1052" t="str">
        <f>VLOOKUP(R1052,Data!$C$2:$D$261,2,0)</f>
        <v>Briarfield Gardens</v>
      </c>
      <c r="T1052">
        <f>COUNTIF('Feb 2022'!A:A,D1052)+COUNTIF('Mar 2022'!A:A,D1052)+COUNTIF('Apr 2022'!A:A,D1052)+COUNTIF('May 2022'!A:A,D1052)+COUNTIF('June 2022'!A:A,D1052)+COUNTIF('July 2022'!A:A,D1052)+COUNTIF('Aug 2022'!A:A,D1052)+COUNTIF('Sep 2022'!A:A,D1052)+COUNTIF('Oct 2022'!A:A,D1052)+COUNTIF('Dec 2022'!A:A,D1052)</f>
        <v>1</v>
      </c>
      <c r="U1052" t="str">
        <f>VLOOKUP(Q1052,'Capital Lookup'!A:B,2,FALSE)</f>
        <v>No</v>
      </c>
      <c r="V1052" s="2">
        <f>IFERROR(VLOOKUP(LEFT(F1052,10),'Find Purchase Orders'!B:J,9,FALSE),"")</f>
        <v>44636</v>
      </c>
      <c r="W1052" s="25" t="s">
        <v>7261</v>
      </c>
    </row>
    <row r="1053" spans="1:23" hidden="1">
      <c r="A1053" s="25" t="s">
        <v>7478</v>
      </c>
      <c r="B1053" s="25" t="s">
        <v>8896</v>
      </c>
      <c r="C1053" s="25" t="s">
        <v>8058</v>
      </c>
      <c r="D1053" s="25" t="s">
        <v>1482</v>
      </c>
      <c r="E1053" s="25" t="s">
        <v>8577</v>
      </c>
      <c r="F1053" s="25" t="s">
        <v>10261</v>
      </c>
      <c r="G1053" s="25" t="s">
        <v>10262</v>
      </c>
      <c r="H1053" s="21">
        <v>7140</v>
      </c>
      <c r="I1053" s="25" t="s">
        <v>7287</v>
      </c>
      <c r="J1053" s="25" t="s">
        <v>7288</v>
      </c>
      <c r="K1053" s="25" t="s">
        <v>7893</v>
      </c>
      <c r="L1053" s="25" t="s">
        <v>8119</v>
      </c>
      <c r="M1053" s="21">
        <v>7140</v>
      </c>
      <c r="N1053" s="22">
        <v>0</v>
      </c>
      <c r="O1053" s="21">
        <v>7140</v>
      </c>
      <c r="P1053" s="21">
        <v>340</v>
      </c>
      <c r="Q1053" s="25" t="s">
        <v>10263</v>
      </c>
      <c r="R1053" s="1" t="str">
        <f t="shared" si="17"/>
        <v>ST10195</v>
      </c>
      <c r="S1053" t="str">
        <f>VLOOKUP(R1053,Data!$C$2:$D$261,2,0)</f>
        <v>Maples Personal Care Home</v>
      </c>
      <c r="T1053">
        <f>COUNTIF('Feb 2022'!A:A,D1053)+COUNTIF('Mar 2022'!A:A,D1053)+COUNTIF('Apr 2022'!A:A,D1053)+COUNTIF('May 2022'!A:A,D1053)+COUNTIF('June 2022'!A:A,D1053)+COUNTIF('July 2022'!A:A,D1053)+COUNTIF('Aug 2022'!A:A,D1053)+COUNTIF('Sep 2022'!A:A,D1053)+COUNTIF('Oct 2022'!A:A,D1053)+COUNTIF('Dec 2022'!A:A,D1053)</f>
        <v>1</v>
      </c>
      <c r="U1053" t="str">
        <f>VLOOKUP(Q1053,'Capital Lookup'!A:B,2,FALSE)</f>
        <v>No</v>
      </c>
      <c r="V1053" s="2">
        <f>IFERROR(VLOOKUP(LEFT(F1053,10),'Find Purchase Orders'!B:J,9,FALSE),"")</f>
        <v>44636</v>
      </c>
      <c r="W1053" s="25" t="s">
        <v>7261</v>
      </c>
    </row>
    <row r="1054" spans="1:23" hidden="1">
      <c r="A1054" s="25" t="s">
        <v>7261</v>
      </c>
      <c r="B1054" s="25" t="s">
        <v>10157</v>
      </c>
      <c r="C1054" s="25" t="s">
        <v>7264</v>
      </c>
      <c r="D1054" s="25" t="s">
        <v>1483</v>
      </c>
      <c r="E1054" s="25" t="s">
        <v>8577</v>
      </c>
      <c r="F1054" s="25" t="s">
        <v>10264</v>
      </c>
      <c r="G1054" s="25" t="s">
        <v>10265</v>
      </c>
      <c r="H1054" s="21">
        <v>15393</v>
      </c>
      <c r="I1054" s="25" t="s">
        <v>7296</v>
      </c>
      <c r="J1054" s="25" t="s">
        <v>7288</v>
      </c>
      <c r="K1054" s="25" t="s">
        <v>7893</v>
      </c>
      <c r="L1054" s="25" t="s">
        <v>8119</v>
      </c>
      <c r="M1054" s="21">
        <v>15393</v>
      </c>
      <c r="N1054" s="21">
        <v>15393</v>
      </c>
      <c r="O1054" s="21">
        <v>0</v>
      </c>
      <c r="P1054" s="21">
        <v>15393</v>
      </c>
      <c r="Q1054" s="25" t="s">
        <v>10266</v>
      </c>
      <c r="R1054" s="1" t="str">
        <f t="shared" si="17"/>
        <v>ST10081</v>
      </c>
      <c r="S1054" t="str">
        <f>VLOOKUP(R1054,Data!$C$2:$D$261,2,0)</f>
        <v>The Bentley Swift Current</v>
      </c>
      <c r="T1054">
        <f>COUNTIF('Feb 2022'!A:A,D1054)+COUNTIF('Mar 2022'!A:A,D1054)+COUNTIF('Apr 2022'!A:A,D1054)+COUNTIF('May 2022'!A:A,D1054)+COUNTIF('June 2022'!A:A,D1054)+COUNTIF('July 2022'!A:A,D1054)+COUNTIF('Aug 2022'!A:A,D1054)+COUNTIF('Sep 2022'!A:A,D1054)+COUNTIF('Oct 2022'!A:A,D1054)+COUNTIF('Dec 2022'!A:A,D1054)</f>
        <v>1</v>
      </c>
      <c r="U1054" t="str">
        <f>VLOOKUP(Q1054,'Capital Lookup'!A:B,2,FALSE)</f>
        <v>No</v>
      </c>
      <c r="V1054" s="2">
        <f>IFERROR(VLOOKUP(LEFT(F1054,10),'Find Purchase Orders'!B:J,9,FALSE),"")</f>
        <v>44634</v>
      </c>
      <c r="W1054" s="25" t="s">
        <v>7261</v>
      </c>
    </row>
    <row r="1055" spans="1:23" hidden="1">
      <c r="A1055" s="25" t="s">
        <v>7261</v>
      </c>
      <c r="B1055" s="25" t="s">
        <v>7291</v>
      </c>
      <c r="C1055" s="25" t="s">
        <v>7264</v>
      </c>
      <c r="D1055" s="25" t="s">
        <v>1485</v>
      </c>
      <c r="E1055" s="25" t="s">
        <v>8577</v>
      </c>
      <c r="F1055" s="25" t="s">
        <v>10267</v>
      </c>
      <c r="G1055" s="25" t="s">
        <v>10268</v>
      </c>
      <c r="H1055" s="21">
        <v>7140</v>
      </c>
      <c r="I1055" s="25" t="s">
        <v>7287</v>
      </c>
      <c r="J1055" s="25" t="s">
        <v>7288</v>
      </c>
      <c r="K1055" s="25" t="s">
        <v>7893</v>
      </c>
      <c r="L1055" s="25" t="s">
        <v>8119</v>
      </c>
      <c r="M1055" s="21">
        <v>7140</v>
      </c>
      <c r="N1055" s="22">
        <v>0</v>
      </c>
      <c r="O1055" s="21">
        <v>7140</v>
      </c>
      <c r="P1055" s="21">
        <v>340</v>
      </c>
      <c r="Q1055" s="25" t="s">
        <v>10269</v>
      </c>
      <c r="R1055" s="1" t="str">
        <f t="shared" si="17"/>
        <v>ST10083</v>
      </c>
      <c r="S1055" t="str">
        <f>VLOOKUP(R1055,Data!$C$2:$D$261,2,0)</f>
        <v>The Waverly/Rosewood</v>
      </c>
      <c r="T1055">
        <f>COUNTIF('Feb 2022'!A:A,D1055)+COUNTIF('Mar 2022'!A:A,D1055)+COUNTIF('Apr 2022'!A:A,D1055)+COUNTIF('May 2022'!A:A,D1055)+COUNTIF('June 2022'!A:A,D1055)+COUNTIF('July 2022'!A:A,D1055)+COUNTIF('Aug 2022'!A:A,D1055)+COUNTIF('Sep 2022'!A:A,D1055)+COUNTIF('Oct 2022'!A:A,D1055)+COUNTIF('Dec 2022'!A:A,D1055)</f>
        <v>1</v>
      </c>
      <c r="U1055" t="str">
        <f>VLOOKUP(Q1055,'Capital Lookup'!A:B,2,FALSE)</f>
        <v>No</v>
      </c>
      <c r="V1055" s="2">
        <f>IFERROR(VLOOKUP(LEFT(F1055,10),'Find Purchase Orders'!B:J,9,FALSE),"")</f>
        <v>44634</v>
      </c>
      <c r="W1055" s="25" t="s">
        <v>7261</v>
      </c>
    </row>
    <row r="1056" spans="1:23" hidden="1">
      <c r="A1056" s="25" t="s">
        <v>7261</v>
      </c>
      <c r="B1056" s="25" t="s">
        <v>9368</v>
      </c>
      <c r="C1056" s="25" t="s">
        <v>7282</v>
      </c>
      <c r="D1056" s="25" t="s">
        <v>1401</v>
      </c>
      <c r="E1056" s="25" t="s">
        <v>7576</v>
      </c>
      <c r="F1056" s="25" t="s">
        <v>10270</v>
      </c>
      <c r="G1056" s="25" t="s">
        <v>10271</v>
      </c>
      <c r="H1056" s="21">
        <v>14012</v>
      </c>
      <c r="I1056" s="25" t="s">
        <v>7296</v>
      </c>
      <c r="J1056" s="25" t="s">
        <v>7288</v>
      </c>
      <c r="K1056" s="25" t="s">
        <v>7733</v>
      </c>
      <c r="L1056" s="25" t="s">
        <v>7734</v>
      </c>
      <c r="M1056" s="21">
        <v>14012</v>
      </c>
      <c r="N1056" s="21">
        <v>14012</v>
      </c>
      <c r="O1056" s="21">
        <v>0</v>
      </c>
      <c r="P1056" s="21">
        <v>14012</v>
      </c>
      <c r="Q1056" s="25" t="s">
        <v>10272</v>
      </c>
      <c r="R1056" s="1" t="str">
        <f t="shared" si="17"/>
        <v>ST10006</v>
      </c>
      <c r="S1056" t="str">
        <f>VLOOKUP(R1056,Data!$C$2:$D$261,2,0)</f>
        <v>Maplecrest Village</v>
      </c>
      <c r="T1056">
        <f>COUNTIF('Feb 2022'!A:A,D1056)+COUNTIF('Mar 2022'!A:A,D1056)+COUNTIF('Apr 2022'!A:A,D1056)+COUNTIF('May 2022'!A:A,D1056)+COUNTIF('June 2022'!A:A,D1056)+COUNTIF('July 2022'!A:A,D1056)+COUNTIF('Aug 2022'!A:A,D1056)+COUNTIF('Sep 2022'!A:A,D1056)+COUNTIF('Oct 2022'!A:A,D1056)+COUNTIF('Dec 2022'!A:A,D1056)</f>
        <v>1</v>
      </c>
      <c r="U1056" t="str">
        <f>VLOOKUP(Q1056,'Capital Lookup'!A:B,2,FALSE)</f>
        <v>No</v>
      </c>
      <c r="V1056" s="2">
        <f>IFERROR(VLOOKUP(LEFT(F1056,10),'Find Purchase Orders'!B:J,9,FALSE),"")</f>
        <v>44628</v>
      </c>
      <c r="W1056" s="25" t="s">
        <v>7261</v>
      </c>
    </row>
    <row r="1057" spans="1:23" hidden="1">
      <c r="A1057" s="25" t="s">
        <v>7261</v>
      </c>
      <c r="B1057" s="25" t="s">
        <v>8342</v>
      </c>
      <c r="C1057" s="25" t="s">
        <v>7264</v>
      </c>
      <c r="D1057" s="25" t="s">
        <v>1546</v>
      </c>
      <c r="E1057" s="25" t="s">
        <v>8229</v>
      </c>
      <c r="F1057" s="25" t="s">
        <v>10273</v>
      </c>
      <c r="G1057" s="25" t="s">
        <v>10274</v>
      </c>
      <c r="H1057" s="21">
        <v>11302.42</v>
      </c>
      <c r="I1057" s="25" t="s">
        <v>7287</v>
      </c>
      <c r="J1057" s="25" t="s">
        <v>7288</v>
      </c>
      <c r="K1057" s="25" t="s">
        <v>7262</v>
      </c>
      <c r="L1057" s="25" t="s">
        <v>7259</v>
      </c>
      <c r="M1057" s="21">
        <v>11302.42</v>
      </c>
      <c r="N1057" s="22">
        <v>0</v>
      </c>
      <c r="O1057" s="21">
        <v>11302.42</v>
      </c>
      <c r="P1057" s="21">
        <v>1300.28</v>
      </c>
      <c r="Q1057" s="25" t="s">
        <v>8346</v>
      </c>
      <c r="R1057" s="1" t="str">
        <f t="shared" si="17"/>
        <v>ST10025</v>
      </c>
      <c r="S1057" t="str">
        <f>VLOOKUP(R1057,Data!$C$2:$D$261,2,0)</f>
        <v>Don Mills Seniors Apartments</v>
      </c>
      <c r="T1057">
        <f>COUNTIF('Feb 2022'!A:A,D1057)+COUNTIF('Mar 2022'!A:A,D1057)+COUNTIF('Apr 2022'!A:A,D1057)+COUNTIF('May 2022'!A:A,D1057)+COUNTIF('June 2022'!A:A,D1057)+COUNTIF('July 2022'!A:A,D1057)+COUNTIF('Aug 2022'!A:A,D1057)+COUNTIF('Sep 2022'!A:A,D1057)+COUNTIF('Oct 2022'!A:A,D1057)+COUNTIF('Dec 2022'!A:A,D1057)</f>
        <v>1</v>
      </c>
      <c r="U1057" t="str">
        <f>VLOOKUP(Q1057,'Capital Lookup'!A:B,2,FALSE)</f>
        <v>No</v>
      </c>
      <c r="V1057" s="2">
        <f>IFERROR(VLOOKUP(LEFT(F1057,10),'Find Purchase Orders'!B:J,9,FALSE),"")</f>
        <v>44624</v>
      </c>
      <c r="W1057" s="25" t="s">
        <v>7261</v>
      </c>
    </row>
    <row r="1058" spans="1:23" hidden="1">
      <c r="A1058" s="25" t="s">
        <v>7425</v>
      </c>
      <c r="B1058" s="25" t="s">
        <v>7962</v>
      </c>
      <c r="C1058" s="25" t="s">
        <v>7271</v>
      </c>
      <c r="D1058" s="25" t="s">
        <v>1408</v>
      </c>
      <c r="E1058" s="25" t="s">
        <v>7492</v>
      </c>
      <c r="F1058" s="25" t="s">
        <v>10275</v>
      </c>
      <c r="G1058" s="25" t="s">
        <v>10276</v>
      </c>
      <c r="H1058" s="21">
        <v>5729.1</v>
      </c>
      <c r="I1058" s="25" t="s">
        <v>7296</v>
      </c>
      <c r="J1058" s="25" t="s">
        <v>7288</v>
      </c>
      <c r="K1058" s="25" t="s">
        <v>7579</v>
      </c>
      <c r="L1058" s="25" t="s">
        <v>7580</v>
      </c>
      <c r="M1058" s="21">
        <v>5729.1</v>
      </c>
      <c r="N1058" s="21">
        <v>5729.1</v>
      </c>
      <c r="O1058" s="21">
        <v>0</v>
      </c>
      <c r="P1058" s="21">
        <v>5729.1</v>
      </c>
      <c r="Q1058" s="25" t="s">
        <v>10200</v>
      </c>
      <c r="R1058" s="1" t="str">
        <f t="shared" si="17"/>
        <v>ST10159</v>
      </c>
      <c r="S1058" t="str">
        <f>VLOOKUP(R1058,Data!$C$2:$D$261,2,0)</f>
        <v>Sara Vista</v>
      </c>
      <c r="T1058">
        <f>COUNTIF('Feb 2022'!A:A,D1058)+COUNTIF('Mar 2022'!A:A,D1058)+COUNTIF('Apr 2022'!A:A,D1058)+COUNTIF('May 2022'!A:A,D1058)+COUNTIF('June 2022'!A:A,D1058)+COUNTIF('July 2022'!A:A,D1058)+COUNTIF('Aug 2022'!A:A,D1058)+COUNTIF('Sep 2022'!A:A,D1058)+COUNTIF('Oct 2022'!A:A,D1058)+COUNTIF('Dec 2022'!A:A,D1058)</f>
        <v>1</v>
      </c>
      <c r="U1058" t="str">
        <f>VLOOKUP(Q1058,'Capital Lookup'!A:B,2,FALSE)</f>
        <v>No</v>
      </c>
      <c r="V1058" s="2">
        <f>IFERROR(VLOOKUP(LEFT(F1058,10),'Find Purchase Orders'!B:J,9,FALSE),"")</f>
        <v>44627</v>
      </c>
      <c r="W1058" s="25" t="s">
        <v>7261</v>
      </c>
    </row>
    <row r="1059" spans="1:23" hidden="1">
      <c r="A1059" s="25" t="s">
        <v>7269</v>
      </c>
      <c r="B1059" s="25" t="s">
        <v>7953</v>
      </c>
      <c r="C1059" s="25" t="s">
        <v>7271</v>
      </c>
      <c r="D1059" s="25" t="s">
        <v>1448</v>
      </c>
      <c r="E1059" s="25" t="s">
        <v>7492</v>
      </c>
      <c r="F1059" s="25" t="s">
        <v>10277</v>
      </c>
      <c r="G1059" s="25" t="s">
        <v>10278</v>
      </c>
      <c r="H1059" s="21">
        <v>2773.02</v>
      </c>
      <c r="I1059" s="25" t="s">
        <v>7296</v>
      </c>
      <c r="J1059" s="25" t="s">
        <v>7288</v>
      </c>
      <c r="K1059" s="25" t="s">
        <v>7612</v>
      </c>
      <c r="L1059" s="25" t="s">
        <v>7613</v>
      </c>
      <c r="M1059" s="21">
        <v>2773.02</v>
      </c>
      <c r="N1059" s="21">
        <v>2773.02</v>
      </c>
      <c r="O1059" s="21">
        <v>0</v>
      </c>
      <c r="P1059" s="21">
        <v>2773.02</v>
      </c>
      <c r="Q1059" s="25" t="s">
        <v>10279</v>
      </c>
      <c r="R1059" s="1" t="str">
        <f t="shared" si="17"/>
        <v>ST10155</v>
      </c>
      <c r="S1059" t="str">
        <f>VLOOKUP(R1059,Data!$C$2:$D$261,2,0)</f>
        <v>Oak Terrace</v>
      </c>
      <c r="T1059">
        <f>COUNTIF('Feb 2022'!A:A,D1059)+COUNTIF('Mar 2022'!A:A,D1059)+COUNTIF('Apr 2022'!A:A,D1059)+COUNTIF('May 2022'!A:A,D1059)+COUNTIF('June 2022'!A:A,D1059)+COUNTIF('July 2022'!A:A,D1059)+COUNTIF('Aug 2022'!A:A,D1059)+COUNTIF('Sep 2022'!A:A,D1059)+COUNTIF('Oct 2022'!A:A,D1059)+COUNTIF('Dec 2022'!A:A,D1059)</f>
        <v>1</v>
      </c>
      <c r="U1059" t="str">
        <f>VLOOKUP(Q1059,'Capital Lookup'!A:B,2,FALSE)</f>
        <v>No</v>
      </c>
      <c r="V1059" s="2">
        <f>IFERROR(VLOOKUP(LEFT(F1059,10),'Find Purchase Orders'!B:J,9,FALSE),"")</f>
        <v>44629</v>
      </c>
      <c r="W1059" s="25" t="s">
        <v>7261</v>
      </c>
    </row>
    <row r="1060" spans="1:23" hidden="1">
      <c r="A1060" s="25" t="s">
        <v>7261</v>
      </c>
      <c r="B1060" s="25" t="s">
        <v>7276</v>
      </c>
      <c r="C1060" s="25" t="s">
        <v>7277</v>
      </c>
      <c r="D1060" s="25" t="s">
        <v>1459</v>
      </c>
      <c r="E1060" s="25" t="s">
        <v>7273</v>
      </c>
      <c r="F1060" s="25" t="s">
        <v>10280</v>
      </c>
      <c r="G1060" s="25" t="s">
        <v>10281</v>
      </c>
      <c r="H1060" s="21">
        <v>1050</v>
      </c>
      <c r="I1060" s="25" t="s">
        <v>7296</v>
      </c>
      <c r="J1060" s="25" t="s">
        <v>7288</v>
      </c>
      <c r="K1060" s="25" t="s">
        <v>7495</v>
      </c>
      <c r="L1060" s="25" t="s">
        <v>7745</v>
      </c>
      <c r="M1060" s="21">
        <v>1050</v>
      </c>
      <c r="N1060" s="21">
        <v>1050</v>
      </c>
      <c r="O1060" s="21">
        <v>0</v>
      </c>
      <c r="P1060" s="21">
        <v>1050</v>
      </c>
      <c r="Q1060" s="25" t="s">
        <v>10282</v>
      </c>
      <c r="R1060" s="1" t="str">
        <f t="shared" si="17"/>
        <v>ST10064</v>
      </c>
      <c r="S1060" t="str">
        <f>VLOOKUP(R1060,Data!$C$2:$D$261,2,0)</f>
        <v>Aspen Ridge</v>
      </c>
      <c r="T1060">
        <f>COUNTIF('Feb 2022'!A:A,D1060)+COUNTIF('Mar 2022'!A:A,D1060)+COUNTIF('Apr 2022'!A:A,D1060)+COUNTIF('May 2022'!A:A,D1060)+COUNTIF('June 2022'!A:A,D1060)+COUNTIF('July 2022'!A:A,D1060)+COUNTIF('Aug 2022'!A:A,D1060)+COUNTIF('Sep 2022'!A:A,D1060)+COUNTIF('Oct 2022'!A:A,D1060)+COUNTIF('Dec 2022'!A:A,D1060)</f>
        <v>1</v>
      </c>
      <c r="U1060" t="str">
        <f>VLOOKUP(Q1060,'Capital Lookup'!A:B,2,FALSE)</f>
        <v>No</v>
      </c>
      <c r="V1060" s="2">
        <f>IFERROR(VLOOKUP(LEFT(F1060,10),'Find Purchase Orders'!B:J,9,FALSE),"")</f>
        <v>44631</v>
      </c>
      <c r="W1060" s="25" t="s">
        <v>7261</v>
      </c>
    </row>
    <row r="1061" spans="1:23" hidden="1">
      <c r="A1061" s="25" t="s">
        <v>10283</v>
      </c>
      <c r="B1061" s="25" t="s">
        <v>7417</v>
      </c>
      <c r="C1061" s="25" t="s">
        <v>7282</v>
      </c>
      <c r="D1061" s="25" t="s">
        <v>1407</v>
      </c>
      <c r="E1061" s="25" t="s">
        <v>7576</v>
      </c>
      <c r="F1061" s="25" t="s">
        <v>10284</v>
      </c>
      <c r="G1061" s="25" t="s">
        <v>10285</v>
      </c>
      <c r="H1061" s="21">
        <v>5599.15</v>
      </c>
      <c r="I1061" s="25" t="s">
        <v>7296</v>
      </c>
      <c r="J1061" s="25" t="s">
        <v>7288</v>
      </c>
      <c r="K1061" s="25" t="s">
        <v>7778</v>
      </c>
      <c r="L1061" s="25" t="s">
        <v>7779</v>
      </c>
      <c r="M1061" s="21">
        <v>5599.15</v>
      </c>
      <c r="N1061" s="21">
        <v>5599.15</v>
      </c>
      <c r="O1061" s="21">
        <v>0</v>
      </c>
      <c r="P1061" s="21">
        <v>5599.15</v>
      </c>
      <c r="Q1061" s="25" t="s">
        <v>10286</v>
      </c>
      <c r="R1061" s="1" t="str">
        <f t="shared" si="17"/>
        <v>ST10012</v>
      </c>
      <c r="S1061" t="str">
        <f>VLOOKUP(R1061,Data!$C$2:$D$261,2,0)</f>
        <v>Forest Hill Place</v>
      </c>
      <c r="T1061">
        <f>COUNTIF('Feb 2022'!A:A,D1061)+COUNTIF('Mar 2022'!A:A,D1061)+COUNTIF('Apr 2022'!A:A,D1061)+COUNTIF('May 2022'!A:A,D1061)+COUNTIF('June 2022'!A:A,D1061)+COUNTIF('July 2022'!A:A,D1061)+COUNTIF('Aug 2022'!A:A,D1061)+COUNTIF('Sep 2022'!A:A,D1061)+COUNTIF('Oct 2022'!A:A,D1061)+COUNTIF('Dec 2022'!A:A,D1061)</f>
        <v>1</v>
      </c>
      <c r="U1061" t="str">
        <f>VLOOKUP(Q1061,'Capital Lookup'!A:B,2,FALSE)</f>
        <v>No</v>
      </c>
      <c r="V1061" s="2">
        <f>IFERROR(VLOOKUP(LEFT(F1061,10),'Find Purchase Orders'!B:J,9,FALSE),"")</f>
        <v>44628</v>
      </c>
      <c r="W1061" s="25" t="s">
        <v>7261</v>
      </c>
    </row>
    <row r="1062" spans="1:23" hidden="1">
      <c r="A1062" s="25" t="s">
        <v>7261</v>
      </c>
      <c r="B1062" s="25" t="s">
        <v>7460</v>
      </c>
      <c r="C1062" s="25" t="s">
        <v>7264</v>
      </c>
      <c r="D1062" s="25" t="s">
        <v>1547</v>
      </c>
      <c r="E1062" s="25" t="s">
        <v>8438</v>
      </c>
      <c r="F1062" s="25" t="s">
        <v>10287</v>
      </c>
      <c r="G1062" s="25" t="s">
        <v>8436</v>
      </c>
      <c r="H1062" s="21">
        <v>7401.74</v>
      </c>
      <c r="I1062" s="25" t="s">
        <v>7296</v>
      </c>
      <c r="J1062" s="25" t="s">
        <v>7288</v>
      </c>
      <c r="K1062" s="25" t="s">
        <v>7262</v>
      </c>
      <c r="L1062" s="25" t="s">
        <v>7259</v>
      </c>
      <c r="M1062" s="21">
        <v>7401.74</v>
      </c>
      <c r="N1062" s="21">
        <v>7401.74</v>
      </c>
      <c r="O1062" s="21">
        <v>0</v>
      </c>
      <c r="P1062" s="21">
        <v>7401.74</v>
      </c>
      <c r="Q1062" s="25" t="s">
        <v>7465</v>
      </c>
      <c r="R1062" s="1" t="str">
        <f t="shared" si="17"/>
        <v>ST10003</v>
      </c>
      <c r="S1062" t="str">
        <f>VLOOKUP(R1062,Data!$C$2:$D$261,2,0)</f>
        <v>Appleby Place</v>
      </c>
      <c r="T1062">
        <f>COUNTIF('Feb 2022'!A:A,D1062)+COUNTIF('Mar 2022'!A:A,D1062)+COUNTIF('Apr 2022'!A:A,D1062)+COUNTIF('May 2022'!A:A,D1062)+COUNTIF('June 2022'!A:A,D1062)+COUNTIF('July 2022'!A:A,D1062)+COUNTIF('Aug 2022'!A:A,D1062)+COUNTIF('Sep 2022'!A:A,D1062)+COUNTIF('Oct 2022'!A:A,D1062)+COUNTIF('Dec 2022'!A:A,D1062)</f>
        <v>1</v>
      </c>
      <c r="U1062" t="str">
        <f>VLOOKUP(Q1062,'Capital Lookup'!A:B,2,FALSE)</f>
        <v>No</v>
      </c>
      <c r="V1062" s="2">
        <f>IFERROR(VLOOKUP(LEFT(F1062,10),'Find Purchase Orders'!B:J,9,FALSE),"")</f>
        <v>44627</v>
      </c>
      <c r="W1062" s="25" t="s">
        <v>7261</v>
      </c>
    </row>
    <row r="1063" spans="1:23" hidden="1">
      <c r="A1063" s="25" t="s">
        <v>7478</v>
      </c>
      <c r="B1063" s="25" t="s">
        <v>10288</v>
      </c>
      <c r="C1063" s="25" t="s">
        <v>9032</v>
      </c>
      <c r="D1063" s="25" t="s">
        <v>1405</v>
      </c>
      <c r="E1063" s="25" t="s">
        <v>8443</v>
      </c>
      <c r="F1063" s="25" t="s">
        <v>10289</v>
      </c>
      <c r="G1063" s="25" t="s">
        <v>10290</v>
      </c>
      <c r="H1063" s="21">
        <v>10069.5</v>
      </c>
      <c r="I1063" s="25" t="s">
        <v>7296</v>
      </c>
      <c r="J1063" s="25" t="s">
        <v>7288</v>
      </c>
      <c r="K1063" s="25" t="s">
        <v>8155</v>
      </c>
      <c r="L1063" s="25" t="s">
        <v>10291</v>
      </c>
      <c r="M1063" s="21">
        <v>10069.5</v>
      </c>
      <c r="N1063" s="22">
        <v>0</v>
      </c>
      <c r="O1063" s="21">
        <v>10069.5</v>
      </c>
      <c r="P1063" s="21">
        <v>10069.5</v>
      </c>
      <c r="Q1063" s="25" t="s">
        <v>10292</v>
      </c>
      <c r="R1063" s="1" t="str">
        <f t="shared" si="17"/>
        <v>ST10210</v>
      </c>
      <c r="S1063" t="str">
        <f>VLOOKUP(R1063,Data!$C$2:$D$261,2,0)</f>
        <v>Sandringham Care Centre</v>
      </c>
      <c r="T1063">
        <f>COUNTIF('Feb 2022'!A:A,D1063)+COUNTIF('Mar 2022'!A:A,D1063)+COUNTIF('Apr 2022'!A:A,D1063)+COUNTIF('May 2022'!A:A,D1063)+COUNTIF('June 2022'!A:A,D1063)+COUNTIF('July 2022'!A:A,D1063)+COUNTIF('Aug 2022'!A:A,D1063)+COUNTIF('Sep 2022'!A:A,D1063)+COUNTIF('Oct 2022'!A:A,D1063)+COUNTIF('Dec 2022'!A:A,D1063)</f>
        <v>1</v>
      </c>
      <c r="U1063" t="str">
        <f>VLOOKUP(Q1063,'Capital Lookup'!A:B,2,FALSE)</f>
        <v>No</v>
      </c>
      <c r="V1063" s="2">
        <f>IFERROR(VLOOKUP(LEFT(F1063,10),'Find Purchase Orders'!B:J,9,FALSE),"")</f>
        <v>44632</v>
      </c>
      <c r="W1063" s="25" t="s">
        <v>7261</v>
      </c>
    </row>
    <row r="1064" spans="1:23" hidden="1">
      <c r="A1064" s="25" t="s">
        <v>7261</v>
      </c>
      <c r="B1064" s="25" t="s">
        <v>7343</v>
      </c>
      <c r="C1064" s="25" t="s">
        <v>7282</v>
      </c>
      <c r="D1064" s="25" t="s">
        <v>1549</v>
      </c>
      <c r="E1064" s="25" t="s">
        <v>7345</v>
      </c>
      <c r="F1064" s="25" t="s">
        <v>10293</v>
      </c>
      <c r="G1064" s="25" t="s">
        <v>10294</v>
      </c>
      <c r="H1064" s="21">
        <v>293.8</v>
      </c>
      <c r="I1064" s="25" t="s">
        <v>7296</v>
      </c>
      <c r="J1064" s="25" t="s">
        <v>7288</v>
      </c>
      <c r="K1064" s="25" t="s">
        <v>7258</v>
      </c>
      <c r="L1064" s="25" t="s">
        <v>7259</v>
      </c>
      <c r="M1064" s="21">
        <v>293.8</v>
      </c>
      <c r="N1064" s="21">
        <v>293.8</v>
      </c>
      <c r="O1064" s="21">
        <v>0</v>
      </c>
      <c r="P1064" s="21">
        <v>293.8</v>
      </c>
      <c r="Q1064" s="25" t="s">
        <v>7348</v>
      </c>
      <c r="R1064" s="1" t="str">
        <f t="shared" si="17"/>
        <v>ST10093</v>
      </c>
      <c r="S1064" t="str">
        <f>VLOOKUP(R1064,Data!$C$2:$D$261,2,0)</f>
        <v>Windermere on The Mount</v>
      </c>
      <c r="T1064">
        <f>COUNTIF('Feb 2022'!A:A,D1064)+COUNTIF('Mar 2022'!A:A,D1064)+COUNTIF('Apr 2022'!A:A,D1064)+COUNTIF('May 2022'!A:A,D1064)+COUNTIF('June 2022'!A:A,D1064)+COUNTIF('July 2022'!A:A,D1064)+COUNTIF('Aug 2022'!A:A,D1064)+COUNTIF('Sep 2022'!A:A,D1064)+COUNTIF('Oct 2022'!A:A,D1064)+COUNTIF('Dec 2022'!A:A,D1064)</f>
        <v>1</v>
      </c>
      <c r="U1064" t="str">
        <f>VLOOKUP(Q1064,'Capital Lookup'!A:B,2,FALSE)</f>
        <v>No</v>
      </c>
      <c r="V1064" s="2">
        <f>IFERROR(VLOOKUP(LEFT(F1064,10),'Find Purchase Orders'!B:J,9,FALSE),"")</f>
        <v>44623</v>
      </c>
      <c r="W1064" s="25" t="s">
        <v>7261</v>
      </c>
    </row>
    <row r="1065" spans="1:23" hidden="1">
      <c r="A1065" s="25" t="s">
        <v>7261</v>
      </c>
      <c r="B1065" s="25" t="s">
        <v>7343</v>
      </c>
      <c r="C1065" s="25" t="s">
        <v>7282</v>
      </c>
      <c r="D1065" s="25" t="s">
        <v>1549</v>
      </c>
      <c r="E1065" s="25" t="s">
        <v>7345</v>
      </c>
      <c r="F1065" s="25" t="s">
        <v>10295</v>
      </c>
      <c r="G1065" s="25" t="s">
        <v>10296</v>
      </c>
      <c r="H1065" s="21">
        <v>2179.77</v>
      </c>
      <c r="I1065" s="25" t="s">
        <v>7296</v>
      </c>
      <c r="J1065" s="25" t="s">
        <v>7288</v>
      </c>
      <c r="K1065" s="25" t="s">
        <v>7262</v>
      </c>
      <c r="L1065" s="25" t="s">
        <v>7259</v>
      </c>
      <c r="M1065" s="21">
        <v>2179.77</v>
      </c>
      <c r="N1065" s="21">
        <v>2179.77</v>
      </c>
      <c r="O1065" s="21">
        <v>0</v>
      </c>
      <c r="P1065" s="21">
        <v>2179.77</v>
      </c>
      <c r="Q1065" s="25" t="s">
        <v>7348</v>
      </c>
      <c r="R1065" s="1" t="str">
        <f t="shared" si="17"/>
        <v>ST10093</v>
      </c>
      <c r="S1065" t="str">
        <f>VLOOKUP(R1065,Data!$C$2:$D$261,2,0)</f>
        <v>Windermere on The Mount</v>
      </c>
      <c r="T1065">
        <f>COUNTIF('Feb 2022'!A:A,D1065)+COUNTIF('Mar 2022'!A:A,D1065)+COUNTIF('Apr 2022'!A:A,D1065)+COUNTIF('May 2022'!A:A,D1065)+COUNTIF('June 2022'!A:A,D1065)+COUNTIF('July 2022'!A:A,D1065)+COUNTIF('Aug 2022'!A:A,D1065)+COUNTIF('Sep 2022'!A:A,D1065)+COUNTIF('Oct 2022'!A:A,D1065)+COUNTIF('Dec 2022'!A:A,D1065)</f>
        <v>1</v>
      </c>
      <c r="U1065" t="str">
        <f>VLOOKUP(Q1065,'Capital Lookup'!A:B,2,FALSE)</f>
        <v>No</v>
      </c>
      <c r="V1065" s="2">
        <f>IFERROR(VLOOKUP(LEFT(F1065,10),'Find Purchase Orders'!B:J,9,FALSE),"")</f>
        <v>44623</v>
      </c>
      <c r="W1065" s="25" t="s">
        <v>7261</v>
      </c>
    </row>
    <row r="1066" spans="1:23" hidden="1">
      <c r="A1066" s="25" t="s">
        <v>7252</v>
      </c>
      <c r="B1066" s="25" t="s">
        <v>7253</v>
      </c>
      <c r="C1066" s="25" t="s">
        <v>7254</v>
      </c>
      <c r="D1066" s="25" t="s">
        <v>10297</v>
      </c>
      <c r="E1066" s="25" t="s">
        <v>8577</v>
      </c>
      <c r="H1066" s="21">
        <v>3268.95</v>
      </c>
      <c r="I1066" s="25" t="s">
        <v>7257</v>
      </c>
      <c r="K1066" s="25" t="s">
        <v>9497</v>
      </c>
      <c r="L1066" s="25" t="s">
        <v>9498</v>
      </c>
      <c r="M1066" s="22">
        <v>0</v>
      </c>
      <c r="N1066" s="22">
        <v>0</v>
      </c>
      <c r="O1066" s="21">
        <v>0</v>
      </c>
      <c r="P1066" s="21">
        <v>323.95</v>
      </c>
      <c r="Q1066" s="25" t="s">
        <v>10245</v>
      </c>
      <c r="R1066" s="1" t="str">
        <f t="shared" si="17"/>
        <v>ST10086</v>
      </c>
      <c r="S1066" t="str">
        <f>VLOOKUP(R1066,Data!$C$2:$D$261,2,0)</f>
        <v>Renaissance</v>
      </c>
      <c r="T1066">
        <f>COUNTIF('Feb 2022'!A:A,D1066)+COUNTIF('Mar 2022'!A:A,D1066)+COUNTIF('Apr 2022'!A:A,D1066)+COUNTIF('May 2022'!A:A,D1066)+COUNTIF('June 2022'!A:A,D1066)+COUNTIF('July 2022'!A:A,D1066)+COUNTIF('Aug 2022'!A:A,D1066)+COUNTIF('Sep 2022'!A:A,D1066)+COUNTIF('Oct 2022'!A:A,D1066)+COUNTIF('Dec 2022'!A:A,D1066)</f>
        <v>0</v>
      </c>
      <c r="U1066" t="str">
        <f>VLOOKUP(Q1066,'Capital Lookup'!A:B,2,FALSE)</f>
        <v>No</v>
      </c>
      <c r="V1066" s="2" t="str">
        <f>IFERROR(VLOOKUP(LEFT(F1066,10),'Find Purchase Orders'!B:J,9,FALSE),"")</f>
        <v/>
      </c>
      <c r="W1066" s="25" t="s">
        <v>7261</v>
      </c>
    </row>
    <row r="1067" spans="1:23" hidden="1">
      <c r="A1067" s="25" t="s">
        <v>7261</v>
      </c>
      <c r="B1067" s="25" t="s">
        <v>8595</v>
      </c>
      <c r="C1067" s="25" t="s">
        <v>7264</v>
      </c>
      <c r="D1067" s="25" t="s">
        <v>1645</v>
      </c>
      <c r="E1067" s="25" t="s">
        <v>8596</v>
      </c>
      <c r="F1067" s="25" t="s">
        <v>10298</v>
      </c>
      <c r="G1067" s="25" t="s">
        <v>10299</v>
      </c>
      <c r="H1067" s="21">
        <v>1417.5</v>
      </c>
      <c r="I1067" s="25" t="s">
        <v>7296</v>
      </c>
      <c r="J1067" s="25" t="s">
        <v>7288</v>
      </c>
      <c r="K1067" s="25" t="s">
        <v>7262</v>
      </c>
      <c r="L1067" s="25" t="s">
        <v>7259</v>
      </c>
      <c r="M1067" s="21">
        <v>1417.5</v>
      </c>
      <c r="N1067" s="21">
        <v>1417.5</v>
      </c>
      <c r="O1067" s="21">
        <v>0</v>
      </c>
      <c r="P1067" s="21">
        <v>1417.5</v>
      </c>
      <c r="Q1067" s="25" t="s">
        <v>8599</v>
      </c>
      <c r="R1067" s="1" t="str">
        <f t="shared" si="17"/>
        <v>ST10059</v>
      </c>
      <c r="S1067" t="str">
        <f>VLOOKUP(R1067,Data!$C$2:$D$261,2,0)</f>
        <v>Parkwood Manor</v>
      </c>
      <c r="T1067">
        <f>COUNTIF('Feb 2022'!A:A,D1067)+COUNTIF('Mar 2022'!A:A,D1067)+COUNTIF('Apr 2022'!A:A,D1067)+COUNTIF('May 2022'!A:A,D1067)+COUNTIF('June 2022'!A:A,D1067)+COUNTIF('July 2022'!A:A,D1067)+COUNTIF('Aug 2022'!A:A,D1067)+COUNTIF('Sep 2022'!A:A,D1067)+COUNTIF('Oct 2022'!A:A,D1067)+COUNTIF('Dec 2022'!A:A,D1067)</f>
        <v>1</v>
      </c>
      <c r="U1067" t="str">
        <f>VLOOKUP(Q1067,'Capital Lookup'!A:B,2,FALSE)</f>
        <v>No</v>
      </c>
      <c r="V1067" s="2">
        <f>IFERROR(VLOOKUP(LEFT(F1067,10),'Find Purchase Orders'!B:J,9,FALSE),"")</f>
        <v>44637</v>
      </c>
      <c r="W1067" s="25" t="s">
        <v>7261</v>
      </c>
    </row>
    <row r="1068" spans="1:23" hidden="1">
      <c r="A1068" s="25" t="s">
        <v>7261</v>
      </c>
      <c r="B1068" s="25" t="s">
        <v>8595</v>
      </c>
      <c r="C1068" s="25" t="s">
        <v>7264</v>
      </c>
      <c r="D1068" s="25" t="s">
        <v>1645</v>
      </c>
      <c r="E1068" s="25" t="s">
        <v>8596</v>
      </c>
      <c r="F1068" s="25" t="s">
        <v>10300</v>
      </c>
      <c r="G1068" s="25" t="s">
        <v>10301</v>
      </c>
      <c r="H1068" s="21">
        <v>6822.69</v>
      </c>
      <c r="I1068" s="25" t="s">
        <v>7296</v>
      </c>
      <c r="J1068" s="25" t="s">
        <v>7288</v>
      </c>
      <c r="K1068" s="25" t="s">
        <v>7262</v>
      </c>
      <c r="L1068" s="25" t="s">
        <v>7259</v>
      </c>
      <c r="M1068" s="21">
        <v>6822.69</v>
      </c>
      <c r="N1068" s="21">
        <v>6822.69</v>
      </c>
      <c r="O1068" s="21">
        <v>0</v>
      </c>
      <c r="P1068" s="21">
        <v>6822.69</v>
      </c>
      <c r="Q1068" s="25" t="s">
        <v>8599</v>
      </c>
      <c r="R1068" s="1" t="str">
        <f t="shared" si="17"/>
        <v>ST10059</v>
      </c>
      <c r="S1068" t="str">
        <f>VLOOKUP(R1068,Data!$C$2:$D$261,2,0)</f>
        <v>Parkwood Manor</v>
      </c>
      <c r="T1068">
        <f>COUNTIF('Feb 2022'!A:A,D1068)+COUNTIF('Mar 2022'!A:A,D1068)+COUNTIF('Apr 2022'!A:A,D1068)+COUNTIF('May 2022'!A:A,D1068)+COUNTIF('June 2022'!A:A,D1068)+COUNTIF('July 2022'!A:A,D1068)+COUNTIF('Aug 2022'!A:A,D1068)+COUNTIF('Sep 2022'!A:A,D1068)+COUNTIF('Oct 2022'!A:A,D1068)+COUNTIF('Dec 2022'!A:A,D1068)</f>
        <v>1</v>
      </c>
      <c r="U1068" t="str">
        <f>VLOOKUP(Q1068,'Capital Lookup'!A:B,2,FALSE)</f>
        <v>No</v>
      </c>
      <c r="V1068" s="2">
        <f>IFERROR(VLOOKUP(LEFT(F1068,10),'Find Purchase Orders'!B:J,9,FALSE),"")</f>
        <v>44637</v>
      </c>
      <c r="W1068" s="25" t="s">
        <v>7261</v>
      </c>
    </row>
    <row r="1069" spans="1:23" hidden="1">
      <c r="A1069" s="25" t="s">
        <v>7261</v>
      </c>
      <c r="B1069" s="25" t="s">
        <v>8595</v>
      </c>
      <c r="C1069" s="25" t="s">
        <v>7264</v>
      </c>
      <c r="D1069" s="25" t="s">
        <v>1550</v>
      </c>
      <c r="E1069" s="25" t="s">
        <v>8596</v>
      </c>
      <c r="F1069" s="25" t="s">
        <v>10302</v>
      </c>
      <c r="G1069" s="25" t="s">
        <v>10303</v>
      </c>
      <c r="H1069" s="21">
        <v>918.75</v>
      </c>
      <c r="I1069" s="25" t="s">
        <v>7296</v>
      </c>
      <c r="J1069" s="25" t="s">
        <v>7288</v>
      </c>
      <c r="K1069" s="25" t="s">
        <v>7262</v>
      </c>
      <c r="L1069" s="25" t="s">
        <v>7259</v>
      </c>
      <c r="M1069" s="21">
        <v>918.75</v>
      </c>
      <c r="N1069" s="21">
        <v>918.75</v>
      </c>
      <c r="O1069" s="21">
        <v>0</v>
      </c>
      <c r="P1069" s="21">
        <v>918.75</v>
      </c>
      <c r="Q1069" s="25" t="s">
        <v>8599</v>
      </c>
      <c r="R1069" s="1" t="str">
        <f t="shared" si="17"/>
        <v>ST10059</v>
      </c>
      <c r="S1069" t="str">
        <f>VLOOKUP(R1069,Data!$C$2:$D$261,2,0)</f>
        <v>Parkwood Manor</v>
      </c>
      <c r="T1069">
        <f>COUNTIF('Feb 2022'!A:A,D1069)+COUNTIF('Mar 2022'!A:A,D1069)+COUNTIF('Apr 2022'!A:A,D1069)+COUNTIF('May 2022'!A:A,D1069)+COUNTIF('June 2022'!A:A,D1069)+COUNTIF('July 2022'!A:A,D1069)+COUNTIF('Aug 2022'!A:A,D1069)+COUNTIF('Sep 2022'!A:A,D1069)+COUNTIF('Oct 2022'!A:A,D1069)+COUNTIF('Dec 2022'!A:A,D1069)</f>
        <v>1</v>
      </c>
      <c r="U1069" t="str">
        <f>VLOOKUP(Q1069,'Capital Lookup'!A:B,2,FALSE)</f>
        <v>No</v>
      </c>
      <c r="V1069" s="2">
        <f>IFERROR(VLOOKUP(LEFT(F1069,10),'Find Purchase Orders'!B:J,9,FALSE),"")</f>
        <v>44624</v>
      </c>
      <c r="W1069" s="25" t="s">
        <v>7261</v>
      </c>
    </row>
    <row r="1070" spans="1:23" hidden="1">
      <c r="A1070" s="25" t="s">
        <v>7261</v>
      </c>
      <c r="B1070" s="25" t="s">
        <v>8595</v>
      </c>
      <c r="C1070" s="25" t="s">
        <v>7264</v>
      </c>
      <c r="D1070" s="25" t="s">
        <v>1550</v>
      </c>
      <c r="E1070" s="25" t="s">
        <v>8596</v>
      </c>
      <c r="F1070" s="25" t="s">
        <v>10304</v>
      </c>
      <c r="G1070" s="25" t="s">
        <v>10305</v>
      </c>
      <c r="H1070" s="21">
        <v>7526.82</v>
      </c>
      <c r="I1070" s="25" t="s">
        <v>7296</v>
      </c>
      <c r="J1070" s="25" t="s">
        <v>7288</v>
      </c>
      <c r="K1070" s="25" t="s">
        <v>7262</v>
      </c>
      <c r="L1070" s="25" t="s">
        <v>7259</v>
      </c>
      <c r="M1070" s="21">
        <v>7526.82</v>
      </c>
      <c r="N1070" s="21">
        <v>7526.82</v>
      </c>
      <c r="O1070" s="21">
        <v>0</v>
      </c>
      <c r="P1070" s="21">
        <v>7526.82</v>
      </c>
      <c r="Q1070" s="25" t="s">
        <v>8599</v>
      </c>
      <c r="R1070" s="1" t="str">
        <f t="shared" si="17"/>
        <v>ST10059</v>
      </c>
      <c r="S1070" t="str">
        <f>VLOOKUP(R1070,Data!$C$2:$D$261,2,0)</f>
        <v>Parkwood Manor</v>
      </c>
      <c r="T1070">
        <f>COUNTIF('Feb 2022'!A:A,D1070)+COUNTIF('Mar 2022'!A:A,D1070)+COUNTIF('Apr 2022'!A:A,D1070)+COUNTIF('May 2022'!A:A,D1070)+COUNTIF('June 2022'!A:A,D1070)+COUNTIF('July 2022'!A:A,D1070)+COUNTIF('Aug 2022'!A:A,D1070)+COUNTIF('Sep 2022'!A:A,D1070)+COUNTIF('Oct 2022'!A:A,D1070)+COUNTIF('Dec 2022'!A:A,D1070)</f>
        <v>1</v>
      </c>
      <c r="U1070" t="str">
        <f>VLOOKUP(Q1070,'Capital Lookup'!A:B,2,FALSE)</f>
        <v>No</v>
      </c>
      <c r="V1070" s="2">
        <f>IFERROR(VLOOKUP(LEFT(F1070,10),'Find Purchase Orders'!B:J,9,FALSE),"")</f>
        <v>44624</v>
      </c>
      <c r="W1070" s="25" t="s">
        <v>7261</v>
      </c>
    </row>
    <row r="1071" spans="1:23" hidden="1">
      <c r="A1071" s="25" t="s">
        <v>7261</v>
      </c>
      <c r="B1071" s="25" t="s">
        <v>8595</v>
      </c>
      <c r="C1071" s="25" t="s">
        <v>7264</v>
      </c>
      <c r="D1071" s="25" t="s">
        <v>1551</v>
      </c>
      <c r="E1071" s="25" t="s">
        <v>8596</v>
      </c>
      <c r="H1071" s="21">
        <v>7488.86</v>
      </c>
      <c r="I1071" s="25" t="s">
        <v>7257</v>
      </c>
      <c r="K1071" s="25" t="s">
        <v>7262</v>
      </c>
      <c r="L1071" s="25" t="s">
        <v>7259</v>
      </c>
      <c r="M1071" s="22">
        <v>0</v>
      </c>
      <c r="N1071" s="22">
        <v>0</v>
      </c>
      <c r="O1071" s="21">
        <v>0</v>
      </c>
      <c r="P1071" s="21">
        <v>356.61</v>
      </c>
      <c r="Q1071" s="25" t="s">
        <v>8599</v>
      </c>
      <c r="R1071" s="1" t="str">
        <f t="shared" si="17"/>
        <v>ST10059</v>
      </c>
      <c r="S1071" t="str">
        <f>VLOOKUP(R1071,Data!$C$2:$D$261,2,0)</f>
        <v>Parkwood Manor</v>
      </c>
      <c r="T1071">
        <f>COUNTIF('Feb 2022'!A:A,D1071)+COUNTIF('Mar 2022'!A:A,D1071)+COUNTIF('Apr 2022'!A:A,D1071)+COUNTIF('May 2022'!A:A,D1071)+COUNTIF('June 2022'!A:A,D1071)+COUNTIF('July 2022'!A:A,D1071)+COUNTIF('Aug 2022'!A:A,D1071)+COUNTIF('Sep 2022'!A:A,D1071)+COUNTIF('Oct 2022'!A:A,D1071)+COUNTIF('Dec 2022'!A:A,D1071)</f>
        <v>1</v>
      </c>
      <c r="U1071" t="str">
        <f>VLOOKUP(Q1071,'Capital Lookup'!A:B,2,FALSE)</f>
        <v>No</v>
      </c>
      <c r="V1071" s="2" t="str">
        <f>IFERROR(VLOOKUP(LEFT(F1071,10),'Find Purchase Orders'!B:J,9,FALSE),"")</f>
        <v/>
      </c>
      <c r="W1071" s="25" t="s">
        <v>7261</v>
      </c>
    </row>
    <row r="1072" spans="1:23" hidden="1">
      <c r="A1072" s="25" t="s">
        <v>7261</v>
      </c>
      <c r="B1072" s="25" t="s">
        <v>8595</v>
      </c>
      <c r="C1072" s="25" t="s">
        <v>7264</v>
      </c>
      <c r="D1072" s="25" t="s">
        <v>1551</v>
      </c>
      <c r="E1072" s="25" t="s">
        <v>8596</v>
      </c>
      <c r="H1072" s="21">
        <v>393.75</v>
      </c>
      <c r="I1072" s="25" t="s">
        <v>7257</v>
      </c>
      <c r="K1072" s="25" t="s">
        <v>7262</v>
      </c>
      <c r="L1072" s="25" t="s">
        <v>7259</v>
      </c>
      <c r="M1072" s="22">
        <v>0</v>
      </c>
      <c r="N1072" s="22">
        <v>0</v>
      </c>
      <c r="O1072" s="21">
        <v>0</v>
      </c>
      <c r="P1072" s="21">
        <v>18.75</v>
      </c>
      <c r="Q1072" s="25" t="s">
        <v>8599</v>
      </c>
      <c r="R1072" s="1" t="str">
        <f t="shared" si="17"/>
        <v>ST10059</v>
      </c>
      <c r="S1072" t="str">
        <f>VLOOKUP(R1072,Data!$C$2:$D$261,2,0)</f>
        <v>Parkwood Manor</v>
      </c>
      <c r="T1072">
        <f>COUNTIF('Feb 2022'!A:A,D1072)+COUNTIF('Mar 2022'!A:A,D1072)+COUNTIF('Apr 2022'!A:A,D1072)+COUNTIF('May 2022'!A:A,D1072)+COUNTIF('June 2022'!A:A,D1072)+COUNTIF('July 2022'!A:A,D1072)+COUNTIF('Aug 2022'!A:A,D1072)+COUNTIF('Sep 2022'!A:A,D1072)+COUNTIF('Oct 2022'!A:A,D1072)+COUNTIF('Dec 2022'!A:A,D1072)</f>
        <v>1</v>
      </c>
      <c r="U1072" t="str">
        <f>VLOOKUP(Q1072,'Capital Lookup'!A:B,2,FALSE)</f>
        <v>No</v>
      </c>
      <c r="V1072" s="2" t="str">
        <f>IFERROR(VLOOKUP(LEFT(F1072,10),'Find Purchase Orders'!B:J,9,FALSE),"")</f>
        <v/>
      </c>
      <c r="W1072" s="25" t="s">
        <v>7261</v>
      </c>
    </row>
    <row r="1073" spans="1:23" hidden="1">
      <c r="A1073" s="25" t="s">
        <v>7478</v>
      </c>
      <c r="B1073" s="25" t="s">
        <v>8884</v>
      </c>
      <c r="C1073" s="25" t="s">
        <v>8058</v>
      </c>
      <c r="D1073" s="25" t="s">
        <v>1402</v>
      </c>
      <c r="E1073" s="25" t="s">
        <v>8577</v>
      </c>
      <c r="F1073" s="25" t="s">
        <v>10306</v>
      </c>
      <c r="G1073" s="25" t="s">
        <v>10307</v>
      </c>
      <c r="H1073" s="21">
        <v>4228.57</v>
      </c>
      <c r="I1073" s="25" t="s">
        <v>7296</v>
      </c>
      <c r="J1073" s="25" t="s">
        <v>7288</v>
      </c>
      <c r="K1073" s="25" t="s">
        <v>7495</v>
      </c>
      <c r="L1073" s="25" t="s">
        <v>7740</v>
      </c>
      <c r="M1073" s="21">
        <v>4228.57</v>
      </c>
      <c r="N1073" s="21">
        <v>4228.57</v>
      </c>
      <c r="O1073" s="21">
        <v>0</v>
      </c>
      <c r="P1073" s="21">
        <v>4228.57</v>
      </c>
      <c r="Q1073" s="25" t="s">
        <v>10308</v>
      </c>
      <c r="R1073" s="1" t="str">
        <f t="shared" si="17"/>
        <v>ST10196</v>
      </c>
      <c r="S1073" t="str">
        <f>VLOOKUP(R1073,Data!$C$2:$D$261,2,0)</f>
        <v>Kildonan Personal Care Home</v>
      </c>
      <c r="T1073">
        <f>COUNTIF('Feb 2022'!A:A,D1073)+COUNTIF('Mar 2022'!A:A,D1073)+COUNTIF('Apr 2022'!A:A,D1073)+COUNTIF('May 2022'!A:A,D1073)+COUNTIF('June 2022'!A:A,D1073)+COUNTIF('July 2022'!A:A,D1073)+COUNTIF('Aug 2022'!A:A,D1073)+COUNTIF('Sep 2022'!A:A,D1073)+COUNTIF('Oct 2022'!A:A,D1073)+COUNTIF('Dec 2022'!A:A,D1073)</f>
        <v>1</v>
      </c>
      <c r="U1073" t="str">
        <f>VLOOKUP(Q1073,'Capital Lookup'!A:B,2,FALSE)</f>
        <v>No</v>
      </c>
      <c r="V1073" s="2">
        <f>IFERROR(VLOOKUP(LEFT(F1073,10),'Find Purchase Orders'!B:J,9,FALSE),"")</f>
        <v>44629</v>
      </c>
      <c r="W1073" s="25" t="s">
        <v>7261</v>
      </c>
    </row>
    <row r="1074" spans="1:23" hidden="1">
      <c r="A1074" s="25" t="s">
        <v>7261</v>
      </c>
      <c r="B1074" s="25" t="s">
        <v>8826</v>
      </c>
      <c r="C1074" s="25" t="s">
        <v>7282</v>
      </c>
      <c r="D1074" s="25" t="s">
        <v>1400</v>
      </c>
      <c r="E1074" s="25" t="s">
        <v>8577</v>
      </c>
      <c r="F1074" s="25" t="s">
        <v>10309</v>
      </c>
      <c r="G1074" s="25" t="s">
        <v>10310</v>
      </c>
      <c r="H1074" s="21">
        <v>5896.8</v>
      </c>
      <c r="I1074" s="25" t="s">
        <v>7296</v>
      </c>
      <c r="J1074" s="25" t="s">
        <v>7288</v>
      </c>
      <c r="K1074" s="25" t="s">
        <v>7510</v>
      </c>
      <c r="L1074" s="25" t="s">
        <v>8176</v>
      </c>
      <c r="M1074" s="21">
        <v>5896.8</v>
      </c>
      <c r="N1074" s="21">
        <v>5896.8</v>
      </c>
      <c r="O1074" s="21">
        <v>0</v>
      </c>
      <c r="P1074" s="21">
        <v>5896.8</v>
      </c>
      <c r="Q1074" s="25" t="s">
        <v>10311</v>
      </c>
      <c r="R1074" s="1" t="str">
        <f t="shared" si="17"/>
        <v>ST10077</v>
      </c>
      <c r="S1074" t="str">
        <f>VLOOKUP(R1074,Data!$C$2:$D$261,2,0)</f>
        <v>Portsmouth</v>
      </c>
      <c r="T1074">
        <f>COUNTIF('Feb 2022'!A:A,D1074)+COUNTIF('Mar 2022'!A:A,D1074)+COUNTIF('Apr 2022'!A:A,D1074)+COUNTIF('May 2022'!A:A,D1074)+COUNTIF('June 2022'!A:A,D1074)+COUNTIF('July 2022'!A:A,D1074)+COUNTIF('Aug 2022'!A:A,D1074)+COUNTIF('Sep 2022'!A:A,D1074)+COUNTIF('Oct 2022'!A:A,D1074)+COUNTIF('Dec 2022'!A:A,D1074)</f>
        <v>1</v>
      </c>
      <c r="U1074" t="str">
        <f>VLOOKUP(Q1074,'Capital Lookup'!A:B,2,FALSE)</f>
        <v>No</v>
      </c>
      <c r="V1074" s="2">
        <f>IFERROR(VLOOKUP(LEFT(F1074,10),'Find Purchase Orders'!B:J,9,FALSE),"")</f>
        <v>44628</v>
      </c>
      <c r="W1074" s="25" t="s">
        <v>7261</v>
      </c>
    </row>
    <row r="1075" spans="1:23" hidden="1">
      <c r="A1075" s="25" t="s">
        <v>8814</v>
      </c>
      <c r="B1075" s="25" t="s">
        <v>9205</v>
      </c>
      <c r="C1075" s="25" t="s">
        <v>8058</v>
      </c>
      <c r="D1075" s="25" t="s">
        <v>10312</v>
      </c>
      <c r="E1075" s="25" t="s">
        <v>8443</v>
      </c>
      <c r="F1075" s="25" t="s">
        <v>10313</v>
      </c>
      <c r="G1075" s="25" t="s">
        <v>10314</v>
      </c>
      <c r="H1075" s="21">
        <v>87970.05</v>
      </c>
      <c r="I1075" s="25" t="s">
        <v>7296</v>
      </c>
      <c r="J1075" s="25" t="s">
        <v>7983</v>
      </c>
      <c r="K1075" s="25" t="s">
        <v>7258</v>
      </c>
      <c r="L1075" s="25" t="s">
        <v>7625</v>
      </c>
      <c r="M1075" s="21">
        <v>87970.05</v>
      </c>
      <c r="N1075" s="21">
        <v>82215</v>
      </c>
      <c r="O1075" s="21">
        <v>5755.05</v>
      </c>
      <c r="P1075" s="21">
        <v>87970.05</v>
      </c>
      <c r="Q1075" s="25" t="s">
        <v>10315</v>
      </c>
      <c r="R1075" s="1" t="str">
        <f t="shared" si="17"/>
        <v>ST10206</v>
      </c>
      <c r="S1075" t="str">
        <f>VLOOKUP(R1075,Data!$C$2:$D$261,2,0)</f>
        <v>Holyrood Manor</v>
      </c>
      <c r="T1075">
        <f>COUNTIF('Feb 2022'!A:A,D1075)+COUNTIF('Mar 2022'!A:A,D1075)+COUNTIF('Apr 2022'!A:A,D1075)+COUNTIF('May 2022'!A:A,D1075)+COUNTIF('June 2022'!A:A,D1075)+COUNTIF('July 2022'!A:A,D1075)+COUNTIF('Aug 2022'!A:A,D1075)+COUNTIF('Sep 2022'!A:A,D1075)+COUNTIF('Oct 2022'!A:A,D1075)+COUNTIF('Dec 2022'!A:A,D1075)</f>
        <v>0</v>
      </c>
      <c r="U1075" t="str">
        <f>VLOOKUP(Q1075,'Capital Lookup'!A:B,2,FALSE)</f>
        <v>No</v>
      </c>
      <c r="V1075" s="2">
        <f>IFERROR(VLOOKUP(LEFT(F1075,10),'Find Purchase Orders'!B:J,9,FALSE),"")</f>
        <v>44625</v>
      </c>
      <c r="W1075" s="25" t="s">
        <v>7261</v>
      </c>
    </row>
    <row r="1076" spans="1:23" hidden="1">
      <c r="A1076" s="25" t="s">
        <v>7425</v>
      </c>
      <c r="B1076" s="25" t="s">
        <v>7931</v>
      </c>
      <c r="C1076" s="25" t="s">
        <v>7271</v>
      </c>
      <c r="D1076" s="25" t="s">
        <v>1399</v>
      </c>
      <c r="E1076" s="25" t="s">
        <v>8140</v>
      </c>
      <c r="F1076" s="25" t="s">
        <v>10316</v>
      </c>
      <c r="G1076" s="25" t="s">
        <v>10317</v>
      </c>
      <c r="H1076" s="21">
        <v>20249.599999999999</v>
      </c>
      <c r="I1076" s="25" t="s">
        <v>7296</v>
      </c>
      <c r="J1076" s="25" t="s">
        <v>7288</v>
      </c>
      <c r="K1076" s="25" t="s">
        <v>7778</v>
      </c>
      <c r="L1076" s="25" t="s">
        <v>8150</v>
      </c>
      <c r="M1076" s="21">
        <v>20249.599999999999</v>
      </c>
      <c r="N1076" s="21">
        <v>20249.599999999999</v>
      </c>
      <c r="O1076" s="21">
        <v>0</v>
      </c>
      <c r="P1076" s="21">
        <v>20249.599999999999</v>
      </c>
      <c r="Q1076" s="25" t="s">
        <v>10318</v>
      </c>
      <c r="R1076" s="1" t="str">
        <f t="shared" si="17"/>
        <v>ST10182</v>
      </c>
      <c r="S1076" t="str">
        <f>VLOOKUP(R1076,Data!$C$2:$D$261,2,0)</f>
        <v>Blenheim Community Village</v>
      </c>
      <c r="T1076">
        <f>COUNTIF('Feb 2022'!A:A,D1076)+COUNTIF('Mar 2022'!A:A,D1076)+COUNTIF('Apr 2022'!A:A,D1076)+COUNTIF('May 2022'!A:A,D1076)+COUNTIF('June 2022'!A:A,D1076)+COUNTIF('July 2022'!A:A,D1076)+COUNTIF('Aug 2022'!A:A,D1076)+COUNTIF('Sep 2022'!A:A,D1076)+COUNTIF('Oct 2022'!A:A,D1076)+COUNTIF('Dec 2022'!A:A,D1076)</f>
        <v>1</v>
      </c>
      <c r="U1076" t="str">
        <f>VLOOKUP(Q1076,'Capital Lookup'!A:B,2,FALSE)</f>
        <v>No</v>
      </c>
      <c r="V1076" s="2">
        <f>IFERROR(VLOOKUP(LEFT(F1076,10),'Find Purchase Orders'!B:J,9,FALSE),"")</f>
        <v>44631</v>
      </c>
      <c r="W1076" s="25" t="s">
        <v>7261</v>
      </c>
    </row>
    <row r="1077" spans="1:23" hidden="1">
      <c r="A1077" s="25" t="s">
        <v>7269</v>
      </c>
      <c r="B1077" s="25" t="s">
        <v>7828</v>
      </c>
      <c r="C1077" s="25" t="s">
        <v>7271</v>
      </c>
      <c r="D1077" s="25" t="s">
        <v>10319</v>
      </c>
      <c r="E1077" s="25" t="s">
        <v>8140</v>
      </c>
      <c r="H1077" s="21">
        <v>45374.54</v>
      </c>
      <c r="I1077" s="25" t="s">
        <v>7257</v>
      </c>
      <c r="K1077" s="25" t="s">
        <v>8155</v>
      </c>
      <c r="L1077" s="25" t="s">
        <v>10083</v>
      </c>
      <c r="M1077" s="22">
        <v>0</v>
      </c>
      <c r="N1077" s="22">
        <v>0</v>
      </c>
      <c r="O1077" s="21">
        <v>0</v>
      </c>
      <c r="P1077" s="21">
        <v>5220.08</v>
      </c>
      <c r="Q1077" s="25" t="s">
        <v>10084</v>
      </c>
      <c r="R1077" s="1" t="str">
        <f t="shared" si="17"/>
        <v>ST10185</v>
      </c>
      <c r="S1077" t="str">
        <f>VLOOKUP(R1077,Data!$C$2:$D$261,2,0)</f>
        <v>Summit Place</v>
      </c>
      <c r="T1077">
        <f>COUNTIF('Feb 2022'!A:A,D1077)+COUNTIF('Mar 2022'!A:A,D1077)+COUNTIF('Apr 2022'!A:A,D1077)+COUNTIF('May 2022'!A:A,D1077)+COUNTIF('June 2022'!A:A,D1077)+COUNTIF('July 2022'!A:A,D1077)+COUNTIF('Aug 2022'!A:A,D1077)+COUNTIF('Sep 2022'!A:A,D1077)+COUNTIF('Oct 2022'!A:A,D1077)+COUNTIF('Dec 2022'!A:A,D1077)</f>
        <v>0</v>
      </c>
      <c r="U1077" t="str">
        <f>VLOOKUP(Q1077,'Capital Lookup'!A:B,2,FALSE)</f>
        <v>No</v>
      </c>
      <c r="V1077" s="2" t="str">
        <f>IFERROR(VLOOKUP(LEFT(F1077,10),'Find Purchase Orders'!B:J,9,FALSE),"")</f>
        <v/>
      </c>
      <c r="W1077" s="25" t="s">
        <v>7261</v>
      </c>
    </row>
    <row r="1078" spans="1:23" hidden="1">
      <c r="A1078" s="25" t="s">
        <v>7478</v>
      </c>
      <c r="B1078" s="25" t="s">
        <v>8066</v>
      </c>
      <c r="C1078" s="25" t="s">
        <v>8058</v>
      </c>
      <c r="D1078" s="25" t="s">
        <v>1430</v>
      </c>
      <c r="E1078" s="25" t="s">
        <v>7273</v>
      </c>
      <c r="H1078" s="21">
        <v>2373</v>
      </c>
      <c r="I1078" s="25" t="s">
        <v>7257</v>
      </c>
      <c r="K1078" s="25" t="s">
        <v>8175</v>
      </c>
      <c r="L1078" s="25" t="s">
        <v>8846</v>
      </c>
      <c r="M1078" s="22">
        <v>0</v>
      </c>
      <c r="N1078" s="22">
        <v>0</v>
      </c>
      <c r="O1078" s="21">
        <v>0</v>
      </c>
      <c r="P1078" s="21">
        <v>0</v>
      </c>
      <c r="Q1078" s="25" t="s">
        <v>10320</v>
      </c>
      <c r="R1078" s="1" t="str">
        <f t="shared" si="17"/>
        <v>ST10199</v>
      </c>
      <c r="S1078" t="str">
        <f>VLOOKUP(R1078,Data!$C$2:$D$261,2,0)</f>
        <v>Mount Royal Care Centre</v>
      </c>
      <c r="T1078">
        <f>COUNTIF('Feb 2022'!A:A,D1078)+COUNTIF('Mar 2022'!A:A,D1078)+COUNTIF('Apr 2022'!A:A,D1078)+COUNTIF('May 2022'!A:A,D1078)+COUNTIF('June 2022'!A:A,D1078)+COUNTIF('July 2022'!A:A,D1078)+COUNTIF('Aug 2022'!A:A,D1078)+COUNTIF('Sep 2022'!A:A,D1078)+COUNTIF('Oct 2022'!A:A,D1078)+COUNTIF('Dec 2022'!A:A,D1078)</f>
        <v>1</v>
      </c>
      <c r="U1078" t="str">
        <f>VLOOKUP(Q1078,'Capital Lookup'!A:B,2,FALSE)</f>
        <v>No</v>
      </c>
      <c r="V1078" s="2" t="str">
        <f>IFERROR(VLOOKUP(LEFT(F1078,10),'Find Purchase Orders'!B:J,9,FALSE),"")</f>
        <v/>
      </c>
      <c r="W1078" s="25" t="s">
        <v>7261</v>
      </c>
    </row>
    <row r="1079" spans="1:23" hidden="1">
      <c r="A1079" s="25" t="s">
        <v>7261</v>
      </c>
      <c r="B1079" s="25" t="s">
        <v>9405</v>
      </c>
      <c r="C1079" s="25" t="s">
        <v>7282</v>
      </c>
      <c r="D1079" s="25" t="s">
        <v>1552</v>
      </c>
      <c r="E1079" s="25" t="s">
        <v>9406</v>
      </c>
      <c r="F1079" s="25" t="s">
        <v>10321</v>
      </c>
      <c r="G1079" s="25" t="s">
        <v>10322</v>
      </c>
      <c r="H1079" s="21">
        <v>1222.74</v>
      </c>
      <c r="I1079" s="25" t="s">
        <v>7296</v>
      </c>
      <c r="J1079" s="25" t="s">
        <v>7288</v>
      </c>
      <c r="K1079" s="25" t="s">
        <v>7289</v>
      </c>
      <c r="L1079" s="25" t="s">
        <v>7259</v>
      </c>
      <c r="M1079" s="21">
        <v>1222.74</v>
      </c>
      <c r="N1079" s="21">
        <v>1222.74</v>
      </c>
      <c r="O1079" s="21">
        <v>0</v>
      </c>
      <c r="P1079" s="21">
        <v>1222.74</v>
      </c>
      <c r="Q1079" s="25" t="s">
        <v>9409</v>
      </c>
      <c r="R1079" s="1" t="str">
        <f t="shared" si="17"/>
        <v>ST10035</v>
      </c>
      <c r="S1079" t="str">
        <f>VLOOKUP(R1079,Data!$C$2:$D$261,2,0)</f>
        <v>The Westwood</v>
      </c>
      <c r="T1079">
        <f>COUNTIF('Feb 2022'!A:A,D1079)+COUNTIF('Mar 2022'!A:A,D1079)+COUNTIF('Apr 2022'!A:A,D1079)+COUNTIF('May 2022'!A:A,D1079)+COUNTIF('June 2022'!A:A,D1079)+COUNTIF('July 2022'!A:A,D1079)+COUNTIF('Aug 2022'!A:A,D1079)+COUNTIF('Sep 2022'!A:A,D1079)+COUNTIF('Oct 2022'!A:A,D1079)+COUNTIF('Dec 2022'!A:A,D1079)</f>
        <v>1</v>
      </c>
      <c r="U1079" t="str">
        <f>VLOOKUP(Q1079,'Capital Lookup'!A:B,2,FALSE)</f>
        <v>No</v>
      </c>
      <c r="V1079" s="2">
        <f>IFERROR(VLOOKUP(LEFT(F1079,10),'Find Purchase Orders'!B:J,9,FALSE),"")</f>
        <v>44623</v>
      </c>
      <c r="W1079" s="25" t="s">
        <v>7261</v>
      </c>
    </row>
    <row r="1080" spans="1:23" hidden="1">
      <c r="A1080" s="25" t="s">
        <v>7261</v>
      </c>
      <c r="B1080" s="25" t="s">
        <v>8387</v>
      </c>
      <c r="C1080" s="25" t="s">
        <v>7264</v>
      </c>
      <c r="D1080" s="25" t="s">
        <v>1646</v>
      </c>
      <c r="E1080" s="25" t="s">
        <v>7273</v>
      </c>
      <c r="F1080" s="25" t="s">
        <v>10323</v>
      </c>
      <c r="G1080" s="25" t="s">
        <v>10324</v>
      </c>
      <c r="H1080" s="21">
        <v>73412.850000000006</v>
      </c>
      <c r="I1080" s="25" t="s">
        <v>7296</v>
      </c>
      <c r="J1080" s="25" t="s">
        <v>7288</v>
      </c>
      <c r="K1080" s="25" t="s">
        <v>8480</v>
      </c>
      <c r="L1080" s="25" t="s">
        <v>10325</v>
      </c>
      <c r="M1080" s="21">
        <v>73412.850000000006</v>
      </c>
      <c r="N1080" s="22">
        <v>0</v>
      </c>
      <c r="O1080" s="21">
        <v>73412.850000000006</v>
      </c>
      <c r="P1080" s="21">
        <v>73412.850000000006</v>
      </c>
      <c r="Q1080" s="25" t="s">
        <v>10326</v>
      </c>
      <c r="R1080" s="1" t="str">
        <f t="shared" si="17"/>
        <v>ST10071</v>
      </c>
      <c r="S1080" t="str">
        <f>VLOOKUP(R1080,Data!$C$2:$D$261,2,0)</f>
        <v>Riverbend</v>
      </c>
      <c r="T1080">
        <f>COUNTIF('Feb 2022'!A:A,D1080)+COUNTIF('Mar 2022'!A:A,D1080)+COUNTIF('Apr 2022'!A:A,D1080)+COUNTIF('May 2022'!A:A,D1080)+COUNTIF('June 2022'!A:A,D1080)+COUNTIF('July 2022'!A:A,D1080)+COUNTIF('Aug 2022'!A:A,D1080)+COUNTIF('Sep 2022'!A:A,D1080)+COUNTIF('Oct 2022'!A:A,D1080)+COUNTIF('Dec 2022'!A:A,D1080)</f>
        <v>1</v>
      </c>
      <c r="U1080" t="str">
        <f>VLOOKUP(Q1080,'Capital Lookup'!A:B,2,FALSE)</f>
        <v>No</v>
      </c>
      <c r="V1080" s="2">
        <f>IFERROR(VLOOKUP(LEFT(F1080,10),'Find Purchase Orders'!B:J,9,FALSE),"")</f>
        <v>44634</v>
      </c>
      <c r="W1080" s="25" t="s">
        <v>7261</v>
      </c>
    </row>
    <row r="1081" spans="1:23" hidden="1">
      <c r="A1081" s="25" t="s">
        <v>10327</v>
      </c>
      <c r="B1081" s="25" t="s">
        <v>9405</v>
      </c>
      <c r="C1081" s="25" t="s">
        <v>7282</v>
      </c>
      <c r="D1081" s="25" t="s">
        <v>10328</v>
      </c>
      <c r="E1081" s="25" t="s">
        <v>9406</v>
      </c>
      <c r="H1081" s="21">
        <v>13815.65</v>
      </c>
      <c r="I1081" s="25" t="s">
        <v>7257</v>
      </c>
      <c r="K1081" s="25" t="s">
        <v>7262</v>
      </c>
      <c r="L1081" s="25" t="s">
        <v>8138</v>
      </c>
      <c r="M1081" s="22">
        <v>0</v>
      </c>
      <c r="N1081" s="22">
        <v>0</v>
      </c>
      <c r="O1081" s="21">
        <v>0</v>
      </c>
      <c r="P1081" s="21">
        <v>1589.41</v>
      </c>
      <c r="Q1081" s="25"/>
      <c r="R1081" s="1" t="str">
        <f t="shared" si="17"/>
        <v>ST10035</v>
      </c>
      <c r="S1081" t="str">
        <f>VLOOKUP(R1081,Data!$C$2:$D$261,2,0)</f>
        <v>The Westwood</v>
      </c>
      <c r="T1081">
        <f>COUNTIF('Feb 2022'!A:A,D1081)+COUNTIF('Mar 2022'!A:A,D1081)+COUNTIF('Apr 2022'!A:A,D1081)+COUNTIF('May 2022'!A:A,D1081)+COUNTIF('June 2022'!A:A,D1081)+COUNTIF('July 2022'!A:A,D1081)+COUNTIF('Aug 2022'!A:A,D1081)+COUNTIF('Sep 2022'!A:A,D1081)+COUNTIF('Oct 2022'!A:A,D1081)+COUNTIF('Dec 2022'!A:A,D1081)</f>
        <v>0</v>
      </c>
      <c r="U1081" t="e">
        <f>VLOOKUP(Q1081,'Capital Lookup'!A:B,2,FALSE)</f>
        <v>#N/A</v>
      </c>
      <c r="V1081" s="2" t="str">
        <f>IFERROR(VLOOKUP(LEFT(F1081,10),'Find Purchase Orders'!B:J,9,FALSE),"")</f>
        <v/>
      </c>
      <c r="W1081" s="25" t="s">
        <v>7261</v>
      </c>
    </row>
    <row r="1082" spans="1:23" hidden="1">
      <c r="A1082" s="25" t="s">
        <v>7261</v>
      </c>
      <c r="B1082" s="25" t="s">
        <v>8259</v>
      </c>
      <c r="C1082" s="25" t="s">
        <v>8260</v>
      </c>
      <c r="D1082" s="25" t="s">
        <v>1440</v>
      </c>
      <c r="E1082" s="25" t="s">
        <v>10329</v>
      </c>
      <c r="F1082" s="25" t="s">
        <v>10330</v>
      </c>
      <c r="G1082" s="25" t="s">
        <v>10331</v>
      </c>
      <c r="H1082" s="21">
        <v>573.49</v>
      </c>
      <c r="I1082" s="25" t="s">
        <v>7296</v>
      </c>
      <c r="J1082" s="25" t="s">
        <v>7288</v>
      </c>
      <c r="K1082" s="25" t="s">
        <v>9371</v>
      </c>
      <c r="L1082" s="25" t="s">
        <v>10332</v>
      </c>
      <c r="M1082" s="21">
        <v>573.49</v>
      </c>
      <c r="N1082" s="21">
        <v>573.49</v>
      </c>
      <c r="O1082" s="21">
        <v>0</v>
      </c>
      <c r="P1082" s="21">
        <v>573.49</v>
      </c>
      <c r="Q1082" s="25" t="s">
        <v>10333</v>
      </c>
      <c r="R1082" s="1" t="str">
        <f t="shared" si="17"/>
        <v>ST10260</v>
      </c>
      <c r="S1082" t="str">
        <f>VLOOKUP(R1082,Data!$C$2:$D$261,2,0)</f>
        <v>Support Office</v>
      </c>
      <c r="T1082">
        <f>COUNTIF('Feb 2022'!A:A,D1082)+COUNTIF('Mar 2022'!A:A,D1082)+COUNTIF('Apr 2022'!A:A,D1082)+COUNTIF('May 2022'!A:A,D1082)+COUNTIF('June 2022'!A:A,D1082)+COUNTIF('July 2022'!A:A,D1082)+COUNTIF('Aug 2022'!A:A,D1082)+COUNTIF('Sep 2022'!A:A,D1082)+COUNTIF('Oct 2022'!A:A,D1082)+COUNTIF('Dec 2022'!A:A,D1082)</f>
        <v>1</v>
      </c>
      <c r="U1082" t="str">
        <f>VLOOKUP(Q1082,'Capital Lookup'!A:B,2,FALSE)</f>
        <v>Yes</v>
      </c>
      <c r="V1082" s="2">
        <f>IFERROR(VLOOKUP(LEFT(F1082,10),'Find Purchase Orders'!B:J,9,FALSE),"")</f>
        <v>44630</v>
      </c>
      <c r="W1082" s="25" t="s">
        <v>7261</v>
      </c>
    </row>
    <row r="1083" spans="1:23" hidden="1">
      <c r="A1083" s="25" t="s">
        <v>7478</v>
      </c>
      <c r="B1083" s="25" t="s">
        <v>10288</v>
      </c>
      <c r="C1083" s="25" t="s">
        <v>9032</v>
      </c>
      <c r="D1083" s="25" t="s">
        <v>1397</v>
      </c>
      <c r="E1083" s="25" t="s">
        <v>8443</v>
      </c>
      <c r="F1083" s="25" t="s">
        <v>10334</v>
      </c>
      <c r="G1083" s="25" t="s">
        <v>10335</v>
      </c>
      <c r="H1083" s="21">
        <v>32116.16</v>
      </c>
      <c r="I1083" s="25" t="s">
        <v>7287</v>
      </c>
      <c r="J1083" s="25" t="s">
        <v>7288</v>
      </c>
      <c r="K1083" s="25" t="s">
        <v>7510</v>
      </c>
      <c r="L1083" s="25" t="s">
        <v>8385</v>
      </c>
      <c r="M1083" s="21">
        <v>32116.16</v>
      </c>
      <c r="N1083" s="22">
        <v>0</v>
      </c>
      <c r="O1083" s="21">
        <v>32116.16</v>
      </c>
      <c r="P1083" s="21">
        <v>1529.34</v>
      </c>
      <c r="Q1083" s="25" t="s">
        <v>10336</v>
      </c>
      <c r="R1083" s="1" t="str">
        <f t="shared" si="17"/>
        <v>ST10210</v>
      </c>
      <c r="S1083" t="str">
        <f>VLOOKUP(R1083,Data!$C$2:$D$261,2,0)</f>
        <v>Sandringham Care Centre</v>
      </c>
      <c r="T1083">
        <f>COUNTIF('Feb 2022'!A:A,D1083)+COUNTIF('Mar 2022'!A:A,D1083)+COUNTIF('Apr 2022'!A:A,D1083)+COUNTIF('May 2022'!A:A,D1083)+COUNTIF('June 2022'!A:A,D1083)+COUNTIF('July 2022'!A:A,D1083)+COUNTIF('Aug 2022'!A:A,D1083)+COUNTIF('Sep 2022'!A:A,D1083)+COUNTIF('Oct 2022'!A:A,D1083)+COUNTIF('Dec 2022'!A:A,D1083)</f>
        <v>1</v>
      </c>
      <c r="U1083" t="str">
        <f>VLOOKUP(Q1083,'Capital Lookup'!A:B,2,FALSE)</f>
        <v>No</v>
      </c>
      <c r="V1083" s="2">
        <f>IFERROR(VLOOKUP(LEFT(F1083,10),'Find Purchase Orders'!B:J,9,FALSE),"")</f>
        <v>44631</v>
      </c>
      <c r="W1083" s="25" t="s">
        <v>7261</v>
      </c>
    </row>
    <row r="1084" spans="1:23" hidden="1">
      <c r="A1084" s="25" t="s">
        <v>7261</v>
      </c>
      <c r="B1084" s="25" t="s">
        <v>9405</v>
      </c>
      <c r="C1084" s="25" t="s">
        <v>7282</v>
      </c>
      <c r="D1084" s="25" t="s">
        <v>1553</v>
      </c>
      <c r="E1084" s="25" t="s">
        <v>9406</v>
      </c>
      <c r="F1084" s="25" t="s">
        <v>10337</v>
      </c>
      <c r="G1084" s="25" t="s">
        <v>10338</v>
      </c>
      <c r="H1084" s="21">
        <v>13815.65</v>
      </c>
      <c r="I1084" s="25" t="s">
        <v>7296</v>
      </c>
      <c r="J1084" s="25" t="s">
        <v>7288</v>
      </c>
      <c r="K1084" s="25" t="s">
        <v>7262</v>
      </c>
      <c r="L1084" s="25" t="s">
        <v>7259</v>
      </c>
      <c r="M1084" s="21">
        <v>13815.65</v>
      </c>
      <c r="N1084" s="21">
        <v>24838.959999999999</v>
      </c>
      <c r="O1084" s="21">
        <v>-11023.31</v>
      </c>
      <c r="P1084" s="21">
        <v>13815.65</v>
      </c>
      <c r="Q1084" s="25" t="s">
        <v>9409</v>
      </c>
      <c r="R1084" s="1" t="str">
        <f t="shared" si="17"/>
        <v>ST10035</v>
      </c>
      <c r="S1084" t="str">
        <f>VLOOKUP(R1084,Data!$C$2:$D$261,2,0)</f>
        <v>The Westwood</v>
      </c>
      <c r="T1084">
        <f>COUNTIF('Feb 2022'!A:A,D1084)+COUNTIF('Mar 2022'!A:A,D1084)+COUNTIF('Apr 2022'!A:A,D1084)+COUNTIF('May 2022'!A:A,D1084)+COUNTIF('June 2022'!A:A,D1084)+COUNTIF('July 2022'!A:A,D1084)+COUNTIF('Aug 2022'!A:A,D1084)+COUNTIF('Sep 2022'!A:A,D1084)+COUNTIF('Oct 2022'!A:A,D1084)+COUNTIF('Dec 2022'!A:A,D1084)</f>
        <v>1</v>
      </c>
      <c r="U1084" t="str">
        <f>VLOOKUP(Q1084,'Capital Lookup'!A:B,2,FALSE)</f>
        <v>No</v>
      </c>
      <c r="V1084" s="2">
        <f>IFERROR(VLOOKUP(LEFT(F1084,10),'Find Purchase Orders'!B:J,9,FALSE),"")</f>
        <v>44624</v>
      </c>
      <c r="W1084" s="25" t="s">
        <v>7261</v>
      </c>
    </row>
    <row r="1085" spans="1:23" hidden="1">
      <c r="A1085" s="25" t="s">
        <v>7478</v>
      </c>
      <c r="B1085" s="25" t="s">
        <v>8818</v>
      </c>
      <c r="C1085" s="25" t="s">
        <v>7587</v>
      </c>
      <c r="D1085" s="25" t="s">
        <v>10339</v>
      </c>
      <c r="E1085" s="25" t="s">
        <v>8140</v>
      </c>
      <c r="H1085" s="21">
        <v>257836.38</v>
      </c>
      <c r="I1085" s="25" t="s">
        <v>7257</v>
      </c>
      <c r="K1085" s="25" t="s">
        <v>7510</v>
      </c>
      <c r="L1085" s="25" t="s">
        <v>8385</v>
      </c>
      <c r="M1085" s="22">
        <v>0</v>
      </c>
      <c r="N1085" s="22">
        <v>0</v>
      </c>
      <c r="O1085" s="21">
        <v>0</v>
      </c>
      <c r="P1085" s="21">
        <v>29662.59</v>
      </c>
      <c r="Q1085" s="25" t="s">
        <v>10340</v>
      </c>
      <c r="R1085" s="1" t="str">
        <f t="shared" si="17"/>
        <v>ST10142</v>
      </c>
      <c r="S1085" t="str">
        <f>VLOOKUP(R1085,Data!$C$2:$D$261,2,0)</f>
        <v>Burloak</v>
      </c>
      <c r="T1085">
        <f>COUNTIF('Feb 2022'!A:A,D1085)+COUNTIF('Mar 2022'!A:A,D1085)+COUNTIF('Apr 2022'!A:A,D1085)+COUNTIF('May 2022'!A:A,D1085)+COUNTIF('June 2022'!A:A,D1085)+COUNTIF('July 2022'!A:A,D1085)+COUNTIF('Aug 2022'!A:A,D1085)+COUNTIF('Sep 2022'!A:A,D1085)+COUNTIF('Oct 2022'!A:A,D1085)+COUNTIF('Dec 2022'!A:A,D1085)</f>
        <v>0</v>
      </c>
      <c r="U1085" t="str">
        <f>VLOOKUP(Q1085,'Capital Lookup'!A:B,2,FALSE)</f>
        <v>No</v>
      </c>
      <c r="V1085" s="2" t="str">
        <f>IFERROR(VLOOKUP(LEFT(F1085,10),'Find Purchase Orders'!B:J,9,FALSE),"")</f>
        <v/>
      </c>
      <c r="W1085" s="25" t="s">
        <v>7261</v>
      </c>
    </row>
    <row r="1086" spans="1:23" hidden="1">
      <c r="A1086" s="25" t="s">
        <v>8814</v>
      </c>
      <c r="B1086" s="25" t="s">
        <v>9205</v>
      </c>
      <c r="C1086" s="25" t="s">
        <v>8058</v>
      </c>
      <c r="D1086" s="25" t="s">
        <v>1434</v>
      </c>
      <c r="E1086" s="25" t="s">
        <v>8443</v>
      </c>
      <c r="F1086" s="25" t="s">
        <v>10341</v>
      </c>
      <c r="G1086" s="25" t="s">
        <v>10342</v>
      </c>
      <c r="H1086" s="21">
        <v>42812</v>
      </c>
      <c r="I1086" s="25" t="s">
        <v>7296</v>
      </c>
      <c r="J1086" s="25" t="s">
        <v>7288</v>
      </c>
      <c r="K1086" s="25" t="s">
        <v>8060</v>
      </c>
      <c r="L1086" s="25" t="s">
        <v>7635</v>
      </c>
      <c r="M1086" s="21">
        <v>42812</v>
      </c>
      <c r="N1086" s="21">
        <v>42812</v>
      </c>
      <c r="O1086" s="21">
        <v>0</v>
      </c>
      <c r="P1086" s="21">
        <v>42812</v>
      </c>
      <c r="Q1086" s="25" t="s">
        <v>10343</v>
      </c>
      <c r="R1086" s="1" t="str">
        <f t="shared" si="17"/>
        <v>ST10206</v>
      </c>
      <c r="S1086" t="str">
        <f>VLOOKUP(R1086,Data!$C$2:$D$261,2,0)</f>
        <v>Holyrood Manor</v>
      </c>
      <c r="T1086">
        <f>COUNTIF('Feb 2022'!A:A,D1086)+COUNTIF('Mar 2022'!A:A,D1086)+COUNTIF('Apr 2022'!A:A,D1086)+COUNTIF('May 2022'!A:A,D1086)+COUNTIF('June 2022'!A:A,D1086)+COUNTIF('July 2022'!A:A,D1086)+COUNTIF('Aug 2022'!A:A,D1086)+COUNTIF('Sep 2022'!A:A,D1086)+COUNTIF('Oct 2022'!A:A,D1086)+COUNTIF('Dec 2022'!A:A,D1086)</f>
        <v>1</v>
      </c>
      <c r="U1086" t="str">
        <f>VLOOKUP(Q1086,'Capital Lookup'!A:B,2,FALSE)</f>
        <v>No</v>
      </c>
      <c r="V1086" s="2">
        <f>IFERROR(VLOOKUP(LEFT(F1086,10),'Find Purchase Orders'!B:J,9,FALSE),"")</f>
        <v>44631</v>
      </c>
      <c r="W1086" s="25" t="s">
        <v>7261</v>
      </c>
    </row>
    <row r="1087" spans="1:23" hidden="1">
      <c r="A1087" s="25" t="s">
        <v>8814</v>
      </c>
      <c r="B1087" s="25" t="s">
        <v>9205</v>
      </c>
      <c r="C1087" s="25" t="s">
        <v>8058</v>
      </c>
      <c r="D1087" s="25" t="s">
        <v>1434</v>
      </c>
      <c r="E1087" s="25" t="s">
        <v>8443</v>
      </c>
      <c r="F1087" s="25" t="s">
        <v>10344</v>
      </c>
      <c r="G1087" s="25" t="s">
        <v>10342</v>
      </c>
      <c r="H1087" s="21">
        <v>3016.06</v>
      </c>
      <c r="I1087" s="25" t="s">
        <v>7296</v>
      </c>
      <c r="J1087" s="25" t="s">
        <v>7983</v>
      </c>
      <c r="K1087" s="25" t="s">
        <v>8060</v>
      </c>
      <c r="L1087" s="25" t="s">
        <v>7635</v>
      </c>
      <c r="M1087" s="21">
        <v>3016.06</v>
      </c>
      <c r="N1087" s="22">
        <v>0</v>
      </c>
      <c r="O1087" s="21">
        <v>3016.06</v>
      </c>
      <c r="P1087" s="21">
        <v>3016.06</v>
      </c>
      <c r="Q1087" s="25" t="s">
        <v>10343</v>
      </c>
      <c r="R1087" s="1" t="str">
        <f t="shared" si="17"/>
        <v>ST10206</v>
      </c>
      <c r="S1087" t="str">
        <f>VLOOKUP(R1087,Data!$C$2:$D$261,2,0)</f>
        <v>Holyrood Manor</v>
      </c>
      <c r="T1087">
        <f>COUNTIF('Feb 2022'!A:A,D1087)+COUNTIF('Mar 2022'!A:A,D1087)+COUNTIF('Apr 2022'!A:A,D1087)+COUNTIF('May 2022'!A:A,D1087)+COUNTIF('June 2022'!A:A,D1087)+COUNTIF('July 2022'!A:A,D1087)+COUNTIF('Aug 2022'!A:A,D1087)+COUNTIF('Sep 2022'!A:A,D1087)+COUNTIF('Oct 2022'!A:A,D1087)+COUNTIF('Dec 2022'!A:A,D1087)</f>
        <v>1</v>
      </c>
      <c r="U1087" t="str">
        <f>VLOOKUP(Q1087,'Capital Lookup'!A:B,2,FALSE)</f>
        <v>No</v>
      </c>
      <c r="V1087" s="2">
        <f>IFERROR(VLOOKUP(LEFT(F1087,10),'Find Purchase Orders'!B:J,9,FALSE),"")</f>
        <v>44631</v>
      </c>
      <c r="W1087" s="25" t="s">
        <v>7261</v>
      </c>
    </row>
    <row r="1088" spans="1:23" hidden="1">
      <c r="A1088" s="25" t="s">
        <v>7261</v>
      </c>
      <c r="B1088" s="25" t="s">
        <v>7314</v>
      </c>
      <c r="C1088" s="25" t="s">
        <v>7264</v>
      </c>
      <c r="D1088" s="25" t="s">
        <v>10345</v>
      </c>
      <c r="E1088" s="25" t="s">
        <v>10140</v>
      </c>
      <c r="H1088" s="21">
        <v>6819.75</v>
      </c>
      <c r="I1088" s="25" t="s">
        <v>7257</v>
      </c>
      <c r="K1088" s="25" t="s">
        <v>7262</v>
      </c>
      <c r="L1088" s="25" t="s">
        <v>8138</v>
      </c>
      <c r="M1088" s="22">
        <v>0</v>
      </c>
      <c r="N1088" s="22">
        <v>0</v>
      </c>
      <c r="O1088" s="21">
        <v>0</v>
      </c>
      <c r="P1088" s="21">
        <v>324.75</v>
      </c>
      <c r="Q1088" s="25"/>
      <c r="R1088" s="1" t="str">
        <f t="shared" si="17"/>
        <v>ST10062</v>
      </c>
      <c r="S1088" t="str">
        <f>VLOOKUP(R1088,Data!$C$2:$D$261,2,0)</f>
        <v>Fleetwood Villa</v>
      </c>
      <c r="T1088">
        <f>COUNTIF('Feb 2022'!A:A,D1088)+COUNTIF('Mar 2022'!A:A,D1088)+COUNTIF('Apr 2022'!A:A,D1088)+COUNTIF('May 2022'!A:A,D1088)+COUNTIF('June 2022'!A:A,D1088)+COUNTIF('July 2022'!A:A,D1088)+COUNTIF('Aug 2022'!A:A,D1088)+COUNTIF('Sep 2022'!A:A,D1088)+COUNTIF('Oct 2022'!A:A,D1088)+COUNTIF('Dec 2022'!A:A,D1088)</f>
        <v>0</v>
      </c>
      <c r="U1088" t="e">
        <f>VLOOKUP(Q1088,'Capital Lookup'!A:B,2,FALSE)</f>
        <v>#N/A</v>
      </c>
      <c r="V1088" s="2" t="str">
        <f>IFERROR(VLOOKUP(LEFT(F1088,10),'Find Purchase Orders'!B:J,9,FALSE),"")</f>
        <v/>
      </c>
      <c r="W1088" s="25" t="s">
        <v>7261</v>
      </c>
    </row>
    <row r="1089" spans="1:23" hidden="1">
      <c r="A1089" s="25" t="s">
        <v>7261</v>
      </c>
      <c r="B1089" s="25" t="s">
        <v>7314</v>
      </c>
      <c r="C1089" s="25" t="s">
        <v>7264</v>
      </c>
      <c r="D1089" s="25" t="s">
        <v>1647</v>
      </c>
      <c r="E1089" s="25" t="s">
        <v>10140</v>
      </c>
      <c r="F1089" s="25" t="s">
        <v>10346</v>
      </c>
      <c r="G1089" s="25" t="s">
        <v>10347</v>
      </c>
      <c r="H1089" s="21">
        <v>10634.24</v>
      </c>
      <c r="I1089" s="25" t="s">
        <v>7296</v>
      </c>
      <c r="J1089" s="25" t="s">
        <v>7288</v>
      </c>
      <c r="K1089" s="25" t="s">
        <v>7262</v>
      </c>
      <c r="L1089" s="25" t="s">
        <v>7259</v>
      </c>
      <c r="M1089" s="21">
        <v>10634.24</v>
      </c>
      <c r="N1089" s="21">
        <v>10634.24</v>
      </c>
      <c r="O1089" s="21">
        <v>0</v>
      </c>
      <c r="P1089" s="21">
        <v>10634.24</v>
      </c>
      <c r="Q1089" s="25" t="s">
        <v>7319</v>
      </c>
      <c r="R1089" s="1" t="str">
        <f t="shared" si="17"/>
        <v>ST10062</v>
      </c>
      <c r="S1089" t="str">
        <f>VLOOKUP(R1089,Data!$C$2:$D$261,2,0)</f>
        <v>Fleetwood Villa</v>
      </c>
      <c r="T1089">
        <f>COUNTIF('Feb 2022'!A:A,D1089)+COUNTIF('Mar 2022'!A:A,D1089)+COUNTIF('Apr 2022'!A:A,D1089)+COUNTIF('May 2022'!A:A,D1089)+COUNTIF('June 2022'!A:A,D1089)+COUNTIF('July 2022'!A:A,D1089)+COUNTIF('Aug 2022'!A:A,D1089)+COUNTIF('Sep 2022'!A:A,D1089)+COUNTIF('Oct 2022'!A:A,D1089)+COUNTIF('Dec 2022'!A:A,D1089)</f>
        <v>1</v>
      </c>
      <c r="U1089" t="str">
        <f>VLOOKUP(Q1089,'Capital Lookup'!A:B,2,FALSE)</f>
        <v>No</v>
      </c>
      <c r="V1089" s="2">
        <f>IFERROR(VLOOKUP(LEFT(F1089,10),'Find Purchase Orders'!B:J,9,FALSE),"")</f>
        <v>44635</v>
      </c>
      <c r="W1089" s="25" t="s">
        <v>7261</v>
      </c>
    </row>
    <row r="1090" spans="1:23" hidden="1">
      <c r="A1090" s="25" t="s">
        <v>10348</v>
      </c>
      <c r="B1090" s="25" t="s">
        <v>7253</v>
      </c>
      <c r="C1090" s="25" t="s">
        <v>7254</v>
      </c>
      <c r="D1090" s="25" t="s">
        <v>1484</v>
      </c>
      <c r="E1090" s="25" t="s">
        <v>8577</v>
      </c>
      <c r="F1090" s="25" t="s">
        <v>10349</v>
      </c>
      <c r="G1090" s="25" t="s">
        <v>10350</v>
      </c>
      <c r="H1090" s="21">
        <v>3268.95</v>
      </c>
      <c r="I1090" s="25" t="s">
        <v>7287</v>
      </c>
      <c r="J1090" s="25" t="s">
        <v>7288</v>
      </c>
      <c r="K1090" s="25" t="s">
        <v>7778</v>
      </c>
      <c r="L1090" s="25" t="s">
        <v>9498</v>
      </c>
      <c r="M1090" s="21">
        <v>3268.95</v>
      </c>
      <c r="N1090" s="22">
        <v>0</v>
      </c>
      <c r="O1090" s="21">
        <v>3268.95</v>
      </c>
      <c r="P1090" s="21">
        <v>323.95</v>
      </c>
      <c r="Q1090" s="25" t="s">
        <v>10245</v>
      </c>
      <c r="R1090" s="1" t="str">
        <f t="shared" si="17"/>
        <v>ST10086</v>
      </c>
      <c r="S1090" t="str">
        <f>VLOOKUP(R1090,Data!$C$2:$D$261,2,0)</f>
        <v>Renaissance</v>
      </c>
      <c r="T1090">
        <f>COUNTIF('Feb 2022'!A:A,D1090)+COUNTIF('Mar 2022'!A:A,D1090)+COUNTIF('Apr 2022'!A:A,D1090)+COUNTIF('May 2022'!A:A,D1090)+COUNTIF('June 2022'!A:A,D1090)+COUNTIF('July 2022'!A:A,D1090)+COUNTIF('Aug 2022'!A:A,D1090)+COUNTIF('Sep 2022'!A:A,D1090)+COUNTIF('Oct 2022'!A:A,D1090)+COUNTIF('Dec 2022'!A:A,D1090)</f>
        <v>1</v>
      </c>
      <c r="U1090" t="str">
        <f>VLOOKUP(Q1090,'Capital Lookup'!A:B,2,FALSE)</f>
        <v>No</v>
      </c>
      <c r="V1090" s="2">
        <f>IFERROR(VLOOKUP(LEFT(F1090,10),'Find Purchase Orders'!B:J,9,FALSE),"")</f>
        <v>44637</v>
      </c>
      <c r="W1090" s="25" t="s">
        <v>7261</v>
      </c>
    </row>
    <row r="1091" spans="1:23" hidden="1">
      <c r="A1091" s="25" t="s">
        <v>7478</v>
      </c>
      <c r="B1091" s="25" t="s">
        <v>8088</v>
      </c>
      <c r="C1091" s="25" t="s">
        <v>8058</v>
      </c>
      <c r="D1091" s="25" t="s">
        <v>1451</v>
      </c>
      <c r="E1091" s="25" t="s">
        <v>8443</v>
      </c>
      <c r="F1091" s="25" t="s">
        <v>10351</v>
      </c>
      <c r="G1091" s="25" t="s">
        <v>10352</v>
      </c>
      <c r="H1091" s="21">
        <v>60934.720000000001</v>
      </c>
      <c r="I1091" s="25" t="s">
        <v>7287</v>
      </c>
      <c r="J1091" s="25" t="s">
        <v>7288</v>
      </c>
      <c r="K1091" s="25" t="s">
        <v>7646</v>
      </c>
      <c r="L1091" s="25" t="s">
        <v>8697</v>
      </c>
      <c r="M1091" s="21">
        <v>60934.720000000001</v>
      </c>
      <c r="N1091" s="22">
        <v>0</v>
      </c>
      <c r="O1091" s="21">
        <v>60934.720000000001</v>
      </c>
      <c r="P1091" s="21">
        <v>6528.72</v>
      </c>
      <c r="Q1091" s="25" t="s">
        <v>10353</v>
      </c>
      <c r="R1091" s="1" t="str">
        <f t="shared" si="17"/>
        <v>ST10207</v>
      </c>
      <c r="S1091" t="str">
        <f>VLOOKUP(R1091,Data!$C$2:$D$261,2,0)</f>
        <v>James Bay Care Centre</v>
      </c>
      <c r="T1091">
        <f>COUNTIF('Feb 2022'!A:A,D1091)+COUNTIF('Mar 2022'!A:A,D1091)+COUNTIF('Apr 2022'!A:A,D1091)+COUNTIF('May 2022'!A:A,D1091)+COUNTIF('June 2022'!A:A,D1091)+COUNTIF('July 2022'!A:A,D1091)+COUNTIF('Aug 2022'!A:A,D1091)+COUNTIF('Sep 2022'!A:A,D1091)+COUNTIF('Oct 2022'!A:A,D1091)+COUNTIF('Dec 2022'!A:A,D1091)</f>
        <v>1</v>
      </c>
      <c r="U1091" t="str">
        <f>VLOOKUP(Q1091,'Capital Lookup'!A:B,2,FALSE)</f>
        <v>No</v>
      </c>
      <c r="V1091" s="2">
        <f>IFERROR(VLOOKUP(LEFT(F1091,10),'Find Purchase Orders'!B:J,9,FALSE),"")</f>
        <v>44635</v>
      </c>
      <c r="W1091" s="25" t="s">
        <v>7261</v>
      </c>
    </row>
    <row r="1092" spans="1:23" hidden="1">
      <c r="A1092" s="25" t="s">
        <v>7478</v>
      </c>
      <c r="B1092" s="25" t="s">
        <v>8088</v>
      </c>
      <c r="C1092" s="25" t="s">
        <v>8058</v>
      </c>
      <c r="D1092" s="25" t="s">
        <v>1451</v>
      </c>
      <c r="E1092" s="25" t="s">
        <v>8443</v>
      </c>
      <c r="F1092" s="25" t="s">
        <v>10354</v>
      </c>
      <c r="G1092" s="25" t="s">
        <v>10352</v>
      </c>
      <c r="H1092" s="21">
        <v>9726.19</v>
      </c>
      <c r="I1092" s="25" t="s">
        <v>7296</v>
      </c>
      <c r="J1092" s="25" t="s">
        <v>7288</v>
      </c>
      <c r="K1092" s="25" t="s">
        <v>7646</v>
      </c>
      <c r="L1092" s="25" t="s">
        <v>8697</v>
      </c>
      <c r="M1092" s="21">
        <v>9726.2000000000007</v>
      </c>
      <c r="N1092" s="21">
        <v>9726.2000000000007</v>
      </c>
      <c r="O1092" s="21">
        <v>0</v>
      </c>
      <c r="P1092" s="21">
        <v>9726.19</v>
      </c>
      <c r="Q1092" s="25" t="s">
        <v>10353</v>
      </c>
      <c r="R1092" s="1" t="str">
        <f t="shared" si="17"/>
        <v>ST10207</v>
      </c>
      <c r="S1092" t="str">
        <f>VLOOKUP(R1092,Data!$C$2:$D$261,2,0)</f>
        <v>James Bay Care Centre</v>
      </c>
      <c r="T1092">
        <f>COUNTIF('Feb 2022'!A:A,D1092)+COUNTIF('Mar 2022'!A:A,D1092)+COUNTIF('Apr 2022'!A:A,D1092)+COUNTIF('May 2022'!A:A,D1092)+COUNTIF('June 2022'!A:A,D1092)+COUNTIF('July 2022'!A:A,D1092)+COUNTIF('Aug 2022'!A:A,D1092)+COUNTIF('Sep 2022'!A:A,D1092)+COUNTIF('Oct 2022'!A:A,D1092)+COUNTIF('Dec 2022'!A:A,D1092)</f>
        <v>1</v>
      </c>
      <c r="U1092" t="str">
        <f>VLOOKUP(Q1092,'Capital Lookup'!A:B,2,FALSE)</f>
        <v>No</v>
      </c>
      <c r="V1092" s="2">
        <f>IFERROR(VLOOKUP(LEFT(F1092,10),'Find Purchase Orders'!B:J,9,FALSE),"")</f>
        <v>44635</v>
      </c>
      <c r="W1092" s="25" t="s">
        <v>7261</v>
      </c>
    </row>
    <row r="1093" spans="1:23" hidden="1">
      <c r="A1093" s="25" t="s">
        <v>7478</v>
      </c>
      <c r="B1093" s="25" t="s">
        <v>8088</v>
      </c>
      <c r="C1093" s="25" t="s">
        <v>8058</v>
      </c>
      <c r="D1093" s="25" t="s">
        <v>1451</v>
      </c>
      <c r="E1093" s="25" t="s">
        <v>8443</v>
      </c>
      <c r="F1093" s="25" t="s">
        <v>10355</v>
      </c>
      <c r="G1093" s="25" t="s">
        <v>10352</v>
      </c>
      <c r="H1093" s="21">
        <v>28800.45</v>
      </c>
      <c r="I1093" s="25" t="s">
        <v>7287</v>
      </c>
      <c r="J1093" s="25" t="s">
        <v>7288</v>
      </c>
      <c r="K1093" s="25" t="s">
        <v>7646</v>
      </c>
      <c r="L1093" s="25" t="s">
        <v>8697</v>
      </c>
      <c r="M1093" s="21">
        <v>28800.45</v>
      </c>
      <c r="N1093" s="22">
        <v>0</v>
      </c>
      <c r="O1093" s="21">
        <v>28800.45</v>
      </c>
      <c r="P1093" s="21">
        <v>1371.45</v>
      </c>
      <c r="Q1093" s="25" t="s">
        <v>10353</v>
      </c>
      <c r="R1093" s="1" t="str">
        <f t="shared" si="17"/>
        <v>ST10207</v>
      </c>
      <c r="S1093" t="str">
        <f>VLOOKUP(R1093,Data!$C$2:$D$261,2,0)</f>
        <v>James Bay Care Centre</v>
      </c>
      <c r="T1093">
        <f>COUNTIF('Feb 2022'!A:A,D1093)+COUNTIF('Mar 2022'!A:A,D1093)+COUNTIF('Apr 2022'!A:A,D1093)+COUNTIF('May 2022'!A:A,D1093)+COUNTIF('June 2022'!A:A,D1093)+COUNTIF('July 2022'!A:A,D1093)+COUNTIF('Aug 2022'!A:A,D1093)+COUNTIF('Sep 2022'!A:A,D1093)+COUNTIF('Oct 2022'!A:A,D1093)+COUNTIF('Dec 2022'!A:A,D1093)</f>
        <v>1</v>
      </c>
      <c r="U1093" t="str">
        <f>VLOOKUP(Q1093,'Capital Lookup'!A:B,2,FALSE)</f>
        <v>No</v>
      </c>
      <c r="V1093" s="2">
        <f>IFERROR(VLOOKUP(LEFT(F1093,10),'Find Purchase Orders'!B:J,9,FALSE),"")</f>
        <v>44635</v>
      </c>
      <c r="W1093" s="25" t="s">
        <v>7261</v>
      </c>
    </row>
    <row r="1094" spans="1:23" hidden="1">
      <c r="A1094" s="25" t="s">
        <v>7478</v>
      </c>
      <c r="B1094" s="25" t="s">
        <v>8088</v>
      </c>
      <c r="C1094" s="25" t="s">
        <v>8058</v>
      </c>
      <c r="D1094" s="25" t="s">
        <v>1451</v>
      </c>
      <c r="E1094" s="25" t="s">
        <v>8443</v>
      </c>
      <c r="F1094" s="25" t="s">
        <v>10356</v>
      </c>
      <c r="G1094" s="25" t="s">
        <v>10352</v>
      </c>
      <c r="H1094" s="21">
        <v>76750.91</v>
      </c>
      <c r="I1094" s="25" t="s">
        <v>7296</v>
      </c>
      <c r="J1094" s="25" t="s">
        <v>7983</v>
      </c>
      <c r="K1094" s="25" t="s">
        <v>7646</v>
      </c>
      <c r="L1094" s="25" t="s">
        <v>8697</v>
      </c>
      <c r="M1094" s="21">
        <v>76750.91</v>
      </c>
      <c r="N1094" s="22">
        <v>0</v>
      </c>
      <c r="O1094" s="21">
        <v>76750.91</v>
      </c>
      <c r="P1094" s="21">
        <v>44478.57</v>
      </c>
      <c r="Q1094" s="25" t="s">
        <v>10353</v>
      </c>
      <c r="R1094" s="1" t="str">
        <f t="shared" si="17"/>
        <v>ST10207</v>
      </c>
      <c r="S1094" t="str">
        <f>VLOOKUP(R1094,Data!$C$2:$D$261,2,0)</f>
        <v>James Bay Care Centre</v>
      </c>
      <c r="T1094">
        <f>COUNTIF('Feb 2022'!A:A,D1094)+COUNTIF('Mar 2022'!A:A,D1094)+COUNTIF('Apr 2022'!A:A,D1094)+COUNTIF('May 2022'!A:A,D1094)+COUNTIF('June 2022'!A:A,D1094)+COUNTIF('July 2022'!A:A,D1094)+COUNTIF('Aug 2022'!A:A,D1094)+COUNTIF('Sep 2022'!A:A,D1094)+COUNTIF('Oct 2022'!A:A,D1094)+COUNTIF('Dec 2022'!A:A,D1094)</f>
        <v>1</v>
      </c>
      <c r="U1094" t="str">
        <f>VLOOKUP(Q1094,'Capital Lookup'!A:B,2,FALSE)</f>
        <v>No</v>
      </c>
      <c r="V1094" s="2">
        <f>IFERROR(VLOOKUP(LEFT(F1094,10),'Find Purchase Orders'!B:J,9,FALSE),"")</f>
        <v>44635</v>
      </c>
      <c r="W1094" s="25" t="s">
        <v>7261</v>
      </c>
    </row>
    <row r="1095" spans="1:23" hidden="1">
      <c r="A1095" s="25" t="s">
        <v>7478</v>
      </c>
      <c r="B1095" s="25" t="s">
        <v>8088</v>
      </c>
      <c r="C1095" s="25" t="s">
        <v>8058</v>
      </c>
      <c r="D1095" s="25" t="s">
        <v>1451</v>
      </c>
      <c r="E1095" s="25" t="s">
        <v>8443</v>
      </c>
      <c r="F1095" s="25" t="s">
        <v>10357</v>
      </c>
      <c r="G1095" s="25" t="s">
        <v>10352</v>
      </c>
      <c r="H1095" s="21">
        <v>44754.55</v>
      </c>
      <c r="I1095" s="25" t="s">
        <v>7296</v>
      </c>
      <c r="J1095" s="25" t="s">
        <v>7983</v>
      </c>
      <c r="K1095" s="25" t="s">
        <v>7646</v>
      </c>
      <c r="L1095" s="25" t="s">
        <v>8697</v>
      </c>
      <c r="M1095" s="21">
        <v>44754.55</v>
      </c>
      <c r="N1095" s="21">
        <v>36255.26</v>
      </c>
      <c r="O1095" s="21">
        <v>8499.2900000000009</v>
      </c>
      <c r="P1095" s="21">
        <v>44754.55</v>
      </c>
      <c r="Q1095" s="25" t="s">
        <v>10353</v>
      </c>
      <c r="R1095" s="1" t="str">
        <f t="shared" si="17"/>
        <v>ST10207</v>
      </c>
      <c r="S1095" t="str">
        <f>VLOOKUP(R1095,Data!$C$2:$D$261,2,0)</f>
        <v>James Bay Care Centre</v>
      </c>
      <c r="T1095">
        <f>COUNTIF('Feb 2022'!A:A,D1095)+COUNTIF('Mar 2022'!A:A,D1095)+COUNTIF('Apr 2022'!A:A,D1095)+COUNTIF('May 2022'!A:A,D1095)+COUNTIF('June 2022'!A:A,D1095)+COUNTIF('July 2022'!A:A,D1095)+COUNTIF('Aug 2022'!A:A,D1095)+COUNTIF('Sep 2022'!A:A,D1095)+COUNTIF('Oct 2022'!A:A,D1095)+COUNTIF('Dec 2022'!A:A,D1095)</f>
        <v>1</v>
      </c>
      <c r="U1095" t="str">
        <f>VLOOKUP(Q1095,'Capital Lookup'!A:B,2,FALSE)</f>
        <v>No</v>
      </c>
      <c r="V1095" s="2">
        <f>IFERROR(VLOOKUP(LEFT(F1095,10),'Find Purchase Orders'!B:J,9,FALSE),"")</f>
        <v>44635</v>
      </c>
      <c r="W1095" s="25" t="s">
        <v>7261</v>
      </c>
    </row>
    <row r="1096" spans="1:23" hidden="1">
      <c r="A1096" s="25" t="s">
        <v>7478</v>
      </c>
      <c r="B1096" s="25" t="s">
        <v>8088</v>
      </c>
      <c r="C1096" s="25" t="s">
        <v>8058</v>
      </c>
      <c r="D1096" s="25" t="s">
        <v>1451</v>
      </c>
      <c r="E1096" s="25" t="s">
        <v>8443</v>
      </c>
      <c r="F1096" s="25" t="s">
        <v>10358</v>
      </c>
      <c r="G1096" s="25" t="s">
        <v>10352</v>
      </c>
      <c r="H1096" s="21">
        <v>58039.67</v>
      </c>
      <c r="I1096" s="25" t="s">
        <v>7296</v>
      </c>
      <c r="J1096" s="25" t="s">
        <v>7983</v>
      </c>
      <c r="K1096" s="25" t="s">
        <v>7646</v>
      </c>
      <c r="L1096" s="25" t="s">
        <v>8697</v>
      </c>
      <c r="M1096" s="21">
        <v>58039.67</v>
      </c>
      <c r="N1096" s="22">
        <v>0</v>
      </c>
      <c r="O1096" s="21">
        <v>58039.67</v>
      </c>
      <c r="P1096" s="21">
        <v>58039.67</v>
      </c>
      <c r="Q1096" s="25" t="s">
        <v>10353</v>
      </c>
      <c r="R1096" s="1" t="str">
        <f t="shared" si="17"/>
        <v>ST10207</v>
      </c>
      <c r="S1096" t="str">
        <f>VLOOKUP(R1096,Data!$C$2:$D$261,2,0)</f>
        <v>James Bay Care Centre</v>
      </c>
      <c r="T1096">
        <f>COUNTIF('Feb 2022'!A:A,D1096)+COUNTIF('Mar 2022'!A:A,D1096)+COUNTIF('Apr 2022'!A:A,D1096)+COUNTIF('May 2022'!A:A,D1096)+COUNTIF('June 2022'!A:A,D1096)+COUNTIF('July 2022'!A:A,D1096)+COUNTIF('Aug 2022'!A:A,D1096)+COUNTIF('Sep 2022'!A:A,D1096)+COUNTIF('Oct 2022'!A:A,D1096)+COUNTIF('Dec 2022'!A:A,D1096)</f>
        <v>1</v>
      </c>
      <c r="U1096" t="str">
        <f>VLOOKUP(Q1096,'Capital Lookup'!A:B,2,FALSE)</f>
        <v>No</v>
      </c>
      <c r="V1096" s="2">
        <f>IFERROR(VLOOKUP(LEFT(F1096,10),'Find Purchase Orders'!B:J,9,FALSE),"")</f>
        <v>44635</v>
      </c>
      <c r="W1096" s="25" t="s">
        <v>7261</v>
      </c>
    </row>
    <row r="1097" spans="1:23" hidden="1">
      <c r="A1097" s="25" t="s">
        <v>7252</v>
      </c>
      <c r="B1097" s="25" t="s">
        <v>7253</v>
      </c>
      <c r="C1097" s="25" t="s">
        <v>7254</v>
      </c>
      <c r="D1097" s="25" t="s">
        <v>1429</v>
      </c>
      <c r="E1097" s="25" t="s">
        <v>9607</v>
      </c>
      <c r="F1097" s="25" t="s">
        <v>10359</v>
      </c>
      <c r="G1097" s="25" t="s">
        <v>10360</v>
      </c>
      <c r="H1097" s="21">
        <v>2619.6</v>
      </c>
      <c r="I1097" s="25" t="s">
        <v>7296</v>
      </c>
      <c r="J1097" s="25" t="s">
        <v>7288</v>
      </c>
      <c r="K1097" s="25" t="s">
        <v>8696</v>
      </c>
      <c r="L1097" s="25" t="s">
        <v>9610</v>
      </c>
      <c r="M1097" s="21">
        <v>2619.6</v>
      </c>
      <c r="N1097" s="21">
        <v>2619.6</v>
      </c>
      <c r="O1097" s="21">
        <v>0</v>
      </c>
      <c r="P1097" s="21">
        <v>2619.6</v>
      </c>
      <c r="Q1097" s="25" t="s">
        <v>10361</v>
      </c>
      <c r="R1097" s="1" t="str">
        <f t="shared" si="17"/>
        <v>ST10086</v>
      </c>
      <c r="S1097" t="str">
        <f>VLOOKUP(R1097,Data!$C$2:$D$261,2,0)</f>
        <v>Renaissance</v>
      </c>
      <c r="T1097">
        <f>COUNTIF('Feb 2022'!A:A,D1097)+COUNTIF('Mar 2022'!A:A,D1097)+COUNTIF('Apr 2022'!A:A,D1097)+COUNTIF('May 2022'!A:A,D1097)+COUNTIF('June 2022'!A:A,D1097)+COUNTIF('July 2022'!A:A,D1097)+COUNTIF('Aug 2022'!A:A,D1097)+COUNTIF('Sep 2022'!A:A,D1097)+COUNTIF('Oct 2022'!A:A,D1097)+COUNTIF('Dec 2022'!A:A,D1097)</f>
        <v>1</v>
      </c>
      <c r="U1097" t="str">
        <f>VLOOKUP(Q1097,'Capital Lookup'!A:B,2,FALSE)</f>
        <v>Yes</v>
      </c>
      <c r="V1097" s="2">
        <f>IFERROR(VLOOKUP(LEFT(F1097,10),'Find Purchase Orders'!B:J,9,FALSE),"")</f>
        <v>44637</v>
      </c>
      <c r="W1097" s="25" t="s">
        <v>7261</v>
      </c>
    </row>
    <row r="1098" spans="1:23" hidden="1">
      <c r="A1098" s="25" t="s">
        <v>7261</v>
      </c>
      <c r="B1098" s="25" t="s">
        <v>8227</v>
      </c>
      <c r="C1098" s="25" t="s">
        <v>7264</v>
      </c>
      <c r="D1098" s="25" t="s">
        <v>1554</v>
      </c>
      <c r="E1098" s="25" t="s">
        <v>8229</v>
      </c>
      <c r="F1098" s="25" t="s">
        <v>10362</v>
      </c>
      <c r="G1098" s="25" t="s">
        <v>10363</v>
      </c>
      <c r="H1098" s="21">
        <v>15723.9</v>
      </c>
      <c r="I1098" s="25" t="s">
        <v>7296</v>
      </c>
      <c r="J1098" s="25" t="s">
        <v>7288</v>
      </c>
      <c r="K1098" s="25" t="s">
        <v>7262</v>
      </c>
      <c r="L1098" s="25" t="s">
        <v>7259</v>
      </c>
      <c r="M1098" s="21">
        <v>15723.9</v>
      </c>
      <c r="N1098" s="21">
        <v>15723.9</v>
      </c>
      <c r="O1098" s="21">
        <v>0</v>
      </c>
      <c r="P1098" s="21">
        <v>15723.9</v>
      </c>
      <c r="Q1098" s="25" t="s">
        <v>8232</v>
      </c>
      <c r="R1098" s="1" t="str">
        <f t="shared" si="17"/>
        <v>ST10026</v>
      </c>
      <c r="S1098" t="str">
        <f>VLOOKUP(R1098,Data!$C$2:$D$261,2,0)</f>
        <v>Donway Place</v>
      </c>
      <c r="T1098">
        <f>COUNTIF('Feb 2022'!A:A,D1098)+COUNTIF('Mar 2022'!A:A,D1098)+COUNTIF('Apr 2022'!A:A,D1098)+COUNTIF('May 2022'!A:A,D1098)+COUNTIF('June 2022'!A:A,D1098)+COUNTIF('July 2022'!A:A,D1098)+COUNTIF('Aug 2022'!A:A,D1098)+COUNTIF('Sep 2022'!A:A,D1098)+COUNTIF('Oct 2022'!A:A,D1098)+COUNTIF('Dec 2022'!A:A,D1098)</f>
        <v>1</v>
      </c>
      <c r="U1098" t="str">
        <f>VLOOKUP(Q1098,'Capital Lookup'!A:B,2,FALSE)</f>
        <v>No</v>
      </c>
      <c r="V1098" s="2">
        <f>IFERROR(VLOOKUP(LEFT(F1098,10),'Find Purchase Orders'!B:J,9,FALSE),"")</f>
        <v>44628</v>
      </c>
      <c r="W1098" s="25" t="s">
        <v>7261</v>
      </c>
    </row>
    <row r="1099" spans="1:23" hidden="1">
      <c r="A1099" s="25" t="s">
        <v>7261</v>
      </c>
      <c r="B1099" s="25" t="s">
        <v>8595</v>
      </c>
      <c r="C1099" s="25" t="s">
        <v>7264</v>
      </c>
      <c r="D1099" s="25" t="s">
        <v>1555</v>
      </c>
      <c r="E1099" s="25" t="s">
        <v>8596</v>
      </c>
      <c r="F1099" s="25" t="s">
        <v>10364</v>
      </c>
      <c r="G1099" s="25" t="s">
        <v>10365</v>
      </c>
      <c r="H1099" s="21">
        <v>5228.0600000000004</v>
      </c>
      <c r="I1099" s="25" t="s">
        <v>7296</v>
      </c>
      <c r="J1099" s="25" t="s">
        <v>7288</v>
      </c>
      <c r="K1099" s="25" t="s">
        <v>7262</v>
      </c>
      <c r="L1099" s="25" t="s">
        <v>7259</v>
      </c>
      <c r="M1099" s="21">
        <v>5228.0600000000004</v>
      </c>
      <c r="N1099" s="21">
        <v>5228.0600000000004</v>
      </c>
      <c r="O1099" s="21">
        <v>0</v>
      </c>
      <c r="P1099" s="21">
        <v>5228.0600000000004</v>
      </c>
      <c r="Q1099" s="25" t="s">
        <v>8599</v>
      </c>
      <c r="R1099" s="1" t="str">
        <f t="shared" si="17"/>
        <v>ST10059</v>
      </c>
      <c r="S1099" t="str">
        <f>VLOOKUP(R1099,Data!$C$2:$D$261,2,0)</f>
        <v>Parkwood Manor</v>
      </c>
      <c r="T1099">
        <f>COUNTIF('Feb 2022'!A:A,D1099)+COUNTIF('Mar 2022'!A:A,D1099)+COUNTIF('Apr 2022'!A:A,D1099)+COUNTIF('May 2022'!A:A,D1099)+COUNTIF('June 2022'!A:A,D1099)+COUNTIF('July 2022'!A:A,D1099)+COUNTIF('Aug 2022'!A:A,D1099)+COUNTIF('Sep 2022'!A:A,D1099)+COUNTIF('Oct 2022'!A:A,D1099)+COUNTIF('Dec 2022'!A:A,D1099)</f>
        <v>1</v>
      </c>
      <c r="U1099" t="str">
        <f>VLOOKUP(Q1099,'Capital Lookup'!A:B,2,FALSE)</f>
        <v>No</v>
      </c>
      <c r="V1099" s="2">
        <f>IFERROR(VLOOKUP(LEFT(F1099,10),'Find Purchase Orders'!B:J,9,FALSE),"")</f>
        <v>44629</v>
      </c>
      <c r="W1099" s="25" t="s">
        <v>7261</v>
      </c>
    </row>
    <row r="1100" spans="1:23" hidden="1">
      <c r="A1100" s="25" t="s">
        <v>7261</v>
      </c>
      <c r="B1100" s="25" t="s">
        <v>8595</v>
      </c>
      <c r="C1100" s="25" t="s">
        <v>7264</v>
      </c>
      <c r="D1100" s="25" t="s">
        <v>1555</v>
      </c>
      <c r="E1100" s="25" t="s">
        <v>8596</v>
      </c>
      <c r="F1100" s="25" t="s">
        <v>10366</v>
      </c>
      <c r="G1100" s="25" t="s">
        <v>10367</v>
      </c>
      <c r="H1100" s="21">
        <v>918.75</v>
      </c>
      <c r="I1100" s="25" t="s">
        <v>7296</v>
      </c>
      <c r="J1100" s="25" t="s">
        <v>7288</v>
      </c>
      <c r="K1100" s="25" t="s">
        <v>7262</v>
      </c>
      <c r="L1100" s="25" t="s">
        <v>7259</v>
      </c>
      <c r="M1100" s="21">
        <v>918.75</v>
      </c>
      <c r="N1100" s="21">
        <v>918.75</v>
      </c>
      <c r="O1100" s="21">
        <v>0</v>
      </c>
      <c r="P1100" s="21">
        <v>918.75</v>
      </c>
      <c r="Q1100" s="25" t="s">
        <v>8599</v>
      </c>
      <c r="R1100" s="1" t="str">
        <f t="shared" ref="R1100:R1163" si="18">CONCATENATE("ST",LEFT(B1100,5))</f>
        <v>ST10059</v>
      </c>
      <c r="S1100" t="str">
        <f>VLOOKUP(R1100,Data!$C$2:$D$261,2,0)</f>
        <v>Parkwood Manor</v>
      </c>
      <c r="T1100">
        <f>COUNTIF('Feb 2022'!A:A,D1100)+COUNTIF('Mar 2022'!A:A,D1100)+COUNTIF('Apr 2022'!A:A,D1100)+COUNTIF('May 2022'!A:A,D1100)+COUNTIF('June 2022'!A:A,D1100)+COUNTIF('July 2022'!A:A,D1100)+COUNTIF('Aug 2022'!A:A,D1100)+COUNTIF('Sep 2022'!A:A,D1100)+COUNTIF('Oct 2022'!A:A,D1100)+COUNTIF('Dec 2022'!A:A,D1100)</f>
        <v>1</v>
      </c>
      <c r="U1100" t="str">
        <f>VLOOKUP(Q1100,'Capital Lookup'!A:B,2,FALSE)</f>
        <v>No</v>
      </c>
      <c r="V1100" s="2">
        <f>IFERROR(VLOOKUP(LEFT(F1100,10),'Find Purchase Orders'!B:J,9,FALSE),"")</f>
        <v>44629</v>
      </c>
      <c r="W1100" s="25" t="s">
        <v>7261</v>
      </c>
    </row>
    <row r="1101" spans="1:23" hidden="1">
      <c r="A1101" s="25" t="s">
        <v>7261</v>
      </c>
      <c r="B1101" s="25" t="s">
        <v>8595</v>
      </c>
      <c r="C1101" s="25" t="s">
        <v>7264</v>
      </c>
      <c r="D1101" s="25" t="s">
        <v>1648</v>
      </c>
      <c r="E1101" s="25" t="s">
        <v>8596</v>
      </c>
      <c r="F1101" s="25" t="s">
        <v>10368</v>
      </c>
      <c r="G1101" s="25" t="s">
        <v>10369</v>
      </c>
      <c r="H1101" s="21">
        <v>7133.75</v>
      </c>
      <c r="I1101" s="25" t="s">
        <v>7296</v>
      </c>
      <c r="J1101" s="25" t="s">
        <v>7288</v>
      </c>
      <c r="K1101" s="25" t="s">
        <v>7262</v>
      </c>
      <c r="L1101" s="25" t="s">
        <v>7259</v>
      </c>
      <c r="M1101" s="21">
        <v>7133.75</v>
      </c>
      <c r="N1101" s="21">
        <v>7133.75</v>
      </c>
      <c r="O1101" s="21">
        <v>0</v>
      </c>
      <c r="P1101" s="21">
        <v>7133.75</v>
      </c>
      <c r="Q1101" s="25" t="s">
        <v>8599</v>
      </c>
      <c r="R1101" s="1" t="str">
        <f t="shared" si="18"/>
        <v>ST10059</v>
      </c>
      <c r="S1101" t="str">
        <f>VLOOKUP(R1101,Data!$C$2:$D$261,2,0)</f>
        <v>Parkwood Manor</v>
      </c>
      <c r="T1101">
        <f>COUNTIF('Feb 2022'!A:A,D1101)+COUNTIF('Mar 2022'!A:A,D1101)+COUNTIF('Apr 2022'!A:A,D1101)+COUNTIF('May 2022'!A:A,D1101)+COUNTIF('June 2022'!A:A,D1101)+COUNTIF('July 2022'!A:A,D1101)+COUNTIF('Aug 2022'!A:A,D1101)+COUNTIF('Sep 2022'!A:A,D1101)+COUNTIF('Oct 2022'!A:A,D1101)+COUNTIF('Dec 2022'!A:A,D1101)</f>
        <v>1</v>
      </c>
      <c r="U1101" t="str">
        <f>VLOOKUP(Q1101,'Capital Lookup'!A:B,2,FALSE)</f>
        <v>No</v>
      </c>
      <c r="V1101" s="2">
        <f>IFERROR(VLOOKUP(LEFT(F1101,10),'Find Purchase Orders'!B:J,9,FALSE),"")</f>
        <v>44637</v>
      </c>
      <c r="W1101" s="25" t="s">
        <v>7261</v>
      </c>
    </row>
    <row r="1102" spans="1:23" hidden="1">
      <c r="A1102" s="25" t="s">
        <v>7261</v>
      </c>
      <c r="B1102" s="25" t="s">
        <v>8595</v>
      </c>
      <c r="C1102" s="25" t="s">
        <v>7264</v>
      </c>
      <c r="D1102" s="25" t="s">
        <v>1648</v>
      </c>
      <c r="E1102" s="25" t="s">
        <v>8596</v>
      </c>
      <c r="F1102" s="25" t="s">
        <v>10370</v>
      </c>
      <c r="G1102" s="25" t="s">
        <v>7342</v>
      </c>
      <c r="H1102" s="21">
        <v>918.75</v>
      </c>
      <c r="I1102" s="25" t="s">
        <v>7296</v>
      </c>
      <c r="J1102" s="25" t="s">
        <v>7288</v>
      </c>
      <c r="K1102" s="25" t="s">
        <v>7262</v>
      </c>
      <c r="L1102" s="25" t="s">
        <v>7259</v>
      </c>
      <c r="M1102" s="21">
        <v>918.75</v>
      </c>
      <c r="N1102" s="21">
        <v>918.75</v>
      </c>
      <c r="O1102" s="21">
        <v>0</v>
      </c>
      <c r="P1102" s="21">
        <v>918.75</v>
      </c>
      <c r="Q1102" s="25" t="s">
        <v>8599</v>
      </c>
      <c r="R1102" s="1" t="str">
        <f t="shared" si="18"/>
        <v>ST10059</v>
      </c>
      <c r="S1102" t="str">
        <f>VLOOKUP(R1102,Data!$C$2:$D$261,2,0)</f>
        <v>Parkwood Manor</v>
      </c>
      <c r="T1102">
        <f>COUNTIF('Feb 2022'!A:A,D1102)+COUNTIF('Mar 2022'!A:A,D1102)+COUNTIF('Apr 2022'!A:A,D1102)+COUNTIF('May 2022'!A:A,D1102)+COUNTIF('June 2022'!A:A,D1102)+COUNTIF('July 2022'!A:A,D1102)+COUNTIF('Aug 2022'!A:A,D1102)+COUNTIF('Sep 2022'!A:A,D1102)+COUNTIF('Oct 2022'!A:A,D1102)+COUNTIF('Dec 2022'!A:A,D1102)</f>
        <v>1</v>
      </c>
      <c r="U1102" t="str">
        <f>VLOOKUP(Q1102,'Capital Lookup'!A:B,2,FALSE)</f>
        <v>No</v>
      </c>
      <c r="V1102" s="2">
        <f>IFERROR(VLOOKUP(LEFT(F1102,10),'Find Purchase Orders'!B:J,9,FALSE),"")</f>
        <v>44637</v>
      </c>
      <c r="W1102" s="25" t="s">
        <v>7261</v>
      </c>
    </row>
    <row r="1103" spans="1:23" hidden="1">
      <c r="A1103" s="25" t="s">
        <v>7261</v>
      </c>
      <c r="B1103" s="25" t="s">
        <v>8595</v>
      </c>
      <c r="C1103" s="25" t="s">
        <v>7264</v>
      </c>
      <c r="D1103" s="25" t="s">
        <v>1556</v>
      </c>
      <c r="E1103" s="25" t="s">
        <v>8596</v>
      </c>
      <c r="F1103" s="25" t="s">
        <v>10371</v>
      </c>
      <c r="G1103" s="25" t="s">
        <v>10372</v>
      </c>
      <c r="H1103" s="21">
        <v>7304.64</v>
      </c>
      <c r="I1103" s="25" t="s">
        <v>7296</v>
      </c>
      <c r="J1103" s="25" t="s">
        <v>7288</v>
      </c>
      <c r="K1103" s="25" t="s">
        <v>7262</v>
      </c>
      <c r="L1103" s="25" t="s">
        <v>7259</v>
      </c>
      <c r="M1103" s="21">
        <v>7304.64</v>
      </c>
      <c r="N1103" s="21">
        <v>7304.64</v>
      </c>
      <c r="O1103" s="21">
        <v>0</v>
      </c>
      <c r="P1103" s="21">
        <v>7304.64</v>
      </c>
      <c r="Q1103" s="25" t="s">
        <v>8599</v>
      </c>
      <c r="R1103" s="1" t="str">
        <f t="shared" si="18"/>
        <v>ST10059</v>
      </c>
      <c r="S1103" t="str">
        <f>VLOOKUP(R1103,Data!$C$2:$D$261,2,0)</f>
        <v>Parkwood Manor</v>
      </c>
      <c r="T1103">
        <f>COUNTIF('Feb 2022'!A:A,D1103)+COUNTIF('Mar 2022'!A:A,D1103)+COUNTIF('Apr 2022'!A:A,D1103)+COUNTIF('May 2022'!A:A,D1103)+COUNTIF('June 2022'!A:A,D1103)+COUNTIF('July 2022'!A:A,D1103)+COUNTIF('Aug 2022'!A:A,D1103)+COUNTIF('Sep 2022'!A:A,D1103)+COUNTIF('Oct 2022'!A:A,D1103)+COUNTIF('Dec 2022'!A:A,D1103)</f>
        <v>1</v>
      </c>
      <c r="U1103" t="str">
        <f>VLOOKUP(Q1103,'Capital Lookup'!A:B,2,FALSE)</f>
        <v>No</v>
      </c>
      <c r="V1103" s="2">
        <f>IFERROR(VLOOKUP(LEFT(F1103,10),'Find Purchase Orders'!B:J,9,FALSE),"")</f>
        <v>44629</v>
      </c>
      <c r="W1103" s="25" t="s">
        <v>7261</v>
      </c>
    </row>
    <row r="1104" spans="1:23" hidden="1">
      <c r="A1104" s="25" t="s">
        <v>7261</v>
      </c>
      <c r="B1104" s="25" t="s">
        <v>8595</v>
      </c>
      <c r="C1104" s="25" t="s">
        <v>7264</v>
      </c>
      <c r="D1104" s="25" t="s">
        <v>1556</v>
      </c>
      <c r="E1104" s="25" t="s">
        <v>8596</v>
      </c>
      <c r="F1104" s="25" t="s">
        <v>10373</v>
      </c>
      <c r="G1104" s="25" t="s">
        <v>10374</v>
      </c>
      <c r="H1104" s="21">
        <v>918.75</v>
      </c>
      <c r="I1104" s="25" t="s">
        <v>7296</v>
      </c>
      <c r="J1104" s="25" t="s">
        <v>7288</v>
      </c>
      <c r="K1104" s="25" t="s">
        <v>7262</v>
      </c>
      <c r="L1104" s="25" t="s">
        <v>7259</v>
      </c>
      <c r="M1104" s="21">
        <v>918.75</v>
      </c>
      <c r="N1104" s="21">
        <v>918.75</v>
      </c>
      <c r="O1104" s="21">
        <v>0</v>
      </c>
      <c r="P1104" s="21">
        <v>918.75</v>
      </c>
      <c r="Q1104" s="25" t="s">
        <v>8599</v>
      </c>
      <c r="R1104" s="1" t="str">
        <f t="shared" si="18"/>
        <v>ST10059</v>
      </c>
      <c r="S1104" t="str">
        <f>VLOOKUP(R1104,Data!$C$2:$D$261,2,0)</f>
        <v>Parkwood Manor</v>
      </c>
      <c r="T1104">
        <f>COUNTIF('Feb 2022'!A:A,D1104)+COUNTIF('Mar 2022'!A:A,D1104)+COUNTIF('Apr 2022'!A:A,D1104)+COUNTIF('May 2022'!A:A,D1104)+COUNTIF('June 2022'!A:A,D1104)+COUNTIF('July 2022'!A:A,D1104)+COUNTIF('Aug 2022'!A:A,D1104)+COUNTIF('Sep 2022'!A:A,D1104)+COUNTIF('Oct 2022'!A:A,D1104)+COUNTIF('Dec 2022'!A:A,D1104)</f>
        <v>1</v>
      </c>
      <c r="U1104" t="str">
        <f>VLOOKUP(Q1104,'Capital Lookup'!A:B,2,FALSE)</f>
        <v>No</v>
      </c>
      <c r="V1104" s="2">
        <f>IFERROR(VLOOKUP(LEFT(F1104,10),'Find Purchase Orders'!B:J,9,FALSE),"")</f>
        <v>44629</v>
      </c>
      <c r="W1104" s="25" t="s">
        <v>7261</v>
      </c>
    </row>
    <row r="1105" spans="1:23" hidden="1">
      <c r="A1105" s="25" t="s">
        <v>7261</v>
      </c>
      <c r="B1105" s="25" t="s">
        <v>8595</v>
      </c>
      <c r="C1105" s="25" t="s">
        <v>7264</v>
      </c>
      <c r="D1105" s="25" t="s">
        <v>1557</v>
      </c>
      <c r="E1105" s="25" t="s">
        <v>8596</v>
      </c>
      <c r="F1105" s="25" t="s">
        <v>10375</v>
      </c>
      <c r="G1105" s="25" t="s">
        <v>10376</v>
      </c>
      <c r="H1105" s="21">
        <v>1034.25</v>
      </c>
      <c r="I1105" s="25" t="s">
        <v>7296</v>
      </c>
      <c r="J1105" s="25" t="s">
        <v>7288</v>
      </c>
      <c r="K1105" s="25" t="s">
        <v>7258</v>
      </c>
      <c r="L1105" s="25" t="s">
        <v>7259</v>
      </c>
      <c r="M1105" s="21">
        <v>1034.25</v>
      </c>
      <c r="N1105" s="21">
        <v>1034.25</v>
      </c>
      <c r="O1105" s="21">
        <v>0</v>
      </c>
      <c r="P1105" s="21">
        <v>1034.25</v>
      </c>
      <c r="Q1105" s="25" t="s">
        <v>8599</v>
      </c>
      <c r="R1105" s="1" t="str">
        <f t="shared" si="18"/>
        <v>ST10059</v>
      </c>
      <c r="S1105" t="str">
        <f>VLOOKUP(R1105,Data!$C$2:$D$261,2,0)</f>
        <v>Parkwood Manor</v>
      </c>
      <c r="T1105">
        <f>COUNTIF('Feb 2022'!A:A,D1105)+COUNTIF('Mar 2022'!A:A,D1105)+COUNTIF('Apr 2022'!A:A,D1105)+COUNTIF('May 2022'!A:A,D1105)+COUNTIF('June 2022'!A:A,D1105)+COUNTIF('July 2022'!A:A,D1105)+COUNTIF('Aug 2022'!A:A,D1105)+COUNTIF('Sep 2022'!A:A,D1105)+COUNTIF('Oct 2022'!A:A,D1105)+COUNTIF('Dec 2022'!A:A,D1105)</f>
        <v>1</v>
      </c>
      <c r="U1105" t="str">
        <f>VLOOKUP(Q1105,'Capital Lookup'!A:B,2,FALSE)</f>
        <v>No</v>
      </c>
      <c r="V1105" s="2">
        <f>IFERROR(VLOOKUP(LEFT(F1105,10),'Find Purchase Orders'!B:J,9,FALSE),"")</f>
        <v>44629</v>
      </c>
      <c r="W1105" s="25" t="s">
        <v>7261</v>
      </c>
    </row>
    <row r="1106" spans="1:23" hidden="1">
      <c r="A1106" s="25" t="s">
        <v>7261</v>
      </c>
      <c r="B1106" s="25" t="s">
        <v>8595</v>
      </c>
      <c r="C1106" s="25" t="s">
        <v>7264</v>
      </c>
      <c r="D1106" s="25" t="s">
        <v>1557</v>
      </c>
      <c r="E1106" s="25" t="s">
        <v>8596</v>
      </c>
      <c r="F1106" s="25" t="s">
        <v>10377</v>
      </c>
      <c r="G1106" s="25" t="s">
        <v>10378</v>
      </c>
      <c r="H1106" s="21">
        <v>7653.5</v>
      </c>
      <c r="I1106" s="25" t="s">
        <v>7296</v>
      </c>
      <c r="J1106" s="25" t="s">
        <v>7288</v>
      </c>
      <c r="K1106" s="25" t="s">
        <v>7262</v>
      </c>
      <c r="L1106" s="25" t="s">
        <v>7259</v>
      </c>
      <c r="M1106" s="21">
        <v>7653.5</v>
      </c>
      <c r="N1106" s="21">
        <v>7653.5</v>
      </c>
      <c r="O1106" s="21">
        <v>0</v>
      </c>
      <c r="P1106" s="21">
        <v>7653.5</v>
      </c>
      <c r="Q1106" s="25" t="s">
        <v>8599</v>
      </c>
      <c r="R1106" s="1" t="str">
        <f t="shared" si="18"/>
        <v>ST10059</v>
      </c>
      <c r="S1106" t="str">
        <f>VLOOKUP(R1106,Data!$C$2:$D$261,2,0)</f>
        <v>Parkwood Manor</v>
      </c>
      <c r="T1106">
        <f>COUNTIF('Feb 2022'!A:A,D1106)+COUNTIF('Mar 2022'!A:A,D1106)+COUNTIF('Apr 2022'!A:A,D1106)+COUNTIF('May 2022'!A:A,D1106)+COUNTIF('June 2022'!A:A,D1106)+COUNTIF('July 2022'!A:A,D1106)+COUNTIF('Aug 2022'!A:A,D1106)+COUNTIF('Sep 2022'!A:A,D1106)+COUNTIF('Oct 2022'!A:A,D1106)+COUNTIF('Dec 2022'!A:A,D1106)</f>
        <v>1</v>
      </c>
      <c r="U1106" t="str">
        <f>VLOOKUP(Q1106,'Capital Lookup'!A:B,2,FALSE)</f>
        <v>No</v>
      </c>
      <c r="V1106" s="2">
        <f>IFERROR(VLOOKUP(LEFT(F1106,10),'Find Purchase Orders'!B:J,9,FALSE),"")</f>
        <v>44629</v>
      </c>
      <c r="W1106" s="25" t="s">
        <v>7261</v>
      </c>
    </row>
    <row r="1107" spans="1:23" hidden="1">
      <c r="A1107" s="25" t="s">
        <v>7261</v>
      </c>
      <c r="B1107" s="25" t="s">
        <v>8595</v>
      </c>
      <c r="C1107" s="25" t="s">
        <v>7264</v>
      </c>
      <c r="D1107" s="25" t="s">
        <v>1557</v>
      </c>
      <c r="E1107" s="25" t="s">
        <v>8596</v>
      </c>
      <c r="F1107" s="25" t="s">
        <v>10379</v>
      </c>
      <c r="G1107" s="25" t="s">
        <v>10380</v>
      </c>
      <c r="H1107" s="21">
        <v>918.75</v>
      </c>
      <c r="I1107" s="25" t="s">
        <v>7296</v>
      </c>
      <c r="J1107" s="25" t="s">
        <v>7288</v>
      </c>
      <c r="K1107" s="25" t="s">
        <v>7262</v>
      </c>
      <c r="L1107" s="25" t="s">
        <v>7259</v>
      </c>
      <c r="M1107" s="21">
        <v>918.75</v>
      </c>
      <c r="N1107" s="21">
        <v>918.75</v>
      </c>
      <c r="O1107" s="21">
        <v>0</v>
      </c>
      <c r="P1107" s="21">
        <v>918.75</v>
      </c>
      <c r="Q1107" s="25" t="s">
        <v>8599</v>
      </c>
      <c r="R1107" s="1" t="str">
        <f t="shared" si="18"/>
        <v>ST10059</v>
      </c>
      <c r="S1107" t="str">
        <f>VLOOKUP(R1107,Data!$C$2:$D$261,2,0)</f>
        <v>Parkwood Manor</v>
      </c>
      <c r="T1107">
        <f>COUNTIF('Feb 2022'!A:A,D1107)+COUNTIF('Mar 2022'!A:A,D1107)+COUNTIF('Apr 2022'!A:A,D1107)+COUNTIF('May 2022'!A:A,D1107)+COUNTIF('June 2022'!A:A,D1107)+COUNTIF('July 2022'!A:A,D1107)+COUNTIF('Aug 2022'!A:A,D1107)+COUNTIF('Sep 2022'!A:A,D1107)+COUNTIF('Oct 2022'!A:A,D1107)+COUNTIF('Dec 2022'!A:A,D1107)</f>
        <v>1</v>
      </c>
      <c r="U1107" t="str">
        <f>VLOOKUP(Q1107,'Capital Lookup'!A:B,2,FALSE)</f>
        <v>No</v>
      </c>
      <c r="V1107" s="2">
        <f>IFERROR(VLOOKUP(LEFT(F1107,10),'Find Purchase Orders'!B:J,9,FALSE),"")</f>
        <v>44629</v>
      </c>
      <c r="W1107" s="25" t="s">
        <v>7261</v>
      </c>
    </row>
    <row r="1108" spans="1:23" hidden="1">
      <c r="A1108" s="25" t="s">
        <v>7261</v>
      </c>
      <c r="B1108" s="25" t="s">
        <v>8595</v>
      </c>
      <c r="C1108" s="25" t="s">
        <v>7264</v>
      </c>
      <c r="D1108" s="25" t="s">
        <v>1558</v>
      </c>
      <c r="E1108" s="25" t="s">
        <v>8596</v>
      </c>
      <c r="F1108" s="25" t="s">
        <v>10381</v>
      </c>
      <c r="G1108" s="25" t="s">
        <v>10382</v>
      </c>
      <c r="H1108" s="21">
        <v>7742.75</v>
      </c>
      <c r="I1108" s="25" t="s">
        <v>7296</v>
      </c>
      <c r="J1108" s="25" t="s">
        <v>7288</v>
      </c>
      <c r="K1108" s="25" t="s">
        <v>7262</v>
      </c>
      <c r="L1108" s="25" t="s">
        <v>7259</v>
      </c>
      <c r="M1108" s="21">
        <v>7742.75</v>
      </c>
      <c r="N1108" s="21">
        <v>7742.75</v>
      </c>
      <c r="O1108" s="21">
        <v>0</v>
      </c>
      <c r="P1108" s="21">
        <v>7742.75</v>
      </c>
      <c r="Q1108" s="25" t="s">
        <v>8599</v>
      </c>
      <c r="R1108" s="1" t="str">
        <f t="shared" si="18"/>
        <v>ST10059</v>
      </c>
      <c r="S1108" t="str">
        <f>VLOOKUP(R1108,Data!$C$2:$D$261,2,0)</f>
        <v>Parkwood Manor</v>
      </c>
      <c r="T1108">
        <f>COUNTIF('Feb 2022'!A:A,D1108)+COUNTIF('Mar 2022'!A:A,D1108)+COUNTIF('Apr 2022'!A:A,D1108)+COUNTIF('May 2022'!A:A,D1108)+COUNTIF('June 2022'!A:A,D1108)+COUNTIF('July 2022'!A:A,D1108)+COUNTIF('Aug 2022'!A:A,D1108)+COUNTIF('Sep 2022'!A:A,D1108)+COUNTIF('Oct 2022'!A:A,D1108)+COUNTIF('Dec 2022'!A:A,D1108)</f>
        <v>1</v>
      </c>
      <c r="U1108" t="str">
        <f>VLOOKUP(Q1108,'Capital Lookup'!A:B,2,FALSE)</f>
        <v>No</v>
      </c>
      <c r="V1108" s="2">
        <f>IFERROR(VLOOKUP(LEFT(F1108,10),'Find Purchase Orders'!B:J,9,FALSE),"")</f>
        <v>44629</v>
      </c>
      <c r="W1108" s="25" t="s">
        <v>7261</v>
      </c>
    </row>
    <row r="1109" spans="1:23" hidden="1">
      <c r="A1109" s="25" t="s">
        <v>7261</v>
      </c>
      <c r="B1109" s="25" t="s">
        <v>8595</v>
      </c>
      <c r="C1109" s="25" t="s">
        <v>7264</v>
      </c>
      <c r="D1109" s="25" t="s">
        <v>1558</v>
      </c>
      <c r="E1109" s="25" t="s">
        <v>8596</v>
      </c>
      <c r="F1109" s="25" t="s">
        <v>10383</v>
      </c>
      <c r="G1109" s="25" t="s">
        <v>10384</v>
      </c>
      <c r="H1109" s="21">
        <v>918.75</v>
      </c>
      <c r="I1109" s="25" t="s">
        <v>7296</v>
      </c>
      <c r="J1109" s="25" t="s">
        <v>7288</v>
      </c>
      <c r="K1109" s="25" t="s">
        <v>7262</v>
      </c>
      <c r="L1109" s="25" t="s">
        <v>7259</v>
      </c>
      <c r="M1109" s="21">
        <v>918.75</v>
      </c>
      <c r="N1109" s="21">
        <v>918.75</v>
      </c>
      <c r="O1109" s="21">
        <v>0</v>
      </c>
      <c r="P1109" s="21">
        <v>918.75</v>
      </c>
      <c r="Q1109" s="25" t="s">
        <v>8599</v>
      </c>
      <c r="R1109" s="1" t="str">
        <f t="shared" si="18"/>
        <v>ST10059</v>
      </c>
      <c r="S1109" t="str">
        <f>VLOOKUP(R1109,Data!$C$2:$D$261,2,0)</f>
        <v>Parkwood Manor</v>
      </c>
      <c r="T1109">
        <f>COUNTIF('Feb 2022'!A:A,D1109)+COUNTIF('Mar 2022'!A:A,D1109)+COUNTIF('Apr 2022'!A:A,D1109)+COUNTIF('May 2022'!A:A,D1109)+COUNTIF('June 2022'!A:A,D1109)+COUNTIF('July 2022'!A:A,D1109)+COUNTIF('Aug 2022'!A:A,D1109)+COUNTIF('Sep 2022'!A:A,D1109)+COUNTIF('Oct 2022'!A:A,D1109)+COUNTIF('Dec 2022'!A:A,D1109)</f>
        <v>1</v>
      </c>
      <c r="U1109" t="str">
        <f>VLOOKUP(Q1109,'Capital Lookup'!A:B,2,FALSE)</f>
        <v>No</v>
      </c>
      <c r="V1109" s="2">
        <f>IFERROR(VLOOKUP(LEFT(F1109,10),'Find Purchase Orders'!B:J,9,FALSE),"")</f>
        <v>44629</v>
      </c>
      <c r="W1109" s="25" t="s">
        <v>7261</v>
      </c>
    </row>
    <row r="1110" spans="1:23" hidden="1">
      <c r="A1110" s="25" t="s">
        <v>7261</v>
      </c>
      <c r="B1110" s="25" t="s">
        <v>7440</v>
      </c>
      <c r="C1110" s="25" t="s">
        <v>7264</v>
      </c>
      <c r="D1110" s="25" t="s">
        <v>1559</v>
      </c>
      <c r="E1110" s="25" t="s">
        <v>7442</v>
      </c>
      <c r="F1110" s="25" t="s">
        <v>10385</v>
      </c>
      <c r="G1110" s="25" t="s">
        <v>10386</v>
      </c>
      <c r="H1110" s="21">
        <v>892.5</v>
      </c>
      <c r="I1110" s="25" t="s">
        <v>7296</v>
      </c>
      <c r="J1110" s="25" t="s">
        <v>7288</v>
      </c>
      <c r="K1110" s="25" t="s">
        <v>7258</v>
      </c>
      <c r="L1110" s="25" t="s">
        <v>7259</v>
      </c>
      <c r="M1110" s="21">
        <v>892.5</v>
      </c>
      <c r="N1110" s="21">
        <v>892.5</v>
      </c>
      <c r="O1110" s="21">
        <v>0</v>
      </c>
      <c r="P1110" s="21">
        <v>892.5</v>
      </c>
      <c r="Q1110" s="25" t="s">
        <v>7445</v>
      </c>
      <c r="R1110" s="1" t="str">
        <f t="shared" si="18"/>
        <v>ST10068</v>
      </c>
      <c r="S1110" t="str">
        <f>VLOOKUP(R1110,Data!$C$2:$D$261,2,0)</f>
        <v>Chateau Renoir</v>
      </c>
      <c r="T1110">
        <f>COUNTIF('Feb 2022'!A:A,D1110)+COUNTIF('Mar 2022'!A:A,D1110)+COUNTIF('Apr 2022'!A:A,D1110)+COUNTIF('May 2022'!A:A,D1110)+COUNTIF('June 2022'!A:A,D1110)+COUNTIF('July 2022'!A:A,D1110)+COUNTIF('Aug 2022'!A:A,D1110)+COUNTIF('Sep 2022'!A:A,D1110)+COUNTIF('Oct 2022'!A:A,D1110)+COUNTIF('Dec 2022'!A:A,D1110)</f>
        <v>1</v>
      </c>
      <c r="U1110" t="str">
        <f>VLOOKUP(Q1110,'Capital Lookup'!A:B,2,FALSE)</f>
        <v>No</v>
      </c>
      <c r="V1110" s="2">
        <f>IFERROR(VLOOKUP(LEFT(F1110,10),'Find Purchase Orders'!B:J,9,FALSE),"")</f>
        <v>44628</v>
      </c>
      <c r="W1110" s="25" t="s">
        <v>7261</v>
      </c>
    </row>
    <row r="1111" spans="1:23" hidden="1">
      <c r="A1111" s="25" t="s">
        <v>7261</v>
      </c>
      <c r="B1111" s="25" t="s">
        <v>7440</v>
      </c>
      <c r="C1111" s="25" t="s">
        <v>7264</v>
      </c>
      <c r="D1111" s="25" t="s">
        <v>1559</v>
      </c>
      <c r="E1111" s="25" t="s">
        <v>7442</v>
      </c>
      <c r="F1111" s="25" t="s">
        <v>10387</v>
      </c>
      <c r="G1111" s="25" t="s">
        <v>10388</v>
      </c>
      <c r="H1111" s="21">
        <v>5989.31</v>
      </c>
      <c r="I1111" s="25" t="s">
        <v>7296</v>
      </c>
      <c r="J1111" s="25" t="s">
        <v>7288</v>
      </c>
      <c r="K1111" s="25" t="s">
        <v>7262</v>
      </c>
      <c r="L1111" s="25" t="s">
        <v>7259</v>
      </c>
      <c r="M1111" s="21">
        <v>5989.31</v>
      </c>
      <c r="N1111" s="21">
        <v>5989.31</v>
      </c>
      <c r="O1111" s="21">
        <v>0</v>
      </c>
      <c r="P1111" s="21">
        <v>5989.31</v>
      </c>
      <c r="Q1111" s="25" t="s">
        <v>7445</v>
      </c>
      <c r="R1111" s="1" t="str">
        <f t="shared" si="18"/>
        <v>ST10068</v>
      </c>
      <c r="S1111" t="str">
        <f>VLOOKUP(R1111,Data!$C$2:$D$261,2,0)</f>
        <v>Chateau Renoir</v>
      </c>
      <c r="T1111">
        <f>COUNTIF('Feb 2022'!A:A,D1111)+COUNTIF('Mar 2022'!A:A,D1111)+COUNTIF('Apr 2022'!A:A,D1111)+COUNTIF('May 2022'!A:A,D1111)+COUNTIF('June 2022'!A:A,D1111)+COUNTIF('July 2022'!A:A,D1111)+COUNTIF('Aug 2022'!A:A,D1111)+COUNTIF('Sep 2022'!A:A,D1111)+COUNTIF('Oct 2022'!A:A,D1111)+COUNTIF('Dec 2022'!A:A,D1111)</f>
        <v>1</v>
      </c>
      <c r="U1111" t="str">
        <f>VLOOKUP(Q1111,'Capital Lookup'!A:B,2,FALSE)</f>
        <v>No</v>
      </c>
      <c r="V1111" s="2">
        <f>IFERROR(VLOOKUP(LEFT(F1111,10),'Find Purchase Orders'!B:J,9,FALSE),"")</f>
        <v>44628</v>
      </c>
      <c r="W1111" s="25" t="s">
        <v>7261</v>
      </c>
    </row>
    <row r="1112" spans="1:23" hidden="1">
      <c r="A1112" s="25" t="s">
        <v>7261</v>
      </c>
      <c r="B1112" s="25" t="s">
        <v>7440</v>
      </c>
      <c r="C1112" s="25" t="s">
        <v>7264</v>
      </c>
      <c r="D1112" s="25" t="s">
        <v>1560</v>
      </c>
      <c r="E1112" s="25" t="s">
        <v>7442</v>
      </c>
      <c r="F1112" s="25" t="s">
        <v>10389</v>
      </c>
      <c r="G1112" s="25" t="s">
        <v>10390</v>
      </c>
      <c r="H1112" s="21">
        <v>1522.5</v>
      </c>
      <c r="I1112" s="25" t="s">
        <v>7296</v>
      </c>
      <c r="J1112" s="25" t="s">
        <v>7288</v>
      </c>
      <c r="K1112" s="25" t="s">
        <v>7289</v>
      </c>
      <c r="L1112" s="25" t="s">
        <v>7259</v>
      </c>
      <c r="M1112" s="21">
        <v>1522.5</v>
      </c>
      <c r="N1112" s="21">
        <v>1522.5</v>
      </c>
      <c r="O1112" s="21">
        <v>0</v>
      </c>
      <c r="P1112" s="21">
        <v>1522.5</v>
      </c>
      <c r="Q1112" s="25" t="s">
        <v>7445</v>
      </c>
      <c r="R1112" s="1" t="str">
        <f t="shared" si="18"/>
        <v>ST10068</v>
      </c>
      <c r="S1112" t="str">
        <f>VLOOKUP(R1112,Data!$C$2:$D$261,2,0)</f>
        <v>Chateau Renoir</v>
      </c>
      <c r="T1112">
        <f>COUNTIF('Feb 2022'!A:A,D1112)+COUNTIF('Mar 2022'!A:A,D1112)+COUNTIF('Apr 2022'!A:A,D1112)+COUNTIF('May 2022'!A:A,D1112)+COUNTIF('June 2022'!A:A,D1112)+COUNTIF('July 2022'!A:A,D1112)+COUNTIF('Aug 2022'!A:A,D1112)+COUNTIF('Sep 2022'!A:A,D1112)+COUNTIF('Oct 2022'!A:A,D1112)+COUNTIF('Dec 2022'!A:A,D1112)</f>
        <v>1</v>
      </c>
      <c r="U1112" t="str">
        <f>VLOOKUP(Q1112,'Capital Lookup'!A:B,2,FALSE)</f>
        <v>No</v>
      </c>
      <c r="V1112" s="2">
        <f>IFERROR(VLOOKUP(LEFT(F1112,10),'Find Purchase Orders'!B:J,9,FALSE),"")</f>
        <v>44624</v>
      </c>
      <c r="W1112" s="25" t="s">
        <v>7261</v>
      </c>
    </row>
    <row r="1113" spans="1:23" hidden="1">
      <c r="A1113" s="25" t="s">
        <v>7261</v>
      </c>
      <c r="B1113" s="25" t="s">
        <v>7440</v>
      </c>
      <c r="C1113" s="25" t="s">
        <v>7264</v>
      </c>
      <c r="D1113" s="25" t="s">
        <v>1561</v>
      </c>
      <c r="E1113" s="25" t="s">
        <v>7442</v>
      </c>
      <c r="F1113" s="25" t="s">
        <v>10391</v>
      </c>
      <c r="G1113" s="25" t="s">
        <v>10392</v>
      </c>
      <c r="H1113" s="21">
        <v>5041.26</v>
      </c>
      <c r="I1113" s="25" t="s">
        <v>7296</v>
      </c>
      <c r="J1113" s="25" t="s">
        <v>7288</v>
      </c>
      <c r="K1113" s="25" t="s">
        <v>7262</v>
      </c>
      <c r="L1113" s="25" t="s">
        <v>7259</v>
      </c>
      <c r="M1113" s="21">
        <v>5041.26</v>
      </c>
      <c r="N1113" s="21">
        <v>5041.26</v>
      </c>
      <c r="O1113" s="21">
        <v>0</v>
      </c>
      <c r="P1113" s="21">
        <v>5041.26</v>
      </c>
      <c r="Q1113" s="25" t="s">
        <v>7445</v>
      </c>
      <c r="R1113" s="1" t="str">
        <f t="shared" si="18"/>
        <v>ST10068</v>
      </c>
      <c r="S1113" t="str">
        <f>VLOOKUP(R1113,Data!$C$2:$D$261,2,0)</f>
        <v>Chateau Renoir</v>
      </c>
      <c r="T1113">
        <f>COUNTIF('Feb 2022'!A:A,D1113)+COUNTIF('Mar 2022'!A:A,D1113)+COUNTIF('Apr 2022'!A:A,D1113)+COUNTIF('May 2022'!A:A,D1113)+COUNTIF('June 2022'!A:A,D1113)+COUNTIF('July 2022'!A:A,D1113)+COUNTIF('Aug 2022'!A:A,D1113)+COUNTIF('Sep 2022'!A:A,D1113)+COUNTIF('Oct 2022'!A:A,D1113)+COUNTIF('Dec 2022'!A:A,D1113)</f>
        <v>1</v>
      </c>
      <c r="U1113" t="str">
        <f>VLOOKUP(Q1113,'Capital Lookup'!A:B,2,FALSE)</f>
        <v>No</v>
      </c>
      <c r="V1113" s="2">
        <f>IFERROR(VLOOKUP(LEFT(F1113,10),'Find Purchase Orders'!B:J,9,FALSE),"")</f>
        <v>44627</v>
      </c>
      <c r="W1113" s="25" t="s">
        <v>7261</v>
      </c>
    </row>
    <row r="1114" spans="1:23" hidden="1">
      <c r="A1114" s="25" t="s">
        <v>7261</v>
      </c>
      <c r="B1114" s="25" t="s">
        <v>7440</v>
      </c>
      <c r="C1114" s="25" t="s">
        <v>7264</v>
      </c>
      <c r="D1114" s="25" t="s">
        <v>1562</v>
      </c>
      <c r="E1114" s="25" t="s">
        <v>7442</v>
      </c>
      <c r="F1114" s="25" t="s">
        <v>10393</v>
      </c>
      <c r="G1114" s="25" t="s">
        <v>8722</v>
      </c>
      <c r="H1114" s="21">
        <v>5496.38</v>
      </c>
      <c r="I1114" s="25" t="s">
        <v>7296</v>
      </c>
      <c r="J1114" s="25" t="s">
        <v>7288</v>
      </c>
      <c r="K1114" s="25" t="s">
        <v>7262</v>
      </c>
      <c r="L1114" s="25" t="s">
        <v>7259</v>
      </c>
      <c r="M1114" s="21">
        <v>5496.38</v>
      </c>
      <c r="N1114" s="21">
        <v>5496.38</v>
      </c>
      <c r="O1114" s="21">
        <v>0</v>
      </c>
      <c r="P1114" s="21">
        <v>5496.38</v>
      </c>
      <c r="Q1114" s="25" t="s">
        <v>7445</v>
      </c>
      <c r="R1114" s="1" t="str">
        <f t="shared" si="18"/>
        <v>ST10068</v>
      </c>
      <c r="S1114" t="str">
        <f>VLOOKUP(R1114,Data!$C$2:$D$261,2,0)</f>
        <v>Chateau Renoir</v>
      </c>
      <c r="T1114">
        <f>COUNTIF('Feb 2022'!A:A,D1114)+COUNTIF('Mar 2022'!A:A,D1114)+COUNTIF('Apr 2022'!A:A,D1114)+COUNTIF('May 2022'!A:A,D1114)+COUNTIF('June 2022'!A:A,D1114)+COUNTIF('July 2022'!A:A,D1114)+COUNTIF('Aug 2022'!A:A,D1114)+COUNTIF('Sep 2022'!A:A,D1114)+COUNTIF('Oct 2022'!A:A,D1114)+COUNTIF('Dec 2022'!A:A,D1114)</f>
        <v>1</v>
      </c>
      <c r="U1114" t="str">
        <f>VLOOKUP(Q1114,'Capital Lookup'!A:B,2,FALSE)</f>
        <v>No</v>
      </c>
      <c r="V1114" s="2">
        <f>IFERROR(VLOOKUP(LEFT(F1114,10),'Find Purchase Orders'!B:J,9,FALSE),"")</f>
        <v>44627</v>
      </c>
      <c r="W1114" s="25" t="s">
        <v>7261</v>
      </c>
    </row>
    <row r="1115" spans="1:23" hidden="1">
      <c r="A1115" s="25" t="s">
        <v>7261</v>
      </c>
      <c r="B1115" s="25" t="s">
        <v>7440</v>
      </c>
      <c r="C1115" s="25" t="s">
        <v>7264</v>
      </c>
      <c r="D1115" s="25" t="s">
        <v>1563</v>
      </c>
      <c r="E1115" s="25" t="s">
        <v>7442</v>
      </c>
      <c r="F1115" s="25" t="s">
        <v>10394</v>
      </c>
      <c r="G1115" s="25" t="s">
        <v>10395</v>
      </c>
      <c r="H1115" s="21">
        <v>2630.25</v>
      </c>
      <c r="I1115" s="25" t="s">
        <v>7296</v>
      </c>
      <c r="J1115" s="25" t="s">
        <v>7288</v>
      </c>
      <c r="K1115" s="25" t="s">
        <v>7289</v>
      </c>
      <c r="L1115" s="25" t="s">
        <v>7259</v>
      </c>
      <c r="M1115" s="21">
        <v>2630.25</v>
      </c>
      <c r="N1115" s="21">
        <v>2630.25</v>
      </c>
      <c r="O1115" s="21">
        <v>0</v>
      </c>
      <c r="P1115" s="21">
        <v>2630.25</v>
      </c>
      <c r="Q1115" s="25" t="s">
        <v>7445</v>
      </c>
      <c r="R1115" s="1" t="str">
        <f t="shared" si="18"/>
        <v>ST10068</v>
      </c>
      <c r="S1115" t="str">
        <f>VLOOKUP(R1115,Data!$C$2:$D$261,2,0)</f>
        <v>Chateau Renoir</v>
      </c>
      <c r="T1115">
        <f>COUNTIF('Feb 2022'!A:A,D1115)+COUNTIF('Mar 2022'!A:A,D1115)+COUNTIF('Apr 2022'!A:A,D1115)+COUNTIF('May 2022'!A:A,D1115)+COUNTIF('June 2022'!A:A,D1115)+COUNTIF('July 2022'!A:A,D1115)+COUNTIF('Aug 2022'!A:A,D1115)+COUNTIF('Sep 2022'!A:A,D1115)+COUNTIF('Oct 2022'!A:A,D1115)+COUNTIF('Dec 2022'!A:A,D1115)</f>
        <v>1</v>
      </c>
      <c r="U1115" t="str">
        <f>VLOOKUP(Q1115,'Capital Lookup'!A:B,2,FALSE)</f>
        <v>No</v>
      </c>
      <c r="V1115" s="2">
        <f>IFERROR(VLOOKUP(LEFT(F1115,10),'Find Purchase Orders'!B:J,9,FALSE),"")</f>
        <v>44624</v>
      </c>
      <c r="W1115" s="25" t="s">
        <v>7261</v>
      </c>
    </row>
    <row r="1116" spans="1:23" hidden="1">
      <c r="A1116" s="25" t="s">
        <v>10396</v>
      </c>
      <c r="B1116" s="25" t="s">
        <v>7398</v>
      </c>
      <c r="C1116" s="25" t="s">
        <v>7254</v>
      </c>
      <c r="D1116" s="25" t="s">
        <v>10397</v>
      </c>
      <c r="E1116" s="25" t="s">
        <v>10398</v>
      </c>
      <c r="H1116" s="21">
        <v>186500</v>
      </c>
      <c r="I1116" s="25" t="s">
        <v>7257</v>
      </c>
      <c r="K1116" s="25" t="s">
        <v>10399</v>
      </c>
      <c r="L1116" s="25" t="s">
        <v>10400</v>
      </c>
      <c r="M1116" s="22">
        <v>0</v>
      </c>
      <c r="N1116" s="22">
        <v>0</v>
      </c>
      <c r="O1116" s="21">
        <v>0</v>
      </c>
      <c r="P1116" s="21">
        <v>21455.75</v>
      </c>
      <c r="Q1116" s="25" t="s">
        <v>10401</v>
      </c>
      <c r="R1116" s="1" t="str">
        <f t="shared" si="18"/>
        <v>ST10009</v>
      </c>
      <c r="S1116" t="str">
        <f>VLOOKUP(R1116,Data!$C$2:$D$261,2,0)</f>
        <v>Birkdale</v>
      </c>
      <c r="T1116">
        <f>COUNTIF('Feb 2022'!A:A,D1116)+COUNTIF('Mar 2022'!A:A,D1116)+COUNTIF('Apr 2022'!A:A,D1116)+COUNTIF('May 2022'!A:A,D1116)+COUNTIF('June 2022'!A:A,D1116)+COUNTIF('July 2022'!A:A,D1116)+COUNTIF('Aug 2022'!A:A,D1116)+COUNTIF('Sep 2022'!A:A,D1116)+COUNTIF('Oct 2022'!A:A,D1116)+COUNTIF('Dec 2022'!A:A,D1116)</f>
        <v>0</v>
      </c>
      <c r="U1116" t="str">
        <f>VLOOKUP(Q1116,'Capital Lookup'!A:B,2,FALSE)</f>
        <v>No</v>
      </c>
      <c r="V1116" s="2" t="str">
        <f>IFERROR(VLOOKUP(LEFT(F1116,10),'Find Purchase Orders'!B:J,9,FALSE),"")</f>
        <v/>
      </c>
      <c r="W1116" s="25" t="s">
        <v>7261</v>
      </c>
    </row>
    <row r="1117" spans="1:23" hidden="1">
      <c r="A1117" s="25" t="s">
        <v>8607</v>
      </c>
      <c r="B1117" s="25" t="s">
        <v>9044</v>
      </c>
      <c r="C1117" s="25"/>
      <c r="D1117" s="25" t="s">
        <v>10402</v>
      </c>
      <c r="E1117" s="25" t="s">
        <v>9046</v>
      </c>
      <c r="F1117" s="25" t="s">
        <v>10403</v>
      </c>
      <c r="G1117" s="25" t="s">
        <v>10404</v>
      </c>
      <c r="H1117" s="21">
        <v>3183.67</v>
      </c>
      <c r="I1117" s="25" t="s">
        <v>7296</v>
      </c>
      <c r="J1117" s="25" t="s">
        <v>7288</v>
      </c>
      <c r="K1117" s="25" t="s">
        <v>7262</v>
      </c>
      <c r="L1117" s="25" t="s">
        <v>7259</v>
      </c>
      <c r="M1117" s="21">
        <v>3183.67</v>
      </c>
      <c r="N1117" s="21">
        <v>3183.67</v>
      </c>
      <c r="O1117" s="21">
        <v>0</v>
      </c>
      <c r="P1117" s="21">
        <v>3183.67</v>
      </c>
      <c r="Q1117" s="25" t="s">
        <v>9049</v>
      </c>
      <c r="R1117" s="1" t="str">
        <f t="shared" si="18"/>
        <v>ST10398</v>
      </c>
      <c r="S1117" t="e">
        <f>VLOOKUP(R1117,Data!$C$2:$D$261,2,0)</f>
        <v>#N/A</v>
      </c>
      <c r="T1117">
        <f>COUNTIF('Feb 2022'!A:A,D1117)+COUNTIF('Mar 2022'!A:A,D1117)+COUNTIF('Apr 2022'!A:A,D1117)+COUNTIF('May 2022'!A:A,D1117)+COUNTIF('June 2022'!A:A,D1117)+COUNTIF('July 2022'!A:A,D1117)+COUNTIF('Aug 2022'!A:A,D1117)+COUNTIF('Sep 2022'!A:A,D1117)+COUNTIF('Oct 2022'!A:A,D1117)+COUNTIF('Dec 2022'!A:A,D1117)</f>
        <v>0</v>
      </c>
      <c r="U1117" t="str">
        <f>VLOOKUP(Q1117,'Capital Lookup'!A:B,2,FALSE)</f>
        <v>Yes</v>
      </c>
      <c r="V1117" s="2">
        <f>IFERROR(VLOOKUP(LEFT(F1117,10),'Find Purchase Orders'!B:J,9,FALSE),"")</f>
        <v>44629</v>
      </c>
      <c r="W1117" s="25" t="s">
        <v>7261</v>
      </c>
    </row>
    <row r="1118" spans="1:23" hidden="1">
      <c r="A1118" s="25" t="s">
        <v>8607</v>
      </c>
      <c r="B1118" s="25" t="s">
        <v>9044</v>
      </c>
      <c r="C1118" s="25"/>
      <c r="D1118" s="25" t="s">
        <v>10402</v>
      </c>
      <c r="E1118" s="25" t="s">
        <v>9046</v>
      </c>
      <c r="F1118" s="25" t="s">
        <v>10405</v>
      </c>
      <c r="G1118" s="25" t="s">
        <v>10406</v>
      </c>
      <c r="H1118" s="21">
        <v>678</v>
      </c>
      <c r="I1118" s="25" t="s">
        <v>7296</v>
      </c>
      <c r="J1118" s="25" t="s">
        <v>7288</v>
      </c>
      <c r="K1118" s="25" t="s">
        <v>7262</v>
      </c>
      <c r="L1118" s="25" t="s">
        <v>7259</v>
      </c>
      <c r="M1118" s="21">
        <v>678</v>
      </c>
      <c r="N1118" s="21">
        <v>678</v>
      </c>
      <c r="O1118" s="21">
        <v>0</v>
      </c>
      <c r="P1118" s="21">
        <v>678</v>
      </c>
      <c r="Q1118" s="25" t="s">
        <v>9049</v>
      </c>
      <c r="R1118" s="1" t="str">
        <f t="shared" si="18"/>
        <v>ST10398</v>
      </c>
      <c r="S1118" t="e">
        <f>VLOOKUP(R1118,Data!$C$2:$D$261,2,0)</f>
        <v>#N/A</v>
      </c>
      <c r="T1118">
        <f>COUNTIF('Feb 2022'!A:A,D1118)+COUNTIF('Mar 2022'!A:A,D1118)+COUNTIF('Apr 2022'!A:A,D1118)+COUNTIF('May 2022'!A:A,D1118)+COUNTIF('June 2022'!A:A,D1118)+COUNTIF('July 2022'!A:A,D1118)+COUNTIF('Aug 2022'!A:A,D1118)+COUNTIF('Sep 2022'!A:A,D1118)+COUNTIF('Oct 2022'!A:A,D1118)+COUNTIF('Dec 2022'!A:A,D1118)</f>
        <v>0</v>
      </c>
      <c r="U1118" t="str">
        <f>VLOOKUP(Q1118,'Capital Lookup'!A:B,2,FALSE)</f>
        <v>Yes</v>
      </c>
      <c r="V1118" s="2">
        <f>IFERROR(VLOOKUP(LEFT(F1118,10),'Find Purchase Orders'!B:J,9,FALSE),"")</f>
        <v>44629</v>
      </c>
      <c r="W1118" s="25" t="s">
        <v>7261</v>
      </c>
    </row>
    <row r="1119" spans="1:23" hidden="1">
      <c r="A1119" s="25" t="s">
        <v>8723</v>
      </c>
      <c r="B1119" s="25" t="s">
        <v>8501</v>
      </c>
      <c r="C1119" s="25" t="s">
        <v>7264</v>
      </c>
      <c r="D1119" s="25" t="s">
        <v>1396</v>
      </c>
      <c r="E1119" s="25" t="s">
        <v>7576</v>
      </c>
      <c r="F1119" s="25" t="s">
        <v>10407</v>
      </c>
      <c r="G1119" s="25" t="s">
        <v>10408</v>
      </c>
      <c r="H1119" s="21">
        <v>20233.78</v>
      </c>
      <c r="I1119" s="25" t="s">
        <v>7296</v>
      </c>
      <c r="J1119" s="25" t="s">
        <v>7288</v>
      </c>
      <c r="K1119" s="25" t="s">
        <v>7778</v>
      </c>
      <c r="L1119" s="25" t="s">
        <v>8150</v>
      </c>
      <c r="M1119" s="21">
        <v>20233.78</v>
      </c>
      <c r="N1119" s="21">
        <v>20233.78</v>
      </c>
      <c r="O1119" s="21">
        <v>0</v>
      </c>
      <c r="P1119" s="21">
        <v>20233.78</v>
      </c>
      <c r="Q1119" s="25" t="s">
        <v>10409</v>
      </c>
      <c r="R1119" s="1" t="str">
        <f t="shared" si="18"/>
        <v>ST10005</v>
      </c>
      <c r="S1119" t="str">
        <f>VLOOKUP(R1119,Data!$C$2:$D$261,2,0)</f>
        <v>The Kensington Oakville</v>
      </c>
      <c r="T1119">
        <f>COUNTIF('Feb 2022'!A:A,D1119)+COUNTIF('Mar 2022'!A:A,D1119)+COUNTIF('Apr 2022'!A:A,D1119)+COUNTIF('May 2022'!A:A,D1119)+COUNTIF('June 2022'!A:A,D1119)+COUNTIF('July 2022'!A:A,D1119)+COUNTIF('Aug 2022'!A:A,D1119)+COUNTIF('Sep 2022'!A:A,D1119)+COUNTIF('Oct 2022'!A:A,D1119)+COUNTIF('Dec 2022'!A:A,D1119)</f>
        <v>1</v>
      </c>
      <c r="U1119" t="str">
        <f>VLOOKUP(Q1119,'Capital Lookup'!A:B,2,FALSE)</f>
        <v>No</v>
      </c>
      <c r="V1119" s="2">
        <f>IFERROR(VLOOKUP(LEFT(F1119,10),'Find Purchase Orders'!B:J,9,FALSE),"")</f>
        <v>44634</v>
      </c>
      <c r="W1119" s="25" t="s">
        <v>7261</v>
      </c>
    </row>
    <row r="1120" spans="1:23" hidden="1">
      <c r="A1120" s="25" t="s">
        <v>7252</v>
      </c>
      <c r="B1120" s="25" t="s">
        <v>7546</v>
      </c>
      <c r="C1120" s="25" t="s">
        <v>7254</v>
      </c>
      <c r="D1120" s="25" t="s">
        <v>1564</v>
      </c>
      <c r="E1120" s="25" t="s">
        <v>7548</v>
      </c>
      <c r="H1120" s="21">
        <v>15446.99</v>
      </c>
      <c r="I1120" s="25" t="s">
        <v>7257</v>
      </c>
      <c r="K1120" s="25" t="s">
        <v>7262</v>
      </c>
      <c r="L1120" s="25" t="s">
        <v>7259</v>
      </c>
      <c r="M1120" s="22">
        <v>0</v>
      </c>
      <c r="N1120" s="22">
        <v>0</v>
      </c>
      <c r="O1120" s="21">
        <v>0</v>
      </c>
      <c r="P1120" s="21">
        <v>1777.09</v>
      </c>
      <c r="Q1120" s="25" t="s">
        <v>7551</v>
      </c>
      <c r="R1120" s="1" t="str">
        <f t="shared" si="18"/>
        <v>ST10096</v>
      </c>
      <c r="S1120" t="str">
        <f>VLOOKUP(R1120,Data!$C$2:$D$261,2,0)</f>
        <v>Chatham</v>
      </c>
      <c r="T1120">
        <f>COUNTIF('Feb 2022'!A:A,D1120)+COUNTIF('Mar 2022'!A:A,D1120)+COUNTIF('Apr 2022'!A:A,D1120)+COUNTIF('May 2022'!A:A,D1120)+COUNTIF('June 2022'!A:A,D1120)+COUNTIF('July 2022'!A:A,D1120)+COUNTIF('Aug 2022'!A:A,D1120)+COUNTIF('Sep 2022'!A:A,D1120)+COUNTIF('Oct 2022'!A:A,D1120)+COUNTIF('Dec 2022'!A:A,D1120)</f>
        <v>1</v>
      </c>
      <c r="U1120" t="str">
        <f>VLOOKUP(Q1120,'Capital Lookup'!A:B,2,FALSE)</f>
        <v>No</v>
      </c>
      <c r="V1120" s="2" t="str">
        <f>IFERROR(VLOOKUP(LEFT(F1120,10),'Find Purchase Orders'!B:J,9,FALSE),"")</f>
        <v/>
      </c>
      <c r="W1120" s="25" t="s">
        <v>7261</v>
      </c>
    </row>
    <row r="1121" spans="1:23" hidden="1">
      <c r="A1121" s="25" t="s">
        <v>7261</v>
      </c>
      <c r="B1121" s="25" t="s">
        <v>7343</v>
      </c>
      <c r="C1121" s="25" t="s">
        <v>7282</v>
      </c>
      <c r="D1121" s="25" t="s">
        <v>1565</v>
      </c>
      <c r="E1121" s="25" t="s">
        <v>7345</v>
      </c>
      <c r="F1121" s="25" t="s">
        <v>10410</v>
      </c>
      <c r="G1121" s="25" t="s">
        <v>10411</v>
      </c>
      <c r="H1121" s="21">
        <v>293.8</v>
      </c>
      <c r="I1121" s="25" t="s">
        <v>7296</v>
      </c>
      <c r="J1121" s="25" t="s">
        <v>7288</v>
      </c>
      <c r="K1121" s="25" t="s">
        <v>7258</v>
      </c>
      <c r="L1121" s="25" t="s">
        <v>7259</v>
      </c>
      <c r="M1121" s="21">
        <v>293.8</v>
      </c>
      <c r="N1121" s="21">
        <v>293.8</v>
      </c>
      <c r="O1121" s="21">
        <v>0</v>
      </c>
      <c r="P1121" s="21">
        <v>293.8</v>
      </c>
      <c r="Q1121" s="25" t="s">
        <v>7348</v>
      </c>
      <c r="R1121" s="1" t="str">
        <f t="shared" si="18"/>
        <v>ST10093</v>
      </c>
      <c r="S1121" t="str">
        <f>VLOOKUP(R1121,Data!$C$2:$D$261,2,0)</f>
        <v>Windermere on The Mount</v>
      </c>
      <c r="T1121">
        <f>COUNTIF('Feb 2022'!A:A,D1121)+COUNTIF('Mar 2022'!A:A,D1121)+COUNTIF('Apr 2022'!A:A,D1121)+COUNTIF('May 2022'!A:A,D1121)+COUNTIF('June 2022'!A:A,D1121)+COUNTIF('July 2022'!A:A,D1121)+COUNTIF('Aug 2022'!A:A,D1121)+COUNTIF('Sep 2022'!A:A,D1121)+COUNTIF('Oct 2022'!A:A,D1121)+COUNTIF('Dec 2022'!A:A,D1121)</f>
        <v>1</v>
      </c>
      <c r="U1121" t="str">
        <f>VLOOKUP(Q1121,'Capital Lookup'!A:B,2,FALSE)</f>
        <v>No</v>
      </c>
      <c r="V1121" s="2">
        <f>IFERROR(VLOOKUP(LEFT(F1121,10),'Find Purchase Orders'!B:J,9,FALSE),"")</f>
        <v>44628</v>
      </c>
      <c r="W1121" s="25" t="s">
        <v>7261</v>
      </c>
    </row>
    <row r="1122" spans="1:23" hidden="1">
      <c r="A1122" s="25" t="s">
        <v>7261</v>
      </c>
      <c r="B1122" s="25" t="s">
        <v>7343</v>
      </c>
      <c r="C1122" s="25" t="s">
        <v>7282</v>
      </c>
      <c r="D1122" s="25" t="s">
        <v>1565</v>
      </c>
      <c r="E1122" s="25" t="s">
        <v>7345</v>
      </c>
      <c r="F1122" s="25" t="s">
        <v>10412</v>
      </c>
      <c r="G1122" s="25" t="s">
        <v>10000</v>
      </c>
      <c r="H1122" s="21">
        <v>333.35</v>
      </c>
      <c r="I1122" s="25" t="s">
        <v>7296</v>
      </c>
      <c r="J1122" s="25" t="s">
        <v>7288</v>
      </c>
      <c r="K1122" s="25" t="s">
        <v>7262</v>
      </c>
      <c r="L1122" s="25" t="s">
        <v>7259</v>
      </c>
      <c r="M1122" s="21">
        <v>333.35</v>
      </c>
      <c r="N1122" s="21">
        <v>333.35</v>
      </c>
      <c r="O1122" s="21">
        <v>0</v>
      </c>
      <c r="P1122" s="21">
        <v>333.35</v>
      </c>
      <c r="Q1122" s="25" t="s">
        <v>7348</v>
      </c>
      <c r="R1122" s="1" t="str">
        <f t="shared" si="18"/>
        <v>ST10093</v>
      </c>
      <c r="S1122" t="str">
        <f>VLOOKUP(R1122,Data!$C$2:$D$261,2,0)</f>
        <v>Windermere on The Mount</v>
      </c>
      <c r="T1122">
        <f>COUNTIF('Feb 2022'!A:A,D1122)+COUNTIF('Mar 2022'!A:A,D1122)+COUNTIF('Apr 2022'!A:A,D1122)+COUNTIF('May 2022'!A:A,D1122)+COUNTIF('June 2022'!A:A,D1122)+COUNTIF('July 2022'!A:A,D1122)+COUNTIF('Aug 2022'!A:A,D1122)+COUNTIF('Sep 2022'!A:A,D1122)+COUNTIF('Oct 2022'!A:A,D1122)+COUNTIF('Dec 2022'!A:A,D1122)</f>
        <v>1</v>
      </c>
      <c r="U1122" t="str">
        <f>VLOOKUP(Q1122,'Capital Lookup'!A:B,2,FALSE)</f>
        <v>No</v>
      </c>
      <c r="V1122" s="2">
        <f>IFERROR(VLOOKUP(LEFT(F1122,10),'Find Purchase Orders'!B:J,9,FALSE),"")</f>
        <v>44628</v>
      </c>
      <c r="W1122" s="25" t="s">
        <v>7261</v>
      </c>
    </row>
    <row r="1123" spans="1:23" hidden="1">
      <c r="A1123" s="25" t="s">
        <v>7261</v>
      </c>
      <c r="B1123" s="25" t="s">
        <v>7343</v>
      </c>
      <c r="C1123" s="25" t="s">
        <v>7282</v>
      </c>
      <c r="D1123" s="25" t="s">
        <v>1565</v>
      </c>
      <c r="E1123" s="25" t="s">
        <v>7345</v>
      </c>
      <c r="F1123" s="25" t="s">
        <v>10413</v>
      </c>
      <c r="G1123" s="25" t="s">
        <v>9998</v>
      </c>
      <c r="H1123" s="21">
        <v>7202.73</v>
      </c>
      <c r="I1123" s="25" t="s">
        <v>7296</v>
      </c>
      <c r="J1123" s="25" t="s">
        <v>7288</v>
      </c>
      <c r="K1123" s="25" t="s">
        <v>7262</v>
      </c>
      <c r="L1123" s="25" t="s">
        <v>7259</v>
      </c>
      <c r="M1123" s="21">
        <v>7202.73</v>
      </c>
      <c r="N1123" s="21">
        <v>8084.13</v>
      </c>
      <c r="O1123" s="21">
        <v>-881.4</v>
      </c>
      <c r="P1123" s="21">
        <v>7202.73</v>
      </c>
      <c r="Q1123" s="25" t="s">
        <v>7348</v>
      </c>
      <c r="R1123" s="1" t="str">
        <f t="shared" si="18"/>
        <v>ST10093</v>
      </c>
      <c r="S1123" t="str">
        <f>VLOOKUP(R1123,Data!$C$2:$D$261,2,0)</f>
        <v>Windermere on The Mount</v>
      </c>
      <c r="T1123">
        <f>COUNTIF('Feb 2022'!A:A,D1123)+COUNTIF('Mar 2022'!A:A,D1123)+COUNTIF('Apr 2022'!A:A,D1123)+COUNTIF('May 2022'!A:A,D1123)+COUNTIF('June 2022'!A:A,D1123)+COUNTIF('July 2022'!A:A,D1123)+COUNTIF('Aug 2022'!A:A,D1123)+COUNTIF('Sep 2022'!A:A,D1123)+COUNTIF('Oct 2022'!A:A,D1123)+COUNTIF('Dec 2022'!A:A,D1123)</f>
        <v>1</v>
      </c>
      <c r="U1123" t="str">
        <f>VLOOKUP(Q1123,'Capital Lookup'!A:B,2,FALSE)</f>
        <v>No</v>
      </c>
      <c r="V1123" s="2">
        <f>IFERROR(VLOOKUP(LEFT(F1123,10),'Find Purchase Orders'!B:J,9,FALSE),"")</f>
        <v>44628</v>
      </c>
      <c r="W1123" s="25" t="s">
        <v>7261</v>
      </c>
    </row>
    <row r="1124" spans="1:23" hidden="1">
      <c r="A1124" s="25" t="s">
        <v>7261</v>
      </c>
      <c r="B1124" s="25" t="s">
        <v>7343</v>
      </c>
      <c r="C1124" s="25" t="s">
        <v>7282</v>
      </c>
      <c r="D1124" s="25" t="s">
        <v>1566</v>
      </c>
      <c r="E1124" s="25" t="s">
        <v>7345</v>
      </c>
      <c r="F1124" s="25" t="s">
        <v>10414</v>
      </c>
      <c r="G1124" s="25" t="s">
        <v>10415</v>
      </c>
      <c r="H1124" s="21">
        <v>271.2</v>
      </c>
      <c r="I1124" s="25" t="s">
        <v>7296</v>
      </c>
      <c r="J1124" s="25" t="s">
        <v>7288</v>
      </c>
      <c r="K1124" s="25" t="s">
        <v>7262</v>
      </c>
      <c r="L1124" s="25" t="s">
        <v>7259</v>
      </c>
      <c r="M1124" s="21">
        <v>271.2</v>
      </c>
      <c r="N1124" s="21">
        <v>271.2</v>
      </c>
      <c r="O1124" s="21">
        <v>0</v>
      </c>
      <c r="P1124" s="21">
        <v>271.2</v>
      </c>
      <c r="Q1124" s="25" t="s">
        <v>7348</v>
      </c>
      <c r="R1124" s="1" t="str">
        <f t="shared" si="18"/>
        <v>ST10093</v>
      </c>
      <c r="S1124" t="str">
        <f>VLOOKUP(R1124,Data!$C$2:$D$261,2,0)</f>
        <v>Windermere on The Mount</v>
      </c>
      <c r="T1124">
        <f>COUNTIF('Feb 2022'!A:A,D1124)+COUNTIF('Mar 2022'!A:A,D1124)+COUNTIF('Apr 2022'!A:A,D1124)+COUNTIF('May 2022'!A:A,D1124)+COUNTIF('June 2022'!A:A,D1124)+COUNTIF('July 2022'!A:A,D1124)+COUNTIF('Aug 2022'!A:A,D1124)+COUNTIF('Sep 2022'!A:A,D1124)+COUNTIF('Oct 2022'!A:A,D1124)+COUNTIF('Dec 2022'!A:A,D1124)</f>
        <v>1</v>
      </c>
      <c r="U1124" t="str">
        <f>VLOOKUP(Q1124,'Capital Lookup'!A:B,2,FALSE)</f>
        <v>No</v>
      </c>
      <c r="V1124" s="2">
        <f>IFERROR(VLOOKUP(LEFT(F1124,10),'Find Purchase Orders'!B:J,9,FALSE),"")</f>
        <v>44628</v>
      </c>
      <c r="W1124" s="25" t="s">
        <v>7261</v>
      </c>
    </row>
    <row r="1125" spans="1:23" hidden="1">
      <c r="A1125" s="25" t="s">
        <v>7261</v>
      </c>
      <c r="B1125" s="25" t="s">
        <v>7343</v>
      </c>
      <c r="C1125" s="25" t="s">
        <v>7282</v>
      </c>
      <c r="D1125" s="25" t="s">
        <v>1566</v>
      </c>
      <c r="E1125" s="25" t="s">
        <v>7345</v>
      </c>
      <c r="F1125" s="25" t="s">
        <v>10416</v>
      </c>
      <c r="G1125" s="25" t="s">
        <v>10417</v>
      </c>
      <c r="H1125" s="21">
        <v>5039.3500000000004</v>
      </c>
      <c r="I1125" s="25" t="s">
        <v>7296</v>
      </c>
      <c r="J1125" s="25" t="s">
        <v>7288</v>
      </c>
      <c r="K1125" s="25" t="s">
        <v>7262</v>
      </c>
      <c r="L1125" s="25" t="s">
        <v>7259</v>
      </c>
      <c r="M1125" s="21">
        <v>5039.3500000000004</v>
      </c>
      <c r="N1125" s="21">
        <v>7099.23</v>
      </c>
      <c r="O1125" s="21">
        <v>-2059.88</v>
      </c>
      <c r="P1125" s="21">
        <v>5039.3500000000004</v>
      </c>
      <c r="Q1125" s="25" t="s">
        <v>7348</v>
      </c>
      <c r="R1125" s="1" t="str">
        <f t="shared" si="18"/>
        <v>ST10093</v>
      </c>
      <c r="S1125" t="str">
        <f>VLOOKUP(R1125,Data!$C$2:$D$261,2,0)</f>
        <v>Windermere on The Mount</v>
      </c>
      <c r="T1125">
        <f>COUNTIF('Feb 2022'!A:A,D1125)+COUNTIF('Mar 2022'!A:A,D1125)+COUNTIF('Apr 2022'!A:A,D1125)+COUNTIF('May 2022'!A:A,D1125)+COUNTIF('June 2022'!A:A,D1125)+COUNTIF('July 2022'!A:A,D1125)+COUNTIF('Aug 2022'!A:A,D1125)+COUNTIF('Sep 2022'!A:A,D1125)+COUNTIF('Oct 2022'!A:A,D1125)+COUNTIF('Dec 2022'!A:A,D1125)</f>
        <v>1</v>
      </c>
      <c r="U1125" t="str">
        <f>VLOOKUP(Q1125,'Capital Lookup'!A:B,2,FALSE)</f>
        <v>No</v>
      </c>
      <c r="V1125" s="2">
        <f>IFERROR(VLOOKUP(LEFT(F1125,10),'Find Purchase Orders'!B:J,9,FALSE),"")</f>
        <v>44628</v>
      </c>
      <c r="W1125" s="25" t="s">
        <v>7261</v>
      </c>
    </row>
    <row r="1126" spans="1:23" hidden="1">
      <c r="A1126" s="25" t="s">
        <v>8814</v>
      </c>
      <c r="B1126" s="25" t="s">
        <v>9506</v>
      </c>
      <c r="C1126" s="25" t="s">
        <v>8058</v>
      </c>
      <c r="D1126" s="25" t="s">
        <v>10418</v>
      </c>
      <c r="E1126" s="25" t="s">
        <v>8443</v>
      </c>
      <c r="F1126" s="25" t="s">
        <v>10419</v>
      </c>
      <c r="G1126" s="25" t="s">
        <v>10420</v>
      </c>
      <c r="H1126" s="21">
        <v>92996.91</v>
      </c>
      <c r="I1126" s="25" t="s">
        <v>7296</v>
      </c>
      <c r="J1126" s="25" t="s">
        <v>7288</v>
      </c>
      <c r="K1126" s="25" t="s">
        <v>7258</v>
      </c>
      <c r="L1126" s="25" t="s">
        <v>7625</v>
      </c>
      <c r="M1126" s="21">
        <v>92996.91</v>
      </c>
      <c r="N1126" s="21">
        <v>92996.91</v>
      </c>
      <c r="O1126" s="21">
        <v>0</v>
      </c>
      <c r="P1126" s="21">
        <v>92996.91</v>
      </c>
      <c r="Q1126" s="25" t="s">
        <v>10421</v>
      </c>
      <c r="R1126" s="1" t="str">
        <f t="shared" si="18"/>
        <v>ST10208</v>
      </c>
      <c r="S1126" t="str">
        <f>VLOOKUP(R1126,Data!$C$2:$D$261,2,0)</f>
        <v>Royal City Manor</v>
      </c>
      <c r="T1126">
        <f>COUNTIF('Feb 2022'!A:A,D1126)+COUNTIF('Mar 2022'!A:A,D1126)+COUNTIF('Apr 2022'!A:A,D1126)+COUNTIF('May 2022'!A:A,D1126)+COUNTIF('June 2022'!A:A,D1126)+COUNTIF('July 2022'!A:A,D1126)+COUNTIF('Aug 2022'!A:A,D1126)+COUNTIF('Sep 2022'!A:A,D1126)+COUNTIF('Oct 2022'!A:A,D1126)+COUNTIF('Dec 2022'!A:A,D1126)</f>
        <v>0</v>
      </c>
      <c r="U1126" t="str">
        <f>VLOOKUP(Q1126,'Capital Lookup'!A:B,2,FALSE)</f>
        <v>No</v>
      </c>
      <c r="V1126" s="2">
        <f>IFERROR(VLOOKUP(LEFT(F1126,10),'Find Purchase Orders'!B:J,9,FALSE),"")</f>
        <v>44627</v>
      </c>
      <c r="W1126" s="25" t="s">
        <v>7261</v>
      </c>
    </row>
    <row r="1127" spans="1:23" hidden="1">
      <c r="A1127" s="25" t="s">
        <v>7261</v>
      </c>
      <c r="B1127" s="25" t="s">
        <v>8133</v>
      </c>
      <c r="C1127" s="25" t="s">
        <v>7264</v>
      </c>
      <c r="D1127" s="25" t="s">
        <v>1649</v>
      </c>
      <c r="E1127" s="25" t="s">
        <v>8135</v>
      </c>
      <c r="F1127" s="25" t="s">
        <v>10422</v>
      </c>
      <c r="G1127" s="25" t="s">
        <v>10423</v>
      </c>
      <c r="H1127" s="21">
        <v>4202.5</v>
      </c>
      <c r="I1127" s="25" t="s">
        <v>7296</v>
      </c>
      <c r="J1127" s="25" t="s">
        <v>7288</v>
      </c>
      <c r="K1127" s="25" t="s">
        <v>7262</v>
      </c>
      <c r="L1127" s="25" t="s">
        <v>7259</v>
      </c>
      <c r="M1127" s="21">
        <v>4202.5</v>
      </c>
      <c r="N1127" s="21">
        <v>4202.49</v>
      </c>
      <c r="O1127" s="21">
        <v>0.01</v>
      </c>
      <c r="P1127" s="21">
        <v>4202.5</v>
      </c>
      <c r="Q1127" s="25" t="s">
        <v>8136</v>
      </c>
      <c r="R1127" s="1" t="str">
        <f t="shared" si="18"/>
        <v>ST10076</v>
      </c>
      <c r="S1127" t="str">
        <f>VLOOKUP(R1127,Data!$C$2:$D$261,2,0)</f>
        <v>The Wellington</v>
      </c>
      <c r="T1127">
        <f>COUNTIF('Feb 2022'!A:A,D1127)+COUNTIF('Mar 2022'!A:A,D1127)+COUNTIF('Apr 2022'!A:A,D1127)+COUNTIF('May 2022'!A:A,D1127)+COUNTIF('June 2022'!A:A,D1127)+COUNTIF('July 2022'!A:A,D1127)+COUNTIF('Aug 2022'!A:A,D1127)+COUNTIF('Sep 2022'!A:A,D1127)+COUNTIF('Oct 2022'!A:A,D1127)+COUNTIF('Dec 2022'!A:A,D1127)</f>
        <v>1</v>
      </c>
      <c r="U1127" t="str">
        <f>VLOOKUP(Q1127,'Capital Lookup'!A:B,2,FALSE)</f>
        <v>No</v>
      </c>
      <c r="V1127" s="2">
        <f>IFERROR(VLOOKUP(LEFT(F1127,10),'Find Purchase Orders'!B:J,9,FALSE),"")</f>
        <v>44637</v>
      </c>
      <c r="W1127" s="25" t="s">
        <v>7261</v>
      </c>
    </row>
    <row r="1128" spans="1:23" hidden="1">
      <c r="A1128" s="25" t="s">
        <v>8814</v>
      </c>
      <c r="B1128" s="25" t="s">
        <v>10424</v>
      </c>
      <c r="C1128" s="25"/>
      <c r="D1128" s="25" t="s">
        <v>10425</v>
      </c>
      <c r="E1128" s="25" t="s">
        <v>8443</v>
      </c>
      <c r="H1128" s="21">
        <v>62754.720000000001</v>
      </c>
      <c r="I1128" s="25" t="s">
        <v>7257</v>
      </c>
      <c r="K1128" s="25" t="s">
        <v>8060</v>
      </c>
      <c r="L1128" s="25" t="s">
        <v>7635</v>
      </c>
      <c r="M1128" s="22">
        <v>0</v>
      </c>
      <c r="N1128" s="22">
        <v>0</v>
      </c>
      <c r="O1128" s="21">
        <v>0</v>
      </c>
      <c r="P1128" s="21">
        <v>6723.72</v>
      </c>
      <c r="Q1128" s="25" t="s">
        <v>10426</v>
      </c>
      <c r="R1128" s="1" t="str">
        <f t="shared" si="18"/>
        <v>ST10295</v>
      </c>
      <c r="S1128" t="e">
        <f>VLOOKUP(R1128,Data!$C$2:$D$261,2,0)</f>
        <v>#N/A</v>
      </c>
      <c r="T1128">
        <f>COUNTIF('Feb 2022'!A:A,D1128)+COUNTIF('Mar 2022'!A:A,D1128)+COUNTIF('Apr 2022'!A:A,D1128)+COUNTIF('May 2022'!A:A,D1128)+COUNTIF('June 2022'!A:A,D1128)+COUNTIF('July 2022'!A:A,D1128)+COUNTIF('Aug 2022'!A:A,D1128)+COUNTIF('Sep 2022'!A:A,D1128)+COUNTIF('Oct 2022'!A:A,D1128)+COUNTIF('Dec 2022'!A:A,D1128)</f>
        <v>0</v>
      </c>
      <c r="U1128" t="str">
        <f>VLOOKUP(Q1128,'Capital Lookup'!A:B,2,FALSE)</f>
        <v>No</v>
      </c>
      <c r="V1128" s="2" t="str">
        <f>IFERROR(VLOOKUP(LEFT(F1128,10),'Find Purchase Orders'!B:J,9,FALSE),"")</f>
        <v/>
      </c>
      <c r="W1128" s="25" t="s">
        <v>7261</v>
      </c>
    </row>
    <row r="1129" spans="1:23" hidden="1">
      <c r="A1129" s="25" t="s">
        <v>7261</v>
      </c>
      <c r="B1129" s="25" t="s">
        <v>8133</v>
      </c>
      <c r="C1129" s="25" t="s">
        <v>7264</v>
      </c>
      <c r="D1129" s="25" t="s">
        <v>1567</v>
      </c>
      <c r="E1129" s="25" t="s">
        <v>8135</v>
      </c>
      <c r="F1129" s="25" t="s">
        <v>10427</v>
      </c>
      <c r="G1129" s="25" t="s">
        <v>10428</v>
      </c>
      <c r="H1129" s="21">
        <v>4815.7700000000004</v>
      </c>
      <c r="I1129" s="25" t="s">
        <v>7296</v>
      </c>
      <c r="J1129" s="25" t="s">
        <v>7288</v>
      </c>
      <c r="K1129" s="25" t="s">
        <v>7262</v>
      </c>
      <c r="L1129" s="25" t="s">
        <v>7259</v>
      </c>
      <c r="M1129" s="21">
        <v>4815.7700000000004</v>
      </c>
      <c r="N1129" s="21">
        <v>4815.7700000000004</v>
      </c>
      <c r="O1129" s="21">
        <v>0</v>
      </c>
      <c r="P1129" s="21">
        <v>4815.7700000000004</v>
      </c>
      <c r="Q1129" s="25" t="s">
        <v>8136</v>
      </c>
      <c r="R1129" s="1" t="str">
        <f t="shared" si="18"/>
        <v>ST10076</v>
      </c>
      <c r="S1129" t="str">
        <f>VLOOKUP(R1129,Data!$C$2:$D$261,2,0)</f>
        <v>The Wellington</v>
      </c>
      <c r="T1129">
        <f>COUNTIF('Feb 2022'!A:A,D1129)+COUNTIF('Mar 2022'!A:A,D1129)+COUNTIF('Apr 2022'!A:A,D1129)+COUNTIF('May 2022'!A:A,D1129)+COUNTIF('June 2022'!A:A,D1129)+COUNTIF('July 2022'!A:A,D1129)+COUNTIF('Aug 2022'!A:A,D1129)+COUNTIF('Sep 2022'!A:A,D1129)+COUNTIF('Oct 2022'!A:A,D1129)+COUNTIF('Dec 2022'!A:A,D1129)</f>
        <v>1</v>
      </c>
      <c r="U1129" t="str">
        <f>VLOOKUP(Q1129,'Capital Lookup'!A:B,2,FALSE)</f>
        <v>No</v>
      </c>
      <c r="V1129" s="2">
        <f>IFERROR(VLOOKUP(LEFT(F1129,10),'Find Purchase Orders'!B:J,9,FALSE),"")</f>
        <v>44630</v>
      </c>
      <c r="W1129" s="25" t="s">
        <v>7261</v>
      </c>
    </row>
    <row r="1130" spans="1:23" hidden="1">
      <c r="A1130" s="25" t="s">
        <v>7365</v>
      </c>
      <c r="B1130" s="25" t="s">
        <v>8807</v>
      </c>
      <c r="C1130" s="25"/>
      <c r="D1130" s="25" t="s">
        <v>1568</v>
      </c>
      <c r="E1130" s="25" t="s">
        <v>8808</v>
      </c>
      <c r="F1130" s="25" t="s">
        <v>10429</v>
      </c>
      <c r="G1130" s="25" t="s">
        <v>10430</v>
      </c>
      <c r="H1130" s="21">
        <v>726.7</v>
      </c>
      <c r="I1130" s="25" t="s">
        <v>7296</v>
      </c>
      <c r="J1130" s="25" t="s">
        <v>7288</v>
      </c>
      <c r="K1130" s="25" t="s">
        <v>7289</v>
      </c>
      <c r="L1130" s="25" t="s">
        <v>20</v>
      </c>
      <c r="M1130" s="21">
        <v>726.7</v>
      </c>
      <c r="N1130" s="21">
        <v>726.7</v>
      </c>
      <c r="O1130" s="21">
        <v>0</v>
      </c>
      <c r="P1130" s="21">
        <v>726.7</v>
      </c>
      <c r="Q1130" s="25"/>
      <c r="R1130" s="1" t="str">
        <f t="shared" si="18"/>
        <v>ST10217</v>
      </c>
      <c r="S1130" t="str">
        <f>VLOOKUP(R1130,Data!$C$2:$D$261,2,0)</f>
        <v>Harold &amp; Grace Baker Centre</v>
      </c>
      <c r="T1130">
        <f>COUNTIF('Feb 2022'!A:A,D1130)+COUNTIF('Mar 2022'!A:A,D1130)+COUNTIF('Apr 2022'!A:A,D1130)+COUNTIF('May 2022'!A:A,D1130)+COUNTIF('June 2022'!A:A,D1130)+COUNTIF('July 2022'!A:A,D1130)+COUNTIF('Aug 2022'!A:A,D1130)+COUNTIF('Sep 2022'!A:A,D1130)+COUNTIF('Oct 2022'!A:A,D1130)+COUNTIF('Dec 2022'!A:A,D1130)</f>
        <v>1</v>
      </c>
      <c r="U1130" t="e">
        <f>VLOOKUP(Q1130,'Capital Lookup'!A:B,2,FALSE)</f>
        <v>#N/A</v>
      </c>
      <c r="V1130" s="2">
        <f>IFERROR(VLOOKUP(LEFT(F1130,10),'Find Purchase Orders'!B:J,9,FALSE),"")</f>
        <v>44627</v>
      </c>
      <c r="W1130" s="25" t="s">
        <v>7261</v>
      </c>
    </row>
    <row r="1131" spans="1:23" hidden="1">
      <c r="A1131" s="25" t="s">
        <v>7313</v>
      </c>
      <c r="B1131" s="25" t="s">
        <v>10424</v>
      </c>
      <c r="C1131" s="25"/>
      <c r="D1131" s="25" t="s">
        <v>10431</v>
      </c>
      <c r="E1131" s="25" t="s">
        <v>8443</v>
      </c>
      <c r="H1131" s="21">
        <v>62754.720000000001</v>
      </c>
      <c r="I1131" s="25" t="s">
        <v>7257</v>
      </c>
      <c r="K1131" s="25" t="s">
        <v>8060</v>
      </c>
      <c r="L1131" s="25" t="s">
        <v>7635</v>
      </c>
      <c r="M1131" s="22">
        <v>0</v>
      </c>
      <c r="N1131" s="22">
        <v>0</v>
      </c>
      <c r="O1131" s="21">
        <v>0</v>
      </c>
      <c r="P1131" s="21">
        <v>6723.72</v>
      </c>
      <c r="Q1131" s="25" t="s">
        <v>10426</v>
      </c>
      <c r="R1131" s="1" t="str">
        <f t="shared" si="18"/>
        <v>ST10295</v>
      </c>
      <c r="S1131" t="e">
        <f>VLOOKUP(R1131,Data!$C$2:$D$261,2,0)</f>
        <v>#N/A</v>
      </c>
      <c r="T1131">
        <f>COUNTIF('Feb 2022'!A:A,D1131)+COUNTIF('Mar 2022'!A:A,D1131)+COUNTIF('Apr 2022'!A:A,D1131)+COUNTIF('May 2022'!A:A,D1131)+COUNTIF('June 2022'!A:A,D1131)+COUNTIF('July 2022'!A:A,D1131)+COUNTIF('Aug 2022'!A:A,D1131)+COUNTIF('Sep 2022'!A:A,D1131)+COUNTIF('Oct 2022'!A:A,D1131)+COUNTIF('Dec 2022'!A:A,D1131)</f>
        <v>0</v>
      </c>
      <c r="U1131" t="str">
        <f>VLOOKUP(Q1131,'Capital Lookup'!A:B,2,FALSE)</f>
        <v>No</v>
      </c>
      <c r="V1131" s="2" t="str">
        <f>IFERROR(VLOOKUP(LEFT(F1131,10),'Find Purchase Orders'!B:J,9,FALSE),"")</f>
        <v/>
      </c>
      <c r="W1131" s="25" t="s">
        <v>7261</v>
      </c>
    </row>
    <row r="1132" spans="1:23" hidden="1">
      <c r="A1132" s="25" t="s">
        <v>7261</v>
      </c>
      <c r="B1132" s="25" t="s">
        <v>8133</v>
      </c>
      <c r="C1132" s="25" t="s">
        <v>7264</v>
      </c>
      <c r="D1132" s="25" t="s">
        <v>1569</v>
      </c>
      <c r="E1132" s="25" t="s">
        <v>8135</v>
      </c>
      <c r="F1132" s="25" t="s">
        <v>10432</v>
      </c>
      <c r="G1132" s="25" t="s">
        <v>10433</v>
      </c>
      <c r="H1132" s="21">
        <v>4222.5200000000004</v>
      </c>
      <c r="I1132" s="25" t="s">
        <v>7296</v>
      </c>
      <c r="J1132" s="25" t="s">
        <v>7288</v>
      </c>
      <c r="K1132" s="25" t="s">
        <v>7262</v>
      </c>
      <c r="L1132" s="25" t="s">
        <v>7259</v>
      </c>
      <c r="M1132" s="21">
        <v>4222.5200000000004</v>
      </c>
      <c r="N1132" s="21">
        <v>4222.5200000000004</v>
      </c>
      <c r="O1132" s="21">
        <v>0</v>
      </c>
      <c r="P1132" s="21">
        <v>4222.5200000000004</v>
      </c>
      <c r="Q1132" s="25" t="s">
        <v>8136</v>
      </c>
      <c r="R1132" s="1" t="str">
        <f t="shared" si="18"/>
        <v>ST10076</v>
      </c>
      <c r="S1132" t="str">
        <f>VLOOKUP(R1132,Data!$C$2:$D$261,2,0)</f>
        <v>The Wellington</v>
      </c>
      <c r="T1132">
        <f>COUNTIF('Feb 2022'!A:A,D1132)+COUNTIF('Mar 2022'!A:A,D1132)+COUNTIF('Apr 2022'!A:A,D1132)+COUNTIF('May 2022'!A:A,D1132)+COUNTIF('June 2022'!A:A,D1132)+COUNTIF('July 2022'!A:A,D1132)+COUNTIF('Aug 2022'!A:A,D1132)+COUNTIF('Sep 2022'!A:A,D1132)+COUNTIF('Oct 2022'!A:A,D1132)+COUNTIF('Dec 2022'!A:A,D1132)</f>
        <v>1</v>
      </c>
      <c r="U1132" t="str">
        <f>VLOOKUP(Q1132,'Capital Lookup'!A:B,2,FALSE)</f>
        <v>No</v>
      </c>
      <c r="V1132" s="2">
        <f>IFERROR(VLOOKUP(LEFT(F1132,10),'Find Purchase Orders'!B:J,9,FALSE),"")</f>
        <v>44630</v>
      </c>
      <c r="W1132" s="25" t="s">
        <v>7261</v>
      </c>
    </row>
    <row r="1133" spans="1:23" hidden="1">
      <c r="A1133" s="25" t="s">
        <v>7261</v>
      </c>
      <c r="B1133" s="25" t="s">
        <v>7541</v>
      </c>
      <c r="C1133" s="25" t="s">
        <v>7264</v>
      </c>
      <c r="D1133" s="25" t="s">
        <v>1650</v>
      </c>
      <c r="E1133" s="25" t="s">
        <v>7543</v>
      </c>
      <c r="F1133" s="25" t="s">
        <v>10434</v>
      </c>
      <c r="G1133" s="25" t="s">
        <v>7347</v>
      </c>
      <c r="H1133" s="21">
        <v>545.70000000000005</v>
      </c>
      <c r="I1133" s="25" t="s">
        <v>7296</v>
      </c>
      <c r="J1133" s="25" t="s">
        <v>7288</v>
      </c>
      <c r="K1133" s="25" t="s">
        <v>7258</v>
      </c>
      <c r="L1133" s="25" t="s">
        <v>7259</v>
      </c>
      <c r="M1133" s="21">
        <v>545.70000000000005</v>
      </c>
      <c r="N1133" s="21">
        <v>545.70000000000005</v>
      </c>
      <c r="O1133" s="21">
        <v>0</v>
      </c>
      <c r="P1133" s="21">
        <v>545.70000000000005</v>
      </c>
      <c r="Q1133" s="25" t="s">
        <v>7544</v>
      </c>
      <c r="R1133" s="1" t="str">
        <f t="shared" si="18"/>
        <v>ST10061</v>
      </c>
      <c r="S1133" t="str">
        <f>VLOOKUP(R1133,Data!$C$2:$D$261,2,0)</f>
        <v>The Dorchester</v>
      </c>
      <c r="T1133">
        <f>COUNTIF('Feb 2022'!A:A,D1133)+COUNTIF('Mar 2022'!A:A,D1133)+COUNTIF('Apr 2022'!A:A,D1133)+COUNTIF('May 2022'!A:A,D1133)+COUNTIF('June 2022'!A:A,D1133)+COUNTIF('July 2022'!A:A,D1133)+COUNTIF('Aug 2022'!A:A,D1133)+COUNTIF('Sep 2022'!A:A,D1133)+COUNTIF('Oct 2022'!A:A,D1133)+COUNTIF('Dec 2022'!A:A,D1133)</f>
        <v>1</v>
      </c>
      <c r="U1133" t="str">
        <f>VLOOKUP(Q1133,'Capital Lookup'!A:B,2,FALSE)</f>
        <v>No</v>
      </c>
      <c r="V1133" s="2">
        <f>IFERROR(VLOOKUP(LEFT(F1133,10),'Find Purchase Orders'!B:J,9,FALSE),"")</f>
        <v>44635</v>
      </c>
      <c r="W1133" s="25" t="s">
        <v>7261</v>
      </c>
    </row>
    <row r="1134" spans="1:23" hidden="1">
      <c r="A1134" s="25" t="s">
        <v>7261</v>
      </c>
      <c r="B1134" s="25" t="s">
        <v>7541</v>
      </c>
      <c r="C1134" s="25" t="s">
        <v>7264</v>
      </c>
      <c r="D1134" s="25" t="s">
        <v>1650</v>
      </c>
      <c r="E1134" s="25" t="s">
        <v>7543</v>
      </c>
      <c r="F1134" s="25" t="s">
        <v>10435</v>
      </c>
      <c r="G1134" s="25" t="s">
        <v>10436</v>
      </c>
      <c r="H1134" s="21">
        <v>12177.14</v>
      </c>
      <c r="I1134" s="25" t="s">
        <v>7296</v>
      </c>
      <c r="J1134" s="25" t="s">
        <v>7288</v>
      </c>
      <c r="K1134" s="25" t="s">
        <v>7262</v>
      </c>
      <c r="L1134" s="25" t="s">
        <v>7259</v>
      </c>
      <c r="M1134" s="21">
        <v>12177.14</v>
      </c>
      <c r="N1134" s="21">
        <v>12177.14</v>
      </c>
      <c r="O1134" s="21">
        <v>0</v>
      </c>
      <c r="P1134" s="21">
        <v>12177.14</v>
      </c>
      <c r="Q1134" s="25" t="s">
        <v>7544</v>
      </c>
      <c r="R1134" s="1" t="str">
        <f t="shared" si="18"/>
        <v>ST10061</v>
      </c>
      <c r="S1134" t="str">
        <f>VLOOKUP(R1134,Data!$C$2:$D$261,2,0)</f>
        <v>The Dorchester</v>
      </c>
      <c r="T1134">
        <f>COUNTIF('Feb 2022'!A:A,D1134)+COUNTIF('Mar 2022'!A:A,D1134)+COUNTIF('Apr 2022'!A:A,D1134)+COUNTIF('May 2022'!A:A,D1134)+COUNTIF('June 2022'!A:A,D1134)+COUNTIF('July 2022'!A:A,D1134)+COUNTIF('Aug 2022'!A:A,D1134)+COUNTIF('Sep 2022'!A:A,D1134)+COUNTIF('Oct 2022'!A:A,D1134)+COUNTIF('Dec 2022'!A:A,D1134)</f>
        <v>1</v>
      </c>
      <c r="U1134" t="str">
        <f>VLOOKUP(Q1134,'Capital Lookup'!A:B,2,FALSE)</f>
        <v>No</v>
      </c>
      <c r="V1134" s="2">
        <f>IFERROR(VLOOKUP(LEFT(F1134,10),'Find Purchase Orders'!B:J,9,FALSE),"")</f>
        <v>44635</v>
      </c>
      <c r="W1134" s="25" t="s">
        <v>7261</v>
      </c>
    </row>
    <row r="1135" spans="1:23" hidden="1">
      <c r="A1135" s="25" t="s">
        <v>7261</v>
      </c>
      <c r="B1135" s="25" t="s">
        <v>7541</v>
      </c>
      <c r="C1135" s="25" t="s">
        <v>7264</v>
      </c>
      <c r="D1135" s="25" t="s">
        <v>1650</v>
      </c>
      <c r="E1135" s="25" t="s">
        <v>7543</v>
      </c>
      <c r="F1135" s="25" t="s">
        <v>10437</v>
      </c>
      <c r="G1135" s="25" t="s">
        <v>7354</v>
      </c>
      <c r="H1135" s="21">
        <v>336</v>
      </c>
      <c r="I1135" s="25" t="s">
        <v>7296</v>
      </c>
      <c r="J1135" s="25" t="s">
        <v>7288</v>
      </c>
      <c r="K1135" s="25" t="s">
        <v>7262</v>
      </c>
      <c r="L1135" s="25" t="s">
        <v>7259</v>
      </c>
      <c r="M1135" s="21">
        <v>336</v>
      </c>
      <c r="N1135" s="21">
        <v>336</v>
      </c>
      <c r="O1135" s="21">
        <v>0</v>
      </c>
      <c r="P1135" s="21">
        <v>336</v>
      </c>
      <c r="Q1135" s="25" t="s">
        <v>7544</v>
      </c>
      <c r="R1135" s="1" t="str">
        <f t="shared" si="18"/>
        <v>ST10061</v>
      </c>
      <c r="S1135" t="str">
        <f>VLOOKUP(R1135,Data!$C$2:$D$261,2,0)</f>
        <v>The Dorchester</v>
      </c>
      <c r="T1135">
        <f>COUNTIF('Feb 2022'!A:A,D1135)+COUNTIF('Mar 2022'!A:A,D1135)+COUNTIF('Apr 2022'!A:A,D1135)+COUNTIF('May 2022'!A:A,D1135)+COUNTIF('June 2022'!A:A,D1135)+COUNTIF('July 2022'!A:A,D1135)+COUNTIF('Aug 2022'!A:A,D1135)+COUNTIF('Sep 2022'!A:A,D1135)+COUNTIF('Oct 2022'!A:A,D1135)+COUNTIF('Dec 2022'!A:A,D1135)</f>
        <v>1</v>
      </c>
      <c r="U1135" t="str">
        <f>VLOOKUP(Q1135,'Capital Lookup'!A:B,2,FALSE)</f>
        <v>No</v>
      </c>
      <c r="V1135" s="2">
        <f>IFERROR(VLOOKUP(LEFT(F1135,10),'Find Purchase Orders'!B:J,9,FALSE),"")</f>
        <v>44635</v>
      </c>
      <c r="W1135" s="25" t="s">
        <v>7261</v>
      </c>
    </row>
    <row r="1136" spans="1:23" hidden="1">
      <c r="A1136" s="25" t="s">
        <v>7261</v>
      </c>
      <c r="B1136" s="25" t="s">
        <v>7314</v>
      </c>
      <c r="C1136" s="25" t="s">
        <v>7264</v>
      </c>
      <c r="D1136" s="25" t="s">
        <v>10438</v>
      </c>
      <c r="E1136" s="25" t="s">
        <v>10140</v>
      </c>
      <c r="H1136" s="21">
        <v>5059.42</v>
      </c>
      <c r="I1136" s="25" t="s">
        <v>7257</v>
      </c>
      <c r="K1136" s="25" t="s">
        <v>7262</v>
      </c>
      <c r="L1136" s="25" t="s">
        <v>8138</v>
      </c>
      <c r="M1136" s="22">
        <v>0</v>
      </c>
      <c r="N1136" s="22">
        <v>0</v>
      </c>
      <c r="O1136" s="21">
        <v>0</v>
      </c>
      <c r="P1136" s="21">
        <v>240.92</v>
      </c>
      <c r="Q1136" s="25"/>
      <c r="R1136" s="1" t="str">
        <f t="shared" si="18"/>
        <v>ST10062</v>
      </c>
      <c r="S1136" t="str">
        <f>VLOOKUP(R1136,Data!$C$2:$D$261,2,0)</f>
        <v>Fleetwood Villa</v>
      </c>
      <c r="T1136">
        <f>COUNTIF('Feb 2022'!A:A,D1136)+COUNTIF('Mar 2022'!A:A,D1136)+COUNTIF('Apr 2022'!A:A,D1136)+COUNTIF('May 2022'!A:A,D1136)+COUNTIF('June 2022'!A:A,D1136)+COUNTIF('July 2022'!A:A,D1136)+COUNTIF('Aug 2022'!A:A,D1136)+COUNTIF('Sep 2022'!A:A,D1136)+COUNTIF('Oct 2022'!A:A,D1136)+COUNTIF('Dec 2022'!A:A,D1136)</f>
        <v>0</v>
      </c>
      <c r="U1136" t="e">
        <f>VLOOKUP(Q1136,'Capital Lookup'!A:B,2,FALSE)</f>
        <v>#N/A</v>
      </c>
      <c r="V1136" s="2" t="str">
        <f>IFERROR(VLOOKUP(LEFT(F1136,10),'Find Purchase Orders'!B:J,9,FALSE),"")</f>
        <v/>
      </c>
      <c r="W1136" s="25" t="s">
        <v>7261</v>
      </c>
    </row>
    <row r="1137" spans="1:23" hidden="1">
      <c r="A1137" s="25" t="s">
        <v>7261</v>
      </c>
      <c r="B1137" s="25" t="s">
        <v>7314</v>
      </c>
      <c r="C1137" s="25" t="s">
        <v>7264</v>
      </c>
      <c r="D1137" s="25" t="s">
        <v>10438</v>
      </c>
      <c r="E1137" s="25" t="s">
        <v>10140</v>
      </c>
      <c r="H1137" s="21">
        <v>2232.67</v>
      </c>
      <c r="I1137" s="25" t="s">
        <v>7257</v>
      </c>
      <c r="K1137" s="25" t="s">
        <v>7262</v>
      </c>
      <c r="L1137" s="25" t="s">
        <v>8138</v>
      </c>
      <c r="M1137" s="22">
        <v>0</v>
      </c>
      <c r="N1137" s="22">
        <v>0</v>
      </c>
      <c r="O1137" s="21">
        <v>0</v>
      </c>
      <c r="P1137" s="21">
        <v>106.32</v>
      </c>
      <c r="Q1137" s="25"/>
      <c r="R1137" s="1" t="str">
        <f t="shared" si="18"/>
        <v>ST10062</v>
      </c>
      <c r="S1137" t="str">
        <f>VLOOKUP(R1137,Data!$C$2:$D$261,2,0)</f>
        <v>Fleetwood Villa</v>
      </c>
      <c r="T1137">
        <f>COUNTIF('Feb 2022'!A:A,D1137)+COUNTIF('Mar 2022'!A:A,D1137)+COUNTIF('Apr 2022'!A:A,D1137)+COUNTIF('May 2022'!A:A,D1137)+COUNTIF('June 2022'!A:A,D1137)+COUNTIF('July 2022'!A:A,D1137)+COUNTIF('Aug 2022'!A:A,D1137)+COUNTIF('Sep 2022'!A:A,D1137)+COUNTIF('Oct 2022'!A:A,D1137)+COUNTIF('Dec 2022'!A:A,D1137)</f>
        <v>0</v>
      </c>
      <c r="U1137" t="e">
        <f>VLOOKUP(Q1137,'Capital Lookup'!A:B,2,FALSE)</f>
        <v>#N/A</v>
      </c>
      <c r="V1137" s="2" t="str">
        <f>IFERROR(VLOOKUP(LEFT(F1137,10),'Find Purchase Orders'!B:J,9,FALSE),"")</f>
        <v/>
      </c>
      <c r="W1137" s="25" t="s">
        <v>7261</v>
      </c>
    </row>
    <row r="1138" spans="1:23" hidden="1">
      <c r="A1138" s="25" t="s">
        <v>7261</v>
      </c>
      <c r="B1138" s="25" t="s">
        <v>7314</v>
      </c>
      <c r="C1138" s="25" t="s">
        <v>7264</v>
      </c>
      <c r="D1138" s="25" t="s">
        <v>1651</v>
      </c>
      <c r="E1138" s="25" t="s">
        <v>10140</v>
      </c>
      <c r="F1138" s="25" t="s">
        <v>10439</v>
      </c>
      <c r="G1138" s="25" t="s">
        <v>8499</v>
      </c>
      <c r="H1138" s="21">
        <v>3053.4</v>
      </c>
      <c r="I1138" s="25" t="s">
        <v>7287</v>
      </c>
      <c r="J1138" s="25" t="s">
        <v>7288</v>
      </c>
      <c r="K1138" s="25" t="s">
        <v>7262</v>
      </c>
      <c r="L1138" s="25" t="s">
        <v>7259</v>
      </c>
      <c r="M1138" s="21">
        <v>3053.4</v>
      </c>
      <c r="N1138" s="22">
        <v>0</v>
      </c>
      <c r="O1138" s="21">
        <v>3053.4</v>
      </c>
      <c r="P1138" s="21">
        <v>145.4</v>
      </c>
      <c r="Q1138" s="25" t="s">
        <v>7319</v>
      </c>
      <c r="R1138" s="1" t="str">
        <f t="shared" si="18"/>
        <v>ST10062</v>
      </c>
      <c r="S1138" t="str">
        <f>VLOOKUP(R1138,Data!$C$2:$D$261,2,0)</f>
        <v>Fleetwood Villa</v>
      </c>
      <c r="T1138">
        <f>COUNTIF('Feb 2022'!A:A,D1138)+COUNTIF('Mar 2022'!A:A,D1138)+COUNTIF('Apr 2022'!A:A,D1138)+COUNTIF('May 2022'!A:A,D1138)+COUNTIF('June 2022'!A:A,D1138)+COUNTIF('July 2022'!A:A,D1138)+COUNTIF('Aug 2022'!A:A,D1138)+COUNTIF('Sep 2022'!A:A,D1138)+COUNTIF('Oct 2022'!A:A,D1138)+COUNTIF('Dec 2022'!A:A,D1138)</f>
        <v>1</v>
      </c>
      <c r="U1138" t="str">
        <f>VLOOKUP(Q1138,'Capital Lookup'!A:B,2,FALSE)</f>
        <v>No</v>
      </c>
      <c r="V1138" s="2">
        <f>IFERROR(VLOOKUP(LEFT(F1138,10),'Find Purchase Orders'!B:J,9,FALSE),"")</f>
        <v>44635</v>
      </c>
      <c r="W1138" s="25" t="s">
        <v>7261</v>
      </c>
    </row>
    <row r="1139" spans="1:23" hidden="1">
      <c r="A1139" s="25" t="s">
        <v>7261</v>
      </c>
      <c r="B1139" s="25" t="s">
        <v>7314</v>
      </c>
      <c r="C1139" s="25" t="s">
        <v>7264</v>
      </c>
      <c r="D1139" s="25" t="s">
        <v>1651</v>
      </c>
      <c r="E1139" s="25" t="s">
        <v>10140</v>
      </c>
      <c r="F1139" s="25" t="s">
        <v>10440</v>
      </c>
      <c r="G1139" s="25" t="s">
        <v>8496</v>
      </c>
      <c r="H1139" s="21">
        <v>131.25</v>
      </c>
      <c r="I1139" s="25" t="s">
        <v>7287</v>
      </c>
      <c r="J1139" s="25" t="s">
        <v>7288</v>
      </c>
      <c r="K1139" s="25" t="s">
        <v>7262</v>
      </c>
      <c r="L1139" s="25" t="s">
        <v>7259</v>
      </c>
      <c r="M1139" s="21">
        <v>131.25</v>
      </c>
      <c r="N1139" s="22">
        <v>0</v>
      </c>
      <c r="O1139" s="21">
        <v>131.25</v>
      </c>
      <c r="P1139" s="21">
        <v>6.25</v>
      </c>
      <c r="Q1139" s="25" t="s">
        <v>7319</v>
      </c>
      <c r="R1139" s="1" t="str">
        <f t="shared" si="18"/>
        <v>ST10062</v>
      </c>
      <c r="S1139" t="str">
        <f>VLOOKUP(R1139,Data!$C$2:$D$261,2,0)</f>
        <v>Fleetwood Villa</v>
      </c>
      <c r="T1139">
        <f>COUNTIF('Feb 2022'!A:A,D1139)+COUNTIF('Mar 2022'!A:A,D1139)+COUNTIF('Apr 2022'!A:A,D1139)+COUNTIF('May 2022'!A:A,D1139)+COUNTIF('June 2022'!A:A,D1139)+COUNTIF('July 2022'!A:A,D1139)+COUNTIF('Aug 2022'!A:A,D1139)+COUNTIF('Sep 2022'!A:A,D1139)+COUNTIF('Oct 2022'!A:A,D1139)+COUNTIF('Dec 2022'!A:A,D1139)</f>
        <v>1</v>
      </c>
      <c r="U1139" t="str">
        <f>VLOOKUP(Q1139,'Capital Lookup'!A:B,2,FALSE)</f>
        <v>No</v>
      </c>
      <c r="V1139" s="2">
        <f>IFERROR(VLOOKUP(LEFT(F1139,10),'Find Purchase Orders'!B:J,9,FALSE),"")</f>
        <v>44635</v>
      </c>
      <c r="W1139" s="25" t="s">
        <v>7261</v>
      </c>
    </row>
    <row r="1140" spans="1:23" hidden="1">
      <c r="A1140" s="25" t="s">
        <v>7478</v>
      </c>
      <c r="B1140" s="25" t="s">
        <v>10441</v>
      </c>
      <c r="C1140" s="25" t="s">
        <v>9032</v>
      </c>
      <c r="D1140" s="25" t="s">
        <v>1436</v>
      </c>
      <c r="E1140" s="25" t="s">
        <v>8443</v>
      </c>
      <c r="F1140" s="25" t="s">
        <v>10442</v>
      </c>
      <c r="G1140" s="25" t="s">
        <v>10443</v>
      </c>
      <c r="H1140" s="21">
        <v>9031.68</v>
      </c>
      <c r="I1140" s="25" t="s">
        <v>7287</v>
      </c>
      <c r="J1140" s="25" t="s">
        <v>7288</v>
      </c>
      <c r="K1140" s="25" t="s">
        <v>7510</v>
      </c>
      <c r="L1140" s="25" t="s">
        <v>8385</v>
      </c>
      <c r="M1140" s="21">
        <v>9031.68</v>
      </c>
      <c r="N1140" s="22">
        <v>0</v>
      </c>
      <c r="O1140" s="21">
        <v>9031.68</v>
      </c>
      <c r="P1140" s="21">
        <v>967.68</v>
      </c>
      <c r="Q1140" s="25" t="s">
        <v>10444</v>
      </c>
      <c r="R1140" s="1" t="str">
        <f t="shared" si="18"/>
        <v>ST10213</v>
      </c>
      <c r="S1140" t="str">
        <f>VLOOKUP(R1140,Data!$C$2:$D$261,2,0)</f>
        <v>Lakeview Care Centre</v>
      </c>
      <c r="T1140">
        <f>COUNTIF('Feb 2022'!A:A,D1140)+COUNTIF('Mar 2022'!A:A,D1140)+COUNTIF('Apr 2022'!A:A,D1140)+COUNTIF('May 2022'!A:A,D1140)+COUNTIF('June 2022'!A:A,D1140)+COUNTIF('July 2022'!A:A,D1140)+COUNTIF('Aug 2022'!A:A,D1140)+COUNTIF('Sep 2022'!A:A,D1140)+COUNTIF('Oct 2022'!A:A,D1140)+COUNTIF('Dec 2022'!A:A,D1140)</f>
        <v>1</v>
      </c>
      <c r="U1140" t="str">
        <f>VLOOKUP(Q1140,'Capital Lookup'!A:B,2,FALSE)</f>
        <v>No</v>
      </c>
      <c r="V1140" s="2">
        <f>IFERROR(VLOOKUP(LEFT(F1140,10),'Find Purchase Orders'!B:J,9,FALSE),"")</f>
        <v>44629</v>
      </c>
      <c r="W1140" s="25" t="s">
        <v>7261</v>
      </c>
    </row>
    <row r="1141" spans="1:23" hidden="1">
      <c r="A1141" s="25" t="s">
        <v>7313</v>
      </c>
      <c r="B1141" s="25" t="s">
        <v>10424</v>
      </c>
      <c r="C1141" s="25"/>
      <c r="D1141" s="25" t="s">
        <v>10445</v>
      </c>
      <c r="E1141" s="25" t="s">
        <v>8443</v>
      </c>
      <c r="H1141" s="21">
        <v>62754.61</v>
      </c>
      <c r="I1141" s="25" t="s">
        <v>7257</v>
      </c>
      <c r="K1141" s="25" t="s">
        <v>8060</v>
      </c>
      <c r="L1141" s="25" t="s">
        <v>7635</v>
      </c>
      <c r="M1141" s="22">
        <v>0</v>
      </c>
      <c r="N1141" s="22">
        <v>0</v>
      </c>
      <c r="O1141" s="21">
        <v>0</v>
      </c>
      <c r="P1141" s="21">
        <v>6723.71</v>
      </c>
      <c r="Q1141" s="25" t="s">
        <v>10426</v>
      </c>
      <c r="R1141" s="1" t="str">
        <f t="shared" si="18"/>
        <v>ST10295</v>
      </c>
      <c r="S1141" t="e">
        <f>VLOOKUP(R1141,Data!$C$2:$D$261,2,0)</f>
        <v>#N/A</v>
      </c>
      <c r="T1141">
        <f>COUNTIF('Feb 2022'!A:A,D1141)+COUNTIF('Mar 2022'!A:A,D1141)+COUNTIF('Apr 2022'!A:A,D1141)+COUNTIF('May 2022'!A:A,D1141)+COUNTIF('June 2022'!A:A,D1141)+COUNTIF('July 2022'!A:A,D1141)+COUNTIF('Aug 2022'!A:A,D1141)+COUNTIF('Sep 2022'!A:A,D1141)+COUNTIF('Oct 2022'!A:A,D1141)+COUNTIF('Dec 2022'!A:A,D1141)</f>
        <v>0</v>
      </c>
      <c r="U1141" t="str">
        <f>VLOOKUP(Q1141,'Capital Lookup'!A:B,2,FALSE)</f>
        <v>No</v>
      </c>
      <c r="V1141" s="2" t="str">
        <f>IFERROR(VLOOKUP(LEFT(F1141,10),'Find Purchase Orders'!B:J,9,FALSE),"")</f>
        <v/>
      </c>
      <c r="W1141" s="25" t="s">
        <v>7261</v>
      </c>
    </row>
    <row r="1142" spans="1:23" hidden="1">
      <c r="A1142" s="25" t="s">
        <v>7478</v>
      </c>
      <c r="B1142" s="25" t="s">
        <v>9506</v>
      </c>
      <c r="C1142" s="25" t="s">
        <v>8058</v>
      </c>
      <c r="D1142" s="25" t="s">
        <v>10446</v>
      </c>
      <c r="E1142" s="25" t="s">
        <v>8443</v>
      </c>
      <c r="H1142" s="21">
        <v>62754.61</v>
      </c>
      <c r="I1142" s="25" t="s">
        <v>7257</v>
      </c>
      <c r="K1142" s="25" t="s">
        <v>7630</v>
      </c>
      <c r="L1142" s="25" t="s">
        <v>7635</v>
      </c>
      <c r="M1142" s="22">
        <v>0</v>
      </c>
      <c r="N1142" s="22">
        <v>0</v>
      </c>
      <c r="O1142" s="21">
        <v>0</v>
      </c>
      <c r="P1142" s="21">
        <v>6723.71</v>
      </c>
      <c r="Q1142" s="25" t="s">
        <v>10426</v>
      </c>
      <c r="R1142" s="1" t="str">
        <f t="shared" si="18"/>
        <v>ST10208</v>
      </c>
      <c r="S1142" t="str">
        <f>VLOOKUP(R1142,Data!$C$2:$D$261,2,0)</f>
        <v>Royal City Manor</v>
      </c>
      <c r="T1142">
        <f>COUNTIF('Feb 2022'!A:A,D1142)+COUNTIF('Mar 2022'!A:A,D1142)+COUNTIF('Apr 2022'!A:A,D1142)+COUNTIF('May 2022'!A:A,D1142)+COUNTIF('June 2022'!A:A,D1142)+COUNTIF('July 2022'!A:A,D1142)+COUNTIF('Aug 2022'!A:A,D1142)+COUNTIF('Sep 2022'!A:A,D1142)+COUNTIF('Oct 2022'!A:A,D1142)+COUNTIF('Dec 2022'!A:A,D1142)</f>
        <v>0</v>
      </c>
      <c r="U1142" t="str">
        <f>VLOOKUP(Q1142,'Capital Lookup'!A:B,2,FALSE)</f>
        <v>No</v>
      </c>
      <c r="V1142" s="2" t="str">
        <f>IFERROR(VLOOKUP(LEFT(F1142,10),'Find Purchase Orders'!B:J,9,FALSE),"")</f>
        <v/>
      </c>
      <c r="W1142" s="25" t="s">
        <v>7261</v>
      </c>
    </row>
    <row r="1143" spans="1:23" hidden="1">
      <c r="A1143" s="25" t="s">
        <v>7261</v>
      </c>
      <c r="B1143" s="25" t="s">
        <v>8133</v>
      </c>
      <c r="C1143" s="25" t="s">
        <v>7264</v>
      </c>
      <c r="D1143" s="25" t="s">
        <v>1652</v>
      </c>
      <c r="E1143" s="25" t="s">
        <v>8135</v>
      </c>
      <c r="F1143" s="25" t="s">
        <v>10447</v>
      </c>
      <c r="G1143" s="25" t="s">
        <v>10448</v>
      </c>
      <c r="H1143" s="21">
        <v>5364.98</v>
      </c>
      <c r="I1143" s="25" t="s">
        <v>7296</v>
      </c>
      <c r="J1143" s="25" t="s">
        <v>7288</v>
      </c>
      <c r="K1143" s="25" t="s">
        <v>7262</v>
      </c>
      <c r="L1143" s="25" t="s">
        <v>7259</v>
      </c>
      <c r="M1143" s="21">
        <v>5364.98</v>
      </c>
      <c r="N1143" s="21">
        <v>5364.45</v>
      </c>
      <c r="O1143" s="21">
        <v>0.53</v>
      </c>
      <c r="P1143" s="21">
        <v>5364.98</v>
      </c>
      <c r="Q1143" s="25" t="s">
        <v>8136</v>
      </c>
      <c r="R1143" s="1" t="str">
        <f t="shared" si="18"/>
        <v>ST10076</v>
      </c>
      <c r="S1143" t="str">
        <f>VLOOKUP(R1143,Data!$C$2:$D$261,2,0)</f>
        <v>The Wellington</v>
      </c>
      <c r="T1143">
        <f>COUNTIF('Feb 2022'!A:A,D1143)+COUNTIF('Mar 2022'!A:A,D1143)+COUNTIF('Apr 2022'!A:A,D1143)+COUNTIF('May 2022'!A:A,D1143)+COUNTIF('June 2022'!A:A,D1143)+COUNTIF('July 2022'!A:A,D1143)+COUNTIF('Aug 2022'!A:A,D1143)+COUNTIF('Sep 2022'!A:A,D1143)+COUNTIF('Oct 2022'!A:A,D1143)+COUNTIF('Dec 2022'!A:A,D1143)</f>
        <v>1</v>
      </c>
      <c r="U1143" t="str">
        <f>VLOOKUP(Q1143,'Capital Lookup'!A:B,2,FALSE)</f>
        <v>No</v>
      </c>
      <c r="V1143" s="2">
        <f>IFERROR(VLOOKUP(LEFT(F1143,10),'Find Purchase Orders'!B:J,9,FALSE),"")</f>
        <v>44637</v>
      </c>
      <c r="W1143" s="25" t="s">
        <v>7261</v>
      </c>
    </row>
    <row r="1144" spans="1:23" hidden="1">
      <c r="A1144" s="25" t="s">
        <v>7261</v>
      </c>
      <c r="B1144" s="25" t="s">
        <v>9405</v>
      </c>
      <c r="C1144" s="25" t="s">
        <v>7282</v>
      </c>
      <c r="D1144" s="25" t="s">
        <v>1570</v>
      </c>
      <c r="E1144" s="25" t="s">
        <v>9406</v>
      </c>
      <c r="F1144" s="25" t="s">
        <v>10449</v>
      </c>
      <c r="G1144" s="25" t="s">
        <v>10450</v>
      </c>
      <c r="H1144" s="21">
        <v>1917.69</v>
      </c>
      <c r="I1144" s="25" t="s">
        <v>7296</v>
      </c>
      <c r="J1144" s="25" t="s">
        <v>7288</v>
      </c>
      <c r="K1144" s="25" t="s">
        <v>7289</v>
      </c>
      <c r="L1144" s="25" t="s">
        <v>7259</v>
      </c>
      <c r="M1144" s="21">
        <v>1917.69</v>
      </c>
      <c r="N1144" s="21">
        <v>2172.4499999999998</v>
      </c>
      <c r="O1144" s="21">
        <v>-254.76</v>
      </c>
      <c r="P1144" s="21">
        <v>1917.69</v>
      </c>
      <c r="Q1144" s="25" t="s">
        <v>9409</v>
      </c>
      <c r="R1144" s="1" t="str">
        <f t="shared" si="18"/>
        <v>ST10035</v>
      </c>
      <c r="S1144" t="str">
        <f>VLOOKUP(R1144,Data!$C$2:$D$261,2,0)</f>
        <v>The Westwood</v>
      </c>
      <c r="T1144">
        <f>COUNTIF('Feb 2022'!A:A,D1144)+COUNTIF('Mar 2022'!A:A,D1144)+COUNTIF('Apr 2022'!A:A,D1144)+COUNTIF('May 2022'!A:A,D1144)+COUNTIF('June 2022'!A:A,D1144)+COUNTIF('July 2022'!A:A,D1144)+COUNTIF('Aug 2022'!A:A,D1144)+COUNTIF('Sep 2022'!A:A,D1144)+COUNTIF('Oct 2022'!A:A,D1144)+COUNTIF('Dec 2022'!A:A,D1144)</f>
        <v>1</v>
      </c>
      <c r="U1144" t="str">
        <f>VLOOKUP(Q1144,'Capital Lookup'!A:B,2,FALSE)</f>
        <v>No</v>
      </c>
      <c r="V1144" s="2">
        <f>IFERROR(VLOOKUP(LEFT(F1144,10),'Find Purchase Orders'!B:J,9,FALSE),"")</f>
        <v>44627</v>
      </c>
      <c r="W1144" s="25" t="s">
        <v>7261</v>
      </c>
    </row>
    <row r="1145" spans="1:23" hidden="1">
      <c r="A1145" s="25" t="s">
        <v>10120</v>
      </c>
      <c r="B1145" s="25" t="s">
        <v>7709</v>
      </c>
      <c r="C1145" s="25"/>
      <c r="D1145" s="25" t="s">
        <v>1432</v>
      </c>
      <c r="E1145" s="25" t="s">
        <v>10122</v>
      </c>
      <c r="F1145" s="25" t="s">
        <v>10451</v>
      </c>
      <c r="G1145" s="25" t="s">
        <v>10452</v>
      </c>
      <c r="H1145" s="21">
        <v>176121.78</v>
      </c>
      <c r="I1145" s="25" t="s">
        <v>7339</v>
      </c>
      <c r="J1145" s="25" t="s">
        <v>7288</v>
      </c>
      <c r="K1145" s="25" t="s">
        <v>10453</v>
      </c>
      <c r="L1145" s="25" t="s">
        <v>8526</v>
      </c>
      <c r="M1145" s="21">
        <v>176121.78</v>
      </c>
      <c r="N1145" s="21">
        <v>110147.57</v>
      </c>
      <c r="O1145" s="21">
        <v>65974.210000000006</v>
      </c>
      <c r="P1145" s="21">
        <v>93007.35</v>
      </c>
      <c r="Q1145" s="25"/>
      <c r="R1145" s="1" t="str">
        <f t="shared" si="18"/>
        <v>ST10335</v>
      </c>
      <c r="S1145" t="str">
        <f>VLOOKUP(R1145,Data!$C$2:$D$261,2,0)</f>
        <v>Stoneridge Manor</v>
      </c>
      <c r="T1145">
        <f>COUNTIF('Feb 2022'!A:A,D1145)+COUNTIF('Mar 2022'!A:A,D1145)+COUNTIF('Apr 2022'!A:A,D1145)+COUNTIF('May 2022'!A:A,D1145)+COUNTIF('June 2022'!A:A,D1145)+COUNTIF('July 2022'!A:A,D1145)+COUNTIF('Aug 2022'!A:A,D1145)+COUNTIF('Sep 2022'!A:A,D1145)+COUNTIF('Oct 2022'!A:A,D1145)+COUNTIF('Dec 2022'!A:A,D1145)</f>
        <v>1</v>
      </c>
      <c r="U1145" t="e">
        <f>VLOOKUP(Q1145,'Capital Lookup'!A:B,2,FALSE)</f>
        <v>#N/A</v>
      </c>
      <c r="V1145" s="2">
        <f>IFERROR(VLOOKUP(LEFT(F1145,10),'Find Purchase Orders'!B:J,9,FALSE),"")</f>
        <v>44630</v>
      </c>
      <c r="W1145" s="25" t="s">
        <v>7261</v>
      </c>
    </row>
    <row r="1146" spans="1:23" hidden="1">
      <c r="A1146" s="25" t="s">
        <v>7261</v>
      </c>
      <c r="B1146" s="25" t="s">
        <v>8442</v>
      </c>
      <c r="C1146" s="25" t="s">
        <v>7282</v>
      </c>
      <c r="D1146" s="25" t="s">
        <v>1571</v>
      </c>
      <c r="E1146" s="25" t="s">
        <v>9352</v>
      </c>
      <c r="F1146" s="25" t="s">
        <v>10454</v>
      </c>
      <c r="G1146" s="25" t="s">
        <v>7604</v>
      </c>
      <c r="H1146" s="21">
        <v>14017.19</v>
      </c>
      <c r="I1146" s="25" t="s">
        <v>7296</v>
      </c>
      <c r="J1146" s="25" t="s">
        <v>7288</v>
      </c>
      <c r="K1146" s="25" t="s">
        <v>7262</v>
      </c>
      <c r="L1146" s="25" t="s">
        <v>7259</v>
      </c>
      <c r="M1146" s="21">
        <v>14017.19</v>
      </c>
      <c r="N1146" s="22">
        <v>0</v>
      </c>
      <c r="O1146" s="21">
        <v>14017.19</v>
      </c>
      <c r="P1146" s="21">
        <v>14017.19</v>
      </c>
      <c r="Q1146" s="25" t="s">
        <v>9355</v>
      </c>
      <c r="R1146" s="1" t="str">
        <f t="shared" si="18"/>
        <v>ST10056</v>
      </c>
      <c r="S1146" t="str">
        <f>VLOOKUP(R1146,Data!$C$2:$D$261,2,0)</f>
        <v>The Kensington Victoria</v>
      </c>
      <c r="T1146">
        <f>COUNTIF('Feb 2022'!A:A,D1146)+COUNTIF('Mar 2022'!A:A,D1146)+COUNTIF('Apr 2022'!A:A,D1146)+COUNTIF('May 2022'!A:A,D1146)+COUNTIF('June 2022'!A:A,D1146)+COUNTIF('July 2022'!A:A,D1146)+COUNTIF('Aug 2022'!A:A,D1146)+COUNTIF('Sep 2022'!A:A,D1146)+COUNTIF('Oct 2022'!A:A,D1146)+COUNTIF('Dec 2022'!A:A,D1146)</f>
        <v>1</v>
      </c>
      <c r="U1146" t="str">
        <f>VLOOKUP(Q1146,'Capital Lookup'!A:B,2,FALSE)</f>
        <v>No</v>
      </c>
      <c r="V1146" s="2">
        <f>IFERROR(VLOOKUP(LEFT(F1146,10),'Find Purchase Orders'!B:J,9,FALSE),"")</f>
        <v>44629</v>
      </c>
      <c r="W1146" s="25" t="s">
        <v>7261</v>
      </c>
    </row>
    <row r="1147" spans="1:23" hidden="1">
      <c r="A1147" s="25" t="s">
        <v>8814</v>
      </c>
      <c r="B1147" s="25" t="s">
        <v>9506</v>
      </c>
      <c r="C1147" s="25" t="s">
        <v>8058</v>
      </c>
      <c r="D1147" s="25" t="s">
        <v>10455</v>
      </c>
      <c r="E1147" s="25" t="s">
        <v>7492</v>
      </c>
      <c r="H1147" s="21">
        <v>0</v>
      </c>
      <c r="I1147" s="25" t="s">
        <v>7257</v>
      </c>
      <c r="K1147" s="25" t="s">
        <v>7630</v>
      </c>
      <c r="L1147" s="25" t="s">
        <v>7635</v>
      </c>
      <c r="M1147" s="22">
        <v>0</v>
      </c>
      <c r="N1147" s="22">
        <v>0</v>
      </c>
      <c r="O1147" s="21">
        <v>0</v>
      </c>
      <c r="P1147" s="21">
        <v>0</v>
      </c>
      <c r="Q1147" s="25" t="s">
        <v>10426</v>
      </c>
      <c r="R1147" s="1" t="str">
        <f t="shared" si="18"/>
        <v>ST10208</v>
      </c>
      <c r="S1147" t="str">
        <f>VLOOKUP(R1147,Data!$C$2:$D$261,2,0)</f>
        <v>Royal City Manor</v>
      </c>
      <c r="T1147">
        <f>COUNTIF('Feb 2022'!A:A,D1147)+COUNTIF('Mar 2022'!A:A,D1147)+COUNTIF('Apr 2022'!A:A,D1147)+COUNTIF('May 2022'!A:A,D1147)+COUNTIF('June 2022'!A:A,D1147)+COUNTIF('July 2022'!A:A,D1147)+COUNTIF('Aug 2022'!A:A,D1147)+COUNTIF('Sep 2022'!A:A,D1147)+COUNTIF('Oct 2022'!A:A,D1147)+COUNTIF('Dec 2022'!A:A,D1147)</f>
        <v>0</v>
      </c>
      <c r="U1147" t="str">
        <f>VLOOKUP(Q1147,'Capital Lookup'!A:B,2,FALSE)</f>
        <v>No</v>
      </c>
      <c r="V1147" s="2" t="str">
        <f>IFERROR(VLOOKUP(LEFT(F1147,10),'Find Purchase Orders'!B:J,9,FALSE),"")</f>
        <v/>
      </c>
      <c r="W1147" s="25" t="s">
        <v>7261</v>
      </c>
    </row>
    <row r="1148" spans="1:23" hidden="1">
      <c r="A1148" s="25" t="s">
        <v>7478</v>
      </c>
      <c r="B1148" s="25" t="s">
        <v>8818</v>
      </c>
      <c r="C1148" s="25" t="s">
        <v>7587</v>
      </c>
      <c r="D1148" s="25" t="s">
        <v>2091</v>
      </c>
      <c r="E1148" s="25" t="s">
        <v>8140</v>
      </c>
      <c r="H1148" s="21">
        <v>257836.38</v>
      </c>
      <c r="I1148" s="25" t="s">
        <v>7257</v>
      </c>
      <c r="K1148" s="25" t="s">
        <v>7510</v>
      </c>
      <c r="L1148" s="25" t="s">
        <v>8385</v>
      </c>
      <c r="M1148" s="22">
        <v>0</v>
      </c>
      <c r="N1148" s="22">
        <v>0</v>
      </c>
      <c r="O1148" s="21">
        <v>0</v>
      </c>
      <c r="P1148" s="21">
        <v>29662.59</v>
      </c>
      <c r="Q1148" s="25" t="s">
        <v>10456</v>
      </c>
      <c r="R1148" s="1" t="str">
        <f t="shared" si="18"/>
        <v>ST10142</v>
      </c>
      <c r="S1148" t="str">
        <f>VLOOKUP(R1148,Data!$C$2:$D$261,2,0)</f>
        <v>Burloak</v>
      </c>
      <c r="T1148">
        <f>COUNTIF('Feb 2022'!A:A,D1148)+COUNTIF('Mar 2022'!A:A,D1148)+COUNTIF('Apr 2022'!A:A,D1148)+COUNTIF('May 2022'!A:A,D1148)+COUNTIF('June 2022'!A:A,D1148)+COUNTIF('July 2022'!A:A,D1148)+COUNTIF('Aug 2022'!A:A,D1148)+COUNTIF('Sep 2022'!A:A,D1148)+COUNTIF('Oct 2022'!A:A,D1148)+COUNTIF('Dec 2022'!A:A,D1148)</f>
        <v>1</v>
      </c>
      <c r="U1148" t="str">
        <f>VLOOKUP(Q1148,'Capital Lookup'!A:B,2,FALSE)</f>
        <v>No</v>
      </c>
      <c r="V1148" s="2" t="str">
        <f>IFERROR(VLOOKUP(LEFT(F1148,10),'Find Purchase Orders'!B:J,9,FALSE),"")</f>
        <v/>
      </c>
      <c r="W1148" s="25" t="s">
        <v>7261</v>
      </c>
    </row>
    <row r="1149" spans="1:23" hidden="1">
      <c r="A1149" s="25" t="s">
        <v>7252</v>
      </c>
      <c r="B1149" s="25" t="s">
        <v>7253</v>
      </c>
      <c r="C1149" s="25" t="s">
        <v>7254</v>
      </c>
      <c r="D1149" s="25" t="s">
        <v>1572</v>
      </c>
      <c r="E1149" s="25" t="s">
        <v>7256</v>
      </c>
      <c r="F1149" s="25" t="s">
        <v>10457</v>
      </c>
      <c r="G1149" s="25" t="s">
        <v>10458</v>
      </c>
      <c r="H1149" s="21">
        <v>4468.26</v>
      </c>
      <c r="I1149" s="25" t="s">
        <v>7296</v>
      </c>
      <c r="J1149" s="25" t="s">
        <v>7288</v>
      </c>
      <c r="K1149" s="25" t="s">
        <v>7262</v>
      </c>
      <c r="L1149" s="25" t="s">
        <v>7259</v>
      </c>
      <c r="M1149" s="21">
        <v>4468.26</v>
      </c>
      <c r="N1149" s="21">
        <v>4468.26</v>
      </c>
      <c r="O1149" s="21">
        <v>0</v>
      </c>
      <c r="P1149" s="21">
        <v>4468.26</v>
      </c>
      <c r="Q1149" s="25" t="s">
        <v>7459</v>
      </c>
      <c r="R1149" s="1" t="str">
        <f t="shared" si="18"/>
        <v>ST10086</v>
      </c>
      <c r="S1149" t="str">
        <f>VLOOKUP(R1149,Data!$C$2:$D$261,2,0)</f>
        <v>Renaissance</v>
      </c>
      <c r="T1149">
        <f>COUNTIF('Feb 2022'!A:A,D1149)+COUNTIF('Mar 2022'!A:A,D1149)+COUNTIF('Apr 2022'!A:A,D1149)+COUNTIF('May 2022'!A:A,D1149)+COUNTIF('June 2022'!A:A,D1149)+COUNTIF('July 2022'!A:A,D1149)+COUNTIF('Aug 2022'!A:A,D1149)+COUNTIF('Sep 2022'!A:A,D1149)+COUNTIF('Oct 2022'!A:A,D1149)+COUNTIF('Dec 2022'!A:A,D1149)</f>
        <v>1</v>
      </c>
      <c r="U1149" t="str">
        <f>VLOOKUP(Q1149,'Capital Lookup'!A:B,2,FALSE)</f>
        <v>No</v>
      </c>
      <c r="V1149" s="2">
        <f>IFERROR(VLOOKUP(LEFT(F1149,10),'Find Purchase Orders'!B:J,9,FALSE),"")</f>
        <v>44630</v>
      </c>
      <c r="W1149" s="25" t="s">
        <v>7261</v>
      </c>
    </row>
    <row r="1150" spans="1:23" hidden="1">
      <c r="A1150" s="25" t="s">
        <v>7478</v>
      </c>
      <c r="B1150" s="25" t="s">
        <v>8460</v>
      </c>
      <c r="C1150" s="25" t="s">
        <v>7587</v>
      </c>
      <c r="D1150" s="25" t="s">
        <v>1438</v>
      </c>
      <c r="E1150" s="25" t="s">
        <v>8140</v>
      </c>
      <c r="F1150" s="25" t="s">
        <v>10459</v>
      </c>
      <c r="G1150" s="25" t="s">
        <v>10460</v>
      </c>
      <c r="H1150" s="21">
        <v>2774.15</v>
      </c>
      <c r="I1150" s="25" t="s">
        <v>7296</v>
      </c>
      <c r="J1150" s="25" t="s">
        <v>7288</v>
      </c>
      <c r="K1150" s="25" t="s">
        <v>9091</v>
      </c>
      <c r="L1150" s="25" t="s">
        <v>8385</v>
      </c>
      <c r="M1150" s="21">
        <v>2774.15</v>
      </c>
      <c r="N1150" s="21">
        <v>2774.15</v>
      </c>
      <c r="O1150" s="21">
        <v>0</v>
      </c>
      <c r="P1150" s="21">
        <v>3093.3</v>
      </c>
      <c r="Q1150" s="25" t="s">
        <v>8463</v>
      </c>
      <c r="R1150" s="1" t="str">
        <f t="shared" si="18"/>
        <v>ST10173</v>
      </c>
      <c r="S1150" t="str">
        <f>VLOOKUP(R1150,Data!$C$2:$D$261,2,0)</f>
        <v>Stirling Heights</v>
      </c>
      <c r="T1150">
        <f>COUNTIF('Feb 2022'!A:A,D1150)+COUNTIF('Mar 2022'!A:A,D1150)+COUNTIF('Apr 2022'!A:A,D1150)+COUNTIF('May 2022'!A:A,D1150)+COUNTIF('June 2022'!A:A,D1150)+COUNTIF('July 2022'!A:A,D1150)+COUNTIF('Aug 2022'!A:A,D1150)+COUNTIF('Sep 2022'!A:A,D1150)+COUNTIF('Oct 2022'!A:A,D1150)+COUNTIF('Dec 2022'!A:A,D1150)</f>
        <v>1</v>
      </c>
      <c r="U1150" t="str">
        <f>VLOOKUP(Q1150,'Capital Lookup'!A:B,2,FALSE)</f>
        <v>No</v>
      </c>
      <c r="V1150" s="2">
        <f>IFERROR(VLOOKUP(LEFT(F1150,10),'Find Purchase Orders'!B:J,9,FALSE),"")</f>
        <v>44628</v>
      </c>
      <c r="W1150" s="25" t="s">
        <v>7261</v>
      </c>
    </row>
    <row r="1151" spans="1:23" hidden="1">
      <c r="A1151" s="25" t="s">
        <v>7261</v>
      </c>
      <c r="B1151" s="25" t="s">
        <v>8520</v>
      </c>
      <c r="C1151" s="25" t="s">
        <v>7264</v>
      </c>
      <c r="D1151" s="25" t="s">
        <v>1653</v>
      </c>
      <c r="E1151" s="25" t="s">
        <v>9248</v>
      </c>
      <c r="F1151" s="25" t="s">
        <v>10461</v>
      </c>
      <c r="G1151" s="25" t="s">
        <v>10462</v>
      </c>
      <c r="H1151" s="21">
        <v>988.75</v>
      </c>
      <c r="I1151" s="25" t="s">
        <v>7296</v>
      </c>
      <c r="J1151" s="25" t="s">
        <v>7288</v>
      </c>
      <c r="K1151" s="25" t="s">
        <v>7258</v>
      </c>
      <c r="L1151" s="25" t="s">
        <v>7259</v>
      </c>
      <c r="M1151" s="21">
        <v>988.75</v>
      </c>
      <c r="N1151" s="21">
        <v>988.75</v>
      </c>
      <c r="O1151" s="21">
        <v>0</v>
      </c>
      <c r="P1151" s="21">
        <v>988.75</v>
      </c>
      <c r="Q1151" s="25" t="s">
        <v>9251</v>
      </c>
      <c r="R1151" s="1" t="str">
        <f t="shared" si="18"/>
        <v>ST10004</v>
      </c>
      <c r="S1151" t="str">
        <f>VLOOKUP(R1151,Data!$C$2:$D$261,2,0)</f>
        <v>Churchill Place</v>
      </c>
      <c r="T1151">
        <f>COUNTIF('Feb 2022'!A:A,D1151)+COUNTIF('Mar 2022'!A:A,D1151)+COUNTIF('Apr 2022'!A:A,D1151)+COUNTIF('May 2022'!A:A,D1151)+COUNTIF('June 2022'!A:A,D1151)+COUNTIF('July 2022'!A:A,D1151)+COUNTIF('Aug 2022'!A:A,D1151)+COUNTIF('Sep 2022'!A:A,D1151)+COUNTIF('Oct 2022'!A:A,D1151)+COUNTIF('Dec 2022'!A:A,D1151)</f>
        <v>1</v>
      </c>
      <c r="U1151" t="str">
        <f>VLOOKUP(Q1151,'Capital Lookup'!A:B,2,FALSE)</f>
        <v>No</v>
      </c>
      <c r="V1151" s="2">
        <f>IFERROR(VLOOKUP(LEFT(F1151,10),'Find Purchase Orders'!B:J,9,FALSE),"")</f>
        <v>44634</v>
      </c>
      <c r="W1151" s="25" t="s">
        <v>7261</v>
      </c>
    </row>
    <row r="1152" spans="1:23" hidden="1">
      <c r="A1152" s="25" t="s">
        <v>7261</v>
      </c>
      <c r="B1152" s="25" t="s">
        <v>8520</v>
      </c>
      <c r="C1152" s="25" t="s">
        <v>7264</v>
      </c>
      <c r="D1152" s="25" t="s">
        <v>1653</v>
      </c>
      <c r="E1152" s="25" t="s">
        <v>9248</v>
      </c>
      <c r="F1152" s="25" t="s">
        <v>10463</v>
      </c>
      <c r="G1152" s="25" t="s">
        <v>10464</v>
      </c>
      <c r="H1152" s="21">
        <v>7570.93</v>
      </c>
      <c r="I1152" s="25" t="s">
        <v>7296</v>
      </c>
      <c r="J1152" s="25" t="s">
        <v>7288</v>
      </c>
      <c r="K1152" s="25" t="s">
        <v>7262</v>
      </c>
      <c r="L1152" s="25" t="s">
        <v>7259</v>
      </c>
      <c r="M1152" s="21">
        <v>7570.93</v>
      </c>
      <c r="N1152" s="21">
        <v>7570.93</v>
      </c>
      <c r="O1152" s="21">
        <v>0</v>
      </c>
      <c r="P1152" s="21">
        <v>7570.93</v>
      </c>
      <c r="Q1152" s="25" t="s">
        <v>10465</v>
      </c>
      <c r="R1152" s="1" t="str">
        <f t="shared" si="18"/>
        <v>ST10004</v>
      </c>
      <c r="S1152" t="str">
        <f>VLOOKUP(R1152,Data!$C$2:$D$261,2,0)</f>
        <v>Churchill Place</v>
      </c>
      <c r="T1152">
        <f>COUNTIF('Feb 2022'!A:A,D1152)+COUNTIF('Mar 2022'!A:A,D1152)+COUNTIF('Apr 2022'!A:A,D1152)+COUNTIF('May 2022'!A:A,D1152)+COUNTIF('June 2022'!A:A,D1152)+COUNTIF('July 2022'!A:A,D1152)+COUNTIF('Aug 2022'!A:A,D1152)+COUNTIF('Sep 2022'!A:A,D1152)+COUNTIF('Oct 2022'!A:A,D1152)+COUNTIF('Dec 2022'!A:A,D1152)</f>
        <v>1</v>
      </c>
      <c r="U1152" t="str">
        <f>VLOOKUP(Q1152,'Capital Lookup'!A:B,2,FALSE)</f>
        <v>No</v>
      </c>
      <c r="V1152" s="2">
        <f>IFERROR(VLOOKUP(LEFT(F1152,10),'Find Purchase Orders'!B:J,9,FALSE),"")</f>
        <v>44634</v>
      </c>
      <c r="W1152" s="25" t="s">
        <v>7261</v>
      </c>
    </row>
    <row r="1153" spans="1:23" hidden="1">
      <c r="A1153" s="25" t="s">
        <v>7261</v>
      </c>
      <c r="B1153" s="25" t="s">
        <v>8520</v>
      </c>
      <c r="C1153" s="25" t="s">
        <v>7264</v>
      </c>
      <c r="D1153" s="25" t="s">
        <v>1654</v>
      </c>
      <c r="E1153" s="25" t="s">
        <v>9248</v>
      </c>
      <c r="F1153" s="25" t="s">
        <v>10466</v>
      </c>
      <c r="G1153" s="25" t="s">
        <v>10467</v>
      </c>
      <c r="H1153" s="21">
        <v>988.75</v>
      </c>
      <c r="I1153" s="25" t="s">
        <v>7296</v>
      </c>
      <c r="J1153" s="25" t="s">
        <v>7288</v>
      </c>
      <c r="K1153" s="25" t="s">
        <v>7258</v>
      </c>
      <c r="L1153" s="25" t="s">
        <v>7259</v>
      </c>
      <c r="M1153" s="21">
        <v>988.75</v>
      </c>
      <c r="N1153" s="21">
        <v>988.75</v>
      </c>
      <c r="O1153" s="21">
        <v>0</v>
      </c>
      <c r="P1153" s="21">
        <v>988.75</v>
      </c>
      <c r="Q1153" s="25" t="s">
        <v>9251</v>
      </c>
      <c r="R1153" s="1" t="str">
        <f t="shared" si="18"/>
        <v>ST10004</v>
      </c>
      <c r="S1153" t="str">
        <f>VLOOKUP(R1153,Data!$C$2:$D$261,2,0)</f>
        <v>Churchill Place</v>
      </c>
      <c r="T1153">
        <f>COUNTIF('Feb 2022'!A:A,D1153)+COUNTIF('Mar 2022'!A:A,D1153)+COUNTIF('Apr 2022'!A:A,D1153)+COUNTIF('May 2022'!A:A,D1153)+COUNTIF('June 2022'!A:A,D1153)+COUNTIF('July 2022'!A:A,D1153)+COUNTIF('Aug 2022'!A:A,D1153)+COUNTIF('Sep 2022'!A:A,D1153)+COUNTIF('Oct 2022'!A:A,D1153)+COUNTIF('Dec 2022'!A:A,D1153)</f>
        <v>1</v>
      </c>
      <c r="U1153" t="str">
        <f>VLOOKUP(Q1153,'Capital Lookup'!A:B,2,FALSE)</f>
        <v>No</v>
      </c>
      <c r="V1153" s="2">
        <f>IFERROR(VLOOKUP(LEFT(F1153,10),'Find Purchase Orders'!B:J,9,FALSE),"")</f>
        <v>44634</v>
      </c>
      <c r="W1153" s="25" t="s">
        <v>7261</v>
      </c>
    </row>
    <row r="1154" spans="1:23" hidden="1">
      <c r="A1154" s="25" t="s">
        <v>7261</v>
      </c>
      <c r="B1154" s="25" t="s">
        <v>8520</v>
      </c>
      <c r="C1154" s="25" t="s">
        <v>7264</v>
      </c>
      <c r="D1154" s="25" t="s">
        <v>1654</v>
      </c>
      <c r="E1154" s="25" t="s">
        <v>9248</v>
      </c>
      <c r="F1154" s="25" t="s">
        <v>10468</v>
      </c>
      <c r="G1154" s="25" t="s">
        <v>10469</v>
      </c>
      <c r="H1154" s="21">
        <v>7904.44</v>
      </c>
      <c r="I1154" s="25" t="s">
        <v>7296</v>
      </c>
      <c r="J1154" s="25" t="s">
        <v>7288</v>
      </c>
      <c r="K1154" s="25" t="s">
        <v>7262</v>
      </c>
      <c r="L1154" s="25" t="s">
        <v>7259</v>
      </c>
      <c r="M1154" s="21">
        <v>7904.44</v>
      </c>
      <c r="N1154" s="21">
        <v>7904.44</v>
      </c>
      <c r="O1154" s="21">
        <v>0</v>
      </c>
      <c r="P1154" s="21">
        <v>7904.44</v>
      </c>
      <c r="Q1154" s="25" t="s">
        <v>10465</v>
      </c>
      <c r="R1154" s="1" t="str">
        <f t="shared" si="18"/>
        <v>ST10004</v>
      </c>
      <c r="S1154" t="str">
        <f>VLOOKUP(R1154,Data!$C$2:$D$261,2,0)</f>
        <v>Churchill Place</v>
      </c>
      <c r="T1154">
        <f>COUNTIF('Feb 2022'!A:A,D1154)+COUNTIF('Mar 2022'!A:A,D1154)+COUNTIF('Apr 2022'!A:A,D1154)+COUNTIF('May 2022'!A:A,D1154)+COUNTIF('June 2022'!A:A,D1154)+COUNTIF('July 2022'!A:A,D1154)+COUNTIF('Aug 2022'!A:A,D1154)+COUNTIF('Sep 2022'!A:A,D1154)+COUNTIF('Oct 2022'!A:A,D1154)+COUNTIF('Dec 2022'!A:A,D1154)</f>
        <v>1</v>
      </c>
      <c r="U1154" t="str">
        <f>VLOOKUP(Q1154,'Capital Lookup'!A:B,2,FALSE)</f>
        <v>No</v>
      </c>
      <c r="V1154" s="2">
        <f>IFERROR(VLOOKUP(LEFT(F1154,10),'Find Purchase Orders'!B:J,9,FALSE),"")</f>
        <v>44634</v>
      </c>
      <c r="W1154" s="25" t="s">
        <v>7261</v>
      </c>
    </row>
    <row r="1155" spans="1:23" hidden="1">
      <c r="A1155" s="25" t="s">
        <v>7252</v>
      </c>
      <c r="B1155" s="25" t="s">
        <v>7398</v>
      </c>
      <c r="C1155" s="25" t="s">
        <v>7254</v>
      </c>
      <c r="D1155" s="25" t="s">
        <v>10470</v>
      </c>
      <c r="E1155" s="25" t="s">
        <v>7400</v>
      </c>
      <c r="H1155" s="21">
        <v>6750.62</v>
      </c>
      <c r="I1155" s="25" t="s">
        <v>7257</v>
      </c>
      <c r="K1155" s="25" t="s">
        <v>9497</v>
      </c>
      <c r="L1155" s="25" t="s">
        <v>7647</v>
      </c>
      <c r="M1155" s="22">
        <v>0</v>
      </c>
      <c r="N1155" s="22">
        <v>0</v>
      </c>
      <c r="O1155" s="21">
        <v>0</v>
      </c>
      <c r="P1155" s="21">
        <v>776.62</v>
      </c>
      <c r="Q1155" s="25"/>
      <c r="R1155" s="1" t="str">
        <f t="shared" si="18"/>
        <v>ST10009</v>
      </c>
      <c r="S1155" t="str">
        <f>VLOOKUP(R1155,Data!$C$2:$D$261,2,0)</f>
        <v>Birkdale</v>
      </c>
      <c r="T1155">
        <f>COUNTIF('Feb 2022'!A:A,D1155)+COUNTIF('Mar 2022'!A:A,D1155)+COUNTIF('Apr 2022'!A:A,D1155)+COUNTIF('May 2022'!A:A,D1155)+COUNTIF('June 2022'!A:A,D1155)+COUNTIF('July 2022'!A:A,D1155)+COUNTIF('Aug 2022'!A:A,D1155)+COUNTIF('Sep 2022'!A:A,D1155)+COUNTIF('Oct 2022'!A:A,D1155)+COUNTIF('Dec 2022'!A:A,D1155)</f>
        <v>0</v>
      </c>
      <c r="U1155" t="e">
        <f>VLOOKUP(Q1155,'Capital Lookup'!A:B,2,FALSE)</f>
        <v>#N/A</v>
      </c>
      <c r="V1155" s="2" t="str">
        <f>IFERROR(VLOOKUP(LEFT(F1155,10),'Find Purchase Orders'!B:J,9,FALSE),"")</f>
        <v/>
      </c>
      <c r="W1155" s="25" t="s">
        <v>7261</v>
      </c>
    </row>
    <row r="1156" spans="1:23" hidden="1">
      <c r="A1156" s="25" t="s">
        <v>7261</v>
      </c>
      <c r="B1156" s="25" t="s">
        <v>8520</v>
      </c>
      <c r="C1156" s="25" t="s">
        <v>7264</v>
      </c>
      <c r="D1156" s="25" t="s">
        <v>1655</v>
      </c>
      <c r="E1156" s="25" t="s">
        <v>9248</v>
      </c>
      <c r="F1156" s="25" t="s">
        <v>10471</v>
      </c>
      <c r="G1156" s="25" t="s">
        <v>10411</v>
      </c>
      <c r="H1156" s="21">
        <v>280.29000000000002</v>
      </c>
      <c r="I1156" s="25" t="s">
        <v>7296</v>
      </c>
      <c r="J1156" s="25" t="s">
        <v>7288</v>
      </c>
      <c r="K1156" s="25" t="s">
        <v>7258</v>
      </c>
      <c r="L1156" s="25" t="s">
        <v>7259</v>
      </c>
      <c r="M1156" s="21">
        <v>280.29000000000002</v>
      </c>
      <c r="N1156" s="21">
        <v>6458.54</v>
      </c>
      <c r="O1156" s="21">
        <v>-6178.25</v>
      </c>
      <c r="P1156" s="21">
        <v>280.29000000000002</v>
      </c>
      <c r="Q1156" s="25" t="s">
        <v>9251</v>
      </c>
      <c r="R1156" s="1" t="str">
        <f t="shared" si="18"/>
        <v>ST10004</v>
      </c>
      <c r="S1156" t="str">
        <f>VLOOKUP(R1156,Data!$C$2:$D$261,2,0)</f>
        <v>Churchill Place</v>
      </c>
      <c r="T1156">
        <f>COUNTIF('Feb 2022'!A:A,D1156)+COUNTIF('Mar 2022'!A:A,D1156)+COUNTIF('Apr 2022'!A:A,D1156)+COUNTIF('May 2022'!A:A,D1156)+COUNTIF('June 2022'!A:A,D1156)+COUNTIF('July 2022'!A:A,D1156)+COUNTIF('Aug 2022'!A:A,D1156)+COUNTIF('Sep 2022'!A:A,D1156)+COUNTIF('Oct 2022'!A:A,D1156)+COUNTIF('Dec 2022'!A:A,D1156)</f>
        <v>1</v>
      </c>
      <c r="U1156" t="str">
        <f>VLOOKUP(Q1156,'Capital Lookup'!A:B,2,FALSE)</f>
        <v>No</v>
      </c>
      <c r="V1156" s="2">
        <f>IFERROR(VLOOKUP(LEFT(F1156,10),'Find Purchase Orders'!B:J,9,FALSE),"")</f>
        <v>44634</v>
      </c>
      <c r="W1156" s="25" t="s">
        <v>7261</v>
      </c>
    </row>
    <row r="1157" spans="1:23" hidden="1">
      <c r="A1157" s="25" t="s">
        <v>7261</v>
      </c>
      <c r="B1157" s="25" t="s">
        <v>8520</v>
      </c>
      <c r="C1157" s="25" t="s">
        <v>7264</v>
      </c>
      <c r="D1157" s="25" t="s">
        <v>1655</v>
      </c>
      <c r="E1157" s="25" t="s">
        <v>9248</v>
      </c>
      <c r="F1157" s="25" t="s">
        <v>10472</v>
      </c>
      <c r="G1157" s="25" t="s">
        <v>10473</v>
      </c>
      <c r="H1157" s="21">
        <v>6178.25</v>
      </c>
      <c r="I1157" s="25" t="s">
        <v>7296</v>
      </c>
      <c r="J1157" s="25" t="s">
        <v>7288</v>
      </c>
      <c r="K1157" s="25" t="s">
        <v>7262</v>
      </c>
      <c r="L1157" s="25" t="s">
        <v>7259</v>
      </c>
      <c r="M1157" s="21">
        <v>6178.25</v>
      </c>
      <c r="N1157" s="22">
        <v>0</v>
      </c>
      <c r="O1157" s="21">
        <v>6178.25</v>
      </c>
      <c r="P1157" s="21">
        <v>6178.25</v>
      </c>
      <c r="Q1157" s="25" t="s">
        <v>9251</v>
      </c>
      <c r="R1157" s="1" t="str">
        <f t="shared" si="18"/>
        <v>ST10004</v>
      </c>
      <c r="S1157" t="str">
        <f>VLOOKUP(R1157,Data!$C$2:$D$261,2,0)</f>
        <v>Churchill Place</v>
      </c>
      <c r="T1157">
        <f>COUNTIF('Feb 2022'!A:A,D1157)+COUNTIF('Mar 2022'!A:A,D1157)+COUNTIF('Apr 2022'!A:A,D1157)+COUNTIF('May 2022'!A:A,D1157)+COUNTIF('June 2022'!A:A,D1157)+COUNTIF('July 2022'!A:A,D1157)+COUNTIF('Aug 2022'!A:A,D1157)+COUNTIF('Sep 2022'!A:A,D1157)+COUNTIF('Oct 2022'!A:A,D1157)+COUNTIF('Dec 2022'!A:A,D1157)</f>
        <v>1</v>
      </c>
      <c r="U1157" t="str">
        <f>VLOOKUP(Q1157,'Capital Lookup'!A:B,2,FALSE)</f>
        <v>No</v>
      </c>
      <c r="V1157" s="2">
        <f>IFERROR(VLOOKUP(LEFT(F1157,10),'Find Purchase Orders'!B:J,9,FALSE),"")</f>
        <v>44634</v>
      </c>
      <c r="W1157" s="25" t="s">
        <v>7261</v>
      </c>
    </row>
    <row r="1158" spans="1:23" hidden="1">
      <c r="A1158" s="25" t="s">
        <v>10396</v>
      </c>
      <c r="B1158" s="25" t="s">
        <v>7398</v>
      </c>
      <c r="C1158" s="25" t="s">
        <v>7254</v>
      </c>
      <c r="D1158" s="25" t="s">
        <v>1750</v>
      </c>
      <c r="E1158" s="25" t="s">
        <v>7400</v>
      </c>
      <c r="F1158" s="25" t="s">
        <v>10474</v>
      </c>
      <c r="G1158" s="25" t="s">
        <v>10475</v>
      </c>
      <c r="H1158" s="21">
        <v>6750.62</v>
      </c>
      <c r="I1158" s="25" t="s">
        <v>7296</v>
      </c>
      <c r="J1158" s="25" t="s">
        <v>7288</v>
      </c>
      <c r="K1158" s="25" t="s">
        <v>7778</v>
      </c>
      <c r="L1158" s="25" t="s">
        <v>8150</v>
      </c>
      <c r="M1158" s="21">
        <v>6750.62</v>
      </c>
      <c r="N1158" s="21">
        <v>6750.62</v>
      </c>
      <c r="O1158" s="21">
        <v>0</v>
      </c>
      <c r="P1158" s="21">
        <v>6750.62</v>
      </c>
      <c r="Q1158" s="25" t="s">
        <v>10476</v>
      </c>
      <c r="R1158" s="1" t="str">
        <f t="shared" si="18"/>
        <v>ST10009</v>
      </c>
      <c r="S1158" t="str">
        <f>VLOOKUP(R1158,Data!$C$2:$D$261,2,0)</f>
        <v>Birkdale</v>
      </c>
      <c r="T1158">
        <f>COUNTIF('Feb 2022'!A:A,D1158)+COUNTIF('Mar 2022'!A:A,D1158)+COUNTIF('Apr 2022'!A:A,D1158)+COUNTIF('May 2022'!A:A,D1158)+COUNTIF('June 2022'!A:A,D1158)+COUNTIF('July 2022'!A:A,D1158)+COUNTIF('Aug 2022'!A:A,D1158)+COUNTIF('Sep 2022'!A:A,D1158)+COUNTIF('Oct 2022'!A:A,D1158)+COUNTIF('Dec 2022'!A:A,D1158)</f>
        <v>1</v>
      </c>
      <c r="U1158" t="str">
        <f>VLOOKUP(Q1158,'Capital Lookup'!A:B,2,FALSE)</f>
        <v>No</v>
      </c>
      <c r="V1158" s="2">
        <f>IFERROR(VLOOKUP(LEFT(F1158,10),'Find Purchase Orders'!B:J,9,FALSE),"")</f>
        <v>44649</v>
      </c>
      <c r="W1158" s="25" t="s">
        <v>7261</v>
      </c>
    </row>
    <row r="1159" spans="1:23" hidden="1">
      <c r="A1159" s="25" t="s">
        <v>7252</v>
      </c>
      <c r="B1159" s="25" t="s">
        <v>7524</v>
      </c>
      <c r="C1159" s="25" t="s">
        <v>7254</v>
      </c>
      <c r="D1159" s="25" t="s">
        <v>1656</v>
      </c>
      <c r="E1159" s="25" t="s">
        <v>7526</v>
      </c>
      <c r="F1159" s="25" t="s">
        <v>10477</v>
      </c>
      <c r="G1159" s="25" t="s">
        <v>10478</v>
      </c>
      <c r="H1159" s="21">
        <v>2014.79</v>
      </c>
      <c r="I1159" s="25" t="s">
        <v>7296</v>
      </c>
      <c r="J1159" s="25" t="s">
        <v>7288</v>
      </c>
      <c r="K1159" s="25" t="s">
        <v>7262</v>
      </c>
      <c r="L1159" s="25" t="s">
        <v>7259</v>
      </c>
      <c r="M1159" s="21">
        <v>2014.79</v>
      </c>
      <c r="N1159" s="21">
        <v>1540.19</v>
      </c>
      <c r="O1159" s="21">
        <v>474.6</v>
      </c>
      <c r="P1159" s="21">
        <v>2014.79</v>
      </c>
      <c r="Q1159" s="25" t="s">
        <v>7529</v>
      </c>
      <c r="R1159" s="1" t="str">
        <f t="shared" si="18"/>
        <v>ST10041</v>
      </c>
      <c r="S1159" t="str">
        <f>VLOOKUP(R1159,Data!$C$2:$D$261,2,0)</f>
        <v>Prince of Wales</v>
      </c>
      <c r="T1159">
        <f>COUNTIF('Feb 2022'!A:A,D1159)+COUNTIF('Mar 2022'!A:A,D1159)+COUNTIF('Apr 2022'!A:A,D1159)+COUNTIF('May 2022'!A:A,D1159)+COUNTIF('June 2022'!A:A,D1159)+COUNTIF('July 2022'!A:A,D1159)+COUNTIF('Aug 2022'!A:A,D1159)+COUNTIF('Sep 2022'!A:A,D1159)+COUNTIF('Oct 2022'!A:A,D1159)+COUNTIF('Dec 2022'!A:A,D1159)</f>
        <v>1</v>
      </c>
      <c r="U1159" t="str">
        <f>VLOOKUP(Q1159,'Capital Lookup'!A:B,2,FALSE)</f>
        <v>No</v>
      </c>
      <c r="V1159" s="2">
        <f>IFERROR(VLOOKUP(LEFT(F1159,10),'Find Purchase Orders'!B:J,9,FALSE),"")</f>
        <v>44634</v>
      </c>
      <c r="W1159" s="25" t="s">
        <v>7261</v>
      </c>
    </row>
    <row r="1160" spans="1:23" hidden="1">
      <c r="A1160" s="25" t="s">
        <v>7252</v>
      </c>
      <c r="B1160" s="25" t="s">
        <v>7524</v>
      </c>
      <c r="C1160" s="25" t="s">
        <v>7254</v>
      </c>
      <c r="D1160" s="25" t="s">
        <v>1656</v>
      </c>
      <c r="E1160" s="25" t="s">
        <v>7526</v>
      </c>
      <c r="F1160" s="25" t="s">
        <v>10479</v>
      </c>
      <c r="G1160" s="25" t="s">
        <v>10480</v>
      </c>
      <c r="H1160" s="21">
        <v>644.1</v>
      </c>
      <c r="I1160" s="25" t="s">
        <v>7296</v>
      </c>
      <c r="J1160" s="25" t="s">
        <v>7288</v>
      </c>
      <c r="K1160" s="25" t="s">
        <v>7262</v>
      </c>
      <c r="L1160" s="25" t="s">
        <v>7259</v>
      </c>
      <c r="M1160" s="21">
        <v>644.1</v>
      </c>
      <c r="N1160" s="21">
        <v>644.1</v>
      </c>
      <c r="O1160" s="21">
        <v>0</v>
      </c>
      <c r="P1160" s="21">
        <v>644.1</v>
      </c>
      <c r="Q1160" s="25" t="s">
        <v>7529</v>
      </c>
      <c r="R1160" s="1" t="str">
        <f t="shared" si="18"/>
        <v>ST10041</v>
      </c>
      <c r="S1160" t="str">
        <f>VLOOKUP(R1160,Data!$C$2:$D$261,2,0)</f>
        <v>Prince of Wales</v>
      </c>
      <c r="T1160">
        <f>COUNTIF('Feb 2022'!A:A,D1160)+COUNTIF('Mar 2022'!A:A,D1160)+COUNTIF('Apr 2022'!A:A,D1160)+COUNTIF('May 2022'!A:A,D1160)+COUNTIF('June 2022'!A:A,D1160)+COUNTIF('July 2022'!A:A,D1160)+COUNTIF('Aug 2022'!A:A,D1160)+COUNTIF('Sep 2022'!A:A,D1160)+COUNTIF('Oct 2022'!A:A,D1160)+COUNTIF('Dec 2022'!A:A,D1160)</f>
        <v>1</v>
      </c>
      <c r="U1160" t="str">
        <f>VLOOKUP(Q1160,'Capital Lookup'!A:B,2,FALSE)</f>
        <v>No</v>
      </c>
      <c r="V1160" s="2">
        <f>IFERROR(VLOOKUP(LEFT(F1160,10),'Find Purchase Orders'!B:J,9,FALSE),"")</f>
        <v>44634</v>
      </c>
      <c r="W1160" s="25" t="s">
        <v>7261</v>
      </c>
    </row>
    <row r="1161" spans="1:23" hidden="1">
      <c r="A1161" s="25" t="s">
        <v>7269</v>
      </c>
      <c r="B1161" s="25" t="s">
        <v>7838</v>
      </c>
      <c r="C1161" s="25"/>
      <c r="D1161" s="25" t="s">
        <v>1427</v>
      </c>
      <c r="E1161" s="25" t="s">
        <v>9607</v>
      </c>
      <c r="F1161" s="25" t="s">
        <v>10481</v>
      </c>
      <c r="G1161" s="25" t="s">
        <v>10482</v>
      </c>
      <c r="H1161" s="21">
        <v>184.19</v>
      </c>
      <c r="I1161" s="25" t="s">
        <v>7296</v>
      </c>
      <c r="J1161" s="25" t="s">
        <v>7288</v>
      </c>
      <c r="K1161" s="25" t="s">
        <v>8696</v>
      </c>
      <c r="L1161" s="25" t="s">
        <v>9814</v>
      </c>
      <c r="M1161" s="21">
        <v>184.19</v>
      </c>
      <c r="N1161" s="21">
        <v>184.19</v>
      </c>
      <c r="O1161" s="21">
        <v>0</v>
      </c>
      <c r="P1161" s="21">
        <v>184.19</v>
      </c>
      <c r="Q1161" s="25" t="s">
        <v>10483</v>
      </c>
      <c r="R1161" s="1" t="str">
        <f t="shared" si="18"/>
        <v>ST10336</v>
      </c>
      <c r="S1161" t="str">
        <f>VLOOKUP(R1161,Data!$C$2:$D$261,2,0)</f>
        <v>The Village Seniors Community</v>
      </c>
      <c r="T1161">
        <f>COUNTIF('Feb 2022'!A:A,D1161)+COUNTIF('Mar 2022'!A:A,D1161)+COUNTIF('Apr 2022'!A:A,D1161)+COUNTIF('May 2022'!A:A,D1161)+COUNTIF('June 2022'!A:A,D1161)+COUNTIF('July 2022'!A:A,D1161)+COUNTIF('Aug 2022'!A:A,D1161)+COUNTIF('Sep 2022'!A:A,D1161)+COUNTIF('Oct 2022'!A:A,D1161)+COUNTIF('Dec 2022'!A:A,D1161)</f>
        <v>1</v>
      </c>
      <c r="U1161" t="str">
        <f>VLOOKUP(Q1161,'Capital Lookup'!A:B,2,FALSE)</f>
        <v>No</v>
      </c>
      <c r="V1161" s="2">
        <f>IFERROR(VLOOKUP(LEFT(F1161,10),'Find Purchase Orders'!B:J,9,FALSE),"")</f>
        <v>44637</v>
      </c>
      <c r="W1161" s="25" t="s">
        <v>7261</v>
      </c>
    </row>
    <row r="1162" spans="1:23" hidden="1">
      <c r="A1162" s="25" t="s">
        <v>7261</v>
      </c>
      <c r="B1162" s="25" t="s">
        <v>8342</v>
      </c>
      <c r="C1162" s="25" t="s">
        <v>7264</v>
      </c>
      <c r="D1162" s="25" t="s">
        <v>1425</v>
      </c>
      <c r="E1162" s="25" t="s">
        <v>9607</v>
      </c>
      <c r="F1162" s="25" t="s">
        <v>10484</v>
      </c>
      <c r="G1162" s="25" t="s">
        <v>10485</v>
      </c>
      <c r="H1162" s="21">
        <v>3938.05</v>
      </c>
      <c r="I1162" s="25" t="s">
        <v>7296</v>
      </c>
      <c r="J1162" s="25" t="s">
        <v>7288</v>
      </c>
      <c r="K1162" s="25" t="s">
        <v>8696</v>
      </c>
      <c r="L1162" s="25" t="s">
        <v>9814</v>
      </c>
      <c r="M1162" s="21">
        <v>3938.05</v>
      </c>
      <c r="N1162" s="21">
        <v>3938.05</v>
      </c>
      <c r="O1162" s="21">
        <v>0</v>
      </c>
      <c r="P1162" s="21">
        <v>3938.05</v>
      </c>
      <c r="Q1162" s="25" t="s">
        <v>10486</v>
      </c>
      <c r="R1162" s="1" t="str">
        <f t="shared" si="18"/>
        <v>ST10025</v>
      </c>
      <c r="S1162" t="str">
        <f>VLOOKUP(R1162,Data!$C$2:$D$261,2,0)</f>
        <v>Don Mills Seniors Apartments</v>
      </c>
      <c r="T1162">
        <f>COUNTIF('Feb 2022'!A:A,D1162)+COUNTIF('Mar 2022'!A:A,D1162)+COUNTIF('Apr 2022'!A:A,D1162)+COUNTIF('May 2022'!A:A,D1162)+COUNTIF('June 2022'!A:A,D1162)+COUNTIF('July 2022'!A:A,D1162)+COUNTIF('Aug 2022'!A:A,D1162)+COUNTIF('Sep 2022'!A:A,D1162)+COUNTIF('Oct 2022'!A:A,D1162)+COUNTIF('Dec 2022'!A:A,D1162)</f>
        <v>1</v>
      </c>
      <c r="U1162" t="str">
        <f>VLOOKUP(Q1162,'Capital Lookup'!A:B,2,FALSE)</f>
        <v>No</v>
      </c>
      <c r="V1162" s="2">
        <f>IFERROR(VLOOKUP(LEFT(F1162,10),'Find Purchase Orders'!B:J,9,FALSE),"")</f>
        <v>44637</v>
      </c>
      <c r="W1162" s="25" t="s">
        <v>7261</v>
      </c>
    </row>
    <row r="1163" spans="1:23" hidden="1">
      <c r="A1163" s="25" t="s">
        <v>7478</v>
      </c>
      <c r="B1163" s="25" t="s">
        <v>9506</v>
      </c>
      <c r="C1163" s="25" t="s">
        <v>8058</v>
      </c>
      <c r="D1163" s="25" t="s">
        <v>10487</v>
      </c>
      <c r="E1163" s="25" t="s">
        <v>8443</v>
      </c>
      <c r="H1163" s="21">
        <v>62754.720000000001</v>
      </c>
      <c r="I1163" s="25" t="s">
        <v>7257</v>
      </c>
      <c r="K1163" s="25" t="s">
        <v>8060</v>
      </c>
      <c r="L1163" s="25" t="s">
        <v>7635</v>
      </c>
      <c r="M1163" s="22">
        <v>0</v>
      </c>
      <c r="N1163" s="22">
        <v>0</v>
      </c>
      <c r="O1163" s="21">
        <v>0</v>
      </c>
      <c r="P1163" s="21">
        <v>6723.72</v>
      </c>
      <c r="Q1163" s="25" t="s">
        <v>10426</v>
      </c>
      <c r="R1163" s="1" t="str">
        <f t="shared" si="18"/>
        <v>ST10208</v>
      </c>
      <c r="S1163" t="str">
        <f>VLOOKUP(R1163,Data!$C$2:$D$261,2,0)</f>
        <v>Royal City Manor</v>
      </c>
      <c r="T1163">
        <f>COUNTIF('Feb 2022'!A:A,D1163)+COUNTIF('Mar 2022'!A:A,D1163)+COUNTIF('Apr 2022'!A:A,D1163)+COUNTIF('May 2022'!A:A,D1163)+COUNTIF('June 2022'!A:A,D1163)+COUNTIF('July 2022'!A:A,D1163)+COUNTIF('Aug 2022'!A:A,D1163)+COUNTIF('Sep 2022'!A:A,D1163)+COUNTIF('Oct 2022'!A:A,D1163)+COUNTIF('Dec 2022'!A:A,D1163)</f>
        <v>0</v>
      </c>
      <c r="U1163" t="str">
        <f>VLOOKUP(Q1163,'Capital Lookup'!A:B,2,FALSE)</f>
        <v>No</v>
      </c>
      <c r="V1163" s="2" t="str">
        <f>IFERROR(VLOOKUP(LEFT(F1163,10),'Find Purchase Orders'!B:J,9,FALSE),"")</f>
        <v/>
      </c>
      <c r="W1163" s="25" t="s">
        <v>7261</v>
      </c>
    </row>
    <row r="1164" spans="1:23" hidden="1">
      <c r="A1164" s="25" t="s">
        <v>7365</v>
      </c>
      <c r="B1164" s="25" t="s">
        <v>8807</v>
      </c>
      <c r="C1164" s="25"/>
      <c r="D1164" s="25" t="s">
        <v>1422</v>
      </c>
      <c r="E1164" s="25" t="s">
        <v>8808</v>
      </c>
      <c r="F1164" s="25" t="s">
        <v>10488</v>
      </c>
      <c r="G1164" s="25" t="s">
        <v>10489</v>
      </c>
      <c r="H1164" s="21">
        <v>1164.28</v>
      </c>
      <c r="I1164" s="25" t="s">
        <v>7296</v>
      </c>
      <c r="J1164" s="25" t="s">
        <v>7288</v>
      </c>
      <c r="K1164" s="25" t="s">
        <v>8060</v>
      </c>
      <c r="L1164" s="25" t="s">
        <v>8647</v>
      </c>
      <c r="M1164" s="21">
        <v>1164.28</v>
      </c>
      <c r="N1164" s="21">
        <v>1164.28</v>
      </c>
      <c r="O1164" s="21">
        <v>0</v>
      </c>
      <c r="P1164" s="21">
        <v>1164.28</v>
      </c>
      <c r="Q1164" s="25"/>
      <c r="R1164" s="1" t="str">
        <f t="shared" ref="R1164:R1227" si="19">CONCATENATE("ST",LEFT(B1164,5))</f>
        <v>ST10217</v>
      </c>
      <c r="S1164" t="str">
        <f>VLOOKUP(R1164,Data!$C$2:$D$261,2,0)</f>
        <v>Harold &amp; Grace Baker Centre</v>
      </c>
      <c r="T1164">
        <f>COUNTIF('Feb 2022'!A:A,D1164)+COUNTIF('Mar 2022'!A:A,D1164)+COUNTIF('Apr 2022'!A:A,D1164)+COUNTIF('May 2022'!A:A,D1164)+COUNTIF('June 2022'!A:A,D1164)+COUNTIF('July 2022'!A:A,D1164)+COUNTIF('Aug 2022'!A:A,D1164)+COUNTIF('Sep 2022'!A:A,D1164)+COUNTIF('Oct 2022'!A:A,D1164)+COUNTIF('Dec 2022'!A:A,D1164)</f>
        <v>1</v>
      </c>
      <c r="U1164" t="e">
        <f>VLOOKUP(Q1164,'Capital Lookup'!A:B,2,FALSE)</f>
        <v>#N/A</v>
      </c>
      <c r="V1164" s="2">
        <f>IFERROR(VLOOKUP(LEFT(F1164,10),'Find Purchase Orders'!B:J,9,FALSE),"")</f>
        <v>44628</v>
      </c>
      <c r="W1164" s="25" t="s">
        <v>7261</v>
      </c>
    </row>
    <row r="1165" spans="1:23" hidden="1">
      <c r="A1165" s="25" t="s">
        <v>8814</v>
      </c>
      <c r="B1165" s="25" t="s">
        <v>9506</v>
      </c>
      <c r="C1165" s="25" t="s">
        <v>8058</v>
      </c>
      <c r="D1165" s="25" t="s">
        <v>1424</v>
      </c>
      <c r="E1165" s="25" t="s">
        <v>8443</v>
      </c>
      <c r="F1165" s="25" t="s">
        <v>10490</v>
      </c>
      <c r="G1165" s="25" t="s">
        <v>10491</v>
      </c>
      <c r="H1165" s="21">
        <v>62754.720000000001</v>
      </c>
      <c r="I1165" s="25" t="s">
        <v>7296</v>
      </c>
      <c r="J1165" s="25" t="s">
        <v>7288</v>
      </c>
      <c r="K1165" s="25" t="s">
        <v>8060</v>
      </c>
      <c r="L1165" s="25" t="s">
        <v>7635</v>
      </c>
      <c r="M1165" s="21">
        <v>62754.720000000001</v>
      </c>
      <c r="N1165" s="21">
        <v>62754.720000000001</v>
      </c>
      <c r="O1165" s="21">
        <v>0</v>
      </c>
      <c r="P1165" s="21">
        <v>62754.720000000001</v>
      </c>
      <c r="Q1165" s="25" t="s">
        <v>10426</v>
      </c>
      <c r="R1165" s="1" t="str">
        <f t="shared" si="19"/>
        <v>ST10208</v>
      </c>
      <c r="S1165" t="str">
        <f>VLOOKUP(R1165,Data!$C$2:$D$261,2,0)</f>
        <v>Royal City Manor</v>
      </c>
      <c r="T1165">
        <f>COUNTIF('Feb 2022'!A:A,D1165)+COUNTIF('Mar 2022'!A:A,D1165)+COUNTIF('Apr 2022'!A:A,D1165)+COUNTIF('May 2022'!A:A,D1165)+COUNTIF('June 2022'!A:A,D1165)+COUNTIF('July 2022'!A:A,D1165)+COUNTIF('Aug 2022'!A:A,D1165)+COUNTIF('Sep 2022'!A:A,D1165)+COUNTIF('Oct 2022'!A:A,D1165)+COUNTIF('Dec 2022'!A:A,D1165)</f>
        <v>1</v>
      </c>
      <c r="U1165" t="str">
        <f>VLOOKUP(Q1165,'Capital Lookup'!A:B,2,FALSE)</f>
        <v>No</v>
      </c>
      <c r="V1165" s="2">
        <f>IFERROR(VLOOKUP(LEFT(F1165,10),'Find Purchase Orders'!B:J,9,FALSE),"")</f>
        <v>44629</v>
      </c>
      <c r="W1165" s="25" t="s">
        <v>7261</v>
      </c>
    </row>
    <row r="1166" spans="1:23" hidden="1">
      <c r="A1166" s="25" t="s">
        <v>7261</v>
      </c>
      <c r="B1166" s="25" t="s">
        <v>7662</v>
      </c>
      <c r="C1166" s="25" t="s">
        <v>7264</v>
      </c>
      <c r="D1166" s="25" t="s">
        <v>1657</v>
      </c>
      <c r="E1166" s="25" t="s">
        <v>8443</v>
      </c>
      <c r="F1166" s="25" t="s">
        <v>10492</v>
      </c>
      <c r="G1166" s="25" t="s">
        <v>10493</v>
      </c>
      <c r="H1166" s="21">
        <v>70642.880000000005</v>
      </c>
      <c r="I1166" s="25" t="s">
        <v>7287</v>
      </c>
      <c r="J1166" s="25" t="s">
        <v>7288</v>
      </c>
      <c r="K1166" s="25" t="s">
        <v>8480</v>
      </c>
      <c r="L1166" s="25" t="s">
        <v>10325</v>
      </c>
      <c r="M1166" s="21">
        <v>70642.880000000005</v>
      </c>
      <c r="N1166" s="22">
        <v>0</v>
      </c>
      <c r="O1166" s="21">
        <v>70642.880000000005</v>
      </c>
      <c r="P1166" s="21">
        <v>7568.88</v>
      </c>
      <c r="Q1166" s="25" t="s">
        <v>10494</v>
      </c>
      <c r="R1166" s="1" t="str">
        <f t="shared" si="19"/>
        <v>ST10055</v>
      </c>
      <c r="S1166" t="str">
        <f>VLOOKUP(R1166,Data!$C$2:$D$261,2,0)</f>
        <v>Hollyburn House</v>
      </c>
      <c r="T1166">
        <f>COUNTIF('Feb 2022'!A:A,D1166)+COUNTIF('Mar 2022'!A:A,D1166)+COUNTIF('Apr 2022'!A:A,D1166)+COUNTIF('May 2022'!A:A,D1166)+COUNTIF('June 2022'!A:A,D1166)+COUNTIF('July 2022'!A:A,D1166)+COUNTIF('Aug 2022'!A:A,D1166)+COUNTIF('Sep 2022'!A:A,D1166)+COUNTIF('Oct 2022'!A:A,D1166)+COUNTIF('Dec 2022'!A:A,D1166)</f>
        <v>1</v>
      </c>
      <c r="U1166" t="str">
        <f>VLOOKUP(Q1166,'Capital Lookup'!A:B,2,FALSE)</f>
        <v>No</v>
      </c>
      <c r="V1166" s="2">
        <f>IFERROR(VLOOKUP(LEFT(F1166,10),'Find Purchase Orders'!B:J,9,FALSE),"")</f>
        <v>44636</v>
      </c>
      <c r="W1166" s="25" t="s">
        <v>7261</v>
      </c>
    </row>
    <row r="1167" spans="1:23" hidden="1">
      <c r="A1167" s="25" t="s">
        <v>7261</v>
      </c>
      <c r="B1167" s="25" t="s">
        <v>9929</v>
      </c>
      <c r="C1167" s="25" t="s">
        <v>7264</v>
      </c>
      <c r="D1167" s="25" t="s">
        <v>1573</v>
      </c>
      <c r="E1167" s="25" t="s">
        <v>8443</v>
      </c>
      <c r="F1167" s="25" t="s">
        <v>10495</v>
      </c>
      <c r="G1167" s="25" t="s">
        <v>10496</v>
      </c>
      <c r="H1167" s="21">
        <v>48310.080000000002</v>
      </c>
      <c r="I1167" s="25" t="s">
        <v>7287</v>
      </c>
      <c r="J1167" s="25" t="s">
        <v>7288</v>
      </c>
      <c r="K1167" s="25" t="s">
        <v>8480</v>
      </c>
      <c r="L1167" s="25" t="s">
        <v>10325</v>
      </c>
      <c r="M1167" s="21">
        <v>48310.080000000002</v>
      </c>
      <c r="N1167" s="22">
        <v>0</v>
      </c>
      <c r="O1167" s="21">
        <v>48310.080000000002</v>
      </c>
      <c r="P1167" s="21">
        <v>5176.08</v>
      </c>
      <c r="Q1167" s="25" t="s">
        <v>10497</v>
      </c>
      <c r="R1167" s="1" t="str">
        <f t="shared" si="19"/>
        <v>ST10057</v>
      </c>
      <c r="S1167" t="str">
        <f>VLOOKUP(R1167,Data!$C$2:$D$261,2,0)</f>
        <v>Parkwood Court</v>
      </c>
      <c r="T1167">
        <f>COUNTIF('Feb 2022'!A:A,D1167)+COUNTIF('Mar 2022'!A:A,D1167)+COUNTIF('Apr 2022'!A:A,D1167)+COUNTIF('May 2022'!A:A,D1167)+COUNTIF('June 2022'!A:A,D1167)+COUNTIF('July 2022'!A:A,D1167)+COUNTIF('Aug 2022'!A:A,D1167)+COUNTIF('Sep 2022'!A:A,D1167)+COUNTIF('Oct 2022'!A:A,D1167)+COUNTIF('Dec 2022'!A:A,D1167)</f>
        <v>1</v>
      </c>
      <c r="U1167" t="str">
        <f>VLOOKUP(Q1167,'Capital Lookup'!A:B,2,FALSE)</f>
        <v>No</v>
      </c>
      <c r="V1167" s="2">
        <f>IFERROR(VLOOKUP(LEFT(F1167,10),'Find Purchase Orders'!B:J,9,FALSE),"")</f>
        <v>44629</v>
      </c>
      <c r="W1167" s="25" t="s">
        <v>7261</v>
      </c>
    </row>
    <row r="1168" spans="1:23" hidden="1">
      <c r="A1168" s="25" t="s">
        <v>7252</v>
      </c>
      <c r="B1168" s="25" t="s">
        <v>7398</v>
      </c>
      <c r="C1168" s="25" t="s">
        <v>7254</v>
      </c>
      <c r="D1168" s="25" t="s">
        <v>1473</v>
      </c>
      <c r="E1168" s="25" t="s">
        <v>10398</v>
      </c>
      <c r="H1168" s="21">
        <v>186500</v>
      </c>
      <c r="I1168" s="25" t="s">
        <v>7257</v>
      </c>
      <c r="K1168" s="25" t="s">
        <v>10399</v>
      </c>
      <c r="L1168" s="25" t="s">
        <v>10400</v>
      </c>
      <c r="M1168" s="22">
        <v>0</v>
      </c>
      <c r="N1168" s="22">
        <v>0</v>
      </c>
      <c r="O1168" s="21">
        <v>0</v>
      </c>
      <c r="P1168" s="21">
        <v>21455.75</v>
      </c>
      <c r="Q1168" s="25" t="s">
        <v>10401</v>
      </c>
      <c r="R1168" s="1" t="str">
        <f t="shared" si="19"/>
        <v>ST10009</v>
      </c>
      <c r="S1168" t="str">
        <f>VLOOKUP(R1168,Data!$C$2:$D$261,2,0)</f>
        <v>Birkdale</v>
      </c>
      <c r="T1168">
        <f>COUNTIF('Feb 2022'!A:A,D1168)+COUNTIF('Mar 2022'!A:A,D1168)+COUNTIF('Apr 2022'!A:A,D1168)+COUNTIF('May 2022'!A:A,D1168)+COUNTIF('June 2022'!A:A,D1168)+COUNTIF('July 2022'!A:A,D1168)+COUNTIF('Aug 2022'!A:A,D1168)+COUNTIF('Sep 2022'!A:A,D1168)+COUNTIF('Oct 2022'!A:A,D1168)+COUNTIF('Dec 2022'!A:A,D1168)</f>
        <v>1</v>
      </c>
      <c r="U1168" t="str">
        <f>VLOOKUP(Q1168,'Capital Lookup'!A:B,2,FALSE)</f>
        <v>No</v>
      </c>
      <c r="V1168" s="2" t="str">
        <f>IFERROR(VLOOKUP(LEFT(F1168,10),'Find Purchase Orders'!B:J,9,FALSE),"")</f>
        <v/>
      </c>
      <c r="W1168" s="25" t="s">
        <v>7261</v>
      </c>
    </row>
    <row r="1169" spans="1:23" hidden="1">
      <c r="A1169" s="25" t="s">
        <v>7261</v>
      </c>
      <c r="B1169" s="25" t="s">
        <v>8227</v>
      </c>
      <c r="C1169" s="25" t="s">
        <v>7264</v>
      </c>
      <c r="D1169" s="25" t="s">
        <v>1472</v>
      </c>
      <c r="E1169" s="25" t="s">
        <v>10398</v>
      </c>
      <c r="F1169" s="25" t="s">
        <v>10498</v>
      </c>
      <c r="G1169" s="25" t="s">
        <v>10499</v>
      </c>
      <c r="H1169" s="21">
        <v>49655</v>
      </c>
      <c r="I1169" s="25" t="s">
        <v>7287</v>
      </c>
      <c r="J1169" s="25" t="s">
        <v>7288</v>
      </c>
      <c r="K1169" s="25" t="s">
        <v>10399</v>
      </c>
      <c r="L1169" s="25" t="s">
        <v>10400</v>
      </c>
      <c r="M1169" s="21">
        <v>49655</v>
      </c>
      <c r="N1169" s="22">
        <v>0</v>
      </c>
      <c r="O1169" s="21">
        <v>49655</v>
      </c>
      <c r="P1169" s="21">
        <v>5712.52</v>
      </c>
      <c r="Q1169" s="25" t="s">
        <v>10500</v>
      </c>
      <c r="R1169" s="1" t="str">
        <f t="shared" si="19"/>
        <v>ST10026</v>
      </c>
      <c r="S1169" t="str">
        <f>VLOOKUP(R1169,Data!$C$2:$D$261,2,0)</f>
        <v>Donway Place</v>
      </c>
      <c r="T1169">
        <f>COUNTIF('Feb 2022'!A:A,D1169)+COUNTIF('Mar 2022'!A:A,D1169)+COUNTIF('Apr 2022'!A:A,D1169)+COUNTIF('May 2022'!A:A,D1169)+COUNTIF('June 2022'!A:A,D1169)+COUNTIF('July 2022'!A:A,D1169)+COUNTIF('Aug 2022'!A:A,D1169)+COUNTIF('Sep 2022'!A:A,D1169)+COUNTIF('Oct 2022'!A:A,D1169)+COUNTIF('Dec 2022'!A:A,D1169)</f>
        <v>1</v>
      </c>
      <c r="U1169" t="str">
        <f>VLOOKUP(Q1169,'Capital Lookup'!A:B,2,FALSE)</f>
        <v>No</v>
      </c>
      <c r="V1169" s="2">
        <f>IFERROR(VLOOKUP(LEFT(F1169,10),'Find Purchase Orders'!B:J,9,FALSE),"")</f>
        <v>44634</v>
      </c>
      <c r="W1169" s="25" t="s">
        <v>7261</v>
      </c>
    </row>
    <row r="1170" spans="1:23" hidden="1">
      <c r="A1170" s="25" t="s">
        <v>7261</v>
      </c>
      <c r="B1170" s="25" t="s">
        <v>7479</v>
      </c>
      <c r="C1170" s="25" t="s">
        <v>7264</v>
      </c>
      <c r="D1170" s="25" t="s">
        <v>1471</v>
      </c>
      <c r="E1170" s="25" t="s">
        <v>10398</v>
      </c>
      <c r="F1170" s="25" t="s">
        <v>10501</v>
      </c>
      <c r="G1170" s="25" t="s">
        <v>10499</v>
      </c>
      <c r="H1170" s="21">
        <v>49655</v>
      </c>
      <c r="I1170" s="25" t="s">
        <v>7287</v>
      </c>
      <c r="J1170" s="25" t="s">
        <v>7288</v>
      </c>
      <c r="K1170" s="25" t="s">
        <v>10399</v>
      </c>
      <c r="L1170" s="25" t="s">
        <v>10400</v>
      </c>
      <c r="M1170" s="21">
        <v>49655</v>
      </c>
      <c r="N1170" s="22">
        <v>0</v>
      </c>
      <c r="O1170" s="21">
        <v>49655</v>
      </c>
      <c r="P1170" s="21">
        <v>5712.52</v>
      </c>
      <c r="Q1170" s="25" t="s">
        <v>10502</v>
      </c>
      <c r="R1170" s="1" t="str">
        <f t="shared" si="19"/>
        <v>ST10027</v>
      </c>
      <c r="S1170" t="str">
        <f>VLOOKUP(R1170,Data!$C$2:$D$261,2,0)</f>
        <v>Glynnwood</v>
      </c>
      <c r="T1170">
        <f>COUNTIF('Feb 2022'!A:A,D1170)+COUNTIF('Mar 2022'!A:A,D1170)+COUNTIF('Apr 2022'!A:A,D1170)+COUNTIF('May 2022'!A:A,D1170)+COUNTIF('June 2022'!A:A,D1170)+COUNTIF('July 2022'!A:A,D1170)+COUNTIF('Aug 2022'!A:A,D1170)+COUNTIF('Sep 2022'!A:A,D1170)+COUNTIF('Oct 2022'!A:A,D1170)+COUNTIF('Dec 2022'!A:A,D1170)</f>
        <v>1</v>
      </c>
      <c r="U1170" t="str">
        <f>VLOOKUP(Q1170,'Capital Lookup'!A:B,2,FALSE)</f>
        <v>No</v>
      </c>
      <c r="V1170" s="2">
        <f>IFERROR(VLOOKUP(LEFT(F1170,10),'Find Purchase Orders'!B:J,9,FALSE),"")</f>
        <v>44634</v>
      </c>
      <c r="W1170" s="25" t="s">
        <v>7261</v>
      </c>
    </row>
    <row r="1171" spans="1:23" hidden="1">
      <c r="A1171" s="25" t="s">
        <v>7261</v>
      </c>
      <c r="B1171" s="25" t="s">
        <v>7417</v>
      </c>
      <c r="C1171" s="25" t="s">
        <v>7282</v>
      </c>
      <c r="D1171" s="25" t="s">
        <v>1446</v>
      </c>
      <c r="E1171" s="25" t="s">
        <v>10398</v>
      </c>
      <c r="F1171" s="25" t="s">
        <v>10503</v>
      </c>
      <c r="G1171" s="25" t="s">
        <v>10499</v>
      </c>
      <c r="H1171" s="21">
        <v>49655</v>
      </c>
      <c r="I1171" s="25" t="s">
        <v>7287</v>
      </c>
      <c r="J1171" s="25" t="s">
        <v>7288</v>
      </c>
      <c r="K1171" s="25" t="s">
        <v>10399</v>
      </c>
      <c r="L1171" s="25" t="s">
        <v>10400</v>
      </c>
      <c r="M1171" s="21">
        <v>49655</v>
      </c>
      <c r="N1171" s="22">
        <v>0</v>
      </c>
      <c r="O1171" s="21">
        <v>49655</v>
      </c>
      <c r="P1171" s="21">
        <v>5712.52</v>
      </c>
      <c r="Q1171" s="25" t="s">
        <v>10504</v>
      </c>
      <c r="R1171" s="1" t="str">
        <f t="shared" si="19"/>
        <v>ST10012</v>
      </c>
      <c r="S1171" t="str">
        <f>VLOOKUP(R1171,Data!$C$2:$D$261,2,0)</f>
        <v>Forest Hill Place</v>
      </c>
      <c r="T1171">
        <f>COUNTIF('Feb 2022'!A:A,D1171)+COUNTIF('Mar 2022'!A:A,D1171)+COUNTIF('Apr 2022'!A:A,D1171)+COUNTIF('May 2022'!A:A,D1171)+COUNTIF('June 2022'!A:A,D1171)+COUNTIF('July 2022'!A:A,D1171)+COUNTIF('Aug 2022'!A:A,D1171)+COUNTIF('Sep 2022'!A:A,D1171)+COUNTIF('Oct 2022'!A:A,D1171)+COUNTIF('Dec 2022'!A:A,D1171)</f>
        <v>1</v>
      </c>
      <c r="U1171" t="str">
        <f>VLOOKUP(Q1171,'Capital Lookup'!A:B,2,FALSE)</f>
        <v>No</v>
      </c>
      <c r="V1171" s="2">
        <f>IFERROR(VLOOKUP(LEFT(F1171,10),'Find Purchase Orders'!B:J,9,FALSE),"")</f>
        <v>44638</v>
      </c>
      <c r="W1171" s="25" t="s">
        <v>7261</v>
      </c>
    </row>
    <row r="1172" spans="1:23" hidden="1">
      <c r="A1172" s="25" t="s">
        <v>7313</v>
      </c>
      <c r="B1172" s="25" t="s">
        <v>8259</v>
      </c>
      <c r="C1172" s="25" t="s">
        <v>8260</v>
      </c>
      <c r="D1172" s="25" t="s">
        <v>1458</v>
      </c>
      <c r="E1172" s="25" t="s">
        <v>8591</v>
      </c>
      <c r="F1172" s="25" t="s">
        <v>10505</v>
      </c>
      <c r="G1172" s="25" t="s">
        <v>10506</v>
      </c>
      <c r="H1172" s="21">
        <v>560.48</v>
      </c>
      <c r="I1172" s="25" t="s">
        <v>7296</v>
      </c>
      <c r="J1172" s="25" t="s">
        <v>7288</v>
      </c>
      <c r="K1172" s="25" t="s">
        <v>9713</v>
      </c>
      <c r="L1172" s="25" t="s">
        <v>8593</v>
      </c>
      <c r="M1172" s="21">
        <v>560.48</v>
      </c>
      <c r="N1172" s="21">
        <v>560.48</v>
      </c>
      <c r="O1172" s="21">
        <v>0</v>
      </c>
      <c r="P1172" s="21">
        <v>560.48</v>
      </c>
      <c r="Q1172" s="25" t="s">
        <v>8594</v>
      </c>
      <c r="R1172" s="1" t="str">
        <f t="shared" si="19"/>
        <v>ST10260</v>
      </c>
      <c r="S1172" t="str">
        <f>VLOOKUP(R1172,Data!$C$2:$D$261,2,0)</f>
        <v>Support Office</v>
      </c>
      <c r="T1172">
        <f>COUNTIF('Feb 2022'!A:A,D1172)+COUNTIF('Mar 2022'!A:A,D1172)+COUNTIF('Apr 2022'!A:A,D1172)+COUNTIF('May 2022'!A:A,D1172)+COUNTIF('June 2022'!A:A,D1172)+COUNTIF('July 2022'!A:A,D1172)+COUNTIF('Aug 2022'!A:A,D1172)+COUNTIF('Sep 2022'!A:A,D1172)+COUNTIF('Oct 2022'!A:A,D1172)+COUNTIF('Dec 2022'!A:A,D1172)</f>
        <v>1</v>
      </c>
      <c r="U1172" t="str">
        <f>VLOOKUP(Q1172,'Capital Lookup'!A:B,2,FALSE)</f>
        <v>Yes</v>
      </c>
      <c r="V1172" s="2">
        <f>IFERROR(VLOOKUP(LEFT(F1172,10),'Find Purchase Orders'!B:J,9,FALSE),"")</f>
        <v>44629</v>
      </c>
      <c r="W1172" s="25" t="s">
        <v>7261</v>
      </c>
    </row>
    <row r="1173" spans="1:23" hidden="1">
      <c r="A1173" s="25" t="s">
        <v>7261</v>
      </c>
      <c r="B1173" s="25" t="s">
        <v>8520</v>
      </c>
      <c r="C1173" s="25" t="s">
        <v>7264</v>
      </c>
      <c r="D1173" s="25" t="s">
        <v>1658</v>
      </c>
      <c r="E1173" s="25" t="s">
        <v>9248</v>
      </c>
      <c r="F1173" s="25" t="s">
        <v>10507</v>
      </c>
      <c r="G1173" s="25" t="s">
        <v>10508</v>
      </c>
      <c r="H1173" s="21">
        <v>565</v>
      </c>
      <c r="I1173" s="25" t="s">
        <v>7287</v>
      </c>
      <c r="J1173" s="25" t="s">
        <v>7288</v>
      </c>
      <c r="K1173" s="25" t="s">
        <v>7258</v>
      </c>
      <c r="L1173" s="25" t="s">
        <v>7259</v>
      </c>
      <c r="M1173" s="21">
        <v>565</v>
      </c>
      <c r="N1173" s="22">
        <v>0</v>
      </c>
      <c r="O1173" s="21">
        <v>565</v>
      </c>
      <c r="P1173" s="21">
        <v>65</v>
      </c>
      <c r="Q1173" s="25" t="s">
        <v>9251</v>
      </c>
      <c r="R1173" s="1" t="str">
        <f t="shared" si="19"/>
        <v>ST10004</v>
      </c>
      <c r="S1173" t="str">
        <f>VLOOKUP(R1173,Data!$C$2:$D$261,2,0)</f>
        <v>Churchill Place</v>
      </c>
      <c r="T1173">
        <f>COUNTIF('Feb 2022'!A:A,D1173)+COUNTIF('Mar 2022'!A:A,D1173)+COUNTIF('Apr 2022'!A:A,D1173)+COUNTIF('May 2022'!A:A,D1173)+COUNTIF('June 2022'!A:A,D1173)+COUNTIF('July 2022'!A:A,D1173)+COUNTIF('Aug 2022'!A:A,D1173)+COUNTIF('Sep 2022'!A:A,D1173)+COUNTIF('Oct 2022'!A:A,D1173)+COUNTIF('Dec 2022'!A:A,D1173)</f>
        <v>1</v>
      </c>
      <c r="U1173" t="str">
        <f>VLOOKUP(Q1173,'Capital Lookup'!A:B,2,FALSE)</f>
        <v>No</v>
      </c>
      <c r="V1173" s="2">
        <f>IFERROR(VLOOKUP(LEFT(F1173,10),'Find Purchase Orders'!B:J,9,FALSE),"")</f>
        <v>44634</v>
      </c>
      <c r="W1173" s="25" t="s">
        <v>7261</v>
      </c>
    </row>
    <row r="1174" spans="1:23" hidden="1">
      <c r="A1174" s="25" t="s">
        <v>7261</v>
      </c>
      <c r="B1174" s="25" t="s">
        <v>8520</v>
      </c>
      <c r="C1174" s="25" t="s">
        <v>7264</v>
      </c>
      <c r="D1174" s="25" t="s">
        <v>1658</v>
      </c>
      <c r="E1174" s="25" t="s">
        <v>9248</v>
      </c>
      <c r="F1174" s="25" t="s">
        <v>10509</v>
      </c>
      <c r="G1174" s="25" t="s">
        <v>10510</v>
      </c>
      <c r="H1174" s="21">
        <v>280.29000000000002</v>
      </c>
      <c r="I1174" s="25" t="s">
        <v>7287</v>
      </c>
      <c r="J1174" s="25" t="s">
        <v>7288</v>
      </c>
      <c r="K1174" s="25" t="s">
        <v>7258</v>
      </c>
      <c r="L1174" s="25" t="s">
        <v>7259</v>
      </c>
      <c r="M1174" s="21">
        <v>280.29000000000002</v>
      </c>
      <c r="N1174" s="22">
        <v>0</v>
      </c>
      <c r="O1174" s="21">
        <v>280.29000000000002</v>
      </c>
      <c r="P1174" s="21">
        <v>32.25</v>
      </c>
      <c r="Q1174" s="25" t="s">
        <v>9251</v>
      </c>
      <c r="R1174" s="1" t="str">
        <f t="shared" si="19"/>
        <v>ST10004</v>
      </c>
      <c r="S1174" t="str">
        <f>VLOOKUP(R1174,Data!$C$2:$D$261,2,0)</f>
        <v>Churchill Place</v>
      </c>
      <c r="T1174">
        <f>COUNTIF('Feb 2022'!A:A,D1174)+COUNTIF('Mar 2022'!A:A,D1174)+COUNTIF('Apr 2022'!A:A,D1174)+COUNTIF('May 2022'!A:A,D1174)+COUNTIF('June 2022'!A:A,D1174)+COUNTIF('July 2022'!A:A,D1174)+COUNTIF('Aug 2022'!A:A,D1174)+COUNTIF('Sep 2022'!A:A,D1174)+COUNTIF('Oct 2022'!A:A,D1174)+COUNTIF('Dec 2022'!A:A,D1174)</f>
        <v>1</v>
      </c>
      <c r="U1174" t="str">
        <f>VLOOKUP(Q1174,'Capital Lookup'!A:B,2,FALSE)</f>
        <v>No</v>
      </c>
      <c r="V1174" s="2">
        <f>IFERROR(VLOOKUP(LEFT(F1174,10),'Find Purchase Orders'!B:J,9,FALSE),"")</f>
        <v>44634</v>
      </c>
      <c r="W1174" s="25" t="s">
        <v>7261</v>
      </c>
    </row>
    <row r="1175" spans="1:23" hidden="1">
      <c r="A1175" s="25" t="s">
        <v>7261</v>
      </c>
      <c r="B1175" s="25" t="s">
        <v>8520</v>
      </c>
      <c r="C1175" s="25" t="s">
        <v>7264</v>
      </c>
      <c r="D1175" s="25" t="s">
        <v>1658</v>
      </c>
      <c r="E1175" s="25" t="s">
        <v>9248</v>
      </c>
      <c r="F1175" s="25" t="s">
        <v>10511</v>
      </c>
      <c r="G1175" s="25" t="s">
        <v>10512</v>
      </c>
      <c r="H1175" s="21">
        <v>678</v>
      </c>
      <c r="I1175" s="25" t="s">
        <v>7287</v>
      </c>
      <c r="J1175" s="25" t="s">
        <v>7288</v>
      </c>
      <c r="K1175" s="25" t="s">
        <v>7262</v>
      </c>
      <c r="L1175" s="25" t="s">
        <v>7259</v>
      </c>
      <c r="M1175" s="21">
        <v>678</v>
      </c>
      <c r="N1175" s="22">
        <v>0</v>
      </c>
      <c r="O1175" s="21">
        <v>678</v>
      </c>
      <c r="P1175" s="21">
        <v>78</v>
      </c>
      <c r="Q1175" s="25" t="s">
        <v>9251</v>
      </c>
      <c r="R1175" s="1" t="str">
        <f t="shared" si="19"/>
        <v>ST10004</v>
      </c>
      <c r="S1175" t="str">
        <f>VLOOKUP(R1175,Data!$C$2:$D$261,2,0)</f>
        <v>Churchill Place</v>
      </c>
      <c r="T1175">
        <f>COUNTIF('Feb 2022'!A:A,D1175)+COUNTIF('Mar 2022'!A:A,D1175)+COUNTIF('Apr 2022'!A:A,D1175)+COUNTIF('May 2022'!A:A,D1175)+COUNTIF('June 2022'!A:A,D1175)+COUNTIF('July 2022'!A:A,D1175)+COUNTIF('Aug 2022'!A:A,D1175)+COUNTIF('Sep 2022'!A:A,D1175)+COUNTIF('Oct 2022'!A:A,D1175)+COUNTIF('Dec 2022'!A:A,D1175)</f>
        <v>1</v>
      </c>
      <c r="U1175" t="str">
        <f>VLOOKUP(Q1175,'Capital Lookup'!A:B,2,FALSE)</f>
        <v>No</v>
      </c>
      <c r="V1175" s="2">
        <f>IFERROR(VLOOKUP(LEFT(F1175,10),'Find Purchase Orders'!B:J,9,FALSE),"")</f>
        <v>44634</v>
      </c>
      <c r="W1175" s="25" t="s">
        <v>7261</v>
      </c>
    </row>
    <row r="1176" spans="1:23" hidden="1">
      <c r="A1176" s="25" t="s">
        <v>7261</v>
      </c>
      <c r="B1176" s="25" t="s">
        <v>8520</v>
      </c>
      <c r="C1176" s="25" t="s">
        <v>7264</v>
      </c>
      <c r="D1176" s="25" t="s">
        <v>1658</v>
      </c>
      <c r="E1176" s="25" t="s">
        <v>9248</v>
      </c>
      <c r="F1176" s="25" t="s">
        <v>10513</v>
      </c>
      <c r="G1176" s="25" t="s">
        <v>10514</v>
      </c>
      <c r="H1176" s="21">
        <v>9701</v>
      </c>
      <c r="I1176" s="25" t="s">
        <v>7287</v>
      </c>
      <c r="J1176" s="25" t="s">
        <v>7288</v>
      </c>
      <c r="K1176" s="25" t="s">
        <v>7262</v>
      </c>
      <c r="L1176" s="25" t="s">
        <v>7259</v>
      </c>
      <c r="M1176" s="21">
        <v>9701</v>
      </c>
      <c r="N1176" s="22">
        <v>0</v>
      </c>
      <c r="O1176" s="21">
        <v>9701</v>
      </c>
      <c r="P1176" s="21">
        <v>1116.04</v>
      </c>
      <c r="Q1176" s="25" t="s">
        <v>9251</v>
      </c>
      <c r="R1176" s="1" t="str">
        <f t="shared" si="19"/>
        <v>ST10004</v>
      </c>
      <c r="S1176" t="str">
        <f>VLOOKUP(R1176,Data!$C$2:$D$261,2,0)</f>
        <v>Churchill Place</v>
      </c>
      <c r="T1176">
        <f>COUNTIF('Feb 2022'!A:A,D1176)+COUNTIF('Mar 2022'!A:A,D1176)+COUNTIF('Apr 2022'!A:A,D1176)+COUNTIF('May 2022'!A:A,D1176)+COUNTIF('June 2022'!A:A,D1176)+COUNTIF('July 2022'!A:A,D1176)+COUNTIF('Aug 2022'!A:A,D1176)+COUNTIF('Sep 2022'!A:A,D1176)+COUNTIF('Oct 2022'!A:A,D1176)+COUNTIF('Dec 2022'!A:A,D1176)</f>
        <v>1</v>
      </c>
      <c r="U1176" t="str">
        <f>VLOOKUP(Q1176,'Capital Lookup'!A:B,2,FALSE)</f>
        <v>No</v>
      </c>
      <c r="V1176" s="2">
        <f>IFERROR(VLOOKUP(LEFT(F1176,10),'Find Purchase Orders'!B:J,9,FALSE),"")</f>
        <v>44634</v>
      </c>
      <c r="W1176" s="25" t="s">
        <v>7261</v>
      </c>
    </row>
    <row r="1177" spans="1:23" hidden="1">
      <c r="A1177" s="25" t="s">
        <v>7313</v>
      </c>
      <c r="B1177" s="25" t="s">
        <v>9678</v>
      </c>
      <c r="C1177" s="25" t="s">
        <v>7587</v>
      </c>
      <c r="D1177" s="25" t="s">
        <v>1574</v>
      </c>
      <c r="E1177" s="25" t="s">
        <v>7492</v>
      </c>
      <c r="F1177" s="25" t="s">
        <v>10515</v>
      </c>
      <c r="G1177" s="25" t="s">
        <v>10516</v>
      </c>
      <c r="H1177" s="21">
        <v>20319.66</v>
      </c>
      <c r="I1177" s="25" t="s">
        <v>7296</v>
      </c>
      <c r="J1177" s="25" t="s">
        <v>7288</v>
      </c>
      <c r="K1177" s="25" t="s">
        <v>7258</v>
      </c>
      <c r="L1177" s="25" t="s">
        <v>10517</v>
      </c>
      <c r="M1177" s="21">
        <v>20319.66</v>
      </c>
      <c r="N1177" s="21">
        <v>17982</v>
      </c>
      <c r="O1177" s="21">
        <v>2337.66</v>
      </c>
      <c r="P1177" s="21">
        <v>20319.66</v>
      </c>
      <c r="Q1177" s="25" t="s">
        <v>10518</v>
      </c>
      <c r="R1177" s="1" t="str">
        <f t="shared" si="19"/>
        <v>ST10150</v>
      </c>
      <c r="S1177" t="str">
        <f>VLOOKUP(R1177,Data!$C$2:$D$261,2,0)</f>
        <v>Fenelon Court</v>
      </c>
      <c r="T1177">
        <f>COUNTIF('Feb 2022'!A:A,D1177)+COUNTIF('Mar 2022'!A:A,D1177)+COUNTIF('Apr 2022'!A:A,D1177)+COUNTIF('May 2022'!A:A,D1177)+COUNTIF('June 2022'!A:A,D1177)+COUNTIF('July 2022'!A:A,D1177)+COUNTIF('Aug 2022'!A:A,D1177)+COUNTIF('Sep 2022'!A:A,D1177)+COUNTIF('Oct 2022'!A:A,D1177)+COUNTIF('Dec 2022'!A:A,D1177)</f>
        <v>1</v>
      </c>
      <c r="U1177" t="str">
        <f>VLOOKUP(Q1177,'Capital Lookup'!A:B,2,FALSE)</f>
        <v>No</v>
      </c>
      <c r="V1177" s="2">
        <f>IFERROR(VLOOKUP(LEFT(F1177,10),'Find Purchase Orders'!B:J,9,FALSE),"")</f>
        <v>44631</v>
      </c>
      <c r="W1177" s="25" t="s">
        <v>7261</v>
      </c>
    </row>
    <row r="1178" spans="1:23" hidden="1">
      <c r="A1178" s="25" t="s">
        <v>7313</v>
      </c>
      <c r="B1178" s="25" t="s">
        <v>10519</v>
      </c>
      <c r="C1178" s="25" t="s">
        <v>8058</v>
      </c>
      <c r="D1178" s="25" t="s">
        <v>10520</v>
      </c>
      <c r="E1178" s="25" t="s">
        <v>7273</v>
      </c>
      <c r="H1178" s="21">
        <v>8425.2000000000007</v>
      </c>
      <c r="I1178" s="25" t="s">
        <v>7257</v>
      </c>
      <c r="K1178" s="25" t="s">
        <v>7579</v>
      </c>
      <c r="L1178" s="25" t="s">
        <v>8156</v>
      </c>
      <c r="M1178" s="22">
        <v>0</v>
      </c>
      <c r="N1178" s="22">
        <v>0</v>
      </c>
      <c r="O1178" s="21">
        <v>0</v>
      </c>
      <c r="P1178" s="21">
        <v>401.2</v>
      </c>
      <c r="Q1178" s="25" t="s">
        <v>10521</v>
      </c>
      <c r="R1178" s="1" t="str">
        <f t="shared" si="19"/>
        <v>ST10200</v>
      </c>
      <c r="S1178" t="str">
        <f>VLOOKUP(R1178,Data!$C$2:$D$261,2,0)</f>
        <v>Jasper Place</v>
      </c>
      <c r="T1178">
        <f>COUNTIF('Feb 2022'!A:A,D1178)+COUNTIF('Mar 2022'!A:A,D1178)+COUNTIF('Apr 2022'!A:A,D1178)+COUNTIF('May 2022'!A:A,D1178)+COUNTIF('June 2022'!A:A,D1178)+COUNTIF('July 2022'!A:A,D1178)+COUNTIF('Aug 2022'!A:A,D1178)+COUNTIF('Sep 2022'!A:A,D1178)+COUNTIF('Oct 2022'!A:A,D1178)+COUNTIF('Dec 2022'!A:A,D1178)</f>
        <v>0</v>
      </c>
      <c r="U1178" t="str">
        <f>VLOOKUP(Q1178,'Capital Lookup'!A:B,2,FALSE)</f>
        <v>No</v>
      </c>
      <c r="V1178" s="2" t="str">
        <f>IFERROR(VLOOKUP(LEFT(F1178,10),'Find Purchase Orders'!B:J,9,FALSE),"")</f>
        <v/>
      </c>
      <c r="W1178" s="25" t="s">
        <v>7261</v>
      </c>
    </row>
    <row r="1179" spans="1:23" hidden="1">
      <c r="A1179" s="25" t="s">
        <v>7261</v>
      </c>
      <c r="B1179" s="25" t="s">
        <v>8754</v>
      </c>
      <c r="C1179" s="25" t="s">
        <v>7264</v>
      </c>
      <c r="D1179" s="25" t="s">
        <v>1659</v>
      </c>
      <c r="E1179" s="25" t="s">
        <v>8755</v>
      </c>
      <c r="F1179" s="25" t="s">
        <v>10522</v>
      </c>
      <c r="G1179" s="25" t="s">
        <v>7367</v>
      </c>
      <c r="H1179" s="21">
        <v>7203.07</v>
      </c>
      <c r="I1179" s="25" t="s">
        <v>7296</v>
      </c>
      <c r="J1179" s="25" t="s">
        <v>7288</v>
      </c>
      <c r="K1179" s="25" t="s">
        <v>7262</v>
      </c>
      <c r="L1179" s="25" t="s">
        <v>7259</v>
      </c>
      <c r="M1179" s="21">
        <v>7203.07</v>
      </c>
      <c r="N1179" s="21">
        <v>7203.07</v>
      </c>
      <c r="O1179" s="21">
        <v>0</v>
      </c>
      <c r="P1179" s="21">
        <v>7203.07</v>
      </c>
      <c r="Q1179" s="25" t="s">
        <v>8758</v>
      </c>
      <c r="R1179" s="1" t="str">
        <f t="shared" si="19"/>
        <v>ST10078</v>
      </c>
      <c r="S1179" t="str">
        <f>VLOOKUP(R1179,Data!$C$2:$D$261,2,0)</f>
        <v>Marian Chateau</v>
      </c>
      <c r="T1179">
        <f>COUNTIF('Feb 2022'!A:A,D1179)+COUNTIF('Mar 2022'!A:A,D1179)+COUNTIF('Apr 2022'!A:A,D1179)+COUNTIF('May 2022'!A:A,D1179)+COUNTIF('June 2022'!A:A,D1179)+COUNTIF('July 2022'!A:A,D1179)+COUNTIF('Aug 2022'!A:A,D1179)+COUNTIF('Sep 2022'!A:A,D1179)+COUNTIF('Oct 2022'!A:A,D1179)+COUNTIF('Dec 2022'!A:A,D1179)</f>
        <v>1</v>
      </c>
      <c r="U1179" t="str">
        <f>VLOOKUP(Q1179,'Capital Lookup'!A:B,2,FALSE)</f>
        <v>No</v>
      </c>
      <c r="V1179" s="2">
        <f>IFERROR(VLOOKUP(LEFT(F1179,10),'Find Purchase Orders'!B:J,9,FALSE),"")</f>
        <v>44637</v>
      </c>
      <c r="W1179" s="25" t="s">
        <v>7261</v>
      </c>
    </row>
    <row r="1180" spans="1:23" hidden="1">
      <c r="A1180" s="25" t="s">
        <v>7261</v>
      </c>
      <c r="B1180" s="25" t="s">
        <v>7384</v>
      </c>
      <c r="C1180" s="25" t="s">
        <v>7277</v>
      </c>
      <c r="D1180" s="25" t="s">
        <v>1660</v>
      </c>
      <c r="E1180" s="25" t="s">
        <v>7386</v>
      </c>
      <c r="F1180" s="25" t="s">
        <v>10523</v>
      </c>
      <c r="G1180" s="25" t="s">
        <v>10524</v>
      </c>
      <c r="H1180" s="21">
        <v>472.5</v>
      </c>
      <c r="I1180" s="25" t="s">
        <v>7296</v>
      </c>
      <c r="J1180" s="25" t="s">
        <v>7288</v>
      </c>
      <c r="K1180" s="25" t="s">
        <v>7262</v>
      </c>
      <c r="L1180" s="25" t="s">
        <v>7259</v>
      </c>
      <c r="M1180" s="21">
        <v>472.5</v>
      </c>
      <c r="N1180" s="21">
        <v>472.5</v>
      </c>
      <c r="O1180" s="21">
        <v>0</v>
      </c>
      <c r="P1180" s="21">
        <v>472.5</v>
      </c>
      <c r="Q1180" s="25" t="s">
        <v>7389</v>
      </c>
      <c r="R1180" s="1" t="str">
        <f t="shared" si="19"/>
        <v>ST10066</v>
      </c>
      <c r="S1180" t="str">
        <f>VLOOKUP(R1180,Data!$C$2:$D$261,2,0)</f>
        <v>Inglewood</v>
      </c>
      <c r="T1180">
        <f>COUNTIF('Feb 2022'!A:A,D1180)+COUNTIF('Mar 2022'!A:A,D1180)+COUNTIF('Apr 2022'!A:A,D1180)+COUNTIF('May 2022'!A:A,D1180)+COUNTIF('June 2022'!A:A,D1180)+COUNTIF('July 2022'!A:A,D1180)+COUNTIF('Aug 2022'!A:A,D1180)+COUNTIF('Sep 2022'!A:A,D1180)+COUNTIF('Oct 2022'!A:A,D1180)+COUNTIF('Dec 2022'!A:A,D1180)</f>
        <v>1</v>
      </c>
      <c r="U1180" t="str">
        <f>VLOOKUP(Q1180,'Capital Lookup'!A:B,2,FALSE)</f>
        <v>No</v>
      </c>
      <c r="V1180" s="2">
        <f>IFERROR(VLOOKUP(LEFT(F1180,10),'Find Purchase Orders'!B:J,9,FALSE),"")</f>
        <v>44634</v>
      </c>
      <c r="W1180" s="25" t="s">
        <v>7261</v>
      </c>
    </row>
    <row r="1181" spans="1:23" hidden="1">
      <c r="A1181" s="25" t="s">
        <v>7261</v>
      </c>
      <c r="B1181" s="25" t="s">
        <v>7384</v>
      </c>
      <c r="C1181" s="25" t="s">
        <v>7277</v>
      </c>
      <c r="D1181" s="25" t="s">
        <v>1660</v>
      </c>
      <c r="E1181" s="25" t="s">
        <v>7386</v>
      </c>
      <c r="F1181" s="25" t="s">
        <v>10525</v>
      </c>
      <c r="G1181" s="25" t="s">
        <v>10526</v>
      </c>
      <c r="H1181" s="21">
        <v>6051.53</v>
      </c>
      <c r="I1181" s="25" t="s">
        <v>7296</v>
      </c>
      <c r="J1181" s="25" t="s">
        <v>7288</v>
      </c>
      <c r="K1181" s="25" t="s">
        <v>7262</v>
      </c>
      <c r="L1181" s="25" t="s">
        <v>7259</v>
      </c>
      <c r="M1181" s="21">
        <v>6051.53</v>
      </c>
      <c r="N1181" s="21">
        <v>6051.53</v>
      </c>
      <c r="O1181" s="21">
        <v>0</v>
      </c>
      <c r="P1181" s="21">
        <v>6051.53</v>
      </c>
      <c r="Q1181" s="25" t="s">
        <v>7389</v>
      </c>
      <c r="R1181" s="1" t="str">
        <f t="shared" si="19"/>
        <v>ST10066</v>
      </c>
      <c r="S1181" t="str">
        <f>VLOOKUP(R1181,Data!$C$2:$D$261,2,0)</f>
        <v>Inglewood</v>
      </c>
      <c r="T1181">
        <f>COUNTIF('Feb 2022'!A:A,D1181)+COUNTIF('Mar 2022'!A:A,D1181)+COUNTIF('Apr 2022'!A:A,D1181)+COUNTIF('May 2022'!A:A,D1181)+COUNTIF('June 2022'!A:A,D1181)+COUNTIF('July 2022'!A:A,D1181)+COUNTIF('Aug 2022'!A:A,D1181)+COUNTIF('Sep 2022'!A:A,D1181)+COUNTIF('Oct 2022'!A:A,D1181)+COUNTIF('Dec 2022'!A:A,D1181)</f>
        <v>1</v>
      </c>
      <c r="U1181" t="str">
        <f>VLOOKUP(Q1181,'Capital Lookup'!A:B,2,FALSE)</f>
        <v>No</v>
      </c>
      <c r="V1181" s="2">
        <f>IFERROR(VLOOKUP(LEFT(F1181,10),'Find Purchase Orders'!B:J,9,FALSE),"")</f>
        <v>44634</v>
      </c>
      <c r="W1181" s="25" t="s">
        <v>7261</v>
      </c>
    </row>
    <row r="1182" spans="1:23" hidden="1">
      <c r="A1182" s="25" t="s">
        <v>7478</v>
      </c>
      <c r="B1182" s="25" t="s">
        <v>9678</v>
      </c>
      <c r="C1182" s="25" t="s">
        <v>7587</v>
      </c>
      <c r="D1182" s="25" t="s">
        <v>1445</v>
      </c>
      <c r="E1182" s="25" t="s">
        <v>7492</v>
      </c>
      <c r="F1182" s="25" t="s">
        <v>10527</v>
      </c>
      <c r="G1182" s="25" t="s">
        <v>10528</v>
      </c>
      <c r="H1182" s="21">
        <v>565</v>
      </c>
      <c r="I1182" s="25" t="s">
        <v>7296</v>
      </c>
      <c r="J1182" s="25" t="s">
        <v>7288</v>
      </c>
      <c r="K1182" s="25" t="s">
        <v>7495</v>
      </c>
      <c r="L1182" s="25" t="s">
        <v>7745</v>
      </c>
      <c r="M1182" s="21">
        <v>565</v>
      </c>
      <c r="N1182" s="21">
        <v>565</v>
      </c>
      <c r="O1182" s="21">
        <v>0</v>
      </c>
      <c r="P1182" s="21">
        <v>565</v>
      </c>
      <c r="Q1182" s="25" t="s">
        <v>10529</v>
      </c>
      <c r="R1182" s="1" t="str">
        <f t="shared" si="19"/>
        <v>ST10150</v>
      </c>
      <c r="S1182" t="str">
        <f>VLOOKUP(R1182,Data!$C$2:$D$261,2,0)</f>
        <v>Fenelon Court</v>
      </c>
      <c r="T1182">
        <f>COUNTIF('Feb 2022'!A:A,D1182)+COUNTIF('Mar 2022'!A:A,D1182)+COUNTIF('Apr 2022'!A:A,D1182)+COUNTIF('May 2022'!A:A,D1182)+COUNTIF('June 2022'!A:A,D1182)+COUNTIF('July 2022'!A:A,D1182)+COUNTIF('Aug 2022'!A:A,D1182)+COUNTIF('Sep 2022'!A:A,D1182)+COUNTIF('Oct 2022'!A:A,D1182)+COUNTIF('Dec 2022'!A:A,D1182)</f>
        <v>1</v>
      </c>
      <c r="U1182" t="str">
        <f>VLOOKUP(Q1182,'Capital Lookup'!A:B,2,FALSE)</f>
        <v>No</v>
      </c>
      <c r="V1182" s="2">
        <f>IFERROR(VLOOKUP(LEFT(F1182,10),'Find Purchase Orders'!B:J,9,FALSE),"")</f>
        <v>44631</v>
      </c>
      <c r="W1182" s="25" t="s">
        <v>7261</v>
      </c>
    </row>
    <row r="1183" spans="1:23" hidden="1">
      <c r="A1183" s="25" t="s">
        <v>7269</v>
      </c>
      <c r="B1183" s="25" t="s">
        <v>7962</v>
      </c>
      <c r="C1183" s="25" t="s">
        <v>7271</v>
      </c>
      <c r="D1183" s="25" t="s">
        <v>1444</v>
      </c>
      <c r="E1183" s="25" t="s">
        <v>7492</v>
      </c>
      <c r="F1183" s="25" t="s">
        <v>10530</v>
      </c>
      <c r="G1183" s="25" t="s">
        <v>10531</v>
      </c>
      <c r="H1183" s="21">
        <v>5555.55</v>
      </c>
      <c r="I1183" s="25" t="s">
        <v>7296</v>
      </c>
      <c r="J1183" s="25" t="s">
        <v>7288</v>
      </c>
      <c r="K1183" s="25" t="s">
        <v>7510</v>
      </c>
      <c r="L1183" s="25" t="s">
        <v>8176</v>
      </c>
      <c r="M1183" s="21">
        <v>5555.55</v>
      </c>
      <c r="N1183" s="21">
        <v>7592.94</v>
      </c>
      <c r="O1183" s="21">
        <v>-2037.39</v>
      </c>
      <c r="P1183" s="21">
        <v>5555.55</v>
      </c>
      <c r="Q1183" s="25" t="s">
        <v>10532</v>
      </c>
      <c r="R1183" s="1" t="str">
        <f t="shared" si="19"/>
        <v>ST10159</v>
      </c>
      <c r="S1183" t="str">
        <f>VLOOKUP(R1183,Data!$C$2:$D$261,2,0)</f>
        <v>Sara Vista</v>
      </c>
      <c r="T1183">
        <f>COUNTIF('Feb 2022'!A:A,D1183)+COUNTIF('Mar 2022'!A:A,D1183)+COUNTIF('Apr 2022'!A:A,D1183)+COUNTIF('May 2022'!A:A,D1183)+COUNTIF('June 2022'!A:A,D1183)+COUNTIF('July 2022'!A:A,D1183)+COUNTIF('Aug 2022'!A:A,D1183)+COUNTIF('Sep 2022'!A:A,D1183)+COUNTIF('Oct 2022'!A:A,D1183)+COUNTIF('Dec 2022'!A:A,D1183)</f>
        <v>1</v>
      </c>
      <c r="U1183" t="str">
        <f>VLOOKUP(Q1183,'Capital Lookup'!A:B,2,FALSE)</f>
        <v>No</v>
      </c>
      <c r="V1183" s="2">
        <f>IFERROR(VLOOKUP(LEFT(F1183,10),'Find Purchase Orders'!B:J,9,FALSE),"")</f>
        <v>44635</v>
      </c>
      <c r="W1183" s="25" t="s">
        <v>7261</v>
      </c>
    </row>
    <row r="1184" spans="1:23" hidden="1">
      <c r="A1184" s="25" t="s">
        <v>7269</v>
      </c>
      <c r="B1184" s="25" t="s">
        <v>7947</v>
      </c>
      <c r="C1184" s="25" t="s">
        <v>7271</v>
      </c>
      <c r="D1184" s="25" t="s">
        <v>1443</v>
      </c>
      <c r="E1184" s="25" t="s">
        <v>7492</v>
      </c>
      <c r="F1184" s="25" t="s">
        <v>10533</v>
      </c>
      <c r="G1184" s="25" t="s">
        <v>10534</v>
      </c>
      <c r="H1184" s="21">
        <v>8916.34</v>
      </c>
      <c r="I1184" s="25" t="s">
        <v>7296</v>
      </c>
      <c r="J1184" s="25" t="s">
        <v>7288</v>
      </c>
      <c r="K1184" s="25" t="s">
        <v>7495</v>
      </c>
      <c r="L1184" s="25" t="s">
        <v>7745</v>
      </c>
      <c r="M1184" s="21">
        <v>8916.34</v>
      </c>
      <c r="N1184" s="21">
        <v>8916.34</v>
      </c>
      <c r="O1184" s="21">
        <v>0</v>
      </c>
      <c r="P1184" s="21">
        <v>8916.34</v>
      </c>
      <c r="Q1184" s="25" t="s">
        <v>10535</v>
      </c>
      <c r="R1184" s="1" t="str">
        <f t="shared" si="19"/>
        <v>ST10154</v>
      </c>
      <c r="S1184" t="str">
        <f>VLOOKUP(R1184,Data!$C$2:$D$261,2,0)</f>
        <v>Mackenzie Place</v>
      </c>
      <c r="T1184">
        <f>COUNTIF('Feb 2022'!A:A,D1184)+COUNTIF('Mar 2022'!A:A,D1184)+COUNTIF('Apr 2022'!A:A,D1184)+COUNTIF('May 2022'!A:A,D1184)+COUNTIF('June 2022'!A:A,D1184)+COUNTIF('July 2022'!A:A,D1184)+COUNTIF('Aug 2022'!A:A,D1184)+COUNTIF('Sep 2022'!A:A,D1184)+COUNTIF('Oct 2022'!A:A,D1184)+COUNTIF('Dec 2022'!A:A,D1184)</f>
        <v>1</v>
      </c>
      <c r="U1184" t="str">
        <f>VLOOKUP(Q1184,'Capital Lookup'!A:B,2,FALSE)</f>
        <v>No</v>
      </c>
      <c r="V1184" s="2">
        <f>IFERROR(VLOOKUP(LEFT(F1184,10),'Find Purchase Orders'!B:J,9,FALSE),"")</f>
        <v>44631</v>
      </c>
      <c r="W1184" s="25" t="s">
        <v>7261</v>
      </c>
    </row>
    <row r="1185" spans="1:23" hidden="1">
      <c r="A1185" s="25" t="s">
        <v>7269</v>
      </c>
      <c r="B1185" s="25" t="s">
        <v>7947</v>
      </c>
      <c r="C1185" s="25" t="s">
        <v>7271</v>
      </c>
      <c r="D1185" s="25" t="s">
        <v>1443</v>
      </c>
      <c r="E1185" s="25" t="s">
        <v>7492</v>
      </c>
      <c r="F1185" s="25" t="s">
        <v>10536</v>
      </c>
      <c r="G1185" s="25" t="s">
        <v>10534</v>
      </c>
      <c r="H1185" s="21">
        <v>1525.5</v>
      </c>
      <c r="I1185" s="25" t="s">
        <v>7296</v>
      </c>
      <c r="J1185" s="25" t="s">
        <v>7288</v>
      </c>
      <c r="K1185" s="25" t="s">
        <v>7495</v>
      </c>
      <c r="L1185" s="25" t="s">
        <v>7745</v>
      </c>
      <c r="M1185" s="21">
        <v>1525.5</v>
      </c>
      <c r="N1185" s="21">
        <v>1525.5</v>
      </c>
      <c r="O1185" s="21">
        <v>0</v>
      </c>
      <c r="P1185" s="21">
        <v>1525.5</v>
      </c>
      <c r="Q1185" s="25" t="s">
        <v>10535</v>
      </c>
      <c r="R1185" s="1" t="str">
        <f t="shared" si="19"/>
        <v>ST10154</v>
      </c>
      <c r="S1185" t="str">
        <f>VLOOKUP(R1185,Data!$C$2:$D$261,2,0)</f>
        <v>Mackenzie Place</v>
      </c>
      <c r="T1185">
        <f>COUNTIF('Feb 2022'!A:A,D1185)+COUNTIF('Mar 2022'!A:A,D1185)+COUNTIF('Apr 2022'!A:A,D1185)+COUNTIF('May 2022'!A:A,D1185)+COUNTIF('June 2022'!A:A,D1185)+COUNTIF('July 2022'!A:A,D1185)+COUNTIF('Aug 2022'!A:A,D1185)+COUNTIF('Sep 2022'!A:A,D1185)+COUNTIF('Oct 2022'!A:A,D1185)+COUNTIF('Dec 2022'!A:A,D1185)</f>
        <v>1</v>
      </c>
      <c r="U1185" t="str">
        <f>VLOOKUP(Q1185,'Capital Lookup'!A:B,2,FALSE)</f>
        <v>No</v>
      </c>
      <c r="V1185" s="2">
        <f>IFERROR(VLOOKUP(LEFT(F1185,10),'Find Purchase Orders'!B:J,9,FALSE),"")</f>
        <v>44631</v>
      </c>
      <c r="W1185" s="25" t="s">
        <v>7261</v>
      </c>
    </row>
    <row r="1186" spans="1:23" hidden="1">
      <c r="A1186" s="25" t="s">
        <v>7313</v>
      </c>
      <c r="B1186" s="25" t="s">
        <v>10519</v>
      </c>
      <c r="C1186" s="25" t="s">
        <v>8058</v>
      </c>
      <c r="D1186" s="25" t="s">
        <v>1496</v>
      </c>
      <c r="E1186" s="25" t="s">
        <v>7273</v>
      </c>
      <c r="H1186" s="21">
        <v>8425.2000000000007</v>
      </c>
      <c r="I1186" s="25" t="s">
        <v>7257</v>
      </c>
      <c r="K1186" s="25" t="s">
        <v>7579</v>
      </c>
      <c r="L1186" s="25" t="s">
        <v>8156</v>
      </c>
      <c r="M1186" s="22">
        <v>0</v>
      </c>
      <c r="N1186" s="22">
        <v>0</v>
      </c>
      <c r="O1186" s="21">
        <v>0</v>
      </c>
      <c r="P1186" s="21">
        <v>401.2</v>
      </c>
      <c r="Q1186" s="25" t="s">
        <v>10521</v>
      </c>
      <c r="R1186" s="1" t="str">
        <f t="shared" si="19"/>
        <v>ST10200</v>
      </c>
      <c r="S1186" t="str">
        <f>VLOOKUP(R1186,Data!$C$2:$D$261,2,0)</f>
        <v>Jasper Place</v>
      </c>
      <c r="T1186">
        <f>COUNTIF('Feb 2022'!A:A,D1186)+COUNTIF('Mar 2022'!A:A,D1186)+COUNTIF('Apr 2022'!A:A,D1186)+COUNTIF('May 2022'!A:A,D1186)+COUNTIF('June 2022'!A:A,D1186)+COUNTIF('July 2022'!A:A,D1186)+COUNTIF('Aug 2022'!A:A,D1186)+COUNTIF('Sep 2022'!A:A,D1186)+COUNTIF('Oct 2022'!A:A,D1186)+COUNTIF('Dec 2022'!A:A,D1186)</f>
        <v>1</v>
      </c>
      <c r="U1186" t="str">
        <f>VLOOKUP(Q1186,'Capital Lookup'!A:B,2,FALSE)</f>
        <v>No</v>
      </c>
      <c r="V1186" s="2" t="str">
        <f>IFERROR(VLOOKUP(LEFT(F1186,10),'Find Purchase Orders'!B:J,9,FALSE),"")</f>
        <v/>
      </c>
      <c r="W1186" s="25" t="s">
        <v>7261</v>
      </c>
    </row>
    <row r="1187" spans="1:23" hidden="1">
      <c r="A1187" s="25" t="s">
        <v>7261</v>
      </c>
      <c r="B1187" s="25" t="s">
        <v>7889</v>
      </c>
      <c r="C1187" s="25" t="s">
        <v>7282</v>
      </c>
      <c r="D1187" s="25" t="s">
        <v>1661</v>
      </c>
      <c r="E1187" s="25" t="s">
        <v>10537</v>
      </c>
      <c r="F1187" s="25" t="s">
        <v>10538</v>
      </c>
      <c r="G1187" s="25" t="s">
        <v>8996</v>
      </c>
      <c r="H1187" s="21">
        <v>11082.48</v>
      </c>
      <c r="I1187" s="25" t="s">
        <v>7296</v>
      </c>
      <c r="J1187" s="25" t="s">
        <v>7288</v>
      </c>
      <c r="K1187" s="25" t="s">
        <v>7262</v>
      </c>
      <c r="L1187" s="25" t="s">
        <v>7259</v>
      </c>
      <c r="M1187" s="21">
        <v>11082.47</v>
      </c>
      <c r="N1187" s="21">
        <v>11910.75</v>
      </c>
      <c r="O1187" s="21">
        <v>-828.28</v>
      </c>
      <c r="P1187" s="21">
        <v>11082.48</v>
      </c>
      <c r="Q1187" s="25" t="s">
        <v>10539</v>
      </c>
      <c r="R1187" s="1" t="str">
        <f t="shared" si="19"/>
        <v>ST10038</v>
      </c>
      <c r="S1187" t="str">
        <f>VLOOKUP(R1187,Data!$C$2:$D$261,2,0)</f>
        <v>St. Lawrence Place</v>
      </c>
      <c r="T1187">
        <f>COUNTIF('Feb 2022'!A:A,D1187)+COUNTIF('Mar 2022'!A:A,D1187)+COUNTIF('Apr 2022'!A:A,D1187)+COUNTIF('May 2022'!A:A,D1187)+COUNTIF('June 2022'!A:A,D1187)+COUNTIF('July 2022'!A:A,D1187)+COUNTIF('Aug 2022'!A:A,D1187)+COUNTIF('Sep 2022'!A:A,D1187)+COUNTIF('Oct 2022'!A:A,D1187)+COUNTIF('Dec 2022'!A:A,D1187)</f>
        <v>1</v>
      </c>
      <c r="U1187" t="str">
        <f>VLOOKUP(Q1187,'Capital Lookup'!A:B,2,FALSE)</f>
        <v>No</v>
      </c>
      <c r="V1187" s="2">
        <f>IFERROR(VLOOKUP(LEFT(F1187,10),'Find Purchase Orders'!B:J,9,FALSE),"")</f>
        <v>44634</v>
      </c>
      <c r="W1187" s="25" t="s">
        <v>7261</v>
      </c>
    </row>
    <row r="1188" spans="1:23" hidden="1">
      <c r="A1188" s="25" t="s">
        <v>7261</v>
      </c>
      <c r="B1188" s="25" t="s">
        <v>7889</v>
      </c>
      <c r="C1188" s="25" t="s">
        <v>7282</v>
      </c>
      <c r="D1188" s="25" t="s">
        <v>1661</v>
      </c>
      <c r="E1188" s="25" t="s">
        <v>10537</v>
      </c>
      <c r="F1188" s="25" t="s">
        <v>10540</v>
      </c>
      <c r="G1188" s="25" t="s">
        <v>10541</v>
      </c>
      <c r="H1188" s="21">
        <v>395.5</v>
      </c>
      <c r="I1188" s="25" t="s">
        <v>7296</v>
      </c>
      <c r="J1188" s="25" t="s">
        <v>7288</v>
      </c>
      <c r="K1188" s="25" t="s">
        <v>7262</v>
      </c>
      <c r="L1188" s="25" t="s">
        <v>7259</v>
      </c>
      <c r="M1188" s="21">
        <v>395.5</v>
      </c>
      <c r="N1188" s="21">
        <v>395.5</v>
      </c>
      <c r="O1188" s="21">
        <v>0</v>
      </c>
      <c r="P1188" s="21">
        <v>395.5</v>
      </c>
      <c r="Q1188" s="25" t="s">
        <v>10539</v>
      </c>
      <c r="R1188" s="1" t="str">
        <f t="shared" si="19"/>
        <v>ST10038</v>
      </c>
      <c r="S1188" t="str">
        <f>VLOOKUP(R1188,Data!$C$2:$D$261,2,0)</f>
        <v>St. Lawrence Place</v>
      </c>
      <c r="T1188">
        <f>COUNTIF('Feb 2022'!A:A,D1188)+COUNTIF('Mar 2022'!A:A,D1188)+COUNTIF('Apr 2022'!A:A,D1188)+COUNTIF('May 2022'!A:A,D1188)+COUNTIF('June 2022'!A:A,D1188)+COUNTIF('July 2022'!A:A,D1188)+COUNTIF('Aug 2022'!A:A,D1188)+COUNTIF('Sep 2022'!A:A,D1188)+COUNTIF('Oct 2022'!A:A,D1188)+COUNTIF('Dec 2022'!A:A,D1188)</f>
        <v>1</v>
      </c>
      <c r="U1188" t="str">
        <f>VLOOKUP(Q1188,'Capital Lookup'!A:B,2,FALSE)</f>
        <v>No</v>
      </c>
      <c r="V1188" s="2">
        <f>IFERROR(VLOOKUP(LEFT(F1188,10),'Find Purchase Orders'!B:J,9,FALSE),"")</f>
        <v>44634</v>
      </c>
      <c r="W1188" s="25" t="s">
        <v>7261</v>
      </c>
    </row>
    <row r="1189" spans="1:23" hidden="1">
      <c r="A1189" s="25" t="s">
        <v>7261</v>
      </c>
      <c r="B1189" s="25" t="s">
        <v>7889</v>
      </c>
      <c r="C1189" s="25" t="s">
        <v>7282</v>
      </c>
      <c r="D1189" s="25" t="s">
        <v>1662</v>
      </c>
      <c r="E1189" s="25" t="s">
        <v>10537</v>
      </c>
      <c r="F1189" s="25" t="s">
        <v>10542</v>
      </c>
      <c r="G1189" s="25" t="s">
        <v>7793</v>
      </c>
      <c r="H1189" s="21">
        <v>11564.99</v>
      </c>
      <c r="I1189" s="25" t="s">
        <v>7296</v>
      </c>
      <c r="J1189" s="25" t="s">
        <v>7288</v>
      </c>
      <c r="K1189" s="25" t="s">
        <v>7262</v>
      </c>
      <c r="L1189" s="25" t="s">
        <v>7259</v>
      </c>
      <c r="M1189" s="21">
        <v>11564.99</v>
      </c>
      <c r="N1189" s="21">
        <v>12028.29</v>
      </c>
      <c r="O1189" s="21">
        <v>-463.3</v>
      </c>
      <c r="P1189" s="21">
        <v>11564.99</v>
      </c>
      <c r="Q1189" s="25" t="s">
        <v>10539</v>
      </c>
      <c r="R1189" s="1" t="str">
        <f t="shared" si="19"/>
        <v>ST10038</v>
      </c>
      <c r="S1189" t="str">
        <f>VLOOKUP(R1189,Data!$C$2:$D$261,2,0)</f>
        <v>St. Lawrence Place</v>
      </c>
      <c r="T1189">
        <f>COUNTIF('Feb 2022'!A:A,D1189)+COUNTIF('Mar 2022'!A:A,D1189)+COUNTIF('Apr 2022'!A:A,D1189)+COUNTIF('May 2022'!A:A,D1189)+COUNTIF('June 2022'!A:A,D1189)+COUNTIF('July 2022'!A:A,D1189)+COUNTIF('Aug 2022'!A:A,D1189)+COUNTIF('Sep 2022'!A:A,D1189)+COUNTIF('Oct 2022'!A:A,D1189)+COUNTIF('Dec 2022'!A:A,D1189)</f>
        <v>1</v>
      </c>
      <c r="U1189" t="str">
        <f>VLOOKUP(Q1189,'Capital Lookup'!A:B,2,FALSE)</f>
        <v>No</v>
      </c>
      <c r="V1189" s="2">
        <f>IFERROR(VLOOKUP(LEFT(F1189,10),'Find Purchase Orders'!B:J,9,FALSE),"")</f>
        <v>44634</v>
      </c>
      <c r="W1189" s="25" t="s">
        <v>7261</v>
      </c>
    </row>
    <row r="1190" spans="1:23" hidden="1">
      <c r="A1190" s="25" t="s">
        <v>7261</v>
      </c>
      <c r="B1190" s="25" t="s">
        <v>7889</v>
      </c>
      <c r="C1190" s="25" t="s">
        <v>7282</v>
      </c>
      <c r="D1190" s="25" t="s">
        <v>1662</v>
      </c>
      <c r="E1190" s="25" t="s">
        <v>10537</v>
      </c>
      <c r="F1190" s="25" t="s">
        <v>10543</v>
      </c>
      <c r="G1190" s="25" t="s">
        <v>7793</v>
      </c>
      <c r="H1190" s="21">
        <v>791</v>
      </c>
      <c r="I1190" s="25" t="s">
        <v>7296</v>
      </c>
      <c r="J1190" s="25" t="s">
        <v>7288</v>
      </c>
      <c r="K1190" s="25" t="s">
        <v>7262</v>
      </c>
      <c r="L1190" s="25" t="s">
        <v>7259</v>
      </c>
      <c r="M1190" s="21">
        <v>791</v>
      </c>
      <c r="N1190" s="21">
        <v>791</v>
      </c>
      <c r="O1190" s="21">
        <v>0</v>
      </c>
      <c r="P1190" s="21">
        <v>791</v>
      </c>
      <c r="Q1190" s="25" t="s">
        <v>10539</v>
      </c>
      <c r="R1190" s="1" t="str">
        <f t="shared" si="19"/>
        <v>ST10038</v>
      </c>
      <c r="S1190" t="str">
        <f>VLOOKUP(R1190,Data!$C$2:$D$261,2,0)</f>
        <v>St. Lawrence Place</v>
      </c>
      <c r="T1190">
        <f>COUNTIF('Feb 2022'!A:A,D1190)+COUNTIF('Mar 2022'!A:A,D1190)+COUNTIF('Apr 2022'!A:A,D1190)+COUNTIF('May 2022'!A:A,D1190)+COUNTIF('June 2022'!A:A,D1190)+COUNTIF('July 2022'!A:A,D1190)+COUNTIF('Aug 2022'!A:A,D1190)+COUNTIF('Sep 2022'!A:A,D1190)+COUNTIF('Oct 2022'!A:A,D1190)+COUNTIF('Dec 2022'!A:A,D1190)</f>
        <v>1</v>
      </c>
      <c r="U1190" t="str">
        <f>VLOOKUP(Q1190,'Capital Lookup'!A:B,2,FALSE)</f>
        <v>No</v>
      </c>
      <c r="V1190" s="2">
        <f>IFERROR(VLOOKUP(LEFT(F1190,10),'Find Purchase Orders'!B:J,9,FALSE),"")</f>
        <v>44634</v>
      </c>
      <c r="W1190" s="25" t="s">
        <v>7261</v>
      </c>
    </row>
    <row r="1191" spans="1:23" hidden="1">
      <c r="A1191" s="25" t="s">
        <v>7261</v>
      </c>
      <c r="B1191" s="25" t="s">
        <v>7889</v>
      </c>
      <c r="C1191" s="25" t="s">
        <v>7282</v>
      </c>
      <c r="D1191" s="25" t="s">
        <v>1663</v>
      </c>
      <c r="E1191" s="25" t="s">
        <v>10537</v>
      </c>
      <c r="F1191" s="25" t="s">
        <v>10544</v>
      </c>
      <c r="G1191" s="25" t="s">
        <v>10545</v>
      </c>
      <c r="H1191" s="21">
        <v>3723.35</v>
      </c>
      <c r="I1191" s="25" t="s">
        <v>7296</v>
      </c>
      <c r="J1191" s="25" t="s">
        <v>7288</v>
      </c>
      <c r="K1191" s="25" t="s">
        <v>7262</v>
      </c>
      <c r="L1191" s="25" t="s">
        <v>7259</v>
      </c>
      <c r="M1191" s="21">
        <v>3723.35</v>
      </c>
      <c r="N1191" s="21">
        <v>3723.35</v>
      </c>
      <c r="O1191" s="21">
        <v>0</v>
      </c>
      <c r="P1191" s="21">
        <v>3723.35</v>
      </c>
      <c r="Q1191" s="25" t="s">
        <v>10539</v>
      </c>
      <c r="R1191" s="1" t="str">
        <f t="shared" si="19"/>
        <v>ST10038</v>
      </c>
      <c r="S1191" t="str">
        <f>VLOOKUP(R1191,Data!$C$2:$D$261,2,0)</f>
        <v>St. Lawrence Place</v>
      </c>
      <c r="T1191">
        <f>COUNTIF('Feb 2022'!A:A,D1191)+COUNTIF('Mar 2022'!A:A,D1191)+COUNTIF('Apr 2022'!A:A,D1191)+COUNTIF('May 2022'!A:A,D1191)+COUNTIF('June 2022'!A:A,D1191)+COUNTIF('July 2022'!A:A,D1191)+COUNTIF('Aug 2022'!A:A,D1191)+COUNTIF('Sep 2022'!A:A,D1191)+COUNTIF('Oct 2022'!A:A,D1191)+COUNTIF('Dec 2022'!A:A,D1191)</f>
        <v>1</v>
      </c>
      <c r="U1191" t="str">
        <f>VLOOKUP(Q1191,'Capital Lookup'!A:B,2,FALSE)</f>
        <v>No</v>
      </c>
      <c r="V1191" s="2">
        <f>IFERROR(VLOOKUP(LEFT(F1191,10),'Find Purchase Orders'!B:J,9,FALSE),"")</f>
        <v>44634</v>
      </c>
      <c r="W1191" s="25" t="s">
        <v>7261</v>
      </c>
    </row>
    <row r="1192" spans="1:23" hidden="1">
      <c r="A1192" s="25" t="s">
        <v>7261</v>
      </c>
      <c r="B1192" s="25" t="s">
        <v>7889</v>
      </c>
      <c r="C1192" s="25" t="s">
        <v>7282</v>
      </c>
      <c r="D1192" s="25" t="s">
        <v>1664</v>
      </c>
      <c r="E1192" s="25" t="s">
        <v>10537</v>
      </c>
      <c r="F1192" s="25" t="s">
        <v>10546</v>
      </c>
      <c r="G1192" s="25" t="s">
        <v>10547</v>
      </c>
      <c r="H1192" s="21">
        <v>13022.52</v>
      </c>
      <c r="I1192" s="25" t="s">
        <v>7296</v>
      </c>
      <c r="J1192" s="25" t="s">
        <v>7288</v>
      </c>
      <c r="K1192" s="25" t="s">
        <v>7262</v>
      </c>
      <c r="L1192" s="25" t="s">
        <v>7259</v>
      </c>
      <c r="M1192" s="21">
        <v>13022.52</v>
      </c>
      <c r="N1192" s="21">
        <v>13022.52</v>
      </c>
      <c r="O1192" s="21">
        <v>0</v>
      </c>
      <c r="P1192" s="21">
        <v>13022.52</v>
      </c>
      <c r="Q1192" s="25" t="s">
        <v>10539</v>
      </c>
      <c r="R1192" s="1" t="str">
        <f t="shared" si="19"/>
        <v>ST10038</v>
      </c>
      <c r="S1192" t="str">
        <f>VLOOKUP(R1192,Data!$C$2:$D$261,2,0)</f>
        <v>St. Lawrence Place</v>
      </c>
      <c r="T1192">
        <f>COUNTIF('Feb 2022'!A:A,D1192)+COUNTIF('Mar 2022'!A:A,D1192)+COUNTIF('Apr 2022'!A:A,D1192)+COUNTIF('May 2022'!A:A,D1192)+COUNTIF('June 2022'!A:A,D1192)+COUNTIF('July 2022'!A:A,D1192)+COUNTIF('Aug 2022'!A:A,D1192)+COUNTIF('Sep 2022'!A:A,D1192)+COUNTIF('Oct 2022'!A:A,D1192)+COUNTIF('Dec 2022'!A:A,D1192)</f>
        <v>1</v>
      </c>
      <c r="U1192" t="str">
        <f>VLOOKUP(Q1192,'Capital Lookup'!A:B,2,FALSE)</f>
        <v>No</v>
      </c>
      <c r="V1192" s="2">
        <f>IFERROR(VLOOKUP(LEFT(F1192,10),'Find Purchase Orders'!B:J,9,FALSE),"")</f>
        <v>44634</v>
      </c>
      <c r="W1192" s="25" t="s">
        <v>7261</v>
      </c>
    </row>
    <row r="1193" spans="1:23" hidden="1">
      <c r="A1193" s="25" t="s">
        <v>7261</v>
      </c>
      <c r="B1193" s="25" t="s">
        <v>7889</v>
      </c>
      <c r="C1193" s="25" t="s">
        <v>7282</v>
      </c>
      <c r="D1193" s="25" t="s">
        <v>1664</v>
      </c>
      <c r="E1193" s="25" t="s">
        <v>10537</v>
      </c>
      <c r="F1193" s="25" t="s">
        <v>10548</v>
      </c>
      <c r="G1193" s="25" t="s">
        <v>10549</v>
      </c>
      <c r="H1193" s="21">
        <v>1186.5</v>
      </c>
      <c r="I1193" s="25" t="s">
        <v>7296</v>
      </c>
      <c r="J1193" s="25" t="s">
        <v>7288</v>
      </c>
      <c r="K1193" s="25" t="s">
        <v>7262</v>
      </c>
      <c r="L1193" s="25" t="s">
        <v>7259</v>
      </c>
      <c r="M1193" s="21">
        <v>1186.5</v>
      </c>
      <c r="N1193" s="21">
        <v>1186.5</v>
      </c>
      <c r="O1193" s="21">
        <v>0</v>
      </c>
      <c r="P1193" s="21">
        <v>1186.5</v>
      </c>
      <c r="Q1193" s="25" t="s">
        <v>10539</v>
      </c>
      <c r="R1193" s="1" t="str">
        <f t="shared" si="19"/>
        <v>ST10038</v>
      </c>
      <c r="S1193" t="str">
        <f>VLOOKUP(R1193,Data!$C$2:$D$261,2,0)</f>
        <v>St. Lawrence Place</v>
      </c>
      <c r="T1193">
        <f>COUNTIF('Feb 2022'!A:A,D1193)+COUNTIF('Mar 2022'!A:A,D1193)+COUNTIF('Apr 2022'!A:A,D1193)+COUNTIF('May 2022'!A:A,D1193)+COUNTIF('June 2022'!A:A,D1193)+COUNTIF('July 2022'!A:A,D1193)+COUNTIF('Aug 2022'!A:A,D1193)+COUNTIF('Sep 2022'!A:A,D1193)+COUNTIF('Oct 2022'!A:A,D1193)+COUNTIF('Dec 2022'!A:A,D1193)</f>
        <v>1</v>
      </c>
      <c r="U1193" t="str">
        <f>VLOOKUP(Q1193,'Capital Lookup'!A:B,2,FALSE)</f>
        <v>No</v>
      </c>
      <c r="V1193" s="2">
        <f>IFERROR(VLOOKUP(LEFT(F1193,10),'Find Purchase Orders'!B:J,9,FALSE),"")</f>
        <v>44634</v>
      </c>
      <c r="W1193" s="25" t="s">
        <v>7261</v>
      </c>
    </row>
    <row r="1194" spans="1:23" hidden="1">
      <c r="A1194" s="25" t="s">
        <v>10550</v>
      </c>
      <c r="B1194" s="25" t="s">
        <v>8531</v>
      </c>
      <c r="C1194" s="25" t="s">
        <v>7254</v>
      </c>
      <c r="D1194" s="25" t="s">
        <v>10551</v>
      </c>
      <c r="E1194" s="25" t="s">
        <v>10552</v>
      </c>
      <c r="H1194" s="21">
        <v>5132.92</v>
      </c>
      <c r="I1194" s="25" t="s">
        <v>7257</v>
      </c>
      <c r="K1194" s="25" t="s">
        <v>7579</v>
      </c>
      <c r="L1194" s="25" t="s">
        <v>8647</v>
      </c>
      <c r="M1194" s="22">
        <v>0</v>
      </c>
      <c r="N1194" s="22">
        <v>0</v>
      </c>
      <c r="O1194" s="21">
        <v>0</v>
      </c>
      <c r="P1194" s="21">
        <v>590.51</v>
      </c>
      <c r="Q1194" s="25"/>
      <c r="R1194" s="1" t="str">
        <f t="shared" si="19"/>
        <v>ST10095</v>
      </c>
      <c r="S1194" t="str">
        <f>VLOOKUP(R1194,Data!$C$2:$D$261,2,0)</f>
        <v>Greenway</v>
      </c>
      <c r="T1194">
        <f>COUNTIF('Feb 2022'!A:A,D1194)+COUNTIF('Mar 2022'!A:A,D1194)+COUNTIF('Apr 2022'!A:A,D1194)+COUNTIF('May 2022'!A:A,D1194)+COUNTIF('June 2022'!A:A,D1194)+COUNTIF('July 2022'!A:A,D1194)+COUNTIF('Aug 2022'!A:A,D1194)+COUNTIF('Sep 2022'!A:A,D1194)+COUNTIF('Oct 2022'!A:A,D1194)+COUNTIF('Dec 2022'!A:A,D1194)</f>
        <v>0</v>
      </c>
      <c r="U1194" t="e">
        <f>VLOOKUP(Q1194,'Capital Lookup'!A:B,2,FALSE)</f>
        <v>#N/A</v>
      </c>
      <c r="V1194" s="2" t="str">
        <f>IFERROR(VLOOKUP(LEFT(F1194,10),'Find Purchase Orders'!B:J,9,FALSE),"")</f>
        <v/>
      </c>
      <c r="W1194" s="25" t="s">
        <v>7261</v>
      </c>
    </row>
    <row r="1195" spans="1:23" hidden="1">
      <c r="A1195" s="25" t="s">
        <v>7261</v>
      </c>
      <c r="B1195" s="25" t="s">
        <v>7662</v>
      </c>
      <c r="C1195" s="25" t="s">
        <v>7264</v>
      </c>
      <c r="D1195" s="25" t="s">
        <v>1470</v>
      </c>
      <c r="E1195" s="25" t="s">
        <v>9816</v>
      </c>
      <c r="F1195" s="25" t="s">
        <v>10553</v>
      </c>
      <c r="G1195" s="25" t="s">
        <v>10554</v>
      </c>
      <c r="H1195" s="21">
        <v>24700.11</v>
      </c>
      <c r="I1195" s="25" t="s">
        <v>7296</v>
      </c>
      <c r="J1195" s="25" t="s">
        <v>7288</v>
      </c>
      <c r="K1195" s="25" t="s">
        <v>7646</v>
      </c>
      <c r="L1195" s="25" t="s">
        <v>7652</v>
      </c>
      <c r="M1195" s="21">
        <v>24700.11</v>
      </c>
      <c r="N1195" s="21">
        <v>23156.35</v>
      </c>
      <c r="O1195" s="21">
        <v>1543.76</v>
      </c>
      <c r="P1195" s="21">
        <v>24700.11</v>
      </c>
      <c r="Q1195" s="25" t="s">
        <v>7666</v>
      </c>
      <c r="R1195" s="1" t="str">
        <f t="shared" si="19"/>
        <v>ST10055</v>
      </c>
      <c r="S1195" t="str">
        <f>VLOOKUP(R1195,Data!$C$2:$D$261,2,0)</f>
        <v>Hollyburn House</v>
      </c>
      <c r="T1195">
        <f>COUNTIF('Feb 2022'!A:A,D1195)+COUNTIF('Mar 2022'!A:A,D1195)+COUNTIF('Apr 2022'!A:A,D1195)+COUNTIF('May 2022'!A:A,D1195)+COUNTIF('June 2022'!A:A,D1195)+COUNTIF('July 2022'!A:A,D1195)+COUNTIF('Aug 2022'!A:A,D1195)+COUNTIF('Sep 2022'!A:A,D1195)+COUNTIF('Oct 2022'!A:A,D1195)+COUNTIF('Dec 2022'!A:A,D1195)</f>
        <v>1</v>
      </c>
      <c r="U1195" t="str">
        <f>VLOOKUP(Q1195,'Capital Lookup'!A:B,2,FALSE)</f>
        <v>Yes</v>
      </c>
      <c r="V1195" s="2">
        <f>IFERROR(VLOOKUP(LEFT(F1195,10),'Find Purchase Orders'!B:J,9,FALSE),"")</f>
        <v>44635</v>
      </c>
      <c r="W1195" s="25" t="s">
        <v>7261</v>
      </c>
    </row>
    <row r="1196" spans="1:23" hidden="1">
      <c r="A1196" s="25" t="s">
        <v>7269</v>
      </c>
      <c r="B1196" s="25" t="s">
        <v>9307</v>
      </c>
      <c r="C1196" s="25" t="s">
        <v>7271</v>
      </c>
      <c r="D1196" s="25" t="s">
        <v>1457</v>
      </c>
      <c r="E1196" s="25" t="s">
        <v>8140</v>
      </c>
      <c r="F1196" s="25" t="s">
        <v>10555</v>
      </c>
      <c r="G1196" s="25" t="s">
        <v>10556</v>
      </c>
      <c r="H1196" s="21">
        <v>12712.5</v>
      </c>
      <c r="I1196" s="25" t="s">
        <v>7296</v>
      </c>
      <c r="J1196" s="25" t="s">
        <v>7288</v>
      </c>
      <c r="K1196" s="25" t="s">
        <v>9091</v>
      </c>
      <c r="L1196" s="25" t="s">
        <v>8801</v>
      </c>
      <c r="M1196" s="21">
        <v>12712.5</v>
      </c>
      <c r="N1196" s="21">
        <v>14619.37</v>
      </c>
      <c r="O1196" s="21">
        <v>-1906.87</v>
      </c>
      <c r="P1196" s="21">
        <v>12712.5</v>
      </c>
      <c r="Q1196" s="25" t="s">
        <v>10557</v>
      </c>
      <c r="R1196" s="1" t="str">
        <f t="shared" si="19"/>
        <v>ST10158</v>
      </c>
      <c r="S1196" t="str">
        <f>VLOOKUP(R1196,Data!$C$2:$D$261,2,0)</f>
        <v>ReachView Village</v>
      </c>
      <c r="T1196">
        <f>COUNTIF('Feb 2022'!A:A,D1196)+COUNTIF('Mar 2022'!A:A,D1196)+COUNTIF('Apr 2022'!A:A,D1196)+COUNTIF('May 2022'!A:A,D1196)+COUNTIF('June 2022'!A:A,D1196)+COUNTIF('July 2022'!A:A,D1196)+COUNTIF('Aug 2022'!A:A,D1196)+COUNTIF('Sep 2022'!A:A,D1196)+COUNTIF('Oct 2022'!A:A,D1196)+COUNTIF('Dec 2022'!A:A,D1196)</f>
        <v>1</v>
      </c>
      <c r="U1196" t="str">
        <f>VLOOKUP(Q1196,'Capital Lookup'!A:B,2,FALSE)</f>
        <v>No</v>
      </c>
      <c r="V1196" s="2">
        <f>IFERROR(VLOOKUP(LEFT(F1196,10),'Find Purchase Orders'!B:J,9,FALSE),"")</f>
        <v>44630</v>
      </c>
      <c r="W1196" s="25" t="s">
        <v>7261</v>
      </c>
    </row>
    <row r="1197" spans="1:23" hidden="1">
      <c r="A1197" s="25" t="s">
        <v>7261</v>
      </c>
      <c r="B1197" s="25" t="s">
        <v>8754</v>
      </c>
      <c r="C1197" s="25" t="s">
        <v>7264</v>
      </c>
      <c r="D1197" s="25" t="s">
        <v>1665</v>
      </c>
      <c r="E1197" s="25" t="s">
        <v>8755</v>
      </c>
      <c r="F1197" s="25" t="s">
        <v>10558</v>
      </c>
      <c r="G1197" s="25" t="s">
        <v>10559</v>
      </c>
      <c r="H1197" s="21">
        <v>932.4</v>
      </c>
      <c r="I1197" s="25" t="s">
        <v>7296</v>
      </c>
      <c r="J1197" s="25" t="s">
        <v>7288</v>
      </c>
      <c r="K1197" s="25" t="s">
        <v>7258</v>
      </c>
      <c r="L1197" s="25" t="s">
        <v>7259</v>
      </c>
      <c r="M1197" s="21">
        <v>932.4</v>
      </c>
      <c r="N1197" s="21">
        <v>932.4</v>
      </c>
      <c r="O1197" s="21">
        <v>0</v>
      </c>
      <c r="P1197" s="21">
        <v>932.4</v>
      </c>
      <c r="Q1197" s="25" t="s">
        <v>8758</v>
      </c>
      <c r="R1197" s="1" t="str">
        <f t="shared" si="19"/>
        <v>ST10078</v>
      </c>
      <c r="S1197" t="str">
        <f>VLOOKUP(R1197,Data!$C$2:$D$261,2,0)</f>
        <v>Marian Chateau</v>
      </c>
      <c r="T1197">
        <f>COUNTIF('Feb 2022'!A:A,D1197)+COUNTIF('Mar 2022'!A:A,D1197)+COUNTIF('Apr 2022'!A:A,D1197)+COUNTIF('May 2022'!A:A,D1197)+COUNTIF('June 2022'!A:A,D1197)+COUNTIF('July 2022'!A:A,D1197)+COUNTIF('Aug 2022'!A:A,D1197)+COUNTIF('Sep 2022'!A:A,D1197)+COUNTIF('Oct 2022'!A:A,D1197)+COUNTIF('Dec 2022'!A:A,D1197)</f>
        <v>1</v>
      </c>
      <c r="U1197" t="str">
        <f>VLOOKUP(Q1197,'Capital Lookup'!A:B,2,FALSE)</f>
        <v>No</v>
      </c>
      <c r="V1197" s="2">
        <f>IFERROR(VLOOKUP(LEFT(F1197,10),'Find Purchase Orders'!B:J,9,FALSE),"")</f>
        <v>44637</v>
      </c>
      <c r="W1197" s="25" t="s">
        <v>7261</v>
      </c>
    </row>
    <row r="1198" spans="1:23" hidden="1">
      <c r="A1198" s="25" t="s">
        <v>7261</v>
      </c>
      <c r="B1198" s="25" t="s">
        <v>8754</v>
      </c>
      <c r="C1198" s="25" t="s">
        <v>7264</v>
      </c>
      <c r="D1198" s="25" t="s">
        <v>1665</v>
      </c>
      <c r="E1198" s="25" t="s">
        <v>8755</v>
      </c>
      <c r="F1198" s="25" t="s">
        <v>10560</v>
      </c>
      <c r="G1198" s="25" t="s">
        <v>6265</v>
      </c>
      <c r="H1198" s="21">
        <v>111</v>
      </c>
      <c r="I1198" s="25" t="s">
        <v>7296</v>
      </c>
      <c r="J1198" s="25" t="s">
        <v>7288</v>
      </c>
      <c r="K1198" s="25" t="s">
        <v>7262</v>
      </c>
      <c r="L1198" s="25" t="s">
        <v>7259</v>
      </c>
      <c r="M1198" s="21">
        <v>111</v>
      </c>
      <c r="N1198" s="21">
        <v>111</v>
      </c>
      <c r="O1198" s="21">
        <v>0</v>
      </c>
      <c r="P1198" s="21">
        <v>111</v>
      </c>
      <c r="Q1198" s="25" t="s">
        <v>8758</v>
      </c>
      <c r="R1198" s="1" t="str">
        <f t="shared" si="19"/>
        <v>ST10078</v>
      </c>
      <c r="S1198" t="str">
        <f>VLOOKUP(R1198,Data!$C$2:$D$261,2,0)</f>
        <v>Marian Chateau</v>
      </c>
      <c r="T1198">
        <f>COUNTIF('Feb 2022'!A:A,D1198)+COUNTIF('Mar 2022'!A:A,D1198)+COUNTIF('Apr 2022'!A:A,D1198)+COUNTIF('May 2022'!A:A,D1198)+COUNTIF('June 2022'!A:A,D1198)+COUNTIF('July 2022'!A:A,D1198)+COUNTIF('Aug 2022'!A:A,D1198)+COUNTIF('Sep 2022'!A:A,D1198)+COUNTIF('Oct 2022'!A:A,D1198)+COUNTIF('Dec 2022'!A:A,D1198)</f>
        <v>1</v>
      </c>
      <c r="U1198" t="str">
        <f>VLOOKUP(Q1198,'Capital Lookup'!A:B,2,FALSE)</f>
        <v>No</v>
      </c>
      <c r="V1198" s="2">
        <f>IFERROR(VLOOKUP(LEFT(F1198,10),'Find Purchase Orders'!B:J,9,FALSE),"")</f>
        <v>44637</v>
      </c>
      <c r="W1198" s="25" t="s">
        <v>7261</v>
      </c>
    </row>
    <row r="1199" spans="1:23" hidden="1">
      <c r="A1199" s="25" t="s">
        <v>7261</v>
      </c>
      <c r="B1199" s="25" t="s">
        <v>8754</v>
      </c>
      <c r="C1199" s="25" t="s">
        <v>7264</v>
      </c>
      <c r="D1199" s="25" t="s">
        <v>1665</v>
      </c>
      <c r="E1199" s="25" t="s">
        <v>8755</v>
      </c>
      <c r="F1199" s="25" t="s">
        <v>10561</v>
      </c>
      <c r="G1199" s="25" t="s">
        <v>9067</v>
      </c>
      <c r="H1199" s="21">
        <v>4787.45</v>
      </c>
      <c r="I1199" s="25" t="s">
        <v>7296</v>
      </c>
      <c r="J1199" s="25" t="s">
        <v>7288</v>
      </c>
      <c r="K1199" s="25" t="s">
        <v>7262</v>
      </c>
      <c r="L1199" s="25" t="s">
        <v>7259</v>
      </c>
      <c r="M1199" s="21">
        <v>4787.45</v>
      </c>
      <c r="N1199" s="21">
        <v>4787.45</v>
      </c>
      <c r="O1199" s="21">
        <v>0</v>
      </c>
      <c r="P1199" s="21">
        <v>4787.45</v>
      </c>
      <c r="Q1199" s="25" t="s">
        <v>8758</v>
      </c>
      <c r="R1199" s="1" t="str">
        <f t="shared" si="19"/>
        <v>ST10078</v>
      </c>
      <c r="S1199" t="str">
        <f>VLOOKUP(R1199,Data!$C$2:$D$261,2,0)</f>
        <v>Marian Chateau</v>
      </c>
      <c r="T1199">
        <f>COUNTIF('Feb 2022'!A:A,D1199)+COUNTIF('Mar 2022'!A:A,D1199)+COUNTIF('Apr 2022'!A:A,D1199)+COUNTIF('May 2022'!A:A,D1199)+COUNTIF('June 2022'!A:A,D1199)+COUNTIF('July 2022'!A:A,D1199)+COUNTIF('Aug 2022'!A:A,D1199)+COUNTIF('Sep 2022'!A:A,D1199)+COUNTIF('Oct 2022'!A:A,D1199)+COUNTIF('Dec 2022'!A:A,D1199)</f>
        <v>1</v>
      </c>
      <c r="U1199" t="str">
        <f>VLOOKUP(Q1199,'Capital Lookup'!A:B,2,FALSE)</f>
        <v>No</v>
      </c>
      <c r="V1199" s="2">
        <f>IFERROR(VLOOKUP(LEFT(F1199,10),'Find Purchase Orders'!B:J,9,FALSE),"")</f>
        <v>44637</v>
      </c>
      <c r="W1199" s="25" t="s">
        <v>7261</v>
      </c>
    </row>
    <row r="1200" spans="1:23" hidden="1">
      <c r="A1200" s="25" t="s">
        <v>7261</v>
      </c>
      <c r="B1200" s="25" t="s">
        <v>8754</v>
      </c>
      <c r="C1200" s="25" t="s">
        <v>7264</v>
      </c>
      <c r="D1200" s="25" t="s">
        <v>1666</v>
      </c>
      <c r="E1200" s="25" t="s">
        <v>8755</v>
      </c>
      <c r="F1200" s="25" t="s">
        <v>10562</v>
      </c>
      <c r="G1200" s="25" t="s">
        <v>10563</v>
      </c>
      <c r="H1200" s="21">
        <v>932.4</v>
      </c>
      <c r="I1200" s="25" t="s">
        <v>7296</v>
      </c>
      <c r="J1200" s="25" t="s">
        <v>7288</v>
      </c>
      <c r="K1200" s="25" t="s">
        <v>7258</v>
      </c>
      <c r="L1200" s="25" t="s">
        <v>7259</v>
      </c>
      <c r="M1200" s="21">
        <v>932.4</v>
      </c>
      <c r="N1200" s="21">
        <v>932.4</v>
      </c>
      <c r="O1200" s="21">
        <v>0</v>
      </c>
      <c r="P1200" s="21">
        <v>932.4</v>
      </c>
      <c r="Q1200" s="25" t="s">
        <v>8758</v>
      </c>
      <c r="R1200" s="1" t="str">
        <f t="shared" si="19"/>
        <v>ST10078</v>
      </c>
      <c r="S1200" t="str">
        <f>VLOOKUP(R1200,Data!$C$2:$D$261,2,0)</f>
        <v>Marian Chateau</v>
      </c>
      <c r="T1200">
        <f>COUNTIF('Feb 2022'!A:A,D1200)+COUNTIF('Mar 2022'!A:A,D1200)+COUNTIF('Apr 2022'!A:A,D1200)+COUNTIF('May 2022'!A:A,D1200)+COUNTIF('June 2022'!A:A,D1200)+COUNTIF('July 2022'!A:A,D1200)+COUNTIF('Aug 2022'!A:A,D1200)+COUNTIF('Sep 2022'!A:A,D1200)+COUNTIF('Oct 2022'!A:A,D1200)+COUNTIF('Dec 2022'!A:A,D1200)</f>
        <v>1</v>
      </c>
      <c r="U1200" t="str">
        <f>VLOOKUP(Q1200,'Capital Lookup'!A:B,2,FALSE)</f>
        <v>No</v>
      </c>
      <c r="V1200" s="2">
        <f>IFERROR(VLOOKUP(LEFT(F1200,10),'Find Purchase Orders'!B:J,9,FALSE),"")</f>
        <v>44637</v>
      </c>
      <c r="W1200" s="25" t="s">
        <v>7261</v>
      </c>
    </row>
    <row r="1201" spans="1:23" hidden="1">
      <c r="A1201" s="25" t="s">
        <v>7261</v>
      </c>
      <c r="B1201" s="25" t="s">
        <v>8754</v>
      </c>
      <c r="C1201" s="25" t="s">
        <v>7264</v>
      </c>
      <c r="D1201" s="25" t="s">
        <v>1666</v>
      </c>
      <c r="E1201" s="25" t="s">
        <v>8755</v>
      </c>
      <c r="F1201" s="25" t="s">
        <v>10564</v>
      </c>
      <c r="G1201" s="25" t="s">
        <v>8425</v>
      </c>
      <c r="H1201" s="21">
        <v>3495.4</v>
      </c>
      <c r="I1201" s="25" t="s">
        <v>7296</v>
      </c>
      <c r="J1201" s="25" t="s">
        <v>7288</v>
      </c>
      <c r="K1201" s="25" t="s">
        <v>7262</v>
      </c>
      <c r="L1201" s="25" t="s">
        <v>7259</v>
      </c>
      <c r="M1201" s="21">
        <v>3495.4</v>
      </c>
      <c r="N1201" s="21">
        <v>3495.4</v>
      </c>
      <c r="O1201" s="21">
        <v>0</v>
      </c>
      <c r="P1201" s="21">
        <v>3495.4</v>
      </c>
      <c r="Q1201" s="25" t="s">
        <v>8758</v>
      </c>
      <c r="R1201" s="1" t="str">
        <f t="shared" si="19"/>
        <v>ST10078</v>
      </c>
      <c r="S1201" t="str">
        <f>VLOOKUP(R1201,Data!$C$2:$D$261,2,0)</f>
        <v>Marian Chateau</v>
      </c>
      <c r="T1201">
        <f>COUNTIF('Feb 2022'!A:A,D1201)+COUNTIF('Mar 2022'!A:A,D1201)+COUNTIF('Apr 2022'!A:A,D1201)+COUNTIF('May 2022'!A:A,D1201)+COUNTIF('June 2022'!A:A,D1201)+COUNTIF('July 2022'!A:A,D1201)+COUNTIF('Aug 2022'!A:A,D1201)+COUNTIF('Sep 2022'!A:A,D1201)+COUNTIF('Oct 2022'!A:A,D1201)+COUNTIF('Dec 2022'!A:A,D1201)</f>
        <v>1</v>
      </c>
      <c r="U1201" t="str">
        <f>VLOOKUP(Q1201,'Capital Lookup'!A:B,2,FALSE)</f>
        <v>No</v>
      </c>
      <c r="V1201" s="2">
        <f>IFERROR(VLOOKUP(LEFT(F1201,10),'Find Purchase Orders'!B:J,9,FALSE),"")</f>
        <v>44637</v>
      </c>
      <c r="W1201" s="25" t="s">
        <v>7261</v>
      </c>
    </row>
    <row r="1202" spans="1:23" hidden="1">
      <c r="A1202" s="25" t="s">
        <v>7261</v>
      </c>
      <c r="B1202" s="25" t="s">
        <v>8754</v>
      </c>
      <c r="C1202" s="25" t="s">
        <v>7264</v>
      </c>
      <c r="D1202" s="25" t="s">
        <v>1666</v>
      </c>
      <c r="E1202" s="25" t="s">
        <v>8755</v>
      </c>
      <c r="F1202" s="25" t="s">
        <v>10565</v>
      </c>
      <c r="G1202" s="25" t="s">
        <v>8428</v>
      </c>
      <c r="H1202" s="21">
        <v>804.75</v>
      </c>
      <c r="I1202" s="25" t="s">
        <v>7296</v>
      </c>
      <c r="J1202" s="25" t="s">
        <v>7288</v>
      </c>
      <c r="K1202" s="25" t="s">
        <v>7262</v>
      </c>
      <c r="L1202" s="25" t="s">
        <v>7259</v>
      </c>
      <c r="M1202" s="21">
        <v>804.75</v>
      </c>
      <c r="N1202" s="21">
        <v>804.75</v>
      </c>
      <c r="O1202" s="21">
        <v>0</v>
      </c>
      <c r="P1202" s="21">
        <v>804.75</v>
      </c>
      <c r="Q1202" s="25" t="s">
        <v>8758</v>
      </c>
      <c r="R1202" s="1" t="str">
        <f t="shared" si="19"/>
        <v>ST10078</v>
      </c>
      <c r="S1202" t="str">
        <f>VLOOKUP(R1202,Data!$C$2:$D$261,2,0)</f>
        <v>Marian Chateau</v>
      </c>
      <c r="T1202">
        <f>COUNTIF('Feb 2022'!A:A,D1202)+COUNTIF('Mar 2022'!A:A,D1202)+COUNTIF('Apr 2022'!A:A,D1202)+COUNTIF('May 2022'!A:A,D1202)+COUNTIF('June 2022'!A:A,D1202)+COUNTIF('July 2022'!A:A,D1202)+COUNTIF('Aug 2022'!A:A,D1202)+COUNTIF('Sep 2022'!A:A,D1202)+COUNTIF('Oct 2022'!A:A,D1202)+COUNTIF('Dec 2022'!A:A,D1202)</f>
        <v>1</v>
      </c>
      <c r="U1202" t="str">
        <f>VLOOKUP(Q1202,'Capital Lookup'!A:B,2,FALSE)</f>
        <v>No</v>
      </c>
      <c r="V1202" s="2">
        <f>IFERROR(VLOOKUP(LEFT(F1202,10),'Find Purchase Orders'!B:J,9,FALSE),"")</f>
        <v>44637</v>
      </c>
      <c r="W1202" s="25" t="s">
        <v>7261</v>
      </c>
    </row>
    <row r="1203" spans="1:23" hidden="1">
      <c r="A1203" s="25" t="s">
        <v>7261</v>
      </c>
      <c r="B1203" s="25" t="s">
        <v>8227</v>
      </c>
      <c r="C1203" s="25" t="s">
        <v>7264</v>
      </c>
      <c r="D1203" s="25" t="s">
        <v>1575</v>
      </c>
      <c r="E1203" s="25" t="s">
        <v>8229</v>
      </c>
      <c r="F1203" s="25" t="s">
        <v>10566</v>
      </c>
      <c r="G1203" s="25" t="s">
        <v>10567</v>
      </c>
      <c r="H1203" s="21">
        <v>1412.5</v>
      </c>
      <c r="I1203" s="25" t="s">
        <v>7296</v>
      </c>
      <c r="J1203" s="25" t="s">
        <v>7288</v>
      </c>
      <c r="K1203" s="25" t="s">
        <v>7289</v>
      </c>
      <c r="L1203" s="25" t="s">
        <v>7259</v>
      </c>
      <c r="M1203" s="21">
        <v>1412.5</v>
      </c>
      <c r="N1203" s="21">
        <v>1412.5</v>
      </c>
      <c r="O1203" s="21">
        <v>0</v>
      </c>
      <c r="P1203" s="21">
        <v>1412.5</v>
      </c>
      <c r="Q1203" s="25" t="s">
        <v>8232</v>
      </c>
      <c r="R1203" s="1" t="str">
        <f t="shared" si="19"/>
        <v>ST10026</v>
      </c>
      <c r="S1203" t="str">
        <f>VLOOKUP(R1203,Data!$C$2:$D$261,2,0)</f>
        <v>Donway Place</v>
      </c>
      <c r="T1203">
        <f>COUNTIF('Feb 2022'!A:A,D1203)+COUNTIF('Mar 2022'!A:A,D1203)+COUNTIF('Apr 2022'!A:A,D1203)+COUNTIF('May 2022'!A:A,D1203)+COUNTIF('June 2022'!A:A,D1203)+COUNTIF('July 2022'!A:A,D1203)+COUNTIF('Aug 2022'!A:A,D1203)+COUNTIF('Sep 2022'!A:A,D1203)+COUNTIF('Oct 2022'!A:A,D1203)+COUNTIF('Dec 2022'!A:A,D1203)</f>
        <v>1</v>
      </c>
      <c r="U1203" t="str">
        <f>VLOOKUP(Q1203,'Capital Lookup'!A:B,2,FALSE)</f>
        <v>No</v>
      </c>
      <c r="V1203" s="2">
        <f>IFERROR(VLOOKUP(LEFT(F1203,10),'Find Purchase Orders'!B:J,9,FALSE),"")</f>
        <v>44628</v>
      </c>
      <c r="W1203" s="25" t="s">
        <v>7261</v>
      </c>
    </row>
    <row r="1204" spans="1:23" hidden="1">
      <c r="A1204" s="25" t="s">
        <v>7261</v>
      </c>
      <c r="B1204" s="25" t="s">
        <v>7657</v>
      </c>
      <c r="C1204" s="25" t="s">
        <v>7282</v>
      </c>
      <c r="D1204" s="25" t="s">
        <v>1468</v>
      </c>
      <c r="E1204" s="25" t="s">
        <v>9816</v>
      </c>
      <c r="F1204" s="25" t="s">
        <v>10568</v>
      </c>
      <c r="G1204" s="25" t="s">
        <v>10569</v>
      </c>
      <c r="H1204" s="21">
        <v>16135.32</v>
      </c>
      <c r="I1204" s="25" t="s">
        <v>7296</v>
      </c>
      <c r="J1204" s="25" t="s">
        <v>7288</v>
      </c>
      <c r="K1204" s="25" t="s">
        <v>7646</v>
      </c>
      <c r="L1204" s="25" t="s">
        <v>7652</v>
      </c>
      <c r="M1204" s="21">
        <v>16135.32</v>
      </c>
      <c r="N1204" s="21">
        <v>16135.31</v>
      </c>
      <c r="O1204" s="21">
        <v>0.01</v>
      </c>
      <c r="P1204" s="21">
        <v>16135.32</v>
      </c>
      <c r="Q1204" s="25" t="s">
        <v>7661</v>
      </c>
      <c r="R1204" s="1" t="str">
        <f t="shared" si="19"/>
        <v>ST10018</v>
      </c>
      <c r="S1204" t="str">
        <f>VLOOKUP(R1204,Data!$C$2:$D$261,2,0)</f>
        <v>The Annex</v>
      </c>
      <c r="T1204">
        <f>COUNTIF('Feb 2022'!A:A,D1204)+COUNTIF('Mar 2022'!A:A,D1204)+COUNTIF('Apr 2022'!A:A,D1204)+COUNTIF('May 2022'!A:A,D1204)+COUNTIF('June 2022'!A:A,D1204)+COUNTIF('July 2022'!A:A,D1204)+COUNTIF('Aug 2022'!A:A,D1204)+COUNTIF('Sep 2022'!A:A,D1204)+COUNTIF('Oct 2022'!A:A,D1204)+COUNTIF('Dec 2022'!A:A,D1204)</f>
        <v>1</v>
      </c>
      <c r="U1204" t="str">
        <f>VLOOKUP(Q1204,'Capital Lookup'!A:B,2,FALSE)</f>
        <v>Yes</v>
      </c>
      <c r="V1204" s="2">
        <f>IFERROR(VLOOKUP(LEFT(F1204,10),'Find Purchase Orders'!B:J,9,FALSE),"")</f>
        <v>44635</v>
      </c>
      <c r="W1204" s="25" t="s">
        <v>7261</v>
      </c>
    </row>
    <row r="1205" spans="1:23" hidden="1">
      <c r="A1205" s="25" t="s">
        <v>7261</v>
      </c>
      <c r="B1205" s="25" t="s">
        <v>7643</v>
      </c>
      <c r="C1205" s="25" t="s">
        <v>7282</v>
      </c>
      <c r="D1205" s="25" t="s">
        <v>1469</v>
      </c>
      <c r="E1205" s="25" t="s">
        <v>9816</v>
      </c>
      <c r="F1205" s="25" t="s">
        <v>10570</v>
      </c>
      <c r="G1205" s="25" t="s">
        <v>10569</v>
      </c>
      <c r="H1205" s="21">
        <v>17660.77</v>
      </c>
      <c r="I1205" s="25" t="s">
        <v>7296</v>
      </c>
      <c r="J1205" s="25" t="s">
        <v>7288</v>
      </c>
      <c r="K1205" s="25" t="s">
        <v>7646</v>
      </c>
      <c r="L1205" s="25" t="s">
        <v>7652</v>
      </c>
      <c r="M1205" s="21">
        <v>17660.77</v>
      </c>
      <c r="N1205" s="21">
        <v>12408.53</v>
      </c>
      <c r="O1205" s="21">
        <v>5252.24</v>
      </c>
      <c r="P1205" s="21">
        <v>17660.77</v>
      </c>
      <c r="Q1205" s="25" t="s">
        <v>7653</v>
      </c>
      <c r="R1205" s="1" t="str">
        <f t="shared" si="19"/>
        <v>ST10020</v>
      </c>
      <c r="S1205" t="str">
        <f>VLOOKUP(R1205,Data!$C$2:$D$261,2,0)</f>
        <v>Kingsway</v>
      </c>
      <c r="T1205">
        <f>COUNTIF('Feb 2022'!A:A,D1205)+COUNTIF('Mar 2022'!A:A,D1205)+COUNTIF('Apr 2022'!A:A,D1205)+COUNTIF('May 2022'!A:A,D1205)+COUNTIF('June 2022'!A:A,D1205)+COUNTIF('July 2022'!A:A,D1205)+COUNTIF('Aug 2022'!A:A,D1205)+COUNTIF('Sep 2022'!A:A,D1205)+COUNTIF('Oct 2022'!A:A,D1205)+COUNTIF('Dec 2022'!A:A,D1205)</f>
        <v>1</v>
      </c>
      <c r="U1205" t="str">
        <f>VLOOKUP(Q1205,'Capital Lookup'!A:B,2,FALSE)</f>
        <v>Yes</v>
      </c>
      <c r="V1205" s="2">
        <f>IFERROR(VLOOKUP(LEFT(F1205,10),'Find Purchase Orders'!B:J,9,FALSE),"")</f>
        <v>44637</v>
      </c>
      <c r="W1205" s="25" t="s">
        <v>7261</v>
      </c>
    </row>
    <row r="1206" spans="1:23" hidden="1">
      <c r="A1206" s="25" t="s">
        <v>7261</v>
      </c>
      <c r="B1206" s="25" t="s">
        <v>7643</v>
      </c>
      <c r="C1206" s="25" t="s">
        <v>7282</v>
      </c>
      <c r="D1206" s="25" t="s">
        <v>1469</v>
      </c>
      <c r="E1206" s="25" t="s">
        <v>9816</v>
      </c>
      <c r="F1206" s="25" t="s">
        <v>10571</v>
      </c>
      <c r="G1206" s="25" t="s">
        <v>10569</v>
      </c>
      <c r="H1206" s="21">
        <v>7127.48</v>
      </c>
      <c r="I1206" s="25" t="s">
        <v>7296</v>
      </c>
      <c r="J1206" s="25" t="s">
        <v>7288</v>
      </c>
      <c r="K1206" s="25" t="s">
        <v>7646</v>
      </c>
      <c r="L1206" s="25" t="s">
        <v>7652</v>
      </c>
      <c r="M1206" s="21">
        <v>7127.48</v>
      </c>
      <c r="N1206" s="21">
        <v>6854.58</v>
      </c>
      <c r="O1206" s="21">
        <v>272.89999999999998</v>
      </c>
      <c r="P1206" s="21">
        <v>7127.48</v>
      </c>
      <c r="Q1206" s="25" t="s">
        <v>7653</v>
      </c>
      <c r="R1206" s="1" t="str">
        <f t="shared" si="19"/>
        <v>ST10020</v>
      </c>
      <c r="S1206" t="str">
        <f>VLOOKUP(R1206,Data!$C$2:$D$261,2,0)</f>
        <v>Kingsway</v>
      </c>
      <c r="T1206">
        <f>COUNTIF('Feb 2022'!A:A,D1206)+COUNTIF('Mar 2022'!A:A,D1206)+COUNTIF('Apr 2022'!A:A,D1206)+COUNTIF('May 2022'!A:A,D1206)+COUNTIF('June 2022'!A:A,D1206)+COUNTIF('July 2022'!A:A,D1206)+COUNTIF('Aug 2022'!A:A,D1206)+COUNTIF('Sep 2022'!A:A,D1206)+COUNTIF('Oct 2022'!A:A,D1206)+COUNTIF('Dec 2022'!A:A,D1206)</f>
        <v>1</v>
      </c>
      <c r="U1206" t="str">
        <f>VLOOKUP(Q1206,'Capital Lookup'!A:B,2,FALSE)</f>
        <v>Yes</v>
      </c>
      <c r="V1206" s="2">
        <f>IFERROR(VLOOKUP(LEFT(F1206,10),'Find Purchase Orders'!B:J,9,FALSE),"")</f>
        <v>44637</v>
      </c>
      <c r="W1206" s="25" t="s">
        <v>7261</v>
      </c>
    </row>
    <row r="1207" spans="1:23" hidden="1">
      <c r="A1207" s="25" t="s">
        <v>7261</v>
      </c>
      <c r="B1207" s="25" t="s">
        <v>7541</v>
      </c>
      <c r="C1207" s="25" t="s">
        <v>7264</v>
      </c>
      <c r="D1207" s="25" t="s">
        <v>1667</v>
      </c>
      <c r="E1207" s="25" t="s">
        <v>7543</v>
      </c>
      <c r="F1207" s="25" t="s">
        <v>10572</v>
      </c>
      <c r="G1207" s="25" t="s">
        <v>10573</v>
      </c>
      <c r="H1207" s="21">
        <v>3202.9</v>
      </c>
      <c r="I1207" s="25" t="s">
        <v>7296</v>
      </c>
      <c r="J1207" s="25" t="s">
        <v>7288</v>
      </c>
      <c r="K1207" s="25" t="s">
        <v>7262</v>
      </c>
      <c r="L1207" s="25" t="s">
        <v>7259</v>
      </c>
      <c r="M1207" s="21">
        <v>3202.9</v>
      </c>
      <c r="N1207" s="21">
        <v>3202.9</v>
      </c>
      <c r="O1207" s="21">
        <v>0</v>
      </c>
      <c r="P1207" s="21">
        <v>3202.9</v>
      </c>
      <c r="Q1207" s="25" t="s">
        <v>7544</v>
      </c>
      <c r="R1207" s="1" t="str">
        <f t="shared" si="19"/>
        <v>ST10061</v>
      </c>
      <c r="S1207" t="str">
        <f>VLOOKUP(R1207,Data!$C$2:$D$261,2,0)</f>
        <v>The Dorchester</v>
      </c>
      <c r="T1207">
        <f>COUNTIF('Feb 2022'!A:A,D1207)+COUNTIF('Mar 2022'!A:A,D1207)+COUNTIF('Apr 2022'!A:A,D1207)+COUNTIF('May 2022'!A:A,D1207)+COUNTIF('June 2022'!A:A,D1207)+COUNTIF('July 2022'!A:A,D1207)+COUNTIF('Aug 2022'!A:A,D1207)+COUNTIF('Sep 2022'!A:A,D1207)+COUNTIF('Oct 2022'!A:A,D1207)+COUNTIF('Dec 2022'!A:A,D1207)</f>
        <v>1</v>
      </c>
      <c r="U1207" t="str">
        <f>VLOOKUP(Q1207,'Capital Lookup'!A:B,2,FALSE)</f>
        <v>No</v>
      </c>
      <c r="V1207" s="2">
        <f>IFERROR(VLOOKUP(LEFT(F1207,10),'Find Purchase Orders'!B:J,9,FALSE),"")</f>
        <v>44637</v>
      </c>
      <c r="W1207" s="25" t="s">
        <v>7261</v>
      </c>
    </row>
    <row r="1208" spans="1:23" hidden="1">
      <c r="A1208" s="25" t="s">
        <v>7261</v>
      </c>
      <c r="B1208" s="25" t="s">
        <v>7541</v>
      </c>
      <c r="C1208" s="25" t="s">
        <v>7264</v>
      </c>
      <c r="D1208" s="25" t="s">
        <v>1668</v>
      </c>
      <c r="E1208" s="25" t="s">
        <v>7543</v>
      </c>
      <c r="F1208" s="25" t="s">
        <v>10574</v>
      </c>
      <c r="G1208" s="25" t="s">
        <v>10575</v>
      </c>
      <c r="H1208" s="21">
        <v>3732.46</v>
      </c>
      <c r="I1208" s="25" t="s">
        <v>7296</v>
      </c>
      <c r="J1208" s="25" t="s">
        <v>7288</v>
      </c>
      <c r="K1208" s="25" t="s">
        <v>7262</v>
      </c>
      <c r="L1208" s="25" t="s">
        <v>7259</v>
      </c>
      <c r="M1208" s="21">
        <v>3732.46</v>
      </c>
      <c r="N1208" s="21">
        <v>2843.19</v>
      </c>
      <c r="O1208" s="21">
        <v>889.27</v>
      </c>
      <c r="P1208" s="21">
        <v>3732.46</v>
      </c>
      <c r="Q1208" s="25" t="s">
        <v>7544</v>
      </c>
      <c r="R1208" s="1" t="str">
        <f t="shared" si="19"/>
        <v>ST10061</v>
      </c>
      <c r="S1208" t="str">
        <f>VLOOKUP(R1208,Data!$C$2:$D$261,2,0)</f>
        <v>The Dorchester</v>
      </c>
      <c r="T1208">
        <f>COUNTIF('Feb 2022'!A:A,D1208)+COUNTIF('Mar 2022'!A:A,D1208)+COUNTIF('Apr 2022'!A:A,D1208)+COUNTIF('May 2022'!A:A,D1208)+COUNTIF('June 2022'!A:A,D1208)+COUNTIF('July 2022'!A:A,D1208)+COUNTIF('Aug 2022'!A:A,D1208)+COUNTIF('Sep 2022'!A:A,D1208)+COUNTIF('Oct 2022'!A:A,D1208)+COUNTIF('Dec 2022'!A:A,D1208)</f>
        <v>1</v>
      </c>
      <c r="U1208" t="str">
        <f>VLOOKUP(Q1208,'Capital Lookup'!A:B,2,FALSE)</f>
        <v>No</v>
      </c>
      <c r="V1208" s="2">
        <f>IFERROR(VLOOKUP(LEFT(F1208,10),'Find Purchase Orders'!B:J,9,FALSE),"")</f>
        <v>44635</v>
      </c>
      <c r="W1208" s="25" t="s">
        <v>7261</v>
      </c>
    </row>
    <row r="1209" spans="1:23" hidden="1">
      <c r="A1209" s="25" t="s">
        <v>8451</v>
      </c>
      <c r="B1209" s="25" t="s">
        <v>8108</v>
      </c>
      <c r="C1209" s="25" t="s">
        <v>7264</v>
      </c>
      <c r="D1209" s="25" t="s">
        <v>1466</v>
      </c>
      <c r="E1209" s="25" t="s">
        <v>7576</v>
      </c>
      <c r="F1209" s="25" t="s">
        <v>10576</v>
      </c>
      <c r="G1209" s="25" t="s">
        <v>10577</v>
      </c>
      <c r="H1209" s="21">
        <v>6519.15</v>
      </c>
      <c r="I1209" s="25" t="s">
        <v>7296</v>
      </c>
      <c r="J1209" s="25" t="s">
        <v>7288</v>
      </c>
      <c r="K1209" s="25" t="s">
        <v>10453</v>
      </c>
      <c r="L1209" s="25" t="s">
        <v>10578</v>
      </c>
      <c r="M1209" s="21">
        <v>6519.15</v>
      </c>
      <c r="N1209" s="21">
        <v>6423.46</v>
      </c>
      <c r="O1209" s="21">
        <v>95.69</v>
      </c>
      <c r="P1209" s="21">
        <v>6519.15</v>
      </c>
      <c r="Q1209" s="25" t="s">
        <v>10579</v>
      </c>
      <c r="R1209" s="1" t="str">
        <f t="shared" si="19"/>
        <v>ST10049</v>
      </c>
      <c r="S1209" t="str">
        <f>VLOOKUP(R1209,Data!$C$2:$D$261,2,0)</f>
        <v>Colonel By</v>
      </c>
      <c r="T1209">
        <f>COUNTIF('Feb 2022'!A:A,D1209)+COUNTIF('Mar 2022'!A:A,D1209)+COUNTIF('Apr 2022'!A:A,D1209)+COUNTIF('May 2022'!A:A,D1209)+COUNTIF('June 2022'!A:A,D1209)+COUNTIF('July 2022'!A:A,D1209)+COUNTIF('Aug 2022'!A:A,D1209)+COUNTIF('Sep 2022'!A:A,D1209)+COUNTIF('Oct 2022'!A:A,D1209)+COUNTIF('Dec 2022'!A:A,D1209)</f>
        <v>1</v>
      </c>
      <c r="U1209" t="str">
        <f>VLOOKUP(Q1209,'Capital Lookup'!A:B,2,FALSE)</f>
        <v>No</v>
      </c>
      <c r="V1209" s="2">
        <f>IFERROR(VLOOKUP(LEFT(F1209,10),'Find Purchase Orders'!B:J,9,FALSE),"")</f>
        <v>44630</v>
      </c>
      <c r="W1209" s="25" t="s">
        <v>7261</v>
      </c>
    </row>
    <row r="1210" spans="1:23" hidden="1">
      <c r="A1210" s="25" t="s">
        <v>7261</v>
      </c>
      <c r="B1210" s="25" t="s">
        <v>7355</v>
      </c>
      <c r="C1210" s="25" t="s">
        <v>7264</v>
      </c>
      <c r="D1210" s="25" t="s">
        <v>1467</v>
      </c>
      <c r="E1210" s="25" t="s">
        <v>7576</v>
      </c>
      <c r="F1210" s="25" t="s">
        <v>10580</v>
      </c>
      <c r="G1210" s="25" t="s">
        <v>10581</v>
      </c>
      <c r="H1210" s="21">
        <v>24741.35</v>
      </c>
      <c r="I1210" s="25" t="s">
        <v>7296</v>
      </c>
      <c r="J1210" s="25" t="s">
        <v>7288</v>
      </c>
      <c r="K1210" s="25" t="s">
        <v>8155</v>
      </c>
      <c r="L1210" s="25" t="s">
        <v>10083</v>
      </c>
      <c r="M1210" s="21">
        <v>24741.35</v>
      </c>
      <c r="N1210" s="21">
        <v>25927.85</v>
      </c>
      <c r="O1210" s="21">
        <v>-1186.5</v>
      </c>
      <c r="P1210" s="21">
        <v>24741.35</v>
      </c>
      <c r="Q1210" s="25" t="s">
        <v>10582</v>
      </c>
      <c r="R1210" s="1" t="str">
        <f t="shared" si="19"/>
        <v>ST10094</v>
      </c>
      <c r="S1210" t="str">
        <f>VLOOKUP(R1210,Data!$C$2:$D$261,2,0)</f>
        <v>Briarfield Gardens</v>
      </c>
      <c r="T1210">
        <f>COUNTIF('Feb 2022'!A:A,D1210)+COUNTIF('Mar 2022'!A:A,D1210)+COUNTIF('Apr 2022'!A:A,D1210)+COUNTIF('May 2022'!A:A,D1210)+COUNTIF('June 2022'!A:A,D1210)+COUNTIF('July 2022'!A:A,D1210)+COUNTIF('Aug 2022'!A:A,D1210)+COUNTIF('Sep 2022'!A:A,D1210)+COUNTIF('Oct 2022'!A:A,D1210)+COUNTIF('Dec 2022'!A:A,D1210)</f>
        <v>1</v>
      </c>
      <c r="U1210" t="str">
        <f>VLOOKUP(Q1210,'Capital Lookup'!A:B,2,FALSE)</f>
        <v>No</v>
      </c>
      <c r="V1210" s="2">
        <f>IFERROR(VLOOKUP(LEFT(F1210,10),'Find Purchase Orders'!B:J,9,FALSE),"")</f>
        <v>44634</v>
      </c>
      <c r="W1210" s="25" t="s">
        <v>7261</v>
      </c>
    </row>
    <row r="1211" spans="1:23" hidden="1">
      <c r="A1211" s="25" t="s">
        <v>7261</v>
      </c>
      <c r="B1211" s="25" t="s">
        <v>8282</v>
      </c>
      <c r="C1211" s="25" t="s">
        <v>7264</v>
      </c>
      <c r="D1211" s="25" t="s">
        <v>1456</v>
      </c>
      <c r="E1211" s="25" t="s">
        <v>7576</v>
      </c>
      <c r="F1211" s="25" t="s">
        <v>10583</v>
      </c>
      <c r="G1211" s="25" t="s">
        <v>10584</v>
      </c>
      <c r="H1211" s="21">
        <v>30000</v>
      </c>
      <c r="I1211" s="25" t="s">
        <v>7296</v>
      </c>
      <c r="J1211" s="25" t="s">
        <v>7288</v>
      </c>
      <c r="K1211" s="25" t="s">
        <v>8946</v>
      </c>
      <c r="L1211" s="25" t="s">
        <v>9029</v>
      </c>
      <c r="M1211" s="21">
        <v>30000</v>
      </c>
      <c r="N1211" s="21">
        <v>30000</v>
      </c>
      <c r="O1211" s="21">
        <v>0</v>
      </c>
      <c r="P1211" s="21">
        <v>30000</v>
      </c>
      <c r="Q1211" s="25" t="s">
        <v>10585</v>
      </c>
      <c r="R1211" s="1" t="str">
        <f t="shared" si="19"/>
        <v>ST10021</v>
      </c>
      <c r="S1211" t="str">
        <f>VLOOKUP(R1211,Data!$C$2:$D$261,2,0)</f>
        <v>The Claremont</v>
      </c>
      <c r="T1211">
        <f>COUNTIF('Feb 2022'!A:A,D1211)+COUNTIF('Mar 2022'!A:A,D1211)+COUNTIF('Apr 2022'!A:A,D1211)+COUNTIF('May 2022'!A:A,D1211)+COUNTIF('June 2022'!A:A,D1211)+COUNTIF('July 2022'!A:A,D1211)+COUNTIF('Aug 2022'!A:A,D1211)+COUNTIF('Sep 2022'!A:A,D1211)+COUNTIF('Oct 2022'!A:A,D1211)+COUNTIF('Dec 2022'!A:A,D1211)</f>
        <v>1</v>
      </c>
      <c r="U1211" t="str">
        <f>VLOOKUP(Q1211,'Capital Lookup'!A:B,2,FALSE)</f>
        <v>No</v>
      </c>
      <c r="V1211" s="2">
        <f>IFERROR(VLOOKUP(LEFT(F1211,10),'Find Purchase Orders'!B:J,9,FALSE),"")</f>
        <v>44637</v>
      </c>
      <c r="W1211" s="25" t="s">
        <v>7261</v>
      </c>
    </row>
    <row r="1212" spans="1:23" hidden="1">
      <c r="A1212" s="25" t="s">
        <v>7261</v>
      </c>
      <c r="B1212" s="25" t="s">
        <v>8282</v>
      </c>
      <c r="C1212" s="25" t="s">
        <v>7264</v>
      </c>
      <c r="D1212" s="25" t="s">
        <v>1456</v>
      </c>
      <c r="E1212" s="25" t="s">
        <v>7576</v>
      </c>
      <c r="F1212" s="25" t="s">
        <v>10586</v>
      </c>
      <c r="G1212" s="25" t="s">
        <v>10584</v>
      </c>
      <c r="H1212" s="21">
        <v>58750.2</v>
      </c>
      <c r="I1212" s="25" t="s">
        <v>7296</v>
      </c>
      <c r="J1212" s="25" t="s">
        <v>7288</v>
      </c>
      <c r="K1212" s="25" t="s">
        <v>8946</v>
      </c>
      <c r="L1212" s="25" t="s">
        <v>9029</v>
      </c>
      <c r="M1212" s="21">
        <v>58750.2</v>
      </c>
      <c r="N1212" s="21">
        <v>58750.2</v>
      </c>
      <c r="O1212" s="21">
        <v>0</v>
      </c>
      <c r="P1212" s="21">
        <v>58750.2</v>
      </c>
      <c r="Q1212" s="25" t="s">
        <v>10587</v>
      </c>
      <c r="R1212" s="1" t="str">
        <f t="shared" si="19"/>
        <v>ST10021</v>
      </c>
      <c r="S1212" t="str">
        <f>VLOOKUP(R1212,Data!$C$2:$D$261,2,0)</f>
        <v>The Claremont</v>
      </c>
      <c r="T1212">
        <f>COUNTIF('Feb 2022'!A:A,D1212)+COUNTIF('Mar 2022'!A:A,D1212)+COUNTIF('Apr 2022'!A:A,D1212)+COUNTIF('May 2022'!A:A,D1212)+COUNTIF('June 2022'!A:A,D1212)+COUNTIF('July 2022'!A:A,D1212)+COUNTIF('Aug 2022'!A:A,D1212)+COUNTIF('Sep 2022'!A:A,D1212)+COUNTIF('Oct 2022'!A:A,D1212)+COUNTIF('Dec 2022'!A:A,D1212)</f>
        <v>1</v>
      </c>
      <c r="U1212" t="str">
        <f>VLOOKUP(Q1212,'Capital Lookup'!A:B,2,FALSE)</f>
        <v>No</v>
      </c>
      <c r="V1212" s="2">
        <f>IFERROR(VLOOKUP(LEFT(F1212,10),'Find Purchase Orders'!B:J,9,FALSE),"")</f>
        <v>44637</v>
      </c>
      <c r="W1212" s="25" t="s">
        <v>7261</v>
      </c>
    </row>
    <row r="1213" spans="1:23" hidden="1">
      <c r="A1213" s="25" t="s">
        <v>7252</v>
      </c>
      <c r="B1213" s="25" t="s">
        <v>7253</v>
      </c>
      <c r="C1213" s="25" t="s">
        <v>7254</v>
      </c>
      <c r="D1213" s="25" t="s">
        <v>1669</v>
      </c>
      <c r="E1213" s="25" t="s">
        <v>7256</v>
      </c>
      <c r="F1213" s="25" t="s">
        <v>10588</v>
      </c>
      <c r="G1213" s="25" t="s">
        <v>10589</v>
      </c>
      <c r="H1213" s="21">
        <v>6532.79</v>
      </c>
      <c r="I1213" s="25" t="s">
        <v>7296</v>
      </c>
      <c r="J1213" s="25" t="s">
        <v>7288</v>
      </c>
      <c r="K1213" s="25" t="s">
        <v>7262</v>
      </c>
      <c r="L1213" s="25" t="s">
        <v>7259</v>
      </c>
      <c r="M1213" s="21">
        <v>6532.79</v>
      </c>
      <c r="N1213" s="21">
        <v>6532.79</v>
      </c>
      <c r="O1213" s="21">
        <v>0</v>
      </c>
      <c r="P1213" s="21">
        <v>6532.79</v>
      </c>
      <c r="Q1213" s="25" t="s">
        <v>7459</v>
      </c>
      <c r="R1213" s="1" t="str">
        <f t="shared" si="19"/>
        <v>ST10086</v>
      </c>
      <c r="S1213" t="str">
        <f>VLOOKUP(R1213,Data!$C$2:$D$261,2,0)</f>
        <v>Renaissance</v>
      </c>
      <c r="T1213">
        <f>COUNTIF('Feb 2022'!A:A,D1213)+COUNTIF('Mar 2022'!A:A,D1213)+COUNTIF('Apr 2022'!A:A,D1213)+COUNTIF('May 2022'!A:A,D1213)+COUNTIF('June 2022'!A:A,D1213)+COUNTIF('July 2022'!A:A,D1213)+COUNTIF('Aug 2022'!A:A,D1213)+COUNTIF('Sep 2022'!A:A,D1213)+COUNTIF('Oct 2022'!A:A,D1213)+COUNTIF('Dec 2022'!A:A,D1213)</f>
        <v>1</v>
      </c>
      <c r="U1213" t="str">
        <f>VLOOKUP(Q1213,'Capital Lookup'!A:B,2,FALSE)</f>
        <v>No</v>
      </c>
      <c r="V1213" s="2">
        <f>IFERROR(VLOOKUP(LEFT(F1213,10),'Find Purchase Orders'!B:J,9,FALSE),"")</f>
        <v>44637</v>
      </c>
      <c r="W1213" s="25" t="s">
        <v>7261</v>
      </c>
    </row>
    <row r="1214" spans="1:23" hidden="1">
      <c r="A1214" s="25" t="s">
        <v>7261</v>
      </c>
      <c r="B1214" s="25" t="s">
        <v>7781</v>
      </c>
      <c r="C1214" s="25" t="s">
        <v>7264</v>
      </c>
      <c r="D1214" s="25" t="s">
        <v>1455</v>
      </c>
      <c r="E1214" s="25" t="s">
        <v>8443</v>
      </c>
      <c r="F1214" s="25" t="s">
        <v>10590</v>
      </c>
      <c r="G1214" s="25" t="s">
        <v>10591</v>
      </c>
      <c r="H1214" s="21">
        <v>13137.74</v>
      </c>
      <c r="I1214" s="25" t="s">
        <v>7339</v>
      </c>
      <c r="J1214" s="25" t="s">
        <v>7288</v>
      </c>
      <c r="K1214" s="25" t="s">
        <v>7612</v>
      </c>
      <c r="L1214" s="25" t="s">
        <v>7756</v>
      </c>
      <c r="M1214" s="21">
        <v>13137.74</v>
      </c>
      <c r="N1214" s="21">
        <v>13137.74</v>
      </c>
      <c r="O1214" s="21">
        <v>0</v>
      </c>
      <c r="P1214" s="21">
        <v>12624.63</v>
      </c>
      <c r="Q1214" s="25" t="s">
        <v>10592</v>
      </c>
      <c r="R1214" s="1" t="str">
        <f t="shared" si="19"/>
        <v>ST10060</v>
      </c>
      <c r="S1214" t="str">
        <f>VLOOKUP(R1214,Data!$C$2:$D$261,2,0)</f>
        <v>Whitecliff Retirement</v>
      </c>
      <c r="T1214">
        <f>COUNTIF('Feb 2022'!A:A,D1214)+COUNTIF('Mar 2022'!A:A,D1214)+COUNTIF('Apr 2022'!A:A,D1214)+COUNTIF('May 2022'!A:A,D1214)+COUNTIF('June 2022'!A:A,D1214)+COUNTIF('July 2022'!A:A,D1214)+COUNTIF('Aug 2022'!A:A,D1214)+COUNTIF('Sep 2022'!A:A,D1214)+COUNTIF('Oct 2022'!A:A,D1214)+COUNTIF('Dec 2022'!A:A,D1214)</f>
        <v>1</v>
      </c>
      <c r="U1214" t="str">
        <f>VLOOKUP(Q1214,'Capital Lookup'!A:B,2,FALSE)</f>
        <v>Yes</v>
      </c>
      <c r="V1214" s="2">
        <f>IFERROR(VLOOKUP(LEFT(F1214,10),'Find Purchase Orders'!B:J,9,FALSE),"")</f>
        <v>44635</v>
      </c>
      <c r="W1214" s="25" t="s">
        <v>7261</v>
      </c>
    </row>
    <row r="1215" spans="1:23" hidden="1">
      <c r="A1215" s="25" t="s">
        <v>7269</v>
      </c>
      <c r="B1215" s="25" t="s">
        <v>9891</v>
      </c>
      <c r="C1215" s="25"/>
      <c r="D1215" s="25" t="s">
        <v>1453</v>
      </c>
      <c r="E1215" s="25" t="s">
        <v>7273</v>
      </c>
      <c r="F1215" s="25" t="s">
        <v>10593</v>
      </c>
      <c r="G1215" s="25" t="s">
        <v>10594</v>
      </c>
      <c r="H1215" s="21">
        <v>194305.97</v>
      </c>
      <c r="I1215" s="25" t="s">
        <v>7339</v>
      </c>
      <c r="J1215" s="25" t="s">
        <v>7288</v>
      </c>
      <c r="K1215" s="25" t="s">
        <v>9091</v>
      </c>
      <c r="L1215" s="25" t="s">
        <v>10595</v>
      </c>
      <c r="M1215" s="21">
        <v>206538.47</v>
      </c>
      <c r="N1215" s="22">
        <v>0</v>
      </c>
      <c r="O1215" s="21">
        <v>206538.47</v>
      </c>
      <c r="P1215" s="21">
        <v>194305.97</v>
      </c>
      <c r="Q1215" s="25" t="s">
        <v>10596</v>
      </c>
      <c r="R1215" s="1" t="str">
        <f t="shared" si="19"/>
        <v>ST10339</v>
      </c>
      <c r="S1215" t="str">
        <f>VLOOKUP(R1215,Data!$C$2:$D$261,2,0)</f>
        <v>Our Parents Home</v>
      </c>
      <c r="T1215">
        <f>COUNTIF('Feb 2022'!A:A,D1215)+COUNTIF('Mar 2022'!A:A,D1215)+COUNTIF('Apr 2022'!A:A,D1215)+COUNTIF('May 2022'!A:A,D1215)+COUNTIF('June 2022'!A:A,D1215)+COUNTIF('July 2022'!A:A,D1215)+COUNTIF('Aug 2022'!A:A,D1215)+COUNTIF('Sep 2022'!A:A,D1215)+COUNTIF('Oct 2022'!A:A,D1215)+COUNTIF('Dec 2022'!A:A,D1215)</f>
        <v>1</v>
      </c>
      <c r="U1215" t="str">
        <f>VLOOKUP(Q1215,'Capital Lookup'!A:B,2,FALSE)</f>
        <v>No</v>
      </c>
      <c r="V1215" s="2">
        <f>IFERROR(VLOOKUP(LEFT(F1215,10),'Find Purchase Orders'!B:J,9,FALSE),"")</f>
        <v>44637</v>
      </c>
      <c r="W1215" s="25" t="s">
        <v>7261</v>
      </c>
    </row>
    <row r="1216" spans="1:23" hidden="1">
      <c r="A1216" s="25" t="s">
        <v>7261</v>
      </c>
      <c r="B1216" s="25" t="s">
        <v>7752</v>
      </c>
      <c r="C1216" s="25" t="s">
        <v>7277</v>
      </c>
      <c r="D1216" s="25" t="s">
        <v>1452</v>
      </c>
      <c r="E1216" s="25" t="s">
        <v>7273</v>
      </c>
      <c r="F1216" s="25" t="s">
        <v>10597</v>
      </c>
      <c r="G1216" s="25" t="s">
        <v>10598</v>
      </c>
      <c r="H1216" s="21">
        <v>10414.69</v>
      </c>
      <c r="I1216" s="25" t="s">
        <v>7296</v>
      </c>
      <c r="J1216" s="25" t="s">
        <v>7288</v>
      </c>
      <c r="K1216" s="25" t="s">
        <v>9972</v>
      </c>
      <c r="L1216" s="25" t="s">
        <v>8086</v>
      </c>
      <c r="M1216" s="21">
        <v>10414.69</v>
      </c>
      <c r="N1216" s="21">
        <v>10414.69</v>
      </c>
      <c r="O1216" s="21">
        <v>0</v>
      </c>
      <c r="P1216" s="21">
        <v>10414.69</v>
      </c>
      <c r="Q1216" s="25" t="s">
        <v>10599</v>
      </c>
      <c r="R1216" s="1" t="str">
        <f t="shared" si="19"/>
        <v>ST10065</v>
      </c>
      <c r="S1216" t="str">
        <f>VLOOKUP(R1216,Data!$C$2:$D$261,2,0)</f>
        <v>Evergreen</v>
      </c>
      <c r="T1216">
        <f>COUNTIF('Feb 2022'!A:A,D1216)+COUNTIF('Mar 2022'!A:A,D1216)+COUNTIF('Apr 2022'!A:A,D1216)+COUNTIF('May 2022'!A:A,D1216)+COUNTIF('June 2022'!A:A,D1216)+COUNTIF('July 2022'!A:A,D1216)+COUNTIF('Aug 2022'!A:A,D1216)+COUNTIF('Sep 2022'!A:A,D1216)+COUNTIF('Oct 2022'!A:A,D1216)+COUNTIF('Dec 2022'!A:A,D1216)</f>
        <v>1</v>
      </c>
      <c r="U1216" t="str">
        <f>VLOOKUP(Q1216,'Capital Lookup'!A:B,2,FALSE)</f>
        <v>No</v>
      </c>
      <c r="V1216" s="2">
        <f>IFERROR(VLOOKUP(LEFT(F1216,10),'Find Purchase Orders'!B:J,9,FALSE),"")</f>
        <v>44630</v>
      </c>
      <c r="W1216" s="25" t="s">
        <v>7261</v>
      </c>
    </row>
    <row r="1217" spans="1:23" hidden="1">
      <c r="A1217" s="25" t="s">
        <v>8607</v>
      </c>
      <c r="B1217" s="25" t="s">
        <v>9935</v>
      </c>
      <c r="C1217" s="25" t="s">
        <v>9936</v>
      </c>
      <c r="D1217" s="25" t="s">
        <v>10600</v>
      </c>
      <c r="E1217" s="25" t="s">
        <v>8991</v>
      </c>
      <c r="H1217" s="21">
        <v>2178.0300000000002</v>
      </c>
      <c r="I1217" s="25" t="s">
        <v>7257</v>
      </c>
      <c r="K1217" s="25" t="s">
        <v>7579</v>
      </c>
      <c r="L1217" s="25" t="s">
        <v>8156</v>
      </c>
      <c r="M1217" s="22">
        <v>0</v>
      </c>
      <c r="N1217" s="22">
        <v>0</v>
      </c>
      <c r="O1217" s="21">
        <v>0</v>
      </c>
      <c r="P1217" s="21">
        <v>250.57</v>
      </c>
      <c r="Q1217" s="25" t="s">
        <v>9813</v>
      </c>
      <c r="R1217" s="1" t="str">
        <f t="shared" si="19"/>
        <v>ST10087</v>
      </c>
      <c r="S1217" t="str">
        <f>VLOOKUP(R1217,Data!$C$2:$D$261,2,0)</f>
        <v>Granite Landing</v>
      </c>
      <c r="T1217">
        <f>COUNTIF('Feb 2022'!A:A,D1217)+COUNTIF('Mar 2022'!A:A,D1217)+COUNTIF('Apr 2022'!A:A,D1217)+COUNTIF('May 2022'!A:A,D1217)+COUNTIF('June 2022'!A:A,D1217)+COUNTIF('July 2022'!A:A,D1217)+COUNTIF('Aug 2022'!A:A,D1217)+COUNTIF('Sep 2022'!A:A,D1217)+COUNTIF('Oct 2022'!A:A,D1217)+COUNTIF('Dec 2022'!A:A,D1217)</f>
        <v>0</v>
      </c>
      <c r="U1217" t="str">
        <f>VLOOKUP(Q1217,'Capital Lookup'!A:B,2,FALSE)</f>
        <v>No</v>
      </c>
      <c r="V1217" s="2" t="str">
        <f>IFERROR(VLOOKUP(LEFT(F1217,10),'Find Purchase Orders'!B:J,9,FALSE),"")</f>
        <v/>
      </c>
      <c r="W1217" s="25" t="s">
        <v>7261</v>
      </c>
    </row>
    <row r="1218" spans="1:23" hidden="1">
      <c r="A1218" s="25" t="s">
        <v>10550</v>
      </c>
      <c r="B1218" s="25" t="s">
        <v>8531</v>
      </c>
      <c r="C1218" s="25" t="s">
        <v>7254</v>
      </c>
      <c r="D1218" s="25" t="s">
        <v>1487</v>
      </c>
      <c r="E1218" s="25" t="s">
        <v>8798</v>
      </c>
      <c r="F1218" s="25" t="s">
        <v>10601</v>
      </c>
      <c r="G1218" s="25" t="s">
        <v>10602</v>
      </c>
      <c r="H1218" s="21">
        <v>5132.92</v>
      </c>
      <c r="I1218" s="25" t="s">
        <v>7296</v>
      </c>
      <c r="J1218" s="25" t="s">
        <v>7288</v>
      </c>
      <c r="K1218" s="25" t="s">
        <v>7579</v>
      </c>
      <c r="L1218" s="25" t="s">
        <v>7580</v>
      </c>
      <c r="M1218" s="21">
        <v>5132.92</v>
      </c>
      <c r="N1218" s="21">
        <v>5132.92</v>
      </c>
      <c r="O1218" s="21">
        <v>0</v>
      </c>
      <c r="P1218" s="21">
        <v>5132.92</v>
      </c>
      <c r="Q1218" s="25" t="s">
        <v>10602</v>
      </c>
      <c r="R1218" s="1" t="str">
        <f t="shared" si="19"/>
        <v>ST10095</v>
      </c>
      <c r="S1218" t="str">
        <f>VLOOKUP(R1218,Data!$C$2:$D$261,2,0)</f>
        <v>Greenway</v>
      </c>
      <c r="T1218">
        <f>COUNTIF('Feb 2022'!A:A,D1218)+COUNTIF('Mar 2022'!A:A,D1218)+COUNTIF('Apr 2022'!A:A,D1218)+COUNTIF('May 2022'!A:A,D1218)+COUNTIF('June 2022'!A:A,D1218)+COUNTIF('July 2022'!A:A,D1218)+COUNTIF('Aug 2022'!A:A,D1218)+COUNTIF('Sep 2022'!A:A,D1218)+COUNTIF('Oct 2022'!A:A,D1218)+COUNTIF('Dec 2022'!A:A,D1218)</f>
        <v>1</v>
      </c>
      <c r="U1218" t="str">
        <f>VLOOKUP(Q1218,'Capital Lookup'!A:B,2,FALSE)</f>
        <v>No</v>
      </c>
      <c r="V1218" s="2">
        <f>IFERROR(VLOOKUP(LEFT(F1218,10),'Find Purchase Orders'!B:J,9,FALSE),"")</f>
        <v>44636</v>
      </c>
      <c r="W1218" s="25" t="s">
        <v>7261</v>
      </c>
    </row>
    <row r="1219" spans="1:23" hidden="1">
      <c r="A1219" s="25" t="s">
        <v>7261</v>
      </c>
      <c r="B1219" s="25" t="s">
        <v>10603</v>
      </c>
      <c r="C1219" s="25" t="s">
        <v>7282</v>
      </c>
      <c r="D1219" s="25" t="s">
        <v>1461</v>
      </c>
      <c r="E1219" s="25" t="s">
        <v>7273</v>
      </c>
      <c r="F1219" s="25" t="s">
        <v>10604</v>
      </c>
      <c r="G1219" s="25" t="s">
        <v>10605</v>
      </c>
      <c r="H1219" s="21">
        <v>13366.5</v>
      </c>
      <c r="I1219" s="25" t="s">
        <v>7296</v>
      </c>
      <c r="J1219" s="25" t="s">
        <v>7288</v>
      </c>
      <c r="K1219" s="25" t="s">
        <v>8786</v>
      </c>
      <c r="L1219" s="25" t="s">
        <v>8821</v>
      </c>
      <c r="M1219" s="21">
        <v>13366.5</v>
      </c>
      <c r="N1219" s="21">
        <v>13366.5</v>
      </c>
      <c r="O1219" s="21">
        <v>0</v>
      </c>
      <c r="P1219" s="21">
        <v>13366.5</v>
      </c>
      <c r="Q1219" s="25" t="s">
        <v>10606</v>
      </c>
      <c r="R1219" s="1" t="str">
        <f t="shared" si="19"/>
        <v>ST10072</v>
      </c>
      <c r="S1219" t="str">
        <f>VLOOKUP(R1219,Data!$C$2:$D$261,2,0)</f>
        <v>Meadowlands</v>
      </c>
      <c r="T1219">
        <f>COUNTIF('Feb 2022'!A:A,D1219)+COUNTIF('Mar 2022'!A:A,D1219)+COUNTIF('Apr 2022'!A:A,D1219)+COUNTIF('May 2022'!A:A,D1219)+COUNTIF('June 2022'!A:A,D1219)+COUNTIF('July 2022'!A:A,D1219)+COUNTIF('Aug 2022'!A:A,D1219)+COUNTIF('Sep 2022'!A:A,D1219)+COUNTIF('Oct 2022'!A:A,D1219)+COUNTIF('Dec 2022'!A:A,D1219)</f>
        <v>1</v>
      </c>
      <c r="U1219" t="str">
        <f>VLOOKUP(Q1219,'Capital Lookup'!A:B,2,FALSE)</f>
        <v>No</v>
      </c>
      <c r="V1219" s="2">
        <f>IFERROR(VLOOKUP(LEFT(F1219,10),'Find Purchase Orders'!B:J,9,FALSE),"")</f>
        <v>44630</v>
      </c>
      <c r="W1219" s="25" t="s">
        <v>7261</v>
      </c>
    </row>
    <row r="1220" spans="1:23" hidden="1">
      <c r="A1220" s="25" t="s">
        <v>7269</v>
      </c>
      <c r="B1220" s="25" t="s">
        <v>9891</v>
      </c>
      <c r="C1220" s="25"/>
      <c r="D1220" s="25" t="s">
        <v>1464</v>
      </c>
      <c r="E1220" s="25" t="s">
        <v>7273</v>
      </c>
      <c r="F1220" s="25" t="s">
        <v>10607</v>
      </c>
      <c r="G1220" s="25" t="s">
        <v>10608</v>
      </c>
      <c r="H1220" s="21">
        <v>2798.25</v>
      </c>
      <c r="I1220" s="25" t="s">
        <v>7296</v>
      </c>
      <c r="J1220" s="25" t="s">
        <v>7288</v>
      </c>
      <c r="K1220" s="25" t="s">
        <v>7495</v>
      </c>
      <c r="L1220" s="25" t="s">
        <v>8097</v>
      </c>
      <c r="M1220" s="21">
        <v>2798.25</v>
      </c>
      <c r="N1220" s="21">
        <v>2798.25</v>
      </c>
      <c r="O1220" s="21">
        <v>0</v>
      </c>
      <c r="P1220" s="21">
        <v>2798.25</v>
      </c>
      <c r="Q1220" s="25" t="s">
        <v>10609</v>
      </c>
      <c r="R1220" s="1" t="str">
        <f t="shared" si="19"/>
        <v>ST10339</v>
      </c>
      <c r="S1220" t="str">
        <f>VLOOKUP(R1220,Data!$C$2:$D$261,2,0)</f>
        <v>Our Parents Home</v>
      </c>
      <c r="T1220">
        <f>COUNTIF('Feb 2022'!A:A,D1220)+COUNTIF('Mar 2022'!A:A,D1220)+COUNTIF('Apr 2022'!A:A,D1220)+COUNTIF('May 2022'!A:A,D1220)+COUNTIF('June 2022'!A:A,D1220)+COUNTIF('July 2022'!A:A,D1220)+COUNTIF('Aug 2022'!A:A,D1220)+COUNTIF('Sep 2022'!A:A,D1220)+COUNTIF('Oct 2022'!A:A,D1220)+COUNTIF('Dec 2022'!A:A,D1220)</f>
        <v>1</v>
      </c>
      <c r="U1220" t="str">
        <f>VLOOKUP(Q1220,'Capital Lookup'!A:B,2,FALSE)</f>
        <v>No</v>
      </c>
      <c r="V1220" s="2">
        <f>IFERROR(VLOOKUP(LEFT(F1220,10),'Find Purchase Orders'!B:J,9,FALSE),"")</f>
        <v>44631</v>
      </c>
      <c r="W1220" s="25" t="s">
        <v>7261</v>
      </c>
    </row>
    <row r="1221" spans="1:23" hidden="1">
      <c r="A1221" s="25" t="s">
        <v>7425</v>
      </c>
      <c r="B1221" s="25" t="s">
        <v>7833</v>
      </c>
      <c r="C1221" s="25" t="s">
        <v>7271</v>
      </c>
      <c r="D1221" s="25" t="s">
        <v>1465</v>
      </c>
      <c r="E1221" s="25" t="s">
        <v>7492</v>
      </c>
      <c r="F1221" s="25" t="s">
        <v>10610</v>
      </c>
      <c r="G1221" s="25" t="s">
        <v>10611</v>
      </c>
      <c r="H1221" s="21">
        <v>14604.12</v>
      </c>
      <c r="I1221" s="25" t="s">
        <v>7296</v>
      </c>
      <c r="J1221" s="25" t="s">
        <v>7288</v>
      </c>
      <c r="K1221" s="25" t="s">
        <v>8060</v>
      </c>
      <c r="L1221" s="25" t="s">
        <v>8061</v>
      </c>
      <c r="M1221" s="21">
        <v>14604.12</v>
      </c>
      <c r="N1221" s="21">
        <v>14604.12</v>
      </c>
      <c r="O1221" s="21">
        <v>0</v>
      </c>
      <c r="P1221" s="21">
        <v>14604.12</v>
      </c>
      <c r="Q1221" s="25" t="s">
        <v>10612</v>
      </c>
      <c r="R1221" s="1" t="str">
        <f t="shared" si="19"/>
        <v>ST10156</v>
      </c>
      <c r="S1221" t="str">
        <f>VLOOKUP(R1221,Data!$C$2:$D$261,2,0)</f>
        <v>ThorntonView</v>
      </c>
      <c r="T1221">
        <f>COUNTIF('Feb 2022'!A:A,D1221)+COUNTIF('Mar 2022'!A:A,D1221)+COUNTIF('Apr 2022'!A:A,D1221)+COUNTIF('May 2022'!A:A,D1221)+COUNTIF('June 2022'!A:A,D1221)+COUNTIF('July 2022'!A:A,D1221)+COUNTIF('Aug 2022'!A:A,D1221)+COUNTIF('Sep 2022'!A:A,D1221)+COUNTIF('Oct 2022'!A:A,D1221)+COUNTIF('Dec 2022'!A:A,D1221)</f>
        <v>1</v>
      </c>
      <c r="U1221" t="str">
        <f>VLOOKUP(Q1221,'Capital Lookup'!A:B,2,FALSE)</f>
        <v>No</v>
      </c>
      <c r="V1221" s="2">
        <f>IFERROR(VLOOKUP(LEFT(F1221,10),'Find Purchase Orders'!B:J,9,FALSE),"")</f>
        <v>44634</v>
      </c>
      <c r="W1221" s="25" t="s">
        <v>7261</v>
      </c>
    </row>
    <row r="1222" spans="1:23" hidden="1">
      <c r="A1222" s="25" t="s">
        <v>7261</v>
      </c>
      <c r="B1222" s="25" t="s">
        <v>7472</v>
      </c>
      <c r="C1222" s="25" t="s">
        <v>7264</v>
      </c>
      <c r="D1222" s="25" t="s">
        <v>1492</v>
      </c>
      <c r="E1222" s="25" t="s">
        <v>7273</v>
      </c>
      <c r="F1222" s="25" t="s">
        <v>10613</v>
      </c>
      <c r="G1222" s="25" t="s">
        <v>10614</v>
      </c>
      <c r="H1222" s="21">
        <v>4043.55</v>
      </c>
      <c r="I1222" s="25" t="s">
        <v>7296</v>
      </c>
      <c r="J1222" s="25" t="s">
        <v>7288</v>
      </c>
      <c r="K1222" s="25" t="s">
        <v>8060</v>
      </c>
      <c r="L1222" s="25" t="s">
        <v>8061</v>
      </c>
      <c r="M1222" s="21">
        <v>4043.55</v>
      </c>
      <c r="N1222" s="21">
        <v>4043.55</v>
      </c>
      <c r="O1222" s="21">
        <v>0</v>
      </c>
      <c r="P1222" s="21">
        <v>4043.55</v>
      </c>
      <c r="Q1222" s="25" t="s">
        <v>10615</v>
      </c>
      <c r="R1222" s="1" t="str">
        <f t="shared" si="19"/>
        <v>ST10074</v>
      </c>
      <c r="S1222" t="str">
        <f>VLOOKUP(R1222,Data!$C$2:$D$261,2,0)</f>
        <v>McKenzie Towne Retirement</v>
      </c>
      <c r="T1222">
        <f>COUNTIF('Feb 2022'!A:A,D1222)+COUNTIF('Mar 2022'!A:A,D1222)+COUNTIF('Apr 2022'!A:A,D1222)+COUNTIF('May 2022'!A:A,D1222)+COUNTIF('June 2022'!A:A,D1222)+COUNTIF('July 2022'!A:A,D1222)+COUNTIF('Aug 2022'!A:A,D1222)+COUNTIF('Sep 2022'!A:A,D1222)+COUNTIF('Oct 2022'!A:A,D1222)+COUNTIF('Dec 2022'!A:A,D1222)</f>
        <v>1</v>
      </c>
      <c r="U1222" t="str">
        <f>VLOOKUP(Q1222,'Capital Lookup'!A:B,2,FALSE)</f>
        <v>No</v>
      </c>
      <c r="V1222" s="2">
        <f>IFERROR(VLOOKUP(LEFT(F1222,10),'Find Purchase Orders'!B:J,9,FALSE),"")</f>
        <v>44635</v>
      </c>
      <c r="W1222" s="25" t="s">
        <v>7261</v>
      </c>
    </row>
    <row r="1223" spans="1:23" hidden="1">
      <c r="A1223" s="25" t="s">
        <v>7261</v>
      </c>
      <c r="B1223" s="25" t="s">
        <v>7472</v>
      </c>
      <c r="C1223" s="25" t="s">
        <v>7264</v>
      </c>
      <c r="D1223" s="25" t="s">
        <v>1492</v>
      </c>
      <c r="E1223" s="25" t="s">
        <v>7273</v>
      </c>
      <c r="F1223" s="25" t="s">
        <v>10616</v>
      </c>
      <c r="G1223" s="25" t="s">
        <v>10614</v>
      </c>
      <c r="H1223" s="21">
        <v>1680</v>
      </c>
      <c r="I1223" s="25" t="s">
        <v>7296</v>
      </c>
      <c r="J1223" s="25" t="s">
        <v>7288</v>
      </c>
      <c r="K1223" s="25" t="s">
        <v>7646</v>
      </c>
      <c r="L1223" s="25" t="s">
        <v>8061</v>
      </c>
      <c r="M1223" s="21">
        <v>1680</v>
      </c>
      <c r="N1223" s="21">
        <v>1680</v>
      </c>
      <c r="O1223" s="21">
        <v>0</v>
      </c>
      <c r="P1223" s="21">
        <v>1680</v>
      </c>
      <c r="Q1223" s="25" t="s">
        <v>10615</v>
      </c>
      <c r="R1223" s="1" t="str">
        <f t="shared" si="19"/>
        <v>ST10074</v>
      </c>
      <c r="S1223" t="str">
        <f>VLOOKUP(R1223,Data!$C$2:$D$261,2,0)</f>
        <v>McKenzie Towne Retirement</v>
      </c>
      <c r="T1223">
        <f>COUNTIF('Feb 2022'!A:A,D1223)+COUNTIF('Mar 2022'!A:A,D1223)+COUNTIF('Apr 2022'!A:A,D1223)+COUNTIF('May 2022'!A:A,D1223)+COUNTIF('June 2022'!A:A,D1223)+COUNTIF('July 2022'!A:A,D1223)+COUNTIF('Aug 2022'!A:A,D1223)+COUNTIF('Sep 2022'!A:A,D1223)+COUNTIF('Oct 2022'!A:A,D1223)+COUNTIF('Dec 2022'!A:A,D1223)</f>
        <v>1</v>
      </c>
      <c r="U1223" t="str">
        <f>VLOOKUP(Q1223,'Capital Lookup'!A:B,2,FALSE)</f>
        <v>No</v>
      </c>
      <c r="V1223" s="2">
        <f>IFERROR(VLOOKUP(LEFT(F1223,10),'Find Purchase Orders'!B:J,9,FALSE),"")</f>
        <v>44635</v>
      </c>
      <c r="W1223" s="25" t="s">
        <v>7261</v>
      </c>
    </row>
    <row r="1224" spans="1:23" hidden="1">
      <c r="A1224" s="25" t="s">
        <v>7269</v>
      </c>
      <c r="B1224" s="25" t="s">
        <v>9315</v>
      </c>
      <c r="C1224" s="25" t="s">
        <v>7271</v>
      </c>
      <c r="D1224" s="25" t="s">
        <v>1476</v>
      </c>
      <c r="E1224" s="25" t="s">
        <v>8140</v>
      </c>
      <c r="F1224" s="25" t="s">
        <v>10617</v>
      </c>
      <c r="G1224" s="25" t="s">
        <v>10618</v>
      </c>
      <c r="H1224" s="21">
        <v>16582.75</v>
      </c>
      <c r="I1224" s="25" t="s">
        <v>7296</v>
      </c>
      <c r="J1224" s="25" t="s">
        <v>7288</v>
      </c>
      <c r="K1224" s="25" t="s">
        <v>7733</v>
      </c>
      <c r="L1224" s="25" t="s">
        <v>7734</v>
      </c>
      <c r="M1224" s="21">
        <v>16582.75</v>
      </c>
      <c r="N1224" s="21">
        <v>16582.75</v>
      </c>
      <c r="O1224" s="21">
        <v>0</v>
      </c>
      <c r="P1224" s="21">
        <v>16582.75</v>
      </c>
      <c r="Q1224" s="25" t="s">
        <v>10619</v>
      </c>
      <c r="R1224" s="1" t="str">
        <f t="shared" si="19"/>
        <v>ST10147</v>
      </c>
      <c r="S1224" t="str">
        <f>VLOOKUP(R1224,Data!$C$2:$D$261,2,0)</f>
        <v>Garden City Manor</v>
      </c>
      <c r="T1224">
        <f>COUNTIF('Feb 2022'!A:A,D1224)+COUNTIF('Mar 2022'!A:A,D1224)+COUNTIF('Apr 2022'!A:A,D1224)+COUNTIF('May 2022'!A:A,D1224)+COUNTIF('June 2022'!A:A,D1224)+COUNTIF('July 2022'!A:A,D1224)+COUNTIF('Aug 2022'!A:A,D1224)+COUNTIF('Sep 2022'!A:A,D1224)+COUNTIF('Oct 2022'!A:A,D1224)+COUNTIF('Dec 2022'!A:A,D1224)</f>
        <v>1</v>
      </c>
      <c r="U1224" t="str">
        <f>VLOOKUP(Q1224,'Capital Lookup'!A:B,2,FALSE)</f>
        <v>No</v>
      </c>
      <c r="V1224" s="2">
        <f>IFERROR(VLOOKUP(LEFT(F1224,10),'Find Purchase Orders'!B:J,9,FALSE),"")</f>
        <v>44633</v>
      </c>
      <c r="W1224" s="25" t="s">
        <v>7261</v>
      </c>
    </row>
    <row r="1225" spans="1:23" hidden="1">
      <c r="A1225" s="25" t="s">
        <v>7269</v>
      </c>
      <c r="B1225" s="25" t="s">
        <v>7828</v>
      </c>
      <c r="C1225" s="25" t="s">
        <v>7271</v>
      </c>
      <c r="D1225" s="25" t="s">
        <v>1477</v>
      </c>
      <c r="E1225" s="25" t="s">
        <v>8140</v>
      </c>
      <c r="F1225" s="25" t="s">
        <v>10620</v>
      </c>
      <c r="G1225" s="25" t="s">
        <v>10621</v>
      </c>
      <c r="H1225" s="21">
        <v>35204.92</v>
      </c>
      <c r="I1225" s="25" t="s">
        <v>7339</v>
      </c>
      <c r="J1225" s="25" t="s">
        <v>7288</v>
      </c>
      <c r="K1225" s="25" t="s">
        <v>8155</v>
      </c>
      <c r="L1225" s="25" t="s">
        <v>10083</v>
      </c>
      <c r="M1225" s="21">
        <v>46429.21</v>
      </c>
      <c r="N1225" s="21">
        <v>23346.5</v>
      </c>
      <c r="O1225" s="21">
        <v>23082.71</v>
      </c>
      <c r="P1225" s="21">
        <v>35204.92</v>
      </c>
      <c r="Q1225" s="25" t="s">
        <v>10622</v>
      </c>
      <c r="R1225" s="1" t="str">
        <f t="shared" si="19"/>
        <v>ST10185</v>
      </c>
      <c r="S1225" t="str">
        <f>VLOOKUP(R1225,Data!$C$2:$D$261,2,0)</f>
        <v>Summit Place</v>
      </c>
      <c r="T1225">
        <f>COUNTIF('Feb 2022'!A:A,D1225)+COUNTIF('Mar 2022'!A:A,D1225)+COUNTIF('Apr 2022'!A:A,D1225)+COUNTIF('May 2022'!A:A,D1225)+COUNTIF('June 2022'!A:A,D1225)+COUNTIF('July 2022'!A:A,D1225)+COUNTIF('Aug 2022'!A:A,D1225)+COUNTIF('Sep 2022'!A:A,D1225)+COUNTIF('Oct 2022'!A:A,D1225)+COUNTIF('Dec 2022'!A:A,D1225)</f>
        <v>1</v>
      </c>
      <c r="U1225" t="str">
        <f>VLOOKUP(Q1225,'Capital Lookup'!A:B,2,FALSE)</f>
        <v>No</v>
      </c>
      <c r="V1225" s="2">
        <f>IFERROR(VLOOKUP(LEFT(F1225,10),'Find Purchase Orders'!B:J,9,FALSE),"")</f>
        <v>44632</v>
      </c>
      <c r="W1225" s="25" t="s">
        <v>7261</v>
      </c>
    </row>
    <row r="1226" spans="1:23" hidden="1">
      <c r="A1226" s="25" t="s">
        <v>7313</v>
      </c>
      <c r="B1226" s="25" t="s">
        <v>7944</v>
      </c>
      <c r="C1226" s="25" t="s">
        <v>7587</v>
      </c>
      <c r="D1226" s="25" t="s">
        <v>1478</v>
      </c>
      <c r="E1226" s="25" t="s">
        <v>8140</v>
      </c>
      <c r="F1226" s="25" t="s">
        <v>10623</v>
      </c>
      <c r="G1226" s="25" t="s">
        <v>10624</v>
      </c>
      <c r="H1226" s="21">
        <v>12630.71</v>
      </c>
      <c r="I1226" s="25" t="s">
        <v>7296</v>
      </c>
      <c r="J1226" s="25" t="s">
        <v>7288</v>
      </c>
      <c r="K1226" s="25" t="s">
        <v>7591</v>
      </c>
      <c r="L1226" s="25" t="s">
        <v>8736</v>
      </c>
      <c r="M1226" s="21">
        <v>12630.71</v>
      </c>
      <c r="N1226" s="21">
        <v>12630.71</v>
      </c>
      <c r="O1226" s="21">
        <v>0</v>
      </c>
      <c r="P1226" s="21">
        <v>12630.71</v>
      </c>
      <c r="Q1226" s="25" t="s">
        <v>10625</v>
      </c>
      <c r="R1226" s="1" t="str">
        <f t="shared" si="19"/>
        <v>ST10181</v>
      </c>
      <c r="S1226" t="str">
        <f>VLOOKUP(R1226,Data!$C$2:$D$261,2,0)</f>
        <v>Iler Lodge</v>
      </c>
      <c r="T1226">
        <f>COUNTIF('Feb 2022'!A:A,D1226)+COUNTIF('Mar 2022'!A:A,D1226)+COUNTIF('Apr 2022'!A:A,D1226)+COUNTIF('May 2022'!A:A,D1226)+COUNTIF('June 2022'!A:A,D1226)+COUNTIF('July 2022'!A:A,D1226)+COUNTIF('Aug 2022'!A:A,D1226)+COUNTIF('Sep 2022'!A:A,D1226)+COUNTIF('Oct 2022'!A:A,D1226)+COUNTIF('Dec 2022'!A:A,D1226)</f>
        <v>1</v>
      </c>
      <c r="U1226" t="str">
        <f>VLOOKUP(Q1226,'Capital Lookup'!A:B,2,FALSE)</f>
        <v>No</v>
      </c>
      <c r="V1226" s="2">
        <f>IFERROR(VLOOKUP(LEFT(F1226,10),'Find Purchase Orders'!B:J,9,FALSE),"")</f>
        <v>44631</v>
      </c>
      <c r="W1226" s="25" t="s">
        <v>7261</v>
      </c>
    </row>
    <row r="1227" spans="1:23" hidden="1">
      <c r="A1227" s="25" t="s">
        <v>7425</v>
      </c>
      <c r="B1227" s="25" t="s">
        <v>7838</v>
      </c>
      <c r="C1227" s="25"/>
      <c r="D1227" s="25" t="s">
        <v>10626</v>
      </c>
      <c r="E1227" s="25" t="s">
        <v>8140</v>
      </c>
      <c r="H1227" s="21">
        <v>35024.089999999997</v>
      </c>
      <c r="I1227" s="25" t="s">
        <v>7257</v>
      </c>
      <c r="K1227" s="25" t="s">
        <v>7503</v>
      </c>
      <c r="L1227" s="25" t="s">
        <v>7504</v>
      </c>
      <c r="M1227" s="22">
        <v>0</v>
      </c>
      <c r="N1227" s="22">
        <v>0</v>
      </c>
      <c r="O1227" s="21">
        <v>0</v>
      </c>
      <c r="P1227" s="21">
        <v>4029.32</v>
      </c>
      <c r="Q1227" s="25" t="s">
        <v>9862</v>
      </c>
      <c r="R1227" s="1" t="str">
        <f t="shared" si="19"/>
        <v>ST10336</v>
      </c>
      <c r="S1227" t="str">
        <f>VLOOKUP(R1227,Data!$C$2:$D$261,2,0)</f>
        <v>The Village Seniors Community</v>
      </c>
      <c r="T1227">
        <f>COUNTIF('Feb 2022'!A:A,D1227)+COUNTIF('Mar 2022'!A:A,D1227)+COUNTIF('Apr 2022'!A:A,D1227)+COUNTIF('May 2022'!A:A,D1227)+COUNTIF('June 2022'!A:A,D1227)+COUNTIF('July 2022'!A:A,D1227)+COUNTIF('Aug 2022'!A:A,D1227)+COUNTIF('Sep 2022'!A:A,D1227)+COUNTIF('Oct 2022'!A:A,D1227)+COUNTIF('Dec 2022'!A:A,D1227)</f>
        <v>0</v>
      </c>
      <c r="U1227" t="str">
        <f>VLOOKUP(Q1227,'Capital Lookup'!A:B,2,FALSE)</f>
        <v>No</v>
      </c>
      <c r="V1227" s="2" t="str">
        <f>IFERROR(VLOOKUP(LEFT(F1227,10),'Find Purchase Orders'!B:J,9,FALSE),"")</f>
        <v/>
      </c>
      <c r="W1227" s="25" t="s">
        <v>7261</v>
      </c>
    </row>
    <row r="1228" spans="1:23" hidden="1">
      <c r="A1228" s="25" t="s">
        <v>7425</v>
      </c>
      <c r="B1228" s="25" t="s">
        <v>7838</v>
      </c>
      <c r="C1228" s="25"/>
      <c r="D1228" s="25" t="s">
        <v>10627</v>
      </c>
      <c r="E1228" s="25" t="s">
        <v>8140</v>
      </c>
      <c r="H1228" s="21">
        <v>30994.77</v>
      </c>
      <c r="I1228" s="25" t="s">
        <v>7257</v>
      </c>
      <c r="K1228" s="25" t="s">
        <v>7503</v>
      </c>
      <c r="L1228" s="25" t="s">
        <v>7504</v>
      </c>
      <c r="M1228" s="22">
        <v>0</v>
      </c>
      <c r="N1228" s="22">
        <v>0</v>
      </c>
      <c r="O1228" s="21">
        <v>0</v>
      </c>
      <c r="P1228" s="21">
        <v>3565.77</v>
      </c>
      <c r="Q1228" s="25" t="s">
        <v>9862</v>
      </c>
      <c r="R1228" s="1" t="str">
        <f t="shared" ref="R1228:R1291" si="20">CONCATENATE("ST",LEFT(B1228,5))</f>
        <v>ST10336</v>
      </c>
      <c r="S1228" t="str">
        <f>VLOOKUP(R1228,Data!$C$2:$D$261,2,0)</f>
        <v>The Village Seniors Community</v>
      </c>
      <c r="T1228">
        <f>COUNTIF('Feb 2022'!A:A,D1228)+COUNTIF('Mar 2022'!A:A,D1228)+COUNTIF('Apr 2022'!A:A,D1228)+COUNTIF('May 2022'!A:A,D1228)+COUNTIF('June 2022'!A:A,D1228)+COUNTIF('July 2022'!A:A,D1228)+COUNTIF('Aug 2022'!A:A,D1228)+COUNTIF('Sep 2022'!A:A,D1228)+COUNTIF('Oct 2022'!A:A,D1228)+COUNTIF('Dec 2022'!A:A,D1228)</f>
        <v>0</v>
      </c>
      <c r="U1228" t="str">
        <f>VLOOKUP(Q1228,'Capital Lookup'!A:B,2,FALSE)</f>
        <v>No</v>
      </c>
      <c r="V1228" s="2" t="str">
        <f>IFERROR(VLOOKUP(LEFT(F1228,10),'Find Purchase Orders'!B:J,9,FALSE),"")</f>
        <v/>
      </c>
      <c r="W1228" s="25" t="s">
        <v>7261</v>
      </c>
    </row>
    <row r="1229" spans="1:23" hidden="1">
      <c r="A1229" s="25" t="s">
        <v>7269</v>
      </c>
      <c r="B1229" s="25" t="s">
        <v>8259</v>
      </c>
      <c r="C1229" s="25" t="s">
        <v>8260</v>
      </c>
      <c r="D1229" s="25" t="s">
        <v>1588</v>
      </c>
      <c r="E1229" s="25" t="s">
        <v>10628</v>
      </c>
      <c r="H1229" s="21">
        <v>4237.5</v>
      </c>
      <c r="I1229" s="25" t="s">
        <v>7257</v>
      </c>
      <c r="K1229" s="25" t="s">
        <v>10629</v>
      </c>
      <c r="L1229" s="25" t="s">
        <v>8266</v>
      </c>
      <c r="M1229" s="22">
        <v>0</v>
      </c>
      <c r="N1229" s="22">
        <v>0</v>
      </c>
      <c r="O1229" s="21">
        <v>0</v>
      </c>
      <c r="P1229" s="21">
        <v>487.5</v>
      </c>
      <c r="Q1229" s="25" t="s">
        <v>10630</v>
      </c>
      <c r="R1229" s="1" t="str">
        <f t="shared" si="20"/>
        <v>ST10260</v>
      </c>
      <c r="S1229" t="str">
        <f>VLOOKUP(R1229,Data!$C$2:$D$261,2,0)</f>
        <v>Support Office</v>
      </c>
      <c r="T1229">
        <f>COUNTIF('Feb 2022'!A:A,D1229)+COUNTIF('Mar 2022'!A:A,D1229)+COUNTIF('Apr 2022'!A:A,D1229)+COUNTIF('May 2022'!A:A,D1229)+COUNTIF('June 2022'!A:A,D1229)+COUNTIF('July 2022'!A:A,D1229)+COUNTIF('Aug 2022'!A:A,D1229)+COUNTIF('Sep 2022'!A:A,D1229)+COUNTIF('Oct 2022'!A:A,D1229)+COUNTIF('Dec 2022'!A:A,D1229)</f>
        <v>1</v>
      </c>
      <c r="U1229" t="str">
        <f>VLOOKUP(Q1229,'Capital Lookup'!A:B,2,FALSE)</f>
        <v>Yes</v>
      </c>
      <c r="V1229" s="2" t="str">
        <f>IFERROR(VLOOKUP(LEFT(F1229,10),'Find Purchase Orders'!B:J,9,FALSE),"")</f>
        <v/>
      </c>
      <c r="W1229" s="25" t="s">
        <v>7261</v>
      </c>
    </row>
    <row r="1230" spans="1:23" hidden="1">
      <c r="A1230" s="25" t="s">
        <v>7425</v>
      </c>
      <c r="B1230" s="25" t="s">
        <v>7853</v>
      </c>
      <c r="C1230" s="25"/>
      <c r="D1230" s="25" t="s">
        <v>10631</v>
      </c>
      <c r="E1230" s="25" t="s">
        <v>8140</v>
      </c>
      <c r="H1230" s="21">
        <v>61989.54</v>
      </c>
      <c r="I1230" s="25" t="s">
        <v>7257</v>
      </c>
      <c r="K1230" s="25" t="s">
        <v>7503</v>
      </c>
      <c r="L1230" s="25" t="s">
        <v>7504</v>
      </c>
      <c r="M1230" s="22">
        <v>0</v>
      </c>
      <c r="N1230" s="22">
        <v>0</v>
      </c>
      <c r="O1230" s="21">
        <v>0</v>
      </c>
      <c r="P1230" s="21">
        <v>7131.54</v>
      </c>
      <c r="Q1230" s="25" t="s">
        <v>9854</v>
      </c>
      <c r="R1230" s="1" t="str">
        <f t="shared" si="20"/>
        <v>ST10330</v>
      </c>
      <c r="S1230" t="str">
        <f>VLOOKUP(R1230,Data!$C$2:$D$261,2,0)</f>
        <v>BayWoods Place</v>
      </c>
      <c r="T1230">
        <f>COUNTIF('Feb 2022'!A:A,D1230)+COUNTIF('Mar 2022'!A:A,D1230)+COUNTIF('Apr 2022'!A:A,D1230)+COUNTIF('May 2022'!A:A,D1230)+COUNTIF('June 2022'!A:A,D1230)+COUNTIF('July 2022'!A:A,D1230)+COUNTIF('Aug 2022'!A:A,D1230)+COUNTIF('Sep 2022'!A:A,D1230)+COUNTIF('Oct 2022'!A:A,D1230)+COUNTIF('Dec 2022'!A:A,D1230)</f>
        <v>0</v>
      </c>
      <c r="U1230" t="str">
        <f>VLOOKUP(Q1230,'Capital Lookup'!A:B,2,FALSE)</f>
        <v>No</v>
      </c>
      <c r="V1230" s="2" t="str">
        <f>IFERROR(VLOOKUP(LEFT(F1230,10),'Find Purchase Orders'!B:J,9,FALSE),"")</f>
        <v/>
      </c>
      <c r="W1230" s="25" t="s">
        <v>7261</v>
      </c>
    </row>
    <row r="1231" spans="1:23" hidden="1">
      <c r="A1231" s="25" t="s">
        <v>10632</v>
      </c>
      <c r="B1231" s="25" t="s">
        <v>7853</v>
      </c>
      <c r="C1231" s="25"/>
      <c r="D1231" s="25" t="s">
        <v>1479</v>
      </c>
      <c r="E1231" s="25" t="s">
        <v>8140</v>
      </c>
      <c r="F1231" s="25" t="s">
        <v>10633</v>
      </c>
      <c r="G1231" s="25" t="s">
        <v>10634</v>
      </c>
      <c r="H1231" s="21">
        <v>61989.54</v>
      </c>
      <c r="I1231" s="25" t="s">
        <v>7296</v>
      </c>
      <c r="J1231" s="25" t="s">
        <v>7288</v>
      </c>
      <c r="K1231" s="25" t="s">
        <v>7503</v>
      </c>
      <c r="L1231" s="25" t="s">
        <v>7504</v>
      </c>
      <c r="M1231" s="21">
        <v>61989.54</v>
      </c>
      <c r="N1231" s="21">
        <v>61989.54</v>
      </c>
      <c r="O1231" s="21">
        <v>0</v>
      </c>
      <c r="P1231" s="21">
        <v>61989.54</v>
      </c>
      <c r="Q1231" s="25" t="s">
        <v>9854</v>
      </c>
      <c r="R1231" s="1" t="str">
        <f t="shared" si="20"/>
        <v>ST10330</v>
      </c>
      <c r="S1231" t="str">
        <f>VLOOKUP(R1231,Data!$C$2:$D$261,2,0)</f>
        <v>BayWoods Place</v>
      </c>
      <c r="T1231">
        <f>COUNTIF('Feb 2022'!A:A,D1231)+COUNTIF('Mar 2022'!A:A,D1231)+COUNTIF('Apr 2022'!A:A,D1231)+COUNTIF('May 2022'!A:A,D1231)+COUNTIF('June 2022'!A:A,D1231)+COUNTIF('July 2022'!A:A,D1231)+COUNTIF('Aug 2022'!A:A,D1231)+COUNTIF('Sep 2022'!A:A,D1231)+COUNTIF('Oct 2022'!A:A,D1231)+COUNTIF('Dec 2022'!A:A,D1231)</f>
        <v>1</v>
      </c>
      <c r="U1231" t="str">
        <f>VLOOKUP(Q1231,'Capital Lookup'!A:B,2,FALSE)</f>
        <v>No</v>
      </c>
      <c r="V1231" s="2">
        <f>IFERROR(VLOOKUP(LEFT(F1231,10),'Find Purchase Orders'!B:J,9,FALSE),"")</f>
        <v>44641</v>
      </c>
      <c r="W1231" s="25" t="s">
        <v>7261</v>
      </c>
    </row>
    <row r="1232" spans="1:23" hidden="1">
      <c r="A1232" s="25" t="s">
        <v>7425</v>
      </c>
      <c r="B1232" s="25" t="s">
        <v>7838</v>
      </c>
      <c r="C1232" s="25"/>
      <c r="D1232" s="25" t="s">
        <v>10635</v>
      </c>
      <c r="E1232" s="25" t="s">
        <v>8140</v>
      </c>
      <c r="H1232" s="21">
        <v>30994.77</v>
      </c>
      <c r="I1232" s="25" t="s">
        <v>7257</v>
      </c>
      <c r="K1232" s="25" t="s">
        <v>7503</v>
      </c>
      <c r="L1232" s="25" t="s">
        <v>7504</v>
      </c>
      <c r="M1232" s="22">
        <v>0</v>
      </c>
      <c r="N1232" s="22">
        <v>0</v>
      </c>
      <c r="O1232" s="21">
        <v>0</v>
      </c>
      <c r="P1232" s="21">
        <v>3565.77</v>
      </c>
      <c r="Q1232" s="25" t="s">
        <v>9862</v>
      </c>
      <c r="R1232" s="1" t="str">
        <f t="shared" si="20"/>
        <v>ST10336</v>
      </c>
      <c r="S1232" t="str">
        <f>VLOOKUP(R1232,Data!$C$2:$D$261,2,0)</f>
        <v>The Village Seniors Community</v>
      </c>
      <c r="T1232">
        <f>COUNTIF('Feb 2022'!A:A,D1232)+COUNTIF('Mar 2022'!A:A,D1232)+COUNTIF('Apr 2022'!A:A,D1232)+COUNTIF('May 2022'!A:A,D1232)+COUNTIF('June 2022'!A:A,D1232)+COUNTIF('July 2022'!A:A,D1232)+COUNTIF('Aug 2022'!A:A,D1232)+COUNTIF('Sep 2022'!A:A,D1232)+COUNTIF('Oct 2022'!A:A,D1232)+COUNTIF('Dec 2022'!A:A,D1232)</f>
        <v>0</v>
      </c>
      <c r="U1232" t="str">
        <f>VLOOKUP(Q1232,'Capital Lookup'!A:B,2,FALSE)</f>
        <v>No</v>
      </c>
      <c r="V1232" s="2" t="str">
        <f>IFERROR(VLOOKUP(LEFT(F1232,10),'Find Purchase Orders'!B:J,9,FALSE),"")</f>
        <v/>
      </c>
      <c r="W1232" s="25" t="s">
        <v>7261</v>
      </c>
    </row>
    <row r="1233" spans="1:23" hidden="1">
      <c r="A1233" s="25" t="s">
        <v>7269</v>
      </c>
      <c r="B1233" s="25" t="s">
        <v>7838</v>
      </c>
      <c r="C1233" s="25"/>
      <c r="D1233" s="25" t="s">
        <v>10636</v>
      </c>
      <c r="E1233" s="25" t="s">
        <v>8140</v>
      </c>
      <c r="H1233" s="21">
        <v>30994.77</v>
      </c>
      <c r="I1233" s="25" t="s">
        <v>7257</v>
      </c>
      <c r="K1233" s="25" t="s">
        <v>7503</v>
      </c>
      <c r="L1233" s="25" t="s">
        <v>7504</v>
      </c>
      <c r="M1233" s="22">
        <v>0</v>
      </c>
      <c r="N1233" s="22">
        <v>0</v>
      </c>
      <c r="O1233" s="21">
        <v>0</v>
      </c>
      <c r="P1233" s="21">
        <v>3565.77</v>
      </c>
      <c r="Q1233" s="25" t="s">
        <v>9862</v>
      </c>
      <c r="R1233" s="1" t="str">
        <f t="shared" si="20"/>
        <v>ST10336</v>
      </c>
      <c r="S1233" t="str">
        <f>VLOOKUP(R1233,Data!$C$2:$D$261,2,0)</f>
        <v>The Village Seniors Community</v>
      </c>
      <c r="T1233">
        <f>COUNTIF('Feb 2022'!A:A,D1233)+COUNTIF('Mar 2022'!A:A,D1233)+COUNTIF('Apr 2022'!A:A,D1233)+COUNTIF('May 2022'!A:A,D1233)+COUNTIF('June 2022'!A:A,D1233)+COUNTIF('July 2022'!A:A,D1233)+COUNTIF('Aug 2022'!A:A,D1233)+COUNTIF('Sep 2022'!A:A,D1233)+COUNTIF('Oct 2022'!A:A,D1233)+COUNTIF('Dec 2022'!A:A,D1233)</f>
        <v>0</v>
      </c>
      <c r="U1233" t="str">
        <f>VLOOKUP(Q1233,'Capital Lookup'!A:B,2,FALSE)</f>
        <v>No</v>
      </c>
      <c r="V1233" s="2" t="str">
        <f>IFERROR(VLOOKUP(LEFT(F1233,10),'Find Purchase Orders'!B:J,9,FALSE),"")</f>
        <v/>
      </c>
      <c r="W1233" s="25" t="s">
        <v>7261</v>
      </c>
    </row>
    <row r="1234" spans="1:23" hidden="1">
      <c r="A1234" s="25" t="s">
        <v>7269</v>
      </c>
      <c r="B1234" s="25" t="s">
        <v>7997</v>
      </c>
      <c r="C1234" s="25" t="s">
        <v>7271</v>
      </c>
      <c r="D1234" s="25" t="s">
        <v>1480</v>
      </c>
      <c r="E1234" s="25" t="s">
        <v>8140</v>
      </c>
      <c r="F1234" s="25" t="s">
        <v>10637</v>
      </c>
      <c r="G1234" s="25" t="s">
        <v>10638</v>
      </c>
      <c r="H1234" s="21">
        <v>7780.05</v>
      </c>
      <c r="I1234" s="25" t="s">
        <v>7339</v>
      </c>
      <c r="J1234" s="25" t="s">
        <v>7288</v>
      </c>
      <c r="K1234" s="25" t="s">
        <v>7598</v>
      </c>
      <c r="L1234" s="25" t="s">
        <v>7670</v>
      </c>
      <c r="M1234" s="21">
        <v>8571.0499999999993</v>
      </c>
      <c r="N1234" s="21">
        <v>8571.0499999999993</v>
      </c>
      <c r="O1234" s="21">
        <v>0</v>
      </c>
      <c r="P1234" s="21">
        <v>7780.05</v>
      </c>
      <c r="Q1234" s="25" t="s">
        <v>10639</v>
      </c>
      <c r="R1234" s="1" t="str">
        <f t="shared" si="20"/>
        <v>ST10148</v>
      </c>
      <c r="S1234" t="str">
        <f>VLOOKUP(R1234,Data!$C$2:$D$261,2,0)</f>
        <v>Kilean Lodge</v>
      </c>
      <c r="T1234">
        <f>COUNTIF('Feb 2022'!A:A,D1234)+COUNTIF('Mar 2022'!A:A,D1234)+COUNTIF('Apr 2022'!A:A,D1234)+COUNTIF('May 2022'!A:A,D1234)+COUNTIF('June 2022'!A:A,D1234)+COUNTIF('July 2022'!A:A,D1234)+COUNTIF('Aug 2022'!A:A,D1234)+COUNTIF('Sep 2022'!A:A,D1234)+COUNTIF('Oct 2022'!A:A,D1234)+COUNTIF('Dec 2022'!A:A,D1234)</f>
        <v>1</v>
      </c>
      <c r="U1234" t="str">
        <f>VLOOKUP(Q1234,'Capital Lookup'!A:B,2,FALSE)</f>
        <v>No</v>
      </c>
      <c r="V1234" s="2">
        <f>IFERROR(VLOOKUP(LEFT(F1234,10),'Find Purchase Orders'!B:J,9,FALSE),"")</f>
        <v>44633</v>
      </c>
      <c r="W1234" s="25" t="s">
        <v>7261</v>
      </c>
    </row>
    <row r="1235" spans="1:23" hidden="1">
      <c r="A1235" s="25" t="s">
        <v>7252</v>
      </c>
      <c r="B1235" s="25" t="s">
        <v>7253</v>
      </c>
      <c r="C1235" s="25" t="s">
        <v>7254</v>
      </c>
      <c r="D1235" s="25" t="s">
        <v>1670</v>
      </c>
      <c r="E1235" s="25" t="s">
        <v>7256</v>
      </c>
      <c r="F1235" s="25" t="s">
        <v>10640</v>
      </c>
      <c r="G1235" s="25" t="s">
        <v>10641</v>
      </c>
      <c r="H1235" s="21">
        <v>985.68</v>
      </c>
      <c r="I1235" s="25" t="s">
        <v>7296</v>
      </c>
      <c r="J1235" s="25" t="s">
        <v>7288</v>
      </c>
      <c r="K1235" s="25" t="s">
        <v>7289</v>
      </c>
      <c r="L1235" s="25" t="s">
        <v>7259</v>
      </c>
      <c r="M1235" s="21">
        <v>985.68</v>
      </c>
      <c r="N1235" s="21">
        <v>985.68</v>
      </c>
      <c r="O1235" s="21">
        <v>0</v>
      </c>
      <c r="P1235" s="21">
        <v>985.68</v>
      </c>
      <c r="Q1235" s="25" t="s">
        <v>7459</v>
      </c>
      <c r="R1235" s="1" t="str">
        <f t="shared" si="20"/>
        <v>ST10086</v>
      </c>
      <c r="S1235" t="str">
        <f>VLOOKUP(R1235,Data!$C$2:$D$261,2,0)</f>
        <v>Renaissance</v>
      </c>
      <c r="T1235">
        <f>COUNTIF('Feb 2022'!A:A,D1235)+COUNTIF('Mar 2022'!A:A,D1235)+COUNTIF('Apr 2022'!A:A,D1235)+COUNTIF('May 2022'!A:A,D1235)+COUNTIF('June 2022'!A:A,D1235)+COUNTIF('July 2022'!A:A,D1235)+COUNTIF('Aug 2022'!A:A,D1235)+COUNTIF('Sep 2022'!A:A,D1235)+COUNTIF('Oct 2022'!A:A,D1235)+COUNTIF('Dec 2022'!A:A,D1235)</f>
        <v>1</v>
      </c>
      <c r="U1235" t="str">
        <f>VLOOKUP(Q1235,'Capital Lookup'!A:B,2,FALSE)</f>
        <v>No</v>
      </c>
      <c r="V1235" s="2">
        <f>IFERROR(VLOOKUP(LEFT(F1235,10),'Find Purchase Orders'!B:J,9,FALSE),"")</f>
        <v>44637</v>
      </c>
      <c r="W1235" s="25" t="s">
        <v>7261</v>
      </c>
    </row>
    <row r="1236" spans="1:23" hidden="1">
      <c r="A1236" s="25" t="s">
        <v>7478</v>
      </c>
      <c r="B1236" s="25" t="s">
        <v>8884</v>
      </c>
      <c r="C1236" s="25" t="s">
        <v>8058</v>
      </c>
      <c r="D1236" s="25" t="s">
        <v>1481</v>
      </c>
      <c r="E1236" s="25" t="s">
        <v>8577</v>
      </c>
      <c r="F1236" s="25" t="s">
        <v>10642</v>
      </c>
      <c r="G1236" s="25" t="s">
        <v>10643</v>
      </c>
      <c r="H1236" s="21">
        <v>5544</v>
      </c>
      <c r="I1236" s="25" t="s">
        <v>7296</v>
      </c>
      <c r="J1236" s="25" t="s">
        <v>7288</v>
      </c>
      <c r="K1236" s="25" t="s">
        <v>7733</v>
      </c>
      <c r="L1236" s="25" t="s">
        <v>7734</v>
      </c>
      <c r="M1236" s="21">
        <v>5544</v>
      </c>
      <c r="N1236" s="21">
        <v>5544</v>
      </c>
      <c r="O1236" s="21">
        <v>0</v>
      </c>
      <c r="P1236" s="21">
        <v>5544</v>
      </c>
      <c r="Q1236" s="25" t="s">
        <v>10644</v>
      </c>
      <c r="R1236" s="1" t="str">
        <f t="shared" si="20"/>
        <v>ST10196</v>
      </c>
      <c r="S1236" t="str">
        <f>VLOOKUP(R1236,Data!$C$2:$D$261,2,0)</f>
        <v>Kildonan Personal Care Home</v>
      </c>
      <c r="T1236">
        <f>COUNTIF('Feb 2022'!A:A,D1236)+COUNTIF('Mar 2022'!A:A,D1236)+COUNTIF('Apr 2022'!A:A,D1236)+COUNTIF('May 2022'!A:A,D1236)+COUNTIF('June 2022'!A:A,D1236)+COUNTIF('July 2022'!A:A,D1236)+COUNTIF('Aug 2022'!A:A,D1236)+COUNTIF('Sep 2022'!A:A,D1236)+COUNTIF('Oct 2022'!A:A,D1236)+COUNTIF('Dec 2022'!A:A,D1236)</f>
        <v>1</v>
      </c>
      <c r="U1236" t="str">
        <f>VLOOKUP(Q1236,'Capital Lookup'!A:B,2,FALSE)</f>
        <v>No</v>
      </c>
      <c r="V1236" s="2">
        <f>IFERROR(VLOOKUP(LEFT(F1236,10),'Find Purchase Orders'!B:J,9,FALSE),"")</f>
        <v>44631</v>
      </c>
      <c r="W1236" s="25" t="s">
        <v>7261</v>
      </c>
    </row>
    <row r="1237" spans="1:23" hidden="1">
      <c r="A1237" s="25" t="s">
        <v>7261</v>
      </c>
      <c r="B1237" s="25" t="s">
        <v>8307</v>
      </c>
      <c r="C1237" s="25" t="s">
        <v>7264</v>
      </c>
      <c r="D1237" s="25" t="s">
        <v>1486</v>
      </c>
      <c r="E1237" s="25" t="s">
        <v>8577</v>
      </c>
      <c r="F1237" s="25" t="s">
        <v>10645</v>
      </c>
      <c r="G1237" s="25" t="s">
        <v>10646</v>
      </c>
      <c r="H1237" s="21">
        <v>17288.47</v>
      </c>
      <c r="I1237" s="25" t="s">
        <v>7296</v>
      </c>
      <c r="J1237" s="25" t="s">
        <v>7288</v>
      </c>
      <c r="K1237" s="25" t="s">
        <v>7510</v>
      </c>
      <c r="L1237" s="25" t="s">
        <v>8176</v>
      </c>
      <c r="M1237" s="21">
        <v>17288.47</v>
      </c>
      <c r="N1237" s="21">
        <v>17288.47</v>
      </c>
      <c r="O1237" s="21">
        <v>0</v>
      </c>
      <c r="P1237" s="21">
        <v>17288.47</v>
      </c>
      <c r="Q1237" s="25" t="s">
        <v>10647</v>
      </c>
      <c r="R1237" s="1" t="str">
        <f t="shared" si="20"/>
        <v>ST10082</v>
      </c>
      <c r="S1237" t="str">
        <f>VLOOKUP(R1237,Data!$C$2:$D$261,2,0)</f>
        <v>The Franklin</v>
      </c>
      <c r="T1237">
        <f>COUNTIF('Feb 2022'!A:A,D1237)+COUNTIF('Mar 2022'!A:A,D1237)+COUNTIF('Apr 2022'!A:A,D1237)+COUNTIF('May 2022'!A:A,D1237)+COUNTIF('June 2022'!A:A,D1237)+COUNTIF('July 2022'!A:A,D1237)+COUNTIF('Aug 2022'!A:A,D1237)+COUNTIF('Sep 2022'!A:A,D1237)+COUNTIF('Oct 2022'!A:A,D1237)+COUNTIF('Dec 2022'!A:A,D1237)</f>
        <v>1</v>
      </c>
      <c r="U1237" t="str">
        <f>VLOOKUP(Q1237,'Capital Lookup'!A:B,2,FALSE)</f>
        <v>No</v>
      </c>
      <c r="V1237" s="2">
        <f>IFERROR(VLOOKUP(LEFT(F1237,10),'Find Purchase Orders'!B:J,9,FALSE),"")</f>
        <v>44634</v>
      </c>
      <c r="W1237" s="25" t="s">
        <v>7261</v>
      </c>
    </row>
    <row r="1238" spans="1:23" hidden="1">
      <c r="A1238" s="25" t="s">
        <v>7252</v>
      </c>
      <c r="B1238" s="25" t="s">
        <v>7253</v>
      </c>
      <c r="C1238" s="25" t="s">
        <v>7254</v>
      </c>
      <c r="D1238" s="25" t="s">
        <v>1497</v>
      </c>
      <c r="E1238" s="25" t="s">
        <v>8577</v>
      </c>
      <c r="F1238" s="25" t="s">
        <v>10648</v>
      </c>
      <c r="G1238" s="25" t="s">
        <v>10649</v>
      </c>
      <c r="H1238" s="21">
        <v>4053.72</v>
      </c>
      <c r="I1238" s="25" t="s">
        <v>7287</v>
      </c>
      <c r="J1238" s="25" t="s">
        <v>7288</v>
      </c>
      <c r="K1238" s="25" t="s">
        <v>7495</v>
      </c>
      <c r="L1238" s="25" t="s">
        <v>8097</v>
      </c>
      <c r="M1238" s="21">
        <v>4053.72</v>
      </c>
      <c r="N1238" s="22">
        <v>0</v>
      </c>
      <c r="O1238" s="21">
        <v>4053.72</v>
      </c>
      <c r="P1238" s="21">
        <v>401.72</v>
      </c>
      <c r="Q1238" s="25" t="s">
        <v>10650</v>
      </c>
      <c r="R1238" s="1" t="str">
        <f t="shared" si="20"/>
        <v>ST10086</v>
      </c>
      <c r="S1238" t="str">
        <f>VLOOKUP(R1238,Data!$C$2:$D$261,2,0)</f>
        <v>Renaissance</v>
      </c>
      <c r="T1238">
        <f>COUNTIF('Feb 2022'!A:A,D1238)+COUNTIF('Mar 2022'!A:A,D1238)+COUNTIF('Apr 2022'!A:A,D1238)+COUNTIF('May 2022'!A:A,D1238)+COUNTIF('June 2022'!A:A,D1238)+COUNTIF('July 2022'!A:A,D1238)+COUNTIF('Aug 2022'!A:A,D1238)+COUNTIF('Sep 2022'!A:A,D1238)+COUNTIF('Oct 2022'!A:A,D1238)+COUNTIF('Dec 2022'!A:A,D1238)</f>
        <v>1</v>
      </c>
      <c r="U1238" t="str">
        <f>VLOOKUP(Q1238,'Capital Lookup'!A:B,2,FALSE)</f>
        <v>No</v>
      </c>
      <c r="V1238" s="2">
        <f>IFERROR(VLOOKUP(LEFT(F1238,10),'Find Purchase Orders'!B:J,9,FALSE),"")</f>
        <v>44637</v>
      </c>
      <c r="W1238" s="25" t="s">
        <v>7261</v>
      </c>
    </row>
    <row r="1239" spans="1:23" hidden="1">
      <c r="A1239" s="25" t="s">
        <v>7261</v>
      </c>
      <c r="B1239" s="25" t="s">
        <v>8586</v>
      </c>
      <c r="C1239" s="25" t="s">
        <v>7264</v>
      </c>
      <c r="D1239" s="25" t="s">
        <v>1671</v>
      </c>
      <c r="E1239" s="25" t="s">
        <v>9449</v>
      </c>
      <c r="F1239" s="25" t="s">
        <v>10651</v>
      </c>
      <c r="G1239" s="25" t="s">
        <v>10652</v>
      </c>
      <c r="H1239" s="21">
        <v>1665</v>
      </c>
      <c r="I1239" s="25" t="s">
        <v>7296</v>
      </c>
      <c r="J1239" s="25" t="s">
        <v>7288</v>
      </c>
      <c r="K1239" s="25" t="s">
        <v>7289</v>
      </c>
      <c r="L1239" s="25" t="s">
        <v>7259</v>
      </c>
      <c r="M1239" s="21">
        <v>1665</v>
      </c>
      <c r="N1239" s="21">
        <v>1665</v>
      </c>
      <c r="O1239" s="21">
        <v>0</v>
      </c>
      <c r="P1239" s="21">
        <v>1665</v>
      </c>
      <c r="Q1239" s="25" t="s">
        <v>9452</v>
      </c>
      <c r="R1239" s="1" t="str">
        <f t="shared" si="20"/>
        <v>ST10079</v>
      </c>
      <c r="S1239" t="str">
        <f>VLOOKUP(R1239,Data!$C$2:$D$261,2,0)</f>
        <v>The Bentley Moose Jaw</v>
      </c>
      <c r="T1239">
        <f>COUNTIF('Feb 2022'!A:A,D1239)+COUNTIF('Mar 2022'!A:A,D1239)+COUNTIF('Apr 2022'!A:A,D1239)+COUNTIF('May 2022'!A:A,D1239)+COUNTIF('June 2022'!A:A,D1239)+COUNTIF('July 2022'!A:A,D1239)+COUNTIF('Aug 2022'!A:A,D1239)+COUNTIF('Sep 2022'!A:A,D1239)+COUNTIF('Oct 2022'!A:A,D1239)+COUNTIF('Dec 2022'!A:A,D1239)</f>
        <v>1</v>
      </c>
      <c r="U1239" t="str">
        <f>VLOOKUP(Q1239,'Capital Lookup'!A:B,2,FALSE)</f>
        <v>No</v>
      </c>
      <c r="V1239" s="2">
        <f>IFERROR(VLOOKUP(LEFT(F1239,10),'Find Purchase Orders'!B:J,9,FALSE),"")</f>
        <v>44637</v>
      </c>
      <c r="W1239" s="25" t="s">
        <v>7261</v>
      </c>
    </row>
    <row r="1240" spans="1:23" hidden="1">
      <c r="A1240" s="25" t="s">
        <v>10653</v>
      </c>
      <c r="B1240" s="25" t="s">
        <v>7355</v>
      </c>
      <c r="C1240" s="25" t="s">
        <v>7264</v>
      </c>
      <c r="D1240" s="25" t="s">
        <v>1489</v>
      </c>
      <c r="E1240" s="25" t="s">
        <v>7357</v>
      </c>
      <c r="F1240" s="25" t="s">
        <v>10654</v>
      </c>
      <c r="G1240" s="25" t="s">
        <v>10655</v>
      </c>
      <c r="H1240" s="21">
        <v>11824.31</v>
      </c>
      <c r="I1240" s="25" t="s">
        <v>7296</v>
      </c>
      <c r="J1240" s="25" t="s">
        <v>7288</v>
      </c>
      <c r="K1240" s="25" t="s">
        <v>7579</v>
      </c>
      <c r="L1240" s="25" t="s">
        <v>7580</v>
      </c>
      <c r="M1240" s="21">
        <v>11824.31</v>
      </c>
      <c r="N1240" s="21">
        <v>11824.31</v>
      </c>
      <c r="O1240" s="21">
        <v>0</v>
      </c>
      <c r="P1240" s="21">
        <v>11824.31</v>
      </c>
      <c r="Q1240" s="25" t="s">
        <v>10655</v>
      </c>
      <c r="R1240" s="1" t="str">
        <f t="shared" si="20"/>
        <v>ST10094</v>
      </c>
      <c r="S1240" t="str">
        <f>VLOOKUP(R1240,Data!$C$2:$D$261,2,0)</f>
        <v>Briarfield Gardens</v>
      </c>
      <c r="T1240">
        <f>COUNTIF('Feb 2022'!A:A,D1240)+COUNTIF('Mar 2022'!A:A,D1240)+COUNTIF('Apr 2022'!A:A,D1240)+COUNTIF('May 2022'!A:A,D1240)+COUNTIF('June 2022'!A:A,D1240)+COUNTIF('July 2022'!A:A,D1240)+COUNTIF('Aug 2022'!A:A,D1240)+COUNTIF('Sep 2022'!A:A,D1240)+COUNTIF('Oct 2022'!A:A,D1240)+COUNTIF('Dec 2022'!A:A,D1240)</f>
        <v>1</v>
      </c>
      <c r="U1240" t="str">
        <f>VLOOKUP(Q1240,'Capital Lookup'!A:B,2,FALSE)</f>
        <v>No</v>
      </c>
      <c r="V1240" s="2">
        <f>IFERROR(VLOOKUP(LEFT(F1240,10),'Find Purchase Orders'!B:J,9,FALSE),"")</f>
        <v>44636</v>
      </c>
      <c r="W1240" s="25" t="s">
        <v>7261</v>
      </c>
    </row>
    <row r="1241" spans="1:23" hidden="1">
      <c r="A1241" s="25" t="s">
        <v>7261</v>
      </c>
      <c r="B1241" s="25" t="s">
        <v>7291</v>
      </c>
      <c r="C1241" s="25" t="s">
        <v>7264</v>
      </c>
      <c r="D1241" s="25" t="s">
        <v>1672</v>
      </c>
      <c r="E1241" s="25" t="s">
        <v>7293</v>
      </c>
      <c r="F1241" s="25" t="s">
        <v>10656</v>
      </c>
      <c r="G1241" s="25" t="s">
        <v>10657</v>
      </c>
      <c r="H1241" s="21">
        <v>1625.82</v>
      </c>
      <c r="I1241" s="25" t="s">
        <v>7296</v>
      </c>
      <c r="J1241" s="25" t="s">
        <v>7288</v>
      </c>
      <c r="K1241" s="25" t="s">
        <v>7262</v>
      </c>
      <c r="L1241" s="25" t="s">
        <v>7259</v>
      </c>
      <c r="M1241" s="21">
        <v>1625.82</v>
      </c>
      <c r="N1241" s="21">
        <v>1524.21</v>
      </c>
      <c r="O1241" s="21">
        <v>101.61</v>
      </c>
      <c r="P1241" s="21">
        <v>1625.82</v>
      </c>
      <c r="Q1241" s="25" t="s">
        <v>7297</v>
      </c>
      <c r="R1241" s="1" t="str">
        <f t="shared" si="20"/>
        <v>ST10083</v>
      </c>
      <c r="S1241" t="str">
        <f>VLOOKUP(R1241,Data!$C$2:$D$261,2,0)</f>
        <v>The Waverly/Rosewood</v>
      </c>
      <c r="T1241">
        <f>COUNTIF('Feb 2022'!A:A,D1241)+COUNTIF('Mar 2022'!A:A,D1241)+COUNTIF('Apr 2022'!A:A,D1241)+COUNTIF('May 2022'!A:A,D1241)+COUNTIF('June 2022'!A:A,D1241)+COUNTIF('July 2022'!A:A,D1241)+COUNTIF('Aug 2022'!A:A,D1241)+COUNTIF('Sep 2022'!A:A,D1241)+COUNTIF('Oct 2022'!A:A,D1241)+COUNTIF('Dec 2022'!A:A,D1241)</f>
        <v>1</v>
      </c>
      <c r="U1241" t="str">
        <f>VLOOKUP(Q1241,'Capital Lookup'!A:B,2,FALSE)</f>
        <v>No</v>
      </c>
      <c r="V1241" s="2">
        <f>IFERROR(VLOOKUP(LEFT(F1241,10),'Find Purchase Orders'!B:J,9,FALSE),"")</f>
        <v>44637</v>
      </c>
      <c r="W1241" s="25" t="s">
        <v>7261</v>
      </c>
    </row>
    <row r="1242" spans="1:23" hidden="1">
      <c r="A1242" s="25" t="s">
        <v>7261</v>
      </c>
      <c r="B1242" s="25" t="s">
        <v>7291</v>
      </c>
      <c r="C1242" s="25" t="s">
        <v>7264</v>
      </c>
      <c r="D1242" s="25" t="s">
        <v>1672</v>
      </c>
      <c r="E1242" s="25" t="s">
        <v>7293</v>
      </c>
      <c r="F1242" s="25" t="s">
        <v>10658</v>
      </c>
      <c r="G1242" s="25" t="s">
        <v>10659</v>
      </c>
      <c r="H1242" s="21">
        <v>1568</v>
      </c>
      <c r="I1242" s="25" t="s">
        <v>7296</v>
      </c>
      <c r="J1242" s="25" t="s">
        <v>7288</v>
      </c>
      <c r="K1242" s="25" t="s">
        <v>7262</v>
      </c>
      <c r="L1242" s="25" t="s">
        <v>7259</v>
      </c>
      <c r="M1242" s="21">
        <v>1568</v>
      </c>
      <c r="N1242" s="21">
        <v>1470</v>
      </c>
      <c r="O1242" s="21">
        <v>98</v>
      </c>
      <c r="P1242" s="21">
        <v>1568</v>
      </c>
      <c r="Q1242" s="25" t="s">
        <v>7297</v>
      </c>
      <c r="R1242" s="1" t="str">
        <f t="shared" si="20"/>
        <v>ST10083</v>
      </c>
      <c r="S1242" t="str">
        <f>VLOOKUP(R1242,Data!$C$2:$D$261,2,0)</f>
        <v>The Waverly/Rosewood</v>
      </c>
      <c r="T1242">
        <f>COUNTIF('Feb 2022'!A:A,D1242)+COUNTIF('Mar 2022'!A:A,D1242)+COUNTIF('Apr 2022'!A:A,D1242)+COUNTIF('May 2022'!A:A,D1242)+COUNTIF('June 2022'!A:A,D1242)+COUNTIF('July 2022'!A:A,D1242)+COUNTIF('Aug 2022'!A:A,D1242)+COUNTIF('Sep 2022'!A:A,D1242)+COUNTIF('Oct 2022'!A:A,D1242)+COUNTIF('Dec 2022'!A:A,D1242)</f>
        <v>1</v>
      </c>
      <c r="U1242" t="str">
        <f>VLOOKUP(Q1242,'Capital Lookup'!A:B,2,FALSE)</f>
        <v>No</v>
      </c>
      <c r="V1242" s="2">
        <f>IFERROR(VLOOKUP(LEFT(F1242,10),'Find Purchase Orders'!B:J,9,FALSE),"")</f>
        <v>44637</v>
      </c>
      <c r="W1242" s="25" t="s">
        <v>7261</v>
      </c>
    </row>
    <row r="1243" spans="1:23" hidden="1">
      <c r="A1243" s="25" t="s">
        <v>7252</v>
      </c>
      <c r="B1243" s="25" t="s">
        <v>8531</v>
      </c>
      <c r="C1243" s="25" t="s">
        <v>7254</v>
      </c>
      <c r="D1243" s="25" t="s">
        <v>1674</v>
      </c>
      <c r="E1243" s="25" t="s">
        <v>8533</v>
      </c>
      <c r="F1243" s="25" t="s">
        <v>10660</v>
      </c>
      <c r="G1243" s="25" t="s">
        <v>10661</v>
      </c>
      <c r="H1243" s="21">
        <v>1469</v>
      </c>
      <c r="I1243" s="25" t="s">
        <v>7296</v>
      </c>
      <c r="J1243" s="25" t="s">
        <v>7288</v>
      </c>
      <c r="K1243" s="25" t="s">
        <v>7258</v>
      </c>
      <c r="L1243" s="25" t="s">
        <v>7259</v>
      </c>
      <c r="M1243" s="21">
        <v>1469</v>
      </c>
      <c r="N1243" s="21">
        <v>1469</v>
      </c>
      <c r="O1243" s="21">
        <v>0</v>
      </c>
      <c r="P1243" s="21">
        <v>1469</v>
      </c>
      <c r="Q1243" s="25" t="s">
        <v>8534</v>
      </c>
      <c r="R1243" s="1" t="str">
        <f t="shared" si="20"/>
        <v>ST10095</v>
      </c>
      <c r="S1243" t="str">
        <f>VLOOKUP(R1243,Data!$C$2:$D$261,2,0)</f>
        <v>Greenway</v>
      </c>
      <c r="T1243">
        <f>COUNTIF('Feb 2022'!A:A,D1243)+COUNTIF('Mar 2022'!A:A,D1243)+COUNTIF('Apr 2022'!A:A,D1243)+COUNTIF('May 2022'!A:A,D1243)+COUNTIF('June 2022'!A:A,D1243)+COUNTIF('July 2022'!A:A,D1243)+COUNTIF('Aug 2022'!A:A,D1243)+COUNTIF('Sep 2022'!A:A,D1243)+COUNTIF('Oct 2022'!A:A,D1243)+COUNTIF('Dec 2022'!A:A,D1243)</f>
        <v>1</v>
      </c>
      <c r="U1243" t="str">
        <f>VLOOKUP(Q1243,'Capital Lookup'!A:B,2,FALSE)</f>
        <v>No</v>
      </c>
      <c r="V1243" s="2">
        <f>IFERROR(VLOOKUP(LEFT(F1243,10),'Find Purchase Orders'!B:J,9,FALSE),"")</f>
        <v>44635</v>
      </c>
      <c r="W1243" s="25" t="s">
        <v>7261</v>
      </c>
    </row>
    <row r="1244" spans="1:23" hidden="1">
      <c r="A1244" s="25" t="s">
        <v>7252</v>
      </c>
      <c r="B1244" s="25" t="s">
        <v>8531</v>
      </c>
      <c r="C1244" s="25" t="s">
        <v>7254</v>
      </c>
      <c r="D1244" s="25" t="s">
        <v>1674</v>
      </c>
      <c r="E1244" s="25" t="s">
        <v>8533</v>
      </c>
      <c r="F1244" s="25" t="s">
        <v>10662</v>
      </c>
      <c r="G1244" s="25" t="s">
        <v>10663</v>
      </c>
      <c r="H1244" s="21">
        <v>872.42</v>
      </c>
      <c r="I1244" s="25" t="s">
        <v>7296</v>
      </c>
      <c r="J1244" s="25" t="s">
        <v>7288</v>
      </c>
      <c r="K1244" s="25" t="s">
        <v>7258</v>
      </c>
      <c r="L1244" s="25" t="s">
        <v>7259</v>
      </c>
      <c r="M1244" s="21">
        <v>872.42</v>
      </c>
      <c r="N1244" s="21">
        <v>872.42</v>
      </c>
      <c r="O1244" s="21">
        <v>0</v>
      </c>
      <c r="P1244" s="21">
        <v>872.42</v>
      </c>
      <c r="Q1244" s="25" t="s">
        <v>8534</v>
      </c>
      <c r="R1244" s="1" t="str">
        <f t="shared" si="20"/>
        <v>ST10095</v>
      </c>
      <c r="S1244" t="str">
        <f>VLOOKUP(R1244,Data!$C$2:$D$261,2,0)</f>
        <v>Greenway</v>
      </c>
      <c r="T1244">
        <f>COUNTIF('Feb 2022'!A:A,D1244)+COUNTIF('Mar 2022'!A:A,D1244)+COUNTIF('Apr 2022'!A:A,D1244)+COUNTIF('May 2022'!A:A,D1244)+COUNTIF('June 2022'!A:A,D1244)+COUNTIF('July 2022'!A:A,D1244)+COUNTIF('Aug 2022'!A:A,D1244)+COUNTIF('Sep 2022'!A:A,D1244)+COUNTIF('Oct 2022'!A:A,D1244)+COUNTIF('Dec 2022'!A:A,D1244)</f>
        <v>1</v>
      </c>
      <c r="U1244" t="str">
        <f>VLOOKUP(Q1244,'Capital Lookup'!A:B,2,FALSE)</f>
        <v>No</v>
      </c>
      <c r="V1244" s="2">
        <f>IFERROR(VLOOKUP(LEFT(F1244,10),'Find Purchase Orders'!B:J,9,FALSE),"")</f>
        <v>44635</v>
      </c>
      <c r="W1244" s="25" t="s">
        <v>7261</v>
      </c>
    </row>
    <row r="1245" spans="1:23" hidden="1">
      <c r="A1245" s="25" t="s">
        <v>7252</v>
      </c>
      <c r="B1245" s="25" t="s">
        <v>8531</v>
      </c>
      <c r="C1245" s="25" t="s">
        <v>7254</v>
      </c>
      <c r="D1245" s="25" t="s">
        <v>1674</v>
      </c>
      <c r="E1245" s="25" t="s">
        <v>8533</v>
      </c>
      <c r="F1245" s="25" t="s">
        <v>10664</v>
      </c>
      <c r="G1245" s="25" t="s">
        <v>10665</v>
      </c>
      <c r="H1245" s="21">
        <v>863.32</v>
      </c>
      <c r="I1245" s="25" t="s">
        <v>7296</v>
      </c>
      <c r="J1245" s="25" t="s">
        <v>7288</v>
      </c>
      <c r="K1245" s="25" t="s">
        <v>7262</v>
      </c>
      <c r="L1245" s="25" t="s">
        <v>7259</v>
      </c>
      <c r="M1245" s="21">
        <v>863.32</v>
      </c>
      <c r="N1245" s="21">
        <v>863.32</v>
      </c>
      <c r="O1245" s="21">
        <v>0</v>
      </c>
      <c r="P1245" s="21">
        <v>863.32</v>
      </c>
      <c r="Q1245" s="25" t="s">
        <v>8534</v>
      </c>
      <c r="R1245" s="1" t="str">
        <f t="shared" si="20"/>
        <v>ST10095</v>
      </c>
      <c r="S1245" t="str">
        <f>VLOOKUP(R1245,Data!$C$2:$D$261,2,0)</f>
        <v>Greenway</v>
      </c>
      <c r="T1245">
        <f>COUNTIF('Feb 2022'!A:A,D1245)+COUNTIF('Mar 2022'!A:A,D1245)+COUNTIF('Apr 2022'!A:A,D1245)+COUNTIF('May 2022'!A:A,D1245)+COUNTIF('June 2022'!A:A,D1245)+COUNTIF('July 2022'!A:A,D1245)+COUNTIF('Aug 2022'!A:A,D1245)+COUNTIF('Sep 2022'!A:A,D1245)+COUNTIF('Oct 2022'!A:A,D1245)+COUNTIF('Dec 2022'!A:A,D1245)</f>
        <v>1</v>
      </c>
      <c r="U1245" t="str">
        <f>VLOOKUP(Q1245,'Capital Lookup'!A:B,2,FALSE)</f>
        <v>No</v>
      </c>
      <c r="V1245" s="2">
        <f>IFERROR(VLOOKUP(LEFT(F1245,10),'Find Purchase Orders'!B:J,9,FALSE),"")</f>
        <v>44635</v>
      </c>
      <c r="W1245" s="25" t="s">
        <v>7261</v>
      </c>
    </row>
    <row r="1246" spans="1:23" hidden="1">
      <c r="A1246" s="25" t="s">
        <v>7252</v>
      </c>
      <c r="B1246" s="25" t="s">
        <v>8531</v>
      </c>
      <c r="C1246" s="25" t="s">
        <v>7254</v>
      </c>
      <c r="D1246" s="25" t="s">
        <v>1674</v>
      </c>
      <c r="E1246" s="25" t="s">
        <v>8533</v>
      </c>
      <c r="F1246" s="25" t="s">
        <v>10666</v>
      </c>
      <c r="G1246" s="25" t="s">
        <v>10667</v>
      </c>
      <c r="H1246" s="21">
        <v>5294.05</v>
      </c>
      <c r="I1246" s="25" t="s">
        <v>7296</v>
      </c>
      <c r="J1246" s="25" t="s">
        <v>7288</v>
      </c>
      <c r="K1246" s="25" t="s">
        <v>7262</v>
      </c>
      <c r="L1246" s="25" t="s">
        <v>7259</v>
      </c>
      <c r="M1246" s="21">
        <v>5294.05</v>
      </c>
      <c r="N1246" s="21">
        <v>5294.05</v>
      </c>
      <c r="O1246" s="21">
        <v>0</v>
      </c>
      <c r="P1246" s="21">
        <v>5294.05</v>
      </c>
      <c r="Q1246" s="25" t="s">
        <v>8534</v>
      </c>
      <c r="R1246" s="1" t="str">
        <f t="shared" si="20"/>
        <v>ST10095</v>
      </c>
      <c r="S1246" t="str">
        <f>VLOOKUP(R1246,Data!$C$2:$D$261,2,0)</f>
        <v>Greenway</v>
      </c>
      <c r="T1246">
        <f>COUNTIF('Feb 2022'!A:A,D1246)+COUNTIF('Mar 2022'!A:A,D1246)+COUNTIF('Apr 2022'!A:A,D1246)+COUNTIF('May 2022'!A:A,D1246)+COUNTIF('June 2022'!A:A,D1246)+COUNTIF('July 2022'!A:A,D1246)+COUNTIF('Aug 2022'!A:A,D1246)+COUNTIF('Sep 2022'!A:A,D1246)+COUNTIF('Oct 2022'!A:A,D1246)+COUNTIF('Dec 2022'!A:A,D1246)</f>
        <v>1</v>
      </c>
      <c r="U1246" t="str">
        <f>VLOOKUP(Q1246,'Capital Lookup'!A:B,2,FALSE)</f>
        <v>No</v>
      </c>
      <c r="V1246" s="2">
        <f>IFERROR(VLOOKUP(LEFT(F1246,10),'Find Purchase Orders'!B:J,9,FALSE),"")</f>
        <v>44635</v>
      </c>
      <c r="W1246" s="25" t="s">
        <v>7261</v>
      </c>
    </row>
    <row r="1247" spans="1:23" hidden="1">
      <c r="A1247" s="25" t="s">
        <v>7261</v>
      </c>
      <c r="B1247" s="25" t="s">
        <v>8586</v>
      </c>
      <c r="C1247" s="25" t="s">
        <v>7264</v>
      </c>
      <c r="D1247" s="25" t="s">
        <v>1676</v>
      </c>
      <c r="E1247" s="25" t="s">
        <v>9449</v>
      </c>
      <c r="F1247" s="25" t="s">
        <v>10668</v>
      </c>
      <c r="G1247" s="25" t="s">
        <v>10669</v>
      </c>
      <c r="H1247" s="21">
        <v>2097.9</v>
      </c>
      <c r="I1247" s="25" t="s">
        <v>7296</v>
      </c>
      <c r="J1247" s="25" t="s">
        <v>7288</v>
      </c>
      <c r="K1247" s="25" t="s">
        <v>7289</v>
      </c>
      <c r="L1247" s="25" t="s">
        <v>7259</v>
      </c>
      <c r="M1247" s="21">
        <v>2097.9</v>
      </c>
      <c r="N1247" s="21">
        <v>2097.9</v>
      </c>
      <c r="O1247" s="21">
        <v>0</v>
      </c>
      <c r="P1247" s="21">
        <v>2097.9</v>
      </c>
      <c r="Q1247" s="25" t="s">
        <v>9452</v>
      </c>
      <c r="R1247" s="1" t="str">
        <f t="shared" si="20"/>
        <v>ST10079</v>
      </c>
      <c r="S1247" t="str">
        <f>VLOOKUP(R1247,Data!$C$2:$D$261,2,0)</f>
        <v>The Bentley Moose Jaw</v>
      </c>
      <c r="T1247">
        <f>COUNTIF('Feb 2022'!A:A,D1247)+COUNTIF('Mar 2022'!A:A,D1247)+COUNTIF('Apr 2022'!A:A,D1247)+COUNTIF('May 2022'!A:A,D1247)+COUNTIF('June 2022'!A:A,D1247)+COUNTIF('July 2022'!A:A,D1247)+COUNTIF('Aug 2022'!A:A,D1247)+COUNTIF('Sep 2022'!A:A,D1247)+COUNTIF('Oct 2022'!A:A,D1247)+COUNTIF('Dec 2022'!A:A,D1247)</f>
        <v>1</v>
      </c>
      <c r="U1247" t="str">
        <f>VLOOKUP(Q1247,'Capital Lookup'!A:B,2,FALSE)</f>
        <v>No</v>
      </c>
      <c r="V1247" s="2">
        <f>IFERROR(VLOOKUP(LEFT(F1247,10),'Find Purchase Orders'!B:J,9,FALSE),"")</f>
        <v>44637</v>
      </c>
      <c r="W1247" s="25" t="s">
        <v>7261</v>
      </c>
    </row>
    <row r="1248" spans="1:23" hidden="1">
      <c r="A1248" s="25" t="s">
        <v>7261</v>
      </c>
      <c r="B1248" s="25" t="s">
        <v>8586</v>
      </c>
      <c r="C1248" s="25" t="s">
        <v>7264</v>
      </c>
      <c r="D1248" s="25" t="s">
        <v>1678</v>
      </c>
      <c r="E1248" s="25" t="s">
        <v>9449</v>
      </c>
      <c r="F1248" s="25" t="s">
        <v>10670</v>
      </c>
      <c r="G1248" s="25" t="s">
        <v>10671</v>
      </c>
      <c r="H1248" s="21">
        <v>4758.0200000000004</v>
      </c>
      <c r="I1248" s="25" t="s">
        <v>7296</v>
      </c>
      <c r="J1248" s="25" t="s">
        <v>7288</v>
      </c>
      <c r="K1248" s="25" t="s">
        <v>7262</v>
      </c>
      <c r="L1248" s="25" t="s">
        <v>7259</v>
      </c>
      <c r="M1248" s="21">
        <v>4758.0200000000004</v>
      </c>
      <c r="N1248" s="21">
        <v>4758.0200000000004</v>
      </c>
      <c r="O1248" s="21">
        <v>0</v>
      </c>
      <c r="P1248" s="21">
        <v>4758.0200000000004</v>
      </c>
      <c r="Q1248" s="25" t="s">
        <v>9452</v>
      </c>
      <c r="R1248" s="1" t="str">
        <f t="shared" si="20"/>
        <v>ST10079</v>
      </c>
      <c r="S1248" t="str">
        <f>VLOOKUP(R1248,Data!$C$2:$D$261,2,0)</f>
        <v>The Bentley Moose Jaw</v>
      </c>
      <c r="T1248">
        <f>COUNTIF('Feb 2022'!A:A,D1248)+COUNTIF('Mar 2022'!A:A,D1248)+COUNTIF('Apr 2022'!A:A,D1248)+COUNTIF('May 2022'!A:A,D1248)+COUNTIF('June 2022'!A:A,D1248)+COUNTIF('July 2022'!A:A,D1248)+COUNTIF('Aug 2022'!A:A,D1248)+COUNTIF('Sep 2022'!A:A,D1248)+COUNTIF('Oct 2022'!A:A,D1248)+COUNTIF('Dec 2022'!A:A,D1248)</f>
        <v>1</v>
      </c>
      <c r="U1248" t="str">
        <f>VLOOKUP(Q1248,'Capital Lookup'!A:B,2,FALSE)</f>
        <v>No</v>
      </c>
      <c r="V1248" s="2">
        <f>IFERROR(VLOOKUP(LEFT(F1248,10),'Find Purchase Orders'!B:J,9,FALSE),"")</f>
        <v>44637</v>
      </c>
      <c r="W1248" s="25" t="s">
        <v>7261</v>
      </c>
    </row>
    <row r="1249" spans="1:23" hidden="1">
      <c r="A1249" s="25" t="s">
        <v>7261</v>
      </c>
      <c r="B1249" s="25" t="s">
        <v>8586</v>
      </c>
      <c r="C1249" s="25" t="s">
        <v>7264</v>
      </c>
      <c r="D1249" s="25" t="s">
        <v>1678</v>
      </c>
      <c r="E1249" s="25" t="s">
        <v>9449</v>
      </c>
      <c r="F1249" s="25" t="s">
        <v>10672</v>
      </c>
      <c r="G1249" s="25" t="s">
        <v>10673</v>
      </c>
      <c r="H1249" s="21">
        <v>580.53</v>
      </c>
      <c r="I1249" s="25" t="s">
        <v>7296</v>
      </c>
      <c r="J1249" s="25" t="s">
        <v>7288</v>
      </c>
      <c r="K1249" s="25" t="s">
        <v>7262</v>
      </c>
      <c r="L1249" s="25" t="s">
        <v>7259</v>
      </c>
      <c r="M1249" s="21">
        <v>580.53</v>
      </c>
      <c r="N1249" s="21">
        <v>536.13</v>
      </c>
      <c r="O1249" s="21">
        <v>44.4</v>
      </c>
      <c r="P1249" s="21">
        <v>580.53</v>
      </c>
      <c r="Q1249" s="25" t="s">
        <v>9452</v>
      </c>
      <c r="R1249" s="1" t="str">
        <f t="shared" si="20"/>
        <v>ST10079</v>
      </c>
      <c r="S1249" t="str">
        <f>VLOOKUP(R1249,Data!$C$2:$D$261,2,0)</f>
        <v>The Bentley Moose Jaw</v>
      </c>
      <c r="T1249">
        <f>COUNTIF('Feb 2022'!A:A,D1249)+COUNTIF('Mar 2022'!A:A,D1249)+COUNTIF('Apr 2022'!A:A,D1249)+COUNTIF('May 2022'!A:A,D1249)+COUNTIF('June 2022'!A:A,D1249)+COUNTIF('July 2022'!A:A,D1249)+COUNTIF('Aug 2022'!A:A,D1249)+COUNTIF('Sep 2022'!A:A,D1249)+COUNTIF('Oct 2022'!A:A,D1249)+COUNTIF('Dec 2022'!A:A,D1249)</f>
        <v>1</v>
      </c>
      <c r="U1249" t="str">
        <f>VLOOKUP(Q1249,'Capital Lookup'!A:B,2,FALSE)</f>
        <v>No</v>
      </c>
      <c r="V1249" s="2">
        <f>IFERROR(VLOOKUP(LEFT(F1249,10),'Find Purchase Orders'!B:J,9,FALSE),"")</f>
        <v>44637</v>
      </c>
      <c r="W1249" s="25" t="s">
        <v>7261</v>
      </c>
    </row>
    <row r="1250" spans="1:23" hidden="1">
      <c r="A1250" s="25" t="s">
        <v>7261</v>
      </c>
      <c r="B1250" s="25" t="s">
        <v>10674</v>
      </c>
      <c r="C1250" s="25" t="s">
        <v>7264</v>
      </c>
      <c r="D1250" s="25" t="s">
        <v>1680</v>
      </c>
      <c r="E1250" s="25" t="s">
        <v>10675</v>
      </c>
      <c r="F1250" s="25" t="s">
        <v>10676</v>
      </c>
      <c r="G1250" s="25" t="s">
        <v>10677</v>
      </c>
      <c r="H1250" s="21">
        <v>16210.92</v>
      </c>
      <c r="I1250" s="25" t="s">
        <v>7296</v>
      </c>
      <c r="J1250" s="25" t="s">
        <v>7288</v>
      </c>
      <c r="K1250" s="25" t="s">
        <v>7262</v>
      </c>
      <c r="L1250" s="25" t="s">
        <v>7259</v>
      </c>
      <c r="M1250" s="21">
        <v>16210.92</v>
      </c>
      <c r="N1250" s="21">
        <v>16210.92</v>
      </c>
      <c r="O1250" s="21">
        <v>0</v>
      </c>
      <c r="P1250" s="21">
        <v>16210.92</v>
      </c>
      <c r="Q1250" s="25" t="s">
        <v>10678</v>
      </c>
      <c r="R1250" s="1" t="str">
        <f t="shared" si="20"/>
        <v>ST10033</v>
      </c>
      <c r="S1250" t="str">
        <f>VLOOKUP(R1250,Data!$C$2:$D$261,2,0)</f>
        <v>Arnprior Villa</v>
      </c>
      <c r="T1250">
        <f>COUNTIF('Feb 2022'!A:A,D1250)+COUNTIF('Mar 2022'!A:A,D1250)+COUNTIF('Apr 2022'!A:A,D1250)+COUNTIF('May 2022'!A:A,D1250)+COUNTIF('June 2022'!A:A,D1250)+COUNTIF('July 2022'!A:A,D1250)+COUNTIF('Aug 2022'!A:A,D1250)+COUNTIF('Sep 2022'!A:A,D1250)+COUNTIF('Oct 2022'!A:A,D1250)+COUNTIF('Dec 2022'!A:A,D1250)</f>
        <v>1</v>
      </c>
      <c r="U1250" t="str">
        <f>VLOOKUP(Q1250,'Capital Lookup'!A:B,2,FALSE)</f>
        <v>No</v>
      </c>
      <c r="V1250" s="2">
        <f>IFERROR(VLOOKUP(LEFT(F1250,10),'Find Purchase Orders'!B:J,9,FALSE),"")</f>
        <v>44634</v>
      </c>
      <c r="W1250" s="25" t="s">
        <v>7261</v>
      </c>
    </row>
    <row r="1251" spans="1:23" hidden="1">
      <c r="A1251" s="25" t="s">
        <v>7425</v>
      </c>
      <c r="B1251" s="25" t="s">
        <v>8071</v>
      </c>
      <c r="C1251" s="25" t="s">
        <v>7271</v>
      </c>
      <c r="D1251" s="25" t="s">
        <v>1491</v>
      </c>
      <c r="E1251" s="25" t="s">
        <v>7492</v>
      </c>
      <c r="H1251" s="21">
        <v>19492.5</v>
      </c>
      <c r="I1251" s="25" t="s">
        <v>7257</v>
      </c>
      <c r="K1251" s="25" t="s">
        <v>7733</v>
      </c>
      <c r="L1251" s="25" t="s">
        <v>7808</v>
      </c>
      <c r="M1251" s="22">
        <v>0</v>
      </c>
      <c r="N1251" s="22">
        <v>0</v>
      </c>
      <c r="O1251" s="21">
        <v>0</v>
      </c>
      <c r="P1251" s="21">
        <v>2242.5</v>
      </c>
      <c r="Q1251" s="25" t="s">
        <v>8075</v>
      </c>
      <c r="R1251" s="1" t="str">
        <f t="shared" si="20"/>
        <v>ST10170</v>
      </c>
      <c r="S1251" t="str">
        <f>VLOOKUP(R1251,Data!$C$2:$D$261,2,0)</f>
        <v>Montfort</v>
      </c>
      <c r="T1251">
        <f>COUNTIF('Feb 2022'!A:A,D1251)+COUNTIF('Mar 2022'!A:A,D1251)+COUNTIF('Apr 2022'!A:A,D1251)+COUNTIF('May 2022'!A:A,D1251)+COUNTIF('June 2022'!A:A,D1251)+COUNTIF('July 2022'!A:A,D1251)+COUNTIF('Aug 2022'!A:A,D1251)+COUNTIF('Sep 2022'!A:A,D1251)+COUNTIF('Oct 2022'!A:A,D1251)+COUNTIF('Dec 2022'!A:A,D1251)</f>
        <v>1</v>
      </c>
      <c r="U1251" t="str">
        <f>VLOOKUP(Q1251,'Capital Lookup'!A:B,2,FALSE)</f>
        <v>Yes</v>
      </c>
      <c r="V1251" s="2" t="str">
        <f>IFERROR(VLOOKUP(LEFT(F1251,10),'Find Purchase Orders'!B:J,9,FALSE),"")</f>
        <v/>
      </c>
      <c r="W1251" s="25" t="s">
        <v>7261</v>
      </c>
    </row>
    <row r="1252" spans="1:23" hidden="1">
      <c r="A1252" s="25" t="s">
        <v>7261</v>
      </c>
      <c r="B1252" s="25" t="s">
        <v>10674</v>
      </c>
      <c r="C1252" s="25" t="s">
        <v>7264</v>
      </c>
      <c r="D1252" s="25" t="s">
        <v>1682</v>
      </c>
      <c r="E1252" s="25" t="s">
        <v>10675</v>
      </c>
      <c r="F1252" s="25" t="s">
        <v>10679</v>
      </c>
      <c r="G1252" s="25" t="s">
        <v>6486</v>
      </c>
      <c r="H1252" s="21">
        <v>16210.92</v>
      </c>
      <c r="I1252" s="25" t="s">
        <v>7296</v>
      </c>
      <c r="J1252" s="25" t="s">
        <v>7288</v>
      </c>
      <c r="K1252" s="25" t="s">
        <v>7262</v>
      </c>
      <c r="L1252" s="25" t="s">
        <v>7259</v>
      </c>
      <c r="M1252" s="21">
        <v>16210.92</v>
      </c>
      <c r="N1252" s="21">
        <v>16210.92</v>
      </c>
      <c r="O1252" s="21">
        <v>0</v>
      </c>
      <c r="P1252" s="21">
        <v>16210.92</v>
      </c>
      <c r="Q1252" s="25" t="s">
        <v>10678</v>
      </c>
      <c r="R1252" s="1" t="str">
        <f t="shared" si="20"/>
        <v>ST10033</v>
      </c>
      <c r="S1252" t="str">
        <f>VLOOKUP(R1252,Data!$C$2:$D$261,2,0)</f>
        <v>Arnprior Villa</v>
      </c>
      <c r="T1252">
        <f>COUNTIF('Feb 2022'!A:A,D1252)+COUNTIF('Mar 2022'!A:A,D1252)+COUNTIF('Apr 2022'!A:A,D1252)+COUNTIF('May 2022'!A:A,D1252)+COUNTIF('June 2022'!A:A,D1252)+COUNTIF('July 2022'!A:A,D1252)+COUNTIF('Aug 2022'!A:A,D1252)+COUNTIF('Sep 2022'!A:A,D1252)+COUNTIF('Oct 2022'!A:A,D1252)+COUNTIF('Dec 2022'!A:A,D1252)</f>
        <v>1</v>
      </c>
      <c r="U1252" t="str">
        <f>VLOOKUP(Q1252,'Capital Lookup'!A:B,2,FALSE)</f>
        <v>No</v>
      </c>
      <c r="V1252" s="2">
        <f>IFERROR(VLOOKUP(LEFT(F1252,10),'Find Purchase Orders'!B:J,9,FALSE),"")</f>
        <v>44634</v>
      </c>
      <c r="W1252" s="25" t="s">
        <v>7261</v>
      </c>
    </row>
    <row r="1253" spans="1:23" hidden="1">
      <c r="A1253" s="25" t="s">
        <v>7261</v>
      </c>
      <c r="B1253" s="25" t="s">
        <v>10674</v>
      </c>
      <c r="C1253" s="25" t="s">
        <v>7264</v>
      </c>
      <c r="D1253" s="25" t="s">
        <v>1683</v>
      </c>
      <c r="E1253" s="25" t="s">
        <v>10675</v>
      </c>
      <c r="F1253" s="25" t="s">
        <v>10680</v>
      </c>
      <c r="G1253" s="25" t="s">
        <v>10681</v>
      </c>
      <c r="H1253" s="21">
        <v>14740.75</v>
      </c>
      <c r="I1253" s="25" t="s">
        <v>7296</v>
      </c>
      <c r="J1253" s="25" t="s">
        <v>7288</v>
      </c>
      <c r="K1253" s="25" t="s">
        <v>7262</v>
      </c>
      <c r="L1253" s="25" t="s">
        <v>7259</v>
      </c>
      <c r="M1253" s="21">
        <v>14740.75</v>
      </c>
      <c r="N1253" s="21">
        <v>14740.75</v>
      </c>
      <c r="O1253" s="21">
        <v>0</v>
      </c>
      <c r="P1253" s="21">
        <v>14740.75</v>
      </c>
      <c r="Q1253" s="25" t="s">
        <v>10678</v>
      </c>
      <c r="R1253" s="1" t="str">
        <f t="shared" si="20"/>
        <v>ST10033</v>
      </c>
      <c r="S1253" t="str">
        <f>VLOOKUP(R1253,Data!$C$2:$D$261,2,0)</f>
        <v>Arnprior Villa</v>
      </c>
      <c r="T1253">
        <f>COUNTIF('Feb 2022'!A:A,D1253)+COUNTIF('Mar 2022'!A:A,D1253)+COUNTIF('Apr 2022'!A:A,D1253)+COUNTIF('May 2022'!A:A,D1253)+COUNTIF('June 2022'!A:A,D1253)+COUNTIF('July 2022'!A:A,D1253)+COUNTIF('Aug 2022'!A:A,D1253)+COUNTIF('Sep 2022'!A:A,D1253)+COUNTIF('Oct 2022'!A:A,D1253)+COUNTIF('Dec 2022'!A:A,D1253)</f>
        <v>1</v>
      </c>
      <c r="U1253" t="str">
        <f>VLOOKUP(Q1253,'Capital Lookup'!A:B,2,FALSE)</f>
        <v>No</v>
      </c>
      <c r="V1253" s="2">
        <f>IFERROR(VLOOKUP(LEFT(F1253,10),'Find Purchase Orders'!B:J,9,FALSE),"")</f>
        <v>44634</v>
      </c>
      <c r="W1253" s="25" t="s">
        <v>7261</v>
      </c>
    </row>
    <row r="1254" spans="1:23" hidden="1">
      <c r="A1254" s="25" t="s">
        <v>7261</v>
      </c>
      <c r="B1254" s="25" t="s">
        <v>7417</v>
      </c>
      <c r="C1254" s="25" t="s">
        <v>7282</v>
      </c>
      <c r="D1254" s="25" t="s">
        <v>1685</v>
      </c>
      <c r="E1254" s="25" t="s">
        <v>7419</v>
      </c>
      <c r="F1254" s="25" t="s">
        <v>10682</v>
      </c>
      <c r="G1254" s="25" t="s">
        <v>10683</v>
      </c>
      <c r="H1254" s="21">
        <v>4917.45</v>
      </c>
      <c r="I1254" s="25" t="s">
        <v>7296</v>
      </c>
      <c r="J1254" s="25" t="s">
        <v>7288</v>
      </c>
      <c r="K1254" s="25" t="s">
        <v>7262</v>
      </c>
      <c r="L1254" s="25" t="s">
        <v>7259</v>
      </c>
      <c r="M1254" s="21">
        <v>4917.45</v>
      </c>
      <c r="N1254" s="21">
        <v>4917.45</v>
      </c>
      <c r="O1254" s="21">
        <v>0</v>
      </c>
      <c r="P1254" s="21">
        <v>4917.45</v>
      </c>
      <c r="Q1254" s="25" t="s">
        <v>7422</v>
      </c>
      <c r="R1254" s="1" t="str">
        <f t="shared" si="20"/>
        <v>ST10012</v>
      </c>
      <c r="S1254" t="str">
        <f>VLOOKUP(R1254,Data!$C$2:$D$261,2,0)</f>
        <v>Forest Hill Place</v>
      </c>
      <c r="T1254">
        <f>COUNTIF('Feb 2022'!A:A,D1254)+COUNTIF('Mar 2022'!A:A,D1254)+COUNTIF('Apr 2022'!A:A,D1254)+COUNTIF('May 2022'!A:A,D1254)+COUNTIF('June 2022'!A:A,D1254)+COUNTIF('July 2022'!A:A,D1254)+COUNTIF('Aug 2022'!A:A,D1254)+COUNTIF('Sep 2022'!A:A,D1254)+COUNTIF('Oct 2022'!A:A,D1254)+COUNTIF('Dec 2022'!A:A,D1254)</f>
        <v>1</v>
      </c>
      <c r="U1254" t="str">
        <f>VLOOKUP(Q1254,'Capital Lookup'!A:B,2,FALSE)</f>
        <v>No</v>
      </c>
      <c r="V1254" s="2">
        <f>IFERROR(VLOOKUP(LEFT(F1254,10),'Find Purchase Orders'!B:J,9,FALSE),"")</f>
        <v>44635</v>
      </c>
      <c r="W1254" s="25" t="s">
        <v>7261</v>
      </c>
    </row>
    <row r="1255" spans="1:23" hidden="1">
      <c r="A1255" s="25" t="s">
        <v>7261</v>
      </c>
      <c r="B1255" s="25" t="s">
        <v>7541</v>
      </c>
      <c r="C1255" s="25" t="s">
        <v>7264</v>
      </c>
      <c r="D1255" s="25" t="s">
        <v>1687</v>
      </c>
      <c r="E1255" s="25" t="s">
        <v>7543</v>
      </c>
      <c r="F1255" s="25" t="s">
        <v>10684</v>
      </c>
      <c r="G1255" s="25" t="s">
        <v>10685</v>
      </c>
      <c r="H1255" s="21">
        <v>3696.01</v>
      </c>
      <c r="I1255" s="25" t="s">
        <v>7296</v>
      </c>
      <c r="J1255" s="25" t="s">
        <v>7288</v>
      </c>
      <c r="K1255" s="25" t="s">
        <v>7262</v>
      </c>
      <c r="L1255" s="25" t="s">
        <v>7259</v>
      </c>
      <c r="M1255" s="21">
        <v>3696.01</v>
      </c>
      <c r="N1255" s="21">
        <v>3696.01</v>
      </c>
      <c r="O1255" s="21">
        <v>0</v>
      </c>
      <c r="P1255" s="21">
        <v>3696.01</v>
      </c>
      <c r="Q1255" s="25" t="s">
        <v>7544</v>
      </c>
      <c r="R1255" s="1" t="str">
        <f t="shared" si="20"/>
        <v>ST10061</v>
      </c>
      <c r="S1255" t="str">
        <f>VLOOKUP(R1255,Data!$C$2:$D$261,2,0)</f>
        <v>The Dorchester</v>
      </c>
      <c r="T1255">
        <f>COUNTIF('Feb 2022'!A:A,D1255)+COUNTIF('Mar 2022'!A:A,D1255)+COUNTIF('Apr 2022'!A:A,D1255)+COUNTIF('May 2022'!A:A,D1255)+COUNTIF('June 2022'!A:A,D1255)+COUNTIF('July 2022'!A:A,D1255)+COUNTIF('Aug 2022'!A:A,D1255)+COUNTIF('Sep 2022'!A:A,D1255)+COUNTIF('Oct 2022'!A:A,D1255)+COUNTIF('Dec 2022'!A:A,D1255)</f>
        <v>1</v>
      </c>
      <c r="U1255" t="str">
        <f>VLOOKUP(Q1255,'Capital Lookup'!A:B,2,FALSE)</f>
        <v>No</v>
      </c>
      <c r="V1255" s="2">
        <f>IFERROR(VLOOKUP(LEFT(F1255,10),'Find Purchase Orders'!B:J,9,FALSE),"")</f>
        <v>44637</v>
      </c>
      <c r="W1255" s="25" t="s">
        <v>7261</v>
      </c>
    </row>
    <row r="1256" spans="1:23" hidden="1">
      <c r="A1256" s="25" t="s">
        <v>7261</v>
      </c>
      <c r="B1256" s="25" t="s">
        <v>7417</v>
      </c>
      <c r="C1256" s="25" t="s">
        <v>7282</v>
      </c>
      <c r="D1256" s="25" t="s">
        <v>1689</v>
      </c>
      <c r="E1256" s="25" t="s">
        <v>7419</v>
      </c>
      <c r="F1256" s="25" t="s">
        <v>10686</v>
      </c>
      <c r="G1256" s="25" t="s">
        <v>10687</v>
      </c>
      <c r="H1256" s="21">
        <v>4917.45</v>
      </c>
      <c r="I1256" s="25" t="s">
        <v>7296</v>
      </c>
      <c r="J1256" s="25" t="s">
        <v>7288</v>
      </c>
      <c r="K1256" s="25" t="s">
        <v>7262</v>
      </c>
      <c r="L1256" s="25" t="s">
        <v>7259</v>
      </c>
      <c r="M1256" s="21">
        <v>4917.45</v>
      </c>
      <c r="N1256" s="21">
        <v>4917.45</v>
      </c>
      <c r="O1256" s="21">
        <v>0</v>
      </c>
      <c r="P1256" s="21">
        <v>4917.45</v>
      </c>
      <c r="Q1256" s="25" t="s">
        <v>7422</v>
      </c>
      <c r="R1256" s="1" t="str">
        <f t="shared" si="20"/>
        <v>ST10012</v>
      </c>
      <c r="S1256" t="str">
        <f>VLOOKUP(R1256,Data!$C$2:$D$261,2,0)</f>
        <v>Forest Hill Place</v>
      </c>
      <c r="T1256">
        <f>COUNTIF('Feb 2022'!A:A,D1256)+COUNTIF('Mar 2022'!A:A,D1256)+COUNTIF('Apr 2022'!A:A,D1256)+COUNTIF('May 2022'!A:A,D1256)+COUNTIF('June 2022'!A:A,D1256)+COUNTIF('July 2022'!A:A,D1256)+COUNTIF('Aug 2022'!A:A,D1256)+COUNTIF('Sep 2022'!A:A,D1256)+COUNTIF('Oct 2022'!A:A,D1256)+COUNTIF('Dec 2022'!A:A,D1256)</f>
        <v>1</v>
      </c>
      <c r="U1256" t="str">
        <f>VLOOKUP(Q1256,'Capital Lookup'!A:B,2,FALSE)</f>
        <v>No</v>
      </c>
      <c r="V1256" s="2">
        <f>IFERROR(VLOOKUP(LEFT(F1256,10),'Find Purchase Orders'!B:J,9,FALSE),"")</f>
        <v>44635</v>
      </c>
      <c r="W1256" s="25" t="s">
        <v>7261</v>
      </c>
    </row>
    <row r="1257" spans="1:23" hidden="1">
      <c r="A1257" s="25" t="s">
        <v>7261</v>
      </c>
      <c r="B1257" s="25" t="s">
        <v>7417</v>
      </c>
      <c r="C1257" s="25" t="s">
        <v>7282</v>
      </c>
      <c r="D1257" s="25" t="s">
        <v>1691</v>
      </c>
      <c r="E1257" s="25" t="s">
        <v>7419</v>
      </c>
      <c r="F1257" s="25" t="s">
        <v>10688</v>
      </c>
      <c r="G1257" s="25" t="s">
        <v>10689</v>
      </c>
      <c r="H1257" s="21">
        <v>4917.45</v>
      </c>
      <c r="I1257" s="25" t="s">
        <v>7296</v>
      </c>
      <c r="J1257" s="25" t="s">
        <v>7288</v>
      </c>
      <c r="K1257" s="25" t="s">
        <v>7262</v>
      </c>
      <c r="L1257" s="25" t="s">
        <v>7259</v>
      </c>
      <c r="M1257" s="21">
        <v>4917.45</v>
      </c>
      <c r="N1257" s="21">
        <v>4917.45</v>
      </c>
      <c r="O1257" s="21">
        <v>0</v>
      </c>
      <c r="P1257" s="21">
        <v>4917.45</v>
      </c>
      <c r="Q1257" s="25" t="s">
        <v>7422</v>
      </c>
      <c r="R1257" s="1" t="str">
        <f t="shared" si="20"/>
        <v>ST10012</v>
      </c>
      <c r="S1257" t="str">
        <f>VLOOKUP(R1257,Data!$C$2:$D$261,2,0)</f>
        <v>Forest Hill Place</v>
      </c>
      <c r="T1257">
        <f>COUNTIF('Feb 2022'!A:A,D1257)+COUNTIF('Mar 2022'!A:A,D1257)+COUNTIF('Apr 2022'!A:A,D1257)+COUNTIF('May 2022'!A:A,D1257)+COUNTIF('June 2022'!A:A,D1257)+COUNTIF('July 2022'!A:A,D1257)+COUNTIF('Aug 2022'!A:A,D1257)+COUNTIF('Sep 2022'!A:A,D1257)+COUNTIF('Oct 2022'!A:A,D1257)+COUNTIF('Dec 2022'!A:A,D1257)</f>
        <v>1</v>
      </c>
      <c r="U1257" t="str">
        <f>VLOOKUP(Q1257,'Capital Lookup'!A:B,2,FALSE)</f>
        <v>No</v>
      </c>
      <c r="V1257" s="2">
        <f>IFERROR(VLOOKUP(LEFT(F1257,10),'Find Purchase Orders'!B:J,9,FALSE),"")</f>
        <v>44635</v>
      </c>
      <c r="W1257" s="25" t="s">
        <v>7261</v>
      </c>
    </row>
    <row r="1258" spans="1:23" hidden="1">
      <c r="A1258" s="25" t="s">
        <v>7261</v>
      </c>
      <c r="B1258" s="25" t="s">
        <v>7417</v>
      </c>
      <c r="C1258" s="25" t="s">
        <v>7282</v>
      </c>
      <c r="D1258" s="25" t="s">
        <v>1693</v>
      </c>
      <c r="E1258" s="25" t="s">
        <v>7419</v>
      </c>
      <c r="F1258" s="25" t="s">
        <v>10690</v>
      </c>
      <c r="G1258" s="25" t="s">
        <v>10691</v>
      </c>
      <c r="H1258" s="21">
        <v>4135.3999999999996</v>
      </c>
      <c r="I1258" s="25" t="s">
        <v>7296</v>
      </c>
      <c r="J1258" s="25" t="s">
        <v>7288</v>
      </c>
      <c r="K1258" s="25" t="s">
        <v>7262</v>
      </c>
      <c r="L1258" s="25" t="s">
        <v>7259</v>
      </c>
      <c r="M1258" s="21">
        <v>4135.3999999999996</v>
      </c>
      <c r="N1258" s="21">
        <v>4510</v>
      </c>
      <c r="O1258" s="21">
        <v>-374.6</v>
      </c>
      <c r="P1258" s="21">
        <v>4135.3999999999996</v>
      </c>
      <c r="Q1258" s="25" t="s">
        <v>7422</v>
      </c>
      <c r="R1258" s="1" t="str">
        <f t="shared" si="20"/>
        <v>ST10012</v>
      </c>
      <c r="S1258" t="str">
        <f>VLOOKUP(R1258,Data!$C$2:$D$261,2,0)</f>
        <v>Forest Hill Place</v>
      </c>
      <c r="T1258">
        <f>COUNTIF('Feb 2022'!A:A,D1258)+COUNTIF('Mar 2022'!A:A,D1258)+COUNTIF('Apr 2022'!A:A,D1258)+COUNTIF('May 2022'!A:A,D1258)+COUNTIF('June 2022'!A:A,D1258)+COUNTIF('July 2022'!A:A,D1258)+COUNTIF('Aug 2022'!A:A,D1258)+COUNTIF('Sep 2022'!A:A,D1258)+COUNTIF('Oct 2022'!A:A,D1258)+COUNTIF('Dec 2022'!A:A,D1258)</f>
        <v>1</v>
      </c>
      <c r="U1258" t="str">
        <f>VLOOKUP(Q1258,'Capital Lookup'!A:B,2,FALSE)</f>
        <v>No</v>
      </c>
      <c r="V1258" s="2">
        <f>IFERROR(VLOOKUP(LEFT(F1258,10),'Find Purchase Orders'!B:J,9,FALSE),"")</f>
        <v>44635</v>
      </c>
      <c r="W1258" s="25" t="s">
        <v>7261</v>
      </c>
    </row>
    <row r="1259" spans="1:23" hidden="1">
      <c r="A1259" s="25" t="s">
        <v>7261</v>
      </c>
      <c r="B1259" s="25" t="s">
        <v>7417</v>
      </c>
      <c r="C1259" s="25" t="s">
        <v>7282</v>
      </c>
      <c r="D1259" s="25" t="s">
        <v>1695</v>
      </c>
      <c r="E1259" s="25" t="s">
        <v>7419</v>
      </c>
      <c r="F1259" s="25" t="s">
        <v>10692</v>
      </c>
      <c r="G1259" s="25" t="s">
        <v>10693</v>
      </c>
      <c r="H1259" s="21">
        <v>565</v>
      </c>
      <c r="I1259" s="25" t="s">
        <v>7296</v>
      </c>
      <c r="J1259" s="25" t="s">
        <v>7288</v>
      </c>
      <c r="K1259" s="25" t="s">
        <v>7258</v>
      </c>
      <c r="L1259" s="25" t="s">
        <v>7259</v>
      </c>
      <c r="M1259" s="21">
        <v>565</v>
      </c>
      <c r="N1259" s="22">
        <v>0</v>
      </c>
      <c r="O1259" s="21">
        <v>565</v>
      </c>
      <c r="P1259" s="21">
        <v>565</v>
      </c>
      <c r="Q1259" s="25" t="s">
        <v>7422</v>
      </c>
      <c r="R1259" s="1" t="str">
        <f t="shared" si="20"/>
        <v>ST10012</v>
      </c>
      <c r="S1259" t="str">
        <f>VLOOKUP(R1259,Data!$C$2:$D$261,2,0)</f>
        <v>Forest Hill Place</v>
      </c>
      <c r="T1259">
        <f>COUNTIF('Feb 2022'!A:A,D1259)+COUNTIF('Mar 2022'!A:A,D1259)+COUNTIF('Apr 2022'!A:A,D1259)+COUNTIF('May 2022'!A:A,D1259)+COUNTIF('June 2022'!A:A,D1259)+COUNTIF('July 2022'!A:A,D1259)+COUNTIF('Aug 2022'!A:A,D1259)+COUNTIF('Sep 2022'!A:A,D1259)+COUNTIF('Oct 2022'!A:A,D1259)+COUNTIF('Dec 2022'!A:A,D1259)</f>
        <v>1</v>
      </c>
      <c r="U1259" t="str">
        <f>VLOOKUP(Q1259,'Capital Lookup'!A:B,2,FALSE)</f>
        <v>No</v>
      </c>
      <c r="V1259" s="2">
        <f>IFERROR(VLOOKUP(LEFT(F1259,10),'Find Purchase Orders'!B:J,9,FALSE),"")</f>
        <v>44635</v>
      </c>
      <c r="W1259" s="25" t="s">
        <v>7261</v>
      </c>
    </row>
    <row r="1260" spans="1:23" hidden="1">
      <c r="A1260" s="25" t="s">
        <v>7261</v>
      </c>
      <c r="B1260" s="25" t="s">
        <v>7417</v>
      </c>
      <c r="C1260" s="25" t="s">
        <v>7282</v>
      </c>
      <c r="D1260" s="25" t="s">
        <v>1695</v>
      </c>
      <c r="E1260" s="25" t="s">
        <v>7419</v>
      </c>
      <c r="F1260" s="25" t="s">
        <v>10694</v>
      </c>
      <c r="G1260" s="25" t="s">
        <v>10695</v>
      </c>
      <c r="H1260" s="21">
        <v>349.23</v>
      </c>
      <c r="I1260" s="25" t="s">
        <v>7296</v>
      </c>
      <c r="J1260" s="25" t="s">
        <v>7288</v>
      </c>
      <c r="K1260" s="25" t="s">
        <v>7258</v>
      </c>
      <c r="L1260" s="25" t="s">
        <v>7259</v>
      </c>
      <c r="M1260" s="21">
        <v>349.23</v>
      </c>
      <c r="N1260" s="22">
        <v>0</v>
      </c>
      <c r="O1260" s="21">
        <v>349.23</v>
      </c>
      <c r="P1260" s="21">
        <v>349.23</v>
      </c>
      <c r="Q1260" s="25" t="s">
        <v>7422</v>
      </c>
      <c r="R1260" s="1" t="str">
        <f t="shared" si="20"/>
        <v>ST10012</v>
      </c>
      <c r="S1260" t="str">
        <f>VLOOKUP(R1260,Data!$C$2:$D$261,2,0)</f>
        <v>Forest Hill Place</v>
      </c>
      <c r="T1260">
        <f>COUNTIF('Feb 2022'!A:A,D1260)+COUNTIF('Mar 2022'!A:A,D1260)+COUNTIF('Apr 2022'!A:A,D1260)+COUNTIF('May 2022'!A:A,D1260)+COUNTIF('June 2022'!A:A,D1260)+COUNTIF('July 2022'!A:A,D1260)+COUNTIF('Aug 2022'!A:A,D1260)+COUNTIF('Sep 2022'!A:A,D1260)+COUNTIF('Oct 2022'!A:A,D1260)+COUNTIF('Dec 2022'!A:A,D1260)</f>
        <v>1</v>
      </c>
      <c r="U1260" t="str">
        <f>VLOOKUP(Q1260,'Capital Lookup'!A:B,2,FALSE)</f>
        <v>No</v>
      </c>
      <c r="V1260" s="2">
        <f>IFERROR(VLOOKUP(LEFT(F1260,10),'Find Purchase Orders'!B:J,9,FALSE),"")</f>
        <v>44635</v>
      </c>
      <c r="W1260" s="25" t="s">
        <v>7261</v>
      </c>
    </row>
    <row r="1261" spans="1:23" hidden="1">
      <c r="A1261" s="25" t="s">
        <v>7261</v>
      </c>
      <c r="B1261" s="25" t="s">
        <v>7417</v>
      </c>
      <c r="C1261" s="25" t="s">
        <v>7282</v>
      </c>
      <c r="D1261" s="25" t="s">
        <v>1695</v>
      </c>
      <c r="E1261" s="25" t="s">
        <v>7419</v>
      </c>
      <c r="F1261" s="25" t="s">
        <v>10696</v>
      </c>
      <c r="G1261" s="25" t="s">
        <v>8511</v>
      </c>
      <c r="H1261" s="21">
        <v>6049.77</v>
      </c>
      <c r="I1261" s="25" t="s">
        <v>7296</v>
      </c>
      <c r="J1261" s="25" t="s">
        <v>7288</v>
      </c>
      <c r="K1261" s="25" t="s">
        <v>7262</v>
      </c>
      <c r="L1261" s="25" t="s">
        <v>7259</v>
      </c>
      <c r="M1261" s="21">
        <v>6049.77</v>
      </c>
      <c r="N1261" s="21">
        <v>6964</v>
      </c>
      <c r="O1261" s="21">
        <v>-914.23</v>
      </c>
      <c r="P1261" s="21">
        <v>6049.77</v>
      </c>
      <c r="Q1261" s="25" t="s">
        <v>7422</v>
      </c>
      <c r="R1261" s="1" t="str">
        <f t="shared" si="20"/>
        <v>ST10012</v>
      </c>
      <c r="S1261" t="str">
        <f>VLOOKUP(R1261,Data!$C$2:$D$261,2,0)</f>
        <v>Forest Hill Place</v>
      </c>
      <c r="T1261">
        <f>COUNTIF('Feb 2022'!A:A,D1261)+COUNTIF('Mar 2022'!A:A,D1261)+COUNTIF('Apr 2022'!A:A,D1261)+COUNTIF('May 2022'!A:A,D1261)+COUNTIF('June 2022'!A:A,D1261)+COUNTIF('July 2022'!A:A,D1261)+COUNTIF('Aug 2022'!A:A,D1261)+COUNTIF('Sep 2022'!A:A,D1261)+COUNTIF('Oct 2022'!A:A,D1261)+COUNTIF('Dec 2022'!A:A,D1261)</f>
        <v>1</v>
      </c>
      <c r="U1261" t="str">
        <f>VLOOKUP(Q1261,'Capital Lookup'!A:B,2,FALSE)</f>
        <v>No</v>
      </c>
      <c r="V1261" s="2">
        <f>IFERROR(VLOOKUP(LEFT(F1261,10),'Find Purchase Orders'!B:J,9,FALSE),"")</f>
        <v>44635</v>
      </c>
      <c r="W1261" s="25" t="s">
        <v>7261</v>
      </c>
    </row>
    <row r="1262" spans="1:23" hidden="1">
      <c r="A1262" s="25" t="s">
        <v>7261</v>
      </c>
      <c r="B1262" s="25" t="s">
        <v>7417</v>
      </c>
      <c r="C1262" s="25" t="s">
        <v>7282</v>
      </c>
      <c r="D1262" s="25" t="s">
        <v>1697</v>
      </c>
      <c r="E1262" s="25" t="s">
        <v>7419</v>
      </c>
      <c r="F1262" s="25" t="s">
        <v>10697</v>
      </c>
      <c r="G1262" s="25" t="s">
        <v>10698</v>
      </c>
      <c r="H1262" s="21">
        <v>4455.3500000000004</v>
      </c>
      <c r="I1262" s="25" t="s">
        <v>7296</v>
      </c>
      <c r="J1262" s="25" t="s">
        <v>7288</v>
      </c>
      <c r="K1262" s="25" t="s">
        <v>7262</v>
      </c>
      <c r="L1262" s="25" t="s">
        <v>7259</v>
      </c>
      <c r="M1262" s="21">
        <v>4455.3500000000004</v>
      </c>
      <c r="N1262" s="21">
        <v>4455.3500000000004</v>
      </c>
      <c r="O1262" s="21">
        <v>0</v>
      </c>
      <c r="P1262" s="21">
        <v>4455.3500000000004</v>
      </c>
      <c r="Q1262" s="25" t="s">
        <v>7422</v>
      </c>
      <c r="R1262" s="1" t="str">
        <f t="shared" si="20"/>
        <v>ST10012</v>
      </c>
      <c r="S1262" t="str">
        <f>VLOOKUP(R1262,Data!$C$2:$D$261,2,0)</f>
        <v>Forest Hill Place</v>
      </c>
      <c r="T1262">
        <f>COUNTIF('Feb 2022'!A:A,D1262)+COUNTIF('Mar 2022'!A:A,D1262)+COUNTIF('Apr 2022'!A:A,D1262)+COUNTIF('May 2022'!A:A,D1262)+COUNTIF('June 2022'!A:A,D1262)+COUNTIF('July 2022'!A:A,D1262)+COUNTIF('Aug 2022'!A:A,D1262)+COUNTIF('Sep 2022'!A:A,D1262)+COUNTIF('Oct 2022'!A:A,D1262)+COUNTIF('Dec 2022'!A:A,D1262)</f>
        <v>1</v>
      </c>
      <c r="U1262" t="str">
        <f>VLOOKUP(Q1262,'Capital Lookup'!A:B,2,FALSE)</f>
        <v>No</v>
      </c>
      <c r="V1262" s="2">
        <f>IFERROR(VLOOKUP(LEFT(F1262,10),'Find Purchase Orders'!B:J,9,FALSE),"")</f>
        <v>44635</v>
      </c>
      <c r="W1262" s="25" t="s">
        <v>7261</v>
      </c>
    </row>
    <row r="1263" spans="1:23" hidden="1">
      <c r="A1263" s="25" t="s">
        <v>7261</v>
      </c>
      <c r="B1263" s="25" t="s">
        <v>8855</v>
      </c>
      <c r="C1263" s="25" t="s">
        <v>7264</v>
      </c>
      <c r="D1263" s="25" t="s">
        <v>1495</v>
      </c>
      <c r="E1263" s="25" t="s">
        <v>7273</v>
      </c>
      <c r="F1263" s="25" t="s">
        <v>10699</v>
      </c>
      <c r="G1263" s="25" t="s">
        <v>10700</v>
      </c>
      <c r="H1263" s="21">
        <v>10783.5</v>
      </c>
      <c r="I1263" s="25" t="s">
        <v>7296</v>
      </c>
      <c r="J1263" s="25" t="s">
        <v>7288</v>
      </c>
      <c r="K1263" s="25" t="s">
        <v>9972</v>
      </c>
      <c r="L1263" s="25" t="s">
        <v>8086</v>
      </c>
      <c r="M1263" s="21">
        <v>10783.5</v>
      </c>
      <c r="N1263" s="21">
        <v>10783.5</v>
      </c>
      <c r="O1263" s="21">
        <v>0</v>
      </c>
      <c r="P1263" s="21">
        <v>10783.5</v>
      </c>
      <c r="Q1263" s="25" t="s">
        <v>10701</v>
      </c>
      <c r="R1263" s="1" t="str">
        <f t="shared" si="20"/>
        <v>ST10067</v>
      </c>
      <c r="S1263" t="str">
        <f>VLOOKUP(R1263,Data!$C$2:$D$261,2,0)</f>
        <v>The Edgemont</v>
      </c>
      <c r="T1263">
        <f>COUNTIF('Feb 2022'!A:A,D1263)+COUNTIF('Mar 2022'!A:A,D1263)+COUNTIF('Apr 2022'!A:A,D1263)+COUNTIF('May 2022'!A:A,D1263)+COUNTIF('June 2022'!A:A,D1263)+COUNTIF('July 2022'!A:A,D1263)+COUNTIF('Aug 2022'!A:A,D1263)+COUNTIF('Sep 2022'!A:A,D1263)+COUNTIF('Oct 2022'!A:A,D1263)+COUNTIF('Dec 2022'!A:A,D1263)</f>
        <v>1</v>
      </c>
      <c r="U1263" t="str">
        <f>VLOOKUP(Q1263,'Capital Lookup'!A:B,2,FALSE)</f>
        <v>No</v>
      </c>
      <c r="V1263" s="2">
        <f>IFERROR(VLOOKUP(LEFT(F1263,10),'Find Purchase Orders'!B:J,9,FALSE),"")</f>
        <v>44634</v>
      </c>
      <c r="W1263" s="25" t="s">
        <v>7261</v>
      </c>
    </row>
    <row r="1264" spans="1:23" hidden="1">
      <c r="A1264" s="25" t="s">
        <v>7261</v>
      </c>
      <c r="B1264" s="25" t="s">
        <v>7541</v>
      </c>
      <c r="C1264" s="25" t="s">
        <v>7264</v>
      </c>
      <c r="D1264" s="25" t="s">
        <v>1699</v>
      </c>
      <c r="E1264" s="25" t="s">
        <v>7543</v>
      </c>
      <c r="F1264" s="25" t="s">
        <v>10702</v>
      </c>
      <c r="G1264" s="25" t="s">
        <v>10703</v>
      </c>
      <c r="H1264" s="21">
        <v>545.70000000000005</v>
      </c>
      <c r="I1264" s="25" t="s">
        <v>7296</v>
      </c>
      <c r="J1264" s="25" t="s">
        <v>7288</v>
      </c>
      <c r="K1264" s="25" t="s">
        <v>7258</v>
      </c>
      <c r="L1264" s="25" t="s">
        <v>7259</v>
      </c>
      <c r="M1264" s="21">
        <v>545.70000000000005</v>
      </c>
      <c r="N1264" s="21">
        <v>545.70000000000005</v>
      </c>
      <c r="O1264" s="21">
        <v>0</v>
      </c>
      <c r="P1264" s="21">
        <v>545.70000000000005</v>
      </c>
      <c r="Q1264" s="25" t="s">
        <v>7544</v>
      </c>
      <c r="R1264" s="1" t="str">
        <f t="shared" si="20"/>
        <v>ST10061</v>
      </c>
      <c r="S1264" t="str">
        <f>VLOOKUP(R1264,Data!$C$2:$D$261,2,0)</f>
        <v>The Dorchester</v>
      </c>
      <c r="T1264">
        <f>COUNTIF('Feb 2022'!A:A,D1264)+COUNTIF('Mar 2022'!A:A,D1264)+COUNTIF('Apr 2022'!A:A,D1264)+COUNTIF('May 2022'!A:A,D1264)+COUNTIF('June 2022'!A:A,D1264)+COUNTIF('July 2022'!A:A,D1264)+COUNTIF('Aug 2022'!A:A,D1264)+COUNTIF('Sep 2022'!A:A,D1264)+COUNTIF('Oct 2022'!A:A,D1264)+COUNTIF('Dec 2022'!A:A,D1264)</f>
        <v>1</v>
      </c>
      <c r="U1264" t="str">
        <f>VLOOKUP(Q1264,'Capital Lookup'!A:B,2,FALSE)</f>
        <v>No</v>
      </c>
      <c r="V1264" s="2">
        <f>IFERROR(VLOOKUP(LEFT(F1264,10),'Find Purchase Orders'!B:J,9,FALSE),"")</f>
        <v>44635</v>
      </c>
      <c r="W1264" s="25" t="s">
        <v>7261</v>
      </c>
    </row>
    <row r="1265" spans="1:23" hidden="1">
      <c r="A1265" s="25" t="s">
        <v>7261</v>
      </c>
      <c r="B1265" s="25" t="s">
        <v>7541</v>
      </c>
      <c r="C1265" s="25" t="s">
        <v>7264</v>
      </c>
      <c r="D1265" s="25" t="s">
        <v>1699</v>
      </c>
      <c r="E1265" s="25" t="s">
        <v>7543</v>
      </c>
      <c r="F1265" s="25" t="s">
        <v>10704</v>
      </c>
      <c r="G1265" s="25" t="s">
        <v>10705</v>
      </c>
      <c r="H1265" s="21">
        <v>15952.96</v>
      </c>
      <c r="I1265" s="25" t="s">
        <v>7296</v>
      </c>
      <c r="J1265" s="25" t="s">
        <v>7288</v>
      </c>
      <c r="K1265" s="25" t="s">
        <v>7262</v>
      </c>
      <c r="L1265" s="25" t="s">
        <v>7259</v>
      </c>
      <c r="M1265" s="21">
        <v>15952.96</v>
      </c>
      <c r="N1265" s="21">
        <v>15952.96</v>
      </c>
      <c r="O1265" s="21">
        <v>0</v>
      </c>
      <c r="P1265" s="21">
        <v>15952.96</v>
      </c>
      <c r="Q1265" s="25" t="s">
        <v>7544</v>
      </c>
      <c r="R1265" s="1" t="str">
        <f t="shared" si="20"/>
        <v>ST10061</v>
      </c>
      <c r="S1265" t="str">
        <f>VLOOKUP(R1265,Data!$C$2:$D$261,2,0)</f>
        <v>The Dorchester</v>
      </c>
      <c r="T1265">
        <f>COUNTIF('Feb 2022'!A:A,D1265)+COUNTIF('Mar 2022'!A:A,D1265)+COUNTIF('Apr 2022'!A:A,D1265)+COUNTIF('May 2022'!A:A,D1265)+COUNTIF('June 2022'!A:A,D1265)+COUNTIF('July 2022'!A:A,D1265)+COUNTIF('Aug 2022'!A:A,D1265)+COUNTIF('Sep 2022'!A:A,D1265)+COUNTIF('Oct 2022'!A:A,D1265)+COUNTIF('Dec 2022'!A:A,D1265)</f>
        <v>1</v>
      </c>
      <c r="U1265" t="str">
        <f>VLOOKUP(Q1265,'Capital Lookup'!A:B,2,FALSE)</f>
        <v>No</v>
      </c>
      <c r="V1265" s="2">
        <f>IFERROR(VLOOKUP(LEFT(F1265,10),'Find Purchase Orders'!B:J,9,FALSE),"")</f>
        <v>44635</v>
      </c>
      <c r="W1265" s="25" t="s">
        <v>7261</v>
      </c>
    </row>
    <row r="1266" spans="1:23" hidden="1">
      <c r="A1266" s="25" t="s">
        <v>7269</v>
      </c>
      <c r="B1266" s="25" t="s">
        <v>9311</v>
      </c>
      <c r="C1266" s="25"/>
      <c r="D1266" s="25" t="s">
        <v>1494</v>
      </c>
      <c r="E1266" s="25" t="s">
        <v>8140</v>
      </c>
      <c r="F1266" s="25" t="s">
        <v>10706</v>
      </c>
      <c r="G1266" s="25" t="s">
        <v>10707</v>
      </c>
      <c r="H1266" s="21">
        <v>3960.65</v>
      </c>
      <c r="I1266" s="25" t="s">
        <v>7296</v>
      </c>
      <c r="J1266" s="25" t="s">
        <v>7288</v>
      </c>
      <c r="K1266" s="25" t="s">
        <v>7733</v>
      </c>
      <c r="L1266" s="25" t="s">
        <v>7734</v>
      </c>
      <c r="M1266" s="21">
        <v>3960.65</v>
      </c>
      <c r="N1266" s="21">
        <v>3960.65</v>
      </c>
      <c r="O1266" s="21">
        <v>0</v>
      </c>
      <c r="P1266" s="21">
        <v>3960.65</v>
      </c>
      <c r="Q1266" s="25" t="s">
        <v>10708</v>
      </c>
      <c r="R1266" s="1" t="str">
        <f t="shared" si="20"/>
        <v>ST10332</v>
      </c>
      <c r="S1266" t="str">
        <f>VLOOKUP(R1266,Data!$C$2:$D$261,2,0)</f>
        <v>Dover Cliffs</v>
      </c>
      <c r="T1266">
        <f>COUNTIF('Feb 2022'!A:A,D1266)+COUNTIF('Mar 2022'!A:A,D1266)+COUNTIF('Apr 2022'!A:A,D1266)+COUNTIF('May 2022'!A:A,D1266)+COUNTIF('June 2022'!A:A,D1266)+COUNTIF('July 2022'!A:A,D1266)+COUNTIF('Aug 2022'!A:A,D1266)+COUNTIF('Sep 2022'!A:A,D1266)+COUNTIF('Oct 2022'!A:A,D1266)+COUNTIF('Dec 2022'!A:A,D1266)</f>
        <v>1</v>
      </c>
      <c r="U1266" t="str">
        <f>VLOOKUP(Q1266,'Capital Lookup'!A:B,2,FALSE)</f>
        <v>No</v>
      </c>
      <c r="V1266" s="2">
        <f>IFERROR(VLOOKUP(LEFT(F1266,10),'Find Purchase Orders'!B:J,9,FALSE),"")</f>
        <v>44636</v>
      </c>
      <c r="W1266" s="25" t="s">
        <v>7261</v>
      </c>
    </row>
    <row r="1267" spans="1:23" hidden="1">
      <c r="A1267" s="25" t="s">
        <v>7252</v>
      </c>
      <c r="B1267" s="25" t="s">
        <v>7524</v>
      </c>
      <c r="C1267" s="25" t="s">
        <v>7254</v>
      </c>
      <c r="D1267" s="25" t="s">
        <v>1701</v>
      </c>
      <c r="E1267" s="25" t="s">
        <v>7526</v>
      </c>
      <c r="F1267" s="25" t="s">
        <v>10709</v>
      </c>
      <c r="G1267" s="25" t="s">
        <v>10710</v>
      </c>
      <c r="H1267" s="21">
        <v>3368.53</v>
      </c>
      <c r="I1267" s="25" t="s">
        <v>7296</v>
      </c>
      <c r="J1267" s="25" t="s">
        <v>7288</v>
      </c>
      <c r="K1267" s="25" t="s">
        <v>7289</v>
      </c>
      <c r="L1267" s="25" t="s">
        <v>7259</v>
      </c>
      <c r="M1267" s="21">
        <v>3368.53</v>
      </c>
      <c r="N1267" s="21">
        <v>3605.83</v>
      </c>
      <c r="O1267" s="21">
        <v>-237.3</v>
      </c>
      <c r="P1267" s="21">
        <v>3368.53</v>
      </c>
      <c r="Q1267" s="25" t="s">
        <v>7529</v>
      </c>
      <c r="R1267" s="1" t="str">
        <f t="shared" si="20"/>
        <v>ST10041</v>
      </c>
      <c r="S1267" t="str">
        <f>VLOOKUP(R1267,Data!$C$2:$D$261,2,0)</f>
        <v>Prince of Wales</v>
      </c>
      <c r="T1267">
        <f>COUNTIF('Feb 2022'!A:A,D1267)+COUNTIF('Mar 2022'!A:A,D1267)+COUNTIF('Apr 2022'!A:A,D1267)+COUNTIF('May 2022'!A:A,D1267)+COUNTIF('June 2022'!A:A,D1267)+COUNTIF('July 2022'!A:A,D1267)+COUNTIF('Aug 2022'!A:A,D1267)+COUNTIF('Sep 2022'!A:A,D1267)+COUNTIF('Oct 2022'!A:A,D1267)+COUNTIF('Dec 2022'!A:A,D1267)</f>
        <v>1</v>
      </c>
      <c r="U1267" t="str">
        <f>VLOOKUP(Q1267,'Capital Lookup'!A:B,2,FALSE)</f>
        <v>No</v>
      </c>
      <c r="V1267" s="2">
        <f>IFERROR(VLOOKUP(LEFT(F1267,10),'Find Purchase Orders'!B:J,9,FALSE),"")</f>
        <v>44634</v>
      </c>
      <c r="W1267" s="25" t="s">
        <v>7261</v>
      </c>
    </row>
    <row r="1268" spans="1:23" hidden="1">
      <c r="A1268" s="25" t="s">
        <v>7252</v>
      </c>
      <c r="B1268" s="25" t="s">
        <v>7524</v>
      </c>
      <c r="C1268" s="25" t="s">
        <v>7254</v>
      </c>
      <c r="D1268" s="25" t="s">
        <v>1701</v>
      </c>
      <c r="E1268" s="25" t="s">
        <v>7526</v>
      </c>
      <c r="F1268" s="25" t="s">
        <v>10711</v>
      </c>
      <c r="G1268" s="25" t="s">
        <v>10712</v>
      </c>
      <c r="H1268" s="21">
        <v>237.3</v>
      </c>
      <c r="I1268" s="25" t="s">
        <v>7296</v>
      </c>
      <c r="J1268" s="25" t="s">
        <v>7288</v>
      </c>
      <c r="K1268" s="25" t="s">
        <v>7289</v>
      </c>
      <c r="L1268" s="25" t="s">
        <v>7259</v>
      </c>
      <c r="M1268" s="21">
        <v>237.3</v>
      </c>
      <c r="N1268" s="22">
        <v>0</v>
      </c>
      <c r="O1268" s="21">
        <v>237.3</v>
      </c>
      <c r="P1268" s="21">
        <v>237.3</v>
      </c>
      <c r="Q1268" s="25" t="s">
        <v>7529</v>
      </c>
      <c r="R1268" s="1" t="str">
        <f t="shared" si="20"/>
        <v>ST10041</v>
      </c>
      <c r="S1268" t="str">
        <f>VLOOKUP(R1268,Data!$C$2:$D$261,2,0)</f>
        <v>Prince of Wales</v>
      </c>
      <c r="T1268">
        <f>COUNTIF('Feb 2022'!A:A,D1268)+COUNTIF('Mar 2022'!A:A,D1268)+COUNTIF('Apr 2022'!A:A,D1268)+COUNTIF('May 2022'!A:A,D1268)+COUNTIF('June 2022'!A:A,D1268)+COUNTIF('July 2022'!A:A,D1268)+COUNTIF('Aug 2022'!A:A,D1268)+COUNTIF('Sep 2022'!A:A,D1268)+COUNTIF('Oct 2022'!A:A,D1268)+COUNTIF('Dec 2022'!A:A,D1268)</f>
        <v>1</v>
      </c>
      <c r="U1268" t="str">
        <f>VLOOKUP(Q1268,'Capital Lookup'!A:B,2,FALSE)</f>
        <v>No</v>
      </c>
      <c r="V1268" s="2">
        <f>IFERROR(VLOOKUP(LEFT(F1268,10),'Find Purchase Orders'!B:J,9,FALSE),"")</f>
        <v>44634</v>
      </c>
      <c r="W1268" s="25" t="s">
        <v>7261</v>
      </c>
    </row>
    <row r="1269" spans="1:23" hidden="1">
      <c r="A1269" s="25" t="s">
        <v>9810</v>
      </c>
      <c r="B1269" s="25" t="s">
        <v>9044</v>
      </c>
      <c r="C1269" s="25"/>
      <c r="D1269" s="25" t="s">
        <v>10713</v>
      </c>
      <c r="E1269" s="25" t="s">
        <v>9046</v>
      </c>
      <c r="H1269" s="21">
        <v>3456.03</v>
      </c>
      <c r="I1269" s="25" t="s">
        <v>7257</v>
      </c>
      <c r="K1269" s="25" t="s">
        <v>7262</v>
      </c>
      <c r="L1269" s="25" t="s">
        <v>8138</v>
      </c>
      <c r="M1269" s="22">
        <v>0</v>
      </c>
      <c r="N1269" s="22">
        <v>0</v>
      </c>
      <c r="O1269" s="21">
        <v>0</v>
      </c>
      <c r="P1269" s="21">
        <v>397.6</v>
      </c>
      <c r="Q1269" s="25"/>
      <c r="R1269" s="1" t="str">
        <f t="shared" si="20"/>
        <v>ST10398</v>
      </c>
      <c r="S1269" t="e">
        <f>VLOOKUP(R1269,Data!$C$2:$D$261,2,0)</f>
        <v>#N/A</v>
      </c>
      <c r="T1269">
        <f>COUNTIF('Feb 2022'!A:A,D1269)+COUNTIF('Mar 2022'!A:A,D1269)+COUNTIF('Apr 2022'!A:A,D1269)+COUNTIF('May 2022'!A:A,D1269)+COUNTIF('June 2022'!A:A,D1269)+COUNTIF('July 2022'!A:A,D1269)+COUNTIF('Aug 2022'!A:A,D1269)+COUNTIF('Sep 2022'!A:A,D1269)+COUNTIF('Oct 2022'!A:A,D1269)+COUNTIF('Dec 2022'!A:A,D1269)</f>
        <v>0</v>
      </c>
      <c r="U1269" t="e">
        <f>VLOOKUP(Q1269,'Capital Lookup'!A:B,2,FALSE)</f>
        <v>#N/A</v>
      </c>
      <c r="V1269" s="2" t="str">
        <f>IFERROR(VLOOKUP(LEFT(F1269,10),'Find Purchase Orders'!B:J,9,FALSE),"")</f>
        <v/>
      </c>
      <c r="W1269" s="25" t="s">
        <v>7261</v>
      </c>
    </row>
    <row r="1270" spans="1:23" hidden="1">
      <c r="A1270" s="25" t="s">
        <v>9810</v>
      </c>
      <c r="B1270" s="25" t="s">
        <v>9044</v>
      </c>
      <c r="C1270" s="25"/>
      <c r="D1270" s="25" t="s">
        <v>10714</v>
      </c>
      <c r="E1270" s="25" t="s">
        <v>9046</v>
      </c>
      <c r="H1270" s="21">
        <v>10718.22</v>
      </c>
      <c r="I1270" s="25" t="s">
        <v>7257</v>
      </c>
      <c r="K1270" s="25" t="s">
        <v>7262</v>
      </c>
      <c r="L1270" s="25" t="s">
        <v>8138</v>
      </c>
      <c r="M1270" s="22">
        <v>0</v>
      </c>
      <c r="N1270" s="22">
        <v>0</v>
      </c>
      <c r="O1270" s="21">
        <v>0</v>
      </c>
      <c r="P1270" s="21">
        <v>1233.07</v>
      </c>
      <c r="Q1270" s="25"/>
      <c r="R1270" s="1" t="str">
        <f t="shared" si="20"/>
        <v>ST10398</v>
      </c>
      <c r="S1270" t="e">
        <f>VLOOKUP(R1270,Data!$C$2:$D$261,2,0)</f>
        <v>#N/A</v>
      </c>
      <c r="T1270">
        <f>COUNTIF('Feb 2022'!A:A,D1270)+COUNTIF('Mar 2022'!A:A,D1270)+COUNTIF('Apr 2022'!A:A,D1270)+COUNTIF('May 2022'!A:A,D1270)+COUNTIF('June 2022'!A:A,D1270)+COUNTIF('July 2022'!A:A,D1270)+COUNTIF('Aug 2022'!A:A,D1270)+COUNTIF('Sep 2022'!A:A,D1270)+COUNTIF('Oct 2022'!A:A,D1270)+COUNTIF('Dec 2022'!A:A,D1270)</f>
        <v>0</v>
      </c>
      <c r="U1270" t="e">
        <f>VLOOKUP(Q1270,'Capital Lookup'!A:B,2,FALSE)</f>
        <v>#N/A</v>
      </c>
      <c r="V1270" s="2" t="str">
        <f>IFERROR(VLOOKUP(LEFT(F1270,10),'Find Purchase Orders'!B:J,9,FALSE),"")</f>
        <v/>
      </c>
      <c r="W1270" s="25" t="s">
        <v>7261</v>
      </c>
    </row>
    <row r="1271" spans="1:23" hidden="1">
      <c r="A1271" s="25" t="s">
        <v>8607</v>
      </c>
      <c r="B1271" s="25" t="s">
        <v>9044</v>
      </c>
      <c r="C1271" s="25"/>
      <c r="D1271" s="25" t="s">
        <v>10715</v>
      </c>
      <c r="E1271" s="25" t="s">
        <v>9046</v>
      </c>
      <c r="F1271" s="25" t="s">
        <v>10716</v>
      </c>
      <c r="G1271" s="25" t="s">
        <v>10717</v>
      </c>
      <c r="H1271" s="21">
        <v>3456.03</v>
      </c>
      <c r="I1271" s="25" t="s">
        <v>7296</v>
      </c>
      <c r="J1271" s="25" t="s">
        <v>7288</v>
      </c>
      <c r="K1271" s="25" t="s">
        <v>7262</v>
      </c>
      <c r="L1271" s="25" t="s">
        <v>7259</v>
      </c>
      <c r="M1271" s="21">
        <v>3456.03</v>
      </c>
      <c r="N1271" s="21">
        <v>3456.03</v>
      </c>
      <c r="O1271" s="21">
        <v>0</v>
      </c>
      <c r="P1271" s="21">
        <v>3456.03</v>
      </c>
      <c r="Q1271" s="25" t="s">
        <v>9049</v>
      </c>
      <c r="R1271" s="1" t="str">
        <f t="shared" si="20"/>
        <v>ST10398</v>
      </c>
      <c r="S1271" t="e">
        <f>VLOOKUP(R1271,Data!$C$2:$D$261,2,0)</f>
        <v>#N/A</v>
      </c>
      <c r="T1271">
        <f>COUNTIF('Feb 2022'!A:A,D1271)+COUNTIF('Mar 2022'!A:A,D1271)+COUNTIF('Apr 2022'!A:A,D1271)+COUNTIF('May 2022'!A:A,D1271)+COUNTIF('June 2022'!A:A,D1271)+COUNTIF('July 2022'!A:A,D1271)+COUNTIF('Aug 2022'!A:A,D1271)+COUNTIF('Sep 2022'!A:A,D1271)+COUNTIF('Oct 2022'!A:A,D1271)+COUNTIF('Dec 2022'!A:A,D1271)</f>
        <v>0</v>
      </c>
      <c r="U1271" t="str">
        <f>VLOOKUP(Q1271,'Capital Lookup'!A:B,2,FALSE)</f>
        <v>Yes</v>
      </c>
      <c r="V1271" s="2">
        <f>IFERROR(VLOOKUP(LEFT(F1271,10),'Find Purchase Orders'!B:J,9,FALSE),"")</f>
        <v>44636</v>
      </c>
      <c r="W1271" s="25" t="s">
        <v>7261</v>
      </c>
    </row>
    <row r="1272" spans="1:23" hidden="1">
      <c r="A1272" s="25" t="s">
        <v>8607</v>
      </c>
      <c r="B1272" s="25" t="s">
        <v>9044</v>
      </c>
      <c r="C1272" s="25"/>
      <c r="D1272" s="25" t="s">
        <v>10718</v>
      </c>
      <c r="E1272" s="25" t="s">
        <v>9046</v>
      </c>
      <c r="F1272" s="25" t="s">
        <v>10719</v>
      </c>
      <c r="G1272" s="25" t="s">
        <v>10720</v>
      </c>
      <c r="H1272" s="21">
        <v>10718.22</v>
      </c>
      <c r="I1272" s="25" t="s">
        <v>7296</v>
      </c>
      <c r="J1272" s="25" t="s">
        <v>7288</v>
      </c>
      <c r="K1272" s="25" t="s">
        <v>7262</v>
      </c>
      <c r="L1272" s="25" t="s">
        <v>7259</v>
      </c>
      <c r="M1272" s="21">
        <v>10718.22</v>
      </c>
      <c r="N1272" s="21">
        <v>10718.22</v>
      </c>
      <c r="O1272" s="21">
        <v>0</v>
      </c>
      <c r="P1272" s="21">
        <v>10718.22</v>
      </c>
      <c r="Q1272" s="25" t="s">
        <v>9049</v>
      </c>
      <c r="R1272" s="1" t="str">
        <f t="shared" si="20"/>
        <v>ST10398</v>
      </c>
      <c r="S1272" t="e">
        <f>VLOOKUP(R1272,Data!$C$2:$D$261,2,0)</f>
        <v>#N/A</v>
      </c>
      <c r="T1272">
        <f>COUNTIF('Feb 2022'!A:A,D1272)+COUNTIF('Mar 2022'!A:A,D1272)+COUNTIF('Apr 2022'!A:A,D1272)+COUNTIF('May 2022'!A:A,D1272)+COUNTIF('June 2022'!A:A,D1272)+COUNTIF('July 2022'!A:A,D1272)+COUNTIF('Aug 2022'!A:A,D1272)+COUNTIF('Sep 2022'!A:A,D1272)+COUNTIF('Oct 2022'!A:A,D1272)+COUNTIF('Dec 2022'!A:A,D1272)</f>
        <v>0</v>
      </c>
      <c r="U1272" t="str">
        <f>VLOOKUP(Q1272,'Capital Lookup'!A:B,2,FALSE)</f>
        <v>Yes</v>
      </c>
      <c r="V1272" s="2">
        <f>IFERROR(VLOOKUP(LEFT(F1272,10),'Find Purchase Orders'!B:J,9,FALSE),"")</f>
        <v>44636</v>
      </c>
      <c r="W1272" s="25" t="s">
        <v>7261</v>
      </c>
    </row>
    <row r="1273" spans="1:23" hidden="1">
      <c r="A1273" s="25" t="s">
        <v>7252</v>
      </c>
      <c r="B1273" s="25" t="s">
        <v>8531</v>
      </c>
      <c r="C1273" s="25" t="s">
        <v>7254</v>
      </c>
      <c r="D1273" s="25" t="s">
        <v>1703</v>
      </c>
      <c r="E1273" s="25" t="s">
        <v>8533</v>
      </c>
      <c r="F1273" s="25" t="s">
        <v>10721</v>
      </c>
      <c r="G1273" s="25" t="s">
        <v>10722</v>
      </c>
      <c r="H1273" s="21">
        <v>565</v>
      </c>
      <c r="I1273" s="25" t="s">
        <v>7296</v>
      </c>
      <c r="J1273" s="25" t="s">
        <v>7288</v>
      </c>
      <c r="K1273" s="25" t="s">
        <v>7258</v>
      </c>
      <c r="L1273" s="25" t="s">
        <v>7259</v>
      </c>
      <c r="M1273" s="21">
        <v>565</v>
      </c>
      <c r="N1273" s="21">
        <v>565</v>
      </c>
      <c r="O1273" s="21">
        <v>0</v>
      </c>
      <c r="P1273" s="21">
        <v>565</v>
      </c>
      <c r="Q1273" s="25" t="s">
        <v>8534</v>
      </c>
      <c r="R1273" s="1" t="str">
        <f t="shared" si="20"/>
        <v>ST10095</v>
      </c>
      <c r="S1273" t="str">
        <f>VLOOKUP(R1273,Data!$C$2:$D$261,2,0)</f>
        <v>Greenway</v>
      </c>
      <c r="T1273">
        <f>COUNTIF('Feb 2022'!A:A,D1273)+COUNTIF('Mar 2022'!A:A,D1273)+COUNTIF('Apr 2022'!A:A,D1273)+COUNTIF('May 2022'!A:A,D1273)+COUNTIF('June 2022'!A:A,D1273)+COUNTIF('July 2022'!A:A,D1273)+COUNTIF('Aug 2022'!A:A,D1273)+COUNTIF('Sep 2022'!A:A,D1273)+COUNTIF('Oct 2022'!A:A,D1273)+COUNTIF('Dec 2022'!A:A,D1273)</f>
        <v>1</v>
      </c>
      <c r="U1273" t="str">
        <f>VLOOKUP(Q1273,'Capital Lookup'!A:B,2,FALSE)</f>
        <v>No</v>
      </c>
      <c r="V1273" s="2">
        <f>IFERROR(VLOOKUP(LEFT(F1273,10),'Find Purchase Orders'!B:J,9,FALSE),"")</f>
        <v>44635</v>
      </c>
      <c r="W1273" s="25" t="s">
        <v>7261</v>
      </c>
    </row>
    <row r="1274" spans="1:23" hidden="1">
      <c r="A1274" s="25" t="s">
        <v>7252</v>
      </c>
      <c r="B1274" s="25" t="s">
        <v>8531</v>
      </c>
      <c r="C1274" s="25" t="s">
        <v>7254</v>
      </c>
      <c r="D1274" s="25" t="s">
        <v>1703</v>
      </c>
      <c r="E1274" s="25" t="s">
        <v>8533</v>
      </c>
      <c r="F1274" s="25" t="s">
        <v>10723</v>
      </c>
      <c r="G1274" s="25" t="s">
        <v>6486</v>
      </c>
      <c r="H1274" s="21">
        <v>7911.72</v>
      </c>
      <c r="I1274" s="25" t="s">
        <v>7296</v>
      </c>
      <c r="J1274" s="25" t="s">
        <v>7288</v>
      </c>
      <c r="K1274" s="25" t="s">
        <v>7262</v>
      </c>
      <c r="L1274" s="25" t="s">
        <v>7259</v>
      </c>
      <c r="M1274" s="21">
        <v>7911.72</v>
      </c>
      <c r="N1274" s="21">
        <v>7911.72</v>
      </c>
      <c r="O1274" s="21">
        <v>0</v>
      </c>
      <c r="P1274" s="21">
        <v>7911.72</v>
      </c>
      <c r="Q1274" s="25" t="s">
        <v>8534</v>
      </c>
      <c r="R1274" s="1" t="str">
        <f t="shared" si="20"/>
        <v>ST10095</v>
      </c>
      <c r="S1274" t="str">
        <f>VLOOKUP(R1274,Data!$C$2:$D$261,2,0)</f>
        <v>Greenway</v>
      </c>
      <c r="T1274">
        <f>COUNTIF('Feb 2022'!A:A,D1274)+COUNTIF('Mar 2022'!A:A,D1274)+COUNTIF('Apr 2022'!A:A,D1274)+COUNTIF('May 2022'!A:A,D1274)+COUNTIF('June 2022'!A:A,D1274)+COUNTIF('July 2022'!A:A,D1274)+COUNTIF('Aug 2022'!A:A,D1274)+COUNTIF('Sep 2022'!A:A,D1274)+COUNTIF('Oct 2022'!A:A,D1274)+COUNTIF('Dec 2022'!A:A,D1274)</f>
        <v>1</v>
      </c>
      <c r="U1274" t="str">
        <f>VLOOKUP(Q1274,'Capital Lookup'!A:B,2,FALSE)</f>
        <v>No</v>
      </c>
      <c r="V1274" s="2">
        <f>IFERROR(VLOOKUP(LEFT(F1274,10),'Find Purchase Orders'!B:J,9,FALSE),"")</f>
        <v>44635</v>
      </c>
      <c r="W1274" s="25" t="s">
        <v>7261</v>
      </c>
    </row>
    <row r="1275" spans="1:23" hidden="1">
      <c r="A1275" s="25" t="s">
        <v>7252</v>
      </c>
      <c r="B1275" s="25" t="s">
        <v>8531</v>
      </c>
      <c r="C1275" s="25" t="s">
        <v>7254</v>
      </c>
      <c r="D1275" s="25" t="s">
        <v>1704</v>
      </c>
      <c r="E1275" s="25" t="s">
        <v>8533</v>
      </c>
      <c r="H1275" s="21">
        <v>565</v>
      </c>
      <c r="I1275" s="25" t="s">
        <v>7257</v>
      </c>
      <c r="K1275" s="25" t="s">
        <v>7258</v>
      </c>
      <c r="L1275" s="25" t="s">
        <v>7259</v>
      </c>
      <c r="M1275" s="22">
        <v>0</v>
      </c>
      <c r="N1275" s="22">
        <v>0</v>
      </c>
      <c r="O1275" s="21">
        <v>0</v>
      </c>
      <c r="P1275" s="21">
        <v>65</v>
      </c>
      <c r="Q1275" s="25" t="s">
        <v>8534</v>
      </c>
      <c r="R1275" s="1" t="str">
        <f t="shared" si="20"/>
        <v>ST10095</v>
      </c>
      <c r="S1275" t="str">
        <f>VLOOKUP(R1275,Data!$C$2:$D$261,2,0)</f>
        <v>Greenway</v>
      </c>
      <c r="T1275">
        <f>COUNTIF('Feb 2022'!A:A,D1275)+COUNTIF('Mar 2022'!A:A,D1275)+COUNTIF('Apr 2022'!A:A,D1275)+COUNTIF('May 2022'!A:A,D1275)+COUNTIF('June 2022'!A:A,D1275)+COUNTIF('July 2022'!A:A,D1275)+COUNTIF('Aug 2022'!A:A,D1275)+COUNTIF('Sep 2022'!A:A,D1275)+COUNTIF('Oct 2022'!A:A,D1275)+COUNTIF('Dec 2022'!A:A,D1275)</f>
        <v>1</v>
      </c>
      <c r="U1275" t="str">
        <f>VLOOKUP(Q1275,'Capital Lookup'!A:B,2,FALSE)</f>
        <v>No</v>
      </c>
      <c r="V1275" s="2" t="str">
        <f>IFERROR(VLOOKUP(LEFT(F1275,10),'Find Purchase Orders'!B:J,9,FALSE),"")</f>
        <v/>
      </c>
      <c r="W1275" s="25" t="s">
        <v>7261</v>
      </c>
    </row>
    <row r="1276" spans="1:23" hidden="1">
      <c r="A1276" s="25" t="s">
        <v>7252</v>
      </c>
      <c r="B1276" s="25" t="s">
        <v>8531</v>
      </c>
      <c r="C1276" s="25" t="s">
        <v>7254</v>
      </c>
      <c r="D1276" s="25" t="s">
        <v>1704</v>
      </c>
      <c r="E1276" s="25" t="s">
        <v>8533</v>
      </c>
      <c r="H1276" s="21">
        <v>7224.68</v>
      </c>
      <c r="I1276" s="25" t="s">
        <v>7257</v>
      </c>
      <c r="K1276" s="25" t="s">
        <v>7262</v>
      </c>
      <c r="L1276" s="25" t="s">
        <v>7259</v>
      </c>
      <c r="M1276" s="22">
        <v>0</v>
      </c>
      <c r="N1276" s="22">
        <v>0</v>
      </c>
      <c r="O1276" s="21">
        <v>0</v>
      </c>
      <c r="P1276" s="21">
        <v>831.16</v>
      </c>
      <c r="Q1276" s="25" t="s">
        <v>8534</v>
      </c>
      <c r="R1276" s="1" t="str">
        <f t="shared" si="20"/>
        <v>ST10095</v>
      </c>
      <c r="S1276" t="str">
        <f>VLOOKUP(R1276,Data!$C$2:$D$261,2,0)</f>
        <v>Greenway</v>
      </c>
      <c r="T1276">
        <f>COUNTIF('Feb 2022'!A:A,D1276)+COUNTIF('Mar 2022'!A:A,D1276)+COUNTIF('Apr 2022'!A:A,D1276)+COUNTIF('May 2022'!A:A,D1276)+COUNTIF('June 2022'!A:A,D1276)+COUNTIF('July 2022'!A:A,D1276)+COUNTIF('Aug 2022'!A:A,D1276)+COUNTIF('Sep 2022'!A:A,D1276)+COUNTIF('Oct 2022'!A:A,D1276)+COUNTIF('Dec 2022'!A:A,D1276)</f>
        <v>1</v>
      </c>
      <c r="U1276" t="str">
        <f>VLOOKUP(Q1276,'Capital Lookup'!A:B,2,FALSE)</f>
        <v>No</v>
      </c>
      <c r="V1276" s="2" t="str">
        <f>IFERROR(VLOOKUP(LEFT(F1276,10),'Find Purchase Orders'!B:J,9,FALSE),"")</f>
        <v/>
      </c>
      <c r="W1276" s="25" t="s">
        <v>7261</v>
      </c>
    </row>
    <row r="1277" spans="1:23" hidden="1">
      <c r="A1277" s="25" t="s">
        <v>7261</v>
      </c>
      <c r="B1277" s="25" t="s">
        <v>7600</v>
      </c>
      <c r="C1277" s="25" t="s">
        <v>7282</v>
      </c>
      <c r="D1277" s="25" t="s">
        <v>1706</v>
      </c>
      <c r="E1277" s="25" t="s">
        <v>7602</v>
      </c>
      <c r="F1277" s="25" t="s">
        <v>10724</v>
      </c>
      <c r="G1277" s="25" t="s">
        <v>10725</v>
      </c>
      <c r="H1277" s="21">
        <v>18178.169999999998</v>
      </c>
      <c r="I1277" s="25" t="s">
        <v>7296</v>
      </c>
      <c r="J1277" s="25" t="s">
        <v>7288</v>
      </c>
      <c r="K1277" s="25" t="s">
        <v>7262</v>
      </c>
      <c r="L1277" s="25" t="s">
        <v>7259</v>
      </c>
      <c r="M1277" s="21">
        <v>18178.169999999998</v>
      </c>
      <c r="N1277" s="21">
        <v>18178.169999999998</v>
      </c>
      <c r="O1277" s="21">
        <v>0</v>
      </c>
      <c r="P1277" s="21">
        <v>18178.169999999998</v>
      </c>
      <c r="Q1277" s="25" t="s">
        <v>7605</v>
      </c>
      <c r="R1277" s="1" t="str">
        <f t="shared" si="20"/>
        <v>ST10034</v>
      </c>
      <c r="S1277" t="str">
        <f>VLOOKUP(R1277,Data!$C$2:$D$261,2,0)</f>
        <v>Bridlewood Manor</v>
      </c>
      <c r="T1277">
        <f>COUNTIF('Feb 2022'!A:A,D1277)+COUNTIF('Mar 2022'!A:A,D1277)+COUNTIF('Apr 2022'!A:A,D1277)+COUNTIF('May 2022'!A:A,D1277)+COUNTIF('June 2022'!A:A,D1277)+COUNTIF('July 2022'!A:A,D1277)+COUNTIF('Aug 2022'!A:A,D1277)+COUNTIF('Sep 2022'!A:A,D1277)+COUNTIF('Oct 2022'!A:A,D1277)+COUNTIF('Dec 2022'!A:A,D1277)</f>
        <v>1</v>
      </c>
      <c r="U1277" t="str">
        <f>VLOOKUP(Q1277,'Capital Lookup'!A:B,2,FALSE)</f>
        <v>No</v>
      </c>
      <c r="V1277" s="2">
        <f>IFERROR(VLOOKUP(LEFT(F1277,10),'Find Purchase Orders'!B:J,9,FALSE),"")</f>
        <v>44634</v>
      </c>
      <c r="W1277" s="25" t="s">
        <v>7261</v>
      </c>
    </row>
    <row r="1278" spans="1:23" hidden="1">
      <c r="A1278" s="25" t="s">
        <v>7261</v>
      </c>
      <c r="B1278" s="25" t="s">
        <v>7600</v>
      </c>
      <c r="C1278" s="25" t="s">
        <v>7282</v>
      </c>
      <c r="D1278" s="25" t="s">
        <v>1706</v>
      </c>
      <c r="E1278" s="25" t="s">
        <v>7602</v>
      </c>
      <c r="F1278" s="25" t="s">
        <v>10726</v>
      </c>
      <c r="G1278" s="25" t="s">
        <v>10727</v>
      </c>
      <c r="H1278" s="21">
        <v>762.75</v>
      </c>
      <c r="I1278" s="25" t="s">
        <v>7296</v>
      </c>
      <c r="J1278" s="25" t="s">
        <v>7288</v>
      </c>
      <c r="K1278" s="25" t="s">
        <v>7262</v>
      </c>
      <c r="L1278" s="25" t="s">
        <v>7259</v>
      </c>
      <c r="M1278" s="21">
        <v>762.75</v>
      </c>
      <c r="N1278" s="21">
        <v>762.75</v>
      </c>
      <c r="O1278" s="21">
        <v>0</v>
      </c>
      <c r="P1278" s="21">
        <v>762.75</v>
      </c>
      <c r="Q1278" s="25" t="s">
        <v>7605</v>
      </c>
      <c r="R1278" s="1" t="str">
        <f t="shared" si="20"/>
        <v>ST10034</v>
      </c>
      <c r="S1278" t="str">
        <f>VLOOKUP(R1278,Data!$C$2:$D$261,2,0)</f>
        <v>Bridlewood Manor</v>
      </c>
      <c r="T1278">
        <f>COUNTIF('Feb 2022'!A:A,D1278)+COUNTIF('Mar 2022'!A:A,D1278)+COUNTIF('Apr 2022'!A:A,D1278)+COUNTIF('May 2022'!A:A,D1278)+COUNTIF('June 2022'!A:A,D1278)+COUNTIF('July 2022'!A:A,D1278)+COUNTIF('Aug 2022'!A:A,D1278)+COUNTIF('Sep 2022'!A:A,D1278)+COUNTIF('Oct 2022'!A:A,D1278)+COUNTIF('Dec 2022'!A:A,D1278)</f>
        <v>1</v>
      </c>
      <c r="U1278" t="str">
        <f>VLOOKUP(Q1278,'Capital Lookup'!A:B,2,FALSE)</f>
        <v>No</v>
      </c>
      <c r="V1278" s="2">
        <f>IFERROR(VLOOKUP(LEFT(F1278,10),'Find Purchase Orders'!B:J,9,FALSE),"")</f>
        <v>44634</v>
      </c>
      <c r="W1278" s="25" t="s">
        <v>7261</v>
      </c>
    </row>
    <row r="1279" spans="1:23" hidden="1">
      <c r="A1279" s="25" t="s">
        <v>7478</v>
      </c>
      <c r="B1279" s="25" t="s">
        <v>7974</v>
      </c>
      <c r="C1279" s="25" t="s">
        <v>7587</v>
      </c>
      <c r="D1279" s="25" t="s">
        <v>1498</v>
      </c>
      <c r="E1279" s="25" t="s">
        <v>7492</v>
      </c>
      <c r="F1279" s="25" t="s">
        <v>10728</v>
      </c>
      <c r="G1279" s="25" t="s">
        <v>10729</v>
      </c>
      <c r="H1279" s="21">
        <v>2193.61</v>
      </c>
      <c r="I1279" s="25" t="s">
        <v>7296</v>
      </c>
      <c r="J1279" s="25" t="s">
        <v>7288</v>
      </c>
      <c r="K1279" s="25" t="s">
        <v>7733</v>
      </c>
      <c r="L1279" s="25" t="s">
        <v>7734</v>
      </c>
      <c r="M1279" s="21">
        <v>2193.61</v>
      </c>
      <c r="N1279" s="21">
        <v>2193.62</v>
      </c>
      <c r="O1279" s="21">
        <v>-0.01</v>
      </c>
      <c r="P1279" s="21">
        <v>2193.61</v>
      </c>
      <c r="Q1279" s="25" t="s">
        <v>10730</v>
      </c>
      <c r="R1279" s="1" t="str">
        <f t="shared" si="20"/>
        <v>ST10149</v>
      </c>
      <c r="S1279" t="str">
        <f>VLOOKUP(R1279,Data!$C$2:$D$261,2,0)</f>
        <v>Winbourne Park</v>
      </c>
      <c r="T1279">
        <f>COUNTIF('Feb 2022'!A:A,D1279)+COUNTIF('Mar 2022'!A:A,D1279)+COUNTIF('Apr 2022'!A:A,D1279)+COUNTIF('May 2022'!A:A,D1279)+COUNTIF('June 2022'!A:A,D1279)+COUNTIF('July 2022'!A:A,D1279)+COUNTIF('Aug 2022'!A:A,D1279)+COUNTIF('Sep 2022'!A:A,D1279)+COUNTIF('Oct 2022'!A:A,D1279)+COUNTIF('Dec 2022'!A:A,D1279)</f>
        <v>1</v>
      </c>
      <c r="U1279" t="str">
        <f>VLOOKUP(Q1279,'Capital Lookup'!A:B,2,FALSE)</f>
        <v>No</v>
      </c>
      <c r="V1279" s="2">
        <f>IFERROR(VLOOKUP(LEFT(F1279,10),'Find Purchase Orders'!B:J,9,FALSE),"")</f>
        <v>44634</v>
      </c>
      <c r="W1279" s="25" t="s">
        <v>7261</v>
      </c>
    </row>
    <row r="1280" spans="1:23" hidden="1">
      <c r="A1280" s="25" t="s">
        <v>7530</v>
      </c>
      <c r="B1280" s="25" t="s">
        <v>8259</v>
      </c>
      <c r="C1280" s="25" t="s">
        <v>8260</v>
      </c>
      <c r="D1280" s="25" t="s">
        <v>1499</v>
      </c>
      <c r="E1280" s="25" t="s">
        <v>8591</v>
      </c>
      <c r="H1280" s="21">
        <v>519.79999999999995</v>
      </c>
      <c r="I1280" s="25" t="s">
        <v>7257</v>
      </c>
      <c r="K1280" s="25" t="s">
        <v>8592</v>
      </c>
      <c r="L1280" s="25" t="s">
        <v>8593</v>
      </c>
      <c r="M1280" s="22">
        <v>0</v>
      </c>
      <c r="N1280" s="22">
        <v>0</v>
      </c>
      <c r="O1280" s="21">
        <v>0</v>
      </c>
      <c r="P1280" s="21">
        <v>59.8</v>
      </c>
      <c r="Q1280" s="25" t="s">
        <v>8640</v>
      </c>
      <c r="R1280" s="1" t="str">
        <f t="shared" si="20"/>
        <v>ST10260</v>
      </c>
      <c r="S1280" t="str">
        <f>VLOOKUP(R1280,Data!$C$2:$D$261,2,0)</f>
        <v>Support Office</v>
      </c>
      <c r="T1280">
        <f>COUNTIF('Feb 2022'!A:A,D1280)+COUNTIF('Mar 2022'!A:A,D1280)+COUNTIF('Apr 2022'!A:A,D1280)+COUNTIF('May 2022'!A:A,D1280)+COUNTIF('June 2022'!A:A,D1280)+COUNTIF('July 2022'!A:A,D1280)+COUNTIF('Aug 2022'!A:A,D1280)+COUNTIF('Sep 2022'!A:A,D1280)+COUNTIF('Oct 2022'!A:A,D1280)+COUNTIF('Dec 2022'!A:A,D1280)</f>
        <v>1</v>
      </c>
      <c r="U1280" t="str">
        <f>VLOOKUP(Q1280,'Capital Lookup'!A:B,2,FALSE)</f>
        <v>Yes</v>
      </c>
      <c r="V1280" s="2" t="str">
        <f>IFERROR(VLOOKUP(LEFT(F1280,10),'Find Purchase Orders'!B:J,9,FALSE),"")</f>
        <v/>
      </c>
      <c r="W1280" s="25" t="s">
        <v>7261</v>
      </c>
    </row>
    <row r="1281" spans="1:23" hidden="1">
      <c r="A1281" s="25" t="s">
        <v>8607</v>
      </c>
      <c r="B1281" s="25" t="s">
        <v>9044</v>
      </c>
      <c r="C1281" s="25"/>
      <c r="D1281" s="25" t="s">
        <v>10731</v>
      </c>
      <c r="E1281" s="25" t="s">
        <v>9046</v>
      </c>
      <c r="F1281" s="25" t="s">
        <v>10732</v>
      </c>
      <c r="G1281" s="25" t="s">
        <v>10733</v>
      </c>
      <c r="H1281" s="21">
        <v>1412.5</v>
      </c>
      <c r="I1281" s="25" t="s">
        <v>7296</v>
      </c>
      <c r="J1281" s="25" t="s">
        <v>7288</v>
      </c>
      <c r="K1281" s="25" t="s">
        <v>7289</v>
      </c>
      <c r="L1281" s="25" t="s">
        <v>7259</v>
      </c>
      <c r="M1281" s="21">
        <v>1412.5</v>
      </c>
      <c r="N1281" s="22">
        <v>0</v>
      </c>
      <c r="O1281" s="21">
        <v>1412.5</v>
      </c>
      <c r="P1281" s="21">
        <v>1412.5</v>
      </c>
      <c r="Q1281" s="25" t="s">
        <v>9049</v>
      </c>
      <c r="R1281" s="1" t="str">
        <f t="shared" si="20"/>
        <v>ST10398</v>
      </c>
      <c r="S1281" t="e">
        <f>VLOOKUP(R1281,Data!$C$2:$D$261,2,0)</f>
        <v>#N/A</v>
      </c>
      <c r="T1281">
        <f>COUNTIF('Feb 2022'!A:A,D1281)+COUNTIF('Mar 2022'!A:A,D1281)+COUNTIF('Apr 2022'!A:A,D1281)+COUNTIF('May 2022'!A:A,D1281)+COUNTIF('June 2022'!A:A,D1281)+COUNTIF('July 2022'!A:A,D1281)+COUNTIF('Aug 2022'!A:A,D1281)+COUNTIF('Sep 2022'!A:A,D1281)+COUNTIF('Oct 2022'!A:A,D1281)+COUNTIF('Dec 2022'!A:A,D1281)</f>
        <v>0</v>
      </c>
      <c r="U1281" t="str">
        <f>VLOOKUP(Q1281,'Capital Lookup'!A:B,2,FALSE)</f>
        <v>Yes</v>
      </c>
      <c r="V1281" s="2">
        <f>IFERROR(VLOOKUP(LEFT(F1281,10),'Find Purchase Orders'!B:J,9,FALSE),"")</f>
        <v>44636</v>
      </c>
      <c r="W1281" s="25" t="s">
        <v>7261</v>
      </c>
    </row>
    <row r="1282" spans="1:23" hidden="1">
      <c r="A1282" s="25" t="s">
        <v>8607</v>
      </c>
      <c r="B1282" s="25" t="s">
        <v>9044</v>
      </c>
      <c r="C1282" s="25"/>
      <c r="D1282" s="25" t="s">
        <v>10731</v>
      </c>
      <c r="E1282" s="25" t="s">
        <v>9046</v>
      </c>
      <c r="F1282" s="25" t="s">
        <v>10734</v>
      </c>
      <c r="G1282" s="25" t="s">
        <v>10025</v>
      </c>
      <c r="H1282" s="21">
        <v>452</v>
      </c>
      <c r="I1282" s="25" t="s">
        <v>7296</v>
      </c>
      <c r="J1282" s="25" t="s">
        <v>7288</v>
      </c>
      <c r="K1282" s="25" t="s">
        <v>7289</v>
      </c>
      <c r="L1282" s="25" t="s">
        <v>7259</v>
      </c>
      <c r="M1282" s="21">
        <v>452</v>
      </c>
      <c r="N1282" s="22">
        <v>0</v>
      </c>
      <c r="O1282" s="21">
        <v>452</v>
      </c>
      <c r="P1282" s="21">
        <v>452</v>
      </c>
      <c r="Q1282" s="25" t="s">
        <v>9049</v>
      </c>
      <c r="R1282" s="1" t="str">
        <f t="shared" si="20"/>
        <v>ST10398</v>
      </c>
      <c r="S1282" t="e">
        <f>VLOOKUP(R1282,Data!$C$2:$D$261,2,0)</f>
        <v>#N/A</v>
      </c>
      <c r="T1282">
        <f>COUNTIF('Feb 2022'!A:A,D1282)+COUNTIF('Mar 2022'!A:A,D1282)+COUNTIF('Apr 2022'!A:A,D1282)+COUNTIF('May 2022'!A:A,D1282)+COUNTIF('June 2022'!A:A,D1282)+COUNTIF('July 2022'!A:A,D1282)+COUNTIF('Aug 2022'!A:A,D1282)+COUNTIF('Sep 2022'!A:A,D1282)+COUNTIF('Oct 2022'!A:A,D1282)+COUNTIF('Dec 2022'!A:A,D1282)</f>
        <v>0</v>
      </c>
      <c r="U1282" t="str">
        <f>VLOOKUP(Q1282,'Capital Lookup'!A:B,2,FALSE)</f>
        <v>Yes</v>
      </c>
      <c r="V1282" s="2">
        <f>IFERROR(VLOOKUP(LEFT(F1282,10),'Find Purchase Orders'!B:J,9,FALSE),"")</f>
        <v>44636</v>
      </c>
      <c r="W1282" s="25" t="s">
        <v>7261</v>
      </c>
    </row>
    <row r="1283" spans="1:23" hidden="1">
      <c r="A1283" s="25" t="s">
        <v>10735</v>
      </c>
      <c r="B1283" s="25" t="s">
        <v>9377</v>
      </c>
      <c r="C1283" s="25" t="s">
        <v>7282</v>
      </c>
      <c r="D1283" s="25" t="s">
        <v>1500</v>
      </c>
      <c r="E1283" s="25" t="s">
        <v>7273</v>
      </c>
      <c r="F1283" s="25" t="s">
        <v>10736</v>
      </c>
      <c r="G1283" s="25" t="s">
        <v>10737</v>
      </c>
      <c r="H1283" s="21">
        <v>6500</v>
      </c>
      <c r="I1283" s="25" t="s">
        <v>7296</v>
      </c>
      <c r="J1283" s="25" t="s">
        <v>7288</v>
      </c>
      <c r="K1283" s="25" t="s">
        <v>7591</v>
      </c>
      <c r="L1283" s="25" t="s">
        <v>8736</v>
      </c>
      <c r="M1283" s="21">
        <v>6500</v>
      </c>
      <c r="N1283" s="21">
        <v>6500</v>
      </c>
      <c r="O1283" s="21">
        <v>0</v>
      </c>
      <c r="P1283" s="21">
        <v>6500</v>
      </c>
      <c r="Q1283" s="25" t="s">
        <v>10738</v>
      </c>
      <c r="R1283" s="1" t="str">
        <f t="shared" si="20"/>
        <v>ST10069</v>
      </c>
      <c r="S1283" t="str">
        <f>VLOOKUP(R1283,Data!$C$2:$D$261,2,0)</f>
        <v>The Heartland</v>
      </c>
      <c r="T1283">
        <f>COUNTIF('Feb 2022'!A:A,D1283)+COUNTIF('Mar 2022'!A:A,D1283)+COUNTIF('Apr 2022'!A:A,D1283)+COUNTIF('May 2022'!A:A,D1283)+COUNTIF('June 2022'!A:A,D1283)+COUNTIF('July 2022'!A:A,D1283)+COUNTIF('Aug 2022'!A:A,D1283)+COUNTIF('Sep 2022'!A:A,D1283)+COUNTIF('Oct 2022'!A:A,D1283)+COUNTIF('Dec 2022'!A:A,D1283)</f>
        <v>1</v>
      </c>
      <c r="U1283" t="str">
        <f>VLOOKUP(Q1283,'Capital Lookup'!A:B,2,FALSE)</f>
        <v>No</v>
      </c>
      <c r="V1283" s="2">
        <f>IFERROR(VLOOKUP(LEFT(F1283,10),'Find Purchase Orders'!B:J,9,FALSE),"")</f>
        <v>44631</v>
      </c>
      <c r="W1283" s="25" t="s">
        <v>7261</v>
      </c>
    </row>
    <row r="1284" spans="1:23" hidden="1">
      <c r="A1284" s="25" t="s">
        <v>7261</v>
      </c>
      <c r="B1284" s="25" t="s">
        <v>8738</v>
      </c>
      <c r="C1284" s="25" t="s">
        <v>7264</v>
      </c>
      <c r="D1284" s="25" t="s">
        <v>1708</v>
      </c>
      <c r="E1284" s="25" t="s">
        <v>10739</v>
      </c>
      <c r="F1284" s="25" t="s">
        <v>10740</v>
      </c>
      <c r="G1284" s="25" t="s">
        <v>10741</v>
      </c>
      <c r="H1284" s="21">
        <v>7464.84</v>
      </c>
      <c r="I1284" s="25" t="s">
        <v>7296</v>
      </c>
      <c r="J1284" s="25" t="s">
        <v>7288</v>
      </c>
      <c r="K1284" s="25" t="s">
        <v>7262</v>
      </c>
      <c r="L1284" s="25" t="s">
        <v>7259</v>
      </c>
      <c r="M1284" s="21">
        <v>7464.84</v>
      </c>
      <c r="N1284" s="21">
        <v>7464.84</v>
      </c>
      <c r="O1284" s="21">
        <v>0</v>
      </c>
      <c r="P1284" s="21">
        <v>7464.84</v>
      </c>
      <c r="Q1284" s="25" t="s">
        <v>8742</v>
      </c>
      <c r="R1284" s="1" t="str">
        <f t="shared" si="20"/>
        <v>ST10075</v>
      </c>
      <c r="S1284" t="str">
        <f>VLOOKUP(R1284,Data!$C$2:$D$261,2,0)</f>
        <v>River Ridge</v>
      </c>
      <c r="T1284">
        <f>COUNTIF('Feb 2022'!A:A,D1284)+COUNTIF('Mar 2022'!A:A,D1284)+COUNTIF('Apr 2022'!A:A,D1284)+COUNTIF('May 2022'!A:A,D1284)+COUNTIF('June 2022'!A:A,D1284)+COUNTIF('July 2022'!A:A,D1284)+COUNTIF('Aug 2022'!A:A,D1284)+COUNTIF('Sep 2022'!A:A,D1284)+COUNTIF('Oct 2022'!A:A,D1284)+COUNTIF('Dec 2022'!A:A,D1284)</f>
        <v>1</v>
      </c>
      <c r="U1284" t="str">
        <f>VLOOKUP(Q1284,'Capital Lookup'!A:B,2,FALSE)</f>
        <v>No</v>
      </c>
      <c r="V1284" s="2">
        <f>IFERROR(VLOOKUP(LEFT(F1284,10),'Find Purchase Orders'!B:J,9,FALSE),"")</f>
        <v>44634</v>
      </c>
      <c r="W1284" s="25" t="s">
        <v>7261</v>
      </c>
    </row>
    <row r="1285" spans="1:23" hidden="1">
      <c r="A1285" s="25" t="s">
        <v>7261</v>
      </c>
      <c r="B1285" s="25" t="s">
        <v>8738</v>
      </c>
      <c r="C1285" s="25" t="s">
        <v>7264</v>
      </c>
      <c r="D1285" s="25" t="s">
        <v>1710</v>
      </c>
      <c r="E1285" s="25" t="s">
        <v>10739</v>
      </c>
      <c r="F1285" s="25" t="s">
        <v>10742</v>
      </c>
      <c r="G1285" s="25" t="s">
        <v>10743</v>
      </c>
      <c r="H1285" s="21">
        <v>7464.84</v>
      </c>
      <c r="I1285" s="25" t="s">
        <v>7296</v>
      </c>
      <c r="J1285" s="25" t="s">
        <v>7288</v>
      </c>
      <c r="K1285" s="25" t="s">
        <v>7262</v>
      </c>
      <c r="L1285" s="25" t="s">
        <v>7259</v>
      </c>
      <c r="M1285" s="21">
        <v>7464.84</v>
      </c>
      <c r="N1285" s="21">
        <v>7464.84</v>
      </c>
      <c r="O1285" s="21">
        <v>0</v>
      </c>
      <c r="P1285" s="21">
        <v>7464.84</v>
      </c>
      <c r="Q1285" s="25" t="s">
        <v>8742</v>
      </c>
      <c r="R1285" s="1" t="str">
        <f t="shared" si="20"/>
        <v>ST10075</v>
      </c>
      <c r="S1285" t="str">
        <f>VLOOKUP(R1285,Data!$C$2:$D$261,2,0)</f>
        <v>River Ridge</v>
      </c>
      <c r="T1285">
        <f>COUNTIF('Feb 2022'!A:A,D1285)+COUNTIF('Mar 2022'!A:A,D1285)+COUNTIF('Apr 2022'!A:A,D1285)+COUNTIF('May 2022'!A:A,D1285)+COUNTIF('June 2022'!A:A,D1285)+COUNTIF('July 2022'!A:A,D1285)+COUNTIF('Aug 2022'!A:A,D1285)+COUNTIF('Sep 2022'!A:A,D1285)+COUNTIF('Oct 2022'!A:A,D1285)+COUNTIF('Dec 2022'!A:A,D1285)</f>
        <v>1</v>
      </c>
      <c r="U1285" t="str">
        <f>VLOOKUP(Q1285,'Capital Lookup'!A:B,2,FALSE)</f>
        <v>No</v>
      </c>
      <c r="V1285" s="2">
        <f>IFERROR(VLOOKUP(LEFT(F1285,10),'Find Purchase Orders'!B:J,9,FALSE),"")</f>
        <v>44634</v>
      </c>
      <c r="W1285" s="25" t="s">
        <v>7261</v>
      </c>
    </row>
    <row r="1286" spans="1:23" hidden="1">
      <c r="A1286" s="25" t="s">
        <v>8607</v>
      </c>
      <c r="B1286" s="25" t="s">
        <v>10744</v>
      </c>
      <c r="C1286" s="25"/>
      <c r="D1286" s="25" t="s">
        <v>10745</v>
      </c>
      <c r="E1286" s="25" t="s">
        <v>10746</v>
      </c>
      <c r="F1286" s="25" t="s">
        <v>10747</v>
      </c>
      <c r="G1286" s="25" t="s">
        <v>10748</v>
      </c>
      <c r="H1286" s="21">
        <v>1751.5</v>
      </c>
      <c r="I1286" s="25" t="s">
        <v>7296</v>
      </c>
      <c r="J1286" s="25" t="s">
        <v>7288</v>
      </c>
      <c r="K1286" s="25" t="s">
        <v>7289</v>
      </c>
      <c r="L1286" s="25" t="s">
        <v>7259</v>
      </c>
      <c r="M1286" s="21">
        <v>1751.5</v>
      </c>
      <c r="N1286" s="21">
        <v>1751.5</v>
      </c>
      <c r="O1286" s="21">
        <v>0</v>
      </c>
      <c r="P1286" s="21">
        <v>1751.5</v>
      </c>
      <c r="Q1286" s="25" t="s">
        <v>10749</v>
      </c>
      <c r="R1286" s="1" t="str">
        <f t="shared" si="20"/>
        <v>ST10397</v>
      </c>
      <c r="S1286" t="e">
        <f>VLOOKUP(R1286,Data!$C$2:$D$261,2,0)</f>
        <v>#N/A</v>
      </c>
      <c r="T1286">
        <f>COUNTIF('Feb 2022'!A:A,D1286)+COUNTIF('Mar 2022'!A:A,D1286)+COUNTIF('Apr 2022'!A:A,D1286)+COUNTIF('May 2022'!A:A,D1286)+COUNTIF('June 2022'!A:A,D1286)+COUNTIF('July 2022'!A:A,D1286)+COUNTIF('Aug 2022'!A:A,D1286)+COUNTIF('Sep 2022'!A:A,D1286)+COUNTIF('Oct 2022'!A:A,D1286)+COUNTIF('Dec 2022'!A:A,D1286)</f>
        <v>0</v>
      </c>
      <c r="U1286" t="str">
        <f>VLOOKUP(Q1286,'Capital Lookup'!A:B,2,FALSE)</f>
        <v>Yes</v>
      </c>
      <c r="V1286" s="2">
        <f>IFERROR(VLOOKUP(LEFT(F1286,10),'Find Purchase Orders'!B:J,9,FALSE),"")</f>
        <v>44634</v>
      </c>
      <c r="W1286" s="25" t="s">
        <v>7261</v>
      </c>
    </row>
    <row r="1287" spans="1:23" hidden="1">
      <c r="A1287" s="25" t="s">
        <v>8607</v>
      </c>
      <c r="B1287" s="25" t="s">
        <v>10744</v>
      </c>
      <c r="C1287" s="25"/>
      <c r="D1287" s="25" t="s">
        <v>10745</v>
      </c>
      <c r="E1287" s="25" t="s">
        <v>10746</v>
      </c>
      <c r="F1287" s="25" t="s">
        <v>10750</v>
      </c>
      <c r="G1287" s="25" t="s">
        <v>10025</v>
      </c>
      <c r="H1287" s="21">
        <v>565</v>
      </c>
      <c r="I1287" s="25" t="s">
        <v>7296</v>
      </c>
      <c r="J1287" s="25" t="s">
        <v>7288</v>
      </c>
      <c r="K1287" s="25" t="s">
        <v>7289</v>
      </c>
      <c r="L1287" s="25" t="s">
        <v>7259</v>
      </c>
      <c r="M1287" s="21">
        <v>565</v>
      </c>
      <c r="N1287" s="21">
        <v>565</v>
      </c>
      <c r="O1287" s="21">
        <v>0</v>
      </c>
      <c r="P1287" s="21">
        <v>565</v>
      </c>
      <c r="Q1287" s="25" t="s">
        <v>10749</v>
      </c>
      <c r="R1287" s="1" t="str">
        <f t="shared" si="20"/>
        <v>ST10397</v>
      </c>
      <c r="S1287" t="e">
        <f>VLOOKUP(R1287,Data!$C$2:$D$261,2,0)</f>
        <v>#N/A</v>
      </c>
      <c r="T1287">
        <f>COUNTIF('Feb 2022'!A:A,D1287)+COUNTIF('Mar 2022'!A:A,D1287)+COUNTIF('Apr 2022'!A:A,D1287)+COUNTIF('May 2022'!A:A,D1287)+COUNTIF('June 2022'!A:A,D1287)+COUNTIF('July 2022'!A:A,D1287)+COUNTIF('Aug 2022'!A:A,D1287)+COUNTIF('Sep 2022'!A:A,D1287)+COUNTIF('Oct 2022'!A:A,D1287)+COUNTIF('Dec 2022'!A:A,D1287)</f>
        <v>0</v>
      </c>
      <c r="U1287" t="str">
        <f>VLOOKUP(Q1287,'Capital Lookup'!A:B,2,FALSE)</f>
        <v>Yes</v>
      </c>
      <c r="V1287" s="2">
        <f>IFERROR(VLOOKUP(LEFT(F1287,10),'Find Purchase Orders'!B:J,9,FALSE),"")</f>
        <v>44634</v>
      </c>
      <c r="W1287" s="25" t="s">
        <v>7261</v>
      </c>
    </row>
    <row r="1288" spans="1:23" hidden="1">
      <c r="A1288" s="25" t="s">
        <v>7261</v>
      </c>
      <c r="B1288" s="25" t="s">
        <v>9026</v>
      </c>
      <c r="C1288" s="25" t="s">
        <v>7264</v>
      </c>
      <c r="D1288" s="25" t="s">
        <v>1576</v>
      </c>
      <c r="E1288" s="25" t="s">
        <v>7273</v>
      </c>
      <c r="F1288" s="25" t="s">
        <v>10751</v>
      </c>
      <c r="G1288" s="25" t="s">
        <v>10752</v>
      </c>
      <c r="H1288" s="21">
        <v>4260.47</v>
      </c>
      <c r="I1288" s="25" t="s">
        <v>7296</v>
      </c>
      <c r="J1288" s="25" t="s">
        <v>7288</v>
      </c>
      <c r="K1288" s="25" t="s">
        <v>7495</v>
      </c>
      <c r="L1288" s="25" t="s">
        <v>8097</v>
      </c>
      <c r="M1288" s="21">
        <v>4260.47</v>
      </c>
      <c r="N1288" s="21">
        <v>4260.47</v>
      </c>
      <c r="O1288" s="21">
        <v>0</v>
      </c>
      <c r="P1288" s="21">
        <v>4260.47</v>
      </c>
      <c r="Q1288" s="25" t="s">
        <v>10753</v>
      </c>
      <c r="R1288" s="1" t="str">
        <f t="shared" si="20"/>
        <v>ST10073</v>
      </c>
      <c r="S1288" t="str">
        <f>VLOOKUP(R1288,Data!$C$2:$D$261,2,0)</f>
        <v>The Churchill</v>
      </c>
      <c r="T1288">
        <f>COUNTIF('Feb 2022'!A:A,D1288)+COUNTIF('Mar 2022'!A:A,D1288)+COUNTIF('Apr 2022'!A:A,D1288)+COUNTIF('May 2022'!A:A,D1288)+COUNTIF('June 2022'!A:A,D1288)+COUNTIF('July 2022'!A:A,D1288)+COUNTIF('Aug 2022'!A:A,D1288)+COUNTIF('Sep 2022'!A:A,D1288)+COUNTIF('Oct 2022'!A:A,D1288)+COUNTIF('Dec 2022'!A:A,D1288)</f>
        <v>1</v>
      </c>
      <c r="U1288" t="str">
        <f>VLOOKUP(Q1288,'Capital Lookup'!A:B,2,FALSE)</f>
        <v>No</v>
      </c>
      <c r="V1288" s="2">
        <f>IFERROR(VLOOKUP(LEFT(F1288,10),'Find Purchase Orders'!B:J,9,FALSE),"")</f>
        <v>44636</v>
      </c>
      <c r="W1288" s="25" t="s">
        <v>7261</v>
      </c>
    </row>
    <row r="1289" spans="1:23" hidden="1">
      <c r="A1289" s="25" t="s">
        <v>10104</v>
      </c>
      <c r="B1289" s="25" t="s">
        <v>7838</v>
      </c>
      <c r="C1289" s="25"/>
      <c r="D1289" s="25" t="s">
        <v>1577</v>
      </c>
      <c r="E1289" s="25" t="s">
        <v>8140</v>
      </c>
      <c r="F1289" s="25" t="s">
        <v>10754</v>
      </c>
      <c r="G1289" s="25" t="s">
        <v>10755</v>
      </c>
      <c r="H1289" s="21">
        <v>30994.77</v>
      </c>
      <c r="I1289" s="25" t="s">
        <v>7296</v>
      </c>
      <c r="J1289" s="25" t="s">
        <v>7288</v>
      </c>
      <c r="K1289" s="25" t="s">
        <v>7503</v>
      </c>
      <c r="L1289" s="25" t="s">
        <v>7504</v>
      </c>
      <c r="M1289" s="21">
        <v>27429</v>
      </c>
      <c r="N1289" s="21">
        <v>30994.77</v>
      </c>
      <c r="O1289" s="21">
        <v>-3565.77</v>
      </c>
      <c r="P1289" s="21">
        <v>30994.77</v>
      </c>
      <c r="Q1289" s="25" t="s">
        <v>9862</v>
      </c>
      <c r="R1289" s="1" t="str">
        <f t="shared" si="20"/>
        <v>ST10336</v>
      </c>
      <c r="S1289" t="str">
        <f>VLOOKUP(R1289,Data!$C$2:$D$261,2,0)</f>
        <v>The Village Seniors Community</v>
      </c>
      <c r="T1289">
        <f>COUNTIF('Feb 2022'!A:A,D1289)+COUNTIF('Mar 2022'!A:A,D1289)+COUNTIF('Apr 2022'!A:A,D1289)+COUNTIF('May 2022'!A:A,D1289)+COUNTIF('June 2022'!A:A,D1289)+COUNTIF('July 2022'!A:A,D1289)+COUNTIF('Aug 2022'!A:A,D1289)+COUNTIF('Sep 2022'!A:A,D1289)+COUNTIF('Oct 2022'!A:A,D1289)+COUNTIF('Dec 2022'!A:A,D1289)</f>
        <v>1</v>
      </c>
      <c r="U1289" t="str">
        <f>VLOOKUP(Q1289,'Capital Lookup'!A:B,2,FALSE)</f>
        <v>No</v>
      </c>
      <c r="V1289" s="2">
        <f>IFERROR(VLOOKUP(LEFT(F1289,10),'Find Purchase Orders'!B:J,9,FALSE),"")</f>
        <v>44637</v>
      </c>
      <c r="W1289" s="25" t="s">
        <v>7261</v>
      </c>
    </row>
    <row r="1290" spans="1:23" hidden="1">
      <c r="A1290" s="25" t="s">
        <v>7478</v>
      </c>
      <c r="B1290" s="25" t="s">
        <v>8460</v>
      </c>
      <c r="C1290" s="25" t="s">
        <v>7587</v>
      </c>
      <c r="D1290" s="25" t="s">
        <v>1578</v>
      </c>
      <c r="E1290" s="25" t="s">
        <v>8140</v>
      </c>
      <c r="F1290" s="25" t="s">
        <v>10756</v>
      </c>
      <c r="G1290" s="25" t="s">
        <v>10757</v>
      </c>
      <c r="H1290" s="21">
        <v>7626.37</v>
      </c>
      <c r="I1290" s="25" t="s">
        <v>7296</v>
      </c>
      <c r="J1290" s="25" t="s">
        <v>7288</v>
      </c>
      <c r="K1290" s="25" t="s">
        <v>7893</v>
      </c>
      <c r="L1290" s="25" t="s">
        <v>8166</v>
      </c>
      <c r="M1290" s="21">
        <v>7626.37</v>
      </c>
      <c r="N1290" s="21">
        <v>7626.37</v>
      </c>
      <c r="O1290" s="21">
        <v>0</v>
      </c>
      <c r="P1290" s="21">
        <v>7626.37</v>
      </c>
      <c r="Q1290" s="25" t="s">
        <v>10758</v>
      </c>
      <c r="R1290" s="1" t="str">
        <f t="shared" si="20"/>
        <v>ST10173</v>
      </c>
      <c r="S1290" t="str">
        <f>VLOOKUP(R1290,Data!$C$2:$D$261,2,0)</f>
        <v>Stirling Heights</v>
      </c>
      <c r="T1290">
        <f>COUNTIF('Feb 2022'!A:A,D1290)+COUNTIF('Mar 2022'!A:A,D1290)+COUNTIF('Apr 2022'!A:A,D1290)+COUNTIF('May 2022'!A:A,D1290)+COUNTIF('June 2022'!A:A,D1290)+COUNTIF('July 2022'!A:A,D1290)+COUNTIF('Aug 2022'!A:A,D1290)+COUNTIF('Sep 2022'!A:A,D1290)+COUNTIF('Oct 2022'!A:A,D1290)+COUNTIF('Dec 2022'!A:A,D1290)</f>
        <v>1</v>
      </c>
      <c r="U1290" t="str">
        <f>VLOOKUP(Q1290,'Capital Lookup'!A:B,2,FALSE)</f>
        <v>No</v>
      </c>
      <c r="V1290" s="2">
        <f>IFERROR(VLOOKUP(LEFT(F1290,10),'Find Purchase Orders'!B:J,9,FALSE),"")</f>
        <v>44637</v>
      </c>
      <c r="W1290" s="25" t="s">
        <v>7261</v>
      </c>
    </row>
    <row r="1291" spans="1:23" hidden="1">
      <c r="A1291" s="25" t="s">
        <v>7478</v>
      </c>
      <c r="B1291" s="25" t="s">
        <v>8931</v>
      </c>
      <c r="C1291" s="25" t="s">
        <v>7587</v>
      </c>
      <c r="D1291" s="25" t="s">
        <v>1579</v>
      </c>
      <c r="E1291" s="25" t="s">
        <v>8140</v>
      </c>
      <c r="F1291" s="25" t="s">
        <v>10759</v>
      </c>
      <c r="G1291" s="25" t="s">
        <v>10760</v>
      </c>
      <c r="H1291" s="21">
        <v>1708.56</v>
      </c>
      <c r="I1291" s="25" t="s">
        <v>7296</v>
      </c>
      <c r="J1291" s="25" t="s">
        <v>7288</v>
      </c>
      <c r="K1291" s="25" t="s">
        <v>7510</v>
      </c>
      <c r="L1291" s="25" t="s">
        <v>8176</v>
      </c>
      <c r="M1291" s="21">
        <v>1708.56</v>
      </c>
      <c r="N1291" s="21">
        <v>1708.56</v>
      </c>
      <c r="O1291" s="21">
        <v>0</v>
      </c>
      <c r="P1291" s="21">
        <v>1708.56</v>
      </c>
      <c r="Q1291" s="25" t="s">
        <v>8934</v>
      </c>
      <c r="R1291" s="1" t="str">
        <f t="shared" si="20"/>
        <v>ST10174</v>
      </c>
      <c r="S1291" t="str">
        <f>VLOOKUP(R1291,Data!$C$2:$D$261,2,0)</f>
        <v>Columbia Forest</v>
      </c>
      <c r="T1291">
        <f>COUNTIF('Feb 2022'!A:A,D1291)+COUNTIF('Mar 2022'!A:A,D1291)+COUNTIF('Apr 2022'!A:A,D1291)+COUNTIF('May 2022'!A:A,D1291)+COUNTIF('June 2022'!A:A,D1291)+COUNTIF('July 2022'!A:A,D1291)+COUNTIF('Aug 2022'!A:A,D1291)+COUNTIF('Sep 2022'!A:A,D1291)+COUNTIF('Oct 2022'!A:A,D1291)+COUNTIF('Dec 2022'!A:A,D1291)</f>
        <v>1</v>
      </c>
      <c r="U1291" t="str">
        <f>VLOOKUP(Q1291,'Capital Lookup'!A:B,2,FALSE)</f>
        <v>No</v>
      </c>
      <c r="V1291" s="2">
        <f>IFERROR(VLOOKUP(LEFT(F1291,10),'Find Purchase Orders'!B:J,9,FALSE),"")</f>
        <v>44634</v>
      </c>
      <c r="W1291" s="25" t="s">
        <v>7261</v>
      </c>
    </row>
    <row r="1292" spans="1:23" hidden="1">
      <c r="A1292" s="25" t="s">
        <v>7313</v>
      </c>
      <c r="B1292" s="25" t="s">
        <v>8931</v>
      </c>
      <c r="C1292" s="25" t="s">
        <v>7587</v>
      </c>
      <c r="D1292" s="25" t="s">
        <v>2145</v>
      </c>
      <c r="E1292" s="25" t="s">
        <v>8140</v>
      </c>
      <c r="F1292" s="25" t="s">
        <v>10761</v>
      </c>
      <c r="G1292" s="25" t="s">
        <v>10762</v>
      </c>
      <c r="H1292" s="21">
        <v>4914.37</v>
      </c>
      <c r="I1292" s="25" t="s">
        <v>7296</v>
      </c>
      <c r="J1292" s="25" t="s">
        <v>7288</v>
      </c>
      <c r="K1292" s="25" t="s">
        <v>7579</v>
      </c>
      <c r="L1292" s="25" t="s">
        <v>8156</v>
      </c>
      <c r="M1292" s="21">
        <v>4914.37</v>
      </c>
      <c r="N1292" s="21">
        <v>4914.37</v>
      </c>
      <c r="O1292" s="21">
        <v>0</v>
      </c>
      <c r="P1292" s="21">
        <v>4914.37</v>
      </c>
      <c r="Q1292" s="25" t="s">
        <v>10763</v>
      </c>
      <c r="R1292" s="1" t="str">
        <f t="shared" ref="R1292:R1355" si="21">CONCATENATE("ST",LEFT(B1292,5))</f>
        <v>ST10174</v>
      </c>
      <c r="S1292" t="str">
        <f>VLOOKUP(R1292,Data!$C$2:$D$261,2,0)</f>
        <v>Columbia Forest</v>
      </c>
      <c r="T1292">
        <f>COUNTIF('Feb 2022'!A:A,D1292)+COUNTIF('Mar 2022'!A:A,D1292)+COUNTIF('Apr 2022'!A:A,D1292)+COUNTIF('May 2022'!A:A,D1292)+COUNTIF('June 2022'!A:A,D1292)+COUNTIF('July 2022'!A:A,D1292)+COUNTIF('Aug 2022'!A:A,D1292)+COUNTIF('Sep 2022'!A:A,D1292)+COUNTIF('Oct 2022'!A:A,D1292)+COUNTIF('Dec 2022'!A:A,D1292)</f>
        <v>1</v>
      </c>
      <c r="U1292" t="str">
        <f>VLOOKUP(Q1292,'Capital Lookup'!A:B,2,FALSE)</f>
        <v>No</v>
      </c>
      <c r="V1292" s="2">
        <f>IFERROR(VLOOKUP(LEFT(F1292,10),'Find Purchase Orders'!B:J,9,FALSE),"")</f>
        <v>44667</v>
      </c>
      <c r="W1292" s="25" t="s">
        <v>7261</v>
      </c>
    </row>
    <row r="1293" spans="1:23" hidden="1">
      <c r="A1293" s="25" t="s">
        <v>7313</v>
      </c>
      <c r="B1293" s="25" t="s">
        <v>8957</v>
      </c>
      <c r="C1293" s="25" t="s">
        <v>7587</v>
      </c>
      <c r="D1293" s="25" t="s">
        <v>10764</v>
      </c>
      <c r="E1293" s="25" t="s">
        <v>8140</v>
      </c>
      <c r="H1293" s="21">
        <v>2844.48</v>
      </c>
      <c r="I1293" s="25" t="s">
        <v>7257</v>
      </c>
      <c r="K1293" s="25" t="s">
        <v>7579</v>
      </c>
      <c r="L1293" s="25" t="s">
        <v>10765</v>
      </c>
      <c r="M1293" s="22">
        <v>0</v>
      </c>
      <c r="N1293" s="22">
        <v>0</v>
      </c>
      <c r="O1293" s="21">
        <v>0</v>
      </c>
      <c r="P1293" s="21">
        <v>327.24</v>
      </c>
      <c r="Q1293" s="25" t="s">
        <v>10766</v>
      </c>
      <c r="R1293" s="1" t="str">
        <f t="shared" si="21"/>
        <v>ST10143</v>
      </c>
      <c r="S1293" t="str">
        <f>VLOOKUP(R1293,Data!$C$2:$D$261,2,0)</f>
        <v>Northridge</v>
      </c>
      <c r="T1293">
        <f>COUNTIF('Feb 2022'!A:A,D1293)+COUNTIF('Mar 2022'!A:A,D1293)+COUNTIF('Apr 2022'!A:A,D1293)+COUNTIF('May 2022'!A:A,D1293)+COUNTIF('June 2022'!A:A,D1293)+COUNTIF('July 2022'!A:A,D1293)+COUNTIF('Aug 2022'!A:A,D1293)+COUNTIF('Sep 2022'!A:A,D1293)+COUNTIF('Oct 2022'!A:A,D1293)+COUNTIF('Dec 2022'!A:A,D1293)</f>
        <v>0</v>
      </c>
      <c r="U1293" t="str">
        <f>VLOOKUP(Q1293,'Capital Lookup'!A:B,2,FALSE)</f>
        <v>No</v>
      </c>
      <c r="V1293" s="2" t="str">
        <f>IFERROR(VLOOKUP(LEFT(F1293,10),'Find Purchase Orders'!B:J,9,FALSE),"")</f>
        <v/>
      </c>
      <c r="W1293" s="25" t="s">
        <v>7261</v>
      </c>
    </row>
    <row r="1294" spans="1:23" hidden="1">
      <c r="A1294" s="25" t="s">
        <v>7478</v>
      </c>
      <c r="B1294" s="25" t="s">
        <v>7944</v>
      </c>
      <c r="C1294" s="25" t="s">
        <v>7587</v>
      </c>
      <c r="D1294" s="25" t="s">
        <v>1592</v>
      </c>
      <c r="E1294" s="25" t="s">
        <v>8140</v>
      </c>
      <c r="F1294" s="25" t="s">
        <v>10767</v>
      </c>
      <c r="G1294" s="25" t="s">
        <v>10768</v>
      </c>
      <c r="H1294" s="21">
        <v>13986.06</v>
      </c>
      <c r="I1294" s="25" t="s">
        <v>7296</v>
      </c>
      <c r="J1294" s="25" t="s">
        <v>7288</v>
      </c>
      <c r="K1294" s="25" t="s">
        <v>7510</v>
      </c>
      <c r="L1294" s="25" t="s">
        <v>8176</v>
      </c>
      <c r="M1294" s="21">
        <v>13986.06</v>
      </c>
      <c r="N1294" s="22">
        <v>0</v>
      </c>
      <c r="O1294" s="21">
        <v>13986.06</v>
      </c>
      <c r="P1294" s="21">
        <v>13986.06</v>
      </c>
      <c r="Q1294" s="25" t="s">
        <v>10769</v>
      </c>
      <c r="R1294" s="1" t="str">
        <f t="shared" si="21"/>
        <v>ST10181</v>
      </c>
      <c r="S1294" t="str">
        <f>VLOOKUP(R1294,Data!$C$2:$D$261,2,0)</f>
        <v>Iler Lodge</v>
      </c>
      <c r="T1294">
        <f>COUNTIF('Feb 2022'!A:A,D1294)+COUNTIF('Mar 2022'!A:A,D1294)+COUNTIF('Apr 2022'!A:A,D1294)+COUNTIF('May 2022'!A:A,D1294)+COUNTIF('June 2022'!A:A,D1294)+COUNTIF('July 2022'!A:A,D1294)+COUNTIF('Aug 2022'!A:A,D1294)+COUNTIF('Sep 2022'!A:A,D1294)+COUNTIF('Oct 2022'!A:A,D1294)+COUNTIF('Dec 2022'!A:A,D1294)</f>
        <v>1</v>
      </c>
      <c r="U1294" t="str">
        <f>VLOOKUP(Q1294,'Capital Lookup'!A:B,2,FALSE)</f>
        <v>No</v>
      </c>
      <c r="V1294" s="2">
        <f>IFERROR(VLOOKUP(LEFT(F1294,10),'Find Purchase Orders'!B:J,9,FALSE),"")</f>
        <v>44642</v>
      </c>
      <c r="W1294" s="25" t="s">
        <v>7261</v>
      </c>
    </row>
    <row r="1295" spans="1:23" hidden="1">
      <c r="A1295" s="25" t="s">
        <v>7478</v>
      </c>
      <c r="B1295" s="25" t="s">
        <v>7944</v>
      </c>
      <c r="C1295" s="25" t="s">
        <v>7587</v>
      </c>
      <c r="D1295" s="25" t="s">
        <v>5141</v>
      </c>
      <c r="E1295" s="25" t="s">
        <v>8140</v>
      </c>
      <c r="F1295" s="25" t="s">
        <v>10770</v>
      </c>
      <c r="G1295" s="25" t="s">
        <v>10771</v>
      </c>
      <c r="H1295" s="21">
        <v>6835.17</v>
      </c>
      <c r="I1295" s="25" t="s">
        <v>7296</v>
      </c>
      <c r="J1295" s="25" t="s">
        <v>7288</v>
      </c>
      <c r="K1295" s="25" t="s">
        <v>9320</v>
      </c>
      <c r="L1295" s="25" t="s">
        <v>10772</v>
      </c>
      <c r="M1295" s="21">
        <v>6835.17</v>
      </c>
      <c r="N1295" s="21">
        <v>6835.17</v>
      </c>
      <c r="O1295" s="21">
        <v>0</v>
      </c>
      <c r="P1295" s="21">
        <v>6835.17</v>
      </c>
      <c r="Q1295" s="25" t="s">
        <v>10773</v>
      </c>
      <c r="R1295" s="1" t="str">
        <f t="shared" si="21"/>
        <v>ST10181</v>
      </c>
      <c r="S1295" t="str">
        <f>VLOOKUP(R1295,Data!$C$2:$D$261,2,0)</f>
        <v>Iler Lodge</v>
      </c>
      <c r="T1295">
        <f>COUNTIF('Feb 2022'!A:A,D1295)+COUNTIF('Mar 2022'!A:A,D1295)+COUNTIF('Apr 2022'!A:A,D1295)+COUNTIF('May 2022'!A:A,D1295)+COUNTIF('June 2022'!A:A,D1295)+COUNTIF('July 2022'!A:A,D1295)+COUNTIF('Aug 2022'!A:A,D1295)+COUNTIF('Sep 2022'!A:A,D1295)+COUNTIF('Oct 2022'!A:A,D1295)+COUNTIF('Dec 2022'!A:A,D1295)</f>
        <v>1</v>
      </c>
      <c r="U1295" t="str">
        <f>VLOOKUP(Q1295,'Capital Lookup'!A:B,2,FALSE)</f>
        <v>No</v>
      </c>
      <c r="V1295" s="2">
        <f>IFERROR(VLOOKUP(LEFT(F1295,10),'Find Purchase Orders'!B:J,9,FALSE),"")</f>
        <v>44714</v>
      </c>
      <c r="W1295" s="25" t="s">
        <v>7261</v>
      </c>
    </row>
    <row r="1296" spans="1:23" hidden="1">
      <c r="A1296" s="25" t="s">
        <v>7269</v>
      </c>
      <c r="B1296" s="25" t="s">
        <v>7953</v>
      </c>
      <c r="C1296" s="25" t="s">
        <v>7271</v>
      </c>
      <c r="D1296" s="25" t="s">
        <v>1580</v>
      </c>
      <c r="E1296" s="25" t="s">
        <v>8140</v>
      </c>
      <c r="F1296" s="25" t="s">
        <v>10774</v>
      </c>
      <c r="G1296" s="25" t="s">
        <v>10775</v>
      </c>
      <c r="H1296" s="21">
        <v>16766.38</v>
      </c>
      <c r="I1296" s="25" t="s">
        <v>7339</v>
      </c>
      <c r="J1296" s="25" t="s">
        <v>7288</v>
      </c>
      <c r="K1296" s="25" t="s">
        <v>8155</v>
      </c>
      <c r="L1296" s="25" t="s">
        <v>10291</v>
      </c>
      <c r="M1296" s="21">
        <v>19902.13</v>
      </c>
      <c r="N1296" s="21">
        <v>17047.21</v>
      </c>
      <c r="O1296" s="21">
        <v>2854.92</v>
      </c>
      <c r="P1296" s="21">
        <v>16766.38</v>
      </c>
      <c r="Q1296" s="25" t="s">
        <v>10776</v>
      </c>
      <c r="R1296" s="1" t="str">
        <f t="shared" si="21"/>
        <v>ST10155</v>
      </c>
      <c r="S1296" t="str">
        <f>VLOOKUP(R1296,Data!$C$2:$D$261,2,0)</f>
        <v>Oak Terrace</v>
      </c>
      <c r="T1296">
        <f>COUNTIF('Feb 2022'!A:A,D1296)+COUNTIF('Mar 2022'!A:A,D1296)+COUNTIF('Apr 2022'!A:A,D1296)+COUNTIF('May 2022'!A:A,D1296)+COUNTIF('June 2022'!A:A,D1296)+COUNTIF('July 2022'!A:A,D1296)+COUNTIF('Aug 2022'!A:A,D1296)+COUNTIF('Sep 2022'!A:A,D1296)+COUNTIF('Oct 2022'!A:A,D1296)+COUNTIF('Dec 2022'!A:A,D1296)</f>
        <v>1</v>
      </c>
      <c r="U1296" t="str">
        <f>VLOOKUP(Q1296,'Capital Lookup'!A:B,2,FALSE)</f>
        <v>No</v>
      </c>
      <c r="V1296" s="2">
        <f>IFERROR(VLOOKUP(LEFT(F1296,10),'Find Purchase Orders'!B:J,9,FALSE),"")</f>
        <v>44635</v>
      </c>
      <c r="W1296" s="25" t="s">
        <v>7261</v>
      </c>
    </row>
    <row r="1297" spans="1:23" hidden="1">
      <c r="A1297" s="25" t="s">
        <v>7425</v>
      </c>
      <c r="B1297" s="25" t="s">
        <v>7968</v>
      </c>
      <c r="C1297" s="25" t="s">
        <v>7271</v>
      </c>
      <c r="D1297" s="25" t="s">
        <v>1581</v>
      </c>
      <c r="E1297" s="25" t="s">
        <v>8140</v>
      </c>
      <c r="F1297" s="25" t="s">
        <v>10777</v>
      </c>
      <c r="G1297" s="25" t="s">
        <v>10778</v>
      </c>
      <c r="H1297" s="21">
        <v>8303.9699999999993</v>
      </c>
      <c r="I1297" s="25" t="s">
        <v>7296</v>
      </c>
      <c r="J1297" s="25" t="s">
        <v>7288</v>
      </c>
      <c r="K1297" s="25" t="s">
        <v>7591</v>
      </c>
      <c r="L1297" s="25" t="s">
        <v>7496</v>
      </c>
      <c r="M1297" s="21">
        <v>8303.9699999999993</v>
      </c>
      <c r="N1297" s="21">
        <v>9058.36</v>
      </c>
      <c r="O1297" s="21">
        <v>-754.39</v>
      </c>
      <c r="P1297" s="21">
        <v>8303.9699999999993</v>
      </c>
      <c r="Q1297" s="25" t="s">
        <v>8143</v>
      </c>
      <c r="R1297" s="1" t="str">
        <f t="shared" si="21"/>
        <v>ST10189</v>
      </c>
      <c r="S1297" t="str">
        <f>VLOOKUP(R1297,Data!$C$2:$D$261,2,0)</f>
        <v>Village on the Ridge</v>
      </c>
      <c r="T1297">
        <f>COUNTIF('Feb 2022'!A:A,D1297)+COUNTIF('Mar 2022'!A:A,D1297)+COUNTIF('Apr 2022'!A:A,D1297)+COUNTIF('May 2022'!A:A,D1297)+COUNTIF('June 2022'!A:A,D1297)+COUNTIF('July 2022'!A:A,D1297)+COUNTIF('Aug 2022'!A:A,D1297)+COUNTIF('Sep 2022'!A:A,D1297)+COUNTIF('Oct 2022'!A:A,D1297)+COUNTIF('Dec 2022'!A:A,D1297)</f>
        <v>1</v>
      </c>
      <c r="U1297" t="str">
        <f>VLOOKUP(Q1297,'Capital Lookup'!A:B,2,FALSE)</f>
        <v>No</v>
      </c>
      <c r="V1297" s="2">
        <f>IFERROR(VLOOKUP(LEFT(F1297,10),'Find Purchase Orders'!B:J,9,FALSE),"")</f>
        <v>44638</v>
      </c>
      <c r="W1297" s="25" t="s">
        <v>7261</v>
      </c>
    </row>
    <row r="1298" spans="1:23" hidden="1">
      <c r="A1298" s="25" t="s">
        <v>7313</v>
      </c>
      <c r="B1298" s="25" t="s">
        <v>7959</v>
      </c>
      <c r="C1298" s="25" t="s">
        <v>7587</v>
      </c>
      <c r="D1298" s="25" t="s">
        <v>1634</v>
      </c>
      <c r="E1298" s="25" t="s">
        <v>8140</v>
      </c>
      <c r="F1298" s="25" t="s">
        <v>10779</v>
      </c>
      <c r="G1298" s="25" t="s">
        <v>10780</v>
      </c>
      <c r="H1298" s="21">
        <v>16998.3</v>
      </c>
      <c r="I1298" s="25" t="s">
        <v>7296</v>
      </c>
      <c r="J1298" s="25" t="s">
        <v>7288</v>
      </c>
      <c r="K1298" s="25" t="s">
        <v>7591</v>
      </c>
      <c r="L1298" s="25" t="s">
        <v>7496</v>
      </c>
      <c r="M1298" s="21">
        <v>16998.3</v>
      </c>
      <c r="N1298" s="21">
        <v>16998.3</v>
      </c>
      <c r="O1298" s="21">
        <v>0</v>
      </c>
      <c r="P1298" s="21">
        <v>16998.3</v>
      </c>
      <c r="Q1298" s="25" t="s">
        <v>9559</v>
      </c>
      <c r="R1298" s="1" t="str">
        <f t="shared" si="21"/>
        <v>ST10172</v>
      </c>
      <c r="S1298" t="str">
        <f>VLOOKUP(R1298,Data!$C$2:$D$261,2,0)</f>
        <v>Riverside Place</v>
      </c>
      <c r="T1298">
        <f>COUNTIF('Feb 2022'!A:A,D1298)+COUNTIF('Mar 2022'!A:A,D1298)+COUNTIF('Apr 2022'!A:A,D1298)+COUNTIF('May 2022'!A:A,D1298)+COUNTIF('June 2022'!A:A,D1298)+COUNTIF('July 2022'!A:A,D1298)+COUNTIF('Aug 2022'!A:A,D1298)+COUNTIF('Sep 2022'!A:A,D1298)+COUNTIF('Oct 2022'!A:A,D1298)+COUNTIF('Dec 2022'!A:A,D1298)</f>
        <v>1</v>
      </c>
      <c r="U1298" t="str">
        <f>VLOOKUP(Q1298,'Capital Lookup'!A:B,2,FALSE)</f>
        <v>No</v>
      </c>
      <c r="V1298" s="2">
        <f>IFERROR(VLOOKUP(LEFT(F1298,10),'Find Purchase Orders'!B:J,9,FALSE),"")</f>
        <v>44647</v>
      </c>
      <c r="W1298" s="25" t="s">
        <v>7261</v>
      </c>
    </row>
    <row r="1299" spans="1:23" hidden="1">
      <c r="A1299" s="25" t="s">
        <v>7425</v>
      </c>
      <c r="B1299" s="25" t="s">
        <v>7490</v>
      </c>
      <c r="C1299" s="25" t="s">
        <v>7271</v>
      </c>
      <c r="D1299" s="25" t="s">
        <v>1593</v>
      </c>
      <c r="E1299" s="25" t="s">
        <v>8140</v>
      </c>
      <c r="F1299" s="25" t="s">
        <v>10781</v>
      </c>
      <c r="G1299" s="25" t="s">
        <v>10782</v>
      </c>
      <c r="H1299" s="21">
        <v>13028.43</v>
      </c>
      <c r="I1299" s="25" t="s">
        <v>7296</v>
      </c>
      <c r="J1299" s="25" t="s">
        <v>7288</v>
      </c>
      <c r="K1299" s="25" t="s">
        <v>7591</v>
      </c>
      <c r="L1299" s="25" t="s">
        <v>7496</v>
      </c>
      <c r="M1299" s="21">
        <v>13028.43</v>
      </c>
      <c r="N1299" s="21">
        <v>13028.43</v>
      </c>
      <c r="O1299" s="21">
        <v>0</v>
      </c>
      <c r="P1299" s="21">
        <v>13028.43</v>
      </c>
      <c r="Q1299" s="25" t="s">
        <v>7497</v>
      </c>
      <c r="R1299" s="1" t="str">
        <f t="shared" si="21"/>
        <v>ST10179</v>
      </c>
      <c r="S1299" t="str">
        <f>VLOOKUP(R1299,Data!$C$2:$D$261,2,0)</f>
        <v>Forest Heights</v>
      </c>
      <c r="T1299">
        <f>COUNTIF('Feb 2022'!A:A,D1299)+COUNTIF('Mar 2022'!A:A,D1299)+COUNTIF('Apr 2022'!A:A,D1299)+COUNTIF('May 2022'!A:A,D1299)+COUNTIF('June 2022'!A:A,D1299)+COUNTIF('July 2022'!A:A,D1299)+COUNTIF('Aug 2022'!A:A,D1299)+COUNTIF('Sep 2022'!A:A,D1299)+COUNTIF('Oct 2022'!A:A,D1299)+COUNTIF('Dec 2022'!A:A,D1299)</f>
        <v>1</v>
      </c>
      <c r="U1299" t="str">
        <f>VLOOKUP(Q1299,'Capital Lookup'!A:B,2,FALSE)</f>
        <v>No</v>
      </c>
      <c r="V1299" s="2">
        <f>IFERROR(VLOOKUP(LEFT(F1299,10),'Find Purchase Orders'!B:J,9,FALSE),"")</f>
        <v>44637</v>
      </c>
      <c r="W1299" s="25" t="s">
        <v>7261</v>
      </c>
    </row>
    <row r="1300" spans="1:23" hidden="1">
      <c r="A1300" s="25" t="s">
        <v>7313</v>
      </c>
      <c r="B1300" s="25" t="s">
        <v>8460</v>
      </c>
      <c r="C1300" s="25" t="s">
        <v>7587</v>
      </c>
      <c r="D1300" s="25" t="s">
        <v>1583</v>
      </c>
      <c r="E1300" s="25" t="s">
        <v>8140</v>
      </c>
      <c r="H1300" s="21">
        <v>5195.74</v>
      </c>
      <c r="I1300" s="25" t="s">
        <v>7257</v>
      </c>
      <c r="K1300" s="25" t="s">
        <v>7591</v>
      </c>
      <c r="L1300" s="25" t="s">
        <v>7496</v>
      </c>
      <c r="M1300" s="22">
        <v>0</v>
      </c>
      <c r="N1300" s="22">
        <v>0</v>
      </c>
      <c r="O1300" s="21">
        <v>0</v>
      </c>
      <c r="P1300" s="21">
        <v>597.74</v>
      </c>
      <c r="Q1300" s="25" t="s">
        <v>9705</v>
      </c>
      <c r="R1300" s="1" t="str">
        <f t="shared" si="21"/>
        <v>ST10173</v>
      </c>
      <c r="S1300" t="str">
        <f>VLOOKUP(R1300,Data!$C$2:$D$261,2,0)</f>
        <v>Stirling Heights</v>
      </c>
      <c r="T1300">
        <f>COUNTIF('Feb 2022'!A:A,D1300)+COUNTIF('Mar 2022'!A:A,D1300)+COUNTIF('Apr 2022'!A:A,D1300)+COUNTIF('May 2022'!A:A,D1300)+COUNTIF('June 2022'!A:A,D1300)+COUNTIF('July 2022'!A:A,D1300)+COUNTIF('Aug 2022'!A:A,D1300)+COUNTIF('Sep 2022'!A:A,D1300)+COUNTIF('Oct 2022'!A:A,D1300)+COUNTIF('Dec 2022'!A:A,D1300)</f>
        <v>1</v>
      </c>
      <c r="U1300" t="str">
        <f>VLOOKUP(Q1300,'Capital Lookup'!A:B,2,FALSE)</f>
        <v>No</v>
      </c>
      <c r="V1300" s="2" t="str">
        <f>IFERROR(VLOOKUP(LEFT(F1300,10),'Find Purchase Orders'!B:J,9,FALSE),"")</f>
        <v/>
      </c>
      <c r="W1300" s="25" t="s">
        <v>7261</v>
      </c>
    </row>
    <row r="1301" spans="1:23" hidden="1">
      <c r="A1301" s="25" t="s">
        <v>7261</v>
      </c>
      <c r="B1301" s="25" t="s">
        <v>7889</v>
      </c>
      <c r="C1301" s="25" t="s">
        <v>7282</v>
      </c>
      <c r="D1301" s="25" t="s">
        <v>1584</v>
      </c>
      <c r="E1301" s="25" t="s">
        <v>7500</v>
      </c>
      <c r="F1301" s="25" t="s">
        <v>10783</v>
      </c>
      <c r="G1301" s="25" t="s">
        <v>10784</v>
      </c>
      <c r="H1301" s="21">
        <v>15865.2</v>
      </c>
      <c r="I1301" s="25" t="s">
        <v>7296</v>
      </c>
      <c r="J1301" s="25" t="s">
        <v>7288</v>
      </c>
      <c r="K1301" s="25" t="s">
        <v>7733</v>
      </c>
      <c r="L1301" s="25" t="s">
        <v>7734</v>
      </c>
      <c r="M1301" s="21">
        <v>18950.099999999999</v>
      </c>
      <c r="N1301" s="21">
        <v>18950.099999999999</v>
      </c>
      <c r="O1301" s="21">
        <v>0</v>
      </c>
      <c r="P1301" s="21">
        <v>18595.2</v>
      </c>
      <c r="Q1301" s="25" t="s">
        <v>10784</v>
      </c>
      <c r="R1301" s="1" t="str">
        <f t="shared" si="21"/>
        <v>ST10038</v>
      </c>
      <c r="S1301" t="str">
        <f>VLOOKUP(R1301,Data!$C$2:$D$261,2,0)</f>
        <v>St. Lawrence Place</v>
      </c>
      <c r="T1301">
        <f>COUNTIF('Feb 2022'!A:A,D1301)+COUNTIF('Mar 2022'!A:A,D1301)+COUNTIF('Apr 2022'!A:A,D1301)+COUNTIF('May 2022'!A:A,D1301)+COUNTIF('June 2022'!A:A,D1301)+COUNTIF('July 2022'!A:A,D1301)+COUNTIF('Aug 2022'!A:A,D1301)+COUNTIF('Sep 2022'!A:A,D1301)+COUNTIF('Oct 2022'!A:A,D1301)+COUNTIF('Dec 2022'!A:A,D1301)</f>
        <v>1</v>
      </c>
      <c r="U1301" t="str">
        <f>VLOOKUP(Q1301,'Capital Lookup'!A:B,2,FALSE)</f>
        <v>No</v>
      </c>
      <c r="V1301" s="2">
        <f>IFERROR(VLOOKUP(LEFT(F1301,10),'Find Purchase Orders'!B:J,9,FALSE),"")</f>
        <v>44636</v>
      </c>
      <c r="W1301" s="25" t="s">
        <v>7261</v>
      </c>
    </row>
    <row r="1302" spans="1:23" hidden="1">
      <c r="A1302" s="25" t="s">
        <v>7261</v>
      </c>
      <c r="B1302" s="25" t="s">
        <v>7889</v>
      </c>
      <c r="C1302" s="25" t="s">
        <v>7282</v>
      </c>
      <c r="D1302" s="25" t="s">
        <v>1584</v>
      </c>
      <c r="E1302" s="25" t="s">
        <v>7500</v>
      </c>
      <c r="F1302" s="25" t="s">
        <v>10785</v>
      </c>
      <c r="G1302" s="25" t="s">
        <v>10786</v>
      </c>
      <c r="H1302" s="21">
        <v>10622</v>
      </c>
      <c r="I1302" s="25" t="s">
        <v>7296</v>
      </c>
      <c r="J1302" s="25" t="s">
        <v>7288</v>
      </c>
      <c r="K1302" s="25" t="s">
        <v>7733</v>
      </c>
      <c r="L1302" s="25" t="s">
        <v>7734</v>
      </c>
      <c r="M1302" s="21">
        <v>10622</v>
      </c>
      <c r="N1302" s="21">
        <v>10622</v>
      </c>
      <c r="O1302" s="21">
        <v>0</v>
      </c>
      <c r="P1302" s="21">
        <v>10622</v>
      </c>
      <c r="Q1302" s="25" t="s">
        <v>10784</v>
      </c>
      <c r="R1302" s="1" t="str">
        <f t="shared" si="21"/>
        <v>ST10038</v>
      </c>
      <c r="S1302" t="str">
        <f>VLOOKUP(R1302,Data!$C$2:$D$261,2,0)</f>
        <v>St. Lawrence Place</v>
      </c>
      <c r="T1302">
        <f>COUNTIF('Feb 2022'!A:A,D1302)+COUNTIF('Mar 2022'!A:A,D1302)+COUNTIF('Apr 2022'!A:A,D1302)+COUNTIF('May 2022'!A:A,D1302)+COUNTIF('June 2022'!A:A,D1302)+COUNTIF('July 2022'!A:A,D1302)+COUNTIF('Aug 2022'!A:A,D1302)+COUNTIF('Sep 2022'!A:A,D1302)+COUNTIF('Oct 2022'!A:A,D1302)+COUNTIF('Dec 2022'!A:A,D1302)</f>
        <v>1</v>
      </c>
      <c r="U1302" t="str">
        <f>VLOOKUP(Q1302,'Capital Lookup'!A:B,2,FALSE)</f>
        <v>No</v>
      </c>
      <c r="V1302" s="2">
        <f>IFERROR(VLOOKUP(LEFT(F1302,10),'Find Purchase Orders'!B:J,9,FALSE),"")</f>
        <v>44636</v>
      </c>
      <c r="W1302" s="25" t="s">
        <v>7261</v>
      </c>
    </row>
    <row r="1303" spans="1:23" hidden="1">
      <c r="A1303" s="25" t="s">
        <v>7478</v>
      </c>
      <c r="B1303" s="25" t="s">
        <v>7586</v>
      </c>
      <c r="C1303" s="25" t="s">
        <v>7587</v>
      </c>
      <c r="D1303" s="25" t="s">
        <v>1585</v>
      </c>
      <c r="E1303" s="25" t="s">
        <v>7500</v>
      </c>
      <c r="F1303" s="25" t="s">
        <v>10787</v>
      </c>
      <c r="G1303" s="25" t="s">
        <v>10788</v>
      </c>
      <c r="H1303" s="21">
        <v>4469.04</v>
      </c>
      <c r="I1303" s="25" t="s">
        <v>7296</v>
      </c>
      <c r="J1303" s="25" t="s">
        <v>7288</v>
      </c>
      <c r="K1303" s="25" t="s">
        <v>7495</v>
      </c>
      <c r="L1303" s="25" t="s">
        <v>7740</v>
      </c>
      <c r="M1303" s="21">
        <v>4469.04</v>
      </c>
      <c r="N1303" s="21">
        <v>4469.04</v>
      </c>
      <c r="O1303" s="21">
        <v>0</v>
      </c>
      <c r="P1303" s="21">
        <v>4469.04</v>
      </c>
      <c r="Q1303" s="25" t="s">
        <v>10789</v>
      </c>
      <c r="R1303" s="1" t="str">
        <f t="shared" si="21"/>
        <v>ST10160</v>
      </c>
      <c r="S1303" t="str">
        <f>VLOOKUP(R1303,Data!$C$2:$D$261,2,0)</f>
        <v>Sherwood Court</v>
      </c>
      <c r="T1303">
        <f>COUNTIF('Feb 2022'!A:A,D1303)+COUNTIF('Mar 2022'!A:A,D1303)+COUNTIF('Apr 2022'!A:A,D1303)+COUNTIF('May 2022'!A:A,D1303)+COUNTIF('June 2022'!A:A,D1303)+COUNTIF('July 2022'!A:A,D1303)+COUNTIF('Aug 2022'!A:A,D1303)+COUNTIF('Sep 2022'!A:A,D1303)+COUNTIF('Oct 2022'!A:A,D1303)+COUNTIF('Dec 2022'!A:A,D1303)</f>
        <v>1</v>
      </c>
      <c r="U1303" t="str">
        <f>VLOOKUP(Q1303,'Capital Lookup'!A:B,2,FALSE)</f>
        <v>No</v>
      </c>
      <c r="V1303" s="2">
        <f>IFERROR(VLOOKUP(LEFT(F1303,10),'Find Purchase Orders'!B:J,9,FALSE),"")</f>
        <v>44641</v>
      </c>
      <c r="W1303" s="25" t="s">
        <v>7261</v>
      </c>
    </row>
    <row r="1304" spans="1:23" hidden="1">
      <c r="A1304" s="25" t="s">
        <v>7269</v>
      </c>
      <c r="B1304" s="25" t="s">
        <v>7498</v>
      </c>
      <c r="C1304" s="25" t="s">
        <v>7271</v>
      </c>
      <c r="D1304" s="25" t="s">
        <v>10790</v>
      </c>
      <c r="E1304" s="25" t="s">
        <v>7500</v>
      </c>
      <c r="H1304" s="21">
        <v>3785.5</v>
      </c>
      <c r="I1304" s="25" t="s">
        <v>7257</v>
      </c>
      <c r="K1304" s="25" t="s">
        <v>7733</v>
      </c>
      <c r="L1304" s="25" t="s">
        <v>7496</v>
      </c>
      <c r="M1304" s="22">
        <v>0</v>
      </c>
      <c r="N1304" s="22">
        <v>0</v>
      </c>
      <c r="O1304" s="21">
        <v>0</v>
      </c>
      <c r="P1304" s="21">
        <v>435.5</v>
      </c>
      <c r="Q1304" s="25" t="s">
        <v>9182</v>
      </c>
      <c r="R1304" s="1" t="str">
        <f t="shared" si="21"/>
        <v>ST10169</v>
      </c>
      <c r="S1304" t="str">
        <f>VLOOKUP(R1304,Data!$C$2:$D$261,2,0)</f>
        <v>Kennedy Lodge</v>
      </c>
      <c r="T1304">
        <f>COUNTIF('Feb 2022'!A:A,D1304)+COUNTIF('Mar 2022'!A:A,D1304)+COUNTIF('Apr 2022'!A:A,D1304)+COUNTIF('May 2022'!A:A,D1304)+COUNTIF('June 2022'!A:A,D1304)+COUNTIF('July 2022'!A:A,D1304)+COUNTIF('Aug 2022'!A:A,D1304)+COUNTIF('Sep 2022'!A:A,D1304)+COUNTIF('Oct 2022'!A:A,D1304)+COUNTIF('Dec 2022'!A:A,D1304)</f>
        <v>0</v>
      </c>
      <c r="U1304" t="str">
        <f>VLOOKUP(Q1304,'Capital Lookup'!A:B,2,FALSE)</f>
        <v>No</v>
      </c>
      <c r="V1304" s="2" t="str">
        <f>IFERROR(VLOOKUP(LEFT(F1304,10),'Find Purchase Orders'!B:J,9,FALSE),"")</f>
        <v/>
      </c>
      <c r="W1304" s="25" t="s">
        <v>7261</v>
      </c>
    </row>
    <row r="1305" spans="1:23" hidden="1">
      <c r="A1305" s="25" t="s">
        <v>8607</v>
      </c>
      <c r="B1305" s="25" t="s">
        <v>8866</v>
      </c>
      <c r="C1305" s="25"/>
      <c r="D1305" s="25" t="s">
        <v>10791</v>
      </c>
      <c r="E1305" s="25" t="s">
        <v>7500</v>
      </c>
      <c r="H1305" s="21">
        <v>13334</v>
      </c>
      <c r="I1305" s="25" t="s">
        <v>7257</v>
      </c>
      <c r="K1305" s="25" t="s">
        <v>7733</v>
      </c>
      <c r="L1305" s="25" t="s">
        <v>10172</v>
      </c>
      <c r="M1305" s="22">
        <v>0</v>
      </c>
      <c r="N1305" s="22">
        <v>0</v>
      </c>
      <c r="O1305" s="21">
        <v>0</v>
      </c>
      <c r="P1305" s="21">
        <v>1534</v>
      </c>
      <c r="Q1305" s="25" t="s">
        <v>10792</v>
      </c>
      <c r="R1305" s="1" t="str">
        <f t="shared" si="21"/>
        <v>ST10399</v>
      </c>
      <c r="S1305" t="e">
        <f>VLOOKUP(R1305,Data!$C$2:$D$261,2,0)</f>
        <v>#N/A</v>
      </c>
      <c r="T1305">
        <f>COUNTIF('Feb 2022'!A:A,D1305)+COUNTIF('Mar 2022'!A:A,D1305)+COUNTIF('Apr 2022'!A:A,D1305)+COUNTIF('May 2022'!A:A,D1305)+COUNTIF('June 2022'!A:A,D1305)+COUNTIF('July 2022'!A:A,D1305)+COUNTIF('Aug 2022'!A:A,D1305)+COUNTIF('Sep 2022'!A:A,D1305)+COUNTIF('Oct 2022'!A:A,D1305)+COUNTIF('Dec 2022'!A:A,D1305)</f>
        <v>0</v>
      </c>
      <c r="U1305" t="str">
        <f>VLOOKUP(Q1305,'Capital Lookup'!A:B,2,FALSE)</f>
        <v>Yes</v>
      </c>
      <c r="V1305" s="2" t="str">
        <f>IFERROR(VLOOKUP(LEFT(F1305,10),'Find Purchase Orders'!B:J,9,FALSE),"")</f>
        <v/>
      </c>
      <c r="W1305" s="25" t="s">
        <v>7261</v>
      </c>
    </row>
    <row r="1306" spans="1:23" hidden="1">
      <c r="A1306" s="25" t="s">
        <v>8607</v>
      </c>
      <c r="B1306" s="25" t="s">
        <v>8866</v>
      </c>
      <c r="C1306" s="25"/>
      <c r="D1306" s="25" t="s">
        <v>10791</v>
      </c>
      <c r="E1306" s="25" t="s">
        <v>7500</v>
      </c>
      <c r="H1306" s="21">
        <v>1356</v>
      </c>
      <c r="I1306" s="25" t="s">
        <v>7257</v>
      </c>
      <c r="K1306" s="25" t="s">
        <v>7733</v>
      </c>
      <c r="L1306" s="25" t="s">
        <v>10172</v>
      </c>
      <c r="M1306" s="22">
        <v>0</v>
      </c>
      <c r="N1306" s="22">
        <v>0</v>
      </c>
      <c r="O1306" s="21">
        <v>0</v>
      </c>
      <c r="P1306" s="21">
        <v>156</v>
      </c>
      <c r="Q1306" s="25" t="s">
        <v>10792</v>
      </c>
      <c r="R1306" s="1" t="str">
        <f t="shared" si="21"/>
        <v>ST10399</v>
      </c>
      <c r="S1306" t="e">
        <f>VLOOKUP(R1306,Data!$C$2:$D$261,2,0)</f>
        <v>#N/A</v>
      </c>
      <c r="T1306">
        <f>COUNTIF('Feb 2022'!A:A,D1306)+COUNTIF('Mar 2022'!A:A,D1306)+COUNTIF('Apr 2022'!A:A,D1306)+COUNTIF('May 2022'!A:A,D1306)+COUNTIF('June 2022'!A:A,D1306)+COUNTIF('July 2022'!A:A,D1306)+COUNTIF('Aug 2022'!A:A,D1306)+COUNTIF('Sep 2022'!A:A,D1306)+COUNTIF('Oct 2022'!A:A,D1306)+COUNTIF('Dec 2022'!A:A,D1306)</f>
        <v>0</v>
      </c>
      <c r="U1306" t="str">
        <f>VLOOKUP(Q1306,'Capital Lookup'!A:B,2,FALSE)</f>
        <v>Yes</v>
      </c>
      <c r="V1306" s="2" t="str">
        <f>IFERROR(VLOOKUP(LEFT(F1306,10),'Find Purchase Orders'!B:J,9,FALSE),"")</f>
        <v/>
      </c>
      <c r="W1306" s="25" t="s">
        <v>7261</v>
      </c>
    </row>
    <row r="1307" spans="1:23" hidden="1">
      <c r="A1307" s="25" t="s">
        <v>8607</v>
      </c>
      <c r="B1307" s="25" t="s">
        <v>8866</v>
      </c>
      <c r="C1307" s="25"/>
      <c r="D1307" s="25" t="s">
        <v>10791</v>
      </c>
      <c r="E1307" s="25" t="s">
        <v>7500</v>
      </c>
      <c r="H1307" s="21">
        <v>1211.03</v>
      </c>
      <c r="I1307" s="25" t="s">
        <v>7257</v>
      </c>
      <c r="K1307" s="25" t="s">
        <v>7495</v>
      </c>
      <c r="L1307" s="25" t="s">
        <v>10172</v>
      </c>
      <c r="M1307" s="22">
        <v>0</v>
      </c>
      <c r="N1307" s="22">
        <v>0</v>
      </c>
      <c r="O1307" s="21">
        <v>0</v>
      </c>
      <c r="P1307" s="21">
        <v>139.32</v>
      </c>
      <c r="Q1307" s="25" t="s">
        <v>10792</v>
      </c>
      <c r="R1307" s="1" t="str">
        <f t="shared" si="21"/>
        <v>ST10399</v>
      </c>
      <c r="S1307" t="e">
        <f>VLOOKUP(R1307,Data!$C$2:$D$261,2,0)</f>
        <v>#N/A</v>
      </c>
      <c r="T1307">
        <f>COUNTIF('Feb 2022'!A:A,D1307)+COUNTIF('Mar 2022'!A:A,D1307)+COUNTIF('Apr 2022'!A:A,D1307)+COUNTIF('May 2022'!A:A,D1307)+COUNTIF('June 2022'!A:A,D1307)+COUNTIF('July 2022'!A:A,D1307)+COUNTIF('Aug 2022'!A:A,D1307)+COUNTIF('Sep 2022'!A:A,D1307)+COUNTIF('Oct 2022'!A:A,D1307)+COUNTIF('Dec 2022'!A:A,D1307)</f>
        <v>0</v>
      </c>
      <c r="U1307" t="str">
        <f>VLOOKUP(Q1307,'Capital Lookup'!A:B,2,FALSE)</f>
        <v>Yes</v>
      </c>
      <c r="V1307" s="2" t="str">
        <f>IFERROR(VLOOKUP(LEFT(F1307,10),'Find Purchase Orders'!B:J,9,FALSE),"")</f>
        <v/>
      </c>
      <c r="W1307" s="25" t="s">
        <v>7261</v>
      </c>
    </row>
    <row r="1308" spans="1:23" hidden="1">
      <c r="A1308" s="25" t="s">
        <v>8607</v>
      </c>
      <c r="B1308" s="25" t="s">
        <v>8866</v>
      </c>
      <c r="C1308" s="25"/>
      <c r="D1308" s="25" t="s">
        <v>10791</v>
      </c>
      <c r="E1308" s="25" t="s">
        <v>7500</v>
      </c>
      <c r="H1308" s="21">
        <v>6145.07</v>
      </c>
      <c r="I1308" s="25" t="s">
        <v>7257</v>
      </c>
      <c r="K1308" s="25" t="s">
        <v>7733</v>
      </c>
      <c r="L1308" s="25" t="s">
        <v>10172</v>
      </c>
      <c r="M1308" s="22">
        <v>0</v>
      </c>
      <c r="N1308" s="22">
        <v>0</v>
      </c>
      <c r="O1308" s="21">
        <v>0</v>
      </c>
      <c r="P1308" s="21">
        <v>706.96</v>
      </c>
      <c r="Q1308" s="25" t="s">
        <v>10792</v>
      </c>
      <c r="R1308" s="1" t="str">
        <f t="shared" si="21"/>
        <v>ST10399</v>
      </c>
      <c r="S1308" t="e">
        <f>VLOOKUP(R1308,Data!$C$2:$D$261,2,0)</f>
        <v>#N/A</v>
      </c>
      <c r="T1308">
        <f>COUNTIF('Feb 2022'!A:A,D1308)+COUNTIF('Mar 2022'!A:A,D1308)+COUNTIF('Apr 2022'!A:A,D1308)+COUNTIF('May 2022'!A:A,D1308)+COUNTIF('June 2022'!A:A,D1308)+COUNTIF('July 2022'!A:A,D1308)+COUNTIF('Aug 2022'!A:A,D1308)+COUNTIF('Sep 2022'!A:A,D1308)+COUNTIF('Oct 2022'!A:A,D1308)+COUNTIF('Dec 2022'!A:A,D1308)</f>
        <v>0</v>
      </c>
      <c r="U1308" t="str">
        <f>VLOOKUP(Q1308,'Capital Lookup'!A:B,2,FALSE)</f>
        <v>Yes</v>
      </c>
      <c r="V1308" s="2" t="str">
        <f>IFERROR(VLOOKUP(LEFT(F1308,10),'Find Purchase Orders'!B:J,9,FALSE),"")</f>
        <v/>
      </c>
      <c r="W1308" s="25" t="s">
        <v>7261</v>
      </c>
    </row>
    <row r="1309" spans="1:23" hidden="1">
      <c r="A1309" s="25" t="s">
        <v>8661</v>
      </c>
      <c r="B1309" s="25" t="s">
        <v>8662</v>
      </c>
      <c r="C1309" s="25" t="s">
        <v>7264</v>
      </c>
      <c r="D1309" s="25" t="s">
        <v>1603</v>
      </c>
      <c r="E1309" s="25" t="s">
        <v>8577</v>
      </c>
      <c r="F1309" s="25" t="s">
        <v>10793</v>
      </c>
      <c r="G1309" s="25" t="s">
        <v>10794</v>
      </c>
      <c r="H1309" s="21">
        <v>3563.1</v>
      </c>
      <c r="I1309" s="25" t="s">
        <v>7296</v>
      </c>
      <c r="J1309" s="25" t="s">
        <v>7288</v>
      </c>
      <c r="K1309" s="25" t="s">
        <v>7579</v>
      </c>
      <c r="L1309" s="25" t="s">
        <v>7580</v>
      </c>
      <c r="M1309" s="21">
        <v>3563.1</v>
      </c>
      <c r="N1309" s="21">
        <v>3593.45</v>
      </c>
      <c r="O1309" s="21">
        <v>-30.35</v>
      </c>
      <c r="P1309" s="21">
        <v>3563.1</v>
      </c>
      <c r="Q1309" s="25" t="s">
        <v>10795</v>
      </c>
      <c r="R1309" s="1" t="str">
        <f t="shared" si="21"/>
        <v>ST10084</v>
      </c>
      <c r="S1309" t="str">
        <f>VLOOKUP(R1309,Data!$C$2:$D$261,2,0)</f>
        <v>Bentley Saskatoon</v>
      </c>
      <c r="T1309">
        <f>COUNTIF('Feb 2022'!A:A,D1309)+COUNTIF('Mar 2022'!A:A,D1309)+COUNTIF('Apr 2022'!A:A,D1309)+COUNTIF('May 2022'!A:A,D1309)+COUNTIF('June 2022'!A:A,D1309)+COUNTIF('July 2022'!A:A,D1309)+COUNTIF('Aug 2022'!A:A,D1309)+COUNTIF('Sep 2022'!A:A,D1309)+COUNTIF('Oct 2022'!A:A,D1309)+COUNTIF('Dec 2022'!A:A,D1309)</f>
        <v>1</v>
      </c>
      <c r="U1309" t="str">
        <f>VLOOKUP(Q1309,'Capital Lookup'!A:B,2,FALSE)</f>
        <v>No</v>
      </c>
      <c r="V1309" s="2">
        <f>IFERROR(VLOOKUP(LEFT(F1309,10),'Find Purchase Orders'!B:J,9,FALSE),"")</f>
        <v>44648</v>
      </c>
      <c r="W1309" s="25" t="s">
        <v>7261</v>
      </c>
    </row>
    <row r="1310" spans="1:23" hidden="1">
      <c r="A1310" s="25" t="s">
        <v>10796</v>
      </c>
      <c r="B1310" s="25" t="s">
        <v>7781</v>
      </c>
      <c r="C1310" s="25" t="s">
        <v>7264</v>
      </c>
      <c r="D1310" s="25" t="s">
        <v>1622</v>
      </c>
      <c r="E1310" s="25" t="s">
        <v>10797</v>
      </c>
      <c r="F1310" s="25" t="s">
        <v>10798</v>
      </c>
      <c r="G1310" s="25" t="s">
        <v>10799</v>
      </c>
      <c r="H1310" s="21">
        <v>29311.56</v>
      </c>
      <c r="I1310" s="25" t="s">
        <v>7296</v>
      </c>
      <c r="J1310" s="25" t="s">
        <v>7288</v>
      </c>
      <c r="K1310" s="25" t="s">
        <v>7579</v>
      </c>
      <c r="L1310" s="25" t="s">
        <v>7580</v>
      </c>
      <c r="M1310" s="21">
        <v>29311.56</v>
      </c>
      <c r="N1310" s="21">
        <v>29311.56</v>
      </c>
      <c r="O1310" s="21">
        <v>0</v>
      </c>
      <c r="P1310" s="21">
        <v>29311.56</v>
      </c>
      <c r="Q1310" s="25" t="s">
        <v>10800</v>
      </c>
      <c r="R1310" s="1" t="str">
        <f t="shared" si="21"/>
        <v>ST10060</v>
      </c>
      <c r="S1310" t="str">
        <f>VLOOKUP(R1310,Data!$C$2:$D$261,2,0)</f>
        <v>Whitecliff Retirement</v>
      </c>
      <c r="T1310">
        <f>COUNTIF('Feb 2022'!A:A,D1310)+COUNTIF('Mar 2022'!A:A,D1310)+COUNTIF('Apr 2022'!A:A,D1310)+COUNTIF('May 2022'!A:A,D1310)+COUNTIF('June 2022'!A:A,D1310)+COUNTIF('July 2022'!A:A,D1310)+COUNTIF('Aug 2022'!A:A,D1310)+COUNTIF('Sep 2022'!A:A,D1310)+COUNTIF('Oct 2022'!A:A,D1310)+COUNTIF('Dec 2022'!A:A,D1310)</f>
        <v>1</v>
      </c>
      <c r="U1310" t="str">
        <f>VLOOKUP(Q1310,'Capital Lookup'!A:B,2,FALSE)</f>
        <v>No</v>
      </c>
      <c r="V1310" s="2">
        <f>IFERROR(VLOOKUP(LEFT(F1310,10),'Find Purchase Orders'!B:J,9,FALSE),"")</f>
        <v>44643</v>
      </c>
      <c r="W1310" s="25" t="s">
        <v>7261</v>
      </c>
    </row>
    <row r="1311" spans="1:23" hidden="1">
      <c r="A1311" s="25" t="s">
        <v>10796</v>
      </c>
      <c r="B1311" s="25" t="s">
        <v>7781</v>
      </c>
      <c r="C1311" s="25" t="s">
        <v>7264</v>
      </c>
      <c r="D1311" s="25" t="s">
        <v>1600</v>
      </c>
      <c r="E1311" s="25" t="s">
        <v>10797</v>
      </c>
      <c r="F1311" s="25" t="s">
        <v>10801</v>
      </c>
      <c r="G1311" s="25" t="s">
        <v>10802</v>
      </c>
      <c r="H1311" s="21">
        <v>15489.16</v>
      </c>
      <c r="I1311" s="25" t="s">
        <v>7296</v>
      </c>
      <c r="J1311" s="25" t="s">
        <v>7288</v>
      </c>
      <c r="K1311" s="25" t="s">
        <v>7579</v>
      </c>
      <c r="L1311" s="25" t="s">
        <v>7580</v>
      </c>
      <c r="M1311" s="21">
        <v>15489.16</v>
      </c>
      <c r="N1311" s="21">
        <v>15489.16</v>
      </c>
      <c r="O1311" s="21">
        <v>0</v>
      </c>
      <c r="P1311" s="21">
        <v>15489.16</v>
      </c>
      <c r="Q1311" s="25" t="s">
        <v>10803</v>
      </c>
      <c r="R1311" s="1" t="str">
        <f t="shared" si="21"/>
        <v>ST10060</v>
      </c>
      <c r="S1311" t="str">
        <f>VLOOKUP(R1311,Data!$C$2:$D$261,2,0)</f>
        <v>Whitecliff Retirement</v>
      </c>
      <c r="T1311">
        <f>COUNTIF('Feb 2022'!A:A,D1311)+COUNTIF('Mar 2022'!A:A,D1311)+COUNTIF('Apr 2022'!A:A,D1311)+COUNTIF('May 2022'!A:A,D1311)+COUNTIF('June 2022'!A:A,D1311)+COUNTIF('July 2022'!A:A,D1311)+COUNTIF('Aug 2022'!A:A,D1311)+COUNTIF('Sep 2022'!A:A,D1311)+COUNTIF('Oct 2022'!A:A,D1311)+COUNTIF('Dec 2022'!A:A,D1311)</f>
        <v>1</v>
      </c>
      <c r="U1311" t="str">
        <f>VLOOKUP(Q1311,'Capital Lookup'!A:B,2,FALSE)</f>
        <v>No</v>
      </c>
      <c r="V1311" s="2">
        <f>IFERROR(VLOOKUP(LEFT(F1311,10),'Find Purchase Orders'!B:J,9,FALSE),"")</f>
        <v>44638</v>
      </c>
      <c r="W1311" s="25" t="s">
        <v>7261</v>
      </c>
    </row>
    <row r="1312" spans="1:23" hidden="1">
      <c r="A1312" s="25" t="s">
        <v>7261</v>
      </c>
      <c r="B1312" s="25" t="s">
        <v>7440</v>
      </c>
      <c r="C1312" s="25" t="s">
        <v>7264</v>
      </c>
      <c r="D1312" s="25" t="s">
        <v>1712</v>
      </c>
      <c r="E1312" s="25" t="s">
        <v>7442</v>
      </c>
      <c r="F1312" s="25" t="s">
        <v>10804</v>
      </c>
      <c r="G1312" s="25" t="s">
        <v>10805</v>
      </c>
      <c r="H1312" s="21">
        <v>2734.2</v>
      </c>
      <c r="I1312" s="25" t="s">
        <v>7296</v>
      </c>
      <c r="J1312" s="25" t="s">
        <v>7288</v>
      </c>
      <c r="K1312" s="25" t="s">
        <v>7289</v>
      </c>
      <c r="L1312" s="25" t="s">
        <v>7259</v>
      </c>
      <c r="M1312" s="21">
        <v>2734.2</v>
      </c>
      <c r="N1312" s="21">
        <v>2734.2</v>
      </c>
      <c r="O1312" s="21">
        <v>0</v>
      </c>
      <c r="P1312" s="21">
        <v>2734.2</v>
      </c>
      <c r="Q1312" s="25" t="s">
        <v>7445</v>
      </c>
      <c r="R1312" s="1" t="str">
        <f t="shared" si="21"/>
        <v>ST10068</v>
      </c>
      <c r="S1312" t="str">
        <f>VLOOKUP(R1312,Data!$C$2:$D$261,2,0)</f>
        <v>Chateau Renoir</v>
      </c>
      <c r="T1312">
        <f>COUNTIF('Feb 2022'!A:A,D1312)+COUNTIF('Mar 2022'!A:A,D1312)+COUNTIF('Apr 2022'!A:A,D1312)+COUNTIF('May 2022'!A:A,D1312)+COUNTIF('June 2022'!A:A,D1312)+COUNTIF('July 2022'!A:A,D1312)+COUNTIF('Aug 2022'!A:A,D1312)+COUNTIF('Sep 2022'!A:A,D1312)+COUNTIF('Oct 2022'!A:A,D1312)+COUNTIF('Dec 2022'!A:A,D1312)</f>
        <v>1</v>
      </c>
      <c r="U1312" t="str">
        <f>VLOOKUP(Q1312,'Capital Lookup'!A:B,2,FALSE)</f>
        <v>No</v>
      </c>
      <c r="V1312" s="2">
        <f>IFERROR(VLOOKUP(LEFT(F1312,10),'Find Purchase Orders'!B:J,9,FALSE),"")</f>
        <v>44635</v>
      </c>
      <c r="W1312" s="25" t="s">
        <v>7261</v>
      </c>
    </row>
    <row r="1313" spans="1:23" hidden="1">
      <c r="A1313" s="25" t="s">
        <v>7478</v>
      </c>
      <c r="B1313" s="25" t="s">
        <v>7935</v>
      </c>
      <c r="C1313" s="25" t="s">
        <v>7587</v>
      </c>
      <c r="D1313" s="25" t="s">
        <v>1590</v>
      </c>
      <c r="E1313" s="25" t="s">
        <v>7500</v>
      </c>
      <c r="F1313" s="25" t="s">
        <v>10806</v>
      </c>
      <c r="G1313" s="25" t="s">
        <v>10807</v>
      </c>
      <c r="H1313" s="21">
        <v>6840.53</v>
      </c>
      <c r="I1313" s="25" t="s">
        <v>7296</v>
      </c>
      <c r="J1313" s="25" t="s">
        <v>7288</v>
      </c>
      <c r="K1313" s="25" t="s">
        <v>8304</v>
      </c>
      <c r="L1313" s="25" t="s">
        <v>9192</v>
      </c>
      <c r="M1313" s="21">
        <v>6840.53</v>
      </c>
      <c r="N1313" s="21">
        <v>6840.55</v>
      </c>
      <c r="O1313" s="21">
        <v>-0.02</v>
      </c>
      <c r="P1313" s="21">
        <v>6840.53</v>
      </c>
      <c r="Q1313" s="25" t="s">
        <v>10808</v>
      </c>
      <c r="R1313" s="1" t="str">
        <f t="shared" si="21"/>
        <v>ST10162</v>
      </c>
      <c r="S1313" t="str">
        <f>VLOOKUP(R1313,Data!$C$2:$D$261,2,0)</f>
        <v>Elginwood</v>
      </c>
      <c r="T1313">
        <f>COUNTIF('Feb 2022'!A:A,D1313)+COUNTIF('Mar 2022'!A:A,D1313)+COUNTIF('Apr 2022'!A:A,D1313)+COUNTIF('May 2022'!A:A,D1313)+COUNTIF('June 2022'!A:A,D1313)+COUNTIF('July 2022'!A:A,D1313)+COUNTIF('Aug 2022'!A:A,D1313)+COUNTIF('Sep 2022'!A:A,D1313)+COUNTIF('Oct 2022'!A:A,D1313)+COUNTIF('Dec 2022'!A:A,D1313)</f>
        <v>1</v>
      </c>
      <c r="U1313" t="str">
        <f>VLOOKUP(Q1313,'Capital Lookup'!A:B,2,FALSE)</f>
        <v>No</v>
      </c>
      <c r="V1313" s="2">
        <f>IFERROR(VLOOKUP(LEFT(F1313,10),'Find Purchase Orders'!B:J,9,FALSE),"")</f>
        <v>44638</v>
      </c>
      <c r="W1313" s="25" t="s">
        <v>7261</v>
      </c>
    </row>
    <row r="1314" spans="1:23" hidden="1">
      <c r="A1314" s="25" t="s">
        <v>7269</v>
      </c>
      <c r="B1314" s="25" t="s">
        <v>7498</v>
      </c>
      <c r="C1314" s="25" t="s">
        <v>7271</v>
      </c>
      <c r="D1314" s="25" t="s">
        <v>1589</v>
      </c>
      <c r="E1314" s="25" t="s">
        <v>7500</v>
      </c>
      <c r="F1314" s="25" t="s">
        <v>10809</v>
      </c>
      <c r="G1314" s="25" t="s">
        <v>10810</v>
      </c>
      <c r="H1314" s="21">
        <v>1921</v>
      </c>
      <c r="I1314" s="25" t="s">
        <v>7296</v>
      </c>
      <c r="J1314" s="25" t="s">
        <v>7288</v>
      </c>
      <c r="K1314" s="25" t="s">
        <v>9091</v>
      </c>
      <c r="L1314" s="25" t="s">
        <v>7496</v>
      </c>
      <c r="M1314" s="21">
        <v>1921</v>
      </c>
      <c r="N1314" s="21">
        <v>1921</v>
      </c>
      <c r="O1314" s="21">
        <v>0</v>
      </c>
      <c r="P1314" s="21">
        <v>1921</v>
      </c>
      <c r="Q1314" s="25" t="s">
        <v>9182</v>
      </c>
      <c r="R1314" s="1" t="str">
        <f t="shared" si="21"/>
        <v>ST10169</v>
      </c>
      <c r="S1314" t="str">
        <f>VLOOKUP(R1314,Data!$C$2:$D$261,2,0)</f>
        <v>Kennedy Lodge</v>
      </c>
      <c r="T1314">
        <f>COUNTIF('Feb 2022'!A:A,D1314)+COUNTIF('Mar 2022'!A:A,D1314)+COUNTIF('Apr 2022'!A:A,D1314)+COUNTIF('May 2022'!A:A,D1314)+COUNTIF('June 2022'!A:A,D1314)+COUNTIF('July 2022'!A:A,D1314)+COUNTIF('Aug 2022'!A:A,D1314)+COUNTIF('Sep 2022'!A:A,D1314)+COUNTIF('Oct 2022'!A:A,D1314)+COUNTIF('Dec 2022'!A:A,D1314)</f>
        <v>1</v>
      </c>
      <c r="U1314" t="str">
        <f>VLOOKUP(Q1314,'Capital Lookup'!A:B,2,FALSE)</f>
        <v>No</v>
      </c>
      <c r="V1314" s="2">
        <f>IFERROR(VLOOKUP(LEFT(F1314,10),'Find Purchase Orders'!B:J,9,FALSE),"")</f>
        <v>44636</v>
      </c>
      <c r="W1314" s="25" t="s">
        <v>7261</v>
      </c>
    </row>
    <row r="1315" spans="1:23" hidden="1">
      <c r="A1315" s="25" t="s">
        <v>7261</v>
      </c>
      <c r="B1315" s="25" t="s">
        <v>7281</v>
      </c>
      <c r="C1315" s="25" t="s">
        <v>7282</v>
      </c>
      <c r="D1315" s="25" t="s">
        <v>2092</v>
      </c>
      <c r="E1315" s="25" t="s">
        <v>7284</v>
      </c>
      <c r="F1315" s="25" t="s">
        <v>10811</v>
      </c>
      <c r="G1315" s="25" t="s">
        <v>6163</v>
      </c>
      <c r="H1315" s="21">
        <v>6753.59</v>
      </c>
      <c r="I1315" s="25" t="s">
        <v>7339</v>
      </c>
      <c r="J1315" s="25" t="s">
        <v>7288</v>
      </c>
      <c r="K1315" s="25" t="s">
        <v>7262</v>
      </c>
      <c r="L1315" s="25" t="s">
        <v>7259</v>
      </c>
      <c r="M1315" s="21">
        <v>6753.59</v>
      </c>
      <c r="N1315" s="21">
        <v>7300.23</v>
      </c>
      <c r="O1315" s="21">
        <v>-546.64</v>
      </c>
      <c r="P1315" s="21">
        <v>776.96</v>
      </c>
      <c r="Q1315" s="25" t="s">
        <v>7290</v>
      </c>
      <c r="R1315" s="1" t="str">
        <f t="shared" si="21"/>
        <v>ST10014</v>
      </c>
      <c r="S1315" t="str">
        <f>VLOOKUP(R1315,Data!$C$2:$D$261,2,0)</f>
        <v>Bradgate Arms</v>
      </c>
      <c r="T1315">
        <f>COUNTIF('Feb 2022'!A:A,D1315)+COUNTIF('Mar 2022'!A:A,D1315)+COUNTIF('Apr 2022'!A:A,D1315)+COUNTIF('May 2022'!A:A,D1315)+COUNTIF('June 2022'!A:A,D1315)+COUNTIF('July 2022'!A:A,D1315)+COUNTIF('Aug 2022'!A:A,D1315)+COUNTIF('Sep 2022'!A:A,D1315)+COUNTIF('Oct 2022'!A:A,D1315)+COUNTIF('Dec 2022'!A:A,D1315)</f>
        <v>1</v>
      </c>
      <c r="U1315" t="str">
        <f>VLOOKUP(Q1315,'Capital Lookup'!A:B,2,FALSE)</f>
        <v>No</v>
      </c>
      <c r="V1315" s="2">
        <f>IFERROR(VLOOKUP(LEFT(F1315,10),'Find Purchase Orders'!B:J,9,FALSE),"")</f>
        <v>44656</v>
      </c>
      <c r="W1315" s="25" t="s">
        <v>7261</v>
      </c>
    </row>
    <row r="1316" spans="1:23" hidden="1">
      <c r="A1316" s="25" t="s">
        <v>7261</v>
      </c>
      <c r="B1316" s="25" t="s">
        <v>7281</v>
      </c>
      <c r="C1316" s="25" t="s">
        <v>7282</v>
      </c>
      <c r="D1316" s="25" t="s">
        <v>2092</v>
      </c>
      <c r="E1316" s="25" t="s">
        <v>7284</v>
      </c>
      <c r="F1316" s="25" t="s">
        <v>10812</v>
      </c>
      <c r="G1316" s="25" t="s">
        <v>10813</v>
      </c>
      <c r="H1316" s="21">
        <v>226</v>
      </c>
      <c r="I1316" s="25" t="s">
        <v>7339</v>
      </c>
      <c r="J1316" s="25" t="s">
        <v>7288</v>
      </c>
      <c r="K1316" s="25" t="s">
        <v>7262</v>
      </c>
      <c r="L1316" s="25" t="s">
        <v>7259</v>
      </c>
      <c r="M1316" s="21">
        <v>226</v>
      </c>
      <c r="N1316" s="21">
        <v>226</v>
      </c>
      <c r="O1316" s="21">
        <v>0</v>
      </c>
      <c r="P1316" s="21">
        <v>26</v>
      </c>
      <c r="Q1316" s="25" t="s">
        <v>7290</v>
      </c>
      <c r="R1316" s="1" t="str">
        <f t="shared" si="21"/>
        <v>ST10014</v>
      </c>
      <c r="S1316" t="str">
        <f>VLOOKUP(R1316,Data!$C$2:$D$261,2,0)</f>
        <v>Bradgate Arms</v>
      </c>
      <c r="T1316">
        <f>COUNTIF('Feb 2022'!A:A,D1316)+COUNTIF('Mar 2022'!A:A,D1316)+COUNTIF('Apr 2022'!A:A,D1316)+COUNTIF('May 2022'!A:A,D1316)+COUNTIF('June 2022'!A:A,D1316)+COUNTIF('July 2022'!A:A,D1316)+COUNTIF('Aug 2022'!A:A,D1316)+COUNTIF('Sep 2022'!A:A,D1316)+COUNTIF('Oct 2022'!A:A,D1316)+COUNTIF('Dec 2022'!A:A,D1316)</f>
        <v>1</v>
      </c>
      <c r="U1316" t="str">
        <f>VLOOKUP(Q1316,'Capital Lookup'!A:B,2,FALSE)</f>
        <v>No</v>
      </c>
      <c r="V1316" s="2">
        <f>IFERROR(VLOOKUP(LEFT(F1316,10),'Find Purchase Orders'!B:J,9,FALSE),"")</f>
        <v>44656</v>
      </c>
      <c r="W1316" s="25" t="s">
        <v>7261</v>
      </c>
    </row>
    <row r="1317" spans="1:23" hidden="1">
      <c r="A1317" s="25" t="s">
        <v>10327</v>
      </c>
      <c r="B1317" s="25" t="s">
        <v>9405</v>
      </c>
      <c r="C1317" s="25" t="s">
        <v>7282</v>
      </c>
      <c r="D1317" s="25" t="s">
        <v>1598</v>
      </c>
      <c r="E1317" s="25" t="s">
        <v>8200</v>
      </c>
      <c r="F1317" s="25" t="s">
        <v>10814</v>
      </c>
      <c r="G1317" s="25" t="s">
        <v>10815</v>
      </c>
      <c r="H1317" s="21">
        <v>936.08</v>
      </c>
      <c r="I1317" s="25" t="s">
        <v>7296</v>
      </c>
      <c r="J1317" s="25" t="s">
        <v>7288</v>
      </c>
      <c r="K1317" s="25" t="s">
        <v>7579</v>
      </c>
      <c r="L1317" s="25" t="s">
        <v>8156</v>
      </c>
      <c r="M1317" s="21">
        <v>936.08</v>
      </c>
      <c r="N1317" s="21">
        <v>936.08</v>
      </c>
      <c r="O1317" s="21">
        <v>0</v>
      </c>
      <c r="P1317" s="21">
        <v>936.08</v>
      </c>
      <c r="Q1317" s="25" t="s">
        <v>10816</v>
      </c>
      <c r="R1317" s="1" t="str">
        <f t="shared" si="21"/>
        <v>ST10035</v>
      </c>
      <c r="S1317" t="str">
        <f>VLOOKUP(R1317,Data!$C$2:$D$261,2,0)</f>
        <v>The Westwood</v>
      </c>
      <c r="T1317">
        <f>COUNTIF('Feb 2022'!A:A,D1317)+COUNTIF('Mar 2022'!A:A,D1317)+COUNTIF('Apr 2022'!A:A,D1317)+COUNTIF('May 2022'!A:A,D1317)+COUNTIF('June 2022'!A:A,D1317)+COUNTIF('July 2022'!A:A,D1317)+COUNTIF('Aug 2022'!A:A,D1317)+COUNTIF('Sep 2022'!A:A,D1317)+COUNTIF('Oct 2022'!A:A,D1317)+COUNTIF('Dec 2022'!A:A,D1317)</f>
        <v>1</v>
      </c>
      <c r="U1317" t="str">
        <f>VLOOKUP(Q1317,'Capital Lookup'!A:B,2,FALSE)</f>
        <v>No</v>
      </c>
      <c r="V1317" s="2">
        <f>IFERROR(VLOOKUP(LEFT(F1317,10),'Find Purchase Orders'!B:J,9,FALSE),"")</f>
        <v>44636</v>
      </c>
      <c r="W1317" s="25" t="s">
        <v>7261</v>
      </c>
    </row>
    <row r="1318" spans="1:23" hidden="1">
      <c r="A1318" s="25" t="s">
        <v>7261</v>
      </c>
      <c r="B1318" s="25" t="s">
        <v>7747</v>
      </c>
      <c r="C1318" s="25" t="s">
        <v>7254</v>
      </c>
      <c r="D1318" s="25" t="s">
        <v>10817</v>
      </c>
      <c r="E1318" s="25" t="s">
        <v>7500</v>
      </c>
      <c r="H1318" s="21">
        <v>16603.03</v>
      </c>
      <c r="I1318" s="25" t="s">
        <v>7257</v>
      </c>
      <c r="K1318" s="25" t="s">
        <v>7495</v>
      </c>
      <c r="L1318" s="25" t="s">
        <v>8526</v>
      </c>
      <c r="M1318" s="22">
        <v>0</v>
      </c>
      <c r="N1318" s="22">
        <v>0</v>
      </c>
      <c r="O1318" s="21">
        <v>0</v>
      </c>
      <c r="P1318" s="21">
        <v>1910.08</v>
      </c>
      <c r="Q1318" s="25"/>
      <c r="R1318" s="1" t="str">
        <f t="shared" si="21"/>
        <v>ST10050</v>
      </c>
      <c r="S1318" t="str">
        <f>VLOOKUP(R1318,Data!$C$2:$D$261,2,0)</f>
        <v>Alta Vista</v>
      </c>
      <c r="T1318">
        <f>COUNTIF('Feb 2022'!A:A,D1318)+COUNTIF('Mar 2022'!A:A,D1318)+COUNTIF('Apr 2022'!A:A,D1318)+COUNTIF('May 2022'!A:A,D1318)+COUNTIF('June 2022'!A:A,D1318)+COUNTIF('July 2022'!A:A,D1318)+COUNTIF('Aug 2022'!A:A,D1318)+COUNTIF('Sep 2022'!A:A,D1318)+COUNTIF('Oct 2022'!A:A,D1318)+COUNTIF('Dec 2022'!A:A,D1318)</f>
        <v>0</v>
      </c>
      <c r="U1318" t="e">
        <f>VLOOKUP(Q1318,'Capital Lookup'!A:B,2,FALSE)</f>
        <v>#N/A</v>
      </c>
      <c r="V1318" s="2" t="str">
        <f>IFERROR(VLOOKUP(LEFT(F1318,10),'Find Purchase Orders'!B:J,9,FALSE),"")</f>
        <v/>
      </c>
      <c r="W1318" s="25" t="s">
        <v>7261</v>
      </c>
    </row>
    <row r="1319" spans="1:23" hidden="1">
      <c r="A1319" s="25" t="s">
        <v>7425</v>
      </c>
      <c r="B1319" s="25" t="s">
        <v>7498</v>
      </c>
      <c r="C1319" s="25" t="s">
        <v>7271</v>
      </c>
      <c r="D1319" s="25" t="s">
        <v>1618</v>
      </c>
      <c r="E1319" s="25" t="s">
        <v>7500</v>
      </c>
      <c r="F1319" s="25" t="s">
        <v>10818</v>
      </c>
      <c r="G1319" s="25" t="s">
        <v>10819</v>
      </c>
      <c r="H1319" s="21">
        <v>27592.34</v>
      </c>
      <c r="I1319" s="25" t="s">
        <v>7296</v>
      </c>
      <c r="J1319" s="25" t="s">
        <v>7288</v>
      </c>
      <c r="K1319" s="25" t="s">
        <v>7503</v>
      </c>
      <c r="L1319" s="25" t="s">
        <v>7496</v>
      </c>
      <c r="M1319" s="21">
        <v>27592.34</v>
      </c>
      <c r="N1319" s="21">
        <v>27592.34</v>
      </c>
      <c r="O1319" s="21">
        <v>0</v>
      </c>
      <c r="P1319" s="21">
        <v>27592.34</v>
      </c>
      <c r="Q1319" s="25" t="s">
        <v>9182</v>
      </c>
      <c r="R1319" s="1" t="str">
        <f t="shared" si="21"/>
        <v>ST10169</v>
      </c>
      <c r="S1319" t="str">
        <f>VLOOKUP(R1319,Data!$C$2:$D$261,2,0)</f>
        <v>Kennedy Lodge</v>
      </c>
      <c r="T1319">
        <f>COUNTIF('Feb 2022'!A:A,D1319)+COUNTIF('Mar 2022'!A:A,D1319)+COUNTIF('Apr 2022'!A:A,D1319)+COUNTIF('May 2022'!A:A,D1319)+COUNTIF('June 2022'!A:A,D1319)+COUNTIF('July 2022'!A:A,D1319)+COUNTIF('Aug 2022'!A:A,D1319)+COUNTIF('Sep 2022'!A:A,D1319)+COUNTIF('Oct 2022'!A:A,D1319)+COUNTIF('Dec 2022'!A:A,D1319)</f>
        <v>1</v>
      </c>
      <c r="U1319" t="str">
        <f>VLOOKUP(Q1319,'Capital Lookup'!A:B,2,FALSE)</f>
        <v>No</v>
      </c>
      <c r="V1319" s="2">
        <f>IFERROR(VLOOKUP(LEFT(F1319,10),'Find Purchase Orders'!B:J,9,FALSE),"")</f>
        <v>44644</v>
      </c>
      <c r="W1319" s="25" t="s">
        <v>7261</v>
      </c>
    </row>
    <row r="1320" spans="1:23" hidden="1">
      <c r="A1320" s="25" t="s">
        <v>7365</v>
      </c>
      <c r="B1320" s="25" t="s">
        <v>8807</v>
      </c>
      <c r="C1320" s="25"/>
      <c r="D1320" s="25" t="s">
        <v>1611</v>
      </c>
      <c r="E1320" s="25" t="s">
        <v>8808</v>
      </c>
      <c r="F1320" s="25" t="s">
        <v>10820</v>
      </c>
      <c r="G1320" s="25" t="s">
        <v>10821</v>
      </c>
      <c r="H1320" s="21">
        <v>1718.89</v>
      </c>
      <c r="I1320" s="25" t="s">
        <v>7296</v>
      </c>
      <c r="J1320" s="25" t="s">
        <v>7288</v>
      </c>
      <c r="K1320" s="25" t="s">
        <v>7579</v>
      </c>
      <c r="L1320" s="25" t="s">
        <v>8647</v>
      </c>
      <c r="M1320" s="21">
        <v>1718.89</v>
      </c>
      <c r="N1320" s="21">
        <v>1718.89</v>
      </c>
      <c r="O1320" s="21">
        <v>0</v>
      </c>
      <c r="P1320" s="21">
        <v>1718.89</v>
      </c>
      <c r="Q1320" s="25"/>
      <c r="R1320" s="1" t="str">
        <f t="shared" si="21"/>
        <v>ST10217</v>
      </c>
      <c r="S1320" t="str">
        <f>VLOOKUP(R1320,Data!$C$2:$D$261,2,0)</f>
        <v>Harold &amp; Grace Baker Centre</v>
      </c>
      <c r="T1320">
        <f>COUNTIF('Feb 2022'!A:A,D1320)+COUNTIF('Mar 2022'!A:A,D1320)+COUNTIF('Apr 2022'!A:A,D1320)+COUNTIF('May 2022'!A:A,D1320)+COUNTIF('June 2022'!A:A,D1320)+COUNTIF('July 2022'!A:A,D1320)+COUNTIF('Aug 2022'!A:A,D1320)+COUNTIF('Sep 2022'!A:A,D1320)+COUNTIF('Oct 2022'!A:A,D1320)+COUNTIF('Dec 2022'!A:A,D1320)</f>
        <v>1</v>
      </c>
      <c r="U1320" t="e">
        <f>VLOOKUP(Q1320,'Capital Lookup'!A:B,2,FALSE)</f>
        <v>#N/A</v>
      </c>
      <c r="V1320" s="2">
        <f>IFERROR(VLOOKUP(LEFT(F1320,10),'Find Purchase Orders'!B:J,9,FALSE),"")</f>
        <v>44637</v>
      </c>
      <c r="W1320" s="25" t="s">
        <v>7261</v>
      </c>
    </row>
    <row r="1321" spans="1:23" hidden="1">
      <c r="A1321" s="25" t="s">
        <v>7261</v>
      </c>
      <c r="B1321" s="25" t="s">
        <v>9727</v>
      </c>
      <c r="C1321" s="25" t="s">
        <v>7264</v>
      </c>
      <c r="D1321" s="25" t="s">
        <v>1714</v>
      </c>
      <c r="E1321" s="25" t="s">
        <v>9729</v>
      </c>
      <c r="F1321" s="25" t="s">
        <v>10822</v>
      </c>
      <c r="G1321" s="25" t="s">
        <v>10823</v>
      </c>
      <c r="H1321" s="21">
        <v>550.4</v>
      </c>
      <c r="I1321" s="25" t="s">
        <v>7296</v>
      </c>
      <c r="J1321" s="25" t="s">
        <v>7288</v>
      </c>
      <c r="K1321" s="25" t="s">
        <v>7262</v>
      </c>
      <c r="L1321" s="25" t="s">
        <v>7259</v>
      </c>
      <c r="M1321" s="21">
        <v>550.4</v>
      </c>
      <c r="N1321" s="21">
        <v>550.4</v>
      </c>
      <c r="O1321" s="21">
        <v>0</v>
      </c>
      <c r="P1321" s="21">
        <v>550.4</v>
      </c>
      <c r="Q1321" s="25" t="s">
        <v>9732</v>
      </c>
      <c r="R1321" s="1" t="str">
        <f t="shared" si="21"/>
        <v>ST10013</v>
      </c>
      <c r="S1321" t="str">
        <f>VLOOKUP(R1321,Data!$C$2:$D$261,2,0)</f>
        <v>Bough Beeches Place</v>
      </c>
      <c r="T1321">
        <f>COUNTIF('Feb 2022'!A:A,D1321)+COUNTIF('Mar 2022'!A:A,D1321)+COUNTIF('Apr 2022'!A:A,D1321)+COUNTIF('May 2022'!A:A,D1321)+COUNTIF('June 2022'!A:A,D1321)+COUNTIF('July 2022'!A:A,D1321)+COUNTIF('Aug 2022'!A:A,D1321)+COUNTIF('Sep 2022'!A:A,D1321)+COUNTIF('Oct 2022'!A:A,D1321)+COUNTIF('Dec 2022'!A:A,D1321)</f>
        <v>1</v>
      </c>
      <c r="U1321" t="str">
        <f>VLOOKUP(Q1321,'Capital Lookup'!A:B,2,FALSE)</f>
        <v>No</v>
      </c>
      <c r="V1321" s="2">
        <f>IFERROR(VLOOKUP(LEFT(F1321,10),'Find Purchase Orders'!B:J,9,FALSE),"")</f>
        <v>44642</v>
      </c>
      <c r="W1321" s="25" t="s">
        <v>7261</v>
      </c>
    </row>
    <row r="1322" spans="1:23" hidden="1">
      <c r="A1322" s="25" t="s">
        <v>7261</v>
      </c>
      <c r="B1322" s="25" t="s">
        <v>9727</v>
      </c>
      <c r="C1322" s="25" t="s">
        <v>7264</v>
      </c>
      <c r="D1322" s="25" t="s">
        <v>1714</v>
      </c>
      <c r="E1322" s="25" t="s">
        <v>9729</v>
      </c>
      <c r="F1322" s="25" t="s">
        <v>10824</v>
      </c>
      <c r="G1322" s="25" t="s">
        <v>10825</v>
      </c>
      <c r="H1322" s="21">
        <v>7707.41</v>
      </c>
      <c r="I1322" s="25" t="s">
        <v>7296</v>
      </c>
      <c r="J1322" s="25" t="s">
        <v>7288</v>
      </c>
      <c r="K1322" s="25" t="s">
        <v>7262</v>
      </c>
      <c r="L1322" s="25" t="s">
        <v>7259</v>
      </c>
      <c r="M1322" s="21">
        <v>7707.41</v>
      </c>
      <c r="N1322" s="21">
        <v>7053.04</v>
      </c>
      <c r="O1322" s="21">
        <v>654.37</v>
      </c>
      <c r="P1322" s="21">
        <v>7707.41</v>
      </c>
      <c r="Q1322" s="25" t="s">
        <v>9732</v>
      </c>
      <c r="R1322" s="1" t="str">
        <f t="shared" si="21"/>
        <v>ST10013</v>
      </c>
      <c r="S1322" t="str">
        <f>VLOOKUP(R1322,Data!$C$2:$D$261,2,0)</f>
        <v>Bough Beeches Place</v>
      </c>
      <c r="T1322">
        <f>COUNTIF('Feb 2022'!A:A,D1322)+COUNTIF('Mar 2022'!A:A,D1322)+COUNTIF('Apr 2022'!A:A,D1322)+COUNTIF('May 2022'!A:A,D1322)+COUNTIF('June 2022'!A:A,D1322)+COUNTIF('July 2022'!A:A,D1322)+COUNTIF('Aug 2022'!A:A,D1322)+COUNTIF('Sep 2022'!A:A,D1322)+COUNTIF('Oct 2022'!A:A,D1322)+COUNTIF('Dec 2022'!A:A,D1322)</f>
        <v>1</v>
      </c>
      <c r="U1322" t="str">
        <f>VLOOKUP(Q1322,'Capital Lookup'!A:B,2,FALSE)</f>
        <v>No</v>
      </c>
      <c r="V1322" s="2">
        <f>IFERROR(VLOOKUP(LEFT(F1322,10),'Find Purchase Orders'!B:J,9,FALSE),"")</f>
        <v>44642</v>
      </c>
      <c r="W1322" s="25" t="s">
        <v>7261</v>
      </c>
    </row>
    <row r="1323" spans="1:23" hidden="1">
      <c r="A1323" s="25" t="s">
        <v>7261</v>
      </c>
      <c r="B1323" s="25" t="s">
        <v>9727</v>
      </c>
      <c r="C1323" s="25" t="s">
        <v>7264</v>
      </c>
      <c r="D1323" s="25" t="s">
        <v>1714</v>
      </c>
      <c r="E1323" s="25" t="s">
        <v>9729</v>
      </c>
      <c r="F1323" s="25" t="s">
        <v>10826</v>
      </c>
      <c r="G1323" s="25" t="s">
        <v>10827</v>
      </c>
      <c r="H1323" s="21">
        <v>73.45</v>
      </c>
      <c r="I1323" s="25" t="s">
        <v>7296</v>
      </c>
      <c r="J1323" s="25" t="s">
        <v>7288</v>
      </c>
      <c r="K1323" s="25" t="s">
        <v>7262</v>
      </c>
      <c r="L1323" s="25" t="s">
        <v>7259</v>
      </c>
      <c r="M1323" s="21">
        <v>73.45</v>
      </c>
      <c r="N1323" s="21">
        <v>220.35</v>
      </c>
      <c r="O1323" s="21">
        <v>-146.9</v>
      </c>
      <c r="P1323" s="21">
        <v>73.45</v>
      </c>
      <c r="Q1323" s="25" t="s">
        <v>9732</v>
      </c>
      <c r="R1323" s="1" t="str">
        <f t="shared" si="21"/>
        <v>ST10013</v>
      </c>
      <c r="S1323" t="str">
        <f>VLOOKUP(R1323,Data!$C$2:$D$261,2,0)</f>
        <v>Bough Beeches Place</v>
      </c>
      <c r="T1323">
        <f>COUNTIF('Feb 2022'!A:A,D1323)+COUNTIF('Mar 2022'!A:A,D1323)+COUNTIF('Apr 2022'!A:A,D1323)+COUNTIF('May 2022'!A:A,D1323)+COUNTIF('June 2022'!A:A,D1323)+COUNTIF('July 2022'!A:A,D1323)+COUNTIF('Aug 2022'!A:A,D1323)+COUNTIF('Sep 2022'!A:A,D1323)+COUNTIF('Oct 2022'!A:A,D1323)+COUNTIF('Dec 2022'!A:A,D1323)</f>
        <v>1</v>
      </c>
      <c r="U1323" t="str">
        <f>VLOOKUP(Q1323,'Capital Lookup'!A:B,2,FALSE)</f>
        <v>No</v>
      </c>
      <c r="V1323" s="2">
        <f>IFERROR(VLOOKUP(LEFT(F1323,10),'Find Purchase Orders'!B:J,9,FALSE),"")</f>
        <v>44642</v>
      </c>
      <c r="W1323" s="25" t="s">
        <v>7261</v>
      </c>
    </row>
    <row r="1324" spans="1:23" hidden="1">
      <c r="A1324" s="25" t="s">
        <v>7261</v>
      </c>
      <c r="B1324" s="25" t="s">
        <v>7440</v>
      </c>
      <c r="C1324" s="25" t="s">
        <v>7264</v>
      </c>
      <c r="D1324" s="25" t="s">
        <v>1716</v>
      </c>
      <c r="E1324" s="25" t="s">
        <v>7442</v>
      </c>
      <c r="F1324" s="25" t="s">
        <v>10828</v>
      </c>
      <c r="G1324" s="25" t="s">
        <v>10829</v>
      </c>
      <c r="H1324" s="21">
        <v>1995</v>
      </c>
      <c r="I1324" s="25" t="s">
        <v>7296</v>
      </c>
      <c r="J1324" s="25" t="s">
        <v>7288</v>
      </c>
      <c r="K1324" s="25" t="s">
        <v>7289</v>
      </c>
      <c r="L1324" s="25" t="s">
        <v>7259</v>
      </c>
      <c r="M1324" s="21">
        <v>1995</v>
      </c>
      <c r="N1324" s="21">
        <v>1995</v>
      </c>
      <c r="O1324" s="21">
        <v>0</v>
      </c>
      <c r="P1324" s="21">
        <v>1995</v>
      </c>
      <c r="Q1324" s="25" t="s">
        <v>7445</v>
      </c>
      <c r="R1324" s="1" t="str">
        <f t="shared" si="21"/>
        <v>ST10068</v>
      </c>
      <c r="S1324" t="str">
        <f>VLOOKUP(R1324,Data!$C$2:$D$261,2,0)</f>
        <v>Chateau Renoir</v>
      </c>
      <c r="T1324">
        <f>COUNTIF('Feb 2022'!A:A,D1324)+COUNTIF('Mar 2022'!A:A,D1324)+COUNTIF('Apr 2022'!A:A,D1324)+COUNTIF('May 2022'!A:A,D1324)+COUNTIF('June 2022'!A:A,D1324)+COUNTIF('July 2022'!A:A,D1324)+COUNTIF('Aug 2022'!A:A,D1324)+COUNTIF('Sep 2022'!A:A,D1324)+COUNTIF('Oct 2022'!A:A,D1324)+COUNTIF('Dec 2022'!A:A,D1324)</f>
        <v>1</v>
      </c>
      <c r="U1324" t="str">
        <f>VLOOKUP(Q1324,'Capital Lookup'!A:B,2,FALSE)</f>
        <v>No</v>
      </c>
      <c r="V1324" s="2">
        <f>IFERROR(VLOOKUP(LEFT(F1324,10),'Find Purchase Orders'!B:J,9,FALSE),"")</f>
        <v>44636</v>
      </c>
      <c r="W1324" s="25" t="s">
        <v>7261</v>
      </c>
    </row>
    <row r="1325" spans="1:23" hidden="1">
      <c r="A1325" s="25" t="s">
        <v>7478</v>
      </c>
      <c r="B1325" s="25" t="s">
        <v>9103</v>
      </c>
      <c r="C1325" s="25" t="s">
        <v>7587</v>
      </c>
      <c r="D1325" s="25" t="s">
        <v>1591</v>
      </c>
      <c r="E1325" s="25" t="s">
        <v>8140</v>
      </c>
      <c r="F1325" s="25" t="s">
        <v>10830</v>
      </c>
      <c r="G1325" s="25" t="s">
        <v>10831</v>
      </c>
      <c r="H1325" s="21">
        <v>2719.92</v>
      </c>
      <c r="I1325" s="25" t="s">
        <v>7296</v>
      </c>
      <c r="J1325" s="25" t="s">
        <v>7288</v>
      </c>
      <c r="K1325" s="25" t="s">
        <v>9320</v>
      </c>
      <c r="L1325" s="25" t="s">
        <v>10079</v>
      </c>
      <c r="M1325" s="21">
        <v>2719.92</v>
      </c>
      <c r="N1325" s="21">
        <v>2719.92</v>
      </c>
      <c r="O1325" s="21">
        <v>0</v>
      </c>
      <c r="P1325" s="21">
        <v>2719.92</v>
      </c>
      <c r="Q1325" s="25" t="s">
        <v>10832</v>
      </c>
      <c r="R1325" s="1" t="str">
        <f t="shared" si="21"/>
        <v>ST10141</v>
      </c>
      <c r="S1325" t="str">
        <f>VLOOKUP(R1325,Data!$C$2:$D$261,2,0)</f>
        <v>The Meadows</v>
      </c>
      <c r="T1325">
        <f>COUNTIF('Feb 2022'!A:A,D1325)+COUNTIF('Mar 2022'!A:A,D1325)+COUNTIF('Apr 2022'!A:A,D1325)+COUNTIF('May 2022'!A:A,D1325)+COUNTIF('June 2022'!A:A,D1325)+COUNTIF('July 2022'!A:A,D1325)+COUNTIF('Aug 2022'!A:A,D1325)+COUNTIF('Sep 2022'!A:A,D1325)+COUNTIF('Oct 2022'!A:A,D1325)+COUNTIF('Dec 2022'!A:A,D1325)</f>
        <v>1</v>
      </c>
      <c r="U1325" t="str">
        <f>VLOOKUP(Q1325,'Capital Lookup'!A:B,2,FALSE)</f>
        <v>No</v>
      </c>
      <c r="V1325" s="2">
        <f>IFERROR(VLOOKUP(LEFT(F1325,10),'Find Purchase Orders'!B:J,9,FALSE),"")</f>
        <v>44637</v>
      </c>
      <c r="W1325" s="25" t="s">
        <v>7261</v>
      </c>
    </row>
    <row r="1326" spans="1:23" hidden="1">
      <c r="A1326" s="25" t="s">
        <v>7269</v>
      </c>
      <c r="B1326" s="25" t="s">
        <v>7956</v>
      </c>
      <c r="C1326" s="25" t="s">
        <v>7271</v>
      </c>
      <c r="D1326" s="25" t="s">
        <v>1595</v>
      </c>
      <c r="E1326" s="25" t="s">
        <v>8140</v>
      </c>
      <c r="F1326" s="25" t="s">
        <v>10833</v>
      </c>
      <c r="G1326" s="25" t="s">
        <v>10834</v>
      </c>
      <c r="H1326" s="21">
        <v>2754.17</v>
      </c>
      <c r="I1326" s="25" t="s">
        <v>7296</v>
      </c>
      <c r="J1326" s="25" t="s">
        <v>7288</v>
      </c>
      <c r="K1326" s="25" t="s">
        <v>7495</v>
      </c>
      <c r="L1326" s="25" t="s">
        <v>7740</v>
      </c>
      <c r="M1326" s="21">
        <v>2754.17</v>
      </c>
      <c r="N1326" s="21">
        <v>2754.17</v>
      </c>
      <c r="O1326" s="21">
        <v>0</v>
      </c>
      <c r="P1326" s="21">
        <v>2754.17</v>
      </c>
      <c r="Q1326" s="25" t="s">
        <v>10835</v>
      </c>
      <c r="R1326" s="1" t="str">
        <f t="shared" si="21"/>
        <v>ST10184</v>
      </c>
      <c r="S1326" t="str">
        <f>VLOOKUP(R1326,Data!$C$2:$D$261,2,0)</f>
        <v>Riverbend Place</v>
      </c>
      <c r="T1326">
        <f>COUNTIF('Feb 2022'!A:A,D1326)+COUNTIF('Mar 2022'!A:A,D1326)+COUNTIF('Apr 2022'!A:A,D1326)+COUNTIF('May 2022'!A:A,D1326)+COUNTIF('June 2022'!A:A,D1326)+COUNTIF('July 2022'!A:A,D1326)+COUNTIF('Aug 2022'!A:A,D1326)+COUNTIF('Sep 2022'!A:A,D1326)+COUNTIF('Oct 2022'!A:A,D1326)+COUNTIF('Dec 2022'!A:A,D1326)</f>
        <v>1</v>
      </c>
      <c r="U1326" t="str">
        <f>VLOOKUP(Q1326,'Capital Lookup'!A:B,2,FALSE)</f>
        <v>No</v>
      </c>
      <c r="V1326" s="2">
        <f>IFERROR(VLOOKUP(LEFT(F1326,10),'Find Purchase Orders'!B:J,9,FALSE),"")</f>
        <v>44637</v>
      </c>
      <c r="W1326" s="25" t="s">
        <v>7261</v>
      </c>
    </row>
    <row r="1327" spans="1:23" hidden="1">
      <c r="A1327" s="25" t="s">
        <v>7478</v>
      </c>
      <c r="B1327" s="25" t="s">
        <v>7950</v>
      </c>
      <c r="C1327" s="25" t="s">
        <v>7587</v>
      </c>
      <c r="D1327" s="25" t="s">
        <v>1636</v>
      </c>
      <c r="E1327" s="25" t="s">
        <v>8140</v>
      </c>
      <c r="F1327" s="25" t="s">
        <v>10836</v>
      </c>
      <c r="G1327" s="25" t="s">
        <v>10837</v>
      </c>
      <c r="H1327" s="21">
        <v>6231.95</v>
      </c>
      <c r="I1327" s="25" t="s">
        <v>7296</v>
      </c>
      <c r="J1327" s="25" t="s">
        <v>7288</v>
      </c>
      <c r="K1327" s="25" t="s">
        <v>7893</v>
      </c>
      <c r="L1327" s="25" t="s">
        <v>8166</v>
      </c>
      <c r="M1327" s="21">
        <v>6231.95</v>
      </c>
      <c r="N1327" s="21">
        <v>5414.96</v>
      </c>
      <c r="O1327" s="21">
        <v>816.99</v>
      </c>
      <c r="P1327" s="21">
        <v>6231.95</v>
      </c>
      <c r="Q1327" s="25" t="s">
        <v>10838</v>
      </c>
      <c r="R1327" s="1" t="str">
        <f t="shared" si="21"/>
        <v>ST10171</v>
      </c>
      <c r="S1327" t="str">
        <f>VLOOKUP(R1327,Data!$C$2:$D$261,2,0)</f>
        <v>McGarrell Place</v>
      </c>
      <c r="T1327">
        <f>COUNTIF('Feb 2022'!A:A,D1327)+COUNTIF('Mar 2022'!A:A,D1327)+COUNTIF('Apr 2022'!A:A,D1327)+COUNTIF('May 2022'!A:A,D1327)+COUNTIF('June 2022'!A:A,D1327)+COUNTIF('July 2022'!A:A,D1327)+COUNTIF('Aug 2022'!A:A,D1327)+COUNTIF('Sep 2022'!A:A,D1327)+COUNTIF('Oct 2022'!A:A,D1327)+COUNTIF('Dec 2022'!A:A,D1327)</f>
        <v>1</v>
      </c>
      <c r="U1327" t="str">
        <f>VLOOKUP(Q1327,'Capital Lookup'!A:B,2,FALSE)</f>
        <v>No</v>
      </c>
      <c r="V1327" s="2">
        <f>IFERROR(VLOOKUP(LEFT(F1327,10),'Find Purchase Orders'!B:J,9,FALSE),"")</f>
        <v>44643</v>
      </c>
      <c r="W1327" s="25" t="s">
        <v>7261</v>
      </c>
    </row>
    <row r="1328" spans="1:23" hidden="1">
      <c r="A1328" s="25" t="s">
        <v>7269</v>
      </c>
      <c r="B1328" s="25" t="s">
        <v>7490</v>
      </c>
      <c r="C1328" s="25" t="s">
        <v>7271</v>
      </c>
      <c r="D1328" s="25" t="s">
        <v>1594</v>
      </c>
      <c r="E1328" s="25" t="s">
        <v>8140</v>
      </c>
      <c r="F1328" s="25" t="s">
        <v>10839</v>
      </c>
      <c r="G1328" s="25" t="s">
        <v>10840</v>
      </c>
      <c r="H1328" s="21">
        <v>13545.46</v>
      </c>
      <c r="I1328" s="25" t="s">
        <v>7296</v>
      </c>
      <c r="J1328" s="25" t="s">
        <v>7288</v>
      </c>
      <c r="K1328" s="25" t="s">
        <v>7612</v>
      </c>
      <c r="L1328" s="25" t="s">
        <v>7756</v>
      </c>
      <c r="M1328" s="21">
        <v>13545.46</v>
      </c>
      <c r="N1328" s="21">
        <v>13545.46</v>
      </c>
      <c r="O1328" s="21">
        <v>0</v>
      </c>
      <c r="P1328" s="21">
        <v>13545.46</v>
      </c>
      <c r="Q1328" s="25" t="s">
        <v>10841</v>
      </c>
      <c r="R1328" s="1" t="str">
        <f t="shared" si="21"/>
        <v>ST10179</v>
      </c>
      <c r="S1328" t="str">
        <f>VLOOKUP(R1328,Data!$C$2:$D$261,2,0)</f>
        <v>Forest Heights</v>
      </c>
      <c r="T1328">
        <f>COUNTIF('Feb 2022'!A:A,D1328)+COUNTIF('Mar 2022'!A:A,D1328)+COUNTIF('Apr 2022'!A:A,D1328)+COUNTIF('May 2022'!A:A,D1328)+COUNTIF('June 2022'!A:A,D1328)+COUNTIF('July 2022'!A:A,D1328)+COUNTIF('Aug 2022'!A:A,D1328)+COUNTIF('Sep 2022'!A:A,D1328)+COUNTIF('Oct 2022'!A:A,D1328)+COUNTIF('Dec 2022'!A:A,D1328)</f>
        <v>1</v>
      </c>
      <c r="U1328" t="str">
        <f>VLOOKUP(Q1328,'Capital Lookup'!A:B,2,FALSE)</f>
        <v>Yes</v>
      </c>
      <c r="V1328" s="2">
        <f>IFERROR(VLOOKUP(LEFT(F1328,10),'Find Purchase Orders'!B:J,9,FALSE),"")</f>
        <v>44637</v>
      </c>
      <c r="W1328" s="25" t="s">
        <v>7261</v>
      </c>
    </row>
    <row r="1329" spans="1:23" hidden="1">
      <c r="A1329" s="25" t="s">
        <v>9660</v>
      </c>
      <c r="B1329" s="25" t="s">
        <v>7643</v>
      </c>
      <c r="C1329" s="25" t="s">
        <v>7282</v>
      </c>
      <c r="D1329" s="25" t="s">
        <v>10842</v>
      </c>
      <c r="E1329" s="25" t="s">
        <v>8533</v>
      </c>
      <c r="H1329" s="21">
        <v>2515.38</v>
      </c>
      <c r="I1329" s="25" t="s">
        <v>7257</v>
      </c>
      <c r="K1329" s="25" t="s">
        <v>7289</v>
      </c>
      <c r="L1329" s="25" t="s">
        <v>20</v>
      </c>
      <c r="M1329" s="22">
        <v>0</v>
      </c>
      <c r="N1329" s="22">
        <v>0</v>
      </c>
      <c r="O1329" s="21">
        <v>0</v>
      </c>
      <c r="P1329" s="21">
        <v>289.38</v>
      </c>
      <c r="Q1329" s="25"/>
      <c r="R1329" s="1" t="str">
        <f t="shared" si="21"/>
        <v>ST10020</v>
      </c>
      <c r="S1329" t="str">
        <f>VLOOKUP(R1329,Data!$C$2:$D$261,2,0)</f>
        <v>Kingsway</v>
      </c>
      <c r="T1329">
        <f>COUNTIF('Feb 2022'!A:A,D1329)+COUNTIF('Mar 2022'!A:A,D1329)+COUNTIF('Apr 2022'!A:A,D1329)+COUNTIF('May 2022'!A:A,D1329)+COUNTIF('June 2022'!A:A,D1329)+COUNTIF('July 2022'!A:A,D1329)+COUNTIF('Aug 2022'!A:A,D1329)+COUNTIF('Sep 2022'!A:A,D1329)+COUNTIF('Oct 2022'!A:A,D1329)+COUNTIF('Dec 2022'!A:A,D1329)</f>
        <v>0</v>
      </c>
      <c r="U1329" t="e">
        <f>VLOOKUP(Q1329,'Capital Lookup'!A:B,2,FALSE)</f>
        <v>#N/A</v>
      </c>
      <c r="V1329" s="2" t="str">
        <f>IFERROR(VLOOKUP(LEFT(F1329,10),'Find Purchase Orders'!B:J,9,FALSE),"")</f>
        <v/>
      </c>
      <c r="W1329" s="25" t="s">
        <v>7261</v>
      </c>
    </row>
    <row r="1330" spans="1:23" hidden="1">
      <c r="A1330" s="25" t="s">
        <v>7269</v>
      </c>
      <c r="B1330" s="25" t="s">
        <v>7531</v>
      </c>
      <c r="C1330" s="25"/>
      <c r="D1330" s="25" t="s">
        <v>1619</v>
      </c>
      <c r="E1330" s="25" t="s">
        <v>8577</v>
      </c>
      <c r="H1330" s="21">
        <v>75430.05</v>
      </c>
      <c r="I1330" s="25" t="s">
        <v>7257</v>
      </c>
      <c r="K1330" s="25" t="s">
        <v>8538</v>
      </c>
      <c r="L1330" s="25" t="s">
        <v>8858</v>
      </c>
      <c r="M1330" s="22">
        <v>0</v>
      </c>
      <c r="N1330" s="22">
        <v>0</v>
      </c>
      <c r="O1330" s="21">
        <v>0</v>
      </c>
      <c r="P1330" s="21">
        <v>7475.05</v>
      </c>
      <c r="Q1330" s="25" t="s">
        <v>10843</v>
      </c>
      <c r="R1330" s="1" t="str">
        <f t="shared" si="21"/>
        <v>ST10223</v>
      </c>
      <c r="S1330" t="str">
        <f>VLOOKUP(R1330,Data!$C$2:$D$261,2,0)</f>
        <v>Green Falls Landing</v>
      </c>
      <c r="T1330">
        <f>COUNTIF('Feb 2022'!A:A,D1330)+COUNTIF('Mar 2022'!A:A,D1330)+COUNTIF('Apr 2022'!A:A,D1330)+COUNTIF('May 2022'!A:A,D1330)+COUNTIF('June 2022'!A:A,D1330)+COUNTIF('July 2022'!A:A,D1330)+COUNTIF('Aug 2022'!A:A,D1330)+COUNTIF('Sep 2022'!A:A,D1330)+COUNTIF('Oct 2022'!A:A,D1330)+COUNTIF('Dec 2022'!A:A,D1330)</f>
        <v>1</v>
      </c>
      <c r="U1330" t="str">
        <f>VLOOKUP(Q1330,'Capital Lookup'!A:B,2,FALSE)</f>
        <v>Yes</v>
      </c>
      <c r="V1330" s="2" t="str">
        <f>IFERROR(VLOOKUP(LEFT(F1330,10),'Find Purchase Orders'!B:J,9,FALSE),"")</f>
        <v/>
      </c>
      <c r="W1330" s="25" t="s">
        <v>7261</v>
      </c>
    </row>
    <row r="1331" spans="1:23" hidden="1">
      <c r="A1331" s="25" t="s">
        <v>7269</v>
      </c>
      <c r="B1331" s="25" t="s">
        <v>7531</v>
      </c>
      <c r="C1331" s="25"/>
      <c r="D1331" s="25" t="s">
        <v>1596</v>
      </c>
      <c r="E1331" s="25" t="s">
        <v>8577</v>
      </c>
      <c r="F1331" s="25" t="s">
        <v>10844</v>
      </c>
      <c r="G1331" s="25" t="s">
        <v>10845</v>
      </c>
      <c r="H1331" s="21">
        <v>32412</v>
      </c>
      <c r="I1331" s="25" t="s">
        <v>7296</v>
      </c>
      <c r="J1331" s="25" t="s">
        <v>7288</v>
      </c>
      <c r="K1331" s="25" t="s">
        <v>7495</v>
      </c>
      <c r="L1331" s="25" t="s">
        <v>8299</v>
      </c>
      <c r="M1331" s="21">
        <v>32412</v>
      </c>
      <c r="N1331" s="21">
        <v>32412</v>
      </c>
      <c r="O1331" s="21">
        <v>0</v>
      </c>
      <c r="P1331" s="21">
        <v>32412</v>
      </c>
      <c r="Q1331" s="25" t="s">
        <v>10846</v>
      </c>
      <c r="R1331" s="1" t="str">
        <f t="shared" si="21"/>
        <v>ST10223</v>
      </c>
      <c r="S1331" t="str">
        <f>VLOOKUP(R1331,Data!$C$2:$D$261,2,0)</f>
        <v>Green Falls Landing</v>
      </c>
      <c r="T1331">
        <f>COUNTIF('Feb 2022'!A:A,D1331)+COUNTIF('Mar 2022'!A:A,D1331)+COUNTIF('Apr 2022'!A:A,D1331)+COUNTIF('May 2022'!A:A,D1331)+COUNTIF('June 2022'!A:A,D1331)+COUNTIF('July 2022'!A:A,D1331)+COUNTIF('Aug 2022'!A:A,D1331)+COUNTIF('Sep 2022'!A:A,D1331)+COUNTIF('Oct 2022'!A:A,D1331)+COUNTIF('Dec 2022'!A:A,D1331)</f>
        <v>1</v>
      </c>
      <c r="U1331" t="str">
        <f>VLOOKUP(Q1331,'Capital Lookup'!A:B,2,FALSE)</f>
        <v>No</v>
      </c>
      <c r="V1331" s="2">
        <f>IFERROR(VLOOKUP(LEFT(F1331,10),'Find Purchase Orders'!B:J,9,FALSE),"")</f>
        <v>44641</v>
      </c>
      <c r="W1331" s="25" t="s">
        <v>7261</v>
      </c>
    </row>
    <row r="1332" spans="1:23" hidden="1">
      <c r="A1332" s="25" t="s">
        <v>7261</v>
      </c>
      <c r="B1332" s="25" t="s">
        <v>7479</v>
      </c>
      <c r="C1332" s="25" t="s">
        <v>7264</v>
      </c>
      <c r="D1332" s="25" t="s">
        <v>1751</v>
      </c>
      <c r="E1332" s="25" t="s">
        <v>7481</v>
      </c>
      <c r="F1332" s="25" t="s">
        <v>10847</v>
      </c>
      <c r="G1332" s="25" t="s">
        <v>10848</v>
      </c>
      <c r="H1332" s="21">
        <v>2712</v>
      </c>
      <c r="I1332" s="25" t="s">
        <v>7296</v>
      </c>
      <c r="J1332" s="25" t="s">
        <v>7288</v>
      </c>
      <c r="K1332" s="25" t="s">
        <v>7262</v>
      </c>
      <c r="L1332" s="25" t="s">
        <v>7259</v>
      </c>
      <c r="M1332" s="21">
        <v>2712</v>
      </c>
      <c r="N1332" s="21">
        <v>3299.49</v>
      </c>
      <c r="O1332" s="21">
        <v>-587.49</v>
      </c>
      <c r="P1332" s="21">
        <v>2712</v>
      </c>
      <c r="Q1332" s="25" t="s">
        <v>7484</v>
      </c>
      <c r="R1332" s="1" t="str">
        <f t="shared" si="21"/>
        <v>ST10027</v>
      </c>
      <c r="S1332" t="str">
        <f>VLOOKUP(R1332,Data!$C$2:$D$261,2,0)</f>
        <v>Glynnwood</v>
      </c>
      <c r="T1332">
        <f>COUNTIF('Feb 2022'!A:A,D1332)+COUNTIF('Mar 2022'!A:A,D1332)+COUNTIF('Apr 2022'!A:A,D1332)+COUNTIF('May 2022'!A:A,D1332)+COUNTIF('June 2022'!A:A,D1332)+COUNTIF('July 2022'!A:A,D1332)+COUNTIF('Aug 2022'!A:A,D1332)+COUNTIF('Sep 2022'!A:A,D1332)+COUNTIF('Oct 2022'!A:A,D1332)+COUNTIF('Dec 2022'!A:A,D1332)</f>
        <v>1</v>
      </c>
      <c r="U1332" t="str">
        <f>VLOOKUP(Q1332,'Capital Lookup'!A:B,2,FALSE)</f>
        <v>No</v>
      </c>
      <c r="V1332" s="2">
        <f>IFERROR(VLOOKUP(LEFT(F1332,10),'Find Purchase Orders'!B:J,9,FALSE),"")</f>
        <v>44645</v>
      </c>
      <c r="W1332" s="25" t="s">
        <v>7261</v>
      </c>
    </row>
    <row r="1333" spans="1:23" hidden="1">
      <c r="A1333" s="25" t="s">
        <v>7261</v>
      </c>
      <c r="B1333" s="25" t="s">
        <v>7479</v>
      </c>
      <c r="C1333" s="25" t="s">
        <v>7264</v>
      </c>
      <c r="D1333" s="25" t="s">
        <v>1751</v>
      </c>
      <c r="E1333" s="25" t="s">
        <v>7481</v>
      </c>
      <c r="F1333" s="25" t="s">
        <v>10849</v>
      </c>
      <c r="G1333" s="25" t="s">
        <v>6359</v>
      </c>
      <c r="H1333" s="21">
        <v>7991.09</v>
      </c>
      <c r="I1333" s="25" t="s">
        <v>7296</v>
      </c>
      <c r="J1333" s="25" t="s">
        <v>7288</v>
      </c>
      <c r="K1333" s="25" t="s">
        <v>7262</v>
      </c>
      <c r="L1333" s="25" t="s">
        <v>7259</v>
      </c>
      <c r="M1333" s="21">
        <v>7991.09</v>
      </c>
      <c r="N1333" s="21">
        <v>7991.09</v>
      </c>
      <c r="O1333" s="21">
        <v>0</v>
      </c>
      <c r="P1333" s="21">
        <v>7991.09</v>
      </c>
      <c r="Q1333" s="25" t="s">
        <v>7484</v>
      </c>
      <c r="R1333" s="1" t="str">
        <f t="shared" si="21"/>
        <v>ST10027</v>
      </c>
      <c r="S1333" t="str">
        <f>VLOOKUP(R1333,Data!$C$2:$D$261,2,0)</f>
        <v>Glynnwood</v>
      </c>
      <c r="T1333">
        <f>COUNTIF('Feb 2022'!A:A,D1333)+COUNTIF('Mar 2022'!A:A,D1333)+COUNTIF('Apr 2022'!A:A,D1333)+COUNTIF('May 2022'!A:A,D1333)+COUNTIF('June 2022'!A:A,D1333)+COUNTIF('July 2022'!A:A,D1333)+COUNTIF('Aug 2022'!A:A,D1333)+COUNTIF('Sep 2022'!A:A,D1333)+COUNTIF('Oct 2022'!A:A,D1333)+COUNTIF('Dec 2022'!A:A,D1333)</f>
        <v>1</v>
      </c>
      <c r="U1333" t="str">
        <f>VLOOKUP(Q1333,'Capital Lookup'!A:B,2,FALSE)</f>
        <v>No</v>
      </c>
      <c r="V1333" s="2">
        <f>IFERROR(VLOOKUP(LEFT(F1333,10),'Find Purchase Orders'!B:J,9,FALSE),"")</f>
        <v>44645</v>
      </c>
      <c r="W1333" s="25" t="s">
        <v>7261</v>
      </c>
    </row>
    <row r="1334" spans="1:23" hidden="1">
      <c r="A1334" s="25" t="s">
        <v>7774</v>
      </c>
      <c r="B1334" s="25" t="s">
        <v>7506</v>
      </c>
      <c r="C1334" s="25" t="s">
        <v>7254</v>
      </c>
      <c r="D1334" s="25" t="s">
        <v>1597</v>
      </c>
      <c r="E1334" s="25" t="s">
        <v>7500</v>
      </c>
      <c r="F1334" s="25" t="s">
        <v>10850</v>
      </c>
      <c r="G1334" s="25" t="s">
        <v>10851</v>
      </c>
      <c r="H1334" s="21">
        <v>7011.65</v>
      </c>
      <c r="I1334" s="25" t="s">
        <v>7296</v>
      </c>
      <c r="J1334" s="25" t="s">
        <v>7288</v>
      </c>
      <c r="K1334" s="25" t="s">
        <v>7778</v>
      </c>
      <c r="L1334" s="25" t="s">
        <v>7779</v>
      </c>
      <c r="M1334" s="21">
        <v>7011.65</v>
      </c>
      <c r="N1334" s="21">
        <v>7235.39</v>
      </c>
      <c r="O1334" s="21">
        <v>-223.74</v>
      </c>
      <c r="P1334" s="21">
        <v>7011.65</v>
      </c>
      <c r="Q1334" s="25" t="s">
        <v>7780</v>
      </c>
      <c r="R1334" s="1" t="str">
        <f t="shared" si="21"/>
        <v>ST10031</v>
      </c>
      <c r="S1334" t="str">
        <f>VLOOKUP(R1334,Data!$C$2:$D$261,2,0)</f>
        <v>Port Perry Villa</v>
      </c>
      <c r="T1334">
        <f>COUNTIF('Feb 2022'!A:A,D1334)+COUNTIF('Mar 2022'!A:A,D1334)+COUNTIF('Apr 2022'!A:A,D1334)+COUNTIF('May 2022'!A:A,D1334)+COUNTIF('June 2022'!A:A,D1334)+COUNTIF('July 2022'!A:A,D1334)+COUNTIF('Aug 2022'!A:A,D1334)+COUNTIF('Sep 2022'!A:A,D1334)+COUNTIF('Oct 2022'!A:A,D1334)+COUNTIF('Dec 2022'!A:A,D1334)</f>
        <v>1</v>
      </c>
      <c r="U1334" t="str">
        <f>VLOOKUP(Q1334,'Capital Lookup'!A:B,2,FALSE)</f>
        <v>No</v>
      </c>
      <c r="V1334" s="2">
        <f>IFERROR(VLOOKUP(LEFT(F1334,10),'Find Purchase Orders'!B:J,9,FALSE),"")</f>
        <v>44636</v>
      </c>
      <c r="W1334" s="25" t="s">
        <v>7261</v>
      </c>
    </row>
    <row r="1335" spans="1:23" hidden="1">
      <c r="A1335" s="25" t="s">
        <v>9660</v>
      </c>
      <c r="B1335" s="25" t="s">
        <v>7643</v>
      </c>
      <c r="C1335" s="25" t="s">
        <v>7282</v>
      </c>
      <c r="D1335" s="25" t="s">
        <v>10852</v>
      </c>
      <c r="E1335" s="25" t="s">
        <v>8533</v>
      </c>
      <c r="H1335" s="21">
        <v>2515.38</v>
      </c>
      <c r="I1335" s="25" t="s">
        <v>7257</v>
      </c>
      <c r="K1335" s="25" t="s">
        <v>7289</v>
      </c>
      <c r="L1335" s="25" t="s">
        <v>20</v>
      </c>
      <c r="M1335" s="22">
        <v>0</v>
      </c>
      <c r="N1335" s="22">
        <v>0</v>
      </c>
      <c r="O1335" s="21">
        <v>0</v>
      </c>
      <c r="P1335" s="21">
        <v>289.38</v>
      </c>
      <c r="Q1335" s="25"/>
      <c r="R1335" s="1" t="str">
        <f t="shared" si="21"/>
        <v>ST10020</v>
      </c>
      <c r="S1335" t="str">
        <f>VLOOKUP(R1335,Data!$C$2:$D$261,2,0)</f>
        <v>Kingsway</v>
      </c>
      <c r="T1335">
        <f>COUNTIF('Feb 2022'!A:A,D1335)+COUNTIF('Mar 2022'!A:A,D1335)+COUNTIF('Apr 2022'!A:A,D1335)+COUNTIF('May 2022'!A:A,D1335)+COUNTIF('June 2022'!A:A,D1335)+COUNTIF('July 2022'!A:A,D1335)+COUNTIF('Aug 2022'!A:A,D1335)+COUNTIF('Sep 2022'!A:A,D1335)+COUNTIF('Oct 2022'!A:A,D1335)+COUNTIF('Dec 2022'!A:A,D1335)</f>
        <v>0</v>
      </c>
      <c r="U1335" t="e">
        <f>VLOOKUP(Q1335,'Capital Lookup'!A:B,2,FALSE)</f>
        <v>#N/A</v>
      </c>
      <c r="V1335" s="2" t="str">
        <f>IFERROR(VLOOKUP(LEFT(F1335,10),'Find Purchase Orders'!B:J,9,FALSE),"")</f>
        <v/>
      </c>
      <c r="W1335" s="25" t="s">
        <v>7261</v>
      </c>
    </row>
    <row r="1336" spans="1:23" hidden="1">
      <c r="A1336" s="25" t="s">
        <v>7774</v>
      </c>
      <c r="B1336" s="25" t="s">
        <v>7506</v>
      </c>
      <c r="C1336" s="25" t="s">
        <v>7254</v>
      </c>
      <c r="D1336" s="25" t="s">
        <v>1752</v>
      </c>
      <c r="E1336" s="25" t="s">
        <v>7500</v>
      </c>
      <c r="F1336" s="25" t="s">
        <v>10853</v>
      </c>
      <c r="G1336" s="25" t="s">
        <v>10854</v>
      </c>
      <c r="H1336" s="21">
        <v>2485.64</v>
      </c>
      <c r="I1336" s="25" t="s">
        <v>7296</v>
      </c>
      <c r="J1336" s="25" t="s">
        <v>7288</v>
      </c>
      <c r="K1336" s="25" t="s">
        <v>7591</v>
      </c>
      <c r="L1336" s="25" t="s">
        <v>7779</v>
      </c>
      <c r="M1336" s="21">
        <v>2485.64</v>
      </c>
      <c r="N1336" s="21">
        <v>2554.29</v>
      </c>
      <c r="O1336" s="21">
        <v>-68.650000000000006</v>
      </c>
      <c r="P1336" s="21">
        <v>2485.64</v>
      </c>
      <c r="Q1336" s="25" t="s">
        <v>7780</v>
      </c>
      <c r="R1336" s="1" t="str">
        <f t="shared" si="21"/>
        <v>ST10031</v>
      </c>
      <c r="S1336" t="str">
        <f>VLOOKUP(R1336,Data!$C$2:$D$261,2,0)</f>
        <v>Port Perry Villa</v>
      </c>
      <c r="T1336">
        <f>COUNTIF('Feb 2022'!A:A,D1336)+COUNTIF('Mar 2022'!A:A,D1336)+COUNTIF('Apr 2022'!A:A,D1336)+COUNTIF('May 2022'!A:A,D1336)+COUNTIF('June 2022'!A:A,D1336)+COUNTIF('July 2022'!A:A,D1336)+COUNTIF('Aug 2022'!A:A,D1336)+COUNTIF('Sep 2022'!A:A,D1336)+COUNTIF('Oct 2022'!A:A,D1336)+COUNTIF('Dec 2022'!A:A,D1336)</f>
        <v>1</v>
      </c>
      <c r="U1336" t="str">
        <f>VLOOKUP(Q1336,'Capital Lookup'!A:B,2,FALSE)</f>
        <v>No</v>
      </c>
      <c r="V1336" s="2">
        <f>IFERROR(VLOOKUP(LEFT(F1336,10),'Find Purchase Orders'!B:J,9,FALSE),"")</f>
        <v>44650</v>
      </c>
      <c r="W1336" s="25" t="s">
        <v>7261</v>
      </c>
    </row>
    <row r="1337" spans="1:23" hidden="1">
      <c r="A1337" s="25" t="s">
        <v>7261</v>
      </c>
      <c r="B1337" s="25" t="s">
        <v>7643</v>
      </c>
      <c r="C1337" s="25" t="s">
        <v>7282</v>
      </c>
      <c r="D1337" s="25" t="s">
        <v>1718</v>
      </c>
      <c r="E1337" s="25" t="s">
        <v>8533</v>
      </c>
      <c r="F1337" s="25" t="s">
        <v>10855</v>
      </c>
      <c r="G1337" s="25" t="s">
        <v>10856</v>
      </c>
      <c r="H1337" s="21">
        <v>1159.3800000000001</v>
      </c>
      <c r="I1337" s="25" t="s">
        <v>7296</v>
      </c>
      <c r="J1337" s="25" t="s">
        <v>7288</v>
      </c>
      <c r="K1337" s="25" t="s">
        <v>7289</v>
      </c>
      <c r="L1337" s="25" t="s">
        <v>7259</v>
      </c>
      <c r="M1337" s="21">
        <v>1159.3800000000001</v>
      </c>
      <c r="N1337" s="21">
        <v>1159.3800000000001</v>
      </c>
      <c r="O1337" s="21">
        <v>0</v>
      </c>
      <c r="P1337" s="21">
        <v>1159.3800000000001</v>
      </c>
      <c r="Q1337" s="25" t="s">
        <v>10857</v>
      </c>
      <c r="R1337" s="1" t="str">
        <f t="shared" si="21"/>
        <v>ST10020</v>
      </c>
      <c r="S1337" t="str">
        <f>VLOOKUP(R1337,Data!$C$2:$D$261,2,0)</f>
        <v>Kingsway</v>
      </c>
      <c r="T1337">
        <f>COUNTIF('Feb 2022'!A:A,D1337)+COUNTIF('Mar 2022'!A:A,D1337)+COUNTIF('Apr 2022'!A:A,D1337)+COUNTIF('May 2022'!A:A,D1337)+COUNTIF('June 2022'!A:A,D1337)+COUNTIF('July 2022'!A:A,D1337)+COUNTIF('Aug 2022'!A:A,D1337)+COUNTIF('Sep 2022'!A:A,D1337)+COUNTIF('Oct 2022'!A:A,D1337)+COUNTIF('Dec 2022'!A:A,D1337)</f>
        <v>1</v>
      </c>
      <c r="U1337" t="str">
        <f>VLOOKUP(Q1337,'Capital Lookup'!A:B,2,FALSE)</f>
        <v>No</v>
      </c>
      <c r="V1337" s="2">
        <f>IFERROR(VLOOKUP(LEFT(F1337,10),'Find Purchase Orders'!B:J,9,FALSE),"")</f>
        <v>44637</v>
      </c>
      <c r="W1337" s="25" t="s">
        <v>7261</v>
      </c>
    </row>
    <row r="1338" spans="1:23" hidden="1">
      <c r="A1338" s="25" t="s">
        <v>7261</v>
      </c>
      <c r="B1338" s="25" t="s">
        <v>7643</v>
      </c>
      <c r="C1338" s="25" t="s">
        <v>7282</v>
      </c>
      <c r="D1338" s="25" t="s">
        <v>1718</v>
      </c>
      <c r="E1338" s="25" t="s">
        <v>8533</v>
      </c>
      <c r="F1338" s="25" t="s">
        <v>10858</v>
      </c>
      <c r="G1338" s="25" t="s">
        <v>10859</v>
      </c>
      <c r="H1338" s="21">
        <v>1356</v>
      </c>
      <c r="I1338" s="25" t="s">
        <v>7296</v>
      </c>
      <c r="J1338" s="25" t="s">
        <v>7288</v>
      </c>
      <c r="K1338" s="25" t="s">
        <v>7289</v>
      </c>
      <c r="L1338" s="25" t="s">
        <v>7259</v>
      </c>
      <c r="M1338" s="21">
        <v>1356</v>
      </c>
      <c r="N1338" s="21">
        <v>1356</v>
      </c>
      <c r="O1338" s="21">
        <v>0</v>
      </c>
      <c r="P1338" s="21">
        <v>1356</v>
      </c>
      <c r="Q1338" s="25" t="s">
        <v>10857</v>
      </c>
      <c r="R1338" s="1" t="str">
        <f t="shared" si="21"/>
        <v>ST10020</v>
      </c>
      <c r="S1338" t="str">
        <f>VLOOKUP(R1338,Data!$C$2:$D$261,2,0)</f>
        <v>Kingsway</v>
      </c>
      <c r="T1338">
        <f>COUNTIF('Feb 2022'!A:A,D1338)+COUNTIF('Mar 2022'!A:A,D1338)+COUNTIF('Apr 2022'!A:A,D1338)+COUNTIF('May 2022'!A:A,D1338)+COUNTIF('June 2022'!A:A,D1338)+COUNTIF('July 2022'!A:A,D1338)+COUNTIF('Aug 2022'!A:A,D1338)+COUNTIF('Sep 2022'!A:A,D1338)+COUNTIF('Oct 2022'!A:A,D1338)+COUNTIF('Dec 2022'!A:A,D1338)</f>
        <v>1</v>
      </c>
      <c r="U1338" t="str">
        <f>VLOOKUP(Q1338,'Capital Lookup'!A:B,2,FALSE)</f>
        <v>No</v>
      </c>
      <c r="V1338" s="2">
        <f>IFERROR(VLOOKUP(LEFT(F1338,10),'Find Purchase Orders'!B:J,9,FALSE),"")</f>
        <v>44637</v>
      </c>
      <c r="W1338" s="25" t="s">
        <v>7261</v>
      </c>
    </row>
    <row r="1339" spans="1:23" hidden="1">
      <c r="A1339" s="25" t="s">
        <v>10860</v>
      </c>
      <c r="B1339" s="25" t="s">
        <v>8754</v>
      </c>
      <c r="C1339" s="25" t="s">
        <v>7264</v>
      </c>
      <c r="D1339" s="25" t="s">
        <v>1586</v>
      </c>
      <c r="E1339" s="25" t="s">
        <v>8577</v>
      </c>
      <c r="F1339" s="25" t="s">
        <v>10861</v>
      </c>
      <c r="G1339" s="25" t="s">
        <v>10862</v>
      </c>
      <c r="H1339" s="21">
        <v>64222.38</v>
      </c>
      <c r="I1339" s="25" t="s">
        <v>7296</v>
      </c>
      <c r="J1339" s="25" t="s">
        <v>7288</v>
      </c>
      <c r="K1339" s="25" t="s">
        <v>7630</v>
      </c>
      <c r="L1339" s="25" t="s">
        <v>7728</v>
      </c>
      <c r="M1339" s="21">
        <v>64222.38</v>
      </c>
      <c r="N1339" s="21">
        <v>64222.38</v>
      </c>
      <c r="O1339" s="21">
        <v>0</v>
      </c>
      <c r="P1339" s="21">
        <v>64222.38</v>
      </c>
      <c r="Q1339" s="25" t="s">
        <v>10863</v>
      </c>
      <c r="R1339" s="1" t="str">
        <f t="shared" si="21"/>
        <v>ST10078</v>
      </c>
      <c r="S1339" t="str">
        <f>VLOOKUP(R1339,Data!$C$2:$D$261,2,0)</f>
        <v>Marian Chateau</v>
      </c>
      <c r="T1339">
        <f>COUNTIF('Feb 2022'!A:A,D1339)+COUNTIF('Mar 2022'!A:A,D1339)+COUNTIF('Apr 2022'!A:A,D1339)+COUNTIF('May 2022'!A:A,D1339)+COUNTIF('June 2022'!A:A,D1339)+COUNTIF('July 2022'!A:A,D1339)+COUNTIF('Aug 2022'!A:A,D1339)+COUNTIF('Sep 2022'!A:A,D1339)+COUNTIF('Oct 2022'!A:A,D1339)+COUNTIF('Dec 2022'!A:A,D1339)</f>
        <v>1</v>
      </c>
      <c r="U1339" t="str">
        <f>VLOOKUP(Q1339,'Capital Lookup'!A:B,2,FALSE)</f>
        <v>No</v>
      </c>
      <c r="V1339" s="2">
        <f>IFERROR(VLOOKUP(LEFT(F1339,10),'Find Purchase Orders'!B:J,9,FALSE),"")</f>
        <v>44643</v>
      </c>
      <c r="W1339" s="25" t="s">
        <v>7261</v>
      </c>
    </row>
    <row r="1340" spans="1:23" hidden="1">
      <c r="A1340" s="25" t="s">
        <v>7261</v>
      </c>
      <c r="B1340" s="25" t="s">
        <v>10864</v>
      </c>
      <c r="C1340" s="25" t="s">
        <v>7264</v>
      </c>
      <c r="D1340" s="25" t="s">
        <v>1753</v>
      </c>
      <c r="E1340" s="25" t="s">
        <v>10865</v>
      </c>
      <c r="F1340" s="25" t="s">
        <v>10866</v>
      </c>
      <c r="G1340" s="25" t="s">
        <v>10867</v>
      </c>
      <c r="H1340" s="21">
        <v>203.4</v>
      </c>
      <c r="I1340" s="25" t="s">
        <v>7296</v>
      </c>
      <c r="J1340" s="25" t="s">
        <v>7288</v>
      </c>
      <c r="K1340" s="25" t="s">
        <v>7289</v>
      </c>
      <c r="L1340" s="25" t="s">
        <v>7259</v>
      </c>
      <c r="M1340" s="21">
        <v>203.4</v>
      </c>
      <c r="N1340" s="21">
        <v>203.4</v>
      </c>
      <c r="O1340" s="21">
        <v>0</v>
      </c>
      <c r="P1340" s="21">
        <v>203.4</v>
      </c>
      <c r="Q1340" s="25" t="s">
        <v>10868</v>
      </c>
      <c r="R1340" s="1" t="str">
        <f t="shared" si="21"/>
        <v>ST10044</v>
      </c>
      <c r="S1340" t="str">
        <f>VLOOKUP(R1340,Data!$C$2:$D$261,2,0)</f>
        <v>Landmark Court</v>
      </c>
      <c r="T1340">
        <f>COUNTIF('Feb 2022'!A:A,D1340)+COUNTIF('Mar 2022'!A:A,D1340)+COUNTIF('Apr 2022'!A:A,D1340)+COUNTIF('May 2022'!A:A,D1340)+COUNTIF('June 2022'!A:A,D1340)+COUNTIF('July 2022'!A:A,D1340)+COUNTIF('Aug 2022'!A:A,D1340)+COUNTIF('Sep 2022'!A:A,D1340)+COUNTIF('Oct 2022'!A:A,D1340)+COUNTIF('Dec 2022'!A:A,D1340)</f>
        <v>1</v>
      </c>
      <c r="U1340" t="str">
        <f>VLOOKUP(Q1340,'Capital Lookup'!A:B,2,FALSE)</f>
        <v>No</v>
      </c>
      <c r="V1340" s="2">
        <f>IFERROR(VLOOKUP(LEFT(F1340,10),'Find Purchase Orders'!B:J,9,FALSE),"")</f>
        <v>44643</v>
      </c>
      <c r="W1340" s="25" t="s">
        <v>7261</v>
      </c>
    </row>
    <row r="1341" spans="1:23" hidden="1">
      <c r="A1341" s="25" t="s">
        <v>7261</v>
      </c>
      <c r="B1341" s="25" t="s">
        <v>10864</v>
      </c>
      <c r="C1341" s="25" t="s">
        <v>7264</v>
      </c>
      <c r="D1341" s="25" t="s">
        <v>1753</v>
      </c>
      <c r="E1341" s="25" t="s">
        <v>10865</v>
      </c>
      <c r="F1341" s="25" t="s">
        <v>10869</v>
      </c>
      <c r="G1341" s="25" t="s">
        <v>10870</v>
      </c>
      <c r="H1341" s="21">
        <v>1666.75</v>
      </c>
      <c r="I1341" s="25" t="s">
        <v>7296</v>
      </c>
      <c r="J1341" s="25" t="s">
        <v>7288</v>
      </c>
      <c r="K1341" s="25" t="s">
        <v>7289</v>
      </c>
      <c r="L1341" s="25" t="s">
        <v>7259</v>
      </c>
      <c r="M1341" s="21">
        <v>1666.75</v>
      </c>
      <c r="N1341" s="21">
        <v>1666.75</v>
      </c>
      <c r="O1341" s="21">
        <v>0</v>
      </c>
      <c r="P1341" s="21">
        <v>1666.75</v>
      </c>
      <c r="Q1341" s="25" t="s">
        <v>10868</v>
      </c>
      <c r="R1341" s="1" t="str">
        <f t="shared" si="21"/>
        <v>ST10044</v>
      </c>
      <c r="S1341" t="str">
        <f>VLOOKUP(R1341,Data!$C$2:$D$261,2,0)</f>
        <v>Landmark Court</v>
      </c>
      <c r="T1341">
        <f>COUNTIF('Feb 2022'!A:A,D1341)+COUNTIF('Mar 2022'!A:A,D1341)+COUNTIF('Apr 2022'!A:A,D1341)+COUNTIF('May 2022'!A:A,D1341)+COUNTIF('June 2022'!A:A,D1341)+COUNTIF('July 2022'!A:A,D1341)+COUNTIF('Aug 2022'!A:A,D1341)+COUNTIF('Sep 2022'!A:A,D1341)+COUNTIF('Oct 2022'!A:A,D1341)+COUNTIF('Dec 2022'!A:A,D1341)</f>
        <v>1</v>
      </c>
      <c r="U1341" t="str">
        <f>VLOOKUP(Q1341,'Capital Lookup'!A:B,2,FALSE)</f>
        <v>No</v>
      </c>
      <c r="V1341" s="2">
        <f>IFERROR(VLOOKUP(LEFT(F1341,10),'Find Purchase Orders'!B:J,9,FALSE),"")</f>
        <v>44643</v>
      </c>
      <c r="W1341" s="25" t="s">
        <v>7261</v>
      </c>
    </row>
    <row r="1342" spans="1:23" hidden="1">
      <c r="A1342" s="25" t="s">
        <v>7261</v>
      </c>
      <c r="B1342" s="25" t="s">
        <v>10864</v>
      </c>
      <c r="C1342" s="25" t="s">
        <v>7264</v>
      </c>
      <c r="D1342" s="25" t="s">
        <v>1754</v>
      </c>
      <c r="E1342" s="25" t="s">
        <v>10865</v>
      </c>
      <c r="F1342" s="25" t="s">
        <v>10871</v>
      </c>
      <c r="G1342" s="25" t="s">
        <v>10872</v>
      </c>
      <c r="H1342" s="21">
        <v>33.9</v>
      </c>
      <c r="I1342" s="25" t="s">
        <v>7296</v>
      </c>
      <c r="J1342" s="25" t="s">
        <v>7288</v>
      </c>
      <c r="K1342" s="25" t="s">
        <v>7289</v>
      </c>
      <c r="L1342" s="25" t="s">
        <v>7259</v>
      </c>
      <c r="M1342" s="21">
        <v>33.9</v>
      </c>
      <c r="N1342" s="21">
        <v>33.9</v>
      </c>
      <c r="O1342" s="21">
        <v>0</v>
      </c>
      <c r="P1342" s="21">
        <v>33.9</v>
      </c>
      <c r="Q1342" s="25" t="s">
        <v>10868</v>
      </c>
      <c r="R1342" s="1" t="str">
        <f t="shared" si="21"/>
        <v>ST10044</v>
      </c>
      <c r="S1342" t="str">
        <f>VLOOKUP(R1342,Data!$C$2:$D$261,2,0)</f>
        <v>Landmark Court</v>
      </c>
      <c r="T1342">
        <f>COUNTIF('Feb 2022'!A:A,D1342)+COUNTIF('Mar 2022'!A:A,D1342)+COUNTIF('Apr 2022'!A:A,D1342)+COUNTIF('May 2022'!A:A,D1342)+COUNTIF('June 2022'!A:A,D1342)+COUNTIF('July 2022'!A:A,D1342)+COUNTIF('Aug 2022'!A:A,D1342)+COUNTIF('Sep 2022'!A:A,D1342)+COUNTIF('Oct 2022'!A:A,D1342)+COUNTIF('Dec 2022'!A:A,D1342)</f>
        <v>1</v>
      </c>
      <c r="U1342" t="str">
        <f>VLOOKUP(Q1342,'Capital Lookup'!A:B,2,FALSE)</f>
        <v>No</v>
      </c>
      <c r="V1342" s="2">
        <f>IFERROR(VLOOKUP(LEFT(F1342,10),'Find Purchase Orders'!B:J,9,FALSE),"")</f>
        <v>44643</v>
      </c>
      <c r="W1342" s="25" t="s">
        <v>7261</v>
      </c>
    </row>
    <row r="1343" spans="1:23" hidden="1">
      <c r="A1343" s="25" t="s">
        <v>7261</v>
      </c>
      <c r="B1343" s="25" t="s">
        <v>10864</v>
      </c>
      <c r="C1343" s="25" t="s">
        <v>7264</v>
      </c>
      <c r="D1343" s="25" t="s">
        <v>1754</v>
      </c>
      <c r="E1343" s="25" t="s">
        <v>10865</v>
      </c>
      <c r="F1343" s="25" t="s">
        <v>10873</v>
      </c>
      <c r="G1343" s="25" t="s">
        <v>10874</v>
      </c>
      <c r="H1343" s="21">
        <v>1666.75</v>
      </c>
      <c r="I1343" s="25" t="s">
        <v>7296</v>
      </c>
      <c r="J1343" s="25" t="s">
        <v>7288</v>
      </c>
      <c r="K1343" s="25" t="s">
        <v>7289</v>
      </c>
      <c r="L1343" s="25" t="s">
        <v>7259</v>
      </c>
      <c r="M1343" s="21">
        <v>1666.75</v>
      </c>
      <c r="N1343" s="21">
        <v>1666.75</v>
      </c>
      <c r="O1343" s="21">
        <v>0</v>
      </c>
      <c r="P1343" s="21">
        <v>1666.75</v>
      </c>
      <c r="Q1343" s="25" t="s">
        <v>10868</v>
      </c>
      <c r="R1343" s="1" t="str">
        <f t="shared" si="21"/>
        <v>ST10044</v>
      </c>
      <c r="S1343" t="str">
        <f>VLOOKUP(R1343,Data!$C$2:$D$261,2,0)</f>
        <v>Landmark Court</v>
      </c>
      <c r="T1343">
        <f>COUNTIF('Feb 2022'!A:A,D1343)+COUNTIF('Mar 2022'!A:A,D1343)+COUNTIF('Apr 2022'!A:A,D1343)+COUNTIF('May 2022'!A:A,D1343)+COUNTIF('June 2022'!A:A,D1343)+COUNTIF('July 2022'!A:A,D1343)+COUNTIF('Aug 2022'!A:A,D1343)+COUNTIF('Sep 2022'!A:A,D1343)+COUNTIF('Oct 2022'!A:A,D1343)+COUNTIF('Dec 2022'!A:A,D1343)</f>
        <v>1</v>
      </c>
      <c r="U1343" t="str">
        <f>VLOOKUP(Q1343,'Capital Lookup'!A:B,2,FALSE)</f>
        <v>No</v>
      </c>
      <c r="V1343" s="2">
        <f>IFERROR(VLOOKUP(LEFT(F1343,10),'Find Purchase Orders'!B:J,9,FALSE),"")</f>
        <v>44643</v>
      </c>
      <c r="W1343" s="25" t="s">
        <v>7261</v>
      </c>
    </row>
    <row r="1344" spans="1:23" hidden="1">
      <c r="A1344" s="25" t="s">
        <v>7261</v>
      </c>
      <c r="B1344" s="25" t="s">
        <v>10864</v>
      </c>
      <c r="C1344" s="25" t="s">
        <v>7264</v>
      </c>
      <c r="D1344" s="25" t="s">
        <v>1720</v>
      </c>
      <c r="E1344" s="25" t="s">
        <v>10865</v>
      </c>
      <c r="F1344" s="25" t="s">
        <v>10875</v>
      </c>
      <c r="G1344" s="25" t="s">
        <v>10023</v>
      </c>
      <c r="H1344" s="21">
        <v>1666.75</v>
      </c>
      <c r="I1344" s="25" t="s">
        <v>7296</v>
      </c>
      <c r="J1344" s="25" t="s">
        <v>7288</v>
      </c>
      <c r="K1344" s="25" t="s">
        <v>7289</v>
      </c>
      <c r="L1344" s="25" t="s">
        <v>7259</v>
      </c>
      <c r="M1344" s="21">
        <v>1666.75</v>
      </c>
      <c r="N1344" s="21">
        <v>1666.75</v>
      </c>
      <c r="O1344" s="21">
        <v>0</v>
      </c>
      <c r="P1344" s="21">
        <v>1666.75</v>
      </c>
      <c r="Q1344" s="25" t="s">
        <v>10868</v>
      </c>
      <c r="R1344" s="1" t="str">
        <f t="shared" si="21"/>
        <v>ST10044</v>
      </c>
      <c r="S1344" t="str">
        <f>VLOOKUP(R1344,Data!$C$2:$D$261,2,0)</f>
        <v>Landmark Court</v>
      </c>
      <c r="T1344">
        <f>COUNTIF('Feb 2022'!A:A,D1344)+COUNTIF('Mar 2022'!A:A,D1344)+COUNTIF('Apr 2022'!A:A,D1344)+COUNTIF('May 2022'!A:A,D1344)+COUNTIF('June 2022'!A:A,D1344)+COUNTIF('July 2022'!A:A,D1344)+COUNTIF('Aug 2022'!A:A,D1344)+COUNTIF('Sep 2022'!A:A,D1344)+COUNTIF('Oct 2022'!A:A,D1344)+COUNTIF('Dec 2022'!A:A,D1344)</f>
        <v>1</v>
      </c>
      <c r="U1344" t="str">
        <f>VLOOKUP(Q1344,'Capital Lookup'!A:B,2,FALSE)</f>
        <v>No</v>
      </c>
      <c r="V1344" s="2">
        <f>IFERROR(VLOOKUP(LEFT(F1344,10),'Find Purchase Orders'!B:J,9,FALSE),"")</f>
        <v>44637</v>
      </c>
      <c r="W1344" s="25" t="s">
        <v>7261</v>
      </c>
    </row>
    <row r="1345" spans="1:23" hidden="1">
      <c r="A1345" s="25" t="s">
        <v>7261</v>
      </c>
      <c r="B1345" s="25" t="s">
        <v>10864</v>
      </c>
      <c r="C1345" s="25" t="s">
        <v>7264</v>
      </c>
      <c r="D1345" s="25" t="s">
        <v>1755</v>
      </c>
      <c r="E1345" s="25" t="s">
        <v>10865</v>
      </c>
      <c r="F1345" s="25" t="s">
        <v>10876</v>
      </c>
      <c r="G1345" s="25" t="s">
        <v>10877</v>
      </c>
      <c r="H1345" s="21">
        <v>84.75</v>
      </c>
      <c r="I1345" s="25" t="s">
        <v>7296</v>
      </c>
      <c r="J1345" s="25" t="s">
        <v>7288</v>
      </c>
      <c r="K1345" s="25" t="s">
        <v>7289</v>
      </c>
      <c r="L1345" s="25" t="s">
        <v>7259</v>
      </c>
      <c r="M1345" s="21">
        <v>84.75</v>
      </c>
      <c r="N1345" s="21">
        <v>84.75</v>
      </c>
      <c r="O1345" s="21">
        <v>0</v>
      </c>
      <c r="P1345" s="21">
        <v>84.75</v>
      </c>
      <c r="Q1345" s="25" t="s">
        <v>10868</v>
      </c>
      <c r="R1345" s="1" t="str">
        <f t="shared" si="21"/>
        <v>ST10044</v>
      </c>
      <c r="S1345" t="str">
        <f>VLOOKUP(R1345,Data!$C$2:$D$261,2,0)</f>
        <v>Landmark Court</v>
      </c>
      <c r="T1345">
        <f>COUNTIF('Feb 2022'!A:A,D1345)+COUNTIF('Mar 2022'!A:A,D1345)+COUNTIF('Apr 2022'!A:A,D1345)+COUNTIF('May 2022'!A:A,D1345)+COUNTIF('June 2022'!A:A,D1345)+COUNTIF('July 2022'!A:A,D1345)+COUNTIF('Aug 2022'!A:A,D1345)+COUNTIF('Sep 2022'!A:A,D1345)+COUNTIF('Oct 2022'!A:A,D1345)+COUNTIF('Dec 2022'!A:A,D1345)</f>
        <v>1</v>
      </c>
      <c r="U1345" t="str">
        <f>VLOOKUP(Q1345,'Capital Lookup'!A:B,2,FALSE)</f>
        <v>No</v>
      </c>
      <c r="V1345" s="2">
        <f>IFERROR(VLOOKUP(LEFT(F1345,10),'Find Purchase Orders'!B:J,9,FALSE),"")</f>
        <v>44643</v>
      </c>
      <c r="W1345" s="25" t="s">
        <v>7261</v>
      </c>
    </row>
    <row r="1346" spans="1:23" hidden="1">
      <c r="A1346" s="25" t="s">
        <v>7261</v>
      </c>
      <c r="B1346" s="25" t="s">
        <v>10864</v>
      </c>
      <c r="C1346" s="25" t="s">
        <v>7264</v>
      </c>
      <c r="D1346" s="25" t="s">
        <v>1755</v>
      </c>
      <c r="E1346" s="25" t="s">
        <v>10865</v>
      </c>
      <c r="F1346" s="25" t="s">
        <v>10878</v>
      </c>
      <c r="G1346" s="25" t="s">
        <v>10879</v>
      </c>
      <c r="H1346" s="21">
        <v>2617.65</v>
      </c>
      <c r="I1346" s="25" t="s">
        <v>7296</v>
      </c>
      <c r="J1346" s="25" t="s">
        <v>7288</v>
      </c>
      <c r="K1346" s="25" t="s">
        <v>7289</v>
      </c>
      <c r="L1346" s="25" t="s">
        <v>7259</v>
      </c>
      <c r="M1346" s="21">
        <v>2617.65</v>
      </c>
      <c r="N1346" s="21">
        <v>2617.65</v>
      </c>
      <c r="O1346" s="21">
        <v>0</v>
      </c>
      <c r="P1346" s="21">
        <v>2617.65</v>
      </c>
      <c r="Q1346" s="25" t="s">
        <v>10868</v>
      </c>
      <c r="R1346" s="1" t="str">
        <f t="shared" si="21"/>
        <v>ST10044</v>
      </c>
      <c r="S1346" t="str">
        <f>VLOOKUP(R1346,Data!$C$2:$D$261,2,0)</f>
        <v>Landmark Court</v>
      </c>
      <c r="T1346">
        <f>COUNTIF('Feb 2022'!A:A,D1346)+COUNTIF('Mar 2022'!A:A,D1346)+COUNTIF('Apr 2022'!A:A,D1346)+COUNTIF('May 2022'!A:A,D1346)+COUNTIF('June 2022'!A:A,D1346)+COUNTIF('July 2022'!A:A,D1346)+COUNTIF('Aug 2022'!A:A,D1346)+COUNTIF('Sep 2022'!A:A,D1346)+COUNTIF('Oct 2022'!A:A,D1346)+COUNTIF('Dec 2022'!A:A,D1346)</f>
        <v>1</v>
      </c>
      <c r="U1346" t="str">
        <f>VLOOKUP(Q1346,'Capital Lookup'!A:B,2,FALSE)</f>
        <v>No</v>
      </c>
      <c r="V1346" s="2">
        <f>IFERROR(VLOOKUP(LEFT(F1346,10),'Find Purchase Orders'!B:J,9,FALSE),"")</f>
        <v>44643</v>
      </c>
      <c r="W1346" s="25" t="s">
        <v>7261</v>
      </c>
    </row>
    <row r="1347" spans="1:23" hidden="1">
      <c r="A1347" s="25" t="s">
        <v>7261</v>
      </c>
      <c r="B1347" s="25" t="s">
        <v>8738</v>
      </c>
      <c r="C1347" s="25" t="s">
        <v>7264</v>
      </c>
      <c r="D1347" s="25" t="s">
        <v>1722</v>
      </c>
      <c r="E1347" s="25" t="s">
        <v>10739</v>
      </c>
      <c r="F1347" s="25" t="s">
        <v>10880</v>
      </c>
      <c r="G1347" s="25" t="s">
        <v>10881</v>
      </c>
      <c r="H1347" s="21">
        <v>8471.9</v>
      </c>
      <c r="I1347" s="25" t="s">
        <v>7296</v>
      </c>
      <c r="J1347" s="25" t="s">
        <v>7288</v>
      </c>
      <c r="K1347" s="25" t="s">
        <v>7262</v>
      </c>
      <c r="L1347" s="25" t="s">
        <v>7259</v>
      </c>
      <c r="M1347" s="21">
        <v>8471.9</v>
      </c>
      <c r="N1347" s="21">
        <v>8471.9</v>
      </c>
      <c r="O1347" s="21">
        <v>0</v>
      </c>
      <c r="P1347" s="21">
        <v>8471.9</v>
      </c>
      <c r="Q1347" s="25" t="s">
        <v>8742</v>
      </c>
      <c r="R1347" s="1" t="str">
        <f t="shared" si="21"/>
        <v>ST10075</v>
      </c>
      <c r="S1347" t="str">
        <f>VLOOKUP(R1347,Data!$C$2:$D$261,2,0)</f>
        <v>River Ridge</v>
      </c>
      <c r="T1347">
        <f>COUNTIF('Feb 2022'!A:A,D1347)+COUNTIF('Mar 2022'!A:A,D1347)+COUNTIF('Apr 2022'!A:A,D1347)+COUNTIF('May 2022'!A:A,D1347)+COUNTIF('June 2022'!A:A,D1347)+COUNTIF('July 2022'!A:A,D1347)+COUNTIF('Aug 2022'!A:A,D1347)+COUNTIF('Sep 2022'!A:A,D1347)+COUNTIF('Oct 2022'!A:A,D1347)+COUNTIF('Dec 2022'!A:A,D1347)</f>
        <v>1</v>
      </c>
      <c r="U1347" t="str">
        <f>VLOOKUP(Q1347,'Capital Lookup'!A:B,2,FALSE)</f>
        <v>No</v>
      </c>
      <c r="V1347" s="2">
        <f>IFERROR(VLOOKUP(LEFT(F1347,10),'Find Purchase Orders'!B:J,9,FALSE),"")</f>
        <v>44637</v>
      </c>
      <c r="W1347" s="25" t="s">
        <v>7261</v>
      </c>
    </row>
    <row r="1348" spans="1:23" hidden="1">
      <c r="A1348" s="25" t="s">
        <v>7774</v>
      </c>
      <c r="B1348" s="25" t="s">
        <v>7506</v>
      </c>
      <c r="C1348" s="25" t="s">
        <v>7254</v>
      </c>
      <c r="D1348" s="25" t="s">
        <v>1624</v>
      </c>
      <c r="E1348" s="25" t="s">
        <v>7500</v>
      </c>
      <c r="F1348" s="25" t="s">
        <v>10882</v>
      </c>
      <c r="G1348" s="25" t="s">
        <v>10883</v>
      </c>
      <c r="H1348" s="21">
        <v>11946.36</v>
      </c>
      <c r="I1348" s="25" t="s">
        <v>7296</v>
      </c>
      <c r="J1348" s="25" t="s">
        <v>7288</v>
      </c>
      <c r="K1348" s="25" t="s">
        <v>7624</v>
      </c>
      <c r="L1348" s="25" t="s">
        <v>7635</v>
      </c>
      <c r="M1348" s="21">
        <v>11946.36</v>
      </c>
      <c r="N1348" s="21">
        <v>11946.36</v>
      </c>
      <c r="O1348" s="21">
        <v>0</v>
      </c>
      <c r="P1348" s="21">
        <v>11946.36</v>
      </c>
      <c r="Q1348" s="25" t="s">
        <v>8762</v>
      </c>
      <c r="R1348" s="1" t="str">
        <f t="shared" si="21"/>
        <v>ST10031</v>
      </c>
      <c r="S1348" t="str">
        <f>VLOOKUP(R1348,Data!$C$2:$D$261,2,0)</f>
        <v>Port Perry Villa</v>
      </c>
      <c r="T1348">
        <f>COUNTIF('Feb 2022'!A:A,D1348)+COUNTIF('Mar 2022'!A:A,D1348)+COUNTIF('Apr 2022'!A:A,D1348)+COUNTIF('May 2022'!A:A,D1348)+COUNTIF('June 2022'!A:A,D1348)+COUNTIF('July 2022'!A:A,D1348)+COUNTIF('Aug 2022'!A:A,D1348)+COUNTIF('Sep 2022'!A:A,D1348)+COUNTIF('Oct 2022'!A:A,D1348)+COUNTIF('Dec 2022'!A:A,D1348)</f>
        <v>1</v>
      </c>
      <c r="U1348" t="str">
        <f>VLOOKUP(Q1348,'Capital Lookup'!A:B,2,FALSE)</f>
        <v>No</v>
      </c>
      <c r="V1348" s="2">
        <f>IFERROR(VLOOKUP(LEFT(F1348,10),'Find Purchase Orders'!B:J,9,FALSE),"")</f>
        <v>44643</v>
      </c>
      <c r="W1348" s="25" t="s">
        <v>7261</v>
      </c>
    </row>
    <row r="1349" spans="1:23" hidden="1">
      <c r="A1349" s="25" t="s">
        <v>7478</v>
      </c>
      <c r="B1349" s="25" t="s">
        <v>10441</v>
      </c>
      <c r="C1349" s="25" t="s">
        <v>9032</v>
      </c>
      <c r="D1349" s="25" t="s">
        <v>1604</v>
      </c>
      <c r="E1349" s="25" t="s">
        <v>8443</v>
      </c>
      <c r="F1349" s="25" t="s">
        <v>10884</v>
      </c>
      <c r="G1349" s="25" t="s">
        <v>10885</v>
      </c>
      <c r="H1349" s="21">
        <v>159600</v>
      </c>
      <c r="I1349" s="25" t="s">
        <v>7287</v>
      </c>
      <c r="J1349" s="25" t="s">
        <v>7288</v>
      </c>
      <c r="K1349" s="25" t="s">
        <v>7495</v>
      </c>
      <c r="L1349" s="25" t="s">
        <v>8097</v>
      </c>
      <c r="M1349" s="21">
        <v>159600</v>
      </c>
      <c r="N1349" s="22">
        <v>0</v>
      </c>
      <c r="O1349" s="21">
        <v>159600</v>
      </c>
      <c r="P1349" s="21">
        <v>7600</v>
      </c>
      <c r="Q1349" s="25" t="s">
        <v>10886</v>
      </c>
      <c r="R1349" s="1" t="str">
        <f t="shared" si="21"/>
        <v>ST10213</v>
      </c>
      <c r="S1349" t="str">
        <f>VLOOKUP(R1349,Data!$C$2:$D$261,2,0)</f>
        <v>Lakeview Care Centre</v>
      </c>
      <c r="T1349">
        <f>COUNTIF('Feb 2022'!A:A,D1349)+COUNTIF('Mar 2022'!A:A,D1349)+COUNTIF('Apr 2022'!A:A,D1349)+COUNTIF('May 2022'!A:A,D1349)+COUNTIF('June 2022'!A:A,D1349)+COUNTIF('July 2022'!A:A,D1349)+COUNTIF('Aug 2022'!A:A,D1349)+COUNTIF('Sep 2022'!A:A,D1349)+COUNTIF('Oct 2022'!A:A,D1349)+COUNTIF('Dec 2022'!A:A,D1349)</f>
        <v>1</v>
      </c>
      <c r="U1349" t="str">
        <f>VLOOKUP(Q1349,'Capital Lookup'!A:B,2,FALSE)</f>
        <v>No</v>
      </c>
      <c r="V1349" s="2">
        <f>IFERROR(VLOOKUP(LEFT(F1349,10),'Find Purchase Orders'!B:J,9,FALSE),"")</f>
        <v>44638</v>
      </c>
      <c r="W1349" s="25" t="s">
        <v>7261</v>
      </c>
    </row>
    <row r="1350" spans="1:23" hidden="1">
      <c r="A1350" s="25" t="s">
        <v>7252</v>
      </c>
      <c r="B1350" s="25" t="s">
        <v>7524</v>
      </c>
      <c r="C1350" s="25" t="s">
        <v>7254</v>
      </c>
      <c r="D1350" s="25" t="s">
        <v>1756</v>
      </c>
      <c r="E1350" s="25" t="s">
        <v>7500</v>
      </c>
      <c r="F1350" s="25" t="s">
        <v>10887</v>
      </c>
      <c r="G1350" s="25" t="s">
        <v>10888</v>
      </c>
      <c r="H1350" s="21">
        <v>21061.93</v>
      </c>
      <c r="I1350" s="25" t="s">
        <v>7296</v>
      </c>
      <c r="J1350" s="25" t="s">
        <v>7288</v>
      </c>
      <c r="K1350" s="25" t="s">
        <v>7495</v>
      </c>
      <c r="L1350" s="25" t="s">
        <v>7517</v>
      </c>
      <c r="M1350" s="21">
        <v>30860.560000000001</v>
      </c>
      <c r="N1350" s="21">
        <v>30860.560000000001</v>
      </c>
      <c r="O1350" s="21">
        <v>0</v>
      </c>
      <c r="P1350" s="21">
        <v>29733.279999999999</v>
      </c>
      <c r="Q1350" s="25" t="s">
        <v>10889</v>
      </c>
      <c r="R1350" s="1" t="str">
        <f t="shared" si="21"/>
        <v>ST10041</v>
      </c>
      <c r="S1350" t="str">
        <f>VLOOKUP(R1350,Data!$C$2:$D$261,2,0)</f>
        <v>Prince of Wales</v>
      </c>
      <c r="T1350">
        <f>COUNTIF('Feb 2022'!A:A,D1350)+COUNTIF('Mar 2022'!A:A,D1350)+COUNTIF('Apr 2022'!A:A,D1350)+COUNTIF('May 2022'!A:A,D1350)+COUNTIF('June 2022'!A:A,D1350)+COUNTIF('July 2022'!A:A,D1350)+COUNTIF('Aug 2022'!A:A,D1350)+COUNTIF('Sep 2022'!A:A,D1350)+COUNTIF('Oct 2022'!A:A,D1350)+COUNTIF('Dec 2022'!A:A,D1350)</f>
        <v>1</v>
      </c>
      <c r="U1350" t="str">
        <f>VLOOKUP(Q1350,'Capital Lookup'!A:B,2,FALSE)</f>
        <v>No</v>
      </c>
      <c r="V1350" s="2">
        <f>IFERROR(VLOOKUP(LEFT(F1350,10),'Find Purchase Orders'!B:J,9,FALSE),"")</f>
        <v>44648</v>
      </c>
      <c r="W1350" s="25" t="s">
        <v>7261</v>
      </c>
    </row>
    <row r="1351" spans="1:23" hidden="1">
      <c r="A1351" s="25" t="s">
        <v>7261</v>
      </c>
      <c r="B1351" s="25" t="s">
        <v>8738</v>
      </c>
      <c r="C1351" s="25" t="s">
        <v>7264</v>
      </c>
      <c r="D1351" s="25" t="s">
        <v>1724</v>
      </c>
      <c r="E1351" s="25" t="s">
        <v>10739</v>
      </c>
      <c r="F1351" s="25" t="s">
        <v>10890</v>
      </c>
      <c r="G1351" s="25" t="s">
        <v>10891</v>
      </c>
      <c r="H1351" s="21">
        <v>5241.54</v>
      </c>
      <c r="I1351" s="25" t="s">
        <v>7296</v>
      </c>
      <c r="J1351" s="25" t="s">
        <v>7288</v>
      </c>
      <c r="K1351" s="25" t="s">
        <v>7262</v>
      </c>
      <c r="L1351" s="25" t="s">
        <v>7259</v>
      </c>
      <c r="M1351" s="21">
        <v>5241.54</v>
      </c>
      <c r="N1351" s="21">
        <v>5241.54</v>
      </c>
      <c r="O1351" s="21">
        <v>0</v>
      </c>
      <c r="P1351" s="21">
        <v>5241.54</v>
      </c>
      <c r="Q1351" s="25" t="s">
        <v>8742</v>
      </c>
      <c r="R1351" s="1" t="str">
        <f t="shared" si="21"/>
        <v>ST10075</v>
      </c>
      <c r="S1351" t="str">
        <f>VLOOKUP(R1351,Data!$C$2:$D$261,2,0)</f>
        <v>River Ridge</v>
      </c>
      <c r="T1351">
        <f>COUNTIF('Feb 2022'!A:A,D1351)+COUNTIF('Mar 2022'!A:A,D1351)+COUNTIF('Apr 2022'!A:A,D1351)+COUNTIF('May 2022'!A:A,D1351)+COUNTIF('June 2022'!A:A,D1351)+COUNTIF('July 2022'!A:A,D1351)+COUNTIF('Aug 2022'!A:A,D1351)+COUNTIF('Sep 2022'!A:A,D1351)+COUNTIF('Oct 2022'!A:A,D1351)+COUNTIF('Dec 2022'!A:A,D1351)</f>
        <v>1</v>
      </c>
      <c r="U1351" t="str">
        <f>VLOOKUP(Q1351,'Capital Lookup'!A:B,2,FALSE)</f>
        <v>No</v>
      </c>
      <c r="V1351" s="2">
        <f>IFERROR(VLOOKUP(LEFT(F1351,10),'Find Purchase Orders'!B:J,9,FALSE),"")</f>
        <v>44637</v>
      </c>
      <c r="W1351" s="25" t="s">
        <v>7261</v>
      </c>
    </row>
    <row r="1352" spans="1:23" hidden="1">
      <c r="A1352" s="25" t="s">
        <v>8814</v>
      </c>
      <c r="B1352" s="25" t="s">
        <v>9506</v>
      </c>
      <c r="C1352" s="25" t="s">
        <v>8058</v>
      </c>
      <c r="D1352" s="25" t="s">
        <v>1614</v>
      </c>
      <c r="E1352" s="25" t="s">
        <v>8443</v>
      </c>
      <c r="F1352" s="25" t="s">
        <v>10892</v>
      </c>
      <c r="G1352" s="25" t="s">
        <v>10893</v>
      </c>
      <c r="H1352" s="21">
        <v>2340.8000000000002</v>
      </c>
      <c r="I1352" s="25" t="s">
        <v>7296</v>
      </c>
      <c r="J1352" s="25" t="s">
        <v>7288</v>
      </c>
      <c r="K1352" s="25" t="s">
        <v>7579</v>
      </c>
      <c r="L1352" s="25" t="s">
        <v>7580</v>
      </c>
      <c r="M1352" s="21">
        <v>2340.8000000000002</v>
      </c>
      <c r="N1352" s="21">
        <v>2340.8000000000002</v>
      </c>
      <c r="O1352" s="21">
        <v>0</v>
      </c>
      <c r="P1352" s="21">
        <v>2340.8000000000002</v>
      </c>
      <c r="Q1352" s="25" t="s">
        <v>10894</v>
      </c>
      <c r="R1352" s="1" t="str">
        <f t="shared" si="21"/>
        <v>ST10208</v>
      </c>
      <c r="S1352" t="str">
        <f>VLOOKUP(R1352,Data!$C$2:$D$261,2,0)</f>
        <v>Royal City Manor</v>
      </c>
      <c r="T1352">
        <f>COUNTIF('Feb 2022'!A:A,D1352)+COUNTIF('Mar 2022'!A:A,D1352)+COUNTIF('Apr 2022'!A:A,D1352)+COUNTIF('May 2022'!A:A,D1352)+COUNTIF('June 2022'!A:A,D1352)+COUNTIF('July 2022'!A:A,D1352)+COUNTIF('Aug 2022'!A:A,D1352)+COUNTIF('Sep 2022'!A:A,D1352)+COUNTIF('Oct 2022'!A:A,D1352)+COUNTIF('Dec 2022'!A:A,D1352)</f>
        <v>1</v>
      </c>
      <c r="U1352" t="str">
        <f>VLOOKUP(Q1352,'Capital Lookup'!A:B,2,FALSE)</f>
        <v>No</v>
      </c>
      <c r="V1352" s="2">
        <f>IFERROR(VLOOKUP(LEFT(F1352,10),'Find Purchase Orders'!B:J,9,FALSE),"")</f>
        <v>44655</v>
      </c>
      <c r="W1352" s="25" t="s">
        <v>7261</v>
      </c>
    </row>
    <row r="1353" spans="1:23" hidden="1">
      <c r="A1353" s="25" t="s">
        <v>7530</v>
      </c>
      <c r="B1353" s="25" t="s">
        <v>7531</v>
      </c>
      <c r="C1353" s="25"/>
      <c r="D1353" s="25" t="s">
        <v>1726</v>
      </c>
      <c r="E1353" s="25" t="s">
        <v>7533</v>
      </c>
      <c r="F1353" s="25" t="s">
        <v>10895</v>
      </c>
      <c r="G1353" s="25" t="s">
        <v>10896</v>
      </c>
      <c r="H1353" s="21">
        <v>2408.6999999999998</v>
      </c>
      <c r="I1353" s="25" t="s">
        <v>7296</v>
      </c>
      <c r="J1353" s="25" t="s">
        <v>7288</v>
      </c>
      <c r="K1353" s="25" t="s">
        <v>7289</v>
      </c>
      <c r="L1353" s="25" t="s">
        <v>7259</v>
      </c>
      <c r="M1353" s="21">
        <v>2408.6999999999998</v>
      </c>
      <c r="N1353" s="21">
        <v>2408.6999999999998</v>
      </c>
      <c r="O1353" s="21">
        <v>0</v>
      </c>
      <c r="P1353" s="21">
        <v>2408.6999999999998</v>
      </c>
      <c r="Q1353" s="25" t="s">
        <v>7536</v>
      </c>
      <c r="R1353" s="1" t="str">
        <f t="shared" si="21"/>
        <v>ST10223</v>
      </c>
      <c r="S1353" t="str">
        <f>VLOOKUP(R1353,Data!$C$2:$D$261,2,0)</f>
        <v>Green Falls Landing</v>
      </c>
      <c r="T1353">
        <f>COUNTIF('Feb 2022'!A:A,D1353)+COUNTIF('Mar 2022'!A:A,D1353)+COUNTIF('Apr 2022'!A:A,D1353)+COUNTIF('May 2022'!A:A,D1353)+COUNTIF('June 2022'!A:A,D1353)+COUNTIF('July 2022'!A:A,D1353)+COUNTIF('Aug 2022'!A:A,D1353)+COUNTIF('Sep 2022'!A:A,D1353)+COUNTIF('Oct 2022'!A:A,D1353)+COUNTIF('Dec 2022'!A:A,D1353)</f>
        <v>1</v>
      </c>
      <c r="U1353" t="str">
        <f>VLOOKUP(Q1353,'Capital Lookup'!A:B,2,FALSE)</f>
        <v>No</v>
      </c>
      <c r="V1353" s="2">
        <f>IFERROR(VLOOKUP(LEFT(F1353,10),'Find Purchase Orders'!B:J,9,FALSE),"")</f>
        <v>44637</v>
      </c>
      <c r="W1353" s="25" t="s">
        <v>7261</v>
      </c>
    </row>
    <row r="1354" spans="1:23" hidden="1">
      <c r="A1354" s="25" t="s">
        <v>7530</v>
      </c>
      <c r="B1354" s="25" t="s">
        <v>7531</v>
      </c>
      <c r="C1354" s="25"/>
      <c r="D1354" s="25" t="s">
        <v>1728</v>
      </c>
      <c r="E1354" s="25" t="s">
        <v>7533</v>
      </c>
      <c r="F1354" s="25" t="s">
        <v>10897</v>
      </c>
      <c r="G1354" s="25" t="s">
        <v>10898</v>
      </c>
      <c r="H1354" s="21">
        <v>1792.65</v>
      </c>
      <c r="I1354" s="25" t="s">
        <v>7296</v>
      </c>
      <c r="J1354" s="25" t="s">
        <v>7288</v>
      </c>
      <c r="K1354" s="25" t="s">
        <v>7289</v>
      </c>
      <c r="L1354" s="25" t="s">
        <v>7259</v>
      </c>
      <c r="M1354" s="21">
        <v>1792.65</v>
      </c>
      <c r="N1354" s="21">
        <v>1792.65</v>
      </c>
      <c r="O1354" s="21">
        <v>0</v>
      </c>
      <c r="P1354" s="21">
        <v>1792.65</v>
      </c>
      <c r="Q1354" s="25" t="s">
        <v>7536</v>
      </c>
      <c r="R1354" s="1" t="str">
        <f t="shared" si="21"/>
        <v>ST10223</v>
      </c>
      <c r="S1354" t="str">
        <f>VLOOKUP(R1354,Data!$C$2:$D$261,2,0)</f>
        <v>Green Falls Landing</v>
      </c>
      <c r="T1354">
        <f>COUNTIF('Feb 2022'!A:A,D1354)+COUNTIF('Mar 2022'!A:A,D1354)+COUNTIF('Apr 2022'!A:A,D1354)+COUNTIF('May 2022'!A:A,D1354)+COUNTIF('June 2022'!A:A,D1354)+COUNTIF('July 2022'!A:A,D1354)+COUNTIF('Aug 2022'!A:A,D1354)+COUNTIF('Sep 2022'!A:A,D1354)+COUNTIF('Oct 2022'!A:A,D1354)+COUNTIF('Dec 2022'!A:A,D1354)</f>
        <v>1</v>
      </c>
      <c r="U1354" t="str">
        <f>VLOOKUP(Q1354,'Capital Lookup'!A:B,2,FALSE)</f>
        <v>No</v>
      </c>
      <c r="V1354" s="2">
        <f>IFERROR(VLOOKUP(LEFT(F1354,10),'Find Purchase Orders'!B:J,9,FALSE),"")</f>
        <v>44637</v>
      </c>
      <c r="W1354" s="25" t="s">
        <v>7261</v>
      </c>
    </row>
    <row r="1355" spans="1:23" hidden="1">
      <c r="A1355" s="25" t="s">
        <v>7530</v>
      </c>
      <c r="B1355" s="25" t="s">
        <v>7531</v>
      </c>
      <c r="C1355" s="25"/>
      <c r="D1355" s="25" t="s">
        <v>1730</v>
      </c>
      <c r="E1355" s="25" t="s">
        <v>7533</v>
      </c>
      <c r="F1355" s="25" t="s">
        <v>10899</v>
      </c>
      <c r="G1355" s="25" t="s">
        <v>10900</v>
      </c>
      <c r="H1355" s="21">
        <v>1270.95</v>
      </c>
      <c r="I1355" s="25" t="s">
        <v>7296</v>
      </c>
      <c r="J1355" s="25" t="s">
        <v>7288</v>
      </c>
      <c r="K1355" s="25" t="s">
        <v>7289</v>
      </c>
      <c r="L1355" s="25" t="s">
        <v>7259</v>
      </c>
      <c r="M1355" s="21">
        <v>1270.95</v>
      </c>
      <c r="N1355" s="21">
        <v>1270.95</v>
      </c>
      <c r="O1355" s="21">
        <v>0</v>
      </c>
      <c r="P1355" s="21">
        <v>1270.95</v>
      </c>
      <c r="Q1355" s="25" t="s">
        <v>7536</v>
      </c>
      <c r="R1355" s="1" t="str">
        <f t="shared" si="21"/>
        <v>ST10223</v>
      </c>
      <c r="S1355" t="str">
        <f>VLOOKUP(R1355,Data!$C$2:$D$261,2,0)</f>
        <v>Green Falls Landing</v>
      </c>
      <c r="T1355">
        <f>COUNTIF('Feb 2022'!A:A,D1355)+COUNTIF('Mar 2022'!A:A,D1355)+COUNTIF('Apr 2022'!A:A,D1355)+COUNTIF('May 2022'!A:A,D1355)+COUNTIF('June 2022'!A:A,D1355)+COUNTIF('July 2022'!A:A,D1355)+COUNTIF('Aug 2022'!A:A,D1355)+COUNTIF('Sep 2022'!A:A,D1355)+COUNTIF('Oct 2022'!A:A,D1355)+COUNTIF('Dec 2022'!A:A,D1355)</f>
        <v>1</v>
      </c>
      <c r="U1355" t="str">
        <f>VLOOKUP(Q1355,'Capital Lookup'!A:B,2,FALSE)</f>
        <v>No</v>
      </c>
      <c r="V1355" s="2">
        <f>IFERROR(VLOOKUP(LEFT(F1355,10),'Find Purchase Orders'!B:J,9,FALSE),"")</f>
        <v>44637</v>
      </c>
      <c r="W1355" s="25" t="s">
        <v>7261</v>
      </c>
    </row>
    <row r="1356" spans="1:23" hidden="1">
      <c r="A1356" s="25" t="s">
        <v>7425</v>
      </c>
      <c r="B1356" s="25" t="s">
        <v>7490</v>
      </c>
      <c r="C1356" s="25" t="s">
        <v>7271</v>
      </c>
      <c r="D1356" s="25" t="s">
        <v>1605</v>
      </c>
      <c r="E1356" s="25" t="s">
        <v>8140</v>
      </c>
      <c r="F1356" s="25" t="s">
        <v>10901</v>
      </c>
      <c r="G1356" s="25" t="s">
        <v>10902</v>
      </c>
      <c r="H1356" s="21">
        <v>9429.2199999999993</v>
      </c>
      <c r="I1356" s="25" t="s">
        <v>7296</v>
      </c>
      <c r="J1356" s="25" t="s">
        <v>7288</v>
      </c>
      <c r="K1356" s="25" t="s">
        <v>7591</v>
      </c>
      <c r="L1356" s="25" t="s">
        <v>7496</v>
      </c>
      <c r="M1356" s="21">
        <v>9429.2199999999993</v>
      </c>
      <c r="N1356" s="21">
        <v>9429.2199999999993</v>
      </c>
      <c r="O1356" s="21">
        <v>0</v>
      </c>
      <c r="P1356" s="21">
        <v>9429.2199999999993</v>
      </c>
      <c r="Q1356" s="25" t="s">
        <v>7497</v>
      </c>
      <c r="R1356" s="1" t="str">
        <f t="shared" ref="R1356:R1419" si="22">CONCATENATE("ST",LEFT(B1356,5))</f>
        <v>ST10179</v>
      </c>
      <c r="S1356" t="str">
        <f>VLOOKUP(R1356,Data!$C$2:$D$261,2,0)</f>
        <v>Forest Heights</v>
      </c>
      <c r="T1356">
        <f>COUNTIF('Feb 2022'!A:A,D1356)+COUNTIF('Mar 2022'!A:A,D1356)+COUNTIF('Apr 2022'!A:A,D1356)+COUNTIF('May 2022'!A:A,D1356)+COUNTIF('June 2022'!A:A,D1356)+COUNTIF('July 2022'!A:A,D1356)+COUNTIF('Aug 2022'!A:A,D1356)+COUNTIF('Sep 2022'!A:A,D1356)+COUNTIF('Oct 2022'!A:A,D1356)+COUNTIF('Dec 2022'!A:A,D1356)</f>
        <v>1</v>
      </c>
      <c r="U1356" t="str">
        <f>VLOOKUP(Q1356,'Capital Lookup'!A:B,2,FALSE)</f>
        <v>No</v>
      </c>
      <c r="V1356" s="2">
        <f>IFERROR(VLOOKUP(LEFT(F1356,10),'Find Purchase Orders'!B:J,9,FALSE),"")</f>
        <v>44641</v>
      </c>
      <c r="W1356" s="25" t="s">
        <v>7261</v>
      </c>
    </row>
    <row r="1357" spans="1:23" hidden="1">
      <c r="A1357" s="25" t="s">
        <v>7269</v>
      </c>
      <c r="B1357" s="25" t="s">
        <v>9307</v>
      </c>
      <c r="C1357" s="25" t="s">
        <v>7271</v>
      </c>
      <c r="D1357" s="25" t="s">
        <v>1606</v>
      </c>
      <c r="E1357" s="25" t="s">
        <v>8140</v>
      </c>
      <c r="F1357" s="25" t="s">
        <v>10903</v>
      </c>
      <c r="G1357" s="25" t="s">
        <v>10904</v>
      </c>
      <c r="H1357" s="21">
        <v>8469.35</v>
      </c>
      <c r="I1357" s="25" t="s">
        <v>7296</v>
      </c>
      <c r="J1357" s="25" t="s">
        <v>7288</v>
      </c>
      <c r="K1357" s="25" t="s">
        <v>7495</v>
      </c>
      <c r="L1357" s="25" t="s">
        <v>7740</v>
      </c>
      <c r="M1357" s="21">
        <v>8469.35</v>
      </c>
      <c r="N1357" s="21">
        <v>8469.35</v>
      </c>
      <c r="O1357" s="21">
        <v>0</v>
      </c>
      <c r="P1357" s="21">
        <v>8469.35</v>
      </c>
      <c r="Q1357" s="25" t="s">
        <v>10905</v>
      </c>
      <c r="R1357" s="1" t="str">
        <f t="shared" si="22"/>
        <v>ST10158</v>
      </c>
      <c r="S1357" t="str">
        <f>VLOOKUP(R1357,Data!$C$2:$D$261,2,0)</f>
        <v>ReachView Village</v>
      </c>
      <c r="T1357">
        <f>COUNTIF('Feb 2022'!A:A,D1357)+COUNTIF('Mar 2022'!A:A,D1357)+COUNTIF('Apr 2022'!A:A,D1357)+COUNTIF('May 2022'!A:A,D1357)+COUNTIF('June 2022'!A:A,D1357)+COUNTIF('July 2022'!A:A,D1357)+COUNTIF('Aug 2022'!A:A,D1357)+COUNTIF('Sep 2022'!A:A,D1357)+COUNTIF('Oct 2022'!A:A,D1357)+COUNTIF('Dec 2022'!A:A,D1357)</f>
        <v>1</v>
      </c>
      <c r="U1357" t="str">
        <f>VLOOKUP(Q1357,'Capital Lookup'!A:B,2,FALSE)</f>
        <v>No</v>
      </c>
      <c r="V1357" s="2">
        <f>IFERROR(VLOOKUP(LEFT(F1357,10),'Find Purchase Orders'!B:J,9,FALSE),"")</f>
        <v>44643</v>
      </c>
      <c r="W1357" s="25" t="s">
        <v>7261</v>
      </c>
    </row>
    <row r="1358" spans="1:23" hidden="1">
      <c r="A1358" s="25" t="s">
        <v>7252</v>
      </c>
      <c r="B1358" s="25" t="s">
        <v>8531</v>
      </c>
      <c r="C1358" s="25" t="s">
        <v>7254</v>
      </c>
      <c r="D1358" s="25" t="s">
        <v>1620</v>
      </c>
      <c r="E1358" s="25" t="s">
        <v>7576</v>
      </c>
      <c r="F1358" s="25" t="s">
        <v>10906</v>
      </c>
      <c r="G1358" s="25" t="s">
        <v>10907</v>
      </c>
      <c r="H1358" s="21">
        <v>11526</v>
      </c>
      <c r="I1358" s="25" t="s">
        <v>7296</v>
      </c>
      <c r="J1358" s="25" t="s">
        <v>7288</v>
      </c>
      <c r="K1358" s="25" t="s">
        <v>8946</v>
      </c>
      <c r="L1358" s="25" t="s">
        <v>7511</v>
      </c>
      <c r="M1358" s="21">
        <v>11526</v>
      </c>
      <c r="N1358" s="21">
        <v>11677</v>
      </c>
      <c r="O1358" s="21">
        <v>-151</v>
      </c>
      <c r="P1358" s="21">
        <v>11526</v>
      </c>
      <c r="Q1358" s="25" t="s">
        <v>10908</v>
      </c>
      <c r="R1358" s="1" t="str">
        <f t="shared" si="22"/>
        <v>ST10095</v>
      </c>
      <c r="S1358" t="str">
        <f>VLOOKUP(R1358,Data!$C$2:$D$261,2,0)</f>
        <v>Greenway</v>
      </c>
      <c r="T1358">
        <f>COUNTIF('Feb 2022'!A:A,D1358)+COUNTIF('Mar 2022'!A:A,D1358)+COUNTIF('Apr 2022'!A:A,D1358)+COUNTIF('May 2022'!A:A,D1358)+COUNTIF('June 2022'!A:A,D1358)+COUNTIF('July 2022'!A:A,D1358)+COUNTIF('Aug 2022'!A:A,D1358)+COUNTIF('Sep 2022'!A:A,D1358)+COUNTIF('Oct 2022'!A:A,D1358)+COUNTIF('Dec 2022'!A:A,D1358)</f>
        <v>1</v>
      </c>
      <c r="U1358" t="str">
        <f>VLOOKUP(Q1358,'Capital Lookup'!A:B,2,FALSE)</f>
        <v>No</v>
      </c>
      <c r="V1358" s="2">
        <f>IFERROR(VLOOKUP(LEFT(F1358,10),'Find Purchase Orders'!B:J,9,FALSE),"")</f>
        <v>44656</v>
      </c>
      <c r="W1358" s="25" t="s">
        <v>7261</v>
      </c>
    </row>
    <row r="1359" spans="1:23" hidden="1">
      <c r="A1359" s="25" t="s">
        <v>7478</v>
      </c>
      <c r="B1359" s="25" t="s">
        <v>7971</v>
      </c>
      <c r="C1359" s="25" t="s">
        <v>7587</v>
      </c>
      <c r="D1359" s="25" t="s">
        <v>1607</v>
      </c>
      <c r="E1359" s="25" t="s">
        <v>8140</v>
      </c>
      <c r="F1359" s="25" t="s">
        <v>10909</v>
      </c>
      <c r="G1359" s="25" t="s">
        <v>10910</v>
      </c>
      <c r="H1359" s="21">
        <v>3560.07</v>
      </c>
      <c r="I1359" s="25" t="s">
        <v>7296</v>
      </c>
      <c r="J1359" s="25" t="s">
        <v>7983</v>
      </c>
      <c r="K1359" s="25" t="s">
        <v>7495</v>
      </c>
      <c r="L1359" s="25" t="s">
        <v>7740</v>
      </c>
      <c r="M1359" s="21">
        <v>3560.07</v>
      </c>
      <c r="N1359" s="22">
        <v>0</v>
      </c>
      <c r="O1359" s="21">
        <v>3560.07</v>
      </c>
      <c r="P1359" s="21">
        <v>3560.07</v>
      </c>
      <c r="Q1359" s="25" t="s">
        <v>10911</v>
      </c>
      <c r="R1359" s="1" t="str">
        <f t="shared" si="22"/>
        <v>ST10144</v>
      </c>
      <c r="S1359" t="str">
        <f>VLOOKUP(R1359,Data!$C$2:$D$261,2,0)</f>
        <v>West Oak Village</v>
      </c>
      <c r="T1359">
        <f>COUNTIF('Feb 2022'!A:A,D1359)+COUNTIF('Mar 2022'!A:A,D1359)+COUNTIF('Apr 2022'!A:A,D1359)+COUNTIF('May 2022'!A:A,D1359)+COUNTIF('June 2022'!A:A,D1359)+COUNTIF('July 2022'!A:A,D1359)+COUNTIF('Aug 2022'!A:A,D1359)+COUNTIF('Sep 2022'!A:A,D1359)+COUNTIF('Oct 2022'!A:A,D1359)+COUNTIF('Dec 2022'!A:A,D1359)</f>
        <v>1</v>
      </c>
      <c r="U1359" t="str">
        <f>VLOOKUP(Q1359,'Capital Lookup'!A:B,2,FALSE)</f>
        <v>No</v>
      </c>
      <c r="V1359" s="2">
        <f>IFERROR(VLOOKUP(LEFT(F1359,10),'Find Purchase Orders'!B:J,9,FALSE),"")</f>
        <v>44642</v>
      </c>
      <c r="W1359" s="25" t="s">
        <v>7261</v>
      </c>
    </row>
    <row r="1360" spans="1:23" hidden="1">
      <c r="A1360" s="25" t="s">
        <v>10912</v>
      </c>
      <c r="B1360" s="25" t="s">
        <v>7314</v>
      </c>
      <c r="C1360" s="25" t="s">
        <v>7264</v>
      </c>
      <c r="D1360" s="25" t="s">
        <v>10913</v>
      </c>
      <c r="E1360" s="25" t="s">
        <v>8443</v>
      </c>
      <c r="H1360" s="21">
        <v>4078.2</v>
      </c>
      <c r="I1360" s="25" t="s">
        <v>7257</v>
      </c>
      <c r="K1360" s="25" t="s">
        <v>7510</v>
      </c>
      <c r="L1360" s="25" t="s">
        <v>8385</v>
      </c>
      <c r="M1360" s="22">
        <v>0</v>
      </c>
      <c r="N1360" s="22">
        <v>0</v>
      </c>
      <c r="O1360" s="21">
        <v>0</v>
      </c>
      <c r="P1360" s="21">
        <v>194.2</v>
      </c>
      <c r="Q1360" s="25" t="s">
        <v>10914</v>
      </c>
      <c r="R1360" s="1" t="str">
        <f t="shared" si="22"/>
        <v>ST10062</v>
      </c>
      <c r="S1360" t="str">
        <f>VLOOKUP(R1360,Data!$C$2:$D$261,2,0)</f>
        <v>Fleetwood Villa</v>
      </c>
      <c r="T1360">
        <f>COUNTIF('Feb 2022'!A:A,D1360)+COUNTIF('Mar 2022'!A:A,D1360)+COUNTIF('Apr 2022'!A:A,D1360)+COUNTIF('May 2022'!A:A,D1360)+COUNTIF('June 2022'!A:A,D1360)+COUNTIF('July 2022'!A:A,D1360)+COUNTIF('Aug 2022'!A:A,D1360)+COUNTIF('Sep 2022'!A:A,D1360)+COUNTIF('Oct 2022'!A:A,D1360)+COUNTIF('Dec 2022'!A:A,D1360)</f>
        <v>0</v>
      </c>
      <c r="U1360" t="str">
        <f>VLOOKUP(Q1360,'Capital Lookup'!A:B,2,FALSE)</f>
        <v>No</v>
      </c>
      <c r="V1360" s="2" t="str">
        <f>IFERROR(VLOOKUP(LEFT(F1360,10),'Find Purchase Orders'!B:J,9,FALSE),"")</f>
        <v/>
      </c>
      <c r="W1360" s="25" t="s">
        <v>7261</v>
      </c>
    </row>
    <row r="1361" spans="1:23" hidden="1">
      <c r="A1361" s="25" t="s">
        <v>7478</v>
      </c>
      <c r="B1361" s="25" t="s">
        <v>8088</v>
      </c>
      <c r="C1361" s="25" t="s">
        <v>8058</v>
      </c>
      <c r="D1361" s="25" t="s">
        <v>1610</v>
      </c>
      <c r="E1361" s="25" t="s">
        <v>8443</v>
      </c>
      <c r="F1361" s="25" t="s">
        <v>10915</v>
      </c>
      <c r="G1361" s="25" t="s">
        <v>10916</v>
      </c>
      <c r="H1361" s="21">
        <v>23000</v>
      </c>
      <c r="I1361" s="25" t="s">
        <v>7296</v>
      </c>
      <c r="J1361" s="25" t="s">
        <v>7288</v>
      </c>
      <c r="K1361" s="25" t="s">
        <v>9972</v>
      </c>
      <c r="L1361" s="25" t="s">
        <v>8086</v>
      </c>
      <c r="M1361" s="21">
        <v>23000</v>
      </c>
      <c r="N1361" s="21">
        <v>23000</v>
      </c>
      <c r="O1361" s="21">
        <v>0</v>
      </c>
      <c r="P1361" s="21">
        <v>23000</v>
      </c>
      <c r="Q1361" s="25" t="s">
        <v>10917</v>
      </c>
      <c r="R1361" s="1" t="str">
        <f t="shared" si="22"/>
        <v>ST10207</v>
      </c>
      <c r="S1361" t="str">
        <f>VLOOKUP(R1361,Data!$C$2:$D$261,2,0)</f>
        <v>James Bay Care Centre</v>
      </c>
      <c r="T1361">
        <f>COUNTIF('Feb 2022'!A:A,D1361)+COUNTIF('Mar 2022'!A:A,D1361)+COUNTIF('Apr 2022'!A:A,D1361)+COUNTIF('May 2022'!A:A,D1361)+COUNTIF('June 2022'!A:A,D1361)+COUNTIF('July 2022'!A:A,D1361)+COUNTIF('Aug 2022'!A:A,D1361)+COUNTIF('Sep 2022'!A:A,D1361)+COUNTIF('Oct 2022'!A:A,D1361)+COUNTIF('Dec 2022'!A:A,D1361)</f>
        <v>1</v>
      </c>
      <c r="U1361" t="str">
        <f>VLOOKUP(Q1361,'Capital Lookup'!A:B,2,FALSE)</f>
        <v>No</v>
      </c>
      <c r="V1361" s="2">
        <f>IFERROR(VLOOKUP(LEFT(F1361,10),'Find Purchase Orders'!B:J,9,FALSE),"")</f>
        <v>44639</v>
      </c>
      <c r="W1361" s="25" t="s">
        <v>7261</v>
      </c>
    </row>
    <row r="1362" spans="1:23" hidden="1">
      <c r="A1362" s="25" t="s">
        <v>7478</v>
      </c>
      <c r="B1362" s="25" t="s">
        <v>7608</v>
      </c>
      <c r="C1362" s="25" t="s">
        <v>7587</v>
      </c>
      <c r="D1362" s="25" t="s">
        <v>1609</v>
      </c>
      <c r="E1362" s="25" t="s">
        <v>7500</v>
      </c>
      <c r="F1362" s="25" t="s">
        <v>10918</v>
      </c>
      <c r="G1362" s="25" t="s">
        <v>10919</v>
      </c>
      <c r="H1362" s="21">
        <v>4514.3500000000004</v>
      </c>
      <c r="I1362" s="25" t="s">
        <v>7296</v>
      </c>
      <c r="J1362" s="25" t="s">
        <v>7288</v>
      </c>
      <c r="K1362" s="25" t="s">
        <v>8155</v>
      </c>
      <c r="L1362" s="25" t="s">
        <v>10083</v>
      </c>
      <c r="M1362" s="21">
        <v>4514.3500000000004</v>
      </c>
      <c r="N1362" s="21">
        <v>4514.3500000000004</v>
      </c>
      <c r="O1362" s="21">
        <v>0</v>
      </c>
      <c r="P1362" s="21">
        <v>4514.3500000000004</v>
      </c>
      <c r="Q1362" s="25" t="s">
        <v>10920</v>
      </c>
      <c r="R1362" s="1" t="str">
        <f t="shared" si="22"/>
        <v>ST10161</v>
      </c>
      <c r="S1362" t="str">
        <f>VLOOKUP(R1362,Data!$C$2:$D$261,2,0)</f>
        <v>Longfields Manor</v>
      </c>
      <c r="T1362">
        <f>COUNTIF('Feb 2022'!A:A,D1362)+COUNTIF('Mar 2022'!A:A,D1362)+COUNTIF('Apr 2022'!A:A,D1362)+COUNTIF('May 2022'!A:A,D1362)+COUNTIF('June 2022'!A:A,D1362)+COUNTIF('July 2022'!A:A,D1362)+COUNTIF('Aug 2022'!A:A,D1362)+COUNTIF('Sep 2022'!A:A,D1362)+COUNTIF('Oct 2022'!A:A,D1362)+COUNTIF('Dec 2022'!A:A,D1362)</f>
        <v>1</v>
      </c>
      <c r="U1362" t="str">
        <f>VLOOKUP(Q1362,'Capital Lookup'!A:B,2,FALSE)</f>
        <v>No</v>
      </c>
      <c r="V1362" s="2">
        <f>IFERROR(VLOOKUP(LEFT(F1362,10),'Find Purchase Orders'!B:J,9,FALSE),"")</f>
        <v>44641</v>
      </c>
      <c r="W1362" s="25" t="s">
        <v>7261</v>
      </c>
    </row>
    <row r="1363" spans="1:23" hidden="1">
      <c r="A1363" s="25" t="s">
        <v>7261</v>
      </c>
      <c r="B1363" s="25" t="s">
        <v>7314</v>
      </c>
      <c r="C1363" s="25" t="s">
        <v>7264</v>
      </c>
      <c r="D1363" s="25" t="s">
        <v>1625</v>
      </c>
      <c r="E1363" s="25" t="s">
        <v>8443</v>
      </c>
      <c r="F1363" s="25" t="s">
        <v>10921</v>
      </c>
      <c r="G1363" s="25" t="s">
        <v>10922</v>
      </c>
      <c r="H1363" s="21">
        <v>4078.2</v>
      </c>
      <c r="I1363" s="25" t="s">
        <v>7296</v>
      </c>
      <c r="J1363" s="25" t="s">
        <v>7288</v>
      </c>
      <c r="K1363" s="25" t="s">
        <v>7510</v>
      </c>
      <c r="L1363" s="25" t="s">
        <v>8385</v>
      </c>
      <c r="M1363" s="21">
        <v>4078.2</v>
      </c>
      <c r="N1363" s="21">
        <v>4078.2</v>
      </c>
      <c r="O1363" s="21">
        <v>0</v>
      </c>
      <c r="P1363" s="21">
        <v>4078.2</v>
      </c>
      <c r="Q1363" s="25" t="s">
        <v>10914</v>
      </c>
      <c r="R1363" s="1" t="str">
        <f t="shared" si="22"/>
        <v>ST10062</v>
      </c>
      <c r="S1363" t="str">
        <f>VLOOKUP(R1363,Data!$C$2:$D$261,2,0)</f>
        <v>Fleetwood Villa</v>
      </c>
      <c r="T1363">
        <f>COUNTIF('Feb 2022'!A:A,D1363)+COUNTIF('Mar 2022'!A:A,D1363)+COUNTIF('Apr 2022'!A:A,D1363)+COUNTIF('May 2022'!A:A,D1363)+COUNTIF('June 2022'!A:A,D1363)+COUNTIF('July 2022'!A:A,D1363)+COUNTIF('Aug 2022'!A:A,D1363)+COUNTIF('Sep 2022'!A:A,D1363)+COUNTIF('Oct 2022'!A:A,D1363)+COUNTIF('Dec 2022'!A:A,D1363)</f>
        <v>1</v>
      </c>
      <c r="U1363" t="str">
        <f>VLOOKUP(Q1363,'Capital Lookup'!A:B,2,FALSE)</f>
        <v>No</v>
      </c>
      <c r="V1363" s="2">
        <f>IFERROR(VLOOKUP(LEFT(F1363,10),'Find Purchase Orders'!B:J,9,FALSE),"")</f>
        <v>44644</v>
      </c>
      <c r="W1363" s="25" t="s">
        <v>7261</v>
      </c>
    </row>
    <row r="1364" spans="1:23" hidden="1">
      <c r="A1364" s="25" t="s">
        <v>7425</v>
      </c>
      <c r="B1364" s="25" t="s">
        <v>7838</v>
      </c>
      <c r="C1364" s="25"/>
      <c r="D1364" s="25" t="s">
        <v>10923</v>
      </c>
      <c r="E1364" s="25" t="s">
        <v>8140</v>
      </c>
      <c r="H1364" s="21">
        <v>6886.29</v>
      </c>
      <c r="I1364" s="25" t="s">
        <v>7257</v>
      </c>
      <c r="K1364" s="25" t="s">
        <v>7258</v>
      </c>
      <c r="L1364" s="25" t="s">
        <v>7625</v>
      </c>
      <c r="M1364" s="22">
        <v>0</v>
      </c>
      <c r="N1364" s="22">
        <v>0</v>
      </c>
      <c r="O1364" s="21">
        <v>0</v>
      </c>
      <c r="P1364" s="21">
        <v>792.23</v>
      </c>
      <c r="Q1364" s="25" t="s">
        <v>10924</v>
      </c>
      <c r="R1364" s="1" t="str">
        <f t="shared" si="22"/>
        <v>ST10336</v>
      </c>
      <c r="S1364" t="str">
        <f>VLOOKUP(R1364,Data!$C$2:$D$261,2,0)</f>
        <v>The Village Seniors Community</v>
      </c>
      <c r="T1364">
        <f>COUNTIF('Feb 2022'!A:A,D1364)+COUNTIF('Mar 2022'!A:A,D1364)+COUNTIF('Apr 2022'!A:A,D1364)+COUNTIF('May 2022'!A:A,D1364)+COUNTIF('June 2022'!A:A,D1364)+COUNTIF('July 2022'!A:A,D1364)+COUNTIF('Aug 2022'!A:A,D1364)+COUNTIF('Sep 2022'!A:A,D1364)+COUNTIF('Oct 2022'!A:A,D1364)+COUNTIF('Dec 2022'!A:A,D1364)</f>
        <v>0</v>
      </c>
      <c r="U1364" t="str">
        <f>VLOOKUP(Q1364,'Capital Lookup'!A:B,2,FALSE)</f>
        <v>No</v>
      </c>
      <c r="V1364" s="2" t="str">
        <f>IFERROR(VLOOKUP(LEFT(F1364,10),'Find Purchase Orders'!B:J,9,FALSE),"")</f>
        <v/>
      </c>
      <c r="W1364" s="25" t="s">
        <v>7261</v>
      </c>
    </row>
    <row r="1365" spans="1:23" hidden="1">
      <c r="A1365" s="25" t="s">
        <v>7425</v>
      </c>
      <c r="B1365" s="25" t="s">
        <v>7838</v>
      </c>
      <c r="C1365" s="25"/>
      <c r="D1365" s="25" t="s">
        <v>10925</v>
      </c>
      <c r="E1365" s="25" t="s">
        <v>8140</v>
      </c>
      <c r="H1365" s="21">
        <v>6886.29</v>
      </c>
      <c r="I1365" s="25" t="s">
        <v>7257</v>
      </c>
      <c r="K1365" s="25" t="s">
        <v>7258</v>
      </c>
      <c r="L1365" s="25" t="s">
        <v>7625</v>
      </c>
      <c r="M1365" s="22">
        <v>0</v>
      </c>
      <c r="N1365" s="22">
        <v>0</v>
      </c>
      <c r="O1365" s="21">
        <v>0</v>
      </c>
      <c r="P1365" s="21">
        <v>792.23</v>
      </c>
      <c r="Q1365" s="25" t="s">
        <v>10924</v>
      </c>
      <c r="R1365" s="1" t="str">
        <f t="shared" si="22"/>
        <v>ST10336</v>
      </c>
      <c r="S1365" t="str">
        <f>VLOOKUP(R1365,Data!$C$2:$D$261,2,0)</f>
        <v>The Village Seniors Community</v>
      </c>
      <c r="T1365">
        <f>COUNTIF('Feb 2022'!A:A,D1365)+COUNTIF('Mar 2022'!A:A,D1365)+COUNTIF('Apr 2022'!A:A,D1365)+COUNTIF('May 2022'!A:A,D1365)+COUNTIF('June 2022'!A:A,D1365)+COUNTIF('July 2022'!A:A,D1365)+COUNTIF('Aug 2022'!A:A,D1365)+COUNTIF('Sep 2022'!A:A,D1365)+COUNTIF('Oct 2022'!A:A,D1365)+COUNTIF('Dec 2022'!A:A,D1365)</f>
        <v>0</v>
      </c>
      <c r="U1365" t="str">
        <f>VLOOKUP(Q1365,'Capital Lookup'!A:B,2,FALSE)</f>
        <v>No</v>
      </c>
      <c r="V1365" s="2" t="str">
        <f>IFERROR(VLOOKUP(LEFT(F1365,10),'Find Purchase Orders'!B:J,9,FALSE),"")</f>
        <v/>
      </c>
      <c r="W1365" s="25" t="s">
        <v>7261</v>
      </c>
    </row>
    <row r="1366" spans="1:23" hidden="1">
      <c r="A1366" s="25" t="s">
        <v>7269</v>
      </c>
      <c r="B1366" s="25" t="s">
        <v>7838</v>
      </c>
      <c r="C1366" s="25"/>
      <c r="D1366" s="25" t="s">
        <v>1608</v>
      </c>
      <c r="E1366" s="25" t="s">
        <v>8140</v>
      </c>
      <c r="F1366" s="25" t="s">
        <v>10926</v>
      </c>
      <c r="G1366" s="25" t="s">
        <v>10927</v>
      </c>
      <c r="H1366" s="21">
        <v>6763.84</v>
      </c>
      <c r="I1366" s="25" t="s">
        <v>7296</v>
      </c>
      <c r="J1366" s="25" t="s">
        <v>7288</v>
      </c>
      <c r="K1366" s="25" t="s">
        <v>7495</v>
      </c>
      <c r="L1366" s="25" t="s">
        <v>7740</v>
      </c>
      <c r="M1366" s="21">
        <v>6763.84</v>
      </c>
      <c r="N1366" s="21">
        <v>6763.84</v>
      </c>
      <c r="O1366" s="21">
        <v>0</v>
      </c>
      <c r="P1366" s="21">
        <v>6763.84</v>
      </c>
      <c r="Q1366" s="25" t="s">
        <v>10928</v>
      </c>
      <c r="R1366" s="1" t="str">
        <f t="shared" si="22"/>
        <v>ST10336</v>
      </c>
      <c r="S1366" t="str">
        <f>VLOOKUP(R1366,Data!$C$2:$D$261,2,0)</f>
        <v>The Village Seniors Community</v>
      </c>
      <c r="T1366">
        <f>COUNTIF('Feb 2022'!A:A,D1366)+COUNTIF('Mar 2022'!A:A,D1366)+COUNTIF('Apr 2022'!A:A,D1366)+COUNTIF('May 2022'!A:A,D1366)+COUNTIF('June 2022'!A:A,D1366)+COUNTIF('July 2022'!A:A,D1366)+COUNTIF('Aug 2022'!A:A,D1366)+COUNTIF('Sep 2022'!A:A,D1366)+COUNTIF('Oct 2022'!A:A,D1366)+COUNTIF('Dec 2022'!A:A,D1366)</f>
        <v>1</v>
      </c>
      <c r="U1366" t="str">
        <f>VLOOKUP(Q1366,'Capital Lookup'!A:B,2,FALSE)</f>
        <v>No</v>
      </c>
      <c r="V1366" s="2">
        <f>IFERROR(VLOOKUP(LEFT(F1366,10),'Find Purchase Orders'!B:J,9,FALSE),"")</f>
        <v>44642</v>
      </c>
      <c r="W1366" s="25" t="s">
        <v>7261</v>
      </c>
    </row>
    <row r="1367" spans="1:23" hidden="1">
      <c r="A1367" s="25" t="s">
        <v>7261</v>
      </c>
      <c r="B1367" s="25" t="s">
        <v>9338</v>
      </c>
      <c r="C1367" s="25" t="s">
        <v>7264</v>
      </c>
      <c r="D1367" s="25" t="s">
        <v>1757</v>
      </c>
      <c r="E1367" s="25" t="s">
        <v>9339</v>
      </c>
      <c r="F1367" s="25" t="s">
        <v>10929</v>
      </c>
      <c r="G1367" s="25" t="s">
        <v>10930</v>
      </c>
      <c r="H1367" s="21">
        <v>8195.42</v>
      </c>
      <c r="I1367" s="25" t="s">
        <v>7296</v>
      </c>
      <c r="J1367" s="25" t="s">
        <v>7288</v>
      </c>
      <c r="K1367" s="25" t="s">
        <v>7262</v>
      </c>
      <c r="L1367" s="25" t="s">
        <v>7259</v>
      </c>
      <c r="M1367" s="21">
        <v>8195.42</v>
      </c>
      <c r="N1367" s="21">
        <v>8195.42</v>
      </c>
      <c r="O1367" s="21">
        <v>0</v>
      </c>
      <c r="P1367" s="21">
        <v>8195.42</v>
      </c>
      <c r="Q1367" s="25" t="s">
        <v>9341</v>
      </c>
      <c r="R1367" s="1" t="str">
        <f t="shared" si="22"/>
        <v>ST10008</v>
      </c>
      <c r="S1367" t="str">
        <f>VLOOKUP(R1367,Data!$C$2:$D$261,2,0)</f>
        <v>Trafalgar Lodge</v>
      </c>
      <c r="T1367">
        <f>COUNTIF('Feb 2022'!A:A,D1367)+COUNTIF('Mar 2022'!A:A,D1367)+COUNTIF('Apr 2022'!A:A,D1367)+COUNTIF('May 2022'!A:A,D1367)+COUNTIF('June 2022'!A:A,D1367)+COUNTIF('July 2022'!A:A,D1367)+COUNTIF('Aug 2022'!A:A,D1367)+COUNTIF('Sep 2022'!A:A,D1367)+COUNTIF('Oct 2022'!A:A,D1367)+COUNTIF('Dec 2022'!A:A,D1367)</f>
        <v>1</v>
      </c>
      <c r="U1367" t="str">
        <f>VLOOKUP(Q1367,'Capital Lookup'!A:B,2,FALSE)</f>
        <v>No</v>
      </c>
      <c r="V1367" s="2">
        <f>IFERROR(VLOOKUP(LEFT(F1367,10),'Find Purchase Orders'!B:J,9,FALSE),"")</f>
        <v>44648</v>
      </c>
      <c r="W1367" s="25" t="s">
        <v>7261</v>
      </c>
    </row>
    <row r="1368" spans="1:23" hidden="1">
      <c r="A1368" s="25" t="s">
        <v>7261</v>
      </c>
      <c r="B1368" s="25" t="s">
        <v>9338</v>
      </c>
      <c r="C1368" s="25" t="s">
        <v>7264</v>
      </c>
      <c r="D1368" s="25" t="s">
        <v>1757</v>
      </c>
      <c r="E1368" s="25" t="s">
        <v>9339</v>
      </c>
      <c r="F1368" s="25" t="s">
        <v>10931</v>
      </c>
      <c r="G1368" s="25" t="s">
        <v>10932</v>
      </c>
      <c r="H1368" s="21">
        <v>418.1</v>
      </c>
      <c r="I1368" s="25" t="s">
        <v>7296</v>
      </c>
      <c r="J1368" s="25" t="s">
        <v>7288</v>
      </c>
      <c r="K1368" s="25" t="s">
        <v>7262</v>
      </c>
      <c r="L1368" s="25" t="s">
        <v>7259</v>
      </c>
      <c r="M1368" s="21">
        <v>418.1</v>
      </c>
      <c r="N1368" s="21">
        <v>418.1</v>
      </c>
      <c r="O1368" s="21">
        <v>0</v>
      </c>
      <c r="P1368" s="21">
        <v>418.1</v>
      </c>
      <c r="Q1368" s="25" t="s">
        <v>9341</v>
      </c>
      <c r="R1368" s="1" t="str">
        <f t="shared" si="22"/>
        <v>ST10008</v>
      </c>
      <c r="S1368" t="str">
        <f>VLOOKUP(R1368,Data!$C$2:$D$261,2,0)</f>
        <v>Trafalgar Lodge</v>
      </c>
      <c r="T1368">
        <f>COUNTIF('Feb 2022'!A:A,D1368)+COUNTIF('Mar 2022'!A:A,D1368)+COUNTIF('Apr 2022'!A:A,D1368)+COUNTIF('May 2022'!A:A,D1368)+COUNTIF('June 2022'!A:A,D1368)+COUNTIF('July 2022'!A:A,D1368)+COUNTIF('Aug 2022'!A:A,D1368)+COUNTIF('Sep 2022'!A:A,D1368)+COUNTIF('Oct 2022'!A:A,D1368)+COUNTIF('Dec 2022'!A:A,D1368)</f>
        <v>1</v>
      </c>
      <c r="U1368" t="str">
        <f>VLOOKUP(Q1368,'Capital Lookup'!A:B,2,FALSE)</f>
        <v>No</v>
      </c>
      <c r="V1368" s="2">
        <f>IFERROR(VLOOKUP(LEFT(F1368,10),'Find Purchase Orders'!B:J,9,FALSE),"")</f>
        <v>44648</v>
      </c>
      <c r="W1368" s="25" t="s">
        <v>7261</v>
      </c>
    </row>
    <row r="1369" spans="1:23" hidden="1">
      <c r="A1369" s="25" t="s">
        <v>7478</v>
      </c>
      <c r="B1369" s="25" t="s">
        <v>8460</v>
      </c>
      <c r="C1369" s="25" t="s">
        <v>7587</v>
      </c>
      <c r="D1369" s="25" t="s">
        <v>1587</v>
      </c>
      <c r="E1369" s="25" t="s">
        <v>8140</v>
      </c>
      <c r="F1369" s="25" t="s">
        <v>10933</v>
      </c>
      <c r="G1369" s="25" t="s">
        <v>10934</v>
      </c>
      <c r="H1369" s="21">
        <v>27503.07</v>
      </c>
      <c r="I1369" s="25" t="s">
        <v>7296</v>
      </c>
      <c r="J1369" s="25" t="s">
        <v>7288</v>
      </c>
      <c r="K1369" s="25" t="s">
        <v>8538</v>
      </c>
      <c r="L1369" s="25" t="s">
        <v>10935</v>
      </c>
      <c r="M1369" s="21">
        <v>27503.07</v>
      </c>
      <c r="N1369" s="21">
        <v>18554.599999999999</v>
      </c>
      <c r="O1369" s="21">
        <v>8948.4699999999993</v>
      </c>
      <c r="P1369" s="21">
        <v>27503.07</v>
      </c>
      <c r="Q1369" s="25" t="s">
        <v>10936</v>
      </c>
      <c r="R1369" s="1" t="str">
        <f t="shared" si="22"/>
        <v>ST10173</v>
      </c>
      <c r="S1369" t="str">
        <f>VLOOKUP(R1369,Data!$C$2:$D$261,2,0)</f>
        <v>Stirling Heights</v>
      </c>
      <c r="T1369">
        <f>COUNTIF('Feb 2022'!A:A,D1369)+COUNTIF('Mar 2022'!A:A,D1369)+COUNTIF('Apr 2022'!A:A,D1369)+COUNTIF('May 2022'!A:A,D1369)+COUNTIF('June 2022'!A:A,D1369)+COUNTIF('July 2022'!A:A,D1369)+COUNTIF('Aug 2022'!A:A,D1369)+COUNTIF('Sep 2022'!A:A,D1369)+COUNTIF('Oct 2022'!A:A,D1369)+COUNTIF('Dec 2022'!A:A,D1369)</f>
        <v>1</v>
      </c>
      <c r="U1369" t="str">
        <f>VLOOKUP(Q1369,'Capital Lookup'!A:B,2,FALSE)</f>
        <v>No</v>
      </c>
      <c r="V1369" s="2">
        <f>IFERROR(VLOOKUP(LEFT(F1369,10),'Find Purchase Orders'!B:J,9,FALSE),"")</f>
        <v>44645</v>
      </c>
      <c r="W1369" s="25" t="s">
        <v>7261</v>
      </c>
    </row>
    <row r="1370" spans="1:23" hidden="1">
      <c r="A1370" s="25" t="s">
        <v>7252</v>
      </c>
      <c r="B1370" s="25" t="s">
        <v>7466</v>
      </c>
      <c r="C1370" s="25" t="s">
        <v>7254</v>
      </c>
      <c r="D1370" s="25" t="s">
        <v>1616</v>
      </c>
      <c r="E1370" s="25" t="s">
        <v>7500</v>
      </c>
      <c r="F1370" s="25" t="s">
        <v>10937</v>
      </c>
      <c r="G1370" s="25" t="s">
        <v>10938</v>
      </c>
      <c r="H1370" s="21">
        <v>6503.15</v>
      </c>
      <c r="I1370" s="25" t="s">
        <v>7296</v>
      </c>
      <c r="J1370" s="25" t="s">
        <v>7288</v>
      </c>
      <c r="K1370" s="25" t="s">
        <v>7640</v>
      </c>
      <c r="L1370" s="25" t="s">
        <v>7763</v>
      </c>
      <c r="M1370" s="21">
        <v>6503.15</v>
      </c>
      <c r="N1370" s="21">
        <v>6503.15</v>
      </c>
      <c r="O1370" s="21">
        <v>0</v>
      </c>
      <c r="P1370" s="21">
        <v>6503.15</v>
      </c>
      <c r="Q1370" s="25" t="s">
        <v>10939</v>
      </c>
      <c r="R1370" s="1" t="str">
        <f t="shared" si="22"/>
        <v>ST10052</v>
      </c>
      <c r="S1370" t="str">
        <f>VLOOKUP(R1370,Data!$C$2:$D$261,2,0)</f>
        <v>Portobello</v>
      </c>
      <c r="T1370">
        <f>COUNTIF('Feb 2022'!A:A,D1370)+COUNTIF('Mar 2022'!A:A,D1370)+COUNTIF('Apr 2022'!A:A,D1370)+COUNTIF('May 2022'!A:A,D1370)+COUNTIF('June 2022'!A:A,D1370)+COUNTIF('July 2022'!A:A,D1370)+COUNTIF('Aug 2022'!A:A,D1370)+COUNTIF('Sep 2022'!A:A,D1370)+COUNTIF('Oct 2022'!A:A,D1370)+COUNTIF('Dec 2022'!A:A,D1370)</f>
        <v>1</v>
      </c>
      <c r="U1370" t="str">
        <f>VLOOKUP(Q1370,'Capital Lookup'!A:B,2,FALSE)</f>
        <v>No</v>
      </c>
      <c r="V1370" s="2">
        <f>IFERROR(VLOOKUP(LEFT(F1370,10),'Find Purchase Orders'!B:J,9,FALSE),"")</f>
        <v>44641</v>
      </c>
      <c r="W1370" s="25" t="s">
        <v>7261</v>
      </c>
    </row>
    <row r="1371" spans="1:23" hidden="1">
      <c r="A1371" s="25" t="s">
        <v>7261</v>
      </c>
      <c r="B1371" s="25" t="s">
        <v>7643</v>
      </c>
      <c r="C1371" s="25" t="s">
        <v>7282</v>
      </c>
      <c r="D1371" s="25" t="s">
        <v>10940</v>
      </c>
      <c r="E1371" s="25" t="s">
        <v>8533</v>
      </c>
      <c r="H1371" s="21">
        <v>9988.43</v>
      </c>
      <c r="I1371" s="25" t="s">
        <v>7257</v>
      </c>
      <c r="K1371" s="25" t="s">
        <v>7262</v>
      </c>
      <c r="L1371" s="25" t="s">
        <v>7259</v>
      </c>
      <c r="M1371" s="22">
        <v>0</v>
      </c>
      <c r="N1371" s="22">
        <v>0</v>
      </c>
      <c r="O1371" s="21">
        <v>0</v>
      </c>
      <c r="P1371" s="21">
        <v>1149.1099999999999</v>
      </c>
      <c r="Q1371" s="25" t="s">
        <v>10857</v>
      </c>
      <c r="R1371" s="1" t="str">
        <f t="shared" si="22"/>
        <v>ST10020</v>
      </c>
      <c r="S1371" t="str">
        <f>VLOOKUP(R1371,Data!$C$2:$D$261,2,0)</f>
        <v>Kingsway</v>
      </c>
      <c r="T1371">
        <f>COUNTIF('Feb 2022'!A:A,D1371)+COUNTIF('Mar 2022'!A:A,D1371)+COUNTIF('Apr 2022'!A:A,D1371)+COUNTIF('May 2022'!A:A,D1371)+COUNTIF('June 2022'!A:A,D1371)+COUNTIF('July 2022'!A:A,D1371)+COUNTIF('Aug 2022'!A:A,D1371)+COUNTIF('Sep 2022'!A:A,D1371)+COUNTIF('Oct 2022'!A:A,D1371)+COUNTIF('Dec 2022'!A:A,D1371)</f>
        <v>0</v>
      </c>
      <c r="U1371" t="str">
        <f>VLOOKUP(Q1371,'Capital Lookup'!A:B,2,FALSE)</f>
        <v>No</v>
      </c>
      <c r="V1371" s="2" t="str">
        <f>IFERROR(VLOOKUP(LEFT(F1371,10),'Find Purchase Orders'!B:J,9,FALSE),"")</f>
        <v/>
      </c>
      <c r="W1371" s="25" t="s">
        <v>7261</v>
      </c>
    </row>
    <row r="1372" spans="1:23" hidden="1">
      <c r="A1372" s="25" t="s">
        <v>7261</v>
      </c>
      <c r="B1372" s="25" t="s">
        <v>7643</v>
      </c>
      <c r="C1372" s="25" t="s">
        <v>7282</v>
      </c>
      <c r="D1372" s="25" t="s">
        <v>10940</v>
      </c>
      <c r="E1372" s="25" t="s">
        <v>8533</v>
      </c>
      <c r="H1372" s="21">
        <v>169.5</v>
      </c>
      <c r="I1372" s="25" t="s">
        <v>7257</v>
      </c>
      <c r="K1372" s="25" t="s">
        <v>7262</v>
      </c>
      <c r="L1372" s="25" t="s">
        <v>7259</v>
      </c>
      <c r="M1372" s="22">
        <v>0</v>
      </c>
      <c r="N1372" s="22">
        <v>0</v>
      </c>
      <c r="O1372" s="21">
        <v>0</v>
      </c>
      <c r="P1372" s="21">
        <v>19.5</v>
      </c>
      <c r="Q1372" s="25" t="s">
        <v>10857</v>
      </c>
      <c r="R1372" s="1" t="str">
        <f t="shared" si="22"/>
        <v>ST10020</v>
      </c>
      <c r="S1372" t="str">
        <f>VLOOKUP(R1372,Data!$C$2:$D$261,2,0)</f>
        <v>Kingsway</v>
      </c>
      <c r="T1372">
        <f>COUNTIF('Feb 2022'!A:A,D1372)+COUNTIF('Mar 2022'!A:A,D1372)+COUNTIF('Apr 2022'!A:A,D1372)+COUNTIF('May 2022'!A:A,D1372)+COUNTIF('June 2022'!A:A,D1372)+COUNTIF('July 2022'!A:A,D1372)+COUNTIF('Aug 2022'!A:A,D1372)+COUNTIF('Sep 2022'!A:A,D1372)+COUNTIF('Oct 2022'!A:A,D1372)+COUNTIF('Dec 2022'!A:A,D1372)</f>
        <v>0</v>
      </c>
      <c r="U1372" t="str">
        <f>VLOOKUP(Q1372,'Capital Lookup'!A:B,2,FALSE)</f>
        <v>No</v>
      </c>
      <c r="V1372" s="2" t="str">
        <f>IFERROR(VLOOKUP(LEFT(F1372,10),'Find Purchase Orders'!B:J,9,FALSE),"")</f>
        <v/>
      </c>
      <c r="W1372" s="25" t="s">
        <v>7261</v>
      </c>
    </row>
    <row r="1373" spans="1:23" hidden="1">
      <c r="A1373" s="25" t="s">
        <v>10912</v>
      </c>
      <c r="B1373" s="25" t="s">
        <v>9296</v>
      </c>
      <c r="C1373" s="25" t="s">
        <v>7254</v>
      </c>
      <c r="D1373" s="25" t="s">
        <v>1739</v>
      </c>
      <c r="E1373" s="25" t="s">
        <v>8443</v>
      </c>
      <c r="F1373" s="25" t="s">
        <v>10941</v>
      </c>
      <c r="G1373" s="25" t="s">
        <v>10942</v>
      </c>
      <c r="H1373" s="21">
        <v>9714.8799999999992</v>
      </c>
      <c r="I1373" s="25" t="s">
        <v>7287</v>
      </c>
      <c r="J1373" s="25" t="s">
        <v>7288</v>
      </c>
      <c r="K1373" s="25" t="s">
        <v>7579</v>
      </c>
      <c r="L1373" s="25" t="s">
        <v>7580</v>
      </c>
      <c r="M1373" s="21">
        <v>9714.8799999999992</v>
      </c>
      <c r="N1373" s="22">
        <v>0</v>
      </c>
      <c r="O1373" s="21">
        <v>9714.8799999999992</v>
      </c>
      <c r="P1373" s="21">
        <v>1040.8800000000001</v>
      </c>
      <c r="Q1373" s="25" t="s">
        <v>10943</v>
      </c>
      <c r="R1373" s="1" t="str">
        <f t="shared" si="22"/>
        <v>ST10063</v>
      </c>
      <c r="S1373" t="str">
        <f>VLOOKUP(R1373,Data!$C$2:$D$261,2,0)</f>
        <v>Sunwood</v>
      </c>
      <c r="T1373">
        <f>COUNTIF('Feb 2022'!A:A,D1373)+COUNTIF('Mar 2022'!A:A,D1373)+COUNTIF('Apr 2022'!A:A,D1373)+COUNTIF('May 2022'!A:A,D1373)+COUNTIF('June 2022'!A:A,D1373)+COUNTIF('July 2022'!A:A,D1373)+COUNTIF('Aug 2022'!A:A,D1373)+COUNTIF('Sep 2022'!A:A,D1373)+COUNTIF('Oct 2022'!A:A,D1373)+COUNTIF('Dec 2022'!A:A,D1373)</f>
        <v>1</v>
      </c>
      <c r="U1373" t="str">
        <f>VLOOKUP(Q1373,'Capital Lookup'!A:B,2,FALSE)</f>
        <v>No</v>
      </c>
      <c r="V1373" s="2">
        <f>IFERROR(VLOOKUP(LEFT(F1373,10),'Find Purchase Orders'!B:J,9,FALSE),"")</f>
        <v>44663</v>
      </c>
      <c r="W1373" s="25" t="s">
        <v>7261</v>
      </c>
    </row>
    <row r="1374" spans="1:23" hidden="1">
      <c r="A1374" s="25" t="s">
        <v>7261</v>
      </c>
      <c r="B1374" s="25" t="s">
        <v>7643</v>
      </c>
      <c r="C1374" s="25" t="s">
        <v>7282</v>
      </c>
      <c r="D1374" s="25" t="s">
        <v>1732</v>
      </c>
      <c r="E1374" s="25" t="s">
        <v>8533</v>
      </c>
      <c r="F1374" s="25" t="s">
        <v>10944</v>
      </c>
      <c r="G1374" s="25" t="s">
        <v>10945</v>
      </c>
      <c r="H1374" s="21">
        <v>9229.4599999999991</v>
      </c>
      <c r="I1374" s="25" t="s">
        <v>7296</v>
      </c>
      <c r="J1374" s="25" t="s">
        <v>7288</v>
      </c>
      <c r="K1374" s="25" t="s">
        <v>7262</v>
      </c>
      <c r="L1374" s="25" t="s">
        <v>7259</v>
      </c>
      <c r="M1374" s="21">
        <v>9229.4599999999991</v>
      </c>
      <c r="N1374" s="21">
        <v>9229.4599999999991</v>
      </c>
      <c r="O1374" s="21">
        <v>0</v>
      </c>
      <c r="P1374" s="21">
        <v>9229.4599999999991</v>
      </c>
      <c r="Q1374" s="25" t="s">
        <v>10857</v>
      </c>
      <c r="R1374" s="1" t="str">
        <f t="shared" si="22"/>
        <v>ST10020</v>
      </c>
      <c r="S1374" t="str">
        <f>VLOOKUP(R1374,Data!$C$2:$D$261,2,0)</f>
        <v>Kingsway</v>
      </c>
      <c r="T1374">
        <f>COUNTIF('Feb 2022'!A:A,D1374)+COUNTIF('Mar 2022'!A:A,D1374)+COUNTIF('Apr 2022'!A:A,D1374)+COUNTIF('May 2022'!A:A,D1374)+COUNTIF('June 2022'!A:A,D1374)+COUNTIF('July 2022'!A:A,D1374)+COUNTIF('Aug 2022'!A:A,D1374)+COUNTIF('Sep 2022'!A:A,D1374)+COUNTIF('Oct 2022'!A:A,D1374)+COUNTIF('Dec 2022'!A:A,D1374)</f>
        <v>1</v>
      </c>
      <c r="U1374" t="str">
        <f>VLOOKUP(Q1374,'Capital Lookup'!A:B,2,FALSE)</f>
        <v>No</v>
      </c>
      <c r="V1374" s="2">
        <f>IFERROR(VLOOKUP(LEFT(F1374,10),'Find Purchase Orders'!B:J,9,FALSE),"")</f>
        <v>44641</v>
      </c>
      <c r="W1374" s="25" t="s">
        <v>7261</v>
      </c>
    </row>
    <row r="1375" spans="1:23" hidden="1">
      <c r="A1375" s="25" t="s">
        <v>7261</v>
      </c>
      <c r="B1375" s="25" t="s">
        <v>7643</v>
      </c>
      <c r="C1375" s="25" t="s">
        <v>7282</v>
      </c>
      <c r="D1375" s="25" t="s">
        <v>10946</v>
      </c>
      <c r="E1375" s="25" t="s">
        <v>8533</v>
      </c>
      <c r="H1375" s="21">
        <v>9229.4599999999991</v>
      </c>
      <c r="I1375" s="25" t="s">
        <v>7257</v>
      </c>
      <c r="K1375" s="25" t="s">
        <v>7262</v>
      </c>
      <c r="L1375" s="25" t="s">
        <v>7259</v>
      </c>
      <c r="M1375" s="22">
        <v>0</v>
      </c>
      <c r="N1375" s="22">
        <v>0</v>
      </c>
      <c r="O1375" s="21">
        <v>0</v>
      </c>
      <c r="P1375" s="21">
        <v>1061.8</v>
      </c>
      <c r="Q1375" s="25" t="s">
        <v>10857</v>
      </c>
      <c r="R1375" s="1" t="str">
        <f t="shared" si="22"/>
        <v>ST10020</v>
      </c>
      <c r="S1375" t="str">
        <f>VLOOKUP(R1375,Data!$C$2:$D$261,2,0)</f>
        <v>Kingsway</v>
      </c>
      <c r="T1375">
        <f>COUNTIF('Feb 2022'!A:A,D1375)+COUNTIF('Mar 2022'!A:A,D1375)+COUNTIF('Apr 2022'!A:A,D1375)+COUNTIF('May 2022'!A:A,D1375)+COUNTIF('June 2022'!A:A,D1375)+COUNTIF('July 2022'!A:A,D1375)+COUNTIF('Aug 2022'!A:A,D1375)+COUNTIF('Sep 2022'!A:A,D1375)+COUNTIF('Oct 2022'!A:A,D1375)+COUNTIF('Dec 2022'!A:A,D1375)</f>
        <v>0</v>
      </c>
      <c r="U1375" t="str">
        <f>VLOOKUP(Q1375,'Capital Lookup'!A:B,2,FALSE)</f>
        <v>No</v>
      </c>
      <c r="V1375" s="2" t="str">
        <f>IFERROR(VLOOKUP(LEFT(F1375,10),'Find Purchase Orders'!B:J,9,FALSE),"")</f>
        <v/>
      </c>
      <c r="W1375" s="25" t="s">
        <v>7261</v>
      </c>
    </row>
    <row r="1376" spans="1:23" hidden="1">
      <c r="A1376" s="25" t="s">
        <v>7261</v>
      </c>
      <c r="B1376" s="25" t="s">
        <v>7643</v>
      </c>
      <c r="C1376" s="25" t="s">
        <v>7282</v>
      </c>
      <c r="D1376" s="25" t="s">
        <v>10946</v>
      </c>
      <c r="E1376" s="25" t="s">
        <v>8533</v>
      </c>
      <c r="H1376" s="21">
        <v>678</v>
      </c>
      <c r="I1376" s="25" t="s">
        <v>7257</v>
      </c>
      <c r="K1376" s="25" t="s">
        <v>7262</v>
      </c>
      <c r="L1376" s="25" t="s">
        <v>7259</v>
      </c>
      <c r="M1376" s="22">
        <v>0</v>
      </c>
      <c r="N1376" s="22">
        <v>0</v>
      </c>
      <c r="O1376" s="21">
        <v>0</v>
      </c>
      <c r="P1376" s="21">
        <v>78</v>
      </c>
      <c r="Q1376" s="25" t="s">
        <v>10857</v>
      </c>
      <c r="R1376" s="1" t="str">
        <f t="shared" si="22"/>
        <v>ST10020</v>
      </c>
      <c r="S1376" t="str">
        <f>VLOOKUP(R1376,Data!$C$2:$D$261,2,0)</f>
        <v>Kingsway</v>
      </c>
      <c r="T1376">
        <f>COUNTIF('Feb 2022'!A:A,D1376)+COUNTIF('Mar 2022'!A:A,D1376)+COUNTIF('Apr 2022'!A:A,D1376)+COUNTIF('May 2022'!A:A,D1376)+COUNTIF('June 2022'!A:A,D1376)+COUNTIF('July 2022'!A:A,D1376)+COUNTIF('Aug 2022'!A:A,D1376)+COUNTIF('Sep 2022'!A:A,D1376)+COUNTIF('Oct 2022'!A:A,D1376)+COUNTIF('Dec 2022'!A:A,D1376)</f>
        <v>0</v>
      </c>
      <c r="U1376" t="str">
        <f>VLOOKUP(Q1376,'Capital Lookup'!A:B,2,FALSE)</f>
        <v>No</v>
      </c>
      <c r="V1376" s="2" t="str">
        <f>IFERROR(VLOOKUP(LEFT(F1376,10),'Find Purchase Orders'!B:J,9,FALSE),"")</f>
        <v/>
      </c>
      <c r="W1376" s="25" t="s">
        <v>7261</v>
      </c>
    </row>
    <row r="1377" spans="1:23" hidden="1">
      <c r="A1377" s="25" t="s">
        <v>7261</v>
      </c>
      <c r="B1377" s="25" t="s">
        <v>7253</v>
      </c>
      <c r="C1377" s="25" t="s">
        <v>7254</v>
      </c>
      <c r="D1377" s="25" t="s">
        <v>10947</v>
      </c>
      <c r="E1377" s="25" t="s">
        <v>8577</v>
      </c>
      <c r="H1377" s="21">
        <v>20812.5</v>
      </c>
      <c r="I1377" s="25" t="s">
        <v>7257</v>
      </c>
      <c r="K1377" s="25" t="s">
        <v>7495</v>
      </c>
      <c r="L1377" s="25" t="s">
        <v>8097</v>
      </c>
      <c r="M1377" s="22">
        <v>0</v>
      </c>
      <c r="N1377" s="22">
        <v>0</v>
      </c>
      <c r="O1377" s="21">
        <v>0</v>
      </c>
      <c r="P1377" s="21">
        <v>2062.5</v>
      </c>
      <c r="Q1377" s="25" t="s">
        <v>10948</v>
      </c>
      <c r="R1377" s="1" t="str">
        <f t="shared" si="22"/>
        <v>ST10086</v>
      </c>
      <c r="S1377" t="str">
        <f>VLOOKUP(R1377,Data!$C$2:$D$261,2,0)</f>
        <v>Renaissance</v>
      </c>
      <c r="T1377">
        <f>COUNTIF('Feb 2022'!A:A,D1377)+COUNTIF('Mar 2022'!A:A,D1377)+COUNTIF('Apr 2022'!A:A,D1377)+COUNTIF('May 2022'!A:A,D1377)+COUNTIF('June 2022'!A:A,D1377)+COUNTIF('July 2022'!A:A,D1377)+COUNTIF('Aug 2022'!A:A,D1377)+COUNTIF('Sep 2022'!A:A,D1377)+COUNTIF('Oct 2022'!A:A,D1377)+COUNTIF('Dec 2022'!A:A,D1377)</f>
        <v>0</v>
      </c>
      <c r="U1377" t="str">
        <f>VLOOKUP(Q1377,'Capital Lookup'!A:B,2,FALSE)</f>
        <v>No</v>
      </c>
      <c r="V1377" s="2" t="str">
        <f>IFERROR(VLOOKUP(LEFT(F1377,10),'Find Purchase Orders'!B:J,9,FALSE),"")</f>
        <v/>
      </c>
      <c r="W1377" s="25" t="s">
        <v>7261</v>
      </c>
    </row>
    <row r="1378" spans="1:23" hidden="1">
      <c r="A1378" s="25" t="s">
        <v>7252</v>
      </c>
      <c r="B1378" s="25" t="s">
        <v>7253</v>
      </c>
      <c r="C1378" s="25" t="s">
        <v>7254</v>
      </c>
      <c r="D1378" s="25" t="s">
        <v>1613</v>
      </c>
      <c r="E1378" s="25" t="s">
        <v>8577</v>
      </c>
      <c r="F1378" s="25" t="s">
        <v>10949</v>
      </c>
      <c r="G1378" s="25" t="s">
        <v>10950</v>
      </c>
      <c r="H1378" s="21">
        <v>20812.5</v>
      </c>
      <c r="I1378" s="25" t="s">
        <v>7296</v>
      </c>
      <c r="J1378" s="25" t="s">
        <v>7288</v>
      </c>
      <c r="K1378" s="25" t="s">
        <v>7495</v>
      </c>
      <c r="L1378" s="25" t="s">
        <v>8097</v>
      </c>
      <c r="M1378" s="21">
        <v>20812.5</v>
      </c>
      <c r="N1378" s="21">
        <v>21313.67</v>
      </c>
      <c r="O1378" s="21">
        <v>-501.17</v>
      </c>
      <c r="P1378" s="21">
        <v>20812.5</v>
      </c>
      <c r="Q1378" s="25" t="s">
        <v>10948</v>
      </c>
      <c r="R1378" s="1" t="str">
        <f t="shared" si="22"/>
        <v>ST10086</v>
      </c>
      <c r="S1378" t="str">
        <f>VLOOKUP(R1378,Data!$C$2:$D$261,2,0)</f>
        <v>Renaissance</v>
      </c>
      <c r="T1378">
        <f>COUNTIF('Feb 2022'!A:A,D1378)+COUNTIF('Mar 2022'!A:A,D1378)+COUNTIF('Apr 2022'!A:A,D1378)+COUNTIF('May 2022'!A:A,D1378)+COUNTIF('June 2022'!A:A,D1378)+COUNTIF('July 2022'!A:A,D1378)+COUNTIF('Aug 2022'!A:A,D1378)+COUNTIF('Sep 2022'!A:A,D1378)+COUNTIF('Oct 2022'!A:A,D1378)+COUNTIF('Dec 2022'!A:A,D1378)</f>
        <v>1</v>
      </c>
      <c r="U1378" t="str">
        <f>VLOOKUP(Q1378,'Capital Lookup'!A:B,2,FALSE)</f>
        <v>No</v>
      </c>
      <c r="V1378" s="2">
        <f>IFERROR(VLOOKUP(LEFT(F1378,10),'Find Purchase Orders'!B:J,9,FALSE),"")</f>
        <v>44641</v>
      </c>
      <c r="W1378" s="25" t="s">
        <v>7261</v>
      </c>
    </row>
    <row r="1379" spans="1:23" hidden="1">
      <c r="A1379" s="25" t="s">
        <v>7252</v>
      </c>
      <c r="B1379" s="25" t="s">
        <v>7253</v>
      </c>
      <c r="C1379" s="25" t="s">
        <v>7254</v>
      </c>
      <c r="D1379" s="25" t="s">
        <v>1612</v>
      </c>
      <c r="E1379" s="25" t="s">
        <v>8577</v>
      </c>
      <c r="F1379" s="25" t="s">
        <v>10951</v>
      </c>
      <c r="G1379" s="25" t="s">
        <v>10952</v>
      </c>
      <c r="H1379" s="21">
        <v>12792.75</v>
      </c>
      <c r="I1379" s="25" t="s">
        <v>7287</v>
      </c>
      <c r="J1379" s="25" t="s">
        <v>7288</v>
      </c>
      <c r="K1379" s="25" t="s">
        <v>7495</v>
      </c>
      <c r="L1379" s="25" t="s">
        <v>10172</v>
      </c>
      <c r="M1379" s="21">
        <v>12792.75</v>
      </c>
      <c r="N1379" s="22">
        <v>0</v>
      </c>
      <c r="O1379" s="21">
        <v>12792.75</v>
      </c>
      <c r="P1379" s="21">
        <v>1267.75</v>
      </c>
      <c r="Q1379" s="25" t="s">
        <v>10953</v>
      </c>
      <c r="R1379" s="1" t="str">
        <f t="shared" si="22"/>
        <v>ST10086</v>
      </c>
      <c r="S1379" t="str">
        <f>VLOOKUP(R1379,Data!$C$2:$D$261,2,0)</f>
        <v>Renaissance</v>
      </c>
      <c r="T1379">
        <f>COUNTIF('Feb 2022'!A:A,D1379)+COUNTIF('Mar 2022'!A:A,D1379)+COUNTIF('Apr 2022'!A:A,D1379)+COUNTIF('May 2022'!A:A,D1379)+COUNTIF('June 2022'!A:A,D1379)+COUNTIF('July 2022'!A:A,D1379)+COUNTIF('Aug 2022'!A:A,D1379)+COUNTIF('Sep 2022'!A:A,D1379)+COUNTIF('Oct 2022'!A:A,D1379)+COUNTIF('Dec 2022'!A:A,D1379)</f>
        <v>1</v>
      </c>
      <c r="U1379" t="str">
        <f>VLOOKUP(Q1379,'Capital Lookup'!A:B,2,FALSE)</f>
        <v>No</v>
      </c>
      <c r="V1379" s="2">
        <f>IFERROR(VLOOKUP(LEFT(F1379,10),'Find Purchase Orders'!B:J,9,FALSE),"")</f>
        <v>44640</v>
      </c>
      <c r="W1379" s="25" t="s">
        <v>7261</v>
      </c>
    </row>
    <row r="1380" spans="1:23" hidden="1">
      <c r="A1380" s="25" t="s">
        <v>8607</v>
      </c>
      <c r="B1380" s="25" t="s">
        <v>8866</v>
      </c>
      <c r="C1380" s="25"/>
      <c r="D1380" s="25" t="s">
        <v>10954</v>
      </c>
      <c r="E1380" s="25" t="s">
        <v>8868</v>
      </c>
      <c r="F1380" s="25" t="s">
        <v>10955</v>
      </c>
      <c r="G1380" s="25" t="s">
        <v>9534</v>
      </c>
      <c r="H1380" s="21">
        <v>678</v>
      </c>
      <c r="I1380" s="25" t="s">
        <v>7296</v>
      </c>
      <c r="J1380" s="25" t="s">
        <v>7288</v>
      </c>
      <c r="K1380" s="25" t="s">
        <v>7262</v>
      </c>
      <c r="L1380" s="25" t="s">
        <v>7259</v>
      </c>
      <c r="M1380" s="21">
        <v>678</v>
      </c>
      <c r="N1380" s="21">
        <v>678</v>
      </c>
      <c r="O1380" s="21">
        <v>0</v>
      </c>
      <c r="P1380" s="21">
        <v>678</v>
      </c>
      <c r="Q1380" s="25" t="s">
        <v>8871</v>
      </c>
      <c r="R1380" s="1" t="str">
        <f t="shared" si="22"/>
        <v>ST10399</v>
      </c>
      <c r="S1380" t="e">
        <f>VLOOKUP(R1380,Data!$C$2:$D$261,2,0)</f>
        <v>#N/A</v>
      </c>
      <c r="T1380">
        <f>COUNTIF('Feb 2022'!A:A,D1380)+COUNTIF('Mar 2022'!A:A,D1380)+COUNTIF('Apr 2022'!A:A,D1380)+COUNTIF('May 2022'!A:A,D1380)+COUNTIF('June 2022'!A:A,D1380)+COUNTIF('July 2022'!A:A,D1380)+COUNTIF('Aug 2022'!A:A,D1380)+COUNTIF('Sep 2022'!A:A,D1380)+COUNTIF('Oct 2022'!A:A,D1380)+COUNTIF('Dec 2022'!A:A,D1380)</f>
        <v>0</v>
      </c>
      <c r="U1380" t="str">
        <f>VLOOKUP(Q1380,'Capital Lookup'!A:B,2,FALSE)</f>
        <v>Yes</v>
      </c>
      <c r="V1380" s="2">
        <f>IFERROR(VLOOKUP(LEFT(F1380,10),'Find Purchase Orders'!B:J,9,FALSE),"")</f>
        <v>44644</v>
      </c>
      <c r="W1380" s="25" t="s">
        <v>7261</v>
      </c>
    </row>
    <row r="1381" spans="1:23" hidden="1">
      <c r="A1381" s="25" t="s">
        <v>8607</v>
      </c>
      <c r="B1381" s="25" t="s">
        <v>8866</v>
      </c>
      <c r="C1381" s="25"/>
      <c r="D1381" s="25" t="s">
        <v>10954</v>
      </c>
      <c r="E1381" s="25" t="s">
        <v>8868</v>
      </c>
      <c r="F1381" s="25" t="s">
        <v>10956</v>
      </c>
      <c r="G1381" s="25" t="s">
        <v>9008</v>
      </c>
      <c r="H1381" s="21">
        <v>3090.48</v>
      </c>
      <c r="I1381" s="25" t="s">
        <v>7296</v>
      </c>
      <c r="J1381" s="25" t="s">
        <v>7288</v>
      </c>
      <c r="K1381" s="25" t="s">
        <v>7262</v>
      </c>
      <c r="L1381" s="25" t="s">
        <v>7259</v>
      </c>
      <c r="M1381" s="21">
        <v>3090.48</v>
      </c>
      <c r="N1381" s="21">
        <v>3090.48</v>
      </c>
      <c r="O1381" s="21">
        <v>0</v>
      </c>
      <c r="P1381" s="21">
        <v>3090.48</v>
      </c>
      <c r="Q1381" s="25" t="s">
        <v>8871</v>
      </c>
      <c r="R1381" s="1" t="str">
        <f t="shared" si="22"/>
        <v>ST10399</v>
      </c>
      <c r="S1381" t="e">
        <f>VLOOKUP(R1381,Data!$C$2:$D$261,2,0)</f>
        <v>#N/A</v>
      </c>
      <c r="T1381">
        <f>COUNTIF('Feb 2022'!A:A,D1381)+COUNTIF('Mar 2022'!A:A,D1381)+COUNTIF('Apr 2022'!A:A,D1381)+COUNTIF('May 2022'!A:A,D1381)+COUNTIF('June 2022'!A:A,D1381)+COUNTIF('July 2022'!A:A,D1381)+COUNTIF('Aug 2022'!A:A,D1381)+COUNTIF('Sep 2022'!A:A,D1381)+COUNTIF('Oct 2022'!A:A,D1381)+COUNTIF('Dec 2022'!A:A,D1381)</f>
        <v>0</v>
      </c>
      <c r="U1381" t="str">
        <f>VLOOKUP(Q1381,'Capital Lookup'!A:B,2,FALSE)</f>
        <v>Yes</v>
      </c>
      <c r="V1381" s="2">
        <f>IFERROR(VLOOKUP(LEFT(F1381,10),'Find Purchase Orders'!B:J,9,FALSE),"")</f>
        <v>44644</v>
      </c>
      <c r="W1381" s="25" t="s">
        <v>7261</v>
      </c>
    </row>
    <row r="1382" spans="1:23" hidden="1">
      <c r="A1382" s="25" t="s">
        <v>7261</v>
      </c>
      <c r="B1382" s="25" t="s">
        <v>7291</v>
      </c>
      <c r="C1382" s="25" t="s">
        <v>7264</v>
      </c>
      <c r="D1382" s="25" t="s">
        <v>1758</v>
      </c>
      <c r="E1382" s="25" t="s">
        <v>7293</v>
      </c>
      <c r="F1382" s="25" t="s">
        <v>10957</v>
      </c>
      <c r="G1382" s="25" t="s">
        <v>10958</v>
      </c>
      <c r="H1382" s="21">
        <v>1327.2</v>
      </c>
      <c r="I1382" s="25" t="s">
        <v>7296</v>
      </c>
      <c r="J1382" s="25" t="s">
        <v>7288</v>
      </c>
      <c r="K1382" s="25" t="s">
        <v>7289</v>
      </c>
      <c r="L1382" s="25" t="s">
        <v>7259</v>
      </c>
      <c r="M1382" s="21">
        <v>1327.2</v>
      </c>
      <c r="N1382" s="22">
        <v>0</v>
      </c>
      <c r="O1382" s="21">
        <v>1327.2</v>
      </c>
      <c r="P1382" s="21">
        <v>1327.2</v>
      </c>
      <c r="Q1382" s="25" t="s">
        <v>7297</v>
      </c>
      <c r="R1382" s="1" t="str">
        <f t="shared" si="22"/>
        <v>ST10083</v>
      </c>
      <c r="S1382" t="str">
        <f>VLOOKUP(R1382,Data!$C$2:$D$261,2,0)</f>
        <v>The Waverly/Rosewood</v>
      </c>
      <c r="T1382">
        <f>COUNTIF('Feb 2022'!A:A,D1382)+COUNTIF('Mar 2022'!A:A,D1382)+COUNTIF('Apr 2022'!A:A,D1382)+COUNTIF('May 2022'!A:A,D1382)+COUNTIF('June 2022'!A:A,D1382)+COUNTIF('July 2022'!A:A,D1382)+COUNTIF('Aug 2022'!A:A,D1382)+COUNTIF('Sep 2022'!A:A,D1382)+COUNTIF('Oct 2022'!A:A,D1382)+COUNTIF('Dec 2022'!A:A,D1382)</f>
        <v>1</v>
      </c>
      <c r="U1382" t="str">
        <f>VLOOKUP(Q1382,'Capital Lookup'!A:B,2,FALSE)</f>
        <v>No</v>
      </c>
      <c r="V1382" s="2">
        <f>IFERROR(VLOOKUP(LEFT(F1382,10),'Find Purchase Orders'!B:J,9,FALSE),"")</f>
        <v>44643</v>
      </c>
      <c r="W1382" s="25" t="s">
        <v>7261</v>
      </c>
    </row>
    <row r="1383" spans="1:23" hidden="1">
      <c r="A1383" s="25" t="s">
        <v>7261</v>
      </c>
      <c r="B1383" s="25" t="s">
        <v>8826</v>
      </c>
      <c r="C1383" s="25" t="s">
        <v>7282</v>
      </c>
      <c r="D1383" s="25" t="s">
        <v>1759</v>
      </c>
      <c r="E1383" s="25" t="s">
        <v>8827</v>
      </c>
      <c r="F1383" s="25" t="s">
        <v>10959</v>
      </c>
      <c r="G1383" s="25" t="s">
        <v>10960</v>
      </c>
      <c r="H1383" s="21">
        <v>1155</v>
      </c>
      <c r="I1383" s="25" t="s">
        <v>7296</v>
      </c>
      <c r="J1383" s="25" t="s">
        <v>7288</v>
      </c>
      <c r="K1383" s="25" t="s">
        <v>7289</v>
      </c>
      <c r="L1383" s="25" t="s">
        <v>7259</v>
      </c>
      <c r="M1383" s="21">
        <v>1155</v>
      </c>
      <c r="N1383" s="21">
        <v>1155</v>
      </c>
      <c r="O1383" s="21">
        <v>0</v>
      </c>
      <c r="P1383" s="21">
        <v>1155</v>
      </c>
      <c r="Q1383" s="25" t="s">
        <v>8830</v>
      </c>
      <c r="R1383" s="1" t="str">
        <f t="shared" si="22"/>
        <v>ST10077</v>
      </c>
      <c r="S1383" t="str">
        <f>VLOOKUP(R1383,Data!$C$2:$D$261,2,0)</f>
        <v>Portsmouth</v>
      </c>
      <c r="T1383">
        <f>COUNTIF('Feb 2022'!A:A,D1383)+COUNTIF('Mar 2022'!A:A,D1383)+COUNTIF('Apr 2022'!A:A,D1383)+COUNTIF('May 2022'!A:A,D1383)+COUNTIF('June 2022'!A:A,D1383)+COUNTIF('July 2022'!A:A,D1383)+COUNTIF('Aug 2022'!A:A,D1383)+COUNTIF('Sep 2022'!A:A,D1383)+COUNTIF('Oct 2022'!A:A,D1383)+COUNTIF('Dec 2022'!A:A,D1383)</f>
        <v>1</v>
      </c>
      <c r="U1383" t="str">
        <f>VLOOKUP(Q1383,'Capital Lookup'!A:B,2,FALSE)</f>
        <v>No</v>
      </c>
      <c r="V1383" s="2">
        <f>IFERROR(VLOOKUP(LEFT(F1383,10),'Find Purchase Orders'!B:J,9,FALSE),"")</f>
        <v>44643</v>
      </c>
      <c r="W1383" s="25" t="s">
        <v>7261</v>
      </c>
    </row>
    <row r="1384" spans="1:23" hidden="1">
      <c r="A1384" s="25" t="s">
        <v>7261</v>
      </c>
      <c r="B1384" s="25" t="s">
        <v>8826</v>
      </c>
      <c r="C1384" s="25" t="s">
        <v>7282</v>
      </c>
      <c r="D1384" s="25" t="s">
        <v>1759</v>
      </c>
      <c r="E1384" s="25" t="s">
        <v>8827</v>
      </c>
      <c r="F1384" s="25" t="s">
        <v>10961</v>
      </c>
      <c r="G1384" s="25" t="s">
        <v>10962</v>
      </c>
      <c r="H1384" s="21">
        <v>901.95</v>
      </c>
      <c r="I1384" s="25" t="s">
        <v>7296</v>
      </c>
      <c r="J1384" s="25" t="s">
        <v>7288</v>
      </c>
      <c r="K1384" s="25" t="s">
        <v>7289</v>
      </c>
      <c r="L1384" s="25" t="s">
        <v>7259</v>
      </c>
      <c r="M1384" s="21">
        <v>901.95</v>
      </c>
      <c r="N1384" s="21">
        <v>901.95</v>
      </c>
      <c r="O1384" s="21">
        <v>0</v>
      </c>
      <c r="P1384" s="21">
        <v>901.95</v>
      </c>
      <c r="Q1384" s="25" t="s">
        <v>8830</v>
      </c>
      <c r="R1384" s="1" t="str">
        <f t="shared" si="22"/>
        <v>ST10077</v>
      </c>
      <c r="S1384" t="str">
        <f>VLOOKUP(R1384,Data!$C$2:$D$261,2,0)</f>
        <v>Portsmouth</v>
      </c>
      <c r="T1384">
        <f>COUNTIF('Feb 2022'!A:A,D1384)+COUNTIF('Mar 2022'!A:A,D1384)+COUNTIF('Apr 2022'!A:A,D1384)+COUNTIF('May 2022'!A:A,D1384)+COUNTIF('June 2022'!A:A,D1384)+COUNTIF('July 2022'!A:A,D1384)+COUNTIF('Aug 2022'!A:A,D1384)+COUNTIF('Sep 2022'!A:A,D1384)+COUNTIF('Oct 2022'!A:A,D1384)+COUNTIF('Dec 2022'!A:A,D1384)</f>
        <v>1</v>
      </c>
      <c r="U1384" t="str">
        <f>VLOOKUP(Q1384,'Capital Lookup'!A:B,2,FALSE)</f>
        <v>No</v>
      </c>
      <c r="V1384" s="2">
        <f>IFERROR(VLOOKUP(LEFT(F1384,10),'Find Purchase Orders'!B:J,9,FALSE),"")</f>
        <v>44643</v>
      </c>
      <c r="W1384" s="25" t="s">
        <v>7261</v>
      </c>
    </row>
    <row r="1385" spans="1:23" hidden="1">
      <c r="A1385" s="25" t="s">
        <v>7261</v>
      </c>
      <c r="B1385" s="25" t="s">
        <v>7291</v>
      </c>
      <c r="C1385" s="25" t="s">
        <v>7264</v>
      </c>
      <c r="D1385" s="25" t="s">
        <v>1760</v>
      </c>
      <c r="E1385" s="25" t="s">
        <v>7293</v>
      </c>
      <c r="F1385" s="25" t="s">
        <v>10963</v>
      </c>
      <c r="G1385" s="25" t="s">
        <v>10964</v>
      </c>
      <c r="H1385" s="21">
        <v>1327.2</v>
      </c>
      <c r="I1385" s="25" t="s">
        <v>7296</v>
      </c>
      <c r="J1385" s="25" t="s">
        <v>7288</v>
      </c>
      <c r="K1385" s="25" t="s">
        <v>7289</v>
      </c>
      <c r="L1385" s="25" t="s">
        <v>7259</v>
      </c>
      <c r="M1385" s="21">
        <v>1327.2</v>
      </c>
      <c r="N1385" s="21">
        <v>1480.5</v>
      </c>
      <c r="O1385" s="21">
        <v>-153.30000000000001</v>
      </c>
      <c r="P1385" s="21">
        <v>1327.2</v>
      </c>
      <c r="Q1385" s="25" t="s">
        <v>7297</v>
      </c>
      <c r="R1385" s="1" t="str">
        <f t="shared" si="22"/>
        <v>ST10083</v>
      </c>
      <c r="S1385" t="str">
        <f>VLOOKUP(R1385,Data!$C$2:$D$261,2,0)</f>
        <v>The Waverly/Rosewood</v>
      </c>
      <c r="T1385">
        <f>COUNTIF('Feb 2022'!A:A,D1385)+COUNTIF('Mar 2022'!A:A,D1385)+COUNTIF('Apr 2022'!A:A,D1385)+COUNTIF('May 2022'!A:A,D1385)+COUNTIF('June 2022'!A:A,D1385)+COUNTIF('July 2022'!A:A,D1385)+COUNTIF('Aug 2022'!A:A,D1385)+COUNTIF('Sep 2022'!A:A,D1385)+COUNTIF('Oct 2022'!A:A,D1385)+COUNTIF('Dec 2022'!A:A,D1385)</f>
        <v>1</v>
      </c>
      <c r="U1385" t="str">
        <f>VLOOKUP(Q1385,'Capital Lookup'!A:B,2,FALSE)</f>
        <v>No</v>
      </c>
      <c r="V1385" s="2">
        <f>IFERROR(VLOOKUP(LEFT(F1385,10),'Find Purchase Orders'!B:J,9,FALSE),"")</f>
        <v>44643</v>
      </c>
      <c r="W1385" s="25" t="s">
        <v>7261</v>
      </c>
    </row>
    <row r="1386" spans="1:23" hidden="1">
      <c r="A1386" s="25" t="s">
        <v>7261</v>
      </c>
      <c r="B1386" s="25" t="s">
        <v>8826</v>
      </c>
      <c r="C1386" s="25" t="s">
        <v>7282</v>
      </c>
      <c r="D1386" s="25" t="s">
        <v>1761</v>
      </c>
      <c r="E1386" s="25" t="s">
        <v>8827</v>
      </c>
      <c r="F1386" s="25" t="s">
        <v>10965</v>
      </c>
      <c r="G1386" s="25" t="s">
        <v>10966</v>
      </c>
      <c r="H1386" s="21">
        <v>3348.07</v>
      </c>
      <c r="I1386" s="25" t="s">
        <v>7296</v>
      </c>
      <c r="J1386" s="25" t="s">
        <v>7288</v>
      </c>
      <c r="K1386" s="25" t="s">
        <v>7262</v>
      </c>
      <c r="L1386" s="25" t="s">
        <v>7259</v>
      </c>
      <c r="M1386" s="21">
        <v>3348.07</v>
      </c>
      <c r="N1386" s="21">
        <v>3348.06</v>
      </c>
      <c r="O1386" s="21">
        <v>0.01</v>
      </c>
      <c r="P1386" s="21">
        <v>3348.07</v>
      </c>
      <c r="Q1386" s="25" t="s">
        <v>8830</v>
      </c>
      <c r="R1386" s="1" t="str">
        <f t="shared" si="22"/>
        <v>ST10077</v>
      </c>
      <c r="S1386" t="str">
        <f>VLOOKUP(R1386,Data!$C$2:$D$261,2,0)</f>
        <v>Portsmouth</v>
      </c>
      <c r="T1386">
        <f>COUNTIF('Feb 2022'!A:A,D1386)+COUNTIF('Mar 2022'!A:A,D1386)+COUNTIF('Apr 2022'!A:A,D1386)+COUNTIF('May 2022'!A:A,D1386)+COUNTIF('June 2022'!A:A,D1386)+COUNTIF('July 2022'!A:A,D1386)+COUNTIF('Aug 2022'!A:A,D1386)+COUNTIF('Sep 2022'!A:A,D1386)+COUNTIF('Oct 2022'!A:A,D1386)+COUNTIF('Dec 2022'!A:A,D1386)</f>
        <v>1</v>
      </c>
      <c r="U1386" t="str">
        <f>VLOOKUP(Q1386,'Capital Lookup'!A:B,2,FALSE)</f>
        <v>No</v>
      </c>
      <c r="V1386" s="2">
        <f>IFERROR(VLOOKUP(LEFT(F1386,10),'Find Purchase Orders'!B:J,9,FALSE),"")</f>
        <v>44643</v>
      </c>
      <c r="W1386" s="25" t="s">
        <v>7261</v>
      </c>
    </row>
    <row r="1387" spans="1:23" hidden="1">
      <c r="A1387" s="25" t="s">
        <v>7261</v>
      </c>
      <c r="B1387" s="25" t="s">
        <v>8826</v>
      </c>
      <c r="C1387" s="25" t="s">
        <v>7282</v>
      </c>
      <c r="D1387" s="25" t="s">
        <v>1762</v>
      </c>
      <c r="E1387" s="25" t="s">
        <v>8827</v>
      </c>
      <c r="F1387" s="25" t="s">
        <v>10967</v>
      </c>
      <c r="G1387" s="25" t="s">
        <v>10968</v>
      </c>
      <c r="H1387" s="21">
        <v>6413.49</v>
      </c>
      <c r="I1387" s="25" t="s">
        <v>7296</v>
      </c>
      <c r="J1387" s="25" t="s">
        <v>7288</v>
      </c>
      <c r="K1387" s="25" t="s">
        <v>7262</v>
      </c>
      <c r="L1387" s="25" t="s">
        <v>7259</v>
      </c>
      <c r="M1387" s="21">
        <v>6413.49</v>
      </c>
      <c r="N1387" s="21">
        <v>6413.49</v>
      </c>
      <c r="O1387" s="21">
        <v>0</v>
      </c>
      <c r="P1387" s="21">
        <v>6413.49</v>
      </c>
      <c r="Q1387" s="25" t="s">
        <v>8830</v>
      </c>
      <c r="R1387" s="1" t="str">
        <f t="shared" si="22"/>
        <v>ST10077</v>
      </c>
      <c r="S1387" t="str">
        <f>VLOOKUP(R1387,Data!$C$2:$D$261,2,0)</f>
        <v>Portsmouth</v>
      </c>
      <c r="T1387">
        <f>COUNTIF('Feb 2022'!A:A,D1387)+COUNTIF('Mar 2022'!A:A,D1387)+COUNTIF('Apr 2022'!A:A,D1387)+COUNTIF('May 2022'!A:A,D1387)+COUNTIF('June 2022'!A:A,D1387)+COUNTIF('July 2022'!A:A,D1387)+COUNTIF('Aug 2022'!A:A,D1387)+COUNTIF('Sep 2022'!A:A,D1387)+COUNTIF('Oct 2022'!A:A,D1387)+COUNTIF('Dec 2022'!A:A,D1387)</f>
        <v>1</v>
      </c>
      <c r="U1387" t="str">
        <f>VLOOKUP(Q1387,'Capital Lookup'!A:B,2,FALSE)</f>
        <v>No</v>
      </c>
      <c r="V1387" s="2">
        <f>IFERROR(VLOOKUP(LEFT(F1387,10),'Find Purchase Orders'!B:J,9,FALSE),"")</f>
        <v>44646</v>
      </c>
      <c r="W1387" s="25" t="s">
        <v>7261</v>
      </c>
    </row>
    <row r="1388" spans="1:23" hidden="1">
      <c r="A1388" s="25" t="s">
        <v>7261</v>
      </c>
      <c r="B1388" s="25" t="s">
        <v>8826</v>
      </c>
      <c r="C1388" s="25" t="s">
        <v>7282</v>
      </c>
      <c r="D1388" s="25" t="s">
        <v>1762</v>
      </c>
      <c r="E1388" s="25" t="s">
        <v>8827</v>
      </c>
      <c r="F1388" s="25" t="s">
        <v>10969</v>
      </c>
      <c r="G1388" s="25" t="s">
        <v>10970</v>
      </c>
      <c r="H1388" s="21">
        <v>871.36</v>
      </c>
      <c r="I1388" s="25" t="s">
        <v>7296</v>
      </c>
      <c r="J1388" s="25" t="s">
        <v>7288</v>
      </c>
      <c r="K1388" s="25" t="s">
        <v>7262</v>
      </c>
      <c r="L1388" s="25" t="s">
        <v>7259</v>
      </c>
      <c r="M1388" s="21">
        <v>871.36</v>
      </c>
      <c r="N1388" s="21">
        <v>816.9</v>
      </c>
      <c r="O1388" s="21">
        <v>54.46</v>
      </c>
      <c r="P1388" s="21">
        <v>871.36</v>
      </c>
      <c r="Q1388" s="25" t="s">
        <v>8830</v>
      </c>
      <c r="R1388" s="1" t="str">
        <f t="shared" si="22"/>
        <v>ST10077</v>
      </c>
      <c r="S1388" t="str">
        <f>VLOOKUP(R1388,Data!$C$2:$D$261,2,0)</f>
        <v>Portsmouth</v>
      </c>
      <c r="T1388">
        <f>COUNTIF('Feb 2022'!A:A,D1388)+COUNTIF('Mar 2022'!A:A,D1388)+COUNTIF('Apr 2022'!A:A,D1388)+COUNTIF('May 2022'!A:A,D1388)+COUNTIF('June 2022'!A:A,D1388)+COUNTIF('July 2022'!A:A,D1388)+COUNTIF('Aug 2022'!A:A,D1388)+COUNTIF('Sep 2022'!A:A,D1388)+COUNTIF('Oct 2022'!A:A,D1388)+COUNTIF('Dec 2022'!A:A,D1388)</f>
        <v>1</v>
      </c>
      <c r="U1388" t="str">
        <f>VLOOKUP(Q1388,'Capital Lookup'!A:B,2,FALSE)</f>
        <v>No</v>
      </c>
      <c r="V1388" s="2">
        <f>IFERROR(VLOOKUP(LEFT(F1388,10),'Find Purchase Orders'!B:J,9,FALSE),"")</f>
        <v>44646</v>
      </c>
      <c r="W1388" s="25" t="s">
        <v>7261</v>
      </c>
    </row>
    <row r="1389" spans="1:23" hidden="1">
      <c r="A1389" s="25" t="s">
        <v>9293</v>
      </c>
      <c r="B1389" s="25" t="s">
        <v>7799</v>
      </c>
      <c r="C1389" s="25"/>
      <c r="D1389" s="25" t="s">
        <v>1763</v>
      </c>
      <c r="E1389" s="25" t="s">
        <v>7500</v>
      </c>
      <c r="F1389" s="25" t="s">
        <v>10971</v>
      </c>
      <c r="G1389" s="25" t="s">
        <v>10972</v>
      </c>
      <c r="H1389" s="21">
        <v>15995.15</v>
      </c>
      <c r="I1389" s="25" t="s">
        <v>7296</v>
      </c>
      <c r="J1389" s="25" t="s">
        <v>7288</v>
      </c>
      <c r="K1389" s="25" t="s">
        <v>9371</v>
      </c>
      <c r="L1389" s="25" t="s">
        <v>7763</v>
      </c>
      <c r="M1389" s="21">
        <v>15995.15</v>
      </c>
      <c r="N1389" s="21">
        <v>15995.15</v>
      </c>
      <c r="O1389" s="21">
        <v>0</v>
      </c>
      <c r="P1389" s="21">
        <v>15995.15</v>
      </c>
      <c r="Q1389" s="25" t="s">
        <v>10973</v>
      </c>
      <c r="R1389" s="1" t="str">
        <f t="shared" si="22"/>
        <v>ST10333</v>
      </c>
      <c r="S1389" t="str">
        <f>VLOOKUP(R1389,Data!$C$2:$D$261,2,0)</f>
        <v>Heartwood</v>
      </c>
      <c r="T1389">
        <f>COUNTIF('Feb 2022'!A:A,D1389)+COUNTIF('Mar 2022'!A:A,D1389)+COUNTIF('Apr 2022'!A:A,D1389)+COUNTIF('May 2022'!A:A,D1389)+COUNTIF('June 2022'!A:A,D1389)+COUNTIF('July 2022'!A:A,D1389)+COUNTIF('Aug 2022'!A:A,D1389)+COUNTIF('Sep 2022'!A:A,D1389)+COUNTIF('Oct 2022'!A:A,D1389)+COUNTIF('Dec 2022'!A:A,D1389)</f>
        <v>1</v>
      </c>
      <c r="U1389" t="str">
        <f>VLOOKUP(Q1389,'Capital Lookup'!A:B,2,FALSE)</f>
        <v>No</v>
      </c>
      <c r="V1389" s="2">
        <f>IFERROR(VLOOKUP(LEFT(F1389,10),'Find Purchase Orders'!B:J,9,FALSE),"")</f>
        <v>44650</v>
      </c>
      <c r="W1389" s="25" t="s">
        <v>7261</v>
      </c>
    </row>
    <row r="1390" spans="1:23" hidden="1">
      <c r="A1390" s="25" t="s">
        <v>10974</v>
      </c>
      <c r="B1390" s="25" t="s">
        <v>7657</v>
      </c>
      <c r="C1390" s="25" t="s">
        <v>7282</v>
      </c>
      <c r="D1390" s="25" t="s">
        <v>10975</v>
      </c>
      <c r="E1390" s="25" t="s">
        <v>10976</v>
      </c>
      <c r="H1390" s="21">
        <v>8048.99</v>
      </c>
      <c r="I1390" s="25" t="s">
        <v>7257</v>
      </c>
      <c r="K1390" s="25" t="s">
        <v>9713</v>
      </c>
      <c r="L1390" s="25" t="s">
        <v>10977</v>
      </c>
      <c r="M1390" s="22">
        <v>0</v>
      </c>
      <c r="N1390" s="22">
        <v>0</v>
      </c>
      <c r="O1390" s="21">
        <v>0</v>
      </c>
      <c r="P1390" s="21">
        <v>925.99</v>
      </c>
      <c r="Q1390" s="25"/>
      <c r="R1390" s="1" t="str">
        <f t="shared" si="22"/>
        <v>ST10018</v>
      </c>
      <c r="S1390" t="str">
        <f>VLOOKUP(R1390,Data!$C$2:$D$261,2,0)</f>
        <v>The Annex</v>
      </c>
      <c r="T1390">
        <f>COUNTIF('Feb 2022'!A:A,D1390)+COUNTIF('Mar 2022'!A:A,D1390)+COUNTIF('Apr 2022'!A:A,D1390)+COUNTIF('May 2022'!A:A,D1390)+COUNTIF('June 2022'!A:A,D1390)+COUNTIF('July 2022'!A:A,D1390)+COUNTIF('Aug 2022'!A:A,D1390)+COUNTIF('Sep 2022'!A:A,D1390)+COUNTIF('Oct 2022'!A:A,D1390)+COUNTIF('Dec 2022'!A:A,D1390)</f>
        <v>0</v>
      </c>
      <c r="U1390" t="e">
        <f>VLOOKUP(Q1390,'Capital Lookup'!A:B,2,FALSE)</f>
        <v>#N/A</v>
      </c>
      <c r="V1390" s="2" t="str">
        <f>IFERROR(VLOOKUP(LEFT(F1390,10),'Find Purchase Orders'!B:J,9,FALSE),"")</f>
        <v/>
      </c>
      <c r="W1390" s="25" t="s">
        <v>7261</v>
      </c>
    </row>
    <row r="1391" spans="1:23" hidden="1">
      <c r="A1391" s="25" t="s">
        <v>10974</v>
      </c>
      <c r="B1391" s="25" t="s">
        <v>7657</v>
      </c>
      <c r="C1391" s="25" t="s">
        <v>7282</v>
      </c>
      <c r="D1391" s="25" t="s">
        <v>10978</v>
      </c>
      <c r="E1391" s="25" t="s">
        <v>10979</v>
      </c>
      <c r="H1391" s="21">
        <v>36187.919999999998</v>
      </c>
      <c r="I1391" s="25" t="s">
        <v>7257</v>
      </c>
      <c r="K1391" s="25" t="s">
        <v>7579</v>
      </c>
      <c r="L1391" s="25" t="s">
        <v>8647</v>
      </c>
      <c r="M1391" s="22">
        <v>0</v>
      </c>
      <c r="N1391" s="22">
        <v>0</v>
      </c>
      <c r="O1391" s="21">
        <v>0</v>
      </c>
      <c r="P1391" s="21">
        <v>4163.21</v>
      </c>
      <c r="Q1391" s="25"/>
      <c r="R1391" s="1" t="str">
        <f t="shared" si="22"/>
        <v>ST10018</v>
      </c>
      <c r="S1391" t="str">
        <f>VLOOKUP(R1391,Data!$C$2:$D$261,2,0)</f>
        <v>The Annex</v>
      </c>
      <c r="T1391">
        <f>COUNTIF('Feb 2022'!A:A,D1391)+COUNTIF('Mar 2022'!A:A,D1391)+COUNTIF('Apr 2022'!A:A,D1391)+COUNTIF('May 2022'!A:A,D1391)+COUNTIF('June 2022'!A:A,D1391)+COUNTIF('July 2022'!A:A,D1391)+COUNTIF('Aug 2022'!A:A,D1391)+COUNTIF('Sep 2022'!A:A,D1391)+COUNTIF('Oct 2022'!A:A,D1391)+COUNTIF('Dec 2022'!A:A,D1391)</f>
        <v>0</v>
      </c>
      <c r="U1391" t="e">
        <f>VLOOKUP(Q1391,'Capital Lookup'!A:B,2,FALSE)</f>
        <v>#N/A</v>
      </c>
      <c r="V1391" s="2" t="str">
        <f>IFERROR(VLOOKUP(LEFT(F1391,10),'Find Purchase Orders'!B:J,9,FALSE),"")</f>
        <v/>
      </c>
      <c r="W1391" s="25" t="s">
        <v>7261</v>
      </c>
    </row>
    <row r="1392" spans="1:23" hidden="1">
      <c r="A1392" s="25" t="s">
        <v>10974</v>
      </c>
      <c r="B1392" s="25" t="s">
        <v>7657</v>
      </c>
      <c r="C1392" s="25" t="s">
        <v>7282</v>
      </c>
      <c r="D1392" s="25" t="s">
        <v>10980</v>
      </c>
      <c r="E1392" s="25" t="s">
        <v>10979</v>
      </c>
      <c r="H1392" s="21">
        <v>28716.69</v>
      </c>
      <c r="I1392" s="25" t="s">
        <v>7257</v>
      </c>
      <c r="K1392" s="25" t="s">
        <v>7579</v>
      </c>
      <c r="L1392" s="25" t="s">
        <v>8647</v>
      </c>
      <c r="M1392" s="22">
        <v>0</v>
      </c>
      <c r="N1392" s="22">
        <v>0</v>
      </c>
      <c r="O1392" s="21">
        <v>0</v>
      </c>
      <c r="P1392" s="21">
        <v>3303.69</v>
      </c>
      <c r="Q1392" s="25"/>
      <c r="R1392" s="1" t="str">
        <f t="shared" si="22"/>
        <v>ST10018</v>
      </c>
      <c r="S1392" t="str">
        <f>VLOOKUP(R1392,Data!$C$2:$D$261,2,0)</f>
        <v>The Annex</v>
      </c>
      <c r="T1392">
        <f>COUNTIF('Feb 2022'!A:A,D1392)+COUNTIF('Mar 2022'!A:A,D1392)+COUNTIF('Apr 2022'!A:A,D1392)+COUNTIF('May 2022'!A:A,D1392)+COUNTIF('June 2022'!A:A,D1392)+COUNTIF('July 2022'!A:A,D1392)+COUNTIF('Aug 2022'!A:A,D1392)+COUNTIF('Sep 2022'!A:A,D1392)+COUNTIF('Oct 2022'!A:A,D1392)+COUNTIF('Dec 2022'!A:A,D1392)</f>
        <v>0</v>
      </c>
      <c r="U1392" t="e">
        <f>VLOOKUP(Q1392,'Capital Lookup'!A:B,2,FALSE)</f>
        <v>#N/A</v>
      </c>
      <c r="V1392" s="2" t="str">
        <f>IFERROR(VLOOKUP(LEFT(F1392,10),'Find Purchase Orders'!B:J,9,FALSE),"")</f>
        <v/>
      </c>
      <c r="W1392" s="25" t="s">
        <v>7261</v>
      </c>
    </row>
    <row r="1393" spans="1:23" hidden="1">
      <c r="A1393" s="25" t="s">
        <v>7261</v>
      </c>
      <c r="B1393" s="25" t="s">
        <v>7643</v>
      </c>
      <c r="C1393" s="25" t="s">
        <v>7282</v>
      </c>
      <c r="D1393" s="25" t="s">
        <v>1764</v>
      </c>
      <c r="E1393" s="25" t="s">
        <v>8533</v>
      </c>
      <c r="F1393" s="25" t="s">
        <v>10981</v>
      </c>
      <c r="G1393" s="25" t="s">
        <v>10982</v>
      </c>
      <c r="H1393" s="21">
        <v>8658.08</v>
      </c>
      <c r="I1393" s="25" t="s">
        <v>7296</v>
      </c>
      <c r="J1393" s="25" t="s">
        <v>7288</v>
      </c>
      <c r="K1393" s="25" t="s">
        <v>7262</v>
      </c>
      <c r="L1393" s="25" t="s">
        <v>7259</v>
      </c>
      <c r="M1393" s="21">
        <v>8658.08</v>
      </c>
      <c r="N1393" s="21">
        <v>8827.58</v>
      </c>
      <c r="O1393" s="21">
        <v>-169.5</v>
      </c>
      <c r="P1393" s="21">
        <v>8658.08</v>
      </c>
      <c r="Q1393" s="25" t="s">
        <v>10857</v>
      </c>
      <c r="R1393" s="1" t="str">
        <f t="shared" si="22"/>
        <v>ST10020</v>
      </c>
      <c r="S1393" t="str">
        <f>VLOOKUP(R1393,Data!$C$2:$D$261,2,0)</f>
        <v>Kingsway</v>
      </c>
      <c r="T1393">
        <f>COUNTIF('Feb 2022'!A:A,D1393)+COUNTIF('Mar 2022'!A:A,D1393)+COUNTIF('Apr 2022'!A:A,D1393)+COUNTIF('May 2022'!A:A,D1393)+COUNTIF('June 2022'!A:A,D1393)+COUNTIF('July 2022'!A:A,D1393)+COUNTIF('Aug 2022'!A:A,D1393)+COUNTIF('Sep 2022'!A:A,D1393)+COUNTIF('Oct 2022'!A:A,D1393)+COUNTIF('Dec 2022'!A:A,D1393)</f>
        <v>1</v>
      </c>
      <c r="U1393" t="str">
        <f>VLOOKUP(Q1393,'Capital Lookup'!A:B,2,FALSE)</f>
        <v>No</v>
      </c>
      <c r="V1393" s="2">
        <f>IFERROR(VLOOKUP(LEFT(F1393,10),'Find Purchase Orders'!B:J,9,FALSE),"")</f>
        <v>44648</v>
      </c>
      <c r="W1393" s="25" t="s">
        <v>7261</v>
      </c>
    </row>
    <row r="1394" spans="1:23" hidden="1">
      <c r="A1394" s="25" t="s">
        <v>7261</v>
      </c>
      <c r="B1394" s="25" t="s">
        <v>7643</v>
      </c>
      <c r="C1394" s="25" t="s">
        <v>7282</v>
      </c>
      <c r="D1394" s="25" t="s">
        <v>1764</v>
      </c>
      <c r="E1394" s="25" t="s">
        <v>8533</v>
      </c>
      <c r="F1394" s="25" t="s">
        <v>10983</v>
      </c>
      <c r="G1394" s="25" t="s">
        <v>10984</v>
      </c>
      <c r="H1394" s="21">
        <v>169.5</v>
      </c>
      <c r="I1394" s="25" t="s">
        <v>7296</v>
      </c>
      <c r="J1394" s="25" t="s">
        <v>7288</v>
      </c>
      <c r="K1394" s="25" t="s">
        <v>7262</v>
      </c>
      <c r="L1394" s="25" t="s">
        <v>7259</v>
      </c>
      <c r="M1394" s="21">
        <v>169.5</v>
      </c>
      <c r="N1394" s="21">
        <v>0</v>
      </c>
      <c r="O1394" s="21">
        <v>169.5</v>
      </c>
      <c r="P1394" s="21">
        <v>169.5</v>
      </c>
      <c r="Q1394" s="25" t="s">
        <v>10857</v>
      </c>
      <c r="R1394" s="1" t="str">
        <f t="shared" si="22"/>
        <v>ST10020</v>
      </c>
      <c r="S1394" t="str">
        <f>VLOOKUP(R1394,Data!$C$2:$D$261,2,0)</f>
        <v>Kingsway</v>
      </c>
      <c r="T1394">
        <f>COUNTIF('Feb 2022'!A:A,D1394)+COUNTIF('Mar 2022'!A:A,D1394)+COUNTIF('Apr 2022'!A:A,D1394)+COUNTIF('May 2022'!A:A,D1394)+COUNTIF('June 2022'!A:A,D1394)+COUNTIF('July 2022'!A:A,D1394)+COUNTIF('Aug 2022'!A:A,D1394)+COUNTIF('Sep 2022'!A:A,D1394)+COUNTIF('Oct 2022'!A:A,D1394)+COUNTIF('Dec 2022'!A:A,D1394)</f>
        <v>1</v>
      </c>
      <c r="U1394" t="str">
        <f>VLOOKUP(Q1394,'Capital Lookup'!A:B,2,FALSE)</f>
        <v>No</v>
      </c>
      <c r="V1394" s="2">
        <f>IFERROR(VLOOKUP(LEFT(F1394,10),'Find Purchase Orders'!B:J,9,FALSE),"")</f>
        <v>44648</v>
      </c>
      <c r="W1394" s="25" t="s">
        <v>7261</v>
      </c>
    </row>
    <row r="1395" spans="1:23" hidden="1">
      <c r="A1395" s="25" t="s">
        <v>8607</v>
      </c>
      <c r="B1395" s="25" t="s">
        <v>8989</v>
      </c>
      <c r="C1395" s="25"/>
      <c r="D1395" s="25" t="s">
        <v>10985</v>
      </c>
      <c r="E1395" s="25" t="s">
        <v>8991</v>
      </c>
      <c r="F1395" s="25" t="s">
        <v>10986</v>
      </c>
      <c r="G1395" s="25" t="s">
        <v>10987</v>
      </c>
      <c r="H1395" s="21">
        <v>678</v>
      </c>
      <c r="I1395" s="25" t="s">
        <v>7296</v>
      </c>
      <c r="J1395" s="25" t="s">
        <v>7288</v>
      </c>
      <c r="K1395" s="25" t="s">
        <v>7262</v>
      </c>
      <c r="L1395" s="25" t="s">
        <v>7259</v>
      </c>
      <c r="M1395" s="21">
        <v>678</v>
      </c>
      <c r="N1395" s="21">
        <v>678</v>
      </c>
      <c r="O1395" s="21">
        <v>0</v>
      </c>
      <c r="P1395" s="21">
        <v>678</v>
      </c>
      <c r="Q1395" s="25" t="s">
        <v>8994</v>
      </c>
      <c r="R1395" s="1" t="str">
        <f t="shared" si="22"/>
        <v>ST10400</v>
      </c>
      <c r="S1395" t="e">
        <f>VLOOKUP(R1395,Data!$C$2:$D$261,2,0)</f>
        <v>#N/A</v>
      </c>
      <c r="T1395">
        <f>COUNTIF('Feb 2022'!A:A,D1395)+COUNTIF('Mar 2022'!A:A,D1395)+COUNTIF('Apr 2022'!A:A,D1395)+COUNTIF('May 2022'!A:A,D1395)+COUNTIF('June 2022'!A:A,D1395)+COUNTIF('July 2022'!A:A,D1395)+COUNTIF('Aug 2022'!A:A,D1395)+COUNTIF('Sep 2022'!A:A,D1395)+COUNTIF('Oct 2022'!A:A,D1395)+COUNTIF('Dec 2022'!A:A,D1395)</f>
        <v>0</v>
      </c>
      <c r="U1395" t="str">
        <f>VLOOKUP(Q1395,'Capital Lookup'!A:B,2,FALSE)</f>
        <v>Yes</v>
      </c>
      <c r="V1395" s="2">
        <f>IFERROR(VLOOKUP(LEFT(F1395,10),'Find Purchase Orders'!B:J,9,FALSE),"")</f>
        <v>44642</v>
      </c>
      <c r="W1395" s="25" t="s">
        <v>7261</v>
      </c>
    </row>
    <row r="1396" spans="1:23" hidden="1">
      <c r="A1396" s="25" t="s">
        <v>8607</v>
      </c>
      <c r="B1396" s="25" t="s">
        <v>8989</v>
      </c>
      <c r="C1396" s="25"/>
      <c r="D1396" s="25" t="s">
        <v>10985</v>
      </c>
      <c r="E1396" s="25" t="s">
        <v>8991</v>
      </c>
      <c r="F1396" s="25" t="s">
        <v>10988</v>
      </c>
      <c r="G1396" s="25" t="s">
        <v>10989</v>
      </c>
      <c r="H1396" s="21">
        <v>2162.37</v>
      </c>
      <c r="I1396" s="25" t="s">
        <v>7296</v>
      </c>
      <c r="J1396" s="25" t="s">
        <v>7288</v>
      </c>
      <c r="K1396" s="25" t="s">
        <v>7262</v>
      </c>
      <c r="L1396" s="25" t="s">
        <v>7259</v>
      </c>
      <c r="M1396" s="21">
        <v>2162.37</v>
      </c>
      <c r="N1396" s="21">
        <v>2162.37</v>
      </c>
      <c r="O1396" s="21">
        <v>0</v>
      </c>
      <c r="P1396" s="21">
        <v>2162.37</v>
      </c>
      <c r="Q1396" s="25" t="s">
        <v>8994</v>
      </c>
      <c r="R1396" s="1" t="str">
        <f t="shared" si="22"/>
        <v>ST10400</v>
      </c>
      <c r="S1396" t="e">
        <f>VLOOKUP(R1396,Data!$C$2:$D$261,2,0)</f>
        <v>#N/A</v>
      </c>
      <c r="T1396">
        <f>COUNTIF('Feb 2022'!A:A,D1396)+COUNTIF('Mar 2022'!A:A,D1396)+COUNTIF('Apr 2022'!A:A,D1396)+COUNTIF('May 2022'!A:A,D1396)+COUNTIF('June 2022'!A:A,D1396)+COUNTIF('July 2022'!A:A,D1396)+COUNTIF('Aug 2022'!A:A,D1396)+COUNTIF('Sep 2022'!A:A,D1396)+COUNTIF('Oct 2022'!A:A,D1396)+COUNTIF('Dec 2022'!A:A,D1396)</f>
        <v>0</v>
      </c>
      <c r="U1396" t="str">
        <f>VLOOKUP(Q1396,'Capital Lookup'!A:B,2,FALSE)</f>
        <v>Yes</v>
      </c>
      <c r="V1396" s="2">
        <f>IFERROR(VLOOKUP(LEFT(F1396,10),'Find Purchase Orders'!B:J,9,FALSE),"")</f>
        <v>44642</v>
      </c>
      <c r="W1396" s="25" t="s">
        <v>7261</v>
      </c>
    </row>
    <row r="1397" spans="1:23" hidden="1">
      <c r="A1397" s="25" t="s">
        <v>8607</v>
      </c>
      <c r="B1397" s="25" t="s">
        <v>8989</v>
      </c>
      <c r="C1397" s="25"/>
      <c r="D1397" s="25" t="s">
        <v>10990</v>
      </c>
      <c r="E1397" s="25" t="s">
        <v>8991</v>
      </c>
      <c r="F1397" s="25" t="s">
        <v>10991</v>
      </c>
      <c r="G1397" s="25" t="s">
        <v>10992</v>
      </c>
      <c r="H1397" s="21">
        <v>678</v>
      </c>
      <c r="I1397" s="25" t="s">
        <v>7296</v>
      </c>
      <c r="J1397" s="25" t="s">
        <v>7288</v>
      </c>
      <c r="K1397" s="25" t="s">
        <v>7262</v>
      </c>
      <c r="L1397" s="25" t="s">
        <v>7259</v>
      </c>
      <c r="M1397" s="21">
        <v>678</v>
      </c>
      <c r="N1397" s="21">
        <v>678</v>
      </c>
      <c r="O1397" s="21">
        <v>0</v>
      </c>
      <c r="P1397" s="21">
        <v>678</v>
      </c>
      <c r="Q1397" s="25" t="s">
        <v>8994</v>
      </c>
      <c r="R1397" s="1" t="str">
        <f t="shared" si="22"/>
        <v>ST10400</v>
      </c>
      <c r="S1397" t="e">
        <f>VLOOKUP(R1397,Data!$C$2:$D$261,2,0)</f>
        <v>#N/A</v>
      </c>
      <c r="T1397">
        <f>COUNTIF('Feb 2022'!A:A,D1397)+COUNTIF('Mar 2022'!A:A,D1397)+COUNTIF('Apr 2022'!A:A,D1397)+COUNTIF('May 2022'!A:A,D1397)+COUNTIF('June 2022'!A:A,D1397)+COUNTIF('July 2022'!A:A,D1397)+COUNTIF('Aug 2022'!A:A,D1397)+COUNTIF('Sep 2022'!A:A,D1397)+COUNTIF('Oct 2022'!A:A,D1397)+COUNTIF('Dec 2022'!A:A,D1397)</f>
        <v>0</v>
      </c>
      <c r="U1397" t="str">
        <f>VLOOKUP(Q1397,'Capital Lookup'!A:B,2,FALSE)</f>
        <v>Yes</v>
      </c>
      <c r="V1397" s="2">
        <f>IFERROR(VLOOKUP(LEFT(F1397,10),'Find Purchase Orders'!B:J,9,FALSE),"")</f>
        <v>44642</v>
      </c>
      <c r="W1397" s="25" t="s">
        <v>7261</v>
      </c>
    </row>
    <row r="1398" spans="1:23" hidden="1">
      <c r="A1398" s="25" t="s">
        <v>8607</v>
      </c>
      <c r="B1398" s="25" t="s">
        <v>8989</v>
      </c>
      <c r="C1398" s="25"/>
      <c r="D1398" s="25" t="s">
        <v>10990</v>
      </c>
      <c r="E1398" s="25" t="s">
        <v>8991</v>
      </c>
      <c r="F1398" s="25" t="s">
        <v>10993</v>
      </c>
      <c r="G1398" s="25" t="s">
        <v>10994</v>
      </c>
      <c r="H1398" s="21">
        <v>4511.6899999999996</v>
      </c>
      <c r="I1398" s="25" t="s">
        <v>7296</v>
      </c>
      <c r="J1398" s="25" t="s">
        <v>7288</v>
      </c>
      <c r="K1398" s="25" t="s">
        <v>7262</v>
      </c>
      <c r="L1398" s="25" t="s">
        <v>7259</v>
      </c>
      <c r="M1398" s="21">
        <v>4511.6899999999996</v>
      </c>
      <c r="N1398" s="21">
        <v>4511.6899999999996</v>
      </c>
      <c r="O1398" s="21">
        <v>0</v>
      </c>
      <c r="P1398" s="21">
        <v>4511.6899999999996</v>
      </c>
      <c r="Q1398" s="25" t="s">
        <v>8994</v>
      </c>
      <c r="R1398" s="1" t="str">
        <f t="shared" si="22"/>
        <v>ST10400</v>
      </c>
      <c r="S1398" t="e">
        <f>VLOOKUP(R1398,Data!$C$2:$D$261,2,0)</f>
        <v>#N/A</v>
      </c>
      <c r="T1398">
        <f>COUNTIF('Feb 2022'!A:A,D1398)+COUNTIF('Mar 2022'!A:A,D1398)+COUNTIF('Apr 2022'!A:A,D1398)+COUNTIF('May 2022'!A:A,D1398)+COUNTIF('June 2022'!A:A,D1398)+COUNTIF('July 2022'!A:A,D1398)+COUNTIF('Aug 2022'!A:A,D1398)+COUNTIF('Sep 2022'!A:A,D1398)+COUNTIF('Oct 2022'!A:A,D1398)+COUNTIF('Dec 2022'!A:A,D1398)</f>
        <v>0</v>
      </c>
      <c r="U1398" t="str">
        <f>VLOOKUP(Q1398,'Capital Lookup'!A:B,2,FALSE)</f>
        <v>Yes</v>
      </c>
      <c r="V1398" s="2">
        <f>IFERROR(VLOOKUP(LEFT(F1398,10),'Find Purchase Orders'!B:J,9,FALSE),"")</f>
        <v>44642</v>
      </c>
      <c r="W1398" s="25" t="s">
        <v>7261</v>
      </c>
    </row>
    <row r="1399" spans="1:23" hidden="1">
      <c r="A1399" s="25" t="s">
        <v>8607</v>
      </c>
      <c r="B1399" s="25" t="s">
        <v>8989</v>
      </c>
      <c r="C1399" s="25"/>
      <c r="D1399" s="25" t="s">
        <v>10995</v>
      </c>
      <c r="E1399" s="25" t="s">
        <v>8991</v>
      </c>
      <c r="F1399" s="25" t="s">
        <v>10996</v>
      </c>
      <c r="G1399" s="25" t="s">
        <v>10997</v>
      </c>
      <c r="H1399" s="21">
        <v>678</v>
      </c>
      <c r="I1399" s="25" t="s">
        <v>7296</v>
      </c>
      <c r="J1399" s="25" t="s">
        <v>7288</v>
      </c>
      <c r="K1399" s="25" t="s">
        <v>7262</v>
      </c>
      <c r="L1399" s="25" t="s">
        <v>7259</v>
      </c>
      <c r="M1399" s="21">
        <v>678</v>
      </c>
      <c r="N1399" s="21">
        <v>678</v>
      </c>
      <c r="O1399" s="21">
        <v>0</v>
      </c>
      <c r="P1399" s="21">
        <v>678</v>
      </c>
      <c r="Q1399" s="25" t="s">
        <v>8994</v>
      </c>
      <c r="R1399" s="1" t="str">
        <f t="shared" si="22"/>
        <v>ST10400</v>
      </c>
      <c r="S1399" t="e">
        <f>VLOOKUP(R1399,Data!$C$2:$D$261,2,0)</f>
        <v>#N/A</v>
      </c>
      <c r="T1399">
        <f>COUNTIF('Feb 2022'!A:A,D1399)+COUNTIF('Mar 2022'!A:A,D1399)+COUNTIF('Apr 2022'!A:A,D1399)+COUNTIF('May 2022'!A:A,D1399)+COUNTIF('June 2022'!A:A,D1399)+COUNTIF('July 2022'!A:A,D1399)+COUNTIF('Aug 2022'!A:A,D1399)+COUNTIF('Sep 2022'!A:A,D1399)+COUNTIF('Oct 2022'!A:A,D1399)+COUNTIF('Dec 2022'!A:A,D1399)</f>
        <v>0</v>
      </c>
      <c r="U1399" t="str">
        <f>VLOOKUP(Q1399,'Capital Lookup'!A:B,2,FALSE)</f>
        <v>Yes</v>
      </c>
      <c r="V1399" s="2">
        <f>IFERROR(VLOOKUP(LEFT(F1399,10),'Find Purchase Orders'!B:J,9,FALSE),"")</f>
        <v>44645</v>
      </c>
      <c r="W1399" s="25" t="s">
        <v>7261</v>
      </c>
    </row>
    <row r="1400" spans="1:23" hidden="1">
      <c r="A1400" s="25" t="s">
        <v>8607</v>
      </c>
      <c r="B1400" s="25" t="s">
        <v>8989</v>
      </c>
      <c r="C1400" s="25"/>
      <c r="D1400" s="25" t="s">
        <v>10995</v>
      </c>
      <c r="E1400" s="25" t="s">
        <v>8991</v>
      </c>
      <c r="F1400" s="25" t="s">
        <v>10998</v>
      </c>
      <c r="G1400" s="25" t="s">
        <v>10999</v>
      </c>
      <c r="H1400" s="21">
        <v>4314.58</v>
      </c>
      <c r="I1400" s="25" t="s">
        <v>7296</v>
      </c>
      <c r="J1400" s="25" t="s">
        <v>7288</v>
      </c>
      <c r="K1400" s="25" t="s">
        <v>7262</v>
      </c>
      <c r="L1400" s="25" t="s">
        <v>7259</v>
      </c>
      <c r="M1400" s="21">
        <v>4314.58</v>
      </c>
      <c r="N1400" s="21">
        <v>4314.58</v>
      </c>
      <c r="O1400" s="21">
        <v>0</v>
      </c>
      <c r="P1400" s="21">
        <v>4314.58</v>
      </c>
      <c r="Q1400" s="25" t="s">
        <v>8994</v>
      </c>
      <c r="R1400" s="1" t="str">
        <f t="shared" si="22"/>
        <v>ST10400</v>
      </c>
      <c r="S1400" t="e">
        <f>VLOOKUP(R1400,Data!$C$2:$D$261,2,0)</f>
        <v>#N/A</v>
      </c>
      <c r="T1400">
        <f>COUNTIF('Feb 2022'!A:A,D1400)+COUNTIF('Mar 2022'!A:A,D1400)+COUNTIF('Apr 2022'!A:A,D1400)+COUNTIF('May 2022'!A:A,D1400)+COUNTIF('June 2022'!A:A,D1400)+COUNTIF('July 2022'!A:A,D1400)+COUNTIF('Aug 2022'!A:A,D1400)+COUNTIF('Sep 2022'!A:A,D1400)+COUNTIF('Oct 2022'!A:A,D1400)+COUNTIF('Dec 2022'!A:A,D1400)</f>
        <v>0</v>
      </c>
      <c r="U1400" t="str">
        <f>VLOOKUP(Q1400,'Capital Lookup'!A:B,2,FALSE)</f>
        <v>Yes</v>
      </c>
      <c r="V1400" s="2">
        <f>IFERROR(VLOOKUP(LEFT(F1400,10),'Find Purchase Orders'!B:J,9,FALSE),"")</f>
        <v>44645</v>
      </c>
      <c r="W1400" s="25" t="s">
        <v>7261</v>
      </c>
    </row>
    <row r="1401" spans="1:23" hidden="1">
      <c r="A1401" s="25" t="s">
        <v>7261</v>
      </c>
      <c r="B1401" s="25" t="s">
        <v>7781</v>
      </c>
      <c r="C1401" s="25" t="s">
        <v>7264</v>
      </c>
      <c r="D1401" s="25" t="s">
        <v>1628</v>
      </c>
      <c r="E1401" s="25" t="s">
        <v>8443</v>
      </c>
      <c r="F1401" s="25" t="s">
        <v>11000</v>
      </c>
      <c r="G1401" s="25" t="s">
        <v>11001</v>
      </c>
      <c r="H1401" s="21">
        <v>950.25</v>
      </c>
      <c r="I1401" s="25" t="s">
        <v>7296</v>
      </c>
      <c r="J1401" s="25" t="s">
        <v>7288</v>
      </c>
      <c r="K1401" s="25" t="s">
        <v>7495</v>
      </c>
      <c r="L1401" s="25" t="s">
        <v>7740</v>
      </c>
      <c r="M1401" s="21">
        <v>950.25</v>
      </c>
      <c r="N1401" s="21">
        <v>950.25</v>
      </c>
      <c r="O1401" s="21">
        <v>0</v>
      </c>
      <c r="P1401" s="21">
        <v>950.25</v>
      </c>
      <c r="Q1401" s="25" t="s">
        <v>11002</v>
      </c>
      <c r="R1401" s="1" t="str">
        <f t="shared" si="22"/>
        <v>ST10060</v>
      </c>
      <c r="S1401" t="str">
        <f>VLOOKUP(R1401,Data!$C$2:$D$261,2,0)</f>
        <v>Whitecliff Retirement</v>
      </c>
      <c r="T1401">
        <f>COUNTIF('Feb 2022'!A:A,D1401)+COUNTIF('Mar 2022'!A:A,D1401)+COUNTIF('Apr 2022'!A:A,D1401)+COUNTIF('May 2022'!A:A,D1401)+COUNTIF('June 2022'!A:A,D1401)+COUNTIF('July 2022'!A:A,D1401)+COUNTIF('Aug 2022'!A:A,D1401)+COUNTIF('Sep 2022'!A:A,D1401)+COUNTIF('Oct 2022'!A:A,D1401)+COUNTIF('Dec 2022'!A:A,D1401)</f>
        <v>1</v>
      </c>
      <c r="U1401" t="str">
        <f>VLOOKUP(Q1401,'Capital Lookup'!A:B,2,FALSE)</f>
        <v>No</v>
      </c>
      <c r="V1401" s="2">
        <f>IFERROR(VLOOKUP(LEFT(F1401,10),'Find Purchase Orders'!B:J,9,FALSE),"")</f>
        <v>44642</v>
      </c>
      <c r="W1401" s="25" t="s">
        <v>7261</v>
      </c>
    </row>
    <row r="1402" spans="1:23" hidden="1">
      <c r="A1402" s="25" t="s">
        <v>7269</v>
      </c>
      <c r="B1402" s="25" t="s">
        <v>7962</v>
      </c>
      <c r="C1402" s="25" t="s">
        <v>7271</v>
      </c>
      <c r="D1402" s="25" t="s">
        <v>1635</v>
      </c>
      <c r="E1402" s="25" t="s">
        <v>7492</v>
      </c>
      <c r="F1402" s="25" t="s">
        <v>11003</v>
      </c>
      <c r="G1402" s="25" t="s">
        <v>11004</v>
      </c>
      <c r="H1402" s="21">
        <v>20532.099999999999</v>
      </c>
      <c r="I1402" s="25" t="s">
        <v>7296</v>
      </c>
      <c r="J1402" s="25" t="s">
        <v>7288</v>
      </c>
      <c r="K1402" s="25" t="s">
        <v>7495</v>
      </c>
      <c r="L1402" s="25" t="s">
        <v>7745</v>
      </c>
      <c r="M1402" s="21">
        <v>20532.099999999999</v>
      </c>
      <c r="N1402" s="21">
        <v>20532.099999999999</v>
      </c>
      <c r="O1402" s="21">
        <v>0</v>
      </c>
      <c r="P1402" s="21">
        <v>20532.099999999999</v>
      </c>
      <c r="Q1402" s="25" t="s">
        <v>11005</v>
      </c>
      <c r="R1402" s="1" t="str">
        <f t="shared" si="22"/>
        <v>ST10159</v>
      </c>
      <c r="S1402" t="str">
        <f>VLOOKUP(R1402,Data!$C$2:$D$261,2,0)</f>
        <v>Sara Vista</v>
      </c>
      <c r="T1402">
        <f>COUNTIF('Feb 2022'!A:A,D1402)+COUNTIF('Mar 2022'!A:A,D1402)+COUNTIF('Apr 2022'!A:A,D1402)+COUNTIF('May 2022'!A:A,D1402)+COUNTIF('June 2022'!A:A,D1402)+COUNTIF('July 2022'!A:A,D1402)+COUNTIF('Aug 2022'!A:A,D1402)+COUNTIF('Sep 2022'!A:A,D1402)+COUNTIF('Oct 2022'!A:A,D1402)+COUNTIF('Dec 2022'!A:A,D1402)</f>
        <v>1</v>
      </c>
      <c r="U1402" t="str">
        <f>VLOOKUP(Q1402,'Capital Lookup'!A:B,2,FALSE)</f>
        <v>No</v>
      </c>
      <c r="V1402" s="2">
        <f>IFERROR(VLOOKUP(LEFT(F1402,10),'Find Purchase Orders'!B:J,9,FALSE),"")</f>
        <v>44646</v>
      </c>
      <c r="W1402" s="25" t="s">
        <v>7261</v>
      </c>
    </row>
    <row r="1403" spans="1:23" hidden="1">
      <c r="A1403" s="25" t="s">
        <v>10550</v>
      </c>
      <c r="B1403" s="25" t="s">
        <v>8531</v>
      </c>
      <c r="C1403" s="25" t="s">
        <v>7254</v>
      </c>
      <c r="D1403" s="25" t="s">
        <v>2146</v>
      </c>
      <c r="E1403" s="25" t="s">
        <v>11006</v>
      </c>
      <c r="F1403" s="25" t="s">
        <v>11007</v>
      </c>
      <c r="G1403" s="25" t="s">
        <v>11008</v>
      </c>
      <c r="H1403" s="21">
        <v>23397.78</v>
      </c>
      <c r="I1403" s="25" t="s">
        <v>7296</v>
      </c>
      <c r="J1403" s="25" t="s">
        <v>7288</v>
      </c>
      <c r="K1403" s="25" t="s">
        <v>7630</v>
      </c>
      <c r="L1403" s="25" t="s">
        <v>7652</v>
      </c>
      <c r="M1403" s="21">
        <v>23397.78</v>
      </c>
      <c r="N1403" s="21">
        <v>23397.78</v>
      </c>
      <c r="O1403" s="21">
        <v>0</v>
      </c>
      <c r="P1403" s="21">
        <v>23397.78</v>
      </c>
      <c r="Q1403" s="25" t="s">
        <v>11009</v>
      </c>
      <c r="R1403" s="1" t="str">
        <f t="shared" si="22"/>
        <v>ST10095</v>
      </c>
      <c r="S1403" t="str">
        <f>VLOOKUP(R1403,Data!$C$2:$D$261,2,0)</f>
        <v>Greenway</v>
      </c>
      <c r="T1403">
        <f>COUNTIF('Feb 2022'!A:A,D1403)+COUNTIF('Mar 2022'!A:A,D1403)+COUNTIF('Apr 2022'!A:A,D1403)+COUNTIF('May 2022'!A:A,D1403)+COUNTIF('June 2022'!A:A,D1403)+COUNTIF('July 2022'!A:A,D1403)+COUNTIF('Aug 2022'!A:A,D1403)+COUNTIF('Sep 2022'!A:A,D1403)+COUNTIF('Oct 2022'!A:A,D1403)+COUNTIF('Dec 2022'!A:A,D1403)</f>
        <v>1</v>
      </c>
      <c r="U1403" t="str">
        <f>VLOOKUP(Q1403,'Capital Lookup'!A:B,2,FALSE)</f>
        <v>No</v>
      </c>
      <c r="V1403" s="2">
        <f>IFERROR(VLOOKUP(LEFT(F1403,10),'Find Purchase Orders'!B:J,9,FALSE),"")</f>
        <v>44670</v>
      </c>
      <c r="W1403" s="25" t="s">
        <v>7261</v>
      </c>
    </row>
    <row r="1404" spans="1:23" hidden="1">
      <c r="A1404" s="25" t="s">
        <v>10550</v>
      </c>
      <c r="B1404" s="25" t="s">
        <v>8531</v>
      </c>
      <c r="C1404" s="25" t="s">
        <v>7254</v>
      </c>
      <c r="D1404" s="25" t="s">
        <v>2146</v>
      </c>
      <c r="E1404" s="25" t="s">
        <v>11006</v>
      </c>
      <c r="F1404" s="25" t="s">
        <v>11010</v>
      </c>
      <c r="G1404" s="25" t="s">
        <v>11011</v>
      </c>
      <c r="H1404" s="21">
        <v>1144.1300000000001</v>
      </c>
      <c r="I1404" s="25" t="s">
        <v>7296</v>
      </c>
      <c r="J1404" s="25" t="s">
        <v>7288</v>
      </c>
      <c r="K1404" s="25" t="s">
        <v>7630</v>
      </c>
      <c r="L1404" s="25" t="s">
        <v>7652</v>
      </c>
      <c r="M1404" s="21">
        <v>1144.1300000000001</v>
      </c>
      <c r="N1404" s="21">
        <v>1449.23</v>
      </c>
      <c r="O1404" s="21">
        <v>-305.10000000000002</v>
      </c>
      <c r="P1404" s="21">
        <v>1144.1300000000001</v>
      </c>
      <c r="Q1404" s="25" t="s">
        <v>11009</v>
      </c>
      <c r="R1404" s="1" t="str">
        <f t="shared" si="22"/>
        <v>ST10095</v>
      </c>
      <c r="S1404" t="str">
        <f>VLOOKUP(R1404,Data!$C$2:$D$261,2,0)</f>
        <v>Greenway</v>
      </c>
      <c r="T1404">
        <f>COUNTIF('Feb 2022'!A:A,D1404)+COUNTIF('Mar 2022'!A:A,D1404)+COUNTIF('Apr 2022'!A:A,D1404)+COUNTIF('May 2022'!A:A,D1404)+COUNTIF('June 2022'!A:A,D1404)+COUNTIF('July 2022'!A:A,D1404)+COUNTIF('Aug 2022'!A:A,D1404)+COUNTIF('Sep 2022'!A:A,D1404)+COUNTIF('Oct 2022'!A:A,D1404)+COUNTIF('Dec 2022'!A:A,D1404)</f>
        <v>1</v>
      </c>
      <c r="U1404" t="str">
        <f>VLOOKUP(Q1404,'Capital Lookup'!A:B,2,FALSE)</f>
        <v>No</v>
      </c>
      <c r="V1404" s="2">
        <f>IFERROR(VLOOKUP(LEFT(F1404,10),'Find Purchase Orders'!B:J,9,FALSE),"")</f>
        <v>44670</v>
      </c>
      <c r="W1404" s="25" t="s">
        <v>7261</v>
      </c>
    </row>
    <row r="1405" spans="1:23" hidden="1">
      <c r="A1405" s="25" t="s">
        <v>7261</v>
      </c>
      <c r="B1405" s="25" t="s">
        <v>7643</v>
      </c>
      <c r="C1405" s="25" t="s">
        <v>7282</v>
      </c>
      <c r="D1405" s="25" t="s">
        <v>1765</v>
      </c>
      <c r="E1405" s="25" t="s">
        <v>8533</v>
      </c>
      <c r="F1405" s="25" t="s">
        <v>11012</v>
      </c>
      <c r="G1405" s="25" t="s">
        <v>11013</v>
      </c>
      <c r="H1405" s="21">
        <v>8009.06</v>
      </c>
      <c r="I1405" s="25" t="s">
        <v>7296</v>
      </c>
      <c r="J1405" s="25" t="s">
        <v>7288</v>
      </c>
      <c r="K1405" s="25" t="s">
        <v>7262</v>
      </c>
      <c r="L1405" s="25" t="s">
        <v>7259</v>
      </c>
      <c r="M1405" s="21">
        <v>8009.06</v>
      </c>
      <c r="N1405" s="21">
        <v>8009.06</v>
      </c>
      <c r="O1405" s="21">
        <v>0</v>
      </c>
      <c r="P1405" s="21">
        <v>8009.06</v>
      </c>
      <c r="Q1405" s="25" t="s">
        <v>10857</v>
      </c>
      <c r="R1405" s="1" t="str">
        <f t="shared" si="22"/>
        <v>ST10020</v>
      </c>
      <c r="S1405" t="str">
        <f>VLOOKUP(R1405,Data!$C$2:$D$261,2,0)</f>
        <v>Kingsway</v>
      </c>
      <c r="T1405">
        <f>COUNTIF('Feb 2022'!A:A,D1405)+COUNTIF('Mar 2022'!A:A,D1405)+COUNTIF('Apr 2022'!A:A,D1405)+COUNTIF('May 2022'!A:A,D1405)+COUNTIF('June 2022'!A:A,D1405)+COUNTIF('July 2022'!A:A,D1405)+COUNTIF('Aug 2022'!A:A,D1405)+COUNTIF('Sep 2022'!A:A,D1405)+COUNTIF('Oct 2022'!A:A,D1405)+COUNTIF('Dec 2022'!A:A,D1405)</f>
        <v>1</v>
      </c>
      <c r="U1405" t="str">
        <f>VLOOKUP(Q1405,'Capital Lookup'!A:B,2,FALSE)</f>
        <v>No</v>
      </c>
      <c r="V1405" s="2">
        <f>IFERROR(VLOOKUP(LEFT(F1405,10),'Find Purchase Orders'!B:J,9,FALSE),"")</f>
        <v>44648</v>
      </c>
      <c r="W1405" s="25" t="s">
        <v>7261</v>
      </c>
    </row>
    <row r="1406" spans="1:23" hidden="1">
      <c r="A1406" s="25" t="s">
        <v>7261</v>
      </c>
      <c r="B1406" s="25" t="s">
        <v>7643</v>
      </c>
      <c r="C1406" s="25" t="s">
        <v>7282</v>
      </c>
      <c r="D1406" s="25" t="s">
        <v>1765</v>
      </c>
      <c r="E1406" s="25" t="s">
        <v>8533</v>
      </c>
      <c r="F1406" s="25" t="s">
        <v>11014</v>
      </c>
      <c r="G1406" s="25" t="s">
        <v>11015</v>
      </c>
      <c r="H1406" s="21">
        <v>678</v>
      </c>
      <c r="I1406" s="25" t="s">
        <v>7296</v>
      </c>
      <c r="J1406" s="25" t="s">
        <v>7288</v>
      </c>
      <c r="K1406" s="25" t="s">
        <v>7262</v>
      </c>
      <c r="L1406" s="25" t="s">
        <v>7259</v>
      </c>
      <c r="M1406" s="21">
        <v>678</v>
      </c>
      <c r="N1406" s="21">
        <v>678</v>
      </c>
      <c r="O1406" s="21">
        <v>0</v>
      </c>
      <c r="P1406" s="21">
        <v>678</v>
      </c>
      <c r="Q1406" s="25" t="s">
        <v>10857</v>
      </c>
      <c r="R1406" s="1" t="str">
        <f t="shared" si="22"/>
        <v>ST10020</v>
      </c>
      <c r="S1406" t="str">
        <f>VLOOKUP(R1406,Data!$C$2:$D$261,2,0)</f>
        <v>Kingsway</v>
      </c>
      <c r="T1406">
        <f>COUNTIF('Feb 2022'!A:A,D1406)+COUNTIF('Mar 2022'!A:A,D1406)+COUNTIF('Apr 2022'!A:A,D1406)+COUNTIF('May 2022'!A:A,D1406)+COUNTIF('June 2022'!A:A,D1406)+COUNTIF('July 2022'!A:A,D1406)+COUNTIF('Aug 2022'!A:A,D1406)+COUNTIF('Sep 2022'!A:A,D1406)+COUNTIF('Oct 2022'!A:A,D1406)+COUNTIF('Dec 2022'!A:A,D1406)</f>
        <v>1</v>
      </c>
      <c r="U1406" t="str">
        <f>VLOOKUP(Q1406,'Capital Lookup'!A:B,2,FALSE)</f>
        <v>No</v>
      </c>
      <c r="V1406" s="2">
        <f>IFERROR(VLOOKUP(LEFT(F1406,10),'Find Purchase Orders'!B:J,9,FALSE),"")</f>
        <v>44648</v>
      </c>
      <c r="W1406" s="25" t="s">
        <v>7261</v>
      </c>
    </row>
    <row r="1407" spans="1:23" hidden="1">
      <c r="A1407" s="25" t="s">
        <v>7261</v>
      </c>
      <c r="B1407" s="25" t="s">
        <v>10674</v>
      </c>
      <c r="C1407" s="25" t="s">
        <v>7264</v>
      </c>
      <c r="D1407" s="25" t="s">
        <v>1632</v>
      </c>
      <c r="E1407" s="25" t="s">
        <v>7500</v>
      </c>
      <c r="F1407" s="25" t="s">
        <v>11016</v>
      </c>
      <c r="G1407" s="25" t="s">
        <v>11017</v>
      </c>
      <c r="H1407" s="21">
        <v>10242.6</v>
      </c>
      <c r="I1407" s="25" t="s">
        <v>7296</v>
      </c>
      <c r="J1407" s="25" t="s">
        <v>7288</v>
      </c>
      <c r="K1407" s="25" t="s">
        <v>8328</v>
      </c>
      <c r="L1407" s="25" t="s">
        <v>8329</v>
      </c>
      <c r="M1407" s="21">
        <v>10242.6</v>
      </c>
      <c r="N1407" s="21">
        <v>10242.6</v>
      </c>
      <c r="O1407" s="21">
        <v>0</v>
      </c>
      <c r="P1407" s="21">
        <v>10242.6</v>
      </c>
      <c r="Q1407" s="25" t="s">
        <v>11018</v>
      </c>
      <c r="R1407" s="1" t="str">
        <f t="shared" si="22"/>
        <v>ST10033</v>
      </c>
      <c r="S1407" t="str">
        <f>VLOOKUP(R1407,Data!$C$2:$D$261,2,0)</f>
        <v>Arnprior Villa</v>
      </c>
      <c r="T1407">
        <f>COUNTIF('Feb 2022'!A:A,D1407)+COUNTIF('Mar 2022'!A:A,D1407)+COUNTIF('Apr 2022'!A:A,D1407)+COUNTIF('May 2022'!A:A,D1407)+COUNTIF('June 2022'!A:A,D1407)+COUNTIF('July 2022'!A:A,D1407)+COUNTIF('Aug 2022'!A:A,D1407)+COUNTIF('Sep 2022'!A:A,D1407)+COUNTIF('Oct 2022'!A:A,D1407)+COUNTIF('Dec 2022'!A:A,D1407)</f>
        <v>1</v>
      </c>
      <c r="U1407" t="str">
        <f>VLOOKUP(Q1407,'Capital Lookup'!A:B,2,FALSE)</f>
        <v>No</v>
      </c>
      <c r="V1407" s="2">
        <f>IFERROR(VLOOKUP(LEFT(F1407,10),'Find Purchase Orders'!B:J,9,FALSE),"")</f>
        <v>44643</v>
      </c>
      <c r="W1407" s="25" t="s">
        <v>7261</v>
      </c>
    </row>
    <row r="1408" spans="1:23" hidden="1">
      <c r="A1408" s="25" t="s">
        <v>7261</v>
      </c>
      <c r="B1408" s="25" t="s">
        <v>8442</v>
      </c>
      <c r="C1408" s="25" t="s">
        <v>7282</v>
      </c>
      <c r="D1408" s="25" t="s">
        <v>11019</v>
      </c>
      <c r="E1408" s="25" t="s">
        <v>9352</v>
      </c>
      <c r="H1408" s="21">
        <v>10042.790000000001</v>
      </c>
      <c r="I1408" s="25" t="s">
        <v>7257</v>
      </c>
      <c r="K1408" s="25" t="s">
        <v>7262</v>
      </c>
      <c r="L1408" s="25" t="s">
        <v>7259</v>
      </c>
      <c r="M1408" s="22">
        <v>0</v>
      </c>
      <c r="N1408" s="22">
        <v>0</v>
      </c>
      <c r="O1408" s="21">
        <v>0</v>
      </c>
      <c r="P1408" s="21">
        <v>478.23</v>
      </c>
      <c r="Q1408" s="25" t="s">
        <v>9355</v>
      </c>
      <c r="R1408" s="1" t="str">
        <f t="shared" si="22"/>
        <v>ST10056</v>
      </c>
      <c r="S1408" t="str">
        <f>VLOOKUP(R1408,Data!$C$2:$D$261,2,0)</f>
        <v>The Kensington Victoria</v>
      </c>
      <c r="T1408">
        <f>COUNTIF('Feb 2022'!A:A,D1408)+COUNTIF('Mar 2022'!A:A,D1408)+COUNTIF('Apr 2022'!A:A,D1408)+COUNTIF('May 2022'!A:A,D1408)+COUNTIF('June 2022'!A:A,D1408)+COUNTIF('July 2022'!A:A,D1408)+COUNTIF('Aug 2022'!A:A,D1408)+COUNTIF('Sep 2022'!A:A,D1408)+COUNTIF('Oct 2022'!A:A,D1408)+COUNTIF('Dec 2022'!A:A,D1408)</f>
        <v>0</v>
      </c>
      <c r="U1408" t="str">
        <f>VLOOKUP(Q1408,'Capital Lookup'!A:B,2,FALSE)</f>
        <v>No</v>
      </c>
      <c r="V1408" s="2" t="str">
        <f>IFERROR(VLOOKUP(LEFT(F1408,10),'Find Purchase Orders'!B:J,9,FALSE),"")</f>
        <v/>
      </c>
      <c r="W1408" s="25" t="s">
        <v>7261</v>
      </c>
    </row>
    <row r="1409" spans="1:23" hidden="1">
      <c r="A1409" s="25" t="s">
        <v>7261</v>
      </c>
      <c r="B1409" s="25" t="s">
        <v>7662</v>
      </c>
      <c r="C1409" s="25" t="s">
        <v>7264</v>
      </c>
      <c r="D1409" s="25" t="s">
        <v>1734</v>
      </c>
      <c r="E1409" s="25" t="s">
        <v>8423</v>
      </c>
      <c r="F1409" s="25" t="s">
        <v>11020</v>
      </c>
      <c r="G1409" s="25" t="s">
        <v>11021</v>
      </c>
      <c r="H1409" s="21">
        <v>1286.25</v>
      </c>
      <c r="I1409" s="25" t="s">
        <v>7296</v>
      </c>
      <c r="J1409" s="25" t="s">
        <v>7288</v>
      </c>
      <c r="K1409" s="25" t="s">
        <v>7289</v>
      </c>
      <c r="L1409" s="25" t="s">
        <v>7259</v>
      </c>
      <c r="M1409" s="21">
        <v>1286.25</v>
      </c>
      <c r="N1409" s="21">
        <v>1286.25</v>
      </c>
      <c r="O1409" s="21">
        <v>0</v>
      </c>
      <c r="P1409" s="21">
        <v>1286.25</v>
      </c>
      <c r="Q1409" s="25" t="s">
        <v>8426</v>
      </c>
      <c r="R1409" s="1" t="str">
        <f t="shared" si="22"/>
        <v>ST10055</v>
      </c>
      <c r="S1409" t="str">
        <f>VLOOKUP(R1409,Data!$C$2:$D$261,2,0)</f>
        <v>Hollyburn House</v>
      </c>
      <c r="T1409">
        <f>COUNTIF('Feb 2022'!A:A,D1409)+COUNTIF('Mar 2022'!A:A,D1409)+COUNTIF('Apr 2022'!A:A,D1409)+COUNTIF('May 2022'!A:A,D1409)+COUNTIF('June 2022'!A:A,D1409)+COUNTIF('July 2022'!A:A,D1409)+COUNTIF('Aug 2022'!A:A,D1409)+COUNTIF('Sep 2022'!A:A,D1409)+COUNTIF('Oct 2022'!A:A,D1409)+COUNTIF('Dec 2022'!A:A,D1409)</f>
        <v>1</v>
      </c>
      <c r="U1409" t="str">
        <f>VLOOKUP(Q1409,'Capital Lookup'!A:B,2,FALSE)</f>
        <v>No</v>
      </c>
      <c r="V1409" s="2">
        <f>IFERROR(VLOOKUP(LEFT(F1409,10),'Find Purchase Orders'!B:J,9,FALSE),"")</f>
        <v>44642</v>
      </c>
      <c r="W1409" s="25" t="s">
        <v>7261</v>
      </c>
    </row>
    <row r="1410" spans="1:23" hidden="1">
      <c r="A1410" s="25" t="s">
        <v>7261</v>
      </c>
      <c r="B1410" s="25" t="s">
        <v>7662</v>
      </c>
      <c r="C1410" s="25" t="s">
        <v>7264</v>
      </c>
      <c r="D1410" s="25" t="s">
        <v>1766</v>
      </c>
      <c r="E1410" s="25" t="s">
        <v>8423</v>
      </c>
      <c r="F1410" s="25" t="s">
        <v>11022</v>
      </c>
      <c r="G1410" s="25" t="s">
        <v>11023</v>
      </c>
      <c r="H1410" s="21">
        <v>4305</v>
      </c>
      <c r="I1410" s="25" t="s">
        <v>7296</v>
      </c>
      <c r="J1410" s="25" t="s">
        <v>7288</v>
      </c>
      <c r="K1410" s="25" t="s">
        <v>7262</v>
      </c>
      <c r="L1410" s="25" t="s">
        <v>7259</v>
      </c>
      <c r="M1410" s="21">
        <v>5208</v>
      </c>
      <c r="N1410" s="21">
        <v>5208</v>
      </c>
      <c r="O1410" s="21">
        <v>0</v>
      </c>
      <c r="P1410" s="21">
        <v>5165</v>
      </c>
      <c r="Q1410" s="25" t="s">
        <v>8426</v>
      </c>
      <c r="R1410" s="1" t="str">
        <f t="shared" si="22"/>
        <v>ST10055</v>
      </c>
      <c r="S1410" t="str">
        <f>VLOOKUP(R1410,Data!$C$2:$D$261,2,0)</f>
        <v>Hollyburn House</v>
      </c>
      <c r="T1410">
        <f>COUNTIF('Feb 2022'!A:A,D1410)+COUNTIF('Mar 2022'!A:A,D1410)+COUNTIF('Apr 2022'!A:A,D1410)+COUNTIF('May 2022'!A:A,D1410)+COUNTIF('June 2022'!A:A,D1410)+COUNTIF('July 2022'!A:A,D1410)+COUNTIF('Aug 2022'!A:A,D1410)+COUNTIF('Sep 2022'!A:A,D1410)+COUNTIF('Oct 2022'!A:A,D1410)+COUNTIF('Dec 2022'!A:A,D1410)</f>
        <v>1</v>
      </c>
      <c r="U1410" t="str">
        <f>VLOOKUP(Q1410,'Capital Lookup'!A:B,2,FALSE)</f>
        <v>No</v>
      </c>
      <c r="V1410" s="2">
        <f>IFERROR(VLOOKUP(LEFT(F1410,10),'Find Purchase Orders'!B:J,9,FALSE),"")</f>
        <v>44645</v>
      </c>
      <c r="W1410" s="25" t="s">
        <v>7261</v>
      </c>
    </row>
    <row r="1411" spans="1:23" hidden="1">
      <c r="A1411" s="25" t="s">
        <v>7261</v>
      </c>
      <c r="B1411" s="25" t="s">
        <v>7662</v>
      </c>
      <c r="C1411" s="25" t="s">
        <v>7264</v>
      </c>
      <c r="D1411" s="25" t="s">
        <v>1766</v>
      </c>
      <c r="E1411" s="25" t="s">
        <v>8423</v>
      </c>
      <c r="F1411" s="25" t="s">
        <v>11024</v>
      </c>
      <c r="G1411" s="25" t="s">
        <v>11025</v>
      </c>
      <c r="H1411" s="21">
        <v>1680</v>
      </c>
      <c r="I1411" s="25" t="s">
        <v>7296</v>
      </c>
      <c r="J1411" s="25" t="s">
        <v>7288</v>
      </c>
      <c r="K1411" s="25" t="s">
        <v>7262</v>
      </c>
      <c r="L1411" s="25" t="s">
        <v>7259</v>
      </c>
      <c r="M1411" s="21">
        <v>1680</v>
      </c>
      <c r="N1411" s="21">
        <v>1680</v>
      </c>
      <c r="O1411" s="21">
        <v>0</v>
      </c>
      <c r="P1411" s="21">
        <v>1680</v>
      </c>
      <c r="Q1411" s="25" t="s">
        <v>8426</v>
      </c>
      <c r="R1411" s="1" t="str">
        <f t="shared" si="22"/>
        <v>ST10055</v>
      </c>
      <c r="S1411" t="str">
        <f>VLOOKUP(R1411,Data!$C$2:$D$261,2,0)</f>
        <v>Hollyburn House</v>
      </c>
      <c r="T1411">
        <f>COUNTIF('Feb 2022'!A:A,D1411)+COUNTIF('Mar 2022'!A:A,D1411)+COUNTIF('Apr 2022'!A:A,D1411)+COUNTIF('May 2022'!A:A,D1411)+COUNTIF('June 2022'!A:A,D1411)+COUNTIF('July 2022'!A:A,D1411)+COUNTIF('Aug 2022'!A:A,D1411)+COUNTIF('Sep 2022'!A:A,D1411)+COUNTIF('Oct 2022'!A:A,D1411)+COUNTIF('Dec 2022'!A:A,D1411)</f>
        <v>1</v>
      </c>
      <c r="U1411" t="str">
        <f>VLOOKUP(Q1411,'Capital Lookup'!A:B,2,FALSE)</f>
        <v>No</v>
      </c>
      <c r="V1411" s="2">
        <f>IFERROR(VLOOKUP(LEFT(F1411,10),'Find Purchase Orders'!B:J,9,FALSE),"")</f>
        <v>44645</v>
      </c>
      <c r="W1411" s="25" t="s">
        <v>7261</v>
      </c>
    </row>
    <row r="1412" spans="1:23" hidden="1">
      <c r="A1412" s="25" t="s">
        <v>7252</v>
      </c>
      <c r="B1412" s="25" t="s">
        <v>7747</v>
      </c>
      <c r="C1412" s="25" t="s">
        <v>7254</v>
      </c>
      <c r="D1412" s="25" t="s">
        <v>1633</v>
      </c>
      <c r="E1412" s="25" t="s">
        <v>7500</v>
      </c>
      <c r="F1412" s="25" t="s">
        <v>11026</v>
      </c>
      <c r="G1412" s="25" t="s">
        <v>11027</v>
      </c>
      <c r="H1412" s="21">
        <v>16603.03</v>
      </c>
      <c r="I1412" s="25" t="s">
        <v>7287</v>
      </c>
      <c r="J1412" s="25" t="s">
        <v>7288</v>
      </c>
      <c r="K1412" s="25" t="s">
        <v>7495</v>
      </c>
      <c r="L1412" s="25" t="s">
        <v>7745</v>
      </c>
      <c r="M1412" s="21">
        <v>16603.03</v>
      </c>
      <c r="N1412" s="22">
        <v>0</v>
      </c>
      <c r="O1412" s="21">
        <v>16603.03</v>
      </c>
      <c r="P1412" s="21">
        <v>1910.08</v>
      </c>
      <c r="Q1412" s="25" t="s">
        <v>11028</v>
      </c>
      <c r="R1412" s="1" t="str">
        <f t="shared" si="22"/>
        <v>ST10050</v>
      </c>
      <c r="S1412" t="str">
        <f>VLOOKUP(R1412,Data!$C$2:$D$261,2,0)</f>
        <v>Alta Vista</v>
      </c>
      <c r="T1412">
        <f>COUNTIF('Feb 2022'!A:A,D1412)+COUNTIF('Mar 2022'!A:A,D1412)+COUNTIF('Apr 2022'!A:A,D1412)+COUNTIF('May 2022'!A:A,D1412)+COUNTIF('June 2022'!A:A,D1412)+COUNTIF('July 2022'!A:A,D1412)+COUNTIF('Aug 2022'!A:A,D1412)+COUNTIF('Sep 2022'!A:A,D1412)+COUNTIF('Oct 2022'!A:A,D1412)+COUNTIF('Dec 2022'!A:A,D1412)</f>
        <v>1</v>
      </c>
      <c r="U1412" t="str">
        <f>VLOOKUP(Q1412,'Capital Lookup'!A:B,2,FALSE)</f>
        <v>No</v>
      </c>
      <c r="V1412" s="2">
        <f>IFERROR(VLOOKUP(LEFT(F1412,10),'Find Purchase Orders'!B:J,9,FALSE),"")</f>
        <v>44645</v>
      </c>
      <c r="W1412" s="25" t="s">
        <v>7261</v>
      </c>
    </row>
    <row r="1413" spans="1:23" hidden="1">
      <c r="A1413" s="25" t="s">
        <v>8607</v>
      </c>
      <c r="B1413" s="25" t="s">
        <v>8866</v>
      </c>
      <c r="C1413" s="25"/>
      <c r="D1413" s="25" t="s">
        <v>1623</v>
      </c>
      <c r="E1413" s="25" t="s">
        <v>7500</v>
      </c>
      <c r="F1413" s="25" t="s">
        <v>11029</v>
      </c>
      <c r="G1413" s="25" t="s">
        <v>11030</v>
      </c>
      <c r="H1413" s="21">
        <v>13334</v>
      </c>
      <c r="I1413" s="25" t="s">
        <v>7296</v>
      </c>
      <c r="J1413" s="25" t="s">
        <v>7288</v>
      </c>
      <c r="K1413" s="25" t="s">
        <v>11031</v>
      </c>
      <c r="L1413" s="25" t="s">
        <v>7734</v>
      </c>
      <c r="M1413" s="21">
        <v>13334</v>
      </c>
      <c r="N1413" s="21">
        <v>13334</v>
      </c>
      <c r="O1413" s="21">
        <v>0</v>
      </c>
      <c r="P1413" s="21">
        <v>13334</v>
      </c>
      <c r="Q1413" s="25" t="s">
        <v>11032</v>
      </c>
      <c r="R1413" s="1" t="str">
        <f t="shared" si="22"/>
        <v>ST10399</v>
      </c>
      <c r="S1413" t="e">
        <f>VLOOKUP(R1413,Data!$C$2:$D$261,2,0)</f>
        <v>#N/A</v>
      </c>
      <c r="T1413">
        <f>COUNTIF('Feb 2022'!A:A,D1413)+COUNTIF('Mar 2022'!A:A,D1413)+COUNTIF('Apr 2022'!A:A,D1413)+COUNTIF('May 2022'!A:A,D1413)+COUNTIF('June 2022'!A:A,D1413)+COUNTIF('July 2022'!A:A,D1413)+COUNTIF('Aug 2022'!A:A,D1413)+COUNTIF('Sep 2022'!A:A,D1413)+COUNTIF('Oct 2022'!A:A,D1413)+COUNTIF('Dec 2022'!A:A,D1413)</f>
        <v>1</v>
      </c>
      <c r="U1413" t="str">
        <f>VLOOKUP(Q1413,'Capital Lookup'!A:B,2,FALSE)</f>
        <v>Yes</v>
      </c>
      <c r="V1413" s="2">
        <f>IFERROR(VLOOKUP(LEFT(F1413,10),'Find Purchase Orders'!B:J,9,FALSE),"")</f>
        <v>44645</v>
      </c>
      <c r="W1413" s="25" t="s">
        <v>7261</v>
      </c>
    </row>
    <row r="1414" spans="1:23" hidden="1">
      <c r="A1414" s="25" t="s">
        <v>8607</v>
      </c>
      <c r="B1414" s="25" t="s">
        <v>8866</v>
      </c>
      <c r="C1414" s="25"/>
      <c r="D1414" s="25" t="s">
        <v>1623</v>
      </c>
      <c r="E1414" s="25" t="s">
        <v>7500</v>
      </c>
      <c r="F1414" s="25" t="s">
        <v>11033</v>
      </c>
      <c r="G1414" s="25" t="s">
        <v>11030</v>
      </c>
      <c r="H1414" s="21">
        <v>6145.07</v>
      </c>
      <c r="I1414" s="25" t="s">
        <v>7296</v>
      </c>
      <c r="J1414" s="25" t="s">
        <v>7288</v>
      </c>
      <c r="K1414" s="25" t="s">
        <v>11031</v>
      </c>
      <c r="L1414" s="25" t="s">
        <v>7734</v>
      </c>
      <c r="M1414" s="21">
        <v>6145.06</v>
      </c>
      <c r="N1414" s="21">
        <v>6145.05</v>
      </c>
      <c r="O1414" s="21">
        <v>0.01</v>
      </c>
      <c r="P1414" s="21">
        <v>6145.07</v>
      </c>
      <c r="Q1414" s="25" t="s">
        <v>11032</v>
      </c>
      <c r="R1414" s="1" t="str">
        <f t="shared" si="22"/>
        <v>ST10399</v>
      </c>
      <c r="S1414" t="e">
        <f>VLOOKUP(R1414,Data!$C$2:$D$261,2,0)</f>
        <v>#N/A</v>
      </c>
      <c r="T1414">
        <f>COUNTIF('Feb 2022'!A:A,D1414)+COUNTIF('Mar 2022'!A:A,D1414)+COUNTIF('Apr 2022'!A:A,D1414)+COUNTIF('May 2022'!A:A,D1414)+COUNTIF('June 2022'!A:A,D1414)+COUNTIF('July 2022'!A:A,D1414)+COUNTIF('Aug 2022'!A:A,D1414)+COUNTIF('Sep 2022'!A:A,D1414)+COUNTIF('Oct 2022'!A:A,D1414)+COUNTIF('Dec 2022'!A:A,D1414)</f>
        <v>1</v>
      </c>
      <c r="U1414" t="str">
        <f>VLOOKUP(Q1414,'Capital Lookup'!A:B,2,FALSE)</f>
        <v>Yes</v>
      </c>
      <c r="V1414" s="2">
        <f>IFERROR(VLOOKUP(LEFT(F1414,10),'Find Purchase Orders'!B:J,9,FALSE),"")</f>
        <v>44645</v>
      </c>
      <c r="W1414" s="25" t="s">
        <v>7261</v>
      </c>
    </row>
    <row r="1415" spans="1:23" hidden="1">
      <c r="A1415" s="25" t="s">
        <v>8607</v>
      </c>
      <c r="B1415" s="25" t="s">
        <v>8866</v>
      </c>
      <c r="C1415" s="25"/>
      <c r="D1415" s="25" t="s">
        <v>1623</v>
      </c>
      <c r="E1415" s="25" t="s">
        <v>7500</v>
      </c>
      <c r="F1415" s="25" t="s">
        <v>11034</v>
      </c>
      <c r="G1415" s="25" t="s">
        <v>11030</v>
      </c>
      <c r="H1415" s="21">
        <v>1211.03</v>
      </c>
      <c r="I1415" s="25" t="s">
        <v>7296</v>
      </c>
      <c r="J1415" s="25" t="s">
        <v>7288</v>
      </c>
      <c r="K1415" s="25" t="s">
        <v>11031</v>
      </c>
      <c r="L1415" s="25" t="s">
        <v>7734</v>
      </c>
      <c r="M1415" s="21">
        <v>1211.03</v>
      </c>
      <c r="N1415" s="21">
        <v>1211.03</v>
      </c>
      <c r="O1415" s="21">
        <v>0</v>
      </c>
      <c r="P1415" s="21">
        <v>1211.03</v>
      </c>
      <c r="Q1415" s="25" t="s">
        <v>11032</v>
      </c>
      <c r="R1415" s="1" t="str">
        <f t="shared" si="22"/>
        <v>ST10399</v>
      </c>
      <c r="S1415" t="e">
        <f>VLOOKUP(R1415,Data!$C$2:$D$261,2,0)</f>
        <v>#N/A</v>
      </c>
      <c r="T1415">
        <f>COUNTIF('Feb 2022'!A:A,D1415)+COUNTIF('Mar 2022'!A:A,D1415)+COUNTIF('Apr 2022'!A:A,D1415)+COUNTIF('May 2022'!A:A,D1415)+COUNTIF('June 2022'!A:A,D1415)+COUNTIF('July 2022'!A:A,D1415)+COUNTIF('Aug 2022'!A:A,D1415)+COUNTIF('Sep 2022'!A:A,D1415)+COUNTIF('Oct 2022'!A:A,D1415)+COUNTIF('Dec 2022'!A:A,D1415)</f>
        <v>1</v>
      </c>
      <c r="U1415" t="str">
        <f>VLOOKUP(Q1415,'Capital Lookup'!A:B,2,FALSE)</f>
        <v>Yes</v>
      </c>
      <c r="V1415" s="2">
        <f>IFERROR(VLOOKUP(LEFT(F1415,10),'Find Purchase Orders'!B:J,9,FALSE),"")</f>
        <v>44645</v>
      </c>
      <c r="W1415" s="25" t="s">
        <v>7261</v>
      </c>
    </row>
    <row r="1416" spans="1:23" hidden="1">
      <c r="A1416" s="25" t="s">
        <v>8607</v>
      </c>
      <c r="B1416" s="25" t="s">
        <v>8866</v>
      </c>
      <c r="C1416" s="25"/>
      <c r="D1416" s="25" t="s">
        <v>1623</v>
      </c>
      <c r="E1416" s="25" t="s">
        <v>7500</v>
      </c>
      <c r="F1416" s="25" t="s">
        <v>11035</v>
      </c>
      <c r="G1416" s="25" t="s">
        <v>11030</v>
      </c>
      <c r="H1416" s="21">
        <v>1356</v>
      </c>
      <c r="I1416" s="25" t="s">
        <v>7296</v>
      </c>
      <c r="J1416" s="25" t="s">
        <v>7288</v>
      </c>
      <c r="K1416" s="25" t="s">
        <v>11031</v>
      </c>
      <c r="L1416" s="25" t="s">
        <v>7734</v>
      </c>
      <c r="M1416" s="21">
        <v>2115.36</v>
      </c>
      <c r="N1416" s="22">
        <v>0</v>
      </c>
      <c r="O1416" s="21">
        <v>2115.36</v>
      </c>
      <c r="P1416" s="21">
        <v>2028</v>
      </c>
      <c r="Q1416" s="25" t="s">
        <v>11032</v>
      </c>
      <c r="R1416" s="1" t="str">
        <f t="shared" si="22"/>
        <v>ST10399</v>
      </c>
      <c r="S1416" t="e">
        <f>VLOOKUP(R1416,Data!$C$2:$D$261,2,0)</f>
        <v>#N/A</v>
      </c>
      <c r="T1416">
        <f>COUNTIF('Feb 2022'!A:A,D1416)+COUNTIF('Mar 2022'!A:A,D1416)+COUNTIF('Apr 2022'!A:A,D1416)+COUNTIF('May 2022'!A:A,D1416)+COUNTIF('June 2022'!A:A,D1416)+COUNTIF('July 2022'!A:A,D1416)+COUNTIF('Aug 2022'!A:A,D1416)+COUNTIF('Sep 2022'!A:A,D1416)+COUNTIF('Oct 2022'!A:A,D1416)+COUNTIF('Dec 2022'!A:A,D1416)</f>
        <v>1</v>
      </c>
      <c r="U1416" t="str">
        <f>VLOOKUP(Q1416,'Capital Lookup'!A:B,2,FALSE)</f>
        <v>Yes</v>
      </c>
      <c r="V1416" s="2">
        <f>IFERROR(VLOOKUP(LEFT(F1416,10),'Find Purchase Orders'!B:J,9,FALSE),"")</f>
        <v>44645</v>
      </c>
      <c r="W1416" s="25" t="s">
        <v>7261</v>
      </c>
    </row>
    <row r="1417" spans="1:23" hidden="1">
      <c r="A1417" s="25" t="s">
        <v>7269</v>
      </c>
      <c r="B1417" s="25" t="s">
        <v>7594</v>
      </c>
      <c r="C1417" s="25" t="s">
        <v>7271</v>
      </c>
      <c r="D1417" s="25" t="s">
        <v>1626</v>
      </c>
      <c r="E1417" s="25" t="s">
        <v>7500</v>
      </c>
      <c r="F1417" s="25" t="s">
        <v>11036</v>
      </c>
      <c r="G1417" s="25" t="s">
        <v>11037</v>
      </c>
      <c r="H1417" s="21">
        <v>7571</v>
      </c>
      <c r="I1417" s="25" t="s">
        <v>7296</v>
      </c>
      <c r="J1417" s="25" t="s">
        <v>7288</v>
      </c>
      <c r="K1417" s="25" t="s">
        <v>9643</v>
      </c>
      <c r="L1417" s="25" t="s">
        <v>11038</v>
      </c>
      <c r="M1417" s="21">
        <v>7571</v>
      </c>
      <c r="N1417" s="21">
        <v>7571</v>
      </c>
      <c r="O1417" s="21">
        <v>0</v>
      </c>
      <c r="P1417" s="21">
        <v>7571</v>
      </c>
      <c r="Q1417" s="25" t="s">
        <v>11039</v>
      </c>
      <c r="R1417" s="1" t="str">
        <f t="shared" si="22"/>
        <v>ST10157</v>
      </c>
      <c r="S1417" t="str">
        <f>VLOOKUP(R1417,Data!$C$2:$D$261,2,0)</f>
        <v>Hallowell House</v>
      </c>
      <c r="T1417">
        <f>COUNTIF('Feb 2022'!A:A,D1417)+COUNTIF('Mar 2022'!A:A,D1417)+COUNTIF('Apr 2022'!A:A,D1417)+COUNTIF('May 2022'!A:A,D1417)+COUNTIF('June 2022'!A:A,D1417)+COUNTIF('July 2022'!A:A,D1417)+COUNTIF('Aug 2022'!A:A,D1417)+COUNTIF('Sep 2022'!A:A,D1417)+COUNTIF('Oct 2022'!A:A,D1417)+COUNTIF('Dec 2022'!A:A,D1417)</f>
        <v>1</v>
      </c>
      <c r="U1417" t="str">
        <f>VLOOKUP(Q1417,'Capital Lookup'!A:B,2,FALSE)</f>
        <v>No</v>
      </c>
      <c r="V1417" s="2">
        <f>IFERROR(VLOOKUP(LEFT(F1417,10),'Find Purchase Orders'!B:J,9,FALSE),"")</f>
        <v>44642</v>
      </c>
      <c r="W1417" s="25" t="s">
        <v>7261</v>
      </c>
    </row>
    <row r="1418" spans="1:23" hidden="1">
      <c r="A1418" s="25" t="s">
        <v>7261</v>
      </c>
      <c r="B1418" s="25" t="s">
        <v>7314</v>
      </c>
      <c r="C1418" s="25" t="s">
        <v>7264</v>
      </c>
      <c r="D1418" s="25" t="s">
        <v>1630</v>
      </c>
      <c r="E1418" s="25" t="s">
        <v>8443</v>
      </c>
      <c r="F1418" s="25" t="s">
        <v>11040</v>
      </c>
      <c r="G1418" s="25" t="s">
        <v>11041</v>
      </c>
      <c r="H1418" s="21">
        <v>7119</v>
      </c>
      <c r="I1418" s="25" t="s">
        <v>7296</v>
      </c>
      <c r="J1418" s="25" t="s">
        <v>7288</v>
      </c>
      <c r="K1418" s="25" t="s">
        <v>7733</v>
      </c>
      <c r="L1418" s="25" t="s">
        <v>7734</v>
      </c>
      <c r="M1418" s="21">
        <v>7119</v>
      </c>
      <c r="N1418" s="21">
        <v>7119</v>
      </c>
      <c r="O1418" s="21">
        <v>0</v>
      </c>
      <c r="P1418" s="21">
        <v>7119</v>
      </c>
      <c r="Q1418" s="25" t="s">
        <v>11042</v>
      </c>
      <c r="R1418" s="1" t="str">
        <f t="shared" si="22"/>
        <v>ST10062</v>
      </c>
      <c r="S1418" t="str">
        <f>VLOOKUP(R1418,Data!$C$2:$D$261,2,0)</f>
        <v>Fleetwood Villa</v>
      </c>
      <c r="T1418">
        <f>COUNTIF('Feb 2022'!A:A,D1418)+COUNTIF('Mar 2022'!A:A,D1418)+COUNTIF('Apr 2022'!A:A,D1418)+COUNTIF('May 2022'!A:A,D1418)+COUNTIF('June 2022'!A:A,D1418)+COUNTIF('July 2022'!A:A,D1418)+COUNTIF('Aug 2022'!A:A,D1418)+COUNTIF('Sep 2022'!A:A,D1418)+COUNTIF('Oct 2022'!A:A,D1418)+COUNTIF('Dec 2022'!A:A,D1418)</f>
        <v>1</v>
      </c>
      <c r="U1418" t="str">
        <f>VLOOKUP(Q1418,'Capital Lookup'!A:B,2,FALSE)</f>
        <v>No</v>
      </c>
      <c r="V1418" s="2">
        <f>IFERROR(VLOOKUP(LEFT(F1418,10),'Find Purchase Orders'!B:J,9,FALSE),"")</f>
        <v>44642</v>
      </c>
      <c r="W1418" s="25" t="s">
        <v>7261</v>
      </c>
    </row>
    <row r="1419" spans="1:23" hidden="1">
      <c r="A1419" s="25" t="s">
        <v>11043</v>
      </c>
      <c r="B1419" s="25" t="s">
        <v>10864</v>
      </c>
      <c r="C1419" s="25" t="s">
        <v>7264</v>
      </c>
      <c r="D1419" s="25" t="s">
        <v>1629</v>
      </c>
      <c r="E1419" s="25" t="s">
        <v>7500</v>
      </c>
      <c r="F1419" s="25" t="s">
        <v>11044</v>
      </c>
      <c r="G1419" s="25" t="s">
        <v>11045</v>
      </c>
      <c r="H1419" s="21">
        <v>9981.2900000000009</v>
      </c>
      <c r="I1419" s="25" t="s">
        <v>7296</v>
      </c>
      <c r="J1419" s="25" t="s">
        <v>7288</v>
      </c>
      <c r="K1419" s="25" t="s">
        <v>8726</v>
      </c>
      <c r="L1419" s="25" t="s">
        <v>7728</v>
      </c>
      <c r="M1419" s="21">
        <v>9981.2900000000009</v>
      </c>
      <c r="N1419" s="21">
        <v>9981.2900000000009</v>
      </c>
      <c r="O1419" s="21">
        <v>0</v>
      </c>
      <c r="P1419" s="21">
        <v>9981.2900000000009</v>
      </c>
      <c r="Q1419" s="25" t="s">
        <v>11046</v>
      </c>
      <c r="R1419" s="1" t="str">
        <f t="shared" si="22"/>
        <v>ST10044</v>
      </c>
      <c r="S1419" t="str">
        <f>VLOOKUP(R1419,Data!$C$2:$D$261,2,0)</f>
        <v>Landmark Court</v>
      </c>
      <c r="T1419">
        <f>COUNTIF('Feb 2022'!A:A,D1419)+COUNTIF('Mar 2022'!A:A,D1419)+COUNTIF('Apr 2022'!A:A,D1419)+COUNTIF('May 2022'!A:A,D1419)+COUNTIF('June 2022'!A:A,D1419)+COUNTIF('July 2022'!A:A,D1419)+COUNTIF('Aug 2022'!A:A,D1419)+COUNTIF('Sep 2022'!A:A,D1419)+COUNTIF('Oct 2022'!A:A,D1419)+COUNTIF('Dec 2022'!A:A,D1419)</f>
        <v>1</v>
      </c>
      <c r="U1419" t="str">
        <f>VLOOKUP(Q1419,'Capital Lookup'!A:B,2,FALSE)</f>
        <v>No</v>
      </c>
      <c r="V1419" s="2">
        <f>IFERROR(VLOOKUP(LEFT(F1419,10),'Find Purchase Orders'!B:J,9,FALSE),"")</f>
        <v>44642</v>
      </c>
      <c r="W1419" s="25" t="s">
        <v>7261</v>
      </c>
    </row>
    <row r="1420" spans="1:23" hidden="1">
      <c r="A1420" s="25" t="s">
        <v>7269</v>
      </c>
      <c r="B1420" s="25" t="s">
        <v>9069</v>
      </c>
      <c r="C1420" s="25" t="s">
        <v>7271</v>
      </c>
      <c r="D1420" s="25" t="s">
        <v>1601</v>
      </c>
      <c r="E1420" s="25" t="s">
        <v>8443</v>
      </c>
      <c r="F1420" s="25" t="s">
        <v>11047</v>
      </c>
      <c r="G1420" s="25" t="s">
        <v>11048</v>
      </c>
      <c r="H1420" s="21">
        <v>66000</v>
      </c>
      <c r="I1420" s="25" t="s">
        <v>7296</v>
      </c>
      <c r="J1420" s="25" t="s">
        <v>7983</v>
      </c>
      <c r="K1420" s="25" t="s">
        <v>7495</v>
      </c>
      <c r="L1420" s="25" t="s">
        <v>8097</v>
      </c>
      <c r="M1420" s="21">
        <v>66000</v>
      </c>
      <c r="N1420" s="21">
        <v>26405.4</v>
      </c>
      <c r="O1420" s="21">
        <v>39594.6</v>
      </c>
      <c r="P1420" s="21">
        <v>26405.4</v>
      </c>
      <c r="Q1420" s="25" t="s">
        <v>11049</v>
      </c>
      <c r="R1420" s="1" t="str">
        <f t="shared" ref="R1420:R1483" si="23">CONCATENATE("ST",LEFT(B1420,5))</f>
        <v>ST10209</v>
      </c>
      <c r="S1420" t="str">
        <f>VLOOKUP(R1420,Data!$C$2:$D$261,2,0)</f>
        <v>Arbutus Care Centre</v>
      </c>
      <c r="T1420">
        <f>COUNTIF('Feb 2022'!A:A,D1420)+COUNTIF('Mar 2022'!A:A,D1420)+COUNTIF('Apr 2022'!A:A,D1420)+COUNTIF('May 2022'!A:A,D1420)+COUNTIF('June 2022'!A:A,D1420)+COUNTIF('July 2022'!A:A,D1420)+COUNTIF('Aug 2022'!A:A,D1420)+COUNTIF('Sep 2022'!A:A,D1420)+COUNTIF('Oct 2022'!A:A,D1420)+COUNTIF('Dec 2022'!A:A,D1420)</f>
        <v>1</v>
      </c>
      <c r="U1420" t="str">
        <f>VLOOKUP(Q1420,'Capital Lookup'!A:B,2,FALSE)</f>
        <v>No</v>
      </c>
      <c r="V1420" s="2">
        <f>IFERROR(VLOOKUP(LEFT(F1420,10),'Find Purchase Orders'!B:J,9,FALSE),"")</f>
        <v>44650</v>
      </c>
      <c r="W1420" s="25" t="s">
        <v>7261</v>
      </c>
    </row>
    <row r="1421" spans="1:23" hidden="1">
      <c r="A1421" s="25" t="s">
        <v>7261</v>
      </c>
      <c r="B1421" s="25" t="s">
        <v>7701</v>
      </c>
      <c r="C1421" s="25" t="s">
        <v>7282</v>
      </c>
      <c r="D1421" s="25" t="s">
        <v>11050</v>
      </c>
      <c r="E1421" s="25"/>
      <c r="H1421" s="21">
        <v>5801.21</v>
      </c>
      <c r="I1421" s="25" t="s">
        <v>7257</v>
      </c>
      <c r="K1421" s="25" t="s">
        <v>7262</v>
      </c>
      <c r="L1421" s="25" t="s">
        <v>7259</v>
      </c>
      <c r="M1421" s="22">
        <v>0</v>
      </c>
      <c r="N1421" s="22">
        <v>0</v>
      </c>
      <c r="O1421" s="21">
        <v>0</v>
      </c>
      <c r="P1421" s="21">
        <v>621.55999999999995</v>
      </c>
      <c r="Q1421" s="25" t="s">
        <v>7706</v>
      </c>
      <c r="R1421" s="1" t="str">
        <f t="shared" si="23"/>
        <v>ST10054</v>
      </c>
      <c r="S1421" t="str">
        <f>VLOOKUP(R1421,Data!$C$2:$D$261,2,0)</f>
        <v>Crofton Manor</v>
      </c>
      <c r="T1421">
        <f>COUNTIF('Feb 2022'!A:A,D1421)+COUNTIF('Mar 2022'!A:A,D1421)+COUNTIF('Apr 2022'!A:A,D1421)+COUNTIF('May 2022'!A:A,D1421)+COUNTIF('June 2022'!A:A,D1421)+COUNTIF('July 2022'!A:A,D1421)+COUNTIF('Aug 2022'!A:A,D1421)+COUNTIF('Sep 2022'!A:A,D1421)+COUNTIF('Oct 2022'!A:A,D1421)+COUNTIF('Dec 2022'!A:A,D1421)</f>
        <v>0</v>
      </c>
      <c r="U1421" t="str">
        <f>VLOOKUP(Q1421,'Capital Lookup'!A:B,2,FALSE)</f>
        <v>No</v>
      </c>
      <c r="V1421" s="2" t="str">
        <f>IFERROR(VLOOKUP(LEFT(F1421,10),'Find Purchase Orders'!B:J,9,FALSE),"")</f>
        <v/>
      </c>
      <c r="W1421" s="25" t="s">
        <v>7261</v>
      </c>
    </row>
    <row r="1422" spans="1:23" hidden="1">
      <c r="A1422" s="25" t="s">
        <v>7261</v>
      </c>
      <c r="B1422" s="25" t="s">
        <v>8826</v>
      </c>
      <c r="C1422" s="25" t="s">
        <v>7282</v>
      </c>
      <c r="D1422" s="25" t="s">
        <v>1637</v>
      </c>
      <c r="E1422" s="25" t="s">
        <v>8577</v>
      </c>
      <c r="F1422" s="25" t="s">
        <v>11051</v>
      </c>
      <c r="G1422" s="25" t="s">
        <v>11052</v>
      </c>
      <c r="H1422" s="21">
        <v>7426.3</v>
      </c>
      <c r="I1422" s="25" t="s">
        <v>7296</v>
      </c>
      <c r="J1422" s="25" t="s">
        <v>7288</v>
      </c>
      <c r="K1422" s="25" t="s">
        <v>7495</v>
      </c>
      <c r="L1422" s="25" t="s">
        <v>7517</v>
      </c>
      <c r="M1422" s="21">
        <v>7426.3</v>
      </c>
      <c r="N1422" s="21">
        <v>7426.3</v>
      </c>
      <c r="O1422" s="21">
        <v>0</v>
      </c>
      <c r="P1422" s="21">
        <v>7426.3</v>
      </c>
      <c r="Q1422" s="25" t="s">
        <v>11053</v>
      </c>
      <c r="R1422" s="1" t="str">
        <f t="shared" si="23"/>
        <v>ST10077</v>
      </c>
      <c r="S1422" t="str">
        <f>VLOOKUP(R1422,Data!$C$2:$D$261,2,0)</f>
        <v>Portsmouth</v>
      </c>
      <c r="T1422">
        <f>COUNTIF('Feb 2022'!A:A,D1422)+COUNTIF('Mar 2022'!A:A,D1422)+COUNTIF('Apr 2022'!A:A,D1422)+COUNTIF('May 2022'!A:A,D1422)+COUNTIF('June 2022'!A:A,D1422)+COUNTIF('July 2022'!A:A,D1422)+COUNTIF('Aug 2022'!A:A,D1422)+COUNTIF('Sep 2022'!A:A,D1422)+COUNTIF('Oct 2022'!A:A,D1422)+COUNTIF('Dec 2022'!A:A,D1422)</f>
        <v>1</v>
      </c>
      <c r="U1422" t="str">
        <f>VLOOKUP(Q1422,'Capital Lookup'!A:B,2,FALSE)</f>
        <v>No</v>
      </c>
      <c r="V1422" s="2">
        <f>IFERROR(VLOOKUP(LEFT(F1422,10),'Find Purchase Orders'!B:J,9,FALSE),"")</f>
        <v>44646</v>
      </c>
      <c r="W1422" s="25" t="s">
        <v>7261</v>
      </c>
    </row>
    <row r="1423" spans="1:23" hidden="1">
      <c r="A1423" s="25" t="s">
        <v>7261</v>
      </c>
      <c r="B1423" s="25" t="s">
        <v>7701</v>
      </c>
      <c r="C1423" s="25" t="s">
        <v>7282</v>
      </c>
      <c r="D1423" s="25" t="s">
        <v>11054</v>
      </c>
      <c r="E1423" s="25"/>
      <c r="H1423" s="21">
        <v>5284.28</v>
      </c>
      <c r="I1423" s="25" t="s">
        <v>7257</v>
      </c>
      <c r="K1423" s="25" t="s">
        <v>7262</v>
      </c>
      <c r="L1423" s="25" t="s">
        <v>7259</v>
      </c>
      <c r="M1423" s="22">
        <v>0</v>
      </c>
      <c r="N1423" s="22">
        <v>0</v>
      </c>
      <c r="O1423" s="21">
        <v>0</v>
      </c>
      <c r="P1423" s="21">
        <v>251.63</v>
      </c>
      <c r="Q1423" s="25" t="s">
        <v>7706</v>
      </c>
      <c r="R1423" s="1" t="str">
        <f t="shared" si="23"/>
        <v>ST10054</v>
      </c>
      <c r="S1423" t="str">
        <f>VLOOKUP(R1423,Data!$C$2:$D$261,2,0)</f>
        <v>Crofton Manor</v>
      </c>
      <c r="T1423">
        <f>COUNTIF('Feb 2022'!A:A,D1423)+COUNTIF('Mar 2022'!A:A,D1423)+COUNTIF('Apr 2022'!A:A,D1423)+COUNTIF('May 2022'!A:A,D1423)+COUNTIF('June 2022'!A:A,D1423)+COUNTIF('July 2022'!A:A,D1423)+COUNTIF('Aug 2022'!A:A,D1423)+COUNTIF('Sep 2022'!A:A,D1423)+COUNTIF('Oct 2022'!A:A,D1423)+COUNTIF('Dec 2022'!A:A,D1423)</f>
        <v>0</v>
      </c>
      <c r="U1423" t="str">
        <f>VLOOKUP(Q1423,'Capital Lookup'!A:B,2,FALSE)</f>
        <v>No</v>
      </c>
      <c r="V1423" s="2" t="str">
        <f>IFERROR(VLOOKUP(LEFT(F1423,10),'Find Purchase Orders'!B:J,9,FALSE),"")</f>
        <v/>
      </c>
      <c r="W1423" s="25" t="s">
        <v>7261</v>
      </c>
    </row>
    <row r="1424" spans="1:23" hidden="1">
      <c r="A1424" s="25" t="s">
        <v>7261</v>
      </c>
      <c r="B1424" s="25" t="s">
        <v>8108</v>
      </c>
      <c r="C1424" s="25" t="s">
        <v>7264</v>
      </c>
      <c r="D1424" s="25" t="s">
        <v>1768</v>
      </c>
      <c r="E1424" s="25" t="s">
        <v>8110</v>
      </c>
      <c r="F1424" s="25" t="s">
        <v>11055</v>
      </c>
      <c r="G1424" s="25" t="s">
        <v>11056</v>
      </c>
      <c r="H1424" s="21">
        <v>2005.05</v>
      </c>
      <c r="I1424" s="25" t="s">
        <v>7296</v>
      </c>
      <c r="J1424" s="25" t="s">
        <v>7288</v>
      </c>
      <c r="K1424" s="25" t="s">
        <v>7262</v>
      </c>
      <c r="L1424" s="25" t="s">
        <v>7259</v>
      </c>
      <c r="M1424" s="21">
        <v>2005.05</v>
      </c>
      <c r="N1424" s="21">
        <v>2005.05</v>
      </c>
      <c r="O1424" s="21">
        <v>0</v>
      </c>
      <c r="P1424" s="21">
        <v>2005.05</v>
      </c>
      <c r="Q1424" s="25" t="s">
        <v>8113</v>
      </c>
      <c r="R1424" s="1" t="str">
        <f t="shared" si="23"/>
        <v>ST10049</v>
      </c>
      <c r="S1424" t="str">
        <f>VLOOKUP(R1424,Data!$C$2:$D$261,2,0)</f>
        <v>Colonel By</v>
      </c>
      <c r="T1424">
        <f>COUNTIF('Feb 2022'!A:A,D1424)+COUNTIF('Mar 2022'!A:A,D1424)+COUNTIF('Apr 2022'!A:A,D1424)+COUNTIF('May 2022'!A:A,D1424)+COUNTIF('June 2022'!A:A,D1424)+COUNTIF('July 2022'!A:A,D1424)+COUNTIF('Aug 2022'!A:A,D1424)+COUNTIF('Sep 2022'!A:A,D1424)+COUNTIF('Oct 2022'!A:A,D1424)+COUNTIF('Dec 2022'!A:A,D1424)</f>
        <v>1</v>
      </c>
      <c r="U1424" t="str">
        <f>VLOOKUP(Q1424,'Capital Lookup'!A:B,2,FALSE)</f>
        <v>No</v>
      </c>
      <c r="V1424" s="2">
        <f>IFERROR(VLOOKUP(LEFT(F1424,10),'Find Purchase Orders'!B:J,9,FALSE),"")</f>
        <v>44644</v>
      </c>
      <c r="W1424" s="25" t="s">
        <v>7261</v>
      </c>
    </row>
    <row r="1425" spans="1:23" hidden="1">
      <c r="A1425" s="25" t="s">
        <v>7261</v>
      </c>
      <c r="B1425" s="25" t="s">
        <v>8108</v>
      </c>
      <c r="C1425" s="25" t="s">
        <v>7264</v>
      </c>
      <c r="D1425" s="25" t="s">
        <v>1768</v>
      </c>
      <c r="E1425" s="25" t="s">
        <v>8110</v>
      </c>
      <c r="F1425" s="25" t="s">
        <v>11057</v>
      </c>
      <c r="G1425" s="25" t="s">
        <v>11058</v>
      </c>
      <c r="H1425" s="21">
        <v>542.4</v>
      </c>
      <c r="I1425" s="25" t="s">
        <v>7296</v>
      </c>
      <c r="J1425" s="25" t="s">
        <v>7288</v>
      </c>
      <c r="K1425" s="25" t="s">
        <v>7262</v>
      </c>
      <c r="L1425" s="25" t="s">
        <v>7259</v>
      </c>
      <c r="M1425" s="21">
        <v>542.4</v>
      </c>
      <c r="N1425" s="21">
        <v>542.4</v>
      </c>
      <c r="O1425" s="21">
        <v>0</v>
      </c>
      <c r="P1425" s="21">
        <v>542.4</v>
      </c>
      <c r="Q1425" s="25" t="s">
        <v>8113</v>
      </c>
      <c r="R1425" s="1" t="str">
        <f t="shared" si="23"/>
        <v>ST10049</v>
      </c>
      <c r="S1425" t="str">
        <f>VLOOKUP(R1425,Data!$C$2:$D$261,2,0)</f>
        <v>Colonel By</v>
      </c>
      <c r="T1425">
        <f>COUNTIF('Feb 2022'!A:A,D1425)+COUNTIF('Mar 2022'!A:A,D1425)+COUNTIF('Apr 2022'!A:A,D1425)+COUNTIF('May 2022'!A:A,D1425)+COUNTIF('June 2022'!A:A,D1425)+COUNTIF('July 2022'!A:A,D1425)+COUNTIF('Aug 2022'!A:A,D1425)+COUNTIF('Sep 2022'!A:A,D1425)+COUNTIF('Oct 2022'!A:A,D1425)+COUNTIF('Dec 2022'!A:A,D1425)</f>
        <v>1</v>
      </c>
      <c r="U1425" t="str">
        <f>VLOOKUP(Q1425,'Capital Lookup'!A:B,2,FALSE)</f>
        <v>No</v>
      </c>
      <c r="V1425" s="2">
        <f>IFERROR(VLOOKUP(LEFT(F1425,10),'Find Purchase Orders'!B:J,9,FALSE),"")</f>
        <v>44644</v>
      </c>
      <c r="W1425" s="25" t="s">
        <v>7261</v>
      </c>
    </row>
    <row r="1426" spans="1:23" hidden="1">
      <c r="A1426" s="25" t="s">
        <v>7478</v>
      </c>
      <c r="B1426" s="25" t="s">
        <v>8896</v>
      </c>
      <c r="C1426" s="25" t="s">
        <v>8058</v>
      </c>
      <c r="D1426" s="25" t="s">
        <v>2093</v>
      </c>
      <c r="E1426" s="25" t="s">
        <v>8577</v>
      </c>
      <c r="H1426" s="21">
        <v>3716.09</v>
      </c>
      <c r="I1426" s="25" t="s">
        <v>7257</v>
      </c>
      <c r="K1426" s="25" t="s">
        <v>7640</v>
      </c>
      <c r="L1426" s="25" t="s">
        <v>7763</v>
      </c>
      <c r="M1426" s="22">
        <v>0</v>
      </c>
      <c r="N1426" s="22">
        <v>0</v>
      </c>
      <c r="O1426" s="21">
        <v>0</v>
      </c>
      <c r="P1426" s="21">
        <v>398.16</v>
      </c>
      <c r="Q1426" s="25" t="s">
        <v>11059</v>
      </c>
      <c r="R1426" s="1" t="str">
        <f t="shared" si="23"/>
        <v>ST10195</v>
      </c>
      <c r="S1426" t="str">
        <f>VLOOKUP(R1426,Data!$C$2:$D$261,2,0)</f>
        <v>Maples Personal Care Home</v>
      </c>
      <c r="T1426">
        <f>COUNTIF('Feb 2022'!A:A,D1426)+COUNTIF('Mar 2022'!A:A,D1426)+COUNTIF('Apr 2022'!A:A,D1426)+COUNTIF('May 2022'!A:A,D1426)+COUNTIF('June 2022'!A:A,D1426)+COUNTIF('July 2022'!A:A,D1426)+COUNTIF('Aug 2022'!A:A,D1426)+COUNTIF('Sep 2022'!A:A,D1426)+COUNTIF('Oct 2022'!A:A,D1426)+COUNTIF('Dec 2022'!A:A,D1426)</f>
        <v>1</v>
      </c>
      <c r="U1426" t="str">
        <f>VLOOKUP(Q1426,'Capital Lookup'!A:B,2,FALSE)</f>
        <v>No</v>
      </c>
      <c r="V1426" s="2" t="str">
        <f>IFERROR(VLOOKUP(LEFT(F1426,10),'Find Purchase Orders'!B:J,9,FALSE),"")</f>
        <v/>
      </c>
      <c r="W1426" s="25" t="s">
        <v>7261</v>
      </c>
    </row>
    <row r="1427" spans="1:23" hidden="1">
      <c r="A1427" s="25" t="s">
        <v>7478</v>
      </c>
      <c r="B1427" s="25" t="s">
        <v>8896</v>
      </c>
      <c r="C1427" s="25" t="s">
        <v>8058</v>
      </c>
      <c r="D1427" s="25" t="s">
        <v>2093</v>
      </c>
      <c r="E1427" s="25" t="s">
        <v>8577</v>
      </c>
      <c r="H1427" s="21">
        <v>787.5</v>
      </c>
      <c r="I1427" s="25" t="s">
        <v>7257</v>
      </c>
      <c r="K1427" s="25" t="s">
        <v>7640</v>
      </c>
      <c r="L1427" s="25" t="s">
        <v>7763</v>
      </c>
      <c r="M1427" s="22">
        <v>0</v>
      </c>
      <c r="N1427" s="22">
        <v>0</v>
      </c>
      <c r="O1427" s="21">
        <v>0</v>
      </c>
      <c r="P1427" s="21">
        <v>37.5</v>
      </c>
      <c r="Q1427" s="25" t="s">
        <v>11059</v>
      </c>
      <c r="R1427" s="1" t="str">
        <f t="shared" si="23"/>
        <v>ST10195</v>
      </c>
      <c r="S1427" t="str">
        <f>VLOOKUP(R1427,Data!$C$2:$D$261,2,0)</f>
        <v>Maples Personal Care Home</v>
      </c>
      <c r="T1427">
        <f>COUNTIF('Feb 2022'!A:A,D1427)+COUNTIF('Mar 2022'!A:A,D1427)+COUNTIF('Apr 2022'!A:A,D1427)+COUNTIF('May 2022'!A:A,D1427)+COUNTIF('June 2022'!A:A,D1427)+COUNTIF('July 2022'!A:A,D1427)+COUNTIF('Aug 2022'!A:A,D1427)+COUNTIF('Sep 2022'!A:A,D1427)+COUNTIF('Oct 2022'!A:A,D1427)+COUNTIF('Dec 2022'!A:A,D1427)</f>
        <v>1</v>
      </c>
      <c r="U1427" t="str">
        <f>VLOOKUP(Q1427,'Capital Lookup'!A:B,2,FALSE)</f>
        <v>No</v>
      </c>
      <c r="V1427" s="2" t="str">
        <f>IFERROR(VLOOKUP(LEFT(F1427,10),'Find Purchase Orders'!B:J,9,FALSE),"")</f>
        <v/>
      </c>
      <c r="W1427" s="25" t="s">
        <v>7261</v>
      </c>
    </row>
    <row r="1428" spans="1:23" hidden="1">
      <c r="A1428" s="25" t="s">
        <v>7261</v>
      </c>
      <c r="B1428" s="25" t="s">
        <v>7276</v>
      </c>
      <c r="C1428" s="25" t="s">
        <v>7277</v>
      </c>
      <c r="D1428" s="25" t="s">
        <v>1769</v>
      </c>
      <c r="E1428" s="25" t="s">
        <v>7279</v>
      </c>
      <c r="F1428" s="25" t="s">
        <v>11060</v>
      </c>
      <c r="G1428" s="25" t="s">
        <v>11061</v>
      </c>
      <c r="H1428" s="21">
        <v>183.75</v>
      </c>
      <c r="I1428" s="25" t="s">
        <v>7296</v>
      </c>
      <c r="J1428" s="25" t="s">
        <v>7288</v>
      </c>
      <c r="K1428" s="25" t="s">
        <v>7262</v>
      </c>
      <c r="L1428" s="25" t="s">
        <v>7259</v>
      </c>
      <c r="M1428" s="21">
        <v>183.75</v>
      </c>
      <c r="N1428" s="21">
        <v>183.75</v>
      </c>
      <c r="O1428" s="21">
        <v>0</v>
      </c>
      <c r="P1428" s="21">
        <v>183.75</v>
      </c>
      <c r="Q1428" s="25" t="s">
        <v>7395</v>
      </c>
      <c r="R1428" s="1" t="str">
        <f t="shared" si="23"/>
        <v>ST10064</v>
      </c>
      <c r="S1428" t="str">
        <f>VLOOKUP(R1428,Data!$C$2:$D$261,2,0)</f>
        <v>Aspen Ridge</v>
      </c>
      <c r="T1428">
        <f>COUNTIF('Feb 2022'!A:A,D1428)+COUNTIF('Mar 2022'!A:A,D1428)+COUNTIF('Apr 2022'!A:A,D1428)+COUNTIF('May 2022'!A:A,D1428)+COUNTIF('June 2022'!A:A,D1428)+COUNTIF('July 2022'!A:A,D1428)+COUNTIF('Aug 2022'!A:A,D1428)+COUNTIF('Sep 2022'!A:A,D1428)+COUNTIF('Oct 2022'!A:A,D1428)+COUNTIF('Dec 2022'!A:A,D1428)</f>
        <v>1</v>
      </c>
      <c r="U1428" t="str">
        <f>VLOOKUP(Q1428,'Capital Lookup'!A:B,2,FALSE)</f>
        <v>No</v>
      </c>
      <c r="V1428" s="2">
        <f>IFERROR(VLOOKUP(LEFT(F1428,10),'Find Purchase Orders'!B:J,9,FALSE),"")</f>
        <v>44644</v>
      </c>
      <c r="W1428" s="25" t="s">
        <v>7261</v>
      </c>
    </row>
    <row r="1429" spans="1:23" hidden="1">
      <c r="A1429" s="25" t="s">
        <v>7261</v>
      </c>
      <c r="B1429" s="25" t="s">
        <v>7276</v>
      </c>
      <c r="C1429" s="25" t="s">
        <v>7277</v>
      </c>
      <c r="D1429" s="25" t="s">
        <v>1769</v>
      </c>
      <c r="E1429" s="25" t="s">
        <v>7279</v>
      </c>
      <c r="F1429" s="25" t="s">
        <v>11062</v>
      </c>
      <c r="G1429" s="25" t="s">
        <v>11063</v>
      </c>
      <c r="H1429" s="21">
        <v>4979.55</v>
      </c>
      <c r="I1429" s="25" t="s">
        <v>7296</v>
      </c>
      <c r="J1429" s="25" t="s">
        <v>7288</v>
      </c>
      <c r="K1429" s="25" t="s">
        <v>7262</v>
      </c>
      <c r="L1429" s="25" t="s">
        <v>7259</v>
      </c>
      <c r="M1429" s="21">
        <v>4979.55</v>
      </c>
      <c r="N1429" s="21">
        <v>4979.55</v>
      </c>
      <c r="O1429" s="21">
        <v>0</v>
      </c>
      <c r="P1429" s="21">
        <v>4979.55</v>
      </c>
      <c r="Q1429" s="25" t="s">
        <v>7395</v>
      </c>
      <c r="R1429" s="1" t="str">
        <f t="shared" si="23"/>
        <v>ST10064</v>
      </c>
      <c r="S1429" t="str">
        <f>VLOOKUP(R1429,Data!$C$2:$D$261,2,0)</f>
        <v>Aspen Ridge</v>
      </c>
      <c r="T1429">
        <f>COUNTIF('Feb 2022'!A:A,D1429)+COUNTIF('Mar 2022'!A:A,D1429)+COUNTIF('Apr 2022'!A:A,D1429)+COUNTIF('May 2022'!A:A,D1429)+COUNTIF('June 2022'!A:A,D1429)+COUNTIF('July 2022'!A:A,D1429)+COUNTIF('Aug 2022'!A:A,D1429)+COUNTIF('Sep 2022'!A:A,D1429)+COUNTIF('Oct 2022'!A:A,D1429)+COUNTIF('Dec 2022'!A:A,D1429)</f>
        <v>1</v>
      </c>
      <c r="U1429" t="str">
        <f>VLOOKUP(Q1429,'Capital Lookup'!A:B,2,FALSE)</f>
        <v>No</v>
      </c>
      <c r="V1429" s="2">
        <f>IFERROR(VLOOKUP(LEFT(F1429,10),'Find Purchase Orders'!B:J,9,FALSE),"")</f>
        <v>44644</v>
      </c>
      <c r="W1429" s="25" t="s">
        <v>7261</v>
      </c>
    </row>
    <row r="1430" spans="1:23" hidden="1">
      <c r="A1430" s="25" t="s">
        <v>7261</v>
      </c>
      <c r="B1430" s="25" t="s">
        <v>8108</v>
      </c>
      <c r="C1430" s="25" t="s">
        <v>7264</v>
      </c>
      <c r="D1430" s="25" t="s">
        <v>1771</v>
      </c>
      <c r="E1430" s="25" t="s">
        <v>8110</v>
      </c>
      <c r="F1430" s="25" t="s">
        <v>11064</v>
      </c>
      <c r="G1430" s="25" t="s">
        <v>11065</v>
      </c>
      <c r="H1430" s="21">
        <v>2524.85</v>
      </c>
      <c r="I1430" s="25" t="s">
        <v>7296</v>
      </c>
      <c r="J1430" s="25" t="s">
        <v>7288</v>
      </c>
      <c r="K1430" s="25" t="s">
        <v>7262</v>
      </c>
      <c r="L1430" s="25" t="s">
        <v>7259</v>
      </c>
      <c r="M1430" s="21">
        <v>2524.85</v>
      </c>
      <c r="N1430" s="21">
        <v>2524.85</v>
      </c>
      <c r="O1430" s="21">
        <v>0</v>
      </c>
      <c r="P1430" s="21">
        <v>2524.85</v>
      </c>
      <c r="Q1430" s="25" t="s">
        <v>8113</v>
      </c>
      <c r="R1430" s="1" t="str">
        <f t="shared" si="23"/>
        <v>ST10049</v>
      </c>
      <c r="S1430" t="str">
        <f>VLOOKUP(R1430,Data!$C$2:$D$261,2,0)</f>
        <v>Colonel By</v>
      </c>
      <c r="T1430">
        <f>COUNTIF('Feb 2022'!A:A,D1430)+COUNTIF('Mar 2022'!A:A,D1430)+COUNTIF('Apr 2022'!A:A,D1430)+COUNTIF('May 2022'!A:A,D1430)+COUNTIF('June 2022'!A:A,D1430)+COUNTIF('July 2022'!A:A,D1430)+COUNTIF('Aug 2022'!A:A,D1430)+COUNTIF('Sep 2022'!A:A,D1430)+COUNTIF('Oct 2022'!A:A,D1430)+COUNTIF('Dec 2022'!A:A,D1430)</f>
        <v>1</v>
      </c>
      <c r="U1430" t="str">
        <f>VLOOKUP(Q1430,'Capital Lookup'!A:B,2,FALSE)</f>
        <v>No</v>
      </c>
      <c r="V1430" s="2">
        <f>IFERROR(VLOOKUP(LEFT(F1430,10),'Find Purchase Orders'!B:J,9,FALSE),"")</f>
        <v>44644</v>
      </c>
      <c r="W1430" s="25" t="s">
        <v>7261</v>
      </c>
    </row>
    <row r="1431" spans="1:23" hidden="1">
      <c r="A1431" s="25" t="s">
        <v>7261</v>
      </c>
      <c r="B1431" s="25" t="s">
        <v>8108</v>
      </c>
      <c r="C1431" s="25" t="s">
        <v>7264</v>
      </c>
      <c r="D1431" s="25" t="s">
        <v>1771</v>
      </c>
      <c r="E1431" s="25" t="s">
        <v>8110</v>
      </c>
      <c r="F1431" s="25" t="s">
        <v>11066</v>
      </c>
      <c r="G1431" s="25" t="s">
        <v>7324</v>
      </c>
      <c r="H1431" s="21">
        <v>711.9</v>
      </c>
      <c r="I1431" s="25" t="s">
        <v>7296</v>
      </c>
      <c r="J1431" s="25" t="s">
        <v>7288</v>
      </c>
      <c r="K1431" s="25" t="s">
        <v>7262</v>
      </c>
      <c r="L1431" s="25" t="s">
        <v>7259</v>
      </c>
      <c r="M1431" s="21">
        <v>711.9</v>
      </c>
      <c r="N1431" s="21">
        <v>711.9</v>
      </c>
      <c r="O1431" s="21">
        <v>0</v>
      </c>
      <c r="P1431" s="21">
        <v>711.9</v>
      </c>
      <c r="Q1431" s="25" t="s">
        <v>8113</v>
      </c>
      <c r="R1431" s="1" t="str">
        <f t="shared" si="23"/>
        <v>ST10049</v>
      </c>
      <c r="S1431" t="str">
        <f>VLOOKUP(R1431,Data!$C$2:$D$261,2,0)</f>
        <v>Colonel By</v>
      </c>
      <c r="T1431">
        <f>COUNTIF('Feb 2022'!A:A,D1431)+COUNTIF('Mar 2022'!A:A,D1431)+COUNTIF('Apr 2022'!A:A,D1431)+COUNTIF('May 2022'!A:A,D1431)+COUNTIF('June 2022'!A:A,D1431)+COUNTIF('July 2022'!A:A,D1431)+COUNTIF('Aug 2022'!A:A,D1431)+COUNTIF('Sep 2022'!A:A,D1431)+COUNTIF('Oct 2022'!A:A,D1431)+COUNTIF('Dec 2022'!A:A,D1431)</f>
        <v>1</v>
      </c>
      <c r="U1431" t="str">
        <f>VLOOKUP(Q1431,'Capital Lookup'!A:B,2,FALSE)</f>
        <v>No</v>
      </c>
      <c r="V1431" s="2">
        <f>IFERROR(VLOOKUP(LEFT(F1431,10),'Find Purchase Orders'!B:J,9,FALSE),"")</f>
        <v>44644</v>
      </c>
      <c r="W1431" s="25" t="s">
        <v>7261</v>
      </c>
    </row>
    <row r="1432" spans="1:23" hidden="1">
      <c r="A1432" s="25" t="s">
        <v>7261</v>
      </c>
      <c r="B1432" s="25" t="s">
        <v>8108</v>
      </c>
      <c r="C1432" s="25" t="s">
        <v>7264</v>
      </c>
      <c r="D1432" s="25" t="s">
        <v>1773</v>
      </c>
      <c r="E1432" s="25" t="s">
        <v>8110</v>
      </c>
      <c r="F1432" s="25" t="s">
        <v>11067</v>
      </c>
      <c r="G1432" s="25" t="s">
        <v>11068</v>
      </c>
      <c r="H1432" s="21">
        <v>1894.31</v>
      </c>
      <c r="I1432" s="25" t="s">
        <v>7296</v>
      </c>
      <c r="J1432" s="25" t="s">
        <v>7288</v>
      </c>
      <c r="K1432" s="25" t="s">
        <v>7262</v>
      </c>
      <c r="L1432" s="25" t="s">
        <v>7259</v>
      </c>
      <c r="M1432" s="21">
        <v>1894.31</v>
      </c>
      <c r="N1432" s="21">
        <v>1894.31</v>
      </c>
      <c r="O1432" s="21">
        <v>0</v>
      </c>
      <c r="P1432" s="21">
        <v>1894.31</v>
      </c>
      <c r="Q1432" s="25" t="s">
        <v>8113</v>
      </c>
      <c r="R1432" s="1" t="str">
        <f t="shared" si="23"/>
        <v>ST10049</v>
      </c>
      <c r="S1432" t="str">
        <f>VLOOKUP(R1432,Data!$C$2:$D$261,2,0)</f>
        <v>Colonel By</v>
      </c>
      <c r="T1432">
        <f>COUNTIF('Feb 2022'!A:A,D1432)+COUNTIF('Mar 2022'!A:A,D1432)+COUNTIF('Apr 2022'!A:A,D1432)+COUNTIF('May 2022'!A:A,D1432)+COUNTIF('June 2022'!A:A,D1432)+COUNTIF('July 2022'!A:A,D1432)+COUNTIF('Aug 2022'!A:A,D1432)+COUNTIF('Sep 2022'!A:A,D1432)+COUNTIF('Oct 2022'!A:A,D1432)+COUNTIF('Dec 2022'!A:A,D1432)</f>
        <v>1</v>
      </c>
      <c r="U1432" t="str">
        <f>VLOOKUP(Q1432,'Capital Lookup'!A:B,2,FALSE)</f>
        <v>No</v>
      </c>
      <c r="V1432" s="2">
        <f>IFERROR(VLOOKUP(LEFT(F1432,10),'Find Purchase Orders'!B:J,9,FALSE),"")</f>
        <v>44644</v>
      </c>
      <c r="W1432" s="25" t="s">
        <v>7261</v>
      </c>
    </row>
    <row r="1433" spans="1:23" hidden="1">
      <c r="A1433" s="25" t="s">
        <v>7261</v>
      </c>
      <c r="B1433" s="25" t="s">
        <v>8108</v>
      </c>
      <c r="C1433" s="25" t="s">
        <v>7264</v>
      </c>
      <c r="D1433" s="25" t="s">
        <v>1773</v>
      </c>
      <c r="E1433" s="25" t="s">
        <v>8110</v>
      </c>
      <c r="F1433" s="25" t="s">
        <v>11069</v>
      </c>
      <c r="G1433" s="25" t="s">
        <v>8279</v>
      </c>
      <c r="H1433" s="21">
        <v>248.6</v>
      </c>
      <c r="I1433" s="25" t="s">
        <v>7296</v>
      </c>
      <c r="J1433" s="25" t="s">
        <v>7288</v>
      </c>
      <c r="K1433" s="25" t="s">
        <v>7262</v>
      </c>
      <c r="L1433" s="25" t="s">
        <v>7259</v>
      </c>
      <c r="M1433" s="21">
        <v>248.6</v>
      </c>
      <c r="N1433" s="21">
        <v>248.6</v>
      </c>
      <c r="O1433" s="21">
        <v>0</v>
      </c>
      <c r="P1433" s="21">
        <v>248.6</v>
      </c>
      <c r="Q1433" s="25" t="s">
        <v>8113</v>
      </c>
      <c r="R1433" s="1" t="str">
        <f t="shared" si="23"/>
        <v>ST10049</v>
      </c>
      <c r="S1433" t="str">
        <f>VLOOKUP(R1433,Data!$C$2:$D$261,2,0)</f>
        <v>Colonel By</v>
      </c>
      <c r="T1433">
        <f>COUNTIF('Feb 2022'!A:A,D1433)+COUNTIF('Mar 2022'!A:A,D1433)+COUNTIF('Apr 2022'!A:A,D1433)+COUNTIF('May 2022'!A:A,D1433)+COUNTIF('June 2022'!A:A,D1433)+COUNTIF('July 2022'!A:A,D1433)+COUNTIF('Aug 2022'!A:A,D1433)+COUNTIF('Sep 2022'!A:A,D1433)+COUNTIF('Oct 2022'!A:A,D1433)+COUNTIF('Dec 2022'!A:A,D1433)</f>
        <v>1</v>
      </c>
      <c r="U1433" t="str">
        <f>VLOOKUP(Q1433,'Capital Lookup'!A:B,2,FALSE)</f>
        <v>No</v>
      </c>
      <c r="V1433" s="2">
        <f>IFERROR(VLOOKUP(LEFT(F1433,10),'Find Purchase Orders'!B:J,9,FALSE),"")</f>
        <v>44644</v>
      </c>
      <c r="W1433" s="25" t="s">
        <v>7261</v>
      </c>
    </row>
    <row r="1434" spans="1:23" hidden="1">
      <c r="A1434" s="25" t="s">
        <v>7261</v>
      </c>
      <c r="B1434" s="25" t="s">
        <v>8108</v>
      </c>
      <c r="C1434" s="25" t="s">
        <v>7264</v>
      </c>
      <c r="D1434" s="25" t="s">
        <v>1774</v>
      </c>
      <c r="E1434" s="25" t="s">
        <v>8110</v>
      </c>
      <c r="F1434" s="25" t="s">
        <v>11070</v>
      </c>
      <c r="G1434" s="25" t="s">
        <v>11071</v>
      </c>
      <c r="H1434" s="21">
        <v>3298.9</v>
      </c>
      <c r="I1434" s="25" t="s">
        <v>7296</v>
      </c>
      <c r="J1434" s="25" t="s">
        <v>7288</v>
      </c>
      <c r="K1434" s="25" t="s">
        <v>7262</v>
      </c>
      <c r="L1434" s="25" t="s">
        <v>7259</v>
      </c>
      <c r="M1434" s="21">
        <v>3298.9</v>
      </c>
      <c r="N1434" s="21">
        <v>3299.34</v>
      </c>
      <c r="O1434" s="21">
        <v>-0.44</v>
      </c>
      <c r="P1434" s="21">
        <v>3298.9</v>
      </c>
      <c r="Q1434" s="25" t="s">
        <v>8113</v>
      </c>
      <c r="R1434" s="1" t="str">
        <f t="shared" si="23"/>
        <v>ST10049</v>
      </c>
      <c r="S1434" t="str">
        <f>VLOOKUP(R1434,Data!$C$2:$D$261,2,0)</f>
        <v>Colonel By</v>
      </c>
      <c r="T1434">
        <f>COUNTIF('Feb 2022'!A:A,D1434)+COUNTIF('Mar 2022'!A:A,D1434)+COUNTIF('Apr 2022'!A:A,D1434)+COUNTIF('May 2022'!A:A,D1434)+COUNTIF('June 2022'!A:A,D1434)+COUNTIF('July 2022'!A:A,D1434)+COUNTIF('Aug 2022'!A:A,D1434)+COUNTIF('Sep 2022'!A:A,D1434)+COUNTIF('Oct 2022'!A:A,D1434)+COUNTIF('Dec 2022'!A:A,D1434)</f>
        <v>1</v>
      </c>
      <c r="U1434" t="str">
        <f>VLOOKUP(Q1434,'Capital Lookup'!A:B,2,FALSE)</f>
        <v>No</v>
      </c>
      <c r="V1434" s="2">
        <f>IFERROR(VLOOKUP(LEFT(F1434,10),'Find Purchase Orders'!B:J,9,FALSE),"")</f>
        <v>44644</v>
      </c>
      <c r="W1434" s="25" t="s">
        <v>7261</v>
      </c>
    </row>
    <row r="1435" spans="1:23" hidden="1">
      <c r="A1435" s="25" t="s">
        <v>7261</v>
      </c>
      <c r="B1435" s="25" t="s">
        <v>8108</v>
      </c>
      <c r="C1435" s="25" t="s">
        <v>7264</v>
      </c>
      <c r="D1435" s="25" t="s">
        <v>1774</v>
      </c>
      <c r="E1435" s="25" t="s">
        <v>8110</v>
      </c>
      <c r="F1435" s="25" t="s">
        <v>11072</v>
      </c>
      <c r="G1435" s="25" t="s">
        <v>11073</v>
      </c>
      <c r="H1435" s="21">
        <v>858.8</v>
      </c>
      <c r="I1435" s="25" t="s">
        <v>7296</v>
      </c>
      <c r="J1435" s="25" t="s">
        <v>7288</v>
      </c>
      <c r="K1435" s="25" t="s">
        <v>7262</v>
      </c>
      <c r="L1435" s="25" t="s">
        <v>7259</v>
      </c>
      <c r="M1435" s="21">
        <v>858.8</v>
      </c>
      <c r="N1435" s="21">
        <v>858.92</v>
      </c>
      <c r="O1435" s="21">
        <v>-0.12</v>
      </c>
      <c r="P1435" s="21">
        <v>858.8</v>
      </c>
      <c r="Q1435" s="25" t="s">
        <v>8113</v>
      </c>
      <c r="R1435" s="1" t="str">
        <f t="shared" si="23"/>
        <v>ST10049</v>
      </c>
      <c r="S1435" t="str">
        <f>VLOOKUP(R1435,Data!$C$2:$D$261,2,0)</f>
        <v>Colonel By</v>
      </c>
      <c r="T1435">
        <f>COUNTIF('Feb 2022'!A:A,D1435)+COUNTIF('Mar 2022'!A:A,D1435)+COUNTIF('Apr 2022'!A:A,D1435)+COUNTIF('May 2022'!A:A,D1435)+COUNTIF('June 2022'!A:A,D1435)+COUNTIF('July 2022'!A:A,D1435)+COUNTIF('Aug 2022'!A:A,D1435)+COUNTIF('Sep 2022'!A:A,D1435)+COUNTIF('Oct 2022'!A:A,D1435)+COUNTIF('Dec 2022'!A:A,D1435)</f>
        <v>1</v>
      </c>
      <c r="U1435" t="str">
        <f>VLOOKUP(Q1435,'Capital Lookup'!A:B,2,FALSE)</f>
        <v>No</v>
      </c>
      <c r="V1435" s="2">
        <f>IFERROR(VLOOKUP(LEFT(F1435,10),'Find Purchase Orders'!B:J,9,FALSE),"")</f>
        <v>44644</v>
      </c>
      <c r="W1435" s="25" t="s">
        <v>7261</v>
      </c>
    </row>
    <row r="1436" spans="1:23" hidden="1">
      <c r="A1436" s="25" t="s">
        <v>7261</v>
      </c>
      <c r="B1436" s="25" t="s">
        <v>7701</v>
      </c>
      <c r="C1436" s="25" t="s">
        <v>7282</v>
      </c>
      <c r="D1436" s="25" t="s">
        <v>11074</v>
      </c>
      <c r="E1436" s="25"/>
      <c r="H1436" s="21">
        <v>5337.47</v>
      </c>
      <c r="I1436" s="25" t="s">
        <v>7257</v>
      </c>
      <c r="K1436" s="25" t="s">
        <v>7262</v>
      </c>
      <c r="L1436" s="25" t="s">
        <v>7259</v>
      </c>
      <c r="M1436" s="22">
        <v>0</v>
      </c>
      <c r="N1436" s="22">
        <v>0</v>
      </c>
      <c r="O1436" s="21">
        <v>0</v>
      </c>
      <c r="P1436" s="21">
        <v>254.17</v>
      </c>
      <c r="Q1436" s="25" t="s">
        <v>7706</v>
      </c>
      <c r="R1436" s="1" t="str">
        <f t="shared" si="23"/>
        <v>ST10054</v>
      </c>
      <c r="S1436" t="str">
        <f>VLOOKUP(R1436,Data!$C$2:$D$261,2,0)</f>
        <v>Crofton Manor</v>
      </c>
      <c r="T1436">
        <f>COUNTIF('Feb 2022'!A:A,D1436)+COUNTIF('Mar 2022'!A:A,D1436)+COUNTIF('Apr 2022'!A:A,D1436)+COUNTIF('May 2022'!A:A,D1436)+COUNTIF('June 2022'!A:A,D1436)+COUNTIF('July 2022'!A:A,D1436)+COUNTIF('Aug 2022'!A:A,D1436)+COUNTIF('Sep 2022'!A:A,D1436)+COUNTIF('Oct 2022'!A:A,D1436)+COUNTIF('Dec 2022'!A:A,D1436)</f>
        <v>0</v>
      </c>
      <c r="U1436" t="str">
        <f>VLOOKUP(Q1436,'Capital Lookup'!A:B,2,FALSE)</f>
        <v>No</v>
      </c>
      <c r="V1436" s="2" t="str">
        <f>IFERROR(VLOOKUP(LEFT(F1436,10),'Find Purchase Orders'!B:J,9,FALSE),"")</f>
        <v/>
      </c>
      <c r="W1436" s="25" t="s">
        <v>7261</v>
      </c>
    </row>
    <row r="1437" spans="1:23" hidden="1">
      <c r="A1437" s="25" t="s">
        <v>7261</v>
      </c>
      <c r="B1437" s="25" t="s">
        <v>8108</v>
      </c>
      <c r="C1437" s="25" t="s">
        <v>7264</v>
      </c>
      <c r="D1437" s="25" t="s">
        <v>1775</v>
      </c>
      <c r="E1437" s="25" t="s">
        <v>8110</v>
      </c>
      <c r="F1437" s="25" t="s">
        <v>11075</v>
      </c>
      <c r="G1437" s="25" t="s">
        <v>11076</v>
      </c>
      <c r="H1437" s="21">
        <v>4844.74</v>
      </c>
      <c r="I1437" s="25" t="s">
        <v>7296</v>
      </c>
      <c r="J1437" s="25" t="s">
        <v>7288</v>
      </c>
      <c r="K1437" s="25" t="s">
        <v>7262</v>
      </c>
      <c r="L1437" s="25" t="s">
        <v>7259</v>
      </c>
      <c r="M1437" s="21">
        <v>4844.74</v>
      </c>
      <c r="N1437" s="21">
        <v>4844.74</v>
      </c>
      <c r="O1437" s="21">
        <v>0</v>
      </c>
      <c r="P1437" s="21">
        <v>4844.74</v>
      </c>
      <c r="Q1437" s="25" t="s">
        <v>8113</v>
      </c>
      <c r="R1437" s="1" t="str">
        <f t="shared" si="23"/>
        <v>ST10049</v>
      </c>
      <c r="S1437" t="str">
        <f>VLOOKUP(R1437,Data!$C$2:$D$261,2,0)</f>
        <v>Colonel By</v>
      </c>
      <c r="T1437">
        <f>COUNTIF('Feb 2022'!A:A,D1437)+COUNTIF('Mar 2022'!A:A,D1437)+COUNTIF('Apr 2022'!A:A,D1437)+COUNTIF('May 2022'!A:A,D1437)+COUNTIF('June 2022'!A:A,D1437)+COUNTIF('July 2022'!A:A,D1437)+COUNTIF('Aug 2022'!A:A,D1437)+COUNTIF('Sep 2022'!A:A,D1437)+COUNTIF('Oct 2022'!A:A,D1437)+COUNTIF('Dec 2022'!A:A,D1437)</f>
        <v>1</v>
      </c>
      <c r="U1437" t="str">
        <f>VLOOKUP(Q1437,'Capital Lookup'!A:B,2,FALSE)</f>
        <v>No</v>
      </c>
      <c r="V1437" s="2">
        <f>IFERROR(VLOOKUP(LEFT(F1437,10),'Find Purchase Orders'!B:J,9,FALSE),"")</f>
        <v>44645</v>
      </c>
      <c r="W1437" s="25" t="s">
        <v>7261</v>
      </c>
    </row>
    <row r="1438" spans="1:23" hidden="1">
      <c r="A1438" s="25" t="s">
        <v>7261</v>
      </c>
      <c r="B1438" s="25" t="s">
        <v>8108</v>
      </c>
      <c r="C1438" s="25" t="s">
        <v>7264</v>
      </c>
      <c r="D1438" s="25" t="s">
        <v>1775</v>
      </c>
      <c r="E1438" s="25" t="s">
        <v>8110</v>
      </c>
      <c r="F1438" s="25" t="s">
        <v>11077</v>
      </c>
      <c r="G1438" s="25" t="s">
        <v>11078</v>
      </c>
      <c r="H1438" s="21">
        <v>0</v>
      </c>
      <c r="I1438" s="25" t="s">
        <v>7287</v>
      </c>
      <c r="J1438" s="25" t="s">
        <v>7288</v>
      </c>
      <c r="K1438" s="25" t="s">
        <v>7262</v>
      </c>
      <c r="L1438" s="25" t="s">
        <v>7259</v>
      </c>
      <c r="M1438" s="21">
        <v>0</v>
      </c>
      <c r="N1438" s="22">
        <v>0</v>
      </c>
      <c r="O1438" s="21">
        <v>0</v>
      </c>
      <c r="P1438" s="21">
        <v>0</v>
      </c>
      <c r="Q1438" s="25" t="s">
        <v>8113</v>
      </c>
      <c r="R1438" s="1" t="str">
        <f t="shared" si="23"/>
        <v>ST10049</v>
      </c>
      <c r="S1438" t="str">
        <f>VLOOKUP(R1438,Data!$C$2:$D$261,2,0)</f>
        <v>Colonel By</v>
      </c>
      <c r="T1438">
        <f>COUNTIF('Feb 2022'!A:A,D1438)+COUNTIF('Mar 2022'!A:A,D1438)+COUNTIF('Apr 2022'!A:A,D1438)+COUNTIF('May 2022'!A:A,D1438)+COUNTIF('June 2022'!A:A,D1438)+COUNTIF('July 2022'!A:A,D1438)+COUNTIF('Aug 2022'!A:A,D1438)+COUNTIF('Sep 2022'!A:A,D1438)+COUNTIF('Oct 2022'!A:A,D1438)+COUNTIF('Dec 2022'!A:A,D1438)</f>
        <v>1</v>
      </c>
      <c r="U1438" t="str">
        <f>VLOOKUP(Q1438,'Capital Lookup'!A:B,2,FALSE)</f>
        <v>No</v>
      </c>
      <c r="V1438" s="2">
        <f>IFERROR(VLOOKUP(LEFT(F1438,10),'Find Purchase Orders'!B:J,9,FALSE),"")</f>
        <v>44645</v>
      </c>
      <c r="W1438" s="25" t="s">
        <v>7261</v>
      </c>
    </row>
    <row r="1439" spans="1:23" hidden="1">
      <c r="A1439" s="25" t="s">
        <v>7261</v>
      </c>
      <c r="B1439" s="25" t="s">
        <v>8855</v>
      </c>
      <c r="C1439" s="25" t="s">
        <v>7264</v>
      </c>
      <c r="D1439" s="25" t="s">
        <v>1777</v>
      </c>
      <c r="E1439" s="25" t="s">
        <v>11079</v>
      </c>
      <c r="F1439" s="25" t="s">
        <v>11080</v>
      </c>
      <c r="G1439" s="25" t="s">
        <v>11081</v>
      </c>
      <c r="H1439" s="21">
        <v>78.75</v>
      </c>
      <c r="I1439" s="25" t="s">
        <v>7296</v>
      </c>
      <c r="J1439" s="25" t="s">
        <v>7288</v>
      </c>
      <c r="K1439" s="25" t="s">
        <v>7262</v>
      </c>
      <c r="L1439" s="25" t="s">
        <v>7259</v>
      </c>
      <c r="M1439" s="21">
        <v>78.75</v>
      </c>
      <c r="N1439" s="21">
        <v>78.75</v>
      </c>
      <c r="O1439" s="21">
        <v>0</v>
      </c>
      <c r="P1439" s="21">
        <v>78.75</v>
      </c>
      <c r="Q1439" s="25" t="s">
        <v>11082</v>
      </c>
      <c r="R1439" s="1" t="str">
        <f t="shared" si="23"/>
        <v>ST10067</v>
      </c>
      <c r="S1439" t="str">
        <f>VLOOKUP(R1439,Data!$C$2:$D$261,2,0)</f>
        <v>The Edgemont</v>
      </c>
      <c r="T1439">
        <f>COUNTIF('Feb 2022'!A:A,D1439)+COUNTIF('Mar 2022'!A:A,D1439)+COUNTIF('Apr 2022'!A:A,D1439)+COUNTIF('May 2022'!A:A,D1439)+COUNTIF('June 2022'!A:A,D1439)+COUNTIF('July 2022'!A:A,D1439)+COUNTIF('Aug 2022'!A:A,D1439)+COUNTIF('Sep 2022'!A:A,D1439)+COUNTIF('Oct 2022'!A:A,D1439)+COUNTIF('Dec 2022'!A:A,D1439)</f>
        <v>1</v>
      </c>
      <c r="U1439" t="str">
        <f>VLOOKUP(Q1439,'Capital Lookup'!A:B,2,FALSE)</f>
        <v>No</v>
      </c>
      <c r="V1439" s="2">
        <f>IFERROR(VLOOKUP(LEFT(F1439,10),'Find Purchase Orders'!B:J,9,FALSE),"")</f>
        <v>44644</v>
      </c>
      <c r="W1439" s="25" t="s">
        <v>7261</v>
      </c>
    </row>
    <row r="1440" spans="1:23" hidden="1">
      <c r="A1440" s="25" t="s">
        <v>7261</v>
      </c>
      <c r="B1440" s="25" t="s">
        <v>8855</v>
      </c>
      <c r="C1440" s="25" t="s">
        <v>7264</v>
      </c>
      <c r="D1440" s="25" t="s">
        <v>1777</v>
      </c>
      <c r="E1440" s="25" t="s">
        <v>11079</v>
      </c>
      <c r="F1440" s="25" t="s">
        <v>11083</v>
      </c>
      <c r="G1440" s="25" t="s">
        <v>11084</v>
      </c>
      <c r="H1440" s="21">
        <v>6652.28</v>
      </c>
      <c r="I1440" s="25" t="s">
        <v>7296</v>
      </c>
      <c r="J1440" s="25" t="s">
        <v>7288</v>
      </c>
      <c r="K1440" s="25" t="s">
        <v>7262</v>
      </c>
      <c r="L1440" s="25" t="s">
        <v>7259</v>
      </c>
      <c r="M1440" s="21">
        <v>6652.28</v>
      </c>
      <c r="N1440" s="21">
        <v>6652.28</v>
      </c>
      <c r="O1440" s="21">
        <v>0</v>
      </c>
      <c r="P1440" s="21">
        <v>6652.28</v>
      </c>
      <c r="Q1440" s="25" t="s">
        <v>11082</v>
      </c>
      <c r="R1440" s="1" t="str">
        <f t="shared" si="23"/>
        <v>ST10067</v>
      </c>
      <c r="S1440" t="str">
        <f>VLOOKUP(R1440,Data!$C$2:$D$261,2,0)</f>
        <v>The Edgemont</v>
      </c>
      <c r="T1440">
        <f>COUNTIF('Feb 2022'!A:A,D1440)+COUNTIF('Mar 2022'!A:A,D1440)+COUNTIF('Apr 2022'!A:A,D1440)+COUNTIF('May 2022'!A:A,D1440)+COUNTIF('June 2022'!A:A,D1440)+COUNTIF('July 2022'!A:A,D1440)+COUNTIF('Aug 2022'!A:A,D1440)+COUNTIF('Sep 2022'!A:A,D1440)+COUNTIF('Oct 2022'!A:A,D1440)+COUNTIF('Dec 2022'!A:A,D1440)</f>
        <v>1</v>
      </c>
      <c r="U1440" t="str">
        <f>VLOOKUP(Q1440,'Capital Lookup'!A:B,2,FALSE)</f>
        <v>No</v>
      </c>
      <c r="V1440" s="2">
        <f>IFERROR(VLOOKUP(LEFT(F1440,10),'Find Purchase Orders'!B:J,9,FALSE),"")</f>
        <v>44644</v>
      </c>
      <c r="W1440" s="25" t="s">
        <v>7261</v>
      </c>
    </row>
    <row r="1441" spans="1:23" hidden="1">
      <c r="A1441" s="25" t="s">
        <v>7261</v>
      </c>
      <c r="B1441" s="25" t="s">
        <v>8855</v>
      </c>
      <c r="C1441" s="25" t="s">
        <v>7264</v>
      </c>
      <c r="D1441" s="25" t="s">
        <v>1778</v>
      </c>
      <c r="E1441" s="25" t="s">
        <v>11079</v>
      </c>
      <c r="F1441" s="25" t="s">
        <v>11085</v>
      </c>
      <c r="G1441" s="25" t="s">
        <v>11086</v>
      </c>
      <c r="H1441" s="21">
        <v>4945.6400000000003</v>
      </c>
      <c r="I1441" s="25" t="s">
        <v>7296</v>
      </c>
      <c r="J1441" s="25" t="s">
        <v>7288</v>
      </c>
      <c r="K1441" s="25" t="s">
        <v>7262</v>
      </c>
      <c r="L1441" s="25" t="s">
        <v>7259</v>
      </c>
      <c r="M1441" s="21">
        <v>4945.6400000000003</v>
      </c>
      <c r="N1441" s="21">
        <v>4945.6099999999997</v>
      </c>
      <c r="O1441" s="21">
        <v>0.03</v>
      </c>
      <c r="P1441" s="21">
        <v>4945.6400000000003</v>
      </c>
      <c r="Q1441" s="25" t="s">
        <v>11082</v>
      </c>
      <c r="R1441" s="1" t="str">
        <f t="shared" si="23"/>
        <v>ST10067</v>
      </c>
      <c r="S1441" t="str">
        <f>VLOOKUP(R1441,Data!$C$2:$D$261,2,0)</f>
        <v>The Edgemont</v>
      </c>
      <c r="T1441">
        <f>COUNTIF('Feb 2022'!A:A,D1441)+COUNTIF('Mar 2022'!A:A,D1441)+COUNTIF('Apr 2022'!A:A,D1441)+COUNTIF('May 2022'!A:A,D1441)+COUNTIF('June 2022'!A:A,D1441)+COUNTIF('July 2022'!A:A,D1441)+COUNTIF('Aug 2022'!A:A,D1441)+COUNTIF('Sep 2022'!A:A,D1441)+COUNTIF('Oct 2022'!A:A,D1441)+COUNTIF('Dec 2022'!A:A,D1441)</f>
        <v>1</v>
      </c>
      <c r="U1441" t="str">
        <f>VLOOKUP(Q1441,'Capital Lookup'!A:B,2,FALSE)</f>
        <v>No</v>
      </c>
      <c r="V1441" s="2">
        <f>IFERROR(VLOOKUP(LEFT(F1441,10),'Find Purchase Orders'!B:J,9,FALSE),"")</f>
        <v>44644</v>
      </c>
      <c r="W1441" s="25" t="s">
        <v>7261</v>
      </c>
    </row>
    <row r="1442" spans="1:23" hidden="1">
      <c r="A1442" s="25" t="s">
        <v>7261</v>
      </c>
      <c r="B1442" s="25" t="s">
        <v>7314</v>
      </c>
      <c r="C1442" s="25" t="s">
        <v>7264</v>
      </c>
      <c r="D1442" s="25" t="s">
        <v>1779</v>
      </c>
      <c r="E1442" s="25" t="s">
        <v>7316</v>
      </c>
      <c r="F1442" s="25" t="s">
        <v>11087</v>
      </c>
      <c r="G1442" s="25" t="s">
        <v>11088</v>
      </c>
      <c r="H1442" s="21">
        <v>2877.53</v>
      </c>
      <c r="I1442" s="25" t="s">
        <v>7296</v>
      </c>
      <c r="J1442" s="25" t="s">
        <v>7288</v>
      </c>
      <c r="K1442" s="25" t="s">
        <v>7262</v>
      </c>
      <c r="L1442" s="25" t="s">
        <v>7259</v>
      </c>
      <c r="M1442" s="21">
        <v>2877.53</v>
      </c>
      <c r="N1442" s="21">
        <v>2877.53</v>
      </c>
      <c r="O1442" s="21">
        <v>0</v>
      </c>
      <c r="P1442" s="21">
        <v>2877.53</v>
      </c>
      <c r="Q1442" s="25" t="s">
        <v>7319</v>
      </c>
      <c r="R1442" s="1" t="str">
        <f t="shared" si="23"/>
        <v>ST10062</v>
      </c>
      <c r="S1442" t="str">
        <f>VLOOKUP(R1442,Data!$C$2:$D$261,2,0)</f>
        <v>Fleetwood Villa</v>
      </c>
      <c r="T1442">
        <f>COUNTIF('Feb 2022'!A:A,D1442)+COUNTIF('Mar 2022'!A:A,D1442)+COUNTIF('Apr 2022'!A:A,D1442)+COUNTIF('May 2022'!A:A,D1442)+COUNTIF('June 2022'!A:A,D1442)+COUNTIF('July 2022'!A:A,D1442)+COUNTIF('Aug 2022'!A:A,D1442)+COUNTIF('Sep 2022'!A:A,D1442)+COUNTIF('Oct 2022'!A:A,D1442)+COUNTIF('Dec 2022'!A:A,D1442)</f>
        <v>1</v>
      </c>
      <c r="U1442" t="str">
        <f>VLOOKUP(Q1442,'Capital Lookup'!A:B,2,FALSE)</f>
        <v>No</v>
      </c>
      <c r="V1442" s="2">
        <f>IFERROR(VLOOKUP(LEFT(F1442,10),'Find Purchase Orders'!B:J,9,FALSE),"")</f>
        <v>44645</v>
      </c>
      <c r="W1442" s="25" t="s">
        <v>7261</v>
      </c>
    </row>
    <row r="1443" spans="1:23" hidden="1">
      <c r="A1443" s="25" t="s">
        <v>7261</v>
      </c>
      <c r="B1443" s="25" t="s">
        <v>8442</v>
      </c>
      <c r="C1443" s="25" t="s">
        <v>7282</v>
      </c>
      <c r="D1443" s="25" t="s">
        <v>1781</v>
      </c>
      <c r="E1443" s="25" t="s">
        <v>9352</v>
      </c>
      <c r="F1443" s="25" t="s">
        <v>11089</v>
      </c>
      <c r="G1443" s="25" t="s">
        <v>11090</v>
      </c>
      <c r="H1443" s="21">
        <v>10898.15</v>
      </c>
      <c r="I1443" s="25" t="s">
        <v>7296</v>
      </c>
      <c r="J1443" s="25" t="s">
        <v>7288</v>
      </c>
      <c r="K1443" s="25" t="s">
        <v>7262</v>
      </c>
      <c r="L1443" s="25" t="s">
        <v>7259</v>
      </c>
      <c r="M1443" s="21">
        <v>10898.15</v>
      </c>
      <c r="N1443" s="22">
        <v>0</v>
      </c>
      <c r="O1443" s="21">
        <v>10898.15</v>
      </c>
      <c r="P1443" s="21">
        <v>10898.15</v>
      </c>
      <c r="Q1443" s="25" t="s">
        <v>9355</v>
      </c>
      <c r="R1443" s="1" t="str">
        <f t="shared" si="23"/>
        <v>ST10056</v>
      </c>
      <c r="S1443" t="str">
        <f>VLOOKUP(R1443,Data!$C$2:$D$261,2,0)</f>
        <v>The Kensington Victoria</v>
      </c>
      <c r="T1443">
        <f>COUNTIF('Feb 2022'!A:A,D1443)+COUNTIF('Mar 2022'!A:A,D1443)+COUNTIF('Apr 2022'!A:A,D1443)+COUNTIF('May 2022'!A:A,D1443)+COUNTIF('June 2022'!A:A,D1443)+COUNTIF('July 2022'!A:A,D1443)+COUNTIF('Aug 2022'!A:A,D1443)+COUNTIF('Sep 2022'!A:A,D1443)+COUNTIF('Oct 2022'!A:A,D1443)+COUNTIF('Dec 2022'!A:A,D1443)</f>
        <v>1</v>
      </c>
      <c r="U1443" t="str">
        <f>VLOOKUP(Q1443,'Capital Lookup'!A:B,2,FALSE)</f>
        <v>No</v>
      </c>
      <c r="V1443" s="2">
        <f>IFERROR(VLOOKUP(LEFT(F1443,10),'Find Purchase Orders'!B:J,9,FALSE),"")</f>
        <v>44645</v>
      </c>
      <c r="W1443" s="25" t="s">
        <v>7261</v>
      </c>
    </row>
    <row r="1444" spans="1:23" hidden="1">
      <c r="A1444" s="25" t="s">
        <v>7261</v>
      </c>
      <c r="B1444" s="25" t="s">
        <v>7314</v>
      </c>
      <c r="C1444" s="25" t="s">
        <v>7264</v>
      </c>
      <c r="D1444" s="25" t="s">
        <v>11091</v>
      </c>
      <c r="E1444" s="25" t="s">
        <v>8443</v>
      </c>
      <c r="H1444" s="21">
        <v>5040</v>
      </c>
      <c r="I1444" s="25" t="s">
        <v>7257</v>
      </c>
      <c r="K1444" s="25" t="s">
        <v>7495</v>
      </c>
      <c r="L1444" s="25" t="s">
        <v>7745</v>
      </c>
      <c r="M1444" s="22">
        <v>0</v>
      </c>
      <c r="N1444" s="22">
        <v>0</v>
      </c>
      <c r="O1444" s="21">
        <v>0</v>
      </c>
      <c r="P1444" s="21">
        <v>240</v>
      </c>
      <c r="Q1444" s="25" t="s">
        <v>11092</v>
      </c>
      <c r="R1444" s="1" t="str">
        <f t="shared" si="23"/>
        <v>ST10062</v>
      </c>
      <c r="S1444" t="str">
        <f>VLOOKUP(R1444,Data!$C$2:$D$261,2,0)</f>
        <v>Fleetwood Villa</v>
      </c>
      <c r="T1444">
        <f>COUNTIF('Feb 2022'!A:A,D1444)+COUNTIF('Mar 2022'!A:A,D1444)+COUNTIF('Apr 2022'!A:A,D1444)+COUNTIF('May 2022'!A:A,D1444)+COUNTIF('June 2022'!A:A,D1444)+COUNTIF('July 2022'!A:A,D1444)+COUNTIF('Aug 2022'!A:A,D1444)+COUNTIF('Sep 2022'!A:A,D1444)+COUNTIF('Oct 2022'!A:A,D1444)+COUNTIF('Dec 2022'!A:A,D1444)</f>
        <v>0</v>
      </c>
      <c r="U1444" t="str">
        <f>VLOOKUP(Q1444,'Capital Lookup'!A:B,2,FALSE)</f>
        <v>No</v>
      </c>
      <c r="V1444" s="2" t="str">
        <f>IFERROR(VLOOKUP(LEFT(F1444,10),'Find Purchase Orders'!B:J,9,FALSE),"")</f>
        <v/>
      </c>
      <c r="W1444" s="25" t="s">
        <v>7261</v>
      </c>
    </row>
    <row r="1445" spans="1:23" hidden="1">
      <c r="A1445" s="25" t="s">
        <v>7261</v>
      </c>
      <c r="B1445" s="25" t="s">
        <v>7276</v>
      </c>
      <c r="C1445" s="25" t="s">
        <v>7277</v>
      </c>
      <c r="D1445" s="25" t="s">
        <v>1783</v>
      </c>
      <c r="E1445" s="25" t="s">
        <v>7279</v>
      </c>
      <c r="F1445" s="25" t="s">
        <v>11093</v>
      </c>
      <c r="G1445" s="25" t="s">
        <v>9621</v>
      </c>
      <c r="H1445" s="21">
        <v>288.75</v>
      </c>
      <c r="I1445" s="25" t="s">
        <v>7296</v>
      </c>
      <c r="J1445" s="25" t="s">
        <v>7288</v>
      </c>
      <c r="K1445" s="25" t="s">
        <v>7262</v>
      </c>
      <c r="L1445" s="25" t="s">
        <v>7259</v>
      </c>
      <c r="M1445" s="21">
        <v>288.75</v>
      </c>
      <c r="N1445" s="21">
        <v>288.75</v>
      </c>
      <c r="O1445" s="21">
        <v>0</v>
      </c>
      <c r="P1445" s="21">
        <v>288.75</v>
      </c>
      <c r="Q1445" s="25" t="s">
        <v>7395</v>
      </c>
      <c r="R1445" s="1" t="str">
        <f t="shared" si="23"/>
        <v>ST10064</v>
      </c>
      <c r="S1445" t="str">
        <f>VLOOKUP(R1445,Data!$C$2:$D$261,2,0)</f>
        <v>Aspen Ridge</v>
      </c>
      <c r="T1445">
        <f>COUNTIF('Feb 2022'!A:A,D1445)+COUNTIF('Mar 2022'!A:A,D1445)+COUNTIF('Apr 2022'!A:A,D1445)+COUNTIF('May 2022'!A:A,D1445)+COUNTIF('June 2022'!A:A,D1445)+COUNTIF('July 2022'!A:A,D1445)+COUNTIF('Aug 2022'!A:A,D1445)+COUNTIF('Sep 2022'!A:A,D1445)+COUNTIF('Oct 2022'!A:A,D1445)+COUNTIF('Dec 2022'!A:A,D1445)</f>
        <v>1</v>
      </c>
      <c r="U1445" t="str">
        <f>VLOOKUP(Q1445,'Capital Lookup'!A:B,2,FALSE)</f>
        <v>No</v>
      </c>
      <c r="V1445" s="2">
        <f>IFERROR(VLOOKUP(LEFT(F1445,10),'Find Purchase Orders'!B:J,9,FALSE),"")</f>
        <v>44644</v>
      </c>
      <c r="W1445" s="25" t="s">
        <v>7261</v>
      </c>
    </row>
    <row r="1446" spans="1:23" hidden="1">
      <c r="A1446" s="25" t="s">
        <v>7261</v>
      </c>
      <c r="B1446" s="25" t="s">
        <v>7276</v>
      </c>
      <c r="C1446" s="25" t="s">
        <v>7277</v>
      </c>
      <c r="D1446" s="25" t="s">
        <v>1783</v>
      </c>
      <c r="E1446" s="25" t="s">
        <v>7279</v>
      </c>
      <c r="F1446" s="25" t="s">
        <v>11094</v>
      </c>
      <c r="G1446" s="25" t="s">
        <v>9619</v>
      </c>
      <c r="H1446" s="21">
        <v>5696.15</v>
      </c>
      <c r="I1446" s="25" t="s">
        <v>7296</v>
      </c>
      <c r="J1446" s="25" t="s">
        <v>7288</v>
      </c>
      <c r="K1446" s="25" t="s">
        <v>7262</v>
      </c>
      <c r="L1446" s="25" t="s">
        <v>7259</v>
      </c>
      <c r="M1446" s="21">
        <v>5696.15</v>
      </c>
      <c r="N1446" s="21">
        <v>5696.15</v>
      </c>
      <c r="O1446" s="21">
        <v>0</v>
      </c>
      <c r="P1446" s="21">
        <v>5696.15</v>
      </c>
      <c r="Q1446" s="25" t="s">
        <v>7395</v>
      </c>
      <c r="R1446" s="1" t="str">
        <f t="shared" si="23"/>
        <v>ST10064</v>
      </c>
      <c r="S1446" t="str">
        <f>VLOOKUP(R1446,Data!$C$2:$D$261,2,0)</f>
        <v>Aspen Ridge</v>
      </c>
      <c r="T1446">
        <f>COUNTIF('Feb 2022'!A:A,D1446)+COUNTIF('Mar 2022'!A:A,D1446)+COUNTIF('Apr 2022'!A:A,D1446)+COUNTIF('May 2022'!A:A,D1446)+COUNTIF('June 2022'!A:A,D1446)+COUNTIF('July 2022'!A:A,D1446)+COUNTIF('Aug 2022'!A:A,D1446)+COUNTIF('Sep 2022'!A:A,D1446)+COUNTIF('Oct 2022'!A:A,D1446)+COUNTIF('Dec 2022'!A:A,D1446)</f>
        <v>1</v>
      </c>
      <c r="U1446" t="str">
        <f>VLOOKUP(Q1446,'Capital Lookup'!A:B,2,FALSE)</f>
        <v>No</v>
      </c>
      <c r="V1446" s="2">
        <f>IFERROR(VLOOKUP(LEFT(F1446,10),'Find Purchase Orders'!B:J,9,FALSE),"")</f>
        <v>44644</v>
      </c>
      <c r="W1446" s="25" t="s">
        <v>7261</v>
      </c>
    </row>
    <row r="1447" spans="1:23" hidden="1">
      <c r="A1447" s="25" t="s">
        <v>8607</v>
      </c>
      <c r="B1447" s="25" t="s">
        <v>9044</v>
      </c>
      <c r="C1447" s="25"/>
      <c r="D1447" s="25" t="s">
        <v>11095</v>
      </c>
      <c r="E1447" s="25" t="s">
        <v>9046</v>
      </c>
      <c r="H1447" s="21">
        <v>4547.01</v>
      </c>
      <c r="I1447" s="25" t="s">
        <v>7257</v>
      </c>
      <c r="K1447" s="25" t="s">
        <v>7579</v>
      </c>
      <c r="L1447" s="25" t="s">
        <v>8156</v>
      </c>
      <c r="M1447" s="22">
        <v>0</v>
      </c>
      <c r="N1447" s="22">
        <v>0</v>
      </c>
      <c r="O1447" s="21">
        <v>0</v>
      </c>
      <c r="P1447" s="21">
        <v>523.11</v>
      </c>
      <c r="Q1447" s="25" t="s">
        <v>11096</v>
      </c>
      <c r="R1447" s="1" t="str">
        <f t="shared" si="23"/>
        <v>ST10398</v>
      </c>
      <c r="S1447" t="e">
        <f>VLOOKUP(R1447,Data!$C$2:$D$261,2,0)</f>
        <v>#N/A</v>
      </c>
      <c r="T1447">
        <f>COUNTIF('Feb 2022'!A:A,D1447)+COUNTIF('Mar 2022'!A:A,D1447)+COUNTIF('Apr 2022'!A:A,D1447)+COUNTIF('May 2022'!A:A,D1447)+COUNTIF('June 2022'!A:A,D1447)+COUNTIF('July 2022'!A:A,D1447)+COUNTIF('Aug 2022'!A:A,D1447)+COUNTIF('Sep 2022'!A:A,D1447)+COUNTIF('Oct 2022'!A:A,D1447)+COUNTIF('Dec 2022'!A:A,D1447)</f>
        <v>0</v>
      </c>
      <c r="U1447" t="str">
        <f>VLOOKUP(Q1447,'Capital Lookup'!A:B,2,FALSE)</f>
        <v>No</v>
      </c>
      <c r="V1447" s="2" t="str">
        <f>IFERROR(VLOOKUP(LEFT(F1447,10),'Find Purchase Orders'!B:J,9,FALSE),"")</f>
        <v/>
      </c>
      <c r="W1447" s="25" t="s">
        <v>7261</v>
      </c>
    </row>
    <row r="1448" spans="1:23" hidden="1">
      <c r="A1448" s="25" t="s">
        <v>7252</v>
      </c>
      <c r="B1448" s="25" t="s">
        <v>7524</v>
      </c>
      <c r="C1448" s="25" t="s">
        <v>7254</v>
      </c>
      <c r="D1448" s="25" t="s">
        <v>1784</v>
      </c>
      <c r="E1448" s="25" t="s">
        <v>7500</v>
      </c>
      <c r="F1448" s="25" t="s">
        <v>11097</v>
      </c>
      <c r="G1448" s="25" t="s">
        <v>11098</v>
      </c>
      <c r="H1448" s="21">
        <v>6551.91</v>
      </c>
      <c r="I1448" s="25" t="s">
        <v>7296</v>
      </c>
      <c r="J1448" s="25" t="s">
        <v>7288</v>
      </c>
      <c r="K1448" s="25" t="s">
        <v>7733</v>
      </c>
      <c r="L1448" s="25" t="s">
        <v>8097</v>
      </c>
      <c r="M1448" s="21">
        <v>6551.91</v>
      </c>
      <c r="N1448" s="21">
        <v>6551.91</v>
      </c>
      <c r="O1448" s="21">
        <v>0</v>
      </c>
      <c r="P1448" s="21">
        <v>6551.91</v>
      </c>
      <c r="Q1448" s="25" t="s">
        <v>11099</v>
      </c>
      <c r="R1448" s="1" t="str">
        <f t="shared" si="23"/>
        <v>ST10041</v>
      </c>
      <c r="S1448" t="str">
        <f>VLOOKUP(R1448,Data!$C$2:$D$261,2,0)</f>
        <v>Prince of Wales</v>
      </c>
      <c r="T1448">
        <f>COUNTIF('Feb 2022'!A:A,D1448)+COUNTIF('Mar 2022'!A:A,D1448)+COUNTIF('Apr 2022'!A:A,D1448)+COUNTIF('May 2022'!A:A,D1448)+COUNTIF('June 2022'!A:A,D1448)+COUNTIF('July 2022'!A:A,D1448)+COUNTIF('Aug 2022'!A:A,D1448)+COUNTIF('Sep 2022'!A:A,D1448)+COUNTIF('Oct 2022'!A:A,D1448)+COUNTIF('Dec 2022'!A:A,D1448)</f>
        <v>1</v>
      </c>
      <c r="U1448" t="str">
        <f>VLOOKUP(Q1448,'Capital Lookup'!A:B,2,FALSE)</f>
        <v>No</v>
      </c>
      <c r="V1448" s="2">
        <f>IFERROR(VLOOKUP(LEFT(F1448,10),'Find Purchase Orders'!B:J,9,FALSE),"")</f>
        <v>44648</v>
      </c>
      <c r="W1448" s="25" t="s">
        <v>7261</v>
      </c>
    </row>
    <row r="1449" spans="1:23" hidden="1">
      <c r="A1449" s="25" t="s">
        <v>7261</v>
      </c>
      <c r="B1449" s="25" t="s">
        <v>8307</v>
      </c>
      <c r="C1449" s="25" t="s">
        <v>7264</v>
      </c>
      <c r="D1449" s="25" t="s">
        <v>11100</v>
      </c>
      <c r="E1449" s="25" t="s">
        <v>8309</v>
      </c>
      <c r="H1449" s="21">
        <v>932.4</v>
      </c>
      <c r="I1449" s="25" t="s">
        <v>7257</v>
      </c>
      <c r="K1449" s="25" t="s">
        <v>7258</v>
      </c>
      <c r="L1449" s="25" t="s">
        <v>7259</v>
      </c>
      <c r="M1449" s="22">
        <v>0</v>
      </c>
      <c r="N1449" s="22">
        <v>0</v>
      </c>
      <c r="O1449" s="21">
        <v>0</v>
      </c>
      <c r="P1449" s="21">
        <v>92.4</v>
      </c>
      <c r="Q1449" s="25" t="s">
        <v>8312</v>
      </c>
      <c r="R1449" s="1" t="str">
        <f t="shared" si="23"/>
        <v>ST10082</v>
      </c>
      <c r="S1449" t="str">
        <f>VLOOKUP(R1449,Data!$C$2:$D$261,2,0)</f>
        <v>The Franklin</v>
      </c>
      <c r="T1449">
        <f>COUNTIF('Feb 2022'!A:A,D1449)+COUNTIF('Mar 2022'!A:A,D1449)+COUNTIF('Apr 2022'!A:A,D1449)+COUNTIF('May 2022'!A:A,D1449)+COUNTIF('June 2022'!A:A,D1449)+COUNTIF('July 2022'!A:A,D1449)+COUNTIF('Aug 2022'!A:A,D1449)+COUNTIF('Sep 2022'!A:A,D1449)+COUNTIF('Oct 2022'!A:A,D1449)+COUNTIF('Dec 2022'!A:A,D1449)</f>
        <v>0</v>
      </c>
      <c r="U1449" t="str">
        <f>VLOOKUP(Q1449,'Capital Lookup'!A:B,2,FALSE)</f>
        <v>No</v>
      </c>
      <c r="V1449" s="2" t="str">
        <f>IFERROR(VLOOKUP(LEFT(F1449,10),'Find Purchase Orders'!B:J,9,FALSE),"")</f>
        <v/>
      </c>
      <c r="W1449" s="25" t="s">
        <v>7261</v>
      </c>
    </row>
    <row r="1450" spans="1:23" hidden="1">
      <c r="A1450" s="25" t="s">
        <v>7261</v>
      </c>
      <c r="B1450" s="25" t="s">
        <v>8307</v>
      </c>
      <c r="C1450" s="25" t="s">
        <v>7264</v>
      </c>
      <c r="D1450" s="25" t="s">
        <v>11100</v>
      </c>
      <c r="E1450" s="25" t="s">
        <v>8309</v>
      </c>
      <c r="H1450" s="21">
        <v>5910.32</v>
      </c>
      <c r="I1450" s="25" t="s">
        <v>7257</v>
      </c>
      <c r="K1450" s="25" t="s">
        <v>7262</v>
      </c>
      <c r="L1450" s="25" t="s">
        <v>7259</v>
      </c>
      <c r="M1450" s="22">
        <v>0</v>
      </c>
      <c r="N1450" s="22">
        <v>0</v>
      </c>
      <c r="O1450" s="21">
        <v>0</v>
      </c>
      <c r="P1450" s="21">
        <v>585.71</v>
      </c>
      <c r="Q1450" s="25" t="s">
        <v>8312</v>
      </c>
      <c r="R1450" s="1" t="str">
        <f t="shared" si="23"/>
        <v>ST10082</v>
      </c>
      <c r="S1450" t="str">
        <f>VLOOKUP(R1450,Data!$C$2:$D$261,2,0)</f>
        <v>The Franklin</v>
      </c>
      <c r="T1450">
        <f>COUNTIF('Feb 2022'!A:A,D1450)+COUNTIF('Mar 2022'!A:A,D1450)+COUNTIF('Apr 2022'!A:A,D1450)+COUNTIF('May 2022'!A:A,D1450)+COUNTIF('June 2022'!A:A,D1450)+COUNTIF('July 2022'!A:A,D1450)+COUNTIF('Aug 2022'!A:A,D1450)+COUNTIF('Sep 2022'!A:A,D1450)+COUNTIF('Oct 2022'!A:A,D1450)+COUNTIF('Dec 2022'!A:A,D1450)</f>
        <v>0</v>
      </c>
      <c r="U1450" t="str">
        <f>VLOOKUP(Q1450,'Capital Lookup'!A:B,2,FALSE)</f>
        <v>No</v>
      </c>
      <c r="V1450" s="2" t="str">
        <f>IFERROR(VLOOKUP(LEFT(F1450,10),'Find Purchase Orders'!B:J,9,FALSE),"")</f>
        <v/>
      </c>
      <c r="W1450" s="25" t="s">
        <v>7261</v>
      </c>
    </row>
    <row r="1451" spans="1:23" hidden="1">
      <c r="A1451" s="25" t="s">
        <v>7261</v>
      </c>
      <c r="B1451" s="25" t="s">
        <v>8307</v>
      </c>
      <c r="C1451" s="25" t="s">
        <v>7264</v>
      </c>
      <c r="D1451" s="25" t="s">
        <v>11100</v>
      </c>
      <c r="E1451" s="25" t="s">
        <v>8309</v>
      </c>
      <c r="H1451" s="21">
        <v>222</v>
      </c>
      <c r="I1451" s="25" t="s">
        <v>7257</v>
      </c>
      <c r="K1451" s="25" t="s">
        <v>7262</v>
      </c>
      <c r="L1451" s="25" t="s">
        <v>7259</v>
      </c>
      <c r="M1451" s="22">
        <v>0</v>
      </c>
      <c r="N1451" s="22">
        <v>0</v>
      </c>
      <c r="O1451" s="21">
        <v>0</v>
      </c>
      <c r="P1451" s="21">
        <v>22</v>
      </c>
      <c r="Q1451" s="25" t="s">
        <v>8312</v>
      </c>
      <c r="R1451" s="1" t="str">
        <f t="shared" si="23"/>
        <v>ST10082</v>
      </c>
      <c r="S1451" t="str">
        <f>VLOOKUP(R1451,Data!$C$2:$D$261,2,0)</f>
        <v>The Franklin</v>
      </c>
      <c r="T1451">
        <f>COUNTIF('Feb 2022'!A:A,D1451)+COUNTIF('Mar 2022'!A:A,D1451)+COUNTIF('Apr 2022'!A:A,D1451)+COUNTIF('May 2022'!A:A,D1451)+COUNTIF('June 2022'!A:A,D1451)+COUNTIF('July 2022'!A:A,D1451)+COUNTIF('Aug 2022'!A:A,D1451)+COUNTIF('Sep 2022'!A:A,D1451)+COUNTIF('Oct 2022'!A:A,D1451)+COUNTIF('Dec 2022'!A:A,D1451)</f>
        <v>0</v>
      </c>
      <c r="U1451" t="str">
        <f>VLOOKUP(Q1451,'Capital Lookup'!A:B,2,FALSE)</f>
        <v>No</v>
      </c>
      <c r="V1451" s="2" t="str">
        <f>IFERROR(VLOOKUP(LEFT(F1451,10),'Find Purchase Orders'!B:J,9,FALSE),"")</f>
        <v/>
      </c>
      <c r="W1451" s="25" t="s">
        <v>7261</v>
      </c>
    </row>
    <row r="1452" spans="1:23" hidden="1">
      <c r="A1452" s="25" t="s">
        <v>7261</v>
      </c>
      <c r="B1452" s="25" t="s">
        <v>9338</v>
      </c>
      <c r="C1452" s="25" t="s">
        <v>7264</v>
      </c>
      <c r="D1452" s="25" t="s">
        <v>1786</v>
      </c>
      <c r="E1452" s="25" t="s">
        <v>9339</v>
      </c>
      <c r="F1452" s="25" t="s">
        <v>11101</v>
      </c>
      <c r="G1452" s="25" t="s">
        <v>10677</v>
      </c>
      <c r="H1452" s="21">
        <v>6229.96</v>
      </c>
      <c r="I1452" s="25" t="s">
        <v>7287</v>
      </c>
      <c r="J1452" s="25" t="s">
        <v>7288</v>
      </c>
      <c r="K1452" s="25" t="s">
        <v>7262</v>
      </c>
      <c r="L1452" s="25" t="s">
        <v>7259</v>
      </c>
      <c r="M1452" s="21">
        <v>6229.96</v>
      </c>
      <c r="N1452" s="22">
        <v>0</v>
      </c>
      <c r="O1452" s="21">
        <v>6229.96</v>
      </c>
      <c r="P1452" s="21">
        <v>716.72</v>
      </c>
      <c r="Q1452" s="25" t="s">
        <v>9341</v>
      </c>
      <c r="R1452" s="1" t="str">
        <f t="shared" si="23"/>
        <v>ST10008</v>
      </c>
      <c r="S1452" t="str">
        <f>VLOOKUP(R1452,Data!$C$2:$D$261,2,0)</f>
        <v>Trafalgar Lodge</v>
      </c>
      <c r="T1452">
        <f>COUNTIF('Feb 2022'!A:A,D1452)+COUNTIF('Mar 2022'!A:A,D1452)+COUNTIF('Apr 2022'!A:A,D1452)+COUNTIF('May 2022'!A:A,D1452)+COUNTIF('June 2022'!A:A,D1452)+COUNTIF('July 2022'!A:A,D1452)+COUNTIF('Aug 2022'!A:A,D1452)+COUNTIF('Sep 2022'!A:A,D1452)+COUNTIF('Oct 2022'!A:A,D1452)+COUNTIF('Dec 2022'!A:A,D1452)</f>
        <v>1</v>
      </c>
      <c r="U1452" t="str">
        <f>VLOOKUP(Q1452,'Capital Lookup'!A:B,2,FALSE)</f>
        <v>No</v>
      </c>
      <c r="V1452" s="2">
        <f>IFERROR(VLOOKUP(LEFT(F1452,10),'Find Purchase Orders'!B:J,9,FALSE),"")</f>
        <v>44648</v>
      </c>
      <c r="W1452" s="25" t="s">
        <v>7261</v>
      </c>
    </row>
    <row r="1453" spans="1:23" hidden="1">
      <c r="A1453" s="25" t="s">
        <v>7261</v>
      </c>
      <c r="B1453" s="25" t="s">
        <v>7662</v>
      </c>
      <c r="C1453" s="25" t="s">
        <v>7264</v>
      </c>
      <c r="D1453" s="25" t="s">
        <v>1788</v>
      </c>
      <c r="E1453" s="25" t="s">
        <v>8423</v>
      </c>
      <c r="F1453" s="25" t="s">
        <v>11102</v>
      </c>
      <c r="G1453" s="25" t="s">
        <v>11103</v>
      </c>
      <c r="H1453" s="21">
        <v>918.75</v>
      </c>
      <c r="I1453" s="25" t="s">
        <v>7296</v>
      </c>
      <c r="J1453" s="25" t="s">
        <v>7288</v>
      </c>
      <c r="K1453" s="25" t="s">
        <v>7289</v>
      </c>
      <c r="L1453" s="25" t="s">
        <v>7259</v>
      </c>
      <c r="M1453" s="21">
        <v>918.75</v>
      </c>
      <c r="N1453" s="21">
        <v>918.75</v>
      </c>
      <c r="O1453" s="21">
        <v>0</v>
      </c>
      <c r="P1453" s="21">
        <v>918.75</v>
      </c>
      <c r="Q1453" s="25" t="s">
        <v>8426</v>
      </c>
      <c r="R1453" s="1" t="str">
        <f t="shared" si="23"/>
        <v>ST10055</v>
      </c>
      <c r="S1453" t="str">
        <f>VLOOKUP(R1453,Data!$C$2:$D$261,2,0)</f>
        <v>Hollyburn House</v>
      </c>
      <c r="T1453">
        <f>COUNTIF('Feb 2022'!A:A,D1453)+COUNTIF('Mar 2022'!A:A,D1453)+COUNTIF('Apr 2022'!A:A,D1453)+COUNTIF('May 2022'!A:A,D1453)+COUNTIF('June 2022'!A:A,D1453)+COUNTIF('July 2022'!A:A,D1453)+COUNTIF('Aug 2022'!A:A,D1453)+COUNTIF('Sep 2022'!A:A,D1453)+COUNTIF('Oct 2022'!A:A,D1453)+COUNTIF('Dec 2022'!A:A,D1453)</f>
        <v>1</v>
      </c>
      <c r="U1453" t="str">
        <f>VLOOKUP(Q1453,'Capital Lookup'!A:B,2,FALSE)</f>
        <v>No</v>
      </c>
      <c r="V1453" s="2">
        <f>IFERROR(VLOOKUP(LEFT(F1453,10),'Find Purchase Orders'!B:J,9,FALSE),"")</f>
        <v>44644</v>
      </c>
      <c r="W1453" s="25" t="s">
        <v>7261</v>
      </c>
    </row>
    <row r="1454" spans="1:23" hidden="1">
      <c r="A1454" s="25" t="s">
        <v>7261</v>
      </c>
      <c r="B1454" s="25" t="s">
        <v>7662</v>
      </c>
      <c r="C1454" s="25" t="s">
        <v>7264</v>
      </c>
      <c r="D1454" s="25" t="s">
        <v>1788</v>
      </c>
      <c r="E1454" s="25" t="s">
        <v>8423</v>
      </c>
      <c r="F1454" s="25" t="s">
        <v>11104</v>
      </c>
      <c r="G1454" s="25" t="s">
        <v>11105</v>
      </c>
      <c r="H1454" s="21">
        <v>262.5</v>
      </c>
      <c r="I1454" s="25" t="s">
        <v>7296</v>
      </c>
      <c r="J1454" s="25" t="s">
        <v>7288</v>
      </c>
      <c r="K1454" s="25" t="s">
        <v>7289</v>
      </c>
      <c r="L1454" s="25" t="s">
        <v>7259</v>
      </c>
      <c r="M1454" s="21">
        <v>262.5</v>
      </c>
      <c r="N1454" s="21">
        <v>262.5</v>
      </c>
      <c r="O1454" s="21">
        <v>0</v>
      </c>
      <c r="P1454" s="21">
        <v>262.5</v>
      </c>
      <c r="Q1454" s="25" t="s">
        <v>8426</v>
      </c>
      <c r="R1454" s="1" t="str">
        <f t="shared" si="23"/>
        <v>ST10055</v>
      </c>
      <c r="S1454" t="str">
        <f>VLOOKUP(R1454,Data!$C$2:$D$261,2,0)</f>
        <v>Hollyburn House</v>
      </c>
      <c r="T1454">
        <f>COUNTIF('Feb 2022'!A:A,D1454)+COUNTIF('Mar 2022'!A:A,D1454)+COUNTIF('Apr 2022'!A:A,D1454)+COUNTIF('May 2022'!A:A,D1454)+COUNTIF('June 2022'!A:A,D1454)+COUNTIF('July 2022'!A:A,D1454)+COUNTIF('Aug 2022'!A:A,D1454)+COUNTIF('Sep 2022'!A:A,D1454)+COUNTIF('Oct 2022'!A:A,D1454)+COUNTIF('Dec 2022'!A:A,D1454)</f>
        <v>1</v>
      </c>
      <c r="U1454" t="str">
        <f>VLOOKUP(Q1454,'Capital Lookup'!A:B,2,FALSE)</f>
        <v>No</v>
      </c>
      <c r="V1454" s="2">
        <f>IFERROR(VLOOKUP(LEFT(F1454,10),'Find Purchase Orders'!B:J,9,FALSE),"")</f>
        <v>44644</v>
      </c>
      <c r="W1454" s="25" t="s">
        <v>7261</v>
      </c>
    </row>
    <row r="1455" spans="1:23" hidden="1">
      <c r="A1455" s="25" t="s">
        <v>7261</v>
      </c>
      <c r="B1455" s="25" t="s">
        <v>7662</v>
      </c>
      <c r="C1455" s="25" t="s">
        <v>7264</v>
      </c>
      <c r="D1455" s="25" t="s">
        <v>1790</v>
      </c>
      <c r="E1455" s="25" t="s">
        <v>8423</v>
      </c>
      <c r="F1455" s="25" t="s">
        <v>11106</v>
      </c>
      <c r="G1455" s="25" t="s">
        <v>11107</v>
      </c>
      <c r="H1455" s="21">
        <v>262.5</v>
      </c>
      <c r="I1455" s="25" t="s">
        <v>7287</v>
      </c>
      <c r="J1455" s="25" t="s">
        <v>7288</v>
      </c>
      <c r="K1455" s="25" t="s">
        <v>7289</v>
      </c>
      <c r="L1455" s="25" t="s">
        <v>7259</v>
      </c>
      <c r="M1455" s="21">
        <v>262.5</v>
      </c>
      <c r="N1455" s="22">
        <v>0</v>
      </c>
      <c r="O1455" s="21">
        <v>262.5</v>
      </c>
      <c r="P1455" s="21">
        <v>12.5</v>
      </c>
      <c r="Q1455" s="25" t="s">
        <v>8426</v>
      </c>
      <c r="R1455" s="1" t="str">
        <f t="shared" si="23"/>
        <v>ST10055</v>
      </c>
      <c r="S1455" t="str">
        <f>VLOOKUP(R1455,Data!$C$2:$D$261,2,0)</f>
        <v>Hollyburn House</v>
      </c>
      <c r="T1455">
        <f>COUNTIF('Feb 2022'!A:A,D1455)+COUNTIF('Mar 2022'!A:A,D1455)+COUNTIF('Apr 2022'!A:A,D1455)+COUNTIF('May 2022'!A:A,D1455)+COUNTIF('June 2022'!A:A,D1455)+COUNTIF('July 2022'!A:A,D1455)+COUNTIF('Aug 2022'!A:A,D1455)+COUNTIF('Sep 2022'!A:A,D1455)+COUNTIF('Oct 2022'!A:A,D1455)+COUNTIF('Dec 2022'!A:A,D1455)</f>
        <v>1</v>
      </c>
      <c r="U1455" t="str">
        <f>VLOOKUP(Q1455,'Capital Lookup'!A:B,2,FALSE)</f>
        <v>No</v>
      </c>
      <c r="V1455" s="2">
        <f>IFERROR(VLOOKUP(LEFT(F1455,10),'Find Purchase Orders'!B:J,9,FALSE),"")</f>
        <v>44644</v>
      </c>
      <c r="W1455" s="25" t="s">
        <v>7261</v>
      </c>
    </row>
    <row r="1456" spans="1:23" hidden="1">
      <c r="A1456" s="25" t="s">
        <v>7261</v>
      </c>
      <c r="B1456" s="25" t="s">
        <v>7662</v>
      </c>
      <c r="C1456" s="25" t="s">
        <v>7264</v>
      </c>
      <c r="D1456" s="25" t="s">
        <v>1790</v>
      </c>
      <c r="E1456" s="25" t="s">
        <v>8423</v>
      </c>
      <c r="F1456" s="25" t="s">
        <v>11108</v>
      </c>
      <c r="G1456" s="25" t="s">
        <v>11109</v>
      </c>
      <c r="H1456" s="21">
        <v>1706.25</v>
      </c>
      <c r="I1456" s="25" t="s">
        <v>7287</v>
      </c>
      <c r="J1456" s="25" t="s">
        <v>7288</v>
      </c>
      <c r="K1456" s="25" t="s">
        <v>7289</v>
      </c>
      <c r="L1456" s="25" t="s">
        <v>7259</v>
      </c>
      <c r="M1456" s="21">
        <v>1706.25</v>
      </c>
      <c r="N1456" s="22">
        <v>0</v>
      </c>
      <c r="O1456" s="21">
        <v>1706.25</v>
      </c>
      <c r="P1456" s="21">
        <v>81.25</v>
      </c>
      <c r="Q1456" s="25" t="s">
        <v>8426</v>
      </c>
      <c r="R1456" s="1" t="str">
        <f t="shared" si="23"/>
        <v>ST10055</v>
      </c>
      <c r="S1456" t="str">
        <f>VLOOKUP(R1456,Data!$C$2:$D$261,2,0)</f>
        <v>Hollyburn House</v>
      </c>
      <c r="T1456">
        <f>COUNTIF('Feb 2022'!A:A,D1456)+COUNTIF('Mar 2022'!A:A,D1456)+COUNTIF('Apr 2022'!A:A,D1456)+COUNTIF('May 2022'!A:A,D1456)+COUNTIF('June 2022'!A:A,D1456)+COUNTIF('July 2022'!A:A,D1456)+COUNTIF('Aug 2022'!A:A,D1456)+COUNTIF('Sep 2022'!A:A,D1456)+COUNTIF('Oct 2022'!A:A,D1456)+COUNTIF('Dec 2022'!A:A,D1456)</f>
        <v>1</v>
      </c>
      <c r="U1456" t="str">
        <f>VLOOKUP(Q1456,'Capital Lookup'!A:B,2,FALSE)</f>
        <v>No</v>
      </c>
      <c r="V1456" s="2">
        <f>IFERROR(VLOOKUP(LEFT(F1456,10),'Find Purchase Orders'!B:J,9,FALSE),"")</f>
        <v>44644</v>
      </c>
      <c r="W1456" s="25" t="s">
        <v>7261</v>
      </c>
    </row>
    <row r="1457" spans="1:23" hidden="1">
      <c r="A1457" s="25" t="s">
        <v>7261</v>
      </c>
      <c r="B1457" s="25" t="s">
        <v>8307</v>
      </c>
      <c r="C1457" s="25" t="s">
        <v>7264</v>
      </c>
      <c r="D1457" s="25" t="s">
        <v>1792</v>
      </c>
      <c r="E1457" s="25" t="s">
        <v>8309</v>
      </c>
      <c r="F1457" s="25" t="s">
        <v>11110</v>
      </c>
      <c r="G1457" s="25" t="s">
        <v>11111</v>
      </c>
      <c r="H1457" s="21">
        <v>7272.93</v>
      </c>
      <c r="I1457" s="25" t="s">
        <v>7296</v>
      </c>
      <c r="J1457" s="25" t="s">
        <v>7288</v>
      </c>
      <c r="K1457" s="25" t="s">
        <v>7262</v>
      </c>
      <c r="L1457" s="25" t="s">
        <v>7259</v>
      </c>
      <c r="M1457" s="21">
        <v>7272.93</v>
      </c>
      <c r="N1457" s="21">
        <v>7272.93</v>
      </c>
      <c r="O1457" s="21">
        <v>0</v>
      </c>
      <c r="P1457" s="21">
        <v>7272.93</v>
      </c>
      <c r="Q1457" s="25" t="s">
        <v>8312</v>
      </c>
      <c r="R1457" s="1" t="str">
        <f t="shared" si="23"/>
        <v>ST10082</v>
      </c>
      <c r="S1457" t="str">
        <f>VLOOKUP(R1457,Data!$C$2:$D$261,2,0)</f>
        <v>The Franklin</v>
      </c>
      <c r="T1457">
        <f>COUNTIF('Feb 2022'!A:A,D1457)+COUNTIF('Mar 2022'!A:A,D1457)+COUNTIF('Apr 2022'!A:A,D1457)+COUNTIF('May 2022'!A:A,D1457)+COUNTIF('June 2022'!A:A,D1457)+COUNTIF('July 2022'!A:A,D1457)+COUNTIF('Aug 2022'!A:A,D1457)+COUNTIF('Sep 2022'!A:A,D1457)+COUNTIF('Oct 2022'!A:A,D1457)+COUNTIF('Dec 2022'!A:A,D1457)</f>
        <v>1</v>
      </c>
      <c r="U1457" t="str">
        <f>VLOOKUP(Q1457,'Capital Lookup'!A:B,2,FALSE)</f>
        <v>No</v>
      </c>
      <c r="V1457" s="2">
        <f>IFERROR(VLOOKUP(LEFT(F1457,10),'Find Purchase Orders'!B:J,9,FALSE),"")</f>
        <v>44646</v>
      </c>
      <c r="W1457" s="25" t="s">
        <v>7261</v>
      </c>
    </row>
    <row r="1458" spans="1:23" hidden="1">
      <c r="A1458" s="25" t="s">
        <v>7261</v>
      </c>
      <c r="B1458" s="25" t="s">
        <v>8307</v>
      </c>
      <c r="C1458" s="25" t="s">
        <v>7264</v>
      </c>
      <c r="D1458" s="25" t="s">
        <v>1792</v>
      </c>
      <c r="E1458" s="25" t="s">
        <v>8309</v>
      </c>
      <c r="F1458" s="25" t="s">
        <v>11112</v>
      </c>
      <c r="G1458" s="25" t="s">
        <v>6183</v>
      </c>
      <c r="H1458" s="21">
        <v>360.75</v>
      </c>
      <c r="I1458" s="25" t="s">
        <v>7296</v>
      </c>
      <c r="J1458" s="25" t="s">
        <v>7288</v>
      </c>
      <c r="K1458" s="25" t="s">
        <v>7262</v>
      </c>
      <c r="L1458" s="25" t="s">
        <v>7259</v>
      </c>
      <c r="M1458" s="21">
        <v>360.75</v>
      </c>
      <c r="N1458" s="21">
        <v>360.75</v>
      </c>
      <c r="O1458" s="21">
        <v>0</v>
      </c>
      <c r="P1458" s="21">
        <v>360.75</v>
      </c>
      <c r="Q1458" s="25" t="s">
        <v>8312</v>
      </c>
      <c r="R1458" s="1" t="str">
        <f t="shared" si="23"/>
        <v>ST10082</v>
      </c>
      <c r="S1458" t="str">
        <f>VLOOKUP(R1458,Data!$C$2:$D$261,2,0)</f>
        <v>The Franklin</v>
      </c>
      <c r="T1458">
        <f>COUNTIF('Feb 2022'!A:A,D1458)+COUNTIF('Mar 2022'!A:A,D1458)+COUNTIF('Apr 2022'!A:A,D1458)+COUNTIF('May 2022'!A:A,D1458)+COUNTIF('June 2022'!A:A,D1458)+COUNTIF('July 2022'!A:A,D1458)+COUNTIF('Aug 2022'!A:A,D1458)+COUNTIF('Sep 2022'!A:A,D1458)+COUNTIF('Oct 2022'!A:A,D1458)+COUNTIF('Dec 2022'!A:A,D1458)</f>
        <v>1</v>
      </c>
      <c r="U1458" t="str">
        <f>VLOOKUP(Q1458,'Capital Lookup'!A:B,2,FALSE)</f>
        <v>No</v>
      </c>
      <c r="V1458" s="2">
        <f>IFERROR(VLOOKUP(LEFT(F1458,10),'Find Purchase Orders'!B:J,9,FALSE),"")</f>
        <v>44646</v>
      </c>
      <c r="W1458" s="25" t="s">
        <v>7261</v>
      </c>
    </row>
    <row r="1459" spans="1:23" hidden="1">
      <c r="A1459" s="25" t="s">
        <v>7261</v>
      </c>
      <c r="B1459" s="25" t="s">
        <v>7276</v>
      </c>
      <c r="C1459" s="25" t="s">
        <v>7277</v>
      </c>
      <c r="D1459" s="25" t="s">
        <v>1794</v>
      </c>
      <c r="E1459" s="25" t="s">
        <v>7279</v>
      </c>
      <c r="F1459" s="25" t="s">
        <v>11113</v>
      </c>
      <c r="G1459" s="25" t="s">
        <v>11114</v>
      </c>
      <c r="H1459" s="21">
        <v>78.75</v>
      </c>
      <c r="I1459" s="25" t="s">
        <v>7296</v>
      </c>
      <c r="J1459" s="25" t="s">
        <v>7288</v>
      </c>
      <c r="K1459" s="25" t="s">
        <v>7262</v>
      </c>
      <c r="L1459" s="25" t="s">
        <v>7259</v>
      </c>
      <c r="M1459" s="21">
        <v>78.75</v>
      </c>
      <c r="N1459" s="21">
        <v>78.75</v>
      </c>
      <c r="O1459" s="21">
        <v>0</v>
      </c>
      <c r="P1459" s="21">
        <v>78.75</v>
      </c>
      <c r="Q1459" s="25" t="s">
        <v>7395</v>
      </c>
      <c r="R1459" s="1" t="str">
        <f t="shared" si="23"/>
        <v>ST10064</v>
      </c>
      <c r="S1459" t="str">
        <f>VLOOKUP(R1459,Data!$C$2:$D$261,2,0)</f>
        <v>Aspen Ridge</v>
      </c>
      <c r="T1459">
        <f>COUNTIF('Feb 2022'!A:A,D1459)+COUNTIF('Mar 2022'!A:A,D1459)+COUNTIF('Apr 2022'!A:A,D1459)+COUNTIF('May 2022'!A:A,D1459)+COUNTIF('June 2022'!A:A,D1459)+COUNTIF('July 2022'!A:A,D1459)+COUNTIF('Aug 2022'!A:A,D1459)+COUNTIF('Sep 2022'!A:A,D1459)+COUNTIF('Oct 2022'!A:A,D1459)+COUNTIF('Dec 2022'!A:A,D1459)</f>
        <v>1</v>
      </c>
      <c r="U1459" t="str">
        <f>VLOOKUP(Q1459,'Capital Lookup'!A:B,2,FALSE)</f>
        <v>No</v>
      </c>
      <c r="V1459" s="2">
        <f>IFERROR(VLOOKUP(LEFT(F1459,10),'Find Purchase Orders'!B:J,9,FALSE),"")</f>
        <v>44644</v>
      </c>
      <c r="W1459" s="25" t="s">
        <v>7261</v>
      </c>
    </row>
    <row r="1460" spans="1:23" hidden="1">
      <c r="A1460" s="25" t="s">
        <v>7261</v>
      </c>
      <c r="B1460" s="25" t="s">
        <v>7276</v>
      </c>
      <c r="C1460" s="25" t="s">
        <v>7277</v>
      </c>
      <c r="D1460" s="25" t="s">
        <v>1794</v>
      </c>
      <c r="E1460" s="25" t="s">
        <v>7279</v>
      </c>
      <c r="F1460" s="25" t="s">
        <v>11115</v>
      </c>
      <c r="G1460" s="25" t="s">
        <v>11116</v>
      </c>
      <c r="H1460" s="21">
        <v>4810.28</v>
      </c>
      <c r="I1460" s="25" t="s">
        <v>7296</v>
      </c>
      <c r="J1460" s="25" t="s">
        <v>7288</v>
      </c>
      <c r="K1460" s="25" t="s">
        <v>7262</v>
      </c>
      <c r="L1460" s="25" t="s">
        <v>7259</v>
      </c>
      <c r="M1460" s="21">
        <v>4810.28</v>
      </c>
      <c r="N1460" s="21">
        <v>4810.28</v>
      </c>
      <c r="O1460" s="21">
        <v>0</v>
      </c>
      <c r="P1460" s="21">
        <v>4810.28</v>
      </c>
      <c r="Q1460" s="25" t="s">
        <v>7395</v>
      </c>
      <c r="R1460" s="1" t="str">
        <f t="shared" si="23"/>
        <v>ST10064</v>
      </c>
      <c r="S1460" t="str">
        <f>VLOOKUP(R1460,Data!$C$2:$D$261,2,0)</f>
        <v>Aspen Ridge</v>
      </c>
      <c r="T1460">
        <f>COUNTIF('Feb 2022'!A:A,D1460)+COUNTIF('Mar 2022'!A:A,D1460)+COUNTIF('Apr 2022'!A:A,D1460)+COUNTIF('May 2022'!A:A,D1460)+COUNTIF('June 2022'!A:A,D1460)+COUNTIF('July 2022'!A:A,D1460)+COUNTIF('Aug 2022'!A:A,D1460)+COUNTIF('Sep 2022'!A:A,D1460)+COUNTIF('Oct 2022'!A:A,D1460)+COUNTIF('Dec 2022'!A:A,D1460)</f>
        <v>1</v>
      </c>
      <c r="U1460" t="str">
        <f>VLOOKUP(Q1460,'Capital Lookup'!A:B,2,FALSE)</f>
        <v>No</v>
      </c>
      <c r="V1460" s="2">
        <f>IFERROR(VLOOKUP(LEFT(F1460,10),'Find Purchase Orders'!B:J,9,FALSE),"")</f>
        <v>44644</v>
      </c>
      <c r="W1460" s="25" t="s">
        <v>7261</v>
      </c>
    </row>
    <row r="1461" spans="1:23" hidden="1">
      <c r="A1461" s="25" t="s">
        <v>9810</v>
      </c>
      <c r="B1461" s="25" t="s">
        <v>9044</v>
      </c>
      <c r="C1461" s="25"/>
      <c r="D1461" s="25" t="s">
        <v>2094</v>
      </c>
      <c r="E1461" s="25" t="s">
        <v>9046</v>
      </c>
      <c r="F1461" s="25" t="s">
        <v>11117</v>
      </c>
      <c r="G1461" s="25" t="s">
        <v>11118</v>
      </c>
      <c r="H1461" s="21">
        <v>4547.01</v>
      </c>
      <c r="I1461" s="25" t="s">
        <v>7296</v>
      </c>
      <c r="J1461" s="25" t="s">
        <v>7288</v>
      </c>
      <c r="K1461" s="25" t="s">
        <v>7579</v>
      </c>
      <c r="L1461" s="25" t="s">
        <v>8156</v>
      </c>
      <c r="M1461" s="21">
        <v>4547.01</v>
      </c>
      <c r="N1461" s="21">
        <v>4547.01</v>
      </c>
      <c r="O1461" s="21">
        <v>0</v>
      </c>
      <c r="P1461" s="21">
        <v>4547.01</v>
      </c>
      <c r="Q1461" s="25" t="s">
        <v>11096</v>
      </c>
      <c r="R1461" s="1" t="str">
        <f t="shared" si="23"/>
        <v>ST10398</v>
      </c>
      <c r="S1461" t="e">
        <f>VLOOKUP(R1461,Data!$C$2:$D$261,2,0)</f>
        <v>#N/A</v>
      </c>
      <c r="T1461">
        <f>COUNTIF('Feb 2022'!A:A,D1461)+COUNTIF('Mar 2022'!A:A,D1461)+COUNTIF('Apr 2022'!A:A,D1461)+COUNTIF('May 2022'!A:A,D1461)+COUNTIF('June 2022'!A:A,D1461)+COUNTIF('July 2022'!A:A,D1461)+COUNTIF('Aug 2022'!A:A,D1461)+COUNTIF('Sep 2022'!A:A,D1461)+COUNTIF('Oct 2022'!A:A,D1461)+COUNTIF('Dec 2022'!A:A,D1461)</f>
        <v>1</v>
      </c>
      <c r="U1461" t="str">
        <f>VLOOKUP(Q1461,'Capital Lookup'!A:B,2,FALSE)</f>
        <v>No</v>
      </c>
      <c r="V1461" s="2">
        <f>IFERROR(VLOOKUP(LEFT(F1461,10),'Find Purchase Orders'!B:J,9,FALSE),"")</f>
        <v>44658</v>
      </c>
      <c r="W1461" s="25" t="s">
        <v>7261</v>
      </c>
    </row>
    <row r="1462" spans="1:23" hidden="1">
      <c r="A1462" s="25" t="s">
        <v>7261</v>
      </c>
      <c r="B1462" s="25" t="s">
        <v>7440</v>
      </c>
      <c r="C1462" s="25" t="s">
        <v>7264</v>
      </c>
      <c r="D1462" s="25" t="s">
        <v>11119</v>
      </c>
      <c r="E1462" s="25" t="s">
        <v>7442</v>
      </c>
      <c r="H1462" s="21">
        <v>14705.92</v>
      </c>
      <c r="I1462" s="25" t="s">
        <v>7257</v>
      </c>
      <c r="K1462" s="25" t="s">
        <v>7579</v>
      </c>
      <c r="L1462" s="25" t="s">
        <v>8647</v>
      </c>
      <c r="M1462" s="22">
        <v>0</v>
      </c>
      <c r="N1462" s="22">
        <v>0</v>
      </c>
      <c r="O1462" s="21">
        <v>0</v>
      </c>
      <c r="P1462" s="21">
        <v>700.28</v>
      </c>
      <c r="Q1462" s="25"/>
      <c r="R1462" s="1" t="str">
        <f t="shared" si="23"/>
        <v>ST10068</v>
      </c>
      <c r="S1462" t="str">
        <f>VLOOKUP(R1462,Data!$C$2:$D$261,2,0)</f>
        <v>Chateau Renoir</v>
      </c>
      <c r="T1462">
        <f>COUNTIF('Feb 2022'!A:A,D1462)+COUNTIF('Mar 2022'!A:A,D1462)+COUNTIF('Apr 2022'!A:A,D1462)+COUNTIF('May 2022'!A:A,D1462)+COUNTIF('June 2022'!A:A,D1462)+COUNTIF('July 2022'!A:A,D1462)+COUNTIF('Aug 2022'!A:A,D1462)+COUNTIF('Sep 2022'!A:A,D1462)+COUNTIF('Oct 2022'!A:A,D1462)+COUNTIF('Dec 2022'!A:A,D1462)</f>
        <v>0</v>
      </c>
      <c r="U1462" t="e">
        <f>VLOOKUP(Q1462,'Capital Lookup'!A:B,2,FALSE)</f>
        <v>#N/A</v>
      </c>
      <c r="V1462" s="2" t="str">
        <f>IFERROR(VLOOKUP(LEFT(F1462,10),'Find Purchase Orders'!B:J,9,FALSE),"")</f>
        <v/>
      </c>
      <c r="W1462" s="25" t="s">
        <v>7261</v>
      </c>
    </row>
    <row r="1463" spans="1:23" hidden="1">
      <c r="A1463" s="25" t="s">
        <v>11120</v>
      </c>
      <c r="B1463" s="25" t="s">
        <v>7440</v>
      </c>
      <c r="C1463" s="25" t="s">
        <v>7264</v>
      </c>
      <c r="D1463" s="25" t="s">
        <v>1802</v>
      </c>
      <c r="E1463" s="25" t="s">
        <v>7442</v>
      </c>
      <c r="F1463" s="25" t="s">
        <v>11121</v>
      </c>
      <c r="G1463" s="25" t="s">
        <v>11122</v>
      </c>
      <c r="H1463" s="21">
        <v>14742.78</v>
      </c>
      <c r="I1463" s="25" t="s">
        <v>7296</v>
      </c>
      <c r="J1463" s="25" t="s">
        <v>7288</v>
      </c>
      <c r="K1463" s="25" t="s">
        <v>7579</v>
      </c>
      <c r="L1463" s="25" t="s">
        <v>7580</v>
      </c>
      <c r="M1463" s="21">
        <v>14742.78</v>
      </c>
      <c r="N1463" s="21">
        <v>14742.43</v>
      </c>
      <c r="O1463" s="21">
        <v>0.35</v>
      </c>
      <c r="P1463" s="21">
        <v>14742.78</v>
      </c>
      <c r="Q1463" s="25" t="s">
        <v>11123</v>
      </c>
      <c r="R1463" s="1" t="str">
        <f t="shared" si="23"/>
        <v>ST10068</v>
      </c>
      <c r="S1463" t="str">
        <f>VLOOKUP(R1463,Data!$C$2:$D$261,2,0)</f>
        <v>Chateau Renoir</v>
      </c>
      <c r="T1463">
        <f>COUNTIF('Feb 2022'!A:A,D1463)+COUNTIF('Mar 2022'!A:A,D1463)+COUNTIF('Apr 2022'!A:A,D1463)+COUNTIF('May 2022'!A:A,D1463)+COUNTIF('June 2022'!A:A,D1463)+COUNTIF('July 2022'!A:A,D1463)+COUNTIF('Aug 2022'!A:A,D1463)+COUNTIF('Sep 2022'!A:A,D1463)+COUNTIF('Oct 2022'!A:A,D1463)+COUNTIF('Dec 2022'!A:A,D1463)</f>
        <v>1</v>
      </c>
      <c r="U1463" t="str">
        <f>VLOOKUP(Q1463,'Capital Lookup'!A:B,2,FALSE)</f>
        <v>No</v>
      </c>
      <c r="V1463" s="2">
        <f>IFERROR(VLOOKUP(LEFT(F1463,10),'Find Purchase Orders'!B:J,9,FALSE),"")</f>
        <v>44643</v>
      </c>
      <c r="W1463" s="25" t="s">
        <v>7261</v>
      </c>
    </row>
    <row r="1464" spans="1:23" hidden="1">
      <c r="A1464" s="25" t="s">
        <v>10912</v>
      </c>
      <c r="B1464" s="25" t="s">
        <v>9296</v>
      </c>
      <c r="C1464" s="25" t="s">
        <v>7254</v>
      </c>
      <c r="D1464" s="25" t="s">
        <v>1631</v>
      </c>
      <c r="E1464" s="25" t="s">
        <v>8443</v>
      </c>
      <c r="F1464" s="25" t="s">
        <v>11124</v>
      </c>
      <c r="G1464" s="25" t="s">
        <v>11125</v>
      </c>
      <c r="H1464" s="21">
        <v>29772.959999999999</v>
      </c>
      <c r="I1464" s="25" t="s">
        <v>7296</v>
      </c>
      <c r="J1464" s="25" t="s">
        <v>7288</v>
      </c>
      <c r="K1464" s="25" t="s">
        <v>7630</v>
      </c>
      <c r="L1464" s="25" t="s">
        <v>7728</v>
      </c>
      <c r="M1464" s="21">
        <v>29772.959999999999</v>
      </c>
      <c r="N1464" s="21">
        <v>29772.959999999999</v>
      </c>
      <c r="O1464" s="21">
        <v>0</v>
      </c>
      <c r="P1464" s="21">
        <v>29772.959999999999</v>
      </c>
      <c r="Q1464" s="25" t="s">
        <v>11126</v>
      </c>
      <c r="R1464" s="1" t="str">
        <f t="shared" si="23"/>
        <v>ST10063</v>
      </c>
      <c r="S1464" t="str">
        <f>VLOOKUP(R1464,Data!$C$2:$D$261,2,0)</f>
        <v>Sunwood</v>
      </c>
      <c r="T1464">
        <f>COUNTIF('Feb 2022'!A:A,D1464)+COUNTIF('Mar 2022'!A:A,D1464)+COUNTIF('Apr 2022'!A:A,D1464)+COUNTIF('May 2022'!A:A,D1464)+COUNTIF('June 2022'!A:A,D1464)+COUNTIF('July 2022'!A:A,D1464)+COUNTIF('Aug 2022'!A:A,D1464)+COUNTIF('Sep 2022'!A:A,D1464)+COUNTIF('Oct 2022'!A:A,D1464)+COUNTIF('Dec 2022'!A:A,D1464)</f>
        <v>1</v>
      </c>
      <c r="U1464" t="str">
        <f>VLOOKUP(Q1464,'Capital Lookup'!A:B,2,FALSE)</f>
        <v>No</v>
      </c>
      <c r="V1464" s="2">
        <f>IFERROR(VLOOKUP(LEFT(F1464,10),'Find Purchase Orders'!B:J,9,FALSE),"")</f>
        <v>44664</v>
      </c>
      <c r="W1464" s="25" t="s">
        <v>7261</v>
      </c>
    </row>
    <row r="1465" spans="1:23" hidden="1">
      <c r="A1465" s="25" t="s">
        <v>7269</v>
      </c>
      <c r="B1465" s="25" t="s">
        <v>8259</v>
      </c>
      <c r="C1465" s="25" t="s">
        <v>8260</v>
      </c>
      <c r="D1465" s="25" t="s">
        <v>11127</v>
      </c>
      <c r="E1465" s="25" t="s">
        <v>10628</v>
      </c>
      <c r="F1465" s="25" t="s">
        <v>11128</v>
      </c>
      <c r="G1465" s="25" t="s">
        <v>11129</v>
      </c>
      <c r="H1465" s="21">
        <v>4237.5</v>
      </c>
      <c r="I1465" s="25" t="s">
        <v>7296</v>
      </c>
      <c r="J1465" s="25" t="s">
        <v>7288</v>
      </c>
      <c r="K1465" s="25" t="s">
        <v>8265</v>
      </c>
      <c r="L1465" s="25" t="s">
        <v>8266</v>
      </c>
      <c r="M1465" s="21">
        <v>4237.5</v>
      </c>
      <c r="N1465" s="21">
        <v>4237.5</v>
      </c>
      <c r="O1465" s="21">
        <v>0</v>
      </c>
      <c r="P1465" s="21">
        <v>4237.5</v>
      </c>
      <c r="Q1465" s="25" t="s">
        <v>10630</v>
      </c>
      <c r="R1465" s="1" t="str">
        <f t="shared" si="23"/>
        <v>ST10260</v>
      </c>
      <c r="S1465" t="str">
        <f>VLOOKUP(R1465,Data!$C$2:$D$261,2,0)</f>
        <v>Support Office</v>
      </c>
      <c r="T1465">
        <f>COUNTIF('Feb 2022'!A:A,D1465)+COUNTIF('Mar 2022'!A:A,D1465)+COUNTIF('Apr 2022'!A:A,D1465)+COUNTIF('May 2022'!A:A,D1465)+COUNTIF('June 2022'!A:A,D1465)+COUNTIF('July 2022'!A:A,D1465)+COUNTIF('Aug 2022'!A:A,D1465)+COUNTIF('Sep 2022'!A:A,D1465)+COUNTIF('Oct 2022'!A:A,D1465)+COUNTIF('Dec 2022'!A:A,D1465)</f>
        <v>0</v>
      </c>
      <c r="U1465" t="str">
        <f>VLOOKUP(Q1465,'Capital Lookup'!A:B,2,FALSE)</f>
        <v>Yes</v>
      </c>
      <c r="V1465" s="2">
        <f>IFERROR(VLOOKUP(LEFT(F1465,10),'Find Purchase Orders'!B:J,9,FALSE),"")</f>
        <v>44664</v>
      </c>
      <c r="W1465" s="25" t="s">
        <v>7261</v>
      </c>
    </row>
    <row r="1466" spans="1:23" hidden="1">
      <c r="A1466" s="25" t="s">
        <v>7313</v>
      </c>
      <c r="B1466" s="25" t="s">
        <v>7823</v>
      </c>
      <c r="C1466" s="25" t="s">
        <v>7587</v>
      </c>
      <c r="D1466" s="25" t="s">
        <v>1744</v>
      </c>
      <c r="E1466" s="25" t="s">
        <v>7492</v>
      </c>
      <c r="F1466" s="25" t="s">
        <v>11130</v>
      </c>
      <c r="G1466" s="25" t="s">
        <v>11131</v>
      </c>
      <c r="H1466" s="21">
        <v>4446.55</v>
      </c>
      <c r="I1466" s="25" t="s">
        <v>7296</v>
      </c>
      <c r="J1466" s="25" t="s">
        <v>7288</v>
      </c>
      <c r="K1466" s="25" t="s">
        <v>7579</v>
      </c>
      <c r="L1466" s="25" t="s">
        <v>8156</v>
      </c>
      <c r="M1466" s="21">
        <v>4446.55</v>
      </c>
      <c r="N1466" s="21">
        <v>4446.55</v>
      </c>
      <c r="O1466" s="21">
        <v>0</v>
      </c>
      <c r="P1466" s="21">
        <v>4446.55</v>
      </c>
      <c r="Q1466" s="25" t="s">
        <v>11132</v>
      </c>
      <c r="R1466" s="1" t="str">
        <f t="shared" si="23"/>
        <v>ST10145</v>
      </c>
      <c r="S1466" t="str">
        <f>VLOOKUP(R1466,Data!$C$2:$D$261,2,0)</f>
        <v>Ridgeview</v>
      </c>
      <c r="T1466">
        <f>COUNTIF('Feb 2022'!A:A,D1466)+COUNTIF('Mar 2022'!A:A,D1466)+COUNTIF('Apr 2022'!A:A,D1466)+COUNTIF('May 2022'!A:A,D1466)+COUNTIF('June 2022'!A:A,D1466)+COUNTIF('July 2022'!A:A,D1466)+COUNTIF('Aug 2022'!A:A,D1466)+COUNTIF('Sep 2022'!A:A,D1466)+COUNTIF('Oct 2022'!A:A,D1466)+COUNTIF('Dec 2022'!A:A,D1466)</f>
        <v>1</v>
      </c>
      <c r="U1466" t="str">
        <f>VLOOKUP(Q1466,'Capital Lookup'!A:B,2,FALSE)</f>
        <v>No</v>
      </c>
      <c r="V1466" s="2">
        <f>IFERROR(VLOOKUP(LEFT(F1466,10),'Find Purchase Orders'!B:J,9,FALSE),"")</f>
        <v>44644</v>
      </c>
      <c r="W1466" s="25" t="s">
        <v>7261</v>
      </c>
    </row>
    <row r="1467" spans="1:23" hidden="1">
      <c r="A1467" s="25" t="s">
        <v>7261</v>
      </c>
      <c r="B1467" s="25" t="s">
        <v>7408</v>
      </c>
      <c r="C1467" s="25" t="s">
        <v>7264</v>
      </c>
      <c r="D1467" s="25" t="s">
        <v>1796</v>
      </c>
      <c r="E1467" s="25" t="s">
        <v>7410</v>
      </c>
      <c r="F1467" s="25" t="s">
        <v>11133</v>
      </c>
      <c r="G1467" s="25" t="s">
        <v>11134</v>
      </c>
      <c r="H1467" s="21">
        <v>598.9</v>
      </c>
      <c r="I1467" s="25" t="s">
        <v>7296</v>
      </c>
      <c r="J1467" s="25" t="s">
        <v>7288</v>
      </c>
      <c r="K1467" s="25" t="s">
        <v>7262</v>
      </c>
      <c r="L1467" s="25" t="s">
        <v>7259</v>
      </c>
      <c r="M1467" s="21">
        <v>598.9</v>
      </c>
      <c r="N1467" s="21">
        <v>598.9</v>
      </c>
      <c r="O1467" s="21">
        <v>0</v>
      </c>
      <c r="P1467" s="21">
        <v>598.9</v>
      </c>
      <c r="Q1467" s="25" t="s">
        <v>7413</v>
      </c>
      <c r="R1467" s="1" t="str">
        <f t="shared" si="23"/>
        <v>ST10015</v>
      </c>
      <c r="S1467" t="str">
        <f>VLOOKUP(R1467,Data!$C$2:$D$261,2,0)</f>
        <v>Centennial Park Place</v>
      </c>
      <c r="T1467">
        <f>COUNTIF('Feb 2022'!A:A,D1467)+COUNTIF('Mar 2022'!A:A,D1467)+COUNTIF('Apr 2022'!A:A,D1467)+COUNTIF('May 2022'!A:A,D1467)+COUNTIF('June 2022'!A:A,D1467)+COUNTIF('July 2022'!A:A,D1467)+COUNTIF('Aug 2022'!A:A,D1467)+COUNTIF('Sep 2022'!A:A,D1467)+COUNTIF('Oct 2022'!A:A,D1467)+COUNTIF('Dec 2022'!A:A,D1467)</f>
        <v>1</v>
      </c>
      <c r="U1467" t="str">
        <f>VLOOKUP(Q1467,'Capital Lookup'!A:B,2,FALSE)</f>
        <v>No</v>
      </c>
      <c r="V1467" s="2">
        <f>IFERROR(VLOOKUP(LEFT(F1467,10),'Find Purchase Orders'!B:J,9,FALSE),"")</f>
        <v>44648</v>
      </c>
      <c r="W1467" s="25" t="s">
        <v>7261</v>
      </c>
    </row>
    <row r="1468" spans="1:23" hidden="1">
      <c r="A1468" s="25" t="s">
        <v>7261</v>
      </c>
      <c r="B1468" s="25" t="s">
        <v>7408</v>
      </c>
      <c r="C1468" s="25" t="s">
        <v>7264</v>
      </c>
      <c r="D1468" s="25" t="s">
        <v>1796</v>
      </c>
      <c r="E1468" s="25" t="s">
        <v>7410</v>
      </c>
      <c r="F1468" s="25" t="s">
        <v>11135</v>
      </c>
      <c r="G1468" s="25" t="s">
        <v>11136</v>
      </c>
      <c r="H1468" s="21">
        <v>9799.85</v>
      </c>
      <c r="I1468" s="25" t="s">
        <v>7296</v>
      </c>
      <c r="J1468" s="25" t="s">
        <v>7288</v>
      </c>
      <c r="K1468" s="25" t="s">
        <v>7262</v>
      </c>
      <c r="L1468" s="25" t="s">
        <v>7259</v>
      </c>
      <c r="M1468" s="21">
        <v>9799.85</v>
      </c>
      <c r="N1468" s="21">
        <v>9799.85</v>
      </c>
      <c r="O1468" s="21">
        <v>0</v>
      </c>
      <c r="P1468" s="21">
        <v>9799.85</v>
      </c>
      <c r="Q1468" s="25" t="s">
        <v>7413</v>
      </c>
      <c r="R1468" s="1" t="str">
        <f t="shared" si="23"/>
        <v>ST10015</v>
      </c>
      <c r="S1468" t="str">
        <f>VLOOKUP(R1468,Data!$C$2:$D$261,2,0)</f>
        <v>Centennial Park Place</v>
      </c>
      <c r="T1468">
        <f>COUNTIF('Feb 2022'!A:A,D1468)+COUNTIF('Mar 2022'!A:A,D1468)+COUNTIF('Apr 2022'!A:A,D1468)+COUNTIF('May 2022'!A:A,D1468)+COUNTIF('June 2022'!A:A,D1468)+COUNTIF('July 2022'!A:A,D1468)+COUNTIF('Aug 2022'!A:A,D1468)+COUNTIF('Sep 2022'!A:A,D1468)+COUNTIF('Oct 2022'!A:A,D1468)+COUNTIF('Dec 2022'!A:A,D1468)</f>
        <v>1</v>
      </c>
      <c r="U1468" t="str">
        <f>VLOOKUP(Q1468,'Capital Lookup'!A:B,2,FALSE)</f>
        <v>No</v>
      </c>
      <c r="V1468" s="2">
        <f>IFERROR(VLOOKUP(LEFT(F1468,10),'Find Purchase Orders'!B:J,9,FALSE),"")</f>
        <v>44648</v>
      </c>
      <c r="W1468" s="25" t="s">
        <v>7261</v>
      </c>
    </row>
    <row r="1469" spans="1:23" hidden="1">
      <c r="A1469" s="25" t="s">
        <v>7261</v>
      </c>
      <c r="B1469" s="25" t="s">
        <v>8826</v>
      </c>
      <c r="C1469" s="25" t="s">
        <v>7282</v>
      </c>
      <c r="D1469" s="25" t="s">
        <v>1803</v>
      </c>
      <c r="E1469" s="25" t="s">
        <v>8827</v>
      </c>
      <c r="F1469" s="25" t="s">
        <v>11137</v>
      </c>
      <c r="G1469" s="25" t="s">
        <v>11138</v>
      </c>
      <c r="H1469" s="21">
        <v>3772.34</v>
      </c>
      <c r="I1469" s="25" t="s">
        <v>7296</v>
      </c>
      <c r="J1469" s="25" t="s">
        <v>7288</v>
      </c>
      <c r="K1469" s="25" t="s">
        <v>7262</v>
      </c>
      <c r="L1469" s="25" t="s">
        <v>7259</v>
      </c>
      <c r="M1469" s="21">
        <v>3772.34</v>
      </c>
      <c r="N1469" s="21">
        <v>3772.34</v>
      </c>
      <c r="O1469" s="21">
        <v>0</v>
      </c>
      <c r="P1469" s="21">
        <v>3772.34</v>
      </c>
      <c r="Q1469" s="25" t="s">
        <v>8830</v>
      </c>
      <c r="R1469" s="1" t="str">
        <f t="shared" si="23"/>
        <v>ST10077</v>
      </c>
      <c r="S1469" t="str">
        <f>VLOOKUP(R1469,Data!$C$2:$D$261,2,0)</f>
        <v>Portsmouth</v>
      </c>
      <c r="T1469">
        <f>COUNTIF('Feb 2022'!A:A,D1469)+COUNTIF('Mar 2022'!A:A,D1469)+COUNTIF('Apr 2022'!A:A,D1469)+COUNTIF('May 2022'!A:A,D1469)+COUNTIF('June 2022'!A:A,D1469)+COUNTIF('July 2022'!A:A,D1469)+COUNTIF('Aug 2022'!A:A,D1469)+COUNTIF('Sep 2022'!A:A,D1469)+COUNTIF('Oct 2022'!A:A,D1469)+COUNTIF('Dec 2022'!A:A,D1469)</f>
        <v>1</v>
      </c>
      <c r="U1469" t="str">
        <f>VLOOKUP(Q1469,'Capital Lookup'!A:B,2,FALSE)</f>
        <v>No</v>
      </c>
      <c r="V1469" s="2">
        <f>IFERROR(VLOOKUP(LEFT(F1469,10),'Find Purchase Orders'!B:J,9,FALSE),"")</f>
        <v>44646</v>
      </c>
      <c r="W1469" s="25" t="s">
        <v>7261</v>
      </c>
    </row>
    <row r="1470" spans="1:23" hidden="1">
      <c r="A1470" s="25" t="s">
        <v>7261</v>
      </c>
      <c r="B1470" s="25" t="s">
        <v>8826</v>
      </c>
      <c r="C1470" s="25" t="s">
        <v>7282</v>
      </c>
      <c r="D1470" s="25" t="s">
        <v>1803</v>
      </c>
      <c r="E1470" s="25" t="s">
        <v>8827</v>
      </c>
      <c r="F1470" s="25" t="s">
        <v>11139</v>
      </c>
      <c r="G1470" s="25" t="s">
        <v>11140</v>
      </c>
      <c r="H1470" s="21">
        <v>502.66</v>
      </c>
      <c r="I1470" s="25" t="s">
        <v>7296</v>
      </c>
      <c r="J1470" s="25" t="s">
        <v>7288</v>
      </c>
      <c r="K1470" s="25" t="s">
        <v>7262</v>
      </c>
      <c r="L1470" s="25" t="s">
        <v>7259</v>
      </c>
      <c r="M1470" s="21">
        <v>502.66</v>
      </c>
      <c r="N1470" s="21">
        <v>502.66</v>
      </c>
      <c r="O1470" s="21">
        <v>0</v>
      </c>
      <c r="P1470" s="21">
        <v>502.66</v>
      </c>
      <c r="Q1470" s="25" t="s">
        <v>8830</v>
      </c>
      <c r="R1470" s="1" t="str">
        <f t="shared" si="23"/>
        <v>ST10077</v>
      </c>
      <c r="S1470" t="str">
        <f>VLOOKUP(R1470,Data!$C$2:$D$261,2,0)</f>
        <v>Portsmouth</v>
      </c>
      <c r="T1470">
        <f>COUNTIF('Feb 2022'!A:A,D1470)+COUNTIF('Mar 2022'!A:A,D1470)+COUNTIF('Apr 2022'!A:A,D1470)+COUNTIF('May 2022'!A:A,D1470)+COUNTIF('June 2022'!A:A,D1470)+COUNTIF('July 2022'!A:A,D1470)+COUNTIF('Aug 2022'!A:A,D1470)+COUNTIF('Sep 2022'!A:A,D1470)+COUNTIF('Oct 2022'!A:A,D1470)+COUNTIF('Dec 2022'!A:A,D1470)</f>
        <v>1</v>
      </c>
      <c r="U1470" t="str">
        <f>VLOOKUP(Q1470,'Capital Lookup'!A:B,2,FALSE)</f>
        <v>No</v>
      </c>
      <c r="V1470" s="2">
        <f>IFERROR(VLOOKUP(LEFT(F1470,10),'Find Purchase Orders'!B:J,9,FALSE),"")</f>
        <v>44646</v>
      </c>
      <c r="W1470" s="25" t="s">
        <v>7261</v>
      </c>
    </row>
    <row r="1471" spans="1:23" hidden="1">
      <c r="A1471" s="25" t="s">
        <v>7261</v>
      </c>
      <c r="B1471" s="25" t="s">
        <v>7417</v>
      </c>
      <c r="C1471" s="25" t="s">
        <v>7282</v>
      </c>
      <c r="D1471" s="25" t="s">
        <v>1804</v>
      </c>
      <c r="E1471" s="25" t="s">
        <v>7419</v>
      </c>
      <c r="F1471" s="25" t="s">
        <v>11141</v>
      </c>
      <c r="G1471" s="25" t="s">
        <v>9721</v>
      </c>
      <c r="H1471" s="21">
        <v>6622.12</v>
      </c>
      <c r="I1471" s="25" t="s">
        <v>7296</v>
      </c>
      <c r="J1471" s="25" t="s">
        <v>7288</v>
      </c>
      <c r="K1471" s="25" t="s">
        <v>7262</v>
      </c>
      <c r="L1471" s="25" t="s">
        <v>7259</v>
      </c>
      <c r="M1471" s="21">
        <v>6622.12</v>
      </c>
      <c r="N1471" s="21">
        <v>6622.12</v>
      </c>
      <c r="O1471" s="21">
        <v>0</v>
      </c>
      <c r="P1471" s="21">
        <v>6622.12</v>
      </c>
      <c r="Q1471" s="25" t="s">
        <v>7422</v>
      </c>
      <c r="R1471" s="1" t="str">
        <f t="shared" si="23"/>
        <v>ST10012</v>
      </c>
      <c r="S1471" t="str">
        <f>VLOOKUP(R1471,Data!$C$2:$D$261,2,0)</f>
        <v>Forest Hill Place</v>
      </c>
      <c r="T1471">
        <f>COUNTIF('Feb 2022'!A:A,D1471)+COUNTIF('Mar 2022'!A:A,D1471)+COUNTIF('Apr 2022'!A:A,D1471)+COUNTIF('May 2022'!A:A,D1471)+COUNTIF('June 2022'!A:A,D1471)+COUNTIF('July 2022'!A:A,D1471)+COUNTIF('Aug 2022'!A:A,D1471)+COUNTIF('Sep 2022'!A:A,D1471)+COUNTIF('Oct 2022'!A:A,D1471)+COUNTIF('Dec 2022'!A:A,D1471)</f>
        <v>1</v>
      </c>
      <c r="U1471" t="str">
        <f>VLOOKUP(Q1471,'Capital Lookup'!A:B,2,FALSE)</f>
        <v>No</v>
      </c>
      <c r="V1471" s="2">
        <f>IFERROR(VLOOKUP(LEFT(F1471,10),'Find Purchase Orders'!B:J,9,FALSE),"")</f>
        <v>44648</v>
      </c>
      <c r="W1471" s="25" t="s">
        <v>7261</v>
      </c>
    </row>
    <row r="1472" spans="1:23" hidden="1">
      <c r="A1472" s="25" t="s">
        <v>7261</v>
      </c>
      <c r="B1472" s="25" t="s">
        <v>7417</v>
      </c>
      <c r="C1472" s="25" t="s">
        <v>7282</v>
      </c>
      <c r="D1472" s="25" t="s">
        <v>1804</v>
      </c>
      <c r="E1472" s="25" t="s">
        <v>7419</v>
      </c>
      <c r="F1472" s="25" t="s">
        <v>11142</v>
      </c>
      <c r="G1472" s="25" t="s">
        <v>11143</v>
      </c>
      <c r="H1472" s="21">
        <v>146.9</v>
      </c>
      <c r="I1472" s="25" t="s">
        <v>7296</v>
      </c>
      <c r="J1472" s="25" t="s">
        <v>7288</v>
      </c>
      <c r="K1472" s="25" t="s">
        <v>7262</v>
      </c>
      <c r="L1472" s="25" t="s">
        <v>7259</v>
      </c>
      <c r="M1472" s="21">
        <v>146.9</v>
      </c>
      <c r="N1472" s="21">
        <v>146.9</v>
      </c>
      <c r="O1472" s="21">
        <v>0</v>
      </c>
      <c r="P1472" s="21">
        <v>146.9</v>
      </c>
      <c r="Q1472" s="25" t="s">
        <v>7422</v>
      </c>
      <c r="R1472" s="1" t="str">
        <f t="shared" si="23"/>
        <v>ST10012</v>
      </c>
      <c r="S1472" t="str">
        <f>VLOOKUP(R1472,Data!$C$2:$D$261,2,0)</f>
        <v>Forest Hill Place</v>
      </c>
      <c r="T1472">
        <f>COUNTIF('Feb 2022'!A:A,D1472)+COUNTIF('Mar 2022'!A:A,D1472)+COUNTIF('Apr 2022'!A:A,D1472)+COUNTIF('May 2022'!A:A,D1472)+COUNTIF('June 2022'!A:A,D1472)+COUNTIF('July 2022'!A:A,D1472)+COUNTIF('Aug 2022'!A:A,D1472)+COUNTIF('Sep 2022'!A:A,D1472)+COUNTIF('Oct 2022'!A:A,D1472)+COUNTIF('Dec 2022'!A:A,D1472)</f>
        <v>1</v>
      </c>
      <c r="U1472" t="str">
        <f>VLOOKUP(Q1472,'Capital Lookup'!A:B,2,FALSE)</f>
        <v>No</v>
      </c>
      <c r="V1472" s="2">
        <f>IFERROR(VLOOKUP(LEFT(F1472,10),'Find Purchase Orders'!B:J,9,FALSE),"")</f>
        <v>44648</v>
      </c>
      <c r="W1472" s="25" t="s">
        <v>7261</v>
      </c>
    </row>
    <row r="1473" spans="1:23" hidden="1">
      <c r="A1473" s="25" t="s">
        <v>7261</v>
      </c>
      <c r="B1473" s="25" t="s">
        <v>7417</v>
      </c>
      <c r="C1473" s="25" t="s">
        <v>7282</v>
      </c>
      <c r="D1473" s="25" t="s">
        <v>1805</v>
      </c>
      <c r="E1473" s="25" t="s">
        <v>7419</v>
      </c>
      <c r="F1473" s="25" t="s">
        <v>11144</v>
      </c>
      <c r="G1473" s="25" t="s">
        <v>8903</v>
      </c>
      <c r="H1473" s="21">
        <v>565</v>
      </c>
      <c r="I1473" s="25" t="s">
        <v>7296</v>
      </c>
      <c r="J1473" s="25" t="s">
        <v>7288</v>
      </c>
      <c r="K1473" s="25" t="s">
        <v>7258</v>
      </c>
      <c r="L1473" s="25" t="s">
        <v>7259</v>
      </c>
      <c r="M1473" s="21">
        <v>565</v>
      </c>
      <c r="N1473" s="21">
        <v>565</v>
      </c>
      <c r="O1473" s="21">
        <v>0</v>
      </c>
      <c r="P1473" s="21">
        <v>565</v>
      </c>
      <c r="Q1473" s="25" t="s">
        <v>7422</v>
      </c>
      <c r="R1473" s="1" t="str">
        <f t="shared" si="23"/>
        <v>ST10012</v>
      </c>
      <c r="S1473" t="str">
        <f>VLOOKUP(R1473,Data!$C$2:$D$261,2,0)</f>
        <v>Forest Hill Place</v>
      </c>
      <c r="T1473">
        <f>COUNTIF('Feb 2022'!A:A,D1473)+COUNTIF('Mar 2022'!A:A,D1473)+COUNTIF('Apr 2022'!A:A,D1473)+COUNTIF('May 2022'!A:A,D1473)+COUNTIF('June 2022'!A:A,D1473)+COUNTIF('July 2022'!A:A,D1473)+COUNTIF('Aug 2022'!A:A,D1473)+COUNTIF('Sep 2022'!A:A,D1473)+COUNTIF('Oct 2022'!A:A,D1473)+COUNTIF('Dec 2022'!A:A,D1473)</f>
        <v>1</v>
      </c>
      <c r="U1473" t="str">
        <f>VLOOKUP(Q1473,'Capital Lookup'!A:B,2,FALSE)</f>
        <v>No</v>
      </c>
      <c r="V1473" s="2">
        <f>IFERROR(VLOOKUP(LEFT(F1473,10),'Find Purchase Orders'!B:J,9,FALSE),"")</f>
        <v>44648</v>
      </c>
      <c r="W1473" s="25" t="s">
        <v>7261</v>
      </c>
    </row>
    <row r="1474" spans="1:23" hidden="1">
      <c r="A1474" s="25" t="s">
        <v>7261</v>
      </c>
      <c r="B1474" s="25" t="s">
        <v>7417</v>
      </c>
      <c r="C1474" s="25" t="s">
        <v>7282</v>
      </c>
      <c r="D1474" s="25" t="s">
        <v>1805</v>
      </c>
      <c r="E1474" s="25" t="s">
        <v>7419</v>
      </c>
      <c r="F1474" s="25" t="s">
        <v>11145</v>
      </c>
      <c r="G1474" s="25" t="s">
        <v>11146</v>
      </c>
      <c r="H1474" s="21">
        <v>6014.29</v>
      </c>
      <c r="I1474" s="25" t="s">
        <v>7296</v>
      </c>
      <c r="J1474" s="25" t="s">
        <v>7288</v>
      </c>
      <c r="K1474" s="25" t="s">
        <v>7262</v>
      </c>
      <c r="L1474" s="25" t="s">
        <v>7259</v>
      </c>
      <c r="M1474" s="21">
        <v>6014.29</v>
      </c>
      <c r="N1474" s="21">
        <v>6014.29</v>
      </c>
      <c r="O1474" s="21">
        <v>0</v>
      </c>
      <c r="P1474" s="21">
        <v>6014.29</v>
      </c>
      <c r="Q1474" s="25" t="s">
        <v>7422</v>
      </c>
      <c r="R1474" s="1" t="str">
        <f t="shared" si="23"/>
        <v>ST10012</v>
      </c>
      <c r="S1474" t="str">
        <f>VLOOKUP(R1474,Data!$C$2:$D$261,2,0)</f>
        <v>Forest Hill Place</v>
      </c>
      <c r="T1474">
        <f>COUNTIF('Feb 2022'!A:A,D1474)+COUNTIF('Mar 2022'!A:A,D1474)+COUNTIF('Apr 2022'!A:A,D1474)+COUNTIF('May 2022'!A:A,D1474)+COUNTIF('June 2022'!A:A,D1474)+COUNTIF('July 2022'!A:A,D1474)+COUNTIF('Aug 2022'!A:A,D1474)+COUNTIF('Sep 2022'!A:A,D1474)+COUNTIF('Oct 2022'!A:A,D1474)+COUNTIF('Dec 2022'!A:A,D1474)</f>
        <v>1</v>
      </c>
      <c r="U1474" t="str">
        <f>VLOOKUP(Q1474,'Capital Lookup'!A:B,2,FALSE)</f>
        <v>No</v>
      </c>
      <c r="V1474" s="2">
        <f>IFERROR(VLOOKUP(LEFT(F1474,10),'Find Purchase Orders'!B:J,9,FALSE),"")</f>
        <v>44648</v>
      </c>
      <c r="W1474" s="25" t="s">
        <v>7261</v>
      </c>
    </row>
    <row r="1475" spans="1:23" hidden="1">
      <c r="A1475" s="25" t="s">
        <v>7261</v>
      </c>
      <c r="B1475" s="25" t="s">
        <v>7417</v>
      </c>
      <c r="C1475" s="25" t="s">
        <v>7282</v>
      </c>
      <c r="D1475" s="25" t="s">
        <v>1807</v>
      </c>
      <c r="E1475" s="25" t="s">
        <v>7419</v>
      </c>
      <c r="F1475" s="25" t="s">
        <v>11147</v>
      </c>
      <c r="G1475" s="25" t="s">
        <v>11148</v>
      </c>
      <c r="H1475" s="21">
        <v>6757.6</v>
      </c>
      <c r="I1475" s="25" t="s">
        <v>7296</v>
      </c>
      <c r="J1475" s="25" t="s">
        <v>7288</v>
      </c>
      <c r="K1475" s="25" t="s">
        <v>7262</v>
      </c>
      <c r="L1475" s="25" t="s">
        <v>7259</v>
      </c>
      <c r="M1475" s="21">
        <v>6757.6</v>
      </c>
      <c r="N1475" s="21">
        <v>6757.6</v>
      </c>
      <c r="O1475" s="21">
        <v>0</v>
      </c>
      <c r="P1475" s="21">
        <v>6757.6</v>
      </c>
      <c r="Q1475" s="25" t="s">
        <v>7422</v>
      </c>
      <c r="R1475" s="1" t="str">
        <f t="shared" si="23"/>
        <v>ST10012</v>
      </c>
      <c r="S1475" t="str">
        <f>VLOOKUP(R1475,Data!$C$2:$D$261,2,0)</f>
        <v>Forest Hill Place</v>
      </c>
      <c r="T1475">
        <f>COUNTIF('Feb 2022'!A:A,D1475)+COUNTIF('Mar 2022'!A:A,D1475)+COUNTIF('Apr 2022'!A:A,D1475)+COUNTIF('May 2022'!A:A,D1475)+COUNTIF('June 2022'!A:A,D1475)+COUNTIF('July 2022'!A:A,D1475)+COUNTIF('Aug 2022'!A:A,D1475)+COUNTIF('Sep 2022'!A:A,D1475)+COUNTIF('Oct 2022'!A:A,D1475)+COUNTIF('Dec 2022'!A:A,D1475)</f>
        <v>1</v>
      </c>
      <c r="U1475" t="str">
        <f>VLOOKUP(Q1475,'Capital Lookup'!A:B,2,FALSE)</f>
        <v>No</v>
      </c>
      <c r="V1475" s="2">
        <f>IFERROR(VLOOKUP(LEFT(F1475,10),'Find Purchase Orders'!B:J,9,FALSE),"")</f>
        <v>44648</v>
      </c>
      <c r="W1475" s="25" t="s">
        <v>7261</v>
      </c>
    </row>
    <row r="1476" spans="1:23" hidden="1">
      <c r="A1476" s="25" t="s">
        <v>7261</v>
      </c>
      <c r="B1476" s="25" t="s">
        <v>7417</v>
      </c>
      <c r="C1476" s="25" t="s">
        <v>7282</v>
      </c>
      <c r="D1476" s="25" t="s">
        <v>1808</v>
      </c>
      <c r="E1476" s="25" t="s">
        <v>7419</v>
      </c>
      <c r="F1476" s="25" t="s">
        <v>11149</v>
      </c>
      <c r="G1476" s="25" t="s">
        <v>11150</v>
      </c>
      <c r="H1476" s="21">
        <v>6804.98</v>
      </c>
      <c r="I1476" s="25" t="s">
        <v>7296</v>
      </c>
      <c r="J1476" s="25" t="s">
        <v>7288</v>
      </c>
      <c r="K1476" s="25" t="s">
        <v>7262</v>
      </c>
      <c r="L1476" s="25" t="s">
        <v>7259</v>
      </c>
      <c r="M1476" s="21">
        <v>6804.98</v>
      </c>
      <c r="N1476" s="21">
        <v>6804.99</v>
      </c>
      <c r="O1476" s="21">
        <v>-0.01</v>
      </c>
      <c r="P1476" s="21">
        <v>6804.98</v>
      </c>
      <c r="Q1476" s="25" t="s">
        <v>7422</v>
      </c>
      <c r="R1476" s="1" t="str">
        <f t="shared" si="23"/>
        <v>ST10012</v>
      </c>
      <c r="S1476" t="str">
        <f>VLOOKUP(R1476,Data!$C$2:$D$261,2,0)</f>
        <v>Forest Hill Place</v>
      </c>
      <c r="T1476">
        <f>COUNTIF('Feb 2022'!A:A,D1476)+COUNTIF('Mar 2022'!A:A,D1476)+COUNTIF('Apr 2022'!A:A,D1476)+COUNTIF('May 2022'!A:A,D1476)+COUNTIF('June 2022'!A:A,D1476)+COUNTIF('July 2022'!A:A,D1476)+COUNTIF('Aug 2022'!A:A,D1476)+COUNTIF('Sep 2022'!A:A,D1476)+COUNTIF('Oct 2022'!A:A,D1476)+COUNTIF('Dec 2022'!A:A,D1476)</f>
        <v>1</v>
      </c>
      <c r="U1476" t="str">
        <f>VLOOKUP(Q1476,'Capital Lookup'!A:B,2,FALSE)</f>
        <v>No</v>
      </c>
      <c r="V1476" s="2">
        <f>IFERROR(VLOOKUP(LEFT(F1476,10),'Find Purchase Orders'!B:J,9,FALSE),"")</f>
        <v>44651</v>
      </c>
      <c r="W1476" s="25" t="s">
        <v>7261</v>
      </c>
    </row>
    <row r="1477" spans="1:23" hidden="1">
      <c r="A1477" s="25" t="s">
        <v>7269</v>
      </c>
      <c r="B1477" s="25" t="s">
        <v>7531</v>
      </c>
      <c r="C1477" s="25"/>
      <c r="D1477" s="25" t="s">
        <v>1740</v>
      </c>
      <c r="E1477" s="25" t="s">
        <v>8577</v>
      </c>
      <c r="F1477" s="25" t="s">
        <v>11151</v>
      </c>
      <c r="G1477" s="25" t="s">
        <v>11152</v>
      </c>
      <c r="H1477" s="21">
        <v>9255.52</v>
      </c>
      <c r="I1477" s="25" t="s">
        <v>7296</v>
      </c>
      <c r="J1477" s="25" t="s">
        <v>7288</v>
      </c>
      <c r="K1477" s="25" t="s">
        <v>7733</v>
      </c>
      <c r="L1477" s="25" t="s">
        <v>7734</v>
      </c>
      <c r="M1477" s="21">
        <v>9255.52</v>
      </c>
      <c r="N1477" s="21">
        <v>9255.52</v>
      </c>
      <c r="O1477" s="21">
        <v>0</v>
      </c>
      <c r="P1477" s="21">
        <v>9255.52</v>
      </c>
      <c r="Q1477" s="25" t="s">
        <v>11153</v>
      </c>
      <c r="R1477" s="1" t="str">
        <f t="shared" si="23"/>
        <v>ST10223</v>
      </c>
      <c r="S1477" t="str">
        <f>VLOOKUP(R1477,Data!$C$2:$D$261,2,0)</f>
        <v>Green Falls Landing</v>
      </c>
      <c r="T1477">
        <f>COUNTIF('Feb 2022'!A:A,D1477)+COUNTIF('Mar 2022'!A:A,D1477)+COUNTIF('Apr 2022'!A:A,D1477)+COUNTIF('May 2022'!A:A,D1477)+COUNTIF('June 2022'!A:A,D1477)+COUNTIF('July 2022'!A:A,D1477)+COUNTIF('Aug 2022'!A:A,D1477)+COUNTIF('Sep 2022'!A:A,D1477)+COUNTIF('Oct 2022'!A:A,D1477)+COUNTIF('Dec 2022'!A:A,D1477)</f>
        <v>1</v>
      </c>
      <c r="U1477" t="str">
        <f>VLOOKUP(Q1477,'Capital Lookup'!A:B,2,FALSE)</f>
        <v>No</v>
      </c>
      <c r="V1477" s="2">
        <f>IFERROR(VLOOKUP(LEFT(F1477,10),'Find Purchase Orders'!B:J,9,FALSE),"")</f>
        <v>44646</v>
      </c>
      <c r="W1477" s="25" t="s">
        <v>7261</v>
      </c>
    </row>
    <row r="1478" spans="1:23" hidden="1">
      <c r="A1478" s="25" t="s">
        <v>7252</v>
      </c>
      <c r="B1478" s="25" t="s">
        <v>8531</v>
      </c>
      <c r="C1478" s="25" t="s">
        <v>7254</v>
      </c>
      <c r="D1478" s="25" t="s">
        <v>1798</v>
      </c>
      <c r="E1478" s="25" t="s">
        <v>7576</v>
      </c>
      <c r="F1478" s="25" t="s">
        <v>11154</v>
      </c>
      <c r="G1478" s="25" t="s">
        <v>11155</v>
      </c>
      <c r="H1478" s="21">
        <v>7641.6</v>
      </c>
      <c r="I1478" s="25" t="s">
        <v>7296</v>
      </c>
      <c r="J1478" s="25" t="s">
        <v>7288</v>
      </c>
      <c r="K1478" s="25" t="s">
        <v>7510</v>
      </c>
      <c r="L1478" s="25" t="s">
        <v>10138</v>
      </c>
      <c r="M1478" s="21">
        <v>7641.6</v>
      </c>
      <c r="N1478" s="21">
        <v>7641.6</v>
      </c>
      <c r="O1478" s="21">
        <v>0</v>
      </c>
      <c r="P1478" s="21">
        <v>7641.6</v>
      </c>
      <c r="Q1478" s="25" t="s">
        <v>11156</v>
      </c>
      <c r="R1478" s="1" t="str">
        <f t="shared" si="23"/>
        <v>ST10095</v>
      </c>
      <c r="S1478" t="str">
        <f>VLOOKUP(R1478,Data!$C$2:$D$261,2,0)</f>
        <v>Greenway</v>
      </c>
      <c r="T1478">
        <f>COUNTIF('Feb 2022'!A:A,D1478)+COUNTIF('Mar 2022'!A:A,D1478)+COUNTIF('Apr 2022'!A:A,D1478)+COUNTIF('May 2022'!A:A,D1478)+COUNTIF('June 2022'!A:A,D1478)+COUNTIF('July 2022'!A:A,D1478)+COUNTIF('Aug 2022'!A:A,D1478)+COUNTIF('Sep 2022'!A:A,D1478)+COUNTIF('Oct 2022'!A:A,D1478)+COUNTIF('Dec 2022'!A:A,D1478)</f>
        <v>1</v>
      </c>
      <c r="U1478" t="str">
        <f>VLOOKUP(Q1478,'Capital Lookup'!A:B,2,FALSE)</f>
        <v>No</v>
      </c>
      <c r="V1478" s="2">
        <f>IFERROR(VLOOKUP(LEFT(F1478,10),'Find Purchase Orders'!B:J,9,FALSE),"")</f>
        <v>44651</v>
      </c>
      <c r="W1478" s="25" t="s">
        <v>7261</v>
      </c>
    </row>
    <row r="1479" spans="1:23" hidden="1">
      <c r="A1479" s="25" t="s">
        <v>10396</v>
      </c>
      <c r="B1479" s="25" t="s">
        <v>7398</v>
      </c>
      <c r="C1479" s="25" t="s">
        <v>7254</v>
      </c>
      <c r="D1479" s="25" t="s">
        <v>11157</v>
      </c>
      <c r="E1479" s="25" t="s">
        <v>7576</v>
      </c>
      <c r="H1479" s="21">
        <v>6750.62</v>
      </c>
      <c r="I1479" s="25" t="s">
        <v>7257</v>
      </c>
      <c r="K1479" s="25" t="s">
        <v>7778</v>
      </c>
      <c r="L1479" s="25" t="s">
        <v>8150</v>
      </c>
      <c r="M1479" s="22">
        <v>0</v>
      </c>
      <c r="N1479" s="22">
        <v>0</v>
      </c>
      <c r="O1479" s="21">
        <v>0</v>
      </c>
      <c r="P1479" s="21">
        <v>776.62</v>
      </c>
      <c r="Q1479" s="25" t="s">
        <v>10476</v>
      </c>
      <c r="R1479" s="1" t="str">
        <f t="shared" si="23"/>
        <v>ST10009</v>
      </c>
      <c r="S1479" t="str">
        <f>VLOOKUP(R1479,Data!$C$2:$D$261,2,0)</f>
        <v>Birkdale</v>
      </c>
      <c r="T1479">
        <f>COUNTIF('Feb 2022'!A:A,D1479)+COUNTIF('Mar 2022'!A:A,D1479)+COUNTIF('Apr 2022'!A:A,D1479)+COUNTIF('May 2022'!A:A,D1479)+COUNTIF('June 2022'!A:A,D1479)+COUNTIF('July 2022'!A:A,D1479)+COUNTIF('Aug 2022'!A:A,D1479)+COUNTIF('Sep 2022'!A:A,D1479)+COUNTIF('Oct 2022'!A:A,D1479)+COUNTIF('Dec 2022'!A:A,D1479)</f>
        <v>0</v>
      </c>
      <c r="U1479" t="str">
        <f>VLOOKUP(Q1479,'Capital Lookup'!A:B,2,FALSE)</f>
        <v>No</v>
      </c>
      <c r="V1479" s="2" t="str">
        <f>IFERROR(VLOOKUP(LEFT(F1479,10),'Find Purchase Orders'!B:J,9,FALSE),"")</f>
        <v/>
      </c>
      <c r="W1479" s="25" t="s">
        <v>7261</v>
      </c>
    </row>
    <row r="1480" spans="1:23" hidden="1">
      <c r="A1480" s="25" t="s">
        <v>7269</v>
      </c>
      <c r="B1480" s="25" t="s">
        <v>7843</v>
      </c>
      <c r="C1480" s="25" t="s">
        <v>7271</v>
      </c>
      <c r="D1480" s="25" t="s">
        <v>1741</v>
      </c>
      <c r="E1480" s="25" t="s">
        <v>7500</v>
      </c>
      <c r="F1480" s="25" t="s">
        <v>11158</v>
      </c>
      <c r="G1480" s="25" t="s">
        <v>11159</v>
      </c>
      <c r="H1480" s="21">
        <v>5583.32</v>
      </c>
      <c r="I1480" s="25" t="s">
        <v>7296</v>
      </c>
      <c r="J1480" s="25" t="s">
        <v>7288</v>
      </c>
      <c r="K1480" s="25" t="s">
        <v>7733</v>
      </c>
      <c r="L1480" s="25" t="s">
        <v>7734</v>
      </c>
      <c r="M1480" s="21">
        <v>5583.32</v>
      </c>
      <c r="N1480" s="21">
        <v>5583.33</v>
      </c>
      <c r="O1480" s="21">
        <v>-0.01</v>
      </c>
      <c r="P1480" s="21">
        <v>5583.32</v>
      </c>
      <c r="Q1480" s="25" t="s">
        <v>11160</v>
      </c>
      <c r="R1480" s="1" t="str">
        <f t="shared" si="23"/>
        <v>ST10167</v>
      </c>
      <c r="S1480" t="str">
        <f>VLOOKUP(R1480,Data!$C$2:$D$261,2,0)</f>
        <v>Main Street Terrace</v>
      </c>
      <c r="T1480">
        <f>COUNTIF('Feb 2022'!A:A,D1480)+COUNTIF('Mar 2022'!A:A,D1480)+COUNTIF('Apr 2022'!A:A,D1480)+COUNTIF('May 2022'!A:A,D1480)+COUNTIF('June 2022'!A:A,D1480)+COUNTIF('July 2022'!A:A,D1480)+COUNTIF('Aug 2022'!A:A,D1480)+COUNTIF('Sep 2022'!A:A,D1480)+COUNTIF('Oct 2022'!A:A,D1480)+COUNTIF('Dec 2022'!A:A,D1480)</f>
        <v>1</v>
      </c>
      <c r="U1480" t="str">
        <f>VLOOKUP(Q1480,'Capital Lookup'!A:B,2,FALSE)</f>
        <v>No</v>
      </c>
      <c r="V1480" s="2">
        <f>IFERROR(VLOOKUP(LEFT(F1480,10),'Find Purchase Orders'!B:J,9,FALSE),"")</f>
        <v>44645</v>
      </c>
      <c r="W1480" s="25" t="s">
        <v>7261</v>
      </c>
    </row>
    <row r="1481" spans="1:23" hidden="1">
      <c r="A1481" s="25" t="s">
        <v>7425</v>
      </c>
      <c r="B1481" s="25" t="s">
        <v>8259</v>
      </c>
      <c r="C1481" s="25" t="s">
        <v>8260</v>
      </c>
      <c r="D1481" s="25" t="s">
        <v>1742</v>
      </c>
      <c r="E1481" s="25" t="s">
        <v>8591</v>
      </c>
      <c r="F1481" s="25" t="s">
        <v>11161</v>
      </c>
      <c r="G1481" s="25" t="s">
        <v>11162</v>
      </c>
      <c r="H1481" s="21">
        <v>1192.72</v>
      </c>
      <c r="I1481" s="25" t="s">
        <v>7339</v>
      </c>
      <c r="J1481" s="25" t="s">
        <v>7288</v>
      </c>
      <c r="K1481" s="25" t="s">
        <v>9713</v>
      </c>
      <c r="L1481" s="25" t="s">
        <v>9714</v>
      </c>
      <c r="M1481" s="21">
        <v>1192.72</v>
      </c>
      <c r="N1481" s="21">
        <v>381.5</v>
      </c>
      <c r="O1481" s="21">
        <v>811.22</v>
      </c>
      <c r="P1481" s="21">
        <v>518.72</v>
      </c>
      <c r="Q1481" s="25" t="s">
        <v>9715</v>
      </c>
      <c r="R1481" s="1" t="str">
        <f t="shared" si="23"/>
        <v>ST10260</v>
      </c>
      <c r="S1481" t="str">
        <f>VLOOKUP(R1481,Data!$C$2:$D$261,2,0)</f>
        <v>Support Office</v>
      </c>
      <c r="T1481">
        <f>COUNTIF('Feb 2022'!A:A,D1481)+COUNTIF('Mar 2022'!A:A,D1481)+COUNTIF('Apr 2022'!A:A,D1481)+COUNTIF('May 2022'!A:A,D1481)+COUNTIF('June 2022'!A:A,D1481)+COUNTIF('July 2022'!A:A,D1481)+COUNTIF('Aug 2022'!A:A,D1481)+COUNTIF('Sep 2022'!A:A,D1481)+COUNTIF('Oct 2022'!A:A,D1481)+COUNTIF('Dec 2022'!A:A,D1481)</f>
        <v>1</v>
      </c>
      <c r="U1481" t="str">
        <f>VLOOKUP(Q1481,'Capital Lookup'!A:B,2,FALSE)</f>
        <v>Yes</v>
      </c>
      <c r="V1481" s="2">
        <f>IFERROR(VLOOKUP(LEFT(F1481,10),'Find Purchase Orders'!B:J,9,FALSE),"")</f>
        <v>44644</v>
      </c>
      <c r="W1481" s="25" t="s">
        <v>7261</v>
      </c>
    </row>
    <row r="1482" spans="1:23" hidden="1">
      <c r="A1482" s="25" t="s">
        <v>7269</v>
      </c>
      <c r="B1482" s="25" t="s">
        <v>9891</v>
      </c>
      <c r="C1482" s="25"/>
      <c r="D1482" s="25" t="s">
        <v>1809</v>
      </c>
      <c r="E1482" s="25" t="s">
        <v>11163</v>
      </c>
      <c r="F1482" s="25" t="s">
        <v>11164</v>
      </c>
      <c r="G1482" s="25" t="s">
        <v>11165</v>
      </c>
      <c r="H1482" s="21">
        <v>3809.54</v>
      </c>
      <c r="I1482" s="25" t="s">
        <v>7296</v>
      </c>
      <c r="J1482" s="25" t="s">
        <v>7288</v>
      </c>
      <c r="K1482" s="25" t="s">
        <v>7262</v>
      </c>
      <c r="L1482" s="25" t="s">
        <v>7259</v>
      </c>
      <c r="M1482" s="21">
        <v>3809.54</v>
      </c>
      <c r="N1482" s="21">
        <v>3809.54</v>
      </c>
      <c r="O1482" s="21">
        <v>0</v>
      </c>
      <c r="P1482" s="21">
        <v>3809.54</v>
      </c>
      <c r="Q1482" s="25" t="s">
        <v>11166</v>
      </c>
      <c r="R1482" s="1" t="str">
        <f t="shared" si="23"/>
        <v>ST10339</v>
      </c>
      <c r="S1482" t="str">
        <f>VLOOKUP(R1482,Data!$C$2:$D$261,2,0)</f>
        <v>Our Parents Home</v>
      </c>
      <c r="T1482">
        <f>COUNTIF('Feb 2022'!A:A,D1482)+COUNTIF('Mar 2022'!A:A,D1482)+COUNTIF('Apr 2022'!A:A,D1482)+COUNTIF('May 2022'!A:A,D1482)+COUNTIF('June 2022'!A:A,D1482)+COUNTIF('July 2022'!A:A,D1482)+COUNTIF('Aug 2022'!A:A,D1482)+COUNTIF('Sep 2022'!A:A,D1482)+COUNTIF('Oct 2022'!A:A,D1482)+COUNTIF('Dec 2022'!A:A,D1482)</f>
        <v>1</v>
      </c>
      <c r="U1482" t="str">
        <f>VLOOKUP(Q1482,'Capital Lookup'!A:B,2,FALSE)</f>
        <v>No</v>
      </c>
      <c r="V1482" s="2">
        <f>IFERROR(VLOOKUP(LEFT(F1482,10),'Find Purchase Orders'!B:J,9,FALSE),"")</f>
        <v>44650</v>
      </c>
      <c r="W1482" s="25" t="s">
        <v>7261</v>
      </c>
    </row>
    <row r="1483" spans="1:23" hidden="1">
      <c r="A1483" s="25" t="s">
        <v>7478</v>
      </c>
      <c r="B1483" s="25" t="s">
        <v>8957</v>
      </c>
      <c r="C1483" s="25" t="s">
        <v>7587</v>
      </c>
      <c r="D1483" s="25" t="s">
        <v>11167</v>
      </c>
      <c r="E1483" s="25" t="s">
        <v>7492</v>
      </c>
      <c r="F1483" s="25" t="s">
        <v>11168</v>
      </c>
      <c r="G1483" s="25" t="s">
        <v>11169</v>
      </c>
      <c r="H1483" s="21">
        <v>1130</v>
      </c>
      <c r="I1483" s="25" t="s">
        <v>7296</v>
      </c>
      <c r="J1483" s="25" t="s">
        <v>7288</v>
      </c>
      <c r="K1483" s="25" t="s">
        <v>7495</v>
      </c>
      <c r="L1483" s="25" t="s">
        <v>7496</v>
      </c>
      <c r="M1483" s="21">
        <v>1130</v>
      </c>
      <c r="N1483" s="21">
        <v>1130</v>
      </c>
      <c r="O1483" s="21">
        <v>0</v>
      </c>
      <c r="P1483" s="21">
        <v>1130</v>
      </c>
      <c r="Q1483" s="25" t="s">
        <v>9801</v>
      </c>
      <c r="R1483" s="1" t="str">
        <f t="shared" si="23"/>
        <v>ST10143</v>
      </c>
      <c r="S1483" t="str">
        <f>VLOOKUP(R1483,Data!$C$2:$D$261,2,0)</f>
        <v>Northridge</v>
      </c>
      <c r="T1483">
        <f>COUNTIF('Feb 2022'!A:A,D1483)+COUNTIF('Mar 2022'!A:A,D1483)+COUNTIF('Apr 2022'!A:A,D1483)+COUNTIF('May 2022'!A:A,D1483)+COUNTIF('June 2022'!A:A,D1483)+COUNTIF('July 2022'!A:A,D1483)+COUNTIF('Aug 2022'!A:A,D1483)+COUNTIF('Sep 2022'!A:A,D1483)+COUNTIF('Oct 2022'!A:A,D1483)+COUNTIF('Dec 2022'!A:A,D1483)</f>
        <v>0</v>
      </c>
      <c r="U1483" t="str">
        <f>VLOOKUP(Q1483,'Capital Lookup'!A:B,2,FALSE)</f>
        <v>No</v>
      </c>
      <c r="V1483" s="2">
        <f>IFERROR(VLOOKUP(LEFT(F1483,10),'Find Purchase Orders'!B:J,9,FALSE),"")</f>
        <v>44677</v>
      </c>
      <c r="W1483" s="25" t="s">
        <v>7261</v>
      </c>
    </row>
    <row r="1484" spans="1:23" hidden="1">
      <c r="A1484" s="25" t="s">
        <v>7478</v>
      </c>
      <c r="B1484" s="25" t="s">
        <v>8957</v>
      </c>
      <c r="C1484" s="25" t="s">
        <v>7587</v>
      </c>
      <c r="D1484" s="25" t="s">
        <v>11167</v>
      </c>
      <c r="E1484" s="25" t="s">
        <v>7492</v>
      </c>
      <c r="F1484" s="25" t="s">
        <v>11170</v>
      </c>
      <c r="G1484" s="25" t="s">
        <v>11169</v>
      </c>
      <c r="H1484" s="21">
        <v>207403.59</v>
      </c>
      <c r="I1484" s="25" t="s">
        <v>7296</v>
      </c>
      <c r="J1484" s="25" t="s">
        <v>7288</v>
      </c>
      <c r="K1484" s="25" t="s">
        <v>7495</v>
      </c>
      <c r="L1484" s="25" t="s">
        <v>7808</v>
      </c>
      <c r="M1484" s="21">
        <v>207403.59</v>
      </c>
      <c r="N1484" s="21">
        <v>207403.6</v>
      </c>
      <c r="O1484" s="21">
        <v>-0.01</v>
      </c>
      <c r="P1484" s="21">
        <v>207403.59</v>
      </c>
      <c r="Q1484" s="25" t="s">
        <v>9692</v>
      </c>
      <c r="R1484" s="1" t="str">
        <f t="shared" ref="R1484:R1547" si="24">CONCATENATE("ST",LEFT(B1484,5))</f>
        <v>ST10143</v>
      </c>
      <c r="S1484" t="str">
        <f>VLOOKUP(R1484,Data!$C$2:$D$261,2,0)</f>
        <v>Northridge</v>
      </c>
      <c r="T1484">
        <f>COUNTIF('Feb 2022'!A:A,D1484)+COUNTIF('Mar 2022'!A:A,D1484)+COUNTIF('Apr 2022'!A:A,D1484)+COUNTIF('May 2022'!A:A,D1484)+COUNTIF('June 2022'!A:A,D1484)+COUNTIF('July 2022'!A:A,D1484)+COUNTIF('Aug 2022'!A:A,D1484)+COUNTIF('Sep 2022'!A:A,D1484)+COUNTIF('Oct 2022'!A:A,D1484)+COUNTIF('Dec 2022'!A:A,D1484)</f>
        <v>0</v>
      </c>
      <c r="U1484" t="str">
        <f>VLOOKUP(Q1484,'Capital Lookup'!A:B,2,FALSE)</f>
        <v>Yes</v>
      </c>
      <c r="V1484" s="2">
        <f>IFERROR(VLOOKUP(LEFT(F1484,10),'Find Purchase Orders'!B:J,9,FALSE),"")</f>
        <v>44677</v>
      </c>
      <c r="W1484" s="25" t="s">
        <v>7261</v>
      </c>
    </row>
    <row r="1485" spans="1:23" hidden="1">
      <c r="A1485" s="25" t="s">
        <v>7252</v>
      </c>
      <c r="B1485" s="25" t="s">
        <v>7466</v>
      </c>
      <c r="C1485" s="25" t="s">
        <v>7254</v>
      </c>
      <c r="D1485" s="25" t="s">
        <v>1738</v>
      </c>
      <c r="E1485" s="25" t="s">
        <v>7500</v>
      </c>
      <c r="F1485" s="25" t="s">
        <v>11171</v>
      </c>
      <c r="G1485" s="25" t="s">
        <v>11172</v>
      </c>
      <c r="H1485" s="21">
        <v>6503.15</v>
      </c>
      <c r="I1485" s="25" t="s">
        <v>7296</v>
      </c>
      <c r="J1485" s="25" t="s">
        <v>7288</v>
      </c>
      <c r="K1485" s="25" t="s">
        <v>7612</v>
      </c>
      <c r="L1485" s="25" t="s">
        <v>7613</v>
      </c>
      <c r="M1485" s="21">
        <v>6503.15</v>
      </c>
      <c r="N1485" s="21">
        <v>6503.15</v>
      </c>
      <c r="O1485" s="21">
        <v>0</v>
      </c>
      <c r="P1485" s="21">
        <v>6503.15</v>
      </c>
      <c r="Q1485" s="25" t="s">
        <v>11173</v>
      </c>
      <c r="R1485" s="1" t="str">
        <f t="shared" si="24"/>
        <v>ST10052</v>
      </c>
      <c r="S1485" t="str">
        <f>VLOOKUP(R1485,Data!$C$2:$D$261,2,0)</f>
        <v>Portobello</v>
      </c>
      <c r="T1485">
        <f>COUNTIF('Feb 2022'!A:A,D1485)+COUNTIF('Mar 2022'!A:A,D1485)+COUNTIF('Apr 2022'!A:A,D1485)+COUNTIF('May 2022'!A:A,D1485)+COUNTIF('June 2022'!A:A,D1485)+COUNTIF('July 2022'!A:A,D1485)+COUNTIF('Aug 2022'!A:A,D1485)+COUNTIF('Sep 2022'!A:A,D1485)+COUNTIF('Oct 2022'!A:A,D1485)+COUNTIF('Dec 2022'!A:A,D1485)</f>
        <v>1</v>
      </c>
      <c r="U1485" t="str">
        <f>VLOOKUP(Q1485,'Capital Lookup'!A:B,2,FALSE)</f>
        <v>Yes</v>
      </c>
      <c r="V1485" s="2">
        <f>IFERROR(VLOOKUP(LEFT(F1485,10),'Find Purchase Orders'!B:J,9,FALSE),"")</f>
        <v>44645</v>
      </c>
      <c r="W1485" s="25" t="s">
        <v>7261</v>
      </c>
    </row>
    <row r="1486" spans="1:23" hidden="1">
      <c r="A1486" s="25" t="s">
        <v>7478</v>
      </c>
      <c r="B1486" s="25" t="s">
        <v>7586</v>
      </c>
      <c r="C1486" s="25" t="s">
        <v>7587</v>
      </c>
      <c r="D1486" s="25" t="s">
        <v>1737</v>
      </c>
      <c r="E1486" s="25" t="s">
        <v>7500</v>
      </c>
      <c r="F1486" s="25" t="s">
        <v>11174</v>
      </c>
      <c r="G1486" s="25" t="s">
        <v>11175</v>
      </c>
      <c r="H1486" s="21">
        <v>7884.86</v>
      </c>
      <c r="I1486" s="25" t="s">
        <v>7296</v>
      </c>
      <c r="J1486" s="25" t="s">
        <v>7288</v>
      </c>
      <c r="K1486" s="25" t="s">
        <v>7733</v>
      </c>
      <c r="L1486" s="25" t="s">
        <v>7734</v>
      </c>
      <c r="M1486" s="21">
        <v>7884.86</v>
      </c>
      <c r="N1486" s="21">
        <v>7884.86</v>
      </c>
      <c r="O1486" s="21">
        <v>0</v>
      </c>
      <c r="P1486" s="21">
        <v>7884.86</v>
      </c>
      <c r="Q1486" s="25" t="s">
        <v>11176</v>
      </c>
      <c r="R1486" s="1" t="str">
        <f t="shared" si="24"/>
        <v>ST10160</v>
      </c>
      <c r="S1486" t="str">
        <f>VLOOKUP(R1486,Data!$C$2:$D$261,2,0)</f>
        <v>Sherwood Court</v>
      </c>
      <c r="T1486">
        <f>COUNTIF('Feb 2022'!A:A,D1486)+COUNTIF('Mar 2022'!A:A,D1486)+COUNTIF('Apr 2022'!A:A,D1486)+COUNTIF('May 2022'!A:A,D1486)+COUNTIF('June 2022'!A:A,D1486)+COUNTIF('July 2022'!A:A,D1486)+COUNTIF('Aug 2022'!A:A,D1486)+COUNTIF('Sep 2022'!A:A,D1486)+COUNTIF('Oct 2022'!A:A,D1486)+COUNTIF('Dec 2022'!A:A,D1486)</f>
        <v>1</v>
      </c>
      <c r="U1486" t="str">
        <f>VLOOKUP(Q1486,'Capital Lookup'!A:B,2,FALSE)</f>
        <v>No</v>
      </c>
      <c r="V1486" s="2">
        <f>IFERROR(VLOOKUP(LEFT(F1486,10),'Find Purchase Orders'!B:J,9,FALSE),"")</f>
        <v>44644</v>
      </c>
      <c r="W1486" s="25" t="s">
        <v>7261</v>
      </c>
    </row>
    <row r="1487" spans="1:23" hidden="1">
      <c r="A1487" s="25" t="s">
        <v>7261</v>
      </c>
      <c r="B1487" s="25" t="s">
        <v>8108</v>
      </c>
      <c r="C1487" s="25" t="s">
        <v>7264</v>
      </c>
      <c r="D1487" s="25" t="s">
        <v>1736</v>
      </c>
      <c r="E1487" s="25" t="s">
        <v>7500</v>
      </c>
      <c r="F1487" s="25" t="s">
        <v>11177</v>
      </c>
      <c r="G1487" s="25" t="s">
        <v>11178</v>
      </c>
      <c r="H1487" s="21">
        <v>9055.19</v>
      </c>
      <c r="I1487" s="25" t="s">
        <v>7287</v>
      </c>
      <c r="J1487" s="25" t="s">
        <v>7288</v>
      </c>
      <c r="K1487" s="25" t="s">
        <v>7495</v>
      </c>
      <c r="L1487" s="25" t="s">
        <v>7745</v>
      </c>
      <c r="M1487" s="21">
        <v>9055.19</v>
      </c>
      <c r="N1487" s="22">
        <v>0</v>
      </c>
      <c r="O1487" s="21">
        <v>9055.19</v>
      </c>
      <c r="P1487" s="21">
        <v>1041.75</v>
      </c>
      <c r="Q1487" s="25" t="s">
        <v>11179</v>
      </c>
      <c r="R1487" s="1" t="str">
        <f t="shared" si="24"/>
        <v>ST10049</v>
      </c>
      <c r="S1487" t="str">
        <f>VLOOKUP(R1487,Data!$C$2:$D$261,2,0)</f>
        <v>Colonel By</v>
      </c>
      <c r="T1487">
        <f>COUNTIF('Feb 2022'!A:A,D1487)+COUNTIF('Mar 2022'!A:A,D1487)+COUNTIF('Apr 2022'!A:A,D1487)+COUNTIF('May 2022'!A:A,D1487)+COUNTIF('June 2022'!A:A,D1487)+COUNTIF('July 2022'!A:A,D1487)+COUNTIF('Aug 2022'!A:A,D1487)+COUNTIF('Sep 2022'!A:A,D1487)+COUNTIF('Oct 2022'!A:A,D1487)+COUNTIF('Dec 2022'!A:A,D1487)</f>
        <v>1</v>
      </c>
      <c r="U1487" t="str">
        <f>VLOOKUP(Q1487,'Capital Lookup'!A:B,2,FALSE)</f>
        <v>No</v>
      </c>
      <c r="V1487" s="2">
        <f>IFERROR(VLOOKUP(LEFT(F1487,10),'Find Purchase Orders'!B:J,9,FALSE),"")</f>
        <v>44643</v>
      </c>
      <c r="W1487" s="25" t="s">
        <v>7261</v>
      </c>
    </row>
    <row r="1488" spans="1:23" hidden="1">
      <c r="A1488" s="25" t="s">
        <v>7478</v>
      </c>
      <c r="B1488" s="25" t="s">
        <v>10169</v>
      </c>
      <c r="C1488" s="25" t="s">
        <v>8058</v>
      </c>
      <c r="D1488" s="25" t="s">
        <v>2096</v>
      </c>
      <c r="E1488" s="25" t="s">
        <v>8577</v>
      </c>
      <c r="F1488" s="25" t="s">
        <v>11180</v>
      </c>
      <c r="G1488" s="25" t="s">
        <v>11181</v>
      </c>
      <c r="H1488" s="21">
        <v>69052.22</v>
      </c>
      <c r="I1488" s="25" t="s">
        <v>7296</v>
      </c>
      <c r="J1488" s="25" t="s">
        <v>7288</v>
      </c>
      <c r="K1488" s="25" t="s">
        <v>7640</v>
      </c>
      <c r="L1488" s="25" t="s">
        <v>8329</v>
      </c>
      <c r="M1488" s="21">
        <v>69052.22</v>
      </c>
      <c r="N1488" s="21">
        <v>69052.22</v>
      </c>
      <c r="O1488" s="21">
        <v>0</v>
      </c>
      <c r="P1488" s="21">
        <v>69052.22</v>
      </c>
      <c r="Q1488" s="25" t="s">
        <v>11182</v>
      </c>
      <c r="R1488" s="1" t="str">
        <f t="shared" si="24"/>
        <v>ST10193</v>
      </c>
      <c r="S1488" t="str">
        <f>VLOOKUP(R1488,Data!$C$2:$D$261,2,0)</f>
        <v>Charleswood Care Centre</v>
      </c>
      <c r="T1488">
        <f>COUNTIF('Feb 2022'!A:A,D1488)+COUNTIF('Mar 2022'!A:A,D1488)+COUNTIF('Apr 2022'!A:A,D1488)+COUNTIF('May 2022'!A:A,D1488)+COUNTIF('June 2022'!A:A,D1488)+COUNTIF('July 2022'!A:A,D1488)+COUNTIF('Aug 2022'!A:A,D1488)+COUNTIF('Sep 2022'!A:A,D1488)+COUNTIF('Oct 2022'!A:A,D1488)+COUNTIF('Dec 2022'!A:A,D1488)</f>
        <v>1</v>
      </c>
      <c r="U1488" t="e">
        <f>VLOOKUP(Q1488,'Capital Lookup'!A:B,2,FALSE)</f>
        <v>#N/A</v>
      </c>
      <c r="V1488" s="2">
        <f>IFERROR(VLOOKUP(LEFT(F1488,10),'Find Purchase Orders'!B:J,9,FALSE),"")</f>
        <v>44657</v>
      </c>
      <c r="W1488" s="25" t="s">
        <v>7261</v>
      </c>
    </row>
    <row r="1489" spans="1:23" hidden="1">
      <c r="A1489" s="25" t="s">
        <v>7261</v>
      </c>
      <c r="B1489" s="25" t="s">
        <v>7291</v>
      </c>
      <c r="C1489" s="25" t="s">
        <v>7264</v>
      </c>
      <c r="D1489" s="25" t="s">
        <v>1810</v>
      </c>
      <c r="E1489" s="25" t="s">
        <v>7293</v>
      </c>
      <c r="F1489" s="25" t="s">
        <v>11183</v>
      </c>
      <c r="G1489" s="25" t="s">
        <v>11184</v>
      </c>
      <c r="H1489" s="21">
        <v>1327.2</v>
      </c>
      <c r="I1489" s="25" t="s">
        <v>7296</v>
      </c>
      <c r="J1489" s="25" t="s">
        <v>7288</v>
      </c>
      <c r="K1489" s="25" t="s">
        <v>7289</v>
      </c>
      <c r="L1489" s="25" t="s">
        <v>7259</v>
      </c>
      <c r="M1489" s="21">
        <v>1327.2</v>
      </c>
      <c r="N1489" s="21">
        <v>1244.25</v>
      </c>
      <c r="O1489" s="21">
        <v>82.95</v>
      </c>
      <c r="P1489" s="21">
        <v>1327.2</v>
      </c>
      <c r="Q1489" s="25" t="s">
        <v>7297</v>
      </c>
      <c r="R1489" s="1" t="str">
        <f t="shared" si="24"/>
        <v>ST10083</v>
      </c>
      <c r="S1489" t="str">
        <f>VLOOKUP(R1489,Data!$C$2:$D$261,2,0)</f>
        <v>The Waverly/Rosewood</v>
      </c>
      <c r="T1489">
        <f>COUNTIF('Feb 2022'!A:A,D1489)+COUNTIF('Mar 2022'!A:A,D1489)+COUNTIF('Apr 2022'!A:A,D1489)+COUNTIF('May 2022'!A:A,D1489)+COUNTIF('June 2022'!A:A,D1489)+COUNTIF('July 2022'!A:A,D1489)+COUNTIF('Aug 2022'!A:A,D1489)+COUNTIF('Sep 2022'!A:A,D1489)+COUNTIF('Oct 2022'!A:A,D1489)+COUNTIF('Dec 2022'!A:A,D1489)</f>
        <v>1</v>
      </c>
      <c r="U1489" t="str">
        <f>VLOOKUP(Q1489,'Capital Lookup'!A:B,2,FALSE)</f>
        <v>No</v>
      </c>
      <c r="V1489" s="2">
        <f>IFERROR(VLOOKUP(LEFT(F1489,10),'Find Purchase Orders'!B:J,9,FALSE),"")</f>
        <v>44643</v>
      </c>
      <c r="W1489" s="25" t="s">
        <v>7261</v>
      </c>
    </row>
    <row r="1490" spans="1:23" hidden="1">
      <c r="A1490" s="25" t="s">
        <v>8607</v>
      </c>
      <c r="B1490" s="25" t="s">
        <v>8866</v>
      </c>
      <c r="C1490" s="25"/>
      <c r="D1490" s="25" t="s">
        <v>11185</v>
      </c>
      <c r="E1490" s="25" t="s">
        <v>8868</v>
      </c>
      <c r="H1490" s="21">
        <v>3768.48</v>
      </c>
      <c r="I1490" s="25" t="s">
        <v>7257</v>
      </c>
      <c r="K1490" s="25" t="s">
        <v>7262</v>
      </c>
      <c r="L1490" s="25" t="s">
        <v>8138</v>
      </c>
      <c r="M1490" s="22">
        <v>0</v>
      </c>
      <c r="N1490" s="22">
        <v>0</v>
      </c>
      <c r="O1490" s="21">
        <v>0</v>
      </c>
      <c r="P1490" s="21">
        <v>433.54</v>
      </c>
      <c r="Q1490" s="25"/>
      <c r="R1490" s="1" t="str">
        <f t="shared" si="24"/>
        <v>ST10399</v>
      </c>
      <c r="S1490" t="e">
        <f>VLOOKUP(R1490,Data!$C$2:$D$261,2,0)</f>
        <v>#N/A</v>
      </c>
      <c r="T1490">
        <f>COUNTIF('Feb 2022'!A:A,D1490)+COUNTIF('Mar 2022'!A:A,D1490)+COUNTIF('Apr 2022'!A:A,D1490)+COUNTIF('May 2022'!A:A,D1490)+COUNTIF('June 2022'!A:A,D1490)+COUNTIF('July 2022'!A:A,D1490)+COUNTIF('Aug 2022'!A:A,D1490)+COUNTIF('Sep 2022'!A:A,D1490)+COUNTIF('Oct 2022'!A:A,D1490)+COUNTIF('Dec 2022'!A:A,D1490)</f>
        <v>0</v>
      </c>
      <c r="U1490" t="e">
        <f>VLOOKUP(Q1490,'Capital Lookup'!A:B,2,FALSE)</f>
        <v>#N/A</v>
      </c>
      <c r="V1490" s="2" t="str">
        <f>IFERROR(VLOOKUP(LEFT(F1490,10),'Find Purchase Orders'!B:J,9,FALSE),"")</f>
        <v/>
      </c>
      <c r="W1490" s="25" t="s">
        <v>7261</v>
      </c>
    </row>
    <row r="1491" spans="1:23" hidden="1">
      <c r="A1491" s="25" t="s">
        <v>8607</v>
      </c>
      <c r="B1491" s="25" t="s">
        <v>8866</v>
      </c>
      <c r="C1491" s="25"/>
      <c r="D1491" s="25" t="s">
        <v>11186</v>
      </c>
      <c r="E1491" s="25" t="s">
        <v>8868</v>
      </c>
      <c r="F1491" s="25" t="s">
        <v>11187</v>
      </c>
      <c r="G1491" s="25" t="s">
        <v>11188</v>
      </c>
      <c r="H1491" s="21">
        <v>678</v>
      </c>
      <c r="I1491" s="25" t="s">
        <v>7296</v>
      </c>
      <c r="J1491" s="25" t="s">
        <v>7288</v>
      </c>
      <c r="K1491" s="25" t="s">
        <v>7289</v>
      </c>
      <c r="L1491" s="25" t="s">
        <v>7259</v>
      </c>
      <c r="M1491" s="21">
        <v>678</v>
      </c>
      <c r="N1491" s="21">
        <v>678</v>
      </c>
      <c r="O1491" s="21">
        <v>0</v>
      </c>
      <c r="P1491" s="21">
        <v>678</v>
      </c>
      <c r="Q1491" s="25" t="s">
        <v>8871</v>
      </c>
      <c r="R1491" s="1" t="str">
        <f t="shared" si="24"/>
        <v>ST10399</v>
      </c>
      <c r="S1491" t="e">
        <f>VLOOKUP(R1491,Data!$C$2:$D$261,2,0)</f>
        <v>#N/A</v>
      </c>
      <c r="T1491">
        <f>COUNTIF('Feb 2022'!A:A,D1491)+COUNTIF('Mar 2022'!A:A,D1491)+COUNTIF('Apr 2022'!A:A,D1491)+COUNTIF('May 2022'!A:A,D1491)+COUNTIF('June 2022'!A:A,D1491)+COUNTIF('July 2022'!A:A,D1491)+COUNTIF('Aug 2022'!A:A,D1491)+COUNTIF('Sep 2022'!A:A,D1491)+COUNTIF('Oct 2022'!A:A,D1491)+COUNTIF('Dec 2022'!A:A,D1491)</f>
        <v>0</v>
      </c>
      <c r="U1491" t="str">
        <f>VLOOKUP(Q1491,'Capital Lookup'!A:B,2,FALSE)</f>
        <v>Yes</v>
      </c>
      <c r="V1491" s="2">
        <f>IFERROR(VLOOKUP(LEFT(F1491,10),'Find Purchase Orders'!B:J,9,FALSE),"")</f>
        <v>44648</v>
      </c>
      <c r="W1491" s="25" t="s">
        <v>7261</v>
      </c>
    </row>
    <row r="1492" spans="1:23" hidden="1">
      <c r="A1492" s="25" t="s">
        <v>8607</v>
      </c>
      <c r="B1492" s="25" t="s">
        <v>8866</v>
      </c>
      <c r="C1492" s="25"/>
      <c r="D1492" s="25" t="s">
        <v>11186</v>
      </c>
      <c r="E1492" s="25" t="s">
        <v>8868</v>
      </c>
      <c r="F1492" s="25" t="s">
        <v>11189</v>
      </c>
      <c r="G1492" s="25" t="s">
        <v>11190</v>
      </c>
      <c r="H1492" s="21">
        <v>1412.5</v>
      </c>
      <c r="I1492" s="25" t="s">
        <v>7296</v>
      </c>
      <c r="J1492" s="25" t="s">
        <v>7288</v>
      </c>
      <c r="K1492" s="25" t="s">
        <v>7289</v>
      </c>
      <c r="L1492" s="25" t="s">
        <v>7259</v>
      </c>
      <c r="M1492" s="21">
        <v>1412.5</v>
      </c>
      <c r="N1492" s="21">
        <v>1412.5</v>
      </c>
      <c r="O1492" s="21">
        <v>0</v>
      </c>
      <c r="P1492" s="21">
        <v>1412.5</v>
      </c>
      <c r="Q1492" s="25" t="s">
        <v>8871</v>
      </c>
      <c r="R1492" s="1" t="str">
        <f t="shared" si="24"/>
        <v>ST10399</v>
      </c>
      <c r="S1492" t="e">
        <f>VLOOKUP(R1492,Data!$C$2:$D$261,2,0)</f>
        <v>#N/A</v>
      </c>
      <c r="T1492">
        <f>COUNTIF('Feb 2022'!A:A,D1492)+COUNTIF('Mar 2022'!A:A,D1492)+COUNTIF('Apr 2022'!A:A,D1492)+COUNTIF('May 2022'!A:A,D1492)+COUNTIF('June 2022'!A:A,D1492)+COUNTIF('July 2022'!A:A,D1492)+COUNTIF('Aug 2022'!A:A,D1492)+COUNTIF('Sep 2022'!A:A,D1492)+COUNTIF('Oct 2022'!A:A,D1492)+COUNTIF('Dec 2022'!A:A,D1492)</f>
        <v>0</v>
      </c>
      <c r="U1492" t="str">
        <f>VLOOKUP(Q1492,'Capital Lookup'!A:B,2,FALSE)</f>
        <v>Yes</v>
      </c>
      <c r="V1492" s="2">
        <f>IFERROR(VLOOKUP(LEFT(F1492,10),'Find Purchase Orders'!B:J,9,FALSE),"")</f>
        <v>44648</v>
      </c>
      <c r="W1492" s="25" t="s">
        <v>7261</v>
      </c>
    </row>
    <row r="1493" spans="1:23" hidden="1">
      <c r="A1493" s="25" t="s">
        <v>8607</v>
      </c>
      <c r="B1493" s="25" t="s">
        <v>8866</v>
      </c>
      <c r="C1493" s="25"/>
      <c r="D1493" s="25" t="s">
        <v>11191</v>
      </c>
      <c r="E1493" s="25" t="s">
        <v>8868</v>
      </c>
      <c r="F1493" s="25" t="s">
        <v>11192</v>
      </c>
      <c r="G1493" s="25" t="s">
        <v>11193</v>
      </c>
      <c r="H1493" s="21">
        <v>678</v>
      </c>
      <c r="I1493" s="25" t="s">
        <v>7296</v>
      </c>
      <c r="J1493" s="25" t="s">
        <v>7288</v>
      </c>
      <c r="K1493" s="25" t="s">
        <v>7262</v>
      </c>
      <c r="L1493" s="25" t="s">
        <v>7259</v>
      </c>
      <c r="M1493" s="21">
        <v>678</v>
      </c>
      <c r="N1493" s="21">
        <v>678</v>
      </c>
      <c r="O1493" s="21">
        <v>0</v>
      </c>
      <c r="P1493" s="21">
        <v>678</v>
      </c>
      <c r="Q1493" s="25" t="s">
        <v>8871</v>
      </c>
      <c r="R1493" s="1" t="str">
        <f t="shared" si="24"/>
        <v>ST10399</v>
      </c>
      <c r="S1493" t="e">
        <f>VLOOKUP(R1493,Data!$C$2:$D$261,2,0)</f>
        <v>#N/A</v>
      </c>
      <c r="T1493">
        <f>COUNTIF('Feb 2022'!A:A,D1493)+COUNTIF('Mar 2022'!A:A,D1493)+COUNTIF('Apr 2022'!A:A,D1493)+COUNTIF('May 2022'!A:A,D1493)+COUNTIF('June 2022'!A:A,D1493)+COUNTIF('July 2022'!A:A,D1493)+COUNTIF('Aug 2022'!A:A,D1493)+COUNTIF('Sep 2022'!A:A,D1493)+COUNTIF('Oct 2022'!A:A,D1493)+COUNTIF('Dec 2022'!A:A,D1493)</f>
        <v>0</v>
      </c>
      <c r="U1493" t="str">
        <f>VLOOKUP(Q1493,'Capital Lookup'!A:B,2,FALSE)</f>
        <v>Yes</v>
      </c>
      <c r="V1493" s="2">
        <f>IFERROR(VLOOKUP(LEFT(F1493,10),'Find Purchase Orders'!B:J,9,FALSE),"")</f>
        <v>44648</v>
      </c>
      <c r="W1493" s="25" t="s">
        <v>7261</v>
      </c>
    </row>
    <row r="1494" spans="1:23" hidden="1">
      <c r="A1494" s="25" t="s">
        <v>8607</v>
      </c>
      <c r="B1494" s="25" t="s">
        <v>8866</v>
      </c>
      <c r="C1494" s="25"/>
      <c r="D1494" s="25" t="s">
        <v>11191</v>
      </c>
      <c r="E1494" s="25" t="s">
        <v>8868</v>
      </c>
      <c r="F1494" s="25" t="s">
        <v>11194</v>
      </c>
      <c r="G1494" s="25" t="s">
        <v>11195</v>
      </c>
      <c r="H1494" s="21">
        <v>2813.45</v>
      </c>
      <c r="I1494" s="25" t="s">
        <v>7296</v>
      </c>
      <c r="J1494" s="25" t="s">
        <v>7288</v>
      </c>
      <c r="K1494" s="25" t="s">
        <v>7262</v>
      </c>
      <c r="L1494" s="25" t="s">
        <v>7259</v>
      </c>
      <c r="M1494" s="21">
        <v>2813.45</v>
      </c>
      <c r="N1494" s="21">
        <v>2813.45</v>
      </c>
      <c r="O1494" s="21">
        <v>0</v>
      </c>
      <c r="P1494" s="21">
        <v>2813.45</v>
      </c>
      <c r="Q1494" s="25" t="s">
        <v>8871</v>
      </c>
      <c r="R1494" s="1" t="str">
        <f t="shared" si="24"/>
        <v>ST10399</v>
      </c>
      <c r="S1494" t="e">
        <f>VLOOKUP(R1494,Data!$C$2:$D$261,2,0)</f>
        <v>#N/A</v>
      </c>
      <c r="T1494">
        <f>COUNTIF('Feb 2022'!A:A,D1494)+COUNTIF('Mar 2022'!A:A,D1494)+COUNTIF('Apr 2022'!A:A,D1494)+COUNTIF('May 2022'!A:A,D1494)+COUNTIF('June 2022'!A:A,D1494)+COUNTIF('July 2022'!A:A,D1494)+COUNTIF('Aug 2022'!A:A,D1494)+COUNTIF('Sep 2022'!A:A,D1494)+COUNTIF('Oct 2022'!A:A,D1494)+COUNTIF('Dec 2022'!A:A,D1494)</f>
        <v>0</v>
      </c>
      <c r="U1494" t="str">
        <f>VLOOKUP(Q1494,'Capital Lookup'!A:B,2,FALSE)</f>
        <v>Yes</v>
      </c>
      <c r="V1494" s="2">
        <f>IFERROR(VLOOKUP(LEFT(F1494,10),'Find Purchase Orders'!B:J,9,FALSE),"")</f>
        <v>44648</v>
      </c>
      <c r="W1494" s="25" t="s">
        <v>7261</v>
      </c>
    </row>
    <row r="1495" spans="1:23" hidden="1">
      <c r="A1495" s="25" t="s">
        <v>8607</v>
      </c>
      <c r="B1495" s="25" t="s">
        <v>8866</v>
      </c>
      <c r="C1495" s="25"/>
      <c r="D1495" s="25" t="s">
        <v>11196</v>
      </c>
      <c r="E1495" s="25" t="s">
        <v>8868</v>
      </c>
      <c r="F1495" s="25" t="s">
        <v>11197</v>
      </c>
      <c r="G1495" s="25" t="s">
        <v>11198</v>
      </c>
      <c r="H1495" s="21">
        <v>678</v>
      </c>
      <c r="I1495" s="25" t="s">
        <v>7296</v>
      </c>
      <c r="J1495" s="25" t="s">
        <v>7288</v>
      </c>
      <c r="K1495" s="25" t="s">
        <v>7289</v>
      </c>
      <c r="L1495" s="25" t="s">
        <v>7259</v>
      </c>
      <c r="M1495" s="21">
        <v>678</v>
      </c>
      <c r="N1495" s="21">
        <v>678</v>
      </c>
      <c r="O1495" s="21">
        <v>0</v>
      </c>
      <c r="P1495" s="21">
        <v>678</v>
      </c>
      <c r="Q1495" s="25" t="s">
        <v>8871</v>
      </c>
      <c r="R1495" s="1" t="str">
        <f t="shared" si="24"/>
        <v>ST10399</v>
      </c>
      <c r="S1495" t="e">
        <f>VLOOKUP(R1495,Data!$C$2:$D$261,2,0)</f>
        <v>#N/A</v>
      </c>
      <c r="T1495">
        <f>COUNTIF('Feb 2022'!A:A,D1495)+COUNTIF('Mar 2022'!A:A,D1495)+COUNTIF('Apr 2022'!A:A,D1495)+COUNTIF('May 2022'!A:A,D1495)+COUNTIF('June 2022'!A:A,D1495)+COUNTIF('July 2022'!A:A,D1495)+COUNTIF('Aug 2022'!A:A,D1495)+COUNTIF('Sep 2022'!A:A,D1495)+COUNTIF('Oct 2022'!A:A,D1495)+COUNTIF('Dec 2022'!A:A,D1495)</f>
        <v>0</v>
      </c>
      <c r="U1495" t="str">
        <f>VLOOKUP(Q1495,'Capital Lookup'!A:B,2,FALSE)</f>
        <v>Yes</v>
      </c>
      <c r="V1495" s="2">
        <f>IFERROR(VLOOKUP(LEFT(F1495,10),'Find Purchase Orders'!B:J,9,FALSE),"")</f>
        <v>44648</v>
      </c>
      <c r="W1495" s="25" t="s">
        <v>7261</v>
      </c>
    </row>
    <row r="1496" spans="1:23" hidden="1">
      <c r="A1496" s="25" t="s">
        <v>8607</v>
      </c>
      <c r="B1496" s="25" t="s">
        <v>8866</v>
      </c>
      <c r="C1496" s="25"/>
      <c r="D1496" s="25" t="s">
        <v>11196</v>
      </c>
      <c r="E1496" s="25" t="s">
        <v>8868</v>
      </c>
      <c r="F1496" s="25" t="s">
        <v>11199</v>
      </c>
      <c r="G1496" s="25" t="s">
        <v>11200</v>
      </c>
      <c r="H1496" s="21">
        <v>1751.5</v>
      </c>
      <c r="I1496" s="25" t="s">
        <v>7296</v>
      </c>
      <c r="J1496" s="25" t="s">
        <v>7288</v>
      </c>
      <c r="K1496" s="25" t="s">
        <v>7289</v>
      </c>
      <c r="L1496" s="25" t="s">
        <v>7259</v>
      </c>
      <c r="M1496" s="21">
        <v>1751.5</v>
      </c>
      <c r="N1496" s="21">
        <v>1751.5</v>
      </c>
      <c r="O1496" s="21">
        <v>0</v>
      </c>
      <c r="P1496" s="21">
        <v>1751.5</v>
      </c>
      <c r="Q1496" s="25" t="s">
        <v>8871</v>
      </c>
      <c r="R1496" s="1" t="str">
        <f t="shared" si="24"/>
        <v>ST10399</v>
      </c>
      <c r="S1496" t="e">
        <f>VLOOKUP(R1496,Data!$C$2:$D$261,2,0)</f>
        <v>#N/A</v>
      </c>
      <c r="T1496">
        <f>COUNTIF('Feb 2022'!A:A,D1496)+COUNTIF('Mar 2022'!A:A,D1496)+COUNTIF('Apr 2022'!A:A,D1496)+COUNTIF('May 2022'!A:A,D1496)+COUNTIF('June 2022'!A:A,D1496)+COUNTIF('July 2022'!A:A,D1496)+COUNTIF('Aug 2022'!A:A,D1496)+COUNTIF('Sep 2022'!A:A,D1496)+COUNTIF('Oct 2022'!A:A,D1496)+COUNTIF('Dec 2022'!A:A,D1496)</f>
        <v>0</v>
      </c>
      <c r="U1496" t="str">
        <f>VLOOKUP(Q1496,'Capital Lookup'!A:B,2,FALSE)</f>
        <v>Yes</v>
      </c>
      <c r="V1496" s="2">
        <f>IFERROR(VLOOKUP(LEFT(F1496,10),'Find Purchase Orders'!B:J,9,FALSE),"")</f>
        <v>44648</v>
      </c>
      <c r="W1496" s="25" t="s">
        <v>7261</v>
      </c>
    </row>
    <row r="1497" spans="1:23" hidden="1">
      <c r="A1497" s="25" t="s">
        <v>7269</v>
      </c>
      <c r="B1497" s="25" t="s">
        <v>7953</v>
      </c>
      <c r="C1497" s="25" t="s">
        <v>7271</v>
      </c>
      <c r="D1497" s="25" t="s">
        <v>2097</v>
      </c>
      <c r="E1497" s="25" t="s">
        <v>7492</v>
      </c>
      <c r="F1497" s="25" t="s">
        <v>11201</v>
      </c>
      <c r="G1497" s="25" t="s">
        <v>11202</v>
      </c>
      <c r="H1497" s="21">
        <v>8356.76</v>
      </c>
      <c r="I1497" s="25" t="s">
        <v>7296</v>
      </c>
      <c r="J1497" s="25" t="s">
        <v>7288</v>
      </c>
      <c r="K1497" s="25" t="s">
        <v>7646</v>
      </c>
      <c r="L1497" s="25" t="s">
        <v>8551</v>
      </c>
      <c r="M1497" s="21">
        <v>8356.76</v>
      </c>
      <c r="N1497" s="21">
        <v>8356.76</v>
      </c>
      <c r="O1497" s="21">
        <v>0</v>
      </c>
      <c r="P1497" s="21">
        <v>8356.76</v>
      </c>
      <c r="Q1497" s="25" t="s">
        <v>11203</v>
      </c>
      <c r="R1497" s="1" t="str">
        <f t="shared" si="24"/>
        <v>ST10155</v>
      </c>
      <c r="S1497" t="str">
        <f>VLOOKUP(R1497,Data!$C$2:$D$261,2,0)</f>
        <v>Oak Terrace</v>
      </c>
      <c r="T1497">
        <f>COUNTIF('Feb 2022'!A:A,D1497)+COUNTIF('Mar 2022'!A:A,D1497)+COUNTIF('Apr 2022'!A:A,D1497)+COUNTIF('May 2022'!A:A,D1497)+COUNTIF('June 2022'!A:A,D1497)+COUNTIF('July 2022'!A:A,D1497)+COUNTIF('Aug 2022'!A:A,D1497)+COUNTIF('Sep 2022'!A:A,D1497)+COUNTIF('Oct 2022'!A:A,D1497)+COUNTIF('Dec 2022'!A:A,D1497)</f>
        <v>1</v>
      </c>
      <c r="U1497" t="str">
        <f>VLOOKUP(Q1497,'Capital Lookup'!A:B,2,FALSE)</f>
        <v>No</v>
      </c>
      <c r="V1497" s="2">
        <f>IFERROR(VLOOKUP(LEFT(F1497,10),'Find Purchase Orders'!B:J,9,FALSE),"")</f>
        <v>44655</v>
      </c>
      <c r="W1497" s="25" t="s">
        <v>7261</v>
      </c>
    </row>
    <row r="1498" spans="1:23" hidden="1">
      <c r="A1498" s="25" t="s">
        <v>7478</v>
      </c>
      <c r="B1498" s="25" t="s">
        <v>7935</v>
      </c>
      <c r="C1498" s="25" t="s">
        <v>7587</v>
      </c>
      <c r="D1498" s="25" t="s">
        <v>1799</v>
      </c>
      <c r="E1498" s="25" t="s">
        <v>7500</v>
      </c>
      <c r="F1498" s="25" t="s">
        <v>11204</v>
      </c>
      <c r="G1498" s="25" t="s">
        <v>11205</v>
      </c>
      <c r="H1498" s="21">
        <v>31498.75</v>
      </c>
      <c r="I1498" s="25" t="s">
        <v>7296</v>
      </c>
      <c r="J1498" s="25" t="s">
        <v>7288</v>
      </c>
      <c r="K1498" s="25" t="s">
        <v>9766</v>
      </c>
      <c r="L1498" s="25" t="s">
        <v>9273</v>
      </c>
      <c r="M1498" s="21">
        <v>31498.75</v>
      </c>
      <c r="N1498" s="21">
        <v>31498.75</v>
      </c>
      <c r="O1498" s="21">
        <v>0</v>
      </c>
      <c r="P1498" s="21">
        <v>31498.75</v>
      </c>
      <c r="Q1498" s="25" t="s">
        <v>11206</v>
      </c>
      <c r="R1498" s="1" t="str">
        <f t="shared" si="24"/>
        <v>ST10162</v>
      </c>
      <c r="S1498" t="str">
        <f>VLOOKUP(R1498,Data!$C$2:$D$261,2,0)</f>
        <v>Elginwood</v>
      </c>
      <c r="T1498">
        <f>COUNTIF('Feb 2022'!A:A,D1498)+COUNTIF('Mar 2022'!A:A,D1498)+COUNTIF('Apr 2022'!A:A,D1498)+COUNTIF('May 2022'!A:A,D1498)+COUNTIF('June 2022'!A:A,D1498)+COUNTIF('July 2022'!A:A,D1498)+COUNTIF('Aug 2022'!A:A,D1498)+COUNTIF('Sep 2022'!A:A,D1498)+COUNTIF('Oct 2022'!A:A,D1498)+COUNTIF('Dec 2022'!A:A,D1498)</f>
        <v>1</v>
      </c>
      <c r="U1498" t="str">
        <f>VLOOKUP(Q1498,'Capital Lookup'!A:B,2,FALSE)</f>
        <v>No</v>
      </c>
      <c r="V1498" s="2">
        <f>IFERROR(VLOOKUP(LEFT(F1498,10),'Find Purchase Orders'!B:J,9,FALSE),"")</f>
        <v>44650</v>
      </c>
      <c r="W1498" s="25" t="s">
        <v>7261</v>
      </c>
    </row>
    <row r="1499" spans="1:23" hidden="1">
      <c r="A1499" s="25" t="s">
        <v>10632</v>
      </c>
      <c r="B1499" s="25" t="s">
        <v>7853</v>
      </c>
      <c r="C1499" s="25"/>
      <c r="D1499" s="25" t="s">
        <v>11207</v>
      </c>
      <c r="E1499" s="25" t="s">
        <v>7492</v>
      </c>
      <c r="H1499" s="21">
        <v>24189</v>
      </c>
      <c r="I1499" s="25" t="s">
        <v>7257</v>
      </c>
      <c r="K1499" s="25" t="s">
        <v>7258</v>
      </c>
      <c r="L1499" s="25" t="s">
        <v>7625</v>
      </c>
      <c r="M1499" s="22">
        <v>0</v>
      </c>
      <c r="N1499" s="22">
        <v>0</v>
      </c>
      <c r="O1499" s="21">
        <v>0</v>
      </c>
      <c r="P1499" s="21">
        <v>0</v>
      </c>
      <c r="Q1499" s="25" t="s">
        <v>11208</v>
      </c>
      <c r="R1499" s="1" t="str">
        <f t="shared" si="24"/>
        <v>ST10330</v>
      </c>
      <c r="S1499" t="str">
        <f>VLOOKUP(R1499,Data!$C$2:$D$261,2,0)</f>
        <v>BayWoods Place</v>
      </c>
      <c r="T1499">
        <f>COUNTIF('Feb 2022'!A:A,D1499)+COUNTIF('Mar 2022'!A:A,D1499)+COUNTIF('Apr 2022'!A:A,D1499)+COUNTIF('May 2022'!A:A,D1499)+COUNTIF('June 2022'!A:A,D1499)+COUNTIF('July 2022'!A:A,D1499)+COUNTIF('Aug 2022'!A:A,D1499)+COUNTIF('Sep 2022'!A:A,D1499)+COUNTIF('Oct 2022'!A:A,D1499)+COUNTIF('Dec 2022'!A:A,D1499)</f>
        <v>0</v>
      </c>
      <c r="U1499" t="str">
        <f>VLOOKUP(Q1499,'Capital Lookup'!A:B,2,FALSE)</f>
        <v>No</v>
      </c>
      <c r="V1499" s="2" t="str">
        <f>IFERROR(VLOOKUP(LEFT(F1499,10),'Find Purchase Orders'!B:J,9,FALSE),"")</f>
        <v/>
      </c>
      <c r="W1499" s="25" t="s">
        <v>7261</v>
      </c>
    </row>
    <row r="1500" spans="1:23" hidden="1">
      <c r="A1500" s="25" t="s">
        <v>7252</v>
      </c>
      <c r="B1500" s="25" t="s">
        <v>7466</v>
      </c>
      <c r="C1500" s="25" t="s">
        <v>7254</v>
      </c>
      <c r="D1500" s="25" t="s">
        <v>1811</v>
      </c>
      <c r="E1500" s="25" t="s">
        <v>11209</v>
      </c>
      <c r="F1500" s="25" t="s">
        <v>11210</v>
      </c>
      <c r="G1500" s="25" t="s">
        <v>11211</v>
      </c>
      <c r="H1500" s="21">
        <v>1073.5</v>
      </c>
      <c r="I1500" s="25" t="s">
        <v>7296</v>
      </c>
      <c r="J1500" s="25" t="s">
        <v>7288</v>
      </c>
      <c r="K1500" s="25" t="s">
        <v>7262</v>
      </c>
      <c r="L1500" s="25" t="s">
        <v>7259</v>
      </c>
      <c r="M1500" s="21">
        <v>1073.5</v>
      </c>
      <c r="N1500" s="21">
        <v>1073.5</v>
      </c>
      <c r="O1500" s="21">
        <v>0</v>
      </c>
      <c r="P1500" s="21">
        <v>1073.5</v>
      </c>
      <c r="Q1500" s="25" t="s">
        <v>7471</v>
      </c>
      <c r="R1500" s="1" t="str">
        <f t="shared" si="24"/>
        <v>ST10052</v>
      </c>
      <c r="S1500" t="str">
        <f>VLOOKUP(R1500,Data!$C$2:$D$261,2,0)</f>
        <v>Portobello</v>
      </c>
      <c r="T1500">
        <f>COUNTIF('Feb 2022'!A:A,D1500)+COUNTIF('Mar 2022'!A:A,D1500)+COUNTIF('Apr 2022'!A:A,D1500)+COUNTIF('May 2022'!A:A,D1500)+COUNTIF('June 2022'!A:A,D1500)+COUNTIF('July 2022'!A:A,D1500)+COUNTIF('Aug 2022'!A:A,D1500)+COUNTIF('Sep 2022'!A:A,D1500)+COUNTIF('Oct 2022'!A:A,D1500)+COUNTIF('Dec 2022'!A:A,D1500)</f>
        <v>1</v>
      </c>
      <c r="U1500" t="str">
        <f>VLOOKUP(Q1500,'Capital Lookup'!A:B,2,FALSE)</f>
        <v>No</v>
      </c>
      <c r="V1500" s="2">
        <f>IFERROR(VLOOKUP(LEFT(F1500,10),'Find Purchase Orders'!B:J,9,FALSE),"")</f>
        <v>44645</v>
      </c>
      <c r="W1500" s="25" t="s">
        <v>7261</v>
      </c>
    </row>
    <row r="1501" spans="1:23" hidden="1">
      <c r="A1501" s="25" t="s">
        <v>7478</v>
      </c>
      <c r="B1501" s="25" t="s">
        <v>9506</v>
      </c>
      <c r="C1501" s="25" t="s">
        <v>8058</v>
      </c>
      <c r="D1501" s="25" t="s">
        <v>2148</v>
      </c>
      <c r="E1501" s="25" t="s">
        <v>8443</v>
      </c>
      <c r="F1501" s="25" t="s">
        <v>11212</v>
      </c>
      <c r="G1501" s="25" t="s">
        <v>11213</v>
      </c>
      <c r="H1501" s="21">
        <v>157959.9</v>
      </c>
      <c r="I1501" s="25" t="s">
        <v>7296</v>
      </c>
      <c r="J1501" s="25" t="s">
        <v>7288</v>
      </c>
      <c r="K1501" s="25" t="s">
        <v>8538</v>
      </c>
      <c r="L1501" s="25" t="s">
        <v>8858</v>
      </c>
      <c r="M1501" s="21">
        <v>157959.9</v>
      </c>
      <c r="N1501" s="21">
        <v>157959.9</v>
      </c>
      <c r="O1501" s="21">
        <v>0</v>
      </c>
      <c r="P1501" s="21">
        <v>157959.9</v>
      </c>
      <c r="Q1501" s="25" t="s">
        <v>11214</v>
      </c>
      <c r="R1501" s="1" t="str">
        <f t="shared" si="24"/>
        <v>ST10208</v>
      </c>
      <c r="S1501" t="str">
        <f>VLOOKUP(R1501,Data!$C$2:$D$261,2,0)</f>
        <v>Royal City Manor</v>
      </c>
      <c r="T1501">
        <f>COUNTIF('Feb 2022'!A:A,D1501)+COUNTIF('Mar 2022'!A:A,D1501)+COUNTIF('Apr 2022'!A:A,D1501)+COUNTIF('May 2022'!A:A,D1501)+COUNTIF('June 2022'!A:A,D1501)+COUNTIF('July 2022'!A:A,D1501)+COUNTIF('Aug 2022'!A:A,D1501)+COUNTIF('Sep 2022'!A:A,D1501)+COUNTIF('Oct 2022'!A:A,D1501)+COUNTIF('Dec 2022'!A:A,D1501)</f>
        <v>1</v>
      </c>
      <c r="U1501" t="str">
        <f>VLOOKUP(Q1501,'Capital Lookup'!A:B,2,FALSE)</f>
        <v>No</v>
      </c>
      <c r="V1501" s="2">
        <f>IFERROR(VLOOKUP(LEFT(F1501,10),'Find Purchase Orders'!B:J,9,FALSE),"")</f>
        <v>44671</v>
      </c>
      <c r="W1501" s="25" t="s">
        <v>7261</v>
      </c>
    </row>
    <row r="1502" spans="1:23" hidden="1">
      <c r="A1502" s="25" t="s">
        <v>11215</v>
      </c>
      <c r="B1502" s="25" t="s">
        <v>7466</v>
      </c>
      <c r="C1502" s="25" t="s">
        <v>7254</v>
      </c>
      <c r="D1502" s="25" t="s">
        <v>1800</v>
      </c>
      <c r="E1502" s="25" t="s">
        <v>7500</v>
      </c>
      <c r="F1502" s="25" t="s">
        <v>11216</v>
      </c>
      <c r="G1502" s="25" t="s">
        <v>11217</v>
      </c>
      <c r="H1502" s="21">
        <v>3195.53</v>
      </c>
      <c r="I1502" s="25" t="s">
        <v>7296</v>
      </c>
      <c r="J1502" s="25" t="s">
        <v>7288</v>
      </c>
      <c r="K1502" s="25" t="s">
        <v>7591</v>
      </c>
      <c r="L1502" s="25" t="s">
        <v>8736</v>
      </c>
      <c r="M1502" s="21">
        <v>3195.53</v>
      </c>
      <c r="N1502" s="21">
        <v>3195.53</v>
      </c>
      <c r="O1502" s="21">
        <v>0</v>
      </c>
      <c r="P1502" s="21">
        <v>3195.53</v>
      </c>
      <c r="Q1502" s="25" t="s">
        <v>11218</v>
      </c>
      <c r="R1502" s="1" t="str">
        <f t="shared" si="24"/>
        <v>ST10052</v>
      </c>
      <c r="S1502" t="str">
        <f>VLOOKUP(R1502,Data!$C$2:$D$261,2,0)</f>
        <v>Portobello</v>
      </c>
      <c r="T1502">
        <f>COUNTIF('Feb 2022'!A:A,D1502)+COUNTIF('Mar 2022'!A:A,D1502)+COUNTIF('Apr 2022'!A:A,D1502)+COUNTIF('May 2022'!A:A,D1502)+COUNTIF('June 2022'!A:A,D1502)+COUNTIF('July 2022'!A:A,D1502)+COUNTIF('Aug 2022'!A:A,D1502)+COUNTIF('Sep 2022'!A:A,D1502)+COUNTIF('Oct 2022'!A:A,D1502)+COUNTIF('Dec 2022'!A:A,D1502)</f>
        <v>1</v>
      </c>
      <c r="U1502" t="str">
        <f>VLOOKUP(Q1502,'Capital Lookup'!A:B,2,FALSE)</f>
        <v>No</v>
      </c>
      <c r="V1502" s="2">
        <f>IFERROR(VLOOKUP(LEFT(F1502,10),'Find Purchase Orders'!B:J,9,FALSE),"")</f>
        <v>44648</v>
      </c>
      <c r="W1502" s="25" t="s">
        <v>7261</v>
      </c>
    </row>
    <row r="1503" spans="1:23" hidden="1">
      <c r="A1503" s="25" t="s">
        <v>7261</v>
      </c>
      <c r="B1503" s="25" t="s">
        <v>7314</v>
      </c>
      <c r="C1503" s="25" t="s">
        <v>7264</v>
      </c>
      <c r="D1503" s="25" t="s">
        <v>2098</v>
      </c>
      <c r="E1503" s="25" t="s">
        <v>8443</v>
      </c>
      <c r="F1503" s="25" t="s">
        <v>11219</v>
      </c>
      <c r="G1503" s="25" t="s">
        <v>11220</v>
      </c>
      <c r="H1503" s="21">
        <v>5040</v>
      </c>
      <c r="I1503" s="25" t="s">
        <v>7339</v>
      </c>
      <c r="J1503" s="25" t="s">
        <v>7288</v>
      </c>
      <c r="K1503" s="25" t="s">
        <v>7495</v>
      </c>
      <c r="L1503" s="25" t="s">
        <v>7745</v>
      </c>
      <c r="M1503" s="21">
        <v>5040</v>
      </c>
      <c r="N1503" s="21">
        <v>5040</v>
      </c>
      <c r="O1503" s="21">
        <v>0</v>
      </c>
      <c r="P1503" s="21">
        <v>2760</v>
      </c>
      <c r="Q1503" s="25" t="s">
        <v>11092</v>
      </c>
      <c r="R1503" s="1" t="str">
        <f t="shared" si="24"/>
        <v>ST10062</v>
      </c>
      <c r="S1503" t="str">
        <f>VLOOKUP(R1503,Data!$C$2:$D$261,2,0)</f>
        <v>Fleetwood Villa</v>
      </c>
      <c r="T1503">
        <f>COUNTIF('Feb 2022'!A:A,D1503)+COUNTIF('Mar 2022'!A:A,D1503)+COUNTIF('Apr 2022'!A:A,D1503)+COUNTIF('May 2022'!A:A,D1503)+COUNTIF('June 2022'!A:A,D1503)+COUNTIF('July 2022'!A:A,D1503)+COUNTIF('Aug 2022'!A:A,D1503)+COUNTIF('Sep 2022'!A:A,D1503)+COUNTIF('Oct 2022'!A:A,D1503)+COUNTIF('Dec 2022'!A:A,D1503)</f>
        <v>1</v>
      </c>
      <c r="U1503" t="str">
        <f>VLOOKUP(Q1503,'Capital Lookup'!A:B,2,FALSE)</f>
        <v>No</v>
      </c>
      <c r="V1503" s="2">
        <f>IFERROR(VLOOKUP(LEFT(F1503,10),'Find Purchase Orders'!B:J,9,FALSE),"")</f>
        <v>44659</v>
      </c>
      <c r="W1503" s="25" t="s">
        <v>7261</v>
      </c>
    </row>
    <row r="1504" spans="1:23" hidden="1">
      <c r="A1504" s="25" t="s">
        <v>11043</v>
      </c>
      <c r="B1504" s="25" t="s">
        <v>10864</v>
      </c>
      <c r="C1504" s="25" t="s">
        <v>7264</v>
      </c>
      <c r="D1504" s="25" t="s">
        <v>2149</v>
      </c>
      <c r="E1504" s="25" t="s">
        <v>7500</v>
      </c>
      <c r="F1504" s="25" t="s">
        <v>11221</v>
      </c>
      <c r="G1504" s="25" t="s">
        <v>11222</v>
      </c>
      <c r="H1504" s="21">
        <v>19119.599999999999</v>
      </c>
      <c r="I1504" s="25" t="s">
        <v>7296</v>
      </c>
      <c r="J1504" s="25" t="s">
        <v>7288</v>
      </c>
      <c r="K1504" s="25" t="s">
        <v>7778</v>
      </c>
      <c r="L1504" s="25" t="s">
        <v>8150</v>
      </c>
      <c r="M1504" s="21">
        <v>19119.599999999999</v>
      </c>
      <c r="N1504" s="21">
        <v>19119.599999999999</v>
      </c>
      <c r="O1504" s="21">
        <v>0</v>
      </c>
      <c r="P1504" s="21">
        <v>19119.599999999999</v>
      </c>
      <c r="Q1504" s="25" t="s">
        <v>11223</v>
      </c>
      <c r="R1504" s="1" t="str">
        <f t="shared" si="24"/>
        <v>ST10044</v>
      </c>
      <c r="S1504" t="str">
        <f>VLOOKUP(R1504,Data!$C$2:$D$261,2,0)</f>
        <v>Landmark Court</v>
      </c>
      <c r="T1504">
        <f>COUNTIF('Feb 2022'!A:A,D1504)+COUNTIF('Mar 2022'!A:A,D1504)+COUNTIF('Apr 2022'!A:A,D1504)+COUNTIF('May 2022'!A:A,D1504)+COUNTIF('June 2022'!A:A,D1504)+COUNTIF('July 2022'!A:A,D1504)+COUNTIF('Aug 2022'!A:A,D1504)+COUNTIF('Sep 2022'!A:A,D1504)+COUNTIF('Oct 2022'!A:A,D1504)+COUNTIF('Dec 2022'!A:A,D1504)</f>
        <v>1</v>
      </c>
      <c r="U1504" t="str">
        <f>VLOOKUP(Q1504,'Capital Lookup'!A:B,2,FALSE)</f>
        <v>No</v>
      </c>
      <c r="V1504" s="2">
        <f>IFERROR(VLOOKUP(LEFT(F1504,10),'Find Purchase Orders'!B:J,9,FALSE),"")</f>
        <v>44672</v>
      </c>
      <c r="W1504" s="25" t="s">
        <v>7261</v>
      </c>
    </row>
    <row r="1505" spans="1:23" hidden="1">
      <c r="A1505" s="25" t="s">
        <v>7261</v>
      </c>
      <c r="B1505" s="25" t="s">
        <v>7479</v>
      </c>
      <c r="C1505" s="25" t="s">
        <v>7264</v>
      </c>
      <c r="D1505" s="25" t="s">
        <v>1812</v>
      </c>
      <c r="E1505" s="25" t="s">
        <v>7481</v>
      </c>
      <c r="F1505" s="25" t="s">
        <v>11224</v>
      </c>
      <c r="G1505" s="25" t="s">
        <v>11225</v>
      </c>
      <c r="H1505" s="21">
        <v>6194.77</v>
      </c>
      <c r="I1505" s="25" t="s">
        <v>7296</v>
      </c>
      <c r="J1505" s="25" t="s">
        <v>7288</v>
      </c>
      <c r="K1505" s="25" t="s">
        <v>7262</v>
      </c>
      <c r="L1505" s="25" t="s">
        <v>7259</v>
      </c>
      <c r="M1505" s="21">
        <v>6194.77</v>
      </c>
      <c r="N1505" s="21">
        <v>6194.77</v>
      </c>
      <c r="O1505" s="21">
        <v>0</v>
      </c>
      <c r="P1505" s="21">
        <v>6194.77</v>
      </c>
      <c r="Q1505" s="25" t="s">
        <v>7484</v>
      </c>
      <c r="R1505" s="1" t="str">
        <f t="shared" si="24"/>
        <v>ST10027</v>
      </c>
      <c r="S1505" t="str">
        <f>VLOOKUP(R1505,Data!$C$2:$D$261,2,0)</f>
        <v>Glynnwood</v>
      </c>
      <c r="T1505">
        <f>COUNTIF('Feb 2022'!A:A,D1505)+COUNTIF('Mar 2022'!A:A,D1505)+COUNTIF('Apr 2022'!A:A,D1505)+COUNTIF('May 2022'!A:A,D1505)+COUNTIF('June 2022'!A:A,D1505)+COUNTIF('July 2022'!A:A,D1505)+COUNTIF('Aug 2022'!A:A,D1505)+COUNTIF('Sep 2022'!A:A,D1505)+COUNTIF('Oct 2022'!A:A,D1505)+COUNTIF('Dec 2022'!A:A,D1505)</f>
        <v>1</v>
      </c>
      <c r="U1505" t="str">
        <f>VLOOKUP(Q1505,'Capital Lookup'!A:B,2,FALSE)</f>
        <v>No</v>
      </c>
      <c r="V1505" s="2">
        <f>IFERROR(VLOOKUP(LEFT(F1505,10),'Find Purchase Orders'!B:J,9,FALSE),"")</f>
        <v>44645</v>
      </c>
      <c r="W1505" s="25" t="s">
        <v>7261</v>
      </c>
    </row>
    <row r="1506" spans="1:23" hidden="1">
      <c r="A1506" s="25" t="s">
        <v>7261</v>
      </c>
      <c r="B1506" s="25" t="s">
        <v>7479</v>
      </c>
      <c r="C1506" s="25" t="s">
        <v>7264</v>
      </c>
      <c r="D1506" s="25" t="s">
        <v>1812</v>
      </c>
      <c r="E1506" s="25" t="s">
        <v>7481</v>
      </c>
      <c r="F1506" s="25" t="s">
        <v>11226</v>
      </c>
      <c r="G1506" s="25" t="s">
        <v>11227</v>
      </c>
      <c r="H1506" s="21">
        <v>226</v>
      </c>
      <c r="I1506" s="25" t="s">
        <v>7296</v>
      </c>
      <c r="J1506" s="25" t="s">
        <v>7288</v>
      </c>
      <c r="K1506" s="25" t="s">
        <v>7262</v>
      </c>
      <c r="L1506" s="25" t="s">
        <v>7259</v>
      </c>
      <c r="M1506" s="21">
        <v>226</v>
      </c>
      <c r="N1506" s="21">
        <v>226</v>
      </c>
      <c r="O1506" s="21">
        <v>0</v>
      </c>
      <c r="P1506" s="21">
        <v>226</v>
      </c>
      <c r="Q1506" s="25" t="s">
        <v>7484</v>
      </c>
      <c r="R1506" s="1" t="str">
        <f t="shared" si="24"/>
        <v>ST10027</v>
      </c>
      <c r="S1506" t="str">
        <f>VLOOKUP(R1506,Data!$C$2:$D$261,2,0)</f>
        <v>Glynnwood</v>
      </c>
      <c r="T1506">
        <f>COUNTIF('Feb 2022'!A:A,D1506)+COUNTIF('Mar 2022'!A:A,D1506)+COUNTIF('Apr 2022'!A:A,D1506)+COUNTIF('May 2022'!A:A,D1506)+COUNTIF('June 2022'!A:A,D1506)+COUNTIF('July 2022'!A:A,D1506)+COUNTIF('Aug 2022'!A:A,D1506)+COUNTIF('Sep 2022'!A:A,D1506)+COUNTIF('Oct 2022'!A:A,D1506)+COUNTIF('Dec 2022'!A:A,D1506)</f>
        <v>1</v>
      </c>
      <c r="U1506" t="str">
        <f>VLOOKUP(Q1506,'Capital Lookup'!A:B,2,FALSE)</f>
        <v>No</v>
      </c>
      <c r="V1506" s="2">
        <f>IFERROR(VLOOKUP(LEFT(F1506,10),'Find Purchase Orders'!B:J,9,FALSE),"")</f>
        <v>44645</v>
      </c>
      <c r="W1506" s="25" t="s">
        <v>7261</v>
      </c>
    </row>
    <row r="1507" spans="1:23" hidden="1">
      <c r="A1507" s="25" t="s">
        <v>7261</v>
      </c>
      <c r="B1507" s="25" t="s">
        <v>7574</v>
      </c>
      <c r="C1507" s="25" t="s">
        <v>7254</v>
      </c>
      <c r="D1507" s="25" t="s">
        <v>11228</v>
      </c>
      <c r="E1507" s="25" t="s">
        <v>9406</v>
      </c>
      <c r="H1507" s="21">
        <v>8351.83</v>
      </c>
      <c r="I1507" s="25" t="s">
        <v>7257</v>
      </c>
      <c r="K1507" s="25" t="s">
        <v>7289</v>
      </c>
      <c r="L1507" s="25" t="s">
        <v>20</v>
      </c>
      <c r="M1507" s="22">
        <v>0</v>
      </c>
      <c r="N1507" s="22">
        <v>0</v>
      </c>
      <c r="O1507" s="21">
        <v>0</v>
      </c>
      <c r="P1507" s="21">
        <v>960.83</v>
      </c>
      <c r="Q1507" s="25"/>
      <c r="R1507" s="1" t="str">
        <f t="shared" si="24"/>
        <v>ST10039</v>
      </c>
      <c r="S1507" t="str">
        <f>VLOOKUP(R1507,Data!$C$2:$D$261,2,0)</f>
        <v>Barrhaven</v>
      </c>
      <c r="T1507">
        <f>COUNTIF('Feb 2022'!A:A,D1507)+COUNTIF('Mar 2022'!A:A,D1507)+COUNTIF('Apr 2022'!A:A,D1507)+COUNTIF('May 2022'!A:A,D1507)+COUNTIF('June 2022'!A:A,D1507)+COUNTIF('July 2022'!A:A,D1507)+COUNTIF('Aug 2022'!A:A,D1507)+COUNTIF('Sep 2022'!A:A,D1507)+COUNTIF('Oct 2022'!A:A,D1507)+COUNTIF('Dec 2022'!A:A,D1507)</f>
        <v>0</v>
      </c>
      <c r="U1507" t="e">
        <f>VLOOKUP(Q1507,'Capital Lookup'!A:B,2,FALSE)</f>
        <v>#N/A</v>
      </c>
      <c r="V1507" s="2" t="str">
        <f>IFERROR(VLOOKUP(LEFT(F1507,10),'Find Purchase Orders'!B:J,9,FALSE),"")</f>
        <v/>
      </c>
      <c r="W1507" s="25" t="s">
        <v>7261</v>
      </c>
    </row>
    <row r="1508" spans="1:23" hidden="1">
      <c r="A1508" s="25" t="s">
        <v>7261</v>
      </c>
      <c r="B1508" s="25" t="s">
        <v>8754</v>
      </c>
      <c r="C1508" s="25" t="s">
        <v>7264</v>
      </c>
      <c r="D1508" s="25" t="s">
        <v>11229</v>
      </c>
      <c r="E1508" s="25" t="s">
        <v>8755</v>
      </c>
      <c r="H1508" s="21">
        <v>932.4</v>
      </c>
      <c r="I1508" s="25" t="s">
        <v>7257</v>
      </c>
      <c r="K1508" s="25" t="s">
        <v>7258</v>
      </c>
      <c r="L1508" s="25" t="s">
        <v>7259</v>
      </c>
      <c r="M1508" s="22">
        <v>0</v>
      </c>
      <c r="N1508" s="22">
        <v>0</v>
      </c>
      <c r="O1508" s="21">
        <v>0</v>
      </c>
      <c r="P1508" s="21">
        <v>92.4</v>
      </c>
      <c r="Q1508" s="25" t="s">
        <v>8758</v>
      </c>
      <c r="R1508" s="1" t="str">
        <f t="shared" si="24"/>
        <v>ST10078</v>
      </c>
      <c r="S1508" t="str">
        <f>VLOOKUP(R1508,Data!$C$2:$D$261,2,0)</f>
        <v>Marian Chateau</v>
      </c>
      <c r="T1508">
        <f>COUNTIF('Feb 2022'!A:A,D1508)+COUNTIF('Mar 2022'!A:A,D1508)+COUNTIF('Apr 2022'!A:A,D1508)+COUNTIF('May 2022'!A:A,D1508)+COUNTIF('June 2022'!A:A,D1508)+COUNTIF('July 2022'!A:A,D1508)+COUNTIF('Aug 2022'!A:A,D1508)+COUNTIF('Sep 2022'!A:A,D1508)+COUNTIF('Oct 2022'!A:A,D1508)+COUNTIF('Dec 2022'!A:A,D1508)</f>
        <v>0</v>
      </c>
      <c r="U1508" t="str">
        <f>VLOOKUP(Q1508,'Capital Lookup'!A:B,2,FALSE)</f>
        <v>No</v>
      </c>
      <c r="V1508" s="2" t="str">
        <f>IFERROR(VLOOKUP(LEFT(F1508,10),'Find Purchase Orders'!B:J,9,FALSE),"")</f>
        <v/>
      </c>
      <c r="W1508" s="25" t="s">
        <v>7261</v>
      </c>
    </row>
    <row r="1509" spans="1:23" hidden="1">
      <c r="A1509" s="25" t="s">
        <v>7261</v>
      </c>
      <c r="B1509" s="25" t="s">
        <v>8754</v>
      </c>
      <c r="C1509" s="25" t="s">
        <v>7264</v>
      </c>
      <c r="D1509" s="25" t="s">
        <v>11229</v>
      </c>
      <c r="E1509" s="25" t="s">
        <v>8755</v>
      </c>
      <c r="H1509" s="21">
        <v>7408.07</v>
      </c>
      <c r="I1509" s="25" t="s">
        <v>7257</v>
      </c>
      <c r="K1509" s="25" t="s">
        <v>7262</v>
      </c>
      <c r="L1509" s="25" t="s">
        <v>7259</v>
      </c>
      <c r="M1509" s="22">
        <v>0</v>
      </c>
      <c r="N1509" s="22">
        <v>0</v>
      </c>
      <c r="O1509" s="21">
        <v>0</v>
      </c>
      <c r="P1509" s="21">
        <v>734.14</v>
      </c>
      <c r="Q1509" s="25" t="s">
        <v>8758</v>
      </c>
      <c r="R1509" s="1" t="str">
        <f t="shared" si="24"/>
        <v>ST10078</v>
      </c>
      <c r="S1509" t="str">
        <f>VLOOKUP(R1509,Data!$C$2:$D$261,2,0)</f>
        <v>Marian Chateau</v>
      </c>
      <c r="T1509">
        <f>COUNTIF('Feb 2022'!A:A,D1509)+COUNTIF('Mar 2022'!A:A,D1509)+COUNTIF('Apr 2022'!A:A,D1509)+COUNTIF('May 2022'!A:A,D1509)+COUNTIF('June 2022'!A:A,D1509)+COUNTIF('July 2022'!A:A,D1509)+COUNTIF('Aug 2022'!A:A,D1509)+COUNTIF('Sep 2022'!A:A,D1509)+COUNTIF('Oct 2022'!A:A,D1509)+COUNTIF('Dec 2022'!A:A,D1509)</f>
        <v>0</v>
      </c>
      <c r="U1509" t="str">
        <f>VLOOKUP(Q1509,'Capital Lookup'!A:B,2,FALSE)</f>
        <v>No</v>
      </c>
      <c r="V1509" s="2" t="str">
        <f>IFERROR(VLOOKUP(LEFT(F1509,10),'Find Purchase Orders'!B:J,9,FALSE),"")</f>
        <v/>
      </c>
      <c r="W1509" s="25" t="s">
        <v>7261</v>
      </c>
    </row>
    <row r="1510" spans="1:23" hidden="1">
      <c r="A1510" s="25" t="s">
        <v>7261</v>
      </c>
      <c r="B1510" s="25" t="s">
        <v>8754</v>
      </c>
      <c r="C1510" s="25" t="s">
        <v>7264</v>
      </c>
      <c r="D1510" s="25" t="s">
        <v>11229</v>
      </c>
      <c r="E1510" s="25" t="s">
        <v>8755</v>
      </c>
      <c r="H1510" s="21">
        <v>111</v>
      </c>
      <c r="I1510" s="25" t="s">
        <v>7257</v>
      </c>
      <c r="K1510" s="25" t="s">
        <v>7262</v>
      </c>
      <c r="L1510" s="25" t="s">
        <v>7259</v>
      </c>
      <c r="M1510" s="22">
        <v>0</v>
      </c>
      <c r="N1510" s="22">
        <v>0</v>
      </c>
      <c r="O1510" s="21">
        <v>0</v>
      </c>
      <c r="P1510" s="21">
        <v>11</v>
      </c>
      <c r="Q1510" s="25" t="s">
        <v>8758</v>
      </c>
      <c r="R1510" s="1" t="str">
        <f t="shared" si="24"/>
        <v>ST10078</v>
      </c>
      <c r="S1510" t="str">
        <f>VLOOKUP(R1510,Data!$C$2:$D$261,2,0)</f>
        <v>Marian Chateau</v>
      </c>
      <c r="T1510">
        <f>COUNTIF('Feb 2022'!A:A,D1510)+COUNTIF('Mar 2022'!A:A,D1510)+COUNTIF('Apr 2022'!A:A,D1510)+COUNTIF('May 2022'!A:A,D1510)+COUNTIF('June 2022'!A:A,D1510)+COUNTIF('July 2022'!A:A,D1510)+COUNTIF('Aug 2022'!A:A,D1510)+COUNTIF('Sep 2022'!A:A,D1510)+COUNTIF('Oct 2022'!A:A,D1510)+COUNTIF('Dec 2022'!A:A,D1510)</f>
        <v>0</v>
      </c>
      <c r="U1510" t="str">
        <f>VLOOKUP(Q1510,'Capital Lookup'!A:B,2,FALSE)</f>
        <v>No</v>
      </c>
      <c r="V1510" s="2" t="str">
        <f>IFERROR(VLOOKUP(LEFT(F1510,10),'Find Purchase Orders'!B:J,9,FALSE),"")</f>
        <v/>
      </c>
      <c r="W1510" s="25" t="s">
        <v>7261</v>
      </c>
    </row>
    <row r="1511" spans="1:23" hidden="1">
      <c r="A1511" s="25" t="s">
        <v>7269</v>
      </c>
      <c r="B1511" s="25" t="s">
        <v>7988</v>
      </c>
      <c r="C1511" s="25" t="s">
        <v>7271</v>
      </c>
      <c r="D1511" s="25" t="s">
        <v>1813</v>
      </c>
      <c r="E1511" s="25" t="s">
        <v>7500</v>
      </c>
      <c r="F1511" s="25" t="s">
        <v>11230</v>
      </c>
      <c r="G1511" s="25" t="s">
        <v>11231</v>
      </c>
      <c r="H1511" s="21">
        <v>8670.94</v>
      </c>
      <c r="I1511" s="25" t="s">
        <v>7296</v>
      </c>
      <c r="J1511" s="25" t="s">
        <v>7983</v>
      </c>
      <c r="K1511" s="25" t="s">
        <v>8274</v>
      </c>
      <c r="L1511" s="25" t="s">
        <v>8275</v>
      </c>
      <c r="M1511" s="21">
        <v>8670.94</v>
      </c>
      <c r="N1511" s="21">
        <v>8670.94</v>
      </c>
      <c r="O1511" s="21">
        <v>0</v>
      </c>
      <c r="P1511" s="21">
        <v>8670.94</v>
      </c>
      <c r="Q1511" s="25" t="s">
        <v>11232</v>
      </c>
      <c r="R1511" s="1" t="str">
        <f t="shared" si="24"/>
        <v>ST10152</v>
      </c>
      <c r="S1511" t="str">
        <f>VLOOKUP(R1511,Data!$C$2:$D$261,2,0)</f>
        <v>Fosterbrooke LTC</v>
      </c>
      <c r="T1511">
        <f>COUNTIF('Feb 2022'!A:A,D1511)+COUNTIF('Mar 2022'!A:A,D1511)+COUNTIF('Apr 2022'!A:A,D1511)+COUNTIF('May 2022'!A:A,D1511)+COUNTIF('June 2022'!A:A,D1511)+COUNTIF('July 2022'!A:A,D1511)+COUNTIF('Aug 2022'!A:A,D1511)+COUNTIF('Sep 2022'!A:A,D1511)+COUNTIF('Oct 2022'!A:A,D1511)+COUNTIF('Dec 2022'!A:A,D1511)</f>
        <v>1</v>
      </c>
      <c r="U1511" t="str">
        <f>VLOOKUP(Q1511,'Capital Lookup'!A:B,2,FALSE)</f>
        <v>No</v>
      </c>
      <c r="V1511" s="2">
        <f>IFERROR(VLOOKUP(LEFT(F1511,10),'Find Purchase Orders'!B:J,9,FALSE),"")</f>
        <v>44649</v>
      </c>
      <c r="W1511" s="25" t="s">
        <v>7261</v>
      </c>
    </row>
    <row r="1512" spans="1:23" hidden="1">
      <c r="A1512" s="25" t="s">
        <v>7261</v>
      </c>
      <c r="B1512" s="25" t="s">
        <v>8307</v>
      </c>
      <c r="C1512" s="25" t="s">
        <v>7264</v>
      </c>
      <c r="D1512" s="25" t="s">
        <v>1818</v>
      </c>
      <c r="E1512" s="25" t="s">
        <v>8309</v>
      </c>
      <c r="F1512" s="25" t="s">
        <v>11233</v>
      </c>
      <c r="G1512" s="25" t="s">
        <v>11234</v>
      </c>
      <c r="H1512" s="21">
        <v>932.4</v>
      </c>
      <c r="I1512" s="25" t="s">
        <v>7296</v>
      </c>
      <c r="J1512" s="25" t="s">
        <v>7288</v>
      </c>
      <c r="K1512" s="25" t="s">
        <v>7258</v>
      </c>
      <c r="L1512" s="25" t="s">
        <v>7259</v>
      </c>
      <c r="M1512" s="21">
        <v>932.4</v>
      </c>
      <c r="N1512" s="21">
        <v>932.4</v>
      </c>
      <c r="O1512" s="21">
        <v>0</v>
      </c>
      <c r="P1512" s="21">
        <v>932.4</v>
      </c>
      <c r="Q1512" s="25" t="s">
        <v>8312</v>
      </c>
      <c r="R1512" s="1" t="str">
        <f t="shared" si="24"/>
        <v>ST10082</v>
      </c>
      <c r="S1512" t="str">
        <f>VLOOKUP(R1512,Data!$C$2:$D$261,2,0)</f>
        <v>The Franklin</v>
      </c>
      <c r="T1512">
        <f>COUNTIF('Feb 2022'!A:A,D1512)+COUNTIF('Mar 2022'!A:A,D1512)+COUNTIF('Apr 2022'!A:A,D1512)+COUNTIF('May 2022'!A:A,D1512)+COUNTIF('June 2022'!A:A,D1512)+COUNTIF('July 2022'!A:A,D1512)+COUNTIF('Aug 2022'!A:A,D1512)+COUNTIF('Sep 2022'!A:A,D1512)+COUNTIF('Oct 2022'!A:A,D1512)+COUNTIF('Dec 2022'!A:A,D1512)</f>
        <v>1</v>
      </c>
      <c r="U1512" t="str">
        <f>VLOOKUP(Q1512,'Capital Lookup'!A:B,2,FALSE)</f>
        <v>No</v>
      </c>
      <c r="V1512" s="2">
        <f>IFERROR(VLOOKUP(LEFT(F1512,10),'Find Purchase Orders'!B:J,9,FALSE),"")</f>
        <v>44646</v>
      </c>
      <c r="W1512" s="25" t="s">
        <v>7261</v>
      </c>
    </row>
    <row r="1513" spans="1:23" hidden="1">
      <c r="A1513" s="25" t="s">
        <v>7261</v>
      </c>
      <c r="B1513" s="25" t="s">
        <v>8307</v>
      </c>
      <c r="C1513" s="25" t="s">
        <v>7264</v>
      </c>
      <c r="D1513" s="25" t="s">
        <v>1818</v>
      </c>
      <c r="E1513" s="25" t="s">
        <v>8309</v>
      </c>
      <c r="F1513" s="25" t="s">
        <v>11235</v>
      </c>
      <c r="G1513" s="25" t="s">
        <v>11236</v>
      </c>
      <c r="H1513" s="21">
        <v>5910.32</v>
      </c>
      <c r="I1513" s="25" t="s">
        <v>7296</v>
      </c>
      <c r="J1513" s="25" t="s">
        <v>7288</v>
      </c>
      <c r="K1513" s="25" t="s">
        <v>7262</v>
      </c>
      <c r="L1513" s="25" t="s">
        <v>7259</v>
      </c>
      <c r="M1513" s="21">
        <v>5910.32</v>
      </c>
      <c r="N1513" s="21">
        <v>5910.32</v>
      </c>
      <c r="O1513" s="21">
        <v>0</v>
      </c>
      <c r="P1513" s="21">
        <v>5910.32</v>
      </c>
      <c r="Q1513" s="25" t="s">
        <v>8312</v>
      </c>
      <c r="R1513" s="1" t="str">
        <f t="shared" si="24"/>
        <v>ST10082</v>
      </c>
      <c r="S1513" t="str">
        <f>VLOOKUP(R1513,Data!$C$2:$D$261,2,0)</f>
        <v>The Franklin</v>
      </c>
      <c r="T1513">
        <f>COUNTIF('Feb 2022'!A:A,D1513)+COUNTIF('Mar 2022'!A:A,D1513)+COUNTIF('Apr 2022'!A:A,D1513)+COUNTIF('May 2022'!A:A,D1513)+COUNTIF('June 2022'!A:A,D1513)+COUNTIF('July 2022'!A:A,D1513)+COUNTIF('Aug 2022'!A:A,D1513)+COUNTIF('Sep 2022'!A:A,D1513)+COUNTIF('Oct 2022'!A:A,D1513)+COUNTIF('Dec 2022'!A:A,D1513)</f>
        <v>1</v>
      </c>
      <c r="U1513" t="str">
        <f>VLOOKUP(Q1513,'Capital Lookup'!A:B,2,FALSE)</f>
        <v>No</v>
      </c>
      <c r="V1513" s="2">
        <f>IFERROR(VLOOKUP(LEFT(F1513,10),'Find Purchase Orders'!B:J,9,FALSE),"")</f>
        <v>44646</v>
      </c>
      <c r="W1513" s="25" t="s">
        <v>7261</v>
      </c>
    </row>
    <row r="1514" spans="1:23" hidden="1">
      <c r="A1514" s="25" t="s">
        <v>7261</v>
      </c>
      <c r="B1514" s="25" t="s">
        <v>8307</v>
      </c>
      <c r="C1514" s="25" t="s">
        <v>7264</v>
      </c>
      <c r="D1514" s="25" t="s">
        <v>1818</v>
      </c>
      <c r="E1514" s="25" t="s">
        <v>8309</v>
      </c>
      <c r="F1514" s="25" t="s">
        <v>11237</v>
      </c>
      <c r="G1514" s="25" t="s">
        <v>11238</v>
      </c>
      <c r="H1514" s="21">
        <v>222</v>
      </c>
      <c r="I1514" s="25" t="s">
        <v>7296</v>
      </c>
      <c r="J1514" s="25" t="s">
        <v>7288</v>
      </c>
      <c r="K1514" s="25" t="s">
        <v>7262</v>
      </c>
      <c r="L1514" s="25" t="s">
        <v>7259</v>
      </c>
      <c r="M1514" s="21">
        <v>222</v>
      </c>
      <c r="N1514" s="21">
        <v>222</v>
      </c>
      <c r="O1514" s="21">
        <v>0</v>
      </c>
      <c r="P1514" s="21">
        <v>222</v>
      </c>
      <c r="Q1514" s="25" t="s">
        <v>8312</v>
      </c>
      <c r="R1514" s="1" t="str">
        <f t="shared" si="24"/>
        <v>ST10082</v>
      </c>
      <c r="S1514" t="str">
        <f>VLOOKUP(R1514,Data!$C$2:$D$261,2,0)</f>
        <v>The Franklin</v>
      </c>
      <c r="T1514">
        <f>COUNTIF('Feb 2022'!A:A,D1514)+COUNTIF('Mar 2022'!A:A,D1514)+COUNTIF('Apr 2022'!A:A,D1514)+COUNTIF('May 2022'!A:A,D1514)+COUNTIF('June 2022'!A:A,D1514)+COUNTIF('July 2022'!A:A,D1514)+COUNTIF('Aug 2022'!A:A,D1514)+COUNTIF('Sep 2022'!A:A,D1514)+COUNTIF('Oct 2022'!A:A,D1514)+COUNTIF('Dec 2022'!A:A,D1514)</f>
        <v>1</v>
      </c>
      <c r="U1514" t="str">
        <f>VLOOKUP(Q1514,'Capital Lookup'!A:B,2,FALSE)</f>
        <v>No</v>
      </c>
      <c r="V1514" s="2">
        <f>IFERROR(VLOOKUP(LEFT(F1514,10),'Find Purchase Orders'!B:J,9,FALSE),"")</f>
        <v>44646</v>
      </c>
      <c r="W1514" s="25" t="s">
        <v>7261</v>
      </c>
    </row>
    <row r="1515" spans="1:23" hidden="1">
      <c r="A1515" s="25" t="s">
        <v>7261</v>
      </c>
      <c r="B1515" s="25" t="s">
        <v>7657</v>
      </c>
      <c r="C1515" s="25" t="s">
        <v>7282</v>
      </c>
      <c r="D1515" s="25" t="s">
        <v>1814</v>
      </c>
      <c r="E1515" s="25" t="s">
        <v>10979</v>
      </c>
      <c r="H1515" s="21">
        <v>372.9</v>
      </c>
      <c r="I1515" s="25" t="s">
        <v>7257</v>
      </c>
      <c r="K1515" s="25" t="s">
        <v>7262</v>
      </c>
      <c r="L1515" s="25" t="s">
        <v>7259</v>
      </c>
      <c r="M1515" s="22">
        <v>0</v>
      </c>
      <c r="N1515" s="22">
        <v>0</v>
      </c>
      <c r="O1515" s="21">
        <v>0</v>
      </c>
      <c r="P1515" s="21">
        <v>42.9</v>
      </c>
      <c r="Q1515" s="25" t="s">
        <v>11239</v>
      </c>
      <c r="R1515" s="1" t="str">
        <f t="shared" si="24"/>
        <v>ST10018</v>
      </c>
      <c r="S1515" t="str">
        <f>VLOOKUP(R1515,Data!$C$2:$D$261,2,0)</f>
        <v>The Annex</v>
      </c>
      <c r="T1515">
        <f>COUNTIF('Feb 2022'!A:A,D1515)+COUNTIF('Mar 2022'!A:A,D1515)+COUNTIF('Apr 2022'!A:A,D1515)+COUNTIF('May 2022'!A:A,D1515)+COUNTIF('June 2022'!A:A,D1515)+COUNTIF('July 2022'!A:A,D1515)+COUNTIF('Aug 2022'!A:A,D1515)+COUNTIF('Sep 2022'!A:A,D1515)+COUNTIF('Oct 2022'!A:A,D1515)+COUNTIF('Dec 2022'!A:A,D1515)</f>
        <v>1</v>
      </c>
      <c r="U1515" t="str">
        <f>VLOOKUP(Q1515,'Capital Lookup'!A:B,2,FALSE)</f>
        <v>No</v>
      </c>
      <c r="V1515" s="2" t="str">
        <f>IFERROR(VLOOKUP(LEFT(F1515,10),'Find Purchase Orders'!B:J,9,FALSE),"")</f>
        <v/>
      </c>
      <c r="W1515" s="25" t="s">
        <v>7261</v>
      </c>
    </row>
    <row r="1516" spans="1:23" hidden="1">
      <c r="A1516" s="25" t="s">
        <v>7261</v>
      </c>
      <c r="B1516" s="25" t="s">
        <v>7657</v>
      </c>
      <c r="C1516" s="25" t="s">
        <v>7282</v>
      </c>
      <c r="D1516" s="25" t="s">
        <v>1814</v>
      </c>
      <c r="E1516" s="25" t="s">
        <v>10979</v>
      </c>
      <c r="H1516" s="21">
        <v>3145.74</v>
      </c>
      <c r="I1516" s="25" t="s">
        <v>7257</v>
      </c>
      <c r="K1516" s="25" t="s">
        <v>7262</v>
      </c>
      <c r="L1516" s="25" t="s">
        <v>7259</v>
      </c>
      <c r="M1516" s="22">
        <v>0</v>
      </c>
      <c r="N1516" s="22">
        <v>0</v>
      </c>
      <c r="O1516" s="21">
        <v>0</v>
      </c>
      <c r="P1516" s="21">
        <v>361.9</v>
      </c>
      <c r="Q1516" s="25" t="s">
        <v>11239</v>
      </c>
      <c r="R1516" s="1" t="str">
        <f t="shared" si="24"/>
        <v>ST10018</v>
      </c>
      <c r="S1516" t="str">
        <f>VLOOKUP(R1516,Data!$C$2:$D$261,2,0)</f>
        <v>The Annex</v>
      </c>
      <c r="T1516">
        <f>COUNTIF('Feb 2022'!A:A,D1516)+COUNTIF('Mar 2022'!A:A,D1516)+COUNTIF('Apr 2022'!A:A,D1516)+COUNTIF('May 2022'!A:A,D1516)+COUNTIF('June 2022'!A:A,D1516)+COUNTIF('July 2022'!A:A,D1516)+COUNTIF('Aug 2022'!A:A,D1516)+COUNTIF('Sep 2022'!A:A,D1516)+COUNTIF('Oct 2022'!A:A,D1516)+COUNTIF('Dec 2022'!A:A,D1516)</f>
        <v>1</v>
      </c>
      <c r="U1516" t="str">
        <f>VLOOKUP(Q1516,'Capital Lookup'!A:B,2,FALSE)</f>
        <v>No</v>
      </c>
      <c r="V1516" s="2" t="str">
        <f>IFERROR(VLOOKUP(LEFT(F1516,10),'Find Purchase Orders'!B:J,9,FALSE),"")</f>
        <v/>
      </c>
      <c r="W1516" s="25" t="s">
        <v>7261</v>
      </c>
    </row>
    <row r="1517" spans="1:23" hidden="1">
      <c r="A1517" s="25" t="s">
        <v>7261</v>
      </c>
      <c r="B1517" s="25" t="s">
        <v>7657</v>
      </c>
      <c r="C1517" s="25" t="s">
        <v>7282</v>
      </c>
      <c r="D1517" s="25" t="s">
        <v>4746</v>
      </c>
      <c r="E1517" s="25" t="s">
        <v>10979</v>
      </c>
      <c r="F1517" s="25" t="s">
        <v>11240</v>
      </c>
      <c r="G1517" s="25" t="s">
        <v>11241</v>
      </c>
      <c r="H1517" s="21">
        <v>452</v>
      </c>
      <c r="I1517" s="25" t="s">
        <v>7296</v>
      </c>
      <c r="J1517" s="25" t="s">
        <v>7288</v>
      </c>
      <c r="K1517" s="25" t="s">
        <v>7262</v>
      </c>
      <c r="L1517" s="25" t="s">
        <v>7259</v>
      </c>
      <c r="M1517" s="21">
        <v>452</v>
      </c>
      <c r="N1517" s="21">
        <v>452</v>
      </c>
      <c r="O1517" s="21">
        <v>0</v>
      </c>
      <c r="P1517" s="21">
        <v>452</v>
      </c>
      <c r="Q1517" s="25" t="s">
        <v>11239</v>
      </c>
      <c r="R1517" s="1" t="str">
        <f t="shared" si="24"/>
        <v>ST10018</v>
      </c>
      <c r="S1517" t="str">
        <f>VLOOKUP(R1517,Data!$C$2:$D$261,2,0)</f>
        <v>The Annex</v>
      </c>
      <c r="T1517">
        <f>COUNTIF('Feb 2022'!A:A,D1517)+COUNTIF('Mar 2022'!A:A,D1517)+COUNTIF('Apr 2022'!A:A,D1517)+COUNTIF('May 2022'!A:A,D1517)+COUNTIF('June 2022'!A:A,D1517)+COUNTIF('July 2022'!A:A,D1517)+COUNTIF('Aug 2022'!A:A,D1517)+COUNTIF('Sep 2022'!A:A,D1517)+COUNTIF('Oct 2022'!A:A,D1517)+COUNTIF('Dec 2022'!A:A,D1517)</f>
        <v>1</v>
      </c>
      <c r="U1517" t="str">
        <f>VLOOKUP(Q1517,'Capital Lookup'!A:B,2,FALSE)</f>
        <v>No</v>
      </c>
      <c r="V1517" s="2">
        <f>IFERROR(VLOOKUP(LEFT(F1517,10),'Find Purchase Orders'!B:J,9,FALSE),"")</f>
        <v>44684</v>
      </c>
      <c r="W1517" s="25" t="s">
        <v>7261</v>
      </c>
    </row>
    <row r="1518" spans="1:23" hidden="1">
      <c r="A1518" s="25" t="s">
        <v>7261</v>
      </c>
      <c r="B1518" s="25" t="s">
        <v>7657</v>
      </c>
      <c r="C1518" s="25" t="s">
        <v>7282</v>
      </c>
      <c r="D1518" s="25" t="s">
        <v>4746</v>
      </c>
      <c r="E1518" s="25" t="s">
        <v>10979</v>
      </c>
      <c r="F1518" s="25" t="s">
        <v>11242</v>
      </c>
      <c r="G1518" s="25" t="s">
        <v>11243</v>
      </c>
      <c r="H1518" s="21">
        <v>4394.46</v>
      </c>
      <c r="I1518" s="25" t="s">
        <v>7296</v>
      </c>
      <c r="J1518" s="25" t="s">
        <v>7288</v>
      </c>
      <c r="K1518" s="25" t="s">
        <v>7262</v>
      </c>
      <c r="L1518" s="25" t="s">
        <v>7259</v>
      </c>
      <c r="M1518" s="21">
        <v>4394.46</v>
      </c>
      <c r="N1518" s="21">
        <v>4394.46</v>
      </c>
      <c r="O1518" s="21">
        <v>0</v>
      </c>
      <c r="P1518" s="21">
        <v>4394.46</v>
      </c>
      <c r="Q1518" s="25" t="s">
        <v>11239</v>
      </c>
      <c r="R1518" s="1" t="str">
        <f t="shared" si="24"/>
        <v>ST10018</v>
      </c>
      <c r="S1518" t="str">
        <f>VLOOKUP(R1518,Data!$C$2:$D$261,2,0)</f>
        <v>The Annex</v>
      </c>
      <c r="T1518">
        <f>COUNTIF('Feb 2022'!A:A,D1518)+COUNTIF('Mar 2022'!A:A,D1518)+COUNTIF('Apr 2022'!A:A,D1518)+COUNTIF('May 2022'!A:A,D1518)+COUNTIF('June 2022'!A:A,D1518)+COUNTIF('July 2022'!A:A,D1518)+COUNTIF('Aug 2022'!A:A,D1518)+COUNTIF('Sep 2022'!A:A,D1518)+COUNTIF('Oct 2022'!A:A,D1518)+COUNTIF('Dec 2022'!A:A,D1518)</f>
        <v>1</v>
      </c>
      <c r="U1518" t="str">
        <f>VLOOKUP(Q1518,'Capital Lookup'!A:B,2,FALSE)</f>
        <v>No</v>
      </c>
      <c r="V1518" s="2">
        <f>IFERROR(VLOOKUP(LEFT(F1518,10),'Find Purchase Orders'!B:J,9,FALSE),"")</f>
        <v>44684</v>
      </c>
      <c r="W1518" s="25" t="s">
        <v>7261</v>
      </c>
    </row>
    <row r="1519" spans="1:23" hidden="1">
      <c r="A1519" s="25" t="s">
        <v>9810</v>
      </c>
      <c r="B1519" s="25" t="s">
        <v>9044</v>
      </c>
      <c r="C1519" s="25"/>
      <c r="D1519" s="25" t="s">
        <v>11244</v>
      </c>
      <c r="E1519" s="25" t="s">
        <v>9046</v>
      </c>
      <c r="F1519" s="25" t="s">
        <v>11245</v>
      </c>
      <c r="G1519" s="25" t="s">
        <v>11246</v>
      </c>
      <c r="H1519" s="21">
        <v>7227.48</v>
      </c>
      <c r="I1519" s="25" t="s">
        <v>7296</v>
      </c>
      <c r="J1519" s="25" t="s">
        <v>7288</v>
      </c>
      <c r="K1519" s="25" t="s">
        <v>8060</v>
      </c>
      <c r="L1519" s="25" t="s">
        <v>7635</v>
      </c>
      <c r="M1519" s="21">
        <v>7227.48</v>
      </c>
      <c r="N1519" s="21">
        <v>7227.48</v>
      </c>
      <c r="O1519" s="21">
        <v>0</v>
      </c>
      <c r="P1519" s="21">
        <v>7227.48</v>
      </c>
      <c r="Q1519" s="25" t="s">
        <v>11247</v>
      </c>
      <c r="R1519" s="1" t="str">
        <f t="shared" si="24"/>
        <v>ST10398</v>
      </c>
      <c r="S1519" t="e">
        <f>VLOOKUP(R1519,Data!$C$2:$D$261,2,0)</f>
        <v>#N/A</v>
      </c>
      <c r="T1519">
        <f>COUNTIF('Feb 2022'!A:A,D1519)+COUNTIF('Mar 2022'!A:A,D1519)+COUNTIF('Apr 2022'!A:A,D1519)+COUNTIF('May 2022'!A:A,D1519)+COUNTIF('June 2022'!A:A,D1519)+COUNTIF('July 2022'!A:A,D1519)+COUNTIF('Aug 2022'!A:A,D1519)+COUNTIF('Sep 2022'!A:A,D1519)+COUNTIF('Oct 2022'!A:A,D1519)+COUNTIF('Dec 2022'!A:A,D1519)</f>
        <v>0</v>
      </c>
      <c r="U1519" t="str">
        <f>VLOOKUP(Q1519,'Capital Lookup'!A:B,2,FALSE)</f>
        <v>Yes</v>
      </c>
      <c r="V1519" s="2">
        <f>IFERROR(VLOOKUP(LEFT(F1519,10),'Find Purchase Orders'!B:J,9,FALSE),"")</f>
        <v>44650</v>
      </c>
      <c r="W1519" s="25" t="s">
        <v>7261</v>
      </c>
    </row>
    <row r="1520" spans="1:23" hidden="1">
      <c r="A1520" s="25" t="s">
        <v>9810</v>
      </c>
      <c r="B1520" s="25" t="s">
        <v>9044</v>
      </c>
      <c r="C1520" s="25"/>
      <c r="D1520" s="25" t="s">
        <v>11244</v>
      </c>
      <c r="E1520" s="25" t="s">
        <v>9046</v>
      </c>
      <c r="F1520" s="25" t="s">
        <v>11248</v>
      </c>
      <c r="G1520" s="25" t="s">
        <v>11249</v>
      </c>
      <c r="H1520" s="21">
        <v>5817.24</v>
      </c>
      <c r="I1520" s="25" t="s">
        <v>7296</v>
      </c>
      <c r="J1520" s="25" t="s">
        <v>7288</v>
      </c>
      <c r="K1520" s="25" t="s">
        <v>8060</v>
      </c>
      <c r="L1520" s="25" t="s">
        <v>7635</v>
      </c>
      <c r="M1520" s="21">
        <v>5817.24</v>
      </c>
      <c r="N1520" s="21">
        <v>5817.24</v>
      </c>
      <c r="O1520" s="21">
        <v>0</v>
      </c>
      <c r="P1520" s="21">
        <v>5817.24</v>
      </c>
      <c r="Q1520" s="25" t="s">
        <v>11247</v>
      </c>
      <c r="R1520" s="1" t="str">
        <f t="shared" si="24"/>
        <v>ST10398</v>
      </c>
      <c r="S1520" t="e">
        <f>VLOOKUP(R1520,Data!$C$2:$D$261,2,0)</f>
        <v>#N/A</v>
      </c>
      <c r="T1520">
        <f>COUNTIF('Feb 2022'!A:A,D1520)+COUNTIF('Mar 2022'!A:A,D1520)+COUNTIF('Apr 2022'!A:A,D1520)+COUNTIF('May 2022'!A:A,D1520)+COUNTIF('June 2022'!A:A,D1520)+COUNTIF('July 2022'!A:A,D1520)+COUNTIF('Aug 2022'!A:A,D1520)+COUNTIF('Sep 2022'!A:A,D1520)+COUNTIF('Oct 2022'!A:A,D1520)+COUNTIF('Dec 2022'!A:A,D1520)</f>
        <v>0</v>
      </c>
      <c r="U1520" t="str">
        <f>VLOOKUP(Q1520,'Capital Lookup'!A:B,2,FALSE)</f>
        <v>Yes</v>
      </c>
      <c r="V1520" s="2">
        <f>IFERROR(VLOOKUP(LEFT(F1520,10),'Find Purchase Orders'!B:J,9,FALSE),"")</f>
        <v>44650</v>
      </c>
      <c r="W1520" s="25" t="s">
        <v>7261</v>
      </c>
    </row>
    <row r="1521" spans="1:23" hidden="1">
      <c r="A1521" s="25" t="s">
        <v>9810</v>
      </c>
      <c r="B1521" s="25" t="s">
        <v>9044</v>
      </c>
      <c r="C1521" s="25"/>
      <c r="D1521" s="25" t="s">
        <v>11244</v>
      </c>
      <c r="E1521" s="25" t="s">
        <v>9046</v>
      </c>
      <c r="F1521" s="25" t="s">
        <v>11250</v>
      </c>
      <c r="G1521" s="25" t="s">
        <v>11251</v>
      </c>
      <c r="H1521" s="21">
        <v>7505.46</v>
      </c>
      <c r="I1521" s="25" t="s">
        <v>7296</v>
      </c>
      <c r="J1521" s="25" t="s">
        <v>7288</v>
      </c>
      <c r="K1521" s="25" t="s">
        <v>8060</v>
      </c>
      <c r="L1521" s="25" t="s">
        <v>7635</v>
      </c>
      <c r="M1521" s="21">
        <v>7505.46</v>
      </c>
      <c r="N1521" s="21">
        <v>7505.46</v>
      </c>
      <c r="O1521" s="21">
        <v>0</v>
      </c>
      <c r="P1521" s="21">
        <v>7505.46</v>
      </c>
      <c r="Q1521" s="25" t="s">
        <v>11247</v>
      </c>
      <c r="R1521" s="1" t="str">
        <f t="shared" si="24"/>
        <v>ST10398</v>
      </c>
      <c r="S1521" t="e">
        <f>VLOOKUP(R1521,Data!$C$2:$D$261,2,0)</f>
        <v>#N/A</v>
      </c>
      <c r="T1521">
        <f>COUNTIF('Feb 2022'!A:A,D1521)+COUNTIF('Mar 2022'!A:A,D1521)+COUNTIF('Apr 2022'!A:A,D1521)+COUNTIF('May 2022'!A:A,D1521)+COUNTIF('June 2022'!A:A,D1521)+COUNTIF('July 2022'!A:A,D1521)+COUNTIF('Aug 2022'!A:A,D1521)+COUNTIF('Sep 2022'!A:A,D1521)+COUNTIF('Oct 2022'!A:A,D1521)+COUNTIF('Dec 2022'!A:A,D1521)</f>
        <v>0</v>
      </c>
      <c r="U1521" t="str">
        <f>VLOOKUP(Q1521,'Capital Lookup'!A:B,2,FALSE)</f>
        <v>Yes</v>
      </c>
      <c r="V1521" s="2">
        <f>IFERROR(VLOOKUP(LEFT(F1521,10),'Find Purchase Orders'!B:J,9,FALSE),"")</f>
        <v>44650</v>
      </c>
      <c r="W1521" s="25" t="s">
        <v>7261</v>
      </c>
    </row>
    <row r="1522" spans="1:23" hidden="1">
      <c r="A1522" s="25" t="s">
        <v>9810</v>
      </c>
      <c r="B1522" s="25" t="s">
        <v>9044</v>
      </c>
      <c r="C1522" s="25"/>
      <c r="D1522" s="25" t="s">
        <v>11244</v>
      </c>
      <c r="E1522" s="25" t="s">
        <v>9046</v>
      </c>
      <c r="F1522" s="25" t="s">
        <v>11252</v>
      </c>
      <c r="G1522" s="25" t="s">
        <v>11253</v>
      </c>
      <c r="H1522" s="21">
        <v>1299.5</v>
      </c>
      <c r="I1522" s="25" t="s">
        <v>7296</v>
      </c>
      <c r="J1522" s="25" t="s">
        <v>7288</v>
      </c>
      <c r="K1522" s="25" t="s">
        <v>8060</v>
      </c>
      <c r="L1522" s="25" t="s">
        <v>7635</v>
      </c>
      <c r="M1522" s="21">
        <v>1299.5</v>
      </c>
      <c r="N1522" s="21">
        <v>1299.5</v>
      </c>
      <c r="O1522" s="21">
        <v>0</v>
      </c>
      <c r="P1522" s="21">
        <v>1299.5</v>
      </c>
      <c r="Q1522" s="25" t="s">
        <v>11247</v>
      </c>
      <c r="R1522" s="1" t="str">
        <f t="shared" si="24"/>
        <v>ST10398</v>
      </c>
      <c r="S1522" t="e">
        <f>VLOOKUP(R1522,Data!$C$2:$D$261,2,0)</f>
        <v>#N/A</v>
      </c>
      <c r="T1522">
        <f>COUNTIF('Feb 2022'!A:A,D1522)+COUNTIF('Mar 2022'!A:A,D1522)+COUNTIF('Apr 2022'!A:A,D1522)+COUNTIF('May 2022'!A:A,D1522)+COUNTIF('June 2022'!A:A,D1522)+COUNTIF('July 2022'!A:A,D1522)+COUNTIF('Aug 2022'!A:A,D1522)+COUNTIF('Sep 2022'!A:A,D1522)+COUNTIF('Oct 2022'!A:A,D1522)+COUNTIF('Dec 2022'!A:A,D1522)</f>
        <v>0</v>
      </c>
      <c r="U1522" t="str">
        <f>VLOOKUP(Q1522,'Capital Lookup'!A:B,2,FALSE)</f>
        <v>Yes</v>
      </c>
      <c r="V1522" s="2">
        <f>IFERROR(VLOOKUP(LEFT(F1522,10),'Find Purchase Orders'!B:J,9,FALSE),"")</f>
        <v>44650</v>
      </c>
      <c r="W1522" s="25" t="s">
        <v>7261</v>
      </c>
    </row>
    <row r="1523" spans="1:23" hidden="1">
      <c r="A1523" s="25" t="s">
        <v>7425</v>
      </c>
      <c r="B1523" s="25" t="s">
        <v>7931</v>
      </c>
      <c r="C1523" s="25" t="s">
        <v>7271</v>
      </c>
      <c r="D1523" s="25" t="s">
        <v>1801</v>
      </c>
      <c r="E1523" s="25" t="s">
        <v>8140</v>
      </c>
      <c r="F1523" s="25" t="s">
        <v>11254</v>
      </c>
      <c r="G1523" s="25" t="s">
        <v>11255</v>
      </c>
      <c r="H1523" s="21">
        <v>4598</v>
      </c>
      <c r="I1523" s="25" t="s">
        <v>7296</v>
      </c>
      <c r="J1523" s="25" t="s">
        <v>7288</v>
      </c>
      <c r="K1523" s="25" t="s">
        <v>7258</v>
      </c>
      <c r="L1523" s="25" t="s">
        <v>7625</v>
      </c>
      <c r="M1523" s="21">
        <v>4598</v>
      </c>
      <c r="N1523" s="21">
        <v>4598</v>
      </c>
      <c r="O1523" s="21">
        <v>0</v>
      </c>
      <c r="P1523" s="21">
        <v>4598</v>
      </c>
      <c r="Q1523" s="25" t="s">
        <v>11256</v>
      </c>
      <c r="R1523" s="1" t="str">
        <f t="shared" si="24"/>
        <v>ST10182</v>
      </c>
      <c r="S1523" t="str">
        <f>VLOOKUP(R1523,Data!$C$2:$D$261,2,0)</f>
        <v>Blenheim Community Village</v>
      </c>
      <c r="T1523">
        <f>COUNTIF('Feb 2022'!A:A,D1523)+COUNTIF('Mar 2022'!A:A,D1523)+COUNTIF('Apr 2022'!A:A,D1523)+COUNTIF('May 2022'!A:A,D1523)+COUNTIF('June 2022'!A:A,D1523)+COUNTIF('July 2022'!A:A,D1523)+COUNTIF('Aug 2022'!A:A,D1523)+COUNTIF('Sep 2022'!A:A,D1523)+COUNTIF('Oct 2022'!A:A,D1523)+COUNTIF('Dec 2022'!A:A,D1523)</f>
        <v>1</v>
      </c>
      <c r="U1523" t="str">
        <f>VLOOKUP(Q1523,'Capital Lookup'!A:B,2,FALSE)</f>
        <v>No</v>
      </c>
      <c r="V1523" s="2">
        <f>IFERROR(VLOOKUP(LEFT(F1523,10),'Find Purchase Orders'!B:J,9,FALSE),"")</f>
        <v>44648</v>
      </c>
      <c r="W1523" s="25" t="s">
        <v>7261</v>
      </c>
    </row>
    <row r="1524" spans="1:23" hidden="1">
      <c r="A1524" s="25" t="s">
        <v>7425</v>
      </c>
      <c r="B1524" s="25" t="s">
        <v>7931</v>
      </c>
      <c r="C1524" s="25" t="s">
        <v>7271</v>
      </c>
      <c r="D1524" s="25" t="s">
        <v>1801</v>
      </c>
      <c r="E1524" s="25" t="s">
        <v>8140</v>
      </c>
      <c r="F1524" s="25" t="s">
        <v>11257</v>
      </c>
      <c r="G1524" s="25" t="s">
        <v>11258</v>
      </c>
      <c r="H1524" s="21">
        <v>881.4</v>
      </c>
      <c r="I1524" s="25" t="s">
        <v>7296</v>
      </c>
      <c r="J1524" s="25" t="s">
        <v>7288</v>
      </c>
      <c r="K1524" s="25" t="s">
        <v>7258</v>
      </c>
      <c r="L1524" s="25" t="s">
        <v>7625</v>
      </c>
      <c r="M1524" s="21">
        <v>881.4</v>
      </c>
      <c r="N1524" s="21">
        <v>881.4</v>
      </c>
      <c r="O1524" s="21">
        <v>0</v>
      </c>
      <c r="P1524" s="21">
        <v>881.4</v>
      </c>
      <c r="Q1524" s="25" t="s">
        <v>11256</v>
      </c>
      <c r="R1524" s="1" t="str">
        <f t="shared" si="24"/>
        <v>ST10182</v>
      </c>
      <c r="S1524" t="str">
        <f>VLOOKUP(R1524,Data!$C$2:$D$261,2,0)</f>
        <v>Blenheim Community Village</v>
      </c>
      <c r="T1524">
        <f>COUNTIF('Feb 2022'!A:A,D1524)+COUNTIF('Mar 2022'!A:A,D1524)+COUNTIF('Apr 2022'!A:A,D1524)+COUNTIF('May 2022'!A:A,D1524)+COUNTIF('June 2022'!A:A,D1524)+COUNTIF('July 2022'!A:A,D1524)+COUNTIF('Aug 2022'!A:A,D1524)+COUNTIF('Sep 2022'!A:A,D1524)+COUNTIF('Oct 2022'!A:A,D1524)+COUNTIF('Dec 2022'!A:A,D1524)</f>
        <v>1</v>
      </c>
      <c r="U1524" t="str">
        <f>VLOOKUP(Q1524,'Capital Lookup'!A:B,2,FALSE)</f>
        <v>No</v>
      </c>
      <c r="V1524" s="2">
        <f>IFERROR(VLOOKUP(LEFT(F1524,10),'Find Purchase Orders'!B:J,9,FALSE),"")</f>
        <v>44648</v>
      </c>
      <c r="W1524" s="25" t="s">
        <v>7261</v>
      </c>
    </row>
    <row r="1525" spans="1:23" hidden="1">
      <c r="A1525" s="25" t="s">
        <v>7261</v>
      </c>
      <c r="B1525" s="25" t="s">
        <v>8227</v>
      </c>
      <c r="C1525" s="25" t="s">
        <v>7264</v>
      </c>
      <c r="D1525" s="25" t="s">
        <v>1816</v>
      </c>
      <c r="E1525" s="25" t="s">
        <v>8229</v>
      </c>
      <c r="F1525" s="25" t="s">
        <v>11259</v>
      </c>
      <c r="G1525" s="25" t="s">
        <v>11260</v>
      </c>
      <c r="H1525" s="21">
        <v>3559.5</v>
      </c>
      <c r="I1525" s="25" t="s">
        <v>7296</v>
      </c>
      <c r="J1525" s="25" t="s">
        <v>7288</v>
      </c>
      <c r="K1525" s="25" t="s">
        <v>7262</v>
      </c>
      <c r="L1525" s="25" t="s">
        <v>7259</v>
      </c>
      <c r="M1525" s="21">
        <v>3559.5</v>
      </c>
      <c r="N1525" s="21">
        <v>3559.5</v>
      </c>
      <c r="O1525" s="21">
        <v>0</v>
      </c>
      <c r="P1525" s="21">
        <v>3559.5</v>
      </c>
      <c r="Q1525" s="25" t="s">
        <v>8232</v>
      </c>
      <c r="R1525" s="1" t="str">
        <f t="shared" si="24"/>
        <v>ST10026</v>
      </c>
      <c r="S1525" t="str">
        <f>VLOOKUP(R1525,Data!$C$2:$D$261,2,0)</f>
        <v>Donway Place</v>
      </c>
      <c r="T1525">
        <f>COUNTIF('Feb 2022'!A:A,D1525)+COUNTIF('Mar 2022'!A:A,D1525)+COUNTIF('Apr 2022'!A:A,D1525)+COUNTIF('May 2022'!A:A,D1525)+COUNTIF('June 2022'!A:A,D1525)+COUNTIF('July 2022'!A:A,D1525)+COUNTIF('Aug 2022'!A:A,D1525)+COUNTIF('Sep 2022'!A:A,D1525)+COUNTIF('Oct 2022'!A:A,D1525)+COUNTIF('Dec 2022'!A:A,D1525)</f>
        <v>1</v>
      </c>
      <c r="U1525" t="str">
        <f>VLOOKUP(Q1525,'Capital Lookup'!A:B,2,FALSE)</f>
        <v>No</v>
      </c>
      <c r="V1525" s="2">
        <f>IFERROR(VLOOKUP(LEFT(F1525,10),'Find Purchase Orders'!B:J,9,FALSE),"")</f>
        <v>44646</v>
      </c>
      <c r="W1525" s="25" t="s">
        <v>7261</v>
      </c>
    </row>
    <row r="1526" spans="1:23" hidden="1">
      <c r="A1526" s="25" t="s">
        <v>7269</v>
      </c>
      <c r="B1526" s="25" t="s">
        <v>7939</v>
      </c>
      <c r="C1526" s="25" t="s">
        <v>7271</v>
      </c>
      <c r="D1526" s="25" t="s">
        <v>1599</v>
      </c>
      <c r="E1526" s="25" t="s">
        <v>8140</v>
      </c>
      <c r="F1526" s="25" t="s">
        <v>11261</v>
      </c>
      <c r="G1526" s="25" t="s">
        <v>11262</v>
      </c>
      <c r="H1526" s="21">
        <v>4407</v>
      </c>
      <c r="I1526" s="25" t="s">
        <v>7296</v>
      </c>
      <c r="J1526" s="25" t="s">
        <v>7288</v>
      </c>
      <c r="K1526" s="25" t="s">
        <v>11263</v>
      </c>
      <c r="L1526" s="25" t="s">
        <v>8787</v>
      </c>
      <c r="M1526" s="21">
        <v>4407</v>
      </c>
      <c r="N1526" s="21">
        <v>4407</v>
      </c>
      <c r="O1526" s="21">
        <v>0</v>
      </c>
      <c r="P1526" s="21">
        <v>4407</v>
      </c>
      <c r="Q1526" s="25" t="s">
        <v>11264</v>
      </c>
      <c r="R1526" s="1" t="str">
        <f t="shared" si="24"/>
        <v>ST10177</v>
      </c>
      <c r="S1526" t="str">
        <f>VLOOKUP(R1526,Data!$C$2:$D$261,2,0)</f>
        <v>Hillside Manor</v>
      </c>
      <c r="T1526">
        <f>COUNTIF('Feb 2022'!A:A,D1526)+COUNTIF('Mar 2022'!A:A,D1526)+COUNTIF('Apr 2022'!A:A,D1526)+COUNTIF('May 2022'!A:A,D1526)+COUNTIF('June 2022'!A:A,D1526)+COUNTIF('July 2022'!A:A,D1526)+COUNTIF('Aug 2022'!A:A,D1526)+COUNTIF('Sep 2022'!A:A,D1526)+COUNTIF('Oct 2022'!A:A,D1526)+COUNTIF('Dec 2022'!A:A,D1526)</f>
        <v>1</v>
      </c>
      <c r="U1526" t="str">
        <f>VLOOKUP(Q1526,'Capital Lookup'!A:B,2,FALSE)</f>
        <v>No</v>
      </c>
      <c r="V1526" s="2">
        <f>IFERROR(VLOOKUP(LEFT(F1526,10),'Find Purchase Orders'!B:J,9,FALSE),"")</f>
        <v>44648</v>
      </c>
      <c r="W1526" s="25" t="s">
        <v>7261</v>
      </c>
    </row>
    <row r="1527" spans="1:23" hidden="1">
      <c r="A1527" s="25" t="s">
        <v>8685</v>
      </c>
      <c r="B1527" s="25" t="s">
        <v>8133</v>
      </c>
      <c r="C1527" s="25" t="s">
        <v>7264</v>
      </c>
      <c r="D1527" s="25" t="s">
        <v>2099</v>
      </c>
      <c r="E1527" s="25" t="s">
        <v>8135</v>
      </c>
      <c r="F1527" s="25" t="s">
        <v>11265</v>
      </c>
      <c r="G1527" s="25" t="s">
        <v>11266</v>
      </c>
      <c r="H1527" s="21">
        <v>4759.55</v>
      </c>
      <c r="I1527" s="25" t="s">
        <v>7296</v>
      </c>
      <c r="J1527" s="25" t="s">
        <v>7288</v>
      </c>
      <c r="K1527" s="25" t="s">
        <v>7579</v>
      </c>
      <c r="L1527" s="25" t="s">
        <v>8156</v>
      </c>
      <c r="M1527" s="21">
        <v>4759.55</v>
      </c>
      <c r="N1527" s="21">
        <v>4759.55</v>
      </c>
      <c r="O1527" s="21">
        <v>0</v>
      </c>
      <c r="P1527" s="21">
        <v>4759.55</v>
      </c>
      <c r="Q1527" s="25" t="s">
        <v>11267</v>
      </c>
      <c r="R1527" s="1" t="str">
        <f t="shared" si="24"/>
        <v>ST10076</v>
      </c>
      <c r="S1527" t="str">
        <f>VLOOKUP(R1527,Data!$C$2:$D$261,2,0)</f>
        <v>The Wellington</v>
      </c>
      <c r="T1527">
        <f>COUNTIF('Feb 2022'!A:A,D1527)+COUNTIF('Mar 2022'!A:A,D1527)+COUNTIF('Apr 2022'!A:A,D1527)+COUNTIF('May 2022'!A:A,D1527)+COUNTIF('June 2022'!A:A,D1527)+COUNTIF('July 2022'!A:A,D1527)+COUNTIF('Aug 2022'!A:A,D1527)+COUNTIF('Sep 2022'!A:A,D1527)+COUNTIF('Oct 2022'!A:A,D1527)+COUNTIF('Dec 2022'!A:A,D1527)</f>
        <v>1</v>
      </c>
      <c r="U1527" t="str">
        <f>VLOOKUP(Q1527,'Capital Lookup'!A:B,2,FALSE)</f>
        <v>No</v>
      </c>
      <c r="V1527" s="2">
        <f>IFERROR(VLOOKUP(LEFT(F1527,10),'Find Purchase Orders'!B:J,9,FALSE),"")</f>
        <v>44658</v>
      </c>
      <c r="W1527" s="25" t="s">
        <v>7261</v>
      </c>
    </row>
    <row r="1528" spans="1:23" hidden="1">
      <c r="A1528" s="25" t="s">
        <v>7261</v>
      </c>
      <c r="B1528" s="25" t="s">
        <v>9377</v>
      </c>
      <c r="C1528" s="25" t="s">
        <v>7282</v>
      </c>
      <c r="D1528" s="25" t="s">
        <v>1817</v>
      </c>
      <c r="E1528" s="25" t="s">
        <v>9378</v>
      </c>
      <c r="F1528" s="25" t="s">
        <v>11268</v>
      </c>
      <c r="G1528" s="25" t="s">
        <v>9627</v>
      </c>
      <c r="H1528" s="21">
        <v>5253.26</v>
      </c>
      <c r="I1528" s="25" t="s">
        <v>7296</v>
      </c>
      <c r="J1528" s="25" t="s">
        <v>7288</v>
      </c>
      <c r="K1528" s="25" t="s">
        <v>7262</v>
      </c>
      <c r="L1528" s="25" t="s">
        <v>7259</v>
      </c>
      <c r="M1528" s="21">
        <v>5253.26</v>
      </c>
      <c r="N1528" s="21">
        <v>5253.26</v>
      </c>
      <c r="O1528" s="21">
        <v>0</v>
      </c>
      <c r="P1528" s="21">
        <v>5253.26</v>
      </c>
      <c r="Q1528" s="25" t="s">
        <v>9381</v>
      </c>
      <c r="R1528" s="1" t="str">
        <f t="shared" si="24"/>
        <v>ST10069</v>
      </c>
      <c r="S1528" t="str">
        <f>VLOOKUP(R1528,Data!$C$2:$D$261,2,0)</f>
        <v>The Heartland</v>
      </c>
      <c r="T1528">
        <f>COUNTIF('Feb 2022'!A:A,D1528)+COUNTIF('Mar 2022'!A:A,D1528)+COUNTIF('Apr 2022'!A:A,D1528)+COUNTIF('May 2022'!A:A,D1528)+COUNTIF('June 2022'!A:A,D1528)+COUNTIF('July 2022'!A:A,D1528)+COUNTIF('Aug 2022'!A:A,D1528)+COUNTIF('Sep 2022'!A:A,D1528)+COUNTIF('Oct 2022'!A:A,D1528)+COUNTIF('Dec 2022'!A:A,D1528)</f>
        <v>1</v>
      </c>
      <c r="U1528" t="str">
        <f>VLOOKUP(Q1528,'Capital Lookup'!A:B,2,FALSE)</f>
        <v>No</v>
      </c>
      <c r="V1528" s="2">
        <f>IFERROR(VLOOKUP(LEFT(F1528,10),'Find Purchase Orders'!B:J,9,FALSE),"")</f>
        <v>44645</v>
      </c>
      <c r="W1528" s="25" t="s">
        <v>7261</v>
      </c>
    </row>
    <row r="1529" spans="1:23" hidden="1">
      <c r="A1529" s="25" t="s">
        <v>7261</v>
      </c>
      <c r="B1529" s="25" t="s">
        <v>8108</v>
      </c>
      <c r="C1529" s="25" t="s">
        <v>7264</v>
      </c>
      <c r="D1529" s="25" t="s">
        <v>11269</v>
      </c>
      <c r="E1529" s="25" t="s">
        <v>7576</v>
      </c>
      <c r="F1529" s="25" t="s">
        <v>11270</v>
      </c>
      <c r="G1529" s="25" t="s">
        <v>11271</v>
      </c>
      <c r="H1529" s="21">
        <v>806.82</v>
      </c>
      <c r="I1529" s="25" t="s">
        <v>7296</v>
      </c>
      <c r="J1529" s="25" t="s">
        <v>7288</v>
      </c>
      <c r="K1529" s="25" t="s">
        <v>7495</v>
      </c>
      <c r="L1529" s="25" t="s">
        <v>8097</v>
      </c>
      <c r="M1529" s="21">
        <v>806.82</v>
      </c>
      <c r="N1529" s="21">
        <v>806.82</v>
      </c>
      <c r="O1529" s="21">
        <v>0</v>
      </c>
      <c r="P1529" s="21">
        <v>806.82</v>
      </c>
      <c r="Q1529" s="25" t="s">
        <v>11272</v>
      </c>
      <c r="R1529" s="1" t="str">
        <f t="shared" si="24"/>
        <v>ST10049</v>
      </c>
      <c r="S1529" t="str">
        <f>VLOOKUP(R1529,Data!$C$2:$D$261,2,0)</f>
        <v>Colonel By</v>
      </c>
      <c r="T1529">
        <f>COUNTIF('Feb 2022'!A:A,D1529)+COUNTIF('Mar 2022'!A:A,D1529)+COUNTIF('Apr 2022'!A:A,D1529)+COUNTIF('May 2022'!A:A,D1529)+COUNTIF('June 2022'!A:A,D1529)+COUNTIF('July 2022'!A:A,D1529)+COUNTIF('Aug 2022'!A:A,D1529)+COUNTIF('Sep 2022'!A:A,D1529)+COUNTIF('Oct 2022'!A:A,D1529)+COUNTIF('Dec 2022'!A:A,D1529)</f>
        <v>0</v>
      </c>
      <c r="U1529" t="str">
        <f>VLOOKUP(Q1529,'Capital Lookup'!A:B,2,FALSE)</f>
        <v>Yes</v>
      </c>
      <c r="V1529" s="2">
        <f>IFERROR(VLOOKUP(LEFT(F1529,10),'Find Purchase Orders'!B:J,9,FALSE),"")</f>
        <v>44648</v>
      </c>
      <c r="W1529" s="25" t="s">
        <v>7261</v>
      </c>
    </row>
    <row r="1530" spans="1:23" hidden="1">
      <c r="A1530" s="25" t="s">
        <v>7252</v>
      </c>
      <c r="B1530" s="25" t="s">
        <v>7574</v>
      </c>
      <c r="C1530" s="25" t="s">
        <v>7254</v>
      </c>
      <c r="D1530" s="25" t="s">
        <v>1819</v>
      </c>
      <c r="E1530" s="25" t="s">
        <v>9406</v>
      </c>
      <c r="F1530" s="25" t="s">
        <v>11273</v>
      </c>
      <c r="G1530" s="25" t="s">
        <v>11274</v>
      </c>
      <c r="H1530" s="21">
        <v>7334.83</v>
      </c>
      <c r="I1530" s="25" t="s">
        <v>7296</v>
      </c>
      <c r="J1530" s="25" t="s">
        <v>7288</v>
      </c>
      <c r="K1530" s="25" t="s">
        <v>7262</v>
      </c>
      <c r="L1530" s="25" t="s">
        <v>7259</v>
      </c>
      <c r="M1530" s="21">
        <v>7334.83</v>
      </c>
      <c r="N1530" s="21">
        <v>7334.83</v>
      </c>
      <c r="O1530" s="21">
        <v>0</v>
      </c>
      <c r="P1530" s="21">
        <v>7334.83</v>
      </c>
      <c r="Q1530" s="25" t="s">
        <v>8203</v>
      </c>
      <c r="R1530" s="1" t="str">
        <f t="shared" si="24"/>
        <v>ST10039</v>
      </c>
      <c r="S1530" t="str">
        <f>VLOOKUP(R1530,Data!$C$2:$D$261,2,0)</f>
        <v>Barrhaven</v>
      </c>
      <c r="T1530">
        <f>COUNTIF('Feb 2022'!A:A,D1530)+COUNTIF('Mar 2022'!A:A,D1530)+COUNTIF('Apr 2022'!A:A,D1530)+COUNTIF('May 2022'!A:A,D1530)+COUNTIF('June 2022'!A:A,D1530)+COUNTIF('July 2022'!A:A,D1530)+COUNTIF('Aug 2022'!A:A,D1530)+COUNTIF('Sep 2022'!A:A,D1530)+COUNTIF('Oct 2022'!A:A,D1530)+COUNTIF('Dec 2022'!A:A,D1530)</f>
        <v>1</v>
      </c>
      <c r="U1530" t="str">
        <f>VLOOKUP(Q1530,'Capital Lookup'!A:B,2,FALSE)</f>
        <v>No</v>
      </c>
      <c r="V1530" s="2">
        <f>IFERROR(VLOOKUP(LEFT(F1530,10),'Find Purchase Orders'!B:J,9,FALSE),"")</f>
        <v>44649</v>
      </c>
      <c r="W1530" s="25" t="s">
        <v>7261</v>
      </c>
    </row>
    <row r="1531" spans="1:23" hidden="1">
      <c r="A1531" s="25" t="s">
        <v>7252</v>
      </c>
      <c r="B1531" s="25" t="s">
        <v>7574</v>
      </c>
      <c r="C1531" s="25" t="s">
        <v>7254</v>
      </c>
      <c r="D1531" s="25" t="s">
        <v>1819</v>
      </c>
      <c r="E1531" s="25" t="s">
        <v>9406</v>
      </c>
      <c r="F1531" s="25" t="s">
        <v>11275</v>
      </c>
      <c r="G1531" s="25" t="s">
        <v>11276</v>
      </c>
      <c r="H1531" s="21">
        <v>1017</v>
      </c>
      <c r="I1531" s="25" t="s">
        <v>7296</v>
      </c>
      <c r="J1531" s="25" t="s">
        <v>7288</v>
      </c>
      <c r="K1531" s="25" t="s">
        <v>7262</v>
      </c>
      <c r="L1531" s="25" t="s">
        <v>7259</v>
      </c>
      <c r="M1531" s="21">
        <v>1017</v>
      </c>
      <c r="N1531" s="21">
        <v>1017</v>
      </c>
      <c r="O1531" s="21">
        <v>0</v>
      </c>
      <c r="P1531" s="21">
        <v>1017</v>
      </c>
      <c r="Q1531" s="25" t="s">
        <v>8203</v>
      </c>
      <c r="R1531" s="1" t="str">
        <f t="shared" si="24"/>
        <v>ST10039</v>
      </c>
      <c r="S1531" t="str">
        <f>VLOOKUP(R1531,Data!$C$2:$D$261,2,0)</f>
        <v>Barrhaven</v>
      </c>
      <c r="T1531">
        <f>COUNTIF('Feb 2022'!A:A,D1531)+COUNTIF('Mar 2022'!A:A,D1531)+COUNTIF('Apr 2022'!A:A,D1531)+COUNTIF('May 2022'!A:A,D1531)+COUNTIF('June 2022'!A:A,D1531)+COUNTIF('July 2022'!A:A,D1531)+COUNTIF('Aug 2022'!A:A,D1531)+COUNTIF('Sep 2022'!A:A,D1531)+COUNTIF('Oct 2022'!A:A,D1531)+COUNTIF('Dec 2022'!A:A,D1531)</f>
        <v>1</v>
      </c>
      <c r="U1531" t="str">
        <f>VLOOKUP(Q1531,'Capital Lookup'!A:B,2,FALSE)</f>
        <v>No</v>
      </c>
      <c r="V1531" s="2">
        <f>IFERROR(VLOOKUP(LEFT(F1531,10),'Find Purchase Orders'!B:J,9,FALSE),"")</f>
        <v>44649</v>
      </c>
      <c r="W1531" s="25" t="s">
        <v>7261</v>
      </c>
    </row>
    <row r="1532" spans="1:23" hidden="1">
      <c r="A1532" s="25" t="s">
        <v>7252</v>
      </c>
      <c r="B1532" s="25" t="s">
        <v>7574</v>
      </c>
      <c r="C1532" s="25" t="s">
        <v>7254</v>
      </c>
      <c r="D1532" s="25" t="s">
        <v>1820</v>
      </c>
      <c r="E1532" s="25" t="s">
        <v>9406</v>
      </c>
      <c r="F1532" s="25" t="s">
        <v>11277</v>
      </c>
      <c r="G1532" s="25" t="s">
        <v>7383</v>
      </c>
      <c r="H1532" s="21">
        <v>3863.66</v>
      </c>
      <c r="I1532" s="25" t="s">
        <v>7296</v>
      </c>
      <c r="J1532" s="25" t="s">
        <v>7288</v>
      </c>
      <c r="K1532" s="25" t="s">
        <v>7262</v>
      </c>
      <c r="L1532" s="25" t="s">
        <v>7259</v>
      </c>
      <c r="M1532" s="21">
        <v>3863.66</v>
      </c>
      <c r="N1532" s="21">
        <v>3864.26</v>
      </c>
      <c r="O1532" s="21">
        <v>-0.6</v>
      </c>
      <c r="P1532" s="21">
        <v>3863.66</v>
      </c>
      <c r="Q1532" s="25" t="s">
        <v>8203</v>
      </c>
      <c r="R1532" s="1" t="str">
        <f t="shared" si="24"/>
        <v>ST10039</v>
      </c>
      <c r="S1532" t="str">
        <f>VLOOKUP(R1532,Data!$C$2:$D$261,2,0)</f>
        <v>Barrhaven</v>
      </c>
      <c r="T1532">
        <f>COUNTIF('Feb 2022'!A:A,D1532)+COUNTIF('Mar 2022'!A:A,D1532)+COUNTIF('Apr 2022'!A:A,D1532)+COUNTIF('May 2022'!A:A,D1532)+COUNTIF('June 2022'!A:A,D1532)+COUNTIF('July 2022'!A:A,D1532)+COUNTIF('Aug 2022'!A:A,D1532)+COUNTIF('Sep 2022'!A:A,D1532)+COUNTIF('Oct 2022'!A:A,D1532)+COUNTIF('Dec 2022'!A:A,D1532)</f>
        <v>1</v>
      </c>
      <c r="U1532" t="str">
        <f>VLOOKUP(Q1532,'Capital Lookup'!A:B,2,FALSE)</f>
        <v>No</v>
      </c>
      <c r="V1532" s="2">
        <f>IFERROR(VLOOKUP(LEFT(F1532,10),'Find Purchase Orders'!B:J,9,FALSE),"")</f>
        <v>44648</v>
      </c>
      <c r="W1532" s="25" t="s">
        <v>7261</v>
      </c>
    </row>
    <row r="1533" spans="1:23" hidden="1">
      <c r="A1533" s="25" t="s">
        <v>7261</v>
      </c>
      <c r="B1533" s="25" t="s">
        <v>8754</v>
      </c>
      <c r="C1533" s="25" t="s">
        <v>7264</v>
      </c>
      <c r="D1533" s="25" t="s">
        <v>2165</v>
      </c>
      <c r="E1533" s="25" t="s">
        <v>8755</v>
      </c>
      <c r="F1533" s="25" t="s">
        <v>11278</v>
      </c>
      <c r="G1533" s="25" t="s">
        <v>11279</v>
      </c>
      <c r="H1533" s="21">
        <v>6183</v>
      </c>
      <c r="I1533" s="25" t="s">
        <v>7296</v>
      </c>
      <c r="J1533" s="25" t="s">
        <v>7288</v>
      </c>
      <c r="K1533" s="25" t="s">
        <v>7262</v>
      </c>
      <c r="L1533" s="25" t="s">
        <v>7259</v>
      </c>
      <c r="M1533" s="21">
        <v>6183</v>
      </c>
      <c r="N1533" s="21">
        <v>6183</v>
      </c>
      <c r="O1533" s="21">
        <v>0</v>
      </c>
      <c r="P1533" s="21">
        <v>6183</v>
      </c>
      <c r="Q1533" s="25" t="s">
        <v>8758</v>
      </c>
      <c r="R1533" s="1" t="str">
        <f t="shared" si="24"/>
        <v>ST10078</v>
      </c>
      <c r="S1533" t="str">
        <f>VLOOKUP(R1533,Data!$C$2:$D$261,2,0)</f>
        <v>Marian Chateau</v>
      </c>
      <c r="T1533">
        <f>COUNTIF('Feb 2022'!A:A,D1533)+COUNTIF('Mar 2022'!A:A,D1533)+COUNTIF('Apr 2022'!A:A,D1533)+COUNTIF('May 2022'!A:A,D1533)+COUNTIF('June 2022'!A:A,D1533)+COUNTIF('July 2022'!A:A,D1533)+COUNTIF('Aug 2022'!A:A,D1533)+COUNTIF('Sep 2022'!A:A,D1533)+COUNTIF('Oct 2022'!A:A,D1533)+COUNTIF('Dec 2022'!A:A,D1533)</f>
        <v>1</v>
      </c>
      <c r="U1533" t="str">
        <f>VLOOKUP(Q1533,'Capital Lookup'!A:B,2,FALSE)</f>
        <v>No</v>
      </c>
      <c r="V1533" s="2">
        <f>IFERROR(VLOOKUP(LEFT(F1533,10),'Find Purchase Orders'!B:J,9,FALSE),"")</f>
        <v>44653</v>
      </c>
      <c r="W1533" s="25" t="s">
        <v>7261</v>
      </c>
    </row>
    <row r="1534" spans="1:23" hidden="1">
      <c r="A1534" s="25" t="s">
        <v>7530</v>
      </c>
      <c r="B1534" s="25" t="s">
        <v>7531</v>
      </c>
      <c r="C1534" s="25"/>
      <c r="D1534" s="25" t="s">
        <v>11280</v>
      </c>
      <c r="E1534" s="25" t="s">
        <v>7533</v>
      </c>
      <c r="H1534" s="21">
        <v>4972.8</v>
      </c>
      <c r="I1534" s="25" t="s">
        <v>7257</v>
      </c>
      <c r="K1534" s="25" t="s">
        <v>7262</v>
      </c>
      <c r="L1534" s="25" t="s">
        <v>7259</v>
      </c>
      <c r="M1534" s="22">
        <v>0</v>
      </c>
      <c r="N1534" s="22">
        <v>0</v>
      </c>
      <c r="O1534" s="21">
        <v>0</v>
      </c>
      <c r="P1534" s="21">
        <v>492.8</v>
      </c>
      <c r="Q1534" s="25" t="s">
        <v>7536</v>
      </c>
      <c r="R1534" s="1" t="str">
        <f t="shared" si="24"/>
        <v>ST10223</v>
      </c>
      <c r="S1534" t="str">
        <f>VLOOKUP(R1534,Data!$C$2:$D$261,2,0)</f>
        <v>Green Falls Landing</v>
      </c>
      <c r="T1534">
        <f>COUNTIF('Feb 2022'!A:A,D1534)+COUNTIF('Mar 2022'!A:A,D1534)+COUNTIF('Apr 2022'!A:A,D1534)+COUNTIF('May 2022'!A:A,D1534)+COUNTIF('June 2022'!A:A,D1534)+COUNTIF('July 2022'!A:A,D1534)+COUNTIF('Aug 2022'!A:A,D1534)+COUNTIF('Sep 2022'!A:A,D1534)+COUNTIF('Oct 2022'!A:A,D1534)+COUNTIF('Dec 2022'!A:A,D1534)</f>
        <v>0</v>
      </c>
      <c r="U1534" t="str">
        <f>VLOOKUP(Q1534,'Capital Lookup'!A:B,2,FALSE)</f>
        <v>No</v>
      </c>
      <c r="V1534" s="2" t="str">
        <f>IFERROR(VLOOKUP(LEFT(F1534,10),'Find Purchase Orders'!B:J,9,FALSE),"")</f>
        <v/>
      </c>
      <c r="W1534" s="25" t="s">
        <v>7261</v>
      </c>
    </row>
    <row r="1535" spans="1:23" hidden="1">
      <c r="A1535" s="25" t="s">
        <v>7261</v>
      </c>
      <c r="B1535" s="25" t="s">
        <v>7355</v>
      </c>
      <c r="C1535" s="25" t="s">
        <v>7264</v>
      </c>
      <c r="D1535" s="25" t="s">
        <v>1821</v>
      </c>
      <c r="E1535" s="25" t="s">
        <v>7357</v>
      </c>
      <c r="F1535" s="25" t="s">
        <v>11281</v>
      </c>
      <c r="G1535" s="25" t="s">
        <v>11282</v>
      </c>
      <c r="H1535" s="21">
        <v>7254.01</v>
      </c>
      <c r="I1535" s="25" t="s">
        <v>7296</v>
      </c>
      <c r="J1535" s="25" t="s">
        <v>7288</v>
      </c>
      <c r="K1535" s="25" t="s">
        <v>7262</v>
      </c>
      <c r="L1535" s="25" t="s">
        <v>7259</v>
      </c>
      <c r="M1535" s="21">
        <v>7254.01</v>
      </c>
      <c r="N1535" s="21">
        <v>7254.01</v>
      </c>
      <c r="O1535" s="21">
        <v>0</v>
      </c>
      <c r="P1535" s="21">
        <v>7254.01</v>
      </c>
      <c r="Q1535" s="25" t="s">
        <v>7360</v>
      </c>
      <c r="R1535" s="1" t="str">
        <f t="shared" si="24"/>
        <v>ST10094</v>
      </c>
      <c r="S1535" t="str">
        <f>VLOOKUP(R1535,Data!$C$2:$D$261,2,0)</f>
        <v>Briarfield Gardens</v>
      </c>
      <c r="T1535">
        <f>COUNTIF('Feb 2022'!A:A,D1535)+COUNTIF('Mar 2022'!A:A,D1535)+COUNTIF('Apr 2022'!A:A,D1535)+COUNTIF('May 2022'!A:A,D1535)+COUNTIF('June 2022'!A:A,D1535)+COUNTIF('July 2022'!A:A,D1535)+COUNTIF('Aug 2022'!A:A,D1535)+COUNTIF('Sep 2022'!A:A,D1535)+COUNTIF('Oct 2022'!A:A,D1535)+COUNTIF('Dec 2022'!A:A,D1535)</f>
        <v>1</v>
      </c>
      <c r="U1535" t="str">
        <f>VLOOKUP(Q1535,'Capital Lookup'!A:B,2,FALSE)</f>
        <v>No</v>
      </c>
      <c r="V1535" s="2">
        <f>IFERROR(VLOOKUP(LEFT(F1535,10),'Find Purchase Orders'!B:J,9,FALSE),"")</f>
        <v>44648</v>
      </c>
      <c r="W1535" s="25" t="s">
        <v>7261</v>
      </c>
    </row>
    <row r="1536" spans="1:23" hidden="1">
      <c r="A1536" s="25" t="s">
        <v>7261</v>
      </c>
      <c r="B1536" s="25" t="s">
        <v>7355</v>
      </c>
      <c r="C1536" s="25" t="s">
        <v>7264</v>
      </c>
      <c r="D1536" s="25" t="s">
        <v>1823</v>
      </c>
      <c r="E1536" s="25" t="s">
        <v>7357</v>
      </c>
      <c r="F1536" s="25" t="s">
        <v>11283</v>
      </c>
      <c r="G1536" s="25" t="s">
        <v>11284</v>
      </c>
      <c r="H1536" s="21">
        <v>3229.77</v>
      </c>
      <c r="I1536" s="25" t="s">
        <v>7296</v>
      </c>
      <c r="J1536" s="25" t="s">
        <v>7288</v>
      </c>
      <c r="K1536" s="25" t="s">
        <v>7262</v>
      </c>
      <c r="L1536" s="25" t="s">
        <v>7259</v>
      </c>
      <c r="M1536" s="21">
        <v>3229.77</v>
      </c>
      <c r="N1536" s="21">
        <v>3229.77</v>
      </c>
      <c r="O1536" s="21">
        <v>0</v>
      </c>
      <c r="P1536" s="21">
        <v>3229.77</v>
      </c>
      <c r="Q1536" s="25" t="s">
        <v>7360</v>
      </c>
      <c r="R1536" s="1" t="str">
        <f t="shared" si="24"/>
        <v>ST10094</v>
      </c>
      <c r="S1536" t="str">
        <f>VLOOKUP(R1536,Data!$C$2:$D$261,2,0)</f>
        <v>Briarfield Gardens</v>
      </c>
      <c r="T1536">
        <f>COUNTIF('Feb 2022'!A:A,D1536)+COUNTIF('Mar 2022'!A:A,D1536)+COUNTIF('Apr 2022'!A:A,D1536)+COUNTIF('May 2022'!A:A,D1536)+COUNTIF('June 2022'!A:A,D1536)+COUNTIF('July 2022'!A:A,D1536)+COUNTIF('Aug 2022'!A:A,D1536)+COUNTIF('Sep 2022'!A:A,D1536)+COUNTIF('Oct 2022'!A:A,D1536)+COUNTIF('Dec 2022'!A:A,D1536)</f>
        <v>1</v>
      </c>
      <c r="U1536" t="str">
        <f>VLOOKUP(Q1536,'Capital Lookup'!A:B,2,FALSE)</f>
        <v>No</v>
      </c>
      <c r="V1536" s="2">
        <f>IFERROR(VLOOKUP(LEFT(F1536,10),'Find Purchase Orders'!B:J,9,FALSE),"")</f>
        <v>44648</v>
      </c>
      <c r="W1536" s="25" t="s">
        <v>7261</v>
      </c>
    </row>
    <row r="1537" spans="1:23" hidden="1">
      <c r="A1537" s="25" t="s">
        <v>8607</v>
      </c>
      <c r="B1537" s="25" t="s">
        <v>8866</v>
      </c>
      <c r="C1537" s="25"/>
      <c r="D1537" s="25" t="s">
        <v>1825</v>
      </c>
      <c r="E1537" s="25" t="s">
        <v>7500</v>
      </c>
      <c r="F1537" s="25" t="s">
        <v>11285</v>
      </c>
      <c r="G1537" s="25" t="s">
        <v>11286</v>
      </c>
      <c r="H1537" s="21">
        <v>4895.16</v>
      </c>
      <c r="I1537" s="25" t="s">
        <v>7296</v>
      </c>
      <c r="J1537" s="25" t="s">
        <v>7288</v>
      </c>
      <c r="K1537" s="25" t="s">
        <v>7495</v>
      </c>
      <c r="L1537" s="25" t="s">
        <v>7745</v>
      </c>
      <c r="M1537" s="21">
        <v>4895.16</v>
      </c>
      <c r="N1537" s="21">
        <v>4895.16</v>
      </c>
      <c r="O1537" s="21">
        <v>0</v>
      </c>
      <c r="P1537" s="21">
        <v>4895.16</v>
      </c>
      <c r="Q1537" s="25" t="s">
        <v>11287</v>
      </c>
      <c r="R1537" s="1" t="str">
        <f t="shared" si="24"/>
        <v>ST10399</v>
      </c>
      <c r="S1537" t="e">
        <f>VLOOKUP(R1537,Data!$C$2:$D$261,2,0)</f>
        <v>#N/A</v>
      </c>
      <c r="T1537">
        <f>COUNTIF('Feb 2022'!A:A,D1537)+COUNTIF('Mar 2022'!A:A,D1537)+COUNTIF('Apr 2022'!A:A,D1537)+COUNTIF('May 2022'!A:A,D1537)+COUNTIF('June 2022'!A:A,D1537)+COUNTIF('July 2022'!A:A,D1537)+COUNTIF('Aug 2022'!A:A,D1537)+COUNTIF('Sep 2022'!A:A,D1537)+COUNTIF('Oct 2022'!A:A,D1537)+COUNTIF('Dec 2022'!A:A,D1537)</f>
        <v>1</v>
      </c>
      <c r="U1537" t="str">
        <f>VLOOKUP(Q1537,'Capital Lookup'!A:B,2,FALSE)</f>
        <v>No</v>
      </c>
      <c r="V1537" s="2">
        <f>IFERROR(VLOOKUP(LEFT(F1537,10),'Find Purchase Orders'!B:J,9,FALSE),"")</f>
        <v>44650</v>
      </c>
      <c r="W1537" s="25" t="s">
        <v>7261</v>
      </c>
    </row>
    <row r="1538" spans="1:23" hidden="1">
      <c r="A1538" s="25" t="s">
        <v>7261</v>
      </c>
      <c r="B1538" s="25" t="s">
        <v>7479</v>
      </c>
      <c r="C1538" s="25" t="s">
        <v>7264</v>
      </c>
      <c r="D1538" s="25" t="s">
        <v>1827</v>
      </c>
      <c r="E1538" s="25" t="s">
        <v>7481</v>
      </c>
      <c r="F1538" s="25" t="s">
        <v>11288</v>
      </c>
      <c r="G1538" s="25" t="s">
        <v>11289</v>
      </c>
      <c r="H1538" s="21">
        <v>3765.35</v>
      </c>
      <c r="I1538" s="25" t="s">
        <v>7296</v>
      </c>
      <c r="J1538" s="25" t="s">
        <v>7288</v>
      </c>
      <c r="K1538" s="25" t="s">
        <v>7262</v>
      </c>
      <c r="L1538" s="25" t="s">
        <v>7259</v>
      </c>
      <c r="M1538" s="21">
        <v>3765.35</v>
      </c>
      <c r="N1538" s="21">
        <v>3765.35</v>
      </c>
      <c r="O1538" s="21">
        <v>0</v>
      </c>
      <c r="P1538" s="21">
        <v>3765.35</v>
      </c>
      <c r="Q1538" s="25" t="s">
        <v>7484</v>
      </c>
      <c r="R1538" s="1" t="str">
        <f t="shared" si="24"/>
        <v>ST10027</v>
      </c>
      <c r="S1538" t="str">
        <f>VLOOKUP(R1538,Data!$C$2:$D$261,2,0)</f>
        <v>Glynnwood</v>
      </c>
      <c r="T1538">
        <f>COUNTIF('Feb 2022'!A:A,D1538)+COUNTIF('Mar 2022'!A:A,D1538)+COUNTIF('Apr 2022'!A:A,D1538)+COUNTIF('May 2022'!A:A,D1538)+COUNTIF('June 2022'!A:A,D1538)+COUNTIF('July 2022'!A:A,D1538)+COUNTIF('Aug 2022'!A:A,D1538)+COUNTIF('Sep 2022'!A:A,D1538)+COUNTIF('Oct 2022'!A:A,D1538)+COUNTIF('Dec 2022'!A:A,D1538)</f>
        <v>1</v>
      </c>
      <c r="U1538" t="str">
        <f>VLOOKUP(Q1538,'Capital Lookup'!A:B,2,FALSE)</f>
        <v>No</v>
      </c>
      <c r="V1538" s="2">
        <f>IFERROR(VLOOKUP(LEFT(F1538,10),'Find Purchase Orders'!B:J,9,FALSE),"")</f>
        <v>44648</v>
      </c>
      <c r="W1538" s="25" t="s">
        <v>7261</v>
      </c>
    </row>
    <row r="1539" spans="1:23" hidden="1">
      <c r="A1539" s="25" t="s">
        <v>7261</v>
      </c>
      <c r="B1539" s="25" t="s">
        <v>7479</v>
      </c>
      <c r="C1539" s="25" t="s">
        <v>7264</v>
      </c>
      <c r="D1539" s="25" t="s">
        <v>1827</v>
      </c>
      <c r="E1539" s="25" t="s">
        <v>7481</v>
      </c>
      <c r="F1539" s="25" t="s">
        <v>11290</v>
      </c>
      <c r="G1539" s="25" t="s">
        <v>8428</v>
      </c>
      <c r="H1539" s="21">
        <v>226</v>
      </c>
      <c r="I1539" s="25" t="s">
        <v>7296</v>
      </c>
      <c r="J1539" s="25" t="s">
        <v>7288</v>
      </c>
      <c r="K1539" s="25" t="s">
        <v>7262</v>
      </c>
      <c r="L1539" s="25" t="s">
        <v>7259</v>
      </c>
      <c r="M1539" s="21">
        <v>226</v>
      </c>
      <c r="N1539" s="21">
        <v>226</v>
      </c>
      <c r="O1539" s="21">
        <v>0</v>
      </c>
      <c r="P1539" s="21">
        <v>226</v>
      </c>
      <c r="Q1539" s="25" t="s">
        <v>7484</v>
      </c>
      <c r="R1539" s="1" t="str">
        <f t="shared" si="24"/>
        <v>ST10027</v>
      </c>
      <c r="S1539" t="str">
        <f>VLOOKUP(R1539,Data!$C$2:$D$261,2,0)</f>
        <v>Glynnwood</v>
      </c>
      <c r="T1539">
        <f>COUNTIF('Feb 2022'!A:A,D1539)+COUNTIF('Mar 2022'!A:A,D1539)+COUNTIF('Apr 2022'!A:A,D1539)+COUNTIF('May 2022'!A:A,D1539)+COUNTIF('June 2022'!A:A,D1539)+COUNTIF('July 2022'!A:A,D1539)+COUNTIF('Aug 2022'!A:A,D1539)+COUNTIF('Sep 2022'!A:A,D1539)+COUNTIF('Oct 2022'!A:A,D1539)+COUNTIF('Dec 2022'!A:A,D1539)</f>
        <v>1</v>
      </c>
      <c r="U1539" t="str">
        <f>VLOOKUP(Q1539,'Capital Lookup'!A:B,2,FALSE)</f>
        <v>No</v>
      </c>
      <c r="V1539" s="2">
        <f>IFERROR(VLOOKUP(LEFT(F1539,10),'Find Purchase Orders'!B:J,9,FALSE),"")</f>
        <v>44648</v>
      </c>
      <c r="W1539" s="25" t="s">
        <v>7261</v>
      </c>
    </row>
    <row r="1540" spans="1:23" hidden="1">
      <c r="A1540" s="25" t="s">
        <v>7261</v>
      </c>
      <c r="B1540" s="25" t="s">
        <v>7479</v>
      </c>
      <c r="C1540" s="25" t="s">
        <v>7264</v>
      </c>
      <c r="D1540" s="25" t="s">
        <v>1829</v>
      </c>
      <c r="E1540" s="25" t="s">
        <v>7481</v>
      </c>
      <c r="F1540" s="25" t="s">
        <v>11291</v>
      </c>
      <c r="G1540" s="25" t="s">
        <v>11292</v>
      </c>
      <c r="H1540" s="21">
        <v>2025.19</v>
      </c>
      <c r="I1540" s="25" t="s">
        <v>7296</v>
      </c>
      <c r="J1540" s="25" t="s">
        <v>7288</v>
      </c>
      <c r="K1540" s="25" t="s">
        <v>7289</v>
      </c>
      <c r="L1540" s="25" t="s">
        <v>7259</v>
      </c>
      <c r="M1540" s="21">
        <v>2025.19</v>
      </c>
      <c r="N1540" s="21">
        <v>2025.19</v>
      </c>
      <c r="O1540" s="21">
        <v>0</v>
      </c>
      <c r="P1540" s="21">
        <v>2025.19</v>
      </c>
      <c r="Q1540" s="25" t="s">
        <v>7484</v>
      </c>
      <c r="R1540" s="1" t="str">
        <f t="shared" si="24"/>
        <v>ST10027</v>
      </c>
      <c r="S1540" t="str">
        <f>VLOOKUP(R1540,Data!$C$2:$D$261,2,0)</f>
        <v>Glynnwood</v>
      </c>
      <c r="T1540">
        <f>COUNTIF('Feb 2022'!A:A,D1540)+COUNTIF('Mar 2022'!A:A,D1540)+COUNTIF('Apr 2022'!A:A,D1540)+COUNTIF('May 2022'!A:A,D1540)+COUNTIF('June 2022'!A:A,D1540)+COUNTIF('July 2022'!A:A,D1540)+COUNTIF('Aug 2022'!A:A,D1540)+COUNTIF('Sep 2022'!A:A,D1540)+COUNTIF('Oct 2022'!A:A,D1540)+COUNTIF('Dec 2022'!A:A,D1540)</f>
        <v>1</v>
      </c>
      <c r="U1540" t="str">
        <f>VLOOKUP(Q1540,'Capital Lookup'!A:B,2,FALSE)</f>
        <v>No</v>
      </c>
      <c r="V1540" s="2">
        <f>IFERROR(VLOOKUP(LEFT(F1540,10),'Find Purchase Orders'!B:J,9,FALSE),"")</f>
        <v>44648</v>
      </c>
      <c r="W1540" s="25" t="s">
        <v>7261</v>
      </c>
    </row>
    <row r="1541" spans="1:23" hidden="1">
      <c r="A1541" s="25" t="s">
        <v>7425</v>
      </c>
      <c r="B1541" s="25" t="s">
        <v>7965</v>
      </c>
      <c r="C1541" s="25" t="s">
        <v>7271</v>
      </c>
      <c r="D1541" s="25" t="s">
        <v>1831</v>
      </c>
      <c r="E1541" s="25" t="s">
        <v>8140</v>
      </c>
      <c r="F1541" s="25" t="s">
        <v>11293</v>
      </c>
      <c r="G1541" s="25" t="s">
        <v>11294</v>
      </c>
      <c r="H1541" s="21">
        <v>6907.52</v>
      </c>
      <c r="I1541" s="25" t="s">
        <v>7296</v>
      </c>
      <c r="J1541" s="25" t="s">
        <v>7288</v>
      </c>
      <c r="K1541" s="25" t="s">
        <v>7591</v>
      </c>
      <c r="L1541" s="25" t="s">
        <v>8736</v>
      </c>
      <c r="M1541" s="21">
        <v>6907.52</v>
      </c>
      <c r="N1541" s="21">
        <v>6907.52</v>
      </c>
      <c r="O1541" s="21">
        <v>0</v>
      </c>
      <c r="P1541" s="21">
        <v>6907.52</v>
      </c>
      <c r="Q1541" s="25" t="s">
        <v>11295</v>
      </c>
      <c r="R1541" s="1" t="str">
        <f t="shared" si="24"/>
        <v>ST10190</v>
      </c>
      <c r="S1541" t="str">
        <f>VLOOKUP(R1541,Data!$C$2:$D$261,2,0)</f>
        <v>Trillium Court</v>
      </c>
      <c r="T1541">
        <f>COUNTIF('Feb 2022'!A:A,D1541)+COUNTIF('Mar 2022'!A:A,D1541)+COUNTIF('Apr 2022'!A:A,D1541)+COUNTIF('May 2022'!A:A,D1541)+COUNTIF('June 2022'!A:A,D1541)+COUNTIF('July 2022'!A:A,D1541)+COUNTIF('Aug 2022'!A:A,D1541)+COUNTIF('Sep 2022'!A:A,D1541)+COUNTIF('Oct 2022'!A:A,D1541)+COUNTIF('Dec 2022'!A:A,D1541)</f>
        <v>1</v>
      </c>
      <c r="U1541" t="str">
        <f>VLOOKUP(Q1541,'Capital Lookup'!A:B,2,FALSE)</f>
        <v>No</v>
      </c>
      <c r="V1541" s="2">
        <f>IFERROR(VLOOKUP(LEFT(F1541,10),'Find Purchase Orders'!B:J,9,FALSE),"")</f>
        <v>44648</v>
      </c>
      <c r="W1541" s="25" t="s">
        <v>7261</v>
      </c>
    </row>
    <row r="1542" spans="1:23" hidden="1">
      <c r="A1542" s="25" t="s">
        <v>7252</v>
      </c>
      <c r="B1542" s="25" t="s">
        <v>8648</v>
      </c>
      <c r="C1542" s="25" t="s">
        <v>7254</v>
      </c>
      <c r="D1542" s="25" t="s">
        <v>1833</v>
      </c>
      <c r="E1542" s="25" t="s">
        <v>7500</v>
      </c>
      <c r="F1542" s="25" t="s">
        <v>11296</v>
      </c>
      <c r="G1542" s="25" t="s">
        <v>11297</v>
      </c>
      <c r="H1542" s="21">
        <v>27408.18</v>
      </c>
      <c r="I1542" s="25" t="s">
        <v>7287</v>
      </c>
      <c r="J1542" s="25" t="s">
        <v>7288</v>
      </c>
      <c r="K1542" s="25" t="s">
        <v>7495</v>
      </c>
      <c r="L1542" s="25" t="s">
        <v>8097</v>
      </c>
      <c r="M1542" s="21">
        <v>27408.18</v>
      </c>
      <c r="N1542" s="22">
        <v>0</v>
      </c>
      <c r="O1542" s="21">
        <v>27408.18</v>
      </c>
      <c r="P1542" s="21">
        <v>3153.15</v>
      </c>
      <c r="Q1542" s="25" t="s">
        <v>11298</v>
      </c>
      <c r="R1542" s="1" t="str">
        <f t="shared" si="24"/>
        <v>ST10053</v>
      </c>
      <c r="S1542" t="str">
        <f>VLOOKUP(R1542,Data!$C$2:$D$261,2,0)</f>
        <v>Windsor Park</v>
      </c>
      <c r="T1542">
        <f>COUNTIF('Feb 2022'!A:A,D1542)+COUNTIF('Mar 2022'!A:A,D1542)+COUNTIF('Apr 2022'!A:A,D1542)+COUNTIF('May 2022'!A:A,D1542)+COUNTIF('June 2022'!A:A,D1542)+COUNTIF('July 2022'!A:A,D1542)+COUNTIF('Aug 2022'!A:A,D1542)+COUNTIF('Sep 2022'!A:A,D1542)+COUNTIF('Oct 2022'!A:A,D1542)+COUNTIF('Dec 2022'!A:A,D1542)</f>
        <v>1</v>
      </c>
      <c r="U1542" t="str">
        <f>VLOOKUP(Q1542,'Capital Lookup'!A:B,2,FALSE)</f>
        <v>No</v>
      </c>
      <c r="V1542" s="2">
        <f>IFERROR(VLOOKUP(LEFT(F1542,10),'Find Purchase Orders'!B:J,9,FALSE),"")</f>
        <v>44651</v>
      </c>
      <c r="W1542" s="25" t="s">
        <v>7261</v>
      </c>
    </row>
    <row r="1543" spans="1:23" hidden="1">
      <c r="A1543" s="25" t="s">
        <v>7425</v>
      </c>
      <c r="B1543" s="25" t="s">
        <v>8259</v>
      </c>
      <c r="C1543" s="25" t="s">
        <v>8260</v>
      </c>
      <c r="D1543" s="25" t="s">
        <v>11299</v>
      </c>
      <c r="E1543" s="25" t="s">
        <v>8591</v>
      </c>
      <c r="F1543" s="25" t="s">
        <v>11300</v>
      </c>
      <c r="G1543" s="25" t="s">
        <v>11301</v>
      </c>
      <c r="H1543" s="21">
        <v>2397.75</v>
      </c>
      <c r="I1543" s="25" t="s">
        <v>7287</v>
      </c>
      <c r="J1543" s="25" t="s">
        <v>7288</v>
      </c>
      <c r="K1543" s="25" t="s">
        <v>8592</v>
      </c>
      <c r="L1543" s="25" t="s">
        <v>8593</v>
      </c>
      <c r="M1543" s="21">
        <v>2397.75</v>
      </c>
      <c r="N1543" s="22">
        <v>0</v>
      </c>
      <c r="O1543" s="21">
        <v>2397.75</v>
      </c>
      <c r="P1543" s="21">
        <v>275.85000000000002</v>
      </c>
      <c r="Q1543" s="25" t="s">
        <v>8603</v>
      </c>
      <c r="R1543" s="1" t="str">
        <f t="shared" si="24"/>
        <v>ST10260</v>
      </c>
      <c r="S1543" t="str">
        <f>VLOOKUP(R1543,Data!$C$2:$D$261,2,0)</f>
        <v>Support Office</v>
      </c>
      <c r="T1543">
        <f>COUNTIF('Feb 2022'!A:A,D1543)+COUNTIF('Mar 2022'!A:A,D1543)+COUNTIF('Apr 2022'!A:A,D1543)+COUNTIF('May 2022'!A:A,D1543)+COUNTIF('June 2022'!A:A,D1543)+COUNTIF('July 2022'!A:A,D1543)+COUNTIF('Aug 2022'!A:A,D1543)+COUNTIF('Sep 2022'!A:A,D1543)+COUNTIF('Oct 2022'!A:A,D1543)+COUNTIF('Dec 2022'!A:A,D1543)</f>
        <v>0</v>
      </c>
      <c r="U1543" t="str">
        <f>VLOOKUP(Q1543,'Capital Lookup'!A:B,2,FALSE)</f>
        <v>Yes</v>
      </c>
      <c r="V1543" s="2">
        <f>IFERROR(VLOOKUP(LEFT(F1543,10),'Find Purchase Orders'!B:J,9,FALSE),"")</f>
        <v>44647</v>
      </c>
      <c r="W1543" s="25" t="s">
        <v>7261</v>
      </c>
    </row>
    <row r="1544" spans="1:23" hidden="1">
      <c r="A1544" s="25" t="s">
        <v>7425</v>
      </c>
      <c r="B1544" s="25" t="s">
        <v>8259</v>
      </c>
      <c r="C1544" s="25" t="s">
        <v>8260</v>
      </c>
      <c r="D1544" s="25" t="s">
        <v>11299</v>
      </c>
      <c r="E1544" s="25" t="s">
        <v>8591</v>
      </c>
      <c r="F1544" s="25" t="s">
        <v>11302</v>
      </c>
      <c r="G1544" s="25" t="s">
        <v>8610</v>
      </c>
      <c r="H1544" s="21">
        <v>63.28</v>
      </c>
      <c r="I1544" s="25" t="s">
        <v>7287</v>
      </c>
      <c r="J1544" s="25" t="s">
        <v>7288</v>
      </c>
      <c r="K1544" s="25" t="s">
        <v>8592</v>
      </c>
      <c r="L1544" s="25" t="s">
        <v>8593</v>
      </c>
      <c r="M1544" s="21">
        <v>63.28</v>
      </c>
      <c r="N1544" s="22">
        <v>0</v>
      </c>
      <c r="O1544" s="21">
        <v>63.28</v>
      </c>
      <c r="P1544" s="21">
        <v>7.28</v>
      </c>
      <c r="Q1544" s="25" t="s">
        <v>8603</v>
      </c>
      <c r="R1544" s="1" t="str">
        <f t="shared" si="24"/>
        <v>ST10260</v>
      </c>
      <c r="S1544" t="str">
        <f>VLOOKUP(R1544,Data!$C$2:$D$261,2,0)</f>
        <v>Support Office</v>
      </c>
      <c r="T1544">
        <f>COUNTIF('Feb 2022'!A:A,D1544)+COUNTIF('Mar 2022'!A:A,D1544)+COUNTIF('Apr 2022'!A:A,D1544)+COUNTIF('May 2022'!A:A,D1544)+COUNTIF('June 2022'!A:A,D1544)+COUNTIF('July 2022'!A:A,D1544)+COUNTIF('Aug 2022'!A:A,D1544)+COUNTIF('Sep 2022'!A:A,D1544)+COUNTIF('Oct 2022'!A:A,D1544)+COUNTIF('Dec 2022'!A:A,D1544)</f>
        <v>0</v>
      </c>
      <c r="U1544" t="str">
        <f>VLOOKUP(Q1544,'Capital Lookup'!A:B,2,FALSE)</f>
        <v>Yes</v>
      </c>
      <c r="V1544" s="2">
        <f>IFERROR(VLOOKUP(LEFT(F1544,10),'Find Purchase Orders'!B:J,9,FALSE),"")</f>
        <v>44647</v>
      </c>
      <c r="W1544" s="25" t="s">
        <v>7261</v>
      </c>
    </row>
    <row r="1545" spans="1:23" hidden="1">
      <c r="A1545" s="25" t="s">
        <v>7425</v>
      </c>
      <c r="B1545" s="25" t="s">
        <v>8259</v>
      </c>
      <c r="C1545" s="25" t="s">
        <v>8260</v>
      </c>
      <c r="D1545" s="25" t="s">
        <v>11299</v>
      </c>
      <c r="E1545" s="25" t="s">
        <v>8591</v>
      </c>
      <c r="F1545" s="25" t="s">
        <v>11303</v>
      </c>
      <c r="G1545" s="25" t="s">
        <v>8620</v>
      </c>
      <c r="H1545" s="21">
        <v>214.7</v>
      </c>
      <c r="I1545" s="25" t="s">
        <v>7287</v>
      </c>
      <c r="J1545" s="25" t="s">
        <v>7288</v>
      </c>
      <c r="K1545" s="25" t="s">
        <v>8592</v>
      </c>
      <c r="L1545" s="25" t="s">
        <v>8593</v>
      </c>
      <c r="M1545" s="21">
        <v>214.7</v>
      </c>
      <c r="N1545" s="22">
        <v>0</v>
      </c>
      <c r="O1545" s="21">
        <v>214.7</v>
      </c>
      <c r="P1545" s="21">
        <v>24.7</v>
      </c>
      <c r="Q1545" s="25" t="s">
        <v>8603</v>
      </c>
      <c r="R1545" s="1" t="str">
        <f t="shared" si="24"/>
        <v>ST10260</v>
      </c>
      <c r="S1545" t="str">
        <f>VLOOKUP(R1545,Data!$C$2:$D$261,2,0)</f>
        <v>Support Office</v>
      </c>
      <c r="T1545">
        <f>COUNTIF('Feb 2022'!A:A,D1545)+COUNTIF('Mar 2022'!A:A,D1545)+COUNTIF('Apr 2022'!A:A,D1545)+COUNTIF('May 2022'!A:A,D1545)+COUNTIF('June 2022'!A:A,D1545)+COUNTIF('July 2022'!A:A,D1545)+COUNTIF('Aug 2022'!A:A,D1545)+COUNTIF('Sep 2022'!A:A,D1545)+COUNTIF('Oct 2022'!A:A,D1545)+COUNTIF('Dec 2022'!A:A,D1545)</f>
        <v>0</v>
      </c>
      <c r="U1545" t="str">
        <f>VLOOKUP(Q1545,'Capital Lookup'!A:B,2,FALSE)</f>
        <v>Yes</v>
      </c>
      <c r="V1545" s="2">
        <f>IFERROR(VLOOKUP(LEFT(F1545,10),'Find Purchase Orders'!B:J,9,FALSE),"")</f>
        <v>44647</v>
      </c>
      <c r="W1545" s="25" t="s">
        <v>7261</v>
      </c>
    </row>
    <row r="1546" spans="1:23" hidden="1">
      <c r="A1546" s="25" t="s">
        <v>7425</v>
      </c>
      <c r="B1546" s="25" t="s">
        <v>8259</v>
      </c>
      <c r="C1546" s="25" t="s">
        <v>8260</v>
      </c>
      <c r="D1546" s="25" t="s">
        <v>11299</v>
      </c>
      <c r="E1546" s="25" t="s">
        <v>8591</v>
      </c>
      <c r="F1546" s="25" t="s">
        <v>11304</v>
      </c>
      <c r="G1546" s="25" t="s">
        <v>8610</v>
      </c>
      <c r="H1546" s="21">
        <v>316.39999999999998</v>
      </c>
      <c r="I1546" s="25" t="s">
        <v>7287</v>
      </c>
      <c r="J1546" s="25" t="s">
        <v>7288</v>
      </c>
      <c r="K1546" s="25" t="s">
        <v>8592</v>
      </c>
      <c r="L1546" s="25" t="s">
        <v>8593</v>
      </c>
      <c r="M1546" s="21">
        <v>316.39999999999998</v>
      </c>
      <c r="N1546" s="22">
        <v>0</v>
      </c>
      <c r="O1546" s="21">
        <v>316.39999999999998</v>
      </c>
      <c r="P1546" s="21">
        <v>36.4</v>
      </c>
      <c r="Q1546" s="25" t="s">
        <v>8603</v>
      </c>
      <c r="R1546" s="1" t="str">
        <f t="shared" si="24"/>
        <v>ST10260</v>
      </c>
      <c r="S1546" t="str">
        <f>VLOOKUP(R1546,Data!$C$2:$D$261,2,0)</f>
        <v>Support Office</v>
      </c>
      <c r="T1546">
        <f>COUNTIF('Feb 2022'!A:A,D1546)+COUNTIF('Mar 2022'!A:A,D1546)+COUNTIF('Apr 2022'!A:A,D1546)+COUNTIF('May 2022'!A:A,D1546)+COUNTIF('June 2022'!A:A,D1546)+COUNTIF('July 2022'!A:A,D1546)+COUNTIF('Aug 2022'!A:A,D1546)+COUNTIF('Sep 2022'!A:A,D1546)+COUNTIF('Oct 2022'!A:A,D1546)+COUNTIF('Dec 2022'!A:A,D1546)</f>
        <v>0</v>
      </c>
      <c r="U1546" t="str">
        <f>VLOOKUP(Q1546,'Capital Lookup'!A:B,2,FALSE)</f>
        <v>Yes</v>
      </c>
      <c r="V1546" s="2">
        <f>IFERROR(VLOOKUP(LEFT(F1546,10),'Find Purchase Orders'!B:J,9,FALSE),"")</f>
        <v>44647</v>
      </c>
      <c r="W1546" s="25" t="s">
        <v>7261</v>
      </c>
    </row>
    <row r="1547" spans="1:23" hidden="1">
      <c r="A1547" s="25" t="s">
        <v>7425</v>
      </c>
      <c r="B1547" s="25" t="s">
        <v>8259</v>
      </c>
      <c r="C1547" s="25" t="s">
        <v>8260</v>
      </c>
      <c r="D1547" s="25" t="s">
        <v>11299</v>
      </c>
      <c r="E1547" s="25" t="s">
        <v>8591</v>
      </c>
      <c r="F1547" s="25" t="s">
        <v>11305</v>
      </c>
      <c r="G1547" s="25" t="s">
        <v>8620</v>
      </c>
      <c r="H1547" s="21">
        <v>1073.5</v>
      </c>
      <c r="I1547" s="25" t="s">
        <v>7287</v>
      </c>
      <c r="J1547" s="25" t="s">
        <v>7288</v>
      </c>
      <c r="K1547" s="25" t="s">
        <v>8592</v>
      </c>
      <c r="L1547" s="25" t="s">
        <v>8593</v>
      </c>
      <c r="M1547" s="21">
        <v>1073.5</v>
      </c>
      <c r="N1547" s="22">
        <v>0</v>
      </c>
      <c r="O1547" s="21">
        <v>1073.5</v>
      </c>
      <c r="P1547" s="21">
        <v>123.5</v>
      </c>
      <c r="Q1547" s="25" t="s">
        <v>8603</v>
      </c>
      <c r="R1547" s="1" t="str">
        <f t="shared" si="24"/>
        <v>ST10260</v>
      </c>
      <c r="S1547" t="str">
        <f>VLOOKUP(R1547,Data!$C$2:$D$261,2,0)</f>
        <v>Support Office</v>
      </c>
      <c r="T1547">
        <f>COUNTIF('Feb 2022'!A:A,D1547)+COUNTIF('Mar 2022'!A:A,D1547)+COUNTIF('Apr 2022'!A:A,D1547)+COUNTIF('May 2022'!A:A,D1547)+COUNTIF('June 2022'!A:A,D1547)+COUNTIF('July 2022'!A:A,D1547)+COUNTIF('Aug 2022'!A:A,D1547)+COUNTIF('Sep 2022'!A:A,D1547)+COUNTIF('Oct 2022'!A:A,D1547)+COUNTIF('Dec 2022'!A:A,D1547)</f>
        <v>0</v>
      </c>
      <c r="U1547" t="str">
        <f>VLOOKUP(Q1547,'Capital Lookup'!A:B,2,FALSE)</f>
        <v>Yes</v>
      </c>
      <c r="V1547" s="2">
        <f>IFERROR(VLOOKUP(LEFT(F1547,10),'Find Purchase Orders'!B:J,9,FALSE),"")</f>
        <v>44647</v>
      </c>
      <c r="W1547" s="25" t="s">
        <v>7261</v>
      </c>
    </row>
    <row r="1548" spans="1:23" hidden="1">
      <c r="A1548" s="25" t="s">
        <v>7261</v>
      </c>
      <c r="B1548" s="25" t="s">
        <v>8749</v>
      </c>
      <c r="C1548" s="25" t="s">
        <v>7282</v>
      </c>
      <c r="D1548" s="25" t="s">
        <v>2163</v>
      </c>
      <c r="E1548" s="25" t="s">
        <v>8750</v>
      </c>
      <c r="F1548" s="25" t="s">
        <v>11306</v>
      </c>
      <c r="G1548" s="25" t="s">
        <v>11307</v>
      </c>
      <c r="H1548" s="21">
        <v>4616.62</v>
      </c>
      <c r="I1548" s="25" t="s">
        <v>7296</v>
      </c>
      <c r="J1548" s="25" t="s">
        <v>7288</v>
      </c>
      <c r="K1548" s="25" t="s">
        <v>7262</v>
      </c>
      <c r="L1548" s="25" t="s">
        <v>7259</v>
      </c>
      <c r="M1548" s="21">
        <v>4616.62</v>
      </c>
      <c r="N1548" s="21">
        <v>4616.62</v>
      </c>
      <c r="O1548" s="21">
        <v>0</v>
      </c>
      <c r="P1548" s="21">
        <v>4616.62</v>
      </c>
      <c r="Q1548" s="25" t="s">
        <v>8865</v>
      </c>
      <c r="R1548" s="1" t="str">
        <f t="shared" ref="R1548:R1611" si="25">CONCATENATE("ST",LEFT(B1548,5))</f>
        <v>ST10011</v>
      </c>
      <c r="S1548" t="str">
        <f>VLOOKUP(R1548,Data!$C$2:$D$261,2,0)</f>
        <v>The Beechwood</v>
      </c>
      <c r="T1548">
        <f>COUNTIF('Feb 2022'!A:A,D1548)+COUNTIF('Mar 2022'!A:A,D1548)+COUNTIF('Apr 2022'!A:A,D1548)+COUNTIF('May 2022'!A:A,D1548)+COUNTIF('June 2022'!A:A,D1548)+COUNTIF('July 2022'!A:A,D1548)+COUNTIF('Aug 2022'!A:A,D1548)+COUNTIF('Sep 2022'!A:A,D1548)+COUNTIF('Oct 2022'!A:A,D1548)+COUNTIF('Dec 2022'!A:A,D1548)</f>
        <v>1</v>
      </c>
      <c r="U1548" t="str">
        <f>VLOOKUP(Q1548,'Capital Lookup'!A:B,2,FALSE)</f>
        <v>No</v>
      </c>
      <c r="V1548" s="2">
        <f>IFERROR(VLOOKUP(LEFT(F1548,10),'Find Purchase Orders'!B:J,9,FALSE),"")</f>
        <v>44671</v>
      </c>
      <c r="W1548" s="25" t="s">
        <v>7261</v>
      </c>
    </row>
    <row r="1549" spans="1:23" hidden="1">
      <c r="A1549" s="25" t="s">
        <v>7261</v>
      </c>
      <c r="B1549" s="25" t="s">
        <v>8749</v>
      </c>
      <c r="C1549" s="25" t="s">
        <v>7282</v>
      </c>
      <c r="D1549" s="25" t="s">
        <v>2169</v>
      </c>
      <c r="E1549" s="25" t="s">
        <v>8750</v>
      </c>
      <c r="F1549" s="25" t="s">
        <v>11308</v>
      </c>
      <c r="G1549" s="25" t="s">
        <v>11309</v>
      </c>
      <c r="H1549" s="21">
        <v>5226.25</v>
      </c>
      <c r="I1549" s="25" t="s">
        <v>7296</v>
      </c>
      <c r="J1549" s="25" t="s">
        <v>7288</v>
      </c>
      <c r="K1549" s="25" t="s">
        <v>7262</v>
      </c>
      <c r="L1549" s="25" t="s">
        <v>7259</v>
      </c>
      <c r="M1549" s="21">
        <v>5226.25</v>
      </c>
      <c r="N1549" s="21">
        <v>5226.25</v>
      </c>
      <c r="O1549" s="21">
        <v>0</v>
      </c>
      <c r="P1549" s="21">
        <v>5226.25</v>
      </c>
      <c r="Q1549" s="25" t="s">
        <v>8865</v>
      </c>
      <c r="R1549" s="1" t="str">
        <f t="shared" si="25"/>
        <v>ST10011</v>
      </c>
      <c r="S1549" t="str">
        <f>VLOOKUP(R1549,Data!$C$2:$D$261,2,0)</f>
        <v>The Beechwood</v>
      </c>
      <c r="T1549">
        <f>COUNTIF('Feb 2022'!A:A,D1549)+COUNTIF('Mar 2022'!A:A,D1549)+COUNTIF('Apr 2022'!A:A,D1549)+COUNTIF('May 2022'!A:A,D1549)+COUNTIF('June 2022'!A:A,D1549)+COUNTIF('July 2022'!A:A,D1549)+COUNTIF('Aug 2022'!A:A,D1549)+COUNTIF('Sep 2022'!A:A,D1549)+COUNTIF('Oct 2022'!A:A,D1549)+COUNTIF('Dec 2022'!A:A,D1549)</f>
        <v>1</v>
      </c>
      <c r="U1549" t="str">
        <f>VLOOKUP(Q1549,'Capital Lookup'!A:B,2,FALSE)</f>
        <v>No</v>
      </c>
      <c r="V1549" s="2">
        <f>IFERROR(VLOOKUP(LEFT(F1549,10),'Find Purchase Orders'!B:J,9,FALSE),"")</f>
        <v>44671</v>
      </c>
      <c r="W1549" s="25" t="s">
        <v>7261</v>
      </c>
    </row>
    <row r="1550" spans="1:23" hidden="1">
      <c r="A1550" s="25" t="s">
        <v>7313</v>
      </c>
      <c r="B1550" s="25" t="s">
        <v>8259</v>
      </c>
      <c r="C1550" s="25" t="s">
        <v>8260</v>
      </c>
      <c r="D1550" s="25" t="s">
        <v>11310</v>
      </c>
      <c r="E1550" s="25" t="s">
        <v>8591</v>
      </c>
      <c r="F1550" s="25" t="s">
        <v>11311</v>
      </c>
      <c r="G1550" s="25" t="s">
        <v>11312</v>
      </c>
      <c r="H1550" s="21">
        <v>9590.99</v>
      </c>
      <c r="I1550" s="25" t="s">
        <v>7287</v>
      </c>
      <c r="J1550" s="25" t="s">
        <v>11313</v>
      </c>
      <c r="K1550" s="25" t="s">
        <v>8592</v>
      </c>
      <c r="L1550" s="25" t="s">
        <v>8593</v>
      </c>
      <c r="M1550" s="21">
        <v>9590.99</v>
      </c>
      <c r="N1550" s="22">
        <v>0</v>
      </c>
      <c r="O1550" s="21">
        <v>9590.99</v>
      </c>
      <c r="P1550" s="21">
        <v>1103.3900000000001</v>
      </c>
      <c r="Q1550" s="25" t="s">
        <v>8594</v>
      </c>
      <c r="R1550" s="1" t="str">
        <f t="shared" si="25"/>
        <v>ST10260</v>
      </c>
      <c r="S1550" t="str">
        <f>VLOOKUP(R1550,Data!$C$2:$D$261,2,0)</f>
        <v>Support Office</v>
      </c>
      <c r="T1550">
        <f>COUNTIF('Feb 2022'!A:A,D1550)+COUNTIF('Mar 2022'!A:A,D1550)+COUNTIF('Apr 2022'!A:A,D1550)+COUNTIF('May 2022'!A:A,D1550)+COUNTIF('June 2022'!A:A,D1550)+COUNTIF('July 2022'!A:A,D1550)+COUNTIF('Aug 2022'!A:A,D1550)+COUNTIF('Sep 2022'!A:A,D1550)+COUNTIF('Oct 2022'!A:A,D1550)+COUNTIF('Dec 2022'!A:A,D1550)</f>
        <v>0</v>
      </c>
      <c r="U1550" t="str">
        <f>VLOOKUP(Q1550,'Capital Lookup'!A:B,2,FALSE)</f>
        <v>Yes</v>
      </c>
      <c r="V1550" s="2">
        <f>IFERROR(VLOOKUP(LEFT(F1550,10),'Find Purchase Orders'!B:J,9,FALSE),"")</f>
        <v>44647</v>
      </c>
      <c r="W1550" s="25" t="s">
        <v>7261</v>
      </c>
    </row>
    <row r="1551" spans="1:23" hidden="1">
      <c r="A1551" s="25" t="s">
        <v>7313</v>
      </c>
      <c r="B1551" s="25" t="s">
        <v>8259</v>
      </c>
      <c r="C1551" s="25" t="s">
        <v>8260</v>
      </c>
      <c r="D1551" s="25" t="s">
        <v>11310</v>
      </c>
      <c r="E1551" s="25" t="s">
        <v>8591</v>
      </c>
      <c r="F1551" s="25" t="s">
        <v>11314</v>
      </c>
      <c r="G1551" s="25" t="s">
        <v>8610</v>
      </c>
      <c r="H1551" s="21">
        <v>253.12</v>
      </c>
      <c r="I1551" s="25" t="s">
        <v>7287</v>
      </c>
      <c r="J1551" s="25" t="s">
        <v>11313</v>
      </c>
      <c r="K1551" s="25" t="s">
        <v>8592</v>
      </c>
      <c r="L1551" s="25" t="s">
        <v>8593</v>
      </c>
      <c r="M1551" s="21">
        <v>253.12</v>
      </c>
      <c r="N1551" s="22">
        <v>0</v>
      </c>
      <c r="O1551" s="21">
        <v>253.12</v>
      </c>
      <c r="P1551" s="21">
        <v>29.12</v>
      </c>
      <c r="Q1551" s="25" t="s">
        <v>8594</v>
      </c>
      <c r="R1551" s="1" t="str">
        <f t="shared" si="25"/>
        <v>ST10260</v>
      </c>
      <c r="S1551" t="str">
        <f>VLOOKUP(R1551,Data!$C$2:$D$261,2,0)</f>
        <v>Support Office</v>
      </c>
      <c r="T1551">
        <f>COUNTIF('Feb 2022'!A:A,D1551)+COUNTIF('Mar 2022'!A:A,D1551)+COUNTIF('Apr 2022'!A:A,D1551)+COUNTIF('May 2022'!A:A,D1551)+COUNTIF('June 2022'!A:A,D1551)+COUNTIF('July 2022'!A:A,D1551)+COUNTIF('Aug 2022'!A:A,D1551)+COUNTIF('Sep 2022'!A:A,D1551)+COUNTIF('Oct 2022'!A:A,D1551)+COUNTIF('Dec 2022'!A:A,D1551)</f>
        <v>0</v>
      </c>
      <c r="U1551" t="str">
        <f>VLOOKUP(Q1551,'Capital Lookup'!A:B,2,FALSE)</f>
        <v>Yes</v>
      </c>
      <c r="V1551" s="2">
        <f>IFERROR(VLOOKUP(LEFT(F1551,10),'Find Purchase Orders'!B:J,9,FALSE),"")</f>
        <v>44647</v>
      </c>
      <c r="W1551" s="25" t="s">
        <v>7261</v>
      </c>
    </row>
    <row r="1552" spans="1:23" hidden="1">
      <c r="A1552" s="25" t="s">
        <v>7313</v>
      </c>
      <c r="B1552" s="25" t="s">
        <v>8259</v>
      </c>
      <c r="C1552" s="25" t="s">
        <v>8260</v>
      </c>
      <c r="D1552" s="25" t="s">
        <v>11310</v>
      </c>
      <c r="E1552" s="25" t="s">
        <v>8591</v>
      </c>
      <c r="F1552" s="25" t="s">
        <v>11315</v>
      </c>
      <c r="G1552" s="25" t="s">
        <v>8620</v>
      </c>
      <c r="H1552" s="21">
        <v>858.8</v>
      </c>
      <c r="I1552" s="25" t="s">
        <v>7287</v>
      </c>
      <c r="J1552" s="25" t="s">
        <v>11313</v>
      </c>
      <c r="K1552" s="25" t="s">
        <v>8592</v>
      </c>
      <c r="L1552" s="25" t="s">
        <v>8593</v>
      </c>
      <c r="M1552" s="21">
        <v>858.8</v>
      </c>
      <c r="N1552" s="22">
        <v>0</v>
      </c>
      <c r="O1552" s="21">
        <v>858.8</v>
      </c>
      <c r="P1552" s="21">
        <v>98.8</v>
      </c>
      <c r="Q1552" s="25" t="s">
        <v>8594</v>
      </c>
      <c r="R1552" s="1" t="str">
        <f t="shared" si="25"/>
        <v>ST10260</v>
      </c>
      <c r="S1552" t="str">
        <f>VLOOKUP(R1552,Data!$C$2:$D$261,2,0)</f>
        <v>Support Office</v>
      </c>
      <c r="T1552">
        <f>COUNTIF('Feb 2022'!A:A,D1552)+COUNTIF('Mar 2022'!A:A,D1552)+COUNTIF('Apr 2022'!A:A,D1552)+COUNTIF('May 2022'!A:A,D1552)+COUNTIF('June 2022'!A:A,D1552)+COUNTIF('July 2022'!A:A,D1552)+COUNTIF('Aug 2022'!A:A,D1552)+COUNTIF('Sep 2022'!A:A,D1552)+COUNTIF('Oct 2022'!A:A,D1552)+COUNTIF('Dec 2022'!A:A,D1552)</f>
        <v>0</v>
      </c>
      <c r="U1552" t="str">
        <f>VLOOKUP(Q1552,'Capital Lookup'!A:B,2,FALSE)</f>
        <v>Yes</v>
      </c>
      <c r="V1552" s="2">
        <f>IFERROR(VLOOKUP(LEFT(F1552,10),'Find Purchase Orders'!B:J,9,FALSE),"")</f>
        <v>44647</v>
      </c>
      <c r="W1552" s="25" t="s">
        <v>7261</v>
      </c>
    </row>
    <row r="1553" spans="1:23" hidden="1">
      <c r="A1553" s="25" t="s">
        <v>7261</v>
      </c>
      <c r="B1553" s="25" t="s">
        <v>8749</v>
      </c>
      <c r="C1553" s="25" t="s">
        <v>7282</v>
      </c>
      <c r="D1553" s="25" t="s">
        <v>1835</v>
      </c>
      <c r="E1553" s="25" t="s">
        <v>8750</v>
      </c>
      <c r="F1553" s="25" t="s">
        <v>11316</v>
      </c>
      <c r="G1553" s="25" t="s">
        <v>11317</v>
      </c>
      <c r="H1553" s="21">
        <v>949.2</v>
      </c>
      <c r="I1553" s="25" t="s">
        <v>7296</v>
      </c>
      <c r="J1553" s="25" t="s">
        <v>7288</v>
      </c>
      <c r="K1553" s="25" t="s">
        <v>7289</v>
      </c>
      <c r="L1553" s="25" t="s">
        <v>7259</v>
      </c>
      <c r="M1553" s="21">
        <v>949.2</v>
      </c>
      <c r="N1553" s="21">
        <v>949.2</v>
      </c>
      <c r="O1553" s="21">
        <v>0</v>
      </c>
      <c r="P1553" s="21">
        <v>949.2</v>
      </c>
      <c r="Q1553" s="25" t="s">
        <v>8865</v>
      </c>
      <c r="R1553" s="1" t="str">
        <f t="shared" si="25"/>
        <v>ST10011</v>
      </c>
      <c r="S1553" t="str">
        <f>VLOOKUP(R1553,Data!$C$2:$D$261,2,0)</f>
        <v>The Beechwood</v>
      </c>
      <c r="T1553">
        <f>COUNTIF('Feb 2022'!A:A,D1553)+COUNTIF('Mar 2022'!A:A,D1553)+COUNTIF('Apr 2022'!A:A,D1553)+COUNTIF('May 2022'!A:A,D1553)+COUNTIF('June 2022'!A:A,D1553)+COUNTIF('July 2022'!A:A,D1553)+COUNTIF('Aug 2022'!A:A,D1553)+COUNTIF('Sep 2022'!A:A,D1553)+COUNTIF('Oct 2022'!A:A,D1553)+COUNTIF('Dec 2022'!A:A,D1553)</f>
        <v>1</v>
      </c>
      <c r="U1553" t="str">
        <f>VLOOKUP(Q1553,'Capital Lookup'!A:B,2,FALSE)</f>
        <v>No</v>
      </c>
      <c r="V1553" s="2">
        <f>IFERROR(VLOOKUP(LEFT(F1553,10),'Find Purchase Orders'!B:J,9,FALSE),"")</f>
        <v>44650</v>
      </c>
      <c r="W1553" s="25" t="s">
        <v>7261</v>
      </c>
    </row>
    <row r="1554" spans="1:23" hidden="1">
      <c r="A1554" s="25" t="s">
        <v>7252</v>
      </c>
      <c r="B1554" s="25" t="s">
        <v>7546</v>
      </c>
      <c r="C1554" s="25" t="s">
        <v>7254</v>
      </c>
      <c r="D1554" s="25" t="s">
        <v>1836</v>
      </c>
      <c r="E1554" s="25" t="s">
        <v>7548</v>
      </c>
      <c r="F1554" s="25" t="s">
        <v>11318</v>
      </c>
      <c r="G1554" s="25" t="s">
        <v>11319</v>
      </c>
      <c r="H1554" s="21">
        <v>8844.51</v>
      </c>
      <c r="I1554" s="25" t="s">
        <v>7296</v>
      </c>
      <c r="J1554" s="25" t="s">
        <v>7288</v>
      </c>
      <c r="K1554" s="25" t="s">
        <v>7262</v>
      </c>
      <c r="L1554" s="25" t="s">
        <v>7259</v>
      </c>
      <c r="M1554" s="21">
        <v>8844.51</v>
      </c>
      <c r="N1554" s="21">
        <v>8844.51</v>
      </c>
      <c r="O1554" s="21">
        <v>0</v>
      </c>
      <c r="P1554" s="21">
        <v>8844.51</v>
      </c>
      <c r="Q1554" s="25" t="s">
        <v>7551</v>
      </c>
      <c r="R1554" s="1" t="str">
        <f t="shared" si="25"/>
        <v>ST10096</v>
      </c>
      <c r="S1554" t="str">
        <f>VLOOKUP(R1554,Data!$C$2:$D$261,2,0)</f>
        <v>Chatham</v>
      </c>
      <c r="T1554">
        <f>COUNTIF('Feb 2022'!A:A,D1554)+COUNTIF('Mar 2022'!A:A,D1554)+COUNTIF('Apr 2022'!A:A,D1554)+COUNTIF('May 2022'!A:A,D1554)+COUNTIF('June 2022'!A:A,D1554)+COUNTIF('July 2022'!A:A,D1554)+COUNTIF('Aug 2022'!A:A,D1554)+COUNTIF('Sep 2022'!A:A,D1554)+COUNTIF('Oct 2022'!A:A,D1554)+COUNTIF('Dec 2022'!A:A,D1554)</f>
        <v>1</v>
      </c>
      <c r="U1554" t="str">
        <f>VLOOKUP(Q1554,'Capital Lookup'!A:B,2,FALSE)</f>
        <v>No</v>
      </c>
      <c r="V1554" s="2">
        <f>IFERROR(VLOOKUP(LEFT(F1554,10),'Find Purchase Orders'!B:J,9,FALSE),"")</f>
        <v>44648</v>
      </c>
      <c r="W1554" s="25" t="s">
        <v>7261</v>
      </c>
    </row>
    <row r="1555" spans="1:23" hidden="1">
      <c r="A1555" s="25" t="s">
        <v>7261</v>
      </c>
      <c r="B1555" s="25" t="s">
        <v>8108</v>
      </c>
      <c r="C1555" s="25" t="s">
        <v>7264</v>
      </c>
      <c r="D1555" s="25" t="s">
        <v>1837</v>
      </c>
      <c r="E1555" s="25" t="s">
        <v>8110</v>
      </c>
      <c r="F1555" s="25" t="s">
        <v>11320</v>
      </c>
      <c r="G1555" s="25" t="s">
        <v>11321</v>
      </c>
      <c r="H1555" s="21">
        <v>2005.05</v>
      </c>
      <c r="I1555" s="25" t="s">
        <v>7296</v>
      </c>
      <c r="J1555" s="25" t="s">
        <v>7288</v>
      </c>
      <c r="K1555" s="25" t="s">
        <v>7262</v>
      </c>
      <c r="L1555" s="25" t="s">
        <v>7259</v>
      </c>
      <c r="M1555" s="21">
        <v>2005.05</v>
      </c>
      <c r="N1555" s="21">
        <v>2954.25</v>
      </c>
      <c r="O1555" s="21">
        <v>-949.2</v>
      </c>
      <c r="P1555" s="21">
        <v>2005.05</v>
      </c>
      <c r="Q1555" s="25" t="s">
        <v>8113</v>
      </c>
      <c r="R1555" s="1" t="str">
        <f t="shared" si="25"/>
        <v>ST10049</v>
      </c>
      <c r="S1555" t="str">
        <f>VLOOKUP(R1555,Data!$C$2:$D$261,2,0)</f>
        <v>Colonel By</v>
      </c>
      <c r="T1555">
        <f>COUNTIF('Feb 2022'!A:A,D1555)+COUNTIF('Mar 2022'!A:A,D1555)+COUNTIF('Apr 2022'!A:A,D1555)+COUNTIF('May 2022'!A:A,D1555)+COUNTIF('June 2022'!A:A,D1555)+COUNTIF('July 2022'!A:A,D1555)+COUNTIF('Aug 2022'!A:A,D1555)+COUNTIF('Sep 2022'!A:A,D1555)+COUNTIF('Oct 2022'!A:A,D1555)+COUNTIF('Dec 2022'!A:A,D1555)</f>
        <v>1</v>
      </c>
      <c r="U1555" t="str">
        <f>VLOOKUP(Q1555,'Capital Lookup'!A:B,2,FALSE)</f>
        <v>No</v>
      </c>
      <c r="V1555" s="2">
        <f>IFERROR(VLOOKUP(LEFT(F1555,10),'Find Purchase Orders'!B:J,9,FALSE),"")</f>
        <v>44648</v>
      </c>
      <c r="W1555" s="25" t="s">
        <v>7261</v>
      </c>
    </row>
    <row r="1556" spans="1:23" hidden="1">
      <c r="A1556" s="25" t="s">
        <v>7261</v>
      </c>
      <c r="B1556" s="25" t="s">
        <v>8108</v>
      </c>
      <c r="C1556" s="25" t="s">
        <v>7264</v>
      </c>
      <c r="D1556" s="25" t="s">
        <v>1837</v>
      </c>
      <c r="E1556" s="25" t="s">
        <v>8110</v>
      </c>
      <c r="F1556" s="25" t="s">
        <v>11322</v>
      </c>
      <c r="G1556" s="25" t="s">
        <v>6029</v>
      </c>
      <c r="H1556" s="21">
        <v>339</v>
      </c>
      <c r="I1556" s="25" t="s">
        <v>7296</v>
      </c>
      <c r="J1556" s="25" t="s">
        <v>7288</v>
      </c>
      <c r="K1556" s="25" t="s">
        <v>7262</v>
      </c>
      <c r="L1556" s="25" t="s">
        <v>7259</v>
      </c>
      <c r="M1556" s="21">
        <v>339</v>
      </c>
      <c r="N1556" s="21">
        <v>339</v>
      </c>
      <c r="O1556" s="21">
        <v>0</v>
      </c>
      <c r="P1556" s="21">
        <v>339</v>
      </c>
      <c r="Q1556" s="25" t="s">
        <v>8113</v>
      </c>
      <c r="R1556" s="1" t="str">
        <f t="shared" si="25"/>
        <v>ST10049</v>
      </c>
      <c r="S1556" t="str">
        <f>VLOOKUP(R1556,Data!$C$2:$D$261,2,0)</f>
        <v>Colonel By</v>
      </c>
      <c r="T1556">
        <f>COUNTIF('Feb 2022'!A:A,D1556)+COUNTIF('Mar 2022'!A:A,D1556)+COUNTIF('Apr 2022'!A:A,D1556)+COUNTIF('May 2022'!A:A,D1556)+COUNTIF('June 2022'!A:A,D1556)+COUNTIF('July 2022'!A:A,D1556)+COUNTIF('Aug 2022'!A:A,D1556)+COUNTIF('Sep 2022'!A:A,D1556)+COUNTIF('Oct 2022'!A:A,D1556)+COUNTIF('Dec 2022'!A:A,D1556)</f>
        <v>1</v>
      </c>
      <c r="U1556" t="str">
        <f>VLOOKUP(Q1556,'Capital Lookup'!A:B,2,FALSE)</f>
        <v>No</v>
      </c>
      <c r="V1556" s="2">
        <f>IFERROR(VLOOKUP(LEFT(F1556,10),'Find Purchase Orders'!B:J,9,FALSE),"")</f>
        <v>44648</v>
      </c>
      <c r="W1556" s="25" t="s">
        <v>7261</v>
      </c>
    </row>
    <row r="1557" spans="1:23" hidden="1">
      <c r="A1557" s="25" t="s">
        <v>7252</v>
      </c>
      <c r="B1557" s="25" t="s">
        <v>7524</v>
      </c>
      <c r="C1557" s="25" t="s">
        <v>7254</v>
      </c>
      <c r="D1557" s="25" t="s">
        <v>1839</v>
      </c>
      <c r="E1557" s="25" t="s">
        <v>7526</v>
      </c>
      <c r="F1557" s="25" t="s">
        <v>11323</v>
      </c>
      <c r="G1557" s="25" t="s">
        <v>9617</v>
      </c>
      <c r="H1557" s="21">
        <v>1728.9</v>
      </c>
      <c r="I1557" s="25" t="s">
        <v>7296</v>
      </c>
      <c r="J1557" s="25" t="s">
        <v>7288</v>
      </c>
      <c r="K1557" s="25" t="s">
        <v>7262</v>
      </c>
      <c r="L1557" s="25" t="s">
        <v>7259</v>
      </c>
      <c r="M1557" s="21">
        <v>1728.9</v>
      </c>
      <c r="N1557" s="21">
        <v>1728.9</v>
      </c>
      <c r="O1557" s="21">
        <v>0</v>
      </c>
      <c r="P1557" s="21">
        <v>1728.9</v>
      </c>
      <c r="Q1557" s="25" t="s">
        <v>7529</v>
      </c>
      <c r="R1557" s="1" t="str">
        <f t="shared" si="25"/>
        <v>ST10041</v>
      </c>
      <c r="S1557" t="str">
        <f>VLOOKUP(R1557,Data!$C$2:$D$261,2,0)</f>
        <v>Prince of Wales</v>
      </c>
      <c r="T1557">
        <f>COUNTIF('Feb 2022'!A:A,D1557)+COUNTIF('Mar 2022'!A:A,D1557)+COUNTIF('Apr 2022'!A:A,D1557)+COUNTIF('May 2022'!A:A,D1557)+COUNTIF('June 2022'!A:A,D1557)+COUNTIF('July 2022'!A:A,D1557)+COUNTIF('Aug 2022'!A:A,D1557)+COUNTIF('Sep 2022'!A:A,D1557)+COUNTIF('Oct 2022'!A:A,D1557)+COUNTIF('Dec 2022'!A:A,D1557)</f>
        <v>1</v>
      </c>
      <c r="U1557" t="str">
        <f>VLOOKUP(Q1557,'Capital Lookup'!A:B,2,FALSE)</f>
        <v>No</v>
      </c>
      <c r="V1557" s="2">
        <f>IFERROR(VLOOKUP(LEFT(F1557,10),'Find Purchase Orders'!B:J,9,FALSE),"")</f>
        <v>44650</v>
      </c>
      <c r="W1557" s="25" t="s">
        <v>7261</v>
      </c>
    </row>
    <row r="1558" spans="1:23" hidden="1">
      <c r="A1558" s="25" t="s">
        <v>7252</v>
      </c>
      <c r="B1558" s="25" t="s">
        <v>7524</v>
      </c>
      <c r="C1558" s="25" t="s">
        <v>7254</v>
      </c>
      <c r="D1558" s="25" t="s">
        <v>1839</v>
      </c>
      <c r="E1558" s="25" t="s">
        <v>7526</v>
      </c>
      <c r="F1558" s="25" t="s">
        <v>11324</v>
      </c>
      <c r="G1558" s="25" t="s">
        <v>11325</v>
      </c>
      <c r="H1558" s="21">
        <v>15925.71</v>
      </c>
      <c r="I1558" s="25" t="s">
        <v>7296</v>
      </c>
      <c r="J1558" s="25" t="s">
        <v>7288</v>
      </c>
      <c r="K1558" s="25" t="s">
        <v>7262</v>
      </c>
      <c r="L1558" s="25" t="s">
        <v>7259</v>
      </c>
      <c r="M1558" s="21">
        <v>15925.71</v>
      </c>
      <c r="N1558" s="21">
        <v>15925.71</v>
      </c>
      <c r="O1558" s="21">
        <v>0</v>
      </c>
      <c r="P1558" s="21">
        <v>15925.71</v>
      </c>
      <c r="Q1558" s="25" t="s">
        <v>7529</v>
      </c>
      <c r="R1558" s="1" t="str">
        <f t="shared" si="25"/>
        <v>ST10041</v>
      </c>
      <c r="S1558" t="str">
        <f>VLOOKUP(R1558,Data!$C$2:$D$261,2,0)</f>
        <v>Prince of Wales</v>
      </c>
      <c r="T1558">
        <f>COUNTIF('Feb 2022'!A:A,D1558)+COUNTIF('Mar 2022'!A:A,D1558)+COUNTIF('Apr 2022'!A:A,D1558)+COUNTIF('May 2022'!A:A,D1558)+COUNTIF('June 2022'!A:A,D1558)+COUNTIF('July 2022'!A:A,D1558)+COUNTIF('Aug 2022'!A:A,D1558)+COUNTIF('Sep 2022'!A:A,D1558)+COUNTIF('Oct 2022'!A:A,D1558)+COUNTIF('Dec 2022'!A:A,D1558)</f>
        <v>1</v>
      </c>
      <c r="U1558" t="str">
        <f>VLOOKUP(Q1558,'Capital Lookup'!A:B,2,FALSE)</f>
        <v>No</v>
      </c>
      <c r="V1558" s="2">
        <f>IFERROR(VLOOKUP(LEFT(F1558,10),'Find Purchase Orders'!B:J,9,FALSE),"")</f>
        <v>44650</v>
      </c>
      <c r="W1558" s="25" t="s">
        <v>7261</v>
      </c>
    </row>
    <row r="1559" spans="1:23" hidden="1">
      <c r="A1559" s="25" t="s">
        <v>7261</v>
      </c>
      <c r="B1559" s="25" t="s">
        <v>8108</v>
      </c>
      <c r="C1559" s="25" t="s">
        <v>7264</v>
      </c>
      <c r="D1559" s="25" t="s">
        <v>1841</v>
      </c>
      <c r="E1559" s="25" t="s">
        <v>7500</v>
      </c>
      <c r="F1559" s="25" t="s">
        <v>11326</v>
      </c>
      <c r="G1559" s="25" t="s">
        <v>11327</v>
      </c>
      <c r="H1559" s="21">
        <v>740.15</v>
      </c>
      <c r="I1559" s="25" t="s">
        <v>7296</v>
      </c>
      <c r="J1559" s="25" t="s">
        <v>7288</v>
      </c>
      <c r="K1559" s="25" t="s">
        <v>7495</v>
      </c>
      <c r="L1559" s="25" t="s">
        <v>8097</v>
      </c>
      <c r="M1559" s="21">
        <v>740.15</v>
      </c>
      <c r="N1559" s="21">
        <v>740.15</v>
      </c>
      <c r="O1559" s="21">
        <v>0</v>
      </c>
      <c r="P1559" s="21">
        <v>740.15</v>
      </c>
      <c r="Q1559" s="25" t="s">
        <v>9502</v>
      </c>
      <c r="R1559" s="1" t="str">
        <f t="shared" si="25"/>
        <v>ST10049</v>
      </c>
      <c r="S1559" t="str">
        <f>VLOOKUP(R1559,Data!$C$2:$D$261,2,0)</f>
        <v>Colonel By</v>
      </c>
      <c r="T1559">
        <f>COUNTIF('Feb 2022'!A:A,D1559)+COUNTIF('Mar 2022'!A:A,D1559)+COUNTIF('Apr 2022'!A:A,D1559)+COUNTIF('May 2022'!A:A,D1559)+COUNTIF('June 2022'!A:A,D1559)+COUNTIF('July 2022'!A:A,D1559)+COUNTIF('Aug 2022'!A:A,D1559)+COUNTIF('Sep 2022'!A:A,D1559)+COUNTIF('Oct 2022'!A:A,D1559)+COUNTIF('Dec 2022'!A:A,D1559)</f>
        <v>1</v>
      </c>
      <c r="U1559" t="str">
        <f>VLOOKUP(Q1559,'Capital Lookup'!A:B,2,FALSE)</f>
        <v>No</v>
      </c>
      <c r="V1559" s="2">
        <f>IFERROR(VLOOKUP(LEFT(F1559,10),'Find Purchase Orders'!B:J,9,FALSE),"")</f>
        <v>44650</v>
      </c>
      <c r="W1559" s="25" t="s">
        <v>7261</v>
      </c>
    </row>
    <row r="1560" spans="1:23" hidden="1">
      <c r="A1560" s="25" t="s">
        <v>7269</v>
      </c>
      <c r="B1560" s="25" t="s">
        <v>7531</v>
      </c>
      <c r="C1560" s="25"/>
      <c r="D1560" s="25" t="s">
        <v>2101</v>
      </c>
      <c r="E1560" s="25" t="s">
        <v>8577</v>
      </c>
      <c r="F1560" s="25" t="s">
        <v>11328</v>
      </c>
      <c r="G1560" s="25" t="s">
        <v>11329</v>
      </c>
      <c r="H1560" s="21">
        <v>24998.31</v>
      </c>
      <c r="I1560" s="25" t="s">
        <v>7296</v>
      </c>
      <c r="J1560" s="25" t="s">
        <v>7288</v>
      </c>
      <c r="K1560" s="25" t="s">
        <v>8786</v>
      </c>
      <c r="L1560" s="25" t="s">
        <v>11330</v>
      </c>
      <c r="M1560" s="21">
        <v>24998.31</v>
      </c>
      <c r="N1560" s="21">
        <v>24998.31</v>
      </c>
      <c r="O1560" s="21">
        <v>0</v>
      </c>
      <c r="P1560" s="21">
        <v>24998.31</v>
      </c>
      <c r="Q1560" s="25" t="s">
        <v>11331</v>
      </c>
      <c r="R1560" s="1" t="str">
        <f t="shared" si="25"/>
        <v>ST10223</v>
      </c>
      <c r="S1560" t="str">
        <f>VLOOKUP(R1560,Data!$C$2:$D$261,2,0)</f>
        <v>Green Falls Landing</v>
      </c>
      <c r="T1560">
        <f>COUNTIF('Feb 2022'!A:A,D1560)+COUNTIF('Mar 2022'!A:A,D1560)+COUNTIF('Apr 2022'!A:A,D1560)+COUNTIF('May 2022'!A:A,D1560)+COUNTIF('June 2022'!A:A,D1560)+COUNTIF('July 2022'!A:A,D1560)+COUNTIF('Aug 2022'!A:A,D1560)+COUNTIF('Sep 2022'!A:A,D1560)+COUNTIF('Oct 2022'!A:A,D1560)+COUNTIF('Dec 2022'!A:A,D1560)</f>
        <v>1</v>
      </c>
      <c r="U1560" t="str">
        <f>VLOOKUP(Q1560,'Capital Lookup'!A:B,2,FALSE)</f>
        <v>No</v>
      </c>
      <c r="V1560" s="2">
        <f>IFERROR(VLOOKUP(LEFT(F1560,10),'Find Purchase Orders'!B:J,9,FALSE),"")</f>
        <v>44652</v>
      </c>
      <c r="W1560" s="25" t="s">
        <v>7261</v>
      </c>
    </row>
    <row r="1561" spans="1:23" hidden="1">
      <c r="A1561" s="25" t="s">
        <v>7261</v>
      </c>
      <c r="B1561" s="25" t="s">
        <v>10157</v>
      </c>
      <c r="C1561" s="25" t="s">
        <v>7264</v>
      </c>
      <c r="D1561" s="25" t="s">
        <v>2102</v>
      </c>
      <c r="E1561" s="25" t="s">
        <v>8577</v>
      </c>
      <c r="F1561" s="25" t="s">
        <v>11332</v>
      </c>
      <c r="G1561" s="25" t="s">
        <v>11333</v>
      </c>
      <c r="H1561" s="21">
        <v>3731.82</v>
      </c>
      <c r="I1561" s="25" t="s">
        <v>7296</v>
      </c>
      <c r="J1561" s="25" t="s">
        <v>7288</v>
      </c>
      <c r="K1561" s="25" t="s">
        <v>7893</v>
      </c>
      <c r="L1561" s="25" t="s">
        <v>8119</v>
      </c>
      <c r="M1561" s="21">
        <v>3731.82</v>
      </c>
      <c r="N1561" s="21">
        <v>3731.82</v>
      </c>
      <c r="O1561" s="21">
        <v>0</v>
      </c>
      <c r="P1561" s="21">
        <v>3731.82</v>
      </c>
      <c r="Q1561" s="25" t="s">
        <v>10266</v>
      </c>
      <c r="R1561" s="1" t="str">
        <f t="shared" si="25"/>
        <v>ST10081</v>
      </c>
      <c r="S1561" t="str">
        <f>VLOOKUP(R1561,Data!$C$2:$D$261,2,0)</f>
        <v>The Bentley Swift Current</v>
      </c>
      <c r="T1561">
        <f>COUNTIF('Feb 2022'!A:A,D1561)+COUNTIF('Mar 2022'!A:A,D1561)+COUNTIF('Apr 2022'!A:A,D1561)+COUNTIF('May 2022'!A:A,D1561)+COUNTIF('June 2022'!A:A,D1561)+COUNTIF('July 2022'!A:A,D1561)+COUNTIF('Aug 2022'!A:A,D1561)+COUNTIF('Sep 2022'!A:A,D1561)+COUNTIF('Oct 2022'!A:A,D1561)+COUNTIF('Dec 2022'!A:A,D1561)</f>
        <v>1</v>
      </c>
      <c r="U1561" t="str">
        <f>VLOOKUP(Q1561,'Capital Lookup'!A:B,2,FALSE)</f>
        <v>No</v>
      </c>
      <c r="V1561" s="2">
        <f>IFERROR(VLOOKUP(LEFT(F1561,10),'Find Purchase Orders'!B:J,9,FALSE),"")</f>
        <v>44658</v>
      </c>
      <c r="W1561" s="25" t="s">
        <v>7261</v>
      </c>
    </row>
    <row r="1562" spans="1:23" hidden="1">
      <c r="A1562" s="25" t="s">
        <v>7261</v>
      </c>
      <c r="B1562" s="25" t="s">
        <v>9144</v>
      </c>
      <c r="C1562" s="25" t="s">
        <v>7264</v>
      </c>
      <c r="D1562" s="25" t="s">
        <v>1843</v>
      </c>
      <c r="E1562" s="25" t="s">
        <v>8577</v>
      </c>
      <c r="F1562" s="25" t="s">
        <v>11334</v>
      </c>
      <c r="G1562" s="25" t="s">
        <v>11335</v>
      </c>
      <c r="H1562" s="21">
        <v>9838.94</v>
      </c>
      <c r="I1562" s="25" t="s">
        <v>7296</v>
      </c>
      <c r="J1562" s="25" t="s">
        <v>7288</v>
      </c>
      <c r="K1562" s="25" t="s">
        <v>7640</v>
      </c>
      <c r="L1562" s="25" t="s">
        <v>11330</v>
      </c>
      <c r="M1562" s="21">
        <v>9838.94</v>
      </c>
      <c r="N1562" s="21">
        <v>9838.94</v>
      </c>
      <c r="O1562" s="21">
        <v>0</v>
      </c>
      <c r="P1562" s="21">
        <v>9838.94</v>
      </c>
      <c r="Q1562" s="25" t="s">
        <v>11336</v>
      </c>
      <c r="R1562" s="1" t="str">
        <f t="shared" si="25"/>
        <v>ST10085</v>
      </c>
      <c r="S1562" t="str">
        <f>VLOOKUP(R1562,Data!$C$2:$D$261,2,0)</f>
        <v>Bentley Regina</v>
      </c>
      <c r="T1562">
        <f>COUNTIF('Feb 2022'!A:A,D1562)+COUNTIF('Mar 2022'!A:A,D1562)+COUNTIF('Apr 2022'!A:A,D1562)+COUNTIF('May 2022'!A:A,D1562)+COUNTIF('June 2022'!A:A,D1562)+COUNTIF('July 2022'!A:A,D1562)+COUNTIF('Aug 2022'!A:A,D1562)+COUNTIF('Sep 2022'!A:A,D1562)+COUNTIF('Oct 2022'!A:A,D1562)+COUNTIF('Dec 2022'!A:A,D1562)</f>
        <v>1</v>
      </c>
      <c r="U1562" t="str">
        <f>VLOOKUP(Q1562,'Capital Lookup'!A:B,2,FALSE)</f>
        <v>No</v>
      </c>
      <c r="V1562" s="2">
        <f>IFERROR(VLOOKUP(LEFT(F1562,10),'Find Purchase Orders'!B:J,9,FALSE),"")</f>
        <v>44648</v>
      </c>
      <c r="W1562" s="25" t="s">
        <v>7261</v>
      </c>
    </row>
    <row r="1563" spans="1:23" hidden="1">
      <c r="A1563" s="25" t="s">
        <v>7478</v>
      </c>
      <c r="B1563" s="25" t="s">
        <v>7848</v>
      </c>
      <c r="C1563" s="25"/>
      <c r="D1563" s="25" t="s">
        <v>1845</v>
      </c>
      <c r="E1563" s="25" t="s">
        <v>7500</v>
      </c>
      <c r="F1563" s="25" t="s">
        <v>11337</v>
      </c>
      <c r="G1563" s="25" t="s">
        <v>11338</v>
      </c>
      <c r="H1563" s="21">
        <v>5785.65</v>
      </c>
      <c r="I1563" s="25" t="s">
        <v>7339</v>
      </c>
      <c r="J1563" s="25" t="s">
        <v>7288</v>
      </c>
      <c r="K1563" s="25" t="s">
        <v>7510</v>
      </c>
      <c r="L1563" s="25" t="s">
        <v>10138</v>
      </c>
      <c r="M1563" s="21">
        <v>5785.65</v>
      </c>
      <c r="N1563" s="21">
        <v>3296.82</v>
      </c>
      <c r="O1563" s="21">
        <v>2488.83</v>
      </c>
      <c r="P1563" s="21">
        <v>3583.15</v>
      </c>
      <c r="Q1563" s="25" t="s">
        <v>11339</v>
      </c>
      <c r="R1563" s="1" t="str">
        <f t="shared" si="25"/>
        <v>ST10297</v>
      </c>
      <c r="S1563" t="str">
        <f>VLOOKUP(R1563,Data!$C$2:$D$261,2,0)</f>
        <v>Arbour Heights</v>
      </c>
      <c r="T1563">
        <f>COUNTIF('Feb 2022'!A:A,D1563)+COUNTIF('Mar 2022'!A:A,D1563)+COUNTIF('Apr 2022'!A:A,D1563)+COUNTIF('May 2022'!A:A,D1563)+COUNTIF('June 2022'!A:A,D1563)+COUNTIF('July 2022'!A:A,D1563)+COUNTIF('Aug 2022'!A:A,D1563)+COUNTIF('Sep 2022'!A:A,D1563)+COUNTIF('Oct 2022'!A:A,D1563)+COUNTIF('Dec 2022'!A:A,D1563)</f>
        <v>1</v>
      </c>
      <c r="U1563" t="str">
        <f>VLOOKUP(Q1563,'Capital Lookup'!A:B,2,FALSE)</f>
        <v>No</v>
      </c>
      <c r="V1563" s="2">
        <f>IFERROR(VLOOKUP(LEFT(F1563,10),'Find Purchase Orders'!B:J,9,FALSE),"")</f>
        <v>44647</v>
      </c>
      <c r="W1563" s="25" t="s">
        <v>7261</v>
      </c>
    </row>
    <row r="1564" spans="1:23" hidden="1">
      <c r="A1564" s="25" t="s">
        <v>7269</v>
      </c>
      <c r="B1564" s="25" t="s">
        <v>7962</v>
      </c>
      <c r="C1564" s="25" t="s">
        <v>7271</v>
      </c>
      <c r="D1564" s="25" t="s">
        <v>11340</v>
      </c>
      <c r="E1564" s="25" t="s">
        <v>7492</v>
      </c>
      <c r="H1564" s="21">
        <v>1533.16</v>
      </c>
      <c r="I1564" s="25" t="s">
        <v>7257</v>
      </c>
      <c r="K1564" s="25" t="s">
        <v>8060</v>
      </c>
      <c r="L1564" s="25" t="s">
        <v>8061</v>
      </c>
      <c r="M1564" s="22">
        <v>0</v>
      </c>
      <c r="N1564" s="22">
        <v>0</v>
      </c>
      <c r="O1564" s="21">
        <v>0</v>
      </c>
      <c r="P1564" s="21">
        <v>176.38</v>
      </c>
      <c r="Q1564" s="25" t="s">
        <v>11341</v>
      </c>
      <c r="R1564" s="1" t="str">
        <f t="shared" si="25"/>
        <v>ST10159</v>
      </c>
      <c r="S1564" t="str">
        <f>VLOOKUP(R1564,Data!$C$2:$D$261,2,0)</f>
        <v>Sara Vista</v>
      </c>
      <c r="T1564">
        <f>COUNTIF('Feb 2022'!A:A,D1564)+COUNTIF('Mar 2022'!A:A,D1564)+COUNTIF('Apr 2022'!A:A,D1564)+COUNTIF('May 2022'!A:A,D1564)+COUNTIF('June 2022'!A:A,D1564)+COUNTIF('July 2022'!A:A,D1564)+COUNTIF('Aug 2022'!A:A,D1564)+COUNTIF('Sep 2022'!A:A,D1564)+COUNTIF('Oct 2022'!A:A,D1564)+COUNTIF('Dec 2022'!A:A,D1564)</f>
        <v>0</v>
      </c>
      <c r="U1564" t="str">
        <f>VLOOKUP(Q1564,'Capital Lookup'!A:B,2,FALSE)</f>
        <v>No</v>
      </c>
      <c r="V1564" s="2" t="str">
        <f>IFERROR(VLOOKUP(LEFT(F1564,10),'Find Purchase Orders'!B:J,9,FALSE),"")</f>
        <v/>
      </c>
      <c r="W1564" s="25" t="s">
        <v>7261</v>
      </c>
    </row>
    <row r="1565" spans="1:23" hidden="1">
      <c r="A1565" s="25" t="s">
        <v>7252</v>
      </c>
      <c r="B1565" s="25" t="s">
        <v>7253</v>
      </c>
      <c r="C1565" s="25" t="s">
        <v>7254</v>
      </c>
      <c r="D1565" s="25" t="s">
        <v>2159</v>
      </c>
      <c r="E1565" s="25" t="s">
        <v>7256</v>
      </c>
      <c r="F1565" s="25" t="s">
        <v>11342</v>
      </c>
      <c r="G1565" s="25" t="s">
        <v>9627</v>
      </c>
      <c r="H1565" s="21">
        <v>3023.65</v>
      </c>
      <c r="I1565" s="25" t="s">
        <v>7296</v>
      </c>
      <c r="J1565" s="25" t="s">
        <v>7288</v>
      </c>
      <c r="K1565" s="25" t="s">
        <v>7262</v>
      </c>
      <c r="L1565" s="25" t="s">
        <v>7259</v>
      </c>
      <c r="M1565" s="21">
        <v>3023.65</v>
      </c>
      <c r="N1565" s="21">
        <v>3023.65</v>
      </c>
      <c r="O1565" s="21">
        <v>0</v>
      </c>
      <c r="P1565" s="21">
        <v>3023.65</v>
      </c>
      <c r="Q1565" s="25" t="s">
        <v>7459</v>
      </c>
      <c r="R1565" s="1" t="str">
        <f t="shared" si="25"/>
        <v>ST10086</v>
      </c>
      <c r="S1565" t="str">
        <f>VLOOKUP(R1565,Data!$C$2:$D$261,2,0)</f>
        <v>Renaissance</v>
      </c>
      <c r="T1565">
        <f>COUNTIF('Feb 2022'!A:A,D1565)+COUNTIF('Mar 2022'!A:A,D1565)+COUNTIF('Apr 2022'!A:A,D1565)+COUNTIF('May 2022'!A:A,D1565)+COUNTIF('June 2022'!A:A,D1565)+COUNTIF('July 2022'!A:A,D1565)+COUNTIF('Aug 2022'!A:A,D1565)+COUNTIF('Sep 2022'!A:A,D1565)+COUNTIF('Oct 2022'!A:A,D1565)+COUNTIF('Dec 2022'!A:A,D1565)</f>
        <v>1</v>
      </c>
      <c r="U1565" t="str">
        <f>VLOOKUP(Q1565,'Capital Lookup'!A:B,2,FALSE)</f>
        <v>No</v>
      </c>
      <c r="V1565" s="2">
        <f>IFERROR(VLOOKUP(LEFT(F1565,10),'Find Purchase Orders'!B:J,9,FALSE),"")</f>
        <v>44658</v>
      </c>
      <c r="W1565" s="25" t="s">
        <v>7261</v>
      </c>
    </row>
    <row r="1566" spans="1:23" hidden="1">
      <c r="A1566" s="25" t="s">
        <v>7261</v>
      </c>
      <c r="B1566" s="25" t="s">
        <v>8121</v>
      </c>
      <c r="C1566" s="25" t="s">
        <v>7282</v>
      </c>
      <c r="D1566" s="25" t="s">
        <v>2105</v>
      </c>
      <c r="E1566" s="25" t="s">
        <v>7500</v>
      </c>
      <c r="F1566" s="25" t="s">
        <v>11343</v>
      </c>
      <c r="G1566" s="25" t="s">
        <v>11344</v>
      </c>
      <c r="H1566" s="21">
        <v>3497.68</v>
      </c>
      <c r="I1566" s="25" t="s">
        <v>7296</v>
      </c>
      <c r="J1566" s="25" t="s">
        <v>7288</v>
      </c>
      <c r="K1566" s="25" t="s">
        <v>7495</v>
      </c>
      <c r="L1566" s="25" t="s">
        <v>7517</v>
      </c>
      <c r="M1566" s="21">
        <v>3497.68</v>
      </c>
      <c r="N1566" s="21">
        <v>3497.68</v>
      </c>
      <c r="O1566" s="21">
        <v>0</v>
      </c>
      <c r="P1566" s="21">
        <v>3497.68</v>
      </c>
      <c r="Q1566" s="25" t="s">
        <v>11345</v>
      </c>
      <c r="R1566" s="1" t="str">
        <f t="shared" si="25"/>
        <v>ST10032</v>
      </c>
      <c r="S1566" t="str">
        <f>VLOOKUP(R1566,Data!$C$2:$D$261,2,0)</f>
        <v>Briargate</v>
      </c>
      <c r="T1566">
        <f>COUNTIF('Feb 2022'!A:A,D1566)+COUNTIF('Mar 2022'!A:A,D1566)+COUNTIF('Apr 2022'!A:A,D1566)+COUNTIF('May 2022'!A:A,D1566)+COUNTIF('June 2022'!A:A,D1566)+COUNTIF('July 2022'!A:A,D1566)+COUNTIF('Aug 2022'!A:A,D1566)+COUNTIF('Sep 2022'!A:A,D1566)+COUNTIF('Oct 2022'!A:A,D1566)+COUNTIF('Dec 2022'!A:A,D1566)</f>
        <v>1</v>
      </c>
      <c r="U1566" t="str">
        <f>VLOOKUP(Q1566,'Capital Lookup'!A:B,2,FALSE)</f>
        <v>No</v>
      </c>
      <c r="V1566" s="2">
        <f>IFERROR(VLOOKUP(LEFT(F1566,10),'Find Purchase Orders'!B:J,9,FALSE),"")</f>
        <v>44656</v>
      </c>
      <c r="W1566" s="25" t="s">
        <v>7261</v>
      </c>
    </row>
    <row r="1567" spans="1:23" hidden="1">
      <c r="A1567" s="25" t="s">
        <v>7261</v>
      </c>
      <c r="B1567" s="25" t="s">
        <v>7541</v>
      </c>
      <c r="C1567" s="25" t="s">
        <v>7264</v>
      </c>
      <c r="D1567" s="25" t="s">
        <v>11346</v>
      </c>
      <c r="E1567" s="25" t="s">
        <v>8443</v>
      </c>
      <c r="H1567" s="21">
        <v>15834</v>
      </c>
      <c r="I1567" s="25" t="s">
        <v>7257</v>
      </c>
      <c r="K1567" s="25" t="s">
        <v>9972</v>
      </c>
      <c r="L1567" s="25" t="s">
        <v>8086</v>
      </c>
      <c r="M1567" s="22">
        <v>0</v>
      </c>
      <c r="N1567" s="22">
        <v>0</v>
      </c>
      <c r="O1567" s="21">
        <v>0</v>
      </c>
      <c r="P1567" s="21">
        <v>754</v>
      </c>
      <c r="Q1567" s="25" t="s">
        <v>11347</v>
      </c>
      <c r="R1567" s="1" t="str">
        <f t="shared" si="25"/>
        <v>ST10061</v>
      </c>
      <c r="S1567" t="str">
        <f>VLOOKUP(R1567,Data!$C$2:$D$261,2,0)</f>
        <v>The Dorchester</v>
      </c>
      <c r="T1567">
        <f>COUNTIF('Feb 2022'!A:A,D1567)+COUNTIF('Mar 2022'!A:A,D1567)+COUNTIF('Apr 2022'!A:A,D1567)+COUNTIF('May 2022'!A:A,D1567)+COUNTIF('June 2022'!A:A,D1567)+COUNTIF('July 2022'!A:A,D1567)+COUNTIF('Aug 2022'!A:A,D1567)+COUNTIF('Sep 2022'!A:A,D1567)+COUNTIF('Oct 2022'!A:A,D1567)+COUNTIF('Dec 2022'!A:A,D1567)</f>
        <v>0</v>
      </c>
      <c r="U1567" t="str">
        <f>VLOOKUP(Q1567,'Capital Lookup'!A:B,2,FALSE)</f>
        <v>No</v>
      </c>
      <c r="V1567" s="2" t="str">
        <f>IFERROR(VLOOKUP(LEFT(F1567,10),'Find Purchase Orders'!B:J,9,FALSE),"")</f>
        <v/>
      </c>
      <c r="W1567" s="25" t="s">
        <v>7261</v>
      </c>
    </row>
    <row r="1568" spans="1:23" hidden="1">
      <c r="A1568" s="25" t="s">
        <v>7261</v>
      </c>
      <c r="B1568" s="25" t="s">
        <v>7541</v>
      </c>
      <c r="C1568" s="25" t="s">
        <v>7264</v>
      </c>
      <c r="D1568" s="25" t="s">
        <v>2167</v>
      </c>
      <c r="E1568" s="25" t="s">
        <v>7543</v>
      </c>
      <c r="H1568" s="21">
        <v>2244.9</v>
      </c>
      <c r="I1568" s="25" t="s">
        <v>7257</v>
      </c>
      <c r="K1568" s="25" t="s">
        <v>7289</v>
      </c>
      <c r="L1568" s="25" t="s">
        <v>7259</v>
      </c>
      <c r="M1568" s="22">
        <v>0</v>
      </c>
      <c r="N1568" s="22">
        <v>0</v>
      </c>
      <c r="O1568" s="21">
        <v>0</v>
      </c>
      <c r="P1568" s="21">
        <v>106.9</v>
      </c>
      <c r="Q1568" s="25" t="s">
        <v>7544</v>
      </c>
      <c r="R1568" s="1" t="str">
        <f t="shared" si="25"/>
        <v>ST10061</v>
      </c>
      <c r="S1568" t="str">
        <f>VLOOKUP(R1568,Data!$C$2:$D$261,2,0)</f>
        <v>The Dorchester</v>
      </c>
      <c r="T1568">
        <f>COUNTIF('Feb 2022'!A:A,D1568)+COUNTIF('Mar 2022'!A:A,D1568)+COUNTIF('Apr 2022'!A:A,D1568)+COUNTIF('May 2022'!A:A,D1568)+COUNTIF('June 2022'!A:A,D1568)+COUNTIF('July 2022'!A:A,D1568)+COUNTIF('Aug 2022'!A:A,D1568)+COUNTIF('Sep 2022'!A:A,D1568)+COUNTIF('Oct 2022'!A:A,D1568)+COUNTIF('Dec 2022'!A:A,D1568)</f>
        <v>1</v>
      </c>
      <c r="U1568" t="str">
        <f>VLOOKUP(Q1568,'Capital Lookup'!A:B,2,FALSE)</f>
        <v>No</v>
      </c>
      <c r="V1568" s="2" t="str">
        <f>IFERROR(VLOOKUP(LEFT(F1568,10),'Find Purchase Orders'!B:J,9,FALSE),"")</f>
        <v/>
      </c>
      <c r="W1568" s="25" t="s">
        <v>7261</v>
      </c>
    </row>
    <row r="1569" spans="1:23" hidden="1">
      <c r="A1569" s="25" t="s">
        <v>7261</v>
      </c>
      <c r="B1569" s="25" t="s">
        <v>7541</v>
      </c>
      <c r="C1569" s="25" t="s">
        <v>7264</v>
      </c>
      <c r="D1569" s="25" t="s">
        <v>2167</v>
      </c>
      <c r="E1569" s="25" t="s">
        <v>7543</v>
      </c>
      <c r="H1569" s="21">
        <v>0</v>
      </c>
      <c r="I1569" s="25" t="s">
        <v>7257</v>
      </c>
      <c r="K1569" s="25" t="s">
        <v>7289</v>
      </c>
      <c r="L1569" s="25" t="s">
        <v>7259</v>
      </c>
      <c r="M1569" s="22">
        <v>0</v>
      </c>
      <c r="N1569" s="22">
        <v>0</v>
      </c>
      <c r="O1569" s="21">
        <v>0</v>
      </c>
      <c r="P1569" s="21">
        <v>0</v>
      </c>
      <c r="Q1569" s="25" t="s">
        <v>7544</v>
      </c>
      <c r="R1569" s="1" t="str">
        <f t="shared" si="25"/>
        <v>ST10061</v>
      </c>
      <c r="S1569" t="str">
        <f>VLOOKUP(R1569,Data!$C$2:$D$261,2,0)</f>
        <v>The Dorchester</v>
      </c>
      <c r="T1569">
        <f>COUNTIF('Feb 2022'!A:A,D1569)+COUNTIF('Mar 2022'!A:A,D1569)+COUNTIF('Apr 2022'!A:A,D1569)+COUNTIF('May 2022'!A:A,D1569)+COUNTIF('June 2022'!A:A,D1569)+COUNTIF('July 2022'!A:A,D1569)+COUNTIF('Aug 2022'!A:A,D1569)+COUNTIF('Sep 2022'!A:A,D1569)+COUNTIF('Oct 2022'!A:A,D1569)+COUNTIF('Dec 2022'!A:A,D1569)</f>
        <v>1</v>
      </c>
      <c r="U1569" t="str">
        <f>VLOOKUP(Q1569,'Capital Lookup'!A:B,2,FALSE)</f>
        <v>No</v>
      </c>
      <c r="V1569" s="2" t="str">
        <f>IFERROR(VLOOKUP(LEFT(F1569,10),'Find Purchase Orders'!B:J,9,FALSE),"")</f>
        <v/>
      </c>
      <c r="W1569" s="25" t="s">
        <v>7261</v>
      </c>
    </row>
    <row r="1570" spans="1:23" hidden="1">
      <c r="A1570" s="25" t="s">
        <v>7261</v>
      </c>
      <c r="B1570" s="25" t="s">
        <v>7541</v>
      </c>
      <c r="C1570" s="25" t="s">
        <v>7264</v>
      </c>
      <c r="D1570" s="25" t="s">
        <v>2201</v>
      </c>
      <c r="E1570" s="25" t="s">
        <v>7543</v>
      </c>
      <c r="F1570" s="25" t="s">
        <v>11348</v>
      </c>
      <c r="G1570" s="25" t="s">
        <v>11349</v>
      </c>
      <c r="H1570" s="21">
        <v>545.70000000000005</v>
      </c>
      <c r="I1570" s="25" t="s">
        <v>7296</v>
      </c>
      <c r="J1570" s="25" t="s">
        <v>7288</v>
      </c>
      <c r="K1570" s="25" t="s">
        <v>7258</v>
      </c>
      <c r="L1570" s="25" t="s">
        <v>7259</v>
      </c>
      <c r="M1570" s="21">
        <v>545.70000000000005</v>
      </c>
      <c r="N1570" s="21">
        <v>545.70000000000005</v>
      </c>
      <c r="O1570" s="21">
        <v>0</v>
      </c>
      <c r="P1570" s="21">
        <v>545.70000000000005</v>
      </c>
      <c r="Q1570" s="25" t="s">
        <v>7544</v>
      </c>
      <c r="R1570" s="1" t="str">
        <f t="shared" si="25"/>
        <v>ST10061</v>
      </c>
      <c r="S1570" t="str">
        <f>VLOOKUP(R1570,Data!$C$2:$D$261,2,0)</f>
        <v>The Dorchester</v>
      </c>
      <c r="T1570">
        <f>COUNTIF('Feb 2022'!A:A,D1570)+COUNTIF('Mar 2022'!A:A,D1570)+COUNTIF('Apr 2022'!A:A,D1570)+COUNTIF('May 2022'!A:A,D1570)+COUNTIF('June 2022'!A:A,D1570)+COUNTIF('July 2022'!A:A,D1570)+COUNTIF('Aug 2022'!A:A,D1570)+COUNTIF('Sep 2022'!A:A,D1570)+COUNTIF('Oct 2022'!A:A,D1570)+COUNTIF('Dec 2022'!A:A,D1570)</f>
        <v>1</v>
      </c>
      <c r="U1570" t="str">
        <f>VLOOKUP(Q1570,'Capital Lookup'!A:B,2,FALSE)</f>
        <v>No</v>
      </c>
      <c r="V1570" s="2">
        <f>IFERROR(VLOOKUP(LEFT(F1570,10),'Find Purchase Orders'!B:J,9,FALSE),"")</f>
        <v>44671</v>
      </c>
      <c r="W1570" s="25" t="s">
        <v>7261</v>
      </c>
    </row>
    <row r="1571" spans="1:23" hidden="1">
      <c r="A1571" s="25" t="s">
        <v>7261</v>
      </c>
      <c r="B1571" s="25" t="s">
        <v>7541</v>
      </c>
      <c r="C1571" s="25" t="s">
        <v>7264</v>
      </c>
      <c r="D1571" s="25" t="s">
        <v>2201</v>
      </c>
      <c r="E1571" s="25" t="s">
        <v>7543</v>
      </c>
      <c r="F1571" s="25" t="s">
        <v>11350</v>
      </c>
      <c r="G1571" s="25" t="s">
        <v>11351</v>
      </c>
      <c r="H1571" s="21">
        <v>363.66</v>
      </c>
      <c r="I1571" s="25" t="s">
        <v>7296</v>
      </c>
      <c r="J1571" s="25" t="s">
        <v>7288</v>
      </c>
      <c r="K1571" s="25" t="s">
        <v>7258</v>
      </c>
      <c r="L1571" s="25" t="s">
        <v>7259</v>
      </c>
      <c r="M1571" s="21">
        <v>363.66</v>
      </c>
      <c r="N1571" s="21">
        <v>363.66</v>
      </c>
      <c r="O1571" s="21">
        <v>0</v>
      </c>
      <c r="P1571" s="21">
        <v>363.66</v>
      </c>
      <c r="Q1571" s="25" t="s">
        <v>7544</v>
      </c>
      <c r="R1571" s="1" t="str">
        <f t="shared" si="25"/>
        <v>ST10061</v>
      </c>
      <c r="S1571" t="str">
        <f>VLOOKUP(R1571,Data!$C$2:$D$261,2,0)</f>
        <v>The Dorchester</v>
      </c>
      <c r="T1571">
        <f>COUNTIF('Feb 2022'!A:A,D1571)+COUNTIF('Mar 2022'!A:A,D1571)+COUNTIF('Apr 2022'!A:A,D1571)+COUNTIF('May 2022'!A:A,D1571)+COUNTIF('June 2022'!A:A,D1571)+COUNTIF('July 2022'!A:A,D1571)+COUNTIF('Aug 2022'!A:A,D1571)+COUNTIF('Sep 2022'!A:A,D1571)+COUNTIF('Oct 2022'!A:A,D1571)+COUNTIF('Dec 2022'!A:A,D1571)</f>
        <v>1</v>
      </c>
      <c r="U1571" t="str">
        <f>VLOOKUP(Q1571,'Capital Lookup'!A:B,2,FALSE)</f>
        <v>No</v>
      </c>
      <c r="V1571" s="2">
        <f>IFERROR(VLOOKUP(LEFT(F1571,10),'Find Purchase Orders'!B:J,9,FALSE),"")</f>
        <v>44671</v>
      </c>
      <c r="W1571" s="25" t="s">
        <v>7261</v>
      </c>
    </row>
    <row r="1572" spans="1:23" hidden="1">
      <c r="A1572" s="25" t="s">
        <v>7261</v>
      </c>
      <c r="B1572" s="25" t="s">
        <v>7541</v>
      </c>
      <c r="C1572" s="25" t="s">
        <v>7264</v>
      </c>
      <c r="D1572" s="25" t="s">
        <v>2201</v>
      </c>
      <c r="E1572" s="25" t="s">
        <v>7543</v>
      </c>
      <c r="F1572" s="25" t="s">
        <v>11352</v>
      </c>
      <c r="G1572" s="25" t="s">
        <v>11353</v>
      </c>
      <c r="H1572" s="21">
        <v>24907.919999999998</v>
      </c>
      <c r="I1572" s="25" t="s">
        <v>7296</v>
      </c>
      <c r="J1572" s="25" t="s">
        <v>7288</v>
      </c>
      <c r="K1572" s="25" t="s">
        <v>7262</v>
      </c>
      <c r="L1572" s="25" t="s">
        <v>7259</v>
      </c>
      <c r="M1572" s="21">
        <v>24907.919999999998</v>
      </c>
      <c r="N1572" s="21">
        <v>24907.919999999998</v>
      </c>
      <c r="O1572" s="21">
        <v>0</v>
      </c>
      <c r="P1572" s="21">
        <v>24907.919999999998</v>
      </c>
      <c r="Q1572" s="25" t="s">
        <v>7544</v>
      </c>
      <c r="R1572" s="1" t="str">
        <f t="shared" si="25"/>
        <v>ST10061</v>
      </c>
      <c r="S1572" t="str">
        <f>VLOOKUP(R1572,Data!$C$2:$D$261,2,0)</f>
        <v>The Dorchester</v>
      </c>
      <c r="T1572">
        <f>COUNTIF('Feb 2022'!A:A,D1572)+COUNTIF('Mar 2022'!A:A,D1572)+COUNTIF('Apr 2022'!A:A,D1572)+COUNTIF('May 2022'!A:A,D1572)+COUNTIF('June 2022'!A:A,D1572)+COUNTIF('July 2022'!A:A,D1572)+COUNTIF('Aug 2022'!A:A,D1572)+COUNTIF('Sep 2022'!A:A,D1572)+COUNTIF('Oct 2022'!A:A,D1572)+COUNTIF('Dec 2022'!A:A,D1572)</f>
        <v>1</v>
      </c>
      <c r="U1572" t="str">
        <f>VLOOKUP(Q1572,'Capital Lookup'!A:B,2,FALSE)</f>
        <v>No</v>
      </c>
      <c r="V1572" s="2">
        <f>IFERROR(VLOOKUP(LEFT(F1572,10),'Find Purchase Orders'!B:J,9,FALSE),"")</f>
        <v>44671</v>
      </c>
      <c r="W1572" s="25" t="s">
        <v>7261</v>
      </c>
    </row>
    <row r="1573" spans="1:23" hidden="1">
      <c r="A1573" s="25" t="s">
        <v>7261</v>
      </c>
      <c r="B1573" s="25" t="s">
        <v>7541</v>
      </c>
      <c r="C1573" s="25" t="s">
        <v>7264</v>
      </c>
      <c r="D1573" s="25" t="s">
        <v>2201</v>
      </c>
      <c r="E1573" s="25" t="s">
        <v>7543</v>
      </c>
      <c r="F1573" s="25" t="s">
        <v>11354</v>
      </c>
      <c r="G1573" s="25" t="s">
        <v>11355</v>
      </c>
      <c r="H1573" s="21">
        <v>245.7</v>
      </c>
      <c r="I1573" s="25" t="s">
        <v>7296</v>
      </c>
      <c r="J1573" s="25" t="s">
        <v>7288</v>
      </c>
      <c r="K1573" s="25" t="s">
        <v>7262</v>
      </c>
      <c r="L1573" s="25" t="s">
        <v>7259</v>
      </c>
      <c r="M1573" s="21">
        <v>245.7</v>
      </c>
      <c r="N1573" s="21">
        <v>245.7</v>
      </c>
      <c r="O1573" s="21">
        <v>0</v>
      </c>
      <c r="P1573" s="21">
        <v>245.7</v>
      </c>
      <c r="Q1573" s="25" t="s">
        <v>7544</v>
      </c>
      <c r="R1573" s="1" t="str">
        <f t="shared" si="25"/>
        <v>ST10061</v>
      </c>
      <c r="S1573" t="str">
        <f>VLOOKUP(R1573,Data!$C$2:$D$261,2,0)</f>
        <v>The Dorchester</v>
      </c>
      <c r="T1573">
        <f>COUNTIF('Feb 2022'!A:A,D1573)+COUNTIF('Mar 2022'!A:A,D1573)+COUNTIF('Apr 2022'!A:A,D1573)+COUNTIF('May 2022'!A:A,D1573)+COUNTIF('June 2022'!A:A,D1573)+COUNTIF('July 2022'!A:A,D1573)+COUNTIF('Aug 2022'!A:A,D1573)+COUNTIF('Sep 2022'!A:A,D1573)+COUNTIF('Oct 2022'!A:A,D1573)+COUNTIF('Dec 2022'!A:A,D1573)</f>
        <v>1</v>
      </c>
      <c r="U1573" t="str">
        <f>VLOOKUP(Q1573,'Capital Lookup'!A:B,2,FALSE)</f>
        <v>No</v>
      </c>
      <c r="V1573" s="2">
        <f>IFERROR(VLOOKUP(LEFT(F1573,10),'Find Purchase Orders'!B:J,9,FALSE),"")</f>
        <v>44671</v>
      </c>
      <c r="W1573" s="25" t="s">
        <v>7261</v>
      </c>
    </row>
    <row r="1574" spans="1:23" hidden="1">
      <c r="A1574" s="25" t="s">
        <v>7261</v>
      </c>
      <c r="B1574" s="25" t="s">
        <v>8227</v>
      </c>
      <c r="C1574" s="25" t="s">
        <v>7264</v>
      </c>
      <c r="D1574" s="25" t="s">
        <v>11356</v>
      </c>
      <c r="E1574" s="25" t="s">
        <v>8229</v>
      </c>
      <c r="H1574" s="21">
        <v>26509.8</v>
      </c>
      <c r="I1574" s="25" t="s">
        <v>7257</v>
      </c>
      <c r="K1574" s="25" t="s">
        <v>9972</v>
      </c>
      <c r="L1574" s="25" t="s">
        <v>8526</v>
      </c>
      <c r="M1574" s="22">
        <v>0</v>
      </c>
      <c r="N1574" s="22">
        <v>0</v>
      </c>
      <c r="O1574" s="21">
        <v>0</v>
      </c>
      <c r="P1574" s="21">
        <v>3049.8</v>
      </c>
      <c r="Q1574" s="25"/>
      <c r="R1574" s="1" t="str">
        <f t="shared" si="25"/>
        <v>ST10026</v>
      </c>
      <c r="S1574" t="str">
        <f>VLOOKUP(R1574,Data!$C$2:$D$261,2,0)</f>
        <v>Donway Place</v>
      </c>
      <c r="T1574">
        <f>COUNTIF('Feb 2022'!A:A,D1574)+COUNTIF('Mar 2022'!A:A,D1574)+COUNTIF('Apr 2022'!A:A,D1574)+COUNTIF('May 2022'!A:A,D1574)+COUNTIF('June 2022'!A:A,D1574)+COUNTIF('July 2022'!A:A,D1574)+COUNTIF('Aug 2022'!A:A,D1574)+COUNTIF('Sep 2022'!A:A,D1574)+COUNTIF('Oct 2022'!A:A,D1574)+COUNTIF('Dec 2022'!A:A,D1574)</f>
        <v>0</v>
      </c>
      <c r="U1574" t="e">
        <f>VLOOKUP(Q1574,'Capital Lookup'!A:B,2,FALSE)</f>
        <v>#N/A</v>
      </c>
      <c r="V1574" s="2" t="str">
        <f>IFERROR(VLOOKUP(LEFT(F1574,10),'Find Purchase Orders'!B:J,9,FALSE),"")</f>
        <v/>
      </c>
      <c r="W1574" s="25" t="s">
        <v>7261</v>
      </c>
    </row>
    <row r="1575" spans="1:23" hidden="1">
      <c r="A1575" s="25" t="s">
        <v>7261</v>
      </c>
      <c r="B1575" s="25" t="s">
        <v>8227</v>
      </c>
      <c r="C1575" s="25" t="s">
        <v>7264</v>
      </c>
      <c r="D1575" s="25" t="s">
        <v>11357</v>
      </c>
      <c r="E1575" s="25" t="s">
        <v>8229</v>
      </c>
      <c r="F1575" s="25" t="s">
        <v>11358</v>
      </c>
      <c r="G1575" s="25" t="s">
        <v>11359</v>
      </c>
      <c r="H1575" s="21">
        <v>11978.17</v>
      </c>
      <c r="I1575" s="25" t="s">
        <v>7296</v>
      </c>
      <c r="J1575" s="25" t="s">
        <v>7288</v>
      </c>
      <c r="K1575" s="25" t="s">
        <v>7262</v>
      </c>
      <c r="L1575" s="25" t="s">
        <v>7259</v>
      </c>
      <c r="M1575" s="21">
        <v>11978.17</v>
      </c>
      <c r="N1575" s="21">
        <v>11978.17</v>
      </c>
      <c r="O1575" s="21">
        <v>0</v>
      </c>
      <c r="P1575" s="21">
        <v>11978.17</v>
      </c>
      <c r="Q1575" s="25" t="s">
        <v>8232</v>
      </c>
      <c r="R1575" s="1" t="str">
        <f t="shared" si="25"/>
        <v>ST10026</v>
      </c>
      <c r="S1575" t="str">
        <f>VLOOKUP(R1575,Data!$C$2:$D$261,2,0)</f>
        <v>Donway Place</v>
      </c>
      <c r="T1575">
        <f>COUNTIF('Feb 2022'!A:A,D1575)+COUNTIF('Mar 2022'!A:A,D1575)+COUNTIF('Apr 2022'!A:A,D1575)+COUNTIF('May 2022'!A:A,D1575)+COUNTIF('June 2022'!A:A,D1575)+COUNTIF('July 2022'!A:A,D1575)+COUNTIF('Aug 2022'!A:A,D1575)+COUNTIF('Sep 2022'!A:A,D1575)+COUNTIF('Oct 2022'!A:A,D1575)+COUNTIF('Dec 2022'!A:A,D1575)</f>
        <v>0</v>
      </c>
      <c r="U1575" t="str">
        <f>VLOOKUP(Q1575,'Capital Lookup'!A:B,2,FALSE)</f>
        <v>No</v>
      </c>
      <c r="V1575" s="2">
        <f>IFERROR(VLOOKUP(LEFT(F1575,10),'Find Purchase Orders'!B:J,9,FALSE),"")</f>
        <v>44651</v>
      </c>
      <c r="W1575" s="25" t="s">
        <v>7261</v>
      </c>
    </row>
    <row r="1576" spans="1:23" hidden="1">
      <c r="A1576" s="25" t="s">
        <v>7261</v>
      </c>
      <c r="B1576" s="25" t="s">
        <v>8227</v>
      </c>
      <c r="C1576" s="25" t="s">
        <v>7264</v>
      </c>
      <c r="D1576" s="25" t="s">
        <v>11357</v>
      </c>
      <c r="E1576" s="25" t="s">
        <v>8229</v>
      </c>
      <c r="F1576" s="25" t="s">
        <v>11360</v>
      </c>
      <c r="G1576" s="25" t="s">
        <v>11361</v>
      </c>
      <c r="H1576" s="21">
        <v>169.5</v>
      </c>
      <c r="I1576" s="25" t="s">
        <v>7296</v>
      </c>
      <c r="J1576" s="25" t="s">
        <v>7288</v>
      </c>
      <c r="K1576" s="25" t="s">
        <v>7262</v>
      </c>
      <c r="L1576" s="25" t="s">
        <v>7259</v>
      </c>
      <c r="M1576" s="21">
        <v>169.5</v>
      </c>
      <c r="N1576" s="21">
        <v>169.5</v>
      </c>
      <c r="O1576" s="21">
        <v>0</v>
      </c>
      <c r="P1576" s="21">
        <v>169.5</v>
      </c>
      <c r="Q1576" s="25" t="s">
        <v>8232</v>
      </c>
      <c r="R1576" s="1" t="str">
        <f t="shared" si="25"/>
        <v>ST10026</v>
      </c>
      <c r="S1576" t="str">
        <f>VLOOKUP(R1576,Data!$C$2:$D$261,2,0)</f>
        <v>Donway Place</v>
      </c>
      <c r="T1576">
        <f>COUNTIF('Feb 2022'!A:A,D1576)+COUNTIF('Mar 2022'!A:A,D1576)+COUNTIF('Apr 2022'!A:A,D1576)+COUNTIF('May 2022'!A:A,D1576)+COUNTIF('June 2022'!A:A,D1576)+COUNTIF('July 2022'!A:A,D1576)+COUNTIF('Aug 2022'!A:A,D1576)+COUNTIF('Sep 2022'!A:A,D1576)+COUNTIF('Oct 2022'!A:A,D1576)+COUNTIF('Dec 2022'!A:A,D1576)</f>
        <v>0</v>
      </c>
      <c r="U1576" t="str">
        <f>VLOOKUP(Q1576,'Capital Lookup'!A:B,2,FALSE)</f>
        <v>No</v>
      </c>
      <c r="V1576" s="2">
        <f>IFERROR(VLOOKUP(LEFT(F1576,10),'Find Purchase Orders'!B:J,9,FALSE),"")</f>
        <v>44651</v>
      </c>
      <c r="W1576" s="25" t="s">
        <v>7261</v>
      </c>
    </row>
    <row r="1577" spans="1:23" hidden="1">
      <c r="A1577" s="25" t="s">
        <v>7261</v>
      </c>
      <c r="B1577" s="25" t="s">
        <v>8227</v>
      </c>
      <c r="C1577" s="25" t="s">
        <v>7264</v>
      </c>
      <c r="D1577" s="25" t="s">
        <v>11362</v>
      </c>
      <c r="E1577" s="25" t="s">
        <v>8229</v>
      </c>
      <c r="F1577" s="25" t="s">
        <v>11363</v>
      </c>
      <c r="G1577" s="25" t="s">
        <v>11364</v>
      </c>
      <c r="H1577" s="21">
        <v>8426.14</v>
      </c>
      <c r="I1577" s="25" t="s">
        <v>7296</v>
      </c>
      <c r="J1577" s="25" t="s">
        <v>7288</v>
      </c>
      <c r="K1577" s="25" t="s">
        <v>7262</v>
      </c>
      <c r="L1577" s="25" t="s">
        <v>7259</v>
      </c>
      <c r="M1577" s="21">
        <v>8426.14</v>
      </c>
      <c r="N1577" s="21">
        <v>8426.14</v>
      </c>
      <c r="O1577" s="21">
        <v>0</v>
      </c>
      <c r="P1577" s="21">
        <v>8426.14</v>
      </c>
      <c r="Q1577" s="25" t="s">
        <v>8232</v>
      </c>
      <c r="R1577" s="1" t="str">
        <f t="shared" si="25"/>
        <v>ST10026</v>
      </c>
      <c r="S1577" t="str">
        <f>VLOOKUP(R1577,Data!$C$2:$D$261,2,0)</f>
        <v>Donway Place</v>
      </c>
      <c r="T1577">
        <f>COUNTIF('Feb 2022'!A:A,D1577)+COUNTIF('Mar 2022'!A:A,D1577)+COUNTIF('Apr 2022'!A:A,D1577)+COUNTIF('May 2022'!A:A,D1577)+COUNTIF('June 2022'!A:A,D1577)+COUNTIF('July 2022'!A:A,D1577)+COUNTIF('Aug 2022'!A:A,D1577)+COUNTIF('Sep 2022'!A:A,D1577)+COUNTIF('Oct 2022'!A:A,D1577)+COUNTIF('Dec 2022'!A:A,D1577)</f>
        <v>0</v>
      </c>
      <c r="U1577" t="str">
        <f>VLOOKUP(Q1577,'Capital Lookup'!A:B,2,FALSE)</f>
        <v>No</v>
      </c>
      <c r="V1577" s="2">
        <f>IFERROR(VLOOKUP(LEFT(F1577,10),'Find Purchase Orders'!B:J,9,FALSE),"")</f>
        <v>44651</v>
      </c>
      <c r="W1577" s="25" t="s">
        <v>7261</v>
      </c>
    </row>
    <row r="1578" spans="1:23" hidden="1">
      <c r="A1578" s="25" t="s">
        <v>7261</v>
      </c>
      <c r="B1578" s="25" t="s">
        <v>8227</v>
      </c>
      <c r="C1578" s="25" t="s">
        <v>7264</v>
      </c>
      <c r="D1578" s="25" t="s">
        <v>11365</v>
      </c>
      <c r="E1578" s="25" t="s">
        <v>8229</v>
      </c>
      <c r="F1578" s="25" t="s">
        <v>11366</v>
      </c>
      <c r="G1578" s="25" t="s">
        <v>11367</v>
      </c>
      <c r="H1578" s="21">
        <v>9387.24</v>
      </c>
      <c r="I1578" s="25" t="s">
        <v>7296</v>
      </c>
      <c r="J1578" s="25" t="s">
        <v>7288</v>
      </c>
      <c r="K1578" s="25" t="s">
        <v>7262</v>
      </c>
      <c r="L1578" s="25" t="s">
        <v>7259</v>
      </c>
      <c r="M1578" s="21">
        <v>9387.24</v>
      </c>
      <c r="N1578" s="21">
        <v>9387.24</v>
      </c>
      <c r="O1578" s="21">
        <v>0</v>
      </c>
      <c r="P1578" s="21">
        <v>9387.24</v>
      </c>
      <c r="Q1578" s="25" t="s">
        <v>8232</v>
      </c>
      <c r="R1578" s="1" t="str">
        <f t="shared" si="25"/>
        <v>ST10026</v>
      </c>
      <c r="S1578" t="str">
        <f>VLOOKUP(R1578,Data!$C$2:$D$261,2,0)</f>
        <v>Donway Place</v>
      </c>
      <c r="T1578">
        <f>COUNTIF('Feb 2022'!A:A,D1578)+COUNTIF('Mar 2022'!A:A,D1578)+COUNTIF('Apr 2022'!A:A,D1578)+COUNTIF('May 2022'!A:A,D1578)+COUNTIF('June 2022'!A:A,D1578)+COUNTIF('July 2022'!A:A,D1578)+COUNTIF('Aug 2022'!A:A,D1578)+COUNTIF('Sep 2022'!A:A,D1578)+COUNTIF('Oct 2022'!A:A,D1578)+COUNTIF('Dec 2022'!A:A,D1578)</f>
        <v>0</v>
      </c>
      <c r="U1578" t="str">
        <f>VLOOKUP(Q1578,'Capital Lookup'!A:B,2,FALSE)</f>
        <v>No</v>
      </c>
      <c r="V1578" s="2">
        <f>IFERROR(VLOOKUP(LEFT(F1578,10),'Find Purchase Orders'!B:J,9,FALSE),"")</f>
        <v>44651</v>
      </c>
      <c r="W1578" s="25" t="s">
        <v>7261</v>
      </c>
    </row>
    <row r="1579" spans="1:23" hidden="1">
      <c r="A1579" s="25" t="s">
        <v>7261</v>
      </c>
      <c r="B1579" s="25" t="s">
        <v>8227</v>
      </c>
      <c r="C1579" s="25" t="s">
        <v>7264</v>
      </c>
      <c r="D1579" s="25" t="s">
        <v>11365</v>
      </c>
      <c r="E1579" s="25" t="s">
        <v>8229</v>
      </c>
      <c r="F1579" s="25" t="s">
        <v>11368</v>
      </c>
      <c r="G1579" s="25" t="s">
        <v>11369</v>
      </c>
      <c r="H1579" s="21">
        <v>678</v>
      </c>
      <c r="I1579" s="25" t="s">
        <v>7296</v>
      </c>
      <c r="J1579" s="25" t="s">
        <v>7288</v>
      </c>
      <c r="K1579" s="25" t="s">
        <v>7262</v>
      </c>
      <c r="L1579" s="25" t="s">
        <v>7259</v>
      </c>
      <c r="M1579" s="21">
        <v>678</v>
      </c>
      <c r="N1579" s="21">
        <v>678</v>
      </c>
      <c r="O1579" s="21">
        <v>0</v>
      </c>
      <c r="P1579" s="21">
        <v>678</v>
      </c>
      <c r="Q1579" s="25" t="s">
        <v>8232</v>
      </c>
      <c r="R1579" s="1" t="str">
        <f t="shared" si="25"/>
        <v>ST10026</v>
      </c>
      <c r="S1579" t="str">
        <f>VLOOKUP(R1579,Data!$C$2:$D$261,2,0)</f>
        <v>Donway Place</v>
      </c>
      <c r="T1579">
        <f>COUNTIF('Feb 2022'!A:A,D1579)+COUNTIF('Mar 2022'!A:A,D1579)+COUNTIF('Apr 2022'!A:A,D1579)+COUNTIF('May 2022'!A:A,D1579)+COUNTIF('June 2022'!A:A,D1579)+COUNTIF('July 2022'!A:A,D1579)+COUNTIF('Aug 2022'!A:A,D1579)+COUNTIF('Sep 2022'!A:A,D1579)+COUNTIF('Oct 2022'!A:A,D1579)+COUNTIF('Dec 2022'!A:A,D1579)</f>
        <v>0</v>
      </c>
      <c r="U1579" t="str">
        <f>VLOOKUP(Q1579,'Capital Lookup'!A:B,2,FALSE)</f>
        <v>No</v>
      </c>
      <c r="V1579" s="2">
        <f>IFERROR(VLOOKUP(LEFT(F1579,10),'Find Purchase Orders'!B:J,9,FALSE),"")</f>
        <v>44651</v>
      </c>
      <c r="W1579" s="25" t="s">
        <v>7261</v>
      </c>
    </row>
    <row r="1580" spans="1:23" hidden="1">
      <c r="A1580" s="25" t="s">
        <v>11370</v>
      </c>
      <c r="B1580" s="25" t="s">
        <v>8227</v>
      </c>
      <c r="C1580" s="25" t="s">
        <v>7264</v>
      </c>
      <c r="D1580" s="25" t="s">
        <v>11371</v>
      </c>
      <c r="E1580" s="25" t="s">
        <v>8229</v>
      </c>
      <c r="H1580" s="21">
        <v>7623.96</v>
      </c>
      <c r="I1580" s="25" t="s">
        <v>7257</v>
      </c>
      <c r="K1580" s="25" t="s">
        <v>7262</v>
      </c>
      <c r="L1580" s="25" t="s">
        <v>8138</v>
      </c>
      <c r="M1580" s="22">
        <v>0</v>
      </c>
      <c r="N1580" s="22">
        <v>0</v>
      </c>
      <c r="O1580" s="21">
        <v>0</v>
      </c>
      <c r="P1580" s="21">
        <v>877.09</v>
      </c>
      <c r="Q1580" s="25"/>
      <c r="R1580" s="1" t="str">
        <f t="shared" si="25"/>
        <v>ST10026</v>
      </c>
      <c r="S1580" t="str">
        <f>VLOOKUP(R1580,Data!$C$2:$D$261,2,0)</f>
        <v>Donway Place</v>
      </c>
      <c r="T1580">
        <f>COUNTIF('Feb 2022'!A:A,D1580)+COUNTIF('Mar 2022'!A:A,D1580)+COUNTIF('Apr 2022'!A:A,D1580)+COUNTIF('May 2022'!A:A,D1580)+COUNTIF('June 2022'!A:A,D1580)+COUNTIF('July 2022'!A:A,D1580)+COUNTIF('Aug 2022'!A:A,D1580)+COUNTIF('Sep 2022'!A:A,D1580)+COUNTIF('Oct 2022'!A:A,D1580)+COUNTIF('Dec 2022'!A:A,D1580)</f>
        <v>0</v>
      </c>
      <c r="U1580" t="e">
        <f>VLOOKUP(Q1580,'Capital Lookup'!A:B,2,FALSE)</f>
        <v>#N/A</v>
      </c>
      <c r="V1580" s="2" t="str">
        <f>IFERROR(VLOOKUP(LEFT(F1580,10),'Find Purchase Orders'!B:J,9,FALSE),"")</f>
        <v/>
      </c>
      <c r="W1580" s="25" t="s">
        <v>7261</v>
      </c>
    </row>
    <row r="1581" spans="1:23" hidden="1">
      <c r="A1581" s="25" t="s">
        <v>7261</v>
      </c>
      <c r="B1581" s="25" t="s">
        <v>8227</v>
      </c>
      <c r="C1581" s="25" t="s">
        <v>7264</v>
      </c>
      <c r="D1581" s="25" t="s">
        <v>11372</v>
      </c>
      <c r="E1581" s="25" t="s">
        <v>8229</v>
      </c>
      <c r="F1581" s="25" t="s">
        <v>11373</v>
      </c>
      <c r="G1581" s="25" t="s">
        <v>11282</v>
      </c>
      <c r="H1581" s="21">
        <v>13886.97</v>
      </c>
      <c r="I1581" s="25" t="s">
        <v>7296</v>
      </c>
      <c r="J1581" s="25" t="s">
        <v>7288</v>
      </c>
      <c r="K1581" s="25" t="s">
        <v>7262</v>
      </c>
      <c r="L1581" s="25" t="s">
        <v>7259</v>
      </c>
      <c r="M1581" s="21">
        <v>13886.97</v>
      </c>
      <c r="N1581" s="21">
        <v>13886.97</v>
      </c>
      <c r="O1581" s="21">
        <v>0</v>
      </c>
      <c r="P1581" s="21">
        <v>13886.97</v>
      </c>
      <c r="Q1581" s="25" t="s">
        <v>8232</v>
      </c>
      <c r="R1581" s="1" t="str">
        <f t="shared" si="25"/>
        <v>ST10026</v>
      </c>
      <c r="S1581" t="str">
        <f>VLOOKUP(R1581,Data!$C$2:$D$261,2,0)</f>
        <v>Donway Place</v>
      </c>
      <c r="T1581">
        <f>COUNTIF('Feb 2022'!A:A,D1581)+COUNTIF('Mar 2022'!A:A,D1581)+COUNTIF('Apr 2022'!A:A,D1581)+COUNTIF('May 2022'!A:A,D1581)+COUNTIF('June 2022'!A:A,D1581)+COUNTIF('July 2022'!A:A,D1581)+COUNTIF('Aug 2022'!A:A,D1581)+COUNTIF('Sep 2022'!A:A,D1581)+COUNTIF('Oct 2022'!A:A,D1581)+COUNTIF('Dec 2022'!A:A,D1581)</f>
        <v>0</v>
      </c>
      <c r="U1581" t="str">
        <f>VLOOKUP(Q1581,'Capital Lookup'!A:B,2,FALSE)</f>
        <v>No</v>
      </c>
      <c r="V1581" s="2">
        <f>IFERROR(VLOOKUP(LEFT(F1581,10),'Find Purchase Orders'!B:J,9,FALSE),"")</f>
        <v>44651</v>
      </c>
      <c r="W1581" s="25" t="s">
        <v>7261</v>
      </c>
    </row>
    <row r="1582" spans="1:23" hidden="1">
      <c r="A1582" s="25" t="s">
        <v>7261</v>
      </c>
      <c r="B1582" s="25" t="s">
        <v>8227</v>
      </c>
      <c r="C1582" s="25" t="s">
        <v>7264</v>
      </c>
      <c r="D1582" s="25" t="s">
        <v>11374</v>
      </c>
      <c r="E1582" s="25" t="s">
        <v>8229</v>
      </c>
      <c r="F1582" s="25" t="s">
        <v>11375</v>
      </c>
      <c r="G1582" s="25" t="s">
        <v>11376</v>
      </c>
      <c r="H1582" s="21">
        <v>7610.4</v>
      </c>
      <c r="I1582" s="25" t="s">
        <v>7287</v>
      </c>
      <c r="J1582" s="25" t="s">
        <v>7288</v>
      </c>
      <c r="K1582" s="25" t="s">
        <v>7262</v>
      </c>
      <c r="L1582" s="25" t="s">
        <v>7259</v>
      </c>
      <c r="M1582" s="21">
        <v>7610.4</v>
      </c>
      <c r="N1582" s="22">
        <v>0</v>
      </c>
      <c r="O1582" s="21">
        <v>7610.4</v>
      </c>
      <c r="P1582" s="21">
        <v>875.53</v>
      </c>
      <c r="Q1582" s="25" t="s">
        <v>8232</v>
      </c>
      <c r="R1582" s="1" t="str">
        <f t="shared" si="25"/>
        <v>ST10026</v>
      </c>
      <c r="S1582" t="str">
        <f>VLOOKUP(R1582,Data!$C$2:$D$261,2,0)</f>
        <v>Donway Place</v>
      </c>
      <c r="T1582">
        <f>COUNTIF('Feb 2022'!A:A,D1582)+COUNTIF('Mar 2022'!A:A,D1582)+COUNTIF('Apr 2022'!A:A,D1582)+COUNTIF('May 2022'!A:A,D1582)+COUNTIF('June 2022'!A:A,D1582)+COUNTIF('July 2022'!A:A,D1582)+COUNTIF('Aug 2022'!A:A,D1582)+COUNTIF('Sep 2022'!A:A,D1582)+COUNTIF('Oct 2022'!A:A,D1582)+COUNTIF('Dec 2022'!A:A,D1582)</f>
        <v>0</v>
      </c>
      <c r="U1582" t="str">
        <f>VLOOKUP(Q1582,'Capital Lookup'!A:B,2,FALSE)</f>
        <v>No</v>
      </c>
      <c r="V1582" s="2">
        <f>IFERROR(VLOOKUP(LEFT(F1582,10),'Find Purchase Orders'!B:J,9,FALSE),"")</f>
        <v>44651</v>
      </c>
      <c r="W1582" s="25" t="s">
        <v>7261</v>
      </c>
    </row>
    <row r="1583" spans="1:23" hidden="1">
      <c r="A1583" s="25" t="s">
        <v>7261</v>
      </c>
      <c r="B1583" s="25" t="s">
        <v>8227</v>
      </c>
      <c r="C1583" s="25" t="s">
        <v>7264</v>
      </c>
      <c r="D1583" s="25" t="s">
        <v>11377</v>
      </c>
      <c r="E1583" s="25" t="s">
        <v>8229</v>
      </c>
      <c r="F1583" s="25" t="s">
        <v>11378</v>
      </c>
      <c r="G1583" s="25" t="s">
        <v>11379</v>
      </c>
      <c r="H1583" s="21">
        <v>9045.85</v>
      </c>
      <c r="I1583" s="25" t="s">
        <v>7296</v>
      </c>
      <c r="J1583" s="25" t="s">
        <v>7288</v>
      </c>
      <c r="K1583" s="25" t="s">
        <v>7262</v>
      </c>
      <c r="L1583" s="25" t="s">
        <v>7259</v>
      </c>
      <c r="M1583" s="21">
        <v>9045.85</v>
      </c>
      <c r="N1583" s="21">
        <v>9045.86</v>
      </c>
      <c r="O1583" s="21">
        <v>-0.01</v>
      </c>
      <c r="P1583" s="21">
        <v>9045.85</v>
      </c>
      <c r="Q1583" s="25" t="s">
        <v>8232</v>
      </c>
      <c r="R1583" s="1" t="str">
        <f t="shared" si="25"/>
        <v>ST10026</v>
      </c>
      <c r="S1583" t="str">
        <f>VLOOKUP(R1583,Data!$C$2:$D$261,2,0)</f>
        <v>Donway Place</v>
      </c>
      <c r="T1583">
        <f>COUNTIF('Feb 2022'!A:A,D1583)+COUNTIF('Mar 2022'!A:A,D1583)+COUNTIF('Apr 2022'!A:A,D1583)+COUNTIF('May 2022'!A:A,D1583)+COUNTIF('June 2022'!A:A,D1583)+COUNTIF('July 2022'!A:A,D1583)+COUNTIF('Aug 2022'!A:A,D1583)+COUNTIF('Sep 2022'!A:A,D1583)+COUNTIF('Oct 2022'!A:A,D1583)+COUNTIF('Dec 2022'!A:A,D1583)</f>
        <v>0</v>
      </c>
      <c r="U1583" t="str">
        <f>VLOOKUP(Q1583,'Capital Lookup'!A:B,2,FALSE)</f>
        <v>No</v>
      </c>
      <c r="V1583" s="2">
        <f>IFERROR(VLOOKUP(LEFT(F1583,10),'Find Purchase Orders'!B:J,9,FALSE),"")</f>
        <v>44651</v>
      </c>
      <c r="W1583" s="25" t="s">
        <v>7261</v>
      </c>
    </row>
    <row r="1584" spans="1:23" hidden="1">
      <c r="A1584" s="25" t="s">
        <v>7261</v>
      </c>
      <c r="B1584" s="25" t="s">
        <v>8227</v>
      </c>
      <c r="C1584" s="25" t="s">
        <v>7264</v>
      </c>
      <c r="D1584" s="25" t="s">
        <v>11377</v>
      </c>
      <c r="E1584" s="25" t="s">
        <v>8229</v>
      </c>
      <c r="F1584" s="25" t="s">
        <v>11380</v>
      </c>
      <c r="G1584" s="25" t="s">
        <v>7329</v>
      </c>
      <c r="H1584" s="21">
        <v>169.5</v>
      </c>
      <c r="I1584" s="25" t="s">
        <v>7296</v>
      </c>
      <c r="J1584" s="25" t="s">
        <v>7288</v>
      </c>
      <c r="K1584" s="25" t="s">
        <v>7262</v>
      </c>
      <c r="L1584" s="25" t="s">
        <v>7259</v>
      </c>
      <c r="M1584" s="21">
        <v>169.5</v>
      </c>
      <c r="N1584" s="21">
        <v>169.5</v>
      </c>
      <c r="O1584" s="21">
        <v>0</v>
      </c>
      <c r="P1584" s="21">
        <v>169.5</v>
      </c>
      <c r="Q1584" s="25" t="s">
        <v>8232</v>
      </c>
      <c r="R1584" s="1" t="str">
        <f t="shared" si="25"/>
        <v>ST10026</v>
      </c>
      <c r="S1584" t="str">
        <f>VLOOKUP(R1584,Data!$C$2:$D$261,2,0)</f>
        <v>Donway Place</v>
      </c>
      <c r="T1584">
        <f>COUNTIF('Feb 2022'!A:A,D1584)+COUNTIF('Mar 2022'!A:A,D1584)+COUNTIF('Apr 2022'!A:A,D1584)+COUNTIF('May 2022'!A:A,D1584)+COUNTIF('June 2022'!A:A,D1584)+COUNTIF('July 2022'!A:A,D1584)+COUNTIF('Aug 2022'!A:A,D1584)+COUNTIF('Sep 2022'!A:A,D1584)+COUNTIF('Oct 2022'!A:A,D1584)+COUNTIF('Dec 2022'!A:A,D1584)</f>
        <v>0</v>
      </c>
      <c r="U1584" t="str">
        <f>VLOOKUP(Q1584,'Capital Lookup'!A:B,2,FALSE)</f>
        <v>No</v>
      </c>
      <c r="V1584" s="2">
        <f>IFERROR(VLOOKUP(LEFT(F1584,10),'Find Purchase Orders'!B:J,9,FALSE),"")</f>
        <v>44651</v>
      </c>
      <c r="W1584" s="25" t="s">
        <v>7261</v>
      </c>
    </row>
    <row r="1585" spans="1:23" hidden="1">
      <c r="A1585" s="25" t="s">
        <v>7425</v>
      </c>
      <c r="B1585" s="25" t="s">
        <v>7838</v>
      </c>
      <c r="C1585" s="25"/>
      <c r="D1585" s="25" t="s">
        <v>11381</v>
      </c>
      <c r="E1585" s="25" t="s">
        <v>8140</v>
      </c>
      <c r="H1585" s="21">
        <v>6886.29</v>
      </c>
      <c r="I1585" s="25" t="s">
        <v>7257</v>
      </c>
      <c r="K1585" s="25" t="s">
        <v>8060</v>
      </c>
      <c r="L1585" s="25" t="s">
        <v>7625</v>
      </c>
      <c r="M1585" s="22">
        <v>0</v>
      </c>
      <c r="N1585" s="22">
        <v>0</v>
      </c>
      <c r="O1585" s="21">
        <v>0</v>
      </c>
      <c r="P1585" s="21">
        <v>792.23</v>
      </c>
      <c r="Q1585" s="25" t="s">
        <v>10924</v>
      </c>
      <c r="R1585" s="1" t="str">
        <f t="shared" si="25"/>
        <v>ST10336</v>
      </c>
      <c r="S1585" t="str">
        <f>VLOOKUP(R1585,Data!$C$2:$D$261,2,0)</f>
        <v>The Village Seniors Community</v>
      </c>
      <c r="T1585">
        <f>COUNTIF('Feb 2022'!A:A,D1585)+COUNTIF('Mar 2022'!A:A,D1585)+COUNTIF('Apr 2022'!A:A,D1585)+COUNTIF('May 2022'!A:A,D1585)+COUNTIF('June 2022'!A:A,D1585)+COUNTIF('July 2022'!A:A,D1585)+COUNTIF('Aug 2022'!A:A,D1585)+COUNTIF('Sep 2022'!A:A,D1585)+COUNTIF('Oct 2022'!A:A,D1585)+COUNTIF('Dec 2022'!A:A,D1585)</f>
        <v>0</v>
      </c>
      <c r="U1585" t="str">
        <f>VLOOKUP(Q1585,'Capital Lookup'!A:B,2,FALSE)</f>
        <v>No</v>
      </c>
      <c r="V1585" s="2" t="str">
        <f>IFERROR(VLOOKUP(LEFT(F1585,10),'Find Purchase Orders'!B:J,9,FALSE),"")</f>
        <v/>
      </c>
      <c r="W1585" s="25" t="s">
        <v>7261</v>
      </c>
    </row>
    <row r="1586" spans="1:23" hidden="1">
      <c r="A1586" s="25" t="s">
        <v>10104</v>
      </c>
      <c r="B1586" s="25" t="s">
        <v>7838</v>
      </c>
      <c r="C1586" s="25"/>
      <c r="D1586" s="25" t="s">
        <v>2107</v>
      </c>
      <c r="E1586" s="25" t="s">
        <v>8140</v>
      </c>
      <c r="F1586" s="25" t="s">
        <v>11382</v>
      </c>
      <c r="G1586" s="25" t="s">
        <v>11383</v>
      </c>
      <c r="H1586" s="21">
        <v>6886.29</v>
      </c>
      <c r="I1586" s="25" t="s">
        <v>7296</v>
      </c>
      <c r="J1586" s="25" t="s">
        <v>7288</v>
      </c>
      <c r="K1586" s="25" t="s">
        <v>8060</v>
      </c>
      <c r="L1586" s="25" t="s">
        <v>7625</v>
      </c>
      <c r="M1586" s="21">
        <v>6094.06</v>
      </c>
      <c r="N1586" s="21">
        <v>8947.41</v>
      </c>
      <c r="O1586" s="21">
        <v>-2853.35</v>
      </c>
      <c r="P1586" s="21">
        <v>6886.29</v>
      </c>
      <c r="Q1586" s="25" t="s">
        <v>10924</v>
      </c>
      <c r="R1586" s="1" t="str">
        <f t="shared" si="25"/>
        <v>ST10336</v>
      </c>
      <c r="S1586" t="str">
        <f>VLOOKUP(R1586,Data!$C$2:$D$261,2,0)</f>
        <v>The Village Seniors Community</v>
      </c>
      <c r="T1586">
        <f>COUNTIF('Feb 2022'!A:A,D1586)+COUNTIF('Mar 2022'!A:A,D1586)+COUNTIF('Apr 2022'!A:A,D1586)+COUNTIF('May 2022'!A:A,D1586)+COUNTIF('June 2022'!A:A,D1586)+COUNTIF('July 2022'!A:A,D1586)+COUNTIF('Aug 2022'!A:A,D1586)+COUNTIF('Sep 2022'!A:A,D1586)+COUNTIF('Oct 2022'!A:A,D1586)+COUNTIF('Dec 2022'!A:A,D1586)</f>
        <v>1</v>
      </c>
      <c r="U1586" t="str">
        <f>VLOOKUP(Q1586,'Capital Lookup'!A:B,2,FALSE)</f>
        <v>No</v>
      </c>
      <c r="V1586" s="2">
        <f>IFERROR(VLOOKUP(LEFT(F1586,10),'Find Purchase Orders'!B:J,9,FALSE),"")</f>
        <v>44656</v>
      </c>
      <c r="W1586" s="25" t="s">
        <v>7261</v>
      </c>
    </row>
    <row r="1587" spans="1:23" hidden="1">
      <c r="A1587" s="25" t="s">
        <v>7269</v>
      </c>
      <c r="B1587" s="25" t="s">
        <v>7997</v>
      </c>
      <c r="C1587" s="25" t="s">
        <v>7271</v>
      </c>
      <c r="D1587" s="25" t="s">
        <v>1847</v>
      </c>
      <c r="E1587" s="25" t="s">
        <v>8140</v>
      </c>
      <c r="F1587" s="25" t="s">
        <v>11384</v>
      </c>
      <c r="G1587" s="25" t="s">
        <v>11385</v>
      </c>
      <c r="H1587" s="21">
        <v>1799.77</v>
      </c>
      <c r="I1587" s="25" t="s">
        <v>7296</v>
      </c>
      <c r="J1587" s="25" t="s">
        <v>7288</v>
      </c>
      <c r="K1587" s="25" t="s">
        <v>7495</v>
      </c>
      <c r="L1587" s="25" t="s">
        <v>7740</v>
      </c>
      <c r="M1587" s="21">
        <v>1799.77</v>
      </c>
      <c r="N1587" s="22">
        <v>0</v>
      </c>
      <c r="O1587" s="21">
        <v>1799.77</v>
      </c>
      <c r="P1587" s="21">
        <v>1799.77</v>
      </c>
      <c r="Q1587" s="25" t="s">
        <v>11386</v>
      </c>
      <c r="R1587" s="1" t="str">
        <f t="shared" si="25"/>
        <v>ST10148</v>
      </c>
      <c r="S1587" t="str">
        <f>VLOOKUP(R1587,Data!$C$2:$D$261,2,0)</f>
        <v>Kilean Lodge</v>
      </c>
      <c r="T1587">
        <f>COUNTIF('Feb 2022'!A:A,D1587)+COUNTIF('Mar 2022'!A:A,D1587)+COUNTIF('Apr 2022'!A:A,D1587)+COUNTIF('May 2022'!A:A,D1587)+COUNTIF('June 2022'!A:A,D1587)+COUNTIF('July 2022'!A:A,D1587)+COUNTIF('Aug 2022'!A:A,D1587)+COUNTIF('Sep 2022'!A:A,D1587)+COUNTIF('Oct 2022'!A:A,D1587)+COUNTIF('Dec 2022'!A:A,D1587)</f>
        <v>1</v>
      </c>
      <c r="U1587" t="str">
        <f>VLOOKUP(Q1587,'Capital Lookup'!A:B,2,FALSE)</f>
        <v>No</v>
      </c>
      <c r="V1587" s="2">
        <f>IFERROR(VLOOKUP(LEFT(F1587,10),'Find Purchase Orders'!B:J,9,FALSE),"")</f>
        <v>44649</v>
      </c>
      <c r="W1587" s="25" t="s">
        <v>7261</v>
      </c>
    </row>
    <row r="1588" spans="1:23" hidden="1">
      <c r="A1588" s="25" t="s">
        <v>7425</v>
      </c>
      <c r="B1588" s="25" t="s">
        <v>7838</v>
      </c>
      <c r="C1588" s="25"/>
      <c r="D1588" s="25" t="s">
        <v>11387</v>
      </c>
      <c r="E1588" s="25"/>
      <c r="H1588" s="21">
        <v>33144</v>
      </c>
      <c r="I1588" s="25" t="s">
        <v>7257</v>
      </c>
      <c r="K1588" s="25" t="s">
        <v>8817</v>
      </c>
      <c r="L1588" s="25" t="s">
        <v>7504</v>
      </c>
      <c r="M1588" s="22">
        <v>0</v>
      </c>
      <c r="N1588" s="22">
        <v>0</v>
      </c>
      <c r="O1588" s="21">
        <v>0</v>
      </c>
      <c r="P1588" s="21">
        <v>0</v>
      </c>
      <c r="Q1588" s="25" t="s">
        <v>9862</v>
      </c>
      <c r="R1588" s="1" t="str">
        <f t="shared" si="25"/>
        <v>ST10336</v>
      </c>
      <c r="S1588" t="str">
        <f>VLOOKUP(R1588,Data!$C$2:$D$261,2,0)</f>
        <v>The Village Seniors Community</v>
      </c>
      <c r="T1588">
        <f>COUNTIF('Feb 2022'!A:A,D1588)+COUNTIF('Mar 2022'!A:A,D1588)+COUNTIF('Apr 2022'!A:A,D1588)+COUNTIF('May 2022'!A:A,D1588)+COUNTIF('June 2022'!A:A,D1588)+COUNTIF('July 2022'!A:A,D1588)+COUNTIF('Aug 2022'!A:A,D1588)+COUNTIF('Sep 2022'!A:A,D1588)+COUNTIF('Oct 2022'!A:A,D1588)+COUNTIF('Dec 2022'!A:A,D1588)</f>
        <v>0</v>
      </c>
      <c r="U1588" t="str">
        <f>VLOOKUP(Q1588,'Capital Lookup'!A:B,2,FALSE)</f>
        <v>No</v>
      </c>
      <c r="V1588" s="2" t="str">
        <f>IFERROR(VLOOKUP(LEFT(F1588,10),'Find Purchase Orders'!B:J,9,FALSE),"")</f>
        <v/>
      </c>
      <c r="W1588" s="25" t="s">
        <v>7261</v>
      </c>
    </row>
    <row r="1589" spans="1:23" hidden="1">
      <c r="A1589" s="25" t="s">
        <v>10104</v>
      </c>
      <c r="B1589" s="25" t="s">
        <v>7838</v>
      </c>
      <c r="C1589" s="25"/>
      <c r="D1589" s="25" t="s">
        <v>2108</v>
      </c>
      <c r="E1589" s="25" t="s">
        <v>8140</v>
      </c>
      <c r="F1589" s="25" t="s">
        <v>11388</v>
      </c>
      <c r="G1589" s="25" t="s">
        <v>11389</v>
      </c>
      <c r="H1589" s="21">
        <v>33144</v>
      </c>
      <c r="I1589" s="25" t="s">
        <v>7296</v>
      </c>
      <c r="J1589" s="25" t="s">
        <v>7288</v>
      </c>
      <c r="K1589" s="25" t="s">
        <v>8817</v>
      </c>
      <c r="L1589" s="25" t="s">
        <v>11390</v>
      </c>
      <c r="M1589" s="21">
        <v>33144</v>
      </c>
      <c r="N1589" s="21">
        <v>33144</v>
      </c>
      <c r="O1589" s="21">
        <v>0</v>
      </c>
      <c r="P1589" s="21">
        <v>33144</v>
      </c>
      <c r="Q1589" s="25" t="s">
        <v>11391</v>
      </c>
      <c r="R1589" s="1" t="str">
        <f t="shared" si="25"/>
        <v>ST10336</v>
      </c>
      <c r="S1589" t="str">
        <f>VLOOKUP(R1589,Data!$C$2:$D$261,2,0)</f>
        <v>The Village Seniors Community</v>
      </c>
      <c r="T1589">
        <f>COUNTIF('Feb 2022'!A:A,D1589)+COUNTIF('Mar 2022'!A:A,D1589)+COUNTIF('Apr 2022'!A:A,D1589)+COUNTIF('May 2022'!A:A,D1589)+COUNTIF('June 2022'!A:A,D1589)+COUNTIF('July 2022'!A:A,D1589)+COUNTIF('Aug 2022'!A:A,D1589)+COUNTIF('Sep 2022'!A:A,D1589)+COUNTIF('Oct 2022'!A:A,D1589)+COUNTIF('Dec 2022'!A:A,D1589)</f>
        <v>1</v>
      </c>
      <c r="U1589" t="str">
        <f>VLOOKUP(Q1589,'Capital Lookup'!A:B,2,FALSE)</f>
        <v>No</v>
      </c>
      <c r="V1589" s="2">
        <f>IFERROR(VLOOKUP(LEFT(F1589,10),'Find Purchase Orders'!B:J,9,FALSE),"")</f>
        <v>44659</v>
      </c>
      <c r="W1589" s="25" t="s">
        <v>7261</v>
      </c>
    </row>
    <row r="1590" spans="1:23" hidden="1">
      <c r="A1590" s="25" t="s">
        <v>7269</v>
      </c>
      <c r="B1590" s="25" t="s">
        <v>7833</v>
      </c>
      <c r="C1590" s="25" t="s">
        <v>7271</v>
      </c>
      <c r="D1590" s="25" t="s">
        <v>1848</v>
      </c>
      <c r="E1590" s="25" t="s">
        <v>8140</v>
      </c>
      <c r="F1590" s="25" t="s">
        <v>11392</v>
      </c>
      <c r="G1590" s="25" t="s">
        <v>11393</v>
      </c>
      <c r="H1590" s="21">
        <v>27781.05</v>
      </c>
      <c r="I1590" s="25" t="s">
        <v>7296</v>
      </c>
      <c r="J1590" s="25" t="s">
        <v>7288</v>
      </c>
      <c r="K1590" s="25" t="s">
        <v>7495</v>
      </c>
      <c r="L1590" s="25" t="s">
        <v>7740</v>
      </c>
      <c r="M1590" s="21">
        <v>27781.05</v>
      </c>
      <c r="N1590" s="21">
        <v>27781.05</v>
      </c>
      <c r="O1590" s="21">
        <v>0</v>
      </c>
      <c r="P1590" s="21">
        <v>27781.05</v>
      </c>
      <c r="Q1590" s="25" t="s">
        <v>11394</v>
      </c>
      <c r="R1590" s="1" t="str">
        <f t="shared" si="25"/>
        <v>ST10156</v>
      </c>
      <c r="S1590" t="str">
        <f>VLOOKUP(R1590,Data!$C$2:$D$261,2,0)</f>
        <v>ThorntonView</v>
      </c>
      <c r="T1590">
        <f>COUNTIF('Feb 2022'!A:A,D1590)+COUNTIF('Mar 2022'!A:A,D1590)+COUNTIF('Apr 2022'!A:A,D1590)+COUNTIF('May 2022'!A:A,D1590)+COUNTIF('June 2022'!A:A,D1590)+COUNTIF('July 2022'!A:A,D1590)+COUNTIF('Aug 2022'!A:A,D1590)+COUNTIF('Sep 2022'!A:A,D1590)+COUNTIF('Oct 2022'!A:A,D1590)+COUNTIF('Dec 2022'!A:A,D1590)</f>
        <v>1</v>
      </c>
      <c r="U1590" t="str">
        <f>VLOOKUP(Q1590,'Capital Lookup'!A:B,2,FALSE)</f>
        <v>No</v>
      </c>
      <c r="V1590" s="2">
        <f>IFERROR(VLOOKUP(LEFT(F1590,10),'Find Purchase Orders'!B:J,9,FALSE),"")</f>
        <v>44651</v>
      </c>
      <c r="W1590" s="25" t="s">
        <v>7261</v>
      </c>
    </row>
    <row r="1591" spans="1:23" hidden="1">
      <c r="A1591" s="25" t="s">
        <v>7261</v>
      </c>
      <c r="B1591" s="25" t="s">
        <v>8227</v>
      </c>
      <c r="C1591" s="25" t="s">
        <v>7264</v>
      </c>
      <c r="D1591" s="25" t="s">
        <v>11395</v>
      </c>
      <c r="E1591" s="25" t="s">
        <v>8229</v>
      </c>
      <c r="H1591" s="21">
        <v>12147.67</v>
      </c>
      <c r="I1591" s="25" t="s">
        <v>7257</v>
      </c>
      <c r="K1591" s="25" t="s">
        <v>7262</v>
      </c>
      <c r="L1591" s="25" t="s">
        <v>8138</v>
      </c>
      <c r="M1591" s="22">
        <v>0</v>
      </c>
      <c r="N1591" s="22">
        <v>0</v>
      </c>
      <c r="O1591" s="21">
        <v>0</v>
      </c>
      <c r="P1591" s="21">
        <v>1397.52</v>
      </c>
      <c r="Q1591" s="25"/>
      <c r="R1591" s="1" t="str">
        <f t="shared" si="25"/>
        <v>ST10026</v>
      </c>
      <c r="S1591" t="str">
        <f>VLOOKUP(R1591,Data!$C$2:$D$261,2,0)</f>
        <v>Donway Place</v>
      </c>
      <c r="T1591">
        <f>COUNTIF('Feb 2022'!A:A,D1591)+COUNTIF('Mar 2022'!A:A,D1591)+COUNTIF('Apr 2022'!A:A,D1591)+COUNTIF('May 2022'!A:A,D1591)+COUNTIF('June 2022'!A:A,D1591)+COUNTIF('July 2022'!A:A,D1591)+COUNTIF('Aug 2022'!A:A,D1591)+COUNTIF('Sep 2022'!A:A,D1591)+COUNTIF('Oct 2022'!A:A,D1591)+COUNTIF('Dec 2022'!A:A,D1591)</f>
        <v>0</v>
      </c>
      <c r="U1591" t="e">
        <f>VLOOKUP(Q1591,'Capital Lookup'!A:B,2,FALSE)</f>
        <v>#N/A</v>
      </c>
      <c r="V1591" s="2" t="str">
        <f>IFERROR(VLOOKUP(LEFT(F1591,10),'Find Purchase Orders'!B:J,9,FALSE),"")</f>
        <v/>
      </c>
      <c r="W1591" s="25" t="s">
        <v>7261</v>
      </c>
    </row>
    <row r="1592" spans="1:23" hidden="1">
      <c r="A1592" s="25" t="s">
        <v>7252</v>
      </c>
      <c r="B1592" s="25" t="s">
        <v>8531</v>
      </c>
      <c r="C1592" s="25" t="s">
        <v>7254</v>
      </c>
      <c r="D1592" s="25" t="s">
        <v>11396</v>
      </c>
      <c r="E1592" s="25" t="s">
        <v>8533</v>
      </c>
      <c r="H1592" s="21">
        <v>8430.43</v>
      </c>
      <c r="I1592" s="25" t="s">
        <v>7257</v>
      </c>
      <c r="K1592" s="25" t="s">
        <v>7289</v>
      </c>
      <c r="L1592" s="25" t="s">
        <v>20</v>
      </c>
      <c r="M1592" s="22">
        <v>0</v>
      </c>
      <c r="N1592" s="22">
        <v>0</v>
      </c>
      <c r="O1592" s="21">
        <v>0</v>
      </c>
      <c r="P1592" s="21">
        <v>969.87</v>
      </c>
      <c r="Q1592" s="25"/>
      <c r="R1592" s="1" t="str">
        <f t="shared" si="25"/>
        <v>ST10095</v>
      </c>
      <c r="S1592" t="str">
        <f>VLOOKUP(R1592,Data!$C$2:$D$261,2,0)</f>
        <v>Greenway</v>
      </c>
      <c r="T1592">
        <f>COUNTIF('Feb 2022'!A:A,D1592)+COUNTIF('Mar 2022'!A:A,D1592)+COUNTIF('Apr 2022'!A:A,D1592)+COUNTIF('May 2022'!A:A,D1592)+COUNTIF('June 2022'!A:A,D1592)+COUNTIF('July 2022'!A:A,D1592)+COUNTIF('Aug 2022'!A:A,D1592)+COUNTIF('Sep 2022'!A:A,D1592)+COUNTIF('Oct 2022'!A:A,D1592)+COUNTIF('Dec 2022'!A:A,D1592)</f>
        <v>0</v>
      </c>
      <c r="U1592" t="e">
        <f>VLOOKUP(Q1592,'Capital Lookup'!A:B,2,FALSE)</f>
        <v>#N/A</v>
      </c>
      <c r="V1592" s="2" t="str">
        <f>IFERROR(VLOOKUP(LEFT(F1592,10),'Find Purchase Orders'!B:J,9,FALSE),"")</f>
        <v/>
      </c>
      <c r="W1592" s="25" t="s">
        <v>7261</v>
      </c>
    </row>
    <row r="1593" spans="1:23" hidden="1">
      <c r="A1593" s="25" t="s">
        <v>7252</v>
      </c>
      <c r="B1593" s="25" t="s">
        <v>8531</v>
      </c>
      <c r="C1593" s="25" t="s">
        <v>7254</v>
      </c>
      <c r="D1593" s="25" t="s">
        <v>1849</v>
      </c>
      <c r="E1593" s="25" t="s">
        <v>8533</v>
      </c>
      <c r="F1593" s="25" t="s">
        <v>11397</v>
      </c>
      <c r="G1593" s="25" t="s">
        <v>11398</v>
      </c>
      <c r="H1593" s="21">
        <v>990.22</v>
      </c>
      <c r="I1593" s="25" t="s">
        <v>7296</v>
      </c>
      <c r="J1593" s="25" t="s">
        <v>7288</v>
      </c>
      <c r="K1593" s="25" t="s">
        <v>7258</v>
      </c>
      <c r="L1593" s="25" t="s">
        <v>7259</v>
      </c>
      <c r="M1593" s="21">
        <v>990.22</v>
      </c>
      <c r="N1593" s="21">
        <v>990.22</v>
      </c>
      <c r="O1593" s="21">
        <v>0</v>
      </c>
      <c r="P1593" s="21">
        <v>990.22</v>
      </c>
      <c r="Q1593" s="25" t="s">
        <v>8534</v>
      </c>
      <c r="R1593" s="1" t="str">
        <f t="shared" si="25"/>
        <v>ST10095</v>
      </c>
      <c r="S1593" t="str">
        <f>VLOOKUP(R1593,Data!$C$2:$D$261,2,0)</f>
        <v>Greenway</v>
      </c>
      <c r="T1593">
        <f>COUNTIF('Feb 2022'!A:A,D1593)+COUNTIF('Mar 2022'!A:A,D1593)+COUNTIF('Apr 2022'!A:A,D1593)+COUNTIF('May 2022'!A:A,D1593)+COUNTIF('June 2022'!A:A,D1593)+COUNTIF('July 2022'!A:A,D1593)+COUNTIF('Aug 2022'!A:A,D1593)+COUNTIF('Sep 2022'!A:A,D1593)+COUNTIF('Oct 2022'!A:A,D1593)+COUNTIF('Dec 2022'!A:A,D1593)</f>
        <v>1</v>
      </c>
      <c r="U1593" t="str">
        <f>VLOOKUP(Q1593,'Capital Lookup'!A:B,2,FALSE)</f>
        <v>No</v>
      </c>
      <c r="V1593" s="2">
        <f>IFERROR(VLOOKUP(LEFT(F1593,10),'Find Purchase Orders'!B:J,9,FALSE),"")</f>
        <v>44651</v>
      </c>
      <c r="W1593" s="25" t="s">
        <v>7261</v>
      </c>
    </row>
    <row r="1594" spans="1:23" hidden="1">
      <c r="A1594" s="25" t="s">
        <v>7252</v>
      </c>
      <c r="B1594" s="25" t="s">
        <v>8531</v>
      </c>
      <c r="C1594" s="25" t="s">
        <v>7254</v>
      </c>
      <c r="D1594" s="25" t="s">
        <v>1849</v>
      </c>
      <c r="E1594" s="25" t="s">
        <v>8533</v>
      </c>
      <c r="F1594" s="25" t="s">
        <v>11399</v>
      </c>
      <c r="G1594" s="25" t="s">
        <v>11400</v>
      </c>
      <c r="H1594" s="21">
        <v>268.99</v>
      </c>
      <c r="I1594" s="25" t="s">
        <v>7296</v>
      </c>
      <c r="J1594" s="25" t="s">
        <v>7288</v>
      </c>
      <c r="K1594" s="25" t="s">
        <v>7258</v>
      </c>
      <c r="L1594" s="25" t="s">
        <v>7259</v>
      </c>
      <c r="M1594" s="21">
        <v>268.99</v>
      </c>
      <c r="N1594" s="21">
        <v>268.99</v>
      </c>
      <c r="O1594" s="21">
        <v>0</v>
      </c>
      <c r="P1594" s="21">
        <v>268.99</v>
      </c>
      <c r="Q1594" s="25" t="s">
        <v>8534</v>
      </c>
      <c r="R1594" s="1" t="str">
        <f t="shared" si="25"/>
        <v>ST10095</v>
      </c>
      <c r="S1594" t="str">
        <f>VLOOKUP(R1594,Data!$C$2:$D$261,2,0)</f>
        <v>Greenway</v>
      </c>
      <c r="T1594">
        <f>COUNTIF('Feb 2022'!A:A,D1594)+COUNTIF('Mar 2022'!A:A,D1594)+COUNTIF('Apr 2022'!A:A,D1594)+COUNTIF('May 2022'!A:A,D1594)+COUNTIF('June 2022'!A:A,D1594)+COUNTIF('July 2022'!A:A,D1594)+COUNTIF('Aug 2022'!A:A,D1594)+COUNTIF('Sep 2022'!A:A,D1594)+COUNTIF('Oct 2022'!A:A,D1594)+COUNTIF('Dec 2022'!A:A,D1594)</f>
        <v>1</v>
      </c>
      <c r="U1594" t="str">
        <f>VLOOKUP(Q1594,'Capital Lookup'!A:B,2,FALSE)</f>
        <v>No</v>
      </c>
      <c r="V1594" s="2">
        <f>IFERROR(VLOOKUP(LEFT(F1594,10),'Find Purchase Orders'!B:J,9,FALSE),"")</f>
        <v>44651</v>
      </c>
      <c r="W1594" s="25" t="s">
        <v>7261</v>
      </c>
    </row>
    <row r="1595" spans="1:23" hidden="1">
      <c r="A1595" s="25" t="s">
        <v>7252</v>
      </c>
      <c r="B1595" s="25" t="s">
        <v>8531</v>
      </c>
      <c r="C1595" s="25" t="s">
        <v>7254</v>
      </c>
      <c r="D1595" s="25" t="s">
        <v>1849</v>
      </c>
      <c r="E1595" s="25" t="s">
        <v>8533</v>
      </c>
      <c r="F1595" s="25" t="s">
        <v>11401</v>
      </c>
      <c r="G1595" s="25" t="s">
        <v>11402</v>
      </c>
      <c r="H1595" s="21">
        <v>6355.62</v>
      </c>
      <c r="I1595" s="25" t="s">
        <v>7296</v>
      </c>
      <c r="J1595" s="25" t="s">
        <v>7288</v>
      </c>
      <c r="K1595" s="25" t="s">
        <v>7262</v>
      </c>
      <c r="L1595" s="25" t="s">
        <v>7259</v>
      </c>
      <c r="M1595" s="21">
        <v>6355.62</v>
      </c>
      <c r="N1595" s="21">
        <v>7171.22</v>
      </c>
      <c r="O1595" s="21">
        <v>-815.6</v>
      </c>
      <c r="P1595" s="21">
        <v>6355.62</v>
      </c>
      <c r="Q1595" s="25" t="s">
        <v>8534</v>
      </c>
      <c r="R1595" s="1" t="str">
        <f t="shared" si="25"/>
        <v>ST10095</v>
      </c>
      <c r="S1595" t="str">
        <f>VLOOKUP(R1595,Data!$C$2:$D$261,2,0)</f>
        <v>Greenway</v>
      </c>
      <c r="T1595">
        <f>COUNTIF('Feb 2022'!A:A,D1595)+COUNTIF('Mar 2022'!A:A,D1595)+COUNTIF('Apr 2022'!A:A,D1595)+COUNTIF('May 2022'!A:A,D1595)+COUNTIF('June 2022'!A:A,D1595)+COUNTIF('July 2022'!A:A,D1595)+COUNTIF('Aug 2022'!A:A,D1595)+COUNTIF('Sep 2022'!A:A,D1595)+COUNTIF('Oct 2022'!A:A,D1595)+COUNTIF('Dec 2022'!A:A,D1595)</f>
        <v>1</v>
      </c>
      <c r="U1595" t="str">
        <f>VLOOKUP(Q1595,'Capital Lookup'!A:B,2,FALSE)</f>
        <v>No</v>
      </c>
      <c r="V1595" s="2">
        <f>IFERROR(VLOOKUP(LEFT(F1595,10),'Find Purchase Orders'!B:J,9,FALSE),"")</f>
        <v>44651</v>
      </c>
      <c r="W1595" s="25" t="s">
        <v>7261</v>
      </c>
    </row>
    <row r="1596" spans="1:23" hidden="1">
      <c r="A1596" s="25" t="s">
        <v>7261</v>
      </c>
      <c r="B1596" s="25" t="s">
        <v>8477</v>
      </c>
      <c r="C1596" s="25" t="s">
        <v>7282</v>
      </c>
      <c r="D1596" s="25" t="s">
        <v>1850</v>
      </c>
      <c r="E1596" s="25" t="s">
        <v>8479</v>
      </c>
      <c r="F1596" s="25" t="s">
        <v>11403</v>
      </c>
      <c r="G1596" s="25" t="s">
        <v>11404</v>
      </c>
      <c r="H1596" s="21">
        <v>10275.64</v>
      </c>
      <c r="I1596" s="25" t="s">
        <v>7296</v>
      </c>
      <c r="J1596" s="25" t="s">
        <v>7288</v>
      </c>
      <c r="K1596" s="25" t="s">
        <v>7262</v>
      </c>
      <c r="L1596" s="25" t="s">
        <v>7259</v>
      </c>
      <c r="M1596" s="21">
        <v>10275.64</v>
      </c>
      <c r="N1596" s="21">
        <v>11243.88</v>
      </c>
      <c r="O1596" s="21">
        <v>-968.24</v>
      </c>
      <c r="P1596" s="21">
        <v>10275.64</v>
      </c>
      <c r="Q1596" s="25" t="s">
        <v>8497</v>
      </c>
      <c r="R1596" s="1" t="str">
        <f t="shared" si="25"/>
        <v>ST10017</v>
      </c>
      <c r="S1596" t="str">
        <f>VLOOKUP(R1596,Data!$C$2:$D$261,2,0)</f>
        <v>King Gardens</v>
      </c>
      <c r="T1596">
        <f>COUNTIF('Feb 2022'!A:A,D1596)+COUNTIF('Mar 2022'!A:A,D1596)+COUNTIF('Apr 2022'!A:A,D1596)+COUNTIF('May 2022'!A:A,D1596)+COUNTIF('June 2022'!A:A,D1596)+COUNTIF('July 2022'!A:A,D1596)+COUNTIF('Aug 2022'!A:A,D1596)+COUNTIF('Sep 2022'!A:A,D1596)+COUNTIF('Oct 2022'!A:A,D1596)+COUNTIF('Dec 2022'!A:A,D1596)</f>
        <v>1</v>
      </c>
      <c r="U1596" t="str">
        <f>VLOOKUP(Q1596,'Capital Lookup'!A:B,2,FALSE)</f>
        <v>No</v>
      </c>
      <c r="V1596" s="2">
        <f>IFERROR(VLOOKUP(LEFT(F1596,10),'Find Purchase Orders'!B:J,9,FALSE),"")</f>
        <v>44651</v>
      </c>
      <c r="W1596" s="25" t="s">
        <v>7261</v>
      </c>
    </row>
    <row r="1597" spans="1:23" hidden="1">
      <c r="A1597" s="25" t="s">
        <v>7261</v>
      </c>
      <c r="B1597" s="25" t="s">
        <v>8477</v>
      </c>
      <c r="C1597" s="25" t="s">
        <v>7282</v>
      </c>
      <c r="D1597" s="25" t="s">
        <v>1850</v>
      </c>
      <c r="E1597" s="25" t="s">
        <v>8479</v>
      </c>
      <c r="F1597" s="25" t="s">
        <v>11405</v>
      </c>
      <c r="G1597" s="25" t="s">
        <v>11406</v>
      </c>
      <c r="H1597" s="21">
        <v>762.75</v>
      </c>
      <c r="I1597" s="25" t="s">
        <v>7296</v>
      </c>
      <c r="J1597" s="25" t="s">
        <v>7288</v>
      </c>
      <c r="K1597" s="25" t="s">
        <v>7262</v>
      </c>
      <c r="L1597" s="25" t="s">
        <v>7259</v>
      </c>
      <c r="M1597" s="21">
        <v>762.75</v>
      </c>
      <c r="N1597" s="21">
        <v>762.75</v>
      </c>
      <c r="O1597" s="21">
        <v>0</v>
      </c>
      <c r="P1597" s="21">
        <v>762.75</v>
      </c>
      <c r="Q1597" s="25" t="s">
        <v>8497</v>
      </c>
      <c r="R1597" s="1" t="str">
        <f t="shared" si="25"/>
        <v>ST10017</v>
      </c>
      <c r="S1597" t="str">
        <f>VLOOKUP(R1597,Data!$C$2:$D$261,2,0)</f>
        <v>King Gardens</v>
      </c>
      <c r="T1597">
        <f>COUNTIF('Feb 2022'!A:A,D1597)+COUNTIF('Mar 2022'!A:A,D1597)+COUNTIF('Apr 2022'!A:A,D1597)+COUNTIF('May 2022'!A:A,D1597)+COUNTIF('June 2022'!A:A,D1597)+COUNTIF('July 2022'!A:A,D1597)+COUNTIF('Aug 2022'!A:A,D1597)+COUNTIF('Sep 2022'!A:A,D1597)+COUNTIF('Oct 2022'!A:A,D1597)+COUNTIF('Dec 2022'!A:A,D1597)</f>
        <v>1</v>
      </c>
      <c r="U1597" t="str">
        <f>VLOOKUP(Q1597,'Capital Lookup'!A:B,2,FALSE)</f>
        <v>No</v>
      </c>
      <c r="V1597" s="2">
        <f>IFERROR(VLOOKUP(LEFT(F1597,10),'Find Purchase Orders'!B:J,9,FALSE),"")</f>
        <v>44651</v>
      </c>
      <c r="W1597" s="25" t="s">
        <v>7261</v>
      </c>
    </row>
    <row r="1598" spans="1:23" hidden="1">
      <c r="A1598" s="25" t="s">
        <v>7269</v>
      </c>
      <c r="B1598" s="25" t="s">
        <v>11407</v>
      </c>
      <c r="C1598" s="25"/>
      <c r="D1598" s="25" t="s">
        <v>4847</v>
      </c>
      <c r="E1598" s="25" t="s">
        <v>7273</v>
      </c>
      <c r="F1598" s="25" t="s">
        <v>11408</v>
      </c>
      <c r="G1598" s="25" t="s">
        <v>11409</v>
      </c>
      <c r="H1598" s="21">
        <v>194275.20000000001</v>
      </c>
      <c r="I1598" s="25" t="s">
        <v>7296</v>
      </c>
      <c r="J1598" s="25" t="s">
        <v>7288</v>
      </c>
      <c r="K1598" s="25" t="s">
        <v>9972</v>
      </c>
      <c r="L1598" s="25" t="s">
        <v>8086</v>
      </c>
      <c r="M1598" s="21">
        <v>194275.20000000001</v>
      </c>
      <c r="N1598" s="21">
        <v>194275.20000000001</v>
      </c>
      <c r="O1598" s="21">
        <v>0</v>
      </c>
      <c r="P1598" s="21">
        <v>194275.20000000001</v>
      </c>
      <c r="Q1598" s="25" t="s">
        <v>11410</v>
      </c>
      <c r="R1598" s="1" t="str">
        <f t="shared" si="25"/>
        <v>ST10296</v>
      </c>
      <c r="S1598" t="str">
        <f>VLOOKUP(R1598,Data!$C$2:$D$261,2,0)</f>
        <v xml:space="preserve">The Scenic Grande </v>
      </c>
      <c r="T1598">
        <f>COUNTIF('Feb 2022'!A:A,D1598)+COUNTIF('Mar 2022'!A:A,D1598)+COUNTIF('Apr 2022'!A:A,D1598)+COUNTIF('May 2022'!A:A,D1598)+COUNTIF('June 2022'!A:A,D1598)+COUNTIF('July 2022'!A:A,D1598)+COUNTIF('Aug 2022'!A:A,D1598)+COUNTIF('Sep 2022'!A:A,D1598)+COUNTIF('Oct 2022'!A:A,D1598)+COUNTIF('Dec 2022'!A:A,D1598)</f>
        <v>1</v>
      </c>
      <c r="U1598" t="str">
        <f>VLOOKUP(Q1598,'Capital Lookup'!A:B,2,FALSE)</f>
        <v>No</v>
      </c>
      <c r="V1598" s="2">
        <f>IFERROR(VLOOKUP(LEFT(F1598,10),'Find Purchase Orders'!B:J,9,FALSE),"")</f>
        <v>44690</v>
      </c>
      <c r="W1598" s="25" t="s">
        <v>7261</v>
      </c>
    </row>
    <row r="1599" spans="1:23" hidden="1">
      <c r="A1599" s="25" t="s">
        <v>7261</v>
      </c>
      <c r="B1599" s="25" t="s">
        <v>7384</v>
      </c>
      <c r="C1599" s="25" t="s">
        <v>7277</v>
      </c>
      <c r="D1599" s="25" t="s">
        <v>1851</v>
      </c>
      <c r="E1599" s="25" t="s">
        <v>7386</v>
      </c>
      <c r="F1599" s="25" t="s">
        <v>11411</v>
      </c>
      <c r="G1599" s="25" t="s">
        <v>11412</v>
      </c>
      <c r="H1599" s="21">
        <v>850.5</v>
      </c>
      <c r="I1599" s="25" t="s">
        <v>7296</v>
      </c>
      <c r="J1599" s="25" t="s">
        <v>7288</v>
      </c>
      <c r="K1599" s="25" t="s">
        <v>7262</v>
      </c>
      <c r="L1599" s="25" t="s">
        <v>7259</v>
      </c>
      <c r="M1599" s="21">
        <v>850.5</v>
      </c>
      <c r="N1599" s="21">
        <v>1701</v>
      </c>
      <c r="O1599" s="21">
        <v>-850.5</v>
      </c>
      <c r="P1599" s="21">
        <v>850.5</v>
      </c>
      <c r="Q1599" s="25" t="s">
        <v>7389</v>
      </c>
      <c r="R1599" s="1" t="str">
        <f t="shared" si="25"/>
        <v>ST10066</v>
      </c>
      <c r="S1599" t="str">
        <f>VLOOKUP(R1599,Data!$C$2:$D$261,2,0)</f>
        <v>Inglewood</v>
      </c>
      <c r="T1599">
        <f>COUNTIF('Feb 2022'!A:A,D1599)+COUNTIF('Mar 2022'!A:A,D1599)+COUNTIF('Apr 2022'!A:A,D1599)+COUNTIF('May 2022'!A:A,D1599)+COUNTIF('June 2022'!A:A,D1599)+COUNTIF('July 2022'!A:A,D1599)+COUNTIF('Aug 2022'!A:A,D1599)+COUNTIF('Sep 2022'!A:A,D1599)+COUNTIF('Oct 2022'!A:A,D1599)+COUNTIF('Dec 2022'!A:A,D1599)</f>
        <v>1</v>
      </c>
      <c r="U1599" t="str">
        <f>VLOOKUP(Q1599,'Capital Lookup'!A:B,2,FALSE)</f>
        <v>No</v>
      </c>
      <c r="V1599" s="2">
        <f>IFERROR(VLOOKUP(LEFT(F1599,10),'Find Purchase Orders'!B:J,9,FALSE),"")</f>
        <v>44650</v>
      </c>
      <c r="W1599" s="25" t="s">
        <v>7261</v>
      </c>
    </row>
    <row r="1600" spans="1:23" hidden="1">
      <c r="A1600" s="25" t="s">
        <v>7261</v>
      </c>
      <c r="B1600" s="25" t="s">
        <v>7384</v>
      </c>
      <c r="C1600" s="25" t="s">
        <v>7277</v>
      </c>
      <c r="D1600" s="25" t="s">
        <v>1851</v>
      </c>
      <c r="E1600" s="25" t="s">
        <v>7386</v>
      </c>
      <c r="F1600" s="25" t="s">
        <v>11413</v>
      </c>
      <c r="G1600" s="25" t="s">
        <v>11414</v>
      </c>
      <c r="H1600" s="21">
        <v>4783.7</v>
      </c>
      <c r="I1600" s="25" t="s">
        <v>7296</v>
      </c>
      <c r="J1600" s="25" t="s">
        <v>7288</v>
      </c>
      <c r="K1600" s="25" t="s">
        <v>7262</v>
      </c>
      <c r="L1600" s="25" t="s">
        <v>7259</v>
      </c>
      <c r="M1600" s="21">
        <v>4783.7</v>
      </c>
      <c r="N1600" s="21">
        <v>9567.4</v>
      </c>
      <c r="O1600" s="21">
        <v>-4783.7</v>
      </c>
      <c r="P1600" s="21">
        <v>4783.7</v>
      </c>
      <c r="Q1600" s="25" t="s">
        <v>7389</v>
      </c>
      <c r="R1600" s="1" t="str">
        <f t="shared" si="25"/>
        <v>ST10066</v>
      </c>
      <c r="S1600" t="str">
        <f>VLOOKUP(R1600,Data!$C$2:$D$261,2,0)</f>
        <v>Inglewood</v>
      </c>
      <c r="T1600">
        <f>COUNTIF('Feb 2022'!A:A,D1600)+COUNTIF('Mar 2022'!A:A,D1600)+COUNTIF('Apr 2022'!A:A,D1600)+COUNTIF('May 2022'!A:A,D1600)+COUNTIF('June 2022'!A:A,D1600)+COUNTIF('July 2022'!A:A,D1600)+COUNTIF('Aug 2022'!A:A,D1600)+COUNTIF('Sep 2022'!A:A,D1600)+COUNTIF('Oct 2022'!A:A,D1600)+COUNTIF('Dec 2022'!A:A,D1600)</f>
        <v>1</v>
      </c>
      <c r="U1600" t="str">
        <f>VLOOKUP(Q1600,'Capital Lookup'!A:B,2,FALSE)</f>
        <v>No</v>
      </c>
      <c r="V1600" s="2">
        <f>IFERROR(VLOOKUP(LEFT(F1600,10),'Find Purchase Orders'!B:J,9,FALSE),"")</f>
        <v>44650</v>
      </c>
      <c r="W1600" s="25" t="s">
        <v>7261</v>
      </c>
    </row>
    <row r="1601" spans="1:23" hidden="1">
      <c r="A1601" s="25" t="s">
        <v>7261</v>
      </c>
      <c r="B1601" s="25" t="s">
        <v>7384</v>
      </c>
      <c r="C1601" s="25" t="s">
        <v>7277</v>
      </c>
      <c r="D1601" s="25" t="s">
        <v>1852</v>
      </c>
      <c r="E1601" s="25" t="s">
        <v>7386</v>
      </c>
      <c r="H1601" s="21">
        <v>210</v>
      </c>
      <c r="I1601" s="25" t="s">
        <v>7257</v>
      </c>
      <c r="K1601" s="25" t="s">
        <v>7262</v>
      </c>
      <c r="L1601" s="25" t="s">
        <v>7259</v>
      </c>
      <c r="M1601" s="22">
        <v>0</v>
      </c>
      <c r="N1601" s="22">
        <v>0</v>
      </c>
      <c r="O1601" s="21">
        <v>0</v>
      </c>
      <c r="P1601" s="21">
        <v>10</v>
      </c>
      <c r="Q1601" s="25" t="s">
        <v>7389</v>
      </c>
      <c r="R1601" s="1" t="str">
        <f t="shared" si="25"/>
        <v>ST10066</v>
      </c>
      <c r="S1601" t="str">
        <f>VLOOKUP(R1601,Data!$C$2:$D$261,2,0)</f>
        <v>Inglewood</v>
      </c>
      <c r="T1601">
        <f>COUNTIF('Feb 2022'!A:A,D1601)+COUNTIF('Mar 2022'!A:A,D1601)+COUNTIF('Apr 2022'!A:A,D1601)+COUNTIF('May 2022'!A:A,D1601)+COUNTIF('June 2022'!A:A,D1601)+COUNTIF('July 2022'!A:A,D1601)+COUNTIF('Aug 2022'!A:A,D1601)+COUNTIF('Sep 2022'!A:A,D1601)+COUNTIF('Oct 2022'!A:A,D1601)+COUNTIF('Dec 2022'!A:A,D1601)</f>
        <v>1</v>
      </c>
      <c r="U1601" t="str">
        <f>VLOOKUP(Q1601,'Capital Lookup'!A:B,2,FALSE)</f>
        <v>No</v>
      </c>
      <c r="V1601" s="2" t="str">
        <f>IFERROR(VLOOKUP(LEFT(F1601,10),'Find Purchase Orders'!B:J,9,FALSE),"")</f>
        <v/>
      </c>
      <c r="W1601" s="25" t="s">
        <v>7261</v>
      </c>
    </row>
    <row r="1602" spans="1:23" hidden="1">
      <c r="A1602" s="25" t="s">
        <v>7261</v>
      </c>
      <c r="B1602" s="25" t="s">
        <v>7384</v>
      </c>
      <c r="C1602" s="25" t="s">
        <v>7277</v>
      </c>
      <c r="D1602" s="25" t="s">
        <v>1852</v>
      </c>
      <c r="E1602" s="25" t="s">
        <v>7386</v>
      </c>
      <c r="H1602" s="21">
        <v>4717.21</v>
      </c>
      <c r="I1602" s="25" t="s">
        <v>7257</v>
      </c>
      <c r="K1602" s="25" t="s">
        <v>7262</v>
      </c>
      <c r="L1602" s="25" t="s">
        <v>7259</v>
      </c>
      <c r="M1602" s="22">
        <v>0</v>
      </c>
      <c r="N1602" s="22">
        <v>0</v>
      </c>
      <c r="O1602" s="21">
        <v>0</v>
      </c>
      <c r="P1602" s="21">
        <v>224.63</v>
      </c>
      <c r="Q1602" s="25" t="s">
        <v>7389</v>
      </c>
      <c r="R1602" s="1" t="str">
        <f t="shared" si="25"/>
        <v>ST10066</v>
      </c>
      <c r="S1602" t="str">
        <f>VLOOKUP(R1602,Data!$C$2:$D$261,2,0)</f>
        <v>Inglewood</v>
      </c>
      <c r="T1602">
        <f>COUNTIF('Feb 2022'!A:A,D1602)+COUNTIF('Mar 2022'!A:A,D1602)+COUNTIF('Apr 2022'!A:A,D1602)+COUNTIF('May 2022'!A:A,D1602)+COUNTIF('June 2022'!A:A,D1602)+COUNTIF('July 2022'!A:A,D1602)+COUNTIF('Aug 2022'!A:A,D1602)+COUNTIF('Sep 2022'!A:A,D1602)+COUNTIF('Oct 2022'!A:A,D1602)+COUNTIF('Dec 2022'!A:A,D1602)</f>
        <v>1</v>
      </c>
      <c r="U1602" t="str">
        <f>VLOOKUP(Q1602,'Capital Lookup'!A:B,2,FALSE)</f>
        <v>No</v>
      </c>
      <c r="V1602" s="2" t="str">
        <f>IFERROR(VLOOKUP(LEFT(F1602,10),'Find Purchase Orders'!B:J,9,FALSE),"")</f>
        <v/>
      </c>
      <c r="W1602" s="25" t="s">
        <v>7261</v>
      </c>
    </row>
    <row r="1603" spans="1:23" hidden="1">
      <c r="A1603" s="25" t="s">
        <v>7252</v>
      </c>
      <c r="B1603" s="25" t="s">
        <v>8648</v>
      </c>
      <c r="C1603" s="25" t="s">
        <v>7254</v>
      </c>
      <c r="D1603" s="25" t="s">
        <v>2179</v>
      </c>
      <c r="E1603" s="25" t="s">
        <v>8649</v>
      </c>
      <c r="F1603" s="25" t="s">
        <v>11415</v>
      </c>
      <c r="G1603" s="25" t="s">
        <v>11416</v>
      </c>
      <c r="H1603" s="21">
        <v>565</v>
      </c>
      <c r="I1603" s="25" t="s">
        <v>7296</v>
      </c>
      <c r="J1603" s="25" t="s">
        <v>7288</v>
      </c>
      <c r="K1603" s="25" t="s">
        <v>7258</v>
      </c>
      <c r="L1603" s="25" t="s">
        <v>7259</v>
      </c>
      <c r="M1603" s="21">
        <v>565</v>
      </c>
      <c r="N1603" s="21">
        <v>565</v>
      </c>
      <c r="O1603" s="21">
        <v>0</v>
      </c>
      <c r="P1603" s="21">
        <v>565</v>
      </c>
      <c r="Q1603" s="25" t="s">
        <v>8652</v>
      </c>
      <c r="R1603" s="1" t="str">
        <f t="shared" si="25"/>
        <v>ST10053</v>
      </c>
      <c r="S1603" t="str">
        <f>VLOOKUP(R1603,Data!$C$2:$D$261,2,0)</f>
        <v>Windsor Park</v>
      </c>
      <c r="T1603">
        <f>COUNTIF('Feb 2022'!A:A,D1603)+COUNTIF('Mar 2022'!A:A,D1603)+COUNTIF('Apr 2022'!A:A,D1603)+COUNTIF('May 2022'!A:A,D1603)+COUNTIF('June 2022'!A:A,D1603)+COUNTIF('July 2022'!A:A,D1603)+COUNTIF('Aug 2022'!A:A,D1603)+COUNTIF('Sep 2022'!A:A,D1603)+COUNTIF('Oct 2022'!A:A,D1603)+COUNTIF('Dec 2022'!A:A,D1603)</f>
        <v>1</v>
      </c>
      <c r="U1603" t="str">
        <f>VLOOKUP(Q1603,'Capital Lookup'!A:B,2,FALSE)</f>
        <v>No</v>
      </c>
      <c r="V1603" s="2">
        <f>IFERROR(VLOOKUP(LEFT(F1603,10),'Find Purchase Orders'!B:J,9,FALSE),"")</f>
        <v>44665</v>
      </c>
      <c r="W1603" s="25" t="s">
        <v>7261</v>
      </c>
    </row>
    <row r="1604" spans="1:23" hidden="1">
      <c r="A1604" s="25" t="s">
        <v>7252</v>
      </c>
      <c r="B1604" s="25" t="s">
        <v>8648</v>
      </c>
      <c r="C1604" s="25" t="s">
        <v>7254</v>
      </c>
      <c r="D1604" s="25" t="s">
        <v>2179</v>
      </c>
      <c r="E1604" s="25" t="s">
        <v>8649</v>
      </c>
      <c r="F1604" s="25" t="s">
        <v>11417</v>
      </c>
      <c r="G1604" s="25" t="s">
        <v>11418</v>
      </c>
      <c r="H1604" s="21">
        <v>259.89999999999998</v>
      </c>
      <c r="I1604" s="25" t="s">
        <v>7296</v>
      </c>
      <c r="J1604" s="25" t="s">
        <v>7288</v>
      </c>
      <c r="K1604" s="25" t="s">
        <v>7258</v>
      </c>
      <c r="L1604" s="25" t="s">
        <v>7259</v>
      </c>
      <c r="M1604" s="21">
        <v>259.89999999999998</v>
      </c>
      <c r="N1604" s="21">
        <v>259.89999999999998</v>
      </c>
      <c r="O1604" s="21">
        <v>0</v>
      </c>
      <c r="P1604" s="21">
        <v>259.89999999999998</v>
      </c>
      <c r="Q1604" s="25" t="s">
        <v>8652</v>
      </c>
      <c r="R1604" s="1" t="str">
        <f t="shared" si="25"/>
        <v>ST10053</v>
      </c>
      <c r="S1604" t="str">
        <f>VLOOKUP(R1604,Data!$C$2:$D$261,2,0)</f>
        <v>Windsor Park</v>
      </c>
      <c r="T1604">
        <f>COUNTIF('Feb 2022'!A:A,D1604)+COUNTIF('Mar 2022'!A:A,D1604)+COUNTIF('Apr 2022'!A:A,D1604)+COUNTIF('May 2022'!A:A,D1604)+COUNTIF('June 2022'!A:A,D1604)+COUNTIF('July 2022'!A:A,D1604)+COUNTIF('Aug 2022'!A:A,D1604)+COUNTIF('Sep 2022'!A:A,D1604)+COUNTIF('Oct 2022'!A:A,D1604)+COUNTIF('Dec 2022'!A:A,D1604)</f>
        <v>1</v>
      </c>
      <c r="U1604" t="str">
        <f>VLOOKUP(Q1604,'Capital Lookup'!A:B,2,FALSE)</f>
        <v>No</v>
      </c>
      <c r="V1604" s="2">
        <f>IFERROR(VLOOKUP(LEFT(F1604,10),'Find Purchase Orders'!B:J,9,FALSE),"")</f>
        <v>44665</v>
      </c>
      <c r="W1604" s="25" t="s">
        <v>7261</v>
      </c>
    </row>
    <row r="1605" spans="1:23" hidden="1">
      <c r="A1605" s="25" t="s">
        <v>7252</v>
      </c>
      <c r="B1605" s="25" t="s">
        <v>8648</v>
      </c>
      <c r="C1605" s="25" t="s">
        <v>7254</v>
      </c>
      <c r="D1605" s="25" t="s">
        <v>2179</v>
      </c>
      <c r="E1605" s="25" t="s">
        <v>8649</v>
      </c>
      <c r="F1605" s="25" t="s">
        <v>11419</v>
      </c>
      <c r="G1605" s="25" t="s">
        <v>11420</v>
      </c>
      <c r="H1605" s="21">
        <v>5700.66</v>
      </c>
      <c r="I1605" s="25" t="s">
        <v>7296</v>
      </c>
      <c r="J1605" s="25" t="s">
        <v>7288</v>
      </c>
      <c r="K1605" s="25" t="s">
        <v>7262</v>
      </c>
      <c r="L1605" s="25" t="s">
        <v>7259</v>
      </c>
      <c r="M1605" s="21">
        <v>5700.66</v>
      </c>
      <c r="N1605" s="21">
        <v>5700.66</v>
      </c>
      <c r="O1605" s="21">
        <v>0</v>
      </c>
      <c r="P1605" s="21">
        <v>5700.66</v>
      </c>
      <c r="Q1605" s="25" t="s">
        <v>8652</v>
      </c>
      <c r="R1605" s="1" t="str">
        <f t="shared" si="25"/>
        <v>ST10053</v>
      </c>
      <c r="S1605" t="str">
        <f>VLOOKUP(R1605,Data!$C$2:$D$261,2,0)</f>
        <v>Windsor Park</v>
      </c>
      <c r="T1605">
        <f>COUNTIF('Feb 2022'!A:A,D1605)+COUNTIF('Mar 2022'!A:A,D1605)+COUNTIF('Apr 2022'!A:A,D1605)+COUNTIF('May 2022'!A:A,D1605)+COUNTIF('June 2022'!A:A,D1605)+COUNTIF('July 2022'!A:A,D1605)+COUNTIF('Aug 2022'!A:A,D1605)+COUNTIF('Sep 2022'!A:A,D1605)+COUNTIF('Oct 2022'!A:A,D1605)+COUNTIF('Dec 2022'!A:A,D1605)</f>
        <v>1</v>
      </c>
      <c r="U1605" t="str">
        <f>VLOOKUP(Q1605,'Capital Lookup'!A:B,2,FALSE)</f>
        <v>No</v>
      </c>
      <c r="V1605" s="2">
        <f>IFERROR(VLOOKUP(LEFT(F1605,10),'Find Purchase Orders'!B:J,9,FALSE),"")</f>
        <v>44665</v>
      </c>
      <c r="W1605" s="25" t="s">
        <v>7261</v>
      </c>
    </row>
    <row r="1606" spans="1:23" hidden="1">
      <c r="A1606" s="25" t="s">
        <v>7252</v>
      </c>
      <c r="B1606" s="25" t="s">
        <v>8648</v>
      </c>
      <c r="C1606" s="25" t="s">
        <v>7254</v>
      </c>
      <c r="D1606" s="25" t="s">
        <v>2179</v>
      </c>
      <c r="E1606" s="25" t="s">
        <v>8649</v>
      </c>
      <c r="F1606" s="25" t="s">
        <v>11421</v>
      </c>
      <c r="G1606" s="25" t="s">
        <v>8601</v>
      </c>
      <c r="H1606" s="21">
        <v>655.4</v>
      </c>
      <c r="I1606" s="25" t="s">
        <v>7296</v>
      </c>
      <c r="J1606" s="25" t="s">
        <v>7288</v>
      </c>
      <c r="K1606" s="25" t="s">
        <v>7262</v>
      </c>
      <c r="L1606" s="25" t="s">
        <v>7259</v>
      </c>
      <c r="M1606" s="21">
        <v>655.4</v>
      </c>
      <c r="N1606" s="21">
        <v>655.4</v>
      </c>
      <c r="O1606" s="21">
        <v>0</v>
      </c>
      <c r="P1606" s="21">
        <v>655.4</v>
      </c>
      <c r="Q1606" s="25" t="s">
        <v>8652</v>
      </c>
      <c r="R1606" s="1" t="str">
        <f t="shared" si="25"/>
        <v>ST10053</v>
      </c>
      <c r="S1606" t="str">
        <f>VLOOKUP(R1606,Data!$C$2:$D$261,2,0)</f>
        <v>Windsor Park</v>
      </c>
      <c r="T1606">
        <f>COUNTIF('Feb 2022'!A:A,D1606)+COUNTIF('Mar 2022'!A:A,D1606)+COUNTIF('Apr 2022'!A:A,D1606)+COUNTIF('May 2022'!A:A,D1606)+COUNTIF('June 2022'!A:A,D1606)+COUNTIF('July 2022'!A:A,D1606)+COUNTIF('Aug 2022'!A:A,D1606)+COUNTIF('Sep 2022'!A:A,D1606)+COUNTIF('Oct 2022'!A:A,D1606)+COUNTIF('Dec 2022'!A:A,D1606)</f>
        <v>1</v>
      </c>
      <c r="U1606" t="str">
        <f>VLOOKUP(Q1606,'Capital Lookup'!A:B,2,FALSE)</f>
        <v>No</v>
      </c>
      <c r="V1606" s="2">
        <f>IFERROR(VLOOKUP(LEFT(F1606,10),'Find Purchase Orders'!B:J,9,FALSE),"")</f>
        <v>44665</v>
      </c>
      <c r="W1606" s="25" t="s">
        <v>7261</v>
      </c>
    </row>
    <row r="1607" spans="1:23" hidden="1">
      <c r="A1607" s="25" t="s">
        <v>7261</v>
      </c>
      <c r="B1607" s="25" t="s">
        <v>7752</v>
      </c>
      <c r="C1607" s="25" t="s">
        <v>7277</v>
      </c>
      <c r="D1607" s="25" t="s">
        <v>2109</v>
      </c>
      <c r="E1607" s="25" t="s">
        <v>7273</v>
      </c>
      <c r="F1607" s="25" t="s">
        <v>11422</v>
      </c>
      <c r="G1607" s="25" t="s">
        <v>11423</v>
      </c>
      <c r="H1607" s="21">
        <v>31158.75</v>
      </c>
      <c r="I1607" s="25" t="s">
        <v>7296</v>
      </c>
      <c r="J1607" s="25" t="s">
        <v>7288</v>
      </c>
      <c r="K1607" s="25" t="s">
        <v>7495</v>
      </c>
      <c r="L1607" s="25" t="s">
        <v>8097</v>
      </c>
      <c r="M1607" s="21">
        <v>31158.75</v>
      </c>
      <c r="N1607" s="21">
        <v>31158.75</v>
      </c>
      <c r="O1607" s="21">
        <v>0</v>
      </c>
      <c r="P1607" s="21">
        <v>31158.75</v>
      </c>
      <c r="Q1607" s="25" t="s">
        <v>11424</v>
      </c>
      <c r="R1607" s="1" t="str">
        <f t="shared" si="25"/>
        <v>ST10065</v>
      </c>
      <c r="S1607" t="str">
        <f>VLOOKUP(R1607,Data!$C$2:$D$261,2,0)</f>
        <v>Evergreen</v>
      </c>
      <c r="T1607">
        <f>COUNTIF('Feb 2022'!A:A,D1607)+COUNTIF('Mar 2022'!A:A,D1607)+COUNTIF('Apr 2022'!A:A,D1607)+COUNTIF('May 2022'!A:A,D1607)+COUNTIF('June 2022'!A:A,D1607)+COUNTIF('July 2022'!A:A,D1607)+COUNTIF('Aug 2022'!A:A,D1607)+COUNTIF('Sep 2022'!A:A,D1607)+COUNTIF('Oct 2022'!A:A,D1607)+COUNTIF('Dec 2022'!A:A,D1607)</f>
        <v>1</v>
      </c>
      <c r="U1607" t="str">
        <f>VLOOKUP(Q1607,'Capital Lookup'!A:B,2,FALSE)</f>
        <v>No</v>
      </c>
      <c r="V1607" s="2">
        <f>IFERROR(VLOOKUP(LEFT(F1607,10),'Find Purchase Orders'!B:J,9,FALSE),"")</f>
        <v>44656</v>
      </c>
      <c r="W1607" s="25" t="s">
        <v>7261</v>
      </c>
    </row>
    <row r="1608" spans="1:23" hidden="1">
      <c r="A1608" s="25" t="s">
        <v>7530</v>
      </c>
      <c r="B1608" s="25" t="s">
        <v>9891</v>
      </c>
      <c r="C1608" s="25"/>
      <c r="D1608" s="25" t="s">
        <v>11425</v>
      </c>
      <c r="E1608" s="25" t="s">
        <v>11163</v>
      </c>
      <c r="H1608" s="21">
        <v>5292.66</v>
      </c>
      <c r="I1608" s="25" t="s">
        <v>7257</v>
      </c>
      <c r="K1608" s="25" t="s">
        <v>7262</v>
      </c>
      <c r="L1608" s="25" t="s">
        <v>7259</v>
      </c>
      <c r="M1608" s="22">
        <v>0</v>
      </c>
      <c r="N1608" s="22">
        <v>0</v>
      </c>
      <c r="O1608" s="21">
        <v>0</v>
      </c>
      <c r="P1608" s="21">
        <v>252.03</v>
      </c>
      <c r="Q1608" s="25" t="s">
        <v>11166</v>
      </c>
      <c r="R1608" s="1" t="str">
        <f t="shared" si="25"/>
        <v>ST10339</v>
      </c>
      <c r="S1608" t="str">
        <f>VLOOKUP(R1608,Data!$C$2:$D$261,2,0)</f>
        <v>Our Parents Home</v>
      </c>
      <c r="T1608">
        <f>COUNTIF('Feb 2022'!A:A,D1608)+COUNTIF('Mar 2022'!A:A,D1608)+COUNTIF('Apr 2022'!A:A,D1608)+COUNTIF('May 2022'!A:A,D1608)+COUNTIF('June 2022'!A:A,D1608)+COUNTIF('July 2022'!A:A,D1608)+COUNTIF('Aug 2022'!A:A,D1608)+COUNTIF('Sep 2022'!A:A,D1608)+COUNTIF('Oct 2022'!A:A,D1608)+COUNTIF('Dec 2022'!A:A,D1608)</f>
        <v>0</v>
      </c>
      <c r="U1608" t="str">
        <f>VLOOKUP(Q1608,'Capital Lookup'!A:B,2,FALSE)</f>
        <v>No</v>
      </c>
      <c r="V1608" s="2" t="str">
        <f>IFERROR(VLOOKUP(LEFT(F1608,10),'Find Purchase Orders'!B:J,9,FALSE),"")</f>
        <v/>
      </c>
      <c r="W1608" s="25" t="s">
        <v>7261</v>
      </c>
    </row>
    <row r="1609" spans="1:23" hidden="1">
      <c r="A1609" s="25" t="s">
        <v>7261</v>
      </c>
      <c r="B1609" s="25" t="s">
        <v>7752</v>
      </c>
      <c r="C1609" s="25" t="s">
        <v>7277</v>
      </c>
      <c r="D1609" s="25" t="s">
        <v>1853</v>
      </c>
      <c r="E1609" s="25" t="s">
        <v>8188</v>
      </c>
      <c r="F1609" s="25" t="s">
        <v>11426</v>
      </c>
      <c r="G1609" s="25" t="s">
        <v>11427</v>
      </c>
      <c r="H1609" s="21">
        <v>525</v>
      </c>
      <c r="I1609" s="25" t="s">
        <v>7296</v>
      </c>
      <c r="J1609" s="25" t="s">
        <v>7288</v>
      </c>
      <c r="K1609" s="25" t="s">
        <v>7258</v>
      </c>
      <c r="L1609" s="25" t="s">
        <v>7259</v>
      </c>
      <c r="M1609" s="21">
        <v>525</v>
      </c>
      <c r="N1609" s="21">
        <v>525</v>
      </c>
      <c r="O1609" s="21">
        <v>0</v>
      </c>
      <c r="P1609" s="21">
        <v>525</v>
      </c>
      <c r="Q1609" s="25" t="s">
        <v>8191</v>
      </c>
      <c r="R1609" s="1" t="str">
        <f t="shared" si="25"/>
        <v>ST10065</v>
      </c>
      <c r="S1609" t="str">
        <f>VLOOKUP(R1609,Data!$C$2:$D$261,2,0)</f>
        <v>Evergreen</v>
      </c>
      <c r="T1609">
        <f>COUNTIF('Feb 2022'!A:A,D1609)+COUNTIF('Mar 2022'!A:A,D1609)+COUNTIF('Apr 2022'!A:A,D1609)+COUNTIF('May 2022'!A:A,D1609)+COUNTIF('June 2022'!A:A,D1609)+COUNTIF('July 2022'!A:A,D1609)+COUNTIF('Aug 2022'!A:A,D1609)+COUNTIF('Sep 2022'!A:A,D1609)+COUNTIF('Oct 2022'!A:A,D1609)+COUNTIF('Dec 2022'!A:A,D1609)</f>
        <v>1</v>
      </c>
      <c r="U1609" t="str">
        <f>VLOOKUP(Q1609,'Capital Lookup'!A:B,2,FALSE)</f>
        <v>No</v>
      </c>
      <c r="V1609" s="2">
        <f>IFERROR(VLOOKUP(LEFT(F1609,10),'Find Purchase Orders'!B:J,9,FALSE),"")</f>
        <v>44650</v>
      </c>
      <c r="W1609" s="25" t="s">
        <v>7261</v>
      </c>
    </row>
    <row r="1610" spans="1:23" hidden="1">
      <c r="A1610" s="25" t="s">
        <v>7261</v>
      </c>
      <c r="B1610" s="25" t="s">
        <v>7752</v>
      </c>
      <c r="C1610" s="25" t="s">
        <v>7277</v>
      </c>
      <c r="D1610" s="25" t="s">
        <v>1853</v>
      </c>
      <c r="E1610" s="25" t="s">
        <v>8188</v>
      </c>
      <c r="F1610" s="25" t="s">
        <v>11428</v>
      </c>
      <c r="G1610" s="25" t="s">
        <v>11429</v>
      </c>
      <c r="H1610" s="21">
        <v>5199.18</v>
      </c>
      <c r="I1610" s="25" t="s">
        <v>7296</v>
      </c>
      <c r="J1610" s="25" t="s">
        <v>7288</v>
      </c>
      <c r="K1610" s="25" t="s">
        <v>7262</v>
      </c>
      <c r="L1610" s="25" t="s">
        <v>7259</v>
      </c>
      <c r="M1610" s="21">
        <v>5199.18</v>
      </c>
      <c r="N1610" s="21">
        <v>5199.18</v>
      </c>
      <c r="O1610" s="21">
        <v>0</v>
      </c>
      <c r="P1610" s="21">
        <v>5199.18</v>
      </c>
      <c r="Q1610" s="25" t="s">
        <v>8191</v>
      </c>
      <c r="R1610" s="1" t="str">
        <f t="shared" si="25"/>
        <v>ST10065</v>
      </c>
      <c r="S1610" t="str">
        <f>VLOOKUP(R1610,Data!$C$2:$D$261,2,0)</f>
        <v>Evergreen</v>
      </c>
      <c r="T1610">
        <f>COUNTIF('Feb 2022'!A:A,D1610)+COUNTIF('Mar 2022'!A:A,D1610)+COUNTIF('Apr 2022'!A:A,D1610)+COUNTIF('May 2022'!A:A,D1610)+COUNTIF('June 2022'!A:A,D1610)+COUNTIF('July 2022'!A:A,D1610)+COUNTIF('Aug 2022'!A:A,D1610)+COUNTIF('Sep 2022'!A:A,D1610)+COUNTIF('Oct 2022'!A:A,D1610)+COUNTIF('Dec 2022'!A:A,D1610)</f>
        <v>1</v>
      </c>
      <c r="U1610" t="str">
        <f>VLOOKUP(Q1610,'Capital Lookup'!A:B,2,FALSE)</f>
        <v>No</v>
      </c>
      <c r="V1610" s="2">
        <f>IFERROR(VLOOKUP(LEFT(F1610,10),'Find Purchase Orders'!B:J,9,FALSE),"")</f>
        <v>44650</v>
      </c>
      <c r="W1610" s="25" t="s">
        <v>7261</v>
      </c>
    </row>
    <row r="1611" spans="1:23" hidden="1">
      <c r="A1611" s="25" t="s">
        <v>11430</v>
      </c>
      <c r="B1611" s="25" t="s">
        <v>7752</v>
      </c>
      <c r="C1611" s="25" t="s">
        <v>7277</v>
      </c>
      <c r="D1611" s="25" t="s">
        <v>11431</v>
      </c>
      <c r="E1611" s="25" t="s">
        <v>8188</v>
      </c>
      <c r="H1611" s="21">
        <v>7713.62</v>
      </c>
      <c r="I1611" s="25" t="s">
        <v>7257</v>
      </c>
      <c r="K1611" s="25" t="s">
        <v>7289</v>
      </c>
      <c r="L1611" s="25" t="s">
        <v>20</v>
      </c>
      <c r="M1611" s="22">
        <v>0</v>
      </c>
      <c r="N1611" s="22">
        <v>0</v>
      </c>
      <c r="O1611" s="21">
        <v>0</v>
      </c>
      <c r="P1611" s="21">
        <v>367.32</v>
      </c>
      <c r="Q1611" s="25"/>
      <c r="R1611" s="1" t="str">
        <f t="shared" si="25"/>
        <v>ST10065</v>
      </c>
      <c r="S1611" t="str">
        <f>VLOOKUP(R1611,Data!$C$2:$D$261,2,0)</f>
        <v>Evergreen</v>
      </c>
      <c r="T1611">
        <f>COUNTIF('Feb 2022'!A:A,D1611)+COUNTIF('Mar 2022'!A:A,D1611)+COUNTIF('Apr 2022'!A:A,D1611)+COUNTIF('May 2022'!A:A,D1611)+COUNTIF('June 2022'!A:A,D1611)+COUNTIF('July 2022'!A:A,D1611)+COUNTIF('Aug 2022'!A:A,D1611)+COUNTIF('Sep 2022'!A:A,D1611)+COUNTIF('Oct 2022'!A:A,D1611)+COUNTIF('Dec 2022'!A:A,D1611)</f>
        <v>0</v>
      </c>
      <c r="U1611" t="e">
        <f>VLOOKUP(Q1611,'Capital Lookup'!A:B,2,FALSE)</f>
        <v>#N/A</v>
      </c>
      <c r="V1611" s="2" t="str">
        <f>IFERROR(VLOOKUP(LEFT(F1611,10),'Find Purchase Orders'!B:J,9,FALSE),"")</f>
        <v/>
      </c>
      <c r="W1611" s="25" t="s">
        <v>7261</v>
      </c>
    </row>
    <row r="1612" spans="1:23" hidden="1">
      <c r="A1612" s="25" t="s">
        <v>7313</v>
      </c>
      <c r="B1612" s="25" t="s">
        <v>7971</v>
      </c>
      <c r="C1612" s="25" t="s">
        <v>7587</v>
      </c>
      <c r="D1612" s="25" t="s">
        <v>2110</v>
      </c>
      <c r="E1612" s="25" t="s">
        <v>7492</v>
      </c>
      <c r="F1612" s="25" t="s">
        <v>11432</v>
      </c>
      <c r="G1612" s="25" t="s">
        <v>11433</v>
      </c>
      <c r="H1612" s="21">
        <v>4245.55</v>
      </c>
      <c r="I1612" s="25" t="s">
        <v>7296</v>
      </c>
      <c r="J1612" s="25" t="s">
        <v>7288</v>
      </c>
      <c r="K1612" s="25" t="s">
        <v>7579</v>
      </c>
      <c r="L1612" s="25" t="s">
        <v>8156</v>
      </c>
      <c r="M1612" s="21">
        <v>4245.55</v>
      </c>
      <c r="N1612" s="21">
        <v>4245.88</v>
      </c>
      <c r="O1612" s="21">
        <v>-0.33</v>
      </c>
      <c r="P1612" s="21">
        <v>4245.55</v>
      </c>
      <c r="Q1612" s="25" t="s">
        <v>11434</v>
      </c>
      <c r="R1612" s="1" t="str">
        <f t="shared" ref="R1612:R1675" si="26">CONCATENATE("ST",LEFT(B1612,5))</f>
        <v>ST10144</v>
      </c>
      <c r="S1612" t="str">
        <f>VLOOKUP(R1612,Data!$C$2:$D$261,2,0)</f>
        <v>West Oak Village</v>
      </c>
      <c r="T1612">
        <f>COUNTIF('Feb 2022'!A:A,D1612)+COUNTIF('Mar 2022'!A:A,D1612)+COUNTIF('Apr 2022'!A:A,D1612)+COUNTIF('May 2022'!A:A,D1612)+COUNTIF('June 2022'!A:A,D1612)+COUNTIF('July 2022'!A:A,D1612)+COUNTIF('Aug 2022'!A:A,D1612)+COUNTIF('Sep 2022'!A:A,D1612)+COUNTIF('Oct 2022'!A:A,D1612)+COUNTIF('Dec 2022'!A:A,D1612)</f>
        <v>1</v>
      </c>
      <c r="U1612" t="str">
        <f>VLOOKUP(Q1612,'Capital Lookup'!A:B,2,FALSE)</f>
        <v>No</v>
      </c>
      <c r="V1612" s="2">
        <f>IFERROR(VLOOKUP(LEFT(F1612,10),'Find Purchase Orders'!B:J,9,FALSE),"")</f>
        <v>44656</v>
      </c>
      <c r="W1612" s="25" t="s">
        <v>7261</v>
      </c>
    </row>
    <row r="1613" spans="1:23" hidden="1">
      <c r="A1613" s="25" t="s">
        <v>7269</v>
      </c>
      <c r="B1613" s="25" t="s">
        <v>7962</v>
      </c>
      <c r="C1613" s="25" t="s">
        <v>7271</v>
      </c>
      <c r="D1613" s="25" t="s">
        <v>2111</v>
      </c>
      <c r="E1613" s="25" t="s">
        <v>7492</v>
      </c>
      <c r="F1613" s="25" t="s">
        <v>11435</v>
      </c>
      <c r="G1613" s="25" t="s">
        <v>11436</v>
      </c>
      <c r="H1613" s="21">
        <v>1533.16</v>
      </c>
      <c r="I1613" s="25" t="s">
        <v>7296</v>
      </c>
      <c r="J1613" s="25" t="s">
        <v>7288</v>
      </c>
      <c r="K1613" s="25" t="s">
        <v>7510</v>
      </c>
      <c r="L1613" s="25" t="s">
        <v>8061</v>
      </c>
      <c r="M1613" s="21">
        <v>1533.16</v>
      </c>
      <c r="N1613" s="21">
        <v>1533.16</v>
      </c>
      <c r="O1613" s="21">
        <v>0</v>
      </c>
      <c r="P1613" s="21">
        <v>1533.16</v>
      </c>
      <c r="Q1613" s="25" t="s">
        <v>11341</v>
      </c>
      <c r="R1613" s="1" t="str">
        <f t="shared" si="26"/>
        <v>ST10159</v>
      </c>
      <c r="S1613" t="str">
        <f>VLOOKUP(R1613,Data!$C$2:$D$261,2,0)</f>
        <v>Sara Vista</v>
      </c>
      <c r="T1613">
        <f>COUNTIF('Feb 2022'!A:A,D1613)+COUNTIF('Mar 2022'!A:A,D1613)+COUNTIF('Apr 2022'!A:A,D1613)+COUNTIF('May 2022'!A:A,D1613)+COUNTIF('June 2022'!A:A,D1613)+COUNTIF('July 2022'!A:A,D1613)+COUNTIF('Aug 2022'!A:A,D1613)+COUNTIF('Sep 2022'!A:A,D1613)+COUNTIF('Oct 2022'!A:A,D1613)+COUNTIF('Dec 2022'!A:A,D1613)</f>
        <v>1</v>
      </c>
      <c r="U1613" t="str">
        <f>VLOOKUP(Q1613,'Capital Lookup'!A:B,2,FALSE)</f>
        <v>No</v>
      </c>
      <c r="V1613" s="2">
        <f>IFERROR(VLOOKUP(LEFT(F1613,10),'Find Purchase Orders'!B:J,9,FALSE),"")</f>
        <v>44656</v>
      </c>
      <c r="W1613" s="25" t="s">
        <v>7261</v>
      </c>
    </row>
    <row r="1614" spans="1:23" hidden="1">
      <c r="A1614" s="25" t="s">
        <v>7261</v>
      </c>
      <c r="B1614" s="25" t="s">
        <v>8501</v>
      </c>
      <c r="C1614" s="25" t="s">
        <v>7264</v>
      </c>
      <c r="D1614" s="25" t="s">
        <v>1854</v>
      </c>
      <c r="E1614" s="25" t="s">
        <v>8658</v>
      </c>
      <c r="F1614" s="25" t="s">
        <v>11437</v>
      </c>
      <c r="G1614" s="25" t="s">
        <v>11438</v>
      </c>
      <c r="H1614" s="21">
        <v>960.5</v>
      </c>
      <c r="I1614" s="25" t="s">
        <v>7296</v>
      </c>
      <c r="J1614" s="25" t="s">
        <v>7288</v>
      </c>
      <c r="K1614" s="25" t="s">
        <v>7289</v>
      </c>
      <c r="L1614" s="25" t="s">
        <v>7259</v>
      </c>
      <c r="M1614" s="21">
        <v>960.5</v>
      </c>
      <c r="N1614" s="21">
        <v>960.5</v>
      </c>
      <c r="O1614" s="21">
        <v>0</v>
      </c>
      <c r="P1614" s="21">
        <v>960.5</v>
      </c>
      <c r="Q1614" s="25" t="s">
        <v>9077</v>
      </c>
      <c r="R1614" s="1" t="str">
        <f t="shared" si="26"/>
        <v>ST10005</v>
      </c>
      <c r="S1614" t="str">
        <f>VLOOKUP(R1614,Data!$C$2:$D$261,2,0)</f>
        <v>The Kensington Oakville</v>
      </c>
      <c r="T1614">
        <f>COUNTIF('Feb 2022'!A:A,D1614)+COUNTIF('Mar 2022'!A:A,D1614)+COUNTIF('Apr 2022'!A:A,D1614)+COUNTIF('May 2022'!A:A,D1614)+COUNTIF('June 2022'!A:A,D1614)+COUNTIF('July 2022'!A:A,D1614)+COUNTIF('Aug 2022'!A:A,D1614)+COUNTIF('Sep 2022'!A:A,D1614)+COUNTIF('Oct 2022'!A:A,D1614)+COUNTIF('Dec 2022'!A:A,D1614)</f>
        <v>1</v>
      </c>
      <c r="U1614" t="str">
        <f>VLOOKUP(Q1614,'Capital Lookup'!A:B,2,FALSE)</f>
        <v>No</v>
      </c>
      <c r="V1614" s="2">
        <f>IFERROR(VLOOKUP(LEFT(F1614,10),'Find Purchase Orders'!B:J,9,FALSE),"")</f>
        <v>44650</v>
      </c>
      <c r="W1614" s="25" t="s">
        <v>7261</v>
      </c>
    </row>
    <row r="1615" spans="1:23" hidden="1">
      <c r="A1615" s="25" t="s">
        <v>7252</v>
      </c>
      <c r="B1615" s="25" t="s">
        <v>7574</v>
      </c>
      <c r="C1615" s="25" t="s">
        <v>7254</v>
      </c>
      <c r="D1615" s="25" t="s">
        <v>1855</v>
      </c>
      <c r="E1615" s="25" t="s">
        <v>9406</v>
      </c>
      <c r="H1615" s="21">
        <v>3798.89</v>
      </c>
      <c r="I1615" s="25" t="s">
        <v>7257</v>
      </c>
      <c r="K1615" s="25" t="s">
        <v>7262</v>
      </c>
      <c r="L1615" s="25" t="s">
        <v>7259</v>
      </c>
      <c r="M1615" s="22">
        <v>0</v>
      </c>
      <c r="N1615" s="22">
        <v>0</v>
      </c>
      <c r="O1615" s="21">
        <v>0</v>
      </c>
      <c r="P1615" s="21">
        <v>437.04</v>
      </c>
      <c r="Q1615" s="25" t="s">
        <v>8203</v>
      </c>
      <c r="R1615" s="1" t="str">
        <f t="shared" si="26"/>
        <v>ST10039</v>
      </c>
      <c r="S1615" t="str">
        <f>VLOOKUP(R1615,Data!$C$2:$D$261,2,0)</f>
        <v>Barrhaven</v>
      </c>
      <c r="T1615">
        <f>COUNTIF('Feb 2022'!A:A,D1615)+COUNTIF('Mar 2022'!A:A,D1615)+COUNTIF('Apr 2022'!A:A,D1615)+COUNTIF('May 2022'!A:A,D1615)+COUNTIF('June 2022'!A:A,D1615)+COUNTIF('July 2022'!A:A,D1615)+COUNTIF('Aug 2022'!A:A,D1615)+COUNTIF('Sep 2022'!A:A,D1615)+COUNTIF('Oct 2022'!A:A,D1615)+COUNTIF('Dec 2022'!A:A,D1615)</f>
        <v>1</v>
      </c>
      <c r="U1615" t="str">
        <f>VLOOKUP(Q1615,'Capital Lookup'!A:B,2,FALSE)</f>
        <v>No</v>
      </c>
      <c r="V1615" s="2" t="str">
        <f>IFERROR(VLOOKUP(LEFT(F1615,10),'Find Purchase Orders'!B:J,9,FALSE),"")</f>
        <v/>
      </c>
      <c r="W1615" s="25" t="s">
        <v>7261</v>
      </c>
    </row>
    <row r="1616" spans="1:23" hidden="1">
      <c r="A1616" s="25" t="s">
        <v>7252</v>
      </c>
      <c r="B1616" s="25" t="s">
        <v>7574</v>
      </c>
      <c r="C1616" s="25" t="s">
        <v>7254</v>
      </c>
      <c r="D1616" s="25" t="s">
        <v>1855</v>
      </c>
      <c r="E1616" s="25" t="s">
        <v>9406</v>
      </c>
      <c r="H1616" s="21">
        <v>1632.85</v>
      </c>
      <c r="I1616" s="25" t="s">
        <v>7257</v>
      </c>
      <c r="K1616" s="25" t="s">
        <v>7262</v>
      </c>
      <c r="L1616" s="25" t="s">
        <v>7259</v>
      </c>
      <c r="M1616" s="22">
        <v>0</v>
      </c>
      <c r="N1616" s="22">
        <v>0</v>
      </c>
      <c r="O1616" s="21">
        <v>0</v>
      </c>
      <c r="P1616" s="21">
        <v>187.85</v>
      </c>
      <c r="Q1616" s="25" t="s">
        <v>8203</v>
      </c>
      <c r="R1616" s="1" t="str">
        <f t="shared" si="26"/>
        <v>ST10039</v>
      </c>
      <c r="S1616" t="str">
        <f>VLOOKUP(R1616,Data!$C$2:$D$261,2,0)</f>
        <v>Barrhaven</v>
      </c>
      <c r="T1616">
        <f>COUNTIF('Feb 2022'!A:A,D1616)+COUNTIF('Mar 2022'!A:A,D1616)+COUNTIF('Apr 2022'!A:A,D1616)+COUNTIF('May 2022'!A:A,D1616)+COUNTIF('June 2022'!A:A,D1616)+COUNTIF('July 2022'!A:A,D1616)+COUNTIF('Aug 2022'!A:A,D1616)+COUNTIF('Sep 2022'!A:A,D1616)+COUNTIF('Oct 2022'!A:A,D1616)+COUNTIF('Dec 2022'!A:A,D1616)</f>
        <v>1</v>
      </c>
      <c r="U1616" t="str">
        <f>VLOOKUP(Q1616,'Capital Lookup'!A:B,2,FALSE)</f>
        <v>No</v>
      </c>
      <c r="V1616" s="2" t="str">
        <f>IFERROR(VLOOKUP(LEFT(F1616,10),'Find Purchase Orders'!B:J,9,FALSE),"")</f>
        <v/>
      </c>
      <c r="W1616" s="25" t="s">
        <v>7261</v>
      </c>
    </row>
    <row r="1617" spans="1:23" hidden="1">
      <c r="A1617" s="25" t="s">
        <v>7261</v>
      </c>
      <c r="B1617" s="25" t="s">
        <v>7440</v>
      </c>
      <c r="C1617" s="25" t="s">
        <v>7264</v>
      </c>
      <c r="D1617" s="25" t="s">
        <v>1856</v>
      </c>
      <c r="E1617" s="25" t="s">
        <v>7442</v>
      </c>
      <c r="F1617" s="25" t="s">
        <v>11439</v>
      </c>
      <c r="G1617" s="25" t="s">
        <v>6486</v>
      </c>
      <c r="H1617" s="21">
        <v>11710.97</v>
      </c>
      <c r="I1617" s="25" t="s">
        <v>7296</v>
      </c>
      <c r="J1617" s="25" t="s">
        <v>7288</v>
      </c>
      <c r="K1617" s="25" t="s">
        <v>7262</v>
      </c>
      <c r="L1617" s="25" t="s">
        <v>7259</v>
      </c>
      <c r="M1617" s="21">
        <v>11710.97</v>
      </c>
      <c r="N1617" s="21">
        <v>11710.97</v>
      </c>
      <c r="O1617" s="21">
        <v>0</v>
      </c>
      <c r="P1617" s="21">
        <v>11710.97</v>
      </c>
      <c r="Q1617" s="25" t="s">
        <v>7445</v>
      </c>
      <c r="R1617" s="1" t="str">
        <f t="shared" si="26"/>
        <v>ST10068</v>
      </c>
      <c r="S1617" t="str">
        <f>VLOOKUP(R1617,Data!$C$2:$D$261,2,0)</f>
        <v>Chateau Renoir</v>
      </c>
      <c r="T1617">
        <f>COUNTIF('Feb 2022'!A:A,D1617)+COUNTIF('Mar 2022'!A:A,D1617)+COUNTIF('Apr 2022'!A:A,D1617)+COUNTIF('May 2022'!A:A,D1617)+COUNTIF('June 2022'!A:A,D1617)+COUNTIF('July 2022'!A:A,D1617)+COUNTIF('Aug 2022'!A:A,D1617)+COUNTIF('Sep 2022'!A:A,D1617)+COUNTIF('Oct 2022'!A:A,D1617)+COUNTIF('Dec 2022'!A:A,D1617)</f>
        <v>1</v>
      </c>
      <c r="U1617" t="str">
        <f>VLOOKUP(Q1617,'Capital Lookup'!A:B,2,FALSE)</f>
        <v>No</v>
      </c>
      <c r="V1617" s="2">
        <f>IFERROR(VLOOKUP(LEFT(F1617,10),'Find Purchase Orders'!B:J,9,FALSE),"")</f>
        <v>44650</v>
      </c>
      <c r="W1617" s="25" t="s">
        <v>7261</v>
      </c>
    </row>
    <row r="1618" spans="1:23" hidden="1">
      <c r="A1618" s="25" t="s">
        <v>7269</v>
      </c>
      <c r="B1618" s="25" t="s">
        <v>7799</v>
      </c>
      <c r="C1618" s="25"/>
      <c r="D1618" s="25" t="s">
        <v>2112</v>
      </c>
      <c r="E1618" s="25" t="s">
        <v>7500</v>
      </c>
      <c r="F1618" s="25" t="s">
        <v>11440</v>
      </c>
      <c r="G1618" s="25" t="s">
        <v>11441</v>
      </c>
      <c r="H1618" s="21">
        <v>947.32</v>
      </c>
      <c r="I1618" s="25" t="s">
        <v>7296</v>
      </c>
      <c r="J1618" s="25" t="s">
        <v>7288</v>
      </c>
      <c r="K1618" s="25" t="s">
        <v>8538</v>
      </c>
      <c r="L1618" s="25" t="s">
        <v>7734</v>
      </c>
      <c r="M1618" s="21">
        <v>947.32</v>
      </c>
      <c r="N1618" s="21">
        <v>947.33</v>
      </c>
      <c r="O1618" s="21">
        <v>-0.01</v>
      </c>
      <c r="P1618" s="21">
        <v>947.32</v>
      </c>
      <c r="Q1618" s="25" t="s">
        <v>11442</v>
      </c>
      <c r="R1618" s="1" t="str">
        <f t="shared" si="26"/>
        <v>ST10333</v>
      </c>
      <c r="S1618" t="str">
        <f>VLOOKUP(R1618,Data!$C$2:$D$261,2,0)</f>
        <v>Heartwood</v>
      </c>
      <c r="T1618">
        <f>COUNTIF('Feb 2022'!A:A,D1618)+COUNTIF('Mar 2022'!A:A,D1618)+COUNTIF('Apr 2022'!A:A,D1618)+COUNTIF('May 2022'!A:A,D1618)+COUNTIF('June 2022'!A:A,D1618)+COUNTIF('July 2022'!A:A,D1618)+COUNTIF('Aug 2022'!A:A,D1618)+COUNTIF('Sep 2022'!A:A,D1618)+COUNTIF('Oct 2022'!A:A,D1618)+COUNTIF('Dec 2022'!A:A,D1618)</f>
        <v>1</v>
      </c>
      <c r="U1618" t="str">
        <f>VLOOKUP(Q1618,'Capital Lookup'!A:B,2,FALSE)</f>
        <v>No</v>
      </c>
      <c r="V1618" s="2">
        <f>IFERROR(VLOOKUP(LEFT(F1618,10),'Find Purchase Orders'!B:J,9,FALSE),"")</f>
        <v>44656</v>
      </c>
      <c r="W1618" s="25" t="s">
        <v>7261</v>
      </c>
    </row>
    <row r="1619" spans="1:23" hidden="1">
      <c r="A1619" s="25" t="s">
        <v>7269</v>
      </c>
      <c r="B1619" s="25" t="s">
        <v>7799</v>
      </c>
      <c r="C1619" s="25"/>
      <c r="D1619" s="25" t="s">
        <v>2112</v>
      </c>
      <c r="E1619" s="25" t="s">
        <v>7500</v>
      </c>
      <c r="F1619" s="25" t="s">
        <v>11443</v>
      </c>
      <c r="G1619" s="25" t="s">
        <v>11441</v>
      </c>
      <c r="H1619" s="21">
        <v>1793.31</v>
      </c>
      <c r="I1619" s="25" t="s">
        <v>7287</v>
      </c>
      <c r="J1619" s="25" t="s">
        <v>7288</v>
      </c>
      <c r="K1619" s="25" t="s">
        <v>8538</v>
      </c>
      <c r="L1619" s="25" t="s">
        <v>7734</v>
      </c>
      <c r="M1619" s="21">
        <v>1793.31</v>
      </c>
      <c r="N1619" s="22">
        <v>0</v>
      </c>
      <c r="O1619" s="21">
        <v>1793.31</v>
      </c>
      <c r="P1619" s="21">
        <v>206.31</v>
      </c>
      <c r="Q1619" s="25" t="s">
        <v>11442</v>
      </c>
      <c r="R1619" s="1" t="str">
        <f t="shared" si="26"/>
        <v>ST10333</v>
      </c>
      <c r="S1619" t="str">
        <f>VLOOKUP(R1619,Data!$C$2:$D$261,2,0)</f>
        <v>Heartwood</v>
      </c>
      <c r="T1619">
        <f>COUNTIF('Feb 2022'!A:A,D1619)+COUNTIF('Mar 2022'!A:A,D1619)+COUNTIF('Apr 2022'!A:A,D1619)+COUNTIF('May 2022'!A:A,D1619)+COUNTIF('June 2022'!A:A,D1619)+COUNTIF('July 2022'!A:A,D1619)+COUNTIF('Aug 2022'!A:A,D1619)+COUNTIF('Sep 2022'!A:A,D1619)+COUNTIF('Oct 2022'!A:A,D1619)+COUNTIF('Dec 2022'!A:A,D1619)</f>
        <v>1</v>
      </c>
      <c r="U1619" t="str">
        <f>VLOOKUP(Q1619,'Capital Lookup'!A:B,2,FALSE)</f>
        <v>No</v>
      </c>
      <c r="V1619" s="2">
        <f>IFERROR(VLOOKUP(LEFT(F1619,10),'Find Purchase Orders'!B:J,9,FALSE),"")</f>
        <v>44656</v>
      </c>
      <c r="W1619" s="25" t="s">
        <v>7261</v>
      </c>
    </row>
    <row r="1620" spans="1:23" hidden="1">
      <c r="A1620" s="25" t="s">
        <v>7269</v>
      </c>
      <c r="B1620" s="25" t="s">
        <v>7799</v>
      </c>
      <c r="C1620" s="25"/>
      <c r="D1620" s="25" t="s">
        <v>2112</v>
      </c>
      <c r="E1620" s="25" t="s">
        <v>7500</v>
      </c>
      <c r="F1620" s="25" t="s">
        <v>11444</v>
      </c>
      <c r="G1620" s="25" t="s">
        <v>11441</v>
      </c>
      <c r="H1620" s="21">
        <v>1221.19</v>
      </c>
      <c r="I1620" s="25" t="s">
        <v>7296</v>
      </c>
      <c r="J1620" s="25" t="s">
        <v>7288</v>
      </c>
      <c r="K1620" s="25" t="s">
        <v>8538</v>
      </c>
      <c r="L1620" s="25" t="s">
        <v>7734</v>
      </c>
      <c r="M1620" s="21">
        <v>1221.19</v>
      </c>
      <c r="N1620" s="21">
        <v>1221.19</v>
      </c>
      <c r="O1620" s="21">
        <v>0</v>
      </c>
      <c r="P1620" s="21">
        <v>1221.19</v>
      </c>
      <c r="Q1620" s="25" t="s">
        <v>11442</v>
      </c>
      <c r="R1620" s="1" t="str">
        <f t="shared" si="26"/>
        <v>ST10333</v>
      </c>
      <c r="S1620" t="str">
        <f>VLOOKUP(R1620,Data!$C$2:$D$261,2,0)</f>
        <v>Heartwood</v>
      </c>
      <c r="T1620">
        <f>COUNTIF('Feb 2022'!A:A,D1620)+COUNTIF('Mar 2022'!A:A,D1620)+COUNTIF('Apr 2022'!A:A,D1620)+COUNTIF('May 2022'!A:A,D1620)+COUNTIF('June 2022'!A:A,D1620)+COUNTIF('July 2022'!A:A,D1620)+COUNTIF('Aug 2022'!A:A,D1620)+COUNTIF('Sep 2022'!A:A,D1620)+COUNTIF('Oct 2022'!A:A,D1620)+COUNTIF('Dec 2022'!A:A,D1620)</f>
        <v>1</v>
      </c>
      <c r="U1620" t="str">
        <f>VLOOKUP(Q1620,'Capital Lookup'!A:B,2,FALSE)</f>
        <v>No</v>
      </c>
      <c r="V1620" s="2">
        <f>IFERROR(VLOOKUP(LEFT(F1620,10),'Find Purchase Orders'!B:J,9,FALSE),"")</f>
        <v>44656</v>
      </c>
      <c r="W1620" s="25" t="s">
        <v>7261</v>
      </c>
    </row>
    <row r="1621" spans="1:23" hidden="1">
      <c r="A1621" s="25" t="s">
        <v>7269</v>
      </c>
      <c r="B1621" s="25" t="s">
        <v>7799</v>
      </c>
      <c r="C1621" s="25"/>
      <c r="D1621" s="25" t="s">
        <v>2112</v>
      </c>
      <c r="E1621" s="25" t="s">
        <v>7500</v>
      </c>
      <c r="F1621" s="25" t="s">
        <v>11445</v>
      </c>
      <c r="G1621" s="25" t="s">
        <v>11441</v>
      </c>
      <c r="H1621" s="21">
        <v>41095.620000000003</v>
      </c>
      <c r="I1621" s="25" t="s">
        <v>7296</v>
      </c>
      <c r="J1621" s="25" t="s">
        <v>7288</v>
      </c>
      <c r="K1621" s="25" t="s">
        <v>8538</v>
      </c>
      <c r="L1621" s="25" t="s">
        <v>7734</v>
      </c>
      <c r="M1621" s="21">
        <v>41095.61</v>
      </c>
      <c r="N1621" s="21">
        <v>41095.68</v>
      </c>
      <c r="O1621" s="21">
        <v>-7.0000000000000007E-2</v>
      </c>
      <c r="P1621" s="21">
        <v>41095.620000000003</v>
      </c>
      <c r="Q1621" s="25" t="s">
        <v>11442</v>
      </c>
      <c r="R1621" s="1" t="str">
        <f t="shared" si="26"/>
        <v>ST10333</v>
      </c>
      <c r="S1621" t="str">
        <f>VLOOKUP(R1621,Data!$C$2:$D$261,2,0)</f>
        <v>Heartwood</v>
      </c>
      <c r="T1621">
        <f>COUNTIF('Feb 2022'!A:A,D1621)+COUNTIF('Mar 2022'!A:A,D1621)+COUNTIF('Apr 2022'!A:A,D1621)+COUNTIF('May 2022'!A:A,D1621)+COUNTIF('June 2022'!A:A,D1621)+COUNTIF('July 2022'!A:A,D1621)+COUNTIF('Aug 2022'!A:A,D1621)+COUNTIF('Sep 2022'!A:A,D1621)+COUNTIF('Oct 2022'!A:A,D1621)+COUNTIF('Dec 2022'!A:A,D1621)</f>
        <v>1</v>
      </c>
      <c r="U1621" t="str">
        <f>VLOOKUP(Q1621,'Capital Lookup'!A:B,2,FALSE)</f>
        <v>No</v>
      </c>
      <c r="V1621" s="2">
        <f>IFERROR(VLOOKUP(LEFT(F1621,10),'Find Purchase Orders'!B:J,9,FALSE),"")</f>
        <v>44656</v>
      </c>
      <c r="W1621" s="25" t="s">
        <v>7261</v>
      </c>
    </row>
    <row r="1622" spans="1:23" hidden="1">
      <c r="A1622" s="25" t="s">
        <v>7269</v>
      </c>
      <c r="B1622" s="25" t="s">
        <v>9069</v>
      </c>
      <c r="C1622" s="25" t="s">
        <v>7271</v>
      </c>
      <c r="D1622" s="25" t="s">
        <v>2113</v>
      </c>
      <c r="E1622" s="25" t="s">
        <v>8443</v>
      </c>
      <c r="H1622" s="21">
        <v>5600</v>
      </c>
      <c r="I1622" s="25" t="s">
        <v>7257</v>
      </c>
      <c r="K1622" s="25" t="s">
        <v>9972</v>
      </c>
      <c r="L1622" s="25" t="s">
        <v>8086</v>
      </c>
      <c r="M1622" s="22">
        <v>0</v>
      </c>
      <c r="N1622" s="22">
        <v>0</v>
      </c>
      <c r="O1622" s="21">
        <v>0</v>
      </c>
      <c r="P1622" s="21">
        <v>600</v>
      </c>
      <c r="Q1622" s="25" t="s">
        <v>11446</v>
      </c>
      <c r="R1622" s="1" t="str">
        <f t="shared" si="26"/>
        <v>ST10209</v>
      </c>
      <c r="S1622" t="str">
        <f>VLOOKUP(R1622,Data!$C$2:$D$261,2,0)</f>
        <v>Arbutus Care Centre</v>
      </c>
      <c r="T1622">
        <f>COUNTIF('Feb 2022'!A:A,D1622)+COUNTIF('Mar 2022'!A:A,D1622)+COUNTIF('Apr 2022'!A:A,D1622)+COUNTIF('May 2022'!A:A,D1622)+COUNTIF('June 2022'!A:A,D1622)+COUNTIF('July 2022'!A:A,D1622)+COUNTIF('Aug 2022'!A:A,D1622)+COUNTIF('Sep 2022'!A:A,D1622)+COUNTIF('Oct 2022'!A:A,D1622)+COUNTIF('Dec 2022'!A:A,D1622)</f>
        <v>1</v>
      </c>
      <c r="U1622" t="str">
        <f>VLOOKUP(Q1622,'Capital Lookup'!A:B,2,FALSE)</f>
        <v>No</v>
      </c>
      <c r="V1622" s="2" t="str">
        <f>IFERROR(VLOOKUP(LEFT(F1622,10),'Find Purchase Orders'!B:J,9,FALSE),"")</f>
        <v/>
      </c>
      <c r="W1622" s="25" t="s">
        <v>7261</v>
      </c>
    </row>
    <row r="1623" spans="1:23" hidden="1">
      <c r="A1623" s="25" t="s">
        <v>7261</v>
      </c>
      <c r="B1623" s="25" t="s">
        <v>7752</v>
      </c>
      <c r="C1623" s="25" t="s">
        <v>7277</v>
      </c>
      <c r="D1623" s="25" t="s">
        <v>1857</v>
      </c>
      <c r="E1623" s="25" t="s">
        <v>8188</v>
      </c>
      <c r="F1623" s="25" t="s">
        <v>11447</v>
      </c>
      <c r="G1623" s="25" t="s">
        <v>9516</v>
      </c>
      <c r="H1623" s="21">
        <v>525</v>
      </c>
      <c r="I1623" s="25" t="s">
        <v>7296</v>
      </c>
      <c r="J1623" s="25" t="s">
        <v>7288</v>
      </c>
      <c r="K1623" s="25" t="s">
        <v>7258</v>
      </c>
      <c r="L1623" s="25" t="s">
        <v>7259</v>
      </c>
      <c r="M1623" s="21">
        <v>525</v>
      </c>
      <c r="N1623" s="21">
        <v>525</v>
      </c>
      <c r="O1623" s="21">
        <v>0</v>
      </c>
      <c r="P1623" s="21">
        <v>525</v>
      </c>
      <c r="Q1623" s="25" t="s">
        <v>8191</v>
      </c>
      <c r="R1623" s="1" t="str">
        <f t="shared" si="26"/>
        <v>ST10065</v>
      </c>
      <c r="S1623" t="str">
        <f>VLOOKUP(R1623,Data!$C$2:$D$261,2,0)</f>
        <v>Evergreen</v>
      </c>
      <c r="T1623">
        <f>COUNTIF('Feb 2022'!A:A,D1623)+COUNTIF('Mar 2022'!A:A,D1623)+COUNTIF('Apr 2022'!A:A,D1623)+COUNTIF('May 2022'!A:A,D1623)+COUNTIF('June 2022'!A:A,D1623)+COUNTIF('July 2022'!A:A,D1623)+COUNTIF('Aug 2022'!A:A,D1623)+COUNTIF('Sep 2022'!A:A,D1623)+COUNTIF('Oct 2022'!A:A,D1623)+COUNTIF('Dec 2022'!A:A,D1623)</f>
        <v>1</v>
      </c>
      <c r="U1623" t="str">
        <f>VLOOKUP(Q1623,'Capital Lookup'!A:B,2,FALSE)</f>
        <v>No</v>
      </c>
      <c r="V1623" s="2">
        <f>IFERROR(VLOOKUP(LEFT(F1623,10),'Find Purchase Orders'!B:J,9,FALSE),"")</f>
        <v>44651</v>
      </c>
      <c r="W1623" s="25" t="s">
        <v>7261</v>
      </c>
    </row>
    <row r="1624" spans="1:23" hidden="1">
      <c r="A1624" s="25" t="s">
        <v>7261</v>
      </c>
      <c r="B1624" s="25" t="s">
        <v>7752</v>
      </c>
      <c r="C1624" s="25" t="s">
        <v>7277</v>
      </c>
      <c r="D1624" s="25" t="s">
        <v>1857</v>
      </c>
      <c r="E1624" s="25" t="s">
        <v>8188</v>
      </c>
      <c r="F1624" s="25" t="s">
        <v>11448</v>
      </c>
      <c r="G1624" s="25" t="s">
        <v>11449</v>
      </c>
      <c r="H1624" s="21">
        <v>7188.62</v>
      </c>
      <c r="I1624" s="25" t="s">
        <v>7296</v>
      </c>
      <c r="J1624" s="25" t="s">
        <v>7288</v>
      </c>
      <c r="K1624" s="25" t="s">
        <v>7262</v>
      </c>
      <c r="L1624" s="25" t="s">
        <v>7259</v>
      </c>
      <c r="M1624" s="21">
        <v>7188.62</v>
      </c>
      <c r="N1624" s="21">
        <v>7188.62</v>
      </c>
      <c r="O1624" s="21">
        <v>0</v>
      </c>
      <c r="P1624" s="21">
        <v>7188.62</v>
      </c>
      <c r="Q1624" s="25" t="s">
        <v>8191</v>
      </c>
      <c r="R1624" s="1" t="str">
        <f t="shared" si="26"/>
        <v>ST10065</v>
      </c>
      <c r="S1624" t="str">
        <f>VLOOKUP(R1624,Data!$C$2:$D$261,2,0)</f>
        <v>Evergreen</v>
      </c>
      <c r="T1624">
        <f>COUNTIF('Feb 2022'!A:A,D1624)+COUNTIF('Mar 2022'!A:A,D1624)+COUNTIF('Apr 2022'!A:A,D1624)+COUNTIF('May 2022'!A:A,D1624)+COUNTIF('June 2022'!A:A,D1624)+COUNTIF('July 2022'!A:A,D1624)+COUNTIF('Aug 2022'!A:A,D1624)+COUNTIF('Sep 2022'!A:A,D1624)+COUNTIF('Oct 2022'!A:A,D1624)+COUNTIF('Dec 2022'!A:A,D1624)</f>
        <v>1</v>
      </c>
      <c r="U1624" t="str">
        <f>VLOOKUP(Q1624,'Capital Lookup'!A:B,2,FALSE)</f>
        <v>No</v>
      </c>
      <c r="V1624" s="2">
        <f>IFERROR(VLOOKUP(LEFT(F1624,10),'Find Purchase Orders'!B:J,9,FALSE),"")</f>
        <v>44651</v>
      </c>
      <c r="W1624" s="25" t="s">
        <v>7261</v>
      </c>
    </row>
    <row r="1625" spans="1:23" hidden="1">
      <c r="A1625" s="25" t="s">
        <v>7269</v>
      </c>
      <c r="B1625" s="25" t="s">
        <v>9891</v>
      </c>
      <c r="C1625" s="25"/>
      <c r="D1625" s="25" t="s">
        <v>1858</v>
      </c>
      <c r="E1625" s="25" t="s">
        <v>11163</v>
      </c>
      <c r="F1625" s="25" t="s">
        <v>11450</v>
      </c>
      <c r="G1625" s="25" t="s">
        <v>11451</v>
      </c>
      <c r="H1625" s="21">
        <v>5292.66</v>
      </c>
      <c r="I1625" s="25" t="s">
        <v>7296</v>
      </c>
      <c r="J1625" s="25" t="s">
        <v>7288</v>
      </c>
      <c r="K1625" s="25" t="s">
        <v>7262</v>
      </c>
      <c r="L1625" s="25" t="s">
        <v>7259</v>
      </c>
      <c r="M1625" s="21">
        <v>5292.66</v>
      </c>
      <c r="N1625" s="21">
        <v>5292.67</v>
      </c>
      <c r="O1625" s="21">
        <v>-0.01</v>
      </c>
      <c r="P1625" s="21">
        <v>5292.66</v>
      </c>
      <c r="Q1625" s="25" t="s">
        <v>11166</v>
      </c>
      <c r="R1625" s="1" t="str">
        <f t="shared" si="26"/>
        <v>ST10339</v>
      </c>
      <c r="S1625" t="str">
        <f>VLOOKUP(R1625,Data!$C$2:$D$261,2,0)</f>
        <v>Our Parents Home</v>
      </c>
      <c r="T1625">
        <f>COUNTIF('Feb 2022'!A:A,D1625)+COUNTIF('Mar 2022'!A:A,D1625)+COUNTIF('Apr 2022'!A:A,D1625)+COUNTIF('May 2022'!A:A,D1625)+COUNTIF('June 2022'!A:A,D1625)+COUNTIF('July 2022'!A:A,D1625)+COUNTIF('Aug 2022'!A:A,D1625)+COUNTIF('Sep 2022'!A:A,D1625)+COUNTIF('Oct 2022'!A:A,D1625)+COUNTIF('Dec 2022'!A:A,D1625)</f>
        <v>1</v>
      </c>
      <c r="U1625" t="str">
        <f>VLOOKUP(Q1625,'Capital Lookup'!A:B,2,FALSE)</f>
        <v>No</v>
      </c>
      <c r="V1625" s="2">
        <f>IFERROR(VLOOKUP(LEFT(F1625,10),'Find Purchase Orders'!B:J,9,FALSE),"")</f>
        <v>44650</v>
      </c>
      <c r="W1625" s="25" t="s">
        <v>7261</v>
      </c>
    </row>
    <row r="1626" spans="1:23" hidden="1">
      <c r="A1626" s="25" t="s">
        <v>7252</v>
      </c>
      <c r="B1626" s="25" t="s">
        <v>7466</v>
      </c>
      <c r="C1626" s="25" t="s">
        <v>7254</v>
      </c>
      <c r="D1626" s="25" t="s">
        <v>2114</v>
      </c>
      <c r="E1626" s="25" t="s">
        <v>7500</v>
      </c>
      <c r="F1626" s="25" t="s">
        <v>11452</v>
      </c>
      <c r="G1626" s="25" t="s">
        <v>11453</v>
      </c>
      <c r="H1626" s="21">
        <v>2966.25</v>
      </c>
      <c r="I1626" s="25" t="s">
        <v>7296</v>
      </c>
      <c r="J1626" s="25" t="s">
        <v>7288</v>
      </c>
      <c r="K1626" s="25" t="s">
        <v>8538</v>
      </c>
      <c r="L1626" s="25" t="s">
        <v>8244</v>
      </c>
      <c r="M1626" s="21">
        <v>3644.25</v>
      </c>
      <c r="N1626" s="21">
        <v>3644.25</v>
      </c>
      <c r="O1626" s="21">
        <v>0</v>
      </c>
      <c r="P1626" s="21">
        <v>3566.25</v>
      </c>
      <c r="Q1626" s="25" t="s">
        <v>11454</v>
      </c>
      <c r="R1626" s="1" t="str">
        <f t="shared" si="26"/>
        <v>ST10052</v>
      </c>
      <c r="S1626" t="str">
        <f>VLOOKUP(R1626,Data!$C$2:$D$261,2,0)</f>
        <v>Portobello</v>
      </c>
      <c r="T1626">
        <f>COUNTIF('Feb 2022'!A:A,D1626)+COUNTIF('Mar 2022'!A:A,D1626)+COUNTIF('Apr 2022'!A:A,D1626)+COUNTIF('May 2022'!A:A,D1626)+COUNTIF('June 2022'!A:A,D1626)+COUNTIF('July 2022'!A:A,D1626)+COUNTIF('Aug 2022'!A:A,D1626)+COUNTIF('Sep 2022'!A:A,D1626)+COUNTIF('Oct 2022'!A:A,D1626)+COUNTIF('Dec 2022'!A:A,D1626)</f>
        <v>1</v>
      </c>
      <c r="U1626" t="str">
        <f>VLOOKUP(Q1626,'Capital Lookup'!A:B,2,FALSE)</f>
        <v>No</v>
      </c>
      <c r="V1626" s="2">
        <f>IFERROR(VLOOKUP(LEFT(F1626,10),'Find Purchase Orders'!B:J,9,FALSE),"")</f>
        <v>44656</v>
      </c>
      <c r="W1626" s="25" t="s">
        <v>7261</v>
      </c>
    </row>
    <row r="1627" spans="1:23" hidden="1">
      <c r="A1627" s="25" t="s">
        <v>7261</v>
      </c>
      <c r="B1627" s="25" t="s">
        <v>10864</v>
      </c>
      <c r="C1627" s="25" t="s">
        <v>7264</v>
      </c>
      <c r="D1627" s="25" t="s">
        <v>2155</v>
      </c>
      <c r="E1627" s="25" t="s">
        <v>7500</v>
      </c>
      <c r="F1627" s="25" t="s">
        <v>11455</v>
      </c>
      <c r="G1627" s="25" t="s">
        <v>11456</v>
      </c>
      <c r="H1627" s="21">
        <v>22668.12</v>
      </c>
      <c r="I1627" s="25" t="s">
        <v>7296</v>
      </c>
      <c r="J1627" s="25" t="s">
        <v>7288</v>
      </c>
      <c r="K1627" s="25" t="s">
        <v>7495</v>
      </c>
      <c r="L1627" s="25" t="s">
        <v>7517</v>
      </c>
      <c r="M1627" s="21">
        <v>22668.12</v>
      </c>
      <c r="N1627" s="21">
        <v>22668.12</v>
      </c>
      <c r="O1627" s="21">
        <v>0</v>
      </c>
      <c r="P1627" s="21">
        <v>22668.12</v>
      </c>
      <c r="Q1627" s="25" t="s">
        <v>11457</v>
      </c>
      <c r="R1627" s="1" t="str">
        <f t="shared" si="26"/>
        <v>ST10044</v>
      </c>
      <c r="S1627" t="str">
        <f>VLOOKUP(R1627,Data!$C$2:$D$261,2,0)</f>
        <v>Landmark Court</v>
      </c>
      <c r="T1627">
        <f>COUNTIF('Feb 2022'!A:A,D1627)+COUNTIF('Mar 2022'!A:A,D1627)+COUNTIF('Apr 2022'!A:A,D1627)+COUNTIF('May 2022'!A:A,D1627)+COUNTIF('June 2022'!A:A,D1627)+COUNTIF('July 2022'!A:A,D1627)+COUNTIF('Aug 2022'!A:A,D1627)+COUNTIF('Sep 2022'!A:A,D1627)+COUNTIF('Oct 2022'!A:A,D1627)+COUNTIF('Dec 2022'!A:A,D1627)</f>
        <v>1</v>
      </c>
      <c r="U1627" t="str">
        <f>VLOOKUP(Q1627,'Capital Lookup'!A:B,2,FALSE)</f>
        <v>No</v>
      </c>
      <c r="V1627" s="2">
        <f>IFERROR(VLOOKUP(LEFT(F1627,10),'Find Purchase Orders'!B:J,9,FALSE),"")</f>
        <v>44665</v>
      </c>
      <c r="W1627" s="25" t="s">
        <v>7261</v>
      </c>
    </row>
    <row r="1628" spans="1:23" hidden="1">
      <c r="A1628" s="25" t="s">
        <v>7261</v>
      </c>
      <c r="B1628" s="25" t="s">
        <v>8342</v>
      </c>
      <c r="C1628" s="25" t="s">
        <v>7264</v>
      </c>
      <c r="D1628" s="25" t="s">
        <v>2121</v>
      </c>
      <c r="E1628" s="25" t="s">
        <v>8229</v>
      </c>
      <c r="F1628" s="25" t="s">
        <v>11458</v>
      </c>
      <c r="G1628" s="25" t="s">
        <v>11459</v>
      </c>
      <c r="H1628" s="21">
        <v>16522.099999999999</v>
      </c>
      <c r="I1628" s="25" t="s">
        <v>7296</v>
      </c>
      <c r="J1628" s="25" t="s">
        <v>7288</v>
      </c>
      <c r="K1628" s="25" t="s">
        <v>7262</v>
      </c>
      <c r="L1628" s="25" t="s">
        <v>7259</v>
      </c>
      <c r="M1628" s="21">
        <v>16522.099999999999</v>
      </c>
      <c r="N1628" s="21">
        <v>16522.099999999999</v>
      </c>
      <c r="O1628" s="21">
        <v>0</v>
      </c>
      <c r="P1628" s="21">
        <v>16522.099999999999</v>
      </c>
      <c r="Q1628" s="25" t="s">
        <v>8346</v>
      </c>
      <c r="R1628" s="1" t="str">
        <f t="shared" si="26"/>
        <v>ST10025</v>
      </c>
      <c r="S1628" t="str">
        <f>VLOOKUP(R1628,Data!$C$2:$D$261,2,0)</f>
        <v>Don Mills Seniors Apartments</v>
      </c>
      <c r="T1628">
        <f>COUNTIF('Feb 2022'!A:A,D1628)+COUNTIF('Mar 2022'!A:A,D1628)+COUNTIF('Apr 2022'!A:A,D1628)+COUNTIF('May 2022'!A:A,D1628)+COUNTIF('June 2022'!A:A,D1628)+COUNTIF('July 2022'!A:A,D1628)+COUNTIF('Aug 2022'!A:A,D1628)+COUNTIF('Sep 2022'!A:A,D1628)+COUNTIF('Oct 2022'!A:A,D1628)+COUNTIF('Dec 2022'!A:A,D1628)</f>
        <v>1</v>
      </c>
      <c r="U1628" t="str">
        <f>VLOOKUP(Q1628,'Capital Lookup'!A:B,2,FALSE)</f>
        <v>No</v>
      </c>
      <c r="V1628" s="2">
        <f>IFERROR(VLOOKUP(LEFT(F1628,10),'Find Purchase Orders'!B:J,9,FALSE),"")</f>
        <v>44669</v>
      </c>
      <c r="W1628" s="25" t="s">
        <v>7261</v>
      </c>
    </row>
    <row r="1629" spans="1:23" hidden="1">
      <c r="A1629" s="25" t="s">
        <v>7478</v>
      </c>
      <c r="B1629" s="25" t="s">
        <v>7956</v>
      </c>
      <c r="C1629" s="25" t="s">
        <v>7271</v>
      </c>
      <c r="D1629" s="25" t="s">
        <v>11460</v>
      </c>
      <c r="E1629" s="25" t="s">
        <v>7492</v>
      </c>
      <c r="H1629" s="21">
        <v>2377.52</v>
      </c>
      <c r="I1629" s="25" t="s">
        <v>7257</v>
      </c>
      <c r="K1629" s="25" t="s">
        <v>11461</v>
      </c>
      <c r="L1629" s="25" t="s">
        <v>11462</v>
      </c>
      <c r="M1629" s="22">
        <v>0</v>
      </c>
      <c r="N1629" s="22">
        <v>0</v>
      </c>
      <c r="O1629" s="21">
        <v>0</v>
      </c>
      <c r="P1629" s="21">
        <v>273.52</v>
      </c>
      <c r="Q1629" s="25" t="s">
        <v>11463</v>
      </c>
      <c r="R1629" s="1" t="str">
        <f t="shared" si="26"/>
        <v>ST10184</v>
      </c>
      <c r="S1629" t="str">
        <f>VLOOKUP(R1629,Data!$C$2:$D$261,2,0)</f>
        <v>Riverbend Place</v>
      </c>
      <c r="T1629">
        <f>COUNTIF('Feb 2022'!A:A,D1629)+COUNTIF('Mar 2022'!A:A,D1629)+COUNTIF('Apr 2022'!A:A,D1629)+COUNTIF('May 2022'!A:A,D1629)+COUNTIF('June 2022'!A:A,D1629)+COUNTIF('July 2022'!A:A,D1629)+COUNTIF('Aug 2022'!A:A,D1629)+COUNTIF('Sep 2022'!A:A,D1629)+COUNTIF('Oct 2022'!A:A,D1629)+COUNTIF('Dec 2022'!A:A,D1629)</f>
        <v>0</v>
      </c>
      <c r="U1629" t="str">
        <f>VLOOKUP(Q1629,'Capital Lookup'!A:B,2,FALSE)</f>
        <v>No</v>
      </c>
      <c r="V1629" s="2" t="str">
        <f>IFERROR(VLOOKUP(LEFT(F1629,10),'Find Purchase Orders'!B:J,9,FALSE),"")</f>
        <v/>
      </c>
      <c r="W1629" s="25" t="s">
        <v>7261</v>
      </c>
    </row>
    <row r="1630" spans="1:23" hidden="1">
      <c r="A1630" s="25" t="s">
        <v>7478</v>
      </c>
      <c r="B1630" s="25" t="s">
        <v>7956</v>
      </c>
      <c r="C1630" s="25" t="s">
        <v>7271</v>
      </c>
      <c r="D1630" s="25" t="s">
        <v>11460</v>
      </c>
      <c r="E1630" s="25" t="s">
        <v>7492</v>
      </c>
      <c r="H1630" s="21">
        <v>36729.519999999997</v>
      </c>
      <c r="I1630" s="25" t="s">
        <v>7257</v>
      </c>
      <c r="K1630" s="25" t="s">
        <v>11461</v>
      </c>
      <c r="L1630" s="25" t="s">
        <v>11462</v>
      </c>
      <c r="M1630" s="22">
        <v>0</v>
      </c>
      <c r="N1630" s="22">
        <v>0</v>
      </c>
      <c r="O1630" s="21">
        <v>0</v>
      </c>
      <c r="P1630" s="21">
        <v>4225.5200000000004</v>
      </c>
      <c r="Q1630" s="25" t="s">
        <v>11463</v>
      </c>
      <c r="R1630" s="1" t="str">
        <f t="shared" si="26"/>
        <v>ST10184</v>
      </c>
      <c r="S1630" t="str">
        <f>VLOOKUP(R1630,Data!$C$2:$D$261,2,0)</f>
        <v>Riverbend Place</v>
      </c>
      <c r="T1630">
        <f>COUNTIF('Feb 2022'!A:A,D1630)+COUNTIF('Mar 2022'!A:A,D1630)+COUNTIF('Apr 2022'!A:A,D1630)+COUNTIF('May 2022'!A:A,D1630)+COUNTIF('June 2022'!A:A,D1630)+COUNTIF('July 2022'!A:A,D1630)+COUNTIF('Aug 2022'!A:A,D1630)+COUNTIF('Sep 2022'!A:A,D1630)+COUNTIF('Oct 2022'!A:A,D1630)+COUNTIF('Dec 2022'!A:A,D1630)</f>
        <v>0</v>
      </c>
      <c r="U1630" t="str">
        <f>VLOOKUP(Q1630,'Capital Lookup'!A:B,2,FALSE)</f>
        <v>No</v>
      </c>
      <c r="V1630" s="2" t="str">
        <f>IFERROR(VLOOKUP(LEFT(F1630,10),'Find Purchase Orders'!B:J,9,FALSE),"")</f>
        <v/>
      </c>
      <c r="W1630" s="25" t="s">
        <v>7261</v>
      </c>
    </row>
    <row r="1631" spans="1:23" hidden="1">
      <c r="A1631" s="25" t="s">
        <v>7252</v>
      </c>
      <c r="B1631" s="25" t="s">
        <v>7506</v>
      </c>
      <c r="C1631" s="25" t="s">
        <v>7254</v>
      </c>
      <c r="D1631" s="25" t="s">
        <v>1859</v>
      </c>
      <c r="E1631" s="25" t="s">
        <v>8553</v>
      </c>
      <c r="F1631" s="25" t="s">
        <v>11464</v>
      </c>
      <c r="G1631" s="25" t="s">
        <v>11465</v>
      </c>
      <c r="H1631" s="21">
        <v>7332.63</v>
      </c>
      <c r="I1631" s="25" t="s">
        <v>7296</v>
      </c>
      <c r="J1631" s="25" t="s">
        <v>7288</v>
      </c>
      <c r="K1631" s="25" t="s">
        <v>7262</v>
      </c>
      <c r="L1631" s="25" t="s">
        <v>7259</v>
      </c>
      <c r="M1631" s="21">
        <v>7332.63</v>
      </c>
      <c r="N1631" s="21">
        <v>7332.63</v>
      </c>
      <c r="O1631" s="21">
        <v>0</v>
      </c>
      <c r="P1631" s="21">
        <v>7332.63</v>
      </c>
      <c r="Q1631" s="25" t="s">
        <v>8556</v>
      </c>
      <c r="R1631" s="1" t="str">
        <f t="shared" si="26"/>
        <v>ST10031</v>
      </c>
      <c r="S1631" t="str">
        <f>VLOOKUP(R1631,Data!$C$2:$D$261,2,0)</f>
        <v>Port Perry Villa</v>
      </c>
      <c r="T1631">
        <f>COUNTIF('Feb 2022'!A:A,D1631)+COUNTIF('Mar 2022'!A:A,D1631)+COUNTIF('Apr 2022'!A:A,D1631)+COUNTIF('May 2022'!A:A,D1631)+COUNTIF('June 2022'!A:A,D1631)+COUNTIF('July 2022'!A:A,D1631)+COUNTIF('Aug 2022'!A:A,D1631)+COUNTIF('Sep 2022'!A:A,D1631)+COUNTIF('Oct 2022'!A:A,D1631)+COUNTIF('Dec 2022'!A:A,D1631)</f>
        <v>1</v>
      </c>
      <c r="U1631" t="str">
        <f>VLOOKUP(Q1631,'Capital Lookup'!A:B,2,FALSE)</f>
        <v>No</v>
      </c>
      <c r="V1631" s="2">
        <f>IFERROR(VLOOKUP(LEFT(F1631,10),'Find Purchase Orders'!B:J,9,FALSE),"")</f>
        <v>44651</v>
      </c>
      <c r="W1631" s="25" t="s">
        <v>7261</v>
      </c>
    </row>
    <row r="1632" spans="1:23" hidden="1">
      <c r="A1632" s="25" t="s">
        <v>7252</v>
      </c>
      <c r="B1632" s="25" t="s">
        <v>7506</v>
      </c>
      <c r="C1632" s="25" t="s">
        <v>7254</v>
      </c>
      <c r="D1632" s="25" t="s">
        <v>1859</v>
      </c>
      <c r="E1632" s="25" t="s">
        <v>8553</v>
      </c>
      <c r="F1632" s="25" t="s">
        <v>11466</v>
      </c>
      <c r="G1632" s="25" t="s">
        <v>11467</v>
      </c>
      <c r="H1632" s="21">
        <v>522.05999999999995</v>
      </c>
      <c r="I1632" s="25" t="s">
        <v>7296</v>
      </c>
      <c r="J1632" s="25" t="s">
        <v>7288</v>
      </c>
      <c r="K1632" s="25" t="s">
        <v>7262</v>
      </c>
      <c r="L1632" s="25" t="s">
        <v>7259</v>
      </c>
      <c r="M1632" s="21">
        <v>522.05999999999995</v>
      </c>
      <c r="N1632" s="21">
        <v>522.05999999999995</v>
      </c>
      <c r="O1632" s="21">
        <v>0</v>
      </c>
      <c r="P1632" s="21">
        <v>522.05999999999995</v>
      </c>
      <c r="Q1632" s="25" t="s">
        <v>8556</v>
      </c>
      <c r="R1632" s="1" t="str">
        <f t="shared" si="26"/>
        <v>ST10031</v>
      </c>
      <c r="S1632" t="str">
        <f>VLOOKUP(R1632,Data!$C$2:$D$261,2,0)</f>
        <v>Port Perry Villa</v>
      </c>
      <c r="T1632">
        <f>COUNTIF('Feb 2022'!A:A,D1632)+COUNTIF('Mar 2022'!A:A,D1632)+COUNTIF('Apr 2022'!A:A,D1632)+COUNTIF('May 2022'!A:A,D1632)+COUNTIF('June 2022'!A:A,D1632)+COUNTIF('July 2022'!A:A,D1632)+COUNTIF('Aug 2022'!A:A,D1632)+COUNTIF('Sep 2022'!A:A,D1632)+COUNTIF('Oct 2022'!A:A,D1632)+COUNTIF('Dec 2022'!A:A,D1632)</f>
        <v>1</v>
      </c>
      <c r="U1632" t="str">
        <f>VLOOKUP(Q1632,'Capital Lookup'!A:B,2,FALSE)</f>
        <v>No</v>
      </c>
      <c r="V1632" s="2">
        <f>IFERROR(VLOOKUP(LEFT(F1632,10),'Find Purchase Orders'!B:J,9,FALSE),"")</f>
        <v>44651</v>
      </c>
      <c r="W1632" s="25" t="s">
        <v>7261</v>
      </c>
    </row>
    <row r="1633" spans="1:23" hidden="1">
      <c r="A1633" s="25" t="s">
        <v>7261</v>
      </c>
      <c r="B1633" s="25" t="s">
        <v>7472</v>
      </c>
      <c r="C1633" s="25" t="s">
        <v>7264</v>
      </c>
      <c r="D1633" s="25" t="s">
        <v>2153</v>
      </c>
      <c r="E1633" s="25" t="s">
        <v>7474</v>
      </c>
      <c r="F1633" s="25" t="s">
        <v>11468</v>
      </c>
      <c r="G1633" s="25" t="s">
        <v>11469</v>
      </c>
      <c r="H1633" s="21">
        <v>525</v>
      </c>
      <c r="I1633" s="25" t="s">
        <v>7296</v>
      </c>
      <c r="J1633" s="25" t="s">
        <v>7288</v>
      </c>
      <c r="K1633" s="25" t="s">
        <v>7258</v>
      </c>
      <c r="L1633" s="25" t="s">
        <v>7259</v>
      </c>
      <c r="M1633" s="21">
        <v>525</v>
      </c>
      <c r="N1633" s="21">
        <v>525</v>
      </c>
      <c r="O1633" s="21">
        <v>0</v>
      </c>
      <c r="P1633" s="21">
        <v>525</v>
      </c>
      <c r="Q1633" s="25" t="s">
        <v>7477</v>
      </c>
      <c r="R1633" s="1" t="str">
        <f t="shared" si="26"/>
        <v>ST10074</v>
      </c>
      <c r="S1633" t="str">
        <f>VLOOKUP(R1633,Data!$C$2:$D$261,2,0)</f>
        <v>McKenzie Towne Retirement</v>
      </c>
      <c r="T1633">
        <f>COUNTIF('Feb 2022'!A:A,D1633)+COUNTIF('Mar 2022'!A:A,D1633)+COUNTIF('Apr 2022'!A:A,D1633)+COUNTIF('May 2022'!A:A,D1633)+COUNTIF('June 2022'!A:A,D1633)+COUNTIF('July 2022'!A:A,D1633)+COUNTIF('Aug 2022'!A:A,D1633)+COUNTIF('Sep 2022'!A:A,D1633)+COUNTIF('Oct 2022'!A:A,D1633)+COUNTIF('Dec 2022'!A:A,D1633)</f>
        <v>1</v>
      </c>
      <c r="U1633" t="str">
        <f>VLOOKUP(Q1633,'Capital Lookup'!A:B,2,FALSE)</f>
        <v>No</v>
      </c>
      <c r="V1633" s="2">
        <f>IFERROR(VLOOKUP(LEFT(F1633,10),'Find Purchase Orders'!B:J,9,FALSE),"")</f>
        <v>44652</v>
      </c>
      <c r="W1633" s="25" t="s">
        <v>7261</v>
      </c>
    </row>
    <row r="1634" spans="1:23" hidden="1">
      <c r="A1634" s="25" t="s">
        <v>7261</v>
      </c>
      <c r="B1634" s="25" t="s">
        <v>7472</v>
      </c>
      <c r="C1634" s="25" t="s">
        <v>7264</v>
      </c>
      <c r="D1634" s="25" t="s">
        <v>2153</v>
      </c>
      <c r="E1634" s="25" t="s">
        <v>7474</v>
      </c>
      <c r="F1634" s="25" t="s">
        <v>11470</v>
      </c>
      <c r="G1634" s="25" t="s">
        <v>8986</v>
      </c>
      <c r="H1634" s="21">
        <v>400.05</v>
      </c>
      <c r="I1634" s="25" t="s">
        <v>7296</v>
      </c>
      <c r="J1634" s="25" t="s">
        <v>7288</v>
      </c>
      <c r="K1634" s="25" t="s">
        <v>7262</v>
      </c>
      <c r="L1634" s="25" t="s">
        <v>7259</v>
      </c>
      <c r="M1634" s="21">
        <v>400.05</v>
      </c>
      <c r="N1634" s="21">
        <v>400.05</v>
      </c>
      <c r="O1634" s="21">
        <v>0</v>
      </c>
      <c r="P1634" s="21">
        <v>400.05</v>
      </c>
      <c r="Q1634" s="25" t="s">
        <v>7477</v>
      </c>
      <c r="R1634" s="1" t="str">
        <f t="shared" si="26"/>
        <v>ST10074</v>
      </c>
      <c r="S1634" t="str">
        <f>VLOOKUP(R1634,Data!$C$2:$D$261,2,0)</f>
        <v>McKenzie Towne Retirement</v>
      </c>
      <c r="T1634">
        <f>COUNTIF('Feb 2022'!A:A,D1634)+COUNTIF('Mar 2022'!A:A,D1634)+COUNTIF('Apr 2022'!A:A,D1634)+COUNTIF('May 2022'!A:A,D1634)+COUNTIF('June 2022'!A:A,D1634)+COUNTIF('July 2022'!A:A,D1634)+COUNTIF('Aug 2022'!A:A,D1634)+COUNTIF('Sep 2022'!A:A,D1634)+COUNTIF('Oct 2022'!A:A,D1634)+COUNTIF('Dec 2022'!A:A,D1634)</f>
        <v>1</v>
      </c>
      <c r="U1634" t="str">
        <f>VLOOKUP(Q1634,'Capital Lookup'!A:B,2,FALSE)</f>
        <v>No</v>
      </c>
      <c r="V1634" s="2">
        <f>IFERROR(VLOOKUP(LEFT(F1634,10),'Find Purchase Orders'!B:J,9,FALSE),"")</f>
        <v>44652</v>
      </c>
      <c r="W1634" s="25" t="s">
        <v>7261</v>
      </c>
    </row>
    <row r="1635" spans="1:23" hidden="1">
      <c r="A1635" s="25" t="s">
        <v>7261</v>
      </c>
      <c r="B1635" s="25" t="s">
        <v>7472</v>
      </c>
      <c r="C1635" s="25" t="s">
        <v>7264</v>
      </c>
      <c r="D1635" s="25" t="s">
        <v>2153</v>
      </c>
      <c r="E1635" s="25" t="s">
        <v>7474</v>
      </c>
      <c r="F1635" s="25" t="s">
        <v>11471</v>
      </c>
      <c r="G1635" s="25" t="s">
        <v>11472</v>
      </c>
      <c r="H1635" s="21">
        <v>20245.98</v>
      </c>
      <c r="I1635" s="25" t="s">
        <v>7296</v>
      </c>
      <c r="J1635" s="25" t="s">
        <v>7288</v>
      </c>
      <c r="K1635" s="25" t="s">
        <v>7262</v>
      </c>
      <c r="L1635" s="25" t="s">
        <v>7259</v>
      </c>
      <c r="M1635" s="21">
        <v>20245.98</v>
      </c>
      <c r="N1635" s="21">
        <v>20246</v>
      </c>
      <c r="O1635" s="21">
        <v>-0.02</v>
      </c>
      <c r="P1635" s="21">
        <v>20245.98</v>
      </c>
      <c r="Q1635" s="25" t="s">
        <v>7477</v>
      </c>
      <c r="R1635" s="1" t="str">
        <f t="shared" si="26"/>
        <v>ST10074</v>
      </c>
      <c r="S1635" t="str">
        <f>VLOOKUP(R1635,Data!$C$2:$D$261,2,0)</f>
        <v>McKenzie Towne Retirement</v>
      </c>
      <c r="T1635">
        <f>COUNTIF('Feb 2022'!A:A,D1635)+COUNTIF('Mar 2022'!A:A,D1635)+COUNTIF('Apr 2022'!A:A,D1635)+COUNTIF('May 2022'!A:A,D1635)+COUNTIF('June 2022'!A:A,D1635)+COUNTIF('July 2022'!A:A,D1635)+COUNTIF('Aug 2022'!A:A,D1635)+COUNTIF('Sep 2022'!A:A,D1635)+COUNTIF('Oct 2022'!A:A,D1635)+COUNTIF('Dec 2022'!A:A,D1635)</f>
        <v>1</v>
      </c>
      <c r="U1635" t="str">
        <f>VLOOKUP(Q1635,'Capital Lookup'!A:B,2,FALSE)</f>
        <v>No</v>
      </c>
      <c r="V1635" s="2">
        <f>IFERROR(VLOOKUP(LEFT(F1635,10),'Find Purchase Orders'!B:J,9,FALSE),"")</f>
        <v>44652</v>
      </c>
      <c r="W1635" s="25" t="s">
        <v>7261</v>
      </c>
    </row>
    <row r="1636" spans="1:23" hidden="1">
      <c r="A1636" s="25" t="s">
        <v>7261</v>
      </c>
      <c r="B1636" s="25" t="s">
        <v>9144</v>
      </c>
      <c r="C1636" s="25" t="s">
        <v>7264</v>
      </c>
      <c r="D1636" s="25" t="s">
        <v>2176</v>
      </c>
      <c r="E1636" s="25" t="s">
        <v>9391</v>
      </c>
      <c r="F1636" s="25" t="s">
        <v>11473</v>
      </c>
      <c r="G1636" s="25" t="s">
        <v>11474</v>
      </c>
      <c r="H1636" s="21">
        <v>715.37</v>
      </c>
      <c r="I1636" s="25" t="s">
        <v>7296</v>
      </c>
      <c r="J1636" s="25" t="s">
        <v>7288</v>
      </c>
      <c r="K1636" s="25" t="s">
        <v>7262</v>
      </c>
      <c r="L1636" s="25" t="s">
        <v>7259</v>
      </c>
      <c r="M1636" s="21">
        <v>715.37</v>
      </c>
      <c r="N1636" s="21">
        <v>576.62</v>
      </c>
      <c r="O1636" s="21">
        <v>138.75</v>
      </c>
      <c r="P1636" s="21">
        <v>715.37</v>
      </c>
      <c r="Q1636" s="25" t="s">
        <v>9394</v>
      </c>
      <c r="R1636" s="1" t="str">
        <f t="shared" si="26"/>
        <v>ST10085</v>
      </c>
      <c r="S1636" t="str">
        <f>VLOOKUP(R1636,Data!$C$2:$D$261,2,0)</f>
        <v>Bentley Regina</v>
      </c>
      <c r="T1636">
        <f>COUNTIF('Feb 2022'!A:A,D1636)+COUNTIF('Mar 2022'!A:A,D1636)+COUNTIF('Apr 2022'!A:A,D1636)+COUNTIF('May 2022'!A:A,D1636)+COUNTIF('June 2022'!A:A,D1636)+COUNTIF('July 2022'!A:A,D1636)+COUNTIF('Aug 2022'!A:A,D1636)+COUNTIF('Sep 2022'!A:A,D1636)+COUNTIF('Oct 2022'!A:A,D1636)+COUNTIF('Dec 2022'!A:A,D1636)</f>
        <v>1</v>
      </c>
      <c r="U1636" t="str">
        <f>VLOOKUP(Q1636,'Capital Lookup'!A:B,2,FALSE)</f>
        <v>No</v>
      </c>
      <c r="V1636" s="2">
        <f>IFERROR(VLOOKUP(LEFT(F1636,10),'Find Purchase Orders'!B:J,9,FALSE),"")</f>
        <v>44658</v>
      </c>
      <c r="W1636" s="25" t="s">
        <v>7261</v>
      </c>
    </row>
    <row r="1637" spans="1:23" hidden="1">
      <c r="A1637" s="25" t="s">
        <v>7261</v>
      </c>
      <c r="B1637" s="25" t="s">
        <v>9144</v>
      </c>
      <c r="C1637" s="25" t="s">
        <v>7264</v>
      </c>
      <c r="D1637" s="25" t="s">
        <v>2176</v>
      </c>
      <c r="E1637" s="25" t="s">
        <v>9391</v>
      </c>
      <c r="F1637" s="25" t="s">
        <v>11475</v>
      </c>
      <c r="G1637" s="25" t="s">
        <v>10020</v>
      </c>
      <c r="H1637" s="21">
        <v>4564.76</v>
      </c>
      <c r="I1637" s="25" t="s">
        <v>7296</v>
      </c>
      <c r="J1637" s="25" t="s">
        <v>7288</v>
      </c>
      <c r="K1637" s="25" t="s">
        <v>7262</v>
      </c>
      <c r="L1637" s="25" t="s">
        <v>7259</v>
      </c>
      <c r="M1637" s="21">
        <v>5064.26</v>
      </c>
      <c r="N1637" s="21">
        <v>5064.26</v>
      </c>
      <c r="O1637" s="21">
        <v>0</v>
      </c>
      <c r="P1637" s="21">
        <v>5014.76</v>
      </c>
      <c r="Q1637" s="25" t="s">
        <v>9394</v>
      </c>
      <c r="R1637" s="1" t="str">
        <f t="shared" si="26"/>
        <v>ST10085</v>
      </c>
      <c r="S1637" t="str">
        <f>VLOOKUP(R1637,Data!$C$2:$D$261,2,0)</f>
        <v>Bentley Regina</v>
      </c>
      <c r="T1637">
        <f>COUNTIF('Feb 2022'!A:A,D1637)+COUNTIF('Mar 2022'!A:A,D1637)+COUNTIF('Apr 2022'!A:A,D1637)+COUNTIF('May 2022'!A:A,D1637)+COUNTIF('June 2022'!A:A,D1637)+COUNTIF('July 2022'!A:A,D1637)+COUNTIF('Aug 2022'!A:A,D1637)+COUNTIF('Sep 2022'!A:A,D1637)+COUNTIF('Oct 2022'!A:A,D1637)+COUNTIF('Dec 2022'!A:A,D1637)</f>
        <v>1</v>
      </c>
      <c r="U1637" t="str">
        <f>VLOOKUP(Q1637,'Capital Lookup'!A:B,2,FALSE)</f>
        <v>No</v>
      </c>
      <c r="V1637" s="2">
        <f>IFERROR(VLOOKUP(LEFT(F1637,10),'Find Purchase Orders'!B:J,9,FALSE),"")</f>
        <v>44658</v>
      </c>
      <c r="W1637" s="25" t="s">
        <v>7261</v>
      </c>
    </row>
    <row r="1638" spans="1:23" hidden="1">
      <c r="A1638" s="25" t="s">
        <v>7261</v>
      </c>
      <c r="B1638" s="25" t="s">
        <v>9144</v>
      </c>
      <c r="C1638" s="25" t="s">
        <v>7264</v>
      </c>
      <c r="D1638" s="25" t="s">
        <v>2190</v>
      </c>
      <c r="E1638" s="25" t="s">
        <v>9391</v>
      </c>
      <c r="F1638" s="25" t="s">
        <v>11476</v>
      </c>
      <c r="G1638" s="25" t="s">
        <v>7334</v>
      </c>
      <c r="H1638" s="21">
        <v>1135.6099999999999</v>
      </c>
      <c r="I1638" s="25" t="s">
        <v>7287</v>
      </c>
      <c r="J1638" s="25" t="s">
        <v>7288</v>
      </c>
      <c r="K1638" s="25" t="s">
        <v>7262</v>
      </c>
      <c r="L1638" s="25" t="s">
        <v>7259</v>
      </c>
      <c r="M1638" s="21">
        <v>1135.6099999999999</v>
      </c>
      <c r="N1638" s="22">
        <v>0</v>
      </c>
      <c r="O1638" s="21">
        <v>1135.6099999999999</v>
      </c>
      <c r="P1638" s="21">
        <v>112.53</v>
      </c>
      <c r="Q1638" s="25" t="s">
        <v>9394</v>
      </c>
      <c r="R1638" s="1" t="str">
        <f t="shared" si="26"/>
        <v>ST10085</v>
      </c>
      <c r="S1638" t="str">
        <f>VLOOKUP(R1638,Data!$C$2:$D$261,2,0)</f>
        <v>Bentley Regina</v>
      </c>
      <c r="T1638">
        <f>COUNTIF('Feb 2022'!A:A,D1638)+COUNTIF('Mar 2022'!A:A,D1638)+COUNTIF('Apr 2022'!A:A,D1638)+COUNTIF('May 2022'!A:A,D1638)+COUNTIF('June 2022'!A:A,D1638)+COUNTIF('July 2022'!A:A,D1638)+COUNTIF('Aug 2022'!A:A,D1638)+COUNTIF('Sep 2022'!A:A,D1638)+COUNTIF('Oct 2022'!A:A,D1638)+COUNTIF('Dec 2022'!A:A,D1638)</f>
        <v>1</v>
      </c>
      <c r="U1638" t="str">
        <f>VLOOKUP(Q1638,'Capital Lookup'!A:B,2,FALSE)</f>
        <v>No</v>
      </c>
      <c r="V1638" s="2">
        <f>IFERROR(VLOOKUP(LEFT(F1638,10),'Find Purchase Orders'!B:J,9,FALSE),"")</f>
        <v>44658</v>
      </c>
      <c r="W1638" s="25" t="s">
        <v>7261</v>
      </c>
    </row>
    <row r="1639" spans="1:23" hidden="1">
      <c r="A1639" s="25" t="s">
        <v>7261</v>
      </c>
      <c r="B1639" s="25" t="s">
        <v>9144</v>
      </c>
      <c r="C1639" s="25" t="s">
        <v>7264</v>
      </c>
      <c r="D1639" s="25" t="s">
        <v>2190</v>
      </c>
      <c r="E1639" s="25" t="s">
        <v>9391</v>
      </c>
      <c r="F1639" s="25" t="s">
        <v>11477</v>
      </c>
      <c r="G1639" s="25" t="s">
        <v>11478</v>
      </c>
      <c r="H1639" s="21">
        <v>7596.24</v>
      </c>
      <c r="I1639" s="25" t="s">
        <v>7287</v>
      </c>
      <c r="J1639" s="25" t="s">
        <v>7288</v>
      </c>
      <c r="K1639" s="25" t="s">
        <v>7262</v>
      </c>
      <c r="L1639" s="25" t="s">
        <v>7259</v>
      </c>
      <c r="M1639" s="21">
        <v>8095.74</v>
      </c>
      <c r="N1639" s="22">
        <v>0</v>
      </c>
      <c r="O1639" s="21">
        <v>8095.74</v>
      </c>
      <c r="P1639" s="21">
        <v>752.79</v>
      </c>
      <c r="Q1639" s="25" t="s">
        <v>9394</v>
      </c>
      <c r="R1639" s="1" t="str">
        <f t="shared" si="26"/>
        <v>ST10085</v>
      </c>
      <c r="S1639" t="str">
        <f>VLOOKUP(R1639,Data!$C$2:$D$261,2,0)</f>
        <v>Bentley Regina</v>
      </c>
      <c r="T1639">
        <f>COUNTIF('Feb 2022'!A:A,D1639)+COUNTIF('Mar 2022'!A:A,D1639)+COUNTIF('Apr 2022'!A:A,D1639)+COUNTIF('May 2022'!A:A,D1639)+COUNTIF('June 2022'!A:A,D1639)+COUNTIF('July 2022'!A:A,D1639)+COUNTIF('Aug 2022'!A:A,D1639)+COUNTIF('Sep 2022'!A:A,D1639)+COUNTIF('Oct 2022'!A:A,D1639)+COUNTIF('Dec 2022'!A:A,D1639)</f>
        <v>1</v>
      </c>
      <c r="U1639" t="str">
        <f>VLOOKUP(Q1639,'Capital Lookup'!A:B,2,FALSE)</f>
        <v>No</v>
      </c>
      <c r="V1639" s="2">
        <f>IFERROR(VLOOKUP(LEFT(F1639,10),'Find Purchase Orders'!B:J,9,FALSE),"")</f>
        <v>44658</v>
      </c>
      <c r="W1639" s="25" t="s">
        <v>7261</v>
      </c>
    </row>
    <row r="1640" spans="1:23" hidden="1">
      <c r="A1640" s="25" t="s">
        <v>7261</v>
      </c>
      <c r="B1640" s="25" t="s">
        <v>7600</v>
      </c>
      <c r="C1640" s="25" t="s">
        <v>7282</v>
      </c>
      <c r="D1640" s="25" t="s">
        <v>1860</v>
      </c>
      <c r="E1640" s="25" t="s">
        <v>7602</v>
      </c>
      <c r="F1640" s="25" t="s">
        <v>11479</v>
      </c>
      <c r="G1640" s="25" t="s">
        <v>9536</v>
      </c>
      <c r="H1640" s="21">
        <v>5024.7700000000004</v>
      </c>
      <c r="I1640" s="25" t="s">
        <v>7296</v>
      </c>
      <c r="J1640" s="25" t="s">
        <v>7288</v>
      </c>
      <c r="K1640" s="25" t="s">
        <v>7262</v>
      </c>
      <c r="L1640" s="25" t="s">
        <v>7259</v>
      </c>
      <c r="M1640" s="21">
        <v>5024.7700000000004</v>
      </c>
      <c r="N1640" s="21">
        <v>5024.7700000000004</v>
      </c>
      <c r="O1640" s="21">
        <v>0</v>
      </c>
      <c r="P1640" s="21">
        <v>5024.7700000000004</v>
      </c>
      <c r="Q1640" s="25" t="s">
        <v>7605</v>
      </c>
      <c r="R1640" s="1" t="str">
        <f t="shared" si="26"/>
        <v>ST10034</v>
      </c>
      <c r="S1640" t="str">
        <f>VLOOKUP(R1640,Data!$C$2:$D$261,2,0)</f>
        <v>Bridlewood Manor</v>
      </c>
      <c r="T1640">
        <f>COUNTIF('Feb 2022'!A:A,D1640)+COUNTIF('Mar 2022'!A:A,D1640)+COUNTIF('Apr 2022'!A:A,D1640)+COUNTIF('May 2022'!A:A,D1640)+COUNTIF('June 2022'!A:A,D1640)+COUNTIF('July 2022'!A:A,D1640)+COUNTIF('Aug 2022'!A:A,D1640)+COUNTIF('Sep 2022'!A:A,D1640)+COUNTIF('Oct 2022'!A:A,D1640)+COUNTIF('Dec 2022'!A:A,D1640)</f>
        <v>1</v>
      </c>
      <c r="U1640" t="str">
        <f>VLOOKUP(Q1640,'Capital Lookup'!A:B,2,FALSE)</f>
        <v>No</v>
      </c>
      <c r="V1640" s="2">
        <f>IFERROR(VLOOKUP(LEFT(F1640,10),'Find Purchase Orders'!B:J,9,FALSE),"")</f>
        <v>44650</v>
      </c>
      <c r="W1640" s="25" t="s">
        <v>7261</v>
      </c>
    </row>
    <row r="1641" spans="1:23" hidden="1">
      <c r="A1641" s="25" t="s">
        <v>7261</v>
      </c>
      <c r="B1641" s="25" t="s">
        <v>7600</v>
      </c>
      <c r="C1641" s="25" t="s">
        <v>7282</v>
      </c>
      <c r="D1641" s="25" t="s">
        <v>1860</v>
      </c>
      <c r="E1641" s="25" t="s">
        <v>7602</v>
      </c>
      <c r="F1641" s="25" t="s">
        <v>11480</v>
      </c>
      <c r="G1641" s="25" t="s">
        <v>9299</v>
      </c>
      <c r="H1641" s="21">
        <v>406.8</v>
      </c>
      <c r="I1641" s="25" t="s">
        <v>7296</v>
      </c>
      <c r="J1641" s="25" t="s">
        <v>7288</v>
      </c>
      <c r="K1641" s="25" t="s">
        <v>7262</v>
      </c>
      <c r="L1641" s="25" t="s">
        <v>7259</v>
      </c>
      <c r="M1641" s="21">
        <v>406.8</v>
      </c>
      <c r="N1641" s="21">
        <v>406.8</v>
      </c>
      <c r="O1641" s="21">
        <v>0</v>
      </c>
      <c r="P1641" s="21">
        <v>406.8</v>
      </c>
      <c r="Q1641" s="25" t="s">
        <v>7605</v>
      </c>
      <c r="R1641" s="1" t="str">
        <f t="shared" si="26"/>
        <v>ST10034</v>
      </c>
      <c r="S1641" t="str">
        <f>VLOOKUP(R1641,Data!$C$2:$D$261,2,0)</f>
        <v>Bridlewood Manor</v>
      </c>
      <c r="T1641">
        <f>COUNTIF('Feb 2022'!A:A,D1641)+COUNTIF('Mar 2022'!A:A,D1641)+COUNTIF('Apr 2022'!A:A,D1641)+COUNTIF('May 2022'!A:A,D1641)+COUNTIF('June 2022'!A:A,D1641)+COUNTIF('July 2022'!A:A,D1641)+COUNTIF('Aug 2022'!A:A,D1641)+COUNTIF('Sep 2022'!A:A,D1641)+COUNTIF('Oct 2022'!A:A,D1641)+COUNTIF('Dec 2022'!A:A,D1641)</f>
        <v>1</v>
      </c>
      <c r="U1641" t="str">
        <f>VLOOKUP(Q1641,'Capital Lookup'!A:B,2,FALSE)</f>
        <v>No</v>
      </c>
      <c r="V1641" s="2">
        <f>IFERROR(VLOOKUP(LEFT(F1641,10),'Find Purchase Orders'!B:J,9,FALSE),"")</f>
        <v>44650</v>
      </c>
      <c r="W1641" s="25" t="s">
        <v>7261</v>
      </c>
    </row>
    <row r="1642" spans="1:23" hidden="1">
      <c r="A1642" s="25" t="s">
        <v>7365</v>
      </c>
      <c r="B1642" s="25" t="s">
        <v>8807</v>
      </c>
      <c r="C1642" s="25"/>
      <c r="D1642" s="25" t="s">
        <v>2118</v>
      </c>
      <c r="E1642" s="25" t="s">
        <v>8808</v>
      </c>
      <c r="F1642" s="25" t="s">
        <v>11481</v>
      </c>
      <c r="G1642" s="25" t="s">
        <v>11482</v>
      </c>
      <c r="H1642" s="21">
        <v>1559.1</v>
      </c>
      <c r="I1642" s="25" t="s">
        <v>7296</v>
      </c>
      <c r="J1642" s="25" t="s">
        <v>7288</v>
      </c>
      <c r="K1642" s="25" t="s">
        <v>7495</v>
      </c>
      <c r="L1642" s="25" t="s">
        <v>8526</v>
      </c>
      <c r="M1642" s="21">
        <v>1559.1</v>
      </c>
      <c r="N1642" s="21">
        <v>1559.1</v>
      </c>
      <c r="O1642" s="21">
        <v>0</v>
      </c>
      <c r="P1642" s="21">
        <v>1559.1</v>
      </c>
      <c r="Q1642" s="25"/>
      <c r="R1642" s="1" t="str">
        <f t="shared" si="26"/>
        <v>ST10217</v>
      </c>
      <c r="S1642" t="str">
        <f>VLOOKUP(R1642,Data!$C$2:$D$261,2,0)</f>
        <v>Harold &amp; Grace Baker Centre</v>
      </c>
      <c r="T1642">
        <f>COUNTIF('Feb 2022'!A:A,D1642)+COUNTIF('Mar 2022'!A:A,D1642)+COUNTIF('Apr 2022'!A:A,D1642)+COUNTIF('May 2022'!A:A,D1642)+COUNTIF('June 2022'!A:A,D1642)+COUNTIF('July 2022'!A:A,D1642)+COUNTIF('Aug 2022'!A:A,D1642)+COUNTIF('Sep 2022'!A:A,D1642)+COUNTIF('Oct 2022'!A:A,D1642)+COUNTIF('Dec 2022'!A:A,D1642)</f>
        <v>1</v>
      </c>
      <c r="U1642" t="e">
        <f>VLOOKUP(Q1642,'Capital Lookup'!A:B,2,FALSE)</f>
        <v>#N/A</v>
      </c>
      <c r="V1642" s="2">
        <f>IFERROR(VLOOKUP(LEFT(F1642,10),'Find Purchase Orders'!B:J,9,FALSE),"")</f>
        <v>44658</v>
      </c>
      <c r="W1642" s="25" t="s">
        <v>7261</v>
      </c>
    </row>
    <row r="1643" spans="1:23" hidden="1">
      <c r="A1643" s="25" t="s">
        <v>7425</v>
      </c>
      <c r="B1643" s="25" t="s">
        <v>7828</v>
      </c>
      <c r="C1643" s="25" t="s">
        <v>7271</v>
      </c>
      <c r="D1643" s="25" t="s">
        <v>2119</v>
      </c>
      <c r="E1643" s="25" t="s">
        <v>7492</v>
      </c>
      <c r="H1643" s="21">
        <v>18306</v>
      </c>
      <c r="I1643" s="25" t="s">
        <v>7257</v>
      </c>
      <c r="K1643" s="25" t="s">
        <v>8060</v>
      </c>
      <c r="L1643" s="25" t="s">
        <v>7763</v>
      </c>
      <c r="M1643" s="22">
        <v>0</v>
      </c>
      <c r="N1643" s="22">
        <v>0</v>
      </c>
      <c r="O1643" s="21">
        <v>0</v>
      </c>
      <c r="P1643" s="21">
        <v>2106</v>
      </c>
      <c r="Q1643" s="25" t="s">
        <v>11483</v>
      </c>
      <c r="R1643" s="1" t="str">
        <f t="shared" si="26"/>
        <v>ST10185</v>
      </c>
      <c r="S1643" t="str">
        <f>VLOOKUP(R1643,Data!$C$2:$D$261,2,0)</f>
        <v>Summit Place</v>
      </c>
      <c r="T1643">
        <f>COUNTIF('Feb 2022'!A:A,D1643)+COUNTIF('Mar 2022'!A:A,D1643)+COUNTIF('Apr 2022'!A:A,D1643)+COUNTIF('May 2022'!A:A,D1643)+COUNTIF('June 2022'!A:A,D1643)+COUNTIF('July 2022'!A:A,D1643)+COUNTIF('Aug 2022'!A:A,D1643)+COUNTIF('Sep 2022'!A:A,D1643)+COUNTIF('Oct 2022'!A:A,D1643)+COUNTIF('Dec 2022'!A:A,D1643)</f>
        <v>1</v>
      </c>
      <c r="U1643" t="str">
        <f>VLOOKUP(Q1643,'Capital Lookup'!A:B,2,FALSE)</f>
        <v>No</v>
      </c>
      <c r="V1643" s="2" t="str">
        <f>IFERROR(VLOOKUP(LEFT(F1643,10),'Find Purchase Orders'!B:J,9,FALSE),"")</f>
        <v/>
      </c>
      <c r="W1643" s="25" t="s">
        <v>7261</v>
      </c>
    </row>
    <row r="1644" spans="1:23" hidden="1">
      <c r="A1644" s="25" t="s">
        <v>7269</v>
      </c>
      <c r="B1644" s="25" t="s">
        <v>7988</v>
      </c>
      <c r="C1644" s="25" t="s">
        <v>7271</v>
      </c>
      <c r="D1644" s="25" t="s">
        <v>2120</v>
      </c>
      <c r="E1644" s="25" t="s">
        <v>7500</v>
      </c>
      <c r="F1644" s="25" t="s">
        <v>11484</v>
      </c>
      <c r="G1644" s="25" t="s">
        <v>11485</v>
      </c>
      <c r="H1644" s="21">
        <v>13173.21</v>
      </c>
      <c r="I1644" s="25" t="s">
        <v>7296</v>
      </c>
      <c r="J1644" s="25" t="s">
        <v>7288</v>
      </c>
      <c r="K1644" s="25" t="s">
        <v>8328</v>
      </c>
      <c r="L1644" s="25" t="s">
        <v>8329</v>
      </c>
      <c r="M1644" s="21">
        <v>13173.21</v>
      </c>
      <c r="N1644" s="21">
        <v>13173.21</v>
      </c>
      <c r="O1644" s="21">
        <v>0</v>
      </c>
      <c r="P1644" s="21">
        <v>13173.21</v>
      </c>
      <c r="Q1644" s="25" t="s">
        <v>11486</v>
      </c>
      <c r="R1644" s="1" t="str">
        <f t="shared" si="26"/>
        <v>ST10152</v>
      </c>
      <c r="S1644" t="str">
        <f>VLOOKUP(R1644,Data!$C$2:$D$261,2,0)</f>
        <v>Fosterbrooke LTC</v>
      </c>
      <c r="T1644">
        <f>COUNTIF('Feb 2022'!A:A,D1644)+COUNTIF('Mar 2022'!A:A,D1644)+COUNTIF('Apr 2022'!A:A,D1644)+COUNTIF('May 2022'!A:A,D1644)+COUNTIF('June 2022'!A:A,D1644)+COUNTIF('July 2022'!A:A,D1644)+COUNTIF('Aug 2022'!A:A,D1644)+COUNTIF('Sep 2022'!A:A,D1644)+COUNTIF('Oct 2022'!A:A,D1644)+COUNTIF('Dec 2022'!A:A,D1644)</f>
        <v>1</v>
      </c>
      <c r="U1644" t="str">
        <f>VLOOKUP(Q1644,'Capital Lookup'!A:B,2,FALSE)</f>
        <v>No</v>
      </c>
      <c r="V1644" s="2">
        <f>IFERROR(VLOOKUP(LEFT(F1644,10),'Find Purchase Orders'!B:J,9,FALSE),"")</f>
        <v>44656</v>
      </c>
      <c r="W1644" s="25" t="s">
        <v>7261</v>
      </c>
    </row>
    <row r="1645" spans="1:23" hidden="1">
      <c r="A1645" s="25" t="s">
        <v>8607</v>
      </c>
      <c r="B1645" s="25" t="s">
        <v>10744</v>
      </c>
      <c r="C1645" s="25"/>
      <c r="D1645" s="25" t="s">
        <v>11487</v>
      </c>
      <c r="E1645" s="25" t="s">
        <v>10746</v>
      </c>
      <c r="F1645" s="25" t="s">
        <v>11488</v>
      </c>
      <c r="G1645" s="25" t="s">
        <v>11489</v>
      </c>
      <c r="H1645" s="21">
        <v>3598.37</v>
      </c>
      <c r="I1645" s="25" t="s">
        <v>7296</v>
      </c>
      <c r="J1645" s="25" t="s">
        <v>7288</v>
      </c>
      <c r="K1645" s="25" t="s">
        <v>7262</v>
      </c>
      <c r="L1645" s="25" t="s">
        <v>7259</v>
      </c>
      <c r="M1645" s="21">
        <v>3598.37</v>
      </c>
      <c r="N1645" s="21">
        <v>3598.37</v>
      </c>
      <c r="O1645" s="21">
        <v>0</v>
      </c>
      <c r="P1645" s="21">
        <v>3598.37</v>
      </c>
      <c r="Q1645" s="25" t="s">
        <v>10749</v>
      </c>
      <c r="R1645" s="1" t="str">
        <f t="shared" si="26"/>
        <v>ST10397</v>
      </c>
      <c r="S1645" t="e">
        <f>VLOOKUP(R1645,Data!$C$2:$D$261,2,0)</f>
        <v>#N/A</v>
      </c>
      <c r="T1645">
        <f>COUNTIF('Feb 2022'!A:A,D1645)+COUNTIF('Mar 2022'!A:A,D1645)+COUNTIF('Apr 2022'!A:A,D1645)+COUNTIF('May 2022'!A:A,D1645)+COUNTIF('June 2022'!A:A,D1645)+COUNTIF('July 2022'!A:A,D1645)+COUNTIF('Aug 2022'!A:A,D1645)+COUNTIF('Sep 2022'!A:A,D1645)+COUNTIF('Oct 2022'!A:A,D1645)+COUNTIF('Dec 2022'!A:A,D1645)</f>
        <v>0</v>
      </c>
      <c r="U1645" t="str">
        <f>VLOOKUP(Q1645,'Capital Lookup'!A:B,2,FALSE)</f>
        <v>Yes</v>
      </c>
      <c r="V1645" s="2">
        <f>IFERROR(VLOOKUP(LEFT(F1645,10),'Find Purchase Orders'!B:J,9,FALSE),"")</f>
        <v>44651</v>
      </c>
      <c r="W1645" s="25" t="s">
        <v>7261</v>
      </c>
    </row>
    <row r="1646" spans="1:23" hidden="1">
      <c r="A1646" s="25" t="s">
        <v>7261</v>
      </c>
      <c r="B1646" s="25" t="s">
        <v>7314</v>
      </c>
      <c r="C1646" s="25" t="s">
        <v>7264</v>
      </c>
      <c r="D1646" s="25" t="s">
        <v>2125</v>
      </c>
      <c r="E1646" s="25" t="s">
        <v>10140</v>
      </c>
      <c r="F1646" s="25" t="s">
        <v>11490</v>
      </c>
      <c r="G1646" s="25" t="s">
        <v>11491</v>
      </c>
      <c r="H1646" s="21">
        <v>1391.25</v>
      </c>
      <c r="I1646" s="25" t="s">
        <v>7296</v>
      </c>
      <c r="J1646" s="25" t="s">
        <v>7288</v>
      </c>
      <c r="K1646" s="25" t="s">
        <v>7289</v>
      </c>
      <c r="L1646" s="25" t="s">
        <v>7259</v>
      </c>
      <c r="M1646" s="21">
        <v>1391.25</v>
      </c>
      <c r="N1646" s="21">
        <v>1391.25</v>
      </c>
      <c r="O1646" s="21">
        <v>0</v>
      </c>
      <c r="P1646" s="21">
        <v>1391.25</v>
      </c>
      <c r="Q1646" s="25" t="s">
        <v>7319</v>
      </c>
      <c r="R1646" s="1" t="str">
        <f t="shared" si="26"/>
        <v>ST10062</v>
      </c>
      <c r="S1646" t="str">
        <f>VLOOKUP(R1646,Data!$C$2:$D$261,2,0)</f>
        <v>Fleetwood Villa</v>
      </c>
      <c r="T1646">
        <f>COUNTIF('Feb 2022'!A:A,D1646)+COUNTIF('Mar 2022'!A:A,D1646)+COUNTIF('Apr 2022'!A:A,D1646)+COUNTIF('May 2022'!A:A,D1646)+COUNTIF('June 2022'!A:A,D1646)+COUNTIF('July 2022'!A:A,D1646)+COUNTIF('Aug 2022'!A:A,D1646)+COUNTIF('Sep 2022'!A:A,D1646)+COUNTIF('Oct 2022'!A:A,D1646)+COUNTIF('Dec 2022'!A:A,D1646)</f>
        <v>1</v>
      </c>
      <c r="U1646" t="str">
        <f>VLOOKUP(Q1646,'Capital Lookup'!A:B,2,FALSE)</f>
        <v>No</v>
      </c>
      <c r="V1646" s="2">
        <f>IFERROR(VLOOKUP(LEFT(F1646,10),'Find Purchase Orders'!B:J,9,FALSE),"")</f>
        <v>44655</v>
      </c>
      <c r="W1646" s="25" t="s">
        <v>7261</v>
      </c>
    </row>
    <row r="1647" spans="1:23" hidden="1">
      <c r="A1647" s="25" t="s">
        <v>7261</v>
      </c>
      <c r="B1647" s="25" t="s">
        <v>7643</v>
      </c>
      <c r="C1647" s="25" t="s">
        <v>7282</v>
      </c>
      <c r="D1647" s="25" t="s">
        <v>11492</v>
      </c>
      <c r="E1647" s="25" t="s">
        <v>8533</v>
      </c>
      <c r="H1647" s="21">
        <v>6291.09</v>
      </c>
      <c r="I1647" s="25" t="s">
        <v>7257</v>
      </c>
      <c r="K1647" s="25" t="s">
        <v>7262</v>
      </c>
      <c r="L1647" s="25" t="s">
        <v>7259</v>
      </c>
      <c r="M1647" s="22">
        <v>0</v>
      </c>
      <c r="N1647" s="22">
        <v>0</v>
      </c>
      <c r="O1647" s="21">
        <v>0</v>
      </c>
      <c r="P1647" s="21">
        <v>723.75</v>
      </c>
      <c r="Q1647" s="25" t="s">
        <v>10857</v>
      </c>
      <c r="R1647" s="1" t="str">
        <f t="shared" si="26"/>
        <v>ST10020</v>
      </c>
      <c r="S1647" t="str">
        <f>VLOOKUP(R1647,Data!$C$2:$D$261,2,0)</f>
        <v>Kingsway</v>
      </c>
      <c r="T1647">
        <f>COUNTIF('Feb 2022'!A:A,D1647)+COUNTIF('Mar 2022'!A:A,D1647)+COUNTIF('Apr 2022'!A:A,D1647)+COUNTIF('May 2022'!A:A,D1647)+COUNTIF('June 2022'!A:A,D1647)+COUNTIF('July 2022'!A:A,D1647)+COUNTIF('Aug 2022'!A:A,D1647)+COUNTIF('Sep 2022'!A:A,D1647)+COUNTIF('Oct 2022'!A:A,D1647)+COUNTIF('Dec 2022'!A:A,D1647)</f>
        <v>0</v>
      </c>
      <c r="U1647" t="str">
        <f>VLOOKUP(Q1647,'Capital Lookup'!A:B,2,FALSE)</f>
        <v>No</v>
      </c>
      <c r="V1647" s="2" t="str">
        <f>IFERROR(VLOOKUP(LEFT(F1647,10),'Find Purchase Orders'!B:J,9,FALSE),"")</f>
        <v/>
      </c>
      <c r="W1647" s="25" t="s">
        <v>7261</v>
      </c>
    </row>
    <row r="1648" spans="1:23" hidden="1">
      <c r="A1648" s="25" t="s">
        <v>7261</v>
      </c>
      <c r="B1648" s="25" t="s">
        <v>7643</v>
      </c>
      <c r="C1648" s="25" t="s">
        <v>7282</v>
      </c>
      <c r="D1648" s="25" t="s">
        <v>11493</v>
      </c>
      <c r="E1648" s="25" t="s">
        <v>8533</v>
      </c>
      <c r="H1648" s="21">
        <v>7183.03</v>
      </c>
      <c r="I1648" s="25" t="s">
        <v>7257</v>
      </c>
      <c r="K1648" s="25" t="s">
        <v>7262</v>
      </c>
      <c r="L1648" s="25" t="s">
        <v>7259</v>
      </c>
      <c r="M1648" s="22">
        <v>0</v>
      </c>
      <c r="N1648" s="22">
        <v>0</v>
      </c>
      <c r="O1648" s="21">
        <v>0</v>
      </c>
      <c r="P1648" s="21">
        <v>826.37</v>
      </c>
      <c r="Q1648" s="25" t="s">
        <v>10857</v>
      </c>
      <c r="R1648" s="1" t="str">
        <f t="shared" si="26"/>
        <v>ST10020</v>
      </c>
      <c r="S1648" t="str">
        <f>VLOOKUP(R1648,Data!$C$2:$D$261,2,0)</f>
        <v>Kingsway</v>
      </c>
      <c r="T1648">
        <f>COUNTIF('Feb 2022'!A:A,D1648)+COUNTIF('Mar 2022'!A:A,D1648)+COUNTIF('Apr 2022'!A:A,D1648)+COUNTIF('May 2022'!A:A,D1648)+COUNTIF('June 2022'!A:A,D1648)+COUNTIF('July 2022'!A:A,D1648)+COUNTIF('Aug 2022'!A:A,D1648)+COUNTIF('Sep 2022'!A:A,D1648)+COUNTIF('Oct 2022'!A:A,D1648)+COUNTIF('Dec 2022'!A:A,D1648)</f>
        <v>0</v>
      </c>
      <c r="U1648" t="str">
        <f>VLOOKUP(Q1648,'Capital Lookup'!A:B,2,FALSE)</f>
        <v>No</v>
      </c>
      <c r="V1648" s="2" t="str">
        <f>IFERROR(VLOOKUP(LEFT(F1648,10),'Find Purchase Orders'!B:J,9,FALSE),"")</f>
        <v/>
      </c>
      <c r="W1648" s="25" t="s">
        <v>7261</v>
      </c>
    </row>
    <row r="1649" spans="1:23" hidden="1">
      <c r="A1649" s="25" t="s">
        <v>7313</v>
      </c>
      <c r="B1649" s="25" t="s">
        <v>8879</v>
      </c>
      <c r="C1649" s="25" t="s">
        <v>8058</v>
      </c>
      <c r="D1649" s="25" t="s">
        <v>11494</v>
      </c>
      <c r="E1649" s="25" t="s">
        <v>8577</v>
      </c>
      <c r="F1649" s="25" t="s">
        <v>11495</v>
      </c>
      <c r="G1649" s="25" t="s">
        <v>11496</v>
      </c>
      <c r="H1649" s="21">
        <v>144085.76000000001</v>
      </c>
      <c r="I1649" s="25" t="s">
        <v>7296</v>
      </c>
      <c r="J1649" s="25" t="s">
        <v>7288</v>
      </c>
      <c r="K1649" s="25" t="s">
        <v>7503</v>
      </c>
      <c r="L1649" s="25" t="s">
        <v>7504</v>
      </c>
      <c r="M1649" s="21">
        <v>144085.76000000001</v>
      </c>
      <c r="N1649" s="21">
        <v>141637.28</v>
      </c>
      <c r="O1649" s="21">
        <v>2448.48</v>
      </c>
      <c r="P1649" s="21">
        <v>144085.76000000001</v>
      </c>
      <c r="Q1649" s="25" t="s">
        <v>11497</v>
      </c>
      <c r="R1649" s="1" t="str">
        <f t="shared" si="26"/>
        <v>ST10191</v>
      </c>
      <c r="S1649" t="str">
        <f>VLOOKUP(R1649,Data!$C$2:$D$261,2,0)</f>
        <v>Beacon Hill Lodge</v>
      </c>
      <c r="T1649">
        <f>COUNTIF('Feb 2022'!A:A,D1649)+COUNTIF('Mar 2022'!A:A,D1649)+COUNTIF('Apr 2022'!A:A,D1649)+COUNTIF('May 2022'!A:A,D1649)+COUNTIF('June 2022'!A:A,D1649)+COUNTIF('July 2022'!A:A,D1649)+COUNTIF('Aug 2022'!A:A,D1649)+COUNTIF('Sep 2022'!A:A,D1649)+COUNTIF('Oct 2022'!A:A,D1649)+COUNTIF('Dec 2022'!A:A,D1649)</f>
        <v>0</v>
      </c>
      <c r="U1649" t="str">
        <f>VLOOKUP(Q1649,'Capital Lookup'!A:B,2,FALSE)</f>
        <v>No</v>
      </c>
      <c r="V1649" s="2">
        <f>IFERROR(VLOOKUP(LEFT(F1649,10),'Find Purchase Orders'!B:J,9,FALSE),"")</f>
        <v>44762</v>
      </c>
      <c r="W1649" s="25" t="s">
        <v>7261</v>
      </c>
    </row>
    <row r="1650" spans="1:23" hidden="1">
      <c r="A1650" s="25" t="s">
        <v>7261</v>
      </c>
      <c r="B1650" s="25" t="s">
        <v>8576</v>
      </c>
      <c r="C1650" s="25" t="s">
        <v>7264</v>
      </c>
      <c r="D1650" s="25" t="s">
        <v>2122</v>
      </c>
      <c r="E1650" s="25" t="s">
        <v>8577</v>
      </c>
      <c r="F1650" s="25" t="s">
        <v>11498</v>
      </c>
      <c r="G1650" s="25" t="s">
        <v>11499</v>
      </c>
      <c r="H1650" s="21">
        <v>6105</v>
      </c>
      <c r="I1650" s="25" t="s">
        <v>7296</v>
      </c>
      <c r="J1650" s="25" t="s">
        <v>7288</v>
      </c>
      <c r="K1650" s="25" t="s">
        <v>8786</v>
      </c>
      <c r="L1650" s="25" t="s">
        <v>11500</v>
      </c>
      <c r="M1650" s="21">
        <v>6105</v>
      </c>
      <c r="N1650" s="21">
        <v>6105</v>
      </c>
      <c r="O1650" s="21">
        <v>0</v>
      </c>
      <c r="P1650" s="21">
        <v>6105</v>
      </c>
      <c r="Q1650" s="25" t="s">
        <v>11501</v>
      </c>
      <c r="R1650" s="1" t="str">
        <f t="shared" si="26"/>
        <v>ST10080</v>
      </c>
      <c r="S1650" t="str">
        <f>VLOOKUP(R1650,Data!$C$2:$D$261,2,0)</f>
        <v>The Bentley Yorkton</v>
      </c>
      <c r="T1650">
        <f>COUNTIF('Feb 2022'!A:A,D1650)+COUNTIF('Mar 2022'!A:A,D1650)+COUNTIF('Apr 2022'!A:A,D1650)+COUNTIF('May 2022'!A:A,D1650)+COUNTIF('June 2022'!A:A,D1650)+COUNTIF('July 2022'!A:A,D1650)+COUNTIF('Aug 2022'!A:A,D1650)+COUNTIF('Sep 2022'!A:A,D1650)+COUNTIF('Oct 2022'!A:A,D1650)+COUNTIF('Dec 2022'!A:A,D1650)</f>
        <v>1</v>
      </c>
      <c r="U1650" t="str">
        <f>VLOOKUP(Q1650,'Capital Lookup'!A:B,2,FALSE)</f>
        <v>No</v>
      </c>
      <c r="V1650" s="2">
        <f>IFERROR(VLOOKUP(LEFT(F1650,10),'Find Purchase Orders'!B:J,9,FALSE),"")</f>
        <v>44656</v>
      </c>
      <c r="W1650" s="25" t="s">
        <v>7261</v>
      </c>
    </row>
    <row r="1651" spans="1:23" hidden="1">
      <c r="A1651" s="25" t="s">
        <v>7261</v>
      </c>
      <c r="B1651" s="25" t="s">
        <v>7513</v>
      </c>
      <c r="C1651" s="25" t="s">
        <v>7264</v>
      </c>
      <c r="D1651" s="25" t="s">
        <v>2123</v>
      </c>
      <c r="E1651" s="25" t="s">
        <v>7500</v>
      </c>
      <c r="F1651" s="25" t="s">
        <v>11502</v>
      </c>
      <c r="G1651" s="25" t="s">
        <v>11503</v>
      </c>
      <c r="H1651" s="21">
        <v>791</v>
      </c>
      <c r="I1651" s="25" t="s">
        <v>7287</v>
      </c>
      <c r="J1651" s="25" t="s">
        <v>7288</v>
      </c>
      <c r="K1651" s="25" t="s">
        <v>8155</v>
      </c>
      <c r="L1651" s="25" t="s">
        <v>10083</v>
      </c>
      <c r="M1651" s="21">
        <v>791</v>
      </c>
      <c r="N1651" s="22">
        <v>0</v>
      </c>
      <c r="O1651" s="21">
        <v>791</v>
      </c>
      <c r="P1651" s="21">
        <v>91</v>
      </c>
      <c r="Q1651" s="25" t="s">
        <v>11504</v>
      </c>
      <c r="R1651" s="1" t="str">
        <f t="shared" si="26"/>
        <v>ST10043</v>
      </c>
      <c r="S1651" t="str">
        <f>VLOOKUP(R1651,Data!$C$2:$D$261,2,0)</f>
        <v>Hunt Club Manor</v>
      </c>
      <c r="T1651">
        <f>COUNTIF('Feb 2022'!A:A,D1651)+COUNTIF('Mar 2022'!A:A,D1651)+COUNTIF('Apr 2022'!A:A,D1651)+COUNTIF('May 2022'!A:A,D1651)+COUNTIF('June 2022'!A:A,D1651)+COUNTIF('July 2022'!A:A,D1651)+COUNTIF('Aug 2022'!A:A,D1651)+COUNTIF('Sep 2022'!A:A,D1651)+COUNTIF('Oct 2022'!A:A,D1651)+COUNTIF('Dec 2022'!A:A,D1651)</f>
        <v>1</v>
      </c>
      <c r="U1651" t="str">
        <f>VLOOKUP(Q1651,'Capital Lookup'!A:B,2,FALSE)</f>
        <v>No</v>
      </c>
      <c r="V1651" s="2">
        <f>IFERROR(VLOOKUP(LEFT(F1651,10),'Find Purchase Orders'!B:J,9,FALSE),"")</f>
        <v>44658</v>
      </c>
      <c r="W1651" s="25" t="s">
        <v>7261</v>
      </c>
    </row>
    <row r="1652" spans="1:23" hidden="1">
      <c r="A1652" s="25" t="s">
        <v>7261</v>
      </c>
      <c r="B1652" s="25" t="s">
        <v>7513</v>
      </c>
      <c r="C1652" s="25" t="s">
        <v>7264</v>
      </c>
      <c r="D1652" s="25" t="s">
        <v>2123</v>
      </c>
      <c r="E1652" s="25" t="s">
        <v>7500</v>
      </c>
      <c r="F1652" s="25" t="s">
        <v>11505</v>
      </c>
      <c r="G1652" s="25" t="s">
        <v>11503</v>
      </c>
      <c r="H1652" s="21">
        <v>5158.45</v>
      </c>
      <c r="I1652" s="25" t="s">
        <v>7296</v>
      </c>
      <c r="J1652" s="25" t="s">
        <v>7288</v>
      </c>
      <c r="K1652" s="25" t="s">
        <v>8155</v>
      </c>
      <c r="L1652" s="25" t="s">
        <v>10083</v>
      </c>
      <c r="M1652" s="21">
        <v>5158.45</v>
      </c>
      <c r="N1652" s="21">
        <v>5158.46</v>
      </c>
      <c r="O1652" s="21">
        <v>-0.01</v>
      </c>
      <c r="P1652" s="21">
        <v>5158.45</v>
      </c>
      <c r="Q1652" s="25" t="s">
        <v>11504</v>
      </c>
      <c r="R1652" s="1" t="str">
        <f t="shared" si="26"/>
        <v>ST10043</v>
      </c>
      <c r="S1652" t="str">
        <f>VLOOKUP(R1652,Data!$C$2:$D$261,2,0)</f>
        <v>Hunt Club Manor</v>
      </c>
      <c r="T1652">
        <f>COUNTIF('Feb 2022'!A:A,D1652)+COUNTIF('Mar 2022'!A:A,D1652)+COUNTIF('Apr 2022'!A:A,D1652)+COUNTIF('May 2022'!A:A,D1652)+COUNTIF('June 2022'!A:A,D1652)+COUNTIF('July 2022'!A:A,D1652)+COUNTIF('Aug 2022'!A:A,D1652)+COUNTIF('Sep 2022'!A:A,D1652)+COUNTIF('Oct 2022'!A:A,D1652)+COUNTIF('Dec 2022'!A:A,D1652)</f>
        <v>1</v>
      </c>
      <c r="U1652" t="str">
        <f>VLOOKUP(Q1652,'Capital Lookup'!A:B,2,FALSE)</f>
        <v>No</v>
      </c>
      <c r="V1652" s="2">
        <f>IFERROR(VLOOKUP(LEFT(F1652,10),'Find Purchase Orders'!B:J,9,FALSE),"")</f>
        <v>44658</v>
      </c>
      <c r="W1652" s="25" t="s">
        <v>7261</v>
      </c>
    </row>
    <row r="1653" spans="1:23" hidden="1">
      <c r="A1653" s="25" t="s">
        <v>7252</v>
      </c>
      <c r="B1653" s="25" t="s">
        <v>11506</v>
      </c>
      <c r="C1653" s="25" t="s">
        <v>7254</v>
      </c>
      <c r="D1653" s="25" t="s">
        <v>2124</v>
      </c>
      <c r="E1653" s="25" t="s">
        <v>7500</v>
      </c>
      <c r="F1653" s="25" t="s">
        <v>11507</v>
      </c>
      <c r="G1653" s="25" t="s">
        <v>11508</v>
      </c>
      <c r="H1653" s="21">
        <v>20854.29</v>
      </c>
      <c r="I1653" s="25" t="s">
        <v>7296</v>
      </c>
      <c r="J1653" s="25" t="s">
        <v>7288</v>
      </c>
      <c r="K1653" s="25" t="s">
        <v>7733</v>
      </c>
      <c r="L1653" s="25" t="s">
        <v>7734</v>
      </c>
      <c r="M1653" s="21">
        <v>20854.29</v>
      </c>
      <c r="N1653" s="21">
        <v>20854.29</v>
      </c>
      <c r="O1653" s="21">
        <v>0</v>
      </c>
      <c r="P1653" s="21">
        <v>20854.29</v>
      </c>
      <c r="Q1653" s="25" t="s">
        <v>11509</v>
      </c>
      <c r="R1653" s="1" t="str">
        <f t="shared" si="26"/>
        <v>ST10042</v>
      </c>
      <c r="S1653" t="str">
        <f>VLOOKUP(R1653,Data!$C$2:$D$261,2,0)</f>
        <v>Valley Stream</v>
      </c>
      <c r="T1653">
        <f>COUNTIF('Feb 2022'!A:A,D1653)+COUNTIF('Mar 2022'!A:A,D1653)+COUNTIF('Apr 2022'!A:A,D1653)+COUNTIF('May 2022'!A:A,D1653)+COUNTIF('June 2022'!A:A,D1653)+COUNTIF('July 2022'!A:A,D1653)+COUNTIF('Aug 2022'!A:A,D1653)+COUNTIF('Sep 2022'!A:A,D1653)+COUNTIF('Oct 2022'!A:A,D1653)+COUNTIF('Dec 2022'!A:A,D1653)</f>
        <v>1</v>
      </c>
      <c r="U1653" t="str">
        <f>VLOOKUP(Q1653,'Capital Lookup'!A:B,2,FALSE)</f>
        <v>No</v>
      </c>
      <c r="V1653" s="2">
        <f>IFERROR(VLOOKUP(LEFT(F1653,10),'Find Purchase Orders'!B:J,9,FALSE),"")</f>
        <v>44657</v>
      </c>
      <c r="W1653" s="25" t="s">
        <v>7261</v>
      </c>
    </row>
    <row r="1654" spans="1:23" hidden="1">
      <c r="A1654" s="25" t="s">
        <v>10327</v>
      </c>
      <c r="B1654" s="25" t="s">
        <v>9405</v>
      </c>
      <c r="C1654" s="25" t="s">
        <v>7282</v>
      </c>
      <c r="D1654" s="25" t="s">
        <v>11510</v>
      </c>
      <c r="E1654" s="25" t="s">
        <v>8200</v>
      </c>
      <c r="H1654" s="21">
        <v>2155.9299999999998</v>
      </c>
      <c r="I1654" s="25" t="s">
        <v>7257</v>
      </c>
      <c r="K1654" s="25" t="s">
        <v>7289</v>
      </c>
      <c r="L1654" s="25" t="s">
        <v>7259</v>
      </c>
      <c r="M1654" s="22">
        <v>0</v>
      </c>
      <c r="N1654" s="22">
        <v>0</v>
      </c>
      <c r="O1654" s="21">
        <v>0</v>
      </c>
      <c r="P1654" s="21">
        <v>248.03</v>
      </c>
      <c r="Q1654" s="25" t="s">
        <v>9409</v>
      </c>
      <c r="R1654" s="1" t="str">
        <f t="shared" si="26"/>
        <v>ST10035</v>
      </c>
      <c r="S1654" t="str">
        <f>VLOOKUP(R1654,Data!$C$2:$D$261,2,0)</f>
        <v>The Westwood</v>
      </c>
      <c r="T1654">
        <f>COUNTIF('Feb 2022'!A:A,D1654)+COUNTIF('Mar 2022'!A:A,D1654)+COUNTIF('Apr 2022'!A:A,D1654)+COUNTIF('May 2022'!A:A,D1654)+COUNTIF('June 2022'!A:A,D1654)+COUNTIF('July 2022'!A:A,D1654)+COUNTIF('Aug 2022'!A:A,D1654)+COUNTIF('Sep 2022'!A:A,D1654)+COUNTIF('Oct 2022'!A:A,D1654)+COUNTIF('Dec 2022'!A:A,D1654)</f>
        <v>0</v>
      </c>
      <c r="U1654" t="str">
        <f>VLOOKUP(Q1654,'Capital Lookup'!A:B,2,FALSE)</f>
        <v>No</v>
      </c>
      <c r="V1654" s="2" t="str">
        <f>IFERROR(VLOOKUP(LEFT(F1654,10),'Find Purchase Orders'!B:J,9,FALSE),"")</f>
        <v/>
      </c>
      <c r="W1654" s="25" t="s">
        <v>7261</v>
      </c>
    </row>
    <row r="1655" spans="1:23" hidden="1">
      <c r="A1655" s="25" t="s">
        <v>7261</v>
      </c>
      <c r="B1655" s="25" t="s">
        <v>7657</v>
      </c>
      <c r="C1655" s="25" t="s">
        <v>7282</v>
      </c>
      <c r="D1655" s="25" t="s">
        <v>2162</v>
      </c>
      <c r="E1655" s="25" t="s">
        <v>10979</v>
      </c>
      <c r="F1655" s="25" t="s">
        <v>11511</v>
      </c>
      <c r="G1655" s="25" t="s">
        <v>11512</v>
      </c>
      <c r="H1655" s="21">
        <v>11012.89</v>
      </c>
      <c r="I1655" s="25" t="s">
        <v>7296</v>
      </c>
      <c r="J1655" s="25" t="s">
        <v>7288</v>
      </c>
      <c r="K1655" s="25" t="s">
        <v>7262</v>
      </c>
      <c r="L1655" s="25" t="s">
        <v>7259</v>
      </c>
      <c r="M1655" s="21">
        <v>11012.89</v>
      </c>
      <c r="N1655" s="21">
        <v>11012.89</v>
      </c>
      <c r="O1655" s="21">
        <v>0</v>
      </c>
      <c r="P1655" s="21">
        <v>11012.89</v>
      </c>
      <c r="Q1655" s="25" t="s">
        <v>11239</v>
      </c>
      <c r="R1655" s="1" t="str">
        <f t="shared" si="26"/>
        <v>ST10018</v>
      </c>
      <c r="S1655" t="str">
        <f>VLOOKUP(R1655,Data!$C$2:$D$261,2,0)</f>
        <v>The Annex</v>
      </c>
      <c r="T1655">
        <f>COUNTIF('Feb 2022'!A:A,D1655)+COUNTIF('Mar 2022'!A:A,D1655)+COUNTIF('Apr 2022'!A:A,D1655)+COUNTIF('May 2022'!A:A,D1655)+COUNTIF('June 2022'!A:A,D1655)+COUNTIF('July 2022'!A:A,D1655)+COUNTIF('Aug 2022'!A:A,D1655)+COUNTIF('Sep 2022'!A:A,D1655)+COUNTIF('Oct 2022'!A:A,D1655)+COUNTIF('Dec 2022'!A:A,D1655)</f>
        <v>1</v>
      </c>
      <c r="U1655" t="str">
        <f>VLOOKUP(Q1655,'Capital Lookup'!A:B,2,FALSE)</f>
        <v>No</v>
      </c>
      <c r="V1655" s="2">
        <f>IFERROR(VLOOKUP(LEFT(F1655,10),'Find Purchase Orders'!B:J,9,FALSE),"")</f>
        <v>44656</v>
      </c>
      <c r="W1655" s="25" t="s">
        <v>7261</v>
      </c>
    </row>
    <row r="1656" spans="1:23" hidden="1">
      <c r="A1656" s="25" t="s">
        <v>7261</v>
      </c>
      <c r="B1656" s="25" t="s">
        <v>7657</v>
      </c>
      <c r="C1656" s="25" t="s">
        <v>7282</v>
      </c>
      <c r="D1656" s="25" t="s">
        <v>11513</v>
      </c>
      <c r="E1656" s="25" t="s">
        <v>10979</v>
      </c>
      <c r="H1656" s="21">
        <v>870.1</v>
      </c>
      <c r="I1656" s="25" t="s">
        <v>7257</v>
      </c>
      <c r="K1656" s="25" t="s">
        <v>7289</v>
      </c>
      <c r="L1656" s="25" t="s">
        <v>20</v>
      </c>
      <c r="M1656" s="22">
        <v>0</v>
      </c>
      <c r="N1656" s="22">
        <v>0</v>
      </c>
      <c r="O1656" s="21">
        <v>0</v>
      </c>
      <c r="P1656" s="21">
        <v>100.1</v>
      </c>
      <c r="Q1656" s="25"/>
      <c r="R1656" s="1" t="str">
        <f t="shared" si="26"/>
        <v>ST10018</v>
      </c>
      <c r="S1656" t="str">
        <f>VLOOKUP(R1656,Data!$C$2:$D$261,2,0)</f>
        <v>The Annex</v>
      </c>
      <c r="T1656">
        <f>COUNTIF('Feb 2022'!A:A,D1656)+COUNTIF('Mar 2022'!A:A,D1656)+COUNTIF('Apr 2022'!A:A,D1656)+COUNTIF('May 2022'!A:A,D1656)+COUNTIF('June 2022'!A:A,D1656)+COUNTIF('July 2022'!A:A,D1656)+COUNTIF('Aug 2022'!A:A,D1656)+COUNTIF('Sep 2022'!A:A,D1656)+COUNTIF('Oct 2022'!A:A,D1656)+COUNTIF('Dec 2022'!A:A,D1656)</f>
        <v>0</v>
      </c>
      <c r="U1656" t="e">
        <f>VLOOKUP(Q1656,'Capital Lookup'!A:B,2,FALSE)</f>
        <v>#N/A</v>
      </c>
      <c r="V1656" s="2" t="str">
        <f>IFERROR(VLOOKUP(LEFT(F1656,10),'Find Purchase Orders'!B:J,9,FALSE),"")</f>
        <v/>
      </c>
      <c r="W1656" s="25" t="s">
        <v>7261</v>
      </c>
    </row>
    <row r="1657" spans="1:23" hidden="1">
      <c r="A1657" s="25" t="s">
        <v>7261</v>
      </c>
      <c r="B1657" s="25" t="s">
        <v>9026</v>
      </c>
      <c r="C1657" s="25" t="s">
        <v>7264</v>
      </c>
      <c r="D1657" s="25" t="s">
        <v>2126</v>
      </c>
      <c r="E1657" s="25" t="s">
        <v>7273</v>
      </c>
      <c r="F1657" s="25" t="s">
        <v>11514</v>
      </c>
      <c r="G1657" s="25" t="s">
        <v>11515</v>
      </c>
      <c r="H1657" s="21">
        <v>77490</v>
      </c>
      <c r="I1657" s="25" t="s">
        <v>7296</v>
      </c>
      <c r="J1657" s="25" t="s">
        <v>7288</v>
      </c>
      <c r="K1657" s="25" t="s">
        <v>8946</v>
      </c>
      <c r="L1657" s="25" t="s">
        <v>9029</v>
      </c>
      <c r="M1657" s="21">
        <v>77490</v>
      </c>
      <c r="N1657" s="21">
        <v>77490</v>
      </c>
      <c r="O1657" s="21">
        <v>0</v>
      </c>
      <c r="P1657" s="21">
        <v>77490</v>
      </c>
      <c r="Q1657" s="25" t="s">
        <v>11516</v>
      </c>
      <c r="R1657" s="1" t="str">
        <f t="shared" si="26"/>
        <v>ST10073</v>
      </c>
      <c r="S1657" t="str">
        <f>VLOOKUP(R1657,Data!$C$2:$D$261,2,0)</f>
        <v>The Churchill</v>
      </c>
      <c r="T1657">
        <f>COUNTIF('Feb 2022'!A:A,D1657)+COUNTIF('Mar 2022'!A:A,D1657)+COUNTIF('Apr 2022'!A:A,D1657)+COUNTIF('May 2022'!A:A,D1657)+COUNTIF('June 2022'!A:A,D1657)+COUNTIF('July 2022'!A:A,D1657)+COUNTIF('Aug 2022'!A:A,D1657)+COUNTIF('Sep 2022'!A:A,D1657)+COUNTIF('Oct 2022'!A:A,D1657)+COUNTIF('Dec 2022'!A:A,D1657)</f>
        <v>1</v>
      </c>
      <c r="U1657" t="str">
        <f>VLOOKUP(Q1657,'Capital Lookup'!A:B,2,FALSE)</f>
        <v>No</v>
      </c>
      <c r="V1657" s="2">
        <f>IFERROR(VLOOKUP(LEFT(F1657,10),'Find Purchase Orders'!B:J,9,FALSE),"")</f>
        <v>44664</v>
      </c>
      <c r="W1657" s="25" t="s">
        <v>7261</v>
      </c>
    </row>
    <row r="1658" spans="1:23" hidden="1">
      <c r="A1658" s="25" t="s">
        <v>7261</v>
      </c>
      <c r="B1658" s="25" t="s">
        <v>9377</v>
      </c>
      <c r="C1658" s="25" t="s">
        <v>7282</v>
      </c>
      <c r="D1658" s="25" t="s">
        <v>2127</v>
      </c>
      <c r="E1658" s="25" t="s">
        <v>7273</v>
      </c>
      <c r="F1658" s="25" t="s">
        <v>11517</v>
      </c>
      <c r="G1658" s="25" t="s">
        <v>11518</v>
      </c>
      <c r="H1658" s="21">
        <v>33484.5</v>
      </c>
      <c r="I1658" s="25" t="s">
        <v>7296</v>
      </c>
      <c r="J1658" s="25" t="s">
        <v>7288</v>
      </c>
      <c r="K1658" s="25" t="s">
        <v>8786</v>
      </c>
      <c r="L1658" s="25" t="s">
        <v>8821</v>
      </c>
      <c r="M1658" s="21">
        <v>33484.5</v>
      </c>
      <c r="N1658" s="21">
        <v>33484.5</v>
      </c>
      <c r="O1658" s="21">
        <v>0</v>
      </c>
      <c r="P1658" s="21">
        <v>33484.5</v>
      </c>
      <c r="Q1658" s="25" t="s">
        <v>11519</v>
      </c>
      <c r="R1658" s="1" t="str">
        <f t="shared" si="26"/>
        <v>ST10069</v>
      </c>
      <c r="S1658" t="str">
        <f>VLOOKUP(R1658,Data!$C$2:$D$261,2,0)</f>
        <v>The Heartland</v>
      </c>
      <c r="T1658">
        <f>COUNTIF('Feb 2022'!A:A,D1658)+COUNTIF('Mar 2022'!A:A,D1658)+COUNTIF('Apr 2022'!A:A,D1658)+COUNTIF('May 2022'!A:A,D1658)+COUNTIF('June 2022'!A:A,D1658)+COUNTIF('July 2022'!A:A,D1658)+COUNTIF('Aug 2022'!A:A,D1658)+COUNTIF('Sep 2022'!A:A,D1658)+COUNTIF('Oct 2022'!A:A,D1658)+COUNTIF('Dec 2022'!A:A,D1658)</f>
        <v>1</v>
      </c>
      <c r="U1658" t="str">
        <f>VLOOKUP(Q1658,'Capital Lookup'!A:B,2,FALSE)</f>
        <v>No</v>
      </c>
      <c r="V1658" s="2">
        <f>IFERROR(VLOOKUP(LEFT(F1658,10),'Find Purchase Orders'!B:J,9,FALSE),"")</f>
        <v>44657</v>
      </c>
      <c r="W1658" s="25" t="s">
        <v>7261</v>
      </c>
    </row>
    <row r="1659" spans="1:23" hidden="1">
      <c r="A1659" s="25" t="s">
        <v>7261</v>
      </c>
      <c r="B1659" s="25" t="s">
        <v>9405</v>
      </c>
      <c r="C1659" s="25" t="s">
        <v>7282</v>
      </c>
      <c r="D1659" s="25" t="s">
        <v>1861</v>
      </c>
      <c r="E1659" s="25" t="s">
        <v>8200</v>
      </c>
      <c r="F1659" s="25" t="s">
        <v>11520</v>
      </c>
      <c r="G1659" s="25" t="s">
        <v>11521</v>
      </c>
      <c r="H1659" s="21">
        <v>2155.9299999999998</v>
      </c>
      <c r="I1659" s="25" t="s">
        <v>7339</v>
      </c>
      <c r="J1659" s="25" t="s">
        <v>7288</v>
      </c>
      <c r="K1659" s="25" t="s">
        <v>7289</v>
      </c>
      <c r="L1659" s="25" t="s">
        <v>7259</v>
      </c>
      <c r="M1659" s="21">
        <v>1412.5</v>
      </c>
      <c r="N1659" s="21">
        <v>1412.5</v>
      </c>
      <c r="O1659" s="21">
        <v>0</v>
      </c>
      <c r="P1659" s="21">
        <v>1498.03</v>
      </c>
      <c r="Q1659" s="25" t="s">
        <v>9409</v>
      </c>
      <c r="R1659" s="1" t="str">
        <f t="shared" si="26"/>
        <v>ST10035</v>
      </c>
      <c r="S1659" t="str">
        <f>VLOOKUP(R1659,Data!$C$2:$D$261,2,0)</f>
        <v>The Westwood</v>
      </c>
      <c r="T1659">
        <f>COUNTIF('Feb 2022'!A:A,D1659)+COUNTIF('Mar 2022'!A:A,D1659)+COUNTIF('Apr 2022'!A:A,D1659)+COUNTIF('May 2022'!A:A,D1659)+COUNTIF('June 2022'!A:A,D1659)+COUNTIF('July 2022'!A:A,D1659)+COUNTIF('Aug 2022'!A:A,D1659)+COUNTIF('Sep 2022'!A:A,D1659)+COUNTIF('Oct 2022'!A:A,D1659)+COUNTIF('Dec 2022'!A:A,D1659)</f>
        <v>1</v>
      </c>
      <c r="U1659" t="str">
        <f>VLOOKUP(Q1659,'Capital Lookup'!A:B,2,FALSE)</f>
        <v>No</v>
      </c>
      <c r="V1659" s="2">
        <f>IFERROR(VLOOKUP(LEFT(F1659,10),'Find Purchase Orders'!B:J,9,FALSE),"")</f>
        <v>44650</v>
      </c>
      <c r="W1659" s="25" t="s">
        <v>7261</v>
      </c>
    </row>
    <row r="1660" spans="1:23" hidden="1">
      <c r="A1660" s="25" t="s">
        <v>7269</v>
      </c>
      <c r="B1660" s="25" t="s">
        <v>7843</v>
      </c>
      <c r="C1660" s="25" t="s">
        <v>7271</v>
      </c>
      <c r="D1660" s="25" t="s">
        <v>2128</v>
      </c>
      <c r="E1660" s="25" t="s">
        <v>7500</v>
      </c>
      <c r="F1660" s="25" t="s">
        <v>11522</v>
      </c>
      <c r="G1660" s="25" t="s">
        <v>11523</v>
      </c>
      <c r="H1660" s="21">
        <v>9153</v>
      </c>
      <c r="I1660" s="25" t="s">
        <v>7296</v>
      </c>
      <c r="J1660" s="25" t="s">
        <v>7288</v>
      </c>
      <c r="K1660" s="25" t="s">
        <v>8538</v>
      </c>
      <c r="L1660" s="25" t="s">
        <v>8858</v>
      </c>
      <c r="M1660" s="21">
        <v>9153</v>
      </c>
      <c r="N1660" s="21">
        <v>9153</v>
      </c>
      <c r="O1660" s="21">
        <v>0</v>
      </c>
      <c r="P1660" s="21">
        <v>9153</v>
      </c>
      <c r="Q1660" s="25" t="s">
        <v>11524</v>
      </c>
      <c r="R1660" s="1" t="str">
        <f t="shared" si="26"/>
        <v>ST10167</v>
      </c>
      <c r="S1660" t="str">
        <f>VLOOKUP(R1660,Data!$C$2:$D$261,2,0)</f>
        <v>Main Street Terrace</v>
      </c>
      <c r="T1660">
        <f>COUNTIF('Feb 2022'!A:A,D1660)+COUNTIF('Mar 2022'!A:A,D1660)+COUNTIF('Apr 2022'!A:A,D1660)+COUNTIF('May 2022'!A:A,D1660)+COUNTIF('June 2022'!A:A,D1660)+COUNTIF('July 2022'!A:A,D1660)+COUNTIF('Aug 2022'!A:A,D1660)+COUNTIF('Sep 2022'!A:A,D1660)+COUNTIF('Oct 2022'!A:A,D1660)+COUNTIF('Dec 2022'!A:A,D1660)</f>
        <v>1</v>
      </c>
      <c r="U1660" t="str">
        <f>VLOOKUP(Q1660,'Capital Lookup'!A:B,2,FALSE)</f>
        <v>No</v>
      </c>
      <c r="V1660" s="2">
        <f>IFERROR(VLOOKUP(LEFT(F1660,10),'Find Purchase Orders'!B:J,9,FALSE),"")</f>
        <v>44656</v>
      </c>
      <c r="W1660" s="25" t="s">
        <v>7261</v>
      </c>
    </row>
    <row r="1661" spans="1:23" hidden="1">
      <c r="A1661" s="25" t="s">
        <v>7269</v>
      </c>
      <c r="B1661" s="25" t="s">
        <v>9307</v>
      </c>
      <c r="C1661" s="25" t="s">
        <v>7271</v>
      </c>
      <c r="D1661" s="25" t="s">
        <v>2129</v>
      </c>
      <c r="E1661" s="25" t="s">
        <v>7492</v>
      </c>
      <c r="F1661" s="25" t="s">
        <v>11525</v>
      </c>
      <c r="G1661" s="25" t="s">
        <v>11526</v>
      </c>
      <c r="H1661" s="21">
        <v>6747.63</v>
      </c>
      <c r="I1661" s="25" t="s">
        <v>7296</v>
      </c>
      <c r="J1661" s="25" t="s">
        <v>7288</v>
      </c>
      <c r="K1661" s="25" t="s">
        <v>7646</v>
      </c>
      <c r="L1661" s="25" t="s">
        <v>8551</v>
      </c>
      <c r="M1661" s="21">
        <v>6747.63</v>
      </c>
      <c r="N1661" s="21">
        <v>6747.63</v>
      </c>
      <c r="O1661" s="21">
        <v>0</v>
      </c>
      <c r="P1661" s="21">
        <v>6747.63</v>
      </c>
      <c r="Q1661" s="25" t="s">
        <v>11527</v>
      </c>
      <c r="R1661" s="1" t="str">
        <f t="shared" si="26"/>
        <v>ST10158</v>
      </c>
      <c r="S1661" t="str">
        <f>VLOOKUP(R1661,Data!$C$2:$D$261,2,0)</f>
        <v>ReachView Village</v>
      </c>
      <c r="T1661">
        <f>COUNTIF('Feb 2022'!A:A,D1661)+COUNTIF('Mar 2022'!A:A,D1661)+COUNTIF('Apr 2022'!A:A,D1661)+COUNTIF('May 2022'!A:A,D1661)+COUNTIF('June 2022'!A:A,D1661)+COUNTIF('July 2022'!A:A,D1661)+COUNTIF('Aug 2022'!A:A,D1661)+COUNTIF('Sep 2022'!A:A,D1661)+COUNTIF('Oct 2022'!A:A,D1661)+COUNTIF('Dec 2022'!A:A,D1661)</f>
        <v>1</v>
      </c>
      <c r="U1661" t="str">
        <f>VLOOKUP(Q1661,'Capital Lookup'!A:B,2,FALSE)</f>
        <v>No</v>
      </c>
      <c r="V1661" s="2">
        <f>IFERROR(VLOOKUP(LEFT(F1661,10),'Find Purchase Orders'!B:J,9,FALSE),"")</f>
        <v>44657</v>
      </c>
      <c r="W1661" s="25" t="s">
        <v>7261</v>
      </c>
    </row>
    <row r="1662" spans="1:23" hidden="1">
      <c r="A1662" s="25" t="s">
        <v>7269</v>
      </c>
      <c r="B1662" s="25" t="s">
        <v>7858</v>
      </c>
      <c r="C1662" s="25"/>
      <c r="D1662" s="25" t="s">
        <v>2130</v>
      </c>
      <c r="E1662" s="25" t="s">
        <v>7500</v>
      </c>
      <c r="F1662" s="25" t="s">
        <v>11528</v>
      </c>
      <c r="G1662" s="25" t="s">
        <v>11529</v>
      </c>
      <c r="H1662" s="21">
        <v>9742.9699999999993</v>
      </c>
      <c r="I1662" s="25" t="s">
        <v>7296</v>
      </c>
      <c r="J1662" s="25" t="s">
        <v>7288</v>
      </c>
      <c r="K1662" s="25" t="s">
        <v>7733</v>
      </c>
      <c r="L1662" s="25" t="s">
        <v>7734</v>
      </c>
      <c r="M1662" s="21">
        <v>9742.9699999999993</v>
      </c>
      <c r="N1662" s="21">
        <v>9742.9699999999993</v>
      </c>
      <c r="O1662" s="21">
        <v>0</v>
      </c>
      <c r="P1662" s="21">
        <v>9742.9699999999993</v>
      </c>
      <c r="Q1662" s="25" t="s">
        <v>11530</v>
      </c>
      <c r="R1662" s="1" t="str">
        <f t="shared" si="26"/>
        <v>ST10331</v>
      </c>
      <c r="S1662" t="str">
        <f>VLOOKUP(R1662,Data!$C$2:$D$261,2,0)</f>
        <v>Carlingview Manor</v>
      </c>
      <c r="T1662">
        <f>COUNTIF('Feb 2022'!A:A,D1662)+COUNTIF('Mar 2022'!A:A,D1662)+COUNTIF('Apr 2022'!A:A,D1662)+COUNTIF('May 2022'!A:A,D1662)+COUNTIF('June 2022'!A:A,D1662)+COUNTIF('July 2022'!A:A,D1662)+COUNTIF('Aug 2022'!A:A,D1662)+COUNTIF('Sep 2022'!A:A,D1662)+COUNTIF('Oct 2022'!A:A,D1662)+COUNTIF('Dec 2022'!A:A,D1662)</f>
        <v>1</v>
      </c>
      <c r="U1662" t="str">
        <f>VLOOKUP(Q1662,'Capital Lookup'!A:B,2,FALSE)</f>
        <v>No</v>
      </c>
      <c r="V1662" s="2">
        <f>IFERROR(VLOOKUP(LEFT(F1662,10),'Find Purchase Orders'!B:J,9,FALSE),"")</f>
        <v>44656</v>
      </c>
      <c r="W1662" s="25" t="s">
        <v>7261</v>
      </c>
    </row>
    <row r="1663" spans="1:23" hidden="1">
      <c r="A1663" s="25" t="s">
        <v>7269</v>
      </c>
      <c r="B1663" s="25" t="s">
        <v>7828</v>
      </c>
      <c r="C1663" s="25" t="s">
        <v>7271</v>
      </c>
      <c r="D1663" s="25" t="s">
        <v>2131</v>
      </c>
      <c r="E1663" s="25" t="s">
        <v>7492</v>
      </c>
      <c r="F1663" s="25" t="s">
        <v>11531</v>
      </c>
      <c r="G1663" s="25" t="s">
        <v>11532</v>
      </c>
      <c r="H1663" s="21">
        <v>45030.5</v>
      </c>
      <c r="I1663" s="25" t="s">
        <v>7339</v>
      </c>
      <c r="J1663" s="25" t="s">
        <v>7288</v>
      </c>
      <c r="K1663" s="25" t="s">
        <v>7646</v>
      </c>
      <c r="L1663" s="25" t="s">
        <v>8697</v>
      </c>
      <c r="M1663" s="21">
        <v>48109.75</v>
      </c>
      <c r="N1663" s="22">
        <v>0</v>
      </c>
      <c r="O1663" s="21">
        <v>48109.75</v>
      </c>
      <c r="P1663" s="21">
        <v>45030.5</v>
      </c>
      <c r="Q1663" s="25" t="s">
        <v>11533</v>
      </c>
      <c r="R1663" s="1" t="str">
        <f t="shared" si="26"/>
        <v>ST10185</v>
      </c>
      <c r="S1663" t="str">
        <f>VLOOKUP(R1663,Data!$C$2:$D$261,2,0)</f>
        <v>Summit Place</v>
      </c>
      <c r="T1663">
        <f>COUNTIF('Feb 2022'!A:A,D1663)+COUNTIF('Mar 2022'!A:A,D1663)+COUNTIF('Apr 2022'!A:A,D1663)+COUNTIF('May 2022'!A:A,D1663)+COUNTIF('June 2022'!A:A,D1663)+COUNTIF('July 2022'!A:A,D1663)+COUNTIF('Aug 2022'!A:A,D1663)+COUNTIF('Sep 2022'!A:A,D1663)+COUNTIF('Oct 2022'!A:A,D1663)+COUNTIF('Dec 2022'!A:A,D1663)</f>
        <v>1</v>
      </c>
      <c r="U1663" t="str">
        <f>VLOOKUP(Q1663,'Capital Lookup'!A:B,2,FALSE)</f>
        <v>No</v>
      </c>
      <c r="V1663" s="2">
        <f>IFERROR(VLOOKUP(LEFT(F1663,10),'Find Purchase Orders'!B:J,9,FALSE),"")</f>
        <v>44663</v>
      </c>
      <c r="W1663" s="25" t="s">
        <v>7261</v>
      </c>
    </row>
    <row r="1664" spans="1:23" hidden="1">
      <c r="A1664" s="25" t="s">
        <v>7478</v>
      </c>
      <c r="B1664" s="25" t="s">
        <v>7971</v>
      </c>
      <c r="C1664" s="25" t="s">
        <v>7587</v>
      </c>
      <c r="D1664" s="25" t="s">
        <v>2132</v>
      </c>
      <c r="E1664" s="25" t="s">
        <v>7492</v>
      </c>
      <c r="F1664" s="25" t="s">
        <v>11534</v>
      </c>
      <c r="G1664" s="25" t="s">
        <v>11535</v>
      </c>
      <c r="H1664" s="21">
        <v>22571.67</v>
      </c>
      <c r="I1664" s="25" t="s">
        <v>7296</v>
      </c>
      <c r="J1664" s="25" t="s">
        <v>7288</v>
      </c>
      <c r="K1664" s="25" t="s">
        <v>8175</v>
      </c>
      <c r="L1664" s="25" t="s">
        <v>8846</v>
      </c>
      <c r="M1664" s="21">
        <v>27398.84</v>
      </c>
      <c r="N1664" s="21">
        <v>27398.77</v>
      </c>
      <c r="O1664" s="21">
        <v>7.0000000000000007E-2</v>
      </c>
      <c r="P1664" s="21">
        <v>26843.5</v>
      </c>
      <c r="Q1664" s="25" t="s">
        <v>11536</v>
      </c>
      <c r="R1664" s="1" t="str">
        <f t="shared" si="26"/>
        <v>ST10144</v>
      </c>
      <c r="S1664" t="str">
        <f>VLOOKUP(R1664,Data!$C$2:$D$261,2,0)</f>
        <v>West Oak Village</v>
      </c>
      <c r="T1664">
        <f>COUNTIF('Feb 2022'!A:A,D1664)+COUNTIF('Mar 2022'!A:A,D1664)+COUNTIF('Apr 2022'!A:A,D1664)+COUNTIF('May 2022'!A:A,D1664)+COUNTIF('June 2022'!A:A,D1664)+COUNTIF('July 2022'!A:A,D1664)+COUNTIF('Aug 2022'!A:A,D1664)+COUNTIF('Sep 2022'!A:A,D1664)+COUNTIF('Oct 2022'!A:A,D1664)+COUNTIF('Dec 2022'!A:A,D1664)</f>
        <v>1</v>
      </c>
      <c r="U1664" t="str">
        <f>VLOOKUP(Q1664,'Capital Lookup'!A:B,2,FALSE)</f>
        <v>No</v>
      </c>
      <c r="V1664" s="2">
        <f>IFERROR(VLOOKUP(LEFT(F1664,10),'Find Purchase Orders'!B:J,9,FALSE),"")</f>
        <v>44657</v>
      </c>
      <c r="W1664" s="25" t="s">
        <v>7261</v>
      </c>
    </row>
    <row r="1665" spans="1:23" hidden="1">
      <c r="A1665" s="25" t="s">
        <v>7252</v>
      </c>
      <c r="B1665" s="25" t="s">
        <v>8648</v>
      </c>
      <c r="C1665" s="25" t="s">
        <v>7254</v>
      </c>
      <c r="D1665" s="25" t="s">
        <v>2133</v>
      </c>
      <c r="E1665" s="25" t="s">
        <v>7500</v>
      </c>
      <c r="F1665" s="25" t="s">
        <v>11537</v>
      </c>
      <c r="G1665" s="25" t="s">
        <v>11538</v>
      </c>
      <c r="H1665" s="21">
        <v>3226.03</v>
      </c>
      <c r="I1665" s="25" t="s">
        <v>7287</v>
      </c>
      <c r="J1665" s="25" t="s">
        <v>7288</v>
      </c>
      <c r="K1665" s="25" t="s">
        <v>7495</v>
      </c>
      <c r="L1665" s="25" t="s">
        <v>8097</v>
      </c>
      <c r="M1665" s="21">
        <v>3226.03</v>
      </c>
      <c r="N1665" s="22">
        <v>0</v>
      </c>
      <c r="O1665" s="21">
        <v>3226.03</v>
      </c>
      <c r="P1665" s="21">
        <v>371.14</v>
      </c>
      <c r="Q1665" s="25" t="s">
        <v>11298</v>
      </c>
      <c r="R1665" s="1" t="str">
        <f t="shared" si="26"/>
        <v>ST10053</v>
      </c>
      <c r="S1665" t="str">
        <f>VLOOKUP(R1665,Data!$C$2:$D$261,2,0)</f>
        <v>Windsor Park</v>
      </c>
      <c r="T1665">
        <f>COUNTIF('Feb 2022'!A:A,D1665)+COUNTIF('Mar 2022'!A:A,D1665)+COUNTIF('Apr 2022'!A:A,D1665)+COUNTIF('May 2022'!A:A,D1665)+COUNTIF('June 2022'!A:A,D1665)+COUNTIF('July 2022'!A:A,D1665)+COUNTIF('Aug 2022'!A:A,D1665)+COUNTIF('Sep 2022'!A:A,D1665)+COUNTIF('Oct 2022'!A:A,D1665)+COUNTIF('Dec 2022'!A:A,D1665)</f>
        <v>1</v>
      </c>
      <c r="U1665" t="str">
        <f>VLOOKUP(Q1665,'Capital Lookup'!A:B,2,FALSE)</f>
        <v>No</v>
      </c>
      <c r="V1665" s="2">
        <f>IFERROR(VLOOKUP(LEFT(F1665,10),'Find Purchase Orders'!B:J,9,FALSE),"")</f>
        <v>44657</v>
      </c>
      <c r="W1665" s="25" t="s">
        <v>7261</v>
      </c>
    </row>
    <row r="1666" spans="1:23" hidden="1">
      <c r="A1666" s="25" t="s">
        <v>7261</v>
      </c>
      <c r="B1666" s="25" t="s">
        <v>10674</v>
      </c>
      <c r="C1666" s="25" t="s">
        <v>7264</v>
      </c>
      <c r="D1666" s="25" t="s">
        <v>1862</v>
      </c>
      <c r="E1666" s="25" t="s">
        <v>10675</v>
      </c>
      <c r="F1666" s="25" t="s">
        <v>11539</v>
      </c>
      <c r="G1666" s="25" t="s">
        <v>11540</v>
      </c>
      <c r="H1666" s="21">
        <v>942.42</v>
      </c>
      <c r="I1666" s="25" t="s">
        <v>7296</v>
      </c>
      <c r="J1666" s="25" t="s">
        <v>7288</v>
      </c>
      <c r="K1666" s="25" t="s">
        <v>7262</v>
      </c>
      <c r="L1666" s="25" t="s">
        <v>7259</v>
      </c>
      <c r="M1666" s="21">
        <v>942.42</v>
      </c>
      <c r="N1666" s="21">
        <v>942.42</v>
      </c>
      <c r="O1666" s="21">
        <v>0</v>
      </c>
      <c r="P1666" s="21">
        <v>942.42</v>
      </c>
      <c r="Q1666" s="25" t="s">
        <v>10678</v>
      </c>
      <c r="R1666" s="1" t="str">
        <f t="shared" si="26"/>
        <v>ST10033</v>
      </c>
      <c r="S1666" t="str">
        <f>VLOOKUP(R1666,Data!$C$2:$D$261,2,0)</f>
        <v>Arnprior Villa</v>
      </c>
      <c r="T1666">
        <f>COUNTIF('Feb 2022'!A:A,D1666)+COUNTIF('Mar 2022'!A:A,D1666)+COUNTIF('Apr 2022'!A:A,D1666)+COUNTIF('May 2022'!A:A,D1666)+COUNTIF('June 2022'!A:A,D1666)+COUNTIF('July 2022'!A:A,D1666)+COUNTIF('Aug 2022'!A:A,D1666)+COUNTIF('Sep 2022'!A:A,D1666)+COUNTIF('Oct 2022'!A:A,D1666)+COUNTIF('Dec 2022'!A:A,D1666)</f>
        <v>1</v>
      </c>
      <c r="U1666" t="str">
        <f>VLOOKUP(Q1666,'Capital Lookup'!A:B,2,FALSE)</f>
        <v>No</v>
      </c>
      <c r="V1666" s="2">
        <f>IFERROR(VLOOKUP(LEFT(F1666,10),'Find Purchase Orders'!B:J,9,FALSE),"")</f>
        <v>44650</v>
      </c>
      <c r="W1666" s="25" t="s">
        <v>7261</v>
      </c>
    </row>
    <row r="1667" spans="1:23" hidden="1">
      <c r="A1667" s="25" t="s">
        <v>7261</v>
      </c>
      <c r="B1667" s="25" t="s">
        <v>7541</v>
      </c>
      <c r="C1667" s="25" t="s">
        <v>7264</v>
      </c>
      <c r="D1667" s="25" t="s">
        <v>2134</v>
      </c>
      <c r="E1667" s="25" t="s">
        <v>8443</v>
      </c>
      <c r="F1667" s="25" t="s">
        <v>11541</v>
      </c>
      <c r="G1667" s="25" t="s">
        <v>11542</v>
      </c>
      <c r="H1667" s="21">
        <v>15834</v>
      </c>
      <c r="I1667" s="25" t="s">
        <v>7296</v>
      </c>
      <c r="J1667" s="25" t="s">
        <v>7288</v>
      </c>
      <c r="K1667" s="25" t="s">
        <v>9972</v>
      </c>
      <c r="L1667" s="25" t="s">
        <v>8086</v>
      </c>
      <c r="M1667" s="21">
        <v>15834</v>
      </c>
      <c r="N1667" s="21">
        <v>15834</v>
      </c>
      <c r="O1667" s="21">
        <v>0</v>
      </c>
      <c r="P1667" s="21">
        <v>15834</v>
      </c>
      <c r="Q1667" s="25" t="s">
        <v>11347</v>
      </c>
      <c r="R1667" s="1" t="str">
        <f t="shared" si="26"/>
        <v>ST10061</v>
      </c>
      <c r="S1667" t="str">
        <f>VLOOKUP(R1667,Data!$C$2:$D$261,2,0)</f>
        <v>The Dorchester</v>
      </c>
      <c r="T1667">
        <f>COUNTIF('Feb 2022'!A:A,D1667)+COUNTIF('Mar 2022'!A:A,D1667)+COUNTIF('Apr 2022'!A:A,D1667)+COUNTIF('May 2022'!A:A,D1667)+COUNTIF('June 2022'!A:A,D1667)+COUNTIF('July 2022'!A:A,D1667)+COUNTIF('Aug 2022'!A:A,D1667)+COUNTIF('Sep 2022'!A:A,D1667)+COUNTIF('Oct 2022'!A:A,D1667)+COUNTIF('Dec 2022'!A:A,D1667)</f>
        <v>1</v>
      </c>
      <c r="U1667" t="str">
        <f>VLOOKUP(Q1667,'Capital Lookup'!A:B,2,FALSE)</f>
        <v>No</v>
      </c>
      <c r="V1667" s="2">
        <f>IFERROR(VLOOKUP(LEFT(F1667,10),'Find Purchase Orders'!B:J,9,FALSE),"")</f>
        <v>44656</v>
      </c>
      <c r="W1667" s="25" t="s">
        <v>7261</v>
      </c>
    </row>
    <row r="1668" spans="1:23" hidden="1">
      <c r="A1668" s="25" t="s">
        <v>7261</v>
      </c>
      <c r="B1668" s="25" t="s">
        <v>7701</v>
      </c>
      <c r="C1668" s="25" t="s">
        <v>7282</v>
      </c>
      <c r="D1668" s="25" t="s">
        <v>2135</v>
      </c>
      <c r="E1668" s="25" t="s">
        <v>8443</v>
      </c>
      <c r="F1668" s="25" t="s">
        <v>11543</v>
      </c>
      <c r="G1668" s="25" t="s">
        <v>11544</v>
      </c>
      <c r="H1668" s="21">
        <v>17225.75</v>
      </c>
      <c r="I1668" s="25" t="s">
        <v>7339</v>
      </c>
      <c r="J1668" s="25" t="s">
        <v>7288</v>
      </c>
      <c r="K1668" s="25" t="s">
        <v>7733</v>
      </c>
      <c r="L1668" s="25" t="s">
        <v>8052</v>
      </c>
      <c r="M1668" s="21">
        <v>17225.75</v>
      </c>
      <c r="N1668" s="21">
        <v>11282.75</v>
      </c>
      <c r="O1668" s="21">
        <v>5943</v>
      </c>
      <c r="P1668" s="21">
        <v>11565.75</v>
      </c>
      <c r="Q1668" s="25" t="s">
        <v>11545</v>
      </c>
      <c r="R1668" s="1" t="str">
        <f t="shared" si="26"/>
        <v>ST10054</v>
      </c>
      <c r="S1668" t="str">
        <f>VLOOKUP(R1668,Data!$C$2:$D$261,2,0)</f>
        <v>Crofton Manor</v>
      </c>
      <c r="T1668">
        <f>COUNTIF('Feb 2022'!A:A,D1668)+COUNTIF('Mar 2022'!A:A,D1668)+COUNTIF('Apr 2022'!A:A,D1668)+COUNTIF('May 2022'!A:A,D1668)+COUNTIF('June 2022'!A:A,D1668)+COUNTIF('July 2022'!A:A,D1668)+COUNTIF('Aug 2022'!A:A,D1668)+COUNTIF('Sep 2022'!A:A,D1668)+COUNTIF('Oct 2022'!A:A,D1668)+COUNTIF('Dec 2022'!A:A,D1668)</f>
        <v>1</v>
      </c>
      <c r="U1668" t="str">
        <f>VLOOKUP(Q1668,'Capital Lookup'!A:B,2,FALSE)</f>
        <v>No</v>
      </c>
      <c r="V1668" s="2">
        <f>IFERROR(VLOOKUP(LEFT(F1668,10),'Find Purchase Orders'!B:J,9,FALSE),"")</f>
        <v>44663</v>
      </c>
      <c r="W1668" s="25" t="s">
        <v>7261</v>
      </c>
    </row>
    <row r="1669" spans="1:23" hidden="1">
      <c r="A1669" s="25" t="s">
        <v>7478</v>
      </c>
      <c r="B1669" s="25" t="s">
        <v>9031</v>
      </c>
      <c r="C1669" s="25" t="s">
        <v>9032</v>
      </c>
      <c r="D1669" s="25" t="s">
        <v>2136</v>
      </c>
      <c r="E1669" s="25" t="s">
        <v>8443</v>
      </c>
      <c r="F1669" s="25" t="s">
        <v>11546</v>
      </c>
      <c r="G1669" s="25" t="s">
        <v>11547</v>
      </c>
      <c r="H1669" s="21">
        <v>19881.75</v>
      </c>
      <c r="I1669" s="25" t="s">
        <v>7296</v>
      </c>
      <c r="J1669" s="25" t="s">
        <v>7983</v>
      </c>
      <c r="K1669" s="25" t="s">
        <v>8538</v>
      </c>
      <c r="L1669" s="25" t="s">
        <v>8244</v>
      </c>
      <c r="M1669" s="21">
        <v>19881.75</v>
      </c>
      <c r="N1669" s="22">
        <v>0</v>
      </c>
      <c r="O1669" s="21">
        <v>19881.75</v>
      </c>
      <c r="P1669" s="21">
        <v>19881.75</v>
      </c>
      <c r="Q1669" s="25" t="s">
        <v>11548</v>
      </c>
      <c r="R1669" s="1" t="str">
        <f t="shared" si="26"/>
        <v>ST10212</v>
      </c>
      <c r="S1669" t="str">
        <f>VLOOKUP(R1669,Data!$C$2:$D$261,2,0)</f>
        <v>Glenwarren Lodge</v>
      </c>
      <c r="T1669">
        <f>COUNTIF('Feb 2022'!A:A,D1669)+COUNTIF('Mar 2022'!A:A,D1669)+COUNTIF('Apr 2022'!A:A,D1669)+COUNTIF('May 2022'!A:A,D1669)+COUNTIF('June 2022'!A:A,D1669)+COUNTIF('July 2022'!A:A,D1669)+COUNTIF('Aug 2022'!A:A,D1669)+COUNTIF('Sep 2022'!A:A,D1669)+COUNTIF('Oct 2022'!A:A,D1669)+COUNTIF('Dec 2022'!A:A,D1669)</f>
        <v>1</v>
      </c>
      <c r="U1669" t="str">
        <f>VLOOKUP(Q1669,'Capital Lookup'!A:B,2,FALSE)</f>
        <v>No</v>
      </c>
      <c r="V1669" s="2">
        <f>IFERROR(VLOOKUP(LEFT(F1669,10),'Find Purchase Orders'!B:J,9,FALSE),"")</f>
        <v>44658</v>
      </c>
      <c r="W1669" s="25" t="s">
        <v>7261</v>
      </c>
    </row>
    <row r="1670" spans="1:23" hidden="1">
      <c r="A1670" s="25" t="s">
        <v>10974</v>
      </c>
      <c r="B1670" s="25" t="s">
        <v>7657</v>
      </c>
      <c r="C1670" s="25" t="s">
        <v>7282</v>
      </c>
      <c r="D1670" s="25" t="s">
        <v>11549</v>
      </c>
      <c r="E1670" s="25" t="s">
        <v>10979</v>
      </c>
      <c r="H1670" s="21">
        <v>870.1</v>
      </c>
      <c r="I1670" s="25" t="s">
        <v>7257</v>
      </c>
      <c r="K1670" s="25" t="s">
        <v>7258</v>
      </c>
      <c r="L1670" s="25" t="s">
        <v>8647</v>
      </c>
      <c r="M1670" s="22">
        <v>0</v>
      </c>
      <c r="N1670" s="22">
        <v>0</v>
      </c>
      <c r="O1670" s="21">
        <v>0</v>
      </c>
      <c r="P1670" s="21">
        <v>100.1</v>
      </c>
      <c r="Q1670" s="25"/>
      <c r="R1670" s="1" t="str">
        <f t="shared" si="26"/>
        <v>ST10018</v>
      </c>
      <c r="S1670" t="str">
        <f>VLOOKUP(R1670,Data!$C$2:$D$261,2,0)</f>
        <v>The Annex</v>
      </c>
      <c r="T1670">
        <f>COUNTIF('Feb 2022'!A:A,D1670)+COUNTIF('Mar 2022'!A:A,D1670)+COUNTIF('Apr 2022'!A:A,D1670)+COUNTIF('May 2022'!A:A,D1670)+COUNTIF('June 2022'!A:A,D1670)+COUNTIF('July 2022'!A:A,D1670)+COUNTIF('Aug 2022'!A:A,D1670)+COUNTIF('Sep 2022'!A:A,D1670)+COUNTIF('Oct 2022'!A:A,D1670)+COUNTIF('Dec 2022'!A:A,D1670)</f>
        <v>0</v>
      </c>
      <c r="U1670" t="e">
        <f>VLOOKUP(Q1670,'Capital Lookup'!A:B,2,FALSE)</f>
        <v>#N/A</v>
      </c>
      <c r="V1670" s="2" t="str">
        <f>IFERROR(VLOOKUP(LEFT(F1670,10),'Find Purchase Orders'!B:J,9,FALSE),"")</f>
        <v/>
      </c>
      <c r="W1670" s="25" t="s">
        <v>7261</v>
      </c>
    </row>
    <row r="1671" spans="1:23" hidden="1">
      <c r="A1671" s="25" t="s">
        <v>7478</v>
      </c>
      <c r="B1671" s="25" t="s">
        <v>7848</v>
      </c>
      <c r="C1671" s="25"/>
      <c r="D1671" s="25" t="s">
        <v>2137</v>
      </c>
      <c r="E1671" s="25" t="s">
        <v>7500</v>
      </c>
      <c r="F1671" s="25" t="s">
        <v>11550</v>
      </c>
      <c r="G1671" s="25" t="s">
        <v>11551</v>
      </c>
      <c r="H1671" s="21">
        <v>16543.2</v>
      </c>
      <c r="I1671" s="25" t="s">
        <v>7296</v>
      </c>
      <c r="J1671" s="25" t="s">
        <v>7288</v>
      </c>
      <c r="K1671" s="25" t="s">
        <v>7579</v>
      </c>
      <c r="L1671" s="25" t="s">
        <v>7580</v>
      </c>
      <c r="M1671" s="21">
        <v>16543.2</v>
      </c>
      <c r="N1671" s="21">
        <v>16543.2</v>
      </c>
      <c r="O1671" s="21">
        <v>0</v>
      </c>
      <c r="P1671" s="21">
        <v>16543.2</v>
      </c>
      <c r="Q1671" s="25" t="s">
        <v>11552</v>
      </c>
      <c r="R1671" s="1" t="str">
        <f t="shared" si="26"/>
        <v>ST10297</v>
      </c>
      <c r="S1671" t="str">
        <f>VLOOKUP(R1671,Data!$C$2:$D$261,2,0)</f>
        <v>Arbour Heights</v>
      </c>
      <c r="T1671">
        <f>COUNTIF('Feb 2022'!A:A,D1671)+COUNTIF('Mar 2022'!A:A,D1671)+COUNTIF('Apr 2022'!A:A,D1671)+COUNTIF('May 2022'!A:A,D1671)+COUNTIF('June 2022'!A:A,D1671)+COUNTIF('July 2022'!A:A,D1671)+COUNTIF('Aug 2022'!A:A,D1671)+COUNTIF('Sep 2022'!A:A,D1671)+COUNTIF('Oct 2022'!A:A,D1671)+COUNTIF('Dec 2022'!A:A,D1671)</f>
        <v>1</v>
      </c>
      <c r="U1671" t="str">
        <f>VLOOKUP(Q1671,'Capital Lookup'!A:B,2,FALSE)</f>
        <v>No</v>
      </c>
      <c r="V1671" s="2">
        <f>IFERROR(VLOOKUP(LEFT(F1671,10),'Find Purchase Orders'!B:J,9,FALSE),"")</f>
        <v>44656</v>
      </c>
      <c r="W1671" s="25" t="s">
        <v>7261</v>
      </c>
    </row>
    <row r="1672" spans="1:23" hidden="1">
      <c r="A1672" s="25" t="s">
        <v>7269</v>
      </c>
      <c r="B1672" s="25" t="s">
        <v>7953</v>
      </c>
      <c r="C1672" s="25" t="s">
        <v>7271</v>
      </c>
      <c r="D1672" s="25" t="s">
        <v>2138</v>
      </c>
      <c r="E1672" s="25" t="s">
        <v>7492</v>
      </c>
      <c r="F1672" s="25" t="s">
        <v>11553</v>
      </c>
      <c r="G1672" s="25" t="s">
        <v>11554</v>
      </c>
      <c r="H1672" s="21">
        <v>30994.77</v>
      </c>
      <c r="I1672" s="25" t="s">
        <v>7296</v>
      </c>
      <c r="J1672" s="25" t="s">
        <v>7288</v>
      </c>
      <c r="K1672" s="25" t="s">
        <v>7598</v>
      </c>
      <c r="L1672" s="25" t="s">
        <v>7670</v>
      </c>
      <c r="M1672" s="21">
        <v>30994.77</v>
      </c>
      <c r="N1672" s="21">
        <v>30994.77</v>
      </c>
      <c r="O1672" s="21">
        <v>0</v>
      </c>
      <c r="P1672" s="21">
        <v>30994.77</v>
      </c>
      <c r="Q1672" s="25" t="s">
        <v>11555</v>
      </c>
      <c r="R1672" s="1" t="str">
        <f t="shared" si="26"/>
        <v>ST10155</v>
      </c>
      <c r="S1672" t="str">
        <f>VLOOKUP(R1672,Data!$C$2:$D$261,2,0)</f>
        <v>Oak Terrace</v>
      </c>
      <c r="T1672">
        <f>COUNTIF('Feb 2022'!A:A,D1672)+COUNTIF('Mar 2022'!A:A,D1672)+COUNTIF('Apr 2022'!A:A,D1672)+COUNTIF('May 2022'!A:A,D1672)+COUNTIF('June 2022'!A:A,D1672)+COUNTIF('July 2022'!A:A,D1672)+COUNTIF('Aug 2022'!A:A,D1672)+COUNTIF('Sep 2022'!A:A,D1672)+COUNTIF('Oct 2022'!A:A,D1672)+COUNTIF('Dec 2022'!A:A,D1672)</f>
        <v>1</v>
      </c>
      <c r="U1672" t="str">
        <f>VLOOKUP(Q1672,'Capital Lookup'!A:B,2,FALSE)</f>
        <v>No</v>
      </c>
      <c r="V1672" s="2">
        <f>IFERROR(VLOOKUP(LEFT(F1672,10),'Find Purchase Orders'!B:J,9,FALSE),"")</f>
        <v>44659</v>
      </c>
      <c r="W1672" s="25" t="s">
        <v>7261</v>
      </c>
    </row>
    <row r="1673" spans="1:23" hidden="1">
      <c r="A1673" s="25" t="s">
        <v>7261</v>
      </c>
      <c r="B1673" s="25" t="s">
        <v>7541</v>
      </c>
      <c r="C1673" s="25" t="s">
        <v>7264</v>
      </c>
      <c r="D1673" s="25" t="s">
        <v>2213</v>
      </c>
      <c r="E1673" s="25" t="s">
        <v>8443</v>
      </c>
      <c r="F1673" s="25" t="s">
        <v>11556</v>
      </c>
      <c r="G1673" s="25" t="s">
        <v>11557</v>
      </c>
      <c r="H1673" s="21">
        <v>7768.74</v>
      </c>
      <c r="I1673" s="25" t="s">
        <v>7296</v>
      </c>
      <c r="J1673" s="25" t="s">
        <v>7288</v>
      </c>
      <c r="K1673" s="25" t="s">
        <v>7495</v>
      </c>
      <c r="L1673" s="25" t="s">
        <v>8097</v>
      </c>
      <c r="M1673" s="21">
        <v>7768.74</v>
      </c>
      <c r="N1673" s="21">
        <v>7768.74</v>
      </c>
      <c r="O1673" s="21">
        <v>0</v>
      </c>
      <c r="P1673" s="21">
        <v>7768.74</v>
      </c>
      <c r="Q1673" s="25" t="s">
        <v>11558</v>
      </c>
      <c r="R1673" s="1" t="str">
        <f t="shared" si="26"/>
        <v>ST10061</v>
      </c>
      <c r="S1673" t="str">
        <f>VLOOKUP(R1673,Data!$C$2:$D$261,2,0)</f>
        <v>The Dorchester</v>
      </c>
      <c r="T1673">
        <f>COUNTIF('Feb 2022'!A:A,D1673)+COUNTIF('Mar 2022'!A:A,D1673)+COUNTIF('Apr 2022'!A:A,D1673)+COUNTIF('May 2022'!A:A,D1673)+COUNTIF('June 2022'!A:A,D1673)+COUNTIF('July 2022'!A:A,D1673)+COUNTIF('Aug 2022'!A:A,D1673)+COUNTIF('Sep 2022'!A:A,D1673)+COUNTIF('Oct 2022'!A:A,D1673)+COUNTIF('Dec 2022'!A:A,D1673)</f>
        <v>1</v>
      </c>
      <c r="U1673" t="str">
        <f>VLOOKUP(Q1673,'Capital Lookup'!A:B,2,FALSE)</f>
        <v>No</v>
      </c>
      <c r="V1673" s="2">
        <f>IFERROR(VLOOKUP(LEFT(F1673,10),'Find Purchase Orders'!B:J,9,FALSE),"")</f>
        <v>44656</v>
      </c>
      <c r="W1673" s="25" t="s">
        <v>7261</v>
      </c>
    </row>
    <row r="1674" spans="1:23" hidden="1">
      <c r="A1674" s="25" t="s">
        <v>7261</v>
      </c>
      <c r="B1674" s="25" t="s">
        <v>8259</v>
      </c>
      <c r="C1674" s="25" t="s">
        <v>8260</v>
      </c>
      <c r="D1674" s="25" t="s">
        <v>11559</v>
      </c>
      <c r="E1674" s="25" t="s">
        <v>8591</v>
      </c>
      <c r="F1674" s="25" t="s">
        <v>11560</v>
      </c>
      <c r="G1674" s="25" t="s">
        <v>11561</v>
      </c>
      <c r="H1674" s="21">
        <v>89614.65</v>
      </c>
      <c r="I1674" s="25" t="s">
        <v>7287</v>
      </c>
      <c r="J1674" s="25" t="s">
        <v>7288</v>
      </c>
      <c r="K1674" s="25" t="s">
        <v>9713</v>
      </c>
      <c r="L1674" s="25" t="s">
        <v>9714</v>
      </c>
      <c r="M1674" s="21">
        <v>89614.65</v>
      </c>
      <c r="N1674" s="22">
        <v>0</v>
      </c>
      <c r="O1674" s="21">
        <v>89614.65</v>
      </c>
      <c r="P1674" s="21">
        <v>10309.65</v>
      </c>
      <c r="Q1674" s="25" t="s">
        <v>11562</v>
      </c>
      <c r="R1674" s="1" t="str">
        <f t="shared" si="26"/>
        <v>ST10260</v>
      </c>
      <c r="S1674" t="str">
        <f>VLOOKUP(R1674,Data!$C$2:$D$261,2,0)</f>
        <v>Support Office</v>
      </c>
      <c r="T1674">
        <f>COUNTIF('Feb 2022'!A:A,D1674)+COUNTIF('Mar 2022'!A:A,D1674)+COUNTIF('Apr 2022'!A:A,D1674)+COUNTIF('May 2022'!A:A,D1674)+COUNTIF('June 2022'!A:A,D1674)+COUNTIF('July 2022'!A:A,D1674)+COUNTIF('Aug 2022'!A:A,D1674)+COUNTIF('Sep 2022'!A:A,D1674)+COUNTIF('Oct 2022'!A:A,D1674)+COUNTIF('Dec 2022'!A:A,D1674)</f>
        <v>0</v>
      </c>
      <c r="U1674" t="str">
        <f>VLOOKUP(Q1674,'Capital Lookup'!A:B,2,FALSE)</f>
        <v>Yes</v>
      </c>
      <c r="V1674" s="2">
        <f>IFERROR(VLOOKUP(LEFT(F1674,10),'Find Purchase Orders'!B:J,9,FALSE),"")</f>
        <v>44651</v>
      </c>
      <c r="W1674" s="25" t="s">
        <v>7261</v>
      </c>
    </row>
    <row r="1675" spans="1:23" hidden="1">
      <c r="A1675" s="25" t="s">
        <v>7261</v>
      </c>
      <c r="B1675" s="25" t="s">
        <v>8259</v>
      </c>
      <c r="C1675" s="25" t="s">
        <v>8260</v>
      </c>
      <c r="D1675" s="25" t="s">
        <v>11559</v>
      </c>
      <c r="E1675" s="25" t="s">
        <v>8591</v>
      </c>
      <c r="F1675" s="25" t="s">
        <v>11563</v>
      </c>
      <c r="G1675" s="25" t="s">
        <v>11564</v>
      </c>
      <c r="H1675" s="21">
        <v>117729.05</v>
      </c>
      <c r="I1675" s="25" t="s">
        <v>7339</v>
      </c>
      <c r="J1675" s="25" t="s">
        <v>7288</v>
      </c>
      <c r="K1675" s="25" t="s">
        <v>9713</v>
      </c>
      <c r="L1675" s="25" t="s">
        <v>9714</v>
      </c>
      <c r="M1675" s="21">
        <v>117729.05</v>
      </c>
      <c r="N1675" s="21">
        <v>94637.5</v>
      </c>
      <c r="O1675" s="21">
        <v>23091.55</v>
      </c>
      <c r="P1675" s="21">
        <v>97294.05</v>
      </c>
      <c r="Q1675" s="25" t="s">
        <v>11562</v>
      </c>
      <c r="R1675" s="1" t="str">
        <f t="shared" si="26"/>
        <v>ST10260</v>
      </c>
      <c r="S1675" t="str">
        <f>VLOOKUP(R1675,Data!$C$2:$D$261,2,0)</f>
        <v>Support Office</v>
      </c>
      <c r="T1675">
        <f>COUNTIF('Feb 2022'!A:A,D1675)+COUNTIF('Mar 2022'!A:A,D1675)+COUNTIF('Apr 2022'!A:A,D1675)+COUNTIF('May 2022'!A:A,D1675)+COUNTIF('June 2022'!A:A,D1675)+COUNTIF('July 2022'!A:A,D1675)+COUNTIF('Aug 2022'!A:A,D1675)+COUNTIF('Sep 2022'!A:A,D1675)+COUNTIF('Oct 2022'!A:A,D1675)+COUNTIF('Dec 2022'!A:A,D1675)</f>
        <v>0</v>
      </c>
      <c r="U1675" t="str">
        <f>VLOOKUP(Q1675,'Capital Lookup'!A:B,2,FALSE)</f>
        <v>Yes</v>
      </c>
      <c r="V1675" s="2">
        <f>IFERROR(VLOOKUP(LEFT(F1675,10),'Find Purchase Orders'!B:J,9,FALSE),"")</f>
        <v>44651</v>
      </c>
      <c r="W1675" s="25" t="s">
        <v>7261</v>
      </c>
    </row>
    <row r="1676" spans="1:23" hidden="1">
      <c r="A1676" s="25" t="s">
        <v>7261</v>
      </c>
      <c r="B1676" s="25" t="s">
        <v>8259</v>
      </c>
      <c r="C1676" s="25" t="s">
        <v>8260</v>
      </c>
      <c r="D1676" s="25" t="s">
        <v>11559</v>
      </c>
      <c r="E1676" s="25" t="s">
        <v>8591</v>
      </c>
      <c r="F1676" s="25" t="s">
        <v>11565</v>
      </c>
      <c r="G1676" s="25" t="s">
        <v>11566</v>
      </c>
      <c r="H1676" s="21">
        <v>42171.6</v>
      </c>
      <c r="I1676" s="25" t="s">
        <v>7287</v>
      </c>
      <c r="J1676" s="25" t="s">
        <v>7288</v>
      </c>
      <c r="K1676" s="25" t="s">
        <v>9713</v>
      </c>
      <c r="L1676" s="25" t="s">
        <v>9714</v>
      </c>
      <c r="M1676" s="21">
        <v>42171.6</v>
      </c>
      <c r="N1676" s="22">
        <v>0</v>
      </c>
      <c r="O1676" s="21">
        <v>42171.6</v>
      </c>
      <c r="P1676" s="21">
        <v>4851.6000000000004</v>
      </c>
      <c r="Q1676" s="25" t="s">
        <v>11562</v>
      </c>
      <c r="R1676" s="1" t="str">
        <f t="shared" ref="R1676:R1739" si="27">CONCATENATE("ST",LEFT(B1676,5))</f>
        <v>ST10260</v>
      </c>
      <c r="S1676" t="str">
        <f>VLOOKUP(R1676,Data!$C$2:$D$261,2,0)</f>
        <v>Support Office</v>
      </c>
      <c r="T1676">
        <f>COUNTIF('Feb 2022'!A:A,D1676)+COUNTIF('Mar 2022'!A:A,D1676)+COUNTIF('Apr 2022'!A:A,D1676)+COUNTIF('May 2022'!A:A,D1676)+COUNTIF('June 2022'!A:A,D1676)+COUNTIF('July 2022'!A:A,D1676)+COUNTIF('Aug 2022'!A:A,D1676)+COUNTIF('Sep 2022'!A:A,D1676)+COUNTIF('Oct 2022'!A:A,D1676)+COUNTIF('Dec 2022'!A:A,D1676)</f>
        <v>0</v>
      </c>
      <c r="U1676" t="str">
        <f>VLOOKUP(Q1676,'Capital Lookup'!A:B,2,FALSE)</f>
        <v>Yes</v>
      </c>
      <c r="V1676" s="2">
        <f>IFERROR(VLOOKUP(LEFT(F1676,10),'Find Purchase Orders'!B:J,9,FALSE),"")</f>
        <v>44651</v>
      </c>
      <c r="W1676" s="25" t="s">
        <v>7261</v>
      </c>
    </row>
    <row r="1677" spans="1:23" hidden="1">
      <c r="A1677" s="25" t="s">
        <v>8607</v>
      </c>
      <c r="B1677" s="25" t="s">
        <v>8259</v>
      </c>
      <c r="C1677" s="25" t="s">
        <v>8260</v>
      </c>
      <c r="D1677" s="25" t="s">
        <v>11567</v>
      </c>
      <c r="E1677" s="25" t="s">
        <v>8591</v>
      </c>
      <c r="F1677" s="25" t="s">
        <v>11568</v>
      </c>
      <c r="G1677" s="25" t="s">
        <v>11566</v>
      </c>
      <c r="H1677" s="21">
        <v>8407.2000000000007</v>
      </c>
      <c r="I1677" s="25" t="s">
        <v>7287</v>
      </c>
      <c r="J1677" s="25" t="s">
        <v>7288</v>
      </c>
      <c r="K1677" s="25" t="s">
        <v>9713</v>
      </c>
      <c r="L1677" s="25" t="s">
        <v>9714</v>
      </c>
      <c r="M1677" s="21">
        <v>8407.2000000000007</v>
      </c>
      <c r="N1677" s="22">
        <v>0</v>
      </c>
      <c r="O1677" s="21">
        <v>8407.2000000000007</v>
      </c>
      <c r="P1677" s="21">
        <v>967.2</v>
      </c>
      <c r="Q1677" s="25" t="s">
        <v>11569</v>
      </c>
      <c r="R1677" s="1" t="str">
        <f t="shared" si="27"/>
        <v>ST10260</v>
      </c>
      <c r="S1677" t="str">
        <f>VLOOKUP(R1677,Data!$C$2:$D$261,2,0)</f>
        <v>Support Office</v>
      </c>
      <c r="T1677">
        <f>COUNTIF('Feb 2022'!A:A,D1677)+COUNTIF('Mar 2022'!A:A,D1677)+COUNTIF('Apr 2022'!A:A,D1677)+COUNTIF('May 2022'!A:A,D1677)+COUNTIF('June 2022'!A:A,D1677)+COUNTIF('July 2022'!A:A,D1677)+COUNTIF('Aug 2022'!A:A,D1677)+COUNTIF('Sep 2022'!A:A,D1677)+COUNTIF('Oct 2022'!A:A,D1677)+COUNTIF('Dec 2022'!A:A,D1677)</f>
        <v>0</v>
      </c>
      <c r="U1677" t="str">
        <f>VLOOKUP(Q1677,'Capital Lookup'!A:B,2,FALSE)</f>
        <v>Yes</v>
      </c>
      <c r="V1677" s="2">
        <f>IFERROR(VLOOKUP(LEFT(F1677,10),'Find Purchase Orders'!B:J,9,FALSE),"")</f>
        <v>44651</v>
      </c>
      <c r="W1677" s="25" t="s">
        <v>7261</v>
      </c>
    </row>
    <row r="1678" spans="1:23" hidden="1">
      <c r="A1678" s="25" t="s">
        <v>8607</v>
      </c>
      <c r="B1678" s="25" t="s">
        <v>8259</v>
      </c>
      <c r="C1678" s="25" t="s">
        <v>8260</v>
      </c>
      <c r="D1678" s="25" t="s">
        <v>11567</v>
      </c>
      <c r="E1678" s="25" t="s">
        <v>8591</v>
      </c>
      <c r="F1678" s="25" t="s">
        <v>11570</v>
      </c>
      <c r="G1678" s="25" t="s">
        <v>11561</v>
      </c>
      <c r="H1678" s="21">
        <v>17865.3</v>
      </c>
      <c r="I1678" s="25" t="s">
        <v>7287</v>
      </c>
      <c r="J1678" s="25" t="s">
        <v>7288</v>
      </c>
      <c r="K1678" s="25" t="s">
        <v>9713</v>
      </c>
      <c r="L1678" s="25" t="s">
        <v>9714</v>
      </c>
      <c r="M1678" s="21">
        <v>17865.3</v>
      </c>
      <c r="N1678" s="22">
        <v>0</v>
      </c>
      <c r="O1678" s="21">
        <v>17865.3</v>
      </c>
      <c r="P1678" s="21">
        <v>2055.3000000000002</v>
      </c>
      <c r="Q1678" s="25" t="s">
        <v>11569</v>
      </c>
      <c r="R1678" s="1" t="str">
        <f t="shared" si="27"/>
        <v>ST10260</v>
      </c>
      <c r="S1678" t="str">
        <f>VLOOKUP(R1678,Data!$C$2:$D$261,2,0)</f>
        <v>Support Office</v>
      </c>
      <c r="T1678">
        <f>COUNTIF('Feb 2022'!A:A,D1678)+COUNTIF('Mar 2022'!A:A,D1678)+COUNTIF('Apr 2022'!A:A,D1678)+COUNTIF('May 2022'!A:A,D1678)+COUNTIF('June 2022'!A:A,D1678)+COUNTIF('July 2022'!A:A,D1678)+COUNTIF('Aug 2022'!A:A,D1678)+COUNTIF('Sep 2022'!A:A,D1678)+COUNTIF('Oct 2022'!A:A,D1678)+COUNTIF('Dec 2022'!A:A,D1678)</f>
        <v>0</v>
      </c>
      <c r="U1678" t="str">
        <f>VLOOKUP(Q1678,'Capital Lookup'!A:B,2,FALSE)</f>
        <v>Yes</v>
      </c>
      <c r="V1678" s="2">
        <f>IFERROR(VLOOKUP(LEFT(F1678,10),'Find Purchase Orders'!B:J,9,FALSE),"")</f>
        <v>44651</v>
      </c>
      <c r="W1678" s="25" t="s">
        <v>7261</v>
      </c>
    </row>
    <row r="1679" spans="1:23" hidden="1">
      <c r="A1679" s="25" t="s">
        <v>8607</v>
      </c>
      <c r="B1679" s="25" t="s">
        <v>8259</v>
      </c>
      <c r="C1679" s="25" t="s">
        <v>8260</v>
      </c>
      <c r="D1679" s="25" t="s">
        <v>11567</v>
      </c>
      <c r="E1679" s="25" t="s">
        <v>8591</v>
      </c>
      <c r="F1679" s="25" t="s">
        <v>11571</v>
      </c>
      <c r="G1679" s="25" t="s">
        <v>11564</v>
      </c>
      <c r="H1679" s="21">
        <v>23470.1</v>
      </c>
      <c r="I1679" s="25" t="s">
        <v>7296</v>
      </c>
      <c r="J1679" s="25" t="s">
        <v>7288</v>
      </c>
      <c r="K1679" s="25" t="s">
        <v>9713</v>
      </c>
      <c r="L1679" s="25" t="s">
        <v>9714</v>
      </c>
      <c r="M1679" s="21">
        <v>23470.1</v>
      </c>
      <c r="N1679" s="21">
        <v>23470.1</v>
      </c>
      <c r="O1679" s="21">
        <v>0</v>
      </c>
      <c r="P1679" s="21">
        <v>23470.1</v>
      </c>
      <c r="Q1679" s="25" t="s">
        <v>11569</v>
      </c>
      <c r="R1679" s="1" t="str">
        <f t="shared" si="27"/>
        <v>ST10260</v>
      </c>
      <c r="S1679" t="str">
        <f>VLOOKUP(R1679,Data!$C$2:$D$261,2,0)</f>
        <v>Support Office</v>
      </c>
      <c r="T1679">
        <f>COUNTIF('Feb 2022'!A:A,D1679)+COUNTIF('Mar 2022'!A:A,D1679)+COUNTIF('Apr 2022'!A:A,D1679)+COUNTIF('May 2022'!A:A,D1679)+COUNTIF('June 2022'!A:A,D1679)+COUNTIF('July 2022'!A:A,D1679)+COUNTIF('Aug 2022'!A:A,D1679)+COUNTIF('Sep 2022'!A:A,D1679)+COUNTIF('Oct 2022'!A:A,D1679)+COUNTIF('Dec 2022'!A:A,D1679)</f>
        <v>0</v>
      </c>
      <c r="U1679" t="str">
        <f>VLOOKUP(Q1679,'Capital Lookup'!A:B,2,FALSE)</f>
        <v>Yes</v>
      </c>
      <c r="V1679" s="2">
        <f>IFERROR(VLOOKUP(LEFT(F1679,10),'Find Purchase Orders'!B:J,9,FALSE),"")</f>
        <v>44651</v>
      </c>
      <c r="W1679" s="25" t="s">
        <v>7261</v>
      </c>
    </row>
    <row r="1680" spans="1:23" hidden="1">
      <c r="A1680" s="25" t="s">
        <v>7313</v>
      </c>
      <c r="B1680" s="25" t="s">
        <v>8896</v>
      </c>
      <c r="C1680" s="25" t="s">
        <v>8058</v>
      </c>
      <c r="D1680" s="25" t="s">
        <v>2139</v>
      </c>
      <c r="E1680" s="25" t="s">
        <v>8577</v>
      </c>
      <c r="F1680" s="25" t="s">
        <v>11572</v>
      </c>
      <c r="G1680" s="25" t="s">
        <v>11573</v>
      </c>
      <c r="H1680" s="21">
        <v>103990.56</v>
      </c>
      <c r="I1680" s="25" t="s">
        <v>7339</v>
      </c>
      <c r="J1680" s="25" t="s">
        <v>7288</v>
      </c>
      <c r="K1680" s="25" t="s">
        <v>7503</v>
      </c>
      <c r="L1680" s="25" t="s">
        <v>7504</v>
      </c>
      <c r="M1680" s="21">
        <v>103990.56</v>
      </c>
      <c r="N1680" s="21">
        <v>103990.56</v>
      </c>
      <c r="O1680" s="21">
        <v>0</v>
      </c>
      <c r="P1680" s="21">
        <v>73682.240000000005</v>
      </c>
      <c r="Q1680" s="25" t="s">
        <v>11497</v>
      </c>
      <c r="R1680" s="1" t="str">
        <f t="shared" si="27"/>
        <v>ST10195</v>
      </c>
      <c r="S1680" t="str">
        <f>VLOOKUP(R1680,Data!$C$2:$D$261,2,0)</f>
        <v>Maples Personal Care Home</v>
      </c>
      <c r="T1680">
        <f>COUNTIF('Feb 2022'!A:A,D1680)+COUNTIF('Mar 2022'!A:A,D1680)+COUNTIF('Apr 2022'!A:A,D1680)+COUNTIF('May 2022'!A:A,D1680)+COUNTIF('June 2022'!A:A,D1680)+COUNTIF('July 2022'!A:A,D1680)+COUNTIF('Aug 2022'!A:A,D1680)+COUNTIF('Sep 2022'!A:A,D1680)+COUNTIF('Oct 2022'!A:A,D1680)+COUNTIF('Dec 2022'!A:A,D1680)</f>
        <v>1</v>
      </c>
      <c r="U1680" t="str">
        <f>VLOOKUP(Q1680,'Capital Lookup'!A:B,2,FALSE)</f>
        <v>No</v>
      </c>
      <c r="V1680" s="2">
        <f>IFERROR(VLOOKUP(LEFT(F1680,10),'Find Purchase Orders'!B:J,9,FALSE),"")</f>
        <v>44657</v>
      </c>
      <c r="W1680" s="25" t="s">
        <v>7261</v>
      </c>
    </row>
    <row r="1681" spans="1:23" hidden="1">
      <c r="A1681" s="25" t="s">
        <v>7313</v>
      </c>
      <c r="B1681" s="25" t="s">
        <v>11574</v>
      </c>
      <c r="C1681" s="25" t="s">
        <v>8058</v>
      </c>
      <c r="D1681" s="25" t="s">
        <v>2140</v>
      </c>
      <c r="E1681" s="25" t="s">
        <v>8577</v>
      </c>
      <c r="F1681" s="25" t="s">
        <v>11575</v>
      </c>
      <c r="G1681" s="25" t="s">
        <v>11576</v>
      </c>
      <c r="H1681" s="21">
        <v>63480.24</v>
      </c>
      <c r="I1681" s="25" t="s">
        <v>7296</v>
      </c>
      <c r="J1681" s="25" t="s">
        <v>7288</v>
      </c>
      <c r="K1681" s="25" t="s">
        <v>7503</v>
      </c>
      <c r="L1681" s="25" t="s">
        <v>7504</v>
      </c>
      <c r="M1681" s="21">
        <v>63480.24</v>
      </c>
      <c r="N1681" s="21">
        <v>63480.24</v>
      </c>
      <c r="O1681" s="21">
        <v>0</v>
      </c>
      <c r="P1681" s="21">
        <v>63480.24</v>
      </c>
      <c r="Q1681" s="25" t="s">
        <v>11497</v>
      </c>
      <c r="R1681" s="1" t="str">
        <f t="shared" si="27"/>
        <v>ST10194</v>
      </c>
      <c r="S1681" t="str">
        <f>VLOOKUP(R1681,Data!$C$2:$D$261,2,0)</f>
        <v>Heritage Lodge Personal Care</v>
      </c>
      <c r="T1681">
        <f>COUNTIF('Feb 2022'!A:A,D1681)+COUNTIF('Mar 2022'!A:A,D1681)+COUNTIF('Apr 2022'!A:A,D1681)+COUNTIF('May 2022'!A:A,D1681)+COUNTIF('June 2022'!A:A,D1681)+COUNTIF('July 2022'!A:A,D1681)+COUNTIF('Aug 2022'!A:A,D1681)+COUNTIF('Sep 2022'!A:A,D1681)+COUNTIF('Oct 2022'!A:A,D1681)+COUNTIF('Dec 2022'!A:A,D1681)</f>
        <v>1</v>
      </c>
      <c r="U1681" t="str">
        <f>VLOOKUP(Q1681,'Capital Lookup'!A:B,2,FALSE)</f>
        <v>No</v>
      </c>
      <c r="V1681" s="2">
        <f>IFERROR(VLOOKUP(LEFT(F1681,10),'Find Purchase Orders'!B:J,9,FALSE),"")</f>
        <v>44656</v>
      </c>
      <c r="W1681" s="25" t="s">
        <v>7261</v>
      </c>
    </row>
    <row r="1682" spans="1:23" hidden="1">
      <c r="A1682" s="25" t="s">
        <v>7313</v>
      </c>
      <c r="B1682" s="25" t="s">
        <v>10169</v>
      </c>
      <c r="C1682" s="25" t="s">
        <v>8058</v>
      </c>
      <c r="D1682" s="25" t="s">
        <v>2141</v>
      </c>
      <c r="E1682" s="25" t="s">
        <v>8577</v>
      </c>
      <c r="F1682" s="25" t="s">
        <v>11577</v>
      </c>
      <c r="G1682" s="25" t="s">
        <v>11578</v>
      </c>
      <c r="H1682" s="21">
        <v>61670.400000000001</v>
      </c>
      <c r="I1682" s="25" t="s">
        <v>7339</v>
      </c>
      <c r="J1682" s="25" t="s">
        <v>7288</v>
      </c>
      <c r="K1682" s="25" t="s">
        <v>7503</v>
      </c>
      <c r="L1682" s="25" t="s">
        <v>7504</v>
      </c>
      <c r="M1682" s="21">
        <v>61670.400000000001</v>
      </c>
      <c r="N1682" s="21">
        <v>61670.400000000001</v>
      </c>
      <c r="O1682" s="21">
        <v>0</v>
      </c>
      <c r="P1682" s="21">
        <v>21160.080000000002</v>
      </c>
      <c r="Q1682" s="25" t="s">
        <v>11497</v>
      </c>
      <c r="R1682" s="1" t="str">
        <f t="shared" si="27"/>
        <v>ST10193</v>
      </c>
      <c r="S1682" t="str">
        <f>VLOOKUP(R1682,Data!$C$2:$D$261,2,0)</f>
        <v>Charleswood Care Centre</v>
      </c>
      <c r="T1682">
        <f>COUNTIF('Feb 2022'!A:A,D1682)+COUNTIF('Mar 2022'!A:A,D1682)+COUNTIF('Apr 2022'!A:A,D1682)+COUNTIF('May 2022'!A:A,D1682)+COUNTIF('June 2022'!A:A,D1682)+COUNTIF('July 2022'!A:A,D1682)+COUNTIF('Aug 2022'!A:A,D1682)+COUNTIF('Sep 2022'!A:A,D1682)+COUNTIF('Oct 2022'!A:A,D1682)+COUNTIF('Dec 2022'!A:A,D1682)</f>
        <v>1</v>
      </c>
      <c r="U1682" t="str">
        <f>VLOOKUP(Q1682,'Capital Lookup'!A:B,2,FALSE)</f>
        <v>No</v>
      </c>
      <c r="V1682" s="2">
        <f>IFERROR(VLOOKUP(LEFT(F1682,10),'Find Purchase Orders'!B:J,9,FALSE),"")</f>
        <v>44661</v>
      </c>
      <c r="W1682" s="25" t="s">
        <v>7261</v>
      </c>
    </row>
    <row r="1683" spans="1:23" hidden="1">
      <c r="A1683" s="25" t="s">
        <v>7313</v>
      </c>
      <c r="B1683" s="25" t="s">
        <v>8884</v>
      </c>
      <c r="C1683" s="25" t="s">
        <v>8058</v>
      </c>
      <c r="D1683" s="25" t="s">
        <v>2142</v>
      </c>
      <c r="E1683" s="25" t="s">
        <v>8577</v>
      </c>
      <c r="F1683" s="25" t="s">
        <v>11579</v>
      </c>
      <c r="G1683" s="25" t="s">
        <v>11580</v>
      </c>
      <c r="H1683" s="21">
        <v>21160.080000000002</v>
      </c>
      <c r="I1683" s="25" t="s">
        <v>7296</v>
      </c>
      <c r="J1683" s="25" t="s">
        <v>7288</v>
      </c>
      <c r="K1683" s="25" t="s">
        <v>7503</v>
      </c>
      <c r="L1683" s="25" t="s">
        <v>7504</v>
      </c>
      <c r="M1683" s="21">
        <v>21160.080000000002</v>
      </c>
      <c r="N1683" s="21">
        <v>21160.080000000002</v>
      </c>
      <c r="O1683" s="21">
        <v>0</v>
      </c>
      <c r="P1683" s="21">
        <v>21160.080000000002</v>
      </c>
      <c r="Q1683" s="25" t="s">
        <v>11497</v>
      </c>
      <c r="R1683" s="1" t="str">
        <f t="shared" si="27"/>
        <v>ST10196</v>
      </c>
      <c r="S1683" t="str">
        <f>VLOOKUP(R1683,Data!$C$2:$D$261,2,0)</f>
        <v>Kildonan Personal Care Home</v>
      </c>
      <c r="T1683">
        <f>COUNTIF('Feb 2022'!A:A,D1683)+COUNTIF('Mar 2022'!A:A,D1683)+COUNTIF('Apr 2022'!A:A,D1683)+COUNTIF('May 2022'!A:A,D1683)+COUNTIF('June 2022'!A:A,D1683)+COUNTIF('July 2022'!A:A,D1683)+COUNTIF('Aug 2022'!A:A,D1683)+COUNTIF('Sep 2022'!A:A,D1683)+COUNTIF('Oct 2022'!A:A,D1683)+COUNTIF('Dec 2022'!A:A,D1683)</f>
        <v>1</v>
      </c>
      <c r="U1683" t="str">
        <f>VLOOKUP(Q1683,'Capital Lookup'!A:B,2,FALSE)</f>
        <v>No</v>
      </c>
      <c r="V1683" s="2">
        <f>IFERROR(VLOOKUP(LEFT(F1683,10),'Find Purchase Orders'!B:J,9,FALSE),"")</f>
        <v>44661</v>
      </c>
      <c r="W1683" s="25" t="s">
        <v>7261</v>
      </c>
    </row>
    <row r="1684" spans="1:23" hidden="1">
      <c r="A1684" s="25" t="s">
        <v>7252</v>
      </c>
      <c r="B1684" s="25" t="s">
        <v>7524</v>
      </c>
      <c r="C1684" s="25" t="s">
        <v>7254</v>
      </c>
      <c r="D1684" s="25" t="s">
        <v>1868</v>
      </c>
      <c r="E1684" s="25" t="s">
        <v>7500</v>
      </c>
      <c r="F1684" s="25" t="s">
        <v>11581</v>
      </c>
      <c r="G1684" s="25" t="s">
        <v>11582</v>
      </c>
      <c r="H1684" s="21">
        <v>18526.73</v>
      </c>
      <c r="I1684" s="25" t="s">
        <v>7296</v>
      </c>
      <c r="J1684" s="25" t="s">
        <v>7288</v>
      </c>
      <c r="K1684" s="25" t="s">
        <v>8328</v>
      </c>
      <c r="L1684" s="25" t="s">
        <v>8329</v>
      </c>
      <c r="M1684" s="21">
        <v>18526.73</v>
      </c>
      <c r="N1684" s="21">
        <v>18526.73</v>
      </c>
      <c r="O1684" s="21">
        <v>0</v>
      </c>
      <c r="P1684" s="21">
        <v>18526.73</v>
      </c>
      <c r="Q1684" s="25" t="s">
        <v>11583</v>
      </c>
      <c r="R1684" s="1" t="str">
        <f t="shared" si="27"/>
        <v>ST10041</v>
      </c>
      <c r="S1684" t="str">
        <f>VLOOKUP(R1684,Data!$C$2:$D$261,2,0)</f>
        <v>Prince of Wales</v>
      </c>
      <c r="T1684">
        <f>COUNTIF('Feb 2022'!A:A,D1684)+COUNTIF('Mar 2022'!A:A,D1684)+COUNTIF('Apr 2022'!A:A,D1684)+COUNTIF('May 2022'!A:A,D1684)+COUNTIF('June 2022'!A:A,D1684)+COUNTIF('July 2022'!A:A,D1684)+COUNTIF('Aug 2022'!A:A,D1684)+COUNTIF('Sep 2022'!A:A,D1684)+COUNTIF('Oct 2022'!A:A,D1684)+COUNTIF('Dec 2022'!A:A,D1684)</f>
        <v>1</v>
      </c>
      <c r="U1684" t="str">
        <f>VLOOKUP(Q1684,'Capital Lookup'!A:B,2,FALSE)</f>
        <v>No</v>
      </c>
      <c r="V1684" s="2">
        <f>IFERROR(VLOOKUP(LEFT(F1684,10),'Find Purchase Orders'!B:J,9,FALSE),"")</f>
        <v>44657</v>
      </c>
      <c r="W1684" s="25" t="s">
        <v>7261</v>
      </c>
    </row>
    <row r="1685" spans="1:23" hidden="1">
      <c r="A1685" s="25" t="s">
        <v>7261</v>
      </c>
      <c r="B1685" s="25" t="s">
        <v>9405</v>
      </c>
      <c r="C1685" s="25" t="s">
        <v>7282</v>
      </c>
      <c r="D1685" s="25" t="s">
        <v>1863</v>
      </c>
      <c r="E1685" s="25" t="s">
        <v>8200</v>
      </c>
      <c r="F1685" s="25" t="s">
        <v>11584</v>
      </c>
      <c r="G1685" s="25" t="s">
        <v>11585</v>
      </c>
      <c r="H1685" s="21">
        <v>1519.85</v>
      </c>
      <c r="I1685" s="25" t="s">
        <v>7296</v>
      </c>
      <c r="J1685" s="25" t="s">
        <v>7288</v>
      </c>
      <c r="K1685" s="25" t="s">
        <v>7289</v>
      </c>
      <c r="L1685" s="25" t="s">
        <v>7259</v>
      </c>
      <c r="M1685" s="21">
        <v>1519.85</v>
      </c>
      <c r="N1685" s="21">
        <v>1519.85</v>
      </c>
      <c r="O1685" s="21">
        <v>0</v>
      </c>
      <c r="P1685" s="21">
        <v>1519.85</v>
      </c>
      <c r="Q1685" s="25" t="s">
        <v>9409</v>
      </c>
      <c r="R1685" s="1" t="str">
        <f t="shared" si="27"/>
        <v>ST10035</v>
      </c>
      <c r="S1685" t="str">
        <f>VLOOKUP(R1685,Data!$C$2:$D$261,2,0)</f>
        <v>The Westwood</v>
      </c>
      <c r="T1685">
        <f>COUNTIF('Feb 2022'!A:A,D1685)+COUNTIF('Mar 2022'!A:A,D1685)+COUNTIF('Apr 2022'!A:A,D1685)+COUNTIF('May 2022'!A:A,D1685)+COUNTIF('June 2022'!A:A,D1685)+COUNTIF('July 2022'!A:A,D1685)+COUNTIF('Aug 2022'!A:A,D1685)+COUNTIF('Sep 2022'!A:A,D1685)+COUNTIF('Oct 2022'!A:A,D1685)+COUNTIF('Dec 2022'!A:A,D1685)</f>
        <v>1</v>
      </c>
      <c r="U1685" t="str">
        <f>VLOOKUP(Q1685,'Capital Lookup'!A:B,2,FALSE)</f>
        <v>No</v>
      </c>
      <c r="V1685" s="2">
        <f>IFERROR(VLOOKUP(LEFT(F1685,10),'Find Purchase Orders'!B:J,9,FALSE),"")</f>
        <v>44651</v>
      </c>
      <c r="W1685" s="25" t="s">
        <v>7261</v>
      </c>
    </row>
    <row r="1686" spans="1:23" hidden="1">
      <c r="A1686" s="25" t="s">
        <v>7261</v>
      </c>
      <c r="B1686" s="25" t="s">
        <v>9405</v>
      </c>
      <c r="C1686" s="25" t="s">
        <v>7282</v>
      </c>
      <c r="D1686" s="25" t="s">
        <v>2172</v>
      </c>
      <c r="E1686" s="25" t="s">
        <v>8200</v>
      </c>
      <c r="F1686" s="25" t="s">
        <v>11586</v>
      </c>
      <c r="G1686" s="25" t="s">
        <v>11587</v>
      </c>
      <c r="H1686" s="21">
        <v>1519.85</v>
      </c>
      <c r="I1686" s="25" t="s">
        <v>7296</v>
      </c>
      <c r="J1686" s="25" t="s">
        <v>7288</v>
      </c>
      <c r="K1686" s="25" t="s">
        <v>7289</v>
      </c>
      <c r="L1686" s="25" t="s">
        <v>7259</v>
      </c>
      <c r="M1686" s="21">
        <v>1519.85</v>
      </c>
      <c r="N1686" s="21">
        <v>1519.85</v>
      </c>
      <c r="O1686" s="21">
        <v>0</v>
      </c>
      <c r="P1686" s="21">
        <v>1519.85</v>
      </c>
      <c r="Q1686" s="25" t="s">
        <v>9409</v>
      </c>
      <c r="R1686" s="1" t="str">
        <f t="shared" si="27"/>
        <v>ST10035</v>
      </c>
      <c r="S1686" t="str">
        <f>VLOOKUP(R1686,Data!$C$2:$D$261,2,0)</f>
        <v>The Westwood</v>
      </c>
      <c r="T1686">
        <f>COUNTIF('Feb 2022'!A:A,D1686)+COUNTIF('Mar 2022'!A:A,D1686)+COUNTIF('Apr 2022'!A:A,D1686)+COUNTIF('May 2022'!A:A,D1686)+COUNTIF('June 2022'!A:A,D1686)+COUNTIF('July 2022'!A:A,D1686)+COUNTIF('Aug 2022'!A:A,D1686)+COUNTIF('Sep 2022'!A:A,D1686)+COUNTIF('Oct 2022'!A:A,D1686)+COUNTIF('Dec 2022'!A:A,D1686)</f>
        <v>1</v>
      </c>
      <c r="U1686" t="str">
        <f>VLOOKUP(Q1686,'Capital Lookup'!A:B,2,FALSE)</f>
        <v>No</v>
      </c>
      <c r="V1686" s="2">
        <f>IFERROR(VLOOKUP(LEFT(F1686,10),'Find Purchase Orders'!B:J,9,FALSE),"")</f>
        <v>44659</v>
      </c>
      <c r="W1686" s="25" t="s">
        <v>7261</v>
      </c>
    </row>
    <row r="1687" spans="1:23" hidden="1">
      <c r="A1687" s="25" t="s">
        <v>7261</v>
      </c>
      <c r="B1687" s="25" t="s">
        <v>9405</v>
      </c>
      <c r="C1687" s="25" t="s">
        <v>7282</v>
      </c>
      <c r="D1687" s="25" t="s">
        <v>2172</v>
      </c>
      <c r="E1687" s="25" t="s">
        <v>8200</v>
      </c>
      <c r="F1687" s="25" t="s">
        <v>11588</v>
      </c>
      <c r="G1687" s="25" t="s">
        <v>11589</v>
      </c>
      <c r="H1687" s="21">
        <v>271.2</v>
      </c>
      <c r="I1687" s="25" t="s">
        <v>7296</v>
      </c>
      <c r="J1687" s="25" t="s">
        <v>7288</v>
      </c>
      <c r="K1687" s="25" t="s">
        <v>7289</v>
      </c>
      <c r="L1687" s="25" t="s">
        <v>7259</v>
      </c>
      <c r="M1687" s="21">
        <v>271.2</v>
      </c>
      <c r="N1687" s="21">
        <v>271.2</v>
      </c>
      <c r="O1687" s="21">
        <v>0</v>
      </c>
      <c r="P1687" s="21">
        <v>271.2</v>
      </c>
      <c r="Q1687" s="25" t="s">
        <v>9409</v>
      </c>
      <c r="R1687" s="1" t="str">
        <f t="shared" si="27"/>
        <v>ST10035</v>
      </c>
      <c r="S1687" t="str">
        <f>VLOOKUP(R1687,Data!$C$2:$D$261,2,0)</f>
        <v>The Westwood</v>
      </c>
      <c r="T1687">
        <f>COUNTIF('Feb 2022'!A:A,D1687)+COUNTIF('Mar 2022'!A:A,D1687)+COUNTIF('Apr 2022'!A:A,D1687)+COUNTIF('May 2022'!A:A,D1687)+COUNTIF('June 2022'!A:A,D1687)+COUNTIF('July 2022'!A:A,D1687)+COUNTIF('Aug 2022'!A:A,D1687)+COUNTIF('Sep 2022'!A:A,D1687)+COUNTIF('Oct 2022'!A:A,D1687)+COUNTIF('Dec 2022'!A:A,D1687)</f>
        <v>1</v>
      </c>
      <c r="U1687" t="str">
        <f>VLOOKUP(Q1687,'Capital Lookup'!A:B,2,FALSE)</f>
        <v>No</v>
      </c>
      <c r="V1687" s="2">
        <f>IFERROR(VLOOKUP(LEFT(F1687,10),'Find Purchase Orders'!B:J,9,FALSE),"")</f>
        <v>44659</v>
      </c>
      <c r="W1687" s="25" t="s">
        <v>7261</v>
      </c>
    </row>
    <row r="1688" spans="1:23" hidden="1">
      <c r="A1688" s="25" t="s">
        <v>7261</v>
      </c>
      <c r="B1688" s="25" t="s">
        <v>9405</v>
      </c>
      <c r="C1688" s="25" t="s">
        <v>7282</v>
      </c>
      <c r="D1688" s="25" t="s">
        <v>2174</v>
      </c>
      <c r="E1688" s="25" t="s">
        <v>8200</v>
      </c>
      <c r="F1688" s="25" t="s">
        <v>11590</v>
      </c>
      <c r="G1688" s="25" t="s">
        <v>11591</v>
      </c>
      <c r="H1688" s="21">
        <v>1519.85</v>
      </c>
      <c r="I1688" s="25" t="s">
        <v>7296</v>
      </c>
      <c r="J1688" s="25" t="s">
        <v>7288</v>
      </c>
      <c r="K1688" s="25" t="s">
        <v>7289</v>
      </c>
      <c r="L1688" s="25" t="s">
        <v>7259</v>
      </c>
      <c r="M1688" s="21">
        <v>1519.85</v>
      </c>
      <c r="N1688" s="21">
        <v>1519.85</v>
      </c>
      <c r="O1688" s="21">
        <v>0</v>
      </c>
      <c r="P1688" s="21">
        <v>1519.85</v>
      </c>
      <c r="Q1688" s="25" t="s">
        <v>9409</v>
      </c>
      <c r="R1688" s="1" t="str">
        <f t="shared" si="27"/>
        <v>ST10035</v>
      </c>
      <c r="S1688" t="str">
        <f>VLOOKUP(R1688,Data!$C$2:$D$261,2,0)</f>
        <v>The Westwood</v>
      </c>
      <c r="T1688">
        <f>COUNTIF('Feb 2022'!A:A,D1688)+COUNTIF('Mar 2022'!A:A,D1688)+COUNTIF('Apr 2022'!A:A,D1688)+COUNTIF('May 2022'!A:A,D1688)+COUNTIF('June 2022'!A:A,D1688)+COUNTIF('July 2022'!A:A,D1688)+COUNTIF('Aug 2022'!A:A,D1688)+COUNTIF('Sep 2022'!A:A,D1688)+COUNTIF('Oct 2022'!A:A,D1688)+COUNTIF('Dec 2022'!A:A,D1688)</f>
        <v>1</v>
      </c>
      <c r="U1688" t="str">
        <f>VLOOKUP(Q1688,'Capital Lookup'!A:B,2,FALSE)</f>
        <v>No</v>
      </c>
      <c r="V1688" s="2">
        <f>IFERROR(VLOOKUP(LEFT(F1688,10),'Find Purchase Orders'!B:J,9,FALSE),"")</f>
        <v>44659</v>
      </c>
      <c r="W1688" s="25" t="s">
        <v>7261</v>
      </c>
    </row>
    <row r="1689" spans="1:23" hidden="1">
      <c r="A1689" s="25" t="s">
        <v>7261</v>
      </c>
      <c r="B1689" s="25" t="s">
        <v>9405</v>
      </c>
      <c r="C1689" s="25" t="s">
        <v>7282</v>
      </c>
      <c r="D1689" s="25" t="s">
        <v>2174</v>
      </c>
      <c r="E1689" s="25" t="s">
        <v>8200</v>
      </c>
      <c r="F1689" s="25" t="s">
        <v>11592</v>
      </c>
      <c r="G1689" s="25" t="s">
        <v>11593</v>
      </c>
      <c r="H1689" s="21">
        <v>84.75</v>
      </c>
      <c r="I1689" s="25" t="s">
        <v>7296</v>
      </c>
      <c r="J1689" s="25" t="s">
        <v>7288</v>
      </c>
      <c r="K1689" s="25" t="s">
        <v>7289</v>
      </c>
      <c r="L1689" s="25" t="s">
        <v>7259</v>
      </c>
      <c r="M1689" s="21">
        <v>84.75</v>
      </c>
      <c r="N1689" s="21">
        <v>84.75</v>
      </c>
      <c r="O1689" s="21">
        <v>0</v>
      </c>
      <c r="P1689" s="21">
        <v>84.75</v>
      </c>
      <c r="Q1689" s="25" t="s">
        <v>9409</v>
      </c>
      <c r="R1689" s="1" t="str">
        <f t="shared" si="27"/>
        <v>ST10035</v>
      </c>
      <c r="S1689" t="str">
        <f>VLOOKUP(R1689,Data!$C$2:$D$261,2,0)</f>
        <v>The Westwood</v>
      </c>
      <c r="T1689">
        <f>COUNTIF('Feb 2022'!A:A,D1689)+COUNTIF('Mar 2022'!A:A,D1689)+COUNTIF('Apr 2022'!A:A,D1689)+COUNTIF('May 2022'!A:A,D1689)+COUNTIF('June 2022'!A:A,D1689)+COUNTIF('July 2022'!A:A,D1689)+COUNTIF('Aug 2022'!A:A,D1689)+COUNTIF('Sep 2022'!A:A,D1689)+COUNTIF('Oct 2022'!A:A,D1689)+COUNTIF('Dec 2022'!A:A,D1689)</f>
        <v>1</v>
      </c>
      <c r="U1689" t="str">
        <f>VLOOKUP(Q1689,'Capital Lookup'!A:B,2,FALSE)</f>
        <v>No</v>
      </c>
      <c r="V1689" s="2">
        <f>IFERROR(VLOOKUP(LEFT(F1689,10),'Find Purchase Orders'!B:J,9,FALSE),"")</f>
        <v>44659</v>
      </c>
      <c r="W1689" s="25" t="s">
        <v>7261</v>
      </c>
    </row>
    <row r="1690" spans="1:23" hidden="1">
      <c r="A1690" s="25" t="s">
        <v>7261</v>
      </c>
      <c r="B1690" s="25" t="s">
        <v>9144</v>
      </c>
      <c r="C1690" s="25" t="s">
        <v>7264</v>
      </c>
      <c r="D1690" s="25" t="s">
        <v>1870</v>
      </c>
      <c r="E1690" s="25" t="s">
        <v>8577</v>
      </c>
      <c r="F1690" s="25" t="s">
        <v>11594</v>
      </c>
      <c r="G1690" s="25" t="s">
        <v>11595</v>
      </c>
      <c r="H1690" s="21">
        <v>138597.93</v>
      </c>
      <c r="I1690" s="25" t="s">
        <v>7296</v>
      </c>
      <c r="J1690" s="25" t="s">
        <v>7288</v>
      </c>
      <c r="K1690" s="25" t="s">
        <v>9320</v>
      </c>
      <c r="L1690" s="25" t="s">
        <v>9753</v>
      </c>
      <c r="M1690" s="21">
        <v>138597.93</v>
      </c>
      <c r="N1690" s="21">
        <v>149868.70000000001</v>
      </c>
      <c r="O1690" s="21">
        <v>-11270.77</v>
      </c>
      <c r="P1690" s="21">
        <v>138597.93</v>
      </c>
      <c r="Q1690" s="25" t="s">
        <v>11596</v>
      </c>
      <c r="R1690" s="1" t="str">
        <f t="shared" si="27"/>
        <v>ST10085</v>
      </c>
      <c r="S1690" t="str">
        <f>VLOOKUP(R1690,Data!$C$2:$D$261,2,0)</f>
        <v>Bentley Regina</v>
      </c>
      <c r="T1690">
        <f>COUNTIF('Feb 2022'!A:A,D1690)+COUNTIF('Mar 2022'!A:A,D1690)+COUNTIF('Apr 2022'!A:A,D1690)+COUNTIF('May 2022'!A:A,D1690)+COUNTIF('June 2022'!A:A,D1690)+COUNTIF('July 2022'!A:A,D1690)+COUNTIF('Aug 2022'!A:A,D1690)+COUNTIF('Sep 2022'!A:A,D1690)+COUNTIF('Oct 2022'!A:A,D1690)+COUNTIF('Dec 2022'!A:A,D1690)</f>
        <v>1</v>
      </c>
      <c r="U1690" t="str">
        <f>VLOOKUP(Q1690,'Capital Lookup'!A:B,2,FALSE)</f>
        <v>No</v>
      </c>
      <c r="V1690" s="2">
        <f>IFERROR(VLOOKUP(LEFT(F1690,10),'Find Purchase Orders'!B:J,9,FALSE),"")</f>
        <v>44658</v>
      </c>
      <c r="W1690" s="25" t="s">
        <v>7261</v>
      </c>
    </row>
    <row r="1691" spans="1:23" hidden="1">
      <c r="A1691" s="25" t="s">
        <v>7261</v>
      </c>
      <c r="B1691" s="25" t="s">
        <v>7643</v>
      </c>
      <c r="C1691" s="25" t="s">
        <v>7282</v>
      </c>
      <c r="D1691" s="25" t="s">
        <v>1872</v>
      </c>
      <c r="E1691" s="25" t="s">
        <v>8533</v>
      </c>
      <c r="F1691" s="25" t="s">
        <v>11597</v>
      </c>
      <c r="G1691" s="25" t="s">
        <v>11598</v>
      </c>
      <c r="H1691" s="21">
        <v>565</v>
      </c>
      <c r="I1691" s="25" t="s">
        <v>7296</v>
      </c>
      <c r="J1691" s="25" t="s">
        <v>7288</v>
      </c>
      <c r="K1691" s="25" t="s">
        <v>7258</v>
      </c>
      <c r="L1691" s="25" t="s">
        <v>7259</v>
      </c>
      <c r="M1691" s="21">
        <v>565</v>
      </c>
      <c r="N1691" s="21">
        <v>565</v>
      </c>
      <c r="O1691" s="21">
        <v>0</v>
      </c>
      <c r="P1691" s="21">
        <v>565</v>
      </c>
      <c r="Q1691" s="25" t="s">
        <v>10857</v>
      </c>
      <c r="R1691" s="1" t="str">
        <f t="shared" si="27"/>
        <v>ST10020</v>
      </c>
      <c r="S1691" t="str">
        <f>VLOOKUP(R1691,Data!$C$2:$D$261,2,0)</f>
        <v>Kingsway</v>
      </c>
      <c r="T1691">
        <f>COUNTIF('Feb 2022'!A:A,D1691)+COUNTIF('Mar 2022'!A:A,D1691)+COUNTIF('Apr 2022'!A:A,D1691)+COUNTIF('May 2022'!A:A,D1691)+COUNTIF('June 2022'!A:A,D1691)+COUNTIF('July 2022'!A:A,D1691)+COUNTIF('Aug 2022'!A:A,D1691)+COUNTIF('Sep 2022'!A:A,D1691)+COUNTIF('Oct 2022'!A:A,D1691)+COUNTIF('Dec 2022'!A:A,D1691)</f>
        <v>1</v>
      </c>
      <c r="U1691" t="str">
        <f>VLOOKUP(Q1691,'Capital Lookup'!A:B,2,FALSE)</f>
        <v>No</v>
      </c>
      <c r="V1691" s="2">
        <f>IFERROR(VLOOKUP(LEFT(F1691,10),'Find Purchase Orders'!B:J,9,FALSE),"")</f>
        <v>44656</v>
      </c>
      <c r="W1691" s="25" t="s">
        <v>7261</v>
      </c>
    </row>
    <row r="1692" spans="1:23" hidden="1">
      <c r="A1692" s="25" t="s">
        <v>7261</v>
      </c>
      <c r="B1692" s="25" t="s">
        <v>7643</v>
      </c>
      <c r="C1692" s="25" t="s">
        <v>7282</v>
      </c>
      <c r="D1692" s="25" t="s">
        <v>1872</v>
      </c>
      <c r="E1692" s="25" t="s">
        <v>8533</v>
      </c>
      <c r="F1692" s="25" t="s">
        <v>11599</v>
      </c>
      <c r="G1692" s="25" t="s">
        <v>11600</v>
      </c>
      <c r="H1692" s="21">
        <v>5958.12</v>
      </c>
      <c r="I1692" s="25" t="s">
        <v>7296</v>
      </c>
      <c r="J1692" s="25" t="s">
        <v>7288</v>
      </c>
      <c r="K1692" s="25" t="s">
        <v>7262</v>
      </c>
      <c r="L1692" s="25" t="s">
        <v>7259</v>
      </c>
      <c r="M1692" s="21">
        <v>5958.12</v>
      </c>
      <c r="N1692" s="21">
        <v>5958.11</v>
      </c>
      <c r="O1692" s="21">
        <v>0.01</v>
      </c>
      <c r="P1692" s="21">
        <v>5958.12</v>
      </c>
      <c r="Q1692" s="25" t="s">
        <v>10857</v>
      </c>
      <c r="R1692" s="1" t="str">
        <f t="shared" si="27"/>
        <v>ST10020</v>
      </c>
      <c r="S1692" t="str">
        <f>VLOOKUP(R1692,Data!$C$2:$D$261,2,0)</f>
        <v>Kingsway</v>
      </c>
      <c r="T1692">
        <f>COUNTIF('Feb 2022'!A:A,D1692)+COUNTIF('Mar 2022'!A:A,D1692)+COUNTIF('Apr 2022'!A:A,D1692)+COUNTIF('May 2022'!A:A,D1692)+COUNTIF('June 2022'!A:A,D1692)+COUNTIF('July 2022'!A:A,D1692)+COUNTIF('Aug 2022'!A:A,D1692)+COUNTIF('Sep 2022'!A:A,D1692)+COUNTIF('Oct 2022'!A:A,D1692)+COUNTIF('Dec 2022'!A:A,D1692)</f>
        <v>1</v>
      </c>
      <c r="U1692" t="str">
        <f>VLOOKUP(Q1692,'Capital Lookup'!A:B,2,FALSE)</f>
        <v>No</v>
      </c>
      <c r="V1692" s="2">
        <f>IFERROR(VLOOKUP(LEFT(F1692,10),'Find Purchase Orders'!B:J,9,FALSE),"")</f>
        <v>44656</v>
      </c>
      <c r="W1692" s="25" t="s">
        <v>7261</v>
      </c>
    </row>
    <row r="1693" spans="1:23" hidden="1">
      <c r="A1693" s="25" t="s">
        <v>7261</v>
      </c>
      <c r="B1693" s="25" t="s">
        <v>7643</v>
      </c>
      <c r="C1693" s="25" t="s">
        <v>7282</v>
      </c>
      <c r="D1693" s="25" t="s">
        <v>1874</v>
      </c>
      <c r="E1693" s="25" t="s">
        <v>8533</v>
      </c>
      <c r="F1693" s="25" t="s">
        <v>11601</v>
      </c>
      <c r="G1693" s="25" t="s">
        <v>11602</v>
      </c>
      <c r="H1693" s="21">
        <v>565</v>
      </c>
      <c r="I1693" s="25" t="s">
        <v>7296</v>
      </c>
      <c r="J1693" s="25" t="s">
        <v>7288</v>
      </c>
      <c r="K1693" s="25" t="s">
        <v>7258</v>
      </c>
      <c r="L1693" s="25" t="s">
        <v>7259</v>
      </c>
      <c r="M1693" s="21">
        <v>565</v>
      </c>
      <c r="N1693" s="21">
        <v>565</v>
      </c>
      <c r="O1693" s="21">
        <v>0</v>
      </c>
      <c r="P1693" s="21">
        <v>565</v>
      </c>
      <c r="Q1693" s="25" t="s">
        <v>10857</v>
      </c>
      <c r="R1693" s="1" t="str">
        <f t="shared" si="27"/>
        <v>ST10020</v>
      </c>
      <c r="S1693" t="str">
        <f>VLOOKUP(R1693,Data!$C$2:$D$261,2,0)</f>
        <v>Kingsway</v>
      </c>
      <c r="T1693">
        <f>COUNTIF('Feb 2022'!A:A,D1693)+COUNTIF('Mar 2022'!A:A,D1693)+COUNTIF('Apr 2022'!A:A,D1693)+COUNTIF('May 2022'!A:A,D1693)+COUNTIF('June 2022'!A:A,D1693)+COUNTIF('July 2022'!A:A,D1693)+COUNTIF('Aug 2022'!A:A,D1693)+COUNTIF('Sep 2022'!A:A,D1693)+COUNTIF('Oct 2022'!A:A,D1693)+COUNTIF('Dec 2022'!A:A,D1693)</f>
        <v>1</v>
      </c>
      <c r="U1693" t="str">
        <f>VLOOKUP(Q1693,'Capital Lookup'!A:B,2,FALSE)</f>
        <v>No</v>
      </c>
      <c r="V1693" s="2">
        <f>IFERROR(VLOOKUP(LEFT(F1693,10),'Find Purchase Orders'!B:J,9,FALSE),"")</f>
        <v>44656</v>
      </c>
      <c r="W1693" s="25" t="s">
        <v>7261</v>
      </c>
    </row>
    <row r="1694" spans="1:23" hidden="1">
      <c r="A1694" s="25" t="s">
        <v>7261</v>
      </c>
      <c r="B1694" s="25" t="s">
        <v>7643</v>
      </c>
      <c r="C1694" s="25" t="s">
        <v>7282</v>
      </c>
      <c r="D1694" s="25" t="s">
        <v>1874</v>
      </c>
      <c r="E1694" s="25" t="s">
        <v>8533</v>
      </c>
      <c r="F1694" s="25" t="s">
        <v>11603</v>
      </c>
      <c r="G1694" s="25" t="s">
        <v>10020</v>
      </c>
      <c r="H1694" s="21">
        <v>5127.1899999999996</v>
      </c>
      <c r="I1694" s="25" t="s">
        <v>7296</v>
      </c>
      <c r="J1694" s="25" t="s">
        <v>7288</v>
      </c>
      <c r="K1694" s="25" t="s">
        <v>7262</v>
      </c>
      <c r="L1694" s="25" t="s">
        <v>7259</v>
      </c>
      <c r="M1694" s="21">
        <v>5127.1899999999996</v>
      </c>
      <c r="N1694" s="21">
        <v>5127.1899999999996</v>
      </c>
      <c r="O1694" s="21">
        <v>0</v>
      </c>
      <c r="P1694" s="21">
        <v>5127.1899999999996</v>
      </c>
      <c r="Q1694" s="25" t="s">
        <v>10857</v>
      </c>
      <c r="R1694" s="1" t="str">
        <f t="shared" si="27"/>
        <v>ST10020</v>
      </c>
      <c r="S1694" t="str">
        <f>VLOOKUP(R1694,Data!$C$2:$D$261,2,0)</f>
        <v>Kingsway</v>
      </c>
      <c r="T1694">
        <f>COUNTIF('Feb 2022'!A:A,D1694)+COUNTIF('Mar 2022'!A:A,D1694)+COUNTIF('Apr 2022'!A:A,D1694)+COUNTIF('May 2022'!A:A,D1694)+COUNTIF('June 2022'!A:A,D1694)+COUNTIF('July 2022'!A:A,D1694)+COUNTIF('Aug 2022'!A:A,D1694)+COUNTIF('Sep 2022'!A:A,D1694)+COUNTIF('Oct 2022'!A:A,D1694)+COUNTIF('Dec 2022'!A:A,D1694)</f>
        <v>1</v>
      </c>
      <c r="U1694" t="str">
        <f>VLOOKUP(Q1694,'Capital Lookup'!A:B,2,FALSE)</f>
        <v>No</v>
      </c>
      <c r="V1694" s="2">
        <f>IFERROR(VLOOKUP(LEFT(F1694,10),'Find Purchase Orders'!B:J,9,FALSE),"")</f>
        <v>44656</v>
      </c>
      <c r="W1694" s="25" t="s">
        <v>7261</v>
      </c>
    </row>
    <row r="1695" spans="1:23" hidden="1">
      <c r="A1695" s="25" t="s">
        <v>7252</v>
      </c>
      <c r="B1695" s="25" t="s">
        <v>7466</v>
      </c>
      <c r="C1695" s="25" t="s">
        <v>7254</v>
      </c>
      <c r="D1695" s="25" t="s">
        <v>1876</v>
      </c>
      <c r="E1695" s="25" t="s">
        <v>7500</v>
      </c>
      <c r="F1695" s="25" t="s">
        <v>11604</v>
      </c>
      <c r="G1695" s="25" t="s">
        <v>11605</v>
      </c>
      <c r="H1695" s="21">
        <v>1206.28</v>
      </c>
      <c r="I1695" s="25" t="s">
        <v>7296</v>
      </c>
      <c r="J1695" s="25" t="s">
        <v>7288</v>
      </c>
      <c r="K1695" s="25" t="s">
        <v>8155</v>
      </c>
      <c r="L1695" s="25" t="s">
        <v>10083</v>
      </c>
      <c r="M1695" s="21">
        <v>1206.28</v>
      </c>
      <c r="N1695" s="21">
        <v>1211.93</v>
      </c>
      <c r="O1695" s="21">
        <v>-5.65</v>
      </c>
      <c r="P1695" s="21">
        <v>1206.28</v>
      </c>
      <c r="Q1695" s="25" t="s">
        <v>11606</v>
      </c>
      <c r="R1695" s="1" t="str">
        <f t="shared" si="27"/>
        <v>ST10052</v>
      </c>
      <c r="S1695" t="str">
        <f>VLOOKUP(R1695,Data!$C$2:$D$261,2,0)</f>
        <v>Portobello</v>
      </c>
      <c r="T1695">
        <f>COUNTIF('Feb 2022'!A:A,D1695)+COUNTIF('Mar 2022'!A:A,D1695)+COUNTIF('Apr 2022'!A:A,D1695)+COUNTIF('May 2022'!A:A,D1695)+COUNTIF('June 2022'!A:A,D1695)+COUNTIF('July 2022'!A:A,D1695)+COUNTIF('Aug 2022'!A:A,D1695)+COUNTIF('Sep 2022'!A:A,D1695)+COUNTIF('Oct 2022'!A:A,D1695)+COUNTIF('Dec 2022'!A:A,D1695)</f>
        <v>1</v>
      </c>
      <c r="U1695" t="str">
        <f>VLOOKUP(Q1695,'Capital Lookup'!A:B,2,FALSE)</f>
        <v>No</v>
      </c>
      <c r="V1695" s="2">
        <f>IFERROR(VLOOKUP(LEFT(F1695,10),'Find Purchase Orders'!B:J,9,FALSE),"")</f>
        <v>44656</v>
      </c>
      <c r="W1695" s="25" t="s">
        <v>7261</v>
      </c>
    </row>
    <row r="1696" spans="1:23" hidden="1">
      <c r="A1696" s="25" t="s">
        <v>7269</v>
      </c>
      <c r="B1696" s="25" t="s">
        <v>7709</v>
      </c>
      <c r="C1696" s="25"/>
      <c r="D1696" s="25" t="s">
        <v>1878</v>
      </c>
      <c r="E1696" s="25" t="s">
        <v>7500</v>
      </c>
      <c r="F1696" s="25" t="s">
        <v>11607</v>
      </c>
      <c r="G1696" s="25" t="s">
        <v>11608</v>
      </c>
      <c r="H1696" s="21">
        <v>10565.5</v>
      </c>
      <c r="I1696" s="25" t="s">
        <v>7296</v>
      </c>
      <c r="J1696" s="25" t="s">
        <v>7288</v>
      </c>
      <c r="K1696" s="25" t="s">
        <v>8538</v>
      </c>
      <c r="L1696" s="25" t="s">
        <v>8244</v>
      </c>
      <c r="M1696" s="21">
        <v>10565.5</v>
      </c>
      <c r="N1696" s="21">
        <v>10339.5</v>
      </c>
      <c r="O1696" s="21">
        <v>226</v>
      </c>
      <c r="P1696" s="21">
        <v>10565.5</v>
      </c>
      <c r="Q1696" s="25" t="s">
        <v>11609</v>
      </c>
      <c r="R1696" s="1" t="str">
        <f t="shared" si="27"/>
        <v>ST10335</v>
      </c>
      <c r="S1696" t="str">
        <f>VLOOKUP(R1696,Data!$C$2:$D$261,2,0)</f>
        <v>Stoneridge Manor</v>
      </c>
      <c r="T1696">
        <f>COUNTIF('Feb 2022'!A:A,D1696)+COUNTIF('Mar 2022'!A:A,D1696)+COUNTIF('Apr 2022'!A:A,D1696)+COUNTIF('May 2022'!A:A,D1696)+COUNTIF('June 2022'!A:A,D1696)+COUNTIF('July 2022'!A:A,D1696)+COUNTIF('Aug 2022'!A:A,D1696)+COUNTIF('Sep 2022'!A:A,D1696)+COUNTIF('Oct 2022'!A:A,D1696)+COUNTIF('Dec 2022'!A:A,D1696)</f>
        <v>1</v>
      </c>
      <c r="U1696" t="str">
        <f>VLOOKUP(Q1696,'Capital Lookup'!A:B,2,FALSE)</f>
        <v>No</v>
      </c>
      <c r="V1696" s="2">
        <f>IFERROR(VLOOKUP(LEFT(F1696,10),'Find Purchase Orders'!B:J,9,FALSE),"")</f>
        <v>44656</v>
      </c>
      <c r="W1696" s="25" t="s">
        <v>7261</v>
      </c>
    </row>
    <row r="1697" spans="1:23" hidden="1">
      <c r="A1697" s="25" t="s">
        <v>7261</v>
      </c>
      <c r="B1697" s="25" t="s">
        <v>7343</v>
      </c>
      <c r="C1697" s="25" t="s">
        <v>7282</v>
      </c>
      <c r="D1697" s="25" t="s">
        <v>1880</v>
      </c>
      <c r="E1697" s="25" t="s">
        <v>7345</v>
      </c>
      <c r="F1697" s="25" t="s">
        <v>11610</v>
      </c>
      <c r="G1697" s="25" t="s">
        <v>11611</v>
      </c>
      <c r="H1697" s="21">
        <v>293.8</v>
      </c>
      <c r="I1697" s="25" t="s">
        <v>7296</v>
      </c>
      <c r="J1697" s="25" t="s">
        <v>7288</v>
      </c>
      <c r="K1697" s="25" t="s">
        <v>7258</v>
      </c>
      <c r="L1697" s="25" t="s">
        <v>7259</v>
      </c>
      <c r="M1697" s="21">
        <v>293.8</v>
      </c>
      <c r="N1697" s="21">
        <v>293.8</v>
      </c>
      <c r="O1697" s="21">
        <v>0</v>
      </c>
      <c r="P1697" s="21">
        <v>293.8</v>
      </c>
      <c r="Q1697" s="25" t="s">
        <v>7348</v>
      </c>
      <c r="R1697" s="1" t="str">
        <f t="shared" si="27"/>
        <v>ST10093</v>
      </c>
      <c r="S1697" t="str">
        <f>VLOOKUP(R1697,Data!$C$2:$D$261,2,0)</f>
        <v>Windermere on The Mount</v>
      </c>
      <c r="T1697">
        <f>COUNTIF('Feb 2022'!A:A,D1697)+COUNTIF('Mar 2022'!A:A,D1697)+COUNTIF('Apr 2022'!A:A,D1697)+COUNTIF('May 2022'!A:A,D1697)+COUNTIF('June 2022'!A:A,D1697)+COUNTIF('July 2022'!A:A,D1697)+COUNTIF('Aug 2022'!A:A,D1697)+COUNTIF('Sep 2022'!A:A,D1697)+COUNTIF('Oct 2022'!A:A,D1697)+COUNTIF('Dec 2022'!A:A,D1697)</f>
        <v>1</v>
      </c>
      <c r="U1697" t="str">
        <f>VLOOKUP(Q1697,'Capital Lookup'!A:B,2,FALSE)</f>
        <v>No</v>
      </c>
      <c r="V1697" s="2">
        <f>IFERROR(VLOOKUP(LEFT(F1697,10),'Find Purchase Orders'!B:J,9,FALSE),"")</f>
        <v>44656</v>
      </c>
      <c r="W1697" s="25" t="s">
        <v>7261</v>
      </c>
    </row>
    <row r="1698" spans="1:23" hidden="1">
      <c r="A1698" s="25" t="s">
        <v>7261</v>
      </c>
      <c r="B1698" s="25" t="s">
        <v>7343</v>
      </c>
      <c r="C1698" s="25" t="s">
        <v>7282</v>
      </c>
      <c r="D1698" s="25" t="s">
        <v>1880</v>
      </c>
      <c r="E1698" s="25" t="s">
        <v>7345</v>
      </c>
      <c r="F1698" s="25" t="s">
        <v>11612</v>
      </c>
      <c r="G1698" s="25" t="s">
        <v>11613</v>
      </c>
      <c r="H1698" s="21">
        <v>6972.1</v>
      </c>
      <c r="I1698" s="25" t="s">
        <v>7296</v>
      </c>
      <c r="J1698" s="25" t="s">
        <v>7288</v>
      </c>
      <c r="K1698" s="25" t="s">
        <v>7262</v>
      </c>
      <c r="L1698" s="25" t="s">
        <v>7259</v>
      </c>
      <c r="M1698" s="21">
        <v>6972.1</v>
      </c>
      <c r="N1698" s="21">
        <v>6972.1</v>
      </c>
      <c r="O1698" s="21">
        <v>0</v>
      </c>
      <c r="P1698" s="21">
        <v>6972.1</v>
      </c>
      <c r="Q1698" s="25" t="s">
        <v>7348</v>
      </c>
      <c r="R1698" s="1" t="str">
        <f t="shared" si="27"/>
        <v>ST10093</v>
      </c>
      <c r="S1698" t="str">
        <f>VLOOKUP(R1698,Data!$C$2:$D$261,2,0)</f>
        <v>Windermere on The Mount</v>
      </c>
      <c r="T1698">
        <f>COUNTIF('Feb 2022'!A:A,D1698)+COUNTIF('Mar 2022'!A:A,D1698)+COUNTIF('Apr 2022'!A:A,D1698)+COUNTIF('May 2022'!A:A,D1698)+COUNTIF('June 2022'!A:A,D1698)+COUNTIF('July 2022'!A:A,D1698)+COUNTIF('Aug 2022'!A:A,D1698)+COUNTIF('Sep 2022'!A:A,D1698)+COUNTIF('Oct 2022'!A:A,D1698)+COUNTIF('Dec 2022'!A:A,D1698)</f>
        <v>1</v>
      </c>
      <c r="U1698" t="str">
        <f>VLOOKUP(Q1698,'Capital Lookup'!A:B,2,FALSE)</f>
        <v>No</v>
      </c>
      <c r="V1698" s="2">
        <f>IFERROR(VLOOKUP(LEFT(F1698,10),'Find Purchase Orders'!B:J,9,FALSE),"")</f>
        <v>44656</v>
      </c>
      <c r="W1698" s="25" t="s">
        <v>7261</v>
      </c>
    </row>
    <row r="1699" spans="1:23" hidden="1">
      <c r="A1699" s="25" t="s">
        <v>7269</v>
      </c>
      <c r="B1699" s="25" t="s">
        <v>7833</v>
      </c>
      <c r="C1699" s="25" t="s">
        <v>7271</v>
      </c>
      <c r="D1699" s="25" t="s">
        <v>1882</v>
      </c>
      <c r="E1699" s="25" t="s">
        <v>7492</v>
      </c>
      <c r="F1699" s="25" t="s">
        <v>11614</v>
      </c>
      <c r="G1699" s="25" t="s">
        <v>11615</v>
      </c>
      <c r="H1699" s="21">
        <v>22291.51</v>
      </c>
      <c r="I1699" s="25" t="s">
        <v>7296</v>
      </c>
      <c r="J1699" s="25" t="s">
        <v>7288</v>
      </c>
      <c r="K1699" s="25" t="s">
        <v>7893</v>
      </c>
      <c r="L1699" s="25" t="s">
        <v>8119</v>
      </c>
      <c r="M1699" s="21">
        <v>22291.51</v>
      </c>
      <c r="N1699" s="21">
        <v>22291.51</v>
      </c>
      <c r="O1699" s="21">
        <v>0</v>
      </c>
      <c r="P1699" s="21">
        <v>22291.51</v>
      </c>
      <c r="Q1699" s="25" t="s">
        <v>11616</v>
      </c>
      <c r="R1699" s="1" t="str">
        <f t="shared" si="27"/>
        <v>ST10156</v>
      </c>
      <c r="S1699" t="str">
        <f>VLOOKUP(R1699,Data!$C$2:$D$261,2,0)</f>
        <v>ThorntonView</v>
      </c>
      <c r="T1699">
        <f>COUNTIF('Feb 2022'!A:A,D1699)+COUNTIF('Mar 2022'!A:A,D1699)+COUNTIF('Apr 2022'!A:A,D1699)+COUNTIF('May 2022'!A:A,D1699)+COUNTIF('June 2022'!A:A,D1699)+COUNTIF('July 2022'!A:A,D1699)+COUNTIF('Aug 2022'!A:A,D1699)+COUNTIF('Sep 2022'!A:A,D1699)+COUNTIF('Oct 2022'!A:A,D1699)+COUNTIF('Dec 2022'!A:A,D1699)</f>
        <v>1</v>
      </c>
      <c r="U1699" t="str">
        <f>VLOOKUP(Q1699,'Capital Lookup'!A:B,2,FALSE)</f>
        <v>No</v>
      </c>
      <c r="V1699" s="2">
        <f>IFERROR(VLOOKUP(LEFT(F1699,10),'Find Purchase Orders'!B:J,9,FALSE),"")</f>
        <v>44659</v>
      </c>
      <c r="W1699" s="25" t="s">
        <v>7261</v>
      </c>
    </row>
    <row r="1700" spans="1:23" hidden="1">
      <c r="A1700" s="25" t="s">
        <v>7269</v>
      </c>
      <c r="B1700" s="25" t="s">
        <v>7858</v>
      </c>
      <c r="C1700" s="25"/>
      <c r="D1700" s="25" t="s">
        <v>1884</v>
      </c>
      <c r="E1700" s="25" t="s">
        <v>7500</v>
      </c>
      <c r="F1700" s="25" t="s">
        <v>11617</v>
      </c>
      <c r="G1700" s="25" t="s">
        <v>11618</v>
      </c>
      <c r="H1700" s="21">
        <v>41414.5</v>
      </c>
      <c r="I1700" s="25" t="s">
        <v>7296</v>
      </c>
      <c r="J1700" s="25" t="s">
        <v>7288</v>
      </c>
      <c r="K1700" s="25" t="s">
        <v>8538</v>
      </c>
      <c r="L1700" s="25" t="s">
        <v>8697</v>
      </c>
      <c r="M1700" s="21">
        <v>51584.5</v>
      </c>
      <c r="N1700" s="21">
        <v>41414.5</v>
      </c>
      <c r="O1700" s="21">
        <v>10170</v>
      </c>
      <c r="P1700" s="21">
        <v>50414.5</v>
      </c>
      <c r="Q1700" s="25" t="s">
        <v>11619</v>
      </c>
      <c r="R1700" s="1" t="str">
        <f t="shared" si="27"/>
        <v>ST10331</v>
      </c>
      <c r="S1700" t="str">
        <f>VLOOKUP(R1700,Data!$C$2:$D$261,2,0)</f>
        <v>Carlingview Manor</v>
      </c>
      <c r="T1700">
        <f>COUNTIF('Feb 2022'!A:A,D1700)+COUNTIF('Mar 2022'!A:A,D1700)+COUNTIF('Apr 2022'!A:A,D1700)+COUNTIF('May 2022'!A:A,D1700)+COUNTIF('June 2022'!A:A,D1700)+COUNTIF('July 2022'!A:A,D1700)+COUNTIF('Aug 2022'!A:A,D1700)+COUNTIF('Sep 2022'!A:A,D1700)+COUNTIF('Oct 2022'!A:A,D1700)+COUNTIF('Dec 2022'!A:A,D1700)</f>
        <v>1</v>
      </c>
      <c r="U1700" t="str">
        <f>VLOOKUP(Q1700,'Capital Lookup'!A:B,2,FALSE)</f>
        <v>No</v>
      </c>
      <c r="V1700" s="2">
        <f>IFERROR(VLOOKUP(LEFT(F1700,10),'Find Purchase Orders'!B:J,9,FALSE),"")</f>
        <v>44656</v>
      </c>
      <c r="W1700" s="25" t="s">
        <v>7261</v>
      </c>
    </row>
    <row r="1701" spans="1:23" hidden="1">
      <c r="A1701" s="25" t="s">
        <v>7252</v>
      </c>
      <c r="B1701" s="25" t="s">
        <v>7253</v>
      </c>
      <c r="C1701" s="25" t="s">
        <v>7254</v>
      </c>
      <c r="D1701" s="25" t="s">
        <v>11620</v>
      </c>
      <c r="E1701" s="25" t="s">
        <v>9607</v>
      </c>
      <c r="H1701" s="21">
        <v>2619.6</v>
      </c>
      <c r="I1701" s="25" t="s">
        <v>7257</v>
      </c>
      <c r="K1701" s="25" t="s">
        <v>8696</v>
      </c>
      <c r="L1701" s="25" t="s">
        <v>9610</v>
      </c>
      <c r="M1701" s="22">
        <v>0</v>
      </c>
      <c r="N1701" s="22">
        <v>0</v>
      </c>
      <c r="O1701" s="21">
        <v>0</v>
      </c>
      <c r="P1701" s="21">
        <v>259.60000000000002</v>
      </c>
      <c r="Q1701" s="25" t="s">
        <v>10361</v>
      </c>
      <c r="R1701" s="1" t="str">
        <f t="shared" si="27"/>
        <v>ST10086</v>
      </c>
      <c r="S1701" t="str">
        <f>VLOOKUP(R1701,Data!$C$2:$D$261,2,0)</f>
        <v>Renaissance</v>
      </c>
      <c r="T1701">
        <f>COUNTIF('Feb 2022'!A:A,D1701)+COUNTIF('Mar 2022'!A:A,D1701)+COUNTIF('Apr 2022'!A:A,D1701)+COUNTIF('May 2022'!A:A,D1701)+COUNTIF('June 2022'!A:A,D1701)+COUNTIF('July 2022'!A:A,D1701)+COUNTIF('Aug 2022'!A:A,D1701)+COUNTIF('Sep 2022'!A:A,D1701)+COUNTIF('Oct 2022'!A:A,D1701)+COUNTIF('Dec 2022'!A:A,D1701)</f>
        <v>0</v>
      </c>
      <c r="U1701" t="str">
        <f>VLOOKUP(Q1701,'Capital Lookup'!A:B,2,FALSE)</f>
        <v>Yes</v>
      </c>
      <c r="V1701" s="2" t="str">
        <f>IFERROR(VLOOKUP(LEFT(F1701,10),'Find Purchase Orders'!B:J,9,FALSE),"")</f>
        <v/>
      </c>
      <c r="W1701" s="25" t="s">
        <v>7261</v>
      </c>
    </row>
    <row r="1702" spans="1:23" hidden="1">
      <c r="A1702" s="25" t="s">
        <v>7261</v>
      </c>
      <c r="B1702" s="25" t="s">
        <v>7343</v>
      </c>
      <c r="C1702" s="25" t="s">
        <v>7282</v>
      </c>
      <c r="D1702" s="25" t="s">
        <v>1886</v>
      </c>
      <c r="E1702" s="25" t="s">
        <v>7345</v>
      </c>
      <c r="F1702" s="25" t="s">
        <v>11621</v>
      </c>
      <c r="G1702" s="25" t="s">
        <v>11622</v>
      </c>
      <c r="H1702" s="21">
        <v>293.8</v>
      </c>
      <c r="I1702" s="25" t="s">
        <v>7296</v>
      </c>
      <c r="J1702" s="25" t="s">
        <v>7288</v>
      </c>
      <c r="K1702" s="25" t="s">
        <v>7258</v>
      </c>
      <c r="L1702" s="25" t="s">
        <v>7259</v>
      </c>
      <c r="M1702" s="21">
        <v>293.8</v>
      </c>
      <c r="N1702" s="21">
        <v>293.8</v>
      </c>
      <c r="O1702" s="21">
        <v>0</v>
      </c>
      <c r="P1702" s="21">
        <v>293.8</v>
      </c>
      <c r="Q1702" s="25" t="s">
        <v>7348</v>
      </c>
      <c r="R1702" s="1" t="str">
        <f t="shared" si="27"/>
        <v>ST10093</v>
      </c>
      <c r="S1702" t="str">
        <f>VLOOKUP(R1702,Data!$C$2:$D$261,2,0)</f>
        <v>Windermere on The Mount</v>
      </c>
      <c r="T1702">
        <f>COUNTIF('Feb 2022'!A:A,D1702)+COUNTIF('Mar 2022'!A:A,D1702)+COUNTIF('Apr 2022'!A:A,D1702)+COUNTIF('May 2022'!A:A,D1702)+COUNTIF('June 2022'!A:A,D1702)+COUNTIF('July 2022'!A:A,D1702)+COUNTIF('Aug 2022'!A:A,D1702)+COUNTIF('Sep 2022'!A:A,D1702)+COUNTIF('Oct 2022'!A:A,D1702)+COUNTIF('Dec 2022'!A:A,D1702)</f>
        <v>1</v>
      </c>
      <c r="U1702" t="str">
        <f>VLOOKUP(Q1702,'Capital Lookup'!A:B,2,FALSE)</f>
        <v>No</v>
      </c>
      <c r="V1702" s="2">
        <f>IFERROR(VLOOKUP(LEFT(F1702,10),'Find Purchase Orders'!B:J,9,FALSE),"")</f>
        <v>44658</v>
      </c>
      <c r="W1702" s="25" t="s">
        <v>7261</v>
      </c>
    </row>
    <row r="1703" spans="1:23" hidden="1">
      <c r="A1703" s="25" t="s">
        <v>7261</v>
      </c>
      <c r="B1703" s="25" t="s">
        <v>7343</v>
      </c>
      <c r="C1703" s="25" t="s">
        <v>7282</v>
      </c>
      <c r="D1703" s="25" t="s">
        <v>1886</v>
      </c>
      <c r="E1703" s="25" t="s">
        <v>7345</v>
      </c>
      <c r="F1703" s="25" t="s">
        <v>11623</v>
      </c>
      <c r="G1703" s="25" t="s">
        <v>11624</v>
      </c>
      <c r="H1703" s="21">
        <v>16474.89</v>
      </c>
      <c r="I1703" s="25" t="s">
        <v>7296</v>
      </c>
      <c r="J1703" s="25" t="s">
        <v>7288</v>
      </c>
      <c r="K1703" s="25" t="s">
        <v>7262</v>
      </c>
      <c r="L1703" s="25" t="s">
        <v>7259</v>
      </c>
      <c r="M1703" s="21">
        <v>16474.89</v>
      </c>
      <c r="N1703" s="21">
        <v>16474.89</v>
      </c>
      <c r="O1703" s="21">
        <v>0</v>
      </c>
      <c r="P1703" s="21">
        <v>16474.89</v>
      </c>
      <c r="Q1703" s="25" t="s">
        <v>7348</v>
      </c>
      <c r="R1703" s="1" t="str">
        <f t="shared" si="27"/>
        <v>ST10093</v>
      </c>
      <c r="S1703" t="str">
        <f>VLOOKUP(R1703,Data!$C$2:$D$261,2,0)</f>
        <v>Windermere on The Mount</v>
      </c>
      <c r="T1703">
        <f>COUNTIF('Feb 2022'!A:A,D1703)+COUNTIF('Mar 2022'!A:A,D1703)+COUNTIF('Apr 2022'!A:A,D1703)+COUNTIF('May 2022'!A:A,D1703)+COUNTIF('June 2022'!A:A,D1703)+COUNTIF('July 2022'!A:A,D1703)+COUNTIF('Aug 2022'!A:A,D1703)+COUNTIF('Sep 2022'!A:A,D1703)+COUNTIF('Oct 2022'!A:A,D1703)+COUNTIF('Dec 2022'!A:A,D1703)</f>
        <v>1</v>
      </c>
      <c r="U1703" t="str">
        <f>VLOOKUP(Q1703,'Capital Lookup'!A:B,2,FALSE)</f>
        <v>No</v>
      </c>
      <c r="V1703" s="2">
        <f>IFERROR(VLOOKUP(LEFT(F1703,10),'Find Purchase Orders'!B:J,9,FALSE),"")</f>
        <v>44658</v>
      </c>
      <c r="W1703" s="25" t="s">
        <v>7261</v>
      </c>
    </row>
    <row r="1704" spans="1:23" hidden="1">
      <c r="A1704" s="25" t="s">
        <v>7261</v>
      </c>
      <c r="B1704" s="25" t="s">
        <v>7343</v>
      </c>
      <c r="C1704" s="25" t="s">
        <v>7282</v>
      </c>
      <c r="D1704" s="25" t="s">
        <v>1886</v>
      </c>
      <c r="E1704" s="25" t="s">
        <v>7345</v>
      </c>
      <c r="F1704" s="25" t="s">
        <v>11625</v>
      </c>
      <c r="G1704" s="25" t="s">
        <v>9959</v>
      </c>
      <c r="H1704" s="21">
        <v>1926.65</v>
      </c>
      <c r="I1704" s="25" t="s">
        <v>7296</v>
      </c>
      <c r="J1704" s="25" t="s">
        <v>7288</v>
      </c>
      <c r="K1704" s="25" t="s">
        <v>7262</v>
      </c>
      <c r="L1704" s="25" t="s">
        <v>7259</v>
      </c>
      <c r="M1704" s="21">
        <v>1926.65</v>
      </c>
      <c r="N1704" s="21">
        <v>1926.65</v>
      </c>
      <c r="O1704" s="21">
        <v>0</v>
      </c>
      <c r="P1704" s="21">
        <v>1926.65</v>
      </c>
      <c r="Q1704" s="25" t="s">
        <v>7348</v>
      </c>
      <c r="R1704" s="1" t="str">
        <f t="shared" si="27"/>
        <v>ST10093</v>
      </c>
      <c r="S1704" t="str">
        <f>VLOOKUP(R1704,Data!$C$2:$D$261,2,0)</f>
        <v>Windermere on The Mount</v>
      </c>
      <c r="T1704">
        <f>COUNTIF('Feb 2022'!A:A,D1704)+COUNTIF('Mar 2022'!A:A,D1704)+COUNTIF('Apr 2022'!A:A,D1704)+COUNTIF('May 2022'!A:A,D1704)+COUNTIF('June 2022'!A:A,D1704)+COUNTIF('July 2022'!A:A,D1704)+COUNTIF('Aug 2022'!A:A,D1704)+COUNTIF('Sep 2022'!A:A,D1704)+COUNTIF('Oct 2022'!A:A,D1704)+COUNTIF('Dec 2022'!A:A,D1704)</f>
        <v>1</v>
      </c>
      <c r="U1704" t="str">
        <f>VLOOKUP(Q1704,'Capital Lookup'!A:B,2,FALSE)</f>
        <v>No</v>
      </c>
      <c r="V1704" s="2">
        <f>IFERROR(VLOOKUP(LEFT(F1704,10),'Find Purchase Orders'!B:J,9,FALSE),"")</f>
        <v>44658</v>
      </c>
      <c r="W1704" s="25" t="s">
        <v>7261</v>
      </c>
    </row>
    <row r="1705" spans="1:23" hidden="1">
      <c r="A1705" s="25" t="s">
        <v>8451</v>
      </c>
      <c r="B1705" s="25" t="s">
        <v>8108</v>
      </c>
      <c r="C1705" s="25" t="s">
        <v>7264</v>
      </c>
      <c r="D1705" s="25" t="s">
        <v>11626</v>
      </c>
      <c r="E1705" s="25" t="s">
        <v>8110</v>
      </c>
      <c r="H1705" s="21">
        <v>2233.31</v>
      </c>
      <c r="I1705" s="25" t="s">
        <v>7257</v>
      </c>
      <c r="K1705" s="25" t="s">
        <v>7289</v>
      </c>
      <c r="L1705" s="25" t="s">
        <v>20</v>
      </c>
      <c r="M1705" s="22">
        <v>0</v>
      </c>
      <c r="N1705" s="22">
        <v>0</v>
      </c>
      <c r="O1705" s="21">
        <v>0</v>
      </c>
      <c r="P1705" s="21">
        <v>256.93</v>
      </c>
      <c r="Q1705" s="25"/>
      <c r="R1705" s="1" t="str">
        <f t="shared" si="27"/>
        <v>ST10049</v>
      </c>
      <c r="S1705" t="str">
        <f>VLOOKUP(R1705,Data!$C$2:$D$261,2,0)</f>
        <v>Colonel By</v>
      </c>
      <c r="T1705">
        <f>COUNTIF('Feb 2022'!A:A,D1705)+COUNTIF('Mar 2022'!A:A,D1705)+COUNTIF('Apr 2022'!A:A,D1705)+COUNTIF('May 2022'!A:A,D1705)+COUNTIF('June 2022'!A:A,D1705)+COUNTIF('July 2022'!A:A,D1705)+COUNTIF('Aug 2022'!A:A,D1705)+COUNTIF('Sep 2022'!A:A,D1705)+COUNTIF('Oct 2022'!A:A,D1705)+COUNTIF('Dec 2022'!A:A,D1705)</f>
        <v>0</v>
      </c>
      <c r="U1705" t="e">
        <f>VLOOKUP(Q1705,'Capital Lookup'!A:B,2,FALSE)</f>
        <v>#N/A</v>
      </c>
      <c r="V1705" s="2" t="str">
        <f>IFERROR(VLOOKUP(LEFT(F1705,10),'Find Purchase Orders'!B:J,9,FALSE),"")</f>
        <v/>
      </c>
      <c r="W1705" s="25" t="s">
        <v>7261</v>
      </c>
    </row>
    <row r="1706" spans="1:23" hidden="1">
      <c r="A1706" s="25" t="s">
        <v>7261</v>
      </c>
      <c r="B1706" s="25" t="s">
        <v>8108</v>
      </c>
      <c r="C1706" s="25" t="s">
        <v>7264</v>
      </c>
      <c r="D1706" s="25" t="s">
        <v>1888</v>
      </c>
      <c r="E1706" s="25" t="s">
        <v>8110</v>
      </c>
      <c r="F1706" s="25" t="s">
        <v>11627</v>
      </c>
      <c r="G1706" s="25" t="s">
        <v>11628</v>
      </c>
      <c r="H1706" s="21">
        <v>1894.31</v>
      </c>
      <c r="I1706" s="25" t="s">
        <v>7287</v>
      </c>
      <c r="J1706" s="25" t="s">
        <v>7288</v>
      </c>
      <c r="K1706" s="25" t="s">
        <v>7262</v>
      </c>
      <c r="L1706" s="25" t="s">
        <v>7259</v>
      </c>
      <c r="M1706" s="21">
        <v>1894.31</v>
      </c>
      <c r="N1706" s="22">
        <v>0</v>
      </c>
      <c r="O1706" s="21">
        <v>1894.31</v>
      </c>
      <c r="P1706" s="21">
        <v>217.93</v>
      </c>
      <c r="Q1706" s="25" t="s">
        <v>8113</v>
      </c>
      <c r="R1706" s="1" t="str">
        <f t="shared" si="27"/>
        <v>ST10049</v>
      </c>
      <c r="S1706" t="str">
        <f>VLOOKUP(R1706,Data!$C$2:$D$261,2,0)</f>
        <v>Colonel By</v>
      </c>
      <c r="T1706">
        <f>COUNTIF('Feb 2022'!A:A,D1706)+COUNTIF('Mar 2022'!A:A,D1706)+COUNTIF('Apr 2022'!A:A,D1706)+COUNTIF('May 2022'!A:A,D1706)+COUNTIF('June 2022'!A:A,D1706)+COUNTIF('July 2022'!A:A,D1706)+COUNTIF('Aug 2022'!A:A,D1706)+COUNTIF('Sep 2022'!A:A,D1706)+COUNTIF('Oct 2022'!A:A,D1706)+COUNTIF('Dec 2022'!A:A,D1706)</f>
        <v>1</v>
      </c>
      <c r="U1706" t="str">
        <f>VLOOKUP(Q1706,'Capital Lookup'!A:B,2,FALSE)</f>
        <v>No</v>
      </c>
      <c r="V1706" s="2">
        <f>IFERROR(VLOOKUP(LEFT(F1706,10),'Find Purchase Orders'!B:J,9,FALSE),"")</f>
        <v>44652</v>
      </c>
      <c r="W1706" s="25" t="s">
        <v>7261</v>
      </c>
    </row>
    <row r="1707" spans="1:23" hidden="1">
      <c r="A1707" s="25" t="s">
        <v>7261</v>
      </c>
      <c r="B1707" s="25" t="s">
        <v>8108</v>
      </c>
      <c r="C1707" s="25" t="s">
        <v>7264</v>
      </c>
      <c r="D1707" s="25" t="s">
        <v>1888</v>
      </c>
      <c r="E1707" s="25" t="s">
        <v>8110</v>
      </c>
      <c r="F1707" s="25" t="s">
        <v>11629</v>
      </c>
      <c r="G1707" s="25" t="s">
        <v>11630</v>
      </c>
      <c r="H1707" s="21">
        <v>339</v>
      </c>
      <c r="I1707" s="25" t="s">
        <v>7287</v>
      </c>
      <c r="J1707" s="25" t="s">
        <v>7288</v>
      </c>
      <c r="K1707" s="25" t="s">
        <v>7262</v>
      </c>
      <c r="L1707" s="25" t="s">
        <v>7259</v>
      </c>
      <c r="M1707" s="21">
        <v>339</v>
      </c>
      <c r="N1707" s="22">
        <v>0</v>
      </c>
      <c r="O1707" s="21">
        <v>339</v>
      </c>
      <c r="P1707" s="21">
        <v>39</v>
      </c>
      <c r="Q1707" s="25" t="s">
        <v>8113</v>
      </c>
      <c r="R1707" s="1" t="str">
        <f t="shared" si="27"/>
        <v>ST10049</v>
      </c>
      <c r="S1707" t="str">
        <f>VLOOKUP(R1707,Data!$C$2:$D$261,2,0)</f>
        <v>Colonel By</v>
      </c>
      <c r="T1707">
        <f>COUNTIF('Feb 2022'!A:A,D1707)+COUNTIF('Mar 2022'!A:A,D1707)+COUNTIF('Apr 2022'!A:A,D1707)+COUNTIF('May 2022'!A:A,D1707)+COUNTIF('June 2022'!A:A,D1707)+COUNTIF('July 2022'!A:A,D1707)+COUNTIF('Aug 2022'!A:A,D1707)+COUNTIF('Sep 2022'!A:A,D1707)+COUNTIF('Oct 2022'!A:A,D1707)+COUNTIF('Dec 2022'!A:A,D1707)</f>
        <v>1</v>
      </c>
      <c r="U1707" t="str">
        <f>VLOOKUP(Q1707,'Capital Lookup'!A:B,2,FALSE)</f>
        <v>No</v>
      </c>
      <c r="V1707" s="2">
        <f>IFERROR(VLOOKUP(LEFT(F1707,10),'Find Purchase Orders'!B:J,9,FALSE),"")</f>
        <v>44652</v>
      </c>
      <c r="W1707" s="25" t="s">
        <v>7261</v>
      </c>
    </row>
    <row r="1708" spans="1:23" hidden="1">
      <c r="A1708" s="25" t="s">
        <v>7261</v>
      </c>
      <c r="B1708" s="25" t="s">
        <v>8108</v>
      </c>
      <c r="C1708" s="25" t="s">
        <v>7264</v>
      </c>
      <c r="D1708" s="25" t="s">
        <v>1890</v>
      </c>
      <c r="E1708" s="25" t="s">
        <v>8110</v>
      </c>
      <c r="F1708" s="25" t="s">
        <v>11631</v>
      </c>
      <c r="G1708" s="25" t="s">
        <v>11632</v>
      </c>
      <c r="H1708" s="21">
        <v>813.6</v>
      </c>
      <c r="I1708" s="25" t="s">
        <v>7296</v>
      </c>
      <c r="J1708" s="25" t="s">
        <v>7288</v>
      </c>
      <c r="K1708" s="25" t="s">
        <v>7262</v>
      </c>
      <c r="L1708" s="25" t="s">
        <v>7259</v>
      </c>
      <c r="M1708" s="21">
        <v>813.6</v>
      </c>
      <c r="N1708" s="21">
        <v>813.6</v>
      </c>
      <c r="O1708" s="21">
        <v>0</v>
      </c>
      <c r="P1708" s="21">
        <v>813.6</v>
      </c>
      <c r="Q1708" s="25" t="s">
        <v>8113</v>
      </c>
      <c r="R1708" s="1" t="str">
        <f t="shared" si="27"/>
        <v>ST10049</v>
      </c>
      <c r="S1708" t="str">
        <f>VLOOKUP(R1708,Data!$C$2:$D$261,2,0)</f>
        <v>Colonel By</v>
      </c>
      <c r="T1708">
        <f>COUNTIF('Feb 2022'!A:A,D1708)+COUNTIF('Mar 2022'!A:A,D1708)+COUNTIF('Apr 2022'!A:A,D1708)+COUNTIF('May 2022'!A:A,D1708)+COUNTIF('June 2022'!A:A,D1708)+COUNTIF('July 2022'!A:A,D1708)+COUNTIF('Aug 2022'!A:A,D1708)+COUNTIF('Sep 2022'!A:A,D1708)+COUNTIF('Oct 2022'!A:A,D1708)+COUNTIF('Dec 2022'!A:A,D1708)</f>
        <v>1</v>
      </c>
      <c r="U1708" t="str">
        <f>VLOOKUP(Q1708,'Capital Lookup'!A:B,2,FALSE)</f>
        <v>No</v>
      </c>
      <c r="V1708" s="2">
        <f>IFERROR(VLOOKUP(LEFT(F1708,10),'Find Purchase Orders'!B:J,9,FALSE),"")</f>
        <v>44652</v>
      </c>
      <c r="W1708" s="25" t="s">
        <v>7261</v>
      </c>
    </row>
    <row r="1709" spans="1:23" hidden="1">
      <c r="A1709" s="25" t="s">
        <v>7261</v>
      </c>
      <c r="B1709" s="25" t="s">
        <v>8108</v>
      </c>
      <c r="C1709" s="25" t="s">
        <v>7264</v>
      </c>
      <c r="D1709" s="25" t="s">
        <v>1890</v>
      </c>
      <c r="E1709" s="25" t="s">
        <v>8110</v>
      </c>
      <c r="F1709" s="25" t="s">
        <v>11633</v>
      </c>
      <c r="G1709" s="25" t="s">
        <v>11634</v>
      </c>
      <c r="H1709" s="21">
        <v>2110.84</v>
      </c>
      <c r="I1709" s="25" t="s">
        <v>7296</v>
      </c>
      <c r="J1709" s="25" t="s">
        <v>7288</v>
      </c>
      <c r="K1709" s="25" t="s">
        <v>7262</v>
      </c>
      <c r="L1709" s="25" t="s">
        <v>7259</v>
      </c>
      <c r="M1709" s="21">
        <v>2110.84</v>
      </c>
      <c r="N1709" s="21">
        <v>2110.84</v>
      </c>
      <c r="O1709" s="21">
        <v>0</v>
      </c>
      <c r="P1709" s="21">
        <v>2110.84</v>
      </c>
      <c r="Q1709" s="25" t="s">
        <v>8113</v>
      </c>
      <c r="R1709" s="1" t="str">
        <f t="shared" si="27"/>
        <v>ST10049</v>
      </c>
      <c r="S1709" t="str">
        <f>VLOOKUP(R1709,Data!$C$2:$D$261,2,0)</f>
        <v>Colonel By</v>
      </c>
      <c r="T1709">
        <f>COUNTIF('Feb 2022'!A:A,D1709)+COUNTIF('Mar 2022'!A:A,D1709)+COUNTIF('Apr 2022'!A:A,D1709)+COUNTIF('May 2022'!A:A,D1709)+COUNTIF('June 2022'!A:A,D1709)+COUNTIF('July 2022'!A:A,D1709)+COUNTIF('Aug 2022'!A:A,D1709)+COUNTIF('Sep 2022'!A:A,D1709)+COUNTIF('Oct 2022'!A:A,D1709)+COUNTIF('Dec 2022'!A:A,D1709)</f>
        <v>1</v>
      </c>
      <c r="U1709" t="str">
        <f>VLOOKUP(Q1709,'Capital Lookup'!A:B,2,FALSE)</f>
        <v>No</v>
      </c>
      <c r="V1709" s="2">
        <f>IFERROR(VLOOKUP(LEFT(F1709,10),'Find Purchase Orders'!B:J,9,FALSE),"")</f>
        <v>44652</v>
      </c>
      <c r="W1709" s="25" t="s">
        <v>7261</v>
      </c>
    </row>
    <row r="1710" spans="1:23" hidden="1">
      <c r="A1710" s="25" t="s">
        <v>7478</v>
      </c>
      <c r="B1710" s="25" t="s">
        <v>10441</v>
      </c>
      <c r="C1710" s="25" t="s">
        <v>9032</v>
      </c>
      <c r="D1710" s="25" t="s">
        <v>1891</v>
      </c>
      <c r="E1710" s="25" t="s">
        <v>8443</v>
      </c>
      <c r="F1710" s="25" t="s">
        <v>11635</v>
      </c>
      <c r="G1710" s="25" t="s">
        <v>11636</v>
      </c>
      <c r="H1710" s="21">
        <v>20712.150000000001</v>
      </c>
      <c r="I1710" s="25" t="s">
        <v>7296</v>
      </c>
      <c r="J1710" s="25" t="s">
        <v>7288</v>
      </c>
      <c r="K1710" s="25" t="s">
        <v>7733</v>
      </c>
      <c r="L1710" s="25" t="s">
        <v>8052</v>
      </c>
      <c r="M1710" s="21">
        <v>20712.150000000001</v>
      </c>
      <c r="N1710" s="21">
        <v>20712.150000000001</v>
      </c>
      <c r="O1710" s="21">
        <v>0</v>
      </c>
      <c r="P1710" s="21">
        <v>20712.150000000001</v>
      </c>
      <c r="Q1710" s="25" t="s">
        <v>11637</v>
      </c>
      <c r="R1710" s="1" t="str">
        <f t="shared" si="27"/>
        <v>ST10213</v>
      </c>
      <c r="S1710" t="str">
        <f>VLOOKUP(R1710,Data!$C$2:$D$261,2,0)</f>
        <v>Lakeview Care Centre</v>
      </c>
      <c r="T1710">
        <f>COUNTIF('Feb 2022'!A:A,D1710)+COUNTIF('Mar 2022'!A:A,D1710)+COUNTIF('Apr 2022'!A:A,D1710)+COUNTIF('May 2022'!A:A,D1710)+COUNTIF('June 2022'!A:A,D1710)+COUNTIF('July 2022'!A:A,D1710)+COUNTIF('Aug 2022'!A:A,D1710)+COUNTIF('Sep 2022'!A:A,D1710)+COUNTIF('Oct 2022'!A:A,D1710)+COUNTIF('Dec 2022'!A:A,D1710)</f>
        <v>1</v>
      </c>
      <c r="U1710" t="str">
        <f>VLOOKUP(Q1710,'Capital Lookup'!A:B,2,FALSE)</f>
        <v>No</v>
      </c>
      <c r="V1710" s="2">
        <f>IFERROR(VLOOKUP(LEFT(F1710,10),'Find Purchase Orders'!B:J,9,FALSE),"")</f>
        <v>44657</v>
      </c>
      <c r="W1710" s="25" t="s">
        <v>7261</v>
      </c>
    </row>
    <row r="1711" spans="1:23" hidden="1">
      <c r="A1711" s="25" t="s">
        <v>7252</v>
      </c>
      <c r="B1711" s="25" t="s">
        <v>11638</v>
      </c>
      <c r="C1711" s="25" t="s">
        <v>7254</v>
      </c>
      <c r="D1711" s="25" t="s">
        <v>1893</v>
      </c>
      <c r="E1711" s="25" t="s">
        <v>11639</v>
      </c>
      <c r="F1711" s="25" t="s">
        <v>11640</v>
      </c>
      <c r="G1711" s="25" t="s">
        <v>11641</v>
      </c>
      <c r="H1711" s="21">
        <v>1633.84</v>
      </c>
      <c r="I1711" s="25" t="s">
        <v>7296</v>
      </c>
      <c r="J1711" s="25" t="s">
        <v>7288</v>
      </c>
      <c r="K1711" s="25" t="s">
        <v>7262</v>
      </c>
      <c r="L1711" s="25" t="s">
        <v>7259</v>
      </c>
      <c r="M1711" s="21">
        <v>1633.84</v>
      </c>
      <c r="N1711" s="21">
        <v>1633.84</v>
      </c>
      <c r="O1711" s="21">
        <v>0</v>
      </c>
      <c r="P1711" s="21">
        <v>1633.84</v>
      </c>
      <c r="Q1711" s="25" t="s">
        <v>11642</v>
      </c>
      <c r="R1711" s="1" t="str">
        <f t="shared" si="27"/>
        <v>ST10097</v>
      </c>
      <c r="S1711" t="str">
        <f>VLOOKUP(R1711,Data!$C$2:$D$261,2,0)</f>
        <v>Grand Wood Park</v>
      </c>
      <c r="T1711">
        <f>COUNTIF('Feb 2022'!A:A,D1711)+COUNTIF('Mar 2022'!A:A,D1711)+COUNTIF('Apr 2022'!A:A,D1711)+COUNTIF('May 2022'!A:A,D1711)+COUNTIF('June 2022'!A:A,D1711)+COUNTIF('July 2022'!A:A,D1711)+COUNTIF('Aug 2022'!A:A,D1711)+COUNTIF('Sep 2022'!A:A,D1711)+COUNTIF('Oct 2022'!A:A,D1711)+COUNTIF('Dec 2022'!A:A,D1711)</f>
        <v>1</v>
      </c>
      <c r="U1711" t="str">
        <f>VLOOKUP(Q1711,'Capital Lookup'!A:B,2,FALSE)</f>
        <v>No</v>
      </c>
      <c r="V1711" s="2">
        <f>IFERROR(VLOOKUP(LEFT(F1711,10),'Find Purchase Orders'!B:J,9,FALSE),"")</f>
        <v>44652</v>
      </c>
      <c r="W1711" s="25" t="s">
        <v>7261</v>
      </c>
    </row>
    <row r="1712" spans="1:23" hidden="1">
      <c r="A1712" s="25" t="s">
        <v>7252</v>
      </c>
      <c r="B1712" s="25" t="s">
        <v>11638</v>
      </c>
      <c r="C1712" s="25" t="s">
        <v>7254</v>
      </c>
      <c r="D1712" s="25" t="s">
        <v>1893</v>
      </c>
      <c r="E1712" s="25" t="s">
        <v>11639</v>
      </c>
      <c r="F1712" s="25" t="s">
        <v>11643</v>
      </c>
      <c r="G1712" s="25" t="s">
        <v>8793</v>
      </c>
      <c r="H1712" s="21">
        <v>192.1</v>
      </c>
      <c r="I1712" s="25" t="s">
        <v>7296</v>
      </c>
      <c r="J1712" s="25" t="s">
        <v>7288</v>
      </c>
      <c r="K1712" s="25" t="s">
        <v>7262</v>
      </c>
      <c r="L1712" s="25" t="s">
        <v>7259</v>
      </c>
      <c r="M1712" s="21">
        <v>192.1</v>
      </c>
      <c r="N1712" s="21">
        <v>192.1</v>
      </c>
      <c r="O1712" s="21">
        <v>0</v>
      </c>
      <c r="P1712" s="21">
        <v>192.1</v>
      </c>
      <c r="Q1712" s="25" t="s">
        <v>11642</v>
      </c>
      <c r="R1712" s="1" t="str">
        <f t="shared" si="27"/>
        <v>ST10097</v>
      </c>
      <c r="S1712" t="str">
        <f>VLOOKUP(R1712,Data!$C$2:$D$261,2,0)</f>
        <v>Grand Wood Park</v>
      </c>
      <c r="T1712">
        <f>COUNTIF('Feb 2022'!A:A,D1712)+COUNTIF('Mar 2022'!A:A,D1712)+COUNTIF('Apr 2022'!A:A,D1712)+COUNTIF('May 2022'!A:A,D1712)+COUNTIF('June 2022'!A:A,D1712)+COUNTIF('July 2022'!A:A,D1712)+COUNTIF('Aug 2022'!A:A,D1712)+COUNTIF('Sep 2022'!A:A,D1712)+COUNTIF('Oct 2022'!A:A,D1712)+COUNTIF('Dec 2022'!A:A,D1712)</f>
        <v>1</v>
      </c>
      <c r="U1712" t="str">
        <f>VLOOKUP(Q1712,'Capital Lookup'!A:B,2,FALSE)</f>
        <v>No</v>
      </c>
      <c r="V1712" s="2">
        <f>IFERROR(VLOOKUP(LEFT(F1712,10),'Find Purchase Orders'!B:J,9,FALSE),"")</f>
        <v>44652</v>
      </c>
      <c r="W1712" s="25" t="s">
        <v>7261</v>
      </c>
    </row>
    <row r="1713" spans="1:23" hidden="1">
      <c r="A1713" s="25" t="s">
        <v>7261</v>
      </c>
      <c r="B1713" s="25" t="s">
        <v>8108</v>
      </c>
      <c r="C1713" s="25" t="s">
        <v>7264</v>
      </c>
      <c r="D1713" s="25" t="s">
        <v>1895</v>
      </c>
      <c r="E1713" s="25" t="s">
        <v>8110</v>
      </c>
      <c r="F1713" s="25" t="s">
        <v>11644</v>
      </c>
      <c r="G1713" s="25" t="s">
        <v>11645</v>
      </c>
      <c r="H1713" s="21">
        <v>2005.05</v>
      </c>
      <c r="I1713" s="25" t="s">
        <v>7296</v>
      </c>
      <c r="J1713" s="25" t="s">
        <v>7288</v>
      </c>
      <c r="K1713" s="25" t="s">
        <v>7262</v>
      </c>
      <c r="L1713" s="25" t="s">
        <v>7259</v>
      </c>
      <c r="M1713" s="21">
        <v>2005.05</v>
      </c>
      <c r="N1713" s="21">
        <v>2005.05</v>
      </c>
      <c r="O1713" s="21">
        <v>0</v>
      </c>
      <c r="P1713" s="21">
        <v>2005.05</v>
      </c>
      <c r="Q1713" s="25" t="s">
        <v>8113</v>
      </c>
      <c r="R1713" s="1" t="str">
        <f t="shared" si="27"/>
        <v>ST10049</v>
      </c>
      <c r="S1713" t="str">
        <f>VLOOKUP(R1713,Data!$C$2:$D$261,2,0)</f>
        <v>Colonel By</v>
      </c>
      <c r="T1713">
        <f>COUNTIF('Feb 2022'!A:A,D1713)+COUNTIF('Mar 2022'!A:A,D1713)+COUNTIF('Apr 2022'!A:A,D1713)+COUNTIF('May 2022'!A:A,D1713)+COUNTIF('June 2022'!A:A,D1713)+COUNTIF('July 2022'!A:A,D1713)+COUNTIF('Aug 2022'!A:A,D1713)+COUNTIF('Sep 2022'!A:A,D1713)+COUNTIF('Oct 2022'!A:A,D1713)+COUNTIF('Dec 2022'!A:A,D1713)</f>
        <v>1</v>
      </c>
      <c r="U1713" t="str">
        <f>VLOOKUP(Q1713,'Capital Lookup'!A:B,2,FALSE)</f>
        <v>No</v>
      </c>
      <c r="V1713" s="2">
        <f>IFERROR(VLOOKUP(LEFT(F1713,10),'Find Purchase Orders'!B:J,9,FALSE),"")</f>
        <v>44652</v>
      </c>
      <c r="W1713" s="25" t="s">
        <v>7261</v>
      </c>
    </row>
    <row r="1714" spans="1:23" hidden="1">
      <c r="A1714" s="25" t="s">
        <v>7261</v>
      </c>
      <c r="B1714" s="25" t="s">
        <v>8108</v>
      </c>
      <c r="C1714" s="25" t="s">
        <v>7264</v>
      </c>
      <c r="D1714" s="25" t="s">
        <v>1895</v>
      </c>
      <c r="E1714" s="25" t="s">
        <v>8110</v>
      </c>
      <c r="F1714" s="25" t="s">
        <v>11646</v>
      </c>
      <c r="G1714" s="25" t="s">
        <v>9383</v>
      </c>
      <c r="H1714" s="21">
        <v>1485.95</v>
      </c>
      <c r="I1714" s="25" t="s">
        <v>7296</v>
      </c>
      <c r="J1714" s="25" t="s">
        <v>7288</v>
      </c>
      <c r="K1714" s="25" t="s">
        <v>7262</v>
      </c>
      <c r="L1714" s="25" t="s">
        <v>7259</v>
      </c>
      <c r="M1714" s="21">
        <v>1485.95</v>
      </c>
      <c r="N1714" s="21">
        <v>1485.95</v>
      </c>
      <c r="O1714" s="21">
        <v>0</v>
      </c>
      <c r="P1714" s="21">
        <v>1485.95</v>
      </c>
      <c r="Q1714" s="25" t="s">
        <v>8113</v>
      </c>
      <c r="R1714" s="1" t="str">
        <f t="shared" si="27"/>
        <v>ST10049</v>
      </c>
      <c r="S1714" t="str">
        <f>VLOOKUP(R1714,Data!$C$2:$D$261,2,0)</f>
        <v>Colonel By</v>
      </c>
      <c r="T1714">
        <f>COUNTIF('Feb 2022'!A:A,D1714)+COUNTIF('Mar 2022'!A:A,D1714)+COUNTIF('Apr 2022'!A:A,D1714)+COUNTIF('May 2022'!A:A,D1714)+COUNTIF('June 2022'!A:A,D1714)+COUNTIF('July 2022'!A:A,D1714)+COUNTIF('Aug 2022'!A:A,D1714)+COUNTIF('Sep 2022'!A:A,D1714)+COUNTIF('Oct 2022'!A:A,D1714)+COUNTIF('Dec 2022'!A:A,D1714)</f>
        <v>1</v>
      </c>
      <c r="U1714" t="str">
        <f>VLOOKUP(Q1714,'Capital Lookup'!A:B,2,FALSE)</f>
        <v>No</v>
      </c>
      <c r="V1714" s="2">
        <f>IFERROR(VLOOKUP(LEFT(F1714,10),'Find Purchase Orders'!B:J,9,FALSE),"")</f>
        <v>44652</v>
      </c>
      <c r="W1714" s="25" t="s">
        <v>7261</v>
      </c>
    </row>
    <row r="1715" spans="1:23" hidden="1">
      <c r="A1715" s="25" t="s">
        <v>7261</v>
      </c>
      <c r="B1715" s="25" t="s">
        <v>7281</v>
      </c>
      <c r="C1715" s="25" t="s">
        <v>7282</v>
      </c>
      <c r="D1715" s="25" t="s">
        <v>1897</v>
      </c>
      <c r="E1715" s="25" t="s">
        <v>7284</v>
      </c>
      <c r="F1715" s="25" t="s">
        <v>11647</v>
      </c>
      <c r="G1715" s="25" t="s">
        <v>11648</v>
      </c>
      <c r="H1715" s="21">
        <v>8401.17</v>
      </c>
      <c r="I1715" s="25" t="s">
        <v>7296</v>
      </c>
      <c r="J1715" s="25" t="s">
        <v>7288</v>
      </c>
      <c r="K1715" s="25" t="s">
        <v>7262</v>
      </c>
      <c r="L1715" s="25" t="s">
        <v>7259</v>
      </c>
      <c r="M1715" s="21">
        <v>8401.17</v>
      </c>
      <c r="N1715" s="21">
        <v>8401.17</v>
      </c>
      <c r="O1715" s="21">
        <v>0</v>
      </c>
      <c r="P1715" s="21">
        <v>8401.17</v>
      </c>
      <c r="Q1715" s="25" t="s">
        <v>7290</v>
      </c>
      <c r="R1715" s="1" t="str">
        <f t="shared" si="27"/>
        <v>ST10014</v>
      </c>
      <c r="S1715" t="str">
        <f>VLOOKUP(R1715,Data!$C$2:$D$261,2,0)</f>
        <v>Bradgate Arms</v>
      </c>
      <c r="T1715">
        <f>COUNTIF('Feb 2022'!A:A,D1715)+COUNTIF('Mar 2022'!A:A,D1715)+COUNTIF('Apr 2022'!A:A,D1715)+COUNTIF('May 2022'!A:A,D1715)+COUNTIF('June 2022'!A:A,D1715)+COUNTIF('July 2022'!A:A,D1715)+COUNTIF('Aug 2022'!A:A,D1715)+COUNTIF('Sep 2022'!A:A,D1715)+COUNTIF('Oct 2022'!A:A,D1715)+COUNTIF('Dec 2022'!A:A,D1715)</f>
        <v>1</v>
      </c>
      <c r="U1715" t="str">
        <f>VLOOKUP(Q1715,'Capital Lookup'!A:B,2,FALSE)</f>
        <v>No</v>
      </c>
      <c r="V1715" s="2">
        <f>IFERROR(VLOOKUP(LEFT(F1715,10),'Find Purchase Orders'!B:J,9,FALSE),"")</f>
        <v>44656</v>
      </c>
      <c r="W1715" s="25" t="s">
        <v>7261</v>
      </c>
    </row>
    <row r="1716" spans="1:23" hidden="1">
      <c r="A1716" s="25" t="s">
        <v>7261</v>
      </c>
      <c r="B1716" s="25" t="s">
        <v>7281</v>
      </c>
      <c r="C1716" s="25" t="s">
        <v>7282</v>
      </c>
      <c r="D1716" s="25" t="s">
        <v>1897</v>
      </c>
      <c r="E1716" s="25" t="s">
        <v>7284</v>
      </c>
      <c r="F1716" s="25" t="s">
        <v>11649</v>
      </c>
      <c r="G1716" s="25" t="s">
        <v>8509</v>
      </c>
      <c r="H1716" s="21">
        <v>3616</v>
      </c>
      <c r="I1716" s="25" t="s">
        <v>7296</v>
      </c>
      <c r="J1716" s="25" t="s">
        <v>7288</v>
      </c>
      <c r="K1716" s="25" t="s">
        <v>7262</v>
      </c>
      <c r="L1716" s="25" t="s">
        <v>7259</v>
      </c>
      <c r="M1716" s="21">
        <v>3616</v>
      </c>
      <c r="N1716" s="21">
        <v>3616</v>
      </c>
      <c r="O1716" s="21">
        <v>0</v>
      </c>
      <c r="P1716" s="21">
        <v>3616</v>
      </c>
      <c r="Q1716" s="25" t="s">
        <v>7290</v>
      </c>
      <c r="R1716" s="1" t="str">
        <f t="shared" si="27"/>
        <v>ST10014</v>
      </c>
      <c r="S1716" t="str">
        <f>VLOOKUP(R1716,Data!$C$2:$D$261,2,0)</f>
        <v>Bradgate Arms</v>
      </c>
      <c r="T1716">
        <f>COUNTIF('Feb 2022'!A:A,D1716)+COUNTIF('Mar 2022'!A:A,D1716)+COUNTIF('Apr 2022'!A:A,D1716)+COUNTIF('May 2022'!A:A,D1716)+COUNTIF('June 2022'!A:A,D1716)+COUNTIF('July 2022'!A:A,D1716)+COUNTIF('Aug 2022'!A:A,D1716)+COUNTIF('Sep 2022'!A:A,D1716)+COUNTIF('Oct 2022'!A:A,D1716)+COUNTIF('Dec 2022'!A:A,D1716)</f>
        <v>1</v>
      </c>
      <c r="U1716" t="str">
        <f>VLOOKUP(Q1716,'Capital Lookup'!A:B,2,FALSE)</f>
        <v>No</v>
      </c>
      <c r="V1716" s="2">
        <f>IFERROR(VLOOKUP(LEFT(F1716,10),'Find Purchase Orders'!B:J,9,FALSE),"")</f>
        <v>44656</v>
      </c>
      <c r="W1716" s="25" t="s">
        <v>7261</v>
      </c>
    </row>
    <row r="1717" spans="1:23" hidden="1">
      <c r="A1717" s="25" t="s">
        <v>7478</v>
      </c>
      <c r="B1717" s="25" t="s">
        <v>7956</v>
      </c>
      <c r="C1717" s="25" t="s">
        <v>7271</v>
      </c>
      <c r="D1717" s="25" t="s">
        <v>1899</v>
      </c>
      <c r="E1717" s="25" t="s">
        <v>7492</v>
      </c>
      <c r="F1717" s="25" t="s">
        <v>11650</v>
      </c>
      <c r="G1717" s="25" t="s">
        <v>11651</v>
      </c>
      <c r="H1717" s="21">
        <v>2377.52</v>
      </c>
      <c r="I1717" s="25" t="s">
        <v>7296</v>
      </c>
      <c r="J1717" s="25" t="s">
        <v>7288</v>
      </c>
      <c r="K1717" s="25" t="s">
        <v>11461</v>
      </c>
      <c r="L1717" s="25" t="s">
        <v>11462</v>
      </c>
      <c r="M1717" s="21">
        <v>2377.52</v>
      </c>
      <c r="N1717" s="22">
        <v>0</v>
      </c>
      <c r="O1717" s="21">
        <v>2377.52</v>
      </c>
      <c r="P1717" s="21">
        <v>2377.52</v>
      </c>
      <c r="Q1717" s="25" t="s">
        <v>11463</v>
      </c>
      <c r="R1717" s="1" t="str">
        <f t="shared" si="27"/>
        <v>ST10184</v>
      </c>
      <c r="S1717" t="str">
        <f>VLOOKUP(R1717,Data!$C$2:$D$261,2,0)</f>
        <v>Riverbend Place</v>
      </c>
      <c r="T1717">
        <f>COUNTIF('Feb 2022'!A:A,D1717)+COUNTIF('Mar 2022'!A:A,D1717)+COUNTIF('Apr 2022'!A:A,D1717)+COUNTIF('May 2022'!A:A,D1717)+COUNTIF('June 2022'!A:A,D1717)+COUNTIF('July 2022'!A:A,D1717)+COUNTIF('Aug 2022'!A:A,D1717)+COUNTIF('Sep 2022'!A:A,D1717)+COUNTIF('Oct 2022'!A:A,D1717)+COUNTIF('Dec 2022'!A:A,D1717)</f>
        <v>1</v>
      </c>
      <c r="U1717" t="str">
        <f>VLOOKUP(Q1717,'Capital Lookup'!A:B,2,FALSE)</f>
        <v>No</v>
      </c>
      <c r="V1717" s="2">
        <f>IFERROR(VLOOKUP(LEFT(F1717,10),'Find Purchase Orders'!B:J,9,FALSE),"")</f>
        <v>44660</v>
      </c>
      <c r="W1717" s="25" t="s">
        <v>7261</v>
      </c>
    </row>
    <row r="1718" spans="1:23" hidden="1">
      <c r="A1718" s="25" t="s">
        <v>7478</v>
      </c>
      <c r="B1718" s="25" t="s">
        <v>7956</v>
      </c>
      <c r="C1718" s="25" t="s">
        <v>7271</v>
      </c>
      <c r="D1718" s="25" t="s">
        <v>1899</v>
      </c>
      <c r="E1718" s="25" t="s">
        <v>7492</v>
      </c>
      <c r="F1718" s="25" t="s">
        <v>11652</v>
      </c>
      <c r="G1718" s="25" t="s">
        <v>11651</v>
      </c>
      <c r="H1718" s="21">
        <v>36729.519999999997</v>
      </c>
      <c r="I1718" s="25" t="s">
        <v>7296</v>
      </c>
      <c r="J1718" s="25" t="s">
        <v>7288</v>
      </c>
      <c r="K1718" s="25" t="s">
        <v>11461</v>
      </c>
      <c r="L1718" s="25" t="s">
        <v>11462</v>
      </c>
      <c r="M1718" s="21">
        <v>41226.92</v>
      </c>
      <c r="N1718" s="21">
        <v>41226.92</v>
      </c>
      <c r="O1718" s="21">
        <v>0</v>
      </c>
      <c r="P1718" s="21">
        <v>40709.519999999997</v>
      </c>
      <c r="Q1718" s="25" t="s">
        <v>11463</v>
      </c>
      <c r="R1718" s="1" t="str">
        <f t="shared" si="27"/>
        <v>ST10184</v>
      </c>
      <c r="S1718" t="str">
        <f>VLOOKUP(R1718,Data!$C$2:$D$261,2,0)</f>
        <v>Riverbend Place</v>
      </c>
      <c r="T1718">
        <f>COUNTIF('Feb 2022'!A:A,D1718)+COUNTIF('Mar 2022'!A:A,D1718)+COUNTIF('Apr 2022'!A:A,D1718)+COUNTIF('May 2022'!A:A,D1718)+COUNTIF('June 2022'!A:A,D1718)+COUNTIF('July 2022'!A:A,D1718)+COUNTIF('Aug 2022'!A:A,D1718)+COUNTIF('Sep 2022'!A:A,D1718)+COUNTIF('Oct 2022'!A:A,D1718)+COUNTIF('Dec 2022'!A:A,D1718)</f>
        <v>1</v>
      </c>
      <c r="U1718" t="str">
        <f>VLOOKUP(Q1718,'Capital Lookup'!A:B,2,FALSE)</f>
        <v>No</v>
      </c>
      <c r="V1718" s="2">
        <f>IFERROR(VLOOKUP(LEFT(F1718,10),'Find Purchase Orders'!B:J,9,FALSE),"")</f>
        <v>44660</v>
      </c>
      <c r="W1718" s="25" t="s">
        <v>7261</v>
      </c>
    </row>
    <row r="1719" spans="1:23" hidden="1">
      <c r="A1719" s="25" t="s">
        <v>7261</v>
      </c>
      <c r="B1719" s="25" t="s">
        <v>8108</v>
      </c>
      <c r="C1719" s="25" t="s">
        <v>7264</v>
      </c>
      <c r="D1719" s="25" t="s">
        <v>1901</v>
      </c>
      <c r="E1719" s="25" t="s">
        <v>8110</v>
      </c>
      <c r="F1719" s="25" t="s">
        <v>11653</v>
      </c>
      <c r="G1719" s="25" t="s">
        <v>11654</v>
      </c>
      <c r="H1719" s="21">
        <v>3239.57</v>
      </c>
      <c r="I1719" s="25" t="s">
        <v>7296</v>
      </c>
      <c r="J1719" s="25" t="s">
        <v>7288</v>
      </c>
      <c r="K1719" s="25" t="s">
        <v>7262</v>
      </c>
      <c r="L1719" s="25" t="s">
        <v>7259</v>
      </c>
      <c r="M1719" s="21">
        <v>3239.57</v>
      </c>
      <c r="N1719" s="21">
        <v>3239.57</v>
      </c>
      <c r="O1719" s="21">
        <v>0</v>
      </c>
      <c r="P1719" s="21">
        <v>3239.57</v>
      </c>
      <c r="Q1719" s="25" t="s">
        <v>8113</v>
      </c>
      <c r="R1719" s="1" t="str">
        <f t="shared" si="27"/>
        <v>ST10049</v>
      </c>
      <c r="S1719" t="str">
        <f>VLOOKUP(R1719,Data!$C$2:$D$261,2,0)</f>
        <v>Colonel By</v>
      </c>
      <c r="T1719">
        <f>COUNTIF('Feb 2022'!A:A,D1719)+COUNTIF('Mar 2022'!A:A,D1719)+COUNTIF('Apr 2022'!A:A,D1719)+COUNTIF('May 2022'!A:A,D1719)+COUNTIF('June 2022'!A:A,D1719)+COUNTIF('July 2022'!A:A,D1719)+COUNTIF('Aug 2022'!A:A,D1719)+COUNTIF('Sep 2022'!A:A,D1719)+COUNTIF('Oct 2022'!A:A,D1719)+COUNTIF('Dec 2022'!A:A,D1719)</f>
        <v>1</v>
      </c>
      <c r="U1719" t="str">
        <f>VLOOKUP(Q1719,'Capital Lookup'!A:B,2,FALSE)</f>
        <v>No</v>
      </c>
      <c r="V1719" s="2">
        <f>IFERROR(VLOOKUP(LEFT(F1719,10),'Find Purchase Orders'!B:J,9,FALSE),"")</f>
        <v>44652</v>
      </c>
      <c r="W1719" s="25" t="s">
        <v>7261</v>
      </c>
    </row>
    <row r="1720" spans="1:23" hidden="1">
      <c r="A1720" s="25" t="s">
        <v>7261</v>
      </c>
      <c r="B1720" s="25" t="s">
        <v>8108</v>
      </c>
      <c r="C1720" s="25" t="s">
        <v>7264</v>
      </c>
      <c r="D1720" s="25" t="s">
        <v>1901</v>
      </c>
      <c r="E1720" s="25" t="s">
        <v>8110</v>
      </c>
      <c r="F1720" s="25" t="s">
        <v>11655</v>
      </c>
      <c r="G1720" s="25" t="s">
        <v>7607</v>
      </c>
      <c r="H1720" s="21">
        <v>1028.3</v>
      </c>
      <c r="I1720" s="25" t="s">
        <v>7296</v>
      </c>
      <c r="J1720" s="25" t="s">
        <v>7288</v>
      </c>
      <c r="K1720" s="25" t="s">
        <v>7262</v>
      </c>
      <c r="L1720" s="25" t="s">
        <v>7259</v>
      </c>
      <c r="M1720" s="21">
        <v>1028.3</v>
      </c>
      <c r="N1720" s="21">
        <v>1028.3</v>
      </c>
      <c r="O1720" s="21">
        <v>0</v>
      </c>
      <c r="P1720" s="21">
        <v>1028.3</v>
      </c>
      <c r="Q1720" s="25" t="s">
        <v>8113</v>
      </c>
      <c r="R1720" s="1" t="str">
        <f t="shared" si="27"/>
        <v>ST10049</v>
      </c>
      <c r="S1720" t="str">
        <f>VLOOKUP(R1720,Data!$C$2:$D$261,2,0)</f>
        <v>Colonel By</v>
      </c>
      <c r="T1720">
        <f>COUNTIF('Feb 2022'!A:A,D1720)+COUNTIF('Mar 2022'!A:A,D1720)+COUNTIF('Apr 2022'!A:A,D1720)+COUNTIF('May 2022'!A:A,D1720)+COUNTIF('June 2022'!A:A,D1720)+COUNTIF('July 2022'!A:A,D1720)+COUNTIF('Aug 2022'!A:A,D1720)+COUNTIF('Sep 2022'!A:A,D1720)+COUNTIF('Oct 2022'!A:A,D1720)+COUNTIF('Dec 2022'!A:A,D1720)</f>
        <v>1</v>
      </c>
      <c r="U1720" t="str">
        <f>VLOOKUP(Q1720,'Capital Lookup'!A:B,2,FALSE)</f>
        <v>No</v>
      </c>
      <c r="V1720" s="2">
        <f>IFERROR(VLOOKUP(LEFT(F1720,10),'Find Purchase Orders'!B:J,9,FALSE),"")</f>
        <v>44652</v>
      </c>
      <c r="W1720" s="25" t="s">
        <v>7261</v>
      </c>
    </row>
    <row r="1721" spans="1:23" hidden="1">
      <c r="A1721" s="25" t="s">
        <v>7269</v>
      </c>
      <c r="B1721" s="25" t="s">
        <v>7833</v>
      </c>
      <c r="C1721" s="25" t="s">
        <v>7271</v>
      </c>
      <c r="D1721" s="25" t="s">
        <v>1903</v>
      </c>
      <c r="E1721" s="25" t="s">
        <v>7492</v>
      </c>
      <c r="F1721" s="25" t="s">
        <v>11656</v>
      </c>
      <c r="G1721" s="25" t="s">
        <v>11657</v>
      </c>
      <c r="H1721" s="21">
        <v>19695.900000000001</v>
      </c>
      <c r="I1721" s="25" t="s">
        <v>7296</v>
      </c>
      <c r="J1721" s="25" t="s">
        <v>7288</v>
      </c>
      <c r="K1721" s="25" t="s">
        <v>7495</v>
      </c>
      <c r="L1721" s="25" t="s">
        <v>7745</v>
      </c>
      <c r="M1721" s="21">
        <v>19695.900000000001</v>
      </c>
      <c r="N1721" s="21">
        <v>19695.900000000001</v>
      </c>
      <c r="O1721" s="21">
        <v>0</v>
      </c>
      <c r="P1721" s="21">
        <v>19695.900000000001</v>
      </c>
      <c r="Q1721" s="25" t="s">
        <v>11658</v>
      </c>
      <c r="R1721" s="1" t="str">
        <f t="shared" si="27"/>
        <v>ST10156</v>
      </c>
      <c r="S1721" t="str">
        <f>VLOOKUP(R1721,Data!$C$2:$D$261,2,0)</f>
        <v>ThorntonView</v>
      </c>
      <c r="T1721">
        <f>COUNTIF('Feb 2022'!A:A,D1721)+COUNTIF('Mar 2022'!A:A,D1721)+COUNTIF('Apr 2022'!A:A,D1721)+COUNTIF('May 2022'!A:A,D1721)+COUNTIF('June 2022'!A:A,D1721)+COUNTIF('July 2022'!A:A,D1721)+COUNTIF('Aug 2022'!A:A,D1721)+COUNTIF('Sep 2022'!A:A,D1721)+COUNTIF('Oct 2022'!A:A,D1721)+COUNTIF('Dec 2022'!A:A,D1721)</f>
        <v>1</v>
      </c>
      <c r="U1721" t="str">
        <f>VLOOKUP(Q1721,'Capital Lookup'!A:B,2,FALSE)</f>
        <v>No</v>
      </c>
      <c r="V1721" s="2">
        <f>IFERROR(VLOOKUP(LEFT(F1721,10),'Find Purchase Orders'!B:J,9,FALSE),"")</f>
        <v>44657</v>
      </c>
      <c r="W1721" s="25" t="s">
        <v>7261</v>
      </c>
    </row>
    <row r="1722" spans="1:23" hidden="1">
      <c r="A1722" s="25" t="s">
        <v>7425</v>
      </c>
      <c r="B1722" s="25" t="s">
        <v>7804</v>
      </c>
      <c r="C1722" s="25" t="s">
        <v>7271</v>
      </c>
      <c r="D1722" s="25" t="s">
        <v>2157</v>
      </c>
      <c r="E1722" s="25" t="s">
        <v>7492</v>
      </c>
      <c r="F1722" s="25" t="s">
        <v>11659</v>
      </c>
      <c r="G1722" s="25" t="s">
        <v>11660</v>
      </c>
      <c r="H1722" s="21">
        <v>16453.75</v>
      </c>
      <c r="I1722" s="25" t="s">
        <v>7296</v>
      </c>
      <c r="J1722" s="25" t="s">
        <v>7288</v>
      </c>
      <c r="K1722" s="25" t="s">
        <v>7579</v>
      </c>
      <c r="L1722" s="25" t="s">
        <v>7580</v>
      </c>
      <c r="M1722" s="21">
        <v>16453.75</v>
      </c>
      <c r="N1722" s="21">
        <v>16453.75</v>
      </c>
      <c r="O1722" s="21">
        <v>0</v>
      </c>
      <c r="P1722" s="21">
        <v>16453.75</v>
      </c>
      <c r="Q1722" s="25" t="s">
        <v>11661</v>
      </c>
      <c r="R1722" s="1" t="str">
        <f t="shared" si="27"/>
        <v>ST10153</v>
      </c>
      <c r="S1722" t="str">
        <f>VLOOKUP(R1722,Data!$C$2:$D$261,2,0)</f>
        <v>Eagle Terrace</v>
      </c>
      <c r="T1722">
        <f>COUNTIF('Feb 2022'!A:A,D1722)+COUNTIF('Mar 2022'!A:A,D1722)+COUNTIF('Apr 2022'!A:A,D1722)+COUNTIF('May 2022'!A:A,D1722)+COUNTIF('June 2022'!A:A,D1722)+COUNTIF('July 2022'!A:A,D1722)+COUNTIF('Aug 2022'!A:A,D1722)+COUNTIF('Sep 2022'!A:A,D1722)+COUNTIF('Oct 2022'!A:A,D1722)+COUNTIF('Dec 2022'!A:A,D1722)</f>
        <v>1</v>
      </c>
      <c r="U1722" t="str">
        <f>VLOOKUP(Q1722,'Capital Lookup'!A:B,2,FALSE)</f>
        <v>No</v>
      </c>
      <c r="V1722" s="2">
        <f>IFERROR(VLOOKUP(LEFT(F1722,10),'Find Purchase Orders'!B:J,9,FALSE),"")</f>
        <v>44669</v>
      </c>
      <c r="W1722" s="25" t="s">
        <v>7261</v>
      </c>
    </row>
    <row r="1723" spans="1:23" hidden="1">
      <c r="A1723" s="25" t="s">
        <v>7425</v>
      </c>
      <c r="B1723" s="25" t="s">
        <v>7804</v>
      </c>
      <c r="C1723" s="25" t="s">
        <v>7271</v>
      </c>
      <c r="D1723" s="25" t="s">
        <v>2157</v>
      </c>
      <c r="E1723" s="25" t="s">
        <v>7492</v>
      </c>
      <c r="F1723" s="25" t="s">
        <v>11662</v>
      </c>
      <c r="G1723" s="25" t="s">
        <v>11660</v>
      </c>
      <c r="H1723" s="21">
        <v>2925.57</v>
      </c>
      <c r="I1723" s="25" t="s">
        <v>7296</v>
      </c>
      <c r="J1723" s="25" t="s">
        <v>7288</v>
      </c>
      <c r="K1723" s="25" t="s">
        <v>9091</v>
      </c>
      <c r="L1723" s="25" t="s">
        <v>7580</v>
      </c>
      <c r="M1723" s="21">
        <v>2925.57</v>
      </c>
      <c r="N1723" s="21">
        <v>2925.57</v>
      </c>
      <c r="O1723" s="21">
        <v>0</v>
      </c>
      <c r="P1723" s="21">
        <v>2925.57</v>
      </c>
      <c r="Q1723" s="25" t="s">
        <v>11661</v>
      </c>
      <c r="R1723" s="1" t="str">
        <f t="shared" si="27"/>
        <v>ST10153</v>
      </c>
      <c r="S1723" t="str">
        <f>VLOOKUP(R1723,Data!$C$2:$D$261,2,0)</f>
        <v>Eagle Terrace</v>
      </c>
      <c r="T1723">
        <f>COUNTIF('Feb 2022'!A:A,D1723)+COUNTIF('Mar 2022'!A:A,D1723)+COUNTIF('Apr 2022'!A:A,D1723)+COUNTIF('May 2022'!A:A,D1723)+COUNTIF('June 2022'!A:A,D1723)+COUNTIF('July 2022'!A:A,D1723)+COUNTIF('Aug 2022'!A:A,D1723)+COUNTIF('Sep 2022'!A:A,D1723)+COUNTIF('Oct 2022'!A:A,D1723)+COUNTIF('Dec 2022'!A:A,D1723)</f>
        <v>1</v>
      </c>
      <c r="U1723" t="str">
        <f>VLOOKUP(Q1723,'Capital Lookup'!A:B,2,FALSE)</f>
        <v>No</v>
      </c>
      <c r="V1723" s="2">
        <f>IFERROR(VLOOKUP(LEFT(F1723,10),'Find Purchase Orders'!B:J,9,FALSE),"")</f>
        <v>44669</v>
      </c>
      <c r="W1723" s="25" t="s">
        <v>7261</v>
      </c>
    </row>
    <row r="1724" spans="1:23" hidden="1">
      <c r="A1724" s="25" t="s">
        <v>7252</v>
      </c>
      <c r="B1724" s="25" t="s">
        <v>9296</v>
      </c>
      <c r="C1724" s="25" t="s">
        <v>7254</v>
      </c>
      <c r="D1724" s="25" t="s">
        <v>2158</v>
      </c>
      <c r="E1724" s="25" t="s">
        <v>8443</v>
      </c>
      <c r="F1724" s="25" t="s">
        <v>11663</v>
      </c>
      <c r="G1724" s="25" t="s">
        <v>11664</v>
      </c>
      <c r="H1724" s="21">
        <v>37724.25</v>
      </c>
      <c r="I1724" s="25" t="s">
        <v>7339</v>
      </c>
      <c r="J1724" s="25" t="s">
        <v>7288</v>
      </c>
      <c r="K1724" s="25" t="s">
        <v>7733</v>
      </c>
      <c r="L1724" s="25" t="s">
        <v>8052</v>
      </c>
      <c r="M1724" s="21">
        <v>37724.25</v>
      </c>
      <c r="N1724" s="21">
        <v>37724.25</v>
      </c>
      <c r="O1724" s="21">
        <v>0</v>
      </c>
      <c r="P1724" s="21">
        <v>20855.02</v>
      </c>
      <c r="Q1724" s="25" t="s">
        <v>11665</v>
      </c>
      <c r="R1724" s="1" t="str">
        <f t="shared" si="27"/>
        <v>ST10063</v>
      </c>
      <c r="S1724" t="str">
        <f>VLOOKUP(R1724,Data!$C$2:$D$261,2,0)</f>
        <v>Sunwood</v>
      </c>
      <c r="T1724">
        <f>COUNTIF('Feb 2022'!A:A,D1724)+COUNTIF('Mar 2022'!A:A,D1724)+COUNTIF('Apr 2022'!A:A,D1724)+COUNTIF('May 2022'!A:A,D1724)+COUNTIF('June 2022'!A:A,D1724)+COUNTIF('July 2022'!A:A,D1724)+COUNTIF('Aug 2022'!A:A,D1724)+COUNTIF('Sep 2022'!A:A,D1724)+COUNTIF('Oct 2022'!A:A,D1724)+COUNTIF('Dec 2022'!A:A,D1724)</f>
        <v>1</v>
      </c>
      <c r="U1724" t="str">
        <f>VLOOKUP(Q1724,'Capital Lookup'!A:B,2,FALSE)</f>
        <v>No</v>
      </c>
      <c r="V1724" s="2">
        <f>IFERROR(VLOOKUP(LEFT(F1724,10),'Find Purchase Orders'!B:J,9,FALSE),"")</f>
        <v>44665</v>
      </c>
      <c r="W1724" s="25" t="s">
        <v>7261</v>
      </c>
    </row>
    <row r="1725" spans="1:23" hidden="1">
      <c r="A1725" s="25" t="s">
        <v>7252</v>
      </c>
      <c r="B1725" s="25" t="s">
        <v>11506</v>
      </c>
      <c r="C1725" s="25" t="s">
        <v>7254</v>
      </c>
      <c r="D1725" s="25" t="s">
        <v>1905</v>
      </c>
      <c r="E1725" s="25" t="s">
        <v>11666</v>
      </c>
      <c r="F1725" s="25" t="s">
        <v>11667</v>
      </c>
      <c r="G1725" s="25" t="s">
        <v>11668</v>
      </c>
      <c r="H1725" s="21">
        <v>3079.25</v>
      </c>
      <c r="I1725" s="25" t="s">
        <v>7287</v>
      </c>
      <c r="J1725" s="25" t="s">
        <v>7288</v>
      </c>
      <c r="K1725" s="25" t="s">
        <v>7289</v>
      </c>
      <c r="L1725" s="25" t="s">
        <v>7259</v>
      </c>
      <c r="M1725" s="21">
        <v>3079.25</v>
      </c>
      <c r="N1725" s="21">
        <v>3079.25</v>
      </c>
      <c r="O1725" s="21">
        <v>0</v>
      </c>
      <c r="P1725" s="21">
        <v>354.25</v>
      </c>
      <c r="Q1725" s="25" t="s">
        <v>11669</v>
      </c>
      <c r="R1725" s="1" t="str">
        <f t="shared" si="27"/>
        <v>ST10042</v>
      </c>
      <c r="S1725" t="str">
        <f>VLOOKUP(R1725,Data!$C$2:$D$261,2,0)</f>
        <v>Valley Stream</v>
      </c>
      <c r="T1725">
        <f>COUNTIF('Feb 2022'!A:A,D1725)+COUNTIF('Mar 2022'!A:A,D1725)+COUNTIF('Apr 2022'!A:A,D1725)+COUNTIF('May 2022'!A:A,D1725)+COUNTIF('June 2022'!A:A,D1725)+COUNTIF('July 2022'!A:A,D1725)+COUNTIF('Aug 2022'!A:A,D1725)+COUNTIF('Sep 2022'!A:A,D1725)+COUNTIF('Oct 2022'!A:A,D1725)+COUNTIF('Dec 2022'!A:A,D1725)</f>
        <v>1</v>
      </c>
      <c r="U1725" t="str">
        <f>VLOOKUP(Q1725,'Capital Lookup'!A:B,2,FALSE)</f>
        <v>No</v>
      </c>
      <c r="V1725" s="2">
        <f>IFERROR(VLOOKUP(LEFT(F1725,10),'Find Purchase Orders'!B:J,9,FALSE),"")</f>
        <v>44652</v>
      </c>
      <c r="W1725" s="25" t="s">
        <v>7261</v>
      </c>
    </row>
    <row r="1726" spans="1:23" hidden="1">
      <c r="A1726" s="25" t="s">
        <v>7252</v>
      </c>
      <c r="B1726" s="25" t="s">
        <v>11506</v>
      </c>
      <c r="C1726" s="25" t="s">
        <v>7254</v>
      </c>
      <c r="D1726" s="25" t="s">
        <v>1905</v>
      </c>
      <c r="E1726" s="25" t="s">
        <v>11666</v>
      </c>
      <c r="F1726" s="25" t="s">
        <v>11670</v>
      </c>
      <c r="G1726" s="25" t="s">
        <v>11671</v>
      </c>
      <c r="H1726" s="21">
        <v>67.8</v>
      </c>
      <c r="I1726" s="25" t="s">
        <v>7287</v>
      </c>
      <c r="J1726" s="25" t="s">
        <v>7288</v>
      </c>
      <c r="K1726" s="25" t="s">
        <v>7289</v>
      </c>
      <c r="L1726" s="25" t="s">
        <v>7259</v>
      </c>
      <c r="M1726" s="21">
        <v>67.8</v>
      </c>
      <c r="N1726" s="21">
        <v>67.8</v>
      </c>
      <c r="O1726" s="21">
        <v>0</v>
      </c>
      <c r="P1726" s="21">
        <v>7.8</v>
      </c>
      <c r="Q1726" s="25" t="s">
        <v>11669</v>
      </c>
      <c r="R1726" s="1" t="str">
        <f t="shared" si="27"/>
        <v>ST10042</v>
      </c>
      <c r="S1726" t="str">
        <f>VLOOKUP(R1726,Data!$C$2:$D$261,2,0)</f>
        <v>Valley Stream</v>
      </c>
      <c r="T1726">
        <f>COUNTIF('Feb 2022'!A:A,D1726)+COUNTIF('Mar 2022'!A:A,D1726)+COUNTIF('Apr 2022'!A:A,D1726)+COUNTIF('May 2022'!A:A,D1726)+COUNTIF('June 2022'!A:A,D1726)+COUNTIF('July 2022'!A:A,D1726)+COUNTIF('Aug 2022'!A:A,D1726)+COUNTIF('Sep 2022'!A:A,D1726)+COUNTIF('Oct 2022'!A:A,D1726)+COUNTIF('Dec 2022'!A:A,D1726)</f>
        <v>1</v>
      </c>
      <c r="U1726" t="str">
        <f>VLOOKUP(Q1726,'Capital Lookup'!A:B,2,FALSE)</f>
        <v>No</v>
      </c>
      <c r="V1726" s="2">
        <f>IFERROR(VLOOKUP(LEFT(F1726,10),'Find Purchase Orders'!B:J,9,FALSE),"")</f>
        <v>44652</v>
      </c>
      <c r="W1726" s="25" t="s">
        <v>7261</v>
      </c>
    </row>
    <row r="1727" spans="1:23" hidden="1">
      <c r="A1727" s="25" t="s">
        <v>7425</v>
      </c>
      <c r="B1727" s="25" t="s">
        <v>7947</v>
      </c>
      <c r="C1727" s="25" t="s">
        <v>7271</v>
      </c>
      <c r="D1727" s="25" t="s">
        <v>1907</v>
      </c>
      <c r="E1727" s="25" t="s">
        <v>7492</v>
      </c>
      <c r="F1727" s="25" t="s">
        <v>11672</v>
      </c>
      <c r="G1727" s="25" t="s">
        <v>11673</v>
      </c>
      <c r="H1727" s="21">
        <v>14577</v>
      </c>
      <c r="I1727" s="25" t="s">
        <v>7296</v>
      </c>
      <c r="J1727" s="25" t="s">
        <v>7288</v>
      </c>
      <c r="K1727" s="25" t="s">
        <v>7591</v>
      </c>
      <c r="L1727" s="25" t="s">
        <v>8736</v>
      </c>
      <c r="M1727" s="21">
        <v>14577</v>
      </c>
      <c r="N1727" s="21">
        <v>14577</v>
      </c>
      <c r="O1727" s="21">
        <v>0</v>
      </c>
      <c r="P1727" s="21">
        <v>14577</v>
      </c>
      <c r="Q1727" s="25" t="s">
        <v>11674</v>
      </c>
      <c r="R1727" s="1" t="str">
        <f t="shared" si="27"/>
        <v>ST10154</v>
      </c>
      <c r="S1727" t="str">
        <f>VLOOKUP(R1727,Data!$C$2:$D$261,2,0)</f>
        <v>Mackenzie Place</v>
      </c>
      <c r="T1727">
        <f>COUNTIF('Feb 2022'!A:A,D1727)+COUNTIF('Mar 2022'!A:A,D1727)+COUNTIF('Apr 2022'!A:A,D1727)+COUNTIF('May 2022'!A:A,D1727)+COUNTIF('June 2022'!A:A,D1727)+COUNTIF('July 2022'!A:A,D1727)+COUNTIF('Aug 2022'!A:A,D1727)+COUNTIF('Sep 2022'!A:A,D1727)+COUNTIF('Oct 2022'!A:A,D1727)+COUNTIF('Dec 2022'!A:A,D1727)</f>
        <v>1</v>
      </c>
      <c r="U1727" t="str">
        <f>VLOOKUP(Q1727,'Capital Lookup'!A:B,2,FALSE)</f>
        <v>No</v>
      </c>
      <c r="V1727" s="2">
        <f>IFERROR(VLOOKUP(LEFT(F1727,10),'Find Purchase Orders'!B:J,9,FALSE),"")</f>
        <v>44657</v>
      </c>
      <c r="W1727" s="25" t="s">
        <v>7261</v>
      </c>
    </row>
    <row r="1728" spans="1:23" hidden="1">
      <c r="A1728" s="25" t="s">
        <v>7269</v>
      </c>
      <c r="B1728" s="25" t="s">
        <v>7947</v>
      </c>
      <c r="C1728" s="25" t="s">
        <v>7271</v>
      </c>
      <c r="D1728" s="25" t="s">
        <v>1909</v>
      </c>
      <c r="E1728" s="25" t="s">
        <v>7492</v>
      </c>
      <c r="F1728" s="25" t="s">
        <v>11675</v>
      </c>
      <c r="G1728" s="25" t="s">
        <v>11676</v>
      </c>
      <c r="H1728" s="21">
        <v>9379</v>
      </c>
      <c r="I1728" s="25" t="s">
        <v>7296</v>
      </c>
      <c r="J1728" s="25" t="s">
        <v>7288</v>
      </c>
      <c r="K1728" s="25" t="s">
        <v>8304</v>
      </c>
      <c r="L1728" s="25" t="s">
        <v>11677</v>
      </c>
      <c r="M1728" s="21">
        <v>9379</v>
      </c>
      <c r="N1728" s="21">
        <v>9379</v>
      </c>
      <c r="O1728" s="21">
        <v>0</v>
      </c>
      <c r="P1728" s="21">
        <v>9379</v>
      </c>
      <c r="Q1728" s="25" t="s">
        <v>11678</v>
      </c>
      <c r="R1728" s="1" t="str">
        <f t="shared" si="27"/>
        <v>ST10154</v>
      </c>
      <c r="S1728" t="str">
        <f>VLOOKUP(R1728,Data!$C$2:$D$261,2,0)</f>
        <v>Mackenzie Place</v>
      </c>
      <c r="T1728">
        <f>COUNTIF('Feb 2022'!A:A,D1728)+COUNTIF('Mar 2022'!A:A,D1728)+COUNTIF('Apr 2022'!A:A,D1728)+COUNTIF('May 2022'!A:A,D1728)+COUNTIF('June 2022'!A:A,D1728)+COUNTIF('July 2022'!A:A,D1728)+COUNTIF('Aug 2022'!A:A,D1728)+COUNTIF('Sep 2022'!A:A,D1728)+COUNTIF('Oct 2022'!A:A,D1728)+COUNTIF('Dec 2022'!A:A,D1728)</f>
        <v>1</v>
      </c>
      <c r="U1728" t="str">
        <f>VLOOKUP(Q1728,'Capital Lookup'!A:B,2,FALSE)</f>
        <v>No</v>
      </c>
      <c r="V1728" s="2">
        <f>IFERROR(VLOOKUP(LEFT(F1728,10),'Find Purchase Orders'!B:J,9,FALSE),"")</f>
        <v>44657</v>
      </c>
      <c r="W1728" s="25" t="s">
        <v>7261</v>
      </c>
    </row>
    <row r="1729" spans="1:23" hidden="1">
      <c r="A1729" s="25" t="s">
        <v>7478</v>
      </c>
      <c r="B1729" s="25" t="s">
        <v>8381</v>
      </c>
      <c r="C1729" s="25" t="s">
        <v>7587</v>
      </c>
      <c r="D1729" s="25" t="s">
        <v>1910</v>
      </c>
      <c r="E1729" s="25" t="s">
        <v>7500</v>
      </c>
      <c r="F1729" s="25" t="s">
        <v>11679</v>
      </c>
      <c r="G1729" s="25" t="s">
        <v>11680</v>
      </c>
      <c r="H1729" s="21">
        <v>19430.349999999999</v>
      </c>
      <c r="I1729" s="25" t="s">
        <v>7296</v>
      </c>
      <c r="J1729" s="25" t="s">
        <v>7288</v>
      </c>
      <c r="K1729" s="25" t="s">
        <v>7733</v>
      </c>
      <c r="L1729" s="25" t="s">
        <v>7734</v>
      </c>
      <c r="M1729" s="21">
        <v>19430.349999999999</v>
      </c>
      <c r="N1729" s="21">
        <v>19430.349999999999</v>
      </c>
      <c r="O1729" s="21">
        <v>0</v>
      </c>
      <c r="P1729" s="21">
        <v>19430.349999999999</v>
      </c>
      <c r="Q1729" s="25" t="s">
        <v>11681</v>
      </c>
      <c r="R1729" s="1" t="str">
        <f t="shared" si="27"/>
        <v>ST10151</v>
      </c>
      <c r="S1729" t="str">
        <f>VLOOKUP(R1729,Data!$C$2:$D$261,2,0)</f>
        <v>Bay Ridges</v>
      </c>
      <c r="T1729">
        <f>COUNTIF('Feb 2022'!A:A,D1729)+COUNTIF('Mar 2022'!A:A,D1729)+COUNTIF('Apr 2022'!A:A,D1729)+COUNTIF('May 2022'!A:A,D1729)+COUNTIF('June 2022'!A:A,D1729)+COUNTIF('July 2022'!A:A,D1729)+COUNTIF('Aug 2022'!A:A,D1729)+COUNTIF('Sep 2022'!A:A,D1729)+COUNTIF('Oct 2022'!A:A,D1729)+COUNTIF('Dec 2022'!A:A,D1729)</f>
        <v>1</v>
      </c>
      <c r="U1729" t="str">
        <f>VLOOKUP(Q1729,'Capital Lookup'!A:B,2,FALSE)</f>
        <v>No</v>
      </c>
      <c r="V1729" s="2">
        <f>IFERROR(VLOOKUP(LEFT(F1729,10),'Find Purchase Orders'!B:J,9,FALSE),"")</f>
        <v>44656</v>
      </c>
      <c r="W1729" s="25" t="s">
        <v>7261</v>
      </c>
    </row>
    <row r="1730" spans="1:23" hidden="1">
      <c r="A1730" s="25" t="s">
        <v>7261</v>
      </c>
      <c r="B1730" s="25" t="s">
        <v>7643</v>
      </c>
      <c r="C1730" s="25" t="s">
        <v>7282</v>
      </c>
      <c r="D1730" s="25" t="s">
        <v>1912</v>
      </c>
      <c r="E1730" s="25" t="s">
        <v>8533</v>
      </c>
      <c r="F1730" s="25" t="s">
        <v>11682</v>
      </c>
      <c r="G1730" s="25" t="s">
        <v>11683</v>
      </c>
      <c r="H1730" s="21">
        <v>8749.91</v>
      </c>
      <c r="I1730" s="25" t="s">
        <v>7296</v>
      </c>
      <c r="J1730" s="25" t="s">
        <v>7288</v>
      </c>
      <c r="K1730" s="25" t="s">
        <v>7262</v>
      </c>
      <c r="L1730" s="25" t="s">
        <v>7259</v>
      </c>
      <c r="M1730" s="21">
        <v>8749.91</v>
      </c>
      <c r="N1730" s="21">
        <v>8749.91</v>
      </c>
      <c r="O1730" s="21">
        <v>0</v>
      </c>
      <c r="P1730" s="21">
        <v>8749.91</v>
      </c>
      <c r="Q1730" s="25" t="s">
        <v>10857</v>
      </c>
      <c r="R1730" s="1" t="str">
        <f t="shared" si="27"/>
        <v>ST10020</v>
      </c>
      <c r="S1730" t="str">
        <f>VLOOKUP(R1730,Data!$C$2:$D$261,2,0)</f>
        <v>Kingsway</v>
      </c>
      <c r="T1730">
        <f>COUNTIF('Feb 2022'!A:A,D1730)+COUNTIF('Mar 2022'!A:A,D1730)+COUNTIF('Apr 2022'!A:A,D1730)+COUNTIF('May 2022'!A:A,D1730)+COUNTIF('June 2022'!A:A,D1730)+COUNTIF('July 2022'!A:A,D1730)+COUNTIF('Aug 2022'!A:A,D1730)+COUNTIF('Sep 2022'!A:A,D1730)+COUNTIF('Oct 2022'!A:A,D1730)+COUNTIF('Dec 2022'!A:A,D1730)</f>
        <v>1</v>
      </c>
      <c r="U1730" t="str">
        <f>VLOOKUP(Q1730,'Capital Lookup'!A:B,2,FALSE)</f>
        <v>No</v>
      </c>
      <c r="V1730" s="2">
        <f>IFERROR(VLOOKUP(LEFT(F1730,10),'Find Purchase Orders'!B:J,9,FALSE),"")</f>
        <v>44656</v>
      </c>
      <c r="W1730" s="25" t="s">
        <v>7261</v>
      </c>
    </row>
    <row r="1731" spans="1:23" hidden="1">
      <c r="A1731" s="25" t="s">
        <v>7269</v>
      </c>
      <c r="B1731" s="25" t="s">
        <v>9307</v>
      </c>
      <c r="C1731" s="25" t="s">
        <v>7271</v>
      </c>
      <c r="D1731" s="25" t="s">
        <v>1914</v>
      </c>
      <c r="E1731" s="25" t="s">
        <v>7492</v>
      </c>
      <c r="F1731" s="25" t="s">
        <v>11684</v>
      </c>
      <c r="G1731" s="25" t="s">
        <v>11685</v>
      </c>
      <c r="H1731" s="21">
        <v>7547.27</v>
      </c>
      <c r="I1731" s="25" t="s">
        <v>7339</v>
      </c>
      <c r="J1731" s="25" t="s">
        <v>7288</v>
      </c>
      <c r="K1731" s="25" t="s">
        <v>7646</v>
      </c>
      <c r="L1731" s="25" t="s">
        <v>8551</v>
      </c>
      <c r="M1731" s="21">
        <v>7547.27</v>
      </c>
      <c r="N1731" s="21">
        <v>3889.46</v>
      </c>
      <c r="O1731" s="21">
        <v>3657.81</v>
      </c>
      <c r="P1731" s="21">
        <v>3442</v>
      </c>
      <c r="Q1731" s="25" t="s">
        <v>11527</v>
      </c>
      <c r="R1731" s="1" t="str">
        <f t="shared" si="27"/>
        <v>ST10158</v>
      </c>
      <c r="S1731" t="str">
        <f>VLOOKUP(R1731,Data!$C$2:$D$261,2,0)</f>
        <v>ReachView Village</v>
      </c>
      <c r="T1731">
        <f>COUNTIF('Feb 2022'!A:A,D1731)+COUNTIF('Mar 2022'!A:A,D1731)+COUNTIF('Apr 2022'!A:A,D1731)+COUNTIF('May 2022'!A:A,D1731)+COUNTIF('June 2022'!A:A,D1731)+COUNTIF('July 2022'!A:A,D1731)+COUNTIF('Aug 2022'!A:A,D1731)+COUNTIF('Sep 2022'!A:A,D1731)+COUNTIF('Oct 2022'!A:A,D1731)+COUNTIF('Dec 2022'!A:A,D1731)</f>
        <v>1</v>
      </c>
      <c r="U1731" t="str">
        <f>VLOOKUP(Q1731,'Capital Lookup'!A:B,2,FALSE)</f>
        <v>No</v>
      </c>
      <c r="V1731" s="2">
        <f>IFERROR(VLOOKUP(LEFT(F1731,10),'Find Purchase Orders'!B:J,9,FALSE),"")</f>
        <v>44657</v>
      </c>
      <c r="W1731" s="25" t="s">
        <v>7261</v>
      </c>
    </row>
    <row r="1732" spans="1:23" hidden="1">
      <c r="A1732" s="25" t="s">
        <v>7269</v>
      </c>
      <c r="B1732" s="25" t="s">
        <v>8259</v>
      </c>
      <c r="C1732" s="25" t="s">
        <v>8260</v>
      </c>
      <c r="D1732" s="25" t="s">
        <v>11686</v>
      </c>
      <c r="E1732" s="25" t="s">
        <v>8591</v>
      </c>
      <c r="F1732" s="25" t="s">
        <v>11687</v>
      </c>
      <c r="G1732" s="25" t="s">
        <v>11688</v>
      </c>
      <c r="H1732" s="21">
        <v>9266.5</v>
      </c>
      <c r="I1732" s="25" t="s">
        <v>7296</v>
      </c>
      <c r="J1732" s="25" t="s">
        <v>7288</v>
      </c>
      <c r="K1732" s="25" t="s">
        <v>9713</v>
      </c>
      <c r="L1732" s="25" t="s">
        <v>11689</v>
      </c>
      <c r="M1732" s="21">
        <v>9266.5</v>
      </c>
      <c r="N1732" s="21">
        <v>1322.1</v>
      </c>
      <c r="O1732" s="21">
        <v>7944.4</v>
      </c>
      <c r="P1732" s="21">
        <v>9266.5</v>
      </c>
      <c r="Q1732" s="25" t="s">
        <v>11690</v>
      </c>
      <c r="R1732" s="1" t="str">
        <f t="shared" si="27"/>
        <v>ST10260</v>
      </c>
      <c r="S1732" t="str">
        <f>VLOOKUP(R1732,Data!$C$2:$D$261,2,0)</f>
        <v>Support Office</v>
      </c>
      <c r="T1732">
        <f>COUNTIF('Feb 2022'!A:A,D1732)+COUNTIF('Mar 2022'!A:A,D1732)+COUNTIF('Apr 2022'!A:A,D1732)+COUNTIF('May 2022'!A:A,D1732)+COUNTIF('June 2022'!A:A,D1732)+COUNTIF('July 2022'!A:A,D1732)+COUNTIF('Aug 2022'!A:A,D1732)+COUNTIF('Sep 2022'!A:A,D1732)+COUNTIF('Oct 2022'!A:A,D1732)+COUNTIF('Dec 2022'!A:A,D1732)</f>
        <v>0</v>
      </c>
      <c r="U1732" t="str">
        <f>VLOOKUP(Q1732,'Capital Lookup'!A:B,2,FALSE)</f>
        <v>Yes</v>
      </c>
      <c r="V1732" s="2">
        <f>IFERROR(VLOOKUP(LEFT(F1732,10),'Find Purchase Orders'!B:J,9,FALSE),"")</f>
        <v>44656</v>
      </c>
      <c r="W1732" s="25" t="s">
        <v>7261</v>
      </c>
    </row>
    <row r="1733" spans="1:23" hidden="1">
      <c r="A1733" s="25" t="s">
        <v>7269</v>
      </c>
      <c r="B1733" s="25" t="s">
        <v>8259</v>
      </c>
      <c r="C1733" s="25" t="s">
        <v>8260</v>
      </c>
      <c r="D1733" s="25" t="s">
        <v>11686</v>
      </c>
      <c r="E1733" s="25" t="s">
        <v>8591</v>
      </c>
      <c r="F1733" s="25" t="s">
        <v>11691</v>
      </c>
      <c r="G1733" s="25" t="s">
        <v>11692</v>
      </c>
      <c r="H1733" s="21">
        <v>6768.7</v>
      </c>
      <c r="I1733" s="25" t="s">
        <v>7296</v>
      </c>
      <c r="J1733" s="25" t="s">
        <v>7288</v>
      </c>
      <c r="K1733" s="25" t="s">
        <v>9713</v>
      </c>
      <c r="L1733" s="25" t="s">
        <v>11689</v>
      </c>
      <c r="M1733" s="21">
        <v>6768.7</v>
      </c>
      <c r="N1733" s="21">
        <v>6768.7</v>
      </c>
      <c r="O1733" s="21">
        <v>0</v>
      </c>
      <c r="P1733" s="21">
        <v>6768.7</v>
      </c>
      <c r="Q1733" s="25" t="s">
        <v>11690</v>
      </c>
      <c r="R1733" s="1" t="str">
        <f t="shared" si="27"/>
        <v>ST10260</v>
      </c>
      <c r="S1733" t="str">
        <f>VLOOKUP(R1733,Data!$C$2:$D$261,2,0)</f>
        <v>Support Office</v>
      </c>
      <c r="T1733">
        <f>COUNTIF('Feb 2022'!A:A,D1733)+COUNTIF('Mar 2022'!A:A,D1733)+COUNTIF('Apr 2022'!A:A,D1733)+COUNTIF('May 2022'!A:A,D1733)+COUNTIF('June 2022'!A:A,D1733)+COUNTIF('July 2022'!A:A,D1733)+COUNTIF('Aug 2022'!A:A,D1733)+COUNTIF('Sep 2022'!A:A,D1733)+COUNTIF('Oct 2022'!A:A,D1733)+COUNTIF('Dec 2022'!A:A,D1733)</f>
        <v>0</v>
      </c>
      <c r="U1733" t="str">
        <f>VLOOKUP(Q1733,'Capital Lookup'!A:B,2,FALSE)</f>
        <v>Yes</v>
      </c>
      <c r="V1733" s="2">
        <f>IFERROR(VLOOKUP(LEFT(F1733,10),'Find Purchase Orders'!B:J,9,FALSE),"")</f>
        <v>44656</v>
      </c>
      <c r="W1733" s="25" t="s">
        <v>7261</v>
      </c>
    </row>
    <row r="1734" spans="1:23" hidden="1">
      <c r="A1734" s="25" t="s">
        <v>7269</v>
      </c>
      <c r="B1734" s="25" t="s">
        <v>8259</v>
      </c>
      <c r="C1734" s="25" t="s">
        <v>8260</v>
      </c>
      <c r="D1734" s="25" t="s">
        <v>11686</v>
      </c>
      <c r="E1734" s="25" t="s">
        <v>8591</v>
      </c>
      <c r="F1734" s="25" t="s">
        <v>11693</v>
      </c>
      <c r="G1734" s="25" t="s">
        <v>11694</v>
      </c>
      <c r="H1734" s="21">
        <v>702.7</v>
      </c>
      <c r="I1734" s="25" t="s">
        <v>7296</v>
      </c>
      <c r="J1734" s="25" t="s">
        <v>7288</v>
      </c>
      <c r="K1734" s="25" t="s">
        <v>9713</v>
      </c>
      <c r="L1734" s="25" t="s">
        <v>11689</v>
      </c>
      <c r="M1734" s="21">
        <v>702.7</v>
      </c>
      <c r="N1734" s="21">
        <v>702.7</v>
      </c>
      <c r="O1734" s="21">
        <v>0</v>
      </c>
      <c r="P1734" s="21">
        <v>702.7</v>
      </c>
      <c r="Q1734" s="25" t="s">
        <v>11690</v>
      </c>
      <c r="R1734" s="1" t="str">
        <f t="shared" si="27"/>
        <v>ST10260</v>
      </c>
      <c r="S1734" t="str">
        <f>VLOOKUP(R1734,Data!$C$2:$D$261,2,0)</f>
        <v>Support Office</v>
      </c>
      <c r="T1734">
        <f>COUNTIF('Feb 2022'!A:A,D1734)+COUNTIF('Mar 2022'!A:A,D1734)+COUNTIF('Apr 2022'!A:A,D1734)+COUNTIF('May 2022'!A:A,D1734)+COUNTIF('June 2022'!A:A,D1734)+COUNTIF('July 2022'!A:A,D1734)+COUNTIF('Aug 2022'!A:A,D1734)+COUNTIF('Sep 2022'!A:A,D1734)+COUNTIF('Oct 2022'!A:A,D1734)+COUNTIF('Dec 2022'!A:A,D1734)</f>
        <v>0</v>
      </c>
      <c r="U1734" t="str">
        <f>VLOOKUP(Q1734,'Capital Lookup'!A:B,2,FALSE)</f>
        <v>Yes</v>
      </c>
      <c r="V1734" s="2">
        <f>IFERROR(VLOOKUP(LEFT(F1734,10),'Find Purchase Orders'!B:J,9,FALSE),"")</f>
        <v>44656</v>
      </c>
      <c r="W1734" s="25" t="s">
        <v>7261</v>
      </c>
    </row>
    <row r="1735" spans="1:23" hidden="1">
      <c r="A1735" s="25" t="s">
        <v>7269</v>
      </c>
      <c r="B1735" s="25" t="s">
        <v>8259</v>
      </c>
      <c r="C1735" s="25" t="s">
        <v>8260</v>
      </c>
      <c r="D1735" s="25" t="s">
        <v>11686</v>
      </c>
      <c r="E1735" s="25" t="s">
        <v>8591</v>
      </c>
      <c r="F1735" s="25" t="s">
        <v>11695</v>
      </c>
      <c r="G1735" s="25" t="s">
        <v>11696</v>
      </c>
      <c r="H1735" s="21">
        <v>551.79</v>
      </c>
      <c r="I1735" s="25" t="s">
        <v>7296</v>
      </c>
      <c r="J1735" s="25" t="s">
        <v>7288</v>
      </c>
      <c r="K1735" s="25" t="s">
        <v>9713</v>
      </c>
      <c r="L1735" s="25" t="s">
        <v>11689</v>
      </c>
      <c r="M1735" s="21">
        <v>551.79</v>
      </c>
      <c r="N1735" s="21">
        <v>551.79</v>
      </c>
      <c r="O1735" s="21">
        <v>0</v>
      </c>
      <c r="P1735" s="21">
        <v>551.79</v>
      </c>
      <c r="Q1735" s="25" t="s">
        <v>11690</v>
      </c>
      <c r="R1735" s="1" t="str">
        <f t="shared" si="27"/>
        <v>ST10260</v>
      </c>
      <c r="S1735" t="str">
        <f>VLOOKUP(R1735,Data!$C$2:$D$261,2,0)</f>
        <v>Support Office</v>
      </c>
      <c r="T1735">
        <f>COUNTIF('Feb 2022'!A:A,D1735)+COUNTIF('Mar 2022'!A:A,D1735)+COUNTIF('Apr 2022'!A:A,D1735)+COUNTIF('May 2022'!A:A,D1735)+COUNTIF('June 2022'!A:A,D1735)+COUNTIF('July 2022'!A:A,D1735)+COUNTIF('Aug 2022'!A:A,D1735)+COUNTIF('Sep 2022'!A:A,D1735)+COUNTIF('Oct 2022'!A:A,D1735)+COUNTIF('Dec 2022'!A:A,D1735)</f>
        <v>0</v>
      </c>
      <c r="U1735" t="str">
        <f>VLOOKUP(Q1735,'Capital Lookup'!A:B,2,FALSE)</f>
        <v>Yes</v>
      </c>
      <c r="V1735" s="2">
        <f>IFERROR(VLOOKUP(LEFT(F1735,10),'Find Purchase Orders'!B:J,9,FALSE),"")</f>
        <v>44656</v>
      </c>
      <c r="W1735" s="25" t="s">
        <v>7261</v>
      </c>
    </row>
    <row r="1736" spans="1:23" hidden="1">
      <c r="A1736" s="25" t="s">
        <v>8607</v>
      </c>
      <c r="B1736" s="25" t="s">
        <v>10744</v>
      </c>
      <c r="C1736" s="25"/>
      <c r="D1736" s="25" t="s">
        <v>11697</v>
      </c>
      <c r="E1736" s="25" t="s">
        <v>10746</v>
      </c>
      <c r="H1736" s="21">
        <v>926.6</v>
      </c>
      <c r="I1736" s="25" t="s">
        <v>7257</v>
      </c>
      <c r="K1736" s="25" t="s">
        <v>7289</v>
      </c>
      <c r="L1736" s="25" t="s">
        <v>7259</v>
      </c>
      <c r="M1736" s="22">
        <v>0</v>
      </c>
      <c r="N1736" s="22">
        <v>0</v>
      </c>
      <c r="O1736" s="21">
        <v>0</v>
      </c>
      <c r="P1736" s="21">
        <v>106.6</v>
      </c>
      <c r="Q1736" s="25" t="s">
        <v>10749</v>
      </c>
      <c r="R1736" s="1" t="str">
        <f t="shared" si="27"/>
        <v>ST10397</v>
      </c>
      <c r="S1736" t="e">
        <f>VLOOKUP(R1736,Data!$C$2:$D$261,2,0)</f>
        <v>#N/A</v>
      </c>
      <c r="T1736">
        <f>COUNTIF('Feb 2022'!A:A,D1736)+COUNTIF('Mar 2022'!A:A,D1736)+COUNTIF('Apr 2022'!A:A,D1736)+COUNTIF('May 2022'!A:A,D1736)+COUNTIF('June 2022'!A:A,D1736)+COUNTIF('July 2022'!A:A,D1736)+COUNTIF('Aug 2022'!A:A,D1736)+COUNTIF('Sep 2022'!A:A,D1736)+COUNTIF('Oct 2022'!A:A,D1736)+COUNTIF('Dec 2022'!A:A,D1736)</f>
        <v>0</v>
      </c>
      <c r="U1736" t="str">
        <f>VLOOKUP(Q1736,'Capital Lookup'!A:B,2,FALSE)</f>
        <v>Yes</v>
      </c>
      <c r="V1736" s="2" t="str">
        <f>IFERROR(VLOOKUP(LEFT(F1736,10),'Find Purchase Orders'!B:J,9,FALSE),"")</f>
        <v/>
      </c>
      <c r="W1736" s="25" t="s">
        <v>7261</v>
      </c>
    </row>
    <row r="1737" spans="1:23" hidden="1">
      <c r="A1737" s="25" t="s">
        <v>8607</v>
      </c>
      <c r="B1737" s="25" t="s">
        <v>10744</v>
      </c>
      <c r="C1737" s="25"/>
      <c r="D1737" s="25" t="s">
        <v>11698</v>
      </c>
      <c r="E1737" s="25" t="s">
        <v>10746</v>
      </c>
      <c r="H1737" s="21">
        <v>1412.5</v>
      </c>
      <c r="I1737" s="25" t="s">
        <v>7257</v>
      </c>
      <c r="K1737" s="25" t="s">
        <v>7289</v>
      </c>
      <c r="L1737" s="25" t="s">
        <v>7259</v>
      </c>
      <c r="M1737" s="22">
        <v>0</v>
      </c>
      <c r="N1737" s="22">
        <v>0</v>
      </c>
      <c r="O1737" s="21">
        <v>0</v>
      </c>
      <c r="P1737" s="21">
        <v>162.5</v>
      </c>
      <c r="Q1737" s="25" t="s">
        <v>10749</v>
      </c>
      <c r="R1737" s="1" t="str">
        <f t="shared" si="27"/>
        <v>ST10397</v>
      </c>
      <c r="S1737" t="e">
        <f>VLOOKUP(R1737,Data!$C$2:$D$261,2,0)</f>
        <v>#N/A</v>
      </c>
      <c r="T1737">
        <f>COUNTIF('Feb 2022'!A:A,D1737)+COUNTIF('Mar 2022'!A:A,D1737)+COUNTIF('Apr 2022'!A:A,D1737)+COUNTIF('May 2022'!A:A,D1737)+COUNTIF('June 2022'!A:A,D1737)+COUNTIF('July 2022'!A:A,D1737)+COUNTIF('Aug 2022'!A:A,D1737)+COUNTIF('Sep 2022'!A:A,D1737)+COUNTIF('Oct 2022'!A:A,D1737)+COUNTIF('Dec 2022'!A:A,D1737)</f>
        <v>0</v>
      </c>
      <c r="U1737" t="str">
        <f>VLOOKUP(Q1737,'Capital Lookup'!A:B,2,FALSE)</f>
        <v>Yes</v>
      </c>
      <c r="V1737" s="2" t="str">
        <f>IFERROR(VLOOKUP(LEFT(F1737,10),'Find Purchase Orders'!B:J,9,FALSE),"")</f>
        <v/>
      </c>
      <c r="W1737" s="25" t="s">
        <v>7261</v>
      </c>
    </row>
    <row r="1738" spans="1:23" hidden="1">
      <c r="A1738" s="25" t="s">
        <v>8607</v>
      </c>
      <c r="B1738" s="25" t="s">
        <v>10744</v>
      </c>
      <c r="C1738" s="25"/>
      <c r="D1738" s="25" t="s">
        <v>11699</v>
      </c>
      <c r="E1738" s="25" t="s">
        <v>10746</v>
      </c>
      <c r="H1738" s="21">
        <v>5424</v>
      </c>
      <c r="I1738" s="25" t="s">
        <v>7257</v>
      </c>
      <c r="K1738" s="25" t="s">
        <v>7289</v>
      </c>
      <c r="L1738" s="25" t="s">
        <v>7259</v>
      </c>
      <c r="M1738" s="22">
        <v>0</v>
      </c>
      <c r="N1738" s="22">
        <v>0</v>
      </c>
      <c r="O1738" s="21">
        <v>0</v>
      </c>
      <c r="P1738" s="21">
        <v>624</v>
      </c>
      <c r="Q1738" s="25" t="s">
        <v>10749</v>
      </c>
      <c r="R1738" s="1" t="str">
        <f t="shared" si="27"/>
        <v>ST10397</v>
      </c>
      <c r="S1738" t="e">
        <f>VLOOKUP(R1738,Data!$C$2:$D$261,2,0)</f>
        <v>#N/A</v>
      </c>
      <c r="T1738">
        <f>COUNTIF('Feb 2022'!A:A,D1738)+COUNTIF('Mar 2022'!A:A,D1738)+COUNTIF('Apr 2022'!A:A,D1738)+COUNTIF('May 2022'!A:A,D1738)+COUNTIF('June 2022'!A:A,D1738)+COUNTIF('July 2022'!A:A,D1738)+COUNTIF('Aug 2022'!A:A,D1738)+COUNTIF('Sep 2022'!A:A,D1738)+COUNTIF('Oct 2022'!A:A,D1738)+COUNTIF('Dec 2022'!A:A,D1738)</f>
        <v>0</v>
      </c>
      <c r="U1738" t="str">
        <f>VLOOKUP(Q1738,'Capital Lookup'!A:B,2,FALSE)</f>
        <v>Yes</v>
      </c>
      <c r="V1738" s="2" t="str">
        <f>IFERROR(VLOOKUP(LEFT(F1738,10),'Find Purchase Orders'!B:J,9,FALSE),"")</f>
        <v/>
      </c>
      <c r="W1738" s="25" t="s">
        <v>7261</v>
      </c>
    </row>
    <row r="1739" spans="1:23" hidden="1">
      <c r="A1739" s="25" t="s">
        <v>8607</v>
      </c>
      <c r="B1739" s="25" t="s">
        <v>9044</v>
      </c>
      <c r="C1739" s="25"/>
      <c r="D1739" s="25" t="s">
        <v>11700</v>
      </c>
      <c r="E1739" s="25" t="s">
        <v>9046</v>
      </c>
      <c r="F1739" s="25" t="s">
        <v>11701</v>
      </c>
      <c r="G1739" s="25" t="s">
        <v>11702</v>
      </c>
      <c r="H1739" s="21">
        <v>25121.31</v>
      </c>
      <c r="I1739" s="25" t="s">
        <v>7296</v>
      </c>
      <c r="J1739" s="25" t="s">
        <v>7288</v>
      </c>
      <c r="K1739" s="25" t="s">
        <v>7262</v>
      </c>
      <c r="L1739" s="25" t="s">
        <v>7259</v>
      </c>
      <c r="M1739" s="21">
        <v>25121.31</v>
      </c>
      <c r="N1739" s="21">
        <v>25121.31</v>
      </c>
      <c r="O1739" s="21">
        <v>0</v>
      </c>
      <c r="P1739" s="21">
        <v>25121.31</v>
      </c>
      <c r="Q1739" s="25" t="s">
        <v>9049</v>
      </c>
      <c r="R1739" s="1" t="str">
        <f t="shared" si="27"/>
        <v>ST10398</v>
      </c>
      <c r="S1739" t="e">
        <f>VLOOKUP(R1739,Data!$C$2:$D$261,2,0)</f>
        <v>#N/A</v>
      </c>
      <c r="T1739">
        <f>COUNTIF('Feb 2022'!A:A,D1739)+COUNTIF('Mar 2022'!A:A,D1739)+COUNTIF('Apr 2022'!A:A,D1739)+COUNTIF('May 2022'!A:A,D1739)+COUNTIF('June 2022'!A:A,D1739)+COUNTIF('July 2022'!A:A,D1739)+COUNTIF('Aug 2022'!A:A,D1739)+COUNTIF('Sep 2022'!A:A,D1739)+COUNTIF('Oct 2022'!A:A,D1739)+COUNTIF('Dec 2022'!A:A,D1739)</f>
        <v>0</v>
      </c>
      <c r="U1739" t="str">
        <f>VLOOKUP(Q1739,'Capital Lookup'!A:B,2,FALSE)</f>
        <v>Yes</v>
      </c>
      <c r="V1739" s="2">
        <f>IFERROR(VLOOKUP(LEFT(F1739,10),'Find Purchase Orders'!B:J,9,FALSE),"")</f>
        <v>44677</v>
      </c>
      <c r="W1739" s="25" t="s">
        <v>7261</v>
      </c>
    </row>
    <row r="1740" spans="1:23" hidden="1">
      <c r="A1740" s="25" t="s">
        <v>7261</v>
      </c>
      <c r="B1740" s="25" t="s">
        <v>8108</v>
      </c>
      <c r="C1740" s="25" t="s">
        <v>7264</v>
      </c>
      <c r="D1740" s="25" t="s">
        <v>1915</v>
      </c>
      <c r="E1740" s="25" t="s">
        <v>8110</v>
      </c>
      <c r="F1740" s="25" t="s">
        <v>11703</v>
      </c>
      <c r="G1740" s="25" t="s">
        <v>11704</v>
      </c>
      <c r="H1740" s="21">
        <v>2524.85</v>
      </c>
      <c r="I1740" s="25" t="s">
        <v>7287</v>
      </c>
      <c r="J1740" s="25" t="s">
        <v>7288</v>
      </c>
      <c r="K1740" s="25" t="s">
        <v>7262</v>
      </c>
      <c r="L1740" s="25" t="s">
        <v>7259</v>
      </c>
      <c r="M1740" s="21">
        <v>2524.85</v>
      </c>
      <c r="N1740" s="22">
        <v>0</v>
      </c>
      <c r="O1740" s="21">
        <v>2524.85</v>
      </c>
      <c r="P1740" s="21">
        <v>290.47000000000003</v>
      </c>
      <c r="Q1740" s="25" t="s">
        <v>8113</v>
      </c>
      <c r="R1740" s="1" t="str">
        <f t="shared" ref="R1740:R1803" si="28">CONCATENATE("ST",LEFT(B1740,5))</f>
        <v>ST10049</v>
      </c>
      <c r="S1740" t="str">
        <f>VLOOKUP(R1740,Data!$C$2:$D$261,2,0)</f>
        <v>Colonel By</v>
      </c>
      <c r="T1740">
        <f>COUNTIF('Feb 2022'!A:A,D1740)+COUNTIF('Mar 2022'!A:A,D1740)+COUNTIF('Apr 2022'!A:A,D1740)+COUNTIF('May 2022'!A:A,D1740)+COUNTIF('June 2022'!A:A,D1740)+COUNTIF('July 2022'!A:A,D1740)+COUNTIF('Aug 2022'!A:A,D1740)+COUNTIF('Sep 2022'!A:A,D1740)+COUNTIF('Oct 2022'!A:A,D1740)+COUNTIF('Dec 2022'!A:A,D1740)</f>
        <v>1</v>
      </c>
      <c r="U1740" t="str">
        <f>VLOOKUP(Q1740,'Capital Lookup'!A:B,2,FALSE)</f>
        <v>No</v>
      </c>
      <c r="V1740" s="2">
        <f>IFERROR(VLOOKUP(LEFT(F1740,10),'Find Purchase Orders'!B:J,9,FALSE),"")</f>
        <v>44656</v>
      </c>
      <c r="W1740" s="25" t="s">
        <v>7261</v>
      </c>
    </row>
    <row r="1741" spans="1:23" hidden="1">
      <c r="A1741" s="25" t="s">
        <v>7261</v>
      </c>
      <c r="B1741" s="25" t="s">
        <v>8108</v>
      </c>
      <c r="C1741" s="25" t="s">
        <v>7264</v>
      </c>
      <c r="D1741" s="25" t="s">
        <v>1915</v>
      </c>
      <c r="E1741" s="25" t="s">
        <v>8110</v>
      </c>
      <c r="F1741" s="25" t="s">
        <v>11705</v>
      </c>
      <c r="G1741" s="25" t="s">
        <v>10374</v>
      </c>
      <c r="H1741" s="21">
        <v>1005.7</v>
      </c>
      <c r="I1741" s="25" t="s">
        <v>7287</v>
      </c>
      <c r="J1741" s="25" t="s">
        <v>7288</v>
      </c>
      <c r="K1741" s="25" t="s">
        <v>7262</v>
      </c>
      <c r="L1741" s="25" t="s">
        <v>7259</v>
      </c>
      <c r="M1741" s="21">
        <v>1005.7</v>
      </c>
      <c r="N1741" s="22">
        <v>0</v>
      </c>
      <c r="O1741" s="21">
        <v>1005.7</v>
      </c>
      <c r="P1741" s="21">
        <v>115.7</v>
      </c>
      <c r="Q1741" s="25" t="s">
        <v>8113</v>
      </c>
      <c r="R1741" s="1" t="str">
        <f t="shared" si="28"/>
        <v>ST10049</v>
      </c>
      <c r="S1741" t="str">
        <f>VLOOKUP(R1741,Data!$C$2:$D$261,2,0)</f>
        <v>Colonel By</v>
      </c>
      <c r="T1741">
        <f>COUNTIF('Feb 2022'!A:A,D1741)+COUNTIF('Mar 2022'!A:A,D1741)+COUNTIF('Apr 2022'!A:A,D1741)+COUNTIF('May 2022'!A:A,D1741)+COUNTIF('June 2022'!A:A,D1741)+COUNTIF('July 2022'!A:A,D1741)+COUNTIF('Aug 2022'!A:A,D1741)+COUNTIF('Sep 2022'!A:A,D1741)+COUNTIF('Oct 2022'!A:A,D1741)+COUNTIF('Dec 2022'!A:A,D1741)</f>
        <v>1</v>
      </c>
      <c r="U1741" t="str">
        <f>VLOOKUP(Q1741,'Capital Lookup'!A:B,2,FALSE)</f>
        <v>No</v>
      </c>
      <c r="V1741" s="2">
        <f>IFERROR(VLOOKUP(LEFT(F1741,10),'Find Purchase Orders'!B:J,9,FALSE),"")</f>
        <v>44656</v>
      </c>
      <c r="W1741" s="25" t="s">
        <v>7261</v>
      </c>
    </row>
    <row r="1742" spans="1:23" hidden="1">
      <c r="A1742" s="25" t="s">
        <v>7261</v>
      </c>
      <c r="B1742" s="25" t="s">
        <v>7291</v>
      </c>
      <c r="C1742" s="25" t="s">
        <v>7264</v>
      </c>
      <c r="D1742" s="25" t="s">
        <v>1917</v>
      </c>
      <c r="E1742" s="25" t="s">
        <v>7293</v>
      </c>
      <c r="F1742" s="25" t="s">
        <v>11706</v>
      </c>
      <c r="G1742" s="25" t="s">
        <v>11707</v>
      </c>
      <c r="H1742" s="21">
        <v>4105.1400000000003</v>
      </c>
      <c r="I1742" s="25" t="s">
        <v>7296</v>
      </c>
      <c r="J1742" s="25" t="s">
        <v>7288</v>
      </c>
      <c r="K1742" s="25" t="s">
        <v>7262</v>
      </c>
      <c r="L1742" s="25" t="s">
        <v>7259</v>
      </c>
      <c r="M1742" s="21">
        <v>4105.1400000000003</v>
      </c>
      <c r="N1742" s="22">
        <v>0</v>
      </c>
      <c r="O1742" s="21">
        <v>4105.1400000000003</v>
      </c>
      <c r="P1742" s="21">
        <v>4105.1400000000003</v>
      </c>
      <c r="Q1742" s="25" t="s">
        <v>7297</v>
      </c>
      <c r="R1742" s="1" t="str">
        <f t="shared" si="28"/>
        <v>ST10083</v>
      </c>
      <c r="S1742" t="str">
        <f>VLOOKUP(R1742,Data!$C$2:$D$261,2,0)</f>
        <v>The Waverly/Rosewood</v>
      </c>
      <c r="T1742">
        <f>COUNTIF('Feb 2022'!A:A,D1742)+COUNTIF('Mar 2022'!A:A,D1742)+COUNTIF('Apr 2022'!A:A,D1742)+COUNTIF('May 2022'!A:A,D1742)+COUNTIF('June 2022'!A:A,D1742)+COUNTIF('July 2022'!A:A,D1742)+COUNTIF('Aug 2022'!A:A,D1742)+COUNTIF('Sep 2022'!A:A,D1742)+COUNTIF('Oct 2022'!A:A,D1742)+COUNTIF('Dec 2022'!A:A,D1742)</f>
        <v>1</v>
      </c>
      <c r="U1742" t="str">
        <f>VLOOKUP(Q1742,'Capital Lookup'!A:B,2,FALSE)</f>
        <v>No</v>
      </c>
      <c r="V1742" s="2">
        <f>IFERROR(VLOOKUP(LEFT(F1742,10),'Find Purchase Orders'!B:J,9,FALSE),"")</f>
        <v>44658</v>
      </c>
      <c r="W1742" s="25" t="s">
        <v>7261</v>
      </c>
    </row>
    <row r="1743" spans="1:23" hidden="1">
      <c r="A1743" s="25" t="s">
        <v>7261</v>
      </c>
      <c r="B1743" s="25" t="s">
        <v>7291</v>
      </c>
      <c r="C1743" s="25" t="s">
        <v>7264</v>
      </c>
      <c r="D1743" s="25" t="s">
        <v>1917</v>
      </c>
      <c r="E1743" s="25" t="s">
        <v>7293</v>
      </c>
      <c r="F1743" s="25" t="s">
        <v>11708</v>
      </c>
      <c r="G1743" s="25" t="s">
        <v>11709</v>
      </c>
      <c r="H1743" s="21">
        <v>235.2</v>
      </c>
      <c r="I1743" s="25" t="s">
        <v>7296</v>
      </c>
      <c r="J1743" s="25" t="s">
        <v>7288</v>
      </c>
      <c r="K1743" s="25" t="s">
        <v>7262</v>
      </c>
      <c r="L1743" s="25" t="s">
        <v>7259</v>
      </c>
      <c r="M1743" s="21">
        <v>235.2</v>
      </c>
      <c r="N1743" s="22">
        <v>0</v>
      </c>
      <c r="O1743" s="21">
        <v>235.2</v>
      </c>
      <c r="P1743" s="21">
        <v>235.2</v>
      </c>
      <c r="Q1743" s="25" t="s">
        <v>7297</v>
      </c>
      <c r="R1743" s="1" t="str">
        <f t="shared" si="28"/>
        <v>ST10083</v>
      </c>
      <c r="S1743" t="str">
        <f>VLOOKUP(R1743,Data!$C$2:$D$261,2,0)</f>
        <v>The Waverly/Rosewood</v>
      </c>
      <c r="T1743">
        <f>COUNTIF('Feb 2022'!A:A,D1743)+COUNTIF('Mar 2022'!A:A,D1743)+COUNTIF('Apr 2022'!A:A,D1743)+COUNTIF('May 2022'!A:A,D1743)+COUNTIF('June 2022'!A:A,D1743)+COUNTIF('July 2022'!A:A,D1743)+COUNTIF('Aug 2022'!A:A,D1743)+COUNTIF('Sep 2022'!A:A,D1743)+COUNTIF('Oct 2022'!A:A,D1743)+COUNTIF('Dec 2022'!A:A,D1743)</f>
        <v>1</v>
      </c>
      <c r="U1743" t="str">
        <f>VLOOKUP(Q1743,'Capital Lookup'!A:B,2,FALSE)</f>
        <v>No</v>
      </c>
      <c r="V1743" s="2">
        <f>IFERROR(VLOOKUP(LEFT(F1743,10),'Find Purchase Orders'!B:J,9,FALSE),"")</f>
        <v>44658</v>
      </c>
      <c r="W1743" s="25" t="s">
        <v>7261</v>
      </c>
    </row>
    <row r="1744" spans="1:23" hidden="1">
      <c r="A1744" s="25" t="s">
        <v>7261</v>
      </c>
      <c r="B1744" s="25" t="s">
        <v>8586</v>
      </c>
      <c r="C1744" s="25" t="s">
        <v>7264</v>
      </c>
      <c r="D1744" s="25" t="s">
        <v>1919</v>
      </c>
      <c r="E1744" s="25" t="s">
        <v>11710</v>
      </c>
      <c r="F1744" s="25" t="s">
        <v>11711</v>
      </c>
      <c r="G1744" s="25" t="s">
        <v>11712</v>
      </c>
      <c r="H1744" s="21">
        <v>1218.78</v>
      </c>
      <c r="I1744" s="25" t="s">
        <v>7296</v>
      </c>
      <c r="J1744" s="25" t="s">
        <v>7288</v>
      </c>
      <c r="K1744" s="25" t="s">
        <v>7289</v>
      </c>
      <c r="L1744" s="25" t="s">
        <v>7259</v>
      </c>
      <c r="M1744" s="21">
        <v>1218.78</v>
      </c>
      <c r="N1744" s="21">
        <v>1218.78</v>
      </c>
      <c r="O1744" s="21">
        <v>0</v>
      </c>
      <c r="P1744" s="21">
        <v>1218.78</v>
      </c>
      <c r="Q1744" s="25" t="s">
        <v>9452</v>
      </c>
      <c r="R1744" s="1" t="str">
        <f t="shared" si="28"/>
        <v>ST10079</v>
      </c>
      <c r="S1744" t="str">
        <f>VLOOKUP(R1744,Data!$C$2:$D$261,2,0)</f>
        <v>The Bentley Moose Jaw</v>
      </c>
      <c r="T1744">
        <f>COUNTIF('Feb 2022'!A:A,D1744)+COUNTIF('Mar 2022'!A:A,D1744)+COUNTIF('Apr 2022'!A:A,D1744)+COUNTIF('May 2022'!A:A,D1744)+COUNTIF('June 2022'!A:A,D1744)+COUNTIF('July 2022'!A:A,D1744)+COUNTIF('Aug 2022'!A:A,D1744)+COUNTIF('Sep 2022'!A:A,D1744)+COUNTIF('Oct 2022'!A:A,D1744)+COUNTIF('Dec 2022'!A:A,D1744)</f>
        <v>1</v>
      </c>
      <c r="U1744" t="str">
        <f>VLOOKUP(Q1744,'Capital Lookup'!A:B,2,FALSE)</f>
        <v>No</v>
      </c>
      <c r="V1744" s="2">
        <f>IFERROR(VLOOKUP(LEFT(F1744,10),'Find Purchase Orders'!B:J,9,FALSE),"")</f>
        <v>44658</v>
      </c>
      <c r="W1744" s="25" t="s">
        <v>7261</v>
      </c>
    </row>
    <row r="1745" spans="1:23" hidden="1">
      <c r="A1745" s="25" t="s">
        <v>7261</v>
      </c>
      <c r="B1745" s="25" t="s">
        <v>9338</v>
      </c>
      <c r="C1745" s="25" t="s">
        <v>7264</v>
      </c>
      <c r="D1745" s="25" t="s">
        <v>2178</v>
      </c>
      <c r="E1745" s="25" t="s">
        <v>9339</v>
      </c>
      <c r="F1745" s="25" t="s">
        <v>11713</v>
      </c>
      <c r="G1745" s="25" t="s">
        <v>11714</v>
      </c>
      <c r="H1745" s="21">
        <v>10612.38</v>
      </c>
      <c r="I1745" s="25" t="s">
        <v>7339</v>
      </c>
      <c r="J1745" s="25" t="s">
        <v>7288</v>
      </c>
      <c r="K1745" s="25" t="s">
        <v>7262</v>
      </c>
      <c r="L1745" s="25" t="s">
        <v>7259</v>
      </c>
      <c r="M1745" s="21">
        <v>10612.38</v>
      </c>
      <c r="N1745" s="21">
        <v>12532.08</v>
      </c>
      <c r="O1745" s="21">
        <v>-1919.7</v>
      </c>
      <c r="P1745" s="21">
        <v>1220.8900000000001</v>
      </c>
      <c r="Q1745" s="25" t="s">
        <v>9341</v>
      </c>
      <c r="R1745" s="1" t="str">
        <f t="shared" si="28"/>
        <v>ST10008</v>
      </c>
      <c r="S1745" t="str">
        <f>VLOOKUP(R1745,Data!$C$2:$D$261,2,0)</f>
        <v>Trafalgar Lodge</v>
      </c>
      <c r="T1745">
        <f>COUNTIF('Feb 2022'!A:A,D1745)+COUNTIF('Mar 2022'!A:A,D1745)+COUNTIF('Apr 2022'!A:A,D1745)+COUNTIF('May 2022'!A:A,D1745)+COUNTIF('June 2022'!A:A,D1745)+COUNTIF('July 2022'!A:A,D1745)+COUNTIF('Aug 2022'!A:A,D1745)+COUNTIF('Sep 2022'!A:A,D1745)+COUNTIF('Oct 2022'!A:A,D1745)+COUNTIF('Dec 2022'!A:A,D1745)</f>
        <v>1</v>
      </c>
      <c r="U1745" t="str">
        <f>VLOOKUP(Q1745,'Capital Lookup'!A:B,2,FALSE)</f>
        <v>No</v>
      </c>
      <c r="V1745" s="2">
        <f>IFERROR(VLOOKUP(LEFT(F1745,10),'Find Purchase Orders'!B:J,9,FALSE),"")</f>
        <v>44670</v>
      </c>
      <c r="W1745" s="25" t="s">
        <v>7261</v>
      </c>
    </row>
    <row r="1746" spans="1:23" hidden="1">
      <c r="A1746" s="25" t="s">
        <v>7261</v>
      </c>
      <c r="B1746" s="25" t="s">
        <v>9338</v>
      </c>
      <c r="C1746" s="25" t="s">
        <v>7264</v>
      </c>
      <c r="D1746" s="25" t="s">
        <v>2178</v>
      </c>
      <c r="E1746" s="25" t="s">
        <v>9339</v>
      </c>
      <c r="F1746" s="25" t="s">
        <v>11715</v>
      </c>
      <c r="G1746" s="25" t="s">
        <v>11716</v>
      </c>
      <c r="H1746" s="21">
        <v>971.8</v>
      </c>
      <c r="I1746" s="25" t="s">
        <v>7339</v>
      </c>
      <c r="J1746" s="25" t="s">
        <v>7288</v>
      </c>
      <c r="K1746" s="25" t="s">
        <v>7262</v>
      </c>
      <c r="L1746" s="25" t="s">
        <v>7259</v>
      </c>
      <c r="M1746" s="21">
        <v>971.8</v>
      </c>
      <c r="N1746" s="21">
        <v>971.8</v>
      </c>
      <c r="O1746" s="21">
        <v>0</v>
      </c>
      <c r="P1746" s="21">
        <v>111.8</v>
      </c>
      <c r="Q1746" s="25" t="s">
        <v>9341</v>
      </c>
      <c r="R1746" s="1" t="str">
        <f t="shared" si="28"/>
        <v>ST10008</v>
      </c>
      <c r="S1746" t="str">
        <f>VLOOKUP(R1746,Data!$C$2:$D$261,2,0)</f>
        <v>Trafalgar Lodge</v>
      </c>
      <c r="T1746">
        <f>COUNTIF('Feb 2022'!A:A,D1746)+COUNTIF('Mar 2022'!A:A,D1746)+COUNTIF('Apr 2022'!A:A,D1746)+COUNTIF('May 2022'!A:A,D1746)+COUNTIF('June 2022'!A:A,D1746)+COUNTIF('July 2022'!A:A,D1746)+COUNTIF('Aug 2022'!A:A,D1746)+COUNTIF('Sep 2022'!A:A,D1746)+COUNTIF('Oct 2022'!A:A,D1746)+COUNTIF('Dec 2022'!A:A,D1746)</f>
        <v>1</v>
      </c>
      <c r="U1746" t="str">
        <f>VLOOKUP(Q1746,'Capital Lookup'!A:B,2,FALSE)</f>
        <v>No</v>
      </c>
      <c r="V1746" s="2">
        <f>IFERROR(VLOOKUP(LEFT(F1746,10),'Find Purchase Orders'!B:J,9,FALSE),"")</f>
        <v>44670</v>
      </c>
      <c r="W1746" s="25" t="s">
        <v>7261</v>
      </c>
    </row>
    <row r="1747" spans="1:23" hidden="1">
      <c r="A1747" s="25" t="s">
        <v>7269</v>
      </c>
      <c r="B1747" s="25" t="s">
        <v>8259</v>
      </c>
      <c r="C1747" s="25" t="s">
        <v>8260</v>
      </c>
      <c r="D1747" s="25" t="s">
        <v>11717</v>
      </c>
      <c r="E1747" s="25" t="s">
        <v>8591</v>
      </c>
      <c r="F1747" s="25" t="s">
        <v>11718</v>
      </c>
      <c r="G1747" s="25" t="s">
        <v>11719</v>
      </c>
      <c r="H1747" s="21">
        <v>5463.98</v>
      </c>
      <c r="I1747" s="25" t="s">
        <v>7296</v>
      </c>
      <c r="J1747" s="25" t="s">
        <v>7288</v>
      </c>
      <c r="K1747" s="25" t="s">
        <v>9713</v>
      </c>
      <c r="L1747" s="25" t="s">
        <v>11689</v>
      </c>
      <c r="M1747" s="21">
        <v>5463.98</v>
      </c>
      <c r="N1747" s="21">
        <v>5471.66</v>
      </c>
      <c r="O1747" s="21">
        <v>-7.68</v>
      </c>
      <c r="P1747" s="21">
        <v>5463.98</v>
      </c>
      <c r="Q1747" s="25" t="s">
        <v>11690</v>
      </c>
      <c r="R1747" s="1" t="str">
        <f t="shared" si="28"/>
        <v>ST10260</v>
      </c>
      <c r="S1747" t="str">
        <f>VLOOKUP(R1747,Data!$C$2:$D$261,2,0)</f>
        <v>Support Office</v>
      </c>
      <c r="T1747">
        <f>COUNTIF('Feb 2022'!A:A,D1747)+COUNTIF('Mar 2022'!A:A,D1747)+COUNTIF('Apr 2022'!A:A,D1747)+COUNTIF('May 2022'!A:A,D1747)+COUNTIF('June 2022'!A:A,D1747)+COUNTIF('July 2022'!A:A,D1747)+COUNTIF('Aug 2022'!A:A,D1747)+COUNTIF('Sep 2022'!A:A,D1747)+COUNTIF('Oct 2022'!A:A,D1747)+COUNTIF('Dec 2022'!A:A,D1747)</f>
        <v>0</v>
      </c>
      <c r="U1747" t="str">
        <f>VLOOKUP(Q1747,'Capital Lookup'!A:B,2,FALSE)</f>
        <v>Yes</v>
      </c>
      <c r="V1747" s="2">
        <f>IFERROR(VLOOKUP(LEFT(F1747,10),'Find Purchase Orders'!B:J,9,FALSE),"")</f>
        <v>44656</v>
      </c>
      <c r="W1747" s="25" t="s">
        <v>7261</v>
      </c>
    </row>
    <row r="1748" spans="1:23" hidden="1">
      <c r="A1748" s="25" t="s">
        <v>7269</v>
      </c>
      <c r="B1748" s="25" t="s">
        <v>8259</v>
      </c>
      <c r="C1748" s="25" t="s">
        <v>8260</v>
      </c>
      <c r="D1748" s="25" t="s">
        <v>11717</v>
      </c>
      <c r="E1748" s="25" t="s">
        <v>8591</v>
      </c>
      <c r="F1748" s="25" t="s">
        <v>11720</v>
      </c>
      <c r="G1748" s="25" t="s">
        <v>11721</v>
      </c>
      <c r="H1748" s="21">
        <v>22608.25</v>
      </c>
      <c r="I1748" s="25" t="s">
        <v>7296</v>
      </c>
      <c r="J1748" s="25" t="s">
        <v>7288</v>
      </c>
      <c r="K1748" s="25" t="s">
        <v>9713</v>
      </c>
      <c r="L1748" s="25" t="s">
        <v>11689</v>
      </c>
      <c r="M1748" s="21">
        <v>22608.25</v>
      </c>
      <c r="N1748" s="21">
        <v>22608.25</v>
      </c>
      <c r="O1748" s="21">
        <v>0</v>
      </c>
      <c r="P1748" s="21">
        <v>22608.25</v>
      </c>
      <c r="Q1748" s="25" t="s">
        <v>11690</v>
      </c>
      <c r="R1748" s="1" t="str">
        <f t="shared" si="28"/>
        <v>ST10260</v>
      </c>
      <c r="S1748" t="str">
        <f>VLOOKUP(R1748,Data!$C$2:$D$261,2,0)</f>
        <v>Support Office</v>
      </c>
      <c r="T1748">
        <f>COUNTIF('Feb 2022'!A:A,D1748)+COUNTIF('Mar 2022'!A:A,D1748)+COUNTIF('Apr 2022'!A:A,D1748)+COUNTIF('May 2022'!A:A,D1748)+COUNTIF('June 2022'!A:A,D1748)+COUNTIF('July 2022'!A:A,D1748)+COUNTIF('Aug 2022'!A:A,D1748)+COUNTIF('Sep 2022'!A:A,D1748)+COUNTIF('Oct 2022'!A:A,D1748)+COUNTIF('Dec 2022'!A:A,D1748)</f>
        <v>0</v>
      </c>
      <c r="U1748" t="str">
        <f>VLOOKUP(Q1748,'Capital Lookup'!A:B,2,FALSE)</f>
        <v>Yes</v>
      </c>
      <c r="V1748" s="2">
        <f>IFERROR(VLOOKUP(LEFT(F1748,10),'Find Purchase Orders'!B:J,9,FALSE),"")</f>
        <v>44656</v>
      </c>
      <c r="W1748" s="25" t="s">
        <v>7261</v>
      </c>
    </row>
    <row r="1749" spans="1:23" hidden="1">
      <c r="A1749" s="25" t="s">
        <v>7269</v>
      </c>
      <c r="B1749" s="25" t="s">
        <v>8259</v>
      </c>
      <c r="C1749" s="25" t="s">
        <v>8260</v>
      </c>
      <c r="D1749" s="25" t="s">
        <v>11717</v>
      </c>
      <c r="E1749" s="25" t="s">
        <v>8591</v>
      </c>
      <c r="F1749" s="25" t="s">
        <v>11722</v>
      </c>
      <c r="G1749" s="25" t="s">
        <v>11723</v>
      </c>
      <c r="H1749" s="21">
        <v>880.36</v>
      </c>
      <c r="I1749" s="25" t="s">
        <v>7296</v>
      </c>
      <c r="J1749" s="25" t="s">
        <v>7288</v>
      </c>
      <c r="K1749" s="25" t="s">
        <v>9713</v>
      </c>
      <c r="L1749" s="25" t="s">
        <v>11689</v>
      </c>
      <c r="M1749" s="21">
        <v>880.36</v>
      </c>
      <c r="N1749" s="21">
        <v>876.07</v>
      </c>
      <c r="O1749" s="21">
        <v>4.29</v>
      </c>
      <c r="P1749" s="21">
        <v>880.36</v>
      </c>
      <c r="Q1749" s="25" t="s">
        <v>11690</v>
      </c>
      <c r="R1749" s="1" t="str">
        <f t="shared" si="28"/>
        <v>ST10260</v>
      </c>
      <c r="S1749" t="str">
        <f>VLOOKUP(R1749,Data!$C$2:$D$261,2,0)</f>
        <v>Support Office</v>
      </c>
      <c r="T1749">
        <f>COUNTIF('Feb 2022'!A:A,D1749)+COUNTIF('Mar 2022'!A:A,D1749)+COUNTIF('Apr 2022'!A:A,D1749)+COUNTIF('May 2022'!A:A,D1749)+COUNTIF('June 2022'!A:A,D1749)+COUNTIF('July 2022'!A:A,D1749)+COUNTIF('Aug 2022'!A:A,D1749)+COUNTIF('Sep 2022'!A:A,D1749)+COUNTIF('Oct 2022'!A:A,D1749)+COUNTIF('Dec 2022'!A:A,D1749)</f>
        <v>0</v>
      </c>
      <c r="U1749" t="str">
        <f>VLOOKUP(Q1749,'Capital Lookup'!A:B,2,FALSE)</f>
        <v>Yes</v>
      </c>
      <c r="V1749" s="2">
        <f>IFERROR(VLOOKUP(LEFT(F1749,10),'Find Purchase Orders'!B:J,9,FALSE),"")</f>
        <v>44656</v>
      </c>
      <c r="W1749" s="25" t="s">
        <v>7261</v>
      </c>
    </row>
    <row r="1750" spans="1:23" hidden="1">
      <c r="A1750" s="25" t="s">
        <v>7269</v>
      </c>
      <c r="B1750" s="25" t="s">
        <v>8259</v>
      </c>
      <c r="C1750" s="25" t="s">
        <v>8260</v>
      </c>
      <c r="D1750" s="25" t="s">
        <v>11717</v>
      </c>
      <c r="E1750" s="25" t="s">
        <v>8591</v>
      </c>
      <c r="F1750" s="25" t="s">
        <v>11724</v>
      </c>
      <c r="G1750" s="25" t="s">
        <v>11725</v>
      </c>
      <c r="H1750" s="21">
        <v>604.64</v>
      </c>
      <c r="I1750" s="25" t="s">
        <v>7296</v>
      </c>
      <c r="J1750" s="25" t="s">
        <v>7288</v>
      </c>
      <c r="K1750" s="25" t="s">
        <v>9713</v>
      </c>
      <c r="L1750" s="25" t="s">
        <v>11689</v>
      </c>
      <c r="M1750" s="21">
        <v>604.64</v>
      </c>
      <c r="N1750" s="21">
        <v>604.64</v>
      </c>
      <c r="O1750" s="21">
        <v>0</v>
      </c>
      <c r="P1750" s="21">
        <v>604.64</v>
      </c>
      <c r="Q1750" s="25" t="s">
        <v>11690</v>
      </c>
      <c r="R1750" s="1" t="str">
        <f t="shared" si="28"/>
        <v>ST10260</v>
      </c>
      <c r="S1750" t="str">
        <f>VLOOKUP(R1750,Data!$C$2:$D$261,2,0)</f>
        <v>Support Office</v>
      </c>
      <c r="T1750">
        <f>COUNTIF('Feb 2022'!A:A,D1750)+COUNTIF('Mar 2022'!A:A,D1750)+COUNTIF('Apr 2022'!A:A,D1750)+COUNTIF('May 2022'!A:A,D1750)+COUNTIF('June 2022'!A:A,D1750)+COUNTIF('July 2022'!A:A,D1750)+COUNTIF('Aug 2022'!A:A,D1750)+COUNTIF('Sep 2022'!A:A,D1750)+COUNTIF('Oct 2022'!A:A,D1750)+COUNTIF('Dec 2022'!A:A,D1750)</f>
        <v>0</v>
      </c>
      <c r="U1750" t="str">
        <f>VLOOKUP(Q1750,'Capital Lookup'!A:B,2,FALSE)</f>
        <v>Yes</v>
      </c>
      <c r="V1750" s="2">
        <f>IFERROR(VLOOKUP(LEFT(F1750,10),'Find Purchase Orders'!B:J,9,FALSE),"")</f>
        <v>44656</v>
      </c>
      <c r="W1750" s="25" t="s">
        <v>7261</v>
      </c>
    </row>
    <row r="1751" spans="1:23" hidden="1">
      <c r="A1751" s="25" t="s">
        <v>7261</v>
      </c>
      <c r="B1751" s="25" t="s">
        <v>9405</v>
      </c>
      <c r="C1751" s="25" t="s">
        <v>7282</v>
      </c>
      <c r="D1751" s="25" t="s">
        <v>1920</v>
      </c>
      <c r="E1751" s="25" t="s">
        <v>8200</v>
      </c>
      <c r="H1751" s="21">
        <v>1386.24</v>
      </c>
      <c r="I1751" s="25" t="s">
        <v>7257</v>
      </c>
      <c r="K1751" s="25" t="s">
        <v>7289</v>
      </c>
      <c r="L1751" s="25" t="s">
        <v>7259</v>
      </c>
      <c r="M1751" s="22">
        <v>0</v>
      </c>
      <c r="N1751" s="22">
        <v>0</v>
      </c>
      <c r="O1751" s="21">
        <v>0</v>
      </c>
      <c r="P1751" s="21">
        <v>159.47999999999999</v>
      </c>
      <c r="Q1751" s="25" t="s">
        <v>9409</v>
      </c>
      <c r="R1751" s="1" t="str">
        <f t="shared" si="28"/>
        <v>ST10035</v>
      </c>
      <c r="S1751" t="str">
        <f>VLOOKUP(R1751,Data!$C$2:$D$261,2,0)</f>
        <v>The Westwood</v>
      </c>
      <c r="T1751">
        <f>COUNTIF('Feb 2022'!A:A,D1751)+COUNTIF('Mar 2022'!A:A,D1751)+COUNTIF('Apr 2022'!A:A,D1751)+COUNTIF('May 2022'!A:A,D1751)+COUNTIF('June 2022'!A:A,D1751)+COUNTIF('July 2022'!A:A,D1751)+COUNTIF('Aug 2022'!A:A,D1751)+COUNTIF('Sep 2022'!A:A,D1751)+COUNTIF('Oct 2022'!A:A,D1751)+COUNTIF('Dec 2022'!A:A,D1751)</f>
        <v>1</v>
      </c>
      <c r="U1751" t="str">
        <f>VLOOKUP(Q1751,'Capital Lookup'!A:B,2,FALSE)</f>
        <v>No</v>
      </c>
      <c r="V1751" s="2" t="str">
        <f>IFERROR(VLOOKUP(LEFT(F1751,10),'Find Purchase Orders'!B:J,9,FALSE),"")</f>
        <v/>
      </c>
      <c r="W1751" s="25" t="s">
        <v>7261</v>
      </c>
    </row>
    <row r="1752" spans="1:23" hidden="1">
      <c r="A1752" s="25" t="s">
        <v>7261</v>
      </c>
      <c r="B1752" s="25" t="s">
        <v>9405</v>
      </c>
      <c r="C1752" s="25" t="s">
        <v>7282</v>
      </c>
      <c r="D1752" s="25" t="s">
        <v>1920</v>
      </c>
      <c r="E1752" s="25" t="s">
        <v>8200</v>
      </c>
      <c r="H1752" s="21">
        <v>63.56</v>
      </c>
      <c r="I1752" s="25" t="s">
        <v>7257</v>
      </c>
      <c r="K1752" s="25" t="s">
        <v>7289</v>
      </c>
      <c r="L1752" s="25" t="s">
        <v>7259</v>
      </c>
      <c r="M1752" s="22">
        <v>0</v>
      </c>
      <c r="N1752" s="22">
        <v>0</v>
      </c>
      <c r="O1752" s="21">
        <v>0</v>
      </c>
      <c r="P1752" s="21">
        <v>7.31</v>
      </c>
      <c r="Q1752" s="25" t="s">
        <v>9409</v>
      </c>
      <c r="R1752" s="1" t="str">
        <f t="shared" si="28"/>
        <v>ST10035</v>
      </c>
      <c r="S1752" t="str">
        <f>VLOOKUP(R1752,Data!$C$2:$D$261,2,0)</f>
        <v>The Westwood</v>
      </c>
      <c r="T1752">
        <f>COUNTIF('Feb 2022'!A:A,D1752)+COUNTIF('Mar 2022'!A:A,D1752)+COUNTIF('Apr 2022'!A:A,D1752)+COUNTIF('May 2022'!A:A,D1752)+COUNTIF('June 2022'!A:A,D1752)+COUNTIF('July 2022'!A:A,D1752)+COUNTIF('Aug 2022'!A:A,D1752)+COUNTIF('Sep 2022'!A:A,D1752)+COUNTIF('Oct 2022'!A:A,D1752)+COUNTIF('Dec 2022'!A:A,D1752)</f>
        <v>1</v>
      </c>
      <c r="U1752" t="str">
        <f>VLOOKUP(Q1752,'Capital Lookup'!A:B,2,FALSE)</f>
        <v>No</v>
      </c>
      <c r="V1752" s="2" t="str">
        <f>IFERROR(VLOOKUP(LEFT(F1752,10),'Find Purchase Orders'!B:J,9,FALSE),"")</f>
        <v/>
      </c>
      <c r="W1752" s="25" t="s">
        <v>7261</v>
      </c>
    </row>
    <row r="1753" spans="1:23" hidden="1">
      <c r="A1753" s="25" t="s">
        <v>7261</v>
      </c>
      <c r="B1753" s="25" t="s">
        <v>7479</v>
      </c>
      <c r="C1753" s="25" t="s">
        <v>7264</v>
      </c>
      <c r="D1753" s="25" t="s">
        <v>11726</v>
      </c>
      <c r="E1753" s="25" t="s">
        <v>7481</v>
      </c>
      <c r="H1753" s="21">
        <v>6201.71</v>
      </c>
      <c r="I1753" s="25" t="s">
        <v>7257</v>
      </c>
      <c r="K1753" s="25" t="s">
        <v>7579</v>
      </c>
      <c r="L1753" s="25" t="s">
        <v>7580</v>
      </c>
      <c r="M1753" s="22">
        <v>0</v>
      </c>
      <c r="N1753" s="22">
        <v>0</v>
      </c>
      <c r="O1753" s="21">
        <v>0</v>
      </c>
      <c r="P1753" s="21">
        <v>713.47</v>
      </c>
      <c r="Q1753" s="25" t="s">
        <v>11727</v>
      </c>
      <c r="R1753" s="1" t="str">
        <f t="shared" si="28"/>
        <v>ST10027</v>
      </c>
      <c r="S1753" t="str">
        <f>VLOOKUP(R1753,Data!$C$2:$D$261,2,0)</f>
        <v>Glynnwood</v>
      </c>
      <c r="T1753">
        <f>COUNTIF('Feb 2022'!A:A,D1753)+COUNTIF('Mar 2022'!A:A,D1753)+COUNTIF('Apr 2022'!A:A,D1753)+COUNTIF('May 2022'!A:A,D1753)+COUNTIF('June 2022'!A:A,D1753)+COUNTIF('July 2022'!A:A,D1753)+COUNTIF('Aug 2022'!A:A,D1753)+COUNTIF('Sep 2022'!A:A,D1753)+COUNTIF('Oct 2022'!A:A,D1753)+COUNTIF('Dec 2022'!A:A,D1753)</f>
        <v>0</v>
      </c>
      <c r="U1753" t="str">
        <f>VLOOKUP(Q1753,'Capital Lookup'!A:B,2,FALSE)</f>
        <v>No</v>
      </c>
      <c r="V1753" s="2" t="str">
        <f>IFERROR(VLOOKUP(LEFT(F1753,10),'Find Purchase Orders'!B:J,9,FALSE),"")</f>
        <v/>
      </c>
      <c r="W1753" s="25" t="s">
        <v>7261</v>
      </c>
    </row>
    <row r="1754" spans="1:23" hidden="1">
      <c r="A1754" s="25" t="s">
        <v>7261</v>
      </c>
      <c r="B1754" s="25" t="s">
        <v>9405</v>
      </c>
      <c r="C1754" s="25" t="s">
        <v>7282</v>
      </c>
      <c r="D1754" s="25" t="s">
        <v>1922</v>
      </c>
      <c r="E1754" s="25" t="s">
        <v>8200</v>
      </c>
      <c r="F1754" s="25" t="s">
        <v>11728</v>
      </c>
      <c r="G1754" s="25" t="s">
        <v>11729</v>
      </c>
      <c r="H1754" s="21">
        <v>1386.24</v>
      </c>
      <c r="I1754" s="25" t="s">
        <v>7296</v>
      </c>
      <c r="J1754" s="25" t="s">
        <v>7288</v>
      </c>
      <c r="K1754" s="25" t="s">
        <v>7289</v>
      </c>
      <c r="L1754" s="25" t="s">
        <v>7259</v>
      </c>
      <c r="M1754" s="21">
        <v>1386.24</v>
      </c>
      <c r="N1754" s="21">
        <v>1449.8</v>
      </c>
      <c r="O1754" s="21">
        <v>-63.56</v>
      </c>
      <c r="P1754" s="21">
        <v>1386.24</v>
      </c>
      <c r="Q1754" s="25" t="s">
        <v>9409</v>
      </c>
      <c r="R1754" s="1" t="str">
        <f t="shared" si="28"/>
        <v>ST10035</v>
      </c>
      <c r="S1754" t="str">
        <f>VLOOKUP(R1754,Data!$C$2:$D$261,2,0)</f>
        <v>The Westwood</v>
      </c>
      <c r="T1754">
        <f>COUNTIF('Feb 2022'!A:A,D1754)+COUNTIF('Mar 2022'!A:A,D1754)+COUNTIF('Apr 2022'!A:A,D1754)+COUNTIF('May 2022'!A:A,D1754)+COUNTIF('June 2022'!A:A,D1754)+COUNTIF('July 2022'!A:A,D1754)+COUNTIF('Aug 2022'!A:A,D1754)+COUNTIF('Sep 2022'!A:A,D1754)+COUNTIF('Oct 2022'!A:A,D1754)+COUNTIF('Dec 2022'!A:A,D1754)</f>
        <v>1</v>
      </c>
      <c r="U1754" t="str">
        <f>VLOOKUP(Q1754,'Capital Lookup'!A:B,2,FALSE)</f>
        <v>No</v>
      </c>
      <c r="V1754" s="2">
        <f>IFERROR(VLOOKUP(LEFT(F1754,10),'Find Purchase Orders'!B:J,9,FALSE),"")</f>
        <v>44659</v>
      </c>
      <c r="W1754" s="25" t="s">
        <v>7261</v>
      </c>
    </row>
    <row r="1755" spans="1:23" hidden="1">
      <c r="A1755" s="25" t="s">
        <v>7261</v>
      </c>
      <c r="B1755" s="25" t="s">
        <v>9405</v>
      </c>
      <c r="C1755" s="25" t="s">
        <v>7282</v>
      </c>
      <c r="D1755" s="25" t="s">
        <v>1923</v>
      </c>
      <c r="E1755" s="25" t="s">
        <v>8200</v>
      </c>
      <c r="F1755" s="25" t="s">
        <v>11730</v>
      </c>
      <c r="G1755" s="25" t="s">
        <v>11731</v>
      </c>
      <c r="H1755" s="21">
        <v>1386.24</v>
      </c>
      <c r="I1755" s="25" t="s">
        <v>7296</v>
      </c>
      <c r="J1755" s="25" t="s">
        <v>7288</v>
      </c>
      <c r="K1755" s="25" t="s">
        <v>7289</v>
      </c>
      <c r="L1755" s="25" t="s">
        <v>7259</v>
      </c>
      <c r="M1755" s="21">
        <v>1386.24</v>
      </c>
      <c r="N1755" s="21">
        <v>1654.61</v>
      </c>
      <c r="O1755" s="21">
        <v>-268.37</v>
      </c>
      <c r="P1755" s="21">
        <v>1386.24</v>
      </c>
      <c r="Q1755" s="25" t="s">
        <v>9409</v>
      </c>
      <c r="R1755" s="1" t="str">
        <f t="shared" si="28"/>
        <v>ST10035</v>
      </c>
      <c r="S1755" t="str">
        <f>VLOOKUP(R1755,Data!$C$2:$D$261,2,0)</f>
        <v>The Westwood</v>
      </c>
      <c r="T1755">
        <f>COUNTIF('Feb 2022'!A:A,D1755)+COUNTIF('Mar 2022'!A:A,D1755)+COUNTIF('Apr 2022'!A:A,D1755)+COUNTIF('May 2022'!A:A,D1755)+COUNTIF('June 2022'!A:A,D1755)+COUNTIF('July 2022'!A:A,D1755)+COUNTIF('Aug 2022'!A:A,D1755)+COUNTIF('Sep 2022'!A:A,D1755)+COUNTIF('Oct 2022'!A:A,D1755)+COUNTIF('Dec 2022'!A:A,D1755)</f>
        <v>1</v>
      </c>
      <c r="U1755" t="str">
        <f>VLOOKUP(Q1755,'Capital Lookup'!A:B,2,FALSE)</f>
        <v>No</v>
      </c>
      <c r="V1755" s="2">
        <f>IFERROR(VLOOKUP(LEFT(F1755,10),'Find Purchase Orders'!B:J,9,FALSE),"")</f>
        <v>44659</v>
      </c>
      <c r="W1755" s="25" t="s">
        <v>7261</v>
      </c>
    </row>
    <row r="1756" spans="1:23" hidden="1">
      <c r="A1756" s="25" t="s">
        <v>7261</v>
      </c>
      <c r="B1756" s="25" t="s">
        <v>9405</v>
      </c>
      <c r="C1756" s="25" t="s">
        <v>7282</v>
      </c>
      <c r="D1756" s="25" t="s">
        <v>1923</v>
      </c>
      <c r="E1756" s="25" t="s">
        <v>8200</v>
      </c>
      <c r="F1756" s="25" t="s">
        <v>11732</v>
      </c>
      <c r="G1756" s="25" t="s">
        <v>11733</v>
      </c>
      <c r="H1756" s="21">
        <v>268.37</v>
      </c>
      <c r="I1756" s="25" t="s">
        <v>7296</v>
      </c>
      <c r="J1756" s="25" t="s">
        <v>7288</v>
      </c>
      <c r="K1756" s="25" t="s">
        <v>7289</v>
      </c>
      <c r="L1756" s="25" t="s">
        <v>7259</v>
      </c>
      <c r="M1756" s="21">
        <v>268.37</v>
      </c>
      <c r="N1756" s="22">
        <v>0</v>
      </c>
      <c r="O1756" s="21">
        <v>268.37</v>
      </c>
      <c r="P1756" s="21">
        <v>268.37</v>
      </c>
      <c r="Q1756" s="25" t="s">
        <v>9409</v>
      </c>
      <c r="R1756" s="1" t="str">
        <f t="shared" si="28"/>
        <v>ST10035</v>
      </c>
      <c r="S1756" t="str">
        <f>VLOOKUP(R1756,Data!$C$2:$D$261,2,0)</f>
        <v>The Westwood</v>
      </c>
      <c r="T1756">
        <f>COUNTIF('Feb 2022'!A:A,D1756)+COUNTIF('Mar 2022'!A:A,D1756)+COUNTIF('Apr 2022'!A:A,D1756)+COUNTIF('May 2022'!A:A,D1756)+COUNTIF('June 2022'!A:A,D1756)+COUNTIF('July 2022'!A:A,D1756)+COUNTIF('Aug 2022'!A:A,D1756)+COUNTIF('Sep 2022'!A:A,D1756)+COUNTIF('Oct 2022'!A:A,D1756)+COUNTIF('Dec 2022'!A:A,D1756)</f>
        <v>1</v>
      </c>
      <c r="U1756" t="str">
        <f>VLOOKUP(Q1756,'Capital Lookup'!A:B,2,FALSE)</f>
        <v>No</v>
      </c>
      <c r="V1756" s="2">
        <f>IFERROR(VLOOKUP(LEFT(F1756,10),'Find Purchase Orders'!B:J,9,FALSE),"")</f>
        <v>44659</v>
      </c>
      <c r="W1756" s="25" t="s">
        <v>7261</v>
      </c>
    </row>
    <row r="1757" spans="1:23" hidden="1">
      <c r="A1757" s="25" t="s">
        <v>7261</v>
      </c>
      <c r="B1757" s="25" t="s">
        <v>9405</v>
      </c>
      <c r="C1757" s="25" t="s">
        <v>7282</v>
      </c>
      <c r="D1757" s="25" t="s">
        <v>1925</v>
      </c>
      <c r="E1757" s="25" t="s">
        <v>8200</v>
      </c>
      <c r="F1757" s="25" t="s">
        <v>11734</v>
      </c>
      <c r="G1757" s="25" t="s">
        <v>11735</v>
      </c>
      <c r="H1757" s="21">
        <v>1386.24</v>
      </c>
      <c r="I1757" s="25" t="s">
        <v>7296</v>
      </c>
      <c r="J1757" s="25" t="s">
        <v>7288</v>
      </c>
      <c r="K1757" s="25" t="s">
        <v>7289</v>
      </c>
      <c r="L1757" s="25" t="s">
        <v>7259</v>
      </c>
      <c r="M1757" s="21">
        <v>1386.24</v>
      </c>
      <c r="N1757" s="21">
        <v>1386.24</v>
      </c>
      <c r="O1757" s="21">
        <v>0</v>
      </c>
      <c r="P1757" s="21">
        <v>1386.24</v>
      </c>
      <c r="Q1757" s="25" t="s">
        <v>9409</v>
      </c>
      <c r="R1757" s="1" t="str">
        <f t="shared" si="28"/>
        <v>ST10035</v>
      </c>
      <c r="S1757" t="str">
        <f>VLOOKUP(R1757,Data!$C$2:$D$261,2,0)</f>
        <v>The Westwood</v>
      </c>
      <c r="T1757">
        <f>COUNTIF('Feb 2022'!A:A,D1757)+COUNTIF('Mar 2022'!A:A,D1757)+COUNTIF('Apr 2022'!A:A,D1757)+COUNTIF('May 2022'!A:A,D1757)+COUNTIF('June 2022'!A:A,D1757)+COUNTIF('July 2022'!A:A,D1757)+COUNTIF('Aug 2022'!A:A,D1757)+COUNTIF('Sep 2022'!A:A,D1757)+COUNTIF('Oct 2022'!A:A,D1757)+COUNTIF('Dec 2022'!A:A,D1757)</f>
        <v>1</v>
      </c>
      <c r="U1757" t="str">
        <f>VLOOKUP(Q1757,'Capital Lookup'!A:B,2,FALSE)</f>
        <v>No</v>
      </c>
      <c r="V1757" s="2">
        <f>IFERROR(VLOOKUP(LEFT(F1757,10),'Find Purchase Orders'!B:J,9,FALSE),"")</f>
        <v>44659</v>
      </c>
      <c r="W1757" s="25" t="s">
        <v>7261</v>
      </c>
    </row>
    <row r="1758" spans="1:23" hidden="1">
      <c r="A1758" s="25" t="s">
        <v>7261</v>
      </c>
      <c r="B1758" s="25" t="s">
        <v>9405</v>
      </c>
      <c r="C1758" s="25" t="s">
        <v>7282</v>
      </c>
      <c r="D1758" s="25" t="s">
        <v>1925</v>
      </c>
      <c r="E1758" s="25" t="s">
        <v>8200</v>
      </c>
      <c r="F1758" s="25" t="s">
        <v>11736</v>
      </c>
      <c r="G1758" s="25" t="s">
        <v>11737</v>
      </c>
      <c r="H1758" s="21">
        <v>230.24</v>
      </c>
      <c r="I1758" s="25" t="s">
        <v>7296</v>
      </c>
      <c r="J1758" s="25" t="s">
        <v>7288</v>
      </c>
      <c r="K1758" s="25" t="s">
        <v>7289</v>
      </c>
      <c r="L1758" s="25" t="s">
        <v>7259</v>
      </c>
      <c r="M1758" s="21">
        <v>230.24</v>
      </c>
      <c r="N1758" s="21">
        <v>230.24</v>
      </c>
      <c r="O1758" s="21">
        <v>0</v>
      </c>
      <c r="P1758" s="21">
        <v>230.24</v>
      </c>
      <c r="Q1758" s="25" t="s">
        <v>9409</v>
      </c>
      <c r="R1758" s="1" t="str">
        <f t="shared" si="28"/>
        <v>ST10035</v>
      </c>
      <c r="S1758" t="str">
        <f>VLOOKUP(R1758,Data!$C$2:$D$261,2,0)</f>
        <v>The Westwood</v>
      </c>
      <c r="T1758">
        <f>COUNTIF('Feb 2022'!A:A,D1758)+COUNTIF('Mar 2022'!A:A,D1758)+COUNTIF('Apr 2022'!A:A,D1758)+COUNTIF('May 2022'!A:A,D1758)+COUNTIF('June 2022'!A:A,D1758)+COUNTIF('July 2022'!A:A,D1758)+COUNTIF('Aug 2022'!A:A,D1758)+COUNTIF('Sep 2022'!A:A,D1758)+COUNTIF('Oct 2022'!A:A,D1758)+COUNTIF('Dec 2022'!A:A,D1758)</f>
        <v>1</v>
      </c>
      <c r="U1758" t="str">
        <f>VLOOKUP(Q1758,'Capital Lookup'!A:B,2,FALSE)</f>
        <v>No</v>
      </c>
      <c r="V1758" s="2">
        <f>IFERROR(VLOOKUP(LEFT(F1758,10),'Find Purchase Orders'!B:J,9,FALSE),"")</f>
        <v>44659</v>
      </c>
      <c r="W1758" s="25" t="s">
        <v>7261</v>
      </c>
    </row>
    <row r="1759" spans="1:23" hidden="1">
      <c r="A1759" s="25" t="s">
        <v>7261</v>
      </c>
      <c r="B1759" s="25" t="s">
        <v>9405</v>
      </c>
      <c r="C1759" s="25" t="s">
        <v>7282</v>
      </c>
      <c r="D1759" s="25" t="s">
        <v>1927</v>
      </c>
      <c r="E1759" s="25" t="s">
        <v>8200</v>
      </c>
      <c r="F1759" s="25" t="s">
        <v>11738</v>
      </c>
      <c r="G1759" s="25" t="s">
        <v>11739</v>
      </c>
      <c r="H1759" s="21">
        <v>1386.24</v>
      </c>
      <c r="I1759" s="25" t="s">
        <v>7296</v>
      </c>
      <c r="J1759" s="25" t="s">
        <v>7288</v>
      </c>
      <c r="K1759" s="25" t="s">
        <v>7289</v>
      </c>
      <c r="L1759" s="25" t="s">
        <v>7259</v>
      </c>
      <c r="M1759" s="21">
        <v>1386.24</v>
      </c>
      <c r="N1759" s="21">
        <v>1386.24</v>
      </c>
      <c r="O1759" s="21">
        <v>0</v>
      </c>
      <c r="P1759" s="21">
        <v>1386.24</v>
      </c>
      <c r="Q1759" s="25" t="s">
        <v>9409</v>
      </c>
      <c r="R1759" s="1" t="str">
        <f t="shared" si="28"/>
        <v>ST10035</v>
      </c>
      <c r="S1759" t="str">
        <f>VLOOKUP(R1759,Data!$C$2:$D$261,2,0)</f>
        <v>The Westwood</v>
      </c>
      <c r="T1759">
        <f>COUNTIF('Feb 2022'!A:A,D1759)+COUNTIF('Mar 2022'!A:A,D1759)+COUNTIF('Apr 2022'!A:A,D1759)+COUNTIF('May 2022'!A:A,D1759)+COUNTIF('June 2022'!A:A,D1759)+COUNTIF('July 2022'!A:A,D1759)+COUNTIF('Aug 2022'!A:A,D1759)+COUNTIF('Sep 2022'!A:A,D1759)+COUNTIF('Oct 2022'!A:A,D1759)+COUNTIF('Dec 2022'!A:A,D1759)</f>
        <v>1</v>
      </c>
      <c r="U1759" t="str">
        <f>VLOOKUP(Q1759,'Capital Lookup'!A:B,2,FALSE)</f>
        <v>No</v>
      </c>
      <c r="V1759" s="2">
        <f>IFERROR(VLOOKUP(LEFT(F1759,10),'Find Purchase Orders'!B:J,9,FALSE),"")</f>
        <v>44659</v>
      </c>
      <c r="W1759" s="25" t="s">
        <v>7261</v>
      </c>
    </row>
    <row r="1760" spans="1:23" hidden="1">
      <c r="A1760" s="25" t="s">
        <v>7261</v>
      </c>
      <c r="B1760" s="25" t="s">
        <v>9405</v>
      </c>
      <c r="C1760" s="25" t="s">
        <v>7282</v>
      </c>
      <c r="D1760" s="25" t="s">
        <v>1927</v>
      </c>
      <c r="E1760" s="25" t="s">
        <v>8200</v>
      </c>
      <c r="F1760" s="25" t="s">
        <v>11740</v>
      </c>
      <c r="G1760" s="25" t="s">
        <v>11741</v>
      </c>
      <c r="H1760" s="21">
        <v>63.56</v>
      </c>
      <c r="I1760" s="25" t="s">
        <v>7296</v>
      </c>
      <c r="J1760" s="25" t="s">
        <v>7288</v>
      </c>
      <c r="K1760" s="25" t="s">
        <v>7289</v>
      </c>
      <c r="L1760" s="25" t="s">
        <v>7259</v>
      </c>
      <c r="M1760" s="21">
        <v>63.56</v>
      </c>
      <c r="N1760" s="22">
        <v>0</v>
      </c>
      <c r="O1760" s="21">
        <v>63.56</v>
      </c>
      <c r="P1760" s="21">
        <v>63.56</v>
      </c>
      <c r="Q1760" s="25" t="s">
        <v>9409</v>
      </c>
      <c r="R1760" s="1" t="str">
        <f t="shared" si="28"/>
        <v>ST10035</v>
      </c>
      <c r="S1760" t="str">
        <f>VLOOKUP(R1760,Data!$C$2:$D$261,2,0)</f>
        <v>The Westwood</v>
      </c>
      <c r="T1760">
        <f>COUNTIF('Feb 2022'!A:A,D1760)+COUNTIF('Mar 2022'!A:A,D1760)+COUNTIF('Apr 2022'!A:A,D1760)+COUNTIF('May 2022'!A:A,D1760)+COUNTIF('June 2022'!A:A,D1760)+COUNTIF('July 2022'!A:A,D1760)+COUNTIF('Aug 2022'!A:A,D1760)+COUNTIF('Sep 2022'!A:A,D1760)+COUNTIF('Oct 2022'!A:A,D1760)+COUNTIF('Dec 2022'!A:A,D1760)</f>
        <v>1</v>
      </c>
      <c r="U1760" t="str">
        <f>VLOOKUP(Q1760,'Capital Lookup'!A:B,2,FALSE)</f>
        <v>No</v>
      </c>
      <c r="V1760" s="2">
        <f>IFERROR(VLOOKUP(LEFT(F1760,10),'Find Purchase Orders'!B:J,9,FALSE),"")</f>
        <v>44659</v>
      </c>
      <c r="W1760" s="25" t="s">
        <v>7261</v>
      </c>
    </row>
    <row r="1761" spans="1:23" hidden="1">
      <c r="A1761" s="25" t="s">
        <v>7261</v>
      </c>
      <c r="B1761" s="25" t="s">
        <v>9405</v>
      </c>
      <c r="C1761" s="25" t="s">
        <v>7282</v>
      </c>
      <c r="D1761" s="25" t="s">
        <v>1929</v>
      </c>
      <c r="E1761" s="25" t="s">
        <v>8200</v>
      </c>
      <c r="F1761" s="25" t="s">
        <v>11742</v>
      </c>
      <c r="G1761" s="25" t="s">
        <v>11743</v>
      </c>
      <c r="H1761" s="21">
        <v>1386.24</v>
      </c>
      <c r="I1761" s="25" t="s">
        <v>7296</v>
      </c>
      <c r="J1761" s="25" t="s">
        <v>7288</v>
      </c>
      <c r="K1761" s="25" t="s">
        <v>7289</v>
      </c>
      <c r="L1761" s="25" t="s">
        <v>7259</v>
      </c>
      <c r="M1761" s="21">
        <v>1386.24</v>
      </c>
      <c r="N1761" s="21">
        <v>1386.24</v>
      </c>
      <c r="O1761" s="21">
        <v>0</v>
      </c>
      <c r="P1761" s="21">
        <v>1386.24</v>
      </c>
      <c r="Q1761" s="25" t="s">
        <v>9409</v>
      </c>
      <c r="R1761" s="1" t="str">
        <f t="shared" si="28"/>
        <v>ST10035</v>
      </c>
      <c r="S1761" t="str">
        <f>VLOOKUP(R1761,Data!$C$2:$D$261,2,0)</f>
        <v>The Westwood</v>
      </c>
      <c r="T1761">
        <f>COUNTIF('Feb 2022'!A:A,D1761)+COUNTIF('Mar 2022'!A:A,D1761)+COUNTIF('Apr 2022'!A:A,D1761)+COUNTIF('May 2022'!A:A,D1761)+COUNTIF('June 2022'!A:A,D1761)+COUNTIF('July 2022'!A:A,D1761)+COUNTIF('Aug 2022'!A:A,D1761)+COUNTIF('Sep 2022'!A:A,D1761)+COUNTIF('Oct 2022'!A:A,D1761)+COUNTIF('Dec 2022'!A:A,D1761)</f>
        <v>1</v>
      </c>
      <c r="U1761" t="str">
        <f>VLOOKUP(Q1761,'Capital Lookup'!A:B,2,FALSE)</f>
        <v>No</v>
      </c>
      <c r="V1761" s="2">
        <f>IFERROR(VLOOKUP(LEFT(F1761,10),'Find Purchase Orders'!B:J,9,FALSE),"")</f>
        <v>44659</v>
      </c>
      <c r="W1761" s="25" t="s">
        <v>7261</v>
      </c>
    </row>
    <row r="1762" spans="1:23" hidden="1">
      <c r="A1762" s="25" t="s">
        <v>7261</v>
      </c>
      <c r="B1762" s="25" t="s">
        <v>9405</v>
      </c>
      <c r="C1762" s="25" t="s">
        <v>7282</v>
      </c>
      <c r="D1762" s="25" t="s">
        <v>1929</v>
      </c>
      <c r="E1762" s="25" t="s">
        <v>8200</v>
      </c>
      <c r="F1762" s="25" t="s">
        <v>11744</v>
      </c>
      <c r="G1762" s="25" t="s">
        <v>11745</v>
      </c>
      <c r="H1762" s="21">
        <v>63.56</v>
      </c>
      <c r="I1762" s="25" t="s">
        <v>7296</v>
      </c>
      <c r="J1762" s="25" t="s">
        <v>7288</v>
      </c>
      <c r="K1762" s="25" t="s">
        <v>7289</v>
      </c>
      <c r="L1762" s="25" t="s">
        <v>7259</v>
      </c>
      <c r="M1762" s="21">
        <v>63.56</v>
      </c>
      <c r="N1762" s="21">
        <v>63.56</v>
      </c>
      <c r="O1762" s="21">
        <v>0</v>
      </c>
      <c r="P1762" s="21">
        <v>63.56</v>
      </c>
      <c r="Q1762" s="25" t="s">
        <v>9409</v>
      </c>
      <c r="R1762" s="1" t="str">
        <f t="shared" si="28"/>
        <v>ST10035</v>
      </c>
      <c r="S1762" t="str">
        <f>VLOOKUP(R1762,Data!$C$2:$D$261,2,0)</f>
        <v>The Westwood</v>
      </c>
      <c r="T1762">
        <f>COUNTIF('Feb 2022'!A:A,D1762)+COUNTIF('Mar 2022'!A:A,D1762)+COUNTIF('Apr 2022'!A:A,D1762)+COUNTIF('May 2022'!A:A,D1762)+COUNTIF('June 2022'!A:A,D1762)+COUNTIF('July 2022'!A:A,D1762)+COUNTIF('Aug 2022'!A:A,D1762)+COUNTIF('Sep 2022'!A:A,D1762)+COUNTIF('Oct 2022'!A:A,D1762)+COUNTIF('Dec 2022'!A:A,D1762)</f>
        <v>1</v>
      </c>
      <c r="U1762" t="str">
        <f>VLOOKUP(Q1762,'Capital Lookup'!A:B,2,FALSE)</f>
        <v>No</v>
      </c>
      <c r="V1762" s="2">
        <f>IFERROR(VLOOKUP(LEFT(F1762,10),'Find Purchase Orders'!B:J,9,FALSE),"")</f>
        <v>44659</v>
      </c>
      <c r="W1762" s="25" t="s">
        <v>7261</v>
      </c>
    </row>
    <row r="1763" spans="1:23" hidden="1">
      <c r="A1763" s="25" t="s">
        <v>7261</v>
      </c>
      <c r="B1763" s="25" t="s">
        <v>7460</v>
      </c>
      <c r="C1763" s="25" t="s">
        <v>7264</v>
      </c>
      <c r="D1763" s="25" t="s">
        <v>2104</v>
      </c>
      <c r="E1763" s="25" t="s">
        <v>8438</v>
      </c>
      <c r="F1763" s="25" t="s">
        <v>11746</v>
      </c>
      <c r="G1763" s="25" t="s">
        <v>11747</v>
      </c>
      <c r="H1763" s="21">
        <v>7016.11</v>
      </c>
      <c r="I1763" s="25" t="s">
        <v>7296</v>
      </c>
      <c r="J1763" s="25" t="s">
        <v>7288</v>
      </c>
      <c r="K1763" s="25" t="s">
        <v>7262</v>
      </c>
      <c r="L1763" s="25" t="s">
        <v>7259</v>
      </c>
      <c r="M1763" s="21">
        <v>7016.11</v>
      </c>
      <c r="N1763" s="21">
        <v>7016.11</v>
      </c>
      <c r="O1763" s="21">
        <v>0</v>
      </c>
      <c r="P1763" s="21">
        <v>7016.11</v>
      </c>
      <c r="Q1763" s="25" t="s">
        <v>7465</v>
      </c>
      <c r="R1763" s="1" t="str">
        <f t="shared" si="28"/>
        <v>ST10003</v>
      </c>
      <c r="S1763" t="str">
        <f>VLOOKUP(R1763,Data!$C$2:$D$261,2,0)</f>
        <v>Appleby Place</v>
      </c>
      <c r="T1763">
        <f>COUNTIF('Feb 2022'!A:A,D1763)+COUNTIF('Mar 2022'!A:A,D1763)+COUNTIF('Apr 2022'!A:A,D1763)+COUNTIF('May 2022'!A:A,D1763)+COUNTIF('June 2022'!A:A,D1763)+COUNTIF('July 2022'!A:A,D1763)+COUNTIF('Aug 2022'!A:A,D1763)+COUNTIF('Sep 2022'!A:A,D1763)+COUNTIF('Oct 2022'!A:A,D1763)+COUNTIF('Dec 2022'!A:A,D1763)</f>
        <v>1</v>
      </c>
      <c r="U1763" t="str">
        <f>VLOOKUP(Q1763,'Capital Lookup'!A:B,2,FALSE)</f>
        <v>No</v>
      </c>
      <c r="V1763" s="2">
        <f>IFERROR(VLOOKUP(LEFT(F1763,10),'Find Purchase Orders'!B:J,9,FALSE),"")</f>
        <v>44665</v>
      </c>
      <c r="W1763" s="25" t="s">
        <v>7261</v>
      </c>
    </row>
    <row r="1764" spans="1:23" hidden="1">
      <c r="A1764" s="25" t="s">
        <v>7261</v>
      </c>
      <c r="B1764" s="25" t="s">
        <v>7417</v>
      </c>
      <c r="C1764" s="25" t="s">
        <v>7282</v>
      </c>
      <c r="D1764" s="25" t="s">
        <v>11748</v>
      </c>
      <c r="E1764" s="25" t="s">
        <v>7419</v>
      </c>
      <c r="H1764" s="21">
        <v>4723.3900000000003</v>
      </c>
      <c r="I1764" s="25" t="s">
        <v>7257</v>
      </c>
      <c r="K1764" s="25" t="s">
        <v>7733</v>
      </c>
      <c r="L1764" s="25" t="s">
        <v>8526</v>
      </c>
      <c r="M1764" s="22">
        <v>0</v>
      </c>
      <c r="N1764" s="22">
        <v>0</v>
      </c>
      <c r="O1764" s="21">
        <v>0</v>
      </c>
      <c r="P1764" s="21">
        <v>543.4</v>
      </c>
      <c r="Q1764" s="25"/>
      <c r="R1764" s="1" t="str">
        <f t="shared" si="28"/>
        <v>ST10012</v>
      </c>
      <c r="S1764" t="str">
        <f>VLOOKUP(R1764,Data!$C$2:$D$261,2,0)</f>
        <v>Forest Hill Place</v>
      </c>
      <c r="T1764">
        <f>COUNTIF('Feb 2022'!A:A,D1764)+COUNTIF('Mar 2022'!A:A,D1764)+COUNTIF('Apr 2022'!A:A,D1764)+COUNTIF('May 2022'!A:A,D1764)+COUNTIF('June 2022'!A:A,D1764)+COUNTIF('July 2022'!A:A,D1764)+COUNTIF('Aug 2022'!A:A,D1764)+COUNTIF('Sep 2022'!A:A,D1764)+COUNTIF('Oct 2022'!A:A,D1764)+COUNTIF('Dec 2022'!A:A,D1764)</f>
        <v>0</v>
      </c>
      <c r="U1764" t="e">
        <f>VLOOKUP(Q1764,'Capital Lookup'!A:B,2,FALSE)</f>
        <v>#N/A</v>
      </c>
      <c r="V1764" s="2" t="str">
        <f>IFERROR(VLOOKUP(LEFT(F1764,10),'Find Purchase Orders'!B:J,9,FALSE),"")</f>
        <v/>
      </c>
      <c r="W1764" s="25" t="s">
        <v>7261</v>
      </c>
    </row>
    <row r="1765" spans="1:23" hidden="1">
      <c r="A1765" s="25" t="s">
        <v>7252</v>
      </c>
      <c r="B1765" s="25" t="s">
        <v>8648</v>
      </c>
      <c r="C1765" s="25" t="s">
        <v>7254</v>
      </c>
      <c r="D1765" s="25" t="s">
        <v>1931</v>
      </c>
      <c r="E1765" s="25" t="s">
        <v>7500</v>
      </c>
      <c r="F1765" s="25" t="s">
        <v>11749</v>
      </c>
      <c r="G1765" s="25" t="s">
        <v>11750</v>
      </c>
      <c r="H1765" s="21">
        <v>2126.9899999999998</v>
      </c>
      <c r="I1765" s="25" t="s">
        <v>7296</v>
      </c>
      <c r="J1765" s="25" t="s">
        <v>7288</v>
      </c>
      <c r="K1765" s="25" t="s">
        <v>7495</v>
      </c>
      <c r="L1765" s="25" t="s">
        <v>7745</v>
      </c>
      <c r="M1765" s="21">
        <v>2126.9899999999998</v>
      </c>
      <c r="N1765" s="21">
        <v>2126.9899999999998</v>
      </c>
      <c r="O1765" s="21">
        <v>0</v>
      </c>
      <c r="P1765" s="21">
        <v>2126.9899999999998</v>
      </c>
      <c r="Q1765" s="25" t="s">
        <v>11751</v>
      </c>
      <c r="R1765" s="1" t="str">
        <f t="shared" si="28"/>
        <v>ST10053</v>
      </c>
      <c r="S1765" t="str">
        <f>VLOOKUP(R1765,Data!$C$2:$D$261,2,0)</f>
        <v>Windsor Park</v>
      </c>
      <c r="T1765">
        <f>COUNTIF('Feb 2022'!A:A,D1765)+COUNTIF('Mar 2022'!A:A,D1765)+COUNTIF('Apr 2022'!A:A,D1765)+COUNTIF('May 2022'!A:A,D1765)+COUNTIF('June 2022'!A:A,D1765)+COUNTIF('July 2022'!A:A,D1765)+COUNTIF('Aug 2022'!A:A,D1765)+COUNTIF('Sep 2022'!A:A,D1765)+COUNTIF('Oct 2022'!A:A,D1765)+COUNTIF('Dec 2022'!A:A,D1765)</f>
        <v>1</v>
      </c>
      <c r="U1765" t="str">
        <f>VLOOKUP(Q1765,'Capital Lookup'!A:B,2,FALSE)</f>
        <v>No</v>
      </c>
      <c r="V1765" s="2">
        <f>IFERROR(VLOOKUP(LEFT(F1765,10),'Find Purchase Orders'!B:J,9,FALSE),"")</f>
        <v>44657</v>
      </c>
      <c r="W1765" s="25" t="s">
        <v>7261</v>
      </c>
    </row>
    <row r="1766" spans="1:23" hidden="1">
      <c r="A1766" s="25" t="s">
        <v>7269</v>
      </c>
      <c r="B1766" s="25" t="s">
        <v>7988</v>
      </c>
      <c r="C1766" s="25" t="s">
        <v>7271</v>
      </c>
      <c r="D1766" s="25" t="s">
        <v>1933</v>
      </c>
      <c r="E1766" s="25" t="s">
        <v>7500</v>
      </c>
      <c r="F1766" s="25" t="s">
        <v>11752</v>
      </c>
      <c r="G1766" s="25" t="s">
        <v>11753</v>
      </c>
      <c r="H1766" s="21">
        <v>12866.18</v>
      </c>
      <c r="I1766" s="25" t="s">
        <v>7296</v>
      </c>
      <c r="J1766" s="25" t="s">
        <v>7288</v>
      </c>
      <c r="K1766" s="25" t="s">
        <v>8538</v>
      </c>
      <c r="L1766" s="25" t="s">
        <v>8858</v>
      </c>
      <c r="M1766" s="21">
        <v>12866.18</v>
      </c>
      <c r="N1766" s="21">
        <v>12866.18</v>
      </c>
      <c r="O1766" s="21">
        <v>0</v>
      </c>
      <c r="P1766" s="21">
        <v>12866.18</v>
      </c>
      <c r="Q1766" s="25" t="s">
        <v>11754</v>
      </c>
      <c r="R1766" s="1" t="str">
        <f t="shared" si="28"/>
        <v>ST10152</v>
      </c>
      <c r="S1766" t="str">
        <f>VLOOKUP(R1766,Data!$C$2:$D$261,2,0)</f>
        <v>Fosterbrooke LTC</v>
      </c>
      <c r="T1766">
        <f>COUNTIF('Feb 2022'!A:A,D1766)+COUNTIF('Mar 2022'!A:A,D1766)+COUNTIF('Apr 2022'!A:A,D1766)+COUNTIF('May 2022'!A:A,D1766)+COUNTIF('June 2022'!A:A,D1766)+COUNTIF('July 2022'!A:A,D1766)+COUNTIF('Aug 2022'!A:A,D1766)+COUNTIF('Sep 2022'!A:A,D1766)+COUNTIF('Oct 2022'!A:A,D1766)+COUNTIF('Dec 2022'!A:A,D1766)</f>
        <v>1</v>
      </c>
      <c r="U1766" t="str">
        <f>VLOOKUP(Q1766,'Capital Lookup'!A:B,2,FALSE)</f>
        <v>No</v>
      </c>
      <c r="V1766" s="2">
        <f>IFERROR(VLOOKUP(LEFT(F1766,10),'Find Purchase Orders'!B:J,9,FALSE),"")</f>
        <v>44656</v>
      </c>
      <c r="W1766" s="25" t="s">
        <v>7261</v>
      </c>
    </row>
    <row r="1767" spans="1:23" hidden="1">
      <c r="A1767" s="25" t="s">
        <v>7261</v>
      </c>
      <c r="B1767" s="25" t="s">
        <v>8738</v>
      </c>
      <c r="C1767" s="25" t="s">
        <v>7264</v>
      </c>
      <c r="D1767" s="25" t="s">
        <v>11755</v>
      </c>
      <c r="E1767" s="25" t="s">
        <v>10739</v>
      </c>
      <c r="F1767" s="25" t="s">
        <v>11756</v>
      </c>
      <c r="G1767" s="25" t="s">
        <v>11757</v>
      </c>
      <c r="H1767" s="21">
        <v>8603.15</v>
      </c>
      <c r="I1767" s="25" t="s">
        <v>7296</v>
      </c>
      <c r="J1767" s="25" t="s">
        <v>7288</v>
      </c>
      <c r="K1767" s="25" t="s">
        <v>7262</v>
      </c>
      <c r="L1767" s="25" t="s">
        <v>7259</v>
      </c>
      <c r="M1767" s="21">
        <v>8603.15</v>
      </c>
      <c r="N1767" s="21">
        <v>8266.19</v>
      </c>
      <c r="O1767" s="21">
        <v>336.96</v>
      </c>
      <c r="P1767" s="21">
        <v>8603.15</v>
      </c>
      <c r="Q1767" s="25" t="s">
        <v>8742</v>
      </c>
      <c r="R1767" s="1" t="str">
        <f t="shared" si="28"/>
        <v>ST10075</v>
      </c>
      <c r="S1767" t="str">
        <f>VLOOKUP(R1767,Data!$C$2:$D$261,2,0)</f>
        <v>River Ridge</v>
      </c>
      <c r="T1767">
        <f>COUNTIF('Feb 2022'!A:A,D1767)+COUNTIF('Mar 2022'!A:A,D1767)+COUNTIF('Apr 2022'!A:A,D1767)+COUNTIF('May 2022'!A:A,D1767)+COUNTIF('June 2022'!A:A,D1767)+COUNTIF('July 2022'!A:A,D1767)+COUNTIF('Aug 2022'!A:A,D1767)+COUNTIF('Sep 2022'!A:A,D1767)+COUNTIF('Oct 2022'!A:A,D1767)+COUNTIF('Dec 2022'!A:A,D1767)</f>
        <v>0</v>
      </c>
      <c r="U1767" t="str">
        <f>VLOOKUP(Q1767,'Capital Lookup'!A:B,2,FALSE)</f>
        <v>No</v>
      </c>
      <c r="V1767" s="2">
        <f>IFERROR(VLOOKUP(LEFT(F1767,10),'Find Purchase Orders'!B:J,9,FALSE),"")</f>
        <v>44677</v>
      </c>
      <c r="W1767" s="25" t="s">
        <v>7261</v>
      </c>
    </row>
    <row r="1768" spans="1:23" hidden="1">
      <c r="A1768" s="25" t="s">
        <v>7269</v>
      </c>
      <c r="B1768" s="25" t="s">
        <v>7843</v>
      </c>
      <c r="C1768" s="25" t="s">
        <v>7271</v>
      </c>
      <c r="D1768" s="25" t="s">
        <v>1934</v>
      </c>
      <c r="E1768" s="25" t="s">
        <v>7500</v>
      </c>
      <c r="F1768" s="25" t="s">
        <v>11758</v>
      </c>
      <c r="G1768" s="25" t="s">
        <v>11759</v>
      </c>
      <c r="H1768" s="21">
        <v>12859.4</v>
      </c>
      <c r="I1768" s="25" t="s">
        <v>7296</v>
      </c>
      <c r="J1768" s="25" t="s">
        <v>7288</v>
      </c>
      <c r="K1768" s="25" t="s">
        <v>8538</v>
      </c>
      <c r="L1768" s="25" t="s">
        <v>7259</v>
      </c>
      <c r="M1768" s="21">
        <v>12859.4</v>
      </c>
      <c r="N1768" s="21">
        <v>12859.4</v>
      </c>
      <c r="O1768" s="21">
        <v>0</v>
      </c>
      <c r="P1768" s="21">
        <v>12859.4</v>
      </c>
      <c r="Q1768" s="25" t="s">
        <v>11760</v>
      </c>
      <c r="R1768" s="1" t="str">
        <f t="shared" si="28"/>
        <v>ST10167</v>
      </c>
      <c r="S1768" t="str">
        <f>VLOOKUP(R1768,Data!$C$2:$D$261,2,0)</f>
        <v>Main Street Terrace</v>
      </c>
      <c r="T1768">
        <f>COUNTIF('Feb 2022'!A:A,D1768)+COUNTIF('Mar 2022'!A:A,D1768)+COUNTIF('Apr 2022'!A:A,D1768)+COUNTIF('May 2022'!A:A,D1768)+COUNTIF('June 2022'!A:A,D1768)+COUNTIF('July 2022'!A:A,D1768)+COUNTIF('Aug 2022'!A:A,D1768)+COUNTIF('Sep 2022'!A:A,D1768)+COUNTIF('Oct 2022'!A:A,D1768)+COUNTIF('Dec 2022'!A:A,D1768)</f>
        <v>1</v>
      </c>
      <c r="U1768" t="str">
        <f>VLOOKUP(Q1768,'Capital Lookup'!A:B,2,FALSE)</f>
        <v>No</v>
      </c>
      <c r="V1768" s="2">
        <f>IFERROR(VLOOKUP(LEFT(F1768,10),'Find Purchase Orders'!B:J,9,FALSE),"")</f>
        <v>44656</v>
      </c>
      <c r="W1768" s="25" t="s">
        <v>7261</v>
      </c>
    </row>
    <row r="1769" spans="1:23" hidden="1">
      <c r="A1769" s="25" t="s">
        <v>7261</v>
      </c>
      <c r="B1769" s="25" t="s">
        <v>8738</v>
      </c>
      <c r="C1769" s="25" t="s">
        <v>7264</v>
      </c>
      <c r="D1769" s="25" t="s">
        <v>2160</v>
      </c>
      <c r="E1769" s="25" t="s">
        <v>10739</v>
      </c>
      <c r="F1769" s="25" t="s">
        <v>11761</v>
      </c>
      <c r="G1769" s="25" t="s">
        <v>11762</v>
      </c>
      <c r="H1769" s="21">
        <v>5930.56</v>
      </c>
      <c r="I1769" s="25" t="s">
        <v>7296</v>
      </c>
      <c r="J1769" s="25" t="s">
        <v>7288</v>
      </c>
      <c r="K1769" s="25" t="s">
        <v>7262</v>
      </c>
      <c r="L1769" s="25" t="s">
        <v>7259</v>
      </c>
      <c r="M1769" s="21">
        <v>5930.56</v>
      </c>
      <c r="N1769" s="21">
        <v>5930.56</v>
      </c>
      <c r="O1769" s="21">
        <v>0</v>
      </c>
      <c r="P1769" s="21">
        <v>5930.56</v>
      </c>
      <c r="Q1769" s="25" t="s">
        <v>8742</v>
      </c>
      <c r="R1769" s="1" t="str">
        <f t="shared" si="28"/>
        <v>ST10075</v>
      </c>
      <c r="S1769" t="str">
        <f>VLOOKUP(R1769,Data!$C$2:$D$261,2,0)</f>
        <v>River Ridge</v>
      </c>
      <c r="T1769">
        <f>COUNTIF('Feb 2022'!A:A,D1769)+COUNTIF('Mar 2022'!A:A,D1769)+COUNTIF('Apr 2022'!A:A,D1769)+COUNTIF('May 2022'!A:A,D1769)+COUNTIF('June 2022'!A:A,D1769)+COUNTIF('July 2022'!A:A,D1769)+COUNTIF('Aug 2022'!A:A,D1769)+COUNTIF('Sep 2022'!A:A,D1769)+COUNTIF('Oct 2022'!A:A,D1769)+COUNTIF('Dec 2022'!A:A,D1769)</f>
        <v>1</v>
      </c>
      <c r="U1769" t="str">
        <f>VLOOKUP(Q1769,'Capital Lookup'!A:B,2,FALSE)</f>
        <v>No</v>
      </c>
      <c r="V1769" s="2">
        <f>IFERROR(VLOOKUP(LEFT(F1769,10),'Find Purchase Orders'!B:J,9,FALSE),"")</f>
        <v>44665</v>
      </c>
      <c r="W1769" s="25" t="s">
        <v>7261</v>
      </c>
    </row>
    <row r="1770" spans="1:23" hidden="1">
      <c r="A1770" s="25" t="s">
        <v>7261</v>
      </c>
      <c r="B1770" s="25" t="s">
        <v>8093</v>
      </c>
      <c r="C1770" s="25" t="s">
        <v>7282</v>
      </c>
      <c r="D1770" s="25" t="s">
        <v>1936</v>
      </c>
      <c r="E1770" s="25" t="s">
        <v>7500</v>
      </c>
      <c r="F1770" s="25" t="s">
        <v>11763</v>
      </c>
      <c r="G1770" s="25" t="s">
        <v>11764</v>
      </c>
      <c r="H1770" s="21">
        <v>9056.9500000000007</v>
      </c>
      <c r="I1770" s="25" t="s">
        <v>7296</v>
      </c>
      <c r="J1770" s="25" t="s">
        <v>7288</v>
      </c>
      <c r="K1770" s="25" t="s">
        <v>8155</v>
      </c>
      <c r="L1770" s="25" t="s">
        <v>10291</v>
      </c>
      <c r="M1770" s="21">
        <v>12729.45</v>
      </c>
      <c r="N1770" s="21">
        <v>12729.45</v>
      </c>
      <c r="O1770" s="21">
        <v>0</v>
      </c>
      <c r="P1770" s="21">
        <v>12306.95</v>
      </c>
      <c r="Q1770" s="25" t="s">
        <v>11765</v>
      </c>
      <c r="R1770" s="1" t="str">
        <f t="shared" si="28"/>
        <v>ST10045</v>
      </c>
      <c r="S1770" t="str">
        <f>VLOOKUP(R1770,Data!$C$2:$D$261,2,0)</f>
        <v>The Edinburgh</v>
      </c>
      <c r="T1770">
        <f>COUNTIF('Feb 2022'!A:A,D1770)+COUNTIF('Mar 2022'!A:A,D1770)+COUNTIF('Apr 2022'!A:A,D1770)+COUNTIF('May 2022'!A:A,D1770)+COUNTIF('June 2022'!A:A,D1770)+COUNTIF('July 2022'!A:A,D1770)+COUNTIF('Aug 2022'!A:A,D1770)+COUNTIF('Sep 2022'!A:A,D1770)+COUNTIF('Oct 2022'!A:A,D1770)+COUNTIF('Dec 2022'!A:A,D1770)</f>
        <v>1</v>
      </c>
      <c r="U1770" t="str">
        <f>VLOOKUP(Q1770,'Capital Lookup'!A:B,2,FALSE)</f>
        <v>No</v>
      </c>
      <c r="V1770" s="2">
        <f>IFERROR(VLOOKUP(LEFT(F1770,10),'Find Purchase Orders'!B:J,9,FALSE),"")</f>
        <v>44656</v>
      </c>
      <c r="W1770" s="25" t="s">
        <v>7261</v>
      </c>
    </row>
    <row r="1771" spans="1:23" hidden="1">
      <c r="A1771" s="25" t="s">
        <v>7269</v>
      </c>
      <c r="B1771" s="25" t="s">
        <v>7997</v>
      </c>
      <c r="C1771" s="25" t="s">
        <v>7271</v>
      </c>
      <c r="D1771" s="25" t="s">
        <v>1938</v>
      </c>
      <c r="E1771" s="25" t="s">
        <v>7492</v>
      </c>
      <c r="F1771" s="25" t="s">
        <v>11766</v>
      </c>
      <c r="G1771" s="25" t="s">
        <v>11767</v>
      </c>
      <c r="H1771" s="21">
        <v>4179.41</v>
      </c>
      <c r="I1771" s="25" t="s">
        <v>7296</v>
      </c>
      <c r="J1771" s="25" t="s">
        <v>7288</v>
      </c>
      <c r="K1771" s="25" t="s">
        <v>7495</v>
      </c>
      <c r="L1771" s="25" t="s">
        <v>7745</v>
      </c>
      <c r="M1771" s="21">
        <v>4179.41</v>
      </c>
      <c r="N1771" s="21">
        <v>4179.41</v>
      </c>
      <c r="O1771" s="21">
        <v>0</v>
      </c>
      <c r="P1771" s="21">
        <v>4179.41</v>
      </c>
      <c r="Q1771" s="25" t="s">
        <v>11768</v>
      </c>
      <c r="R1771" s="1" t="str">
        <f t="shared" si="28"/>
        <v>ST10148</v>
      </c>
      <c r="S1771" t="str">
        <f>VLOOKUP(R1771,Data!$C$2:$D$261,2,0)</f>
        <v>Kilean Lodge</v>
      </c>
      <c r="T1771">
        <f>COUNTIF('Feb 2022'!A:A,D1771)+COUNTIF('Mar 2022'!A:A,D1771)+COUNTIF('Apr 2022'!A:A,D1771)+COUNTIF('May 2022'!A:A,D1771)+COUNTIF('June 2022'!A:A,D1771)+COUNTIF('July 2022'!A:A,D1771)+COUNTIF('Aug 2022'!A:A,D1771)+COUNTIF('Sep 2022'!A:A,D1771)+COUNTIF('Oct 2022'!A:A,D1771)+COUNTIF('Dec 2022'!A:A,D1771)</f>
        <v>1</v>
      </c>
      <c r="U1771" t="str">
        <f>VLOOKUP(Q1771,'Capital Lookup'!A:B,2,FALSE)</f>
        <v>No</v>
      </c>
      <c r="V1771" s="2">
        <f>IFERROR(VLOOKUP(LEFT(F1771,10),'Find Purchase Orders'!B:J,9,FALSE),"")</f>
        <v>44657</v>
      </c>
      <c r="W1771" s="25" t="s">
        <v>7261</v>
      </c>
    </row>
    <row r="1772" spans="1:23" hidden="1">
      <c r="A1772" s="25" t="s">
        <v>7478</v>
      </c>
      <c r="B1772" s="25" t="s">
        <v>7959</v>
      </c>
      <c r="C1772" s="25" t="s">
        <v>7587</v>
      </c>
      <c r="D1772" s="25" t="s">
        <v>1940</v>
      </c>
      <c r="E1772" s="25" t="s">
        <v>7492</v>
      </c>
      <c r="F1772" s="25" t="s">
        <v>11769</v>
      </c>
      <c r="G1772" s="25" t="s">
        <v>11770</v>
      </c>
      <c r="H1772" s="21">
        <v>5052.2299999999996</v>
      </c>
      <c r="I1772" s="25" t="s">
        <v>7296</v>
      </c>
      <c r="J1772" s="25" t="s">
        <v>7288</v>
      </c>
      <c r="K1772" s="25" t="s">
        <v>8155</v>
      </c>
      <c r="L1772" s="25" t="s">
        <v>10083</v>
      </c>
      <c r="M1772" s="21">
        <v>5052.2299999999996</v>
      </c>
      <c r="N1772" s="21">
        <v>5052.2299999999996</v>
      </c>
      <c r="O1772" s="21">
        <v>0</v>
      </c>
      <c r="P1772" s="21">
        <v>5052.2299999999996</v>
      </c>
      <c r="Q1772" s="25" t="s">
        <v>11771</v>
      </c>
      <c r="R1772" s="1" t="str">
        <f t="shared" si="28"/>
        <v>ST10172</v>
      </c>
      <c r="S1772" t="str">
        <f>VLOOKUP(R1772,Data!$C$2:$D$261,2,0)</f>
        <v>Riverside Place</v>
      </c>
      <c r="T1772">
        <f>COUNTIF('Feb 2022'!A:A,D1772)+COUNTIF('Mar 2022'!A:A,D1772)+COUNTIF('Apr 2022'!A:A,D1772)+COUNTIF('May 2022'!A:A,D1772)+COUNTIF('June 2022'!A:A,D1772)+COUNTIF('July 2022'!A:A,D1772)+COUNTIF('Aug 2022'!A:A,D1772)+COUNTIF('Sep 2022'!A:A,D1772)+COUNTIF('Oct 2022'!A:A,D1772)+COUNTIF('Dec 2022'!A:A,D1772)</f>
        <v>1</v>
      </c>
      <c r="U1772" t="str">
        <f>VLOOKUP(Q1772,'Capital Lookup'!A:B,2,FALSE)</f>
        <v>No</v>
      </c>
      <c r="V1772" s="2">
        <f>IFERROR(VLOOKUP(LEFT(F1772,10),'Find Purchase Orders'!B:J,9,FALSE),"")</f>
        <v>44656</v>
      </c>
      <c r="W1772" s="25" t="s">
        <v>7261</v>
      </c>
    </row>
    <row r="1773" spans="1:23" hidden="1">
      <c r="A1773" s="25" t="s">
        <v>7252</v>
      </c>
      <c r="B1773" s="25" t="s">
        <v>11506</v>
      </c>
      <c r="C1773" s="25" t="s">
        <v>7254</v>
      </c>
      <c r="D1773" s="25" t="s">
        <v>1942</v>
      </c>
      <c r="E1773" s="25" t="s">
        <v>7500</v>
      </c>
      <c r="F1773" s="25" t="s">
        <v>11772</v>
      </c>
      <c r="G1773" s="25" t="s">
        <v>11773</v>
      </c>
      <c r="H1773" s="21">
        <v>4239.5600000000004</v>
      </c>
      <c r="I1773" s="25" t="s">
        <v>7296</v>
      </c>
      <c r="J1773" s="25" t="s">
        <v>7288</v>
      </c>
      <c r="K1773" s="25" t="s">
        <v>7495</v>
      </c>
      <c r="L1773" s="25" t="s">
        <v>7517</v>
      </c>
      <c r="M1773" s="21">
        <v>4239.5600000000004</v>
      </c>
      <c r="N1773" s="21">
        <v>4239.5600000000004</v>
      </c>
      <c r="O1773" s="21">
        <v>0</v>
      </c>
      <c r="P1773" s="21">
        <v>4239.5600000000004</v>
      </c>
      <c r="Q1773" s="25" t="s">
        <v>11774</v>
      </c>
      <c r="R1773" s="1" t="str">
        <f t="shared" si="28"/>
        <v>ST10042</v>
      </c>
      <c r="S1773" t="str">
        <f>VLOOKUP(R1773,Data!$C$2:$D$261,2,0)</f>
        <v>Valley Stream</v>
      </c>
      <c r="T1773">
        <f>COUNTIF('Feb 2022'!A:A,D1773)+COUNTIF('Mar 2022'!A:A,D1773)+COUNTIF('Apr 2022'!A:A,D1773)+COUNTIF('May 2022'!A:A,D1773)+COUNTIF('June 2022'!A:A,D1773)+COUNTIF('July 2022'!A:A,D1773)+COUNTIF('Aug 2022'!A:A,D1773)+COUNTIF('Sep 2022'!A:A,D1773)+COUNTIF('Oct 2022'!A:A,D1773)+COUNTIF('Dec 2022'!A:A,D1773)</f>
        <v>1</v>
      </c>
      <c r="U1773" t="str">
        <f>VLOOKUP(Q1773,'Capital Lookup'!A:B,2,FALSE)</f>
        <v>No</v>
      </c>
      <c r="V1773" s="2">
        <f>IFERROR(VLOOKUP(LEFT(F1773,10),'Find Purchase Orders'!B:J,9,FALSE),"")</f>
        <v>44656</v>
      </c>
      <c r="W1773" s="25" t="s">
        <v>7261</v>
      </c>
    </row>
    <row r="1774" spans="1:23" hidden="1">
      <c r="A1774" s="25" t="s">
        <v>7261</v>
      </c>
      <c r="B1774" s="25" t="s">
        <v>7460</v>
      </c>
      <c r="C1774" s="25" t="s">
        <v>7264</v>
      </c>
      <c r="D1774" s="25" t="s">
        <v>2106</v>
      </c>
      <c r="E1774" s="25" t="s">
        <v>8438</v>
      </c>
      <c r="F1774" s="25" t="s">
        <v>11775</v>
      </c>
      <c r="G1774" s="25" t="s">
        <v>11776</v>
      </c>
      <c r="H1774" s="21">
        <v>280.29000000000002</v>
      </c>
      <c r="I1774" s="25" t="s">
        <v>7287</v>
      </c>
      <c r="J1774" s="25" t="s">
        <v>7288</v>
      </c>
      <c r="K1774" s="25" t="s">
        <v>7258</v>
      </c>
      <c r="L1774" s="25" t="s">
        <v>7259</v>
      </c>
      <c r="M1774" s="21">
        <v>280.29000000000002</v>
      </c>
      <c r="N1774" s="22">
        <v>0</v>
      </c>
      <c r="O1774" s="21">
        <v>280.29000000000002</v>
      </c>
      <c r="P1774" s="21">
        <v>32.25</v>
      </c>
      <c r="Q1774" s="25" t="s">
        <v>7465</v>
      </c>
      <c r="R1774" s="1" t="str">
        <f t="shared" si="28"/>
        <v>ST10003</v>
      </c>
      <c r="S1774" t="str">
        <f>VLOOKUP(R1774,Data!$C$2:$D$261,2,0)</f>
        <v>Appleby Place</v>
      </c>
      <c r="T1774">
        <f>COUNTIF('Feb 2022'!A:A,D1774)+COUNTIF('Mar 2022'!A:A,D1774)+COUNTIF('Apr 2022'!A:A,D1774)+COUNTIF('May 2022'!A:A,D1774)+COUNTIF('June 2022'!A:A,D1774)+COUNTIF('July 2022'!A:A,D1774)+COUNTIF('Aug 2022'!A:A,D1774)+COUNTIF('Sep 2022'!A:A,D1774)+COUNTIF('Oct 2022'!A:A,D1774)+COUNTIF('Dec 2022'!A:A,D1774)</f>
        <v>1</v>
      </c>
      <c r="U1774" t="str">
        <f>VLOOKUP(Q1774,'Capital Lookup'!A:B,2,FALSE)</f>
        <v>No</v>
      </c>
      <c r="V1774" s="2">
        <f>IFERROR(VLOOKUP(LEFT(F1774,10),'Find Purchase Orders'!B:J,9,FALSE),"")</f>
        <v>44665</v>
      </c>
      <c r="W1774" s="25" t="s">
        <v>7261</v>
      </c>
    </row>
    <row r="1775" spans="1:23" hidden="1">
      <c r="A1775" s="25" t="s">
        <v>7261</v>
      </c>
      <c r="B1775" s="25" t="s">
        <v>7460</v>
      </c>
      <c r="C1775" s="25" t="s">
        <v>7264</v>
      </c>
      <c r="D1775" s="25" t="s">
        <v>2106</v>
      </c>
      <c r="E1775" s="25" t="s">
        <v>8438</v>
      </c>
      <c r="F1775" s="25" t="s">
        <v>11777</v>
      </c>
      <c r="G1775" s="25" t="s">
        <v>10211</v>
      </c>
      <c r="H1775" s="21">
        <v>7405.66</v>
      </c>
      <c r="I1775" s="25" t="s">
        <v>7287</v>
      </c>
      <c r="J1775" s="25" t="s">
        <v>7288</v>
      </c>
      <c r="K1775" s="25" t="s">
        <v>7262</v>
      </c>
      <c r="L1775" s="25" t="s">
        <v>7259</v>
      </c>
      <c r="M1775" s="21">
        <v>7405.66</v>
      </c>
      <c r="N1775" s="22">
        <v>0</v>
      </c>
      <c r="O1775" s="21">
        <v>7405.66</v>
      </c>
      <c r="P1775" s="21">
        <v>851.97</v>
      </c>
      <c r="Q1775" s="25" t="s">
        <v>7465</v>
      </c>
      <c r="R1775" s="1" t="str">
        <f t="shared" si="28"/>
        <v>ST10003</v>
      </c>
      <c r="S1775" t="str">
        <f>VLOOKUP(R1775,Data!$C$2:$D$261,2,0)</f>
        <v>Appleby Place</v>
      </c>
      <c r="T1775">
        <f>COUNTIF('Feb 2022'!A:A,D1775)+COUNTIF('Mar 2022'!A:A,D1775)+COUNTIF('Apr 2022'!A:A,D1775)+COUNTIF('May 2022'!A:A,D1775)+COUNTIF('June 2022'!A:A,D1775)+COUNTIF('July 2022'!A:A,D1775)+COUNTIF('Aug 2022'!A:A,D1775)+COUNTIF('Sep 2022'!A:A,D1775)+COUNTIF('Oct 2022'!A:A,D1775)+COUNTIF('Dec 2022'!A:A,D1775)</f>
        <v>1</v>
      </c>
      <c r="U1775" t="str">
        <f>VLOOKUP(Q1775,'Capital Lookup'!A:B,2,FALSE)</f>
        <v>No</v>
      </c>
      <c r="V1775" s="2">
        <f>IFERROR(VLOOKUP(LEFT(F1775,10),'Find Purchase Orders'!B:J,9,FALSE),"")</f>
        <v>44665</v>
      </c>
      <c r="W1775" s="25" t="s">
        <v>7261</v>
      </c>
    </row>
    <row r="1776" spans="1:23" hidden="1">
      <c r="A1776" s="25" t="s">
        <v>7530</v>
      </c>
      <c r="B1776" s="25" t="s">
        <v>7531</v>
      </c>
      <c r="C1776" s="25"/>
      <c r="D1776" s="25" t="s">
        <v>1944</v>
      </c>
      <c r="E1776" s="25" t="s">
        <v>7533</v>
      </c>
      <c r="F1776" s="25" t="s">
        <v>11778</v>
      </c>
      <c r="G1776" s="25" t="s">
        <v>11779</v>
      </c>
      <c r="H1776" s="21">
        <v>1916.8</v>
      </c>
      <c r="I1776" s="25" t="s">
        <v>7296</v>
      </c>
      <c r="J1776" s="25" t="s">
        <v>7288</v>
      </c>
      <c r="K1776" s="25" t="s">
        <v>7262</v>
      </c>
      <c r="L1776" s="25" t="s">
        <v>7259</v>
      </c>
      <c r="M1776" s="21">
        <v>1916.8</v>
      </c>
      <c r="N1776" s="21">
        <v>1916.8</v>
      </c>
      <c r="O1776" s="21">
        <v>0</v>
      </c>
      <c r="P1776" s="21">
        <v>1916.8</v>
      </c>
      <c r="Q1776" s="25" t="s">
        <v>7536</v>
      </c>
      <c r="R1776" s="1" t="str">
        <f t="shared" si="28"/>
        <v>ST10223</v>
      </c>
      <c r="S1776" t="str">
        <f>VLOOKUP(R1776,Data!$C$2:$D$261,2,0)</f>
        <v>Green Falls Landing</v>
      </c>
      <c r="T1776">
        <f>COUNTIF('Feb 2022'!A:A,D1776)+COUNTIF('Mar 2022'!A:A,D1776)+COUNTIF('Apr 2022'!A:A,D1776)+COUNTIF('May 2022'!A:A,D1776)+COUNTIF('June 2022'!A:A,D1776)+COUNTIF('July 2022'!A:A,D1776)+COUNTIF('Aug 2022'!A:A,D1776)+COUNTIF('Sep 2022'!A:A,D1776)+COUNTIF('Oct 2022'!A:A,D1776)+COUNTIF('Dec 2022'!A:A,D1776)</f>
        <v>1</v>
      </c>
      <c r="U1776" t="str">
        <f>VLOOKUP(Q1776,'Capital Lookup'!A:B,2,FALSE)</f>
        <v>No</v>
      </c>
      <c r="V1776" s="2">
        <f>IFERROR(VLOOKUP(LEFT(F1776,10),'Find Purchase Orders'!B:J,9,FALSE),"")</f>
        <v>44658</v>
      </c>
      <c r="W1776" s="25" t="s">
        <v>7261</v>
      </c>
    </row>
    <row r="1777" spans="1:23" hidden="1">
      <c r="A1777" s="25" t="s">
        <v>7261</v>
      </c>
      <c r="B1777" s="25" t="s">
        <v>7752</v>
      </c>
      <c r="C1777" s="25" t="s">
        <v>7277</v>
      </c>
      <c r="D1777" s="25" t="s">
        <v>1946</v>
      </c>
      <c r="E1777" s="25" t="s">
        <v>8188</v>
      </c>
      <c r="F1777" s="25" t="s">
        <v>11780</v>
      </c>
      <c r="G1777" s="25" t="s">
        <v>6149</v>
      </c>
      <c r="H1777" s="21">
        <v>525</v>
      </c>
      <c r="I1777" s="25" t="s">
        <v>7296</v>
      </c>
      <c r="J1777" s="25" t="s">
        <v>7288</v>
      </c>
      <c r="K1777" s="25" t="s">
        <v>7258</v>
      </c>
      <c r="L1777" s="25" t="s">
        <v>7259</v>
      </c>
      <c r="M1777" s="21">
        <v>525</v>
      </c>
      <c r="N1777" s="21">
        <v>525</v>
      </c>
      <c r="O1777" s="21">
        <v>0</v>
      </c>
      <c r="P1777" s="21">
        <v>525</v>
      </c>
      <c r="Q1777" s="25" t="s">
        <v>8191</v>
      </c>
      <c r="R1777" s="1" t="str">
        <f t="shared" si="28"/>
        <v>ST10065</v>
      </c>
      <c r="S1777" t="str">
        <f>VLOOKUP(R1777,Data!$C$2:$D$261,2,0)</f>
        <v>Evergreen</v>
      </c>
      <c r="T1777">
        <f>COUNTIF('Feb 2022'!A:A,D1777)+COUNTIF('Mar 2022'!A:A,D1777)+COUNTIF('Apr 2022'!A:A,D1777)+COUNTIF('May 2022'!A:A,D1777)+COUNTIF('June 2022'!A:A,D1777)+COUNTIF('July 2022'!A:A,D1777)+COUNTIF('Aug 2022'!A:A,D1777)+COUNTIF('Sep 2022'!A:A,D1777)+COUNTIF('Oct 2022'!A:A,D1777)+COUNTIF('Dec 2022'!A:A,D1777)</f>
        <v>1</v>
      </c>
      <c r="U1777" t="str">
        <f>VLOOKUP(Q1777,'Capital Lookup'!A:B,2,FALSE)</f>
        <v>No</v>
      </c>
      <c r="V1777" s="2">
        <f>IFERROR(VLOOKUP(LEFT(F1777,10),'Find Purchase Orders'!B:J,9,FALSE),"")</f>
        <v>44657</v>
      </c>
      <c r="W1777" s="25" t="s">
        <v>7261</v>
      </c>
    </row>
    <row r="1778" spans="1:23" hidden="1">
      <c r="A1778" s="25" t="s">
        <v>7261</v>
      </c>
      <c r="B1778" s="25" t="s">
        <v>7752</v>
      </c>
      <c r="C1778" s="25" t="s">
        <v>7277</v>
      </c>
      <c r="D1778" s="25" t="s">
        <v>1946</v>
      </c>
      <c r="E1778" s="25" t="s">
        <v>8188</v>
      </c>
      <c r="F1778" s="25" t="s">
        <v>11781</v>
      </c>
      <c r="G1778" s="25" t="s">
        <v>11782</v>
      </c>
      <c r="H1778" s="21">
        <v>4012.63</v>
      </c>
      <c r="I1778" s="25" t="s">
        <v>7296</v>
      </c>
      <c r="J1778" s="25" t="s">
        <v>7288</v>
      </c>
      <c r="K1778" s="25" t="s">
        <v>7262</v>
      </c>
      <c r="L1778" s="25" t="s">
        <v>7259</v>
      </c>
      <c r="M1778" s="21">
        <v>4012.63</v>
      </c>
      <c r="N1778" s="21">
        <v>4012.63</v>
      </c>
      <c r="O1778" s="21">
        <v>0</v>
      </c>
      <c r="P1778" s="21">
        <v>4012.63</v>
      </c>
      <c r="Q1778" s="25" t="s">
        <v>8191</v>
      </c>
      <c r="R1778" s="1" t="str">
        <f t="shared" si="28"/>
        <v>ST10065</v>
      </c>
      <c r="S1778" t="str">
        <f>VLOOKUP(R1778,Data!$C$2:$D$261,2,0)</f>
        <v>Evergreen</v>
      </c>
      <c r="T1778">
        <f>COUNTIF('Feb 2022'!A:A,D1778)+COUNTIF('Mar 2022'!A:A,D1778)+COUNTIF('Apr 2022'!A:A,D1778)+COUNTIF('May 2022'!A:A,D1778)+COUNTIF('June 2022'!A:A,D1778)+COUNTIF('July 2022'!A:A,D1778)+COUNTIF('Aug 2022'!A:A,D1778)+COUNTIF('Sep 2022'!A:A,D1778)+COUNTIF('Oct 2022'!A:A,D1778)+COUNTIF('Dec 2022'!A:A,D1778)</f>
        <v>1</v>
      </c>
      <c r="U1778" t="str">
        <f>VLOOKUP(Q1778,'Capital Lookup'!A:B,2,FALSE)</f>
        <v>No</v>
      </c>
      <c r="V1778" s="2">
        <f>IFERROR(VLOOKUP(LEFT(F1778,10),'Find Purchase Orders'!B:J,9,FALSE),"")</f>
        <v>44657</v>
      </c>
      <c r="W1778" s="25" t="s">
        <v>7261</v>
      </c>
    </row>
    <row r="1779" spans="1:23" hidden="1">
      <c r="A1779" s="25" t="s">
        <v>7261</v>
      </c>
      <c r="B1779" s="25" t="s">
        <v>7752</v>
      </c>
      <c r="C1779" s="25" t="s">
        <v>7277</v>
      </c>
      <c r="D1779" s="25" t="s">
        <v>1947</v>
      </c>
      <c r="E1779" s="25" t="s">
        <v>8188</v>
      </c>
      <c r="F1779" s="25" t="s">
        <v>11783</v>
      </c>
      <c r="G1779" s="25" t="s">
        <v>9264</v>
      </c>
      <c r="H1779" s="21">
        <v>525</v>
      </c>
      <c r="I1779" s="25" t="s">
        <v>7296</v>
      </c>
      <c r="J1779" s="25" t="s">
        <v>7288</v>
      </c>
      <c r="K1779" s="25" t="s">
        <v>7258</v>
      </c>
      <c r="L1779" s="25" t="s">
        <v>7259</v>
      </c>
      <c r="M1779" s="21">
        <v>525</v>
      </c>
      <c r="N1779" s="21">
        <v>525</v>
      </c>
      <c r="O1779" s="21">
        <v>0</v>
      </c>
      <c r="P1779" s="21">
        <v>525</v>
      </c>
      <c r="Q1779" s="25" t="s">
        <v>8191</v>
      </c>
      <c r="R1779" s="1" t="str">
        <f t="shared" si="28"/>
        <v>ST10065</v>
      </c>
      <c r="S1779" t="str">
        <f>VLOOKUP(R1779,Data!$C$2:$D$261,2,0)</f>
        <v>Evergreen</v>
      </c>
      <c r="T1779">
        <f>COUNTIF('Feb 2022'!A:A,D1779)+COUNTIF('Mar 2022'!A:A,D1779)+COUNTIF('Apr 2022'!A:A,D1779)+COUNTIF('May 2022'!A:A,D1779)+COUNTIF('June 2022'!A:A,D1779)+COUNTIF('July 2022'!A:A,D1779)+COUNTIF('Aug 2022'!A:A,D1779)+COUNTIF('Sep 2022'!A:A,D1779)+COUNTIF('Oct 2022'!A:A,D1779)+COUNTIF('Dec 2022'!A:A,D1779)</f>
        <v>1</v>
      </c>
      <c r="U1779" t="str">
        <f>VLOOKUP(Q1779,'Capital Lookup'!A:B,2,FALSE)</f>
        <v>No</v>
      </c>
      <c r="V1779" s="2">
        <f>IFERROR(VLOOKUP(LEFT(F1779,10),'Find Purchase Orders'!B:J,9,FALSE),"")</f>
        <v>44657</v>
      </c>
      <c r="W1779" s="25" t="s">
        <v>7261</v>
      </c>
    </row>
    <row r="1780" spans="1:23" hidden="1">
      <c r="A1780" s="25" t="s">
        <v>7261</v>
      </c>
      <c r="B1780" s="25" t="s">
        <v>7752</v>
      </c>
      <c r="C1780" s="25" t="s">
        <v>7277</v>
      </c>
      <c r="D1780" s="25" t="s">
        <v>1947</v>
      </c>
      <c r="E1780" s="25" t="s">
        <v>8188</v>
      </c>
      <c r="F1780" s="25" t="s">
        <v>11784</v>
      </c>
      <c r="G1780" s="25" t="s">
        <v>11785</v>
      </c>
      <c r="H1780" s="21">
        <v>5353.22</v>
      </c>
      <c r="I1780" s="25" t="s">
        <v>7296</v>
      </c>
      <c r="J1780" s="25" t="s">
        <v>7288</v>
      </c>
      <c r="K1780" s="25" t="s">
        <v>7262</v>
      </c>
      <c r="L1780" s="25" t="s">
        <v>7259</v>
      </c>
      <c r="M1780" s="21">
        <v>5353.22</v>
      </c>
      <c r="N1780" s="21">
        <v>5353.22</v>
      </c>
      <c r="O1780" s="21">
        <v>0</v>
      </c>
      <c r="P1780" s="21">
        <v>5353.22</v>
      </c>
      <c r="Q1780" s="25" t="s">
        <v>8191</v>
      </c>
      <c r="R1780" s="1" t="str">
        <f t="shared" si="28"/>
        <v>ST10065</v>
      </c>
      <c r="S1780" t="str">
        <f>VLOOKUP(R1780,Data!$C$2:$D$261,2,0)</f>
        <v>Evergreen</v>
      </c>
      <c r="T1780">
        <f>COUNTIF('Feb 2022'!A:A,D1780)+COUNTIF('Mar 2022'!A:A,D1780)+COUNTIF('Apr 2022'!A:A,D1780)+COUNTIF('May 2022'!A:A,D1780)+COUNTIF('June 2022'!A:A,D1780)+COUNTIF('July 2022'!A:A,D1780)+COUNTIF('Aug 2022'!A:A,D1780)+COUNTIF('Sep 2022'!A:A,D1780)+COUNTIF('Oct 2022'!A:A,D1780)+COUNTIF('Dec 2022'!A:A,D1780)</f>
        <v>1</v>
      </c>
      <c r="U1780" t="str">
        <f>VLOOKUP(Q1780,'Capital Lookup'!A:B,2,FALSE)</f>
        <v>No</v>
      </c>
      <c r="V1780" s="2">
        <f>IFERROR(VLOOKUP(LEFT(F1780,10),'Find Purchase Orders'!B:J,9,FALSE),"")</f>
        <v>44657</v>
      </c>
      <c r="W1780" s="25" t="s">
        <v>7261</v>
      </c>
    </row>
    <row r="1781" spans="1:23" hidden="1">
      <c r="A1781" s="25" t="s">
        <v>7261</v>
      </c>
      <c r="B1781" s="25" t="s">
        <v>10864</v>
      </c>
      <c r="C1781" s="25" t="s">
        <v>7264</v>
      </c>
      <c r="D1781" s="25" t="s">
        <v>11786</v>
      </c>
      <c r="E1781" s="25" t="s">
        <v>10865</v>
      </c>
      <c r="H1781" s="21">
        <v>56.5</v>
      </c>
      <c r="I1781" s="25" t="s">
        <v>7257</v>
      </c>
      <c r="K1781" s="25" t="s">
        <v>7262</v>
      </c>
      <c r="L1781" s="25" t="s">
        <v>7259</v>
      </c>
      <c r="M1781" s="22">
        <v>0</v>
      </c>
      <c r="N1781" s="22">
        <v>0</v>
      </c>
      <c r="O1781" s="21">
        <v>0</v>
      </c>
      <c r="P1781" s="21">
        <v>6.5</v>
      </c>
      <c r="Q1781" s="25" t="s">
        <v>10868</v>
      </c>
      <c r="R1781" s="1" t="str">
        <f t="shared" si="28"/>
        <v>ST10044</v>
      </c>
      <c r="S1781" t="str">
        <f>VLOOKUP(R1781,Data!$C$2:$D$261,2,0)</f>
        <v>Landmark Court</v>
      </c>
      <c r="T1781">
        <f>COUNTIF('Feb 2022'!A:A,D1781)+COUNTIF('Mar 2022'!A:A,D1781)+COUNTIF('Apr 2022'!A:A,D1781)+COUNTIF('May 2022'!A:A,D1781)+COUNTIF('June 2022'!A:A,D1781)+COUNTIF('July 2022'!A:A,D1781)+COUNTIF('Aug 2022'!A:A,D1781)+COUNTIF('Sep 2022'!A:A,D1781)+COUNTIF('Oct 2022'!A:A,D1781)+COUNTIF('Dec 2022'!A:A,D1781)</f>
        <v>0</v>
      </c>
      <c r="U1781" t="str">
        <f>VLOOKUP(Q1781,'Capital Lookup'!A:B,2,FALSE)</f>
        <v>No</v>
      </c>
      <c r="V1781" s="2" t="str">
        <f>IFERROR(VLOOKUP(LEFT(F1781,10),'Find Purchase Orders'!B:J,9,FALSE),"")</f>
        <v/>
      </c>
      <c r="W1781" s="25" t="s">
        <v>7261</v>
      </c>
    </row>
    <row r="1782" spans="1:23" hidden="1">
      <c r="A1782" s="25" t="s">
        <v>7261</v>
      </c>
      <c r="B1782" s="25" t="s">
        <v>10864</v>
      </c>
      <c r="C1782" s="25" t="s">
        <v>7264</v>
      </c>
      <c r="D1782" s="25" t="s">
        <v>11786</v>
      </c>
      <c r="E1782" s="25" t="s">
        <v>10865</v>
      </c>
      <c r="H1782" s="21">
        <v>7309.16</v>
      </c>
      <c r="I1782" s="25" t="s">
        <v>7257</v>
      </c>
      <c r="K1782" s="25" t="s">
        <v>7262</v>
      </c>
      <c r="L1782" s="25" t="s">
        <v>7259</v>
      </c>
      <c r="M1782" s="22">
        <v>0</v>
      </c>
      <c r="N1782" s="22">
        <v>0</v>
      </c>
      <c r="O1782" s="21">
        <v>0</v>
      </c>
      <c r="P1782" s="21">
        <v>840.88</v>
      </c>
      <c r="Q1782" s="25" t="s">
        <v>10868</v>
      </c>
      <c r="R1782" s="1" t="str">
        <f t="shared" si="28"/>
        <v>ST10044</v>
      </c>
      <c r="S1782" t="str">
        <f>VLOOKUP(R1782,Data!$C$2:$D$261,2,0)</f>
        <v>Landmark Court</v>
      </c>
      <c r="T1782">
        <f>COUNTIF('Feb 2022'!A:A,D1782)+COUNTIF('Mar 2022'!A:A,D1782)+COUNTIF('Apr 2022'!A:A,D1782)+COUNTIF('May 2022'!A:A,D1782)+COUNTIF('June 2022'!A:A,D1782)+COUNTIF('July 2022'!A:A,D1782)+COUNTIF('Aug 2022'!A:A,D1782)+COUNTIF('Sep 2022'!A:A,D1782)+COUNTIF('Oct 2022'!A:A,D1782)+COUNTIF('Dec 2022'!A:A,D1782)</f>
        <v>0</v>
      </c>
      <c r="U1782" t="str">
        <f>VLOOKUP(Q1782,'Capital Lookup'!A:B,2,FALSE)</f>
        <v>No</v>
      </c>
      <c r="V1782" s="2" t="str">
        <f>IFERROR(VLOOKUP(LEFT(F1782,10),'Find Purchase Orders'!B:J,9,FALSE),"")</f>
        <v/>
      </c>
      <c r="W1782" s="25" t="s">
        <v>7261</v>
      </c>
    </row>
    <row r="1783" spans="1:23" hidden="1">
      <c r="A1783" s="25" t="s">
        <v>7261</v>
      </c>
      <c r="B1783" s="25" t="s">
        <v>10864</v>
      </c>
      <c r="C1783" s="25" t="s">
        <v>7264</v>
      </c>
      <c r="D1783" s="25" t="s">
        <v>2144</v>
      </c>
      <c r="E1783" s="25" t="s">
        <v>10865</v>
      </c>
      <c r="F1783" s="25" t="s">
        <v>11787</v>
      </c>
      <c r="G1783" s="25" t="s">
        <v>11788</v>
      </c>
      <c r="H1783" s="21">
        <v>56.5</v>
      </c>
      <c r="I1783" s="25" t="s">
        <v>7296</v>
      </c>
      <c r="J1783" s="25" t="s">
        <v>7288</v>
      </c>
      <c r="K1783" s="25" t="s">
        <v>7262</v>
      </c>
      <c r="L1783" s="25" t="s">
        <v>7259</v>
      </c>
      <c r="M1783" s="21">
        <v>56.5</v>
      </c>
      <c r="N1783" s="21">
        <v>56.5</v>
      </c>
      <c r="O1783" s="21">
        <v>0</v>
      </c>
      <c r="P1783" s="21">
        <v>56.5</v>
      </c>
      <c r="Q1783" s="25" t="s">
        <v>10868</v>
      </c>
      <c r="R1783" s="1" t="str">
        <f t="shared" si="28"/>
        <v>ST10044</v>
      </c>
      <c r="S1783" t="str">
        <f>VLOOKUP(R1783,Data!$C$2:$D$261,2,0)</f>
        <v>Landmark Court</v>
      </c>
      <c r="T1783">
        <f>COUNTIF('Feb 2022'!A:A,D1783)+COUNTIF('Mar 2022'!A:A,D1783)+COUNTIF('Apr 2022'!A:A,D1783)+COUNTIF('May 2022'!A:A,D1783)+COUNTIF('June 2022'!A:A,D1783)+COUNTIF('July 2022'!A:A,D1783)+COUNTIF('Aug 2022'!A:A,D1783)+COUNTIF('Sep 2022'!A:A,D1783)+COUNTIF('Oct 2022'!A:A,D1783)+COUNTIF('Dec 2022'!A:A,D1783)</f>
        <v>1</v>
      </c>
      <c r="U1783" t="str">
        <f>VLOOKUP(Q1783,'Capital Lookup'!A:B,2,FALSE)</f>
        <v>No</v>
      </c>
      <c r="V1783" s="2">
        <f>IFERROR(VLOOKUP(LEFT(F1783,10),'Find Purchase Orders'!B:J,9,FALSE),"")</f>
        <v>44665</v>
      </c>
      <c r="W1783" s="25" t="s">
        <v>7261</v>
      </c>
    </row>
    <row r="1784" spans="1:23" hidden="1">
      <c r="A1784" s="25" t="s">
        <v>7261</v>
      </c>
      <c r="B1784" s="25" t="s">
        <v>10864</v>
      </c>
      <c r="C1784" s="25" t="s">
        <v>7264</v>
      </c>
      <c r="D1784" s="25" t="s">
        <v>2144</v>
      </c>
      <c r="E1784" s="25" t="s">
        <v>10865</v>
      </c>
      <c r="F1784" s="25" t="s">
        <v>11789</v>
      </c>
      <c r="G1784" s="25" t="s">
        <v>11790</v>
      </c>
      <c r="H1784" s="21">
        <v>5773</v>
      </c>
      <c r="I1784" s="25" t="s">
        <v>7296</v>
      </c>
      <c r="J1784" s="25" t="s">
        <v>7288</v>
      </c>
      <c r="K1784" s="25" t="s">
        <v>7262</v>
      </c>
      <c r="L1784" s="25" t="s">
        <v>7259</v>
      </c>
      <c r="M1784" s="21">
        <v>5773</v>
      </c>
      <c r="N1784" s="21">
        <v>5773</v>
      </c>
      <c r="O1784" s="21">
        <v>0</v>
      </c>
      <c r="P1784" s="21">
        <v>5773</v>
      </c>
      <c r="Q1784" s="25" t="s">
        <v>10868</v>
      </c>
      <c r="R1784" s="1" t="str">
        <f t="shared" si="28"/>
        <v>ST10044</v>
      </c>
      <c r="S1784" t="str">
        <f>VLOOKUP(R1784,Data!$C$2:$D$261,2,0)</f>
        <v>Landmark Court</v>
      </c>
      <c r="T1784">
        <f>COUNTIF('Feb 2022'!A:A,D1784)+COUNTIF('Mar 2022'!A:A,D1784)+COUNTIF('Apr 2022'!A:A,D1784)+COUNTIF('May 2022'!A:A,D1784)+COUNTIF('June 2022'!A:A,D1784)+COUNTIF('July 2022'!A:A,D1784)+COUNTIF('Aug 2022'!A:A,D1784)+COUNTIF('Sep 2022'!A:A,D1784)+COUNTIF('Oct 2022'!A:A,D1784)+COUNTIF('Dec 2022'!A:A,D1784)</f>
        <v>1</v>
      </c>
      <c r="U1784" t="str">
        <f>VLOOKUP(Q1784,'Capital Lookup'!A:B,2,FALSE)</f>
        <v>No</v>
      </c>
      <c r="V1784" s="2">
        <f>IFERROR(VLOOKUP(LEFT(F1784,10),'Find Purchase Orders'!B:J,9,FALSE),"")</f>
        <v>44665</v>
      </c>
      <c r="W1784" s="25" t="s">
        <v>7261</v>
      </c>
    </row>
    <row r="1785" spans="1:23" hidden="1">
      <c r="A1785" s="25" t="s">
        <v>7261</v>
      </c>
      <c r="B1785" s="25" t="s">
        <v>9377</v>
      </c>
      <c r="C1785" s="25" t="s">
        <v>7282</v>
      </c>
      <c r="D1785" s="25" t="s">
        <v>2207</v>
      </c>
      <c r="E1785" s="25" t="s">
        <v>9378</v>
      </c>
      <c r="F1785" s="25" t="s">
        <v>11791</v>
      </c>
      <c r="G1785" s="25" t="s">
        <v>11792</v>
      </c>
      <c r="H1785" s="21">
        <v>6504.61</v>
      </c>
      <c r="I1785" s="25" t="s">
        <v>7296</v>
      </c>
      <c r="J1785" s="25" t="s">
        <v>7288</v>
      </c>
      <c r="K1785" s="25" t="s">
        <v>7262</v>
      </c>
      <c r="L1785" s="25" t="s">
        <v>7259</v>
      </c>
      <c r="M1785" s="21">
        <v>6504.61</v>
      </c>
      <c r="N1785" s="21">
        <v>6504.62</v>
      </c>
      <c r="O1785" s="21">
        <v>-0.01</v>
      </c>
      <c r="P1785" s="21">
        <v>6504.61</v>
      </c>
      <c r="Q1785" s="25" t="s">
        <v>9381</v>
      </c>
      <c r="R1785" s="1" t="str">
        <f t="shared" si="28"/>
        <v>ST10069</v>
      </c>
      <c r="S1785" t="str">
        <f>VLOOKUP(R1785,Data!$C$2:$D$261,2,0)</f>
        <v>The Heartland</v>
      </c>
      <c r="T1785">
        <f>COUNTIF('Feb 2022'!A:A,D1785)+COUNTIF('Mar 2022'!A:A,D1785)+COUNTIF('Apr 2022'!A:A,D1785)+COUNTIF('May 2022'!A:A,D1785)+COUNTIF('June 2022'!A:A,D1785)+COUNTIF('July 2022'!A:A,D1785)+COUNTIF('Aug 2022'!A:A,D1785)+COUNTIF('Sep 2022'!A:A,D1785)+COUNTIF('Oct 2022'!A:A,D1785)+COUNTIF('Dec 2022'!A:A,D1785)</f>
        <v>1</v>
      </c>
      <c r="U1785" t="str">
        <f>VLOOKUP(Q1785,'Capital Lookup'!A:B,2,FALSE)</f>
        <v>No</v>
      </c>
      <c r="V1785" s="2">
        <f>IFERROR(VLOOKUP(LEFT(F1785,10),'Find Purchase Orders'!B:J,9,FALSE),"")</f>
        <v>44665</v>
      </c>
      <c r="W1785" s="25" t="s">
        <v>7261</v>
      </c>
    </row>
    <row r="1786" spans="1:23" hidden="1">
      <c r="A1786" s="25" t="s">
        <v>7261</v>
      </c>
      <c r="B1786" s="25" t="s">
        <v>9377</v>
      </c>
      <c r="C1786" s="25" t="s">
        <v>7282</v>
      </c>
      <c r="D1786" s="25" t="s">
        <v>2207</v>
      </c>
      <c r="E1786" s="25" t="s">
        <v>9378</v>
      </c>
      <c r="F1786" s="25" t="s">
        <v>11793</v>
      </c>
      <c r="G1786" s="25" t="s">
        <v>6193</v>
      </c>
      <c r="H1786" s="21">
        <v>78.75</v>
      </c>
      <c r="I1786" s="25" t="s">
        <v>7296</v>
      </c>
      <c r="J1786" s="25" t="s">
        <v>7288</v>
      </c>
      <c r="K1786" s="25" t="s">
        <v>7262</v>
      </c>
      <c r="L1786" s="25" t="s">
        <v>7259</v>
      </c>
      <c r="M1786" s="21">
        <v>78.75</v>
      </c>
      <c r="N1786" s="21">
        <v>78.75</v>
      </c>
      <c r="O1786" s="21">
        <v>0</v>
      </c>
      <c r="P1786" s="21">
        <v>78.75</v>
      </c>
      <c r="Q1786" s="25" t="s">
        <v>9381</v>
      </c>
      <c r="R1786" s="1" t="str">
        <f t="shared" si="28"/>
        <v>ST10069</v>
      </c>
      <c r="S1786" t="str">
        <f>VLOOKUP(R1786,Data!$C$2:$D$261,2,0)</f>
        <v>The Heartland</v>
      </c>
      <c r="T1786">
        <f>COUNTIF('Feb 2022'!A:A,D1786)+COUNTIF('Mar 2022'!A:A,D1786)+COUNTIF('Apr 2022'!A:A,D1786)+COUNTIF('May 2022'!A:A,D1786)+COUNTIF('June 2022'!A:A,D1786)+COUNTIF('July 2022'!A:A,D1786)+COUNTIF('Aug 2022'!A:A,D1786)+COUNTIF('Sep 2022'!A:A,D1786)+COUNTIF('Oct 2022'!A:A,D1786)+COUNTIF('Dec 2022'!A:A,D1786)</f>
        <v>1</v>
      </c>
      <c r="U1786" t="str">
        <f>VLOOKUP(Q1786,'Capital Lookup'!A:B,2,FALSE)</f>
        <v>No</v>
      </c>
      <c r="V1786" s="2">
        <f>IFERROR(VLOOKUP(LEFT(F1786,10),'Find Purchase Orders'!B:J,9,FALSE),"")</f>
        <v>44665</v>
      </c>
      <c r="W1786" s="25" t="s">
        <v>7261</v>
      </c>
    </row>
    <row r="1787" spans="1:23" hidden="1">
      <c r="A1787" s="25" t="s">
        <v>7261</v>
      </c>
      <c r="B1787" s="25" t="s">
        <v>9377</v>
      </c>
      <c r="C1787" s="25" t="s">
        <v>7282</v>
      </c>
      <c r="D1787" s="25" t="s">
        <v>1949</v>
      </c>
      <c r="E1787" s="25" t="s">
        <v>9378</v>
      </c>
      <c r="F1787" s="25" t="s">
        <v>11794</v>
      </c>
      <c r="G1787" s="25" t="s">
        <v>8436</v>
      </c>
      <c r="H1787" s="21">
        <v>5807.19</v>
      </c>
      <c r="I1787" s="25" t="s">
        <v>7296</v>
      </c>
      <c r="J1787" s="25" t="s">
        <v>7288</v>
      </c>
      <c r="K1787" s="25" t="s">
        <v>7262</v>
      </c>
      <c r="L1787" s="25" t="s">
        <v>7259</v>
      </c>
      <c r="M1787" s="21">
        <v>5807.19</v>
      </c>
      <c r="N1787" s="21">
        <v>5807.2</v>
      </c>
      <c r="O1787" s="21">
        <v>-0.01</v>
      </c>
      <c r="P1787" s="21">
        <v>5807.19</v>
      </c>
      <c r="Q1787" s="25" t="s">
        <v>9381</v>
      </c>
      <c r="R1787" s="1" t="str">
        <f t="shared" si="28"/>
        <v>ST10069</v>
      </c>
      <c r="S1787" t="str">
        <f>VLOOKUP(R1787,Data!$C$2:$D$261,2,0)</f>
        <v>The Heartland</v>
      </c>
      <c r="T1787">
        <f>COUNTIF('Feb 2022'!A:A,D1787)+COUNTIF('Mar 2022'!A:A,D1787)+COUNTIF('Apr 2022'!A:A,D1787)+COUNTIF('May 2022'!A:A,D1787)+COUNTIF('June 2022'!A:A,D1787)+COUNTIF('July 2022'!A:A,D1787)+COUNTIF('Aug 2022'!A:A,D1787)+COUNTIF('Sep 2022'!A:A,D1787)+COUNTIF('Oct 2022'!A:A,D1787)+COUNTIF('Dec 2022'!A:A,D1787)</f>
        <v>1</v>
      </c>
      <c r="U1787" t="str">
        <f>VLOOKUP(Q1787,'Capital Lookup'!A:B,2,FALSE)</f>
        <v>No</v>
      </c>
      <c r="V1787" s="2">
        <f>IFERROR(VLOOKUP(LEFT(F1787,10),'Find Purchase Orders'!B:J,9,FALSE),"")</f>
        <v>44657</v>
      </c>
      <c r="W1787" s="25" t="s">
        <v>7261</v>
      </c>
    </row>
    <row r="1788" spans="1:23" hidden="1">
      <c r="A1788" s="25" t="s">
        <v>7269</v>
      </c>
      <c r="B1788" s="25" t="s">
        <v>8259</v>
      </c>
      <c r="C1788" s="25" t="s">
        <v>8260</v>
      </c>
      <c r="D1788" s="25" t="s">
        <v>11795</v>
      </c>
      <c r="E1788" s="25" t="s">
        <v>8591</v>
      </c>
      <c r="F1788" s="25" t="s">
        <v>11796</v>
      </c>
      <c r="G1788" s="25" t="s">
        <v>11797</v>
      </c>
      <c r="H1788" s="21">
        <v>6658.53</v>
      </c>
      <c r="I1788" s="25" t="s">
        <v>7296</v>
      </c>
      <c r="J1788" s="25" t="s">
        <v>7288</v>
      </c>
      <c r="K1788" s="25" t="s">
        <v>8592</v>
      </c>
      <c r="L1788" s="25" t="s">
        <v>11689</v>
      </c>
      <c r="M1788" s="21">
        <v>6658.53</v>
      </c>
      <c r="N1788" s="21">
        <v>20043.39</v>
      </c>
      <c r="O1788" s="21">
        <v>-13384.86</v>
      </c>
      <c r="P1788" s="21">
        <v>6658.53</v>
      </c>
      <c r="Q1788" s="25" t="s">
        <v>11690</v>
      </c>
      <c r="R1788" s="1" t="str">
        <f t="shared" si="28"/>
        <v>ST10260</v>
      </c>
      <c r="S1788" t="str">
        <f>VLOOKUP(R1788,Data!$C$2:$D$261,2,0)</f>
        <v>Support Office</v>
      </c>
      <c r="T1788">
        <f>COUNTIF('Feb 2022'!A:A,D1788)+COUNTIF('Mar 2022'!A:A,D1788)+COUNTIF('Apr 2022'!A:A,D1788)+COUNTIF('May 2022'!A:A,D1788)+COUNTIF('June 2022'!A:A,D1788)+COUNTIF('July 2022'!A:A,D1788)+COUNTIF('Aug 2022'!A:A,D1788)+COUNTIF('Sep 2022'!A:A,D1788)+COUNTIF('Oct 2022'!A:A,D1788)+COUNTIF('Dec 2022'!A:A,D1788)</f>
        <v>0</v>
      </c>
      <c r="U1788" t="str">
        <f>VLOOKUP(Q1788,'Capital Lookup'!A:B,2,FALSE)</f>
        <v>Yes</v>
      </c>
      <c r="V1788" s="2">
        <f>IFERROR(VLOOKUP(LEFT(F1788,10),'Find Purchase Orders'!B:J,9,FALSE),"")</f>
        <v>44656</v>
      </c>
      <c r="W1788" s="25" t="s">
        <v>7261</v>
      </c>
    </row>
    <row r="1789" spans="1:23" hidden="1">
      <c r="A1789" s="25" t="s">
        <v>7478</v>
      </c>
      <c r="B1789" s="25" t="s">
        <v>7950</v>
      </c>
      <c r="C1789" s="25" t="s">
        <v>7587</v>
      </c>
      <c r="D1789" s="25" t="s">
        <v>1951</v>
      </c>
      <c r="E1789" s="25" t="s">
        <v>7492</v>
      </c>
      <c r="F1789" s="25" t="s">
        <v>11798</v>
      </c>
      <c r="G1789" s="25" t="s">
        <v>11799</v>
      </c>
      <c r="H1789" s="21">
        <v>4060.52</v>
      </c>
      <c r="I1789" s="25" t="s">
        <v>7296</v>
      </c>
      <c r="J1789" s="25" t="s">
        <v>7288</v>
      </c>
      <c r="K1789" s="25" t="s">
        <v>7495</v>
      </c>
      <c r="L1789" s="25" t="s">
        <v>7745</v>
      </c>
      <c r="M1789" s="21">
        <v>4060.52</v>
      </c>
      <c r="N1789" s="21">
        <v>4006.26</v>
      </c>
      <c r="O1789" s="21">
        <v>54.26</v>
      </c>
      <c r="P1789" s="21">
        <v>4060.52</v>
      </c>
      <c r="Q1789" s="25" t="s">
        <v>11800</v>
      </c>
      <c r="R1789" s="1" t="str">
        <f t="shared" si="28"/>
        <v>ST10171</v>
      </c>
      <c r="S1789" t="str">
        <f>VLOOKUP(R1789,Data!$C$2:$D$261,2,0)</f>
        <v>McGarrell Place</v>
      </c>
      <c r="T1789">
        <f>COUNTIF('Feb 2022'!A:A,D1789)+COUNTIF('Mar 2022'!A:A,D1789)+COUNTIF('Apr 2022'!A:A,D1789)+COUNTIF('May 2022'!A:A,D1789)+COUNTIF('June 2022'!A:A,D1789)+COUNTIF('July 2022'!A:A,D1789)+COUNTIF('Aug 2022'!A:A,D1789)+COUNTIF('Sep 2022'!A:A,D1789)+COUNTIF('Oct 2022'!A:A,D1789)+COUNTIF('Dec 2022'!A:A,D1789)</f>
        <v>1</v>
      </c>
      <c r="U1789" t="str">
        <f>VLOOKUP(Q1789,'Capital Lookup'!A:B,2,FALSE)</f>
        <v>No</v>
      </c>
      <c r="V1789" s="2">
        <f>IFERROR(VLOOKUP(LEFT(F1789,10),'Find Purchase Orders'!B:J,9,FALSE),"")</f>
        <v>44656</v>
      </c>
      <c r="W1789" s="25" t="s">
        <v>7261</v>
      </c>
    </row>
    <row r="1790" spans="1:23" hidden="1">
      <c r="A1790" s="25" t="s">
        <v>7261</v>
      </c>
      <c r="B1790" s="25" t="s">
        <v>9186</v>
      </c>
      <c r="C1790" s="25" t="s">
        <v>7264</v>
      </c>
      <c r="D1790" s="25" t="s">
        <v>4743</v>
      </c>
      <c r="E1790" s="25" t="s">
        <v>7273</v>
      </c>
      <c r="F1790" s="25" t="s">
        <v>11801</v>
      </c>
      <c r="G1790" s="25" t="s">
        <v>11802</v>
      </c>
      <c r="H1790" s="21">
        <v>27273.75</v>
      </c>
      <c r="I1790" s="25" t="s">
        <v>7296</v>
      </c>
      <c r="J1790" s="25" t="s">
        <v>7288</v>
      </c>
      <c r="K1790" s="25" t="s">
        <v>7510</v>
      </c>
      <c r="L1790" s="25" t="s">
        <v>8385</v>
      </c>
      <c r="M1790" s="21">
        <v>27273.75</v>
      </c>
      <c r="N1790" s="21">
        <v>27273.75</v>
      </c>
      <c r="O1790" s="21">
        <v>0</v>
      </c>
      <c r="P1790" s="21">
        <v>27273.75</v>
      </c>
      <c r="Q1790" s="25" t="s">
        <v>11803</v>
      </c>
      <c r="R1790" s="1" t="str">
        <f t="shared" si="28"/>
        <v>ST10070</v>
      </c>
      <c r="S1790" t="str">
        <f>VLOOKUP(R1790,Data!$C$2:$D$261,2,0)</f>
        <v>Scenic Acres</v>
      </c>
      <c r="T1790">
        <f>COUNTIF('Feb 2022'!A:A,D1790)+COUNTIF('Mar 2022'!A:A,D1790)+COUNTIF('Apr 2022'!A:A,D1790)+COUNTIF('May 2022'!A:A,D1790)+COUNTIF('June 2022'!A:A,D1790)+COUNTIF('July 2022'!A:A,D1790)+COUNTIF('Aug 2022'!A:A,D1790)+COUNTIF('Sep 2022'!A:A,D1790)+COUNTIF('Oct 2022'!A:A,D1790)+COUNTIF('Dec 2022'!A:A,D1790)</f>
        <v>1</v>
      </c>
      <c r="U1790" t="str">
        <f>VLOOKUP(Q1790,'Capital Lookup'!A:B,2,FALSE)</f>
        <v>No</v>
      </c>
      <c r="V1790" s="2">
        <f>IFERROR(VLOOKUP(LEFT(F1790,10),'Find Purchase Orders'!B:J,9,FALSE),"")</f>
        <v>44685</v>
      </c>
      <c r="W1790" s="25" t="s">
        <v>7261</v>
      </c>
    </row>
    <row r="1791" spans="1:23" hidden="1">
      <c r="A1791" s="25" t="s">
        <v>7261</v>
      </c>
      <c r="B1791" s="25" t="s">
        <v>9026</v>
      </c>
      <c r="C1791" s="25" t="s">
        <v>7264</v>
      </c>
      <c r="D1791" s="25" t="s">
        <v>11804</v>
      </c>
      <c r="E1791" s="25" t="s">
        <v>11805</v>
      </c>
      <c r="H1791" s="21">
        <v>16423.14</v>
      </c>
      <c r="I1791" s="25" t="s">
        <v>7257</v>
      </c>
      <c r="K1791" s="25" t="s">
        <v>7262</v>
      </c>
      <c r="L1791" s="25" t="s">
        <v>7259</v>
      </c>
      <c r="M1791" s="22">
        <v>0</v>
      </c>
      <c r="N1791" s="22">
        <v>0</v>
      </c>
      <c r="O1791" s="21">
        <v>0</v>
      </c>
      <c r="P1791" s="21">
        <v>782.05</v>
      </c>
      <c r="Q1791" s="25" t="s">
        <v>10465</v>
      </c>
      <c r="R1791" s="1" t="str">
        <f t="shared" si="28"/>
        <v>ST10073</v>
      </c>
      <c r="S1791" t="str">
        <f>VLOOKUP(R1791,Data!$C$2:$D$261,2,0)</f>
        <v>The Churchill</v>
      </c>
      <c r="T1791">
        <f>COUNTIF('Feb 2022'!A:A,D1791)+COUNTIF('Mar 2022'!A:A,D1791)+COUNTIF('Apr 2022'!A:A,D1791)+COUNTIF('May 2022'!A:A,D1791)+COUNTIF('June 2022'!A:A,D1791)+COUNTIF('July 2022'!A:A,D1791)+COUNTIF('Aug 2022'!A:A,D1791)+COUNTIF('Sep 2022'!A:A,D1791)+COUNTIF('Oct 2022'!A:A,D1791)+COUNTIF('Dec 2022'!A:A,D1791)</f>
        <v>0</v>
      </c>
      <c r="U1791" t="str">
        <f>VLOOKUP(Q1791,'Capital Lookup'!A:B,2,FALSE)</f>
        <v>No</v>
      </c>
      <c r="V1791" s="2" t="str">
        <f>IFERROR(VLOOKUP(LEFT(F1791,10),'Find Purchase Orders'!B:J,9,FALSE),"")</f>
        <v/>
      </c>
      <c r="W1791" s="25" t="s">
        <v>7261</v>
      </c>
    </row>
    <row r="1792" spans="1:23" hidden="1">
      <c r="A1792" s="25" t="s">
        <v>7261</v>
      </c>
      <c r="B1792" s="25" t="s">
        <v>9026</v>
      </c>
      <c r="C1792" s="25" t="s">
        <v>7264</v>
      </c>
      <c r="D1792" s="25" t="s">
        <v>11804</v>
      </c>
      <c r="E1792" s="25" t="s">
        <v>11805</v>
      </c>
      <c r="H1792" s="21">
        <v>747.6</v>
      </c>
      <c r="I1792" s="25" t="s">
        <v>7257</v>
      </c>
      <c r="K1792" s="25" t="s">
        <v>7262</v>
      </c>
      <c r="L1792" s="25" t="s">
        <v>7259</v>
      </c>
      <c r="M1792" s="22">
        <v>0</v>
      </c>
      <c r="N1792" s="22">
        <v>0</v>
      </c>
      <c r="O1792" s="21">
        <v>0</v>
      </c>
      <c r="P1792" s="21">
        <v>35.6</v>
      </c>
      <c r="Q1792" s="25" t="s">
        <v>10465</v>
      </c>
      <c r="R1792" s="1" t="str">
        <f t="shared" si="28"/>
        <v>ST10073</v>
      </c>
      <c r="S1792" t="str">
        <f>VLOOKUP(R1792,Data!$C$2:$D$261,2,0)</f>
        <v>The Churchill</v>
      </c>
      <c r="T1792">
        <f>COUNTIF('Feb 2022'!A:A,D1792)+COUNTIF('Mar 2022'!A:A,D1792)+COUNTIF('Apr 2022'!A:A,D1792)+COUNTIF('May 2022'!A:A,D1792)+COUNTIF('June 2022'!A:A,D1792)+COUNTIF('July 2022'!A:A,D1792)+COUNTIF('Aug 2022'!A:A,D1792)+COUNTIF('Sep 2022'!A:A,D1792)+COUNTIF('Oct 2022'!A:A,D1792)+COUNTIF('Dec 2022'!A:A,D1792)</f>
        <v>0</v>
      </c>
      <c r="U1792" t="str">
        <f>VLOOKUP(Q1792,'Capital Lookup'!A:B,2,FALSE)</f>
        <v>No</v>
      </c>
      <c r="V1792" s="2" t="str">
        <f>IFERROR(VLOOKUP(LEFT(F1792,10),'Find Purchase Orders'!B:J,9,FALSE),"")</f>
        <v/>
      </c>
      <c r="W1792" s="25" t="s">
        <v>7261</v>
      </c>
    </row>
    <row r="1793" spans="1:23" hidden="1">
      <c r="A1793" s="25" t="s">
        <v>7261</v>
      </c>
      <c r="B1793" s="25" t="s">
        <v>9026</v>
      </c>
      <c r="C1793" s="25" t="s">
        <v>7264</v>
      </c>
      <c r="D1793" s="25" t="s">
        <v>11806</v>
      </c>
      <c r="E1793" s="25" t="s">
        <v>11805</v>
      </c>
      <c r="H1793" s="21">
        <v>19278.11</v>
      </c>
      <c r="I1793" s="25" t="s">
        <v>7257</v>
      </c>
      <c r="K1793" s="25" t="s">
        <v>7262</v>
      </c>
      <c r="L1793" s="25" t="s">
        <v>7259</v>
      </c>
      <c r="M1793" s="22">
        <v>0</v>
      </c>
      <c r="N1793" s="22">
        <v>0</v>
      </c>
      <c r="O1793" s="21">
        <v>0</v>
      </c>
      <c r="P1793" s="21">
        <v>918.01</v>
      </c>
      <c r="Q1793" s="25" t="s">
        <v>10465</v>
      </c>
      <c r="R1793" s="1" t="str">
        <f t="shared" si="28"/>
        <v>ST10073</v>
      </c>
      <c r="S1793" t="str">
        <f>VLOOKUP(R1793,Data!$C$2:$D$261,2,0)</f>
        <v>The Churchill</v>
      </c>
      <c r="T1793">
        <f>COUNTIF('Feb 2022'!A:A,D1793)+COUNTIF('Mar 2022'!A:A,D1793)+COUNTIF('Apr 2022'!A:A,D1793)+COUNTIF('May 2022'!A:A,D1793)+COUNTIF('June 2022'!A:A,D1793)+COUNTIF('July 2022'!A:A,D1793)+COUNTIF('Aug 2022'!A:A,D1793)+COUNTIF('Sep 2022'!A:A,D1793)+COUNTIF('Oct 2022'!A:A,D1793)+COUNTIF('Dec 2022'!A:A,D1793)</f>
        <v>0</v>
      </c>
      <c r="U1793" t="str">
        <f>VLOOKUP(Q1793,'Capital Lookup'!A:B,2,FALSE)</f>
        <v>No</v>
      </c>
      <c r="V1793" s="2" t="str">
        <f>IFERROR(VLOOKUP(LEFT(F1793,10),'Find Purchase Orders'!B:J,9,FALSE),"")</f>
        <v/>
      </c>
      <c r="W1793" s="25" t="s">
        <v>7261</v>
      </c>
    </row>
    <row r="1794" spans="1:23" hidden="1">
      <c r="A1794" s="25" t="s">
        <v>7261</v>
      </c>
      <c r="B1794" s="25" t="s">
        <v>9026</v>
      </c>
      <c r="C1794" s="25" t="s">
        <v>7264</v>
      </c>
      <c r="D1794" s="25" t="s">
        <v>11806</v>
      </c>
      <c r="E1794" s="25" t="s">
        <v>11805</v>
      </c>
      <c r="H1794" s="21">
        <v>747.6</v>
      </c>
      <c r="I1794" s="25" t="s">
        <v>7257</v>
      </c>
      <c r="K1794" s="25" t="s">
        <v>7262</v>
      </c>
      <c r="L1794" s="25" t="s">
        <v>7259</v>
      </c>
      <c r="M1794" s="22">
        <v>0</v>
      </c>
      <c r="N1794" s="22">
        <v>0</v>
      </c>
      <c r="O1794" s="21">
        <v>0</v>
      </c>
      <c r="P1794" s="21">
        <v>35.6</v>
      </c>
      <c r="Q1794" s="25" t="s">
        <v>10465</v>
      </c>
      <c r="R1794" s="1" t="str">
        <f t="shared" si="28"/>
        <v>ST10073</v>
      </c>
      <c r="S1794" t="str">
        <f>VLOOKUP(R1794,Data!$C$2:$D$261,2,0)</f>
        <v>The Churchill</v>
      </c>
      <c r="T1794">
        <f>COUNTIF('Feb 2022'!A:A,D1794)+COUNTIF('Mar 2022'!A:A,D1794)+COUNTIF('Apr 2022'!A:A,D1794)+COUNTIF('May 2022'!A:A,D1794)+COUNTIF('June 2022'!A:A,D1794)+COUNTIF('July 2022'!A:A,D1794)+COUNTIF('Aug 2022'!A:A,D1794)+COUNTIF('Sep 2022'!A:A,D1794)+COUNTIF('Oct 2022'!A:A,D1794)+COUNTIF('Dec 2022'!A:A,D1794)</f>
        <v>0</v>
      </c>
      <c r="U1794" t="str">
        <f>VLOOKUP(Q1794,'Capital Lookup'!A:B,2,FALSE)</f>
        <v>No</v>
      </c>
      <c r="V1794" s="2" t="str">
        <f>IFERROR(VLOOKUP(LEFT(F1794,10),'Find Purchase Orders'!B:J,9,FALSE),"")</f>
        <v/>
      </c>
      <c r="W1794" s="25" t="s">
        <v>7261</v>
      </c>
    </row>
    <row r="1795" spans="1:23" hidden="1">
      <c r="A1795" s="25" t="s">
        <v>7313</v>
      </c>
      <c r="B1795" s="25" t="s">
        <v>7608</v>
      </c>
      <c r="C1795" s="25" t="s">
        <v>7587</v>
      </c>
      <c r="D1795" s="25" t="s">
        <v>11807</v>
      </c>
      <c r="E1795" s="25" t="s">
        <v>11808</v>
      </c>
      <c r="H1795" s="21">
        <v>1130</v>
      </c>
      <c r="I1795" s="25" t="s">
        <v>7257</v>
      </c>
      <c r="K1795" s="25" t="s">
        <v>7778</v>
      </c>
      <c r="L1795" s="25" t="s">
        <v>8647</v>
      </c>
      <c r="M1795" s="22">
        <v>0</v>
      </c>
      <c r="N1795" s="22">
        <v>0</v>
      </c>
      <c r="O1795" s="21">
        <v>0</v>
      </c>
      <c r="P1795" s="21">
        <v>130</v>
      </c>
      <c r="Q1795" s="25"/>
      <c r="R1795" s="1" t="str">
        <f t="shared" si="28"/>
        <v>ST10161</v>
      </c>
      <c r="S1795" t="str">
        <f>VLOOKUP(R1795,Data!$C$2:$D$261,2,0)</f>
        <v>Longfields Manor</v>
      </c>
      <c r="T1795">
        <f>COUNTIF('Feb 2022'!A:A,D1795)+COUNTIF('Mar 2022'!A:A,D1795)+COUNTIF('Apr 2022'!A:A,D1795)+COUNTIF('May 2022'!A:A,D1795)+COUNTIF('June 2022'!A:A,D1795)+COUNTIF('July 2022'!A:A,D1795)+COUNTIF('Aug 2022'!A:A,D1795)+COUNTIF('Sep 2022'!A:A,D1795)+COUNTIF('Oct 2022'!A:A,D1795)+COUNTIF('Dec 2022'!A:A,D1795)</f>
        <v>0</v>
      </c>
      <c r="U1795" t="e">
        <f>VLOOKUP(Q1795,'Capital Lookup'!A:B,2,FALSE)</f>
        <v>#N/A</v>
      </c>
      <c r="V1795" s="2" t="str">
        <f>IFERROR(VLOOKUP(LEFT(F1795,10),'Find Purchase Orders'!B:J,9,FALSE),"")</f>
        <v/>
      </c>
      <c r="W1795" s="25" t="s">
        <v>7261</v>
      </c>
    </row>
    <row r="1796" spans="1:23" hidden="1">
      <c r="A1796" s="25" t="s">
        <v>7261</v>
      </c>
      <c r="B1796" s="25" t="s">
        <v>9026</v>
      </c>
      <c r="C1796" s="25" t="s">
        <v>7264</v>
      </c>
      <c r="D1796" s="25" t="s">
        <v>11809</v>
      </c>
      <c r="E1796" s="25" t="s">
        <v>11805</v>
      </c>
      <c r="H1796" s="21">
        <v>15178.9</v>
      </c>
      <c r="I1796" s="25" t="s">
        <v>7257</v>
      </c>
      <c r="K1796" s="25" t="s">
        <v>7262</v>
      </c>
      <c r="L1796" s="25" t="s">
        <v>7259</v>
      </c>
      <c r="M1796" s="22">
        <v>0</v>
      </c>
      <c r="N1796" s="22">
        <v>0</v>
      </c>
      <c r="O1796" s="21">
        <v>0</v>
      </c>
      <c r="P1796" s="21">
        <v>722.8</v>
      </c>
      <c r="Q1796" s="25" t="s">
        <v>10465</v>
      </c>
      <c r="R1796" s="1" t="str">
        <f t="shared" si="28"/>
        <v>ST10073</v>
      </c>
      <c r="S1796" t="str">
        <f>VLOOKUP(R1796,Data!$C$2:$D$261,2,0)</f>
        <v>The Churchill</v>
      </c>
      <c r="T1796">
        <f>COUNTIF('Feb 2022'!A:A,D1796)+COUNTIF('Mar 2022'!A:A,D1796)+COUNTIF('Apr 2022'!A:A,D1796)+COUNTIF('May 2022'!A:A,D1796)+COUNTIF('June 2022'!A:A,D1796)+COUNTIF('July 2022'!A:A,D1796)+COUNTIF('Aug 2022'!A:A,D1796)+COUNTIF('Sep 2022'!A:A,D1796)+COUNTIF('Oct 2022'!A:A,D1796)+COUNTIF('Dec 2022'!A:A,D1796)</f>
        <v>0</v>
      </c>
      <c r="U1796" t="str">
        <f>VLOOKUP(Q1796,'Capital Lookup'!A:B,2,FALSE)</f>
        <v>No</v>
      </c>
      <c r="V1796" s="2" t="str">
        <f>IFERROR(VLOOKUP(LEFT(F1796,10),'Find Purchase Orders'!B:J,9,FALSE),"")</f>
        <v/>
      </c>
      <c r="W1796" s="25" t="s">
        <v>7261</v>
      </c>
    </row>
    <row r="1797" spans="1:23" hidden="1">
      <c r="A1797" s="25" t="s">
        <v>7261</v>
      </c>
      <c r="B1797" s="25" t="s">
        <v>9026</v>
      </c>
      <c r="C1797" s="25" t="s">
        <v>7264</v>
      </c>
      <c r="D1797" s="25" t="s">
        <v>11809</v>
      </c>
      <c r="E1797" s="25" t="s">
        <v>11805</v>
      </c>
      <c r="H1797" s="21">
        <v>1399.83</v>
      </c>
      <c r="I1797" s="25" t="s">
        <v>7257</v>
      </c>
      <c r="K1797" s="25" t="s">
        <v>7262</v>
      </c>
      <c r="L1797" s="25" t="s">
        <v>7259</v>
      </c>
      <c r="M1797" s="22">
        <v>0</v>
      </c>
      <c r="N1797" s="22">
        <v>0</v>
      </c>
      <c r="O1797" s="21">
        <v>0</v>
      </c>
      <c r="P1797" s="21">
        <v>66.66</v>
      </c>
      <c r="Q1797" s="25" t="s">
        <v>10465</v>
      </c>
      <c r="R1797" s="1" t="str">
        <f t="shared" si="28"/>
        <v>ST10073</v>
      </c>
      <c r="S1797" t="str">
        <f>VLOOKUP(R1797,Data!$C$2:$D$261,2,0)</f>
        <v>The Churchill</v>
      </c>
      <c r="T1797">
        <f>COUNTIF('Feb 2022'!A:A,D1797)+COUNTIF('Mar 2022'!A:A,D1797)+COUNTIF('Apr 2022'!A:A,D1797)+COUNTIF('May 2022'!A:A,D1797)+COUNTIF('June 2022'!A:A,D1797)+COUNTIF('July 2022'!A:A,D1797)+COUNTIF('Aug 2022'!A:A,D1797)+COUNTIF('Sep 2022'!A:A,D1797)+COUNTIF('Oct 2022'!A:A,D1797)+COUNTIF('Dec 2022'!A:A,D1797)</f>
        <v>0</v>
      </c>
      <c r="U1797" t="str">
        <f>VLOOKUP(Q1797,'Capital Lookup'!A:B,2,FALSE)</f>
        <v>No</v>
      </c>
      <c r="V1797" s="2" t="str">
        <f>IFERROR(VLOOKUP(LEFT(F1797,10),'Find Purchase Orders'!B:J,9,FALSE),"")</f>
        <v/>
      </c>
      <c r="W1797" s="25" t="s">
        <v>7261</v>
      </c>
    </row>
    <row r="1798" spans="1:23" hidden="1">
      <c r="A1798" s="25" t="s">
        <v>7261</v>
      </c>
      <c r="B1798" s="25" t="s">
        <v>9026</v>
      </c>
      <c r="C1798" s="25" t="s">
        <v>7264</v>
      </c>
      <c r="D1798" s="25" t="s">
        <v>11810</v>
      </c>
      <c r="E1798" s="25" t="s">
        <v>11805</v>
      </c>
      <c r="H1798" s="21">
        <v>20942.759999999998</v>
      </c>
      <c r="I1798" s="25" t="s">
        <v>7257</v>
      </c>
      <c r="K1798" s="25" t="s">
        <v>7262</v>
      </c>
      <c r="L1798" s="25" t="s">
        <v>7259</v>
      </c>
      <c r="M1798" s="22">
        <v>0</v>
      </c>
      <c r="N1798" s="22">
        <v>0</v>
      </c>
      <c r="O1798" s="21">
        <v>0</v>
      </c>
      <c r="P1798" s="21">
        <v>997.27</v>
      </c>
      <c r="Q1798" s="25" t="s">
        <v>10465</v>
      </c>
      <c r="R1798" s="1" t="str">
        <f t="shared" si="28"/>
        <v>ST10073</v>
      </c>
      <c r="S1798" t="str">
        <f>VLOOKUP(R1798,Data!$C$2:$D$261,2,0)</f>
        <v>The Churchill</v>
      </c>
      <c r="T1798">
        <f>COUNTIF('Feb 2022'!A:A,D1798)+COUNTIF('Mar 2022'!A:A,D1798)+COUNTIF('Apr 2022'!A:A,D1798)+COUNTIF('May 2022'!A:A,D1798)+COUNTIF('June 2022'!A:A,D1798)+COUNTIF('July 2022'!A:A,D1798)+COUNTIF('Aug 2022'!A:A,D1798)+COUNTIF('Sep 2022'!A:A,D1798)+COUNTIF('Oct 2022'!A:A,D1798)+COUNTIF('Dec 2022'!A:A,D1798)</f>
        <v>0</v>
      </c>
      <c r="U1798" t="str">
        <f>VLOOKUP(Q1798,'Capital Lookup'!A:B,2,FALSE)</f>
        <v>No</v>
      </c>
      <c r="V1798" s="2" t="str">
        <f>IFERROR(VLOOKUP(LEFT(F1798,10),'Find Purchase Orders'!B:J,9,FALSE),"")</f>
        <v/>
      </c>
      <c r="W1798" s="25" t="s">
        <v>7261</v>
      </c>
    </row>
    <row r="1799" spans="1:23" hidden="1">
      <c r="A1799" s="25" t="s">
        <v>7261</v>
      </c>
      <c r="B1799" s="25" t="s">
        <v>9026</v>
      </c>
      <c r="C1799" s="25" t="s">
        <v>7264</v>
      </c>
      <c r="D1799" s="25" t="s">
        <v>11810</v>
      </c>
      <c r="E1799" s="25" t="s">
        <v>11805</v>
      </c>
      <c r="H1799" s="21">
        <v>1327.56</v>
      </c>
      <c r="I1799" s="25" t="s">
        <v>7257</v>
      </c>
      <c r="K1799" s="25" t="s">
        <v>7262</v>
      </c>
      <c r="L1799" s="25" t="s">
        <v>7259</v>
      </c>
      <c r="M1799" s="22">
        <v>0</v>
      </c>
      <c r="N1799" s="22">
        <v>0</v>
      </c>
      <c r="O1799" s="21">
        <v>0</v>
      </c>
      <c r="P1799" s="21">
        <v>63.22</v>
      </c>
      <c r="Q1799" s="25" t="s">
        <v>10465</v>
      </c>
      <c r="R1799" s="1" t="str">
        <f t="shared" si="28"/>
        <v>ST10073</v>
      </c>
      <c r="S1799" t="str">
        <f>VLOOKUP(R1799,Data!$C$2:$D$261,2,0)</f>
        <v>The Churchill</v>
      </c>
      <c r="T1799">
        <f>COUNTIF('Feb 2022'!A:A,D1799)+COUNTIF('Mar 2022'!A:A,D1799)+COUNTIF('Apr 2022'!A:A,D1799)+COUNTIF('May 2022'!A:A,D1799)+COUNTIF('June 2022'!A:A,D1799)+COUNTIF('July 2022'!A:A,D1799)+COUNTIF('Aug 2022'!A:A,D1799)+COUNTIF('Sep 2022'!A:A,D1799)+COUNTIF('Oct 2022'!A:A,D1799)+COUNTIF('Dec 2022'!A:A,D1799)</f>
        <v>0</v>
      </c>
      <c r="U1799" t="str">
        <f>VLOOKUP(Q1799,'Capital Lookup'!A:B,2,FALSE)</f>
        <v>No</v>
      </c>
      <c r="V1799" s="2" t="str">
        <f>IFERROR(VLOOKUP(LEFT(F1799,10),'Find Purchase Orders'!B:J,9,FALSE),"")</f>
        <v/>
      </c>
      <c r="W1799" s="25" t="s">
        <v>7261</v>
      </c>
    </row>
    <row r="1800" spans="1:23" hidden="1">
      <c r="A1800" s="25" t="s">
        <v>7261</v>
      </c>
      <c r="B1800" s="25" t="s">
        <v>9026</v>
      </c>
      <c r="C1800" s="25" t="s">
        <v>7264</v>
      </c>
      <c r="D1800" s="25" t="s">
        <v>11811</v>
      </c>
      <c r="E1800" s="25" t="s">
        <v>11805</v>
      </c>
      <c r="H1800" s="21">
        <v>14238.98</v>
      </c>
      <c r="I1800" s="25" t="s">
        <v>7257</v>
      </c>
      <c r="K1800" s="25" t="s">
        <v>7262</v>
      </c>
      <c r="L1800" s="25" t="s">
        <v>7259</v>
      </c>
      <c r="M1800" s="22">
        <v>0</v>
      </c>
      <c r="N1800" s="22">
        <v>0</v>
      </c>
      <c r="O1800" s="21">
        <v>0</v>
      </c>
      <c r="P1800" s="21">
        <v>678.05</v>
      </c>
      <c r="Q1800" s="25" t="s">
        <v>10465</v>
      </c>
      <c r="R1800" s="1" t="str">
        <f t="shared" si="28"/>
        <v>ST10073</v>
      </c>
      <c r="S1800" t="str">
        <f>VLOOKUP(R1800,Data!$C$2:$D$261,2,0)</f>
        <v>The Churchill</v>
      </c>
      <c r="T1800">
        <f>COUNTIF('Feb 2022'!A:A,D1800)+COUNTIF('Mar 2022'!A:A,D1800)+COUNTIF('Apr 2022'!A:A,D1800)+COUNTIF('May 2022'!A:A,D1800)+COUNTIF('June 2022'!A:A,D1800)+COUNTIF('July 2022'!A:A,D1800)+COUNTIF('Aug 2022'!A:A,D1800)+COUNTIF('Sep 2022'!A:A,D1800)+COUNTIF('Oct 2022'!A:A,D1800)+COUNTIF('Dec 2022'!A:A,D1800)</f>
        <v>0</v>
      </c>
      <c r="U1800" t="str">
        <f>VLOOKUP(Q1800,'Capital Lookup'!A:B,2,FALSE)</f>
        <v>No</v>
      </c>
      <c r="V1800" s="2" t="str">
        <f>IFERROR(VLOOKUP(LEFT(F1800,10),'Find Purchase Orders'!B:J,9,FALSE),"")</f>
        <v/>
      </c>
      <c r="W1800" s="25" t="s">
        <v>7261</v>
      </c>
    </row>
    <row r="1801" spans="1:23" hidden="1">
      <c r="A1801" s="25" t="s">
        <v>7261</v>
      </c>
      <c r="B1801" s="25" t="s">
        <v>9026</v>
      </c>
      <c r="C1801" s="25" t="s">
        <v>7264</v>
      </c>
      <c r="D1801" s="25" t="s">
        <v>11811</v>
      </c>
      <c r="E1801" s="25" t="s">
        <v>11805</v>
      </c>
      <c r="H1801" s="21">
        <v>1010.1</v>
      </c>
      <c r="I1801" s="25" t="s">
        <v>7257</v>
      </c>
      <c r="K1801" s="25" t="s">
        <v>7262</v>
      </c>
      <c r="L1801" s="25" t="s">
        <v>7259</v>
      </c>
      <c r="M1801" s="22">
        <v>0</v>
      </c>
      <c r="N1801" s="22">
        <v>0</v>
      </c>
      <c r="O1801" s="21">
        <v>0</v>
      </c>
      <c r="P1801" s="21">
        <v>48.1</v>
      </c>
      <c r="Q1801" s="25" t="s">
        <v>10465</v>
      </c>
      <c r="R1801" s="1" t="str">
        <f t="shared" si="28"/>
        <v>ST10073</v>
      </c>
      <c r="S1801" t="str">
        <f>VLOOKUP(R1801,Data!$C$2:$D$261,2,0)</f>
        <v>The Churchill</v>
      </c>
      <c r="T1801">
        <f>COUNTIF('Feb 2022'!A:A,D1801)+COUNTIF('Mar 2022'!A:A,D1801)+COUNTIF('Apr 2022'!A:A,D1801)+COUNTIF('May 2022'!A:A,D1801)+COUNTIF('June 2022'!A:A,D1801)+COUNTIF('July 2022'!A:A,D1801)+COUNTIF('Aug 2022'!A:A,D1801)+COUNTIF('Sep 2022'!A:A,D1801)+COUNTIF('Oct 2022'!A:A,D1801)+COUNTIF('Dec 2022'!A:A,D1801)</f>
        <v>0</v>
      </c>
      <c r="U1801" t="str">
        <f>VLOOKUP(Q1801,'Capital Lookup'!A:B,2,FALSE)</f>
        <v>No</v>
      </c>
      <c r="V1801" s="2" t="str">
        <f>IFERROR(VLOOKUP(LEFT(F1801,10),'Find Purchase Orders'!B:J,9,FALSE),"")</f>
        <v/>
      </c>
      <c r="W1801" s="25" t="s">
        <v>7261</v>
      </c>
    </row>
    <row r="1802" spans="1:23" hidden="1">
      <c r="A1802" s="25" t="s">
        <v>7261</v>
      </c>
      <c r="B1802" s="25" t="s">
        <v>7384</v>
      </c>
      <c r="C1802" s="25" t="s">
        <v>7277</v>
      </c>
      <c r="D1802" s="25" t="s">
        <v>1953</v>
      </c>
      <c r="E1802" s="25" t="s">
        <v>7273</v>
      </c>
      <c r="F1802" s="25" t="s">
        <v>11812</v>
      </c>
      <c r="G1802" s="25" t="s">
        <v>11813</v>
      </c>
      <c r="H1802" s="21">
        <v>7927.5</v>
      </c>
      <c r="I1802" s="25" t="s">
        <v>7296</v>
      </c>
      <c r="J1802" s="25" t="s">
        <v>7288</v>
      </c>
      <c r="K1802" s="25" t="s">
        <v>9972</v>
      </c>
      <c r="L1802" s="25" t="s">
        <v>8086</v>
      </c>
      <c r="M1802" s="21">
        <v>7927.5</v>
      </c>
      <c r="N1802" s="21">
        <v>7927.5</v>
      </c>
      <c r="O1802" s="21">
        <v>0</v>
      </c>
      <c r="P1802" s="21">
        <v>7927.5</v>
      </c>
      <c r="Q1802" s="25" t="s">
        <v>11814</v>
      </c>
      <c r="R1802" s="1" t="str">
        <f t="shared" si="28"/>
        <v>ST10066</v>
      </c>
      <c r="S1802" t="str">
        <f>VLOOKUP(R1802,Data!$C$2:$D$261,2,0)</f>
        <v>Inglewood</v>
      </c>
      <c r="T1802">
        <f>COUNTIF('Feb 2022'!A:A,D1802)+COUNTIF('Mar 2022'!A:A,D1802)+COUNTIF('Apr 2022'!A:A,D1802)+COUNTIF('May 2022'!A:A,D1802)+COUNTIF('June 2022'!A:A,D1802)+COUNTIF('July 2022'!A:A,D1802)+COUNTIF('Aug 2022'!A:A,D1802)+COUNTIF('Sep 2022'!A:A,D1802)+COUNTIF('Oct 2022'!A:A,D1802)+COUNTIF('Dec 2022'!A:A,D1802)</f>
        <v>1</v>
      </c>
      <c r="U1802" t="str">
        <f>VLOOKUP(Q1802,'Capital Lookup'!A:B,2,FALSE)</f>
        <v>No</v>
      </c>
      <c r="V1802" s="2">
        <f>IFERROR(VLOOKUP(LEFT(F1802,10),'Find Purchase Orders'!B:J,9,FALSE),"")</f>
        <v>44657</v>
      </c>
      <c r="W1802" s="25" t="s">
        <v>7261</v>
      </c>
    </row>
    <row r="1803" spans="1:23" hidden="1">
      <c r="A1803" s="25" t="s">
        <v>7261</v>
      </c>
      <c r="B1803" s="25" t="s">
        <v>8442</v>
      </c>
      <c r="C1803" s="25" t="s">
        <v>7282</v>
      </c>
      <c r="D1803" s="25" t="s">
        <v>1955</v>
      </c>
      <c r="E1803" s="25" t="s">
        <v>9352</v>
      </c>
      <c r="F1803" s="25" t="s">
        <v>11815</v>
      </c>
      <c r="G1803" s="25" t="s">
        <v>9067</v>
      </c>
      <c r="H1803" s="21">
        <v>6925.29</v>
      </c>
      <c r="I1803" s="25" t="s">
        <v>7296</v>
      </c>
      <c r="J1803" s="25" t="s">
        <v>7288</v>
      </c>
      <c r="K1803" s="25" t="s">
        <v>7262</v>
      </c>
      <c r="L1803" s="25" t="s">
        <v>7259</v>
      </c>
      <c r="M1803" s="21">
        <v>6925.29</v>
      </c>
      <c r="N1803" s="22">
        <v>0</v>
      </c>
      <c r="O1803" s="21">
        <v>6925.29</v>
      </c>
      <c r="P1803" s="21">
        <v>6925.29</v>
      </c>
      <c r="Q1803" s="25" t="s">
        <v>9355</v>
      </c>
      <c r="R1803" s="1" t="str">
        <f t="shared" si="28"/>
        <v>ST10056</v>
      </c>
      <c r="S1803" t="str">
        <f>VLOOKUP(R1803,Data!$C$2:$D$261,2,0)</f>
        <v>The Kensington Victoria</v>
      </c>
      <c r="T1803">
        <f>COUNTIF('Feb 2022'!A:A,D1803)+COUNTIF('Mar 2022'!A:A,D1803)+COUNTIF('Apr 2022'!A:A,D1803)+COUNTIF('May 2022'!A:A,D1803)+COUNTIF('June 2022'!A:A,D1803)+COUNTIF('July 2022'!A:A,D1803)+COUNTIF('Aug 2022'!A:A,D1803)+COUNTIF('Sep 2022'!A:A,D1803)+COUNTIF('Oct 2022'!A:A,D1803)+COUNTIF('Dec 2022'!A:A,D1803)</f>
        <v>1</v>
      </c>
      <c r="U1803" t="str">
        <f>VLOOKUP(Q1803,'Capital Lookup'!A:B,2,FALSE)</f>
        <v>No</v>
      </c>
      <c r="V1803" s="2">
        <f>IFERROR(VLOOKUP(LEFT(F1803,10),'Find Purchase Orders'!B:J,9,FALSE),"")</f>
        <v>44657</v>
      </c>
      <c r="W1803" s="25" t="s">
        <v>7261</v>
      </c>
    </row>
    <row r="1804" spans="1:23" hidden="1">
      <c r="A1804" s="25" t="s">
        <v>7261</v>
      </c>
      <c r="B1804" s="25" t="s">
        <v>7384</v>
      </c>
      <c r="C1804" s="25" t="s">
        <v>7277</v>
      </c>
      <c r="D1804" s="25" t="s">
        <v>1957</v>
      </c>
      <c r="E1804" s="25" t="s">
        <v>7386</v>
      </c>
      <c r="F1804" s="25" t="s">
        <v>11816</v>
      </c>
      <c r="G1804" s="25" t="s">
        <v>11817</v>
      </c>
      <c r="H1804" s="21">
        <v>210</v>
      </c>
      <c r="I1804" s="25" t="s">
        <v>7296</v>
      </c>
      <c r="J1804" s="25" t="s">
        <v>7288</v>
      </c>
      <c r="K1804" s="25" t="s">
        <v>7262</v>
      </c>
      <c r="L1804" s="25" t="s">
        <v>7259</v>
      </c>
      <c r="M1804" s="21">
        <v>210</v>
      </c>
      <c r="N1804" s="21">
        <v>210</v>
      </c>
      <c r="O1804" s="21">
        <v>0</v>
      </c>
      <c r="P1804" s="21">
        <v>210</v>
      </c>
      <c r="Q1804" s="25" t="s">
        <v>7389</v>
      </c>
      <c r="R1804" s="1" t="str">
        <f t="shared" ref="R1804:R1867" si="29">CONCATENATE("ST",LEFT(B1804,5))</f>
        <v>ST10066</v>
      </c>
      <c r="S1804" t="str">
        <f>VLOOKUP(R1804,Data!$C$2:$D$261,2,0)</f>
        <v>Inglewood</v>
      </c>
      <c r="T1804">
        <f>COUNTIF('Feb 2022'!A:A,D1804)+COUNTIF('Mar 2022'!A:A,D1804)+COUNTIF('Apr 2022'!A:A,D1804)+COUNTIF('May 2022'!A:A,D1804)+COUNTIF('June 2022'!A:A,D1804)+COUNTIF('July 2022'!A:A,D1804)+COUNTIF('Aug 2022'!A:A,D1804)+COUNTIF('Sep 2022'!A:A,D1804)+COUNTIF('Oct 2022'!A:A,D1804)+COUNTIF('Dec 2022'!A:A,D1804)</f>
        <v>1</v>
      </c>
      <c r="U1804" t="str">
        <f>VLOOKUP(Q1804,'Capital Lookup'!A:B,2,FALSE)</f>
        <v>No</v>
      </c>
      <c r="V1804" s="2">
        <f>IFERROR(VLOOKUP(LEFT(F1804,10),'Find Purchase Orders'!B:J,9,FALSE),"")</f>
        <v>44657</v>
      </c>
      <c r="W1804" s="25" t="s">
        <v>7261</v>
      </c>
    </row>
    <row r="1805" spans="1:23" hidden="1">
      <c r="A1805" s="25" t="s">
        <v>7261</v>
      </c>
      <c r="B1805" s="25" t="s">
        <v>7384</v>
      </c>
      <c r="C1805" s="25" t="s">
        <v>7277</v>
      </c>
      <c r="D1805" s="25" t="s">
        <v>1957</v>
      </c>
      <c r="E1805" s="25" t="s">
        <v>7386</v>
      </c>
      <c r="F1805" s="25" t="s">
        <v>11818</v>
      </c>
      <c r="G1805" s="25" t="s">
        <v>11819</v>
      </c>
      <c r="H1805" s="21">
        <v>4717.21</v>
      </c>
      <c r="I1805" s="25" t="s">
        <v>7296</v>
      </c>
      <c r="J1805" s="25" t="s">
        <v>7288</v>
      </c>
      <c r="K1805" s="25" t="s">
        <v>7262</v>
      </c>
      <c r="L1805" s="25" t="s">
        <v>7259</v>
      </c>
      <c r="M1805" s="21">
        <v>4717.21</v>
      </c>
      <c r="N1805" s="21">
        <v>4717.2</v>
      </c>
      <c r="O1805" s="21">
        <v>0.01</v>
      </c>
      <c r="P1805" s="21">
        <v>4717.21</v>
      </c>
      <c r="Q1805" s="25" t="s">
        <v>7389</v>
      </c>
      <c r="R1805" s="1" t="str">
        <f t="shared" si="29"/>
        <v>ST10066</v>
      </c>
      <c r="S1805" t="str">
        <f>VLOOKUP(R1805,Data!$C$2:$D$261,2,0)</f>
        <v>Inglewood</v>
      </c>
      <c r="T1805">
        <f>COUNTIF('Feb 2022'!A:A,D1805)+COUNTIF('Mar 2022'!A:A,D1805)+COUNTIF('Apr 2022'!A:A,D1805)+COUNTIF('May 2022'!A:A,D1805)+COUNTIF('June 2022'!A:A,D1805)+COUNTIF('July 2022'!A:A,D1805)+COUNTIF('Aug 2022'!A:A,D1805)+COUNTIF('Sep 2022'!A:A,D1805)+COUNTIF('Oct 2022'!A:A,D1805)+COUNTIF('Dec 2022'!A:A,D1805)</f>
        <v>1</v>
      </c>
      <c r="U1805" t="str">
        <f>VLOOKUP(Q1805,'Capital Lookup'!A:B,2,FALSE)</f>
        <v>No</v>
      </c>
      <c r="V1805" s="2">
        <f>IFERROR(VLOOKUP(LEFT(F1805,10),'Find Purchase Orders'!B:J,9,FALSE),"")</f>
        <v>44657</v>
      </c>
      <c r="W1805" s="25" t="s">
        <v>7261</v>
      </c>
    </row>
    <row r="1806" spans="1:23" hidden="1">
      <c r="A1806" s="25" t="s">
        <v>7261</v>
      </c>
      <c r="B1806" s="25" t="s">
        <v>7276</v>
      </c>
      <c r="C1806" s="25" t="s">
        <v>7277</v>
      </c>
      <c r="D1806" s="25" t="s">
        <v>1958</v>
      </c>
      <c r="E1806" s="25" t="s">
        <v>7273</v>
      </c>
      <c r="F1806" s="25" t="s">
        <v>11820</v>
      </c>
      <c r="G1806" s="25" t="s">
        <v>11821</v>
      </c>
      <c r="H1806" s="21">
        <v>6300</v>
      </c>
      <c r="I1806" s="25" t="s">
        <v>7296</v>
      </c>
      <c r="J1806" s="25" t="s">
        <v>7288</v>
      </c>
      <c r="K1806" s="25" t="s">
        <v>7762</v>
      </c>
      <c r="L1806" s="25" t="s">
        <v>7641</v>
      </c>
      <c r="M1806" s="21">
        <v>6300</v>
      </c>
      <c r="N1806" s="21">
        <v>6300</v>
      </c>
      <c r="O1806" s="21">
        <v>0</v>
      </c>
      <c r="P1806" s="21">
        <v>6300</v>
      </c>
      <c r="Q1806" s="25" t="s">
        <v>11822</v>
      </c>
      <c r="R1806" s="1" t="str">
        <f t="shared" si="29"/>
        <v>ST10064</v>
      </c>
      <c r="S1806" t="str">
        <f>VLOOKUP(R1806,Data!$C$2:$D$261,2,0)</f>
        <v>Aspen Ridge</v>
      </c>
      <c r="T1806">
        <f>COUNTIF('Feb 2022'!A:A,D1806)+COUNTIF('Mar 2022'!A:A,D1806)+COUNTIF('Apr 2022'!A:A,D1806)+COUNTIF('May 2022'!A:A,D1806)+COUNTIF('June 2022'!A:A,D1806)+COUNTIF('July 2022'!A:A,D1806)+COUNTIF('Aug 2022'!A:A,D1806)+COUNTIF('Sep 2022'!A:A,D1806)+COUNTIF('Oct 2022'!A:A,D1806)+COUNTIF('Dec 2022'!A:A,D1806)</f>
        <v>1</v>
      </c>
      <c r="U1806" t="str">
        <f>VLOOKUP(Q1806,'Capital Lookup'!A:B,2,FALSE)</f>
        <v>No</v>
      </c>
      <c r="V1806" s="2">
        <f>IFERROR(VLOOKUP(LEFT(F1806,10),'Find Purchase Orders'!B:J,9,FALSE),"")</f>
        <v>44656</v>
      </c>
      <c r="W1806" s="25" t="s">
        <v>7261</v>
      </c>
    </row>
    <row r="1807" spans="1:23" hidden="1">
      <c r="A1807" s="25" t="s">
        <v>7335</v>
      </c>
      <c r="B1807" s="25" t="s">
        <v>8738</v>
      </c>
      <c r="C1807" s="25" t="s">
        <v>7264</v>
      </c>
      <c r="D1807" s="25" t="s">
        <v>11823</v>
      </c>
      <c r="E1807" s="25" t="s">
        <v>10739</v>
      </c>
      <c r="H1807" s="21">
        <v>8269.8799999999992</v>
      </c>
      <c r="I1807" s="25" t="s">
        <v>7257</v>
      </c>
      <c r="K1807" s="25" t="s">
        <v>7262</v>
      </c>
      <c r="L1807" s="25" t="s">
        <v>8138</v>
      </c>
      <c r="M1807" s="22">
        <v>0</v>
      </c>
      <c r="N1807" s="22">
        <v>0</v>
      </c>
      <c r="O1807" s="21">
        <v>0</v>
      </c>
      <c r="P1807" s="21">
        <v>393.8</v>
      </c>
      <c r="Q1807" s="25"/>
      <c r="R1807" s="1" t="str">
        <f t="shared" si="29"/>
        <v>ST10075</v>
      </c>
      <c r="S1807" t="str">
        <f>VLOOKUP(R1807,Data!$C$2:$D$261,2,0)</f>
        <v>River Ridge</v>
      </c>
      <c r="T1807">
        <f>COUNTIF('Feb 2022'!A:A,D1807)+COUNTIF('Mar 2022'!A:A,D1807)+COUNTIF('Apr 2022'!A:A,D1807)+COUNTIF('May 2022'!A:A,D1807)+COUNTIF('June 2022'!A:A,D1807)+COUNTIF('July 2022'!A:A,D1807)+COUNTIF('Aug 2022'!A:A,D1807)+COUNTIF('Sep 2022'!A:A,D1807)+COUNTIF('Oct 2022'!A:A,D1807)+COUNTIF('Dec 2022'!A:A,D1807)</f>
        <v>0</v>
      </c>
      <c r="U1807" t="e">
        <f>VLOOKUP(Q1807,'Capital Lookup'!A:B,2,FALSE)</f>
        <v>#N/A</v>
      </c>
      <c r="V1807" s="2" t="str">
        <f>IFERROR(VLOOKUP(LEFT(F1807,10),'Find Purchase Orders'!B:J,9,FALSE),"")</f>
        <v/>
      </c>
      <c r="W1807" s="25" t="s">
        <v>7261</v>
      </c>
    </row>
    <row r="1808" spans="1:23" hidden="1">
      <c r="A1808" s="25" t="s">
        <v>7261</v>
      </c>
      <c r="B1808" s="25" t="s">
        <v>8826</v>
      </c>
      <c r="C1808" s="25" t="s">
        <v>7282</v>
      </c>
      <c r="D1808" s="25" t="s">
        <v>1960</v>
      </c>
      <c r="E1808" s="25" t="s">
        <v>8827</v>
      </c>
      <c r="F1808" s="25" t="s">
        <v>11824</v>
      </c>
      <c r="G1808" s="25" t="s">
        <v>11825</v>
      </c>
      <c r="H1808" s="21">
        <v>392.02</v>
      </c>
      <c r="I1808" s="25" t="s">
        <v>7287</v>
      </c>
      <c r="J1808" s="25" t="s">
        <v>7288</v>
      </c>
      <c r="K1808" s="25" t="s">
        <v>7258</v>
      </c>
      <c r="L1808" s="25" t="s">
        <v>7259</v>
      </c>
      <c r="M1808" s="21">
        <v>392.02</v>
      </c>
      <c r="N1808" s="22">
        <v>0</v>
      </c>
      <c r="O1808" s="21">
        <v>392.02</v>
      </c>
      <c r="P1808" s="21">
        <v>18.670000000000002</v>
      </c>
      <c r="Q1808" s="25" t="s">
        <v>8830</v>
      </c>
      <c r="R1808" s="1" t="str">
        <f t="shared" si="29"/>
        <v>ST10077</v>
      </c>
      <c r="S1808" t="str">
        <f>VLOOKUP(R1808,Data!$C$2:$D$261,2,0)</f>
        <v>Portsmouth</v>
      </c>
      <c r="T1808">
        <f>COUNTIF('Feb 2022'!A:A,D1808)+COUNTIF('Mar 2022'!A:A,D1808)+COUNTIF('Apr 2022'!A:A,D1808)+COUNTIF('May 2022'!A:A,D1808)+COUNTIF('June 2022'!A:A,D1808)+COUNTIF('July 2022'!A:A,D1808)+COUNTIF('Aug 2022'!A:A,D1808)+COUNTIF('Sep 2022'!A:A,D1808)+COUNTIF('Oct 2022'!A:A,D1808)+COUNTIF('Dec 2022'!A:A,D1808)</f>
        <v>1</v>
      </c>
      <c r="U1808" t="str">
        <f>VLOOKUP(Q1808,'Capital Lookup'!A:B,2,FALSE)</f>
        <v>No</v>
      </c>
      <c r="V1808" s="2">
        <f>IFERROR(VLOOKUP(LEFT(F1808,10),'Find Purchase Orders'!B:J,9,FALSE),"")</f>
        <v>44662</v>
      </c>
      <c r="W1808" s="25" t="s">
        <v>7261</v>
      </c>
    </row>
    <row r="1809" spans="1:23" hidden="1">
      <c r="A1809" s="25" t="s">
        <v>7261</v>
      </c>
      <c r="B1809" s="25" t="s">
        <v>8826</v>
      </c>
      <c r="C1809" s="25" t="s">
        <v>7282</v>
      </c>
      <c r="D1809" s="25" t="s">
        <v>1960</v>
      </c>
      <c r="E1809" s="25" t="s">
        <v>8827</v>
      </c>
      <c r="F1809" s="25" t="s">
        <v>11826</v>
      </c>
      <c r="G1809" s="25" t="s">
        <v>11827</v>
      </c>
      <c r="H1809" s="21">
        <v>7864.27</v>
      </c>
      <c r="I1809" s="25" t="s">
        <v>7287</v>
      </c>
      <c r="J1809" s="25" t="s">
        <v>7288</v>
      </c>
      <c r="K1809" s="25" t="s">
        <v>7262</v>
      </c>
      <c r="L1809" s="25" t="s">
        <v>7259</v>
      </c>
      <c r="M1809" s="21">
        <v>7864.27</v>
      </c>
      <c r="N1809" s="22">
        <v>0</v>
      </c>
      <c r="O1809" s="21">
        <v>7864.27</v>
      </c>
      <c r="P1809" s="21">
        <v>374.49</v>
      </c>
      <c r="Q1809" s="25" t="s">
        <v>8830</v>
      </c>
      <c r="R1809" s="1" t="str">
        <f t="shared" si="29"/>
        <v>ST10077</v>
      </c>
      <c r="S1809" t="str">
        <f>VLOOKUP(R1809,Data!$C$2:$D$261,2,0)</f>
        <v>Portsmouth</v>
      </c>
      <c r="T1809">
        <f>COUNTIF('Feb 2022'!A:A,D1809)+COUNTIF('Mar 2022'!A:A,D1809)+COUNTIF('Apr 2022'!A:A,D1809)+COUNTIF('May 2022'!A:A,D1809)+COUNTIF('June 2022'!A:A,D1809)+COUNTIF('July 2022'!A:A,D1809)+COUNTIF('Aug 2022'!A:A,D1809)+COUNTIF('Sep 2022'!A:A,D1809)+COUNTIF('Oct 2022'!A:A,D1809)+COUNTIF('Dec 2022'!A:A,D1809)</f>
        <v>1</v>
      </c>
      <c r="U1809" t="str">
        <f>VLOOKUP(Q1809,'Capital Lookup'!A:B,2,FALSE)</f>
        <v>No</v>
      </c>
      <c r="V1809" s="2">
        <f>IFERROR(VLOOKUP(LEFT(F1809,10),'Find Purchase Orders'!B:J,9,FALSE),"")</f>
        <v>44662</v>
      </c>
      <c r="W1809" s="25" t="s">
        <v>7261</v>
      </c>
    </row>
    <row r="1810" spans="1:23" hidden="1">
      <c r="A1810" s="25" t="s">
        <v>11828</v>
      </c>
      <c r="B1810" s="25" t="s">
        <v>8595</v>
      </c>
      <c r="C1810" s="25" t="s">
        <v>7264</v>
      </c>
      <c r="D1810" s="25" t="s">
        <v>11829</v>
      </c>
      <c r="E1810" s="25" t="s">
        <v>8596</v>
      </c>
      <c r="H1810" s="21">
        <v>2744</v>
      </c>
      <c r="I1810" s="25" t="s">
        <v>7257</v>
      </c>
      <c r="K1810" s="25" t="s">
        <v>7579</v>
      </c>
      <c r="L1810" s="25" t="s">
        <v>8647</v>
      </c>
      <c r="M1810" s="22">
        <v>0</v>
      </c>
      <c r="N1810" s="22">
        <v>0</v>
      </c>
      <c r="O1810" s="21">
        <v>0</v>
      </c>
      <c r="P1810" s="21">
        <v>294</v>
      </c>
      <c r="Q1810" s="25"/>
      <c r="R1810" s="1" t="str">
        <f t="shared" si="29"/>
        <v>ST10059</v>
      </c>
      <c r="S1810" t="str">
        <f>VLOOKUP(R1810,Data!$C$2:$D$261,2,0)</f>
        <v>Parkwood Manor</v>
      </c>
      <c r="T1810">
        <f>COUNTIF('Feb 2022'!A:A,D1810)+COUNTIF('Mar 2022'!A:A,D1810)+COUNTIF('Apr 2022'!A:A,D1810)+COUNTIF('May 2022'!A:A,D1810)+COUNTIF('June 2022'!A:A,D1810)+COUNTIF('July 2022'!A:A,D1810)+COUNTIF('Aug 2022'!A:A,D1810)+COUNTIF('Sep 2022'!A:A,D1810)+COUNTIF('Oct 2022'!A:A,D1810)+COUNTIF('Dec 2022'!A:A,D1810)</f>
        <v>0</v>
      </c>
      <c r="U1810" t="e">
        <f>VLOOKUP(Q1810,'Capital Lookup'!A:B,2,FALSE)</f>
        <v>#N/A</v>
      </c>
      <c r="V1810" s="2" t="str">
        <f>IFERROR(VLOOKUP(LEFT(F1810,10),'Find Purchase Orders'!B:J,9,FALSE),"")</f>
        <v/>
      </c>
      <c r="W1810" s="25" t="s">
        <v>7261</v>
      </c>
    </row>
    <row r="1811" spans="1:23" hidden="1">
      <c r="A1811" s="25" t="s">
        <v>7252</v>
      </c>
      <c r="B1811" s="25" t="s">
        <v>7524</v>
      </c>
      <c r="C1811" s="25" t="s">
        <v>7254</v>
      </c>
      <c r="D1811" s="25" t="s">
        <v>1962</v>
      </c>
      <c r="E1811" s="25" t="s">
        <v>7526</v>
      </c>
      <c r="F1811" s="25" t="s">
        <v>11830</v>
      </c>
      <c r="G1811" s="25" t="s">
        <v>11831</v>
      </c>
      <c r="H1811" s="21">
        <v>1412.5</v>
      </c>
      <c r="I1811" s="25" t="s">
        <v>7296</v>
      </c>
      <c r="J1811" s="25" t="s">
        <v>7288</v>
      </c>
      <c r="K1811" s="25" t="s">
        <v>7289</v>
      </c>
      <c r="L1811" s="25" t="s">
        <v>7259</v>
      </c>
      <c r="M1811" s="21">
        <v>1412.5</v>
      </c>
      <c r="N1811" s="21">
        <v>1446.4</v>
      </c>
      <c r="O1811" s="21">
        <v>-33.9</v>
      </c>
      <c r="P1811" s="21">
        <v>1412.5</v>
      </c>
      <c r="Q1811" s="25" t="s">
        <v>7529</v>
      </c>
      <c r="R1811" s="1" t="str">
        <f t="shared" si="29"/>
        <v>ST10041</v>
      </c>
      <c r="S1811" t="str">
        <f>VLOOKUP(R1811,Data!$C$2:$D$261,2,0)</f>
        <v>Prince of Wales</v>
      </c>
      <c r="T1811">
        <f>COUNTIF('Feb 2022'!A:A,D1811)+COUNTIF('Mar 2022'!A:A,D1811)+COUNTIF('Apr 2022'!A:A,D1811)+COUNTIF('May 2022'!A:A,D1811)+COUNTIF('June 2022'!A:A,D1811)+COUNTIF('July 2022'!A:A,D1811)+COUNTIF('Aug 2022'!A:A,D1811)+COUNTIF('Sep 2022'!A:A,D1811)+COUNTIF('Oct 2022'!A:A,D1811)+COUNTIF('Dec 2022'!A:A,D1811)</f>
        <v>1</v>
      </c>
      <c r="U1811" t="str">
        <f>VLOOKUP(Q1811,'Capital Lookup'!A:B,2,FALSE)</f>
        <v>No</v>
      </c>
      <c r="V1811" s="2">
        <f>IFERROR(VLOOKUP(LEFT(F1811,10),'Find Purchase Orders'!B:J,9,FALSE),"")</f>
        <v>44656</v>
      </c>
      <c r="W1811" s="25" t="s">
        <v>7261</v>
      </c>
    </row>
    <row r="1812" spans="1:23" hidden="1">
      <c r="A1812" s="25" t="s">
        <v>7252</v>
      </c>
      <c r="B1812" s="25" t="s">
        <v>8648</v>
      </c>
      <c r="C1812" s="25" t="s">
        <v>7254</v>
      </c>
      <c r="D1812" s="25" t="s">
        <v>2180</v>
      </c>
      <c r="E1812" s="25" t="s">
        <v>8649</v>
      </c>
      <c r="F1812" s="25" t="s">
        <v>11832</v>
      </c>
      <c r="G1812" s="25" t="s">
        <v>11833</v>
      </c>
      <c r="H1812" s="21">
        <v>3311.4</v>
      </c>
      <c r="I1812" s="25" t="s">
        <v>7296</v>
      </c>
      <c r="J1812" s="25" t="s">
        <v>7288</v>
      </c>
      <c r="K1812" s="25" t="s">
        <v>7262</v>
      </c>
      <c r="L1812" s="25" t="s">
        <v>7259</v>
      </c>
      <c r="M1812" s="21">
        <v>3311.4</v>
      </c>
      <c r="N1812" s="21">
        <v>3311.4</v>
      </c>
      <c r="O1812" s="21">
        <v>0</v>
      </c>
      <c r="P1812" s="21">
        <v>3311.4</v>
      </c>
      <c r="Q1812" s="25" t="s">
        <v>8652</v>
      </c>
      <c r="R1812" s="1" t="str">
        <f t="shared" si="29"/>
        <v>ST10053</v>
      </c>
      <c r="S1812" t="str">
        <f>VLOOKUP(R1812,Data!$C$2:$D$261,2,0)</f>
        <v>Windsor Park</v>
      </c>
      <c r="T1812">
        <f>COUNTIF('Feb 2022'!A:A,D1812)+COUNTIF('Mar 2022'!A:A,D1812)+COUNTIF('Apr 2022'!A:A,D1812)+COUNTIF('May 2022'!A:A,D1812)+COUNTIF('June 2022'!A:A,D1812)+COUNTIF('July 2022'!A:A,D1812)+COUNTIF('Aug 2022'!A:A,D1812)+COUNTIF('Sep 2022'!A:A,D1812)+COUNTIF('Oct 2022'!A:A,D1812)+COUNTIF('Dec 2022'!A:A,D1812)</f>
        <v>1</v>
      </c>
      <c r="U1812" t="str">
        <f>VLOOKUP(Q1812,'Capital Lookup'!A:B,2,FALSE)</f>
        <v>No</v>
      </c>
      <c r="V1812" s="2">
        <f>IFERROR(VLOOKUP(LEFT(F1812,10),'Find Purchase Orders'!B:J,9,FALSE),"")</f>
        <v>44665</v>
      </c>
      <c r="W1812" s="25" t="s">
        <v>7261</v>
      </c>
    </row>
    <row r="1813" spans="1:23" hidden="1">
      <c r="A1813" s="25" t="s">
        <v>7261</v>
      </c>
      <c r="B1813" s="25" t="s">
        <v>8387</v>
      </c>
      <c r="C1813" s="25" t="s">
        <v>7264</v>
      </c>
      <c r="D1813" s="25" t="s">
        <v>11834</v>
      </c>
      <c r="E1813" s="25" t="s">
        <v>8389</v>
      </c>
      <c r="H1813" s="21">
        <v>14004.03</v>
      </c>
      <c r="I1813" s="25" t="s">
        <v>7257</v>
      </c>
      <c r="K1813" s="25" t="s">
        <v>7262</v>
      </c>
      <c r="L1813" s="25" t="s">
        <v>7259</v>
      </c>
      <c r="M1813" s="22">
        <v>0</v>
      </c>
      <c r="N1813" s="22">
        <v>0</v>
      </c>
      <c r="O1813" s="21">
        <v>0</v>
      </c>
      <c r="P1813" s="21">
        <v>666.86</v>
      </c>
      <c r="Q1813" s="25" t="s">
        <v>8392</v>
      </c>
      <c r="R1813" s="1" t="str">
        <f t="shared" si="29"/>
        <v>ST10071</v>
      </c>
      <c r="S1813" t="str">
        <f>VLOOKUP(R1813,Data!$C$2:$D$261,2,0)</f>
        <v>Riverbend</v>
      </c>
      <c r="T1813">
        <f>COUNTIF('Feb 2022'!A:A,D1813)+COUNTIF('Mar 2022'!A:A,D1813)+COUNTIF('Apr 2022'!A:A,D1813)+COUNTIF('May 2022'!A:A,D1813)+COUNTIF('June 2022'!A:A,D1813)+COUNTIF('July 2022'!A:A,D1813)+COUNTIF('Aug 2022'!A:A,D1813)+COUNTIF('Sep 2022'!A:A,D1813)+COUNTIF('Oct 2022'!A:A,D1813)+COUNTIF('Dec 2022'!A:A,D1813)</f>
        <v>0</v>
      </c>
      <c r="U1813" t="str">
        <f>VLOOKUP(Q1813,'Capital Lookup'!A:B,2,FALSE)</f>
        <v>No</v>
      </c>
      <c r="V1813" s="2" t="str">
        <f>IFERROR(VLOOKUP(LEFT(F1813,10),'Find Purchase Orders'!B:J,9,FALSE),"")</f>
        <v/>
      </c>
      <c r="W1813" s="25" t="s">
        <v>7261</v>
      </c>
    </row>
    <row r="1814" spans="1:23" hidden="1">
      <c r="A1814" s="25" t="s">
        <v>7261</v>
      </c>
      <c r="B1814" s="25" t="s">
        <v>8387</v>
      </c>
      <c r="C1814" s="25" t="s">
        <v>7264</v>
      </c>
      <c r="D1814" s="25" t="s">
        <v>11834</v>
      </c>
      <c r="E1814" s="25" t="s">
        <v>8389</v>
      </c>
      <c r="H1814" s="21">
        <v>630</v>
      </c>
      <c r="I1814" s="25" t="s">
        <v>7257</v>
      </c>
      <c r="K1814" s="25" t="s">
        <v>7262</v>
      </c>
      <c r="L1814" s="25" t="s">
        <v>7259</v>
      </c>
      <c r="M1814" s="22">
        <v>0</v>
      </c>
      <c r="N1814" s="22">
        <v>0</v>
      </c>
      <c r="O1814" s="21">
        <v>0</v>
      </c>
      <c r="P1814" s="21">
        <v>30</v>
      </c>
      <c r="Q1814" s="25" t="s">
        <v>8392</v>
      </c>
      <c r="R1814" s="1" t="str">
        <f t="shared" si="29"/>
        <v>ST10071</v>
      </c>
      <c r="S1814" t="str">
        <f>VLOOKUP(R1814,Data!$C$2:$D$261,2,0)</f>
        <v>Riverbend</v>
      </c>
      <c r="T1814">
        <f>COUNTIF('Feb 2022'!A:A,D1814)+COUNTIF('Mar 2022'!A:A,D1814)+COUNTIF('Apr 2022'!A:A,D1814)+COUNTIF('May 2022'!A:A,D1814)+COUNTIF('June 2022'!A:A,D1814)+COUNTIF('July 2022'!A:A,D1814)+COUNTIF('Aug 2022'!A:A,D1814)+COUNTIF('Sep 2022'!A:A,D1814)+COUNTIF('Oct 2022'!A:A,D1814)+COUNTIF('Dec 2022'!A:A,D1814)</f>
        <v>0</v>
      </c>
      <c r="U1814" t="str">
        <f>VLOOKUP(Q1814,'Capital Lookup'!A:B,2,FALSE)</f>
        <v>No</v>
      </c>
      <c r="V1814" s="2" t="str">
        <f>IFERROR(VLOOKUP(LEFT(F1814,10),'Find Purchase Orders'!B:J,9,FALSE),"")</f>
        <v/>
      </c>
      <c r="W1814" s="25" t="s">
        <v>7261</v>
      </c>
    </row>
    <row r="1815" spans="1:23" hidden="1">
      <c r="A1815" s="25" t="s">
        <v>7261</v>
      </c>
      <c r="B1815" s="25" t="s">
        <v>8738</v>
      </c>
      <c r="C1815" s="25" t="s">
        <v>7264</v>
      </c>
      <c r="D1815" s="25" t="s">
        <v>1964</v>
      </c>
      <c r="E1815" s="25" t="s">
        <v>10739</v>
      </c>
      <c r="F1815" s="25" t="s">
        <v>11835</v>
      </c>
      <c r="G1815" s="25" t="s">
        <v>11836</v>
      </c>
      <c r="H1815" s="21">
        <v>8269.8799999999992</v>
      </c>
      <c r="I1815" s="25" t="s">
        <v>7296</v>
      </c>
      <c r="J1815" s="25" t="s">
        <v>7288</v>
      </c>
      <c r="K1815" s="25" t="s">
        <v>7262</v>
      </c>
      <c r="L1815" s="25" t="s">
        <v>7259</v>
      </c>
      <c r="M1815" s="21">
        <v>8269.8799999999992</v>
      </c>
      <c r="N1815" s="21">
        <v>8269.8799999999992</v>
      </c>
      <c r="O1815" s="21">
        <v>0</v>
      </c>
      <c r="P1815" s="21">
        <v>8269.8799999999992</v>
      </c>
      <c r="Q1815" s="25" t="s">
        <v>8742</v>
      </c>
      <c r="R1815" s="1" t="str">
        <f t="shared" si="29"/>
        <v>ST10075</v>
      </c>
      <c r="S1815" t="str">
        <f>VLOOKUP(R1815,Data!$C$2:$D$261,2,0)</f>
        <v>River Ridge</v>
      </c>
      <c r="T1815">
        <f>COUNTIF('Feb 2022'!A:A,D1815)+COUNTIF('Mar 2022'!A:A,D1815)+COUNTIF('Apr 2022'!A:A,D1815)+COUNTIF('May 2022'!A:A,D1815)+COUNTIF('June 2022'!A:A,D1815)+COUNTIF('July 2022'!A:A,D1815)+COUNTIF('Aug 2022'!A:A,D1815)+COUNTIF('Sep 2022'!A:A,D1815)+COUNTIF('Oct 2022'!A:A,D1815)+COUNTIF('Dec 2022'!A:A,D1815)</f>
        <v>1</v>
      </c>
      <c r="U1815" t="str">
        <f>VLOOKUP(Q1815,'Capital Lookup'!A:B,2,FALSE)</f>
        <v>No</v>
      </c>
      <c r="V1815" s="2">
        <f>IFERROR(VLOOKUP(LEFT(F1815,10),'Find Purchase Orders'!B:J,9,FALSE),"")</f>
        <v>44657</v>
      </c>
      <c r="W1815" s="25" t="s">
        <v>7261</v>
      </c>
    </row>
    <row r="1816" spans="1:23" hidden="1">
      <c r="A1816" s="25" t="s">
        <v>7261</v>
      </c>
      <c r="B1816" s="25" t="s">
        <v>8387</v>
      </c>
      <c r="C1816" s="25" t="s">
        <v>7264</v>
      </c>
      <c r="D1816" s="25" t="s">
        <v>11837</v>
      </c>
      <c r="E1816" s="25" t="s">
        <v>8389</v>
      </c>
      <c r="H1816" s="21">
        <v>525</v>
      </c>
      <c r="I1816" s="25" t="s">
        <v>7257</v>
      </c>
      <c r="K1816" s="25" t="s">
        <v>7258</v>
      </c>
      <c r="L1816" s="25" t="s">
        <v>7259</v>
      </c>
      <c r="M1816" s="22">
        <v>0</v>
      </c>
      <c r="N1816" s="22">
        <v>0</v>
      </c>
      <c r="O1816" s="21">
        <v>0</v>
      </c>
      <c r="P1816" s="21">
        <v>25</v>
      </c>
      <c r="Q1816" s="25" t="s">
        <v>8392</v>
      </c>
      <c r="R1816" s="1" t="str">
        <f t="shared" si="29"/>
        <v>ST10071</v>
      </c>
      <c r="S1816" t="str">
        <f>VLOOKUP(R1816,Data!$C$2:$D$261,2,0)</f>
        <v>Riverbend</v>
      </c>
      <c r="T1816">
        <f>COUNTIF('Feb 2022'!A:A,D1816)+COUNTIF('Mar 2022'!A:A,D1816)+COUNTIF('Apr 2022'!A:A,D1816)+COUNTIF('May 2022'!A:A,D1816)+COUNTIF('June 2022'!A:A,D1816)+COUNTIF('July 2022'!A:A,D1816)+COUNTIF('Aug 2022'!A:A,D1816)+COUNTIF('Sep 2022'!A:A,D1816)+COUNTIF('Oct 2022'!A:A,D1816)+COUNTIF('Dec 2022'!A:A,D1816)</f>
        <v>0</v>
      </c>
      <c r="U1816" t="str">
        <f>VLOOKUP(Q1816,'Capital Lookup'!A:B,2,FALSE)</f>
        <v>No</v>
      </c>
      <c r="V1816" s="2" t="str">
        <f>IFERROR(VLOOKUP(LEFT(F1816,10),'Find Purchase Orders'!B:J,9,FALSE),"")</f>
        <v/>
      </c>
      <c r="W1816" s="25" t="s">
        <v>7261</v>
      </c>
    </row>
    <row r="1817" spans="1:23" hidden="1">
      <c r="A1817" s="25" t="s">
        <v>7261</v>
      </c>
      <c r="B1817" s="25" t="s">
        <v>8387</v>
      </c>
      <c r="C1817" s="25" t="s">
        <v>7264</v>
      </c>
      <c r="D1817" s="25" t="s">
        <v>11837</v>
      </c>
      <c r="E1817" s="25" t="s">
        <v>8389</v>
      </c>
      <c r="H1817" s="21">
        <v>9801.61</v>
      </c>
      <c r="I1817" s="25" t="s">
        <v>7257</v>
      </c>
      <c r="K1817" s="25" t="s">
        <v>7262</v>
      </c>
      <c r="L1817" s="25" t="s">
        <v>7259</v>
      </c>
      <c r="M1817" s="22">
        <v>0</v>
      </c>
      <c r="N1817" s="22">
        <v>0</v>
      </c>
      <c r="O1817" s="21">
        <v>0</v>
      </c>
      <c r="P1817" s="21">
        <v>466.74</v>
      </c>
      <c r="Q1817" s="25" t="s">
        <v>8392</v>
      </c>
      <c r="R1817" s="1" t="str">
        <f t="shared" si="29"/>
        <v>ST10071</v>
      </c>
      <c r="S1817" t="str">
        <f>VLOOKUP(R1817,Data!$C$2:$D$261,2,0)</f>
        <v>Riverbend</v>
      </c>
      <c r="T1817">
        <f>COUNTIF('Feb 2022'!A:A,D1817)+COUNTIF('Mar 2022'!A:A,D1817)+COUNTIF('Apr 2022'!A:A,D1817)+COUNTIF('May 2022'!A:A,D1817)+COUNTIF('June 2022'!A:A,D1817)+COUNTIF('July 2022'!A:A,D1817)+COUNTIF('Aug 2022'!A:A,D1817)+COUNTIF('Sep 2022'!A:A,D1817)+COUNTIF('Oct 2022'!A:A,D1817)+COUNTIF('Dec 2022'!A:A,D1817)</f>
        <v>0</v>
      </c>
      <c r="U1817" t="str">
        <f>VLOOKUP(Q1817,'Capital Lookup'!A:B,2,FALSE)</f>
        <v>No</v>
      </c>
      <c r="V1817" s="2" t="str">
        <f>IFERROR(VLOOKUP(LEFT(F1817,10),'Find Purchase Orders'!B:J,9,FALSE),"")</f>
        <v/>
      </c>
      <c r="W1817" s="25" t="s">
        <v>7261</v>
      </c>
    </row>
    <row r="1818" spans="1:23" hidden="1">
      <c r="A1818" s="25" t="s">
        <v>7261</v>
      </c>
      <c r="B1818" s="25" t="s">
        <v>8387</v>
      </c>
      <c r="C1818" s="25" t="s">
        <v>7264</v>
      </c>
      <c r="D1818" s="25" t="s">
        <v>11837</v>
      </c>
      <c r="E1818" s="25" t="s">
        <v>8389</v>
      </c>
      <c r="H1818" s="21">
        <v>4120.7299999999996</v>
      </c>
      <c r="I1818" s="25" t="s">
        <v>7257</v>
      </c>
      <c r="K1818" s="25" t="s">
        <v>7262</v>
      </c>
      <c r="L1818" s="25" t="s">
        <v>7259</v>
      </c>
      <c r="M1818" s="22">
        <v>0</v>
      </c>
      <c r="N1818" s="22">
        <v>0</v>
      </c>
      <c r="O1818" s="21">
        <v>0</v>
      </c>
      <c r="P1818" s="21">
        <v>196.23</v>
      </c>
      <c r="Q1818" s="25" t="s">
        <v>8392</v>
      </c>
      <c r="R1818" s="1" t="str">
        <f t="shared" si="29"/>
        <v>ST10071</v>
      </c>
      <c r="S1818" t="str">
        <f>VLOOKUP(R1818,Data!$C$2:$D$261,2,0)</f>
        <v>Riverbend</v>
      </c>
      <c r="T1818">
        <f>COUNTIF('Feb 2022'!A:A,D1818)+COUNTIF('Mar 2022'!A:A,D1818)+COUNTIF('Apr 2022'!A:A,D1818)+COUNTIF('May 2022'!A:A,D1818)+COUNTIF('June 2022'!A:A,D1818)+COUNTIF('July 2022'!A:A,D1818)+COUNTIF('Aug 2022'!A:A,D1818)+COUNTIF('Sep 2022'!A:A,D1818)+COUNTIF('Oct 2022'!A:A,D1818)+COUNTIF('Dec 2022'!A:A,D1818)</f>
        <v>0</v>
      </c>
      <c r="U1818" t="str">
        <f>VLOOKUP(Q1818,'Capital Lookup'!A:B,2,FALSE)</f>
        <v>No</v>
      </c>
      <c r="V1818" s="2" t="str">
        <f>IFERROR(VLOOKUP(LEFT(F1818,10),'Find Purchase Orders'!B:J,9,FALSE),"")</f>
        <v/>
      </c>
      <c r="W1818" s="25" t="s">
        <v>7261</v>
      </c>
    </row>
    <row r="1819" spans="1:23" hidden="1">
      <c r="A1819" s="25" t="s">
        <v>7261</v>
      </c>
      <c r="B1819" s="25" t="s">
        <v>8387</v>
      </c>
      <c r="C1819" s="25" t="s">
        <v>7264</v>
      </c>
      <c r="D1819" s="25" t="s">
        <v>1966</v>
      </c>
      <c r="E1819" s="25" t="s">
        <v>8389</v>
      </c>
      <c r="F1819" s="25" t="s">
        <v>11838</v>
      </c>
      <c r="G1819" s="25" t="s">
        <v>11839</v>
      </c>
      <c r="H1819" s="21">
        <v>4090.17</v>
      </c>
      <c r="I1819" s="25" t="s">
        <v>7296</v>
      </c>
      <c r="J1819" s="25" t="s">
        <v>7288</v>
      </c>
      <c r="K1819" s="25" t="s">
        <v>7262</v>
      </c>
      <c r="L1819" s="25" t="s">
        <v>7259</v>
      </c>
      <c r="M1819" s="21">
        <v>4090.17</v>
      </c>
      <c r="N1819" s="21">
        <v>4090.11</v>
      </c>
      <c r="O1819" s="21">
        <v>0.06</v>
      </c>
      <c r="P1819" s="21">
        <v>4090.17</v>
      </c>
      <c r="Q1819" s="25" t="s">
        <v>8392</v>
      </c>
      <c r="R1819" s="1" t="str">
        <f t="shared" si="29"/>
        <v>ST10071</v>
      </c>
      <c r="S1819" t="str">
        <f>VLOOKUP(R1819,Data!$C$2:$D$261,2,0)</f>
        <v>Riverbend</v>
      </c>
      <c r="T1819">
        <f>COUNTIF('Feb 2022'!A:A,D1819)+COUNTIF('Mar 2022'!A:A,D1819)+COUNTIF('Apr 2022'!A:A,D1819)+COUNTIF('May 2022'!A:A,D1819)+COUNTIF('June 2022'!A:A,D1819)+COUNTIF('July 2022'!A:A,D1819)+COUNTIF('Aug 2022'!A:A,D1819)+COUNTIF('Sep 2022'!A:A,D1819)+COUNTIF('Oct 2022'!A:A,D1819)+COUNTIF('Dec 2022'!A:A,D1819)</f>
        <v>1</v>
      </c>
      <c r="U1819" t="str">
        <f>VLOOKUP(Q1819,'Capital Lookup'!A:B,2,FALSE)</f>
        <v>No</v>
      </c>
      <c r="V1819" s="2">
        <f>IFERROR(VLOOKUP(LEFT(F1819,10),'Find Purchase Orders'!B:J,9,FALSE),"")</f>
        <v>44657</v>
      </c>
      <c r="W1819" s="25" t="s">
        <v>7261</v>
      </c>
    </row>
    <row r="1820" spans="1:23" hidden="1">
      <c r="A1820" s="25" t="s">
        <v>7261</v>
      </c>
      <c r="B1820" s="25" t="s">
        <v>8387</v>
      </c>
      <c r="C1820" s="25" t="s">
        <v>7264</v>
      </c>
      <c r="D1820" s="25" t="s">
        <v>1969</v>
      </c>
      <c r="E1820" s="25" t="s">
        <v>8389</v>
      </c>
      <c r="F1820" s="25" t="s">
        <v>11840</v>
      </c>
      <c r="G1820" s="25" t="s">
        <v>11841</v>
      </c>
      <c r="H1820" s="21">
        <v>2861.57</v>
      </c>
      <c r="I1820" s="25" t="s">
        <v>7296</v>
      </c>
      <c r="J1820" s="25" t="s">
        <v>7288</v>
      </c>
      <c r="K1820" s="25" t="s">
        <v>7289</v>
      </c>
      <c r="L1820" s="25" t="s">
        <v>7259</v>
      </c>
      <c r="M1820" s="21">
        <v>2861.57</v>
      </c>
      <c r="N1820" s="21">
        <v>2787.75</v>
      </c>
      <c r="O1820" s="21">
        <v>73.819999999999993</v>
      </c>
      <c r="P1820" s="21">
        <v>2861.57</v>
      </c>
      <c r="Q1820" s="25" t="s">
        <v>8392</v>
      </c>
      <c r="R1820" s="1" t="str">
        <f t="shared" si="29"/>
        <v>ST10071</v>
      </c>
      <c r="S1820" t="str">
        <f>VLOOKUP(R1820,Data!$C$2:$D$261,2,0)</f>
        <v>Riverbend</v>
      </c>
      <c r="T1820">
        <f>COUNTIF('Feb 2022'!A:A,D1820)+COUNTIF('Mar 2022'!A:A,D1820)+COUNTIF('Apr 2022'!A:A,D1820)+COUNTIF('May 2022'!A:A,D1820)+COUNTIF('June 2022'!A:A,D1820)+COUNTIF('July 2022'!A:A,D1820)+COUNTIF('Aug 2022'!A:A,D1820)+COUNTIF('Sep 2022'!A:A,D1820)+COUNTIF('Oct 2022'!A:A,D1820)+COUNTIF('Dec 2022'!A:A,D1820)</f>
        <v>1</v>
      </c>
      <c r="U1820" t="str">
        <f>VLOOKUP(Q1820,'Capital Lookup'!A:B,2,FALSE)</f>
        <v>No</v>
      </c>
      <c r="V1820" s="2">
        <f>IFERROR(VLOOKUP(LEFT(F1820,10),'Find Purchase Orders'!B:J,9,FALSE),"")</f>
        <v>44656</v>
      </c>
      <c r="W1820" s="25" t="s">
        <v>7261</v>
      </c>
    </row>
    <row r="1821" spans="1:23" hidden="1">
      <c r="A1821" s="25" t="s">
        <v>7261</v>
      </c>
      <c r="B1821" s="25" t="s">
        <v>8387</v>
      </c>
      <c r="C1821" s="25" t="s">
        <v>7264</v>
      </c>
      <c r="D1821" s="25" t="s">
        <v>1971</v>
      </c>
      <c r="E1821" s="25" t="s">
        <v>8389</v>
      </c>
      <c r="F1821" s="25" t="s">
        <v>11842</v>
      </c>
      <c r="G1821" s="25" t="s">
        <v>11843</v>
      </c>
      <c r="H1821" s="21">
        <v>4141.1400000000003</v>
      </c>
      <c r="I1821" s="25" t="s">
        <v>7296</v>
      </c>
      <c r="J1821" s="25" t="s">
        <v>7288</v>
      </c>
      <c r="K1821" s="25" t="s">
        <v>7262</v>
      </c>
      <c r="L1821" s="25" t="s">
        <v>7259</v>
      </c>
      <c r="M1821" s="21">
        <v>4141.1400000000003</v>
      </c>
      <c r="N1821" s="21">
        <v>3616.66</v>
      </c>
      <c r="O1821" s="21">
        <v>524.48</v>
      </c>
      <c r="P1821" s="21">
        <v>4141.1400000000003</v>
      </c>
      <c r="Q1821" s="25" t="s">
        <v>8392</v>
      </c>
      <c r="R1821" s="1" t="str">
        <f t="shared" si="29"/>
        <v>ST10071</v>
      </c>
      <c r="S1821" t="str">
        <f>VLOOKUP(R1821,Data!$C$2:$D$261,2,0)</f>
        <v>Riverbend</v>
      </c>
      <c r="T1821">
        <f>COUNTIF('Feb 2022'!A:A,D1821)+COUNTIF('Mar 2022'!A:A,D1821)+COUNTIF('Apr 2022'!A:A,D1821)+COUNTIF('May 2022'!A:A,D1821)+COUNTIF('June 2022'!A:A,D1821)+COUNTIF('July 2022'!A:A,D1821)+COUNTIF('Aug 2022'!A:A,D1821)+COUNTIF('Sep 2022'!A:A,D1821)+COUNTIF('Oct 2022'!A:A,D1821)+COUNTIF('Dec 2022'!A:A,D1821)</f>
        <v>1</v>
      </c>
      <c r="U1821" t="str">
        <f>VLOOKUP(Q1821,'Capital Lookup'!A:B,2,FALSE)</f>
        <v>No</v>
      </c>
      <c r="V1821" s="2">
        <f>IFERROR(VLOOKUP(LEFT(F1821,10),'Find Purchase Orders'!B:J,9,FALSE),"")</f>
        <v>44657</v>
      </c>
      <c r="W1821" s="25" t="s">
        <v>7261</v>
      </c>
    </row>
    <row r="1822" spans="1:23" hidden="1">
      <c r="A1822" s="25" t="s">
        <v>7261</v>
      </c>
      <c r="B1822" s="25" t="s">
        <v>8595</v>
      </c>
      <c r="C1822" s="25" t="s">
        <v>7264</v>
      </c>
      <c r="D1822" s="25" t="s">
        <v>11844</v>
      </c>
      <c r="E1822" s="25" t="s">
        <v>8596</v>
      </c>
      <c r="H1822" s="21">
        <v>1034.25</v>
      </c>
      <c r="I1822" s="25" t="s">
        <v>7257</v>
      </c>
      <c r="K1822" s="25" t="s">
        <v>7258</v>
      </c>
      <c r="L1822" s="25" t="s">
        <v>7259</v>
      </c>
      <c r="M1822" s="22">
        <v>0</v>
      </c>
      <c r="N1822" s="22">
        <v>0</v>
      </c>
      <c r="O1822" s="21">
        <v>0</v>
      </c>
      <c r="P1822" s="21">
        <v>49.25</v>
      </c>
      <c r="Q1822" s="25" t="s">
        <v>8599</v>
      </c>
      <c r="R1822" s="1" t="str">
        <f t="shared" si="29"/>
        <v>ST10059</v>
      </c>
      <c r="S1822" t="str">
        <f>VLOOKUP(R1822,Data!$C$2:$D$261,2,0)</f>
        <v>Parkwood Manor</v>
      </c>
      <c r="T1822">
        <f>COUNTIF('Feb 2022'!A:A,D1822)+COUNTIF('Mar 2022'!A:A,D1822)+COUNTIF('Apr 2022'!A:A,D1822)+COUNTIF('May 2022'!A:A,D1822)+COUNTIF('June 2022'!A:A,D1822)+COUNTIF('July 2022'!A:A,D1822)+COUNTIF('Aug 2022'!A:A,D1822)+COUNTIF('Sep 2022'!A:A,D1822)+COUNTIF('Oct 2022'!A:A,D1822)+COUNTIF('Dec 2022'!A:A,D1822)</f>
        <v>0</v>
      </c>
      <c r="U1822" t="str">
        <f>VLOOKUP(Q1822,'Capital Lookup'!A:B,2,FALSE)</f>
        <v>No</v>
      </c>
      <c r="V1822" s="2" t="str">
        <f>IFERROR(VLOOKUP(LEFT(F1822,10),'Find Purchase Orders'!B:J,9,FALSE),"")</f>
        <v/>
      </c>
      <c r="W1822" s="25" t="s">
        <v>7261</v>
      </c>
    </row>
    <row r="1823" spans="1:23" hidden="1">
      <c r="A1823" s="25" t="s">
        <v>7261</v>
      </c>
      <c r="B1823" s="25" t="s">
        <v>8595</v>
      </c>
      <c r="C1823" s="25" t="s">
        <v>7264</v>
      </c>
      <c r="D1823" s="25" t="s">
        <v>11844</v>
      </c>
      <c r="E1823" s="25" t="s">
        <v>8596</v>
      </c>
      <c r="H1823" s="21">
        <v>20235.86</v>
      </c>
      <c r="I1823" s="25" t="s">
        <v>7257</v>
      </c>
      <c r="K1823" s="25" t="s">
        <v>7262</v>
      </c>
      <c r="L1823" s="25" t="s">
        <v>7259</v>
      </c>
      <c r="M1823" s="22">
        <v>0</v>
      </c>
      <c r="N1823" s="22">
        <v>0</v>
      </c>
      <c r="O1823" s="21">
        <v>0</v>
      </c>
      <c r="P1823" s="21">
        <v>963.61</v>
      </c>
      <c r="Q1823" s="25" t="s">
        <v>8599</v>
      </c>
      <c r="R1823" s="1" t="str">
        <f t="shared" si="29"/>
        <v>ST10059</v>
      </c>
      <c r="S1823" t="str">
        <f>VLOOKUP(R1823,Data!$C$2:$D$261,2,0)</f>
        <v>Parkwood Manor</v>
      </c>
      <c r="T1823">
        <f>COUNTIF('Feb 2022'!A:A,D1823)+COUNTIF('Mar 2022'!A:A,D1823)+COUNTIF('Apr 2022'!A:A,D1823)+COUNTIF('May 2022'!A:A,D1823)+COUNTIF('June 2022'!A:A,D1823)+COUNTIF('July 2022'!A:A,D1823)+COUNTIF('Aug 2022'!A:A,D1823)+COUNTIF('Sep 2022'!A:A,D1823)+COUNTIF('Oct 2022'!A:A,D1823)+COUNTIF('Dec 2022'!A:A,D1823)</f>
        <v>0</v>
      </c>
      <c r="U1823" t="str">
        <f>VLOOKUP(Q1823,'Capital Lookup'!A:B,2,FALSE)</f>
        <v>No</v>
      </c>
      <c r="V1823" s="2" t="str">
        <f>IFERROR(VLOOKUP(LEFT(F1823,10),'Find Purchase Orders'!B:J,9,FALSE),"")</f>
        <v/>
      </c>
      <c r="W1823" s="25" t="s">
        <v>7261</v>
      </c>
    </row>
    <row r="1824" spans="1:23" hidden="1">
      <c r="A1824" s="25" t="s">
        <v>7261</v>
      </c>
      <c r="B1824" s="25" t="s">
        <v>8595</v>
      </c>
      <c r="C1824" s="25" t="s">
        <v>7264</v>
      </c>
      <c r="D1824" s="25" t="s">
        <v>11844</v>
      </c>
      <c r="E1824" s="25" t="s">
        <v>8596</v>
      </c>
      <c r="H1824" s="21">
        <v>1081.5</v>
      </c>
      <c r="I1824" s="25" t="s">
        <v>7257</v>
      </c>
      <c r="K1824" s="25" t="s">
        <v>7262</v>
      </c>
      <c r="L1824" s="25" t="s">
        <v>7259</v>
      </c>
      <c r="M1824" s="22">
        <v>0</v>
      </c>
      <c r="N1824" s="22">
        <v>0</v>
      </c>
      <c r="O1824" s="21">
        <v>0</v>
      </c>
      <c r="P1824" s="21">
        <v>51.5</v>
      </c>
      <c r="Q1824" s="25" t="s">
        <v>8599</v>
      </c>
      <c r="R1824" s="1" t="str">
        <f t="shared" si="29"/>
        <v>ST10059</v>
      </c>
      <c r="S1824" t="str">
        <f>VLOOKUP(R1824,Data!$C$2:$D$261,2,0)</f>
        <v>Parkwood Manor</v>
      </c>
      <c r="T1824">
        <f>COUNTIF('Feb 2022'!A:A,D1824)+COUNTIF('Mar 2022'!A:A,D1824)+COUNTIF('Apr 2022'!A:A,D1824)+COUNTIF('May 2022'!A:A,D1824)+COUNTIF('June 2022'!A:A,D1824)+COUNTIF('July 2022'!A:A,D1824)+COUNTIF('Aug 2022'!A:A,D1824)+COUNTIF('Sep 2022'!A:A,D1824)+COUNTIF('Oct 2022'!A:A,D1824)+COUNTIF('Dec 2022'!A:A,D1824)</f>
        <v>0</v>
      </c>
      <c r="U1824" t="str">
        <f>VLOOKUP(Q1824,'Capital Lookup'!A:B,2,FALSE)</f>
        <v>No</v>
      </c>
      <c r="V1824" s="2" t="str">
        <f>IFERROR(VLOOKUP(LEFT(F1824,10),'Find Purchase Orders'!B:J,9,FALSE),"")</f>
        <v/>
      </c>
      <c r="W1824" s="25" t="s">
        <v>7261</v>
      </c>
    </row>
    <row r="1825" spans="1:23" hidden="1">
      <c r="A1825" s="25" t="s">
        <v>7261</v>
      </c>
      <c r="B1825" s="25" t="s">
        <v>7541</v>
      </c>
      <c r="C1825" s="25" t="s">
        <v>7264</v>
      </c>
      <c r="D1825" s="25" t="s">
        <v>2214</v>
      </c>
      <c r="E1825" s="25" t="s">
        <v>7543</v>
      </c>
      <c r="F1825" s="25" t="s">
        <v>11845</v>
      </c>
      <c r="G1825" s="25" t="s">
        <v>11846</v>
      </c>
      <c r="H1825" s="21">
        <v>2360.59</v>
      </c>
      <c r="I1825" s="25" t="s">
        <v>7296</v>
      </c>
      <c r="J1825" s="25" t="s">
        <v>7288</v>
      </c>
      <c r="K1825" s="25" t="s">
        <v>7289</v>
      </c>
      <c r="L1825" s="25" t="s">
        <v>7259</v>
      </c>
      <c r="M1825" s="21">
        <v>2360.59</v>
      </c>
      <c r="N1825" s="21">
        <v>2360.59</v>
      </c>
      <c r="O1825" s="21">
        <v>0</v>
      </c>
      <c r="P1825" s="21">
        <v>2360.59</v>
      </c>
      <c r="Q1825" s="25" t="s">
        <v>7544</v>
      </c>
      <c r="R1825" s="1" t="str">
        <f t="shared" si="29"/>
        <v>ST10061</v>
      </c>
      <c r="S1825" t="str">
        <f>VLOOKUP(R1825,Data!$C$2:$D$261,2,0)</f>
        <v>The Dorchester</v>
      </c>
      <c r="T1825">
        <f>COUNTIF('Feb 2022'!A:A,D1825)+COUNTIF('Mar 2022'!A:A,D1825)+COUNTIF('Apr 2022'!A:A,D1825)+COUNTIF('May 2022'!A:A,D1825)+COUNTIF('June 2022'!A:A,D1825)+COUNTIF('July 2022'!A:A,D1825)+COUNTIF('Aug 2022'!A:A,D1825)+COUNTIF('Sep 2022'!A:A,D1825)+COUNTIF('Oct 2022'!A:A,D1825)+COUNTIF('Dec 2022'!A:A,D1825)</f>
        <v>1</v>
      </c>
      <c r="U1825" t="str">
        <f>VLOOKUP(Q1825,'Capital Lookup'!A:B,2,FALSE)</f>
        <v>No</v>
      </c>
      <c r="V1825" s="2">
        <f>IFERROR(VLOOKUP(LEFT(F1825,10),'Find Purchase Orders'!B:J,9,FALSE),"")</f>
        <v>44664</v>
      </c>
      <c r="W1825" s="25" t="s">
        <v>7261</v>
      </c>
    </row>
    <row r="1826" spans="1:23" hidden="1">
      <c r="A1826" s="25" t="s">
        <v>7261</v>
      </c>
      <c r="B1826" s="25" t="s">
        <v>9929</v>
      </c>
      <c r="C1826" s="25" t="s">
        <v>7264</v>
      </c>
      <c r="D1826" s="25" t="s">
        <v>2215</v>
      </c>
      <c r="E1826" s="25" t="s">
        <v>8443</v>
      </c>
      <c r="F1826" s="25" t="s">
        <v>11847</v>
      </c>
      <c r="G1826" s="25" t="s">
        <v>11848</v>
      </c>
      <c r="H1826" s="21">
        <v>11445</v>
      </c>
      <c r="I1826" s="25" t="s">
        <v>7287</v>
      </c>
      <c r="J1826" s="25" t="s">
        <v>7288</v>
      </c>
      <c r="K1826" s="25" t="s">
        <v>7612</v>
      </c>
      <c r="L1826" s="25" t="s">
        <v>7756</v>
      </c>
      <c r="M1826" s="21">
        <v>11445</v>
      </c>
      <c r="N1826" s="22">
        <v>0</v>
      </c>
      <c r="O1826" s="21">
        <v>11445</v>
      </c>
      <c r="P1826" s="21">
        <v>545</v>
      </c>
      <c r="Q1826" s="25" t="s">
        <v>11849</v>
      </c>
      <c r="R1826" s="1" t="str">
        <f t="shared" si="29"/>
        <v>ST10057</v>
      </c>
      <c r="S1826" t="str">
        <f>VLOOKUP(R1826,Data!$C$2:$D$261,2,0)</f>
        <v>Parkwood Court</v>
      </c>
      <c r="T1826">
        <f>COUNTIF('Feb 2022'!A:A,D1826)+COUNTIF('Mar 2022'!A:A,D1826)+COUNTIF('Apr 2022'!A:A,D1826)+COUNTIF('May 2022'!A:A,D1826)+COUNTIF('June 2022'!A:A,D1826)+COUNTIF('July 2022'!A:A,D1826)+COUNTIF('Aug 2022'!A:A,D1826)+COUNTIF('Sep 2022'!A:A,D1826)+COUNTIF('Oct 2022'!A:A,D1826)+COUNTIF('Dec 2022'!A:A,D1826)</f>
        <v>1</v>
      </c>
      <c r="U1826" t="str">
        <f>VLOOKUP(Q1826,'Capital Lookup'!A:B,2,FALSE)</f>
        <v>No</v>
      </c>
      <c r="V1826" s="2">
        <f>IFERROR(VLOOKUP(LEFT(F1826,10),'Find Purchase Orders'!B:J,9,FALSE),"")</f>
        <v>44663</v>
      </c>
      <c r="W1826" s="25" t="s">
        <v>7261</v>
      </c>
    </row>
    <row r="1827" spans="1:23" hidden="1">
      <c r="A1827" s="25" t="s">
        <v>7261</v>
      </c>
      <c r="B1827" s="25" t="s">
        <v>7460</v>
      </c>
      <c r="C1827" s="25" t="s">
        <v>7264</v>
      </c>
      <c r="D1827" s="25" t="s">
        <v>4932</v>
      </c>
      <c r="E1827" s="25" t="s">
        <v>7462</v>
      </c>
      <c r="F1827" s="25" t="s">
        <v>11850</v>
      </c>
      <c r="G1827" s="25" t="s">
        <v>11851</v>
      </c>
      <c r="H1827" s="21">
        <v>8824.57</v>
      </c>
      <c r="I1827" s="25" t="s">
        <v>7296</v>
      </c>
      <c r="J1827" s="25" t="s">
        <v>7288</v>
      </c>
      <c r="K1827" s="25" t="s">
        <v>7510</v>
      </c>
      <c r="L1827" s="25" t="s">
        <v>8176</v>
      </c>
      <c r="M1827" s="21">
        <v>8824.57</v>
      </c>
      <c r="N1827" s="21">
        <v>8824.57</v>
      </c>
      <c r="O1827" s="21">
        <v>0</v>
      </c>
      <c r="P1827" s="21">
        <v>8824.57</v>
      </c>
      <c r="Q1827" s="25" t="s">
        <v>11852</v>
      </c>
      <c r="R1827" s="1" t="str">
        <f t="shared" si="29"/>
        <v>ST10003</v>
      </c>
      <c r="S1827" t="str">
        <f>VLOOKUP(R1827,Data!$C$2:$D$261,2,0)</f>
        <v>Appleby Place</v>
      </c>
      <c r="T1827">
        <f>COUNTIF('Feb 2022'!A:A,D1827)+COUNTIF('Mar 2022'!A:A,D1827)+COUNTIF('Apr 2022'!A:A,D1827)+COUNTIF('May 2022'!A:A,D1827)+COUNTIF('June 2022'!A:A,D1827)+COUNTIF('July 2022'!A:A,D1827)+COUNTIF('Aug 2022'!A:A,D1827)+COUNTIF('Sep 2022'!A:A,D1827)+COUNTIF('Oct 2022'!A:A,D1827)+COUNTIF('Dec 2022'!A:A,D1827)</f>
        <v>1</v>
      </c>
      <c r="U1827" t="str">
        <f>VLOOKUP(Q1827,'Capital Lookup'!A:B,2,FALSE)</f>
        <v>No</v>
      </c>
      <c r="V1827" s="2">
        <f>IFERROR(VLOOKUP(LEFT(F1827,10),'Find Purchase Orders'!B:J,9,FALSE),"")</f>
        <v>44699</v>
      </c>
      <c r="W1827" s="25" t="s">
        <v>7261</v>
      </c>
    </row>
    <row r="1828" spans="1:23" hidden="1">
      <c r="A1828" s="25" t="s">
        <v>7252</v>
      </c>
      <c r="B1828" s="25" t="s">
        <v>7546</v>
      </c>
      <c r="C1828" s="25" t="s">
        <v>7254</v>
      </c>
      <c r="D1828" s="25" t="s">
        <v>11853</v>
      </c>
      <c r="E1828" s="25" t="s">
        <v>7548</v>
      </c>
      <c r="H1828" s="21">
        <v>5082.74</v>
      </c>
      <c r="I1828" s="25" t="s">
        <v>7257</v>
      </c>
      <c r="K1828" s="25" t="s">
        <v>7893</v>
      </c>
      <c r="L1828" s="25" t="s">
        <v>8526</v>
      </c>
      <c r="M1828" s="22">
        <v>0</v>
      </c>
      <c r="N1828" s="22">
        <v>0</v>
      </c>
      <c r="O1828" s="21">
        <v>0</v>
      </c>
      <c r="P1828" s="21">
        <v>584.74</v>
      </c>
      <c r="Q1828" s="25"/>
      <c r="R1828" s="1" t="str">
        <f t="shared" si="29"/>
        <v>ST10096</v>
      </c>
      <c r="S1828" t="str">
        <f>VLOOKUP(R1828,Data!$C$2:$D$261,2,0)</f>
        <v>Chatham</v>
      </c>
      <c r="T1828">
        <f>COUNTIF('Feb 2022'!A:A,D1828)+COUNTIF('Mar 2022'!A:A,D1828)+COUNTIF('Apr 2022'!A:A,D1828)+COUNTIF('May 2022'!A:A,D1828)+COUNTIF('June 2022'!A:A,D1828)+COUNTIF('July 2022'!A:A,D1828)+COUNTIF('Aug 2022'!A:A,D1828)+COUNTIF('Sep 2022'!A:A,D1828)+COUNTIF('Oct 2022'!A:A,D1828)+COUNTIF('Dec 2022'!A:A,D1828)</f>
        <v>0</v>
      </c>
      <c r="U1828" t="e">
        <f>VLOOKUP(Q1828,'Capital Lookup'!A:B,2,FALSE)</f>
        <v>#N/A</v>
      </c>
      <c r="V1828" s="2" t="str">
        <f>IFERROR(VLOOKUP(LEFT(F1828,10),'Find Purchase Orders'!B:J,9,FALSE),"")</f>
        <v/>
      </c>
      <c r="W1828" s="25" t="s">
        <v>7261</v>
      </c>
    </row>
    <row r="1829" spans="1:23" hidden="1">
      <c r="A1829" s="25" t="s">
        <v>7269</v>
      </c>
      <c r="B1829" s="25" t="s">
        <v>7947</v>
      </c>
      <c r="C1829" s="25" t="s">
        <v>7271</v>
      </c>
      <c r="D1829" s="25" t="s">
        <v>2216</v>
      </c>
      <c r="E1829" s="25" t="s">
        <v>7492</v>
      </c>
      <c r="F1829" s="25" t="s">
        <v>11854</v>
      </c>
      <c r="G1829" s="25" t="s">
        <v>11855</v>
      </c>
      <c r="H1829" s="21">
        <v>10170</v>
      </c>
      <c r="I1829" s="25" t="s">
        <v>7296</v>
      </c>
      <c r="J1829" s="25" t="s">
        <v>7288</v>
      </c>
      <c r="K1829" s="25" t="s">
        <v>8304</v>
      </c>
      <c r="L1829" s="25" t="s">
        <v>11677</v>
      </c>
      <c r="M1829" s="21">
        <v>10170</v>
      </c>
      <c r="N1829" s="21">
        <v>10170</v>
      </c>
      <c r="O1829" s="21">
        <v>0</v>
      </c>
      <c r="P1829" s="21">
        <v>10170</v>
      </c>
      <c r="Q1829" s="25" t="s">
        <v>11856</v>
      </c>
      <c r="R1829" s="1" t="str">
        <f t="shared" si="29"/>
        <v>ST10154</v>
      </c>
      <c r="S1829" t="str">
        <f>VLOOKUP(R1829,Data!$C$2:$D$261,2,0)</f>
        <v>Mackenzie Place</v>
      </c>
      <c r="T1829">
        <f>COUNTIF('Feb 2022'!A:A,D1829)+COUNTIF('Mar 2022'!A:A,D1829)+COUNTIF('Apr 2022'!A:A,D1829)+COUNTIF('May 2022'!A:A,D1829)+COUNTIF('June 2022'!A:A,D1829)+COUNTIF('July 2022'!A:A,D1829)+COUNTIF('Aug 2022'!A:A,D1829)+COUNTIF('Sep 2022'!A:A,D1829)+COUNTIF('Oct 2022'!A:A,D1829)+COUNTIF('Dec 2022'!A:A,D1829)</f>
        <v>1</v>
      </c>
      <c r="U1829" t="str">
        <f>VLOOKUP(Q1829,'Capital Lookup'!A:B,2,FALSE)</f>
        <v>No</v>
      </c>
      <c r="V1829" s="2">
        <f>IFERROR(VLOOKUP(LEFT(F1829,10),'Find Purchase Orders'!B:J,9,FALSE),"")</f>
        <v>44659</v>
      </c>
      <c r="W1829" s="25" t="s">
        <v>7261</v>
      </c>
    </row>
    <row r="1830" spans="1:23" hidden="1">
      <c r="A1830" s="25" t="s">
        <v>7261</v>
      </c>
      <c r="B1830" s="25" t="s">
        <v>9026</v>
      </c>
      <c r="C1830" s="25" t="s">
        <v>7264</v>
      </c>
      <c r="D1830" s="25" t="s">
        <v>11857</v>
      </c>
      <c r="E1830" s="25" t="s">
        <v>11805</v>
      </c>
      <c r="H1830" s="21">
        <v>747.6</v>
      </c>
      <c r="I1830" s="25" t="s">
        <v>7257</v>
      </c>
      <c r="K1830" s="25" t="s">
        <v>7262</v>
      </c>
      <c r="L1830" s="25" t="s">
        <v>7259</v>
      </c>
      <c r="M1830" s="22">
        <v>0</v>
      </c>
      <c r="N1830" s="22">
        <v>0</v>
      </c>
      <c r="O1830" s="21">
        <v>0</v>
      </c>
      <c r="P1830" s="21">
        <v>35.6</v>
      </c>
      <c r="Q1830" s="25" t="s">
        <v>10465</v>
      </c>
      <c r="R1830" s="1" t="str">
        <f t="shared" si="29"/>
        <v>ST10073</v>
      </c>
      <c r="S1830" t="str">
        <f>VLOOKUP(R1830,Data!$C$2:$D$261,2,0)</f>
        <v>The Churchill</v>
      </c>
      <c r="T1830">
        <f>COUNTIF('Feb 2022'!A:A,D1830)+COUNTIF('Mar 2022'!A:A,D1830)+COUNTIF('Apr 2022'!A:A,D1830)+COUNTIF('May 2022'!A:A,D1830)+COUNTIF('June 2022'!A:A,D1830)+COUNTIF('July 2022'!A:A,D1830)+COUNTIF('Aug 2022'!A:A,D1830)+COUNTIF('Sep 2022'!A:A,D1830)+COUNTIF('Oct 2022'!A:A,D1830)+COUNTIF('Dec 2022'!A:A,D1830)</f>
        <v>0</v>
      </c>
      <c r="U1830" t="str">
        <f>VLOOKUP(Q1830,'Capital Lookup'!A:B,2,FALSE)</f>
        <v>No</v>
      </c>
      <c r="V1830" s="2" t="str">
        <f>IFERROR(VLOOKUP(LEFT(F1830,10),'Find Purchase Orders'!B:J,9,FALSE),"")</f>
        <v/>
      </c>
      <c r="W1830" s="25" t="s">
        <v>7261</v>
      </c>
    </row>
    <row r="1831" spans="1:23" hidden="1">
      <c r="A1831" s="25" t="s">
        <v>7261</v>
      </c>
      <c r="B1831" s="25" t="s">
        <v>9026</v>
      </c>
      <c r="C1831" s="25" t="s">
        <v>7264</v>
      </c>
      <c r="D1831" s="25" t="s">
        <v>11857</v>
      </c>
      <c r="E1831" s="25" t="s">
        <v>11805</v>
      </c>
      <c r="H1831" s="21">
        <v>17649.27</v>
      </c>
      <c r="I1831" s="25" t="s">
        <v>7257</v>
      </c>
      <c r="K1831" s="25" t="s">
        <v>7262</v>
      </c>
      <c r="L1831" s="25" t="s">
        <v>7259</v>
      </c>
      <c r="M1831" s="22">
        <v>0</v>
      </c>
      <c r="N1831" s="22">
        <v>0</v>
      </c>
      <c r="O1831" s="21">
        <v>0</v>
      </c>
      <c r="P1831" s="21">
        <v>840.44</v>
      </c>
      <c r="Q1831" s="25" t="s">
        <v>10465</v>
      </c>
      <c r="R1831" s="1" t="str">
        <f t="shared" si="29"/>
        <v>ST10073</v>
      </c>
      <c r="S1831" t="str">
        <f>VLOOKUP(R1831,Data!$C$2:$D$261,2,0)</f>
        <v>The Churchill</v>
      </c>
      <c r="T1831">
        <f>COUNTIF('Feb 2022'!A:A,D1831)+COUNTIF('Mar 2022'!A:A,D1831)+COUNTIF('Apr 2022'!A:A,D1831)+COUNTIF('May 2022'!A:A,D1831)+COUNTIF('June 2022'!A:A,D1831)+COUNTIF('July 2022'!A:A,D1831)+COUNTIF('Aug 2022'!A:A,D1831)+COUNTIF('Sep 2022'!A:A,D1831)+COUNTIF('Oct 2022'!A:A,D1831)+COUNTIF('Dec 2022'!A:A,D1831)</f>
        <v>0</v>
      </c>
      <c r="U1831" t="str">
        <f>VLOOKUP(Q1831,'Capital Lookup'!A:B,2,FALSE)</f>
        <v>No</v>
      </c>
      <c r="V1831" s="2" t="str">
        <f>IFERROR(VLOOKUP(LEFT(F1831,10),'Find Purchase Orders'!B:J,9,FALSE),"")</f>
        <v/>
      </c>
      <c r="W1831" s="25" t="s">
        <v>7261</v>
      </c>
    </row>
    <row r="1832" spans="1:23" hidden="1">
      <c r="A1832" s="25" t="s">
        <v>7261</v>
      </c>
      <c r="B1832" s="25" t="s">
        <v>8477</v>
      </c>
      <c r="C1832" s="25" t="s">
        <v>7282</v>
      </c>
      <c r="D1832" s="25" t="s">
        <v>11858</v>
      </c>
      <c r="E1832" s="25" t="s">
        <v>8479</v>
      </c>
      <c r="H1832" s="21">
        <v>936.08</v>
      </c>
      <c r="I1832" s="25" t="s">
        <v>7257</v>
      </c>
      <c r="K1832" s="25" t="s">
        <v>7579</v>
      </c>
      <c r="L1832" s="25" t="s">
        <v>8647</v>
      </c>
      <c r="M1832" s="22">
        <v>0</v>
      </c>
      <c r="N1832" s="22">
        <v>0</v>
      </c>
      <c r="O1832" s="21">
        <v>0</v>
      </c>
      <c r="P1832" s="21">
        <v>107.69</v>
      </c>
      <c r="Q1832" s="25"/>
      <c r="R1832" s="1" t="str">
        <f t="shared" si="29"/>
        <v>ST10017</v>
      </c>
      <c r="S1832" t="str">
        <f>VLOOKUP(R1832,Data!$C$2:$D$261,2,0)</f>
        <v>King Gardens</v>
      </c>
      <c r="T1832">
        <f>COUNTIF('Feb 2022'!A:A,D1832)+COUNTIF('Mar 2022'!A:A,D1832)+COUNTIF('Apr 2022'!A:A,D1832)+COUNTIF('May 2022'!A:A,D1832)+COUNTIF('June 2022'!A:A,D1832)+COUNTIF('July 2022'!A:A,D1832)+COUNTIF('Aug 2022'!A:A,D1832)+COUNTIF('Sep 2022'!A:A,D1832)+COUNTIF('Oct 2022'!A:A,D1832)+COUNTIF('Dec 2022'!A:A,D1832)</f>
        <v>0</v>
      </c>
      <c r="U1832" t="e">
        <f>VLOOKUP(Q1832,'Capital Lookup'!A:B,2,FALSE)</f>
        <v>#N/A</v>
      </c>
      <c r="V1832" s="2" t="str">
        <f>IFERROR(VLOOKUP(LEFT(F1832,10),'Find Purchase Orders'!B:J,9,FALSE),"")</f>
        <v/>
      </c>
      <c r="W1832" s="25" t="s">
        <v>7261</v>
      </c>
    </row>
    <row r="1833" spans="1:23" hidden="1">
      <c r="A1833" s="25" t="s">
        <v>8476</v>
      </c>
      <c r="B1833" s="25" t="s">
        <v>8477</v>
      </c>
      <c r="C1833" s="25" t="s">
        <v>7282</v>
      </c>
      <c r="D1833" s="25" t="s">
        <v>2217</v>
      </c>
      <c r="E1833" s="25" t="s">
        <v>8479</v>
      </c>
      <c r="F1833" s="25" t="s">
        <v>11859</v>
      </c>
      <c r="G1833" s="25" t="s">
        <v>11860</v>
      </c>
      <c r="H1833" s="21">
        <v>936.08</v>
      </c>
      <c r="I1833" s="25" t="s">
        <v>7296</v>
      </c>
      <c r="J1833" s="25" t="s">
        <v>7288</v>
      </c>
      <c r="K1833" s="25" t="s">
        <v>7579</v>
      </c>
      <c r="L1833" s="25" t="s">
        <v>8156</v>
      </c>
      <c r="M1833" s="21">
        <v>828.39</v>
      </c>
      <c r="N1833" s="21">
        <v>936.08</v>
      </c>
      <c r="O1833" s="21">
        <v>-107.69</v>
      </c>
      <c r="P1833" s="21">
        <v>936.08</v>
      </c>
      <c r="Q1833" s="25" t="s">
        <v>11861</v>
      </c>
      <c r="R1833" s="1" t="str">
        <f t="shared" si="29"/>
        <v>ST10017</v>
      </c>
      <c r="S1833" t="str">
        <f>VLOOKUP(R1833,Data!$C$2:$D$261,2,0)</f>
        <v>King Gardens</v>
      </c>
      <c r="T1833">
        <f>COUNTIF('Feb 2022'!A:A,D1833)+COUNTIF('Mar 2022'!A:A,D1833)+COUNTIF('Apr 2022'!A:A,D1833)+COUNTIF('May 2022'!A:A,D1833)+COUNTIF('June 2022'!A:A,D1833)+COUNTIF('July 2022'!A:A,D1833)+COUNTIF('Aug 2022'!A:A,D1833)+COUNTIF('Sep 2022'!A:A,D1833)+COUNTIF('Oct 2022'!A:A,D1833)+COUNTIF('Dec 2022'!A:A,D1833)</f>
        <v>1</v>
      </c>
      <c r="U1833" t="str">
        <f>VLOOKUP(Q1833,'Capital Lookup'!A:B,2,FALSE)</f>
        <v>No</v>
      </c>
      <c r="V1833" s="2">
        <f>IFERROR(VLOOKUP(LEFT(F1833,10),'Find Purchase Orders'!B:J,9,FALSE),"")</f>
        <v>44659</v>
      </c>
      <c r="W1833" s="25" t="s">
        <v>7261</v>
      </c>
    </row>
    <row r="1834" spans="1:23" hidden="1">
      <c r="A1834" s="25" t="s">
        <v>7261</v>
      </c>
      <c r="B1834" s="25" t="s">
        <v>8108</v>
      </c>
      <c r="C1834" s="25" t="s">
        <v>7264</v>
      </c>
      <c r="D1834" s="25" t="s">
        <v>2218</v>
      </c>
      <c r="E1834" s="25" t="s">
        <v>8110</v>
      </c>
      <c r="F1834" s="25" t="s">
        <v>11862</v>
      </c>
      <c r="G1834" s="25" t="s">
        <v>11863</v>
      </c>
      <c r="H1834" s="21">
        <v>4605.74</v>
      </c>
      <c r="I1834" s="25" t="s">
        <v>7287</v>
      </c>
      <c r="J1834" s="25" t="s">
        <v>7288</v>
      </c>
      <c r="K1834" s="25" t="s">
        <v>7262</v>
      </c>
      <c r="L1834" s="25" t="s">
        <v>7259</v>
      </c>
      <c r="M1834" s="21">
        <v>4605.74</v>
      </c>
      <c r="N1834" s="21">
        <v>4605.74</v>
      </c>
      <c r="O1834" s="21">
        <v>0</v>
      </c>
      <c r="P1834" s="21">
        <v>529.86</v>
      </c>
      <c r="Q1834" s="25" t="s">
        <v>8113</v>
      </c>
      <c r="R1834" s="1" t="str">
        <f t="shared" si="29"/>
        <v>ST10049</v>
      </c>
      <c r="S1834" t="str">
        <f>VLOOKUP(R1834,Data!$C$2:$D$261,2,0)</f>
        <v>Colonel By</v>
      </c>
      <c r="T1834">
        <f>COUNTIF('Feb 2022'!A:A,D1834)+COUNTIF('Mar 2022'!A:A,D1834)+COUNTIF('Apr 2022'!A:A,D1834)+COUNTIF('May 2022'!A:A,D1834)+COUNTIF('June 2022'!A:A,D1834)+COUNTIF('July 2022'!A:A,D1834)+COUNTIF('Aug 2022'!A:A,D1834)+COUNTIF('Sep 2022'!A:A,D1834)+COUNTIF('Oct 2022'!A:A,D1834)+COUNTIF('Dec 2022'!A:A,D1834)</f>
        <v>1</v>
      </c>
      <c r="U1834" t="str">
        <f>VLOOKUP(Q1834,'Capital Lookup'!A:B,2,FALSE)</f>
        <v>No</v>
      </c>
      <c r="V1834" s="2">
        <f>IFERROR(VLOOKUP(LEFT(F1834,10),'Find Purchase Orders'!B:J,9,FALSE),"")</f>
        <v>44657</v>
      </c>
      <c r="W1834" s="25" t="s">
        <v>7261</v>
      </c>
    </row>
    <row r="1835" spans="1:23" hidden="1">
      <c r="A1835" s="25" t="s">
        <v>7261</v>
      </c>
      <c r="B1835" s="25" t="s">
        <v>8108</v>
      </c>
      <c r="C1835" s="25" t="s">
        <v>7264</v>
      </c>
      <c r="D1835" s="25" t="s">
        <v>2218</v>
      </c>
      <c r="E1835" s="25" t="s">
        <v>8110</v>
      </c>
      <c r="F1835" s="25" t="s">
        <v>11864</v>
      </c>
      <c r="G1835" s="25" t="s">
        <v>11865</v>
      </c>
      <c r="H1835" s="21">
        <v>915.3</v>
      </c>
      <c r="I1835" s="25" t="s">
        <v>7287</v>
      </c>
      <c r="J1835" s="25" t="s">
        <v>7288</v>
      </c>
      <c r="K1835" s="25" t="s">
        <v>7262</v>
      </c>
      <c r="L1835" s="25" t="s">
        <v>7259</v>
      </c>
      <c r="M1835" s="21">
        <v>915.3</v>
      </c>
      <c r="N1835" s="21">
        <v>915.3</v>
      </c>
      <c r="O1835" s="21">
        <v>0</v>
      </c>
      <c r="P1835" s="21">
        <v>105.3</v>
      </c>
      <c r="Q1835" s="25" t="s">
        <v>8113</v>
      </c>
      <c r="R1835" s="1" t="str">
        <f t="shared" si="29"/>
        <v>ST10049</v>
      </c>
      <c r="S1835" t="str">
        <f>VLOOKUP(R1835,Data!$C$2:$D$261,2,0)</f>
        <v>Colonel By</v>
      </c>
      <c r="T1835">
        <f>COUNTIF('Feb 2022'!A:A,D1835)+COUNTIF('Mar 2022'!A:A,D1835)+COUNTIF('Apr 2022'!A:A,D1835)+COUNTIF('May 2022'!A:A,D1835)+COUNTIF('June 2022'!A:A,D1835)+COUNTIF('July 2022'!A:A,D1835)+COUNTIF('Aug 2022'!A:A,D1835)+COUNTIF('Sep 2022'!A:A,D1835)+COUNTIF('Oct 2022'!A:A,D1835)+COUNTIF('Dec 2022'!A:A,D1835)</f>
        <v>1</v>
      </c>
      <c r="U1835" t="str">
        <f>VLOOKUP(Q1835,'Capital Lookup'!A:B,2,FALSE)</f>
        <v>No</v>
      </c>
      <c r="V1835" s="2">
        <f>IFERROR(VLOOKUP(LEFT(F1835,10),'Find Purchase Orders'!B:J,9,FALSE),"")</f>
        <v>44657</v>
      </c>
      <c r="W1835" s="25" t="s">
        <v>7261</v>
      </c>
    </row>
    <row r="1836" spans="1:23" hidden="1">
      <c r="A1836" s="25" t="s">
        <v>7261</v>
      </c>
      <c r="B1836" s="25" t="s">
        <v>7472</v>
      </c>
      <c r="C1836" s="25" t="s">
        <v>7264</v>
      </c>
      <c r="D1836" s="25" t="s">
        <v>2168</v>
      </c>
      <c r="E1836" s="25" t="s">
        <v>7474</v>
      </c>
      <c r="F1836" s="25" t="s">
        <v>11866</v>
      </c>
      <c r="G1836" s="25" t="s">
        <v>11867</v>
      </c>
      <c r="H1836" s="21">
        <v>5166.28</v>
      </c>
      <c r="I1836" s="25" t="s">
        <v>7296</v>
      </c>
      <c r="J1836" s="25" t="s">
        <v>7288</v>
      </c>
      <c r="K1836" s="25" t="s">
        <v>7262</v>
      </c>
      <c r="L1836" s="25" t="s">
        <v>7259</v>
      </c>
      <c r="M1836" s="21">
        <v>5166.28</v>
      </c>
      <c r="N1836" s="21">
        <v>5166.28</v>
      </c>
      <c r="O1836" s="21">
        <v>0</v>
      </c>
      <c r="P1836" s="21">
        <v>5166.28</v>
      </c>
      <c r="Q1836" s="25" t="s">
        <v>7477</v>
      </c>
      <c r="R1836" s="1" t="str">
        <f t="shared" si="29"/>
        <v>ST10074</v>
      </c>
      <c r="S1836" t="str">
        <f>VLOOKUP(R1836,Data!$C$2:$D$261,2,0)</f>
        <v>McKenzie Towne Retirement</v>
      </c>
      <c r="T1836">
        <f>COUNTIF('Feb 2022'!A:A,D1836)+COUNTIF('Mar 2022'!A:A,D1836)+COUNTIF('Apr 2022'!A:A,D1836)+COUNTIF('May 2022'!A:A,D1836)+COUNTIF('June 2022'!A:A,D1836)+COUNTIF('July 2022'!A:A,D1836)+COUNTIF('Aug 2022'!A:A,D1836)+COUNTIF('Sep 2022'!A:A,D1836)+COUNTIF('Oct 2022'!A:A,D1836)+COUNTIF('Dec 2022'!A:A,D1836)</f>
        <v>1</v>
      </c>
      <c r="U1836" t="str">
        <f>VLOOKUP(Q1836,'Capital Lookup'!A:B,2,FALSE)</f>
        <v>No</v>
      </c>
      <c r="V1836" s="2">
        <f>IFERROR(VLOOKUP(LEFT(F1836,10),'Find Purchase Orders'!B:J,9,FALSE),"")</f>
        <v>44671</v>
      </c>
      <c r="W1836" s="25" t="s">
        <v>7261</v>
      </c>
    </row>
    <row r="1837" spans="1:23" hidden="1">
      <c r="A1837" s="25" t="s">
        <v>7425</v>
      </c>
      <c r="B1837" s="25" t="s">
        <v>7956</v>
      </c>
      <c r="C1837" s="25" t="s">
        <v>7271</v>
      </c>
      <c r="D1837" s="25" t="s">
        <v>2161</v>
      </c>
      <c r="E1837" s="25" t="s">
        <v>10018</v>
      </c>
      <c r="F1837" s="25" t="s">
        <v>11868</v>
      </c>
      <c r="G1837" s="25" t="s">
        <v>11869</v>
      </c>
      <c r="H1837" s="21">
        <v>5169.3999999999996</v>
      </c>
      <c r="I1837" s="25" t="s">
        <v>7296</v>
      </c>
      <c r="J1837" s="25" t="s">
        <v>7288</v>
      </c>
      <c r="K1837" s="25" t="s">
        <v>7262</v>
      </c>
      <c r="L1837" s="25" t="s">
        <v>7259</v>
      </c>
      <c r="M1837" s="21">
        <v>5169.3999999999996</v>
      </c>
      <c r="N1837" s="21">
        <v>5169.3999999999996</v>
      </c>
      <c r="O1837" s="21">
        <v>0</v>
      </c>
      <c r="P1837" s="21">
        <v>5169.3999999999996</v>
      </c>
      <c r="Q1837" s="25" t="s">
        <v>10021</v>
      </c>
      <c r="R1837" s="1" t="str">
        <f t="shared" si="29"/>
        <v>ST10184</v>
      </c>
      <c r="S1837" t="str">
        <f>VLOOKUP(R1837,Data!$C$2:$D$261,2,0)</f>
        <v>Riverbend Place</v>
      </c>
      <c r="T1837">
        <f>COUNTIF('Feb 2022'!A:A,D1837)+COUNTIF('Mar 2022'!A:A,D1837)+COUNTIF('Apr 2022'!A:A,D1837)+COUNTIF('May 2022'!A:A,D1837)+COUNTIF('June 2022'!A:A,D1837)+COUNTIF('July 2022'!A:A,D1837)+COUNTIF('Aug 2022'!A:A,D1837)+COUNTIF('Sep 2022'!A:A,D1837)+COUNTIF('Oct 2022'!A:A,D1837)+COUNTIF('Dec 2022'!A:A,D1837)</f>
        <v>1</v>
      </c>
      <c r="U1837" t="str">
        <f>VLOOKUP(Q1837,'Capital Lookup'!A:B,2,FALSE)</f>
        <v>No</v>
      </c>
      <c r="V1837" s="2">
        <f>IFERROR(VLOOKUP(LEFT(F1837,10),'Find Purchase Orders'!B:J,9,FALSE),"")</f>
        <v>44670</v>
      </c>
      <c r="W1837" s="25" t="s">
        <v>7261</v>
      </c>
    </row>
    <row r="1838" spans="1:23" hidden="1">
      <c r="A1838" s="25" t="s">
        <v>7425</v>
      </c>
      <c r="B1838" s="25" t="s">
        <v>7956</v>
      </c>
      <c r="C1838" s="25" t="s">
        <v>7271</v>
      </c>
      <c r="D1838" s="25" t="s">
        <v>2161</v>
      </c>
      <c r="E1838" s="25" t="s">
        <v>10018</v>
      </c>
      <c r="F1838" s="25" t="s">
        <v>11870</v>
      </c>
      <c r="G1838" s="25" t="s">
        <v>11871</v>
      </c>
      <c r="H1838" s="21">
        <v>395.5</v>
      </c>
      <c r="I1838" s="25" t="s">
        <v>7296</v>
      </c>
      <c r="J1838" s="25" t="s">
        <v>7288</v>
      </c>
      <c r="K1838" s="25" t="s">
        <v>7262</v>
      </c>
      <c r="L1838" s="25" t="s">
        <v>7259</v>
      </c>
      <c r="M1838" s="21">
        <v>395.5</v>
      </c>
      <c r="N1838" s="21">
        <v>395.5</v>
      </c>
      <c r="O1838" s="21">
        <v>0</v>
      </c>
      <c r="P1838" s="21">
        <v>395.5</v>
      </c>
      <c r="Q1838" s="25" t="s">
        <v>10021</v>
      </c>
      <c r="R1838" s="1" t="str">
        <f t="shared" si="29"/>
        <v>ST10184</v>
      </c>
      <c r="S1838" t="str">
        <f>VLOOKUP(R1838,Data!$C$2:$D$261,2,0)</f>
        <v>Riverbend Place</v>
      </c>
      <c r="T1838">
        <f>COUNTIF('Feb 2022'!A:A,D1838)+COUNTIF('Mar 2022'!A:A,D1838)+COUNTIF('Apr 2022'!A:A,D1838)+COUNTIF('May 2022'!A:A,D1838)+COUNTIF('June 2022'!A:A,D1838)+COUNTIF('July 2022'!A:A,D1838)+COUNTIF('Aug 2022'!A:A,D1838)+COUNTIF('Sep 2022'!A:A,D1838)+COUNTIF('Oct 2022'!A:A,D1838)+COUNTIF('Dec 2022'!A:A,D1838)</f>
        <v>1</v>
      </c>
      <c r="U1838" t="str">
        <f>VLOOKUP(Q1838,'Capital Lookup'!A:B,2,FALSE)</f>
        <v>No</v>
      </c>
      <c r="V1838" s="2">
        <f>IFERROR(VLOOKUP(LEFT(F1838,10),'Find Purchase Orders'!B:J,9,FALSE),"")</f>
        <v>44670</v>
      </c>
      <c r="W1838" s="25" t="s">
        <v>7261</v>
      </c>
    </row>
    <row r="1839" spans="1:23" hidden="1">
      <c r="A1839" s="25" t="s">
        <v>7365</v>
      </c>
      <c r="B1839" s="25" t="s">
        <v>8807</v>
      </c>
      <c r="C1839" s="25"/>
      <c r="D1839" s="25" t="s">
        <v>2219</v>
      </c>
      <c r="E1839" s="25" t="s">
        <v>8808</v>
      </c>
      <c r="F1839" s="25" t="s">
        <v>11872</v>
      </c>
      <c r="G1839" s="25" t="s">
        <v>11873</v>
      </c>
      <c r="H1839" s="21">
        <v>5586.84</v>
      </c>
      <c r="I1839" s="25" t="s">
        <v>7296</v>
      </c>
      <c r="J1839" s="25" t="s">
        <v>7288</v>
      </c>
      <c r="K1839" s="25" t="s">
        <v>7289</v>
      </c>
      <c r="L1839" s="25" t="s">
        <v>20</v>
      </c>
      <c r="M1839" s="21">
        <v>5586.84</v>
      </c>
      <c r="N1839" s="21">
        <v>5586.84</v>
      </c>
      <c r="O1839" s="21">
        <v>0</v>
      </c>
      <c r="P1839" s="21">
        <v>5586.84</v>
      </c>
      <c r="Q1839" s="25"/>
      <c r="R1839" s="1" t="str">
        <f t="shared" si="29"/>
        <v>ST10217</v>
      </c>
      <c r="S1839" t="str">
        <f>VLOOKUP(R1839,Data!$C$2:$D$261,2,0)</f>
        <v>Harold &amp; Grace Baker Centre</v>
      </c>
      <c r="T1839">
        <f>COUNTIF('Feb 2022'!A:A,D1839)+COUNTIF('Mar 2022'!A:A,D1839)+COUNTIF('Apr 2022'!A:A,D1839)+COUNTIF('May 2022'!A:A,D1839)+COUNTIF('June 2022'!A:A,D1839)+COUNTIF('July 2022'!A:A,D1839)+COUNTIF('Aug 2022'!A:A,D1839)+COUNTIF('Sep 2022'!A:A,D1839)+COUNTIF('Oct 2022'!A:A,D1839)+COUNTIF('Dec 2022'!A:A,D1839)</f>
        <v>1</v>
      </c>
      <c r="U1839" t="e">
        <f>VLOOKUP(Q1839,'Capital Lookup'!A:B,2,FALSE)</f>
        <v>#N/A</v>
      </c>
      <c r="V1839" s="2">
        <f>IFERROR(VLOOKUP(LEFT(F1839,10),'Find Purchase Orders'!B:J,9,FALSE),"")</f>
        <v>44657</v>
      </c>
      <c r="W1839" s="25" t="s">
        <v>7261</v>
      </c>
    </row>
    <row r="1840" spans="1:23" hidden="1">
      <c r="A1840" s="25" t="s">
        <v>8413</v>
      </c>
      <c r="B1840" s="25" t="s">
        <v>7479</v>
      </c>
      <c r="C1840" s="25" t="s">
        <v>7264</v>
      </c>
      <c r="D1840" s="25" t="s">
        <v>2220</v>
      </c>
      <c r="E1840" s="25" t="s">
        <v>7481</v>
      </c>
      <c r="F1840" s="25" t="s">
        <v>11874</v>
      </c>
      <c r="G1840" s="25" t="s">
        <v>11875</v>
      </c>
      <c r="H1840" s="21">
        <v>5488.24</v>
      </c>
      <c r="I1840" s="25" t="s">
        <v>7296</v>
      </c>
      <c r="J1840" s="25" t="s">
        <v>7288</v>
      </c>
      <c r="K1840" s="25" t="s">
        <v>7579</v>
      </c>
      <c r="L1840" s="25" t="s">
        <v>7580</v>
      </c>
      <c r="M1840" s="21">
        <v>5488.24</v>
      </c>
      <c r="N1840" s="21">
        <v>5488.24</v>
      </c>
      <c r="O1840" s="21">
        <v>0</v>
      </c>
      <c r="P1840" s="21">
        <v>5488.24</v>
      </c>
      <c r="Q1840" s="25" t="s">
        <v>11727</v>
      </c>
      <c r="R1840" s="1" t="str">
        <f t="shared" si="29"/>
        <v>ST10027</v>
      </c>
      <c r="S1840" t="str">
        <f>VLOOKUP(R1840,Data!$C$2:$D$261,2,0)</f>
        <v>Glynnwood</v>
      </c>
      <c r="T1840">
        <f>COUNTIF('Feb 2022'!A:A,D1840)+COUNTIF('Mar 2022'!A:A,D1840)+COUNTIF('Apr 2022'!A:A,D1840)+COUNTIF('May 2022'!A:A,D1840)+COUNTIF('June 2022'!A:A,D1840)+COUNTIF('July 2022'!A:A,D1840)+COUNTIF('Aug 2022'!A:A,D1840)+COUNTIF('Sep 2022'!A:A,D1840)+COUNTIF('Oct 2022'!A:A,D1840)+COUNTIF('Dec 2022'!A:A,D1840)</f>
        <v>1</v>
      </c>
      <c r="U1840" t="str">
        <f>VLOOKUP(Q1840,'Capital Lookup'!A:B,2,FALSE)</f>
        <v>No</v>
      </c>
      <c r="V1840" s="2">
        <f>IFERROR(VLOOKUP(LEFT(F1840,10),'Find Purchase Orders'!B:J,9,FALSE),"")</f>
        <v>44659</v>
      </c>
      <c r="W1840" s="25" t="s">
        <v>7261</v>
      </c>
    </row>
    <row r="1841" spans="1:23" hidden="1">
      <c r="A1841" s="25" t="s">
        <v>7252</v>
      </c>
      <c r="B1841" s="25" t="s">
        <v>11506</v>
      </c>
      <c r="C1841" s="25" t="s">
        <v>7254</v>
      </c>
      <c r="D1841" s="25" t="s">
        <v>2221</v>
      </c>
      <c r="E1841" s="25" t="s">
        <v>11666</v>
      </c>
      <c r="F1841" s="25" t="s">
        <v>11876</v>
      </c>
      <c r="G1841" s="25" t="s">
        <v>11877</v>
      </c>
      <c r="H1841" s="21">
        <v>2678.59</v>
      </c>
      <c r="I1841" s="25" t="s">
        <v>7296</v>
      </c>
      <c r="J1841" s="25" t="s">
        <v>7288</v>
      </c>
      <c r="K1841" s="25" t="s">
        <v>7262</v>
      </c>
      <c r="L1841" s="25" t="s">
        <v>7259</v>
      </c>
      <c r="M1841" s="21">
        <v>2678.59</v>
      </c>
      <c r="N1841" s="21">
        <v>2678.59</v>
      </c>
      <c r="O1841" s="21">
        <v>0</v>
      </c>
      <c r="P1841" s="21">
        <v>2678.59</v>
      </c>
      <c r="Q1841" s="25" t="s">
        <v>11669</v>
      </c>
      <c r="R1841" s="1" t="str">
        <f t="shared" si="29"/>
        <v>ST10042</v>
      </c>
      <c r="S1841" t="str">
        <f>VLOOKUP(R1841,Data!$C$2:$D$261,2,0)</f>
        <v>Valley Stream</v>
      </c>
      <c r="T1841">
        <f>COUNTIF('Feb 2022'!A:A,D1841)+COUNTIF('Mar 2022'!A:A,D1841)+COUNTIF('Apr 2022'!A:A,D1841)+COUNTIF('May 2022'!A:A,D1841)+COUNTIF('June 2022'!A:A,D1841)+COUNTIF('July 2022'!A:A,D1841)+COUNTIF('Aug 2022'!A:A,D1841)+COUNTIF('Sep 2022'!A:A,D1841)+COUNTIF('Oct 2022'!A:A,D1841)+COUNTIF('Dec 2022'!A:A,D1841)</f>
        <v>1</v>
      </c>
      <c r="U1841" t="str">
        <f>VLOOKUP(Q1841,'Capital Lookup'!A:B,2,FALSE)</f>
        <v>No</v>
      </c>
      <c r="V1841" s="2">
        <f>IFERROR(VLOOKUP(LEFT(F1841,10),'Find Purchase Orders'!B:J,9,FALSE),"")</f>
        <v>44657</v>
      </c>
      <c r="W1841" s="25" t="s">
        <v>7261</v>
      </c>
    </row>
    <row r="1842" spans="1:23" hidden="1">
      <c r="A1842" s="25" t="s">
        <v>7252</v>
      </c>
      <c r="B1842" s="25" t="s">
        <v>11506</v>
      </c>
      <c r="C1842" s="25" t="s">
        <v>7254</v>
      </c>
      <c r="D1842" s="25" t="s">
        <v>2221</v>
      </c>
      <c r="E1842" s="25" t="s">
        <v>11666</v>
      </c>
      <c r="F1842" s="25" t="s">
        <v>11878</v>
      </c>
      <c r="G1842" s="25" t="s">
        <v>11879</v>
      </c>
      <c r="H1842" s="21">
        <v>203.4</v>
      </c>
      <c r="I1842" s="25" t="s">
        <v>7296</v>
      </c>
      <c r="J1842" s="25" t="s">
        <v>7288</v>
      </c>
      <c r="K1842" s="25" t="s">
        <v>7262</v>
      </c>
      <c r="L1842" s="25" t="s">
        <v>7259</v>
      </c>
      <c r="M1842" s="21">
        <v>203.4</v>
      </c>
      <c r="N1842" s="21">
        <v>203.4</v>
      </c>
      <c r="O1842" s="21">
        <v>0</v>
      </c>
      <c r="P1842" s="21">
        <v>203.4</v>
      </c>
      <c r="Q1842" s="25" t="s">
        <v>11669</v>
      </c>
      <c r="R1842" s="1" t="str">
        <f t="shared" si="29"/>
        <v>ST10042</v>
      </c>
      <c r="S1842" t="str">
        <f>VLOOKUP(R1842,Data!$C$2:$D$261,2,0)</f>
        <v>Valley Stream</v>
      </c>
      <c r="T1842">
        <f>COUNTIF('Feb 2022'!A:A,D1842)+COUNTIF('Mar 2022'!A:A,D1842)+COUNTIF('Apr 2022'!A:A,D1842)+COUNTIF('May 2022'!A:A,D1842)+COUNTIF('June 2022'!A:A,D1842)+COUNTIF('July 2022'!A:A,D1842)+COUNTIF('Aug 2022'!A:A,D1842)+COUNTIF('Sep 2022'!A:A,D1842)+COUNTIF('Oct 2022'!A:A,D1842)+COUNTIF('Dec 2022'!A:A,D1842)</f>
        <v>1</v>
      </c>
      <c r="U1842" t="str">
        <f>VLOOKUP(Q1842,'Capital Lookup'!A:B,2,FALSE)</f>
        <v>No</v>
      </c>
      <c r="V1842" s="2">
        <f>IFERROR(VLOOKUP(LEFT(F1842,10),'Find Purchase Orders'!B:J,9,FALSE),"")</f>
        <v>44657</v>
      </c>
      <c r="W1842" s="25" t="s">
        <v>7261</v>
      </c>
    </row>
    <row r="1843" spans="1:23" hidden="1">
      <c r="A1843" s="25" t="s">
        <v>7252</v>
      </c>
      <c r="B1843" s="25" t="s">
        <v>11506</v>
      </c>
      <c r="C1843" s="25" t="s">
        <v>7254</v>
      </c>
      <c r="D1843" s="25" t="s">
        <v>2222</v>
      </c>
      <c r="E1843" s="25" t="s">
        <v>11666</v>
      </c>
      <c r="F1843" s="25" t="s">
        <v>11880</v>
      </c>
      <c r="G1843" s="25" t="s">
        <v>11881</v>
      </c>
      <c r="H1843" s="21">
        <v>2678.59</v>
      </c>
      <c r="I1843" s="25" t="s">
        <v>7296</v>
      </c>
      <c r="J1843" s="25" t="s">
        <v>7288</v>
      </c>
      <c r="K1843" s="25" t="s">
        <v>7262</v>
      </c>
      <c r="L1843" s="25" t="s">
        <v>7259</v>
      </c>
      <c r="M1843" s="21">
        <v>2678.59</v>
      </c>
      <c r="N1843" s="21">
        <v>2678.59</v>
      </c>
      <c r="O1843" s="21">
        <v>0</v>
      </c>
      <c r="P1843" s="21">
        <v>2678.59</v>
      </c>
      <c r="Q1843" s="25" t="s">
        <v>11669</v>
      </c>
      <c r="R1843" s="1" t="str">
        <f t="shared" si="29"/>
        <v>ST10042</v>
      </c>
      <c r="S1843" t="str">
        <f>VLOOKUP(R1843,Data!$C$2:$D$261,2,0)</f>
        <v>Valley Stream</v>
      </c>
      <c r="T1843">
        <f>COUNTIF('Feb 2022'!A:A,D1843)+COUNTIF('Mar 2022'!A:A,D1843)+COUNTIF('Apr 2022'!A:A,D1843)+COUNTIF('May 2022'!A:A,D1843)+COUNTIF('June 2022'!A:A,D1843)+COUNTIF('July 2022'!A:A,D1843)+COUNTIF('Aug 2022'!A:A,D1843)+COUNTIF('Sep 2022'!A:A,D1843)+COUNTIF('Oct 2022'!A:A,D1843)+COUNTIF('Dec 2022'!A:A,D1843)</f>
        <v>1</v>
      </c>
      <c r="U1843" t="str">
        <f>VLOOKUP(Q1843,'Capital Lookup'!A:B,2,FALSE)</f>
        <v>No</v>
      </c>
      <c r="V1843" s="2">
        <f>IFERROR(VLOOKUP(LEFT(F1843,10),'Find Purchase Orders'!B:J,9,FALSE),"")</f>
        <v>44657</v>
      </c>
      <c r="W1843" s="25" t="s">
        <v>7261</v>
      </c>
    </row>
    <row r="1844" spans="1:23" hidden="1">
      <c r="A1844" s="25" t="s">
        <v>7252</v>
      </c>
      <c r="B1844" s="25" t="s">
        <v>11506</v>
      </c>
      <c r="C1844" s="25" t="s">
        <v>7254</v>
      </c>
      <c r="D1844" s="25" t="s">
        <v>2222</v>
      </c>
      <c r="E1844" s="25" t="s">
        <v>11666</v>
      </c>
      <c r="F1844" s="25" t="s">
        <v>11882</v>
      </c>
      <c r="G1844" s="25" t="s">
        <v>11883</v>
      </c>
      <c r="H1844" s="21">
        <v>67.8</v>
      </c>
      <c r="I1844" s="25" t="s">
        <v>7296</v>
      </c>
      <c r="J1844" s="25" t="s">
        <v>7288</v>
      </c>
      <c r="K1844" s="25" t="s">
        <v>7262</v>
      </c>
      <c r="L1844" s="25" t="s">
        <v>7259</v>
      </c>
      <c r="M1844" s="21">
        <v>67.8</v>
      </c>
      <c r="N1844" s="21">
        <v>67.8</v>
      </c>
      <c r="O1844" s="21">
        <v>0</v>
      </c>
      <c r="P1844" s="21">
        <v>67.8</v>
      </c>
      <c r="Q1844" s="25" t="s">
        <v>11669</v>
      </c>
      <c r="R1844" s="1" t="str">
        <f t="shared" si="29"/>
        <v>ST10042</v>
      </c>
      <c r="S1844" t="str">
        <f>VLOOKUP(R1844,Data!$C$2:$D$261,2,0)</f>
        <v>Valley Stream</v>
      </c>
      <c r="T1844">
        <f>COUNTIF('Feb 2022'!A:A,D1844)+COUNTIF('Mar 2022'!A:A,D1844)+COUNTIF('Apr 2022'!A:A,D1844)+COUNTIF('May 2022'!A:A,D1844)+COUNTIF('June 2022'!A:A,D1844)+COUNTIF('July 2022'!A:A,D1844)+COUNTIF('Aug 2022'!A:A,D1844)+COUNTIF('Sep 2022'!A:A,D1844)+COUNTIF('Oct 2022'!A:A,D1844)+COUNTIF('Dec 2022'!A:A,D1844)</f>
        <v>1</v>
      </c>
      <c r="U1844" t="str">
        <f>VLOOKUP(Q1844,'Capital Lookup'!A:B,2,FALSE)</f>
        <v>No</v>
      </c>
      <c r="V1844" s="2">
        <f>IFERROR(VLOOKUP(LEFT(F1844,10),'Find Purchase Orders'!B:J,9,FALSE),"")</f>
        <v>44657</v>
      </c>
      <c r="W1844" s="25" t="s">
        <v>7261</v>
      </c>
    </row>
    <row r="1845" spans="1:23" hidden="1">
      <c r="A1845" s="25" t="s">
        <v>7252</v>
      </c>
      <c r="B1845" s="25" t="s">
        <v>11506</v>
      </c>
      <c r="C1845" s="25" t="s">
        <v>7254</v>
      </c>
      <c r="D1845" s="25" t="s">
        <v>2223</v>
      </c>
      <c r="E1845" s="25" t="s">
        <v>11666</v>
      </c>
      <c r="F1845" s="25" t="s">
        <v>11884</v>
      </c>
      <c r="G1845" s="25" t="s">
        <v>11885</v>
      </c>
      <c r="H1845" s="21">
        <v>2533.7399999999998</v>
      </c>
      <c r="I1845" s="25" t="s">
        <v>7296</v>
      </c>
      <c r="J1845" s="25" t="s">
        <v>7288</v>
      </c>
      <c r="K1845" s="25" t="s">
        <v>7262</v>
      </c>
      <c r="L1845" s="25" t="s">
        <v>7259</v>
      </c>
      <c r="M1845" s="21">
        <v>2533.7399999999998</v>
      </c>
      <c r="N1845" s="21">
        <v>2533.7399999999998</v>
      </c>
      <c r="O1845" s="21">
        <v>0</v>
      </c>
      <c r="P1845" s="21">
        <v>2533.7399999999998</v>
      </c>
      <c r="Q1845" s="25" t="s">
        <v>11669</v>
      </c>
      <c r="R1845" s="1" t="str">
        <f t="shared" si="29"/>
        <v>ST10042</v>
      </c>
      <c r="S1845" t="str">
        <f>VLOOKUP(R1845,Data!$C$2:$D$261,2,0)</f>
        <v>Valley Stream</v>
      </c>
      <c r="T1845">
        <f>COUNTIF('Feb 2022'!A:A,D1845)+COUNTIF('Mar 2022'!A:A,D1845)+COUNTIF('Apr 2022'!A:A,D1845)+COUNTIF('May 2022'!A:A,D1845)+COUNTIF('June 2022'!A:A,D1845)+COUNTIF('July 2022'!A:A,D1845)+COUNTIF('Aug 2022'!A:A,D1845)+COUNTIF('Sep 2022'!A:A,D1845)+COUNTIF('Oct 2022'!A:A,D1845)+COUNTIF('Dec 2022'!A:A,D1845)</f>
        <v>1</v>
      </c>
      <c r="U1845" t="str">
        <f>VLOOKUP(Q1845,'Capital Lookup'!A:B,2,FALSE)</f>
        <v>No</v>
      </c>
      <c r="V1845" s="2">
        <f>IFERROR(VLOOKUP(LEFT(F1845,10),'Find Purchase Orders'!B:J,9,FALSE),"")</f>
        <v>44657</v>
      </c>
      <c r="W1845" s="25" t="s">
        <v>7261</v>
      </c>
    </row>
    <row r="1846" spans="1:23" hidden="1">
      <c r="A1846" s="25" t="s">
        <v>7252</v>
      </c>
      <c r="B1846" s="25" t="s">
        <v>11506</v>
      </c>
      <c r="C1846" s="25" t="s">
        <v>7254</v>
      </c>
      <c r="D1846" s="25" t="s">
        <v>2224</v>
      </c>
      <c r="E1846" s="25" t="s">
        <v>11666</v>
      </c>
      <c r="F1846" s="25" t="s">
        <v>11886</v>
      </c>
      <c r="G1846" s="25" t="s">
        <v>11887</v>
      </c>
      <c r="H1846" s="21">
        <v>2533.7399999999998</v>
      </c>
      <c r="I1846" s="25" t="s">
        <v>7296</v>
      </c>
      <c r="J1846" s="25" t="s">
        <v>7288</v>
      </c>
      <c r="K1846" s="25" t="s">
        <v>7262</v>
      </c>
      <c r="L1846" s="25" t="s">
        <v>7259</v>
      </c>
      <c r="M1846" s="21">
        <v>2533.7399999999998</v>
      </c>
      <c r="N1846" s="21">
        <v>2533.7399999999998</v>
      </c>
      <c r="O1846" s="21">
        <v>0</v>
      </c>
      <c r="P1846" s="21">
        <v>2533.7399999999998</v>
      </c>
      <c r="Q1846" s="25" t="s">
        <v>11669</v>
      </c>
      <c r="R1846" s="1" t="str">
        <f t="shared" si="29"/>
        <v>ST10042</v>
      </c>
      <c r="S1846" t="str">
        <f>VLOOKUP(R1846,Data!$C$2:$D$261,2,0)</f>
        <v>Valley Stream</v>
      </c>
      <c r="T1846">
        <f>COUNTIF('Feb 2022'!A:A,D1846)+COUNTIF('Mar 2022'!A:A,D1846)+COUNTIF('Apr 2022'!A:A,D1846)+COUNTIF('May 2022'!A:A,D1846)+COUNTIF('June 2022'!A:A,D1846)+COUNTIF('July 2022'!A:A,D1846)+COUNTIF('Aug 2022'!A:A,D1846)+COUNTIF('Sep 2022'!A:A,D1846)+COUNTIF('Oct 2022'!A:A,D1846)+COUNTIF('Dec 2022'!A:A,D1846)</f>
        <v>1</v>
      </c>
      <c r="U1846" t="str">
        <f>VLOOKUP(Q1846,'Capital Lookup'!A:B,2,FALSE)</f>
        <v>No</v>
      </c>
      <c r="V1846" s="2">
        <f>IFERROR(VLOOKUP(LEFT(F1846,10),'Find Purchase Orders'!B:J,9,FALSE),"")</f>
        <v>44657</v>
      </c>
      <c r="W1846" s="25" t="s">
        <v>7261</v>
      </c>
    </row>
    <row r="1847" spans="1:23" hidden="1">
      <c r="A1847" s="25" t="s">
        <v>7261</v>
      </c>
      <c r="B1847" s="25" t="s">
        <v>9405</v>
      </c>
      <c r="C1847" s="25" t="s">
        <v>7282</v>
      </c>
      <c r="D1847" s="25" t="s">
        <v>2210</v>
      </c>
      <c r="E1847" s="25" t="s">
        <v>8200</v>
      </c>
      <c r="F1847" s="25" t="s">
        <v>11888</v>
      </c>
      <c r="G1847" s="25" t="s">
        <v>11889</v>
      </c>
      <c r="H1847" s="21">
        <v>8917.9599999999991</v>
      </c>
      <c r="I1847" s="25" t="s">
        <v>7296</v>
      </c>
      <c r="J1847" s="25" t="s">
        <v>7288</v>
      </c>
      <c r="K1847" s="25" t="s">
        <v>7262</v>
      </c>
      <c r="L1847" s="25" t="s">
        <v>7259</v>
      </c>
      <c r="M1847" s="21">
        <v>8917.9599999999991</v>
      </c>
      <c r="N1847" s="21">
        <v>8917.9599999999991</v>
      </c>
      <c r="O1847" s="21">
        <v>0</v>
      </c>
      <c r="P1847" s="21">
        <v>8917.9599999999991</v>
      </c>
      <c r="Q1847" s="25" t="s">
        <v>9409</v>
      </c>
      <c r="R1847" s="1" t="str">
        <f t="shared" si="29"/>
        <v>ST10035</v>
      </c>
      <c r="S1847" t="str">
        <f>VLOOKUP(R1847,Data!$C$2:$D$261,2,0)</f>
        <v>The Westwood</v>
      </c>
      <c r="T1847">
        <f>COUNTIF('Feb 2022'!A:A,D1847)+COUNTIF('Mar 2022'!A:A,D1847)+COUNTIF('Apr 2022'!A:A,D1847)+COUNTIF('May 2022'!A:A,D1847)+COUNTIF('June 2022'!A:A,D1847)+COUNTIF('July 2022'!A:A,D1847)+COUNTIF('Aug 2022'!A:A,D1847)+COUNTIF('Sep 2022'!A:A,D1847)+COUNTIF('Oct 2022'!A:A,D1847)+COUNTIF('Dec 2022'!A:A,D1847)</f>
        <v>1</v>
      </c>
      <c r="U1847" t="str">
        <f>VLOOKUP(Q1847,'Capital Lookup'!A:B,2,FALSE)</f>
        <v>No</v>
      </c>
      <c r="V1847" s="2">
        <f>IFERROR(VLOOKUP(LEFT(F1847,10),'Find Purchase Orders'!B:J,9,FALSE),"")</f>
        <v>44671</v>
      </c>
      <c r="W1847" s="25" t="s">
        <v>7261</v>
      </c>
    </row>
    <row r="1848" spans="1:23" hidden="1">
      <c r="A1848" s="25" t="s">
        <v>7261</v>
      </c>
      <c r="B1848" s="25" t="s">
        <v>9405</v>
      </c>
      <c r="C1848" s="25" t="s">
        <v>7282</v>
      </c>
      <c r="D1848" s="25" t="s">
        <v>2210</v>
      </c>
      <c r="E1848" s="25" t="s">
        <v>8200</v>
      </c>
      <c r="F1848" s="25" t="s">
        <v>11890</v>
      </c>
      <c r="G1848" s="25" t="s">
        <v>11891</v>
      </c>
      <c r="H1848" s="21">
        <v>355.95</v>
      </c>
      <c r="I1848" s="25" t="s">
        <v>7296</v>
      </c>
      <c r="J1848" s="25" t="s">
        <v>7288</v>
      </c>
      <c r="K1848" s="25" t="s">
        <v>7262</v>
      </c>
      <c r="L1848" s="25" t="s">
        <v>7259</v>
      </c>
      <c r="M1848" s="21">
        <v>355.95</v>
      </c>
      <c r="N1848" s="21">
        <v>355.95</v>
      </c>
      <c r="O1848" s="21">
        <v>0</v>
      </c>
      <c r="P1848" s="21">
        <v>355.95</v>
      </c>
      <c r="Q1848" s="25" t="s">
        <v>9409</v>
      </c>
      <c r="R1848" s="1" t="str">
        <f t="shared" si="29"/>
        <v>ST10035</v>
      </c>
      <c r="S1848" t="str">
        <f>VLOOKUP(R1848,Data!$C$2:$D$261,2,0)</f>
        <v>The Westwood</v>
      </c>
      <c r="T1848">
        <f>COUNTIF('Feb 2022'!A:A,D1848)+COUNTIF('Mar 2022'!A:A,D1848)+COUNTIF('Apr 2022'!A:A,D1848)+COUNTIF('May 2022'!A:A,D1848)+COUNTIF('June 2022'!A:A,D1848)+COUNTIF('July 2022'!A:A,D1848)+COUNTIF('Aug 2022'!A:A,D1848)+COUNTIF('Sep 2022'!A:A,D1848)+COUNTIF('Oct 2022'!A:A,D1848)+COUNTIF('Dec 2022'!A:A,D1848)</f>
        <v>1</v>
      </c>
      <c r="U1848" t="str">
        <f>VLOOKUP(Q1848,'Capital Lookup'!A:B,2,FALSE)</f>
        <v>No</v>
      </c>
      <c r="V1848" s="2">
        <f>IFERROR(VLOOKUP(LEFT(F1848,10),'Find Purchase Orders'!B:J,9,FALSE),"")</f>
        <v>44671</v>
      </c>
      <c r="W1848" s="25" t="s">
        <v>7261</v>
      </c>
    </row>
    <row r="1849" spans="1:23" hidden="1">
      <c r="A1849" s="25" t="s">
        <v>7261</v>
      </c>
      <c r="B1849" s="25" t="s">
        <v>7513</v>
      </c>
      <c r="C1849" s="25" t="s">
        <v>7264</v>
      </c>
      <c r="D1849" s="25" t="s">
        <v>2143</v>
      </c>
      <c r="E1849" s="25" t="s">
        <v>11892</v>
      </c>
      <c r="F1849" s="25" t="s">
        <v>11893</v>
      </c>
      <c r="G1849" s="25" t="s">
        <v>6094</v>
      </c>
      <c r="H1849" s="21">
        <v>334.93</v>
      </c>
      <c r="I1849" s="25" t="s">
        <v>7296</v>
      </c>
      <c r="J1849" s="25" t="s">
        <v>7288</v>
      </c>
      <c r="K1849" s="25" t="s">
        <v>7258</v>
      </c>
      <c r="L1849" s="25" t="s">
        <v>7259</v>
      </c>
      <c r="M1849" s="21">
        <v>334.93</v>
      </c>
      <c r="N1849" s="21">
        <v>334.93</v>
      </c>
      <c r="O1849" s="21">
        <v>0</v>
      </c>
      <c r="P1849" s="21">
        <v>334.93</v>
      </c>
      <c r="Q1849" s="25" t="s">
        <v>11894</v>
      </c>
      <c r="R1849" s="1" t="str">
        <f t="shared" si="29"/>
        <v>ST10043</v>
      </c>
      <c r="S1849" t="str">
        <f>VLOOKUP(R1849,Data!$C$2:$D$261,2,0)</f>
        <v>Hunt Club Manor</v>
      </c>
      <c r="T1849">
        <f>COUNTIF('Feb 2022'!A:A,D1849)+COUNTIF('Mar 2022'!A:A,D1849)+COUNTIF('Apr 2022'!A:A,D1849)+COUNTIF('May 2022'!A:A,D1849)+COUNTIF('June 2022'!A:A,D1849)+COUNTIF('July 2022'!A:A,D1849)+COUNTIF('Aug 2022'!A:A,D1849)+COUNTIF('Sep 2022'!A:A,D1849)+COUNTIF('Oct 2022'!A:A,D1849)+COUNTIF('Dec 2022'!A:A,D1849)</f>
        <v>1</v>
      </c>
      <c r="U1849" t="str">
        <f>VLOOKUP(Q1849,'Capital Lookup'!A:B,2,FALSE)</f>
        <v>No</v>
      </c>
      <c r="V1849" s="2">
        <f>IFERROR(VLOOKUP(LEFT(F1849,10),'Find Purchase Orders'!B:J,9,FALSE),"")</f>
        <v>44665</v>
      </c>
      <c r="W1849" s="25" t="s">
        <v>7261</v>
      </c>
    </row>
    <row r="1850" spans="1:23" hidden="1">
      <c r="A1850" s="25" t="s">
        <v>7261</v>
      </c>
      <c r="B1850" s="25" t="s">
        <v>7513</v>
      </c>
      <c r="C1850" s="25" t="s">
        <v>7264</v>
      </c>
      <c r="D1850" s="25" t="s">
        <v>2143</v>
      </c>
      <c r="E1850" s="25" t="s">
        <v>11892</v>
      </c>
      <c r="F1850" s="25" t="s">
        <v>11895</v>
      </c>
      <c r="G1850" s="25" t="s">
        <v>11896</v>
      </c>
      <c r="H1850" s="21">
        <v>2096.15</v>
      </c>
      <c r="I1850" s="25" t="s">
        <v>7296</v>
      </c>
      <c r="J1850" s="25" t="s">
        <v>7288</v>
      </c>
      <c r="K1850" s="25" t="s">
        <v>7262</v>
      </c>
      <c r="L1850" s="25" t="s">
        <v>7259</v>
      </c>
      <c r="M1850" s="21">
        <v>2096.15</v>
      </c>
      <c r="N1850" s="21">
        <v>2096.15</v>
      </c>
      <c r="O1850" s="21">
        <v>0</v>
      </c>
      <c r="P1850" s="21">
        <v>2096.15</v>
      </c>
      <c r="Q1850" s="25" t="s">
        <v>11894</v>
      </c>
      <c r="R1850" s="1" t="str">
        <f t="shared" si="29"/>
        <v>ST10043</v>
      </c>
      <c r="S1850" t="str">
        <f>VLOOKUP(R1850,Data!$C$2:$D$261,2,0)</f>
        <v>Hunt Club Manor</v>
      </c>
      <c r="T1850">
        <f>COUNTIF('Feb 2022'!A:A,D1850)+COUNTIF('Mar 2022'!A:A,D1850)+COUNTIF('Apr 2022'!A:A,D1850)+COUNTIF('May 2022'!A:A,D1850)+COUNTIF('June 2022'!A:A,D1850)+COUNTIF('July 2022'!A:A,D1850)+COUNTIF('Aug 2022'!A:A,D1850)+COUNTIF('Sep 2022'!A:A,D1850)+COUNTIF('Oct 2022'!A:A,D1850)+COUNTIF('Dec 2022'!A:A,D1850)</f>
        <v>1</v>
      </c>
      <c r="U1850" t="str">
        <f>VLOOKUP(Q1850,'Capital Lookup'!A:B,2,FALSE)</f>
        <v>No</v>
      </c>
      <c r="V1850" s="2">
        <f>IFERROR(VLOOKUP(LEFT(F1850,10),'Find Purchase Orders'!B:J,9,FALSE),"")</f>
        <v>44665</v>
      </c>
      <c r="W1850" s="25" t="s">
        <v>7261</v>
      </c>
    </row>
    <row r="1851" spans="1:23" hidden="1">
      <c r="A1851" s="25" t="s">
        <v>7269</v>
      </c>
      <c r="B1851" s="25" t="s">
        <v>8259</v>
      </c>
      <c r="C1851" s="25" t="s">
        <v>8260</v>
      </c>
      <c r="D1851" s="25" t="s">
        <v>11897</v>
      </c>
      <c r="E1851" s="25" t="s">
        <v>8591</v>
      </c>
      <c r="F1851" s="25" t="s">
        <v>11898</v>
      </c>
      <c r="G1851" s="25" t="s">
        <v>11899</v>
      </c>
      <c r="H1851" s="21">
        <v>3026.71</v>
      </c>
      <c r="I1851" s="25" t="s">
        <v>7296</v>
      </c>
      <c r="J1851" s="25" t="s">
        <v>7288</v>
      </c>
      <c r="K1851" s="25" t="s">
        <v>8592</v>
      </c>
      <c r="L1851" s="25" t="s">
        <v>11689</v>
      </c>
      <c r="M1851" s="21">
        <v>3026.71</v>
      </c>
      <c r="N1851" s="21">
        <v>3029.47</v>
      </c>
      <c r="O1851" s="21">
        <v>-2.76</v>
      </c>
      <c r="P1851" s="21">
        <v>3026.71</v>
      </c>
      <c r="Q1851" s="25" t="s">
        <v>11690</v>
      </c>
      <c r="R1851" s="1" t="str">
        <f t="shared" si="29"/>
        <v>ST10260</v>
      </c>
      <c r="S1851" t="str">
        <f>VLOOKUP(R1851,Data!$C$2:$D$261,2,0)</f>
        <v>Support Office</v>
      </c>
      <c r="T1851">
        <f>COUNTIF('Feb 2022'!A:A,D1851)+COUNTIF('Mar 2022'!A:A,D1851)+COUNTIF('Apr 2022'!A:A,D1851)+COUNTIF('May 2022'!A:A,D1851)+COUNTIF('June 2022'!A:A,D1851)+COUNTIF('July 2022'!A:A,D1851)+COUNTIF('Aug 2022'!A:A,D1851)+COUNTIF('Sep 2022'!A:A,D1851)+COUNTIF('Oct 2022'!A:A,D1851)+COUNTIF('Dec 2022'!A:A,D1851)</f>
        <v>0</v>
      </c>
      <c r="U1851" t="str">
        <f>VLOOKUP(Q1851,'Capital Lookup'!A:B,2,FALSE)</f>
        <v>Yes</v>
      </c>
      <c r="V1851" s="2">
        <f>IFERROR(VLOOKUP(LEFT(F1851,10),'Find Purchase Orders'!B:J,9,FALSE),"")</f>
        <v>44657</v>
      </c>
      <c r="W1851" s="25" t="s">
        <v>7261</v>
      </c>
    </row>
    <row r="1852" spans="1:23" hidden="1">
      <c r="A1852" s="25" t="s">
        <v>7261</v>
      </c>
      <c r="B1852" s="25" t="s">
        <v>7513</v>
      </c>
      <c r="C1852" s="25" t="s">
        <v>7264</v>
      </c>
      <c r="D1852" s="25" t="s">
        <v>2225</v>
      </c>
      <c r="E1852" s="25" t="s">
        <v>11892</v>
      </c>
      <c r="F1852" s="25" t="s">
        <v>11900</v>
      </c>
      <c r="G1852" s="25" t="s">
        <v>7528</v>
      </c>
      <c r="H1852" s="21">
        <v>1126.8900000000001</v>
      </c>
      <c r="I1852" s="25" t="s">
        <v>7296</v>
      </c>
      <c r="J1852" s="25" t="s">
        <v>7288</v>
      </c>
      <c r="K1852" s="25" t="s">
        <v>7289</v>
      </c>
      <c r="L1852" s="25" t="s">
        <v>7259</v>
      </c>
      <c r="M1852" s="21">
        <v>1126.8900000000001</v>
      </c>
      <c r="N1852" s="21">
        <v>1126.8900000000001</v>
      </c>
      <c r="O1852" s="21">
        <v>0</v>
      </c>
      <c r="P1852" s="21">
        <v>1126.8900000000001</v>
      </c>
      <c r="Q1852" s="25" t="s">
        <v>11894</v>
      </c>
      <c r="R1852" s="1" t="str">
        <f t="shared" si="29"/>
        <v>ST10043</v>
      </c>
      <c r="S1852" t="str">
        <f>VLOOKUP(R1852,Data!$C$2:$D$261,2,0)</f>
        <v>Hunt Club Manor</v>
      </c>
      <c r="T1852">
        <f>COUNTIF('Feb 2022'!A:A,D1852)+COUNTIF('Mar 2022'!A:A,D1852)+COUNTIF('Apr 2022'!A:A,D1852)+COUNTIF('May 2022'!A:A,D1852)+COUNTIF('June 2022'!A:A,D1852)+COUNTIF('July 2022'!A:A,D1852)+COUNTIF('Aug 2022'!A:A,D1852)+COUNTIF('Sep 2022'!A:A,D1852)+COUNTIF('Oct 2022'!A:A,D1852)+COUNTIF('Dec 2022'!A:A,D1852)</f>
        <v>1</v>
      </c>
      <c r="U1852" t="str">
        <f>VLOOKUP(Q1852,'Capital Lookup'!A:B,2,FALSE)</f>
        <v>No</v>
      </c>
      <c r="V1852" s="2">
        <f>IFERROR(VLOOKUP(LEFT(F1852,10),'Find Purchase Orders'!B:J,9,FALSE),"")</f>
        <v>44657</v>
      </c>
      <c r="W1852" s="25" t="s">
        <v>7261</v>
      </c>
    </row>
    <row r="1853" spans="1:23" hidden="1">
      <c r="A1853" s="25" t="s">
        <v>7252</v>
      </c>
      <c r="B1853" s="25" t="s">
        <v>7253</v>
      </c>
      <c r="C1853" s="25" t="s">
        <v>7254</v>
      </c>
      <c r="D1853" s="25" t="s">
        <v>11901</v>
      </c>
      <c r="E1853" s="25" t="s">
        <v>7256</v>
      </c>
      <c r="H1853" s="21">
        <v>841.38</v>
      </c>
      <c r="I1853" s="25" t="s">
        <v>7257</v>
      </c>
      <c r="K1853" s="25" t="s">
        <v>7258</v>
      </c>
      <c r="L1853" s="25" t="s">
        <v>7259</v>
      </c>
      <c r="M1853" s="22">
        <v>0</v>
      </c>
      <c r="N1853" s="22">
        <v>0</v>
      </c>
      <c r="O1853" s="21">
        <v>0</v>
      </c>
      <c r="P1853" s="21">
        <v>83.38</v>
      </c>
      <c r="Q1853" s="25" t="s">
        <v>7459</v>
      </c>
      <c r="R1853" s="1" t="str">
        <f t="shared" si="29"/>
        <v>ST10086</v>
      </c>
      <c r="S1853" t="str">
        <f>VLOOKUP(R1853,Data!$C$2:$D$261,2,0)</f>
        <v>Renaissance</v>
      </c>
      <c r="T1853">
        <f>COUNTIF('Feb 2022'!A:A,D1853)+COUNTIF('Mar 2022'!A:A,D1853)+COUNTIF('Apr 2022'!A:A,D1853)+COUNTIF('May 2022'!A:A,D1853)+COUNTIF('June 2022'!A:A,D1853)+COUNTIF('July 2022'!A:A,D1853)+COUNTIF('Aug 2022'!A:A,D1853)+COUNTIF('Sep 2022'!A:A,D1853)+COUNTIF('Oct 2022'!A:A,D1853)+COUNTIF('Dec 2022'!A:A,D1853)</f>
        <v>0</v>
      </c>
      <c r="U1853" t="str">
        <f>VLOOKUP(Q1853,'Capital Lookup'!A:B,2,FALSE)</f>
        <v>No</v>
      </c>
      <c r="V1853" s="2" t="str">
        <f>IFERROR(VLOOKUP(LEFT(F1853,10),'Find Purchase Orders'!B:J,9,FALSE),"")</f>
        <v/>
      </c>
      <c r="W1853" s="25" t="s">
        <v>7261</v>
      </c>
    </row>
    <row r="1854" spans="1:23" hidden="1">
      <c r="A1854" s="25" t="s">
        <v>7252</v>
      </c>
      <c r="B1854" s="25" t="s">
        <v>7253</v>
      </c>
      <c r="C1854" s="25" t="s">
        <v>7254</v>
      </c>
      <c r="D1854" s="25" t="s">
        <v>11901</v>
      </c>
      <c r="E1854" s="25" t="s">
        <v>7256</v>
      </c>
      <c r="H1854" s="21">
        <v>1082.25</v>
      </c>
      <c r="I1854" s="25" t="s">
        <v>7257</v>
      </c>
      <c r="K1854" s="25" t="s">
        <v>7258</v>
      </c>
      <c r="L1854" s="25" t="s">
        <v>7259</v>
      </c>
      <c r="M1854" s="22">
        <v>0</v>
      </c>
      <c r="N1854" s="22">
        <v>0</v>
      </c>
      <c r="O1854" s="21">
        <v>0</v>
      </c>
      <c r="P1854" s="21">
        <v>107.25</v>
      </c>
      <c r="Q1854" s="25" t="s">
        <v>7459</v>
      </c>
      <c r="R1854" s="1" t="str">
        <f t="shared" si="29"/>
        <v>ST10086</v>
      </c>
      <c r="S1854" t="str">
        <f>VLOOKUP(R1854,Data!$C$2:$D$261,2,0)</f>
        <v>Renaissance</v>
      </c>
      <c r="T1854">
        <f>COUNTIF('Feb 2022'!A:A,D1854)+COUNTIF('Mar 2022'!A:A,D1854)+COUNTIF('Apr 2022'!A:A,D1854)+COUNTIF('May 2022'!A:A,D1854)+COUNTIF('June 2022'!A:A,D1854)+COUNTIF('July 2022'!A:A,D1854)+COUNTIF('Aug 2022'!A:A,D1854)+COUNTIF('Sep 2022'!A:A,D1854)+COUNTIF('Oct 2022'!A:A,D1854)+COUNTIF('Dec 2022'!A:A,D1854)</f>
        <v>0</v>
      </c>
      <c r="U1854" t="str">
        <f>VLOOKUP(Q1854,'Capital Lookup'!A:B,2,FALSE)</f>
        <v>No</v>
      </c>
      <c r="V1854" s="2" t="str">
        <f>IFERROR(VLOOKUP(LEFT(F1854,10),'Find Purchase Orders'!B:J,9,FALSE),"")</f>
        <v/>
      </c>
      <c r="W1854" s="25" t="s">
        <v>7261</v>
      </c>
    </row>
    <row r="1855" spans="1:23" hidden="1">
      <c r="A1855" s="25" t="s">
        <v>7252</v>
      </c>
      <c r="B1855" s="25" t="s">
        <v>7253</v>
      </c>
      <c r="C1855" s="25" t="s">
        <v>7254</v>
      </c>
      <c r="D1855" s="25" t="s">
        <v>11901</v>
      </c>
      <c r="E1855" s="25" t="s">
        <v>7256</v>
      </c>
      <c r="H1855" s="21">
        <v>1056.72</v>
      </c>
      <c r="I1855" s="25" t="s">
        <v>7257</v>
      </c>
      <c r="K1855" s="25" t="s">
        <v>7258</v>
      </c>
      <c r="L1855" s="25" t="s">
        <v>7259</v>
      </c>
      <c r="M1855" s="22">
        <v>0</v>
      </c>
      <c r="N1855" s="22">
        <v>0</v>
      </c>
      <c r="O1855" s="21">
        <v>0</v>
      </c>
      <c r="P1855" s="21">
        <v>104.72</v>
      </c>
      <c r="Q1855" s="25" t="s">
        <v>7459</v>
      </c>
      <c r="R1855" s="1" t="str">
        <f t="shared" si="29"/>
        <v>ST10086</v>
      </c>
      <c r="S1855" t="str">
        <f>VLOOKUP(R1855,Data!$C$2:$D$261,2,0)</f>
        <v>Renaissance</v>
      </c>
      <c r="T1855">
        <f>COUNTIF('Feb 2022'!A:A,D1855)+COUNTIF('Mar 2022'!A:A,D1855)+COUNTIF('Apr 2022'!A:A,D1855)+COUNTIF('May 2022'!A:A,D1855)+COUNTIF('June 2022'!A:A,D1855)+COUNTIF('July 2022'!A:A,D1855)+COUNTIF('Aug 2022'!A:A,D1855)+COUNTIF('Sep 2022'!A:A,D1855)+COUNTIF('Oct 2022'!A:A,D1855)+COUNTIF('Dec 2022'!A:A,D1855)</f>
        <v>0</v>
      </c>
      <c r="U1855" t="str">
        <f>VLOOKUP(Q1855,'Capital Lookup'!A:B,2,FALSE)</f>
        <v>No</v>
      </c>
      <c r="V1855" s="2" t="str">
        <f>IFERROR(VLOOKUP(LEFT(F1855,10),'Find Purchase Orders'!B:J,9,FALSE),"")</f>
        <v/>
      </c>
      <c r="W1855" s="25" t="s">
        <v>7261</v>
      </c>
    </row>
    <row r="1856" spans="1:23" hidden="1">
      <c r="A1856" s="25" t="s">
        <v>7252</v>
      </c>
      <c r="B1856" s="25" t="s">
        <v>7253</v>
      </c>
      <c r="C1856" s="25" t="s">
        <v>7254</v>
      </c>
      <c r="D1856" s="25" t="s">
        <v>11901</v>
      </c>
      <c r="E1856" s="25" t="s">
        <v>7256</v>
      </c>
      <c r="H1856" s="21">
        <v>286.38</v>
      </c>
      <c r="I1856" s="25" t="s">
        <v>7257</v>
      </c>
      <c r="K1856" s="25" t="s">
        <v>7258</v>
      </c>
      <c r="L1856" s="25" t="s">
        <v>7259</v>
      </c>
      <c r="M1856" s="22">
        <v>0</v>
      </c>
      <c r="N1856" s="22">
        <v>0</v>
      </c>
      <c r="O1856" s="21">
        <v>0</v>
      </c>
      <c r="P1856" s="21">
        <v>28.38</v>
      </c>
      <c r="Q1856" s="25" t="s">
        <v>7459</v>
      </c>
      <c r="R1856" s="1" t="str">
        <f t="shared" si="29"/>
        <v>ST10086</v>
      </c>
      <c r="S1856" t="str">
        <f>VLOOKUP(R1856,Data!$C$2:$D$261,2,0)</f>
        <v>Renaissance</v>
      </c>
      <c r="T1856">
        <f>COUNTIF('Feb 2022'!A:A,D1856)+COUNTIF('Mar 2022'!A:A,D1856)+COUNTIF('Apr 2022'!A:A,D1856)+COUNTIF('May 2022'!A:A,D1856)+COUNTIF('June 2022'!A:A,D1856)+COUNTIF('July 2022'!A:A,D1856)+COUNTIF('Aug 2022'!A:A,D1856)+COUNTIF('Sep 2022'!A:A,D1856)+COUNTIF('Oct 2022'!A:A,D1856)+COUNTIF('Dec 2022'!A:A,D1856)</f>
        <v>0</v>
      </c>
      <c r="U1856" t="str">
        <f>VLOOKUP(Q1856,'Capital Lookup'!A:B,2,FALSE)</f>
        <v>No</v>
      </c>
      <c r="V1856" s="2" t="str">
        <f>IFERROR(VLOOKUP(LEFT(F1856,10),'Find Purchase Orders'!B:J,9,FALSE),"")</f>
        <v/>
      </c>
      <c r="W1856" s="25" t="s">
        <v>7261</v>
      </c>
    </row>
    <row r="1857" spans="1:23" hidden="1">
      <c r="A1857" s="25" t="s">
        <v>7252</v>
      </c>
      <c r="B1857" s="25" t="s">
        <v>7253</v>
      </c>
      <c r="C1857" s="25" t="s">
        <v>7254</v>
      </c>
      <c r="D1857" s="25" t="s">
        <v>11901</v>
      </c>
      <c r="E1857" s="25" t="s">
        <v>7256</v>
      </c>
      <c r="H1857" s="21">
        <v>11413.07</v>
      </c>
      <c r="I1857" s="25" t="s">
        <v>7257</v>
      </c>
      <c r="K1857" s="25" t="s">
        <v>7262</v>
      </c>
      <c r="L1857" s="25" t="s">
        <v>7259</v>
      </c>
      <c r="M1857" s="22">
        <v>0</v>
      </c>
      <c r="N1857" s="22">
        <v>0</v>
      </c>
      <c r="O1857" s="21">
        <v>0</v>
      </c>
      <c r="P1857" s="21">
        <v>1131.02</v>
      </c>
      <c r="Q1857" s="25" t="s">
        <v>7459</v>
      </c>
      <c r="R1857" s="1" t="str">
        <f t="shared" si="29"/>
        <v>ST10086</v>
      </c>
      <c r="S1857" t="str">
        <f>VLOOKUP(R1857,Data!$C$2:$D$261,2,0)</f>
        <v>Renaissance</v>
      </c>
      <c r="T1857">
        <f>COUNTIF('Feb 2022'!A:A,D1857)+COUNTIF('Mar 2022'!A:A,D1857)+COUNTIF('Apr 2022'!A:A,D1857)+COUNTIF('May 2022'!A:A,D1857)+COUNTIF('June 2022'!A:A,D1857)+COUNTIF('July 2022'!A:A,D1857)+COUNTIF('Aug 2022'!A:A,D1857)+COUNTIF('Sep 2022'!A:A,D1857)+COUNTIF('Oct 2022'!A:A,D1857)+COUNTIF('Dec 2022'!A:A,D1857)</f>
        <v>0</v>
      </c>
      <c r="U1857" t="str">
        <f>VLOOKUP(Q1857,'Capital Lookup'!A:B,2,FALSE)</f>
        <v>No</v>
      </c>
      <c r="V1857" s="2" t="str">
        <f>IFERROR(VLOOKUP(LEFT(F1857,10),'Find Purchase Orders'!B:J,9,FALSE),"")</f>
        <v/>
      </c>
      <c r="W1857" s="25" t="s">
        <v>7261</v>
      </c>
    </row>
    <row r="1858" spans="1:23" hidden="1">
      <c r="A1858" s="25" t="s">
        <v>7252</v>
      </c>
      <c r="B1858" s="25" t="s">
        <v>7253</v>
      </c>
      <c r="C1858" s="25" t="s">
        <v>7254</v>
      </c>
      <c r="D1858" s="25" t="s">
        <v>11901</v>
      </c>
      <c r="E1858" s="25" t="s">
        <v>7256</v>
      </c>
      <c r="H1858" s="21">
        <v>1678.99</v>
      </c>
      <c r="I1858" s="25" t="s">
        <v>7257</v>
      </c>
      <c r="K1858" s="25" t="s">
        <v>7262</v>
      </c>
      <c r="L1858" s="25" t="s">
        <v>7259</v>
      </c>
      <c r="M1858" s="22">
        <v>0</v>
      </c>
      <c r="N1858" s="22">
        <v>0</v>
      </c>
      <c r="O1858" s="21">
        <v>0</v>
      </c>
      <c r="P1858" s="21">
        <v>166.39</v>
      </c>
      <c r="Q1858" s="25" t="s">
        <v>7459</v>
      </c>
      <c r="R1858" s="1" t="str">
        <f t="shared" si="29"/>
        <v>ST10086</v>
      </c>
      <c r="S1858" t="str">
        <f>VLOOKUP(R1858,Data!$C$2:$D$261,2,0)</f>
        <v>Renaissance</v>
      </c>
      <c r="T1858">
        <f>COUNTIF('Feb 2022'!A:A,D1858)+COUNTIF('Mar 2022'!A:A,D1858)+COUNTIF('Apr 2022'!A:A,D1858)+COUNTIF('May 2022'!A:A,D1858)+COUNTIF('June 2022'!A:A,D1858)+COUNTIF('July 2022'!A:A,D1858)+COUNTIF('Aug 2022'!A:A,D1858)+COUNTIF('Sep 2022'!A:A,D1858)+COUNTIF('Oct 2022'!A:A,D1858)+COUNTIF('Dec 2022'!A:A,D1858)</f>
        <v>0</v>
      </c>
      <c r="U1858" t="str">
        <f>VLOOKUP(Q1858,'Capital Lookup'!A:B,2,FALSE)</f>
        <v>No</v>
      </c>
      <c r="V1858" s="2" t="str">
        <f>IFERROR(VLOOKUP(LEFT(F1858,10),'Find Purchase Orders'!B:J,9,FALSE),"")</f>
        <v/>
      </c>
      <c r="W1858" s="25" t="s">
        <v>7261</v>
      </c>
    </row>
    <row r="1859" spans="1:23" hidden="1">
      <c r="A1859" s="25" t="s">
        <v>7252</v>
      </c>
      <c r="B1859" s="25" t="s">
        <v>7747</v>
      </c>
      <c r="C1859" s="25" t="s">
        <v>7254</v>
      </c>
      <c r="D1859" s="25" t="s">
        <v>2226</v>
      </c>
      <c r="E1859" s="25" t="s">
        <v>9118</v>
      </c>
      <c r="F1859" s="25" t="s">
        <v>11902</v>
      </c>
      <c r="G1859" s="25" t="s">
        <v>11903</v>
      </c>
      <c r="H1859" s="21">
        <v>5667.81</v>
      </c>
      <c r="I1859" s="25" t="s">
        <v>7296</v>
      </c>
      <c r="J1859" s="25" t="s">
        <v>7288</v>
      </c>
      <c r="K1859" s="25" t="s">
        <v>7262</v>
      </c>
      <c r="L1859" s="25" t="s">
        <v>7259</v>
      </c>
      <c r="M1859" s="21">
        <v>5667.81</v>
      </c>
      <c r="N1859" s="21">
        <v>5667.78</v>
      </c>
      <c r="O1859" s="21">
        <v>0.03</v>
      </c>
      <c r="P1859" s="21">
        <v>5667.81</v>
      </c>
      <c r="Q1859" s="25" t="s">
        <v>8854</v>
      </c>
      <c r="R1859" s="1" t="str">
        <f t="shared" si="29"/>
        <v>ST10050</v>
      </c>
      <c r="S1859" t="str">
        <f>VLOOKUP(R1859,Data!$C$2:$D$261,2,0)</f>
        <v>Alta Vista</v>
      </c>
      <c r="T1859">
        <f>COUNTIF('Feb 2022'!A:A,D1859)+COUNTIF('Mar 2022'!A:A,D1859)+COUNTIF('Apr 2022'!A:A,D1859)+COUNTIF('May 2022'!A:A,D1859)+COUNTIF('June 2022'!A:A,D1859)+COUNTIF('July 2022'!A:A,D1859)+COUNTIF('Aug 2022'!A:A,D1859)+COUNTIF('Sep 2022'!A:A,D1859)+COUNTIF('Oct 2022'!A:A,D1859)+COUNTIF('Dec 2022'!A:A,D1859)</f>
        <v>1</v>
      </c>
      <c r="U1859" t="str">
        <f>VLOOKUP(Q1859,'Capital Lookup'!A:B,2,FALSE)</f>
        <v>No</v>
      </c>
      <c r="V1859" s="2">
        <f>IFERROR(VLOOKUP(LEFT(F1859,10),'Find Purchase Orders'!B:J,9,FALSE),"")</f>
        <v>44664</v>
      </c>
      <c r="W1859" s="25" t="s">
        <v>7261</v>
      </c>
    </row>
    <row r="1860" spans="1:23" hidden="1">
      <c r="A1860" s="25" t="s">
        <v>7252</v>
      </c>
      <c r="B1860" s="25" t="s">
        <v>7747</v>
      </c>
      <c r="C1860" s="25" t="s">
        <v>7254</v>
      </c>
      <c r="D1860" s="25" t="s">
        <v>2226</v>
      </c>
      <c r="E1860" s="25" t="s">
        <v>9118</v>
      </c>
      <c r="F1860" s="25" t="s">
        <v>11904</v>
      </c>
      <c r="G1860" s="25" t="s">
        <v>11905</v>
      </c>
      <c r="H1860" s="21">
        <v>360.19</v>
      </c>
      <c r="I1860" s="25" t="s">
        <v>7296</v>
      </c>
      <c r="J1860" s="25" t="s">
        <v>7288</v>
      </c>
      <c r="K1860" s="25" t="s">
        <v>7262</v>
      </c>
      <c r="L1860" s="25" t="s">
        <v>7259</v>
      </c>
      <c r="M1860" s="21">
        <v>360.19</v>
      </c>
      <c r="N1860" s="21">
        <v>360.19</v>
      </c>
      <c r="O1860" s="21">
        <v>0</v>
      </c>
      <c r="P1860" s="21">
        <v>360.19</v>
      </c>
      <c r="Q1860" s="25" t="s">
        <v>8854</v>
      </c>
      <c r="R1860" s="1" t="str">
        <f t="shared" si="29"/>
        <v>ST10050</v>
      </c>
      <c r="S1860" t="str">
        <f>VLOOKUP(R1860,Data!$C$2:$D$261,2,0)</f>
        <v>Alta Vista</v>
      </c>
      <c r="T1860">
        <f>COUNTIF('Feb 2022'!A:A,D1860)+COUNTIF('Mar 2022'!A:A,D1860)+COUNTIF('Apr 2022'!A:A,D1860)+COUNTIF('May 2022'!A:A,D1860)+COUNTIF('June 2022'!A:A,D1860)+COUNTIF('July 2022'!A:A,D1860)+COUNTIF('Aug 2022'!A:A,D1860)+COUNTIF('Sep 2022'!A:A,D1860)+COUNTIF('Oct 2022'!A:A,D1860)+COUNTIF('Dec 2022'!A:A,D1860)</f>
        <v>1</v>
      </c>
      <c r="U1860" t="str">
        <f>VLOOKUP(Q1860,'Capital Lookup'!A:B,2,FALSE)</f>
        <v>No</v>
      </c>
      <c r="V1860" s="2">
        <f>IFERROR(VLOOKUP(LEFT(F1860,10),'Find Purchase Orders'!B:J,9,FALSE),"")</f>
        <v>44664</v>
      </c>
      <c r="W1860" s="25" t="s">
        <v>7261</v>
      </c>
    </row>
    <row r="1861" spans="1:23" hidden="1">
      <c r="A1861" s="25" t="s">
        <v>7252</v>
      </c>
      <c r="B1861" s="25" t="s">
        <v>7747</v>
      </c>
      <c r="C1861" s="25" t="s">
        <v>7254</v>
      </c>
      <c r="D1861" s="25" t="s">
        <v>2227</v>
      </c>
      <c r="E1861" s="25" t="s">
        <v>9118</v>
      </c>
      <c r="F1861" s="25" t="s">
        <v>11906</v>
      </c>
      <c r="G1861" s="25" t="s">
        <v>11907</v>
      </c>
      <c r="H1861" s="21">
        <v>4154.71</v>
      </c>
      <c r="I1861" s="25" t="s">
        <v>7296</v>
      </c>
      <c r="J1861" s="25" t="s">
        <v>7288</v>
      </c>
      <c r="K1861" s="25" t="s">
        <v>7262</v>
      </c>
      <c r="L1861" s="25" t="s">
        <v>7259</v>
      </c>
      <c r="M1861" s="21">
        <v>4894.91</v>
      </c>
      <c r="N1861" s="21">
        <v>4894.8999999999996</v>
      </c>
      <c r="O1861" s="21">
        <v>0.01</v>
      </c>
      <c r="P1861" s="21">
        <v>4809.76</v>
      </c>
      <c r="Q1861" s="25" t="s">
        <v>8854</v>
      </c>
      <c r="R1861" s="1" t="str">
        <f t="shared" si="29"/>
        <v>ST10050</v>
      </c>
      <c r="S1861" t="str">
        <f>VLOOKUP(R1861,Data!$C$2:$D$261,2,0)</f>
        <v>Alta Vista</v>
      </c>
      <c r="T1861">
        <f>COUNTIF('Feb 2022'!A:A,D1861)+COUNTIF('Mar 2022'!A:A,D1861)+COUNTIF('Apr 2022'!A:A,D1861)+COUNTIF('May 2022'!A:A,D1861)+COUNTIF('June 2022'!A:A,D1861)+COUNTIF('July 2022'!A:A,D1861)+COUNTIF('Aug 2022'!A:A,D1861)+COUNTIF('Sep 2022'!A:A,D1861)+COUNTIF('Oct 2022'!A:A,D1861)+COUNTIF('Dec 2022'!A:A,D1861)</f>
        <v>1</v>
      </c>
      <c r="U1861" t="str">
        <f>VLOOKUP(Q1861,'Capital Lookup'!A:B,2,FALSE)</f>
        <v>No</v>
      </c>
      <c r="V1861" s="2">
        <f>IFERROR(VLOOKUP(LEFT(F1861,10),'Find Purchase Orders'!B:J,9,FALSE),"")</f>
        <v>44658</v>
      </c>
      <c r="W1861" s="25" t="s">
        <v>7261</v>
      </c>
    </row>
    <row r="1862" spans="1:23" hidden="1">
      <c r="A1862" s="25" t="s">
        <v>7252</v>
      </c>
      <c r="B1862" s="25" t="s">
        <v>7747</v>
      </c>
      <c r="C1862" s="25" t="s">
        <v>7254</v>
      </c>
      <c r="D1862" s="25" t="s">
        <v>2227</v>
      </c>
      <c r="E1862" s="25" t="s">
        <v>9118</v>
      </c>
      <c r="F1862" s="25" t="s">
        <v>11908</v>
      </c>
      <c r="G1862" s="25" t="s">
        <v>11909</v>
      </c>
      <c r="H1862" s="21">
        <v>233.06</v>
      </c>
      <c r="I1862" s="25" t="s">
        <v>7296</v>
      </c>
      <c r="J1862" s="25" t="s">
        <v>7288</v>
      </c>
      <c r="K1862" s="25" t="s">
        <v>7262</v>
      </c>
      <c r="L1862" s="25" t="s">
        <v>7259</v>
      </c>
      <c r="M1862" s="21">
        <v>2944.43</v>
      </c>
      <c r="N1862" s="21">
        <v>2944.43</v>
      </c>
      <c r="O1862" s="21">
        <v>0</v>
      </c>
      <c r="P1862" s="21">
        <v>2632.5</v>
      </c>
      <c r="Q1862" s="25" t="s">
        <v>8854</v>
      </c>
      <c r="R1862" s="1" t="str">
        <f t="shared" si="29"/>
        <v>ST10050</v>
      </c>
      <c r="S1862" t="str">
        <f>VLOOKUP(R1862,Data!$C$2:$D$261,2,0)</f>
        <v>Alta Vista</v>
      </c>
      <c r="T1862">
        <f>COUNTIF('Feb 2022'!A:A,D1862)+COUNTIF('Mar 2022'!A:A,D1862)+COUNTIF('Apr 2022'!A:A,D1862)+COUNTIF('May 2022'!A:A,D1862)+COUNTIF('June 2022'!A:A,D1862)+COUNTIF('July 2022'!A:A,D1862)+COUNTIF('Aug 2022'!A:A,D1862)+COUNTIF('Sep 2022'!A:A,D1862)+COUNTIF('Oct 2022'!A:A,D1862)+COUNTIF('Dec 2022'!A:A,D1862)</f>
        <v>1</v>
      </c>
      <c r="U1862" t="str">
        <f>VLOOKUP(Q1862,'Capital Lookup'!A:B,2,FALSE)</f>
        <v>No</v>
      </c>
      <c r="V1862" s="2">
        <f>IFERROR(VLOOKUP(LEFT(F1862,10),'Find Purchase Orders'!B:J,9,FALSE),"")</f>
        <v>44658</v>
      </c>
      <c r="W1862" s="25" t="s">
        <v>7261</v>
      </c>
    </row>
    <row r="1863" spans="1:23" hidden="1">
      <c r="A1863" s="25" t="s">
        <v>7252</v>
      </c>
      <c r="B1863" s="25" t="s">
        <v>7747</v>
      </c>
      <c r="C1863" s="25" t="s">
        <v>7254</v>
      </c>
      <c r="D1863" s="25" t="s">
        <v>2185</v>
      </c>
      <c r="E1863" s="25" t="s">
        <v>9118</v>
      </c>
      <c r="F1863" s="25" t="s">
        <v>11910</v>
      </c>
      <c r="G1863" s="25" t="s">
        <v>11911</v>
      </c>
      <c r="H1863" s="21">
        <v>9629.07</v>
      </c>
      <c r="I1863" s="25" t="s">
        <v>7296</v>
      </c>
      <c r="J1863" s="25" t="s">
        <v>7288</v>
      </c>
      <c r="K1863" s="25" t="s">
        <v>7262</v>
      </c>
      <c r="L1863" s="25" t="s">
        <v>7259</v>
      </c>
      <c r="M1863" s="21">
        <v>9629.07</v>
      </c>
      <c r="N1863" s="21">
        <v>9312.65</v>
      </c>
      <c r="O1863" s="21">
        <v>316.42</v>
      </c>
      <c r="P1863" s="21">
        <v>9629.07</v>
      </c>
      <c r="Q1863" s="25" t="s">
        <v>8854</v>
      </c>
      <c r="R1863" s="1" t="str">
        <f t="shared" si="29"/>
        <v>ST10050</v>
      </c>
      <c r="S1863" t="str">
        <f>VLOOKUP(R1863,Data!$C$2:$D$261,2,0)</f>
        <v>Alta Vista</v>
      </c>
      <c r="T1863">
        <f>COUNTIF('Feb 2022'!A:A,D1863)+COUNTIF('Mar 2022'!A:A,D1863)+COUNTIF('Apr 2022'!A:A,D1863)+COUNTIF('May 2022'!A:A,D1863)+COUNTIF('June 2022'!A:A,D1863)+COUNTIF('July 2022'!A:A,D1863)+COUNTIF('Aug 2022'!A:A,D1863)+COUNTIF('Sep 2022'!A:A,D1863)+COUNTIF('Oct 2022'!A:A,D1863)+COUNTIF('Dec 2022'!A:A,D1863)</f>
        <v>1</v>
      </c>
      <c r="U1863" t="str">
        <f>VLOOKUP(Q1863,'Capital Lookup'!A:B,2,FALSE)</f>
        <v>No</v>
      </c>
      <c r="V1863" s="2">
        <f>IFERROR(VLOOKUP(LEFT(F1863,10),'Find Purchase Orders'!B:J,9,FALSE),"")</f>
        <v>44677</v>
      </c>
      <c r="W1863" s="25" t="s">
        <v>7261</v>
      </c>
    </row>
    <row r="1864" spans="1:23" hidden="1">
      <c r="A1864" s="25" t="s">
        <v>7252</v>
      </c>
      <c r="B1864" s="25" t="s">
        <v>7747</v>
      </c>
      <c r="C1864" s="25" t="s">
        <v>7254</v>
      </c>
      <c r="D1864" s="25" t="s">
        <v>2185</v>
      </c>
      <c r="E1864" s="25" t="s">
        <v>9118</v>
      </c>
      <c r="F1864" s="25" t="s">
        <v>11912</v>
      </c>
      <c r="G1864" s="25" t="s">
        <v>11913</v>
      </c>
      <c r="H1864" s="21">
        <v>952.59</v>
      </c>
      <c r="I1864" s="25" t="s">
        <v>7296</v>
      </c>
      <c r="J1864" s="25" t="s">
        <v>7288</v>
      </c>
      <c r="K1864" s="25" t="s">
        <v>7262</v>
      </c>
      <c r="L1864" s="25" t="s">
        <v>7259</v>
      </c>
      <c r="M1864" s="21">
        <v>952.59</v>
      </c>
      <c r="N1864" s="21">
        <v>952.59</v>
      </c>
      <c r="O1864" s="21">
        <v>0</v>
      </c>
      <c r="P1864" s="21">
        <v>952.59</v>
      </c>
      <c r="Q1864" s="25" t="s">
        <v>8854</v>
      </c>
      <c r="R1864" s="1" t="str">
        <f t="shared" si="29"/>
        <v>ST10050</v>
      </c>
      <c r="S1864" t="str">
        <f>VLOOKUP(R1864,Data!$C$2:$D$261,2,0)</f>
        <v>Alta Vista</v>
      </c>
      <c r="T1864">
        <f>COUNTIF('Feb 2022'!A:A,D1864)+COUNTIF('Mar 2022'!A:A,D1864)+COUNTIF('Apr 2022'!A:A,D1864)+COUNTIF('May 2022'!A:A,D1864)+COUNTIF('June 2022'!A:A,D1864)+COUNTIF('July 2022'!A:A,D1864)+COUNTIF('Aug 2022'!A:A,D1864)+COUNTIF('Sep 2022'!A:A,D1864)+COUNTIF('Oct 2022'!A:A,D1864)+COUNTIF('Dec 2022'!A:A,D1864)</f>
        <v>1</v>
      </c>
      <c r="U1864" t="str">
        <f>VLOOKUP(Q1864,'Capital Lookup'!A:B,2,FALSE)</f>
        <v>No</v>
      </c>
      <c r="V1864" s="2">
        <f>IFERROR(VLOOKUP(LEFT(F1864,10),'Find Purchase Orders'!B:J,9,FALSE),"")</f>
        <v>44677</v>
      </c>
      <c r="W1864" s="25" t="s">
        <v>7261</v>
      </c>
    </row>
    <row r="1865" spans="1:23" hidden="1">
      <c r="A1865" s="25" t="s">
        <v>7252</v>
      </c>
      <c r="B1865" s="25" t="s">
        <v>7747</v>
      </c>
      <c r="C1865" s="25" t="s">
        <v>7254</v>
      </c>
      <c r="D1865" s="25" t="s">
        <v>2186</v>
      </c>
      <c r="E1865" s="25" t="s">
        <v>9118</v>
      </c>
      <c r="F1865" s="25" t="s">
        <v>11914</v>
      </c>
      <c r="G1865" s="25" t="s">
        <v>11915</v>
      </c>
      <c r="H1865" s="21">
        <v>4920.62</v>
      </c>
      <c r="I1865" s="25" t="s">
        <v>7296</v>
      </c>
      <c r="J1865" s="25" t="s">
        <v>7288</v>
      </c>
      <c r="K1865" s="25" t="s">
        <v>7262</v>
      </c>
      <c r="L1865" s="25" t="s">
        <v>7259</v>
      </c>
      <c r="M1865" s="21">
        <v>4920.62</v>
      </c>
      <c r="N1865" s="21">
        <v>4864.12</v>
      </c>
      <c r="O1865" s="21">
        <v>56.5</v>
      </c>
      <c r="P1865" s="21">
        <v>4920.62</v>
      </c>
      <c r="Q1865" s="25" t="s">
        <v>8854</v>
      </c>
      <c r="R1865" s="1" t="str">
        <f t="shared" si="29"/>
        <v>ST10050</v>
      </c>
      <c r="S1865" t="str">
        <f>VLOOKUP(R1865,Data!$C$2:$D$261,2,0)</f>
        <v>Alta Vista</v>
      </c>
      <c r="T1865">
        <f>COUNTIF('Feb 2022'!A:A,D1865)+COUNTIF('Mar 2022'!A:A,D1865)+COUNTIF('Apr 2022'!A:A,D1865)+COUNTIF('May 2022'!A:A,D1865)+COUNTIF('June 2022'!A:A,D1865)+COUNTIF('July 2022'!A:A,D1865)+COUNTIF('Aug 2022'!A:A,D1865)+COUNTIF('Sep 2022'!A:A,D1865)+COUNTIF('Oct 2022'!A:A,D1865)+COUNTIF('Dec 2022'!A:A,D1865)</f>
        <v>1</v>
      </c>
      <c r="U1865" t="str">
        <f>VLOOKUP(Q1865,'Capital Lookup'!A:B,2,FALSE)</f>
        <v>No</v>
      </c>
      <c r="V1865" s="2">
        <f>IFERROR(VLOOKUP(LEFT(F1865,10),'Find Purchase Orders'!B:J,9,FALSE),"")</f>
        <v>44677</v>
      </c>
      <c r="W1865" s="25" t="s">
        <v>7261</v>
      </c>
    </row>
    <row r="1866" spans="1:23" hidden="1">
      <c r="A1866" s="25" t="s">
        <v>7252</v>
      </c>
      <c r="B1866" s="25" t="s">
        <v>7747</v>
      </c>
      <c r="C1866" s="25" t="s">
        <v>7254</v>
      </c>
      <c r="D1866" s="25" t="s">
        <v>2186</v>
      </c>
      <c r="E1866" s="25" t="s">
        <v>9118</v>
      </c>
      <c r="F1866" s="25" t="s">
        <v>11916</v>
      </c>
      <c r="G1866" s="25" t="s">
        <v>11917</v>
      </c>
      <c r="H1866" s="21">
        <v>1033.67</v>
      </c>
      <c r="I1866" s="25" t="s">
        <v>7296</v>
      </c>
      <c r="J1866" s="25" t="s">
        <v>7288</v>
      </c>
      <c r="K1866" s="25" t="s">
        <v>7262</v>
      </c>
      <c r="L1866" s="25" t="s">
        <v>7259</v>
      </c>
      <c r="M1866" s="21">
        <v>1033.67</v>
      </c>
      <c r="N1866" s="21">
        <v>1033.67</v>
      </c>
      <c r="O1866" s="21">
        <v>0</v>
      </c>
      <c r="P1866" s="21">
        <v>1033.67</v>
      </c>
      <c r="Q1866" s="25" t="s">
        <v>8854</v>
      </c>
      <c r="R1866" s="1" t="str">
        <f t="shared" si="29"/>
        <v>ST10050</v>
      </c>
      <c r="S1866" t="str">
        <f>VLOOKUP(R1866,Data!$C$2:$D$261,2,0)</f>
        <v>Alta Vista</v>
      </c>
      <c r="T1866">
        <f>COUNTIF('Feb 2022'!A:A,D1866)+COUNTIF('Mar 2022'!A:A,D1866)+COUNTIF('Apr 2022'!A:A,D1866)+COUNTIF('May 2022'!A:A,D1866)+COUNTIF('June 2022'!A:A,D1866)+COUNTIF('July 2022'!A:A,D1866)+COUNTIF('Aug 2022'!A:A,D1866)+COUNTIF('Sep 2022'!A:A,D1866)+COUNTIF('Oct 2022'!A:A,D1866)+COUNTIF('Dec 2022'!A:A,D1866)</f>
        <v>1</v>
      </c>
      <c r="U1866" t="str">
        <f>VLOOKUP(Q1866,'Capital Lookup'!A:B,2,FALSE)</f>
        <v>No</v>
      </c>
      <c r="V1866" s="2">
        <f>IFERROR(VLOOKUP(LEFT(F1866,10),'Find Purchase Orders'!B:J,9,FALSE),"")</f>
        <v>44677</v>
      </c>
      <c r="W1866" s="25" t="s">
        <v>7261</v>
      </c>
    </row>
    <row r="1867" spans="1:23" hidden="1">
      <c r="A1867" s="25" t="s">
        <v>7252</v>
      </c>
      <c r="B1867" s="25" t="s">
        <v>7747</v>
      </c>
      <c r="C1867" s="25" t="s">
        <v>7254</v>
      </c>
      <c r="D1867" s="25" t="s">
        <v>2187</v>
      </c>
      <c r="E1867" s="25" t="s">
        <v>9118</v>
      </c>
      <c r="F1867" s="25" t="s">
        <v>11918</v>
      </c>
      <c r="G1867" s="25" t="s">
        <v>11919</v>
      </c>
      <c r="H1867" s="21">
        <v>13289.02</v>
      </c>
      <c r="I1867" s="25" t="s">
        <v>7296</v>
      </c>
      <c r="J1867" s="25" t="s">
        <v>7288</v>
      </c>
      <c r="K1867" s="25" t="s">
        <v>7262</v>
      </c>
      <c r="L1867" s="25" t="s">
        <v>7259</v>
      </c>
      <c r="M1867" s="21">
        <v>13289.02</v>
      </c>
      <c r="N1867" s="21">
        <v>12429.95</v>
      </c>
      <c r="O1867" s="21">
        <v>859.07</v>
      </c>
      <c r="P1867" s="21">
        <v>13289.02</v>
      </c>
      <c r="Q1867" s="25" t="s">
        <v>8854</v>
      </c>
      <c r="R1867" s="1" t="str">
        <f t="shared" si="29"/>
        <v>ST10050</v>
      </c>
      <c r="S1867" t="str">
        <f>VLOOKUP(R1867,Data!$C$2:$D$261,2,0)</f>
        <v>Alta Vista</v>
      </c>
      <c r="T1867">
        <f>COUNTIF('Feb 2022'!A:A,D1867)+COUNTIF('Mar 2022'!A:A,D1867)+COUNTIF('Apr 2022'!A:A,D1867)+COUNTIF('May 2022'!A:A,D1867)+COUNTIF('June 2022'!A:A,D1867)+COUNTIF('July 2022'!A:A,D1867)+COUNTIF('Aug 2022'!A:A,D1867)+COUNTIF('Sep 2022'!A:A,D1867)+COUNTIF('Oct 2022'!A:A,D1867)+COUNTIF('Dec 2022'!A:A,D1867)</f>
        <v>1</v>
      </c>
      <c r="U1867" t="str">
        <f>VLOOKUP(Q1867,'Capital Lookup'!A:B,2,FALSE)</f>
        <v>No</v>
      </c>
      <c r="V1867" s="2">
        <f>IFERROR(VLOOKUP(LEFT(F1867,10),'Find Purchase Orders'!B:J,9,FALSE),"")</f>
        <v>44677</v>
      </c>
      <c r="W1867" s="25" t="s">
        <v>7261</v>
      </c>
    </row>
    <row r="1868" spans="1:23" hidden="1">
      <c r="A1868" s="25" t="s">
        <v>7252</v>
      </c>
      <c r="B1868" s="25" t="s">
        <v>7747</v>
      </c>
      <c r="C1868" s="25" t="s">
        <v>7254</v>
      </c>
      <c r="D1868" s="25" t="s">
        <v>2187</v>
      </c>
      <c r="E1868" s="25" t="s">
        <v>9118</v>
      </c>
      <c r="F1868" s="25" t="s">
        <v>11920</v>
      </c>
      <c r="G1868" s="25" t="s">
        <v>11921</v>
      </c>
      <c r="H1868" s="21">
        <v>883.38</v>
      </c>
      <c r="I1868" s="25" t="s">
        <v>7296</v>
      </c>
      <c r="J1868" s="25" t="s">
        <v>7288</v>
      </c>
      <c r="K1868" s="25" t="s">
        <v>7262</v>
      </c>
      <c r="L1868" s="25" t="s">
        <v>7259</v>
      </c>
      <c r="M1868" s="21">
        <v>883.38</v>
      </c>
      <c r="N1868" s="21">
        <v>883.38</v>
      </c>
      <c r="O1868" s="21">
        <v>0</v>
      </c>
      <c r="P1868" s="21">
        <v>883.38</v>
      </c>
      <c r="Q1868" s="25" t="s">
        <v>8854</v>
      </c>
      <c r="R1868" s="1" t="str">
        <f t="shared" ref="R1868:R1931" si="30">CONCATENATE("ST",LEFT(B1868,5))</f>
        <v>ST10050</v>
      </c>
      <c r="S1868" t="str">
        <f>VLOOKUP(R1868,Data!$C$2:$D$261,2,0)</f>
        <v>Alta Vista</v>
      </c>
      <c r="T1868">
        <f>COUNTIF('Feb 2022'!A:A,D1868)+COUNTIF('Mar 2022'!A:A,D1868)+COUNTIF('Apr 2022'!A:A,D1868)+COUNTIF('May 2022'!A:A,D1868)+COUNTIF('June 2022'!A:A,D1868)+COUNTIF('July 2022'!A:A,D1868)+COUNTIF('Aug 2022'!A:A,D1868)+COUNTIF('Sep 2022'!A:A,D1868)+COUNTIF('Oct 2022'!A:A,D1868)+COUNTIF('Dec 2022'!A:A,D1868)</f>
        <v>1</v>
      </c>
      <c r="U1868" t="str">
        <f>VLOOKUP(Q1868,'Capital Lookup'!A:B,2,FALSE)</f>
        <v>No</v>
      </c>
      <c r="V1868" s="2">
        <f>IFERROR(VLOOKUP(LEFT(F1868,10),'Find Purchase Orders'!B:J,9,FALSE),"")</f>
        <v>44677</v>
      </c>
      <c r="W1868" s="25" t="s">
        <v>7261</v>
      </c>
    </row>
    <row r="1869" spans="1:23" hidden="1">
      <c r="A1869" s="25" t="s">
        <v>11922</v>
      </c>
      <c r="B1869" s="25" t="s">
        <v>7600</v>
      </c>
      <c r="C1869" s="25" t="s">
        <v>7282</v>
      </c>
      <c r="D1869" s="25" t="s">
        <v>11923</v>
      </c>
      <c r="E1869" s="25" t="s">
        <v>7602</v>
      </c>
      <c r="H1869" s="21">
        <v>4137.99</v>
      </c>
      <c r="I1869" s="25" t="s">
        <v>7257</v>
      </c>
      <c r="K1869" s="25" t="s">
        <v>7262</v>
      </c>
      <c r="L1869" s="25" t="s">
        <v>8138</v>
      </c>
      <c r="M1869" s="22">
        <v>0</v>
      </c>
      <c r="N1869" s="22">
        <v>0</v>
      </c>
      <c r="O1869" s="21">
        <v>0</v>
      </c>
      <c r="P1869" s="21">
        <v>476.05</v>
      </c>
      <c r="Q1869" s="25"/>
      <c r="R1869" s="1" t="str">
        <f t="shared" si="30"/>
        <v>ST10034</v>
      </c>
      <c r="S1869" t="str">
        <f>VLOOKUP(R1869,Data!$C$2:$D$261,2,0)</f>
        <v>Bridlewood Manor</v>
      </c>
      <c r="T1869">
        <f>COUNTIF('Feb 2022'!A:A,D1869)+COUNTIF('Mar 2022'!A:A,D1869)+COUNTIF('Apr 2022'!A:A,D1869)+COUNTIF('May 2022'!A:A,D1869)+COUNTIF('June 2022'!A:A,D1869)+COUNTIF('July 2022'!A:A,D1869)+COUNTIF('Aug 2022'!A:A,D1869)+COUNTIF('Sep 2022'!A:A,D1869)+COUNTIF('Oct 2022'!A:A,D1869)+COUNTIF('Dec 2022'!A:A,D1869)</f>
        <v>0</v>
      </c>
      <c r="U1869" t="e">
        <f>VLOOKUP(Q1869,'Capital Lookup'!A:B,2,FALSE)</f>
        <v>#N/A</v>
      </c>
      <c r="V1869" s="2" t="str">
        <f>IFERROR(VLOOKUP(LEFT(F1869,10),'Find Purchase Orders'!B:J,9,FALSE),"")</f>
        <v/>
      </c>
      <c r="W1869" s="25" t="s">
        <v>7261</v>
      </c>
    </row>
    <row r="1870" spans="1:23" hidden="1">
      <c r="A1870" s="25" t="s">
        <v>7478</v>
      </c>
      <c r="B1870" s="25" t="s">
        <v>7823</v>
      </c>
      <c r="C1870" s="25" t="s">
        <v>7587</v>
      </c>
      <c r="D1870" s="25" t="s">
        <v>2170</v>
      </c>
      <c r="E1870" s="25" t="s">
        <v>8140</v>
      </c>
      <c r="F1870" s="25" t="s">
        <v>11924</v>
      </c>
      <c r="G1870" s="25" t="s">
        <v>11925</v>
      </c>
      <c r="H1870" s="21">
        <v>14427.75</v>
      </c>
      <c r="I1870" s="25" t="s">
        <v>7296</v>
      </c>
      <c r="J1870" s="25" t="s">
        <v>7288</v>
      </c>
      <c r="K1870" s="25" t="s">
        <v>7510</v>
      </c>
      <c r="L1870" s="25" t="s">
        <v>8176</v>
      </c>
      <c r="M1870" s="21">
        <v>14427.75</v>
      </c>
      <c r="N1870" s="21">
        <v>12518.81</v>
      </c>
      <c r="O1870" s="21">
        <v>1908.94</v>
      </c>
      <c r="P1870" s="21">
        <v>14427.75</v>
      </c>
      <c r="Q1870" s="25" t="s">
        <v>11926</v>
      </c>
      <c r="R1870" s="1" t="str">
        <f t="shared" si="30"/>
        <v>ST10145</v>
      </c>
      <c r="S1870" t="str">
        <f>VLOOKUP(R1870,Data!$C$2:$D$261,2,0)</f>
        <v>Ridgeview</v>
      </c>
      <c r="T1870">
        <f>COUNTIF('Feb 2022'!A:A,D1870)+COUNTIF('Mar 2022'!A:A,D1870)+COUNTIF('Apr 2022'!A:A,D1870)+COUNTIF('May 2022'!A:A,D1870)+COUNTIF('June 2022'!A:A,D1870)+COUNTIF('July 2022'!A:A,D1870)+COUNTIF('Aug 2022'!A:A,D1870)+COUNTIF('Sep 2022'!A:A,D1870)+COUNTIF('Oct 2022'!A:A,D1870)+COUNTIF('Dec 2022'!A:A,D1870)</f>
        <v>1</v>
      </c>
      <c r="U1870" t="str">
        <f>VLOOKUP(Q1870,'Capital Lookup'!A:B,2,FALSE)</f>
        <v>No</v>
      </c>
      <c r="V1870" s="2">
        <f>IFERROR(VLOOKUP(LEFT(F1870,10),'Find Purchase Orders'!B:J,9,FALSE),"")</f>
        <v>44670</v>
      </c>
      <c r="W1870" s="25" t="s">
        <v>7261</v>
      </c>
    </row>
    <row r="1871" spans="1:23" hidden="1">
      <c r="A1871" s="25" t="s">
        <v>7478</v>
      </c>
      <c r="B1871" s="25" t="s">
        <v>7823</v>
      </c>
      <c r="C1871" s="25" t="s">
        <v>7587</v>
      </c>
      <c r="D1871" s="25" t="s">
        <v>2170</v>
      </c>
      <c r="E1871" s="25" t="s">
        <v>8140</v>
      </c>
      <c r="F1871" s="25" t="s">
        <v>11927</v>
      </c>
      <c r="G1871" s="25" t="s">
        <v>11928</v>
      </c>
      <c r="H1871" s="21">
        <v>3254.4</v>
      </c>
      <c r="I1871" s="25" t="s">
        <v>7296</v>
      </c>
      <c r="J1871" s="25" t="s">
        <v>7288</v>
      </c>
      <c r="K1871" s="25" t="s">
        <v>7510</v>
      </c>
      <c r="L1871" s="25" t="s">
        <v>8176</v>
      </c>
      <c r="M1871" s="21">
        <v>3254.4</v>
      </c>
      <c r="N1871" s="21">
        <v>3254.4</v>
      </c>
      <c r="O1871" s="21">
        <v>0</v>
      </c>
      <c r="P1871" s="21">
        <v>3254.4</v>
      </c>
      <c r="Q1871" s="25" t="s">
        <v>11926</v>
      </c>
      <c r="R1871" s="1" t="str">
        <f t="shared" si="30"/>
        <v>ST10145</v>
      </c>
      <c r="S1871" t="str">
        <f>VLOOKUP(R1871,Data!$C$2:$D$261,2,0)</f>
        <v>Ridgeview</v>
      </c>
      <c r="T1871">
        <f>COUNTIF('Feb 2022'!A:A,D1871)+COUNTIF('Mar 2022'!A:A,D1871)+COUNTIF('Apr 2022'!A:A,D1871)+COUNTIF('May 2022'!A:A,D1871)+COUNTIF('June 2022'!A:A,D1871)+COUNTIF('July 2022'!A:A,D1871)+COUNTIF('Aug 2022'!A:A,D1871)+COUNTIF('Sep 2022'!A:A,D1871)+COUNTIF('Oct 2022'!A:A,D1871)+COUNTIF('Dec 2022'!A:A,D1871)</f>
        <v>1</v>
      </c>
      <c r="U1871" t="str">
        <f>VLOOKUP(Q1871,'Capital Lookup'!A:B,2,FALSE)</f>
        <v>No</v>
      </c>
      <c r="V1871" s="2">
        <f>IFERROR(VLOOKUP(LEFT(F1871,10),'Find Purchase Orders'!B:J,9,FALSE),"")</f>
        <v>44670</v>
      </c>
      <c r="W1871" s="25" t="s">
        <v>7261</v>
      </c>
    </row>
    <row r="1872" spans="1:23" hidden="1">
      <c r="A1872" s="25" t="s">
        <v>7269</v>
      </c>
      <c r="B1872" s="25" t="s">
        <v>7947</v>
      </c>
      <c r="C1872" s="25" t="s">
        <v>7271</v>
      </c>
      <c r="D1872" s="25" t="s">
        <v>2171</v>
      </c>
      <c r="E1872" s="25" t="s">
        <v>7492</v>
      </c>
      <c r="F1872" s="25" t="s">
        <v>11929</v>
      </c>
      <c r="G1872" s="25" t="s">
        <v>11930</v>
      </c>
      <c r="H1872" s="21">
        <v>16424.55</v>
      </c>
      <c r="I1872" s="25" t="s">
        <v>7296</v>
      </c>
      <c r="J1872" s="25" t="s">
        <v>7288</v>
      </c>
      <c r="K1872" s="25" t="s">
        <v>7640</v>
      </c>
      <c r="L1872" s="25" t="s">
        <v>7763</v>
      </c>
      <c r="M1872" s="21">
        <v>16424.55</v>
      </c>
      <c r="N1872" s="21">
        <v>16424.55</v>
      </c>
      <c r="O1872" s="21">
        <v>0</v>
      </c>
      <c r="P1872" s="21">
        <v>16424.55</v>
      </c>
      <c r="Q1872" s="25" t="s">
        <v>11931</v>
      </c>
      <c r="R1872" s="1" t="str">
        <f t="shared" si="30"/>
        <v>ST10154</v>
      </c>
      <c r="S1872" t="str">
        <f>VLOOKUP(R1872,Data!$C$2:$D$261,2,0)</f>
        <v>Mackenzie Place</v>
      </c>
      <c r="T1872">
        <f>COUNTIF('Feb 2022'!A:A,D1872)+COUNTIF('Mar 2022'!A:A,D1872)+COUNTIF('Apr 2022'!A:A,D1872)+COUNTIF('May 2022'!A:A,D1872)+COUNTIF('June 2022'!A:A,D1872)+COUNTIF('July 2022'!A:A,D1872)+COUNTIF('Aug 2022'!A:A,D1872)+COUNTIF('Sep 2022'!A:A,D1872)+COUNTIF('Oct 2022'!A:A,D1872)+COUNTIF('Dec 2022'!A:A,D1872)</f>
        <v>1</v>
      </c>
      <c r="U1872" t="str">
        <f>VLOOKUP(Q1872,'Capital Lookup'!A:B,2,FALSE)</f>
        <v>No</v>
      </c>
      <c r="V1872" s="2">
        <f>IFERROR(VLOOKUP(LEFT(F1872,10),'Find Purchase Orders'!B:J,9,FALSE),"")</f>
        <v>44665</v>
      </c>
      <c r="W1872" s="25" t="s">
        <v>7261</v>
      </c>
    </row>
    <row r="1873" spans="1:23" hidden="1">
      <c r="A1873" s="25" t="s">
        <v>7261</v>
      </c>
      <c r="B1873" s="25" t="s">
        <v>9026</v>
      </c>
      <c r="C1873" s="25" t="s">
        <v>7264</v>
      </c>
      <c r="D1873" s="25" t="s">
        <v>2228</v>
      </c>
      <c r="E1873" s="25" t="s">
        <v>7273</v>
      </c>
      <c r="F1873" s="25" t="s">
        <v>11932</v>
      </c>
      <c r="G1873" s="25" t="s">
        <v>11933</v>
      </c>
      <c r="H1873" s="21">
        <v>27300</v>
      </c>
      <c r="I1873" s="25" t="s">
        <v>7296</v>
      </c>
      <c r="J1873" s="25" t="s">
        <v>7288</v>
      </c>
      <c r="K1873" s="25" t="s">
        <v>8175</v>
      </c>
      <c r="L1873" s="25" t="s">
        <v>10138</v>
      </c>
      <c r="M1873" s="21">
        <v>27300</v>
      </c>
      <c r="N1873" s="21">
        <v>27300</v>
      </c>
      <c r="O1873" s="21">
        <v>0</v>
      </c>
      <c r="P1873" s="21">
        <v>27300</v>
      </c>
      <c r="Q1873" s="25" t="s">
        <v>11934</v>
      </c>
      <c r="R1873" s="1" t="str">
        <f t="shared" si="30"/>
        <v>ST10073</v>
      </c>
      <c r="S1873" t="str">
        <f>VLOOKUP(R1873,Data!$C$2:$D$261,2,0)</f>
        <v>The Churchill</v>
      </c>
      <c r="T1873">
        <f>COUNTIF('Feb 2022'!A:A,D1873)+COUNTIF('Mar 2022'!A:A,D1873)+COUNTIF('Apr 2022'!A:A,D1873)+COUNTIF('May 2022'!A:A,D1873)+COUNTIF('June 2022'!A:A,D1873)+COUNTIF('July 2022'!A:A,D1873)+COUNTIF('Aug 2022'!A:A,D1873)+COUNTIF('Sep 2022'!A:A,D1873)+COUNTIF('Oct 2022'!A:A,D1873)+COUNTIF('Dec 2022'!A:A,D1873)</f>
        <v>1</v>
      </c>
      <c r="U1873" t="str">
        <f>VLOOKUP(Q1873,'Capital Lookup'!A:B,2,FALSE)</f>
        <v>No</v>
      </c>
      <c r="V1873" s="2">
        <f>IFERROR(VLOOKUP(LEFT(F1873,10),'Find Purchase Orders'!B:J,9,FALSE),"")</f>
        <v>44659</v>
      </c>
      <c r="W1873" s="25" t="s">
        <v>7261</v>
      </c>
    </row>
    <row r="1874" spans="1:23" hidden="1">
      <c r="A1874" s="25" t="s">
        <v>7252</v>
      </c>
      <c r="B1874" s="25" t="s">
        <v>7747</v>
      </c>
      <c r="C1874" s="25" t="s">
        <v>7254</v>
      </c>
      <c r="D1874" s="25" t="s">
        <v>2229</v>
      </c>
      <c r="E1874" s="25" t="s">
        <v>9118</v>
      </c>
      <c r="F1874" s="25" t="s">
        <v>11935</v>
      </c>
      <c r="G1874" s="25" t="s">
        <v>11936</v>
      </c>
      <c r="H1874" s="21">
        <v>1222.74</v>
      </c>
      <c r="I1874" s="25" t="s">
        <v>7296</v>
      </c>
      <c r="J1874" s="25" t="s">
        <v>7288</v>
      </c>
      <c r="K1874" s="25" t="s">
        <v>7289</v>
      </c>
      <c r="L1874" s="25" t="s">
        <v>7259</v>
      </c>
      <c r="M1874" s="21">
        <v>1222.74</v>
      </c>
      <c r="N1874" s="21">
        <v>1222.74</v>
      </c>
      <c r="O1874" s="21">
        <v>0</v>
      </c>
      <c r="P1874" s="21">
        <v>1222.74</v>
      </c>
      <c r="Q1874" s="25" t="s">
        <v>8854</v>
      </c>
      <c r="R1874" s="1" t="str">
        <f t="shared" si="30"/>
        <v>ST10050</v>
      </c>
      <c r="S1874" t="str">
        <f>VLOOKUP(R1874,Data!$C$2:$D$261,2,0)</f>
        <v>Alta Vista</v>
      </c>
      <c r="T1874">
        <f>COUNTIF('Feb 2022'!A:A,D1874)+COUNTIF('Mar 2022'!A:A,D1874)+COUNTIF('Apr 2022'!A:A,D1874)+COUNTIF('May 2022'!A:A,D1874)+COUNTIF('June 2022'!A:A,D1874)+COUNTIF('July 2022'!A:A,D1874)+COUNTIF('Aug 2022'!A:A,D1874)+COUNTIF('Sep 2022'!A:A,D1874)+COUNTIF('Oct 2022'!A:A,D1874)+COUNTIF('Dec 2022'!A:A,D1874)</f>
        <v>1</v>
      </c>
      <c r="U1874" t="str">
        <f>VLOOKUP(Q1874,'Capital Lookup'!A:B,2,FALSE)</f>
        <v>No</v>
      </c>
      <c r="V1874" s="2">
        <f>IFERROR(VLOOKUP(LEFT(F1874,10),'Find Purchase Orders'!B:J,9,FALSE),"")</f>
        <v>44658</v>
      </c>
      <c r="W1874" s="25" t="s">
        <v>7261</v>
      </c>
    </row>
    <row r="1875" spans="1:23" hidden="1">
      <c r="A1875" s="25" t="s">
        <v>7252</v>
      </c>
      <c r="B1875" s="25" t="s">
        <v>7747</v>
      </c>
      <c r="C1875" s="25" t="s">
        <v>7254</v>
      </c>
      <c r="D1875" s="25" t="s">
        <v>2229</v>
      </c>
      <c r="E1875" s="25" t="s">
        <v>9118</v>
      </c>
      <c r="F1875" s="25" t="s">
        <v>11937</v>
      </c>
      <c r="G1875" s="25" t="s">
        <v>11938</v>
      </c>
      <c r="H1875" s="21">
        <v>127.12</v>
      </c>
      <c r="I1875" s="25" t="s">
        <v>7296</v>
      </c>
      <c r="J1875" s="25" t="s">
        <v>7288</v>
      </c>
      <c r="K1875" s="25" t="s">
        <v>7289</v>
      </c>
      <c r="L1875" s="25" t="s">
        <v>7259</v>
      </c>
      <c r="M1875" s="21">
        <v>127.12</v>
      </c>
      <c r="N1875" s="21">
        <v>127.12</v>
      </c>
      <c r="O1875" s="21">
        <v>0</v>
      </c>
      <c r="P1875" s="21">
        <v>127.12</v>
      </c>
      <c r="Q1875" s="25" t="s">
        <v>8854</v>
      </c>
      <c r="R1875" s="1" t="str">
        <f t="shared" si="30"/>
        <v>ST10050</v>
      </c>
      <c r="S1875" t="str">
        <f>VLOOKUP(R1875,Data!$C$2:$D$261,2,0)</f>
        <v>Alta Vista</v>
      </c>
      <c r="T1875">
        <f>COUNTIF('Feb 2022'!A:A,D1875)+COUNTIF('Mar 2022'!A:A,D1875)+COUNTIF('Apr 2022'!A:A,D1875)+COUNTIF('May 2022'!A:A,D1875)+COUNTIF('June 2022'!A:A,D1875)+COUNTIF('July 2022'!A:A,D1875)+COUNTIF('Aug 2022'!A:A,D1875)+COUNTIF('Sep 2022'!A:A,D1875)+COUNTIF('Oct 2022'!A:A,D1875)+COUNTIF('Dec 2022'!A:A,D1875)</f>
        <v>1</v>
      </c>
      <c r="U1875" t="str">
        <f>VLOOKUP(Q1875,'Capital Lookup'!A:B,2,FALSE)</f>
        <v>No</v>
      </c>
      <c r="V1875" s="2">
        <f>IFERROR(VLOOKUP(LEFT(F1875,10),'Find Purchase Orders'!B:J,9,FALSE),"")</f>
        <v>44658</v>
      </c>
      <c r="W1875" s="25" t="s">
        <v>7261</v>
      </c>
    </row>
    <row r="1876" spans="1:23" hidden="1">
      <c r="A1876" s="25" t="s">
        <v>7261</v>
      </c>
      <c r="B1876" s="25" t="s">
        <v>8738</v>
      </c>
      <c r="C1876" s="25" t="s">
        <v>7264</v>
      </c>
      <c r="D1876" s="25" t="s">
        <v>2230</v>
      </c>
      <c r="E1876" s="25" t="s">
        <v>7273</v>
      </c>
      <c r="F1876" s="25" t="s">
        <v>11939</v>
      </c>
      <c r="G1876" s="25" t="s">
        <v>11940</v>
      </c>
      <c r="H1876" s="21">
        <v>9975</v>
      </c>
      <c r="I1876" s="25" t="s">
        <v>7296</v>
      </c>
      <c r="J1876" s="25" t="s">
        <v>7288</v>
      </c>
      <c r="K1876" s="25" t="s">
        <v>7733</v>
      </c>
      <c r="L1876" s="25" t="s">
        <v>8052</v>
      </c>
      <c r="M1876" s="21">
        <v>9975</v>
      </c>
      <c r="N1876" s="21">
        <v>9975</v>
      </c>
      <c r="O1876" s="21">
        <v>0</v>
      </c>
      <c r="P1876" s="21">
        <v>9975</v>
      </c>
      <c r="Q1876" s="25" t="s">
        <v>11941</v>
      </c>
      <c r="R1876" s="1" t="str">
        <f t="shared" si="30"/>
        <v>ST10075</v>
      </c>
      <c r="S1876" t="str">
        <f>VLOOKUP(R1876,Data!$C$2:$D$261,2,0)</f>
        <v>River Ridge</v>
      </c>
      <c r="T1876">
        <f>COUNTIF('Feb 2022'!A:A,D1876)+COUNTIF('Mar 2022'!A:A,D1876)+COUNTIF('Apr 2022'!A:A,D1876)+COUNTIF('May 2022'!A:A,D1876)+COUNTIF('June 2022'!A:A,D1876)+COUNTIF('July 2022'!A:A,D1876)+COUNTIF('Aug 2022'!A:A,D1876)+COUNTIF('Sep 2022'!A:A,D1876)+COUNTIF('Oct 2022'!A:A,D1876)+COUNTIF('Dec 2022'!A:A,D1876)</f>
        <v>1</v>
      </c>
      <c r="U1876" t="str">
        <f>VLOOKUP(Q1876,'Capital Lookup'!A:B,2,FALSE)</f>
        <v>No</v>
      </c>
      <c r="V1876" s="2">
        <f>IFERROR(VLOOKUP(LEFT(F1876,10),'Find Purchase Orders'!B:J,9,FALSE),"")</f>
        <v>44658</v>
      </c>
      <c r="W1876" s="25" t="s">
        <v>7261</v>
      </c>
    </row>
    <row r="1877" spans="1:23" hidden="1">
      <c r="A1877" s="25" t="s">
        <v>7261</v>
      </c>
      <c r="B1877" s="25" t="s">
        <v>7600</v>
      </c>
      <c r="C1877" s="25" t="s">
        <v>7282</v>
      </c>
      <c r="D1877" s="25" t="s">
        <v>2231</v>
      </c>
      <c r="E1877" s="25" t="s">
        <v>7602</v>
      </c>
      <c r="F1877" s="25" t="s">
        <v>11942</v>
      </c>
      <c r="G1877" s="25" t="s">
        <v>11943</v>
      </c>
      <c r="H1877" s="21">
        <v>4138.0600000000004</v>
      </c>
      <c r="I1877" s="25" t="s">
        <v>7296</v>
      </c>
      <c r="J1877" s="25" t="s">
        <v>7288</v>
      </c>
      <c r="K1877" s="25" t="s">
        <v>7262</v>
      </c>
      <c r="L1877" s="25" t="s">
        <v>7259</v>
      </c>
      <c r="M1877" s="21">
        <v>4138.0600000000004</v>
      </c>
      <c r="N1877" s="21">
        <v>4138.0600000000004</v>
      </c>
      <c r="O1877" s="21">
        <v>0</v>
      </c>
      <c r="P1877" s="21">
        <v>4138.0600000000004</v>
      </c>
      <c r="Q1877" s="25" t="s">
        <v>7605</v>
      </c>
      <c r="R1877" s="1" t="str">
        <f t="shared" si="30"/>
        <v>ST10034</v>
      </c>
      <c r="S1877" t="str">
        <f>VLOOKUP(R1877,Data!$C$2:$D$261,2,0)</f>
        <v>Bridlewood Manor</v>
      </c>
      <c r="T1877">
        <f>COUNTIF('Feb 2022'!A:A,D1877)+COUNTIF('Mar 2022'!A:A,D1877)+COUNTIF('Apr 2022'!A:A,D1877)+COUNTIF('May 2022'!A:A,D1877)+COUNTIF('June 2022'!A:A,D1877)+COUNTIF('July 2022'!A:A,D1877)+COUNTIF('Aug 2022'!A:A,D1877)+COUNTIF('Sep 2022'!A:A,D1877)+COUNTIF('Oct 2022'!A:A,D1877)+COUNTIF('Dec 2022'!A:A,D1877)</f>
        <v>1</v>
      </c>
      <c r="U1877" t="str">
        <f>VLOOKUP(Q1877,'Capital Lookup'!A:B,2,FALSE)</f>
        <v>No</v>
      </c>
      <c r="V1877" s="2">
        <f>IFERROR(VLOOKUP(LEFT(F1877,10),'Find Purchase Orders'!B:J,9,FALSE),"")</f>
        <v>44658</v>
      </c>
      <c r="W1877" s="25" t="s">
        <v>7261</v>
      </c>
    </row>
    <row r="1878" spans="1:23" hidden="1">
      <c r="A1878" s="25" t="s">
        <v>7252</v>
      </c>
      <c r="B1878" s="25" t="s">
        <v>7524</v>
      </c>
      <c r="C1878" s="25" t="s">
        <v>7254</v>
      </c>
      <c r="D1878" s="25" t="s">
        <v>2156</v>
      </c>
      <c r="E1878" s="25" t="s">
        <v>7526</v>
      </c>
      <c r="F1878" s="25" t="s">
        <v>11944</v>
      </c>
      <c r="G1878" s="25" t="s">
        <v>11945</v>
      </c>
      <c r="H1878" s="21">
        <v>38555.040000000001</v>
      </c>
      <c r="I1878" s="25" t="s">
        <v>7296</v>
      </c>
      <c r="J1878" s="25" t="s">
        <v>7288</v>
      </c>
      <c r="K1878" s="25" t="s">
        <v>7262</v>
      </c>
      <c r="L1878" s="25" t="s">
        <v>7259</v>
      </c>
      <c r="M1878" s="21">
        <v>38555.040000000001</v>
      </c>
      <c r="N1878" s="21">
        <v>38555.040000000001</v>
      </c>
      <c r="O1878" s="21">
        <v>0</v>
      </c>
      <c r="P1878" s="21">
        <v>38555.040000000001</v>
      </c>
      <c r="Q1878" s="25" t="s">
        <v>7529</v>
      </c>
      <c r="R1878" s="1" t="str">
        <f t="shared" si="30"/>
        <v>ST10041</v>
      </c>
      <c r="S1878" t="str">
        <f>VLOOKUP(R1878,Data!$C$2:$D$261,2,0)</f>
        <v>Prince of Wales</v>
      </c>
      <c r="T1878">
        <f>COUNTIF('Feb 2022'!A:A,D1878)+COUNTIF('Mar 2022'!A:A,D1878)+COUNTIF('Apr 2022'!A:A,D1878)+COUNTIF('May 2022'!A:A,D1878)+COUNTIF('June 2022'!A:A,D1878)+COUNTIF('July 2022'!A:A,D1878)+COUNTIF('Aug 2022'!A:A,D1878)+COUNTIF('Sep 2022'!A:A,D1878)+COUNTIF('Oct 2022'!A:A,D1878)+COUNTIF('Dec 2022'!A:A,D1878)</f>
        <v>1</v>
      </c>
      <c r="U1878" t="str">
        <f>VLOOKUP(Q1878,'Capital Lookup'!A:B,2,FALSE)</f>
        <v>No</v>
      </c>
      <c r="V1878" s="2">
        <f>IFERROR(VLOOKUP(LEFT(F1878,10),'Find Purchase Orders'!B:J,9,FALSE),"")</f>
        <v>44670</v>
      </c>
      <c r="W1878" s="25" t="s">
        <v>7261</v>
      </c>
    </row>
    <row r="1879" spans="1:23" hidden="1">
      <c r="A1879" s="25" t="s">
        <v>7252</v>
      </c>
      <c r="B1879" s="25" t="s">
        <v>7524</v>
      </c>
      <c r="C1879" s="25" t="s">
        <v>7254</v>
      </c>
      <c r="D1879" s="25" t="s">
        <v>2156</v>
      </c>
      <c r="E1879" s="25" t="s">
        <v>7526</v>
      </c>
      <c r="F1879" s="25" t="s">
        <v>11946</v>
      </c>
      <c r="G1879" s="25" t="s">
        <v>11947</v>
      </c>
      <c r="H1879" s="21">
        <v>2203.5</v>
      </c>
      <c r="I1879" s="25" t="s">
        <v>7296</v>
      </c>
      <c r="J1879" s="25" t="s">
        <v>7288</v>
      </c>
      <c r="K1879" s="25" t="s">
        <v>7262</v>
      </c>
      <c r="L1879" s="25" t="s">
        <v>7259</v>
      </c>
      <c r="M1879" s="21">
        <v>2203.5</v>
      </c>
      <c r="N1879" s="21">
        <v>8357.48</v>
      </c>
      <c r="O1879" s="21">
        <v>-6153.98</v>
      </c>
      <c r="P1879" s="21">
        <v>2203.5</v>
      </c>
      <c r="Q1879" s="25" t="s">
        <v>7529</v>
      </c>
      <c r="R1879" s="1" t="str">
        <f t="shared" si="30"/>
        <v>ST10041</v>
      </c>
      <c r="S1879" t="str">
        <f>VLOOKUP(R1879,Data!$C$2:$D$261,2,0)</f>
        <v>Prince of Wales</v>
      </c>
      <c r="T1879">
        <f>COUNTIF('Feb 2022'!A:A,D1879)+COUNTIF('Mar 2022'!A:A,D1879)+COUNTIF('Apr 2022'!A:A,D1879)+COUNTIF('May 2022'!A:A,D1879)+COUNTIF('June 2022'!A:A,D1879)+COUNTIF('July 2022'!A:A,D1879)+COUNTIF('Aug 2022'!A:A,D1879)+COUNTIF('Sep 2022'!A:A,D1879)+COUNTIF('Oct 2022'!A:A,D1879)+COUNTIF('Dec 2022'!A:A,D1879)</f>
        <v>1</v>
      </c>
      <c r="U1879" t="str">
        <f>VLOOKUP(Q1879,'Capital Lookup'!A:B,2,FALSE)</f>
        <v>No</v>
      </c>
      <c r="V1879" s="2">
        <f>IFERROR(VLOOKUP(LEFT(F1879,10),'Find Purchase Orders'!B:J,9,FALSE),"")</f>
        <v>44670</v>
      </c>
      <c r="W1879" s="25" t="s">
        <v>7261</v>
      </c>
    </row>
    <row r="1880" spans="1:23" hidden="1">
      <c r="A1880" s="25" t="s">
        <v>7313</v>
      </c>
      <c r="B1880" s="25" t="s">
        <v>8931</v>
      </c>
      <c r="C1880" s="25" t="s">
        <v>7587</v>
      </c>
      <c r="D1880" s="25" t="s">
        <v>11948</v>
      </c>
      <c r="E1880" s="25" t="s">
        <v>8140</v>
      </c>
      <c r="H1880" s="21">
        <v>4914.37</v>
      </c>
      <c r="I1880" s="25" t="s">
        <v>7257</v>
      </c>
      <c r="K1880" s="25" t="s">
        <v>7579</v>
      </c>
      <c r="L1880" s="25" t="s">
        <v>8156</v>
      </c>
      <c r="M1880" s="22">
        <v>0</v>
      </c>
      <c r="N1880" s="22">
        <v>0</v>
      </c>
      <c r="O1880" s="21">
        <v>0</v>
      </c>
      <c r="P1880" s="21">
        <v>565.37</v>
      </c>
      <c r="Q1880" s="25" t="s">
        <v>10763</v>
      </c>
      <c r="R1880" s="1" t="str">
        <f t="shared" si="30"/>
        <v>ST10174</v>
      </c>
      <c r="S1880" t="str">
        <f>VLOOKUP(R1880,Data!$C$2:$D$261,2,0)</f>
        <v>Columbia Forest</v>
      </c>
      <c r="T1880">
        <f>COUNTIF('Feb 2022'!A:A,D1880)+COUNTIF('Mar 2022'!A:A,D1880)+COUNTIF('Apr 2022'!A:A,D1880)+COUNTIF('May 2022'!A:A,D1880)+COUNTIF('June 2022'!A:A,D1880)+COUNTIF('July 2022'!A:A,D1880)+COUNTIF('Aug 2022'!A:A,D1880)+COUNTIF('Sep 2022'!A:A,D1880)+COUNTIF('Oct 2022'!A:A,D1880)+COUNTIF('Dec 2022'!A:A,D1880)</f>
        <v>0</v>
      </c>
      <c r="U1880" t="str">
        <f>VLOOKUP(Q1880,'Capital Lookup'!A:B,2,FALSE)</f>
        <v>No</v>
      </c>
      <c r="V1880" s="2" t="str">
        <f>IFERROR(VLOOKUP(LEFT(F1880,10),'Find Purchase Orders'!B:J,9,FALSE),"")</f>
        <v/>
      </c>
      <c r="W1880" s="25" t="s">
        <v>7261</v>
      </c>
    </row>
    <row r="1881" spans="1:23" hidden="1">
      <c r="A1881" s="25" t="s">
        <v>7478</v>
      </c>
      <c r="B1881" s="25" t="s">
        <v>8818</v>
      </c>
      <c r="C1881" s="25" t="s">
        <v>7587</v>
      </c>
      <c r="D1881" s="25" t="s">
        <v>2232</v>
      </c>
      <c r="E1881" s="25" t="s">
        <v>8140</v>
      </c>
      <c r="F1881" s="25" t="s">
        <v>11949</v>
      </c>
      <c r="G1881" s="25" t="s">
        <v>11950</v>
      </c>
      <c r="H1881" s="21">
        <v>34657.1</v>
      </c>
      <c r="I1881" s="25" t="s">
        <v>7296</v>
      </c>
      <c r="J1881" s="25" t="s">
        <v>7288</v>
      </c>
      <c r="K1881" s="25" t="s">
        <v>7510</v>
      </c>
      <c r="L1881" s="25" t="s">
        <v>8176</v>
      </c>
      <c r="M1881" s="21">
        <v>34657.1</v>
      </c>
      <c r="N1881" s="21">
        <v>34657.1</v>
      </c>
      <c r="O1881" s="21">
        <v>0</v>
      </c>
      <c r="P1881" s="21">
        <v>34657.1</v>
      </c>
      <c r="Q1881" s="25" t="s">
        <v>11951</v>
      </c>
      <c r="R1881" s="1" t="str">
        <f t="shared" si="30"/>
        <v>ST10142</v>
      </c>
      <c r="S1881" t="str">
        <f>VLOOKUP(R1881,Data!$C$2:$D$261,2,0)</f>
        <v>Burloak</v>
      </c>
      <c r="T1881">
        <f>COUNTIF('Feb 2022'!A:A,D1881)+COUNTIF('Mar 2022'!A:A,D1881)+COUNTIF('Apr 2022'!A:A,D1881)+COUNTIF('May 2022'!A:A,D1881)+COUNTIF('June 2022'!A:A,D1881)+COUNTIF('July 2022'!A:A,D1881)+COUNTIF('Aug 2022'!A:A,D1881)+COUNTIF('Sep 2022'!A:A,D1881)+COUNTIF('Oct 2022'!A:A,D1881)+COUNTIF('Dec 2022'!A:A,D1881)</f>
        <v>1</v>
      </c>
      <c r="U1881" t="str">
        <f>VLOOKUP(Q1881,'Capital Lookup'!A:B,2,FALSE)</f>
        <v>No</v>
      </c>
      <c r="V1881" s="2">
        <f>IFERROR(VLOOKUP(LEFT(F1881,10),'Find Purchase Orders'!B:J,9,FALSE),"")</f>
        <v>44660</v>
      </c>
      <c r="W1881" s="25" t="s">
        <v>7261</v>
      </c>
    </row>
    <row r="1882" spans="1:23" hidden="1">
      <c r="A1882" s="25" t="s">
        <v>7261</v>
      </c>
      <c r="B1882" s="25" t="s">
        <v>7314</v>
      </c>
      <c r="C1882" s="25" t="s">
        <v>7264</v>
      </c>
      <c r="D1882" s="25" t="s">
        <v>2233</v>
      </c>
      <c r="E1882" s="25" t="s">
        <v>8443</v>
      </c>
      <c r="F1882" s="25" t="s">
        <v>11952</v>
      </c>
      <c r="G1882" s="25" t="s">
        <v>11953</v>
      </c>
      <c r="H1882" s="21">
        <v>7008.75</v>
      </c>
      <c r="I1882" s="25" t="s">
        <v>7296</v>
      </c>
      <c r="J1882" s="25" t="s">
        <v>7288</v>
      </c>
      <c r="K1882" s="25" t="s">
        <v>7893</v>
      </c>
      <c r="L1882" s="25" t="s">
        <v>8166</v>
      </c>
      <c r="M1882" s="21">
        <v>7008.75</v>
      </c>
      <c r="N1882" s="21">
        <v>7008.75</v>
      </c>
      <c r="O1882" s="21">
        <v>0</v>
      </c>
      <c r="P1882" s="21">
        <v>7008.75</v>
      </c>
      <c r="Q1882" s="25" t="s">
        <v>11954</v>
      </c>
      <c r="R1882" s="1" t="str">
        <f t="shared" si="30"/>
        <v>ST10062</v>
      </c>
      <c r="S1882" t="str">
        <f>VLOOKUP(R1882,Data!$C$2:$D$261,2,0)</f>
        <v>Fleetwood Villa</v>
      </c>
      <c r="T1882">
        <f>COUNTIF('Feb 2022'!A:A,D1882)+COUNTIF('Mar 2022'!A:A,D1882)+COUNTIF('Apr 2022'!A:A,D1882)+COUNTIF('May 2022'!A:A,D1882)+COUNTIF('June 2022'!A:A,D1882)+COUNTIF('July 2022'!A:A,D1882)+COUNTIF('Aug 2022'!A:A,D1882)+COUNTIF('Sep 2022'!A:A,D1882)+COUNTIF('Oct 2022'!A:A,D1882)+COUNTIF('Dec 2022'!A:A,D1882)</f>
        <v>1</v>
      </c>
      <c r="U1882" t="str">
        <f>VLOOKUP(Q1882,'Capital Lookup'!A:B,2,FALSE)</f>
        <v>No</v>
      </c>
      <c r="V1882" s="2">
        <f>IFERROR(VLOOKUP(LEFT(F1882,10),'Find Purchase Orders'!B:J,9,FALSE),"")</f>
        <v>44659</v>
      </c>
      <c r="W1882" s="25" t="s">
        <v>7261</v>
      </c>
    </row>
    <row r="1883" spans="1:23" hidden="1">
      <c r="A1883" s="25" t="s">
        <v>7261</v>
      </c>
      <c r="B1883" s="25" t="s">
        <v>8133</v>
      </c>
      <c r="C1883" s="25" t="s">
        <v>7264</v>
      </c>
      <c r="D1883" s="25" t="s">
        <v>11955</v>
      </c>
      <c r="E1883" s="25" t="s">
        <v>8577</v>
      </c>
      <c r="H1883" s="21">
        <v>5910.24</v>
      </c>
      <c r="I1883" s="25" t="s">
        <v>7257</v>
      </c>
      <c r="K1883" s="25" t="s">
        <v>9497</v>
      </c>
      <c r="L1883" s="25" t="s">
        <v>9498</v>
      </c>
      <c r="M1883" s="22">
        <v>0</v>
      </c>
      <c r="N1883" s="22">
        <v>0</v>
      </c>
      <c r="O1883" s="21">
        <v>0</v>
      </c>
      <c r="P1883" s="21">
        <v>633.24</v>
      </c>
      <c r="Q1883" s="25" t="s">
        <v>11956</v>
      </c>
      <c r="R1883" s="1" t="str">
        <f t="shared" si="30"/>
        <v>ST10076</v>
      </c>
      <c r="S1883" t="str">
        <f>VLOOKUP(R1883,Data!$C$2:$D$261,2,0)</f>
        <v>The Wellington</v>
      </c>
      <c r="T1883">
        <f>COUNTIF('Feb 2022'!A:A,D1883)+COUNTIF('Mar 2022'!A:A,D1883)+COUNTIF('Apr 2022'!A:A,D1883)+COUNTIF('May 2022'!A:A,D1883)+COUNTIF('June 2022'!A:A,D1883)+COUNTIF('July 2022'!A:A,D1883)+COUNTIF('Aug 2022'!A:A,D1883)+COUNTIF('Sep 2022'!A:A,D1883)+COUNTIF('Oct 2022'!A:A,D1883)+COUNTIF('Dec 2022'!A:A,D1883)</f>
        <v>0</v>
      </c>
      <c r="U1883" t="str">
        <f>VLOOKUP(Q1883,'Capital Lookup'!A:B,2,FALSE)</f>
        <v>No</v>
      </c>
      <c r="V1883" s="2" t="str">
        <f>IFERROR(VLOOKUP(LEFT(F1883,10),'Find Purchase Orders'!B:J,9,FALSE),"")</f>
        <v/>
      </c>
      <c r="W1883" s="25" t="s">
        <v>7261</v>
      </c>
    </row>
    <row r="1884" spans="1:23" hidden="1">
      <c r="A1884" s="25" t="s">
        <v>7261</v>
      </c>
      <c r="B1884" s="25" t="s">
        <v>8133</v>
      </c>
      <c r="C1884" s="25" t="s">
        <v>7264</v>
      </c>
      <c r="D1884" s="25" t="s">
        <v>11955</v>
      </c>
      <c r="E1884" s="25" t="s">
        <v>8577</v>
      </c>
      <c r="H1884" s="21">
        <v>728</v>
      </c>
      <c r="I1884" s="25" t="s">
        <v>7257</v>
      </c>
      <c r="K1884" s="25" t="s">
        <v>9497</v>
      </c>
      <c r="L1884" s="25" t="s">
        <v>9498</v>
      </c>
      <c r="M1884" s="22">
        <v>0</v>
      </c>
      <c r="N1884" s="22">
        <v>0</v>
      </c>
      <c r="O1884" s="21">
        <v>0</v>
      </c>
      <c r="P1884" s="21">
        <v>78</v>
      </c>
      <c r="Q1884" s="25" t="s">
        <v>11956</v>
      </c>
      <c r="R1884" s="1" t="str">
        <f t="shared" si="30"/>
        <v>ST10076</v>
      </c>
      <c r="S1884" t="str">
        <f>VLOOKUP(R1884,Data!$C$2:$D$261,2,0)</f>
        <v>The Wellington</v>
      </c>
      <c r="T1884">
        <f>COUNTIF('Feb 2022'!A:A,D1884)+COUNTIF('Mar 2022'!A:A,D1884)+COUNTIF('Apr 2022'!A:A,D1884)+COUNTIF('May 2022'!A:A,D1884)+COUNTIF('June 2022'!A:A,D1884)+COUNTIF('July 2022'!A:A,D1884)+COUNTIF('Aug 2022'!A:A,D1884)+COUNTIF('Sep 2022'!A:A,D1884)+COUNTIF('Oct 2022'!A:A,D1884)+COUNTIF('Dec 2022'!A:A,D1884)</f>
        <v>0</v>
      </c>
      <c r="U1884" t="str">
        <f>VLOOKUP(Q1884,'Capital Lookup'!A:B,2,FALSE)</f>
        <v>No</v>
      </c>
      <c r="V1884" s="2" t="str">
        <f>IFERROR(VLOOKUP(LEFT(F1884,10),'Find Purchase Orders'!B:J,9,FALSE),"")</f>
        <v/>
      </c>
      <c r="W1884" s="25" t="s">
        <v>7261</v>
      </c>
    </row>
    <row r="1885" spans="1:23" hidden="1">
      <c r="A1885" s="25" t="s">
        <v>7261</v>
      </c>
      <c r="B1885" s="25" t="s">
        <v>8754</v>
      </c>
      <c r="C1885" s="25" t="s">
        <v>7264</v>
      </c>
      <c r="D1885" s="25" t="s">
        <v>2234</v>
      </c>
      <c r="E1885" s="25" t="s">
        <v>8577</v>
      </c>
      <c r="F1885" s="25" t="s">
        <v>11957</v>
      </c>
      <c r="G1885" s="25" t="s">
        <v>11958</v>
      </c>
      <c r="H1885" s="21">
        <v>9984.4500000000007</v>
      </c>
      <c r="I1885" s="25" t="s">
        <v>7296</v>
      </c>
      <c r="J1885" s="25" t="s">
        <v>7288</v>
      </c>
      <c r="K1885" s="25" t="s">
        <v>7495</v>
      </c>
      <c r="L1885" s="25" t="s">
        <v>7517</v>
      </c>
      <c r="M1885" s="21">
        <v>9984.4500000000007</v>
      </c>
      <c r="N1885" s="21">
        <v>9984.4500000000007</v>
      </c>
      <c r="O1885" s="21">
        <v>0</v>
      </c>
      <c r="P1885" s="21">
        <v>9984.4500000000007</v>
      </c>
      <c r="Q1885" s="25" t="s">
        <v>11959</v>
      </c>
      <c r="R1885" s="1" t="str">
        <f t="shared" si="30"/>
        <v>ST10078</v>
      </c>
      <c r="S1885" t="str">
        <f>VLOOKUP(R1885,Data!$C$2:$D$261,2,0)</f>
        <v>Marian Chateau</v>
      </c>
      <c r="T1885">
        <f>COUNTIF('Feb 2022'!A:A,D1885)+COUNTIF('Mar 2022'!A:A,D1885)+COUNTIF('Apr 2022'!A:A,D1885)+COUNTIF('May 2022'!A:A,D1885)+COUNTIF('June 2022'!A:A,D1885)+COUNTIF('July 2022'!A:A,D1885)+COUNTIF('Aug 2022'!A:A,D1885)+COUNTIF('Sep 2022'!A:A,D1885)+COUNTIF('Oct 2022'!A:A,D1885)+COUNTIF('Dec 2022'!A:A,D1885)</f>
        <v>1</v>
      </c>
      <c r="U1885" t="str">
        <f>VLOOKUP(Q1885,'Capital Lookup'!A:B,2,FALSE)</f>
        <v>No</v>
      </c>
      <c r="V1885" s="2">
        <f>IFERROR(VLOOKUP(LEFT(F1885,10),'Find Purchase Orders'!B:J,9,FALSE),"")</f>
        <v>44664</v>
      </c>
      <c r="W1885" s="25" t="s">
        <v>7261</v>
      </c>
    </row>
    <row r="1886" spans="1:23" hidden="1">
      <c r="A1886" s="25" t="s">
        <v>7261</v>
      </c>
      <c r="B1886" s="25" t="s">
        <v>9144</v>
      </c>
      <c r="C1886" s="25" t="s">
        <v>7264</v>
      </c>
      <c r="D1886" s="25" t="s">
        <v>2235</v>
      </c>
      <c r="E1886" s="25" t="s">
        <v>8577</v>
      </c>
      <c r="F1886" s="25" t="s">
        <v>11960</v>
      </c>
      <c r="G1886" s="25" t="s">
        <v>11961</v>
      </c>
      <c r="H1886" s="21">
        <v>2872.8</v>
      </c>
      <c r="I1886" s="25" t="s">
        <v>7296</v>
      </c>
      <c r="J1886" s="25" t="s">
        <v>7288</v>
      </c>
      <c r="K1886" s="25" t="s">
        <v>8786</v>
      </c>
      <c r="L1886" s="25" t="s">
        <v>11500</v>
      </c>
      <c r="M1886" s="21">
        <v>2872.8</v>
      </c>
      <c r="N1886" s="21">
        <v>2872.8</v>
      </c>
      <c r="O1886" s="21">
        <v>0</v>
      </c>
      <c r="P1886" s="21">
        <v>2872.8</v>
      </c>
      <c r="Q1886" s="25" t="s">
        <v>11962</v>
      </c>
      <c r="R1886" s="1" t="str">
        <f t="shared" si="30"/>
        <v>ST10085</v>
      </c>
      <c r="S1886" t="str">
        <f>VLOOKUP(R1886,Data!$C$2:$D$261,2,0)</f>
        <v>Bentley Regina</v>
      </c>
      <c r="T1886">
        <f>COUNTIF('Feb 2022'!A:A,D1886)+COUNTIF('Mar 2022'!A:A,D1886)+COUNTIF('Apr 2022'!A:A,D1886)+COUNTIF('May 2022'!A:A,D1886)+COUNTIF('June 2022'!A:A,D1886)+COUNTIF('July 2022'!A:A,D1886)+COUNTIF('Aug 2022'!A:A,D1886)+COUNTIF('Sep 2022'!A:A,D1886)+COUNTIF('Oct 2022'!A:A,D1886)+COUNTIF('Dec 2022'!A:A,D1886)</f>
        <v>1</v>
      </c>
      <c r="U1886" t="str">
        <f>VLOOKUP(Q1886,'Capital Lookup'!A:B,2,FALSE)</f>
        <v>No</v>
      </c>
      <c r="V1886" s="2">
        <f>IFERROR(VLOOKUP(LEFT(F1886,10),'Find Purchase Orders'!B:J,9,FALSE),"")</f>
        <v>44659</v>
      </c>
      <c r="W1886" s="25" t="s">
        <v>7261</v>
      </c>
    </row>
    <row r="1887" spans="1:23" hidden="1">
      <c r="A1887" s="25" t="s">
        <v>7313</v>
      </c>
      <c r="B1887" s="25" t="s">
        <v>7848</v>
      </c>
      <c r="C1887" s="25"/>
      <c r="D1887" s="25" t="s">
        <v>2236</v>
      </c>
      <c r="E1887" s="25" t="s">
        <v>7500</v>
      </c>
      <c r="F1887" s="25" t="s">
        <v>11963</v>
      </c>
      <c r="G1887" s="25" t="s">
        <v>11964</v>
      </c>
      <c r="H1887" s="21">
        <v>4113.2</v>
      </c>
      <c r="I1887" s="25" t="s">
        <v>7296</v>
      </c>
      <c r="J1887" s="25" t="s">
        <v>7288</v>
      </c>
      <c r="K1887" s="25" t="s">
        <v>7624</v>
      </c>
      <c r="L1887" s="25" t="s">
        <v>11965</v>
      </c>
      <c r="M1887" s="21">
        <v>4113.2</v>
      </c>
      <c r="N1887" s="21">
        <v>4452.2</v>
      </c>
      <c r="O1887" s="21">
        <v>-339</v>
      </c>
      <c r="P1887" s="21">
        <v>4113.2</v>
      </c>
      <c r="Q1887" s="25" t="s">
        <v>11966</v>
      </c>
      <c r="R1887" s="1" t="str">
        <f t="shared" si="30"/>
        <v>ST10297</v>
      </c>
      <c r="S1887" t="str">
        <f>VLOOKUP(R1887,Data!$C$2:$D$261,2,0)</f>
        <v>Arbour Heights</v>
      </c>
      <c r="T1887">
        <f>COUNTIF('Feb 2022'!A:A,D1887)+COUNTIF('Mar 2022'!A:A,D1887)+COUNTIF('Apr 2022'!A:A,D1887)+COUNTIF('May 2022'!A:A,D1887)+COUNTIF('June 2022'!A:A,D1887)+COUNTIF('July 2022'!A:A,D1887)+COUNTIF('Aug 2022'!A:A,D1887)+COUNTIF('Sep 2022'!A:A,D1887)+COUNTIF('Oct 2022'!A:A,D1887)+COUNTIF('Dec 2022'!A:A,D1887)</f>
        <v>1</v>
      </c>
      <c r="U1887" t="str">
        <f>VLOOKUP(Q1887,'Capital Lookup'!A:B,2,FALSE)</f>
        <v>No</v>
      </c>
      <c r="V1887" s="2">
        <f>IFERROR(VLOOKUP(LEFT(F1887,10),'Find Purchase Orders'!B:J,9,FALSE),"")</f>
        <v>44658</v>
      </c>
      <c r="W1887" s="25" t="s">
        <v>7261</v>
      </c>
    </row>
    <row r="1888" spans="1:23" hidden="1">
      <c r="A1888" s="25" t="s">
        <v>7261</v>
      </c>
      <c r="B1888" s="25" t="s">
        <v>8576</v>
      </c>
      <c r="C1888" s="25" t="s">
        <v>7264</v>
      </c>
      <c r="D1888" s="25" t="s">
        <v>2237</v>
      </c>
      <c r="E1888" s="25" t="s">
        <v>8577</v>
      </c>
      <c r="F1888" s="25" t="s">
        <v>11967</v>
      </c>
      <c r="G1888" s="25" t="s">
        <v>11968</v>
      </c>
      <c r="H1888" s="21">
        <v>3585.75</v>
      </c>
      <c r="I1888" s="25" t="s">
        <v>7296</v>
      </c>
      <c r="J1888" s="25" t="s">
        <v>7288</v>
      </c>
      <c r="K1888" s="25" t="s">
        <v>8786</v>
      </c>
      <c r="L1888" s="25" t="s">
        <v>11500</v>
      </c>
      <c r="M1888" s="21">
        <v>3585.75</v>
      </c>
      <c r="N1888" s="21">
        <v>3585.75</v>
      </c>
      <c r="O1888" s="21">
        <v>0</v>
      </c>
      <c r="P1888" s="21">
        <v>3585.75</v>
      </c>
      <c r="Q1888" s="25" t="s">
        <v>11969</v>
      </c>
      <c r="R1888" s="1" t="str">
        <f t="shared" si="30"/>
        <v>ST10080</v>
      </c>
      <c r="S1888" t="str">
        <f>VLOOKUP(R1888,Data!$C$2:$D$261,2,0)</f>
        <v>The Bentley Yorkton</v>
      </c>
      <c r="T1888">
        <f>COUNTIF('Feb 2022'!A:A,D1888)+COUNTIF('Mar 2022'!A:A,D1888)+COUNTIF('Apr 2022'!A:A,D1888)+COUNTIF('May 2022'!A:A,D1888)+COUNTIF('June 2022'!A:A,D1888)+COUNTIF('July 2022'!A:A,D1888)+COUNTIF('Aug 2022'!A:A,D1888)+COUNTIF('Sep 2022'!A:A,D1888)+COUNTIF('Oct 2022'!A:A,D1888)+COUNTIF('Dec 2022'!A:A,D1888)</f>
        <v>1</v>
      </c>
      <c r="U1888" t="str">
        <f>VLOOKUP(Q1888,'Capital Lookup'!A:B,2,FALSE)</f>
        <v>No</v>
      </c>
      <c r="V1888" s="2">
        <f>IFERROR(VLOOKUP(LEFT(F1888,10),'Find Purchase Orders'!B:J,9,FALSE),"")</f>
        <v>44658</v>
      </c>
      <c r="W1888" s="25" t="s">
        <v>7261</v>
      </c>
    </row>
    <row r="1889" spans="1:23" hidden="1">
      <c r="A1889" s="25" t="s">
        <v>7269</v>
      </c>
      <c r="B1889" s="25" t="s">
        <v>7858</v>
      </c>
      <c r="C1889" s="25"/>
      <c r="D1889" s="25" t="s">
        <v>2238</v>
      </c>
      <c r="E1889" s="25" t="s">
        <v>7500</v>
      </c>
      <c r="F1889" s="25" t="s">
        <v>11970</v>
      </c>
      <c r="G1889" s="25" t="s">
        <v>11971</v>
      </c>
      <c r="H1889" s="21">
        <v>11215.25</v>
      </c>
      <c r="I1889" s="25" t="s">
        <v>7296</v>
      </c>
      <c r="J1889" s="25" t="s">
        <v>7288</v>
      </c>
      <c r="K1889" s="25" t="s">
        <v>9766</v>
      </c>
      <c r="L1889" s="25" t="s">
        <v>9273</v>
      </c>
      <c r="M1889" s="21">
        <v>13023.25</v>
      </c>
      <c r="N1889" s="21">
        <v>13023.25</v>
      </c>
      <c r="O1889" s="21">
        <v>0</v>
      </c>
      <c r="P1889" s="21">
        <v>12815.25</v>
      </c>
      <c r="Q1889" s="25" t="s">
        <v>11972</v>
      </c>
      <c r="R1889" s="1" t="str">
        <f t="shared" si="30"/>
        <v>ST10331</v>
      </c>
      <c r="S1889" t="str">
        <f>VLOOKUP(R1889,Data!$C$2:$D$261,2,0)</f>
        <v>Carlingview Manor</v>
      </c>
      <c r="T1889">
        <f>COUNTIF('Feb 2022'!A:A,D1889)+COUNTIF('Mar 2022'!A:A,D1889)+COUNTIF('Apr 2022'!A:A,D1889)+COUNTIF('May 2022'!A:A,D1889)+COUNTIF('June 2022'!A:A,D1889)+COUNTIF('July 2022'!A:A,D1889)+COUNTIF('Aug 2022'!A:A,D1889)+COUNTIF('Sep 2022'!A:A,D1889)+COUNTIF('Oct 2022'!A:A,D1889)+COUNTIF('Dec 2022'!A:A,D1889)</f>
        <v>1</v>
      </c>
      <c r="U1889" t="str">
        <f>VLOOKUP(Q1889,'Capital Lookup'!A:B,2,FALSE)</f>
        <v>No</v>
      </c>
      <c r="V1889" s="2">
        <f>IFERROR(VLOOKUP(LEFT(F1889,10),'Find Purchase Orders'!B:J,9,FALSE),"")</f>
        <v>44658</v>
      </c>
      <c r="W1889" s="25" t="s">
        <v>7261</v>
      </c>
    </row>
    <row r="1890" spans="1:23" hidden="1">
      <c r="A1890" s="25" t="s">
        <v>7261</v>
      </c>
      <c r="B1890" s="25" t="s">
        <v>7701</v>
      </c>
      <c r="C1890" s="25" t="s">
        <v>7282</v>
      </c>
      <c r="D1890" s="25" t="s">
        <v>2173</v>
      </c>
      <c r="E1890" s="25" t="s">
        <v>8443</v>
      </c>
      <c r="F1890" s="25" t="s">
        <v>11973</v>
      </c>
      <c r="G1890" s="25" t="s">
        <v>11974</v>
      </c>
      <c r="H1890" s="21">
        <v>27839.7</v>
      </c>
      <c r="I1890" s="25" t="s">
        <v>7296</v>
      </c>
      <c r="J1890" s="25" t="s">
        <v>7288</v>
      </c>
      <c r="K1890" s="25" t="s">
        <v>10399</v>
      </c>
      <c r="L1890" s="25" t="s">
        <v>8458</v>
      </c>
      <c r="M1890" s="21">
        <v>27839.7</v>
      </c>
      <c r="N1890" s="21">
        <v>27839.7</v>
      </c>
      <c r="O1890" s="21">
        <v>0</v>
      </c>
      <c r="P1890" s="21">
        <v>27839.7</v>
      </c>
      <c r="Q1890" s="25" t="s">
        <v>11975</v>
      </c>
      <c r="R1890" s="1" t="str">
        <f t="shared" si="30"/>
        <v>ST10054</v>
      </c>
      <c r="S1890" t="str">
        <f>VLOOKUP(R1890,Data!$C$2:$D$261,2,0)</f>
        <v>Crofton Manor</v>
      </c>
      <c r="T1890">
        <f>COUNTIF('Feb 2022'!A:A,D1890)+COUNTIF('Mar 2022'!A:A,D1890)+COUNTIF('Apr 2022'!A:A,D1890)+COUNTIF('May 2022'!A:A,D1890)+COUNTIF('June 2022'!A:A,D1890)+COUNTIF('July 2022'!A:A,D1890)+COUNTIF('Aug 2022'!A:A,D1890)+COUNTIF('Sep 2022'!A:A,D1890)+COUNTIF('Oct 2022'!A:A,D1890)+COUNTIF('Dec 2022'!A:A,D1890)</f>
        <v>1</v>
      </c>
      <c r="U1890" t="str">
        <f>VLOOKUP(Q1890,'Capital Lookup'!A:B,2,FALSE)</f>
        <v>No</v>
      </c>
      <c r="V1890" s="2">
        <f>IFERROR(VLOOKUP(LEFT(F1890,10),'Find Purchase Orders'!B:J,9,FALSE),"")</f>
        <v>44665</v>
      </c>
      <c r="W1890" s="25" t="s">
        <v>7261</v>
      </c>
    </row>
    <row r="1891" spans="1:23" hidden="1">
      <c r="A1891" s="25" t="s">
        <v>7261</v>
      </c>
      <c r="B1891" s="25" t="s">
        <v>7863</v>
      </c>
      <c r="C1891" s="25" t="s">
        <v>7282</v>
      </c>
      <c r="D1891" s="25" t="s">
        <v>4736</v>
      </c>
      <c r="E1891" s="25" t="s">
        <v>7865</v>
      </c>
      <c r="F1891" s="25" t="s">
        <v>11976</v>
      </c>
      <c r="G1891" s="25" t="s">
        <v>11977</v>
      </c>
      <c r="H1891" s="21">
        <v>8404.15</v>
      </c>
      <c r="I1891" s="25" t="s">
        <v>7296</v>
      </c>
      <c r="J1891" s="25" t="s">
        <v>7288</v>
      </c>
      <c r="K1891" s="25" t="s">
        <v>7262</v>
      </c>
      <c r="L1891" s="25" t="s">
        <v>7259</v>
      </c>
      <c r="M1891" s="21">
        <v>8404.15</v>
      </c>
      <c r="N1891" s="21">
        <v>8404.14</v>
      </c>
      <c r="O1891" s="21">
        <v>0.01</v>
      </c>
      <c r="P1891" s="21">
        <v>8404.15</v>
      </c>
      <c r="Q1891" s="25" t="s">
        <v>7868</v>
      </c>
      <c r="R1891" s="1" t="str">
        <f t="shared" si="30"/>
        <v>ST10029</v>
      </c>
      <c r="S1891" t="str">
        <f>VLOOKUP(R1891,Data!$C$2:$D$261,2,0)</f>
        <v>Leaside</v>
      </c>
      <c r="T1891">
        <f>COUNTIF('Feb 2022'!A:A,D1891)+COUNTIF('Mar 2022'!A:A,D1891)+COUNTIF('Apr 2022'!A:A,D1891)+COUNTIF('May 2022'!A:A,D1891)+COUNTIF('June 2022'!A:A,D1891)+COUNTIF('July 2022'!A:A,D1891)+COUNTIF('Aug 2022'!A:A,D1891)+COUNTIF('Sep 2022'!A:A,D1891)+COUNTIF('Oct 2022'!A:A,D1891)+COUNTIF('Dec 2022'!A:A,D1891)</f>
        <v>1</v>
      </c>
      <c r="U1891" t="str">
        <f>VLOOKUP(Q1891,'Capital Lookup'!A:B,2,FALSE)</f>
        <v>No</v>
      </c>
      <c r="V1891" s="2">
        <f>IFERROR(VLOOKUP(LEFT(F1891,10),'Find Purchase Orders'!B:J,9,FALSE),"")</f>
        <v>44683</v>
      </c>
      <c r="W1891" s="25" t="s">
        <v>7261</v>
      </c>
    </row>
    <row r="1892" spans="1:23" hidden="1">
      <c r="A1892" s="25" t="s">
        <v>7261</v>
      </c>
      <c r="B1892" s="25" t="s">
        <v>7863</v>
      </c>
      <c r="C1892" s="25" t="s">
        <v>7282</v>
      </c>
      <c r="D1892" s="25" t="s">
        <v>2150</v>
      </c>
      <c r="E1892" s="25" t="s">
        <v>7865</v>
      </c>
      <c r="F1892" s="25" t="s">
        <v>11978</v>
      </c>
      <c r="G1892" s="25" t="s">
        <v>11979</v>
      </c>
      <c r="H1892" s="21">
        <v>5799.92</v>
      </c>
      <c r="I1892" s="25" t="s">
        <v>7296</v>
      </c>
      <c r="J1892" s="25" t="s">
        <v>7288</v>
      </c>
      <c r="K1892" s="25" t="s">
        <v>7262</v>
      </c>
      <c r="L1892" s="25" t="s">
        <v>7259</v>
      </c>
      <c r="M1892" s="21">
        <v>5799.92</v>
      </c>
      <c r="N1892" s="21">
        <v>5799.92</v>
      </c>
      <c r="O1892" s="21">
        <v>0</v>
      </c>
      <c r="P1892" s="21">
        <v>5799.92</v>
      </c>
      <c r="Q1892" s="25" t="s">
        <v>7868</v>
      </c>
      <c r="R1892" s="1" t="str">
        <f t="shared" si="30"/>
        <v>ST10029</v>
      </c>
      <c r="S1892" t="str">
        <f>VLOOKUP(R1892,Data!$C$2:$D$261,2,0)</f>
        <v>Leaside</v>
      </c>
      <c r="T1892">
        <f>COUNTIF('Feb 2022'!A:A,D1892)+COUNTIF('Mar 2022'!A:A,D1892)+COUNTIF('Apr 2022'!A:A,D1892)+COUNTIF('May 2022'!A:A,D1892)+COUNTIF('June 2022'!A:A,D1892)+COUNTIF('July 2022'!A:A,D1892)+COUNTIF('Aug 2022'!A:A,D1892)+COUNTIF('Sep 2022'!A:A,D1892)+COUNTIF('Oct 2022'!A:A,D1892)+COUNTIF('Dec 2022'!A:A,D1892)</f>
        <v>1</v>
      </c>
      <c r="U1892" t="str">
        <f>VLOOKUP(Q1892,'Capital Lookup'!A:B,2,FALSE)</f>
        <v>No</v>
      </c>
      <c r="V1892" s="2">
        <f>IFERROR(VLOOKUP(LEFT(F1892,10),'Find Purchase Orders'!B:J,9,FALSE),"")</f>
        <v>44665</v>
      </c>
      <c r="W1892" s="25" t="s">
        <v>7261</v>
      </c>
    </row>
    <row r="1893" spans="1:23" hidden="1">
      <c r="A1893" s="25" t="s">
        <v>7261</v>
      </c>
      <c r="B1893" s="25" t="s">
        <v>7781</v>
      </c>
      <c r="C1893" s="25" t="s">
        <v>7264</v>
      </c>
      <c r="D1893" s="25" t="s">
        <v>2175</v>
      </c>
      <c r="E1893" s="25" t="s">
        <v>8443</v>
      </c>
      <c r="F1893" s="25" t="s">
        <v>11980</v>
      </c>
      <c r="G1893" s="25" t="s">
        <v>11981</v>
      </c>
      <c r="H1893" s="21">
        <v>24076.5</v>
      </c>
      <c r="I1893" s="25" t="s">
        <v>7339</v>
      </c>
      <c r="J1893" s="25" t="s">
        <v>7288</v>
      </c>
      <c r="K1893" s="25" t="s">
        <v>7495</v>
      </c>
      <c r="L1893" s="25" t="s">
        <v>8097</v>
      </c>
      <c r="M1893" s="21">
        <v>24076.5</v>
      </c>
      <c r="N1893" s="21">
        <v>24076.5</v>
      </c>
      <c r="O1893" s="21">
        <v>0</v>
      </c>
      <c r="P1893" s="21">
        <v>5961.8</v>
      </c>
      <c r="Q1893" s="25" t="s">
        <v>11982</v>
      </c>
      <c r="R1893" s="1" t="str">
        <f t="shared" si="30"/>
        <v>ST10060</v>
      </c>
      <c r="S1893" t="str">
        <f>VLOOKUP(R1893,Data!$C$2:$D$261,2,0)</f>
        <v>Whitecliff Retirement</v>
      </c>
      <c r="T1893">
        <f>COUNTIF('Feb 2022'!A:A,D1893)+COUNTIF('Mar 2022'!A:A,D1893)+COUNTIF('Apr 2022'!A:A,D1893)+COUNTIF('May 2022'!A:A,D1893)+COUNTIF('June 2022'!A:A,D1893)+COUNTIF('July 2022'!A:A,D1893)+COUNTIF('Aug 2022'!A:A,D1893)+COUNTIF('Sep 2022'!A:A,D1893)+COUNTIF('Oct 2022'!A:A,D1893)+COUNTIF('Dec 2022'!A:A,D1893)</f>
        <v>1</v>
      </c>
      <c r="U1893" t="str">
        <f>VLOOKUP(Q1893,'Capital Lookup'!A:B,2,FALSE)</f>
        <v>No</v>
      </c>
      <c r="V1893" s="2">
        <f>IFERROR(VLOOKUP(LEFT(F1893,10),'Find Purchase Orders'!B:J,9,FALSE),"")</f>
        <v>44669</v>
      </c>
      <c r="W1893" s="25" t="s">
        <v>7261</v>
      </c>
    </row>
    <row r="1894" spans="1:23" hidden="1">
      <c r="A1894" s="25" t="s">
        <v>7269</v>
      </c>
      <c r="B1894" s="25" t="s">
        <v>8004</v>
      </c>
      <c r="C1894" s="25" t="s">
        <v>7271</v>
      </c>
      <c r="D1894" s="25" t="s">
        <v>2239</v>
      </c>
      <c r="E1894" s="25" t="s">
        <v>8140</v>
      </c>
      <c r="F1894" s="25" t="s">
        <v>11983</v>
      </c>
      <c r="G1894" s="25" t="s">
        <v>11984</v>
      </c>
      <c r="H1894" s="21">
        <v>6526.88</v>
      </c>
      <c r="I1894" s="25" t="s">
        <v>7296</v>
      </c>
      <c r="J1894" s="25" t="s">
        <v>7288</v>
      </c>
      <c r="K1894" s="25" t="s">
        <v>9091</v>
      </c>
      <c r="L1894" s="25" t="s">
        <v>8801</v>
      </c>
      <c r="M1894" s="21">
        <v>6526.88</v>
      </c>
      <c r="N1894" s="22">
        <v>0</v>
      </c>
      <c r="O1894" s="21">
        <v>6526.88</v>
      </c>
      <c r="P1894" s="21">
        <v>6526.88</v>
      </c>
      <c r="Q1894" s="25" t="s">
        <v>11985</v>
      </c>
      <c r="R1894" s="1" t="str">
        <f t="shared" si="30"/>
        <v>ST10176</v>
      </c>
      <c r="S1894" t="str">
        <f>VLOOKUP(R1894,Data!$C$2:$D$261,2,0)</f>
        <v>Sumac Lodge</v>
      </c>
      <c r="T1894">
        <f>COUNTIF('Feb 2022'!A:A,D1894)+COUNTIF('Mar 2022'!A:A,D1894)+COUNTIF('Apr 2022'!A:A,D1894)+COUNTIF('May 2022'!A:A,D1894)+COUNTIF('June 2022'!A:A,D1894)+COUNTIF('July 2022'!A:A,D1894)+COUNTIF('Aug 2022'!A:A,D1894)+COUNTIF('Sep 2022'!A:A,D1894)+COUNTIF('Oct 2022'!A:A,D1894)+COUNTIF('Dec 2022'!A:A,D1894)</f>
        <v>1</v>
      </c>
      <c r="U1894" t="str">
        <f>VLOOKUP(Q1894,'Capital Lookup'!A:B,2,FALSE)</f>
        <v>No</v>
      </c>
      <c r="V1894" s="2">
        <f>IFERROR(VLOOKUP(LEFT(F1894,10),'Find Purchase Orders'!B:J,9,FALSE),"")</f>
        <v>44661</v>
      </c>
      <c r="W1894" s="25" t="s">
        <v>7261</v>
      </c>
    </row>
    <row r="1895" spans="1:23" hidden="1">
      <c r="A1895" s="25" t="s">
        <v>7269</v>
      </c>
      <c r="B1895" s="25" t="s">
        <v>8004</v>
      </c>
      <c r="C1895" s="25" t="s">
        <v>7271</v>
      </c>
      <c r="D1895" s="25" t="s">
        <v>2239</v>
      </c>
      <c r="E1895" s="25" t="s">
        <v>8140</v>
      </c>
      <c r="F1895" s="25" t="s">
        <v>11986</v>
      </c>
      <c r="G1895" s="25" t="s">
        <v>11987</v>
      </c>
      <c r="H1895" s="21">
        <v>357.08</v>
      </c>
      <c r="I1895" s="25" t="s">
        <v>7296</v>
      </c>
      <c r="J1895" s="25" t="s">
        <v>7288</v>
      </c>
      <c r="K1895" s="25" t="s">
        <v>9091</v>
      </c>
      <c r="L1895" s="25" t="s">
        <v>8801</v>
      </c>
      <c r="M1895" s="21">
        <v>357.08</v>
      </c>
      <c r="N1895" s="22">
        <v>0</v>
      </c>
      <c r="O1895" s="21">
        <v>357.08</v>
      </c>
      <c r="P1895" s="21">
        <v>357.08</v>
      </c>
      <c r="Q1895" s="25" t="s">
        <v>11985</v>
      </c>
      <c r="R1895" s="1" t="str">
        <f t="shared" si="30"/>
        <v>ST10176</v>
      </c>
      <c r="S1895" t="str">
        <f>VLOOKUP(R1895,Data!$C$2:$D$261,2,0)</f>
        <v>Sumac Lodge</v>
      </c>
      <c r="T1895">
        <f>COUNTIF('Feb 2022'!A:A,D1895)+COUNTIF('Mar 2022'!A:A,D1895)+COUNTIF('Apr 2022'!A:A,D1895)+COUNTIF('May 2022'!A:A,D1895)+COUNTIF('June 2022'!A:A,D1895)+COUNTIF('July 2022'!A:A,D1895)+COUNTIF('Aug 2022'!A:A,D1895)+COUNTIF('Sep 2022'!A:A,D1895)+COUNTIF('Oct 2022'!A:A,D1895)+COUNTIF('Dec 2022'!A:A,D1895)</f>
        <v>1</v>
      </c>
      <c r="U1895" t="str">
        <f>VLOOKUP(Q1895,'Capital Lookup'!A:B,2,FALSE)</f>
        <v>No</v>
      </c>
      <c r="V1895" s="2">
        <f>IFERROR(VLOOKUP(LEFT(F1895,10),'Find Purchase Orders'!B:J,9,FALSE),"")</f>
        <v>44661</v>
      </c>
      <c r="W1895" s="25" t="s">
        <v>7261</v>
      </c>
    </row>
    <row r="1896" spans="1:23" hidden="1">
      <c r="A1896" s="25" t="s">
        <v>7261</v>
      </c>
      <c r="B1896" s="25" t="s">
        <v>8227</v>
      </c>
      <c r="C1896" s="25" t="s">
        <v>7264</v>
      </c>
      <c r="D1896" s="25" t="s">
        <v>4728</v>
      </c>
      <c r="E1896" s="25" t="s">
        <v>8229</v>
      </c>
      <c r="F1896" s="25" t="s">
        <v>11988</v>
      </c>
      <c r="G1896" s="25" t="s">
        <v>11989</v>
      </c>
      <c r="H1896" s="21">
        <v>11875.74</v>
      </c>
      <c r="I1896" s="25" t="s">
        <v>7296</v>
      </c>
      <c r="J1896" s="25" t="s">
        <v>7288</v>
      </c>
      <c r="K1896" s="25" t="s">
        <v>7262</v>
      </c>
      <c r="L1896" s="25" t="s">
        <v>7259</v>
      </c>
      <c r="M1896" s="21">
        <v>11875.74</v>
      </c>
      <c r="N1896" s="21">
        <v>11875.74</v>
      </c>
      <c r="O1896" s="21">
        <v>0</v>
      </c>
      <c r="P1896" s="21">
        <v>11875.74</v>
      </c>
      <c r="Q1896" s="25" t="s">
        <v>8232</v>
      </c>
      <c r="R1896" s="1" t="str">
        <f t="shared" si="30"/>
        <v>ST10026</v>
      </c>
      <c r="S1896" t="str">
        <f>VLOOKUP(R1896,Data!$C$2:$D$261,2,0)</f>
        <v>Donway Place</v>
      </c>
      <c r="T1896">
        <f>COUNTIF('Feb 2022'!A:A,D1896)+COUNTIF('Mar 2022'!A:A,D1896)+COUNTIF('Apr 2022'!A:A,D1896)+COUNTIF('May 2022'!A:A,D1896)+COUNTIF('June 2022'!A:A,D1896)+COUNTIF('July 2022'!A:A,D1896)+COUNTIF('Aug 2022'!A:A,D1896)+COUNTIF('Sep 2022'!A:A,D1896)+COUNTIF('Oct 2022'!A:A,D1896)+COUNTIF('Dec 2022'!A:A,D1896)</f>
        <v>1</v>
      </c>
      <c r="U1896" t="str">
        <f>VLOOKUP(Q1896,'Capital Lookup'!A:B,2,FALSE)</f>
        <v>No</v>
      </c>
      <c r="V1896" s="2">
        <f>IFERROR(VLOOKUP(LEFT(F1896,10),'Find Purchase Orders'!B:J,9,FALSE),"")</f>
        <v>44685</v>
      </c>
      <c r="W1896" s="25" t="s">
        <v>7261</v>
      </c>
    </row>
    <row r="1897" spans="1:23" hidden="1">
      <c r="A1897" s="25" t="s">
        <v>7261</v>
      </c>
      <c r="B1897" s="25" t="s">
        <v>8227</v>
      </c>
      <c r="C1897" s="25" t="s">
        <v>7264</v>
      </c>
      <c r="D1897" s="25" t="s">
        <v>4729</v>
      </c>
      <c r="E1897" s="25" t="s">
        <v>8229</v>
      </c>
      <c r="F1897" s="25" t="s">
        <v>11990</v>
      </c>
      <c r="G1897" s="25" t="s">
        <v>11991</v>
      </c>
      <c r="H1897" s="21">
        <v>8259.75</v>
      </c>
      <c r="I1897" s="25" t="s">
        <v>7296</v>
      </c>
      <c r="J1897" s="25" t="s">
        <v>7288</v>
      </c>
      <c r="K1897" s="25" t="s">
        <v>7262</v>
      </c>
      <c r="L1897" s="25" t="s">
        <v>7259</v>
      </c>
      <c r="M1897" s="21">
        <v>8259.75</v>
      </c>
      <c r="N1897" s="21">
        <v>8259.75</v>
      </c>
      <c r="O1897" s="21">
        <v>0</v>
      </c>
      <c r="P1897" s="21">
        <v>8259.75</v>
      </c>
      <c r="Q1897" s="25" t="s">
        <v>8232</v>
      </c>
      <c r="R1897" s="1" t="str">
        <f t="shared" si="30"/>
        <v>ST10026</v>
      </c>
      <c r="S1897" t="str">
        <f>VLOOKUP(R1897,Data!$C$2:$D$261,2,0)</f>
        <v>Donway Place</v>
      </c>
      <c r="T1897">
        <f>COUNTIF('Feb 2022'!A:A,D1897)+COUNTIF('Mar 2022'!A:A,D1897)+COUNTIF('Apr 2022'!A:A,D1897)+COUNTIF('May 2022'!A:A,D1897)+COUNTIF('June 2022'!A:A,D1897)+COUNTIF('July 2022'!A:A,D1897)+COUNTIF('Aug 2022'!A:A,D1897)+COUNTIF('Sep 2022'!A:A,D1897)+COUNTIF('Oct 2022'!A:A,D1897)+COUNTIF('Dec 2022'!A:A,D1897)</f>
        <v>1</v>
      </c>
      <c r="U1897" t="str">
        <f>VLOOKUP(Q1897,'Capital Lookup'!A:B,2,FALSE)</f>
        <v>No</v>
      </c>
      <c r="V1897" s="2">
        <f>IFERROR(VLOOKUP(LEFT(F1897,10),'Find Purchase Orders'!B:J,9,FALSE),"")</f>
        <v>44687</v>
      </c>
      <c r="W1897" s="25" t="s">
        <v>7261</v>
      </c>
    </row>
    <row r="1898" spans="1:23" hidden="1">
      <c r="A1898" s="25" t="s">
        <v>7261</v>
      </c>
      <c r="B1898" s="25" t="s">
        <v>8227</v>
      </c>
      <c r="C1898" s="25" t="s">
        <v>7264</v>
      </c>
      <c r="D1898" s="25" t="s">
        <v>4729</v>
      </c>
      <c r="E1898" s="25" t="s">
        <v>8229</v>
      </c>
      <c r="F1898" s="25" t="s">
        <v>11992</v>
      </c>
      <c r="G1898" s="25" t="s">
        <v>11993</v>
      </c>
      <c r="H1898" s="21">
        <v>565</v>
      </c>
      <c r="I1898" s="25" t="s">
        <v>7296</v>
      </c>
      <c r="J1898" s="25" t="s">
        <v>7288</v>
      </c>
      <c r="K1898" s="25" t="s">
        <v>7262</v>
      </c>
      <c r="L1898" s="25" t="s">
        <v>7259</v>
      </c>
      <c r="M1898" s="21">
        <v>565</v>
      </c>
      <c r="N1898" s="21">
        <v>886.82</v>
      </c>
      <c r="O1898" s="21">
        <v>-321.82</v>
      </c>
      <c r="P1898" s="21">
        <v>565</v>
      </c>
      <c r="Q1898" s="25" t="s">
        <v>8232</v>
      </c>
      <c r="R1898" s="1" t="str">
        <f t="shared" si="30"/>
        <v>ST10026</v>
      </c>
      <c r="S1898" t="str">
        <f>VLOOKUP(R1898,Data!$C$2:$D$261,2,0)</f>
        <v>Donway Place</v>
      </c>
      <c r="T1898">
        <f>COUNTIF('Feb 2022'!A:A,D1898)+COUNTIF('Mar 2022'!A:A,D1898)+COUNTIF('Apr 2022'!A:A,D1898)+COUNTIF('May 2022'!A:A,D1898)+COUNTIF('June 2022'!A:A,D1898)+COUNTIF('July 2022'!A:A,D1898)+COUNTIF('Aug 2022'!A:A,D1898)+COUNTIF('Sep 2022'!A:A,D1898)+COUNTIF('Oct 2022'!A:A,D1898)+COUNTIF('Dec 2022'!A:A,D1898)</f>
        <v>1</v>
      </c>
      <c r="U1898" t="str">
        <f>VLOOKUP(Q1898,'Capital Lookup'!A:B,2,FALSE)</f>
        <v>No</v>
      </c>
      <c r="V1898" s="2">
        <f>IFERROR(VLOOKUP(LEFT(F1898,10),'Find Purchase Orders'!B:J,9,FALSE),"")</f>
        <v>44687</v>
      </c>
      <c r="W1898" s="25" t="s">
        <v>7261</v>
      </c>
    </row>
    <row r="1899" spans="1:23" hidden="1">
      <c r="A1899" s="25" t="s">
        <v>7261</v>
      </c>
      <c r="B1899" s="25" t="s">
        <v>9727</v>
      </c>
      <c r="C1899" s="25" t="s">
        <v>7264</v>
      </c>
      <c r="D1899" s="25" t="s">
        <v>2116</v>
      </c>
      <c r="E1899" s="25" t="s">
        <v>9729</v>
      </c>
      <c r="F1899" s="25" t="s">
        <v>11994</v>
      </c>
      <c r="G1899" s="25" t="s">
        <v>11995</v>
      </c>
      <c r="H1899" s="21">
        <v>5636.54</v>
      </c>
      <c r="I1899" s="25" t="s">
        <v>7296</v>
      </c>
      <c r="J1899" s="25" t="s">
        <v>7288</v>
      </c>
      <c r="K1899" s="25" t="s">
        <v>7262</v>
      </c>
      <c r="L1899" s="25" t="s">
        <v>7259</v>
      </c>
      <c r="M1899" s="21">
        <v>5636.54</v>
      </c>
      <c r="N1899" s="21">
        <v>5636.54</v>
      </c>
      <c r="O1899" s="21">
        <v>0</v>
      </c>
      <c r="P1899" s="21">
        <v>5636.54</v>
      </c>
      <c r="Q1899" s="25" t="s">
        <v>9732</v>
      </c>
      <c r="R1899" s="1" t="str">
        <f t="shared" si="30"/>
        <v>ST10013</v>
      </c>
      <c r="S1899" t="str">
        <f>VLOOKUP(R1899,Data!$C$2:$D$261,2,0)</f>
        <v>Bough Beeches Place</v>
      </c>
      <c r="T1899">
        <f>COUNTIF('Feb 2022'!A:A,D1899)+COUNTIF('Mar 2022'!A:A,D1899)+COUNTIF('Apr 2022'!A:A,D1899)+COUNTIF('May 2022'!A:A,D1899)+COUNTIF('June 2022'!A:A,D1899)+COUNTIF('July 2022'!A:A,D1899)+COUNTIF('Aug 2022'!A:A,D1899)+COUNTIF('Sep 2022'!A:A,D1899)+COUNTIF('Oct 2022'!A:A,D1899)+COUNTIF('Dec 2022'!A:A,D1899)</f>
        <v>1</v>
      </c>
      <c r="U1899" t="str">
        <f>VLOOKUP(Q1899,'Capital Lookup'!A:B,2,FALSE)</f>
        <v>No</v>
      </c>
      <c r="V1899" s="2">
        <f>IFERROR(VLOOKUP(LEFT(F1899,10),'Find Purchase Orders'!B:J,9,FALSE),"")</f>
        <v>44670</v>
      </c>
      <c r="W1899" s="25" t="s">
        <v>7261</v>
      </c>
    </row>
    <row r="1900" spans="1:23" hidden="1">
      <c r="A1900" s="25" t="s">
        <v>7313</v>
      </c>
      <c r="B1900" s="25" t="s">
        <v>9678</v>
      </c>
      <c r="C1900" s="25" t="s">
        <v>7587</v>
      </c>
      <c r="D1900" s="25" t="s">
        <v>2240</v>
      </c>
      <c r="E1900" s="25" t="s">
        <v>7492</v>
      </c>
      <c r="F1900" s="25" t="s">
        <v>11996</v>
      </c>
      <c r="G1900" s="25" t="s">
        <v>11997</v>
      </c>
      <c r="H1900" s="21">
        <v>2192.1999999999998</v>
      </c>
      <c r="I1900" s="25" t="s">
        <v>7296</v>
      </c>
      <c r="J1900" s="25" t="s">
        <v>7288</v>
      </c>
      <c r="K1900" s="25" t="s">
        <v>7579</v>
      </c>
      <c r="L1900" s="25" t="s">
        <v>8156</v>
      </c>
      <c r="M1900" s="21">
        <v>2192.1999999999998</v>
      </c>
      <c r="N1900" s="21">
        <v>2192.1999999999998</v>
      </c>
      <c r="O1900" s="21">
        <v>0</v>
      </c>
      <c r="P1900" s="21">
        <v>2192.1999999999998</v>
      </c>
      <c r="Q1900" s="25" t="s">
        <v>11998</v>
      </c>
      <c r="R1900" s="1" t="str">
        <f t="shared" si="30"/>
        <v>ST10150</v>
      </c>
      <c r="S1900" t="str">
        <f>VLOOKUP(R1900,Data!$C$2:$D$261,2,0)</f>
        <v>Fenelon Court</v>
      </c>
      <c r="T1900">
        <f>COUNTIF('Feb 2022'!A:A,D1900)+COUNTIF('Mar 2022'!A:A,D1900)+COUNTIF('Apr 2022'!A:A,D1900)+COUNTIF('May 2022'!A:A,D1900)+COUNTIF('June 2022'!A:A,D1900)+COUNTIF('July 2022'!A:A,D1900)+COUNTIF('Aug 2022'!A:A,D1900)+COUNTIF('Sep 2022'!A:A,D1900)+COUNTIF('Oct 2022'!A:A,D1900)+COUNTIF('Dec 2022'!A:A,D1900)</f>
        <v>1</v>
      </c>
      <c r="U1900" t="str">
        <f>VLOOKUP(Q1900,'Capital Lookup'!A:B,2,FALSE)</f>
        <v>No</v>
      </c>
      <c r="V1900" s="2">
        <f>IFERROR(VLOOKUP(LEFT(F1900,10),'Find Purchase Orders'!B:J,9,FALSE),"")</f>
        <v>44662</v>
      </c>
      <c r="W1900" s="25" t="s">
        <v>7261</v>
      </c>
    </row>
    <row r="1901" spans="1:23" hidden="1">
      <c r="A1901" s="25" t="s">
        <v>7261</v>
      </c>
      <c r="B1901" s="25" t="s">
        <v>7276</v>
      </c>
      <c r="C1901" s="25" t="s">
        <v>7277</v>
      </c>
      <c r="D1901" s="25" t="s">
        <v>2241</v>
      </c>
      <c r="E1901" s="25" t="s">
        <v>7279</v>
      </c>
      <c r="F1901" s="25" t="s">
        <v>11999</v>
      </c>
      <c r="G1901" s="25" t="s">
        <v>12000</v>
      </c>
      <c r="H1901" s="21">
        <v>157.5</v>
      </c>
      <c r="I1901" s="25" t="s">
        <v>7296</v>
      </c>
      <c r="J1901" s="25" t="s">
        <v>7288</v>
      </c>
      <c r="K1901" s="25" t="s">
        <v>7262</v>
      </c>
      <c r="L1901" s="25" t="s">
        <v>7259</v>
      </c>
      <c r="M1901" s="21">
        <v>157.5</v>
      </c>
      <c r="N1901" s="21">
        <v>157.5</v>
      </c>
      <c r="O1901" s="21">
        <v>0</v>
      </c>
      <c r="P1901" s="21">
        <v>157.5</v>
      </c>
      <c r="Q1901" s="25" t="s">
        <v>7395</v>
      </c>
      <c r="R1901" s="1" t="str">
        <f t="shared" si="30"/>
        <v>ST10064</v>
      </c>
      <c r="S1901" t="str">
        <f>VLOOKUP(R1901,Data!$C$2:$D$261,2,0)</f>
        <v>Aspen Ridge</v>
      </c>
      <c r="T1901">
        <f>COUNTIF('Feb 2022'!A:A,D1901)+COUNTIF('Mar 2022'!A:A,D1901)+COUNTIF('Apr 2022'!A:A,D1901)+COUNTIF('May 2022'!A:A,D1901)+COUNTIF('June 2022'!A:A,D1901)+COUNTIF('July 2022'!A:A,D1901)+COUNTIF('Aug 2022'!A:A,D1901)+COUNTIF('Sep 2022'!A:A,D1901)+COUNTIF('Oct 2022'!A:A,D1901)+COUNTIF('Dec 2022'!A:A,D1901)</f>
        <v>1</v>
      </c>
      <c r="U1901" t="str">
        <f>VLOOKUP(Q1901,'Capital Lookup'!A:B,2,FALSE)</f>
        <v>No</v>
      </c>
      <c r="V1901" s="2">
        <f>IFERROR(VLOOKUP(LEFT(F1901,10),'Find Purchase Orders'!B:J,9,FALSE),"")</f>
        <v>44665</v>
      </c>
      <c r="W1901" s="25" t="s">
        <v>7261</v>
      </c>
    </row>
    <row r="1902" spans="1:23" hidden="1">
      <c r="A1902" s="25" t="s">
        <v>7261</v>
      </c>
      <c r="B1902" s="25" t="s">
        <v>7276</v>
      </c>
      <c r="C1902" s="25" t="s">
        <v>7277</v>
      </c>
      <c r="D1902" s="25" t="s">
        <v>2241</v>
      </c>
      <c r="E1902" s="25" t="s">
        <v>7279</v>
      </c>
      <c r="F1902" s="25" t="s">
        <v>12001</v>
      </c>
      <c r="G1902" s="25" t="s">
        <v>12002</v>
      </c>
      <c r="H1902" s="21">
        <v>1565</v>
      </c>
      <c r="I1902" s="25" t="s">
        <v>7296</v>
      </c>
      <c r="J1902" s="25" t="s">
        <v>7288</v>
      </c>
      <c r="K1902" s="25" t="s">
        <v>7262</v>
      </c>
      <c r="L1902" s="25" t="s">
        <v>7259</v>
      </c>
      <c r="M1902" s="21">
        <v>1565</v>
      </c>
      <c r="N1902" s="21">
        <v>1525.05</v>
      </c>
      <c r="O1902" s="21">
        <v>39.950000000000003</v>
      </c>
      <c r="P1902" s="21">
        <v>1565</v>
      </c>
      <c r="Q1902" s="25" t="s">
        <v>7395</v>
      </c>
      <c r="R1902" s="1" t="str">
        <f t="shared" si="30"/>
        <v>ST10064</v>
      </c>
      <c r="S1902" t="str">
        <f>VLOOKUP(R1902,Data!$C$2:$D$261,2,0)</f>
        <v>Aspen Ridge</v>
      </c>
      <c r="T1902">
        <f>COUNTIF('Feb 2022'!A:A,D1902)+COUNTIF('Mar 2022'!A:A,D1902)+COUNTIF('Apr 2022'!A:A,D1902)+COUNTIF('May 2022'!A:A,D1902)+COUNTIF('June 2022'!A:A,D1902)+COUNTIF('July 2022'!A:A,D1902)+COUNTIF('Aug 2022'!A:A,D1902)+COUNTIF('Sep 2022'!A:A,D1902)+COUNTIF('Oct 2022'!A:A,D1902)+COUNTIF('Dec 2022'!A:A,D1902)</f>
        <v>1</v>
      </c>
      <c r="U1902" t="str">
        <f>VLOOKUP(Q1902,'Capital Lookup'!A:B,2,FALSE)</f>
        <v>No</v>
      </c>
      <c r="V1902" s="2">
        <f>IFERROR(VLOOKUP(LEFT(F1902,10),'Find Purchase Orders'!B:J,9,FALSE),"")</f>
        <v>44665</v>
      </c>
      <c r="W1902" s="25" t="s">
        <v>7261</v>
      </c>
    </row>
    <row r="1903" spans="1:23" hidden="1">
      <c r="A1903" s="25" t="s">
        <v>7261</v>
      </c>
      <c r="B1903" s="25" t="s">
        <v>7781</v>
      </c>
      <c r="C1903" s="25" t="s">
        <v>7264</v>
      </c>
      <c r="D1903" s="25" t="s">
        <v>2177</v>
      </c>
      <c r="E1903" s="25" t="s">
        <v>8443</v>
      </c>
      <c r="F1903" s="25" t="s">
        <v>12003</v>
      </c>
      <c r="G1903" s="25" t="s">
        <v>12004</v>
      </c>
      <c r="H1903" s="21">
        <v>43173.760000000002</v>
      </c>
      <c r="I1903" s="25" t="s">
        <v>7287</v>
      </c>
      <c r="J1903" s="25" t="s">
        <v>7288</v>
      </c>
      <c r="K1903" s="25" t="s">
        <v>7510</v>
      </c>
      <c r="L1903" s="25" t="s">
        <v>7511</v>
      </c>
      <c r="M1903" s="21">
        <v>43173.760000000002</v>
      </c>
      <c r="N1903" s="22">
        <v>0</v>
      </c>
      <c r="O1903" s="21">
        <v>43173.760000000002</v>
      </c>
      <c r="P1903" s="21">
        <v>4625.76</v>
      </c>
      <c r="Q1903" s="25" t="s">
        <v>12005</v>
      </c>
      <c r="R1903" s="1" t="str">
        <f t="shared" si="30"/>
        <v>ST10060</v>
      </c>
      <c r="S1903" t="str">
        <f>VLOOKUP(R1903,Data!$C$2:$D$261,2,0)</f>
        <v>Whitecliff Retirement</v>
      </c>
      <c r="T1903">
        <f>COUNTIF('Feb 2022'!A:A,D1903)+COUNTIF('Mar 2022'!A:A,D1903)+COUNTIF('Apr 2022'!A:A,D1903)+COUNTIF('May 2022'!A:A,D1903)+COUNTIF('June 2022'!A:A,D1903)+COUNTIF('July 2022'!A:A,D1903)+COUNTIF('Aug 2022'!A:A,D1903)+COUNTIF('Sep 2022'!A:A,D1903)+COUNTIF('Oct 2022'!A:A,D1903)+COUNTIF('Dec 2022'!A:A,D1903)</f>
        <v>1</v>
      </c>
      <c r="U1903" t="str">
        <f>VLOOKUP(Q1903,'Capital Lookup'!A:B,2,FALSE)</f>
        <v>No</v>
      </c>
      <c r="V1903" s="2">
        <f>IFERROR(VLOOKUP(LEFT(F1903,10),'Find Purchase Orders'!B:J,9,FALSE),"")</f>
        <v>44669</v>
      </c>
      <c r="W1903" s="25" t="s">
        <v>7261</v>
      </c>
    </row>
    <row r="1904" spans="1:23" hidden="1">
      <c r="A1904" s="25" t="s">
        <v>7261</v>
      </c>
      <c r="B1904" s="25" t="s">
        <v>8586</v>
      </c>
      <c r="C1904" s="25" t="s">
        <v>7264</v>
      </c>
      <c r="D1904" s="25" t="s">
        <v>2242</v>
      </c>
      <c r="E1904" s="25" t="s">
        <v>11710</v>
      </c>
      <c r="F1904" s="25" t="s">
        <v>12006</v>
      </c>
      <c r="G1904" s="25" t="s">
        <v>12007</v>
      </c>
      <c r="H1904" s="21">
        <v>1665</v>
      </c>
      <c r="I1904" s="25" t="s">
        <v>7296</v>
      </c>
      <c r="J1904" s="25" t="s">
        <v>7288</v>
      </c>
      <c r="K1904" s="25" t="s">
        <v>7289</v>
      </c>
      <c r="L1904" s="25" t="s">
        <v>7259</v>
      </c>
      <c r="M1904" s="21">
        <v>1665</v>
      </c>
      <c r="N1904" s="21">
        <v>1665</v>
      </c>
      <c r="O1904" s="21">
        <v>0</v>
      </c>
      <c r="P1904" s="21">
        <v>1665</v>
      </c>
      <c r="Q1904" s="25" t="s">
        <v>9452</v>
      </c>
      <c r="R1904" s="1" t="str">
        <f t="shared" si="30"/>
        <v>ST10079</v>
      </c>
      <c r="S1904" t="str">
        <f>VLOOKUP(R1904,Data!$C$2:$D$261,2,0)</f>
        <v>The Bentley Moose Jaw</v>
      </c>
      <c r="T1904">
        <f>COUNTIF('Feb 2022'!A:A,D1904)+COUNTIF('Mar 2022'!A:A,D1904)+COUNTIF('Apr 2022'!A:A,D1904)+COUNTIF('May 2022'!A:A,D1904)+COUNTIF('June 2022'!A:A,D1904)+COUNTIF('July 2022'!A:A,D1904)+COUNTIF('Aug 2022'!A:A,D1904)+COUNTIF('Sep 2022'!A:A,D1904)+COUNTIF('Oct 2022'!A:A,D1904)+COUNTIF('Dec 2022'!A:A,D1904)</f>
        <v>1</v>
      </c>
      <c r="U1904" t="str">
        <f>VLOOKUP(Q1904,'Capital Lookup'!A:B,2,FALSE)</f>
        <v>No</v>
      </c>
      <c r="V1904" s="2">
        <f>IFERROR(VLOOKUP(LEFT(F1904,10),'Find Purchase Orders'!B:J,9,FALSE),"")</f>
        <v>44659</v>
      </c>
      <c r="W1904" s="25" t="s">
        <v>7261</v>
      </c>
    </row>
    <row r="1905" spans="1:23" hidden="1">
      <c r="A1905" s="25" t="s">
        <v>7261</v>
      </c>
      <c r="B1905" s="25" t="s">
        <v>8586</v>
      </c>
      <c r="C1905" s="25" t="s">
        <v>7264</v>
      </c>
      <c r="D1905" s="25" t="s">
        <v>2243</v>
      </c>
      <c r="E1905" s="25" t="s">
        <v>11710</v>
      </c>
      <c r="F1905" s="25" t="s">
        <v>12008</v>
      </c>
      <c r="G1905" s="25" t="s">
        <v>12009</v>
      </c>
      <c r="H1905" s="21">
        <v>360.75</v>
      </c>
      <c r="I1905" s="25" t="s">
        <v>7296</v>
      </c>
      <c r="J1905" s="25" t="s">
        <v>7288</v>
      </c>
      <c r="K1905" s="25" t="s">
        <v>7258</v>
      </c>
      <c r="L1905" s="25" t="s">
        <v>7259</v>
      </c>
      <c r="M1905" s="21">
        <v>360.75</v>
      </c>
      <c r="N1905" s="21">
        <v>360.75</v>
      </c>
      <c r="O1905" s="21">
        <v>0</v>
      </c>
      <c r="P1905" s="21">
        <v>360.75</v>
      </c>
      <c r="Q1905" s="25" t="s">
        <v>9452</v>
      </c>
      <c r="R1905" s="1" t="str">
        <f t="shared" si="30"/>
        <v>ST10079</v>
      </c>
      <c r="S1905" t="str">
        <f>VLOOKUP(R1905,Data!$C$2:$D$261,2,0)</f>
        <v>The Bentley Moose Jaw</v>
      </c>
      <c r="T1905">
        <f>COUNTIF('Feb 2022'!A:A,D1905)+COUNTIF('Mar 2022'!A:A,D1905)+COUNTIF('Apr 2022'!A:A,D1905)+COUNTIF('May 2022'!A:A,D1905)+COUNTIF('June 2022'!A:A,D1905)+COUNTIF('July 2022'!A:A,D1905)+COUNTIF('Aug 2022'!A:A,D1905)+COUNTIF('Sep 2022'!A:A,D1905)+COUNTIF('Oct 2022'!A:A,D1905)+COUNTIF('Dec 2022'!A:A,D1905)</f>
        <v>1</v>
      </c>
      <c r="U1905" t="str">
        <f>VLOOKUP(Q1905,'Capital Lookup'!A:B,2,FALSE)</f>
        <v>No</v>
      </c>
      <c r="V1905" s="2">
        <f>IFERROR(VLOOKUP(LEFT(F1905,10),'Find Purchase Orders'!B:J,9,FALSE),"")</f>
        <v>44665</v>
      </c>
      <c r="W1905" s="25" t="s">
        <v>7261</v>
      </c>
    </row>
    <row r="1906" spans="1:23" hidden="1">
      <c r="A1906" s="25" t="s">
        <v>7261</v>
      </c>
      <c r="B1906" s="25" t="s">
        <v>8586</v>
      </c>
      <c r="C1906" s="25" t="s">
        <v>7264</v>
      </c>
      <c r="D1906" s="25" t="s">
        <v>2243</v>
      </c>
      <c r="E1906" s="25" t="s">
        <v>11710</v>
      </c>
      <c r="F1906" s="25" t="s">
        <v>12010</v>
      </c>
      <c r="G1906" s="25" t="s">
        <v>12011</v>
      </c>
      <c r="H1906" s="21">
        <v>2164.5</v>
      </c>
      <c r="I1906" s="25" t="s">
        <v>7296</v>
      </c>
      <c r="J1906" s="25" t="s">
        <v>7288</v>
      </c>
      <c r="K1906" s="25" t="s">
        <v>7289</v>
      </c>
      <c r="L1906" s="25" t="s">
        <v>7259</v>
      </c>
      <c r="M1906" s="21">
        <v>2164.5</v>
      </c>
      <c r="N1906" s="21">
        <v>2164.5</v>
      </c>
      <c r="O1906" s="21">
        <v>0</v>
      </c>
      <c r="P1906" s="21">
        <v>2164.5</v>
      </c>
      <c r="Q1906" s="25" t="s">
        <v>9452</v>
      </c>
      <c r="R1906" s="1" t="str">
        <f t="shared" si="30"/>
        <v>ST10079</v>
      </c>
      <c r="S1906" t="str">
        <f>VLOOKUP(R1906,Data!$C$2:$D$261,2,0)</f>
        <v>The Bentley Moose Jaw</v>
      </c>
      <c r="T1906">
        <f>COUNTIF('Feb 2022'!A:A,D1906)+COUNTIF('Mar 2022'!A:A,D1906)+COUNTIF('Apr 2022'!A:A,D1906)+COUNTIF('May 2022'!A:A,D1906)+COUNTIF('June 2022'!A:A,D1906)+COUNTIF('July 2022'!A:A,D1906)+COUNTIF('Aug 2022'!A:A,D1906)+COUNTIF('Sep 2022'!A:A,D1906)+COUNTIF('Oct 2022'!A:A,D1906)+COUNTIF('Dec 2022'!A:A,D1906)</f>
        <v>1</v>
      </c>
      <c r="U1906" t="str">
        <f>VLOOKUP(Q1906,'Capital Lookup'!A:B,2,FALSE)</f>
        <v>No</v>
      </c>
      <c r="V1906" s="2">
        <f>IFERROR(VLOOKUP(LEFT(F1906,10),'Find Purchase Orders'!B:J,9,FALSE),"")</f>
        <v>44665</v>
      </c>
      <c r="W1906" s="25" t="s">
        <v>7261</v>
      </c>
    </row>
    <row r="1907" spans="1:23" hidden="1">
      <c r="A1907" s="25" t="s">
        <v>7261</v>
      </c>
      <c r="B1907" s="25" t="s">
        <v>8586</v>
      </c>
      <c r="C1907" s="25" t="s">
        <v>7264</v>
      </c>
      <c r="D1907" s="25" t="s">
        <v>2244</v>
      </c>
      <c r="E1907" s="25" t="s">
        <v>11710</v>
      </c>
      <c r="F1907" s="25" t="s">
        <v>12012</v>
      </c>
      <c r="G1907" s="25" t="s">
        <v>12013</v>
      </c>
      <c r="H1907" s="21">
        <v>2170.0500000000002</v>
      </c>
      <c r="I1907" s="25" t="s">
        <v>7296</v>
      </c>
      <c r="J1907" s="25" t="s">
        <v>7288</v>
      </c>
      <c r="K1907" s="25" t="s">
        <v>7289</v>
      </c>
      <c r="L1907" s="25" t="s">
        <v>7259</v>
      </c>
      <c r="M1907" s="21">
        <v>2170.0500000000002</v>
      </c>
      <c r="N1907" s="21">
        <v>2170.0500000000002</v>
      </c>
      <c r="O1907" s="21">
        <v>0</v>
      </c>
      <c r="P1907" s="21">
        <v>2170.0500000000002</v>
      </c>
      <c r="Q1907" s="25" t="s">
        <v>9452</v>
      </c>
      <c r="R1907" s="1" t="str">
        <f t="shared" si="30"/>
        <v>ST10079</v>
      </c>
      <c r="S1907" t="str">
        <f>VLOOKUP(R1907,Data!$C$2:$D$261,2,0)</f>
        <v>The Bentley Moose Jaw</v>
      </c>
      <c r="T1907">
        <f>COUNTIF('Feb 2022'!A:A,D1907)+COUNTIF('Mar 2022'!A:A,D1907)+COUNTIF('Apr 2022'!A:A,D1907)+COUNTIF('May 2022'!A:A,D1907)+COUNTIF('June 2022'!A:A,D1907)+COUNTIF('July 2022'!A:A,D1907)+COUNTIF('Aug 2022'!A:A,D1907)+COUNTIF('Sep 2022'!A:A,D1907)+COUNTIF('Oct 2022'!A:A,D1907)+COUNTIF('Dec 2022'!A:A,D1907)</f>
        <v>1</v>
      </c>
      <c r="U1907" t="str">
        <f>VLOOKUP(Q1907,'Capital Lookup'!A:B,2,FALSE)</f>
        <v>No</v>
      </c>
      <c r="V1907" s="2">
        <f>IFERROR(VLOOKUP(LEFT(F1907,10),'Find Purchase Orders'!B:J,9,FALSE),"")</f>
        <v>44659</v>
      </c>
      <c r="W1907" s="25" t="s">
        <v>7261</v>
      </c>
    </row>
    <row r="1908" spans="1:23" hidden="1">
      <c r="A1908" s="25" t="s">
        <v>7261</v>
      </c>
      <c r="B1908" s="25" t="s">
        <v>7600</v>
      </c>
      <c r="C1908" s="25" t="s">
        <v>7282</v>
      </c>
      <c r="D1908" s="25" t="s">
        <v>2245</v>
      </c>
      <c r="E1908" s="25" t="s">
        <v>7500</v>
      </c>
      <c r="F1908" s="25" t="s">
        <v>12014</v>
      </c>
      <c r="G1908" s="25" t="s">
        <v>12015</v>
      </c>
      <c r="H1908" s="21">
        <v>5940.81</v>
      </c>
      <c r="I1908" s="25" t="s">
        <v>7296</v>
      </c>
      <c r="J1908" s="25" t="s">
        <v>7288</v>
      </c>
      <c r="K1908" s="25" t="s">
        <v>7733</v>
      </c>
      <c r="L1908" s="25" t="s">
        <v>7734</v>
      </c>
      <c r="M1908" s="21">
        <v>12075.86</v>
      </c>
      <c r="N1908" s="21">
        <v>12075.86</v>
      </c>
      <c r="O1908" s="21">
        <v>0</v>
      </c>
      <c r="P1908" s="21">
        <v>11370.06</v>
      </c>
      <c r="Q1908" s="25" t="s">
        <v>12016</v>
      </c>
      <c r="R1908" s="1" t="str">
        <f t="shared" si="30"/>
        <v>ST10034</v>
      </c>
      <c r="S1908" t="str">
        <f>VLOOKUP(R1908,Data!$C$2:$D$261,2,0)</f>
        <v>Bridlewood Manor</v>
      </c>
      <c r="T1908">
        <f>COUNTIF('Feb 2022'!A:A,D1908)+COUNTIF('Mar 2022'!A:A,D1908)+COUNTIF('Apr 2022'!A:A,D1908)+COUNTIF('May 2022'!A:A,D1908)+COUNTIF('June 2022'!A:A,D1908)+COUNTIF('July 2022'!A:A,D1908)+COUNTIF('Aug 2022'!A:A,D1908)+COUNTIF('Sep 2022'!A:A,D1908)+COUNTIF('Oct 2022'!A:A,D1908)+COUNTIF('Dec 2022'!A:A,D1908)</f>
        <v>1</v>
      </c>
      <c r="U1908" t="str">
        <f>VLOOKUP(Q1908,'Capital Lookup'!A:B,2,FALSE)</f>
        <v>No</v>
      </c>
      <c r="V1908" s="2">
        <f>IFERROR(VLOOKUP(LEFT(F1908,10),'Find Purchase Orders'!B:J,9,FALSE),"")</f>
        <v>44663</v>
      </c>
      <c r="W1908" s="25" t="s">
        <v>7261</v>
      </c>
    </row>
    <row r="1909" spans="1:23" hidden="1">
      <c r="A1909" s="25" t="s">
        <v>7269</v>
      </c>
      <c r="B1909" s="25" t="s">
        <v>8259</v>
      </c>
      <c r="C1909" s="25" t="s">
        <v>8260</v>
      </c>
      <c r="D1909" s="25" t="s">
        <v>12017</v>
      </c>
      <c r="E1909" s="25" t="s">
        <v>10628</v>
      </c>
      <c r="F1909" s="25" t="s">
        <v>12018</v>
      </c>
      <c r="G1909" s="25" t="s">
        <v>12019</v>
      </c>
      <c r="H1909" s="21">
        <v>2169.6</v>
      </c>
      <c r="I1909" s="25" t="s">
        <v>7296</v>
      </c>
      <c r="J1909" s="25" t="s">
        <v>7288</v>
      </c>
      <c r="K1909" s="25" t="s">
        <v>8265</v>
      </c>
      <c r="L1909" s="25" t="s">
        <v>8266</v>
      </c>
      <c r="M1909" s="21">
        <v>2169.6</v>
      </c>
      <c r="N1909" s="21">
        <v>2169.6</v>
      </c>
      <c r="O1909" s="21">
        <v>0</v>
      </c>
      <c r="P1909" s="21">
        <v>2169.6</v>
      </c>
      <c r="Q1909" s="25" t="s">
        <v>10630</v>
      </c>
      <c r="R1909" s="1" t="str">
        <f t="shared" si="30"/>
        <v>ST10260</v>
      </c>
      <c r="S1909" t="str">
        <f>VLOOKUP(R1909,Data!$C$2:$D$261,2,0)</f>
        <v>Support Office</v>
      </c>
      <c r="T1909">
        <f>COUNTIF('Feb 2022'!A:A,D1909)+COUNTIF('Mar 2022'!A:A,D1909)+COUNTIF('Apr 2022'!A:A,D1909)+COUNTIF('May 2022'!A:A,D1909)+COUNTIF('June 2022'!A:A,D1909)+COUNTIF('July 2022'!A:A,D1909)+COUNTIF('Aug 2022'!A:A,D1909)+COUNTIF('Sep 2022'!A:A,D1909)+COUNTIF('Oct 2022'!A:A,D1909)+COUNTIF('Dec 2022'!A:A,D1909)</f>
        <v>0</v>
      </c>
      <c r="U1909" t="str">
        <f>VLOOKUP(Q1909,'Capital Lookup'!A:B,2,FALSE)</f>
        <v>Yes</v>
      </c>
      <c r="V1909" s="2">
        <f>IFERROR(VLOOKUP(LEFT(F1909,10),'Find Purchase Orders'!B:J,9,FALSE),"")</f>
        <v>44664</v>
      </c>
      <c r="W1909" s="25" t="s">
        <v>7261</v>
      </c>
    </row>
    <row r="1910" spans="1:23" hidden="1">
      <c r="A1910" s="25" t="s">
        <v>7261</v>
      </c>
      <c r="B1910" s="25" t="s">
        <v>7460</v>
      </c>
      <c r="C1910" s="25" t="s">
        <v>7264</v>
      </c>
      <c r="D1910" s="25" t="s">
        <v>2115</v>
      </c>
      <c r="E1910" s="25" t="s">
        <v>8438</v>
      </c>
      <c r="F1910" s="25" t="s">
        <v>12020</v>
      </c>
      <c r="G1910" s="25" t="s">
        <v>12021</v>
      </c>
      <c r="H1910" s="21">
        <v>5547.17</v>
      </c>
      <c r="I1910" s="25" t="s">
        <v>7296</v>
      </c>
      <c r="J1910" s="25" t="s">
        <v>7288</v>
      </c>
      <c r="K1910" s="25" t="s">
        <v>7262</v>
      </c>
      <c r="L1910" s="25" t="s">
        <v>7259</v>
      </c>
      <c r="M1910" s="21">
        <v>5547.17</v>
      </c>
      <c r="N1910" s="21">
        <v>5547.17</v>
      </c>
      <c r="O1910" s="21">
        <v>0</v>
      </c>
      <c r="P1910" s="21">
        <v>5547.17</v>
      </c>
      <c r="Q1910" s="25" t="s">
        <v>7465</v>
      </c>
      <c r="R1910" s="1" t="str">
        <f t="shared" si="30"/>
        <v>ST10003</v>
      </c>
      <c r="S1910" t="str">
        <f>VLOOKUP(R1910,Data!$C$2:$D$261,2,0)</f>
        <v>Appleby Place</v>
      </c>
      <c r="T1910">
        <f>COUNTIF('Feb 2022'!A:A,D1910)+COUNTIF('Mar 2022'!A:A,D1910)+COUNTIF('Apr 2022'!A:A,D1910)+COUNTIF('May 2022'!A:A,D1910)+COUNTIF('June 2022'!A:A,D1910)+COUNTIF('July 2022'!A:A,D1910)+COUNTIF('Aug 2022'!A:A,D1910)+COUNTIF('Sep 2022'!A:A,D1910)+COUNTIF('Oct 2022'!A:A,D1910)+COUNTIF('Dec 2022'!A:A,D1910)</f>
        <v>1</v>
      </c>
      <c r="U1910" t="str">
        <f>VLOOKUP(Q1910,'Capital Lookup'!A:B,2,FALSE)</f>
        <v>No</v>
      </c>
      <c r="V1910" s="2">
        <f>IFERROR(VLOOKUP(LEFT(F1910,10),'Find Purchase Orders'!B:J,9,FALSE),"")</f>
        <v>44665</v>
      </c>
      <c r="W1910" s="25" t="s">
        <v>7261</v>
      </c>
    </row>
    <row r="1911" spans="1:23" hidden="1">
      <c r="A1911" s="25" t="s">
        <v>7261</v>
      </c>
      <c r="B1911" s="25" t="s">
        <v>7343</v>
      </c>
      <c r="C1911" s="25" t="s">
        <v>7282</v>
      </c>
      <c r="D1911" s="25" t="s">
        <v>2246</v>
      </c>
      <c r="E1911" s="25" t="s">
        <v>7345</v>
      </c>
      <c r="F1911" s="25" t="s">
        <v>12022</v>
      </c>
      <c r="G1911" s="25" t="s">
        <v>12023</v>
      </c>
      <c r="H1911" s="21">
        <v>4291.0600000000004</v>
      </c>
      <c r="I1911" s="25" t="s">
        <v>7296</v>
      </c>
      <c r="J1911" s="25" t="s">
        <v>7288</v>
      </c>
      <c r="K1911" s="25" t="s">
        <v>7262</v>
      </c>
      <c r="L1911" s="25" t="s">
        <v>7259</v>
      </c>
      <c r="M1911" s="21">
        <v>4291.0600000000004</v>
      </c>
      <c r="N1911" s="21">
        <v>4291.0600000000004</v>
      </c>
      <c r="O1911" s="21">
        <v>0</v>
      </c>
      <c r="P1911" s="21">
        <v>4291.0600000000004</v>
      </c>
      <c r="Q1911" s="25" t="s">
        <v>7348</v>
      </c>
      <c r="R1911" s="1" t="str">
        <f t="shared" si="30"/>
        <v>ST10093</v>
      </c>
      <c r="S1911" t="str">
        <f>VLOOKUP(R1911,Data!$C$2:$D$261,2,0)</f>
        <v>Windermere on The Mount</v>
      </c>
      <c r="T1911">
        <f>COUNTIF('Feb 2022'!A:A,D1911)+COUNTIF('Mar 2022'!A:A,D1911)+COUNTIF('Apr 2022'!A:A,D1911)+COUNTIF('May 2022'!A:A,D1911)+COUNTIF('June 2022'!A:A,D1911)+COUNTIF('July 2022'!A:A,D1911)+COUNTIF('Aug 2022'!A:A,D1911)+COUNTIF('Sep 2022'!A:A,D1911)+COUNTIF('Oct 2022'!A:A,D1911)+COUNTIF('Dec 2022'!A:A,D1911)</f>
        <v>1</v>
      </c>
      <c r="U1911" t="str">
        <f>VLOOKUP(Q1911,'Capital Lookup'!A:B,2,FALSE)</f>
        <v>No</v>
      </c>
      <c r="V1911" s="2">
        <f>IFERROR(VLOOKUP(LEFT(F1911,10),'Find Purchase Orders'!B:J,9,FALSE),"")</f>
        <v>44665</v>
      </c>
      <c r="W1911" s="25" t="s">
        <v>7261</v>
      </c>
    </row>
    <row r="1912" spans="1:23" hidden="1">
      <c r="A1912" s="25" t="s">
        <v>7261</v>
      </c>
      <c r="B1912" s="25" t="s">
        <v>7343</v>
      </c>
      <c r="C1912" s="25" t="s">
        <v>7282</v>
      </c>
      <c r="D1912" s="25" t="s">
        <v>2246</v>
      </c>
      <c r="E1912" s="25" t="s">
        <v>7345</v>
      </c>
      <c r="F1912" s="25" t="s">
        <v>12024</v>
      </c>
      <c r="G1912" s="25" t="s">
        <v>10231</v>
      </c>
      <c r="H1912" s="21">
        <v>395.5</v>
      </c>
      <c r="I1912" s="25" t="s">
        <v>7296</v>
      </c>
      <c r="J1912" s="25" t="s">
        <v>7288</v>
      </c>
      <c r="K1912" s="25" t="s">
        <v>7262</v>
      </c>
      <c r="L1912" s="25" t="s">
        <v>7259</v>
      </c>
      <c r="M1912" s="21">
        <v>395.5</v>
      </c>
      <c r="N1912" s="21">
        <v>395.5</v>
      </c>
      <c r="O1912" s="21">
        <v>0</v>
      </c>
      <c r="P1912" s="21">
        <v>395.5</v>
      </c>
      <c r="Q1912" s="25" t="s">
        <v>7348</v>
      </c>
      <c r="R1912" s="1" t="str">
        <f t="shared" si="30"/>
        <v>ST10093</v>
      </c>
      <c r="S1912" t="str">
        <f>VLOOKUP(R1912,Data!$C$2:$D$261,2,0)</f>
        <v>Windermere on The Mount</v>
      </c>
      <c r="T1912">
        <f>COUNTIF('Feb 2022'!A:A,D1912)+COUNTIF('Mar 2022'!A:A,D1912)+COUNTIF('Apr 2022'!A:A,D1912)+COUNTIF('May 2022'!A:A,D1912)+COUNTIF('June 2022'!A:A,D1912)+COUNTIF('July 2022'!A:A,D1912)+COUNTIF('Aug 2022'!A:A,D1912)+COUNTIF('Sep 2022'!A:A,D1912)+COUNTIF('Oct 2022'!A:A,D1912)+COUNTIF('Dec 2022'!A:A,D1912)</f>
        <v>1</v>
      </c>
      <c r="U1912" t="str">
        <f>VLOOKUP(Q1912,'Capital Lookup'!A:B,2,FALSE)</f>
        <v>No</v>
      </c>
      <c r="V1912" s="2">
        <f>IFERROR(VLOOKUP(LEFT(F1912,10),'Find Purchase Orders'!B:J,9,FALSE),"")</f>
        <v>44665</v>
      </c>
      <c r="W1912" s="25" t="s">
        <v>7261</v>
      </c>
    </row>
    <row r="1913" spans="1:23" hidden="1">
      <c r="A1913" s="25" t="s">
        <v>7252</v>
      </c>
      <c r="B1913" s="25" t="s">
        <v>7747</v>
      </c>
      <c r="C1913" s="25" t="s">
        <v>7254</v>
      </c>
      <c r="D1913" s="25" t="s">
        <v>2100</v>
      </c>
      <c r="E1913" s="25" t="s">
        <v>9118</v>
      </c>
      <c r="F1913" s="25" t="s">
        <v>12025</v>
      </c>
      <c r="G1913" s="25" t="s">
        <v>12026</v>
      </c>
      <c r="H1913" s="21">
        <v>1222.74</v>
      </c>
      <c r="I1913" s="25" t="s">
        <v>7296</v>
      </c>
      <c r="J1913" s="25" t="s">
        <v>7288</v>
      </c>
      <c r="K1913" s="25" t="s">
        <v>7289</v>
      </c>
      <c r="L1913" s="25" t="s">
        <v>7259</v>
      </c>
      <c r="M1913" s="21">
        <v>1222.74</v>
      </c>
      <c r="N1913" s="21">
        <v>1917.69</v>
      </c>
      <c r="O1913" s="21">
        <v>-694.95</v>
      </c>
      <c r="P1913" s="21">
        <v>1222.74</v>
      </c>
      <c r="Q1913" s="25" t="s">
        <v>8854</v>
      </c>
      <c r="R1913" s="1" t="str">
        <f t="shared" si="30"/>
        <v>ST10050</v>
      </c>
      <c r="S1913" t="str">
        <f>VLOOKUP(R1913,Data!$C$2:$D$261,2,0)</f>
        <v>Alta Vista</v>
      </c>
      <c r="T1913">
        <f>COUNTIF('Feb 2022'!A:A,D1913)+COUNTIF('Mar 2022'!A:A,D1913)+COUNTIF('Apr 2022'!A:A,D1913)+COUNTIF('May 2022'!A:A,D1913)+COUNTIF('June 2022'!A:A,D1913)+COUNTIF('July 2022'!A:A,D1913)+COUNTIF('Aug 2022'!A:A,D1913)+COUNTIF('Sep 2022'!A:A,D1913)+COUNTIF('Oct 2022'!A:A,D1913)+COUNTIF('Dec 2022'!A:A,D1913)</f>
        <v>1</v>
      </c>
      <c r="U1913" t="str">
        <f>VLOOKUP(Q1913,'Capital Lookup'!A:B,2,FALSE)</f>
        <v>No</v>
      </c>
      <c r="V1913" s="2">
        <f>IFERROR(VLOOKUP(LEFT(F1913,10),'Find Purchase Orders'!B:J,9,FALSE),"")</f>
        <v>44665</v>
      </c>
      <c r="W1913" s="25" t="s">
        <v>7261</v>
      </c>
    </row>
    <row r="1914" spans="1:23" hidden="1">
      <c r="A1914" s="25" t="s">
        <v>7252</v>
      </c>
      <c r="B1914" s="25" t="s">
        <v>7747</v>
      </c>
      <c r="C1914" s="25" t="s">
        <v>7254</v>
      </c>
      <c r="D1914" s="25" t="s">
        <v>2100</v>
      </c>
      <c r="E1914" s="25" t="s">
        <v>9118</v>
      </c>
      <c r="F1914" s="25" t="s">
        <v>12027</v>
      </c>
      <c r="G1914" s="25" t="s">
        <v>12028</v>
      </c>
      <c r="H1914" s="21">
        <v>206.22</v>
      </c>
      <c r="I1914" s="25" t="s">
        <v>7296</v>
      </c>
      <c r="J1914" s="25" t="s">
        <v>7288</v>
      </c>
      <c r="K1914" s="25" t="s">
        <v>7289</v>
      </c>
      <c r="L1914" s="25" t="s">
        <v>7259</v>
      </c>
      <c r="M1914" s="21">
        <v>206.22</v>
      </c>
      <c r="N1914" s="21">
        <v>206.22</v>
      </c>
      <c r="O1914" s="21">
        <v>0</v>
      </c>
      <c r="P1914" s="21">
        <v>206.22</v>
      </c>
      <c r="Q1914" s="25" t="s">
        <v>8854</v>
      </c>
      <c r="R1914" s="1" t="str">
        <f t="shared" si="30"/>
        <v>ST10050</v>
      </c>
      <c r="S1914" t="str">
        <f>VLOOKUP(R1914,Data!$C$2:$D$261,2,0)</f>
        <v>Alta Vista</v>
      </c>
      <c r="T1914">
        <f>COUNTIF('Feb 2022'!A:A,D1914)+COUNTIF('Mar 2022'!A:A,D1914)+COUNTIF('Apr 2022'!A:A,D1914)+COUNTIF('May 2022'!A:A,D1914)+COUNTIF('June 2022'!A:A,D1914)+COUNTIF('July 2022'!A:A,D1914)+COUNTIF('Aug 2022'!A:A,D1914)+COUNTIF('Sep 2022'!A:A,D1914)+COUNTIF('Oct 2022'!A:A,D1914)+COUNTIF('Dec 2022'!A:A,D1914)</f>
        <v>1</v>
      </c>
      <c r="U1914" t="str">
        <f>VLOOKUP(Q1914,'Capital Lookup'!A:B,2,FALSE)</f>
        <v>No</v>
      </c>
      <c r="V1914" s="2">
        <f>IFERROR(VLOOKUP(LEFT(F1914,10),'Find Purchase Orders'!B:J,9,FALSE),"")</f>
        <v>44665</v>
      </c>
      <c r="W1914" s="25" t="s">
        <v>7261</v>
      </c>
    </row>
    <row r="1915" spans="1:23" hidden="1">
      <c r="A1915" s="25" t="s">
        <v>7261</v>
      </c>
      <c r="B1915" s="25" t="s">
        <v>7408</v>
      </c>
      <c r="C1915" s="25" t="s">
        <v>7264</v>
      </c>
      <c r="D1915" s="25" t="s">
        <v>2117</v>
      </c>
      <c r="E1915" s="25" t="s">
        <v>7410</v>
      </c>
      <c r="F1915" s="25" t="s">
        <v>12029</v>
      </c>
      <c r="G1915" s="25" t="s">
        <v>12030</v>
      </c>
      <c r="H1915" s="21">
        <v>10407.299999999999</v>
      </c>
      <c r="I1915" s="25" t="s">
        <v>7296</v>
      </c>
      <c r="J1915" s="25" t="s">
        <v>7288</v>
      </c>
      <c r="K1915" s="25" t="s">
        <v>7262</v>
      </c>
      <c r="L1915" s="25" t="s">
        <v>7259</v>
      </c>
      <c r="M1915" s="21">
        <v>10407.299999999999</v>
      </c>
      <c r="N1915" s="21">
        <v>10407.299999999999</v>
      </c>
      <c r="O1915" s="21">
        <v>0</v>
      </c>
      <c r="P1915" s="21">
        <v>10407.299999999999</v>
      </c>
      <c r="Q1915" s="25" t="s">
        <v>7413</v>
      </c>
      <c r="R1915" s="1" t="str">
        <f t="shared" si="30"/>
        <v>ST10015</v>
      </c>
      <c r="S1915" t="str">
        <f>VLOOKUP(R1915,Data!$C$2:$D$261,2,0)</f>
        <v>Centennial Park Place</v>
      </c>
      <c r="T1915">
        <f>COUNTIF('Feb 2022'!A:A,D1915)+COUNTIF('Mar 2022'!A:A,D1915)+COUNTIF('Apr 2022'!A:A,D1915)+COUNTIF('May 2022'!A:A,D1915)+COUNTIF('June 2022'!A:A,D1915)+COUNTIF('July 2022'!A:A,D1915)+COUNTIF('Aug 2022'!A:A,D1915)+COUNTIF('Sep 2022'!A:A,D1915)+COUNTIF('Oct 2022'!A:A,D1915)+COUNTIF('Dec 2022'!A:A,D1915)</f>
        <v>1</v>
      </c>
      <c r="U1915" t="str">
        <f>VLOOKUP(Q1915,'Capital Lookup'!A:B,2,FALSE)</f>
        <v>No</v>
      </c>
      <c r="V1915" s="2">
        <f>IFERROR(VLOOKUP(LEFT(F1915,10),'Find Purchase Orders'!B:J,9,FALSE),"")</f>
        <v>44665</v>
      </c>
      <c r="W1915" s="25" t="s">
        <v>7261</v>
      </c>
    </row>
    <row r="1916" spans="1:23" hidden="1">
      <c r="A1916" s="25" t="s">
        <v>7261</v>
      </c>
      <c r="B1916" s="25" t="s">
        <v>7408</v>
      </c>
      <c r="C1916" s="25" t="s">
        <v>7264</v>
      </c>
      <c r="D1916" s="25" t="s">
        <v>2117</v>
      </c>
      <c r="E1916" s="25" t="s">
        <v>7410</v>
      </c>
      <c r="F1916" s="25" t="s">
        <v>12031</v>
      </c>
      <c r="G1916" s="25" t="s">
        <v>12032</v>
      </c>
      <c r="H1916" s="21">
        <v>2022.7</v>
      </c>
      <c r="I1916" s="25" t="s">
        <v>7296</v>
      </c>
      <c r="J1916" s="25" t="s">
        <v>7288</v>
      </c>
      <c r="K1916" s="25" t="s">
        <v>7262</v>
      </c>
      <c r="L1916" s="25" t="s">
        <v>7259</v>
      </c>
      <c r="M1916" s="21">
        <v>2022.7</v>
      </c>
      <c r="N1916" s="21">
        <v>2022.7</v>
      </c>
      <c r="O1916" s="21">
        <v>0</v>
      </c>
      <c r="P1916" s="21">
        <v>2022.7</v>
      </c>
      <c r="Q1916" s="25" t="s">
        <v>7413</v>
      </c>
      <c r="R1916" s="1" t="str">
        <f t="shared" si="30"/>
        <v>ST10015</v>
      </c>
      <c r="S1916" t="str">
        <f>VLOOKUP(R1916,Data!$C$2:$D$261,2,0)</f>
        <v>Centennial Park Place</v>
      </c>
      <c r="T1916">
        <f>COUNTIF('Feb 2022'!A:A,D1916)+COUNTIF('Mar 2022'!A:A,D1916)+COUNTIF('Apr 2022'!A:A,D1916)+COUNTIF('May 2022'!A:A,D1916)+COUNTIF('June 2022'!A:A,D1916)+COUNTIF('July 2022'!A:A,D1916)+COUNTIF('Aug 2022'!A:A,D1916)+COUNTIF('Sep 2022'!A:A,D1916)+COUNTIF('Oct 2022'!A:A,D1916)+COUNTIF('Dec 2022'!A:A,D1916)</f>
        <v>1</v>
      </c>
      <c r="U1916" t="str">
        <f>VLOOKUP(Q1916,'Capital Lookup'!A:B,2,FALSE)</f>
        <v>No</v>
      </c>
      <c r="V1916" s="2">
        <f>IFERROR(VLOOKUP(LEFT(F1916,10),'Find Purchase Orders'!B:J,9,FALSE),"")</f>
        <v>44665</v>
      </c>
      <c r="W1916" s="25" t="s">
        <v>7261</v>
      </c>
    </row>
    <row r="1917" spans="1:23" hidden="1">
      <c r="A1917" s="25" t="s">
        <v>7261</v>
      </c>
      <c r="B1917" s="25" t="s">
        <v>8754</v>
      </c>
      <c r="C1917" s="25" t="s">
        <v>7264</v>
      </c>
      <c r="D1917" s="25" t="s">
        <v>2188</v>
      </c>
      <c r="E1917" s="25" t="s">
        <v>8755</v>
      </c>
      <c r="F1917" s="25" t="s">
        <v>12033</v>
      </c>
      <c r="G1917" s="25" t="s">
        <v>12034</v>
      </c>
      <c r="H1917" s="21">
        <v>932.4</v>
      </c>
      <c r="I1917" s="25" t="s">
        <v>7296</v>
      </c>
      <c r="J1917" s="25" t="s">
        <v>7288</v>
      </c>
      <c r="K1917" s="25" t="s">
        <v>7258</v>
      </c>
      <c r="L1917" s="25" t="s">
        <v>7259</v>
      </c>
      <c r="M1917" s="21">
        <v>932.4</v>
      </c>
      <c r="N1917" s="21">
        <v>932.4</v>
      </c>
      <c r="O1917" s="21">
        <v>0</v>
      </c>
      <c r="P1917" s="21">
        <v>932.4</v>
      </c>
      <c r="Q1917" s="25" t="s">
        <v>8758</v>
      </c>
      <c r="R1917" s="1" t="str">
        <f t="shared" si="30"/>
        <v>ST10078</v>
      </c>
      <c r="S1917" t="str">
        <f>VLOOKUP(R1917,Data!$C$2:$D$261,2,0)</f>
        <v>Marian Chateau</v>
      </c>
      <c r="T1917">
        <f>COUNTIF('Feb 2022'!A:A,D1917)+COUNTIF('Mar 2022'!A:A,D1917)+COUNTIF('Apr 2022'!A:A,D1917)+COUNTIF('May 2022'!A:A,D1917)+COUNTIF('June 2022'!A:A,D1917)+COUNTIF('July 2022'!A:A,D1917)+COUNTIF('Aug 2022'!A:A,D1917)+COUNTIF('Sep 2022'!A:A,D1917)+COUNTIF('Oct 2022'!A:A,D1917)+COUNTIF('Dec 2022'!A:A,D1917)</f>
        <v>1</v>
      </c>
      <c r="U1917" t="str">
        <f>VLOOKUP(Q1917,'Capital Lookup'!A:B,2,FALSE)</f>
        <v>No</v>
      </c>
      <c r="V1917" s="2">
        <f>IFERROR(VLOOKUP(LEFT(F1917,10),'Find Purchase Orders'!B:J,9,FALSE),"")</f>
        <v>44676</v>
      </c>
      <c r="W1917" s="25" t="s">
        <v>7261</v>
      </c>
    </row>
    <row r="1918" spans="1:23" hidden="1">
      <c r="A1918" s="25" t="s">
        <v>7261</v>
      </c>
      <c r="B1918" s="25" t="s">
        <v>8754</v>
      </c>
      <c r="C1918" s="25" t="s">
        <v>7264</v>
      </c>
      <c r="D1918" s="25" t="s">
        <v>2188</v>
      </c>
      <c r="E1918" s="25" t="s">
        <v>8755</v>
      </c>
      <c r="F1918" s="25" t="s">
        <v>12035</v>
      </c>
      <c r="G1918" s="25" t="s">
        <v>12036</v>
      </c>
      <c r="H1918" s="21">
        <v>91.02</v>
      </c>
      <c r="I1918" s="25" t="s">
        <v>7296</v>
      </c>
      <c r="J1918" s="25" t="s">
        <v>7288</v>
      </c>
      <c r="K1918" s="25" t="s">
        <v>7262</v>
      </c>
      <c r="L1918" s="25" t="s">
        <v>7259</v>
      </c>
      <c r="M1918" s="21">
        <v>91.02</v>
      </c>
      <c r="N1918" s="21">
        <v>91.02</v>
      </c>
      <c r="O1918" s="21">
        <v>0</v>
      </c>
      <c r="P1918" s="21">
        <v>91.02</v>
      </c>
      <c r="Q1918" s="25" t="s">
        <v>8758</v>
      </c>
      <c r="R1918" s="1" t="str">
        <f t="shared" si="30"/>
        <v>ST10078</v>
      </c>
      <c r="S1918" t="str">
        <f>VLOOKUP(R1918,Data!$C$2:$D$261,2,0)</f>
        <v>Marian Chateau</v>
      </c>
      <c r="T1918">
        <f>COUNTIF('Feb 2022'!A:A,D1918)+COUNTIF('Mar 2022'!A:A,D1918)+COUNTIF('Apr 2022'!A:A,D1918)+COUNTIF('May 2022'!A:A,D1918)+COUNTIF('June 2022'!A:A,D1918)+COUNTIF('July 2022'!A:A,D1918)+COUNTIF('Aug 2022'!A:A,D1918)+COUNTIF('Sep 2022'!A:A,D1918)+COUNTIF('Oct 2022'!A:A,D1918)+COUNTIF('Dec 2022'!A:A,D1918)</f>
        <v>1</v>
      </c>
      <c r="U1918" t="str">
        <f>VLOOKUP(Q1918,'Capital Lookup'!A:B,2,FALSE)</f>
        <v>No</v>
      </c>
      <c r="V1918" s="2">
        <f>IFERROR(VLOOKUP(LEFT(F1918,10),'Find Purchase Orders'!B:J,9,FALSE),"")</f>
        <v>44676</v>
      </c>
      <c r="W1918" s="25" t="s">
        <v>7261</v>
      </c>
    </row>
    <row r="1919" spans="1:23" hidden="1">
      <c r="A1919" s="25" t="s">
        <v>7261</v>
      </c>
      <c r="B1919" s="25" t="s">
        <v>8754</v>
      </c>
      <c r="C1919" s="25" t="s">
        <v>7264</v>
      </c>
      <c r="D1919" s="25" t="s">
        <v>2188</v>
      </c>
      <c r="E1919" s="25" t="s">
        <v>8755</v>
      </c>
      <c r="F1919" s="25" t="s">
        <v>12037</v>
      </c>
      <c r="G1919" s="25" t="s">
        <v>12038</v>
      </c>
      <c r="H1919" s="21">
        <v>7904.18</v>
      </c>
      <c r="I1919" s="25" t="s">
        <v>7296</v>
      </c>
      <c r="J1919" s="25" t="s">
        <v>7288</v>
      </c>
      <c r="K1919" s="25" t="s">
        <v>7262</v>
      </c>
      <c r="L1919" s="25" t="s">
        <v>7259</v>
      </c>
      <c r="M1919" s="21">
        <v>7904.18</v>
      </c>
      <c r="N1919" s="21">
        <v>7904.17</v>
      </c>
      <c r="O1919" s="21">
        <v>0.01</v>
      </c>
      <c r="P1919" s="21">
        <v>7904.18</v>
      </c>
      <c r="Q1919" s="25" t="s">
        <v>8758</v>
      </c>
      <c r="R1919" s="1" t="str">
        <f t="shared" si="30"/>
        <v>ST10078</v>
      </c>
      <c r="S1919" t="str">
        <f>VLOOKUP(R1919,Data!$C$2:$D$261,2,0)</f>
        <v>Marian Chateau</v>
      </c>
      <c r="T1919">
        <f>COUNTIF('Feb 2022'!A:A,D1919)+COUNTIF('Mar 2022'!A:A,D1919)+COUNTIF('Apr 2022'!A:A,D1919)+COUNTIF('May 2022'!A:A,D1919)+COUNTIF('June 2022'!A:A,D1919)+COUNTIF('July 2022'!A:A,D1919)+COUNTIF('Aug 2022'!A:A,D1919)+COUNTIF('Sep 2022'!A:A,D1919)+COUNTIF('Oct 2022'!A:A,D1919)+COUNTIF('Dec 2022'!A:A,D1919)</f>
        <v>1</v>
      </c>
      <c r="U1919" t="str">
        <f>VLOOKUP(Q1919,'Capital Lookup'!A:B,2,FALSE)</f>
        <v>No</v>
      </c>
      <c r="V1919" s="2">
        <f>IFERROR(VLOOKUP(LEFT(F1919,10),'Find Purchase Orders'!B:J,9,FALSE),"")</f>
        <v>44676</v>
      </c>
      <c r="W1919" s="25" t="s">
        <v>7261</v>
      </c>
    </row>
    <row r="1920" spans="1:23" hidden="1">
      <c r="A1920" s="25" t="s">
        <v>7261</v>
      </c>
      <c r="B1920" s="25" t="s">
        <v>12039</v>
      </c>
      <c r="C1920" s="25" t="s">
        <v>7264</v>
      </c>
      <c r="D1920" s="25" t="s">
        <v>2247</v>
      </c>
      <c r="E1920" s="25" t="s">
        <v>12040</v>
      </c>
      <c r="F1920" s="25" t="s">
        <v>12041</v>
      </c>
      <c r="G1920" s="25" t="s">
        <v>12042</v>
      </c>
      <c r="H1920" s="21">
        <v>1045.25</v>
      </c>
      <c r="I1920" s="25" t="s">
        <v>7296</v>
      </c>
      <c r="J1920" s="25" t="s">
        <v>7288</v>
      </c>
      <c r="K1920" s="25" t="s">
        <v>7289</v>
      </c>
      <c r="L1920" s="25" t="s">
        <v>7259</v>
      </c>
      <c r="M1920" s="21">
        <v>1045.25</v>
      </c>
      <c r="N1920" s="21">
        <v>1045.25</v>
      </c>
      <c r="O1920" s="21">
        <v>0</v>
      </c>
      <c r="P1920" s="21">
        <v>1045.25</v>
      </c>
      <c r="Q1920" s="25" t="s">
        <v>12043</v>
      </c>
      <c r="R1920" s="1" t="str">
        <f t="shared" si="30"/>
        <v>ST10037</v>
      </c>
      <c r="S1920" t="str">
        <f>VLOOKUP(R1920,Data!$C$2:$D$261,2,0)</f>
        <v>Stittsville Villa</v>
      </c>
      <c r="T1920">
        <f>COUNTIF('Feb 2022'!A:A,D1920)+COUNTIF('Mar 2022'!A:A,D1920)+COUNTIF('Apr 2022'!A:A,D1920)+COUNTIF('May 2022'!A:A,D1920)+COUNTIF('June 2022'!A:A,D1920)+COUNTIF('July 2022'!A:A,D1920)+COUNTIF('Aug 2022'!A:A,D1920)+COUNTIF('Sep 2022'!A:A,D1920)+COUNTIF('Oct 2022'!A:A,D1920)+COUNTIF('Dec 2022'!A:A,D1920)</f>
        <v>1</v>
      </c>
      <c r="U1920" t="str">
        <f>VLOOKUP(Q1920,'Capital Lookup'!A:B,2,FALSE)</f>
        <v>No</v>
      </c>
      <c r="V1920" s="2">
        <f>IFERROR(VLOOKUP(LEFT(F1920,10),'Find Purchase Orders'!B:J,9,FALSE),"")</f>
        <v>44662</v>
      </c>
      <c r="W1920" s="25" t="s">
        <v>7261</v>
      </c>
    </row>
    <row r="1921" spans="1:23" hidden="1">
      <c r="A1921" s="25" t="s">
        <v>7261</v>
      </c>
      <c r="B1921" s="25" t="s">
        <v>12039</v>
      </c>
      <c r="C1921" s="25" t="s">
        <v>7264</v>
      </c>
      <c r="D1921" s="25" t="s">
        <v>2248</v>
      </c>
      <c r="E1921" s="25" t="s">
        <v>12040</v>
      </c>
      <c r="F1921" s="25" t="s">
        <v>12044</v>
      </c>
      <c r="G1921" s="25" t="s">
        <v>12045</v>
      </c>
      <c r="H1921" s="21">
        <v>1435.1</v>
      </c>
      <c r="I1921" s="25" t="s">
        <v>7296</v>
      </c>
      <c r="J1921" s="25" t="s">
        <v>7288</v>
      </c>
      <c r="K1921" s="25" t="s">
        <v>7289</v>
      </c>
      <c r="L1921" s="25" t="s">
        <v>7259</v>
      </c>
      <c r="M1921" s="21">
        <v>1435.1</v>
      </c>
      <c r="N1921" s="21">
        <v>1435.1</v>
      </c>
      <c r="O1921" s="21">
        <v>0</v>
      </c>
      <c r="P1921" s="21">
        <v>1435.1</v>
      </c>
      <c r="Q1921" s="25" t="s">
        <v>12043</v>
      </c>
      <c r="R1921" s="1" t="str">
        <f t="shared" si="30"/>
        <v>ST10037</v>
      </c>
      <c r="S1921" t="str">
        <f>VLOOKUP(R1921,Data!$C$2:$D$261,2,0)</f>
        <v>Stittsville Villa</v>
      </c>
      <c r="T1921">
        <f>COUNTIF('Feb 2022'!A:A,D1921)+COUNTIF('Mar 2022'!A:A,D1921)+COUNTIF('Apr 2022'!A:A,D1921)+COUNTIF('May 2022'!A:A,D1921)+COUNTIF('June 2022'!A:A,D1921)+COUNTIF('July 2022'!A:A,D1921)+COUNTIF('Aug 2022'!A:A,D1921)+COUNTIF('Sep 2022'!A:A,D1921)+COUNTIF('Oct 2022'!A:A,D1921)+COUNTIF('Dec 2022'!A:A,D1921)</f>
        <v>1</v>
      </c>
      <c r="U1921" t="str">
        <f>VLOOKUP(Q1921,'Capital Lookup'!A:B,2,FALSE)</f>
        <v>No</v>
      </c>
      <c r="V1921" s="2">
        <f>IFERROR(VLOOKUP(LEFT(F1921,10),'Find Purchase Orders'!B:J,9,FALSE),"")</f>
        <v>44662</v>
      </c>
      <c r="W1921" s="25" t="s">
        <v>7261</v>
      </c>
    </row>
    <row r="1922" spans="1:23" hidden="1">
      <c r="A1922" s="25" t="s">
        <v>7261</v>
      </c>
      <c r="B1922" s="25" t="s">
        <v>12039</v>
      </c>
      <c r="C1922" s="25" t="s">
        <v>7264</v>
      </c>
      <c r="D1922" s="25" t="s">
        <v>2249</v>
      </c>
      <c r="E1922" s="25" t="s">
        <v>12040</v>
      </c>
      <c r="F1922" s="25" t="s">
        <v>12046</v>
      </c>
      <c r="G1922" s="25" t="s">
        <v>12047</v>
      </c>
      <c r="H1922" s="21">
        <v>2431.62</v>
      </c>
      <c r="I1922" s="25" t="s">
        <v>7296</v>
      </c>
      <c r="J1922" s="25" t="s">
        <v>7288</v>
      </c>
      <c r="K1922" s="25" t="s">
        <v>7262</v>
      </c>
      <c r="L1922" s="25" t="s">
        <v>7259</v>
      </c>
      <c r="M1922" s="21">
        <v>2431.62</v>
      </c>
      <c r="N1922" s="21">
        <v>2431.62</v>
      </c>
      <c r="O1922" s="21">
        <v>0</v>
      </c>
      <c r="P1922" s="21">
        <v>2431.62</v>
      </c>
      <c r="Q1922" s="25" t="s">
        <v>12043</v>
      </c>
      <c r="R1922" s="1" t="str">
        <f t="shared" si="30"/>
        <v>ST10037</v>
      </c>
      <c r="S1922" t="str">
        <f>VLOOKUP(R1922,Data!$C$2:$D$261,2,0)</f>
        <v>Stittsville Villa</v>
      </c>
      <c r="T1922">
        <f>COUNTIF('Feb 2022'!A:A,D1922)+COUNTIF('Mar 2022'!A:A,D1922)+COUNTIF('Apr 2022'!A:A,D1922)+COUNTIF('May 2022'!A:A,D1922)+COUNTIF('June 2022'!A:A,D1922)+COUNTIF('July 2022'!A:A,D1922)+COUNTIF('Aug 2022'!A:A,D1922)+COUNTIF('Sep 2022'!A:A,D1922)+COUNTIF('Oct 2022'!A:A,D1922)+COUNTIF('Dec 2022'!A:A,D1922)</f>
        <v>1</v>
      </c>
      <c r="U1922" t="str">
        <f>VLOOKUP(Q1922,'Capital Lookup'!A:B,2,FALSE)</f>
        <v>No</v>
      </c>
      <c r="V1922" s="2">
        <f>IFERROR(VLOOKUP(LEFT(F1922,10),'Find Purchase Orders'!B:J,9,FALSE),"")</f>
        <v>44663</v>
      </c>
      <c r="W1922" s="25" t="s">
        <v>7261</v>
      </c>
    </row>
    <row r="1923" spans="1:23" hidden="1">
      <c r="A1923" s="25" t="s">
        <v>7261</v>
      </c>
      <c r="B1923" s="25" t="s">
        <v>8093</v>
      </c>
      <c r="C1923" s="25" t="s">
        <v>7282</v>
      </c>
      <c r="D1923" s="25" t="s">
        <v>2250</v>
      </c>
      <c r="E1923" s="25" t="s">
        <v>11209</v>
      </c>
      <c r="F1923" s="25" t="s">
        <v>12048</v>
      </c>
      <c r="G1923" s="25" t="s">
        <v>12049</v>
      </c>
      <c r="H1923" s="21">
        <v>491.3</v>
      </c>
      <c r="I1923" s="25" t="s">
        <v>7296</v>
      </c>
      <c r="J1923" s="25" t="s">
        <v>7288</v>
      </c>
      <c r="K1923" s="25" t="s">
        <v>7262</v>
      </c>
      <c r="L1923" s="25" t="s">
        <v>7259</v>
      </c>
      <c r="M1923" s="21">
        <v>491.3</v>
      </c>
      <c r="N1923" s="21">
        <v>491.3</v>
      </c>
      <c r="O1923" s="21">
        <v>0</v>
      </c>
      <c r="P1923" s="21">
        <v>491.3</v>
      </c>
      <c r="Q1923" s="25" t="s">
        <v>12050</v>
      </c>
      <c r="R1923" s="1" t="str">
        <f t="shared" si="30"/>
        <v>ST10045</v>
      </c>
      <c r="S1923" t="str">
        <f>VLOOKUP(R1923,Data!$C$2:$D$261,2,0)</f>
        <v>The Edinburgh</v>
      </c>
      <c r="T1923">
        <f>COUNTIF('Feb 2022'!A:A,D1923)+COUNTIF('Mar 2022'!A:A,D1923)+COUNTIF('Apr 2022'!A:A,D1923)+COUNTIF('May 2022'!A:A,D1923)+COUNTIF('June 2022'!A:A,D1923)+COUNTIF('July 2022'!A:A,D1923)+COUNTIF('Aug 2022'!A:A,D1923)+COUNTIF('Sep 2022'!A:A,D1923)+COUNTIF('Oct 2022'!A:A,D1923)+COUNTIF('Dec 2022'!A:A,D1923)</f>
        <v>1</v>
      </c>
      <c r="U1923" t="str">
        <f>VLOOKUP(Q1923,'Capital Lookup'!A:B,2,FALSE)</f>
        <v>No</v>
      </c>
      <c r="V1923" s="2">
        <f>IFERROR(VLOOKUP(LEFT(F1923,10),'Find Purchase Orders'!B:J,9,FALSE),"")</f>
        <v>44664</v>
      </c>
      <c r="W1923" s="25" t="s">
        <v>7261</v>
      </c>
    </row>
    <row r="1924" spans="1:23" hidden="1">
      <c r="A1924" s="25" t="s">
        <v>7261</v>
      </c>
      <c r="B1924" s="25" t="s">
        <v>8093</v>
      </c>
      <c r="C1924" s="25" t="s">
        <v>7282</v>
      </c>
      <c r="D1924" s="25" t="s">
        <v>2250</v>
      </c>
      <c r="E1924" s="25" t="s">
        <v>11209</v>
      </c>
      <c r="F1924" s="25" t="s">
        <v>12051</v>
      </c>
      <c r="G1924" s="25" t="s">
        <v>12052</v>
      </c>
      <c r="H1924" s="21">
        <v>542.4</v>
      </c>
      <c r="I1924" s="25" t="s">
        <v>7296</v>
      </c>
      <c r="J1924" s="25" t="s">
        <v>7288</v>
      </c>
      <c r="K1924" s="25" t="s">
        <v>7262</v>
      </c>
      <c r="L1924" s="25" t="s">
        <v>7259</v>
      </c>
      <c r="M1924" s="21">
        <v>542.4</v>
      </c>
      <c r="N1924" s="21">
        <v>542.4</v>
      </c>
      <c r="O1924" s="21">
        <v>0</v>
      </c>
      <c r="P1924" s="21">
        <v>542.4</v>
      </c>
      <c r="Q1924" s="25" t="s">
        <v>12050</v>
      </c>
      <c r="R1924" s="1" t="str">
        <f t="shared" si="30"/>
        <v>ST10045</v>
      </c>
      <c r="S1924" t="str">
        <f>VLOOKUP(R1924,Data!$C$2:$D$261,2,0)</f>
        <v>The Edinburgh</v>
      </c>
      <c r="T1924">
        <f>COUNTIF('Feb 2022'!A:A,D1924)+COUNTIF('Mar 2022'!A:A,D1924)+COUNTIF('Apr 2022'!A:A,D1924)+COUNTIF('May 2022'!A:A,D1924)+COUNTIF('June 2022'!A:A,D1924)+COUNTIF('July 2022'!A:A,D1924)+COUNTIF('Aug 2022'!A:A,D1924)+COUNTIF('Sep 2022'!A:A,D1924)+COUNTIF('Oct 2022'!A:A,D1924)+COUNTIF('Dec 2022'!A:A,D1924)</f>
        <v>1</v>
      </c>
      <c r="U1924" t="str">
        <f>VLOOKUP(Q1924,'Capital Lookup'!A:B,2,FALSE)</f>
        <v>No</v>
      </c>
      <c r="V1924" s="2">
        <f>IFERROR(VLOOKUP(LEFT(F1924,10),'Find Purchase Orders'!B:J,9,FALSE),"")</f>
        <v>44664</v>
      </c>
      <c r="W1924" s="25" t="s">
        <v>7261</v>
      </c>
    </row>
    <row r="1925" spans="1:23" hidden="1">
      <c r="A1925" s="25" t="s">
        <v>7261</v>
      </c>
      <c r="B1925" s="25" t="s">
        <v>7291</v>
      </c>
      <c r="C1925" s="25" t="s">
        <v>7264</v>
      </c>
      <c r="D1925" s="25" t="s">
        <v>2251</v>
      </c>
      <c r="E1925" s="25" t="s">
        <v>7293</v>
      </c>
      <c r="F1925" s="25" t="s">
        <v>12053</v>
      </c>
      <c r="G1925" s="25" t="s">
        <v>12054</v>
      </c>
      <c r="H1925" s="21">
        <v>1625.82</v>
      </c>
      <c r="I1925" s="25" t="s">
        <v>7296</v>
      </c>
      <c r="J1925" s="25" t="s">
        <v>7288</v>
      </c>
      <c r="K1925" s="25" t="s">
        <v>7289</v>
      </c>
      <c r="L1925" s="25" t="s">
        <v>7259</v>
      </c>
      <c r="M1925" s="21">
        <v>1625.82</v>
      </c>
      <c r="N1925" s="21">
        <v>1524.21</v>
      </c>
      <c r="O1925" s="21">
        <v>101.61</v>
      </c>
      <c r="P1925" s="21">
        <v>1625.82</v>
      </c>
      <c r="Q1925" s="25" t="s">
        <v>7297</v>
      </c>
      <c r="R1925" s="1" t="str">
        <f t="shared" si="30"/>
        <v>ST10083</v>
      </c>
      <c r="S1925" t="str">
        <f>VLOOKUP(R1925,Data!$C$2:$D$261,2,0)</f>
        <v>The Waverly/Rosewood</v>
      </c>
      <c r="T1925">
        <f>COUNTIF('Feb 2022'!A:A,D1925)+COUNTIF('Mar 2022'!A:A,D1925)+COUNTIF('Apr 2022'!A:A,D1925)+COUNTIF('May 2022'!A:A,D1925)+COUNTIF('June 2022'!A:A,D1925)+COUNTIF('July 2022'!A:A,D1925)+COUNTIF('Aug 2022'!A:A,D1925)+COUNTIF('Sep 2022'!A:A,D1925)+COUNTIF('Oct 2022'!A:A,D1925)+COUNTIF('Dec 2022'!A:A,D1925)</f>
        <v>1</v>
      </c>
      <c r="U1925" t="str">
        <f>VLOOKUP(Q1925,'Capital Lookup'!A:B,2,FALSE)</f>
        <v>No</v>
      </c>
      <c r="V1925" s="2">
        <f>IFERROR(VLOOKUP(LEFT(F1925,10),'Find Purchase Orders'!B:J,9,FALSE),"")</f>
        <v>44662</v>
      </c>
      <c r="W1925" s="25" t="s">
        <v>7261</v>
      </c>
    </row>
    <row r="1926" spans="1:23" hidden="1">
      <c r="A1926" s="25" t="s">
        <v>7261</v>
      </c>
      <c r="B1926" s="25" t="s">
        <v>7291</v>
      </c>
      <c r="C1926" s="25" t="s">
        <v>7264</v>
      </c>
      <c r="D1926" s="25" t="s">
        <v>2252</v>
      </c>
      <c r="E1926" s="25" t="s">
        <v>7293</v>
      </c>
      <c r="F1926" s="25" t="s">
        <v>12055</v>
      </c>
      <c r="G1926" s="25" t="s">
        <v>12056</v>
      </c>
      <c r="H1926" s="21">
        <v>1579.2</v>
      </c>
      <c r="I1926" s="25" t="s">
        <v>7296</v>
      </c>
      <c r="J1926" s="25" t="s">
        <v>7288</v>
      </c>
      <c r="K1926" s="25" t="s">
        <v>7289</v>
      </c>
      <c r="L1926" s="25" t="s">
        <v>7259</v>
      </c>
      <c r="M1926" s="21">
        <v>1579.2</v>
      </c>
      <c r="N1926" s="21">
        <v>1480.5</v>
      </c>
      <c r="O1926" s="21">
        <v>98.7</v>
      </c>
      <c r="P1926" s="21">
        <v>1579.2</v>
      </c>
      <c r="Q1926" s="25" t="s">
        <v>7297</v>
      </c>
      <c r="R1926" s="1" t="str">
        <f t="shared" si="30"/>
        <v>ST10083</v>
      </c>
      <c r="S1926" t="str">
        <f>VLOOKUP(R1926,Data!$C$2:$D$261,2,0)</f>
        <v>The Waverly/Rosewood</v>
      </c>
      <c r="T1926">
        <f>COUNTIF('Feb 2022'!A:A,D1926)+COUNTIF('Mar 2022'!A:A,D1926)+COUNTIF('Apr 2022'!A:A,D1926)+COUNTIF('May 2022'!A:A,D1926)+COUNTIF('June 2022'!A:A,D1926)+COUNTIF('July 2022'!A:A,D1926)+COUNTIF('Aug 2022'!A:A,D1926)+COUNTIF('Sep 2022'!A:A,D1926)+COUNTIF('Oct 2022'!A:A,D1926)+COUNTIF('Dec 2022'!A:A,D1926)</f>
        <v>1</v>
      </c>
      <c r="U1926" t="str">
        <f>VLOOKUP(Q1926,'Capital Lookup'!A:B,2,FALSE)</f>
        <v>No</v>
      </c>
      <c r="V1926" s="2">
        <f>IFERROR(VLOOKUP(LEFT(F1926,10),'Find Purchase Orders'!B:J,9,FALSE),"")</f>
        <v>44662</v>
      </c>
      <c r="W1926" s="25" t="s">
        <v>7261</v>
      </c>
    </row>
    <row r="1927" spans="1:23" hidden="1">
      <c r="A1927" s="25" t="s">
        <v>7261</v>
      </c>
      <c r="B1927" s="25" t="s">
        <v>12039</v>
      </c>
      <c r="C1927" s="25" t="s">
        <v>7264</v>
      </c>
      <c r="D1927" s="25" t="s">
        <v>2253</v>
      </c>
      <c r="E1927" s="25" t="s">
        <v>12040</v>
      </c>
      <c r="F1927" s="25" t="s">
        <v>12057</v>
      </c>
      <c r="G1927" s="25" t="s">
        <v>12058</v>
      </c>
      <c r="H1927" s="21">
        <v>1328.32</v>
      </c>
      <c r="I1927" s="25" t="s">
        <v>7296</v>
      </c>
      <c r="J1927" s="25" t="s">
        <v>7288</v>
      </c>
      <c r="K1927" s="25" t="s">
        <v>7289</v>
      </c>
      <c r="L1927" s="25" t="s">
        <v>7259</v>
      </c>
      <c r="M1927" s="21">
        <v>1328.32</v>
      </c>
      <c r="N1927" s="21">
        <v>1469</v>
      </c>
      <c r="O1927" s="21">
        <v>-140.68</v>
      </c>
      <c r="P1927" s="21">
        <v>1328.32</v>
      </c>
      <c r="Q1927" s="25" t="s">
        <v>12043</v>
      </c>
      <c r="R1927" s="1" t="str">
        <f t="shared" si="30"/>
        <v>ST10037</v>
      </c>
      <c r="S1927" t="str">
        <f>VLOOKUP(R1927,Data!$C$2:$D$261,2,0)</f>
        <v>Stittsville Villa</v>
      </c>
      <c r="T1927">
        <f>COUNTIF('Feb 2022'!A:A,D1927)+COUNTIF('Mar 2022'!A:A,D1927)+COUNTIF('Apr 2022'!A:A,D1927)+COUNTIF('May 2022'!A:A,D1927)+COUNTIF('June 2022'!A:A,D1927)+COUNTIF('July 2022'!A:A,D1927)+COUNTIF('Aug 2022'!A:A,D1927)+COUNTIF('Sep 2022'!A:A,D1927)+COUNTIF('Oct 2022'!A:A,D1927)+COUNTIF('Dec 2022'!A:A,D1927)</f>
        <v>1</v>
      </c>
      <c r="U1927" t="str">
        <f>VLOOKUP(Q1927,'Capital Lookup'!A:B,2,FALSE)</f>
        <v>No</v>
      </c>
      <c r="V1927" s="2">
        <f>IFERROR(VLOOKUP(LEFT(F1927,10),'Find Purchase Orders'!B:J,9,FALSE),"")</f>
        <v>44662</v>
      </c>
      <c r="W1927" s="25" t="s">
        <v>7261</v>
      </c>
    </row>
    <row r="1928" spans="1:23" hidden="1">
      <c r="A1928" s="25" t="s">
        <v>7261</v>
      </c>
      <c r="B1928" s="25" t="s">
        <v>7291</v>
      </c>
      <c r="C1928" s="25" t="s">
        <v>7264</v>
      </c>
      <c r="D1928" s="25" t="s">
        <v>2254</v>
      </c>
      <c r="E1928" s="25" t="s">
        <v>7293</v>
      </c>
      <c r="F1928" s="25" t="s">
        <v>12059</v>
      </c>
      <c r="G1928" s="25" t="s">
        <v>12060</v>
      </c>
      <c r="H1928" s="21">
        <v>1877.82</v>
      </c>
      <c r="I1928" s="25" t="s">
        <v>7296</v>
      </c>
      <c r="J1928" s="25" t="s">
        <v>7288</v>
      </c>
      <c r="K1928" s="25" t="s">
        <v>7289</v>
      </c>
      <c r="L1928" s="25" t="s">
        <v>7259</v>
      </c>
      <c r="M1928" s="21">
        <v>1877.82</v>
      </c>
      <c r="N1928" s="21">
        <v>1760.46</v>
      </c>
      <c r="O1928" s="21">
        <v>117.36</v>
      </c>
      <c r="P1928" s="21">
        <v>1877.82</v>
      </c>
      <c r="Q1928" s="25" t="s">
        <v>7297</v>
      </c>
      <c r="R1928" s="1" t="str">
        <f t="shared" si="30"/>
        <v>ST10083</v>
      </c>
      <c r="S1928" t="str">
        <f>VLOOKUP(R1928,Data!$C$2:$D$261,2,0)</f>
        <v>The Waverly/Rosewood</v>
      </c>
      <c r="T1928">
        <f>COUNTIF('Feb 2022'!A:A,D1928)+COUNTIF('Mar 2022'!A:A,D1928)+COUNTIF('Apr 2022'!A:A,D1928)+COUNTIF('May 2022'!A:A,D1928)+COUNTIF('June 2022'!A:A,D1928)+COUNTIF('July 2022'!A:A,D1928)+COUNTIF('Aug 2022'!A:A,D1928)+COUNTIF('Sep 2022'!A:A,D1928)+COUNTIF('Oct 2022'!A:A,D1928)+COUNTIF('Dec 2022'!A:A,D1928)</f>
        <v>1</v>
      </c>
      <c r="U1928" t="str">
        <f>VLOOKUP(Q1928,'Capital Lookup'!A:B,2,FALSE)</f>
        <v>No</v>
      </c>
      <c r="V1928" s="2">
        <f>IFERROR(VLOOKUP(LEFT(F1928,10),'Find Purchase Orders'!B:J,9,FALSE),"")</f>
        <v>44662</v>
      </c>
      <c r="W1928" s="25" t="s">
        <v>7261</v>
      </c>
    </row>
    <row r="1929" spans="1:23" hidden="1">
      <c r="A1929" s="25" t="s">
        <v>7269</v>
      </c>
      <c r="B1929" s="25" t="s">
        <v>7426</v>
      </c>
      <c r="C1929" s="25" t="s">
        <v>7271</v>
      </c>
      <c r="D1929" s="25" t="s">
        <v>2181</v>
      </c>
      <c r="E1929" s="25" t="s">
        <v>7492</v>
      </c>
      <c r="F1929" s="25" t="s">
        <v>12061</v>
      </c>
      <c r="G1929" s="25" t="s">
        <v>12062</v>
      </c>
      <c r="H1929" s="21">
        <v>53901</v>
      </c>
      <c r="I1929" s="25" t="s">
        <v>7296</v>
      </c>
      <c r="J1929" s="25" t="s">
        <v>7288</v>
      </c>
      <c r="K1929" s="25" t="s">
        <v>7598</v>
      </c>
      <c r="L1929" s="25" t="s">
        <v>7670</v>
      </c>
      <c r="M1929" s="21">
        <v>53901</v>
      </c>
      <c r="N1929" s="22">
        <v>0</v>
      </c>
      <c r="O1929" s="21">
        <v>53901</v>
      </c>
      <c r="P1929" s="21">
        <v>53901</v>
      </c>
      <c r="Q1929" s="25" t="s">
        <v>12063</v>
      </c>
      <c r="R1929" s="1" t="str">
        <f t="shared" si="30"/>
        <v>ST10188</v>
      </c>
      <c r="S1929" t="str">
        <f>VLOOKUP(R1929,Data!$C$2:$D$261,2,0)</f>
        <v>Telfer Place</v>
      </c>
      <c r="T1929">
        <f>COUNTIF('Feb 2022'!A:A,D1929)+COUNTIF('Mar 2022'!A:A,D1929)+COUNTIF('Apr 2022'!A:A,D1929)+COUNTIF('May 2022'!A:A,D1929)+COUNTIF('June 2022'!A:A,D1929)+COUNTIF('July 2022'!A:A,D1929)+COUNTIF('Aug 2022'!A:A,D1929)+COUNTIF('Sep 2022'!A:A,D1929)+COUNTIF('Oct 2022'!A:A,D1929)+COUNTIF('Dec 2022'!A:A,D1929)</f>
        <v>1</v>
      </c>
      <c r="U1929" t="str">
        <f>VLOOKUP(Q1929,'Capital Lookup'!A:B,2,FALSE)</f>
        <v>No</v>
      </c>
      <c r="V1929" s="2">
        <f>IFERROR(VLOOKUP(LEFT(F1929,10),'Find Purchase Orders'!B:J,9,FALSE),"")</f>
        <v>44671</v>
      </c>
      <c r="W1929" s="25" t="s">
        <v>7261</v>
      </c>
    </row>
    <row r="1930" spans="1:23" hidden="1">
      <c r="A1930" s="25" t="s">
        <v>7269</v>
      </c>
      <c r="B1930" s="25" t="s">
        <v>8259</v>
      </c>
      <c r="C1930" s="25" t="s">
        <v>8260</v>
      </c>
      <c r="D1930" s="25" t="s">
        <v>12064</v>
      </c>
      <c r="E1930" s="25" t="s">
        <v>12065</v>
      </c>
      <c r="F1930" s="25" t="s">
        <v>12066</v>
      </c>
      <c r="G1930" s="25" t="s">
        <v>12067</v>
      </c>
      <c r="H1930" s="21">
        <v>37007.5</v>
      </c>
      <c r="I1930" s="25" t="s">
        <v>7339</v>
      </c>
      <c r="J1930" s="25" t="s">
        <v>7288</v>
      </c>
      <c r="K1930" s="25" t="s">
        <v>8265</v>
      </c>
      <c r="L1930" s="25" t="s">
        <v>12068</v>
      </c>
      <c r="M1930" s="21">
        <v>37007.5</v>
      </c>
      <c r="N1930" s="21">
        <v>21989.25</v>
      </c>
      <c r="O1930" s="21">
        <v>15018.25</v>
      </c>
      <c r="P1930" s="21">
        <v>23717</v>
      </c>
      <c r="Q1930" s="25" t="s">
        <v>12069</v>
      </c>
      <c r="R1930" s="1" t="str">
        <f t="shared" si="30"/>
        <v>ST10260</v>
      </c>
      <c r="S1930" t="str">
        <f>VLOOKUP(R1930,Data!$C$2:$D$261,2,0)</f>
        <v>Support Office</v>
      </c>
      <c r="T1930">
        <f>COUNTIF('Feb 2022'!A:A,D1930)+COUNTIF('Mar 2022'!A:A,D1930)+COUNTIF('Apr 2022'!A:A,D1930)+COUNTIF('May 2022'!A:A,D1930)+COUNTIF('June 2022'!A:A,D1930)+COUNTIF('July 2022'!A:A,D1930)+COUNTIF('Aug 2022'!A:A,D1930)+COUNTIF('Sep 2022'!A:A,D1930)+COUNTIF('Oct 2022'!A:A,D1930)+COUNTIF('Dec 2022'!A:A,D1930)</f>
        <v>0</v>
      </c>
      <c r="U1930" t="str">
        <f>VLOOKUP(Q1930,'Capital Lookup'!A:B,2,FALSE)</f>
        <v>Yes</v>
      </c>
      <c r="V1930" s="2">
        <f>IFERROR(VLOOKUP(LEFT(F1930,10),'Find Purchase Orders'!B:J,9,FALSE),"")</f>
        <v>44664</v>
      </c>
      <c r="W1930" s="25" t="s">
        <v>7261</v>
      </c>
    </row>
    <row r="1931" spans="1:23" hidden="1">
      <c r="A1931" s="25" t="s">
        <v>7261</v>
      </c>
      <c r="B1931" s="25" t="s">
        <v>9377</v>
      </c>
      <c r="C1931" s="25" t="s">
        <v>7282</v>
      </c>
      <c r="D1931" s="25" t="s">
        <v>2255</v>
      </c>
      <c r="E1931" s="25" t="s">
        <v>9378</v>
      </c>
      <c r="F1931" s="25" t="s">
        <v>12070</v>
      </c>
      <c r="G1931" s="25" t="s">
        <v>7483</v>
      </c>
      <c r="H1931" s="21">
        <v>8484.6299999999992</v>
      </c>
      <c r="I1931" s="25" t="s">
        <v>7296</v>
      </c>
      <c r="J1931" s="25" t="s">
        <v>7288</v>
      </c>
      <c r="K1931" s="25" t="s">
        <v>7262</v>
      </c>
      <c r="L1931" s="25" t="s">
        <v>7259</v>
      </c>
      <c r="M1931" s="21">
        <v>8484.6299999999992</v>
      </c>
      <c r="N1931" s="21">
        <v>8484.6299999999992</v>
      </c>
      <c r="O1931" s="21">
        <v>0</v>
      </c>
      <c r="P1931" s="21">
        <v>8484.6299999999992</v>
      </c>
      <c r="Q1931" s="25" t="s">
        <v>9381</v>
      </c>
      <c r="R1931" s="1" t="str">
        <f t="shared" si="30"/>
        <v>ST10069</v>
      </c>
      <c r="S1931" t="str">
        <f>VLOOKUP(R1931,Data!$C$2:$D$261,2,0)</f>
        <v>The Heartland</v>
      </c>
      <c r="T1931">
        <f>COUNTIF('Feb 2022'!A:A,D1931)+COUNTIF('Mar 2022'!A:A,D1931)+COUNTIF('Apr 2022'!A:A,D1931)+COUNTIF('May 2022'!A:A,D1931)+COUNTIF('June 2022'!A:A,D1931)+COUNTIF('July 2022'!A:A,D1931)+COUNTIF('Aug 2022'!A:A,D1931)+COUNTIF('Sep 2022'!A:A,D1931)+COUNTIF('Oct 2022'!A:A,D1931)+COUNTIF('Dec 2022'!A:A,D1931)</f>
        <v>1</v>
      </c>
      <c r="U1931" t="str">
        <f>VLOOKUP(Q1931,'Capital Lookup'!A:B,2,FALSE)</f>
        <v>No</v>
      </c>
      <c r="V1931" s="2">
        <f>IFERROR(VLOOKUP(LEFT(F1931,10),'Find Purchase Orders'!B:J,9,FALSE),"")</f>
        <v>44664</v>
      </c>
      <c r="W1931" s="25" t="s">
        <v>7261</v>
      </c>
    </row>
    <row r="1932" spans="1:23" hidden="1">
      <c r="A1932" s="25" t="s">
        <v>7261</v>
      </c>
      <c r="B1932" s="25" t="s">
        <v>9377</v>
      </c>
      <c r="C1932" s="25" t="s">
        <v>7282</v>
      </c>
      <c r="D1932" s="25" t="s">
        <v>2255</v>
      </c>
      <c r="E1932" s="25" t="s">
        <v>9378</v>
      </c>
      <c r="F1932" s="25" t="s">
        <v>12071</v>
      </c>
      <c r="G1932" s="25" t="s">
        <v>7486</v>
      </c>
      <c r="H1932" s="21">
        <v>183.75</v>
      </c>
      <c r="I1932" s="25" t="s">
        <v>7296</v>
      </c>
      <c r="J1932" s="25" t="s">
        <v>7288</v>
      </c>
      <c r="K1932" s="25" t="s">
        <v>7262</v>
      </c>
      <c r="L1932" s="25" t="s">
        <v>7259</v>
      </c>
      <c r="M1932" s="21">
        <v>183.75</v>
      </c>
      <c r="N1932" s="21">
        <v>183.75</v>
      </c>
      <c r="O1932" s="21">
        <v>0</v>
      </c>
      <c r="P1932" s="21">
        <v>183.75</v>
      </c>
      <c r="Q1932" s="25" t="s">
        <v>9381</v>
      </c>
      <c r="R1932" s="1" t="str">
        <f t="shared" ref="R1932:R1995" si="31">CONCATENATE("ST",LEFT(B1932,5))</f>
        <v>ST10069</v>
      </c>
      <c r="S1932" t="str">
        <f>VLOOKUP(R1932,Data!$C$2:$D$261,2,0)</f>
        <v>The Heartland</v>
      </c>
      <c r="T1932">
        <f>COUNTIF('Feb 2022'!A:A,D1932)+COUNTIF('Mar 2022'!A:A,D1932)+COUNTIF('Apr 2022'!A:A,D1932)+COUNTIF('May 2022'!A:A,D1932)+COUNTIF('June 2022'!A:A,D1932)+COUNTIF('July 2022'!A:A,D1932)+COUNTIF('Aug 2022'!A:A,D1932)+COUNTIF('Sep 2022'!A:A,D1932)+COUNTIF('Oct 2022'!A:A,D1932)+COUNTIF('Dec 2022'!A:A,D1932)</f>
        <v>1</v>
      </c>
      <c r="U1932" t="str">
        <f>VLOOKUP(Q1932,'Capital Lookup'!A:B,2,FALSE)</f>
        <v>No</v>
      </c>
      <c r="V1932" s="2">
        <f>IFERROR(VLOOKUP(LEFT(F1932,10),'Find Purchase Orders'!B:J,9,FALSE),"")</f>
        <v>44664</v>
      </c>
      <c r="W1932" s="25" t="s">
        <v>7261</v>
      </c>
    </row>
    <row r="1933" spans="1:23" hidden="1">
      <c r="A1933" s="25" t="s">
        <v>7269</v>
      </c>
      <c r="B1933" s="25" t="s">
        <v>7838</v>
      </c>
      <c r="C1933" s="25"/>
      <c r="D1933" s="25" t="s">
        <v>12072</v>
      </c>
      <c r="E1933" s="25" t="s">
        <v>8140</v>
      </c>
      <c r="F1933" s="25" t="s">
        <v>12073</v>
      </c>
      <c r="G1933" s="25" t="s">
        <v>12074</v>
      </c>
      <c r="H1933" s="21">
        <v>10203.89</v>
      </c>
      <c r="I1933" s="25" t="s">
        <v>7296</v>
      </c>
      <c r="J1933" s="25" t="s">
        <v>7288</v>
      </c>
      <c r="K1933" s="25" t="s">
        <v>7612</v>
      </c>
      <c r="L1933" s="25" t="s">
        <v>7756</v>
      </c>
      <c r="M1933" s="21">
        <v>10203.89</v>
      </c>
      <c r="N1933" s="21">
        <v>10203.89</v>
      </c>
      <c r="O1933" s="21">
        <v>0</v>
      </c>
      <c r="P1933" s="21">
        <v>10203.89</v>
      </c>
      <c r="Q1933" s="25" t="s">
        <v>12075</v>
      </c>
      <c r="R1933" s="1" t="str">
        <f t="shared" si="31"/>
        <v>ST10336</v>
      </c>
      <c r="S1933" t="str">
        <f>VLOOKUP(R1933,Data!$C$2:$D$261,2,0)</f>
        <v>The Village Seniors Community</v>
      </c>
      <c r="T1933">
        <f>COUNTIF('Feb 2022'!A:A,D1933)+COUNTIF('Mar 2022'!A:A,D1933)+COUNTIF('Apr 2022'!A:A,D1933)+COUNTIF('May 2022'!A:A,D1933)+COUNTIF('June 2022'!A:A,D1933)+COUNTIF('July 2022'!A:A,D1933)+COUNTIF('Aug 2022'!A:A,D1933)+COUNTIF('Sep 2022'!A:A,D1933)+COUNTIF('Oct 2022'!A:A,D1933)+COUNTIF('Dec 2022'!A:A,D1933)</f>
        <v>0</v>
      </c>
      <c r="U1933" t="str">
        <f>VLOOKUP(Q1933,'Capital Lookup'!A:B,2,FALSE)</f>
        <v>Yes</v>
      </c>
      <c r="V1933" s="2">
        <f>IFERROR(VLOOKUP(LEFT(F1933,10),'Find Purchase Orders'!B:J,9,FALSE),"")</f>
        <v>44663</v>
      </c>
      <c r="W1933" s="25" t="s">
        <v>7261</v>
      </c>
    </row>
    <row r="1934" spans="1:23" hidden="1">
      <c r="A1934" s="25" t="s">
        <v>7269</v>
      </c>
      <c r="B1934" s="25" t="s">
        <v>9311</v>
      </c>
      <c r="C1934" s="25"/>
      <c r="D1934" s="25" t="s">
        <v>12076</v>
      </c>
      <c r="E1934" s="25" t="s">
        <v>8140</v>
      </c>
      <c r="H1934" s="21">
        <v>3091.8</v>
      </c>
      <c r="I1934" s="25" t="s">
        <v>7257</v>
      </c>
      <c r="K1934" s="25" t="s">
        <v>7510</v>
      </c>
      <c r="L1934" s="25" t="s">
        <v>8176</v>
      </c>
      <c r="M1934" s="22">
        <v>0</v>
      </c>
      <c r="N1934" s="22">
        <v>0</v>
      </c>
      <c r="O1934" s="21">
        <v>0</v>
      </c>
      <c r="P1934" s="21">
        <v>355.69</v>
      </c>
      <c r="Q1934" s="25" t="s">
        <v>12077</v>
      </c>
      <c r="R1934" s="1" t="str">
        <f t="shared" si="31"/>
        <v>ST10332</v>
      </c>
      <c r="S1934" t="str">
        <f>VLOOKUP(R1934,Data!$C$2:$D$261,2,0)</f>
        <v>Dover Cliffs</v>
      </c>
      <c r="T1934">
        <f>COUNTIF('Feb 2022'!A:A,D1934)+COUNTIF('Mar 2022'!A:A,D1934)+COUNTIF('Apr 2022'!A:A,D1934)+COUNTIF('May 2022'!A:A,D1934)+COUNTIF('June 2022'!A:A,D1934)+COUNTIF('July 2022'!A:A,D1934)+COUNTIF('Aug 2022'!A:A,D1934)+COUNTIF('Sep 2022'!A:A,D1934)+COUNTIF('Oct 2022'!A:A,D1934)+COUNTIF('Dec 2022'!A:A,D1934)</f>
        <v>0</v>
      </c>
      <c r="U1934" t="e">
        <f>VLOOKUP(Q1934,'Capital Lookup'!A:B,2,FALSE)</f>
        <v>#N/A</v>
      </c>
      <c r="V1934" s="2" t="str">
        <f>IFERROR(VLOOKUP(LEFT(F1934,10),'Find Purchase Orders'!B:J,9,FALSE),"")</f>
        <v/>
      </c>
      <c r="W1934" s="25" t="s">
        <v>7261</v>
      </c>
    </row>
    <row r="1935" spans="1:23" hidden="1">
      <c r="A1935" s="25" t="s">
        <v>7425</v>
      </c>
      <c r="B1935" s="25" t="s">
        <v>7965</v>
      </c>
      <c r="C1935" s="25" t="s">
        <v>7271</v>
      </c>
      <c r="D1935" s="25" t="s">
        <v>2189</v>
      </c>
      <c r="E1935" s="25" t="s">
        <v>8140</v>
      </c>
      <c r="F1935" s="25" t="s">
        <v>12078</v>
      </c>
      <c r="G1935" s="25" t="s">
        <v>12079</v>
      </c>
      <c r="H1935" s="21">
        <v>2106.06</v>
      </c>
      <c r="I1935" s="25" t="s">
        <v>7296</v>
      </c>
      <c r="J1935" s="25" t="s">
        <v>7288</v>
      </c>
      <c r="K1935" s="25" t="s">
        <v>7778</v>
      </c>
      <c r="L1935" s="25" t="s">
        <v>8150</v>
      </c>
      <c r="M1935" s="21">
        <v>2106.06</v>
      </c>
      <c r="N1935" s="21">
        <v>2106.06</v>
      </c>
      <c r="O1935" s="21">
        <v>0</v>
      </c>
      <c r="P1935" s="21">
        <v>2106.06</v>
      </c>
      <c r="Q1935" s="25" t="s">
        <v>12080</v>
      </c>
      <c r="R1935" s="1" t="str">
        <f t="shared" si="31"/>
        <v>ST10190</v>
      </c>
      <c r="S1935" t="str">
        <f>VLOOKUP(R1935,Data!$C$2:$D$261,2,0)</f>
        <v>Trillium Court</v>
      </c>
      <c r="T1935">
        <f>COUNTIF('Feb 2022'!A:A,D1935)+COUNTIF('Mar 2022'!A:A,D1935)+COUNTIF('Apr 2022'!A:A,D1935)+COUNTIF('May 2022'!A:A,D1935)+COUNTIF('June 2022'!A:A,D1935)+COUNTIF('July 2022'!A:A,D1935)+COUNTIF('Aug 2022'!A:A,D1935)+COUNTIF('Sep 2022'!A:A,D1935)+COUNTIF('Oct 2022'!A:A,D1935)+COUNTIF('Dec 2022'!A:A,D1935)</f>
        <v>1</v>
      </c>
      <c r="U1935" t="str">
        <f>VLOOKUP(Q1935,'Capital Lookup'!A:B,2,FALSE)</f>
        <v>No</v>
      </c>
      <c r="V1935" s="2">
        <f>IFERROR(VLOOKUP(LEFT(F1935,10),'Find Purchase Orders'!B:J,9,FALSE),"")</f>
        <v>44679</v>
      </c>
      <c r="W1935" s="25" t="s">
        <v>7261</v>
      </c>
    </row>
    <row r="1936" spans="1:23" hidden="1">
      <c r="A1936" s="25" t="s">
        <v>7269</v>
      </c>
      <c r="B1936" s="25" t="s">
        <v>7956</v>
      </c>
      <c r="C1936" s="25" t="s">
        <v>7271</v>
      </c>
      <c r="D1936" s="25" t="s">
        <v>2256</v>
      </c>
      <c r="E1936" s="25" t="s">
        <v>8140</v>
      </c>
      <c r="F1936" s="25" t="s">
        <v>12081</v>
      </c>
      <c r="G1936" s="25" t="s">
        <v>12082</v>
      </c>
      <c r="H1936" s="21">
        <v>4593.45</v>
      </c>
      <c r="I1936" s="25" t="s">
        <v>7296</v>
      </c>
      <c r="J1936" s="25" t="s">
        <v>7288</v>
      </c>
      <c r="K1936" s="25" t="s">
        <v>7646</v>
      </c>
      <c r="L1936" s="25" t="s">
        <v>8551</v>
      </c>
      <c r="M1936" s="21">
        <v>4593.45</v>
      </c>
      <c r="N1936" s="21">
        <v>4593.45</v>
      </c>
      <c r="O1936" s="21">
        <v>0</v>
      </c>
      <c r="P1936" s="21">
        <v>4593.45</v>
      </c>
      <c r="Q1936" s="25" t="s">
        <v>12083</v>
      </c>
      <c r="R1936" s="1" t="str">
        <f t="shared" si="31"/>
        <v>ST10184</v>
      </c>
      <c r="S1936" t="str">
        <f>VLOOKUP(R1936,Data!$C$2:$D$261,2,0)</f>
        <v>Riverbend Place</v>
      </c>
      <c r="T1936">
        <f>COUNTIF('Feb 2022'!A:A,D1936)+COUNTIF('Mar 2022'!A:A,D1936)+COUNTIF('Apr 2022'!A:A,D1936)+COUNTIF('May 2022'!A:A,D1936)+COUNTIF('June 2022'!A:A,D1936)+COUNTIF('July 2022'!A:A,D1936)+COUNTIF('Aug 2022'!A:A,D1936)+COUNTIF('Sep 2022'!A:A,D1936)+COUNTIF('Oct 2022'!A:A,D1936)+COUNTIF('Dec 2022'!A:A,D1936)</f>
        <v>1</v>
      </c>
      <c r="U1936" t="str">
        <f>VLOOKUP(Q1936,'Capital Lookup'!A:B,2,FALSE)</f>
        <v>No</v>
      </c>
      <c r="V1936" s="2">
        <f>IFERROR(VLOOKUP(LEFT(F1936,10),'Find Purchase Orders'!B:J,9,FALSE),"")</f>
        <v>44664</v>
      </c>
      <c r="W1936" s="25" t="s">
        <v>7261</v>
      </c>
    </row>
    <row r="1937" spans="1:23" hidden="1">
      <c r="A1937" s="25" t="s">
        <v>7478</v>
      </c>
      <c r="B1937" s="25" t="s">
        <v>8931</v>
      </c>
      <c r="C1937" s="25" t="s">
        <v>7587</v>
      </c>
      <c r="D1937" s="25" t="s">
        <v>2182</v>
      </c>
      <c r="E1937" s="25" t="s">
        <v>8140</v>
      </c>
      <c r="F1937" s="25" t="s">
        <v>12084</v>
      </c>
      <c r="G1937" s="25" t="s">
        <v>12085</v>
      </c>
      <c r="H1937" s="21">
        <v>7244.43</v>
      </c>
      <c r="I1937" s="25" t="s">
        <v>7296</v>
      </c>
      <c r="J1937" s="25" t="s">
        <v>7288</v>
      </c>
      <c r="K1937" s="25" t="s">
        <v>8538</v>
      </c>
      <c r="L1937" s="25" t="s">
        <v>8858</v>
      </c>
      <c r="M1937" s="21">
        <v>7244.43</v>
      </c>
      <c r="N1937" s="21">
        <v>7244.43</v>
      </c>
      <c r="O1937" s="21">
        <v>0</v>
      </c>
      <c r="P1937" s="21">
        <v>7244.43</v>
      </c>
      <c r="Q1937" s="25" t="s">
        <v>12086</v>
      </c>
      <c r="R1937" s="1" t="str">
        <f t="shared" si="31"/>
        <v>ST10174</v>
      </c>
      <c r="S1937" t="str">
        <f>VLOOKUP(R1937,Data!$C$2:$D$261,2,0)</f>
        <v>Columbia Forest</v>
      </c>
      <c r="T1937">
        <f>COUNTIF('Feb 2022'!A:A,D1937)+COUNTIF('Mar 2022'!A:A,D1937)+COUNTIF('Apr 2022'!A:A,D1937)+COUNTIF('May 2022'!A:A,D1937)+COUNTIF('June 2022'!A:A,D1937)+COUNTIF('July 2022'!A:A,D1937)+COUNTIF('Aug 2022'!A:A,D1937)+COUNTIF('Sep 2022'!A:A,D1937)+COUNTIF('Oct 2022'!A:A,D1937)+COUNTIF('Dec 2022'!A:A,D1937)</f>
        <v>1</v>
      </c>
      <c r="U1937" t="str">
        <f>VLOOKUP(Q1937,'Capital Lookup'!A:B,2,FALSE)</f>
        <v>No</v>
      </c>
      <c r="V1937" s="2">
        <f>IFERROR(VLOOKUP(LEFT(F1937,10),'Find Purchase Orders'!B:J,9,FALSE),"")</f>
        <v>44667</v>
      </c>
      <c r="W1937" s="25" t="s">
        <v>7261</v>
      </c>
    </row>
    <row r="1938" spans="1:23" hidden="1">
      <c r="A1938" s="25" t="s">
        <v>7478</v>
      </c>
      <c r="B1938" s="25" t="s">
        <v>9103</v>
      </c>
      <c r="C1938" s="25" t="s">
        <v>7587</v>
      </c>
      <c r="D1938" s="25" t="s">
        <v>2183</v>
      </c>
      <c r="E1938" s="25" t="s">
        <v>8140</v>
      </c>
      <c r="F1938" s="25" t="s">
        <v>12087</v>
      </c>
      <c r="G1938" s="25" t="s">
        <v>12088</v>
      </c>
      <c r="H1938" s="21">
        <v>11130.5</v>
      </c>
      <c r="I1938" s="25" t="s">
        <v>7296</v>
      </c>
      <c r="J1938" s="25" t="s">
        <v>7288</v>
      </c>
      <c r="K1938" s="25" t="s">
        <v>7893</v>
      </c>
      <c r="L1938" s="25" t="s">
        <v>8166</v>
      </c>
      <c r="M1938" s="21">
        <v>11130.5</v>
      </c>
      <c r="N1938" s="22">
        <v>0</v>
      </c>
      <c r="O1938" s="21">
        <v>11130.5</v>
      </c>
      <c r="P1938" s="21">
        <v>11130.5</v>
      </c>
      <c r="Q1938" s="25" t="s">
        <v>12089</v>
      </c>
      <c r="R1938" s="1" t="str">
        <f t="shared" si="31"/>
        <v>ST10141</v>
      </c>
      <c r="S1938" t="str">
        <f>VLOOKUP(R1938,Data!$C$2:$D$261,2,0)</f>
        <v>The Meadows</v>
      </c>
      <c r="T1938">
        <f>COUNTIF('Feb 2022'!A:A,D1938)+COUNTIF('Mar 2022'!A:A,D1938)+COUNTIF('Apr 2022'!A:A,D1938)+COUNTIF('May 2022'!A:A,D1938)+COUNTIF('June 2022'!A:A,D1938)+COUNTIF('July 2022'!A:A,D1938)+COUNTIF('Aug 2022'!A:A,D1938)+COUNTIF('Sep 2022'!A:A,D1938)+COUNTIF('Oct 2022'!A:A,D1938)+COUNTIF('Dec 2022'!A:A,D1938)</f>
        <v>1</v>
      </c>
      <c r="U1938" t="str">
        <f>VLOOKUP(Q1938,'Capital Lookup'!A:B,2,FALSE)</f>
        <v>No</v>
      </c>
      <c r="V1938" s="2">
        <f>IFERROR(VLOOKUP(LEFT(F1938,10),'Find Purchase Orders'!B:J,9,FALSE),"")</f>
        <v>44672</v>
      </c>
      <c r="W1938" s="25" t="s">
        <v>7261</v>
      </c>
    </row>
    <row r="1939" spans="1:23" hidden="1">
      <c r="A1939" s="25" t="s">
        <v>7478</v>
      </c>
      <c r="B1939" s="25" t="s">
        <v>9103</v>
      </c>
      <c r="C1939" s="25" t="s">
        <v>7587</v>
      </c>
      <c r="D1939" s="25" t="s">
        <v>2183</v>
      </c>
      <c r="E1939" s="25" t="s">
        <v>8140</v>
      </c>
      <c r="F1939" s="25" t="s">
        <v>12090</v>
      </c>
      <c r="G1939" s="25" t="s">
        <v>12091</v>
      </c>
      <c r="H1939" s="21">
        <v>4649.95</v>
      </c>
      <c r="I1939" s="25" t="s">
        <v>7296</v>
      </c>
      <c r="J1939" s="25" t="s">
        <v>7288</v>
      </c>
      <c r="K1939" s="25" t="s">
        <v>7893</v>
      </c>
      <c r="L1939" s="25" t="s">
        <v>8166</v>
      </c>
      <c r="M1939" s="21">
        <v>4649.95</v>
      </c>
      <c r="N1939" s="21">
        <v>4649.95</v>
      </c>
      <c r="O1939" s="21">
        <v>0</v>
      </c>
      <c r="P1939" s="21">
        <v>4649.95</v>
      </c>
      <c r="Q1939" s="25" t="s">
        <v>12089</v>
      </c>
      <c r="R1939" s="1" t="str">
        <f t="shared" si="31"/>
        <v>ST10141</v>
      </c>
      <c r="S1939" t="str">
        <f>VLOOKUP(R1939,Data!$C$2:$D$261,2,0)</f>
        <v>The Meadows</v>
      </c>
      <c r="T1939">
        <f>COUNTIF('Feb 2022'!A:A,D1939)+COUNTIF('Mar 2022'!A:A,D1939)+COUNTIF('Apr 2022'!A:A,D1939)+COUNTIF('May 2022'!A:A,D1939)+COUNTIF('June 2022'!A:A,D1939)+COUNTIF('July 2022'!A:A,D1939)+COUNTIF('Aug 2022'!A:A,D1939)+COUNTIF('Sep 2022'!A:A,D1939)+COUNTIF('Oct 2022'!A:A,D1939)+COUNTIF('Dec 2022'!A:A,D1939)</f>
        <v>1</v>
      </c>
      <c r="U1939" t="str">
        <f>VLOOKUP(Q1939,'Capital Lookup'!A:B,2,FALSE)</f>
        <v>No</v>
      </c>
      <c r="V1939" s="2">
        <f>IFERROR(VLOOKUP(LEFT(F1939,10),'Find Purchase Orders'!B:J,9,FALSE),"")</f>
        <v>44672</v>
      </c>
      <c r="W1939" s="25" t="s">
        <v>7261</v>
      </c>
    </row>
    <row r="1940" spans="1:23" hidden="1">
      <c r="A1940" s="25" t="s">
        <v>7313</v>
      </c>
      <c r="B1940" s="25" t="s">
        <v>8957</v>
      </c>
      <c r="C1940" s="25" t="s">
        <v>7587</v>
      </c>
      <c r="D1940" s="25" t="s">
        <v>2257</v>
      </c>
      <c r="E1940" s="25" t="s">
        <v>8140</v>
      </c>
      <c r="F1940" s="25" t="s">
        <v>12092</v>
      </c>
      <c r="G1940" s="25" t="s">
        <v>12093</v>
      </c>
      <c r="H1940" s="21">
        <v>2844.48</v>
      </c>
      <c r="I1940" s="25" t="s">
        <v>7296</v>
      </c>
      <c r="J1940" s="25" t="s">
        <v>7288</v>
      </c>
      <c r="K1940" s="25" t="s">
        <v>7579</v>
      </c>
      <c r="L1940" s="25" t="s">
        <v>8156</v>
      </c>
      <c r="M1940" s="21">
        <v>2844.48</v>
      </c>
      <c r="N1940" s="21">
        <v>2844.48</v>
      </c>
      <c r="O1940" s="21">
        <v>0</v>
      </c>
      <c r="P1940" s="21">
        <v>2844.48</v>
      </c>
      <c r="Q1940" s="25" t="s">
        <v>12094</v>
      </c>
      <c r="R1940" s="1" t="str">
        <f t="shared" si="31"/>
        <v>ST10143</v>
      </c>
      <c r="S1940" t="str">
        <f>VLOOKUP(R1940,Data!$C$2:$D$261,2,0)</f>
        <v>Northridge</v>
      </c>
      <c r="T1940">
        <f>COUNTIF('Feb 2022'!A:A,D1940)+COUNTIF('Mar 2022'!A:A,D1940)+COUNTIF('Apr 2022'!A:A,D1940)+COUNTIF('May 2022'!A:A,D1940)+COUNTIF('June 2022'!A:A,D1940)+COUNTIF('July 2022'!A:A,D1940)+COUNTIF('Aug 2022'!A:A,D1940)+COUNTIF('Sep 2022'!A:A,D1940)+COUNTIF('Oct 2022'!A:A,D1940)+COUNTIF('Dec 2022'!A:A,D1940)</f>
        <v>1</v>
      </c>
      <c r="U1940" t="str">
        <f>VLOOKUP(Q1940,'Capital Lookup'!A:B,2,FALSE)</f>
        <v>No</v>
      </c>
      <c r="V1940" s="2">
        <f>IFERROR(VLOOKUP(LEFT(F1940,10),'Find Purchase Orders'!B:J,9,FALSE),"")</f>
        <v>44662</v>
      </c>
      <c r="W1940" s="25" t="s">
        <v>7261</v>
      </c>
    </row>
    <row r="1941" spans="1:23" hidden="1">
      <c r="A1941" s="25" t="s">
        <v>7261</v>
      </c>
      <c r="B1941" s="25" t="s">
        <v>7479</v>
      </c>
      <c r="C1941" s="25" t="s">
        <v>7264</v>
      </c>
      <c r="D1941" s="25" t="s">
        <v>2258</v>
      </c>
      <c r="E1941" s="25" t="s">
        <v>7481</v>
      </c>
      <c r="F1941" s="25" t="s">
        <v>12095</v>
      </c>
      <c r="G1941" s="25" t="s">
        <v>12096</v>
      </c>
      <c r="H1941" s="21">
        <v>280.29000000000002</v>
      </c>
      <c r="I1941" s="25" t="s">
        <v>7296</v>
      </c>
      <c r="J1941" s="25" t="s">
        <v>7288</v>
      </c>
      <c r="K1941" s="25" t="s">
        <v>7258</v>
      </c>
      <c r="L1941" s="25" t="s">
        <v>7259</v>
      </c>
      <c r="M1941" s="21">
        <v>280.29000000000002</v>
      </c>
      <c r="N1941" s="21">
        <v>280.29000000000002</v>
      </c>
      <c r="O1941" s="21">
        <v>0</v>
      </c>
      <c r="P1941" s="21">
        <v>280.29000000000002</v>
      </c>
      <c r="Q1941" s="25" t="s">
        <v>7484</v>
      </c>
      <c r="R1941" s="1" t="str">
        <f t="shared" si="31"/>
        <v>ST10027</v>
      </c>
      <c r="S1941" t="str">
        <f>VLOOKUP(R1941,Data!$C$2:$D$261,2,0)</f>
        <v>Glynnwood</v>
      </c>
      <c r="T1941">
        <f>COUNTIF('Feb 2022'!A:A,D1941)+COUNTIF('Mar 2022'!A:A,D1941)+COUNTIF('Apr 2022'!A:A,D1941)+COUNTIF('May 2022'!A:A,D1941)+COUNTIF('June 2022'!A:A,D1941)+COUNTIF('July 2022'!A:A,D1941)+COUNTIF('Aug 2022'!A:A,D1941)+COUNTIF('Sep 2022'!A:A,D1941)+COUNTIF('Oct 2022'!A:A,D1941)+COUNTIF('Dec 2022'!A:A,D1941)</f>
        <v>1</v>
      </c>
      <c r="U1941" t="str">
        <f>VLOOKUP(Q1941,'Capital Lookup'!A:B,2,FALSE)</f>
        <v>No</v>
      </c>
      <c r="V1941" s="2">
        <f>IFERROR(VLOOKUP(LEFT(F1941,10),'Find Purchase Orders'!B:J,9,FALSE),"")</f>
        <v>44663</v>
      </c>
      <c r="W1941" s="25" t="s">
        <v>7261</v>
      </c>
    </row>
    <row r="1942" spans="1:23" hidden="1">
      <c r="A1942" s="25" t="s">
        <v>7261</v>
      </c>
      <c r="B1942" s="25" t="s">
        <v>7479</v>
      </c>
      <c r="C1942" s="25" t="s">
        <v>7264</v>
      </c>
      <c r="D1942" s="25" t="s">
        <v>2258</v>
      </c>
      <c r="E1942" s="25" t="s">
        <v>7481</v>
      </c>
      <c r="F1942" s="25" t="s">
        <v>12097</v>
      </c>
      <c r="G1942" s="25" t="s">
        <v>11090</v>
      </c>
      <c r="H1942" s="21">
        <v>4312.49</v>
      </c>
      <c r="I1942" s="25" t="s">
        <v>7296</v>
      </c>
      <c r="J1942" s="25" t="s">
        <v>7288</v>
      </c>
      <c r="K1942" s="25" t="s">
        <v>7262</v>
      </c>
      <c r="L1942" s="25" t="s">
        <v>7259</v>
      </c>
      <c r="M1942" s="21">
        <v>4312.49</v>
      </c>
      <c r="N1942" s="21">
        <v>4312.49</v>
      </c>
      <c r="O1942" s="21">
        <v>0</v>
      </c>
      <c r="P1942" s="21">
        <v>4312.49</v>
      </c>
      <c r="Q1942" s="25" t="s">
        <v>7484</v>
      </c>
      <c r="R1942" s="1" t="str">
        <f t="shared" si="31"/>
        <v>ST10027</v>
      </c>
      <c r="S1942" t="str">
        <f>VLOOKUP(R1942,Data!$C$2:$D$261,2,0)</f>
        <v>Glynnwood</v>
      </c>
      <c r="T1942">
        <f>COUNTIF('Feb 2022'!A:A,D1942)+COUNTIF('Mar 2022'!A:A,D1942)+COUNTIF('Apr 2022'!A:A,D1942)+COUNTIF('May 2022'!A:A,D1942)+COUNTIF('June 2022'!A:A,D1942)+COUNTIF('July 2022'!A:A,D1942)+COUNTIF('Aug 2022'!A:A,D1942)+COUNTIF('Sep 2022'!A:A,D1942)+COUNTIF('Oct 2022'!A:A,D1942)+COUNTIF('Dec 2022'!A:A,D1942)</f>
        <v>1</v>
      </c>
      <c r="U1942" t="str">
        <f>VLOOKUP(Q1942,'Capital Lookup'!A:B,2,FALSE)</f>
        <v>No</v>
      </c>
      <c r="V1942" s="2">
        <f>IFERROR(VLOOKUP(LEFT(F1942,10),'Find Purchase Orders'!B:J,9,FALSE),"")</f>
        <v>44663</v>
      </c>
      <c r="W1942" s="25" t="s">
        <v>7261</v>
      </c>
    </row>
    <row r="1943" spans="1:23" hidden="1">
      <c r="A1943" s="25" t="s">
        <v>7261</v>
      </c>
      <c r="B1943" s="25" t="s">
        <v>7479</v>
      </c>
      <c r="C1943" s="25" t="s">
        <v>7264</v>
      </c>
      <c r="D1943" s="25" t="s">
        <v>2258</v>
      </c>
      <c r="E1943" s="25" t="s">
        <v>7481</v>
      </c>
      <c r="F1943" s="25" t="s">
        <v>12098</v>
      </c>
      <c r="G1943" s="25" t="s">
        <v>12099</v>
      </c>
      <c r="H1943" s="21">
        <v>79.099999999999994</v>
      </c>
      <c r="I1943" s="25" t="s">
        <v>7296</v>
      </c>
      <c r="J1943" s="25" t="s">
        <v>7288</v>
      </c>
      <c r="K1943" s="25" t="s">
        <v>7262</v>
      </c>
      <c r="L1943" s="25" t="s">
        <v>7259</v>
      </c>
      <c r="M1943" s="21">
        <v>79.099999999999994</v>
      </c>
      <c r="N1943" s="21">
        <v>79.099999999999994</v>
      </c>
      <c r="O1943" s="21">
        <v>0</v>
      </c>
      <c r="P1943" s="21">
        <v>79.099999999999994</v>
      </c>
      <c r="Q1943" s="25" t="s">
        <v>7484</v>
      </c>
      <c r="R1943" s="1" t="str">
        <f t="shared" si="31"/>
        <v>ST10027</v>
      </c>
      <c r="S1943" t="str">
        <f>VLOOKUP(R1943,Data!$C$2:$D$261,2,0)</f>
        <v>Glynnwood</v>
      </c>
      <c r="T1943">
        <f>COUNTIF('Feb 2022'!A:A,D1943)+COUNTIF('Mar 2022'!A:A,D1943)+COUNTIF('Apr 2022'!A:A,D1943)+COUNTIF('May 2022'!A:A,D1943)+COUNTIF('June 2022'!A:A,D1943)+COUNTIF('July 2022'!A:A,D1943)+COUNTIF('Aug 2022'!A:A,D1943)+COUNTIF('Sep 2022'!A:A,D1943)+COUNTIF('Oct 2022'!A:A,D1943)+COUNTIF('Dec 2022'!A:A,D1943)</f>
        <v>1</v>
      </c>
      <c r="U1943" t="str">
        <f>VLOOKUP(Q1943,'Capital Lookup'!A:B,2,FALSE)</f>
        <v>No</v>
      </c>
      <c r="V1943" s="2">
        <f>IFERROR(VLOOKUP(LEFT(F1943,10),'Find Purchase Orders'!B:J,9,FALSE),"")</f>
        <v>44663</v>
      </c>
      <c r="W1943" s="25" t="s">
        <v>7261</v>
      </c>
    </row>
    <row r="1944" spans="1:23" hidden="1">
      <c r="A1944" s="25" t="s">
        <v>7261</v>
      </c>
      <c r="B1944" s="25" t="s">
        <v>7479</v>
      </c>
      <c r="C1944" s="25" t="s">
        <v>7264</v>
      </c>
      <c r="D1944" s="25" t="s">
        <v>2259</v>
      </c>
      <c r="E1944" s="25" t="s">
        <v>7481</v>
      </c>
      <c r="F1944" s="25" t="s">
        <v>12100</v>
      </c>
      <c r="G1944" s="25" t="s">
        <v>8290</v>
      </c>
      <c r="H1944" s="21">
        <v>3697.31</v>
      </c>
      <c r="I1944" s="25" t="s">
        <v>7296</v>
      </c>
      <c r="J1944" s="25" t="s">
        <v>7288</v>
      </c>
      <c r="K1944" s="25" t="s">
        <v>7262</v>
      </c>
      <c r="L1944" s="25" t="s">
        <v>7259</v>
      </c>
      <c r="M1944" s="21">
        <v>3697.31</v>
      </c>
      <c r="N1944" s="21">
        <v>3697.31</v>
      </c>
      <c r="O1944" s="21">
        <v>0</v>
      </c>
      <c r="P1944" s="21">
        <v>3697.31</v>
      </c>
      <c r="Q1944" s="25" t="s">
        <v>7484</v>
      </c>
      <c r="R1944" s="1" t="str">
        <f t="shared" si="31"/>
        <v>ST10027</v>
      </c>
      <c r="S1944" t="str">
        <f>VLOOKUP(R1944,Data!$C$2:$D$261,2,0)</f>
        <v>Glynnwood</v>
      </c>
      <c r="T1944">
        <f>COUNTIF('Feb 2022'!A:A,D1944)+COUNTIF('Mar 2022'!A:A,D1944)+COUNTIF('Apr 2022'!A:A,D1944)+COUNTIF('May 2022'!A:A,D1944)+COUNTIF('June 2022'!A:A,D1944)+COUNTIF('July 2022'!A:A,D1944)+COUNTIF('Aug 2022'!A:A,D1944)+COUNTIF('Sep 2022'!A:A,D1944)+COUNTIF('Oct 2022'!A:A,D1944)+COUNTIF('Dec 2022'!A:A,D1944)</f>
        <v>1</v>
      </c>
      <c r="U1944" t="str">
        <f>VLOOKUP(Q1944,'Capital Lookup'!A:B,2,FALSE)</f>
        <v>No</v>
      </c>
      <c r="V1944" s="2">
        <f>IFERROR(VLOOKUP(LEFT(F1944,10),'Find Purchase Orders'!B:J,9,FALSE),"")</f>
        <v>44663</v>
      </c>
      <c r="W1944" s="25" t="s">
        <v>7261</v>
      </c>
    </row>
    <row r="1945" spans="1:23" hidden="1">
      <c r="A1945" s="25" t="s">
        <v>7261</v>
      </c>
      <c r="B1945" s="25" t="s">
        <v>7479</v>
      </c>
      <c r="C1945" s="25" t="s">
        <v>7264</v>
      </c>
      <c r="D1945" s="25" t="s">
        <v>2259</v>
      </c>
      <c r="E1945" s="25" t="s">
        <v>7481</v>
      </c>
      <c r="F1945" s="25" t="s">
        <v>12101</v>
      </c>
      <c r="G1945" s="25" t="s">
        <v>12102</v>
      </c>
      <c r="H1945" s="21">
        <v>429.4</v>
      </c>
      <c r="I1945" s="25" t="s">
        <v>7296</v>
      </c>
      <c r="J1945" s="25" t="s">
        <v>7288</v>
      </c>
      <c r="K1945" s="25" t="s">
        <v>7262</v>
      </c>
      <c r="L1945" s="25" t="s">
        <v>7259</v>
      </c>
      <c r="M1945" s="21">
        <v>429.4</v>
      </c>
      <c r="N1945" s="21">
        <v>429.4</v>
      </c>
      <c r="O1945" s="21">
        <v>0</v>
      </c>
      <c r="P1945" s="21">
        <v>429.4</v>
      </c>
      <c r="Q1945" s="25" t="s">
        <v>7484</v>
      </c>
      <c r="R1945" s="1" t="str">
        <f t="shared" si="31"/>
        <v>ST10027</v>
      </c>
      <c r="S1945" t="str">
        <f>VLOOKUP(R1945,Data!$C$2:$D$261,2,0)</f>
        <v>Glynnwood</v>
      </c>
      <c r="T1945">
        <f>COUNTIF('Feb 2022'!A:A,D1945)+COUNTIF('Mar 2022'!A:A,D1945)+COUNTIF('Apr 2022'!A:A,D1945)+COUNTIF('May 2022'!A:A,D1945)+COUNTIF('June 2022'!A:A,D1945)+COUNTIF('July 2022'!A:A,D1945)+COUNTIF('Aug 2022'!A:A,D1945)+COUNTIF('Sep 2022'!A:A,D1945)+COUNTIF('Oct 2022'!A:A,D1945)+COUNTIF('Dec 2022'!A:A,D1945)</f>
        <v>1</v>
      </c>
      <c r="U1945" t="str">
        <f>VLOOKUP(Q1945,'Capital Lookup'!A:B,2,FALSE)</f>
        <v>No</v>
      </c>
      <c r="V1945" s="2">
        <f>IFERROR(VLOOKUP(LEFT(F1945,10),'Find Purchase Orders'!B:J,9,FALSE),"")</f>
        <v>44663</v>
      </c>
      <c r="W1945" s="25" t="s">
        <v>7261</v>
      </c>
    </row>
    <row r="1946" spans="1:23" hidden="1">
      <c r="A1946" s="25" t="s">
        <v>7261</v>
      </c>
      <c r="B1946" s="25" t="s">
        <v>7479</v>
      </c>
      <c r="C1946" s="25" t="s">
        <v>7264</v>
      </c>
      <c r="D1946" s="25" t="s">
        <v>4933</v>
      </c>
      <c r="E1946" s="25" t="s">
        <v>7481</v>
      </c>
      <c r="F1946" s="25" t="s">
        <v>12103</v>
      </c>
      <c r="G1946" s="25" t="s">
        <v>7381</v>
      </c>
      <c r="H1946" s="21">
        <v>280.29000000000002</v>
      </c>
      <c r="I1946" s="25" t="s">
        <v>7287</v>
      </c>
      <c r="J1946" s="25" t="s">
        <v>7288</v>
      </c>
      <c r="K1946" s="25" t="s">
        <v>7258</v>
      </c>
      <c r="L1946" s="25" t="s">
        <v>7259</v>
      </c>
      <c r="M1946" s="21">
        <v>280.29000000000002</v>
      </c>
      <c r="N1946" s="22">
        <v>0</v>
      </c>
      <c r="O1946" s="21">
        <v>280.29000000000002</v>
      </c>
      <c r="P1946" s="21">
        <v>32.25</v>
      </c>
      <c r="Q1946" s="25" t="s">
        <v>7484</v>
      </c>
      <c r="R1946" s="1" t="str">
        <f t="shared" si="31"/>
        <v>ST10027</v>
      </c>
      <c r="S1946" t="str">
        <f>VLOOKUP(R1946,Data!$C$2:$D$261,2,0)</f>
        <v>Glynnwood</v>
      </c>
      <c r="T1946">
        <f>COUNTIF('Feb 2022'!A:A,D1946)+COUNTIF('Mar 2022'!A:A,D1946)+COUNTIF('Apr 2022'!A:A,D1946)+COUNTIF('May 2022'!A:A,D1946)+COUNTIF('June 2022'!A:A,D1946)+COUNTIF('July 2022'!A:A,D1946)+COUNTIF('Aug 2022'!A:A,D1946)+COUNTIF('Sep 2022'!A:A,D1946)+COUNTIF('Oct 2022'!A:A,D1946)+COUNTIF('Dec 2022'!A:A,D1946)</f>
        <v>1</v>
      </c>
      <c r="U1946" t="str">
        <f>VLOOKUP(Q1946,'Capital Lookup'!A:B,2,FALSE)</f>
        <v>No</v>
      </c>
      <c r="V1946" s="2">
        <f>IFERROR(VLOOKUP(LEFT(F1946,10),'Find Purchase Orders'!B:J,9,FALSE),"")</f>
        <v>44697</v>
      </c>
      <c r="W1946" s="25" t="s">
        <v>7261</v>
      </c>
    </row>
    <row r="1947" spans="1:23" hidden="1">
      <c r="A1947" s="25" t="s">
        <v>7261</v>
      </c>
      <c r="B1947" s="25" t="s">
        <v>7479</v>
      </c>
      <c r="C1947" s="25" t="s">
        <v>7264</v>
      </c>
      <c r="D1947" s="25" t="s">
        <v>4933</v>
      </c>
      <c r="E1947" s="25" t="s">
        <v>7481</v>
      </c>
      <c r="F1947" s="25" t="s">
        <v>12104</v>
      </c>
      <c r="G1947" s="25" t="s">
        <v>7383</v>
      </c>
      <c r="H1947" s="21">
        <v>11569.55</v>
      </c>
      <c r="I1947" s="25" t="s">
        <v>7287</v>
      </c>
      <c r="J1947" s="25" t="s">
        <v>7288</v>
      </c>
      <c r="K1947" s="25" t="s">
        <v>7262</v>
      </c>
      <c r="L1947" s="25" t="s">
        <v>7259</v>
      </c>
      <c r="M1947" s="21">
        <v>11569.55</v>
      </c>
      <c r="N1947" s="22">
        <v>0</v>
      </c>
      <c r="O1947" s="21">
        <v>11569.55</v>
      </c>
      <c r="P1947" s="21">
        <v>1331.01</v>
      </c>
      <c r="Q1947" s="25" t="s">
        <v>7484</v>
      </c>
      <c r="R1947" s="1" t="str">
        <f t="shared" si="31"/>
        <v>ST10027</v>
      </c>
      <c r="S1947" t="str">
        <f>VLOOKUP(R1947,Data!$C$2:$D$261,2,0)</f>
        <v>Glynnwood</v>
      </c>
      <c r="T1947">
        <f>COUNTIF('Feb 2022'!A:A,D1947)+COUNTIF('Mar 2022'!A:A,D1947)+COUNTIF('Apr 2022'!A:A,D1947)+COUNTIF('May 2022'!A:A,D1947)+COUNTIF('June 2022'!A:A,D1947)+COUNTIF('July 2022'!A:A,D1947)+COUNTIF('Aug 2022'!A:A,D1947)+COUNTIF('Sep 2022'!A:A,D1947)+COUNTIF('Oct 2022'!A:A,D1947)+COUNTIF('Dec 2022'!A:A,D1947)</f>
        <v>1</v>
      </c>
      <c r="U1947" t="str">
        <f>VLOOKUP(Q1947,'Capital Lookup'!A:B,2,FALSE)</f>
        <v>No</v>
      </c>
      <c r="V1947" s="2">
        <f>IFERROR(VLOOKUP(LEFT(F1947,10),'Find Purchase Orders'!B:J,9,FALSE),"")</f>
        <v>44697</v>
      </c>
      <c r="W1947" s="25" t="s">
        <v>7261</v>
      </c>
    </row>
    <row r="1948" spans="1:23" hidden="1">
      <c r="A1948" s="25" t="s">
        <v>7261</v>
      </c>
      <c r="B1948" s="25" t="s">
        <v>7479</v>
      </c>
      <c r="C1948" s="25" t="s">
        <v>7264</v>
      </c>
      <c r="D1948" s="25" t="s">
        <v>4933</v>
      </c>
      <c r="E1948" s="25" t="s">
        <v>7481</v>
      </c>
      <c r="F1948" s="25" t="s">
        <v>12105</v>
      </c>
      <c r="G1948" s="25" t="s">
        <v>12106</v>
      </c>
      <c r="H1948" s="21">
        <v>678</v>
      </c>
      <c r="I1948" s="25" t="s">
        <v>7287</v>
      </c>
      <c r="J1948" s="25" t="s">
        <v>7288</v>
      </c>
      <c r="K1948" s="25" t="s">
        <v>7262</v>
      </c>
      <c r="L1948" s="25" t="s">
        <v>7259</v>
      </c>
      <c r="M1948" s="21">
        <v>678</v>
      </c>
      <c r="N1948" s="22">
        <v>0</v>
      </c>
      <c r="O1948" s="21">
        <v>678</v>
      </c>
      <c r="P1948" s="21">
        <v>78</v>
      </c>
      <c r="Q1948" s="25" t="s">
        <v>7484</v>
      </c>
      <c r="R1948" s="1" t="str">
        <f t="shared" si="31"/>
        <v>ST10027</v>
      </c>
      <c r="S1948" t="str">
        <f>VLOOKUP(R1948,Data!$C$2:$D$261,2,0)</f>
        <v>Glynnwood</v>
      </c>
      <c r="T1948">
        <f>COUNTIF('Feb 2022'!A:A,D1948)+COUNTIF('Mar 2022'!A:A,D1948)+COUNTIF('Apr 2022'!A:A,D1948)+COUNTIF('May 2022'!A:A,D1948)+COUNTIF('June 2022'!A:A,D1948)+COUNTIF('July 2022'!A:A,D1948)+COUNTIF('Aug 2022'!A:A,D1948)+COUNTIF('Sep 2022'!A:A,D1948)+COUNTIF('Oct 2022'!A:A,D1948)+COUNTIF('Dec 2022'!A:A,D1948)</f>
        <v>1</v>
      </c>
      <c r="U1948" t="str">
        <f>VLOOKUP(Q1948,'Capital Lookup'!A:B,2,FALSE)</f>
        <v>No</v>
      </c>
      <c r="V1948" s="2">
        <f>IFERROR(VLOOKUP(LEFT(F1948,10),'Find Purchase Orders'!B:J,9,FALSE),"")</f>
        <v>44697</v>
      </c>
      <c r="W1948" s="25" t="s">
        <v>7261</v>
      </c>
    </row>
    <row r="1949" spans="1:23" hidden="1">
      <c r="A1949" s="25" t="s">
        <v>7261</v>
      </c>
      <c r="B1949" s="25" t="s">
        <v>7479</v>
      </c>
      <c r="C1949" s="25" t="s">
        <v>7264</v>
      </c>
      <c r="D1949" s="25" t="s">
        <v>2260</v>
      </c>
      <c r="E1949" s="25" t="s">
        <v>7481</v>
      </c>
      <c r="F1949" s="25" t="s">
        <v>12107</v>
      </c>
      <c r="G1949" s="25" t="s">
        <v>12108</v>
      </c>
      <c r="H1949" s="21">
        <v>988.75</v>
      </c>
      <c r="I1949" s="25" t="s">
        <v>7296</v>
      </c>
      <c r="J1949" s="25" t="s">
        <v>7288</v>
      </c>
      <c r="K1949" s="25" t="s">
        <v>7258</v>
      </c>
      <c r="L1949" s="25" t="s">
        <v>7259</v>
      </c>
      <c r="M1949" s="21">
        <v>988.75</v>
      </c>
      <c r="N1949" s="21">
        <v>988.75</v>
      </c>
      <c r="O1949" s="21">
        <v>0</v>
      </c>
      <c r="P1949" s="21">
        <v>988.75</v>
      </c>
      <c r="Q1949" s="25" t="s">
        <v>7484</v>
      </c>
      <c r="R1949" s="1" t="str">
        <f t="shared" si="31"/>
        <v>ST10027</v>
      </c>
      <c r="S1949" t="str">
        <f>VLOOKUP(R1949,Data!$C$2:$D$261,2,0)</f>
        <v>Glynnwood</v>
      </c>
      <c r="T1949">
        <f>COUNTIF('Feb 2022'!A:A,D1949)+COUNTIF('Mar 2022'!A:A,D1949)+COUNTIF('Apr 2022'!A:A,D1949)+COUNTIF('May 2022'!A:A,D1949)+COUNTIF('June 2022'!A:A,D1949)+COUNTIF('July 2022'!A:A,D1949)+COUNTIF('Aug 2022'!A:A,D1949)+COUNTIF('Sep 2022'!A:A,D1949)+COUNTIF('Oct 2022'!A:A,D1949)+COUNTIF('Dec 2022'!A:A,D1949)</f>
        <v>1</v>
      </c>
      <c r="U1949" t="str">
        <f>VLOOKUP(Q1949,'Capital Lookup'!A:B,2,FALSE)</f>
        <v>No</v>
      </c>
      <c r="V1949" s="2">
        <f>IFERROR(VLOOKUP(LEFT(F1949,10),'Find Purchase Orders'!B:J,9,FALSE),"")</f>
        <v>44663</v>
      </c>
      <c r="W1949" s="25" t="s">
        <v>7261</v>
      </c>
    </row>
    <row r="1950" spans="1:23" hidden="1">
      <c r="A1950" s="25" t="s">
        <v>7261</v>
      </c>
      <c r="B1950" s="25" t="s">
        <v>7479</v>
      </c>
      <c r="C1950" s="25" t="s">
        <v>7264</v>
      </c>
      <c r="D1950" s="25" t="s">
        <v>2260</v>
      </c>
      <c r="E1950" s="25" t="s">
        <v>7481</v>
      </c>
      <c r="F1950" s="25" t="s">
        <v>12109</v>
      </c>
      <c r="G1950" s="25" t="s">
        <v>12110</v>
      </c>
      <c r="H1950" s="21">
        <v>280.29000000000002</v>
      </c>
      <c r="I1950" s="25" t="s">
        <v>7296</v>
      </c>
      <c r="J1950" s="25" t="s">
        <v>7288</v>
      </c>
      <c r="K1950" s="25" t="s">
        <v>7258</v>
      </c>
      <c r="L1950" s="25" t="s">
        <v>7259</v>
      </c>
      <c r="M1950" s="21">
        <v>280.29000000000002</v>
      </c>
      <c r="N1950" s="21">
        <v>280.29000000000002</v>
      </c>
      <c r="O1950" s="21">
        <v>0</v>
      </c>
      <c r="P1950" s="21">
        <v>280.29000000000002</v>
      </c>
      <c r="Q1950" s="25" t="s">
        <v>7484</v>
      </c>
      <c r="R1950" s="1" t="str">
        <f t="shared" si="31"/>
        <v>ST10027</v>
      </c>
      <c r="S1950" t="str">
        <f>VLOOKUP(R1950,Data!$C$2:$D$261,2,0)</f>
        <v>Glynnwood</v>
      </c>
      <c r="T1950">
        <f>COUNTIF('Feb 2022'!A:A,D1950)+COUNTIF('Mar 2022'!A:A,D1950)+COUNTIF('Apr 2022'!A:A,D1950)+COUNTIF('May 2022'!A:A,D1950)+COUNTIF('June 2022'!A:A,D1950)+COUNTIF('July 2022'!A:A,D1950)+COUNTIF('Aug 2022'!A:A,D1950)+COUNTIF('Sep 2022'!A:A,D1950)+COUNTIF('Oct 2022'!A:A,D1950)+COUNTIF('Dec 2022'!A:A,D1950)</f>
        <v>1</v>
      </c>
      <c r="U1950" t="str">
        <f>VLOOKUP(Q1950,'Capital Lookup'!A:B,2,FALSE)</f>
        <v>No</v>
      </c>
      <c r="V1950" s="2">
        <f>IFERROR(VLOOKUP(LEFT(F1950,10),'Find Purchase Orders'!B:J,9,FALSE),"")</f>
        <v>44663</v>
      </c>
      <c r="W1950" s="25" t="s">
        <v>7261</v>
      </c>
    </row>
    <row r="1951" spans="1:23" hidden="1">
      <c r="A1951" s="25" t="s">
        <v>7261</v>
      </c>
      <c r="B1951" s="25" t="s">
        <v>7479</v>
      </c>
      <c r="C1951" s="25" t="s">
        <v>7264</v>
      </c>
      <c r="D1951" s="25" t="s">
        <v>2260</v>
      </c>
      <c r="E1951" s="25" t="s">
        <v>7481</v>
      </c>
      <c r="F1951" s="25" t="s">
        <v>12111</v>
      </c>
      <c r="G1951" s="25" t="s">
        <v>8984</v>
      </c>
      <c r="H1951" s="21">
        <v>3187.85</v>
      </c>
      <c r="I1951" s="25" t="s">
        <v>7296</v>
      </c>
      <c r="J1951" s="25" t="s">
        <v>7288</v>
      </c>
      <c r="K1951" s="25" t="s">
        <v>7262</v>
      </c>
      <c r="L1951" s="25" t="s">
        <v>7259</v>
      </c>
      <c r="M1951" s="21">
        <v>3187.85</v>
      </c>
      <c r="N1951" s="21">
        <v>3187.85</v>
      </c>
      <c r="O1951" s="21">
        <v>0</v>
      </c>
      <c r="P1951" s="21">
        <v>3187.85</v>
      </c>
      <c r="Q1951" s="25" t="s">
        <v>7484</v>
      </c>
      <c r="R1951" s="1" t="str">
        <f t="shared" si="31"/>
        <v>ST10027</v>
      </c>
      <c r="S1951" t="str">
        <f>VLOOKUP(R1951,Data!$C$2:$D$261,2,0)</f>
        <v>Glynnwood</v>
      </c>
      <c r="T1951">
        <f>COUNTIF('Feb 2022'!A:A,D1951)+COUNTIF('Mar 2022'!A:A,D1951)+COUNTIF('Apr 2022'!A:A,D1951)+COUNTIF('May 2022'!A:A,D1951)+COUNTIF('June 2022'!A:A,D1951)+COUNTIF('July 2022'!A:A,D1951)+COUNTIF('Aug 2022'!A:A,D1951)+COUNTIF('Sep 2022'!A:A,D1951)+COUNTIF('Oct 2022'!A:A,D1951)+COUNTIF('Dec 2022'!A:A,D1951)</f>
        <v>1</v>
      </c>
      <c r="U1951" t="str">
        <f>VLOOKUP(Q1951,'Capital Lookup'!A:B,2,FALSE)</f>
        <v>No</v>
      </c>
      <c r="V1951" s="2">
        <f>IFERROR(VLOOKUP(LEFT(F1951,10),'Find Purchase Orders'!B:J,9,FALSE),"")</f>
        <v>44663</v>
      </c>
      <c r="W1951" s="25" t="s">
        <v>7261</v>
      </c>
    </row>
    <row r="1952" spans="1:23" hidden="1">
      <c r="A1952" s="25" t="s">
        <v>7261</v>
      </c>
      <c r="B1952" s="25" t="s">
        <v>7479</v>
      </c>
      <c r="C1952" s="25" t="s">
        <v>7264</v>
      </c>
      <c r="D1952" s="25" t="s">
        <v>2260</v>
      </c>
      <c r="E1952" s="25" t="s">
        <v>7481</v>
      </c>
      <c r="F1952" s="25" t="s">
        <v>12112</v>
      </c>
      <c r="G1952" s="25" t="s">
        <v>8982</v>
      </c>
      <c r="H1952" s="21">
        <v>226</v>
      </c>
      <c r="I1952" s="25" t="s">
        <v>7296</v>
      </c>
      <c r="J1952" s="25" t="s">
        <v>7288</v>
      </c>
      <c r="K1952" s="25" t="s">
        <v>7262</v>
      </c>
      <c r="L1952" s="25" t="s">
        <v>7259</v>
      </c>
      <c r="M1952" s="21">
        <v>226</v>
      </c>
      <c r="N1952" s="21">
        <v>226</v>
      </c>
      <c r="O1952" s="21">
        <v>0</v>
      </c>
      <c r="P1952" s="21">
        <v>226</v>
      </c>
      <c r="Q1952" s="25" t="s">
        <v>7484</v>
      </c>
      <c r="R1952" s="1" t="str">
        <f t="shared" si="31"/>
        <v>ST10027</v>
      </c>
      <c r="S1952" t="str">
        <f>VLOOKUP(R1952,Data!$C$2:$D$261,2,0)</f>
        <v>Glynnwood</v>
      </c>
      <c r="T1952">
        <f>COUNTIF('Feb 2022'!A:A,D1952)+COUNTIF('Mar 2022'!A:A,D1952)+COUNTIF('Apr 2022'!A:A,D1952)+COUNTIF('May 2022'!A:A,D1952)+COUNTIF('June 2022'!A:A,D1952)+COUNTIF('July 2022'!A:A,D1952)+COUNTIF('Aug 2022'!A:A,D1952)+COUNTIF('Sep 2022'!A:A,D1952)+COUNTIF('Oct 2022'!A:A,D1952)+COUNTIF('Dec 2022'!A:A,D1952)</f>
        <v>1</v>
      </c>
      <c r="U1952" t="str">
        <f>VLOOKUP(Q1952,'Capital Lookup'!A:B,2,FALSE)</f>
        <v>No</v>
      </c>
      <c r="V1952" s="2">
        <f>IFERROR(VLOOKUP(LEFT(F1952,10),'Find Purchase Orders'!B:J,9,FALSE),"")</f>
        <v>44663</v>
      </c>
      <c r="W1952" s="25" t="s">
        <v>7261</v>
      </c>
    </row>
    <row r="1953" spans="1:23" hidden="1">
      <c r="A1953" s="25" t="s">
        <v>8413</v>
      </c>
      <c r="B1953" s="25" t="s">
        <v>7479</v>
      </c>
      <c r="C1953" s="25" t="s">
        <v>7264</v>
      </c>
      <c r="D1953" s="25" t="s">
        <v>12113</v>
      </c>
      <c r="E1953" s="25" t="s">
        <v>7481</v>
      </c>
      <c r="H1953" s="21">
        <v>5139</v>
      </c>
      <c r="I1953" s="25" t="s">
        <v>7257</v>
      </c>
      <c r="K1953" s="25" t="s">
        <v>7262</v>
      </c>
      <c r="L1953" s="25" t="s">
        <v>7259</v>
      </c>
      <c r="M1953" s="22">
        <v>0</v>
      </c>
      <c r="N1953" s="22">
        <v>0</v>
      </c>
      <c r="O1953" s="21">
        <v>0</v>
      </c>
      <c r="P1953" s="21">
        <v>591.21</v>
      </c>
      <c r="Q1953" s="25" t="s">
        <v>7484</v>
      </c>
      <c r="R1953" s="1" t="str">
        <f t="shared" si="31"/>
        <v>ST10027</v>
      </c>
      <c r="S1953" t="str">
        <f>VLOOKUP(R1953,Data!$C$2:$D$261,2,0)</f>
        <v>Glynnwood</v>
      </c>
      <c r="T1953">
        <f>COUNTIF('Feb 2022'!A:A,D1953)+COUNTIF('Mar 2022'!A:A,D1953)+COUNTIF('Apr 2022'!A:A,D1953)+COUNTIF('May 2022'!A:A,D1953)+COUNTIF('June 2022'!A:A,D1953)+COUNTIF('July 2022'!A:A,D1953)+COUNTIF('Aug 2022'!A:A,D1953)+COUNTIF('Sep 2022'!A:A,D1953)+COUNTIF('Oct 2022'!A:A,D1953)+COUNTIF('Dec 2022'!A:A,D1953)</f>
        <v>0</v>
      </c>
      <c r="U1953" t="str">
        <f>VLOOKUP(Q1953,'Capital Lookup'!A:B,2,FALSE)</f>
        <v>No</v>
      </c>
      <c r="V1953" s="2" t="str">
        <f>IFERROR(VLOOKUP(LEFT(F1953,10),'Find Purchase Orders'!B:J,9,FALSE),"")</f>
        <v/>
      </c>
      <c r="W1953" s="25" t="s">
        <v>7261</v>
      </c>
    </row>
    <row r="1954" spans="1:23" hidden="1">
      <c r="A1954" s="25" t="s">
        <v>7261</v>
      </c>
      <c r="B1954" s="25" t="s">
        <v>7479</v>
      </c>
      <c r="C1954" s="25" t="s">
        <v>7264</v>
      </c>
      <c r="D1954" s="25" t="s">
        <v>2261</v>
      </c>
      <c r="E1954" s="25" t="s">
        <v>7481</v>
      </c>
      <c r="F1954" s="25" t="s">
        <v>12114</v>
      </c>
      <c r="G1954" s="25" t="s">
        <v>12115</v>
      </c>
      <c r="H1954" s="21">
        <v>3770.54</v>
      </c>
      <c r="I1954" s="25" t="s">
        <v>7296</v>
      </c>
      <c r="J1954" s="25" t="s">
        <v>7288</v>
      </c>
      <c r="K1954" s="25" t="s">
        <v>7262</v>
      </c>
      <c r="L1954" s="25" t="s">
        <v>7259</v>
      </c>
      <c r="M1954" s="21">
        <v>3770.54</v>
      </c>
      <c r="N1954" s="21">
        <v>3770.54</v>
      </c>
      <c r="O1954" s="21">
        <v>0</v>
      </c>
      <c r="P1954" s="21">
        <v>3770.54</v>
      </c>
      <c r="Q1954" s="25" t="s">
        <v>7484</v>
      </c>
      <c r="R1954" s="1" t="str">
        <f t="shared" si="31"/>
        <v>ST10027</v>
      </c>
      <c r="S1954" t="str">
        <f>VLOOKUP(R1954,Data!$C$2:$D$261,2,0)</f>
        <v>Glynnwood</v>
      </c>
      <c r="T1954">
        <f>COUNTIF('Feb 2022'!A:A,D1954)+COUNTIF('Mar 2022'!A:A,D1954)+COUNTIF('Apr 2022'!A:A,D1954)+COUNTIF('May 2022'!A:A,D1954)+COUNTIF('June 2022'!A:A,D1954)+COUNTIF('July 2022'!A:A,D1954)+COUNTIF('Aug 2022'!A:A,D1954)+COUNTIF('Sep 2022'!A:A,D1954)+COUNTIF('Oct 2022'!A:A,D1954)+COUNTIF('Dec 2022'!A:A,D1954)</f>
        <v>1</v>
      </c>
      <c r="U1954" t="str">
        <f>VLOOKUP(Q1954,'Capital Lookup'!A:B,2,FALSE)</f>
        <v>No</v>
      </c>
      <c r="V1954" s="2">
        <f>IFERROR(VLOOKUP(LEFT(F1954,10),'Find Purchase Orders'!B:J,9,FALSE),"")</f>
        <v>44663</v>
      </c>
      <c r="W1954" s="25" t="s">
        <v>7261</v>
      </c>
    </row>
    <row r="1955" spans="1:23" hidden="1">
      <c r="A1955" s="25" t="s">
        <v>7261</v>
      </c>
      <c r="B1955" s="25" t="s">
        <v>7479</v>
      </c>
      <c r="C1955" s="25" t="s">
        <v>7264</v>
      </c>
      <c r="D1955" s="25" t="s">
        <v>2261</v>
      </c>
      <c r="E1955" s="25" t="s">
        <v>7481</v>
      </c>
      <c r="F1955" s="25" t="s">
        <v>12116</v>
      </c>
      <c r="G1955" s="25" t="s">
        <v>12117</v>
      </c>
      <c r="H1955" s="21">
        <v>226</v>
      </c>
      <c r="I1955" s="25" t="s">
        <v>7296</v>
      </c>
      <c r="J1955" s="25" t="s">
        <v>7288</v>
      </c>
      <c r="K1955" s="25" t="s">
        <v>7262</v>
      </c>
      <c r="L1955" s="25" t="s">
        <v>7259</v>
      </c>
      <c r="M1955" s="21">
        <v>226</v>
      </c>
      <c r="N1955" s="21">
        <v>226</v>
      </c>
      <c r="O1955" s="21">
        <v>0</v>
      </c>
      <c r="P1955" s="21">
        <v>226</v>
      </c>
      <c r="Q1955" s="25" t="s">
        <v>7484</v>
      </c>
      <c r="R1955" s="1" t="str">
        <f t="shared" si="31"/>
        <v>ST10027</v>
      </c>
      <c r="S1955" t="str">
        <f>VLOOKUP(R1955,Data!$C$2:$D$261,2,0)</f>
        <v>Glynnwood</v>
      </c>
      <c r="T1955">
        <f>COUNTIF('Feb 2022'!A:A,D1955)+COUNTIF('Mar 2022'!A:A,D1955)+COUNTIF('Apr 2022'!A:A,D1955)+COUNTIF('May 2022'!A:A,D1955)+COUNTIF('June 2022'!A:A,D1955)+COUNTIF('July 2022'!A:A,D1955)+COUNTIF('Aug 2022'!A:A,D1955)+COUNTIF('Sep 2022'!A:A,D1955)+COUNTIF('Oct 2022'!A:A,D1955)+COUNTIF('Dec 2022'!A:A,D1955)</f>
        <v>1</v>
      </c>
      <c r="U1955" t="str">
        <f>VLOOKUP(Q1955,'Capital Lookup'!A:B,2,FALSE)</f>
        <v>No</v>
      </c>
      <c r="V1955" s="2">
        <f>IFERROR(VLOOKUP(LEFT(F1955,10),'Find Purchase Orders'!B:J,9,FALSE),"")</f>
        <v>44663</v>
      </c>
      <c r="W1955" s="25" t="s">
        <v>7261</v>
      </c>
    </row>
    <row r="1956" spans="1:23" hidden="1">
      <c r="A1956" s="25" t="s">
        <v>7261</v>
      </c>
      <c r="B1956" s="25" t="s">
        <v>7479</v>
      </c>
      <c r="C1956" s="25" t="s">
        <v>7264</v>
      </c>
      <c r="D1956" s="25" t="s">
        <v>2164</v>
      </c>
      <c r="E1956" s="25" t="s">
        <v>7481</v>
      </c>
      <c r="F1956" s="25" t="s">
        <v>12118</v>
      </c>
      <c r="G1956" s="25" t="s">
        <v>12119</v>
      </c>
      <c r="H1956" s="21">
        <v>988.75</v>
      </c>
      <c r="I1956" s="25" t="s">
        <v>7287</v>
      </c>
      <c r="J1956" s="25" t="s">
        <v>7288</v>
      </c>
      <c r="K1956" s="25" t="s">
        <v>7258</v>
      </c>
      <c r="L1956" s="25" t="s">
        <v>7259</v>
      </c>
      <c r="M1956" s="21">
        <v>988.75</v>
      </c>
      <c r="N1956" s="22">
        <v>0</v>
      </c>
      <c r="O1956" s="21">
        <v>988.75</v>
      </c>
      <c r="P1956" s="21">
        <v>113.75</v>
      </c>
      <c r="Q1956" s="25" t="s">
        <v>7484</v>
      </c>
      <c r="R1956" s="1" t="str">
        <f t="shared" si="31"/>
        <v>ST10027</v>
      </c>
      <c r="S1956" t="str">
        <f>VLOOKUP(R1956,Data!$C$2:$D$261,2,0)</f>
        <v>Glynnwood</v>
      </c>
      <c r="T1956">
        <f>COUNTIF('Feb 2022'!A:A,D1956)+COUNTIF('Mar 2022'!A:A,D1956)+COUNTIF('Apr 2022'!A:A,D1956)+COUNTIF('May 2022'!A:A,D1956)+COUNTIF('June 2022'!A:A,D1956)+COUNTIF('July 2022'!A:A,D1956)+COUNTIF('Aug 2022'!A:A,D1956)+COUNTIF('Sep 2022'!A:A,D1956)+COUNTIF('Oct 2022'!A:A,D1956)+COUNTIF('Dec 2022'!A:A,D1956)</f>
        <v>1</v>
      </c>
      <c r="U1956" t="str">
        <f>VLOOKUP(Q1956,'Capital Lookup'!A:B,2,FALSE)</f>
        <v>No</v>
      </c>
      <c r="V1956" s="2">
        <f>IFERROR(VLOOKUP(LEFT(F1956,10),'Find Purchase Orders'!B:J,9,FALSE),"")</f>
        <v>44677</v>
      </c>
      <c r="W1956" s="25" t="s">
        <v>7261</v>
      </c>
    </row>
    <row r="1957" spans="1:23" hidden="1">
      <c r="A1957" s="25" t="s">
        <v>7261</v>
      </c>
      <c r="B1957" s="25" t="s">
        <v>7479</v>
      </c>
      <c r="C1957" s="25" t="s">
        <v>7264</v>
      </c>
      <c r="D1957" s="25" t="s">
        <v>2164</v>
      </c>
      <c r="E1957" s="25" t="s">
        <v>7481</v>
      </c>
      <c r="F1957" s="25" t="s">
        <v>12120</v>
      </c>
      <c r="G1957" s="25" t="s">
        <v>12121</v>
      </c>
      <c r="H1957" s="21">
        <v>6210.1</v>
      </c>
      <c r="I1957" s="25" t="s">
        <v>7287</v>
      </c>
      <c r="J1957" s="25" t="s">
        <v>7288</v>
      </c>
      <c r="K1957" s="25" t="s">
        <v>7262</v>
      </c>
      <c r="L1957" s="25" t="s">
        <v>7259</v>
      </c>
      <c r="M1957" s="21">
        <v>6210.1</v>
      </c>
      <c r="N1957" s="22">
        <v>0</v>
      </c>
      <c r="O1957" s="21">
        <v>6210.1</v>
      </c>
      <c r="P1957" s="21">
        <v>714.44</v>
      </c>
      <c r="Q1957" s="25" t="s">
        <v>7484</v>
      </c>
      <c r="R1957" s="1" t="str">
        <f t="shared" si="31"/>
        <v>ST10027</v>
      </c>
      <c r="S1957" t="str">
        <f>VLOOKUP(R1957,Data!$C$2:$D$261,2,0)</f>
        <v>Glynnwood</v>
      </c>
      <c r="T1957">
        <f>COUNTIF('Feb 2022'!A:A,D1957)+COUNTIF('Mar 2022'!A:A,D1957)+COUNTIF('Apr 2022'!A:A,D1957)+COUNTIF('May 2022'!A:A,D1957)+COUNTIF('June 2022'!A:A,D1957)+COUNTIF('July 2022'!A:A,D1957)+COUNTIF('Aug 2022'!A:A,D1957)+COUNTIF('Sep 2022'!A:A,D1957)+COUNTIF('Oct 2022'!A:A,D1957)+COUNTIF('Dec 2022'!A:A,D1957)</f>
        <v>1</v>
      </c>
      <c r="U1957" t="str">
        <f>VLOOKUP(Q1957,'Capital Lookup'!A:B,2,FALSE)</f>
        <v>No</v>
      </c>
      <c r="V1957" s="2">
        <f>IFERROR(VLOOKUP(LEFT(F1957,10),'Find Purchase Orders'!B:J,9,FALSE),"")</f>
        <v>44677</v>
      </c>
      <c r="W1957" s="25" t="s">
        <v>7261</v>
      </c>
    </row>
    <row r="1958" spans="1:23" hidden="1">
      <c r="A1958" s="25" t="s">
        <v>7261</v>
      </c>
      <c r="B1958" s="25" t="s">
        <v>7479</v>
      </c>
      <c r="C1958" s="25" t="s">
        <v>7264</v>
      </c>
      <c r="D1958" s="25" t="s">
        <v>2164</v>
      </c>
      <c r="E1958" s="25" t="s">
        <v>7481</v>
      </c>
      <c r="F1958" s="25" t="s">
        <v>12122</v>
      </c>
      <c r="G1958" s="25" t="s">
        <v>12123</v>
      </c>
      <c r="H1958" s="21">
        <v>226</v>
      </c>
      <c r="I1958" s="25" t="s">
        <v>7287</v>
      </c>
      <c r="J1958" s="25" t="s">
        <v>7288</v>
      </c>
      <c r="K1958" s="25" t="s">
        <v>7262</v>
      </c>
      <c r="L1958" s="25" t="s">
        <v>7259</v>
      </c>
      <c r="M1958" s="21">
        <v>226</v>
      </c>
      <c r="N1958" s="22">
        <v>0</v>
      </c>
      <c r="O1958" s="21">
        <v>226</v>
      </c>
      <c r="P1958" s="21">
        <v>26</v>
      </c>
      <c r="Q1958" s="25" t="s">
        <v>7484</v>
      </c>
      <c r="R1958" s="1" t="str">
        <f t="shared" si="31"/>
        <v>ST10027</v>
      </c>
      <c r="S1958" t="str">
        <f>VLOOKUP(R1958,Data!$C$2:$D$261,2,0)</f>
        <v>Glynnwood</v>
      </c>
      <c r="T1958">
        <f>COUNTIF('Feb 2022'!A:A,D1958)+COUNTIF('Mar 2022'!A:A,D1958)+COUNTIF('Apr 2022'!A:A,D1958)+COUNTIF('May 2022'!A:A,D1958)+COUNTIF('June 2022'!A:A,D1958)+COUNTIF('July 2022'!A:A,D1958)+COUNTIF('Aug 2022'!A:A,D1958)+COUNTIF('Sep 2022'!A:A,D1958)+COUNTIF('Oct 2022'!A:A,D1958)+COUNTIF('Dec 2022'!A:A,D1958)</f>
        <v>1</v>
      </c>
      <c r="U1958" t="str">
        <f>VLOOKUP(Q1958,'Capital Lookup'!A:B,2,FALSE)</f>
        <v>No</v>
      </c>
      <c r="V1958" s="2">
        <f>IFERROR(VLOOKUP(LEFT(F1958,10),'Find Purchase Orders'!B:J,9,FALSE),"")</f>
        <v>44677</v>
      </c>
      <c r="W1958" s="25" t="s">
        <v>7261</v>
      </c>
    </row>
    <row r="1959" spans="1:23" hidden="1">
      <c r="A1959" s="25" t="s">
        <v>7478</v>
      </c>
      <c r="B1959" s="25" t="s">
        <v>8818</v>
      </c>
      <c r="C1959" s="25" t="s">
        <v>7587</v>
      </c>
      <c r="D1959" s="25" t="s">
        <v>2184</v>
      </c>
      <c r="E1959" s="25" t="s">
        <v>8140</v>
      </c>
      <c r="F1959" s="25" t="s">
        <v>12124</v>
      </c>
      <c r="G1959" s="25" t="s">
        <v>12125</v>
      </c>
      <c r="H1959" s="21">
        <v>2712</v>
      </c>
      <c r="I1959" s="25" t="s">
        <v>7296</v>
      </c>
      <c r="J1959" s="25" t="s">
        <v>7288</v>
      </c>
      <c r="K1959" s="25" t="s">
        <v>7510</v>
      </c>
      <c r="L1959" s="25" t="s">
        <v>8176</v>
      </c>
      <c r="M1959" s="21">
        <v>2712</v>
      </c>
      <c r="N1959" s="21">
        <v>2712</v>
      </c>
      <c r="O1959" s="21">
        <v>0</v>
      </c>
      <c r="P1959" s="21">
        <v>2712</v>
      </c>
      <c r="Q1959" s="25" t="s">
        <v>12126</v>
      </c>
      <c r="R1959" s="1" t="str">
        <f t="shared" si="31"/>
        <v>ST10142</v>
      </c>
      <c r="S1959" t="str">
        <f>VLOOKUP(R1959,Data!$C$2:$D$261,2,0)</f>
        <v>Burloak</v>
      </c>
      <c r="T1959">
        <f>COUNTIF('Feb 2022'!A:A,D1959)+COUNTIF('Mar 2022'!A:A,D1959)+COUNTIF('Apr 2022'!A:A,D1959)+COUNTIF('May 2022'!A:A,D1959)+COUNTIF('June 2022'!A:A,D1959)+COUNTIF('July 2022'!A:A,D1959)+COUNTIF('Aug 2022'!A:A,D1959)+COUNTIF('Sep 2022'!A:A,D1959)+COUNTIF('Oct 2022'!A:A,D1959)+COUNTIF('Dec 2022'!A:A,D1959)</f>
        <v>1</v>
      </c>
      <c r="U1959" t="str">
        <f>VLOOKUP(Q1959,'Capital Lookup'!A:B,2,FALSE)</f>
        <v>No</v>
      </c>
      <c r="V1959" s="2">
        <f>IFERROR(VLOOKUP(LEFT(F1959,10),'Find Purchase Orders'!B:J,9,FALSE),"")</f>
        <v>44670</v>
      </c>
      <c r="W1959" s="25" t="s">
        <v>7261</v>
      </c>
    </row>
    <row r="1960" spans="1:23" hidden="1">
      <c r="A1960" s="25" t="s">
        <v>7478</v>
      </c>
      <c r="B1960" s="25" t="s">
        <v>8818</v>
      </c>
      <c r="C1960" s="25" t="s">
        <v>7587</v>
      </c>
      <c r="D1960" s="25" t="s">
        <v>2262</v>
      </c>
      <c r="E1960" s="25" t="s">
        <v>8140</v>
      </c>
      <c r="F1960" s="25" t="s">
        <v>12127</v>
      </c>
      <c r="G1960" s="25" t="s">
        <v>12128</v>
      </c>
      <c r="H1960" s="21">
        <v>2147</v>
      </c>
      <c r="I1960" s="25" t="s">
        <v>7296</v>
      </c>
      <c r="J1960" s="25" t="s">
        <v>7288</v>
      </c>
      <c r="K1960" s="25" t="s">
        <v>7510</v>
      </c>
      <c r="L1960" s="25" t="s">
        <v>8176</v>
      </c>
      <c r="M1960" s="21">
        <v>2147</v>
      </c>
      <c r="N1960" s="21">
        <v>2147</v>
      </c>
      <c r="O1960" s="21">
        <v>0</v>
      </c>
      <c r="P1960" s="21">
        <v>2147</v>
      </c>
      <c r="Q1960" s="25" t="s">
        <v>12126</v>
      </c>
      <c r="R1960" s="1" t="str">
        <f t="shared" si="31"/>
        <v>ST10142</v>
      </c>
      <c r="S1960" t="str">
        <f>VLOOKUP(R1960,Data!$C$2:$D$261,2,0)</f>
        <v>Burloak</v>
      </c>
      <c r="T1960">
        <f>COUNTIF('Feb 2022'!A:A,D1960)+COUNTIF('Mar 2022'!A:A,D1960)+COUNTIF('Apr 2022'!A:A,D1960)+COUNTIF('May 2022'!A:A,D1960)+COUNTIF('June 2022'!A:A,D1960)+COUNTIF('July 2022'!A:A,D1960)+COUNTIF('Aug 2022'!A:A,D1960)+COUNTIF('Sep 2022'!A:A,D1960)+COUNTIF('Oct 2022'!A:A,D1960)+COUNTIF('Dec 2022'!A:A,D1960)</f>
        <v>1</v>
      </c>
      <c r="U1960" t="str">
        <f>VLOOKUP(Q1960,'Capital Lookup'!A:B,2,FALSE)</f>
        <v>No</v>
      </c>
      <c r="V1960" s="2">
        <f>IFERROR(VLOOKUP(LEFT(F1960,10),'Find Purchase Orders'!B:J,9,FALSE),"")</f>
        <v>44662</v>
      </c>
      <c r="W1960" s="25" t="s">
        <v>7261</v>
      </c>
    </row>
    <row r="1961" spans="1:23" hidden="1">
      <c r="A1961" s="25" t="s">
        <v>7261</v>
      </c>
      <c r="B1961" s="25" t="s">
        <v>7752</v>
      </c>
      <c r="C1961" s="25" t="s">
        <v>7277</v>
      </c>
      <c r="D1961" s="25" t="s">
        <v>2269</v>
      </c>
      <c r="E1961" s="25" t="s">
        <v>8188</v>
      </c>
      <c r="F1961" s="25" t="s">
        <v>12129</v>
      </c>
      <c r="G1961" s="25" t="s">
        <v>12130</v>
      </c>
      <c r="H1961" s="21">
        <v>525</v>
      </c>
      <c r="I1961" s="25" t="s">
        <v>7296</v>
      </c>
      <c r="J1961" s="25" t="s">
        <v>7288</v>
      </c>
      <c r="K1961" s="25" t="s">
        <v>7258</v>
      </c>
      <c r="L1961" s="25" t="s">
        <v>7259</v>
      </c>
      <c r="M1961" s="21">
        <v>525</v>
      </c>
      <c r="N1961" s="22">
        <v>0</v>
      </c>
      <c r="O1961" s="21">
        <v>525</v>
      </c>
      <c r="P1961" s="21">
        <v>525</v>
      </c>
      <c r="Q1961" s="25" t="s">
        <v>8191</v>
      </c>
      <c r="R1961" s="1" t="str">
        <f t="shared" si="31"/>
        <v>ST10065</v>
      </c>
      <c r="S1961" t="str">
        <f>VLOOKUP(R1961,Data!$C$2:$D$261,2,0)</f>
        <v>Evergreen</v>
      </c>
      <c r="T1961">
        <f>COUNTIF('Feb 2022'!A:A,D1961)+COUNTIF('Mar 2022'!A:A,D1961)+COUNTIF('Apr 2022'!A:A,D1961)+COUNTIF('May 2022'!A:A,D1961)+COUNTIF('June 2022'!A:A,D1961)+COUNTIF('July 2022'!A:A,D1961)+COUNTIF('Aug 2022'!A:A,D1961)+COUNTIF('Sep 2022'!A:A,D1961)+COUNTIF('Oct 2022'!A:A,D1961)+COUNTIF('Dec 2022'!A:A,D1961)</f>
        <v>1</v>
      </c>
      <c r="U1961" t="str">
        <f>VLOOKUP(Q1961,'Capital Lookup'!A:B,2,FALSE)</f>
        <v>No</v>
      </c>
      <c r="V1961" s="2">
        <f>IFERROR(VLOOKUP(LEFT(F1961,10),'Find Purchase Orders'!B:J,9,FALSE),"")</f>
        <v>44671</v>
      </c>
      <c r="W1961" s="25" t="s">
        <v>7261</v>
      </c>
    </row>
    <row r="1962" spans="1:23" hidden="1">
      <c r="A1962" s="25" t="s">
        <v>7261</v>
      </c>
      <c r="B1962" s="25" t="s">
        <v>7752</v>
      </c>
      <c r="C1962" s="25" t="s">
        <v>7277</v>
      </c>
      <c r="D1962" s="25" t="s">
        <v>2269</v>
      </c>
      <c r="E1962" s="25" t="s">
        <v>8188</v>
      </c>
      <c r="F1962" s="25" t="s">
        <v>12131</v>
      </c>
      <c r="G1962" s="25" t="s">
        <v>12132</v>
      </c>
      <c r="H1962" s="21">
        <v>5214.72</v>
      </c>
      <c r="I1962" s="25" t="s">
        <v>7296</v>
      </c>
      <c r="J1962" s="25" t="s">
        <v>7288</v>
      </c>
      <c r="K1962" s="25" t="s">
        <v>7262</v>
      </c>
      <c r="L1962" s="25" t="s">
        <v>7259</v>
      </c>
      <c r="M1962" s="21">
        <v>5214.72</v>
      </c>
      <c r="N1962" s="21">
        <v>5648.27</v>
      </c>
      <c r="O1962" s="21">
        <v>-433.55</v>
      </c>
      <c r="P1962" s="21">
        <v>5214.72</v>
      </c>
      <c r="Q1962" s="25" t="s">
        <v>8191</v>
      </c>
      <c r="R1962" s="1" t="str">
        <f t="shared" si="31"/>
        <v>ST10065</v>
      </c>
      <c r="S1962" t="str">
        <f>VLOOKUP(R1962,Data!$C$2:$D$261,2,0)</f>
        <v>Evergreen</v>
      </c>
      <c r="T1962">
        <f>COUNTIF('Feb 2022'!A:A,D1962)+COUNTIF('Mar 2022'!A:A,D1962)+COUNTIF('Apr 2022'!A:A,D1962)+COUNTIF('May 2022'!A:A,D1962)+COUNTIF('June 2022'!A:A,D1962)+COUNTIF('July 2022'!A:A,D1962)+COUNTIF('Aug 2022'!A:A,D1962)+COUNTIF('Sep 2022'!A:A,D1962)+COUNTIF('Oct 2022'!A:A,D1962)+COUNTIF('Dec 2022'!A:A,D1962)</f>
        <v>1</v>
      </c>
      <c r="U1962" t="str">
        <f>VLOOKUP(Q1962,'Capital Lookup'!A:B,2,FALSE)</f>
        <v>No</v>
      </c>
      <c r="V1962" s="2">
        <f>IFERROR(VLOOKUP(LEFT(F1962,10),'Find Purchase Orders'!B:J,9,FALSE),"")</f>
        <v>44671</v>
      </c>
      <c r="W1962" s="25" t="s">
        <v>7261</v>
      </c>
    </row>
    <row r="1963" spans="1:23" hidden="1">
      <c r="A1963" s="25" t="s">
        <v>7478</v>
      </c>
      <c r="B1963" s="25" t="s">
        <v>9103</v>
      </c>
      <c r="C1963" s="25" t="s">
        <v>7587</v>
      </c>
      <c r="D1963" s="25" t="s">
        <v>2263</v>
      </c>
      <c r="E1963" s="25" t="s">
        <v>8140</v>
      </c>
      <c r="F1963" s="25" t="s">
        <v>12133</v>
      </c>
      <c r="G1963" s="25" t="s">
        <v>12134</v>
      </c>
      <c r="H1963" s="21">
        <v>5246.59</v>
      </c>
      <c r="I1963" s="25" t="s">
        <v>7296</v>
      </c>
      <c r="J1963" s="25" t="s">
        <v>7288</v>
      </c>
      <c r="K1963" s="25" t="s">
        <v>7495</v>
      </c>
      <c r="L1963" s="25" t="s">
        <v>7740</v>
      </c>
      <c r="M1963" s="21">
        <v>5246.59</v>
      </c>
      <c r="N1963" s="21">
        <v>5246.59</v>
      </c>
      <c r="O1963" s="21">
        <v>0</v>
      </c>
      <c r="P1963" s="21">
        <v>5246.59</v>
      </c>
      <c r="Q1963" s="25" t="s">
        <v>12135</v>
      </c>
      <c r="R1963" s="1" t="str">
        <f t="shared" si="31"/>
        <v>ST10141</v>
      </c>
      <c r="S1963" t="str">
        <f>VLOOKUP(R1963,Data!$C$2:$D$261,2,0)</f>
        <v>The Meadows</v>
      </c>
      <c r="T1963">
        <f>COUNTIF('Feb 2022'!A:A,D1963)+COUNTIF('Mar 2022'!A:A,D1963)+COUNTIF('Apr 2022'!A:A,D1963)+COUNTIF('May 2022'!A:A,D1963)+COUNTIF('June 2022'!A:A,D1963)+COUNTIF('July 2022'!A:A,D1963)+COUNTIF('Aug 2022'!A:A,D1963)+COUNTIF('Sep 2022'!A:A,D1963)+COUNTIF('Oct 2022'!A:A,D1963)+COUNTIF('Dec 2022'!A:A,D1963)</f>
        <v>1</v>
      </c>
      <c r="U1963" t="str">
        <f>VLOOKUP(Q1963,'Capital Lookup'!A:B,2,FALSE)</f>
        <v>No</v>
      </c>
      <c r="V1963" s="2">
        <f>IFERROR(VLOOKUP(LEFT(F1963,10),'Find Purchase Orders'!B:J,9,FALSE),"")</f>
        <v>44663</v>
      </c>
      <c r="W1963" s="25" t="s">
        <v>7261</v>
      </c>
    </row>
    <row r="1964" spans="1:23" hidden="1">
      <c r="A1964" s="25" t="s">
        <v>7478</v>
      </c>
      <c r="B1964" s="25" t="s">
        <v>7971</v>
      </c>
      <c r="C1964" s="25" t="s">
        <v>7587</v>
      </c>
      <c r="D1964" s="25" t="s">
        <v>2264</v>
      </c>
      <c r="E1964" s="25" t="s">
        <v>8140</v>
      </c>
      <c r="F1964" s="25" t="s">
        <v>12136</v>
      </c>
      <c r="G1964" s="25" t="s">
        <v>12137</v>
      </c>
      <c r="H1964" s="21">
        <v>14334.97</v>
      </c>
      <c r="I1964" s="25" t="s">
        <v>7296</v>
      </c>
      <c r="J1964" s="25" t="s">
        <v>7288</v>
      </c>
      <c r="K1964" s="25" t="s">
        <v>8155</v>
      </c>
      <c r="L1964" s="25" t="s">
        <v>10083</v>
      </c>
      <c r="M1964" s="21">
        <v>14334.97</v>
      </c>
      <c r="N1964" s="21">
        <v>14334.99</v>
      </c>
      <c r="O1964" s="21">
        <v>-0.02</v>
      </c>
      <c r="P1964" s="21">
        <v>14334.97</v>
      </c>
      <c r="Q1964" s="25" t="s">
        <v>12138</v>
      </c>
      <c r="R1964" s="1" t="str">
        <f t="shared" si="31"/>
        <v>ST10144</v>
      </c>
      <c r="S1964" t="str">
        <f>VLOOKUP(R1964,Data!$C$2:$D$261,2,0)</f>
        <v>West Oak Village</v>
      </c>
      <c r="T1964">
        <f>COUNTIF('Feb 2022'!A:A,D1964)+COUNTIF('Mar 2022'!A:A,D1964)+COUNTIF('Apr 2022'!A:A,D1964)+COUNTIF('May 2022'!A:A,D1964)+COUNTIF('June 2022'!A:A,D1964)+COUNTIF('July 2022'!A:A,D1964)+COUNTIF('Aug 2022'!A:A,D1964)+COUNTIF('Sep 2022'!A:A,D1964)+COUNTIF('Oct 2022'!A:A,D1964)+COUNTIF('Dec 2022'!A:A,D1964)</f>
        <v>1</v>
      </c>
      <c r="U1964" t="str">
        <f>VLOOKUP(Q1964,'Capital Lookup'!A:B,2,FALSE)</f>
        <v>No</v>
      </c>
      <c r="V1964" s="2">
        <f>IFERROR(VLOOKUP(LEFT(F1964,10),'Find Purchase Orders'!B:J,9,FALSE),"")</f>
        <v>44663</v>
      </c>
      <c r="W1964" s="25" t="s">
        <v>7261</v>
      </c>
    </row>
    <row r="1965" spans="1:23" hidden="1">
      <c r="A1965" s="25" t="s">
        <v>7269</v>
      </c>
      <c r="B1965" s="25" t="s">
        <v>9307</v>
      </c>
      <c r="C1965" s="25" t="s">
        <v>7271</v>
      </c>
      <c r="D1965" s="25" t="s">
        <v>12139</v>
      </c>
      <c r="E1965" s="25" t="s">
        <v>8140</v>
      </c>
      <c r="H1965" s="21">
        <v>42934.35</v>
      </c>
      <c r="I1965" s="25" t="s">
        <v>7257</v>
      </c>
      <c r="K1965" s="25" t="s">
        <v>7495</v>
      </c>
      <c r="L1965" s="25" t="s">
        <v>8097</v>
      </c>
      <c r="M1965" s="22">
        <v>0</v>
      </c>
      <c r="N1965" s="22">
        <v>0</v>
      </c>
      <c r="O1965" s="21">
        <v>0</v>
      </c>
      <c r="P1965" s="21">
        <v>4939.3500000000004</v>
      </c>
      <c r="Q1965" s="25" t="s">
        <v>12140</v>
      </c>
      <c r="R1965" s="1" t="str">
        <f t="shared" si="31"/>
        <v>ST10158</v>
      </c>
      <c r="S1965" t="str">
        <f>VLOOKUP(R1965,Data!$C$2:$D$261,2,0)</f>
        <v>ReachView Village</v>
      </c>
      <c r="T1965">
        <f>COUNTIF('Feb 2022'!A:A,D1965)+COUNTIF('Mar 2022'!A:A,D1965)+COUNTIF('Apr 2022'!A:A,D1965)+COUNTIF('May 2022'!A:A,D1965)+COUNTIF('June 2022'!A:A,D1965)+COUNTIF('July 2022'!A:A,D1965)+COUNTIF('Aug 2022'!A:A,D1965)+COUNTIF('Sep 2022'!A:A,D1965)+COUNTIF('Oct 2022'!A:A,D1965)+COUNTIF('Dec 2022'!A:A,D1965)</f>
        <v>0</v>
      </c>
      <c r="U1965" t="str">
        <f>VLOOKUP(Q1965,'Capital Lookup'!A:B,2,FALSE)</f>
        <v>No</v>
      </c>
      <c r="V1965" s="2" t="str">
        <f>IFERROR(VLOOKUP(LEFT(F1965,10),'Find Purchase Orders'!B:J,9,FALSE),"")</f>
        <v/>
      </c>
      <c r="W1965" s="25" t="s">
        <v>7261</v>
      </c>
    </row>
    <row r="1966" spans="1:23" hidden="1">
      <c r="A1966" s="25" t="s">
        <v>7269</v>
      </c>
      <c r="B1966" s="25" t="s">
        <v>7939</v>
      </c>
      <c r="C1966" s="25" t="s">
        <v>7271</v>
      </c>
      <c r="D1966" s="25" t="s">
        <v>2270</v>
      </c>
      <c r="E1966" s="25" t="s">
        <v>8140</v>
      </c>
      <c r="F1966" s="25" t="s">
        <v>12141</v>
      </c>
      <c r="G1966" s="25" t="s">
        <v>12142</v>
      </c>
      <c r="H1966" s="21">
        <v>42203.24</v>
      </c>
      <c r="I1966" s="25" t="s">
        <v>7296</v>
      </c>
      <c r="J1966" s="25" t="s">
        <v>7288</v>
      </c>
      <c r="K1966" s="25" t="s">
        <v>8274</v>
      </c>
      <c r="L1966" s="25" t="s">
        <v>8275</v>
      </c>
      <c r="M1966" s="21">
        <v>42203.24</v>
      </c>
      <c r="N1966" s="21">
        <v>7817.34</v>
      </c>
      <c r="O1966" s="21">
        <v>34385.9</v>
      </c>
      <c r="P1966" s="21">
        <v>42203.24</v>
      </c>
      <c r="Q1966" s="25" t="s">
        <v>12143</v>
      </c>
      <c r="R1966" s="1" t="str">
        <f t="shared" si="31"/>
        <v>ST10177</v>
      </c>
      <c r="S1966" t="str">
        <f>VLOOKUP(R1966,Data!$C$2:$D$261,2,0)</f>
        <v>Hillside Manor</v>
      </c>
      <c r="T1966">
        <f>COUNTIF('Feb 2022'!A:A,D1966)+COUNTIF('Mar 2022'!A:A,D1966)+COUNTIF('Apr 2022'!A:A,D1966)+COUNTIF('May 2022'!A:A,D1966)+COUNTIF('June 2022'!A:A,D1966)+COUNTIF('July 2022'!A:A,D1966)+COUNTIF('Aug 2022'!A:A,D1966)+COUNTIF('Sep 2022'!A:A,D1966)+COUNTIF('Oct 2022'!A:A,D1966)+COUNTIF('Dec 2022'!A:A,D1966)</f>
        <v>1</v>
      </c>
      <c r="U1966" t="str">
        <f>VLOOKUP(Q1966,'Capital Lookup'!A:B,2,FALSE)</f>
        <v>No</v>
      </c>
      <c r="V1966" s="2">
        <f>IFERROR(VLOOKUP(LEFT(F1966,10),'Find Purchase Orders'!B:J,9,FALSE),"")</f>
        <v>44669</v>
      </c>
      <c r="W1966" s="25" t="s">
        <v>7261</v>
      </c>
    </row>
    <row r="1967" spans="1:23" hidden="1">
      <c r="A1967" s="25" t="s">
        <v>8607</v>
      </c>
      <c r="B1967" s="25" t="s">
        <v>8989</v>
      </c>
      <c r="C1967" s="25"/>
      <c r="D1967" s="25" t="s">
        <v>12144</v>
      </c>
      <c r="E1967" s="25" t="s">
        <v>8991</v>
      </c>
      <c r="F1967" s="25" t="s">
        <v>12145</v>
      </c>
      <c r="G1967" s="25" t="s">
        <v>12146</v>
      </c>
      <c r="H1967" s="21">
        <v>2497.39</v>
      </c>
      <c r="I1967" s="25" t="s">
        <v>7296</v>
      </c>
      <c r="J1967" s="25" t="s">
        <v>7288</v>
      </c>
      <c r="K1967" s="25" t="s">
        <v>7262</v>
      </c>
      <c r="L1967" s="25" t="s">
        <v>7259</v>
      </c>
      <c r="M1967" s="21">
        <v>2497.39</v>
      </c>
      <c r="N1967" s="21">
        <v>2497.38</v>
      </c>
      <c r="O1967" s="21">
        <v>0.01</v>
      </c>
      <c r="P1967" s="21">
        <v>2497.39</v>
      </c>
      <c r="Q1967" s="25" t="s">
        <v>8994</v>
      </c>
      <c r="R1967" s="1" t="str">
        <f t="shared" si="31"/>
        <v>ST10400</v>
      </c>
      <c r="S1967" t="e">
        <f>VLOOKUP(R1967,Data!$C$2:$D$261,2,0)</f>
        <v>#N/A</v>
      </c>
      <c r="T1967">
        <f>COUNTIF('Feb 2022'!A:A,D1967)+COUNTIF('Mar 2022'!A:A,D1967)+COUNTIF('Apr 2022'!A:A,D1967)+COUNTIF('May 2022'!A:A,D1967)+COUNTIF('June 2022'!A:A,D1967)+COUNTIF('July 2022'!A:A,D1967)+COUNTIF('Aug 2022'!A:A,D1967)+COUNTIF('Sep 2022'!A:A,D1967)+COUNTIF('Oct 2022'!A:A,D1967)+COUNTIF('Dec 2022'!A:A,D1967)</f>
        <v>0</v>
      </c>
      <c r="U1967" t="str">
        <f>VLOOKUP(Q1967,'Capital Lookup'!A:B,2,FALSE)</f>
        <v>Yes</v>
      </c>
      <c r="V1967" s="2">
        <f>IFERROR(VLOOKUP(LEFT(F1967,10),'Find Purchase Orders'!B:J,9,FALSE),"")</f>
        <v>44663</v>
      </c>
      <c r="W1967" s="25" t="s">
        <v>7261</v>
      </c>
    </row>
    <row r="1968" spans="1:23" hidden="1">
      <c r="A1968" s="25" t="s">
        <v>8607</v>
      </c>
      <c r="B1968" s="25" t="s">
        <v>8989</v>
      </c>
      <c r="C1968" s="25"/>
      <c r="D1968" s="25" t="s">
        <v>12144</v>
      </c>
      <c r="E1968" s="25" t="s">
        <v>8991</v>
      </c>
      <c r="F1968" s="25" t="s">
        <v>12147</v>
      </c>
      <c r="G1968" s="25" t="s">
        <v>12148</v>
      </c>
      <c r="H1968" s="21">
        <v>678</v>
      </c>
      <c r="I1968" s="25" t="s">
        <v>7296</v>
      </c>
      <c r="J1968" s="25" t="s">
        <v>7288</v>
      </c>
      <c r="K1968" s="25" t="s">
        <v>7262</v>
      </c>
      <c r="L1968" s="25" t="s">
        <v>7259</v>
      </c>
      <c r="M1968" s="21">
        <v>678</v>
      </c>
      <c r="N1968" s="21">
        <v>678</v>
      </c>
      <c r="O1968" s="21">
        <v>0</v>
      </c>
      <c r="P1968" s="21">
        <v>678</v>
      </c>
      <c r="Q1968" s="25" t="s">
        <v>8994</v>
      </c>
      <c r="R1968" s="1" t="str">
        <f t="shared" si="31"/>
        <v>ST10400</v>
      </c>
      <c r="S1968" t="e">
        <f>VLOOKUP(R1968,Data!$C$2:$D$261,2,0)</f>
        <v>#N/A</v>
      </c>
      <c r="T1968">
        <f>COUNTIF('Feb 2022'!A:A,D1968)+COUNTIF('Mar 2022'!A:A,D1968)+COUNTIF('Apr 2022'!A:A,D1968)+COUNTIF('May 2022'!A:A,D1968)+COUNTIF('June 2022'!A:A,D1968)+COUNTIF('July 2022'!A:A,D1968)+COUNTIF('Aug 2022'!A:A,D1968)+COUNTIF('Sep 2022'!A:A,D1968)+COUNTIF('Oct 2022'!A:A,D1968)+COUNTIF('Dec 2022'!A:A,D1968)</f>
        <v>0</v>
      </c>
      <c r="U1968" t="str">
        <f>VLOOKUP(Q1968,'Capital Lookup'!A:B,2,FALSE)</f>
        <v>Yes</v>
      </c>
      <c r="V1968" s="2">
        <f>IFERROR(VLOOKUP(LEFT(F1968,10),'Find Purchase Orders'!B:J,9,FALSE),"")</f>
        <v>44663</v>
      </c>
      <c r="W1968" s="25" t="s">
        <v>7261</v>
      </c>
    </row>
    <row r="1969" spans="1:23" hidden="1">
      <c r="A1969" s="25" t="s">
        <v>7269</v>
      </c>
      <c r="B1969" s="25" t="s">
        <v>8259</v>
      </c>
      <c r="C1969" s="25" t="s">
        <v>8260</v>
      </c>
      <c r="D1969" s="25" t="s">
        <v>12149</v>
      </c>
      <c r="E1969" s="25" t="s">
        <v>12150</v>
      </c>
      <c r="F1969" s="25" t="s">
        <v>12151</v>
      </c>
      <c r="G1969" s="25" t="s">
        <v>12152</v>
      </c>
      <c r="H1969" s="21">
        <v>11300</v>
      </c>
      <c r="I1969" s="25" t="s">
        <v>7339</v>
      </c>
      <c r="J1969" s="25" t="s">
        <v>7288</v>
      </c>
      <c r="K1969" s="25" t="s">
        <v>8265</v>
      </c>
      <c r="L1969" s="25" t="s">
        <v>12153</v>
      </c>
      <c r="M1969" s="21">
        <v>11300</v>
      </c>
      <c r="N1969" s="21">
        <v>4915.5</v>
      </c>
      <c r="O1969" s="21">
        <v>6384.5</v>
      </c>
      <c r="P1969" s="21">
        <v>5650</v>
      </c>
      <c r="Q1969" s="25" t="s">
        <v>12154</v>
      </c>
      <c r="R1969" s="1" t="str">
        <f t="shared" si="31"/>
        <v>ST10260</v>
      </c>
      <c r="S1969" t="str">
        <f>VLOOKUP(R1969,Data!$C$2:$D$261,2,0)</f>
        <v>Support Office</v>
      </c>
      <c r="T1969">
        <f>COUNTIF('Feb 2022'!A:A,D1969)+COUNTIF('Mar 2022'!A:A,D1969)+COUNTIF('Apr 2022'!A:A,D1969)+COUNTIF('May 2022'!A:A,D1969)+COUNTIF('June 2022'!A:A,D1969)+COUNTIF('July 2022'!A:A,D1969)+COUNTIF('Aug 2022'!A:A,D1969)+COUNTIF('Sep 2022'!A:A,D1969)+COUNTIF('Oct 2022'!A:A,D1969)+COUNTIF('Dec 2022'!A:A,D1969)</f>
        <v>0</v>
      </c>
      <c r="U1969" t="str">
        <f>VLOOKUP(Q1969,'Capital Lookup'!A:B,2,FALSE)</f>
        <v>Yes</v>
      </c>
      <c r="V1969" s="2">
        <f>IFERROR(VLOOKUP(LEFT(F1969,10),'Find Purchase Orders'!B:J,9,FALSE),"")</f>
        <v>44671</v>
      </c>
      <c r="W1969" s="25" t="s">
        <v>7261</v>
      </c>
    </row>
    <row r="1970" spans="1:23" hidden="1">
      <c r="A1970" s="25" t="s">
        <v>7313</v>
      </c>
      <c r="B1970" s="25" t="s">
        <v>7935</v>
      </c>
      <c r="C1970" s="25" t="s">
        <v>7587</v>
      </c>
      <c r="D1970" s="25" t="s">
        <v>12155</v>
      </c>
      <c r="E1970" s="25" t="s">
        <v>12156</v>
      </c>
      <c r="H1970" s="21">
        <v>1622.68</v>
      </c>
      <c r="I1970" s="25" t="s">
        <v>7257</v>
      </c>
      <c r="K1970" s="25" t="s">
        <v>7778</v>
      </c>
      <c r="L1970" s="25" t="s">
        <v>8647</v>
      </c>
      <c r="M1970" s="22">
        <v>0</v>
      </c>
      <c r="N1970" s="22">
        <v>0</v>
      </c>
      <c r="O1970" s="21">
        <v>0</v>
      </c>
      <c r="P1970" s="21">
        <v>186.68</v>
      </c>
      <c r="Q1970" s="25"/>
      <c r="R1970" s="1" t="str">
        <f t="shared" si="31"/>
        <v>ST10162</v>
      </c>
      <c r="S1970" t="str">
        <f>VLOOKUP(R1970,Data!$C$2:$D$261,2,0)</f>
        <v>Elginwood</v>
      </c>
      <c r="T1970">
        <f>COUNTIF('Feb 2022'!A:A,D1970)+COUNTIF('Mar 2022'!A:A,D1970)+COUNTIF('Apr 2022'!A:A,D1970)+COUNTIF('May 2022'!A:A,D1970)+COUNTIF('June 2022'!A:A,D1970)+COUNTIF('July 2022'!A:A,D1970)+COUNTIF('Aug 2022'!A:A,D1970)+COUNTIF('Sep 2022'!A:A,D1970)+COUNTIF('Oct 2022'!A:A,D1970)+COUNTIF('Dec 2022'!A:A,D1970)</f>
        <v>0</v>
      </c>
      <c r="U1970" t="e">
        <f>VLOOKUP(Q1970,'Capital Lookup'!A:B,2,FALSE)</f>
        <v>#N/A</v>
      </c>
      <c r="V1970" s="2" t="str">
        <f>IFERROR(VLOOKUP(LEFT(F1970,10),'Find Purchase Orders'!B:J,9,FALSE),"")</f>
        <v/>
      </c>
      <c r="W1970" s="25" t="s">
        <v>7261</v>
      </c>
    </row>
    <row r="1971" spans="1:23" hidden="1">
      <c r="A1971" s="25" t="s">
        <v>7252</v>
      </c>
      <c r="B1971" s="25" t="s">
        <v>11506</v>
      </c>
      <c r="C1971" s="25" t="s">
        <v>7254</v>
      </c>
      <c r="D1971" s="25" t="s">
        <v>2265</v>
      </c>
      <c r="E1971" s="25" t="s">
        <v>11666</v>
      </c>
      <c r="F1971" s="25" t="s">
        <v>12157</v>
      </c>
      <c r="G1971" s="25" t="s">
        <v>12158</v>
      </c>
      <c r="H1971" s="21">
        <v>2739.65</v>
      </c>
      <c r="I1971" s="25" t="s">
        <v>7296</v>
      </c>
      <c r="J1971" s="25" t="s">
        <v>7288</v>
      </c>
      <c r="K1971" s="25" t="s">
        <v>7262</v>
      </c>
      <c r="L1971" s="25" t="s">
        <v>7259</v>
      </c>
      <c r="M1971" s="21">
        <v>2739.65</v>
      </c>
      <c r="N1971" s="21">
        <v>2739.65</v>
      </c>
      <c r="O1971" s="21">
        <v>0</v>
      </c>
      <c r="P1971" s="21">
        <v>2739.65</v>
      </c>
      <c r="Q1971" s="25" t="s">
        <v>11669</v>
      </c>
      <c r="R1971" s="1" t="str">
        <f t="shared" si="31"/>
        <v>ST10042</v>
      </c>
      <c r="S1971" t="str">
        <f>VLOOKUP(R1971,Data!$C$2:$D$261,2,0)</f>
        <v>Valley Stream</v>
      </c>
      <c r="T1971">
        <f>COUNTIF('Feb 2022'!A:A,D1971)+COUNTIF('Mar 2022'!A:A,D1971)+COUNTIF('Apr 2022'!A:A,D1971)+COUNTIF('May 2022'!A:A,D1971)+COUNTIF('June 2022'!A:A,D1971)+COUNTIF('July 2022'!A:A,D1971)+COUNTIF('Aug 2022'!A:A,D1971)+COUNTIF('Sep 2022'!A:A,D1971)+COUNTIF('Oct 2022'!A:A,D1971)+COUNTIF('Dec 2022'!A:A,D1971)</f>
        <v>1</v>
      </c>
      <c r="U1971" t="str">
        <f>VLOOKUP(Q1971,'Capital Lookup'!A:B,2,FALSE)</f>
        <v>No</v>
      </c>
      <c r="V1971" s="2">
        <f>IFERROR(VLOOKUP(LEFT(F1971,10),'Find Purchase Orders'!B:J,9,FALSE),"")</f>
        <v>44665</v>
      </c>
      <c r="W1971" s="25" t="s">
        <v>7261</v>
      </c>
    </row>
    <row r="1972" spans="1:23" hidden="1">
      <c r="A1972" s="25" t="s">
        <v>7252</v>
      </c>
      <c r="B1972" s="25" t="s">
        <v>11506</v>
      </c>
      <c r="C1972" s="25" t="s">
        <v>7254</v>
      </c>
      <c r="D1972" s="25" t="s">
        <v>2265</v>
      </c>
      <c r="E1972" s="25" t="s">
        <v>11666</v>
      </c>
      <c r="F1972" s="25" t="s">
        <v>12159</v>
      </c>
      <c r="G1972" s="25" t="s">
        <v>12160</v>
      </c>
      <c r="H1972" s="21">
        <v>113</v>
      </c>
      <c r="I1972" s="25" t="s">
        <v>7296</v>
      </c>
      <c r="J1972" s="25" t="s">
        <v>7288</v>
      </c>
      <c r="K1972" s="25" t="s">
        <v>7262</v>
      </c>
      <c r="L1972" s="25" t="s">
        <v>7259</v>
      </c>
      <c r="M1972" s="21">
        <v>113</v>
      </c>
      <c r="N1972" s="21">
        <v>113</v>
      </c>
      <c r="O1972" s="21">
        <v>0</v>
      </c>
      <c r="P1972" s="21">
        <v>113</v>
      </c>
      <c r="Q1972" s="25" t="s">
        <v>11669</v>
      </c>
      <c r="R1972" s="1" t="str">
        <f t="shared" si="31"/>
        <v>ST10042</v>
      </c>
      <c r="S1972" t="str">
        <f>VLOOKUP(R1972,Data!$C$2:$D$261,2,0)</f>
        <v>Valley Stream</v>
      </c>
      <c r="T1972">
        <f>COUNTIF('Feb 2022'!A:A,D1972)+COUNTIF('Mar 2022'!A:A,D1972)+COUNTIF('Apr 2022'!A:A,D1972)+COUNTIF('May 2022'!A:A,D1972)+COUNTIF('June 2022'!A:A,D1972)+COUNTIF('July 2022'!A:A,D1972)+COUNTIF('Aug 2022'!A:A,D1972)+COUNTIF('Sep 2022'!A:A,D1972)+COUNTIF('Oct 2022'!A:A,D1972)+COUNTIF('Dec 2022'!A:A,D1972)</f>
        <v>1</v>
      </c>
      <c r="U1972" t="str">
        <f>VLOOKUP(Q1972,'Capital Lookup'!A:B,2,FALSE)</f>
        <v>No</v>
      </c>
      <c r="V1972" s="2">
        <f>IFERROR(VLOOKUP(LEFT(F1972,10),'Find Purchase Orders'!B:J,9,FALSE),"")</f>
        <v>44665</v>
      </c>
      <c r="W1972" s="25" t="s">
        <v>7261</v>
      </c>
    </row>
    <row r="1973" spans="1:23" hidden="1">
      <c r="A1973" s="25" t="s">
        <v>7478</v>
      </c>
      <c r="B1973" s="25" t="s">
        <v>10169</v>
      </c>
      <c r="C1973" s="25" t="s">
        <v>8058</v>
      </c>
      <c r="D1973" s="25" t="s">
        <v>2266</v>
      </c>
      <c r="E1973" s="25" t="s">
        <v>8577</v>
      </c>
      <c r="H1973" s="21">
        <v>12017.6</v>
      </c>
      <c r="I1973" s="25" t="s">
        <v>7257</v>
      </c>
      <c r="K1973" s="25" t="s">
        <v>7893</v>
      </c>
      <c r="L1973" s="25" t="s">
        <v>8119</v>
      </c>
      <c r="M1973" s="22">
        <v>0</v>
      </c>
      <c r="N1973" s="22">
        <v>0</v>
      </c>
      <c r="O1973" s="21">
        <v>0</v>
      </c>
      <c r="P1973" s="21">
        <v>1287.5999999999999</v>
      </c>
      <c r="Q1973" s="25" t="s">
        <v>12161</v>
      </c>
      <c r="R1973" s="1" t="str">
        <f t="shared" si="31"/>
        <v>ST10193</v>
      </c>
      <c r="S1973" t="str">
        <f>VLOOKUP(R1973,Data!$C$2:$D$261,2,0)</f>
        <v>Charleswood Care Centre</v>
      </c>
      <c r="T1973">
        <f>COUNTIF('Feb 2022'!A:A,D1973)+COUNTIF('Mar 2022'!A:A,D1973)+COUNTIF('Apr 2022'!A:A,D1973)+COUNTIF('May 2022'!A:A,D1973)+COUNTIF('June 2022'!A:A,D1973)+COUNTIF('July 2022'!A:A,D1973)+COUNTIF('Aug 2022'!A:A,D1973)+COUNTIF('Sep 2022'!A:A,D1973)+COUNTIF('Oct 2022'!A:A,D1973)+COUNTIF('Dec 2022'!A:A,D1973)</f>
        <v>1</v>
      </c>
      <c r="U1973" t="str">
        <f>VLOOKUP(Q1973,'Capital Lookup'!A:B,2,FALSE)</f>
        <v>No</v>
      </c>
      <c r="V1973" s="2" t="str">
        <f>IFERROR(VLOOKUP(LEFT(F1973,10),'Find Purchase Orders'!B:J,9,FALSE),"")</f>
        <v/>
      </c>
      <c r="W1973" s="25" t="s">
        <v>7261</v>
      </c>
    </row>
    <row r="1974" spans="1:23" hidden="1">
      <c r="A1974" s="25" t="s">
        <v>7261</v>
      </c>
      <c r="B1974" s="25" t="s">
        <v>8662</v>
      </c>
      <c r="C1974" s="25" t="s">
        <v>7264</v>
      </c>
      <c r="D1974" s="25" t="s">
        <v>2191</v>
      </c>
      <c r="E1974" s="25" t="s">
        <v>12162</v>
      </c>
      <c r="F1974" s="25" t="s">
        <v>12163</v>
      </c>
      <c r="G1974" s="25" t="s">
        <v>12164</v>
      </c>
      <c r="H1974" s="21">
        <v>5505.31</v>
      </c>
      <c r="I1974" s="25" t="s">
        <v>7296</v>
      </c>
      <c r="J1974" s="25" t="s">
        <v>7288</v>
      </c>
      <c r="K1974" s="25" t="s">
        <v>7262</v>
      </c>
      <c r="L1974" s="25" t="s">
        <v>7259</v>
      </c>
      <c r="M1974" s="21">
        <v>5505.31</v>
      </c>
      <c r="N1974" s="21">
        <v>6171.31</v>
      </c>
      <c r="O1974" s="21">
        <v>-666</v>
      </c>
      <c r="P1974" s="21">
        <v>5505.31</v>
      </c>
      <c r="Q1974" s="25" t="s">
        <v>8679</v>
      </c>
      <c r="R1974" s="1" t="str">
        <f t="shared" si="31"/>
        <v>ST10084</v>
      </c>
      <c r="S1974" t="str">
        <f>VLOOKUP(R1974,Data!$C$2:$D$261,2,0)</f>
        <v>Bentley Saskatoon</v>
      </c>
      <c r="T1974">
        <f>COUNTIF('Feb 2022'!A:A,D1974)+COUNTIF('Mar 2022'!A:A,D1974)+COUNTIF('Apr 2022'!A:A,D1974)+COUNTIF('May 2022'!A:A,D1974)+COUNTIF('June 2022'!A:A,D1974)+COUNTIF('July 2022'!A:A,D1974)+COUNTIF('Aug 2022'!A:A,D1974)+COUNTIF('Sep 2022'!A:A,D1974)+COUNTIF('Oct 2022'!A:A,D1974)+COUNTIF('Dec 2022'!A:A,D1974)</f>
        <v>1</v>
      </c>
      <c r="U1974" t="str">
        <f>VLOOKUP(Q1974,'Capital Lookup'!A:B,2,FALSE)</f>
        <v>No</v>
      </c>
      <c r="V1974" s="2">
        <f>IFERROR(VLOOKUP(LEFT(F1974,10),'Find Purchase Orders'!B:J,9,FALSE),"")</f>
        <v>44676</v>
      </c>
      <c r="W1974" s="25" t="s">
        <v>7261</v>
      </c>
    </row>
    <row r="1975" spans="1:23" hidden="1">
      <c r="A1975" s="25" t="s">
        <v>7261</v>
      </c>
      <c r="B1975" s="25" t="s">
        <v>8662</v>
      </c>
      <c r="C1975" s="25" t="s">
        <v>7264</v>
      </c>
      <c r="D1975" s="25" t="s">
        <v>2191</v>
      </c>
      <c r="E1975" s="25" t="s">
        <v>12162</v>
      </c>
      <c r="F1975" s="25" t="s">
        <v>12165</v>
      </c>
      <c r="G1975" s="25" t="s">
        <v>8212</v>
      </c>
      <c r="H1975" s="21">
        <v>304.14</v>
      </c>
      <c r="I1975" s="25" t="s">
        <v>7296</v>
      </c>
      <c r="J1975" s="25" t="s">
        <v>7288</v>
      </c>
      <c r="K1975" s="25" t="s">
        <v>7262</v>
      </c>
      <c r="L1975" s="25" t="s">
        <v>7259</v>
      </c>
      <c r="M1975" s="21">
        <v>304.14</v>
      </c>
      <c r="N1975" s="21">
        <v>304.14</v>
      </c>
      <c r="O1975" s="21">
        <v>0</v>
      </c>
      <c r="P1975" s="21">
        <v>304.14</v>
      </c>
      <c r="Q1975" s="25" t="s">
        <v>8679</v>
      </c>
      <c r="R1975" s="1" t="str">
        <f t="shared" si="31"/>
        <v>ST10084</v>
      </c>
      <c r="S1975" t="str">
        <f>VLOOKUP(R1975,Data!$C$2:$D$261,2,0)</f>
        <v>Bentley Saskatoon</v>
      </c>
      <c r="T1975">
        <f>COUNTIF('Feb 2022'!A:A,D1975)+COUNTIF('Mar 2022'!A:A,D1975)+COUNTIF('Apr 2022'!A:A,D1975)+COUNTIF('May 2022'!A:A,D1975)+COUNTIF('June 2022'!A:A,D1975)+COUNTIF('July 2022'!A:A,D1975)+COUNTIF('Aug 2022'!A:A,D1975)+COUNTIF('Sep 2022'!A:A,D1975)+COUNTIF('Oct 2022'!A:A,D1975)+COUNTIF('Dec 2022'!A:A,D1975)</f>
        <v>1</v>
      </c>
      <c r="U1975" t="str">
        <f>VLOOKUP(Q1975,'Capital Lookup'!A:B,2,FALSE)</f>
        <v>No</v>
      </c>
      <c r="V1975" s="2">
        <f>IFERROR(VLOOKUP(LEFT(F1975,10),'Find Purchase Orders'!B:J,9,FALSE),"")</f>
        <v>44676</v>
      </c>
      <c r="W1975" s="25" t="s">
        <v>7261</v>
      </c>
    </row>
    <row r="1976" spans="1:23" hidden="1">
      <c r="A1976" s="25" t="s">
        <v>7261</v>
      </c>
      <c r="B1976" s="25" t="s">
        <v>8662</v>
      </c>
      <c r="C1976" s="25" t="s">
        <v>7264</v>
      </c>
      <c r="D1976" s="25" t="s">
        <v>4750</v>
      </c>
      <c r="E1976" s="25" t="s">
        <v>12162</v>
      </c>
      <c r="F1976" s="25" t="s">
        <v>12166</v>
      </c>
      <c r="G1976" s="25" t="s">
        <v>12167</v>
      </c>
      <c r="H1976" s="21">
        <v>5150.25</v>
      </c>
      <c r="I1976" s="25" t="s">
        <v>7296</v>
      </c>
      <c r="J1976" s="25" t="s">
        <v>7288</v>
      </c>
      <c r="K1976" s="25" t="s">
        <v>7262</v>
      </c>
      <c r="L1976" s="25" t="s">
        <v>7259</v>
      </c>
      <c r="M1976" s="21">
        <v>5150.25</v>
      </c>
      <c r="N1976" s="21">
        <v>5150.25</v>
      </c>
      <c r="O1976" s="21">
        <v>0</v>
      </c>
      <c r="P1976" s="21">
        <v>5150.25</v>
      </c>
      <c r="Q1976" s="25" t="s">
        <v>8679</v>
      </c>
      <c r="R1976" s="1" t="str">
        <f t="shared" si="31"/>
        <v>ST10084</v>
      </c>
      <c r="S1976" t="str">
        <f>VLOOKUP(R1976,Data!$C$2:$D$261,2,0)</f>
        <v>Bentley Saskatoon</v>
      </c>
      <c r="T1976">
        <f>COUNTIF('Feb 2022'!A:A,D1976)+COUNTIF('Mar 2022'!A:A,D1976)+COUNTIF('Apr 2022'!A:A,D1976)+COUNTIF('May 2022'!A:A,D1976)+COUNTIF('June 2022'!A:A,D1976)+COUNTIF('July 2022'!A:A,D1976)+COUNTIF('Aug 2022'!A:A,D1976)+COUNTIF('Sep 2022'!A:A,D1976)+COUNTIF('Oct 2022'!A:A,D1976)+COUNTIF('Dec 2022'!A:A,D1976)</f>
        <v>1</v>
      </c>
      <c r="U1976" t="str">
        <f>VLOOKUP(Q1976,'Capital Lookup'!A:B,2,FALSE)</f>
        <v>No</v>
      </c>
      <c r="V1976" s="2">
        <f>IFERROR(VLOOKUP(LEFT(F1976,10),'Find Purchase Orders'!B:J,9,FALSE),"")</f>
        <v>44684</v>
      </c>
      <c r="W1976" s="25" t="s">
        <v>7261</v>
      </c>
    </row>
    <row r="1977" spans="1:23" hidden="1">
      <c r="A1977" s="25" t="s">
        <v>7261</v>
      </c>
      <c r="B1977" s="25" t="s">
        <v>8662</v>
      </c>
      <c r="C1977" s="25" t="s">
        <v>7264</v>
      </c>
      <c r="D1977" s="25" t="s">
        <v>4750</v>
      </c>
      <c r="E1977" s="25" t="s">
        <v>12162</v>
      </c>
      <c r="F1977" s="25" t="s">
        <v>12168</v>
      </c>
      <c r="G1977" s="25" t="s">
        <v>12169</v>
      </c>
      <c r="H1977" s="21">
        <v>27.75</v>
      </c>
      <c r="I1977" s="25" t="s">
        <v>7296</v>
      </c>
      <c r="J1977" s="25" t="s">
        <v>7288</v>
      </c>
      <c r="K1977" s="25" t="s">
        <v>7262</v>
      </c>
      <c r="L1977" s="25" t="s">
        <v>7259</v>
      </c>
      <c r="M1977" s="21">
        <v>27.75</v>
      </c>
      <c r="N1977" s="21">
        <v>27.75</v>
      </c>
      <c r="O1977" s="21">
        <v>0</v>
      </c>
      <c r="P1977" s="21">
        <v>27.75</v>
      </c>
      <c r="Q1977" s="25" t="s">
        <v>8679</v>
      </c>
      <c r="R1977" s="1" t="str">
        <f t="shared" si="31"/>
        <v>ST10084</v>
      </c>
      <c r="S1977" t="str">
        <f>VLOOKUP(R1977,Data!$C$2:$D$261,2,0)</f>
        <v>Bentley Saskatoon</v>
      </c>
      <c r="T1977">
        <f>COUNTIF('Feb 2022'!A:A,D1977)+COUNTIF('Mar 2022'!A:A,D1977)+COUNTIF('Apr 2022'!A:A,D1977)+COUNTIF('May 2022'!A:A,D1977)+COUNTIF('June 2022'!A:A,D1977)+COUNTIF('July 2022'!A:A,D1977)+COUNTIF('Aug 2022'!A:A,D1977)+COUNTIF('Sep 2022'!A:A,D1977)+COUNTIF('Oct 2022'!A:A,D1977)+COUNTIF('Dec 2022'!A:A,D1977)</f>
        <v>1</v>
      </c>
      <c r="U1977" t="str">
        <f>VLOOKUP(Q1977,'Capital Lookup'!A:B,2,FALSE)</f>
        <v>No</v>
      </c>
      <c r="V1977" s="2">
        <f>IFERROR(VLOOKUP(LEFT(F1977,10),'Find Purchase Orders'!B:J,9,FALSE),"")</f>
        <v>44684</v>
      </c>
      <c r="W1977" s="25" t="s">
        <v>7261</v>
      </c>
    </row>
    <row r="1978" spans="1:23" hidden="1">
      <c r="A1978" s="25" t="s">
        <v>7261</v>
      </c>
      <c r="B1978" s="25" t="s">
        <v>8662</v>
      </c>
      <c r="C1978" s="25" t="s">
        <v>7264</v>
      </c>
      <c r="D1978" s="25" t="s">
        <v>2193</v>
      </c>
      <c r="E1978" s="25" t="s">
        <v>12162</v>
      </c>
      <c r="F1978" s="25" t="s">
        <v>12170</v>
      </c>
      <c r="G1978" s="25" t="s">
        <v>12171</v>
      </c>
      <c r="H1978" s="21">
        <v>5989.97</v>
      </c>
      <c r="I1978" s="25" t="s">
        <v>7296</v>
      </c>
      <c r="J1978" s="25" t="s">
        <v>7288</v>
      </c>
      <c r="K1978" s="25" t="s">
        <v>7262</v>
      </c>
      <c r="L1978" s="25" t="s">
        <v>7259</v>
      </c>
      <c r="M1978" s="21">
        <v>5989.97</v>
      </c>
      <c r="N1978" s="21">
        <v>5989.97</v>
      </c>
      <c r="O1978" s="21">
        <v>0</v>
      </c>
      <c r="P1978" s="21">
        <v>5989.97</v>
      </c>
      <c r="Q1978" s="25" t="s">
        <v>8679</v>
      </c>
      <c r="R1978" s="1" t="str">
        <f t="shared" si="31"/>
        <v>ST10084</v>
      </c>
      <c r="S1978" t="str">
        <f>VLOOKUP(R1978,Data!$C$2:$D$261,2,0)</f>
        <v>Bentley Saskatoon</v>
      </c>
      <c r="T1978">
        <f>COUNTIF('Feb 2022'!A:A,D1978)+COUNTIF('Mar 2022'!A:A,D1978)+COUNTIF('Apr 2022'!A:A,D1978)+COUNTIF('May 2022'!A:A,D1978)+COUNTIF('June 2022'!A:A,D1978)+COUNTIF('July 2022'!A:A,D1978)+COUNTIF('Aug 2022'!A:A,D1978)+COUNTIF('Sep 2022'!A:A,D1978)+COUNTIF('Oct 2022'!A:A,D1978)+COUNTIF('Dec 2022'!A:A,D1978)</f>
        <v>1</v>
      </c>
      <c r="U1978" t="str">
        <f>VLOOKUP(Q1978,'Capital Lookup'!A:B,2,FALSE)</f>
        <v>No</v>
      </c>
      <c r="V1978" s="2">
        <f>IFERROR(VLOOKUP(LEFT(F1978,10),'Find Purchase Orders'!B:J,9,FALSE),"")</f>
        <v>44677</v>
      </c>
      <c r="W1978" s="25" t="s">
        <v>7261</v>
      </c>
    </row>
    <row r="1979" spans="1:23" hidden="1">
      <c r="A1979" s="25" t="s">
        <v>7261</v>
      </c>
      <c r="B1979" s="25" t="s">
        <v>8662</v>
      </c>
      <c r="C1979" s="25" t="s">
        <v>7264</v>
      </c>
      <c r="D1979" s="25" t="s">
        <v>2193</v>
      </c>
      <c r="E1979" s="25" t="s">
        <v>12162</v>
      </c>
      <c r="F1979" s="25" t="s">
        <v>12172</v>
      </c>
      <c r="G1979" s="25" t="s">
        <v>12173</v>
      </c>
      <c r="H1979" s="21">
        <v>83.25</v>
      </c>
      <c r="I1979" s="25" t="s">
        <v>7296</v>
      </c>
      <c r="J1979" s="25" t="s">
        <v>7288</v>
      </c>
      <c r="K1979" s="25" t="s">
        <v>7262</v>
      </c>
      <c r="L1979" s="25" t="s">
        <v>7259</v>
      </c>
      <c r="M1979" s="21">
        <v>83.25</v>
      </c>
      <c r="N1979" s="21">
        <v>83.25</v>
      </c>
      <c r="O1979" s="21">
        <v>0</v>
      </c>
      <c r="P1979" s="21">
        <v>83.25</v>
      </c>
      <c r="Q1979" s="25" t="s">
        <v>8679</v>
      </c>
      <c r="R1979" s="1" t="str">
        <f t="shared" si="31"/>
        <v>ST10084</v>
      </c>
      <c r="S1979" t="str">
        <f>VLOOKUP(R1979,Data!$C$2:$D$261,2,0)</f>
        <v>Bentley Saskatoon</v>
      </c>
      <c r="T1979">
        <f>COUNTIF('Feb 2022'!A:A,D1979)+COUNTIF('Mar 2022'!A:A,D1979)+COUNTIF('Apr 2022'!A:A,D1979)+COUNTIF('May 2022'!A:A,D1979)+COUNTIF('June 2022'!A:A,D1979)+COUNTIF('July 2022'!A:A,D1979)+COUNTIF('Aug 2022'!A:A,D1979)+COUNTIF('Sep 2022'!A:A,D1979)+COUNTIF('Oct 2022'!A:A,D1979)+COUNTIF('Dec 2022'!A:A,D1979)</f>
        <v>1</v>
      </c>
      <c r="U1979" t="str">
        <f>VLOOKUP(Q1979,'Capital Lookup'!A:B,2,FALSE)</f>
        <v>No</v>
      </c>
      <c r="V1979" s="2">
        <f>IFERROR(VLOOKUP(LEFT(F1979,10),'Find Purchase Orders'!B:J,9,FALSE),"")</f>
        <v>44677</v>
      </c>
      <c r="W1979" s="25" t="s">
        <v>7261</v>
      </c>
    </row>
    <row r="1980" spans="1:23" hidden="1">
      <c r="A1980" s="25" t="s">
        <v>7261</v>
      </c>
      <c r="B1980" s="25" t="s">
        <v>8662</v>
      </c>
      <c r="C1980" s="25" t="s">
        <v>7264</v>
      </c>
      <c r="D1980" s="25" t="s">
        <v>12174</v>
      </c>
      <c r="E1980" s="25" t="s">
        <v>12162</v>
      </c>
      <c r="H1980" s="21">
        <v>10133</v>
      </c>
      <c r="I1980" s="25" t="s">
        <v>7257</v>
      </c>
      <c r="K1980" s="25" t="s">
        <v>7262</v>
      </c>
      <c r="L1980" s="25" t="s">
        <v>7259</v>
      </c>
      <c r="M1980" s="22">
        <v>0</v>
      </c>
      <c r="N1980" s="22">
        <v>0</v>
      </c>
      <c r="O1980" s="21">
        <v>0</v>
      </c>
      <c r="P1980" s="21">
        <v>1004.17</v>
      </c>
      <c r="Q1980" s="25" t="s">
        <v>8679</v>
      </c>
      <c r="R1980" s="1" t="str">
        <f t="shared" si="31"/>
        <v>ST10084</v>
      </c>
      <c r="S1980" t="str">
        <f>VLOOKUP(R1980,Data!$C$2:$D$261,2,0)</f>
        <v>Bentley Saskatoon</v>
      </c>
      <c r="T1980">
        <f>COUNTIF('Feb 2022'!A:A,D1980)+COUNTIF('Mar 2022'!A:A,D1980)+COUNTIF('Apr 2022'!A:A,D1980)+COUNTIF('May 2022'!A:A,D1980)+COUNTIF('June 2022'!A:A,D1980)+COUNTIF('July 2022'!A:A,D1980)+COUNTIF('Aug 2022'!A:A,D1980)+COUNTIF('Sep 2022'!A:A,D1980)+COUNTIF('Oct 2022'!A:A,D1980)+COUNTIF('Dec 2022'!A:A,D1980)</f>
        <v>0</v>
      </c>
      <c r="U1980" t="str">
        <f>VLOOKUP(Q1980,'Capital Lookup'!A:B,2,FALSE)</f>
        <v>No</v>
      </c>
      <c r="V1980" s="2" t="str">
        <f>IFERROR(VLOOKUP(LEFT(F1980,10),'Find Purchase Orders'!B:J,9,FALSE),"")</f>
        <v/>
      </c>
      <c r="W1980" s="25" t="s">
        <v>7261</v>
      </c>
    </row>
    <row r="1981" spans="1:23" hidden="1">
      <c r="A1981" s="25" t="s">
        <v>7261</v>
      </c>
      <c r="B1981" s="25" t="s">
        <v>8662</v>
      </c>
      <c r="C1981" s="25" t="s">
        <v>7264</v>
      </c>
      <c r="D1981" s="25" t="s">
        <v>2200</v>
      </c>
      <c r="E1981" s="25" t="s">
        <v>12162</v>
      </c>
      <c r="F1981" s="25" t="s">
        <v>12175</v>
      </c>
      <c r="G1981" s="25" t="s">
        <v>12176</v>
      </c>
      <c r="H1981" s="21">
        <v>4718.96</v>
      </c>
      <c r="I1981" s="25" t="s">
        <v>7296</v>
      </c>
      <c r="J1981" s="25" t="s">
        <v>7288</v>
      </c>
      <c r="K1981" s="25" t="s">
        <v>7262</v>
      </c>
      <c r="L1981" s="25" t="s">
        <v>7259</v>
      </c>
      <c r="M1981" s="21">
        <v>4718.96</v>
      </c>
      <c r="N1981" s="21">
        <v>4718.96</v>
      </c>
      <c r="O1981" s="21">
        <v>0</v>
      </c>
      <c r="P1981" s="21">
        <v>4718.96</v>
      </c>
      <c r="Q1981" s="25" t="s">
        <v>8679</v>
      </c>
      <c r="R1981" s="1" t="str">
        <f t="shared" si="31"/>
        <v>ST10084</v>
      </c>
      <c r="S1981" t="str">
        <f>VLOOKUP(R1981,Data!$C$2:$D$261,2,0)</f>
        <v>Bentley Saskatoon</v>
      </c>
      <c r="T1981">
        <f>COUNTIF('Feb 2022'!A:A,D1981)+COUNTIF('Mar 2022'!A:A,D1981)+COUNTIF('Apr 2022'!A:A,D1981)+COUNTIF('May 2022'!A:A,D1981)+COUNTIF('June 2022'!A:A,D1981)+COUNTIF('July 2022'!A:A,D1981)+COUNTIF('Aug 2022'!A:A,D1981)+COUNTIF('Sep 2022'!A:A,D1981)+COUNTIF('Oct 2022'!A:A,D1981)+COUNTIF('Dec 2022'!A:A,D1981)</f>
        <v>1</v>
      </c>
      <c r="U1981" t="str">
        <f>VLOOKUP(Q1981,'Capital Lookup'!A:B,2,FALSE)</f>
        <v>No</v>
      </c>
      <c r="V1981" s="2">
        <f>IFERROR(VLOOKUP(LEFT(F1981,10),'Find Purchase Orders'!B:J,9,FALSE),"")</f>
        <v>44676</v>
      </c>
      <c r="W1981" s="25" t="s">
        <v>7261</v>
      </c>
    </row>
    <row r="1982" spans="1:23" hidden="1">
      <c r="A1982" s="25" t="s">
        <v>7261</v>
      </c>
      <c r="B1982" s="25" t="s">
        <v>8477</v>
      </c>
      <c r="C1982" s="25" t="s">
        <v>7282</v>
      </c>
      <c r="D1982" s="25" t="s">
        <v>12177</v>
      </c>
      <c r="E1982" s="25" t="s">
        <v>8479</v>
      </c>
      <c r="H1982" s="21">
        <v>10163.49</v>
      </c>
      <c r="I1982" s="25" t="s">
        <v>7257</v>
      </c>
      <c r="K1982" s="25" t="s">
        <v>7289</v>
      </c>
      <c r="L1982" s="25" t="s">
        <v>20</v>
      </c>
      <c r="M1982" s="22">
        <v>0</v>
      </c>
      <c r="N1982" s="22">
        <v>0</v>
      </c>
      <c r="O1982" s="21">
        <v>0</v>
      </c>
      <c r="P1982" s="21">
        <v>1169.25</v>
      </c>
      <c r="Q1982" s="25"/>
      <c r="R1982" s="1" t="str">
        <f t="shared" si="31"/>
        <v>ST10017</v>
      </c>
      <c r="S1982" t="str">
        <f>VLOOKUP(R1982,Data!$C$2:$D$261,2,0)</f>
        <v>King Gardens</v>
      </c>
      <c r="T1982">
        <f>COUNTIF('Feb 2022'!A:A,D1982)+COUNTIF('Mar 2022'!A:A,D1982)+COUNTIF('Apr 2022'!A:A,D1982)+COUNTIF('May 2022'!A:A,D1982)+COUNTIF('June 2022'!A:A,D1982)+COUNTIF('July 2022'!A:A,D1982)+COUNTIF('Aug 2022'!A:A,D1982)+COUNTIF('Sep 2022'!A:A,D1982)+COUNTIF('Oct 2022'!A:A,D1982)+COUNTIF('Dec 2022'!A:A,D1982)</f>
        <v>0</v>
      </c>
      <c r="U1982" t="e">
        <f>VLOOKUP(Q1982,'Capital Lookup'!A:B,2,FALSE)</f>
        <v>#N/A</v>
      </c>
      <c r="V1982" s="2" t="str">
        <f>IFERROR(VLOOKUP(LEFT(F1982,10),'Find Purchase Orders'!B:J,9,FALSE),"")</f>
        <v/>
      </c>
      <c r="W1982" s="25" t="s">
        <v>7261</v>
      </c>
    </row>
    <row r="1983" spans="1:23" hidden="1">
      <c r="A1983" s="25" t="s">
        <v>7261</v>
      </c>
      <c r="B1983" s="25" t="s">
        <v>9186</v>
      </c>
      <c r="C1983" s="25" t="s">
        <v>7264</v>
      </c>
      <c r="D1983" s="25" t="s">
        <v>2195</v>
      </c>
      <c r="E1983" s="25" t="s">
        <v>7273</v>
      </c>
      <c r="F1983" s="25" t="s">
        <v>12178</v>
      </c>
      <c r="G1983" s="25" t="s">
        <v>12179</v>
      </c>
      <c r="H1983" s="21">
        <v>6037.5</v>
      </c>
      <c r="I1983" s="25" t="s">
        <v>7296</v>
      </c>
      <c r="J1983" s="25" t="s">
        <v>7288</v>
      </c>
      <c r="K1983" s="25" t="s">
        <v>7733</v>
      </c>
      <c r="L1983" s="25" t="s">
        <v>8052</v>
      </c>
      <c r="M1983" s="21">
        <v>6037.5</v>
      </c>
      <c r="N1983" s="22">
        <v>0</v>
      </c>
      <c r="O1983" s="21">
        <v>6037.5</v>
      </c>
      <c r="P1983" s="21">
        <v>6037.5</v>
      </c>
      <c r="Q1983" s="25" t="s">
        <v>12180</v>
      </c>
      <c r="R1983" s="1" t="str">
        <f t="shared" si="31"/>
        <v>ST10070</v>
      </c>
      <c r="S1983" t="str">
        <f>VLOOKUP(R1983,Data!$C$2:$D$261,2,0)</f>
        <v>Scenic Acres</v>
      </c>
      <c r="T1983">
        <f>COUNTIF('Feb 2022'!A:A,D1983)+COUNTIF('Mar 2022'!A:A,D1983)+COUNTIF('Apr 2022'!A:A,D1983)+COUNTIF('May 2022'!A:A,D1983)+COUNTIF('June 2022'!A:A,D1983)+COUNTIF('July 2022'!A:A,D1983)+COUNTIF('Aug 2022'!A:A,D1983)+COUNTIF('Sep 2022'!A:A,D1983)+COUNTIF('Oct 2022'!A:A,D1983)+COUNTIF('Dec 2022'!A:A,D1983)</f>
        <v>1</v>
      </c>
      <c r="U1983" t="str">
        <f>VLOOKUP(Q1983,'Capital Lookup'!A:B,2,FALSE)</f>
        <v>No</v>
      </c>
      <c r="V1983" s="2">
        <f>IFERROR(VLOOKUP(LEFT(F1983,10),'Find Purchase Orders'!B:J,9,FALSE),"")</f>
        <v>44679</v>
      </c>
      <c r="W1983" s="25" t="s">
        <v>7261</v>
      </c>
    </row>
    <row r="1984" spans="1:23" hidden="1">
      <c r="A1984" s="25" t="s">
        <v>7261</v>
      </c>
      <c r="B1984" s="25" t="s">
        <v>7314</v>
      </c>
      <c r="C1984" s="25" t="s">
        <v>7264</v>
      </c>
      <c r="D1984" s="25" t="s">
        <v>2271</v>
      </c>
      <c r="E1984" s="25" t="s">
        <v>10140</v>
      </c>
      <c r="F1984" s="25" t="s">
        <v>12181</v>
      </c>
      <c r="G1984" s="25" t="s">
        <v>12182</v>
      </c>
      <c r="H1984" s="21">
        <v>1396.5</v>
      </c>
      <c r="I1984" s="25" t="s">
        <v>7296</v>
      </c>
      <c r="J1984" s="25" t="s">
        <v>7288</v>
      </c>
      <c r="K1984" s="25" t="s">
        <v>7289</v>
      </c>
      <c r="L1984" s="25" t="s">
        <v>7259</v>
      </c>
      <c r="M1984" s="21">
        <v>1396.5</v>
      </c>
      <c r="N1984" s="21">
        <v>1396.5</v>
      </c>
      <c r="O1984" s="21">
        <v>0</v>
      </c>
      <c r="P1984" s="21">
        <v>1396.5</v>
      </c>
      <c r="Q1984" s="25" t="s">
        <v>7319</v>
      </c>
      <c r="R1984" s="1" t="str">
        <f t="shared" si="31"/>
        <v>ST10062</v>
      </c>
      <c r="S1984" t="str">
        <f>VLOOKUP(R1984,Data!$C$2:$D$261,2,0)</f>
        <v>Fleetwood Villa</v>
      </c>
      <c r="T1984">
        <f>COUNTIF('Feb 2022'!A:A,D1984)+COUNTIF('Mar 2022'!A:A,D1984)+COUNTIF('Apr 2022'!A:A,D1984)+COUNTIF('May 2022'!A:A,D1984)+COUNTIF('June 2022'!A:A,D1984)+COUNTIF('July 2022'!A:A,D1984)+COUNTIF('Aug 2022'!A:A,D1984)+COUNTIF('Sep 2022'!A:A,D1984)+COUNTIF('Oct 2022'!A:A,D1984)+COUNTIF('Dec 2022'!A:A,D1984)</f>
        <v>1</v>
      </c>
      <c r="U1984" t="str">
        <f>VLOOKUP(Q1984,'Capital Lookup'!A:B,2,FALSE)</f>
        <v>No</v>
      </c>
      <c r="V1984" s="2">
        <f>IFERROR(VLOOKUP(LEFT(F1984,10),'Find Purchase Orders'!B:J,9,FALSE),"")</f>
        <v>44665</v>
      </c>
      <c r="W1984" s="25" t="s">
        <v>7261</v>
      </c>
    </row>
    <row r="1985" spans="1:23" hidden="1">
      <c r="A1985" s="25" t="s">
        <v>8607</v>
      </c>
      <c r="B1985" s="25" t="s">
        <v>10744</v>
      </c>
      <c r="C1985" s="25"/>
      <c r="D1985" s="25" t="s">
        <v>12183</v>
      </c>
      <c r="E1985" s="25" t="s">
        <v>10746</v>
      </c>
      <c r="F1985" s="25" t="s">
        <v>12184</v>
      </c>
      <c r="G1985" s="25" t="s">
        <v>12185</v>
      </c>
      <c r="H1985" s="21">
        <v>824.9</v>
      </c>
      <c r="I1985" s="25" t="s">
        <v>7296</v>
      </c>
      <c r="J1985" s="25" t="s">
        <v>7288</v>
      </c>
      <c r="K1985" s="25" t="s">
        <v>7289</v>
      </c>
      <c r="L1985" s="25" t="s">
        <v>7259</v>
      </c>
      <c r="M1985" s="21">
        <v>824.9</v>
      </c>
      <c r="N1985" s="21">
        <v>824.9</v>
      </c>
      <c r="O1985" s="21">
        <v>0</v>
      </c>
      <c r="P1985" s="21">
        <v>824.9</v>
      </c>
      <c r="Q1985" s="25" t="s">
        <v>10749</v>
      </c>
      <c r="R1985" s="1" t="str">
        <f t="shared" si="31"/>
        <v>ST10397</v>
      </c>
      <c r="S1985" t="e">
        <f>VLOOKUP(R1985,Data!$C$2:$D$261,2,0)</f>
        <v>#N/A</v>
      </c>
      <c r="T1985">
        <f>COUNTIF('Feb 2022'!A:A,D1985)+COUNTIF('Mar 2022'!A:A,D1985)+COUNTIF('Apr 2022'!A:A,D1985)+COUNTIF('May 2022'!A:A,D1985)+COUNTIF('June 2022'!A:A,D1985)+COUNTIF('July 2022'!A:A,D1985)+COUNTIF('Aug 2022'!A:A,D1985)+COUNTIF('Sep 2022'!A:A,D1985)+COUNTIF('Oct 2022'!A:A,D1985)+COUNTIF('Dec 2022'!A:A,D1985)</f>
        <v>0</v>
      </c>
      <c r="U1985" t="str">
        <f>VLOOKUP(Q1985,'Capital Lookup'!A:B,2,FALSE)</f>
        <v>Yes</v>
      </c>
      <c r="V1985" s="2">
        <f>IFERROR(VLOOKUP(LEFT(F1985,10),'Find Purchase Orders'!B:J,9,FALSE),"")</f>
        <v>44669</v>
      </c>
      <c r="W1985" s="25" t="s">
        <v>7261</v>
      </c>
    </row>
    <row r="1986" spans="1:23" hidden="1">
      <c r="A1986" s="25" t="s">
        <v>8607</v>
      </c>
      <c r="B1986" s="25" t="s">
        <v>10744</v>
      </c>
      <c r="C1986" s="25"/>
      <c r="D1986" s="25" t="s">
        <v>12183</v>
      </c>
      <c r="E1986" s="25" t="s">
        <v>10746</v>
      </c>
      <c r="F1986" s="25" t="s">
        <v>12186</v>
      </c>
      <c r="G1986" s="25" t="s">
        <v>12187</v>
      </c>
      <c r="H1986" s="21">
        <v>1751.5</v>
      </c>
      <c r="I1986" s="25" t="s">
        <v>7296</v>
      </c>
      <c r="J1986" s="25" t="s">
        <v>7288</v>
      </c>
      <c r="K1986" s="25" t="s">
        <v>7289</v>
      </c>
      <c r="L1986" s="25" t="s">
        <v>7259</v>
      </c>
      <c r="M1986" s="21">
        <v>1751.5</v>
      </c>
      <c r="N1986" s="21">
        <v>1751.5</v>
      </c>
      <c r="O1986" s="21">
        <v>0</v>
      </c>
      <c r="P1986" s="21">
        <v>1751.5</v>
      </c>
      <c r="Q1986" s="25" t="s">
        <v>10749</v>
      </c>
      <c r="R1986" s="1" t="str">
        <f t="shared" si="31"/>
        <v>ST10397</v>
      </c>
      <c r="S1986" t="e">
        <f>VLOOKUP(R1986,Data!$C$2:$D$261,2,0)</f>
        <v>#N/A</v>
      </c>
      <c r="T1986">
        <f>COUNTIF('Feb 2022'!A:A,D1986)+COUNTIF('Mar 2022'!A:A,D1986)+COUNTIF('Apr 2022'!A:A,D1986)+COUNTIF('May 2022'!A:A,D1986)+COUNTIF('June 2022'!A:A,D1986)+COUNTIF('July 2022'!A:A,D1986)+COUNTIF('Aug 2022'!A:A,D1986)+COUNTIF('Sep 2022'!A:A,D1986)+COUNTIF('Oct 2022'!A:A,D1986)+COUNTIF('Dec 2022'!A:A,D1986)</f>
        <v>0</v>
      </c>
      <c r="U1986" t="str">
        <f>VLOOKUP(Q1986,'Capital Lookup'!A:B,2,FALSE)</f>
        <v>Yes</v>
      </c>
      <c r="V1986" s="2">
        <f>IFERROR(VLOOKUP(LEFT(F1986,10),'Find Purchase Orders'!B:J,9,FALSE),"")</f>
        <v>44669</v>
      </c>
      <c r="W1986" s="25" t="s">
        <v>7261</v>
      </c>
    </row>
    <row r="1987" spans="1:23" hidden="1">
      <c r="A1987" s="25" t="s">
        <v>7261</v>
      </c>
      <c r="B1987" s="25" t="s">
        <v>7384</v>
      </c>
      <c r="C1987" s="25" t="s">
        <v>7277</v>
      </c>
      <c r="D1987" s="25" t="s">
        <v>2272</v>
      </c>
      <c r="E1987" s="25" t="s">
        <v>7386</v>
      </c>
      <c r="F1987" s="25" t="s">
        <v>12188</v>
      </c>
      <c r="G1987" s="25" t="s">
        <v>9617</v>
      </c>
      <c r="H1987" s="21">
        <v>1422.75</v>
      </c>
      <c r="I1987" s="25" t="s">
        <v>7296</v>
      </c>
      <c r="J1987" s="25" t="s">
        <v>7288</v>
      </c>
      <c r="K1987" s="25" t="s">
        <v>7262</v>
      </c>
      <c r="L1987" s="25" t="s">
        <v>7259</v>
      </c>
      <c r="M1987" s="21">
        <v>1422.75</v>
      </c>
      <c r="N1987" s="21">
        <v>1422.75</v>
      </c>
      <c r="O1987" s="21">
        <v>0</v>
      </c>
      <c r="P1987" s="21">
        <v>1422.75</v>
      </c>
      <c r="Q1987" s="25" t="s">
        <v>7389</v>
      </c>
      <c r="R1987" s="1" t="str">
        <f t="shared" si="31"/>
        <v>ST10066</v>
      </c>
      <c r="S1987" t="str">
        <f>VLOOKUP(R1987,Data!$C$2:$D$261,2,0)</f>
        <v>Inglewood</v>
      </c>
      <c r="T1987">
        <f>COUNTIF('Feb 2022'!A:A,D1987)+COUNTIF('Mar 2022'!A:A,D1987)+COUNTIF('Apr 2022'!A:A,D1987)+COUNTIF('May 2022'!A:A,D1987)+COUNTIF('June 2022'!A:A,D1987)+COUNTIF('July 2022'!A:A,D1987)+COUNTIF('Aug 2022'!A:A,D1987)+COUNTIF('Sep 2022'!A:A,D1987)+COUNTIF('Oct 2022'!A:A,D1987)+COUNTIF('Dec 2022'!A:A,D1987)</f>
        <v>1</v>
      </c>
      <c r="U1987" t="str">
        <f>VLOOKUP(Q1987,'Capital Lookup'!A:B,2,FALSE)</f>
        <v>No</v>
      </c>
      <c r="V1987" s="2">
        <f>IFERROR(VLOOKUP(LEFT(F1987,10),'Find Purchase Orders'!B:J,9,FALSE),"")</f>
        <v>44665</v>
      </c>
      <c r="W1987" s="25" t="s">
        <v>7261</v>
      </c>
    </row>
    <row r="1988" spans="1:23" hidden="1">
      <c r="A1988" s="25" t="s">
        <v>7261</v>
      </c>
      <c r="B1988" s="25" t="s">
        <v>7384</v>
      </c>
      <c r="C1988" s="25" t="s">
        <v>7277</v>
      </c>
      <c r="D1988" s="25" t="s">
        <v>2272</v>
      </c>
      <c r="E1988" s="25" t="s">
        <v>7386</v>
      </c>
      <c r="F1988" s="25" t="s">
        <v>12189</v>
      </c>
      <c r="G1988" s="25" t="s">
        <v>12190</v>
      </c>
      <c r="H1988" s="21">
        <v>2959.48</v>
      </c>
      <c r="I1988" s="25" t="s">
        <v>7296</v>
      </c>
      <c r="J1988" s="25" t="s">
        <v>7288</v>
      </c>
      <c r="K1988" s="25" t="s">
        <v>7262</v>
      </c>
      <c r="L1988" s="25" t="s">
        <v>7259</v>
      </c>
      <c r="M1988" s="21">
        <v>2959.48</v>
      </c>
      <c r="N1988" s="21">
        <v>2959.48</v>
      </c>
      <c r="O1988" s="21">
        <v>0</v>
      </c>
      <c r="P1988" s="21">
        <v>2959.48</v>
      </c>
      <c r="Q1988" s="25" t="s">
        <v>7389</v>
      </c>
      <c r="R1988" s="1" t="str">
        <f t="shared" si="31"/>
        <v>ST10066</v>
      </c>
      <c r="S1988" t="str">
        <f>VLOOKUP(R1988,Data!$C$2:$D$261,2,0)</f>
        <v>Inglewood</v>
      </c>
      <c r="T1988">
        <f>COUNTIF('Feb 2022'!A:A,D1988)+COUNTIF('Mar 2022'!A:A,D1988)+COUNTIF('Apr 2022'!A:A,D1988)+COUNTIF('May 2022'!A:A,D1988)+COUNTIF('June 2022'!A:A,D1988)+COUNTIF('July 2022'!A:A,D1988)+COUNTIF('Aug 2022'!A:A,D1988)+COUNTIF('Sep 2022'!A:A,D1988)+COUNTIF('Oct 2022'!A:A,D1988)+COUNTIF('Dec 2022'!A:A,D1988)</f>
        <v>1</v>
      </c>
      <c r="U1988" t="str">
        <f>VLOOKUP(Q1988,'Capital Lookup'!A:B,2,FALSE)</f>
        <v>No</v>
      </c>
      <c r="V1988" s="2">
        <f>IFERROR(VLOOKUP(LEFT(F1988,10),'Find Purchase Orders'!B:J,9,FALSE),"")</f>
        <v>44665</v>
      </c>
      <c r="W1988" s="25" t="s">
        <v>7261</v>
      </c>
    </row>
    <row r="1989" spans="1:23" hidden="1">
      <c r="A1989" s="25" t="s">
        <v>7425</v>
      </c>
      <c r="B1989" s="25" t="s">
        <v>8259</v>
      </c>
      <c r="C1989" s="25" t="s">
        <v>8260</v>
      </c>
      <c r="D1989" s="25" t="s">
        <v>12191</v>
      </c>
      <c r="E1989" s="25" t="s">
        <v>12192</v>
      </c>
      <c r="H1989" s="21">
        <v>227.91</v>
      </c>
      <c r="I1989" s="25" t="s">
        <v>7257</v>
      </c>
      <c r="K1989" s="25" t="s">
        <v>8592</v>
      </c>
      <c r="L1989" s="25" t="s">
        <v>10977</v>
      </c>
      <c r="M1989" s="22">
        <v>0</v>
      </c>
      <c r="N1989" s="22">
        <v>0</v>
      </c>
      <c r="O1989" s="21">
        <v>0</v>
      </c>
      <c r="P1989" s="21">
        <v>26.22</v>
      </c>
      <c r="Q1989" s="25"/>
      <c r="R1989" s="1" t="str">
        <f t="shared" si="31"/>
        <v>ST10260</v>
      </c>
      <c r="S1989" t="str">
        <f>VLOOKUP(R1989,Data!$C$2:$D$261,2,0)</f>
        <v>Support Office</v>
      </c>
      <c r="T1989">
        <f>COUNTIF('Feb 2022'!A:A,D1989)+COUNTIF('Mar 2022'!A:A,D1989)+COUNTIF('Apr 2022'!A:A,D1989)+COUNTIF('May 2022'!A:A,D1989)+COUNTIF('June 2022'!A:A,D1989)+COUNTIF('July 2022'!A:A,D1989)+COUNTIF('Aug 2022'!A:A,D1989)+COUNTIF('Sep 2022'!A:A,D1989)+COUNTIF('Oct 2022'!A:A,D1989)+COUNTIF('Dec 2022'!A:A,D1989)</f>
        <v>0</v>
      </c>
      <c r="U1989" t="e">
        <f>VLOOKUP(Q1989,'Capital Lookup'!A:B,2,FALSE)</f>
        <v>#N/A</v>
      </c>
      <c r="V1989" s="2" t="str">
        <f>IFERROR(VLOOKUP(LEFT(F1989,10),'Find Purchase Orders'!B:J,9,FALSE),"")</f>
        <v/>
      </c>
      <c r="W1989" s="25" t="s">
        <v>7261</v>
      </c>
    </row>
    <row r="1990" spans="1:23" hidden="1">
      <c r="A1990" s="25" t="s">
        <v>7261</v>
      </c>
      <c r="B1990" s="25" t="s">
        <v>7384</v>
      </c>
      <c r="C1990" s="25" t="s">
        <v>7277</v>
      </c>
      <c r="D1990" s="25" t="s">
        <v>2273</v>
      </c>
      <c r="E1990" s="25" t="s">
        <v>7386</v>
      </c>
      <c r="F1990" s="25" t="s">
        <v>12193</v>
      </c>
      <c r="G1990" s="25" t="s">
        <v>12194</v>
      </c>
      <c r="H1990" s="21">
        <v>1422.75</v>
      </c>
      <c r="I1990" s="25" t="s">
        <v>7296</v>
      </c>
      <c r="J1990" s="25" t="s">
        <v>7288</v>
      </c>
      <c r="K1990" s="25" t="s">
        <v>7262</v>
      </c>
      <c r="L1990" s="25" t="s">
        <v>7259</v>
      </c>
      <c r="M1990" s="21">
        <v>1422.75</v>
      </c>
      <c r="N1990" s="21">
        <v>1422.75</v>
      </c>
      <c r="O1990" s="21">
        <v>0</v>
      </c>
      <c r="P1990" s="21">
        <v>1422.75</v>
      </c>
      <c r="Q1990" s="25" t="s">
        <v>7389</v>
      </c>
      <c r="R1990" s="1" t="str">
        <f t="shared" si="31"/>
        <v>ST10066</v>
      </c>
      <c r="S1990" t="str">
        <f>VLOOKUP(R1990,Data!$C$2:$D$261,2,0)</f>
        <v>Inglewood</v>
      </c>
      <c r="T1990">
        <f>COUNTIF('Feb 2022'!A:A,D1990)+COUNTIF('Mar 2022'!A:A,D1990)+COUNTIF('Apr 2022'!A:A,D1990)+COUNTIF('May 2022'!A:A,D1990)+COUNTIF('June 2022'!A:A,D1990)+COUNTIF('July 2022'!A:A,D1990)+COUNTIF('Aug 2022'!A:A,D1990)+COUNTIF('Sep 2022'!A:A,D1990)+COUNTIF('Oct 2022'!A:A,D1990)+COUNTIF('Dec 2022'!A:A,D1990)</f>
        <v>1</v>
      </c>
      <c r="U1990" t="str">
        <f>VLOOKUP(Q1990,'Capital Lookup'!A:B,2,FALSE)</f>
        <v>No</v>
      </c>
      <c r="V1990" s="2">
        <f>IFERROR(VLOOKUP(LEFT(F1990,10),'Find Purchase Orders'!B:J,9,FALSE),"")</f>
        <v>44665</v>
      </c>
      <c r="W1990" s="25" t="s">
        <v>7261</v>
      </c>
    </row>
    <row r="1991" spans="1:23" hidden="1">
      <c r="A1991" s="25" t="s">
        <v>7261</v>
      </c>
      <c r="B1991" s="25" t="s">
        <v>7384</v>
      </c>
      <c r="C1991" s="25" t="s">
        <v>7277</v>
      </c>
      <c r="D1991" s="25" t="s">
        <v>2273</v>
      </c>
      <c r="E1991" s="25" t="s">
        <v>7386</v>
      </c>
      <c r="F1991" s="25" t="s">
        <v>12195</v>
      </c>
      <c r="G1991" s="25" t="s">
        <v>12196</v>
      </c>
      <c r="H1991" s="21">
        <v>2959.48</v>
      </c>
      <c r="I1991" s="25" t="s">
        <v>7296</v>
      </c>
      <c r="J1991" s="25" t="s">
        <v>7288</v>
      </c>
      <c r="K1991" s="25" t="s">
        <v>7262</v>
      </c>
      <c r="L1991" s="25" t="s">
        <v>7259</v>
      </c>
      <c r="M1991" s="21">
        <v>2959.48</v>
      </c>
      <c r="N1991" s="21">
        <v>2959.48</v>
      </c>
      <c r="O1991" s="21">
        <v>0</v>
      </c>
      <c r="P1991" s="21">
        <v>2959.48</v>
      </c>
      <c r="Q1991" s="25" t="s">
        <v>7389</v>
      </c>
      <c r="R1991" s="1" t="str">
        <f t="shared" si="31"/>
        <v>ST10066</v>
      </c>
      <c r="S1991" t="str">
        <f>VLOOKUP(R1991,Data!$C$2:$D$261,2,0)</f>
        <v>Inglewood</v>
      </c>
      <c r="T1991">
        <f>COUNTIF('Feb 2022'!A:A,D1991)+COUNTIF('Mar 2022'!A:A,D1991)+COUNTIF('Apr 2022'!A:A,D1991)+COUNTIF('May 2022'!A:A,D1991)+COUNTIF('June 2022'!A:A,D1991)+COUNTIF('July 2022'!A:A,D1991)+COUNTIF('Aug 2022'!A:A,D1991)+COUNTIF('Sep 2022'!A:A,D1991)+COUNTIF('Oct 2022'!A:A,D1991)+COUNTIF('Dec 2022'!A:A,D1991)</f>
        <v>1</v>
      </c>
      <c r="U1991" t="str">
        <f>VLOOKUP(Q1991,'Capital Lookup'!A:B,2,FALSE)</f>
        <v>No</v>
      </c>
      <c r="V1991" s="2">
        <f>IFERROR(VLOOKUP(LEFT(F1991,10),'Find Purchase Orders'!B:J,9,FALSE),"")</f>
        <v>44665</v>
      </c>
      <c r="W1991" s="25" t="s">
        <v>7261</v>
      </c>
    </row>
    <row r="1992" spans="1:23" hidden="1">
      <c r="A1992" s="25" t="s">
        <v>7261</v>
      </c>
      <c r="B1992" s="25" t="s">
        <v>7384</v>
      </c>
      <c r="C1992" s="25" t="s">
        <v>7277</v>
      </c>
      <c r="D1992" s="25" t="s">
        <v>2267</v>
      </c>
      <c r="E1992" s="25" t="s">
        <v>7386</v>
      </c>
      <c r="F1992" s="25" t="s">
        <v>12197</v>
      </c>
      <c r="G1992" s="25" t="s">
        <v>12198</v>
      </c>
      <c r="H1992" s="21">
        <v>270.89999999999998</v>
      </c>
      <c r="I1992" s="25" t="s">
        <v>7296</v>
      </c>
      <c r="J1992" s="25" t="s">
        <v>7288</v>
      </c>
      <c r="K1992" s="25" t="s">
        <v>7262</v>
      </c>
      <c r="L1992" s="25" t="s">
        <v>7259</v>
      </c>
      <c r="M1992" s="21">
        <v>270.89999999999998</v>
      </c>
      <c r="N1992" s="21">
        <v>541.79999999999995</v>
      </c>
      <c r="O1992" s="21">
        <v>-270.89999999999998</v>
      </c>
      <c r="P1992" s="21">
        <v>270.89999999999998</v>
      </c>
      <c r="Q1992" s="25" t="s">
        <v>7389</v>
      </c>
      <c r="R1992" s="1" t="str">
        <f t="shared" si="31"/>
        <v>ST10066</v>
      </c>
      <c r="S1992" t="str">
        <f>VLOOKUP(R1992,Data!$C$2:$D$261,2,0)</f>
        <v>Inglewood</v>
      </c>
      <c r="T1992">
        <f>COUNTIF('Feb 2022'!A:A,D1992)+COUNTIF('Mar 2022'!A:A,D1992)+COUNTIF('Apr 2022'!A:A,D1992)+COUNTIF('May 2022'!A:A,D1992)+COUNTIF('June 2022'!A:A,D1992)+COUNTIF('July 2022'!A:A,D1992)+COUNTIF('Aug 2022'!A:A,D1992)+COUNTIF('Sep 2022'!A:A,D1992)+COUNTIF('Oct 2022'!A:A,D1992)+COUNTIF('Dec 2022'!A:A,D1992)</f>
        <v>1</v>
      </c>
      <c r="U1992" t="str">
        <f>VLOOKUP(Q1992,'Capital Lookup'!A:B,2,FALSE)</f>
        <v>No</v>
      </c>
      <c r="V1992" s="2">
        <f>IFERROR(VLOOKUP(LEFT(F1992,10),'Find Purchase Orders'!B:J,9,FALSE),"")</f>
        <v>44665</v>
      </c>
      <c r="W1992" s="25" t="s">
        <v>7261</v>
      </c>
    </row>
    <row r="1993" spans="1:23" hidden="1">
      <c r="A1993" s="25" t="s">
        <v>7261</v>
      </c>
      <c r="B1993" s="25" t="s">
        <v>7384</v>
      </c>
      <c r="C1993" s="25" t="s">
        <v>7277</v>
      </c>
      <c r="D1993" s="25" t="s">
        <v>2267</v>
      </c>
      <c r="E1993" s="25" t="s">
        <v>7386</v>
      </c>
      <c r="F1993" s="25" t="s">
        <v>12199</v>
      </c>
      <c r="G1993" s="25" t="s">
        <v>12200</v>
      </c>
      <c r="H1993" s="21">
        <v>5578.05</v>
      </c>
      <c r="I1993" s="25" t="s">
        <v>7296</v>
      </c>
      <c r="J1993" s="25" t="s">
        <v>7288</v>
      </c>
      <c r="K1993" s="25" t="s">
        <v>7262</v>
      </c>
      <c r="L1993" s="25" t="s">
        <v>7259</v>
      </c>
      <c r="M1993" s="21">
        <v>5578.05</v>
      </c>
      <c r="N1993" s="21">
        <v>11156.1</v>
      </c>
      <c r="O1993" s="21">
        <v>-5578.05</v>
      </c>
      <c r="P1993" s="21">
        <v>5578.05</v>
      </c>
      <c r="Q1993" s="25" t="s">
        <v>7389</v>
      </c>
      <c r="R1993" s="1" t="str">
        <f t="shared" si="31"/>
        <v>ST10066</v>
      </c>
      <c r="S1993" t="str">
        <f>VLOOKUP(R1993,Data!$C$2:$D$261,2,0)</f>
        <v>Inglewood</v>
      </c>
      <c r="T1993">
        <f>COUNTIF('Feb 2022'!A:A,D1993)+COUNTIF('Mar 2022'!A:A,D1993)+COUNTIF('Apr 2022'!A:A,D1993)+COUNTIF('May 2022'!A:A,D1993)+COUNTIF('June 2022'!A:A,D1993)+COUNTIF('July 2022'!A:A,D1993)+COUNTIF('Aug 2022'!A:A,D1993)+COUNTIF('Sep 2022'!A:A,D1993)+COUNTIF('Oct 2022'!A:A,D1993)+COUNTIF('Dec 2022'!A:A,D1993)</f>
        <v>1</v>
      </c>
      <c r="U1993" t="str">
        <f>VLOOKUP(Q1993,'Capital Lookup'!A:B,2,FALSE)</f>
        <v>No</v>
      </c>
      <c r="V1993" s="2">
        <f>IFERROR(VLOOKUP(LEFT(F1993,10),'Find Purchase Orders'!B:J,9,FALSE),"")</f>
        <v>44665</v>
      </c>
      <c r="W1993" s="25" t="s">
        <v>7261</v>
      </c>
    </row>
    <row r="1994" spans="1:23" hidden="1">
      <c r="A1994" s="25" t="s">
        <v>7261</v>
      </c>
      <c r="B1994" s="25" t="s">
        <v>7384</v>
      </c>
      <c r="C1994" s="25" t="s">
        <v>7277</v>
      </c>
      <c r="D1994" s="25" t="s">
        <v>2274</v>
      </c>
      <c r="E1994" s="25" t="s">
        <v>7386</v>
      </c>
      <c r="F1994" s="25" t="s">
        <v>12201</v>
      </c>
      <c r="G1994" s="25" t="s">
        <v>12202</v>
      </c>
      <c r="H1994" s="21">
        <v>393.75</v>
      </c>
      <c r="I1994" s="25" t="s">
        <v>7296</v>
      </c>
      <c r="J1994" s="25" t="s">
        <v>7288</v>
      </c>
      <c r="K1994" s="25" t="s">
        <v>7262</v>
      </c>
      <c r="L1994" s="25" t="s">
        <v>7259</v>
      </c>
      <c r="M1994" s="21">
        <v>393.75</v>
      </c>
      <c r="N1994" s="21">
        <v>393.75</v>
      </c>
      <c r="O1994" s="21">
        <v>0</v>
      </c>
      <c r="P1994" s="21">
        <v>393.75</v>
      </c>
      <c r="Q1994" s="25" t="s">
        <v>7389</v>
      </c>
      <c r="R1994" s="1" t="str">
        <f t="shared" si="31"/>
        <v>ST10066</v>
      </c>
      <c r="S1994" t="str">
        <f>VLOOKUP(R1994,Data!$C$2:$D$261,2,0)</f>
        <v>Inglewood</v>
      </c>
      <c r="T1994">
        <f>COUNTIF('Feb 2022'!A:A,D1994)+COUNTIF('Mar 2022'!A:A,D1994)+COUNTIF('Apr 2022'!A:A,D1994)+COUNTIF('May 2022'!A:A,D1994)+COUNTIF('June 2022'!A:A,D1994)+COUNTIF('July 2022'!A:A,D1994)+COUNTIF('Aug 2022'!A:A,D1994)+COUNTIF('Sep 2022'!A:A,D1994)+COUNTIF('Oct 2022'!A:A,D1994)+COUNTIF('Dec 2022'!A:A,D1994)</f>
        <v>1</v>
      </c>
      <c r="U1994" t="str">
        <f>VLOOKUP(Q1994,'Capital Lookup'!A:B,2,FALSE)</f>
        <v>No</v>
      </c>
      <c r="V1994" s="2">
        <f>IFERROR(VLOOKUP(LEFT(F1994,10),'Find Purchase Orders'!B:J,9,FALSE),"")</f>
        <v>44665</v>
      </c>
      <c r="W1994" s="25" t="s">
        <v>7261</v>
      </c>
    </row>
    <row r="1995" spans="1:23" hidden="1">
      <c r="A1995" s="25" t="s">
        <v>7261</v>
      </c>
      <c r="B1995" s="25" t="s">
        <v>7384</v>
      </c>
      <c r="C1995" s="25" t="s">
        <v>7277</v>
      </c>
      <c r="D1995" s="25" t="s">
        <v>2274</v>
      </c>
      <c r="E1995" s="25" t="s">
        <v>7386</v>
      </c>
      <c r="F1995" s="25" t="s">
        <v>12203</v>
      </c>
      <c r="G1995" s="25" t="s">
        <v>12204</v>
      </c>
      <c r="H1995" s="21">
        <v>5710.01</v>
      </c>
      <c r="I1995" s="25" t="s">
        <v>7296</v>
      </c>
      <c r="J1995" s="25" t="s">
        <v>7288</v>
      </c>
      <c r="K1995" s="25" t="s">
        <v>7262</v>
      </c>
      <c r="L1995" s="25" t="s">
        <v>7259</v>
      </c>
      <c r="M1995" s="21">
        <v>5710.01</v>
      </c>
      <c r="N1995" s="21">
        <v>5710.01</v>
      </c>
      <c r="O1995" s="21">
        <v>0</v>
      </c>
      <c r="P1995" s="21">
        <v>5710.01</v>
      </c>
      <c r="Q1995" s="25" t="s">
        <v>7389</v>
      </c>
      <c r="R1995" s="1" t="str">
        <f t="shared" si="31"/>
        <v>ST10066</v>
      </c>
      <c r="S1995" t="str">
        <f>VLOOKUP(R1995,Data!$C$2:$D$261,2,0)</f>
        <v>Inglewood</v>
      </c>
      <c r="T1995">
        <f>COUNTIF('Feb 2022'!A:A,D1995)+COUNTIF('Mar 2022'!A:A,D1995)+COUNTIF('Apr 2022'!A:A,D1995)+COUNTIF('May 2022'!A:A,D1995)+COUNTIF('June 2022'!A:A,D1995)+COUNTIF('July 2022'!A:A,D1995)+COUNTIF('Aug 2022'!A:A,D1995)+COUNTIF('Sep 2022'!A:A,D1995)+COUNTIF('Oct 2022'!A:A,D1995)+COUNTIF('Dec 2022'!A:A,D1995)</f>
        <v>1</v>
      </c>
      <c r="U1995" t="str">
        <f>VLOOKUP(Q1995,'Capital Lookup'!A:B,2,FALSE)</f>
        <v>No</v>
      </c>
      <c r="V1995" s="2">
        <f>IFERROR(VLOOKUP(LEFT(F1995,10),'Find Purchase Orders'!B:J,9,FALSE),"")</f>
        <v>44665</v>
      </c>
      <c r="W1995" s="25" t="s">
        <v>7261</v>
      </c>
    </row>
    <row r="1996" spans="1:23" hidden="1">
      <c r="A1996" s="25" t="s">
        <v>7313</v>
      </c>
      <c r="B1996" s="25" t="s">
        <v>8259</v>
      </c>
      <c r="C1996" s="25" t="s">
        <v>8260</v>
      </c>
      <c r="D1996" s="25" t="s">
        <v>12205</v>
      </c>
      <c r="E1996" s="25" t="s">
        <v>10329</v>
      </c>
      <c r="F1996" s="25" t="s">
        <v>12206</v>
      </c>
      <c r="G1996" s="25" t="s">
        <v>12207</v>
      </c>
      <c r="H1996" s="21">
        <v>9512.2800000000007</v>
      </c>
      <c r="I1996" s="25" t="s">
        <v>7296</v>
      </c>
      <c r="J1996" s="25" t="s">
        <v>7288</v>
      </c>
      <c r="K1996" s="25" t="s">
        <v>8175</v>
      </c>
      <c r="L1996" s="25" t="s">
        <v>12208</v>
      </c>
      <c r="M1996" s="21">
        <v>9512.2800000000007</v>
      </c>
      <c r="N1996" s="21">
        <v>9512.2800000000007</v>
      </c>
      <c r="O1996" s="21">
        <v>0</v>
      </c>
      <c r="P1996" s="21">
        <v>9512.2800000000007</v>
      </c>
      <c r="Q1996" s="25" t="s">
        <v>12209</v>
      </c>
      <c r="R1996" s="1" t="str">
        <f t="shared" ref="R1996:R2059" si="32">CONCATENATE("ST",LEFT(B1996,5))</f>
        <v>ST10260</v>
      </c>
      <c r="S1996" t="str">
        <f>VLOOKUP(R1996,Data!$C$2:$D$261,2,0)</f>
        <v>Support Office</v>
      </c>
      <c r="T1996">
        <f>COUNTIF('Feb 2022'!A:A,D1996)+COUNTIF('Mar 2022'!A:A,D1996)+COUNTIF('Apr 2022'!A:A,D1996)+COUNTIF('May 2022'!A:A,D1996)+COUNTIF('June 2022'!A:A,D1996)+COUNTIF('July 2022'!A:A,D1996)+COUNTIF('Aug 2022'!A:A,D1996)+COUNTIF('Sep 2022'!A:A,D1996)+COUNTIF('Oct 2022'!A:A,D1996)+COUNTIF('Dec 2022'!A:A,D1996)</f>
        <v>0</v>
      </c>
      <c r="U1996" t="str">
        <f>VLOOKUP(Q1996,'Capital Lookup'!A:B,2,FALSE)</f>
        <v>Yes</v>
      </c>
      <c r="V1996" s="2">
        <f>IFERROR(VLOOKUP(LEFT(F1996,10),'Find Purchase Orders'!B:J,9,FALSE),"")</f>
        <v>44663</v>
      </c>
      <c r="W1996" s="25" t="s">
        <v>7261</v>
      </c>
    </row>
    <row r="1997" spans="1:23" hidden="1">
      <c r="A1997" s="25" t="s">
        <v>7261</v>
      </c>
      <c r="B1997" s="25" t="s">
        <v>8259</v>
      </c>
      <c r="C1997" s="25" t="s">
        <v>8260</v>
      </c>
      <c r="D1997" s="25" t="s">
        <v>12210</v>
      </c>
      <c r="E1997" s="25" t="s">
        <v>10329</v>
      </c>
      <c r="F1997" s="25" t="s">
        <v>12211</v>
      </c>
      <c r="G1997" s="25" t="s">
        <v>12212</v>
      </c>
      <c r="H1997" s="21">
        <v>76780.36</v>
      </c>
      <c r="I1997" s="25" t="s">
        <v>7296</v>
      </c>
      <c r="J1997" s="25" t="s">
        <v>7288</v>
      </c>
      <c r="K1997" s="25" t="s">
        <v>8175</v>
      </c>
      <c r="L1997" s="25" t="s">
        <v>12213</v>
      </c>
      <c r="M1997" s="21">
        <v>76780.36</v>
      </c>
      <c r="N1997" s="21">
        <v>71344.58</v>
      </c>
      <c r="O1997" s="21">
        <v>5435.78</v>
      </c>
      <c r="P1997" s="21">
        <v>76780.36</v>
      </c>
      <c r="Q1997" s="25" t="s">
        <v>12214</v>
      </c>
      <c r="R1997" s="1" t="str">
        <f t="shared" si="32"/>
        <v>ST10260</v>
      </c>
      <c r="S1997" t="str">
        <f>VLOOKUP(R1997,Data!$C$2:$D$261,2,0)</f>
        <v>Support Office</v>
      </c>
      <c r="T1997">
        <f>COUNTIF('Feb 2022'!A:A,D1997)+COUNTIF('Mar 2022'!A:A,D1997)+COUNTIF('Apr 2022'!A:A,D1997)+COUNTIF('May 2022'!A:A,D1997)+COUNTIF('June 2022'!A:A,D1997)+COUNTIF('July 2022'!A:A,D1997)+COUNTIF('Aug 2022'!A:A,D1997)+COUNTIF('Sep 2022'!A:A,D1997)+COUNTIF('Oct 2022'!A:A,D1997)+COUNTIF('Dec 2022'!A:A,D1997)</f>
        <v>0</v>
      </c>
      <c r="U1997" t="str">
        <f>VLOOKUP(Q1997,'Capital Lookup'!A:B,2,FALSE)</f>
        <v>Yes</v>
      </c>
      <c r="V1997" s="2">
        <f>IFERROR(VLOOKUP(LEFT(F1997,10),'Find Purchase Orders'!B:J,9,FALSE),"")</f>
        <v>44664</v>
      </c>
      <c r="W1997" s="25" t="s">
        <v>7261</v>
      </c>
    </row>
    <row r="1998" spans="1:23" hidden="1">
      <c r="A1998" s="25" t="s">
        <v>7261</v>
      </c>
      <c r="B1998" s="25" t="s">
        <v>8259</v>
      </c>
      <c r="C1998" s="25" t="s">
        <v>8260</v>
      </c>
      <c r="D1998" s="25" t="s">
        <v>12215</v>
      </c>
      <c r="E1998" s="25" t="s">
        <v>10329</v>
      </c>
      <c r="F1998" s="25" t="s">
        <v>12216</v>
      </c>
      <c r="G1998" s="25" t="s">
        <v>12217</v>
      </c>
      <c r="H1998" s="21">
        <v>81680.75</v>
      </c>
      <c r="I1998" s="25" t="s">
        <v>7296</v>
      </c>
      <c r="J1998" s="25" t="s">
        <v>7288</v>
      </c>
      <c r="K1998" s="25" t="s">
        <v>8175</v>
      </c>
      <c r="L1998" s="25" t="s">
        <v>12213</v>
      </c>
      <c r="M1998" s="21">
        <v>81680.75</v>
      </c>
      <c r="N1998" s="21">
        <v>75898.039999999994</v>
      </c>
      <c r="O1998" s="21">
        <v>5782.71</v>
      </c>
      <c r="P1998" s="21">
        <v>81680.75</v>
      </c>
      <c r="Q1998" s="25" t="s">
        <v>12214</v>
      </c>
      <c r="R1998" s="1" t="str">
        <f t="shared" si="32"/>
        <v>ST10260</v>
      </c>
      <c r="S1998" t="str">
        <f>VLOOKUP(R1998,Data!$C$2:$D$261,2,0)</f>
        <v>Support Office</v>
      </c>
      <c r="T1998">
        <f>COUNTIF('Feb 2022'!A:A,D1998)+COUNTIF('Mar 2022'!A:A,D1998)+COUNTIF('Apr 2022'!A:A,D1998)+COUNTIF('May 2022'!A:A,D1998)+COUNTIF('June 2022'!A:A,D1998)+COUNTIF('July 2022'!A:A,D1998)+COUNTIF('Aug 2022'!A:A,D1998)+COUNTIF('Sep 2022'!A:A,D1998)+COUNTIF('Oct 2022'!A:A,D1998)+COUNTIF('Dec 2022'!A:A,D1998)</f>
        <v>0</v>
      </c>
      <c r="U1998" t="str">
        <f>VLOOKUP(Q1998,'Capital Lookup'!A:B,2,FALSE)</f>
        <v>Yes</v>
      </c>
      <c r="V1998" s="2">
        <f>IFERROR(VLOOKUP(LEFT(F1998,10),'Find Purchase Orders'!B:J,9,FALSE),"")</f>
        <v>44664</v>
      </c>
      <c r="W1998" s="25" t="s">
        <v>7261</v>
      </c>
    </row>
    <row r="1999" spans="1:23" hidden="1">
      <c r="A1999" s="25" t="s">
        <v>7261</v>
      </c>
      <c r="B1999" s="25" t="s">
        <v>8259</v>
      </c>
      <c r="C1999" s="25" t="s">
        <v>8260</v>
      </c>
      <c r="D1999" s="25" t="s">
        <v>12218</v>
      </c>
      <c r="E1999" s="25" t="s">
        <v>10329</v>
      </c>
      <c r="F1999" s="25" t="s">
        <v>12219</v>
      </c>
      <c r="G1999" s="25" t="s">
        <v>12220</v>
      </c>
      <c r="H1999" s="21">
        <v>63928.87</v>
      </c>
      <c r="I1999" s="25" t="s">
        <v>7296</v>
      </c>
      <c r="J1999" s="25" t="s">
        <v>7288</v>
      </c>
      <c r="K1999" s="25" t="s">
        <v>8175</v>
      </c>
      <c r="L1999" s="25" t="s">
        <v>12213</v>
      </c>
      <c r="M1999" s="21">
        <v>63928.87</v>
      </c>
      <c r="N1999" s="21">
        <v>59402.93</v>
      </c>
      <c r="O1999" s="21">
        <v>4525.9399999999996</v>
      </c>
      <c r="P1999" s="21">
        <v>63928.87</v>
      </c>
      <c r="Q1999" s="25" t="s">
        <v>12214</v>
      </c>
      <c r="R1999" s="1" t="str">
        <f t="shared" si="32"/>
        <v>ST10260</v>
      </c>
      <c r="S1999" t="str">
        <f>VLOOKUP(R1999,Data!$C$2:$D$261,2,0)</f>
        <v>Support Office</v>
      </c>
      <c r="T1999">
        <f>COUNTIF('Feb 2022'!A:A,D1999)+COUNTIF('Mar 2022'!A:A,D1999)+COUNTIF('Apr 2022'!A:A,D1999)+COUNTIF('May 2022'!A:A,D1999)+COUNTIF('June 2022'!A:A,D1999)+COUNTIF('July 2022'!A:A,D1999)+COUNTIF('Aug 2022'!A:A,D1999)+COUNTIF('Sep 2022'!A:A,D1999)+COUNTIF('Oct 2022'!A:A,D1999)+COUNTIF('Dec 2022'!A:A,D1999)</f>
        <v>0</v>
      </c>
      <c r="U1999" t="str">
        <f>VLOOKUP(Q1999,'Capital Lookup'!A:B,2,FALSE)</f>
        <v>Yes</v>
      </c>
      <c r="V1999" s="2">
        <f>IFERROR(VLOOKUP(LEFT(F1999,10),'Find Purchase Orders'!B:J,9,FALSE),"")</f>
        <v>44664</v>
      </c>
      <c r="W1999" s="25" t="s">
        <v>7261</v>
      </c>
    </row>
    <row r="2000" spans="1:23" hidden="1">
      <c r="A2000" s="25" t="s">
        <v>7425</v>
      </c>
      <c r="B2000" s="25" t="s">
        <v>8259</v>
      </c>
      <c r="C2000" s="25" t="s">
        <v>8260</v>
      </c>
      <c r="D2000" s="25" t="s">
        <v>12221</v>
      </c>
      <c r="E2000" s="25" t="s">
        <v>10329</v>
      </c>
      <c r="F2000" s="25" t="s">
        <v>12222</v>
      </c>
      <c r="G2000" s="25" t="s">
        <v>12223</v>
      </c>
      <c r="H2000" s="21">
        <v>34328.239999999998</v>
      </c>
      <c r="I2000" s="25" t="s">
        <v>7296</v>
      </c>
      <c r="J2000" s="25" t="s">
        <v>7288</v>
      </c>
      <c r="K2000" s="25" t="s">
        <v>8175</v>
      </c>
      <c r="L2000" s="25" t="s">
        <v>12213</v>
      </c>
      <c r="M2000" s="21">
        <v>34328.239999999998</v>
      </c>
      <c r="N2000" s="21">
        <v>31897.919999999998</v>
      </c>
      <c r="O2000" s="21">
        <v>2430.3200000000002</v>
      </c>
      <c r="P2000" s="21">
        <v>34328.239999999998</v>
      </c>
      <c r="Q2000" s="25" t="s">
        <v>12224</v>
      </c>
      <c r="R2000" s="1" t="str">
        <f t="shared" si="32"/>
        <v>ST10260</v>
      </c>
      <c r="S2000" t="str">
        <f>VLOOKUP(R2000,Data!$C$2:$D$261,2,0)</f>
        <v>Support Office</v>
      </c>
      <c r="T2000">
        <f>COUNTIF('Feb 2022'!A:A,D2000)+COUNTIF('Mar 2022'!A:A,D2000)+COUNTIF('Apr 2022'!A:A,D2000)+COUNTIF('May 2022'!A:A,D2000)+COUNTIF('June 2022'!A:A,D2000)+COUNTIF('July 2022'!A:A,D2000)+COUNTIF('Aug 2022'!A:A,D2000)+COUNTIF('Sep 2022'!A:A,D2000)+COUNTIF('Oct 2022'!A:A,D2000)+COUNTIF('Dec 2022'!A:A,D2000)</f>
        <v>0</v>
      </c>
      <c r="U2000" t="str">
        <f>VLOOKUP(Q2000,'Capital Lookup'!A:B,2,FALSE)</f>
        <v>Yes</v>
      </c>
      <c r="V2000" s="2">
        <f>IFERROR(VLOOKUP(LEFT(F2000,10),'Find Purchase Orders'!B:J,9,FALSE),"")</f>
        <v>44664</v>
      </c>
      <c r="W2000" s="25" t="s">
        <v>7261</v>
      </c>
    </row>
    <row r="2001" spans="1:23" hidden="1">
      <c r="A2001" s="25" t="s">
        <v>7261</v>
      </c>
      <c r="B2001" s="25" t="s">
        <v>8259</v>
      </c>
      <c r="C2001" s="25" t="s">
        <v>8260</v>
      </c>
      <c r="D2001" s="25" t="s">
        <v>12225</v>
      </c>
      <c r="E2001" s="25" t="s">
        <v>10329</v>
      </c>
      <c r="F2001" s="25" t="s">
        <v>12226</v>
      </c>
      <c r="G2001" s="25" t="s">
        <v>12227</v>
      </c>
      <c r="H2001" s="21">
        <v>63419</v>
      </c>
      <c r="I2001" s="25" t="s">
        <v>7296</v>
      </c>
      <c r="J2001" s="25" t="s">
        <v>7288</v>
      </c>
      <c r="K2001" s="25" t="s">
        <v>8175</v>
      </c>
      <c r="L2001" s="25" t="s">
        <v>12213</v>
      </c>
      <c r="M2001" s="21">
        <v>63419</v>
      </c>
      <c r="N2001" s="21">
        <v>58929.15</v>
      </c>
      <c r="O2001" s="21">
        <v>4489.8500000000004</v>
      </c>
      <c r="P2001" s="21">
        <v>63419</v>
      </c>
      <c r="Q2001" s="25" t="s">
        <v>12214</v>
      </c>
      <c r="R2001" s="1" t="str">
        <f t="shared" si="32"/>
        <v>ST10260</v>
      </c>
      <c r="S2001" t="str">
        <f>VLOOKUP(R2001,Data!$C$2:$D$261,2,0)</f>
        <v>Support Office</v>
      </c>
      <c r="T2001">
        <f>COUNTIF('Feb 2022'!A:A,D2001)+COUNTIF('Mar 2022'!A:A,D2001)+COUNTIF('Apr 2022'!A:A,D2001)+COUNTIF('May 2022'!A:A,D2001)+COUNTIF('June 2022'!A:A,D2001)+COUNTIF('July 2022'!A:A,D2001)+COUNTIF('Aug 2022'!A:A,D2001)+COUNTIF('Sep 2022'!A:A,D2001)+COUNTIF('Oct 2022'!A:A,D2001)+COUNTIF('Dec 2022'!A:A,D2001)</f>
        <v>0</v>
      </c>
      <c r="U2001" t="str">
        <f>VLOOKUP(Q2001,'Capital Lookup'!A:B,2,FALSE)</f>
        <v>Yes</v>
      </c>
      <c r="V2001" s="2">
        <f>IFERROR(VLOOKUP(LEFT(F2001,10),'Find Purchase Orders'!B:J,9,FALSE),"")</f>
        <v>44664</v>
      </c>
      <c r="W2001" s="25" t="s">
        <v>7261</v>
      </c>
    </row>
    <row r="2002" spans="1:23" hidden="1">
      <c r="A2002" s="25" t="s">
        <v>7261</v>
      </c>
      <c r="B2002" s="25" t="s">
        <v>7752</v>
      </c>
      <c r="C2002" s="25" t="s">
        <v>7277</v>
      </c>
      <c r="D2002" s="25" t="s">
        <v>12228</v>
      </c>
      <c r="E2002" s="25" t="s">
        <v>10329</v>
      </c>
      <c r="F2002" s="25" t="s">
        <v>12229</v>
      </c>
      <c r="G2002" s="25" t="s">
        <v>12230</v>
      </c>
      <c r="H2002" s="21">
        <v>61560.82</v>
      </c>
      <c r="I2002" s="25" t="s">
        <v>7296</v>
      </c>
      <c r="J2002" s="25" t="s">
        <v>7288</v>
      </c>
      <c r="K2002" s="25" t="s">
        <v>8175</v>
      </c>
      <c r="L2002" s="25" t="s">
        <v>12213</v>
      </c>
      <c r="M2002" s="21">
        <v>61560.82</v>
      </c>
      <c r="N2002" s="21">
        <v>57202.53</v>
      </c>
      <c r="O2002" s="21">
        <v>4358.29</v>
      </c>
      <c r="P2002" s="21">
        <v>61560.82</v>
      </c>
      <c r="Q2002" s="25" t="s">
        <v>12214</v>
      </c>
      <c r="R2002" s="1" t="str">
        <f t="shared" si="32"/>
        <v>ST10065</v>
      </c>
      <c r="S2002" t="str">
        <f>VLOOKUP(R2002,Data!$C$2:$D$261,2,0)</f>
        <v>Evergreen</v>
      </c>
      <c r="T2002">
        <f>COUNTIF('Feb 2022'!A:A,D2002)+COUNTIF('Mar 2022'!A:A,D2002)+COUNTIF('Apr 2022'!A:A,D2002)+COUNTIF('May 2022'!A:A,D2002)+COUNTIF('June 2022'!A:A,D2002)+COUNTIF('July 2022'!A:A,D2002)+COUNTIF('Aug 2022'!A:A,D2002)+COUNTIF('Sep 2022'!A:A,D2002)+COUNTIF('Oct 2022'!A:A,D2002)+COUNTIF('Dec 2022'!A:A,D2002)</f>
        <v>0</v>
      </c>
      <c r="U2002" t="str">
        <f>VLOOKUP(Q2002,'Capital Lookup'!A:B,2,FALSE)</f>
        <v>Yes</v>
      </c>
      <c r="V2002" s="2">
        <f>IFERROR(VLOOKUP(LEFT(F2002,10),'Find Purchase Orders'!B:J,9,FALSE),"")</f>
        <v>44664</v>
      </c>
      <c r="W2002" s="25" t="s">
        <v>7261</v>
      </c>
    </row>
    <row r="2003" spans="1:23" hidden="1">
      <c r="A2003" s="25" t="s">
        <v>7425</v>
      </c>
      <c r="B2003" s="25" t="s">
        <v>8259</v>
      </c>
      <c r="C2003" s="25" t="s">
        <v>8260</v>
      </c>
      <c r="D2003" s="25" t="s">
        <v>12231</v>
      </c>
      <c r="E2003" s="25" t="s">
        <v>10329</v>
      </c>
      <c r="F2003" s="25" t="s">
        <v>12232</v>
      </c>
      <c r="G2003" s="25" t="s">
        <v>12233</v>
      </c>
      <c r="H2003" s="21">
        <v>38554.47</v>
      </c>
      <c r="I2003" s="25" t="s">
        <v>7296</v>
      </c>
      <c r="J2003" s="25" t="s">
        <v>7288</v>
      </c>
      <c r="K2003" s="25" t="s">
        <v>8175</v>
      </c>
      <c r="L2003" s="25" t="s">
        <v>12213</v>
      </c>
      <c r="M2003" s="21">
        <v>38554.47</v>
      </c>
      <c r="N2003" s="21">
        <v>38554.46</v>
      </c>
      <c r="O2003" s="21">
        <v>0.01</v>
      </c>
      <c r="P2003" s="21">
        <v>38554.47</v>
      </c>
      <c r="Q2003" s="25" t="s">
        <v>12224</v>
      </c>
      <c r="R2003" s="1" t="str">
        <f t="shared" si="32"/>
        <v>ST10260</v>
      </c>
      <c r="S2003" t="str">
        <f>VLOOKUP(R2003,Data!$C$2:$D$261,2,0)</f>
        <v>Support Office</v>
      </c>
      <c r="T2003">
        <f>COUNTIF('Feb 2022'!A:A,D2003)+COUNTIF('Mar 2022'!A:A,D2003)+COUNTIF('Apr 2022'!A:A,D2003)+COUNTIF('May 2022'!A:A,D2003)+COUNTIF('June 2022'!A:A,D2003)+COUNTIF('July 2022'!A:A,D2003)+COUNTIF('Aug 2022'!A:A,D2003)+COUNTIF('Sep 2022'!A:A,D2003)+COUNTIF('Oct 2022'!A:A,D2003)+COUNTIF('Dec 2022'!A:A,D2003)</f>
        <v>0</v>
      </c>
      <c r="U2003" t="str">
        <f>VLOOKUP(Q2003,'Capital Lookup'!A:B,2,FALSE)</f>
        <v>Yes</v>
      </c>
      <c r="V2003" s="2">
        <f>IFERROR(VLOOKUP(LEFT(F2003,10),'Find Purchase Orders'!B:J,9,FALSE),"")</f>
        <v>44664</v>
      </c>
      <c r="W2003" s="25" t="s">
        <v>7261</v>
      </c>
    </row>
    <row r="2004" spans="1:23" hidden="1">
      <c r="A2004" s="25" t="s">
        <v>7261</v>
      </c>
      <c r="B2004" s="25" t="s">
        <v>9296</v>
      </c>
      <c r="C2004" s="25" t="s">
        <v>7254</v>
      </c>
      <c r="D2004" s="25" t="s">
        <v>12234</v>
      </c>
      <c r="E2004" s="25" t="s">
        <v>10329</v>
      </c>
      <c r="H2004" s="21">
        <v>68829.259999999995</v>
      </c>
      <c r="I2004" s="25" t="s">
        <v>7257</v>
      </c>
      <c r="K2004" s="25" t="s">
        <v>8175</v>
      </c>
      <c r="L2004" s="25" t="s">
        <v>12213</v>
      </c>
      <c r="M2004" s="22">
        <v>0</v>
      </c>
      <c r="N2004" s="22">
        <v>0</v>
      </c>
      <c r="O2004" s="21">
        <v>0</v>
      </c>
      <c r="P2004" s="21">
        <v>7918.41</v>
      </c>
      <c r="Q2004" s="25" t="s">
        <v>12214</v>
      </c>
      <c r="R2004" s="1" t="str">
        <f t="shared" si="32"/>
        <v>ST10063</v>
      </c>
      <c r="S2004" t="str">
        <f>VLOOKUP(R2004,Data!$C$2:$D$261,2,0)</f>
        <v>Sunwood</v>
      </c>
      <c r="T2004">
        <f>COUNTIF('Feb 2022'!A:A,D2004)+COUNTIF('Mar 2022'!A:A,D2004)+COUNTIF('Apr 2022'!A:A,D2004)+COUNTIF('May 2022'!A:A,D2004)+COUNTIF('June 2022'!A:A,D2004)+COUNTIF('July 2022'!A:A,D2004)+COUNTIF('Aug 2022'!A:A,D2004)+COUNTIF('Sep 2022'!A:A,D2004)+COUNTIF('Oct 2022'!A:A,D2004)+COUNTIF('Dec 2022'!A:A,D2004)</f>
        <v>0</v>
      </c>
      <c r="U2004" t="str">
        <f>VLOOKUP(Q2004,'Capital Lookup'!A:B,2,FALSE)</f>
        <v>Yes</v>
      </c>
      <c r="V2004" s="2" t="str">
        <f>IFERROR(VLOOKUP(LEFT(F2004,10),'Find Purchase Orders'!B:J,9,FALSE),"")</f>
        <v/>
      </c>
      <c r="W2004" s="25" t="s">
        <v>7261</v>
      </c>
    </row>
    <row r="2005" spans="1:23" hidden="1">
      <c r="A2005" s="25" t="s">
        <v>7425</v>
      </c>
      <c r="B2005" s="25" t="s">
        <v>8259</v>
      </c>
      <c r="C2005" s="25" t="s">
        <v>8260</v>
      </c>
      <c r="D2005" s="25" t="s">
        <v>12235</v>
      </c>
      <c r="E2005" s="25" t="s">
        <v>10329</v>
      </c>
      <c r="F2005" s="25" t="s">
        <v>12236</v>
      </c>
      <c r="G2005" s="25" t="s">
        <v>12237</v>
      </c>
      <c r="H2005" s="21">
        <v>114652.17</v>
      </c>
      <c r="I2005" s="25" t="s">
        <v>7296</v>
      </c>
      <c r="J2005" s="25" t="s">
        <v>7288</v>
      </c>
      <c r="K2005" s="25" t="s">
        <v>8175</v>
      </c>
      <c r="L2005" s="25" t="s">
        <v>12213</v>
      </c>
      <c r="M2005" s="21">
        <v>114652.17</v>
      </c>
      <c r="N2005" s="21">
        <v>106535.21</v>
      </c>
      <c r="O2005" s="21">
        <v>8116.96</v>
      </c>
      <c r="P2005" s="21">
        <v>114652.17</v>
      </c>
      <c r="Q2005" s="25" t="s">
        <v>12224</v>
      </c>
      <c r="R2005" s="1" t="str">
        <f t="shared" si="32"/>
        <v>ST10260</v>
      </c>
      <c r="S2005" t="str">
        <f>VLOOKUP(R2005,Data!$C$2:$D$261,2,0)</f>
        <v>Support Office</v>
      </c>
      <c r="T2005">
        <f>COUNTIF('Feb 2022'!A:A,D2005)+COUNTIF('Mar 2022'!A:A,D2005)+COUNTIF('Apr 2022'!A:A,D2005)+COUNTIF('May 2022'!A:A,D2005)+COUNTIF('June 2022'!A:A,D2005)+COUNTIF('July 2022'!A:A,D2005)+COUNTIF('Aug 2022'!A:A,D2005)+COUNTIF('Sep 2022'!A:A,D2005)+COUNTIF('Oct 2022'!A:A,D2005)+COUNTIF('Dec 2022'!A:A,D2005)</f>
        <v>0</v>
      </c>
      <c r="U2005" t="str">
        <f>VLOOKUP(Q2005,'Capital Lookup'!A:B,2,FALSE)</f>
        <v>Yes</v>
      </c>
      <c r="V2005" s="2">
        <f>IFERROR(VLOOKUP(LEFT(F2005,10),'Find Purchase Orders'!B:J,9,FALSE),"")</f>
        <v>44664</v>
      </c>
      <c r="W2005" s="25" t="s">
        <v>7261</v>
      </c>
    </row>
    <row r="2006" spans="1:23" hidden="1">
      <c r="A2006" s="25" t="s">
        <v>7261</v>
      </c>
      <c r="B2006" s="25" t="s">
        <v>7479</v>
      </c>
      <c r="C2006" s="25" t="s">
        <v>7264</v>
      </c>
      <c r="D2006" s="25" t="s">
        <v>12238</v>
      </c>
      <c r="E2006" s="25" t="s">
        <v>10329</v>
      </c>
      <c r="F2006" s="25" t="s">
        <v>12239</v>
      </c>
      <c r="G2006" s="25" t="s">
        <v>12240</v>
      </c>
      <c r="H2006" s="21">
        <v>112629.7</v>
      </c>
      <c r="I2006" s="25" t="s">
        <v>7296</v>
      </c>
      <c r="J2006" s="25" t="s">
        <v>7288</v>
      </c>
      <c r="K2006" s="25" t="s">
        <v>8175</v>
      </c>
      <c r="L2006" s="25" t="s">
        <v>12213</v>
      </c>
      <c r="M2006" s="21">
        <v>112629.7</v>
      </c>
      <c r="N2006" s="21">
        <v>104655.92</v>
      </c>
      <c r="O2006" s="21">
        <v>7973.78</v>
      </c>
      <c r="P2006" s="21">
        <v>112629.7</v>
      </c>
      <c r="Q2006" s="25" t="s">
        <v>12214</v>
      </c>
      <c r="R2006" s="1" t="str">
        <f t="shared" si="32"/>
        <v>ST10027</v>
      </c>
      <c r="S2006" t="str">
        <f>VLOOKUP(R2006,Data!$C$2:$D$261,2,0)</f>
        <v>Glynnwood</v>
      </c>
      <c r="T2006">
        <f>COUNTIF('Feb 2022'!A:A,D2006)+COUNTIF('Mar 2022'!A:A,D2006)+COUNTIF('Apr 2022'!A:A,D2006)+COUNTIF('May 2022'!A:A,D2006)+COUNTIF('June 2022'!A:A,D2006)+COUNTIF('July 2022'!A:A,D2006)+COUNTIF('Aug 2022'!A:A,D2006)+COUNTIF('Sep 2022'!A:A,D2006)+COUNTIF('Oct 2022'!A:A,D2006)+COUNTIF('Dec 2022'!A:A,D2006)</f>
        <v>0</v>
      </c>
      <c r="U2006" t="str">
        <f>VLOOKUP(Q2006,'Capital Lookup'!A:B,2,FALSE)</f>
        <v>Yes</v>
      </c>
      <c r="V2006" s="2">
        <f>IFERROR(VLOOKUP(LEFT(F2006,10),'Find Purchase Orders'!B:J,9,FALSE),"")</f>
        <v>44664</v>
      </c>
      <c r="W2006" s="25" t="s">
        <v>7261</v>
      </c>
    </row>
    <row r="2007" spans="1:23" hidden="1">
      <c r="A2007" s="25" t="s">
        <v>7252</v>
      </c>
      <c r="B2007" s="25" t="s">
        <v>7546</v>
      </c>
      <c r="C2007" s="25" t="s">
        <v>7254</v>
      </c>
      <c r="D2007" s="25" t="s">
        <v>2154</v>
      </c>
      <c r="E2007" s="25" t="s">
        <v>7548</v>
      </c>
      <c r="F2007" s="25" t="s">
        <v>12241</v>
      </c>
      <c r="G2007" s="25" t="s">
        <v>12242</v>
      </c>
      <c r="H2007" s="21">
        <v>6498.07</v>
      </c>
      <c r="I2007" s="25" t="s">
        <v>7296</v>
      </c>
      <c r="J2007" s="25" t="s">
        <v>7288</v>
      </c>
      <c r="K2007" s="25" t="s">
        <v>7262</v>
      </c>
      <c r="L2007" s="25" t="s">
        <v>7259</v>
      </c>
      <c r="M2007" s="21">
        <v>6498.07</v>
      </c>
      <c r="N2007" s="21">
        <v>6498.07</v>
      </c>
      <c r="O2007" s="21">
        <v>0</v>
      </c>
      <c r="P2007" s="21">
        <v>6498.07</v>
      </c>
      <c r="Q2007" s="25" t="s">
        <v>7551</v>
      </c>
      <c r="R2007" s="1" t="str">
        <f t="shared" si="32"/>
        <v>ST10096</v>
      </c>
      <c r="S2007" t="str">
        <f>VLOOKUP(R2007,Data!$C$2:$D$261,2,0)</f>
        <v>Chatham</v>
      </c>
      <c r="T2007">
        <f>COUNTIF('Feb 2022'!A:A,D2007)+COUNTIF('Mar 2022'!A:A,D2007)+COUNTIF('Apr 2022'!A:A,D2007)+COUNTIF('May 2022'!A:A,D2007)+COUNTIF('June 2022'!A:A,D2007)+COUNTIF('July 2022'!A:A,D2007)+COUNTIF('Aug 2022'!A:A,D2007)+COUNTIF('Sep 2022'!A:A,D2007)+COUNTIF('Oct 2022'!A:A,D2007)+COUNTIF('Dec 2022'!A:A,D2007)</f>
        <v>1</v>
      </c>
      <c r="U2007" t="str">
        <f>VLOOKUP(Q2007,'Capital Lookup'!A:B,2,FALSE)</f>
        <v>No</v>
      </c>
      <c r="V2007" s="2">
        <f>IFERROR(VLOOKUP(LEFT(F2007,10),'Find Purchase Orders'!B:J,9,FALSE),"")</f>
        <v>44677</v>
      </c>
      <c r="W2007" s="25" t="s">
        <v>7261</v>
      </c>
    </row>
    <row r="2008" spans="1:23" hidden="1">
      <c r="A2008" s="25" t="s">
        <v>7252</v>
      </c>
      <c r="B2008" s="25" t="s">
        <v>7546</v>
      </c>
      <c r="C2008" s="25" t="s">
        <v>7254</v>
      </c>
      <c r="D2008" s="25" t="s">
        <v>2154</v>
      </c>
      <c r="E2008" s="25" t="s">
        <v>7548</v>
      </c>
      <c r="F2008" s="25" t="s">
        <v>12243</v>
      </c>
      <c r="G2008" s="25" t="s">
        <v>12244</v>
      </c>
      <c r="H2008" s="21">
        <v>943.55</v>
      </c>
      <c r="I2008" s="25" t="s">
        <v>7296</v>
      </c>
      <c r="J2008" s="25" t="s">
        <v>7288</v>
      </c>
      <c r="K2008" s="25" t="s">
        <v>7262</v>
      </c>
      <c r="L2008" s="25" t="s">
        <v>7259</v>
      </c>
      <c r="M2008" s="21">
        <v>943.55</v>
      </c>
      <c r="N2008" s="21">
        <v>943.55</v>
      </c>
      <c r="O2008" s="21">
        <v>0</v>
      </c>
      <c r="P2008" s="21">
        <v>943.55</v>
      </c>
      <c r="Q2008" s="25" t="s">
        <v>7551</v>
      </c>
      <c r="R2008" s="1" t="str">
        <f t="shared" si="32"/>
        <v>ST10096</v>
      </c>
      <c r="S2008" t="str">
        <f>VLOOKUP(R2008,Data!$C$2:$D$261,2,0)</f>
        <v>Chatham</v>
      </c>
      <c r="T2008">
        <f>COUNTIF('Feb 2022'!A:A,D2008)+COUNTIF('Mar 2022'!A:A,D2008)+COUNTIF('Apr 2022'!A:A,D2008)+COUNTIF('May 2022'!A:A,D2008)+COUNTIF('June 2022'!A:A,D2008)+COUNTIF('July 2022'!A:A,D2008)+COUNTIF('Aug 2022'!A:A,D2008)+COUNTIF('Sep 2022'!A:A,D2008)+COUNTIF('Oct 2022'!A:A,D2008)+COUNTIF('Dec 2022'!A:A,D2008)</f>
        <v>1</v>
      </c>
      <c r="U2008" t="str">
        <f>VLOOKUP(Q2008,'Capital Lookup'!A:B,2,FALSE)</f>
        <v>No</v>
      </c>
      <c r="V2008" s="2">
        <f>IFERROR(VLOOKUP(LEFT(F2008,10),'Find Purchase Orders'!B:J,9,FALSE),"")</f>
        <v>44677</v>
      </c>
      <c r="W2008" s="25" t="s">
        <v>7261</v>
      </c>
    </row>
    <row r="2009" spans="1:23" hidden="1">
      <c r="A2009" s="25" t="s">
        <v>7252</v>
      </c>
      <c r="B2009" s="25" t="s">
        <v>7546</v>
      </c>
      <c r="C2009" s="25" t="s">
        <v>7254</v>
      </c>
      <c r="D2009" s="25" t="s">
        <v>2275</v>
      </c>
      <c r="E2009" s="25" t="s">
        <v>7548</v>
      </c>
      <c r="F2009" s="25" t="s">
        <v>12245</v>
      </c>
      <c r="G2009" s="25" t="s">
        <v>12246</v>
      </c>
      <c r="H2009" s="21">
        <v>1519.85</v>
      </c>
      <c r="I2009" s="25" t="s">
        <v>7296</v>
      </c>
      <c r="J2009" s="25" t="s">
        <v>7288</v>
      </c>
      <c r="K2009" s="25" t="s">
        <v>7262</v>
      </c>
      <c r="L2009" s="25" t="s">
        <v>7259</v>
      </c>
      <c r="M2009" s="21">
        <v>1519.85</v>
      </c>
      <c r="N2009" s="21">
        <v>1519.85</v>
      </c>
      <c r="O2009" s="21">
        <v>0</v>
      </c>
      <c r="P2009" s="21">
        <v>1519.85</v>
      </c>
      <c r="Q2009" s="25" t="s">
        <v>7551</v>
      </c>
      <c r="R2009" s="1" t="str">
        <f t="shared" si="32"/>
        <v>ST10096</v>
      </c>
      <c r="S2009" t="str">
        <f>VLOOKUP(R2009,Data!$C$2:$D$261,2,0)</f>
        <v>Chatham</v>
      </c>
      <c r="T2009">
        <f>COUNTIF('Feb 2022'!A:A,D2009)+COUNTIF('Mar 2022'!A:A,D2009)+COUNTIF('Apr 2022'!A:A,D2009)+COUNTIF('May 2022'!A:A,D2009)+COUNTIF('June 2022'!A:A,D2009)+COUNTIF('July 2022'!A:A,D2009)+COUNTIF('Aug 2022'!A:A,D2009)+COUNTIF('Sep 2022'!A:A,D2009)+COUNTIF('Oct 2022'!A:A,D2009)+COUNTIF('Dec 2022'!A:A,D2009)</f>
        <v>1</v>
      </c>
      <c r="U2009" t="str">
        <f>VLOOKUP(Q2009,'Capital Lookup'!A:B,2,FALSE)</f>
        <v>No</v>
      </c>
      <c r="V2009" s="2">
        <f>IFERROR(VLOOKUP(LEFT(F2009,10),'Find Purchase Orders'!B:J,9,FALSE),"")</f>
        <v>44670</v>
      </c>
      <c r="W2009" s="25" t="s">
        <v>7261</v>
      </c>
    </row>
    <row r="2010" spans="1:23" hidden="1">
      <c r="A2010" s="25" t="s">
        <v>7252</v>
      </c>
      <c r="B2010" s="25" t="s">
        <v>7546</v>
      </c>
      <c r="C2010" s="25" t="s">
        <v>7254</v>
      </c>
      <c r="D2010" s="25" t="s">
        <v>2275</v>
      </c>
      <c r="E2010" s="25" t="s">
        <v>7548</v>
      </c>
      <c r="F2010" s="25" t="s">
        <v>12247</v>
      </c>
      <c r="G2010" s="25" t="s">
        <v>12248</v>
      </c>
      <c r="H2010" s="21">
        <v>13811.99</v>
      </c>
      <c r="I2010" s="25" t="s">
        <v>7296</v>
      </c>
      <c r="J2010" s="25" t="s">
        <v>7288</v>
      </c>
      <c r="K2010" s="25" t="s">
        <v>7262</v>
      </c>
      <c r="L2010" s="25" t="s">
        <v>7259</v>
      </c>
      <c r="M2010" s="21">
        <v>13811.99</v>
      </c>
      <c r="N2010" s="21">
        <v>13811.99</v>
      </c>
      <c r="O2010" s="21">
        <v>0</v>
      </c>
      <c r="P2010" s="21">
        <v>13811.99</v>
      </c>
      <c r="Q2010" s="25" t="s">
        <v>7551</v>
      </c>
      <c r="R2010" s="1" t="str">
        <f t="shared" si="32"/>
        <v>ST10096</v>
      </c>
      <c r="S2010" t="str">
        <f>VLOOKUP(R2010,Data!$C$2:$D$261,2,0)</f>
        <v>Chatham</v>
      </c>
      <c r="T2010">
        <f>COUNTIF('Feb 2022'!A:A,D2010)+COUNTIF('Mar 2022'!A:A,D2010)+COUNTIF('Apr 2022'!A:A,D2010)+COUNTIF('May 2022'!A:A,D2010)+COUNTIF('June 2022'!A:A,D2010)+COUNTIF('July 2022'!A:A,D2010)+COUNTIF('Aug 2022'!A:A,D2010)+COUNTIF('Sep 2022'!A:A,D2010)+COUNTIF('Oct 2022'!A:A,D2010)+COUNTIF('Dec 2022'!A:A,D2010)</f>
        <v>1</v>
      </c>
      <c r="U2010" t="str">
        <f>VLOOKUP(Q2010,'Capital Lookup'!A:B,2,FALSE)</f>
        <v>No</v>
      </c>
      <c r="V2010" s="2">
        <f>IFERROR(VLOOKUP(LEFT(F2010,10),'Find Purchase Orders'!B:J,9,FALSE),"")</f>
        <v>44670</v>
      </c>
      <c r="W2010" s="25" t="s">
        <v>7261</v>
      </c>
    </row>
    <row r="2011" spans="1:23" hidden="1">
      <c r="A2011" s="25" t="s">
        <v>7252</v>
      </c>
      <c r="B2011" s="25" t="s">
        <v>7546</v>
      </c>
      <c r="C2011" s="25" t="s">
        <v>7254</v>
      </c>
      <c r="D2011" s="25" t="s">
        <v>2276</v>
      </c>
      <c r="E2011" s="25" t="s">
        <v>7548</v>
      </c>
      <c r="F2011" s="25" t="s">
        <v>12249</v>
      </c>
      <c r="G2011" s="25" t="s">
        <v>12250</v>
      </c>
      <c r="H2011" s="21">
        <v>10092.030000000001</v>
      </c>
      <c r="I2011" s="25" t="s">
        <v>7296</v>
      </c>
      <c r="J2011" s="25" t="s">
        <v>7288</v>
      </c>
      <c r="K2011" s="25" t="s">
        <v>7262</v>
      </c>
      <c r="L2011" s="25" t="s">
        <v>7259</v>
      </c>
      <c r="M2011" s="21">
        <v>10092.030000000001</v>
      </c>
      <c r="N2011" s="21">
        <v>10092.030000000001</v>
      </c>
      <c r="O2011" s="21">
        <v>0</v>
      </c>
      <c r="P2011" s="21">
        <v>10092.030000000001</v>
      </c>
      <c r="Q2011" s="25" t="s">
        <v>7551</v>
      </c>
      <c r="R2011" s="1" t="str">
        <f t="shared" si="32"/>
        <v>ST10096</v>
      </c>
      <c r="S2011" t="str">
        <f>VLOOKUP(R2011,Data!$C$2:$D$261,2,0)</f>
        <v>Chatham</v>
      </c>
      <c r="T2011">
        <f>COUNTIF('Feb 2022'!A:A,D2011)+COUNTIF('Mar 2022'!A:A,D2011)+COUNTIF('Apr 2022'!A:A,D2011)+COUNTIF('May 2022'!A:A,D2011)+COUNTIF('June 2022'!A:A,D2011)+COUNTIF('July 2022'!A:A,D2011)+COUNTIF('Aug 2022'!A:A,D2011)+COUNTIF('Sep 2022'!A:A,D2011)+COUNTIF('Oct 2022'!A:A,D2011)+COUNTIF('Dec 2022'!A:A,D2011)</f>
        <v>1</v>
      </c>
      <c r="U2011" t="str">
        <f>VLOOKUP(Q2011,'Capital Lookup'!A:B,2,FALSE)</f>
        <v>No</v>
      </c>
      <c r="V2011" s="2">
        <f>IFERROR(VLOOKUP(LEFT(F2011,10),'Find Purchase Orders'!B:J,9,FALSE),"")</f>
        <v>44671</v>
      </c>
      <c r="W2011" s="25" t="s">
        <v>7261</v>
      </c>
    </row>
    <row r="2012" spans="1:23" hidden="1">
      <c r="A2012" s="25" t="s">
        <v>7252</v>
      </c>
      <c r="B2012" s="25" t="s">
        <v>7546</v>
      </c>
      <c r="C2012" s="25" t="s">
        <v>7254</v>
      </c>
      <c r="D2012" s="25" t="s">
        <v>2276</v>
      </c>
      <c r="E2012" s="25" t="s">
        <v>7548</v>
      </c>
      <c r="F2012" s="25" t="s">
        <v>12251</v>
      </c>
      <c r="G2012" s="25" t="s">
        <v>12252</v>
      </c>
      <c r="H2012" s="21">
        <v>1146.95</v>
      </c>
      <c r="I2012" s="25" t="s">
        <v>7296</v>
      </c>
      <c r="J2012" s="25" t="s">
        <v>7288</v>
      </c>
      <c r="K2012" s="25" t="s">
        <v>7262</v>
      </c>
      <c r="L2012" s="25" t="s">
        <v>7259</v>
      </c>
      <c r="M2012" s="21">
        <v>1146.95</v>
      </c>
      <c r="N2012" s="21">
        <v>1146.95</v>
      </c>
      <c r="O2012" s="21">
        <v>0</v>
      </c>
      <c r="P2012" s="21">
        <v>1146.95</v>
      </c>
      <c r="Q2012" s="25" t="s">
        <v>7551</v>
      </c>
      <c r="R2012" s="1" t="str">
        <f t="shared" si="32"/>
        <v>ST10096</v>
      </c>
      <c r="S2012" t="str">
        <f>VLOOKUP(R2012,Data!$C$2:$D$261,2,0)</f>
        <v>Chatham</v>
      </c>
      <c r="T2012">
        <f>COUNTIF('Feb 2022'!A:A,D2012)+COUNTIF('Mar 2022'!A:A,D2012)+COUNTIF('Apr 2022'!A:A,D2012)+COUNTIF('May 2022'!A:A,D2012)+COUNTIF('June 2022'!A:A,D2012)+COUNTIF('July 2022'!A:A,D2012)+COUNTIF('Aug 2022'!A:A,D2012)+COUNTIF('Sep 2022'!A:A,D2012)+COUNTIF('Oct 2022'!A:A,D2012)+COUNTIF('Dec 2022'!A:A,D2012)</f>
        <v>1</v>
      </c>
      <c r="U2012" t="str">
        <f>VLOOKUP(Q2012,'Capital Lookup'!A:B,2,FALSE)</f>
        <v>No</v>
      </c>
      <c r="V2012" s="2">
        <f>IFERROR(VLOOKUP(LEFT(F2012,10),'Find Purchase Orders'!B:J,9,FALSE),"")</f>
        <v>44671</v>
      </c>
      <c r="W2012" s="25" t="s">
        <v>7261</v>
      </c>
    </row>
    <row r="2013" spans="1:23" hidden="1">
      <c r="A2013" s="25" t="s">
        <v>7261</v>
      </c>
      <c r="B2013" s="25" t="s">
        <v>9727</v>
      </c>
      <c r="C2013" s="25" t="s">
        <v>7264</v>
      </c>
      <c r="D2013" s="25" t="s">
        <v>2277</v>
      </c>
      <c r="E2013" s="25" t="s">
        <v>9729</v>
      </c>
      <c r="F2013" s="25" t="s">
        <v>12253</v>
      </c>
      <c r="G2013" s="25" t="s">
        <v>12254</v>
      </c>
      <c r="H2013" s="21">
        <v>4343.6099999999997</v>
      </c>
      <c r="I2013" s="25" t="s">
        <v>7296</v>
      </c>
      <c r="J2013" s="25" t="s">
        <v>7288</v>
      </c>
      <c r="K2013" s="25" t="s">
        <v>7262</v>
      </c>
      <c r="L2013" s="25" t="s">
        <v>7259</v>
      </c>
      <c r="M2013" s="21">
        <v>4343.6099999999997</v>
      </c>
      <c r="N2013" s="21">
        <v>3754.91</v>
      </c>
      <c r="O2013" s="21">
        <v>588.70000000000005</v>
      </c>
      <c r="P2013" s="21">
        <v>4343.6099999999997</v>
      </c>
      <c r="Q2013" s="25" t="s">
        <v>9732</v>
      </c>
      <c r="R2013" s="1" t="str">
        <f t="shared" si="32"/>
        <v>ST10013</v>
      </c>
      <c r="S2013" t="str">
        <f>VLOOKUP(R2013,Data!$C$2:$D$261,2,0)</f>
        <v>Bough Beeches Place</v>
      </c>
      <c r="T2013">
        <f>COUNTIF('Feb 2022'!A:A,D2013)+COUNTIF('Mar 2022'!A:A,D2013)+COUNTIF('Apr 2022'!A:A,D2013)+COUNTIF('May 2022'!A:A,D2013)+COUNTIF('June 2022'!A:A,D2013)+COUNTIF('July 2022'!A:A,D2013)+COUNTIF('Aug 2022'!A:A,D2013)+COUNTIF('Sep 2022'!A:A,D2013)+COUNTIF('Oct 2022'!A:A,D2013)+COUNTIF('Dec 2022'!A:A,D2013)</f>
        <v>1</v>
      </c>
      <c r="U2013" t="str">
        <f>VLOOKUP(Q2013,'Capital Lookup'!A:B,2,FALSE)</f>
        <v>No</v>
      </c>
      <c r="V2013" s="2">
        <f>IFERROR(VLOOKUP(LEFT(F2013,10),'Find Purchase Orders'!B:J,9,FALSE),"")</f>
        <v>44676</v>
      </c>
      <c r="W2013" s="25" t="s">
        <v>7261</v>
      </c>
    </row>
    <row r="2014" spans="1:23" hidden="1">
      <c r="A2014" s="25" t="s">
        <v>7261</v>
      </c>
      <c r="B2014" s="25" t="s">
        <v>7417</v>
      </c>
      <c r="C2014" s="25" t="s">
        <v>7282</v>
      </c>
      <c r="D2014" s="25" t="s">
        <v>2278</v>
      </c>
      <c r="E2014" s="25" t="s">
        <v>7419</v>
      </c>
      <c r="F2014" s="25" t="s">
        <v>12255</v>
      </c>
      <c r="G2014" s="25" t="s">
        <v>12256</v>
      </c>
      <c r="H2014" s="21">
        <v>565</v>
      </c>
      <c r="I2014" s="25" t="s">
        <v>7296</v>
      </c>
      <c r="J2014" s="25" t="s">
        <v>7288</v>
      </c>
      <c r="K2014" s="25" t="s">
        <v>7258</v>
      </c>
      <c r="L2014" s="25" t="s">
        <v>7259</v>
      </c>
      <c r="M2014" s="21">
        <v>565</v>
      </c>
      <c r="N2014" s="21">
        <v>565</v>
      </c>
      <c r="O2014" s="21">
        <v>0</v>
      </c>
      <c r="P2014" s="21">
        <v>565</v>
      </c>
      <c r="Q2014" s="25" t="s">
        <v>7422</v>
      </c>
      <c r="R2014" s="1" t="str">
        <f t="shared" si="32"/>
        <v>ST10012</v>
      </c>
      <c r="S2014" t="str">
        <f>VLOOKUP(R2014,Data!$C$2:$D$261,2,0)</f>
        <v>Forest Hill Place</v>
      </c>
      <c r="T2014">
        <f>COUNTIF('Feb 2022'!A:A,D2014)+COUNTIF('Mar 2022'!A:A,D2014)+COUNTIF('Apr 2022'!A:A,D2014)+COUNTIF('May 2022'!A:A,D2014)+COUNTIF('June 2022'!A:A,D2014)+COUNTIF('July 2022'!A:A,D2014)+COUNTIF('Aug 2022'!A:A,D2014)+COUNTIF('Sep 2022'!A:A,D2014)+COUNTIF('Oct 2022'!A:A,D2014)+COUNTIF('Dec 2022'!A:A,D2014)</f>
        <v>1</v>
      </c>
      <c r="U2014" t="str">
        <f>VLOOKUP(Q2014,'Capital Lookup'!A:B,2,FALSE)</f>
        <v>No</v>
      </c>
      <c r="V2014" s="2">
        <f>IFERROR(VLOOKUP(LEFT(F2014,10),'Find Purchase Orders'!B:J,9,FALSE),"")</f>
        <v>44665</v>
      </c>
      <c r="W2014" s="25" t="s">
        <v>7261</v>
      </c>
    </row>
    <row r="2015" spans="1:23" hidden="1">
      <c r="A2015" s="25" t="s">
        <v>7261</v>
      </c>
      <c r="B2015" s="25" t="s">
        <v>7417</v>
      </c>
      <c r="C2015" s="25" t="s">
        <v>7282</v>
      </c>
      <c r="D2015" s="25" t="s">
        <v>2278</v>
      </c>
      <c r="E2015" s="25" t="s">
        <v>7419</v>
      </c>
      <c r="F2015" s="25" t="s">
        <v>12257</v>
      </c>
      <c r="G2015" s="25" t="s">
        <v>12258</v>
      </c>
      <c r="H2015" s="21">
        <v>280.29000000000002</v>
      </c>
      <c r="I2015" s="25" t="s">
        <v>7296</v>
      </c>
      <c r="J2015" s="25" t="s">
        <v>7288</v>
      </c>
      <c r="K2015" s="25" t="s">
        <v>7258</v>
      </c>
      <c r="L2015" s="25" t="s">
        <v>7259</v>
      </c>
      <c r="M2015" s="21">
        <v>280.29000000000002</v>
      </c>
      <c r="N2015" s="21">
        <v>280.29000000000002</v>
      </c>
      <c r="O2015" s="21">
        <v>0</v>
      </c>
      <c r="P2015" s="21">
        <v>280.29000000000002</v>
      </c>
      <c r="Q2015" s="25" t="s">
        <v>7422</v>
      </c>
      <c r="R2015" s="1" t="str">
        <f t="shared" si="32"/>
        <v>ST10012</v>
      </c>
      <c r="S2015" t="str">
        <f>VLOOKUP(R2015,Data!$C$2:$D$261,2,0)</f>
        <v>Forest Hill Place</v>
      </c>
      <c r="T2015">
        <f>COUNTIF('Feb 2022'!A:A,D2015)+COUNTIF('Mar 2022'!A:A,D2015)+COUNTIF('Apr 2022'!A:A,D2015)+COUNTIF('May 2022'!A:A,D2015)+COUNTIF('June 2022'!A:A,D2015)+COUNTIF('July 2022'!A:A,D2015)+COUNTIF('Aug 2022'!A:A,D2015)+COUNTIF('Sep 2022'!A:A,D2015)+COUNTIF('Oct 2022'!A:A,D2015)+COUNTIF('Dec 2022'!A:A,D2015)</f>
        <v>1</v>
      </c>
      <c r="U2015" t="str">
        <f>VLOOKUP(Q2015,'Capital Lookup'!A:B,2,FALSE)</f>
        <v>No</v>
      </c>
      <c r="V2015" s="2">
        <f>IFERROR(VLOOKUP(LEFT(F2015,10),'Find Purchase Orders'!B:J,9,FALSE),"")</f>
        <v>44665</v>
      </c>
      <c r="W2015" s="25" t="s">
        <v>7261</v>
      </c>
    </row>
    <row r="2016" spans="1:23" hidden="1">
      <c r="A2016" s="25" t="s">
        <v>7261</v>
      </c>
      <c r="B2016" s="25" t="s">
        <v>7417</v>
      </c>
      <c r="C2016" s="25" t="s">
        <v>7282</v>
      </c>
      <c r="D2016" s="25" t="s">
        <v>2278</v>
      </c>
      <c r="E2016" s="25" t="s">
        <v>7419</v>
      </c>
      <c r="F2016" s="25" t="s">
        <v>12259</v>
      </c>
      <c r="G2016" s="25" t="s">
        <v>12260</v>
      </c>
      <c r="H2016" s="21">
        <v>6155.64</v>
      </c>
      <c r="I2016" s="25" t="s">
        <v>7296</v>
      </c>
      <c r="J2016" s="25" t="s">
        <v>7288</v>
      </c>
      <c r="K2016" s="25" t="s">
        <v>7262</v>
      </c>
      <c r="L2016" s="25" t="s">
        <v>7259</v>
      </c>
      <c r="M2016" s="21">
        <v>6155.64</v>
      </c>
      <c r="N2016" s="21">
        <v>6155.64</v>
      </c>
      <c r="O2016" s="21">
        <v>0</v>
      </c>
      <c r="P2016" s="21">
        <v>6155.64</v>
      </c>
      <c r="Q2016" s="25" t="s">
        <v>7422</v>
      </c>
      <c r="R2016" s="1" t="str">
        <f t="shared" si="32"/>
        <v>ST10012</v>
      </c>
      <c r="S2016" t="str">
        <f>VLOOKUP(R2016,Data!$C$2:$D$261,2,0)</f>
        <v>Forest Hill Place</v>
      </c>
      <c r="T2016">
        <f>COUNTIF('Feb 2022'!A:A,D2016)+COUNTIF('Mar 2022'!A:A,D2016)+COUNTIF('Apr 2022'!A:A,D2016)+COUNTIF('May 2022'!A:A,D2016)+COUNTIF('June 2022'!A:A,D2016)+COUNTIF('July 2022'!A:A,D2016)+COUNTIF('Aug 2022'!A:A,D2016)+COUNTIF('Sep 2022'!A:A,D2016)+COUNTIF('Oct 2022'!A:A,D2016)+COUNTIF('Dec 2022'!A:A,D2016)</f>
        <v>1</v>
      </c>
      <c r="U2016" t="str">
        <f>VLOOKUP(Q2016,'Capital Lookup'!A:B,2,FALSE)</f>
        <v>No</v>
      </c>
      <c r="V2016" s="2">
        <f>IFERROR(VLOOKUP(LEFT(F2016,10),'Find Purchase Orders'!B:J,9,FALSE),"")</f>
        <v>44665</v>
      </c>
      <c r="W2016" s="25" t="s">
        <v>7261</v>
      </c>
    </row>
    <row r="2017" spans="1:23" hidden="1">
      <c r="A2017" s="25" t="s">
        <v>7425</v>
      </c>
      <c r="B2017" s="25" t="s">
        <v>7818</v>
      </c>
      <c r="C2017" s="25" t="s">
        <v>7271</v>
      </c>
      <c r="D2017" s="25" t="s">
        <v>12261</v>
      </c>
      <c r="E2017" s="25" t="s">
        <v>10329</v>
      </c>
      <c r="F2017" s="25" t="s">
        <v>12262</v>
      </c>
      <c r="G2017" s="25" t="s">
        <v>12263</v>
      </c>
      <c r="H2017" s="21">
        <v>22085.19</v>
      </c>
      <c r="I2017" s="25" t="s">
        <v>7296</v>
      </c>
      <c r="J2017" s="25" t="s">
        <v>7288</v>
      </c>
      <c r="K2017" s="25" t="s">
        <v>8175</v>
      </c>
      <c r="L2017" s="25" t="s">
        <v>12213</v>
      </c>
      <c r="M2017" s="21">
        <v>22085.19</v>
      </c>
      <c r="N2017" s="21">
        <v>22085.19</v>
      </c>
      <c r="O2017" s="21">
        <v>0</v>
      </c>
      <c r="P2017" s="21">
        <v>22085.19</v>
      </c>
      <c r="Q2017" s="25" t="s">
        <v>12224</v>
      </c>
      <c r="R2017" s="1" t="str">
        <f t="shared" si="32"/>
        <v>ST10180</v>
      </c>
      <c r="S2017" t="str">
        <f>VLOOKUP(R2017,Data!$C$2:$D$261,2,0)</f>
        <v>Pinecrest Manor</v>
      </c>
      <c r="T2017">
        <f>COUNTIF('Feb 2022'!A:A,D2017)+COUNTIF('Mar 2022'!A:A,D2017)+COUNTIF('Apr 2022'!A:A,D2017)+COUNTIF('May 2022'!A:A,D2017)+COUNTIF('June 2022'!A:A,D2017)+COUNTIF('July 2022'!A:A,D2017)+COUNTIF('Aug 2022'!A:A,D2017)+COUNTIF('Sep 2022'!A:A,D2017)+COUNTIF('Oct 2022'!A:A,D2017)+COUNTIF('Dec 2022'!A:A,D2017)</f>
        <v>0</v>
      </c>
      <c r="U2017" t="str">
        <f>VLOOKUP(Q2017,'Capital Lookup'!A:B,2,FALSE)</f>
        <v>Yes</v>
      </c>
      <c r="V2017" s="2">
        <f>IFERROR(VLOOKUP(LEFT(F2017,10),'Find Purchase Orders'!B:J,9,FALSE),"")</f>
        <v>44665</v>
      </c>
      <c r="W2017" s="25" t="s">
        <v>7261</v>
      </c>
    </row>
    <row r="2018" spans="1:23" hidden="1">
      <c r="A2018" s="25" t="s">
        <v>7252</v>
      </c>
      <c r="B2018" s="25" t="s">
        <v>7466</v>
      </c>
      <c r="C2018" s="25" t="s">
        <v>7254</v>
      </c>
      <c r="D2018" s="25" t="s">
        <v>2268</v>
      </c>
      <c r="E2018" s="25" t="s">
        <v>7500</v>
      </c>
      <c r="F2018" s="25" t="s">
        <v>12264</v>
      </c>
      <c r="G2018" s="25" t="s">
        <v>12265</v>
      </c>
      <c r="H2018" s="21">
        <v>6864.75</v>
      </c>
      <c r="I2018" s="25" t="s">
        <v>7296</v>
      </c>
      <c r="J2018" s="25" t="s">
        <v>7288</v>
      </c>
      <c r="K2018" s="25" t="s">
        <v>8538</v>
      </c>
      <c r="L2018" s="25" t="s">
        <v>8244</v>
      </c>
      <c r="M2018" s="21">
        <v>6864.75</v>
      </c>
      <c r="N2018" s="21">
        <v>6864.75</v>
      </c>
      <c r="O2018" s="21">
        <v>0</v>
      </c>
      <c r="P2018" s="21">
        <v>6864.75</v>
      </c>
      <c r="Q2018" s="25" t="s">
        <v>12266</v>
      </c>
      <c r="R2018" s="1" t="str">
        <f t="shared" si="32"/>
        <v>ST10052</v>
      </c>
      <c r="S2018" t="str">
        <f>VLOOKUP(R2018,Data!$C$2:$D$261,2,0)</f>
        <v>Portobello</v>
      </c>
      <c r="T2018">
        <f>COUNTIF('Feb 2022'!A:A,D2018)+COUNTIF('Mar 2022'!A:A,D2018)+COUNTIF('Apr 2022'!A:A,D2018)+COUNTIF('May 2022'!A:A,D2018)+COUNTIF('June 2022'!A:A,D2018)+COUNTIF('July 2022'!A:A,D2018)+COUNTIF('Aug 2022'!A:A,D2018)+COUNTIF('Sep 2022'!A:A,D2018)+COUNTIF('Oct 2022'!A:A,D2018)+COUNTIF('Dec 2022'!A:A,D2018)</f>
        <v>1</v>
      </c>
      <c r="U2018" t="e">
        <f>VLOOKUP(Q2018,'Capital Lookup'!A:B,2,FALSE)</f>
        <v>#N/A</v>
      </c>
      <c r="V2018" s="2">
        <f>IFERROR(VLOOKUP(LEFT(F2018,10),'Find Purchase Orders'!B:J,9,FALSE),"")</f>
        <v>44665</v>
      </c>
      <c r="W2018" s="25" t="s">
        <v>7261</v>
      </c>
    </row>
    <row r="2019" spans="1:23" hidden="1">
      <c r="A2019" s="25" t="s">
        <v>7261</v>
      </c>
      <c r="B2019" s="25" t="s">
        <v>9377</v>
      </c>
      <c r="C2019" s="25" t="s">
        <v>7282</v>
      </c>
      <c r="D2019" s="25" t="s">
        <v>2279</v>
      </c>
      <c r="E2019" s="25" t="s">
        <v>7273</v>
      </c>
      <c r="F2019" s="25" t="s">
        <v>12267</v>
      </c>
      <c r="G2019" s="25" t="s">
        <v>12268</v>
      </c>
      <c r="H2019" s="21">
        <v>8000</v>
      </c>
      <c r="I2019" s="25" t="s">
        <v>7296</v>
      </c>
      <c r="J2019" s="25" t="s">
        <v>7288</v>
      </c>
      <c r="K2019" s="25" t="s">
        <v>9766</v>
      </c>
      <c r="L2019" s="25" t="s">
        <v>9273</v>
      </c>
      <c r="M2019" s="21">
        <v>8000</v>
      </c>
      <c r="N2019" s="21">
        <v>8000</v>
      </c>
      <c r="O2019" s="21">
        <v>0</v>
      </c>
      <c r="P2019" s="21">
        <v>8000</v>
      </c>
      <c r="Q2019" s="25" t="s">
        <v>12269</v>
      </c>
      <c r="R2019" s="1" t="str">
        <f t="shared" si="32"/>
        <v>ST10069</v>
      </c>
      <c r="S2019" t="str">
        <f>VLOOKUP(R2019,Data!$C$2:$D$261,2,0)</f>
        <v>The Heartland</v>
      </c>
      <c r="T2019">
        <f>COUNTIF('Feb 2022'!A:A,D2019)+COUNTIF('Mar 2022'!A:A,D2019)+COUNTIF('Apr 2022'!A:A,D2019)+COUNTIF('May 2022'!A:A,D2019)+COUNTIF('June 2022'!A:A,D2019)+COUNTIF('July 2022'!A:A,D2019)+COUNTIF('Aug 2022'!A:A,D2019)+COUNTIF('Sep 2022'!A:A,D2019)+COUNTIF('Oct 2022'!A:A,D2019)+COUNTIF('Dec 2022'!A:A,D2019)</f>
        <v>1</v>
      </c>
      <c r="U2019" t="str">
        <f>VLOOKUP(Q2019,'Capital Lookup'!A:B,2,FALSE)</f>
        <v>No</v>
      </c>
      <c r="V2019" s="2">
        <f>IFERROR(VLOOKUP(LEFT(F2019,10),'Find Purchase Orders'!B:J,9,FALSE),"")</f>
        <v>44667</v>
      </c>
      <c r="W2019" s="25" t="s">
        <v>7261</v>
      </c>
    </row>
    <row r="2020" spans="1:23" hidden="1">
      <c r="A2020" s="25" t="s">
        <v>8607</v>
      </c>
      <c r="B2020" s="25" t="s">
        <v>8866</v>
      </c>
      <c r="C2020" s="25"/>
      <c r="D2020" s="25" t="s">
        <v>2280</v>
      </c>
      <c r="E2020" s="25" t="s">
        <v>7500</v>
      </c>
      <c r="F2020" s="25" t="s">
        <v>12270</v>
      </c>
      <c r="G2020" s="25" t="s">
        <v>12271</v>
      </c>
      <c r="H2020" s="21">
        <v>5376.42</v>
      </c>
      <c r="I2020" s="25" t="s">
        <v>7296</v>
      </c>
      <c r="J2020" s="25" t="s">
        <v>7288</v>
      </c>
      <c r="K2020" s="25" t="s">
        <v>7640</v>
      </c>
      <c r="L2020" s="25" t="s">
        <v>9777</v>
      </c>
      <c r="M2020" s="21">
        <v>5376.42</v>
      </c>
      <c r="N2020" s="21">
        <v>5376.42</v>
      </c>
      <c r="O2020" s="21">
        <v>0</v>
      </c>
      <c r="P2020" s="21">
        <v>5376.42</v>
      </c>
      <c r="Q2020" s="25" t="s">
        <v>12272</v>
      </c>
      <c r="R2020" s="1" t="str">
        <f t="shared" si="32"/>
        <v>ST10399</v>
      </c>
      <c r="S2020" t="e">
        <f>VLOOKUP(R2020,Data!$C$2:$D$261,2,0)</f>
        <v>#N/A</v>
      </c>
      <c r="T2020">
        <f>COUNTIF('Feb 2022'!A:A,D2020)+COUNTIF('Mar 2022'!A:A,D2020)+COUNTIF('Apr 2022'!A:A,D2020)+COUNTIF('May 2022'!A:A,D2020)+COUNTIF('June 2022'!A:A,D2020)+COUNTIF('July 2022'!A:A,D2020)+COUNTIF('Aug 2022'!A:A,D2020)+COUNTIF('Sep 2022'!A:A,D2020)+COUNTIF('Oct 2022'!A:A,D2020)+COUNTIF('Dec 2022'!A:A,D2020)</f>
        <v>1</v>
      </c>
      <c r="U2020" t="str">
        <f>VLOOKUP(Q2020,'Capital Lookup'!A:B,2,FALSE)</f>
        <v>No</v>
      </c>
      <c r="V2020" s="2">
        <f>IFERROR(VLOOKUP(LEFT(F2020,10),'Find Purchase Orders'!B:J,9,FALSE),"")</f>
        <v>44665</v>
      </c>
      <c r="W2020" s="25" t="s">
        <v>7261</v>
      </c>
    </row>
    <row r="2021" spans="1:23" hidden="1">
      <c r="A2021" s="25" t="s">
        <v>7545</v>
      </c>
      <c r="B2021" s="25" t="s">
        <v>7889</v>
      </c>
      <c r="C2021" s="25" t="s">
        <v>7282</v>
      </c>
      <c r="D2021" s="25" t="s">
        <v>2281</v>
      </c>
      <c r="E2021" s="25" t="s">
        <v>7500</v>
      </c>
      <c r="F2021" s="25" t="s">
        <v>12273</v>
      </c>
      <c r="G2021" s="25" t="s">
        <v>12274</v>
      </c>
      <c r="H2021" s="21">
        <v>3955</v>
      </c>
      <c r="I2021" s="25" t="s">
        <v>7296</v>
      </c>
      <c r="J2021" s="25" t="s">
        <v>7288</v>
      </c>
      <c r="K2021" s="25" t="s">
        <v>7624</v>
      </c>
      <c r="L2021" s="25" t="s">
        <v>9753</v>
      </c>
      <c r="M2021" s="21">
        <v>3955</v>
      </c>
      <c r="N2021" s="21">
        <v>3955</v>
      </c>
      <c r="O2021" s="21">
        <v>0</v>
      </c>
      <c r="P2021" s="21">
        <v>3955</v>
      </c>
      <c r="Q2021" s="25" t="s">
        <v>12275</v>
      </c>
      <c r="R2021" s="1" t="str">
        <f t="shared" si="32"/>
        <v>ST10038</v>
      </c>
      <c r="S2021" t="str">
        <f>VLOOKUP(R2021,Data!$C$2:$D$261,2,0)</f>
        <v>St. Lawrence Place</v>
      </c>
      <c r="T2021">
        <f>COUNTIF('Feb 2022'!A:A,D2021)+COUNTIF('Mar 2022'!A:A,D2021)+COUNTIF('Apr 2022'!A:A,D2021)+COUNTIF('May 2022'!A:A,D2021)+COUNTIF('June 2022'!A:A,D2021)+COUNTIF('July 2022'!A:A,D2021)+COUNTIF('Aug 2022'!A:A,D2021)+COUNTIF('Sep 2022'!A:A,D2021)+COUNTIF('Oct 2022'!A:A,D2021)+COUNTIF('Dec 2022'!A:A,D2021)</f>
        <v>1</v>
      </c>
      <c r="U2021" t="str">
        <f>VLOOKUP(Q2021,'Capital Lookup'!A:B,2,FALSE)</f>
        <v>No</v>
      </c>
      <c r="V2021" s="2">
        <f>IFERROR(VLOOKUP(LEFT(F2021,10),'Find Purchase Orders'!B:J,9,FALSE),"")</f>
        <v>44671</v>
      </c>
      <c r="W2021" s="25" t="s">
        <v>7261</v>
      </c>
    </row>
    <row r="2022" spans="1:23" hidden="1">
      <c r="A2022" s="25" t="s">
        <v>7269</v>
      </c>
      <c r="B2022" s="25" t="s">
        <v>7498</v>
      </c>
      <c r="C2022" s="25" t="s">
        <v>7271</v>
      </c>
      <c r="D2022" s="25" t="s">
        <v>2282</v>
      </c>
      <c r="E2022" s="25" t="s">
        <v>7500</v>
      </c>
      <c r="F2022" s="25" t="s">
        <v>12276</v>
      </c>
      <c r="G2022" s="25" t="s">
        <v>12277</v>
      </c>
      <c r="H2022" s="21">
        <v>4170.55</v>
      </c>
      <c r="I2022" s="25" t="s">
        <v>7296</v>
      </c>
      <c r="J2022" s="25" t="s">
        <v>7288</v>
      </c>
      <c r="K2022" s="25" t="s">
        <v>7733</v>
      </c>
      <c r="L2022" s="25" t="s">
        <v>7734</v>
      </c>
      <c r="M2022" s="21">
        <v>4170.55</v>
      </c>
      <c r="N2022" s="21">
        <v>4170.55</v>
      </c>
      <c r="O2022" s="21">
        <v>0</v>
      </c>
      <c r="P2022" s="21">
        <v>4170.55</v>
      </c>
      <c r="Q2022" s="25" t="s">
        <v>12278</v>
      </c>
      <c r="R2022" s="1" t="str">
        <f t="shared" si="32"/>
        <v>ST10169</v>
      </c>
      <c r="S2022" t="str">
        <f>VLOOKUP(R2022,Data!$C$2:$D$261,2,0)</f>
        <v>Kennedy Lodge</v>
      </c>
      <c r="T2022">
        <f>COUNTIF('Feb 2022'!A:A,D2022)+COUNTIF('Mar 2022'!A:A,D2022)+COUNTIF('Apr 2022'!A:A,D2022)+COUNTIF('May 2022'!A:A,D2022)+COUNTIF('June 2022'!A:A,D2022)+COUNTIF('July 2022'!A:A,D2022)+COUNTIF('Aug 2022'!A:A,D2022)+COUNTIF('Sep 2022'!A:A,D2022)+COUNTIF('Oct 2022'!A:A,D2022)+COUNTIF('Dec 2022'!A:A,D2022)</f>
        <v>1</v>
      </c>
      <c r="U2022" t="str">
        <f>VLOOKUP(Q2022,'Capital Lookup'!A:B,2,FALSE)</f>
        <v>No</v>
      </c>
      <c r="V2022" s="2">
        <f>IFERROR(VLOOKUP(LEFT(F2022,10),'Find Purchase Orders'!B:J,9,FALSE),"")</f>
        <v>44670</v>
      </c>
      <c r="W2022" s="25" t="s">
        <v>7261</v>
      </c>
    </row>
    <row r="2023" spans="1:23" hidden="1">
      <c r="A2023" s="25" t="s">
        <v>7261</v>
      </c>
      <c r="B2023" s="25" t="s">
        <v>7513</v>
      </c>
      <c r="C2023" s="25" t="s">
        <v>7264</v>
      </c>
      <c r="D2023" s="25" t="s">
        <v>2283</v>
      </c>
      <c r="E2023" s="25" t="s">
        <v>7500</v>
      </c>
      <c r="F2023" s="25" t="s">
        <v>12279</v>
      </c>
      <c r="G2023" s="25" t="s">
        <v>12280</v>
      </c>
      <c r="H2023" s="21">
        <v>731.68</v>
      </c>
      <c r="I2023" s="25" t="s">
        <v>7296</v>
      </c>
      <c r="J2023" s="25" t="s">
        <v>7288</v>
      </c>
      <c r="K2023" s="25" t="s">
        <v>8155</v>
      </c>
      <c r="L2023" s="25" t="s">
        <v>10083</v>
      </c>
      <c r="M2023" s="21">
        <v>731.68</v>
      </c>
      <c r="N2023" s="21">
        <v>731.68</v>
      </c>
      <c r="O2023" s="21">
        <v>0</v>
      </c>
      <c r="P2023" s="21">
        <v>731.68</v>
      </c>
      <c r="Q2023" s="25" t="s">
        <v>12281</v>
      </c>
      <c r="R2023" s="1" t="str">
        <f t="shared" si="32"/>
        <v>ST10043</v>
      </c>
      <c r="S2023" t="str">
        <f>VLOOKUP(R2023,Data!$C$2:$D$261,2,0)</f>
        <v>Hunt Club Manor</v>
      </c>
      <c r="T2023">
        <f>COUNTIF('Feb 2022'!A:A,D2023)+COUNTIF('Mar 2022'!A:A,D2023)+COUNTIF('Apr 2022'!A:A,D2023)+COUNTIF('May 2022'!A:A,D2023)+COUNTIF('June 2022'!A:A,D2023)+COUNTIF('July 2022'!A:A,D2023)+COUNTIF('Aug 2022'!A:A,D2023)+COUNTIF('Sep 2022'!A:A,D2023)+COUNTIF('Oct 2022'!A:A,D2023)+COUNTIF('Dec 2022'!A:A,D2023)</f>
        <v>1</v>
      </c>
      <c r="U2023" t="str">
        <f>VLOOKUP(Q2023,'Capital Lookup'!A:B,2,FALSE)</f>
        <v>No</v>
      </c>
      <c r="V2023" s="2">
        <f>IFERROR(VLOOKUP(LEFT(F2023,10),'Find Purchase Orders'!B:J,9,FALSE),"")</f>
        <v>44670</v>
      </c>
      <c r="W2023" s="25" t="s">
        <v>7261</v>
      </c>
    </row>
    <row r="2024" spans="1:23" hidden="1">
      <c r="A2024" s="25" t="s">
        <v>7425</v>
      </c>
      <c r="B2024" s="25" t="s">
        <v>8013</v>
      </c>
      <c r="C2024" s="25" t="s">
        <v>7271</v>
      </c>
      <c r="D2024" s="25" t="s">
        <v>2284</v>
      </c>
      <c r="E2024" s="25" t="s">
        <v>7500</v>
      </c>
      <c r="F2024" s="25" t="s">
        <v>12282</v>
      </c>
      <c r="G2024" s="25" t="s">
        <v>12283</v>
      </c>
      <c r="H2024" s="21">
        <v>10955.47</v>
      </c>
      <c r="I2024" s="25" t="s">
        <v>7296</v>
      </c>
      <c r="J2024" s="25" t="s">
        <v>7288</v>
      </c>
      <c r="K2024" s="25" t="s">
        <v>7579</v>
      </c>
      <c r="L2024" s="25" t="s">
        <v>8156</v>
      </c>
      <c r="M2024" s="21">
        <v>10955.47</v>
      </c>
      <c r="N2024" s="21">
        <v>10955.47</v>
      </c>
      <c r="O2024" s="21">
        <v>0</v>
      </c>
      <c r="P2024" s="21">
        <v>10955.47</v>
      </c>
      <c r="Q2024" s="25" t="s">
        <v>12284</v>
      </c>
      <c r="R2024" s="1" t="str">
        <f t="shared" si="32"/>
        <v>ST10168</v>
      </c>
      <c r="S2024" t="str">
        <f>VLOOKUP(R2024,Data!$C$2:$D$261,2,0)</f>
        <v>Westside</v>
      </c>
      <c r="T2024">
        <f>COUNTIF('Feb 2022'!A:A,D2024)+COUNTIF('Mar 2022'!A:A,D2024)+COUNTIF('Apr 2022'!A:A,D2024)+COUNTIF('May 2022'!A:A,D2024)+COUNTIF('June 2022'!A:A,D2024)+COUNTIF('July 2022'!A:A,D2024)+COUNTIF('Aug 2022'!A:A,D2024)+COUNTIF('Sep 2022'!A:A,D2024)+COUNTIF('Oct 2022'!A:A,D2024)+COUNTIF('Dec 2022'!A:A,D2024)</f>
        <v>1</v>
      </c>
      <c r="U2024" t="str">
        <f>VLOOKUP(Q2024,'Capital Lookup'!A:B,2,FALSE)</f>
        <v>No</v>
      </c>
      <c r="V2024" s="2">
        <f>IFERROR(VLOOKUP(LEFT(F2024,10),'Find Purchase Orders'!B:J,9,FALSE),"")</f>
        <v>44669</v>
      </c>
      <c r="W2024" s="25" t="s">
        <v>7261</v>
      </c>
    </row>
    <row r="2025" spans="1:23" hidden="1">
      <c r="A2025" s="25" t="s">
        <v>7269</v>
      </c>
      <c r="B2025" s="25" t="s">
        <v>8259</v>
      </c>
      <c r="C2025" s="25" t="s">
        <v>8260</v>
      </c>
      <c r="D2025" s="25" t="s">
        <v>12285</v>
      </c>
      <c r="E2025" s="25" t="s">
        <v>8591</v>
      </c>
      <c r="F2025" s="25" t="s">
        <v>12286</v>
      </c>
      <c r="G2025" s="25" t="s">
        <v>12287</v>
      </c>
      <c r="H2025" s="21">
        <v>9141.7000000000007</v>
      </c>
      <c r="I2025" s="25" t="s">
        <v>7296</v>
      </c>
      <c r="J2025" s="25" t="s">
        <v>7288</v>
      </c>
      <c r="K2025" s="25" t="s">
        <v>9713</v>
      </c>
      <c r="L2025" s="25" t="s">
        <v>11689</v>
      </c>
      <c r="M2025" s="21">
        <v>9141.7000000000007</v>
      </c>
      <c r="N2025" s="21">
        <v>9141.7000000000007</v>
      </c>
      <c r="O2025" s="21">
        <v>0</v>
      </c>
      <c r="P2025" s="21">
        <v>9141.7000000000007</v>
      </c>
      <c r="Q2025" s="25" t="s">
        <v>11690</v>
      </c>
      <c r="R2025" s="1" t="str">
        <f t="shared" si="32"/>
        <v>ST10260</v>
      </c>
      <c r="S2025" t="str">
        <f>VLOOKUP(R2025,Data!$C$2:$D$261,2,0)</f>
        <v>Support Office</v>
      </c>
      <c r="T2025">
        <f>COUNTIF('Feb 2022'!A:A,D2025)+COUNTIF('Mar 2022'!A:A,D2025)+COUNTIF('Apr 2022'!A:A,D2025)+COUNTIF('May 2022'!A:A,D2025)+COUNTIF('June 2022'!A:A,D2025)+COUNTIF('July 2022'!A:A,D2025)+COUNTIF('Aug 2022'!A:A,D2025)+COUNTIF('Sep 2022'!A:A,D2025)+COUNTIF('Oct 2022'!A:A,D2025)+COUNTIF('Dec 2022'!A:A,D2025)</f>
        <v>0</v>
      </c>
      <c r="U2025" t="str">
        <f>VLOOKUP(Q2025,'Capital Lookup'!A:B,2,FALSE)</f>
        <v>Yes</v>
      </c>
      <c r="V2025" s="2">
        <f>IFERROR(VLOOKUP(LEFT(F2025,10),'Find Purchase Orders'!B:J,9,FALSE),"")</f>
        <v>44665</v>
      </c>
      <c r="W2025" s="25" t="s">
        <v>7261</v>
      </c>
    </row>
    <row r="2026" spans="1:23" hidden="1">
      <c r="A2026" s="25" t="s">
        <v>7252</v>
      </c>
      <c r="B2026" s="25" t="s">
        <v>7506</v>
      </c>
      <c r="C2026" s="25" t="s">
        <v>7254</v>
      </c>
      <c r="D2026" s="25" t="s">
        <v>2197</v>
      </c>
      <c r="E2026" s="25" t="s">
        <v>8553</v>
      </c>
      <c r="F2026" s="25" t="s">
        <v>12288</v>
      </c>
      <c r="G2026" s="25" t="s">
        <v>12256</v>
      </c>
      <c r="H2026" s="21">
        <v>988.75</v>
      </c>
      <c r="I2026" s="25" t="s">
        <v>7296</v>
      </c>
      <c r="J2026" s="25" t="s">
        <v>7288</v>
      </c>
      <c r="K2026" s="25" t="s">
        <v>7258</v>
      </c>
      <c r="L2026" s="25" t="s">
        <v>7259</v>
      </c>
      <c r="M2026" s="21">
        <v>988.75</v>
      </c>
      <c r="N2026" s="21">
        <v>988.75</v>
      </c>
      <c r="O2026" s="21">
        <v>0</v>
      </c>
      <c r="P2026" s="21">
        <v>988.75</v>
      </c>
      <c r="Q2026" s="25" t="s">
        <v>8556</v>
      </c>
      <c r="R2026" s="1" t="str">
        <f t="shared" si="32"/>
        <v>ST10031</v>
      </c>
      <c r="S2026" t="str">
        <f>VLOOKUP(R2026,Data!$C$2:$D$261,2,0)</f>
        <v>Port Perry Villa</v>
      </c>
      <c r="T2026">
        <f>COUNTIF('Feb 2022'!A:A,D2026)+COUNTIF('Mar 2022'!A:A,D2026)+COUNTIF('Apr 2022'!A:A,D2026)+COUNTIF('May 2022'!A:A,D2026)+COUNTIF('June 2022'!A:A,D2026)+COUNTIF('July 2022'!A:A,D2026)+COUNTIF('Aug 2022'!A:A,D2026)+COUNTIF('Sep 2022'!A:A,D2026)+COUNTIF('Oct 2022'!A:A,D2026)+COUNTIF('Dec 2022'!A:A,D2026)</f>
        <v>1</v>
      </c>
      <c r="U2026" t="str">
        <f>VLOOKUP(Q2026,'Capital Lookup'!A:B,2,FALSE)</f>
        <v>No</v>
      </c>
      <c r="V2026" s="2">
        <f>IFERROR(VLOOKUP(LEFT(F2026,10),'Find Purchase Orders'!B:J,9,FALSE),"")</f>
        <v>44677</v>
      </c>
      <c r="W2026" s="25" t="s">
        <v>7261</v>
      </c>
    </row>
    <row r="2027" spans="1:23" hidden="1">
      <c r="A2027" s="25" t="s">
        <v>7252</v>
      </c>
      <c r="B2027" s="25" t="s">
        <v>7506</v>
      </c>
      <c r="C2027" s="25" t="s">
        <v>7254</v>
      </c>
      <c r="D2027" s="25" t="s">
        <v>2197</v>
      </c>
      <c r="E2027" s="25" t="s">
        <v>8553</v>
      </c>
      <c r="F2027" s="25" t="s">
        <v>12289</v>
      </c>
      <c r="G2027" s="25" t="s">
        <v>12290</v>
      </c>
      <c r="H2027" s="21">
        <v>16206.11</v>
      </c>
      <c r="I2027" s="25" t="s">
        <v>7296</v>
      </c>
      <c r="J2027" s="25" t="s">
        <v>7288</v>
      </c>
      <c r="K2027" s="25" t="s">
        <v>7262</v>
      </c>
      <c r="L2027" s="25" t="s">
        <v>7259</v>
      </c>
      <c r="M2027" s="21">
        <v>16206.11</v>
      </c>
      <c r="N2027" s="21">
        <v>15584.61</v>
      </c>
      <c r="O2027" s="21">
        <v>621.5</v>
      </c>
      <c r="P2027" s="21">
        <v>16206.11</v>
      </c>
      <c r="Q2027" s="25" t="s">
        <v>8556</v>
      </c>
      <c r="R2027" s="1" t="str">
        <f t="shared" si="32"/>
        <v>ST10031</v>
      </c>
      <c r="S2027" t="str">
        <f>VLOOKUP(R2027,Data!$C$2:$D$261,2,0)</f>
        <v>Port Perry Villa</v>
      </c>
      <c r="T2027">
        <f>COUNTIF('Feb 2022'!A:A,D2027)+COUNTIF('Mar 2022'!A:A,D2027)+COUNTIF('Apr 2022'!A:A,D2027)+COUNTIF('May 2022'!A:A,D2027)+COUNTIF('June 2022'!A:A,D2027)+COUNTIF('July 2022'!A:A,D2027)+COUNTIF('Aug 2022'!A:A,D2027)+COUNTIF('Sep 2022'!A:A,D2027)+COUNTIF('Oct 2022'!A:A,D2027)+COUNTIF('Dec 2022'!A:A,D2027)</f>
        <v>1</v>
      </c>
      <c r="U2027" t="str">
        <f>VLOOKUP(Q2027,'Capital Lookup'!A:B,2,FALSE)</f>
        <v>No</v>
      </c>
      <c r="V2027" s="2">
        <f>IFERROR(VLOOKUP(LEFT(F2027,10),'Find Purchase Orders'!B:J,9,FALSE),"")</f>
        <v>44677</v>
      </c>
      <c r="W2027" s="25" t="s">
        <v>7261</v>
      </c>
    </row>
    <row r="2028" spans="1:23" hidden="1">
      <c r="A2028" s="25" t="s">
        <v>7252</v>
      </c>
      <c r="B2028" s="25" t="s">
        <v>7506</v>
      </c>
      <c r="C2028" s="25" t="s">
        <v>7254</v>
      </c>
      <c r="D2028" s="25" t="s">
        <v>2197</v>
      </c>
      <c r="E2028" s="25" t="s">
        <v>8553</v>
      </c>
      <c r="F2028" s="25" t="s">
        <v>12291</v>
      </c>
      <c r="G2028" s="25" t="s">
        <v>7329</v>
      </c>
      <c r="H2028" s="21">
        <v>2034</v>
      </c>
      <c r="I2028" s="25" t="s">
        <v>7296</v>
      </c>
      <c r="J2028" s="25" t="s">
        <v>7288</v>
      </c>
      <c r="K2028" s="25" t="s">
        <v>7262</v>
      </c>
      <c r="L2028" s="25" t="s">
        <v>7259</v>
      </c>
      <c r="M2028" s="21">
        <v>2034</v>
      </c>
      <c r="N2028" s="21">
        <v>2034</v>
      </c>
      <c r="O2028" s="21">
        <v>0</v>
      </c>
      <c r="P2028" s="21">
        <v>2034</v>
      </c>
      <c r="Q2028" s="25" t="s">
        <v>8556</v>
      </c>
      <c r="R2028" s="1" t="str">
        <f t="shared" si="32"/>
        <v>ST10031</v>
      </c>
      <c r="S2028" t="str">
        <f>VLOOKUP(R2028,Data!$C$2:$D$261,2,0)</f>
        <v>Port Perry Villa</v>
      </c>
      <c r="T2028">
        <f>COUNTIF('Feb 2022'!A:A,D2028)+COUNTIF('Mar 2022'!A:A,D2028)+COUNTIF('Apr 2022'!A:A,D2028)+COUNTIF('May 2022'!A:A,D2028)+COUNTIF('June 2022'!A:A,D2028)+COUNTIF('July 2022'!A:A,D2028)+COUNTIF('Aug 2022'!A:A,D2028)+COUNTIF('Sep 2022'!A:A,D2028)+COUNTIF('Oct 2022'!A:A,D2028)+COUNTIF('Dec 2022'!A:A,D2028)</f>
        <v>1</v>
      </c>
      <c r="U2028" t="str">
        <f>VLOOKUP(Q2028,'Capital Lookup'!A:B,2,FALSE)</f>
        <v>No</v>
      </c>
      <c r="V2028" s="2">
        <f>IFERROR(VLOOKUP(LEFT(F2028,10),'Find Purchase Orders'!B:J,9,FALSE),"")</f>
        <v>44677</v>
      </c>
      <c r="W2028" s="25" t="s">
        <v>7261</v>
      </c>
    </row>
    <row r="2029" spans="1:23" hidden="1">
      <c r="A2029" s="25" t="s">
        <v>7269</v>
      </c>
      <c r="B2029" s="25" t="s">
        <v>8259</v>
      </c>
      <c r="C2029" s="25" t="s">
        <v>8260</v>
      </c>
      <c r="D2029" s="25" t="s">
        <v>12292</v>
      </c>
      <c r="E2029" s="25" t="s">
        <v>8591</v>
      </c>
      <c r="F2029" s="25" t="s">
        <v>12293</v>
      </c>
      <c r="G2029" s="25" t="s">
        <v>12294</v>
      </c>
      <c r="H2029" s="21">
        <v>481.32</v>
      </c>
      <c r="I2029" s="25" t="s">
        <v>7296</v>
      </c>
      <c r="J2029" s="25" t="s">
        <v>7288</v>
      </c>
      <c r="K2029" s="25" t="s">
        <v>8592</v>
      </c>
      <c r="L2029" s="25" t="s">
        <v>11689</v>
      </c>
      <c r="M2029" s="21">
        <v>481.32</v>
      </c>
      <c r="N2029" s="21">
        <v>482.4</v>
      </c>
      <c r="O2029" s="21">
        <v>-1.08</v>
      </c>
      <c r="P2029" s="21">
        <v>481.32</v>
      </c>
      <c r="Q2029" s="25" t="s">
        <v>11690</v>
      </c>
      <c r="R2029" s="1" t="str">
        <f t="shared" si="32"/>
        <v>ST10260</v>
      </c>
      <c r="S2029" t="str">
        <f>VLOOKUP(R2029,Data!$C$2:$D$261,2,0)</f>
        <v>Support Office</v>
      </c>
      <c r="T2029">
        <f>COUNTIF('Feb 2022'!A:A,D2029)+COUNTIF('Mar 2022'!A:A,D2029)+COUNTIF('Apr 2022'!A:A,D2029)+COUNTIF('May 2022'!A:A,D2029)+COUNTIF('June 2022'!A:A,D2029)+COUNTIF('July 2022'!A:A,D2029)+COUNTIF('Aug 2022'!A:A,D2029)+COUNTIF('Sep 2022'!A:A,D2029)+COUNTIF('Oct 2022'!A:A,D2029)+COUNTIF('Dec 2022'!A:A,D2029)</f>
        <v>0</v>
      </c>
      <c r="U2029" t="str">
        <f>VLOOKUP(Q2029,'Capital Lookup'!A:B,2,FALSE)</f>
        <v>Yes</v>
      </c>
      <c r="V2029" s="2">
        <f>IFERROR(VLOOKUP(LEFT(F2029,10),'Find Purchase Orders'!B:J,9,FALSE),"")</f>
        <v>44665</v>
      </c>
      <c r="W2029" s="25" t="s">
        <v>7261</v>
      </c>
    </row>
    <row r="2030" spans="1:23" hidden="1">
      <c r="A2030" s="25" t="s">
        <v>7269</v>
      </c>
      <c r="B2030" s="25" t="s">
        <v>8259</v>
      </c>
      <c r="C2030" s="25" t="s">
        <v>8260</v>
      </c>
      <c r="D2030" s="25" t="s">
        <v>12292</v>
      </c>
      <c r="E2030" s="25" t="s">
        <v>8591</v>
      </c>
      <c r="F2030" s="25" t="s">
        <v>12295</v>
      </c>
      <c r="G2030" s="25" t="s">
        <v>12296</v>
      </c>
      <c r="H2030" s="21">
        <v>65.61</v>
      </c>
      <c r="I2030" s="25" t="s">
        <v>7287</v>
      </c>
      <c r="J2030" s="25" t="s">
        <v>7288</v>
      </c>
      <c r="K2030" s="25" t="s">
        <v>8592</v>
      </c>
      <c r="L2030" s="25" t="s">
        <v>11689</v>
      </c>
      <c r="M2030" s="21">
        <v>65.61</v>
      </c>
      <c r="N2030" s="22">
        <v>0</v>
      </c>
      <c r="O2030" s="21">
        <v>65.61</v>
      </c>
      <c r="P2030" s="21">
        <v>7.55</v>
      </c>
      <c r="Q2030" s="25" t="s">
        <v>11690</v>
      </c>
      <c r="R2030" s="1" t="str">
        <f t="shared" si="32"/>
        <v>ST10260</v>
      </c>
      <c r="S2030" t="str">
        <f>VLOOKUP(R2030,Data!$C$2:$D$261,2,0)</f>
        <v>Support Office</v>
      </c>
      <c r="T2030">
        <f>COUNTIF('Feb 2022'!A:A,D2030)+COUNTIF('Mar 2022'!A:A,D2030)+COUNTIF('Apr 2022'!A:A,D2030)+COUNTIF('May 2022'!A:A,D2030)+COUNTIF('June 2022'!A:A,D2030)+COUNTIF('July 2022'!A:A,D2030)+COUNTIF('Aug 2022'!A:A,D2030)+COUNTIF('Sep 2022'!A:A,D2030)+COUNTIF('Oct 2022'!A:A,D2030)+COUNTIF('Dec 2022'!A:A,D2030)</f>
        <v>0</v>
      </c>
      <c r="U2030" t="str">
        <f>VLOOKUP(Q2030,'Capital Lookup'!A:B,2,FALSE)</f>
        <v>Yes</v>
      </c>
      <c r="V2030" s="2">
        <f>IFERROR(VLOOKUP(LEFT(F2030,10),'Find Purchase Orders'!B:J,9,FALSE),"")</f>
        <v>44665</v>
      </c>
      <c r="W2030" s="25" t="s">
        <v>7261</v>
      </c>
    </row>
    <row r="2031" spans="1:23" hidden="1">
      <c r="A2031" s="25" t="s">
        <v>7269</v>
      </c>
      <c r="B2031" s="25" t="s">
        <v>8259</v>
      </c>
      <c r="C2031" s="25" t="s">
        <v>8260</v>
      </c>
      <c r="D2031" s="25" t="s">
        <v>12292</v>
      </c>
      <c r="E2031" s="25" t="s">
        <v>8591</v>
      </c>
      <c r="F2031" s="25" t="s">
        <v>12297</v>
      </c>
      <c r="G2031" s="25" t="s">
        <v>12298</v>
      </c>
      <c r="H2031" s="21">
        <v>285.36</v>
      </c>
      <c r="I2031" s="25" t="s">
        <v>7296</v>
      </c>
      <c r="J2031" s="25" t="s">
        <v>7288</v>
      </c>
      <c r="K2031" s="25" t="s">
        <v>8592</v>
      </c>
      <c r="L2031" s="25" t="s">
        <v>11689</v>
      </c>
      <c r="M2031" s="21">
        <v>285.36</v>
      </c>
      <c r="N2031" s="21">
        <v>285.36</v>
      </c>
      <c r="O2031" s="21">
        <v>0</v>
      </c>
      <c r="P2031" s="21">
        <v>285.36</v>
      </c>
      <c r="Q2031" s="25" t="s">
        <v>11690</v>
      </c>
      <c r="R2031" s="1" t="str">
        <f t="shared" si="32"/>
        <v>ST10260</v>
      </c>
      <c r="S2031" t="str">
        <f>VLOOKUP(R2031,Data!$C$2:$D$261,2,0)</f>
        <v>Support Office</v>
      </c>
      <c r="T2031">
        <f>COUNTIF('Feb 2022'!A:A,D2031)+COUNTIF('Mar 2022'!A:A,D2031)+COUNTIF('Apr 2022'!A:A,D2031)+COUNTIF('May 2022'!A:A,D2031)+COUNTIF('June 2022'!A:A,D2031)+COUNTIF('July 2022'!A:A,D2031)+COUNTIF('Aug 2022'!A:A,D2031)+COUNTIF('Sep 2022'!A:A,D2031)+COUNTIF('Oct 2022'!A:A,D2031)+COUNTIF('Dec 2022'!A:A,D2031)</f>
        <v>0</v>
      </c>
      <c r="U2031" t="str">
        <f>VLOOKUP(Q2031,'Capital Lookup'!A:B,2,FALSE)</f>
        <v>Yes</v>
      </c>
      <c r="V2031" s="2">
        <f>IFERROR(VLOOKUP(LEFT(F2031,10),'Find Purchase Orders'!B:J,9,FALSE),"")</f>
        <v>44665</v>
      </c>
      <c r="W2031" s="25" t="s">
        <v>7261</v>
      </c>
    </row>
    <row r="2032" spans="1:23" hidden="1">
      <c r="A2032" s="25" t="s">
        <v>7269</v>
      </c>
      <c r="B2032" s="25" t="s">
        <v>8259</v>
      </c>
      <c r="C2032" s="25" t="s">
        <v>8260</v>
      </c>
      <c r="D2032" s="25" t="s">
        <v>12292</v>
      </c>
      <c r="E2032" s="25" t="s">
        <v>8591</v>
      </c>
      <c r="F2032" s="25" t="s">
        <v>12299</v>
      </c>
      <c r="G2032" s="25" t="s">
        <v>12300</v>
      </c>
      <c r="H2032" s="21">
        <v>18.079999999999998</v>
      </c>
      <c r="I2032" s="25" t="s">
        <v>7296</v>
      </c>
      <c r="J2032" s="25" t="s">
        <v>7288</v>
      </c>
      <c r="K2032" s="25" t="s">
        <v>8592</v>
      </c>
      <c r="L2032" s="25" t="s">
        <v>11689</v>
      </c>
      <c r="M2032" s="21">
        <v>18.079999999999998</v>
      </c>
      <c r="N2032" s="21">
        <v>18.079999999999998</v>
      </c>
      <c r="O2032" s="21">
        <v>0</v>
      </c>
      <c r="P2032" s="21">
        <v>18.079999999999998</v>
      </c>
      <c r="Q2032" s="25" t="s">
        <v>11690</v>
      </c>
      <c r="R2032" s="1" t="str">
        <f t="shared" si="32"/>
        <v>ST10260</v>
      </c>
      <c r="S2032" t="str">
        <f>VLOOKUP(R2032,Data!$C$2:$D$261,2,0)</f>
        <v>Support Office</v>
      </c>
      <c r="T2032">
        <f>COUNTIF('Feb 2022'!A:A,D2032)+COUNTIF('Mar 2022'!A:A,D2032)+COUNTIF('Apr 2022'!A:A,D2032)+COUNTIF('May 2022'!A:A,D2032)+COUNTIF('June 2022'!A:A,D2032)+COUNTIF('July 2022'!A:A,D2032)+COUNTIF('Aug 2022'!A:A,D2032)+COUNTIF('Sep 2022'!A:A,D2032)+COUNTIF('Oct 2022'!A:A,D2032)+COUNTIF('Dec 2022'!A:A,D2032)</f>
        <v>0</v>
      </c>
      <c r="U2032" t="str">
        <f>VLOOKUP(Q2032,'Capital Lookup'!A:B,2,FALSE)</f>
        <v>Yes</v>
      </c>
      <c r="V2032" s="2">
        <f>IFERROR(VLOOKUP(LEFT(F2032,10),'Find Purchase Orders'!B:J,9,FALSE),"")</f>
        <v>44665</v>
      </c>
      <c r="W2032" s="25" t="s">
        <v>7261</v>
      </c>
    </row>
    <row r="2033" spans="1:23" hidden="1">
      <c r="A2033" s="25" t="s">
        <v>7425</v>
      </c>
      <c r="B2033" s="25" t="s">
        <v>9315</v>
      </c>
      <c r="C2033" s="25" t="s">
        <v>7271</v>
      </c>
      <c r="D2033" s="25" t="s">
        <v>2285</v>
      </c>
      <c r="E2033" s="25" t="s">
        <v>8140</v>
      </c>
      <c r="F2033" s="25" t="s">
        <v>12301</v>
      </c>
      <c r="G2033" s="25" t="s">
        <v>12302</v>
      </c>
      <c r="H2033" s="21">
        <v>5729.1</v>
      </c>
      <c r="I2033" s="25" t="s">
        <v>7296</v>
      </c>
      <c r="J2033" s="25" t="s">
        <v>7288</v>
      </c>
      <c r="K2033" s="25" t="s">
        <v>7579</v>
      </c>
      <c r="L2033" s="25" t="s">
        <v>8156</v>
      </c>
      <c r="M2033" s="21">
        <v>5729.1</v>
      </c>
      <c r="N2033" s="21">
        <v>5729.1</v>
      </c>
      <c r="O2033" s="21">
        <v>0</v>
      </c>
      <c r="P2033" s="21">
        <v>5729.1</v>
      </c>
      <c r="Q2033" s="25" t="s">
        <v>12303</v>
      </c>
      <c r="R2033" s="1" t="str">
        <f t="shared" si="32"/>
        <v>ST10147</v>
      </c>
      <c r="S2033" t="str">
        <f>VLOOKUP(R2033,Data!$C$2:$D$261,2,0)</f>
        <v>Garden City Manor</v>
      </c>
      <c r="T2033">
        <f>COUNTIF('Feb 2022'!A:A,D2033)+COUNTIF('Mar 2022'!A:A,D2033)+COUNTIF('Apr 2022'!A:A,D2033)+COUNTIF('May 2022'!A:A,D2033)+COUNTIF('June 2022'!A:A,D2033)+COUNTIF('July 2022'!A:A,D2033)+COUNTIF('Aug 2022'!A:A,D2033)+COUNTIF('Sep 2022'!A:A,D2033)+COUNTIF('Oct 2022'!A:A,D2033)+COUNTIF('Dec 2022'!A:A,D2033)</f>
        <v>1</v>
      </c>
      <c r="U2033" t="str">
        <f>VLOOKUP(Q2033,'Capital Lookup'!A:B,2,FALSE)</f>
        <v>No</v>
      </c>
      <c r="V2033" s="2">
        <f>IFERROR(VLOOKUP(LEFT(F2033,10),'Find Purchase Orders'!B:J,9,FALSE),"")</f>
        <v>44669</v>
      </c>
      <c r="W2033" s="25" t="s">
        <v>7261</v>
      </c>
    </row>
    <row r="2034" spans="1:23" hidden="1">
      <c r="A2034" s="25" t="s">
        <v>7252</v>
      </c>
      <c r="B2034" s="25" t="s">
        <v>9296</v>
      </c>
      <c r="C2034" s="25" t="s">
        <v>7254</v>
      </c>
      <c r="D2034" s="25" t="s">
        <v>12304</v>
      </c>
      <c r="E2034" s="25" t="s">
        <v>10329</v>
      </c>
      <c r="F2034" s="25" t="s">
        <v>12305</v>
      </c>
      <c r="G2034" s="25" t="s">
        <v>12306</v>
      </c>
      <c r="H2034" s="21">
        <v>68829.259999999995</v>
      </c>
      <c r="I2034" s="25" t="s">
        <v>7296</v>
      </c>
      <c r="J2034" s="25" t="s">
        <v>7288</v>
      </c>
      <c r="K2034" s="25" t="s">
        <v>8175</v>
      </c>
      <c r="L2034" s="25" t="s">
        <v>12213</v>
      </c>
      <c r="M2034" s="21">
        <v>68829.259999999995</v>
      </c>
      <c r="N2034" s="21">
        <v>63956.39</v>
      </c>
      <c r="O2034" s="21">
        <v>4872.87</v>
      </c>
      <c r="P2034" s="21">
        <v>68829.259999999995</v>
      </c>
      <c r="Q2034" s="25" t="s">
        <v>12307</v>
      </c>
      <c r="R2034" s="1" t="str">
        <f t="shared" si="32"/>
        <v>ST10063</v>
      </c>
      <c r="S2034" t="str">
        <f>VLOOKUP(R2034,Data!$C$2:$D$261,2,0)</f>
        <v>Sunwood</v>
      </c>
      <c r="T2034">
        <f>COUNTIF('Feb 2022'!A:A,D2034)+COUNTIF('Mar 2022'!A:A,D2034)+COUNTIF('Apr 2022'!A:A,D2034)+COUNTIF('May 2022'!A:A,D2034)+COUNTIF('June 2022'!A:A,D2034)+COUNTIF('July 2022'!A:A,D2034)+COUNTIF('Aug 2022'!A:A,D2034)+COUNTIF('Sep 2022'!A:A,D2034)+COUNTIF('Oct 2022'!A:A,D2034)+COUNTIF('Dec 2022'!A:A,D2034)</f>
        <v>0</v>
      </c>
      <c r="U2034" t="str">
        <f>VLOOKUP(Q2034,'Capital Lookup'!A:B,2,FALSE)</f>
        <v>Yes</v>
      </c>
      <c r="V2034" s="2">
        <f>IFERROR(VLOOKUP(LEFT(F2034,10),'Find Purchase Orders'!B:J,9,FALSE),"")</f>
        <v>44664</v>
      </c>
      <c r="W2034" s="25" t="s">
        <v>7261</v>
      </c>
    </row>
    <row r="2035" spans="1:23" hidden="1">
      <c r="A2035" s="25" t="s">
        <v>7269</v>
      </c>
      <c r="B2035" s="25" t="s">
        <v>7858</v>
      </c>
      <c r="C2035" s="25"/>
      <c r="D2035" s="25" t="s">
        <v>2286</v>
      </c>
      <c r="E2035" s="25" t="s">
        <v>7500</v>
      </c>
      <c r="F2035" s="25" t="s">
        <v>12308</v>
      </c>
      <c r="G2035" s="25" t="s">
        <v>12309</v>
      </c>
      <c r="H2035" s="21">
        <v>17280.21</v>
      </c>
      <c r="I2035" s="25" t="s">
        <v>7296</v>
      </c>
      <c r="J2035" s="25" t="s">
        <v>7288</v>
      </c>
      <c r="K2035" s="25" t="s">
        <v>7733</v>
      </c>
      <c r="L2035" s="25" t="s">
        <v>7734</v>
      </c>
      <c r="M2035" s="21">
        <v>17280.21</v>
      </c>
      <c r="N2035" s="21">
        <v>16205.02</v>
      </c>
      <c r="O2035" s="21">
        <v>1075.19</v>
      </c>
      <c r="P2035" s="21">
        <v>17280.21</v>
      </c>
      <c r="Q2035" s="25" t="s">
        <v>12310</v>
      </c>
      <c r="R2035" s="1" t="str">
        <f t="shared" si="32"/>
        <v>ST10331</v>
      </c>
      <c r="S2035" t="str">
        <f>VLOOKUP(R2035,Data!$C$2:$D$261,2,0)</f>
        <v>Carlingview Manor</v>
      </c>
      <c r="T2035">
        <f>COUNTIF('Feb 2022'!A:A,D2035)+COUNTIF('Mar 2022'!A:A,D2035)+COUNTIF('Apr 2022'!A:A,D2035)+COUNTIF('May 2022'!A:A,D2035)+COUNTIF('June 2022'!A:A,D2035)+COUNTIF('July 2022'!A:A,D2035)+COUNTIF('Aug 2022'!A:A,D2035)+COUNTIF('Sep 2022'!A:A,D2035)+COUNTIF('Oct 2022'!A:A,D2035)+COUNTIF('Dec 2022'!A:A,D2035)</f>
        <v>1</v>
      </c>
      <c r="U2035" t="str">
        <f>VLOOKUP(Q2035,'Capital Lookup'!A:B,2,FALSE)</f>
        <v>No</v>
      </c>
      <c r="V2035" s="2">
        <f>IFERROR(VLOOKUP(LEFT(F2035,10),'Find Purchase Orders'!B:J,9,FALSE),"")</f>
        <v>44670</v>
      </c>
      <c r="W2035" s="25" t="s">
        <v>7261</v>
      </c>
    </row>
    <row r="2036" spans="1:23" hidden="1">
      <c r="A2036" s="25" t="s">
        <v>7269</v>
      </c>
      <c r="B2036" s="25" t="s">
        <v>7858</v>
      </c>
      <c r="C2036" s="25"/>
      <c r="D2036" s="25" t="s">
        <v>2286</v>
      </c>
      <c r="E2036" s="25" t="s">
        <v>7500</v>
      </c>
      <c r="F2036" s="25" t="s">
        <v>12311</v>
      </c>
      <c r="G2036" s="25" t="s">
        <v>12309</v>
      </c>
      <c r="H2036" s="21">
        <v>43649.19</v>
      </c>
      <c r="I2036" s="25" t="s">
        <v>7296</v>
      </c>
      <c r="J2036" s="25" t="s">
        <v>7288</v>
      </c>
      <c r="K2036" s="25" t="s">
        <v>8274</v>
      </c>
      <c r="L2036" s="25" t="s">
        <v>7734</v>
      </c>
      <c r="M2036" s="21">
        <v>43649.19</v>
      </c>
      <c r="N2036" s="21">
        <v>43649.19</v>
      </c>
      <c r="O2036" s="21">
        <v>0</v>
      </c>
      <c r="P2036" s="21">
        <v>43649.19</v>
      </c>
      <c r="Q2036" s="25" t="s">
        <v>12310</v>
      </c>
      <c r="R2036" s="1" t="str">
        <f t="shared" si="32"/>
        <v>ST10331</v>
      </c>
      <c r="S2036" t="str">
        <f>VLOOKUP(R2036,Data!$C$2:$D$261,2,0)</f>
        <v>Carlingview Manor</v>
      </c>
      <c r="T2036">
        <f>COUNTIF('Feb 2022'!A:A,D2036)+COUNTIF('Mar 2022'!A:A,D2036)+COUNTIF('Apr 2022'!A:A,D2036)+COUNTIF('May 2022'!A:A,D2036)+COUNTIF('June 2022'!A:A,D2036)+COUNTIF('July 2022'!A:A,D2036)+COUNTIF('Aug 2022'!A:A,D2036)+COUNTIF('Sep 2022'!A:A,D2036)+COUNTIF('Oct 2022'!A:A,D2036)+COUNTIF('Dec 2022'!A:A,D2036)</f>
        <v>1</v>
      </c>
      <c r="U2036" t="str">
        <f>VLOOKUP(Q2036,'Capital Lookup'!A:B,2,FALSE)</f>
        <v>No</v>
      </c>
      <c r="V2036" s="2">
        <f>IFERROR(VLOOKUP(LEFT(F2036,10),'Find Purchase Orders'!B:J,9,FALSE),"")</f>
        <v>44670</v>
      </c>
      <c r="W2036" s="25" t="s">
        <v>7261</v>
      </c>
    </row>
    <row r="2037" spans="1:23" hidden="1">
      <c r="A2037" s="25" t="s">
        <v>7425</v>
      </c>
      <c r="B2037" s="25" t="s">
        <v>7498</v>
      </c>
      <c r="C2037" s="25" t="s">
        <v>7271</v>
      </c>
      <c r="D2037" s="25" t="s">
        <v>2287</v>
      </c>
      <c r="E2037" s="25" t="s">
        <v>7500</v>
      </c>
      <c r="F2037" s="25" t="s">
        <v>12312</v>
      </c>
      <c r="G2037" s="25" t="s">
        <v>12313</v>
      </c>
      <c r="H2037" s="21">
        <v>5068.05</v>
      </c>
      <c r="I2037" s="25" t="s">
        <v>7296</v>
      </c>
      <c r="J2037" s="25" t="s">
        <v>7288</v>
      </c>
      <c r="K2037" s="25" t="s">
        <v>9071</v>
      </c>
      <c r="L2037" s="25" t="s">
        <v>7592</v>
      </c>
      <c r="M2037" s="21">
        <v>5068.05</v>
      </c>
      <c r="N2037" s="21">
        <v>5068.05</v>
      </c>
      <c r="O2037" s="21">
        <v>0</v>
      </c>
      <c r="P2037" s="21">
        <v>5068.05</v>
      </c>
      <c r="Q2037" s="25" t="s">
        <v>12314</v>
      </c>
      <c r="R2037" s="1" t="str">
        <f t="shared" si="32"/>
        <v>ST10169</v>
      </c>
      <c r="S2037" t="str">
        <f>VLOOKUP(R2037,Data!$C$2:$D$261,2,0)</f>
        <v>Kennedy Lodge</v>
      </c>
      <c r="T2037">
        <f>COUNTIF('Feb 2022'!A:A,D2037)+COUNTIF('Mar 2022'!A:A,D2037)+COUNTIF('Apr 2022'!A:A,D2037)+COUNTIF('May 2022'!A:A,D2037)+COUNTIF('June 2022'!A:A,D2037)+COUNTIF('July 2022'!A:A,D2037)+COUNTIF('Aug 2022'!A:A,D2037)+COUNTIF('Sep 2022'!A:A,D2037)+COUNTIF('Oct 2022'!A:A,D2037)+COUNTIF('Dec 2022'!A:A,D2037)</f>
        <v>1</v>
      </c>
      <c r="U2037" t="str">
        <f>VLOOKUP(Q2037,'Capital Lookup'!A:B,2,FALSE)</f>
        <v>No</v>
      </c>
      <c r="V2037" s="2">
        <f>IFERROR(VLOOKUP(LEFT(F2037,10),'Find Purchase Orders'!B:J,9,FALSE),"")</f>
        <v>44673</v>
      </c>
      <c r="W2037" s="25" t="s">
        <v>7261</v>
      </c>
    </row>
    <row r="2038" spans="1:23" hidden="1">
      <c r="A2038" s="25" t="s">
        <v>7478</v>
      </c>
      <c r="B2038" s="25" t="s">
        <v>7935</v>
      </c>
      <c r="C2038" s="25" t="s">
        <v>7587</v>
      </c>
      <c r="D2038" s="25" t="s">
        <v>2288</v>
      </c>
      <c r="E2038" s="25" t="s">
        <v>7500</v>
      </c>
      <c r="F2038" s="25" t="s">
        <v>12315</v>
      </c>
      <c r="G2038" s="25" t="s">
        <v>12316</v>
      </c>
      <c r="H2038" s="21">
        <v>11468.17</v>
      </c>
      <c r="I2038" s="25" t="s">
        <v>7287</v>
      </c>
      <c r="J2038" s="25" t="s">
        <v>7288</v>
      </c>
      <c r="K2038" s="25" t="s">
        <v>7510</v>
      </c>
      <c r="L2038" s="25" t="s">
        <v>8176</v>
      </c>
      <c r="M2038" s="21">
        <v>11468.17</v>
      </c>
      <c r="N2038" s="22">
        <v>0</v>
      </c>
      <c r="O2038" s="21">
        <v>11468.17</v>
      </c>
      <c r="P2038" s="21">
        <v>1319.35</v>
      </c>
      <c r="Q2038" s="25" t="s">
        <v>12317</v>
      </c>
      <c r="R2038" s="1" t="str">
        <f t="shared" si="32"/>
        <v>ST10162</v>
      </c>
      <c r="S2038" t="str">
        <f>VLOOKUP(R2038,Data!$C$2:$D$261,2,0)</f>
        <v>Elginwood</v>
      </c>
      <c r="T2038">
        <f>COUNTIF('Feb 2022'!A:A,D2038)+COUNTIF('Mar 2022'!A:A,D2038)+COUNTIF('Apr 2022'!A:A,D2038)+COUNTIF('May 2022'!A:A,D2038)+COUNTIF('June 2022'!A:A,D2038)+COUNTIF('July 2022'!A:A,D2038)+COUNTIF('Aug 2022'!A:A,D2038)+COUNTIF('Sep 2022'!A:A,D2038)+COUNTIF('Oct 2022'!A:A,D2038)+COUNTIF('Dec 2022'!A:A,D2038)</f>
        <v>1</v>
      </c>
      <c r="U2038" t="str">
        <f>VLOOKUP(Q2038,'Capital Lookup'!A:B,2,FALSE)</f>
        <v>No</v>
      </c>
      <c r="V2038" s="2">
        <f>IFERROR(VLOOKUP(LEFT(F2038,10),'Find Purchase Orders'!B:J,9,FALSE),"")</f>
        <v>44672</v>
      </c>
      <c r="W2038" s="25" t="s">
        <v>7261</v>
      </c>
    </row>
    <row r="2039" spans="1:23" hidden="1">
      <c r="A2039" s="25" t="s">
        <v>7269</v>
      </c>
      <c r="B2039" s="25" t="s">
        <v>9069</v>
      </c>
      <c r="C2039" s="25" t="s">
        <v>7271</v>
      </c>
      <c r="D2039" s="25" t="s">
        <v>2289</v>
      </c>
      <c r="E2039" s="25" t="s">
        <v>8443</v>
      </c>
      <c r="F2039" s="25" t="s">
        <v>12318</v>
      </c>
      <c r="G2039" s="25" t="s">
        <v>12319</v>
      </c>
      <c r="H2039" s="21">
        <v>118314</v>
      </c>
      <c r="I2039" s="25" t="s">
        <v>7296</v>
      </c>
      <c r="J2039" s="25" t="s">
        <v>7983</v>
      </c>
      <c r="K2039" s="25" t="s">
        <v>8538</v>
      </c>
      <c r="L2039" s="25" t="s">
        <v>12320</v>
      </c>
      <c r="M2039" s="21">
        <v>118314</v>
      </c>
      <c r="N2039" s="21">
        <v>105060.38</v>
      </c>
      <c r="O2039" s="21">
        <v>13253.62</v>
      </c>
      <c r="P2039" s="21">
        <v>67824</v>
      </c>
      <c r="Q2039" s="25" t="s">
        <v>12321</v>
      </c>
      <c r="R2039" s="1" t="str">
        <f t="shared" si="32"/>
        <v>ST10209</v>
      </c>
      <c r="S2039" t="str">
        <f>VLOOKUP(R2039,Data!$C$2:$D$261,2,0)</f>
        <v>Arbutus Care Centre</v>
      </c>
      <c r="T2039">
        <f>COUNTIF('Feb 2022'!A:A,D2039)+COUNTIF('Mar 2022'!A:A,D2039)+COUNTIF('Apr 2022'!A:A,D2039)+COUNTIF('May 2022'!A:A,D2039)+COUNTIF('June 2022'!A:A,D2039)+COUNTIF('July 2022'!A:A,D2039)+COUNTIF('Aug 2022'!A:A,D2039)+COUNTIF('Sep 2022'!A:A,D2039)+COUNTIF('Oct 2022'!A:A,D2039)+COUNTIF('Dec 2022'!A:A,D2039)</f>
        <v>1</v>
      </c>
      <c r="U2039" t="str">
        <f>VLOOKUP(Q2039,'Capital Lookup'!A:B,2,FALSE)</f>
        <v>No</v>
      </c>
      <c r="V2039" s="2">
        <f>IFERROR(VLOOKUP(LEFT(F2039,10),'Find Purchase Orders'!B:J,9,FALSE),"")</f>
        <v>44670</v>
      </c>
      <c r="W2039" s="25" t="s">
        <v>7261</v>
      </c>
    </row>
    <row r="2040" spans="1:23" hidden="1">
      <c r="A2040" s="25" t="s">
        <v>7261</v>
      </c>
      <c r="B2040" s="25" t="s">
        <v>8477</v>
      </c>
      <c r="C2040" s="25" t="s">
        <v>7282</v>
      </c>
      <c r="D2040" s="25" t="s">
        <v>12322</v>
      </c>
      <c r="E2040" s="25" t="s">
        <v>8479</v>
      </c>
      <c r="H2040" s="21">
        <v>1808</v>
      </c>
      <c r="I2040" s="25" t="s">
        <v>7257</v>
      </c>
      <c r="K2040" s="25" t="s">
        <v>7262</v>
      </c>
      <c r="L2040" s="25" t="s">
        <v>7259</v>
      </c>
      <c r="M2040" s="22">
        <v>0</v>
      </c>
      <c r="N2040" s="22">
        <v>0</v>
      </c>
      <c r="O2040" s="21">
        <v>0</v>
      </c>
      <c r="P2040" s="21">
        <v>208</v>
      </c>
      <c r="Q2040" s="25" t="s">
        <v>8497</v>
      </c>
      <c r="R2040" s="1" t="str">
        <f t="shared" si="32"/>
        <v>ST10017</v>
      </c>
      <c r="S2040" t="str">
        <f>VLOOKUP(R2040,Data!$C$2:$D$261,2,0)</f>
        <v>King Gardens</v>
      </c>
      <c r="T2040">
        <f>COUNTIF('Feb 2022'!A:A,D2040)+COUNTIF('Mar 2022'!A:A,D2040)+COUNTIF('Apr 2022'!A:A,D2040)+COUNTIF('May 2022'!A:A,D2040)+COUNTIF('June 2022'!A:A,D2040)+COUNTIF('July 2022'!A:A,D2040)+COUNTIF('Aug 2022'!A:A,D2040)+COUNTIF('Sep 2022'!A:A,D2040)+COUNTIF('Oct 2022'!A:A,D2040)+COUNTIF('Dec 2022'!A:A,D2040)</f>
        <v>0</v>
      </c>
      <c r="U2040" t="str">
        <f>VLOOKUP(Q2040,'Capital Lookup'!A:B,2,FALSE)</f>
        <v>No</v>
      </c>
      <c r="V2040" s="2" t="str">
        <f>IFERROR(VLOOKUP(LEFT(F2040,10),'Find Purchase Orders'!B:J,9,FALSE),"")</f>
        <v/>
      </c>
      <c r="W2040" s="25" t="s">
        <v>7261</v>
      </c>
    </row>
    <row r="2041" spans="1:23" hidden="1">
      <c r="A2041" s="25" t="s">
        <v>7261</v>
      </c>
      <c r="B2041" s="25" t="s">
        <v>8477</v>
      </c>
      <c r="C2041" s="25" t="s">
        <v>7282</v>
      </c>
      <c r="D2041" s="25" t="s">
        <v>12322</v>
      </c>
      <c r="E2041" s="25" t="s">
        <v>8479</v>
      </c>
      <c r="H2041" s="21">
        <v>19966.37</v>
      </c>
      <c r="I2041" s="25" t="s">
        <v>7257</v>
      </c>
      <c r="K2041" s="25" t="s">
        <v>7262</v>
      </c>
      <c r="L2041" s="25" t="s">
        <v>7259</v>
      </c>
      <c r="M2041" s="22">
        <v>0</v>
      </c>
      <c r="N2041" s="22">
        <v>0</v>
      </c>
      <c r="O2041" s="21">
        <v>0</v>
      </c>
      <c r="P2041" s="21">
        <v>2297.02</v>
      </c>
      <c r="Q2041" s="25" t="s">
        <v>8497</v>
      </c>
      <c r="R2041" s="1" t="str">
        <f t="shared" si="32"/>
        <v>ST10017</v>
      </c>
      <c r="S2041" t="str">
        <f>VLOOKUP(R2041,Data!$C$2:$D$261,2,0)</f>
        <v>King Gardens</v>
      </c>
      <c r="T2041">
        <f>COUNTIF('Feb 2022'!A:A,D2041)+COUNTIF('Mar 2022'!A:A,D2041)+COUNTIF('Apr 2022'!A:A,D2041)+COUNTIF('May 2022'!A:A,D2041)+COUNTIF('June 2022'!A:A,D2041)+COUNTIF('July 2022'!A:A,D2041)+COUNTIF('Aug 2022'!A:A,D2041)+COUNTIF('Sep 2022'!A:A,D2041)+COUNTIF('Oct 2022'!A:A,D2041)+COUNTIF('Dec 2022'!A:A,D2041)</f>
        <v>0</v>
      </c>
      <c r="U2041" t="str">
        <f>VLOOKUP(Q2041,'Capital Lookup'!A:B,2,FALSE)</f>
        <v>No</v>
      </c>
      <c r="V2041" s="2" t="str">
        <f>IFERROR(VLOOKUP(LEFT(F2041,10),'Find Purchase Orders'!B:J,9,FALSE),"")</f>
        <v/>
      </c>
      <c r="W2041" s="25" t="s">
        <v>7261</v>
      </c>
    </row>
    <row r="2042" spans="1:23" hidden="1">
      <c r="A2042" s="25" t="s">
        <v>7261</v>
      </c>
      <c r="B2042" s="25" t="s">
        <v>8477</v>
      </c>
      <c r="C2042" s="25" t="s">
        <v>7282</v>
      </c>
      <c r="D2042" s="25" t="s">
        <v>12323</v>
      </c>
      <c r="E2042" s="25" t="s">
        <v>8479</v>
      </c>
      <c r="H2042" s="21">
        <v>1582</v>
      </c>
      <c r="I2042" s="25" t="s">
        <v>7257</v>
      </c>
      <c r="K2042" s="25" t="s">
        <v>7262</v>
      </c>
      <c r="L2042" s="25" t="s">
        <v>7259</v>
      </c>
      <c r="M2042" s="22">
        <v>0</v>
      </c>
      <c r="N2042" s="22">
        <v>0</v>
      </c>
      <c r="O2042" s="21">
        <v>0</v>
      </c>
      <c r="P2042" s="21">
        <v>182</v>
      </c>
      <c r="Q2042" s="25" t="s">
        <v>8497</v>
      </c>
      <c r="R2042" s="1" t="str">
        <f t="shared" si="32"/>
        <v>ST10017</v>
      </c>
      <c r="S2042" t="str">
        <f>VLOOKUP(R2042,Data!$C$2:$D$261,2,0)</f>
        <v>King Gardens</v>
      </c>
      <c r="T2042">
        <f>COUNTIF('Feb 2022'!A:A,D2042)+COUNTIF('Mar 2022'!A:A,D2042)+COUNTIF('Apr 2022'!A:A,D2042)+COUNTIF('May 2022'!A:A,D2042)+COUNTIF('June 2022'!A:A,D2042)+COUNTIF('July 2022'!A:A,D2042)+COUNTIF('Aug 2022'!A:A,D2042)+COUNTIF('Sep 2022'!A:A,D2042)+COUNTIF('Oct 2022'!A:A,D2042)+COUNTIF('Dec 2022'!A:A,D2042)</f>
        <v>0</v>
      </c>
      <c r="U2042" t="str">
        <f>VLOOKUP(Q2042,'Capital Lookup'!A:B,2,FALSE)</f>
        <v>No</v>
      </c>
      <c r="V2042" s="2" t="str">
        <f>IFERROR(VLOOKUP(LEFT(F2042,10),'Find Purchase Orders'!B:J,9,FALSE),"")</f>
        <v/>
      </c>
      <c r="W2042" s="25" t="s">
        <v>7261</v>
      </c>
    </row>
    <row r="2043" spans="1:23" hidden="1">
      <c r="A2043" s="25" t="s">
        <v>7261</v>
      </c>
      <c r="B2043" s="25" t="s">
        <v>8477</v>
      </c>
      <c r="C2043" s="25" t="s">
        <v>7282</v>
      </c>
      <c r="D2043" s="25" t="s">
        <v>12323</v>
      </c>
      <c r="E2043" s="25" t="s">
        <v>8479</v>
      </c>
      <c r="H2043" s="21">
        <v>17437.900000000001</v>
      </c>
      <c r="I2043" s="25" t="s">
        <v>7257</v>
      </c>
      <c r="K2043" s="25" t="s">
        <v>7262</v>
      </c>
      <c r="L2043" s="25" t="s">
        <v>7259</v>
      </c>
      <c r="M2043" s="22">
        <v>0</v>
      </c>
      <c r="N2043" s="22">
        <v>0</v>
      </c>
      <c r="O2043" s="21">
        <v>0</v>
      </c>
      <c r="P2043" s="21">
        <v>2006.13</v>
      </c>
      <c r="Q2043" s="25" t="s">
        <v>8497</v>
      </c>
      <c r="R2043" s="1" t="str">
        <f t="shared" si="32"/>
        <v>ST10017</v>
      </c>
      <c r="S2043" t="str">
        <f>VLOOKUP(R2043,Data!$C$2:$D$261,2,0)</f>
        <v>King Gardens</v>
      </c>
      <c r="T2043">
        <f>COUNTIF('Feb 2022'!A:A,D2043)+COUNTIF('Mar 2022'!A:A,D2043)+COUNTIF('Apr 2022'!A:A,D2043)+COUNTIF('May 2022'!A:A,D2043)+COUNTIF('June 2022'!A:A,D2043)+COUNTIF('July 2022'!A:A,D2043)+COUNTIF('Aug 2022'!A:A,D2043)+COUNTIF('Sep 2022'!A:A,D2043)+COUNTIF('Oct 2022'!A:A,D2043)+COUNTIF('Dec 2022'!A:A,D2043)</f>
        <v>0</v>
      </c>
      <c r="U2043" t="str">
        <f>VLOOKUP(Q2043,'Capital Lookup'!A:B,2,FALSE)</f>
        <v>No</v>
      </c>
      <c r="V2043" s="2" t="str">
        <f>IFERROR(VLOOKUP(LEFT(F2043,10),'Find Purchase Orders'!B:J,9,FALSE),"")</f>
        <v/>
      </c>
      <c r="W2043" s="25" t="s">
        <v>7261</v>
      </c>
    </row>
    <row r="2044" spans="1:23" hidden="1">
      <c r="A2044" s="25" t="s">
        <v>7261</v>
      </c>
      <c r="B2044" s="25" t="s">
        <v>8477</v>
      </c>
      <c r="C2044" s="25" t="s">
        <v>7282</v>
      </c>
      <c r="D2044" s="25" t="s">
        <v>2290</v>
      </c>
      <c r="E2044" s="25" t="s">
        <v>8479</v>
      </c>
      <c r="F2044" s="25" t="s">
        <v>12324</v>
      </c>
      <c r="G2044" s="25" t="s">
        <v>12325</v>
      </c>
      <c r="H2044" s="21">
        <v>2298.7800000000002</v>
      </c>
      <c r="I2044" s="25" t="s">
        <v>7296</v>
      </c>
      <c r="J2044" s="25" t="s">
        <v>7288</v>
      </c>
      <c r="K2044" s="25" t="s">
        <v>7262</v>
      </c>
      <c r="L2044" s="25" t="s">
        <v>7259</v>
      </c>
      <c r="M2044" s="21">
        <v>2298.7800000000002</v>
      </c>
      <c r="N2044" s="21">
        <v>2298.7800000000002</v>
      </c>
      <c r="O2044" s="21">
        <v>0</v>
      </c>
      <c r="P2044" s="21">
        <v>2298.7800000000002</v>
      </c>
      <c r="Q2044" s="25" t="s">
        <v>8497</v>
      </c>
      <c r="R2044" s="1" t="str">
        <f t="shared" si="32"/>
        <v>ST10017</v>
      </c>
      <c r="S2044" t="str">
        <f>VLOOKUP(R2044,Data!$C$2:$D$261,2,0)</f>
        <v>King Gardens</v>
      </c>
      <c r="T2044">
        <f>COUNTIF('Feb 2022'!A:A,D2044)+COUNTIF('Mar 2022'!A:A,D2044)+COUNTIF('Apr 2022'!A:A,D2044)+COUNTIF('May 2022'!A:A,D2044)+COUNTIF('June 2022'!A:A,D2044)+COUNTIF('July 2022'!A:A,D2044)+COUNTIF('Aug 2022'!A:A,D2044)+COUNTIF('Sep 2022'!A:A,D2044)+COUNTIF('Oct 2022'!A:A,D2044)+COUNTIF('Dec 2022'!A:A,D2044)</f>
        <v>1</v>
      </c>
      <c r="U2044" t="str">
        <f>VLOOKUP(Q2044,'Capital Lookup'!A:B,2,FALSE)</f>
        <v>No</v>
      </c>
      <c r="V2044" s="2">
        <f>IFERROR(VLOOKUP(LEFT(F2044,10),'Find Purchase Orders'!B:J,9,FALSE),"")</f>
        <v>44670</v>
      </c>
      <c r="W2044" s="25" t="s">
        <v>7261</v>
      </c>
    </row>
    <row r="2045" spans="1:23" hidden="1">
      <c r="A2045" s="25" t="s">
        <v>7261</v>
      </c>
      <c r="B2045" s="25" t="s">
        <v>8477</v>
      </c>
      <c r="C2045" s="25" t="s">
        <v>7282</v>
      </c>
      <c r="D2045" s="25" t="s">
        <v>2291</v>
      </c>
      <c r="E2045" s="25" t="s">
        <v>8479</v>
      </c>
      <c r="F2045" s="25" t="s">
        <v>12326</v>
      </c>
      <c r="G2045" s="25" t="s">
        <v>12327</v>
      </c>
      <c r="H2045" s="21">
        <v>9174.7999999999993</v>
      </c>
      <c r="I2045" s="25" t="s">
        <v>7296</v>
      </c>
      <c r="J2045" s="25" t="s">
        <v>7288</v>
      </c>
      <c r="K2045" s="25" t="s">
        <v>7262</v>
      </c>
      <c r="L2045" s="25" t="s">
        <v>7259</v>
      </c>
      <c r="M2045" s="21">
        <v>9174.7999999999993</v>
      </c>
      <c r="N2045" s="21">
        <v>9174.7999999999993</v>
      </c>
      <c r="O2045" s="21">
        <v>0</v>
      </c>
      <c r="P2045" s="21">
        <v>9174.7999999999993</v>
      </c>
      <c r="Q2045" s="25" t="s">
        <v>8497</v>
      </c>
      <c r="R2045" s="1" t="str">
        <f t="shared" si="32"/>
        <v>ST10017</v>
      </c>
      <c r="S2045" t="str">
        <f>VLOOKUP(R2045,Data!$C$2:$D$261,2,0)</f>
        <v>King Gardens</v>
      </c>
      <c r="T2045">
        <f>COUNTIF('Feb 2022'!A:A,D2045)+COUNTIF('Mar 2022'!A:A,D2045)+COUNTIF('Apr 2022'!A:A,D2045)+COUNTIF('May 2022'!A:A,D2045)+COUNTIF('June 2022'!A:A,D2045)+COUNTIF('July 2022'!A:A,D2045)+COUNTIF('Aug 2022'!A:A,D2045)+COUNTIF('Sep 2022'!A:A,D2045)+COUNTIF('Oct 2022'!A:A,D2045)+COUNTIF('Dec 2022'!A:A,D2045)</f>
        <v>1</v>
      </c>
      <c r="U2045" t="str">
        <f>VLOOKUP(Q2045,'Capital Lookup'!A:B,2,FALSE)</f>
        <v>No</v>
      </c>
      <c r="V2045" s="2">
        <f>IFERROR(VLOOKUP(LEFT(F2045,10),'Find Purchase Orders'!B:J,9,FALSE),"")</f>
        <v>44670</v>
      </c>
      <c r="W2045" s="25" t="s">
        <v>7261</v>
      </c>
    </row>
    <row r="2046" spans="1:23" hidden="1">
      <c r="A2046" s="25" t="s">
        <v>7261</v>
      </c>
      <c r="B2046" s="25" t="s">
        <v>7662</v>
      </c>
      <c r="C2046" s="25" t="s">
        <v>7264</v>
      </c>
      <c r="D2046" s="25" t="s">
        <v>2292</v>
      </c>
      <c r="E2046" s="25" t="s">
        <v>8423</v>
      </c>
      <c r="F2046" s="25" t="s">
        <v>12328</v>
      </c>
      <c r="G2046" s="25" t="s">
        <v>12329</v>
      </c>
      <c r="H2046" s="21">
        <v>945</v>
      </c>
      <c r="I2046" s="25" t="s">
        <v>7296</v>
      </c>
      <c r="J2046" s="25" t="s">
        <v>7288</v>
      </c>
      <c r="K2046" s="25" t="s">
        <v>7289</v>
      </c>
      <c r="L2046" s="25" t="s">
        <v>7259</v>
      </c>
      <c r="M2046" s="21">
        <v>945</v>
      </c>
      <c r="N2046" s="21">
        <v>945</v>
      </c>
      <c r="O2046" s="21">
        <v>0</v>
      </c>
      <c r="P2046" s="21">
        <v>945</v>
      </c>
      <c r="Q2046" s="25" t="s">
        <v>8426</v>
      </c>
      <c r="R2046" s="1" t="str">
        <f t="shared" si="32"/>
        <v>ST10055</v>
      </c>
      <c r="S2046" t="str">
        <f>VLOOKUP(R2046,Data!$C$2:$D$261,2,0)</f>
        <v>Hollyburn House</v>
      </c>
      <c r="T2046">
        <f>COUNTIF('Feb 2022'!A:A,D2046)+COUNTIF('Mar 2022'!A:A,D2046)+COUNTIF('Apr 2022'!A:A,D2046)+COUNTIF('May 2022'!A:A,D2046)+COUNTIF('June 2022'!A:A,D2046)+COUNTIF('July 2022'!A:A,D2046)+COUNTIF('Aug 2022'!A:A,D2046)+COUNTIF('Sep 2022'!A:A,D2046)+COUNTIF('Oct 2022'!A:A,D2046)+COUNTIF('Dec 2022'!A:A,D2046)</f>
        <v>1</v>
      </c>
      <c r="U2046" t="str">
        <f>VLOOKUP(Q2046,'Capital Lookup'!A:B,2,FALSE)</f>
        <v>No</v>
      </c>
      <c r="V2046" s="2">
        <f>IFERROR(VLOOKUP(LEFT(F2046,10),'Find Purchase Orders'!B:J,9,FALSE),"")</f>
        <v>44676</v>
      </c>
      <c r="W2046" s="25" t="s">
        <v>7261</v>
      </c>
    </row>
    <row r="2047" spans="1:23" hidden="1">
      <c r="A2047" s="25" t="s">
        <v>7261</v>
      </c>
      <c r="B2047" s="25" t="s">
        <v>8477</v>
      </c>
      <c r="C2047" s="25" t="s">
        <v>7282</v>
      </c>
      <c r="D2047" s="25" t="s">
        <v>2293</v>
      </c>
      <c r="E2047" s="25" t="s">
        <v>8479</v>
      </c>
      <c r="F2047" s="25" t="s">
        <v>12330</v>
      </c>
      <c r="G2047" s="25" t="s">
        <v>12331</v>
      </c>
      <c r="H2047" s="21">
        <v>226</v>
      </c>
      <c r="I2047" s="25" t="s">
        <v>7296</v>
      </c>
      <c r="J2047" s="25" t="s">
        <v>7288</v>
      </c>
      <c r="K2047" s="25" t="s">
        <v>7262</v>
      </c>
      <c r="L2047" s="25" t="s">
        <v>7259</v>
      </c>
      <c r="M2047" s="21">
        <v>226</v>
      </c>
      <c r="N2047" s="21">
        <v>226</v>
      </c>
      <c r="O2047" s="21">
        <v>0</v>
      </c>
      <c r="P2047" s="21">
        <v>226</v>
      </c>
      <c r="Q2047" s="25" t="s">
        <v>8497</v>
      </c>
      <c r="R2047" s="1" t="str">
        <f t="shared" si="32"/>
        <v>ST10017</v>
      </c>
      <c r="S2047" t="str">
        <f>VLOOKUP(R2047,Data!$C$2:$D$261,2,0)</f>
        <v>King Gardens</v>
      </c>
      <c r="T2047">
        <f>COUNTIF('Feb 2022'!A:A,D2047)+COUNTIF('Mar 2022'!A:A,D2047)+COUNTIF('Apr 2022'!A:A,D2047)+COUNTIF('May 2022'!A:A,D2047)+COUNTIF('June 2022'!A:A,D2047)+COUNTIF('July 2022'!A:A,D2047)+COUNTIF('Aug 2022'!A:A,D2047)+COUNTIF('Sep 2022'!A:A,D2047)+COUNTIF('Oct 2022'!A:A,D2047)+COUNTIF('Dec 2022'!A:A,D2047)</f>
        <v>1</v>
      </c>
      <c r="U2047" t="str">
        <f>VLOOKUP(Q2047,'Capital Lookup'!A:B,2,FALSE)</f>
        <v>No</v>
      </c>
      <c r="V2047" s="2">
        <f>IFERROR(VLOOKUP(LEFT(F2047,10),'Find Purchase Orders'!B:J,9,FALSE),"")</f>
        <v>44670</v>
      </c>
      <c r="W2047" s="25" t="s">
        <v>7261</v>
      </c>
    </row>
    <row r="2048" spans="1:23" hidden="1">
      <c r="A2048" s="25" t="s">
        <v>7261</v>
      </c>
      <c r="B2048" s="25" t="s">
        <v>8477</v>
      </c>
      <c r="C2048" s="25" t="s">
        <v>7282</v>
      </c>
      <c r="D2048" s="25" t="s">
        <v>2293</v>
      </c>
      <c r="E2048" s="25" t="s">
        <v>8479</v>
      </c>
      <c r="F2048" s="25" t="s">
        <v>12332</v>
      </c>
      <c r="G2048" s="25" t="s">
        <v>12333</v>
      </c>
      <c r="H2048" s="21">
        <v>9635.4500000000007</v>
      </c>
      <c r="I2048" s="25" t="s">
        <v>7296</v>
      </c>
      <c r="J2048" s="25" t="s">
        <v>7288</v>
      </c>
      <c r="K2048" s="25" t="s">
        <v>7262</v>
      </c>
      <c r="L2048" s="25" t="s">
        <v>7259</v>
      </c>
      <c r="M2048" s="21">
        <v>9635.4500000000007</v>
      </c>
      <c r="N2048" s="21">
        <v>9635.4500000000007</v>
      </c>
      <c r="O2048" s="21">
        <v>0</v>
      </c>
      <c r="P2048" s="21">
        <v>9635.4500000000007</v>
      </c>
      <c r="Q2048" s="25" t="s">
        <v>8497</v>
      </c>
      <c r="R2048" s="1" t="str">
        <f t="shared" si="32"/>
        <v>ST10017</v>
      </c>
      <c r="S2048" t="str">
        <f>VLOOKUP(R2048,Data!$C$2:$D$261,2,0)</f>
        <v>King Gardens</v>
      </c>
      <c r="T2048">
        <f>COUNTIF('Feb 2022'!A:A,D2048)+COUNTIF('Mar 2022'!A:A,D2048)+COUNTIF('Apr 2022'!A:A,D2048)+COUNTIF('May 2022'!A:A,D2048)+COUNTIF('June 2022'!A:A,D2048)+COUNTIF('July 2022'!A:A,D2048)+COUNTIF('Aug 2022'!A:A,D2048)+COUNTIF('Sep 2022'!A:A,D2048)+COUNTIF('Oct 2022'!A:A,D2048)+COUNTIF('Dec 2022'!A:A,D2048)</f>
        <v>1</v>
      </c>
      <c r="U2048" t="str">
        <f>VLOOKUP(Q2048,'Capital Lookup'!A:B,2,FALSE)</f>
        <v>No</v>
      </c>
      <c r="V2048" s="2">
        <f>IFERROR(VLOOKUP(LEFT(F2048,10),'Find Purchase Orders'!B:J,9,FALSE),"")</f>
        <v>44670</v>
      </c>
      <c r="W2048" s="25" t="s">
        <v>7261</v>
      </c>
    </row>
    <row r="2049" spans="1:23" hidden="1">
      <c r="A2049" s="25" t="s">
        <v>7261</v>
      </c>
      <c r="B2049" s="25" t="s">
        <v>8477</v>
      </c>
      <c r="C2049" s="25" t="s">
        <v>7282</v>
      </c>
      <c r="D2049" s="25" t="s">
        <v>2294</v>
      </c>
      <c r="E2049" s="25" t="s">
        <v>8479</v>
      </c>
      <c r="F2049" s="25" t="s">
        <v>12334</v>
      </c>
      <c r="G2049" s="25" t="s">
        <v>12335</v>
      </c>
      <c r="H2049" s="21">
        <v>226</v>
      </c>
      <c r="I2049" s="25" t="s">
        <v>7296</v>
      </c>
      <c r="J2049" s="25" t="s">
        <v>7288</v>
      </c>
      <c r="K2049" s="25" t="s">
        <v>7262</v>
      </c>
      <c r="L2049" s="25" t="s">
        <v>7259</v>
      </c>
      <c r="M2049" s="21">
        <v>226</v>
      </c>
      <c r="N2049" s="21">
        <v>226</v>
      </c>
      <c r="O2049" s="21">
        <v>0</v>
      </c>
      <c r="P2049" s="21">
        <v>226</v>
      </c>
      <c r="Q2049" s="25" t="s">
        <v>8497</v>
      </c>
      <c r="R2049" s="1" t="str">
        <f t="shared" si="32"/>
        <v>ST10017</v>
      </c>
      <c r="S2049" t="str">
        <f>VLOOKUP(R2049,Data!$C$2:$D$261,2,0)</f>
        <v>King Gardens</v>
      </c>
      <c r="T2049">
        <f>COUNTIF('Feb 2022'!A:A,D2049)+COUNTIF('Mar 2022'!A:A,D2049)+COUNTIF('Apr 2022'!A:A,D2049)+COUNTIF('May 2022'!A:A,D2049)+COUNTIF('June 2022'!A:A,D2049)+COUNTIF('July 2022'!A:A,D2049)+COUNTIF('Aug 2022'!A:A,D2049)+COUNTIF('Sep 2022'!A:A,D2049)+COUNTIF('Oct 2022'!A:A,D2049)+COUNTIF('Dec 2022'!A:A,D2049)</f>
        <v>1</v>
      </c>
      <c r="U2049" t="str">
        <f>VLOOKUP(Q2049,'Capital Lookup'!A:B,2,FALSE)</f>
        <v>No</v>
      </c>
      <c r="V2049" s="2">
        <f>IFERROR(VLOOKUP(LEFT(F2049,10),'Find Purchase Orders'!B:J,9,FALSE),"")</f>
        <v>44670</v>
      </c>
      <c r="W2049" s="25" t="s">
        <v>7261</v>
      </c>
    </row>
    <row r="2050" spans="1:23" hidden="1">
      <c r="A2050" s="25" t="s">
        <v>7261</v>
      </c>
      <c r="B2050" s="25" t="s">
        <v>8477</v>
      </c>
      <c r="C2050" s="25" t="s">
        <v>7282</v>
      </c>
      <c r="D2050" s="25" t="s">
        <v>2294</v>
      </c>
      <c r="E2050" s="25" t="s">
        <v>8479</v>
      </c>
      <c r="F2050" s="25" t="s">
        <v>12336</v>
      </c>
      <c r="G2050" s="25" t="s">
        <v>12337</v>
      </c>
      <c r="H2050" s="21">
        <v>8163.84</v>
      </c>
      <c r="I2050" s="25" t="s">
        <v>7296</v>
      </c>
      <c r="J2050" s="25" t="s">
        <v>7288</v>
      </c>
      <c r="K2050" s="25" t="s">
        <v>7262</v>
      </c>
      <c r="L2050" s="25" t="s">
        <v>7259</v>
      </c>
      <c r="M2050" s="21">
        <v>8163.84</v>
      </c>
      <c r="N2050" s="21">
        <v>8163.84</v>
      </c>
      <c r="O2050" s="21">
        <v>0</v>
      </c>
      <c r="P2050" s="21">
        <v>8163.84</v>
      </c>
      <c r="Q2050" s="25" t="s">
        <v>8497</v>
      </c>
      <c r="R2050" s="1" t="str">
        <f t="shared" si="32"/>
        <v>ST10017</v>
      </c>
      <c r="S2050" t="str">
        <f>VLOOKUP(R2050,Data!$C$2:$D$261,2,0)</f>
        <v>King Gardens</v>
      </c>
      <c r="T2050">
        <f>COUNTIF('Feb 2022'!A:A,D2050)+COUNTIF('Mar 2022'!A:A,D2050)+COUNTIF('Apr 2022'!A:A,D2050)+COUNTIF('May 2022'!A:A,D2050)+COUNTIF('June 2022'!A:A,D2050)+COUNTIF('July 2022'!A:A,D2050)+COUNTIF('Aug 2022'!A:A,D2050)+COUNTIF('Sep 2022'!A:A,D2050)+COUNTIF('Oct 2022'!A:A,D2050)+COUNTIF('Dec 2022'!A:A,D2050)</f>
        <v>1</v>
      </c>
      <c r="U2050" t="str">
        <f>VLOOKUP(Q2050,'Capital Lookup'!A:B,2,FALSE)</f>
        <v>No</v>
      </c>
      <c r="V2050" s="2">
        <f>IFERROR(VLOOKUP(LEFT(F2050,10),'Find Purchase Orders'!B:J,9,FALSE),"")</f>
        <v>44670</v>
      </c>
      <c r="W2050" s="25" t="s">
        <v>7261</v>
      </c>
    </row>
    <row r="2051" spans="1:23" hidden="1">
      <c r="A2051" s="25" t="s">
        <v>7261</v>
      </c>
      <c r="B2051" s="25" t="s">
        <v>8477</v>
      </c>
      <c r="C2051" s="25" t="s">
        <v>7282</v>
      </c>
      <c r="D2051" s="25" t="s">
        <v>2295</v>
      </c>
      <c r="E2051" s="25" t="s">
        <v>8479</v>
      </c>
      <c r="F2051" s="25" t="s">
        <v>12338</v>
      </c>
      <c r="G2051" s="25" t="s">
        <v>12339</v>
      </c>
      <c r="H2051" s="21">
        <v>226</v>
      </c>
      <c r="I2051" s="25" t="s">
        <v>7296</v>
      </c>
      <c r="J2051" s="25" t="s">
        <v>7288</v>
      </c>
      <c r="K2051" s="25" t="s">
        <v>7262</v>
      </c>
      <c r="L2051" s="25" t="s">
        <v>7259</v>
      </c>
      <c r="M2051" s="21">
        <v>226</v>
      </c>
      <c r="N2051" s="21">
        <v>226</v>
      </c>
      <c r="O2051" s="21">
        <v>0</v>
      </c>
      <c r="P2051" s="21">
        <v>226</v>
      </c>
      <c r="Q2051" s="25" t="s">
        <v>8497</v>
      </c>
      <c r="R2051" s="1" t="str">
        <f t="shared" si="32"/>
        <v>ST10017</v>
      </c>
      <c r="S2051" t="str">
        <f>VLOOKUP(R2051,Data!$C$2:$D$261,2,0)</f>
        <v>King Gardens</v>
      </c>
      <c r="T2051">
        <f>COUNTIF('Feb 2022'!A:A,D2051)+COUNTIF('Mar 2022'!A:A,D2051)+COUNTIF('Apr 2022'!A:A,D2051)+COUNTIF('May 2022'!A:A,D2051)+COUNTIF('June 2022'!A:A,D2051)+COUNTIF('July 2022'!A:A,D2051)+COUNTIF('Aug 2022'!A:A,D2051)+COUNTIF('Sep 2022'!A:A,D2051)+COUNTIF('Oct 2022'!A:A,D2051)+COUNTIF('Dec 2022'!A:A,D2051)</f>
        <v>1</v>
      </c>
      <c r="U2051" t="str">
        <f>VLOOKUP(Q2051,'Capital Lookup'!A:B,2,FALSE)</f>
        <v>No</v>
      </c>
      <c r="V2051" s="2">
        <f>IFERROR(VLOOKUP(LEFT(F2051,10),'Find Purchase Orders'!B:J,9,FALSE),"")</f>
        <v>44670</v>
      </c>
      <c r="W2051" s="25" t="s">
        <v>7261</v>
      </c>
    </row>
    <row r="2052" spans="1:23" hidden="1">
      <c r="A2052" s="25" t="s">
        <v>7261</v>
      </c>
      <c r="B2052" s="25" t="s">
        <v>8477</v>
      </c>
      <c r="C2052" s="25" t="s">
        <v>7282</v>
      </c>
      <c r="D2052" s="25" t="s">
        <v>2295</v>
      </c>
      <c r="E2052" s="25" t="s">
        <v>8479</v>
      </c>
      <c r="F2052" s="25" t="s">
        <v>12340</v>
      </c>
      <c r="G2052" s="25" t="s">
        <v>12341</v>
      </c>
      <c r="H2052" s="21">
        <v>8036.28</v>
      </c>
      <c r="I2052" s="25" t="s">
        <v>7296</v>
      </c>
      <c r="J2052" s="25" t="s">
        <v>7288</v>
      </c>
      <c r="K2052" s="25" t="s">
        <v>7262</v>
      </c>
      <c r="L2052" s="25" t="s">
        <v>7259</v>
      </c>
      <c r="M2052" s="21">
        <v>8036.28</v>
      </c>
      <c r="N2052" s="21">
        <v>8036.28</v>
      </c>
      <c r="O2052" s="21">
        <v>0</v>
      </c>
      <c r="P2052" s="21">
        <v>8036.28</v>
      </c>
      <c r="Q2052" s="25" t="s">
        <v>8497</v>
      </c>
      <c r="R2052" s="1" t="str">
        <f t="shared" si="32"/>
        <v>ST10017</v>
      </c>
      <c r="S2052" t="str">
        <f>VLOOKUP(R2052,Data!$C$2:$D$261,2,0)</f>
        <v>King Gardens</v>
      </c>
      <c r="T2052">
        <f>COUNTIF('Feb 2022'!A:A,D2052)+COUNTIF('Mar 2022'!A:A,D2052)+COUNTIF('Apr 2022'!A:A,D2052)+COUNTIF('May 2022'!A:A,D2052)+COUNTIF('June 2022'!A:A,D2052)+COUNTIF('July 2022'!A:A,D2052)+COUNTIF('Aug 2022'!A:A,D2052)+COUNTIF('Sep 2022'!A:A,D2052)+COUNTIF('Oct 2022'!A:A,D2052)+COUNTIF('Dec 2022'!A:A,D2052)</f>
        <v>1</v>
      </c>
      <c r="U2052" t="str">
        <f>VLOOKUP(Q2052,'Capital Lookup'!A:B,2,FALSE)</f>
        <v>No</v>
      </c>
      <c r="V2052" s="2">
        <f>IFERROR(VLOOKUP(LEFT(F2052,10),'Find Purchase Orders'!B:J,9,FALSE),"")</f>
        <v>44670</v>
      </c>
      <c r="W2052" s="25" t="s">
        <v>7261</v>
      </c>
    </row>
    <row r="2053" spans="1:23" hidden="1">
      <c r="A2053" s="25" t="s">
        <v>7261</v>
      </c>
      <c r="B2053" s="25" t="s">
        <v>8477</v>
      </c>
      <c r="C2053" s="25" t="s">
        <v>7282</v>
      </c>
      <c r="D2053" s="25" t="s">
        <v>2296</v>
      </c>
      <c r="E2053" s="25" t="s">
        <v>8479</v>
      </c>
      <c r="F2053" s="25" t="s">
        <v>12342</v>
      </c>
      <c r="G2053" s="25" t="s">
        <v>12343</v>
      </c>
      <c r="H2053" s="21">
        <v>6684.36</v>
      </c>
      <c r="I2053" s="25" t="s">
        <v>7296</v>
      </c>
      <c r="J2053" s="25" t="s">
        <v>7288</v>
      </c>
      <c r="K2053" s="25" t="s">
        <v>7262</v>
      </c>
      <c r="L2053" s="25" t="s">
        <v>7259</v>
      </c>
      <c r="M2053" s="21">
        <v>6684.36</v>
      </c>
      <c r="N2053" s="21">
        <v>6684.36</v>
      </c>
      <c r="O2053" s="21">
        <v>0</v>
      </c>
      <c r="P2053" s="21">
        <v>6684.36</v>
      </c>
      <c r="Q2053" s="25" t="s">
        <v>8497</v>
      </c>
      <c r="R2053" s="1" t="str">
        <f t="shared" si="32"/>
        <v>ST10017</v>
      </c>
      <c r="S2053" t="str">
        <f>VLOOKUP(R2053,Data!$C$2:$D$261,2,0)</f>
        <v>King Gardens</v>
      </c>
      <c r="T2053">
        <f>COUNTIF('Feb 2022'!A:A,D2053)+COUNTIF('Mar 2022'!A:A,D2053)+COUNTIF('Apr 2022'!A:A,D2053)+COUNTIF('May 2022'!A:A,D2053)+COUNTIF('June 2022'!A:A,D2053)+COUNTIF('July 2022'!A:A,D2053)+COUNTIF('Aug 2022'!A:A,D2053)+COUNTIF('Sep 2022'!A:A,D2053)+COUNTIF('Oct 2022'!A:A,D2053)+COUNTIF('Dec 2022'!A:A,D2053)</f>
        <v>1</v>
      </c>
      <c r="U2053" t="str">
        <f>VLOOKUP(Q2053,'Capital Lookup'!A:B,2,FALSE)</f>
        <v>No</v>
      </c>
      <c r="V2053" s="2">
        <f>IFERROR(VLOOKUP(LEFT(F2053,10),'Find Purchase Orders'!B:J,9,FALSE),"")</f>
        <v>44670</v>
      </c>
      <c r="W2053" s="25" t="s">
        <v>7261</v>
      </c>
    </row>
    <row r="2054" spans="1:23" hidden="1">
      <c r="A2054" s="25" t="s">
        <v>7261</v>
      </c>
      <c r="B2054" s="25" t="s">
        <v>8477</v>
      </c>
      <c r="C2054" s="25" t="s">
        <v>7282</v>
      </c>
      <c r="D2054" s="25" t="s">
        <v>2297</v>
      </c>
      <c r="E2054" s="25" t="s">
        <v>8479</v>
      </c>
      <c r="F2054" s="25" t="s">
        <v>12344</v>
      </c>
      <c r="G2054" s="25" t="s">
        <v>12345</v>
      </c>
      <c r="H2054" s="21">
        <v>8444.39</v>
      </c>
      <c r="I2054" s="25" t="s">
        <v>7296</v>
      </c>
      <c r="J2054" s="25" t="s">
        <v>7288</v>
      </c>
      <c r="K2054" s="25" t="s">
        <v>7262</v>
      </c>
      <c r="L2054" s="25" t="s">
        <v>7259</v>
      </c>
      <c r="M2054" s="21">
        <v>8444.39</v>
      </c>
      <c r="N2054" s="21">
        <v>8444.39</v>
      </c>
      <c r="O2054" s="21">
        <v>0</v>
      </c>
      <c r="P2054" s="21">
        <v>8444.39</v>
      </c>
      <c r="Q2054" s="25" t="s">
        <v>8497</v>
      </c>
      <c r="R2054" s="1" t="str">
        <f t="shared" si="32"/>
        <v>ST10017</v>
      </c>
      <c r="S2054" t="str">
        <f>VLOOKUP(R2054,Data!$C$2:$D$261,2,0)</f>
        <v>King Gardens</v>
      </c>
      <c r="T2054">
        <f>COUNTIF('Feb 2022'!A:A,D2054)+COUNTIF('Mar 2022'!A:A,D2054)+COUNTIF('Apr 2022'!A:A,D2054)+COUNTIF('May 2022'!A:A,D2054)+COUNTIF('June 2022'!A:A,D2054)+COUNTIF('July 2022'!A:A,D2054)+COUNTIF('Aug 2022'!A:A,D2054)+COUNTIF('Sep 2022'!A:A,D2054)+COUNTIF('Oct 2022'!A:A,D2054)+COUNTIF('Dec 2022'!A:A,D2054)</f>
        <v>1</v>
      </c>
      <c r="U2054" t="str">
        <f>VLOOKUP(Q2054,'Capital Lookup'!A:B,2,FALSE)</f>
        <v>No</v>
      </c>
      <c r="V2054" s="2">
        <f>IFERROR(VLOOKUP(LEFT(F2054,10),'Find Purchase Orders'!B:J,9,FALSE),"")</f>
        <v>44670</v>
      </c>
      <c r="W2054" s="25" t="s">
        <v>7261</v>
      </c>
    </row>
    <row r="2055" spans="1:23" hidden="1">
      <c r="A2055" s="25" t="s">
        <v>7261</v>
      </c>
      <c r="B2055" s="25" t="s">
        <v>8477</v>
      </c>
      <c r="C2055" s="25" t="s">
        <v>7282</v>
      </c>
      <c r="D2055" s="25" t="s">
        <v>2298</v>
      </c>
      <c r="E2055" s="25" t="s">
        <v>8479</v>
      </c>
      <c r="F2055" s="25" t="s">
        <v>12346</v>
      </c>
      <c r="G2055" s="25" t="s">
        <v>12052</v>
      </c>
      <c r="H2055" s="21">
        <v>226</v>
      </c>
      <c r="I2055" s="25" t="s">
        <v>7296</v>
      </c>
      <c r="J2055" s="25" t="s">
        <v>7288</v>
      </c>
      <c r="K2055" s="25" t="s">
        <v>7262</v>
      </c>
      <c r="L2055" s="25" t="s">
        <v>7259</v>
      </c>
      <c r="M2055" s="21">
        <v>226</v>
      </c>
      <c r="N2055" s="21">
        <v>226</v>
      </c>
      <c r="O2055" s="21">
        <v>0</v>
      </c>
      <c r="P2055" s="21">
        <v>226</v>
      </c>
      <c r="Q2055" s="25" t="s">
        <v>8497</v>
      </c>
      <c r="R2055" s="1" t="str">
        <f t="shared" si="32"/>
        <v>ST10017</v>
      </c>
      <c r="S2055" t="str">
        <f>VLOOKUP(R2055,Data!$C$2:$D$261,2,0)</f>
        <v>King Gardens</v>
      </c>
      <c r="T2055">
        <f>COUNTIF('Feb 2022'!A:A,D2055)+COUNTIF('Mar 2022'!A:A,D2055)+COUNTIF('Apr 2022'!A:A,D2055)+COUNTIF('May 2022'!A:A,D2055)+COUNTIF('June 2022'!A:A,D2055)+COUNTIF('July 2022'!A:A,D2055)+COUNTIF('Aug 2022'!A:A,D2055)+COUNTIF('Sep 2022'!A:A,D2055)+COUNTIF('Oct 2022'!A:A,D2055)+COUNTIF('Dec 2022'!A:A,D2055)</f>
        <v>1</v>
      </c>
      <c r="U2055" t="str">
        <f>VLOOKUP(Q2055,'Capital Lookup'!A:B,2,FALSE)</f>
        <v>No</v>
      </c>
      <c r="V2055" s="2">
        <f>IFERROR(VLOOKUP(LEFT(F2055,10),'Find Purchase Orders'!B:J,9,FALSE),"")</f>
        <v>44670</v>
      </c>
      <c r="W2055" s="25" t="s">
        <v>7261</v>
      </c>
    </row>
    <row r="2056" spans="1:23" hidden="1">
      <c r="A2056" s="25" t="s">
        <v>7261</v>
      </c>
      <c r="B2056" s="25" t="s">
        <v>8477</v>
      </c>
      <c r="C2056" s="25" t="s">
        <v>7282</v>
      </c>
      <c r="D2056" s="25" t="s">
        <v>2298</v>
      </c>
      <c r="E2056" s="25" t="s">
        <v>8479</v>
      </c>
      <c r="F2056" s="25" t="s">
        <v>12347</v>
      </c>
      <c r="G2056" s="25" t="s">
        <v>12348</v>
      </c>
      <c r="H2056" s="21">
        <v>8109.51</v>
      </c>
      <c r="I2056" s="25" t="s">
        <v>7296</v>
      </c>
      <c r="J2056" s="25" t="s">
        <v>7288</v>
      </c>
      <c r="K2056" s="25" t="s">
        <v>7262</v>
      </c>
      <c r="L2056" s="25" t="s">
        <v>7259</v>
      </c>
      <c r="M2056" s="21">
        <v>8109.51</v>
      </c>
      <c r="N2056" s="21">
        <v>8109.51</v>
      </c>
      <c r="O2056" s="21">
        <v>0</v>
      </c>
      <c r="P2056" s="21">
        <v>8109.51</v>
      </c>
      <c r="Q2056" s="25" t="s">
        <v>8497</v>
      </c>
      <c r="R2056" s="1" t="str">
        <f t="shared" si="32"/>
        <v>ST10017</v>
      </c>
      <c r="S2056" t="str">
        <f>VLOOKUP(R2056,Data!$C$2:$D$261,2,0)</f>
        <v>King Gardens</v>
      </c>
      <c r="T2056">
        <f>COUNTIF('Feb 2022'!A:A,D2056)+COUNTIF('Mar 2022'!A:A,D2056)+COUNTIF('Apr 2022'!A:A,D2056)+COUNTIF('May 2022'!A:A,D2056)+COUNTIF('June 2022'!A:A,D2056)+COUNTIF('July 2022'!A:A,D2056)+COUNTIF('Aug 2022'!A:A,D2056)+COUNTIF('Sep 2022'!A:A,D2056)+COUNTIF('Oct 2022'!A:A,D2056)+COUNTIF('Dec 2022'!A:A,D2056)</f>
        <v>1</v>
      </c>
      <c r="U2056" t="str">
        <f>VLOOKUP(Q2056,'Capital Lookup'!A:B,2,FALSE)</f>
        <v>No</v>
      </c>
      <c r="V2056" s="2">
        <f>IFERROR(VLOOKUP(LEFT(F2056,10),'Find Purchase Orders'!B:J,9,FALSE),"")</f>
        <v>44670</v>
      </c>
      <c r="W2056" s="25" t="s">
        <v>7261</v>
      </c>
    </row>
    <row r="2057" spans="1:23" hidden="1">
      <c r="A2057" s="25" t="s">
        <v>7261</v>
      </c>
      <c r="B2057" s="25" t="s">
        <v>8477</v>
      </c>
      <c r="C2057" s="25" t="s">
        <v>7282</v>
      </c>
      <c r="D2057" s="25" t="s">
        <v>2299</v>
      </c>
      <c r="E2057" s="25" t="s">
        <v>8479</v>
      </c>
      <c r="F2057" s="25" t="s">
        <v>12349</v>
      </c>
      <c r="G2057" s="25" t="s">
        <v>12350</v>
      </c>
      <c r="H2057" s="21">
        <v>226</v>
      </c>
      <c r="I2057" s="25" t="s">
        <v>7296</v>
      </c>
      <c r="J2057" s="25" t="s">
        <v>7288</v>
      </c>
      <c r="K2057" s="25" t="s">
        <v>7262</v>
      </c>
      <c r="L2057" s="25" t="s">
        <v>7259</v>
      </c>
      <c r="M2057" s="21">
        <v>226</v>
      </c>
      <c r="N2057" s="21">
        <v>226</v>
      </c>
      <c r="O2057" s="21">
        <v>0</v>
      </c>
      <c r="P2057" s="21">
        <v>226</v>
      </c>
      <c r="Q2057" s="25" t="s">
        <v>8497</v>
      </c>
      <c r="R2057" s="1" t="str">
        <f t="shared" si="32"/>
        <v>ST10017</v>
      </c>
      <c r="S2057" t="str">
        <f>VLOOKUP(R2057,Data!$C$2:$D$261,2,0)</f>
        <v>King Gardens</v>
      </c>
      <c r="T2057">
        <f>COUNTIF('Feb 2022'!A:A,D2057)+COUNTIF('Mar 2022'!A:A,D2057)+COUNTIF('Apr 2022'!A:A,D2057)+COUNTIF('May 2022'!A:A,D2057)+COUNTIF('June 2022'!A:A,D2057)+COUNTIF('July 2022'!A:A,D2057)+COUNTIF('Aug 2022'!A:A,D2057)+COUNTIF('Sep 2022'!A:A,D2057)+COUNTIF('Oct 2022'!A:A,D2057)+COUNTIF('Dec 2022'!A:A,D2057)</f>
        <v>1</v>
      </c>
      <c r="U2057" t="str">
        <f>VLOOKUP(Q2057,'Capital Lookup'!A:B,2,FALSE)</f>
        <v>No</v>
      </c>
      <c r="V2057" s="2">
        <f>IFERROR(VLOOKUP(LEFT(F2057,10),'Find Purchase Orders'!B:J,9,FALSE),"")</f>
        <v>44670</v>
      </c>
      <c r="W2057" s="25" t="s">
        <v>7261</v>
      </c>
    </row>
    <row r="2058" spans="1:23" hidden="1">
      <c r="A2058" s="25" t="s">
        <v>7261</v>
      </c>
      <c r="B2058" s="25" t="s">
        <v>8477</v>
      </c>
      <c r="C2058" s="25" t="s">
        <v>7282</v>
      </c>
      <c r="D2058" s="25" t="s">
        <v>2299</v>
      </c>
      <c r="E2058" s="25" t="s">
        <v>8479</v>
      </c>
      <c r="F2058" s="25" t="s">
        <v>12351</v>
      </c>
      <c r="G2058" s="25" t="s">
        <v>12352</v>
      </c>
      <c r="H2058" s="21">
        <v>7774.87</v>
      </c>
      <c r="I2058" s="25" t="s">
        <v>7296</v>
      </c>
      <c r="J2058" s="25" t="s">
        <v>7288</v>
      </c>
      <c r="K2058" s="25" t="s">
        <v>7262</v>
      </c>
      <c r="L2058" s="25" t="s">
        <v>7259</v>
      </c>
      <c r="M2058" s="21">
        <v>7774.87</v>
      </c>
      <c r="N2058" s="21">
        <v>7774.88</v>
      </c>
      <c r="O2058" s="21">
        <v>-0.01</v>
      </c>
      <c r="P2058" s="21">
        <v>7774.87</v>
      </c>
      <c r="Q2058" s="25" t="s">
        <v>8497</v>
      </c>
      <c r="R2058" s="1" t="str">
        <f t="shared" si="32"/>
        <v>ST10017</v>
      </c>
      <c r="S2058" t="str">
        <f>VLOOKUP(R2058,Data!$C$2:$D$261,2,0)</f>
        <v>King Gardens</v>
      </c>
      <c r="T2058">
        <f>COUNTIF('Feb 2022'!A:A,D2058)+COUNTIF('Mar 2022'!A:A,D2058)+COUNTIF('Apr 2022'!A:A,D2058)+COUNTIF('May 2022'!A:A,D2058)+COUNTIF('June 2022'!A:A,D2058)+COUNTIF('July 2022'!A:A,D2058)+COUNTIF('Aug 2022'!A:A,D2058)+COUNTIF('Sep 2022'!A:A,D2058)+COUNTIF('Oct 2022'!A:A,D2058)+COUNTIF('Dec 2022'!A:A,D2058)</f>
        <v>1</v>
      </c>
      <c r="U2058" t="str">
        <f>VLOOKUP(Q2058,'Capital Lookup'!A:B,2,FALSE)</f>
        <v>No</v>
      </c>
      <c r="V2058" s="2">
        <f>IFERROR(VLOOKUP(LEFT(F2058,10),'Find Purchase Orders'!B:J,9,FALSE),"")</f>
        <v>44670</v>
      </c>
      <c r="W2058" s="25" t="s">
        <v>7261</v>
      </c>
    </row>
    <row r="2059" spans="1:23" hidden="1">
      <c r="A2059" s="25" t="s">
        <v>7261</v>
      </c>
      <c r="B2059" s="25" t="s">
        <v>8477</v>
      </c>
      <c r="C2059" s="25" t="s">
        <v>7282</v>
      </c>
      <c r="D2059" s="25" t="s">
        <v>2300</v>
      </c>
      <c r="E2059" s="25" t="s">
        <v>8479</v>
      </c>
      <c r="F2059" s="25" t="s">
        <v>12353</v>
      </c>
      <c r="G2059" s="25" t="s">
        <v>12354</v>
      </c>
      <c r="H2059" s="21">
        <v>226</v>
      </c>
      <c r="I2059" s="25" t="s">
        <v>7296</v>
      </c>
      <c r="J2059" s="25" t="s">
        <v>7288</v>
      </c>
      <c r="K2059" s="25" t="s">
        <v>7262</v>
      </c>
      <c r="L2059" s="25" t="s">
        <v>7259</v>
      </c>
      <c r="M2059" s="21">
        <v>226</v>
      </c>
      <c r="N2059" s="21">
        <v>226</v>
      </c>
      <c r="O2059" s="21">
        <v>0</v>
      </c>
      <c r="P2059" s="21">
        <v>226</v>
      </c>
      <c r="Q2059" s="25" t="s">
        <v>8497</v>
      </c>
      <c r="R2059" s="1" t="str">
        <f t="shared" si="32"/>
        <v>ST10017</v>
      </c>
      <c r="S2059" t="str">
        <f>VLOOKUP(R2059,Data!$C$2:$D$261,2,0)</f>
        <v>King Gardens</v>
      </c>
      <c r="T2059">
        <f>COUNTIF('Feb 2022'!A:A,D2059)+COUNTIF('Mar 2022'!A:A,D2059)+COUNTIF('Apr 2022'!A:A,D2059)+COUNTIF('May 2022'!A:A,D2059)+COUNTIF('June 2022'!A:A,D2059)+COUNTIF('July 2022'!A:A,D2059)+COUNTIF('Aug 2022'!A:A,D2059)+COUNTIF('Sep 2022'!A:A,D2059)+COUNTIF('Oct 2022'!A:A,D2059)+COUNTIF('Dec 2022'!A:A,D2059)</f>
        <v>1</v>
      </c>
      <c r="U2059" t="str">
        <f>VLOOKUP(Q2059,'Capital Lookup'!A:B,2,FALSE)</f>
        <v>No</v>
      </c>
      <c r="V2059" s="2">
        <f>IFERROR(VLOOKUP(LEFT(F2059,10),'Find Purchase Orders'!B:J,9,FALSE),"")</f>
        <v>44670</v>
      </c>
      <c r="W2059" s="25" t="s">
        <v>7261</v>
      </c>
    </row>
    <row r="2060" spans="1:23" hidden="1">
      <c r="A2060" s="25" t="s">
        <v>7261</v>
      </c>
      <c r="B2060" s="25" t="s">
        <v>8477</v>
      </c>
      <c r="C2060" s="25" t="s">
        <v>7282</v>
      </c>
      <c r="D2060" s="25" t="s">
        <v>2300</v>
      </c>
      <c r="E2060" s="25" t="s">
        <v>8479</v>
      </c>
      <c r="F2060" s="25" t="s">
        <v>12355</v>
      </c>
      <c r="G2060" s="25" t="s">
        <v>12356</v>
      </c>
      <c r="H2060" s="21">
        <v>8037.1</v>
      </c>
      <c r="I2060" s="25" t="s">
        <v>7296</v>
      </c>
      <c r="J2060" s="25" t="s">
        <v>7288</v>
      </c>
      <c r="K2060" s="25" t="s">
        <v>7262</v>
      </c>
      <c r="L2060" s="25" t="s">
        <v>7259</v>
      </c>
      <c r="M2060" s="21">
        <v>8037.1</v>
      </c>
      <c r="N2060" s="21">
        <v>8037.1</v>
      </c>
      <c r="O2060" s="21">
        <v>0</v>
      </c>
      <c r="P2060" s="21">
        <v>8037.1</v>
      </c>
      <c r="Q2060" s="25" t="s">
        <v>8497</v>
      </c>
      <c r="R2060" s="1" t="str">
        <f t="shared" ref="R2060:R2123" si="33">CONCATENATE("ST",LEFT(B2060,5))</f>
        <v>ST10017</v>
      </c>
      <c r="S2060" t="str">
        <f>VLOOKUP(R2060,Data!$C$2:$D$261,2,0)</f>
        <v>King Gardens</v>
      </c>
      <c r="T2060">
        <f>COUNTIF('Feb 2022'!A:A,D2060)+COUNTIF('Mar 2022'!A:A,D2060)+COUNTIF('Apr 2022'!A:A,D2060)+COUNTIF('May 2022'!A:A,D2060)+COUNTIF('June 2022'!A:A,D2060)+COUNTIF('July 2022'!A:A,D2060)+COUNTIF('Aug 2022'!A:A,D2060)+COUNTIF('Sep 2022'!A:A,D2060)+COUNTIF('Oct 2022'!A:A,D2060)+COUNTIF('Dec 2022'!A:A,D2060)</f>
        <v>1</v>
      </c>
      <c r="U2060" t="str">
        <f>VLOOKUP(Q2060,'Capital Lookup'!A:B,2,FALSE)</f>
        <v>No</v>
      </c>
      <c r="V2060" s="2">
        <f>IFERROR(VLOOKUP(LEFT(F2060,10),'Find Purchase Orders'!B:J,9,FALSE),"")</f>
        <v>44670</v>
      </c>
      <c r="W2060" s="25" t="s">
        <v>7261</v>
      </c>
    </row>
    <row r="2061" spans="1:23" hidden="1">
      <c r="A2061" s="25" t="s">
        <v>7261</v>
      </c>
      <c r="B2061" s="25" t="s">
        <v>8477</v>
      </c>
      <c r="C2061" s="25" t="s">
        <v>7282</v>
      </c>
      <c r="D2061" s="25" t="s">
        <v>2301</v>
      </c>
      <c r="E2061" s="25" t="s">
        <v>8479</v>
      </c>
      <c r="F2061" s="25" t="s">
        <v>12357</v>
      </c>
      <c r="G2061" s="25" t="s">
        <v>12358</v>
      </c>
      <c r="H2061" s="21">
        <v>226</v>
      </c>
      <c r="I2061" s="25" t="s">
        <v>7296</v>
      </c>
      <c r="J2061" s="25" t="s">
        <v>7288</v>
      </c>
      <c r="K2061" s="25" t="s">
        <v>7262</v>
      </c>
      <c r="L2061" s="25" t="s">
        <v>7259</v>
      </c>
      <c r="M2061" s="21">
        <v>226</v>
      </c>
      <c r="N2061" s="21">
        <v>226</v>
      </c>
      <c r="O2061" s="21">
        <v>0</v>
      </c>
      <c r="P2061" s="21">
        <v>226</v>
      </c>
      <c r="Q2061" s="25" t="s">
        <v>8497</v>
      </c>
      <c r="R2061" s="1" t="str">
        <f t="shared" si="33"/>
        <v>ST10017</v>
      </c>
      <c r="S2061" t="str">
        <f>VLOOKUP(R2061,Data!$C$2:$D$261,2,0)</f>
        <v>King Gardens</v>
      </c>
      <c r="T2061">
        <f>COUNTIF('Feb 2022'!A:A,D2061)+COUNTIF('Mar 2022'!A:A,D2061)+COUNTIF('Apr 2022'!A:A,D2061)+COUNTIF('May 2022'!A:A,D2061)+COUNTIF('June 2022'!A:A,D2061)+COUNTIF('July 2022'!A:A,D2061)+COUNTIF('Aug 2022'!A:A,D2061)+COUNTIF('Sep 2022'!A:A,D2061)+COUNTIF('Oct 2022'!A:A,D2061)+COUNTIF('Dec 2022'!A:A,D2061)</f>
        <v>1</v>
      </c>
      <c r="U2061" t="str">
        <f>VLOOKUP(Q2061,'Capital Lookup'!A:B,2,FALSE)</f>
        <v>No</v>
      </c>
      <c r="V2061" s="2">
        <f>IFERROR(VLOOKUP(LEFT(F2061,10),'Find Purchase Orders'!B:J,9,FALSE),"")</f>
        <v>44670</v>
      </c>
      <c r="W2061" s="25" t="s">
        <v>7261</v>
      </c>
    </row>
    <row r="2062" spans="1:23" hidden="1">
      <c r="A2062" s="25" t="s">
        <v>7261</v>
      </c>
      <c r="B2062" s="25" t="s">
        <v>8477</v>
      </c>
      <c r="C2062" s="25" t="s">
        <v>7282</v>
      </c>
      <c r="D2062" s="25" t="s">
        <v>2301</v>
      </c>
      <c r="E2062" s="25" t="s">
        <v>8479</v>
      </c>
      <c r="F2062" s="25" t="s">
        <v>12359</v>
      </c>
      <c r="G2062" s="25" t="s">
        <v>12360</v>
      </c>
      <c r="H2062" s="21">
        <v>8037.1</v>
      </c>
      <c r="I2062" s="25" t="s">
        <v>7296</v>
      </c>
      <c r="J2062" s="25" t="s">
        <v>7288</v>
      </c>
      <c r="K2062" s="25" t="s">
        <v>7262</v>
      </c>
      <c r="L2062" s="25" t="s">
        <v>7259</v>
      </c>
      <c r="M2062" s="21">
        <v>8037.1</v>
      </c>
      <c r="N2062" s="21">
        <v>8037.1</v>
      </c>
      <c r="O2062" s="21">
        <v>0</v>
      </c>
      <c r="P2062" s="21">
        <v>8037.1</v>
      </c>
      <c r="Q2062" s="25" t="s">
        <v>8497</v>
      </c>
      <c r="R2062" s="1" t="str">
        <f t="shared" si="33"/>
        <v>ST10017</v>
      </c>
      <c r="S2062" t="str">
        <f>VLOOKUP(R2062,Data!$C$2:$D$261,2,0)</f>
        <v>King Gardens</v>
      </c>
      <c r="T2062">
        <f>COUNTIF('Feb 2022'!A:A,D2062)+COUNTIF('Mar 2022'!A:A,D2062)+COUNTIF('Apr 2022'!A:A,D2062)+COUNTIF('May 2022'!A:A,D2062)+COUNTIF('June 2022'!A:A,D2062)+COUNTIF('July 2022'!A:A,D2062)+COUNTIF('Aug 2022'!A:A,D2062)+COUNTIF('Sep 2022'!A:A,D2062)+COUNTIF('Oct 2022'!A:A,D2062)+COUNTIF('Dec 2022'!A:A,D2062)</f>
        <v>1</v>
      </c>
      <c r="U2062" t="str">
        <f>VLOOKUP(Q2062,'Capital Lookup'!A:B,2,FALSE)</f>
        <v>No</v>
      </c>
      <c r="V2062" s="2">
        <f>IFERROR(VLOOKUP(LEFT(F2062,10),'Find Purchase Orders'!B:J,9,FALSE),"")</f>
        <v>44670</v>
      </c>
      <c r="W2062" s="25" t="s">
        <v>7261</v>
      </c>
    </row>
    <row r="2063" spans="1:23" hidden="1">
      <c r="A2063" s="25" t="s">
        <v>7261</v>
      </c>
      <c r="B2063" s="25" t="s">
        <v>8282</v>
      </c>
      <c r="C2063" s="25" t="s">
        <v>7264</v>
      </c>
      <c r="D2063" s="25" t="s">
        <v>2302</v>
      </c>
      <c r="E2063" s="25" t="s">
        <v>8284</v>
      </c>
      <c r="F2063" s="25" t="s">
        <v>12361</v>
      </c>
      <c r="G2063" s="25" t="s">
        <v>12362</v>
      </c>
      <c r="H2063" s="21">
        <v>7510.01</v>
      </c>
      <c r="I2063" s="25" t="s">
        <v>7296</v>
      </c>
      <c r="J2063" s="25" t="s">
        <v>7288</v>
      </c>
      <c r="K2063" s="25" t="s">
        <v>7262</v>
      </c>
      <c r="L2063" s="25" t="s">
        <v>7259</v>
      </c>
      <c r="M2063" s="21">
        <v>7510.01</v>
      </c>
      <c r="N2063" s="21">
        <v>7510.01</v>
      </c>
      <c r="O2063" s="21">
        <v>0</v>
      </c>
      <c r="P2063" s="21">
        <v>7510.01</v>
      </c>
      <c r="Q2063" s="25" t="s">
        <v>8287</v>
      </c>
      <c r="R2063" s="1" t="str">
        <f t="shared" si="33"/>
        <v>ST10021</v>
      </c>
      <c r="S2063" t="str">
        <f>VLOOKUP(R2063,Data!$C$2:$D$261,2,0)</f>
        <v>The Claremont</v>
      </c>
      <c r="T2063">
        <f>COUNTIF('Feb 2022'!A:A,D2063)+COUNTIF('Mar 2022'!A:A,D2063)+COUNTIF('Apr 2022'!A:A,D2063)+COUNTIF('May 2022'!A:A,D2063)+COUNTIF('June 2022'!A:A,D2063)+COUNTIF('July 2022'!A:A,D2063)+COUNTIF('Aug 2022'!A:A,D2063)+COUNTIF('Sep 2022'!A:A,D2063)+COUNTIF('Oct 2022'!A:A,D2063)+COUNTIF('Dec 2022'!A:A,D2063)</f>
        <v>1</v>
      </c>
      <c r="U2063" t="str">
        <f>VLOOKUP(Q2063,'Capital Lookup'!A:B,2,FALSE)</f>
        <v>No</v>
      </c>
      <c r="V2063" s="2">
        <f>IFERROR(VLOOKUP(LEFT(F2063,10),'Find Purchase Orders'!B:J,9,FALSE),"")</f>
        <v>44672</v>
      </c>
      <c r="W2063" s="25" t="s">
        <v>7261</v>
      </c>
    </row>
    <row r="2064" spans="1:23" hidden="1">
      <c r="A2064" s="25" t="s">
        <v>7261</v>
      </c>
      <c r="B2064" s="25" t="s">
        <v>8227</v>
      </c>
      <c r="C2064" s="25" t="s">
        <v>7264</v>
      </c>
      <c r="D2064" s="25" t="s">
        <v>2303</v>
      </c>
      <c r="E2064" s="25" t="s">
        <v>8229</v>
      </c>
      <c r="F2064" s="25" t="s">
        <v>12363</v>
      </c>
      <c r="G2064" s="25" t="s">
        <v>12364</v>
      </c>
      <c r="H2064" s="21">
        <v>9760.94</v>
      </c>
      <c r="I2064" s="25" t="s">
        <v>7296</v>
      </c>
      <c r="J2064" s="25" t="s">
        <v>7288</v>
      </c>
      <c r="K2064" s="25" t="s">
        <v>7262</v>
      </c>
      <c r="L2064" s="25" t="s">
        <v>7259</v>
      </c>
      <c r="M2064" s="21">
        <v>9760.94</v>
      </c>
      <c r="N2064" s="21">
        <v>9760.94</v>
      </c>
      <c r="O2064" s="21">
        <v>0</v>
      </c>
      <c r="P2064" s="21">
        <v>9760.94</v>
      </c>
      <c r="Q2064" s="25" t="s">
        <v>8232</v>
      </c>
      <c r="R2064" s="1" t="str">
        <f t="shared" si="33"/>
        <v>ST10026</v>
      </c>
      <c r="S2064" t="str">
        <f>VLOOKUP(R2064,Data!$C$2:$D$261,2,0)</f>
        <v>Donway Place</v>
      </c>
      <c r="T2064">
        <f>COUNTIF('Feb 2022'!A:A,D2064)+COUNTIF('Mar 2022'!A:A,D2064)+COUNTIF('Apr 2022'!A:A,D2064)+COUNTIF('May 2022'!A:A,D2064)+COUNTIF('June 2022'!A:A,D2064)+COUNTIF('July 2022'!A:A,D2064)+COUNTIF('Aug 2022'!A:A,D2064)+COUNTIF('Sep 2022'!A:A,D2064)+COUNTIF('Oct 2022'!A:A,D2064)+COUNTIF('Dec 2022'!A:A,D2064)</f>
        <v>1</v>
      </c>
      <c r="U2064" t="str">
        <f>VLOOKUP(Q2064,'Capital Lookup'!A:B,2,FALSE)</f>
        <v>No</v>
      </c>
      <c r="V2064" s="2">
        <f>IFERROR(VLOOKUP(LEFT(F2064,10),'Find Purchase Orders'!B:J,9,FALSE),"")</f>
        <v>44670</v>
      </c>
      <c r="W2064" s="25" t="s">
        <v>7261</v>
      </c>
    </row>
    <row r="2065" spans="1:23" hidden="1">
      <c r="A2065" s="25" t="s">
        <v>7269</v>
      </c>
      <c r="B2065" s="25" t="s">
        <v>7804</v>
      </c>
      <c r="C2065" s="25" t="s">
        <v>7271</v>
      </c>
      <c r="D2065" s="25" t="s">
        <v>2304</v>
      </c>
      <c r="E2065" s="25" t="s">
        <v>7492</v>
      </c>
      <c r="F2065" s="25" t="s">
        <v>12365</v>
      </c>
      <c r="G2065" s="25" t="s">
        <v>12366</v>
      </c>
      <c r="H2065" s="21">
        <v>5019.0200000000004</v>
      </c>
      <c r="I2065" s="25" t="s">
        <v>7339</v>
      </c>
      <c r="J2065" s="25" t="s">
        <v>7288</v>
      </c>
      <c r="K2065" s="25" t="s">
        <v>7510</v>
      </c>
      <c r="L2065" s="25" t="s">
        <v>8176</v>
      </c>
      <c r="M2065" s="21">
        <v>5019.0200000000004</v>
      </c>
      <c r="N2065" s="21">
        <v>5019.0200000000004</v>
      </c>
      <c r="O2065" s="21">
        <v>0</v>
      </c>
      <c r="P2065" s="21">
        <v>3978.21</v>
      </c>
      <c r="Q2065" s="25" t="s">
        <v>12367</v>
      </c>
      <c r="R2065" s="1" t="str">
        <f t="shared" si="33"/>
        <v>ST10153</v>
      </c>
      <c r="S2065" t="str">
        <f>VLOOKUP(R2065,Data!$C$2:$D$261,2,0)</f>
        <v>Eagle Terrace</v>
      </c>
      <c r="T2065">
        <f>COUNTIF('Feb 2022'!A:A,D2065)+COUNTIF('Mar 2022'!A:A,D2065)+COUNTIF('Apr 2022'!A:A,D2065)+COUNTIF('May 2022'!A:A,D2065)+COUNTIF('June 2022'!A:A,D2065)+COUNTIF('July 2022'!A:A,D2065)+COUNTIF('Aug 2022'!A:A,D2065)+COUNTIF('Sep 2022'!A:A,D2065)+COUNTIF('Oct 2022'!A:A,D2065)+COUNTIF('Dec 2022'!A:A,D2065)</f>
        <v>1</v>
      </c>
      <c r="U2065" t="str">
        <f>VLOOKUP(Q2065,'Capital Lookup'!A:B,2,FALSE)</f>
        <v>No</v>
      </c>
      <c r="V2065" s="2">
        <f>IFERROR(VLOOKUP(LEFT(F2065,10),'Find Purchase Orders'!B:J,9,FALSE),"")</f>
        <v>44669</v>
      </c>
      <c r="W2065" s="25" t="s">
        <v>7261</v>
      </c>
    </row>
    <row r="2066" spans="1:23" hidden="1">
      <c r="A2066" s="25" t="s">
        <v>7269</v>
      </c>
      <c r="B2066" s="25" t="s">
        <v>7804</v>
      </c>
      <c r="C2066" s="25" t="s">
        <v>7271</v>
      </c>
      <c r="D2066" s="25" t="s">
        <v>2304</v>
      </c>
      <c r="E2066" s="25" t="s">
        <v>7492</v>
      </c>
      <c r="F2066" s="25" t="s">
        <v>12368</v>
      </c>
      <c r="G2066" s="25" t="s">
        <v>12366</v>
      </c>
      <c r="H2066" s="21">
        <v>881.4</v>
      </c>
      <c r="I2066" s="25" t="s">
        <v>7296</v>
      </c>
      <c r="J2066" s="25" t="s">
        <v>7288</v>
      </c>
      <c r="K2066" s="25" t="s">
        <v>7510</v>
      </c>
      <c r="L2066" s="25" t="s">
        <v>8176</v>
      </c>
      <c r="M2066" s="21">
        <v>881.4</v>
      </c>
      <c r="N2066" s="21">
        <v>881.4</v>
      </c>
      <c r="O2066" s="21">
        <v>0</v>
      </c>
      <c r="P2066" s="21">
        <v>881.4</v>
      </c>
      <c r="Q2066" s="25" t="s">
        <v>12367</v>
      </c>
      <c r="R2066" s="1" t="str">
        <f t="shared" si="33"/>
        <v>ST10153</v>
      </c>
      <c r="S2066" t="str">
        <f>VLOOKUP(R2066,Data!$C$2:$D$261,2,0)</f>
        <v>Eagle Terrace</v>
      </c>
      <c r="T2066">
        <f>COUNTIF('Feb 2022'!A:A,D2066)+COUNTIF('Mar 2022'!A:A,D2066)+COUNTIF('Apr 2022'!A:A,D2066)+COUNTIF('May 2022'!A:A,D2066)+COUNTIF('June 2022'!A:A,D2066)+COUNTIF('July 2022'!A:A,D2066)+COUNTIF('Aug 2022'!A:A,D2066)+COUNTIF('Sep 2022'!A:A,D2066)+COUNTIF('Oct 2022'!A:A,D2066)+COUNTIF('Dec 2022'!A:A,D2066)</f>
        <v>1</v>
      </c>
      <c r="U2066" t="str">
        <f>VLOOKUP(Q2066,'Capital Lookup'!A:B,2,FALSE)</f>
        <v>No</v>
      </c>
      <c r="V2066" s="2">
        <f>IFERROR(VLOOKUP(LEFT(F2066,10),'Find Purchase Orders'!B:J,9,FALSE),"")</f>
        <v>44669</v>
      </c>
      <c r="W2066" s="25" t="s">
        <v>7261</v>
      </c>
    </row>
    <row r="2067" spans="1:23" hidden="1">
      <c r="A2067" s="25" t="s">
        <v>7478</v>
      </c>
      <c r="B2067" s="25" t="s">
        <v>10441</v>
      </c>
      <c r="C2067" s="25" t="s">
        <v>9032</v>
      </c>
      <c r="D2067" s="25" t="s">
        <v>2305</v>
      </c>
      <c r="E2067" s="25" t="s">
        <v>8443</v>
      </c>
      <c r="F2067" s="25" t="s">
        <v>12369</v>
      </c>
      <c r="G2067" s="25" t="s">
        <v>12370</v>
      </c>
      <c r="H2067" s="21">
        <v>23940</v>
      </c>
      <c r="I2067" s="25" t="s">
        <v>7296</v>
      </c>
      <c r="J2067" s="25" t="s">
        <v>7983</v>
      </c>
      <c r="K2067" s="25" t="s">
        <v>7612</v>
      </c>
      <c r="L2067" s="25" t="s">
        <v>7756</v>
      </c>
      <c r="M2067" s="21">
        <v>23940</v>
      </c>
      <c r="N2067" s="21">
        <v>11970</v>
      </c>
      <c r="O2067" s="21">
        <v>11970</v>
      </c>
      <c r="P2067" s="21">
        <v>13110</v>
      </c>
      <c r="Q2067" s="25" t="s">
        <v>12371</v>
      </c>
      <c r="R2067" s="1" t="str">
        <f t="shared" si="33"/>
        <v>ST10213</v>
      </c>
      <c r="S2067" t="str">
        <f>VLOOKUP(R2067,Data!$C$2:$D$261,2,0)</f>
        <v>Lakeview Care Centre</v>
      </c>
      <c r="T2067">
        <f>COUNTIF('Feb 2022'!A:A,D2067)+COUNTIF('Mar 2022'!A:A,D2067)+COUNTIF('Apr 2022'!A:A,D2067)+COUNTIF('May 2022'!A:A,D2067)+COUNTIF('June 2022'!A:A,D2067)+COUNTIF('July 2022'!A:A,D2067)+COUNTIF('Aug 2022'!A:A,D2067)+COUNTIF('Sep 2022'!A:A,D2067)+COUNTIF('Oct 2022'!A:A,D2067)+COUNTIF('Dec 2022'!A:A,D2067)</f>
        <v>1</v>
      </c>
      <c r="U2067" t="str">
        <f>VLOOKUP(Q2067,'Capital Lookup'!A:B,2,FALSE)</f>
        <v>No</v>
      </c>
      <c r="V2067" s="2">
        <f>IFERROR(VLOOKUP(LEFT(F2067,10),'Find Purchase Orders'!B:J,9,FALSE),"")</f>
        <v>44670</v>
      </c>
      <c r="W2067" s="25" t="s">
        <v>7261</v>
      </c>
    </row>
    <row r="2068" spans="1:23" hidden="1">
      <c r="A2068" s="25" t="s">
        <v>7269</v>
      </c>
      <c r="B2068" s="25" t="s">
        <v>9307</v>
      </c>
      <c r="C2068" s="25" t="s">
        <v>7271</v>
      </c>
      <c r="D2068" s="25" t="s">
        <v>2306</v>
      </c>
      <c r="E2068" s="25" t="s">
        <v>7492</v>
      </c>
      <c r="F2068" s="25" t="s">
        <v>12372</v>
      </c>
      <c r="G2068" s="25" t="s">
        <v>12373</v>
      </c>
      <c r="H2068" s="21">
        <v>11130.5</v>
      </c>
      <c r="I2068" s="25" t="s">
        <v>7296</v>
      </c>
      <c r="J2068" s="25" t="s">
        <v>7288</v>
      </c>
      <c r="K2068" s="25" t="s">
        <v>8328</v>
      </c>
      <c r="L2068" s="25" t="s">
        <v>8329</v>
      </c>
      <c r="M2068" s="21">
        <v>11130.5</v>
      </c>
      <c r="N2068" s="21">
        <v>11130.5</v>
      </c>
      <c r="O2068" s="21">
        <v>0</v>
      </c>
      <c r="P2068" s="21">
        <v>11130.5</v>
      </c>
      <c r="Q2068" s="25" t="s">
        <v>12374</v>
      </c>
      <c r="R2068" s="1" t="str">
        <f t="shared" si="33"/>
        <v>ST10158</v>
      </c>
      <c r="S2068" t="str">
        <f>VLOOKUP(R2068,Data!$C$2:$D$261,2,0)</f>
        <v>ReachView Village</v>
      </c>
      <c r="T2068">
        <f>COUNTIF('Feb 2022'!A:A,D2068)+COUNTIF('Mar 2022'!A:A,D2068)+COUNTIF('Apr 2022'!A:A,D2068)+COUNTIF('May 2022'!A:A,D2068)+COUNTIF('June 2022'!A:A,D2068)+COUNTIF('July 2022'!A:A,D2068)+COUNTIF('Aug 2022'!A:A,D2068)+COUNTIF('Sep 2022'!A:A,D2068)+COUNTIF('Oct 2022'!A:A,D2068)+COUNTIF('Dec 2022'!A:A,D2068)</f>
        <v>1</v>
      </c>
      <c r="U2068" t="str">
        <f>VLOOKUP(Q2068,'Capital Lookup'!A:B,2,FALSE)</f>
        <v>No</v>
      </c>
      <c r="V2068" s="2">
        <f>IFERROR(VLOOKUP(LEFT(F2068,10),'Find Purchase Orders'!B:J,9,FALSE),"")</f>
        <v>44669</v>
      </c>
      <c r="W2068" s="25" t="s">
        <v>7261</v>
      </c>
    </row>
    <row r="2069" spans="1:23" hidden="1">
      <c r="A2069" s="25" t="s">
        <v>7269</v>
      </c>
      <c r="B2069" s="25" t="s">
        <v>7968</v>
      </c>
      <c r="C2069" s="25" t="s">
        <v>7271</v>
      </c>
      <c r="D2069" s="25" t="s">
        <v>12375</v>
      </c>
      <c r="E2069" s="25" t="s">
        <v>7492</v>
      </c>
      <c r="F2069" s="25" t="s">
        <v>12376</v>
      </c>
      <c r="G2069" s="25" t="s">
        <v>12377</v>
      </c>
      <c r="H2069" s="21">
        <v>148094.41</v>
      </c>
      <c r="I2069" s="25" t="s">
        <v>7296</v>
      </c>
      <c r="J2069" s="25" t="s">
        <v>7288</v>
      </c>
      <c r="K2069" s="25" t="s">
        <v>9766</v>
      </c>
      <c r="L2069" s="25" t="s">
        <v>9273</v>
      </c>
      <c r="M2069" s="21">
        <v>148094.41</v>
      </c>
      <c r="N2069" s="21">
        <v>148094.41</v>
      </c>
      <c r="O2069" s="21">
        <v>0</v>
      </c>
      <c r="P2069" s="21">
        <v>148094.41</v>
      </c>
      <c r="Q2069" s="25" t="s">
        <v>12378</v>
      </c>
      <c r="R2069" s="1" t="str">
        <f t="shared" si="33"/>
        <v>ST10189</v>
      </c>
      <c r="S2069" t="str">
        <f>VLOOKUP(R2069,Data!$C$2:$D$261,2,0)</f>
        <v>Village on the Ridge</v>
      </c>
      <c r="T2069">
        <f>COUNTIF('Feb 2022'!A:A,D2069)+COUNTIF('Mar 2022'!A:A,D2069)+COUNTIF('Apr 2022'!A:A,D2069)+COUNTIF('May 2022'!A:A,D2069)+COUNTIF('June 2022'!A:A,D2069)+COUNTIF('July 2022'!A:A,D2069)+COUNTIF('Aug 2022'!A:A,D2069)+COUNTIF('Sep 2022'!A:A,D2069)+COUNTIF('Oct 2022'!A:A,D2069)+COUNTIF('Dec 2022'!A:A,D2069)</f>
        <v>0</v>
      </c>
      <c r="U2069" t="str">
        <f>VLOOKUP(Q2069,'Capital Lookup'!A:B,2,FALSE)</f>
        <v>No</v>
      </c>
      <c r="V2069" s="2">
        <f>IFERROR(VLOOKUP(LEFT(F2069,10),'Find Purchase Orders'!B:J,9,FALSE),"")</f>
        <v>44679</v>
      </c>
      <c r="W2069" s="25" t="s">
        <v>7261</v>
      </c>
    </row>
    <row r="2070" spans="1:23" hidden="1">
      <c r="A2070" s="25" t="s">
        <v>7269</v>
      </c>
      <c r="B2070" s="25" t="s">
        <v>9311</v>
      </c>
      <c r="C2070" s="25"/>
      <c r="D2070" s="25" t="s">
        <v>2198</v>
      </c>
      <c r="E2070" s="25" t="s">
        <v>8140</v>
      </c>
      <c r="F2070" s="25" t="s">
        <v>12379</v>
      </c>
      <c r="G2070" s="25" t="s">
        <v>12380</v>
      </c>
      <c r="H2070" s="21">
        <v>17187.3</v>
      </c>
      <c r="I2070" s="25" t="s">
        <v>7296</v>
      </c>
      <c r="J2070" s="25" t="s">
        <v>7288</v>
      </c>
      <c r="K2070" s="25" t="s">
        <v>8538</v>
      </c>
      <c r="L2070" s="25" t="s">
        <v>7259</v>
      </c>
      <c r="M2070" s="21">
        <v>17187.3</v>
      </c>
      <c r="N2070" s="21">
        <v>17187.3</v>
      </c>
      <c r="O2070" s="21">
        <v>0</v>
      </c>
      <c r="P2070" s="21">
        <v>17187.3</v>
      </c>
      <c r="Q2070" s="25" t="s">
        <v>12381</v>
      </c>
      <c r="R2070" s="1" t="str">
        <f t="shared" si="33"/>
        <v>ST10332</v>
      </c>
      <c r="S2070" t="str">
        <f>VLOOKUP(R2070,Data!$C$2:$D$261,2,0)</f>
        <v>Dover Cliffs</v>
      </c>
      <c r="T2070">
        <f>COUNTIF('Feb 2022'!A:A,D2070)+COUNTIF('Mar 2022'!A:A,D2070)+COUNTIF('Apr 2022'!A:A,D2070)+COUNTIF('May 2022'!A:A,D2070)+COUNTIF('June 2022'!A:A,D2070)+COUNTIF('July 2022'!A:A,D2070)+COUNTIF('Aug 2022'!A:A,D2070)+COUNTIF('Sep 2022'!A:A,D2070)+COUNTIF('Oct 2022'!A:A,D2070)+COUNTIF('Dec 2022'!A:A,D2070)</f>
        <v>1</v>
      </c>
      <c r="U2070" t="str">
        <f>VLOOKUP(Q2070,'Capital Lookup'!A:B,2,FALSE)</f>
        <v>No</v>
      </c>
      <c r="V2070" s="2">
        <f>IFERROR(VLOOKUP(LEFT(F2070,10),'Find Purchase Orders'!B:J,9,FALSE),"")</f>
        <v>44670</v>
      </c>
      <c r="W2070" s="25" t="s">
        <v>7261</v>
      </c>
    </row>
    <row r="2071" spans="1:23" hidden="1">
      <c r="A2071" s="25" t="s">
        <v>7269</v>
      </c>
      <c r="B2071" s="25" t="s">
        <v>9311</v>
      </c>
      <c r="C2071" s="25"/>
      <c r="D2071" s="25" t="s">
        <v>1973</v>
      </c>
      <c r="E2071" s="25" t="s">
        <v>8140</v>
      </c>
      <c r="F2071" s="25" t="s">
        <v>12382</v>
      </c>
      <c r="G2071" s="25" t="s">
        <v>12383</v>
      </c>
      <c r="H2071" s="21">
        <v>31617.4</v>
      </c>
      <c r="I2071" s="25" t="s">
        <v>7296</v>
      </c>
      <c r="J2071" s="25" t="s">
        <v>7288</v>
      </c>
      <c r="K2071" s="25" t="s">
        <v>7640</v>
      </c>
      <c r="L2071" s="25" t="s">
        <v>12384</v>
      </c>
      <c r="M2071" s="21">
        <v>31617.4</v>
      </c>
      <c r="N2071" s="21">
        <v>9485.2199999999993</v>
      </c>
      <c r="O2071" s="21">
        <v>22132.18</v>
      </c>
      <c r="P2071" s="21">
        <v>31617.4</v>
      </c>
      <c r="Q2071" s="25" t="s">
        <v>12385</v>
      </c>
      <c r="R2071" s="1" t="str">
        <f t="shared" si="33"/>
        <v>ST10332</v>
      </c>
      <c r="S2071" t="str">
        <f>VLOOKUP(R2071,Data!$C$2:$D$261,2,0)</f>
        <v>Dover Cliffs</v>
      </c>
      <c r="T2071">
        <f>COUNTIF('Feb 2022'!A:A,D2071)+COUNTIF('Mar 2022'!A:A,D2071)+COUNTIF('Apr 2022'!A:A,D2071)+COUNTIF('May 2022'!A:A,D2071)+COUNTIF('June 2022'!A:A,D2071)+COUNTIF('July 2022'!A:A,D2071)+COUNTIF('Aug 2022'!A:A,D2071)+COUNTIF('Sep 2022'!A:A,D2071)+COUNTIF('Oct 2022'!A:A,D2071)+COUNTIF('Dec 2022'!A:A,D2071)</f>
        <v>1</v>
      </c>
      <c r="U2071" t="str">
        <f>VLOOKUP(Q2071,'Capital Lookup'!A:B,2,FALSE)</f>
        <v>No</v>
      </c>
      <c r="V2071" s="2">
        <f>IFERROR(VLOOKUP(LEFT(F2071,10),'Find Purchase Orders'!B:J,9,FALSE),"")</f>
        <v>44671</v>
      </c>
      <c r="W2071" s="25" t="s">
        <v>7261</v>
      </c>
    </row>
    <row r="2072" spans="1:23" hidden="1">
      <c r="A2072" s="25" t="s">
        <v>7261</v>
      </c>
      <c r="B2072" s="25" t="s">
        <v>9377</v>
      </c>
      <c r="C2072" s="25" t="s">
        <v>7282</v>
      </c>
      <c r="D2072" s="25" t="s">
        <v>1975</v>
      </c>
      <c r="E2072" s="25" t="s">
        <v>7273</v>
      </c>
      <c r="F2072" s="25" t="s">
        <v>12386</v>
      </c>
      <c r="G2072" s="25" t="s">
        <v>12387</v>
      </c>
      <c r="H2072" s="21">
        <v>12828.06</v>
      </c>
      <c r="I2072" s="25" t="s">
        <v>7296</v>
      </c>
      <c r="J2072" s="25" t="s">
        <v>7288</v>
      </c>
      <c r="K2072" s="25" t="s">
        <v>7733</v>
      </c>
      <c r="L2072" s="25" t="s">
        <v>7734</v>
      </c>
      <c r="M2072" s="21">
        <v>12828.06</v>
      </c>
      <c r="N2072" s="21">
        <v>25656.12</v>
      </c>
      <c r="O2072" s="21">
        <v>-12828.06</v>
      </c>
      <c r="P2072" s="21">
        <v>12828.06</v>
      </c>
      <c r="Q2072" s="25" t="s">
        <v>12388</v>
      </c>
      <c r="R2072" s="1" t="str">
        <f t="shared" si="33"/>
        <v>ST10069</v>
      </c>
      <c r="S2072" t="str">
        <f>VLOOKUP(R2072,Data!$C$2:$D$261,2,0)</f>
        <v>The Heartland</v>
      </c>
      <c r="T2072">
        <f>COUNTIF('Feb 2022'!A:A,D2072)+COUNTIF('Mar 2022'!A:A,D2072)+COUNTIF('Apr 2022'!A:A,D2072)+COUNTIF('May 2022'!A:A,D2072)+COUNTIF('June 2022'!A:A,D2072)+COUNTIF('July 2022'!A:A,D2072)+COUNTIF('Aug 2022'!A:A,D2072)+COUNTIF('Sep 2022'!A:A,D2072)+COUNTIF('Oct 2022'!A:A,D2072)+COUNTIF('Dec 2022'!A:A,D2072)</f>
        <v>1</v>
      </c>
      <c r="U2072" t="str">
        <f>VLOOKUP(Q2072,'Capital Lookup'!A:B,2,FALSE)</f>
        <v>No</v>
      </c>
      <c r="V2072" s="2">
        <f>IFERROR(VLOOKUP(LEFT(F2072,10),'Find Purchase Orders'!B:J,9,FALSE),"")</f>
        <v>44671</v>
      </c>
      <c r="W2072" s="25" t="s">
        <v>7261</v>
      </c>
    </row>
    <row r="2073" spans="1:23" hidden="1">
      <c r="A2073" s="25" t="s">
        <v>7269</v>
      </c>
      <c r="B2073" s="25" t="s">
        <v>8259</v>
      </c>
      <c r="C2073" s="25" t="s">
        <v>8260</v>
      </c>
      <c r="D2073" s="25" t="s">
        <v>12389</v>
      </c>
      <c r="E2073" s="25" t="s">
        <v>8591</v>
      </c>
      <c r="F2073" s="25" t="s">
        <v>12390</v>
      </c>
      <c r="G2073" s="25" t="s">
        <v>12391</v>
      </c>
      <c r="H2073" s="21">
        <v>275.02</v>
      </c>
      <c r="I2073" s="25" t="s">
        <v>7296</v>
      </c>
      <c r="J2073" s="25" t="s">
        <v>7288</v>
      </c>
      <c r="K2073" s="25" t="s">
        <v>12392</v>
      </c>
      <c r="L2073" s="25" t="s">
        <v>11689</v>
      </c>
      <c r="M2073" s="21">
        <v>343.66</v>
      </c>
      <c r="N2073" s="21">
        <v>343.66</v>
      </c>
      <c r="O2073" s="21">
        <v>0</v>
      </c>
      <c r="P2073" s="21">
        <v>343.67</v>
      </c>
      <c r="Q2073" s="25" t="s">
        <v>11690</v>
      </c>
      <c r="R2073" s="1" t="str">
        <f t="shared" si="33"/>
        <v>ST10260</v>
      </c>
      <c r="S2073" t="str">
        <f>VLOOKUP(R2073,Data!$C$2:$D$261,2,0)</f>
        <v>Support Office</v>
      </c>
      <c r="T2073">
        <f>COUNTIF('Feb 2022'!A:A,D2073)+COUNTIF('Mar 2022'!A:A,D2073)+COUNTIF('Apr 2022'!A:A,D2073)+COUNTIF('May 2022'!A:A,D2073)+COUNTIF('June 2022'!A:A,D2073)+COUNTIF('July 2022'!A:A,D2073)+COUNTIF('Aug 2022'!A:A,D2073)+COUNTIF('Sep 2022'!A:A,D2073)+COUNTIF('Oct 2022'!A:A,D2073)+COUNTIF('Dec 2022'!A:A,D2073)</f>
        <v>0</v>
      </c>
      <c r="U2073" t="str">
        <f>VLOOKUP(Q2073,'Capital Lookup'!A:B,2,FALSE)</f>
        <v>Yes</v>
      </c>
      <c r="V2073" s="2">
        <f>IFERROR(VLOOKUP(LEFT(F2073,10),'Find Purchase Orders'!B:J,9,FALSE),"")</f>
        <v>44665</v>
      </c>
      <c r="W2073" s="25" t="s">
        <v>7261</v>
      </c>
    </row>
    <row r="2074" spans="1:23" hidden="1">
      <c r="A2074" s="25" t="s">
        <v>12393</v>
      </c>
      <c r="B2074" s="25" t="s">
        <v>8648</v>
      </c>
      <c r="C2074" s="25" t="s">
        <v>7254</v>
      </c>
      <c r="D2074" s="25" t="s">
        <v>2199</v>
      </c>
      <c r="E2074" s="25" t="s">
        <v>7500</v>
      </c>
      <c r="F2074" s="25" t="s">
        <v>12394</v>
      </c>
      <c r="G2074" s="25" t="s">
        <v>12395</v>
      </c>
      <c r="H2074" s="21">
        <v>17907.11</v>
      </c>
      <c r="I2074" s="25" t="s">
        <v>7296</v>
      </c>
      <c r="J2074" s="25" t="s">
        <v>7288</v>
      </c>
      <c r="K2074" s="25" t="s">
        <v>7624</v>
      </c>
      <c r="L2074" s="25" t="s">
        <v>10517</v>
      </c>
      <c r="M2074" s="21">
        <v>17907.11</v>
      </c>
      <c r="N2074" s="21">
        <v>16442.63</v>
      </c>
      <c r="O2074" s="21">
        <v>1464.48</v>
      </c>
      <c r="P2074" s="21">
        <v>17907.11</v>
      </c>
      <c r="Q2074" s="25" t="s">
        <v>12396</v>
      </c>
      <c r="R2074" s="1" t="str">
        <f t="shared" si="33"/>
        <v>ST10053</v>
      </c>
      <c r="S2074" t="str">
        <f>VLOOKUP(R2074,Data!$C$2:$D$261,2,0)</f>
        <v>Windsor Park</v>
      </c>
      <c r="T2074">
        <f>COUNTIF('Feb 2022'!A:A,D2074)+COUNTIF('Mar 2022'!A:A,D2074)+COUNTIF('Apr 2022'!A:A,D2074)+COUNTIF('May 2022'!A:A,D2074)+COUNTIF('June 2022'!A:A,D2074)+COUNTIF('July 2022'!A:A,D2074)+COUNTIF('Aug 2022'!A:A,D2074)+COUNTIF('Sep 2022'!A:A,D2074)+COUNTIF('Oct 2022'!A:A,D2074)+COUNTIF('Dec 2022'!A:A,D2074)</f>
        <v>1</v>
      </c>
      <c r="U2074" t="str">
        <f>VLOOKUP(Q2074,'Capital Lookup'!A:B,2,FALSE)</f>
        <v>No</v>
      </c>
      <c r="V2074" s="2">
        <f>IFERROR(VLOOKUP(LEFT(F2074,10),'Find Purchase Orders'!B:J,9,FALSE),"")</f>
        <v>44677</v>
      </c>
      <c r="W2074" s="25" t="s">
        <v>7261</v>
      </c>
    </row>
    <row r="2075" spans="1:23" hidden="1">
      <c r="A2075" s="25" t="s">
        <v>7425</v>
      </c>
      <c r="B2075" s="25" t="s">
        <v>7953</v>
      </c>
      <c r="C2075" s="25" t="s">
        <v>7271</v>
      </c>
      <c r="D2075" s="25" t="s">
        <v>1977</v>
      </c>
      <c r="E2075" s="25" t="s">
        <v>7492</v>
      </c>
      <c r="F2075" s="25" t="s">
        <v>12397</v>
      </c>
      <c r="G2075" s="25" t="s">
        <v>12398</v>
      </c>
      <c r="H2075" s="21">
        <v>5782.13</v>
      </c>
      <c r="I2075" s="25" t="s">
        <v>7296</v>
      </c>
      <c r="J2075" s="25" t="s">
        <v>7288</v>
      </c>
      <c r="K2075" s="25" t="s">
        <v>7579</v>
      </c>
      <c r="L2075" s="25" t="s">
        <v>8156</v>
      </c>
      <c r="M2075" s="21">
        <v>5782.13</v>
      </c>
      <c r="N2075" s="21">
        <v>5782.13</v>
      </c>
      <c r="O2075" s="21">
        <v>0</v>
      </c>
      <c r="P2075" s="21">
        <v>5782.13</v>
      </c>
      <c r="Q2075" s="25" t="s">
        <v>12399</v>
      </c>
      <c r="R2075" s="1" t="str">
        <f t="shared" si="33"/>
        <v>ST10155</v>
      </c>
      <c r="S2075" t="str">
        <f>VLOOKUP(R2075,Data!$C$2:$D$261,2,0)</f>
        <v>Oak Terrace</v>
      </c>
      <c r="T2075">
        <f>COUNTIF('Feb 2022'!A:A,D2075)+COUNTIF('Mar 2022'!A:A,D2075)+COUNTIF('Apr 2022'!A:A,D2075)+COUNTIF('May 2022'!A:A,D2075)+COUNTIF('June 2022'!A:A,D2075)+COUNTIF('July 2022'!A:A,D2075)+COUNTIF('Aug 2022'!A:A,D2075)+COUNTIF('Sep 2022'!A:A,D2075)+COUNTIF('Oct 2022'!A:A,D2075)+COUNTIF('Dec 2022'!A:A,D2075)</f>
        <v>1</v>
      </c>
      <c r="U2075" t="str">
        <f>VLOOKUP(Q2075,'Capital Lookup'!A:B,2,FALSE)</f>
        <v>No</v>
      </c>
      <c r="V2075" s="2">
        <f>IFERROR(VLOOKUP(LEFT(F2075,10),'Find Purchase Orders'!B:J,9,FALSE),"")</f>
        <v>44671</v>
      </c>
      <c r="W2075" s="25" t="s">
        <v>7261</v>
      </c>
    </row>
    <row r="2076" spans="1:23" hidden="1">
      <c r="A2076" s="25" t="s">
        <v>7261</v>
      </c>
      <c r="B2076" s="25" t="s">
        <v>8477</v>
      </c>
      <c r="C2076" s="25" t="s">
        <v>7282</v>
      </c>
      <c r="D2076" s="25" t="s">
        <v>1979</v>
      </c>
      <c r="E2076" s="25" t="s">
        <v>8479</v>
      </c>
      <c r="F2076" s="25" t="s">
        <v>12400</v>
      </c>
      <c r="G2076" s="25" t="s">
        <v>12401</v>
      </c>
      <c r="H2076" s="21">
        <v>226</v>
      </c>
      <c r="I2076" s="25" t="s">
        <v>7296</v>
      </c>
      <c r="J2076" s="25" t="s">
        <v>7288</v>
      </c>
      <c r="K2076" s="25" t="s">
        <v>7262</v>
      </c>
      <c r="L2076" s="25" t="s">
        <v>7259</v>
      </c>
      <c r="M2076" s="21">
        <v>226</v>
      </c>
      <c r="N2076" s="21">
        <v>226</v>
      </c>
      <c r="O2076" s="21">
        <v>0</v>
      </c>
      <c r="P2076" s="21">
        <v>226</v>
      </c>
      <c r="Q2076" s="25" t="s">
        <v>8497</v>
      </c>
      <c r="R2076" s="1" t="str">
        <f t="shared" si="33"/>
        <v>ST10017</v>
      </c>
      <c r="S2076" t="str">
        <f>VLOOKUP(R2076,Data!$C$2:$D$261,2,0)</f>
        <v>King Gardens</v>
      </c>
      <c r="T2076">
        <f>COUNTIF('Feb 2022'!A:A,D2076)+COUNTIF('Mar 2022'!A:A,D2076)+COUNTIF('Apr 2022'!A:A,D2076)+COUNTIF('May 2022'!A:A,D2076)+COUNTIF('June 2022'!A:A,D2076)+COUNTIF('July 2022'!A:A,D2076)+COUNTIF('Aug 2022'!A:A,D2076)+COUNTIF('Sep 2022'!A:A,D2076)+COUNTIF('Oct 2022'!A:A,D2076)+COUNTIF('Dec 2022'!A:A,D2076)</f>
        <v>1</v>
      </c>
      <c r="U2076" t="str">
        <f>VLOOKUP(Q2076,'Capital Lookup'!A:B,2,FALSE)</f>
        <v>No</v>
      </c>
      <c r="V2076" s="2">
        <f>IFERROR(VLOOKUP(LEFT(F2076,10),'Find Purchase Orders'!B:J,9,FALSE),"")</f>
        <v>44670</v>
      </c>
      <c r="W2076" s="25" t="s">
        <v>7261</v>
      </c>
    </row>
    <row r="2077" spans="1:23" hidden="1">
      <c r="A2077" s="25" t="s">
        <v>7261</v>
      </c>
      <c r="B2077" s="25" t="s">
        <v>8477</v>
      </c>
      <c r="C2077" s="25" t="s">
        <v>7282</v>
      </c>
      <c r="D2077" s="25" t="s">
        <v>1979</v>
      </c>
      <c r="E2077" s="25" t="s">
        <v>8479</v>
      </c>
      <c r="F2077" s="25" t="s">
        <v>12402</v>
      </c>
      <c r="G2077" s="25" t="s">
        <v>12403</v>
      </c>
      <c r="H2077" s="21">
        <v>11843.13</v>
      </c>
      <c r="I2077" s="25" t="s">
        <v>7296</v>
      </c>
      <c r="J2077" s="25" t="s">
        <v>7288</v>
      </c>
      <c r="K2077" s="25" t="s">
        <v>7262</v>
      </c>
      <c r="L2077" s="25" t="s">
        <v>7259</v>
      </c>
      <c r="M2077" s="21">
        <v>11843.13</v>
      </c>
      <c r="N2077" s="21">
        <v>11843.13</v>
      </c>
      <c r="O2077" s="21">
        <v>0</v>
      </c>
      <c r="P2077" s="21">
        <v>11843.13</v>
      </c>
      <c r="Q2077" s="25" t="s">
        <v>8497</v>
      </c>
      <c r="R2077" s="1" t="str">
        <f t="shared" si="33"/>
        <v>ST10017</v>
      </c>
      <c r="S2077" t="str">
        <f>VLOOKUP(R2077,Data!$C$2:$D$261,2,0)</f>
        <v>King Gardens</v>
      </c>
      <c r="T2077">
        <f>COUNTIF('Feb 2022'!A:A,D2077)+COUNTIF('Mar 2022'!A:A,D2077)+COUNTIF('Apr 2022'!A:A,D2077)+COUNTIF('May 2022'!A:A,D2077)+COUNTIF('June 2022'!A:A,D2077)+COUNTIF('July 2022'!A:A,D2077)+COUNTIF('Aug 2022'!A:A,D2077)+COUNTIF('Sep 2022'!A:A,D2077)+COUNTIF('Oct 2022'!A:A,D2077)+COUNTIF('Dec 2022'!A:A,D2077)</f>
        <v>1</v>
      </c>
      <c r="U2077" t="str">
        <f>VLOOKUP(Q2077,'Capital Lookup'!A:B,2,FALSE)</f>
        <v>No</v>
      </c>
      <c r="V2077" s="2">
        <f>IFERROR(VLOOKUP(LEFT(F2077,10),'Find Purchase Orders'!B:J,9,FALSE),"")</f>
        <v>44670</v>
      </c>
      <c r="W2077" s="25" t="s">
        <v>7261</v>
      </c>
    </row>
    <row r="2078" spans="1:23" hidden="1">
      <c r="A2078" s="25" t="s">
        <v>7261</v>
      </c>
      <c r="B2078" s="25" t="s">
        <v>8477</v>
      </c>
      <c r="C2078" s="25" t="s">
        <v>7282</v>
      </c>
      <c r="D2078" s="25" t="s">
        <v>1981</v>
      </c>
      <c r="E2078" s="25" t="s">
        <v>8479</v>
      </c>
      <c r="F2078" s="25" t="s">
        <v>12404</v>
      </c>
      <c r="G2078" s="25" t="s">
        <v>12405</v>
      </c>
      <c r="H2078" s="21">
        <v>2090.5</v>
      </c>
      <c r="I2078" s="25" t="s">
        <v>7296</v>
      </c>
      <c r="J2078" s="25" t="s">
        <v>7288</v>
      </c>
      <c r="K2078" s="25" t="s">
        <v>7289</v>
      </c>
      <c r="L2078" s="25" t="s">
        <v>7259</v>
      </c>
      <c r="M2078" s="21">
        <v>2090.5</v>
      </c>
      <c r="N2078" s="21">
        <v>2090.5</v>
      </c>
      <c r="O2078" s="21">
        <v>0</v>
      </c>
      <c r="P2078" s="21">
        <v>2090.5</v>
      </c>
      <c r="Q2078" s="25" t="s">
        <v>8497</v>
      </c>
      <c r="R2078" s="1" t="str">
        <f t="shared" si="33"/>
        <v>ST10017</v>
      </c>
      <c r="S2078" t="str">
        <f>VLOOKUP(R2078,Data!$C$2:$D$261,2,0)</f>
        <v>King Gardens</v>
      </c>
      <c r="T2078">
        <f>COUNTIF('Feb 2022'!A:A,D2078)+COUNTIF('Mar 2022'!A:A,D2078)+COUNTIF('Apr 2022'!A:A,D2078)+COUNTIF('May 2022'!A:A,D2078)+COUNTIF('June 2022'!A:A,D2078)+COUNTIF('July 2022'!A:A,D2078)+COUNTIF('Aug 2022'!A:A,D2078)+COUNTIF('Sep 2022'!A:A,D2078)+COUNTIF('Oct 2022'!A:A,D2078)+COUNTIF('Dec 2022'!A:A,D2078)</f>
        <v>1</v>
      </c>
      <c r="U2078" t="str">
        <f>VLOOKUP(Q2078,'Capital Lookup'!A:B,2,FALSE)</f>
        <v>No</v>
      </c>
      <c r="V2078" s="2">
        <f>IFERROR(VLOOKUP(LEFT(F2078,10),'Find Purchase Orders'!B:J,9,FALSE),"")</f>
        <v>44670</v>
      </c>
      <c r="W2078" s="25" t="s">
        <v>7261</v>
      </c>
    </row>
    <row r="2079" spans="1:23" hidden="1">
      <c r="A2079" s="25" t="s">
        <v>7252</v>
      </c>
      <c r="B2079" s="25" t="s">
        <v>7574</v>
      </c>
      <c r="C2079" s="25" t="s">
        <v>7254</v>
      </c>
      <c r="D2079" s="25" t="s">
        <v>12406</v>
      </c>
      <c r="E2079" s="25" t="s">
        <v>9406</v>
      </c>
      <c r="H2079" s="21">
        <v>3277</v>
      </c>
      <c r="I2079" s="25" t="s">
        <v>7257</v>
      </c>
      <c r="K2079" s="25" t="s">
        <v>12407</v>
      </c>
      <c r="L2079" s="25" t="s">
        <v>12408</v>
      </c>
      <c r="M2079" s="22">
        <v>0</v>
      </c>
      <c r="N2079" s="22">
        <v>0</v>
      </c>
      <c r="O2079" s="21">
        <v>0</v>
      </c>
      <c r="P2079" s="21">
        <v>377</v>
      </c>
      <c r="Q2079" s="25" t="s">
        <v>12409</v>
      </c>
      <c r="R2079" s="1" t="str">
        <f t="shared" si="33"/>
        <v>ST10039</v>
      </c>
      <c r="S2079" t="str">
        <f>VLOOKUP(R2079,Data!$C$2:$D$261,2,0)</f>
        <v>Barrhaven</v>
      </c>
      <c r="T2079">
        <f>COUNTIF('Feb 2022'!A:A,D2079)+COUNTIF('Mar 2022'!A:A,D2079)+COUNTIF('Apr 2022'!A:A,D2079)+COUNTIF('May 2022'!A:A,D2079)+COUNTIF('June 2022'!A:A,D2079)+COUNTIF('July 2022'!A:A,D2079)+COUNTIF('Aug 2022'!A:A,D2079)+COUNTIF('Sep 2022'!A:A,D2079)+COUNTIF('Oct 2022'!A:A,D2079)+COUNTIF('Dec 2022'!A:A,D2079)</f>
        <v>0</v>
      </c>
      <c r="U2079" t="str">
        <f>VLOOKUP(Q2079,'Capital Lookup'!A:B,2,FALSE)</f>
        <v>No</v>
      </c>
      <c r="V2079" s="2" t="str">
        <f>IFERROR(VLOOKUP(LEFT(F2079,10),'Find Purchase Orders'!B:J,9,FALSE),"")</f>
        <v/>
      </c>
      <c r="W2079" s="25" t="s">
        <v>7261</v>
      </c>
    </row>
    <row r="2080" spans="1:23" hidden="1">
      <c r="A2080" s="25" t="s">
        <v>7478</v>
      </c>
      <c r="B2080" s="25" t="s">
        <v>8381</v>
      </c>
      <c r="C2080" s="25" t="s">
        <v>7587</v>
      </c>
      <c r="D2080" s="25" t="s">
        <v>1983</v>
      </c>
      <c r="E2080" s="25" t="s">
        <v>7500</v>
      </c>
      <c r="F2080" s="25" t="s">
        <v>12410</v>
      </c>
      <c r="G2080" s="25" t="s">
        <v>12411</v>
      </c>
      <c r="H2080" s="21">
        <v>14125</v>
      </c>
      <c r="I2080" s="25" t="s">
        <v>7296</v>
      </c>
      <c r="J2080" s="25" t="s">
        <v>7288</v>
      </c>
      <c r="K2080" s="25" t="s">
        <v>7510</v>
      </c>
      <c r="L2080" s="25" t="s">
        <v>8385</v>
      </c>
      <c r="M2080" s="21">
        <v>22050.62</v>
      </c>
      <c r="N2080" s="21">
        <v>27285.87</v>
      </c>
      <c r="O2080" s="21">
        <v>-5235.25</v>
      </c>
      <c r="P2080" s="21">
        <v>21138.82</v>
      </c>
      <c r="Q2080" s="25" t="s">
        <v>8386</v>
      </c>
      <c r="R2080" s="1" t="str">
        <f t="shared" si="33"/>
        <v>ST10151</v>
      </c>
      <c r="S2080" t="str">
        <f>VLOOKUP(R2080,Data!$C$2:$D$261,2,0)</f>
        <v>Bay Ridges</v>
      </c>
      <c r="T2080">
        <f>COUNTIF('Feb 2022'!A:A,D2080)+COUNTIF('Mar 2022'!A:A,D2080)+COUNTIF('Apr 2022'!A:A,D2080)+COUNTIF('May 2022'!A:A,D2080)+COUNTIF('June 2022'!A:A,D2080)+COUNTIF('July 2022'!A:A,D2080)+COUNTIF('Aug 2022'!A:A,D2080)+COUNTIF('Sep 2022'!A:A,D2080)+COUNTIF('Oct 2022'!A:A,D2080)+COUNTIF('Dec 2022'!A:A,D2080)</f>
        <v>1</v>
      </c>
      <c r="U2080" t="str">
        <f>VLOOKUP(Q2080,'Capital Lookup'!A:B,2,FALSE)</f>
        <v>No</v>
      </c>
      <c r="V2080" s="2">
        <f>IFERROR(VLOOKUP(LEFT(F2080,10),'Find Purchase Orders'!B:J,9,FALSE),"")</f>
        <v>44669</v>
      </c>
      <c r="W2080" s="25" t="s">
        <v>7261</v>
      </c>
    </row>
    <row r="2081" spans="1:23" hidden="1">
      <c r="A2081" s="25" t="s">
        <v>7478</v>
      </c>
      <c r="B2081" s="25" t="s">
        <v>8381</v>
      </c>
      <c r="C2081" s="25" t="s">
        <v>7587</v>
      </c>
      <c r="D2081" s="25" t="s">
        <v>1985</v>
      </c>
      <c r="E2081" s="25" t="s">
        <v>7500</v>
      </c>
      <c r="F2081" s="25" t="s">
        <v>12412</v>
      </c>
      <c r="G2081" s="25" t="s">
        <v>12413</v>
      </c>
      <c r="H2081" s="21">
        <v>52386.8</v>
      </c>
      <c r="I2081" s="25" t="s">
        <v>7296</v>
      </c>
      <c r="J2081" s="25" t="s">
        <v>7288</v>
      </c>
      <c r="K2081" s="25" t="s">
        <v>8946</v>
      </c>
      <c r="L2081" s="25" t="s">
        <v>9029</v>
      </c>
      <c r="M2081" s="21">
        <v>52386.8</v>
      </c>
      <c r="N2081" s="21">
        <v>52386.8</v>
      </c>
      <c r="O2081" s="21">
        <v>0</v>
      </c>
      <c r="P2081" s="21">
        <v>52386.8</v>
      </c>
      <c r="Q2081" s="25" t="s">
        <v>12414</v>
      </c>
      <c r="R2081" s="1" t="str">
        <f t="shared" si="33"/>
        <v>ST10151</v>
      </c>
      <c r="S2081" t="str">
        <f>VLOOKUP(R2081,Data!$C$2:$D$261,2,0)</f>
        <v>Bay Ridges</v>
      </c>
      <c r="T2081">
        <f>COUNTIF('Feb 2022'!A:A,D2081)+COUNTIF('Mar 2022'!A:A,D2081)+COUNTIF('Apr 2022'!A:A,D2081)+COUNTIF('May 2022'!A:A,D2081)+COUNTIF('June 2022'!A:A,D2081)+COUNTIF('July 2022'!A:A,D2081)+COUNTIF('Aug 2022'!A:A,D2081)+COUNTIF('Sep 2022'!A:A,D2081)+COUNTIF('Oct 2022'!A:A,D2081)+COUNTIF('Dec 2022'!A:A,D2081)</f>
        <v>1</v>
      </c>
      <c r="U2081" t="str">
        <f>VLOOKUP(Q2081,'Capital Lookup'!A:B,2,FALSE)</f>
        <v>No</v>
      </c>
      <c r="V2081" s="2">
        <f>IFERROR(VLOOKUP(LEFT(F2081,10),'Find Purchase Orders'!B:J,9,FALSE),"")</f>
        <v>44673</v>
      </c>
      <c r="W2081" s="25" t="s">
        <v>7261</v>
      </c>
    </row>
    <row r="2082" spans="1:23" hidden="1">
      <c r="A2082" s="25" t="s">
        <v>7261</v>
      </c>
      <c r="B2082" s="25" t="s">
        <v>8754</v>
      </c>
      <c r="C2082" s="25" t="s">
        <v>7264</v>
      </c>
      <c r="D2082" s="25" t="s">
        <v>2166</v>
      </c>
      <c r="E2082" s="25" t="s">
        <v>8755</v>
      </c>
      <c r="F2082" s="25" t="s">
        <v>12415</v>
      </c>
      <c r="G2082" s="25" t="s">
        <v>6486</v>
      </c>
      <c r="H2082" s="21">
        <v>7023.15</v>
      </c>
      <c r="I2082" s="25" t="s">
        <v>7296</v>
      </c>
      <c r="J2082" s="25" t="s">
        <v>7288</v>
      </c>
      <c r="K2082" s="25" t="s">
        <v>7262</v>
      </c>
      <c r="L2082" s="25" t="s">
        <v>7259</v>
      </c>
      <c r="M2082" s="21">
        <v>7023.15</v>
      </c>
      <c r="N2082" s="21">
        <v>7023.15</v>
      </c>
      <c r="O2082" s="21">
        <v>0</v>
      </c>
      <c r="P2082" s="21">
        <v>7023.15</v>
      </c>
      <c r="Q2082" s="25" t="s">
        <v>8758</v>
      </c>
      <c r="R2082" s="1" t="str">
        <f t="shared" si="33"/>
        <v>ST10078</v>
      </c>
      <c r="S2082" t="str">
        <f>VLOOKUP(R2082,Data!$C$2:$D$261,2,0)</f>
        <v>Marian Chateau</v>
      </c>
      <c r="T2082">
        <f>COUNTIF('Feb 2022'!A:A,D2082)+COUNTIF('Mar 2022'!A:A,D2082)+COUNTIF('Apr 2022'!A:A,D2082)+COUNTIF('May 2022'!A:A,D2082)+COUNTIF('June 2022'!A:A,D2082)+COUNTIF('July 2022'!A:A,D2082)+COUNTIF('Aug 2022'!A:A,D2082)+COUNTIF('Sep 2022'!A:A,D2082)+COUNTIF('Oct 2022'!A:A,D2082)+COUNTIF('Dec 2022'!A:A,D2082)</f>
        <v>1</v>
      </c>
      <c r="U2082" t="str">
        <f>VLOOKUP(Q2082,'Capital Lookup'!A:B,2,FALSE)</f>
        <v>No</v>
      </c>
      <c r="V2082" s="2">
        <f>IFERROR(VLOOKUP(LEFT(F2082,10),'Find Purchase Orders'!B:J,9,FALSE),"")</f>
        <v>44679</v>
      </c>
      <c r="W2082" s="25" t="s">
        <v>7261</v>
      </c>
    </row>
    <row r="2083" spans="1:23" hidden="1">
      <c r="A2083" s="25" t="s">
        <v>7261</v>
      </c>
      <c r="B2083" s="25" t="s">
        <v>8754</v>
      </c>
      <c r="C2083" s="25" t="s">
        <v>7264</v>
      </c>
      <c r="D2083" s="25" t="s">
        <v>2166</v>
      </c>
      <c r="E2083" s="25" t="s">
        <v>8755</v>
      </c>
      <c r="F2083" s="25" t="s">
        <v>12416</v>
      </c>
      <c r="G2083" s="25" t="s">
        <v>12417</v>
      </c>
      <c r="H2083" s="21">
        <v>444</v>
      </c>
      <c r="I2083" s="25" t="s">
        <v>7296</v>
      </c>
      <c r="J2083" s="25" t="s">
        <v>7288</v>
      </c>
      <c r="K2083" s="25" t="s">
        <v>7262</v>
      </c>
      <c r="L2083" s="25" t="s">
        <v>7259</v>
      </c>
      <c r="M2083" s="21">
        <v>444</v>
      </c>
      <c r="N2083" s="21">
        <v>444</v>
      </c>
      <c r="O2083" s="21">
        <v>0</v>
      </c>
      <c r="P2083" s="21">
        <v>444</v>
      </c>
      <c r="Q2083" s="25" t="s">
        <v>8758</v>
      </c>
      <c r="R2083" s="1" t="str">
        <f t="shared" si="33"/>
        <v>ST10078</v>
      </c>
      <c r="S2083" t="str">
        <f>VLOOKUP(R2083,Data!$C$2:$D$261,2,0)</f>
        <v>Marian Chateau</v>
      </c>
      <c r="T2083">
        <f>COUNTIF('Feb 2022'!A:A,D2083)+COUNTIF('Mar 2022'!A:A,D2083)+COUNTIF('Apr 2022'!A:A,D2083)+COUNTIF('May 2022'!A:A,D2083)+COUNTIF('June 2022'!A:A,D2083)+COUNTIF('July 2022'!A:A,D2083)+COUNTIF('Aug 2022'!A:A,D2083)+COUNTIF('Sep 2022'!A:A,D2083)+COUNTIF('Oct 2022'!A:A,D2083)+COUNTIF('Dec 2022'!A:A,D2083)</f>
        <v>1</v>
      </c>
      <c r="U2083" t="str">
        <f>VLOOKUP(Q2083,'Capital Lookup'!A:B,2,FALSE)</f>
        <v>No</v>
      </c>
      <c r="V2083" s="2">
        <f>IFERROR(VLOOKUP(LEFT(F2083,10),'Find Purchase Orders'!B:J,9,FALSE),"")</f>
        <v>44679</v>
      </c>
      <c r="W2083" s="25" t="s">
        <v>7261</v>
      </c>
    </row>
    <row r="2084" spans="1:23" hidden="1">
      <c r="A2084" s="25" t="s">
        <v>7261</v>
      </c>
      <c r="B2084" s="25" t="s">
        <v>8738</v>
      </c>
      <c r="C2084" s="25" t="s">
        <v>7264</v>
      </c>
      <c r="D2084" s="25" t="s">
        <v>1987</v>
      </c>
      <c r="E2084" s="25" t="s">
        <v>9607</v>
      </c>
      <c r="F2084" s="25" t="s">
        <v>12418</v>
      </c>
      <c r="G2084" s="25" t="s">
        <v>12419</v>
      </c>
      <c r="H2084" s="21">
        <v>4130.7</v>
      </c>
      <c r="I2084" s="25" t="s">
        <v>7296</v>
      </c>
      <c r="J2084" s="25" t="s">
        <v>7288</v>
      </c>
      <c r="K2084" s="25" t="s">
        <v>8696</v>
      </c>
      <c r="L2084" s="25" t="s">
        <v>9814</v>
      </c>
      <c r="M2084" s="21">
        <v>4267.2</v>
      </c>
      <c r="N2084" s="21">
        <v>4267.2</v>
      </c>
      <c r="O2084" s="21">
        <v>0</v>
      </c>
      <c r="P2084" s="21">
        <v>4260.7</v>
      </c>
      <c r="Q2084" s="25" t="s">
        <v>12420</v>
      </c>
      <c r="R2084" s="1" t="str">
        <f t="shared" si="33"/>
        <v>ST10075</v>
      </c>
      <c r="S2084" t="str">
        <f>VLOOKUP(R2084,Data!$C$2:$D$261,2,0)</f>
        <v>River Ridge</v>
      </c>
      <c r="T2084">
        <f>COUNTIF('Feb 2022'!A:A,D2084)+COUNTIF('Mar 2022'!A:A,D2084)+COUNTIF('Apr 2022'!A:A,D2084)+COUNTIF('May 2022'!A:A,D2084)+COUNTIF('June 2022'!A:A,D2084)+COUNTIF('July 2022'!A:A,D2084)+COUNTIF('Aug 2022'!A:A,D2084)+COUNTIF('Sep 2022'!A:A,D2084)+COUNTIF('Oct 2022'!A:A,D2084)+COUNTIF('Dec 2022'!A:A,D2084)</f>
        <v>1</v>
      </c>
      <c r="U2084" t="str">
        <f>VLOOKUP(Q2084,'Capital Lookup'!A:B,2,FALSE)</f>
        <v>No</v>
      </c>
      <c r="V2084" s="2">
        <f>IFERROR(VLOOKUP(LEFT(F2084,10),'Find Purchase Orders'!B:J,9,FALSE),"")</f>
        <v>44669</v>
      </c>
      <c r="W2084" s="25" t="s">
        <v>7261</v>
      </c>
    </row>
    <row r="2085" spans="1:23" hidden="1">
      <c r="A2085" s="25" t="s">
        <v>12421</v>
      </c>
      <c r="B2085" s="25" t="s">
        <v>11506</v>
      </c>
      <c r="C2085" s="25" t="s">
        <v>7254</v>
      </c>
      <c r="D2085" s="25" t="s">
        <v>4934</v>
      </c>
      <c r="E2085" s="25" t="s">
        <v>11666</v>
      </c>
      <c r="F2085" s="25" t="s">
        <v>12422</v>
      </c>
      <c r="G2085" s="25" t="s">
        <v>12423</v>
      </c>
      <c r="H2085" s="21">
        <v>936.08</v>
      </c>
      <c r="I2085" s="25" t="s">
        <v>7296</v>
      </c>
      <c r="J2085" s="25" t="s">
        <v>7288</v>
      </c>
      <c r="K2085" s="25" t="s">
        <v>7579</v>
      </c>
      <c r="L2085" s="25" t="s">
        <v>8156</v>
      </c>
      <c r="M2085" s="21">
        <v>936.08</v>
      </c>
      <c r="N2085" s="21">
        <v>936.08</v>
      </c>
      <c r="O2085" s="21">
        <v>0</v>
      </c>
      <c r="P2085" s="21">
        <v>936.08</v>
      </c>
      <c r="Q2085" s="25" t="s">
        <v>12424</v>
      </c>
      <c r="R2085" s="1" t="str">
        <f t="shared" si="33"/>
        <v>ST10042</v>
      </c>
      <c r="S2085" t="str">
        <f>VLOOKUP(R2085,Data!$C$2:$D$261,2,0)</f>
        <v>Valley Stream</v>
      </c>
      <c r="T2085">
        <f>COUNTIF('Feb 2022'!A:A,D2085)+COUNTIF('Mar 2022'!A:A,D2085)+COUNTIF('Apr 2022'!A:A,D2085)+COUNTIF('May 2022'!A:A,D2085)+COUNTIF('June 2022'!A:A,D2085)+COUNTIF('July 2022'!A:A,D2085)+COUNTIF('Aug 2022'!A:A,D2085)+COUNTIF('Sep 2022'!A:A,D2085)+COUNTIF('Oct 2022'!A:A,D2085)+COUNTIF('Dec 2022'!A:A,D2085)</f>
        <v>1</v>
      </c>
      <c r="U2085" t="str">
        <f>VLOOKUP(Q2085,'Capital Lookup'!A:B,2,FALSE)</f>
        <v>No</v>
      </c>
      <c r="V2085" s="2">
        <f>IFERROR(VLOOKUP(LEFT(F2085,10),'Find Purchase Orders'!B:J,9,FALSE),"")</f>
        <v>44701</v>
      </c>
      <c r="W2085" s="25" t="s">
        <v>7261</v>
      </c>
    </row>
    <row r="2086" spans="1:23" hidden="1">
      <c r="A2086" s="25" t="s">
        <v>7365</v>
      </c>
      <c r="B2086" s="25" t="s">
        <v>8807</v>
      </c>
      <c r="C2086" s="25"/>
      <c r="D2086" s="25" t="s">
        <v>1989</v>
      </c>
      <c r="E2086" s="25" t="s">
        <v>8808</v>
      </c>
      <c r="F2086" s="25" t="s">
        <v>12425</v>
      </c>
      <c r="G2086" s="25" t="s">
        <v>12426</v>
      </c>
      <c r="H2086" s="21">
        <v>4499.18</v>
      </c>
      <c r="I2086" s="25" t="s">
        <v>7296</v>
      </c>
      <c r="J2086" s="25" t="s">
        <v>7288</v>
      </c>
      <c r="K2086" s="25" t="s">
        <v>7289</v>
      </c>
      <c r="L2086" s="25" t="s">
        <v>20</v>
      </c>
      <c r="M2086" s="21">
        <v>4499.18</v>
      </c>
      <c r="N2086" s="21">
        <v>4499.18</v>
      </c>
      <c r="O2086" s="21">
        <v>0</v>
      </c>
      <c r="P2086" s="21">
        <v>4499.18</v>
      </c>
      <c r="Q2086" s="25"/>
      <c r="R2086" s="1" t="str">
        <f t="shared" si="33"/>
        <v>ST10217</v>
      </c>
      <c r="S2086" t="str">
        <f>VLOOKUP(R2086,Data!$C$2:$D$261,2,0)</f>
        <v>Harold &amp; Grace Baker Centre</v>
      </c>
      <c r="T2086">
        <f>COUNTIF('Feb 2022'!A:A,D2086)+COUNTIF('Mar 2022'!A:A,D2086)+COUNTIF('Apr 2022'!A:A,D2086)+COUNTIF('May 2022'!A:A,D2086)+COUNTIF('June 2022'!A:A,D2086)+COUNTIF('July 2022'!A:A,D2086)+COUNTIF('Aug 2022'!A:A,D2086)+COUNTIF('Sep 2022'!A:A,D2086)+COUNTIF('Oct 2022'!A:A,D2086)+COUNTIF('Dec 2022'!A:A,D2086)</f>
        <v>1</v>
      </c>
      <c r="U2086" t="e">
        <f>VLOOKUP(Q2086,'Capital Lookup'!A:B,2,FALSE)</f>
        <v>#N/A</v>
      </c>
      <c r="V2086" s="2">
        <f>IFERROR(VLOOKUP(LEFT(F2086,10),'Find Purchase Orders'!B:J,9,FALSE),"")</f>
        <v>44671</v>
      </c>
      <c r="W2086" s="25" t="s">
        <v>7261</v>
      </c>
    </row>
    <row r="2087" spans="1:23" hidden="1">
      <c r="A2087" s="25" t="s">
        <v>7425</v>
      </c>
      <c r="B2087" s="25" t="s">
        <v>7988</v>
      </c>
      <c r="C2087" s="25" t="s">
        <v>7271</v>
      </c>
      <c r="D2087" s="25" t="s">
        <v>12427</v>
      </c>
      <c r="E2087" s="25" t="s">
        <v>12428</v>
      </c>
      <c r="H2087" s="21">
        <v>106.32</v>
      </c>
      <c r="I2087" s="25" t="s">
        <v>7257</v>
      </c>
      <c r="K2087" s="25" t="s">
        <v>8155</v>
      </c>
      <c r="L2087" s="25" t="s">
        <v>7647</v>
      </c>
      <c r="M2087" s="22">
        <v>0</v>
      </c>
      <c r="N2087" s="22">
        <v>0</v>
      </c>
      <c r="O2087" s="21">
        <v>0</v>
      </c>
      <c r="P2087" s="21">
        <v>12.23</v>
      </c>
      <c r="Q2087" s="25"/>
      <c r="R2087" s="1" t="str">
        <f t="shared" si="33"/>
        <v>ST10152</v>
      </c>
      <c r="S2087" t="str">
        <f>VLOOKUP(R2087,Data!$C$2:$D$261,2,0)</f>
        <v>Fosterbrooke LTC</v>
      </c>
      <c r="T2087">
        <f>COUNTIF('Feb 2022'!A:A,D2087)+COUNTIF('Mar 2022'!A:A,D2087)+COUNTIF('Apr 2022'!A:A,D2087)+COUNTIF('May 2022'!A:A,D2087)+COUNTIF('June 2022'!A:A,D2087)+COUNTIF('July 2022'!A:A,D2087)+COUNTIF('Aug 2022'!A:A,D2087)+COUNTIF('Sep 2022'!A:A,D2087)+COUNTIF('Oct 2022'!A:A,D2087)+COUNTIF('Dec 2022'!A:A,D2087)</f>
        <v>0</v>
      </c>
      <c r="U2087" t="e">
        <f>VLOOKUP(Q2087,'Capital Lookup'!A:B,2,FALSE)</f>
        <v>#N/A</v>
      </c>
      <c r="V2087" s="2" t="str">
        <f>IFERROR(VLOOKUP(LEFT(F2087,10),'Find Purchase Orders'!B:J,9,FALSE),"")</f>
        <v/>
      </c>
      <c r="W2087" s="25" t="s">
        <v>7261</v>
      </c>
    </row>
    <row r="2088" spans="1:23" hidden="1">
      <c r="A2088" s="25" t="s">
        <v>7261</v>
      </c>
      <c r="B2088" s="25" t="s">
        <v>8754</v>
      </c>
      <c r="C2088" s="25" t="s">
        <v>7264</v>
      </c>
      <c r="D2088" s="25" t="s">
        <v>12429</v>
      </c>
      <c r="E2088" s="25" t="s">
        <v>8755</v>
      </c>
      <c r="H2088" s="21">
        <v>9260.73</v>
      </c>
      <c r="I2088" s="25" t="s">
        <v>7257</v>
      </c>
      <c r="K2088" s="25" t="s">
        <v>7262</v>
      </c>
      <c r="L2088" s="25" t="s">
        <v>7259</v>
      </c>
      <c r="M2088" s="22">
        <v>0</v>
      </c>
      <c r="N2088" s="22">
        <v>0</v>
      </c>
      <c r="O2088" s="21">
        <v>0</v>
      </c>
      <c r="P2088" s="21">
        <v>917.73</v>
      </c>
      <c r="Q2088" s="25" t="s">
        <v>8758</v>
      </c>
      <c r="R2088" s="1" t="str">
        <f t="shared" si="33"/>
        <v>ST10078</v>
      </c>
      <c r="S2088" t="str">
        <f>VLOOKUP(R2088,Data!$C$2:$D$261,2,0)</f>
        <v>Marian Chateau</v>
      </c>
      <c r="T2088">
        <f>COUNTIF('Feb 2022'!A:A,D2088)+COUNTIF('Mar 2022'!A:A,D2088)+COUNTIF('Apr 2022'!A:A,D2088)+COUNTIF('May 2022'!A:A,D2088)+COUNTIF('June 2022'!A:A,D2088)+COUNTIF('July 2022'!A:A,D2088)+COUNTIF('Aug 2022'!A:A,D2088)+COUNTIF('Sep 2022'!A:A,D2088)+COUNTIF('Oct 2022'!A:A,D2088)+COUNTIF('Dec 2022'!A:A,D2088)</f>
        <v>0</v>
      </c>
      <c r="U2088" t="str">
        <f>VLOOKUP(Q2088,'Capital Lookup'!A:B,2,FALSE)</f>
        <v>No</v>
      </c>
      <c r="V2088" s="2" t="str">
        <f>IFERROR(VLOOKUP(LEFT(F2088,10),'Find Purchase Orders'!B:J,9,FALSE),"")</f>
        <v/>
      </c>
      <c r="W2088" s="25" t="s">
        <v>7261</v>
      </c>
    </row>
    <row r="2089" spans="1:23" hidden="1">
      <c r="A2089" s="25" t="s">
        <v>7261</v>
      </c>
      <c r="B2089" s="25" t="s">
        <v>8754</v>
      </c>
      <c r="C2089" s="25" t="s">
        <v>7264</v>
      </c>
      <c r="D2089" s="25" t="s">
        <v>12429</v>
      </c>
      <c r="E2089" s="25" t="s">
        <v>8755</v>
      </c>
      <c r="H2089" s="21">
        <v>1781.55</v>
      </c>
      <c r="I2089" s="25" t="s">
        <v>7257</v>
      </c>
      <c r="K2089" s="25" t="s">
        <v>7262</v>
      </c>
      <c r="L2089" s="25" t="s">
        <v>7259</v>
      </c>
      <c r="M2089" s="22">
        <v>0</v>
      </c>
      <c r="N2089" s="22">
        <v>0</v>
      </c>
      <c r="O2089" s="21">
        <v>0</v>
      </c>
      <c r="P2089" s="21">
        <v>176.55</v>
      </c>
      <c r="Q2089" s="25" t="s">
        <v>8758</v>
      </c>
      <c r="R2089" s="1" t="str">
        <f t="shared" si="33"/>
        <v>ST10078</v>
      </c>
      <c r="S2089" t="str">
        <f>VLOOKUP(R2089,Data!$C$2:$D$261,2,0)</f>
        <v>Marian Chateau</v>
      </c>
      <c r="T2089">
        <f>COUNTIF('Feb 2022'!A:A,D2089)+COUNTIF('Mar 2022'!A:A,D2089)+COUNTIF('Apr 2022'!A:A,D2089)+COUNTIF('May 2022'!A:A,D2089)+COUNTIF('June 2022'!A:A,D2089)+COUNTIF('July 2022'!A:A,D2089)+COUNTIF('Aug 2022'!A:A,D2089)+COUNTIF('Sep 2022'!A:A,D2089)+COUNTIF('Oct 2022'!A:A,D2089)+COUNTIF('Dec 2022'!A:A,D2089)</f>
        <v>0</v>
      </c>
      <c r="U2089" t="str">
        <f>VLOOKUP(Q2089,'Capital Lookup'!A:B,2,FALSE)</f>
        <v>No</v>
      </c>
      <c r="V2089" s="2" t="str">
        <f>IFERROR(VLOOKUP(LEFT(F2089,10),'Find Purchase Orders'!B:J,9,FALSE),"")</f>
        <v/>
      </c>
      <c r="W2089" s="25" t="s">
        <v>7261</v>
      </c>
    </row>
    <row r="2090" spans="1:23" hidden="1">
      <c r="A2090" s="25" t="s">
        <v>7261</v>
      </c>
      <c r="B2090" s="25" t="s">
        <v>9144</v>
      </c>
      <c r="C2090" s="25" t="s">
        <v>7264</v>
      </c>
      <c r="D2090" s="25" t="s">
        <v>2194</v>
      </c>
      <c r="E2090" s="25" t="s">
        <v>9391</v>
      </c>
      <c r="F2090" s="25" t="s">
        <v>12430</v>
      </c>
      <c r="G2090" s="25" t="s">
        <v>12431</v>
      </c>
      <c r="H2090" s="21">
        <v>286.38</v>
      </c>
      <c r="I2090" s="25" t="s">
        <v>7296</v>
      </c>
      <c r="J2090" s="25" t="s">
        <v>7288</v>
      </c>
      <c r="K2090" s="25" t="s">
        <v>7258</v>
      </c>
      <c r="L2090" s="25" t="s">
        <v>7259</v>
      </c>
      <c r="M2090" s="21">
        <v>286.38</v>
      </c>
      <c r="N2090" s="21">
        <v>230.44</v>
      </c>
      <c r="O2090" s="21">
        <v>55.94</v>
      </c>
      <c r="P2090" s="21">
        <v>286.38</v>
      </c>
      <c r="Q2090" s="25" t="s">
        <v>9394</v>
      </c>
      <c r="R2090" s="1" t="str">
        <f t="shared" si="33"/>
        <v>ST10085</v>
      </c>
      <c r="S2090" t="str">
        <f>VLOOKUP(R2090,Data!$C$2:$D$261,2,0)</f>
        <v>Bentley Regina</v>
      </c>
      <c r="T2090">
        <f>COUNTIF('Feb 2022'!A:A,D2090)+COUNTIF('Mar 2022'!A:A,D2090)+COUNTIF('Apr 2022'!A:A,D2090)+COUNTIF('May 2022'!A:A,D2090)+COUNTIF('June 2022'!A:A,D2090)+COUNTIF('July 2022'!A:A,D2090)+COUNTIF('Aug 2022'!A:A,D2090)+COUNTIF('Sep 2022'!A:A,D2090)+COUNTIF('Oct 2022'!A:A,D2090)+COUNTIF('Dec 2022'!A:A,D2090)</f>
        <v>1</v>
      </c>
      <c r="U2090" t="str">
        <f>VLOOKUP(Q2090,'Capital Lookup'!A:B,2,FALSE)</f>
        <v>No</v>
      </c>
      <c r="V2090" s="2">
        <f>IFERROR(VLOOKUP(LEFT(F2090,10),'Find Purchase Orders'!B:J,9,FALSE),"")</f>
        <v>44676</v>
      </c>
      <c r="W2090" s="25" t="s">
        <v>7261</v>
      </c>
    </row>
    <row r="2091" spans="1:23" hidden="1">
      <c r="A2091" s="25" t="s">
        <v>7261</v>
      </c>
      <c r="B2091" s="25" t="s">
        <v>9144</v>
      </c>
      <c r="C2091" s="25" t="s">
        <v>7264</v>
      </c>
      <c r="D2091" s="25" t="s">
        <v>2194</v>
      </c>
      <c r="E2091" s="25" t="s">
        <v>9391</v>
      </c>
      <c r="F2091" s="25" t="s">
        <v>12432</v>
      </c>
      <c r="G2091" s="25" t="s">
        <v>12433</v>
      </c>
      <c r="H2091" s="21">
        <v>778.55</v>
      </c>
      <c r="I2091" s="25" t="s">
        <v>7296</v>
      </c>
      <c r="J2091" s="25" t="s">
        <v>7288</v>
      </c>
      <c r="K2091" s="25" t="s">
        <v>7262</v>
      </c>
      <c r="L2091" s="25" t="s">
        <v>7259</v>
      </c>
      <c r="M2091" s="21">
        <v>778.55</v>
      </c>
      <c r="N2091" s="21">
        <v>778.55</v>
      </c>
      <c r="O2091" s="21">
        <v>0</v>
      </c>
      <c r="P2091" s="21">
        <v>778.55</v>
      </c>
      <c r="Q2091" s="25" t="s">
        <v>9394</v>
      </c>
      <c r="R2091" s="1" t="str">
        <f t="shared" si="33"/>
        <v>ST10085</v>
      </c>
      <c r="S2091" t="str">
        <f>VLOOKUP(R2091,Data!$C$2:$D$261,2,0)</f>
        <v>Bentley Regina</v>
      </c>
      <c r="T2091">
        <f>COUNTIF('Feb 2022'!A:A,D2091)+COUNTIF('Mar 2022'!A:A,D2091)+COUNTIF('Apr 2022'!A:A,D2091)+COUNTIF('May 2022'!A:A,D2091)+COUNTIF('June 2022'!A:A,D2091)+COUNTIF('July 2022'!A:A,D2091)+COUNTIF('Aug 2022'!A:A,D2091)+COUNTIF('Sep 2022'!A:A,D2091)+COUNTIF('Oct 2022'!A:A,D2091)+COUNTIF('Dec 2022'!A:A,D2091)</f>
        <v>1</v>
      </c>
      <c r="U2091" t="str">
        <f>VLOOKUP(Q2091,'Capital Lookup'!A:B,2,FALSE)</f>
        <v>No</v>
      </c>
      <c r="V2091" s="2">
        <f>IFERROR(VLOOKUP(LEFT(F2091,10),'Find Purchase Orders'!B:J,9,FALSE),"")</f>
        <v>44676</v>
      </c>
      <c r="W2091" s="25" t="s">
        <v>7261</v>
      </c>
    </row>
    <row r="2092" spans="1:23" hidden="1">
      <c r="A2092" s="25" t="s">
        <v>7261</v>
      </c>
      <c r="B2092" s="25" t="s">
        <v>9144</v>
      </c>
      <c r="C2092" s="25" t="s">
        <v>7264</v>
      </c>
      <c r="D2092" s="25" t="s">
        <v>2194</v>
      </c>
      <c r="E2092" s="25" t="s">
        <v>9391</v>
      </c>
      <c r="F2092" s="25" t="s">
        <v>12434</v>
      </c>
      <c r="G2092" s="25" t="s">
        <v>12435</v>
      </c>
      <c r="H2092" s="21">
        <v>6730.1</v>
      </c>
      <c r="I2092" s="25" t="s">
        <v>7296</v>
      </c>
      <c r="J2092" s="25" t="s">
        <v>7288</v>
      </c>
      <c r="K2092" s="25" t="s">
        <v>7262</v>
      </c>
      <c r="L2092" s="25" t="s">
        <v>7259</v>
      </c>
      <c r="M2092" s="21">
        <v>6730.1</v>
      </c>
      <c r="N2092" s="21">
        <v>6730.1</v>
      </c>
      <c r="O2092" s="21">
        <v>0</v>
      </c>
      <c r="P2092" s="21">
        <v>6730.1</v>
      </c>
      <c r="Q2092" s="25" t="s">
        <v>9394</v>
      </c>
      <c r="R2092" s="1" t="str">
        <f t="shared" si="33"/>
        <v>ST10085</v>
      </c>
      <c r="S2092" t="str">
        <f>VLOOKUP(R2092,Data!$C$2:$D$261,2,0)</f>
        <v>Bentley Regina</v>
      </c>
      <c r="T2092">
        <f>COUNTIF('Feb 2022'!A:A,D2092)+COUNTIF('Mar 2022'!A:A,D2092)+COUNTIF('Apr 2022'!A:A,D2092)+COUNTIF('May 2022'!A:A,D2092)+COUNTIF('June 2022'!A:A,D2092)+COUNTIF('July 2022'!A:A,D2092)+COUNTIF('Aug 2022'!A:A,D2092)+COUNTIF('Sep 2022'!A:A,D2092)+COUNTIF('Oct 2022'!A:A,D2092)+COUNTIF('Dec 2022'!A:A,D2092)</f>
        <v>1</v>
      </c>
      <c r="U2092" t="str">
        <f>VLOOKUP(Q2092,'Capital Lookup'!A:B,2,FALSE)</f>
        <v>No</v>
      </c>
      <c r="V2092" s="2">
        <f>IFERROR(VLOOKUP(LEFT(F2092,10),'Find Purchase Orders'!B:J,9,FALSE),"")</f>
        <v>44676</v>
      </c>
      <c r="W2092" s="25" t="s">
        <v>7261</v>
      </c>
    </row>
    <row r="2093" spans="1:23" hidden="1">
      <c r="A2093" s="25" t="s">
        <v>7261</v>
      </c>
      <c r="B2093" s="25" t="s">
        <v>9144</v>
      </c>
      <c r="C2093" s="25" t="s">
        <v>7264</v>
      </c>
      <c r="D2093" s="25" t="s">
        <v>1990</v>
      </c>
      <c r="E2093" s="25" t="s">
        <v>9391</v>
      </c>
      <c r="F2093" s="25" t="s">
        <v>12436</v>
      </c>
      <c r="G2093" s="25" t="s">
        <v>12437</v>
      </c>
      <c r="H2093" s="21">
        <v>4301.97</v>
      </c>
      <c r="I2093" s="25" t="s">
        <v>7296</v>
      </c>
      <c r="J2093" s="25" t="s">
        <v>7288</v>
      </c>
      <c r="K2093" s="25" t="s">
        <v>7262</v>
      </c>
      <c r="L2093" s="25" t="s">
        <v>7259</v>
      </c>
      <c r="M2093" s="21">
        <v>4301.97</v>
      </c>
      <c r="N2093" s="21">
        <v>4301.97</v>
      </c>
      <c r="O2093" s="21">
        <v>0</v>
      </c>
      <c r="P2093" s="21">
        <v>4301.97</v>
      </c>
      <c r="Q2093" s="25" t="s">
        <v>9394</v>
      </c>
      <c r="R2093" s="1" t="str">
        <f t="shared" si="33"/>
        <v>ST10085</v>
      </c>
      <c r="S2093" t="str">
        <f>VLOOKUP(R2093,Data!$C$2:$D$261,2,0)</f>
        <v>Bentley Regina</v>
      </c>
      <c r="T2093">
        <f>COUNTIF('Feb 2022'!A:A,D2093)+COUNTIF('Mar 2022'!A:A,D2093)+COUNTIF('Apr 2022'!A:A,D2093)+COUNTIF('May 2022'!A:A,D2093)+COUNTIF('June 2022'!A:A,D2093)+COUNTIF('July 2022'!A:A,D2093)+COUNTIF('Aug 2022'!A:A,D2093)+COUNTIF('Sep 2022'!A:A,D2093)+COUNTIF('Oct 2022'!A:A,D2093)+COUNTIF('Dec 2022'!A:A,D2093)</f>
        <v>1</v>
      </c>
      <c r="U2093" t="str">
        <f>VLOOKUP(Q2093,'Capital Lookup'!A:B,2,FALSE)</f>
        <v>No</v>
      </c>
      <c r="V2093" s="2">
        <f>IFERROR(VLOOKUP(LEFT(F2093,10),'Find Purchase Orders'!B:J,9,FALSE),"")</f>
        <v>44674</v>
      </c>
      <c r="W2093" s="25" t="s">
        <v>7261</v>
      </c>
    </row>
    <row r="2094" spans="1:23" hidden="1">
      <c r="A2094" s="25" t="s">
        <v>7261</v>
      </c>
      <c r="B2094" s="25" t="s">
        <v>8595</v>
      </c>
      <c r="C2094" s="25" t="s">
        <v>7264</v>
      </c>
      <c r="D2094" s="25" t="s">
        <v>12438</v>
      </c>
      <c r="E2094" s="25" t="s">
        <v>8443</v>
      </c>
      <c r="F2094" s="25" t="s">
        <v>12439</v>
      </c>
      <c r="G2094" s="25" t="s">
        <v>12440</v>
      </c>
      <c r="H2094" s="21">
        <v>7875</v>
      </c>
      <c r="I2094" s="25" t="s">
        <v>7339</v>
      </c>
      <c r="J2094" s="25" t="s">
        <v>7288</v>
      </c>
      <c r="K2094" s="25" t="s">
        <v>7612</v>
      </c>
      <c r="L2094" s="25" t="s">
        <v>7613</v>
      </c>
      <c r="M2094" s="21">
        <v>7875</v>
      </c>
      <c r="N2094" s="21">
        <v>525</v>
      </c>
      <c r="O2094" s="21">
        <v>7350</v>
      </c>
      <c r="P2094" s="21">
        <v>875</v>
      </c>
      <c r="Q2094" s="25" t="s">
        <v>12441</v>
      </c>
      <c r="R2094" s="1" t="str">
        <f t="shared" si="33"/>
        <v>ST10059</v>
      </c>
      <c r="S2094" t="str">
        <f>VLOOKUP(R2094,Data!$C$2:$D$261,2,0)</f>
        <v>Parkwood Manor</v>
      </c>
      <c r="T2094">
        <f>COUNTIF('Feb 2022'!A:A,D2094)+COUNTIF('Mar 2022'!A:A,D2094)+COUNTIF('Apr 2022'!A:A,D2094)+COUNTIF('May 2022'!A:A,D2094)+COUNTIF('June 2022'!A:A,D2094)+COUNTIF('July 2022'!A:A,D2094)+COUNTIF('Aug 2022'!A:A,D2094)+COUNTIF('Sep 2022'!A:A,D2094)+COUNTIF('Oct 2022'!A:A,D2094)+COUNTIF('Dec 2022'!A:A,D2094)</f>
        <v>0</v>
      </c>
      <c r="U2094" t="str">
        <f>VLOOKUP(Q2094,'Capital Lookup'!A:B,2,FALSE)</f>
        <v>Yes</v>
      </c>
      <c r="V2094" s="2">
        <f>IFERROR(VLOOKUP(LEFT(F2094,10),'Find Purchase Orders'!B:J,9,FALSE),"")</f>
        <v>44671</v>
      </c>
      <c r="W2094" s="25" t="s">
        <v>7261</v>
      </c>
    </row>
    <row r="2095" spans="1:23" hidden="1">
      <c r="A2095" s="25" t="s">
        <v>7269</v>
      </c>
      <c r="B2095" s="25" t="s">
        <v>7615</v>
      </c>
      <c r="C2095" s="25"/>
      <c r="D2095" s="25" t="s">
        <v>1992</v>
      </c>
      <c r="E2095" s="25" t="s">
        <v>7500</v>
      </c>
      <c r="F2095" s="25" t="s">
        <v>12442</v>
      </c>
      <c r="G2095" s="25" t="s">
        <v>12443</v>
      </c>
      <c r="H2095" s="21">
        <v>9480.14</v>
      </c>
      <c r="I2095" s="25" t="s">
        <v>7296</v>
      </c>
      <c r="J2095" s="25" t="s">
        <v>7288</v>
      </c>
      <c r="K2095" s="25" t="s">
        <v>8155</v>
      </c>
      <c r="L2095" s="25" t="s">
        <v>10083</v>
      </c>
      <c r="M2095" s="21">
        <v>9480.14</v>
      </c>
      <c r="N2095" s="22">
        <v>0</v>
      </c>
      <c r="O2095" s="21">
        <v>9480.14</v>
      </c>
      <c r="P2095" s="21">
        <v>9480.14</v>
      </c>
      <c r="Q2095" s="25" t="s">
        <v>12444</v>
      </c>
      <c r="R2095" s="1" t="str">
        <f t="shared" si="33"/>
        <v>ST10334</v>
      </c>
      <c r="S2095" t="str">
        <f>VLOOKUP(R2095,Data!$C$2:$D$261,2,0)</f>
        <v>Humber Valley Terrace</v>
      </c>
      <c r="T2095">
        <f>COUNTIF('Feb 2022'!A:A,D2095)+COUNTIF('Mar 2022'!A:A,D2095)+COUNTIF('Apr 2022'!A:A,D2095)+COUNTIF('May 2022'!A:A,D2095)+COUNTIF('June 2022'!A:A,D2095)+COUNTIF('July 2022'!A:A,D2095)+COUNTIF('Aug 2022'!A:A,D2095)+COUNTIF('Sep 2022'!A:A,D2095)+COUNTIF('Oct 2022'!A:A,D2095)+COUNTIF('Dec 2022'!A:A,D2095)</f>
        <v>1</v>
      </c>
      <c r="U2095" t="str">
        <f>VLOOKUP(Q2095,'Capital Lookup'!A:B,2,FALSE)</f>
        <v>No</v>
      </c>
      <c r="V2095" s="2">
        <f>IFERROR(VLOOKUP(LEFT(F2095,10),'Find Purchase Orders'!B:J,9,FALSE),"")</f>
        <v>44671</v>
      </c>
      <c r="W2095" s="25" t="s">
        <v>7261</v>
      </c>
    </row>
    <row r="2096" spans="1:23" hidden="1">
      <c r="A2096" s="25" t="s">
        <v>7478</v>
      </c>
      <c r="B2096" s="25" t="s">
        <v>7848</v>
      </c>
      <c r="C2096" s="25"/>
      <c r="D2096" s="25" t="s">
        <v>1994</v>
      </c>
      <c r="E2096" s="25" t="s">
        <v>7500</v>
      </c>
      <c r="F2096" s="25" t="s">
        <v>12445</v>
      </c>
      <c r="G2096" s="25" t="s">
        <v>12446</v>
      </c>
      <c r="H2096" s="21">
        <v>9222.99</v>
      </c>
      <c r="I2096" s="25" t="s">
        <v>7296</v>
      </c>
      <c r="J2096" s="25" t="s">
        <v>7288</v>
      </c>
      <c r="K2096" s="25" t="s">
        <v>7733</v>
      </c>
      <c r="L2096" s="25" t="s">
        <v>7580</v>
      </c>
      <c r="M2096" s="21">
        <v>9222.99</v>
      </c>
      <c r="N2096" s="21">
        <v>9222.99</v>
      </c>
      <c r="O2096" s="21">
        <v>0</v>
      </c>
      <c r="P2096" s="21">
        <v>9222.99</v>
      </c>
      <c r="Q2096" s="25" t="s">
        <v>9414</v>
      </c>
      <c r="R2096" s="1" t="str">
        <f t="shared" si="33"/>
        <v>ST10297</v>
      </c>
      <c r="S2096" t="str">
        <f>VLOOKUP(R2096,Data!$C$2:$D$261,2,0)</f>
        <v>Arbour Heights</v>
      </c>
      <c r="T2096">
        <f>COUNTIF('Feb 2022'!A:A,D2096)+COUNTIF('Mar 2022'!A:A,D2096)+COUNTIF('Apr 2022'!A:A,D2096)+COUNTIF('May 2022'!A:A,D2096)+COUNTIF('June 2022'!A:A,D2096)+COUNTIF('July 2022'!A:A,D2096)+COUNTIF('Aug 2022'!A:A,D2096)+COUNTIF('Sep 2022'!A:A,D2096)+COUNTIF('Oct 2022'!A:A,D2096)+COUNTIF('Dec 2022'!A:A,D2096)</f>
        <v>1</v>
      </c>
      <c r="U2096" t="str">
        <f>VLOOKUP(Q2096,'Capital Lookup'!A:B,2,FALSE)</f>
        <v>No</v>
      </c>
      <c r="V2096" s="2">
        <f>IFERROR(VLOOKUP(LEFT(F2096,10),'Find Purchase Orders'!B:J,9,FALSE),"")</f>
        <v>44670</v>
      </c>
      <c r="W2096" s="25" t="s">
        <v>7261</v>
      </c>
    </row>
    <row r="2097" spans="1:23" hidden="1">
      <c r="A2097" s="25" t="s">
        <v>7252</v>
      </c>
      <c r="B2097" s="25" t="s">
        <v>7466</v>
      </c>
      <c r="C2097" s="25" t="s">
        <v>7254</v>
      </c>
      <c r="D2097" s="25" t="s">
        <v>1996</v>
      </c>
      <c r="E2097" s="25" t="s">
        <v>7500</v>
      </c>
      <c r="F2097" s="25" t="s">
        <v>12447</v>
      </c>
      <c r="G2097" s="25" t="s">
        <v>12448</v>
      </c>
      <c r="H2097" s="21">
        <v>6780</v>
      </c>
      <c r="I2097" s="25" t="s">
        <v>7296</v>
      </c>
      <c r="J2097" s="25" t="s">
        <v>7288</v>
      </c>
      <c r="K2097" s="25" t="s">
        <v>7640</v>
      </c>
      <c r="L2097" s="25" t="s">
        <v>8821</v>
      </c>
      <c r="M2097" s="21">
        <v>6780</v>
      </c>
      <c r="N2097" s="21">
        <v>6804.4</v>
      </c>
      <c r="O2097" s="21">
        <v>-24.4</v>
      </c>
      <c r="P2097" s="21">
        <v>6780</v>
      </c>
      <c r="Q2097" s="25" t="s">
        <v>12449</v>
      </c>
      <c r="R2097" s="1" t="str">
        <f t="shared" si="33"/>
        <v>ST10052</v>
      </c>
      <c r="S2097" t="str">
        <f>VLOOKUP(R2097,Data!$C$2:$D$261,2,0)</f>
        <v>Portobello</v>
      </c>
      <c r="T2097">
        <f>COUNTIF('Feb 2022'!A:A,D2097)+COUNTIF('Mar 2022'!A:A,D2097)+COUNTIF('Apr 2022'!A:A,D2097)+COUNTIF('May 2022'!A:A,D2097)+COUNTIF('June 2022'!A:A,D2097)+COUNTIF('July 2022'!A:A,D2097)+COUNTIF('Aug 2022'!A:A,D2097)+COUNTIF('Sep 2022'!A:A,D2097)+COUNTIF('Oct 2022'!A:A,D2097)+COUNTIF('Dec 2022'!A:A,D2097)</f>
        <v>1</v>
      </c>
      <c r="U2097" t="str">
        <f>VLOOKUP(Q2097,'Capital Lookup'!A:B,2,FALSE)</f>
        <v>No</v>
      </c>
      <c r="V2097" s="2">
        <f>IFERROR(VLOOKUP(LEFT(F2097,10),'Find Purchase Orders'!B:J,9,FALSE),"")</f>
        <v>44670</v>
      </c>
      <c r="W2097" s="25" t="s">
        <v>7261</v>
      </c>
    </row>
    <row r="2098" spans="1:23" hidden="1">
      <c r="A2098" s="25" t="s">
        <v>7261</v>
      </c>
      <c r="B2098" s="25" t="s">
        <v>7479</v>
      </c>
      <c r="C2098" s="25" t="s">
        <v>7264</v>
      </c>
      <c r="D2098" s="25" t="s">
        <v>1998</v>
      </c>
      <c r="E2098" s="25" t="s">
        <v>7481</v>
      </c>
      <c r="F2098" s="25" t="s">
        <v>12450</v>
      </c>
      <c r="G2098" s="25" t="s">
        <v>12451</v>
      </c>
      <c r="H2098" s="21">
        <v>4734.05</v>
      </c>
      <c r="I2098" s="25" t="s">
        <v>7296</v>
      </c>
      <c r="J2098" s="25" t="s">
        <v>7288</v>
      </c>
      <c r="K2098" s="25" t="s">
        <v>7262</v>
      </c>
      <c r="L2098" s="25" t="s">
        <v>7259</v>
      </c>
      <c r="M2098" s="21">
        <v>4734.05</v>
      </c>
      <c r="N2098" s="21">
        <v>4734.0600000000004</v>
      </c>
      <c r="O2098" s="21">
        <v>-0.01</v>
      </c>
      <c r="P2098" s="21">
        <v>4734.05</v>
      </c>
      <c r="Q2098" s="25" t="s">
        <v>7484</v>
      </c>
      <c r="R2098" s="1" t="str">
        <f t="shared" si="33"/>
        <v>ST10027</v>
      </c>
      <c r="S2098" t="str">
        <f>VLOOKUP(R2098,Data!$C$2:$D$261,2,0)</f>
        <v>Glynnwood</v>
      </c>
      <c r="T2098">
        <f>COUNTIF('Feb 2022'!A:A,D2098)+COUNTIF('Mar 2022'!A:A,D2098)+COUNTIF('Apr 2022'!A:A,D2098)+COUNTIF('May 2022'!A:A,D2098)+COUNTIF('June 2022'!A:A,D2098)+COUNTIF('July 2022'!A:A,D2098)+COUNTIF('Aug 2022'!A:A,D2098)+COUNTIF('Sep 2022'!A:A,D2098)+COUNTIF('Oct 2022'!A:A,D2098)+COUNTIF('Dec 2022'!A:A,D2098)</f>
        <v>1</v>
      </c>
      <c r="U2098" t="str">
        <f>VLOOKUP(Q2098,'Capital Lookup'!A:B,2,FALSE)</f>
        <v>No</v>
      </c>
      <c r="V2098" s="2">
        <f>IFERROR(VLOOKUP(LEFT(F2098,10),'Find Purchase Orders'!B:J,9,FALSE),"")</f>
        <v>44670</v>
      </c>
      <c r="W2098" s="25" t="s">
        <v>7261</v>
      </c>
    </row>
    <row r="2099" spans="1:23" hidden="1">
      <c r="A2099" s="25" t="s">
        <v>7261</v>
      </c>
      <c r="B2099" s="25" t="s">
        <v>7479</v>
      </c>
      <c r="C2099" s="25" t="s">
        <v>7264</v>
      </c>
      <c r="D2099" s="25" t="s">
        <v>1998</v>
      </c>
      <c r="E2099" s="25" t="s">
        <v>7481</v>
      </c>
      <c r="F2099" s="25" t="s">
        <v>12452</v>
      </c>
      <c r="G2099" s="25" t="s">
        <v>11909</v>
      </c>
      <c r="H2099" s="21">
        <v>369.85</v>
      </c>
      <c r="I2099" s="25" t="s">
        <v>7296</v>
      </c>
      <c r="J2099" s="25" t="s">
        <v>7288</v>
      </c>
      <c r="K2099" s="25" t="s">
        <v>7262</v>
      </c>
      <c r="L2099" s="25" t="s">
        <v>7259</v>
      </c>
      <c r="M2099" s="21">
        <v>369.85</v>
      </c>
      <c r="N2099" s="21">
        <v>369.85</v>
      </c>
      <c r="O2099" s="21">
        <v>0</v>
      </c>
      <c r="P2099" s="21">
        <v>369.85</v>
      </c>
      <c r="Q2099" s="25" t="s">
        <v>7484</v>
      </c>
      <c r="R2099" s="1" t="str">
        <f t="shared" si="33"/>
        <v>ST10027</v>
      </c>
      <c r="S2099" t="str">
        <f>VLOOKUP(R2099,Data!$C$2:$D$261,2,0)</f>
        <v>Glynnwood</v>
      </c>
      <c r="T2099">
        <f>COUNTIF('Feb 2022'!A:A,D2099)+COUNTIF('Mar 2022'!A:A,D2099)+COUNTIF('Apr 2022'!A:A,D2099)+COUNTIF('May 2022'!A:A,D2099)+COUNTIF('June 2022'!A:A,D2099)+COUNTIF('July 2022'!A:A,D2099)+COUNTIF('Aug 2022'!A:A,D2099)+COUNTIF('Sep 2022'!A:A,D2099)+COUNTIF('Oct 2022'!A:A,D2099)+COUNTIF('Dec 2022'!A:A,D2099)</f>
        <v>1</v>
      </c>
      <c r="U2099" t="str">
        <f>VLOOKUP(Q2099,'Capital Lookup'!A:B,2,FALSE)</f>
        <v>No</v>
      </c>
      <c r="V2099" s="2">
        <f>IFERROR(VLOOKUP(LEFT(F2099,10),'Find Purchase Orders'!B:J,9,FALSE),"")</f>
        <v>44670</v>
      </c>
      <c r="W2099" s="25" t="s">
        <v>7261</v>
      </c>
    </row>
    <row r="2100" spans="1:23" hidden="1">
      <c r="A2100" s="25" t="s">
        <v>7261</v>
      </c>
      <c r="B2100" s="25" t="s">
        <v>7479</v>
      </c>
      <c r="C2100" s="25" t="s">
        <v>7264</v>
      </c>
      <c r="D2100" s="25" t="s">
        <v>2000</v>
      </c>
      <c r="E2100" s="25" t="s">
        <v>7481</v>
      </c>
      <c r="F2100" s="25" t="s">
        <v>12453</v>
      </c>
      <c r="G2100" s="25" t="s">
        <v>12454</v>
      </c>
      <c r="H2100" s="21">
        <v>280.29000000000002</v>
      </c>
      <c r="I2100" s="25" t="s">
        <v>7287</v>
      </c>
      <c r="J2100" s="25" t="s">
        <v>7288</v>
      </c>
      <c r="K2100" s="25" t="s">
        <v>7258</v>
      </c>
      <c r="L2100" s="25" t="s">
        <v>7259</v>
      </c>
      <c r="M2100" s="21">
        <v>280.29000000000002</v>
      </c>
      <c r="N2100" s="22">
        <v>0</v>
      </c>
      <c r="O2100" s="21">
        <v>280.29000000000002</v>
      </c>
      <c r="P2100" s="21">
        <v>32.25</v>
      </c>
      <c r="Q2100" s="25" t="s">
        <v>7484</v>
      </c>
      <c r="R2100" s="1" t="str">
        <f t="shared" si="33"/>
        <v>ST10027</v>
      </c>
      <c r="S2100" t="str">
        <f>VLOOKUP(R2100,Data!$C$2:$D$261,2,0)</f>
        <v>Glynnwood</v>
      </c>
      <c r="T2100">
        <f>COUNTIF('Feb 2022'!A:A,D2100)+COUNTIF('Mar 2022'!A:A,D2100)+COUNTIF('Apr 2022'!A:A,D2100)+COUNTIF('May 2022'!A:A,D2100)+COUNTIF('June 2022'!A:A,D2100)+COUNTIF('July 2022'!A:A,D2100)+COUNTIF('Aug 2022'!A:A,D2100)+COUNTIF('Sep 2022'!A:A,D2100)+COUNTIF('Oct 2022'!A:A,D2100)+COUNTIF('Dec 2022'!A:A,D2100)</f>
        <v>1</v>
      </c>
      <c r="U2100" t="str">
        <f>VLOOKUP(Q2100,'Capital Lookup'!A:B,2,FALSE)</f>
        <v>No</v>
      </c>
      <c r="V2100" s="2">
        <f>IFERROR(VLOOKUP(LEFT(F2100,10),'Find Purchase Orders'!B:J,9,FALSE),"")</f>
        <v>44670</v>
      </c>
      <c r="W2100" s="25" t="s">
        <v>7261</v>
      </c>
    </row>
    <row r="2101" spans="1:23" hidden="1">
      <c r="A2101" s="25" t="s">
        <v>7261</v>
      </c>
      <c r="B2101" s="25" t="s">
        <v>7479</v>
      </c>
      <c r="C2101" s="25" t="s">
        <v>7264</v>
      </c>
      <c r="D2101" s="25" t="s">
        <v>2000</v>
      </c>
      <c r="E2101" s="25" t="s">
        <v>7481</v>
      </c>
      <c r="F2101" s="25" t="s">
        <v>12455</v>
      </c>
      <c r="G2101" s="25" t="s">
        <v>12456</v>
      </c>
      <c r="H2101" s="21">
        <v>3753.81</v>
      </c>
      <c r="I2101" s="25" t="s">
        <v>7287</v>
      </c>
      <c r="J2101" s="25" t="s">
        <v>7288</v>
      </c>
      <c r="K2101" s="25" t="s">
        <v>7262</v>
      </c>
      <c r="L2101" s="25" t="s">
        <v>7259</v>
      </c>
      <c r="M2101" s="21">
        <v>3753.81</v>
      </c>
      <c r="N2101" s="22">
        <v>0</v>
      </c>
      <c r="O2101" s="21">
        <v>3753.81</v>
      </c>
      <c r="P2101" s="21">
        <v>431.85</v>
      </c>
      <c r="Q2101" s="25" t="s">
        <v>7484</v>
      </c>
      <c r="R2101" s="1" t="str">
        <f t="shared" si="33"/>
        <v>ST10027</v>
      </c>
      <c r="S2101" t="str">
        <f>VLOOKUP(R2101,Data!$C$2:$D$261,2,0)</f>
        <v>Glynnwood</v>
      </c>
      <c r="T2101">
        <f>COUNTIF('Feb 2022'!A:A,D2101)+COUNTIF('Mar 2022'!A:A,D2101)+COUNTIF('Apr 2022'!A:A,D2101)+COUNTIF('May 2022'!A:A,D2101)+COUNTIF('June 2022'!A:A,D2101)+COUNTIF('July 2022'!A:A,D2101)+COUNTIF('Aug 2022'!A:A,D2101)+COUNTIF('Sep 2022'!A:A,D2101)+COUNTIF('Oct 2022'!A:A,D2101)+COUNTIF('Dec 2022'!A:A,D2101)</f>
        <v>1</v>
      </c>
      <c r="U2101" t="str">
        <f>VLOOKUP(Q2101,'Capital Lookup'!A:B,2,FALSE)</f>
        <v>No</v>
      </c>
      <c r="V2101" s="2">
        <f>IFERROR(VLOOKUP(LEFT(F2101,10),'Find Purchase Orders'!B:J,9,FALSE),"")</f>
        <v>44670</v>
      </c>
      <c r="W2101" s="25" t="s">
        <v>7261</v>
      </c>
    </row>
    <row r="2102" spans="1:23" hidden="1">
      <c r="A2102" s="25" t="s">
        <v>7261</v>
      </c>
      <c r="B2102" s="25" t="s">
        <v>7479</v>
      </c>
      <c r="C2102" s="25" t="s">
        <v>7264</v>
      </c>
      <c r="D2102" s="25" t="s">
        <v>2000</v>
      </c>
      <c r="E2102" s="25" t="s">
        <v>7481</v>
      </c>
      <c r="F2102" s="25" t="s">
        <v>12457</v>
      </c>
      <c r="G2102" s="25" t="s">
        <v>11630</v>
      </c>
      <c r="H2102" s="21">
        <v>513.70000000000005</v>
      </c>
      <c r="I2102" s="25" t="s">
        <v>7287</v>
      </c>
      <c r="J2102" s="25" t="s">
        <v>7288</v>
      </c>
      <c r="K2102" s="25" t="s">
        <v>7262</v>
      </c>
      <c r="L2102" s="25" t="s">
        <v>7259</v>
      </c>
      <c r="M2102" s="21">
        <v>513.70000000000005</v>
      </c>
      <c r="N2102" s="22">
        <v>0</v>
      </c>
      <c r="O2102" s="21">
        <v>513.70000000000005</v>
      </c>
      <c r="P2102" s="21">
        <v>59.1</v>
      </c>
      <c r="Q2102" s="25" t="s">
        <v>7484</v>
      </c>
      <c r="R2102" s="1" t="str">
        <f t="shared" si="33"/>
        <v>ST10027</v>
      </c>
      <c r="S2102" t="str">
        <f>VLOOKUP(R2102,Data!$C$2:$D$261,2,0)</f>
        <v>Glynnwood</v>
      </c>
      <c r="T2102">
        <f>COUNTIF('Feb 2022'!A:A,D2102)+COUNTIF('Mar 2022'!A:A,D2102)+COUNTIF('Apr 2022'!A:A,D2102)+COUNTIF('May 2022'!A:A,D2102)+COUNTIF('June 2022'!A:A,D2102)+COUNTIF('July 2022'!A:A,D2102)+COUNTIF('Aug 2022'!A:A,D2102)+COUNTIF('Sep 2022'!A:A,D2102)+COUNTIF('Oct 2022'!A:A,D2102)+COUNTIF('Dec 2022'!A:A,D2102)</f>
        <v>1</v>
      </c>
      <c r="U2102" t="str">
        <f>VLOOKUP(Q2102,'Capital Lookup'!A:B,2,FALSE)</f>
        <v>No</v>
      </c>
      <c r="V2102" s="2">
        <f>IFERROR(VLOOKUP(LEFT(F2102,10),'Find Purchase Orders'!B:J,9,FALSE),"")</f>
        <v>44670</v>
      </c>
      <c r="W2102" s="25" t="s">
        <v>7261</v>
      </c>
    </row>
    <row r="2103" spans="1:23" hidden="1">
      <c r="A2103" s="25" t="s">
        <v>7252</v>
      </c>
      <c r="B2103" s="25" t="s">
        <v>7398</v>
      </c>
      <c r="C2103" s="25" t="s">
        <v>7254</v>
      </c>
      <c r="D2103" s="25" t="s">
        <v>12458</v>
      </c>
      <c r="E2103" s="25" t="s">
        <v>7400</v>
      </c>
      <c r="H2103" s="21">
        <v>10890.68</v>
      </c>
      <c r="I2103" s="25" t="s">
        <v>7257</v>
      </c>
      <c r="K2103" s="25" t="s">
        <v>8155</v>
      </c>
      <c r="L2103" s="25" t="s">
        <v>7647</v>
      </c>
      <c r="M2103" s="22">
        <v>0</v>
      </c>
      <c r="N2103" s="22">
        <v>0</v>
      </c>
      <c r="O2103" s="21">
        <v>0</v>
      </c>
      <c r="P2103" s="21">
        <v>1252.9100000000001</v>
      </c>
      <c r="Q2103" s="25"/>
      <c r="R2103" s="1" t="str">
        <f t="shared" si="33"/>
        <v>ST10009</v>
      </c>
      <c r="S2103" t="str">
        <f>VLOOKUP(R2103,Data!$C$2:$D$261,2,0)</f>
        <v>Birkdale</v>
      </c>
      <c r="T2103">
        <f>COUNTIF('Feb 2022'!A:A,D2103)+COUNTIF('Mar 2022'!A:A,D2103)+COUNTIF('Apr 2022'!A:A,D2103)+COUNTIF('May 2022'!A:A,D2103)+COUNTIF('June 2022'!A:A,D2103)+COUNTIF('July 2022'!A:A,D2103)+COUNTIF('Aug 2022'!A:A,D2103)+COUNTIF('Sep 2022'!A:A,D2103)+COUNTIF('Oct 2022'!A:A,D2103)+COUNTIF('Dec 2022'!A:A,D2103)</f>
        <v>0</v>
      </c>
      <c r="U2103" t="e">
        <f>VLOOKUP(Q2103,'Capital Lookup'!A:B,2,FALSE)</f>
        <v>#N/A</v>
      </c>
      <c r="V2103" s="2" t="str">
        <f>IFERROR(VLOOKUP(LEFT(F2103,10),'Find Purchase Orders'!B:J,9,FALSE),"")</f>
        <v/>
      </c>
      <c r="W2103" s="25" t="s">
        <v>7261</v>
      </c>
    </row>
    <row r="2104" spans="1:23" hidden="1">
      <c r="A2104" s="25" t="s">
        <v>7252</v>
      </c>
      <c r="B2104" s="25" t="s">
        <v>7398</v>
      </c>
      <c r="C2104" s="25" t="s">
        <v>7254</v>
      </c>
      <c r="D2104" s="25" t="s">
        <v>12459</v>
      </c>
      <c r="E2104" s="25" t="s">
        <v>7400</v>
      </c>
      <c r="H2104" s="21">
        <v>2362.27</v>
      </c>
      <c r="I2104" s="25" t="s">
        <v>7257</v>
      </c>
      <c r="K2104" s="25" t="s">
        <v>7579</v>
      </c>
      <c r="L2104" s="25" t="s">
        <v>8156</v>
      </c>
      <c r="M2104" s="22">
        <v>0</v>
      </c>
      <c r="N2104" s="22">
        <v>0</v>
      </c>
      <c r="O2104" s="21">
        <v>0</v>
      </c>
      <c r="P2104" s="21">
        <v>271.77</v>
      </c>
      <c r="Q2104" s="25" t="s">
        <v>12460</v>
      </c>
      <c r="R2104" s="1" t="str">
        <f t="shared" si="33"/>
        <v>ST10009</v>
      </c>
      <c r="S2104" t="str">
        <f>VLOOKUP(R2104,Data!$C$2:$D$261,2,0)</f>
        <v>Birkdale</v>
      </c>
      <c r="T2104">
        <f>COUNTIF('Feb 2022'!A:A,D2104)+COUNTIF('Mar 2022'!A:A,D2104)+COUNTIF('Apr 2022'!A:A,D2104)+COUNTIF('May 2022'!A:A,D2104)+COUNTIF('June 2022'!A:A,D2104)+COUNTIF('July 2022'!A:A,D2104)+COUNTIF('Aug 2022'!A:A,D2104)+COUNTIF('Sep 2022'!A:A,D2104)+COUNTIF('Oct 2022'!A:A,D2104)+COUNTIF('Dec 2022'!A:A,D2104)</f>
        <v>0</v>
      </c>
      <c r="U2104" t="str">
        <f>VLOOKUP(Q2104,'Capital Lookup'!A:B,2,FALSE)</f>
        <v>No</v>
      </c>
      <c r="V2104" s="2" t="str">
        <f>IFERROR(VLOOKUP(LEFT(F2104,10),'Find Purchase Orders'!B:J,9,FALSE),"")</f>
        <v/>
      </c>
      <c r="W2104" s="25" t="s">
        <v>7261</v>
      </c>
    </row>
    <row r="2105" spans="1:23" hidden="1">
      <c r="A2105" s="25" t="s">
        <v>10396</v>
      </c>
      <c r="B2105" s="25" t="s">
        <v>7398</v>
      </c>
      <c r="C2105" s="25" t="s">
        <v>7254</v>
      </c>
      <c r="D2105" s="25" t="s">
        <v>2002</v>
      </c>
      <c r="E2105" s="25" t="s">
        <v>7400</v>
      </c>
      <c r="F2105" s="25" t="s">
        <v>12461</v>
      </c>
      <c r="G2105" s="25" t="s">
        <v>12462</v>
      </c>
      <c r="H2105" s="21">
        <v>9637.77</v>
      </c>
      <c r="I2105" s="25" t="s">
        <v>7296</v>
      </c>
      <c r="J2105" s="25" t="s">
        <v>7288</v>
      </c>
      <c r="K2105" s="25" t="s">
        <v>7579</v>
      </c>
      <c r="L2105" s="25" t="s">
        <v>7580</v>
      </c>
      <c r="M2105" s="21">
        <v>9637.77</v>
      </c>
      <c r="N2105" s="21">
        <v>9637.77</v>
      </c>
      <c r="O2105" s="21">
        <v>0</v>
      </c>
      <c r="P2105" s="21">
        <v>9637.77</v>
      </c>
      <c r="Q2105" s="25" t="s">
        <v>12463</v>
      </c>
      <c r="R2105" s="1" t="str">
        <f t="shared" si="33"/>
        <v>ST10009</v>
      </c>
      <c r="S2105" t="str">
        <f>VLOOKUP(R2105,Data!$C$2:$D$261,2,0)</f>
        <v>Birkdale</v>
      </c>
      <c r="T2105">
        <f>COUNTIF('Feb 2022'!A:A,D2105)+COUNTIF('Mar 2022'!A:A,D2105)+COUNTIF('Apr 2022'!A:A,D2105)+COUNTIF('May 2022'!A:A,D2105)+COUNTIF('June 2022'!A:A,D2105)+COUNTIF('July 2022'!A:A,D2105)+COUNTIF('Aug 2022'!A:A,D2105)+COUNTIF('Sep 2022'!A:A,D2105)+COUNTIF('Oct 2022'!A:A,D2105)+COUNTIF('Dec 2022'!A:A,D2105)</f>
        <v>1</v>
      </c>
      <c r="U2105" t="str">
        <f>VLOOKUP(Q2105,'Capital Lookup'!A:B,2,FALSE)</f>
        <v>No</v>
      </c>
      <c r="V2105" s="2">
        <f>IFERROR(VLOOKUP(LEFT(F2105,10),'Find Purchase Orders'!B:J,9,FALSE),"")</f>
        <v>44673</v>
      </c>
      <c r="W2105" s="25" t="s">
        <v>7261</v>
      </c>
    </row>
    <row r="2106" spans="1:23" hidden="1">
      <c r="A2106" s="25" t="s">
        <v>10396</v>
      </c>
      <c r="B2106" s="25" t="s">
        <v>7398</v>
      </c>
      <c r="C2106" s="25" t="s">
        <v>7254</v>
      </c>
      <c r="D2106" s="25" t="s">
        <v>2004</v>
      </c>
      <c r="E2106" s="25" t="s">
        <v>7400</v>
      </c>
      <c r="F2106" s="25" t="s">
        <v>12464</v>
      </c>
      <c r="G2106" s="25" t="s">
        <v>12460</v>
      </c>
      <c r="H2106" s="21">
        <v>2090.5</v>
      </c>
      <c r="I2106" s="25" t="s">
        <v>7296</v>
      </c>
      <c r="J2106" s="25" t="s">
        <v>7288</v>
      </c>
      <c r="K2106" s="25" t="s">
        <v>7579</v>
      </c>
      <c r="L2106" s="25" t="s">
        <v>8156</v>
      </c>
      <c r="M2106" s="21">
        <v>2090.5</v>
      </c>
      <c r="N2106" s="21">
        <v>2090.5</v>
      </c>
      <c r="O2106" s="21">
        <v>0</v>
      </c>
      <c r="P2106" s="21">
        <v>2090.5</v>
      </c>
      <c r="Q2106" s="25" t="s">
        <v>12460</v>
      </c>
      <c r="R2106" s="1" t="str">
        <f t="shared" si="33"/>
        <v>ST10009</v>
      </c>
      <c r="S2106" t="str">
        <f>VLOOKUP(R2106,Data!$C$2:$D$261,2,0)</f>
        <v>Birkdale</v>
      </c>
      <c r="T2106">
        <f>COUNTIF('Feb 2022'!A:A,D2106)+COUNTIF('Mar 2022'!A:A,D2106)+COUNTIF('Apr 2022'!A:A,D2106)+COUNTIF('May 2022'!A:A,D2106)+COUNTIF('June 2022'!A:A,D2106)+COUNTIF('July 2022'!A:A,D2106)+COUNTIF('Aug 2022'!A:A,D2106)+COUNTIF('Sep 2022'!A:A,D2106)+COUNTIF('Oct 2022'!A:A,D2106)+COUNTIF('Dec 2022'!A:A,D2106)</f>
        <v>1</v>
      </c>
      <c r="U2106" t="str">
        <f>VLOOKUP(Q2106,'Capital Lookup'!A:B,2,FALSE)</f>
        <v>No</v>
      </c>
      <c r="V2106" s="2">
        <f>IFERROR(VLOOKUP(LEFT(F2106,10),'Find Purchase Orders'!B:J,9,FALSE),"")</f>
        <v>44672</v>
      </c>
      <c r="W2106" s="25" t="s">
        <v>7261</v>
      </c>
    </row>
    <row r="2107" spans="1:23" hidden="1">
      <c r="A2107" s="25" t="s">
        <v>7269</v>
      </c>
      <c r="B2107" s="25" t="s">
        <v>7736</v>
      </c>
      <c r="C2107" s="25"/>
      <c r="D2107" s="25" t="s">
        <v>2006</v>
      </c>
      <c r="E2107" s="25" t="s">
        <v>7273</v>
      </c>
      <c r="F2107" s="25" t="s">
        <v>12465</v>
      </c>
      <c r="G2107" s="25" t="s">
        <v>12466</v>
      </c>
      <c r="H2107" s="21">
        <v>6699</v>
      </c>
      <c r="I2107" s="25" t="s">
        <v>7296</v>
      </c>
      <c r="J2107" s="25" t="s">
        <v>7288</v>
      </c>
      <c r="K2107" s="25" t="s">
        <v>11031</v>
      </c>
      <c r="L2107" s="25" t="s">
        <v>12467</v>
      </c>
      <c r="M2107" s="21">
        <v>6699</v>
      </c>
      <c r="N2107" s="21">
        <v>6699</v>
      </c>
      <c r="O2107" s="21">
        <v>0</v>
      </c>
      <c r="P2107" s="21">
        <v>6699</v>
      </c>
      <c r="Q2107" s="25" t="s">
        <v>12468</v>
      </c>
      <c r="R2107" s="1" t="str">
        <f t="shared" si="33"/>
        <v>ST10221</v>
      </c>
      <c r="S2107" t="str">
        <f>VLOOKUP(R2107,Data!$C$2:$D$261,2,0)</f>
        <v>McConachie Gardens</v>
      </c>
      <c r="T2107">
        <f>COUNTIF('Feb 2022'!A:A,D2107)+COUNTIF('Mar 2022'!A:A,D2107)+COUNTIF('Apr 2022'!A:A,D2107)+COUNTIF('May 2022'!A:A,D2107)+COUNTIF('June 2022'!A:A,D2107)+COUNTIF('July 2022'!A:A,D2107)+COUNTIF('Aug 2022'!A:A,D2107)+COUNTIF('Sep 2022'!A:A,D2107)+COUNTIF('Oct 2022'!A:A,D2107)+COUNTIF('Dec 2022'!A:A,D2107)</f>
        <v>1</v>
      </c>
      <c r="U2107" t="str">
        <f>VLOOKUP(Q2107,'Capital Lookup'!A:B,2,FALSE)</f>
        <v>No</v>
      </c>
      <c r="V2107" s="2">
        <f>IFERROR(VLOOKUP(LEFT(F2107,10),'Find Purchase Orders'!B:J,9,FALSE),"")</f>
        <v>44671</v>
      </c>
      <c r="W2107" s="25" t="s">
        <v>7261</v>
      </c>
    </row>
    <row r="2108" spans="1:23" hidden="1">
      <c r="A2108" s="25" t="s">
        <v>7261</v>
      </c>
      <c r="B2108" s="25" t="s">
        <v>7472</v>
      </c>
      <c r="C2108" s="25" t="s">
        <v>7264</v>
      </c>
      <c r="D2108" s="25" t="s">
        <v>2007</v>
      </c>
      <c r="E2108" s="25" t="s">
        <v>7474</v>
      </c>
      <c r="F2108" s="25" t="s">
        <v>12469</v>
      </c>
      <c r="G2108" s="25" t="s">
        <v>12470</v>
      </c>
      <c r="H2108" s="21">
        <v>6154.1</v>
      </c>
      <c r="I2108" s="25" t="s">
        <v>7296</v>
      </c>
      <c r="J2108" s="25" t="s">
        <v>7288</v>
      </c>
      <c r="K2108" s="25" t="s">
        <v>7262</v>
      </c>
      <c r="L2108" s="25" t="s">
        <v>7259</v>
      </c>
      <c r="M2108" s="21">
        <v>6154.1</v>
      </c>
      <c r="N2108" s="21">
        <v>6154.1</v>
      </c>
      <c r="O2108" s="21">
        <v>0</v>
      </c>
      <c r="P2108" s="21">
        <v>6154.1</v>
      </c>
      <c r="Q2108" s="25" t="s">
        <v>7477</v>
      </c>
      <c r="R2108" s="1" t="str">
        <f t="shared" si="33"/>
        <v>ST10074</v>
      </c>
      <c r="S2108" t="str">
        <f>VLOOKUP(R2108,Data!$C$2:$D$261,2,0)</f>
        <v>McKenzie Towne Retirement</v>
      </c>
      <c r="T2108">
        <f>COUNTIF('Feb 2022'!A:A,D2108)+COUNTIF('Mar 2022'!A:A,D2108)+COUNTIF('Apr 2022'!A:A,D2108)+COUNTIF('May 2022'!A:A,D2108)+COUNTIF('June 2022'!A:A,D2108)+COUNTIF('July 2022'!A:A,D2108)+COUNTIF('Aug 2022'!A:A,D2108)+COUNTIF('Sep 2022'!A:A,D2108)+COUNTIF('Oct 2022'!A:A,D2108)+COUNTIF('Dec 2022'!A:A,D2108)</f>
        <v>1</v>
      </c>
      <c r="U2108" t="str">
        <f>VLOOKUP(Q2108,'Capital Lookup'!A:B,2,FALSE)</f>
        <v>No</v>
      </c>
      <c r="V2108" s="2">
        <f>IFERROR(VLOOKUP(LEFT(F2108,10),'Find Purchase Orders'!B:J,9,FALSE),"")</f>
        <v>44670</v>
      </c>
      <c r="W2108" s="25" t="s">
        <v>7261</v>
      </c>
    </row>
    <row r="2109" spans="1:23" hidden="1">
      <c r="A2109" s="25" t="s">
        <v>7261</v>
      </c>
      <c r="B2109" s="25" t="s">
        <v>7417</v>
      </c>
      <c r="C2109" s="25" t="s">
        <v>7282</v>
      </c>
      <c r="D2109" s="25" t="s">
        <v>5065</v>
      </c>
      <c r="E2109" s="25" t="s">
        <v>7419</v>
      </c>
      <c r="F2109" s="25" t="s">
        <v>12471</v>
      </c>
      <c r="G2109" s="25" t="s">
        <v>12472</v>
      </c>
      <c r="H2109" s="21">
        <v>472.5</v>
      </c>
      <c r="I2109" s="25" t="s">
        <v>7296</v>
      </c>
      <c r="J2109" s="25" t="s">
        <v>7288</v>
      </c>
      <c r="K2109" s="25" t="s">
        <v>7258</v>
      </c>
      <c r="L2109" s="25" t="s">
        <v>7259</v>
      </c>
      <c r="M2109" s="21">
        <v>472.5</v>
      </c>
      <c r="N2109" s="21">
        <v>472.5</v>
      </c>
      <c r="O2109" s="21">
        <v>0</v>
      </c>
      <c r="P2109" s="21">
        <v>472.5</v>
      </c>
      <c r="Q2109" s="25" t="s">
        <v>7422</v>
      </c>
      <c r="R2109" s="1" t="str">
        <f t="shared" si="33"/>
        <v>ST10012</v>
      </c>
      <c r="S2109" t="str">
        <f>VLOOKUP(R2109,Data!$C$2:$D$261,2,0)</f>
        <v>Forest Hill Place</v>
      </c>
      <c r="T2109">
        <f>COUNTIF('Feb 2022'!A:A,D2109)+COUNTIF('Mar 2022'!A:A,D2109)+COUNTIF('Apr 2022'!A:A,D2109)+COUNTIF('May 2022'!A:A,D2109)+COUNTIF('June 2022'!A:A,D2109)+COUNTIF('July 2022'!A:A,D2109)+COUNTIF('Aug 2022'!A:A,D2109)+COUNTIF('Sep 2022'!A:A,D2109)+COUNTIF('Oct 2022'!A:A,D2109)+COUNTIF('Dec 2022'!A:A,D2109)</f>
        <v>1</v>
      </c>
      <c r="U2109" t="str">
        <f>VLOOKUP(Q2109,'Capital Lookup'!A:B,2,FALSE)</f>
        <v>No</v>
      </c>
      <c r="V2109" s="2">
        <f>IFERROR(VLOOKUP(LEFT(F2109,10),'Find Purchase Orders'!B:J,9,FALSE),"")</f>
        <v>44708</v>
      </c>
      <c r="W2109" s="25" t="s">
        <v>7261</v>
      </c>
    </row>
    <row r="2110" spans="1:23" hidden="1">
      <c r="A2110" s="25" t="s">
        <v>7261</v>
      </c>
      <c r="B2110" s="25" t="s">
        <v>7417</v>
      </c>
      <c r="C2110" s="25" t="s">
        <v>7282</v>
      </c>
      <c r="D2110" s="25" t="s">
        <v>5065</v>
      </c>
      <c r="E2110" s="25" t="s">
        <v>7419</v>
      </c>
      <c r="F2110" s="25" t="s">
        <v>12473</v>
      </c>
      <c r="G2110" s="25" t="s">
        <v>12474</v>
      </c>
      <c r="H2110" s="21">
        <v>6677.93</v>
      </c>
      <c r="I2110" s="25" t="s">
        <v>7296</v>
      </c>
      <c r="J2110" s="25" t="s">
        <v>7288</v>
      </c>
      <c r="K2110" s="25" t="s">
        <v>7262</v>
      </c>
      <c r="L2110" s="25" t="s">
        <v>7259</v>
      </c>
      <c r="M2110" s="21">
        <v>6677.93</v>
      </c>
      <c r="N2110" s="21">
        <v>6677.93</v>
      </c>
      <c r="O2110" s="21">
        <v>0</v>
      </c>
      <c r="P2110" s="21">
        <v>6677.93</v>
      </c>
      <c r="Q2110" s="25" t="s">
        <v>7422</v>
      </c>
      <c r="R2110" s="1" t="str">
        <f t="shared" si="33"/>
        <v>ST10012</v>
      </c>
      <c r="S2110" t="str">
        <f>VLOOKUP(R2110,Data!$C$2:$D$261,2,0)</f>
        <v>Forest Hill Place</v>
      </c>
      <c r="T2110">
        <f>COUNTIF('Feb 2022'!A:A,D2110)+COUNTIF('Mar 2022'!A:A,D2110)+COUNTIF('Apr 2022'!A:A,D2110)+COUNTIF('May 2022'!A:A,D2110)+COUNTIF('June 2022'!A:A,D2110)+COUNTIF('July 2022'!A:A,D2110)+COUNTIF('Aug 2022'!A:A,D2110)+COUNTIF('Sep 2022'!A:A,D2110)+COUNTIF('Oct 2022'!A:A,D2110)+COUNTIF('Dec 2022'!A:A,D2110)</f>
        <v>1</v>
      </c>
      <c r="U2110" t="str">
        <f>VLOOKUP(Q2110,'Capital Lookup'!A:B,2,FALSE)</f>
        <v>No</v>
      </c>
      <c r="V2110" s="2">
        <f>IFERROR(VLOOKUP(LEFT(F2110,10),'Find Purchase Orders'!B:J,9,FALSE),"")</f>
        <v>44708</v>
      </c>
      <c r="W2110" s="25" t="s">
        <v>7261</v>
      </c>
    </row>
    <row r="2111" spans="1:23" hidden="1">
      <c r="A2111" s="25" t="s">
        <v>7261</v>
      </c>
      <c r="B2111" s="25" t="s">
        <v>7417</v>
      </c>
      <c r="C2111" s="25" t="s">
        <v>7282</v>
      </c>
      <c r="D2111" s="25" t="s">
        <v>5065</v>
      </c>
      <c r="E2111" s="25" t="s">
        <v>7419</v>
      </c>
      <c r="F2111" s="25" t="s">
        <v>12475</v>
      </c>
      <c r="G2111" s="25" t="s">
        <v>12476</v>
      </c>
      <c r="H2111" s="21">
        <v>2333.4499999999998</v>
      </c>
      <c r="I2111" s="25" t="s">
        <v>7296</v>
      </c>
      <c r="J2111" s="25" t="s">
        <v>7288</v>
      </c>
      <c r="K2111" s="25" t="s">
        <v>7262</v>
      </c>
      <c r="L2111" s="25" t="s">
        <v>7259</v>
      </c>
      <c r="M2111" s="21">
        <v>2333.4499999999998</v>
      </c>
      <c r="N2111" s="21">
        <v>1319.32</v>
      </c>
      <c r="O2111" s="21">
        <v>1014.13</v>
      </c>
      <c r="P2111" s="21">
        <v>2333.4499999999998</v>
      </c>
      <c r="Q2111" s="25" t="s">
        <v>7422</v>
      </c>
      <c r="R2111" s="1" t="str">
        <f t="shared" si="33"/>
        <v>ST10012</v>
      </c>
      <c r="S2111" t="str">
        <f>VLOOKUP(R2111,Data!$C$2:$D$261,2,0)</f>
        <v>Forest Hill Place</v>
      </c>
      <c r="T2111">
        <f>COUNTIF('Feb 2022'!A:A,D2111)+COUNTIF('Mar 2022'!A:A,D2111)+COUNTIF('Apr 2022'!A:A,D2111)+COUNTIF('May 2022'!A:A,D2111)+COUNTIF('June 2022'!A:A,D2111)+COUNTIF('July 2022'!A:A,D2111)+COUNTIF('Aug 2022'!A:A,D2111)+COUNTIF('Sep 2022'!A:A,D2111)+COUNTIF('Oct 2022'!A:A,D2111)+COUNTIF('Dec 2022'!A:A,D2111)</f>
        <v>1</v>
      </c>
      <c r="U2111" t="str">
        <f>VLOOKUP(Q2111,'Capital Lookup'!A:B,2,FALSE)</f>
        <v>No</v>
      </c>
      <c r="V2111" s="2">
        <f>IFERROR(VLOOKUP(LEFT(F2111,10),'Find Purchase Orders'!B:J,9,FALSE),"")</f>
        <v>44708</v>
      </c>
      <c r="W2111" s="25" t="s">
        <v>7261</v>
      </c>
    </row>
    <row r="2112" spans="1:23" hidden="1">
      <c r="A2112" s="25" t="s">
        <v>7261</v>
      </c>
      <c r="B2112" s="25" t="s">
        <v>7281</v>
      </c>
      <c r="C2112" s="25" t="s">
        <v>7282</v>
      </c>
      <c r="D2112" s="25" t="s">
        <v>2009</v>
      </c>
      <c r="E2112" s="25" t="s">
        <v>7284</v>
      </c>
      <c r="F2112" s="25" t="s">
        <v>12477</v>
      </c>
      <c r="G2112" s="25" t="s">
        <v>12478</v>
      </c>
      <c r="H2112" s="21">
        <v>41640.5</v>
      </c>
      <c r="I2112" s="25" t="s">
        <v>7287</v>
      </c>
      <c r="J2112" s="25" t="s">
        <v>7288</v>
      </c>
      <c r="K2112" s="25" t="s">
        <v>7262</v>
      </c>
      <c r="L2112" s="25" t="s">
        <v>7259</v>
      </c>
      <c r="M2112" s="21">
        <v>41640.5</v>
      </c>
      <c r="N2112" s="21">
        <v>41640.5</v>
      </c>
      <c r="O2112" s="21">
        <v>0</v>
      </c>
      <c r="P2112" s="21">
        <v>4790.5</v>
      </c>
      <c r="Q2112" s="25" t="s">
        <v>7290</v>
      </c>
      <c r="R2112" s="1" t="str">
        <f t="shared" si="33"/>
        <v>ST10014</v>
      </c>
      <c r="S2112" t="str">
        <f>VLOOKUP(R2112,Data!$C$2:$D$261,2,0)</f>
        <v>Bradgate Arms</v>
      </c>
      <c r="T2112">
        <f>COUNTIF('Feb 2022'!A:A,D2112)+COUNTIF('Mar 2022'!A:A,D2112)+COUNTIF('Apr 2022'!A:A,D2112)+COUNTIF('May 2022'!A:A,D2112)+COUNTIF('June 2022'!A:A,D2112)+COUNTIF('July 2022'!A:A,D2112)+COUNTIF('Aug 2022'!A:A,D2112)+COUNTIF('Sep 2022'!A:A,D2112)+COUNTIF('Oct 2022'!A:A,D2112)+COUNTIF('Dec 2022'!A:A,D2112)</f>
        <v>1</v>
      </c>
      <c r="U2112" t="str">
        <f>VLOOKUP(Q2112,'Capital Lookup'!A:B,2,FALSE)</f>
        <v>No</v>
      </c>
      <c r="V2112" s="2">
        <f>IFERROR(VLOOKUP(LEFT(F2112,10),'Find Purchase Orders'!B:J,9,FALSE),"")</f>
        <v>44671</v>
      </c>
      <c r="W2112" s="25" t="s">
        <v>7261</v>
      </c>
    </row>
    <row r="2113" spans="1:23" hidden="1">
      <c r="A2113" s="25" t="s">
        <v>7252</v>
      </c>
      <c r="B2113" s="25" t="s">
        <v>7574</v>
      </c>
      <c r="C2113" s="25" t="s">
        <v>7254</v>
      </c>
      <c r="D2113" s="25" t="s">
        <v>12479</v>
      </c>
      <c r="E2113" s="25" t="s">
        <v>9406</v>
      </c>
      <c r="H2113" s="21">
        <v>3277</v>
      </c>
      <c r="I2113" s="25" t="s">
        <v>7257</v>
      </c>
      <c r="K2113" s="25" t="s">
        <v>12480</v>
      </c>
      <c r="L2113" s="25" t="s">
        <v>12408</v>
      </c>
      <c r="M2113" s="22">
        <v>0</v>
      </c>
      <c r="N2113" s="22">
        <v>0</v>
      </c>
      <c r="O2113" s="21">
        <v>0</v>
      </c>
      <c r="P2113" s="21">
        <v>377</v>
      </c>
      <c r="Q2113" s="25" t="s">
        <v>12409</v>
      </c>
      <c r="R2113" s="1" t="str">
        <f t="shared" si="33"/>
        <v>ST10039</v>
      </c>
      <c r="S2113" t="str">
        <f>VLOOKUP(R2113,Data!$C$2:$D$261,2,0)</f>
        <v>Barrhaven</v>
      </c>
      <c r="T2113">
        <f>COUNTIF('Feb 2022'!A:A,D2113)+COUNTIF('Mar 2022'!A:A,D2113)+COUNTIF('Apr 2022'!A:A,D2113)+COUNTIF('May 2022'!A:A,D2113)+COUNTIF('June 2022'!A:A,D2113)+COUNTIF('July 2022'!A:A,D2113)+COUNTIF('Aug 2022'!A:A,D2113)+COUNTIF('Sep 2022'!A:A,D2113)+COUNTIF('Oct 2022'!A:A,D2113)+COUNTIF('Dec 2022'!A:A,D2113)</f>
        <v>0</v>
      </c>
      <c r="U2113" t="str">
        <f>VLOOKUP(Q2113,'Capital Lookup'!A:B,2,FALSE)</f>
        <v>No</v>
      </c>
      <c r="V2113" s="2" t="str">
        <f>IFERROR(VLOOKUP(LEFT(F2113,10),'Find Purchase Orders'!B:J,9,FALSE),"")</f>
        <v/>
      </c>
      <c r="W2113" s="25" t="s">
        <v>7261</v>
      </c>
    </row>
    <row r="2114" spans="1:23" hidden="1">
      <c r="A2114" s="25" t="s">
        <v>7252</v>
      </c>
      <c r="B2114" s="25" t="s">
        <v>7574</v>
      </c>
      <c r="C2114" s="25" t="s">
        <v>7254</v>
      </c>
      <c r="D2114" s="25" t="s">
        <v>2202</v>
      </c>
      <c r="E2114" s="25" t="s">
        <v>9607</v>
      </c>
      <c r="F2114" s="25" t="s">
        <v>12481</v>
      </c>
      <c r="G2114" s="25" t="s">
        <v>12482</v>
      </c>
      <c r="H2114" s="21">
        <v>3277</v>
      </c>
      <c r="I2114" s="25" t="s">
        <v>7296</v>
      </c>
      <c r="J2114" s="25" t="s">
        <v>7288</v>
      </c>
      <c r="K2114" s="25" t="s">
        <v>12407</v>
      </c>
      <c r="L2114" s="25" t="s">
        <v>12408</v>
      </c>
      <c r="M2114" s="21">
        <v>3277</v>
      </c>
      <c r="N2114" s="22">
        <v>0</v>
      </c>
      <c r="O2114" s="21">
        <v>3277</v>
      </c>
      <c r="P2114" s="21">
        <v>3277</v>
      </c>
      <c r="Q2114" s="25" t="s">
        <v>12409</v>
      </c>
      <c r="R2114" s="1" t="str">
        <f t="shared" si="33"/>
        <v>ST10039</v>
      </c>
      <c r="S2114" t="str">
        <f>VLOOKUP(R2114,Data!$C$2:$D$261,2,0)</f>
        <v>Barrhaven</v>
      </c>
      <c r="T2114">
        <f>COUNTIF('Feb 2022'!A:A,D2114)+COUNTIF('Mar 2022'!A:A,D2114)+COUNTIF('Apr 2022'!A:A,D2114)+COUNTIF('May 2022'!A:A,D2114)+COUNTIF('June 2022'!A:A,D2114)+COUNTIF('July 2022'!A:A,D2114)+COUNTIF('Aug 2022'!A:A,D2114)+COUNTIF('Sep 2022'!A:A,D2114)+COUNTIF('Oct 2022'!A:A,D2114)+COUNTIF('Dec 2022'!A:A,D2114)</f>
        <v>1</v>
      </c>
      <c r="U2114" t="str">
        <f>VLOOKUP(Q2114,'Capital Lookup'!A:B,2,FALSE)</f>
        <v>No</v>
      </c>
      <c r="V2114" s="2">
        <f>IFERROR(VLOOKUP(LEFT(F2114,10),'Find Purchase Orders'!B:J,9,FALSE),"")</f>
        <v>44678</v>
      </c>
      <c r="W2114" s="25" t="s">
        <v>7261</v>
      </c>
    </row>
    <row r="2115" spans="1:23" hidden="1">
      <c r="A2115" s="25" t="s">
        <v>7269</v>
      </c>
      <c r="B2115" s="25" t="s">
        <v>7838</v>
      </c>
      <c r="C2115" s="25"/>
      <c r="D2115" s="25" t="s">
        <v>2203</v>
      </c>
      <c r="E2115" s="25" t="s">
        <v>8140</v>
      </c>
      <c r="H2115" s="21">
        <v>99734.44</v>
      </c>
      <c r="I2115" s="25" t="s">
        <v>7257</v>
      </c>
      <c r="K2115" s="25" t="s">
        <v>7762</v>
      </c>
      <c r="L2115" s="25" t="s">
        <v>7641</v>
      </c>
      <c r="M2115" s="22">
        <v>0</v>
      </c>
      <c r="N2115" s="22">
        <v>0</v>
      </c>
      <c r="O2115" s="21">
        <v>0</v>
      </c>
      <c r="P2115" s="21">
        <v>11473.87</v>
      </c>
      <c r="Q2115" s="25" t="s">
        <v>12483</v>
      </c>
      <c r="R2115" s="1" t="str">
        <f t="shared" si="33"/>
        <v>ST10336</v>
      </c>
      <c r="S2115" t="str">
        <f>VLOOKUP(R2115,Data!$C$2:$D$261,2,0)</f>
        <v>The Village Seniors Community</v>
      </c>
      <c r="T2115">
        <f>COUNTIF('Feb 2022'!A:A,D2115)+COUNTIF('Mar 2022'!A:A,D2115)+COUNTIF('Apr 2022'!A:A,D2115)+COUNTIF('May 2022'!A:A,D2115)+COUNTIF('June 2022'!A:A,D2115)+COUNTIF('July 2022'!A:A,D2115)+COUNTIF('Aug 2022'!A:A,D2115)+COUNTIF('Sep 2022'!A:A,D2115)+COUNTIF('Oct 2022'!A:A,D2115)+COUNTIF('Dec 2022'!A:A,D2115)</f>
        <v>1</v>
      </c>
      <c r="U2115" t="str">
        <f>VLOOKUP(Q2115,'Capital Lookup'!A:B,2,FALSE)</f>
        <v>No</v>
      </c>
      <c r="V2115" s="2" t="str">
        <f>IFERROR(VLOOKUP(LEFT(F2115,10),'Find Purchase Orders'!B:J,9,FALSE),"")</f>
        <v/>
      </c>
      <c r="W2115" s="25" t="s">
        <v>7261</v>
      </c>
    </row>
    <row r="2116" spans="1:23" hidden="1">
      <c r="A2116" s="25" t="s">
        <v>7425</v>
      </c>
      <c r="B2116" s="25" t="s">
        <v>7965</v>
      </c>
      <c r="C2116" s="25" t="s">
        <v>7271</v>
      </c>
      <c r="D2116" s="25" t="s">
        <v>12484</v>
      </c>
      <c r="E2116" s="25" t="s">
        <v>8140</v>
      </c>
      <c r="H2116" s="21">
        <v>2106.06</v>
      </c>
      <c r="I2116" s="25" t="s">
        <v>7257</v>
      </c>
      <c r="K2116" s="25" t="s">
        <v>7778</v>
      </c>
      <c r="L2116" s="25" t="s">
        <v>8150</v>
      </c>
      <c r="M2116" s="22">
        <v>0</v>
      </c>
      <c r="N2116" s="22">
        <v>0</v>
      </c>
      <c r="O2116" s="21">
        <v>0</v>
      </c>
      <c r="P2116" s="21">
        <v>242.29</v>
      </c>
      <c r="Q2116" s="25" t="s">
        <v>12080</v>
      </c>
      <c r="R2116" s="1" t="str">
        <f t="shared" si="33"/>
        <v>ST10190</v>
      </c>
      <c r="S2116" t="str">
        <f>VLOOKUP(R2116,Data!$C$2:$D$261,2,0)</f>
        <v>Trillium Court</v>
      </c>
      <c r="T2116">
        <f>COUNTIF('Feb 2022'!A:A,D2116)+COUNTIF('Mar 2022'!A:A,D2116)+COUNTIF('Apr 2022'!A:A,D2116)+COUNTIF('May 2022'!A:A,D2116)+COUNTIF('June 2022'!A:A,D2116)+COUNTIF('July 2022'!A:A,D2116)+COUNTIF('Aug 2022'!A:A,D2116)+COUNTIF('Sep 2022'!A:A,D2116)+COUNTIF('Oct 2022'!A:A,D2116)+COUNTIF('Dec 2022'!A:A,D2116)</f>
        <v>0</v>
      </c>
      <c r="U2116" t="str">
        <f>VLOOKUP(Q2116,'Capital Lookup'!A:B,2,FALSE)</f>
        <v>No</v>
      </c>
      <c r="V2116" s="2" t="str">
        <f>IFERROR(VLOOKUP(LEFT(F2116,10),'Find Purchase Orders'!B:J,9,FALSE),"")</f>
        <v/>
      </c>
      <c r="W2116" s="25" t="s">
        <v>7261</v>
      </c>
    </row>
    <row r="2117" spans="1:23" hidden="1">
      <c r="A2117" s="25" t="s">
        <v>7425</v>
      </c>
      <c r="B2117" s="25" t="s">
        <v>8178</v>
      </c>
      <c r="C2117" s="25" t="s">
        <v>7271</v>
      </c>
      <c r="D2117" s="25" t="s">
        <v>12485</v>
      </c>
      <c r="E2117" s="25" t="s">
        <v>8140</v>
      </c>
      <c r="H2117" s="21">
        <v>18406.89</v>
      </c>
      <c r="I2117" s="25" t="s">
        <v>7257</v>
      </c>
      <c r="K2117" s="25" t="s">
        <v>7591</v>
      </c>
      <c r="L2117" s="25" t="s">
        <v>8736</v>
      </c>
      <c r="M2117" s="22">
        <v>0</v>
      </c>
      <c r="N2117" s="22">
        <v>0</v>
      </c>
      <c r="O2117" s="21">
        <v>0</v>
      </c>
      <c r="P2117" s="21">
        <v>2117.61</v>
      </c>
      <c r="Q2117" s="25" t="s">
        <v>12486</v>
      </c>
      <c r="R2117" s="1" t="str">
        <f t="shared" si="33"/>
        <v>ST10183</v>
      </c>
      <c r="S2117" t="str">
        <f>VLOOKUP(R2117,Data!$C$2:$D$261,2,0)</f>
        <v>Brierwood Gardens</v>
      </c>
      <c r="T2117">
        <f>COUNTIF('Feb 2022'!A:A,D2117)+COUNTIF('Mar 2022'!A:A,D2117)+COUNTIF('Apr 2022'!A:A,D2117)+COUNTIF('May 2022'!A:A,D2117)+COUNTIF('June 2022'!A:A,D2117)+COUNTIF('July 2022'!A:A,D2117)+COUNTIF('Aug 2022'!A:A,D2117)+COUNTIF('Sep 2022'!A:A,D2117)+COUNTIF('Oct 2022'!A:A,D2117)+COUNTIF('Dec 2022'!A:A,D2117)</f>
        <v>0</v>
      </c>
      <c r="U2117" t="e">
        <f>VLOOKUP(Q2117,'Capital Lookup'!A:B,2,FALSE)</f>
        <v>#N/A</v>
      </c>
      <c r="V2117" s="2" t="str">
        <f>IFERROR(VLOOKUP(LEFT(F2117,10),'Find Purchase Orders'!B:J,9,FALSE),"")</f>
        <v/>
      </c>
      <c r="W2117" s="25" t="s">
        <v>7261</v>
      </c>
    </row>
    <row r="2118" spans="1:23" hidden="1">
      <c r="A2118" s="25" t="s">
        <v>7261</v>
      </c>
      <c r="B2118" s="25" t="s">
        <v>9144</v>
      </c>
      <c r="C2118" s="25" t="s">
        <v>7264</v>
      </c>
      <c r="D2118" s="25" t="s">
        <v>2196</v>
      </c>
      <c r="E2118" s="25" t="s">
        <v>9391</v>
      </c>
      <c r="F2118" s="25" t="s">
        <v>12487</v>
      </c>
      <c r="G2118" s="25" t="s">
        <v>7364</v>
      </c>
      <c r="H2118" s="21">
        <v>81.11</v>
      </c>
      <c r="I2118" s="25" t="s">
        <v>7296</v>
      </c>
      <c r="J2118" s="25" t="s">
        <v>7288</v>
      </c>
      <c r="K2118" s="25" t="s">
        <v>7262</v>
      </c>
      <c r="L2118" s="25" t="s">
        <v>7259</v>
      </c>
      <c r="M2118" s="21">
        <v>81.11</v>
      </c>
      <c r="N2118" s="21">
        <v>81.11</v>
      </c>
      <c r="O2118" s="21">
        <v>0</v>
      </c>
      <c r="P2118" s="21">
        <v>81.11</v>
      </c>
      <c r="Q2118" s="25" t="s">
        <v>9394</v>
      </c>
      <c r="R2118" s="1" t="str">
        <f t="shared" si="33"/>
        <v>ST10085</v>
      </c>
      <c r="S2118" t="str">
        <f>VLOOKUP(R2118,Data!$C$2:$D$261,2,0)</f>
        <v>Bentley Regina</v>
      </c>
      <c r="T2118">
        <f>COUNTIF('Feb 2022'!A:A,D2118)+COUNTIF('Mar 2022'!A:A,D2118)+COUNTIF('Apr 2022'!A:A,D2118)+COUNTIF('May 2022'!A:A,D2118)+COUNTIF('June 2022'!A:A,D2118)+COUNTIF('July 2022'!A:A,D2118)+COUNTIF('Aug 2022'!A:A,D2118)+COUNTIF('Sep 2022'!A:A,D2118)+COUNTIF('Oct 2022'!A:A,D2118)+COUNTIF('Dec 2022'!A:A,D2118)</f>
        <v>1</v>
      </c>
      <c r="U2118" t="str">
        <f>VLOOKUP(Q2118,'Capital Lookup'!A:B,2,FALSE)</f>
        <v>No</v>
      </c>
      <c r="V2118" s="2">
        <f>IFERROR(VLOOKUP(LEFT(F2118,10),'Find Purchase Orders'!B:J,9,FALSE),"")</f>
        <v>44677</v>
      </c>
      <c r="W2118" s="25" t="s">
        <v>7261</v>
      </c>
    </row>
    <row r="2119" spans="1:23" hidden="1">
      <c r="A2119" s="25" t="s">
        <v>7261</v>
      </c>
      <c r="B2119" s="25" t="s">
        <v>9144</v>
      </c>
      <c r="C2119" s="25" t="s">
        <v>7264</v>
      </c>
      <c r="D2119" s="25" t="s">
        <v>2196</v>
      </c>
      <c r="E2119" s="25" t="s">
        <v>9391</v>
      </c>
      <c r="F2119" s="25" t="s">
        <v>12488</v>
      </c>
      <c r="G2119" s="25" t="s">
        <v>7367</v>
      </c>
      <c r="H2119" s="21">
        <v>7354.26</v>
      </c>
      <c r="I2119" s="25" t="s">
        <v>7296</v>
      </c>
      <c r="J2119" s="25" t="s">
        <v>7288</v>
      </c>
      <c r="K2119" s="25" t="s">
        <v>7262</v>
      </c>
      <c r="L2119" s="25" t="s">
        <v>7259</v>
      </c>
      <c r="M2119" s="21">
        <v>7354.26</v>
      </c>
      <c r="N2119" s="21">
        <v>7354.26</v>
      </c>
      <c r="O2119" s="21">
        <v>0</v>
      </c>
      <c r="P2119" s="21">
        <v>7354.26</v>
      </c>
      <c r="Q2119" s="25" t="s">
        <v>9394</v>
      </c>
      <c r="R2119" s="1" t="str">
        <f t="shared" si="33"/>
        <v>ST10085</v>
      </c>
      <c r="S2119" t="str">
        <f>VLOOKUP(R2119,Data!$C$2:$D$261,2,0)</f>
        <v>Bentley Regina</v>
      </c>
      <c r="T2119">
        <f>COUNTIF('Feb 2022'!A:A,D2119)+COUNTIF('Mar 2022'!A:A,D2119)+COUNTIF('Apr 2022'!A:A,D2119)+COUNTIF('May 2022'!A:A,D2119)+COUNTIF('June 2022'!A:A,D2119)+COUNTIF('July 2022'!A:A,D2119)+COUNTIF('Aug 2022'!A:A,D2119)+COUNTIF('Sep 2022'!A:A,D2119)+COUNTIF('Oct 2022'!A:A,D2119)+COUNTIF('Dec 2022'!A:A,D2119)</f>
        <v>1</v>
      </c>
      <c r="U2119" t="str">
        <f>VLOOKUP(Q2119,'Capital Lookup'!A:B,2,FALSE)</f>
        <v>No</v>
      </c>
      <c r="V2119" s="2">
        <f>IFERROR(VLOOKUP(LEFT(F2119,10),'Find Purchase Orders'!B:J,9,FALSE),"")</f>
        <v>44677</v>
      </c>
      <c r="W2119" s="25" t="s">
        <v>7261</v>
      </c>
    </row>
    <row r="2120" spans="1:23" hidden="1">
      <c r="A2120" s="25" t="s">
        <v>7478</v>
      </c>
      <c r="B2120" s="25" t="s">
        <v>9205</v>
      </c>
      <c r="C2120" s="25" t="s">
        <v>8058</v>
      </c>
      <c r="D2120" s="25" t="s">
        <v>2011</v>
      </c>
      <c r="E2120" s="25" t="s">
        <v>8443</v>
      </c>
      <c r="F2120" s="25" t="s">
        <v>12489</v>
      </c>
      <c r="G2120" s="25" t="s">
        <v>12490</v>
      </c>
      <c r="H2120" s="21">
        <v>51222.9</v>
      </c>
      <c r="I2120" s="25" t="s">
        <v>7287</v>
      </c>
      <c r="J2120" s="25" t="s">
        <v>7288</v>
      </c>
      <c r="K2120" s="25" t="s">
        <v>7510</v>
      </c>
      <c r="L2120" s="25" t="s">
        <v>7511</v>
      </c>
      <c r="M2120" s="21">
        <v>51222.9</v>
      </c>
      <c r="N2120" s="22">
        <v>0</v>
      </c>
      <c r="O2120" s="21">
        <v>51222.9</v>
      </c>
      <c r="P2120" s="21">
        <v>2439.19</v>
      </c>
      <c r="Q2120" s="25" t="s">
        <v>12491</v>
      </c>
      <c r="R2120" s="1" t="str">
        <f t="shared" si="33"/>
        <v>ST10206</v>
      </c>
      <c r="S2120" t="str">
        <f>VLOOKUP(R2120,Data!$C$2:$D$261,2,0)</f>
        <v>Holyrood Manor</v>
      </c>
      <c r="T2120">
        <f>COUNTIF('Feb 2022'!A:A,D2120)+COUNTIF('Mar 2022'!A:A,D2120)+COUNTIF('Apr 2022'!A:A,D2120)+COUNTIF('May 2022'!A:A,D2120)+COUNTIF('June 2022'!A:A,D2120)+COUNTIF('July 2022'!A:A,D2120)+COUNTIF('Aug 2022'!A:A,D2120)+COUNTIF('Sep 2022'!A:A,D2120)+COUNTIF('Oct 2022'!A:A,D2120)+COUNTIF('Dec 2022'!A:A,D2120)</f>
        <v>1</v>
      </c>
      <c r="U2120" t="str">
        <f>VLOOKUP(Q2120,'Capital Lookup'!A:B,2,FALSE)</f>
        <v>No</v>
      </c>
      <c r="V2120" s="2">
        <f>IFERROR(VLOOKUP(LEFT(F2120,10),'Find Purchase Orders'!B:J,9,FALSE),"")</f>
        <v>44671</v>
      </c>
      <c r="W2120" s="25" t="s">
        <v>7261</v>
      </c>
    </row>
    <row r="2121" spans="1:23" hidden="1">
      <c r="A2121" s="25" t="s">
        <v>7478</v>
      </c>
      <c r="B2121" s="25" t="s">
        <v>9205</v>
      </c>
      <c r="C2121" s="25" t="s">
        <v>8058</v>
      </c>
      <c r="D2121" s="25" t="s">
        <v>2013</v>
      </c>
      <c r="E2121" s="25" t="s">
        <v>8443</v>
      </c>
      <c r="F2121" s="25" t="s">
        <v>12492</v>
      </c>
      <c r="G2121" s="25" t="s">
        <v>12493</v>
      </c>
      <c r="H2121" s="21">
        <v>14033.15</v>
      </c>
      <c r="I2121" s="25" t="s">
        <v>7296</v>
      </c>
      <c r="J2121" s="25" t="s">
        <v>7288</v>
      </c>
      <c r="K2121" s="25" t="s">
        <v>7733</v>
      </c>
      <c r="L2121" s="25" t="s">
        <v>7734</v>
      </c>
      <c r="M2121" s="21">
        <v>14033.15</v>
      </c>
      <c r="N2121" s="21">
        <v>14033.15</v>
      </c>
      <c r="O2121" s="21">
        <v>0</v>
      </c>
      <c r="P2121" s="21">
        <v>14033.15</v>
      </c>
      <c r="Q2121" s="25" t="s">
        <v>12494</v>
      </c>
      <c r="R2121" s="1" t="str">
        <f t="shared" si="33"/>
        <v>ST10206</v>
      </c>
      <c r="S2121" t="str">
        <f>VLOOKUP(R2121,Data!$C$2:$D$261,2,0)</f>
        <v>Holyrood Manor</v>
      </c>
      <c r="T2121">
        <f>COUNTIF('Feb 2022'!A:A,D2121)+COUNTIF('Mar 2022'!A:A,D2121)+COUNTIF('Apr 2022'!A:A,D2121)+COUNTIF('May 2022'!A:A,D2121)+COUNTIF('June 2022'!A:A,D2121)+COUNTIF('July 2022'!A:A,D2121)+COUNTIF('Aug 2022'!A:A,D2121)+COUNTIF('Sep 2022'!A:A,D2121)+COUNTIF('Oct 2022'!A:A,D2121)+COUNTIF('Dec 2022'!A:A,D2121)</f>
        <v>1</v>
      </c>
      <c r="U2121" t="str">
        <f>VLOOKUP(Q2121,'Capital Lookup'!A:B,2,FALSE)</f>
        <v>No</v>
      </c>
      <c r="V2121" s="2">
        <f>IFERROR(VLOOKUP(LEFT(F2121,10),'Find Purchase Orders'!B:J,9,FALSE),"")</f>
        <v>44670</v>
      </c>
      <c r="W2121" s="25" t="s">
        <v>7261</v>
      </c>
    </row>
    <row r="2122" spans="1:23" hidden="1">
      <c r="A2122" s="25" t="s">
        <v>7269</v>
      </c>
      <c r="B2122" s="25" t="s">
        <v>9026</v>
      </c>
      <c r="C2122" s="25" t="s">
        <v>7264</v>
      </c>
      <c r="D2122" s="25" t="s">
        <v>12495</v>
      </c>
      <c r="E2122" s="25" t="s">
        <v>7273</v>
      </c>
      <c r="H2122" s="21">
        <v>6159.11</v>
      </c>
      <c r="I2122" s="25" t="s">
        <v>7257</v>
      </c>
      <c r="K2122" s="25" t="s">
        <v>7495</v>
      </c>
      <c r="L2122" s="25" t="s">
        <v>7745</v>
      </c>
      <c r="M2122" s="22">
        <v>0</v>
      </c>
      <c r="N2122" s="22">
        <v>0</v>
      </c>
      <c r="O2122" s="21">
        <v>0</v>
      </c>
      <c r="P2122" s="21">
        <v>293.29000000000002</v>
      </c>
      <c r="Q2122" s="25" t="s">
        <v>12496</v>
      </c>
      <c r="R2122" s="1" t="str">
        <f t="shared" si="33"/>
        <v>ST10073</v>
      </c>
      <c r="S2122" t="str">
        <f>VLOOKUP(R2122,Data!$C$2:$D$261,2,0)</f>
        <v>The Churchill</v>
      </c>
      <c r="T2122">
        <f>COUNTIF('Feb 2022'!A:A,D2122)+COUNTIF('Mar 2022'!A:A,D2122)+COUNTIF('Apr 2022'!A:A,D2122)+COUNTIF('May 2022'!A:A,D2122)+COUNTIF('June 2022'!A:A,D2122)+COUNTIF('July 2022'!A:A,D2122)+COUNTIF('Aug 2022'!A:A,D2122)+COUNTIF('Sep 2022'!A:A,D2122)+COUNTIF('Oct 2022'!A:A,D2122)+COUNTIF('Dec 2022'!A:A,D2122)</f>
        <v>0</v>
      </c>
      <c r="U2122" t="str">
        <f>VLOOKUP(Q2122,'Capital Lookup'!A:B,2,FALSE)</f>
        <v>No</v>
      </c>
      <c r="V2122" s="2" t="str">
        <f>IFERROR(VLOOKUP(LEFT(F2122,10),'Find Purchase Orders'!B:J,9,FALSE),"")</f>
        <v/>
      </c>
      <c r="W2122" s="25" t="s">
        <v>7261</v>
      </c>
    </row>
    <row r="2123" spans="1:23" hidden="1">
      <c r="A2123" s="25" t="s">
        <v>7261</v>
      </c>
      <c r="B2123" s="25" t="s">
        <v>9929</v>
      </c>
      <c r="C2123" s="25" t="s">
        <v>7264</v>
      </c>
      <c r="D2123" s="25" t="s">
        <v>2205</v>
      </c>
      <c r="E2123" s="25" t="s">
        <v>8443</v>
      </c>
      <c r="F2123" s="25" t="s">
        <v>12497</v>
      </c>
      <c r="G2123" s="25" t="s">
        <v>12498</v>
      </c>
      <c r="H2123" s="21">
        <v>3920</v>
      </c>
      <c r="I2123" s="25" t="s">
        <v>7339</v>
      </c>
      <c r="J2123" s="25" t="s">
        <v>7288</v>
      </c>
      <c r="K2123" s="25" t="s">
        <v>7640</v>
      </c>
      <c r="L2123" s="25" t="s">
        <v>7763</v>
      </c>
      <c r="M2123" s="21">
        <v>3920</v>
      </c>
      <c r="N2123" s="21">
        <v>3690.75</v>
      </c>
      <c r="O2123" s="21">
        <v>229.25</v>
      </c>
      <c r="P2123" s="21">
        <v>3715.31</v>
      </c>
      <c r="Q2123" s="25" t="s">
        <v>12499</v>
      </c>
      <c r="R2123" s="1" t="str">
        <f t="shared" si="33"/>
        <v>ST10057</v>
      </c>
      <c r="S2123" t="str">
        <f>VLOOKUP(R2123,Data!$C$2:$D$261,2,0)</f>
        <v>Parkwood Court</v>
      </c>
      <c r="T2123">
        <f>COUNTIF('Feb 2022'!A:A,D2123)+COUNTIF('Mar 2022'!A:A,D2123)+COUNTIF('Apr 2022'!A:A,D2123)+COUNTIF('May 2022'!A:A,D2123)+COUNTIF('June 2022'!A:A,D2123)+COUNTIF('July 2022'!A:A,D2123)+COUNTIF('Aug 2022'!A:A,D2123)+COUNTIF('Sep 2022'!A:A,D2123)+COUNTIF('Oct 2022'!A:A,D2123)+COUNTIF('Dec 2022'!A:A,D2123)</f>
        <v>1</v>
      </c>
      <c r="U2123" t="str">
        <f>VLOOKUP(Q2123,'Capital Lookup'!A:B,2,FALSE)</f>
        <v>No</v>
      </c>
      <c r="V2123" s="2">
        <f>IFERROR(VLOOKUP(LEFT(F2123,10),'Find Purchase Orders'!B:J,9,FALSE),"")</f>
        <v>44676</v>
      </c>
      <c r="W2123" s="25" t="s">
        <v>7261</v>
      </c>
    </row>
    <row r="2124" spans="1:23" hidden="1">
      <c r="A2124" s="25" t="s">
        <v>7261</v>
      </c>
      <c r="B2124" s="25" t="s">
        <v>9026</v>
      </c>
      <c r="C2124" s="25" t="s">
        <v>7264</v>
      </c>
      <c r="D2124" s="25" t="s">
        <v>2015</v>
      </c>
      <c r="E2124" s="25" t="s">
        <v>7273</v>
      </c>
      <c r="F2124" s="25" t="s">
        <v>12500</v>
      </c>
      <c r="G2124" s="25" t="s">
        <v>12501</v>
      </c>
      <c r="H2124" s="21">
        <v>6159.11</v>
      </c>
      <c r="I2124" s="25" t="s">
        <v>7296</v>
      </c>
      <c r="J2124" s="25" t="s">
        <v>7288</v>
      </c>
      <c r="K2124" s="25" t="s">
        <v>7495</v>
      </c>
      <c r="L2124" s="25" t="s">
        <v>7745</v>
      </c>
      <c r="M2124" s="21">
        <v>6159.11</v>
      </c>
      <c r="N2124" s="21">
        <v>6156.68</v>
      </c>
      <c r="O2124" s="21">
        <v>2.4300000000000002</v>
      </c>
      <c r="P2124" s="21">
        <v>6159.11</v>
      </c>
      <c r="Q2124" s="25" t="s">
        <v>12496</v>
      </c>
      <c r="R2124" s="1" t="str">
        <f t="shared" ref="R2124:R2187" si="34">CONCATENATE("ST",LEFT(B2124,5))</f>
        <v>ST10073</v>
      </c>
      <c r="S2124" t="str">
        <f>VLOOKUP(R2124,Data!$C$2:$D$261,2,0)</f>
        <v>The Churchill</v>
      </c>
      <c r="T2124">
        <f>COUNTIF('Feb 2022'!A:A,D2124)+COUNTIF('Mar 2022'!A:A,D2124)+COUNTIF('Apr 2022'!A:A,D2124)+COUNTIF('May 2022'!A:A,D2124)+COUNTIF('June 2022'!A:A,D2124)+COUNTIF('July 2022'!A:A,D2124)+COUNTIF('Aug 2022'!A:A,D2124)+COUNTIF('Sep 2022'!A:A,D2124)+COUNTIF('Oct 2022'!A:A,D2124)+COUNTIF('Dec 2022'!A:A,D2124)</f>
        <v>1</v>
      </c>
      <c r="U2124" t="str">
        <f>VLOOKUP(Q2124,'Capital Lookup'!A:B,2,FALSE)</f>
        <v>No</v>
      </c>
      <c r="V2124" s="2">
        <f>IFERROR(VLOOKUP(LEFT(F2124,10),'Find Purchase Orders'!B:J,9,FALSE),"")</f>
        <v>44671</v>
      </c>
      <c r="W2124" s="25" t="s">
        <v>7261</v>
      </c>
    </row>
    <row r="2125" spans="1:23" hidden="1">
      <c r="A2125" s="25" t="s">
        <v>7425</v>
      </c>
      <c r="B2125" s="25" t="s">
        <v>7843</v>
      </c>
      <c r="C2125" s="25" t="s">
        <v>7271</v>
      </c>
      <c r="D2125" s="25" t="s">
        <v>2017</v>
      </c>
      <c r="E2125" s="25" t="s">
        <v>7500</v>
      </c>
      <c r="F2125" s="25" t="s">
        <v>12502</v>
      </c>
      <c r="G2125" s="25" t="s">
        <v>12503</v>
      </c>
      <c r="H2125" s="21">
        <v>5722.32</v>
      </c>
      <c r="I2125" s="25" t="s">
        <v>7296</v>
      </c>
      <c r="J2125" s="25" t="s">
        <v>7288</v>
      </c>
      <c r="K2125" s="25" t="s">
        <v>7579</v>
      </c>
      <c r="L2125" s="25" t="s">
        <v>7580</v>
      </c>
      <c r="M2125" s="21">
        <v>5722.32</v>
      </c>
      <c r="N2125" s="21">
        <v>6967.58</v>
      </c>
      <c r="O2125" s="21">
        <v>-1245.26</v>
      </c>
      <c r="P2125" s="21">
        <v>5722.32</v>
      </c>
      <c r="Q2125" s="25" t="s">
        <v>12504</v>
      </c>
      <c r="R2125" s="1" t="str">
        <f t="shared" si="34"/>
        <v>ST10167</v>
      </c>
      <c r="S2125" t="str">
        <f>VLOOKUP(R2125,Data!$C$2:$D$261,2,0)</f>
        <v>Main Street Terrace</v>
      </c>
      <c r="T2125">
        <f>COUNTIF('Feb 2022'!A:A,D2125)+COUNTIF('Mar 2022'!A:A,D2125)+COUNTIF('Apr 2022'!A:A,D2125)+COUNTIF('May 2022'!A:A,D2125)+COUNTIF('June 2022'!A:A,D2125)+COUNTIF('July 2022'!A:A,D2125)+COUNTIF('Aug 2022'!A:A,D2125)+COUNTIF('Sep 2022'!A:A,D2125)+COUNTIF('Oct 2022'!A:A,D2125)+COUNTIF('Dec 2022'!A:A,D2125)</f>
        <v>1</v>
      </c>
      <c r="U2125" t="str">
        <f>VLOOKUP(Q2125,'Capital Lookup'!A:B,2,FALSE)</f>
        <v>No</v>
      </c>
      <c r="V2125" s="2">
        <f>IFERROR(VLOOKUP(LEFT(F2125,10),'Find Purchase Orders'!B:J,9,FALSE),"")</f>
        <v>44672</v>
      </c>
      <c r="W2125" s="25" t="s">
        <v>7261</v>
      </c>
    </row>
    <row r="2126" spans="1:23" hidden="1">
      <c r="A2126" s="25" t="s">
        <v>7269</v>
      </c>
      <c r="B2126" s="25" t="s">
        <v>8259</v>
      </c>
      <c r="C2126" s="25" t="s">
        <v>8260</v>
      </c>
      <c r="D2126" s="25" t="s">
        <v>12505</v>
      </c>
      <c r="E2126" s="25" t="s">
        <v>12065</v>
      </c>
      <c r="F2126" s="25" t="s">
        <v>12506</v>
      </c>
      <c r="G2126" s="25" t="s">
        <v>12507</v>
      </c>
      <c r="H2126" s="21">
        <v>52505.73</v>
      </c>
      <c r="I2126" s="25" t="s">
        <v>7339</v>
      </c>
      <c r="J2126" s="25" t="s">
        <v>7288</v>
      </c>
      <c r="K2126" s="25" t="s">
        <v>8265</v>
      </c>
      <c r="L2126" s="25" t="s">
        <v>10125</v>
      </c>
      <c r="M2126" s="21">
        <v>52505.73</v>
      </c>
      <c r="N2126" s="21">
        <v>44805.24</v>
      </c>
      <c r="O2126" s="21">
        <v>7700.49</v>
      </c>
      <c r="P2126" s="21">
        <v>45076.73</v>
      </c>
      <c r="Q2126" s="25" t="s">
        <v>12508</v>
      </c>
      <c r="R2126" s="1" t="str">
        <f t="shared" si="34"/>
        <v>ST10260</v>
      </c>
      <c r="S2126" t="str">
        <f>VLOOKUP(R2126,Data!$C$2:$D$261,2,0)</f>
        <v>Support Office</v>
      </c>
      <c r="T2126">
        <f>COUNTIF('Feb 2022'!A:A,D2126)+COUNTIF('Mar 2022'!A:A,D2126)+COUNTIF('Apr 2022'!A:A,D2126)+COUNTIF('May 2022'!A:A,D2126)+COUNTIF('June 2022'!A:A,D2126)+COUNTIF('July 2022'!A:A,D2126)+COUNTIF('Aug 2022'!A:A,D2126)+COUNTIF('Sep 2022'!A:A,D2126)+COUNTIF('Oct 2022'!A:A,D2126)+COUNTIF('Dec 2022'!A:A,D2126)</f>
        <v>0</v>
      </c>
      <c r="U2126" t="e">
        <f>VLOOKUP(Q2126,'Capital Lookup'!A:B,2,FALSE)</f>
        <v>#N/A</v>
      </c>
      <c r="V2126" s="2">
        <f>IFERROR(VLOOKUP(LEFT(F2126,10),'Find Purchase Orders'!B:J,9,FALSE),"")</f>
        <v>44678</v>
      </c>
      <c r="W2126" s="25" t="s">
        <v>7261</v>
      </c>
    </row>
    <row r="2127" spans="1:23" hidden="1">
      <c r="A2127" s="25" t="s">
        <v>7261</v>
      </c>
      <c r="B2127" s="25" t="s">
        <v>8442</v>
      </c>
      <c r="C2127" s="25" t="s">
        <v>7282</v>
      </c>
      <c r="D2127" s="25" t="s">
        <v>12509</v>
      </c>
      <c r="E2127" s="25" t="s">
        <v>8443</v>
      </c>
      <c r="F2127" s="25" t="s">
        <v>12510</v>
      </c>
      <c r="G2127" s="25" t="s">
        <v>12511</v>
      </c>
      <c r="H2127" s="21">
        <v>51072</v>
      </c>
      <c r="I2127" s="25" t="s">
        <v>7296</v>
      </c>
      <c r="J2127" s="25" t="s">
        <v>7288</v>
      </c>
      <c r="K2127" s="25" t="s">
        <v>7612</v>
      </c>
      <c r="L2127" s="25" t="s">
        <v>7756</v>
      </c>
      <c r="M2127" s="21">
        <v>51072</v>
      </c>
      <c r="N2127" s="21">
        <v>51072</v>
      </c>
      <c r="O2127" s="21">
        <v>0</v>
      </c>
      <c r="P2127" s="21">
        <v>51072</v>
      </c>
      <c r="Q2127" s="25" t="s">
        <v>12512</v>
      </c>
      <c r="R2127" s="1" t="str">
        <f t="shared" si="34"/>
        <v>ST10056</v>
      </c>
      <c r="S2127" t="str">
        <f>VLOOKUP(R2127,Data!$C$2:$D$261,2,0)</f>
        <v>The Kensington Victoria</v>
      </c>
      <c r="T2127">
        <f>COUNTIF('Feb 2022'!A:A,D2127)+COUNTIF('Mar 2022'!A:A,D2127)+COUNTIF('Apr 2022'!A:A,D2127)+COUNTIF('May 2022'!A:A,D2127)+COUNTIF('June 2022'!A:A,D2127)+COUNTIF('July 2022'!A:A,D2127)+COUNTIF('Aug 2022'!A:A,D2127)+COUNTIF('Sep 2022'!A:A,D2127)+COUNTIF('Oct 2022'!A:A,D2127)+COUNTIF('Dec 2022'!A:A,D2127)</f>
        <v>0</v>
      </c>
      <c r="U2127" t="str">
        <f>VLOOKUP(Q2127,'Capital Lookup'!A:B,2,FALSE)</f>
        <v>Yes</v>
      </c>
      <c r="V2127" s="2">
        <f>IFERROR(VLOOKUP(LEFT(F2127,10),'Find Purchase Orders'!B:J,9,FALSE),"")</f>
        <v>44677</v>
      </c>
      <c r="W2127" s="25" t="s">
        <v>7261</v>
      </c>
    </row>
    <row r="2128" spans="1:23" hidden="1">
      <c r="A2128" s="25" t="s">
        <v>7261</v>
      </c>
      <c r="B2128" s="25" t="s">
        <v>7662</v>
      </c>
      <c r="C2128" s="25" t="s">
        <v>7264</v>
      </c>
      <c r="D2128" s="25" t="s">
        <v>2019</v>
      </c>
      <c r="E2128" s="25" t="s">
        <v>8423</v>
      </c>
      <c r="F2128" s="25" t="s">
        <v>12513</v>
      </c>
      <c r="G2128" s="25" t="s">
        <v>12514</v>
      </c>
      <c r="H2128" s="21">
        <v>1286.25</v>
      </c>
      <c r="I2128" s="25" t="s">
        <v>7296</v>
      </c>
      <c r="J2128" s="25" t="s">
        <v>7288</v>
      </c>
      <c r="K2128" s="25" t="s">
        <v>7289</v>
      </c>
      <c r="L2128" s="25" t="s">
        <v>7259</v>
      </c>
      <c r="M2128" s="21">
        <v>1286.25</v>
      </c>
      <c r="N2128" s="21">
        <v>1286.25</v>
      </c>
      <c r="O2128" s="21">
        <v>0</v>
      </c>
      <c r="P2128" s="21">
        <v>1286.25</v>
      </c>
      <c r="Q2128" s="25" t="s">
        <v>8426</v>
      </c>
      <c r="R2128" s="1" t="str">
        <f t="shared" si="34"/>
        <v>ST10055</v>
      </c>
      <c r="S2128" t="str">
        <f>VLOOKUP(R2128,Data!$C$2:$D$261,2,0)</f>
        <v>Hollyburn House</v>
      </c>
      <c r="T2128">
        <f>COUNTIF('Feb 2022'!A:A,D2128)+COUNTIF('Mar 2022'!A:A,D2128)+COUNTIF('Apr 2022'!A:A,D2128)+COUNTIF('May 2022'!A:A,D2128)+COUNTIF('June 2022'!A:A,D2128)+COUNTIF('July 2022'!A:A,D2128)+COUNTIF('Aug 2022'!A:A,D2128)+COUNTIF('Sep 2022'!A:A,D2128)+COUNTIF('Oct 2022'!A:A,D2128)+COUNTIF('Dec 2022'!A:A,D2128)</f>
        <v>1</v>
      </c>
      <c r="U2128" t="str">
        <f>VLOOKUP(Q2128,'Capital Lookup'!A:B,2,FALSE)</f>
        <v>No</v>
      </c>
      <c r="V2128" s="2">
        <f>IFERROR(VLOOKUP(LEFT(F2128,10),'Find Purchase Orders'!B:J,9,FALSE),"")</f>
        <v>44676</v>
      </c>
      <c r="W2128" s="25" t="s">
        <v>7261</v>
      </c>
    </row>
    <row r="2129" spans="1:23" hidden="1">
      <c r="A2129" s="25" t="s">
        <v>7252</v>
      </c>
      <c r="B2129" s="25" t="s">
        <v>7747</v>
      </c>
      <c r="C2129" s="25" t="s">
        <v>7254</v>
      </c>
      <c r="D2129" s="25" t="s">
        <v>2206</v>
      </c>
      <c r="E2129" s="25" t="s">
        <v>9118</v>
      </c>
      <c r="F2129" s="25" t="s">
        <v>12515</v>
      </c>
      <c r="G2129" s="25" t="s">
        <v>12516</v>
      </c>
      <c r="H2129" s="21">
        <v>7476.93</v>
      </c>
      <c r="I2129" s="25" t="s">
        <v>7296</v>
      </c>
      <c r="J2129" s="25" t="s">
        <v>7288</v>
      </c>
      <c r="K2129" s="25" t="s">
        <v>7262</v>
      </c>
      <c r="L2129" s="25" t="s">
        <v>7259</v>
      </c>
      <c r="M2129" s="21">
        <v>7476.93</v>
      </c>
      <c r="N2129" s="21">
        <v>6991.02</v>
      </c>
      <c r="O2129" s="21">
        <v>485.91</v>
      </c>
      <c r="P2129" s="21">
        <v>7476.93</v>
      </c>
      <c r="Q2129" s="25" t="s">
        <v>8854</v>
      </c>
      <c r="R2129" s="1" t="str">
        <f t="shared" si="34"/>
        <v>ST10050</v>
      </c>
      <c r="S2129" t="str">
        <f>VLOOKUP(R2129,Data!$C$2:$D$261,2,0)</f>
        <v>Alta Vista</v>
      </c>
      <c r="T2129">
        <f>COUNTIF('Feb 2022'!A:A,D2129)+COUNTIF('Mar 2022'!A:A,D2129)+COUNTIF('Apr 2022'!A:A,D2129)+COUNTIF('May 2022'!A:A,D2129)+COUNTIF('June 2022'!A:A,D2129)+COUNTIF('July 2022'!A:A,D2129)+COUNTIF('Aug 2022'!A:A,D2129)+COUNTIF('Sep 2022'!A:A,D2129)+COUNTIF('Oct 2022'!A:A,D2129)+COUNTIF('Dec 2022'!A:A,D2129)</f>
        <v>1</v>
      </c>
      <c r="U2129" t="str">
        <f>VLOOKUP(Q2129,'Capital Lookup'!A:B,2,FALSE)</f>
        <v>No</v>
      </c>
      <c r="V2129" s="2">
        <f>IFERROR(VLOOKUP(LEFT(F2129,10),'Find Purchase Orders'!B:J,9,FALSE),"")</f>
        <v>44678</v>
      </c>
      <c r="W2129" s="25" t="s">
        <v>7261</v>
      </c>
    </row>
    <row r="2130" spans="1:23" hidden="1">
      <c r="A2130" s="25" t="s">
        <v>7252</v>
      </c>
      <c r="B2130" s="25" t="s">
        <v>7747</v>
      </c>
      <c r="C2130" s="25" t="s">
        <v>7254</v>
      </c>
      <c r="D2130" s="25" t="s">
        <v>2206</v>
      </c>
      <c r="E2130" s="25" t="s">
        <v>9118</v>
      </c>
      <c r="F2130" s="25" t="s">
        <v>12517</v>
      </c>
      <c r="G2130" s="25" t="s">
        <v>7354</v>
      </c>
      <c r="H2130" s="21">
        <v>817.84</v>
      </c>
      <c r="I2130" s="25" t="s">
        <v>7296</v>
      </c>
      <c r="J2130" s="25" t="s">
        <v>7288</v>
      </c>
      <c r="K2130" s="25" t="s">
        <v>7262</v>
      </c>
      <c r="L2130" s="25" t="s">
        <v>7259</v>
      </c>
      <c r="M2130" s="21">
        <v>817.84</v>
      </c>
      <c r="N2130" s="21">
        <v>817.84</v>
      </c>
      <c r="O2130" s="21">
        <v>0</v>
      </c>
      <c r="P2130" s="21">
        <v>817.84</v>
      </c>
      <c r="Q2130" s="25" t="s">
        <v>8854</v>
      </c>
      <c r="R2130" s="1" t="str">
        <f t="shared" si="34"/>
        <v>ST10050</v>
      </c>
      <c r="S2130" t="str">
        <f>VLOOKUP(R2130,Data!$C$2:$D$261,2,0)</f>
        <v>Alta Vista</v>
      </c>
      <c r="T2130">
        <f>COUNTIF('Feb 2022'!A:A,D2130)+COUNTIF('Mar 2022'!A:A,D2130)+COUNTIF('Apr 2022'!A:A,D2130)+COUNTIF('May 2022'!A:A,D2130)+COUNTIF('June 2022'!A:A,D2130)+COUNTIF('July 2022'!A:A,D2130)+COUNTIF('Aug 2022'!A:A,D2130)+COUNTIF('Sep 2022'!A:A,D2130)+COUNTIF('Oct 2022'!A:A,D2130)+COUNTIF('Dec 2022'!A:A,D2130)</f>
        <v>1</v>
      </c>
      <c r="U2130" t="str">
        <f>VLOOKUP(Q2130,'Capital Lookup'!A:B,2,FALSE)</f>
        <v>No</v>
      </c>
      <c r="V2130" s="2">
        <f>IFERROR(VLOOKUP(LEFT(F2130,10),'Find Purchase Orders'!B:J,9,FALSE),"")</f>
        <v>44678</v>
      </c>
      <c r="W2130" s="25" t="s">
        <v>7261</v>
      </c>
    </row>
    <row r="2131" spans="1:23" hidden="1">
      <c r="A2131" s="25" t="s">
        <v>7252</v>
      </c>
      <c r="B2131" s="25" t="s">
        <v>7747</v>
      </c>
      <c r="C2131" s="25" t="s">
        <v>7254</v>
      </c>
      <c r="D2131" s="25" t="s">
        <v>4721</v>
      </c>
      <c r="E2131" s="25" t="s">
        <v>9118</v>
      </c>
      <c r="F2131" s="25" t="s">
        <v>12518</v>
      </c>
      <c r="G2131" s="25" t="s">
        <v>12519</v>
      </c>
      <c r="H2131" s="21">
        <v>7965.01</v>
      </c>
      <c r="I2131" s="25" t="s">
        <v>7296</v>
      </c>
      <c r="J2131" s="25" t="s">
        <v>7288</v>
      </c>
      <c r="K2131" s="25" t="s">
        <v>7262</v>
      </c>
      <c r="L2131" s="25" t="s">
        <v>7259</v>
      </c>
      <c r="M2131" s="21">
        <v>7965.01</v>
      </c>
      <c r="N2131" s="21">
        <v>7637.84</v>
      </c>
      <c r="O2131" s="21">
        <v>327.17</v>
      </c>
      <c r="P2131" s="21">
        <v>7965.01</v>
      </c>
      <c r="Q2131" s="25" t="s">
        <v>8854</v>
      </c>
      <c r="R2131" s="1" t="str">
        <f t="shared" si="34"/>
        <v>ST10050</v>
      </c>
      <c r="S2131" t="str">
        <f>VLOOKUP(R2131,Data!$C$2:$D$261,2,0)</f>
        <v>Alta Vista</v>
      </c>
      <c r="T2131">
        <f>COUNTIF('Feb 2022'!A:A,D2131)+COUNTIF('Mar 2022'!A:A,D2131)+COUNTIF('Apr 2022'!A:A,D2131)+COUNTIF('May 2022'!A:A,D2131)+COUNTIF('June 2022'!A:A,D2131)+COUNTIF('July 2022'!A:A,D2131)+COUNTIF('Aug 2022'!A:A,D2131)+COUNTIF('Sep 2022'!A:A,D2131)+COUNTIF('Oct 2022'!A:A,D2131)+COUNTIF('Dec 2022'!A:A,D2131)</f>
        <v>1</v>
      </c>
      <c r="U2131" t="str">
        <f>VLOOKUP(Q2131,'Capital Lookup'!A:B,2,FALSE)</f>
        <v>No</v>
      </c>
      <c r="V2131" s="2">
        <f>IFERROR(VLOOKUP(LEFT(F2131,10),'Find Purchase Orders'!B:J,9,FALSE),"")</f>
        <v>44682</v>
      </c>
      <c r="W2131" s="25" t="s">
        <v>7261</v>
      </c>
    </row>
    <row r="2132" spans="1:23" hidden="1">
      <c r="A2132" s="25" t="s">
        <v>7252</v>
      </c>
      <c r="B2132" s="25" t="s">
        <v>7747</v>
      </c>
      <c r="C2132" s="25" t="s">
        <v>7254</v>
      </c>
      <c r="D2132" s="25" t="s">
        <v>4721</v>
      </c>
      <c r="E2132" s="25" t="s">
        <v>9118</v>
      </c>
      <c r="F2132" s="25" t="s">
        <v>12520</v>
      </c>
      <c r="G2132" s="25" t="s">
        <v>12521</v>
      </c>
      <c r="H2132" s="21">
        <v>501.44</v>
      </c>
      <c r="I2132" s="25" t="s">
        <v>7296</v>
      </c>
      <c r="J2132" s="25" t="s">
        <v>7288</v>
      </c>
      <c r="K2132" s="25" t="s">
        <v>7262</v>
      </c>
      <c r="L2132" s="25" t="s">
        <v>7259</v>
      </c>
      <c r="M2132" s="21">
        <v>501.44</v>
      </c>
      <c r="N2132" s="21">
        <v>501.44</v>
      </c>
      <c r="O2132" s="21">
        <v>0</v>
      </c>
      <c r="P2132" s="21">
        <v>501.44</v>
      </c>
      <c r="Q2132" s="25" t="s">
        <v>8854</v>
      </c>
      <c r="R2132" s="1" t="str">
        <f t="shared" si="34"/>
        <v>ST10050</v>
      </c>
      <c r="S2132" t="str">
        <f>VLOOKUP(R2132,Data!$C$2:$D$261,2,0)</f>
        <v>Alta Vista</v>
      </c>
      <c r="T2132">
        <f>COUNTIF('Feb 2022'!A:A,D2132)+COUNTIF('Mar 2022'!A:A,D2132)+COUNTIF('Apr 2022'!A:A,D2132)+COUNTIF('May 2022'!A:A,D2132)+COUNTIF('June 2022'!A:A,D2132)+COUNTIF('July 2022'!A:A,D2132)+COUNTIF('Aug 2022'!A:A,D2132)+COUNTIF('Sep 2022'!A:A,D2132)+COUNTIF('Oct 2022'!A:A,D2132)+COUNTIF('Dec 2022'!A:A,D2132)</f>
        <v>1</v>
      </c>
      <c r="U2132" t="str">
        <f>VLOOKUP(Q2132,'Capital Lookup'!A:B,2,FALSE)</f>
        <v>No</v>
      </c>
      <c r="V2132" s="2">
        <f>IFERROR(VLOOKUP(LEFT(F2132,10),'Find Purchase Orders'!B:J,9,FALSE),"")</f>
        <v>44682</v>
      </c>
      <c r="W2132" s="25" t="s">
        <v>7261</v>
      </c>
    </row>
    <row r="2133" spans="1:23" hidden="1">
      <c r="A2133" s="25" t="s">
        <v>7252</v>
      </c>
      <c r="B2133" s="25" t="s">
        <v>7524</v>
      </c>
      <c r="C2133" s="25" t="s">
        <v>7254</v>
      </c>
      <c r="D2133" s="25" t="s">
        <v>2021</v>
      </c>
      <c r="E2133" s="25" t="s">
        <v>7500</v>
      </c>
      <c r="F2133" s="25" t="s">
        <v>12522</v>
      </c>
      <c r="G2133" s="25" t="s">
        <v>12523</v>
      </c>
      <c r="H2133" s="21">
        <v>10000.5</v>
      </c>
      <c r="I2133" s="25" t="s">
        <v>7296</v>
      </c>
      <c r="J2133" s="25" t="s">
        <v>7288</v>
      </c>
      <c r="K2133" s="25" t="s">
        <v>8155</v>
      </c>
      <c r="L2133" s="25" t="s">
        <v>7734</v>
      </c>
      <c r="M2133" s="21">
        <v>10000.5</v>
      </c>
      <c r="N2133" s="21">
        <v>10000.5</v>
      </c>
      <c r="O2133" s="21">
        <v>0</v>
      </c>
      <c r="P2133" s="21">
        <v>10000.5</v>
      </c>
      <c r="Q2133" s="25" t="s">
        <v>12524</v>
      </c>
      <c r="R2133" s="1" t="str">
        <f t="shared" si="34"/>
        <v>ST10041</v>
      </c>
      <c r="S2133" t="str">
        <f>VLOOKUP(R2133,Data!$C$2:$D$261,2,0)</f>
        <v>Prince of Wales</v>
      </c>
      <c r="T2133">
        <f>COUNTIF('Feb 2022'!A:A,D2133)+COUNTIF('Mar 2022'!A:A,D2133)+COUNTIF('Apr 2022'!A:A,D2133)+COUNTIF('May 2022'!A:A,D2133)+COUNTIF('June 2022'!A:A,D2133)+COUNTIF('July 2022'!A:A,D2133)+COUNTIF('Aug 2022'!A:A,D2133)+COUNTIF('Sep 2022'!A:A,D2133)+COUNTIF('Oct 2022'!A:A,D2133)+COUNTIF('Dec 2022'!A:A,D2133)</f>
        <v>1</v>
      </c>
      <c r="U2133" t="str">
        <f>VLOOKUP(Q2133,'Capital Lookup'!A:B,2,FALSE)</f>
        <v>No</v>
      </c>
      <c r="V2133" s="2">
        <f>IFERROR(VLOOKUP(LEFT(F2133,10),'Find Purchase Orders'!B:J,9,FALSE),"")</f>
        <v>44672</v>
      </c>
      <c r="W2133" s="25" t="s">
        <v>7261</v>
      </c>
    </row>
    <row r="2134" spans="1:23" hidden="1">
      <c r="A2134" s="25" t="s">
        <v>7252</v>
      </c>
      <c r="B2134" s="25" t="s">
        <v>7747</v>
      </c>
      <c r="C2134" s="25" t="s">
        <v>7254</v>
      </c>
      <c r="D2134" s="25" t="s">
        <v>2151</v>
      </c>
      <c r="E2134" s="25" t="s">
        <v>9118</v>
      </c>
      <c r="F2134" s="25" t="s">
        <v>12525</v>
      </c>
      <c r="G2134" s="25" t="s">
        <v>12526</v>
      </c>
      <c r="H2134" s="21">
        <v>2890.66</v>
      </c>
      <c r="I2134" s="25" t="s">
        <v>7296</v>
      </c>
      <c r="J2134" s="25" t="s">
        <v>7288</v>
      </c>
      <c r="K2134" s="25" t="s">
        <v>7262</v>
      </c>
      <c r="L2134" s="25" t="s">
        <v>7259</v>
      </c>
      <c r="M2134" s="21">
        <v>2890.66</v>
      </c>
      <c r="N2134" s="21">
        <v>2890.66</v>
      </c>
      <c r="O2134" s="21">
        <v>0</v>
      </c>
      <c r="P2134" s="21">
        <v>2890.66</v>
      </c>
      <c r="Q2134" s="25" t="s">
        <v>8854</v>
      </c>
      <c r="R2134" s="1" t="str">
        <f t="shared" si="34"/>
        <v>ST10050</v>
      </c>
      <c r="S2134" t="str">
        <f>VLOOKUP(R2134,Data!$C$2:$D$261,2,0)</f>
        <v>Alta Vista</v>
      </c>
      <c r="T2134">
        <f>COUNTIF('Feb 2022'!A:A,D2134)+COUNTIF('Mar 2022'!A:A,D2134)+COUNTIF('Apr 2022'!A:A,D2134)+COUNTIF('May 2022'!A:A,D2134)+COUNTIF('June 2022'!A:A,D2134)+COUNTIF('July 2022'!A:A,D2134)+COUNTIF('Aug 2022'!A:A,D2134)+COUNTIF('Sep 2022'!A:A,D2134)+COUNTIF('Oct 2022'!A:A,D2134)+COUNTIF('Dec 2022'!A:A,D2134)</f>
        <v>1</v>
      </c>
      <c r="U2134" t="str">
        <f>VLOOKUP(Q2134,'Capital Lookup'!A:B,2,FALSE)</f>
        <v>No</v>
      </c>
      <c r="V2134" s="2">
        <f>IFERROR(VLOOKUP(LEFT(F2134,10),'Find Purchase Orders'!B:J,9,FALSE),"")</f>
        <v>44677</v>
      </c>
      <c r="W2134" s="25" t="s">
        <v>7261</v>
      </c>
    </row>
    <row r="2135" spans="1:23" hidden="1">
      <c r="A2135" s="25" t="s">
        <v>7252</v>
      </c>
      <c r="B2135" s="25" t="s">
        <v>7747</v>
      </c>
      <c r="C2135" s="25" t="s">
        <v>7254</v>
      </c>
      <c r="D2135" s="25" t="s">
        <v>2151</v>
      </c>
      <c r="E2135" s="25" t="s">
        <v>9118</v>
      </c>
      <c r="F2135" s="25" t="s">
        <v>12527</v>
      </c>
      <c r="G2135" s="25" t="s">
        <v>12528</v>
      </c>
      <c r="H2135" s="21">
        <v>712.97</v>
      </c>
      <c r="I2135" s="25" t="s">
        <v>7296</v>
      </c>
      <c r="J2135" s="25" t="s">
        <v>7288</v>
      </c>
      <c r="K2135" s="25" t="s">
        <v>7262</v>
      </c>
      <c r="L2135" s="25" t="s">
        <v>7259</v>
      </c>
      <c r="M2135" s="21">
        <v>712.97</v>
      </c>
      <c r="N2135" s="21">
        <v>712.97</v>
      </c>
      <c r="O2135" s="21">
        <v>0</v>
      </c>
      <c r="P2135" s="21">
        <v>712.97</v>
      </c>
      <c r="Q2135" s="25" t="s">
        <v>8854</v>
      </c>
      <c r="R2135" s="1" t="str">
        <f t="shared" si="34"/>
        <v>ST10050</v>
      </c>
      <c r="S2135" t="str">
        <f>VLOOKUP(R2135,Data!$C$2:$D$261,2,0)</f>
        <v>Alta Vista</v>
      </c>
      <c r="T2135">
        <f>COUNTIF('Feb 2022'!A:A,D2135)+COUNTIF('Mar 2022'!A:A,D2135)+COUNTIF('Apr 2022'!A:A,D2135)+COUNTIF('May 2022'!A:A,D2135)+COUNTIF('June 2022'!A:A,D2135)+COUNTIF('July 2022'!A:A,D2135)+COUNTIF('Aug 2022'!A:A,D2135)+COUNTIF('Sep 2022'!A:A,D2135)+COUNTIF('Oct 2022'!A:A,D2135)+COUNTIF('Dec 2022'!A:A,D2135)</f>
        <v>1</v>
      </c>
      <c r="U2135" t="str">
        <f>VLOOKUP(Q2135,'Capital Lookup'!A:B,2,FALSE)</f>
        <v>No</v>
      </c>
      <c r="V2135" s="2">
        <f>IFERROR(VLOOKUP(LEFT(F2135,10),'Find Purchase Orders'!B:J,9,FALSE),"")</f>
        <v>44677</v>
      </c>
      <c r="W2135" s="25" t="s">
        <v>7261</v>
      </c>
    </row>
    <row r="2136" spans="1:23" hidden="1">
      <c r="A2136" s="25" t="s">
        <v>7252</v>
      </c>
      <c r="B2136" s="25" t="s">
        <v>7747</v>
      </c>
      <c r="C2136" s="25" t="s">
        <v>7254</v>
      </c>
      <c r="D2136" s="25" t="s">
        <v>4722</v>
      </c>
      <c r="E2136" s="25" t="s">
        <v>9118</v>
      </c>
      <c r="F2136" s="25" t="s">
        <v>12529</v>
      </c>
      <c r="G2136" s="25" t="s">
        <v>12530</v>
      </c>
      <c r="H2136" s="21">
        <v>5323.11</v>
      </c>
      <c r="I2136" s="25" t="s">
        <v>7296</v>
      </c>
      <c r="J2136" s="25" t="s">
        <v>7288</v>
      </c>
      <c r="K2136" s="25" t="s">
        <v>7262</v>
      </c>
      <c r="L2136" s="25" t="s">
        <v>7259</v>
      </c>
      <c r="M2136" s="21">
        <v>5323.11</v>
      </c>
      <c r="N2136" s="21">
        <v>5323.1</v>
      </c>
      <c r="O2136" s="21">
        <v>0.01</v>
      </c>
      <c r="P2136" s="21">
        <v>5323.11</v>
      </c>
      <c r="Q2136" s="25" t="s">
        <v>8854</v>
      </c>
      <c r="R2136" s="1" t="str">
        <f t="shared" si="34"/>
        <v>ST10050</v>
      </c>
      <c r="S2136" t="str">
        <f>VLOOKUP(R2136,Data!$C$2:$D$261,2,0)</f>
        <v>Alta Vista</v>
      </c>
      <c r="T2136">
        <f>COUNTIF('Feb 2022'!A:A,D2136)+COUNTIF('Mar 2022'!A:A,D2136)+COUNTIF('Apr 2022'!A:A,D2136)+COUNTIF('May 2022'!A:A,D2136)+COUNTIF('June 2022'!A:A,D2136)+COUNTIF('July 2022'!A:A,D2136)+COUNTIF('Aug 2022'!A:A,D2136)+COUNTIF('Sep 2022'!A:A,D2136)+COUNTIF('Oct 2022'!A:A,D2136)+COUNTIF('Dec 2022'!A:A,D2136)</f>
        <v>1</v>
      </c>
      <c r="U2136" t="str">
        <f>VLOOKUP(Q2136,'Capital Lookup'!A:B,2,FALSE)</f>
        <v>No</v>
      </c>
      <c r="V2136" s="2">
        <f>IFERROR(VLOOKUP(LEFT(F2136,10),'Find Purchase Orders'!B:J,9,FALSE),"")</f>
        <v>44682</v>
      </c>
      <c r="W2136" s="25" t="s">
        <v>7261</v>
      </c>
    </row>
    <row r="2137" spans="1:23" hidden="1">
      <c r="A2137" s="25" t="s">
        <v>7252</v>
      </c>
      <c r="B2137" s="25" t="s">
        <v>7747</v>
      </c>
      <c r="C2137" s="25" t="s">
        <v>7254</v>
      </c>
      <c r="D2137" s="25" t="s">
        <v>4722</v>
      </c>
      <c r="E2137" s="25" t="s">
        <v>9118</v>
      </c>
      <c r="F2137" s="25" t="s">
        <v>12531</v>
      </c>
      <c r="G2137" s="25" t="s">
        <v>12532</v>
      </c>
      <c r="H2137" s="21">
        <v>938.86</v>
      </c>
      <c r="I2137" s="25" t="s">
        <v>7296</v>
      </c>
      <c r="J2137" s="25" t="s">
        <v>7288</v>
      </c>
      <c r="K2137" s="25" t="s">
        <v>7262</v>
      </c>
      <c r="L2137" s="25" t="s">
        <v>7259</v>
      </c>
      <c r="M2137" s="21">
        <v>938.86</v>
      </c>
      <c r="N2137" s="21">
        <v>938.86</v>
      </c>
      <c r="O2137" s="21">
        <v>0</v>
      </c>
      <c r="P2137" s="21">
        <v>938.86</v>
      </c>
      <c r="Q2137" s="25" t="s">
        <v>8854</v>
      </c>
      <c r="R2137" s="1" t="str">
        <f t="shared" si="34"/>
        <v>ST10050</v>
      </c>
      <c r="S2137" t="str">
        <f>VLOOKUP(R2137,Data!$C$2:$D$261,2,0)</f>
        <v>Alta Vista</v>
      </c>
      <c r="T2137">
        <f>COUNTIF('Feb 2022'!A:A,D2137)+COUNTIF('Mar 2022'!A:A,D2137)+COUNTIF('Apr 2022'!A:A,D2137)+COUNTIF('May 2022'!A:A,D2137)+COUNTIF('June 2022'!A:A,D2137)+COUNTIF('July 2022'!A:A,D2137)+COUNTIF('Aug 2022'!A:A,D2137)+COUNTIF('Sep 2022'!A:A,D2137)+COUNTIF('Oct 2022'!A:A,D2137)+COUNTIF('Dec 2022'!A:A,D2137)</f>
        <v>1</v>
      </c>
      <c r="U2137" t="str">
        <f>VLOOKUP(Q2137,'Capital Lookup'!A:B,2,FALSE)</f>
        <v>No</v>
      </c>
      <c r="V2137" s="2">
        <f>IFERROR(VLOOKUP(LEFT(F2137,10),'Find Purchase Orders'!B:J,9,FALSE),"")</f>
        <v>44682</v>
      </c>
      <c r="W2137" s="25" t="s">
        <v>7261</v>
      </c>
    </row>
    <row r="2138" spans="1:23" hidden="1">
      <c r="A2138" s="25" t="s">
        <v>7261</v>
      </c>
      <c r="B2138" s="25" t="s">
        <v>7281</v>
      </c>
      <c r="C2138" s="25" t="s">
        <v>7282</v>
      </c>
      <c r="D2138" s="25" t="s">
        <v>2208</v>
      </c>
      <c r="E2138" s="25" t="s">
        <v>7284</v>
      </c>
      <c r="F2138" s="25" t="s">
        <v>12533</v>
      </c>
      <c r="G2138" s="25" t="s">
        <v>12534</v>
      </c>
      <c r="H2138" s="21">
        <v>4946.71</v>
      </c>
      <c r="I2138" s="25" t="s">
        <v>7296</v>
      </c>
      <c r="J2138" s="25" t="s">
        <v>7288</v>
      </c>
      <c r="K2138" s="25" t="s">
        <v>7262</v>
      </c>
      <c r="L2138" s="25" t="s">
        <v>7259</v>
      </c>
      <c r="M2138" s="21">
        <v>4946.71</v>
      </c>
      <c r="N2138" s="21">
        <v>4946.71</v>
      </c>
      <c r="O2138" s="21">
        <v>0</v>
      </c>
      <c r="P2138" s="21">
        <v>4946.71</v>
      </c>
      <c r="Q2138" s="25" t="s">
        <v>7290</v>
      </c>
      <c r="R2138" s="1" t="str">
        <f t="shared" si="34"/>
        <v>ST10014</v>
      </c>
      <c r="S2138" t="str">
        <f>VLOOKUP(R2138,Data!$C$2:$D$261,2,0)</f>
        <v>Bradgate Arms</v>
      </c>
      <c r="T2138">
        <f>COUNTIF('Feb 2022'!A:A,D2138)+COUNTIF('Mar 2022'!A:A,D2138)+COUNTIF('Apr 2022'!A:A,D2138)+COUNTIF('May 2022'!A:A,D2138)+COUNTIF('June 2022'!A:A,D2138)+COUNTIF('July 2022'!A:A,D2138)+COUNTIF('Aug 2022'!A:A,D2138)+COUNTIF('Sep 2022'!A:A,D2138)+COUNTIF('Oct 2022'!A:A,D2138)+COUNTIF('Dec 2022'!A:A,D2138)</f>
        <v>1</v>
      </c>
      <c r="U2138" t="str">
        <f>VLOOKUP(Q2138,'Capital Lookup'!A:B,2,FALSE)</f>
        <v>No</v>
      </c>
      <c r="V2138" s="2">
        <f>IFERROR(VLOOKUP(LEFT(F2138,10),'Find Purchase Orders'!B:J,9,FALSE),"")</f>
        <v>44677</v>
      </c>
      <c r="W2138" s="25" t="s">
        <v>7261</v>
      </c>
    </row>
    <row r="2139" spans="1:23" hidden="1">
      <c r="A2139" s="25" t="s">
        <v>7269</v>
      </c>
      <c r="B2139" s="25" t="s">
        <v>9069</v>
      </c>
      <c r="C2139" s="25" t="s">
        <v>7271</v>
      </c>
      <c r="D2139" s="25" t="s">
        <v>2023</v>
      </c>
      <c r="E2139" s="25" t="s">
        <v>8443</v>
      </c>
      <c r="F2139" s="25" t="s">
        <v>12535</v>
      </c>
      <c r="G2139" s="25" t="s">
        <v>12536</v>
      </c>
      <c r="H2139" s="21">
        <v>26449.5</v>
      </c>
      <c r="I2139" s="25" t="s">
        <v>7296</v>
      </c>
      <c r="J2139" s="25" t="s">
        <v>7288</v>
      </c>
      <c r="K2139" s="25" t="s">
        <v>9320</v>
      </c>
      <c r="L2139" s="25" t="s">
        <v>9753</v>
      </c>
      <c r="M2139" s="21">
        <v>26449.5</v>
      </c>
      <c r="N2139" s="21">
        <v>26449.5</v>
      </c>
      <c r="O2139" s="21">
        <v>0</v>
      </c>
      <c r="P2139" s="21">
        <v>26449.5</v>
      </c>
      <c r="Q2139" s="25" t="s">
        <v>12321</v>
      </c>
      <c r="R2139" s="1" t="str">
        <f t="shared" si="34"/>
        <v>ST10209</v>
      </c>
      <c r="S2139" t="str">
        <f>VLOOKUP(R2139,Data!$C$2:$D$261,2,0)</f>
        <v>Arbutus Care Centre</v>
      </c>
      <c r="T2139">
        <f>COUNTIF('Feb 2022'!A:A,D2139)+COUNTIF('Mar 2022'!A:A,D2139)+COUNTIF('Apr 2022'!A:A,D2139)+COUNTIF('May 2022'!A:A,D2139)+COUNTIF('June 2022'!A:A,D2139)+COUNTIF('July 2022'!A:A,D2139)+COUNTIF('Aug 2022'!A:A,D2139)+COUNTIF('Sep 2022'!A:A,D2139)+COUNTIF('Oct 2022'!A:A,D2139)+COUNTIF('Dec 2022'!A:A,D2139)</f>
        <v>1</v>
      </c>
      <c r="U2139" t="str">
        <f>VLOOKUP(Q2139,'Capital Lookup'!A:B,2,FALSE)</f>
        <v>No</v>
      </c>
      <c r="V2139" s="2">
        <f>IFERROR(VLOOKUP(LEFT(F2139,10),'Find Purchase Orders'!B:J,9,FALSE),"")</f>
        <v>44673</v>
      </c>
      <c r="W2139" s="25" t="s">
        <v>7261</v>
      </c>
    </row>
    <row r="2140" spans="1:23" hidden="1">
      <c r="A2140" s="25" t="s">
        <v>7425</v>
      </c>
      <c r="B2140" s="25" t="s">
        <v>8259</v>
      </c>
      <c r="C2140" s="25" t="s">
        <v>8260</v>
      </c>
      <c r="D2140" s="25" t="s">
        <v>12537</v>
      </c>
      <c r="E2140" s="25" t="s">
        <v>8591</v>
      </c>
      <c r="F2140" s="25" t="s">
        <v>12538</v>
      </c>
      <c r="G2140" s="25" t="s">
        <v>12539</v>
      </c>
      <c r="H2140" s="21">
        <v>1243</v>
      </c>
      <c r="I2140" s="25" t="s">
        <v>7296</v>
      </c>
      <c r="J2140" s="25" t="s">
        <v>7288</v>
      </c>
      <c r="K2140" s="25" t="s">
        <v>9713</v>
      </c>
      <c r="L2140" s="25" t="s">
        <v>9714</v>
      </c>
      <c r="M2140" s="21">
        <v>1243</v>
      </c>
      <c r="N2140" s="21">
        <v>1243</v>
      </c>
      <c r="O2140" s="21">
        <v>0</v>
      </c>
      <c r="P2140" s="21">
        <v>1243</v>
      </c>
      <c r="Q2140" s="25" t="s">
        <v>9715</v>
      </c>
      <c r="R2140" s="1" t="str">
        <f t="shared" si="34"/>
        <v>ST10260</v>
      </c>
      <c r="S2140" t="str">
        <f>VLOOKUP(R2140,Data!$C$2:$D$261,2,0)</f>
        <v>Support Office</v>
      </c>
      <c r="T2140">
        <f>COUNTIF('Feb 2022'!A:A,D2140)+COUNTIF('Mar 2022'!A:A,D2140)+COUNTIF('Apr 2022'!A:A,D2140)+COUNTIF('May 2022'!A:A,D2140)+COUNTIF('June 2022'!A:A,D2140)+COUNTIF('July 2022'!A:A,D2140)+COUNTIF('Aug 2022'!A:A,D2140)+COUNTIF('Sep 2022'!A:A,D2140)+COUNTIF('Oct 2022'!A:A,D2140)+COUNTIF('Dec 2022'!A:A,D2140)</f>
        <v>0</v>
      </c>
      <c r="U2140" t="str">
        <f>VLOOKUP(Q2140,'Capital Lookup'!A:B,2,FALSE)</f>
        <v>Yes</v>
      </c>
      <c r="V2140" s="2">
        <f>IFERROR(VLOOKUP(LEFT(F2140,10),'Find Purchase Orders'!B:J,9,FALSE),"")</f>
        <v>44670</v>
      </c>
      <c r="W2140" s="25" t="s">
        <v>7261</v>
      </c>
    </row>
    <row r="2141" spans="1:23" hidden="1">
      <c r="A2141" s="25" t="s">
        <v>7261</v>
      </c>
      <c r="B2141" s="25" t="s">
        <v>9727</v>
      </c>
      <c r="C2141" s="25" t="s">
        <v>7264</v>
      </c>
      <c r="D2141" s="25" t="s">
        <v>12540</v>
      </c>
      <c r="E2141" s="25" t="s">
        <v>9607</v>
      </c>
      <c r="F2141" s="25" t="s">
        <v>12541</v>
      </c>
      <c r="G2141" s="25" t="s">
        <v>12542</v>
      </c>
      <c r="H2141" s="21">
        <v>5515.27</v>
      </c>
      <c r="I2141" s="25" t="s">
        <v>7296</v>
      </c>
      <c r="J2141" s="25" t="s">
        <v>7288</v>
      </c>
      <c r="K2141" s="25" t="s">
        <v>8696</v>
      </c>
      <c r="L2141" s="25" t="s">
        <v>9610</v>
      </c>
      <c r="M2141" s="21">
        <v>5515.27</v>
      </c>
      <c r="N2141" s="21">
        <v>5515.27</v>
      </c>
      <c r="O2141" s="21">
        <v>0</v>
      </c>
      <c r="P2141" s="21">
        <v>5515.27</v>
      </c>
      <c r="Q2141" s="25" t="s">
        <v>12543</v>
      </c>
      <c r="R2141" s="1" t="str">
        <f t="shared" si="34"/>
        <v>ST10013</v>
      </c>
      <c r="S2141" t="str">
        <f>VLOOKUP(R2141,Data!$C$2:$D$261,2,0)</f>
        <v>Bough Beeches Place</v>
      </c>
      <c r="T2141">
        <f>COUNTIF('Feb 2022'!A:A,D2141)+COUNTIF('Mar 2022'!A:A,D2141)+COUNTIF('Apr 2022'!A:A,D2141)+COUNTIF('May 2022'!A:A,D2141)+COUNTIF('June 2022'!A:A,D2141)+COUNTIF('July 2022'!A:A,D2141)+COUNTIF('Aug 2022'!A:A,D2141)+COUNTIF('Sep 2022'!A:A,D2141)+COUNTIF('Oct 2022'!A:A,D2141)+COUNTIF('Dec 2022'!A:A,D2141)</f>
        <v>0</v>
      </c>
      <c r="U2141" t="str">
        <f>VLOOKUP(Q2141,'Capital Lookup'!A:B,2,FALSE)</f>
        <v>Yes</v>
      </c>
      <c r="V2141" s="2">
        <f>IFERROR(VLOOKUP(LEFT(F2141,10),'Find Purchase Orders'!B:J,9,FALSE),"")</f>
        <v>44672</v>
      </c>
      <c r="W2141" s="25" t="s">
        <v>7261</v>
      </c>
    </row>
    <row r="2142" spans="1:23" hidden="1">
      <c r="A2142" s="25" t="s">
        <v>7261</v>
      </c>
      <c r="B2142" s="25" t="s">
        <v>12039</v>
      </c>
      <c r="C2142" s="25" t="s">
        <v>7264</v>
      </c>
      <c r="D2142" s="25" t="s">
        <v>2025</v>
      </c>
      <c r="E2142" s="25" t="s">
        <v>12040</v>
      </c>
      <c r="F2142" s="25" t="s">
        <v>12544</v>
      </c>
      <c r="G2142" s="25" t="s">
        <v>12545</v>
      </c>
      <c r="H2142" s="21">
        <v>1401.2</v>
      </c>
      <c r="I2142" s="25" t="s">
        <v>7296</v>
      </c>
      <c r="J2142" s="25" t="s">
        <v>7288</v>
      </c>
      <c r="K2142" s="25" t="s">
        <v>7289</v>
      </c>
      <c r="L2142" s="25" t="s">
        <v>7259</v>
      </c>
      <c r="M2142" s="21">
        <v>1401.2</v>
      </c>
      <c r="N2142" s="21">
        <v>1401.2</v>
      </c>
      <c r="O2142" s="21">
        <v>0</v>
      </c>
      <c r="P2142" s="21">
        <v>1401.2</v>
      </c>
      <c r="Q2142" s="25" t="s">
        <v>12043</v>
      </c>
      <c r="R2142" s="1" t="str">
        <f t="shared" si="34"/>
        <v>ST10037</v>
      </c>
      <c r="S2142" t="str">
        <f>VLOOKUP(R2142,Data!$C$2:$D$261,2,0)</f>
        <v>Stittsville Villa</v>
      </c>
      <c r="T2142">
        <f>COUNTIF('Feb 2022'!A:A,D2142)+COUNTIF('Mar 2022'!A:A,D2142)+COUNTIF('Apr 2022'!A:A,D2142)+COUNTIF('May 2022'!A:A,D2142)+COUNTIF('June 2022'!A:A,D2142)+COUNTIF('July 2022'!A:A,D2142)+COUNTIF('Aug 2022'!A:A,D2142)+COUNTIF('Sep 2022'!A:A,D2142)+COUNTIF('Oct 2022'!A:A,D2142)+COUNTIF('Dec 2022'!A:A,D2142)</f>
        <v>1</v>
      </c>
      <c r="U2142" t="str">
        <f>VLOOKUP(Q2142,'Capital Lookup'!A:B,2,FALSE)</f>
        <v>No</v>
      </c>
      <c r="V2142" s="2">
        <f>IFERROR(VLOOKUP(LEFT(F2142,10),'Find Purchase Orders'!B:J,9,FALSE),"")</f>
        <v>44672</v>
      </c>
      <c r="W2142" s="25" t="s">
        <v>7261</v>
      </c>
    </row>
    <row r="2143" spans="1:23" hidden="1">
      <c r="A2143" s="25" t="s">
        <v>7269</v>
      </c>
      <c r="B2143" s="25" t="s">
        <v>7833</v>
      </c>
      <c r="C2143" s="25" t="s">
        <v>7271</v>
      </c>
      <c r="D2143" s="25" t="s">
        <v>12546</v>
      </c>
      <c r="E2143" s="25" t="s">
        <v>7492</v>
      </c>
      <c r="H2143" s="21">
        <v>38194</v>
      </c>
      <c r="I2143" s="25" t="s">
        <v>7257</v>
      </c>
      <c r="K2143" s="25" t="s">
        <v>8274</v>
      </c>
      <c r="L2143" s="25" t="s">
        <v>8275</v>
      </c>
      <c r="M2143" s="22">
        <v>0</v>
      </c>
      <c r="N2143" s="22">
        <v>0</v>
      </c>
      <c r="O2143" s="21">
        <v>0</v>
      </c>
      <c r="P2143" s="21">
        <v>4394</v>
      </c>
      <c r="Q2143" s="25" t="s">
        <v>12547</v>
      </c>
      <c r="R2143" s="1" t="str">
        <f t="shared" si="34"/>
        <v>ST10156</v>
      </c>
      <c r="S2143" t="str">
        <f>VLOOKUP(R2143,Data!$C$2:$D$261,2,0)</f>
        <v>ThorntonView</v>
      </c>
      <c r="T2143">
        <f>COUNTIF('Feb 2022'!A:A,D2143)+COUNTIF('Mar 2022'!A:A,D2143)+COUNTIF('Apr 2022'!A:A,D2143)+COUNTIF('May 2022'!A:A,D2143)+COUNTIF('June 2022'!A:A,D2143)+COUNTIF('July 2022'!A:A,D2143)+COUNTIF('Aug 2022'!A:A,D2143)+COUNTIF('Sep 2022'!A:A,D2143)+COUNTIF('Oct 2022'!A:A,D2143)+COUNTIF('Dec 2022'!A:A,D2143)</f>
        <v>0</v>
      </c>
      <c r="U2143" t="str">
        <f>VLOOKUP(Q2143,'Capital Lookup'!A:B,2,FALSE)</f>
        <v>No</v>
      </c>
      <c r="V2143" s="2" t="str">
        <f>IFERROR(VLOOKUP(LEFT(F2143,10),'Find Purchase Orders'!B:J,9,FALSE),"")</f>
        <v/>
      </c>
      <c r="W2143" s="25" t="s">
        <v>7261</v>
      </c>
    </row>
    <row r="2144" spans="1:23" hidden="1">
      <c r="A2144" s="25" t="s">
        <v>7269</v>
      </c>
      <c r="B2144" s="25" t="s">
        <v>7833</v>
      </c>
      <c r="C2144" s="25" t="s">
        <v>7271</v>
      </c>
      <c r="D2144" s="25" t="s">
        <v>12546</v>
      </c>
      <c r="E2144" s="25" t="s">
        <v>7492</v>
      </c>
      <c r="H2144" s="21">
        <v>37421.08</v>
      </c>
      <c r="I2144" s="25" t="s">
        <v>7257</v>
      </c>
      <c r="K2144" s="25" t="s">
        <v>8274</v>
      </c>
      <c r="L2144" s="25" t="s">
        <v>8275</v>
      </c>
      <c r="M2144" s="22">
        <v>0</v>
      </c>
      <c r="N2144" s="22">
        <v>0</v>
      </c>
      <c r="O2144" s="21">
        <v>0</v>
      </c>
      <c r="P2144" s="21">
        <v>4305.08</v>
      </c>
      <c r="Q2144" s="25" t="s">
        <v>12547</v>
      </c>
      <c r="R2144" s="1" t="str">
        <f t="shared" si="34"/>
        <v>ST10156</v>
      </c>
      <c r="S2144" t="str">
        <f>VLOOKUP(R2144,Data!$C$2:$D$261,2,0)</f>
        <v>ThorntonView</v>
      </c>
      <c r="T2144">
        <f>COUNTIF('Feb 2022'!A:A,D2144)+COUNTIF('Mar 2022'!A:A,D2144)+COUNTIF('Apr 2022'!A:A,D2144)+COUNTIF('May 2022'!A:A,D2144)+COUNTIF('June 2022'!A:A,D2144)+COUNTIF('July 2022'!A:A,D2144)+COUNTIF('Aug 2022'!A:A,D2144)+COUNTIF('Sep 2022'!A:A,D2144)+COUNTIF('Oct 2022'!A:A,D2144)+COUNTIF('Dec 2022'!A:A,D2144)</f>
        <v>0</v>
      </c>
      <c r="U2144" t="str">
        <f>VLOOKUP(Q2144,'Capital Lookup'!A:B,2,FALSE)</f>
        <v>No</v>
      </c>
      <c r="V2144" s="2" t="str">
        <f>IFERROR(VLOOKUP(LEFT(F2144,10),'Find Purchase Orders'!B:J,9,FALSE),"")</f>
        <v/>
      </c>
      <c r="W2144" s="25" t="s">
        <v>7261</v>
      </c>
    </row>
    <row r="2145" spans="1:23" hidden="1">
      <c r="A2145" s="25" t="s">
        <v>7261</v>
      </c>
      <c r="B2145" s="25" t="s">
        <v>12039</v>
      </c>
      <c r="C2145" s="25" t="s">
        <v>7264</v>
      </c>
      <c r="D2145" s="25" t="s">
        <v>2027</v>
      </c>
      <c r="E2145" s="25" t="s">
        <v>12040</v>
      </c>
      <c r="F2145" s="25" t="s">
        <v>12548</v>
      </c>
      <c r="G2145" s="25" t="s">
        <v>12007</v>
      </c>
      <c r="H2145" s="21">
        <v>1401.2</v>
      </c>
      <c r="I2145" s="25" t="s">
        <v>7296</v>
      </c>
      <c r="J2145" s="25" t="s">
        <v>7288</v>
      </c>
      <c r="K2145" s="25" t="s">
        <v>7289</v>
      </c>
      <c r="L2145" s="25" t="s">
        <v>7259</v>
      </c>
      <c r="M2145" s="21">
        <v>1401.2</v>
      </c>
      <c r="N2145" s="21">
        <v>1401.2</v>
      </c>
      <c r="O2145" s="21">
        <v>0</v>
      </c>
      <c r="P2145" s="21">
        <v>1401.2</v>
      </c>
      <c r="Q2145" s="25" t="s">
        <v>12043</v>
      </c>
      <c r="R2145" s="1" t="str">
        <f t="shared" si="34"/>
        <v>ST10037</v>
      </c>
      <c r="S2145" t="str">
        <f>VLOOKUP(R2145,Data!$C$2:$D$261,2,0)</f>
        <v>Stittsville Villa</v>
      </c>
      <c r="T2145">
        <f>COUNTIF('Feb 2022'!A:A,D2145)+COUNTIF('Mar 2022'!A:A,D2145)+COUNTIF('Apr 2022'!A:A,D2145)+COUNTIF('May 2022'!A:A,D2145)+COUNTIF('June 2022'!A:A,D2145)+COUNTIF('July 2022'!A:A,D2145)+COUNTIF('Aug 2022'!A:A,D2145)+COUNTIF('Sep 2022'!A:A,D2145)+COUNTIF('Oct 2022'!A:A,D2145)+COUNTIF('Dec 2022'!A:A,D2145)</f>
        <v>1</v>
      </c>
      <c r="U2145" t="str">
        <f>VLOOKUP(Q2145,'Capital Lookup'!A:B,2,FALSE)</f>
        <v>No</v>
      </c>
      <c r="V2145" s="2">
        <f>IFERROR(VLOOKUP(LEFT(F2145,10),'Find Purchase Orders'!B:J,9,FALSE),"")</f>
        <v>44672</v>
      </c>
      <c r="W2145" s="25" t="s">
        <v>7261</v>
      </c>
    </row>
    <row r="2146" spans="1:23" hidden="1">
      <c r="A2146" s="25" t="s">
        <v>7313</v>
      </c>
      <c r="B2146" s="25" t="s">
        <v>7935</v>
      </c>
      <c r="C2146" s="25" t="s">
        <v>7587</v>
      </c>
      <c r="D2146" s="25" t="s">
        <v>2209</v>
      </c>
      <c r="E2146" s="25" t="s">
        <v>7500</v>
      </c>
      <c r="F2146" s="25" t="s">
        <v>12549</v>
      </c>
      <c r="G2146" s="25" t="s">
        <v>12550</v>
      </c>
      <c r="H2146" s="21">
        <v>5333.6</v>
      </c>
      <c r="I2146" s="25" t="s">
        <v>7296</v>
      </c>
      <c r="J2146" s="25" t="s">
        <v>7288</v>
      </c>
      <c r="K2146" s="25" t="s">
        <v>7579</v>
      </c>
      <c r="L2146" s="25" t="s">
        <v>7580</v>
      </c>
      <c r="M2146" s="21">
        <v>5333.6</v>
      </c>
      <c r="N2146" s="21">
        <v>5333.6</v>
      </c>
      <c r="O2146" s="21">
        <v>0</v>
      </c>
      <c r="P2146" s="21">
        <v>5333.6</v>
      </c>
      <c r="Q2146" s="25" t="s">
        <v>12551</v>
      </c>
      <c r="R2146" s="1" t="str">
        <f t="shared" si="34"/>
        <v>ST10162</v>
      </c>
      <c r="S2146" t="str">
        <f>VLOOKUP(R2146,Data!$C$2:$D$261,2,0)</f>
        <v>Elginwood</v>
      </c>
      <c r="T2146">
        <f>COUNTIF('Feb 2022'!A:A,D2146)+COUNTIF('Mar 2022'!A:A,D2146)+COUNTIF('Apr 2022'!A:A,D2146)+COUNTIF('May 2022'!A:A,D2146)+COUNTIF('June 2022'!A:A,D2146)+COUNTIF('July 2022'!A:A,D2146)+COUNTIF('Aug 2022'!A:A,D2146)+COUNTIF('Sep 2022'!A:A,D2146)+COUNTIF('Oct 2022'!A:A,D2146)+COUNTIF('Dec 2022'!A:A,D2146)</f>
        <v>1</v>
      </c>
      <c r="U2146" t="str">
        <f>VLOOKUP(Q2146,'Capital Lookup'!A:B,2,FALSE)</f>
        <v>No</v>
      </c>
      <c r="V2146" s="2">
        <f>IFERROR(VLOOKUP(LEFT(F2146,10),'Find Purchase Orders'!B:J,9,FALSE),"")</f>
        <v>44677</v>
      </c>
      <c r="W2146" s="25" t="s">
        <v>7261</v>
      </c>
    </row>
    <row r="2147" spans="1:23" hidden="1">
      <c r="A2147" s="25" t="s">
        <v>7313</v>
      </c>
      <c r="B2147" s="25" t="s">
        <v>7935</v>
      </c>
      <c r="C2147" s="25" t="s">
        <v>7587</v>
      </c>
      <c r="D2147" s="25" t="s">
        <v>2209</v>
      </c>
      <c r="E2147" s="25" t="s">
        <v>7500</v>
      </c>
      <c r="F2147" s="25" t="s">
        <v>12552</v>
      </c>
      <c r="G2147" s="25" t="s">
        <v>12553</v>
      </c>
      <c r="H2147" s="21">
        <v>1073.5</v>
      </c>
      <c r="I2147" s="25" t="s">
        <v>7296</v>
      </c>
      <c r="J2147" s="25" t="s">
        <v>7288</v>
      </c>
      <c r="K2147" s="25" t="s">
        <v>8155</v>
      </c>
      <c r="L2147" s="25" t="s">
        <v>7580</v>
      </c>
      <c r="M2147" s="21">
        <v>1073.5</v>
      </c>
      <c r="N2147" s="21">
        <v>1073.5</v>
      </c>
      <c r="O2147" s="21">
        <v>0</v>
      </c>
      <c r="P2147" s="21">
        <v>1073.5</v>
      </c>
      <c r="Q2147" s="25" t="s">
        <v>12551</v>
      </c>
      <c r="R2147" s="1" t="str">
        <f t="shared" si="34"/>
        <v>ST10162</v>
      </c>
      <c r="S2147" t="str">
        <f>VLOOKUP(R2147,Data!$C$2:$D$261,2,0)</f>
        <v>Elginwood</v>
      </c>
      <c r="T2147">
        <f>COUNTIF('Feb 2022'!A:A,D2147)+COUNTIF('Mar 2022'!A:A,D2147)+COUNTIF('Apr 2022'!A:A,D2147)+COUNTIF('May 2022'!A:A,D2147)+COUNTIF('June 2022'!A:A,D2147)+COUNTIF('July 2022'!A:A,D2147)+COUNTIF('Aug 2022'!A:A,D2147)+COUNTIF('Sep 2022'!A:A,D2147)+COUNTIF('Oct 2022'!A:A,D2147)+COUNTIF('Dec 2022'!A:A,D2147)</f>
        <v>1</v>
      </c>
      <c r="U2147" t="str">
        <f>VLOOKUP(Q2147,'Capital Lookup'!A:B,2,FALSE)</f>
        <v>No</v>
      </c>
      <c r="V2147" s="2">
        <f>IFERROR(VLOOKUP(LEFT(F2147,10),'Find Purchase Orders'!B:J,9,FALSE),"")</f>
        <v>44677</v>
      </c>
      <c r="W2147" s="25" t="s">
        <v>7261</v>
      </c>
    </row>
    <row r="2148" spans="1:23" hidden="1">
      <c r="A2148" s="25" t="s">
        <v>11120</v>
      </c>
      <c r="B2148" s="25" t="s">
        <v>7440</v>
      </c>
      <c r="C2148" s="25" t="s">
        <v>7264</v>
      </c>
      <c r="D2148" s="25" t="s">
        <v>5066</v>
      </c>
      <c r="E2148" s="25" t="s">
        <v>7442</v>
      </c>
      <c r="F2148" s="25" t="s">
        <v>12554</v>
      </c>
      <c r="G2148" s="25" t="s">
        <v>12555</v>
      </c>
      <c r="H2148" s="21">
        <v>3767.4</v>
      </c>
      <c r="I2148" s="25" t="s">
        <v>7287</v>
      </c>
      <c r="J2148" s="25" t="s">
        <v>7288</v>
      </c>
      <c r="K2148" s="25" t="s">
        <v>7258</v>
      </c>
      <c r="L2148" s="25" t="s">
        <v>12556</v>
      </c>
      <c r="M2148" s="21">
        <v>3767.4</v>
      </c>
      <c r="N2148" s="22">
        <v>0</v>
      </c>
      <c r="O2148" s="21">
        <v>3767.4</v>
      </c>
      <c r="P2148" s="21">
        <v>179.4</v>
      </c>
      <c r="Q2148" s="25" t="s">
        <v>12557</v>
      </c>
      <c r="R2148" s="1" t="str">
        <f t="shared" si="34"/>
        <v>ST10068</v>
      </c>
      <c r="S2148" t="str">
        <f>VLOOKUP(R2148,Data!$C$2:$D$261,2,0)</f>
        <v>Chateau Renoir</v>
      </c>
      <c r="T2148">
        <f>COUNTIF('Feb 2022'!A:A,D2148)+COUNTIF('Mar 2022'!A:A,D2148)+COUNTIF('Apr 2022'!A:A,D2148)+COUNTIF('May 2022'!A:A,D2148)+COUNTIF('June 2022'!A:A,D2148)+COUNTIF('July 2022'!A:A,D2148)+COUNTIF('Aug 2022'!A:A,D2148)+COUNTIF('Sep 2022'!A:A,D2148)+COUNTIF('Oct 2022'!A:A,D2148)+COUNTIF('Dec 2022'!A:A,D2148)</f>
        <v>1</v>
      </c>
      <c r="U2148" t="str">
        <f>VLOOKUP(Q2148,'Capital Lookup'!A:B,2,FALSE)</f>
        <v>No</v>
      </c>
      <c r="V2148" s="2">
        <f>IFERROR(VLOOKUP(LEFT(F2148,10),'Find Purchase Orders'!B:J,9,FALSE),"")</f>
        <v>44707</v>
      </c>
      <c r="W2148" s="25" t="s">
        <v>7261</v>
      </c>
    </row>
    <row r="2149" spans="1:23" hidden="1">
      <c r="A2149" s="25" t="s">
        <v>11120</v>
      </c>
      <c r="B2149" s="25" t="s">
        <v>7440</v>
      </c>
      <c r="C2149" s="25" t="s">
        <v>7264</v>
      </c>
      <c r="D2149" s="25" t="s">
        <v>5066</v>
      </c>
      <c r="E2149" s="25" t="s">
        <v>7442</v>
      </c>
      <c r="F2149" s="25" t="s">
        <v>12558</v>
      </c>
      <c r="G2149" s="25" t="s">
        <v>12555</v>
      </c>
      <c r="H2149" s="21">
        <v>7907.55</v>
      </c>
      <c r="I2149" s="25" t="s">
        <v>7287</v>
      </c>
      <c r="J2149" s="25" t="s">
        <v>7288</v>
      </c>
      <c r="K2149" s="25" t="s">
        <v>7258</v>
      </c>
      <c r="L2149" s="25" t="s">
        <v>8647</v>
      </c>
      <c r="M2149" s="21">
        <v>7907.55</v>
      </c>
      <c r="N2149" s="22">
        <v>0</v>
      </c>
      <c r="O2149" s="21">
        <v>7907.55</v>
      </c>
      <c r="P2149" s="21">
        <v>376.55</v>
      </c>
      <c r="Q2149" s="25"/>
      <c r="R2149" s="1" t="str">
        <f t="shared" si="34"/>
        <v>ST10068</v>
      </c>
      <c r="S2149" t="str">
        <f>VLOOKUP(R2149,Data!$C$2:$D$261,2,0)</f>
        <v>Chateau Renoir</v>
      </c>
      <c r="T2149">
        <f>COUNTIF('Feb 2022'!A:A,D2149)+COUNTIF('Mar 2022'!A:A,D2149)+COUNTIF('Apr 2022'!A:A,D2149)+COUNTIF('May 2022'!A:A,D2149)+COUNTIF('June 2022'!A:A,D2149)+COUNTIF('July 2022'!A:A,D2149)+COUNTIF('Aug 2022'!A:A,D2149)+COUNTIF('Sep 2022'!A:A,D2149)+COUNTIF('Oct 2022'!A:A,D2149)+COUNTIF('Dec 2022'!A:A,D2149)</f>
        <v>1</v>
      </c>
      <c r="U2149" t="e">
        <f>VLOOKUP(Q2149,'Capital Lookup'!A:B,2,FALSE)</f>
        <v>#N/A</v>
      </c>
      <c r="V2149" s="2">
        <f>IFERROR(VLOOKUP(LEFT(F2149,10),'Find Purchase Orders'!B:J,9,FALSE),"")</f>
        <v>44707</v>
      </c>
      <c r="W2149" s="25" t="s">
        <v>7261</v>
      </c>
    </row>
    <row r="2150" spans="1:23" hidden="1">
      <c r="A2150" s="25" t="s">
        <v>11120</v>
      </c>
      <c r="B2150" s="25" t="s">
        <v>7440</v>
      </c>
      <c r="C2150" s="25" t="s">
        <v>7264</v>
      </c>
      <c r="D2150" s="25" t="s">
        <v>5066</v>
      </c>
      <c r="E2150" s="25" t="s">
        <v>7442</v>
      </c>
      <c r="F2150" s="25" t="s">
        <v>12559</v>
      </c>
      <c r="G2150" s="25" t="s">
        <v>12555</v>
      </c>
      <c r="H2150" s="21">
        <v>5873.7</v>
      </c>
      <c r="I2150" s="25" t="s">
        <v>7287</v>
      </c>
      <c r="J2150" s="25" t="s">
        <v>7288</v>
      </c>
      <c r="K2150" s="25" t="s">
        <v>7258</v>
      </c>
      <c r="L2150" s="25" t="s">
        <v>8647</v>
      </c>
      <c r="M2150" s="21">
        <v>5873.7</v>
      </c>
      <c r="N2150" s="22">
        <v>0</v>
      </c>
      <c r="O2150" s="21">
        <v>5873.7</v>
      </c>
      <c r="P2150" s="21">
        <v>279.7</v>
      </c>
      <c r="Q2150" s="25"/>
      <c r="R2150" s="1" t="str">
        <f t="shared" si="34"/>
        <v>ST10068</v>
      </c>
      <c r="S2150" t="str">
        <f>VLOOKUP(R2150,Data!$C$2:$D$261,2,0)</f>
        <v>Chateau Renoir</v>
      </c>
      <c r="T2150">
        <f>COUNTIF('Feb 2022'!A:A,D2150)+COUNTIF('Mar 2022'!A:A,D2150)+COUNTIF('Apr 2022'!A:A,D2150)+COUNTIF('May 2022'!A:A,D2150)+COUNTIF('June 2022'!A:A,D2150)+COUNTIF('July 2022'!A:A,D2150)+COUNTIF('Aug 2022'!A:A,D2150)+COUNTIF('Sep 2022'!A:A,D2150)+COUNTIF('Oct 2022'!A:A,D2150)+COUNTIF('Dec 2022'!A:A,D2150)</f>
        <v>1</v>
      </c>
      <c r="U2150" t="e">
        <f>VLOOKUP(Q2150,'Capital Lookup'!A:B,2,FALSE)</f>
        <v>#N/A</v>
      </c>
      <c r="V2150" s="2">
        <f>IFERROR(VLOOKUP(LEFT(F2150,10),'Find Purchase Orders'!B:J,9,FALSE),"")</f>
        <v>44707</v>
      </c>
      <c r="W2150" s="25" t="s">
        <v>7261</v>
      </c>
    </row>
    <row r="2151" spans="1:23" hidden="1">
      <c r="A2151" s="25" t="s">
        <v>7261</v>
      </c>
      <c r="B2151" s="25" t="s">
        <v>7541</v>
      </c>
      <c r="C2151" s="25" t="s">
        <v>7264</v>
      </c>
      <c r="D2151" s="25" t="s">
        <v>4752</v>
      </c>
      <c r="E2151" s="25" t="s">
        <v>7543</v>
      </c>
      <c r="F2151" s="25" t="s">
        <v>12560</v>
      </c>
      <c r="G2151" s="25" t="s">
        <v>6350</v>
      </c>
      <c r="H2151" s="21">
        <v>545.70000000000005</v>
      </c>
      <c r="I2151" s="25" t="s">
        <v>7296</v>
      </c>
      <c r="J2151" s="25" t="s">
        <v>7288</v>
      </c>
      <c r="K2151" s="25" t="s">
        <v>7258</v>
      </c>
      <c r="L2151" s="25" t="s">
        <v>7259</v>
      </c>
      <c r="M2151" s="21">
        <v>545.70000000000005</v>
      </c>
      <c r="N2151" s="21">
        <v>545.70000000000005</v>
      </c>
      <c r="O2151" s="21">
        <v>0</v>
      </c>
      <c r="P2151" s="21">
        <v>545.70000000000005</v>
      </c>
      <c r="Q2151" s="25" t="s">
        <v>7544</v>
      </c>
      <c r="R2151" s="1" t="str">
        <f t="shared" si="34"/>
        <v>ST10061</v>
      </c>
      <c r="S2151" t="str">
        <f>VLOOKUP(R2151,Data!$C$2:$D$261,2,0)</f>
        <v>The Dorchester</v>
      </c>
      <c r="T2151">
        <f>COUNTIF('Feb 2022'!A:A,D2151)+COUNTIF('Mar 2022'!A:A,D2151)+COUNTIF('Apr 2022'!A:A,D2151)+COUNTIF('May 2022'!A:A,D2151)+COUNTIF('June 2022'!A:A,D2151)+COUNTIF('July 2022'!A:A,D2151)+COUNTIF('Aug 2022'!A:A,D2151)+COUNTIF('Sep 2022'!A:A,D2151)+COUNTIF('Oct 2022'!A:A,D2151)+COUNTIF('Dec 2022'!A:A,D2151)</f>
        <v>1</v>
      </c>
      <c r="U2151" t="str">
        <f>VLOOKUP(Q2151,'Capital Lookup'!A:B,2,FALSE)</f>
        <v>No</v>
      </c>
      <c r="V2151" s="2">
        <f>IFERROR(VLOOKUP(LEFT(F2151,10),'Find Purchase Orders'!B:J,9,FALSE),"")</f>
        <v>44683</v>
      </c>
      <c r="W2151" s="25" t="s">
        <v>7261</v>
      </c>
    </row>
    <row r="2152" spans="1:23" hidden="1">
      <c r="A2152" s="25" t="s">
        <v>7261</v>
      </c>
      <c r="B2152" s="25" t="s">
        <v>7541</v>
      </c>
      <c r="C2152" s="25" t="s">
        <v>7264</v>
      </c>
      <c r="D2152" s="25" t="s">
        <v>4752</v>
      </c>
      <c r="E2152" s="25" t="s">
        <v>7543</v>
      </c>
      <c r="F2152" s="25" t="s">
        <v>12561</v>
      </c>
      <c r="G2152" s="25" t="s">
        <v>12562</v>
      </c>
      <c r="H2152" s="21">
        <v>7850.06</v>
      </c>
      <c r="I2152" s="25" t="s">
        <v>7296</v>
      </c>
      <c r="J2152" s="25" t="s">
        <v>7288</v>
      </c>
      <c r="K2152" s="25" t="s">
        <v>7262</v>
      </c>
      <c r="L2152" s="25" t="s">
        <v>7259</v>
      </c>
      <c r="M2152" s="21">
        <v>7850.06</v>
      </c>
      <c r="N2152" s="21">
        <v>7850.06</v>
      </c>
      <c r="O2152" s="21">
        <v>0</v>
      </c>
      <c r="P2152" s="21">
        <v>7850.06</v>
      </c>
      <c r="Q2152" s="25" t="s">
        <v>7544</v>
      </c>
      <c r="R2152" s="1" t="str">
        <f t="shared" si="34"/>
        <v>ST10061</v>
      </c>
      <c r="S2152" t="str">
        <f>VLOOKUP(R2152,Data!$C$2:$D$261,2,0)</f>
        <v>The Dorchester</v>
      </c>
      <c r="T2152">
        <f>COUNTIF('Feb 2022'!A:A,D2152)+COUNTIF('Mar 2022'!A:A,D2152)+COUNTIF('Apr 2022'!A:A,D2152)+COUNTIF('May 2022'!A:A,D2152)+COUNTIF('June 2022'!A:A,D2152)+COUNTIF('July 2022'!A:A,D2152)+COUNTIF('Aug 2022'!A:A,D2152)+COUNTIF('Sep 2022'!A:A,D2152)+COUNTIF('Oct 2022'!A:A,D2152)+COUNTIF('Dec 2022'!A:A,D2152)</f>
        <v>1</v>
      </c>
      <c r="U2152" t="str">
        <f>VLOOKUP(Q2152,'Capital Lookup'!A:B,2,FALSE)</f>
        <v>No</v>
      </c>
      <c r="V2152" s="2">
        <f>IFERROR(VLOOKUP(LEFT(F2152,10),'Find Purchase Orders'!B:J,9,FALSE),"")</f>
        <v>44683</v>
      </c>
      <c r="W2152" s="25" t="s">
        <v>7261</v>
      </c>
    </row>
    <row r="2153" spans="1:23" hidden="1">
      <c r="A2153" s="25" t="s">
        <v>7261</v>
      </c>
      <c r="B2153" s="25" t="s">
        <v>7541</v>
      </c>
      <c r="C2153" s="25" t="s">
        <v>7264</v>
      </c>
      <c r="D2153" s="25" t="s">
        <v>2029</v>
      </c>
      <c r="E2153" s="25" t="s">
        <v>7543</v>
      </c>
      <c r="F2153" s="25" t="s">
        <v>12563</v>
      </c>
      <c r="G2153" s="25" t="s">
        <v>12564</v>
      </c>
      <c r="H2153" s="21">
        <v>525</v>
      </c>
      <c r="I2153" s="25" t="s">
        <v>7296</v>
      </c>
      <c r="J2153" s="25" t="s">
        <v>7288</v>
      </c>
      <c r="K2153" s="25" t="s">
        <v>7289</v>
      </c>
      <c r="L2153" s="25" t="s">
        <v>7259</v>
      </c>
      <c r="M2153" s="21">
        <v>525</v>
      </c>
      <c r="N2153" s="21">
        <v>525</v>
      </c>
      <c r="O2153" s="21">
        <v>0</v>
      </c>
      <c r="P2153" s="21">
        <v>525</v>
      </c>
      <c r="Q2153" s="25" t="s">
        <v>7544</v>
      </c>
      <c r="R2153" s="1" t="str">
        <f t="shared" si="34"/>
        <v>ST10061</v>
      </c>
      <c r="S2153" t="str">
        <f>VLOOKUP(R2153,Data!$C$2:$D$261,2,0)</f>
        <v>The Dorchester</v>
      </c>
      <c r="T2153">
        <f>COUNTIF('Feb 2022'!A:A,D2153)+COUNTIF('Mar 2022'!A:A,D2153)+COUNTIF('Apr 2022'!A:A,D2153)+COUNTIF('May 2022'!A:A,D2153)+COUNTIF('June 2022'!A:A,D2153)+COUNTIF('July 2022'!A:A,D2153)+COUNTIF('Aug 2022'!A:A,D2153)+COUNTIF('Sep 2022'!A:A,D2153)+COUNTIF('Oct 2022'!A:A,D2153)+COUNTIF('Dec 2022'!A:A,D2153)</f>
        <v>1</v>
      </c>
      <c r="U2153" t="str">
        <f>VLOOKUP(Q2153,'Capital Lookup'!A:B,2,FALSE)</f>
        <v>No</v>
      </c>
      <c r="V2153" s="2">
        <f>IFERROR(VLOOKUP(LEFT(F2153,10),'Find Purchase Orders'!B:J,9,FALSE),"")</f>
        <v>44672</v>
      </c>
      <c r="W2153" s="25" t="s">
        <v>7261</v>
      </c>
    </row>
    <row r="2154" spans="1:23" hidden="1">
      <c r="A2154" s="25" t="s">
        <v>7252</v>
      </c>
      <c r="B2154" s="25" t="s">
        <v>7524</v>
      </c>
      <c r="C2154" s="25" t="s">
        <v>7254</v>
      </c>
      <c r="D2154" s="25" t="s">
        <v>2030</v>
      </c>
      <c r="E2154" s="25" t="s">
        <v>7500</v>
      </c>
      <c r="F2154" s="25" t="s">
        <v>12565</v>
      </c>
      <c r="G2154" s="25" t="s">
        <v>12566</v>
      </c>
      <c r="H2154" s="21">
        <v>6294.1</v>
      </c>
      <c r="I2154" s="25" t="s">
        <v>7296</v>
      </c>
      <c r="J2154" s="25" t="s">
        <v>7288</v>
      </c>
      <c r="K2154" s="25" t="s">
        <v>8274</v>
      </c>
      <c r="L2154" s="25" t="s">
        <v>10102</v>
      </c>
      <c r="M2154" s="21">
        <v>6294.1</v>
      </c>
      <c r="N2154" s="22">
        <v>0</v>
      </c>
      <c r="O2154" s="21">
        <v>6294.1</v>
      </c>
      <c r="P2154" s="21">
        <v>6294.1</v>
      </c>
      <c r="Q2154" s="25" t="s">
        <v>12567</v>
      </c>
      <c r="R2154" s="1" t="str">
        <f t="shared" si="34"/>
        <v>ST10041</v>
      </c>
      <c r="S2154" t="str">
        <f>VLOOKUP(R2154,Data!$C$2:$D$261,2,0)</f>
        <v>Prince of Wales</v>
      </c>
      <c r="T2154">
        <f>COUNTIF('Feb 2022'!A:A,D2154)+COUNTIF('Mar 2022'!A:A,D2154)+COUNTIF('Apr 2022'!A:A,D2154)+COUNTIF('May 2022'!A:A,D2154)+COUNTIF('June 2022'!A:A,D2154)+COUNTIF('July 2022'!A:A,D2154)+COUNTIF('Aug 2022'!A:A,D2154)+COUNTIF('Sep 2022'!A:A,D2154)+COUNTIF('Oct 2022'!A:A,D2154)+COUNTIF('Dec 2022'!A:A,D2154)</f>
        <v>1</v>
      </c>
      <c r="U2154" t="str">
        <f>VLOOKUP(Q2154,'Capital Lookup'!A:B,2,FALSE)</f>
        <v>No</v>
      </c>
      <c r="V2154" s="2">
        <f>IFERROR(VLOOKUP(LEFT(F2154,10),'Find Purchase Orders'!B:J,9,FALSE),"")</f>
        <v>44672</v>
      </c>
      <c r="W2154" s="25" t="s">
        <v>7261</v>
      </c>
    </row>
    <row r="2155" spans="1:23" hidden="1">
      <c r="A2155" s="25" t="s">
        <v>7261</v>
      </c>
      <c r="B2155" s="25" t="s">
        <v>7541</v>
      </c>
      <c r="C2155" s="25" t="s">
        <v>7264</v>
      </c>
      <c r="D2155" s="25" t="s">
        <v>2204</v>
      </c>
      <c r="E2155" s="25" t="s">
        <v>7543</v>
      </c>
      <c r="F2155" s="25" t="s">
        <v>12568</v>
      </c>
      <c r="G2155" s="25" t="s">
        <v>12569</v>
      </c>
      <c r="H2155" s="21">
        <v>2843.19</v>
      </c>
      <c r="I2155" s="25" t="s">
        <v>7296</v>
      </c>
      <c r="J2155" s="25" t="s">
        <v>7288</v>
      </c>
      <c r="K2155" s="25" t="s">
        <v>7289</v>
      </c>
      <c r="L2155" s="25" t="s">
        <v>7259</v>
      </c>
      <c r="M2155" s="21">
        <v>2843.19</v>
      </c>
      <c r="N2155" s="21">
        <v>2843.19</v>
      </c>
      <c r="O2155" s="21">
        <v>0</v>
      </c>
      <c r="P2155" s="21">
        <v>2843.19</v>
      </c>
      <c r="Q2155" s="25" t="s">
        <v>7544</v>
      </c>
      <c r="R2155" s="1" t="str">
        <f t="shared" si="34"/>
        <v>ST10061</v>
      </c>
      <c r="S2155" t="str">
        <f>VLOOKUP(R2155,Data!$C$2:$D$261,2,0)</f>
        <v>The Dorchester</v>
      </c>
      <c r="T2155">
        <f>COUNTIF('Feb 2022'!A:A,D2155)+COUNTIF('Mar 2022'!A:A,D2155)+COUNTIF('Apr 2022'!A:A,D2155)+COUNTIF('May 2022'!A:A,D2155)+COUNTIF('June 2022'!A:A,D2155)+COUNTIF('July 2022'!A:A,D2155)+COUNTIF('Aug 2022'!A:A,D2155)+COUNTIF('Sep 2022'!A:A,D2155)+COUNTIF('Oct 2022'!A:A,D2155)+COUNTIF('Dec 2022'!A:A,D2155)</f>
        <v>1</v>
      </c>
      <c r="U2155" t="str">
        <f>VLOOKUP(Q2155,'Capital Lookup'!A:B,2,FALSE)</f>
        <v>No</v>
      </c>
      <c r="V2155" s="2">
        <f>IFERROR(VLOOKUP(LEFT(F2155,10),'Find Purchase Orders'!B:J,9,FALSE),"")</f>
        <v>44677</v>
      </c>
      <c r="W2155" s="25" t="s">
        <v>7261</v>
      </c>
    </row>
    <row r="2156" spans="1:23" hidden="1">
      <c r="A2156" s="25" t="s">
        <v>7261</v>
      </c>
      <c r="B2156" s="25" t="s">
        <v>7541</v>
      </c>
      <c r="C2156" s="25" t="s">
        <v>7264</v>
      </c>
      <c r="D2156" s="25" t="s">
        <v>12570</v>
      </c>
      <c r="E2156" s="25" t="s">
        <v>7543</v>
      </c>
      <c r="H2156" s="21">
        <v>545.70000000000005</v>
      </c>
      <c r="I2156" s="25" t="s">
        <v>7257</v>
      </c>
      <c r="K2156" s="25" t="s">
        <v>7258</v>
      </c>
      <c r="L2156" s="25" t="s">
        <v>7259</v>
      </c>
      <c r="M2156" s="22">
        <v>0</v>
      </c>
      <c r="N2156" s="22">
        <v>0</v>
      </c>
      <c r="O2156" s="21">
        <v>0</v>
      </c>
      <c r="P2156" s="21">
        <v>25.99</v>
      </c>
      <c r="Q2156" s="25" t="s">
        <v>7544</v>
      </c>
      <c r="R2156" s="1" t="str">
        <f t="shared" si="34"/>
        <v>ST10061</v>
      </c>
      <c r="S2156" t="str">
        <f>VLOOKUP(R2156,Data!$C$2:$D$261,2,0)</f>
        <v>The Dorchester</v>
      </c>
      <c r="T2156">
        <f>COUNTIF('Feb 2022'!A:A,D2156)+COUNTIF('Mar 2022'!A:A,D2156)+COUNTIF('Apr 2022'!A:A,D2156)+COUNTIF('May 2022'!A:A,D2156)+COUNTIF('June 2022'!A:A,D2156)+COUNTIF('July 2022'!A:A,D2156)+COUNTIF('Aug 2022'!A:A,D2156)+COUNTIF('Sep 2022'!A:A,D2156)+COUNTIF('Oct 2022'!A:A,D2156)+COUNTIF('Dec 2022'!A:A,D2156)</f>
        <v>0</v>
      </c>
      <c r="U2156" t="str">
        <f>VLOOKUP(Q2156,'Capital Lookup'!A:B,2,FALSE)</f>
        <v>No</v>
      </c>
      <c r="V2156" s="2" t="str">
        <f>IFERROR(VLOOKUP(LEFT(F2156,10),'Find Purchase Orders'!B:J,9,FALSE),"")</f>
        <v/>
      </c>
      <c r="W2156" s="25" t="s">
        <v>7261</v>
      </c>
    </row>
    <row r="2157" spans="1:23" hidden="1">
      <c r="A2157" s="25" t="s">
        <v>7261</v>
      </c>
      <c r="B2157" s="25" t="s">
        <v>7541</v>
      </c>
      <c r="C2157" s="25" t="s">
        <v>7264</v>
      </c>
      <c r="D2157" s="25" t="s">
        <v>12570</v>
      </c>
      <c r="E2157" s="25" t="s">
        <v>7543</v>
      </c>
      <c r="H2157" s="21">
        <v>7940</v>
      </c>
      <c r="I2157" s="25" t="s">
        <v>7257</v>
      </c>
      <c r="K2157" s="25" t="s">
        <v>7262</v>
      </c>
      <c r="L2157" s="25" t="s">
        <v>7259</v>
      </c>
      <c r="M2157" s="22">
        <v>0</v>
      </c>
      <c r="N2157" s="22">
        <v>0</v>
      </c>
      <c r="O2157" s="21">
        <v>0</v>
      </c>
      <c r="P2157" s="21">
        <v>378.09</v>
      </c>
      <c r="Q2157" s="25" t="s">
        <v>7544</v>
      </c>
      <c r="R2157" s="1" t="str">
        <f t="shared" si="34"/>
        <v>ST10061</v>
      </c>
      <c r="S2157" t="str">
        <f>VLOOKUP(R2157,Data!$C$2:$D$261,2,0)</f>
        <v>The Dorchester</v>
      </c>
      <c r="T2157">
        <f>COUNTIF('Feb 2022'!A:A,D2157)+COUNTIF('Mar 2022'!A:A,D2157)+COUNTIF('Apr 2022'!A:A,D2157)+COUNTIF('May 2022'!A:A,D2157)+COUNTIF('June 2022'!A:A,D2157)+COUNTIF('July 2022'!A:A,D2157)+COUNTIF('Aug 2022'!A:A,D2157)+COUNTIF('Sep 2022'!A:A,D2157)+COUNTIF('Oct 2022'!A:A,D2157)+COUNTIF('Dec 2022'!A:A,D2157)</f>
        <v>0</v>
      </c>
      <c r="U2157" t="str">
        <f>VLOOKUP(Q2157,'Capital Lookup'!A:B,2,FALSE)</f>
        <v>No</v>
      </c>
      <c r="V2157" s="2" t="str">
        <f>IFERROR(VLOOKUP(LEFT(F2157,10),'Find Purchase Orders'!B:J,9,FALSE),"")</f>
        <v/>
      </c>
      <c r="W2157" s="25" t="s">
        <v>7261</v>
      </c>
    </row>
    <row r="2158" spans="1:23" hidden="1">
      <c r="A2158" s="25" t="s">
        <v>7261</v>
      </c>
      <c r="B2158" s="25" t="s">
        <v>7541</v>
      </c>
      <c r="C2158" s="25" t="s">
        <v>7264</v>
      </c>
      <c r="D2158" s="25" t="s">
        <v>12570</v>
      </c>
      <c r="E2158" s="25" t="s">
        <v>7543</v>
      </c>
      <c r="H2158" s="21">
        <v>336</v>
      </c>
      <c r="I2158" s="25" t="s">
        <v>7257</v>
      </c>
      <c r="K2158" s="25" t="s">
        <v>7262</v>
      </c>
      <c r="L2158" s="25" t="s">
        <v>7259</v>
      </c>
      <c r="M2158" s="22">
        <v>0</v>
      </c>
      <c r="N2158" s="22">
        <v>0</v>
      </c>
      <c r="O2158" s="21">
        <v>0</v>
      </c>
      <c r="P2158" s="21">
        <v>16</v>
      </c>
      <c r="Q2158" s="25" t="s">
        <v>7544</v>
      </c>
      <c r="R2158" s="1" t="str">
        <f t="shared" si="34"/>
        <v>ST10061</v>
      </c>
      <c r="S2158" t="str">
        <f>VLOOKUP(R2158,Data!$C$2:$D$261,2,0)</f>
        <v>The Dorchester</v>
      </c>
      <c r="T2158">
        <f>COUNTIF('Feb 2022'!A:A,D2158)+COUNTIF('Mar 2022'!A:A,D2158)+COUNTIF('Apr 2022'!A:A,D2158)+COUNTIF('May 2022'!A:A,D2158)+COUNTIF('June 2022'!A:A,D2158)+COUNTIF('July 2022'!A:A,D2158)+COUNTIF('Aug 2022'!A:A,D2158)+COUNTIF('Sep 2022'!A:A,D2158)+COUNTIF('Oct 2022'!A:A,D2158)+COUNTIF('Dec 2022'!A:A,D2158)</f>
        <v>0</v>
      </c>
      <c r="U2158" t="str">
        <f>VLOOKUP(Q2158,'Capital Lookup'!A:B,2,FALSE)</f>
        <v>No</v>
      </c>
      <c r="V2158" s="2" t="str">
        <f>IFERROR(VLOOKUP(LEFT(F2158,10),'Find Purchase Orders'!B:J,9,FALSE),"")</f>
        <v/>
      </c>
      <c r="W2158" s="25" t="s">
        <v>7261</v>
      </c>
    </row>
    <row r="2159" spans="1:23" hidden="1">
      <c r="A2159" s="25" t="s">
        <v>7261</v>
      </c>
      <c r="B2159" s="25" t="s">
        <v>12039</v>
      </c>
      <c r="C2159" s="25" t="s">
        <v>7264</v>
      </c>
      <c r="D2159" s="25" t="s">
        <v>2046</v>
      </c>
      <c r="E2159" s="25" t="s">
        <v>12040</v>
      </c>
      <c r="F2159" s="25" t="s">
        <v>12571</v>
      </c>
      <c r="G2159" s="25" t="s">
        <v>12572</v>
      </c>
      <c r="H2159" s="21">
        <v>9606.36</v>
      </c>
      <c r="I2159" s="25" t="s">
        <v>7296</v>
      </c>
      <c r="J2159" s="25" t="s">
        <v>7288</v>
      </c>
      <c r="K2159" s="25" t="s">
        <v>7262</v>
      </c>
      <c r="L2159" s="25" t="s">
        <v>7259</v>
      </c>
      <c r="M2159" s="21">
        <v>9606.36</v>
      </c>
      <c r="N2159" s="21">
        <v>9606.36</v>
      </c>
      <c r="O2159" s="21">
        <v>0</v>
      </c>
      <c r="P2159" s="21">
        <v>9606.36</v>
      </c>
      <c r="Q2159" s="25" t="s">
        <v>12043</v>
      </c>
      <c r="R2159" s="1" t="str">
        <f t="shared" si="34"/>
        <v>ST10037</v>
      </c>
      <c r="S2159" t="str">
        <f>VLOOKUP(R2159,Data!$C$2:$D$261,2,0)</f>
        <v>Stittsville Villa</v>
      </c>
      <c r="T2159">
        <f>COUNTIF('Feb 2022'!A:A,D2159)+COUNTIF('Mar 2022'!A:A,D2159)+COUNTIF('Apr 2022'!A:A,D2159)+COUNTIF('May 2022'!A:A,D2159)+COUNTIF('June 2022'!A:A,D2159)+COUNTIF('July 2022'!A:A,D2159)+COUNTIF('Aug 2022'!A:A,D2159)+COUNTIF('Sep 2022'!A:A,D2159)+COUNTIF('Oct 2022'!A:A,D2159)+COUNTIF('Dec 2022'!A:A,D2159)</f>
        <v>1</v>
      </c>
      <c r="U2159" t="str">
        <f>VLOOKUP(Q2159,'Capital Lookup'!A:B,2,FALSE)</f>
        <v>No</v>
      </c>
      <c r="V2159" s="2">
        <f>IFERROR(VLOOKUP(LEFT(F2159,10),'Find Purchase Orders'!B:J,9,FALSE),"")</f>
        <v>44677</v>
      </c>
      <c r="W2159" s="25" t="s">
        <v>7261</v>
      </c>
    </row>
    <row r="2160" spans="1:23" hidden="1">
      <c r="A2160" s="25" t="s">
        <v>7261</v>
      </c>
      <c r="B2160" s="25" t="s">
        <v>7541</v>
      </c>
      <c r="C2160" s="25" t="s">
        <v>7264</v>
      </c>
      <c r="D2160" s="25" t="s">
        <v>2211</v>
      </c>
      <c r="E2160" s="25" t="s">
        <v>7543</v>
      </c>
      <c r="F2160" s="25" t="s">
        <v>12573</v>
      </c>
      <c r="G2160" s="25" t="s">
        <v>12574</v>
      </c>
      <c r="H2160" s="21">
        <v>4664.9399999999996</v>
      </c>
      <c r="I2160" s="25" t="s">
        <v>7296</v>
      </c>
      <c r="J2160" s="25" t="s">
        <v>7288</v>
      </c>
      <c r="K2160" s="25" t="s">
        <v>7262</v>
      </c>
      <c r="L2160" s="25" t="s">
        <v>7259</v>
      </c>
      <c r="M2160" s="21">
        <v>4664.9399999999996</v>
      </c>
      <c r="N2160" s="21">
        <v>4664.9399999999996</v>
      </c>
      <c r="O2160" s="21">
        <v>0</v>
      </c>
      <c r="P2160" s="21">
        <v>4664.9399999999996</v>
      </c>
      <c r="Q2160" s="25" t="s">
        <v>7544</v>
      </c>
      <c r="R2160" s="1" t="str">
        <f t="shared" si="34"/>
        <v>ST10061</v>
      </c>
      <c r="S2160" t="str">
        <f>VLOOKUP(R2160,Data!$C$2:$D$261,2,0)</f>
        <v>The Dorchester</v>
      </c>
      <c r="T2160">
        <f>COUNTIF('Feb 2022'!A:A,D2160)+COUNTIF('Mar 2022'!A:A,D2160)+COUNTIF('Apr 2022'!A:A,D2160)+COUNTIF('May 2022'!A:A,D2160)+COUNTIF('June 2022'!A:A,D2160)+COUNTIF('July 2022'!A:A,D2160)+COUNTIF('Aug 2022'!A:A,D2160)+COUNTIF('Sep 2022'!A:A,D2160)+COUNTIF('Oct 2022'!A:A,D2160)+COUNTIF('Dec 2022'!A:A,D2160)</f>
        <v>1</v>
      </c>
      <c r="U2160" t="str">
        <f>VLOOKUP(Q2160,'Capital Lookup'!A:B,2,FALSE)</f>
        <v>No</v>
      </c>
      <c r="V2160" s="2">
        <f>IFERROR(VLOOKUP(LEFT(F2160,10),'Find Purchase Orders'!B:J,9,FALSE),"")</f>
        <v>44679</v>
      </c>
      <c r="W2160" s="25" t="s">
        <v>7261</v>
      </c>
    </row>
    <row r="2161" spans="1:23" hidden="1">
      <c r="A2161" s="25" t="s">
        <v>7261</v>
      </c>
      <c r="B2161" s="25" t="s">
        <v>7541</v>
      </c>
      <c r="C2161" s="25" t="s">
        <v>7264</v>
      </c>
      <c r="D2161" s="25" t="s">
        <v>2211</v>
      </c>
      <c r="E2161" s="25" t="s">
        <v>7543</v>
      </c>
      <c r="F2161" s="25" t="s">
        <v>12575</v>
      </c>
      <c r="G2161" s="25" t="s">
        <v>10035</v>
      </c>
      <c r="H2161" s="21">
        <v>336</v>
      </c>
      <c r="I2161" s="25" t="s">
        <v>7296</v>
      </c>
      <c r="J2161" s="25" t="s">
        <v>7288</v>
      </c>
      <c r="K2161" s="25" t="s">
        <v>7262</v>
      </c>
      <c r="L2161" s="25" t="s">
        <v>7259</v>
      </c>
      <c r="M2161" s="21">
        <v>336</v>
      </c>
      <c r="N2161" s="21">
        <v>336</v>
      </c>
      <c r="O2161" s="21">
        <v>0</v>
      </c>
      <c r="P2161" s="21">
        <v>336</v>
      </c>
      <c r="Q2161" s="25" t="s">
        <v>7544</v>
      </c>
      <c r="R2161" s="1" t="str">
        <f t="shared" si="34"/>
        <v>ST10061</v>
      </c>
      <c r="S2161" t="str">
        <f>VLOOKUP(R2161,Data!$C$2:$D$261,2,0)</f>
        <v>The Dorchester</v>
      </c>
      <c r="T2161">
        <f>COUNTIF('Feb 2022'!A:A,D2161)+COUNTIF('Mar 2022'!A:A,D2161)+COUNTIF('Apr 2022'!A:A,D2161)+COUNTIF('May 2022'!A:A,D2161)+COUNTIF('June 2022'!A:A,D2161)+COUNTIF('July 2022'!A:A,D2161)+COUNTIF('Aug 2022'!A:A,D2161)+COUNTIF('Sep 2022'!A:A,D2161)+COUNTIF('Oct 2022'!A:A,D2161)+COUNTIF('Dec 2022'!A:A,D2161)</f>
        <v>1</v>
      </c>
      <c r="U2161" t="str">
        <f>VLOOKUP(Q2161,'Capital Lookup'!A:B,2,FALSE)</f>
        <v>No</v>
      </c>
      <c r="V2161" s="2">
        <f>IFERROR(VLOOKUP(LEFT(F2161,10),'Find Purchase Orders'!B:J,9,FALSE),"")</f>
        <v>44679</v>
      </c>
      <c r="W2161" s="25" t="s">
        <v>7261</v>
      </c>
    </row>
    <row r="2162" spans="1:23" hidden="1">
      <c r="A2162" s="25" t="s">
        <v>7261</v>
      </c>
      <c r="B2162" s="25" t="s">
        <v>12039</v>
      </c>
      <c r="C2162" s="25" t="s">
        <v>7264</v>
      </c>
      <c r="D2162" s="25" t="s">
        <v>2047</v>
      </c>
      <c r="E2162" s="25" t="s">
        <v>12040</v>
      </c>
      <c r="F2162" s="25" t="s">
        <v>12576</v>
      </c>
      <c r="G2162" s="25" t="s">
        <v>8290</v>
      </c>
      <c r="H2162" s="21">
        <v>8767.2199999999993</v>
      </c>
      <c r="I2162" s="25" t="s">
        <v>7296</v>
      </c>
      <c r="J2162" s="25" t="s">
        <v>7288</v>
      </c>
      <c r="K2162" s="25" t="s">
        <v>7262</v>
      </c>
      <c r="L2162" s="25" t="s">
        <v>7259</v>
      </c>
      <c r="M2162" s="21">
        <v>8767.2199999999993</v>
      </c>
      <c r="N2162" s="21">
        <v>8767.2199999999993</v>
      </c>
      <c r="O2162" s="21">
        <v>0</v>
      </c>
      <c r="P2162" s="21">
        <v>8767.2199999999993</v>
      </c>
      <c r="Q2162" s="25" t="s">
        <v>12043</v>
      </c>
      <c r="R2162" s="1" t="str">
        <f t="shared" si="34"/>
        <v>ST10037</v>
      </c>
      <c r="S2162" t="str">
        <f>VLOOKUP(R2162,Data!$C$2:$D$261,2,0)</f>
        <v>Stittsville Villa</v>
      </c>
      <c r="T2162">
        <f>COUNTIF('Feb 2022'!A:A,D2162)+COUNTIF('Mar 2022'!A:A,D2162)+COUNTIF('Apr 2022'!A:A,D2162)+COUNTIF('May 2022'!A:A,D2162)+COUNTIF('June 2022'!A:A,D2162)+COUNTIF('July 2022'!A:A,D2162)+COUNTIF('Aug 2022'!A:A,D2162)+COUNTIF('Sep 2022'!A:A,D2162)+COUNTIF('Oct 2022'!A:A,D2162)+COUNTIF('Dec 2022'!A:A,D2162)</f>
        <v>1</v>
      </c>
      <c r="U2162" t="str">
        <f>VLOOKUP(Q2162,'Capital Lookup'!A:B,2,FALSE)</f>
        <v>No</v>
      </c>
      <c r="V2162" s="2">
        <f>IFERROR(VLOOKUP(LEFT(F2162,10),'Find Purchase Orders'!B:J,9,FALSE),"")</f>
        <v>44677</v>
      </c>
      <c r="W2162" s="25" t="s">
        <v>7261</v>
      </c>
    </row>
    <row r="2163" spans="1:23" hidden="1">
      <c r="A2163" s="25" t="s">
        <v>7261</v>
      </c>
      <c r="B2163" s="25" t="s">
        <v>12039</v>
      </c>
      <c r="C2163" s="25" t="s">
        <v>7264</v>
      </c>
      <c r="D2163" s="25" t="s">
        <v>2049</v>
      </c>
      <c r="E2163" s="25" t="s">
        <v>12040</v>
      </c>
      <c r="F2163" s="25" t="s">
        <v>12577</v>
      </c>
      <c r="G2163" s="25" t="s">
        <v>12578</v>
      </c>
      <c r="H2163" s="21">
        <v>1186.5</v>
      </c>
      <c r="I2163" s="25" t="s">
        <v>7296</v>
      </c>
      <c r="J2163" s="25" t="s">
        <v>7288</v>
      </c>
      <c r="K2163" s="25" t="s">
        <v>7289</v>
      </c>
      <c r="L2163" s="25" t="s">
        <v>7259</v>
      </c>
      <c r="M2163" s="21">
        <v>1186.5</v>
      </c>
      <c r="N2163" s="22">
        <v>0</v>
      </c>
      <c r="O2163" s="21">
        <v>1186.5</v>
      </c>
      <c r="P2163" s="21">
        <v>1186.5</v>
      </c>
      <c r="Q2163" s="25" t="s">
        <v>12043</v>
      </c>
      <c r="R2163" s="1" t="str">
        <f t="shared" si="34"/>
        <v>ST10037</v>
      </c>
      <c r="S2163" t="str">
        <f>VLOOKUP(R2163,Data!$C$2:$D$261,2,0)</f>
        <v>Stittsville Villa</v>
      </c>
      <c r="T2163">
        <f>COUNTIF('Feb 2022'!A:A,D2163)+COUNTIF('Mar 2022'!A:A,D2163)+COUNTIF('Apr 2022'!A:A,D2163)+COUNTIF('May 2022'!A:A,D2163)+COUNTIF('June 2022'!A:A,D2163)+COUNTIF('July 2022'!A:A,D2163)+COUNTIF('Aug 2022'!A:A,D2163)+COUNTIF('Sep 2022'!A:A,D2163)+COUNTIF('Oct 2022'!A:A,D2163)+COUNTIF('Dec 2022'!A:A,D2163)</f>
        <v>1</v>
      </c>
      <c r="U2163" t="str">
        <f>VLOOKUP(Q2163,'Capital Lookup'!A:B,2,FALSE)</f>
        <v>No</v>
      </c>
      <c r="V2163" s="2">
        <f>IFERROR(VLOOKUP(LEFT(F2163,10),'Find Purchase Orders'!B:J,9,FALSE),"")</f>
        <v>44677</v>
      </c>
      <c r="W2163" s="25" t="s">
        <v>7261</v>
      </c>
    </row>
    <row r="2164" spans="1:23" hidden="1">
      <c r="A2164" s="25" t="s">
        <v>7261</v>
      </c>
      <c r="B2164" s="25" t="s">
        <v>12039</v>
      </c>
      <c r="C2164" s="25" t="s">
        <v>7264</v>
      </c>
      <c r="D2164" s="25" t="s">
        <v>2051</v>
      </c>
      <c r="E2164" s="25" t="s">
        <v>12040</v>
      </c>
      <c r="F2164" s="25" t="s">
        <v>12579</v>
      </c>
      <c r="G2164" s="25" t="s">
        <v>12580</v>
      </c>
      <c r="H2164" s="21">
        <v>6577.28</v>
      </c>
      <c r="I2164" s="25" t="s">
        <v>7296</v>
      </c>
      <c r="J2164" s="25" t="s">
        <v>7288</v>
      </c>
      <c r="K2164" s="25" t="s">
        <v>7262</v>
      </c>
      <c r="L2164" s="25" t="s">
        <v>7259</v>
      </c>
      <c r="M2164" s="21">
        <v>6577.28</v>
      </c>
      <c r="N2164" s="21">
        <v>7227.03</v>
      </c>
      <c r="O2164" s="21">
        <v>-649.75</v>
      </c>
      <c r="P2164" s="21">
        <v>6577.28</v>
      </c>
      <c r="Q2164" s="25" t="s">
        <v>12043</v>
      </c>
      <c r="R2164" s="1" t="str">
        <f t="shared" si="34"/>
        <v>ST10037</v>
      </c>
      <c r="S2164" t="str">
        <f>VLOOKUP(R2164,Data!$C$2:$D$261,2,0)</f>
        <v>Stittsville Villa</v>
      </c>
      <c r="T2164">
        <f>COUNTIF('Feb 2022'!A:A,D2164)+COUNTIF('Mar 2022'!A:A,D2164)+COUNTIF('Apr 2022'!A:A,D2164)+COUNTIF('May 2022'!A:A,D2164)+COUNTIF('June 2022'!A:A,D2164)+COUNTIF('July 2022'!A:A,D2164)+COUNTIF('Aug 2022'!A:A,D2164)+COUNTIF('Sep 2022'!A:A,D2164)+COUNTIF('Oct 2022'!A:A,D2164)+COUNTIF('Dec 2022'!A:A,D2164)</f>
        <v>1</v>
      </c>
      <c r="U2164" t="str">
        <f>VLOOKUP(Q2164,'Capital Lookup'!A:B,2,FALSE)</f>
        <v>No</v>
      </c>
      <c r="V2164" s="2">
        <f>IFERROR(VLOOKUP(LEFT(F2164,10),'Find Purchase Orders'!B:J,9,FALSE),"")</f>
        <v>44677</v>
      </c>
      <c r="W2164" s="25" t="s">
        <v>7261</v>
      </c>
    </row>
    <row r="2165" spans="1:23" hidden="1">
      <c r="A2165" s="25" t="s">
        <v>7478</v>
      </c>
      <c r="B2165" s="25" t="s">
        <v>7848</v>
      </c>
      <c r="C2165" s="25"/>
      <c r="D2165" s="25" t="s">
        <v>2032</v>
      </c>
      <c r="E2165" s="25" t="s">
        <v>7500</v>
      </c>
      <c r="F2165" s="25" t="s">
        <v>12581</v>
      </c>
      <c r="G2165" s="25" t="s">
        <v>12582</v>
      </c>
      <c r="H2165" s="21">
        <v>6780</v>
      </c>
      <c r="I2165" s="25" t="s">
        <v>7296</v>
      </c>
      <c r="J2165" s="25" t="s">
        <v>7288</v>
      </c>
      <c r="K2165" s="25" t="s">
        <v>7733</v>
      </c>
      <c r="L2165" s="25" t="s">
        <v>7580</v>
      </c>
      <c r="M2165" s="21">
        <v>6780</v>
      </c>
      <c r="N2165" s="21">
        <v>6780</v>
      </c>
      <c r="O2165" s="21">
        <v>0</v>
      </c>
      <c r="P2165" s="21">
        <v>6780</v>
      </c>
      <c r="Q2165" s="25" t="s">
        <v>9414</v>
      </c>
      <c r="R2165" s="1" t="str">
        <f t="shared" si="34"/>
        <v>ST10297</v>
      </c>
      <c r="S2165" t="str">
        <f>VLOOKUP(R2165,Data!$C$2:$D$261,2,0)</f>
        <v>Arbour Heights</v>
      </c>
      <c r="T2165">
        <f>COUNTIF('Feb 2022'!A:A,D2165)+COUNTIF('Mar 2022'!A:A,D2165)+COUNTIF('Apr 2022'!A:A,D2165)+COUNTIF('May 2022'!A:A,D2165)+COUNTIF('June 2022'!A:A,D2165)+COUNTIF('July 2022'!A:A,D2165)+COUNTIF('Aug 2022'!A:A,D2165)+COUNTIF('Sep 2022'!A:A,D2165)+COUNTIF('Oct 2022'!A:A,D2165)+COUNTIF('Dec 2022'!A:A,D2165)</f>
        <v>1</v>
      </c>
      <c r="U2165" t="str">
        <f>VLOOKUP(Q2165,'Capital Lookup'!A:B,2,FALSE)</f>
        <v>No</v>
      </c>
      <c r="V2165" s="2">
        <f>IFERROR(VLOOKUP(LEFT(F2165,10),'Find Purchase Orders'!B:J,9,FALSE),"")</f>
        <v>44672</v>
      </c>
      <c r="W2165" s="25" t="s">
        <v>7261</v>
      </c>
    </row>
    <row r="2166" spans="1:23" hidden="1">
      <c r="A2166" s="25" t="s">
        <v>7478</v>
      </c>
      <c r="B2166" s="25" t="s">
        <v>7848</v>
      </c>
      <c r="C2166" s="25"/>
      <c r="D2166" s="25" t="s">
        <v>2034</v>
      </c>
      <c r="E2166" s="25" t="s">
        <v>7500</v>
      </c>
      <c r="F2166" s="25" t="s">
        <v>12583</v>
      </c>
      <c r="G2166" s="25" t="s">
        <v>12584</v>
      </c>
      <c r="H2166" s="21">
        <v>3591.92</v>
      </c>
      <c r="I2166" s="25" t="s">
        <v>7296</v>
      </c>
      <c r="J2166" s="25" t="s">
        <v>7288</v>
      </c>
      <c r="K2166" s="25" t="s">
        <v>7733</v>
      </c>
      <c r="L2166" s="25" t="s">
        <v>7580</v>
      </c>
      <c r="M2166" s="21">
        <v>3591.92</v>
      </c>
      <c r="N2166" s="21">
        <v>3591.92</v>
      </c>
      <c r="O2166" s="21">
        <v>0</v>
      </c>
      <c r="P2166" s="21">
        <v>3591.92</v>
      </c>
      <c r="Q2166" s="25" t="s">
        <v>9414</v>
      </c>
      <c r="R2166" s="1" t="str">
        <f t="shared" si="34"/>
        <v>ST10297</v>
      </c>
      <c r="S2166" t="str">
        <f>VLOOKUP(R2166,Data!$C$2:$D$261,2,0)</f>
        <v>Arbour Heights</v>
      </c>
      <c r="T2166">
        <f>COUNTIF('Feb 2022'!A:A,D2166)+COUNTIF('Mar 2022'!A:A,D2166)+COUNTIF('Apr 2022'!A:A,D2166)+COUNTIF('May 2022'!A:A,D2166)+COUNTIF('June 2022'!A:A,D2166)+COUNTIF('July 2022'!A:A,D2166)+COUNTIF('Aug 2022'!A:A,D2166)+COUNTIF('Sep 2022'!A:A,D2166)+COUNTIF('Oct 2022'!A:A,D2166)+COUNTIF('Dec 2022'!A:A,D2166)</f>
        <v>1</v>
      </c>
      <c r="U2166" t="str">
        <f>VLOOKUP(Q2166,'Capital Lookup'!A:B,2,FALSE)</f>
        <v>No</v>
      </c>
      <c r="V2166" s="2">
        <f>IFERROR(VLOOKUP(LEFT(F2166,10),'Find Purchase Orders'!B:J,9,FALSE),"")</f>
        <v>44672</v>
      </c>
      <c r="W2166" s="25" t="s">
        <v>7261</v>
      </c>
    </row>
    <row r="2167" spans="1:23" hidden="1">
      <c r="A2167" s="25" t="s">
        <v>7261</v>
      </c>
      <c r="B2167" s="25" t="s">
        <v>8595</v>
      </c>
      <c r="C2167" s="25" t="s">
        <v>7264</v>
      </c>
      <c r="D2167" s="25" t="s">
        <v>2036</v>
      </c>
      <c r="E2167" s="25" t="s">
        <v>8443</v>
      </c>
      <c r="F2167" s="25" t="s">
        <v>12585</v>
      </c>
      <c r="G2167" s="25" t="s">
        <v>12586</v>
      </c>
      <c r="H2167" s="21">
        <v>20544.259999999998</v>
      </c>
      <c r="I2167" s="25" t="s">
        <v>7287</v>
      </c>
      <c r="J2167" s="25" t="s">
        <v>7288</v>
      </c>
      <c r="K2167" s="25" t="s">
        <v>7733</v>
      </c>
      <c r="L2167" s="25" t="s">
        <v>8052</v>
      </c>
      <c r="M2167" s="21">
        <v>20544.259999999998</v>
      </c>
      <c r="N2167" s="22">
        <v>0</v>
      </c>
      <c r="O2167" s="21">
        <v>20544.259999999998</v>
      </c>
      <c r="P2167" s="21">
        <v>978.3</v>
      </c>
      <c r="Q2167" s="25" t="s">
        <v>12587</v>
      </c>
      <c r="R2167" s="1" t="str">
        <f t="shared" si="34"/>
        <v>ST10059</v>
      </c>
      <c r="S2167" t="str">
        <f>VLOOKUP(R2167,Data!$C$2:$D$261,2,0)</f>
        <v>Parkwood Manor</v>
      </c>
      <c r="T2167">
        <f>COUNTIF('Feb 2022'!A:A,D2167)+COUNTIF('Mar 2022'!A:A,D2167)+COUNTIF('Apr 2022'!A:A,D2167)+COUNTIF('May 2022'!A:A,D2167)+COUNTIF('June 2022'!A:A,D2167)+COUNTIF('July 2022'!A:A,D2167)+COUNTIF('Aug 2022'!A:A,D2167)+COUNTIF('Sep 2022'!A:A,D2167)+COUNTIF('Oct 2022'!A:A,D2167)+COUNTIF('Dec 2022'!A:A,D2167)</f>
        <v>1</v>
      </c>
      <c r="U2167" t="str">
        <f>VLOOKUP(Q2167,'Capital Lookup'!A:B,2,FALSE)</f>
        <v>No</v>
      </c>
      <c r="V2167" s="2">
        <f>IFERROR(VLOOKUP(LEFT(F2167,10),'Find Purchase Orders'!B:J,9,FALSE),"")</f>
        <v>44676</v>
      </c>
      <c r="W2167" s="25" t="s">
        <v>7261</v>
      </c>
    </row>
    <row r="2168" spans="1:23" hidden="1">
      <c r="A2168" s="25" t="s">
        <v>7478</v>
      </c>
      <c r="B2168" s="25" t="s">
        <v>9506</v>
      </c>
      <c r="C2168" s="25" t="s">
        <v>8058</v>
      </c>
      <c r="D2168" s="25" t="s">
        <v>2038</v>
      </c>
      <c r="E2168" s="25" t="s">
        <v>8443</v>
      </c>
      <c r="F2168" s="25" t="s">
        <v>12588</v>
      </c>
      <c r="G2168" s="25" t="s">
        <v>12589</v>
      </c>
      <c r="H2168" s="21">
        <v>6825</v>
      </c>
      <c r="I2168" s="25" t="s">
        <v>7296</v>
      </c>
      <c r="J2168" s="25" t="s">
        <v>7288</v>
      </c>
      <c r="K2168" s="25" t="s">
        <v>7612</v>
      </c>
      <c r="L2168" s="25" t="s">
        <v>7756</v>
      </c>
      <c r="M2168" s="21">
        <v>6825</v>
      </c>
      <c r="N2168" s="21">
        <v>4410</v>
      </c>
      <c r="O2168" s="21">
        <v>2415</v>
      </c>
      <c r="P2168" s="21">
        <v>6825</v>
      </c>
      <c r="Q2168" s="25" t="s">
        <v>12590</v>
      </c>
      <c r="R2168" s="1" t="str">
        <f t="shared" si="34"/>
        <v>ST10208</v>
      </c>
      <c r="S2168" t="str">
        <f>VLOOKUP(R2168,Data!$C$2:$D$261,2,0)</f>
        <v>Royal City Manor</v>
      </c>
      <c r="T2168">
        <f>COUNTIF('Feb 2022'!A:A,D2168)+COUNTIF('Mar 2022'!A:A,D2168)+COUNTIF('Apr 2022'!A:A,D2168)+COUNTIF('May 2022'!A:A,D2168)+COUNTIF('June 2022'!A:A,D2168)+COUNTIF('July 2022'!A:A,D2168)+COUNTIF('Aug 2022'!A:A,D2168)+COUNTIF('Sep 2022'!A:A,D2168)+COUNTIF('Oct 2022'!A:A,D2168)+COUNTIF('Dec 2022'!A:A,D2168)</f>
        <v>1</v>
      </c>
      <c r="U2168" t="str">
        <f>VLOOKUP(Q2168,'Capital Lookup'!A:B,2,FALSE)</f>
        <v>No</v>
      </c>
      <c r="V2168" s="2">
        <f>IFERROR(VLOOKUP(LEFT(F2168,10),'Find Purchase Orders'!B:J,9,FALSE),"")</f>
        <v>44673</v>
      </c>
      <c r="W2168" s="25" t="s">
        <v>7261</v>
      </c>
    </row>
    <row r="2169" spans="1:23" hidden="1">
      <c r="A2169" s="25" t="s">
        <v>7261</v>
      </c>
      <c r="B2169" s="25" t="s">
        <v>9405</v>
      </c>
      <c r="C2169" s="25" t="s">
        <v>7282</v>
      </c>
      <c r="D2169" s="25" t="s">
        <v>2052</v>
      </c>
      <c r="E2169" s="25" t="s">
        <v>8200</v>
      </c>
      <c r="F2169" s="25" t="s">
        <v>12591</v>
      </c>
      <c r="G2169" s="25" t="s">
        <v>12592</v>
      </c>
      <c r="H2169" s="21">
        <v>8896.24</v>
      </c>
      <c r="I2169" s="25" t="s">
        <v>7296</v>
      </c>
      <c r="J2169" s="25" t="s">
        <v>7288</v>
      </c>
      <c r="K2169" s="25" t="s">
        <v>7262</v>
      </c>
      <c r="L2169" s="25" t="s">
        <v>7259</v>
      </c>
      <c r="M2169" s="21">
        <v>8896.24</v>
      </c>
      <c r="N2169" s="21">
        <v>8896.24</v>
      </c>
      <c r="O2169" s="21">
        <v>0</v>
      </c>
      <c r="P2169" s="21">
        <v>8896.24</v>
      </c>
      <c r="Q2169" s="25" t="s">
        <v>9409</v>
      </c>
      <c r="R2169" s="1" t="str">
        <f t="shared" si="34"/>
        <v>ST10035</v>
      </c>
      <c r="S2169" t="str">
        <f>VLOOKUP(R2169,Data!$C$2:$D$261,2,0)</f>
        <v>The Westwood</v>
      </c>
      <c r="T2169">
        <f>COUNTIF('Feb 2022'!A:A,D2169)+COUNTIF('Mar 2022'!A:A,D2169)+COUNTIF('Apr 2022'!A:A,D2169)+COUNTIF('May 2022'!A:A,D2169)+COUNTIF('June 2022'!A:A,D2169)+COUNTIF('July 2022'!A:A,D2169)+COUNTIF('Aug 2022'!A:A,D2169)+COUNTIF('Sep 2022'!A:A,D2169)+COUNTIF('Oct 2022'!A:A,D2169)+COUNTIF('Dec 2022'!A:A,D2169)</f>
        <v>1</v>
      </c>
      <c r="U2169" t="str">
        <f>VLOOKUP(Q2169,'Capital Lookup'!A:B,2,FALSE)</f>
        <v>No</v>
      </c>
      <c r="V2169" s="2">
        <f>IFERROR(VLOOKUP(LEFT(F2169,10),'Find Purchase Orders'!B:J,9,FALSE),"")</f>
        <v>44679</v>
      </c>
      <c r="W2169" s="25" t="s">
        <v>7261</v>
      </c>
    </row>
    <row r="2170" spans="1:23" hidden="1">
      <c r="A2170" s="25" t="s">
        <v>7261</v>
      </c>
      <c r="B2170" s="25" t="s">
        <v>9405</v>
      </c>
      <c r="C2170" s="25" t="s">
        <v>7282</v>
      </c>
      <c r="D2170" s="25" t="s">
        <v>2052</v>
      </c>
      <c r="E2170" s="25" t="s">
        <v>8200</v>
      </c>
      <c r="F2170" s="25" t="s">
        <v>12593</v>
      </c>
      <c r="G2170" s="25" t="s">
        <v>12594</v>
      </c>
      <c r="H2170" s="21">
        <v>2220.4499999999998</v>
      </c>
      <c r="I2170" s="25" t="s">
        <v>7296</v>
      </c>
      <c r="J2170" s="25" t="s">
        <v>7288</v>
      </c>
      <c r="K2170" s="25" t="s">
        <v>7262</v>
      </c>
      <c r="L2170" s="25" t="s">
        <v>7259</v>
      </c>
      <c r="M2170" s="21">
        <v>2220.4499999999998</v>
      </c>
      <c r="N2170" s="21">
        <v>2220.4499999999998</v>
      </c>
      <c r="O2170" s="21">
        <v>0</v>
      </c>
      <c r="P2170" s="21">
        <v>2220.4499999999998</v>
      </c>
      <c r="Q2170" s="25" t="s">
        <v>9409</v>
      </c>
      <c r="R2170" s="1" t="str">
        <f t="shared" si="34"/>
        <v>ST10035</v>
      </c>
      <c r="S2170" t="str">
        <f>VLOOKUP(R2170,Data!$C$2:$D$261,2,0)</f>
        <v>The Westwood</v>
      </c>
      <c r="T2170">
        <f>COUNTIF('Feb 2022'!A:A,D2170)+COUNTIF('Mar 2022'!A:A,D2170)+COUNTIF('Apr 2022'!A:A,D2170)+COUNTIF('May 2022'!A:A,D2170)+COUNTIF('June 2022'!A:A,D2170)+COUNTIF('July 2022'!A:A,D2170)+COUNTIF('Aug 2022'!A:A,D2170)+COUNTIF('Sep 2022'!A:A,D2170)+COUNTIF('Oct 2022'!A:A,D2170)+COUNTIF('Dec 2022'!A:A,D2170)</f>
        <v>1</v>
      </c>
      <c r="U2170" t="str">
        <f>VLOOKUP(Q2170,'Capital Lookup'!A:B,2,FALSE)</f>
        <v>No</v>
      </c>
      <c r="V2170" s="2">
        <f>IFERROR(VLOOKUP(LEFT(F2170,10),'Find Purchase Orders'!B:J,9,FALSE),"")</f>
        <v>44679</v>
      </c>
      <c r="W2170" s="25" t="s">
        <v>7261</v>
      </c>
    </row>
    <row r="2171" spans="1:23" hidden="1">
      <c r="A2171" s="25" t="s">
        <v>7425</v>
      </c>
      <c r="B2171" s="25" t="s">
        <v>7944</v>
      </c>
      <c r="C2171" s="25" t="s">
        <v>7587</v>
      </c>
      <c r="D2171" s="25" t="s">
        <v>12595</v>
      </c>
      <c r="E2171" s="25" t="s">
        <v>8140</v>
      </c>
      <c r="H2171" s="21">
        <v>6825.2</v>
      </c>
      <c r="I2171" s="25" t="s">
        <v>7257</v>
      </c>
      <c r="K2171" s="25" t="s">
        <v>7630</v>
      </c>
      <c r="L2171" s="25" t="s">
        <v>12596</v>
      </c>
      <c r="M2171" s="22">
        <v>0</v>
      </c>
      <c r="N2171" s="22">
        <v>0</v>
      </c>
      <c r="O2171" s="21">
        <v>0</v>
      </c>
      <c r="P2171" s="21">
        <v>785.2</v>
      </c>
      <c r="Q2171" s="25" t="s">
        <v>12597</v>
      </c>
      <c r="R2171" s="1" t="str">
        <f t="shared" si="34"/>
        <v>ST10181</v>
      </c>
      <c r="S2171" t="str">
        <f>VLOOKUP(R2171,Data!$C$2:$D$261,2,0)</f>
        <v>Iler Lodge</v>
      </c>
      <c r="T2171">
        <f>COUNTIF('Feb 2022'!A:A,D2171)+COUNTIF('Mar 2022'!A:A,D2171)+COUNTIF('Apr 2022'!A:A,D2171)+COUNTIF('May 2022'!A:A,D2171)+COUNTIF('June 2022'!A:A,D2171)+COUNTIF('July 2022'!A:A,D2171)+COUNTIF('Aug 2022'!A:A,D2171)+COUNTIF('Sep 2022'!A:A,D2171)+COUNTIF('Oct 2022'!A:A,D2171)+COUNTIF('Dec 2022'!A:A,D2171)</f>
        <v>0</v>
      </c>
      <c r="U2171" t="str">
        <f>VLOOKUP(Q2171,'Capital Lookup'!A:B,2,FALSE)</f>
        <v>No</v>
      </c>
      <c r="V2171" s="2" t="str">
        <f>IFERROR(VLOOKUP(LEFT(F2171,10),'Find Purchase Orders'!B:J,9,FALSE),"")</f>
        <v/>
      </c>
      <c r="W2171" s="25" t="s">
        <v>7261</v>
      </c>
    </row>
    <row r="2172" spans="1:23" hidden="1">
      <c r="A2172" s="25" t="s">
        <v>7313</v>
      </c>
      <c r="B2172" s="25" t="s">
        <v>7944</v>
      </c>
      <c r="C2172" s="25" t="s">
        <v>7587</v>
      </c>
      <c r="D2172" s="25" t="s">
        <v>2053</v>
      </c>
      <c r="E2172" s="25" t="s">
        <v>8140</v>
      </c>
      <c r="F2172" s="25" t="s">
        <v>12598</v>
      </c>
      <c r="G2172" s="25" t="s">
        <v>12599</v>
      </c>
      <c r="H2172" s="21">
        <v>6825.2</v>
      </c>
      <c r="I2172" s="25" t="s">
        <v>7296</v>
      </c>
      <c r="J2172" s="25" t="s">
        <v>7288</v>
      </c>
      <c r="K2172" s="25" t="s">
        <v>7630</v>
      </c>
      <c r="L2172" s="25" t="s">
        <v>12596</v>
      </c>
      <c r="M2172" s="21">
        <v>6825.2</v>
      </c>
      <c r="N2172" s="21">
        <v>6825.2</v>
      </c>
      <c r="O2172" s="21">
        <v>0</v>
      </c>
      <c r="P2172" s="21">
        <v>6825.2</v>
      </c>
      <c r="Q2172" s="25" t="s">
        <v>12597</v>
      </c>
      <c r="R2172" s="1" t="str">
        <f t="shared" si="34"/>
        <v>ST10181</v>
      </c>
      <c r="S2172" t="str">
        <f>VLOOKUP(R2172,Data!$C$2:$D$261,2,0)</f>
        <v>Iler Lodge</v>
      </c>
      <c r="T2172">
        <f>COUNTIF('Feb 2022'!A:A,D2172)+COUNTIF('Mar 2022'!A:A,D2172)+COUNTIF('Apr 2022'!A:A,D2172)+COUNTIF('May 2022'!A:A,D2172)+COUNTIF('June 2022'!A:A,D2172)+COUNTIF('July 2022'!A:A,D2172)+COUNTIF('Aug 2022'!A:A,D2172)+COUNTIF('Sep 2022'!A:A,D2172)+COUNTIF('Oct 2022'!A:A,D2172)+COUNTIF('Dec 2022'!A:A,D2172)</f>
        <v>1</v>
      </c>
      <c r="U2172" t="str">
        <f>VLOOKUP(Q2172,'Capital Lookup'!A:B,2,FALSE)</f>
        <v>No</v>
      </c>
      <c r="V2172" s="2">
        <f>IFERROR(VLOOKUP(LEFT(F2172,10),'Find Purchase Orders'!B:J,9,FALSE),"")</f>
        <v>44679</v>
      </c>
      <c r="W2172" s="25" t="s">
        <v>7261</v>
      </c>
    </row>
    <row r="2173" spans="1:23" hidden="1">
      <c r="A2173" s="25" t="s">
        <v>7425</v>
      </c>
      <c r="B2173" s="25" t="s">
        <v>7426</v>
      </c>
      <c r="C2173" s="25" t="s">
        <v>7271</v>
      </c>
      <c r="D2173" s="25" t="s">
        <v>5142</v>
      </c>
      <c r="E2173" s="25" t="s">
        <v>8140</v>
      </c>
      <c r="F2173" s="25" t="s">
        <v>12600</v>
      </c>
      <c r="G2173" s="25" t="s">
        <v>12601</v>
      </c>
      <c r="H2173" s="21">
        <v>3812.11</v>
      </c>
      <c r="I2173" s="25" t="s">
        <v>7296</v>
      </c>
      <c r="J2173" s="25" t="s">
        <v>7288</v>
      </c>
      <c r="K2173" s="25" t="s">
        <v>7579</v>
      </c>
      <c r="L2173" s="25" t="s">
        <v>7580</v>
      </c>
      <c r="M2173" s="21">
        <v>3812.11</v>
      </c>
      <c r="N2173" s="21">
        <v>3872.44</v>
      </c>
      <c r="O2173" s="21">
        <v>-60.33</v>
      </c>
      <c r="P2173" s="21">
        <v>3812.11</v>
      </c>
      <c r="Q2173" s="25" t="s">
        <v>12602</v>
      </c>
      <c r="R2173" s="1" t="str">
        <f t="shared" si="34"/>
        <v>ST10188</v>
      </c>
      <c r="S2173" t="str">
        <f>VLOOKUP(R2173,Data!$C$2:$D$261,2,0)</f>
        <v>Telfer Place</v>
      </c>
      <c r="T2173">
        <f>COUNTIF('Feb 2022'!A:A,D2173)+COUNTIF('Mar 2022'!A:A,D2173)+COUNTIF('Apr 2022'!A:A,D2173)+COUNTIF('May 2022'!A:A,D2173)+COUNTIF('June 2022'!A:A,D2173)+COUNTIF('July 2022'!A:A,D2173)+COUNTIF('Aug 2022'!A:A,D2173)+COUNTIF('Sep 2022'!A:A,D2173)+COUNTIF('Oct 2022'!A:A,D2173)+COUNTIF('Dec 2022'!A:A,D2173)</f>
        <v>1</v>
      </c>
      <c r="U2173" t="str">
        <f>VLOOKUP(Q2173,'Capital Lookup'!A:B,2,FALSE)</f>
        <v>No</v>
      </c>
      <c r="V2173" s="2">
        <f>IFERROR(VLOOKUP(LEFT(F2173,10),'Find Purchase Orders'!B:J,9,FALSE),"")</f>
        <v>44721</v>
      </c>
      <c r="W2173" s="25" t="s">
        <v>7261</v>
      </c>
    </row>
    <row r="2174" spans="1:23" hidden="1">
      <c r="A2174" s="25" t="s">
        <v>7313</v>
      </c>
      <c r="B2174" s="25" t="s">
        <v>7823</v>
      </c>
      <c r="C2174" s="25" t="s">
        <v>7587</v>
      </c>
      <c r="D2174" s="25" t="s">
        <v>4849</v>
      </c>
      <c r="E2174" s="25" t="s">
        <v>8140</v>
      </c>
      <c r="F2174" s="25" t="s">
        <v>12603</v>
      </c>
      <c r="G2174" s="25" t="s">
        <v>12604</v>
      </c>
      <c r="H2174" s="21">
        <v>17314.759999999998</v>
      </c>
      <c r="I2174" s="25" t="s">
        <v>7296</v>
      </c>
      <c r="J2174" s="25" t="s">
        <v>7288</v>
      </c>
      <c r="K2174" s="25" t="s">
        <v>7579</v>
      </c>
      <c r="L2174" s="25" t="s">
        <v>8156</v>
      </c>
      <c r="M2174" s="21">
        <v>17314.759999999998</v>
      </c>
      <c r="N2174" s="21">
        <v>17314.759999999998</v>
      </c>
      <c r="O2174" s="21">
        <v>0</v>
      </c>
      <c r="P2174" s="21">
        <v>17314.759999999998</v>
      </c>
      <c r="Q2174" s="25" t="s">
        <v>12605</v>
      </c>
      <c r="R2174" s="1" t="str">
        <f t="shared" si="34"/>
        <v>ST10145</v>
      </c>
      <c r="S2174" t="str">
        <f>VLOOKUP(R2174,Data!$C$2:$D$261,2,0)</f>
        <v>Ridgeview</v>
      </c>
      <c r="T2174">
        <f>COUNTIF('Feb 2022'!A:A,D2174)+COUNTIF('Mar 2022'!A:A,D2174)+COUNTIF('Apr 2022'!A:A,D2174)+COUNTIF('May 2022'!A:A,D2174)+COUNTIF('June 2022'!A:A,D2174)+COUNTIF('July 2022'!A:A,D2174)+COUNTIF('Aug 2022'!A:A,D2174)+COUNTIF('Sep 2022'!A:A,D2174)+COUNTIF('Oct 2022'!A:A,D2174)+COUNTIF('Dec 2022'!A:A,D2174)</f>
        <v>1</v>
      </c>
      <c r="U2174" t="str">
        <f>VLOOKUP(Q2174,'Capital Lookup'!A:B,2,FALSE)</f>
        <v>No</v>
      </c>
      <c r="V2174" s="2">
        <f>IFERROR(VLOOKUP(LEFT(F2174,10),'Find Purchase Orders'!B:J,9,FALSE),"")</f>
        <v>44694</v>
      </c>
      <c r="W2174" s="25" t="s">
        <v>7261</v>
      </c>
    </row>
    <row r="2175" spans="1:23" hidden="1">
      <c r="A2175" s="25" t="s">
        <v>7425</v>
      </c>
      <c r="B2175" s="25" t="s">
        <v>7498</v>
      </c>
      <c r="C2175" s="25" t="s">
        <v>7271</v>
      </c>
      <c r="D2175" s="25" t="s">
        <v>2055</v>
      </c>
      <c r="E2175" s="25" t="s">
        <v>7500</v>
      </c>
      <c r="F2175" s="25" t="s">
        <v>12606</v>
      </c>
      <c r="G2175" s="25" t="s">
        <v>12607</v>
      </c>
      <c r="H2175" s="21">
        <v>12706.62</v>
      </c>
      <c r="I2175" s="25" t="s">
        <v>7296</v>
      </c>
      <c r="J2175" s="25" t="s">
        <v>7288</v>
      </c>
      <c r="K2175" s="25" t="s">
        <v>7579</v>
      </c>
      <c r="L2175" s="25" t="s">
        <v>7580</v>
      </c>
      <c r="M2175" s="21">
        <v>12706.62</v>
      </c>
      <c r="N2175" s="21">
        <v>37238.550000000003</v>
      </c>
      <c r="O2175" s="21">
        <v>-24531.93</v>
      </c>
      <c r="P2175" s="21">
        <v>12706.62</v>
      </c>
      <c r="Q2175" s="25" t="s">
        <v>12608</v>
      </c>
      <c r="R2175" s="1" t="str">
        <f t="shared" si="34"/>
        <v>ST10169</v>
      </c>
      <c r="S2175" t="str">
        <f>VLOOKUP(R2175,Data!$C$2:$D$261,2,0)</f>
        <v>Kennedy Lodge</v>
      </c>
      <c r="T2175">
        <f>COUNTIF('Feb 2022'!A:A,D2175)+COUNTIF('Mar 2022'!A:A,D2175)+COUNTIF('Apr 2022'!A:A,D2175)+COUNTIF('May 2022'!A:A,D2175)+COUNTIF('June 2022'!A:A,D2175)+COUNTIF('July 2022'!A:A,D2175)+COUNTIF('Aug 2022'!A:A,D2175)+COUNTIF('Sep 2022'!A:A,D2175)+COUNTIF('Oct 2022'!A:A,D2175)+COUNTIF('Dec 2022'!A:A,D2175)</f>
        <v>1</v>
      </c>
      <c r="U2175" t="str">
        <f>VLOOKUP(Q2175,'Capital Lookup'!A:B,2,FALSE)</f>
        <v>No</v>
      </c>
      <c r="V2175" s="2">
        <f>IFERROR(VLOOKUP(LEFT(F2175,10),'Find Purchase Orders'!B:J,9,FALSE),"")</f>
        <v>44672</v>
      </c>
      <c r="W2175" s="25" t="s">
        <v>7261</v>
      </c>
    </row>
    <row r="2176" spans="1:23" hidden="1">
      <c r="A2176" s="25" t="s">
        <v>7261</v>
      </c>
      <c r="B2176" s="25" t="s">
        <v>8749</v>
      </c>
      <c r="C2176" s="25" t="s">
        <v>7282</v>
      </c>
      <c r="D2176" s="25" t="s">
        <v>12609</v>
      </c>
      <c r="E2176" s="25" t="s">
        <v>9607</v>
      </c>
      <c r="F2176" s="25" t="s">
        <v>12610</v>
      </c>
      <c r="G2176" s="25" t="s">
        <v>12611</v>
      </c>
      <c r="H2176" s="21">
        <v>4638.6499999999996</v>
      </c>
      <c r="I2176" s="25" t="s">
        <v>7296</v>
      </c>
      <c r="J2176" s="25" t="s">
        <v>7288</v>
      </c>
      <c r="K2176" s="25" t="s">
        <v>8696</v>
      </c>
      <c r="L2176" s="25" t="s">
        <v>9610</v>
      </c>
      <c r="M2176" s="21">
        <v>4638.6499999999996</v>
      </c>
      <c r="N2176" s="21">
        <v>4638.6499999999996</v>
      </c>
      <c r="O2176" s="21">
        <v>0</v>
      </c>
      <c r="P2176" s="21">
        <v>4638.6499999999996</v>
      </c>
      <c r="Q2176" s="25" t="s">
        <v>12612</v>
      </c>
      <c r="R2176" s="1" t="str">
        <f t="shared" si="34"/>
        <v>ST10011</v>
      </c>
      <c r="S2176" t="str">
        <f>VLOOKUP(R2176,Data!$C$2:$D$261,2,0)</f>
        <v>The Beechwood</v>
      </c>
      <c r="T2176">
        <f>COUNTIF('Feb 2022'!A:A,D2176)+COUNTIF('Mar 2022'!A:A,D2176)+COUNTIF('Apr 2022'!A:A,D2176)+COUNTIF('May 2022'!A:A,D2176)+COUNTIF('June 2022'!A:A,D2176)+COUNTIF('July 2022'!A:A,D2176)+COUNTIF('Aug 2022'!A:A,D2176)+COUNTIF('Sep 2022'!A:A,D2176)+COUNTIF('Oct 2022'!A:A,D2176)+COUNTIF('Dec 2022'!A:A,D2176)</f>
        <v>0</v>
      </c>
      <c r="U2176" t="e">
        <f>VLOOKUP(Q2176,'Capital Lookup'!A:B,2,FALSE)</f>
        <v>#N/A</v>
      </c>
      <c r="V2176" s="2">
        <f>IFERROR(VLOOKUP(LEFT(F2176,10),'Find Purchase Orders'!B:J,9,FALSE),"")</f>
        <v>44676</v>
      </c>
      <c r="W2176" s="25" t="s">
        <v>7261</v>
      </c>
    </row>
    <row r="2177" spans="1:23" hidden="1">
      <c r="A2177" s="25" t="s">
        <v>7269</v>
      </c>
      <c r="B2177" s="25" t="s">
        <v>7799</v>
      </c>
      <c r="C2177" s="25"/>
      <c r="D2177" s="25" t="s">
        <v>4732</v>
      </c>
      <c r="E2177" s="25" t="s">
        <v>7500</v>
      </c>
      <c r="F2177" s="25" t="s">
        <v>12613</v>
      </c>
      <c r="G2177" s="25" t="s">
        <v>12614</v>
      </c>
      <c r="H2177" s="21">
        <v>5028.5</v>
      </c>
      <c r="I2177" s="25" t="s">
        <v>7296</v>
      </c>
      <c r="J2177" s="25" t="s">
        <v>7288</v>
      </c>
      <c r="K2177" s="25" t="s">
        <v>9766</v>
      </c>
      <c r="L2177" s="25" t="s">
        <v>9273</v>
      </c>
      <c r="M2177" s="21">
        <v>5028.5</v>
      </c>
      <c r="N2177" s="21">
        <v>5028.5</v>
      </c>
      <c r="O2177" s="21">
        <v>0</v>
      </c>
      <c r="P2177" s="21">
        <v>5028.5</v>
      </c>
      <c r="Q2177" s="25" t="s">
        <v>12615</v>
      </c>
      <c r="R2177" s="1" t="str">
        <f t="shared" si="34"/>
        <v>ST10333</v>
      </c>
      <c r="S2177" t="str">
        <f>VLOOKUP(R2177,Data!$C$2:$D$261,2,0)</f>
        <v>Heartwood</v>
      </c>
      <c r="T2177">
        <f>COUNTIF('Feb 2022'!A:A,D2177)+COUNTIF('Mar 2022'!A:A,D2177)+COUNTIF('Apr 2022'!A:A,D2177)+COUNTIF('May 2022'!A:A,D2177)+COUNTIF('June 2022'!A:A,D2177)+COUNTIF('July 2022'!A:A,D2177)+COUNTIF('Aug 2022'!A:A,D2177)+COUNTIF('Sep 2022'!A:A,D2177)+COUNTIF('Oct 2022'!A:A,D2177)+COUNTIF('Dec 2022'!A:A,D2177)</f>
        <v>1</v>
      </c>
      <c r="U2177" t="str">
        <f>VLOOKUP(Q2177,'Capital Lookup'!A:B,2,FALSE)</f>
        <v>No</v>
      </c>
      <c r="V2177" s="2">
        <f>IFERROR(VLOOKUP(LEFT(F2177,10),'Find Purchase Orders'!B:J,9,FALSE),"")</f>
        <v>44683</v>
      </c>
      <c r="W2177" s="25" t="s">
        <v>7261</v>
      </c>
    </row>
    <row r="2178" spans="1:23" hidden="1">
      <c r="A2178" s="25" t="s">
        <v>7261</v>
      </c>
      <c r="B2178" s="25" t="s">
        <v>7384</v>
      </c>
      <c r="C2178" s="25" t="s">
        <v>7277</v>
      </c>
      <c r="D2178" s="25" t="s">
        <v>5067</v>
      </c>
      <c r="E2178" s="25" t="s">
        <v>7386</v>
      </c>
      <c r="F2178" s="25" t="s">
        <v>12616</v>
      </c>
      <c r="G2178" s="25" t="s">
        <v>12617</v>
      </c>
      <c r="H2178" s="21">
        <v>3062.77</v>
      </c>
      <c r="I2178" s="25" t="s">
        <v>7296</v>
      </c>
      <c r="J2178" s="25" t="s">
        <v>7288</v>
      </c>
      <c r="K2178" s="25" t="s">
        <v>7262</v>
      </c>
      <c r="L2178" s="25" t="s">
        <v>7259</v>
      </c>
      <c r="M2178" s="21">
        <v>3062.77</v>
      </c>
      <c r="N2178" s="21">
        <v>3062.77</v>
      </c>
      <c r="O2178" s="21">
        <v>0</v>
      </c>
      <c r="P2178" s="21">
        <v>3062.77</v>
      </c>
      <c r="Q2178" s="25" t="s">
        <v>7389</v>
      </c>
      <c r="R2178" s="1" t="str">
        <f t="shared" si="34"/>
        <v>ST10066</v>
      </c>
      <c r="S2178" t="str">
        <f>VLOOKUP(R2178,Data!$C$2:$D$261,2,0)</f>
        <v>Inglewood</v>
      </c>
      <c r="T2178">
        <f>COUNTIF('Feb 2022'!A:A,D2178)+COUNTIF('Mar 2022'!A:A,D2178)+COUNTIF('Apr 2022'!A:A,D2178)+COUNTIF('May 2022'!A:A,D2178)+COUNTIF('June 2022'!A:A,D2178)+COUNTIF('July 2022'!A:A,D2178)+COUNTIF('Aug 2022'!A:A,D2178)+COUNTIF('Sep 2022'!A:A,D2178)+COUNTIF('Oct 2022'!A:A,D2178)+COUNTIF('Dec 2022'!A:A,D2178)</f>
        <v>1</v>
      </c>
      <c r="U2178" t="str">
        <f>VLOOKUP(Q2178,'Capital Lookup'!A:B,2,FALSE)</f>
        <v>No</v>
      </c>
      <c r="V2178" s="2">
        <f>IFERROR(VLOOKUP(LEFT(F2178,10),'Find Purchase Orders'!B:J,9,FALSE),"")</f>
        <v>44707</v>
      </c>
      <c r="W2178" s="25" t="s">
        <v>7261</v>
      </c>
    </row>
    <row r="2179" spans="1:23" hidden="1">
      <c r="A2179" s="25" t="s">
        <v>7478</v>
      </c>
      <c r="B2179" s="25" t="s">
        <v>7586</v>
      </c>
      <c r="C2179" s="25" t="s">
        <v>7587</v>
      </c>
      <c r="D2179" s="25" t="s">
        <v>2040</v>
      </c>
      <c r="E2179" s="25" t="s">
        <v>7500</v>
      </c>
      <c r="F2179" s="25" t="s">
        <v>12618</v>
      </c>
      <c r="G2179" s="25" t="s">
        <v>12619</v>
      </c>
      <c r="H2179" s="21">
        <v>3953.87</v>
      </c>
      <c r="I2179" s="25" t="s">
        <v>7296</v>
      </c>
      <c r="J2179" s="25" t="s">
        <v>7288</v>
      </c>
      <c r="K2179" s="25" t="s">
        <v>7495</v>
      </c>
      <c r="L2179" s="25" t="s">
        <v>7740</v>
      </c>
      <c r="M2179" s="21">
        <v>3953.87</v>
      </c>
      <c r="N2179" s="21">
        <v>3953.87</v>
      </c>
      <c r="O2179" s="21">
        <v>0</v>
      </c>
      <c r="P2179" s="21">
        <v>3953.87</v>
      </c>
      <c r="Q2179" s="25" t="s">
        <v>12620</v>
      </c>
      <c r="R2179" s="1" t="str">
        <f t="shared" si="34"/>
        <v>ST10160</v>
      </c>
      <c r="S2179" t="str">
        <f>VLOOKUP(R2179,Data!$C$2:$D$261,2,0)</f>
        <v>Sherwood Court</v>
      </c>
      <c r="T2179">
        <f>COUNTIF('Feb 2022'!A:A,D2179)+COUNTIF('Mar 2022'!A:A,D2179)+COUNTIF('Apr 2022'!A:A,D2179)+COUNTIF('May 2022'!A:A,D2179)+COUNTIF('June 2022'!A:A,D2179)+COUNTIF('July 2022'!A:A,D2179)+COUNTIF('Aug 2022'!A:A,D2179)+COUNTIF('Sep 2022'!A:A,D2179)+COUNTIF('Oct 2022'!A:A,D2179)+COUNTIF('Dec 2022'!A:A,D2179)</f>
        <v>1</v>
      </c>
      <c r="U2179" t="str">
        <f>VLOOKUP(Q2179,'Capital Lookup'!A:B,2,FALSE)</f>
        <v>No</v>
      </c>
      <c r="V2179" s="2">
        <f>IFERROR(VLOOKUP(LEFT(F2179,10),'Find Purchase Orders'!B:J,9,FALSE),"")</f>
        <v>44672</v>
      </c>
      <c r="W2179" s="25" t="s">
        <v>7261</v>
      </c>
    </row>
    <row r="2180" spans="1:23" hidden="1">
      <c r="A2180" s="25" t="s">
        <v>7261</v>
      </c>
      <c r="B2180" s="25" t="s">
        <v>9026</v>
      </c>
      <c r="C2180" s="25" t="s">
        <v>7264</v>
      </c>
      <c r="D2180" s="25" t="s">
        <v>5068</v>
      </c>
      <c r="E2180" s="25" t="s">
        <v>7273</v>
      </c>
      <c r="F2180" s="25" t="s">
        <v>12621</v>
      </c>
      <c r="G2180" s="25" t="s">
        <v>12622</v>
      </c>
      <c r="H2180" s="21">
        <v>95700</v>
      </c>
      <c r="I2180" s="25" t="s">
        <v>7296</v>
      </c>
      <c r="J2180" s="25" t="s">
        <v>7288</v>
      </c>
      <c r="K2180" s="25" t="s">
        <v>7510</v>
      </c>
      <c r="L2180" s="25" t="s">
        <v>7511</v>
      </c>
      <c r="M2180" s="21">
        <v>95700</v>
      </c>
      <c r="N2180" s="22">
        <v>0</v>
      </c>
      <c r="O2180" s="21">
        <v>95700</v>
      </c>
      <c r="P2180" s="21">
        <v>95700</v>
      </c>
      <c r="Q2180" s="25" t="s">
        <v>12623</v>
      </c>
      <c r="R2180" s="1" t="str">
        <f t="shared" si="34"/>
        <v>ST10073</v>
      </c>
      <c r="S2180" t="str">
        <f>VLOOKUP(R2180,Data!$C$2:$D$261,2,0)</f>
        <v>The Churchill</v>
      </c>
      <c r="T2180">
        <f>COUNTIF('Feb 2022'!A:A,D2180)+COUNTIF('Mar 2022'!A:A,D2180)+COUNTIF('Apr 2022'!A:A,D2180)+COUNTIF('May 2022'!A:A,D2180)+COUNTIF('June 2022'!A:A,D2180)+COUNTIF('July 2022'!A:A,D2180)+COUNTIF('Aug 2022'!A:A,D2180)+COUNTIF('Sep 2022'!A:A,D2180)+COUNTIF('Oct 2022'!A:A,D2180)+COUNTIF('Dec 2022'!A:A,D2180)</f>
        <v>1</v>
      </c>
      <c r="U2180" t="str">
        <f>VLOOKUP(Q2180,'Capital Lookup'!A:B,2,FALSE)</f>
        <v>No</v>
      </c>
      <c r="V2180" s="2">
        <f>IFERROR(VLOOKUP(LEFT(F2180,10),'Find Purchase Orders'!B:J,9,FALSE),"")</f>
        <v>44706</v>
      </c>
      <c r="W2180" s="25" t="s">
        <v>7261</v>
      </c>
    </row>
    <row r="2181" spans="1:23" hidden="1">
      <c r="A2181" s="25" t="s">
        <v>7261</v>
      </c>
      <c r="B2181" s="25" t="s">
        <v>8307</v>
      </c>
      <c r="C2181" s="25" t="s">
        <v>7264</v>
      </c>
      <c r="D2181" s="25" t="s">
        <v>2054</v>
      </c>
      <c r="E2181" s="25" t="s">
        <v>8309</v>
      </c>
      <c r="F2181" s="25" t="s">
        <v>12624</v>
      </c>
      <c r="G2181" s="25" t="s">
        <v>12625</v>
      </c>
      <c r="H2181" s="21">
        <v>982.35</v>
      </c>
      <c r="I2181" s="25" t="s">
        <v>7296</v>
      </c>
      <c r="J2181" s="25" t="s">
        <v>7288</v>
      </c>
      <c r="K2181" s="25" t="s">
        <v>7262</v>
      </c>
      <c r="L2181" s="25" t="s">
        <v>7259</v>
      </c>
      <c r="M2181" s="21">
        <v>982.35</v>
      </c>
      <c r="N2181" s="21">
        <v>982.35</v>
      </c>
      <c r="O2181" s="21">
        <v>0</v>
      </c>
      <c r="P2181" s="21">
        <v>982.35</v>
      </c>
      <c r="Q2181" s="25" t="s">
        <v>8312</v>
      </c>
      <c r="R2181" s="1" t="str">
        <f t="shared" si="34"/>
        <v>ST10082</v>
      </c>
      <c r="S2181" t="str">
        <f>VLOOKUP(R2181,Data!$C$2:$D$261,2,0)</f>
        <v>The Franklin</v>
      </c>
      <c r="T2181">
        <f>COUNTIF('Feb 2022'!A:A,D2181)+COUNTIF('Mar 2022'!A:A,D2181)+COUNTIF('Apr 2022'!A:A,D2181)+COUNTIF('May 2022'!A:A,D2181)+COUNTIF('June 2022'!A:A,D2181)+COUNTIF('July 2022'!A:A,D2181)+COUNTIF('Aug 2022'!A:A,D2181)+COUNTIF('Sep 2022'!A:A,D2181)+COUNTIF('Oct 2022'!A:A,D2181)+COUNTIF('Dec 2022'!A:A,D2181)</f>
        <v>1</v>
      </c>
      <c r="U2181" t="str">
        <f>VLOOKUP(Q2181,'Capital Lookup'!A:B,2,FALSE)</f>
        <v>No</v>
      </c>
      <c r="V2181" s="2">
        <f>IFERROR(VLOOKUP(LEFT(F2181,10),'Find Purchase Orders'!B:J,9,FALSE),"")</f>
        <v>44679</v>
      </c>
      <c r="W2181" s="25" t="s">
        <v>7261</v>
      </c>
    </row>
    <row r="2182" spans="1:23" hidden="1">
      <c r="A2182" s="25" t="s">
        <v>7261</v>
      </c>
      <c r="B2182" s="25" t="s">
        <v>8307</v>
      </c>
      <c r="C2182" s="25" t="s">
        <v>7264</v>
      </c>
      <c r="D2182" s="25" t="s">
        <v>2054</v>
      </c>
      <c r="E2182" s="25" t="s">
        <v>8309</v>
      </c>
      <c r="F2182" s="25" t="s">
        <v>12626</v>
      </c>
      <c r="G2182" s="25" t="s">
        <v>12627</v>
      </c>
      <c r="H2182" s="21">
        <v>8031.28</v>
      </c>
      <c r="I2182" s="25" t="s">
        <v>7296</v>
      </c>
      <c r="J2182" s="25" t="s">
        <v>7288</v>
      </c>
      <c r="K2182" s="25" t="s">
        <v>7262</v>
      </c>
      <c r="L2182" s="25" t="s">
        <v>7259</v>
      </c>
      <c r="M2182" s="21">
        <v>8031.28</v>
      </c>
      <c r="N2182" s="21">
        <v>8031.28</v>
      </c>
      <c r="O2182" s="21">
        <v>0</v>
      </c>
      <c r="P2182" s="21">
        <v>8031.28</v>
      </c>
      <c r="Q2182" s="25" t="s">
        <v>8312</v>
      </c>
      <c r="R2182" s="1" t="str">
        <f t="shared" si="34"/>
        <v>ST10082</v>
      </c>
      <c r="S2182" t="str">
        <f>VLOOKUP(R2182,Data!$C$2:$D$261,2,0)</f>
        <v>The Franklin</v>
      </c>
      <c r="T2182">
        <f>COUNTIF('Feb 2022'!A:A,D2182)+COUNTIF('Mar 2022'!A:A,D2182)+COUNTIF('Apr 2022'!A:A,D2182)+COUNTIF('May 2022'!A:A,D2182)+COUNTIF('June 2022'!A:A,D2182)+COUNTIF('July 2022'!A:A,D2182)+COUNTIF('Aug 2022'!A:A,D2182)+COUNTIF('Sep 2022'!A:A,D2182)+COUNTIF('Oct 2022'!A:A,D2182)+COUNTIF('Dec 2022'!A:A,D2182)</f>
        <v>1</v>
      </c>
      <c r="U2182" t="str">
        <f>VLOOKUP(Q2182,'Capital Lookup'!A:B,2,FALSE)</f>
        <v>No</v>
      </c>
      <c r="V2182" s="2">
        <f>IFERROR(VLOOKUP(LEFT(F2182,10),'Find Purchase Orders'!B:J,9,FALSE),"")</f>
        <v>44679</v>
      </c>
      <c r="W2182" s="25" t="s">
        <v>7261</v>
      </c>
    </row>
    <row r="2183" spans="1:23" hidden="1">
      <c r="A2183" s="25" t="s">
        <v>10912</v>
      </c>
      <c r="B2183" s="25" t="s">
        <v>9296</v>
      </c>
      <c r="C2183" s="25" t="s">
        <v>7254</v>
      </c>
      <c r="D2183" s="25" t="s">
        <v>12628</v>
      </c>
      <c r="E2183" s="25" t="s">
        <v>8596</v>
      </c>
      <c r="H2183" s="21">
        <v>3474.45</v>
      </c>
      <c r="I2183" s="25" t="s">
        <v>7257</v>
      </c>
      <c r="K2183" s="25" t="s">
        <v>7289</v>
      </c>
      <c r="L2183" s="25" t="s">
        <v>20</v>
      </c>
      <c r="M2183" s="22">
        <v>0</v>
      </c>
      <c r="N2183" s="22">
        <v>0</v>
      </c>
      <c r="O2183" s="21">
        <v>0</v>
      </c>
      <c r="P2183" s="21">
        <v>165.45</v>
      </c>
      <c r="Q2183" s="25"/>
      <c r="R2183" s="1" t="str">
        <f t="shared" si="34"/>
        <v>ST10063</v>
      </c>
      <c r="S2183" t="str">
        <f>VLOOKUP(R2183,Data!$C$2:$D$261,2,0)</f>
        <v>Sunwood</v>
      </c>
      <c r="T2183">
        <f>COUNTIF('Feb 2022'!A:A,D2183)+COUNTIF('Mar 2022'!A:A,D2183)+COUNTIF('Apr 2022'!A:A,D2183)+COUNTIF('May 2022'!A:A,D2183)+COUNTIF('June 2022'!A:A,D2183)+COUNTIF('July 2022'!A:A,D2183)+COUNTIF('Aug 2022'!A:A,D2183)+COUNTIF('Sep 2022'!A:A,D2183)+COUNTIF('Oct 2022'!A:A,D2183)+COUNTIF('Dec 2022'!A:A,D2183)</f>
        <v>0</v>
      </c>
      <c r="U2183" t="e">
        <f>VLOOKUP(Q2183,'Capital Lookup'!A:B,2,FALSE)</f>
        <v>#N/A</v>
      </c>
      <c r="V2183" s="2" t="str">
        <f>IFERROR(VLOOKUP(LEFT(F2183,10),'Find Purchase Orders'!B:J,9,FALSE),"")</f>
        <v/>
      </c>
      <c r="W2183" s="25" t="s">
        <v>7261</v>
      </c>
    </row>
    <row r="2184" spans="1:23" hidden="1">
      <c r="A2184" s="25" t="s">
        <v>7261</v>
      </c>
      <c r="B2184" s="25" t="s">
        <v>12039</v>
      </c>
      <c r="C2184" s="25" t="s">
        <v>7264</v>
      </c>
      <c r="D2184" s="25" t="s">
        <v>2058</v>
      </c>
      <c r="E2184" s="25" t="s">
        <v>12040</v>
      </c>
      <c r="F2184" s="25" t="s">
        <v>12629</v>
      </c>
      <c r="G2184" s="25" t="s">
        <v>12630</v>
      </c>
      <c r="H2184" s="21">
        <v>1440.75</v>
      </c>
      <c r="I2184" s="25" t="s">
        <v>7296</v>
      </c>
      <c r="J2184" s="25" t="s">
        <v>7288</v>
      </c>
      <c r="K2184" s="25" t="s">
        <v>7289</v>
      </c>
      <c r="L2184" s="25" t="s">
        <v>7259</v>
      </c>
      <c r="M2184" s="21">
        <v>1440.75</v>
      </c>
      <c r="N2184" s="21">
        <v>1440.75</v>
      </c>
      <c r="O2184" s="21">
        <v>0</v>
      </c>
      <c r="P2184" s="21">
        <v>1440.75</v>
      </c>
      <c r="Q2184" s="25" t="s">
        <v>12043</v>
      </c>
      <c r="R2184" s="1" t="str">
        <f t="shared" si="34"/>
        <v>ST10037</v>
      </c>
      <c r="S2184" t="str">
        <f>VLOOKUP(R2184,Data!$C$2:$D$261,2,0)</f>
        <v>Stittsville Villa</v>
      </c>
      <c r="T2184">
        <f>COUNTIF('Feb 2022'!A:A,D2184)+COUNTIF('Mar 2022'!A:A,D2184)+COUNTIF('Apr 2022'!A:A,D2184)+COUNTIF('May 2022'!A:A,D2184)+COUNTIF('June 2022'!A:A,D2184)+COUNTIF('July 2022'!A:A,D2184)+COUNTIF('Aug 2022'!A:A,D2184)+COUNTIF('Sep 2022'!A:A,D2184)+COUNTIF('Oct 2022'!A:A,D2184)+COUNTIF('Dec 2022'!A:A,D2184)</f>
        <v>1</v>
      </c>
      <c r="U2184" t="str">
        <f>VLOOKUP(Q2184,'Capital Lookup'!A:B,2,FALSE)</f>
        <v>No</v>
      </c>
      <c r="V2184" s="2">
        <f>IFERROR(VLOOKUP(LEFT(F2184,10),'Find Purchase Orders'!B:J,9,FALSE),"")</f>
        <v>44679</v>
      </c>
      <c r="W2184" s="25" t="s">
        <v>7261</v>
      </c>
    </row>
    <row r="2185" spans="1:23" hidden="1">
      <c r="A2185" s="25" t="s">
        <v>7261</v>
      </c>
      <c r="B2185" s="25" t="s">
        <v>12039</v>
      </c>
      <c r="C2185" s="25" t="s">
        <v>7264</v>
      </c>
      <c r="D2185" s="25" t="s">
        <v>2060</v>
      </c>
      <c r="E2185" s="25" t="s">
        <v>12040</v>
      </c>
      <c r="F2185" s="25" t="s">
        <v>12631</v>
      </c>
      <c r="G2185" s="25" t="s">
        <v>12632</v>
      </c>
      <c r="H2185" s="21">
        <v>3439.81</v>
      </c>
      <c r="I2185" s="25" t="s">
        <v>7296</v>
      </c>
      <c r="J2185" s="25" t="s">
        <v>7288</v>
      </c>
      <c r="K2185" s="25" t="s">
        <v>7262</v>
      </c>
      <c r="L2185" s="25" t="s">
        <v>7259</v>
      </c>
      <c r="M2185" s="21">
        <v>3439.81</v>
      </c>
      <c r="N2185" s="21">
        <v>3439.81</v>
      </c>
      <c r="O2185" s="21">
        <v>0</v>
      </c>
      <c r="P2185" s="21">
        <v>3439.81</v>
      </c>
      <c r="Q2185" s="25" t="s">
        <v>12043</v>
      </c>
      <c r="R2185" s="1" t="str">
        <f t="shared" si="34"/>
        <v>ST10037</v>
      </c>
      <c r="S2185" t="str">
        <f>VLOOKUP(R2185,Data!$C$2:$D$261,2,0)</f>
        <v>Stittsville Villa</v>
      </c>
      <c r="T2185">
        <f>COUNTIF('Feb 2022'!A:A,D2185)+COUNTIF('Mar 2022'!A:A,D2185)+COUNTIF('Apr 2022'!A:A,D2185)+COUNTIF('May 2022'!A:A,D2185)+COUNTIF('June 2022'!A:A,D2185)+COUNTIF('July 2022'!A:A,D2185)+COUNTIF('Aug 2022'!A:A,D2185)+COUNTIF('Sep 2022'!A:A,D2185)+COUNTIF('Oct 2022'!A:A,D2185)+COUNTIF('Dec 2022'!A:A,D2185)</f>
        <v>1</v>
      </c>
      <c r="U2185" t="str">
        <f>VLOOKUP(Q2185,'Capital Lookup'!A:B,2,FALSE)</f>
        <v>No</v>
      </c>
      <c r="V2185" s="2">
        <f>IFERROR(VLOOKUP(LEFT(F2185,10),'Find Purchase Orders'!B:J,9,FALSE),"")</f>
        <v>44677</v>
      </c>
      <c r="W2185" s="25" t="s">
        <v>7261</v>
      </c>
    </row>
    <row r="2186" spans="1:23" hidden="1">
      <c r="A2186" s="25" t="s">
        <v>7261</v>
      </c>
      <c r="B2186" s="25" t="s">
        <v>12039</v>
      </c>
      <c r="C2186" s="25" t="s">
        <v>7264</v>
      </c>
      <c r="D2186" s="25" t="s">
        <v>2060</v>
      </c>
      <c r="E2186" s="25" t="s">
        <v>12040</v>
      </c>
      <c r="F2186" s="25" t="s">
        <v>12633</v>
      </c>
      <c r="G2186" s="25" t="s">
        <v>12634</v>
      </c>
      <c r="H2186" s="21">
        <v>870.78</v>
      </c>
      <c r="I2186" s="25" t="s">
        <v>7296</v>
      </c>
      <c r="J2186" s="25" t="s">
        <v>7288</v>
      </c>
      <c r="K2186" s="25" t="s">
        <v>7262</v>
      </c>
      <c r="L2186" s="25" t="s">
        <v>7259</v>
      </c>
      <c r="M2186" s="21">
        <v>870.78</v>
      </c>
      <c r="N2186" s="21">
        <v>870.78</v>
      </c>
      <c r="O2186" s="21">
        <v>0</v>
      </c>
      <c r="P2186" s="21">
        <v>870.78</v>
      </c>
      <c r="Q2186" s="25" t="s">
        <v>12043</v>
      </c>
      <c r="R2186" s="1" t="str">
        <f t="shared" si="34"/>
        <v>ST10037</v>
      </c>
      <c r="S2186" t="str">
        <f>VLOOKUP(R2186,Data!$C$2:$D$261,2,0)</f>
        <v>Stittsville Villa</v>
      </c>
      <c r="T2186">
        <f>COUNTIF('Feb 2022'!A:A,D2186)+COUNTIF('Mar 2022'!A:A,D2186)+COUNTIF('Apr 2022'!A:A,D2186)+COUNTIF('May 2022'!A:A,D2186)+COUNTIF('June 2022'!A:A,D2186)+COUNTIF('July 2022'!A:A,D2186)+COUNTIF('Aug 2022'!A:A,D2186)+COUNTIF('Sep 2022'!A:A,D2186)+COUNTIF('Oct 2022'!A:A,D2186)+COUNTIF('Dec 2022'!A:A,D2186)</f>
        <v>1</v>
      </c>
      <c r="U2186" t="str">
        <f>VLOOKUP(Q2186,'Capital Lookup'!A:B,2,FALSE)</f>
        <v>No</v>
      </c>
      <c r="V2186" s="2">
        <f>IFERROR(VLOOKUP(LEFT(F2186,10),'Find Purchase Orders'!B:J,9,FALSE),"")</f>
        <v>44677</v>
      </c>
      <c r="W2186" s="25" t="s">
        <v>7261</v>
      </c>
    </row>
    <row r="2187" spans="1:23" hidden="1">
      <c r="A2187" s="25" t="s">
        <v>7425</v>
      </c>
      <c r="B2187" s="25" t="s">
        <v>7947</v>
      </c>
      <c r="C2187" s="25" t="s">
        <v>7271</v>
      </c>
      <c r="D2187" s="25" t="s">
        <v>12635</v>
      </c>
      <c r="E2187" s="25" t="s">
        <v>10329</v>
      </c>
      <c r="F2187" s="25" t="s">
        <v>12636</v>
      </c>
      <c r="G2187" s="25" t="s">
        <v>12637</v>
      </c>
      <c r="H2187" s="21">
        <v>20700.91</v>
      </c>
      <c r="I2187" s="25" t="s">
        <v>7296</v>
      </c>
      <c r="J2187" s="25" t="s">
        <v>7288</v>
      </c>
      <c r="K2187" s="25" t="s">
        <v>8175</v>
      </c>
      <c r="L2187" s="25" t="s">
        <v>12213</v>
      </c>
      <c r="M2187" s="21">
        <v>20700.91</v>
      </c>
      <c r="N2187" s="21">
        <v>20700.91</v>
      </c>
      <c r="O2187" s="21">
        <v>0</v>
      </c>
      <c r="P2187" s="21">
        <v>20700.91</v>
      </c>
      <c r="Q2187" s="25" t="s">
        <v>12224</v>
      </c>
      <c r="R2187" s="1" t="str">
        <f t="shared" si="34"/>
        <v>ST10154</v>
      </c>
      <c r="S2187" t="str">
        <f>VLOOKUP(R2187,Data!$C$2:$D$261,2,0)</f>
        <v>Mackenzie Place</v>
      </c>
      <c r="T2187">
        <f>COUNTIF('Feb 2022'!A:A,D2187)+COUNTIF('Mar 2022'!A:A,D2187)+COUNTIF('Apr 2022'!A:A,D2187)+COUNTIF('May 2022'!A:A,D2187)+COUNTIF('June 2022'!A:A,D2187)+COUNTIF('July 2022'!A:A,D2187)+COUNTIF('Aug 2022'!A:A,D2187)+COUNTIF('Sep 2022'!A:A,D2187)+COUNTIF('Oct 2022'!A:A,D2187)+COUNTIF('Dec 2022'!A:A,D2187)</f>
        <v>0</v>
      </c>
      <c r="U2187" t="str">
        <f>VLOOKUP(Q2187,'Capital Lookup'!A:B,2,FALSE)</f>
        <v>Yes</v>
      </c>
      <c r="V2187" s="2">
        <f>IFERROR(VLOOKUP(LEFT(F2187,10),'Find Purchase Orders'!B:J,9,FALSE),"")</f>
        <v>44677</v>
      </c>
      <c r="W2187" s="25" t="s">
        <v>7261</v>
      </c>
    </row>
    <row r="2188" spans="1:23" hidden="1">
      <c r="A2188" s="25" t="s">
        <v>7269</v>
      </c>
      <c r="B2188" s="25" t="s">
        <v>9315</v>
      </c>
      <c r="C2188" s="25" t="s">
        <v>7271</v>
      </c>
      <c r="D2188" s="25" t="s">
        <v>2042</v>
      </c>
      <c r="E2188" s="25" t="s">
        <v>8140</v>
      </c>
      <c r="F2188" s="25" t="s">
        <v>12638</v>
      </c>
      <c r="G2188" s="25" t="s">
        <v>12639</v>
      </c>
      <c r="H2188" s="21">
        <v>2658.19</v>
      </c>
      <c r="I2188" s="25" t="s">
        <v>7296</v>
      </c>
      <c r="J2188" s="25" t="s">
        <v>7288</v>
      </c>
      <c r="K2188" s="25" t="s">
        <v>8946</v>
      </c>
      <c r="L2188" s="25" t="s">
        <v>9029</v>
      </c>
      <c r="M2188" s="21">
        <v>2658.19</v>
      </c>
      <c r="N2188" s="21">
        <v>2658.19</v>
      </c>
      <c r="O2188" s="21">
        <v>0</v>
      </c>
      <c r="P2188" s="21">
        <v>2658.19</v>
      </c>
      <c r="Q2188" s="25" t="s">
        <v>12640</v>
      </c>
      <c r="R2188" s="1" t="str">
        <f t="shared" ref="R2188:R2251" si="35">CONCATENATE("ST",LEFT(B2188,5))</f>
        <v>ST10147</v>
      </c>
      <c r="S2188" t="str">
        <f>VLOOKUP(R2188,Data!$C$2:$D$261,2,0)</f>
        <v>Garden City Manor</v>
      </c>
      <c r="T2188">
        <f>COUNTIF('Feb 2022'!A:A,D2188)+COUNTIF('Mar 2022'!A:A,D2188)+COUNTIF('Apr 2022'!A:A,D2188)+COUNTIF('May 2022'!A:A,D2188)+COUNTIF('June 2022'!A:A,D2188)+COUNTIF('July 2022'!A:A,D2188)+COUNTIF('Aug 2022'!A:A,D2188)+COUNTIF('Sep 2022'!A:A,D2188)+COUNTIF('Oct 2022'!A:A,D2188)+COUNTIF('Dec 2022'!A:A,D2188)</f>
        <v>1</v>
      </c>
      <c r="U2188" t="str">
        <f>VLOOKUP(Q2188,'Capital Lookup'!A:B,2,FALSE)</f>
        <v>No</v>
      </c>
      <c r="V2188" s="2">
        <f>IFERROR(VLOOKUP(LEFT(F2188,10),'Find Purchase Orders'!B:J,9,FALSE),"")</f>
        <v>44673</v>
      </c>
      <c r="W2188" s="25" t="s">
        <v>7261</v>
      </c>
    </row>
    <row r="2189" spans="1:23" hidden="1">
      <c r="A2189" s="25" t="s">
        <v>7261</v>
      </c>
      <c r="B2189" s="25" t="s">
        <v>7541</v>
      </c>
      <c r="C2189" s="25" t="s">
        <v>7264</v>
      </c>
      <c r="D2189" s="25" t="s">
        <v>12641</v>
      </c>
      <c r="E2189" s="25" t="s">
        <v>7543</v>
      </c>
      <c r="H2189" s="21">
        <v>26062.98</v>
      </c>
      <c r="I2189" s="25" t="s">
        <v>7257</v>
      </c>
      <c r="K2189" s="25" t="s">
        <v>7262</v>
      </c>
      <c r="L2189" s="25" t="s">
        <v>8138</v>
      </c>
      <c r="M2189" s="22">
        <v>0</v>
      </c>
      <c r="N2189" s="22">
        <v>0</v>
      </c>
      <c r="O2189" s="21">
        <v>0</v>
      </c>
      <c r="P2189" s="21">
        <v>1241.0899999999999</v>
      </c>
      <c r="Q2189" s="25"/>
      <c r="R2189" s="1" t="str">
        <f t="shared" si="35"/>
        <v>ST10061</v>
      </c>
      <c r="S2189" t="str">
        <f>VLOOKUP(R2189,Data!$C$2:$D$261,2,0)</f>
        <v>The Dorchester</v>
      </c>
      <c r="T2189">
        <f>COUNTIF('Feb 2022'!A:A,D2189)+COUNTIF('Mar 2022'!A:A,D2189)+COUNTIF('Apr 2022'!A:A,D2189)+COUNTIF('May 2022'!A:A,D2189)+COUNTIF('June 2022'!A:A,D2189)+COUNTIF('July 2022'!A:A,D2189)+COUNTIF('Aug 2022'!A:A,D2189)+COUNTIF('Sep 2022'!A:A,D2189)+COUNTIF('Oct 2022'!A:A,D2189)+COUNTIF('Dec 2022'!A:A,D2189)</f>
        <v>0</v>
      </c>
      <c r="U2189" t="e">
        <f>VLOOKUP(Q2189,'Capital Lookup'!A:B,2,FALSE)</f>
        <v>#N/A</v>
      </c>
      <c r="V2189" s="2" t="str">
        <f>IFERROR(VLOOKUP(LEFT(F2189,10),'Find Purchase Orders'!B:J,9,FALSE),"")</f>
        <v/>
      </c>
      <c r="W2189" s="25" t="s">
        <v>7261</v>
      </c>
    </row>
    <row r="2190" spans="1:23" hidden="1">
      <c r="A2190" s="25" t="s">
        <v>7269</v>
      </c>
      <c r="B2190" s="25" t="s">
        <v>8259</v>
      </c>
      <c r="C2190" s="25" t="s">
        <v>8260</v>
      </c>
      <c r="D2190" s="25" t="s">
        <v>12642</v>
      </c>
      <c r="E2190" s="25" t="s">
        <v>12150</v>
      </c>
      <c r="F2190" s="25" t="s">
        <v>12643</v>
      </c>
      <c r="G2190" s="25" t="s">
        <v>12644</v>
      </c>
      <c r="H2190" s="21">
        <v>9040</v>
      </c>
      <c r="I2190" s="25" t="s">
        <v>7339</v>
      </c>
      <c r="J2190" s="25" t="s">
        <v>7288</v>
      </c>
      <c r="K2190" s="25" t="s">
        <v>8265</v>
      </c>
      <c r="L2190" s="25" t="s">
        <v>12153</v>
      </c>
      <c r="M2190" s="21">
        <v>9040</v>
      </c>
      <c r="N2190" s="21">
        <v>7569.59</v>
      </c>
      <c r="O2190" s="21">
        <v>1470.41</v>
      </c>
      <c r="P2190" s="21">
        <v>7738.75</v>
      </c>
      <c r="Q2190" s="25" t="s">
        <v>12154</v>
      </c>
      <c r="R2190" s="1" t="str">
        <f t="shared" si="35"/>
        <v>ST10260</v>
      </c>
      <c r="S2190" t="str">
        <f>VLOOKUP(R2190,Data!$C$2:$D$261,2,0)</f>
        <v>Support Office</v>
      </c>
      <c r="T2190">
        <f>COUNTIF('Feb 2022'!A:A,D2190)+COUNTIF('Mar 2022'!A:A,D2190)+COUNTIF('Apr 2022'!A:A,D2190)+COUNTIF('May 2022'!A:A,D2190)+COUNTIF('June 2022'!A:A,D2190)+COUNTIF('July 2022'!A:A,D2190)+COUNTIF('Aug 2022'!A:A,D2190)+COUNTIF('Sep 2022'!A:A,D2190)+COUNTIF('Oct 2022'!A:A,D2190)+COUNTIF('Dec 2022'!A:A,D2190)</f>
        <v>0</v>
      </c>
      <c r="U2190" t="str">
        <f>VLOOKUP(Q2190,'Capital Lookup'!A:B,2,FALSE)</f>
        <v>Yes</v>
      </c>
      <c r="V2190" s="2">
        <f>IFERROR(VLOOKUP(LEFT(F2190,10),'Find Purchase Orders'!B:J,9,FALSE),"")</f>
        <v>44673</v>
      </c>
      <c r="W2190" s="25" t="s">
        <v>7261</v>
      </c>
    </row>
    <row r="2191" spans="1:23" hidden="1">
      <c r="A2191" s="25" t="s">
        <v>7269</v>
      </c>
      <c r="B2191" s="25" t="s">
        <v>8259</v>
      </c>
      <c r="C2191" s="25" t="s">
        <v>8260</v>
      </c>
      <c r="D2191" s="25" t="s">
        <v>12645</v>
      </c>
      <c r="E2191" s="25" t="s">
        <v>10628</v>
      </c>
      <c r="F2191" s="25" t="s">
        <v>12646</v>
      </c>
      <c r="G2191" s="25" t="s">
        <v>12647</v>
      </c>
      <c r="H2191" s="21">
        <v>22600</v>
      </c>
      <c r="I2191" s="25" t="s">
        <v>7296</v>
      </c>
      <c r="J2191" s="25" t="s">
        <v>7288</v>
      </c>
      <c r="K2191" s="25" t="s">
        <v>8265</v>
      </c>
      <c r="L2191" s="25" t="s">
        <v>8266</v>
      </c>
      <c r="M2191" s="21">
        <v>22600</v>
      </c>
      <c r="N2191" s="21">
        <v>22600</v>
      </c>
      <c r="O2191" s="21">
        <v>0</v>
      </c>
      <c r="P2191" s="21">
        <v>22600</v>
      </c>
      <c r="Q2191" s="25" t="s">
        <v>10630</v>
      </c>
      <c r="R2191" s="1" t="str">
        <f t="shared" si="35"/>
        <v>ST10260</v>
      </c>
      <c r="S2191" t="str">
        <f>VLOOKUP(R2191,Data!$C$2:$D$261,2,0)</f>
        <v>Support Office</v>
      </c>
      <c r="T2191">
        <f>COUNTIF('Feb 2022'!A:A,D2191)+COUNTIF('Mar 2022'!A:A,D2191)+COUNTIF('Apr 2022'!A:A,D2191)+COUNTIF('May 2022'!A:A,D2191)+COUNTIF('June 2022'!A:A,D2191)+COUNTIF('July 2022'!A:A,D2191)+COUNTIF('Aug 2022'!A:A,D2191)+COUNTIF('Sep 2022'!A:A,D2191)+COUNTIF('Oct 2022'!A:A,D2191)+COUNTIF('Dec 2022'!A:A,D2191)</f>
        <v>0</v>
      </c>
      <c r="U2191" t="str">
        <f>VLOOKUP(Q2191,'Capital Lookup'!A:B,2,FALSE)</f>
        <v>Yes</v>
      </c>
      <c r="V2191" s="2">
        <f>IFERROR(VLOOKUP(LEFT(F2191,10),'Find Purchase Orders'!B:J,9,FALSE),"")</f>
        <v>44679</v>
      </c>
      <c r="W2191" s="25" t="s">
        <v>7261</v>
      </c>
    </row>
    <row r="2192" spans="1:23" hidden="1">
      <c r="A2192" s="25" t="s">
        <v>10632</v>
      </c>
      <c r="B2192" s="25" t="s">
        <v>7853</v>
      </c>
      <c r="C2192" s="25"/>
      <c r="D2192" s="25" t="s">
        <v>2044</v>
      </c>
      <c r="E2192" s="25" t="s">
        <v>7492</v>
      </c>
      <c r="F2192" s="25" t="s">
        <v>12648</v>
      </c>
      <c r="G2192" s="25" t="s">
        <v>12649</v>
      </c>
      <c r="H2192" s="21">
        <v>24977</v>
      </c>
      <c r="I2192" s="25" t="s">
        <v>7296</v>
      </c>
      <c r="J2192" s="25" t="s">
        <v>7288</v>
      </c>
      <c r="K2192" s="25" t="s">
        <v>7258</v>
      </c>
      <c r="L2192" s="25" t="s">
        <v>7625</v>
      </c>
      <c r="M2192" s="21">
        <v>24977</v>
      </c>
      <c r="N2192" s="21">
        <v>24977</v>
      </c>
      <c r="O2192" s="21">
        <v>0</v>
      </c>
      <c r="P2192" s="21">
        <v>24977</v>
      </c>
      <c r="Q2192" s="25" t="s">
        <v>11208</v>
      </c>
      <c r="R2192" s="1" t="str">
        <f t="shared" si="35"/>
        <v>ST10330</v>
      </c>
      <c r="S2192" t="str">
        <f>VLOOKUP(R2192,Data!$C$2:$D$261,2,0)</f>
        <v>BayWoods Place</v>
      </c>
      <c r="T2192">
        <f>COUNTIF('Feb 2022'!A:A,D2192)+COUNTIF('Mar 2022'!A:A,D2192)+COUNTIF('Apr 2022'!A:A,D2192)+COUNTIF('May 2022'!A:A,D2192)+COUNTIF('June 2022'!A:A,D2192)+COUNTIF('July 2022'!A:A,D2192)+COUNTIF('Aug 2022'!A:A,D2192)+COUNTIF('Sep 2022'!A:A,D2192)+COUNTIF('Oct 2022'!A:A,D2192)+COUNTIF('Dec 2022'!A:A,D2192)</f>
        <v>1</v>
      </c>
      <c r="U2192" t="str">
        <f>VLOOKUP(Q2192,'Capital Lookup'!A:B,2,FALSE)</f>
        <v>No</v>
      </c>
      <c r="V2192" s="2">
        <f>IFERROR(VLOOKUP(LEFT(F2192,10),'Find Purchase Orders'!B:J,9,FALSE),"")</f>
        <v>44673</v>
      </c>
      <c r="W2192" s="25" t="s">
        <v>7261</v>
      </c>
    </row>
    <row r="2193" spans="1:23" hidden="1">
      <c r="A2193" s="25" t="s">
        <v>7252</v>
      </c>
      <c r="B2193" s="25" t="s">
        <v>7466</v>
      </c>
      <c r="C2193" s="25" t="s">
        <v>7254</v>
      </c>
      <c r="D2193" s="25" t="s">
        <v>2062</v>
      </c>
      <c r="E2193" s="25" t="s">
        <v>11209</v>
      </c>
      <c r="F2193" s="25" t="s">
        <v>12650</v>
      </c>
      <c r="G2193" s="25" t="s">
        <v>12651</v>
      </c>
      <c r="H2193" s="21">
        <v>3036.37</v>
      </c>
      <c r="I2193" s="25" t="s">
        <v>7296</v>
      </c>
      <c r="J2193" s="25" t="s">
        <v>7288</v>
      </c>
      <c r="K2193" s="25" t="s">
        <v>7262</v>
      </c>
      <c r="L2193" s="25" t="s">
        <v>7259</v>
      </c>
      <c r="M2193" s="21">
        <v>3036.37</v>
      </c>
      <c r="N2193" s="21">
        <v>3036.37</v>
      </c>
      <c r="O2193" s="21">
        <v>0</v>
      </c>
      <c r="P2193" s="21">
        <v>3036.37</v>
      </c>
      <c r="Q2193" s="25" t="s">
        <v>7471</v>
      </c>
      <c r="R2193" s="1" t="str">
        <f t="shared" si="35"/>
        <v>ST10052</v>
      </c>
      <c r="S2193" t="str">
        <f>VLOOKUP(R2193,Data!$C$2:$D$261,2,0)</f>
        <v>Portobello</v>
      </c>
      <c r="T2193">
        <f>COUNTIF('Feb 2022'!A:A,D2193)+COUNTIF('Mar 2022'!A:A,D2193)+COUNTIF('Apr 2022'!A:A,D2193)+COUNTIF('May 2022'!A:A,D2193)+COUNTIF('June 2022'!A:A,D2193)+COUNTIF('July 2022'!A:A,D2193)+COUNTIF('Aug 2022'!A:A,D2193)+COUNTIF('Sep 2022'!A:A,D2193)+COUNTIF('Oct 2022'!A:A,D2193)+COUNTIF('Dec 2022'!A:A,D2193)</f>
        <v>1</v>
      </c>
      <c r="U2193" t="str">
        <f>VLOOKUP(Q2193,'Capital Lookup'!A:B,2,FALSE)</f>
        <v>No</v>
      </c>
      <c r="V2193" s="2">
        <f>IFERROR(VLOOKUP(LEFT(F2193,10),'Find Purchase Orders'!B:J,9,FALSE),"")</f>
        <v>44677</v>
      </c>
      <c r="W2193" s="25" t="s">
        <v>7261</v>
      </c>
    </row>
    <row r="2194" spans="1:23" hidden="1">
      <c r="A2194" s="25" t="s">
        <v>10653</v>
      </c>
      <c r="B2194" s="25" t="s">
        <v>7355</v>
      </c>
      <c r="C2194" s="25" t="s">
        <v>7264</v>
      </c>
      <c r="D2194" s="25" t="s">
        <v>12652</v>
      </c>
      <c r="E2194" s="25" t="s">
        <v>12653</v>
      </c>
      <c r="H2194" s="21">
        <v>858.97</v>
      </c>
      <c r="I2194" s="25" t="s">
        <v>7257</v>
      </c>
      <c r="K2194" s="25" t="s">
        <v>8416</v>
      </c>
      <c r="L2194" s="25" t="s">
        <v>7275</v>
      </c>
      <c r="M2194" s="22">
        <v>0</v>
      </c>
      <c r="N2194" s="22">
        <v>0</v>
      </c>
      <c r="O2194" s="21">
        <v>0</v>
      </c>
      <c r="P2194" s="21">
        <v>0</v>
      </c>
      <c r="Q2194" s="25"/>
      <c r="R2194" s="1" t="str">
        <f t="shared" si="35"/>
        <v>ST10094</v>
      </c>
      <c r="S2194" t="str">
        <f>VLOOKUP(R2194,Data!$C$2:$D$261,2,0)</f>
        <v>Briarfield Gardens</v>
      </c>
      <c r="T2194">
        <f>COUNTIF('Feb 2022'!A:A,D2194)+COUNTIF('Mar 2022'!A:A,D2194)+COUNTIF('Apr 2022'!A:A,D2194)+COUNTIF('May 2022'!A:A,D2194)+COUNTIF('June 2022'!A:A,D2194)+COUNTIF('July 2022'!A:A,D2194)+COUNTIF('Aug 2022'!A:A,D2194)+COUNTIF('Sep 2022'!A:A,D2194)+COUNTIF('Oct 2022'!A:A,D2194)+COUNTIF('Dec 2022'!A:A,D2194)</f>
        <v>0</v>
      </c>
      <c r="U2194" t="e">
        <f>VLOOKUP(Q2194,'Capital Lookup'!A:B,2,FALSE)</f>
        <v>#N/A</v>
      </c>
      <c r="V2194" s="2" t="str">
        <f>IFERROR(VLOOKUP(LEFT(F2194,10),'Find Purchase Orders'!B:J,9,FALSE),"")</f>
        <v/>
      </c>
      <c r="W2194" s="25" t="s">
        <v>7261</v>
      </c>
    </row>
    <row r="2195" spans="1:23" hidden="1">
      <c r="A2195" s="25" t="s">
        <v>7261</v>
      </c>
      <c r="B2195" s="25" t="s">
        <v>12039</v>
      </c>
      <c r="C2195" s="25" t="s">
        <v>7264</v>
      </c>
      <c r="D2195" s="25" t="s">
        <v>2064</v>
      </c>
      <c r="E2195" s="25" t="s">
        <v>12040</v>
      </c>
      <c r="F2195" s="25" t="s">
        <v>12654</v>
      </c>
      <c r="G2195" s="25" t="s">
        <v>12655</v>
      </c>
      <c r="H2195" s="21">
        <v>6147.2</v>
      </c>
      <c r="I2195" s="25" t="s">
        <v>7296</v>
      </c>
      <c r="J2195" s="25" t="s">
        <v>7288</v>
      </c>
      <c r="K2195" s="25" t="s">
        <v>7262</v>
      </c>
      <c r="L2195" s="25" t="s">
        <v>7259</v>
      </c>
      <c r="M2195" s="21">
        <v>6147.2</v>
      </c>
      <c r="N2195" s="21">
        <v>6147.2</v>
      </c>
      <c r="O2195" s="21">
        <v>0</v>
      </c>
      <c r="P2195" s="21">
        <v>6147.2</v>
      </c>
      <c r="Q2195" s="25" t="s">
        <v>12043</v>
      </c>
      <c r="R2195" s="1" t="str">
        <f t="shared" si="35"/>
        <v>ST10037</v>
      </c>
      <c r="S2195" t="str">
        <f>VLOOKUP(R2195,Data!$C$2:$D$261,2,0)</f>
        <v>Stittsville Villa</v>
      </c>
      <c r="T2195">
        <f>COUNTIF('Feb 2022'!A:A,D2195)+COUNTIF('Mar 2022'!A:A,D2195)+COUNTIF('Apr 2022'!A:A,D2195)+COUNTIF('May 2022'!A:A,D2195)+COUNTIF('June 2022'!A:A,D2195)+COUNTIF('July 2022'!A:A,D2195)+COUNTIF('Aug 2022'!A:A,D2195)+COUNTIF('Sep 2022'!A:A,D2195)+COUNTIF('Oct 2022'!A:A,D2195)+COUNTIF('Dec 2022'!A:A,D2195)</f>
        <v>1</v>
      </c>
      <c r="U2195" t="str">
        <f>VLOOKUP(Q2195,'Capital Lookup'!A:B,2,FALSE)</f>
        <v>No</v>
      </c>
      <c r="V2195" s="2">
        <f>IFERROR(VLOOKUP(LEFT(F2195,10),'Find Purchase Orders'!B:J,9,FALSE),"")</f>
        <v>44681</v>
      </c>
      <c r="W2195" s="25" t="s">
        <v>7261</v>
      </c>
    </row>
    <row r="2196" spans="1:23" hidden="1">
      <c r="A2196" s="25" t="s">
        <v>7261</v>
      </c>
      <c r="B2196" s="25" t="s">
        <v>12039</v>
      </c>
      <c r="C2196" s="25" t="s">
        <v>7264</v>
      </c>
      <c r="D2196" s="25" t="s">
        <v>2064</v>
      </c>
      <c r="E2196" s="25" t="s">
        <v>12040</v>
      </c>
      <c r="F2196" s="25" t="s">
        <v>12656</v>
      </c>
      <c r="G2196" s="25" t="s">
        <v>12657</v>
      </c>
      <c r="H2196" s="21">
        <v>386.46</v>
      </c>
      <c r="I2196" s="25" t="s">
        <v>7296</v>
      </c>
      <c r="J2196" s="25" t="s">
        <v>7288</v>
      </c>
      <c r="K2196" s="25" t="s">
        <v>7262</v>
      </c>
      <c r="L2196" s="25" t="s">
        <v>7259</v>
      </c>
      <c r="M2196" s="21">
        <v>386.46</v>
      </c>
      <c r="N2196" s="21">
        <v>386.46</v>
      </c>
      <c r="O2196" s="21">
        <v>0</v>
      </c>
      <c r="P2196" s="21">
        <v>386.46</v>
      </c>
      <c r="Q2196" s="25" t="s">
        <v>12043</v>
      </c>
      <c r="R2196" s="1" t="str">
        <f t="shared" si="35"/>
        <v>ST10037</v>
      </c>
      <c r="S2196" t="str">
        <f>VLOOKUP(R2196,Data!$C$2:$D$261,2,0)</f>
        <v>Stittsville Villa</v>
      </c>
      <c r="T2196">
        <f>COUNTIF('Feb 2022'!A:A,D2196)+COUNTIF('Mar 2022'!A:A,D2196)+COUNTIF('Apr 2022'!A:A,D2196)+COUNTIF('May 2022'!A:A,D2196)+COUNTIF('June 2022'!A:A,D2196)+COUNTIF('July 2022'!A:A,D2196)+COUNTIF('Aug 2022'!A:A,D2196)+COUNTIF('Sep 2022'!A:A,D2196)+COUNTIF('Oct 2022'!A:A,D2196)+COUNTIF('Dec 2022'!A:A,D2196)</f>
        <v>1</v>
      </c>
      <c r="U2196" t="str">
        <f>VLOOKUP(Q2196,'Capital Lookup'!A:B,2,FALSE)</f>
        <v>No</v>
      </c>
      <c r="V2196" s="2">
        <f>IFERROR(VLOOKUP(LEFT(F2196,10),'Find Purchase Orders'!B:J,9,FALSE),"")</f>
        <v>44681</v>
      </c>
      <c r="W2196" s="25" t="s">
        <v>7261</v>
      </c>
    </row>
    <row r="2197" spans="1:23" hidden="1">
      <c r="A2197" s="25" t="s">
        <v>7261</v>
      </c>
      <c r="B2197" s="25" t="s">
        <v>7355</v>
      </c>
      <c r="C2197" s="25" t="s">
        <v>7264</v>
      </c>
      <c r="D2197" s="25" t="s">
        <v>2066</v>
      </c>
      <c r="E2197" s="25" t="s">
        <v>7357</v>
      </c>
      <c r="F2197" s="25" t="s">
        <v>12658</v>
      </c>
      <c r="G2197" s="25" t="s">
        <v>9359</v>
      </c>
      <c r="H2197" s="21">
        <v>7146.14</v>
      </c>
      <c r="I2197" s="25" t="s">
        <v>7287</v>
      </c>
      <c r="J2197" s="25" t="s">
        <v>7288</v>
      </c>
      <c r="K2197" s="25" t="s">
        <v>7262</v>
      </c>
      <c r="L2197" s="25" t="s">
        <v>7259</v>
      </c>
      <c r="M2197" s="21">
        <v>7146.14</v>
      </c>
      <c r="N2197" s="22">
        <v>0</v>
      </c>
      <c r="O2197" s="21">
        <v>7146.14</v>
      </c>
      <c r="P2197" s="21">
        <v>822.12</v>
      </c>
      <c r="Q2197" s="25" t="s">
        <v>7360</v>
      </c>
      <c r="R2197" s="1" t="str">
        <f t="shared" si="35"/>
        <v>ST10094</v>
      </c>
      <c r="S2197" t="str">
        <f>VLOOKUP(R2197,Data!$C$2:$D$261,2,0)</f>
        <v>Briarfield Gardens</v>
      </c>
      <c r="T2197">
        <f>COUNTIF('Feb 2022'!A:A,D2197)+COUNTIF('Mar 2022'!A:A,D2197)+COUNTIF('Apr 2022'!A:A,D2197)+COUNTIF('May 2022'!A:A,D2197)+COUNTIF('June 2022'!A:A,D2197)+COUNTIF('July 2022'!A:A,D2197)+COUNTIF('Aug 2022'!A:A,D2197)+COUNTIF('Sep 2022'!A:A,D2197)+COUNTIF('Oct 2022'!A:A,D2197)+COUNTIF('Dec 2022'!A:A,D2197)</f>
        <v>1</v>
      </c>
      <c r="U2197" t="str">
        <f>VLOOKUP(Q2197,'Capital Lookup'!A:B,2,FALSE)</f>
        <v>No</v>
      </c>
      <c r="V2197" s="2">
        <f>IFERROR(VLOOKUP(LEFT(F2197,10),'Find Purchase Orders'!B:J,9,FALSE),"")</f>
        <v>44677</v>
      </c>
      <c r="W2197" s="25" t="s">
        <v>7261</v>
      </c>
    </row>
    <row r="2198" spans="1:23" hidden="1">
      <c r="A2198" s="25" t="s">
        <v>7261</v>
      </c>
      <c r="B2198" s="25" t="s">
        <v>8754</v>
      </c>
      <c r="C2198" s="25" t="s">
        <v>7264</v>
      </c>
      <c r="D2198" s="25" t="s">
        <v>12659</v>
      </c>
      <c r="E2198" s="25" t="s">
        <v>12660</v>
      </c>
      <c r="H2198" s="21">
        <v>41111.82</v>
      </c>
      <c r="I2198" s="25" t="s">
        <v>7257</v>
      </c>
      <c r="K2198" s="25" t="s">
        <v>7579</v>
      </c>
      <c r="L2198" s="25" t="s">
        <v>8647</v>
      </c>
      <c r="M2198" s="22">
        <v>0</v>
      </c>
      <c r="N2198" s="22">
        <v>0</v>
      </c>
      <c r="O2198" s="21">
        <v>0</v>
      </c>
      <c r="P2198" s="21">
        <v>4074.14</v>
      </c>
      <c r="Q2198" s="25"/>
      <c r="R2198" s="1" t="str">
        <f t="shared" si="35"/>
        <v>ST10078</v>
      </c>
      <c r="S2198" t="str">
        <f>VLOOKUP(R2198,Data!$C$2:$D$261,2,0)</f>
        <v>Marian Chateau</v>
      </c>
      <c r="T2198">
        <f>COUNTIF('Feb 2022'!A:A,D2198)+COUNTIF('Mar 2022'!A:A,D2198)+COUNTIF('Apr 2022'!A:A,D2198)+COUNTIF('May 2022'!A:A,D2198)+COUNTIF('June 2022'!A:A,D2198)+COUNTIF('July 2022'!A:A,D2198)+COUNTIF('Aug 2022'!A:A,D2198)+COUNTIF('Sep 2022'!A:A,D2198)+COUNTIF('Oct 2022'!A:A,D2198)+COUNTIF('Dec 2022'!A:A,D2198)</f>
        <v>0</v>
      </c>
      <c r="U2198" t="e">
        <f>VLOOKUP(Q2198,'Capital Lookup'!A:B,2,FALSE)</f>
        <v>#N/A</v>
      </c>
      <c r="V2198" s="2" t="str">
        <f>IFERROR(VLOOKUP(LEFT(F2198,10),'Find Purchase Orders'!B:J,9,FALSE),"")</f>
        <v/>
      </c>
      <c r="W2198" s="25" t="s">
        <v>7261</v>
      </c>
    </row>
    <row r="2199" spans="1:23" hidden="1">
      <c r="A2199" s="25" t="s">
        <v>7261</v>
      </c>
      <c r="B2199" s="25" t="s">
        <v>8754</v>
      </c>
      <c r="C2199" s="25" t="s">
        <v>7264</v>
      </c>
      <c r="D2199" s="25" t="s">
        <v>12661</v>
      </c>
      <c r="E2199" s="25" t="s">
        <v>12660</v>
      </c>
      <c r="H2199" s="21">
        <v>12946.33</v>
      </c>
      <c r="I2199" s="25" t="s">
        <v>7257</v>
      </c>
      <c r="K2199" s="25" t="s">
        <v>7579</v>
      </c>
      <c r="L2199" s="25" t="s">
        <v>8647</v>
      </c>
      <c r="M2199" s="22">
        <v>0</v>
      </c>
      <c r="N2199" s="22">
        <v>0</v>
      </c>
      <c r="O2199" s="21">
        <v>0</v>
      </c>
      <c r="P2199" s="21">
        <v>1282.97</v>
      </c>
      <c r="Q2199" s="25"/>
      <c r="R2199" s="1" t="str">
        <f t="shared" si="35"/>
        <v>ST10078</v>
      </c>
      <c r="S2199" t="str">
        <f>VLOOKUP(R2199,Data!$C$2:$D$261,2,0)</f>
        <v>Marian Chateau</v>
      </c>
      <c r="T2199">
        <f>COUNTIF('Feb 2022'!A:A,D2199)+COUNTIF('Mar 2022'!A:A,D2199)+COUNTIF('Apr 2022'!A:A,D2199)+COUNTIF('May 2022'!A:A,D2199)+COUNTIF('June 2022'!A:A,D2199)+COUNTIF('July 2022'!A:A,D2199)+COUNTIF('Aug 2022'!A:A,D2199)+COUNTIF('Sep 2022'!A:A,D2199)+COUNTIF('Oct 2022'!A:A,D2199)+COUNTIF('Dec 2022'!A:A,D2199)</f>
        <v>0</v>
      </c>
      <c r="U2199" t="e">
        <f>VLOOKUP(Q2199,'Capital Lookup'!A:B,2,FALSE)</f>
        <v>#N/A</v>
      </c>
      <c r="V2199" s="2" t="str">
        <f>IFERROR(VLOOKUP(LEFT(F2199,10),'Find Purchase Orders'!B:J,9,FALSE),"")</f>
        <v/>
      </c>
      <c r="W2199" s="25" t="s">
        <v>7261</v>
      </c>
    </row>
    <row r="2200" spans="1:23" hidden="1">
      <c r="A2200" s="25" t="s">
        <v>7261</v>
      </c>
      <c r="B2200" s="25" t="s">
        <v>12039</v>
      </c>
      <c r="C2200" s="25" t="s">
        <v>7264</v>
      </c>
      <c r="D2200" s="25" t="s">
        <v>4744</v>
      </c>
      <c r="E2200" s="25" t="s">
        <v>12040</v>
      </c>
      <c r="F2200" s="25" t="s">
        <v>12662</v>
      </c>
      <c r="G2200" s="25" t="s">
        <v>12663</v>
      </c>
      <c r="H2200" s="21">
        <v>887.05</v>
      </c>
      <c r="I2200" s="25" t="s">
        <v>7296</v>
      </c>
      <c r="J2200" s="25" t="s">
        <v>7288</v>
      </c>
      <c r="K2200" s="25" t="s">
        <v>7262</v>
      </c>
      <c r="L2200" s="25" t="s">
        <v>7259</v>
      </c>
      <c r="M2200" s="21">
        <v>887.05</v>
      </c>
      <c r="N2200" s="21">
        <v>887.05</v>
      </c>
      <c r="O2200" s="21">
        <v>0</v>
      </c>
      <c r="P2200" s="21">
        <v>887.05</v>
      </c>
      <c r="Q2200" s="25" t="s">
        <v>12043</v>
      </c>
      <c r="R2200" s="1" t="str">
        <f t="shared" si="35"/>
        <v>ST10037</v>
      </c>
      <c r="S2200" t="str">
        <f>VLOOKUP(R2200,Data!$C$2:$D$261,2,0)</f>
        <v>Stittsville Villa</v>
      </c>
      <c r="T2200">
        <f>COUNTIF('Feb 2022'!A:A,D2200)+COUNTIF('Mar 2022'!A:A,D2200)+COUNTIF('Apr 2022'!A:A,D2200)+COUNTIF('May 2022'!A:A,D2200)+COUNTIF('June 2022'!A:A,D2200)+COUNTIF('July 2022'!A:A,D2200)+COUNTIF('Aug 2022'!A:A,D2200)+COUNTIF('Sep 2022'!A:A,D2200)+COUNTIF('Oct 2022'!A:A,D2200)+COUNTIF('Dec 2022'!A:A,D2200)</f>
        <v>1</v>
      </c>
      <c r="U2200" t="str">
        <f>VLOOKUP(Q2200,'Capital Lookup'!A:B,2,FALSE)</f>
        <v>No</v>
      </c>
      <c r="V2200" s="2">
        <f>IFERROR(VLOOKUP(LEFT(F2200,10),'Find Purchase Orders'!B:J,9,FALSE),"")</f>
        <v>44683</v>
      </c>
      <c r="W2200" s="25" t="s">
        <v>7261</v>
      </c>
    </row>
    <row r="2201" spans="1:23" hidden="1">
      <c r="A2201" s="25" t="s">
        <v>7261</v>
      </c>
      <c r="B2201" s="25" t="s">
        <v>12039</v>
      </c>
      <c r="C2201" s="25" t="s">
        <v>7264</v>
      </c>
      <c r="D2201" s="25" t="s">
        <v>4744</v>
      </c>
      <c r="E2201" s="25" t="s">
        <v>12040</v>
      </c>
      <c r="F2201" s="25" t="s">
        <v>12664</v>
      </c>
      <c r="G2201" s="25" t="s">
        <v>12665</v>
      </c>
      <c r="H2201" s="21">
        <v>10429.450000000001</v>
      </c>
      <c r="I2201" s="25" t="s">
        <v>7296</v>
      </c>
      <c r="J2201" s="25" t="s">
        <v>7288</v>
      </c>
      <c r="K2201" s="25" t="s">
        <v>7262</v>
      </c>
      <c r="L2201" s="25" t="s">
        <v>7259</v>
      </c>
      <c r="M2201" s="21">
        <v>10429.450000000001</v>
      </c>
      <c r="N2201" s="21">
        <v>10429.450000000001</v>
      </c>
      <c r="O2201" s="21">
        <v>0</v>
      </c>
      <c r="P2201" s="21">
        <v>10429.450000000001</v>
      </c>
      <c r="Q2201" s="25" t="s">
        <v>12043</v>
      </c>
      <c r="R2201" s="1" t="str">
        <f t="shared" si="35"/>
        <v>ST10037</v>
      </c>
      <c r="S2201" t="str">
        <f>VLOOKUP(R2201,Data!$C$2:$D$261,2,0)</f>
        <v>Stittsville Villa</v>
      </c>
      <c r="T2201">
        <f>COUNTIF('Feb 2022'!A:A,D2201)+COUNTIF('Mar 2022'!A:A,D2201)+COUNTIF('Apr 2022'!A:A,D2201)+COUNTIF('May 2022'!A:A,D2201)+COUNTIF('June 2022'!A:A,D2201)+COUNTIF('July 2022'!A:A,D2201)+COUNTIF('Aug 2022'!A:A,D2201)+COUNTIF('Sep 2022'!A:A,D2201)+COUNTIF('Oct 2022'!A:A,D2201)+COUNTIF('Dec 2022'!A:A,D2201)</f>
        <v>1</v>
      </c>
      <c r="U2201" t="str">
        <f>VLOOKUP(Q2201,'Capital Lookup'!A:B,2,FALSE)</f>
        <v>No</v>
      </c>
      <c r="V2201" s="2">
        <f>IFERROR(VLOOKUP(LEFT(F2201,10),'Find Purchase Orders'!B:J,9,FALSE),"")</f>
        <v>44683</v>
      </c>
      <c r="W2201" s="25" t="s">
        <v>7261</v>
      </c>
    </row>
    <row r="2202" spans="1:23" hidden="1">
      <c r="A2202" s="25" t="s">
        <v>7252</v>
      </c>
      <c r="B2202" s="25" t="s">
        <v>7546</v>
      </c>
      <c r="C2202" s="25" t="s">
        <v>7254</v>
      </c>
      <c r="D2202" s="25" t="s">
        <v>12666</v>
      </c>
      <c r="E2202" s="25" t="s">
        <v>7548</v>
      </c>
      <c r="H2202" s="21">
        <v>24043.01</v>
      </c>
      <c r="I2202" s="25" t="s">
        <v>7257</v>
      </c>
      <c r="K2202" s="25" t="s">
        <v>7495</v>
      </c>
      <c r="L2202" s="25" t="s">
        <v>8526</v>
      </c>
      <c r="M2202" s="22">
        <v>0</v>
      </c>
      <c r="N2202" s="22">
        <v>0</v>
      </c>
      <c r="O2202" s="21">
        <v>0</v>
      </c>
      <c r="P2202" s="21">
        <v>2766.01</v>
      </c>
      <c r="Q2202" s="25"/>
      <c r="R2202" s="1" t="str">
        <f t="shared" si="35"/>
        <v>ST10096</v>
      </c>
      <c r="S2202" t="str">
        <f>VLOOKUP(R2202,Data!$C$2:$D$261,2,0)</f>
        <v>Chatham</v>
      </c>
      <c r="T2202">
        <f>COUNTIF('Feb 2022'!A:A,D2202)+COUNTIF('Mar 2022'!A:A,D2202)+COUNTIF('Apr 2022'!A:A,D2202)+COUNTIF('May 2022'!A:A,D2202)+COUNTIF('June 2022'!A:A,D2202)+COUNTIF('July 2022'!A:A,D2202)+COUNTIF('Aug 2022'!A:A,D2202)+COUNTIF('Sep 2022'!A:A,D2202)+COUNTIF('Oct 2022'!A:A,D2202)+COUNTIF('Dec 2022'!A:A,D2202)</f>
        <v>0</v>
      </c>
      <c r="U2202" t="e">
        <f>VLOOKUP(Q2202,'Capital Lookup'!A:B,2,FALSE)</f>
        <v>#N/A</v>
      </c>
      <c r="V2202" s="2" t="str">
        <f>IFERROR(VLOOKUP(LEFT(F2202,10),'Find Purchase Orders'!B:J,9,FALSE),"")</f>
        <v/>
      </c>
      <c r="W2202" s="25" t="s">
        <v>7261</v>
      </c>
    </row>
    <row r="2203" spans="1:23" hidden="1">
      <c r="A2203" s="25" t="s">
        <v>7269</v>
      </c>
      <c r="B2203" s="25" t="s">
        <v>7833</v>
      </c>
      <c r="C2203" s="25" t="s">
        <v>7271</v>
      </c>
      <c r="D2203" s="25" t="s">
        <v>2068</v>
      </c>
      <c r="E2203" s="25" t="s">
        <v>7492</v>
      </c>
      <c r="F2203" s="25" t="s">
        <v>12667</v>
      </c>
      <c r="G2203" s="25" t="s">
        <v>12668</v>
      </c>
      <c r="H2203" s="21">
        <v>3247.62</v>
      </c>
      <c r="I2203" s="25" t="s">
        <v>7296</v>
      </c>
      <c r="J2203" s="25" t="s">
        <v>7288</v>
      </c>
      <c r="K2203" s="25" t="s">
        <v>7646</v>
      </c>
      <c r="L2203" s="25" t="s">
        <v>10291</v>
      </c>
      <c r="M2203" s="21">
        <v>3247.62</v>
      </c>
      <c r="N2203" s="21">
        <v>3247.62</v>
      </c>
      <c r="O2203" s="21">
        <v>0</v>
      </c>
      <c r="P2203" s="21">
        <v>3247.62</v>
      </c>
      <c r="Q2203" s="25" t="s">
        <v>12669</v>
      </c>
      <c r="R2203" s="1" t="str">
        <f t="shared" si="35"/>
        <v>ST10156</v>
      </c>
      <c r="S2203" t="str">
        <f>VLOOKUP(R2203,Data!$C$2:$D$261,2,0)</f>
        <v>ThorntonView</v>
      </c>
      <c r="T2203">
        <f>COUNTIF('Feb 2022'!A:A,D2203)+COUNTIF('Mar 2022'!A:A,D2203)+COUNTIF('Apr 2022'!A:A,D2203)+COUNTIF('May 2022'!A:A,D2203)+COUNTIF('June 2022'!A:A,D2203)+COUNTIF('July 2022'!A:A,D2203)+COUNTIF('Aug 2022'!A:A,D2203)+COUNTIF('Sep 2022'!A:A,D2203)+COUNTIF('Oct 2022'!A:A,D2203)+COUNTIF('Dec 2022'!A:A,D2203)</f>
        <v>1</v>
      </c>
      <c r="U2203" t="str">
        <f>VLOOKUP(Q2203,'Capital Lookup'!A:B,2,FALSE)</f>
        <v>No</v>
      </c>
      <c r="V2203" s="2">
        <f>IFERROR(VLOOKUP(LEFT(F2203,10),'Find Purchase Orders'!B:J,9,FALSE),"")</f>
        <v>44678</v>
      </c>
      <c r="W2203" s="25" t="s">
        <v>7261</v>
      </c>
    </row>
    <row r="2204" spans="1:23" hidden="1">
      <c r="A2204" s="25" t="s">
        <v>7252</v>
      </c>
      <c r="B2204" s="25" t="s">
        <v>8531</v>
      </c>
      <c r="C2204" s="25" t="s">
        <v>7254</v>
      </c>
      <c r="D2204" s="25" t="s">
        <v>4731</v>
      </c>
      <c r="E2204" s="25" t="s">
        <v>11006</v>
      </c>
      <c r="F2204" s="25" t="s">
        <v>12670</v>
      </c>
      <c r="G2204" s="25" t="s">
        <v>12671</v>
      </c>
      <c r="H2204" s="21">
        <v>553.13</v>
      </c>
      <c r="I2204" s="25" t="s">
        <v>7296</v>
      </c>
      <c r="J2204" s="25" t="s">
        <v>7288</v>
      </c>
      <c r="K2204" s="25" t="s">
        <v>7262</v>
      </c>
      <c r="L2204" s="25" t="s">
        <v>7259</v>
      </c>
      <c r="M2204" s="21">
        <v>553.13</v>
      </c>
      <c r="N2204" s="21">
        <v>553.13</v>
      </c>
      <c r="O2204" s="21">
        <v>0</v>
      </c>
      <c r="P2204" s="21">
        <v>553.13</v>
      </c>
      <c r="Q2204" s="25" t="s">
        <v>8534</v>
      </c>
      <c r="R2204" s="1" t="str">
        <f t="shared" si="35"/>
        <v>ST10095</v>
      </c>
      <c r="S2204" t="str">
        <f>VLOOKUP(R2204,Data!$C$2:$D$261,2,0)</f>
        <v>Greenway</v>
      </c>
      <c r="T2204">
        <f>COUNTIF('Feb 2022'!A:A,D2204)+COUNTIF('Mar 2022'!A:A,D2204)+COUNTIF('Apr 2022'!A:A,D2204)+COUNTIF('May 2022'!A:A,D2204)+COUNTIF('June 2022'!A:A,D2204)+COUNTIF('July 2022'!A:A,D2204)+COUNTIF('Aug 2022'!A:A,D2204)+COUNTIF('Sep 2022'!A:A,D2204)+COUNTIF('Oct 2022'!A:A,D2204)+COUNTIF('Dec 2022'!A:A,D2204)</f>
        <v>1</v>
      </c>
      <c r="U2204" t="str">
        <f>VLOOKUP(Q2204,'Capital Lookup'!A:B,2,FALSE)</f>
        <v>No</v>
      </c>
      <c r="V2204" s="2">
        <f>IFERROR(VLOOKUP(LEFT(F2204,10),'Find Purchase Orders'!B:J,9,FALSE),"")</f>
        <v>44686</v>
      </c>
      <c r="W2204" s="25" t="s">
        <v>7261</v>
      </c>
    </row>
    <row r="2205" spans="1:23" hidden="1">
      <c r="A2205" s="25" t="s">
        <v>7252</v>
      </c>
      <c r="B2205" s="25" t="s">
        <v>8531</v>
      </c>
      <c r="C2205" s="25" t="s">
        <v>7254</v>
      </c>
      <c r="D2205" s="25" t="s">
        <v>4731</v>
      </c>
      <c r="E2205" s="25" t="s">
        <v>11006</v>
      </c>
      <c r="F2205" s="25" t="s">
        <v>12672</v>
      </c>
      <c r="G2205" s="25" t="s">
        <v>12673</v>
      </c>
      <c r="H2205" s="21">
        <v>2709.54</v>
      </c>
      <c r="I2205" s="25" t="s">
        <v>7296</v>
      </c>
      <c r="J2205" s="25" t="s">
        <v>7288</v>
      </c>
      <c r="K2205" s="25" t="s">
        <v>7262</v>
      </c>
      <c r="L2205" s="25" t="s">
        <v>7259</v>
      </c>
      <c r="M2205" s="21">
        <v>2709.54</v>
      </c>
      <c r="N2205" s="21">
        <v>2709.54</v>
      </c>
      <c r="O2205" s="21">
        <v>0</v>
      </c>
      <c r="P2205" s="21">
        <v>2709.54</v>
      </c>
      <c r="Q2205" s="25" t="s">
        <v>8534</v>
      </c>
      <c r="R2205" s="1" t="str">
        <f t="shared" si="35"/>
        <v>ST10095</v>
      </c>
      <c r="S2205" t="str">
        <f>VLOOKUP(R2205,Data!$C$2:$D$261,2,0)</f>
        <v>Greenway</v>
      </c>
      <c r="T2205">
        <f>COUNTIF('Feb 2022'!A:A,D2205)+COUNTIF('Mar 2022'!A:A,D2205)+COUNTIF('Apr 2022'!A:A,D2205)+COUNTIF('May 2022'!A:A,D2205)+COUNTIF('June 2022'!A:A,D2205)+COUNTIF('July 2022'!A:A,D2205)+COUNTIF('Aug 2022'!A:A,D2205)+COUNTIF('Sep 2022'!A:A,D2205)+COUNTIF('Oct 2022'!A:A,D2205)+COUNTIF('Dec 2022'!A:A,D2205)</f>
        <v>1</v>
      </c>
      <c r="U2205" t="str">
        <f>VLOOKUP(Q2205,'Capital Lookup'!A:B,2,FALSE)</f>
        <v>No</v>
      </c>
      <c r="V2205" s="2">
        <f>IFERROR(VLOOKUP(LEFT(F2205,10),'Find Purchase Orders'!B:J,9,FALSE),"")</f>
        <v>44686</v>
      </c>
      <c r="W2205" s="25" t="s">
        <v>7261</v>
      </c>
    </row>
    <row r="2206" spans="1:23" hidden="1">
      <c r="A2206" s="25" t="s">
        <v>7252</v>
      </c>
      <c r="B2206" s="25" t="s">
        <v>8531</v>
      </c>
      <c r="C2206" s="25" t="s">
        <v>7254</v>
      </c>
      <c r="D2206" s="25" t="s">
        <v>2070</v>
      </c>
      <c r="E2206" s="25" t="s">
        <v>11006</v>
      </c>
      <c r="F2206" s="25" t="s">
        <v>12674</v>
      </c>
      <c r="G2206" s="25" t="s">
        <v>12675</v>
      </c>
      <c r="H2206" s="21">
        <v>2709.54</v>
      </c>
      <c r="I2206" s="25" t="s">
        <v>7296</v>
      </c>
      <c r="J2206" s="25" t="s">
        <v>7288</v>
      </c>
      <c r="K2206" s="25" t="s">
        <v>7262</v>
      </c>
      <c r="L2206" s="25" t="s">
        <v>7259</v>
      </c>
      <c r="M2206" s="21">
        <v>2709.54</v>
      </c>
      <c r="N2206" s="21">
        <v>2709.54</v>
      </c>
      <c r="O2206" s="21">
        <v>0</v>
      </c>
      <c r="P2206" s="21">
        <v>2709.54</v>
      </c>
      <c r="Q2206" s="25" t="s">
        <v>8534</v>
      </c>
      <c r="R2206" s="1" t="str">
        <f t="shared" si="35"/>
        <v>ST10095</v>
      </c>
      <c r="S2206" t="str">
        <f>VLOOKUP(R2206,Data!$C$2:$D$261,2,0)</f>
        <v>Greenway</v>
      </c>
      <c r="T2206">
        <f>COUNTIF('Feb 2022'!A:A,D2206)+COUNTIF('Mar 2022'!A:A,D2206)+COUNTIF('Apr 2022'!A:A,D2206)+COUNTIF('May 2022'!A:A,D2206)+COUNTIF('June 2022'!A:A,D2206)+COUNTIF('July 2022'!A:A,D2206)+COUNTIF('Aug 2022'!A:A,D2206)+COUNTIF('Sep 2022'!A:A,D2206)+COUNTIF('Oct 2022'!A:A,D2206)+COUNTIF('Dec 2022'!A:A,D2206)</f>
        <v>1</v>
      </c>
      <c r="U2206" t="str">
        <f>VLOOKUP(Q2206,'Capital Lookup'!A:B,2,FALSE)</f>
        <v>No</v>
      </c>
      <c r="V2206" s="2">
        <f>IFERROR(VLOOKUP(LEFT(F2206,10),'Find Purchase Orders'!B:J,9,FALSE),"")</f>
        <v>44679</v>
      </c>
      <c r="W2206" s="25" t="s">
        <v>7261</v>
      </c>
    </row>
    <row r="2207" spans="1:23" hidden="1">
      <c r="A2207" s="25" t="s">
        <v>7252</v>
      </c>
      <c r="B2207" s="25" t="s">
        <v>8531</v>
      </c>
      <c r="C2207" s="25" t="s">
        <v>7254</v>
      </c>
      <c r="D2207" s="25" t="s">
        <v>2070</v>
      </c>
      <c r="E2207" s="25" t="s">
        <v>11006</v>
      </c>
      <c r="F2207" s="25" t="s">
        <v>12676</v>
      </c>
      <c r="G2207" s="25" t="s">
        <v>7334</v>
      </c>
      <c r="H2207" s="21">
        <v>528.27</v>
      </c>
      <c r="I2207" s="25" t="s">
        <v>7296</v>
      </c>
      <c r="J2207" s="25" t="s">
        <v>7288</v>
      </c>
      <c r="K2207" s="25" t="s">
        <v>7262</v>
      </c>
      <c r="L2207" s="25" t="s">
        <v>7259</v>
      </c>
      <c r="M2207" s="21">
        <v>528.27</v>
      </c>
      <c r="N2207" s="21">
        <v>528.27</v>
      </c>
      <c r="O2207" s="21">
        <v>0</v>
      </c>
      <c r="P2207" s="21">
        <v>528.27</v>
      </c>
      <c r="Q2207" s="25" t="s">
        <v>8534</v>
      </c>
      <c r="R2207" s="1" t="str">
        <f t="shared" si="35"/>
        <v>ST10095</v>
      </c>
      <c r="S2207" t="str">
        <f>VLOOKUP(R2207,Data!$C$2:$D$261,2,0)</f>
        <v>Greenway</v>
      </c>
      <c r="T2207">
        <f>COUNTIF('Feb 2022'!A:A,D2207)+COUNTIF('Mar 2022'!A:A,D2207)+COUNTIF('Apr 2022'!A:A,D2207)+COUNTIF('May 2022'!A:A,D2207)+COUNTIF('June 2022'!A:A,D2207)+COUNTIF('July 2022'!A:A,D2207)+COUNTIF('Aug 2022'!A:A,D2207)+COUNTIF('Sep 2022'!A:A,D2207)+COUNTIF('Oct 2022'!A:A,D2207)+COUNTIF('Dec 2022'!A:A,D2207)</f>
        <v>1</v>
      </c>
      <c r="U2207" t="str">
        <f>VLOOKUP(Q2207,'Capital Lookup'!A:B,2,FALSE)</f>
        <v>No</v>
      </c>
      <c r="V2207" s="2">
        <f>IFERROR(VLOOKUP(LEFT(F2207,10),'Find Purchase Orders'!B:J,9,FALSE),"")</f>
        <v>44679</v>
      </c>
      <c r="W2207" s="25" t="s">
        <v>7261</v>
      </c>
    </row>
    <row r="2208" spans="1:23" hidden="1">
      <c r="A2208" s="25" t="s">
        <v>7252</v>
      </c>
      <c r="B2208" s="25" t="s">
        <v>8531</v>
      </c>
      <c r="C2208" s="25" t="s">
        <v>7254</v>
      </c>
      <c r="D2208" s="25" t="s">
        <v>2071</v>
      </c>
      <c r="E2208" s="25" t="s">
        <v>11006</v>
      </c>
      <c r="F2208" s="25" t="s">
        <v>12677</v>
      </c>
      <c r="G2208" s="25" t="s">
        <v>7486</v>
      </c>
      <c r="H2208" s="21">
        <v>540.70000000000005</v>
      </c>
      <c r="I2208" s="25" t="s">
        <v>7296</v>
      </c>
      <c r="J2208" s="25" t="s">
        <v>7288</v>
      </c>
      <c r="K2208" s="25" t="s">
        <v>7262</v>
      </c>
      <c r="L2208" s="25" t="s">
        <v>7259</v>
      </c>
      <c r="M2208" s="21">
        <v>540.70000000000005</v>
      </c>
      <c r="N2208" s="21">
        <v>540.70000000000005</v>
      </c>
      <c r="O2208" s="21">
        <v>0</v>
      </c>
      <c r="P2208" s="21">
        <v>540.70000000000005</v>
      </c>
      <c r="Q2208" s="25" t="s">
        <v>8534</v>
      </c>
      <c r="R2208" s="1" t="str">
        <f t="shared" si="35"/>
        <v>ST10095</v>
      </c>
      <c r="S2208" t="str">
        <f>VLOOKUP(R2208,Data!$C$2:$D$261,2,0)</f>
        <v>Greenway</v>
      </c>
      <c r="T2208">
        <f>COUNTIF('Feb 2022'!A:A,D2208)+COUNTIF('Mar 2022'!A:A,D2208)+COUNTIF('Apr 2022'!A:A,D2208)+COUNTIF('May 2022'!A:A,D2208)+COUNTIF('June 2022'!A:A,D2208)+COUNTIF('July 2022'!A:A,D2208)+COUNTIF('Aug 2022'!A:A,D2208)+COUNTIF('Sep 2022'!A:A,D2208)+COUNTIF('Oct 2022'!A:A,D2208)+COUNTIF('Dec 2022'!A:A,D2208)</f>
        <v>1</v>
      </c>
      <c r="U2208" t="str">
        <f>VLOOKUP(Q2208,'Capital Lookup'!A:B,2,FALSE)</f>
        <v>No</v>
      </c>
      <c r="V2208" s="2">
        <f>IFERROR(VLOOKUP(LEFT(F2208,10),'Find Purchase Orders'!B:J,9,FALSE),"")</f>
        <v>44677</v>
      </c>
      <c r="W2208" s="25" t="s">
        <v>7261</v>
      </c>
    </row>
    <row r="2209" spans="1:23" hidden="1">
      <c r="A2209" s="25" t="s">
        <v>7252</v>
      </c>
      <c r="B2209" s="25" t="s">
        <v>8531</v>
      </c>
      <c r="C2209" s="25" t="s">
        <v>7254</v>
      </c>
      <c r="D2209" s="25" t="s">
        <v>2071</v>
      </c>
      <c r="E2209" s="25" t="s">
        <v>11006</v>
      </c>
      <c r="F2209" s="25" t="s">
        <v>12678</v>
      </c>
      <c r="G2209" s="25" t="s">
        <v>12679</v>
      </c>
      <c r="H2209" s="21">
        <v>2709.54</v>
      </c>
      <c r="I2209" s="25" t="s">
        <v>7296</v>
      </c>
      <c r="J2209" s="25" t="s">
        <v>7288</v>
      </c>
      <c r="K2209" s="25" t="s">
        <v>7262</v>
      </c>
      <c r="L2209" s="25" t="s">
        <v>7259</v>
      </c>
      <c r="M2209" s="21">
        <v>2709.54</v>
      </c>
      <c r="N2209" s="21">
        <v>2709.54</v>
      </c>
      <c r="O2209" s="21">
        <v>0</v>
      </c>
      <c r="P2209" s="21">
        <v>2709.54</v>
      </c>
      <c r="Q2209" s="25" t="s">
        <v>8534</v>
      </c>
      <c r="R2209" s="1" t="str">
        <f t="shared" si="35"/>
        <v>ST10095</v>
      </c>
      <c r="S2209" t="str">
        <f>VLOOKUP(R2209,Data!$C$2:$D$261,2,0)</f>
        <v>Greenway</v>
      </c>
      <c r="T2209">
        <f>COUNTIF('Feb 2022'!A:A,D2209)+COUNTIF('Mar 2022'!A:A,D2209)+COUNTIF('Apr 2022'!A:A,D2209)+COUNTIF('May 2022'!A:A,D2209)+COUNTIF('June 2022'!A:A,D2209)+COUNTIF('July 2022'!A:A,D2209)+COUNTIF('Aug 2022'!A:A,D2209)+COUNTIF('Sep 2022'!A:A,D2209)+COUNTIF('Oct 2022'!A:A,D2209)+COUNTIF('Dec 2022'!A:A,D2209)</f>
        <v>1</v>
      </c>
      <c r="U2209" t="str">
        <f>VLOOKUP(Q2209,'Capital Lookup'!A:B,2,FALSE)</f>
        <v>No</v>
      </c>
      <c r="V2209" s="2">
        <f>IFERROR(VLOOKUP(LEFT(F2209,10),'Find Purchase Orders'!B:J,9,FALSE),"")</f>
        <v>44677</v>
      </c>
      <c r="W2209" s="25" t="s">
        <v>7261</v>
      </c>
    </row>
    <row r="2210" spans="1:23" hidden="1">
      <c r="A2210" s="25" t="s">
        <v>7252</v>
      </c>
      <c r="B2210" s="25" t="s">
        <v>8531</v>
      </c>
      <c r="C2210" s="25" t="s">
        <v>7254</v>
      </c>
      <c r="D2210" s="25" t="s">
        <v>2072</v>
      </c>
      <c r="E2210" s="25" t="s">
        <v>11006</v>
      </c>
      <c r="F2210" s="25" t="s">
        <v>12680</v>
      </c>
      <c r="G2210" s="25" t="s">
        <v>12681</v>
      </c>
      <c r="H2210" s="21">
        <v>2709.54</v>
      </c>
      <c r="I2210" s="25" t="s">
        <v>7296</v>
      </c>
      <c r="J2210" s="25" t="s">
        <v>7288</v>
      </c>
      <c r="K2210" s="25" t="s">
        <v>7262</v>
      </c>
      <c r="L2210" s="25" t="s">
        <v>7259</v>
      </c>
      <c r="M2210" s="21">
        <v>2709.54</v>
      </c>
      <c r="N2210" s="21">
        <v>2709.54</v>
      </c>
      <c r="O2210" s="21">
        <v>0</v>
      </c>
      <c r="P2210" s="21">
        <v>2709.54</v>
      </c>
      <c r="Q2210" s="25" t="s">
        <v>8534</v>
      </c>
      <c r="R2210" s="1" t="str">
        <f t="shared" si="35"/>
        <v>ST10095</v>
      </c>
      <c r="S2210" t="str">
        <f>VLOOKUP(R2210,Data!$C$2:$D$261,2,0)</f>
        <v>Greenway</v>
      </c>
      <c r="T2210">
        <f>COUNTIF('Feb 2022'!A:A,D2210)+COUNTIF('Mar 2022'!A:A,D2210)+COUNTIF('Apr 2022'!A:A,D2210)+COUNTIF('May 2022'!A:A,D2210)+COUNTIF('June 2022'!A:A,D2210)+COUNTIF('July 2022'!A:A,D2210)+COUNTIF('Aug 2022'!A:A,D2210)+COUNTIF('Sep 2022'!A:A,D2210)+COUNTIF('Oct 2022'!A:A,D2210)+COUNTIF('Dec 2022'!A:A,D2210)</f>
        <v>1</v>
      </c>
      <c r="U2210" t="str">
        <f>VLOOKUP(Q2210,'Capital Lookup'!A:B,2,FALSE)</f>
        <v>No</v>
      </c>
      <c r="V2210" s="2">
        <f>IFERROR(VLOOKUP(LEFT(F2210,10),'Find Purchase Orders'!B:J,9,FALSE),"")</f>
        <v>44679</v>
      </c>
      <c r="W2210" s="25" t="s">
        <v>7261</v>
      </c>
    </row>
    <row r="2211" spans="1:23" hidden="1">
      <c r="A2211" s="25" t="s">
        <v>7252</v>
      </c>
      <c r="B2211" s="25" t="s">
        <v>8531</v>
      </c>
      <c r="C2211" s="25" t="s">
        <v>7254</v>
      </c>
      <c r="D2211" s="25" t="s">
        <v>2072</v>
      </c>
      <c r="E2211" s="25" t="s">
        <v>11006</v>
      </c>
      <c r="F2211" s="25" t="s">
        <v>12682</v>
      </c>
      <c r="G2211" s="25" t="s">
        <v>9256</v>
      </c>
      <c r="H2211" s="21">
        <v>577.99</v>
      </c>
      <c r="I2211" s="25" t="s">
        <v>7296</v>
      </c>
      <c r="J2211" s="25" t="s">
        <v>7288</v>
      </c>
      <c r="K2211" s="25" t="s">
        <v>7262</v>
      </c>
      <c r="L2211" s="25" t="s">
        <v>7259</v>
      </c>
      <c r="M2211" s="21">
        <v>577.99</v>
      </c>
      <c r="N2211" s="21">
        <v>577.99</v>
      </c>
      <c r="O2211" s="21">
        <v>0</v>
      </c>
      <c r="P2211" s="21">
        <v>577.99</v>
      </c>
      <c r="Q2211" s="25" t="s">
        <v>8534</v>
      </c>
      <c r="R2211" s="1" t="str">
        <f t="shared" si="35"/>
        <v>ST10095</v>
      </c>
      <c r="S2211" t="str">
        <f>VLOOKUP(R2211,Data!$C$2:$D$261,2,0)</f>
        <v>Greenway</v>
      </c>
      <c r="T2211">
        <f>COUNTIF('Feb 2022'!A:A,D2211)+COUNTIF('Mar 2022'!A:A,D2211)+COUNTIF('Apr 2022'!A:A,D2211)+COUNTIF('May 2022'!A:A,D2211)+COUNTIF('June 2022'!A:A,D2211)+COUNTIF('July 2022'!A:A,D2211)+COUNTIF('Aug 2022'!A:A,D2211)+COUNTIF('Sep 2022'!A:A,D2211)+COUNTIF('Oct 2022'!A:A,D2211)+COUNTIF('Dec 2022'!A:A,D2211)</f>
        <v>1</v>
      </c>
      <c r="U2211" t="str">
        <f>VLOOKUP(Q2211,'Capital Lookup'!A:B,2,FALSE)</f>
        <v>No</v>
      </c>
      <c r="V2211" s="2">
        <f>IFERROR(VLOOKUP(LEFT(F2211,10),'Find Purchase Orders'!B:J,9,FALSE),"")</f>
        <v>44679</v>
      </c>
      <c r="W2211" s="25" t="s">
        <v>7261</v>
      </c>
    </row>
    <row r="2212" spans="1:23" hidden="1">
      <c r="A2212" s="25" t="s">
        <v>7252</v>
      </c>
      <c r="B2212" s="25" t="s">
        <v>7574</v>
      </c>
      <c r="C2212" s="25" t="s">
        <v>7254</v>
      </c>
      <c r="D2212" s="25" t="s">
        <v>2074</v>
      </c>
      <c r="E2212" s="25" t="s">
        <v>9406</v>
      </c>
      <c r="F2212" s="25" t="s">
        <v>12683</v>
      </c>
      <c r="G2212" s="25" t="s">
        <v>12684</v>
      </c>
      <c r="H2212" s="21">
        <v>1412.5</v>
      </c>
      <c r="I2212" s="25" t="s">
        <v>7296</v>
      </c>
      <c r="J2212" s="25" t="s">
        <v>7288</v>
      </c>
      <c r="K2212" s="25" t="s">
        <v>7289</v>
      </c>
      <c r="L2212" s="25" t="s">
        <v>7259</v>
      </c>
      <c r="M2212" s="21">
        <v>1412.5</v>
      </c>
      <c r="N2212" s="21">
        <v>1412.5</v>
      </c>
      <c r="O2212" s="21">
        <v>0</v>
      </c>
      <c r="P2212" s="21">
        <v>1412.5</v>
      </c>
      <c r="Q2212" s="25" t="s">
        <v>8203</v>
      </c>
      <c r="R2212" s="1" t="str">
        <f t="shared" si="35"/>
        <v>ST10039</v>
      </c>
      <c r="S2212" t="str">
        <f>VLOOKUP(R2212,Data!$C$2:$D$261,2,0)</f>
        <v>Barrhaven</v>
      </c>
      <c r="T2212">
        <f>COUNTIF('Feb 2022'!A:A,D2212)+COUNTIF('Mar 2022'!A:A,D2212)+COUNTIF('Apr 2022'!A:A,D2212)+COUNTIF('May 2022'!A:A,D2212)+COUNTIF('June 2022'!A:A,D2212)+COUNTIF('July 2022'!A:A,D2212)+COUNTIF('Aug 2022'!A:A,D2212)+COUNTIF('Sep 2022'!A:A,D2212)+COUNTIF('Oct 2022'!A:A,D2212)+COUNTIF('Dec 2022'!A:A,D2212)</f>
        <v>1</v>
      </c>
      <c r="U2212" t="str">
        <f>VLOOKUP(Q2212,'Capital Lookup'!A:B,2,FALSE)</f>
        <v>No</v>
      </c>
      <c r="V2212" s="2">
        <f>IFERROR(VLOOKUP(LEFT(F2212,10),'Find Purchase Orders'!B:J,9,FALSE),"")</f>
        <v>44676</v>
      </c>
      <c r="W2212" s="25" t="s">
        <v>7261</v>
      </c>
    </row>
    <row r="2213" spans="1:23" hidden="1">
      <c r="A2213" s="25" t="s">
        <v>7252</v>
      </c>
      <c r="B2213" s="25" t="s">
        <v>7574</v>
      </c>
      <c r="C2213" s="25" t="s">
        <v>7254</v>
      </c>
      <c r="D2213" s="25" t="s">
        <v>2075</v>
      </c>
      <c r="E2213" s="25" t="s">
        <v>9406</v>
      </c>
      <c r="F2213" s="25" t="s">
        <v>12685</v>
      </c>
      <c r="G2213" s="25" t="s">
        <v>12686</v>
      </c>
      <c r="H2213" s="21">
        <v>1412.5</v>
      </c>
      <c r="I2213" s="25" t="s">
        <v>7296</v>
      </c>
      <c r="J2213" s="25" t="s">
        <v>7288</v>
      </c>
      <c r="K2213" s="25" t="s">
        <v>7289</v>
      </c>
      <c r="L2213" s="25" t="s">
        <v>7259</v>
      </c>
      <c r="M2213" s="21">
        <v>1412.5</v>
      </c>
      <c r="N2213" s="21">
        <v>1412.5</v>
      </c>
      <c r="O2213" s="21">
        <v>0</v>
      </c>
      <c r="P2213" s="21">
        <v>1412.5</v>
      </c>
      <c r="Q2213" s="25" t="s">
        <v>8203</v>
      </c>
      <c r="R2213" s="1" t="str">
        <f t="shared" si="35"/>
        <v>ST10039</v>
      </c>
      <c r="S2213" t="str">
        <f>VLOOKUP(R2213,Data!$C$2:$D$261,2,0)</f>
        <v>Barrhaven</v>
      </c>
      <c r="T2213">
        <f>COUNTIF('Feb 2022'!A:A,D2213)+COUNTIF('Mar 2022'!A:A,D2213)+COUNTIF('Apr 2022'!A:A,D2213)+COUNTIF('May 2022'!A:A,D2213)+COUNTIF('June 2022'!A:A,D2213)+COUNTIF('July 2022'!A:A,D2213)+COUNTIF('Aug 2022'!A:A,D2213)+COUNTIF('Sep 2022'!A:A,D2213)+COUNTIF('Oct 2022'!A:A,D2213)+COUNTIF('Dec 2022'!A:A,D2213)</f>
        <v>1</v>
      </c>
      <c r="U2213" t="str">
        <f>VLOOKUP(Q2213,'Capital Lookup'!A:B,2,FALSE)</f>
        <v>No</v>
      </c>
      <c r="V2213" s="2">
        <f>IFERROR(VLOOKUP(LEFT(F2213,10),'Find Purchase Orders'!B:J,9,FALSE),"")</f>
        <v>44676</v>
      </c>
      <c r="W2213" s="25" t="s">
        <v>7261</v>
      </c>
    </row>
    <row r="2214" spans="1:23" hidden="1">
      <c r="A2214" s="25" t="s">
        <v>8451</v>
      </c>
      <c r="B2214" s="25" t="s">
        <v>8108</v>
      </c>
      <c r="C2214" s="25" t="s">
        <v>7264</v>
      </c>
      <c r="D2214" s="25" t="s">
        <v>2077</v>
      </c>
      <c r="E2214" s="25" t="s">
        <v>8110</v>
      </c>
      <c r="F2214" s="25" t="s">
        <v>12687</v>
      </c>
      <c r="G2214" s="25" t="s">
        <v>12688</v>
      </c>
      <c r="H2214" s="21">
        <v>45869.34</v>
      </c>
      <c r="I2214" s="25" t="s">
        <v>7296</v>
      </c>
      <c r="J2214" s="25" t="s">
        <v>7288</v>
      </c>
      <c r="K2214" s="25" t="s">
        <v>7579</v>
      </c>
      <c r="L2214" s="25" t="s">
        <v>8156</v>
      </c>
      <c r="M2214" s="21">
        <v>45869.34</v>
      </c>
      <c r="N2214" s="21">
        <v>45869.34</v>
      </c>
      <c r="O2214" s="21">
        <v>0</v>
      </c>
      <c r="P2214" s="21">
        <v>45869.34</v>
      </c>
      <c r="Q2214" s="25" t="s">
        <v>12688</v>
      </c>
      <c r="R2214" s="1" t="str">
        <f t="shared" si="35"/>
        <v>ST10049</v>
      </c>
      <c r="S2214" t="str">
        <f>VLOOKUP(R2214,Data!$C$2:$D$261,2,0)</f>
        <v>Colonel By</v>
      </c>
      <c r="T2214">
        <f>COUNTIF('Feb 2022'!A:A,D2214)+COUNTIF('Mar 2022'!A:A,D2214)+COUNTIF('Apr 2022'!A:A,D2214)+COUNTIF('May 2022'!A:A,D2214)+COUNTIF('June 2022'!A:A,D2214)+COUNTIF('July 2022'!A:A,D2214)+COUNTIF('Aug 2022'!A:A,D2214)+COUNTIF('Sep 2022'!A:A,D2214)+COUNTIF('Oct 2022'!A:A,D2214)+COUNTIF('Dec 2022'!A:A,D2214)</f>
        <v>1</v>
      </c>
      <c r="U2214" t="str">
        <f>VLOOKUP(Q2214,'Capital Lookup'!A:B,2,FALSE)</f>
        <v>No</v>
      </c>
      <c r="V2214" s="2">
        <f>IFERROR(VLOOKUP(LEFT(F2214,10),'Find Purchase Orders'!B:J,9,FALSE),"")</f>
        <v>44677</v>
      </c>
      <c r="W2214" s="25" t="s">
        <v>7261</v>
      </c>
    </row>
    <row r="2215" spans="1:23" hidden="1">
      <c r="A2215" s="25" t="s">
        <v>8451</v>
      </c>
      <c r="B2215" s="25" t="s">
        <v>8108</v>
      </c>
      <c r="C2215" s="25" t="s">
        <v>7264</v>
      </c>
      <c r="D2215" s="25" t="s">
        <v>2079</v>
      </c>
      <c r="E2215" s="25" t="s">
        <v>8110</v>
      </c>
      <c r="F2215" s="25" t="s">
        <v>12689</v>
      </c>
      <c r="G2215" s="25" t="s">
        <v>12688</v>
      </c>
      <c r="H2215" s="21">
        <v>13218.32</v>
      </c>
      <c r="I2215" s="25" t="s">
        <v>7296</v>
      </c>
      <c r="J2215" s="25" t="s">
        <v>7288</v>
      </c>
      <c r="K2215" s="25" t="s">
        <v>7579</v>
      </c>
      <c r="L2215" s="25" t="s">
        <v>8156</v>
      </c>
      <c r="M2215" s="21">
        <v>13218.32</v>
      </c>
      <c r="N2215" s="21">
        <v>13218.32</v>
      </c>
      <c r="O2215" s="21">
        <v>0</v>
      </c>
      <c r="P2215" s="21">
        <v>13218.32</v>
      </c>
      <c r="Q2215" s="25" t="s">
        <v>12688</v>
      </c>
      <c r="R2215" s="1" t="str">
        <f t="shared" si="35"/>
        <v>ST10049</v>
      </c>
      <c r="S2215" t="str">
        <f>VLOOKUP(R2215,Data!$C$2:$D$261,2,0)</f>
        <v>Colonel By</v>
      </c>
      <c r="T2215">
        <f>COUNTIF('Feb 2022'!A:A,D2215)+COUNTIF('Mar 2022'!A:A,D2215)+COUNTIF('Apr 2022'!A:A,D2215)+COUNTIF('May 2022'!A:A,D2215)+COUNTIF('June 2022'!A:A,D2215)+COUNTIF('July 2022'!A:A,D2215)+COUNTIF('Aug 2022'!A:A,D2215)+COUNTIF('Sep 2022'!A:A,D2215)+COUNTIF('Oct 2022'!A:A,D2215)+COUNTIF('Dec 2022'!A:A,D2215)</f>
        <v>1</v>
      </c>
      <c r="U2215" t="str">
        <f>VLOOKUP(Q2215,'Capital Lookup'!A:B,2,FALSE)</f>
        <v>No</v>
      </c>
      <c r="V2215" s="2">
        <f>IFERROR(VLOOKUP(LEFT(F2215,10),'Find Purchase Orders'!B:J,9,FALSE),"")</f>
        <v>44679</v>
      </c>
      <c r="W2215" s="25" t="s">
        <v>7261</v>
      </c>
    </row>
    <row r="2216" spans="1:23" hidden="1">
      <c r="A2216" s="25" t="s">
        <v>7261</v>
      </c>
      <c r="B2216" s="25" t="s">
        <v>9929</v>
      </c>
      <c r="C2216" s="25" t="s">
        <v>7264</v>
      </c>
      <c r="D2216" s="25" t="s">
        <v>4737</v>
      </c>
      <c r="E2216" s="25" t="s">
        <v>8443</v>
      </c>
      <c r="F2216" s="25" t="s">
        <v>12690</v>
      </c>
      <c r="G2216" s="25" t="s">
        <v>12691</v>
      </c>
      <c r="H2216" s="21">
        <v>15366.4</v>
      </c>
      <c r="I2216" s="25" t="s">
        <v>7287</v>
      </c>
      <c r="J2216" s="25" t="s">
        <v>7288</v>
      </c>
      <c r="K2216" s="25" t="s">
        <v>7646</v>
      </c>
      <c r="L2216" s="25" t="s">
        <v>7652</v>
      </c>
      <c r="M2216" s="21">
        <v>15366.4</v>
      </c>
      <c r="N2216" s="22">
        <v>0</v>
      </c>
      <c r="O2216" s="21">
        <v>15366.4</v>
      </c>
      <c r="P2216" s="21">
        <v>1646.4</v>
      </c>
      <c r="Q2216" s="25" t="s">
        <v>12692</v>
      </c>
      <c r="R2216" s="1" t="str">
        <f t="shared" si="35"/>
        <v>ST10057</v>
      </c>
      <c r="S2216" t="str">
        <f>VLOOKUP(R2216,Data!$C$2:$D$261,2,0)</f>
        <v>Parkwood Court</v>
      </c>
      <c r="T2216">
        <f>COUNTIF('Feb 2022'!A:A,D2216)+COUNTIF('Mar 2022'!A:A,D2216)+COUNTIF('Apr 2022'!A:A,D2216)+COUNTIF('May 2022'!A:A,D2216)+COUNTIF('June 2022'!A:A,D2216)+COUNTIF('July 2022'!A:A,D2216)+COUNTIF('Aug 2022'!A:A,D2216)+COUNTIF('Sep 2022'!A:A,D2216)+COUNTIF('Oct 2022'!A:A,D2216)+COUNTIF('Dec 2022'!A:A,D2216)</f>
        <v>1</v>
      </c>
      <c r="U2216" t="str">
        <f>VLOOKUP(Q2216,'Capital Lookup'!A:B,2,FALSE)</f>
        <v>No</v>
      </c>
      <c r="V2216" s="2">
        <f>IFERROR(VLOOKUP(LEFT(F2216,10),'Find Purchase Orders'!B:J,9,FALSE),"")</f>
        <v>44683</v>
      </c>
      <c r="W2216" s="25" t="s">
        <v>7261</v>
      </c>
    </row>
    <row r="2217" spans="1:23" hidden="1">
      <c r="A2217" s="25" t="s">
        <v>7252</v>
      </c>
      <c r="B2217" s="25" t="s">
        <v>9296</v>
      </c>
      <c r="C2217" s="25" t="s">
        <v>7254</v>
      </c>
      <c r="D2217" s="25" t="s">
        <v>4745</v>
      </c>
      <c r="E2217" s="25" t="s">
        <v>8443</v>
      </c>
      <c r="F2217" s="25" t="s">
        <v>12693</v>
      </c>
      <c r="G2217" s="25" t="s">
        <v>12694</v>
      </c>
      <c r="H2217" s="21">
        <v>18502.400000000001</v>
      </c>
      <c r="I2217" s="25" t="s">
        <v>7296</v>
      </c>
      <c r="J2217" s="25" t="s">
        <v>7288</v>
      </c>
      <c r="K2217" s="25" t="s">
        <v>7646</v>
      </c>
      <c r="L2217" s="25" t="s">
        <v>7652</v>
      </c>
      <c r="M2217" s="21">
        <v>18502.400000000001</v>
      </c>
      <c r="N2217" s="21">
        <v>26356.33</v>
      </c>
      <c r="O2217" s="21">
        <v>-7853.93</v>
      </c>
      <c r="P2217" s="21">
        <v>18821.759999999998</v>
      </c>
      <c r="Q2217" s="25" t="s">
        <v>12695</v>
      </c>
      <c r="R2217" s="1" t="str">
        <f t="shared" si="35"/>
        <v>ST10063</v>
      </c>
      <c r="S2217" t="str">
        <f>VLOOKUP(R2217,Data!$C$2:$D$261,2,0)</f>
        <v>Sunwood</v>
      </c>
      <c r="T2217">
        <f>COUNTIF('Feb 2022'!A:A,D2217)+COUNTIF('Mar 2022'!A:A,D2217)+COUNTIF('Apr 2022'!A:A,D2217)+COUNTIF('May 2022'!A:A,D2217)+COUNTIF('June 2022'!A:A,D2217)+COUNTIF('July 2022'!A:A,D2217)+COUNTIF('Aug 2022'!A:A,D2217)+COUNTIF('Sep 2022'!A:A,D2217)+COUNTIF('Oct 2022'!A:A,D2217)+COUNTIF('Dec 2022'!A:A,D2217)</f>
        <v>1</v>
      </c>
      <c r="U2217" t="str">
        <f>VLOOKUP(Q2217,'Capital Lookup'!A:B,2,FALSE)</f>
        <v>No</v>
      </c>
      <c r="V2217" s="2">
        <f>IFERROR(VLOOKUP(LEFT(F2217,10),'Find Purchase Orders'!B:J,9,FALSE),"")</f>
        <v>44683</v>
      </c>
      <c r="W2217" s="25" t="s">
        <v>7261</v>
      </c>
    </row>
    <row r="2218" spans="1:23" hidden="1">
      <c r="A2218" s="25" t="s">
        <v>7261</v>
      </c>
      <c r="B2218" s="25" t="s">
        <v>8595</v>
      </c>
      <c r="C2218" s="25" t="s">
        <v>7264</v>
      </c>
      <c r="D2218" s="25" t="s">
        <v>4738</v>
      </c>
      <c r="E2218" s="25" t="s">
        <v>8443</v>
      </c>
      <c r="F2218" s="25" t="s">
        <v>12696</v>
      </c>
      <c r="G2218" s="25" t="s">
        <v>12697</v>
      </c>
      <c r="H2218" s="21">
        <v>42336</v>
      </c>
      <c r="I2218" s="25" t="s">
        <v>7339</v>
      </c>
      <c r="J2218" s="25" t="s">
        <v>7288</v>
      </c>
      <c r="K2218" s="25" t="s">
        <v>7646</v>
      </c>
      <c r="L2218" s="25" t="s">
        <v>7652</v>
      </c>
      <c r="M2218" s="21">
        <v>42336</v>
      </c>
      <c r="N2218" s="21">
        <v>50122.53</v>
      </c>
      <c r="O2218" s="21">
        <v>-7786.53</v>
      </c>
      <c r="P2218" s="21">
        <v>10206</v>
      </c>
      <c r="Q2218" s="25" t="s">
        <v>12698</v>
      </c>
      <c r="R2218" s="1" t="str">
        <f t="shared" si="35"/>
        <v>ST10059</v>
      </c>
      <c r="S2218" t="str">
        <f>VLOOKUP(R2218,Data!$C$2:$D$261,2,0)</f>
        <v>Parkwood Manor</v>
      </c>
      <c r="T2218">
        <f>COUNTIF('Feb 2022'!A:A,D2218)+COUNTIF('Mar 2022'!A:A,D2218)+COUNTIF('Apr 2022'!A:A,D2218)+COUNTIF('May 2022'!A:A,D2218)+COUNTIF('June 2022'!A:A,D2218)+COUNTIF('July 2022'!A:A,D2218)+COUNTIF('Aug 2022'!A:A,D2218)+COUNTIF('Sep 2022'!A:A,D2218)+COUNTIF('Oct 2022'!A:A,D2218)+COUNTIF('Dec 2022'!A:A,D2218)</f>
        <v>1</v>
      </c>
      <c r="U2218" t="str">
        <f>VLOOKUP(Q2218,'Capital Lookup'!A:B,2,FALSE)</f>
        <v>No</v>
      </c>
      <c r="V2218" s="2">
        <f>IFERROR(VLOOKUP(LEFT(F2218,10),'Find Purchase Orders'!B:J,9,FALSE),"")</f>
        <v>44683</v>
      </c>
      <c r="W2218" s="25" t="s">
        <v>7261</v>
      </c>
    </row>
    <row r="2219" spans="1:23" hidden="1">
      <c r="A2219" s="25" t="s">
        <v>7261</v>
      </c>
      <c r="B2219" s="25" t="s">
        <v>7701</v>
      </c>
      <c r="C2219" s="25" t="s">
        <v>7282</v>
      </c>
      <c r="D2219" s="25" t="s">
        <v>4724</v>
      </c>
      <c r="E2219" s="25" t="s">
        <v>7703</v>
      </c>
      <c r="F2219" s="25" t="s">
        <v>12699</v>
      </c>
      <c r="G2219" s="25" t="s">
        <v>12700</v>
      </c>
      <c r="H2219" s="21">
        <v>5307.38</v>
      </c>
      <c r="I2219" s="25" t="s">
        <v>7296</v>
      </c>
      <c r="J2219" s="25" t="s">
        <v>7288</v>
      </c>
      <c r="K2219" s="25" t="s">
        <v>7262</v>
      </c>
      <c r="L2219" s="25" t="s">
        <v>7259</v>
      </c>
      <c r="M2219" s="21">
        <v>5307.38</v>
      </c>
      <c r="N2219" s="21">
        <v>5307.38</v>
      </c>
      <c r="O2219" s="21">
        <v>0</v>
      </c>
      <c r="P2219" s="21">
        <v>5307.38</v>
      </c>
      <c r="Q2219" s="25" t="s">
        <v>7706</v>
      </c>
      <c r="R2219" s="1" t="str">
        <f t="shared" si="35"/>
        <v>ST10054</v>
      </c>
      <c r="S2219" t="str">
        <f>VLOOKUP(R2219,Data!$C$2:$D$261,2,0)</f>
        <v>Crofton Manor</v>
      </c>
      <c r="T2219">
        <f>COUNTIF('Feb 2022'!A:A,D2219)+COUNTIF('Mar 2022'!A:A,D2219)+COUNTIF('Apr 2022'!A:A,D2219)+COUNTIF('May 2022'!A:A,D2219)+COUNTIF('June 2022'!A:A,D2219)+COUNTIF('July 2022'!A:A,D2219)+COUNTIF('Aug 2022'!A:A,D2219)+COUNTIF('Sep 2022'!A:A,D2219)+COUNTIF('Oct 2022'!A:A,D2219)+COUNTIF('Dec 2022'!A:A,D2219)</f>
        <v>1</v>
      </c>
      <c r="U2219" t="str">
        <f>VLOOKUP(Q2219,'Capital Lookup'!A:B,2,FALSE)</f>
        <v>No</v>
      </c>
      <c r="V2219" s="2">
        <f>IFERROR(VLOOKUP(LEFT(F2219,10),'Find Purchase Orders'!B:J,9,FALSE),"")</f>
        <v>44683</v>
      </c>
      <c r="W2219" s="25" t="s">
        <v>7261</v>
      </c>
    </row>
    <row r="2220" spans="1:23" hidden="1">
      <c r="A2220" s="25" t="s">
        <v>7261</v>
      </c>
      <c r="B2220" s="25" t="s">
        <v>7701</v>
      </c>
      <c r="C2220" s="25" t="s">
        <v>7282</v>
      </c>
      <c r="D2220" s="25" t="s">
        <v>4724</v>
      </c>
      <c r="E2220" s="25" t="s">
        <v>7703</v>
      </c>
      <c r="F2220" s="25" t="s">
        <v>12701</v>
      </c>
      <c r="G2220" s="25" t="s">
        <v>8832</v>
      </c>
      <c r="H2220" s="21">
        <v>131.25</v>
      </c>
      <c r="I2220" s="25" t="s">
        <v>7296</v>
      </c>
      <c r="J2220" s="25" t="s">
        <v>7288</v>
      </c>
      <c r="K2220" s="25" t="s">
        <v>7262</v>
      </c>
      <c r="L2220" s="25" t="s">
        <v>7259</v>
      </c>
      <c r="M2220" s="21">
        <v>131.25</v>
      </c>
      <c r="N2220" s="21">
        <v>131.25</v>
      </c>
      <c r="O2220" s="21">
        <v>0</v>
      </c>
      <c r="P2220" s="21">
        <v>131.25</v>
      </c>
      <c r="Q2220" s="25" t="s">
        <v>7706</v>
      </c>
      <c r="R2220" s="1" t="str">
        <f t="shared" si="35"/>
        <v>ST10054</v>
      </c>
      <c r="S2220" t="str">
        <f>VLOOKUP(R2220,Data!$C$2:$D$261,2,0)</f>
        <v>Crofton Manor</v>
      </c>
      <c r="T2220">
        <f>COUNTIF('Feb 2022'!A:A,D2220)+COUNTIF('Mar 2022'!A:A,D2220)+COUNTIF('Apr 2022'!A:A,D2220)+COUNTIF('May 2022'!A:A,D2220)+COUNTIF('June 2022'!A:A,D2220)+COUNTIF('July 2022'!A:A,D2220)+COUNTIF('Aug 2022'!A:A,D2220)+COUNTIF('Sep 2022'!A:A,D2220)+COUNTIF('Oct 2022'!A:A,D2220)+COUNTIF('Dec 2022'!A:A,D2220)</f>
        <v>1</v>
      </c>
      <c r="U2220" t="str">
        <f>VLOOKUP(Q2220,'Capital Lookup'!A:B,2,FALSE)</f>
        <v>No</v>
      </c>
      <c r="V2220" s="2">
        <f>IFERROR(VLOOKUP(LEFT(F2220,10),'Find Purchase Orders'!B:J,9,FALSE),"")</f>
        <v>44683</v>
      </c>
      <c r="W2220" s="25" t="s">
        <v>7261</v>
      </c>
    </row>
    <row r="2221" spans="1:23" hidden="1">
      <c r="A2221" s="25" t="s">
        <v>7261</v>
      </c>
      <c r="B2221" s="25" t="s">
        <v>7662</v>
      </c>
      <c r="C2221" s="25" t="s">
        <v>7264</v>
      </c>
      <c r="D2221" s="25" t="s">
        <v>4733</v>
      </c>
      <c r="E2221" s="25" t="s">
        <v>8443</v>
      </c>
      <c r="F2221" s="25" t="s">
        <v>12702</v>
      </c>
      <c r="G2221" s="25" t="s">
        <v>12703</v>
      </c>
      <c r="H2221" s="21">
        <v>4620</v>
      </c>
      <c r="I2221" s="25" t="s">
        <v>7339</v>
      </c>
      <c r="J2221" s="25" t="s">
        <v>7288</v>
      </c>
      <c r="K2221" s="25" t="s">
        <v>7646</v>
      </c>
      <c r="L2221" s="25" t="s">
        <v>8697</v>
      </c>
      <c r="M2221" s="21">
        <v>4620</v>
      </c>
      <c r="N2221" s="21">
        <v>2231.25</v>
      </c>
      <c r="O2221" s="21">
        <v>2388.75</v>
      </c>
      <c r="P2221" s="21">
        <v>2451.25</v>
      </c>
      <c r="Q2221" s="25" t="s">
        <v>12704</v>
      </c>
      <c r="R2221" s="1" t="str">
        <f t="shared" si="35"/>
        <v>ST10055</v>
      </c>
      <c r="S2221" t="str">
        <f>VLOOKUP(R2221,Data!$C$2:$D$261,2,0)</f>
        <v>Hollyburn House</v>
      </c>
      <c r="T2221">
        <f>COUNTIF('Feb 2022'!A:A,D2221)+COUNTIF('Mar 2022'!A:A,D2221)+COUNTIF('Apr 2022'!A:A,D2221)+COUNTIF('May 2022'!A:A,D2221)+COUNTIF('June 2022'!A:A,D2221)+COUNTIF('July 2022'!A:A,D2221)+COUNTIF('Aug 2022'!A:A,D2221)+COUNTIF('Sep 2022'!A:A,D2221)+COUNTIF('Oct 2022'!A:A,D2221)+COUNTIF('Dec 2022'!A:A,D2221)</f>
        <v>1</v>
      </c>
      <c r="U2221" t="str">
        <f>VLOOKUP(Q2221,'Capital Lookup'!A:B,2,FALSE)</f>
        <v>No</v>
      </c>
      <c r="V2221" s="2">
        <f>IFERROR(VLOOKUP(LEFT(F2221,10),'Find Purchase Orders'!B:J,9,FALSE),"")</f>
        <v>44683</v>
      </c>
      <c r="W2221" s="25" t="s">
        <v>7261</v>
      </c>
    </row>
    <row r="2222" spans="1:23" hidden="1">
      <c r="A2222" s="25" t="s">
        <v>7261</v>
      </c>
      <c r="B2222" s="25" t="s">
        <v>7662</v>
      </c>
      <c r="C2222" s="25" t="s">
        <v>7264</v>
      </c>
      <c r="D2222" s="25" t="s">
        <v>4733</v>
      </c>
      <c r="E2222" s="25" t="s">
        <v>8443</v>
      </c>
      <c r="H2222" s="21">
        <v>3755.03</v>
      </c>
      <c r="I2222" s="25" t="s">
        <v>7257</v>
      </c>
      <c r="K2222" s="25" t="s">
        <v>7646</v>
      </c>
      <c r="L2222" s="25" t="s">
        <v>8697</v>
      </c>
      <c r="M2222" s="22">
        <v>0</v>
      </c>
      <c r="N2222" s="22">
        <v>0</v>
      </c>
      <c r="O2222" s="21">
        <v>0</v>
      </c>
      <c r="P2222" s="21">
        <v>402.33</v>
      </c>
      <c r="Q2222" s="25" t="s">
        <v>12704</v>
      </c>
      <c r="R2222" s="1" t="str">
        <f t="shared" si="35"/>
        <v>ST10055</v>
      </c>
      <c r="S2222" t="str">
        <f>VLOOKUP(R2222,Data!$C$2:$D$261,2,0)</f>
        <v>Hollyburn House</v>
      </c>
      <c r="T2222">
        <f>COUNTIF('Feb 2022'!A:A,D2222)+COUNTIF('Mar 2022'!A:A,D2222)+COUNTIF('Apr 2022'!A:A,D2222)+COUNTIF('May 2022'!A:A,D2222)+COUNTIF('June 2022'!A:A,D2222)+COUNTIF('July 2022'!A:A,D2222)+COUNTIF('Aug 2022'!A:A,D2222)+COUNTIF('Sep 2022'!A:A,D2222)+COUNTIF('Oct 2022'!A:A,D2222)+COUNTIF('Dec 2022'!A:A,D2222)</f>
        <v>1</v>
      </c>
      <c r="U2222" t="str">
        <f>VLOOKUP(Q2222,'Capital Lookup'!A:B,2,FALSE)</f>
        <v>No</v>
      </c>
      <c r="V2222" s="2" t="str">
        <f>IFERROR(VLOOKUP(LEFT(F2222,10),'Find Purchase Orders'!B:J,9,FALSE),"")</f>
        <v/>
      </c>
      <c r="W2222" s="25" t="s">
        <v>7261</v>
      </c>
    </row>
    <row r="2223" spans="1:23" hidden="1">
      <c r="A2223" s="25" t="s">
        <v>7261</v>
      </c>
      <c r="B2223" s="25" t="s">
        <v>7662</v>
      </c>
      <c r="C2223" s="25" t="s">
        <v>7264</v>
      </c>
      <c r="D2223" s="25" t="s">
        <v>4733</v>
      </c>
      <c r="E2223" s="25" t="s">
        <v>8443</v>
      </c>
      <c r="F2223" s="25" t="s">
        <v>12705</v>
      </c>
      <c r="G2223" s="25" t="s">
        <v>12706</v>
      </c>
      <c r="H2223" s="21">
        <v>3750</v>
      </c>
      <c r="I2223" s="25" t="s">
        <v>7296</v>
      </c>
      <c r="J2223" s="25" t="s">
        <v>7288</v>
      </c>
      <c r="K2223" s="25" t="s">
        <v>7646</v>
      </c>
      <c r="L2223" s="25" t="s">
        <v>8697</v>
      </c>
      <c r="M2223" s="21">
        <v>3750</v>
      </c>
      <c r="N2223" s="21">
        <v>3487.5</v>
      </c>
      <c r="O2223" s="21">
        <v>262.5</v>
      </c>
      <c r="P2223" s="21">
        <v>3750</v>
      </c>
      <c r="Q2223" s="25" t="s">
        <v>12704</v>
      </c>
      <c r="R2223" s="1" t="str">
        <f t="shared" si="35"/>
        <v>ST10055</v>
      </c>
      <c r="S2223" t="str">
        <f>VLOOKUP(R2223,Data!$C$2:$D$261,2,0)</f>
        <v>Hollyburn House</v>
      </c>
      <c r="T2223">
        <f>COUNTIF('Feb 2022'!A:A,D2223)+COUNTIF('Mar 2022'!A:A,D2223)+COUNTIF('Apr 2022'!A:A,D2223)+COUNTIF('May 2022'!A:A,D2223)+COUNTIF('June 2022'!A:A,D2223)+COUNTIF('July 2022'!A:A,D2223)+COUNTIF('Aug 2022'!A:A,D2223)+COUNTIF('Sep 2022'!A:A,D2223)+COUNTIF('Oct 2022'!A:A,D2223)+COUNTIF('Dec 2022'!A:A,D2223)</f>
        <v>1</v>
      </c>
      <c r="U2223" t="str">
        <f>VLOOKUP(Q2223,'Capital Lookup'!A:B,2,FALSE)</f>
        <v>No</v>
      </c>
      <c r="V2223" s="2">
        <f>IFERROR(VLOOKUP(LEFT(F2223,10),'Find Purchase Orders'!B:J,9,FALSE),"")</f>
        <v>44683</v>
      </c>
      <c r="W2223" s="25" t="s">
        <v>7261</v>
      </c>
    </row>
    <row r="2224" spans="1:23" hidden="1">
      <c r="A2224" s="25" t="s">
        <v>7261</v>
      </c>
      <c r="B2224" s="25" t="s">
        <v>7662</v>
      </c>
      <c r="C2224" s="25" t="s">
        <v>7264</v>
      </c>
      <c r="D2224" s="25" t="s">
        <v>4733</v>
      </c>
      <c r="E2224" s="25" t="s">
        <v>8443</v>
      </c>
      <c r="F2224" s="25" t="s">
        <v>12707</v>
      </c>
      <c r="G2224" s="25" t="s">
        <v>12708</v>
      </c>
      <c r="H2224" s="21">
        <v>9375</v>
      </c>
      <c r="I2224" s="25" t="s">
        <v>7296</v>
      </c>
      <c r="J2224" s="25" t="s">
        <v>7288</v>
      </c>
      <c r="K2224" s="25" t="s">
        <v>7646</v>
      </c>
      <c r="L2224" s="25" t="s">
        <v>8697</v>
      </c>
      <c r="M2224" s="21">
        <v>9375</v>
      </c>
      <c r="N2224" s="21">
        <v>9375</v>
      </c>
      <c r="O2224" s="21">
        <v>0</v>
      </c>
      <c r="P2224" s="21">
        <v>9375</v>
      </c>
      <c r="Q2224" s="25" t="s">
        <v>12704</v>
      </c>
      <c r="R2224" s="1" t="str">
        <f t="shared" si="35"/>
        <v>ST10055</v>
      </c>
      <c r="S2224" t="str">
        <f>VLOOKUP(R2224,Data!$C$2:$D$261,2,0)</f>
        <v>Hollyburn House</v>
      </c>
      <c r="T2224">
        <f>COUNTIF('Feb 2022'!A:A,D2224)+COUNTIF('Mar 2022'!A:A,D2224)+COUNTIF('Apr 2022'!A:A,D2224)+COUNTIF('May 2022'!A:A,D2224)+COUNTIF('June 2022'!A:A,D2224)+COUNTIF('July 2022'!A:A,D2224)+COUNTIF('Aug 2022'!A:A,D2224)+COUNTIF('Sep 2022'!A:A,D2224)+COUNTIF('Oct 2022'!A:A,D2224)+COUNTIF('Dec 2022'!A:A,D2224)</f>
        <v>1</v>
      </c>
      <c r="U2224" t="str">
        <f>VLOOKUP(Q2224,'Capital Lookup'!A:B,2,FALSE)</f>
        <v>No</v>
      </c>
      <c r="V2224" s="2">
        <f>IFERROR(VLOOKUP(LEFT(F2224,10),'Find Purchase Orders'!B:J,9,FALSE),"")</f>
        <v>44683</v>
      </c>
      <c r="W2224" s="25" t="s">
        <v>7261</v>
      </c>
    </row>
    <row r="2225" spans="1:23" hidden="1">
      <c r="A2225" s="25" t="s">
        <v>7261</v>
      </c>
      <c r="B2225" s="25" t="s">
        <v>7662</v>
      </c>
      <c r="C2225" s="25" t="s">
        <v>7264</v>
      </c>
      <c r="D2225" s="25" t="s">
        <v>4733</v>
      </c>
      <c r="E2225" s="25" t="s">
        <v>8443</v>
      </c>
      <c r="H2225" s="21">
        <v>2721.6</v>
      </c>
      <c r="I2225" s="25" t="s">
        <v>7257</v>
      </c>
      <c r="K2225" s="25" t="s">
        <v>7646</v>
      </c>
      <c r="L2225" s="25" t="s">
        <v>8697</v>
      </c>
      <c r="M2225" s="22">
        <v>0</v>
      </c>
      <c r="N2225" s="22">
        <v>0</v>
      </c>
      <c r="O2225" s="21">
        <v>0</v>
      </c>
      <c r="P2225" s="21">
        <v>291.60000000000002</v>
      </c>
      <c r="Q2225" s="25" t="s">
        <v>12704</v>
      </c>
      <c r="R2225" s="1" t="str">
        <f t="shared" si="35"/>
        <v>ST10055</v>
      </c>
      <c r="S2225" t="str">
        <f>VLOOKUP(R2225,Data!$C$2:$D$261,2,0)</f>
        <v>Hollyburn House</v>
      </c>
      <c r="T2225">
        <f>COUNTIF('Feb 2022'!A:A,D2225)+COUNTIF('Mar 2022'!A:A,D2225)+COUNTIF('Apr 2022'!A:A,D2225)+COUNTIF('May 2022'!A:A,D2225)+COUNTIF('June 2022'!A:A,D2225)+COUNTIF('July 2022'!A:A,D2225)+COUNTIF('Aug 2022'!A:A,D2225)+COUNTIF('Sep 2022'!A:A,D2225)+COUNTIF('Oct 2022'!A:A,D2225)+COUNTIF('Dec 2022'!A:A,D2225)</f>
        <v>1</v>
      </c>
      <c r="U2225" t="str">
        <f>VLOOKUP(Q2225,'Capital Lookup'!A:B,2,FALSE)</f>
        <v>No</v>
      </c>
      <c r="V2225" s="2" t="str">
        <f>IFERROR(VLOOKUP(LEFT(F2225,10),'Find Purchase Orders'!B:J,9,FALSE),"")</f>
        <v/>
      </c>
      <c r="W2225" s="25" t="s">
        <v>7261</v>
      </c>
    </row>
    <row r="2226" spans="1:23" hidden="1">
      <c r="A2226" s="25" t="s">
        <v>7252</v>
      </c>
      <c r="B2226" s="25" t="s">
        <v>7466</v>
      </c>
      <c r="C2226" s="25" t="s">
        <v>7254</v>
      </c>
      <c r="D2226" s="25" t="s">
        <v>12709</v>
      </c>
      <c r="E2226" s="25" t="s">
        <v>11209</v>
      </c>
      <c r="H2226" s="21">
        <v>1548.1</v>
      </c>
      <c r="I2226" s="25" t="s">
        <v>7257</v>
      </c>
      <c r="K2226" s="25" t="s">
        <v>7262</v>
      </c>
      <c r="L2226" s="25" t="s">
        <v>8138</v>
      </c>
      <c r="M2226" s="22">
        <v>0</v>
      </c>
      <c r="N2226" s="22">
        <v>0</v>
      </c>
      <c r="O2226" s="21">
        <v>0</v>
      </c>
      <c r="P2226" s="21">
        <v>178.1</v>
      </c>
      <c r="Q2226" s="25"/>
      <c r="R2226" s="1" t="str">
        <f t="shared" si="35"/>
        <v>ST10052</v>
      </c>
      <c r="S2226" t="str">
        <f>VLOOKUP(R2226,Data!$C$2:$D$261,2,0)</f>
        <v>Portobello</v>
      </c>
      <c r="T2226">
        <f>COUNTIF('Feb 2022'!A:A,D2226)+COUNTIF('Mar 2022'!A:A,D2226)+COUNTIF('Apr 2022'!A:A,D2226)+COUNTIF('May 2022'!A:A,D2226)+COUNTIF('June 2022'!A:A,D2226)+COUNTIF('July 2022'!A:A,D2226)+COUNTIF('Aug 2022'!A:A,D2226)+COUNTIF('Sep 2022'!A:A,D2226)+COUNTIF('Oct 2022'!A:A,D2226)+COUNTIF('Dec 2022'!A:A,D2226)</f>
        <v>0</v>
      </c>
      <c r="U2226" t="e">
        <f>VLOOKUP(Q2226,'Capital Lookup'!A:B,2,FALSE)</f>
        <v>#N/A</v>
      </c>
      <c r="V2226" s="2" t="str">
        <f>IFERROR(VLOOKUP(LEFT(F2226,10),'Find Purchase Orders'!B:J,9,FALSE),"")</f>
        <v/>
      </c>
      <c r="W2226" s="25" t="s">
        <v>7261</v>
      </c>
    </row>
    <row r="2227" spans="1:23" hidden="1">
      <c r="A2227" s="25" t="s">
        <v>7252</v>
      </c>
      <c r="B2227" s="25" t="s">
        <v>7466</v>
      </c>
      <c r="C2227" s="25" t="s">
        <v>7254</v>
      </c>
      <c r="D2227" s="25" t="s">
        <v>2080</v>
      </c>
      <c r="E2227" s="25" t="s">
        <v>11209</v>
      </c>
      <c r="F2227" s="25" t="s">
        <v>12710</v>
      </c>
      <c r="G2227" s="25" t="s">
        <v>12711</v>
      </c>
      <c r="H2227" s="21">
        <v>1412.5</v>
      </c>
      <c r="I2227" s="25" t="s">
        <v>7296</v>
      </c>
      <c r="J2227" s="25" t="s">
        <v>7288</v>
      </c>
      <c r="K2227" s="25" t="s">
        <v>7289</v>
      </c>
      <c r="L2227" s="25" t="s">
        <v>7259</v>
      </c>
      <c r="M2227" s="21">
        <v>1412.5</v>
      </c>
      <c r="N2227" s="21">
        <v>1412.5</v>
      </c>
      <c r="O2227" s="21">
        <v>0</v>
      </c>
      <c r="P2227" s="21">
        <v>1412.5</v>
      </c>
      <c r="Q2227" s="25" t="s">
        <v>7471</v>
      </c>
      <c r="R2227" s="1" t="str">
        <f t="shared" si="35"/>
        <v>ST10052</v>
      </c>
      <c r="S2227" t="str">
        <f>VLOOKUP(R2227,Data!$C$2:$D$261,2,0)</f>
        <v>Portobello</v>
      </c>
      <c r="T2227">
        <f>COUNTIF('Feb 2022'!A:A,D2227)+COUNTIF('Mar 2022'!A:A,D2227)+COUNTIF('Apr 2022'!A:A,D2227)+COUNTIF('May 2022'!A:A,D2227)+COUNTIF('June 2022'!A:A,D2227)+COUNTIF('July 2022'!A:A,D2227)+COUNTIF('Aug 2022'!A:A,D2227)+COUNTIF('Sep 2022'!A:A,D2227)+COUNTIF('Oct 2022'!A:A,D2227)+COUNTIF('Dec 2022'!A:A,D2227)</f>
        <v>1</v>
      </c>
      <c r="U2227" t="str">
        <f>VLOOKUP(Q2227,'Capital Lookup'!A:B,2,FALSE)</f>
        <v>No</v>
      </c>
      <c r="V2227" s="2">
        <f>IFERROR(VLOOKUP(LEFT(F2227,10),'Find Purchase Orders'!B:J,9,FALSE),"")</f>
        <v>44677</v>
      </c>
      <c r="W2227" s="25" t="s">
        <v>7261</v>
      </c>
    </row>
    <row r="2228" spans="1:23" hidden="1">
      <c r="A2228" s="25" t="s">
        <v>7252</v>
      </c>
      <c r="B2228" s="25" t="s">
        <v>7466</v>
      </c>
      <c r="C2228" s="25" t="s">
        <v>7254</v>
      </c>
      <c r="D2228" s="25" t="s">
        <v>2080</v>
      </c>
      <c r="E2228" s="25" t="s">
        <v>11209</v>
      </c>
      <c r="F2228" s="25" t="s">
        <v>12712</v>
      </c>
      <c r="G2228" s="25" t="s">
        <v>12713</v>
      </c>
      <c r="H2228" s="21">
        <v>135.6</v>
      </c>
      <c r="I2228" s="25" t="s">
        <v>7296</v>
      </c>
      <c r="J2228" s="25" t="s">
        <v>7288</v>
      </c>
      <c r="K2228" s="25" t="s">
        <v>7289</v>
      </c>
      <c r="L2228" s="25" t="s">
        <v>7259</v>
      </c>
      <c r="M2228" s="21">
        <v>135.6</v>
      </c>
      <c r="N2228" s="21">
        <v>135.6</v>
      </c>
      <c r="O2228" s="21">
        <v>0</v>
      </c>
      <c r="P2228" s="21">
        <v>135.6</v>
      </c>
      <c r="Q2228" s="25" t="s">
        <v>7471</v>
      </c>
      <c r="R2228" s="1" t="str">
        <f t="shared" si="35"/>
        <v>ST10052</v>
      </c>
      <c r="S2228" t="str">
        <f>VLOOKUP(R2228,Data!$C$2:$D$261,2,0)</f>
        <v>Portobello</v>
      </c>
      <c r="T2228">
        <f>COUNTIF('Feb 2022'!A:A,D2228)+COUNTIF('Mar 2022'!A:A,D2228)+COUNTIF('Apr 2022'!A:A,D2228)+COUNTIF('May 2022'!A:A,D2228)+COUNTIF('June 2022'!A:A,D2228)+COUNTIF('July 2022'!A:A,D2228)+COUNTIF('Aug 2022'!A:A,D2228)+COUNTIF('Sep 2022'!A:A,D2228)+COUNTIF('Oct 2022'!A:A,D2228)+COUNTIF('Dec 2022'!A:A,D2228)</f>
        <v>1</v>
      </c>
      <c r="U2228" t="str">
        <f>VLOOKUP(Q2228,'Capital Lookup'!A:B,2,FALSE)</f>
        <v>No</v>
      </c>
      <c r="V2228" s="2">
        <f>IFERROR(VLOOKUP(LEFT(F2228,10),'Find Purchase Orders'!B:J,9,FALSE),"")</f>
        <v>44677</v>
      </c>
      <c r="W2228" s="25" t="s">
        <v>7261</v>
      </c>
    </row>
    <row r="2229" spans="1:23" hidden="1">
      <c r="A2229" s="25" t="s">
        <v>7252</v>
      </c>
      <c r="B2229" s="25" t="s">
        <v>7466</v>
      </c>
      <c r="C2229" s="25" t="s">
        <v>7254</v>
      </c>
      <c r="D2229" s="25" t="s">
        <v>2082</v>
      </c>
      <c r="E2229" s="25" t="s">
        <v>11209</v>
      </c>
      <c r="F2229" s="25" t="s">
        <v>12714</v>
      </c>
      <c r="G2229" s="25" t="s">
        <v>12715</v>
      </c>
      <c r="H2229" s="21">
        <v>1412.5</v>
      </c>
      <c r="I2229" s="25" t="s">
        <v>7296</v>
      </c>
      <c r="J2229" s="25" t="s">
        <v>7288</v>
      </c>
      <c r="K2229" s="25" t="s">
        <v>7289</v>
      </c>
      <c r="L2229" s="25" t="s">
        <v>7259</v>
      </c>
      <c r="M2229" s="21">
        <v>1412.5</v>
      </c>
      <c r="N2229" s="21">
        <v>1412.5</v>
      </c>
      <c r="O2229" s="21">
        <v>0</v>
      </c>
      <c r="P2229" s="21">
        <v>1412.5</v>
      </c>
      <c r="Q2229" s="25" t="s">
        <v>7471</v>
      </c>
      <c r="R2229" s="1" t="str">
        <f t="shared" si="35"/>
        <v>ST10052</v>
      </c>
      <c r="S2229" t="str">
        <f>VLOOKUP(R2229,Data!$C$2:$D$261,2,0)</f>
        <v>Portobello</v>
      </c>
      <c r="T2229">
        <f>COUNTIF('Feb 2022'!A:A,D2229)+COUNTIF('Mar 2022'!A:A,D2229)+COUNTIF('Apr 2022'!A:A,D2229)+COUNTIF('May 2022'!A:A,D2229)+COUNTIF('June 2022'!A:A,D2229)+COUNTIF('July 2022'!A:A,D2229)+COUNTIF('Aug 2022'!A:A,D2229)+COUNTIF('Sep 2022'!A:A,D2229)+COUNTIF('Oct 2022'!A:A,D2229)+COUNTIF('Dec 2022'!A:A,D2229)</f>
        <v>1</v>
      </c>
      <c r="U2229" t="str">
        <f>VLOOKUP(Q2229,'Capital Lookup'!A:B,2,FALSE)</f>
        <v>No</v>
      </c>
      <c r="V2229" s="2">
        <f>IFERROR(VLOOKUP(LEFT(F2229,10),'Find Purchase Orders'!B:J,9,FALSE),"")</f>
        <v>44677</v>
      </c>
      <c r="W2229" s="25" t="s">
        <v>7261</v>
      </c>
    </row>
    <row r="2230" spans="1:23" hidden="1">
      <c r="A2230" s="25" t="s">
        <v>7252</v>
      </c>
      <c r="B2230" s="25" t="s">
        <v>7466</v>
      </c>
      <c r="C2230" s="25" t="s">
        <v>7254</v>
      </c>
      <c r="D2230" s="25" t="s">
        <v>2083</v>
      </c>
      <c r="E2230" s="25" t="s">
        <v>11209</v>
      </c>
      <c r="F2230" s="25" t="s">
        <v>12716</v>
      </c>
      <c r="G2230" s="25" t="s">
        <v>12717</v>
      </c>
      <c r="H2230" s="21">
        <v>2825</v>
      </c>
      <c r="I2230" s="25" t="s">
        <v>7296</v>
      </c>
      <c r="J2230" s="25" t="s">
        <v>7288</v>
      </c>
      <c r="K2230" s="25" t="s">
        <v>7289</v>
      </c>
      <c r="L2230" s="25" t="s">
        <v>7259</v>
      </c>
      <c r="M2230" s="21">
        <v>2825</v>
      </c>
      <c r="N2230" s="21">
        <v>2825</v>
      </c>
      <c r="O2230" s="21">
        <v>0</v>
      </c>
      <c r="P2230" s="21">
        <v>2825</v>
      </c>
      <c r="Q2230" s="25" t="s">
        <v>7471</v>
      </c>
      <c r="R2230" s="1" t="str">
        <f t="shared" si="35"/>
        <v>ST10052</v>
      </c>
      <c r="S2230" t="str">
        <f>VLOOKUP(R2230,Data!$C$2:$D$261,2,0)</f>
        <v>Portobello</v>
      </c>
      <c r="T2230">
        <f>COUNTIF('Feb 2022'!A:A,D2230)+COUNTIF('Mar 2022'!A:A,D2230)+COUNTIF('Apr 2022'!A:A,D2230)+COUNTIF('May 2022'!A:A,D2230)+COUNTIF('June 2022'!A:A,D2230)+COUNTIF('July 2022'!A:A,D2230)+COUNTIF('Aug 2022'!A:A,D2230)+COUNTIF('Sep 2022'!A:A,D2230)+COUNTIF('Oct 2022'!A:A,D2230)+COUNTIF('Dec 2022'!A:A,D2230)</f>
        <v>1</v>
      </c>
      <c r="U2230" t="str">
        <f>VLOOKUP(Q2230,'Capital Lookup'!A:B,2,FALSE)</f>
        <v>No</v>
      </c>
      <c r="V2230" s="2">
        <f>IFERROR(VLOOKUP(LEFT(F2230,10),'Find Purchase Orders'!B:J,9,FALSE),"")</f>
        <v>44677</v>
      </c>
      <c r="W2230" s="25" t="s">
        <v>7261</v>
      </c>
    </row>
    <row r="2231" spans="1:23" hidden="1">
      <c r="A2231" s="25" t="s">
        <v>7252</v>
      </c>
      <c r="B2231" s="25" t="s">
        <v>7466</v>
      </c>
      <c r="C2231" s="25" t="s">
        <v>7254</v>
      </c>
      <c r="D2231" s="25" t="s">
        <v>2083</v>
      </c>
      <c r="E2231" s="25" t="s">
        <v>11209</v>
      </c>
      <c r="F2231" s="25" t="s">
        <v>12718</v>
      </c>
      <c r="G2231" s="25" t="s">
        <v>12719</v>
      </c>
      <c r="H2231" s="21">
        <v>67.8</v>
      </c>
      <c r="I2231" s="25" t="s">
        <v>7296</v>
      </c>
      <c r="J2231" s="25" t="s">
        <v>7288</v>
      </c>
      <c r="K2231" s="25" t="s">
        <v>7289</v>
      </c>
      <c r="L2231" s="25" t="s">
        <v>7259</v>
      </c>
      <c r="M2231" s="21">
        <v>67.8</v>
      </c>
      <c r="N2231" s="21">
        <v>67.8</v>
      </c>
      <c r="O2231" s="21">
        <v>0</v>
      </c>
      <c r="P2231" s="21">
        <v>67.8</v>
      </c>
      <c r="Q2231" s="25" t="s">
        <v>7471</v>
      </c>
      <c r="R2231" s="1" t="str">
        <f t="shared" si="35"/>
        <v>ST10052</v>
      </c>
      <c r="S2231" t="str">
        <f>VLOOKUP(R2231,Data!$C$2:$D$261,2,0)</f>
        <v>Portobello</v>
      </c>
      <c r="T2231">
        <f>COUNTIF('Feb 2022'!A:A,D2231)+COUNTIF('Mar 2022'!A:A,D2231)+COUNTIF('Apr 2022'!A:A,D2231)+COUNTIF('May 2022'!A:A,D2231)+COUNTIF('June 2022'!A:A,D2231)+COUNTIF('July 2022'!A:A,D2231)+COUNTIF('Aug 2022'!A:A,D2231)+COUNTIF('Sep 2022'!A:A,D2231)+COUNTIF('Oct 2022'!A:A,D2231)+COUNTIF('Dec 2022'!A:A,D2231)</f>
        <v>1</v>
      </c>
      <c r="U2231" t="str">
        <f>VLOOKUP(Q2231,'Capital Lookup'!A:B,2,FALSE)</f>
        <v>No</v>
      </c>
      <c r="V2231" s="2">
        <f>IFERROR(VLOOKUP(LEFT(F2231,10),'Find Purchase Orders'!B:J,9,FALSE),"")</f>
        <v>44677</v>
      </c>
      <c r="W2231" s="25" t="s">
        <v>7261</v>
      </c>
    </row>
    <row r="2232" spans="1:23" hidden="1">
      <c r="A2232" s="25" t="s">
        <v>7252</v>
      </c>
      <c r="B2232" s="25" t="s">
        <v>7466</v>
      </c>
      <c r="C2232" s="25" t="s">
        <v>7254</v>
      </c>
      <c r="D2232" s="25" t="s">
        <v>2085</v>
      </c>
      <c r="E2232" s="25" t="s">
        <v>11209</v>
      </c>
      <c r="F2232" s="25" t="s">
        <v>12720</v>
      </c>
      <c r="G2232" s="25" t="s">
        <v>12721</v>
      </c>
      <c r="H2232" s="21">
        <v>1666.75</v>
      </c>
      <c r="I2232" s="25" t="s">
        <v>7296</v>
      </c>
      <c r="J2232" s="25" t="s">
        <v>7288</v>
      </c>
      <c r="K2232" s="25" t="s">
        <v>7289</v>
      </c>
      <c r="L2232" s="25" t="s">
        <v>7259</v>
      </c>
      <c r="M2232" s="21">
        <v>1666.75</v>
      </c>
      <c r="N2232" s="21">
        <v>1666.75</v>
      </c>
      <c r="O2232" s="21">
        <v>0</v>
      </c>
      <c r="P2232" s="21">
        <v>1666.75</v>
      </c>
      <c r="Q2232" s="25" t="s">
        <v>7471</v>
      </c>
      <c r="R2232" s="1" t="str">
        <f t="shared" si="35"/>
        <v>ST10052</v>
      </c>
      <c r="S2232" t="str">
        <f>VLOOKUP(R2232,Data!$C$2:$D$261,2,0)</f>
        <v>Portobello</v>
      </c>
      <c r="T2232">
        <f>COUNTIF('Feb 2022'!A:A,D2232)+COUNTIF('Mar 2022'!A:A,D2232)+COUNTIF('Apr 2022'!A:A,D2232)+COUNTIF('May 2022'!A:A,D2232)+COUNTIF('June 2022'!A:A,D2232)+COUNTIF('July 2022'!A:A,D2232)+COUNTIF('Aug 2022'!A:A,D2232)+COUNTIF('Sep 2022'!A:A,D2232)+COUNTIF('Oct 2022'!A:A,D2232)+COUNTIF('Dec 2022'!A:A,D2232)</f>
        <v>1</v>
      </c>
      <c r="U2232" t="str">
        <f>VLOOKUP(Q2232,'Capital Lookup'!A:B,2,FALSE)</f>
        <v>No</v>
      </c>
      <c r="V2232" s="2">
        <f>IFERROR(VLOOKUP(LEFT(F2232,10),'Find Purchase Orders'!B:J,9,FALSE),"")</f>
        <v>44677</v>
      </c>
      <c r="W2232" s="25" t="s">
        <v>7261</v>
      </c>
    </row>
    <row r="2233" spans="1:23" hidden="1">
      <c r="A2233" s="25" t="s">
        <v>7261</v>
      </c>
      <c r="B2233" s="25" t="s">
        <v>7863</v>
      </c>
      <c r="C2233" s="25" t="s">
        <v>7282</v>
      </c>
      <c r="D2233" s="25" t="s">
        <v>12722</v>
      </c>
      <c r="E2233" s="25" t="s">
        <v>7865</v>
      </c>
      <c r="H2233" s="21">
        <v>4817.7</v>
      </c>
      <c r="I2233" s="25" t="s">
        <v>7257</v>
      </c>
      <c r="K2233" s="25" t="s">
        <v>7579</v>
      </c>
      <c r="L2233" s="25" t="s">
        <v>8647</v>
      </c>
      <c r="M2233" s="22">
        <v>0</v>
      </c>
      <c r="N2233" s="22">
        <v>0</v>
      </c>
      <c r="O2233" s="21">
        <v>0</v>
      </c>
      <c r="P2233" s="21">
        <v>554.25</v>
      </c>
      <c r="Q2233" s="25"/>
      <c r="R2233" s="1" t="str">
        <f t="shared" si="35"/>
        <v>ST10029</v>
      </c>
      <c r="S2233" t="str">
        <f>VLOOKUP(R2233,Data!$C$2:$D$261,2,0)</f>
        <v>Leaside</v>
      </c>
      <c r="T2233">
        <f>COUNTIF('Feb 2022'!A:A,D2233)+COUNTIF('Mar 2022'!A:A,D2233)+COUNTIF('Apr 2022'!A:A,D2233)+COUNTIF('May 2022'!A:A,D2233)+COUNTIF('June 2022'!A:A,D2233)+COUNTIF('July 2022'!A:A,D2233)+COUNTIF('Aug 2022'!A:A,D2233)+COUNTIF('Sep 2022'!A:A,D2233)+COUNTIF('Oct 2022'!A:A,D2233)+COUNTIF('Dec 2022'!A:A,D2233)</f>
        <v>0</v>
      </c>
      <c r="U2233" t="e">
        <f>VLOOKUP(Q2233,'Capital Lookup'!A:B,2,FALSE)</f>
        <v>#N/A</v>
      </c>
      <c r="V2233" s="2" t="str">
        <f>IFERROR(VLOOKUP(LEFT(F2233,10),'Find Purchase Orders'!B:J,9,FALSE),"")</f>
        <v/>
      </c>
      <c r="W2233" s="25" t="s">
        <v>7261</v>
      </c>
    </row>
    <row r="2234" spans="1:23" hidden="1">
      <c r="A2234" s="25" t="s">
        <v>7261</v>
      </c>
      <c r="B2234" s="25" t="s">
        <v>7781</v>
      </c>
      <c r="C2234" s="25" t="s">
        <v>7264</v>
      </c>
      <c r="D2234" s="25" t="s">
        <v>4935</v>
      </c>
      <c r="E2234" s="25" t="s">
        <v>12723</v>
      </c>
      <c r="F2234" s="25" t="s">
        <v>12724</v>
      </c>
      <c r="G2234" s="25" t="s">
        <v>12725</v>
      </c>
      <c r="H2234" s="21">
        <v>3599.74</v>
      </c>
      <c r="I2234" s="25" t="s">
        <v>7296</v>
      </c>
      <c r="J2234" s="25" t="s">
        <v>7288</v>
      </c>
      <c r="K2234" s="25" t="s">
        <v>7262</v>
      </c>
      <c r="L2234" s="25" t="s">
        <v>7259</v>
      </c>
      <c r="M2234" s="21">
        <v>3599.74</v>
      </c>
      <c r="N2234" s="21">
        <v>3599.74</v>
      </c>
      <c r="O2234" s="21">
        <v>0</v>
      </c>
      <c r="P2234" s="21">
        <v>3599.74</v>
      </c>
      <c r="Q2234" s="25" t="s">
        <v>7786</v>
      </c>
      <c r="R2234" s="1" t="str">
        <f t="shared" si="35"/>
        <v>ST10060</v>
      </c>
      <c r="S2234" t="str">
        <f>VLOOKUP(R2234,Data!$C$2:$D$261,2,0)</f>
        <v>Whitecliff Retirement</v>
      </c>
      <c r="T2234">
        <f>COUNTIF('Feb 2022'!A:A,D2234)+COUNTIF('Mar 2022'!A:A,D2234)+COUNTIF('Apr 2022'!A:A,D2234)+COUNTIF('May 2022'!A:A,D2234)+COUNTIF('June 2022'!A:A,D2234)+COUNTIF('July 2022'!A:A,D2234)+COUNTIF('Aug 2022'!A:A,D2234)+COUNTIF('Sep 2022'!A:A,D2234)+COUNTIF('Oct 2022'!A:A,D2234)+COUNTIF('Dec 2022'!A:A,D2234)</f>
        <v>1</v>
      </c>
      <c r="U2234" t="str">
        <f>VLOOKUP(Q2234,'Capital Lookup'!A:B,2,FALSE)</f>
        <v>No</v>
      </c>
      <c r="V2234" s="2">
        <f>IFERROR(VLOOKUP(LEFT(F2234,10),'Find Purchase Orders'!B:J,9,FALSE),"")</f>
        <v>44699</v>
      </c>
      <c r="W2234" s="25" t="s">
        <v>7261</v>
      </c>
    </row>
    <row r="2235" spans="1:23" hidden="1">
      <c r="A2235" s="25" t="s">
        <v>7261</v>
      </c>
      <c r="B2235" s="25" t="s">
        <v>7781</v>
      </c>
      <c r="C2235" s="25" t="s">
        <v>7264</v>
      </c>
      <c r="D2235" s="25" t="s">
        <v>4935</v>
      </c>
      <c r="E2235" s="25" t="s">
        <v>12723</v>
      </c>
      <c r="F2235" s="25" t="s">
        <v>12726</v>
      </c>
      <c r="G2235" s="25" t="s">
        <v>12727</v>
      </c>
      <c r="H2235" s="21">
        <v>2808.75</v>
      </c>
      <c r="I2235" s="25" t="s">
        <v>7296</v>
      </c>
      <c r="J2235" s="25" t="s">
        <v>7288</v>
      </c>
      <c r="K2235" s="25" t="s">
        <v>7262</v>
      </c>
      <c r="L2235" s="25" t="s">
        <v>7259</v>
      </c>
      <c r="M2235" s="21">
        <v>2808.75</v>
      </c>
      <c r="N2235" s="21">
        <v>2808.75</v>
      </c>
      <c r="O2235" s="21">
        <v>0</v>
      </c>
      <c r="P2235" s="21">
        <v>2808.75</v>
      </c>
      <c r="Q2235" s="25" t="s">
        <v>7786</v>
      </c>
      <c r="R2235" s="1" t="str">
        <f t="shared" si="35"/>
        <v>ST10060</v>
      </c>
      <c r="S2235" t="str">
        <f>VLOOKUP(R2235,Data!$C$2:$D$261,2,0)</f>
        <v>Whitecliff Retirement</v>
      </c>
      <c r="T2235">
        <f>COUNTIF('Feb 2022'!A:A,D2235)+COUNTIF('Mar 2022'!A:A,D2235)+COUNTIF('Apr 2022'!A:A,D2235)+COUNTIF('May 2022'!A:A,D2235)+COUNTIF('June 2022'!A:A,D2235)+COUNTIF('July 2022'!A:A,D2235)+COUNTIF('Aug 2022'!A:A,D2235)+COUNTIF('Sep 2022'!A:A,D2235)+COUNTIF('Oct 2022'!A:A,D2235)+COUNTIF('Dec 2022'!A:A,D2235)</f>
        <v>1</v>
      </c>
      <c r="U2235" t="str">
        <f>VLOOKUP(Q2235,'Capital Lookup'!A:B,2,FALSE)</f>
        <v>No</v>
      </c>
      <c r="V2235" s="2">
        <f>IFERROR(VLOOKUP(LEFT(F2235,10),'Find Purchase Orders'!B:J,9,FALSE),"")</f>
        <v>44699</v>
      </c>
      <c r="W2235" s="25" t="s">
        <v>7261</v>
      </c>
    </row>
    <row r="2236" spans="1:23" hidden="1">
      <c r="A2236" s="25" t="s">
        <v>7261</v>
      </c>
      <c r="B2236" s="25" t="s">
        <v>7701</v>
      </c>
      <c r="C2236" s="25" t="s">
        <v>7282</v>
      </c>
      <c r="D2236" s="25" t="s">
        <v>4725</v>
      </c>
      <c r="E2236" s="25" t="s">
        <v>7703</v>
      </c>
      <c r="F2236" s="25" t="s">
        <v>12728</v>
      </c>
      <c r="G2236" s="25" t="s">
        <v>12729</v>
      </c>
      <c r="H2236" s="21">
        <v>5153.03</v>
      </c>
      <c r="I2236" s="25" t="s">
        <v>7296</v>
      </c>
      <c r="J2236" s="25" t="s">
        <v>7288</v>
      </c>
      <c r="K2236" s="25" t="s">
        <v>7262</v>
      </c>
      <c r="L2236" s="25" t="s">
        <v>7259</v>
      </c>
      <c r="M2236" s="21">
        <v>5153.03</v>
      </c>
      <c r="N2236" s="21">
        <v>5153.03</v>
      </c>
      <c r="O2236" s="21">
        <v>0</v>
      </c>
      <c r="P2236" s="21">
        <v>5153.03</v>
      </c>
      <c r="Q2236" s="25" t="s">
        <v>7706</v>
      </c>
      <c r="R2236" s="1" t="str">
        <f t="shared" si="35"/>
        <v>ST10054</v>
      </c>
      <c r="S2236" t="str">
        <f>VLOOKUP(R2236,Data!$C$2:$D$261,2,0)</f>
        <v>Crofton Manor</v>
      </c>
      <c r="T2236">
        <f>COUNTIF('Feb 2022'!A:A,D2236)+COUNTIF('Mar 2022'!A:A,D2236)+COUNTIF('Apr 2022'!A:A,D2236)+COUNTIF('May 2022'!A:A,D2236)+COUNTIF('June 2022'!A:A,D2236)+COUNTIF('July 2022'!A:A,D2236)+COUNTIF('Aug 2022'!A:A,D2236)+COUNTIF('Sep 2022'!A:A,D2236)+COUNTIF('Oct 2022'!A:A,D2236)+COUNTIF('Dec 2022'!A:A,D2236)</f>
        <v>1</v>
      </c>
      <c r="U2236" t="str">
        <f>VLOOKUP(Q2236,'Capital Lookup'!A:B,2,FALSE)</f>
        <v>No</v>
      </c>
      <c r="V2236" s="2">
        <f>IFERROR(VLOOKUP(LEFT(F2236,10),'Find Purchase Orders'!B:J,9,FALSE),"")</f>
        <v>44683</v>
      </c>
      <c r="W2236" s="25" t="s">
        <v>7261</v>
      </c>
    </row>
    <row r="2237" spans="1:23" hidden="1">
      <c r="A2237" s="25" t="s">
        <v>7261</v>
      </c>
      <c r="B2237" s="25" t="s">
        <v>7701</v>
      </c>
      <c r="C2237" s="25" t="s">
        <v>7282</v>
      </c>
      <c r="D2237" s="25" t="s">
        <v>4725</v>
      </c>
      <c r="E2237" s="25" t="s">
        <v>7703</v>
      </c>
      <c r="F2237" s="25" t="s">
        <v>12730</v>
      </c>
      <c r="G2237" s="25" t="s">
        <v>10209</v>
      </c>
      <c r="H2237" s="21">
        <v>131.25</v>
      </c>
      <c r="I2237" s="25" t="s">
        <v>7296</v>
      </c>
      <c r="J2237" s="25" t="s">
        <v>7288</v>
      </c>
      <c r="K2237" s="25" t="s">
        <v>7262</v>
      </c>
      <c r="L2237" s="25" t="s">
        <v>7259</v>
      </c>
      <c r="M2237" s="21">
        <v>131.25</v>
      </c>
      <c r="N2237" s="21">
        <v>131.25</v>
      </c>
      <c r="O2237" s="21">
        <v>0</v>
      </c>
      <c r="P2237" s="21">
        <v>131.25</v>
      </c>
      <c r="Q2237" s="25" t="s">
        <v>7706</v>
      </c>
      <c r="R2237" s="1" t="str">
        <f t="shared" si="35"/>
        <v>ST10054</v>
      </c>
      <c r="S2237" t="str">
        <f>VLOOKUP(R2237,Data!$C$2:$D$261,2,0)</f>
        <v>Crofton Manor</v>
      </c>
      <c r="T2237">
        <f>COUNTIF('Feb 2022'!A:A,D2237)+COUNTIF('Mar 2022'!A:A,D2237)+COUNTIF('Apr 2022'!A:A,D2237)+COUNTIF('May 2022'!A:A,D2237)+COUNTIF('June 2022'!A:A,D2237)+COUNTIF('July 2022'!A:A,D2237)+COUNTIF('Aug 2022'!A:A,D2237)+COUNTIF('Sep 2022'!A:A,D2237)+COUNTIF('Oct 2022'!A:A,D2237)+COUNTIF('Dec 2022'!A:A,D2237)</f>
        <v>1</v>
      </c>
      <c r="U2237" t="str">
        <f>VLOOKUP(Q2237,'Capital Lookup'!A:B,2,FALSE)</f>
        <v>No</v>
      </c>
      <c r="V2237" s="2">
        <f>IFERROR(VLOOKUP(LEFT(F2237,10),'Find Purchase Orders'!B:J,9,FALSE),"")</f>
        <v>44683</v>
      </c>
      <c r="W2237" s="25" t="s">
        <v>7261</v>
      </c>
    </row>
    <row r="2238" spans="1:23" hidden="1">
      <c r="A2238" s="25" t="s">
        <v>7261</v>
      </c>
      <c r="B2238" s="25" t="s">
        <v>8826</v>
      </c>
      <c r="C2238" s="25" t="s">
        <v>7282</v>
      </c>
      <c r="D2238" s="25" t="s">
        <v>2087</v>
      </c>
      <c r="E2238" s="25" t="s">
        <v>8827</v>
      </c>
      <c r="F2238" s="25" t="s">
        <v>12731</v>
      </c>
      <c r="G2238" s="25" t="s">
        <v>12732</v>
      </c>
      <c r="H2238" s="21">
        <v>4387.67</v>
      </c>
      <c r="I2238" s="25" t="s">
        <v>7296</v>
      </c>
      <c r="J2238" s="25" t="s">
        <v>7288</v>
      </c>
      <c r="K2238" s="25" t="s">
        <v>7262</v>
      </c>
      <c r="L2238" s="25" t="s">
        <v>7259</v>
      </c>
      <c r="M2238" s="21">
        <v>4387.67</v>
      </c>
      <c r="N2238" s="21">
        <v>4387.67</v>
      </c>
      <c r="O2238" s="21">
        <v>0</v>
      </c>
      <c r="P2238" s="21">
        <v>4387.67</v>
      </c>
      <c r="Q2238" s="25" t="s">
        <v>8830</v>
      </c>
      <c r="R2238" s="1" t="str">
        <f t="shared" si="35"/>
        <v>ST10077</v>
      </c>
      <c r="S2238" t="str">
        <f>VLOOKUP(R2238,Data!$C$2:$D$261,2,0)</f>
        <v>Portsmouth</v>
      </c>
      <c r="T2238">
        <f>COUNTIF('Feb 2022'!A:A,D2238)+COUNTIF('Mar 2022'!A:A,D2238)+COUNTIF('Apr 2022'!A:A,D2238)+COUNTIF('May 2022'!A:A,D2238)+COUNTIF('June 2022'!A:A,D2238)+COUNTIF('July 2022'!A:A,D2238)+COUNTIF('Aug 2022'!A:A,D2238)+COUNTIF('Sep 2022'!A:A,D2238)+COUNTIF('Oct 2022'!A:A,D2238)+COUNTIF('Dec 2022'!A:A,D2238)</f>
        <v>1</v>
      </c>
      <c r="U2238" t="str">
        <f>VLOOKUP(Q2238,'Capital Lookup'!A:B,2,FALSE)</f>
        <v>No</v>
      </c>
      <c r="V2238" s="2">
        <f>IFERROR(VLOOKUP(LEFT(F2238,10),'Find Purchase Orders'!B:J,9,FALSE),"")</f>
        <v>44681</v>
      </c>
      <c r="W2238" s="25" t="s">
        <v>7261</v>
      </c>
    </row>
    <row r="2239" spans="1:23" hidden="1">
      <c r="A2239" s="25" t="s">
        <v>7261</v>
      </c>
      <c r="B2239" s="25" t="s">
        <v>8826</v>
      </c>
      <c r="C2239" s="25" t="s">
        <v>7282</v>
      </c>
      <c r="D2239" s="25" t="s">
        <v>2087</v>
      </c>
      <c r="E2239" s="25" t="s">
        <v>8827</v>
      </c>
      <c r="F2239" s="25" t="s">
        <v>12733</v>
      </c>
      <c r="G2239" s="25" t="s">
        <v>12734</v>
      </c>
      <c r="H2239" s="21">
        <v>432.01</v>
      </c>
      <c r="I2239" s="25" t="s">
        <v>7296</v>
      </c>
      <c r="J2239" s="25" t="s">
        <v>7288</v>
      </c>
      <c r="K2239" s="25" t="s">
        <v>7262</v>
      </c>
      <c r="L2239" s="25" t="s">
        <v>7259</v>
      </c>
      <c r="M2239" s="21">
        <v>432.01</v>
      </c>
      <c r="N2239" s="21">
        <v>432.01</v>
      </c>
      <c r="O2239" s="21">
        <v>0</v>
      </c>
      <c r="P2239" s="21">
        <v>432.01</v>
      </c>
      <c r="Q2239" s="25" t="s">
        <v>8830</v>
      </c>
      <c r="R2239" s="1" t="str">
        <f t="shared" si="35"/>
        <v>ST10077</v>
      </c>
      <c r="S2239" t="str">
        <f>VLOOKUP(R2239,Data!$C$2:$D$261,2,0)</f>
        <v>Portsmouth</v>
      </c>
      <c r="T2239">
        <f>COUNTIF('Feb 2022'!A:A,D2239)+COUNTIF('Mar 2022'!A:A,D2239)+COUNTIF('Apr 2022'!A:A,D2239)+COUNTIF('May 2022'!A:A,D2239)+COUNTIF('June 2022'!A:A,D2239)+COUNTIF('July 2022'!A:A,D2239)+COUNTIF('Aug 2022'!A:A,D2239)+COUNTIF('Sep 2022'!A:A,D2239)+COUNTIF('Oct 2022'!A:A,D2239)+COUNTIF('Dec 2022'!A:A,D2239)</f>
        <v>1</v>
      </c>
      <c r="U2239" t="str">
        <f>VLOOKUP(Q2239,'Capital Lookup'!A:B,2,FALSE)</f>
        <v>No</v>
      </c>
      <c r="V2239" s="2">
        <f>IFERROR(VLOOKUP(LEFT(F2239,10),'Find Purchase Orders'!B:J,9,FALSE),"")</f>
        <v>44681</v>
      </c>
      <c r="W2239" s="25" t="s">
        <v>7261</v>
      </c>
    </row>
    <row r="2240" spans="1:23" hidden="1">
      <c r="A2240" s="25" t="s">
        <v>7261</v>
      </c>
      <c r="B2240" s="25" t="s">
        <v>7781</v>
      </c>
      <c r="C2240" s="25" t="s">
        <v>7264</v>
      </c>
      <c r="D2240" s="25" t="s">
        <v>4936</v>
      </c>
      <c r="E2240" s="25" t="s">
        <v>12723</v>
      </c>
      <c r="F2240" s="25" t="s">
        <v>12735</v>
      </c>
      <c r="G2240" s="25" t="s">
        <v>12736</v>
      </c>
      <c r="H2240" s="21">
        <v>3280.01</v>
      </c>
      <c r="I2240" s="25" t="s">
        <v>7296</v>
      </c>
      <c r="J2240" s="25" t="s">
        <v>7288</v>
      </c>
      <c r="K2240" s="25" t="s">
        <v>7262</v>
      </c>
      <c r="L2240" s="25" t="s">
        <v>7259</v>
      </c>
      <c r="M2240" s="21">
        <v>3280.01</v>
      </c>
      <c r="N2240" s="21">
        <v>3280.01</v>
      </c>
      <c r="O2240" s="21">
        <v>0</v>
      </c>
      <c r="P2240" s="21">
        <v>3280.01</v>
      </c>
      <c r="Q2240" s="25" t="s">
        <v>7786</v>
      </c>
      <c r="R2240" s="1" t="str">
        <f t="shared" si="35"/>
        <v>ST10060</v>
      </c>
      <c r="S2240" t="str">
        <f>VLOOKUP(R2240,Data!$C$2:$D$261,2,0)</f>
        <v>Whitecliff Retirement</v>
      </c>
      <c r="T2240">
        <f>COUNTIF('Feb 2022'!A:A,D2240)+COUNTIF('Mar 2022'!A:A,D2240)+COUNTIF('Apr 2022'!A:A,D2240)+COUNTIF('May 2022'!A:A,D2240)+COUNTIF('June 2022'!A:A,D2240)+COUNTIF('July 2022'!A:A,D2240)+COUNTIF('Aug 2022'!A:A,D2240)+COUNTIF('Sep 2022'!A:A,D2240)+COUNTIF('Oct 2022'!A:A,D2240)+COUNTIF('Dec 2022'!A:A,D2240)</f>
        <v>1</v>
      </c>
      <c r="U2240" t="str">
        <f>VLOOKUP(Q2240,'Capital Lookup'!A:B,2,FALSE)</f>
        <v>No</v>
      </c>
      <c r="V2240" s="2">
        <f>IFERROR(VLOOKUP(LEFT(F2240,10),'Find Purchase Orders'!B:J,9,FALSE),"")</f>
        <v>44699</v>
      </c>
      <c r="W2240" s="25" t="s">
        <v>7261</v>
      </c>
    </row>
    <row r="2241" spans="1:23" hidden="1">
      <c r="A2241" s="25" t="s">
        <v>7261</v>
      </c>
      <c r="B2241" s="25" t="s">
        <v>7781</v>
      </c>
      <c r="C2241" s="25" t="s">
        <v>7264</v>
      </c>
      <c r="D2241" s="25" t="s">
        <v>4936</v>
      </c>
      <c r="E2241" s="25" t="s">
        <v>12723</v>
      </c>
      <c r="F2241" s="25" t="s">
        <v>12737</v>
      </c>
      <c r="G2241" s="25" t="s">
        <v>12738</v>
      </c>
      <c r="H2241" s="21">
        <v>2940</v>
      </c>
      <c r="I2241" s="25" t="s">
        <v>7296</v>
      </c>
      <c r="J2241" s="25" t="s">
        <v>7288</v>
      </c>
      <c r="K2241" s="25" t="s">
        <v>7262</v>
      </c>
      <c r="L2241" s="25" t="s">
        <v>7259</v>
      </c>
      <c r="M2241" s="21">
        <v>2940</v>
      </c>
      <c r="N2241" s="21">
        <v>2808.75</v>
      </c>
      <c r="O2241" s="21">
        <v>131.25</v>
      </c>
      <c r="P2241" s="21">
        <v>2940</v>
      </c>
      <c r="Q2241" s="25" t="s">
        <v>7786</v>
      </c>
      <c r="R2241" s="1" t="str">
        <f t="shared" si="35"/>
        <v>ST10060</v>
      </c>
      <c r="S2241" t="str">
        <f>VLOOKUP(R2241,Data!$C$2:$D$261,2,0)</f>
        <v>Whitecliff Retirement</v>
      </c>
      <c r="T2241">
        <f>COUNTIF('Feb 2022'!A:A,D2241)+COUNTIF('Mar 2022'!A:A,D2241)+COUNTIF('Apr 2022'!A:A,D2241)+COUNTIF('May 2022'!A:A,D2241)+COUNTIF('June 2022'!A:A,D2241)+COUNTIF('July 2022'!A:A,D2241)+COUNTIF('Aug 2022'!A:A,D2241)+COUNTIF('Sep 2022'!A:A,D2241)+COUNTIF('Oct 2022'!A:A,D2241)+COUNTIF('Dec 2022'!A:A,D2241)</f>
        <v>1</v>
      </c>
      <c r="U2241" t="str">
        <f>VLOOKUP(Q2241,'Capital Lookup'!A:B,2,FALSE)</f>
        <v>No</v>
      </c>
      <c r="V2241" s="2">
        <f>IFERROR(VLOOKUP(LEFT(F2241,10),'Find Purchase Orders'!B:J,9,FALSE),"")</f>
        <v>44699</v>
      </c>
      <c r="W2241" s="25" t="s">
        <v>7261</v>
      </c>
    </row>
    <row r="2242" spans="1:23" hidden="1">
      <c r="A2242" s="25" t="s">
        <v>7261</v>
      </c>
      <c r="B2242" s="25" t="s">
        <v>8826</v>
      </c>
      <c r="C2242" s="25" t="s">
        <v>7282</v>
      </c>
      <c r="D2242" s="25" t="s">
        <v>2089</v>
      </c>
      <c r="E2242" s="25" t="s">
        <v>8827</v>
      </c>
      <c r="F2242" s="25" t="s">
        <v>12739</v>
      </c>
      <c r="G2242" s="25" t="s">
        <v>10510</v>
      </c>
      <c r="H2242" s="21">
        <v>306.69</v>
      </c>
      <c r="I2242" s="25" t="s">
        <v>7296</v>
      </c>
      <c r="J2242" s="25" t="s">
        <v>7288</v>
      </c>
      <c r="K2242" s="25" t="s">
        <v>7258</v>
      </c>
      <c r="L2242" s="25" t="s">
        <v>7259</v>
      </c>
      <c r="M2242" s="21">
        <v>306.69</v>
      </c>
      <c r="N2242" s="21">
        <v>306.69</v>
      </c>
      <c r="O2242" s="21">
        <v>0</v>
      </c>
      <c r="P2242" s="21">
        <v>306.69</v>
      </c>
      <c r="Q2242" s="25" t="s">
        <v>8830</v>
      </c>
      <c r="R2242" s="1" t="str">
        <f t="shared" si="35"/>
        <v>ST10077</v>
      </c>
      <c r="S2242" t="str">
        <f>VLOOKUP(R2242,Data!$C$2:$D$261,2,0)</f>
        <v>Portsmouth</v>
      </c>
      <c r="T2242">
        <f>COUNTIF('Feb 2022'!A:A,D2242)+COUNTIF('Mar 2022'!A:A,D2242)+COUNTIF('Apr 2022'!A:A,D2242)+COUNTIF('May 2022'!A:A,D2242)+COUNTIF('June 2022'!A:A,D2242)+COUNTIF('July 2022'!A:A,D2242)+COUNTIF('Aug 2022'!A:A,D2242)+COUNTIF('Sep 2022'!A:A,D2242)+COUNTIF('Oct 2022'!A:A,D2242)+COUNTIF('Dec 2022'!A:A,D2242)</f>
        <v>1</v>
      </c>
      <c r="U2242" t="str">
        <f>VLOOKUP(Q2242,'Capital Lookup'!A:B,2,FALSE)</f>
        <v>No</v>
      </c>
      <c r="V2242" s="2">
        <f>IFERROR(VLOOKUP(LEFT(F2242,10),'Find Purchase Orders'!B:J,9,FALSE),"")</f>
        <v>44681</v>
      </c>
      <c r="W2242" s="25" t="s">
        <v>7261</v>
      </c>
    </row>
    <row r="2243" spans="1:23" hidden="1">
      <c r="A2243" s="25" t="s">
        <v>7261</v>
      </c>
      <c r="B2243" s="25" t="s">
        <v>8826</v>
      </c>
      <c r="C2243" s="25" t="s">
        <v>7282</v>
      </c>
      <c r="D2243" s="25" t="s">
        <v>2089</v>
      </c>
      <c r="E2243" s="25" t="s">
        <v>8827</v>
      </c>
      <c r="F2243" s="25" t="s">
        <v>12740</v>
      </c>
      <c r="G2243" s="25" t="s">
        <v>12741</v>
      </c>
      <c r="H2243" s="21">
        <v>8031.97</v>
      </c>
      <c r="I2243" s="25" t="s">
        <v>7296</v>
      </c>
      <c r="J2243" s="25" t="s">
        <v>7288</v>
      </c>
      <c r="K2243" s="25" t="s">
        <v>7262</v>
      </c>
      <c r="L2243" s="25" t="s">
        <v>7259</v>
      </c>
      <c r="M2243" s="21">
        <v>8031.97</v>
      </c>
      <c r="N2243" s="21">
        <v>8031.97</v>
      </c>
      <c r="O2243" s="21">
        <v>0</v>
      </c>
      <c r="P2243" s="21">
        <v>8031.97</v>
      </c>
      <c r="Q2243" s="25" t="s">
        <v>8830</v>
      </c>
      <c r="R2243" s="1" t="str">
        <f t="shared" si="35"/>
        <v>ST10077</v>
      </c>
      <c r="S2243" t="str">
        <f>VLOOKUP(R2243,Data!$C$2:$D$261,2,0)</f>
        <v>Portsmouth</v>
      </c>
      <c r="T2243">
        <f>COUNTIF('Feb 2022'!A:A,D2243)+COUNTIF('Mar 2022'!A:A,D2243)+COUNTIF('Apr 2022'!A:A,D2243)+COUNTIF('May 2022'!A:A,D2243)+COUNTIF('June 2022'!A:A,D2243)+COUNTIF('July 2022'!A:A,D2243)+COUNTIF('Aug 2022'!A:A,D2243)+COUNTIF('Sep 2022'!A:A,D2243)+COUNTIF('Oct 2022'!A:A,D2243)+COUNTIF('Dec 2022'!A:A,D2243)</f>
        <v>1</v>
      </c>
      <c r="U2243" t="str">
        <f>VLOOKUP(Q2243,'Capital Lookup'!A:B,2,FALSE)</f>
        <v>No</v>
      </c>
      <c r="V2243" s="2">
        <f>IFERROR(VLOOKUP(LEFT(F2243,10),'Find Purchase Orders'!B:J,9,FALSE),"")</f>
        <v>44681</v>
      </c>
      <c r="W2243" s="25" t="s">
        <v>7261</v>
      </c>
    </row>
    <row r="2244" spans="1:23" hidden="1">
      <c r="A2244" s="25" t="s">
        <v>7261</v>
      </c>
      <c r="B2244" s="25" t="s">
        <v>8826</v>
      </c>
      <c r="C2244" s="25" t="s">
        <v>7282</v>
      </c>
      <c r="D2244" s="25" t="s">
        <v>2089</v>
      </c>
      <c r="E2244" s="25" t="s">
        <v>8827</v>
      </c>
      <c r="F2244" s="25" t="s">
        <v>12742</v>
      </c>
      <c r="G2244" s="25" t="s">
        <v>12743</v>
      </c>
      <c r="H2244" s="21">
        <v>728.69</v>
      </c>
      <c r="I2244" s="25" t="s">
        <v>7296</v>
      </c>
      <c r="J2244" s="25" t="s">
        <v>7288</v>
      </c>
      <c r="K2244" s="25" t="s">
        <v>7262</v>
      </c>
      <c r="L2244" s="25" t="s">
        <v>7259</v>
      </c>
      <c r="M2244" s="21">
        <v>728.69</v>
      </c>
      <c r="N2244" s="21">
        <v>728.69</v>
      </c>
      <c r="O2244" s="21">
        <v>0</v>
      </c>
      <c r="P2244" s="21">
        <v>728.69</v>
      </c>
      <c r="Q2244" s="25" t="s">
        <v>8830</v>
      </c>
      <c r="R2244" s="1" t="str">
        <f t="shared" si="35"/>
        <v>ST10077</v>
      </c>
      <c r="S2244" t="str">
        <f>VLOOKUP(R2244,Data!$C$2:$D$261,2,0)</f>
        <v>Portsmouth</v>
      </c>
      <c r="T2244">
        <f>COUNTIF('Feb 2022'!A:A,D2244)+COUNTIF('Mar 2022'!A:A,D2244)+COUNTIF('Apr 2022'!A:A,D2244)+COUNTIF('May 2022'!A:A,D2244)+COUNTIF('June 2022'!A:A,D2244)+COUNTIF('July 2022'!A:A,D2244)+COUNTIF('Aug 2022'!A:A,D2244)+COUNTIF('Sep 2022'!A:A,D2244)+COUNTIF('Oct 2022'!A:A,D2244)+COUNTIF('Dec 2022'!A:A,D2244)</f>
        <v>1</v>
      </c>
      <c r="U2244" t="str">
        <f>VLOOKUP(Q2244,'Capital Lookup'!A:B,2,FALSE)</f>
        <v>No</v>
      </c>
      <c r="V2244" s="2">
        <f>IFERROR(VLOOKUP(LEFT(F2244,10),'Find Purchase Orders'!B:J,9,FALSE),"")</f>
        <v>44681</v>
      </c>
      <c r="W2244" s="25" t="s">
        <v>7261</v>
      </c>
    </row>
    <row r="2245" spans="1:23" hidden="1">
      <c r="A2245" s="25" t="s">
        <v>7261</v>
      </c>
      <c r="B2245" s="25" t="s">
        <v>7781</v>
      </c>
      <c r="C2245" s="25" t="s">
        <v>7264</v>
      </c>
      <c r="D2245" s="25" t="s">
        <v>5258</v>
      </c>
      <c r="E2245" s="25" t="s">
        <v>12723</v>
      </c>
      <c r="F2245" s="25" t="s">
        <v>12744</v>
      </c>
      <c r="G2245" s="25" t="s">
        <v>12745</v>
      </c>
      <c r="H2245" s="21">
        <v>6762.29</v>
      </c>
      <c r="I2245" s="25" t="s">
        <v>7296</v>
      </c>
      <c r="J2245" s="25" t="s">
        <v>7288</v>
      </c>
      <c r="K2245" s="25" t="s">
        <v>7262</v>
      </c>
      <c r="L2245" s="25" t="s">
        <v>7259</v>
      </c>
      <c r="M2245" s="21">
        <v>6762.29</v>
      </c>
      <c r="N2245" s="21">
        <v>6762.29</v>
      </c>
      <c r="O2245" s="21">
        <v>0</v>
      </c>
      <c r="P2245" s="21">
        <v>6762.29</v>
      </c>
      <c r="Q2245" s="25" t="s">
        <v>7786</v>
      </c>
      <c r="R2245" s="1" t="str">
        <f t="shared" si="35"/>
        <v>ST10060</v>
      </c>
      <c r="S2245" t="str">
        <f>VLOOKUP(R2245,Data!$C$2:$D$261,2,0)</f>
        <v>Whitecliff Retirement</v>
      </c>
      <c r="T2245">
        <f>COUNTIF('Feb 2022'!A:A,D2245)+COUNTIF('Mar 2022'!A:A,D2245)+COUNTIF('Apr 2022'!A:A,D2245)+COUNTIF('May 2022'!A:A,D2245)+COUNTIF('June 2022'!A:A,D2245)+COUNTIF('July 2022'!A:A,D2245)+COUNTIF('Aug 2022'!A:A,D2245)+COUNTIF('Sep 2022'!A:A,D2245)+COUNTIF('Oct 2022'!A:A,D2245)+COUNTIF('Dec 2022'!A:A,D2245)</f>
        <v>1</v>
      </c>
      <c r="U2245" t="str">
        <f>VLOOKUP(Q2245,'Capital Lookup'!A:B,2,FALSE)</f>
        <v>No</v>
      </c>
      <c r="V2245" s="2">
        <f>IFERROR(VLOOKUP(LEFT(F2245,10),'Find Purchase Orders'!B:J,9,FALSE),"")</f>
        <v>44725</v>
      </c>
      <c r="W2245" s="25" t="s">
        <v>7261</v>
      </c>
    </row>
    <row r="2246" spans="1:23" hidden="1">
      <c r="A2246" s="25" t="s">
        <v>7261</v>
      </c>
      <c r="B2246" s="25" t="s">
        <v>7781</v>
      </c>
      <c r="C2246" s="25" t="s">
        <v>7264</v>
      </c>
      <c r="D2246" s="25" t="s">
        <v>5258</v>
      </c>
      <c r="E2246" s="25" t="s">
        <v>12723</v>
      </c>
      <c r="F2246" s="25" t="s">
        <v>12746</v>
      </c>
      <c r="G2246" s="25" t="s">
        <v>12747</v>
      </c>
      <c r="H2246" s="21">
        <v>2808.75</v>
      </c>
      <c r="I2246" s="25" t="s">
        <v>7296</v>
      </c>
      <c r="J2246" s="25" t="s">
        <v>7288</v>
      </c>
      <c r="K2246" s="25" t="s">
        <v>7262</v>
      </c>
      <c r="L2246" s="25" t="s">
        <v>7259</v>
      </c>
      <c r="M2246" s="21">
        <v>2808.75</v>
      </c>
      <c r="N2246" s="21">
        <v>2808.75</v>
      </c>
      <c r="O2246" s="21">
        <v>0</v>
      </c>
      <c r="P2246" s="21">
        <v>2808.75</v>
      </c>
      <c r="Q2246" s="25" t="s">
        <v>7786</v>
      </c>
      <c r="R2246" s="1" t="str">
        <f t="shared" si="35"/>
        <v>ST10060</v>
      </c>
      <c r="S2246" t="str">
        <f>VLOOKUP(R2246,Data!$C$2:$D$261,2,0)</f>
        <v>Whitecliff Retirement</v>
      </c>
      <c r="T2246">
        <f>COUNTIF('Feb 2022'!A:A,D2246)+COUNTIF('Mar 2022'!A:A,D2246)+COUNTIF('Apr 2022'!A:A,D2246)+COUNTIF('May 2022'!A:A,D2246)+COUNTIF('June 2022'!A:A,D2246)+COUNTIF('July 2022'!A:A,D2246)+COUNTIF('Aug 2022'!A:A,D2246)+COUNTIF('Sep 2022'!A:A,D2246)+COUNTIF('Oct 2022'!A:A,D2246)+COUNTIF('Dec 2022'!A:A,D2246)</f>
        <v>1</v>
      </c>
      <c r="U2246" t="str">
        <f>VLOOKUP(Q2246,'Capital Lookup'!A:B,2,FALSE)</f>
        <v>No</v>
      </c>
      <c r="V2246" s="2">
        <f>IFERROR(VLOOKUP(LEFT(F2246,10),'Find Purchase Orders'!B:J,9,FALSE),"")</f>
        <v>44725</v>
      </c>
      <c r="W2246" s="25" t="s">
        <v>7261</v>
      </c>
    </row>
    <row r="2247" spans="1:23" hidden="1">
      <c r="A2247" s="25" t="s">
        <v>7261</v>
      </c>
      <c r="B2247" s="25" t="s">
        <v>7701</v>
      </c>
      <c r="C2247" s="25" t="s">
        <v>7282</v>
      </c>
      <c r="D2247" s="25" t="s">
        <v>4726</v>
      </c>
      <c r="E2247" s="25" t="s">
        <v>7703</v>
      </c>
      <c r="F2247" s="25" t="s">
        <v>12748</v>
      </c>
      <c r="G2247" s="25" t="s">
        <v>12749</v>
      </c>
      <c r="H2247" s="21">
        <v>6697.4</v>
      </c>
      <c r="I2247" s="25" t="s">
        <v>7296</v>
      </c>
      <c r="J2247" s="25" t="s">
        <v>7288</v>
      </c>
      <c r="K2247" s="25" t="s">
        <v>7262</v>
      </c>
      <c r="L2247" s="25" t="s">
        <v>7259</v>
      </c>
      <c r="M2247" s="21">
        <v>6697.4</v>
      </c>
      <c r="N2247" s="21">
        <v>6697.4</v>
      </c>
      <c r="O2247" s="21">
        <v>0</v>
      </c>
      <c r="P2247" s="21">
        <v>6697.4</v>
      </c>
      <c r="Q2247" s="25" t="s">
        <v>7706</v>
      </c>
      <c r="R2247" s="1" t="str">
        <f t="shared" si="35"/>
        <v>ST10054</v>
      </c>
      <c r="S2247" t="str">
        <f>VLOOKUP(R2247,Data!$C$2:$D$261,2,0)</f>
        <v>Crofton Manor</v>
      </c>
      <c r="T2247">
        <f>COUNTIF('Feb 2022'!A:A,D2247)+COUNTIF('Mar 2022'!A:A,D2247)+COUNTIF('Apr 2022'!A:A,D2247)+COUNTIF('May 2022'!A:A,D2247)+COUNTIF('June 2022'!A:A,D2247)+COUNTIF('July 2022'!A:A,D2247)+COUNTIF('Aug 2022'!A:A,D2247)+COUNTIF('Sep 2022'!A:A,D2247)+COUNTIF('Oct 2022'!A:A,D2247)+COUNTIF('Dec 2022'!A:A,D2247)</f>
        <v>1</v>
      </c>
      <c r="U2247" t="str">
        <f>VLOOKUP(Q2247,'Capital Lookup'!A:B,2,FALSE)</f>
        <v>No</v>
      </c>
      <c r="V2247" s="2">
        <f>IFERROR(VLOOKUP(LEFT(F2247,10),'Find Purchase Orders'!B:J,9,FALSE),"")</f>
        <v>44683</v>
      </c>
      <c r="W2247" s="25" t="s">
        <v>7261</v>
      </c>
    </row>
    <row r="2248" spans="1:23" hidden="1">
      <c r="A2248" s="25" t="s">
        <v>7261</v>
      </c>
      <c r="B2248" s="25" t="s">
        <v>7701</v>
      </c>
      <c r="C2248" s="25" t="s">
        <v>7282</v>
      </c>
      <c r="D2248" s="25" t="s">
        <v>4726</v>
      </c>
      <c r="E2248" s="25" t="s">
        <v>7703</v>
      </c>
      <c r="F2248" s="25" t="s">
        <v>12750</v>
      </c>
      <c r="G2248" s="25" t="s">
        <v>12751</v>
      </c>
      <c r="H2248" s="21">
        <v>262.5</v>
      </c>
      <c r="I2248" s="25" t="s">
        <v>7296</v>
      </c>
      <c r="J2248" s="25" t="s">
        <v>7288</v>
      </c>
      <c r="K2248" s="25" t="s">
        <v>7262</v>
      </c>
      <c r="L2248" s="25" t="s">
        <v>7259</v>
      </c>
      <c r="M2248" s="21">
        <v>262.5</v>
      </c>
      <c r="N2248" s="21">
        <v>262.5</v>
      </c>
      <c r="O2248" s="21">
        <v>0</v>
      </c>
      <c r="P2248" s="21">
        <v>262.5</v>
      </c>
      <c r="Q2248" s="25" t="s">
        <v>7706</v>
      </c>
      <c r="R2248" s="1" t="str">
        <f t="shared" si="35"/>
        <v>ST10054</v>
      </c>
      <c r="S2248" t="str">
        <f>VLOOKUP(R2248,Data!$C$2:$D$261,2,0)</f>
        <v>Crofton Manor</v>
      </c>
      <c r="T2248">
        <f>COUNTIF('Feb 2022'!A:A,D2248)+COUNTIF('Mar 2022'!A:A,D2248)+COUNTIF('Apr 2022'!A:A,D2248)+COUNTIF('May 2022'!A:A,D2248)+COUNTIF('June 2022'!A:A,D2248)+COUNTIF('July 2022'!A:A,D2248)+COUNTIF('Aug 2022'!A:A,D2248)+COUNTIF('Sep 2022'!A:A,D2248)+COUNTIF('Oct 2022'!A:A,D2248)+COUNTIF('Dec 2022'!A:A,D2248)</f>
        <v>1</v>
      </c>
      <c r="U2248" t="str">
        <f>VLOOKUP(Q2248,'Capital Lookup'!A:B,2,FALSE)</f>
        <v>No</v>
      </c>
      <c r="V2248" s="2">
        <f>IFERROR(VLOOKUP(LEFT(F2248,10),'Find Purchase Orders'!B:J,9,FALSE),"")</f>
        <v>44683</v>
      </c>
      <c r="W2248" s="25" t="s">
        <v>7261</v>
      </c>
    </row>
    <row r="2249" spans="1:23" hidden="1">
      <c r="A2249" s="25" t="s">
        <v>7261</v>
      </c>
      <c r="B2249" s="25" t="s">
        <v>7701</v>
      </c>
      <c r="C2249" s="25" t="s">
        <v>7282</v>
      </c>
      <c r="D2249" s="25" t="s">
        <v>4727</v>
      </c>
      <c r="E2249" s="25" t="s">
        <v>7703</v>
      </c>
      <c r="F2249" s="25" t="s">
        <v>12752</v>
      </c>
      <c r="G2249" s="25" t="s">
        <v>12753</v>
      </c>
      <c r="H2249" s="21">
        <v>5206.22</v>
      </c>
      <c r="I2249" s="25" t="s">
        <v>7296</v>
      </c>
      <c r="J2249" s="25" t="s">
        <v>7288</v>
      </c>
      <c r="K2249" s="25" t="s">
        <v>7262</v>
      </c>
      <c r="L2249" s="25" t="s">
        <v>7259</v>
      </c>
      <c r="M2249" s="21">
        <v>5206.22</v>
      </c>
      <c r="N2249" s="21">
        <v>5206.22</v>
      </c>
      <c r="O2249" s="21">
        <v>0</v>
      </c>
      <c r="P2249" s="21">
        <v>5206.22</v>
      </c>
      <c r="Q2249" s="25" t="s">
        <v>7706</v>
      </c>
      <c r="R2249" s="1" t="str">
        <f t="shared" si="35"/>
        <v>ST10054</v>
      </c>
      <c r="S2249" t="str">
        <f>VLOOKUP(R2249,Data!$C$2:$D$261,2,0)</f>
        <v>Crofton Manor</v>
      </c>
      <c r="T2249">
        <f>COUNTIF('Feb 2022'!A:A,D2249)+COUNTIF('Mar 2022'!A:A,D2249)+COUNTIF('Apr 2022'!A:A,D2249)+COUNTIF('May 2022'!A:A,D2249)+COUNTIF('June 2022'!A:A,D2249)+COUNTIF('July 2022'!A:A,D2249)+COUNTIF('Aug 2022'!A:A,D2249)+COUNTIF('Sep 2022'!A:A,D2249)+COUNTIF('Oct 2022'!A:A,D2249)+COUNTIF('Dec 2022'!A:A,D2249)</f>
        <v>1</v>
      </c>
      <c r="U2249" t="str">
        <f>VLOOKUP(Q2249,'Capital Lookup'!A:B,2,FALSE)</f>
        <v>No</v>
      </c>
      <c r="V2249" s="2">
        <f>IFERROR(VLOOKUP(LEFT(F2249,10),'Find Purchase Orders'!B:J,9,FALSE),"")</f>
        <v>44683</v>
      </c>
      <c r="W2249" s="25" t="s">
        <v>7261</v>
      </c>
    </row>
    <row r="2250" spans="1:23" hidden="1">
      <c r="A2250" s="25" t="s">
        <v>7261</v>
      </c>
      <c r="B2250" s="25" t="s">
        <v>7701</v>
      </c>
      <c r="C2250" s="25" t="s">
        <v>7282</v>
      </c>
      <c r="D2250" s="25" t="s">
        <v>4727</v>
      </c>
      <c r="E2250" s="25" t="s">
        <v>7703</v>
      </c>
      <c r="F2250" s="25" t="s">
        <v>12754</v>
      </c>
      <c r="G2250" s="25" t="s">
        <v>12755</v>
      </c>
      <c r="H2250" s="21">
        <v>131.25</v>
      </c>
      <c r="I2250" s="25" t="s">
        <v>7296</v>
      </c>
      <c r="J2250" s="25" t="s">
        <v>7288</v>
      </c>
      <c r="K2250" s="25" t="s">
        <v>7262</v>
      </c>
      <c r="L2250" s="25" t="s">
        <v>7259</v>
      </c>
      <c r="M2250" s="21">
        <v>131.25</v>
      </c>
      <c r="N2250" s="21">
        <v>131.25</v>
      </c>
      <c r="O2250" s="21">
        <v>0</v>
      </c>
      <c r="P2250" s="21">
        <v>131.25</v>
      </c>
      <c r="Q2250" s="25" t="s">
        <v>7706</v>
      </c>
      <c r="R2250" s="1" t="str">
        <f t="shared" si="35"/>
        <v>ST10054</v>
      </c>
      <c r="S2250" t="str">
        <f>VLOOKUP(R2250,Data!$C$2:$D$261,2,0)</f>
        <v>Crofton Manor</v>
      </c>
      <c r="T2250">
        <f>COUNTIF('Feb 2022'!A:A,D2250)+COUNTIF('Mar 2022'!A:A,D2250)+COUNTIF('Apr 2022'!A:A,D2250)+COUNTIF('May 2022'!A:A,D2250)+COUNTIF('June 2022'!A:A,D2250)+COUNTIF('July 2022'!A:A,D2250)+COUNTIF('Aug 2022'!A:A,D2250)+COUNTIF('Sep 2022'!A:A,D2250)+COUNTIF('Oct 2022'!A:A,D2250)+COUNTIF('Dec 2022'!A:A,D2250)</f>
        <v>1</v>
      </c>
      <c r="U2250" t="str">
        <f>VLOOKUP(Q2250,'Capital Lookup'!A:B,2,FALSE)</f>
        <v>No</v>
      </c>
      <c r="V2250" s="2">
        <f>IFERROR(VLOOKUP(LEFT(F2250,10),'Find Purchase Orders'!B:J,9,FALSE),"")</f>
        <v>44683</v>
      </c>
      <c r="W2250" s="25" t="s">
        <v>7261</v>
      </c>
    </row>
    <row r="2251" spans="1:23" hidden="1">
      <c r="A2251" s="25" t="s">
        <v>8607</v>
      </c>
      <c r="B2251" s="25" t="s">
        <v>9044</v>
      </c>
      <c r="C2251" s="25"/>
      <c r="D2251" s="25" t="s">
        <v>12756</v>
      </c>
      <c r="E2251" s="25" t="s">
        <v>7576</v>
      </c>
      <c r="F2251" s="25" t="s">
        <v>12757</v>
      </c>
      <c r="G2251" s="25" t="s">
        <v>12758</v>
      </c>
      <c r="H2251" s="21">
        <v>39136.75</v>
      </c>
      <c r="I2251" s="25" t="s">
        <v>7296</v>
      </c>
      <c r="J2251" s="25" t="s">
        <v>7288</v>
      </c>
      <c r="K2251" s="25" t="s">
        <v>7495</v>
      </c>
      <c r="L2251" s="25" t="s">
        <v>8097</v>
      </c>
      <c r="M2251" s="21">
        <v>39136.75</v>
      </c>
      <c r="N2251" s="21">
        <v>39623.67</v>
      </c>
      <c r="O2251" s="21">
        <v>-486.92</v>
      </c>
      <c r="P2251" s="21">
        <v>39136.75</v>
      </c>
      <c r="Q2251" s="25" t="s">
        <v>12759</v>
      </c>
      <c r="R2251" s="1" t="str">
        <f t="shared" si="35"/>
        <v>ST10398</v>
      </c>
      <c r="S2251" t="e">
        <f>VLOOKUP(R2251,Data!$C$2:$D$261,2,0)</f>
        <v>#N/A</v>
      </c>
      <c r="T2251">
        <f>COUNTIF('Feb 2022'!A:A,D2251)+COUNTIF('Mar 2022'!A:A,D2251)+COUNTIF('Apr 2022'!A:A,D2251)+COUNTIF('May 2022'!A:A,D2251)+COUNTIF('June 2022'!A:A,D2251)+COUNTIF('July 2022'!A:A,D2251)+COUNTIF('Aug 2022'!A:A,D2251)+COUNTIF('Sep 2022'!A:A,D2251)+COUNTIF('Oct 2022'!A:A,D2251)+COUNTIF('Dec 2022'!A:A,D2251)</f>
        <v>0</v>
      </c>
      <c r="U2251" t="str">
        <f>VLOOKUP(Q2251,'Capital Lookup'!A:B,2,FALSE)</f>
        <v>Yes</v>
      </c>
      <c r="V2251" s="2">
        <f>IFERROR(VLOOKUP(LEFT(F2251,10),'Find Purchase Orders'!B:J,9,FALSE),"")</f>
        <v>44689</v>
      </c>
      <c r="W2251" s="25" t="s">
        <v>7261</v>
      </c>
    </row>
    <row r="2252" spans="1:23" hidden="1">
      <c r="A2252" s="25" t="s">
        <v>7261</v>
      </c>
      <c r="B2252" s="25" t="s">
        <v>9727</v>
      </c>
      <c r="C2252" s="25" t="s">
        <v>7264</v>
      </c>
      <c r="D2252" s="25" t="s">
        <v>12760</v>
      </c>
      <c r="E2252" s="25" t="s">
        <v>9607</v>
      </c>
      <c r="H2252" s="21">
        <v>5515.27</v>
      </c>
      <c r="I2252" s="25" t="s">
        <v>7257</v>
      </c>
      <c r="K2252" s="25" t="s">
        <v>8696</v>
      </c>
      <c r="L2252" s="25" t="s">
        <v>9610</v>
      </c>
      <c r="M2252" s="22">
        <v>0</v>
      </c>
      <c r="N2252" s="22">
        <v>0</v>
      </c>
      <c r="O2252" s="21">
        <v>0</v>
      </c>
      <c r="P2252" s="21">
        <v>634.5</v>
      </c>
      <c r="Q2252" s="25" t="s">
        <v>12543</v>
      </c>
      <c r="R2252" s="1" t="str">
        <f t="shared" ref="R2252:R2315" si="36">CONCATENATE("ST",LEFT(B2252,5))</f>
        <v>ST10013</v>
      </c>
      <c r="S2252" t="str">
        <f>VLOOKUP(R2252,Data!$C$2:$D$261,2,0)</f>
        <v>Bough Beeches Place</v>
      </c>
      <c r="T2252">
        <f>COUNTIF('Feb 2022'!A:A,D2252)+COUNTIF('Mar 2022'!A:A,D2252)+COUNTIF('Apr 2022'!A:A,D2252)+COUNTIF('May 2022'!A:A,D2252)+COUNTIF('June 2022'!A:A,D2252)+COUNTIF('July 2022'!A:A,D2252)+COUNTIF('Aug 2022'!A:A,D2252)+COUNTIF('Sep 2022'!A:A,D2252)+COUNTIF('Oct 2022'!A:A,D2252)+COUNTIF('Dec 2022'!A:A,D2252)</f>
        <v>0</v>
      </c>
      <c r="U2252" t="str">
        <f>VLOOKUP(Q2252,'Capital Lookup'!A:B,2,FALSE)</f>
        <v>Yes</v>
      </c>
      <c r="V2252" s="2" t="str">
        <f>IFERROR(VLOOKUP(LEFT(F2252,10),'Find Purchase Orders'!B:J,9,FALSE),"")</f>
        <v/>
      </c>
      <c r="W2252" s="25" t="s">
        <v>7261</v>
      </c>
    </row>
    <row r="2253" spans="1:23" hidden="1">
      <c r="A2253" s="25" t="s">
        <v>7269</v>
      </c>
      <c r="B2253" s="25" t="s">
        <v>8259</v>
      </c>
      <c r="C2253" s="25" t="s">
        <v>8260</v>
      </c>
      <c r="D2253" s="25" t="s">
        <v>12761</v>
      </c>
      <c r="E2253" s="25" t="s">
        <v>12065</v>
      </c>
      <c r="F2253" s="25" t="s">
        <v>12762</v>
      </c>
      <c r="G2253" s="25" t="s">
        <v>12152</v>
      </c>
      <c r="H2253" s="21">
        <v>169500</v>
      </c>
      <c r="I2253" s="25" t="s">
        <v>7339</v>
      </c>
      <c r="J2253" s="25" t="s">
        <v>7288</v>
      </c>
      <c r="K2253" s="25" t="s">
        <v>8265</v>
      </c>
      <c r="L2253" s="25" t="s">
        <v>12068</v>
      </c>
      <c r="M2253" s="21">
        <v>219220</v>
      </c>
      <c r="N2253" s="21">
        <v>184520.58</v>
      </c>
      <c r="O2253" s="21">
        <v>34699.42</v>
      </c>
      <c r="P2253" s="21">
        <v>182792.54</v>
      </c>
      <c r="Q2253" s="25" t="s">
        <v>12069</v>
      </c>
      <c r="R2253" s="1" t="str">
        <f t="shared" si="36"/>
        <v>ST10260</v>
      </c>
      <c r="S2253" t="str">
        <f>VLOOKUP(R2253,Data!$C$2:$D$261,2,0)</f>
        <v>Support Office</v>
      </c>
      <c r="T2253">
        <f>COUNTIF('Feb 2022'!A:A,D2253)+COUNTIF('Mar 2022'!A:A,D2253)+COUNTIF('Apr 2022'!A:A,D2253)+COUNTIF('May 2022'!A:A,D2253)+COUNTIF('June 2022'!A:A,D2253)+COUNTIF('July 2022'!A:A,D2253)+COUNTIF('Aug 2022'!A:A,D2253)+COUNTIF('Sep 2022'!A:A,D2253)+COUNTIF('Oct 2022'!A:A,D2253)+COUNTIF('Dec 2022'!A:A,D2253)</f>
        <v>0</v>
      </c>
      <c r="U2253" t="str">
        <f>VLOOKUP(Q2253,'Capital Lookup'!A:B,2,FALSE)</f>
        <v>Yes</v>
      </c>
      <c r="V2253" s="2">
        <f>IFERROR(VLOOKUP(LEFT(F2253,10),'Find Purchase Orders'!B:J,9,FALSE),"")</f>
        <v>44680</v>
      </c>
      <c r="W2253" s="25" t="s">
        <v>7261</v>
      </c>
    </row>
    <row r="2254" spans="1:23" hidden="1">
      <c r="A2254" s="25" t="s">
        <v>7269</v>
      </c>
      <c r="B2254" s="25" t="s">
        <v>7833</v>
      </c>
      <c r="C2254" s="25" t="s">
        <v>7271</v>
      </c>
      <c r="D2254" s="25" t="s">
        <v>5069</v>
      </c>
      <c r="E2254" s="25" t="s">
        <v>7492</v>
      </c>
      <c r="F2254" s="25" t="s">
        <v>12763</v>
      </c>
      <c r="G2254" s="25" t="s">
        <v>12764</v>
      </c>
      <c r="H2254" s="21">
        <v>37421.08</v>
      </c>
      <c r="I2254" s="25" t="s">
        <v>7296</v>
      </c>
      <c r="J2254" s="25" t="s">
        <v>7288</v>
      </c>
      <c r="K2254" s="25" t="s">
        <v>8274</v>
      </c>
      <c r="L2254" s="25" t="s">
        <v>8275</v>
      </c>
      <c r="M2254" s="21">
        <v>37421.08</v>
      </c>
      <c r="N2254" s="21">
        <v>37421.08</v>
      </c>
      <c r="O2254" s="21">
        <v>0</v>
      </c>
      <c r="P2254" s="21">
        <v>37421.08</v>
      </c>
      <c r="Q2254" s="25" t="s">
        <v>12547</v>
      </c>
      <c r="R2254" s="1" t="str">
        <f t="shared" si="36"/>
        <v>ST10156</v>
      </c>
      <c r="S2254" t="str">
        <f>VLOOKUP(R2254,Data!$C$2:$D$261,2,0)</f>
        <v>ThorntonView</v>
      </c>
      <c r="T2254">
        <f>COUNTIF('Feb 2022'!A:A,D2254)+COUNTIF('Mar 2022'!A:A,D2254)+COUNTIF('Apr 2022'!A:A,D2254)+COUNTIF('May 2022'!A:A,D2254)+COUNTIF('June 2022'!A:A,D2254)+COUNTIF('July 2022'!A:A,D2254)+COUNTIF('Aug 2022'!A:A,D2254)+COUNTIF('Sep 2022'!A:A,D2254)+COUNTIF('Oct 2022'!A:A,D2254)+COUNTIF('Dec 2022'!A:A,D2254)</f>
        <v>1</v>
      </c>
      <c r="U2254" t="str">
        <f>VLOOKUP(Q2254,'Capital Lookup'!A:B,2,FALSE)</f>
        <v>No</v>
      </c>
      <c r="V2254" s="2">
        <f>IFERROR(VLOOKUP(LEFT(F2254,10),'Find Purchase Orders'!B:J,9,FALSE),"")</f>
        <v>44710</v>
      </c>
      <c r="W2254" s="25" t="s">
        <v>7261</v>
      </c>
    </row>
    <row r="2255" spans="1:23" hidden="1">
      <c r="A2255" s="25" t="s">
        <v>7269</v>
      </c>
      <c r="B2255" s="25" t="s">
        <v>7833</v>
      </c>
      <c r="C2255" s="25" t="s">
        <v>7271</v>
      </c>
      <c r="D2255" s="25" t="s">
        <v>5069</v>
      </c>
      <c r="E2255" s="25" t="s">
        <v>7492</v>
      </c>
      <c r="F2255" s="25" t="s">
        <v>12765</v>
      </c>
      <c r="G2255" s="25" t="s">
        <v>12764</v>
      </c>
      <c r="H2255" s="21">
        <v>38194</v>
      </c>
      <c r="I2255" s="25" t="s">
        <v>7296</v>
      </c>
      <c r="J2255" s="25" t="s">
        <v>7288</v>
      </c>
      <c r="K2255" s="25" t="s">
        <v>8274</v>
      </c>
      <c r="L2255" s="25" t="s">
        <v>8275</v>
      </c>
      <c r="M2255" s="21">
        <v>38194</v>
      </c>
      <c r="N2255" s="21">
        <v>38194</v>
      </c>
      <c r="O2255" s="21">
        <v>0</v>
      </c>
      <c r="P2255" s="21">
        <v>38194</v>
      </c>
      <c r="Q2255" s="25" t="s">
        <v>12547</v>
      </c>
      <c r="R2255" s="1" t="str">
        <f t="shared" si="36"/>
        <v>ST10156</v>
      </c>
      <c r="S2255" t="str">
        <f>VLOOKUP(R2255,Data!$C$2:$D$261,2,0)</f>
        <v>ThorntonView</v>
      </c>
      <c r="T2255">
        <f>COUNTIF('Feb 2022'!A:A,D2255)+COUNTIF('Mar 2022'!A:A,D2255)+COUNTIF('Apr 2022'!A:A,D2255)+COUNTIF('May 2022'!A:A,D2255)+COUNTIF('June 2022'!A:A,D2255)+COUNTIF('July 2022'!A:A,D2255)+COUNTIF('Aug 2022'!A:A,D2255)+COUNTIF('Sep 2022'!A:A,D2255)+COUNTIF('Oct 2022'!A:A,D2255)+COUNTIF('Dec 2022'!A:A,D2255)</f>
        <v>1</v>
      </c>
      <c r="U2255" t="str">
        <f>VLOOKUP(Q2255,'Capital Lookup'!A:B,2,FALSE)</f>
        <v>No</v>
      </c>
      <c r="V2255" s="2">
        <f>IFERROR(VLOOKUP(LEFT(F2255,10),'Find Purchase Orders'!B:J,9,FALSE),"")</f>
        <v>44710</v>
      </c>
      <c r="W2255" s="25" t="s">
        <v>7261</v>
      </c>
    </row>
    <row r="2256" spans="1:23" hidden="1">
      <c r="A2256" s="25" t="s">
        <v>7269</v>
      </c>
      <c r="B2256" s="25" t="s">
        <v>8259</v>
      </c>
      <c r="C2256" s="25" t="s">
        <v>8260</v>
      </c>
      <c r="D2256" s="25" t="s">
        <v>12766</v>
      </c>
      <c r="E2256" s="25" t="s">
        <v>8591</v>
      </c>
      <c r="F2256" s="25" t="s">
        <v>12767</v>
      </c>
      <c r="G2256" s="25" t="s">
        <v>12768</v>
      </c>
      <c r="H2256" s="21">
        <v>1819.3</v>
      </c>
      <c r="I2256" s="25" t="s">
        <v>7296</v>
      </c>
      <c r="J2256" s="25" t="s">
        <v>7288</v>
      </c>
      <c r="K2256" s="25" t="s">
        <v>8592</v>
      </c>
      <c r="L2256" s="25" t="s">
        <v>8593</v>
      </c>
      <c r="M2256" s="21">
        <v>1819.3</v>
      </c>
      <c r="N2256" s="21">
        <v>1819.3</v>
      </c>
      <c r="O2256" s="21">
        <v>0</v>
      </c>
      <c r="P2256" s="21">
        <v>1819.3</v>
      </c>
      <c r="Q2256" s="25" t="s">
        <v>12769</v>
      </c>
      <c r="R2256" s="1" t="str">
        <f t="shared" si="36"/>
        <v>ST10260</v>
      </c>
      <c r="S2256" t="str">
        <f>VLOOKUP(R2256,Data!$C$2:$D$261,2,0)</f>
        <v>Support Office</v>
      </c>
      <c r="T2256">
        <f>COUNTIF('Feb 2022'!A:A,D2256)+COUNTIF('Mar 2022'!A:A,D2256)+COUNTIF('Apr 2022'!A:A,D2256)+COUNTIF('May 2022'!A:A,D2256)+COUNTIF('June 2022'!A:A,D2256)+COUNTIF('July 2022'!A:A,D2256)+COUNTIF('Aug 2022'!A:A,D2256)+COUNTIF('Sep 2022'!A:A,D2256)+COUNTIF('Oct 2022'!A:A,D2256)+COUNTIF('Dec 2022'!A:A,D2256)</f>
        <v>0</v>
      </c>
      <c r="U2256" t="str">
        <f>VLOOKUP(Q2256,'Capital Lookup'!A:B,2,FALSE)</f>
        <v>Yes</v>
      </c>
      <c r="V2256" s="2">
        <f>IFERROR(VLOOKUP(LEFT(F2256,10),'Find Purchase Orders'!B:J,9,FALSE),"")</f>
        <v>44676</v>
      </c>
      <c r="W2256" s="25" t="s">
        <v>7261</v>
      </c>
    </row>
    <row r="2257" spans="1:23" hidden="1">
      <c r="A2257" s="25" t="s">
        <v>12770</v>
      </c>
      <c r="B2257" s="25" t="s">
        <v>7863</v>
      </c>
      <c r="C2257" s="25" t="s">
        <v>7282</v>
      </c>
      <c r="D2257" s="25" t="s">
        <v>4734</v>
      </c>
      <c r="E2257" s="25" t="s">
        <v>7865</v>
      </c>
      <c r="F2257" s="25" t="s">
        <v>12771</v>
      </c>
      <c r="G2257" s="25" t="s">
        <v>12772</v>
      </c>
      <c r="H2257" s="21">
        <v>4798.2</v>
      </c>
      <c r="I2257" s="25" t="s">
        <v>7296</v>
      </c>
      <c r="J2257" s="25" t="s">
        <v>7288</v>
      </c>
      <c r="K2257" s="25" t="s">
        <v>7579</v>
      </c>
      <c r="L2257" s="25" t="s">
        <v>8156</v>
      </c>
      <c r="M2257" s="21">
        <v>4798.2</v>
      </c>
      <c r="N2257" s="21">
        <v>4817.7</v>
      </c>
      <c r="O2257" s="21">
        <v>-19.5</v>
      </c>
      <c r="P2257" s="21">
        <v>4798.2</v>
      </c>
      <c r="Q2257" s="25" t="s">
        <v>12773</v>
      </c>
      <c r="R2257" s="1" t="str">
        <f t="shared" si="36"/>
        <v>ST10029</v>
      </c>
      <c r="S2257" t="str">
        <f>VLOOKUP(R2257,Data!$C$2:$D$261,2,0)</f>
        <v>Leaside</v>
      </c>
      <c r="T2257">
        <f>COUNTIF('Feb 2022'!A:A,D2257)+COUNTIF('Mar 2022'!A:A,D2257)+COUNTIF('Apr 2022'!A:A,D2257)+COUNTIF('May 2022'!A:A,D2257)+COUNTIF('June 2022'!A:A,D2257)+COUNTIF('July 2022'!A:A,D2257)+COUNTIF('Aug 2022'!A:A,D2257)+COUNTIF('Sep 2022'!A:A,D2257)+COUNTIF('Oct 2022'!A:A,D2257)+COUNTIF('Dec 2022'!A:A,D2257)</f>
        <v>1</v>
      </c>
      <c r="U2257" t="str">
        <f>VLOOKUP(Q2257,'Capital Lookup'!A:B,2,FALSE)</f>
        <v>No</v>
      </c>
      <c r="V2257" s="2">
        <f>IFERROR(VLOOKUP(LEFT(F2257,10),'Find Purchase Orders'!B:J,9,FALSE),"")</f>
        <v>44684</v>
      </c>
      <c r="W2257" s="25" t="s">
        <v>7261</v>
      </c>
    </row>
    <row r="2258" spans="1:23" hidden="1">
      <c r="A2258" s="25" t="s">
        <v>10120</v>
      </c>
      <c r="B2258" s="25" t="s">
        <v>7709</v>
      </c>
      <c r="C2258" s="25"/>
      <c r="D2258" s="25" t="s">
        <v>12774</v>
      </c>
      <c r="E2258" s="25" t="s">
        <v>7645</v>
      </c>
      <c r="H2258" s="21">
        <v>1315889.92</v>
      </c>
      <c r="I2258" s="25" t="s">
        <v>7257</v>
      </c>
      <c r="K2258" s="25" t="s">
        <v>12775</v>
      </c>
      <c r="L2258" s="25" t="s">
        <v>10125</v>
      </c>
      <c r="M2258" s="22">
        <v>0</v>
      </c>
      <c r="N2258" s="22">
        <v>0</v>
      </c>
      <c r="O2258" s="21">
        <v>0</v>
      </c>
      <c r="P2258" s="21">
        <v>0</v>
      </c>
      <c r="Q2258" s="25" t="s">
        <v>12776</v>
      </c>
      <c r="R2258" s="1" t="str">
        <f t="shared" si="36"/>
        <v>ST10335</v>
      </c>
      <c r="S2258" t="str">
        <f>VLOOKUP(R2258,Data!$C$2:$D$261,2,0)</f>
        <v>Stoneridge Manor</v>
      </c>
      <c r="T2258">
        <f>COUNTIF('Feb 2022'!A:A,D2258)+COUNTIF('Mar 2022'!A:A,D2258)+COUNTIF('Apr 2022'!A:A,D2258)+COUNTIF('May 2022'!A:A,D2258)+COUNTIF('June 2022'!A:A,D2258)+COUNTIF('July 2022'!A:A,D2258)+COUNTIF('Aug 2022'!A:A,D2258)+COUNTIF('Sep 2022'!A:A,D2258)+COUNTIF('Oct 2022'!A:A,D2258)+COUNTIF('Dec 2022'!A:A,D2258)</f>
        <v>0</v>
      </c>
      <c r="U2258" t="str">
        <f>VLOOKUP(Q2258,'Capital Lookup'!A:B,2,FALSE)</f>
        <v>Yes</v>
      </c>
      <c r="V2258" s="2" t="str">
        <f>IFERROR(VLOOKUP(LEFT(F2258,10),'Find Purchase Orders'!B:J,9,FALSE),"")</f>
        <v/>
      </c>
      <c r="W2258" s="25" t="s">
        <v>7261</v>
      </c>
    </row>
    <row r="2259" spans="1:23" hidden="1">
      <c r="A2259" s="25" t="s">
        <v>12777</v>
      </c>
      <c r="B2259" s="25" t="s">
        <v>7276</v>
      </c>
      <c r="C2259" s="25" t="s">
        <v>7277</v>
      </c>
      <c r="D2259" s="25" t="s">
        <v>4723</v>
      </c>
      <c r="E2259" s="25" t="s">
        <v>7273</v>
      </c>
      <c r="F2259" s="25" t="s">
        <v>12778</v>
      </c>
      <c r="G2259" s="25" t="s">
        <v>12779</v>
      </c>
      <c r="H2259" s="21">
        <v>7377.3</v>
      </c>
      <c r="I2259" s="25" t="s">
        <v>7296</v>
      </c>
      <c r="J2259" s="25" t="s">
        <v>7288</v>
      </c>
      <c r="K2259" s="25" t="s">
        <v>8060</v>
      </c>
      <c r="L2259" s="25" t="s">
        <v>7635</v>
      </c>
      <c r="M2259" s="21">
        <v>7377.3</v>
      </c>
      <c r="N2259" s="21">
        <v>7377.3</v>
      </c>
      <c r="O2259" s="21">
        <v>0</v>
      </c>
      <c r="P2259" s="21">
        <v>7377.3</v>
      </c>
      <c r="Q2259" s="25" t="s">
        <v>12780</v>
      </c>
      <c r="R2259" s="1" t="str">
        <f t="shared" si="36"/>
        <v>ST10064</v>
      </c>
      <c r="S2259" t="str">
        <f>VLOOKUP(R2259,Data!$C$2:$D$261,2,0)</f>
        <v>Aspen Ridge</v>
      </c>
      <c r="T2259">
        <f>COUNTIF('Feb 2022'!A:A,D2259)+COUNTIF('Mar 2022'!A:A,D2259)+COUNTIF('Apr 2022'!A:A,D2259)+COUNTIF('May 2022'!A:A,D2259)+COUNTIF('June 2022'!A:A,D2259)+COUNTIF('July 2022'!A:A,D2259)+COUNTIF('Aug 2022'!A:A,D2259)+COUNTIF('Sep 2022'!A:A,D2259)+COUNTIF('Oct 2022'!A:A,D2259)+COUNTIF('Dec 2022'!A:A,D2259)</f>
        <v>1</v>
      </c>
      <c r="U2259" t="str">
        <f>VLOOKUP(Q2259,'Capital Lookup'!A:B,2,FALSE)</f>
        <v>No</v>
      </c>
      <c r="V2259" s="2">
        <f>IFERROR(VLOOKUP(LEFT(F2259,10),'Find Purchase Orders'!B:J,9,FALSE),"")</f>
        <v>44683</v>
      </c>
      <c r="W2259" s="25" t="s">
        <v>7261</v>
      </c>
    </row>
    <row r="2260" spans="1:23" hidden="1">
      <c r="A2260" s="25" t="s">
        <v>12781</v>
      </c>
      <c r="B2260" s="25" t="s">
        <v>8855</v>
      </c>
      <c r="C2260" s="25" t="s">
        <v>7264</v>
      </c>
      <c r="D2260" s="25" t="s">
        <v>4850</v>
      </c>
      <c r="E2260" s="25" t="s">
        <v>11079</v>
      </c>
      <c r="F2260" s="25" t="s">
        <v>12782</v>
      </c>
      <c r="G2260" s="25" t="s">
        <v>12783</v>
      </c>
      <c r="H2260" s="21">
        <v>2163</v>
      </c>
      <c r="I2260" s="25" t="s">
        <v>7287</v>
      </c>
      <c r="J2260" s="25" t="s">
        <v>7288</v>
      </c>
      <c r="K2260" s="25" t="s">
        <v>7579</v>
      </c>
      <c r="L2260" s="25" t="s">
        <v>8156</v>
      </c>
      <c r="M2260" s="21">
        <v>2163</v>
      </c>
      <c r="N2260" s="22">
        <v>0</v>
      </c>
      <c r="O2260" s="21">
        <v>2163</v>
      </c>
      <c r="P2260" s="21">
        <v>103</v>
      </c>
      <c r="Q2260" s="25" t="s">
        <v>12784</v>
      </c>
      <c r="R2260" s="1" t="str">
        <f t="shared" si="36"/>
        <v>ST10067</v>
      </c>
      <c r="S2260" t="str">
        <f>VLOOKUP(R2260,Data!$C$2:$D$261,2,0)</f>
        <v>The Edgemont</v>
      </c>
      <c r="T2260">
        <f>COUNTIF('Feb 2022'!A:A,D2260)+COUNTIF('Mar 2022'!A:A,D2260)+COUNTIF('Apr 2022'!A:A,D2260)+COUNTIF('May 2022'!A:A,D2260)+COUNTIF('June 2022'!A:A,D2260)+COUNTIF('July 2022'!A:A,D2260)+COUNTIF('Aug 2022'!A:A,D2260)+COUNTIF('Sep 2022'!A:A,D2260)+COUNTIF('Oct 2022'!A:A,D2260)+COUNTIF('Dec 2022'!A:A,D2260)</f>
        <v>1</v>
      </c>
      <c r="U2260" t="str">
        <f>VLOOKUP(Q2260,'Capital Lookup'!A:B,2,FALSE)</f>
        <v>No</v>
      </c>
      <c r="V2260" s="2">
        <f>IFERROR(VLOOKUP(LEFT(F2260,10),'Find Purchase Orders'!B:J,9,FALSE),"")</f>
        <v>44690</v>
      </c>
      <c r="W2260" s="25" t="s">
        <v>7261</v>
      </c>
    </row>
    <row r="2261" spans="1:23" hidden="1">
      <c r="A2261" s="25" t="s">
        <v>7269</v>
      </c>
      <c r="B2261" s="25" t="s">
        <v>7657</v>
      </c>
      <c r="C2261" s="25" t="s">
        <v>7282</v>
      </c>
      <c r="D2261" s="25" t="s">
        <v>12785</v>
      </c>
      <c r="E2261" s="25" t="s">
        <v>9816</v>
      </c>
      <c r="H2261" s="21">
        <v>16135.32</v>
      </c>
      <c r="I2261" s="25" t="s">
        <v>7257</v>
      </c>
      <c r="K2261" s="25" t="s">
        <v>7646</v>
      </c>
      <c r="L2261" s="25" t="s">
        <v>7647</v>
      </c>
      <c r="M2261" s="22">
        <v>0</v>
      </c>
      <c r="N2261" s="22">
        <v>0</v>
      </c>
      <c r="O2261" s="21">
        <v>0</v>
      </c>
      <c r="P2261" s="21">
        <v>1856.28</v>
      </c>
      <c r="Q2261" s="25"/>
      <c r="R2261" s="1" t="str">
        <f t="shared" si="36"/>
        <v>ST10018</v>
      </c>
      <c r="S2261" t="str">
        <f>VLOOKUP(R2261,Data!$C$2:$D$261,2,0)</f>
        <v>The Annex</v>
      </c>
      <c r="T2261">
        <f>COUNTIF('Feb 2022'!A:A,D2261)+COUNTIF('Mar 2022'!A:A,D2261)+COUNTIF('Apr 2022'!A:A,D2261)+COUNTIF('May 2022'!A:A,D2261)+COUNTIF('June 2022'!A:A,D2261)+COUNTIF('July 2022'!A:A,D2261)+COUNTIF('Aug 2022'!A:A,D2261)+COUNTIF('Sep 2022'!A:A,D2261)+COUNTIF('Oct 2022'!A:A,D2261)+COUNTIF('Dec 2022'!A:A,D2261)</f>
        <v>0</v>
      </c>
      <c r="U2261" t="e">
        <f>VLOOKUP(Q2261,'Capital Lookup'!A:B,2,FALSE)</f>
        <v>#N/A</v>
      </c>
      <c r="V2261" s="2" t="str">
        <f>IFERROR(VLOOKUP(LEFT(F2261,10),'Find Purchase Orders'!B:J,9,FALSE),"")</f>
        <v/>
      </c>
      <c r="W2261" s="25" t="s">
        <v>7261</v>
      </c>
    </row>
    <row r="2262" spans="1:23" hidden="1">
      <c r="A2262" s="25" t="s">
        <v>7261</v>
      </c>
      <c r="B2262" s="25" t="s">
        <v>8442</v>
      </c>
      <c r="C2262" s="25" t="s">
        <v>7282</v>
      </c>
      <c r="D2262" s="25" t="s">
        <v>2307</v>
      </c>
      <c r="E2262" s="25" t="s">
        <v>9352</v>
      </c>
      <c r="F2262" s="25" t="s">
        <v>12786</v>
      </c>
      <c r="G2262" s="25" t="s">
        <v>12787</v>
      </c>
      <c r="H2262" s="21">
        <v>730.66</v>
      </c>
      <c r="I2262" s="25" t="s">
        <v>7296</v>
      </c>
      <c r="J2262" s="25" t="s">
        <v>7288</v>
      </c>
      <c r="K2262" s="25" t="s">
        <v>7258</v>
      </c>
      <c r="L2262" s="25" t="s">
        <v>7259</v>
      </c>
      <c r="M2262" s="21">
        <v>730.66</v>
      </c>
      <c r="N2262" s="22">
        <v>0</v>
      </c>
      <c r="O2262" s="21">
        <v>730.66</v>
      </c>
      <c r="P2262" s="21">
        <v>730.66</v>
      </c>
      <c r="Q2262" s="25" t="s">
        <v>9355</v>
      </c>
      <c r="R2262" s="1" t="str">
        <f t="shared" si="36"/>
        <v>ST10056</v>
      </c>
      <c r="S2262" t="str">
        <f>VLOOKUP(R2262,Data!$C$2:$D$261,2,0)</f>
        <v>The Kensington Victoria</v>
      </c>
      <c r="T2262">
        <f>COUNTIF('Feb 2022'!A:A,D2262)+COUNTIF('Mar 2022'!A:A,D2262)+COUNTIF('Apr 2022'!A:A,D2262)+COUNTIF('May 2022'!A:A,D2262)+COUNTIF('June 2022'!A:A,D2262)+COUNTIF('July 2022'!A:A,D2262)+COUNTIF('Aug 2022'!A:A,D2262)+COUNTIF('Sep 2022'!A:A,D2262)+COUNTIF('Oct 2022'!A:A,D2262)+COUNTIF('Dec 2022'!A:A,D2262)</f>
        <v>1</v>
      </c>
      <c r="U2262" t="str">
        <f>VLOOKUP(Q2262,'Capital Lookup'!A:B,2,FALSE)</f>
        <v>No</v>
      </c>
      <c r="V2262" s="2">
        <f>IFERROR(VLOOKUP(LEFT(F2262,10),'Find Purchase Orders'!B:J,9,FALSE),"")</f>
        <v>44681</v>
      </c>
      <c r="W2262" s="25" t="s">
        <v>7261</v>
      </c>
    </row>
    <row r="2263" spans="1:23" hidden="1">
      <c r="A2263" s="25" t="s">
        <v>7261</v>
      </c>
      <c r="B2263" s="25" t="s">
        <v>8442</v>
      </c>
      <c r="C2263" s="25" t="s">
        <v>7282</v>
      </c>
      <c r="D2263" s="25" t="s">
        <v>2307</v>
      </c>
      <c r="E2263" s="25" t="s">
        <v>9352</v>
      </c>
      <c r="F2263" s="25" t="s">
        <v>12788</v>
      </c>
      <c r="G2263" s="25" t="s">
        <v>6163</v>
      </c>
      <c r="H2263" s="21">
        <v>2667.58</v>
      </c>
      <c r="I2263" s="25" t="s">
        <v>7296</v>
      </c>
      <c r="J2263" s="25" t="s">
        <v>7288</v>
      </c>
      <c r="K2263" s="25" t="s">
        <v>7262</v>
      </c>
      <c r="L2263" s="25" t="s">
        <v>7259</v>
      </c>
      <c r="M2263" s="21">
        <v>2667.58</v>
      </c>
      <c r="N2263" s="22">
        <v>0</v>
      </c>
      <c r="O2263" s="21">
        <v>2667.58</v>
      </c>
      <c r="P2263" s="21">
        <v>2667.58</v>
      </c>
      <c r="Q2263" s="25" t="s">
        <v>9355</v>
      </c>
      <c r="R2263" s="1" t="str">
        <f t="shared" si="36"/>
        <v>ST10056</v>
      </c>
      <c r="S2263" t="str">
        <f>VLOOKUP(R2263,Data!$C$2:$D$261,2,0)</f>
        <v>The Kensington Victoria</v>
      </c>
      <c r="T2263">
        <f>COUNTIF('Feb 2022'!A:A,D2263)+COUNTIF('Mar 2022'!A:A,D2263)+COUNTIF('Apr 2022'!A:A,D2263)+COUNTIF('May 2022'!A:A,D2263)+COUNTIF('June 2022'!A:A,D2263)+COUNTIF('July 2022'!A:A,D2263)+COUNTIF('Aug 2022'!A:A,D2263)+COUNTIF('Sep 2022'!A:A,D2263)+COUNTIF('Oct 2022'!A:A,D2263)+COUNTIF('Dec 2022'!A:A,D2263)</f>
        <v>1</v>
      </c>
      <c r="U2263" t="str">
        <f>VLOOKUP(Q2263,'Capital Lookup'!A:B,2,FALSE)</f>
        <v>No</v>
      </c>
      <c r="V2263" s="2">
        <f>IFERROR(VLOOKUP(LEFT(F2263,10),'Find Purchase Orders'!B:J,9,FALSE),"")</f>
        <v>44681</v>
      </c>
      <c r="W2263" s="25" t="s">
        <v>7261</v>
      </c>
    </row>
    <row r="2264" spans="1:23" hidden="1">
      <c r="A2264" s="25" t="s">
        <v>7261</v>
      </c>
      <c r="B2264" s="25" t="s">
        <v>8442</v>
      </c>
      <c r="C2264" s="25" t="s">
        <v>7282</v>
      </c>
      <c r="D2264" s="25" t="s">
        <v>2307</v>
      </c>
      <c r="E2264" s="25" t="s">
        <v>9352</v>
      </c>
      <c r="F2264" s="25" t="s">
        <v>12789</v>
      </c>
      <c r="G2264" s="25" t="s">
        <v>10813</v>
      </c>
      <c r="H2264" s="21">
        <v>183.75</v>
      </c>
      <c r="I2264" s="25" t="s">
        <v>7296</v>
      </c>
      <c r="J2264" s="25" t="s">
        <v>7288</v>
      </c>
      <c r="K2264" s="25" t="s">
        <v>7262</v>
      </c>
      <c r="L2264" s="25" t="s">
        <v>7259</v>
      </c>
      <c r="M2264" s="21">
        <v>183.75</v>
      </c>
      <c r="N2264" s="22">
        <v>0</v>
      </c>
      <c r="O2264" s="21">
        <v>183.75</v>
      </c>
      <c r="P2264" s="21">
        <v>183.75</v>
      </c>
      <c r="Q2264" s="25" t="s">
        <v>9355</v>
      </c>
      <c r="R2264" s="1" t="str">
        <f t="shared" si="36"/>
        <v>ST10056</v>
      </c>
      <c r="S2264" t="str">
        <f>VLOOKUP(R2264,Data!$C$2:$D$261,2,0)</f>
        <v>The Kensington Victoria</v>
      </c>
      <c r="T2264">
        <f>COUNTIF('Feb 2022'!A:A,D2264)+COUNTIF('Mar 2022'!A:A,D2264)+COUNTIF('Apr 2022'!A:A,D2264)+COUNTIF('May 2022'!A:A,D2264)+COUNTIF('June 2022'!A:A,D2264)+COUNTIF('July 2022'!A:A,D2264)+COUNTIF('Aug 2022'!A:A,D2264)+COUNTIF('Sep 2022'!A:A,D2264)+COUNTIF('Oct 2022'!A:A,D2264)+COUNTIF('Dec 2022'!A:A,D2264)</f>
        <v>1</v>
      </c>
      <c r="U2264" t="str">
        <f>VLOOKUP(Q2264,'Capital Lookup'!A:B,2,FALSE)</f>
        <v>No</v>
      </c>
      <c r="V2264" s="2">
        <f>IFERROR(VLOOKUP(LEFT(F2264,10),'Find Purchase Orders'!B:J,9,FALSE),"")</f>
        <v>44681</v>
      </c>
      <c r="W2264" s="25" t="s">
        <v>7261</v>
      </c>
    </row>
    <row r="2265" spans="1:23" hidden="1">
      <c r="A2265" s="25" t="s">
        <v>12790</v>
      </c>
      <c r="B2265" s="25" t="s">
        <v>7314</v>
      </c>
      <c r="C2265" s="25" t="s">
        <v>7264</v>
      </c>
      <c r="D2265" s="25" t="s">
        <v>12791</v>
      </c>
      <c r="E2265" s="25" t="s">
        <v>7316</v>
      </c>
      <c r="H2265" s="21">
        <v>2218.88</v>
      </c>
      <c r="I2265" s="25" t="s">
        <v>7257</v>
      </c>
      <c r="K2265" s="25" t="s">
        <v>7579</v>
      </c>
      <c r="L2265" s="25" t="s">
        <v>8647</v>
      </c>
      <c r="M2265" s="22">
        <v>0</v>
      </c>
      <c r="N2265" s="22">
        <v>0</v>
      </c>
      <c r="O2265" s="21">
        <v>0</v>
      </c>
      <c r="P2265" s="21">
        <v>237.74</v>
      </c>
      <c r="Q2265" s="25"/>
      <c r="R2265" s="1" t="str">
        <f t="shared" si="36"/>
        <v>ST10062</v>
      </c>
      <c r="S2265" t="str">
        <f>VLOOKUP(R2265,Data!$C$2:$D$261,2,0)</f>
        <v>Fleetwood Villa</v>
      </c>
      <c r="T2265">
        <f>COUNTIF('Feb 2022'!A:A,D2265)+COUNTIF('Mar 2022'!A:A,D2265)+COUNTIF('Apr 2022'!A:A,D2265)+COUNTIF('May 2022'!A:A,D2265)+COUNTIF('June 2022'!A:A,D2265)+COUNTIF('July 2022'!A:A,D2265)+COUNTIF('Aug 2022'!A:A,D2265)+COUNTIF('Sep 2022'!A:A,D2265)+COUNTIF('Oct 2022'!A:A,D2265)+COUNTIF('Dec 2022'!A:A,D2265)</f>
        <v>0</v>
      </c>
      <c r="U2265" t="e">
        <f>VLOOKUP(Q2265,'Capital Lookup'!A:B,2,FALSE)</f>
        <v>#N/A</v>
      </c>
      <c r="V2265" s="2" t="str">
        <f>IFERROR(VLOOKUP(LEFT(F2265,10),'Find Purchase Orders'!B:J,9,FALSE),"")</f>
        <v/>
      </c>
      <c r="W2265" s="25" t="s">
        <v>7261</v>
      </c>
    </row>
    <row r="2266" spans="1:23" hidden="1">
      <c r="A2266" s="25" t="s">
        <v>7425</v>
      </c>
      <c r="B2266" s="25" t="s">
        <v>8259</v>
      </c>
      <c r="C2266" s="25" t="s">
        <v>8260</v>
      </c>
      <c r="D2266" s="25" t="s">
        <v>12792</v>
      </c>
      <c r="E2266" s="25" t="s">
        <v>10329</v>
      </c>
      <c r="F2266" s="25" t="s">
        <v>12793</v>
      </c>
      <c r="G2266" s="25" t="s">
        <v>12794</v>
      </c>
      <c r="H2266" s="21">
        <v>110214.62</v>
      </c>
      <c r="I2266" s="25" t="s">
        <v>7296</v>
      </c>
      <c r="J2266" s="25" t="s">
        <v>7288</v>
      </c>
      <c r="K2266" s="25" t="s">
        <v>8175</v>
      </c>
      <c r="L2266" s="25" t="s">
        <v>12208</v>
      </c>
      <c r="M2266" s="21">
        <v>110214.62</v>
      </c>
      <c r="N2266" s="21">
        <v>110265.46</v>
      </c>
      <c r="O2266" s="21">
        <v>-50.84</v>
      </c>
      <c r="P2266" s="21">
        <v>110214.62</v>
      </c>
      <c r="Q2266" s="25" t="s">
        <v>12795</v>
      </c>
      <c r="R2266" s="1" t="str">
        <f t="shared" si="36"/>
        <v>ST10260</v>
      </c>
      <c r="S2266" t="str">
        <f>VLOOKUP(R2266,Data!$C$2:$D$261,2,0)</f>
        <v>Support Office</v>
      </c>
      <c r="T2266">
        <f>COUNTIF('Feb 2022'!A:A,D2266)+COUNTIF('Mar 2022'!A:A,D2266)+COUNTIF('Apr 2022'!A:A,D2266)+COUNTIF('May 2022'!A:A,D2266)+COUNTIF('June 2022'!A:A,D2266)+COUNTIF('July 2022'!A:A,D2266)+COUNTIF('Aug 2022'!A:A,D2266)+COUNTIF('Sep 2022'!A:A,D2266)+COUNTIF('Oct 2022'!A:A,D2266)+COUNTIF('Dec 2022'!A:A,D2266)</f>
        <v>0</v>
      </c>
      <c r="U2266" t="str">
        <f>VLOOKUP(Q2266,'Capital Lookup'!A:B,2,FALSE)</f>
        <v>Yes</v>
      </c>
      <c r="V2266" s="2">
        <f>IFERROR(VLOOKUP(LEFT(F2266,10),'Find Purchase Orders'!B:J,9,FALSE),"")</f>
        <v>44683</v>
      </c>
      <c r="W2266" s="25" t="s">
        <v>7261</v>
      </c>
    </row>
    <row r="2267" spans="1:23" hidden="1">
      <c r="A2267" s="25" t="s">
        <v>7261</v>
      </c>
      <c r="B2267" s="25" t="s">
        <v>10864</v>
      </c>
      <c r="C2267" s="25" t="s">
        <v>7264</v>
      </c>
      <c r="D2267" s="25" t="s">
        <v>2308</v>
      </c>
      <c r="E2267" s="25" t="s">
        <v>12796</v>
      </c>
      <c r="F2267" s="25" t="s">
        <v>12797</v>
      </c>
      <c r="G2267" s="25" t="s">
        <v>12798</v>
      </c>
      <c r="H2267" s="21">
        <v>7309.16</v>
      </c>
      <c r="I2267" s="25" t="s">
        <v>7296</v>
      </c>
      <c r="J2267" s="25" t="s">
        <v>7288</v>
      </c>
      <c r="K2267" s="25" t="s">
        <v>7262</v>
      </c>
      <c r="L2267" s="25" t="s">
        <v>7259</v>
      </c>
      <c r="M2267" s="21">
        <v>7309.16</v>
      </c>
      <c r="N2267" s="21">
        <v>7309.16</v>
      </c>
      <c r="O2267" s="21">
        <v>0</v>
      </c>
      <c r="P2267" s="21">
        <v>7309.16</v>
      </c>
      <c r="Q2267" s="25" t="s">
        <v>10868</v>
      </c>
      <c r="R2267" s="1" t="str">
        <f t="shared" si="36"/>
        <v>ST10044</v>
      </c>
      <c r="S2267" t="str">
        <f>VLOOKUP(R2267,Data!$C$2:$D$261,2,0)</f>
        <v>Landmark Court</v>
      </c>
      <c r="T2267">
        <f>COUNTIF('Feb 2022'!A:A,D2267)+COUNTIF('Mar 2022'!A:A,D2267)+COUNTIF('Apr 2022'!A:A,D2267)+COUNTIF('May 2022'!A:A,D2267)+COUNTIF('June 2022'!A:A,D2267)+COUNTIF('July 2022'!A:A,D2267)+COUNTIF('Aug 2022'!A:A,D2267)+COUNTIF('Sep 2022'!A:A,D2267)+COUNTIF('Oct 2022'!A:A,D2267)+COUNTIF('Dec 2022'!A:A,D2267)</f>
        <v>1</v>
      </c>
      <c r="U2267" t="str">
        <f>VLOOKUP(Q2267,'Capital Lookup'!A:B,2,FALSE)</f>
        <v>No</v>
      </c>
      <c r="V2267" s="2">
        <f>IFERROR(VLOOKUP(LEFT(F2267,10),'Find Purchase Orders'!B:J,9,FALSE),"")</f>
        <v>44681</v>
      </c>
      <c r="W2267" s="25" t="s">
        <v>7261</v>
      </c>
    </row>
    <row r="2268" spans="1:23" hidden="1">
      <c r="A2268" s="25" t="s">
        <v>7261</v>
      </c>
      <c r="B2268" s="25" t="s">
        <v>10864</v>
      </c>
      <c r="C2268" s="25" t="s">
        <v>7264</v>
      </c>
      <c r="D2268" s="25" t="s">
        <v>2308</v>
      </c>
      <c r="E2268" s="25" t="s">
        <v>12796</v>
      </c>
      <c r="F2268" s="25" t="s">
        <v>12799</v>
      </c>
      <c r="G2268" s="25" t="s">
        <v>9625</v>
      </c>
      <c r="H2268" s="21">
        <v>56.5</v>
      </c>
      <c r="I2268" s="25" t="s">
        <v>7296</v>
      </c>
      <c r="J2268" s="25" t="s">
        <v>7288</v>
      </c>
      <c r="K2268" s="25" t="s">
        <v>7262</v>
      </c>
      <c r="L2268" s="25" t="s">
        <v>7259</v>
      </c>
      <c r="M2268" s="21">
        <v>56.5</v>
      </c>
      <c r="N2268" s="21">
        <v>56.5</v>
      </c>
      <c r="O2268" s="21">
        <v>0</v>
      </c>
      <c r="P2268" s="21">
        <v>56.5</v>
      </c>
      <c r="Q2268" s="25" t="s">
        <v>10868</v>
      </c>
      <c r="R2268" s="1" t="str">
        <f t="shared" si="36"/>
        <v>ST10044</v>
      </c>
      <c r="S2268" t="str">
        <f>VLOOKUP(R2268,Data!$C$2:$D$261,2,0)</f>
        <v>Landmark Court</v>
      </c>
      <c r="T2268">
        <f>COUNTIF('Feb 2022'!A:A,D2268)+COUNTIF('Mar 2022'!A:A,D2268)+COUNTIF('Apr 2022'!A:A,D2268)+COUNTIF('May 2022'!A:A,D2268)+COUNTIF('June 2022'!A:A,D2268)+COUNTIF('July 2022'!A:A,D2268)+COUNTIF('Aug 2022'!A:A,D2268)+COUNTIF('Sep 2022'!A:A,D2268)+COUNTIF('Oct 2022'!A:A,D2268)+COUNTIF('Dec 2022'!A:A,D2268)</f>
        <v>1</v>
      </c>
      <c r="U2268" t="str">
        <f>VLOOKUP(Q2268,'Capital Lookup'!A:B,2,FALSE)</f>
        <v>No</v>
      </c>
      <c r="V2268" s="2">
        <f>IFERROR(VLOOKUP(LEFT(F2268,10),'Find Purchase Orders'!B:J,9,FALSE),"")</f>
        <v>44681</v>
      </c>
      <c r="W2268" s="25" t="s">
        <v>7261</v>
      </c>
    </row>
    <row r="2269" spans="1:23" hidden="1">
      <c r="A2269" s="25" t="s">
        <v>7269</v>
      </c>
      <c r="B2269" s="25" t="s">
        <v>7974</v>
      </c>
      <c r="C2269" s="25" t="s">
        <v>7587</v>
      </c>
      <c r="D2269" s="25" t="s">
        <v>12800</v>
      </c>
      <c r="E2269" s="25" t="s">
        <v>7492</v>
      </c>
      <c r="H2269" s="21">
        <v>132210</v>
      </c>
      <c r="I2269" s="25" t="s">
        <v>7257</v>
      </c>
      <c r="K2269" s="25" t="s">
        <v>7503</v>
      </c>
      <c r="L2269" s="25" t="s">
        <v>7504</v>
      </c>
      <c r="M2269" s="22">
        <v>0</v>
      </c>
      <c r="N2269" s="22">
        <v>0</v>
      </c>
      <c r="O2269" s="21">
        <v>0</v>
      </c>
      <c r="P2269" s="21">
        <v>15210</v>
      </c>
      <c r="Q2269" s="25" t="s">
        <v>12801</v>
      </c>
      <c r="R2269" s="1" t="str">
        <f t="shared" si="36"/>
        <v>ST10149</v>
      </c>
      <c r="S2269" t="str">
        <f>VLOOKUP(R2269,Data!$C$2:$D$261,2,0)</f>
        <v>Winbourne Park</v>
      </c>
      <c r="T2269">
        <f>COUNTIF('Feb 2022'!A:A,D2269)+COUNTIF('Mar 2022'!A:A,D2269)+COUNTIF('Apr 2022'!A:A,D2269)+COUNTIF('May 2022'!A:A,D2269)+COUNTIF('June 2022'!A:A,D2269)+COUNTIF('July 2022'!A:A,D2269)+COUNTIF('Aug 2022'!A:A,D2269)+COUNTIF('Sep 2022'!A:A,D2269)+COUNTIF('Oct 2022'!A:A,D2269)+COUNTIF('Dec 2022'!A:A,D2269)</f>
        <v>0</v>
      </c>
      <c r="U2269" t="str">
        <f>VLOOKUP(Q2269,'Capital Lookup'!A:B,2,FALSE)</f>
        <v>No</v>
      </c>
      <c r="V2269" s="2" t="str">
        <f>IFERROR(VLOOKUP(LEFT(F2269,10),'Find Purchase Orders'!B:J,9,FALSE),"")</f>
        <v/>
      </c>
      <c r="W2269" s="25" t="s">
        <v>7261</v>
      </c>
    </row>
    <row r="2270" spans="1:23" hidden="1">
      <c r="A2270" s="25" t="s">
        <v>7425</v>
      </c>
      <c r="B2270" s="25" t="s">
        <v>7804</v>
      </c>
      <c r="C2270" s="25" t="s">
        <v>7271</v>
      </c>
      <c r="D2270" s="25" t="s">
        <v>12802</v>
      </c>
      <c r="E2270" s="25" t="s">
        <v>7492</v>
      </c>
      <c r="H2270" s="21">
        <v>12181.4</v>
      </c>
      <c r="I2270" s="25" t="s">
        <v>7257</v>
      </c>
      <c r="K2270" s="25" t="s">
        <v>7646</v>
      </c>
      <c r="L2270" s="25" t="s">
        <v>8551</v>
      </c>
      <c r="M2270" s="22">
        <v>0</v>
      </c>
      <c r="N2270" s="22">
        <v>0</v>
      </c>
      <c r="O2270" s="21">
        <v>0</v>
      </c>
      <c r="P2270" s="21">
        <v>1401.4</v>
      </c>
      <c r="Q2270" s="25" t="s">
        <v>12803</v>
      </c>
      <c r="R2270" s="1" t="str">
        <f t="shared" si="36"/>
        <v>ST10153</v>
      </c>
      <c r="S2270" t="str">
        <f>VLOOKUP(R2270,Data!$C$2:$D$261,2,0)</f>
        <v>Eagle Terrace</v>
      </c>
      <c r="T2270">
        <f>COUNTIF('Feb 2022'!A:A,D2270)+COUNTIF('Mar 2022'!A:A,D2270)+COUNTIF('Apr 2022'!A:A,D2270)+COUNTIF('May 2022'!A:A,D2270)+COUNTIF('June 2022'!A:A,D2270)+COUNTIF('July 2022'!A:A,D2270)+COUNTIF('Aug 2022'!A:A,D2270)+COUNTIF('Sep 2022'!A:A,D2270)+COUNTIF('Oct 2022'!A:A,D2270)+COUNTIF('Dec 2022'!A:A,D2270)</f>
        <v>0</v>
      </c>
      <c r="U2270" t="str">
        <f>VLOOKUP(Q2270,'Capital Lookup'!A:B,2,FALSE)</f>
        <v>No</v>
      </c>
      <c r="V2270" s="2" t="str">
        <f>IFERROR(VLOOKUP(LEFT(F2270,10),'Find Purchase Orders'!B:J,9,FALSE),"")</f>
        <v/>
      </c>
      <c r="W2270" s="25" t="s">
        <v>7261</v>
      </c>
    </row>
    <row r="2271" spans="1:23" hidden="1">
      <c r="A2271" s="25" t="s">
        <v>7261</v>
      </c>
      <c r="B2271" s="25" t="s">
        <v>8108</v>
      </c>
      <c r="C2271" s="25" t="s">
        <v>7264</v>
      </c>
      <c r="D2271" s="25" t="s">
        <v>2309</v>
      </c>
      <c r="E2271" s="25" t="s">
        <v>7500</v>
      </c>
      <c r="F2271" s="25" t="s">
        <v>12804</v>
      </c>
      <c r="G2271" s="25" t="s">
        <v>12805</v>
      </c>
      <c r="H2271" s="21">
        <v>3899.36</v>
      </c>
      <c r="I2271" s="25" t="s">
        <v>7296</v>
      </c>
      <c r="J2271" s="25" t="s">
        <v>7288</v>
      </c>
      <c r="K2271" s="25" t="s">
        <v>7495</v>
      </c>
      <c r="L2271" s="25" t="s">
        <v>8097</v>
      </c>
      <c r="M2271" s="21">
        <v>3899.36</v>
      </c>
      <c r="N2271" s="21">
        <v>3899.37</v>
      </c>
      <c r="O2271" s="21">
        <v>-0.01</v>
      </c>
      <c r="P2271" s="21">
        <v>3899.36</v>
      </c>
      <c r="Q2271" s="25" t="s">
        <v>9502</v>
      </c>
      <c r="R2271" s="1" t="str">
        <f t="shared" si="36"/>
        <v>ST10049</v>
      </c>
      <c r="S2271" t="str">
        <f>VLOOKUP(R2271,Data!$C$2:$D$261,2,0)</f>
        <v>Colonel By</v>
      </c>
      <c r="T2271">
        <f>COUNTIF('Feb 2022'!A:A,D2271)+COUNTIF('Mar 2022'!A:A,D2271)+COUNTIF('Apr 2022'!A:A,D2271)+COUNTIF('May 2022'!A:A,D2271)+COUNTIF('June 2022'!A:A,D2271)+COUNTIF('July 2022'!A:A,D2271)+COUNTIF('Aug 2022'!A:A,D2271)+COUNTIF('Sep 2022'!A:A,D2271)+COUNTIF('Oct 2022'!A:A,D2271)+COUNTIF('Dec 2022'!A:A,D2271)</f>
        <v>1</v>
      </c>
      <c r="U2271" t="str">
        <f>VLOOKUP(Q2271,'Capital Lookup'!A:B,2,FALSE)</f>
        <v>No</v>
      </c>
      <c r="V2271" s="2">
        <f>IFERROR(VLOOKUP(LEFT(F2271,10),'Find Purchase Orders'!B:J,9,FALSE),"")</f>
        <v>44679</v>
      </c>
      <c r="W2271" s="25" t="s">
        <v>7261</v>
      </c>
    </row>
    <row r="2272" spans="1:23" hidden="1">
      <c r="A2272" s="25" t="s">
        <v>7252</v>
      </c>
      <c r="B2272" s="25" t="s">
        <v>7524</v>
      </c>
      <c r="C2272" s="25" t="s">
        <v>7254</v>
      </c>
      <c r="D2272" s="25" t="s">
        <v>4740</v>
      </c>
      <c r="E2272" s="25" t="s">
        <v>7500</v>
      </c>
      <c r="F2272" s="25" t="s">
        <v>12806</v>
      </c>
      <c r="G2272" s="25" t="s">
        <v>12807</v>
      </c>
      <c r="H2272" s="21">
        <v>7328.05</v>
      </c>
      <c r="I2272" s="25" t="s">
        <v>7296</v>
      </c>
      <c r="J2272" s="25" t="s">
        <v>7288</v>
      </c>
      <c r="K2272" s="25" t="s">
        <v>7612</v>
      </c>
      <c r="L2272" s="25" t="s">
        <v>7756</v>
      </c>
      <c r="M2272" s="21">
        <v>7328.05</v>
      </c>
      <c r="N2272" s="21">
        <v>7328.05</v>
      </c>
      <c r="O2272" s="21">
        <v>0</v>
      </c>
      <c r="P2272" s="21">
        <v>7328.05</v>
      </c>
      <c r="Q2272" s="25" t="s">
        <v>12808</v>
      </c>
      <c r="R2272" s="1" t="str">
        <f t="shared" si="36"/>
        <v>ST10041</v>
      </c>
      <c r="S2272" t="str">
        <f>VLOOKUP(R2272,Data!$C$2:$D$261,2,0)</f>
        <v>Prince of Wales</v>
      </c>
      <c r="T2272">
        <f>COUNTIF('Feb 2022'!A:A,D2272)+COUNTIF('Mar 2022'!A:A,D2272)+COUNTIF('Apr 2022'!A:A,D2272)+COUNTIF('May 2022'!A:A,D2272)+COUNTIF('June 2022'!A:A,D2272)+COUNTIF('July 2022'!A:A,D2272)+COUNTIF('Aug 2022'!A:A,D2272)+COUNTIF('Sep 2022'!A:A,D2272)+COUNTIF('Oct 2022'!A:A,D2272)+COUNTIF('Dec 2022'!A:A,D2272)</f>
        <v>1</v>
      </c>
      <c r="U2272" t="str">
        <f>VLOOKUP(Q2272,'Capital Lookup'!A:B,2,FALSE)</f>
        <v>No</v>
      </c>
      <c r="V2272" s="2">
        <f>IFERROR(VLOOKUP(LEFT(F2272,10),'Find Purchase Orders'!B:J,9,FALSE),"")</f>
        <v>44683</v>
      </c>
      <c r="W2272" s="25" t="s">
        <v>7261</v>
      </c>
    </row>
    <row r="2273" spans="1:23" hidden="1">
      <c r="A2273" s="25" t="s">
        <v>7252</v>
      </c>
      <c r="B2273" s="25" t="s">
        <v>11506</v>
      </c>
      <c r="C2273" s="25" t="s">
        <v>7254</v>
      </c>
      <c r="D2273" s="25" t="s">
        <v>4754</v>
      </c>
      <c r="E2273" s="25" t="s">
        <v>7500</v>
      </c>
      <c r="F2273" s="25" t="s">
        <v>12809</v>
      </c>
      <c r="G2273" s="25" t="s">
        <v>12810</v>
      </c>
      <c r="H2273" s="21">
        <v>2338.0700000000002</v>
      </c>
      <c r="I2273" s="25" t="s">
        <v>7296</v>
      </c>
      <c r="J2273" s="25" t="s">
        <v>7288</v>
      </c>
      <c r="K2273" s="25" t="s">
        <v>7733</v>
      </c>
      <c r="L2273" s="25" t="s">
        <v>7734</v>
      </c>
      <c r="M2273" s="21">
        <v>2338.0700000000002</v>
      </c>
      <c r="N2273" s="21">
        <v>2338.0700000000002</v>
      </c>
      <c r="O2273" s="21">
        <v>0</v>
      </c>
      <c r="P2273" s="21">
        <v>2338.0700000000002</v>
      </c>
      <c r="Q2273" s="25" t="s">
        <v>12811</v>
      </c>
      <c r="R2273" s="1" t="str">
        <f t="shared" si="36"/>
        <v>ST10042</v>
      </c>
      <c r="S2273" t="str">
        <f>VLOOKUP(R2273,Data!$C$2:$D$261,2,0)</f>
        <v>Valley Stream</v>
      </c>
      <c r="T2273">
        <f>COUNTIF('Feb 2022'!A:A,D2273)+COUNTIF('Mar 2022'!A:A,D2273)+COUNTIF('Apr 2022'!A:A,D2273)+COUNTIF('May 2022'!A:A,D2273)+COUNTIF('June 2022'!A:A,D2273)+COUNTIF('July 2022'!A:A,D2273)+COUNTIF('Aug 2022'!A:A,D2273)+COUNTIF('Sep 2022'!A:A,D2273)+COUNTIF('Oct 2022'!A:A,D2273)+COUNTIF('Dec 2022'!A:A,D2273)</f>
        <v>1</v>
      </c>
      <c r="U2273" t="str">
        <f>VLOOKUP(Q2273,'Capital Lookup'!A:B,2,FALSE)</f>
        <v>No</v>
      </c>
      <c r="V2273" s="2">
        <f>IFERROR(VLOOKUP(LEFT(F2273,10),'Find Purchase Orders'!B:J,9,FALSE),"")</f>
        <v>44683</v>
      </c>
      <c r="W2273" s="25" t="s">
        <v>7261</v>
      </c>
    </row>
    <row r="2274" spans="1:23" hidden="1">
      <c r="A2274" s="25" t="s">
        <v>7261</v>
      </c>
      <c r="B2274" s="25" t="s">
        <v>8826</v>
      </c>
      <c r="C2274" s="25" t="s">
        <v>7282</v>
      </c>
      <c r="D2274" s="25" t="s">
        <v>2310</v>
      </c>
      <c r="E2274" s="25" t="s">
        <v>8827</v>
      </c>
      <c r="F2274" s="25" t="s">
        <v>12812</v>
      </c>
      <c r="G2274" s="25" t="s">
        <v>12813</v>
      </c>
      <c r="H2274" s="21">
        <v>306.69</v>
      </c>
      <c r="I2274" s="25" t="s">
        <v>7296</v>
      </c>
      <c r="J2274" s="25" t="s">
        <v>7288</v>
      </c>
      <c r="K2274" s="25" t="s">
        <v>7258</v>
      </c>
      <c r="L2274" s="25" t="s">
        <v>7259</v>
      </c>
      <c r="M2274" s="21">
        <v>306.69</v>
      </c>
      <c r="N2274" s="22">
        <v>0</v>
      </c>
      <c r="O2274" s="21">
        <v>306.69</v>
      </c>
      <c r="P2274" s="21">
        <v>306.69</v>
      </c>
      <c r="Q2274" s="25" t="s">
        <v>8830</v>
      </c>
      <c r="R2274" s="1" t="str">
        <f t="shared" si="36"/>
        <v>ST10077</v>
      </c>
      <c r="S2274" t="str">
        <f>VLOOKUP(R2274,Data!$C$2:$D$261,2,0)</f>
        <v>Portsmouth</v>
      </c>
      <c r="T2274">
        <f>COUNTIF('Feb 2022'!A:A,D2274)+COUNTIF('Mar 2022'!A:A,D2274)+COUNTIF('Apr 2022'!A:A,D2274)+COUNTIF('May 2022'!A:A,D2274)+COUNTIF('June 2022'!A:A,D2274)+COUNTIF('July 2022'!A:A,D2274)+COUNTIF('Aug 2022'!A:A,D2274)+COUNTIF('Sep 2022'!A:A,D2274)+COUNTIF('Oct 2022'!A:A,D2274)+COUNTIF('Dec 2022'!A:A,D2274)</f>
        <v>1</v>
      </c>
      <c r="U2274" t="str">
        <f>VLOOKUP(Q2274,'Capital Lookup'!A:B,2,FALSE)</f>
        <v>No</v>
      </c>
      <c r="V2274" s="2">
        <f>IFERROR(VLOOKUP(LEFT(F2274,10),'Find Purchase Orders'!B:J,9,FALSE),"")</f>
        <v>44681</v>
      </c>
      <c r="W2274" s="25" t="s">
        <v>7261</v>
      </c>
    </row>
    <row r="2275" spans="1:23" hidden="1">
      <c r="A2275" s="25" t="s">
        <v>7261</v>
      </c>
      <c r="B2275" s="25" t="s">
        <v>8826</v>
      </c>
      <c r="C2275" s="25" t="s">
        <v>7282</v>
      </c>
      <c r="D2275" s="25" t="s">
        <v>2310</v>
      </c>
      <c r="E2275" s="25" t="s">
        <v>8827</v>
      </c>
      <c r="F2275" s="25" t="s">
        <v>12814</v>
      </c>
      <c r="G2275" s="25" t="s">
        <v>12815</v>
      </c>
      <c r="H2275" s="21">
        <v>12786.04</v>
      </c>
      <c r="I2275" s="25" t="s">
        <v>7296</v>
      </c>
      <c r="J2275" s="25" t="s">
        <v>7288</v>
      </c>
      <c r="K2275" s="25" t="s">
        <v>7262</v>
      </c>
      <c r="L2275" s="25" t="s">
        <v>7259</v>
      </c>
      <c r="M2275" s="21">
        <v>12786.04</v>
      </c>
      <c r="N2275" s="22">
        <v>0</v>
      </c>
      <c r="O2275" s="21">
        <v>12786.04</v>
      </c>
      <c r="P2275" s="21">
        <v>12786.04</v>
      </c>
      <c r="Q2275" s="25" t="s">
        <v>8830</v>
      </c>
      <c r="R2275" s="1" t="str">
        <f t="shared" si="36"/>
        <v>ST10077</v>
      </c>
      <c r="S2275" t="str">
        <f>VLOOKUP(R2275,Data!$C$2:$D$261,2,0)</f>
        <v>Portsmouth</v>
      </c>
      <c r="T2275">
        <f>COUNTIF('Feb 2022'!A:A,D2275)+COUNTIF('Mar 2022'!A:A,D2275)+COUNTIF('Apr 2022'!A:A,D2275)+COUNTIF('May 2022'!A:A,D2275)+COUNTIF('June 2022'!A:A,D2275)+COUNTIF('July 2022'!A:A,D2275)+COUNTIF('Aug 2022'!A:A,D2275)+COUNTIF('Sep 2022'!A:A,D2275)+COUNTIF('Oct 2022'!A:A,D2275)+COUNTIF('Dec 2022'!A:A,D2275)</f>
        <v>1</v>
      </c>
      <c r="U2275" t="str">
        <f>VLOOKUP(Q2275,'Capital Lookup'!A:B,2,FALSE)</f>
        <v>No</v>
      </c>
      <c r="V2275" s="2">
        <f>IFERROR(VLOOKUP(LEFT(F2275,10),'Find Purchase Orders'!B:J,9,FALSE),"")</f>
        <v>44681</v>
      </c>
      <c r="W2275" s="25" t="s">
        <v>7261</v>
      </c>
    </row>
    <row r="2276" spans="1:23" hidden="1">
      <c r="A2276" s="25" t="s">
        <v>7261</v>
      </c>
      <c r="B2276" s="25" t="s">
        <v>8501</v>
      </c>
      <c r="C2276" s="25" t="s">
        <v>7264</v>
      </c>
      <c r="D2276" s="25" t="s">
        <v>2311</v>
      </c>
      <c r="E2276" s="25" t="s">
        <v>8658</v>
      </c>
      <c r="F2276" s="25" t="s">
        <v>12816</v>
      </c>
      <c r="G2276" s="25" t="s">
        <v>12817</v>
      </c>
      <c r="H2276" s="21">
        <v>1412.5</v>
      </c>
      <c r="I2276" s="25" t="s">
        <v>7296</v>
      </c>
      <c r="J2276" s="25" t="s">
        <v>7288</v>
      </c>
      <c r="K2276" s="25" t="s">
        <v>7289</v>
      </c>
      <c r="L2276" s="25" t="s">
        <v>7259</v>
      </c>
      <c r="M2276" s="21">
        <v>1412.5</v>
      </c>
      <c r="N2276" s="21">
        <v>1412.5</v>
      </c>
      <c r="O2276" s="21">
        <v>0</v>
      </c>
      <c r="P2276" s="21">
        <v>1412.5</v>
      </c>
      <c r="Q2276" s="25" t="s">
        <v>9077</v>
      </c>
      <c r="R2276" s="1" t="str">
        <f t="shared" si="36"/>
        <v>ST10005</v>
      </c>
      <c r="S2276" t="str">
        <f>VLOOKUP(R2276,Data!$C$2:$D$261,2,0)</f>
        <v>The Kensington Oakville</v>
      </c>
      <c r="T2276">
        <f>COUNTIF('Feb 2022'!A:A,D2276)+COUNTIF('Mar 2022'!A:A,D2276)+COUNTIF('Apr 2022'!A:A,D2276)+COUNTIF('May 2022'!A:A,D2276)+COUNTIF('June 2022'!A:A,D2276)+COUNTIF('July 2022'!A:A,D2276)+COUNTIF('Aug 2022'!A:A,D2276)+COUNTIF('Sep 2022'!A:A,D2276)+COUNTIF('Oct 2022'!A:A,D2276)+COUNTIF('Dec 2022'!A:A,D2276)</f>
        <v>1</v>
      </c>
      <c r="U2276" t="str">
        <f>VLOOKUP(Q2276,'Capital Lookup'!A:B,2,FALSE)</f>
        <v>No</v>
      </c>
      <c r="V2276" s="2">
        <f>IFERROR(VLOOKUP(LEFT(F2276,10),'Find Purchase Orders'!B:J,9,FALSE),"")</f>
        <v>44680</v>
      </c>
      <c r="W2276" s="25" t="s">
        <v>7261</v>
      </c>
    </row>
    <row r="2277" spans="1:23" hidden="1">
      <c r="A2277" s="25" t="s">
        <v>7261</v>
      </c>
      <c r="B2277" s="25" t="s">
        <v>7657</v>
      </c>
      <c r="C2277" s="25" t="s">
        <v>7282</v>
      </c>
      <c r="D2277" s="25" t="s">
        <v>12818</v>
      </c>
      <c r="E2277" s="25" t="s">
        <v>9816</v>
      </c>
      <c r="F2277" s="25" t="s">
        <v>12819</v>
      </c>
      <c r="G2277" s="25" t="s">
        <v>12820</v>
      </c>
      <c r="H2277" s="21">
        <v>18494.71</v>
      </c>
      <c r="I2277" s="25" t="s">
        <v>7296</v>
      </c>
      <c r="J2277" s="25" t="s">
        <v>7288</v>
      </c>
      <c r="K2277" s="25" t="s">
        <v>7646</v>
      </c>
      <c r="L2277" s="25" t="s">
        <v>7652</v>
      </c>
      <c r="M2277" s="21">
        <v>18494.71</v>
      </c>
      <c r="N2277" s="21">
        <v>2359.39</v>
      </c>
      <c r="O2277" s="21">
        <v>16135.32</v>
      </c>
      <c r="P2277" s="21">
        <v>18494.71</v>
      </c>
      <c r="Q2277" s="25" t="s">
        <v>7661</v>
      </c>
      <c r="R2277" s="1" t="str">
        <f t="shared" si="36"/>
        <v>ST10018</v>
      </c>
      <c r="S2277" t="str">
        <f>VLOOKUP(R2277,Data!$C$2:$D$261,2,0)</f>
        <v>The Annex</v>
      </c>
      <c r="T2277">
        <f>COUNTIF('Feb 2022'!A:A,D2277)+COUNTIF('Mar 2022'!A:A,D2277)+COUNTIF('Apr 2022'!A:A,D2277)+COUNTIF('May 2022'!A:A,D2277)+COUNTIF('June 2022'!A:A,D2277)+COUNTIF('July 2022'!A:A,D2277)+COUNTIF('Aug 2022'!A:A,D2277)+COUNTIF('Sep 2022'!A:A,D2277)+COUNTIF('Oct 2022'!A:A,D2277)+COUNTIF('Dec 2022'!A:A,D2277)</f>
        <v>0</v>
      </c>
      <c r="U2277" t="str">
        <f>VLOOKUP(Q2277,'Capital Lookup'!A:B,2,FALSE)</f>
        <v>Yes</v>
      </c>
      <c r="V2277" s="2">
        <f>IFERROR(VLOOKUP(LEFT(F2277,10),'Find Purchase Orders'!B:J,9,FALSE),"")</f>
        <v>44687</v>
      </c>
      <c r="W2277" s="25" t="s">
        <v>7261</v>
      </c>
    </row>
    <row r="2278" spans="1:23" hidden="1">
      <c r="A2278" s="25" t="s">
        <v>7252</v>
      </c>
      <c r="B2278" s="25" t="s">
        <v>7466</v>
      </c>
      <c r="C2278" s="25" t="s">
        <v>7254</v>
      </c>
      <c r="D2278" s="25" t="s">
        <v>12821</v>
      </c>
      <c r="E2278" s="25" t="s">
        <v>11209</v>
      </c>
      <c r="H2278" s="21">
        <v>1412.5</v>
      </c>
      <c r="I2278" s="25" t="s">
        <v>7257</v>
      </c>
      <c r="K2278" s="25" t="s">
        <v>7289</v>
      </c>
      <c r="L2278" s="25" t="s">
        <v>20</v>
      </c>
      <c r="M2278" s="22">
        <v>0</v>
      </c>
      <c r="N2278" s="22">
        <v>0</v>
      </c>
      <c r="O2278" s="21">
        <v>0</v>
      </c>
      <c r="P2278" s="21">
        <v>162.5</v>
      </c>
      <c r="Q2278" s="25"/>
      <c r="R2278" s="1" t="str">
        <f t="shared" si="36"/>
        <v>ST10052</v>
      </c>
      <c r="S2278" t="str">
        <f>VLOOKUP(R2278,Data!$C$2:$D$261,2,0)</f>
        <v>Portobello</v>
      </c>
      <c r="T2278">
        <f>COUNTIF('Feb 2022'!A:A,D2278)+COUNTIF('Mar 2022'!A:A,D2278)+COUNTIF('Apr 2022'!A:A,D2278)+COUNTIF('May 2022'!A:A,D2278)+COUNTIF('June 2022'!A:A,D2278)+COUNTIF('July 2022'!A:A,D2278)+COUNTIF('Aug 2022'!A:A,D2278)+COUNTIF('Sep 2022'!A:A,D2278)+COUNTIF('Oct 2022'!A:A,D2278)+COUNTIF('Dec 2022'!A:A,D2278)</f>
        <v>0</v>
      </c>
      <c r="U2278" t="e">
        <f>VLOOKUP(Q2278,'Capital Lookup'!A:B,2,FALSE)</f>
        <v>#N/A</v>
      </c>
      <c r="V2278" s="2" t="str">
        <f>IFERROR(VLOOKUP(LEFT(F2278,10),'Find Purchase Orders'!B:J,9,FALSE),"")</f>
        <v/>
      </c>
      <c r="W2278" s="25" t="s">
        <v>7261</v>
      </c>
    </row>
    <row r="2279" spans="1:23" hidden="1">
      <c r="A2279" s="25" t="s">
        <v>7261</v>
      </c>
      <c r="B2279" s="25" t="s">
        <v>8501</v>
      </c>
      <c r="C2279" s="25" t="s">
        <v>7264</v>
      </c>
      <c r="D2279" s="25" t="s">
        <v>2312</v>
      </c>
      <c r="E2279" s="25" t="s">
        <v>8658</v>
      </c>
      <c r="F2279" s="25" t="s">
        <v>12822</v>
      </c>
      <c r="G2279" s="25" t="s">
        <v>12823</v>
      </c>
      <c r="H2279" s="21">
        <v>3675.66</v>
      </c>
      <c r="I2279" s="25" t="s">
        <v>7296</v>
      </c>
      <c r="J2279" s="25" t="s">
        <v>7288</v>
      </c>
      <c r="K2279" s="25" t="s">
        <v>7262</v>
      </c>
      <c r="L2279" s="25" t="s">
        <v>7259</v>
      </c>
      <c r="M2279" s="21">
        <v>3675.66</v>
      </c>
      <c r="N2279" s="21">
        <v>3675.66</v>
      </c>
      <c r="O2279" s="21">
        <v>0</v>
      </c>
      <c r="P2279" s="21">
        <v>3675.66</v>
      </c>
      <c r="Q2279" s="25" t="s">
        <v>9077</v>
      </c>
      <c r="R2279" s="1" t="str">
        <f t="shared" si="36"/>
        <v>ST10005</v>
      </c>
      <c r="S2279" t="str">
        <f>VLOOKUP(R2279,Data!$C$2:$D$261,2,0)</f>
        <v>The Kensington Oakville</v>
      </c>
      <c r="T2279">
        <f>COUNTIF('Feb 2022'!A:A,D2279)+COUNTIF('Mar 2022'!A:A,D2279)+COUNTIF('Apr 2022'!A:A,D2279)+COUNTIF('May 2022'!A:A,D2279)+COUNTIF('June 2022'!A:A,D2279)+COUNTIF('July 2022'!A:A,D2279)+COUNTIF('Aug 2022'!A:A,D2279)+COUNTIF('Sep 2022'!A:A,D2279)+COUNTIF('Oct 2022'!A:A,D2279)+COUNTIF('Dec 2022'!A:A,D2279)</f>
        <v>1</v>
      </c>
      <c r="U2279" t="str">
        <f>VLOOKUP(Q2279,'Capital Lookup'!A:B,2,FALSE)</f>
        <v>No</v>
      </c>
      <c r="V2279" s="2">
        <f>IFERROR(VLOOKUP(LEFT(F2279,10),'Find Purchase Orders'!B:J,9,FALSE),"")</f>
        <v>44681</v>
      </c>
      <c r="W2279" s="25" t="s">
        <v>7261</v>
      </c>
    </row>
    <row r="2280" spans="1:23" hidden="1">
      <c r="A2280" s="25" t="s">
        <v>7425</v>
      </c>
      <c r="B2280" s="25" t="s">
        <v>8259</v>
      </c>
      <c r="C2280" s="25" t="s">
        <v>8260</v>
      </c>
      <c r="D2280" s="25" t="s">
        <v>12824</v>
      </c>
      <c r="E2280" s="25" t="s">
        <v>8591</v>
      </c>
      <c r="F2280" s="25" t="s">
        <v>12825</v>
      </c>
      <c r="G2280" s="25" t="s">
        <v>12826</v>
      </c>
      <c r="H2280" s="21">
        <v>412.45</v>
      </c>
      <c r="I2280" s="25" t="s">
        <v>7296</v>
      </c>
      <c r="J2280" s="25" t="s">
        <v>7288</v>
      </c>
      <c r="K2280" s="25" t="s">
        <v>8592</v>
      </c>
      <c r="L2280" s="25" t="s">
        <v>8593</v>
      </c>
      <c r="M2280" s="21">
        <v>412.45</v>
      </c>
      <c r="N2280" s="21">
        <v>365</v>
      </c>
      <c r="O2280" s="21">
        <v>47.45</v>
      </c>
      <c r="P2280" s="21">
        <v>412.45</v>
      </c>
      <c r="Q2280" s="25" t="s">
        <v>8603</v>
      </c>
      <c r="R2280" s="1" t="str">
        <f t="shared" si="36"/>
        <v>ST10260</v>
      </c>
      <c r="S2280" t="str">
        <f>VLOOKUP(R2280,Data!$C$2:$D$261,2,0)</f>
        <v>Support Office</v>
      </c>
      <c r="T2280">
        <f>COUNTIF('Feb 2022'!A:A,D2280)+COUNTIF('Mar 2022'!A:A,D2280)+COUNTIF('Apr 2022'!A:A,D2280)+COUNTIF('May 2022'!A:A,D2280)+COUNTIF('June 2022'!A:A,D2280)+COUNTIF('July 2022'!A:A,D2280)+COUNTIF('Aug 2022'!A:A,D2280)+COUNTIF('Sep 2022'!A:A,D2280)+COUNTIF('Oct 2022'!A:A,D2280)+COUNTIF('Dec 2022'!A:A,D2280)</f>
        <v>0</v>
      </c>
      <c r="U2280" t="str">
        <f>VLOOKUP(Q2280,'Capital Lookup'!A:B,2,FALSE)</f>
        <v>Yes</v>
      </c>
      <c r="V2280" s="2">
        <f>IFERROR(VLOOKUP(LEFT(F2280,10),'Find Purchase Orders'!B:J,9,FALSE),"")</f>
        <v>44679</v>
      </c>
      <c r="W2280" s="25" t="s">
        <v>7261</v>
      </c>
    </row>
    <row r="2281" spans="1:23" hidden="1">
      <c r="A2281" s="25" t="s">
        <v>7269</v>
      </c>
      <c r="B2281" s="25" t="s">
        <v>8259</v>
      </c>
      <c r="C2281" s="25" t="s">
        <v>8260</v>
      </c>
      <c r="D2281" s="25" t="s">
        <v>12827</v>
      </c>
      <c r="E2281" s="25" t="s">
        <v>8591</v>
      </c>
      <c r="F2281" s="25" t="s">
        <v>12828</v>
      </c>
      <c r="G2281" s="25" t="s">
        <v>12829</v>
      </c>
      <c r="H2281" s="21">
        <v>401.15</v>
      </c>
      <c r="I2281" s="25" t="s">
        <v>7296</v>
      </c>
      <c r="J2281" s="25" t="s">
        <v>7288</v>
      </c>
      <c r="K2281" s="25" t="s">
        <v>9713</v>
      </c>
      <c r="L2281" s="25" t="s">
        <v>8593</v>
      </c>
      <c r="M2281" s="21">
        <v>401.15</v>
      </c>
      <c r="N2281" s="21">
        <v>355</v>
      </c>
      <c r="O2281" s="21">
        <v>46.15</v>
      </c>
      <c r="P2281" s="21">
        <v>401.15</v>
      </c>
      <c r="Q2281" s="25" t="s">
        <v>12769</v>
      </c>
      <c r="R2281" s="1" t="str">
        <f t="shared" si="36"/>
        <v>ST10260</v>
      </c>
      <c r="S2281" t="str">
        <f>VLOOKUP(R2281,Data!$C$2:$D$261,2,0)</f>
        <v>Support Office</v>
      </c>
      <c r="T2281">
        <f>COUNTIF('Feb 2022'!A:A,D2281)+COUNTIF('Mar 2022'!A:A,D2281)+COUNTIF('Apr 2022'!A:A,D2281)+COUNTIF('May 2022'!A:A,D2281)+COUNTIF('June 2022'!A:A,D2281)+COUNTIF('July 2022'!A:A,D2281)+COUNTIF('Aug 2022'!A:A,D2281)+COUNTIF('Sep 2022'!A:A,D2281)+COUNTIF('Oct 2022'!A:A,D2281)+COUNTIF('Dec 2022'!A:A,D2281)</f>
        <v>0</v>
      </c>
      <c r="U2281" t="str">
        <f>VLOOKUP(Q2281,'Capital Lookup'!A:B,2,FALSE)</f>
        <v>Yes</v>
      </c>
      <c r="V2281" s="2">
        <f>IFERROR(VLOOKUP(LEFT(F2281,10),'Find Purchase Orders'!B:J,9,FALSE),"")</f>
        <v>44679</v>
      </c>
      <c r="W2281" s="25" t="s">
        <v>7261</v>
      </c>
    </row>
    <row r="2282" spans="1:23" hidden="1">
      <c r="A2282" s="25" t="s">
        <v>7269</v>
      </c>
      <c r="B2282" s="25" t="s">
        <v>7804</v>
      </c>
      <c r="C2282" s="25" t="s">
        <v>7271</v>
      </c>
      <c r="D2282" s="25" t="s">
        <v>4730</v>
      </c>
      <c r="E2282" s="25" t="s">
        <v>7492</v>
      </c>
      <c r="F2282" s="25" t="s">
        <v>12830</v>
      </c>
      <c r="G2282" s="25" t="s">
        <v>12831</v>
      </c>
      <c r="H2282" s="21">
        <v>12181.4</v>
      </c>
      <c r="I2282" s="25" t="s">
        <v>7296</v>
      </c>
      <c r="J2282" s="25" t="s">
        <v>7288</v>
      </c>
      <c r="K2282" s="25" t="s">
        <v>7646</v>
      </c>
      <c r="L2282" s="25" t="s">
        <v>8551</v>
      </c>
      <c r="M2282" s="21">
        <v>12181.4</v>
      </c>
      <c r="N2282" s="21">
        <v>12181.4</v>
      </c>
      <c r="O2282" s="21">
        <v>0</v>
      </c>
      <c r="P2282" s="21">
        <v>12181.4</v>
      </c>
      <c r="Q2282" s="25" t="s">
        <v>12803</v>
      </c>
      <c r="R2282" s="1" t="str">
        <f t="shared" si="36"/>
        <v>ST10153</v>
      </c>
      <c r="S2282" t="str">
        <f>VLOOKUP(R2282,Data!$C$2:$D$261,2,0)</f>
        <v>Eagle Terrace</v>
      </c>
      <c r="T2282">
        <f>COUNTIF('Feb 2022'!A:A,D2282)+COUNTIF('Mar 2022'!A:A,D2282)+COUNTIF('Apr 2022'!A:A,D2282)+COUNTIF('May 2022'!A:A,D2282)+COUNTIF('June 2022'!A:A,D2282)+COUNTIF('July 2022'!A:A,D2282)+COUNTIF('Aug 2022'!A:A,D2282)+COUNTIF('Sep 2022'!A:A,D2282)+COUNTIF('Oct 2022'!A:A,D2282)+COUNTIF('Dec 2022'!A:A,D2282)</f>
        <v>1</v>
      </c>
      <c r="U2282" t="str">
        <f>VLOOKUP(Q2282,'Capital Lookup'!A:B,2,FALSE)</f>
        <v>No</v>
      </c>
      <c r="V2282" s="2">
        <f>IFERROR(VLOOKUP(LEFT(F2282,10),'Find Purchase Orders'!B:J,9,FALSE),"")</f>
        <v>44687</v>
      </c>
      <c r="W2282" s="25" t="s">
        <v>7261</v>
      </c>
    </row>
    <row r="2283" spans="1:23" hidden="1">
      <c r="A2283" s="25" t="s">
        <v>7261</v>
      </c>
      <c r="B2283" s="25" t="s">
        <v>9186</v>
      </c>
      <c r="C2283" s="25" t="s">
        <v>7264</v>
      </c>
      <c r="D2283" s="25" t="s">
        <v>12832</v>
      </c>
      <c r="E2283" s="25" t="s">
        <v>12833</v>
      </c>
      <c r="H2283" s="21">
        <v>4506.88</v>
      </c>
      <c r="I2283" s="25" t="s">
        <v>7257</v>
      </c>
      <c r="K2283" s="25" t="s">
        <v>7262</v>
      </c>
      <c r="L2283" s="25" t="s">
        <v>7259</v>
      </c>
      <c r="M2283" s="22">
        <v>0</v>
      </c>
      <c r="N2283" s="22">
        <v>0</v>
      </c>
      <c r="O2283" s="21">
        <v>0</v>
      </c>
      <c r="P2283" s="21">
        <v>214.61</v>
      </c>
      <c r="Q2283" s="25" t="s">
        <v>12834</v>
      </c>
      <c r="R2283" s="1" t="str">
        <f t="shared" si="36"/>
        <v>ST10070</v>
      </c>
      <c r="S2283" t="str">
        <f>VLOOKUP(R2283,Data!$C$2:$D$261,2,0)</f>
        <v>Scenic Acres</v>
      </c>
      <c r="T2283">
        <f>COUNTIF('Feb 2022'!A:A,D2283)+COUNTIF('Mar 2022'!A:A,D2283)+COUNTIF('Apr 2022'!A:A,D2283)+COUNTIF('May 2022'!A:A,D2283)+COUNTIF('June 2022'!A:A,D2283)+COUNTIF('July 2022'!A:A,D2283)+COUNTIF('Aug 2022'!A:A,D2283)+COUNTIF('Sep 2022'!A:A,D2283)+COUNTIF('Oct 2022'!A:A,D2283)+COUNTIF('Dec 2022'!A:A,D2283)</f>
        <v>0</v>
      </c>
      <c r="U2283" t="str">
        <f>VLOOKUP(Q2283,'Capital Lookup'!A:B,2,FALSE)</f>
        <v>No</v>
      </c>
      <c r="V2283" s="2" t="str">
        <f>IFERROR(VLOOKUP(LEFT(F2283,10),'Find Purchase Orders'!B:J,9,FALSE),"")</f>
        <v/>
      </c>
      <c r="W2283" s="25" t="s">
        <v>7261</v>
      </c>
    </row>
    <row r="2284" spans="1:23" hidden="1">
      <c r="A2284" s="25" t="s">
        <v>7478</v>
      </c>
      <c r="B2284" s="25" t="s">
        <v>7974</v>
      </c>
      <c r="C2284" s="25" t="s">
        <v>7587</v>
      </c>
      <c r="D2284" s="25" t="s">
        <v>2313</v>
      </c>
      <c r="E2284" s="25" t="s">
        <v>7492</v>
      </c>
      <c r="F2284" s="25" t="s">
        <v>12835</v>
      </c>
      <c r="G2284" s="25" t="s">
        <v>12836</v>
      </c>
      <c r="H2284" s="21">
        <v>132210</v>
      </c>
      <c r="I2284" s="25" t="s">
        <v>7296</v>
      </c>
      <c r="J2284" s="25" t="s">
        <v>7288</v>
      </c>
      <c r="K2284" s="25" t="s">
        <v>7598</v>
      </c>
      <c r="L2284" s="25" t="s">
        <v>7504</v>
      </c>
      <c r="M2284" s="21">
        <v>239964.54</v>
      </c>
      <c r="N2284" s="21">
        <v>239964.54</v>
      </c>
      <c r="O2284" s="21">
        <v>0</v>
      </c>
      <c r="P2284" s="21">
        <v>227568</v>
      </c>
      <c r="Q2284" s="25" t="s">
        <v>12801</v>
      </c>
      <c r="R2284" s="1" t="str">
        <f t="shared" si="36"/>
        <v>ST10149</v>
      </c>
      <c r="S2284" t="str">
        <f>VLOOKUP(R2284,Data!$C$2:$D$261,2,0)</f>
        <v>Winbourne Park</v>
      </c>
      <c r="T2284">
        <f>COUNTIF('Feb 2022'!A:A,D2284)+COUNTIF('Mar 2022'!A:A,D2284)+COUNTIF('Apr 2022'!A:A,D2284)+COUNTIF('May 2022'!A:A,D2284)+COUNTIF('June 2022'!A:A,D2284)+COUNTIF('July 2022'!A:A,D2284)+COUNTIF('Aug 2022'!A:A,D2284)+COUNTIF('Sep 2022'!A:A,D2284)+COUNTIF('Oct 2022'!A:A,D2284)+COUNTIF('Dec 2022'!A:A,D2284)</f>
        <v>1</v>
      </c>
      <c r="U2284" t="str">
        <f>VLOOKUP(Q2284,'Capital Lookup'!A:B,2,FALSE)</f>
        <v>No</v>
      </c>
      <c r="V2284" s="2">
        <f>IFERROR(VLOOKUP(LEFT(F2284,10),'Find Purchase Orders'!B:J,9,FALSE),"")</f>
        <v>44680</v>
      </c>
      <c r="W2284" s="25" t="s">
        <v>7261</v>
      </c>
    </row>
    <row r="2285" spans="1:23" hidden="1">
      <c r="A2285" s="25" t="s">
        <v>7478</v>
      </c>
      <c r="B2285" s="25" t="s">
        <v>8957</v>
      </c>
      <c r="C2285" s="25" t="s">
        <v>7587</v>
      </c>
      <c r="D2285" s="25" t="s">
        <v>2212</v>
      </c>
      <c r="E2285" s="25" t="s">
        <v>7492</v>
      </c>
      <c r="F2285" s="25" t="s">
        <v>12837</v>
      </c>
      <c r="G2285" s="25" t="s">
        <v>12838</v>
      </c>
      <c r="H2285" s="21">
        <v>52076.05</v>
      </c>
      <c r="I2285" s="25" t="s">
        <v>7339</v>
      </c>
      <c r="J2285" s="25" t="s">
        <v>7288</v>
      </c>
      <c r="K2285" s="25" t="s">
        <v>11461</v>
      </c>
      <c r="L2285" s="25" t="s">
        <v>11462</v>
      </c>
      <c r="M2285" s="21">
        <v>52076.05</v>
      </c>
      <c r="N2285" s="21">
        <v>52076.06</v>
      </c>
      <c r="O2285" s="21">
        <v>-0.01</v>
      </c>
      <c r="P2285" s="21">
        <v>29033.55</v>
      </c>
      <c r="Q2285" s="25" t="s">
        <v>12839</v>
      </c>
      <c r="R2285" s="1" t="str">
        <f t="shared" si="36"/>
        <v>ST10143</v>
      </c>
      <c r="S2285" t="str">
        <f>VLOOKUP(R2285,Data!$C$2:$D$261,2,0)</f>
        <v>Northridge</v>
      </c>
      <c r="T2285">
        <f>COUNTIF('Feb 2022'!A:A,D2285)+COUNTIF('Mar 2022'!A:A,D2285)+COUNTIF('Apr 2022'!A:A,D2285)+COUNTIF('May 2022'!A:A,D2285)+COUNTIF('June 2022'!A:A,D2285)+COUNTIF('July 2022'!A:A,D2285)+COUNTIF('Aug 2022'!A:A,D2285)+COUNTIF('Sep 2022'!A:A,D2285)+COUNTIF('Oct 2022'!A:A,D2285)+COUNTIF('Dec 2022'!A:A,D2285)</f>
        <v>1</v>
      </c>
      <c r="U2285" t="str">
        <f>VLOOKUP(Q2285,'Capital Lookup'!A:B,2,FALSE)</f>
        <v>No</v>
      </c>
      <c r="V2285" s="2">
        <f>IFERROR(VLOOKUP(LEFT(F2285,10),'Find Purchase Orders'!B:J,9,FALSE),"")</f>
        <v>44680</v>
      </c>
      <c r="W2285" s="25" t="s">
        <v>7261</v>
      </c>
    </row>
    <row r="2286" spans="1:23" hidden="1">
      <c r="A2286" s="25" t="s">
        <v>7313</v>
      </c>
      <c r="B2286" s="25" t="s">
        <v>8957</v>
      </c>
      <c r="C2286" s="25" t="s">
        <v>7587</v>
      </c>
      <c r="D2286" s="25" t="s">
        <v>2314</v>
      </c>
      <c r="E2286" s="25" t="s">
        <v>7492</v>
      </c>
      <c r="F2286" s="25" t="s">
        <v>12840</v>
      </c>
      <c r="G2286" s="25" t="s">
        <v>12841</v>
      </c>
      <c r="H2286" s="21">
        <v>4809.8100000000004</v>
      </c>
      <c r="I2286" s="25" t="s">
        <v>7296</v>
      </c>
      <c r="J2286" s="25" t="s">
        <v>7288</v>
      </c>
      <c r="K2286" s="25" t="s">
        <v>7579</v>
      </c>
      <c r="L2286" s="25" t="s">
        <v>8156</v>
      </c>
      <c r="M2286" s="21">
        <v>4809.8100000000004</v>
      </c>
      <c r="N2286" s="21">
        <v>4809.8100000000004</v>
      </c>
      <c r="O2286" s="21">
        <v>0</v>
      </c>
      <c r="P2286" s="21">
        <v>4809.8100000000004</v>
      </c>
      <c r="Q2286" s="25" t="s">
        <v>12842</v>
      </c>
      <c r="R2286" s="1" t="str">
        <f t="shared" si="36"/>
        <v>ST10143</v>
      </c>
      <c r="S2286" t="str">
        <f>VLOOKUP(R2286,Data!$C$2:$D$261,2,0)</f>
        <v>Northridge</v>
      </c>
      <c r="T2286">
        <f>COUNTIF('Feb 2022'!A:A,D2286)+COUNTIF('Mar 2022'!A:A,D2286)+COUNTIF('Apr 2022'!A:A,D2286)+COUNTIF('May 2022'!A:A,D2286)+COUNTIF('June 2022'!A:A,D2286)+COUNTIF('July 2022'!A:A,D2286)+COUNTIF('Aug 2022'!A:A,D2286)+COUNTIF('Sep 2022'!A:A,D2286)+COUNTIF('Oct 2022'!A:A,D2286)+COUNTIF('Dec 2022'!A:A,D2286)</f>
        <v>1</v>
      </c>
      <c r="U2286" t="str">
        <f>VLOOKUP(Q2286,'Capital Lookup'!A:B,2,FALSE)</f>
        <v>No</v>
      </c>
      <c r="V2286" s="2">
        <f>IFERROR(VLOOKUP(LEFT(F2286,10),'Find Purchase Orders'!B:J,9,FALSE),"")</f>
        <v>44680</v>
      </c>
      <c r="W2286" s="25" t="s">
        <v>7261</v>
      </c>
    </row>
    <row r="2287" spans="1:23" hidden="1">
      <c r="A2287" s="25" t="s">
        <v>7261</v>
      </c>
      <c r="B2287" s="25" t="s">
        <v>9186</v>
      </c>
      <c r="C2287" s="25" t="s">
        <v>7264</v>
      </c>
      <c r="D2287" s="25" t="s">
        <v>12843</v>
      </c>
      <c r="E2287" s="25" t="s">
        <v>12833</v>
      </c>
      <c r="H2287" s="21">
        <v>6331.63</v>
      </c>
      <c r="I2287" s="25" t="s">
        <v>7257</v>
      </c>
      <c r="K2287" s="25" t="s">
        <v>7262</v>
      </c>
      <c r="L2287" s="25" t="s">
        <v>7259</v>
      </c>
      <c r="M2287" s="22">
        <v>0</v>
      </c>
      <c r="N2287" s="22">
        <v>0</v>
      </c>
      <c r="O2287" s="21">
        <v>0</v>
      </c>
      <c r="P2287" s="21">
        <v>301.51</v>
      </c>
      <c r="Q2287" s="25" t="s">
        <v>12834</v>
      </c>
      <c r="R2287" s="1" t="str">
        <f t="shared" si="36"/>
        <v>ST10070</v>
      </c>
      <c r="S2287" t="str">
        <f>VLOOKUP(R2287,Data!$C$2:$D$261,2,0)</f>
        <v>Scenic Acres</v>
      </c>
      <c r="T2287">
        <f>COUNTIF('Feb 2022'!A:A,D2287)+COUNTIF('Mar 2022'!A:A,D2287)+COUNTIF('Apr 2022'!A:A,D2287)+COUNTIF('May 2022'!A:A,D2287)+COUNTIF('June 2022'!A:A,D2287)+COUNTIF('July 2022'!A:A,D2287)+COUNTIF('Aug 2022'!A:A,D2287)+COUNTIF('Sep 2022'!A:A,D2287)+COUNTIF('Oct 2022'!A:A,D2287)+COUNTIF('Dec 2022'!A:A,D2287)</f>
        <v>0</v>
      </c>
      <c r="U2287" t="str">
        <f>VLOOKUP(Q2287,'Capital Lookup'!A:B,2,FALSE)</f>
        <v>No</v>
      </c>
      <c r="V2287" s="2" t="str">
        <f>IFERROR(VLOOKUP(LEFT(F2287,10),'Find Purchase Orders'!B:J,9,FALSE),"")</f>
        <v/>
      </c>
      <c r="W2287" s="25" t="s">
        <v>7261</v>
      </c>
    </row>
    <row r="2288" spans="1:23" hidden="1">
      <c r="A2288" s="25" t="s">
        <v>7261</v>
      </c>
      <c r="B2288" s="25" t="s">
        <v>8282</v>
      </c>
      <c r="C2288" s="25" t="s">
        <v>7264</v>
      </c>
      <c r="D2288" s="25" t="s">
        <v>12844</v>
      </c>
      <c r="E2288" s="25" t="s">
        <v>8284</v>
      </c>
      <c r="H2288" s="21">
        <v>13867.3</v>
      </c>
      <c r="I2288" s="25" t="s">
        <v>7257</v>
      </c>
      <c r="K2288" s="25" t="s">
        <v>7579</v>
      </c>
      <c r="L2288" s="25" t="s">
        <v>8647</v>
      </c>
      <c r="M2288" s="22">
        <v>0</v>
      </c>
      <c r="N2288" s="22">
        <v>0</v>
      </c>
      <c r="O2288" s="21">
        <v>0</v>
      </c>
      <c r="P2288" s="21">
        <v>1595.35</v>
      </c>
      <c r="Q2288" s="25"/>
      <c r="R2288" s="1" t="str">
        <f t="shared" si="36"/>
        <v>ST10021</v>
      </c>
      <c r="S2288" t="str">
        <f>VLOOKUP(R2288,Data!$C$2:$D$261,2,0)</f>
        <v>The Claremont</v>
      </c>
      <c r="T2288">
        <f>COUNTIF('Feb 2022'!A:A,D2288)+COUNTIF('Mar 2022'!A:A,D2288)+COUNTIF('Apr 2022'!A:A,D2288)+COUNTIF('May 2022'!A:A,D2288)+COUNTIF('June 2022'!A:A,D2288)+COUNTIF('July 2022'!A:A,D2288)+COUNTIF('Aug 2022'!A:A,D2288)+COUNTIF('Sep 2022'!A:A,D2288)+COUNTIF('Oct 2022'!A:A,D2288)+COUNTIF('Dec 2022'!A:A,D2288)</f>
        <v>0</v>
      </c>
      <c r="U2288" t="e">
        <f>VLOOKUP(Q2288,'Capital Lookup'!A:B,2,FALSE)</f>
        <v>#N/A</v>
      </c>
      <c r="V2288" s="2" t="str">
        <f>IFERROR(VLOOKUP(LEFT(F2288,10),'Find Purchase Orders'!B:J,9,FALSE),"")</f>
        <v/>
      </c>
      <c r="W2288" s="25" t="s">
        <v>7261</v>
      </c>
    </row>
    <row r="2289" spans="1:23" hidden="1">
      <c r="A2289" s="25" t="s">
        <v>9344</v>
      </c>
      <c r="B2289" s="25" t="s">
        <v>8282</v>
      </c>
      <c r="C2289" s="25" t="s">
        <v>7264</v>
      </c>
      <c r="D2289" s="25" t="s">
        <v>4751</v>
      </c>
      <c r="E2289" s="25" t="s">
        <v>8284</v>
      </c>
      <c r="F2289" s="25" t="s">
        <v>12845</v>
      </c>
      <c r="G2289" s="25" t="s">
        <v>12846</v>
      </c>
      <c r="H2289" s="21">
        <v>13867.3</v>
      </c>
      <c r="I2289" s="25" t="s">
        <v>7296</v>
      </c>
      <c r="J2289" s="25" t="s">
        <v>7288</v>
      </c>
      <c r="K2289" s="25" t="s">
        <v>7579</v>
      </c>
      <c r="L2289" s="25" t="s">
        <v>7580</v>
      </c>
      <c r="M2289" s="21">
        <v>13867.3</v>
      </c>
      <c r="N2289" s="21">
        <v>13867.3</v>
      </c>
      <c r="O2289" s="21">
        <v>0</v>
      </c>
      <c r="P2289" s="21">
        <v>13867.3</v>
      </c>
      <c r="Q2289" s="25" t="s">
        <v>12847</v>
      </c>
      <c r="R2289" s="1" t="str">
        <f t="shared" si="36"/>
        <v>ST10021</v>
      </c>
      <c r="S2289" t="str">
        <f>VLOOKUP(R2289,Data!$C$2:$D$261,2,0)</f>
        <v>The Claremont</v>
      </c>
      <c r="T2289">
        <f>COUNTIF('Feb 2022'!A:A,D2289)+COUNTIF('Mar 2022'!A:A,D2289)+COUNTIF('Apr 2022'!A:A,D2289)+COUNTIF('May 2022'!A:A,D2289)+COUNTIF('June 2022'!A:A,D2289)+COUNTIF('July 2022'!A:A,D2289)+COUNTIF('Aug 2022'!A:A,D2289)+COUNTIF('Sep 2022'!A:A,D2289)+COUNTIF('Oct 2022'!A:A,D2289)+COUNTIF('Dec 2022'!A:A,D2289)</f>
        <v>1</v>
      </c>
      <c r="U2289" t="str">
        <f>VLOOKUP(Q2289,'Capital Lookup'!A:B,2,FALSE)</f>
        <v>No</v>
      </c>
      <c r="V2289" s="2">
        <f>IFERROR(VLOOKUP(LEFT(F2289,10),'Find Purchase Orders'!B:J,9,FALSE),"")</f>
        <v>44687</v>
      </c>
      <c r="W2289" s="25" t="s">
        <v>7261</v>
      </c>
    </row>
    <row r="2290" spans="1:23" hidden="1">
      <c r="A2290" s="25" t="s">
        <v>7261</v>
      </c>
      <c r="B2290" s="25" t="s">
        <v>8749</v>
      </c>
      <c r="C2290" s="25" t="s">
        <v>7282</v>
      </c>
      <c r="D2290" s="25" t="s">
        <v>12848</v>
      </c>
      <c r="E2290" s="25" t="s">
        <v>8750</v>
      </c>
      <c r="H2290" s="21">
        <v>744</v>
      </c>
      <c r="I2290" s="25" t="s">
        <v>7257</v>
      </c>
      <c r="K2290" s="25" t="s">
        <v>7579</v>
      </c>
      <c r="L2290" s="25" t="s">
        <v>8647</v>
      </c>
      <c r="M2290" s="22">
        <v>0</v>
      </c>
      <c r="N2290" s="22">
        <v>0</v>
      </c>
      <c r="O2290" s="21">
        <v>0</v>
      </c>
      <c r="P2290" s="21">
        <v>85.59</v>
      </c>
      <c r="Q2290" s="25"/>
      <c r="R2290" s="1" t="str">
        <f t="shared" si="36"/>
        <v>ST10011</v>
      </c>
      <c r="S2290" t="str">
        <f>VLOOKUP(R2290,Data!$C$2:$D$261,2,0)</f>
        <v>The Beechwood</v>
      </c>
      <c r="T2290">
        <f>COUNTIF('Feb 2022'!A:A,D2290)+COUNTIF('Mar 2022'!A:A,D2290)+COUNTIF('Apr 2022'!A:A,D2290)+COUNTIF('May 2022'!A:A,D2290)+COUNTIF('June 2022'!A:A,D2290)+COUNTIF('July 2022'!A:A,D2290)+COUNTIF('Aug 2022'!A:A,D2290)+COUNTIF('Sep 2022'!A:A,D2290)+COUNTIF('Oct 2022'!A:A,D2290)+COUNTIF('Dec 2022'!A:A,D2290)</f>
        <v>0</v>
      </c>
      <c r="U2290" t="e">
        <f>VLOOKUP(Q2290,'Capital Lookup'!A:B,2,FALSE)</f>
        <v>#N/A</v>
      </c>
      <c r="V2290" s="2" t="str">
        <f>IFERROR(VLOOKUP(LEFT(F2290,10),'Find Purchase Orders'!B:J,9,FALSE),"")</f>
        <v/>
      </c>
      <c r="W2290" s="25" t="s">
        <v>7261</v>
      </c>
    </row>
    <row r="2291" spans="1:23" hidden="1">
      <c r="A2291" s="25" t="s">
        <v>7313</v>
      </c>
      <c r="B2291" s="25" t="s">
        <v>7848</v>
      </c>
      <c r="C2291" s="25"/>
      <c r="D2291" s="25" t="s">
        <v>2315</v>
      </c>
      <c r="E2291" s="25" t="s">
        <v>7500</v>
      </c>
      <c r="F2291" s="25" t="s">
        <v>12849</v>
      </c>
      <c r="G2291" s="25" t="s">
        <v>12850</v>
      </c>
      <c r="H2291" s="21">
        <v>2121.79</v>
      </c>
      <c r="I2291" s="25" t="s">
        <v>7287</v>
      </c>
      <c r="J2291" s="25" t="s">
        <v>7288</v>
      </c>
      <c r="K2291" s="25" t="s">
        <v>7778</v>
      </c>
      <c r="L2291" s="25" t="s">
        <v>9498</v>
      </c>
      <c r="M2291" s="21">
        <v>2121.79</v>
      </c>
      <c r="N2291" s="22">
        <v>0</v>
      </c>
      <c r="O2291" s="21">
        <v>2121.79</v>
      </c>
      <c r="P2291" s="21">
        <v>244.1</v>
      </c>
      <c r="Q2291" s="25" t="s">
        <v>12851</v>
      </c>
      <c r="R2291" s="1" t="str">
        <f t="shared" si="36"/>
        <v>ST10297</v>
      </c>
      <c r="S2291" t="str">
        <f>VLOOKUP(R2291,Data!$C$2:$D$261,2,0)</f>
        <v>Arbour Heights</v>
      </c>
      <c r="T2291">
        <f>COUNTIF('Feb 2022'!A:A,D2291)+COUNTIF('Mar 2022'!A:A,D2291)+COUNTIF('Apr 2022'!A:A,D2291)+COUNTIF('May 2022'!A:A,D2291)+COUNTIF('June 2022'!A:A,D2291)+COUNTIF('July 2022'!A:A,D2291)+COUNTIF('Aug 2022'!A:A,D2291)+COUNTIF('Sep 2022'!A:A,D2291)+COUNTIF('Oct 2022'!A:A,D2291)+COUNTIF('Dec 2022'!A:A,D2291)</f>
        <v>1</v>
      </c>
      <c r="U2291" t="str">
        <f>VLOOKUP(Q2291,'Capital Lookup'!A:B,2,FALSE)</f>
        <v>No</v>
      </c>
      <c r="V2291" s="2">
        <f>IFERROR(VLOOKUP(LEFT(F2291,10),'Find Purchase Orders'!B:J,9,FALSE),"")</f>
        <v>44680</v>
      </c>
      <c r="W2291" s="25" t="s">
        <v>7261</v>
      </c>
    </row>
    <row r="2292" spans="1:23" hidden="1">
      <c r="A2292" s="25" t="s">
        <v>7261</v>
      </c>
      <c r="B2292" s="25" t="s">
        <v>9026</v>
      </c>
      <c r="C2292" s="25" t="s">
        <v>7264</v>
      </c>
      <c r="D2292" s="25" t="s">
        <v>4851</v>
      </c>
      <c r="E2292" s="25" t="s">
        <v>7273</v>
      </c>
      <c r="F2292" s="25" t="s">
        <v>12852</v>
      </c>
      <c r="G2292" s="25" t="s">
        <v>12853</v>
      </c>
      <c r="H2292" s="21">
        <v>428948.1</v>
      </c>
      <c r="I2292" s="25" t="s">
        <v>7296</v>
      </c>
      <c r="J2292" s="25" t="s">
        <v>7288</v>
      </c>
      <c r="K2292" s="25" t="s">
        <v>7640</v>
      </c>
      <c r="L2292" s="25" t="s">
        <v>7763</v>
      </c>
      <c r="M2292" s="21">
        <v>428948.1</v>
      </c>
      <c r="N2292" s="21">
        <v>280106.40999999997</v>
      </c>
      <c r="O2292" s="21">
        <v>148841.69</v>
      </c>
      <c r="P2292" s="21">
        <v>428948.1</v>
      </c>
      <c r="Q2292" s="25" t="s">
        <v>12854</v>
      </c>
      <c r="R2292" s="1" t="str">
        <f t="shared" si="36"/>
        <v>ST10073</v>
      </c>
      <c r="S2292" t="str">
        <f>VLOOKUP(R2292,Data!$C$2:$D$261,2,0)</f>
        <v>The Churchill</v>
      </c>
      <c r="T2292">
        <f>COUNTIF('Feb 2022'!A:A,D2292)+COUNTIF('Mar 2022'!A:A,D2292)+COUNTIF('Apr 2022'!A:A,D2292)+COUNTIF('May 2022'!A:A,D2292)+COUNTIF('June 2022'!A:A,D2292)+COUNTIF('July 2022'!A:A,D2292)+COUNTIF('Aug 2022'!A:A,D2292)+COUNTIF('Sep 2022'!A:A,D2292)+COUNTIF('Oct 2022'!A:A,D2292)+COUNTIF('Dec 2022'!A:A,D2292)</f>
        <v>1</v>
      </c>
      <c r="U2292" t="str">
        <f>VLOOKUP(Q2292,'Capital Lookup'!A:B,2,FALSE)</f>
        <v>No</v>
      </c>
      <c r="V2292" s="2">
        <f>IFERROR(VLOOKUP(LEFT(F2292,10),'Find Purchase Orders'!B:J,9,FALSE),"")</f>
        <v>44691</v>
      </c>
      <c r="W2292" s="25" t="s">
        <v>7261</v>
      </c>
    </row>
    <row r="2293" spans="1:23" hidden="1">
      <c r="A2293" s="25" t="s">
        <v>7261</v>
      </c>
      <c r="B2293" s="25" t="s">
        <v>7657</v>
      </c>
      <c r="C2293" s="25" t="s">
        <v>7282</v>
      </c>
      <c r="D2293" s="25" t="s">
        <v>4747</v>
      </c>
      <c r="E2293" s="25" t="s">
        <v>10979</v>
      </c>
      <c r="F2293" s="25" t="s">
        <v>12855</v>
      </c>
      <c r="G2293" s="25" t="s">
        <v>12856</v>
      </c>
      <c r="H2293" s="21">
        <v>354.26</v>
      </c>
      <c r="I2293" s="25" t="s">
        <v>7296</v>
      </c>
      <c r="J2293" s="25" t="s">
        <v>7288</v>
      </c>
      <c r="K2293" s="25" t="s">
        <v>7262</v>
      </c>
      <c r="L2293" s="25" t="s">
        <v>7259</v>
      </c>
      <c r="M2293" s="21">
        <v>354.26</v>
      </c>
      <c r="N2293" s="21">
        <v>354.25</v>
      </c>
      <c r="O2293" s="21">
        <v>0.01</v>
      </c>
      <c r="P2293" s="21">
        <v>354.26</v>
      </c>
      <c r="Q2293" s="25" t="s">
        <v>11239</v>
      </c>
      <c r="R2293" s="1" t="str">
        <f t="shared" si="36"/>
        <v>ST10018</v>
      </c>
      <c r="S2293" t="str">
        <f>VLOOKUP(R2293,Data!$C$2:$D$261,2,0)</f>
        <v>The Annex</v>
      </c>
      <c r="T2293">
        <f>COUNTIF('Feb 2022'!A:A,D2293)+COUNTIF('Mar 2022'!A:A,D2293)+COUNTIF('Apr 2022'!A:A,D2293)+COUNTIF('May 2022'!A:A,D2293)+COUNTIF('June 2022'!A:A,D2293)+COUNTIF('July 2022'!A:A,D2293)+COUNTIF('Aug 2022'!A:A,D2293)+COUNTIF('Sep 2022'!A:A,D2293)+COUNTIF('Oct 2022'!A:A,D2293)+COUNTIF('Dec 2022'!A:A,D2293)</f>
        <v>1</v>
      </c>
      <c r="U2293" t="str">
        <f>VLOOKUP(Q2293,'Capital Lookup'!A:B,2,FALSE)</f>
        <v>No</v>
      </c>
      <c r="V2293" s="2">
        <f>IFERROR(VLOOKUP(LEFT(F2293,10),'Find Purchase Orders'!B:J,9,FALSE),"")</f>
        <v>44684</v>
      </c>
      <c r="W2293" s="25" t="s">
        <v>7261</v>
      </c>
    </row>
    <row r="2294" spans="1:23" hidden="1">
      <c r="A2294" s="25" t="s">
        <v>7261</v>
      </c>
      <c r="B2294" s="25" t="s">
        <v>7657</v>
      </c>
      <c r="C2294" s="25" t="s">
        <v>7282</v>
      </c>
      <c r="D2294" s="25" t="s">
        <v>4747</v>
      </c>
      <c r="E2294" s="25" t="s">
        <v>10979</v>
      </c>
      <c r="F2294" s="25" t="s">
        <v>12857</v>
      </c>
      <c r="G2294" s="25" t="s">
        <v>12858</v>
      </c>
      <c r="H2294" s="21">
        <v>4399.7299999999996</v>
      </c>
      <c r="I2294" s="25" t="s">
        <v>7296</v>
      </c>
      <c r="J2294" s="25" t="s">
        <v>7288</v>
      </c>
      <c r="K2294" s="25" t="s">
        <v>7262</v>
      </c>
      <c r="L2294" s="25" t="s">
        <v>7259</v>
      </c>
      <c r="M2294" s="21">
        <v>4399.7299999999996</v>
      </c>
      <c r="N2294" s="21">
        <v>5016.5</v>
      </c>
      <c r="O2294" s="21">
        <v>-616.77</v>
      </c>
      <c r="P2294" s="21">
        <v>4399.7299999999996</v>
      </c>
      <c r="Q2294" s="25" t="s">
        <v>11239</v>
      </c>
      <c r="R2294" s="1" t="str">
        <f t="shared" si="36"/>
        <v>ST10018</v>
      </c>
      <c r="S2294" t="str">
        <f>VLOOKUP(R2294,Data!$C$2:$D$261,2,0)</f>
        <v>The Annex</v>
      </c>
      <c r="T2294">
        <f>COUNTIF('Feb 2022'!A:A,D2294)+COUNTIF('Mar 2022'!A:A,D2294)+COUNTIF('Apr 2022'!A:A,D2294)+COUNTIF('May 2022'!A:A,D2294)+COUNTIF('June 2022'!A:A,D2294)+COUNTIF('July 2022'!A:A,D2294)+COUNTIF('Aug 2022'!A:A,D2294)+COUNTIF('Sep 2022'!A:A,D2294)+COUNTIF('Oct 2022'!A:A,D2294)+COUNTIF('Dec 2022'!A:A,D2294)</f>
        <v>1</v>
      </c>
      <c r="U2294" t="str">
        <f>VLOOKUP(Q2294,'Capital Lookup'!A:B,2,FALSE)</f>
        <v>No</v>
      </c>
      <c r="V2294" s="2">
        <f>IFERROR(VLOOKUP(LEFT(F2294,10),'Find Purchase Orders'!B:J,9,FALSE),"")</f>
        <v>44684</v>
      </c>
      <c r="W2294" s="25" t="s">
        <v>7261</v>
      </c>
    </row>
    <row r="2295" spans="1:23" hidden="1">
      <c r="A2295" s="25" t="s">
        <v>7261</v>
      </c>
      <c r="B2295" s="25" t="s">
        <v>7657</v>
      </c>
      <c r="C2295" s="25" t="s">
        <v>7282</v>
      </c>
      <c r="D2295" s="25" t="s">
        <v>4937</v>
      </c>
      <c r="E2295" s="25" t="s">
        <v>10979</v>
      </c>
      <c r="F2295" s="25" t="s">
        <v>12859</v>
      </c>
      <c r="G2295" s="25" t="s">
        <v>12860</v>
      </c>
      <c r="H2295" s="21">
        <v>7381.8</v>
      </c>
      <c r="I2295" s="25" t="s">
        <v>7296</v>
      </c>
      <c r="J2295" s="25" t="s">
        <v>7288</v>
      </c>
      <c r="K2295" s="25" t="s">
        <v>7262</v>
      </c>
      <c r="L2295" s="25" t="s">
        <v>7259</v>
      </c>
      <c r="M2295" s="21">
        <v>7381.8</v>
      </c>
      <c r="N2295" s="21">
        <v>7381.8</v>
      </c>
      <c r="O2295" s="21">
        <v>0</v>
      </c>
      <c r="P2295" s="21">
        <v>7381.8</v>
      </c>
      <c r="Q2295" s="25" t="s">
        <v>11239</v>
      </c>
      <c r="R2295" s="1" t="str">
        <f t="shared" si="36"/>
        <v>ST10018</v>
      </c>
      <c r="S2295" t="str">
        <f>VLOOKUP(R2295,Data!$C$2:$D$261,2,0)</f>
        <v>The Annex</v>
      </c>
      <c r="T2295">
        <f>COUNTIF('Feb 2022'!A:A,D2295)+COUNTIF('Mar 2022'!A:A,D2295)+COUNTIF('Apr 2022'!A:A,D2295)+COUNTIF('May 2022'!A:A,D2295)+COUNTIF('June 2022'!A:A,D2295)+COUNTIF('July 2022'!A:A,D2295)+COUNTIF('Aug 2022'!A:A,D2295)+COUNTIF('Sep 2022'!A:A,D2295)+COUNTIF('Oct 2022'!A:A,D2295)+COUNTIF('Dec 2022'!A:A,D2295)</f>
        <v>1</v>
      </c>
      <c r="U2295" t="str">
        <f>VLOOKUP(Q2295,'Capital Lookup'!A:B,2,FALSE)</f>
        <v>No</v>
      </c>
      <c r="V2295" s="2">
        <f>IFERROR(VLOOKUP(LEFT(F2295,10),'Find Purchase Orders'!B:J,9,FALSE),"")</f>
        <v>44697</v>
      </c>
      <c r="W2295" s="25" t="s">
        <v>7261</v>
      </c>
    </row>
    <row r="2296" spans="1:23" hidden="1">
      <c r="A2296" s="25" t="s">
        <v>7261</v>
      </c>
      <c r="B2296" s="25" t="s">
        <v>7657</v>
      </c>
      <c r="C2296" s="25" t="s">
        <v>7282</v>
      </c>
      <c r="D2296" s="25" t="s">
        <v>4748</v>
      </c>
      <c r="E2296" s="25" t="s">
        <v>10979</v>
      </c>
      <c r="F2296" s="25" t="s">
        <v>12861</v>
      </c>
      <c r="G2296" s="25" t="s">
        <v>12099</v>
      </c>
      <c r="H2296" s="21">
        <v>501.15</v>
      </c>
      <c r="I2296" s="25" t="s">
        <v>7296</v>
      </c>
      <c r="J2296" s="25" t="s">
        <v>7288</v>
      </c>
      <c r="K2296" s="25" t="s">
        <v>7262</v>
      </c>
      <c r="L2296" s="25" t="s">
        <v>7259</v>
      </c>
      <c r="M2296" s="21">
        <v>501.15</v>
      </c>
      <c r="N2296" s="21">
        <v>501.16</v>
      </c>
      <c r="O2296" s="21">
        <v>-0.01</v>
      </c>
      <c r="P2296" s="21">
        <v>501.15</v>
      </c>
      <c r="Q2296" s="25" t="s">
        <v>11239</v>
      </c>
      <c r="R2296" s="1" t="str">
        <f t="shared" si="36"/>
        <v>ST10018</v>
      </c>
      <c r="S2296" t="str">
        <f>VLOOKUP(R2296,Data!$C$2:$D$261,2,0)</f>
        <v>The Annex</v>
      </c>
      <c r="T2296">
        <f>COUNTIF('Feb 2022'!A:A,D2296)+COUNTIF('Mar 2022'!A:A,D2296)+COUNTIF('Apr 2022'!A:A,D2296)+COUNTIF('May 2022'!A:A,D2296)+COUNTIF('June 2022'!A:A,D2296)+COUNTIF('July 2022'!A:A,D2296)+COUNTIF('Aug 2022'!A:A,D2296)+COUNTIF('Sep 2022'!A:A,D2296)+COUNTIF('Oct 2022'!A:A,D2296)+COUNTIF('Dec 2022'!A:A,D2296)</f>
        <v>1</v>
      </c>
      <c r="U2296" t="str">
        <f>VLOOKUP(Q2296,'Capital Lookup'!A:B,2,FALSE)</f>
        <v>No</v>
      </c>
      <c r="V2296" s="2">
        <f>IFERROR(VLOOKUP(LEFT(F2296,10),'Find Purchase Orders'!B:J,9,FALSE),"")</f>
        <v>44687</v>
      </c>
      <c r="W2296" s="25" t="s">
        <v>7261</v>
      </c>
    </row>
    <row r="2297" spans="1:23" hidden="1">
      <c r="A2297" s="25" t="s">
        <v>7261</v>
      </c>
      <c r="B2297" s="25" t="s">
        <v>7657</v>
      </c>
      <c r="C2297" s="25" t="s">
        <v>7282</v>
      </c>
      <c r="D2297" s="25" t="s">
        <v>4748</v>
      </c>
      <c r="E2297" s="25" t="s">
        <v>10979</v>
      </c>
      <c r="F2297" s="25" t="s">
        <v>12862</v>
      </c>
      <c r="G2297" s="25" t="s">
        <v>12863</v>
      </c>
      <c r="H2297" s="21">
        <v>6344.32</v>
      </c>
      <c r="I2297" s="25" t="s">
        <v>7296</v>
      </c>
      <c r="J2297" s="25" t="s">
        <v>7288</v>
      </c>
      <c r="K2297" s="25" t="s">
        <v>7262</v>
      </c>
      <c r="L2297" s="25" t="s">
        <v>7259</v>
      </c>
      <c r="M2297" s="21">
        <v>6344.32</v>
      </c>
      <c r="N2297" s="21">
        <v>6814.19</v>
      </c>
      <c r="O2297" s="21">
        <v>-469.87</v>
      </c>
      <c r="P2297" s="21">
        <v>6344.32</v>
      </c>
      <c r="Q2297" s="25" t="s">
        <v>11239</v>
      </c>
      <c r="R2297" s="1" t="str">
        <f t="shared" si="36"/>
        <v>ST10018</v>
      </c>
      <c r="S2297" t="str">
        <f>VLOOKUP(R2297,Data!$C$2:$D$261,2,0)</f>
        <v>The Annex</v>
      </c>
      <c r="T2297">
        <f>COUNTIF('Feb 2022'!A:A,D2297)+COUNTIF('Mar 2022'!A:A,D2297)+COUNTIF('Apr 2022'!A:A,D2297)+COUNTIF('May 2022'!A:A,D2297)+COUNTIF('June 2022'!A:A,D2297)+COUNTIF('July 2022'!A:A,D2297)+COUNTIF('Aug 2022'!A:A,D2297)+COUNTIF('Sep 2022'!A:A,D2297)+COUNTIF('Oct 2022'!A:A,D2297)+COUNTIF('Dec 2022'!A:A,D2297)</f>
        <v>1</v>
      </c>
      <c r="U2297" t="str">
        <f>VLOOKUP(Q2297,'Capital Lookup'!A:B,2,FALSE)</f>
        <v>No</v>
      </c>
      <c r="V2297" s="2">
        <f>IFERROR(VLOOKUP(LEFT(F2297,10),'Find Purchase Orders'!B:J,9,FALSE),"")</f>
        <v>44687</v>
      </c>
      <c r="W2297" s="25" t="s">
        <v>7261</v>
      </c>
    </row>
    <row r="2298" spans="1:23" hidden="1">
      <c r="A2298" s="25" t="s">
        <v>7261</v>
      </c>
      <c r="B2298" s="25" t="s">
        <v>7657</v>
      </c>
      <c r="C2298" s="25" t="s">
        <v>7282</v>
      </c>
      <c r="D2298" s="25" t="s">
        <v>4852</v>
      </c>
      <c r="E2298" s="25" t="s">
        <v>10979</v>
      </c>
      <c r="F2298" s="25" t="s">
        <v>12864</v>
      </c>
      <c r="G2298" s="25" t="s">
        <v>7329</v>
      </c>
      <c r="H2298" s="21">
        <v>354.26</v>
      </c>
      <c r="I2298" s="25" t="s">
        <v>7296</v>
      </c>
      <c r="J2298" s="25" t="s">
        <v>7288</v>
      </c>
      <c r="K2298" s="25" t="s">
        <v>7262</v>
      </c>
      <c r="L2298" s="25" t="s">
        <v>7259</v>
      </c>
      <c r="M2298" s="21">
        <v>354.26</v>
      </c>
      <c r="N2298" s="21">
        <v>354.25</v>
      </c>
      <c r="O2298" s="21">
        <v>0.01</v>
      </c>
      <c r="P2298" s="21">
        <v>354.26</v>
      </c>
      <c r="Q2298" s="25" t="s">
        <v>11239</v>
      </c>
      <c r="R2298" s="1" t="str">
        <f t="shared" si="36"/>
        <v>ST10018</v>
      </c>
      <c r="S2298" t="str">
        <f>VLOOKUP(R2298,Data!$C$2:$D$261,2,0)</f>
        <v>The Annex</v>
      </c>
      <c r="T2298">
        <f>COUNTIF('Feb 2022'!A:A,D2298)+COUNTIF('Mar 2022'!A:A,D2298)+COUNTIF('Apr 2022'!A:A,D2298)+COUNTIF('May 2022'!A:A,D2298)+COUNTIF('June 2022'!A:A,D2298)+COUNTIF('July 2022'!A:A,D2298)+COUNTIF('Aug 2022'!A:A,D2298)+COUNTIF('Sep 2022'!A:A,D2298)+COUNTIF('Oct 2022'!A:A,D2298)+COUNTIF('Dec 2022'!A:A,D2298)</f>
        <v>1</v>
      </c>
      <c r="U2298" t="str">
        <f>VLOOKUP(Q2298,'Capital Lookup'!A:B,2,FALSE)</f>
        <v>No</v>
      </c>
      <c r="V2298" s="2">
        <f>IFERROR(VLOOKUP(LEFT(F2298,10),'Find Purchase Orders'!B:J,9,FALSE),"")</f>
        <v>44690</v>
      </c>
      <c r="W2298" s="25" t="s">
        <v>7261</v>
      </c>
    </row>
    <row r="2299" spans="1:23" hidden="1">
      <c r="A2299" s="25" t="s">
        <v>7261</v>
      </c>
      <c r="B2299" s="25" t="s">
        <v>7657</v>
      </c>
      <c r="C2299" s="25" t="s">
        <v>7282</v>
      </c>
      <c r="D2299" s="25" t="s">
        <v>4852</v>
      </c>
      <c r="E2299" s="25" t="s">
        <v>10979</v>
      </c>
      <c r="F2299" s="25" t="s">
        <v>12865</v>
      </c>
      <c r="G2299" s="25" t="s">
        <v>12866</v>
      </c>
      <c r="H2299" s="21">
        <v>6376.87</v>
      </c>
      <c r="I2299" s="25" t="s">
        <v>7296</v>
      </c>
      <c r="J2299" s="25" t="s">
        <v>7288</v>
      </c>
      <c r="K2299" s="25" t="s">
        <v>7262</v>
      </c>
      <c r="L2299" s="25" t="s">
        <v>7259</v>
      </c>
      <c r="M2299" s="21">
        <v>6376.87</v>
      </c>
      <c r="N2299" s="21">
        <v>6993.65</v>
      </c>
      <c r="O2299" s="21">
        <v>-616.78</v>
      </c>
      <c r="P2299" s="21">
        <v>6376.87</v>
      </c>
      <c r="Q2299" s="25" t="s">
        <v>11239</v>
      </c>
      <c r="R2299" s="1" t="str">
        <f t="shared" si="36"/>
        <v>ST10018</v>
      </c>
      <c r="S2299" t="str">
        <f>VLOOKUP(R2299,Data!$C$2:$D$261,2,0)</f>
        <v>The Annex</v>
      </c>
      <c r="T2299">
        <f>COUNTIF('Feb 2022'!A:A,D2299)+COUNTIF('Mar 2022'!A:A,D2299)+COUNTIF('Apr 2022'!A:A,D2299)+COUNTIF('May 2022'!A:A,D2299)+COUNTIF('June 2022'!A:A,D2299)+COUNTIF('July 2022'!A:A,D2299)+COUNTIF('Aug 2022'!A:A,D2299)+COUNTIF('Sep 2022'!A:A,D2299)+COUNTIF('Oct 2022'!A:A,D2299)+COUNTIF('Dec 2022'!A:A,D2299)</f>
        <v>1</v>
      </c>
      <c r="U2299" t="str">
        <f>VLOOKUP(Q2299,'Capital Lookup'!A:B,2,FALSE)</f>
        <v>No</v>
      </c>
      <c r="V2299" s="2">
        <f>IFERROR(VLOOKUP(LEFT(F2299,10),'Find Purchase Orders'!B:J,9,FALSE),"")</f>
        <v>44690</v>
      </c>
      <c r="W2299" s="25" t="s">
        <v>7261</v>
      </c>
    </row>
    <row r="2300" spans="1:23" hidden="1">
      <c r="A2300" s="25" t="s">
        <v>7261</v>
      </c>
      <c r="B2300" s="25" t="s">
        <v>7657</v>
      </c>
      <c r="C2300" s="25" t="s">
        <v>7282</v>
      </c>
      <c r="D2300" s="25" t="s">
        <v>4853</v>
      </c>
      <c r="E2300" s="25" t="s">
        <v>10979</v>
      </c>
      <c r="F2300" s="25" t="s">
        <v>12867</v>
      </c>
      <c r="G2300" s="25" t="s">
        <v>10997</v>
      </c>
      <c r="H2300" s="21">
        <v>316.97000000000003</v>
      </c>
      <c r="I2300" s="25" t="s">
        <v>7296</v>
      </c>
      <c r="J2300" s="25" t="s">
        <v>7288</v>
      </c>
      <c r="K2300" s="25" t="s">
        <v>7262</v>
      </c>
      <c r="L2300" s="25" t="s">
        <v>7259</v>
      </c>
      <c r="M2300" s="21">
        <v>316.97000000000003</v>
      </c>
      <c r="N2300" s="21">
        <v>316.97000000000003</v>
      </c>
      <c r="O2300" s="21">
        <v>0</v>
      </c>
      <c r="P2300" s="21">
        <v>316.97000000000003</v>
      </c>
      <c r="Q2300" s="25" t="s">
        <v>11239</v>
      </c>
      <c r="R2300" s="1" t="str">
        <f t="shared" si="36"/>
        <v>ST10018</v>
      </c>
      <c r="S2300" t="str">
        <f>VLOOKUP(R2300,Data!$C$2:$D$261,2,0)</f>
        <v>The Annex</v>
      </c>
      <c r="T2300">
        <f>COUNTIF('Feb 2022'!A:A,D2300)+COUNTIF('Mar 2022'!A:A,D2300)+COUNTIF('Apr 2022'!A:A,D2300)+COUNTIF('May 2022'!A:A,D2300)+COUNTIF('June 2022'!A:A,D2300)+COUNTIF('July 2022'!A:A,D2300)+COUNTIF('Aug 2022'!A:A,D2300)+COUNTIF('Sep 2022'!A:A,D2300)+COUNTIF('Oct 2022'!A:A,D2300)+COUNTIF('Dec 2022'!A:A,D2300)</f>
        <v>1</v>
      </c>
      <c r="U2300" t="str">
        <f>VLOOKUP(Q2300,'Capital Lookup'!A:B,2,FALSE)</f>
        <v>No</v>
      </c>
      <c r="V2300" s="2">
        <f>IFERROR(VLOOKUP(LEFT(F2300,10),'Find Purchase Orders'!B:J,9,FALSE),"")</f>
        <v>44693</v>
      </c>
      <c r="W2300" s="25" t="s">
        <v>7261</v>
      </c>
    </row>
    <row r="2301" spans="1:23" hidden="1">
      <c r="A2301" s="25" t="s">
        <v>7261</v>
      </c>
      <c r="B2301" s="25" t="s">
        <v>7657</v>
      </c>
      <c r="C2301" s="25" t="s">
        <v>7282</v>
      </c>
      <c r="D2301" s="25" t="s">
        <v>4853</v>
      </c>
      <c r="E2301" s="25" t="s">
        <v>10979</v>
      </c>
      <c r="F2301" s="25" t="s">
        <v>12868</v>
      </c>
      <c r="G2301" s="25" t="s">
        <v>12869</v>
      </c>
      <c r="H2301" s="21">
        <v>6203.46</v>
      </c>
      <c r="I2301" s="25" t="s">
        <v>7296</v>
      </c>
      <c r="J2301" s="25" t="s">
        <v>7288</v>
      </c>
      <c r="K2301" s="25" t="s">
        <v>7262</v>
      </c>
      <c r="L2301" s="25" t="s">
        <v>7259</v>
      </c>
      <c r="M2301" s="21">
        <v>6203.46</v>
      </c>
      <c r="N2301" s="21">
        <v>6203.46</v>
      </c>
      <c r="O2301" s="21">
        <v>0</v>
      </c>
      <c r="P2301" s="21">
        <v>6203.46</v>
      </c>
      <c r="Q2301" s="25" t="s">
        <v>11239</v>
      </c>
      <c r="R2301" s="1" t="str">
        <f t="shared" si="36"/>
        <v>ST10018</v>
      </c>
      <c r="S2301" t="str">
        <f>VLOOKUP(R2301,Data!$C$2:$D$261,2,0)</f>
        <v>The Annex</v>
      </c>
      <c r="T2301">
        <f>COUNTIF('Feb 2022'!A:A,D2301)+COUNTIF('Mar 2022'!A:A,D2301)+COUNTIF('Apr 2022'!A:A,D2301)+COUNTIF('May 2022'!A:A,D2301)+COUNTIF('June 2022'!A:A,D2301)+COUNTIF('July 2022'!A:A,D2301)+COUNTIF('Aug 2022'!A:A,D2301)+COUNTIF('Sep 2022'!A:A,D2301)+COUNTIF('Oct 2022'!A:A,D2301)+COUNTIF('Dec 2022'!A:A,D2301)</f>
        <v>1</v>
      </c>
      <c r="U2301" t="str">
        <f>VLOOKUP(Q2301,'Capital Lookup'!A:B,2,FALSE)</f>
        <v>No</v>
      </c>
      <c r="V2301" s="2">
        <f>IFERROR(VLOOKUP(LEFT(F2301,10),'Find Purchase Orders'!B:J,9,FALSE),"")</f>
        <v>44693</v>
      </c>
      <c r="W2301" s="25" t="s">
        <v>7261</v>
      </c>
    </row>
    <row r="2302" spans="1:23" hidden="1">
      <c r="A2302" s="25" t="s">
        <v>7261</v>
      </c>
      <c r="B2302" s="25" t="s">
        <v>7657</v>
      </c>
      <c r="C2302" s="25" t="s">
        <v>7282</v>
      </c>
      <c r="D2302" s="25" t="s">
        <v>4749</v>
      </c>
      <c r="E2302" s="25" t="s">
        <v>10979</v>
      </c>
      <c r="F2302" s="25" t="s">
        <v>12870</v>
      </c>
      <c r="G2302" s="25" t="s">
        <v>12871</v>
      </c>
      <c r="H2302" s="21">
        <v>786.48</v>
      </c>
      <c r="I2302" s="25" t="s">
        <v>7296</v>
      </c>
      <c r="J2302" s="25" t="s">
        <v>7288</v>
      </c>
      <c r="K2302" s="25" t="s">
        <v>7262</v>
      </c>
      <c r="L2302" s="25" t="s">
        <v>7259</v>
      </c>
      <c r="M2302" s="21">
        <v>786.48</v>
      </c>
      <c r="N2302" s="21">
        <v>786.48</v>
      </c>
      <c r="O2302" s="21">
        <v>0</v>
      </c>
      <c r="P2302" s="21">
        <v>786.48</v>
      </c>
      <c r="Q2302" s="25" t="s">
        <v>11239</v>
      </c>
      <c r="R2302" s="1" t="str">
        <f t="shared" si="36"/>
        <v>ST10018</v>
      </c>
      <c r="S2302" t="str">
        <f>VLOOKUP(R2302,Data!$C$2:$D$261,2,0)</f>
        <v>The Annex</v>
      </c>
      <c r="T2302">
        <f>COUNTIF('Feb 2022'!A:A,D2302)+COUNTIF('Mar 2022'!A:A,D2302)+COUNTIF('Apr 2022'!A:A,D2302)+COUNTIF('May 2022'!A:A,D2302)+COUNTIF('June 2022'!A:A,D2302)+COUNTIF('July 2022'!A:A,D2302)+COUNTIF('Aug 2022'!A:A,D2302)+COUNTIF('Sep 2022'!A:A,D2302)+COUNTIF('Oct 2022'!A:A,D2302)+COUNTIF('Dec 2022'!A:A,D2302)</f>
        <v>1</v>
      </c>
      <c r="U2302" t="str">
        <f>VLOOKUP(Q2302,'Capital Lookup'!A:B,2,FALSE)</f>
        <v>No</v>
      </c>
      <c r="V2302" s="2">
        <f>IFERROR(VLOOKUP(LEFT(F2302,10),'Find Purchase Orders'!B:J,9,FALSE),"")</f>
        <v>44687</v>
      </c>
      <c r="W2302" s="25" t="s">
        <v>7261</v>
      </c>
    </row>
    <row r="2303" spans="1:23" hidden="1">
      <c r="A2303" s="25" t="s">
        <v>7261</v>
      </c>
      <c r="B2303" s="25" t="s">
        <v>7657</v>
      </c>
      <c r="C2303" s="25" t="s">
        <v>7282</v>
      </c>
      <c r="D2303" s="25" t="s">
        <v>4749</v>
      </c>
      <c r="E2303" s="25" t="s">
        <v>10979</v>
      </c>
      <c r="F2303" s="25" t="s">
        <v>12872</v>
      </c>
      <c r="G2303" s="25" t="s">
        <v>12873</v>
      </c>
      <c r="H2303" s="21">
        <v>7585.24</v>
      </c>
      <c r="I2303" s="25" t="s">
        <v>7296</v>
      </c>
      <c r="J2303" s="25" t="s">
        <v>7288</v>
      </c>
      <c r="K2303" s="25" t="s">
        <v>7262</v>
      </c>
      <c r="L2303" s="25" t="s">
        <v>7259</v>
      </c>
      <c r="M2303" s="21">
        <v>7585.24</v>
      </c>
      <c r="N2303" s="21">
        <v>7585.24</v>
      </c>
      <c r="O2303" s="21">
        <v>0</v>
      </c>
      <c r="P2303" s="21">
        <v>7585.24</v>
      </c>
      <c r="Q2303" s="25" t="s">
        <v>11239</v>
      </c>
      <c r="R2303" s="1" t="str">
        <f t="shared" si="36"/>
        <v>ST10018</v>
      </c>
      <c r="S2303" t="str">
        <f>VLOOKUP(R2303,Data!$C$2:$D$261,2,0)</f>
        <v>The Annex</v>
      </c>
      <c r="T2303">
        <f>COUNTIF('Feb 2022'!A:A,D2303)+COUNTIF('Mar 2022'!A:A,D2303)+COUNTIF('Apr 2022'!A:A,D2303)+COUNTIF('May 2022'!A:A,D2303)+COUNTIF('June 2022'!A:A,D2303)+COUNTIF('July 2022'!A:A,D2303)+COUNTIF('Aug 2022'!A:A,D2303)+COUNTIF('Sep 2022'!A:A,D2303)+COUNTIF('Oct 2022'!A:A,D2303)+COUNTIF('Dec 2022'!A:A,D2303)</f>
        <v>1</v>
      </c>
      <c r="U2303" t="str">
        <f>VLOOKUP(Q2303,'Capital Lookup'!A:B,2,FALSE)</f>
        <v>No</v>
      </c>
      <c r="V2303" s="2">
        <f>IFERROR(VLOOKUP(LEFT(F2303,10),'Find Purchase Orders'!B:J,9,FALSE),"")</f>
        <v>44687</v>
      </c>
      <c r="W2303" s="25" t="s">
        <v>7261</v>
      </c>
    </row>
    <row r="2304" spans="1:23" hidden="1">
      <c r="A2304" s="25" t="s">
        <v>7425</v>
      </c>
      <c r="B2304" s="25" t="s">
        <v>7988</v>
      </c>
      <c r="C2304" s="25" t="s">
        <v>7271</v>
      </c>
      <c r="D2304" s="25" t="s">
        <v>12874</v>
      </c>
      <c r="E2304" s="25" t="s">
        <v>12428</v>
      </c>
      <c r="H2304" s="21">
        <v>71.599999999999994</v>
      </c>
      <c r="I2304" s="25" t="s">
        <v>7257</v>
      </c>
      <c r="K2304" s="25" t="s">
        <v>9320</v>
      </c>
      <c r="L2304" s="25" t="s">
        <v>7647</v>
      </c>
      <c r="M2304" s="22">
        <v>0</v>
      </c>
      <c r="N2304" s="22">
        <v>0</v>
      </c>
      <c r="O2304" s="21">
        <v>0</v>
      </c>
      <c r="P2304" s="21">
        <v>8.24</v>
      </c>
      <c r="Q2304" s="25"/>
      <c r="R2304" s="1" t="str">
        <f t="shared" si="36"/>
        <v>ST10152</v>
      </c>
      <c r="S2304" t="str">
        <f>VLOOKUP(R2304,Data!$C$2:$D$261,2,0)</f>
        <v>Fosterbrooke LTC</v>
      </c>
      <c r="T2304">
        <f>COUNTIF('Feb 2022'!A:A,D2304)+COUNTIF('Mar 2022'!A:A,D2304)+COUNTIF('Apr 2022'!A:A,D2304)+COUNTIF('May 2022'!A:A,D2304)+COUNTIF('June 2022'!A:A,D2304)+COUNTIF('July 2022'!A:A,D2304)+COUNTIF('Aug 2022'!A:A,D2304)+COUNTIF('Sep 2022'!A:A,D2304)+COUNTIF('Oct 2022'!A:A,D2304)+COUNTIF('Dec 2022'!A:A,D2304)</f>
        <v>0</v>
      </c>
      <c r="U2304" t="e">
        <f>VLOOKUP(Q2304,'Capital Lookup'!A:B,2,FALSE)</f>
        <v>#N/A</v>
      </c>
      <c r="V2304" s="2" t="str">
        <f>IFERROR(VLOOKUP(LEFT(F2304,10),'Find Purchase Orders'!B:J,9,FALSE),"")</f>
        <v/>
      </c>
      <c r="W2304" s="25" t="s">
        <v>7261</v>
      </c>
    </row>
    <row r="2305" spans="1:23" hidden="1">
      <c r="A2305" s="25" t="s">
        <v>7252</v>
      </c>
      <c r="B2305" s="25" t="s">
        <v>7506</v>
      </c>
      <c r="C2305" s="25" t="s">
        <v>7254</v>
      </c>
      <c r="D2305" s="25" t="s">
        <v>4739</v>
      </c>
      <c r="E2305" s="25" t="s">
        <v>8553</v>
      </c>
      <c r="F2305" s="25" t="s">
        <v>12875</v>
      </c>
      <c r="G2305" s="25" t="s">
        <v>12876</v>
      </c>
      <c r="H2305" s="21">
        <v>9015.14</v>
      </c>
      <c r="I2305" s="25" t="s">
        <v>7296</v>
      </c>
      <c r="J2305" s="25" t="s">
        <v>7288</v>
      </c>
      <c r="K2305" s="25" t="s">
        <v>7262</v>
      </c>
      <c r="L2305" s="25" t="s">
        <v>7259</v>
      </c>
      <c r="M2305" s="21">
        <v>9015.14</v>
      </c>
      <c r="N2305" s="21">
        <v>9015.14</v>
      </c>
      <c r="O2305" s="21">
        <v>0</v>
      </c>
      <c r="P2305" s="21">
        <v>9015.14</v>
      </c>
      <c r="Q2305" s="25" t="s">
        <v>8556</v>
      </c>
      <c r="R2305" s="1" t="str">
        <f t="shared" si="36"/>
        <v>ST10031</v>
      </c>
      <c r="S2305" t="str">
        <f>VLOOKUP(R2305,Data!$C$2:$D$261,2,0)</f>
        <v>Port Perry Villa</v>
      </c>
      <c r="T2305">
        <f>COUNTIF('Feb 2022'!A:A,D2305)+COUNTIF('Mar 2022'!A:A,D2305)+COUNTIF('Apr 2022'!A:A,D2305)+COUNTIF('May 2022'!A:A,D2305)+COUNTIF('June 2022'!A:A,D2305)+COUNTIF('July 2022'!A:A,D2305)+COUNTIF('Aug 2022'!A:A,D2305)+COUNTIF('Sep 2022'!A:A,D2305)+COUNTIF('Oct 2022'!A:A,D2305)+COUNTIF('Dec 2022'!A:A,D2305)</f>
        <v>1</v>
      </c>
      <c r="U2305" t="str">
        <f>VLOOKUP(Q2305,'Capital Lookup'!A:B,2,FALSE)</f>
        <v>No</v>
      </c>
      <c r="V2305" s="2">
        <f>IFERROR(VLOOKUP(LEFT(F2305,10),'Find Purchase Orders'!B:J,9,FALSE),"")</f>
        <v>44685</v>
      </c>
      <c r="W2305" s="25" t="s">
        <v>7261</v>
      </c>
    </row>
    <row r="2306" spans="1:23" hidden="1">
      <c r="A2306" s="25" t="s">
        <v>7313</v>
      </c>
      <c r="B2306" s="25" t="s">
        <v>7971</v>
      </c>
      <c r="C2306" s="25" t="s">
        <v>7587</v>
      </c>
      <c r="D2306" s="25" t="s">
        <v>4755</v>
      </c>
      <c r="E2306" s="25" t="s">
        <v>7492</v>
      </c>
      <c r="F2306" s="25" t="s">
        <v>12877</v>
      </c>
      <c r="G2306" s="25" t="s">
        <v>12878</v>
      </c>
      <c r="H2306" s="21">
        <v>3230.01</v>
      </c>
      <c r="I2306" s="25" t="s">
        <v>7296</v>
      </c>
      <c r="J2306" s="25" t="s">
        <v>7288</v>
      </c>
      <c r="K2306" s="25" t="s">
        <v>7579</v>
      </c>
      <c r="L2306" s="25" t="s">
        <v>8156</v>
      </c>
      <c r="M2306" s="21">
        <v>3230.01</v>
      </c>
      <c r="N2306" s="21">
        <v>3230.01</v>
      </c>
      <c r="O2306" s="21">
        <v>0</v>
      </c>
      <c r="P2306" s="21">
        <v>3230.01</v>
      </c>
      <c r="Q2306" s="25" t="s">
        <v>12879</v>
      </c>
      <c r="R2306" s="1" t="str">
        <f t="shared" si="36"/>
        <v>ST10144</v>
      </c>
      <c r="S2306" t="str">
        <f>VLOOKUP(R2306,Data!$C$2:$D$261,2,0)</f>
        <v>West Oak Village</v>
      </c>
      <c r="T2306">
        <f>COUNTIF('Feb 2022'!A:A,D2306)+COUNTIF('Mar 2022'!A:A,D2306)+COUNTIF('Apr 2022'!A:A,D2306)+COUNTIF('May 2022'!A:A,D2306)+COUNTIF('June 2022'!A:A,D2306)+COUNTIF('July 2022'!A:A,D2306)+COUNTIF('Aug 2022'!A:A,D2306)+COUNTIF('Sep 2022'!A:A,D2306)+COUNTIF('Oct 2022'!A:A,D2306)+COUNTIF('Dec 2022'!A:A,D2306)</f>
        <v>1</v>
      </c>
      <c r="U2306" t="str">
        <f>VLOOKUP(Q2306,'Capital Lookup'!A:B,2,FALSE)</f>
        <v>No</v>
      </c>
      <c r="V2306" s="2">
        <f>IFERROR(VLOOKUP(LEFT(F2306,10),'Find Purchase Orders'!B:J,9,FALSE),"")</f>
        <v>44683</v>
      </c>
      <c r="W2306" s="25" t="s">
        <v>7261</v>
      </c>
    </row>
    <row r="2307" spans="1:23" hidden="1">
      <c r="A2307" s="25" t="s">
        <v>7261</v>
      </c>
      <c r="B2307" s="25" t="s">
        <v>8501</v>
      </c>
      <c r="C2307" s="25" t="s">
        <v>7264</v>
      </c>
      <c r="D2307" s="25" t="s">
        <v>4753</v>
      </c>
      <c r="E2307" s="25" t="s">
        <v>8658</v>
      </c>
      <c r="F2307" s="25" t="s">
        <v>12880</v>
      </c>
      <c r="G2307" s="25" t="s">
        <v>12881</v>
      </c>
      <c r="H2307" s="21">
        <v>3816.47</v>
      </c>
      <c r="I2307" s="25" t="s">
        <v>7287</v>
      </c>
      <c r="J2307" s="25" t="s">
        <v>7288</v>
      </c>
      <c r="K2307" s="25" t="s">
        <v>7262</v>
      </c>
      <c r="L2307" s="25" t="s">
        <v>7259</v>
      </c>
      <c r="M2307" s="21">
        <v>3816.47</v>
      </c>
      <c r="N2307" s="22">
        <v>0</v>
      </c>
      <c r="O2307" s="21">
        <v>3816.47</v>
      </c>
      <c r="P2307" s="21">
        <v>439.06</v>
      </c>
      <c r="Q2307" s="25" t="s">
        <v>9077</v>
      </c>
      <c r="R2307" s="1" t="str">
        <f t="shared" si="36"/>
        <v>ST10005</v>
      </c>
      <c r="S2307" t="str">
        <f>VLOOKUP(R2307,Data!$C$2:$D$261,2,0)</f>
        <v>The Kensington Oakville</v>
      </c>
      <c r="T2307">
        <f>COUNTIF('Feb 2022'!A:A,D2307)+COUNTIF('Mar 2022'!A:A,D2307)+COUNTIF('Apr 2022'!A:A,D2307)+COUNTIF('May 2022'!A:A,D2307)+COUNTIF('June 2022'!A:A,D2307)+COUNTIF('July 2022'!A:A,D2307)+COUNTIF('Aug 2022'!A:A,D2307)+COUNTIF('Sep 2022'!A:A,D2307)+COUNTIF('Oct 2022'!A:A,D2307)+COUNTIF('Dec 2022'!A:A,D2307)</f>
        <v>1</v>
      </c>
      <c r="U2307" t="str">
        <f>VLOOKUP(Q2307,'Capital Lookup'!A:B,2,FALSE)</f>
        <v>No</v>
      </c>
      <c r="V2307" s="2">
        <f>IFERROR(VLOOKUP(LEFT(F2307,10),'Find Purchase Orders'!B:J,9,FALSE),"")</f>
        <v>44683</v>
      </c>
      <c r="W2307" s="25" t="s">
        <v>7261</v>
      </c>
    </row>
    <row r="2308" spans="1:23" hidden="1">
      <c r="A2308" s="25" t="s">
        <v>7261</v>
      </c>
      <c r="B2308" s="25" t="s">
        <v>8501</v>
      </c>
      <c r="C2308" s="25" t="s">
        <v>7264</v>
      </c>
      <c r="D2308" s="25" t="s">
        <v>4753</v>
      </c>
      <c r="E2308" s="25" t="s">
        <v>8658</v>
      </c>
      <c r="F2308" s="25" t="s">
        <v>12882</v>
      </c>
      <c r="G2308" s="25" t="s">
        <v>8509</v>
      </c>
      <c r="H2308" s="21">
        <v>395.5</v>
      </c>
      <c r="I2308" s="25" t="s">
        <v>7287</v>
      </c>
      <c r="J2308" s="25" t="s">
        <v>7288</v>
      </c>
      <c r="K2308" s="25" t="s">
        <v>7262</v>
      </c>
      <c r="L2308" s="25" t="s">
        <v>7259</v>
      </c>
      <c r="M2308" s="21">
        <v>395.5</v>
      </c>
      <c r="N2308" s="22">
        <v>0</v>
      </c>
      <c r="O2308" s="21">
        <v>395.5</v>
      </c>
      <c r="P2308" s="21">
        <v>45.5</v>
      </c>
      <c r="Q2308" s="25" t="s">
        <v>9077</v>
      </c>
      <c r="R2308" s="1" t="str">
        <f t="shared" si="36"/>
        <v>ST10005</v>
      </c>
      <c r="S2308" t="str">
        <f>VLOOKUP(R2308,Data!$C$2:$D$261,2,0)</f>
        <v>The Kensington Oakville</v>
      </c>
      <c r="T2308">
        <f>COUNTIF('Feb 2022'!A:A,D2308)+COUNTIF('Mar 2022'!A:A,D2308)+COUNTIF('Apr 2022'!A:A,D2308)+COUNTIF('May 2022'!A:A,D2308)+COUNTIF('June 2022'!A:A,D2308)+COUNTIF('July 2022'!A:A,D2308)+COUNTIF('Aug 2022'!A:A,D2308)+COUNTIF('Sep 2022'!A:A,D2308)+COUNTIF('Oct 2022'!A:A,D2308)+COUNTIF('Dec 2022'!A:A,D2308)</f>
        <v>1</v>
      </c>
      <c r="U2308" t="str">
        <f>VLOOKUP(Q2308,'Capital Lookup'!A:B,2,FALSE)</f>
        <v>No</v>
      </c>
      <c r="V2308" s="2">
        <f>IFERROR(VLOOKUP(LEFT(F2308,10),'Find Purchase Orders'!B:J,9,FALSE),"")</f>
        <v>44683</v>
      </c>
      <c r="W2308" s="25" t="s">
        <v>7261</v>
      </c>
    </row>
    <row r="2309" spans="1:23" hidden="1">
      <c r="A2309" s="25" t="s">
        <v>7252</v>
      </c>
      <c r="B2309" s="25" t="s">
        <v>7466</v>
      </c>
      <c r="C2309" s="25" t="s">
        <v>7254</v>
      </c>
      <c r="D2309" s="25" t="s">
        <v>2316</v>
      </c>
      <c r="E2309" s="25" t="s">
        <v>11209</v>
      </c>
      <c r="F2309" s="25" t="s">
        <v>12883</v>
      </c>
      <c r="G2309" s="25" t="s">
        <v>12884</v>
      </c>
      <c r="H2309" s="21">
        <v>1412.5</v>
      </c>
      <c r="I2309" s="25" t="s">
        <v>7287</v>
      </c>
      <c r="J2309" s="25" t="s">
        <v>7288</v>
      </c>
      <c r="K2309" s="25" t="s">
        <v>7289</v>
      </c>
      <c r="L2309" s="25" t="s">
        <v>7259</v>
      </c>
      <c r="M2309" s="21">
        <v>1412.5</v>
      </c>
      <c r="N2309" s="22">
        <v>0</v>
      </c>
      <c r="O2309" s="21">
        <v>1412.5</v>
      </c>
      <c r="P2309" s="21">
        <v>162.5</v>
      </c>
      <c r="Q2309" s="25" t="s">
        <v>7471</v>
      </c>
      <c r="R2309" s="1" t="str">
        <f t="shared" si="36"/>
        <v>ST10052</v>
      </c>
      <c r="S2309" t="str">
        <f>VLOOKUP(R2309,Data!$C$2:$D$261,2,0)</f>
        <v>Portobello</v>
      </c>
      <c r="T2309">
        <f>COUNTIF('Feb 2022'!A:A,D2309)+COUNTIF('Mar 2022'!A:A,D2309)+COUNTIF('Apr 2022'!A:A,D2309)+COUNTIF('May 2022'!A:A,D2309)+COUNTIF('June 2022'!A:A,D2309)+COUNTIF('July 2022'!A:A,D2309)+COUNTIF('Aug 2022'!A:A,D2309)+COUNTIF('Sep 2022'!A:A,D2309)+COUNTIF('Oct 2022'!A:A,D2309)+COUNTIF('Dec 2022'!A:A,D2309)</f>
        <v>1</v>
      </c>
      <c r="U2309" t="str">
        <f>VLOOKUP(Q2309,'Capital Lookup'!A:B,2,FALSE)</f>
        <v>No</v>
      </c>
      <c r="V2309" s="2">
        <f>IFERROR(VLOOKUP(LEFT(F2309,10),'Find Purchase Orders'!B:J,9,FALSE),"")</f>
        <v>44680</v>
      </c>
      <c r="W2309" s="25" t="s">
        <v>7261</v>
      </c>
    </row>
    <row r="2310" spans="1:23" hidden="1">
      <c r="A2310" s="25" t="s">
        <v>7261</v>
      </c>
      <c r="B2310" s="25" t="s">
        <v>7355</v>
      </c>
      <c r="C2310" s="25" t="s">
        <v>7264</v>
      </c>
      <c r="D2310" s="25" t="s">
        <v>12885</v>
      </c>
      <c r="E2310" s="25" t="s">
        <v>7357</v>
      </c>
      <c r="H2310" s="21">
        <v>565</v>
      </c>
      <c r="I2310" s="25" t="s">
        <v>7257</v>
      </c>
      <c r="K2310" s="25" t="s">
        <v>7258</v>
      </c>
      <c r="L2310" s="25" t="s">
        <v>7259</v>
      </c>
      <c r="M2310" s="22">
        <v>0</v>
      </c>
      <c r="N2310" s="22">
        <v>0</v>
      </c>
      <c r="O2310" s="21">
        <v>0</v>
      </c>
      <c r="P2310" s="21">
        <v>65</v>
      </c>
      <c r="Q2310" s="25" t="s">
        <v>7360</v>
      </c>
      <c r="R2310" s="1" t="str">
        <f t="shared" si="36"/>
        <v>ST10094</v>
      </c>
      <c r="S2310" t="str">
        <f>VLOOKUP(R2310,Data!$C$2:$D$261,2,0)</f>
        <v>Briarfield Gardens</v>
      </c>
      <c r="T2310">
        <f>COUNTIF('Feb 2022'!A:A,D2310)+COUNTIF('Mar 2022'!A:A,D2310)+COUNTIF('Apr 2022'!A:A,D2310)+COUNTIF('May 2022'!A:A,D2310)+COUNTIF('June 2022'!A:A,D2310)+COUNTIF('July 2022'!A:A,D2310)+COUNTIF('Aug 2022'!A:A,D2310)+COUNTIF('Sep 2022'!A:A,D2310)+COUNTIF('Oct 2022'!A:A,D2310)+COUNTIF('Dec 2022'!A:A,D2310)</f>
        <v>0</v>
      </c>
      <c r="U2310" t="str">
        <f>VLOOKUP(Q2310,'Capital Lookup'!A:B,2,FALSE)</f>
        <v>No</v>
      </c>
      <c r="V2310" s="2" t="str">
        <f>IFERROR(VLOOKUP(LEFT(F2310,10),'Find Purchase Orders'!B:J,9,FALSE),"")</f>
        <v/>
      </c>
      <c r="W2310" s="25" t="s">
        <v>7261</v>
      </c>
    </row>
    <row r="2311" spans="1:23" hidden="1">
      <c r="A2311" s="25" t="s">
        <v>7261</v>
      </c>
      <c r="B2311" s="25" t="s">
        <v>7355</v>
      </c>
      <c r="C2311" s="25" t="s">
        <v>7264</v>
      </c>
      <c r="D2311" s="25" t="s">
        <v>12885</v>
      </c>
      <c r="E2311" s="25" t="s">
        <v>7357</v>
      </c>
      <c r="H2311" s="21">
        <v>280.29000000000002</v>
      </c>
      <c r="I2311" s="25" t="s">
        <v>7257</v>
      </c>
      <c r="K2311" s="25" t="s">
        <v>7258</v>
      </c>
      <c r="L2311" s="25" t="s">
        <v>7259</v>
      </c>
      <c r="M2311" s="22">
        <v>0</v>
      </c>
      <c r="N2311" s="22">
        <v>0</v>
      </c>
      <c r="O2311" s="21">
        <v>0</v>
      </c>
      <c r="P2311" s="21">
        <v>32.25</v>
      </c>
      <c r="Q2311" s="25" t="s">
        <v>7360</v>
      </c>
      <c r="R2311" s="1" t="str">
        <f t="shared" si="36"/>
        <v>ST10094</v>
      </c>
      <c r="S2311" t="str">
        <f>VLOOKUP(R2311,Data!$C$2:$D$261,2,0)</f>
        <v>Briarfield Gardens</v>
      </c>
      <c r="T2311">
        <f>COUNTIF('Feb 2022'!A:A,D2311)+COUNTIF('Mar 2022'!A:A,D2311)+COUNTIF('Apr 2022'!A:A,D2311)+COUNTIF('May 2022'!A:A,D2311)+COUNTIF('June 2022'!A:A,D2311)+COUNTIF('July 2022'!A:A,D2311)+COUNTIF('Aug 2022'!A:A,D2311)+COUNTIF('Sep 2022'!A:A,D2311)+COUNTIF('Oct 2022'!A:A,D2311)+COUNTIF('Dec 2022'!A:A,D2311)</f>
        <v>0</v>
      </c>
      <c r="U2311" t="str">
        <f>VLOOKUP(Q2311,'Capital Lookup'!A:B,2,FALSE)</f>
        <v>No</v>
      </c>
      <c r="V2311" s="2" t="str">
        <f>IFERROR(VLOOKUP(LEFT(F2311,10),'Find Purchase Orders'!B:J,9,FALSE),"")</f>
        <v/>
      </c>
      <c r="W2311" s="25" t="s">
        <v>7261</v>
      </c>
    </row>
    <row r="2312" spans="1:23" hidden="1">
      <c r="A2312" s="25" t="s">
        <v>7261</v>
      </c>
      <c r="B2312" s="25" t="s">
        <v>7355</v>
      </c>
      <c r="C2312" s="25" t="s">
        <v>7264</v>
      </c>
      <c r="D2312" s="25" t="s">
        <v>12885</v>
      </c>
      <c r="E2312" s="25" t="s">
        <v>7357</v>
      </c>
      <c r="H2312" s="21">
        <v>11237.08</v>
      </c>
      <c r="I2312" s="25" t="s">
        <v>7257</v>
      </c>
      <c r="K2312" s="25" t="s">
        <v>7262</v>
      </c>
      <c r="L2312" s="25" t="s">
        <v>7259</v>
      </c>
      <c r="M2312" s="22">
        <v>0</v>
      </c>
      <c r="N2312" s="22">
        <v>0</v>
      </c>
      <c r="O2312" s="21">
        <v>0</v>
      </c>
      <c r="P2312" s="21">
        <v>1292.76</v>
      </c>
      <c r="Q2312" s="25" t="s">
        <v>7360</v>
      </c>
      <c r="R2312" s="1" t="str">
        <f t="shared" si="36"/>
        <v>ST10094</v>
      </c>
      <c r="S2312" t="str">
        <f>VLOOKUP(R2312,Data!$C$2:$D$261,2,0)</f>
        <v>Briarfield Gardens</v>
      </c>
      <c r="T2312">
        <f>COUNTIF('Feb 2022'!A:A,D2312)+COUNTIF('Mar 2022'!A:A,D2312)+COUNTIF('Apr 2022'!A:A,D2312)+COUNTIF('May 2022'!A:A,D2312)+COUNTIF('June 2022'!A:A,D2312)+COUNTIF('July 2022'!A:A,D2312)+COUNTIF('Aug 2022'!A:A,D2312)+COUNTIF('Sep 2022'!A:A,D2312)+COUNTIF('Oct 2022'!A:A,D2312)+COUNTIF('Dec 2022'!A:A,D2312)</f>
        <v>0</v>
      </c>
      <c r="U2312" t="str">
        <f>VLOOKUP(Q2312,'Capital Lookup'!A:B,2,FALSE)</f>
        <v>No</v>
      </c>
      <c r="V2312" s="2" t="str">
        <f>IFERROR(VLOOKUP(LEFT(F2312,10),'Find Purchase Orders'!B:J,9,FALSE),"")</f>
        <v/>
      </c>
      <c r="W2312" s="25" t="s">
        <v>7261</v>
      </c>
    </row>
    <row r="2313" spans="1:23" hidden="1">
      <c r="A2313" s="25" t="s">
        <v>7261</v>
      </c>
      <c r="B2313" s="25" t="s">
        <v>8754</v>
      </c>
      <c r="C2313" s="25" t="s">
        <v>7264</v>
      </c>
      <c r="D2313" s="25" t="s">
        <v>2317</v>
      </c>
      <c r="E2313" s="25" t="s">
        <v>8755</v>
      </c>
      <c r="F2313" s="25" t="s">
        <v>12886</v>
      </c>
      <c r="G2313" s="25" t="s">
        <v>12887</v>
      </c>
      <c r="H2313" s="21">
        <v>932.4</v>
      </c>
      <c r="I2313" s="25" t="s">
        <v>7296</v>
      </c>
      <c r="J2313" s="25" t="s">
        <v>7288</v>
      </c>
      <c r="K2313" s="25" t="s">
        <v>7258</v>
      </c>
      <c r="L2313" s="25" t="s">
        <v>7259</v>
      </c>
      <c r="M2313" s="21">
        <v>932.4</v>
      </c>
      <c r="N2313" s="21">
        <v>932.4</v>
      </c>
      <c r="O2313" s="21">
        <v>0</v>
      </c>
      <c r="P2313" s="21">
        <v>932.4</v>
      </c>
      <c r="Q2313" s="25" t="s">
        <v>8758</v>
      </c>
      <c r="R2313" s="1" t="str">
        <f t="shared" si="36"/>
        <v>ST10078</v>
      </c>
      <c r="S2313" t="str">
        <f>VLOOKUP(R2313,Data!$C$2:$D$261,2,0)</f>
        <v>Marian Chateau</v>
      </c>
      <c r="T2313">
        <f>COUNTIF('Feb 2022'!A:A,D2313)+COUNTIF('Mar 2022'!A:A,D2313)+COUNTIF('Apr 2022'!A:A,D2313)+COUNTIF('May 2022'!A:A,D2313)+COUNTIF('June 2022'!A:A,D2313)+COUNTIF('July 2022'!A:A,D2313)+COUNTIF('Aug 2022'!A:A,D2313)+COUNTIF('Sep 2022'!A:A,D2313)+COUNTIF('Oct 2022'!A:A,D2313)+COUNTIF('Dec 2022'!A:A,D2313)</f>
        <v>1</v>
      </c>
      <c r="U2313" t="str">
        <f>VLOOKUP(Q2313,'Capital Lookup'!A:B,2,FALSE)</f>
        <v>No</v>
      </c>
      <c r="V2313" s="2">
        <f>IFERROR(VLOOKUP(LEFT(F2313,10),'Find Purchase Orders'!B:J,9,FALSE),"")</f>
        <v>44681</v>
      </c>
      <c r="W2313" s="25" t="s">
        <v>7261</v>
      </c>
    </row>
    <row r="2314" spans="1:23" hidden="1">
      <c r="A2314" s="25" t="s">
        <v>7261</v>
      </c>
      <c r="B2314" s="25" t="s">
        <v>8754</v>
      </c>
      <c r="C2314" s="25" t="s">
        <v>7264</v>
      </c>
      <c r="D2314" s="25" t="s">
        <v>2317</v>
      </c>
      <c r="E2314" s="25" t="s">
        <v>8755</v>
      </c>
      <c r="F2314" s="25" t="s">
        <v>12888</v>
      </c>
      <c r="G2314" s="25" t="s">
        <v>12889</v>
      </c>
      <c r="H2314" s="21">
        <v>11036.54</v>
      </c>
      <c r="I2314" s="25" t="s">
        <v>7296</v>
      </c>
      <c r="J2314" s="25" t="s">
        <v>7288</v>
      </c>
      <c r="K2314" s="25" t="s">
        <v>7262</v>
      </c>
      <c r="L2314" s="25" t="s">
        <v>7259</v>
      </c>
      <c r="M2314" s="21">
        <v>11036.54</v>
      </c>
      <c r="N2314" s="21">
        <v>11036.54</v>
      </c>
      <c r="O2314" s="21">
        <v>0</v>
      </c>
      <c r="P2314" s="21">
        <v>11036.54</v>
      </c>
      <c r="Q2314" s="25" t="s">
        <v>8758</v>
      </c>
      <c r="R2314" s="1" t="str">
        <f t="shared" si="36"/>
        <v>ST10078</v>
      </c>
      <c r="S2314" t="str">
        <f>VLOOKUP(R2314,Data!$C$2:$D$261,2,0)</f>
        <v>Marian Chateau</v>
      </c>
      <c r="T2314">
        <f>COUNTIF('Feb 2022'!A:A,D2314)+COUNTIF('Mar 2022'!A:A,D2314)+COUNTIF('Apr 2022'!A:A,D2314)+COUNTIF('May 2022'!A:A,D2314)+COUNTIF('June 2022'!A:A,D2314)+COUNTIF('July 2022'!A:A,D2314)+COUNTIF('Aug 2022'!A:A,D2314)+COUNTIF('Sep 2022'!A:A,D2314)+COUNTIF('Oct 2022'!A:A,D2314)+COUNTIF('Dec 2022'!A:A,D2314)</f>
        <v>1</v>
      </c>
      <c r="U2314" t="str">
        <f>VLOOKUP(Q2314,'Capital Lookup'!A:B,2,FALSE)</f>
        <v>No</v>
      </c>
      <c r="V2314" s="2">
        <f>IFERROR(VLOOKUP(LEFT(F2314,10),'Find Purchase Orders'!B:J,9,FALSE),"")</f>
        <v>44681</v>
      </c>
      <c r="W2314" s="25" t="s">
        <v>7261</v>
      </c>
    </row>
    <row r="2315" spans="1:23" hidden="1">
      <c r="A2315" s="25" t="s">
        <v>7261</v>
      </c>
      <c r="B2315" s="25" t="s">
        <v>8754</v>
      </c>
      <c r="C2315" s="25" t="s">
        <v>7264</v>
      </c>
      <c r="D2315" s="25" t="s">
        <v>2317</v>
      </c>
      <c r="E2315" s="25" t="s">
        <v>8755</v>
      </c>
      <c r="F2315" s="25" t="s">
        <v>12890</v>
      </c>
      <c r="G2315" s="25" t="s">
        <v>12891</v>
      </c>
      <c r="H2315" s="21">
        <v>661.56</v>
      </c>
      <c r="I2315" s="25" t="s">
        <v>7296</v>
      </c>
      <c r="J2315" s="25" t="s">
        <v>7288</v>
      </c>
      <c r="K2315" s="25" t="s">
        <v>7262</v>
      </c>
      <c r="L2315" s="25" t="s">
        <v>7259</v>
      </c>
      <c r="M2315" s="21">
        <v>661.56</v>
      </c>
      <c r="N2315" s="21">
        <v>661.56</v>
      </c>
      <c r="O2315" s="21">
        <v>0</v>
      </c>
      <c r="P2315" s="21">
        <v>661.56</v>
      </c>
      <c r="Q2315" s="25" t="s">
        <v>8758</v>
      </c>
      <c r="R2315" s="1" t="str">
        <f t="shared" si="36"/>
        <v>ST10078</v>
      </c>
      <c r="S2315" t="str">
        <f>VLOOKUP(R2315,Data!$C$2:$D$261,2,0)</f>
        <v>Marian Chateau</v>
      </c>
      <c r="T2315">
        <f>COUNTIF('Feb 2022'!A:A,D2315)+COUNTIF('Mar 2022'!A:A,D2315)+COUNTIF('Apr 2022'!A:A,D2315)+COUNTIF('May 2022'!A:A,D2315)+COUNTIF('June 2022'!A:A,D2315)+COUNTIF('July 2022'!A:A,D2315)+COUNTIF('Aug 2022'!A:A,D2315)+COUNTIF('Sep 2022'!A:A,D2315)+COUNTIF('Oct 2022'!A:A,D2315)+COUNTIF('Dec 2022'!A:A,D2315)</f>
        <v>1</v>
      </c>
      <c r="U2315" t="str">
        <f>VLOOKUP(Q2315,'Capital Lookup'!A:B,2,FALSE)</f>
        <v>No</v>
      </c>
      <c r="V2315" s="2">
        <f>IFERROR(VLOOKUP(LEFT(F2315,10),'Find Purchase Orders'!B:J,9,FALSE),"")</f>
        <v>44681</v>
      </c>
      <c r="W2315" s="25" t="s">
        <v>7261</v>
      </c>
    </row>
    <row r="2316" spans="1:23" hidden="1">
      <c r="A2316" s="25" t="s">
        <v>7425</v>
      </c>
      <c r="B2316" s="25" t="s">
        <v>7956</v>
      </c>
      <c r="C2316" s="25" t="s">
        <v>7271</v>
      </c>
      <c r="D2316" s="25" t="s">
        <v>4742</v>
      </c>
      <c r="E2316" s="25" t="s">
        <v>10018</v>
      </c>
      <c r="F2316" s="25" t="s">
        <v>12892</v>
      </c>
      <c r="G2316" s="25" t="s">
        <v>10698</v>
      </c>
      <c r="H2316" s="21">
        <v>5635.25</v>
      </c>
      <c r="I2316" s="25" t="s">
        <v>7296</v>
      </c>
      <c r="J2316" s="25" t="s">
        <v>7288</v>
      </c>
      <c r="K2316" s="25" t="s">
        <v>7262</v>
      </c>
      <c r="L2316" s="25" t="s">
        <v>7259</v>
      </c>
      <c r="M2316" s="21">
        <v>5635.25</v>
      </c>
      <c r="N2316" s="21">
        <v>5635.25</v>
      </c>
      <c r="O2316" s="21">
        <v>0</v>
      </c>
      <c r="P2316" s="21">
        <v>5635.25</v>
      </c>
      <c r="Q2316" s="25" t="s">
        <v>10021</v>
      </c>
      <c r="R2316" s="1" t="str">
        <f t="shared" ref="R2316:R2379" si="37">CONCATENATE("ST",LEFT(B2316,5))</f>
        <v>ST10184</v>
      </c>
      <c r="S2316" t="str">
        <f>VLOOKUP(R2316,Data!$C$2:$D$261,2,0)</f>
        <v>Riverbend Place</v>
      </c>
      <c r="T2316">
        <f>COUNTIF('Feb 2022'!A:A,D2316)+COUNTIF('Mar 2022'!A:A,D2316)+COUNTIF('Apr 2022'!A:A,D2316)+COUNTIF('May 2022'!A:A,D2316)+COUNTIF('June 2022'!A:A,D2316)+COUNTIF('July 2022'!A:A,D2316)+COUNTIF('Aug 2022'!A:A,D2316)+COUNTIF('Sep 2022'!A:A,D2316)+COUNTIF('Oct 2022'!A:A,D2316)+COUNTIF('Dec 2022'!A:A,D2316)</f>
        <v>1</v>
      </c>
      <c r="U2316" t="str">
        <f>VLOOKUP(Q2316,'Capital Lookup'!A:B,2,FALSE)</f>
        <v>No</v>
      </c>
      <c r="V2316" s="2">
        <f>IFERROR(VLOOKUP(LEFT(F2316,10),'Find Purchase Orders'!B:J,9,FALSE),"")</f>
        <v>44683</v>
      </c>
      <c r="W2316" s="25" t="s">
        <v>7261</v>
      </c>
    </row>
    <row r="2317" spans="1:23" hidden="1">
      <c r="A2317" s="25" t="s">
        <v>7261</v>
      </c>
      <c r="B2317" s="25" t="s">
        <v>7355</v>
      </c>
      <c r="C2317" s="25" t="s">
        <v>7264</v>
      </c>
      <c r="D2317" s="25" t="s">
        <v>12893</v>
      </c>
      <c r="E2317" s="25" t="s">
        <v>7357</v>
      </c>
      <c r="H2317" s="21">
        <v>280.29000000000002</v>
      </c>
      <c r="I2317" s="25" t="s">
        <v>7257</v>
      </c>
      <c r="K2317" s="25" t="s">
        <v>7258</v>
      </c>
      <c r="L2317" s="25" t="s">
        <v>7259</v>
      </c>
      <c r="M2317" s="22">
        <v>0</v>
      </c>
      <c r="N2317" s="22">
        <v>0</v>
      </c>
      <c r="O2317" s="21">
        <v>0</v>
      </c>
      <c r="P2317" s="21">
        <v>32.25</v>
      </c>
      <c r="Q2317" s="25" t="s">
        <v>7360</v>
      </c>
      <c r="R2317" s="1" t="str">
        <f t="shared" si="37"/>
        <v>ST10094</v>
      </c>
      <c r="S2317" t="str">
        <f>VLOOKUP(R2317,Data!$C$2:$D$261,2,0)</f>
        <v>Briarfield Gardens</v>
      </c>
      <c r="T2317">
        <f>COUNTIF('Feb 2022'!A:A,D2317)+COUNTIF('Mar 2022'!A:A,D2317)+COUNTIF('Apr 2022'!A:A,D2317)+COUNTIF('May 2022'!A:A,D2317)+COUNTIF('June 2022'!A:A,D2317)+COUNTIF('July 2022'!A:A,D2317)+COUNTIF('Aug 2022'!A:A,D2317)+COUNTIF('Sep 2022'!A:A,D2317)+COUNTIF('Oct 2022'!A:A,D2317)+COUNTIF('Dec 2022'!A:A,D2317)</f>
        <v>0</v>
      </c>
      <c r="U2317" t="str">
        <f>VLOOKUP(Q2317,'Capital Lookup'!A:B,2,FALSE)</f>
        <v>No</v>
      </c>
      <c r="V2317" s="2" t="str">
        <f>IFERROR(VLOOKUP(LEFT(F2317,10),'Find Purchase Orders'!B:J,9,FALSE),"")</f>
        <v/>
      </c>
      <c r="W2317" s="25" t="s">
        <v>7261</v>
      </c>
    </row>
    <row r="2318" spans="1:23" hidden="1">
      <c r="A2318" s="25" t="s">
        <v>7261</v>
      </c>
      <c r="B2318" s="25" t="s">
        <v>7355</v>
      </c>
      <c r="C2318" s="25" t="s">
        <v>7264</v>
      </c>
      <c r="D2318" s="25" t="s">
        <v>12893</v>
      </c>
      <c r="E2318" s="25" t="s">
        <v>7357</v>
      </c>
      <c r="H2318" s="21">
        <v>565</v>
      </c>
      <c r="I2318" s="25" t="s">
        <v>7257</v>
      </c>
      <c r="K2318" s="25" t="s">
        <v>7258</v>
      </c>
      <c r="L2318" s="25" t="s">
        <v>7259</v>
      </c>
      <c r="M2318" s="22">
        <v>0</v>
      </c>
      <c r="N2318" s="22">
        <v>0</v>
      </c>
      <c r="O2318" s="21">
        <v>0</v>
      </c>
      <c r="P2318" s="21">
        <v>65</v>
      </c>
      <c r="Q2318" s="25" t="s">
        <v>7360</v>
      </c>
      <c r="R2318" s="1" t="str">
        <f t="shared" si="37"/>
        <v>ST10094</v>
      </c>
      <c r="S2318" t="str">
        <f>VLOOKUP(R2318,Data!$C$2:$D$261,2,0)</f>
        <v>Briarfield Gardens</v>
      </c>
      <c r="T2318">
        <f>COUNTIF('Feb 2022'!A:A,D2318)+COUNTIF('Mar 2022'!A:A,D2318)+COUNTIF('Apr 2022'!A:A,D2318)+COUNTIF('May 2022'!A:A,D2318)+COUNTIF('June 2022'!A:A,D2318)+COUNTIF('July 2022'!A:A,D2318)+COUNTIF('Aug 2022'!A:A,D2318)+COUNTIF('Sep 2022'!A:A,D2318)+COUNTIF('Oct 2022'!A:A,D2318)+COUNTIF('Dec 2022'!A:A,D2318)</f>
        <v>0</v>
      </c>
      <c r="U2318" t="str">
        <f>VLOOKUP(Q2318,'Capital Lookup'!A:B,2,FALSE)</f>
        <v>No</v>
      </c>
      <c r="V2318" s="2" t="str">
        <f>IFERROR(VLOOKUP(LEFT(F2318,10),'Find Purchase Orders'!B:J,9,FALSE),"")</f>
        <v/>
      </c>
      <c r="W2318" s="25" t="s">
        <v>7261</v>
      </c>
    </row>
    <row r="2319" spans="1:23" hidden="1">
      <c r="A2319" s="25" t="s">
        <v>7261</v>
      </c>
      <c r="B2319" s="25" t="s">
        <v>7355</v>
      </c>
      <c r="C2319" s="25" t="s">
        <v>7264</v>
      </c>
      <c r="D2319" s="25" t="s">
        <v>12893</v>
      </c>
      <c r="E2319" s="25" t="s">
        <v>7357</v>
      </c>
      <c r="H2319" s="21">
        <v>11219.93</v>
      </c>
      <c r="I2319" s="25" t="s">
        <v>7257</v>
      </c>
      <c r="K2319" s="25" t="s">
        <v>7262</v>
      </c>
      <c r="L2319" s="25" t="s">
        <v>7259</v>
      </c>
      <c r="M2319" s="22">
        <v>0</v>
      </c>
      <c r="N2319" s="22">
        <v>0</v>
      </c>
      <c r="O2319" s="21">
        <v>0</v>
      </c>
      <c r="P2319" s="21">
        <v>1290.78</v>
      </c>
      <c r="Q2319" s="25" t="s">
        <v>7360</v>
      </c>
      <c r="R2319" s="1" t="str">
        <f t="shared" si="37"/>
        <v>ST10094</v>
      </c>
      <c r="S2319" t="str">
        <f>VLOOKUP(R2319,Data!$C$2:$D$261,2,0)</f>
        <v>Briarfield Gardens</v>
      </c>
      <c r="T2319">
        <f>COUNTIF('Feb 2022'!A:A,D2319)+COUNTIF('Mar 2022'!A:A,D2319)+COUNTIF('Apr 2022'!A:A,D2319)+COUNTIF('May 2022'!A:A,D2319)+COUNTIF('June 2022'!A:A,D2319)+COUNTIF('July 2022'!A:A,D2319)+COUNTIF('Aug 2022'!A:A,D2319)+COUNTIF('Sep 2022'!A:A,D2319)+COUNTIF('Oct 2022'!A:A,D2319)+COUNTIF('Dec 2022'!A:A,D2319)</f>
        <v>0</v>
      </c>
      <c r="U2319" t="str">
        <f>VLOOKUP(Q2319,'Capital Lookup'!A:B,2,FALSE)</f>
        <v>No</v>
      </c>
      <c r="V2319" s="2" t="str">
        <f>IFERROR(VLOOKUP(LEFT(F2319,10),'Find Purchase Orders'!B:J,9,FALSE),"")</f>
        <v/>
      </c>
      <c r="W2319" s="25" t="s">
        <v>7261</v>
      </c>
    </row>
    <row r="2320" spans="1:23" hidden="1">
      <c r="A2320" s="25" t="s">
        <v>7425</v>
      </c>
      <c r="B2320" s="25" t="s">
        <v>7804</v>
      </c>
      <c r="C2320" s="25" t="s">
        <v>7271</v>
      </c>
      <c r="D2320" s="25" t="s">
        <v>2318</v>
      </c>
      <c r="E2320" s="25" t="s">
        <v>7492</v>
      </c>
      <c r="F2320" s="25" t="s">
        <v>12894</v>
      </c>
      <c r="G2320" s="25" t="s">
        <v>12895</v>
      </c>
      <c r="H2320" s="21">
        <v>5886.17</v>
      </c>
      <c r="I2320" s="25" t="s">
        <v>7296</v>
      </c>
      <c r="J2320" s="25" t="s">
        <v>7288</v>
      </c>
      <c r="K2320" s="25" t="s">
        <v>7778</v>
      </c>
      <c r="L2320" s="25" t="s">
        <v>7779</v>
      </c>
      <c r="M2320" s="21">
        <v>5886.17</v>
      </c>
      <c r="N2320" s="21">
        <v>5886.17</v>
      </c>
      <c r="O2320" s="21">
        <v>0</v>
      </c>
      <c r="P2320" s="21">
        <v>5886.17</v>
      </c>
      <c r="Q2320" s="25" t="s">
        <v>12896</v>
      </c>
      <c r="R2320" s="1" t="str">
        <f t="shared" si="37"/>
        <v>ST10153</v>
      </c>
      <c r="S2320" t="str">
        <f>VLOOKUP(R2320,Data!$C$2:$D$261,2,0)</f>
        <v>Eagle Terrace</v>
      </c>
      <c r="T2320">
        <f>COUNTIF('Feb 2022'!A:A,D2320)+COUNTIF('Mar 2022'!A:A,D2320)+COUNTIF('Apr 2022'!A:A,D2320)+COUNTIF('May 2022'!A:A,D2320)+COUNTIF('June 2022'!A:A,D2320)+COUNTIF('July 2022'!A:A,D2320)+COUNTIF('Aug 2022'!A:A,D2320)+COUNTIF('Sep 2022'!A:A,D2320)+COUNTIF('Oct 2022'!A:A,D2320)+COUNTIF('Dec 2022'!A:A,D2320)</f>
        <v>1</v>
      </c>
      <c r="U2320" t="str">
        <f>VLOOKUP(Q2320,'Capital Lookup'!A:B,2,FALSE)</f>
        <v>No</v>
      </c>
      <c r="V2320" s="2">
        <f>IFERROR(VLOOKUP(LEFT(F2320,10),'Find Purchase Orders'!B:J,9,FALSE),"")</f>
        <v>44680</v>
      </c>
      <c r="W2320" s="25" t="s">
        <v>7261</v>
      </c>
    </row>
    <row r="2321" spans="1:23" hidden="1">
      <c r="A2321" s="25" t="s">
        <v>7261</v>
      </c>
      <c r="B2321" s="25" t="s">
        <v>7355</v>
      </c>
      <c r="C2321" s="25" t="s">
        <v>7264</v>
      </c>
      <c r="D2321" s="25" t="s">
        <v>12897</v>
      </c>
      <c r="E2321" s="25" t="s">
        <v>7357</v>
      </c>
      <c r="H2321" s="21">
        <v>226</v>
      </c>
      <c r="I2321" s="25" t="s">
        <v>7257</v>
      </c>
      <c r="K2321" s="25" t="s">
        <v>7262</v>
      </c>
      <c r="L2321" s="25" t="s">
        <v>7259</v>
      </c>
      <c r="M2321" s="22">
        <v>0</v>
      </c>
      <c r="N2321" s="22">
        <v>0</v>
      </c>
      <c r="O2321" s="21">
        <v>0</v>
      </c>
      <c r="P2321" s="21">
        <v>26</v>
      </c>
      <c r="Q2321" s="25" t="s">
        <v>7360</v>
      </c>
      <c r="R2321" s="1" t="str">
        <f t="shared" si="37"/>
        <v>ST10094</v>
      </c>
      <c r="S2321" t="str">
        <f>VLOOKUP(R2321,Data!$C$2:$D$261,2,0)</f>
        <v>Briarfield Gardens</v>
      </c>
      <c r="T2321">
        <f>COUNTIF('Feb 2022'!A:A,D2321)+COUNTIF('Mar 2022'!A:A,D2321)+COUNTIF('Apr 2022'!A:A,D2321)+COUNTIF('May 2022'!A:A,D2321)+COUNTIF('June 2022'!A:A,D2321)+COUNTIF('July 2022'!A:A,D2321)+COUNTIF('Aug 2022'!A:A,D2321)+COUNTIF('Sep 2022'!A:A,D2321)+COUNTIF('Oct 2022'!A:A,D2321)+COUNTIF('Dec 2022'!A:A,D2321)</f>
        <v>0</v>
      </c>
      <c r="U2321" t="str">
        <f>VLOOKUP(Q2321,'Capital Lookup'!A:B,2,FALSE)</f>
        <v>No</v>
      </c>
      <c r="V2321" s="2" t="str">
        <f>IFERROR(VLOOKUP(LEFT(F2321,10),'Find Purchase Orders'!B:J,9,FALSE),"")</f>
        <v/>
      </c>
      <c r="W2321" s="25" t="s">
        <v>7261</v>
      </c>
    </row>
    <row r="2322" spans="1:23" hidden="1">
      <c r="A2322" s="25" t="s">
        <v>7261</v>
      </c>
      <c r="B2322" s="25" t="s">
        <v>7355</v>
      </c>
      <c r="C2322" s="25" t="s">
        <v>7264</v>
      </c>
      <c r="D2322" s="25" t="s">
        <v>12897</v>
      </c>
      <c r="E2322" s="25" t="s">
        <v>7357</v>
      </c>
      <c r="H2322" s="21">
        <v>5581.25</v>
      </c>
      <c r="I2322" s="25" t="s">
        <v>7257</v>
      </c>
      <c r="K2322" s="25" t="s">
        <v>7262</v>
      </c>
      <c r="L2322" s="25" t="s">
        <v>7259</v>
      </c>
      <c r="M2322" s="22">
        <v>0</v>
      </c>
      <c r="N2322" s="22">
        <v>0</v>
      </c>
      <c r="O2322" s="21">
        <v>0</v>
      </c>
      <c r="P2322" s="21">
        <v>642.09</v>
      </c>
      <c r="Q2322" s="25" t="s">
        <v>7360</v>
      </c>
      <c r="R2322" s="1" t="str">
        <f t="shared" si="37"/>
        <v>ST10094</v>
      </c>
      <c r="S2322" t="str">
        <f>VLOOKUP(R2322,Data!$C$2:$D$261,2,0)</f>
        <v>Briarfield Gardens</v>
      </c>
      <c r="T2322">
        <f>COUNTIF('Feb 2022'!A:A,D2322)+COUNTIF('Mar 2022'!A:A,D2322)+COUNTIF('Apr 2022'!A:A,D2322)+COUNTIF('May 2022'!A:A,D2322)+COUNTIF('June 2022'!A:A,D2322)+COUNTIF('July 2022'!A:A,D2322)+COUNTIF('Aug 2022'!A:A,D2322)+COUNTIF('Sep 2022'!A:A,D2322)+COUNTIF('Oct 2022'!A:A,D2322)+COUNTIF('Dec 2022'!A:A,D2322)</f>
        <v>0</v>
      </c>
      <c r="U2322" t="str">
        <f>VLOOKUP(Q2322,'Capital Lookup'!A:B,2,FALSE)</f>
        <v>No</v>
      </c>
      <c r="V2322" s="2" t="str">
        <f>IFERROR(VLOOKUP(LEFT(F2322,10),'Find Purchase Orders'!B:J,9,FALSE),"")</f>
        <v/>
      </c>
      <c r="W2322" s="25" t="s">
        <v>7261</v>
      </c>
    </row>
    <row r="2323" spans="1:23" hidden="1">
      <c r="A2323" s="25" t="s">
        <v>7261</v>
      </c>
      <c r="B2323" s="25" t="s">
        <v>7276</v>
      </c>
      <c r="C2323" s="25" t="s">
        <v>7277</v>
      </c>
      <c r="D2323" s="25" t="s">
        <v>4854</v>
      </c>
      <c r="E2323" s="25" t="s">
        <v>7279</v>
      </c>
      <c r="F2323" s="25" t="s">
        <v>12898</v>
      </c>
      <c r="G2323" s="25" t="s">
        <v>12899</v>
      </c>
      <c r="H2323" s="21">
        <v>183.75</v>
      </c>
      <c r="I2323" s="25" t="s">
        <v>7296</v>
      </c>
      <c r="J2323" s="25" t="s">
        <v>7288</v>
      </c>
      <c r="K2323" s="25" t="s">
        <v>7262</v>
      </c>
      <c r="L2323" s="25" t="s">
        <v>7259</v>
      </c>
      <c r="M2323" s="21">
        <v>183.75</v>
      </c>
      <c r="N2323" s="21">
        <v>183.75</v>
      </c>
      <c r="O2323" s="21">
        <v>0</v>
      </c>
      <c r="P2323" s="21">
        <v>183.75</v>
      </c>
      <c r="Q2323" s="25" t="s">
        <v>7395</v>
      </c>
      <c r="R2323" s="1" t="str">
        <f t="shared" si="37"/>
        <v>ST10064</v>
      </c>
      <c r="S2323" t="str">
        <f>VLOOKUP(R2323,Data!$C$2:$D$261,2,0)</f>
        <v>Aspen Ridge</v>
      </c>
      <c r="T2323">
        <f>COUNTIF('Feb 2022'!A:A,D2323)+COUNTIF('Mar 2022'!A:A,D2323)+COUNTIF('Apr 2022'!A:A,D2323)+COUNTIF('May 2022'!A:A,D2323)+COUNTIF('June 2022'!A:A,D2323)+COUNTIF('July 2022'!A:A,D2323)+COUNTIF('Aug 2022'!A:A,D2323)+COUNTIF('Sep 2022'!A:A,D2323)+COUNTIF('Oct 2022'!A:A,D2323)+COUNTIF('Dec 2022'!A:A,D2323)</f>
        <v>1</v>
      </c>
      <c r="U2323" t="str">
        <f>VLOOKUP(Q2323,'Capital Lookup'!A:B,2,FALSE)</f>
        <v>No</v>
      </c>
      <c r="V2323" s="2">
        <f>IFERROR(VLOOKUP(LEFT(F2323,10),'Find Purchase Orders'!B:J,9,FALSE),"")</f>
        <v>44690</v>
      </c>
      <c r="W2323" s="25" t="s">
        <v>7261</v>
      </c>
    </row>
    <row r="2324" spans="1:23" hidden="1">
      <c r="A2324" s="25" t="s">
        <v>7261</v>
      </c>
      <c r="B2324" s="25" t="s">
        <v>7276</v>
      </c>
      <c r="C2324" s="25" t="s">
        <v>7277</v>
      </c>
      <c r="D2324" s="25" t="s">
        <v>4854</v>
      </c>
      <c r="E2324" s="25" t="s">
        <v>7279</v>
      </c>
      <c r="F2324" s="25" t="s">
        <v>12900</v>
      </c>
      <c r="G2324" s="25" t="s">
        <v>12901</v>
      </c>
      <c r="H2324" s="21">
        <v>4123.1000000000004</v>
      </c>
      <c r="I2324" s="25" t="s">
        <v>7296</v>
      </c>
      <c r="J2324" s="25" t="s">
        <v>7288</v>
      </c>
      <c r="K2324" s="25" t="s">
        <v>7262</v>
      </c>
      <c r="L2324" s="25" t="s">
        <v>7259</v>
      </c>
      <c r="M2324" s="21">
        <v>4123.1000000000004</v>
      </c>
      <c r="N2324" s="21">
        <v>4123.1000000000004</v>
      </c>
      <c r="O2324" s="21">
        <v>0</v>
      </c>
      <c r="P2324" s="21">
        <v>4123.1000000000004</v>
      </c>
      <c r="Q2324" s="25" t="s">
        <v>7395</v>
      </c>
      <c r="R2324" s="1" t="str">
        <f t="shared" si="37"/>
        <v>ST10064</v>
      </c>
      <c r="S2324" t="str">
        <f>VLOOKUP(R2324,Data!$C$2:$D$261,2,0)</f>
        <v>Aspen Ridge</v>
      </c>
      <c r="T2324">
        <f>COUNTIF('Feb 2022'!A:A,D2324)+COUNTIF('Mar 2022'!A:A,D2324)+COUNTIF('Apr 2022'!A:A,D2324)+COUNTIF('May 2022'!A:A,D2324)+COUNTIF('June 2022'!A:A,D2324)+COUNTIF('July 2022'!A:A,D2324)+COUNTIF('Aug 2022'!A:A,D2324)+COUNTIF('Sep 2022'!A:A,D2324)+COUNTIF('Oct 2022'!A:A,D2324)+COUNTIF('Dec 2022'!A:A,D2324)</f>
        <v>1</v>
      </c>
      <c r="U2324" t="str">
        <f>VLOOKUP(Q2324,'Capital Lookup'!A:B,2,FALSE)</f>
        <v>No</v>
      </c>
      <c r="V2324" s="2">
        <f>IFERROR(VLOOKUP(LEFT(F2324,10),'Find Purchase Orders'!B:J,9,FALSE),"")</f>
        <v>44690</v>
      </c>
      <c r="W2324" s="25" t="s">
        <v>7261</v>
      </c>
    </row>
    <row r="2325" spans="1:23" hidden="1">
      <c r="A2325" s="25" t="s">
        <v>7269</v>
      </c>
      <c r="B2325" s="25" t="s">
        <v>9307</v>
      </c>
      <c r="C2325" s="25" t="s">
        <v>7271</v>
      </c>
      <c r="D2325" s="25" t="s">
        <v>4741</v>
      </c>
      <c r="E2325" s="25" t="s">
        <v>8140</v>
      </c>
      <c r="F2325" s="25" t="s">
        <v>12902</v>
      </c>
      <c r="G2325" s="25" t="s">
        <v>12903</v>
      </c>
      <c r="H2325" s="21">
        <v>42934.35</v>
      </c>
      <c r="I2325" s="25" t="s">
        <v>7296</v>
      </c>
      <c r="J2325" s="25" t="s">
        <v>7288</v>
      </c>
      <c r="K2325" s="25" t="s">
        <v>7495</v>
      </c>
      <c r="L2325" s="25" t="s">
        <v>8097</v>
      </c>
      <c r="M2325" s="21">
        <v>42934.35</v>
      </c>
      <c r="N2325" s="22">
        <v>0</v>
      </c>
      <c r="O2325" s="21">
        <v>42934.35</v>
      </c>
      <c r="P2325" s="21">
        <v>42934.35</v>
      </c>
      <c r="Q2325" s="25" t="s">
        <v>12140</v>
      </c>
      <c r="R2325" s="1" t="str">
        <f t="shared" si="37"/>
        <v>ST10158</v>
      </c>
      <c r="S2325" t="str">
        <f>VLOOKUP(R2325,Data!$C$2:$D$261,2,0)</f>
        <v>ReachView Village</v>
      </c>
      <c r="T2325">
        <f>COUNTIF('Feb 2022'!A:A,D2325)+COUNTIF('Mar 2022'!A:A,D2325)+COUNTIF('Apr 2022'!A:A,D2325)+COUNTIF('May 2022'!A:A,D2325)+COUNTIF('June 2022'!A:A,D2325)+COUNTIF('July 2022'!A:A,D2325)+COUNTIF('Aug 2022'!A:A,D2325)+COUNTIF('Sep 2022'!A:A,D2325)+COUNTIF('Oct 2022'!A:A,D2325)+COUNTIF('Dec 2022'!A:A,D2325)</f>
        <v>1</v>
      </c>
      <c r="U2325" t="str">
        <f>VLOOKUP(Q2325,'Capital Lookup'!A:B,2,FALSE)</f>
        <v>No</v>
      </c>
      <c r="V2325" s="2">
        <f>IFERROR(VLOOKUP(LEFT(F2325,10),'Find Purchase Orders'!B:J,9,FALSE),"")</f>
        <v>44686</v>
      </c>
      <c r="W2325" s="25" t="s">
        <v>7261</v>
      </c>
    </row>
    <row r="2326" spans="1:23" hidden="1">
      <c r="A2326" s="25" t="s">
        <v>7261</v>
      </c>
      <c r="B2326" s="25" t="s">
        <v>7276</v>
      </c>
      <c r="C2326" s="25" t="s">
        <v>7277</v>
      </c>
      <c r="D2326" s="25" t="s">
        <v>4756</v>
      </c>
      <c r="E2326" s="25" t="s">
        <v>7279</v>
      </c>
      <c r="F2326" s="25" t="s">
        <v>12904</v>
      </c>
      <c r="G2326" s="25" t="s">
        <v>12905</v>
      </c>
      <c r="H2326" s="21">
        <v>78.75</v>
      </c>
      <c r="I2326" s="25" t="s">
        <v>7296</v>
      </c>
      <c r="J2326" s="25" t="s">
        <v>7288</v>
      </c>
      <c r="K2326" s="25" t="s">
        <v>7262</v>
      </c>
      <c r="L2326" s="25" t="s">
        <v>7259</v>
      </c>
      <c r="M2326" s="21">
        <v>78.75</v>
      </c>
      <c r="N2326" s="21">
        <v>78.75</v>
      </c>
      <c r="O2326" s="21">
        <v>0</v>
      </c>
      <c r="P2326" s="21">
        <v>78.75</v>
      </c>
      <c r="Q2326" s="25" t="s">
        <v>7395</v>
      </c>
      <c r="R2326" s="1" t="str">
        <f t="shared" si="37"/>
        <v>ST10064</v>
      </c>
      <c r="S2326" t="str">
        <f>VLOOKUP(R2326,Data!$C$2:$D$261,2,0)</f>
        <v>Aspen Ridge</v>
      </c>
      <c r="T2326">
        <f>COUNTIF('Feb 2022'!A:A,D2326)+COUNTIF('Mar 2022'!A:A,D2326)+COUNTIF('Apr 2022'!A:A,D2326)+COUNTIF('May 2022'!A:A,D2326)+COUNTIF('June 2022'!A:A,D2326)+COUNTIF('July 2022'!A:A,D2326)+COUNTIF('Aug 2022'!A:A,D2326)+COUNTIF('Sep 2022'!A:A,D2326)+COUNTIF('Oct 2022'!A:A,D2326)+COUNTIF('Dec 2022'!A:A,D2326)</f>
        <v>1</v>
      </c>
      <c r="U2326" t="str">
        <f>VLOOKUP(Q2326,'Capital Lookup'!A:B,2,FALSE)</f>
        <v>No</v>
      </c>
      <c r="V2326" s="2">
        <f>IFERROR(VLOOKUP(LEFT(F2326,10),'Find Purchase Orders'!B:J,9,FALSE),"")</f>
        <v>44685</v>
      </c>
      <c r="W2326" s="25" t="s">
        <v>7261</v>
      </c>
    </row>
    <row r="2327" spans="1:23" hidden="1">
      <c r="A2327" s="25" t="s">
        <v>7261</v>
      </c>
      <c r="B2327" s="25" t="s">
        <v>7276</v>
      </c>
      <c r="C2327" s="25" t="s">
        <v>7277</v>
      </c>
      <c r="D2327" s="25" t="s">
        <v>4756</v>
      </c>
      <c r="E2327" s="25" t="s">
        <v>7279</v>
      </c>
      <c r="F2327" s="25" t="s">
        <v>12906</v>
      </c>
      <c r="G2327" s="25" t="s">
        <v>12907</v>
      </c>
      <c r="H2327" s="21">
        <v>4449.45</v>
      </c>
      <c r="I2327" s="25" t="s">
        <v>7296</v>
      </c>
      <c r="J2327" s="25" t="s">
        <v>7288</v>
      </c>
      <c r="K2327" s="25" t="s">
        <v>7262</v>
      </c>
      <c r="L2327" s="25" t="s">
        <v>7259</v>
      </c>
      <c r="M2327" s="21">
        <v>4449.45</v>
      </c>
      <c r="N2327" s="21">
        <v>4449.45</v>
      </c>
      <c r="O2327" s="21">
        <v>0</v>
      </c>
      <c r="P2327" s="21">
        <v>4449.45</v>
      </c>
      <c r="Q2327" s="25" t="s">
        <v>7395</v>
      </c>
      <c r="R2327" s="1" t="str">
        <f t="shared" si="37"/>
        <v>ST10064</v>
      </c>
      <c r="S2327" t="str">
        <f>VLOOKUP(R2327,Data!$C$2:$D$261,2,0)</f>
        <v>Aspen Ridge</v>
      </c>
      <c r="T2327">
        <f>COUNTIF('Feb 2022'!A:A,D2327)+COUNTIF('Mar 2022'!A:A,D2327)+COUNTIF('Apr 2022'!A:A,D2327)+COUNTIF('May 2022'!A:A,D2327)+COUNTIF('June 2022'!A:A,D2327)+COUNTIF('July 2022'!A:A,D2327)+COUNTIF('Aug 2022'!A:A,D2327)+COUNTIF('Sep 2022'!A:A,D2327)+COUNTIF('Oct 2022'!A:A,D2327)+COUNTIF('Dec 2022'!A:A,D2327)</f>
        <v>1</v>
      </c>
      <c r="U2327" t="str">
        <f>VLOOKUP(Q2327,'Capital Lookup'!A:B,2,FALSE)</f>
        <v>No</v>
      </c>
      <c r="V2327" s="2">
        <f>IFERROR(VLOOKUP(LEFT(F2327,10),'Find Purchase Orders'!B:J,9,FALSE),"")</f>
        <v>44685</v>
      </c>
      <c r="W2327" s="25" t="s">
        <v>7261</v>
      </c>
    </row>
    <row r="2328" spans="1:23" hidden="1">
      <c r="A2328" s="25" t="s">
        <v>7261</v>
      </c>
      <c r="B2328" s="25" t="s">
        <v>8501</v>
      </c>
      <c r="C2328" s="25" t="s">
        <v>7264</v>
      </c>
      <c r="D2328" s="25" t="s">
        <v>2319</v>
      </c>
      <c r="E2328" s="25" t="s">
        <v>8658</v>
      </c>
      <c r="F2328" s="25" t="s">
        <v>12908</v>
      </c>
      <c r="G2328" s="25" t="s">
        <v>12909</v>
      </c>
      <c r="H2328" s="21">
        <v>4639.12</v>
      </c>
      <c r="I2328" s="25" t="s">
        <v>7296</v>
      </c>
      <c r="J2328" s="25" t="s">
        <v>7288</v>
      </c>
      <c r="K2328" s="25" t="s">
        <v>7262</v>
      </c>
      <c r="L2328" s="25" t="s">
        <v>7259</v>
      </c>
      <c r="M2328" s="21">
        <v>4639.12</v>
      </c>
      <c r="N2328" s="21">
        <v>4517.58</v>
      </c>
      <c r="O2328" s="21">
        <v>121.54</v>
      </c>
      <c r="P2328" s="21">
        <v>4639.12</v>
      </c>
      <c r="Q2328" s="25" t="s">
        <v>9077</v>
      </c>
      <c r="R2328" s="1" t="str">
        <f t="shared" si="37"/>
        <v>ST10005</v>
      </c>
      <c r="S2328" t="str">
        <f>VLOOKUP(R2328,Data!$C$2:$D$261,2,0)</f>
        <v>The Kensington Oakville</v>
      </c>
      <c r="T2328">
        <f>COUNTIF('Feb 2022'!A:A,D2328)+COUNTIF('Mar 2022'!A:A,D2328)+COUNTIF('Apr 2022'!A:A,D2328)+COUNTIF('May 2022'!A:A,D2328)+COUNTIF('June 2022'!A:A,D2328)+COUNTIF('July 2022'!A:A,D2328)+COUNTIF('Aug 2022'!A:A,D2328)+COUNTIF('Sep 2022'!A:A,D2328)+COUNTIF('Oct 2022'!A:A,D2328)+COUNTIF('Dec 2022'!A:A,D2328)</f>
        <v>1</v>
      </c>
      <c r="U2328" t="str">
        <f>VLOOKUP(Q2328,'Capital Lookup'!A:B,2,FALSE)</f>
        <v>No</v>
      </c>
      <c r="V2328" s="2">
        <f>IFERROR(VLOOKUP(LEFT(F2328,10),'Find Purchase Orders'!B:J,9,FALSE),"")</f>
        <v>44681</v>
      </c>
      <c r="W2328" s="25" t="s">
        <v>7261</v>
      </c>
    </row>
    <row r="2329" spans="1:23" hidden="1">
      <c r="A2329" s="25" t="s">
        <v>7261</v>
      </c>
      <c r="B2329" s="25" t="s">
        <v>8501</v>
      </c>
      <c r="C2329" s="25" t="s">
        <v>7264</v>
      </c>
      <c r="D2329" s="25" t="s">
        <v>2320</v>
      </c>
      <c r="E2329" s="25" t="s">
        <v>8658</v>
      </c>
      <c r="F2329" s="25" t="s">
        <v>12910</v>
      </c>
      <c r="G2329" s="25" t="s">
        <v>12911</v>
      </c>
      <c r="H2329" s="21">
        <v>4490.8900000000003</v>
      </c>
      <c r="I2329" s="25" t="s">
        <v>7296</v>
      </c>
      <c r="J2329" s="25" t="s">
        <v>7288</v>
      </c>
      <c r="K2329" s="25" t="s">
        <v>7262</v>
      </c>
      <c r="L2329" s="25" t="s">
        <v>7259</v>
      </c>
      <c r="M2329" s="21">
        <v>4490.8900000000003</v>
      </c>
      <c r="N2329" s="21">
        <v>4491.09</v>
      </c>
      <c r="O2329" s="21">
        <v>-0.2</v>
      </c>
      <c r="P2329" s="21">
        <v>4490.8900000000003</v>
      </c>
      <c r="Q2329" s="25" t="s">
        <v>9077</v>
      </c>
      <c r="R2329" s="1" t="str">
        <f t="shared" si="37"/>
        <v>ST10005</v>
      </c>
      <c r="S2329" t="str">
        <f>VLOOKUP(R2329,Data!$C$2:$D$261,2,0)</f>
        <v>The Kensington Oakville</v>
      </c>
      <c r="T2329">
        <f>COUNTIF('Feb 2022'!A:A,D2329)+COUNTIF('Mar 2022'!A:A,D2329)+COUNTIF('Apr 2022'!A:A,D2329)+COUNTIF('May 2022'!A:A,D2329)+COUNTIF('June 2022'!A:A,D2329)+COUNTIF('July 2022'!A:A,D2329)+COUNTIF('Aug 2022'!A:A,D2329)+COUNTIF('Sep 2022'!A:A,D2329)+COUNTIF('Oct 2022'!A:A,D2329)+COUNTIF('Dec 2022'!A:A,D2329)</f>
        <v>1</v>
      </c>
      <c r="U2329" t="str">
        <f>VLOOKUP(Q2329,'Capital Lookup'!A:B,2,FALSE)</f>
        <v>No</v>
      </c>
      <c r="V2329" s="2">
        <f>IFERROR(VLOOKUP(LEFT(F2329,10),'Find Purchase Orders'!B:J,9,FALSE),"")</f>
        <v>44681</v>
      </c>
      <c r="W2329" s="25" t="s">
        <v>7261</v>
      </c>
    </row>
    <row r="2330" spans="1:23" hidden="1">
      <c r="A2330" s="25" t="s">
        <v>7261</v>
      </c>
      <c r="B2330" s="25" t="s">
        <v>8501</v>
      </c>
      <c r="C2330" s="25" t="s">
        <v>7264</v>
      </c>
      <c r="D2330" s="25" t="s">
        <v>2321</v>
      </c>
      <c r="E2330" s="25" t="s">
        <v>8658</v>
      </c>
      <c r="F2330" s="25" t="s">
        <v>12912</v>
      </c>
      <c r="G2330" s="25" t="s">
        <v>12913</v>
      </c>
      <c r="H2330" s="21">
        <v>2611.16</v>
      </c>
      <c r="I2330" s="25" t="s">
        <v>7296</v>
      </c>
      <c r="J2330" s="25" t="s">
        <v>7288</v>
      </c>
      <c r="K2330" s="25" t="s">
        <v>7262</v>
      </c>
      <c r="L2330" s="25" t="s">
        <v>7259</v>
      </c>
      <c r="M2330" s="21">
        <v>2611.16</v>
      </c>
      <c r="N2330" s="21">
        <v>2611.29</v>
      </c>
      <c r="O2330" s="21">
        <v>-0.13</v>
      </c>
      <c r="P2330" s="21">
        <v>2611.16</v>
      </c>
      <c r="Q2330" s="25" t="s">
        <v>9077</v>
      </c>
      <c r="R2330" s="1" t="str">
        <f t="shared" si="37"/>
        <v>ST10005</v>
      </c>
      <c r="S2330" t="str">
        <f>VLOOKUP(R2330,Data!$C$2:$D$261,2,0)</f>
        <v>The Kensington Oakville</v>
      </c>
      <c r="T2330">
        <f>COUNTIF('Feb 2022'!A:A,D2330)+COUNTIF('Mar 2022'!A:A,D2330)+COUNTIF('Apr 2022'!A:A,D2330)+COUNTIF('May 2022'!A:A,D2330)+COUNTIF('June 2022'!A:A,D2330)+COUNTIF('July 2022'!A:A,D2330)+COUNTIF('Aug 2022'!A:A,D2330)+COUNTIF('Sep 2022'!A:A,D2330)+COUNTIF('Oct 2022'!A:A,D2330)+COUNTIF('Dec 2022'!A:A,D2330)</f>
        <v>1</v>
      </c>
      <c r="U2330" t="str">
        <f>VLOOKUP(Q2330,'Capital Lookup'!A:B,2,FALSE)</f>
        <v>No</v>
      </c>
      <c r="V2330" s="2">
        <f>IFERROR(VLOOKUP(LEFT(F2330,10),'Find Purchase Orders'!B:J,9,FALSE),"")</f>
        <v>44681</v>
      </c>
      <c r="W2330" s="25" t="s">
        <v>7261</v>
      </c>
    </row>
    <row r="2331" spans="1:23" hidden="1">
      <c r="A2331" s="25" t="s">
        <v>7261</v>
      </c>
      <c r="B2331" s="25" t="s">
        <v>8501</v>
      </c>
      <c r="C2331" s="25" t="s">
        <v>7264</v>
      </c>
      <c r="D2331" s="25" t="s">
        <v>2322</v>
      </c>
      <c r="E2331" s="25" t="s">
        <v>8658</v>
      </c>
      <c r="F2331" s="25" t="s">
        <v>12914</v>
      </c>
      <c r="G2331" s="25" t="s">
        <v>12915</v>
      </c>
      <c r="H2331" s="21">
        <v>3228.34</v>
      </c>
      <c r="I2331" s="25" t="s">
        <v>7296</v>
      </c>
      <c r="J2331" s="25" t="s">
        <v>7288</v>
      </c>
      <c r="K2331" s="25" t="s">
        <v>7262</v>
      </c>
      <c r="L2331" s="25" t="s">
        <v>7259</v>
      </c>
      <c r="M2331" s="21">
        <v>3228.34</v>
      </c>
      <c r="N2331" s="21">
        <v>3228.48</v>
      </c>
      <c r="O2331" s="21">
        <v>-0.14000000000000001</v>
      </c>
      <c r="P2331" s="21">
        <v>3228.34</v>
      </c>
      <c r="Q2331" s="25" t="s">
        <v>9077</v>
      </c>
      <c r="R2331" s="1" t="str">
        <f t="shared" si="37"/>
        <v>ST10005</v>
      </c>
      <c r="S2331" t="str">
        <f>VLOOKUP(R2331,Data!$C$2:$D$261,2,0)</f>
        <v>The Kensington Oakville</v>
      </c>
      <c r="T2331">
        <f>COUNTIF('Feb 2022'!A:A,D2331)+COUNTIF('Mar 2022'!A:A,D2331)+COUNTIF('Apr 2022'!A:A,D2331)+COUNTIF('May 2022'!A:A,D2331)+COUNTIF('June 2022'!A:A,D2331)+COUNTIF('July 2022'!A:A,D2331)+COUNTIF('Aug 2022'!A:A,D2331)+COUNTIF('Sep 2022'!A:A,D2331)+COUNTIF('Oct 2022'!A:A,D2331)+COUNTIF('Dec 2022'!A:A,D2331)</f>
        <v>1</v>
      </c>
      <c r="U2331" t="str">
        <f>VLOOKUP(Q2331,'Capital Lookup'!A:B,2,FALSE)</f>
        <v>No</v>
      </c>
      <c r="V2331" s="2">
        <f>IFERROR(VLOOKUP(LEFT(F2331,10),'Find Purchase Orders'!B:J,9,FALSE),"")</f>
        <v>44681</v>
      </c>
      <c r="W2331" s="25" t="s">
        <v>7261</v>
      </c>
    </row>
    <row r="2332" spans="1:23" hidden="1">
      <c r="A2332" s="25" t="s">
        <v>12790</v>
      </c>
      <c r="B2332" s="25" t="s">
        <v>7314</v>
      </c>
      <c r="C2332" s="25" t="s">
        <v>7264</v>
      </c>
      <c r="D2332" s="25" t="s">
        <v>4757</v>
      </c>
      <c r="E2332" s="25" t="s">
        <v>8443</v>
      </c>
      <c r="F2332" s="25" t="s">
        <v>12916</v>
      </c>
      <c r="G2332" s="25" t="s">
        <v>12917</v>
      </c>
      <c r="H2332" s="21">
        <v>2218.88</v>
      </c>
      <c r="I2332" s="25" t="s">
        <v>7296</v>
      </c>
      <c r="J2332" s="25" t="s">
        <v>7288</v>
      </c>
      <c r="K2332" s="25" t="s">
        <v>7579</v>
      </c>
      <c r="L2332" s="25" t="s">
        <v>7580</v>
      </c>
      <c r="M2332" s="21">
        <v>2218.88</v>
      </c>
      <c r="N2332" s="21">
        <v>2218.88</v>
      </c>
      <c r="O2332" s="21">
        <v>0</v>
      </c>
      <c r="P2332" s="21">
        <v>2218.88</v>
      </c>
      <c r="Q2332" s="25" t="s">
        <v>12918</v>
      </c>
      <c r="R2332" s="1" t="str">
        <f t="shared" si="37"/>
        <v>ST10062</v>
      </c>
      <c r="S2332" t="str">
        <f>VLOOKUP(R2332,Data!$C$2:$D$261,2,0)</f>
        <v>Fleetwood Villa</v>
      </c>
      <c r="T2332">
        <f>COUNTIF('Feb 2022'!A:A,D2332)+COUNTIF('Mar 2022'!A:A,D2332)+COUNTIF('Apr 2022'!A:A,D2332)+COUNTIF('May 2022'!A:A,D2332)+COUNTIF('June 2022'!A:A,D2332)+COUNTIF('July 2022'!A:A,D2332)+COUNTIF('Aug 2022'!A:A,D2332)+COUNTIF('Sep 2022'!A:A,D2332)+COUNTIF('Oct 2022'!A:A,D2332)+COUNTIF('Dec 2022'!A:A,D2332)</f>
        <v>1</v>
      </c>
      <c r="U2332" t="str">
        <f>VLOOKUP(Q2332,'Capital Lookup'!A:B,2,FALSE)</f>
        <v>No</v>
      </c>
      <c r="V2332" s="2">
        <f>IFERROR(VLOOKUP(LEFT(F2332,10),'Find Purchase Orders'!B:J,9,FALSE),"")</f>
        <v>44687</v>
      </c>
      <c r="W2332" s="25" t="s">
        <v>7261</v>
      </c>
    </row>
    <row r="2333" spans="1:23" hidden="1">
      <c r="A2333" s="25" t="s">
        <v>7313</v>
      </c>
      <c r="B2333" s="25" t="s">
        <v>8957</v>
      </c>
      <c r="C2333" s="25" t="s">
        <v>7587</v>
      </c>
      <c r="D2333" s="25" t="s">
        <v>12919</v>
      </c>
      <c r="E2333" s="25" t="s">
        <v>7492</v>
      </c>
      <c r="H2333" s="21">
        <v>4809.8100000000004</v>
      </c>
      <c r="I2333" s="25" t="s">
        <v>7257</v>
      </c>
      <c r="K2333" s="25" t="s">
        <v>7579</v>
      </c>
      <c r="L2333" s="25" t="s">
        <v>8156</v>
      </c>
      <c r="M2333" s="22">
        <v>0</v>
      </c>
      <c r="N2333" s="22">
        <v>0</v>
      </c>
      <c r="O2333" s="21">
        <v>0</v>
      </c>
      <c r="P2333" s="21">
        <v>553.34</v>
      </c>
      <c r="Q2333" s="25" t="s">
        <v>12842</v>
      </c>
      <c r="R2333" s="1" t="str">
        <f t="shared" si="37"/>
        <v>ST10143</v>
      </c>
      <c r="S2333" t="str">
        <f>VLOOKUP(R2333,Data!$C$2:$D$261,2,0)</f>
        <v>Northridge</v>
      </c>
      <c r="T2333">
        <f>COUNTIF('Feb 2022'!A:A,D2333)+COUNTIF('Mar 2022'!A:A,D2333)+COUNTIF('Apr 2022'!A:A,D2333)+COUNTIF('May 2022'!A:A,D2333)+COUNTIF('June 2022'!A:A,D2333)+COUNTIF('July 2022'!A:A,D2333)+COUNTIF('Aug 2022'!A:A,D2333)+COUNTIF('Sep 2022'!A:A,D2333)+COUNTIF('Oct 2022'!A:A,D2333)+COUNTIF('Dec 2022'!A:A,D2333)</f>
        <v>0</v>
      </c>
      <c r="U2333" t="str">
        <f>VLOOKUP(Q2333,'Capital Lookup'!A:B,2,FALSE)</f>
        <v>No</v>
      </c>
      <c r="V2333" s="2" t="str">
        <f>IFERROR(VLOOKUP(LEFT(F2333,10),'Find Purchase Orders'!B:J,9,FALSE),"")</f>
        <v/>
      </c>
      <c r="W2333" s="25" t="s">
        <v>7261</v>
      </c>
    </row>
    <row r="2334" spans="1:23" hidden="1">
      <c r="A2334" s="25" t="s">
        <v>7478</v>
      </c>
      <c r="B2334" s="25" t="s">
        <v>7823</v>
      </c>
      <c r="C2334" s="25" t="s">
        <v>7587</v>
      </c>
      <c r="D2334" s="25" t="s">
        <v>4758</v>
      </c>
      <c r="E2334" s="25" t="s">
        <v>8140</v>
      </c>
      <c r="F2334" s="25" t="s">
        <v>12920</v>
      </c>
      <c r="G2334" s="25" t="s">
        <v>12921</v>
      </c>
      <c r="H2334" s="21">
        <v>9408.11</v>
      </c>
      <c r="I2334" s="25" t="s">
        <v>7296</v>
      </c>
      <c r="J2334" s="25" t="s">
        <v>7288</v>
      </c>
      <c r="K2334" s="25" t="s">
        <v>7510</v>
      </c>
      <c r="L2334" s="25" t="s">
        <v>8176</v>
      </c>
      <c r="M2334" s="21">
        <v>9408.11</v>
      </c>
      <c r="N2334" s="21">
        <v>9408.1</v>
      </c>
      <c r="O2334" s="21">
        <v>0.01</v>
      </c>
      <c r="P2334" s="21">
        <v>9408.11</v>
      </c>
      <c r="Q2334" s="25" t="s">
        <v>12922</v>
      </c>
      <c r="R2334" s="1" t="str">
        <f t="shared" si="37"/>
        <v>ST10145</v>
      </c>
      <c r="S2334" t="str">
        <f>VLOOKUP(R2334,Data!$C$2:$D$261,2,0)</f>
        <v>Ridgeview</v>
      </c>
      <c r="T2334">
        <f>COUNTIF('Feb 2022'!A:A,D2334)+COUNTIF('Mar 2022'!A:A,D2334)+COUNTIF('Apr 2022'!A:A,D2334)+COUNTIF('May 2022'!A:A,D2334)+COUNTIF('June 2022'!A:A,D2334)+COUNTIF('July 2022'!A:A,D2334)+COUNTIF('Aug 2022'!A:A,D2334)+COUNTIF('Sep 2022'!A:A,D2334)+COUNTIF('Oct 2022'!A:A,D2334)+COUNTIF('Dec 2022'!A:A,D2334)</f>
        <v>1</v>
      </c>
      <c r="U2334" t="str">
        <f>VLOOKUP(Q2334,'Capital Lookup'!A:B,2,FALSE)</f>
        <v>No</v>
      </c>
      <c r="V2334" s="2">
        <f>IFERROR(VLOOKUP(LEFT(F2334,10),'Find Purchase Orders'!B:J,9,FALSE),"")</f>
        <v>44685</v>
      </c>
      <c r="W2334" s="25" t="s">
        <v>7261</v>
      </c>
    </row>
    <row r="2335" spans="1:23" hidden="1">
      <c r="A2335" s="25" t="s">
        <v>7530</v>
      </c>
      <c r="B2335" s="25" t="s">
        <v>9935</v>
      </c>
      <c r="C2335" s="25" t="s">
        <v>9936</v>
      </c>
      <c r="D2335" s="25" t="s">
        <v>12923</v>
      </c>
      <c r="E2335" s="25" t="s">
        <v>8140</v>
      </c>
      <c r="H2335" s="21">
        <v>5250.97</v>
      </c>
      <c r="I2335" s="25" t="s">
        <v>7257</v>
      </c>
      <c r="K2335" s="25" t="s">
        <v>7579</v>
      </c>
      <c r="L2335" s="25" t="s">
        <v>10083</v>
      </c>
      <c r="M2335" s="22">
        <v>0</v>
      </c>
      <c r="N2335" s="22">
        <v>0</v>
      </c>
      <c r="O2335" s="21">
        <v>0</v>
      </c>
      <c r="P2335" s="21">
        <v>604.09</v>
      </c>
      <c r="Q2335" s="25" t="s">
        <v>12924</v>
      </c>
      <c r="R2335" s="1" t="str">
        <f t="shared" si="37"/>
        <v>ST10087</v>
      </c>
      <c r="S2335" t="str">
        <f>VLOOKUP(R2335,Data!$C$2:$D$261,2,0)</f>
        <v>Granite Landing</v>
      </c>
      <c r="T2335">
        <f>COUNTIF('Feb 2022'!A:A,D2335)+COUNTIF('Mar 2022'!A:A,D2335)+COUNTIF('Apr 2022'!A:A,D2335)+COUNTIF('May 2022'!A:A,D2335)+COUNTIF('June 2022'!A:A,D2335)+COUNTIF('July 2022'!A:A,D2335)+COUNTIF('Aug 2022'!A:A,D2335)+COUNTIF('Sep 2022'!A:A,D2335)+COUNTIF('Oct 2022'!A:A,D2335)+COUNTIF('Dec 2022'!A:A,D2335)</f>
        <v>0</v>
      </c>
      <c r="U2335" t="e">
        <f>VLOOKUP(Q2335,'Capital Lookup'!A:B,2,FALSE)</f>
        <v>#N/A</v>
      </c>
      <c r="V2335" s="2" t="str">
        <f>IFERROR(VLOOKUP(LEFT(F2335,10),'Find Purchase Orders'!B:J,9,FALSE),"")</f>
        <v/>
      </c>
      <c r="W2335" s="25" t="s">
        <v>7261</v>
      </c>
    </row>
    <row r="2336" spans="1:23" hidden="1">
      <c r="A2336" s="25" t="s">
        <v>7425</v>
      </c>
      <c r="B2336" s="25" t="s">
        <v>8178</v>
      </c>
      <c r="C2336" s="25" t="s">
        <v>7271</v>
      </c>
      <c r="D2336" s="25" t="s">
        <v>4855</v>
      </c>
      <c r="E2336" s="25" t="s">
        <v>8140</v>
      </c>
      <c r="F2336" s="25" t="s">
        <v>12925</v>
      </c>
      <c r="G2336" s="25" t="s">
        <v>12926</v>
      </c>
      <c r="H2336" s="21">
        <v>18406.89</v>
      </c>
      <c r="I2336" s="25" t="s">
        <v>7296</v>
      </c>
      <c r="J2336" s="25" t="s">
        <v>7288</v>
      </c>
      <c r="K2336" s="25" t="s">
        <v>7591</v>
      </c>
      <c r="L2336" s="25" t="s">
        <v>8736</v>
      </c>
      <c r="M2336" s="21">
        <v>18406.89</v>
      </c>
      <c r="N2336" s="21">
        <v>16158.91</v>
      </c>
      <c r="O2336" s="21">
        <v>2247.98</v>
      </c>
      <c r="P2336" s="21">
        <v>18406.89</v>
      </c>
      <c r="Q2336" s="25" t="s">
        <v>12927</v>
      </c>
      <c r="R2336" s="1" t="str">
        <f t="shared" si="37"/>
        <v>ST10183</v>
      </c>
      <c r="S2336" t="str">
        <f>VLOOKUP(R2336,Data!$C$2:$D$261,2,0)</f>
        <v>Brierwood Gardens</v>
      </c>
      <c r="T2336">
        <f>COUNTIF('Feb 2022'!A:A,D2336)+COUNTIF('Mar 2022'!A:A,D2336)+COUNTIF('Apr 2022'!A:A,D2336)+COUNTIF('May 2022'!A:A,D2336)+COUNTIF('June 2022'!A:A,D2336)+COUNTIF('July 2022'!A:A,D2336)+COUNTIF('Aug 2022'!A:A,D2336)+COUNTIF('Sep 2022'!A:A,D2336)+COUNTIF('Oct 2022'!A:A,D2336)+COUNTIF('Dec 2022'!A:A,D2336)</f>
        <v>1</v>
      </c>
      <c r="U2336" t="str">
        <f>VLOOKUP(Q2336,'Capital Lookup'!A:B,2,FALSE)</f>
        <v>No</v>
      </c>
      <c r="V2336" s="2">
        <f>IFERROR(VLOOKUP(LEFT(F2336,10),'Find Purchase Orders'!B:J,9,FALSE),"")</f>
        <v>44693</v>
      </c>
      <c r="W2336" s="25" t="s">
        <v>7261</v>
      </c>
    </row>
    <row r="2337" spans="1:23" hidden="1">
      <c r="A2337" s="25" t="s">
        <v>7269</v>
      </c>
      <c r="B2337" s="25" t="s">
        <v>9315</v>
      </c>
      <c r="C2337" s="25" t="s">
        <v>7271</v>
      </c>
      <c r="D2337" s="25" t="s">
        <v>2323</v>
      </c>
      <c r="E2337" s="25" t="s">
        <v>8140</v>
      </c>
      <c r="F2337" s="25" t="s">
        <v>12928</v>
      </c>
      <c r="G2337" s="25" t="s">
        <v>12929</v>
      </c>
      <c r="H2337" s="21">
        <v>13558.12</v>
      </c>
      <c r="I2337" s="25" t="s">
        <v>7296</v>
      </c>
      <c r="J2337" s="25" t="s">
        <v>7288</v>
      </c>
      <c r="K2337" s="25" t="s">
        <v>8155</v>
      </c>
      <c r="L2337" s="25" t="s">
        <v>9192</v>
      </c>
      <c r="M2337" s="21">
        <v>13558.12</v>
      </c>
      <c r="N2337" s="21">
        <v>13558.12</v>
      </c>
      <c r="O2337" s="21">
        <v>0</v>
      </c>
      <c r="P2337" s="21">
        <v>13558.12</v>
      </c>
      <c r="Q2337" s="25" t="s">
        <v>12930</v>
      </c>
      <c r="R2337" s="1" t="str">
        <f t="shared" si="37"/>
        <v>ST10147</v>
      </c>
      <c r="S2337" t="str">
        <f>VLOOKUP(R2337,Data!$C$2:$D$261,2,0)</f>
        <v>Garden City Manor</v>
      </c>
      <c r="T2337">
        <f>COUNTIF('Feb 2022'!A:A,D2337)+COUNTIF('Mar 2022'!A:A,D2337)+COUNTIF('Apr 2022'!A:A,D2337)+COUNTIF('May 2022'!A:A,D2337)+COUNTIF('June 2022'!A:A,D2337)+COUNTIF('July 2022'!A:A,D2337)+COUNTIF('Aug 2022'!A:A,D2337)+COUNTIF('Sep 2022'!A:A,D2337)+COUNTIF('Oct 2022'!A:A,D2337)+COUNTIF('Dec 2022'!A:A,D2337)</f>
        <v>1</v>
      </c>
      <c r="U2337" t="str">
        <f>VLOOKUP(Q2337,'Capital Lookup'!A:B,2,FALSE)</f>
        <v>No</v>
      </c>
      <c r="V2337" s="2">
        <f>IFERROR(VLOOKUP(LEFT(F2337,10),'Find Purchase Orders'!B:J,9,FALSE),"")</f>
        <v>44680</v>
      </c>
      <c r="W2337" s="25" t="s">
        <v>7261</v>
      </c>
    </row>
    <row r="2338" spans="1:23" hidden="1">
      <c r="A2338" s="25" t="s">
        <v>12931</v>
      </c>
      <c r="B2338" s="25" t="s">
        <v>9935</v>
      </c>
      <c r="C2338" s="25" t="s">
        <v>9936</v>
      </c>
      <c r="D2338" s="25" t="s">
        <v>12932</v>
      </c>
      <c r="E2338" s="25" t="s">
        <v>8140</v>
      </c>
      <c r="H2338" s="21">
        <v>5250.97</v>
      </c>
      <c r="I2338" s="25" t="s">
        <v>7257</v>
      </c>
      <c r="K2338" s="25" t="s">
        <v>8155</v>
      </c>
      <c r="L2338" s="25" t="s">
        <v>10083</v>
      </c>
      <c r="M2338" s="22">
        <v>0</v>
      </c>
      <c r="N2338" s="22">
        <v>0</v>
      </c>
      <c r="O2338" s="21">
        <v>0</v>
      </c>
      <c r="P2338" s="21">
        <v>0</v>
      </c>
      <c r="Q2338" s="25" t="s">
        <v>12924</v>
      </c>
      <c r="R2338" s="1" t="str">
        <f t="shared" si="37"/>
        <v>ST10087</v>
      </c>
      <c r="S2338" t="str">
        <f>VLOOKUP(R2338,Data!$C$2:$D$261,2,0)</f>
        <v>Granite Landing</v>
      </c>
      <c r="T2338">
        <f>COUNTIF('Feb 2022'!A:A,D2338)+COUNTIF('Mar 2022'!A:A,D2338)+COUNTIF('Apr 2022'!A:A,D2338)+COUNTIF('May 2022'!A:A,D2338)+COUNTIF('June 2022'!A:A,D2338)+COUNTIF('July 2022'!A:A,D2338)+COUNTIF('Aug 2022'!A:A,D2338)+COUNTIF('Sep 2022'!A:A,D2338)+COUNTIF('Oct 2022'!A:A,D2338)+COUNTIF('Dec 2022'!A:A,D2338)</f>
        <v>0</v>
      </c>
      <c r="U2338" t="e">
        <f>VLOOKUP(Q2338,'Capital Lookup'!A:B,2,FALSE)</f>
        <v>#N/A</v>
      </c>
      <c r="V2338" s="2" t="str">
        <f>IFERROR(VLOOKUP(LEFT(F2338,10),'Find Purchase Orders'!B:J,9,FALSE),"")</f>
        <v/>
      </c>
      <c r="W2338" s="25" t="s">
        <v>7261</v>
      </c>
    </row>
    <row r="2339" spans="1:23" hidden="1">
      <c r="A2339" s="25" t="s">
        <v>7261</v>
      </c>
      <c r="B2339" s="25" t="s">
        <v>9727</v>
      </c>
      <c r="C2339" s="25" t="s">
        <v>7264</v>
      </c>
      <c r="D2339" s="25" t="s">
        <v>2324</v>
      </c>
      <c r="E2339" s="25" t="s">
        <v>8140</v>
      </c>
      <c r="F2339" s="25" t="s">
        <v>12933</v>
      </c>
      <c r="G2339" s="25" t="s">
        <v>12934</v>
      </c>
      <c r="H2339" s="21">
        <v>3646.66</v>
      </c>
      <c r="I2339" s="25" t="s">
        <v>7296</v>
      </c>
      <c r="J2339" s="25" t="s">
        <v>7288</v>
      </c>
      <c r="K2339" s="25" t="s">
        <v>7733</v>
      </c>
      <c r="L2339" s="25" t="s">
        <v>7734</v>
      </c>
      <c r="M2339" s="21">
        <v>3646.66</v>
      </c>
      <c r="N2339" s="21">
        <v>3646.66</v>
      </c>
      <c r="O2339" s="21">
        <v>0</v>
      </c>
      <c r="P2339" s="21">
        <v>3646.66</v>
      </c>
      <c r="Q2339" s="25" t="s">
        <v>12935</v>
      </c>
      <c r="R2339" s="1" t="str">
        <f t="shared" si="37"/>
        <v>ST10013</v>
      </c>
      <c r="S2339" t="str">
        <f>VLOOKUP(R2339,Data!$C$2:$D$261,2,0)</f>
        <v>Bough Beeches Place</v>
      </c>
      <c r="T2339">
        <f>COUNTIF('Feb 2022'!A:A,D2339)+COUNTIF('Mar 2022'!A:A,D2339)+COUNTIF('Apr 2022'!A:A,D2339)+COUNTIF('May 2022'!A:A,D2339)+COUNTIF('June 2022'!A:A,D2339)+COUNTIF('July 2022'!A:A,D2339)+COUNTIF('Aug 2022'!A:A,D2339)+COUNTIF('Sep 2022'!A:A,D2339)+COUNTIF('Oct 2022'!A:A,D2339)+COUNTIF('Dec 2022'!A:A,D2339)</f>
        <v>1</v>
      </c>
      <c r="U2339" t="str">
        <f>VLOOKUP(Q2339,'Capital Lookup'!A:B,2,FALSE)</f>
        <v>No</v>
      </c>
      <c r="V2339" s="2">
        <f>IFERROR(VLOOKUP(LEFT(F2339,10),'Find Purchase Orders'!B:J,9,FALSE),"")</f>
        <v>44680</v>
      </c>
      <c r="W2339" s="25" t="s">
        <v>7261</v>
      </c>
    </row>
    <row r="2340" spans="1:23" hidden="1">
      <c r="A2340" s="25" t="s">
        <v>7478</v>
      </c>
      <c r="B2340" s="25" t="s">
        <v>8818</v>
      </c>
      <c r="C2340" s="25" t="s">
        <v>7587</v>
      </c>
      <c r="D2340" s="25" t="s">
        <v>2325</v>
      </c>
      <c r="E2340" s="25" t="s">
        <v>8140</v>
      </c>
      <c r="F2340" s="25" t="s">
        <v>12936</v>
      </c>
      <c r="G2340" s="25" t="s">
        <v>12937</v>
      </c>
      <c r="H2340" s="21">
        <v>9322.5</v>
      </c>
      <c r="I2340" s="25" t="s">
        <v>7296</v>
      </c>
      <c r="J2340" s="25" t="s">
        <v>7288</v>
      </c>
      <c r="K2340" s="25" t="s">
        <v>7733</v>
      </c>
      <c r="L2340" s="25" t="s">
        <v>7734</v>
      </c>
      <c r="M2340" s="21">
        <v>9322.5</v>
      </c>
      <c r="N2340" s="21">
        <v>7458</v>
      </c>
      <c r="O2340" s="21">
        <v>1864.5</v>
      </c>
      <c r="P2340" s="21">
        <v>9322.5</v>
      </c>
      <c r="Q2340" s="25" t="s">
        <v>12938</v>
      </c>
      <c r="R2340" s="1" t="str">
        <f t="shared" si="37"/>
        <v>ST10142</v>
      </c>
      <c r="S2340" t="str">
        <f>VLOOKUP(R2340,Data!$C$2:$D$261,2,0)</f>
        <v>Burloak</v>
      </c>
      <c r="T2340">
        <f>COUNTIF('Feb 2022'!A:A,D2340)+COUNTIF('Mar 2022'!A:A,D2340)+COUNTIF('Apr 2022'!A:A,D2340)+COUNTIF('May 2022'!A:A,D2340)+COUNTIF('June 2022'!A:A,D2340)+COUNTIF('July 2022'!A:A,D2340)+COUNTIF('Aug 2022'!A:A,D2340)+COUNTIF('Sep 2022'!A:A,D2340)+COUNTIF('Oct 2022'!A:A,D2340)+COUNTIF('Dec 2022'!A:A,D2340)</f>
        <v>1</v>
      </c>
      <c r="U2340" t="str">
        <f>VLOOKUP(Q2340,'Capital Lookup'!A:B,2,FALSE)</f>
        <v>No</v>
      </c>
      <c r="V2340" s="2">
        <f>IFERROR(VLOOKUP(LEFT(F2340,10),'Find Purchase Orders'!B:J,9,FALSE),"")</f>
        <v>44681</v>
      </c>
      <c r="W2340" s="25" t="s">
        <v>7261</v>
      </c>
    </row>
    <row r="2341" spans="1:23" hidden="1">
      <c r="A2341" s="25" t="s">
        <v>7269</v>
      </c>
      <c r="B2341" s="25" t="s">
        <v>8004</v>
      </c>
      <c r="C2341" s="25" t="s">
        <v>7271</v>
      </c>
      <c r="D2341" s="25" t="s">
        <v>4759</v>
      </c>
      <c r="E2341" s="25" t="s">
        <v>7492</v>
      </c>
      <c r="F2341" s="25" t="s">
        <v>12939</v>
      </c>
      <c r="G2341" s="25" t="s">
        <v>12940</v>
      </c>
      <c r="H2341" s="21">
        <v>3557.24</v>
      </c>
      <c r="I2341" s="25" t="s">
        <v>7339</v>
      </c>
      <c r="J2341" s="25" t="s">
        <v>7288</v>
      </c>
      <c r="K2341" s="25" t="s">
        <v>7893</v>
      </c>
      <c r="L2341" s="25" t="s">
        <v>8166</v>
      </c>
      <c r="M2341" s="21">
        <v>3557.24</v>
      </c>
      <c r="N2341" s="21">
        <v>2075.81</v>
      </c>
      <c r="O2341" s="21">
        <v>1481.43</v>
      </c>
      <c r="P2341" s="21">
        <v>2246.2399999999998</v>
      </c>
      <c r="Q2341" s="25" t="s">
        <v>12941</v>
      </c>
      <c r="R2341" s="1" t="str">
        <f t="shared" si="37"/>
        <v>ST10176</v>
      </c>
      <c r="S2341" t="str">
        <f>VLOOKUP(R2341,Data!$C$2:$D$261,2,0)</f>
        <v>Sumac Lodge</v>
      </c>
      <c r="T2341">
        <f>COUNTIF('Feb 2022'!A:A,D2341)+COUNTIF('Mar 2022'!A:A,D2341)+COUNTIF('Apr 2022'!A:A,D2341)+COUNTIF('May 2022'!A:A,D2341)+COUNTIF('June 2022'!A:A,D2341)+COUNTIF('July 2022'!A:A,D2341)+COUNTIF('Aug 2022'!A:A,D2341)+COUNTIF('Sep 2022'!A:A,D2341)+COUNTIF('Oct 2022'!A:A,D2341)+COUNTIF('Dec 2022'!A:A,D2341)</f>
        <v>1</v>
      </c>
      <c r="U2341" t="str">
        <f>VLOOKUP(Q2341,'Capital Lookup'!A:B,2,FALSE)</f>
        <v>No</v>
      </c>
      <c r="V2341" s="2">
        <f>IFERROR(VLOOKUP(LEFT(F2341,10),'Find Purchase Orders'!B:J,9,FALSE),"")</f>
        <v>44684</v>
      </c>
      <c r="W2341" s="25" t="s">
        <v>7261</v>
      </c>
    </row>
    <row r="2342" spans="1:23" hidden="1">
      <c r="A2342" s="25" t="s">
        <v>7261</v>
      </c>
      <c r="B2342" s="25" t="s">
        <v>7343</v>
      </c>
      <c r="C2342" s="25" t="s">
        <v>7282</v>
      </c>
      <c r="D2342" s="25" t="s">
        <v>2326</v>
      </c>
      <c r="E2342" s="25" t="s">
        <v>8140</v>
      </c>
      <c r="F2342" s="25" t="s">
        <v>12942</v>
      </c>
      <c r="G2342" s="25" t="s">
        <v>12943</v>
      </c>
      <c r="H2342" s="21">
        <v>1919.87</v>
      </c>
      <c r="I2342" s="25" t="s">
        <v>7296</v>
      </c>
      <c r="J2342" s="25" t="s">
        <v>7288</v>
      </c>
      <c r="K2342" s="25" t="s">
        <v>7495</v>
      </c>
      <c r="L2342" s="25" t="s">
        <v>7745</v>
      </c>
      <c r="M2342" s="21">
        <v>1919.87</v>
      </c>
      <c r="N2342" s="22">
        <v>0</v>
      </c>
      <c r="O2342" s="21">
        <v>1919.87</v>
      </c>
      <c r="P2342" s="21">
        <v>1919.87</v>
      </c>
      <c r="Q2342" s="25" t="s">
        <v>12944</v>
      </c>
      <c r="R2342" s="1" t="str">
        <f t="shared" si="37"/>
        <v>ST10093</v>
      </c>
      <c r="S2342" t="str">
        <f>VLOOKUP(R2342,Data!$C$2:$D$261,2,0)</f>
        <v>Windermere on The Mount</v>
      </c>
      <c r="T2342">
        <f>COUNTIF('Feb 2022'!A:A,D2342)+COUNTIF('Mar 2022'!A:A,D2342)+COUNTIF('Apr 2022'!A:A,D2342)+COUNTIF('May 2022'!A:A,D2342)+COUNTIF('June 2022'!A:A,D2342)+COUNTIF('July 2022'!A:A,D2342)+COUNTIF('Aug 2022'!A:A,D2342)+COUNTIF('Sep 2022'!A:A,D2342)+COUNTIF('Oct 2022'!A:A,D2342)+COUNTIF('Dec 2022'!A:A,D2342)</f>
        <v>1</v>
      </c>
      <c r="U2342" t="str">
        <f>VLOOKUP(Q2342,'Capital Lookup'!A:B,2,FALSE)</f>
        <v>No</v>
      </c>
      <c r="V2342" s="2">
        <f>IFERROR(VLOOKUP(LEFT(F2342,10),'Find Purchase Orders'!B:J,9,FALSE),"")</f>
        <v>44680</v>
      </c>
      <c r="W2342" s="25" t="s">
        <v>7261</v>
      </c>
    </row>
    <row r="2343" spans="1:23" hidden="1">
      <c r="A2343" s="25" t="s">
        <v>7269</v>
      </c>
      <c r="B2343" s="25" t="s">
        <v>9307</v>
      </c>
      <c r="C2343" s="25" t="s">
        <v>7271</v>
      </c>
      <c r="D2343" s="25" t="s">
        <v>4760</v>
      </c>
      <c r="E2343" s="25" t="s">
        <v>7492</v>
      </c>
      <c r="F2343" s="25" t="s">
        <v>12945</v>
      </c>
      <c r="G2343" s="25" t="s">
        <v>12946</v>
      </c>
      <c r="H2343" s="21">
        <v>2436.56</v>
      </c>
      <c r="I2343" s="25" t="s">
        <v>7296</v>
      </c>
      <c r="J2343" s="25" t="s">
        <v>7288</v>
      </c>
      <c r="K2343" s="25" t="s">
        <v>7733</v>
      </c>
      <c r="L2343" s="25" t="s">
        <v>7734</v>
      </c>
      <c r="M2343" s="21">
        <v>2436.56</v>
      </c>
      <c r="N2343" s="21">
        <v>2436.56</v>
      </c>
      <c r="O2343" s="21">
        <v>0</v>
      </c>
      <c r="P2343" s="21">
        <v>2436.56</v>
      </c>
      <c r="Q2343" s="25" t="s">
        <v>12947</v>
      </c>
      <c r="R2343" s="1" t="str">
        <f t="shared" si="37"/>
        <v>ST10158</v>
      </c>
      <c r="S2343" t="str">
        <f>VLOOKUP(R2343,Data!$C$2:$D$261,2,0)</f>
        <v>ReachView Village</v>
      </c>
      <c r="T2343">
        <f>COUNTIF('Feb 2022'!A:A,D2343)+COUNTIF('Mar 2022'!A:A,D2343)+COUNTIF('Apr 2022'!A:A,D2343)+COUNTIF('May 2022'!A:A,D2343)+COUNTIF('June 2022'!A:A,D2343)+COUNTIF('July 2022'!A:A,D2343)+COUNTIF('Aug 2022'!A:A,D2343)+COUNTIF('Sep 2022'!A:A,D2343)+COUNTIF('Oct 2022'!A:A,D2343)+COUNTIF('Dec 2022'!A:A,D2343)</f>
        <v>1</v>
      </c>
      <c r="U2343" t="str">
        <f>VLOOKUP(Q2343,'Capital Lookup'!A:B,2,FALSE)</f>
        <v>No</v>
      </c>
      <c r="V2343" s="2">
        <f>IFERROR(VLOOKUP(LEFT(F2343,10),'Find Purchase Orders'!B:J,9,FALSE),"")</f>
        <v>44682</v>
      </c>
      <c r="W2343" s="25" t="s">
        <v>7261</v>
      </c>
    </row>
    <row r="2344" spans="1:23" hidden="1">
      <c r="A2344" s="25" t="s">
        <v>7261</v>
      </c>
      <c r="B2344" s="25" t="s">
        <v>9368</v>
      </c>
      <c r="C2344" s="25" t="s">
        <v>7282</v>
      </c>
      <c r="D2344" s="25" t="s">
        <v>4761</v>
      </c>
      <c r="E2344" s="25" t="s">
        <v>8140</v>
      </c>
      <c r="F2344" s="25" t="s">
        <v>12948</v>
      </c>
      <c r="G2344" s="25" t="s">
        <v>12949</v>
      </c>
      <c r="H2344" s="21">
        <v>22264.84</v>
      </c>
      <c r="I2344" s="25" t="s">
        <v>7296</v>
      </c>
      <c r="J2344" s="25" t="s">
        <v>7288</v>
      </c>
      <c r="K2344" s="25" t="s">
        <v>7510</v>
      </c>
      <c r="L2344" s="25" t="s">
        <v>8176</v>
      </c>
      <c r="M2344" s="21">
        <v>22264.84</v>
      </c>
      <c r="N2344" s="21">
        <v>22264.84</v>
      </c>
      <c r="O2344" s="21">
        <v>0</v>
      </c>
      <c r="P2344" s="21">
        <v>22264.84</v>
      </c>
      <c r="Q2344" s="25" t="s">
        <v>12950</v>
      </c>
      <c r="R2344" s="1" t="str">
        <f t="shared" si="37"/>
        <v>ST10006</v>
      </c>
      <c r="S2344" t="str">
        <f>VLOOKUP(R2344,Data!$C$2:$D$261,2,0)</f>
        <v>Maplecrest Village</v>
      </c>
      <c r="T2344">
        <f>COUNTIF('Feb 2022'!A:A,D2344)+COUNTIF('Mar 2022'!A:A,D2344)+COUNTIF('Apr 2022'!A:A,D2344)+COUNTIF('May 2022'!A:A,D2344)+COUNTIF('June 2022'!A:A,D2344)+COUNTIF('July 2022'!A:A,D2344)+COUNTIF('Aug 2022'!A:A,D2344)+COUNTIF('Sep 2022'!A:A,D2344)+COUNTIF('Oct 2022'!A:A,D2344)+COUNTIF('Dec 2022'!A:A,D2344)</f>
        <v>1</v>
      </c>
      <c r="U2344" t="str">
        <f>VLOOKUP(Q2344,'Capital Lookup'!A:B,2,FALSE)</f>
        <v>No</v>
      </c>
      <c r="V2344" s="2">
        <f>IFERROR(VLOOKUP(LEFT(F2344,10),'Find Purchase Orders'!B:J,9,FALSE),"")</f>
        <v>44687</v>
      </c>
      <c r="W2344" s="25" t="s">
        <v>7261</v>
      </c>
    </row>
    <row r="2345" spans="1:23" hidden="1">
      <c r="A2345" s="25" t="s">
        <v>7478</v>
      </c>
      <c r="B2345" s="25" t="s">
        <v>9368</v>
      </c>
      <c r="C2345" s="25" t="s">
        <v>7282</v>
      </c>
      <c r="D2345" s="25" t="s">
        <v>12951</v>
      </c>
      <c r="E2345" s="25" t="s">
        <v>8140</v>
      </c>
      <c r="H2345" s="21">
        <v>15025.19</v>
      </c>
      <c r="I2345" s="25" t="s">
        <v>7257</v>
      </c>
      <c r="K2345" s="25" t="s">
        <v>7510</v>
      </c>
      <c r="L2345" s="25" t="s">
        <v>8176</v>
      </c>
      <c r="M2345" s="22">
        <v>0</v>
      </c>
      <c r="N2345" s="22">
        <v>0</v>
      </c>
      <c r="O2345" s="21">
        <v>0</v>
      </c>
      <c r="P2345" s="21">
        <v>1728.56</v>
      </c>
      <c r="Q2345" s="25" t="s">
        <v>12952</v>
      </c>
      <c r="R2345" s="1" t="str">
        <f t="shared" si="37"/>
        <v>ST10006</v>
      </c>
      <c r="S2345" t="str">
        <f>VLOOKUP(R2345,Data!$C$2:$D$261,2,0)</f>
        <v>Maplecrest Village</v>
      </c>
      <c r="T2345">
        <f>COUNTIF('Feb 2022'!A:A,D2345)+COUNTIF('Mar 2022'!A:A,D2345)+COUNTIF('Apr 2022'!A:A,D2345)+COUNTIF('May 2022'!A:A,D2345)+COUNTIF('June 2022'!A:A,D2345)+COUNTIF('July 2022'!A:A,D2345)+COUNTIF('Aug 2022'!A:A,D2345)+COUNTIF('Sep 2022'!A:A,D2345)+COUNTIF('Oct 2022'!A:A,D2345)+COUNTIF('Dec 2022'!A:A,D2345)</f>
        <v>0</v>
      </c>
      <c r="U2345" t="str">
        <f>VLOOKUP(Q2345,'Capital Lookup'!A:B,2,FALSE)</f>
        <v>No</v>
      </c>
      <c r="V2345" s="2" t="str">
        <f>IFERROR(VLOOKUP(LEFT(F2345,10),'Find Purchase Orders'!B:J,9,FALSE),"")</f>
        <v/>
      </c>
      <c r="W2345" s="25" t="s">
        <v>7261</v>
      </c>
    </row>
    <row r="2346" spans="1:23" hidden="1">
      <c r="A2346" s="25" t="s">
        <v>7252</v>
      </c>
      <c r="B2346" s="25" t="s">
        <v>9405</v>
      </c>
      <c r="C2346" s="25" t="s">
        <v>7282</v>
      </c>
      <c r="D2346" s="25" t="s">
        <v>12953</v>
      </c>
      <c r="E2346" s="25" t="s">
        <v>9816</v>
      </c>
      <c r="H2346" s="21">
        <v>137283.70000000001</v>
      </c>
      <c r="I2346" s="25" t="s">
        <v>7257</v>
      </c>
      <c r="K2346" s="25" t="s">
        <v>7646</v>
      </c>
      <c r="L2346" s="25" t="s">
        <v>9819</v>
      </c>
      <c r="M2346" s="22">
        <v>0</v>
      </c>
      <c r="N2346" s="22">
        <v>0</v>
      </c>
      <c r="O2346" s="21">
        <v>0</v>
      </c>
      <c r="P2346" s="21">
        <v>15793.7</v>
      </c>
      <c r="Q2346" s="25" t="s">
        <v>12954</v>
      </c>
      <c r="R2346" s="1" t="str">
        <f t="shared" si="37"/>
        <v>ST10035</v>
      </c>
      <c r="S2346" t="str">
        <f>VLOOKUP(R2346,Data!$C$2:$D$261,2,0)</f>
        <v>The Westwood</v>
      </c>
      <c r="T2346">
        <f>COUNTIF('Feb 2022'!A:A,D2346)+COUNTIF('Mar 2022'!A:A,D2346)+COUNTIF('Apr 2022'!A:A,D2346)+COUNTIF('May 2022'!A:A,D2346)+COUNTIF('June 2022'!A:A,D2346)+COUNTIF('July 2022'!A:A,D2346)+COUNTIF('Aug 2022'!A:A,D2346)+COUNTIF('Sep 2022'!A:A,D2346)+COUNTIF('Oct 2022'!A:A,D2346)+COUNTIF('Dec 2022'!A:A,D2346)</f>
        <v>0</v>
      </c>
      <c r="U2346" t="str">
        <f>VLOOKUP(Q2346,'Capital Lookup'!A:B,2,FALSE)</f>
        <v>Yes</v>
      </c>
      <c r="V2346" s="2" t="str">
        <f>IFERROR(VLOOKUP(LEFT(F2346,10),'Find Purchase Orders'!B:J,9,FALSE),"")</f>
        <v/>
      </c>
      <c r="W2346" s="25" t="s">
        <v>7261</v>
      </c>
    </row>
    <row r="2347" spans="1:23" hidden="1">
      <c r="A2347" s="25" t="s">
        <v>7425</v>
      </c>
      <c r="B2347" s="25" t="s">
        <v>8178</v>
      </c>
      <c r="C2347" s="25" t="s">
        <v>7271</v>
      </c>
      <c r="D2347" s="25" t="s">
        <v>12955</v>
      </c>
      <c r="E2347" s="25" t="s">
        <v>7492</v>
      </c>
      <c r="H2347" s="21">
        <v>18406.89</v>
      </c>
      <c r="I2347" s="25" t="s">
        <v>7257</v>
      </c>
      <c r="K2347" s="25" t="s">
        <v>7591</v>
      </c>
      <c r="L2347" s="25" t="s">
        <v>8736</v>
      </c>
      <c r="M2347" s="22">
        <v>0</v>
      </c>
      <c r="N2347" s="22">
        <v>0</v>
      </c>
      <c r="O2347" s="21">
        <v>0</v>
      </c>
      <c r="P2347" s="21">
        <v>2117.61</v>
      </c>
      <c r="Q2347" s="25" t="s">
        <v>12927</v>
      </c>
      <c r="R2347" s="1" t="str">
        <f t="shared" si="37"/>
        <v>ST10183</v>
      </c>
      <c r="S2347" t="str">
        <f>VLOOKUP(R2347,Data!$C$2:$D$261,2,0)</f>
        <v>Brierwood Gardens</v>
      </c>
      <c r="T2347">
        <f>COUNTIF('Feb 2022'!A:A,D2347)+COUNTIF('Mar 2022'!A:A,D2347)+COUNTIF('Apr 2022'!A:A,D2347)+COUNTIF('May 2022'!A:A,D2347)+COUNTIF('June 2022'!A:A,D2347)+COUNTIF('July 2022'!A:A,D2347)+COUNTIF('Aug 2022'!A:A,D2347)+COUNTIF('Sep 2022'!A:A,D2347)+COUNTIF('Oct 2022'!A:A,D2347)+COUNTIF('Dec 2022'!A:A,D2347)</f>
        <v>0</v>
      </c>
      <c r="U2347" t="str">
        <f>VLOOKUP(Q2347,'Capital Lookup'!A:B,2,FALSE)</f>
        <v>No</v>
      </c>
      <c r="V2347" s="2" t="str">
        <f>IFERROR(VLOOKUP(LEFT(F2347,10),'Find Purchase Orders'!B:J,9,FALSE),"")</f>
        <v/>
      </c>
      <c r="W2347" s="25" t="s">
        <v>7261</v>
      </c>
    </row>
    <row r="2348" spans="1:23" hidden="1">
      <c r="A2348" s="25" t="s">
        <v>7261</v>
      </c>
      <c r="B2348" s="25" t="s">
        <v>9368</v>
      </c>
      <c r="C2348" s="25" t="s">
        <v>7282</v>
      </c>
      <c r="D2348" s="25" t="s">
        <v>4856</v>
      </c>
      <c r="E2348" s="25" t="s">
        <v>8140</v>
      </c>
      <c r="F2348" s="25" t="s">
        <v>12956</v>
      </c>
      <c r="G2348" s="25" t="s">
        <v>12957</v>
      </c>
      <c r="H2348" s="21">
        <v>15109.94</v>
      </c>
      <c r="I2348" s="25" t="s">
        <v>7296</v>
      </c>
      <c r="J2348" s="25" t="s">
        <v>7288</v>
      </c>
      <c r="K2348" s="25" t="s">
        <v>7510</v>
      </c>
      <c r="L2348" s="25" t="s">
        <v>8176</v>
      </c>
      <c r="M2348" s="21">
        <v>15109.94</v>
      </c>
      <c r="N2348" s="21">
        <v>13501.96</v>
      </c>
      <c r="O2348" s="21">
        <v>1607.98</v>
      </c>
      <c r="P2348" s="21">
        <v>15109.94</v>
      </c>
      <c r="Q2348" s="25" t="s">
        <v>12952</v>
      </c>
      <c r="R2348" s="1" t="str">
        <f t="shared" si="37"/>
        <v>ST10006</v>
      </c>
      <c r="S2348" t="str">
        <f>VLOOKUP(R2348,Data!$C$2:$D$261,2,0)</f>
        <v>Maplecrest Village</v>
      </c>
      <c r="T2348">
        <f>COUNTIF('Feb 2022'!A:A,D2348)+COUNTIF('Mar 2022'!A:A,D2348)+COUNTIF('Apr 2022'!A:A,D2348)+COUNTIF('May 2022'!A:A,D2348)+COUNTIF('June 2022'!A:A,D2348)+COUNTIF('July 2022'!A:A,D2348)+COUNTIF('Aug 2022'!A:A,D2348)+COUNTIF('Sep 2022'!A:A,D2348)+COUNTIF('Oct 2022'!A:A,D2348)+COUNTIF('Dec 2022'!A:A,D2348)</f>
        <v>1</v>
      </c>
      <c r="U2348" t="str">
        <f>VLOOKUP(Q2348,'Capital Lookup'!A:B,2,FALSE)</f>
        <v>No</v>
      </c>
      <c r="V2348" s="2">
        <f>IFERROR(VLOOKUP(LEFT(F2348,10),'Find Purchase Orders'!B:J,9,FALSE),"")</f>
        <v>44692</v>
      </c>
      <c r="W2348" s="25" t="s">
        <v>7261</v>
      </c>
    </row>
    <row r="2349" spans="1:23" hidden="1">
      <c r="A2349" s="25" t="s">
        <v>7261</v>
      </c>
      <c r="B2349" s="25" t="s">
        <v>9186</v>
      </c>
      <c r="C2349" s="25" t="s">
        <v>7264</v>
      </c>
      <c r="D2349" s="25" t="s">
        <v>4762</v>
      </c>
      <c r="E2349" s="25" t="s">
        <v>12833</v>
      </c>
      <c r="F2349" s="25" t="s">
        <v>12958</v>
      </c>
      <c r="G2349" s="25" t="s">
        <v>12959</v>
      </c>
      <c r="H2349" s="21">
        <v>6350.53</v>
      </c>
      <c r="I2349" s="25" t="s">
        <v>7296</v>
      </c>
      <c r="J2349" s="25" t="s">
        <v>7288</v>
      </c>
      <c r="K2349" s="25" t="s">
        <v>7262</v>
      </c>
      <c r="L2349" s="25" t="s">
        <v>7259</v>
      </c>
      <c r="M2349" s="21">
        <v>6350.53</v>
      </c>
      <c r="N2349" s="21">
        <v>6331.63</v>
      </c>
      <c r="O2349" s="21">
        <v>18.899999999999999</v>
      </c>
      <c r="P2349" s="21">
        <v>6350.53</v>
      </c>
      <c r="Q2349" s="25" t="s">
        <v>12834</v>
      </c>
      <c r="R2349" s="1" t="str">
        <f t="shared" si="37"/>
        <v>ST10070</v>
      </c>
      <c r="S2349" t="str">
        <f>VLOOKUP(R2349,Data!$C$2:$D$261,2,0)</f>
        <v>Scenic Acres</v>
      </c>
      <c r="T2349">
        <f>COUNTIF('Feb 2022'!A:A,D2349)+COUNTIF('Mar 2022'!A:A,D2349)+COUNTIF('Apr 2022'!A:A,D2349)+COUNTIF('May 2022'!A:A,D2349)+COUNTIF('June 2022'!A:A,D2349)+COUNTIF('July 2022'!A:A,D2349)+COUNTIF('Aug 2022'!A:A,D2349)+COUNTIF('Sep 2022'!A:A,D2349)+COUNTIF('Oct 2022'!A:A,D2349)+COUNTIF('Dec 2022'!A:A,D2349)</f>
        <v>1</v>
      </c>
      <c r="U2349" t="str">
        <f>VLOOKUP(Q2349,'Capital Lookup'!A:B,2,FALSE)</f>
        <v>No</v>
      </c>
      <c r="V2349" s="2">
        <f>IFERROR(VLOOKUP(LEFT(F2349,10),'Find Purchase Orders'!B:J,9,FALSE),"")</f>
        <v>44685</v>
      </c>
      <c r="W2349" s="25" t="s">
        <v>7261</v>
      </c>
    </row>
    <row r="2350" spans="1:23" hidden="1">
      <c r="A2350" s="25" t="s">
        <v>12960</v>
      </c>
      <c r="B2350" s="25" t="s">
        <v>9186</v>
      </c>
      <c r="C2350" s="25" t="s">
        <v>7264</v>
      </c>
      <c r="D2350" s="25" t="s">
        <v>12961</v>
      </c>
      <c r="E2350" s="25" t="s">
        <v>12833</v>
      </c>
      <c r="H2350" s="21">
        <v>4506.88</v>
      </c>
      <c r="I2350" s="25" t="s">
        <v>7257</v>
      </c>
      <c r="K2350" s="25" t="s">
        <v>7289</v>
      </c>
      <c r="L2350" s="25" t="s">
        <v>20</v>
      </c>
      <c r="M2350" s="22">
        <v>0</v>
      </c>
      <c r="N2350" s="22">
        <v>0</v>
      </c>
      <c r="O2350" s="21">
        <v>0</v>
      </c>
      <c r="P2350" s="21">
        <v>214.61</v>
      </c>
      <c r="Q2350" s="25"/>
      <c r="R2350" s="1" t="str">
        <f t="shared" si="37"/>
        <v>ST10070</v>
      </c>
      <c r="S2350" t="str">
        <f>VLOOKUP(R2350,Data!$C$2:$D$261,2,0)</f>
        <v>Scenic Acres</v>
      </c>
      <c r="T2350">
        <f>COUNTIF('Feb 2022'!A:A,D2350)+COUNTIF('Mar 2022'!A:A,D2350)+COUNTIF('Apr 2022'!A:A,D2350)+COUNTIF('May 2022'!A:A,D2350)+COUNTIF('June 2022'!A:A,D2350)+COUNTIF('July 2022'!A:A,D2350)+COUNTIF('Aug 2022'!A:A,D2350)+COUNTIF('Sep 2022'!A:A,D2350)+COUNTIF('Oct 2022'!A:A,D2350)+COUNTIF('Dec 2022'!A:A,D2350)</f>
        <v>0</v>
      </c>
      <c r="U2350" t="e">
        <f>VLOOKUP(Q2350,'Capital Lookup'!A:B,2,FALSE)</f>
        <v>#N/A</v>
      </c>
      <c r="V2350" s="2" t="str">
        <f>IFERROR(VLOOKUP(LEFT(F2350,10),'Find Purchase Orders'!B:J,9,FALSE),"")</f>
        <v/>
      </c>
      <c r="W2350" s="25" t="s">
        <v>7261</v>
      </c>
    </row>
    <row r="2351" spans="1:23" hidden="1">
      <c r="A2351" s="25" t="s">
        <v>12960</v>
      </c>
      <c r="B2351" s="25" t="s">
        <v>9186</v>
      </c>
      <c r="C2351" s="25" t="s">
        <v>7264</v>
      </c>
      <c r="D2351" s="25" t="s">
        <v>12962</v>
      </c>
      <c r="E2351" s="25" t="s">
        <v>12833</v>
      </c>
      <c r="H2351" s="21">
        <v>1302</v>
      </c>
      <c r="I2351" s="25" t="s">
        <v>7257</v>
      </c>
      <c r="K2351" s="25" t="s">
        <v>7289</v>
      </c>
      <c r="L2351" s="25" t="s">
        <v>20</v>
      </c>
      <c r="M2351" s="22">
        <v>0</v>
      </c>
      <c r="N2351" s="22">
        <v>0</v>
      </c>
      <c r="O2351" s="21">
        <v>0</v>
      </c>
      <c r="P2351" s="21">
        <v>62</v>
      </c>
      <c r="Q2351" s="25"/>
      <c r="R2351" s="1" t="str">
        <f t="shared" si="37"/>
        <v>ST10070</v>
      </c>
      <c r="S2351" t="str">
        <f>VLOOKUP(R2351,Data!$C$2:$D$261,2,0)</f>
        <v>Scenic Acres</v>
      </c>
      <c r="T2351">
        <f>COUNTIF('Feb 2022'!A:A,D2351)+COUNTIF('Mar 2022'!A:A,D2351)+COUNTIF('Apr 2022'!A:A,D2351)+COUNTIF('May 2022'!A:A,D2351)+COUNTIF('June 2022'!A:A,D2351)+COUNTIF('July 2022'!A:A,D2351)+COUNTIF('Aug 2022'!A:A,D2351)+COUNTIF('Sep 2022'!A:A,D2351)+COUNTIF('Oct 2022'!A:A,D2351)+COUNTIF('Dec 2022'!A:A,D2351)</f>
        <v>0</v>
      </c>
      <c r="U2351" t="e">
        <f>VLOOKUP(Q2351,'Capital Lookup'!A:B,2,FALSE)</f>
        <v>#N/A</v>
      </c>
      <c r="V2351" s="2" t="str">
        <f>IFERROR(VLOOKUP(LEFT(F2351,10),'Find Purchase Orders'!B:J,9,FALSE),"")</f>
        <v/>
      </c>
      <c r="W2351" s="25" t="s">
        <v>7261</v>
      </c>
    </row>
    <row r="2352" spans="1:23" hidden="1">
      <c r="A2352" s="25" t="s">
        <v>7261</v>
      </c>
      <c r="B2352" s="25" t="s">
        <v>8108</v>
      </c>
      <c r="C2352" s="25" t="s">
        <v>7264</v>
      </c>
      <c r="D2352" s="25" t="s">
        <v>2327</v>
      </c>
      <c r="E2352" s="25" t="s">
        <v>7500</v>
      </c>
      <c r="F2352" s="25" t="s">
        <v>12963</v>
      </c>
      <c r="G2352" s="25" t="s">
        <v>12964</v>
      </c>
      <c r="H2352" s="21">
        <v>1718.99</v>
      </c>
      <c r="I2352" s="25" t="s">
        <v>7296</v>
      </c>
      <c r="J2352" s="25" t="s">
        <v>7288</v>
      </c>
      <c r="K2352" s="25" t="s">
        <v>7495</v>
      </c>
      <c r="L2352" s="25" t="s">
        <v>8244</v>
      </c>
      <c r="M2352" s="21">
        <v>1718.99</v>
      </c>
      <c r="N2352" s="21">
        <v>1718.99</v>
      </c>
      <c r="O2352" s="21">
        <v>0</v>
      </c>
      <c r="P2352" s="21">
        <v>1718.99</v>
      </c>
      <c r="Q2352" s="25" t="s">
        <v>12965</v>
      </c>
      <c r="R2352" s="1" t="str">
        <f t="shared" si="37"/>
        <v>ST10049</v>
      </c>
      <c r="S2352" t="str">
        <f>VLOOKUP(R2352,Data!$C$2:$D$261,2,0)</f>
        <v>Colonel By</v>
      </c>
      <c r="T2352">
        <f>COUNTIF('Feb 2022'!A:A,D2352)+COUNTIF('Mar 2022'!A:A,D2352)+COUNTIF('Apr 2022'!A:A,D2352)+COUNTIF('May 2022'!A:A,D2352)+COUNTIF('June 2022'!A:A,D2352)+COUNTIF('July 2022'!A:A,D2352)+COUNTIF('Aug 2022'!A:A,D2352)+COUNTIF('Sep 2022'!A:A,D2352)+COUNTIF('Oct 2022'!A:A,D2352)+COUNTIF('Dec 2022'!A:A,D2352)</f>
        <v>1</v>
      </c>
      <c r="U2352" t="str">
        <f>VLOOKUP(Q2352,'Capital Lookup'!A:B,2,FALSE)</f>
        <v>No</v>
      </c>
      <c r="V2352" s="2">
        <f>IFERROR(VLOOKUP(LEFT(F2352,10),'Find Purchase Orders'!B:J,9,FALSE),"")</f>
        <v>44680</v>
      </c>
      <c r="W2352" s="25" t="s">
        <v>7261</v>
      </c>
    </row>
    <row r="2353" spans="1:23" hidden="1">
      <c r="A2353" s="25" t="s">
        <v>8607</v>
      </c>
      <c r="B2353" s="25" t="s">
        <v>8989</v>
      </c>
      <c r="C2353" s="25"/>
      <c r="D2353" s="25" t="s">
        <v>12966</v>
      </c>
      <c r="E2353" s="25" t="s">
        <v>8991</v>
      </c>
      <c r="F2353" s="25" t="s">
        <v>12967</v>
      </c>
      <c r="G2353" s="25" t="s">
        <v>12968</v>
      </c>
      <c r="H2353" s="21">
        <v>4058.27</v>
      </c>
      <c r="I2353" s="25" t="s">
        <v>7296</v>
      </c>
      <c r="J2353" s="25" t="s">
        <v>7288</v>
      </c>
      <c r="K2353" s="25" t="s">
        <v>7262</v>
      </c>
      <c r="L2353" s="25" t="s">
        <v>7259</v>
      </c>
      <c r="M2353" s="21">
        <v>4058.27</v>
      </c>
      <c r="N2353" s="21">
        <v>4058.27</v>
      </c>
      <c r="O2353" s="21">
        <v>0</v>
      </c>
      <c r="P2353" s="21">
        <v>4058.27</v>
      </c>
      <c r="Q2353" s="25" t="s">
        <v>8994</v>
      </c>
      <c r="R2353" s="1" t="str">
        <f t="shared" si="37"/>
        <v>ST10400</v>
      </c>
      <c r="S2353" t="e">
        <f>VLOOKUP(R2353,Data!$C$2:$D$261,2,0)</f>
        <v>#N/A</v>
      </c>
      <c r="T2353">
        <f>COUNTIF('Feb 2022'!A:A,D2353)+COUNTIF('Mar 2022'!A:A,D2353)+COUNTIF('Apr 2022'!A:A,D2353)+COUNTIF('May 2022'!A:A,D2353)+COUNTIF('June 2022'!A:A,D2353)+COUNTIF('July 2022'!A:A,D2353)+COUNTIF('Aug 2022'!A:A,D2353)+COUNTIF('Sep 2022'!A:A,D2353)+COUNTIF('Oct 2022'!A:A,D2353)+COUNTIF('Dec 2022'!A:A,D2353)</f>
        <v>0</v>
      </c>
      <c r="U2353" t="str">
        <f>VLOOKUP(Q2353,'Capital Lookup'!A:B,2,FALSE)</f>
        <v>Yes</v>
      </c>
      <c r="V2353" s="2">
        <f>IFERROR(VLOOKUP(LEFT(F2353,10),'Find Purchase Orders'!B:J,9,FALSE),"")</f>
        <v>44684</v>
      </c>
      <c r="W2353" s="25" t="s">
        <v>7261</v>
      </c>
    </row>
    <row r="2354" spans="1:23" hidden="1">
      <c r="A2354" s="25" t="s">
        <v>7261</v>
      </c>
      <c r="B2354" s="25" t="s">
        <v>9186</v>
      </c>
      <c r="C2354" s="25" t="s">
        <v>7264</v>
      </c>
      <c r="D2354" s="25" t="s">
        <v>4857</v>
      </c>
      <c r="E2354" s="25" t="s">
        <v>12833</v>
      </c>
      <c r="F2354" s="25" t="s">
        <v>12969</v>
      </c>
      <c r="G2354" s="25" t="s">
        <v>12970</v>
      </c>
      <c r="H2354" s="21">
        <v>4040.58</v>
      </c>
      <c r="I2354" s="25" t="s">
        <v>7296</v>
      </c>
      <c r="J2354" s="25" t="s">
        <v>7288</v>
      </c>
      <c r="K2354" s="25" t="s">
        <v>7262</v>
      </c>
      <c r="L2354" s="25" t="s">
        <v>7259</v>
      </c>
      <c r="M2354" s="21">
        <v>4040.58</v>
      </c>
      <c r="N2354" s="21">
        <v>4040.58</v>
      </c>
      <c r="O2354" s="21">
        <v>0</v>
      </c>
      <c r="P2354" s="21">
        <v>4040.58</v>
      </c>
      <c r="Q2354" s="25" t="s">
        <v>12834</v>
      </c>
      <c r="R2354" s="1" t="str">
        <f t="shared" si="37"/>
        <v>ST10070</v>
      </c>
      <c r="S2354" t="str">
        <f>VLOOKUP(R2354,Data!$C$2:$D$261,2,0)</f>
        <v>Scenic Acres</v>
      </c>
      <c r="T2354">
        <f>COUNTIF('Feb 2022'!A:A,D2354)+COUNTIF('Mar 2022'!A:A,D2354)+COUNTIF('Apr 2022'!A:A,D2354)+COUNTIF('May 2022'!A:A,D2354)+COUNTIF('June 2022'!A:A,D2354)+COUNTIF('July 2022'!A:A,D2354)+COUNTIF('Aug 2022'!A:A,D2354)+COUNTIF('Sep 2022'!A:A,D2354)+COUNTIF('Oct 2022'!A:A,D2354)+COUNTIF('Dec 2022'!A:A,D2354)</f>
        <v>1</v>
      </c>
      <c r="U2354" t="str">
        <f>VLOOKUP(Q2354,'Capital Lookup'!A:B,2,FALSE)</f>
        <v>No</v>
      </c>
      <c r="V2354" s="2">
        <f>IFERROR(VLOOKUP(LEFT(F2354,10),'Find Purchase Orders'!B:J,9,FALSE),"")</f>
        <v>44690</v>
      </c>
      <c r="W2354" s="25" t="s">
        <v>7261</v>
      </c>
    </row>
    <row r="2355" spans="1:23" hidden="1">
      <c r="A2355" s="25" t="s">
        <v>7261</v>
      </c>
      <c r="B2355" s="25" t="s">
        <v>9186</v>
      </c>
      <c r="C2355" s="25" t="s">
        <v>7264</v>
      </c>
      <c r="D2355" s="25" t="s">
        <v>4858</v>
      </c>
      <c r="E2355" s="25" t="s">
        <v>12833</v>
      </c>
      <c r="F2355" s="25" t="s">
        <v>12971</v>
      </c>
      <c r="G2355" s="25" t="s">
        <v>12972</v>
      </c>
      <c r="H2355" s="21">
        <v>1302</v>
      </c>
      <c r="I2355" s="25" t="s">
        <v>7296</v>
      </c>
      <c r="J2355" s="25" t="s">
        <v>7288</v>
      </c>
      <c r="K2355" s="25" t="s">
        <v>7289</v>
      </c>
      <c r="L2355" s="25" t="s">
        <v>7259</v>
      </c>
      <c r="M2355" s="21">
        <v>1302</v>
      </c>
      <c r="N2355" s="21">
        <v>1302</v>
      </c>
      <c r="O2355" s="21">
        <v>0</v>
      </c>
      <c r="P2355" s="21">
        <v>1302</v>
      </c>
      <c r="Q2355" s="25" t="s">
        <v>12834</v>
      </c>
      <c r="R2355" s="1" t="str">
        <f t="shared" si="37"/>
        <v>ST10070</v>
      </c>
      <c r="S2355" t="str">
        <f>VLOOKUP(R2355,Data!$C$2:$D$261,2,0)</f>
        <v>Scenic Acres</v>
      </c>
      <c r="T2355">
        <f>COUNTIF('Feb 2022'!A:A,D2355)+COUNTIF('Mar 2022'!A:A,D2355)+COUNTIF('Apr 2022'!A:A,D2355)+COUNTIF('May 2022'!A:A,D2355)+COUNTIF('June 2022'!A:A,D2355)+COUNTIF('July 2022'!A:A,D2355)+COUNTIF('Aug 2022'!A:A,D2355)+COUNTIF('Sep 2022'!A:A,D2355)+COUNTIF('Oct 2022'!A:A,D2355)+COUNTIF('Dec 2022'!A:A,D2355)</f>
        <v>1</v>
      </c>
      <c r="U2355" t="str">
        <f>VLOOKUP(Q2355,'Capital Lookup'!A:B,2,FALSE)</f>
        <v>No</v>
      </c>
      <c r="V2355" s="2">
        <f>IFERROR(VLOOKUP(LEFT(F2355,10),'Find Purchase Orders'!B:J,9,FALSE),"")</f>
        <v>44690</v>
      </c>
      <c r="W2355" s="25" t="s">
        <v>7261</v>
      </c>
    </row>
    <row r="2356" spans="1:23" hidden="1">
      <c r="A2356" s="25" t="s">
        <v>7252</v>
      </c>
      <c r="B2356" s="25" t="s">
        <v>7546</v>
      </c>
      <c r="C2356" s="25" t="s">
        <v>7254</v>
      </c>
      <c r="D2356" s="25" t="s">
        <v>2328</v>
      </c>
      <c r="E2356" s="25" t="s">
        <v>8140</v>
      </c>
      <c r="F2356" s="25" t="s">
        <v>12973</v>
      </c>
      <c r="G2356" s="25" t="s">
        <v>12974</v>
      </c>
      <c r="H2356" s="21">
        <v>5082.74</v>
      </c>
      <c r="I2356" s="25" t="s">
        <v>7296</v>
      </c>
      <c r="J2356" s="25" t="s">
        <v>7288</v>
      </c>
      <c r="K2356" s="25" t="s">
        <v>7893</v>
      </c>
      <c r="L2356" s="25" t="s">
        <v>8166</v>
      </c>
      <c r="M2356" s="21">
        <v>5082.74</v>
      </c>
      <c r="N2356" s="21">
        <v>2799.01</v>
      </c>
      <c r="O2356" s="21">
        <v>2283.73</v>
      </c>
      <c r="P2356" s="21">
        <v>5082.74</v>
      </c>
      <c r="Q2356" s="25" t="s">
        <v>12975</v>
      </c>
      <c r="R2356" s="1" t="str">
        <f t="shared" si="37"/>
        <v>ST10096</v>
      </c>
      <c r="S2356" t="str">
        <f>VLOOKUP(R2356,Data!$C$2:$D$261,2,0)</f>
        <v>Chatham</v>
      </c>
      <c r="T2356">
        <f>COUNTIF('Feb 2022'!A:A,D2356)+COUNTIF('Mar 2022'!A:A,D2356)+COUNTIF('Apr 2022'!A:A,D2356)+COUNTIF('May 2022'!A:A,D2356)+COUNTIF('June 2022'!A:A,D2356)+COUNTIF('July 2022'!A:A,D2356)+COUNTIF('Aug 2022'!A:A,D2356)+COUNTIF('Sep 2022'!A:A,D2356)+COUNTIF('Oct 2022'!A:A,D2356)+COUNTIF('Dec 2022'!A:A,D2356)</f>
        <v>1</v>
      </c>
      <c r="U2356" t="str">
        <f>VLOOKUP(Q2356,'Capital Lookup'!A:B,2,FALSE)</f>
        <v>No</v>
      </c>
      <c r="V2356" s="2">
        <f>IFERROR(VLOOKUP(LEFT(F2356,10),'Find Purchase Orders'!B:J,9,FALSE),"")</f>
        <v>44680</v>
      </c>
      <c r="W2356" s="25" t="s">
        <v>7261</v>
      </c>
    </row>
    <row r="2357" spans="1:23" hidden="1">
      <c r="A2357" s="25" t="s">
        <v>7269</v>
      </c>
      <c r="B2357" s="25" t="s">
        <v>9315</v>
      </c>
      <c r="C2357" s="25" t="s">
        <v>7271</v>
      </c>
      <c r="D2357" s="25" t="s">
        <v>2329</v>
      </c>
      <c r="E2357" s="25" t="s">
        <v>8140</v>
      </c>
      <c r="F2357" s="25" t="s">
        <v>12976</v>
      </c>
      <c r="G2357" s="25" t="s">
        <v>12977</v>
      </c>
      <c r="H2357" s="21">
        <v>5917.79</v>
      </c>
      <c r="I2357" s="25" t="s">
        <v>7296</v>
      </c>
      <c r="J2357" s="25" t="s">
        <v>7288</v>
      </c>
      <c r="K2357" s="25" t="s">
        <v>7510</v>
      </c>
      <c r="L2357" s="25" t="s">
        <v>8176</v>
      </c>
      <c r="M2357" s="21">
        <v>5917.79</v>
      </c>
      <c r="N2357" s="21">
        <v>6427.42</v>
      </c>
      <c r="O2357" s="21">
        <v>-509.63</v>
      </c>
      <c r="P2357" s="21">
        <v>5917.79</v>
      </c>
      <c r="Q2357" s="25" t="s">
        <v>12978</v>
      </c>
      <c r="R2357" s="1" t="str">
        <f t="shared" si="37"/>
        <v>ST10147</v>
      </c>
      <c r="S2357" t="str">
        <f>VLOOKUP(R2357,Data!$C$2:$D$261,2,0)</f>
        <v>Garden City Manor</v>
      </c>
      <c r="T2357">
        <f>COUNTIF('Feb 2022'!A:A,D2357)+COUNTIF('Mar 2022'!A:A,D2357)+COUNTIF('Apr 2022'!A:A,D2357)+COUNTIF('May 2022'!A:A,D2357)+COUNTIF('June 2022'!A:A,D2357)+COUNTIF('July 2022'!A:A,D2357)+COUNTIF('Aug 2022'!A:A,D2357)+COUNTIF('Sep 2022'!A:A,D2357)+COUNTIF('Oct 2022'!A:A,D2357)+COUNTIF('Dec 2022'!A:A,D2357)</f>
        <v>1</v>
      </c>
      <c r="U2357" t="str">
        <f>VLOOKUP(Q2357,'Capital Lookup'!A:B,2,FALSE)</f>
        <v>No</v>
      </c>
      <c r="V2357" s="2">
        <f>IFERROR(VLOOKUP(LEFT(F2357,10),'Find Purchase Orders'!B:J,9,FALSE),"")</f>
        <v>44680</v>
      </c>
      <c r="W2357" s="25" t="s">
        <v>7261</v>
      </c>
    </row>
    <row r="2358" spans="1:23" hidden="1">
      <c r="A2358" s="25" t="s">
        <v>7478</v>
      </c>
      <c r="B2358" s="25" t="s">
        <v>8818</v>
      </c>
      <c r="C2358" s="25" t="s">
        <v>7587</v>
      </c>
      <c r="D2358" s="25" t="s">
        <v>2330</v>
      </c>
      <c r="E2358" s="25" t="s">
        <v>8140</v>
      </c>
      <c r="F2358" s="25" t="s">
        <v>12979</v>
      </c>
      <c r="G2358" s="25" t="s">
        <v>12980</v>
      </c>
      <c r="H2358" s="21">
        <v>17977.23</v>
      </c>
      <c r="I2358" s="25" t="s">
        <v>7296</v>
      </c>
      <c r="J2358" s="25" t="s">
        <v>7288</v>
      </c>
      <c r="K2358" s="25" t="s">
        <v>8538</v>
      </c>
      <c r="L2358" s="25" t="s">
        <v>8858</v>
      </c>
      <c r="M2358" s="21">
        <v>17977.23</v>
      </c>
      <c r="N2358" s="21">
        <v>16282.21</v>
      </c>
      <c r="O2358" s="21">
        <v>1695.02</v>
      </c>
      <c r="P2358" s="21">
        <v>17977.23</v>
      </c>
      <c r="Q2358" s="25" t="s">
        <v>12981</v>
      </c>
      <c r="R2358" s="1" t="str">
        <f t="shared" si="37"/>
        <v>ST10142</v>
      </c>
      <c r="S2358" t="str">
        <f>VLOOKUP(R2358,Data!$C$2:$D$261,2,0)</f>
        <v>Burloak</v>
      </c>
      <c r="T2358">
        <f>COUNTIF('Feb 2022'!A:A,D2358)+COUNTIF('Mar 2022'!A:A,D2358)+COUNTIF('Apr 2022'!A:A,D2358)+COUNTIF('May 2022'!A:A,D2358)+COUNTIF('June 2022'!A:A,D2358)+COUNTIF('July 2022'!A:A,D2358)+COUNTIF('Aug 2022'!A:A,D2358)+COUNTIF('Sep 2022'!A:A,D2358)+COUNTIF('Oct 2022'!A:A,D2358)+COUNTIF('Dec 2022'!A:A,D2358)</f>
        <v>1</v>
      </c>
      <c r="U2358" t="str">
        <f>VLOOKUP(Q2358,'Capital Lookup'!A:B,2,FALSE)</f>
        <v>No</v>
      </c>
      <c r="V2358" s="2">
        <f>IFERROR(VLOOKUP(LEFT(F2358,10),'Find Purchase Orders'!B:J,9,FALSE),"")</f>
        <v>44681</v>
      </c>
      <c r="W2358" s="25" t="s">
        <v>7261</v>
      </c>
    </row>
    <row r="2359" spans="1:23" hidden="1">
      <c r="A2359" s="25" t="s">
        <v>7478</v>
      </c>
      <c r="B2359" s="25" t="s">
        <v>7971</v>
      </c>
      <c r="C2359" s="25" t="s">
        <v>7587</v>
      </c>
      <c r="D2359" s="25" t="s">
        <v>4763</v>
      </c>
      <c r="E2359" s="25" t="s">
        <v>8140</v>
      </c>
      <c r="F2359" s="25" t="s">
        <v>12982</v>
      </c>
      <c r="G2359" s="25" t="s">
        <v>12983</v>
      </c>
      <c r="H2359" s="21">
        <v>5865.73</v>
      </c>
      <c r="I2359" s="25" t="s">
        <v>7296</v>
      </c>
      <c r="J2359" s="25" t="s">
        <v>7288</v>
      </c>
      <c r="K2359" s="25" t="s">
        <v>7495</v>
      </c>
      <c r="L2359" s="25" t="s">
        <v>7745</v>
      </c>
      <c r="M2359" s="21">
        <v>5865.73</v>
      </c>
      <c r="N2359" s="21">
        <v>5865.73</v>
      </c>
      <c r="O2359" s="21">
        <v>0</v>
      </c>
      <c r="P2359" s="21">
        <v>5865.73</v>
      </c>
      <c r="Q2359" s="25" t="s">
        <v>12984</v>
      </c>
      <c r="R2359" s="1" t="str">
        <f t="shared" si="37"/>
        <v>ST10144</v>
      </c>
      <c r="S2359" t="str">
        <f>VLOOKUP(R2359,Data!$C$2:$D$261,2,0)</f>
        <v>West Oak Village</v>
      </c>
      <c r="T2359">
        <f>COUNTIF('Feb 2022'!A:A,D2359)+COUNTIF('Mar 2022'!A:A,D2359)+COUNTIF('Apr 2022'!A:A,D2359)+COUNTIF('May 2022'!A:A,D2359)+COUNTIF('June 2022'!A:A,D2359)+COUNTIF('July 2022'!A:A,D2359)+COUNTIF('Aug 2022'!A:A,D2359)+COUNTIF('Sep 2022'!A:A,D2359)+COUNTIF('Oct 2022'!A:A,D2359)+COUNTIF('Dec 2022'!A:A,D2359)</f>
        <v>1</v>
      </c>
      <c r="U2359" t="str">
        <f>VLOOKUP(Q2359,'Capital Lookup'!A:B,2,FALSE)</f>
        <v>No</v>
      </c>
      <c r="V2359" s="2">
        <f>IFERROR(VLOOKUP(LEFT(F2359,10),'Find Purchase Orders'!B:J,9,FALSE),"")</f>
        <v>44683</v>
      </c>
      <c r="W2359" s="25" t="s">
        <v>7261</v>
      </c>
    </row>
    <row r="2360" spans="1:23" hidden="1">
      <c r="A2360" s="25" t="s">
        <v>7530</v>
      </c>
      <c r="B2360" s="25" t="s">
        <v>7531</v>
      </c>
      <c r="C2360" s="25"/>
      <c r="D2360" s="25" t="s">
        <v>2331</v>
      </c>
      <c r="E2360" s="25" t="s">
        <v>7533</v>
      </c>
      <c r="F2360" s="25" t="s">
        <v>12985</v>
      </c>
      <c r="G2360" s="25" t="s">
        <v>12986</v>
      </c>
      <c r="H2360" s="21">
        <v>1076.7</v>
      </c>
      <c r="I2360" s="25" t="s">
        <v>7296</v>
      </c>
      <c r="J2360" s="25" t="s">
        <v>7288</v>
      </c>
      <c r="K2360" s="25" t="s">
        <v>7289</v>
      </c>
      <c r="L2360" s="25" t="s">
        <v>7259</v>
      </c>
      <c r="M2360" s="21">
        <v>1076.7</v>
      </c>
      <c r="N2360" s="21">
        <v>1076.7</v>
      </c>
      <c r="O2360" s="21">
        <v>0</v>
      </c>
      <c r="P2360" s="21">
        <v>1076.7</v>
      </c>
      <c r="Q2360" s="25" t="s">
        <v>7536</v>
      </c>
      <c r="R2360" s="1" t="str">
        <f t="shared" si="37"/>
        <v>ST10223</v>
      </c>
      <c r="S2360" t="str">
        <f>VLOOKUP(R2360,Data!$C$2:$D$261,2,0)</f>
        <v>Green Falls Landing</v>
      </c>
      <c r="T2360">
        <f>COUNTIF('Feb 2022'!A:A,D2360)+COUNTIF('Mar 2022'!A:A,D2360)+COUNTIF('Apr 2022'!A:A,D2360)+COUNTIF('May 2022'!A:A,D2360)+COUNTIF('June 2022'!A:A,D2360)+COUNTIF('July 2022'!A:A,D2360)+COUNTIF('Aug 2022'!A:A,D2360)+COUNTIF('Sep 2022'!A:A,D2360)+COUNTIF('Oct 2022'!A:A,D2360)+COUNTIF('Dec 2022'!A:A,D2360)</f>
        <v>1</v>
      </c>
      <c r="U2360" t="str">
        <f>VLOOKUP(Q2360,'Capital Lookup'!A:B,2,FALSE)</f>
        <v>No</v>
      </c>
      <c r="V2360" s="2">
        <f>IFERROR(VLOOKUP(LEFT(F2360,10),'Find Purchase Orders'!B:J,9,FALSE),"")</f>
        <v>44681</v>
      </c>
      <c r="W2360" s="25" t="s">
        <v>7261</v>
      </c>
    </row>
    <row r="2361" spans="1:23" hidden="1">
      <c r="A2361" s="25" t="s">
        <v>7530</v>
      </c>
      <c r="B2361" s="25" t="s">
        <v>7531</v>
      </c>
      <c r="C2361" s="25"/>
      <c r="D2361" s="25" t="s">
        <v>2332</v>
      </c>
      <c r="E2361" s="25" t="s">
        <v>7533</v>
      </c>
      <c r="F2361" s="25" t="s">
        <v>12987</v>
      </c>
      <c r="G2361" s="25" t="s">
        <v>12988</v>
      </c>
      <c r="H2361" s="21">
        <v>1831.1</v>
      </c>
      <c r="I2361" s="25" t="s">
        <v>7296</v>
      </c>
      <c r="J2361" s="25" t="s">
        <v>7288</v>
      </c>
      <c r="K2361" s="25" t="s">
        <v>7289</v>
      </c>
      <c r="L2361" s="25" t="s">
        <v>7259</v>
      </c>
      <c r="M2361" s="21">
        <v>1831.1</v>
      </c>
      <c r="N2361" s="21">
        <v>1831.1</v>
      </c>
      <c r="O2361" s="21">
        <v>0</v>
      </c>
      <c r="P2361" s="21">
        <v>1831.1</v>
      </c>
      <c r="Q2361" s="25" t="s">
        <v>7536</v>
      </c>
      <c r="R2361" s="1" t="str">
        <f t="shared" si="37"/>
        <v>ST10223</v>
      </c>
      <c r="S2361" t="str">
        <f>VLOOKUP(R2361,Data!$C$2:$D$261,2,0)</f>
        <v>Green Falls Landing</v>
      </c>
      <c r="T2361">
        <f>COUNTIF('Feb 2022'!A:A,D2361)+COUNTIF('Mar 2022'!A:A,D2361)+COUNTIF('Apr 2022'!A:A,D2361)+COUNTIF('May 2022'!A:A,D2361)+COUNTIF('June 2022'!A:A,D2361)+COUNTIF('July 2022'!A:A,D2361)+COUNTIF('Aug 2022'!A:A,D2361)+COUNTIF('Sep 2022'!A:A,D2361)+COUNTIF('Oct 2022'!A:A,D2361)+COUNTIF('Dec 2022'!A:A,D2361)</f>
        <v>1</v>
      </c>
      <c r="U2361" t="str">
        <f>VLOOKUP(Q2361,'Capital Lookup'!A:B,2,FALSE)</f>
        <v>No</v>
      </c>
      <c r="V2361" s="2">
        <f>IFERROR(VLOOKUP(LEFT(F2361,10),'Find Purchase Orders'!B:J,9,FALSE),"")</f>
        <v>44681</v>
      </c>
      <c r="W2361" s="25" t="s">
        <v>7261</v>
      </c>
    </row>
    <row r="2362" spans="1:23" hidden="1">
      <c r="A2362" s="25" t="s">
        <v>7261</v>
      </c>
      <c r="B2362" s="25" t="s">
        <v>7662</v>
      </c>
      <c r="C2362" s="25" t="s">
        <v>7264</v>
      </c>
      <c r="D2362" s="25" t="s">
        <v>4764</v>
      </c>
      <c r="E2362" s="25" t="s">
        <v>8443</v>
      </c>
      <c r="F2362" s="25" t="s">
        <v>12989</v>
      </c>
      <c r="G2362" s="25" t="s">
        <v>12990</v>
      </c>
      <c r="H2362" s="21">
        <v>8179.5</v>
      </c>
      <c r="I2362" s="25" t="s">
        <v>7296</v>
      </c>
      <c r="J2362" s="25" t="s">
        <v>7288</v>
      </c>
      <c r="K2362" s="25" t="s">
        <v>7733</v>
      </c>
      <c r="L2362" s="25" t="s">
        <v>7734</v>
      </c>
      <c r="M2362" s="21">
        <v>8179.5</v>
      </c>
      <c r="N2362" s="21">
        <v>8179.5</v>
      </c>
      <c r="O2362" s="21">
        <v>0</v>
      </c>
      <c r="P2362" s="21">
        <v>8179.5</v>
      </c>
      <c r="Q2362" s="25" t="s">
        <v>12991</v>
      </c>
      <c r="R2362" s="1" t="str">
        <f t="shared" si="37"/>
        <v>ST10055</v>
      </c>
      <c r="S2362" t="str">
        <f>VLOOKUP(R2362,Data!$C$2:$D$261,2,0)</f>
        <v>Hollyburn House</v>
      </c>
      <c r="T2362">
        <f>COUNTIF('Feb 2022'!A:A,D2362)+COUNTIF('Mar 2022'!A:A,D2362)+COUNTIF('Apr 2022'!A:A,D2362)+COUNTIF('May 2022'!A:A,D2362)+COUNTIF('June 2022'!A:A,D2362)+COUNTIF('July 2022'!A:A,D2362)+COUNTIF('Aug 2022'!A:A,D2362)+COUNTIF('Sep 2022'!A:A,D2362)+COUNTIF('Oct 2022'!A:A,D2362)+COUNTIF('Dec 2022'!A:A,D2362)</f>
        <v>1</v>
      </c>
      <c r="U2362" t="str">
        <f>VLOOKUP(Q2362,'Capital Lookup'!A:B,2,FALSE)</f>
        <v>No</v>
      </c>
      <c r="V2362" s="2">
        <f>IFERROR(VLOOKUP(LEFT(F2362,10),'Find Purchase Orders'!B:J,9,FALSE),"")</f>
        <v>44683</v>
      </c>
      <c r="W2362" s="25" t="s">
        <v>7261</v>
      </c>
    </row>
    <row r="2363" spans="1:23" hidden="1">
      <c r="A2363" s="25" t="s">
        <v>7478</v>
      </c>
      <c r="B2363" s="25" t="s">
        <v>9031</v>
      </c>
      <c r="C2363" s="25" t="s">
        <v>9032</v>
      </c>
      <c r="D2363" s="25" t="s">
        <v>4765</v>
      </c>
      <c r="E2363" s="25" t="s">
        <v>8443</v>
      </c>
      <c r="F2363" s="25" t="s">
        <v>12992</v>
      </c>
      <c r="G2363" s="25" t="s">
        <v>12993</v>
      </c>
      <c r="H2363" s="21">
        <v>4614.75</v>
      </c>
      <c r="I2363" s="25" t="s">
        <v>7296</v>
      </c>
      <c r="J2363" s="25" t="s">
        <v>7288</v>
      </c>
      <c r="K2363" s="25" t="s">
        <v>9972</v>
      </c>
      <c r="L2363" s="25" t="s">
        <v>9767</v>
      </c>
      <c r="M2363" s="21">
        <v>4614.75</v>
      </c>
      <c r="N2363" s="21">
        <v>4614.75</v>
      </c>
      <c r="O2363" s="21">
        <v>0</v>
      </c>
      <c r="P2363" s="21">
        <v>4614.75</v>
      </c>
      <c r="Q2363" s="25" t="s">
        <v>12994</v>
      </c>
      <c r="R2363" s="1" t="str">
        <f t="shared" si="37"/>
        <v>ST10212</v>
      </c>
      <c r="S2363" t="str">
        <f>VLOOKUP(R2363,Data!$C$2:$D$261,2,0)</f>
        <v>Glenwarren Lodge</v>
      </c>
      <c r="T2363">
        <f>COUNTIF('Feb 2022'!A:A,D2363)+COUNTIF('Mar 2022'!A:A,D2363)+COUNTIF('Apr 2022'!A:A,D2363)+COUNTIF('May 2022'!A:A,D2363)+COUNTIF('June 2022'!A:A,D2363)+COUNTIF('July 2022'!A:A,D2363)+COUNTIF('Aug 2022'!A:A,D2363)+COUNTIF('Sep 2022'!A:A,D2363)+COUNTIF('Oct 2022'!A:A,D2363)+COUNTIF('Dec 2022'!A:A,D2363)</f>
        <v>1</v>
      </c>
      <c r="U2363" t="str">
        <f>VLOOKUP(Q2363,'Capital Lookup'!A:B,2,FALSE)</f>
        <v>No</v>
      </c>
      <c r="V2363" s="2">
        <f>IFERROR(VLOOKUP(LEFT(F2363,10),'Find Purchase Orders'!B:J,9,FALSE),"")</f>
        <v>44685</v>
      </c>
      <c r="W2363" s="25" t="s">
        <v>7261</v>
      </c>
    </row>
    <row r="2364" spans="1:23" hidden="1">
      <c r="A2364" s="25" t="s">
        <v>7269</v>
      </c>
      <c r="B2364" s="25" t="s">
        <v>8004</v>
      </c>
      <c r="C2364" s="25" t="s">
        <v>7271</v>
      </c>
      <c r="D2364" s="25" t="s">
        <v>4766</v>
      </c>
      <c r="E2364" s="25" t="s">
        <v>8140</v>
      </c>
      <c r="F2364" s="25" t="s">
        <v>12995</v>
      </c>
      <c r="G2364" s="25" t="s">
        <v>12996</v>
      </c>
      <c r="H2364" s="21">
        <v>29436.5</v>
      </c>
      <c r="I2364" s="25" t="s">
        <v>7296</v>
      </c>
      <c r="J2364" s="25" t="s">
        <v>7288</v>
      </c>
      <c r="K2364" s="25" t="s">
        <v>7495</v>
      </c>
      <c r="L2364" s="25" t="s">
        <v>7745</v>
      </c>
      <c r="M2364" s="21">
        <v>29436.5</v>
      </c>
      <c r="N2364" s="21">
        <v>29436.5</v>
      </c>
      <c r="O2364" s="21">
        <v>0</v>
      </c>
      <c r="P2364" s="21">
        <v>29436.5</v>
      </c>
      <c r="Q2364" s="25" t="s">
        <v>12997</v>
      </c>
      <c r="R2364" s="1" t="str">
        <f t="shared" si="37"/>
        <v>ST10176</v>
      </c>
      <c r="S2364" t="str">
        <f>VLOOKUP(R2364,Data!$C$2:$D$261,2,0)</f>
        <v>Sumac Lodge</v>
      </c>
      <c r="T2364">
        <f>COUNTIF('Feb 2022'!A:A,D2364)+COUNTIF('Mar 2022'!A:A,D2364)+COUNTIF('Apr 2022'!A:A,D2364)+COUNTIF('May 2022'!A:A,D2364)+COUNTIF('June 2022'!A:A,D2364)+COUNTIF('July 2022'!A:A,D2364)+COUNTIF('Aug 2022'!A:A,D2364)+COUNTIF('Sep 2022'!A:A,D2364)+COUNTIF('Oct 2022'!A:A,D2364)+COUNTIF('Dec 2022'!A:A,D2364)</f>
        <v>1</v>
      </c>
      <c r="U2364" t="str">
        <f>VLOOKUP(Q2364,'Capital Lookup'!A:B,2,FALSE)</f>
        <v>No</v>
      </c>
      <c r="V2364" s="2">
        <f>IFERROR(VLOOKUP(LEFT(F2364,10),'Find Purchase Orders'!B:J,9,FALSE),"")</f>
        <v>44684</v>
      </c>
      <c r="W2364" s="25" t="s">
        <v>7261</v>
      </c>
    </row>
    <row r="2365" spans="1:23" hidden="1">
      <c r="A2365" s="25" t="s">
        <v>7261</v>
      </c>
      <c r="B2365" s="25" t="s">
        <v>9929</v>
      </c>
      <c r="C2365" s="25" t="s">
        <v>7264</v>
      </c>
      <c r="D2365" s="25" t="s">
        <v>4767</v>
      </c>
      <c r="E2365" s="25" t="s">
        <v>8443</v>
      </c>
      <c r="F2365" s="25" t="s">
        <v>12998</v>
      </c>
      <c r="G2365" s="25" t="s">
        <v>12999</v>
      </c>
      <c r="H2365" s="21">
        <v>20953.330000000002</v>
      </c>
      <c r="I2365" s="25" t="s">
        <v>7287</v>
      </c>
      <c r="J2365" s="25" t="s">
        <v>7288</v>
      </c>
      <c r="K2365" s="25" t="s">
        <v>9972</v>
      </c>
      <c r="L2365" s="25" t="s">
        <v>8086</v>
      </c>
      <c r="M2365" s="21">
        <v>20953.330000000002</v>
      </c>
      <c r="N2365" s="22">
        <v>0</v>
      </c>
      <c r="O2365" s="21">
        <v>20953.330000000002</v>
      </c>
      <c r="P2365" s="21">
        <v>997.78</v>
      </c>
      <c r="Q2365" s="25" t="s">
        <v>13000</v>
      </c>
      <c r="R2365" s="1" t="str">
        <f t="shared" si="37"/>
        <v>ST10057</v>
      </c>
      <c r="S2365" t="str">
        <f>VLOOKUP(R2365,Data!$C$2:$D$261,2,0)</f>
        <v>Parkwood Court</v>
      </c>
      <c r="T2365">
        <f>COUNTIF('Feb 2022'!A:A,D2365)+COUNTIF('Mar 2022'!A:A,D2365)+COUNTIF('Apr 2022'!A:A,D2365)+COUNTIF('May 2022'!A:A,D2365)+COUNTIF('June 2022'!A:A,D2365)+COUNTIF('July 2022'!A:A,D2365)+COUNTIF('Aug 2022'!A:A,D2365)+COUNTIF('Sep 2022'!A:A,D2365)+COUNTIF('Oct 2022'!A:A,D2365)+COUNTIF('Dec 2022'!A:A,D2365)</f>
        <v>1</v>
      </c>
      <c r="U2365" t="str">
        <f>VLOOKUP(Q2365,'Capital Lookup'!A:B,2,FALSE)</f>
        <v>No</v>
      </c>
      <c r="V2365" s="2">
        <f>IFERROR(VLOOKUP(LEFT(F2365,10),'Find Purchase Orders'!B:J,9,FALSE),"")</f>
        <v>44683</v>
      </c>
      <c r="W2365" s="25" t="s">
        <v>7261</v>
      </c>
    </row>
    <row r="2366" spans="1:23" hidden="1">
      <c r="A2366" s="25" t="s">
        <v>7478</v>
      </c>
      <c r="B2366" s="25" t="s">
        <v>10288</v>
      </c>
      <c r="C2366" s="25" t="s">
        <v>9032</v>
      </c>
      <c r="D2366" s="25" t="s">
        <v>4768</v>
      </c>
      <c r="E2366" s="25" t="s">
        <v>8443</v>
      </c>
      <c r="F2366" s="25" t="s">
        <v>13001</v>
      </c>
      <c r="G2366" s="25" t="s">
        <v>13002</v>
      </c>
      <c r="H2366" s="21">
        <v>9788.1</v>
      </c>
      <c r="I2366" s="25" t="s">
        <v>7296</v>
      </c>
      <c r="J2366" s="25" t="s">
        <v>7288</v>
      </c>
      <c r="K2366" s="25" t="s">
        <v>8538</v>
      </c>
      <c r="L2366" s="25" t="s">
        <v>8858</v>
      </c>
      <c r="M2366" s="21">
        <v>9788.1</v>
      </c>
      <c r="N2366" s="21">
        <v>9788.1</v>
      </c>
      <c r="O2366" s="21">
        <v>0</v>
      </c>
      <c r="P2366" s="21">
        <v>9788.1</v>
      </c>
      <c r="Q2366" s="25" t="s">
        <v>13003</v>
      </c>
      <c r="R2366" s="1" t="str">
        <f t="shared" si="37"/>
        <v>ST10210</v>
      </c>
      <c r="S2366" t="str">
        <f>VLOOKUP(R2366,Data!$C$2:$D$261,2,0)</f>
        <v>Sandringham Care Centre</v>
      </c>
      <c r="T2366">
        <f>COUNTIF('Feb 2022'!A:A,D2366)+COUNTIF('Mar 2022'!A:A,D2366)+COUNTIF('Apr 2022'!A:A,D2366)+COUNTIF('May 2022'!A:A,D2366)+COUNTIF('June 2022'!A:A,D2366)+COUNTIF('July 2022'!A:A,D2366)+COUNTIF('Aug 2022'!A:A,D2366)+COUNTIF('Sep 2022'!A:A,D2366)+COUNTIF('Oct 2022'!A:A,D2366)+COUNTIF('Dec 2022'!A:A,D2366)</f>
        <v>1</v>
      </c>
      <c r="U2366" t="str">
        <f>VLOOKUP(Q2366,'Capital Lookup'!A:B,2,FALSE)</f>
        <v>No</v>
      </c>
      <c r="V2366" s="2">
        <f>IFERROR(VLOOKUP(LEFT(F2366,10),'Find Purchase Orders'!B:J,9,FALSE),"")</f>
        <v>44683</v>
      </c>
      <c r="W2366" s="25" t="s">
        <v>7261</v>
      </c>
    </row>
    <row r="2367" spans="1:23" hidden="1">
      <c r="A2367" s="25" t="s">
        <v>8607</v>
      </c>
      <c r="B2367" s="25" t="s">
        <v>8989</v>
      </c>
      <c r="C2367" s="25"/>
      <c r="D2367" s="25" t="s">
        <v>13004</v>
      </c>
      <c r="E2367" s="25" t="s">
        <v>8991</v>
      </c>
      <c r="F2367" s="25" t="s">
        <v>13005</v>
      </c>
      <c r="G2367" s="25" t="s">
        <v>6163</v>
      </c>
      <c r="H2367" s="21">
        <v>4461.04</v>
      </c>
      <c r="I2367" s="25" t="s">
        <v>7296</v>
      </c>
      <c r="J2367" s="25" t="s">
        <v>7288</v>
      </c>
      <c r="K2367" s="25" t="s">
        <v>7262</v>
      </c>
      <c r="L2367" s="25" t="s">
        <v>7259</v>
      </c>
      <c r="M2367" s="21">
        <v>4461.04</v>
      </c>
      <c r="N2367" s="21">
        <v>4461.04</v>
      </c>
      <c r="O2367" s="21">
        <v>0</v>
      </c>
      <c r="P2367" s="21">
        <v>4461.04</v>
      </c>
      <c r="Q2367" s="25" t="s">
        <v>8994</v>
      </c>
      <c r="R2367" s="1" t="str">
        <f t="shared" si="37"/>
        <v>ST10400</v>
      </c>
      <c r="S2367" t="e">
        <f>VLOOKUP(R2367,Data!$C$2:$D$261,2,0)</f>
        <v>#N/A</v>
      </c>
      <c r="T2367">
        <f>COUNTIF('Feb 2022'!A:A,D2367)+COUNTIF('Mar 2022'!A:A,D2367)+COUNTIF('Apr 2022'!A:A,D2367)+COUNTIF('May 2022'!A:A,D2367)+COUNTIF('June 2022'!A:A,D2367)+COUNTIF('July 2022'!A:A,D2367)+COUNTIF('Aug 2022'!A:A,D2367)+COUNTIF('Sep 2022'!A:A,D2367)+COUNTIF('Oct 2022'!A:A,D2367)+COUNTIF('Dec 2022'!A:A,D2367)</f>
        <v>0</v>
      </c>
      <c r="U2367" t="str">
        <f>VLOOKUP(Q2367,'Capital Lookup'!A:B,2,FALSE)</f>
        <v>Yes</v>
      </c>
      <c r="V2367" s="2">
        <f>IFERROR(VLOOKUP(LEFT(F2367,10),'Find Purchase Orders'!B:J,9,FALSE),"")</f>
        <v>44682</v>
      </c>
      <c r="W2367" s="25" t="s">
        <v>7261</v>
      </c>
    </row>
    <row r="2368" spans="1:23" hidden="1">
      <c r="A2368" s="25" t="s">
        <v>7261</v>
      </c>
      <c r="B2368" s="25" t="s">
        <v>8133</v>
      </c>
      <c r="C2368" s="25" t="s">
        <v>7264</v>
      </c>
      <c r="D2368" s="25" t="s">
        <v>4859</v>
      </c>
      <c r="E2368" s="25" t="s">
        <v>8135</v>
      </c>
      <c r="F2368" s="25" t="s">
        <v>13006</v>
      </c>
      <c r="G2368" s="25" t="s">
        <v>13007</v>
      </c>
      <c r="H2368" s="21">
        <v>4238.2700000000004</v>
      </c>
      <c r="I2368" s="25" t="s">
        <v>7296</v>
      </c>
      <c r="J2368" s="25" t="s">
        <v>7288</v>
      </c>
      <c r="K2368" s="25" t="s">
        <v>7262</v>
      </c>
      <c r="L2368" s="25" t="s">
        <v>7259</v>
      </c>
      <c r="M2368" s="21">
        <v>4238.2700000000004</v>
      </c>
      <c r="N2368" s="21">
        <v>4238.2700000000004</v>
      </c>
      <c r="O2368" s="21">
        <v>0</v>
      </c>
      <c r="P2368" s="21">
        <v>4238.2700000000004</v>
      </c>
      <c r="Q2368" s="25" t="s">
        <v>8136</v>
      </c>
      <c r="R2368" s="1" t="str">
        <f t="shared" si="37"/>
        <v>ST10076</v>
      </c>
      <c r="S2368" t="str">
        <f>VLOOKUP(R2368,Data!$C$2:$D$261,2,0)</f>
        <v>The Wellington</v>
      </c>
      <c r="T2368">
        <f>COUNTIF('Feb 2022'!A:A,D2368)+COUNTIF('Mar 2022'!A:A,D2368)+COUNTIF('Apr 2022'!A:A,D2368)+COUNTIF('May 2022'!A:A,D2368)+COUNTIF('June 2022'!A:A,D2368)+COUNTIF('July 2022'!A:A,D2368)+COUNTIF('Aug 2022'!A:A,D2368)+COUNTIF('Sep 2022'!A:A,D2368)+COUNTIF('Oct 2022'!A:A,D2368)+COUNTIF('Dec 2022'!A:A,D2368)</f>
        <v>1</v>
      </c>
      <c r="U2368" t="str">
        <f>VLOOKUP(Q2368,'Capital Lookup'!A:B,2,FALSE)</f>
        <v>No</v>
      </c>
      <c r="V2368" s="2">
        <f>IFERROR(VLOOKUP(LEFT(F2368,10),'Find Purchase Orders'!B:J,9,FALSE),"")</f>
        <v>44690</v>
      </c>
      <c r="W2368" s="25" t="s">
        <v>7261</v>
      </c>
    </row>
    <row r="2369" spans="1:23" hidden="1">
      <c r="A2369" s="25" t="s">
        <v>7261</v>
      </c>
      <c r="B2369" s="25" t="s">
        <v>8442</v>
      </c>
      <c r="C2369" s="25" t="s">
        <v>7282</v>
      </c>
      <c r="D2369" s="25" t="s">
        <v>4769</v>
      </c>
      <c r="E2369" s="25" t="s">
        <v>8443</v>
      </c>
      <c r="F2369" s="25" t="s">
        <v>13008</v>
      </c>
      <c r="G2369" s="25" t="s">
        <v>13009</v>
      </c>
      <c r="H2369" s="21">
        <v>5282.76</v>
      </c>
      <c r="I2369" s="25" t="s">
        <v>7296</v>
      </c>
      <c r="J2369" s="25" t="s">
        <v>7288</v>
      </c>
      <c r="K2369" s="25" t="s">
        <v>7510</v>
      </c>
      <c r="L2369" s="25" t="s">
        <v>8176</v>
      </c>
      <c r="M2369" s="21">
        <v>5282.76</v>
      </c>
      <c r="N2369" s="21">
        <v>5848.71</v>
      </c>
      <c r="O2369" s="21">
        <v>-565.95000000000005</v>
      </c>
      <c r="P2369" s="21">
        <v>5282.76</v>
      </c>
      <c r="Q2369" s="25" t="s">
        <v>13010</v>
      </c>
      <c r="R2369" s="1" t="str">
        <f t="shared" si="37"/>
        <v>ST10056</v>
      </c>
      <c r="S2369" t="str">
        <f>VLOOKUP(R2369,Data!$C$2:$D$261,2,0)</f>
        <v>The Kensington Victoria</v>
      </c>
      <c r="T2369">
        <f>COUNTIF('Feb 2022'!A:A,D2369)+COUNTIF('Mar 2022'!A:A,D2369)+COUNTIF('Apr 2022'!A:A,D2369)+COUNTIF('May 2022'!A:A,D2369)+COUNTIF('June 2022'!A:A,D2369)+COUNTIF('July 2022'!A:A,D2369)+COUNTIF('Aug 2022'!A:A,D2369)+COUNTIF('Sep 2022'!A:A,D2369)+COUNTIF('Oct 2022'!A:A,D2369)+COUNTIF('Dec 2022'!A:A,D2369)</f>
        <v>1</v>
      </c>
      <c r="U2369" t="str">
        <f>VLOOKUP(Q2369,'Capital Lookup'!A:B,2,FALSE)</f>
        <v>No</v>
      </c>
      <c r="V2369" s="2">
        <f>IFERROR(VLOOKUP(LEFT(F2369,10),'Find Purchase Orders'!B:J,9,FALSE),"")</f>
        <v>44684</v>
      </c>
      <c r="W2369" s="25" t="s">
        <v>7261</v>
      </c>
    </row>
    <row r="2370" spans="1:23" hidden="1">
      <c r="A2370" s="25" t="s">
        <v>7252</v>
      </c>
      <c r="B2370" s="25" t="s">
        <v>7466</v>
      </c>
      <c r="C2370" s="25" t="s">
        <v>7254</v>
      </c>
      <c r="D2370" s="25" t="s">
        <v>4770</v>
      </c>
      <c r="E2370" s="25" t="s">
        <v>7500</v>
      </c>
      <c r="F2370" s="25" t="s">
        <v>13011</v>
      </c>
      <c r="G2370" s="25" t="s">
        <v>13012</v>
      </c>
      <c r="H2370" s="21">
        <v>26216</v>
      </c>
      <c r="I2370" s="25" t="s">
        <v>7296</v>
      </c>
      <c r="J2370" s="25" t="s">
        <v>7288</v>
      </c>
      <c r="K2370" s="25" t="s">
        <v>9766</v>
      </c>
      <c r="L2370" s="25" t="s">
        <v>9273</v>
      </c>
      <c r="M2370" s="21">
        <v>26216</v>
      </c>
      <c r="N2370" s="21">
        <v>17515</v>
      </c>
      <c r="O2370" s="21">
        <v>8701</v>
      </c>
      <c r="P2370" s="21">
        <v>26216</v>
      </c>
      <c r="Q2370" s="25" t="s">
        <v>13013</v>
      </c>
      <c r="R2370" s="1" t="str">
        <f t="shared" si="37"/>
        <v>ST10052</v>
      </c>
      <c r="S2370" t="str">
        <f>VLOOKUP(R2370,Data!$C$2:$D$261,2,0)</f>
        <v>Portobello</v>
      </c>
      <c r="T2370">
        <f>COUNTIF('Feb 2022'!A:A,D2370)+COUNTIF('Mar 2022'!A:A,D2370)+COUNTIF('Apr 2022'!A:A,D2370)+COUNTIF('May 2022'!A:A,D2370)+COUNTIF('June 2022'!A:A,D2370)+COUNTIF('July 2022'!A:A,D2370)+COUNTIF('Aug 2022'!A:A,D2370)+COUNTIF('Sep 2022'!A:A,D2370)+COUNTIF('Oct 2022'!A:A,D2370)+COUNTIF('Dec 2022'!A:A,D2370)</f>
        <v>1</v>
      </c>
      <c r="U2370" t="str">
        <f>VLOOKUP(Q2370,'Capital Lookup'!A:B,2,FALSE)</f>
        <v>No</v>
      </c>
      <c r="V2370" s="2">
        <f>IFERROR(VLOOKUP(LEFT(F2370,10),'Find Purchase Orders'!B:J,9,FALSE),"")</f>
        <v>44684</v>
      </c>
      <c r="W2370" s="25" t="s">
        <v>7261</v>
      </c>
    </row>
    <row r="2371" spans="1:23" hidden="1">
      <c r="A2371" s="25" t="s">
        <v>7269</v>
      </c>
      <c r="B2371" s="25" t="s">
        <v>7965</v>
      </c>
      <c r="C2371" s="25" t="s">
        <v>7271</v>
      </c>
      <c r="D2371" s="25" t="s">
        <v>4771</v>
      </c>
      <c r="E2371" s="25" t="s">
        <v>8140</v>
      </c>
      <c r="F2371" s="25" t="s">
        <v>13014</v>
      </c>
      <c r="G2371" s="25" t="s">
        <v>13015</v>
      </c>
      <c r="H2371" s="21">
        <v>5005.6899999999996</v>
      </c>
      <c r="I2371" s="25" t="s">
        <v>7296</v>
      </c>
      <c r="J2371" s="25" t="s">
        <v>7288</v>
      </c>
      <c r="K2371" s="25" t="s">
        <v>7733</v>
      </c>
      <c r="L2371" s="25" t="s">
        <v>7734</v>
      </c>
      <c r="M2371" s="21">
        <v>5005.6899999999996</v>
      </c>
      <c r="N2371" s="21">
        <v>5005.6899999999996</v>
      </c>
      <c r="O2371" s="21">
        <v>0</v>
      </c>
      <c r="P2371" s="21">
        <v>5005.6899999999996</v>
      </c>
      <c r="Q2371" s="25" t="s">
        <v>13016</v>
      </c>
      <c r="R2371" s="1" t="str">
        <f t="shared" si="37"/>
        <v>ST10190</v>
      </c>
      <c r="S2371" t="str">
        <f>VLOOKUP(R2371,Data!$C$2:$D$261,2,0)</f>
        <v>Trillium Court</v>
      </c>
      <c r="T2371">
        <f>COUNTIF('Feb 2022'!A:A,D2371)+COUNTIF('Mar 2022'!A:A,D2371)+COUNTIF('Apr 2022'!A:A,D2371)+COUNTIF('May 2022'!A:A,D2371)+COUNTIF('June 2022'!A:A,D2371)+COUNTIF('July 2022'!A:A,D2371)+COUNTIF('Aug 2022'!A:A,D2371)+COUNTIF('Sep 2022'!A:A,D2371)+COUNTIF('Oct 2022'!A:A,D2371)+COUNTIF('Dec 2022'!A:A,D2371)</f>
        <v>1</v>
      </c>
      <c r="U2371" t="str">
        <f>VLOOKUP(Q2371,'Capital Lookup'!A:B,2,FALSE)</f>
        <v>No</v>
      </c>
      <c r="V2371" s="2">
        <f>IFERROR(VLOOKUP(LEFT(F2371,10),'Find Purchase Orders'!B:J,9,FALSE),"")</f>
        <v>44683</v>
      </c>
      <c r="W2371" s="25" t="s">
        <v>7261</v>
      </c>
    </row>
    <row r="2372" spans="1:23" hidden="1">
      <c r="A2372" s="25" t="s">
        <v>7269</v>
      </c>
      <c r="B2372" s="25" t="s">
        <v>7965</v>
      </c>
      <c r="C2372" s="25" t="s">
        <v>7271</v>
      </c>
      <c r="D2372" s="25" t="s">
        <v>4772</v>
      </c>
      <c r="E2372" s="25" t="s">
        <v>8140</v>
      </c>
      <c r="F2372" s="25" t="s">
        <v>13017</v>
      </c>
      <c r="G2372" s="25" t="s">
        <v>13018</v>
      </c>
      <c r="H2372" s="21">
        <v>22594.69</v>
      </c>
      <c r="I2372" s="25" t="s">
        <v>7296</v>
      </c>
      <c r="J2372" s="25" t="s">
        <v>7288</v>
      </c>
      <c r="K2372" s="25" t="s">
        <v>7495</v>
      </c>
      <c r="L2372" s="25" t="s">
        <v>7808</v>
      </c>
      <c r="M2372" s="21">
        <v>22594.69</v>
      </c>
      <c r="N2372" s="21">
        <v>22594.69</v>
      </c>
      <c r="O2372" s="21">
        <v>0</v>
      </c>
      <c r="P2372" s="21">
        <v>22594.69</v>
      </c>
      <c r="Q2372" s="25" t="s">
        <v>13019</v>
      </c>
      <c r="R2372" s="1" t="str">
        <f t="shared" si="37"/>
        <v>ST10190</v>
      </c>
      <c r="S2372" t="str">
        <f>VLOOKUP(R2372,Data!$C$2:$D$261,2,0)</f>
        <v>Trillium Court</v>
      </c>
      <c r="T2372">
        <f>COUNTIF('Feb 2022'!A:A,D2372)+COUNTIF('Mar 2022'!A:A,D2372)+COUNTIF('Apr 2022'!A:A,D2372)+COUNTIF('May 2022'!A:A,D2372)+COUNTIF('June 2022'!A:A,D2372)+COUNTIF('July 2022'!A:A,D2372)+COUNTIF('Aug 2022'!A:A,D2372)+COUNTIF('Sep 2022'!A:A,D2372)+COUNTIF('Oct 2022'!A:A,D2372)+COUNTIF('Dec 2022'!A:A,D2372)</f>
        <v>1</v>
      </c>
      <c r="U2372" t="str">
        <f>VLOOKUP(Q2372,'Capital Lookup'!A:B,2,FALSE)</f>
        <v>No</v>
      </c>
      <c r="V2372" s="2">
        <f>IFERROR(VLOOKUP(LEFT(F2372,10),'Find Purchase Orders'!B:J,9,FALSE),"")</f>
        <v>44684</v>
      </c>
      <c r="W2372" s="25" t="s">
        <v>7261</v>
      </c>
    </row>
    <row r="2373" spans="1:23" hidden="1">
      <c r="A2373" s="25" t="s">
        <v>7261</v>
      </c>
      <c r="B2373" s="25" t="s">
        <v>7408</v>
      </c>
      <c r="C2373" s="25" t="s">
        <v>7264</v>
      </c>
      <c r="D2373" s="25" t="s">
        <v>4773</v>
      </c>
      <c r="E2373" s="25" t="s">
        <v>8140</v>
      </c>
      <c r="F2373" s="25" t="s">
        <v>13020</v>
      </c>
      <c r="G2373" s="25" t="s">
        <v>13021</v>
      </c>
      <c r="H2373" s="21">
        <v>1834.67</v>
      </c>
      <c r="I2373" s="25" t="s">
        <v>7296</v>
      </c>
      <c r="J2373" s="25" t="s">
        <v>7288</v>
      </c>
      <c r="K2373" s="25" t="s">
        <v>8538</v>
      </c>
      <c r="L2373" s="25" t="s">
        <v>8858</v>
      </c>
      <c r="M2373" s="21">
        <v>1834.67</v>
      </c>
      <c r="N2373" s="21">
        <v>1834.67</v>
      </c>
      <c r="O2373" s="21">
        <v>0</v>
      </c>
      <c r="P2373" s="21">
        <v>1834.67</v>
      </c>
      <c r="Q2373" s="25" t="s">
        <v>13022</v>
      </c>
      <c r="R2373" s="1" t="str">
        <f t="shared" si="37"/>
        <v>ST10015</v>
      </c>
      <c r="S2373" t="str">
        <f>VLOOKUP(R2373,Data!$C$2:$D$261,2,0)</f>
        <v>Centennial Park Place</v>
      </c>
      <c r="T2373">
        <f>COUNTIF('Feb 2022'!A:A,D2373)+COUNTIF('Mar 2022'!A:A,D2373)+COUNTIF('Apr 2022'!A:A,D2373)+COUNTIF('May 2022'!A:A,D2373)+COUNTIF('June 2022'!A:A,D2373)+COUNTIF('July 2022'!A:A,D2373)+COUNTIF('Aug 2022'!A:A,D2373)+COUNTIF('Sep 2022'!A:A,D2373)+COUNTIF('Oct 2022'!A:A,D2373)+COUNTIF('Dec 2022'!A:A,D2373)</f>
        <v>1</v>
      </c>
      <c r="U2373" t="str">
        <f>VLOOKUP(Q2373,'Capital Lookup'!A:B,2,FALSE)</f>
        <v>No</v>
      </c>
      <c r="V2373" s="2">
        <f>IFERROR(VLOOKUP(LEFT(F2373,10),'Find Purchase Orders'!B:J,9,FALSE),"")</f>
        <v>44687</v>
      </c>
      <c r="W2373" s="25" t="s">
        <v>7261</v>
      </c>
    </row>
    <row r="2374" spans="1:23" hidden="1">
      <c r="A2374" s="25" t="s">
        <v>7252</v>
      </c>
      <c r="B2374" s="25" t="s">
        <v>7546</v>
      </c>
      <c r="C2374" s="25" t="s">
        <v>7254</v>
      </c>
      <c r="D2374" s="25" t="s">
        <v>4938</v>
      </c>
      <c r="E2374" s="25" t="s">
        <v>8140</v>
      </c>
      <c r="F2374" s="25" t="s">
        <v>13023</v>
      </c>
      <c r="G2374" s="25" t="s">
        <v>13024</v>
      </c>
      <c r="H2374" s="21">
        <v>24043.01</v>
      </c>
      <c r="I2374" s="25" t="s">
        <v>7296</v>
      </c>
      <c r="J2374" s="25" t="s">
        <v>7288</v>
      </c>
      <c r="K2374" s="25" t="s">
        <v>7495</v>
      </c>
      <c r="L2374" s="25" t="s">
        <v>8097</v>
      </c>
      <c r="M2374" s="21">
        <v>24043.01</v>
      </c>
      <c r="N2374" s="21">
        <v>24043.01</v>
      </c>
      <c r="O2374" s="21">
        <v>0</v>
      </c>
      <c r="P2374" s="21">
        <v>24043.01</v>
      </c>
      <c r="Q2374" s="25" t="s">
        <v>13025</v>
      </c>
      <c r="R2374" s="1" t="str">
        <f t="shared" si="37"/>
        <v>ST10096</v>
      </c>
      <c r="S2374" t="str">
        <f>VLOOKUP(R2374,Data!$C$2:$D$261,2,0)</f>
        <v>Chatham</v>
      </c>
      <c r="T2374">
        <f>COUNTIF('Feb 2022'!A:A,D2374)+COUNTIF('Mar 2022'!A:A,D2374)+COUNTIF('Apr 2022'!A:A,D2374)+COUNTIF('May 2022'!A:A,D2374)+COUNTIF('June 2022'!A:A,D2374)+COUNTIF('July 2022'!A:A,D2374)+COUNTIF('Aug 2022'!A:A,D2374)+COUNTIF('Sep 2022'!A:A,D2374)+COUNTIF('Oct 2022'!A:A,D2374)+COUNTIF('Dec 2022'!A:A,D2374)</f>
        <v>1</v>
      </c>
      <c r="U2374" t="str">
        <f>VLOOKUP(Q2374,'Capital Lookup'!A:B,2,FALSE)</f>
        <v>No</v>
      </c>
      <c r="V2374" s="2">
        <f>IFERROR(VLOOKUP(LEFT(F2374,10),'Find Purchase Orders'!B:J,9,FALSE),"")</f>
        <v>44698</v>
      </c>
      <c r="W2374" s="25" t="s">
        <v>7261</v>
      </c>
    </row>
    <row r="2375" spans="1:23" hidden="1">
      <c r="A2375" s="25" t="s">
        <v>7478</v>
      </c>
      <c r="B2375" s="25" t="s">
        <v>7971</v>
      </c>
      <c r="C2375" s="25" t="s">
        <v>7587</v>
      </c>
      <c r="D2375" s="25" t="s">
        <v>4774</v>
      </c>
      <c r="E2375" s="25" t="s">
        <v>8140</v>
      </c>
      <c r="F2375" s="25" t="s">
        <v>13026</v>
      </c>
      <c r="G2375" s="25" t="s">
        <v>13027</v>
      </c>
      <c r="H2375" s="21">
        <v>1048.72</v>
      </c>
      <c r="I2375" s="25" t="s">
        <v>7296</v>
      </c>
      <c r="J2375" s="25" t="s">
        <v>7288</v>
      </c>
      <c r="K2375" s="25" t="s">
        <v>7495</v>
      </c>
      <c r="L2375" s="25" t="s">
        <v>7745</v>
      </c>
      <c r="M2375" s="21">
        <v>1048.72</v>
      </c>
      <c r="N2375" s="22">
        <v>0</v>
      </c>
      <c r="O2375" s="21">
        <v>1048.72</v>
      </c>
      <c r="P2375" s="21">
        <v>1048.72</v>
      </c>
      <c r="Q2375" s="25" t="s">
        <v>13028</v>
      </c>
      <c r="R2375" s="1" t="str">
        <f t="shared" si="37"/>
        <v>ST10144</v>
      </c>
      <c r="S2375" t="str">
        <f>VLOOKUP(R2375,Data!$C$2:$D$261,2,0)</f>
        <v>West Oak Village</v>
      </c>
      <c r="T2375">
        <f>COUNTIF('Feb 2022'!A:A,D2375)+COUNTIF('Mar 2022'!A:A,D2375)+COUNTIF('Apr 2022'!A:A,D2375)+COUNTIF('May 2022'!A:A,D2375)+COUNTIF('June 2022'!A:A,D2375)+COUNTIF('July 2022'!A:A,D2375)+COUNTIF('Aug 2022'!A:A,D2375)+COUNTIF('Sep 2022'!A:A,D2375)+COUNTIF('Oct 2022'!A:A,D2375)+COUNTIF('Dec 2022'!A:A,D2375)</f>
        <v>1</v>
      </c>
      <c r="U2375" t="str">
        <f>VLOOKUP(Q2375,'Capital Lookup'!A:B,2,FALSE)</f>
        <v>No</v>
      </c>
      <c r="V2375" s="2">
        <f>IFERROR(VLOOKUP(LEFT(F2375,10),'Find Purchase Orders'!B:J,9,FALSE),"")</f>
        <v>44683</v>
      </c>
      <c r="W2375" s="25" t="s">
        <v>7261</v>
      </c>
    </row>
    <row r="2376" spans="1:23" hidden="1">
      <c r="A2376" s="25" t="s">
        <v>7478</v>
      </c>
      <c r="B2376" s="25" t="s">
        <v>8957</v>
      </c>
      <c r="C2376" s="25" t="s">
        <v>7587</v>
      </c>
      <c r="D2376" s="25" t="s">
        <v>2333</v>
      </c>
      <c r="E2376" s="25" t="s">
        <v>8140</v>
      </c>
      <c r="F2376" s="25" t="s">
        <v>13029</v>
      </c>
      <c r="G2376" s="25" t="s">
        <v>13030</v>
      </c>
      <c r="H2376" s="21">
        <v>11057.05</v>
      </c>
      <c r="I2376" s="25" t="s">
        <v>7296</v>
      </c>
      <c r="J2376" s="25" t="s">
        <v>7288</v>
      </c>
      <c r="K2376" s="25" t="s">
        <v>9320</v>
      </c>
      <c r="L2376" s="25" t="s">
        <v>10079</v>
      </c>
      <c r="M2376" s="21">
        <v>11057.05</v>
      </c>
      <c r="N2376" s="21">
        <v>11057.05</v>
      </c>
      <c r="O2376" s="21">
        <v>0</v>
      </c>
      <c r="P2376" s="21">
        <v>11057.05</v>
      </c>
      <c r="Q2376" s="25" t="s">
        <v>13031</v>
      </c>
      <c r="R2376" s="1" t="str">
        <f t="shared" si="37"/>
        <v>ST10143</v>
      </c>
      <c r="S2376" t="str">
        <f>VLOOKUP(R2376,Data!$C$2:$D$261,2,0)</f>
        <v>Northridge</v>
      </c>
      <c r="T2376">
        <f>COUNTIF('Feb 2022'!A:A,D2376)+COUNTIF('Mar 2022'!A:A,D2376)+COUNTIF('Apr 2022'!A:A,D2376)+COUNTIF('May 2022'!A:A,D2376)+COUNTIF('June 2022'!A:A,D2376)+COUNTIF('July 2022'!A:A,D2376)+COUNTIF('Aug 2022'!A:A,D2376)+COUNTIF('Sep 2022'!A:A,D2376)+COUNTIF('Oct 2022'!A:A,D2376)+COUNTIF('Dec 2022'!A:A,D2376)</f>
        <v>1</v>
      </c>
      <c r="U2376" t="str">
        <f>VLOOKUP(Q2376,'Capital Lookup'!A:B,2,FALSE)</f>
        <v>No</v>
      </c>
      <c r="V2376" s="2">
        <f>IFERROR(VLOOKUP(LEFT(F2376,10),'Find Purchase Orders'!B:J,9,FALSE),"")</f>
        <v>44680</v>
      </c>
      <c r="W2376" s="25" t="s">
        <v>7261</v>
      </c>
    </row>
    <row r="2377" spans="1:23" hidden="1">
      <c r="A2377" s="25" t="s">
        <v>7261</v>
      </c>
      <c r="B2377" s="25" t="s">
        <v>9368</v>
      </c>
      <c r="C2377" s="25" t="s">
        <v>7282</v>
      </c>
      <c r="D2377" s="25" t="s">
        <v>4775</v>
      </c>
      <c r="E2377" s="25" t="s">
        <v>8140</v>
      </c>
      <c r="F2377" s="25" t="s">
        <v>13032</v>
      </c>
      <c r="G2377" s="25" t="s">
        <v>13033</v>
      </c>
      <c r="H2377" s="21">
        <v>20114.82</v>
      </c>
      <c r="I2377" s="25" t="s">
        <v>7339</v>
      </c>
      <c r="J2377" s="25" t="s">
        <v>7288</v>
      </c>
      <c r="K2377" s="25" t="s">
        <v>7646</v>
      </c>
      <c r="L2377" s="25" t="s">
        <v>8551</v>
      </c>
      <c r="M2377" s="21">
        <v>23655.73</v>
      </c>
      <c r="N2377" s="21">
        <v>23655.759999999998</v>
      </c>
      <c r="O2377" s="21">
        <v>-0.03</v>
      </c>
      <c r="P2377" s="21">
        <v>20114.82</v>
      </c>
      <c r="Q2377" s="25" t="s">
        <v>13034</v>
      </c>
      <c r="R2377" s="1" t="str">
        <f t="shared" si="37"/>
        <v>ST10006</v>
      </c>
      <c r="S2377" t="str">
        <f>VLOOKUP(R2377,Data!$C$2:$D$261,2,0)</f>
        <v>Maplecrest Village</v>
      </c>
      <c r="T2377">
        <f>COUNTIF('Feb 2022'!A:A,D2377)+COUNTIF('Mar 2022'!A:A,D2377)+COUNTIF('Apr 2022'!A:A,D2377)+COUNTIF('May 2022'!A:A,D2377)+COUNTIF('June 2022'!A:A,D2377)+COUNTIF('July 2022'!A:A,D2377)+COUNTIF('Aug 2022'!A:A,D2377)+COUNTIF('Sep 2022'!A:A,D2377)+COUNTIF('Oct 2022'!A:A,D2377)+COUNTIF('Dec 2022'!A:A,D2377)</f>
        <v>1</v>
      </c>
      <c r="U2377" t="str">
        <f>VLOOKUP(Q2377,'Capital Lookup'!A:B,2,FALSE)</f>
        <v>No</v>
      </c>
      <c r="V2377" s="2">
        <f>IFERROR(VLOOKUP(LEFT(F2377,10),'Find Purchase Orders'!B:J,9,FALSE),"")</f>
        <v>44684</v>
      </c>
      <c r="W2377" s="25" t="s">
        <v>7261</v>
      </c>
    </row>
    <row r="2378" spans="1:23" hidden="1">
      <c r="A2378" s="25" t="s">
        <v>12931</v>
      </c>
      <c r="B2378" s="25" t="s">
        <v>9044</v>
      </c>
      <c r="C2378" s="25"/>
      <c r="D2378" s="25" t="s">
        <v>4860</v>
      </c>
      <c r="E2378" s="25" t="s">
        <v>8140</v>
      </c>
      <c r="F2378" s="25" t="s">
        <v>13035</v>
      </c>
      <c r="G2378" s="25" t="s">
        <v>13036</v>
      </c>
      <c r="H2378" s="21">
        <v>6808.25</v>
      </c>
      <c r="I2378" s="25" t="s">
        <v>7296</v>
      </c>
      <c r="J2378" s="25" t="s">
        <v>7983</v>
      </c>
      <c r="K2378" s="25" t="s">
        <v>7495</v>
      </c>
      <c r="L2378" s="25" t="s">
        <v>7745</v>
      </c>
      <c r="M2378" s="21">
        <v>7693.32</v>
      </c>
      <c r="N2378" s="22">
        <v>0</v>
      </c>
      <c r="O2378" s="21">
        <v>7693.32</v>
      </c>
      <c r="P2378" s="21">
        <v>6808.25</v>
      </c>
      <c r="Q2378" s="25" t="s">
        <v>13037</v>
      </c>
      <c r="R2378" s="1" t="str">
        <f t="shared" si="37"/>
        <v>ST10398</v>
      </c>
      <c r="S2378" t="e">
        <f>VLOOKUP(R2378,Data!$C$2:$D$261,2,0)</f>
        <v>#N/A</v>
      </c>
      <c r="T2378">
        <f>COUNTIF('Feb 2022'!A:A,D2378)+COUNTIF('Mar 2022'!A:A,D2378)+COUNTIF('Apr 2022'!A:A,D2378)+COUNTIF('May 2022'!A:A,D2378)+COUNTIF('June 2022'!A:A,D2378)+COUNTIF('July 2022'!A:A,D2378)+COUNTIF('Aug 2022'!A:A,D2378)+COUNTIF('Sep 2022'!A:A,D2378)+COUNTIF('Oct 2022'!A:A,D2378)+COUNTIF('Dec 2022'!A:A,D2378)</f>
        <v>1</v>
      </c>
      <c r="U2378" t="str">
        <f>VLOOKUP(Q2378,'Capital Lookup'!A:B,2,FALSE)</f>
        <v>No</v>
      </c>
      <c r="V2378" s="2">
        <f>IFERROR(VLOOKUP(LEFT(F2378,10),'Find Purchase Orders'!B:J,9,FALSE),"")</f>
        <v>44693</v>
      </c>
      <c r="W2378" s="25" t="s">
        <v>7261</v>
      </c>
    </row>
    <row r="2379" spans="1:23" hidden="1">
      <c r="A2379" s="25" t="s">
        <v>7478</v>
      </c>
      <c r="B2379" s="25" t="s">
        <v>9103</v>
      </c>
      <c r="C2379" s="25" t="s">
        <v>7587</v>
      </c>
      <c r="D2379" s="25" t="s">
        <v>4776</v>
      </c>
      <c r="E2379" s="25" t="s">
        <v>8140</v>
      </c>
      <c r="F2379" s="25" t="s">
        <v>13038</v>
      </c>
      <c r="G2379" s="25" t="s">
        <v>13039</v>
      </c>
      <c r="H2379" s="21">
        <v>2180.62</v>
      </c>
      <c r="I2379" s="25" t="s">
        <v>7296</v>
      </c>
      <c r="J2379" s="25" t="s">
        <v>7288</v>
      </c>
      <c r="K2379" s="25" t="s">
        <v>7495</v>
      </c>
      <c r="L2379" s="25" t="s">
        <v>7745</v>
      </c>
      <c r="M2379" s="21">
        <v>2180.62</v>
      </c>
      <c r="N2379" s="21">
        <v>2180.62</v>
      </c>
      <c r="O2379" s="21">
        <v>0</v>
      </c>
      <c r="P2379" s="21">
        <v>2180.62</v>
      </c>
      <c r="Q2379" s="25" t="s">
        <v>13040</v>
      </c>
      <c r="R2379" s="1" t="str">
        <f t="shared" si="37"/>
        <v>ST10141</v>
      </c>
      <c r="S2379" t="str">
        <f>VLOOKUP(R2379,Data!$C$2:$D$261,2,0)</f>
        <v>The Meadows</v>
      </c>
      <c r="T2379">
        <f>COUNTIF('Feb 2022'!A:A,D2379)+COUNTIF('Mar 2022'!A:A,D2379)+COUNTIF('Apr 2022'!A:A,D2379)+COUNTIF('May 2022'!A:A,D2379)+COUNTIF('June 2022'!A:A,D2379)+COUNTIF('July 2022'!A:A,D2379)+COUNTIF('Aug 2022'!A:A,D2379)+COUNTIF('Sep 2022'!A:A,D2379)+COUNTIF('Oct 2022'!A:A,D2379)+COUNTIF('Dec 2022'!A:A,D2379)</f>
        <v>1</v>
      </c>
      <c r="U2379" t="str">
        <f>VLOOKUP(Q2379,'Capital Lookup'!A:B,2,FALSE)</f>
        <v>No</v>
      </c>
      <c r="V2379" s="2">
        <f>IFERROR(VLOOKUP(LEFT(F2379,10),'Find Purchase Orders'!B:J,9,FALSE),"")</f>
        <v>44686</v>
      </c>
      <c r="W2379" s="25" t="s">
        <v>7261</v>
      </c>
    </row>
    <row r="2380" spans="1:23" hidden="1">
      <c r="A2380" s="25" t="s">
        <v>7252</v>
      </c>
      <c r="B2380" s="25" t="s">
        <v>8648</v>
      </c>
      <c r="C2380" s="25" t="s">
        <v>7254</v>
      </c>
      <c r="D2380" s="25" t="s">
        <v>4777</v>
      </c>
      <c r="E2380" s="25" t="s">
        <v>7500</v>
      </c>
      <c r="F2380" s="25" t="s">
        <v>13041</v>
      </c>
      <c r="G2380" s="25" t="s">
        <v>13042</v>
      </c>
      <c r="H2380" s="21">
        <v>26216</v>
      </c>
      <c r="I2380" s="25" t="s">
        <v>7296</v>
      </c>
      <c r="J2380" s="25" t="s">
        <v>7288</v>
      </c>
      <c r="K2380" s="25" t="s">
        <v>9766</v>
      </c>
      <c r="L2380" s="25" t="s">
        <v>9273</v>
      </c>
      <c r="M2380" s="21">
        <v>26216</v>
      </c>
      <c r="N2380" s="21">
        <v>26216</v>
      </c>
      <c r="O2380" s="21">
        <v>0</v>
      </c>
      <c r="P2380" s="21">
        <v>26216</v>
      </c>
      <c r="Q2380" s="25" t="s">
        <v>13043</v>
      </c>
      <c r="R2380" s="1" t="str">
        <f t="shared" ref="R2380:R2443" si="38">CONCATENATE("ST",LEFT(B2380,5))</f>
        <v>ST10053</v>
      </c>
      <c r="S2380" t="str">
        <f>VLOOKUP(R2380,Data!$C$2:$D$261,2,0)</f>
        <v>Windsor Park</v>
      </c>
      <c r="T2380">
        <f>COUNTIF('Feb 2022'!A:A,D2380)+COUNTIF('Mar 2022'!A:A,D2380)+COUNTIF('Apr 2022'!A:A,D2380)+COUNTIF('May 2022'!A:A,D2380)+COUNTIF('June 2022'!A:A,D2380)+COUNTIF('July 2022'!A:A,D2380)+COUNTIF('Aug 2022'!A:A,D2380)+COUNTIF('Sep 2022'!A:A,D2380)+COUNTIF('Oct 2022'!A:A,D2380)+COUNTIF('Dec 2022'!A:A,D2380)</f>
        <v>1</v>
      </c>
      <c r="U2380" t="str">
        <f>VLOOKUP(Q2380,'Capital Lookup'!A:B,2,FALSE)</f>
        <v>No</v>
      </c>
      <c r="V2380" s="2">
        <f>IFERROR(VLOOKUP(LEFT(F2380,10),'Find Purchase Orders'!B:J,9,FALSE),"")</f>
        <v>44683</v>
      </c>
      <c r="W2380" s="25" t="s">
        <v>7261</v>
      </c>
    </row>
    <row r="2381" spans="1:23" hidden="1">
      <c r="A2381" s="25" t="s">
        <v>7261</v>
      </c>
      <c r="B2381" s="25" t="s">
        <v>7513</v>
      </c>
      <c r="C2381" s="25" t="s">
        <v>7264</v>
      </c>
      <c r="D2381" s="25" t="s">
        <v>4778</v>
      </c>
      <c r="E2381" s="25" t="s">
        <v>7500</v>
      </c>
      <c r="F2381" s="25" t="s">
        <v>13044</v>
      </c>
      <c r="G2381" s="25" t="s">
        <v>13045</v>
      </c>
      <c r="H2381" s="21">
        <v>1197.1199999999999</v>
      </c>
      <c r="I2381" s="25" t="s">
        <v>7296</v>
      </c>
      <c r="J2381" s="25" t="s">
        <v>7288</v>
      </c>
      <c r="K2381" s="25" t="s">
        <v>7495</v>
      </c>
      <c r="L2381" s="25" t="s">
        <v>7745</v>
      </c>
      <c r="M2381" s="21">
        <v>1197.1199999999999</v>
      </c>
      <c r="N2381" s="21">
        <v>1197.1199999999999</v>
      </c>
      <c r="O2381" s="21">
        <v>0</v>
      </c>
      <c r="P2381" s="21">
        <v>1197.1199999999999</v>
      </c>
      <c r="Q2381" s="25" t="s">
        <v>13046</v>
      </c>
      <c r="R2381" s="1" t="str">
        <f t="shared" si="38"/>
        <v>ST10043</v>
      </c>
      <c r="S2381" t="str">
        <f>VLOOKUP(R2381,Data!$C$2:$D$261,2,0)</f>
        <v>Hunt Club Manor</v>
      </c>
      <c r="T2381">
        <f>COUNTIF('Feb 2022'!A:A,D2381)+COUNTIF('Mar 2022'!A:A,D2381)+COUNTIF('Apr 2022'!A:A,D2381)+COUNTIF('May 2022'!A:A,D2381)+COUNTIF('June 2022'!A:A,D2381)+COUNTIF('July 2022'!A:A,D2381)+COUNTIF('Aug 2022'!A:A,D2381)+COUNTIF('Sep 2022'!A:A,D2381)+COUNTIF('Oct 2022'!A:A,D2381)+COUNTIF('Dec 2022'!A:A,D2381)</f>
        <v>1</v>
      </c>
      <c r="U2381" t="str">
        <f>VLOOKUP(Q2381,'Capital Lookup'!A:B,2,FALSE)</f>
        <v>No</v>
      </c>
      <c r="V2381" s="2">
        <f>IFERROR(VLOOKUP(LEFT(F2381,10),'Find Purchase Orders'!B:J,9,FALSE),"")</f>
        <v>44683</v>
      </c>
      <c r="W2381" s="25" t="s">
        <v>7261</v>
      </c>
    </row>
    <row r="2382" spans="1:23" hidden="1">
      <c r="A2382" s="25" t="s">
        <v>7261</v>
      </c>
      <c r="B2382" s="25" t="s">
        <v>8586</v>
      </c>
      <c r="C2382" s="25" t="s">
        <v>7264</v>
      </c>
      <c r="D2382" s="25" t="s">
        <v>4779</v>
      </c>
      <c r="E2382" s="25" t="s">
        <v>11710</v>
      </c>
      <c r="F2382" s="25" t="s">
        <v>13047</v>
      </c>
      <c r="G2382" s="25" t="s">
        <v>13048</v>
      </c>
      <c r="H2382" s="21">
        <v>360.75</v>
      </c>
      <c r="I2382" s="25" t="s">
        <v>7296</v>
      </c>
      <c r="J2382" s="25" t="s">
        <v>7288</v>
      </c>
      <c r="K2382" s="25" t="s">
        <v>7258</v>
      </c>
      <c r="L2382" s="25" t="s">
        <v>7259</v>
      </c>
      <c r="M2382" s="21">
        <v>360.75</v>
      </c>
      <c r="N2382" s="21">
        <v>360.75</v>
      </c>
      <c r="O2382" s="21">
        <v>0</v>
      </c>
      <c r="P2382" s="21">
        <v>360.75</v>
      </c>
      <c r="Q2382" s="25" t="s">
        <v>9452</v>
      </c>
      <c r="R2382" s="1" t="str">
        <f t="shared" si="38"/>
        <v>ST10079</v>
      </c>
      <c r="S2382" t="str">
        <f>VLOOKUP(R2382,Data!$C$2:$D$261,2,0)</f>
        <v>The Bentley Moose Jaw</v>
      </c>
      <c r="T2382">
        <f>COUNTIF('Feb 2022'!A:A,D2382)+COUNTIF('Mar 2022'!A:A,D2382)+COUNTIF('Apr 2022'!A:A,D2382)+COUNTIF('May 2022'!A:A,D2382)+COUNTIF('June 2022'!A:A,D2382)+COUNTIF('July 2022'!A:A,D2382)+COUNTIF('Aug 2022'!A:A,D2382)+COUNTIF('Sep 2022'!A:A,D2382)+COUNTIF('Oct 2022'!A:A,D2382)+COUNTIF('Dec 2022'!A:A,D2382)</f>
        <v>1</v>
      </c>
      <c r="U2382" t="str">
        <f>VLOOKUP(Q2382,'Capital Lookup'!A:B,2,FALSE)</f>
        <v>No</v>
      </c>
      <c r="V2382" s="2">
        <f>IFERROR(VLOOKUP(LEFT(F2382,10),'Find Purchase Orders'!B:J,9,FALSE),"")</f>
        <v>44685</v>
      </c>
      <c r="W2382" s="25" t="s">
        <v>7261</v>
      </c>
    </row>
    <row r="2383" spans="1:23" hidden="1">
      <c r="A2383" s="25" t="s">
        <v>7261</v>
      </c>
      <c r="B2383" s="25" t="s">
        <v>8586</v>
      </c>
      <c r="C2383" s="25" t="s">
        <v>7264</v>
      </c>
      <c r="D2383" s="25" t="s">
        <v>4779</v>
      </c>
      <c r="E2383" s="25" t="s">
        <v>11710</v>
      </c>
      <c r="F2383" s="25" t="s">
        <v>13049</v>
      </c>
      <c r="G2383" s="25" t="s">
        <v>13050</v>
      </c>
      <c r="H2383" s="21">
        <v>1665</v>
      </c>
      <c r="I2383" s="25" t="s">
        <v>7296</v>
      </c>
      <c r="J2383" s="25" t="s">
        <v>7288</v>
      </c>
      <c r="K2383" s="25" t="s">
        <v>7289</v>
      </c>
      <c r="L2383" s="25" t="s">
        <v>7259</v>
      </c>
      <c r="M2383" s="21">
        <v>1665</v>
      </c>
      <c r="N2383" s="21">
        <v>1665</v>
      </c>
      <c r="O2383" s="21">
        <v>0</v>
      </c>
      <c r="P2383" s="21">
        <v>1665</v>
      </c>
      <c r="Q2383" s="25" t="s">
        <v>9452</v>
      </c>
      <c r="R2383" s="1" t="str">
        <f t="shared" si="38"/>
        <v>ST10079</v>
      </c>
      <c r="S2383" t="str">
        <f>VLOOKUP(R2383,Data!$C$2:$D$261,2,0)</f>
        <v>The Bentley Moose Jaw</v>
      </c>
      <c r="T2383">
        <f>COUNTIF('Feb 2022'!A:A,D2383)+COUNTIF('Mar 2022'!A:A,D2383)+COUNTIF('Apr 2022'!A:A,D2383)+COUNTIF('May 2022'!A:A,D2383)+COUNTIF('June 2022'!A:A,D2383)+COUNTIF('July 2022'!A:A,D2383)+COUNTIF('Aug 2022'!A:A,D2383)+COUNTIF('Sep 2022'!A:A,D2383)+COUNTIF('Oct 2022'!A:A,D2383)+COUNTIF('Dec 2022'!A:A,D2383)</f>
        <v>1</v>
      </c>
      <c r="U2383" t="str">
        <f>VLOOKUP(Q2383,'Capital Lookup'!A:B,2,FALSE)</f>
        <v>No</v>
      </c>
      <c r="V2383" s="2">
        <f>IFERROR(VLOOKUP(LEFT(F2383,10),'Find Purchase Orders'!B:J,9,FALSE),"")</f>
        <v>44685</v>
      </c>
      <c r="W2383" s="25" t="s">
        <v>7261</v>
      </c>
    </row>
    <row r="2384" spans="1:23" hidden="1">
      <c r="A2384" s="25" t="s">
        <v>12931</v>
      </c>
      <c r="B2384" s="25" t="s">
        <v>9044</v>
      </c>
      <c r="C2384" s="25"/>
      <c r="D2384" s="25" t="s">
        <v>5656</v>
      </c>
      <c r="E2384" s="25" t="s">
        <v>8140</v>
      </c>
      <c r="F2384" s="25" t="s">
        <v>13051</v>
      </c>
      <c r="G2384" s="25" t="s">
        <v>13052</v>
      </c>
      <c r="H2384" s="21">
        <v>4769.2700000000004</v>
      </c>
      <c r="I2384" s="25" t="s">
        <v>7296</v>
      </c>
      <c r="J2384" s="25" t="s">
        <v>7288</v>
      </c>
      <c r="K2384" s="25" t="s">
        <v>7495</v>
      </c>
      <c r="L2384" s="25" t="s">
        <v>7745</v>
      </c>
      <c r="M2384" s="21">
        <v>5389.28</v>
      </c>
      <c r="N2384" s="21">
        <v>6745.65</v>
      </c>
      <c r="O2384" s="21">
        <v>-1356.37</v>
      </c>
      <c r="P2384" s="21">
        <v>4769.2700000000004</v>
      </c>
      <c r="Q2384" s="25" t="s">
        <v>13053</v>
      </c>
      <c r="R2384" s="1" t="str">
        <f t="shared" si="38"/>
        <v>ST10398</v>
      </c>
      <c r="S2384" t="e">
        <f>VLOOKUP(R2384,Data!$C$2:$D$261,2,0)</f>
        <v>#N/A</v>
      </c>
      <c r="T2384">
        <f>COUNTIF('Feb 2022'!A:A,D2384)+COUNTIF('Mar 2022'!A:A,D2384)+COUNTIF('Apr 2022'!A:A,D2384)+COUNTIF('May 2022'!A:A,D2384)+COUNTIF('June 2022'!A:A,D2384)+COUNTIF('July 2022'!A:A,D2384)+COUNTIF('Aug 2022'!A:A,D2384)+COUNTIF('Sep 2022'!A:A,D2384)+COUNTIF('Oct 2022'!A:A,D2384)+COUNTIF('Dec 2022'!A:A,D2384)</f>
        <v>1</v>
      </c>
      <c r="U2384" t="str">
        <f>VLOOKUP(Q2384,'Capital Lookup'!A:B,2,FALSE)</f>
        <v>No</v>
      </c>
      <c r="V2384" s="2">
        <f>IFERROR(VLOOKUP(LEFT(F2384,10),'Find Purchase Orders'!B:J,9,FALSE),"")</f>
        <v>44765</v>
      </c>
      <c r="W2384" s="25" t="s">
        <v>7261</v>
      </c>
    </row>
    <row r="2385" spans="1:23" hidden="1">
      <c r="A2385" s="25" t="s">
        <v>7261</v>
      </c>
      <c r="B2385" s="25" t="s">
        <v>7291</v>
      </c>
      <c r="C2385" s="25" t="s">
        <v>7264</v>
      </c>
      <c r="D2385" s="25" t="s">
        <v>4939</v>
      </c>
      <c r="E2385" s="25" t="s">
        <v>7293</v>
      </c>
      <c r="F2385" s="25" t="s">
        <v>13054</v>
      </c>
      <c r="G2385" s="25" t="s">
        <v>13055</v>
      </c>
      <c r="H2385" s="21">
        <v>33.6</v>
      </c>
      <c r="I2385" s="25" t="s">
        <v>7296</v>
      </c>
      <c r="J2385" s="25" t="s">
        <v>7288</v>
      </c>
      <c r="K2385" s="25" t="s">
        <v>7289</v>
      </c>
      <c r="L2385" s="25" t="s">
        <v>7259</v>
      </c>
      <c r="M2385" s="21">
        <v>33.6</v>
      </c>
      <c r="N2385" s="21">
        <v>31.5</v>
      </c>
      <c r="O2385" s="21">
        <v>2.1</v>
      </c>
      <c r="P2385" s="21">
        <v>33.6</v>
      </c>
      <c r="Q2385" s="25" t="s">
        <v>7297</v>
      </c>
      <c r="R2385" s="1" t="str">
        <f t="shared" si="38"/>
        <v>ST10083</v>
      </c>
      <c r="S2385" t="str">
        <f>VLOOKUP(R2385,Data!$C$2:$D$261,2,0)</f>
        <v>The Waverly/Rosewood</v>
      </c>
      <c r="T2385">
        <f>COUNTIF('Feb 2022'!A:A,D2385)+COUNTIF('Mar 2022'!A:A,D2385)+COUNTIF('Apr 2022'!A:A,D2385)+COUNTIF('May 2022'!A:A,D2385)+COUNTIF('June 2022'!A:A,D2385)+COUNTIF('July 2022'!A:A,D2385)+COUNTIF('Aug 2022'!A:A,D2385)+COUNTIF('Sep 2022'!A:A,D2385)+COUNTIF('Oct 2022'!A:A,D2385)+COUNTIF('Dec 2022'!A:A,D2385)</f>
        <v>1</v>
      </c>
      <c r="U2385" t="str">
        <f>VLOOKUP(Q2385,'Capital Lookup'!A:B,2,FALSE)</f>
        <v>No</v>
      </c>
      <c r="V2385" s="2">
        <f>IFERROR(VLOOKUP(LEFT(F2385,10),'Find Purchase Orders'!B:J,9,FALSE),"")</f>
        <v>44697</v>
      </c>
      <c r="W2385" s="25" t="s">
        <v>7261</v>
      </c>
    </row>
    <row r="2386" spans="1:23" hidden="1">
      <c r="A2386" s="25" t="s">
        <v>7261</v>
      </c>
      <c r="B2386" s="25" t="s">
        <v>7291</v>
      </c>
      <c r="C2386" s="25" t="s">
        <v>7264</v>
      </c>
      <c r="D2386" s="25" t="s">
        <v>4939</v>
      </c>
      <c r="E2386" s="25" t="s">
        <v>7293</v>
      </c>
      <c r="F2386" s="25" t="s">
        <v>13056</v>
      </c>
      <c r="G2386" s="25" t="s">
        <v>13057</v>
      </c>
      <c r="H2386" s="21">
        <v>1327.2</v>
      </c>
      <c r="I2386" s="25" t="s">
        <v>7296</v>
      </c>
      <c r="J2386" s="25" t="s">
        <v>7288</v>
      </c>
      <c r="K2386" s="25" t="s">
        <v>7289</v>
      </c>
      <c r="L2386" s="25" t="s">
        <v>7259</v>
      </c>
      <c r="M2386" s="21">
        <v>1327.2</v>
      </c>
      <c r="N2386" s="21">
        <v>1244.25</v>
      </c>
      <c r="O2386" s="21">
        <v>82.95</v>
      </c>
      <c r="P2386" s="21">
        <v>1327.2</v>
      </c>
      <c r="Q2386" s="25" t="s">
        <v>7297</v>
      </c>
      <c r="R2386" s="1" t="str">
        <f t="shared" si="38"/>
        <v>ST10083</v>
      </c>
      <c r="S2386" t="str">
        <f>VLOOKUP(R2386,Data!$C$2:$D$261,2,0)</f>
        <v>The Waverly/Rosewood</v>
      </c>
      <c r="T2386">
        <f>COUNTIF('Feb 2022'!A:A,D2386)+COUNTIF('Mar 2022'!A:A,D2386)+COUNTIF('Apr 2022'!A:A,D2386)+COUNTIF('May 2022'!A:A,D2386)+COUNTIF('June 2022'!A:A,D2386)+COUNTIF('July 2022'!A:A,D2386)+COUNTIF('Aug 2022'!A:A,D2386)+COUNTIF('Sep 2022'!A:A,D2386)+COUNTIF('Oct 2022'!A:A,D2386)+COUNTIF('Dec 2022'!A:A,D2386)</f>
        <v>1</v>
      </c>
      <c r="U2386" t="str">
        <f>VLOOKUP(Q2386,'Capital Lookup'!A:B,2,FALSE)</f>
        <v>No</v>
      </c>
      <c r="V2386" s="2">
        <f>IFERROR(VLOOKUP(LEFT(F2386,10),'Find Purchase Orders'!B:J,9,FALSE),"")</f>
        <v>44697</v>
      </c>
      <c r="W2386" s="25" t="s">
        <v>7261</v>
      </c>
    </row>
    <row r="2387" spans="1:23" hidden="1">
      <c r="A2387" s="25" t="s">
        <v>7261</v>
      </c>
      <c r="B2387" s="25" t="s">
        <v>7752</v>
      </c>
      <c r="C2387" s="25" t="s">
        <v>7277</v>
      </c>
      <c r="D2387" s="25" t="s">
        <v>4780</v>
      </c>
      <c r="E2387" s="25" t="s">
        <v>7273</v>
      </c>
      <c r="F2387" s="25" t="s">
        <v>13058</v>
      </c>
      <c r="G2387" s="25" t="s">
        <v>13059</v>
      </c>
      <c r="H2387" s="21">
        <v>7500</v>
      </c>
      <c r="I2387" s="25" t="s">
        <v>7296</v>
      </c>
      <c r="J2387" s="25" t="s">
        <v>7288</v>
      </c>
      <c r="K2387" s="25" t="s">
        <v>7646</v>
      </c>
      <c r="L2387" s="25" t="s">
        <v>8697</v>
      </c>
      <c r="M2387" s="21">
        <v>7500</v>
      </c>
      <c r="N2387" s="21">
        <v>7500</v>
      </c>
      <c r="O2387" s="21">
        <v>0</v>
      </c>
      <c r="P2387" s="21">
        <v>7500</v>
      </c>
      <c r="Q2387" s="25" t="s">
        <v>13060</v>
      </c>
      <c r="R2387" s="1" t="str">
        <f t="shared" si="38"/>
        <v>ST10065</v>
      </c>
      <c r="S2387" t="str">
        <f>VLOOKUP(R2387,Data!$C$2:$D$261,2,0)</f>
        <v>Evergreen</v>
      </c>
      <c r="T2387">
        <f>COUNTIF('Feb 2022'!A:A,D2387)+COUNTIF('Mar 2022'!A:A,D2387)+COUNTIF('Apr 2022'!A:A,D2387)+COUNTIF('May 2022'!A:A,D2387)+COUNTIF('June 2022'!A:A,D2387)+COUNTIF('July 2022'!A:A,D2387)+COUNTIF('Aug 2022'!A:A,D2387)+COUNTIF('Sep 2022'!A:A,D2387)+COUNTIF('Oct 2022'!A:A,D2387)+COUNTIF('Dec 2022'!A:A,D2387)</f>
        <v>1</v>
      </c>
      <c r="U2387" t="str">
        <f>VLOOKUP(Q2387,'Capital Lookup'!A:B,2,FALSE)</f>
        <v>No</v>
      </c>
      <c r="V2387" s="2">
        <f>IFERROR(VLOOKUP(LEFT(F2387,10),'Find Purchase Orders'!B:J,9,FALSE),"")</f>
        <v>44685</v>
      </c>
      <c r="W2387" s="25" t="s">
        <v>7261</v>
      </c>
    </row>
    <row r="2388" spans="1:23" hidden="1">
      <c r="A2388" s="25" t="s">
        <v>7478</v>
      </c>
      <c r="B2388" s="25" t="s">
        <v>8088</v>
      </c>
      <c r="C2388" s="25" t="s">
        <v>8058</v>
      </c>
      <c r="D2388" s="25" t="s">
        <v>4861</v>
      </c>
      <c r="E2388" s="25" t="s">
        <v>7273</v>
      </c>
      <c r="F2388" s="25" t="s">
        <v>13061</v>
      </c>
      <c r="G2388" s="25" t="s">
        <v>13062</v>
      </c>
      <c r="H2388" s="21">
        <v>36400</v>
      </c>
      <c r="I2388" s="25" t="s">
        <v>7296</v>
      </c>
      <c r="J2388" s="25" t="s">
        <v>7983</v>
      </c>
      <c r="K2388" s="25" t="s">
        <v>7640</v>
      </c>
      <c r="L2388" s="25" t="s">
        <v>7763</v>
      </c>
      <c r="M2388" s="21">
        <v>36400</v>
      </c>
      <c r="N2388" s="21">
        <v>7840.9</v>
      </c>
      <c r="O2388" s="21">
        <v>28559.1</v>
      </c>
      <c r="P2388" s="21">
        <v>36400</v>
      </c>
      <c r="Q2388" s="25" t="s">
        <v>13063</v>
      </c>
      <c r="R2388" s="1" t="str">
        <f t="shared" si="38"/>
        <v>ST10207</v>
      </c>
      <c r="S2388" t="str">
        <f>VLOOKUP(R2388,Data!$C$2:$D$261,2,0)</f>
        <v>James Bay Care Centre</v>
      </c>
      <c r="T2388">
        <f>COUNTIF('Feb 2022'!A:A,D2388)+COUNTIF('Mar 2022'!A:A,D2388)+COUNTIF('Apr 2022'!A:A,D2388)+COUNTIF('May 2022'!A:A,D2388)+COUNTIF('June 2022'!A:A,D2388)+COUNTIF('July 2022'!A:A,D2388)+COUNTIF('Aug 2022'!A:A,D2388)+COUNTIF('Sep 2022'!A:A,D2388)+COUNTIF('Oct 2022'!A:A,D2388)+COUNTIF('Dec 2022'!A:A,D2388)</f>
        <v>1</v>
      </c>
      <c r="U2388" t="str">
        <f>VLOOKUP(Q2388,'Capital Lookup'!A:B,2,FALSE)</f>
        <v>No</v>
      </c>
      <c r="V2388" s="2">
        <f>IFERROR(VLOOKUP(LEFT(F2388,10),'Find Purchase Orders'!B:J,9,FALSE),"")</f>
        <v>44690</v>
      </c>
      <c r="W2388" s="25" t="s">
        <v>7261</v>
      </c>
    </row>
    <row r="2389" spans="1:23" hidden="1">
      <c r="A2389" s="25" t="s">
        <v>7261</v>
      </c>
      <c r="B2389" s="25" t="s">
        <v>8855</v>
      </c>
      <c r="C2389" s="25" t="s">
        <v>7264</v>
      </c>
      <c r="D2389" s="25" t="s">
        <v>4781</v>
      </c>
      <c r="E2389" s="25" t="s">
        <v>7273</v>
      </c>
      <c r="F2389" s="25" t="s">
        <v>13064</v>
      </c>
      <c r="G2389" s="25" t="s">
        <v>13065</v>
      </c>
      <c r="H2389" s="21">
        <v>11373.15</v>
      </c>
      <c r="I2389" s="25" t="s">
        <v>7296</v>
      </c>
      <c r="J2389" s="25" t="s">
        <v>7288</v>
      </c>
      <c r="K2389" s="25" t="s">
        <v>7262</v>
      </c>
      <c r="L2389" s="25" t="s">
        <v>8539</v>
      </c>
      <c r="M2389" s="21">
        <v>11373.15</v>
      </c>
      <c r="N2389" s="21">
        <v>11373.17</v>
      </c>
      <c r="O2389" s="21">
        <v>-0.02</v>
      </c>
      <c r="P2389" s="21">
        <v>11373.15</v>
      </c>
      <c r="Q2389" s="25" t="s">
        <v>13066</v>
      </c>
      <c r="R2389" s="1" t="str">
        <f t="shared" si="38"/>
        <v>ST10067</v>
      </c>
      <c r="S2389" t="str">
        <f>VLOOKUP(R2389,Data!$C$2:$D$261,2,0)</f>
        <v>The Edgemont</v>
      </c>
      <c r="T2389">
        <f>COUNTIF('Feb 2022'!A:A,D2389)+COUNTIF('Mar 2022'!A:A,D2389)+COUNTIF('Apr 2022'!A:A,D2389)+COUNTIF('May 2022'!A:A,D2389)+COUNTIF('June 2022'!A:A,D2389)+COUNTIF('July 2022'!A:A,D2389)+COUNTIF('Aug 2022'!A:A,D2389)+COUNTIF('Sep 2022'!A:A,D2389)+COUNTIF('Oct 2022'!A:A,D2389)+COUNTIF('Dec 2022'!A:A,D2389)</f>
        <v>1</v>
      </c>
      <c r="U2389" t="str">
        <f>VLOOKUP(Q2389,'Capital Lookup'!A:B,2,FALSE)</f>
        <v>No</v>
      </c>
      <c r="V2389" s="2">
        <f>IFERROR(VLOOKUP(LEFT(F2389,10),'Find Purchase Orders'!B:J,9,FALSE),"")</f>
        <v>44685</v>
      </c>
      <c r="W2389" s="25" t="s">
        <v>7261</v>
      </c>
    </row>
    <row r="2390" spans="1:23" hidden="1">
      <c r="A2390" s="25" t="s">
        <v>7261</v>
      </c>
      <c r="B2390" s="25" t="s">
        <v>8826</v>
      </c>
      <c r="C2390" s="25" t="s">
        <v>7282</v>
      </c>
      <c r="D2390" s="25" t="s">
        <v>4782</v>
      </c>
      <c r="E2390" s="25" t="s">
        <v>8827</v>
      </c>
      <c r="F2390" s="25" t="s">
        <v>13067</v>
      </c>
      <c r="G2390" s="25" t="s">
        <v>11611</v>
      </c>
      <c r="H2390" s="21">
        <v>306.69</v>
      </c>
      <c r="I2390" s="25" t="s">
        <v>7296</v>
      </c>
      <c r="J2390" s="25" t="s">
        <v>7288</v>
      </c>
      <c r="K2390" s="25" t="s">
        <v>7258</v>
      </c>
      <c r="L2390" s="25" t="s">
        <v>7259</v>
      </c>
      <c r="M2390" s="21">
        <v>306.69</v>
      </c>
      <c r="N2390" s="22">
        <v>0</v>
      </c>
      <c r="O2390" s="21">
        <v>306.69</v>
      </c>
      <c r="P2390" s="21">
        <v>306.69</v>
      </c>
      <c r="Q2390" s="25" t="s">
        <v>8830</v>
      </c>
      <c r="R2390" s="1" t="str">
        <f t="shared" si="38"/>
        <v>ST10077</v>
      </c>
      <c r="S2390" t="str">
        <f>VLOOKUP(R2390,Data!$C$2:$D$261,2,0)</f>
        <v>Portsmouth</v>
      </c>
      <c r="T2390">
        <f>COUNTIF('Feb 2022'!A:A,D2390)+COUNTIF('Mar 2022'!A:A,D2390)+COUNTIF('Apr 2022'!A:A,D2390)+COUNTIF('May 2022'!A:A,D2390)+COUNTIF('June 2022'!A:A,D2390)+COUNTIF('July 2022'!A:A,D2390)+COUNTIF('Aug 2022'!A:A,D2390)+COUNTIF('Sep 2022'!A:A,D2390)+COUNTIF('Oct 2022'!A:A,D2390)+COUNTIF('Dec 2022'!A:A,D2390)</f>
        <v>1</v>
      </c>
      <c r="U2390" t="str">
        <f>VLOOKUP(Q2390,'Capital Lookup'!A:B,2,FALSE)</f>
        <v>No</v>
      </c>
      <c r="V2390" s="2">
        <f>IFERROR(VLOOKUP(LEFT(F2390,10),'Find Purchase Orders'!B:J,9,FALSE),"")</f>
        <v>44684</v>
      </c>
      <c r="W2390" s="25" t="s">
        <v>7261</v>
      </c>
    </row>
    <row r="2391" spans="1:23" hidden="1">
      <c r="A2391" s="25" t="s">
        <v>7261</v>
      </c>
      <c r="B2391" s="25" t="s">
        <v>8826</v>
      </c>
      <c r="C2391" s="25" t="s">
        <v>7282</v>
      </c>
      <c r="D2391" s="25" t="s">
        <v>4782</v>
      </c>
      <c r="E2391" s="25" t="s">
        <v>8827</v>
      </c>
      <c r="F2391" s="25" t="s">
        <v>13068</v>
      </c>
      <c r="G2391" s="25" t="s">
        <v>13069</v>
      </c>
      <c r="H2391" s="21">
        <v>5931.51</v>
      </c>
      <c r="I2391" s="25" t="s">
        <v>7296</v>
      </c>
      <c r="J2391" s="25" t="s">
        <v>7288</v>
      </c>
      <c r="K2391" s="25" t="s">
        <v>7262</v>
      </c>
      <c r="L2391" s="25" t="s">
        <v>7259</v>
      </c>
      <c r="M2391" s="21">
        <v>5931.51</v>
      </c>
      <c r="N2391" s="21">
        <v>4915.1899999999996</v>
      </c>
      <c r="O2391" s="21">
        <v>1016.32</v>
      </c>
      <c r="P2391" s="21">
        <v>5931.51</v>
      </c>
      <c r="Q2391" s="25" t="s">
        <v>8830</v>
      </c>
      <c r="R2391" s="1" t="str">
        <f t="shared" si="38"/>
        <v>ST10077</v>
      </c>
      <c r="S2391" t="str">
        <f>VLOOKUP(R2391,Data!$C$2:$D$261,2,0)</f>
        <v>Portsmouth</v>
      </c>
      <c r="T2391">
        <f>COUNTIF('Feb 2022'!A:A,D2391)+COUNTIF('Mar 2022'!A:A,D2391)+COUNTIF('Apr 2022'!A:A,D2391)+COUNTIF('May 2022'!A:A,D2391)+COUNTIF('June 2022'!A:A,D2391)+COUNTIF('July 2022'!A:A,D2391)+COUNTIF('Aug 2022'!A:A,D2391)+COUNTIF('Sep 2022'!A:A,D2391)+COUNTIF('Oct 2022'!A:A,D2391)+COUNTIF('Dec 2022'!A:A,D2391)</f>
        <v>1</v>
      </c>
      <c r="U2391" t="str">
        <f>VLOOKUP(Q2391,'Capital Lookup'!A:B,2,FALSE)</f>
        <v>No</v>
      </c>
      <c r="V2391" s="2">
        <f>IFERROR(VLOOKUP(LEFT(F2391,10),'Find Purchase Orders'!B:J,9,FALSE),"")</f>
        <v>44684</v>
      </c>
      <c r="W2391" s="25" t="s">
        <v>7261</v>
      </c>
    </row>
    <row r="2392" spans="1:23" hidden="1">
      <c r="A2392" s="25" t="s">
        <v>7261</v>
      </c>
      <c r="B2392" s="25" t="s">
        <v>7384</v>
      </c>
      <c r="C2392" s="25" t="s">
        <v>7277</v>
      </c>
      <c r="D2392" s="25" t="s">
        <v>4783</v>
      </c>
      <c r="E2392" s="25" t="s">
        <v>7273</v>
      </c>
      <c r="F2392" s="25" t="s">
        <v>13070</v>
      </c>
      <c r="G2392" s="25" t="s">
        <v>13071</v>
      </c>
      <c r="H2392" s="21">
        <v>8373.75</v>
      </c>
      <c r="I2392" s="25" t="s">
        <v>7296</v>
      </c>
      <c r="J2392" s="25" t="s">
        <v>7288</v>
      </c>
      <c r="K2392" s="25" t="s">
        <v>7733</v>
      </c>
      <c r="L2392" s="25" t="s">
        <v>7734</v>
      </c>
      <c r="M2392" s="21">
        <v>8373.75</v>
      </c>
      <c r="N2392" s="21">
        <v>8373.75</v>
      </c>
      <c r="O2392" s="21">
        <v>0</v>
      </c>
      <c r="P2392" s="21">
        <v>8373.75</v>
      </c>
      <c r="Q2392" s="25" t="s">
        <v>13072</v>
      </c>
      <c r="R2392" s="1" t="str">
        <f t="shared" si="38"/>
        <v>ST10066</v>
      </c>
      <c r="S2392" t="str">
        <f>VLOOKUP(R2392,Data!$C$2:$D$261,2,0)</f>
        <v>Inglewood</v>
      </c>
      <c r="T2392">
        <f>COUNTIF('Feb 2022'!A:A,D2392)+COUNTIF('Mar 2022'!A:A,D2392)+COUNTIF('Apr 2022'!A:A,D2392)+COUNTIF('May 2022'!A:A,D2392)+COUNTIF('June 2022'!A:A,D2392)+COUNTIF('July 2022'!A:A,D2392)+COUNTIF('Aug 2022'!A:A,D2392)+COUNTIF('Sep 2022'!A:A,D2392)+COUNTIF('Oct 2022'!A:A,D2392)+COUNTIF('Dec 2022'!A:A,D2392)</f>
        <v>1</v>
      </c>
      <c r="U2392" t="str">
        <f>VLOOKUP(Q2392,'Capital Lookup'!A:B,2,FALSE)</f>
        <v>No</v>
      </c>
      <c r="V2392" s="2">
        <f>IFERROR(VLOOKUP(LEFT(F2392,10),'Find Purchase Orders'!B:J,9,FALSE),"")</f>
        <v>44685</v>
      </c>
      <c r="W2392" s="25" t="s">
        <v>7261</v>
      </c>
    </row>
    <row r="2393" spans="1:23" hidden="1">
      <c r="A2393" s="25" t="s">
        <v>7261</v>
      </c>
      <c r="B2393" s="25" t="s">
        <v>8826</v>
      </c>
      <c r="C2393" s="25" t="s">
        <v>7282</v>
      </c>
      <c r="D2393" s="25" t="s">
        <v>4784</v>
      </c>
      <c r="E2393" s="25" t="s">
        <v>8827</v>
      </c>
      <c r="F2393" s="25" t="s">
        <v>13073</v>
      </c>
      <c r="G2393" s="25" t="s">
        <v>13074</v>
      </c>
      <c r="H2393" s="21">
        <v>2502.15</v>
      </c>
      <c r="I2393" s="25" t="s">
        <v>7296</v>
      </c>
      <c r="J2393" s="25" t="s">
        <v>7288</v>
      </c>
      <c r="K2393" s="25" t="s">
        <v>7289</v>
      </c>
      <c r="L2393" s="25" t="s">
        <v>7259</v>
      </c>
      <c r="M2393" s="21">
        <v>2502.15</v>
      </c>
      <c r="N2393" s="21">
        <v>3770.37</v>
      </c>
      <c r="O2393" s="21">
        <v>-1268.22</v>
      </c>
      <c r="P2393" s="21">
        <v>2502.15</v>
      </c>
      <c r="Q2393" s="25" t="s">
        <v>8830</v>
      </c>
      <c r="R2393" s="1" t="str">
        <f t="shared" si="38"/>
        <v>ST10077</v>
      </c>
      <c r="S2393" t="str">
        <f>VLOOKUP(R2393,Data!$C$2:$D$261,2,0)</f>
        <v>Portsmouth</v>
      </c>
      <c r="T2393">
        <f>COUNTIF('Feb 2022'!A:A,D2393)+COUNTIF('Mar 2022'!A:A,D2393)+COUNTIF('Apr 2022'!A:A,D2393)+COUNTIF('May 2022'!A:A,D2393)+COUNTIF('June 2022'!A:A,D2393)+COUNTIF('July 2022'!A:A,D2393)+COUNTIF('Aug 2022'!A:A,D2393)+COUNTIF('Sep 2022'!A:A,D2393)+COUNTIF('Oct 2022'!A:A,D2393)+COUNTIF('Dec 2022'!A:A,D2393)</f>
        <v>1</v>
      </c>
      <c r="U2393" t="str">
        <f>VLOOKUP(Q2393,'Capital Lookup'!A:B,2,FALSE)</f>
        <v>No</v>
      </c>
      <c r="V2393" s="2">
        <f>IFERROR(VLOOKUP(LEFT(F2393,10),'Find Purchase Orders'!B:J,9,FALSE),"")</f>
        <v>44684</v>
      </c>
      <c r="W2393" s="25" t="s">
        <v>7261</v>
      </c>
    </row>
    <row r="2394" spans="1:23" hidden="1">
      <c r="A2394" s="25" t="s">
        <v>7261</v>
      </c>
      <c r="B2394" s="25" t="s">
        <v>7781</v>
      </c>
      <c r="C2394" s="25" t="s">
        <v>7264</v>
      </c>
      <c r="D2394" s="25" t="s">
        <v>13075</v>
      </c>
      <c r="E2394" s="25" t="s">
        <v>7273</v>
      </c>
      <c r="H2394" s="21">
        <v>798</v>
      </c>
      <c r="I2394" s="25" t="s">
        <v>7257</v>
      </c>
      <c r="K2394" s="25" t="s">
        <v>11031</v>
      </c>
      <c r="L2394" s="25" t="s">
        <v>12467</v>
      </c>
      <c r="M2394" s="22">
        <v>0</v>
      </c>
      <c r="N2394" s="22">
        <v>0</v>
      </c>
      <c r="O2394" s="21">
        <v>0</v>
      </c>
      <c r="P2394" s="21">
        <v>0</v>
      </c>
      <c r="Q2394" s="25" t="s">
        <v>13076</v>
      </c>
      <c r="R2394" s="1" t="str">
        <f t="shared" si="38"/>
        <v>ST10060</v>
      </c>
      <c r="S2394" t="str">
        <f>VLOOKUP(R2394,Data!$C$2:$D$261,2,0)</f>
        <v>Whitecliff Retirement</v>
      </c>
      <c r="T2394">
        <f>COUNTIF('Feb 2022'!A:A,D2394)+COUNTIF('Mar 2022'!A:A,D2394)+COUNTIF('Apr 2022'!A:A,D2394)+COUNTIF('May 2022'!A:A,D2394)+COUNTIF('June 2022'!A:A,D2394)+COUNTIF('July 2022'!A:A,D2394)+COUNTIF('Aug 2022'!A:A,D2394)+COUNTIF('Sep 2022'!A:A,D2394)+COUNTIF('Oct 2022'!A:A,D2394)+COUNTIF('Dec 2022'!A:A,D2394)</f>
        <v>0</v>
      </c>
      <c r="U2394" t="e">
        <f>VLOOKUP(Q2394,'Capital Lookup'!A:B,2,FALSE)</f>
        <v>#N/A</v>
      </c>
      <c r="V2394" s="2" t="str">
        <f>IFERROR(VLOOKUP(LEFT(F2394,10),'Find Purchase Orders'!B:J,9,FALSE),"")</f>
        <v/>
      </c>
      <c r="W2394" s="25" t="s">
        <v>7261</v>
      </c>
    </row>
    <row r="2395" spans="1:23" hidden="1">
      <c r="A2395" s="25" t="s">
        <v>7261</v>
      </c>
      <c r="B2395" s="25" t="s">
        <v>7781</v>
      </c>
      <c r="C2395" s="25" t="s">
        <v>7264</v>
      </c>
      <c r="D2395" s="25" t="s">
        <v>13075</v>
      </c>
      <c r="E2395" s="25" t="s">
        <v>7273</v>
      </c>
      <c r="H2395" s="21">
        <v>13219.04</v>
      </c>
      <c r="I2395" s="25" t="s">
        <v>7257</v>
      </c>
      <c r="K2395" s="25" t="s">
        <v>11031</v>
      </c>
      <c r="L2395" s="25" t="s">
        <v>12467</v>
      </c>
      <c r="M2395" s="22">
        <v>0</v>
      </c>
      <c r="N2395" s="22">
        <v>0</v>
      </c>
      <c r="O2395" s="21">
        <v>0</v>
      </c>
      <c r="P2395" s="21">
        <v>0</v>
      </c>
      <c r="Q2395" s="25" t="s">
        <v>13076</v>
      </c>
      <c r="R2395" s="1" t="str">
        <f t="shared" si="38"/>
        <v>ST10060</v>
      </c>
      <c r="S2395" t="str">
        <f>VLOOKUP(R2395,Data!$C$2:$D$261,2,0)</f>
        <v>Whitecliff Retirement</v>
      </c>
      <c r="T2395">
        <f>COUNTIF('Feb 2022'!A:A,D2395)+COUNTIF('Mar 2022'!A:A,D2395)+COUNTIF('Apr 2022'!A:A,D2395)+COUNTIF('May 2022'!A:A,D2395)+COUNTIF('June 2022'!A:A,D2395)+COUNTIF('July 2022'!A:A,D2395)+COUNTIF('Aug 2022'!A:A,D2395)+COUNTIF('Sep 2022'!A:A,D2395)+COUNTIF('Oct 2022'!A:A,D2395)+COUNTIF('Dec 2022'!A:A,D2395)</f>
        <v>0</v>
      </c>
      <c r="U2395" t="e">
        <f>VLOOKUP(Q2395,'Capital Lookup'!A:B,2,FALSE)</f>
        <v>#N/A</v>
      </c>
      <c r="V2395" s="2" t="str">
        <f>IFERROR(VLOOKUP(LEFT(F2395,10),'Find Purchase Orders'!B:J,9,FALSE),"")</f>
        <v/>
      </c>
      <c r="W2395" s="25" t="s">
        <v>7261</v>
      </c>
    </row>
    <row r="2396" spans="1:23" hidden="1">
      <c r="A2396" s="25" t="s">
        <v>7261</v>
      </c>
      <c r="B2396" s="25" t="s">
        <v>7440</v>
      </c>
      <c r="C2396" s="25" t="s">
        <v>7264</v>
      </c>
      <c r="D2396" s="25" t="s">
        <v>4785</v>
      </c>
      <c r="E2396" s="25" t="s">
        <v>7273</v>
      </c>
      <c r="F2396" s="25" t="s">
        <v>13077</v>
      </c>
      <c r="G2396" s="25" t="s">
        <v>13078</v>
      </c>
      <c r="H2396" s="21">
        <v>3965.85</v>
      </c>
      <c r="I2396" s="25" t="s">
        <v>7296</v>
      </c>
      <c r="J2396" s="25" t="s">
        <v>7288</v>
      </c>
      <c r="K2396" s="25" t="s">
        <v>8274</v>
      </c>
      <c r="L2396" s="25" t="s">
        <v>10102</v>
      </c>
      <c r="M2396" s="21">
        <v>3965.85</v>
      </c>
      <c r="N2396" s="21">
        <v>3965.85</v>
      </c>
      <c r="O2396" s="21">
        <v>0</v>
      </c>
      <c r="P2396" s="21">
        <v>3965.85</v>
      </c>
      <c r="Q2396" s="25" t="s">
        <v>13079</v>
      </c>
      <c r="R2396" s="1" t="str">
        <f t="shared" si="38"/>
        <v>ST10068</v>
      </c>
      <c r="S2396" t="str">
        <f>VLOOKUP(R2396,Data!$C$2:$D$261,2,0)</f>
        <v>Chateau Renoir</v>
      </c>
      <c r="T2396">
        <f>COUNTIF('Feb 2022'!A:A,D2396)+COUNTIF('Mar 2022'!A:A,D2396)+COUNTIF('Apr 2022'!A:A,D2396)+COUNTIF('May 2022'!A:A,D2396)+COUNTIF('June 2022'!A:A,D2396)+COUNTIF('July 2022'!A:A,D2396)+COUNTIF('Aug 2022'!A:A,D2396)+COUNTIF('Sep 2022'!A:A,D2396)+COUNTIF('Oct 2022'!A:A,D2396)+COUNTIF('Dec 2022'!A:A,D2396)</f>
        <v>1</v>
      </c>
      <c r="U2396" t="str">
        <f>VLOOKUP(Q2396,'Capital Lookup'!A:B,2,FALSE)</f>
        <v>No</v>
      </c>
      <c r="V2396" s="2">
        <f>IFERROR(VLOOKUP(LEFT(F2396,10),'Find Purchase Orders'!B:J,9,FALSE),"")</f>
        <v>44685</v>
      </c>
      <c r="W2396" s="25" t="s">
        <v>7261</v>
      </c>
    </row>
    <row r="2397" spans="1:23" hidden="1">
      <c r="A2397" s="25" t="s">
        <v>7252</v>
      </c>
      <c r="B2397" s="25" t="s">
        <v>8048</v>
      </c>
      <c r="C2397" s="25" t="s">
        <v>7254</v>
      </c>
      <c r="D2397" s="25" t="s">
        <v>4786</v>
      </c>
      <c r="E2397" s="25" t="s">
        <v>8794</v>
      </c>
      <c r="F2397" s="25" t="s">
        <v>13080</v>
      </c>
      <c r="G2397" s="25" t="s">
        <v>8996</v>
      </c>
      <c r="H2397" s="21">
        <v>6647</v>
      </c>
      <c r="I2397" s="25" t="s">
        <v>7296</v>
      </c>
      <c r="J2397" s="25" t="s">
        <v>7288</v>
      </c>
      <c r="K2397" s="25" t="s">
        <v>7262</v>
      </c>
      <c r="L2397" s="25" t="s">
        <v>7259</v>
      </c>
      <c r="M2397" s="21">
        <v>6647</v>
      </c>
      <c r="N2397" s="22">
        <v>0</v>
      </c>
      <c r="O2397" s="21">
        <v>6647</v>
      </c>
      <c r="P2397" s="21">
        <v>6647</v>
      </c>
      <c r="Q2397" s="25" t="s">
        <v>8797</v>
      </c>
      <c r="R2397" s="1" t="str">
        <f t="shared" si="38"/>
        <v>ST10051</v>
      </c>
      <c r="S2397" t="str">
        <f>VLOOKUP(R2397,Data!$C$2:$D$261,2,0)</f>
        <v>Cambridge Estates</v>
      </c>
      <c r="T2397">
        <f>COUNTIF('Feb 2022'!A:A,D2397)+COUNTIF('Mar 2022'!A:A,D2397)+COUNTIF('Apr 2022'!A:A,D2397)+COUNTIF('May 2022'!A:A,D2397)+COUNTIF('June 2022'!A:A,D2397)+COUNTIF('July 2022'!A:A,D2397)+COUNTIF('Aug 2022'!A:A,D2397)+COUNTIF('Sep 2022'!A:A,D2397)+COUNTIF('Oct 2022'!A:A,D2397)+COUNTIF('Dec 2022'!A:A,D2397)</f>
        <v>1</v>
      </c>
      <c r="U2397" t="str">
        <f>VLOOKUP(Q2397,'Capital Lookup'!A:B,2,FALSE)</f>
        <v>No</v>
      </c>
      <c r="V2397" s="2">
        <f>IFERROR(VLOOKUP(LEFT(F2397,10),'Find Purchase Orders'!B:J,9,FALSE),"")</f>
        <v>44686</v>
      </c>
      <c r="W2397" s="25" t="s">
        <v>7261</v>
      </c>
    </row>
    <row r="2398" spans="1:23" hidden="1">
      <c r="A2398" s="25" t="s">
        <v>7252</v>
      </c>
      <c r="B2398" s="25" t="s">
        <v>8048</v>
      </c>
      <c r="C2398" s="25" t="s">
        <v>7254</v>
      </c>
      <c r="D2398" s="25" t="s">
        <v>4787</v>
      </c>
      <c r="E2398" s="25" t="s">
        <v>8794</v>
      </c>
      <c r="F2398" s="25" t="s">
        <v>13081</v>
      </c>
      <c r="G2398" s="25" t="s">
        <v>8425</v>
      </c>
      <c r="H2398" s="21">
        <v>5704</v>
      </c>
      <c r="I2398" s="25" t="s">
        <v>7296</v>
      </c>
      <c r="J2398" s="25" t="s">
        <v>7288</v>
      </c>
      <c r="K2398" s="25" t="s">
        <v>7262</v>
      </c>
      <c r="L2398" s="25" t="s">
        <v>7259</v>
      </c>
      <c r="M2398" s="21">
        <v>5704</v>
      </c>
      <c r="N2398" s="21">
        <v>5704</v>
      </c>
      <c r="O2398" s="21">
        <v>0</v>
      </c>
      <c r="P2398" s="21">
        <v>5704</v>
      </c>
      <c r="Q2398" s="25" t="s">
        <v>8797</v>
      </c>
      <c r="R2398" s="1" t="str">
        <f t="shared" si="38"/>
        <v>ST10051</v>
      </c>
      <c r="S2398" t="str">
        <f>VLOOKUP(R2398,Data!$C$2:$D$261,2,0)</f>
        <v>Cambridge Estates</v>
      </c>
      <c r="T2398">
        <f>COUNTIF('Feb 2022'!A:A,D2398)+COUNTIF('Mar 2022'!A:A,D2398)+COUNTIF('Apr 2022'!A:A,D2398)+COUNTIF('May 2022'!A:A,D2398)+COUNTIF('June 2022'!A:A,D2398)+COUNTIF('July 2022'!A:A,D2398)+COUNTIF('Aug 2022'!A:A,D2398)+COUNTIF('Sep 2022'!A:A,D2398)+COUNTIF('Oct 2022'!A:A,D2398)+COUNTIF('Dec 2022'!A:A,D2398)</f>
        <v>1</v>
      </c>
      <c r="U2398" t="str">
        <f>VLOOKUP(Q2398,'Capital Lookup'!A:B,2,FALSE)</f>
        <v>No</v>
      </c>
      <c r="V2398" s="2">
        <f>IFERROR(VLOOKUP(LEFT(F2398,10),'Find Purchase Orders'!B:J,9,FALSE),"")</f>
        <v>44684</v>
      </c>
      <c r="W2398" s="25" t="s">
        <v>7261</v>
      </c>
    </row>
    <row r="2399" spans="1:23" hidden="1">
      <c r="A2399" s="25" t="s">
        <v>7261</v>
      </c>
      <c r="B2399" s="25" t="s">
        <v>9026</v>
      </c>
      <c r="C2399" s="25" t="s">
        <v>7264</v>
      </c>
      <c r="D2399" s="25" t="s">
        <v>4788</v>
      </c>
      <c r="E2399" s="25" t="s">
        <v>7273</v>
      </c>
      <c r="F2399" s="25" t="s">
        <v>13082</v>
      </c>
      <c r="G2399" s="25" t="s">
        <v>13083</v>
      </c>
      <c r="H2399" s="21">
        <v>6868.36</v>
      </c>
      <c r="I2399" s="25" t="s">
        <v>7296</v>
      </c>
      <c r="J2399" s="25" t="s">
        <v>7288</v>
      </c>
      <c r="K2399" s="25" t="s">
        <v>7510</v>
      </c>
      <c r="L2399" s="25" t="s">
        <v>8176</v>
      </c>
      <c r="M2399" s="21">
        <v>6868.37</v>
      </c>
      <c r="N2399" s="21">
        <v>6419.09</v>
      </c>
      <c r="O2399" s="21">
        <v>449.28</v>
      </c>
      <c r="P2399" s="21">
        <v>6868.36</v>
      </c>
      <c r="Q2399" s="25" t="s">
        <v>13084</v>
      </c>
      <c r="R2399" s="1" t="str">
        <f t="shared" si="38"/>
        <v>ST10073</v>
      </c>
      <c r="S2399" t="str">
        <f>VLOOKUP(R2399,Data!$C$2:$D$261,2,0)</f>
        <v>The Churchill</v>
      </c>
      <c r="T2399">
        <f>COUNTIF('Feb 2022'!A:A,D2399)+COUNTIF('Mar 2022'!A:A,D2399)+COUNTIF('Apr 2022'!A:A,D2399)+COUNTIF('May 2022'!A:A,D2399)+COUNTIF('June 2022'!A:A,D2399)+COUNTIF('July 2022'!A:A,D2399)+COUNTIF('Aug 2022'!A:A,D2399)+COUNTIF('Sep 2022'!A:A,D2399)+COUNTIF('Oct 2022'!A:A,D2399)+COUNTIF('Dec 2022'!A:A,D2399)</f>
        <v>1</v>
      </c>
      <c r="U2399" t="str">
        <f>VLOOKUP(Q2399,'Capital Lookup'!A:B,2,FALSE)</f>
        <v>No</v>
      </c>
      <c r="V2399" s="2">
        <f>IFERROR(VLOOKUP(LEFT(F2399,10),'Find Purchase Orders'!B:J,9,FALSE),"")</f>
        <v>44687</v>
      </c>
      <c r="W2399" s="25" t="s">
        <v>7261</v>
      </c>
    </row>
    <row r="2400" spans="1:23" hidden="1">
      <c r="A2400" s="25" t="s">
        <v>7261</v>
      </c>
      <c r="B2400" s="25" t="s">
        <v>9026</v>
      </c>
      <c r="C2400" s="25" t="s">
        <v>7264</v>
      </c>
      <c r="D2400" s="25" t="s">
        <v>4788</v>
      </c>
      <c r="E2400" s="25" t="s">
        <v>7273</v>
      </c>
      <c r="F2400" s="25" t="s">
        <v>13085</v>
      </c>
      <c r="G2400" s="25" t="s">
        <v>13086</v>
      </c>
      <c r="H2400" s="21">
        <v>23544.11</v>
      </c>
      <c r="I2400" s="25" t="s">
        <v>7296</v>
      </c>
      <c r="J2400" s="25" t="s">
        <v>7288</v>
      </c>
      <c r="K2400" s="25" t="s">
        <v>7510</v>
      </c>
      <c r="L2400" s="25" t="s">
        <v>8176</v>
      </c>
      <c r="M2400" s="21">
        <v>23544.11</v>
      </c>
      <c r="N2400" s="21">
        <v>5666.46</v>
      </c>
      <c r="O2400" s="21">
        <v>17877.650000000001</v>
      </c>
      <c r="P2400" s="21">
        <v>23544.11</v>
      </c>
      <c r="Q2400" s="25" t="s">
        <v>13084</v>
      </c>
      <c r="R2400" s="1" t="str">
        <f t="shared" si="38"/>
        <v>ST10073</v>
      </c>
      <c r="S2400" t="str">
        <f>VLOOKUP(R2400,Data!$C$2:$D$261,2,0)</f>
        <v>The Churchill</v>
      </c>
      <c r="T2400">
        <f>COUNTIF('Feb 2022'!A:A,D2400)+COUNTIF('Mar 2022'!A:A,D2400)+COUNTIF('Apr 2022'!A:A,D2400)+COUNTIF('May 2022'!A:A,D2400)+COUNTIF('June 2022'!A:A,D2400)+COUNTIF('July 2022'!A:A,D2400)+COUNTIF('Aug 2022'!A:A,D2400)+COUNTIF('Sep 2022'!A:A,D2400)+COUNTIF('Oct 2022'!A:A,D2400)+COUNTIF('Dec 2022'!A:A,D2400)</f>
        <v>1</v>
      </c>
      <c r="U2400" t="str">
        <f>VLOOKUP(Q2400,'Capital Lookup'!A:B,2,FALSE)</f>
        <v>No</v>
      </c>
      <c r="V2400" s="2">
        <f>IFERROR(VLOOKUP(LEFT(F2400,10),'Find Purchase Orders'!B:J,9,FALSE),"")</f>
        <v>44687</v>
      </c>
      <c r="W2400" s="25" t="s">
        <v>7261</v>
      </c>
    </row>
    <row r="2401" spans="1:23" hidden="1">
      <c r="A2401" s="25" t="s">
        <v>7252</v>
      </c>
      <c r="B2401" s="25" t="s">
        <v>8048</v>
      </c>
      <c r="C2401" s="25" t="s">
        <v>7254</v>
      </c>
      <c r="D2401" s="25" t="s">
        <v>4789</v>
      </c>
      <c r="E2401" s="25" t="s">
        <v>8794</v>
      </c>
      <c r="F2401" s="25" t="s">
        <v>13087</v>
      </c>
      <c r="G2401" s="25" t="s">
        <v>13088</v>
      </c>
      <c r="H2401" s="21">
        <v>5106</v>
      </c>
      <c r="I2401" s="25" t="s">
        <v>7296</v>
      </c>
      <c r="J2401" s="25" t="s">
        <v>7288</v>
      </c>
      <c r="K2401" s="25" t="s">
        <v>7262</v>
      </c>
      <c r="L2401" s="25" t="s">
        <v>7259</v>
      </c>
      <c r="M2401" s="21">
        <v>5106</v>
      </c>
      <c r="N2401" s="22">
        <v>0</v>
      </c>
      <c r="O2401" s="21">
        <v>5106</v>
      </c>
      <c r="P2401" s="21">
        <v>5106</v>
      </c>
      <c r="Q2401" s="25" t="s">
        <v>8797</v>
      </c>
      <c r="R2401" s="1" t="str">
        <f t="shared" si="38"/>
        <v>ST10051</v>
      </c>
      <c r="S2401" t="str">
        <f>VLOOKUP(R2401,Data!$C$2:$D$261,2,0)</f>
        <v>Cambridge Estates</v>
      </c>
      <c r="T2401">
        <f>COUNTIF('Feb 2022'!A:A,D2401)+COUNTIF('Mar 2022'!A:A,D2401)+COUNTIF('Apr 2022'!A:A,D2401)+COUNTIF('May 2022'!A:A,D2401)+COUNTIF('June 2022'!A:A,D2401)+COUNTIF('July 2022'!A:A,D2401)+COUNTIF('Aug 2022'!A:A,D2401)+COUNTIF('Sep 2022'!A:A,D2401)+COUNTIF('Oct 2022'!A:A,D2401)+COUNTIF('Dec 2022'!A:A,D2401)</f>
        <v>1</v>
      </c>
      <c r="U2401" t="str">
        <f>VLOOKUP(Q2401,'Capital Lookup'!A:B,2,FALSE)</f>
        <v>No</v>
      </c>
      <c r="V2401" s="2">
        <f>IFERROR(VLOOKUP(LEFT(F2401,10),'Find Purchase Orders'!B:J,9,FALSE),"")</f>
        <v>44684</v>
      </c>
      <c r="W2401" s="25" t="s">
        <v>7261</v>
      </c>
    </row>
    <row r="2402" spans="1:23" hidden="1">
      <c r="A2402" s="25" t="s">
        <v>7261</v>
      </c>
      <c r="B2402" s="25" t="s">
        <v>8855</v>
      </c>
      <c r="C2402" s="25" t="s">
        <v>7264</v>
      </c>
      <c r="D2402" s="25" t="s">
        <v>13089</v>
      </c>
      <c r="E2402" s="25" t="s">
        <v>7273</v>
      </c>
      <c r="F2402" s="25" t="s">
        <v>13090</v>
      </c>
      <c r="G2402" s="25" t="s">
        <v>13091</v>
      </c>
      <c r="H2402" s="21">
        <v>8725.5</v>
      </c>
      <c r="I2402" s="25" t="s">
        <v>7296</v>
      </c>
      <c r="J2402" s="25" t="s">
        <v>7288</v>
      </c>
      <c r="K2402" s="25" t="s">
        <v>7612</v>
      </c>
      <c r="L2402" s="25" t="s">
        <v>7613</v>
      </c>
      <c r="M2402" s="21">
        <v>8725.5</v>
      </c>
      <c r="N2402" s="22">
        <v>0</v>
      </c>
      <c r="O2402" s="21">
        <v>8725.5</v>
      </c>
      <c r="P2402" s="21">
        <v>8725.5</v>
      </c>
      <c r="Q2402" s="25" t="s">
        <v>13092</v>
      </c>
      <c r="R2402" s="1" t="str">
        <f t="shared" si="38"/>
        <v>ST10067</v>
      </c>
      <c r="S2402" t="str">
        <f>VLOOKUP(R2402,Data!$C$2:$D$261,2,0)</f>
        <v>The Edgemont</v>
      </c>
      <c r="T2402">
        <f>COUNTIF('Feb 2022'!A:A,D2402)+COUNTIF('Mar 2022'!A:A,D2402)+COUNTIF('Apr 2022'!A:A,D2402)+COUNTIF('May 2022'!A:A,D2402)+COUNTIF('June 2022'!A:A,D2402)+COUNTIF('July 2022'!A:A,D2402)+COUNTIF('Aug 2022'!A:A,D2402)+COUNTIF('Sep 2022'!A:A,D2402)+COUNTIF('Oct 2022'!A:A,D2402)+COUNTIF('Dec 2022'!A:A,D2402)</f>
        <v>0</v>
      </c>
      <c r="U2402" t="str">
        <f>VLOOKUP(Q2402,'Capital Lookup'!A:B,2,FALSE)</f>
        <v>Yes</v>
      </c>
      <c r="V2402" s="2">
        <f>IFERROR(VLOOKUP(LEFT(F2402,10),'Find Purchase Orders'!B:J,9,FALSE),"")</f>
        <v>44685</v>
      </c>
      <c r="W2402" s="25" t="s">
        <v>7261</v>
      </c>
    </row>
    <row r="2403" spans="1:23" hidden="1">
      <c r="A2403" s="25" t="s">
        <v>7252</v>
      </c>
      <c r="B2403" s="25" t="s">
        <v>7524</v>
      </c>
      <c r="C2403" s="25" t="s">
        <v>7254</v>
      </c>
      <c r="D2403" s="25" t="s">
        <v>4790</v>
      </c>
      <c r="E2403" s="25" t="s">
        <v>7526</v>
      </c>
      <c r="F2403" s="25" t="s">
        <v>13093</v>
      </c>
      <c r="G2403" s="25" t="s">
        <v>13094</v>
      </c>
      <c r="H2403" s="21">
        <v>1412.5</v>
      </c>
      <c r="I2403" s="25" t="s">
        <v>7296</v>
      </c>
      <c r="J2403" s="25" t="s">
        <v>7288</v>
      </c>
      <c r="K2403" s="25" t="s">
        <v>7289</v>
      </c>
      <c r="L2403" s="25" t="s">
        <v>7259</v>
      </c>
      <c r="M2403" s="21">
        <v>1412.5</v>
      </c>
      <c r="N2403" s="21">
        <v>1785.4</v>
      </c>
      <c r="O2403" s="21">
        <v>-372.9</v>
      </c>
      <c r="P2403" s="21">
        <v>1412.5</v>
      </c>
      <c r="Q2403" s="25" t="s">
        <v>7529</v>
      </c>
      <c r="R2403" s="1" t="str">
        <f t="shared" si="38"/>
        <v>ST10041</v>
      </c>
      <c r="S2403" t="str">
        <f>VLOOKUP(R2403,Data!$C$2:$D$261,2,0)</f>
        <v>Prince of Wales</v>
      </c>
      <c r="T2403">
        <f>COUNTIF('Feb 2022'!A:A,D2403)+COUNTIF('Mar 2022'!A:A,D2403)+COUNTIF('Apr 2022'!A:A,D2403)+COUNTIF('May 2022'!A:A,D2403)+COUNTIF('June 2022'!A:A,D2403)+COUNTIF('July 2022'!A:A,D2403)+COUNTIF('Aug 2022'!A:A,D2403)+COUNTIF('Sep 2022'!A:A,D2403)+COUNTIF('Oct 2022'!A:A,D2403)+COUNTIF('Dec 2022'!A:A,D2403)</f>
        <v>1</v>
      </c>
      <c r="U2403" t="str">
        <f>VLOOKUP(Q2403,'Capital Lookup'!A:B,2,FALSE)</f>
        <v>No</v>
      </c>
      <c r="V2403" s="2">
        <f>IFERROR(VLOOKUP(LEFT(F2403,10),'Find Purchase Orders'!B:J,9,FALSE),"")</f>
        <v>44687</v>
      </c>
      <c r="W2403" s="25" t="s">
        <v>7261</v>
      </c>
    </row>
    <row r="2404" spans="1:23" hidden="1">
      <c r="A2404" s="25" t="s">
        <v>7365</v>
      </c>
      <c r="B2404" s="25" t="s">
        <v>8807</v>
      </c>
      <c r="C2404" s="25"/>
      <c r="D2404" s="25" t="s">
        <v>4792</v>
      </c>
      <c r="E2404" s="25" t="s">
        <v>8808</v>
      </c>
      <c r="F2404" s="25" t="s">
        <v>13095</v>
      </c>
      <c r="G2404" s="25" t="s">
        <v>13096</v>
      </c>
      <c r="H2404" s="21">
        <v>1559.1</v>
      </c>
      <c r="I2404" s="25" t="s">
        <v>7296</v>
      </c>
      <c r="J2404" s="25" t="s">
        <v>7288</v>
      </c>
      <c r="K2404" s="25" t="s">
        <v>7495</v>
      </c>
      <c r="L2404" s="25" t="s">
        <v>8526</v>
      </c>
      <c r="M2404" s="21">
        <v>1559.1</v>
      </c>
      <c r="N2404" s="21">
        <v>1559.1</v>
      </c>
      <c r="O2404" s="21">
        <v>0</v>
      </c>
      <c r="P2404" s="21">
        <v>1559.1</v>
      </c>
      <c r="Q2404" s="25"/>
      <c r="R2404" s="1" t="str">
        <f t="shared" si="38"/>
        <v>ST10217</v>
      </c>
      <c r="S2404" t="str">
        <f>VLOOKUP(R2404,Data!$C$2:$D$261,2,0)</f>
        <v>Harold &amp; Grace Baker Centre</v>
      </c>
      <c r="T2404">
        <f>COUNTIF('Feb 2022'!A:A,D2404)+COUNTIF('Mar 2022'!A:A,D2404)+COUNTIF('Apr 2022'!A:A,D2404)+COUNTIF('May 2022'!A:A,D2404)+COUNTIF('June 2022'!A:A,D2404)+COUNTIF('July 2022'!A:A,D2404)+COUNTIF('Aug 2022'!A:A,D2404)+COUNTIF('Sep 2022'!A:A,D2404)+COUNTIF('Oct 2022'!A:A,D2404)+COUNTIF('Dec 2022'!A:A,D2404)</f>
        <v>1</v>
      </c>
      <c r="U2404" t="e">
        <f>VLOOKUP(Q2404,'Capital Lookup'!A:B,2,FALSE)</f>
        <v>#N/A</v>
      </c>
      <c r="V2404" s="2">
        <f>IFERROR(VLOOKUP(LEFT(F2404,10),'Find Purchase Orders'!B:J,9,FALSE),"")</f>
        <v>44687</v>
      </c>
      <c r="W2404" s="25" t="s">
        <v>7261</v>
      </c>
    </row>
    <row r="2405" spans="1:23" hidden="1">
      <c r="A2405" s="25" t="s">
        <v>7269</v>
      </c>
      <c r="B2405" s="25" t="s">
        <v>8259</v>
      </c>
      <c r="C2405" s="25" t="s">
        <v>8260</v>
      </c>
      <c r="D2405" s="25" t="s">
        <v>4862</v>
      </c>
      <c r="E2405" s="25" t="s">
        <v>12150</v>
      </c>
      <c r="F2405" s="25" t="s">
        <v>13097</v>
      </c>
      <c r="G2405" s="25" t="s">
        <v>13098</v>
      </c>
      <c r="H2405" s="21">
        <v>1695</v>
      </c>
      <c r="I2405" s="25" t="s">
        <v>7296</v>
      </c>
      <c r="J2405" s="25" t="s">
        <v>7288</v>
      </c>
      <c r="K2405" s="25" t="s">
        <v>8265</v>
      </c>
      <c r="L2405" s="25" t="s">
        <v>12068</v>
      </c>
      <c r="M2405" s="21">
        <v>1695</v>
      </c>
      <c r="N2405" s="21">
        <v>1695</v>
      </c>
      <c r="O2405" s="21">
        <v>0</v>
      </c>
      <c r="P2405" s="21">
        <v>1695</v>
      </c>
      <c r="Q2405" s="25" t="s">
        <v>13099</v>
      </c>
      <c r="R2405" s="1" t="str">
        <f t="shared" si="38"/>
        <v>ST10260</v>
      </c>
      <c r="S2405" t="str">
        <f>VLOOKUP(R2405,Data!$C$2:$D$261,2,0)</f>
        <v>Support Office</v>
      </c>
      <c r="T2405">
        <f>COUNTIF('Feb 2022'!A:A,D2405)+COUNTIF('Mar 2022'!A:A,D2405)+COUNTIF('Apr 2022'!A:A,D2405)+COUNTIF('May 2022'!A:A,D2405)+COUNTIF('June 2022'!A:A,D2405)+COUNTIF('July 2022'!A:A,D2405)+COUNTIF('Aug 2022'!A:A,D2405)+COUNTIF('Sep 2022'!A:A,D2405)+COUNTIF('Oct 2022'!A:A,D2405)+COUNTIF('Dec 2022'!A:A,D2405)</f>
        <v>1</v>
      </c>
      <c r="U2405" t="str">
        <f>VLOOKUP(Q2405,'Capital Lookup'!A:B,2,FALSE)</f>
        <v>Yes</v>
      </c>
      <c r="V2405" s="2">
        <f>IFERROR(VLOOKUP(LEFT(F2405,10),'Find Purchase Orders'!B:J,9,FALSE),"")</f>
        <v>44690</v>
      </c>
      <c r="W2405" s="25" t="s">
        <v>7261</v>
      </c>
    </row>
    <row r="2406" spans="1:23" hidden="1">
      <c r="A2406" s="25" t="s">
        <v>7478</v>
      </c>
      <c r="B2406" s="25" t="s">
        <v>8896</v>
      </c>
      <c r="C2406" s="25" t="s">
        <v>8058</v>
      </c>
      <c r="D2406" s="25" t="s">
        <v>5143</v>
      </c>
      <c r="E2406" s="25" t="s">
        <v>8577</v>
      </c>
      <c r="F2406" s="25" t="s">
        <v>13100</v>
      </c>
      <c r="G2406" s="25" t="s">
        <v>13101</v>
      </c>
      <c r="H2406" s="21">
        <v>491280.8</v>
      </c>
      <c r="I2406" s="25" t="s">
        <v>7339</v>
      </c>
      <c r="J2406" s="25" t="s">
        <v>7288</v>
      </c>
      <c r="K2406" s="25" t="s">
        <v>7893</v>
      </c>
      <c r="L2406" s="25" t="s">
        <v>8119</v>
      </c>
      <c r="M2406" s="21">
        <v>491280.8</v>
      </c>
      <c r="N2406" s="21">
        <v>358391.56</v>
      </c>
      <c r="O2406" s="21">
        <v>132889.24</v>
      </c>
      <c r="P2406" s="21">
        <v>227306.41</v>
      </c>
      <c r="Q2406" s="25" t="s">
        <v>10263</v>
      </c>
      <c r="R2406" s="1" t="str">
        <f t="shared" si="38"/>
        <v>ST10195</v>
      </c>
      <c r="S2406" t="str">
        <f>VLOOKUP(R2406,Data!$C$2:$D$261,2,0)</f>
        <v>Maples Personal Care Home</v>
      </c>
      <c r="T2406">
        <f>COUNTIF('Feb 2022'!A:A,D2406)+COUNTIF('Mar 2022'!A:A,D2406)+COUNTIF('Apr 2022'!A:A,D2406)+COUNTIF('May 2022'!A:A,D2406)+COUNTIF('June 2022'!A:A,D2406)+COUNTIF('July 2022'!A:A,D2406)+COUNTIF('Aug 2022'!A:A,D2406)+COUNTIF('Sep 2022'!A:A,D2406)+COUNTIF('Oct 2022'!A:A,D2406)+COUNTIF('Dec 2022'!A:A,D2406)</f>
        <v>1</v>
      </c>
      <c r="U2406" t="str">
        <f>VLOOKUP(Q2406,'Capital Lookup'!A:B,2,FALSE)</f>
        <v>No</v>
      </c>
      <c r="V2406" s="2">
        <f>IFERROR(VLOOKUP(LEFT(F2406,10),'Find Purchase Orders'!B:J,9,FALSE),"")</f>
        <v>44713</v>
      </c>
      <c r="W2406" s="25" t="s">
        <v>7261</v>
      </c>
    </row>
    <row r="2407" spans="1:23" hidden="1">
      <c r="A2407" s="25" t="s">
        <v>7269</v>
      </c>
      <c r="B2407" s="25" t="s">
        <v>7291</v>
      </c>
      <c r="C2407" s="25" t="s">
        <v>7264</v>
      </c>
      <c r="D2407" s="25" t="s">
        <v>13102</v>
      </c>
      <c r="E2407" s="25" t="s">
        <v>8577</v>
      </c>
      <c r="H2407" s="21">
        <v>433937.7</v>
      </c>
      <c r="I2407" s="25" t="s">
        <v>7257</v>
      </c>
      <c r="K2407" s="25" t="s">
        <v>7893</v>
      </c>
      <c r="L2407" s="25" t="s">
        <v>8119</v>
      </c>
      <c r="M2407" s="22">
        <v>0</v>
      </c>
      <c r="N2407" s="22">
        <v>0</v>
      </c>
      <c r="O2407" s="21">
        <v>0</v>
      </c>
      <c r="P2407" s="21">
        <v>20663.7</v>
      </c>
      <c r="Q2407" s="25" t="s">
        <v>10269</v>
      </c>
      <c r="R2407" s="1" t="str">
        <f t="shared" si="38"/>
        <v>ST10083</v>
      </c>
      <c r="S2407" t="str">
        <f>VLOOKUP(R2407,Data!$C$2:$D$261,2,0)</f>
        <v>The Waverly/Rosewood</v>
      </c>
      <c r="T2407">
        <f>COUNTIF('Feb 2022'!A:A,D2407)+COUNTIF('Mar 2022'!A:A,D2407)+COUNTIF('Apr 2022'!A:A,D2407)+COUNTIF('May 2022'!A:A,D2407)+COUNTIF('June 2022'!A:A,D2407)+COUNTIF('July 2022'!A:A,D2407)+COUNTIF('Aug 2022'!A:A,D2407)+COUNTIF('Sep 2022'!A:A,D2407)+COUNTIF('Oct 2022'!A:A,D2407)+COUNTIF('Dec 2022'!A:A,D2407)</f>
        <v>0</v>
      </c>
      <c r="U2407" t="str">
        <f>VLOOKUP(Q2407,'Capital Lookup'!A:B,2,FALSE)</f>
        <v>No</v>
      </c>
      <c r="V2407" s="2" t="str">
        <f>IFERROR(VLOOKUP(LEFT(F2407,10),'Find Purchase Orders'!B:J,9,FALSE),"")</f>
        <v/>
      </c>
      <c r="W2407" s="25" t="s">
        <v>7261</v>
      </c>
    </row>
    <row r="2408" spans="1:23" hidden="1">
      <c r="A2408" s="25" t="s">
        <v>7261</v>
      </c>
      <c r="B2408" s="25" t="s">
        <v>10157</v>
      </c>
      <c r="C2408" s="25" t="s">
        <v>7264</v>
      </c>
      <c r="D2408" s="25" t="s">
        <v>5144</v>
      </c>
      <c r="E2408" s="25" t="s">
        <v>8577</v>
      </c>
      <c r="F2408" s="25" t="s">
        <v>13103</v>
      </c>
      <c r="G2408" s="25" t="s">
        <v>13104</v>
      </c>
      <c r="H2408" s="21">
        <v>459318</v>
      </c>
      <c r="I2408" s="25" t="s">
        <v>7296</v>
      </c>
      <c r="J2408" s="25" t="s">
        <v>7288</v>
      </c>
      <c r="K2408" s="25" t="s">
        <v>7893</v>
      </c>
      <c r="L2408" s="25" t="s">
        <v>8119</v>
      </c>
      <c r="M2408" s="21">
        <v>459318</v>
      </c>
      <c r="N2408" s="21">
        <v>459318</v>
      </c>
      <c r="O2408" s="21">
        <v>0</v>
      </c>
      <c r="P2408" s="21">
        <v>459318</v>
      </c>
      <c r="Q2408" s="25" t="s">
        <v>10266</v>
      </c>
      <c r="R2408" s="1" t="str">
        <f t="shared" si="38"/>
        <v>ST10081</v>
      </c>
      <c r="S2408" t="str">
        <f>VLOOKUP(R2408,Data!$C$2:$D$261,2,0)</f>
        <v>The Bentley Swift Current</v>
      </c>
      <c r="T2408">
        <f>COUNTIF('Feb 2022'!A:A,D2408)+COUNTIF('Mar 2022'!A:A,D2408)+COUNTIF('Apr 2022'!A:A,D2408)+COUNTIF('May 2022'!A:A,D2408)+COUNTIF('June 2022'!A:A,D2408)+COUNTIF('July 2022'!A:A,D2408)+COUNTIF('Aug 2022'!A:A,D2408)+COUNTIF('Sep 2022'!A:A,D2408)+COUNTIF('Oct 2022'!A:A,D2408)+COUNTIF('Dec 2022'!A:A,D2408)</f>
        <v>1</v>
      </c>
      <c r="U2408" t="str">
        <f>VLOOKUP(Q2408,'Capital Lookup'!A:B,2,FALSE)</f>
        <v>No</v>
      </c>
      <c r="V2408" s="2">
        <f>IFERROR(VLOOKUP(LEFT(F2408,10),'Find Purchase Orders'!B:J,9,FALSE),"")</f>
        <v>44718</v>
      </c>
      <c r="W2408" s="25" t="s">
        <v>7261</v>
      </c>
    </row>
    <row r="2409" spans="1:23" hidden="1">
      <c r="A2409" s="25" t="s">
        <v>7478</v>
      </c>
      <c r="B2409" s="25" t="s">
        <v>8259</v>
      </c>
      <c r="C2409" s="25" t="s">
        <v>8260</v>
      </c>
      <c r="D2409" s="25" t="s">
        <v>13105</v>
      </c>
      <c r="E2409" s="25" t="s">
        <v>8577</v>
      </c>
      <c r="H2409" s="21">
        <v>44822.8</v>
      </c>
      <c r="I2409" s="25" t="s">
        <v>7257</v>
      </c>
      <c r="K2409" s="25" t="s">
        <v>8060</v>
      </c>
      <c r="L2409" s="25" t="s">
        <v>8697</v>
      </c>
      <c r="M2409" s="22">
        <v>0</v>
      </c>
      <c r="N2409" s="22">
        <v>0</v>
      </c>
      <c r="O2409" s="21">
        <v>0</v>
      </c>
      <c r="P2409" s="21">
        <v>0</v>
      </c>
      <c r="Q2409" s="25" t="s">
        <v>13106</v>
      </c>
      <c r="R2409" s="1" t="str">
        <f t="shared" si="38"/>
        <v>ST10260</v>
      </c>
      <c r="S2409" t="str">
        <f>VLOOKUP(R2409,Data!$C$2:$D$261,2,0)</f>
        <v>Support Office</v>
      </c>
      <c r="T2409">
        <f>COUNTIF('Feb 2022'!A:A,D2409)+COUNTIF('Mar 2022'!A:A,D2409)+COUNTIF('Apr 2022'!A:A,D2409)+COUNTIF('May 2022'!A:A,D2409)+COUNTIF('June 2022'!A:A,D2409)+COUNTIF('July 2022'!A:A,D2409)+COUNTIF('Aug 2022'!A:A,D2409)+COUNTIF('Sep 2022'!A:A,D2409)+COUNTIF('Oct 2022'!A:A,D2409)+COUNTIF('Dec 2022'!A:A,D2409)</f>
        <v>0</v>
      </c>
      <c r="U2409" t="str">
        <f>VLOOKUP(Q2409,'Capital Lookup'!A:B,2,FALSE)</f>
        <v>No</v>
      </c>
      <c r="V2409" s="2" t="str">
        <f>IFERROR(VLOOKUP(LEFT(F2409,10),'Find Purchase Orders'!B:J,9,FALSE),"")</f>
        <v/>
      </c>
      <c r="W2409" s="25" t="s">
        <v>7261</v>
      </c>
    </row>
    <row r="2410" spans="1:23" hidden="1">
      <c r="A2410" s="25" t="s">
        <v>7478</v>
      </c>
      <c r="B2410" s="25" t="s">
        <v>8259</v>
      </c>
      <c r="C2410" s="25" t="s">
        <v>8260</v>
      </c>
      <c r="D2410" s="25" t="s">
        <v>13105</v>
      </c>
      <c r="E2410" s="25" t="s">
        <v>8577</v>
      </c>
      <c r="H2410" s="21">
        <v>51639</v>
      </c>
      <c r="I2410" s="25" t="s">
        <v>7257</v>
      </c>
      <c r="K2410" s="25" t="s">
        <v>7646</v>
      </c>
      <c r="L2410" s="25" t="s">
        <v>8697</v>
      </c>
      <c r="M2410" s="22">
        <v>0</v>
      </c>
      <c r="N2410" s="22">
        <v>0</v>
      </c>
      <c r="O2410" s="21">
        <v>0</v>
      </c>
      <c r="P2410" s="21">
        <v>0</v>
      </c>
      <c r="Q2410" s="25" t="s">
        <v>13106</v>
      </c>
      <c r="R2410" s="1" t="str">
        <f t="shared" si="38"/>
        <v>ST10260</v>
      </c>
      <c r="S2410" t="str">
        <f>VLOOKUP(R2410,Data!$C$2:$D$261,2,0)</f>
        <v>Support Office</v>
      </c>
      <c r="T2410">
        <f>COUNTIF('Feb 2022'!A:A,D2410)+COUNTIF('Mar 2022'!A:A,D2410)+COUNTIF('Apr 2022'!A:A,D2410)+COUNTIF('May 2022'!A:A,D2410)+COUNTIF('June 2022'!A:A,D2410)+COUNTIF('July 2022'!A:A,D2410)+COUNTIF('Aug 2022'!A:A,D2410)+COUNTIF('Sep 2022'!A:A,D2410)+COUNTIF('Oct 2022'!A:A,D2410)+COUNTIF('Dec 2022'!A:A,D2410)</f>
        <v>0</v>
      </c>
      <c r="U2410" t="str">
        <f>VLOOKUP(Q2410,'Capital Lookup'!A:B,2,FALSE)</f>
        <v>No</v>
      </c>
      <c r="V2410" s="2" t="str">
        <f>IFERROR(VLOOKUP(LEFT(F2410,10),'Find Purchase Orders'!B:J,9,FALSE),"")</f>
        <v/>
      </c>
      <c r="W2410" s="25" t="s">
        <v>7261</v>
      </c>
    </row>
    <row r="2411" spans="1:23" hidden="1">
      <c r="A2411" s="25" t="s">
        <v>7478</v>
      </c>
      <c r="B2411" s="25" t="s">
        <v>10169</v>
      </c>
      <c r="C2411" s="25" t="s">
        <v>8058</v>
      </c>
      <c r="D2411" s="25" t="s">
        <v>13107</v>
      </c>
      <c r="E2411" s="25" t="s">
        <v>8577</v>
      </c>
      <c r="H2411" s="21">
        <v>63934</v>
      </c>
      <c r="I2411" s="25" t="s">
        <v>7257</v>
      </c>
      <c r="K2411" s="25" t="s">
        <v>8060</v>
      </c>
      <c r="L2411" s="25" t="s">
        <v>8697</v>
      </c>
      <c r="M2411" s="22">
        <v>0</v>
      </c>
      <c r="N2411" s="22">
        <v>0</v>
      </c>
      <c r="O2411" s="21">
        <v>0</v>
      </c>
      <c r="P2411" s="21">
        <v>0</v>
      </c>
      <c r="Q2411" s="25" t="s">
        <v>13106</v>
      </c>
      <c r="R2411" s="1" t="str">
        <f t="shared" si="38"/>
        <v>ST10193</v>
      </c>
      <c r="S2411" t="str">
        <f>VLOOKUP(R2411,Data!$C$2:$D$261,2,0)</f>
        <v>Charleswood Care Centre</v>
      </c>
      <c r="T2411">
        <f>COUNTIF('Feb 2022'!A:A,D2411)+COUNTIF('Mar 2022'!A:A,D2411)+COUNTIF('Apr 2022'!A:A,D2411)+COUNTIF('May 2022'!A:A,D2411)+COUNTIF('June 2022'!A:A,D2411)+COUNTIF('July 2022'!A:A,D2411)+COUNTIF('Aug 2022'!A:A,D2411)+COUNTIF('Sep 2022'!A:A,D2411)+COUNTIF('Oct 2022'!A:A,D2411)+COUNTIF('Dec 2022'!A:A,D2411)</f>
        <v>0</v>
      </c>
      <c r="U2411" t="str">
        <f>VLOOKUP(Q2411,'Capital Lookup'!A:B,2,FALSE)</f>
        <v>No</v>
      </c>
      <c r="V2411" s="2" t="str">
        <f>IFERROR(VLOOKUP(LEFT(F2411,10),'Find Purchase Orders'!B:J,9,FALSE),"")</f>
        <v/>
      </c>
      <c r="W2411" s="25" t="s">
        <v>7261</v>
      </c>
    </row>
    <row r="2412" spans="1:23" hidden="1">
      <c r="A2412" s="25" t="s">
        <v>7478</v>
      </c>
      <c r="B2412" s="25" t="s">
        <v>7944</v>
      </c>
      <c r="C2412" s="25" t="s">
        <v>7587</v>
      </c>
      <c r="D2412" s="25" t="s">
        <v>4863</v>
      </c>
      <c r="E2412" s="25" t="s">
        <v>8140</v>
      </c>
      <c r="F2412" s="25" t="s">
        <v>13108</v>
      </c>
      <c r="G2412" s="25" t="s">
        <v>13109</v>
      </c>
      <c r="H2412" s="21">
        <v>2145.87</v>
      </c>
      <c r="I2412" s="25" t="s">
        <v>7296</v>
      </c>
      <c r="J2412" s="25" t="s">
        <v>7288</v>
      </c>
      <c r="K2412" s="25" t="s">
        <v>8175</v>
      </c>
      <c r="L2412" s="25" t="s">
        <v>10138</v>
      </c>
      <c r="M2412" s="21">
        <v>2145.87</v>
      </c>
      <c r="N2412" s="22">
        <v>0</v>
      </c>
      <c r="O2412" s="21">
        <v>2145.87</v>
      </c>
      <c r="P2412" s="21">
        <v>2145.87</v>
      </c>
      <c r="Q2412" s="25" t="s">
        <v>13110</v>
      </c>
      <c r="R2412" s="1" t="str">
        <f t="shared" si="38"/>
        <v>ST10181</v>
      </c>
      <c r="S2412" t="str">
        <f>VLOOKUP(R2412,Data!$C$2:$D$261,2,0)</f>
        <v>Iler Lodge</v>
      </c>
      <c r="T2412">
        <f>COUNTIF('Feb 2022'!A:A,D2412)+COUNTIF('Mar 2022'!A:A,D2412)+COUNTIF('Apr 2022'!A:A,D2412)+COUNTIF('May 2022'!A:A,D2412)+COUNTIF('June 2022'!A:A,D2412)+COUNTIF('July 2022'!A:A,D2412)+COUNTIF('Aug 2022'!A:A,D2412)+COUNTIF('Sep 2022'!A:A,D2412)+COUNTIF('Oct 2022'!A:A,D2412)+COUNTIF('Dec 2022'!A:A,D2412)</f>
        <v>1</v>
      </c>
      <c r="U2412" t="str">
        <f>VLOOKUP(Q2412,'Capital Lookup'!A:B,2,FALSE)</f>
        <v>No</v>
      </c>
      <c r="V2412" s="2">
        <f>IFERROR(VLOOKUP(LEFT(F2412,10),'Find Purchase Orders'!B:J,9,FALSE),"")</f>
        <v>44690</v>
      </c>
      <c r="W2412" s="25" t="s">
        <v>7261</v>
      </c>
    </row>
    <row r="2413" spans="1:23" hidden="1">
      <c r="A2413" s="25" t="s">
        <v>7261</v>
      </c>
      <c r="B2413" s="25" t="s">
        <v>7384</v>
      </c>
      <c r="C2413" s="25" t="s">
        <v>7277</v>
      </c>
      <c r="D2413" s="25" t="s">
        <v>4864</v>
      </c>
      <c r="E2413" s="25" t="s">
        <v>7386</v>
      </c>
      <c r="F2413" s="25" t="s">
        <v>13111</v>
      </c>
      <c r="G2413" s="25" t="s">
        <v>13112</v>
      </c>
      <c r="H2413" s="21">
        <v>1202.25</v>
      </c>
      <c r="I2413" s="25" t="s">
        <v>7296</v>
      </c>
      <c r="J2413" s="25" t="s">
        <v>7288</v>
      </c>
      <c r="K2413" s="25" t="s">
        <v>7289</v>
      </c>
      <c r="L2413" s="25" t="s">
        <v>7259</v>
      </c>
      <c r="M2413" s="21">
        <v>1202.25</v>
      </c>
      <c r="N2413" s="21">
        <v>1202.25</v>
      </c>
      <c r="O2413" s="21">
        <v>0</v>
      </c>
      <c r="P2413" s="21">
        <v>1202.25</v>
      </c>
      <c r="Q2413" s="25" t="s">
        <v>7389</v>
      </c>
      <c r="R2413" s="1" t="str">
        <f t="shared" si="38"/>
        <v>ST10066</v>
      </c>
      <c r="S2413" t="str">
        <f>VLOOKUP(R2413,Data!$C$2:$D$261,2,0)</f>
        <v>Inglewood</v>
      </c>
      <c r="T2413">
        <f>COUNTIF('Feb 2022'!A:A,D2413)+COUNTIF('Mar 2022'!A:A,D2413)+COUNTIF('Apr 2022'!A:A,D2413)+COUNTIF('May 2022'!A:A,D2413)+COUNTIF('June 2022'!A:A,D2413)+COUNTIF('July 2022'!A:A,D2413)+COUNTIF('Aug 2022'!A:A,D2413)+COUNTIF('Sep 2022'!A:A,D2413)+COUNTIF('Oct 2022'!A:A,D2413)+COUNTIF('Dec 2022'!A:A,D2413)</f>
        <v>1</v>
      </c>
      <c r="U2413" t="str">
        <f>VLOOKUP(Q2413,'Capital Lookup'!A:B,2,FALSE)</f>
        <v>No</v>
      </c>
      <c r="V2413" s="2">
        <f>IFERROR(VLOOKUP(LEFT(F2413,10),'Find Purchase Orders'!B:J,9,FALSE),"")</f>
        <v>44690</v>
      </c>
      <c r="W2413" s="25" t="s">
        <v>7261</v>
      </c>
    </row>
    <row r="2414" spans="1:23" hidden="1">
      <c r="A2414" s="25" t="s">
        <v>7261</v>
      </c>
      <c r="B2414" s="25" t="s">
        <v>7384</v>
      </c>
      <c r="C2414" s="25" t="s">
        <v>7277</v>
      </c>
      <c r="D2414" s="25" t="s">
        <v>4865</v>
      </c>
      <c r="E2414" s="25" t="s">
        <v>7386</v>
      </c>
      <c r="F2414" s="25" t="s">
        <v>13113</v>
      </c>
      <c r="G2414" s="25" t="s">
        <v>13114</v>
      </c>
      <c r="H2414" s="21">
        <v>2279.56</v>
      </c>
      <c r="I2414" s="25" t="s">
        <v>7296</v>
      </c>
      <c r="J2414" s="25" t="s">
        <v>7288</v>
      </c>
      <c r="K2414" s="25" t="s">
        <v>7262</v>
      </c>
      <c r="L2414" s="25" t="s">
        <v>7259</v>
      </c>
      <c r="M2414" s="21">
        <v>2279.56</v>
      </c>
      <c r="N2414" s="21">
        <v>2279.56</v>
      </c>
      <c r="O2414" s="21">
        <v>0</v>
      </c>
      <c r="P2414" s="21">
        <v>2279.56</v>
      </c>
      <c r="Q2414" s="25" t="s">
        <v>7389</v>
      </c>
      <c r="R2414" s="1" t="str">
        <f t="shared" si="38"/>
        <v>ST10066</v>
      </c>
      <c r="S2414" t="str">
        <f>VLOOKUP(R2414,Data!$C$2:$D$261,2,0)</f>
        <v>Inglewood</v>
      </c>
      <c r="T2414">
        <f>COUNTIF('Feb 2022'!A:A,D2414)+COUNTIF('Mar 2022'!A:A,D2414)+COUNTIF('Apr 2022'!A:A,D2414)+COUNTIF('May 2022'!A:A,D2414)+COUNTIF('June 2022'!A:A,D2414)+COUNTIF('July 2022'!A:A,D2414)+COUNTIF('Aug 2022'!A:A,D2414)+COUNTIF('Sep 2022'!A:A,D2414)+COUNTIF('Oct 2022'!A:A,D2414)+COUNTIF('Dec 2022'!A:A,D2414)</f>
        <v>1</v>
      </c>
      <c r="U2414" t="str">
        <f>VLOOKUP(Q2414,'Capital Lookup'!A:B,2,FALSE)</f>
        <v>No</v>
      </c>
      <c r="V2414" s="2">
        <f>IFERROR(VLOOKUP(LEFT(F2414,10),'Find Purchase Orders'!B:J,9,FALSE),"")</f>
        <v>44690</v>
      </c>
      <c r="W2414" s="25" t="s">
        <v>7261</v>
      </c>
    </row>
    <row r="2415" spans="1:23" hidden="1">
      <c r="A2415" s="25" t="s">
        <v>7478</v>
      </c>
      <c r="B2415" s="25" t="s">
        <v>8818</v>
      </c>
      <c r="C2415" s="25" t="s">
        <v>7587</v>
      </c>
      <c r="D2415" s="25" t="s">
        <v>13115</v>
      </c>
      <c r="E2415" s="25" t="s">
        <v>8140</v>
      </c>
      <c r="F2415" s="25" t="s">
        <v>13116</v>
      </c>
      <c r="G2415" s="25" t="s">
        <v>13117</v>
      </c>
      <c r="H2415" s="21">
        <v>19097</v>
      </c>
      <c r="I2415" s="25" t="s">
        <v>7296</v>
      </c>
      <c r="J2415" s="25" t="s">
        <v>7288</v>
      </c>
      <c r="K2415" s="25" t="s">
        <v>7612</v>
      </c>
      <c r="L2415" s="25" t="s">
        <v>7756</v>
      </c>
      <c r="M2415" s="21">
        <v>19097</v>
      </c>
      <c r="N2415" s="21">
        <v>9548.5</v>
      </c>
      <c r="O2415" s="21">
        <v>9548.5</v>
      </c>
      <c r="P2415" s="21">
        <v>19097</v>
      </c>
      <c r="Q2415" s="25" t="s">
        <v>13118</v>
      </c>
      <c r="R2415" s="1" t="str">
        <f t="shared" si="38"/>
        <v>ST10142</v>
      </c>
      <c r="S2415" t="str">
        <f>VLOOKUP(R2415,Data!$C$2:$D$261,2,0)</f>
        <v>Burloak</v>
      </c>
      <c r="T2415">
        <f>COUNTIF('Feb 2022'!A:A,D2415)+COUNTIF('Mar 2022'!A:A,D2415)+COUNTIF('Apr 2022'!A:A,D2415)+COUNTIF('May 2022'!A:A,D2415)+COUNTIF('June 2022'!A:A,D2415)+COUNTIF('July 2022'!A:A,D2415)+COUNTIF('Aug 2022'!A:A,D2415)+COUNTIF('Sep 2022'!A:A,D2415)+COUNTIF('Oct 2022'!A:A,D2415)+COUNTIF('Dec 2022'!A:A,D2415)</f>
        <v>0</v>
      </c>
      <c r="U2415" t="str">
        <f>VLOOKUP(Q2415,'Capital Lookup'!A:B,2,FALSE)</f>
        <v>Yes</v>
      </c>
      <c r="V2415" s="2">
        <f>IFERROR(VLOOKUP(LEFT(F2415,10),'Find Purchase Orders'!B:J,9,FALSE),"")</f>
        <v>44684</v>
      </c>
      <c r="W2415" s="25" t="s">
        <v>7261</v>
      </c>
    </row>
    <row r="2416" spans="1:23" hidden="1">
      <c r="A2416" s="25" t="s">
        <v>7269</v>
      </c>
      <c r="B2416" s="25" t="s">
        <v>7939</v>
      </c>
      <c r="C2416" s="25" t="s">
        <v>7271</v>
      </c>
      <c r="D2416" s="25" t="s">
        <v>4794</v>
      </c>
      <c r="E2416" s="25" t="s">
        <v>8140</v>
      </c>
      <c r="F2416" s="25" t="s">
        <v>13119</v>
      </c>
      <c r="G2416" s="25" t="s">
        <v>12977</v>
      </c>
      <c r="H2416" s="21">
        <v>5666.87</v>
      </c>
      <c r="I2416" s="25" t="s">
        <v>7296</v>
      </c>
      <c r="J2416" s="25" t="s">
        <v>7288</v>
      </c>
      <c r="K2416" s="25" t="s">
        <v>7510</v>
      </c>
      <c r="L2416" s="25" t="s">
        <v>8176</v>
      </c>
      <c r="M2416" s="21">
        <v>5666.87</v>
      </c>
      <c r="N2416" s="21">
        <v>5666.87</v>
      </c>
      <c r="O2416" s="21">
        <v>0</v>
      </c>
      <c r="P2416" s="21">
        <v>5666.87</v>
      </c>
      <c r="Q2416" s="25" t="s">
        <v>13120</v>
      </c>
      <c r="R2416" s="1" t="str">
        <f t="shared" si="38"/>
        <v>ST10177</v>
      </c>
      <c r="S2416" t="str">
        <f>VLOOKUP(R2416,Data!$C$2:$D$261,2,0)</f>
        <v>Hillside Manor</v>
      </c>
      <c r="T2416">
        <f>COUNTIF('Feb 2022'!A:A,D2416)+COUNTIF('Mar 2022'!A:A,D2416)+COUNTIF('Apr 2022'!A:A,D2416)+COUNTIF('May 2022'!A:A,D2416)+COUNTIF('June 2022'!A:A,D2416)+COUNTIF('July 2022'!A:A,D2416)+COUNTIF('Aug 2022'!A:A,D2416)+COUNTIF('Sep 2022'!A:A,D2416)+COUNTIF('Oct 2022'!A:A,D2416)+COUNTIF('Dec 2022'!A:A,D2416)</f>
        <v>1</v>
      </c>
      <c r="U2416" t="str">
        <f>VLOOKUP(Q2416,'Capital Lookup'!A:B,2,FALSE)</f>
        <v>No</v>
      </c>
      <c r="V2416" s="2">
        <f>IFERROR(VLOOKUP(LEFT(F2416,10),'Find Purchase Orders'!B:J,9,FALSE),"")</f>
        <v>44685</v>
      </c>
      <c r="W2416" s="25" t="s">
        <v>7261</v>
      </c>
    </row>
    <row r="2417" spans="1:23" hidden="1">
      <c r="A2417" s="25" t="s">
        <v>7261</v>
      </c>
      <c r="B2417" s="25" t="s">
        <v>7863</v>
      </c>
      <c r="C2417" s="25" t="s">
        <v>7282</v>
      </c>
      <c r="D2417" s="25" t="s">
        <v>4940</v>
      </c>
      <c r="E2417" s="25" t="s">
        <v>7865</v>
      </c>
      <c r="F2417" s="25" t="s">
        <v>13121</v>
      </c>
      <c r="G2417" s="25" t="s">
        <v>13122</v>
      </c>
      <c r="H2417" s="21">
        <v>7100.86</v>
      </c>
      <c r="I2417" s="25" t="s">
        <v>7296</v>
      </c>
      <c r="J2417" s="25" t="s">
        <v>7288</v>
      </c>
      <c r="K2417" s="25" t="s">
        <v>7262</v>
      </c>
      <c r="L2417" s="25" t="s">
        <v>7259</v>
      </c>
      <c r="M2417" s="21">
        <v>7100.86</v>
      </c>
      <c r="N2417" s="21">
        <v>7100.86</v>
      </c>
      <c r="O2417" s="21">
        <v>0</v>
      </c>
      <c r="P2417" s="21">
        <v>7100.86</v>
      </c>
      <c r="Q2417" s="25" t="s">
        <v>7868</v>
      </c>
      <c r="R2417" s="1" t="str">
        <f t="shared" si="38"/>
        <v>ST10029</v>
      </c>
      <c r="S2417" t="str">
        <f>VLOOKUP(R2417,Data!$C$2:$D$261,2,0)</f>
        <v>Leaside</v>
      </c>
      <c r="T2417">
        <f>COUNTIF('Feb 2022'!A:A,D2417)+COUNTIF('Mar 2022'!A:A,D2417)+COUNTIF('Apr 2022'!A:A,D2417)+COUNTIF('May 2022'!A:A,D2417)+COUNTIF('June 2022'!A:A,D2417)+COUNTIF('July 2022'!A:A,D2417)+COUNTIF('Aug 2022'!A:A,D2417)+COUNTIF('Sep 2022'!A:A,D2417)+COUNTIF('Oct 2022'!A:A,D2417)+COUNTIF('Dec 2022'!A:A,D2417)</f>
        <v>1</v>
      </c>
      <c r="U2417" t="str">
        <f>VLOOKUP(Q2417,'Capital Lookup'!A:B,2,FALSE)</f>
        <v>No</v>
      </c>
      <c r="V2417" s="2">
        <f>IFERROR(VLOOKUP(LEFT(F2417,10),'Find Purchase Orders'!B:J,9,FALSE),"")</f>
        <v>44697</v>
      </c>
      <c r="W2417" s="25" t="s">
        <v>7261</v>
      </c>
    </row>
    <row r="2418" spans="1:23" hidden="1">
      <c r="A2418" s="25" t="s">
        <v>7261</v>
      </c>
      <c r="B2418" s="25" t="s">
        <v>7276</v>
      </c>
      <c r="C2418" s="25" t="s">
        <v>7277</v>
      </c>
      <c r="D2418" s="25" t="s">
        <v>4796</v>
      </c>
      <c r="E2418" s="25" t="s">
        <v>7279</v>
      </c>
      <c r="F2418" s="25" t="s">
        <v>13123</v>
      </c>
      <c r="G2418" s="25" t="s">
        <v>9387</v>
      </c>
      <c r="H2418" s="21">
        <v>393.75</v>
      </c>
      <c r="I2418" s="25" t="s">
        <v>7296</v>
      </c>
      <c r="J2418" s="25" t="s">
        <v>7288</v>
      </c>
      <c r="K2418" s="25" t="s">
        <v>7262</v>
      </c>
      <c r="L2418" s="25" t="s">
        <v>7259</v>
      </c>
      <c r="M2418" s="21">
        <v>393.75</v>
      </c>
      <c r="N2418" s="21">
        <v>393.75</v>
      </c>
      <c r="O2418" s="21">
        <v>0</v>
      </c>
      <c r="P2418" s="21">
        <v>393.75</v>
      </c>
      <c r="Q2418" s="25" t="s">
        <v>7395</v>
      </c>
      <c r="R2418" s="1" t="str">
        <f t="shared" si="38"/>
        <v>ST10064</v>
      </c>
      <c r="S2418" t="str">
        <f>VLOOKUP(R2418,Data!$C$2:$D$261,2,0)</f>
        <v>Aspen Ridge</v>
      </c>
      <c r="T2418">
        <f>COUNTIF('Feb 2022'!A:A,D2418)+COUNTIF('Mar 2022'!A:A,D2418)+COUNTIF('Apr 2022'!A:A,D2418)+COUNTIF('May 2022'!A:A,D2418)+COUNTIF('June 2022'!A:A,D2418)+COUNTIF('July 2022'!A:A,D2418)+COUNTIF('Aug 2022'!A:A,D2418)+COUNTIF('Sep 2022'!A:A,D2418)+COUNTIF('Oct 2022'!A:A,D2418)+COUNTIF('Dec 2022'!A:A,D2418)</f>
        <v>1</v>
      </c>
      <c r="U2418" t="str">
        <f>VLOOKUP(Q2418,'Capital Lookup'!A:B,2,FALSE)</f>
        <v>No</v>
      </c>
      <c r="V2418" s="2">
        <f>IFERROR(VLOOKUP(LEFT(F2418,10),'Find Purchase Orders'!B:J,9,FALSE),"")</f>
        <v>44685</v>
      </c>
      <c r="W2418" s="25" t="s">
        <v>7261</v>
      </c>
    </row>
    <row r="2419" spans="1:23" hidden="1">
      <c r="A2419" s="25" t="s">
        <v>7261</v>
      </c>
      <c r="B2419" s="25" t="s">
        <v>7276</v>
      </c>
      <c r="C2419" s="25" t="s">
        <v>7277</v>
      </c>
      <c r="D2419" s="25" t="s">
        <v>4796</v>
      </c>
      <c r="E2419" s="25" t="s">
        <v>7279</v>
      </c>
      <c r="F2419" s="25" t="s">
        <v>13124</v>
      </c>
      <c r="G2419" s="25" t="s">
        <v>10347</v>
      </c>
      <c r="H2419" s="21">
        <v>4521.3</v>
      </c>
      <c r="I2419" s="25" t="s">
        <v>7296</v>
      </c>
      <c r="J2419" s="25" t="s">
        <v>7288</v>
      </c>
      <c r="K2419" s="25" t="s">
        <v>7262</v>
      </c>
      <c r="L2419" s="25" t="s">
        <v>7259</v>
      </c>
      <c r="M2419" s="21">
        <v>4521.3</v>
      </c>
      <c r="N2419" s="21">
        <v>4521.3</v>
      </c>
      <c r="O2419" s="21">
        <v>0</v>
      </c>
      <c r="P2419" s="21">
        <v>4521.3</v>
      </c>
      <c r="Q2419" s="25" t="s">
        <v>7395</v>
      </c>
      <c r="R2419" s="1" t="str">
        <f t="shared" si="38"/>
        <v>ST10064</v>
      </c>
      <c r="S2419" t="str">
        <f>VLOOKUP(R2419,Data!$C$2:$D$261,2,0)</f>
        <v>Aspen Ridge</v>
      </c>
      <c r="T2419">
        <f>COUNTIF('Feb 2022'!A:A,D2419)+COUNTIF('Mar 2022'!A:A,D2419)+COUNTIF('Apr 2022'!A:A,D2419)+COUNTIF('May 2022'!A:A,D2419)+COUNTIF('June 2022'!A:A,D2419)+COUNTIF('July 2022'!A:A,D2419)+COUNTIF('Aug 2022'!A:A,D2419)+COUNTIF('Sep 2022'!A:A,D2419)+COUNTIF('Oct 2022'!A:A,D2419)+COUNTIF('Dec 2022'!A:A,D2419)</f>
        <v>1</v>
      </c>
      <c r="U2419" t="str">
        <f>VLOOKUP(Q2419,'Capital Lookup'!A:B,2,FALSE)</f>
        <v>No</v>
      </c>
      <c r="V2419" s="2">
        <f>IFERROR(VLOOKUP(LEFT(F2419,10),'Find Purchase Orders'!B:J,9,FALSE),"")</f>
        <v>44685</v>
      </c>
      <c r="W2419" s="25" t="s">
        <v>7261</v>
      </c>
    </row>
    <row r="2420" spans="1:23" hidden="1">
      <c r="A2420" s="25" t="s">
        <v>7261</v>
      </c>
      <c r="B2420" s="25" t="s">
        <v>7863</v>
      </c>
      <c r="C2420" s="25" t="s">
        <v>7282</v>
      </c>
      <c r="D2420" s="25" t="s">
        <v>13125</v>
      </c>
      <c r="E2420" s="25" t="s">
        <v>7865</v>
      </c>
      <c r="H2420" s="21">
        <v>5880.71</v>
      </c>
      <c r="I2420" s="25" t="s">
        <v>7257</v>
      </c>
      <c r="K2420" s="25" t="s">
        <v>7262</v>
      </c>
      <c r="L2420" s="25" t="s">
        <v>7259</v>
      </c>
      <c r="M2420" s="22">
        <v>0</v>
      </c>
      <c r="N2420" s="22">
        <v>0</v>
      </c>
      <c r="O2420" s="21">
        <v>0</v>
      </c>
      <c r="P2420" s="21">
        <v>676.54</v>
      </c>
      <c r="Q2420" s="25" t="s">
        <v>7868</v>
      </c>
      <c r="R2420" s="1" t="str">
        <f t="shared" si="38"/>
        <v>ST10029</v>
      </c>
      <c r="S2420" t="str">
        <f>VLOOKUP(R2420,Data!$C$2:$D$261,2,0)</f>
        <v>Leaside</v>
      </c>
      <c r="T2420">
        <f>COUNTIF('Feb 2022'!A:A,D2420)+COUNTIF('Mar 2022'!A:A,D2420)+COUNTIF('Apr 2022'!A:A,D2420)+COUNTIF('May 2022'!A:A,D2420)+COUNTIF('June 2022'!A:A,D2420)+COUNTIF('July 2022'!A:A,D2420)+COUNTIF('Aug 2022'!A:A,D2420)+COUNTIF('Sep 2022'!A:A,D2420)+COUNTIF('Oct 2022'!A:A,D2420)+COUNTIF('Dec 2022'!A:A,D2420)</f>
        <v>0</v>
      </c>
      <c r="U2420" t="str">
        <f>VLOOKUP(Q2420,'Capital Lookup'!A:B,2,FALSE)</f>
        <v>No</v>
      </c>
      <c r="V2420" s="2" t="str">
        <f>IFERROR(VLOOKUP(LEFT(F2420,10),'Find Purchase Orders'!B:J,9,FALSE),"")</f>
        <v/>
      </c>
      <c r="W2420" s="25" t="s">
        <v>7261</v>
      </c>
    </row>
    <row r="2421" spans="1:23" hidden="1">
      <c r="A2421" s="25" t="s">
        <v>7478</v>
      </c>
      <c r="B2421" s="25" t="s">
        <v>9103</v>
      </c>
      <c r="C2421" s="25" t="s">
        <v>7587</v>
      </c>
      <c r="D2421" s="25" t="s">
        <v>4797</v>
      </c>
      <c r="E2421" s="25" t="s">
        <v>8140</v>
      </c>
      <c r="F2421" s="25" t="s">
        <v>13126</v>
      </c>
      <c r="G2421" s="25" t="s">
        <v>13127</v>
      </c>
      <c r="H2421" s="21">
        <v>1572.96</v>
      </c>
      <c r="I2421" s="25" t="s">
        <v>7296</v>
      </c>
      <c r="J2421" s="25" t="s">
        <v>7288</v>
      </c>
      <c r="K2421" s="25" t="s">
        <v>7495</v>
      </c>
      <c r="L2421" s="25" t="s">
        <v>7745</v>
      </c>
      <c r="M2421" s="21">
        <v>1572.96</v>
      </c>
      <c r="N2421" s="22">
        <v>0</v>
      </c>
      <c r="O2421" s="21">
        <v>1572.96</v>
      </c>
      <c r="P2421" s="21">
        <v>1572.96</v>
      </c>
      <c r="Q2421" s="25" t="s">
        <v>13128</v>
      </c>
      <c r="R2421" s="1" t="str">
        <f t="shared" si="38"/>
        <v>ST10141</v>
      </c>
      <c r="S2421" t="str">
        <f>VLOOKUP(R2421,Data!$C$2:$D$261,2,0)</f>
        <v>The Meadows</v>
      </c>
      <c r="T2421">
        <f>COUNTIF('Feb 2022'!A:A,D2421)+COUNTIF('Mar 2022'!A:A,D2421)+COUNTIF('Apr 2022'!A:A,D2421)+COUNTIF('May 2022'!A:A,D2421)+COUNTIF('June 2022'!A:A,D2421)+COUNTIF('July 2022'!A:A,D2421)+COUNTIF('Aug 2022'!A:A,D2421)+COUNTIF('Sep 2022'!A:A,D2421)+COUNTIF('Oct 2022'!A:A,D2421)+COUNTIF('Dec 2022'!A:A,D2421)</f>
        <v>1</v>
      </c>
      <c r="U2421" t="str">
        <f>VLOOKUP(Q2421,'Capital Lookup'!A:B,2,FALSE)</f>
        <v>No</v>
      </c>
      <c r="V2421" s="2">
        <f>IFERROR(VLOOKUP(LEFT(F2421,10),'Find Purchase Orders'!B:J,9,FALSE),"")</f>
        <v>44685</v>
      </c>
      <c r="W2421" s="25" t="s">
        <v>7261</v>
      </c>
    </row>
    <row r="2422" spans="1:23" hidden="1">
      <c r="A2422" s="25" t="s">
        <v>7425</v>
      </c>
      <c r="B2422" s="25" t="s">
        <v>7931</v>
      </c>
      <c r="C2422" s="25" t="s">
        <v>7271</v>
      </c>
      <c r="D2422" s="25" t="s">
        <v>4799</v>
      </c>
      <c r="E2422" s="25" t="s">
        <v>8140</v>
      </c>
      <c r="F2422" s="25" t="s">
        <v>13129</v>
      </c>
      <c r="G2422" s="25" t="s">
        <v>13130</v>
      </c>
      <c r="H2422" s="21">
        <v>2113.16</v>
      </c>
      <c r="I2422" s="25" t="s">
        <v>7296</v>
      </c>
      <c r="J2422" s="25" t="s">
        <v>7288</v>
      </c>
      <c r="K2422" s="25" t="s">
        <v>7591</v>
      </c>
      <c r="L2422" s="25" t="s">
        <v>8454</v>
      </c>
      <c r="M2422" s="21">
        <v>2113.16</v>
      </c>
      <c r="N2422" s="21">
        <v>2113.16</v>
      </c>
      <c r="O2422" s="21">
        <v>0</v>
      </c>
      <c r="P2422" s="21">
        <v>2113.16</v>
      </c>
      <c r="Q2422" s="25" t="s">
        <v>13131</v>
      </c>
      <c r="R2422" s="1" t="str">
        <f t="shared" si="38"/>
        <v>ST10182</v>
      </c>
      <c r="S2422" t="str">
        <f>VLOOKUP(R2422,Data!$C$2:$D$261,2,0)</f>
        <v>Blenheim Community Village</v>
      </c>
      <c r="T2422">
        <f>COUNTIF('Feb 2022'!A:A,D2422)+COUNTIF('Mar 2022'!A:A,D2422)+COUNTIF('Apr 2022'!A:A,D2422)+COUNTIF('May 2022'!A:A,D2422)+COUNTIF('June 2022'!A:A,D2422)+COUNTIF('July 2022'!A:A,D2422)+COUNTIF('Aug 2022'!A:A,D2422)+COUNTIF('Sep 2022'!A:A,D2422)+COUNTIF('Oct 2022'!A:A,D2422)+COUNTIF('Dec 2022'!A:A,D2422)</f>
        <v>1</v>
      </c>
      <c r="U2422" t="str">
        <f>VLOOKUP(Q2422,'Capital Lookup'!A:B,2,FALSE)</f>
        <v>No</v>
      </c>
      <c r="V2422" s="2">
        <f>IFERROR(VLOOKUP(LEFT(F2422,10),'Find Purchase Orders'!B:J,9,FALSE),"")</f>
        <v>44685</v>
      </c>
      <c r="W2422" s="25" t="s">
        <v>7261</v>
      </c>
    </row>
    <row r="2423" spans="1:23" hidden="1">
      <c r="A2423" s="25" t="s">
        <v>7478</v>
      </c>
      <c r="B2423" s="25" t="s">
        <v>8460</v>
      </c>
      <c r="C2423" s="25" t="s">
        <v>7587</v>
      </c>
      <c r="D2423" s="25" t="s">
        <v>4801</v>
      </c>
      <c r="E2423" s="25" t="s">
        <v>8140</v>
      </c>
      <c r="F2423" s="25" t="s">
        <v>13132</v>
      </c>
      <c r="G2423" s="25" t="s">
        <v>13133</v>
      </c>
      <c r="H2423" s="21">
        <v>2267.46</v>
      </c>
      <c r="I2423" s="25" t="s">
        <v>7296</v>
      </c>
      <c r="J2423" s="25" t="s">
        <v>7288</v>
      </c>
      <c r="K2423" s="25" t="s">
        <v>7495</v>
      </c>
      <c r="L2423" s="25" t="s">
        <v>7745</v>
      </c>
      <c r="M2423" s="21">
        <v>2267.46</v>
      </c>
      <c r="N2423" s="21">
        <v>2267.46</v>
      </c>
      <c r="O2423" s="21">
        <v>0</v>
      </c>
      <c r="P2423" s="21">
        <v>2267.46</v>
      </c>
      <c r="Q2423" s="25" t="s">
        <v>13134</v>
      </c>
      <c r="R2423" s="1" t="str">
        <f t="shared" si="38"/>
        <v>ST10173</v>
      </c>
      <c r="S2423" t="str">
        <f>VLOOKUP(R2423,Data!$C$2:$D$261,2,0)</f>
        <v>Stirling Heights</v>
      </c>
      <c r="T2423">
        <f>COUNTIF('Feb 2022'!A:A,D2423)+COUNTIF('Mar 2022'!A:A,D2423)+COUNTIF('Apr 2022'!A:A,D2423)+COUNTIF('May 2022'!A:A,D2423)+COUNTIF('June 2022'!A:A,D2423)+COUNTIF('July 2022'!A:A,D2423)+COUNTIF('Aug 2022'!A:A,D2423)+COUNTIF('Sep 2022'!A:A,D2423)+COUNTIF('Oct 2022'!A:A,D2423)+COUNTIF('Dec 2022'!A:A,D2423)</f>
        <v>1</v>
      </c>
      <c r="U2423" t="str">
        <f>VLOOKUP(Q2423,'Capital Lookup'!A:B,2,FALSE)</f>
        <v>No</v>
      </c>
      <c r="V2423" s="2">
        <f>IFERROR(VLOOKUP(LEFT(F2423,10),'Find Purchase Orders'!B:J,9,FALSE),"")</f>
        <v>44686</v>
      </c>
      <c r="W2423" s="25" t="s">
        <v>7261</v>
      </c>
    </row>
    <row r="2424" spans="1:23" hidden="1">
      <c r="A2424" s="25" t="s">
        <v>7478</v>
      </c>
      <c r="B2424" s="25" t="s">
        <v>8931</v>
      </c>
      <c r="C2424" s="25" t="s">
        <v>7587</v>
      </c>
      <c r="D2424" s="25" t="s">
        <v>4802</v>
      </c>
      <c r="E2424" s="25" t="s">
        <v>8140</v>
      </c>
      <c r="F2424" s="25" t="s">
        <v>13135</v>
      </c>
      <c r="G2424" s="25" t="s">
        <v>13136</v>
      </c>
      <c r="H2424" s="21">
        <v>5035.3</v>
      </c>
      <c r="I2424" s="25" t="s">
        <v>7296</v>
      </c>
      <c r="J2424" s="25" t="s">
        <v>7288</v>
      </c>
      <c r="K2424" s="25" t="s">
        <v>7495</v>
      </c>
      <c r="L2424" s="25" t="s">
        <v>7745</v>
      </c>
      <c r="M2424" s="21">
        <v>5035.3</v>
      </c>
      <c r="N2424" s="21">
        <v>2517.0700000000002</v>
      </c>
      <c r="O2424" s="21">
        <v>2518.23</v>
      </c>
      <c r="P2424" s="21">
        <v>5035.3</v>
      </c>
      <c r="Q2424" s="25" t="s">
        <v>13137</v>
      </c>
      <c r="R2424" s="1" t="str">
        <f t="shared" si="38"/>
        <v>ST10174</v>
      </c>
      <c r="S2424" t="str">
        <f>VLOOKUP(R2424,Data!$C$2:$D$261,2,0)</f>
        <v>Columbia Forest</v>
      </c>
      <c r="T2424">
        <f>COUNTIF('Feb 2022'!A:A,D2424)+COUNTIF('Mar 2022'!A:A,D2424)+COUNTIF('Apr 2022'!A:A,D2424)+COUNTIF('May 2022'!A:A,D2424)+COUNTIF('June 2022'!A:A,D2424)+COUNTIF('July 2022'!A:A,D2424)+COUNTIF('Aug 2022'!A:A,D2424)+COUNTIF('Sep 2022'!A:A,D2424)+COUNTIF('Oct 2022'!A:A,D2424)+COUNTIF('Dec 2022'!A:A,D2424)</f>
        <v>1</v>
      </c>
      <c r="U2424" t="str">
        <f>VLOOKUP(Q2424,'Capital Lookup'!A:B,2,FALSE)</f>
        <v>No</v>
      </c>
      <c r="V2424" s="2">
        <f>IFERROR(VLOOKUP(LEFT(F2424,10),'Find Purchase Orders'!B:J,9,FALSE),"")</f>
        <v>44685</v>
      </c>
      <c r="W2424" s="25" t="s">
        <v>7261</v>
      </c>
    </row>
    <row r="2425" spans="1:23" hidden="1">
      <c r="A2425" s="25" t="s">
        <v>7478</v>
      </c>
      <c r="B2425" s="25" t="s">
        <v>8460</v>
      </c>
      <c r="C2425" s="25" t="s">
        <v>7587</v>
      </c>
      <c r="D2425" s="25" t="s">
        <v>4803</v>
      </c>
      <c r="E2425" s="25" t="s">
        <v>8140</v>
      </c>
      <c r="F2425" s="25" t="s">
        <v>13138</v>
      </c>
      <c r="G2425" s="25" t="s">
        <v>13139</v>
      </c>
      <c r="H2425" s="21">
        <v>7686.24</v>
      </c>
      <c r="I2425" s="25" t="s">
        <v>7296</v>
      </c>
      <c r="J2425" s="25" t="s">
        <v>7288</v>
      </c>
      <c r="K2425" s="25" t="s">
        <v>7495</v>
      </c>
      <c r="L2425" s="25" t="s">
        <v>7745</v>
      </c>
      <c r="M2425" s="21">
        <v>7686.24</v>
      </c>
      <c r="N2425" s="21">
        <v>7686.14</v>
      </c>
      <c r="O2425" s="21">
        <v>0.1</v>
      </c>
      <c r="P2425" s="21">
        <v>7686.24</v>
      </c>
      <c r="Q2425" s="25" t="s">
        <v>13140</v>
      </c>
      <c r="R2425" s="1" t="str">
        <f t="shared" si="38"/>
        <v>ST10173</v>
      </c>
      <c r="S2425" t="str">
        <f>VLOOKUP(R2425,Data!$C$2:$D$261,2,0)</f>
        <v>Stirling Heights</v>
      </c>
      <c r="T2425">
        <f>COUNTIF('Feb 2022'!A:A,D2425)+COUNTIF('Mar 2022'!A:A,D2425)+COUNTIF('Apr 2022'!A:A,D2425)+COUNTIF('May 2022'!A:A,D2425)+COUNTIF('June 2022'!A:A,D2425)+COUNTIF('July 2022'!A:A,D2425)+COUNTIF('Aug 2022'!A:A,D2425)+COUNTIF('Sep 2022'!A:A,D2425)+COUNTIF('Oct 2022'!A:A,D2425)+COUNTIF('Dec 2022'!A:A,D2425)</f>
        <v>1</v>
      </c>
      <c r="U2425" t="str">
        <f>VLOOKUP(Q2425,'Capital Lookup'!A:B,2,FALSE)</f>
        <v>No</v>
      </c>
      <c r="V2425" s="2">
        <f>IFERROR(VLOOKUP(LEFT(F2425,10),'Find Purchase Orders'!B:J,9,FALSE),"")</f>
        <v>44686</v>
      </c>
      <c r="W2425" s="25" t="s">
        <v>7261</v>
      </c>
    </row>
    <row r="2426" spans="1:23" hidden="1">
      <c r="A2426" s="25" t="s">
        <v>7478</v>
      </c>
      <c r="B2426" s="25" t="s">
        <v>7971</v>
      </c>
      <c r="C2426" s="25" t="s">
        <v>7587</v>
      </c>
      <c r="D2426" s="25" t="s">
        <v>4804</v>
      </c>
      <c r="E2426" s="25" t="s">
        <v>8140</v>
      </c>
      <c r="F2426" s="25" t="s">
        <v>13141</v>
      </c>
      <c r="G2426" s="25" t="s">
        <v>13142</v>
      </c>
      <c r="H2426" s="21">
        <v>1058.81</v>
      </c>
      <c r="I2426" s="25" t="s">
        <v>7296</v>
      </c>
      <c r="J2426" s="25" t="s">
        <v>7288</v>
      </c>
      <c r="K2426" s="25" t="s">
        <v>7495</v>
      </c>
      <c r="L2426" s="25" t="s">
        <v>7745</v>
      </c>
      <c r="M2426" s="21">
        <v>1058.81</v>
      </c>
      <c r="N2426" s="21">
        <v>1058.81</v>
      </c>
      <c r="O2426" s="21">
        <v>0</v>
      </c>
      <c r="P2426" s="21">
        <v>1058.81</v>
      </c>
      <c r="Q2426" s="25" t="s">
        <v>13143</v>
      </c>
      <c r="R2426" s="1" t="str">
        <f t="shared" si="38"/>
        <v>ST10144</v>
      </c>
      <c r="S2426" t="str">
        <f>VLOOKUP(R2426,Data!$C$2:$D$261,2,0)</f>
        <v>West Oak Village</v>
      </c>
      <c r="T2426">
        <f>COUNTIF('Feb 2022'!A:A,D2426)+COUNTIF('Mar 2022'!A:A,D2426)+COUNTIF('Apr 2022'!A:A,D2426)+COUNTIF('May 2022'!A:A,D2426)+COUNTIF('June 2022'!A:A,D2426)+COUNTIF('July 2022'!A:A,D2426)+COUNTIF('Aug 2022'!A:A,D2426)+COUNTIF('Sep 2022'!A:A,D2426)+COUNTIF('Oct 2022'!A:A,D2426)+COUNTIF('Dec 2022'!A:A,D2426)</f>
        <v>1</v>
      </c>
      <c r="U2426" t="str">
        <f>VLOOKUP(Q2426,'Capital Lookup'!A:B,2,FALSE)</f>
        <v>No</v>
      </c>
      <c r="V2426" s="2">
        <f>IFERROR(VLOOKUP(LEFT(F2426,10),'Find Purchase Orders'!B:J,9,FALSE),"")</f>
        <v>44686</v>
      </c>
      <c r="W2426" s="25" t="s">
        <v>7261</v>
      </c>
    </row>
    <row r="2427" spans="1:23" hidden="1">
      <c r="A2427" s="25" t="s">
        <v>7478</v>
      </c>
      <c r="B2427" s="25" t="s">
        <v>7971</v>
      </c>
      <c r="C2427" s="25" t="s">
        <v>7587</v>
      </c>
      <c r="D2427" s="25" t="s">
        <v>4804</v>
      </c>
      <c r="E2427" s="25" t="s">
        <v>8140</v>
      </c>
      <c r="F2427" s="25" t="s">
        <v>13144</v>
      </c>
      <c r="G2427" s="25" t="s">
        <v>13145</v>
      </c>
      <c r="H2427" s="21">
        <v>2441.9299999999998</v>
      </c>
      <c r="I2427" s="25" t="s">
        <v>7296</v>
      </c>
      <c r="J2427" s="25" t="s">
        <v>7288</v>
      </c>
      <c r="K2427" s="25" t="s">
        <v>7495</v>
      </c>
      <c r="L2427" s="25" t="s">
        <v>7745</v>
      </c>
      <c r="M2427" s="21">
        <v>2441.9299999999998</v>
      </c>
      <c r="N2427" s="21">
        <v>2441.9299999999998</v>
      </c>
      <c r="O2427" s="21">
        <v>0</v>
      </c>
      <c r="P2427" s="21">
        <v>2441.9299999999998</v>
      </c>
      <c r="Q2427" s="25" t="s">
        <v>13143</v>
      </c>
      <c r="R2427" s="1" t="str">
        <f t="shared" si="38"/>
        <v>ST10144</v>
      </c>
      <c r="S2427" t="str">
        <f>VLOOKUP(R2427,Data!$C$2:$D$261,2,0)</f>
        <v>West Oak Village</v>
      </c>
      <c r="T2427">
        <f>COUNTIF('Feb 2022'!A:A,D2427)+COUNTIF('Mar 2022'!A:A,D2427)+COUNTIF('Apr 2022'!A:A,D2427)+COUNTIF('May 2022'!A:A,D2427)+COUNTIF('June 2022'!A:A,D2427)+COUNTIF('July 2022'!A:A,D2427)+COUNTIF('Aug 2022'!A:A,D2427)+COUNTIF('Sep 2022'!A:A,D2427)+COUNTIF('Oct 2022'!A:A,D2427)+COUNTIF('Dec 2022'!A:A,D2427)</f>
        <v>1</v>
      </c>
      <c r="U2427" t="str">
        <f>VLOOKUP(Q2427,'Capital Lookup'!A:B,2,FALSE)</f>
        <v>No</v>
      </c>
      <c r="V2427" s="2">
        <f>IFERROR(VLOOKUP(LEFT(F2427,10),'Find Purchase Orders'!B:J,9,FALSE),"")</f>
        <v>44686</v>
      </c>
      <c r="W2427" s="25" t="s">
        <v>7261</v>
      </c>
    </row>
    <row r="2428" spans="1:23" hidden="1">
      <c r="A2428" s="25" t="s">
        <v>7478</v>
      </c>
      <c r="B2428" s="25" t="s">
        <v>9103</v>
      </c>
      <c r="C2428" s="25" t="s">
        <v>7587</v>
      </c>
      <c r="D2428" s="25" t="s">
        <v>4806</v>
      </c>
      <c r="E2428" s="25" t="s">
        <v>8140</v>
      </c>
      <c r="F2428" s="25" t="s">
        <v>13146</v>
      </c>
      <c r="G2428" s="25" t="s">
        <v>13147</v>
      </c>
      <c r="H2428" s="21">
        <v>4649.95</v>
      </c>
      <c r="I2428" s="25" t="s">
        <v>7296</v>
      </c>
      <c r="J2428" s="25" t="s">
        <v>7983</v>
      </c>
      <c r="K2428" s="25" t="s">
        <v>8538</v>
      </c>
      <c r="L2428" s="25" t="s">
        <v>8858</v>
      </c>
      <c r="M2428" s="21">
        <v>4649.95</v>
      </c>
      <c r="N2428" s="22">
        <v>0</v>
      </c>
      <c r="O2428" s="21">
        <v>4649.95</v>
      </c>
      <c r="P2428" s="21">
        <v>4649.95</v>
      </c>
      <c r="Q2428" s="25" t="s">
        <v>13148</v>
      </c>
      <c r="R2428" s="1" t="str">
        <f t="shared" si="38"/>
        <v>ST10141</v>
      </c>
      <c r="S2428" t="str">
        <f>VLOOKUP(R2428,Data!$C$2:$D$261,2,0)</f>
        <v>The Meadows</v>
      </c>
      <c r="T2428">
        <f>COUNTIF('Feb 2022'!A:A,D2428)+COUNTIF('Mar 2022'!A:A,D2428)+COUNTIF('Apr 2022'!A:A,D2428)+COUNTIF('May 2022'!A:A,D2428)+COUNTIF('June 2022'!A:A,D2428)+COUNTIF('July 2022'!A:A,D2428)+COUNTIF('Aug 2022'!A:A,D2428)+COUNTIF('Sep 2022'!A:A,D2428)+COUNTIF('Oct 2022'!A:A,D2428)+COUNTIF('Dec 2022'!A:A,D2428)</f>
        <v>1</v>
      </c>
      <c r="U2428" t="str">
        <f>VLOOKUP(Q2428,'Capital Lookup'!A:B,2,FALSE)</f>
        <v>No</v>
      </c>
      <c r="V2428" s="2">
        <f>IFERROR(VLOOKUP(LEFT(F2428,10),'Find Purchase Orders'!B:J,9,FALSE),"")</f>
        <v>44685</v>
      </c>
      <c r="W2428" s="25" t="s">
        <v>7261</v>
      </c>
    </row>
    <row r="2429" spans="1:23" hidden="1">
      <c r="A2429" s="25" t="s">
        <v>7261</v>
      </c>
      <c r="B2429" s="25" t="s">
        <v>9368</v>
      </c>
      <c r="C2429" s="25" t="s">
        <v>7282</v>
      </c>
      <c r="D2429" s="25" t="s">
        <v>4808</v>
      </c>
      <c r="E2429" s="25" t="s">
        <v>8140</v>
      </c>
      <c r="F2429" s="25" t="s">
        <v>13149</v>
      </c>
      <c r="G2429" s="25" t="s">
        <v>13150</v>
      </c>
      <c r="H2429" s="21">
        <v>2373</v>
      </c>
      <c r="I2429" s="25" t="s">
        <v>7296</v>
      </c>
      <c r="J2429" s="25" t="s">
        <v>7288</v>
      </c>
      <c r="K2429" s="25" t="s">
        <v>7640</v>
      </c>
      <c r="L2429" s="25" t="s">
        <v>9777</v>
      </c>
      <c r="M2429" s="21">
        <v>2373</v>
      </c>
      <c r="N2429" s="21">
        <v>2373</v>
      </c>
      <c r="O2429" s="21">
        <v>0</v>
      </c>
      <c r="P2429" s="21">
        <v>2373</v>
      </c>
      <c r="Q2429" s="25" t="s">
        <v>13151</v>
      </c>
      <c r="R2429" s="1" t="str">
        <f t="shared" si="38"/>
        <v>ST10006</v>
      </c>
      <c r="S2429" t="str">
        <f>VLOOKUP(R2429,Data!$C$2:$D$261,2,0)</f>
        <v>Maplecrest Village</v>
      </c>
      <c r="T2429">
        <f>COUNTIF('Feb 2022'!A:A,D2429)+COUNTIF('Mar 2022'!A:A,D2429)+COUNTIF('Apr 2022'!A:A,D2429)+COUNTIF('May 2022'!A:A,D2429)+COUNTIF('June 2022'!A:A,D2429)+COUNTIF('July 2022'!A:A,D2429)+COUNTIF('Aug 2022'!A:A,D2429)+COUNTIF('Sep 2022'!A:A,D2429)+COUNTIF('Oct 2022'!A:A,D2429)+COUNTIF('Dec 2022'!A:A,D2429)</f>
        <v>1</v>
      </c>
      <c r="U2429" t="str">
        <f>VLOOKUP(Q2429,'Capital Lookup'!A:B,2,FALSE)</f>
        <v>No</v>
      </c>
      <c r="V2429" s="2">
        <f>IFERROR(VLOOKUP(LEFT(F2429,10),'Find Purchase Orders'!B:J,9,FALSE),"")</f>
        <v>44687</v>
      </c>
      <c r="W2429" s="25" t="s">
        <v>7261</v>
      </c>
    </row>
    <row r="2430" spans="1:23" hidden="1">
      <c r="A2430" s="25" t="s">
        <v>12931</v>
      </c>
      <c r="B2430" s="25" t="s">
        <v>9935</v>
      </c>
      <c r="C2430" s="25" t="s">
        <v>9936</v>
      </c>
      <c r="D2430" s="25" t="s">
        <v>13152</v>
      </c>
      <c r="E2430" s="25" t="s">
        <v>8140</v>
      </c>
      <c r="H2430" s="21">
        <v>10656.01</v>
      </c>
      <c r="I2430" s="25" t="s">
        <v>7257</v>
      </c>
      <c r="K2430" s="25" t="s">
        <v>7495</v>
      </c>
      <c r="L2430" s="25" t="s">
        <v>8097</v>
      </c>
      <c r="M2430" s="22">
        <v>0</v>
      </c>
      <c r="N2430" s="22">
        <v>0</v>
      </c>
      <c r="O2430" s="21">
        <v>0</v>
      </c>
      <c r="P2430" s="21">
        <v>0</v>
      </c>
      <c r="Q2430" s="25" t="s">
        <v>9938</v>
      </c>
      <c r="R2430" s="1" t="str">
        <f t="shared" si="38"/>
        <v>ST10087</v>
      </c>
      <c r="S2430" t="str">
        <f>VLOOKUP(R2430,Data!$C$2:$D$261,2,0)</f>
        <v>Granite Landing</v>
      </c>
      <c r="T2430">
        <f>COUNTIF('Feb 2022'!A:A,D2430)+COUNTIF('Mar 2022'!A:A,D2430)+COUNTIF('Apr 2022'!A:A,D2430)+COUNTIF('May 2022'!A:A,D2430)+COUNTIF('June 2022'!A:A,D2430)+COUNTIF('July 2022'!A:A,D2430)+COUNTIF('Aug 2022'!A:A,D2430)+COUNTIF('Sep 2022'!A:A,D2430)+COUNTIF('Oct 2022'!A:A,D2430)+COUNTIF('Dec 2022'!A:A,D2430)</f>
        <v>0</v>
      </c>
      <c r="U2430" t="e">
        <f>VLOOKUP(Q2430,'Capital Lookup'!A:B,2,FALSE)</f>
        <v>#N/A</v>
      </c>
      <c r="V2430" s="2" t="str">
        <f>IFERROR(VLOOKUP(LEFT(F2430,10),'Find Purchase Orders'!B:J,9,FALSE),"")</f>
        <v/>
      </c>
      <c r="W2430" s="25" t="s">
        <v>7261</v>
      </c>
    </row>
    <row r="2431" spans="1:23" hidden="1">
      <c r="A2431" s="25" t="s">
        <v>7261</v>
      </c>
      <c r="B2431" s="25" t="s">
        <v>7276</v>
      </c>
      <c r="C2431" s="25" t="s">
        <v>7277</v>
      </c>
      <c r="D2431" s="25" t="s">
        <v>4810</v>
      </c>
      <c r="E2431" s="25" t="s">
        <v>7279</v>
      </c>
      <c r="F2431" s="25" t="s">
        <v>13153</v>
      </c>
      <c r="G2431" s="25" t="s">
        <v>12117</v>
      </c>
      <c r="H2431" s="21">
        <v>210</v>
      </c>
      <c r="I2431" s="25" t="s">
        <v>7296</v>
      </c>
      <c r="J2431" s="25" t="s">
        <v>7288</v>
      </c>
      <c r="K2431" s="25" t="s">
        <v>7262</v>
      </c>
      <c r="L2431" s="25" t="s">
        <v>7259</v>
      </c>
      <c r="M2431" s="21">
        <v>210</v>
      </c>
      <c r="N2431" s="21">
        <v>210</v>
      </c>
      <c r="O2431" s="21">
        <v>0</v>
      </c>
      <c r="P2431" s="21">
        <v>210</v>
      </c>
      <c r="Q2431" s="25" t="s">
        <v>7395</v>
      </c>
      <c r="R2431" s="1" t="str">
        <f t="shared" si="38"/>
        <v>ST10064</v>
      </c>
      <c r="S2431" t="str">
        <f>VLOOKUP(R2431,Data!$C$2:$D$261,2,0)</f>
        <v>Aspen Ridge</v>
      </c>
      <c r="T2431">
        <f>COUNTIF('Feb 2022'!A:A,D2431)+COUNTIF('Mar 2022'!A:A,D2431)+COUNTIF('Apr 2022'!A:A,D2431)+COUNTIF('May 2022'!A:A,D2431)+COUNTIF('June 2022'!A:A,D2431)+COUNTIF('July 2022'!A:A,D2431)+COUNTIF('Aug 2022'!A:A,D2431)+COUNTIF('Sep 2022'!A:A,D2431)+COUNTIF('Oct 2022'!A:A,D2431)+COUNTIF('Dec 2022'!A:A,D2431)</f>
        <v>1</v>
      </c>
      <c r="U2431" t="str">
        <f>VLOOKUP(Q2431,'Capital Lookup'!A:B,2,FALSE)</f>
        <v>No</v>
      </c>
      <c r="V2431" s="2">
        <f>IFERROR(VLOOKUP(LEFT(F2431,10),'Find Purchase Orders'!B:J,9,FALSE),"")</f>
        <v>44685</v>
      </c>
      <c r="W2431" s="25" t="s">
        <v>7261</v>
      </c>
    </row>
    <row r="2432" spans="1:23" hidden="1">
      <c r="A2432" s="25" t="s">
        <v>7261</v>
      </c>
      <c r="B2432" s="25" t="s">
        <v>7276</v>
      </c>
      <c r="C2432" s="25" t="s">
        <v>7277</v>
      </c>
      <c r="D2432" s="25" t="s">
        <v>4810</v>
      </c>
      <c r="E2432" s="25" t="s">
        <v>7279</v>
      </c>
      <c r="F2432" s="25" t="s">
        <v>13154</v>
      </c>
      <c r="G2432" s="25" t="s">
        <v>12115</v>
      </c>
      <c r="H2432" s="21">
        <v>4855.45</v>
      </c>
      <c r="I2432" s="25" t="s">
        <v>7296</v>
      </c>
      <c r="J2432" s="25" t="s">
        <v>7288</v>
      </c>
      <c r="K2432" s="25" t="s">
        <v>7262</v>
      </c>
      <c r="L2432" s="25" t="s">
        <v>7259</v>
      </c>
      <c r="M2432" s="21">
        <v>4855.45</v>
      </c>
      <c r="N2432" s="21">
        <v>4855.45</v>
      </c>
      <c r="O2432" s="21">
        <v>0</v>
      </c>
      <c r="P2432" s="21">
        <v>4855.45</v>
      </c>
      <c r="Q2432" s="25" t="s">
        <v>7395</v>
      </c>
      <c r="R2432" s="1" t="str">
        <f t="shared" si="38"/>
        <v>ST10064</v>
      </c>
      <c r="S2432" t="str">
        <f>VLOOKUP(R2432,Data!$C$2:$D$261,2,0)</f>
        <v>Aspen Ridge</v>
      </c>
      <c r="T2432">
        <f>COUNTIF('Feb 2022'!A:A,D2432)+COUNTIF('Mar 2022'!A:A,D2432)+COUNTIF('Apr 2022'!A:A,D2432)+COUNTIF('May 2022'!A:A,D2432)+COUNTIF('June 2022'!A:A,D2432)+COUNTIF('July 2022'!A:A,D2432)+COUNTIF('Aug 2022'!A:A,D2432)+COUNTIF('Sep 2022'!A:A,D2432)+COUNTIF('Oct 2022'!A:A,D2432)+COUNTIF('Dec 2022'!A:A,D2432)</f>
        <v>1</v>
      </c>
      <c r="U2432" t="str">
        <f>VLOOKUP(Q2432,'Capital Lookup'!A:B,2,FALSE)</f>
        <v>No</v>
      </c>
      <c r="V2432" s="2">
        <f>IFERROR(VLOOKUP(LEFT(F2432,10),'Find Purchase Orders'!B:J,9,FALSE),"")</f>
        <v>44685</v>
      </c>
      <c r="W2432" s="25" t="s">
        <v>7261</v>
      </c>
    </row>
    <row r="2433" spans="1:23" hidden="1">
      <c r="A2433" s="25" t="s">
        <v>7261</v>
      </c>
      <c r="B2433" s="25" t="s">
        <v>7276</v>
      </c>
      <c r="C2433" s="25" t="s">
        <v>7277</v>
      </c>
      <c r="D2433" s="25" t="s">
        <v>13155</v>
      </c>
      <c r="E2433" s="25" t="s">
        <v>7279</v>
      </c>
      <c r="H2433" s="21">
        <v>1689.18</v>
      </c>
      <c r="I2433" s="25" t="s">
        <v>7257</v>
      </c>
      <c r="K2433" s="25" t="s">
        <v>7289</v>
      </c>
      <c r="L2433" s="25" t="s">
        <v>20</v>
      </c>
      <c r="M2433" s="22">
        <v>0</v>
      </c>
      <c r="N2433" s="22">
        <v>0</v>
      </c>
      <c r="O2433" s="21">
        <v>0</v>
      </c>
      <c r="P2433" s="21">
        <v>80.44</v>
      </c>
      <c r="Q2433" s="25"/>
      <c r="R2433" s="1" t="str">
        <f t="shared" si="38"/>
        <v>ST10064</v>
      </c>
      <c r="S2433" t="str">
        <f>VLOOKUP(R2433,Data!$C$2:$D$261,2,0)</f>
        <v>Aspen Ridge</v>
      </c>
      <c r="T2433">
        <f>COUNTIF('Feb 2022'!A:A,D2433)+COUNTIF('Mar 2022'!A:A,D2433)+COUNTIF('Apr 2022'!A:A,D2433)+COUNTIF('May 2022'!A:A,D2433)+COUNTIF('June 2022'!A:A,D2433)+COUNTIF('July 2022'!A:A,D2433)+COUNTIF('Aug 2022'!A:A,D2433)+COUNTIF('Sep 2022'!A:A,D2433)+COUNTIF('Oct 2022'!A:A,D2433)+COUNTIF('Dec 2022'!A:A,D2433)</f>
        <v>0</v>
      </c>
      <c r="U2433" t="e">
        <f>VLOOKUP(Q2433,'Capital Lookup'!A:B,2,FALSE)</f>
        <v>#N/A</v>
      </c>
      <c r="V2433" s="2" t="str">
        <f>IFERROR(VLOOKUP(LEFT(F2433,10),'Find Purchase Orders'!B:J,9,FALSE),"")</f>
        <v/>
      </c>
      <c r="W2433" s="25" t="s">
        <v>7261</v>
      </c>
    </row>
    <row r="2434" spans="1:23" hidden="1">
      <c r="A2434" s="25" t="s">
        <v>7478</v>
      </c>
      <c r="B2434" s="25" t="s">
        <v>9506</v>
      </c>
      <c r="C2434" s="25" t="s">
        <v>8058</v>
      </c>
      <c r="D2434" s="25" t="s">
        <v>4812</v>
      </c>
      <c r="E2434" s="25" t="s">
        <v>8443</v>
      </c>
      <c r="F2434" s="25" t="s">
        <v>13156</v>
      </c>
      <c r="G2434" s="25" t="s">
        <v>13157</v>
      </c>
      <c r="H2434" s="21">
        <v>154938</v>
      </c>
      <c r="I2434" s="25" t="s">
        <v>7296</v>
      </c>
      <c r="J2434" s="25" t="s">
        <v>7288</v>
      </c>
      <c r="K2434" s="25" t="s">
        <v>7495</v>
      </c>
      <c r="L2434" s="25" t="s">
        <v>7745</v>
      </c>
      <c r="M2434" s="21">
        <v>154938</v>
      </c>
      <c r="N2434" s="21">
        <v>154938</v>
      </c>
      <c r="O2434" s="21">
        <v>0</v>
      </c>
      <c r="P2434" s="21">
        <v>154938</v>
      </c>
      <c r="Q2434" s="25" t="s">
        <v>13158</v>
      </c>
      <c r="R2434" s="1" t="str">
        <f t="shared" si="38"/>
        <v>ST10208</v>
      </c>
      <c r="S2434" t="str">
        <f>VLOOKUP(R2434,Data!$C$2:$D$261,2,0)</f>
        <v>Royal City Manor</v>
      </c>
      <c r="T2434">
        <f>COUNTIF('Feb 2022'!A:A,D2434)+COUNTIF('Mar 2022'!A:A,D2434)+COUNTIF('Apr 2022'!A:A,D2434)+COUNTIF('May 2022'!A:A,D2434)+COUNTIF('June 2022'!A:A,D2434)+COUNTIF('July 2022'!A:A,D2434)+COUNTIF('Aug 2022'!A:A,D2434)+COUNTIF('Sep 2022'!A:A,D2434)+COUNTIF('Oct 2022'!A:A,D2434)+COUNTIF('Dec 2022'!A:A,D2434)</f>
        <v>1</v>
      </c>
      <c r="U2434" t="str">
        <f>VLOOKUP(Q2434,'Capital Lookup'!A:B,2,FALSE)</f>
        <v>No</v>
      </c>
      <c r="V2434" s="2">
        <f>IFERROR(VLOOKUP(LEFT(F2434,10),'Find Purchase Orders'!B:J,9,FALSE),"")</f>
        <v>44686</v>
      </c>
      <c r="W2434" s="25" t="s">
        <v>7261</v>
      </c>
    </row>
    <row r="2435" spans="1:23" hidden="1">
      <c r="A2435" s="25" t="s">
        <v>7261</v>
      </c>
      <c r="B2435" s="25" t="s">
        <v>8662</v>
      </c>
      <c r="C2435" s="25" t="s">
        <v>7264</v>
      </c>
      <c r="D2435" s="25" t="s">
        <v>4814</v>
      </c>
      <c r="E2435" s="25" t="s">
        <v>12162</v>
      </c>
      <c r="F2435" s="25" t="s">
        <v>13159</v>
      </c>
      <c r="G2435" s="25" t="s">
        <v>13160</v>
      </c>
      <c r="H2435" s="21">
        <v>10133</v>
      </c>
      <c r="I2435" s="25" t="s">
        <v>7296</v>
      </c>
      <c r="J2435" s="25" t="s">
        <v>7288</v>
      </c>
      <c r="K2435" s="25" t="s">
        <v>7262</v>
      </c>
      <c r="L2435" s="25" t="s">
        <v>7259</v>
      </c>
      <c r="M2435" s="21">
        <v>10133</v>
      </c>
      <c r="N2435" s="21">
        <v>10133</v>
      </c>
      <c r="O2435" s="21">
        <v>0</v>
      </c>
      <c r="P2435" s="21">
        <v>10133</v>
      </c>
      <c r="Q2435" s="25" t="s">
        <v>8679</v>
      </c>
      <c r="R2435" s="1" t="str">
        <f t="shared" si="38"/>
        <v>ST10084</v>
      </c>
      <c r="S2435" t="str">
        <f>VLOOKUP(R2435,Data!$C$2:$D$261,2,0)</f>
        <v>Bentley Saskatoon</v>
      </c>
      <c r="T2435">
        <f>COUNTIF('Feb 2022'!A:A,D2435)+COUNTIF('Mar 2022'!A:A,D2435)+COUNTIF('Apr 2022'!A:A,D2435)+COUNTIF('May 2022'!A:A,D2435)+COUNTIF('June 2022'!A:A,D2435)+COUNTIF('July 2022'!A:A,D2435)+COUNTIF('Aug 2022'!A:A,D2435)+COUNTIF('Sep 2022'!A:A,D2435)+COUNTIF('Oct 2022'!A:A,D2435)+COUNTIF('Dec 2022'!A:A,D2435)</f>
        <v>1</v>
      </c>
      <c r="U2435" t="str">
        <f>VLOOKUP(Q2435,'Capital Lookup'!A:B,2,FALSE)</f>
        <v>No</v>
      </c>
      <c r="V2435" s="2">
        <f>IFERROR(VLOOKUP(LEFT(F2435,10),'Find Purchase Orders'!B:J,9,FALSE),"")</f>
        <v>44685</v>
      </c>
      <c r="W2435" s="25" t="s">
        <v>7261</v>
      </c>
    </row>
    <row r="2436" spans="1:23" hidden="1">
      <c r="A2436" s="25" t="s">
        <v>7261</v>
      </c>
      <c r="B2436" s="25" t="s">
        <v>9026</v>
      </c>
      <c r="C2436" s="25" t="s">
        <v>7264</v>
      </c>
      <c r="D2436" s="25" t="s">
        <v>4866</v>
      </c>
      <c r="E2436" s="25" t="s">
        <v>7273</v>
      </c>
      <c r="F2436" s="25" t="s">
        <v>13161</v>
      </c>
      <c r="G2436" s="25" t="s">
        <v>13162</v>
      </c>
      <c r="H2436" s="21">
        <v>57876</v>
      </c>
      <c r="I2436" s="25" t="s">
        <v>7296</v>
      </c>
      <c r="J2436" s="25" t="s">
        <v>7288</v>
      </c>
      <c r="K2436" s="25" t="s">
        <v>7646</v>
      </c>
      <c r="L2436" s="25" t="s">
        <v>7652</v>
      </c>
      <c r="M2436" s="21">
        <v>57876</v>
      </c>
      <c r="N2436" s="21">
        <v>14997.78</v>
      </c>
      <c r="O2436" s="21">
        <v>42878.22</v>
      </c>
      <c r="P2436" s="21">
        <v>57876</v>
      </c>
      <c r="Q2436" s="25" t="s">
        <v>13163</v>
      </c>
      <c r="R2436" s="1" t="str">
        <f t="shared" si="38"/>
        <v>ST10073</v>
      </c>
      <c r="S2436" t="str">
        <f>VLOOKUP(R2436,Data!$C$2:$D$261,2,0)</f>
        <v>The Churchill</v>
      </c>
      <c r="T2436">
        <f>COUNTIF('Feb 2022'!A:A,D2436)+COUNTIF('Mar 2022'!A:A,D2436)+COUNTIF('Apr 2022'!A:A,D2436)+COUNTIF('May 2022'!A:A,D2436)+COUNTIF('June 2022'!A:A,D2436)+COUNTIF('July 2022'!A:A,D2436)+COUNTIF('Aug 2022'!A:A,D2436)+COUNTIF('Sep 2022'!A:A,D2436)+COUNTIF('Oct 2022'!A:A,D2436)+COUNTIF('Dec 2022'!A:A,D2436)</f>
        <v>1</v>
      </c>
      <c r="U2436" t="str">
        <f>VLOOKUP(Q2436,'Capital Lookup'!A:B,2,FALSE)</f>
        <v>No</v>
      </c>
      <c r="V2436" s="2">
        <f>IFERROR(VLOOKUP(LEFT(F2436,10),'Find Purchase Orders'!B:J,9,FALSE),"")</f>
        <v>44690</v>
      </c>
      <c r="W2436" s="25" t="s">
        <v>7261</v>
      </c>
    </row>
    <row r="2437" spans="1:23" hidden="1">
      <c r="A2437" s="25" t="s">
        <v>7261</v>
      </c>
      <c r="B2437" s="25" t="s">
        <v>8738</v>
      </c>
      <c r="C2437" s="25" t="s">
        <v>7264</v>
      </c>
      <c r="D2437" s="25" t="s">
        <v>4816</v>
      </c>
      <c r="E2437" s="25" t="s">
        <v>7273</v>
      </c>
      <c r="F2437" s="25" t="s">
        <v>13164</v>
      </c>
      <c r="G2437" s="25" t="s">
        <v>13165</v>
      </c>
      <c r="H2437" s="21">
        <v>39881.74</v>
      </c>
      <c r="I2437" s="25" t="s">
        <v>7296</v>
      </c>
      <c r="J2437" s="25" t="s">
        <v>7288</v>
      </c>
      <c r="K2437" s="25" t="s">
        <v>7262</v>
      </c>
      <c r="L2437" s="25" t="s">
        <v>8539</v>
      </c>
      <c r="M2437" s="21">
        <v>39881.74</v>
      </c>
      <c r="N2437" s="21">
        <v>39882</v>
      </c>
      <c r="O2437" s="21">
        <v>-0.26</v>
      </c>
      <c r="P2437" s="21">
        <v>39881.74</v>
      </c>
      <c r="Q2437" s="25" t="s">
        <v>13166</v>
      </c>
      <c r="R2437" s="1" t="str">
        <f t="shared" si="38"/>
        <v>ST10075</v>
      </c>
      <c r="S2437" t="str">
        <f>VLOOKUP(R2437,Data!$C$2:$D$261,2,0)</f>
        <v>River Ridge</v>
      </c>
      <c r="T2437">
        <f>COUNTIF('Feb 2022'!A:A,D2437)+COUNTIF('Mar 2022'!A:A,D2437)+COUNTIF('Apr 2022'!A:A,D2437)+COUNTIF('May 2022'!A:A,D2437)+COUNTIF('June 2022'!A:A,D2437)+COUNTIF('July 2022'!A:A,D2437)+COUNTIF('Aug 2022'!A:A,D2437)+COUNTIF('Sep 2022'!A:A,D2437)+COUNTIF('Oct 2022'!A:A,D2437)+COUNTIF('Dec 2022'!A:A,D2437)</f>
        <v>1</v>
      </c>
      <c r="U2437" t="str">
        <f>VLOOKUP(Q2437,'Capital Lookup'!A:B,2,FALSE)</f>
        <v>No</v>
      </c>
      <c r="V2437" s="2">
        <f>IFERROR(VLOOKUP(LEFT(F2437,10),'Find Purchase Orders'!B:J,9,FALSE),"")</f>
        <v>44687</v>
      </c>
      <c r="W2437" s="25" t="s">
        <v>7261</v>
      </c>
    </row>
    <row r="2438" spans="1:23" hidden="1">
      <c r="A2438" s="25" t="s">
        <v>7261</v>
      </c>
      <c r="B2438" s="25" t="s">
        <v>9338</v>
      </c>
      <c r="C2438" s="25" t="s">
        <v>7264</v>
      </c>
      <c r="D2438" s="25" t="s">
        <v>4867</v>
      </c>
      <c r="E2438" s="25" t="s">
        <v>9339</v>
      </c>
      <c r="F2438" s="25" t="s">
        <v>13167</v>
      </c>
      <c r="G2438" s="25" t="s">
        <v>10994</v>
      </c>
      <c r="H2438" s="21">
        <v>4350.59</v>
      </c>
      <c r="I2438" s="25" t="s">
        <v>7296</v>
      </c>
      <c r="J2438" s="25" t="s">
        <v>7288</v>
      </c>
      <c r="K2438" s="25" t="s">
        <v>7262</v>
      </c>
      <c r="L2438" s="25" t="s">
        <v>7259</v>
      </c>
      <c r="M2438" s="21">
        <v>4350.59</v>
      </c>
      <c r="N2438" s="21">
        <v>4350.59</v>
      </c>
      <c r="O2438" s="21">
        <v>0</v>
      </c>
      <c r="P2438" s="21">
        <v>4350.59</v>
      </c>
      <c r="Q2438" s="25" t="s">
        <v>9341</v>
      </c>
      <c r="R2438" s="1" t="str">
        <f t="shared" si="38"/>
        <v>ST10008</v>
      </c>
      <c r="S2438" t="str">
        <f>VLOOKUP(R2438,Data!$C$2:$D$261,2,0)</f>
        <v>Trafalgar Lodge</v>
      </c>
      <c r="T2438">
        <f>COUNTIF('Feb 2022'!A:A,D2438)+COUNTIF('Mar 2022'!A:A,D2438)+COUNTIF('Apr 2022'!A:A,D2438)+COUNTIF('May 2022'!A:A,D2438)+COUNTIF('June 2022'!A:A,D2438)+COUNTIF('July 2022'!A:A,D2438)+COUNTIF('Aug 2022'!A:A,D2438)+COUNTIF('Sep 2022'!A:A,D2438)+COUNTIF('Oct 2022'!A:A,D2438)+COUNTIF('Dec 2022'!A:A,D2438)</f>
        <v>1</v>
      </c>
      <c r="U2438" t="str">
        <f>VLOOKUP(Q2438,'Capital Lookup'!A:B,2,FALSE)</f>
        <v>No</v>
      </c>
      <c r="V2438" s="2">
        <f>IFERROR(VLOOKUP(LEFT(F2438,10),'Find Purchase Orders'!B:J,9,FALSE),"")</f>
        <v>44690</v>
      </c>
      <c r="W2438" s="25" t="s">
        <v>7261</v>
      </c>
    </row>
    <row r="2439" spans="1:23" hidden="1">
      <c r="A2439" s="25" t="s">
        <v>7261</v>
      </c>
      <c r="B2439" s="25" t="s">
        <v>8595</v>
      </c>
      <c r="C2439" s="25" t="s">
        <v>7264</v>
      </c>
      <c r="D2439" s="25" t="s">
        <v>13168</v>
      </c>
      <c r="E2439" s="25" t="s">
        <v>8443</v>
      </c>
      <c r="H2439" s="21">
        <v>9975</v>
      </c>
      <c r="I2439" s="25" t="s">
        <v>7257</v>
      </c>
      <c r="K2439" s="25" t="s">
        <v>7733</v>
      </c>
      <c r="L2439" s="25" t="s">
        <v>7734</v>
      </c>
      <c r="M2439" s="22">
        <v>0</v>
      </c>
      <c r="N2439" s="22">
        <v>0</v>
      </c>
      <c r="O2439" s="21">
        <v>0</v>
      </c>
      <c r="P2439" s="21">
        <v>475</v>
      </c>
      <c r="Q2439" s="25" t="s">
        <v>13169</v>
      </c>
      <c r="R2439" s="1" t="str">
        <f t="shared" si="38"/>
        <v>ST10059</v>
      </c>
      <c r="S2439" t="str">
        <f>VLOOKUP(R2439,Data!$C$2:$D$261,2,0)</f>
        <v>Parkwood Manor</v>
      </c>
      <c r="T2439">
        <f>COUNTIF('Feb 2022'!A:A,D2439)+COUNTIF('Mar 2022'!A:A,D2439)+COUNTIF('Apr 2022'!A:A,D2439)+COUNTIF('May 2022'!A:A,D2439)+COUNTIF('June 2022'!A:A,D2439)+COUNTIF('July 2022'!A:A,D2439)+COUNTIF('Aug 2022'!A:A,D2439)+COUNTIF('Sep 2022'!A:A,D2439)+COUNTIF('Oct 2022'!A:A,D2439)+COUNTIF('Dec 2022'!A:A,D2439)</f>
        <v>0</v>
      </c>
      <c r="U2439" t="str">
        <f>VLOOKUP(Q2439,'Capital Lookup'!A:B,2,FALSE)</f>
        <v>No</v>
      </c>
      <c r="V2439" s="2" t="str">
        <f>IFERROR(VLOOKUP(LEFT(F2439,10),'Find Purchase Orders'!B:J,9,FALSE),"")</f>
        <v/>
      </c>
      <c r="W2439" s="25" t="s">
        <v>7261</v>
      </c>
    </row>
    <row r="2440" spans="1:23" hidden="1">
      <c r="A2440" s="25" t="s">
        <v>7425</v>
      </c>
      <c r="B2440" s="25" t="s">
        <v>8004</v>
      </c>
      <c r="C2440" s="25" t="s">
        <v>7271</v>
      </c>
      <c r="D2440" s="25" t="s">
        <v>4818</v>
      </c>
      <c r="E2440" s="25" t="s">
        <v>7492</v>
      </c>
      <c r="F2440" s="25" t="s">
        <v>13170</v>
      </c>
      <c r="G2440" s="25" t="s">
        <v>13171</v>
      </c>
      <c r="H2440" s="21">
        <v>9612.91</v>
      </c>
      <c r="I2440" s="25" t="s">
        <v>7296</v>
      </c>
      <c r="J2440" s="25" t="s">
        <v>7288</v>
      </c>
      <c r="K2440" s="25" t="s">
        <v>7762</v>
      </c>
      <c r="L2440" s="25" t="s">
        <v>7641</v>
      </c>
      <c r="M2440" s="21">
        <v>9612.91</v>
      </c>
      <c r="N2440" s="22">
        <v>0</v>
      </c>
      <c r="O2440" s="21">
        <v>9612.91</v>
      </c>
      <c r="P2440" s="21">
        <v>9612.91</v>
      </c>
      <c r="Q2440" s="25" t="s">
        <v>13172</v>
      </c>
      <c r="R2440" s="1" t="str">
        <f t="shared" si="38"/>
        <v>ST10176</v>
      </c>
      <c r="S2440" t="str">
        <f>VLOOKUP(R2440,Data!$C$2:$D$261,2,0)</f>
        <v>Sumac Lodge</v>
      </c>
      <c r="T2440">
        <f>COUNTIF('Feb 2022'!A:A,D2440)+COUNTIF('Mar 2022'!A:A,D2440)+COUNTIF('Apr 2022'!A:A,D2440)+COUNTIF('May 2022'!A:A,D2440)+COUNTIF('June 2022'!A:A,D2440)+COUNTIF('July 2022'!A:A,D2440)+COUNTIF('Aug 2022'!A:A,D2440)+COUNTIF('Sep 2022'!A:A,D2440)+COUNTIF('Oct 2022'!A:A,D2440)+COUNTIF('Dec 2022'!A:A,D2440)</f>
        <v>1</v>
      </c>
      <c r="U2440" t="str">
        <f>VLOOKUP(Q2440,'Capital Lookup'!A:B,2,FALSE)</f>
        <v>No</v>
      </c>
      <c r="V2440" s="2">
        <f>IFERROR(VLOOKUP(LEFT(F2440,10),'Find Purchase Orders'!B:J,9,FALSE),"")</f>
        <v>44686</v>
      </c>
      <c r="W2440" s="25" t="s">
        <v>7261</v>
      </c>
    </row>
    <row r="2441" spans="1:23" hidden="1">
      <c r="A2441" s="25" t="s">
        <v>7252</v>
      </c>
      <c r="B2441" s="25" t="s">
        <v>7253</v>
      </c>
      <c r="C2441" s="25" t="s">
        <v>7254</v>
      </c>
      <c r="D2441" s="25" t="s">
        <v>4820</v>
      </c>
      <c r="E2441" s="25" t="s">
        <v>7256</v>
      </c>
      <c r="F2441" s="25" t="s">
        <v>13173</v>
      </c>
      <c r="G2441" s="25" t="s">
        <v>9615</v>
      </c>
      <c r="H2441" s="21">
        <v>2719.5</v>
      </c>
      <c r="I2441" s="25" t="s">
        <v>7296</v>
      </c>
      <c r="J2441" s="25" t="s">
        <v>7288</v>
      </c>
      <c r="K2441" s="25" t="s">
        <v>7262</v>
      </c>
      <c r="L2441" s="25" t="s">
        <v>7259</v>
      </c>
      <c r="M2441" s="21">
        <v>2719.5</v>
      </c>
      <c r="N2441" s="21">
        <v>2719.5</v>
      </c>
      <c r="O2441" s="21">
        <v>0</v>
      </c>
      <c r="P2441" s="21">
        <v>2719.5</v>
      </c>
      <c r="Q2441" s="25" t="s">
        <v>7459</v>
      </c>
      <c r="R2441" s="1" t="str">
        <f t="shared" si="38"/>
        <v>ST10086</v>
      </c>
      <c r="S2441" t="str">
        <f>VLOOKUP(R2441,Data!$C$2:$D$261,2,0)</f>
        <v>Renaissance</v>
      </c>
      <c r="T2441">
        <f>COUNTIF('Feb 2022'!A:A,D2441)+COUNTIF('Mar 2022'!A:A,D2441)+COUNTIF('Apr 2022'!A:A,D2441)+COUNTIF('May 2022'!A:A,D2441)+COUNTIF('June 2022'!A:A,D2441)+COUNTIF('July 2022'!A:A,D2441)+COUNTIF('Aug 2022'!A:A,D2441)+COUNTIF('Sep 2022'!A:A,D2441)+COUNTIF('Oct 2022'!A:A,D2441)+COUNTIF('Dec 2022'!A:A,D2441)</f>
        <v>1</v>
      </c>
      <c r="U2441" t="str">
        <f>VLOOKUP(Q2441,'Capital Lookup'!A:B,2,FALSE)</f>
        <v>No</v>
      </c>
      <c r="V2441" s="2">
        <f>IFERROR(VLOOKUP(LEFT(F2441,10),'Find Purchase Orders'!B:J,9,FALSE),"")</f>
        <v>44685</v>
      </c>
      <c r="W2441" s="25" t="s">
        <v>7261</v>
      </c>
    </row>
    <row r="2442" spans="1:23" hidden="1">
      <c r="A2442" s="25" t="s">
        <v>7252</v>
      </c>
      <c r="B2442" s="25" t="s">
        <v>7253</v>
      </c>
      <c r="C2442" s="25" t="s">
        <v>7254</v>
      </c>
      <c r="D2442" s="25" t="s">
        <v>4820</v>
      </c>
      <c r="E2442" s="25" t="s">
        <v>7256</v>
      </c>
      <c r="F2442" s="25" t="s">
        <v>13174</v>
      </c>
      <c r="G2442" s="25" t="s">
        <v>9617</v>
      </c>
      <c r="H2442" s="21">
        <v>27.75</v>
      </c>
      <c r="I2442" s="25" t="s">
        <v>7296</v>
      </c>
      <c r="J2442" s="25" t="s">
        <v>7288</v>
      </c>
      <c r="K2442" s="25" t="s">
        <v>7262</v>
      </c>
      <c r="L2442" s="25" t="s">
        <v>7259</v>
      </c>
      <c r="M2442" s="21">
        <v>27.75</v>
      </c>
      <c r="N2442" s="21">
        <v>27.75</v>
      </c>
      <c r="O2442" s="21">
        <v>0</v>
      </c>
      <c r="P2442" s="21">
        <v>27.75</v>
      </c>
      <c r="Q2442" s="25" t="s">
        <v>7459</v>
      </c>
      <c r="R2442" s="1" t="str">
        <f t="shared" si="38"/>
        <v>ST10086</v>
      </c>
      <c r="S2442" t="str">
        <f>VLOOKUP(R2442,Data!$C$2:$D$261,2,0)</f>
        <v>Renaissance</v>
      </c>
      <c r="T2442">
        <f>COUNTIF('Feb 2022'!A:A,D2442)+COUNTIF('Mar 2022'!A:A,D2442)+COUNTIF('Apr 2022'!A:A,D2442)+COUNTIF('May 2022'!A:A,D2442)+COUNTIF('June 2022'!A:A,D2442)+COUNTIF('July 2022'!A:A,D2442)+COUNTIF('Aug 2022'!A:A,D2442)+COUNTIF('Sep 2022'!A:A,D2442)+COUNTIF('Oct 2022'!A:A,D2442)+COUNTIF('Dec 2022'!A:A,D2442)</f>
        <v>1</v>
      </c>
      <c r="U2442" t="str">
        <f>VLOOKUP(Q2442,'Capital Lookup'!A:B,2,FALSE)</f>
        <v>No</v>
      </c>
      <c r="V2442" s="2">
        <f>IFERROR(VLOOKUP(LEFT(F2442,10),'Find Purchase Orders'!B:J,9,FALSE),"")</f>
        <v>44685</v>
      </c>
      <c r="W2442" s="25" t="s">
        <v>7261</v>
      </c>
    </row>
    <row r="2443" spans="1:23" hidden="1">
      <c r="A2443" s="25" t="s">
        <v>7261</v>
      </c>
      <c r="B2443" s="25" t="s">
        <v>8342</v>
      </c>
      <c r="C2443" s="25" t="s">
        <v>7264</v>
      </c>
      <c r="D2443" s="25" t="s">
        <v>4942</v>
      </c>
      <c r="E2443" s="25" t="s">
        <v>8229</v>
      </c>
      <c r="F2443" s="25" t="s">
        <v>13175</v>
      </c>
      <c r="G2443" s="25" t="s">
        <v>13176</v>
      </c>
      <c r="H2443" s="21">
        <v>14568.01</v>
      </c>
      <c r="I2443" s="25" t="s">
        <v>7296</v>
      </c>
      <c r="J2443" s="25" t="s">
        <v>7288</v>
      </c>
      <c r="K2443" s="25" t="s">
        <v>7262</v>
      </c>
      <c r="L2443" s="25" t="s">
        <v>7259</v>
      </c>
      <c r="M2443" s="21">
        <v>14568.01</v>
      </c>
      <c r="N2443" s="21">
        <v>14209.79</v>
      </c>
      <c r="O2443" s="21">
        <v>358.22</v>
      </c>
      <c r="P2443" s="21">
        <v>14568.01</v>
      </c>
      <c r="Q2443" s="25" t="s">
        <v>8346</v>
      </c>
      <c r="R2443" s="1" t="str">
        <f t="shared" si="38"/>
        <v>ST10025</v>
      </c>
      <c r="S2443" t="str">
        <f>VLOOKUP(R2443,Data!$C$2:$D$261,2,0)</f>
        <v>Don Mills Seniors Apartments</v>
      </c>
      <c r="T2443">
        <f>COUNTIF('Feb 2022'!A:A,D2443)+COUNTIF('Mar 2022'!A:A,D2443)+COUNTIF('Apr 2022'!A:A,D2443)+COUNTIF('May 2022'!A:A,D2443)+COUNTIF('June 2022'!A:A,D2443)+COUNTIF('July 2022'!A:A,D2443)+COUNTIF('Aug 2022'!A:A,D2443)+COUNTIF('Sep 2022'!A:A,D2443)+COUNTIF('Oct 2022'!A:A,D2443)+COUNTIF('Dec 2022'!A:A,D2443)</f>
        <v>1</v>
      </c>
      <c r="U2443" t="str">
        <f>VLOOKUP(Q2443,'Capital Lookup'!A:B,2,FALSE)</f>
        <v>No</v>
      </c>
      <c r="V2443" s="2">
        <f>IFERROR(VLOOKUP(LEFT(F2443,10),'Find Purchase Orders'!B:J,9,FALSE),"")</f>
        <v>44700</v>
      </c>
      <c r="W2443" s="25" t="s">
        <v>7261</v>
      </c>
    </row>
    <row r="2444" spans="1:23" hidden="1">
      <c r="A2444" s="25" t="s">
        <v>7261</v>
      </c>
      <c r="B2444" s="25" t="s">
        <v>8342</v>
      </c>
      <c r="C2444" s="25" t="s">
        <v>7264</v>
      </c>
      <c r="D2444" s="25" t="s">
        <v>4942</v>
      </c>
      <c r="E2444" s="25" t="s">
        <v>8229</v>
      </c>
      <c r="F2444" s="25" t="s">
        <v>13177</v>
      </c>
      <c r="G2444" s="25" t="s">
        <v>13178</v>
      </c>
      <c r="H2444" s="21">
        <v>565</v>
      </c>
      <c r="I2444" s="25" t="s">
        <v>7296</v>
      </c>
      <c r="J2444" s="25" t="s">
        <v>7288</v>
      </c>
      <c r="K2444" s="25" t="s">
        <v>7262</v>
      </c>
      <c r="L2444" s="25" t="s">
        <v>7259</v>
      </c>
      <c r="M2444" s="21">
        <v>565</v>
      </c>
      <c r="N2444" s="21">
        <v>565</v>
      </c>
      <c r="O2444" s="21">
        <v>0</v>
      </c>
      <c r="P2444" s="21">
        <v>565</v>
      </c>
      <c r="Q2444" s="25" t="s">
        <v>8346</v>
      </c>
      <c r="R2444" s="1" t="str">
        <f t="shared" ref="R2444:R2507" si="39">CONCATENATE("ST",LEFT(B2444,5))</f>
        <v>ST10025</v>
      </c>
      <c r="S2444" t="str">
        <f>VLOOKUP(R2444,Data!$C$2:$D$261,2,0)</f>
        <v>Don Mills Seniors Apartments</v>
      </c>
      <c r="T2444">
        <f>COUNTIF('Feb 2022'!A:A,D2444)+COUNTIF('Mar 2022'!A:A,D2444)+COUNTIF('Apr 2022'!A:A,D2444)+COUNTIF('May 2022'!A:A,D2444)+COUNTIF('June 2022'!A:A,D2444)+COUNTIF('July 2022'!A:A,D2444)+COUNTIF('Aug 2022'!A:A,D2444)+COUNTIF('Sep 2022'!A:A,D2444)+COUNTIF('Oct 2022'!A:A,D2444)+COUNTIF('Dec 2022'!A:A,D2444)</f>
        <v>1</v>
      </c>
      <c r="U2444" t="str">
        <f>VLOOKUP(Q2444,'Capital Lookup'!A:B,2,FALSE)</f>
        <v>No</v>
      </c>
      <c r="V2444" s="2">
        <f>IFERROR(VLOOKUP(LEFT(F2444,10),'Find Purchase Orders'!B:J,9,FALSE),"")</f>
        <v>44700</v>
      </c>
      <c r="W2444" s="25" t="s">
        <v>7261</v>
      </c>
    </row>
    <row r="2445" spans="1:23" hidden="1">
      <c r="A2445" s="25" t="s">
        <v>7425</v>
      </c>
      <c r="B2445" s="25" t="s">
        <v>8259</v>
      </c>
      <c r="C2445" s="25" t="s">
        <v>8260</v>
      </c>
      <c r="D2445" s="25" t="s">
        <v>13179</v>
      </c>
      <c r="E2445" s="25" t="s">
        <v>10329</v>
      </c>
      <c r="F2445" s="25" t="s">
        <v>13180</v>
      </c>
      <c r="G2445" s="25" t="s">
        <v>13181</v>
      </c>
      <c r="H2445" s="21">
        <v>2412.46</v>
      </c>
      <c r="I2445" s="25" t="s">
        <v>7296</v>
      </c>
      <c r="J2445" s="25" t="s">
        <v>7288</v>
      </c>
      <c r="K2445" s="25" t="s">
        <v>8175</v>
      </c>
      <c r="L2445" s="25" t="s">
        <v>12208</v>
      </c>
      <c r="M2445" s="21">
        <v>2412.46</v>
      </c>
      <c r="N2445" s="21">
        <v>2412.46</v>
      </c>
      <c r="O2445" s="21">
        <v>0</v>
      </c>
      <c r="P2445" s="21">
        <v>2412.46</v>
      </c>
      <c r="Q2445" s="25" t="s">
        <v>12795</v>
      </c>
      <c r="R2445" s="1" t="str">
        <f t="shared" si="39"/>
        <v>ST10260</v>
      </c>
      <c r="S2445" t="str">
        <f>VLOOKUP(R2445,Data!$C$2:$D$261,2,0)</f>
        <v>Support Office</v>
      </c>
      <c r="T2445">
        <f>COUNTIF('Feb 2022'!A:A,D2445)+COUNTIF('Mar 2022'!A:A,D2445)+COUNTIF('Apr 2022'!A:A,D2445)+COUNTIF('May 2022'!A:A,D2445)+COUNTIF('June 2022'!A:A,D2445)+COUNTIF('July 2022'!A:A,D2445)+COUNTIF('Aug 2022'!A:A,D2445)+COUNTIF('Sep 2022'!A:A,D2445)+COUNTIF('Oct 2022'!A:A,D2445)+COUNTIF('Dec 2022'!A:A,D2445)</f>
        <v>0</v>
      </c>
      <c r="U2445" t="str">
        <f>VLOOKUP(Q2445,'Capital Lookup'!A:B,2,FALSE)</f>
        <v>Yes</v>
      </c>
      <c r="V2445" s="2">
        <f>IFERROR(VLOOKUP(LEFT(F2445,10),'Find Purchase Orders'!B:J,9,FALSE),"")</f>
        <v>44685</v>
      </c>
      <c r="W2445" s="25" t="s">
        <v>7261</v>
      </c>
    </row>
    <row r="2446" spans="1:23" hidden="1">
      <c r="A2446" s="25" t="s">
        <v>7261</v>
      </c>
      <c r="B2446" s="25" t="s">
        <v>10864</v>
      </c>
      <c r="C2446" s="25" t="s">
        <v>7264</v>
      </c>
      <c r="D2446" s="25" t="s">
        <v>4822</v>
      </c>
      <c r="E2446" s="25" t="s">
        <v>7500</v>
      </c>
      <c r="F2446" s="25" t="s">
        <v>13182</v>
      </c>
      <c r="G2446" s="25" t="s">
        <v>13183</v>
      </c>
      <c r="H2446" s="21">
        <v>5549.62</v>
      </c>
      <c r="I2446" s="25" t="s">
        <v>7296</v>
      </c>
      <c r="J2446" s="25" t="s">
        <v>7288</v>
      </c>
      <c r="K2446" s="25" t="s">
        <v>7733</v>
      </c>
      <c r="L2446" s="25" t="s">
        <v>7734</v>
      </c>
      <c r="M2446" s="21">
        <v>9335.5400000000009</v>
      </c>
      <c r="N2446" s="21">
        <v>9335.5400000000009</v>
      </c>
      <c r="O2446" s="21">
        <v>0</v>
      </c>
      <c r="P2446" s="21">
        <v>8899.99</v>
      </c>
      <c r="Q2446" s="25" t="s">
        <v>13184</v>
      </c>
      <c r="R2446" s="1" t="str">
        <f t="shared" si="39"/>
        <v>ST10044</v>
      </c>
      <c r="S2446" t="str">
        <f>VLOOKUP(R2446,Data!$C$2:$D$261,2,0)</f>
        <v>Landmark Court</v>
      </c>
      <c r="T2446">
        <f>COUNTIF('Feb 2022'!A:A,D2446)+COUNTIF('Mar 2022'!A:A,D2446)+COUNTIF('Apr 2022'!A:A,D2446)+COUNTIF('May 2022'!A:A,D2446)+COUNTIF('June 2022'!A:A,D2446)+COUNTIF('July 2022'!A:A,D2446)+COUNTIF('Aug 2022'!A:A,D2446)+COUNTIF('Sep 2022'!A:A,D2446)+COUNTIF('Oct 2022'!A:A,D2446)+COUNTIF('Dec 2022'!A:A,D2446)</f>
        <v>1</v>
      </c>
      <c r="U2446" t="str">
        <f>VLOOKUP(Q2446,'Capital Lookup'!A:B,2,FALSE)</f>
        <v>No</v>
      </c>
      <c r="V2446" s="2">
        <f>IFERROR(VLOOKUP(LEFT(F2446,10),'Find Purchase Orders'!B:J,9,FALSE),"")</f>
        <v>44686</v>
      </c>
      <c r="W2446" s="25" t="s">
        <v>7261</v>
      </c>
    </row>
    <row r="2447" spans="1:23" hidden="1">
      <c r="A2447" s="25" t="s">
        <v>7478</v>
      </c>
      <c r="B2447" s="25" t="s">
        <v>7935</v>
      </c>
      <c r="C2447" s="25" t="s">
        <v>7587</v>
      </c>
      <c r="D2447" s="25" t="s">
        <v>4824</v>
      </c>
      <c r="E2447" s="25" t="s">
        <v>7500</v>
      </c>
      <c r="F2447" s="25" t="s">
        <v>13185</v>
      </c>
      <c r="G2447" s="25" t="s">
        <v>13186</v>
      </c>
      <c r="H2447" s="21">
        <v>1379.73</v>
      </c>
      <c r="I2447" s="25" t="s">
        <v>7296</v>
      </c>
      <c r="J2447" s="25" t="s">
        <v>7288</v>
      </c>
      <c r="K2447" s="25" t="s">
        <v>7495</v>
      </c>
      <c r="L2447" s="25" t="s">
        <v>7745</v>
      </c>
      <c r="M2447" s="21">
        <v>1379.73</v>
      </c>
      <c r="N2447" s="21">
        <v>1379.73</v>
      </c>
      <c r="O2447" s="21">
        <v>0</v>
      </c>
      <c r="P2447" s="21">
        <v>1379.73</v>
      </c>
      <c r="Q2447" s="25" t="s">
        <v>13187</v>
      </c>
      <c r="R2447" s="1" t="str">
        <f t="shared" si="39"/>
        <v>ST10162</v>
      </c>
      <c r="S2447" t="str">
        <f>VLOOKUP(R2447,Data!$C$2:$D$261,2,0)</f>
        <v>Elginwood</v>
      </c>
      <c r="T2447">
        <f>COUNTIF('Feb 2022'!A:A,D2447)+COUNTIF('Mar 2022'!A:A,D2447)+COUNTIF('Apr 2022'!A:A,D2447)+COUNTIF('May 2022'!A:A,D2447)+COUNTIF('June 2022'!A:A,D2447)+COUNTIF('July 2022'!A:A,D2447)+COUNTIF('Aug 2022'!A:A,D2447)+COUNTIF('Sep 2022'!A:A,D2447)+COUNTIF('Oct 2022'!A:A,D2447)+COUNTIF('Dec 2022'!A:A,D2447)</f>
        <v>1</v>
      </c>
      <c r="U2447" t="str">
        <f>VLOOKUP(Q2447,'Capital Lookup'!A:B,2,FALSE)</f>
        <v>No</v>
      </c>
      <c r="V2447" s="2">
        <f>IFERROR(VLOOKUP(LEFT(F2447,10),'Find Purchase Orders'!B:J,9,FALSE),"")</f>
        <v>44687</v>
      </c>
      <c r="W2447" s="25" t="s">
        <v>7261</v>
      </c>
    </row>
    <row r="2448" spans="1:23" hidden="1">
      <c r="A2448" s="25" t="s">
        <v>7261</v>
      </c>
      <c r="B2448" s="25" t="s">
        <v>8108</v>
      </c>
      <c r="C2448" s="25" t="s">
        <v>7264</v>
      </c>
      <c r="D2448" s="25" t="s">
        <v>4826</v>
      </c>
      <c r="E2448" s="25" t="s">
        <v>7500</v>
      </c>
      <c r="F2448" s="25" t="s">
        <v>13188</v>
      </c>
      <c r="G2448" s="25" t="s">
        <v>13189</v>
      </c>
      <c r="H2448" s="21">
        <v>699.12</v>
      </c>
      <c r="I2448" s="25" t="s">
        <v>7296</v>
      </c>
      <c r="J2448" s="25" t="s">
        <v>7288</v>
      </c>
      <c r="K2448" s="25" t="s">
        <v>7495</v>
      </c>
      <c r="L2448" s="25" t="s">
        <v>8097</v>
      </c>
      <c r="M2448" s="21">
        <v>699.12</v>
      </c>
      <c r="N2448" s="21">
        <v>699.12</v>
      </c>
      <c r="O2448" s="21">
        <v>0</v>
      </c>
      <c r="P2448" s="21">
        <v>699.12</v>
      </c>
      <c r="Q2448" s="25" t="s">
        <v>9502</v>
      </c>
      <c r="R2448" s="1" t="str">
        <f t="shared" si="39"/>
        <v>ST10049</v>
      </c>
      <c r="S2448" t="str">
        <f>VLOOKUP(R2448,Data!$C$2:$D$261,2,0)</f>
        <v>Colonel By</v>
      </c>
      <c r="T2448">
        <f>COUNTIF('Feb 2022'!A:A,D2448)+COUNTIF('Mar 2022'!A:A,D2448)+COUNTIF('Apr 2022'!A:A,D2448)+COUNTIF('May 2022'!A:A,D2448)+COUNTIF('June 2022'!A:A,D2448)+COUNTIF('July 2022'!A:A,D2448)+COUNTIF('Aug 2022'!A:A,D2448)+COUNTIF('Sep 2022'!A:A,D2448)+COUNTIF('Oct 2022'!A:A,D2448)+COUNTIF('Dec 2022'!A:A,D2448)</f>
        <v>1</v>
      </c>
      <c r="U2448" t="str">
        <f>VLOOKUP(Q2448,'Capital Lookup'!A:B,2,FALSE)</f>
        <v>No</v>
      </c>
      <c r="V2448" s="2">
        <f>IFERROR(VLOOKUP(LEFT(F2448,10),'Find Purchase Orders'!B:J,9,FALSE),"")</f>
        <v>44686</v>
      </c>
      <c r="W2448" s="25" t="s">
        <v>7261</v>
      </c>
    </row>
    <row r="2449" spans="1:23" hidden="1">
      <c r="A2449" s="25" t="s">
        <v>7425</v>
      </c>
      <c r="B2449" s="25" t="s">
        <v>7965</v>
      </c>
      <c r="C2449" s="25" t="s">
        <v>7271</v>
      </c>
      <c r="D2449" s="25" t="s">
        <v>4828</v>
      </c>
      <c r="E2449" s="25" t="s">
        <v>7492</v>
      </c>
      <c r="F2449" s="25" t="s">
        <v>13190</v>
      </c>
      <c r="G2449" s="25" t="s">
        <v>13191</v>
      </c>
      <c r="H2449" s="21">
        <v>26927.9</v>
      </c>
      <c r="I2449" s="25" t="s">
        <v>7296</v>
      </c>
      <c r="J2449" s="25" t="s">
        <v>7288</v>
      </c>
      <c r="K2449" s="25" t="s">
        <v>7630</v>
      </c>
      <c r="L2449" s="25" t="s">
        <v>7728</v>
      </c>
      <c r="M2449" s="21">
        <v>26927.9</v>
      </c>
      <c r="N2449" s="21">
        <v>26927.9</v>
      </c>
      <c r="O2449" s="21">
        <v>0</v>
      </c>
      <c r="P2449" s="21">
        <v>26927.9</v>
      </c>
      <c r="Q2449" s="25" t="s">
        <v>13192</v>
      </c>
      <c r="R2449" s="1" t="str">
        <f t="shared" si="39"/>
        <v>ST10190</v>
      </c>
      <c r="S2449" t="str">
        <f>VLOOKUP(R2449,Data!$C$2:$D$261,2,0)</f>
        <v>Trillium Court</v>
      </c>
      <c r="T2449">
        <f>COUNTIF('Feb 2022'!A:A,D2449)+COUNTIF('Mar 2022'!A:A,D2449)+COUNTIF('Apr 2022'!A:A,D2449)+COUNTIF('May 2022'!A:A,D2449)+COUNTIF('June 2022'!A:A,D2449)+COUNTIF('July 2022'!A:A,D2449)+COUNTIF('Aug 2022'!A:A,D2449)+COUNTIF('Sep 2022'!A:A,D2449)+COUNTIF('Oct 2022'!A:A,D2449)+COUNTIF('Dec 2022'!A:A,D2449)</f>
        <v>1</v>
      </c>
      <c r="U2449" t="str">
        <f>VLOOKUP(Q2449,'Capital Lookup'!A:B,2,FALSE)</f>
        <v>No</v>
      </c>
      <c r="V2449" s="2">
        <f>IFERROR(VLOOKUP(LEFT(F2449,10),'Find Purchase Orders'!B:J,9,FALSE),"")</f>
        <v>44690</v>
      </c>
      <c r="W2449" s="25" t="s">
        <v>7261</v>
      </c>
    </row>
    <row r="2450" spans="1:23" hidden="1">
      <c r="A2450" s="25" t="s">
        <v>7261</v>
      </c>
      <c r="B2450" s="25" t="s">
        <v>9377</v>
      </c>
      <c r="C2450" s="25" t="s">
        <v>7282</v>
      </c>
      <c r="D2450" s="25" t="s">
        <v>4830</v>
      </c>
      <c r="E2450" s="25" t="s">
        <v>7273</v>
      </c>
      <c r="F2450" s="25" t="s">
        <v>13193</v>
      </c>
      <c r="G2450" s="25" t="s">
        <v>13194</v>
      </c>
      <c r="H2450" s="21">
        <v>12828.06</v>
      </c>
      <c r="I2450" s="25" t="s">
        <v>7296</v>
      </c>
      <c r="J2450" s="25" t="s">
        <v>7288</v>
      </c>
      <c r="K2450" s="25" t="s">
        <v>7733</v>
      </c>
      <c r="L2450" s="25" t="s">
        <v>7734</v>
      </c>
      <c r="M2450" s="21">
        <v>12828.06</v>
      </c>
      <c r="N2450" s="22">
        <v>0</v>
      </c>
      <c r="O2450" s="21">
        <v>12828.06</v>
      </c>
      <c r="P2450" s="21">
        <v>12828.06</v>
      </c>
      <c r="Q2450" s="25" t="s">
        <v>13195</v>
      </c>
      <c r="R2450" s="1" t="str">
        <f t="shared" si="39"/>
        <v>ST10069</v>
      </c>
      <c r="S2450" t="str">
        <f>VLOOKUP(R2450,Data!$C$2:$D$261,2,0)</f>
        <v>The Heartland</v>
      </c>
      <c r="T2450">
        <f>COUNTIF('Feb 2022'!A:A,D2450)+COUNTIF('Mar 2022'!A:A,D2450)+COUNTIF('Apr 2022'!A:A,D2450)+COUNTIF('May 2022'!A:A,D2450)+COUNTIF('June 2022'!A:A,D2450)+COUNTIF('July 2022'!A:A,D2450)+COUNTIF('Aug 2022'!A:A,D2450)+COUNTIF('Sep 2022'!A:A,D2450)+COUNTIF('Oct 2022'!A:A,D2450)+COUNTIF('Dec 2022'!A:A,D2450)</f>
        <v>1</v>
      </c>
      <c r="U2450" t="str">
        <f>VLOOKUP(Q2450,'Capital Lookup'!A:B,2,FALSE)</f>
        <v>No</v>
      </c>
      <c r="V2450" s="2">
        <f>IFERROR(VLOOKUP(LEFT(F2450,10),'Find Purchase Orders'!B:J,9,FALSE),"")</f>
        <v>44686</v>
      </c>
      <c r="W2450" s="25" t="s">
        <v>7261</v>
      </c>
    </row>
    <row r="2451" spans="1:23" hidden="1">
      <c r="A2451" s="25" t="s">
        <v>7261</v>
      </c>
      <c r="B2451" s="25" t="s">
        <v>8595</v>
      </c>
      <c r="C2451" s="25" t="s">
        <v>7264</v>
      </c>
      <c r="D2451" s="25" t="s">
        <v>4868</v>
      </c>
      <c r="E2451" s="25" t="s">
        <v>8596</v>
      </c>
      <c r="F2451" s="25" t="s">
        <v>13196</v>
      </c>
      <c r="G2451" s="25" t="s">
        <v>13197</v>
      </c>
      <c r="H2451" s="21">
        <v>5986.34</v>
      </c>
      <c r="I2451" s="25" t="s">
        <v>7296</v>
      </c>
      <c r="J2451" s="25" t="s">
        <v>7288</v>
      </c>
      <c r="K2451" s="25" t="s">
        <v>7262</v>
      </c>
      <c r="L2451" s="25" t="s">
        <v>7259</v>
      </c>
      <c r="M2451" s="21">
        <v>5986.34</v>
      </c>
      <c r="N2451" s="21">
        <v>5986.34</v>
      </c>
      <c r="O2451" s="21">
        <v>0</v>
      </c>
      <c r="P2451" s="21">
        <v>5986.34</v>
      </c>
      <c r="Q2451" s="25" t="s">
        <v>8599</v>
      </c>
      <c r="R2451" s="1" t="str">
        <f t="shared" si="39"/>
        <v>ST10059</v>
      </c>
      <c r="S2451" t="str">
        <f>VLOOKUP(R2451,Data!$C$2:$D$261,2,0)</f>
        <v>Parkwood Manor</v>
      </c>
      <c r="T2451">
        <f>COUNTIF('Feb 2022'!A:A,D2451)+COUNTIF('Mar 2022'!A:A,D2451)+COUNTIF('Apr 2022'!A:A,D2451)+COUNTIF('May 2022'!A:A,D2451)+COUNTIF('June 2022'!A:A,D2451)+COUNTIF('July 2022'!A:A,D2451)+COUNTIF('Aug 2022'!A:A,D2451)+COUNTIF('Sep 2022'!A:A,D2451)+COUNTIF('Oct 2022'!A:A,D2451)+COUNTIF('Dec 2022'!A:A,D2451)</f>
        <v>1</v>
      </c>
      <c r="U2451" t="str">
        <f>VLOOKUP(Q2451,'Capital Lookup'!A:B,2,FALSE)</f>
        <v>No</v>
      </c>
      <c r="V2451" s="2">
        <f>IFERROR(VLOOKUP(LEFT(F2451,10),'Find Purchase Orders'!B:J,9,FALSE),"")</f>
        <v>44690</v>
      </c>
      <c r="W2451" s="25" t="s">
        <v>7261</v>
      </c>
    </row>
    <row r="2452" spans="1:23" hidden="1">
      <c r="A2452" s="25" t="s">
        <v>7261</v>
      </c>
      <c r="B2452" s="25" t="s">
        <v>8595</v>
      </c>
      <c r="C2452" s="25" t="s">
        <v>7264</v>
      </c>
      <c r="D2452" s="25" t="s">
        <v>4868</v>
      </c>
      <c r="E2452" s="25" t="s">
        <v>8596</v>
      </c>
      <c r="F2452" s="25" t="s">
        <v>13198</v>
      </c>
      <c r="G2452" s="25" t="s">
        <v>13199</v>
      </c>
      <c r="H2452" s="21">
        <v>131.25</v>
      </c>
      <c r="I2452" s="25" t="s">
        <v>7296</v>
      </c>
      <c r="J2452" s="25" t="s">
        <v>7288</v>
      </c>
      <c r="K2452" s="25" t="s">
        <v>7262</v>
      </c>
      <c r="L2452" s="25" t="s">
        <v>7259</v>
      </c>
      <c r="M2452" s="21">
        <v>131.25</v>
      </c>
      <c r="N2452" s="21">
        <v>131.25</v>
      </c>
      <c r="O2452" s="21">
        <v>0</v>
      </c>
      <c r="P2452" s="21">
        <v>131.25</v>
      </c>
      <c r="Q2452" s="25" t="s">
        <v>8599</v>
      </c>
      <c r="R2452" s="1" t="str">
        <f t="shared" si="39"/>
        <v>ST10059</v>
      </c>
      <c r="S2452" t="str">
        <f>VLOOKUP(R2452,Data!$C$2:$D$261,2,0)</f>
        <v>Parkwood Manor</v>
      </c>
      <c r="T2452">
        <f>COUNTIF('Feb 2022'!A:A,D2452)+COUNTIF('Mar 2022'!A:A,D2452)+COUNTIF('Apr 2022'!A:A,D2452)+COUNTIF('May 2022'!A:A,D2452)+COUNTIF('June 2022'!A:A,D2452)+COUNTIF('July 2022'!A:A,D2452)+COUNTIF('Aug 2022'!A:A,D2452)+COUNTIF('Sep 2022'!A:A,D2452)+COUNTIF('Oct 2022'!A:A,D2452)+COUNTIF('Dec 2022'!A:A,D2452)</f>
        <v>1</v>
      </c>
      <c r="U2452" t="str">
        <f>VLOOKUP(Q2452,'Capital Lookup'!A:B,2,FALSE)</f>
        <v>No</v>
      </c>
      <c r="V2452" s="2">
        <f>IFERROR(VLOOKUP(LEFT(F2452,10),'Find Purchase Orders'!B:J,9,FALSE),"")</f>
        <v>44690</v>
      </c>
      <c r="W2452" s="25" t="s">
        <v>7261</v>
      </c>
    </row>
    <row r="2453" spans="1:23" hidden="1">
      <c r="A2453" s="25" t="s">
        <v>7252</v>
      </c>
      <c r="B2453" s="25" t="s">
        <v>7524</v>
      </c>
      <c r="C2453" s="25" t="s">
        <v>7254</v>
      </c>
      <c r="D2453" s="25" t="s">
        <v>4831</v>
      </c>
      <c r="E2453" s="25" t="s">
        <v>8419</v>
      </c>
      <c r="F2453" s="25" t="s">
        <v>13200</v>
      </c>
      <c r="G2453" s="25" t="s">
        <v>13201</v>
      </c>
      <c r="H2453" s="21">
        <v>2438.09</v>
      </c>
      <c r="I2453" s="25" t="s">
        <v>7296</v>
      </c>
      <c r="J2453" s="25" t="s">
        <v>7288</v>
      </c>
      <c r="K2453" s="25" t="s">
        <v>8538</v>
      </c>
      <c r="L2453" s="25" t="s">
        <v>8858</v>
      </c>
      <c r="M2453" s="21">
        <v>2438.09</v>
      </c>
      <c r="N2453" s="21">
        <v>2438.09</v>
      </c>
      <c r="O2453" s="21">
        <v>0</v>
      </c>
      <c r="P2453" s="21">
        <v>2438.09</v>
      </c>
      <c r="Q2453" s="25" t="s">
        <v>13202</v>
      </c>
      <c r="R2453" s="1" t="str">
        <f t="shared" si="39"/>
        <v>ST10041</v>
      </c>
      <c r="S2453" t="str">
        <f>VLOOKUP(R2453,Data!$C$2:$D$261,2,0)</f>
        <v>Prince of Wales</v>
      </c>
      <c r="T2453">
        <f>COUNTIF('Feb 2022'!A:A,D2453)+COUNTIF('Mar 2022'!A:A,D2453)+COUNTIF('Apr 2022'!A:A,D2453)+COUNTIF('May 2022'!A:A,D2453)+COUNTIF('June 2022'!A:A,D2453)+COUNTIF('July 2022'!A:A,D2453)+COUNTIF('Aug 2022'!A:A,D2453)+COUNTIF('Sep 2022'!A:A,D2453)+COUNTIF('Oct 2022'!A:A,D2453)+COUNTIF('Dec 2022'!A:A,D2453)</f>
        <v>1</v>
      </c>
      <c r="U2453" t="str">
        <f>VLOOKUP(Q2453,'Capital Lookup'!A:B,2,FALSE)</f>
        <v>No</v>
      </c>
      <c r="V2453" s="2">
        <f>IFERROR(VLOOKUP(LEFT(F2453,10),'Find Purchase Orders'!B:J,9,FALSE),"")</f>
        <v>44687</v>
      </c>
      <c r="W2453" s="25" t="s">
        <v>7261</v>
      </c>
    </row>
    <row r="2454" spans="1:23" hidden="1">
      <c r="A2454" s="25" t="s">
        <v>9810</v>
      </c>
      <c r="B2454" s="25" t="s">
        <v>10744</v>
      </c>
      <c r="C2454" s="25"/>
      <c r="D2454" s="25" t="s">
        <v>4832</v>
      </c>
      <c r="E2454" s="25" t="s">
        <v>8419</v>
      </c>
      <c r="F2454" s="25" t="s">
        <v>13203</v>
      </c>
      <c r="G2454" s="25" t="s">
        <v>13204</v>
      </c>
      <c r="H2454" s="21">
        <v>7763.1</v>
      </c>
      <c r="I2454" s="25" t="s">
        <v>7296</v>
      </c>
      <c r="J2454" s="25" t="s">
        <v>7288</v>
      </c>
      <c r="K2454" s="25" t="s">
        <v>8538</v>
      </c>
      <c r="L2454" s="25" t="s">
        <v>8858</v>
      </c>
      <c r="M2454" s="21">
        <v>7763.1</v>
      </c>
      <c r="N2454" s="21">
        <v>7763.1</v>
      </c>
      <c r="O2454" s="21">
        <v>0</v>
      </c>
      <c r="P2454" s="21">
        <v>7763.1</v>
      </c>
      <c r="Q2454" s="25" t="s">
        <v>13205</v>
      </c>
      <c r="R2454" s="1" t="str">
        <f t="shared" si="39"/>
        <v>ST10397</v>
      </c>
      <c r="S2454" t="e">
        <f>VLOOKUP(R2454,Data!$C$2:$D$261,2,0)</f>
        <v>#N/A</v>
      </c>
      <c r="T2454">
        <f>COUNTIF('Feb 2022'!A:A,D2454)+COUNTIF('Mar 2022'!A:A,D2454)+COUNTIF('Apr 2022'!A:A,D2454)+COUNTIF('May 2022'!A:A,D2454)+COUNTIF('June 2022'!A:A,D2454)+COUNTIF('July 2022'!A:A,D2454)+COUNTIF('Aug 2022'!A:A,D2454)+COUNTIF('Sep 2022'!A:A,D2454)+COUNTIF('Oct 2022'!A:A,D2454)+COUNTIF('Dec 2022'!A:A,D2454)</f>
        <v>1</v>
      </c>
      <c r="U2454" t="str">
        <f>VLOOKUP(Q2454,'Capital Lookup'!A:B,2,FALSE)</f>
        <v>No</v>
      </c>
      <c r="V2454" s="2">
        <f>IFERROR(VLOOKUP(LEFT(F2454,10),'Find Purchase Orders'!B:J,9,FALSE),"")</f>
        <v>44687</v>
      </c>
      <c r="W2454" s="25" t="s">
        <v>7261</v>
      </c>
    </row>
    <row r="2455" spans="1:23" hidden="1">
      <c r="A2455" s="25" t="s">
        <v>7261</v>
      </c>
      <c r="B2455" s="25" t="s">
        <v>7355</v>
      </c>
      <c r="C2455" s="25" t="s">
        <v>7264</v>
      </c>
      <c r="D2455" s="25" t="s">
        <v>4869</v>
      </c>
      <c r="E2455" s="25" t="s">
        <v>8140</v>
      </c>
      <c r="F2455" s="25" t="s">
        <v>13206</v>
      </c>
      <c r="G2455" s="25" t="s">
        <v>13207</v>
      </c>
      <c r="H2455" s="21">
        <v>26837.5</v>
      </c>
      <c r="I2455" s="25" t="s">
        <v>7296</v>
      </c>
      <c r="J2455" s="25" t="s">
        <v>7288</v>
      </c>
      <c r="K2455" s="25" t="s">
        <v>7495</v>
      </c>
      <c r="L2455" s="25" t="s">
        <v>7745</v>
      </c>
      <c r="M2455" s="21">
        <v>26837.5</v>
      </c>
      <c r="N2455" s="22">
        <v>0</v>
      </c>
      <c r="O2455" s="21">
        <v>26837.5</v>
      </c>
      <c r="P2455" s="21">
        <v>26837.5</v>
      </c>
      <c r="Q2455" s="25" t="s">
        <v>13208</v>
      </c>
      <c r="R2455" s="1" t="str">
        <f t="shared" si="39"/>
        <v>ST10094</v>
      </c>
      <c r="S2455" t="str">
        <f>VLOOKUP(R2455,Data!$C$2:$D$261,2,0)</f>
        <v>Briarfield Gardens</v>
      </c>
      <c r="T2455">
        <f>COUNTIF('Feb 2022'!A:A,D2455)+COUNTIF('Mar 2022'!A:A,D2455)+COUNTIF('Apr 2022'!A:A,D2455)+COUNTIF('May 2022'!A:A,D2455)+COUNTIF('June 2022'!A:A,D2455)+COUNTIF('July 2022'!A:A,D2455)+COUNTIF('Aug 2022'!A:A,D2455)+COUNTIF('Sep 2022'!A:A,D2455)+COUNTIF('Oct 2022'!A:A,D2455)+COUNTIF('Dec 2022'!A:A,D2455)</f>
        <v>1</v>
      </c>
      <c r="U2455" t="str">
        <f>VLOOKUP(Q2455,'Capital Lookup'!A:B,2,FALSE)</f>
        <v>No</v>
      </c>
      <c r="V2455" s="2">
        <f>IFERROR(VLOOKUP(LEFT(F2455,10),'Find Purchase Orders'!B:J,9,FALSE),"")</f>
        <v>44690</v>
      </c>
      <c r="W2455" s="25" t="s">
        <v>7261</v>
      </c>
    </row>
    <row r="2456" spans="1:23" hidden="1">
      <c r="A2456" s="25" t="s">
        <v>7478</v>
      </c>
      <c r="B2456" s="25" t="s">
        <v>7944</v>
      </c>
      <c r="C2456" s="25" t="s">
        <v>7587</v>
      </c>
      <c r="D2456" s="25" t="s">
        <v>13209</v>
      </c>
      <c r="E2456" s="25" t="s">
        <v>8140</v>
      </c>
      <c r="H2456" s="21">
        <v>2061.02</v>
      </c>
      <c r="I2456" s="25" t="s">
        <v>7257</v>
      </c>
      <c r="K2456" s="25" t="s">
        <v>9497</v>
      </c>
      <c r="L2456" s="25" t="s">
        <v>9498</v>
      </c>
      <c r="M2456" s="22">
        <v>0</v>
      </c>
      <c r="N2456" s="22">
        <v>0</v>
      </c>
      <c r="O2456" s="21">
        <v>0</v>
      </c>
      <c r="P2456" s="21">
        <v>237.11</v>
      </c>
      <c r="Q2456" s="25" t="s">
        <v>13210</v>
      </c>
      <c r="R2456" s="1" t="str">
        <f t="shared" si="39"/>
        <v>ST10181</v>
      </c>
      <c r="S2456" t="str">
        <f>VLOOKUP(R2456,Data!$C$2:$D$261,2,0)</f>
        <v>Iler Lodge</v>
      </c>
      <c r="T2456">
        <f>COUNTIF('Feb 2022'!A:A,D2456)+COUNTIF('Mar 2022'!A:A,D2456)+COUNTIF('Apr 2022'!A:A,D2456)+COUNTIF('May 2022'!A:A,D2456)+COUNTIF('June 2022'!A:A,D2456)+COUNTIF('July 2022'!A:A,D2456)+COUNTIF('Aug 2022'!A:A,D2456)+COUNTIF('Sep 2022'!A:A,D2456)+COUNTIF('Oct 2022'!A:A,D2456)+COUNTIF('Dec 2022'!A:A,D2456)</f>
        <v>0</v>
      </c>
      <c r="U2456" t="str">
        <f>VLOOKUP(Q2456,'Capital Lookup'!A:B,2,FALSE)</f>
        <v>No</v>
      </c>
      <c r="V2456" s="2" t="str">
        <f>IFERROR(VLOOKUP(LEFT(F2456,10),'Find Purchase Orders'!B:J,9,FALSE),"")</f>
        <v/>
      </c>
      <c r="W2456" s="25" t="s">
        <v>7261</v>
      </c>
    </row>
    <row r="2457" spans="1:23" hidden="1">
      <c r="A2457" s="25" t="s">
        <v>7261</v>
      </c>
      <c r="B2457" s="25" t="s">
        <v>8501</v>
      </c>
      <c r="C2457" s="25" t="s">
        <v>7264</v>
      </c>
      <c r="D2457" s="25" t="s">
        <v>4870</v>
      </c>
      <c r="E2457" s="25" t="s">
        <v>8419</v>
      </c>
      <c r="F2457" s="25" t="s">
        <v>13211</v>
      </c>
      <c r="G2457" s="25" t="s">
        <v>13212</v>
      </c>
      <c r="H2457" s="21">
        <v>2825</v>
      </c>
      <c r="I2457" s="25" t="s">
        <v>7296</v>
      </c>
      <c r="J2457" s="25" t="s">
        <v>7288</v>
      </c>
      <c r="K2457" s="25" t="s">
        <v>8538</v>
      </c>
      <c r="L2457" s="25" t="s">
        <v>8858</v>
      </c>
      <c r="M2457" s="21">
        <v>2825</v>
      </c>
      <c r="N2457" s="21">
        <v>2825</v>
      </c>
      <c r="O2457" s="21">
        <v>0</v>
      </c>
      <c r="P2457" s="21">
        <v>2825</v>
      </c>
      <c r="Q2457" s="25" t="s">
        <v>13213</v>
      </c>
      <c r="R2457" s="1" t="str">
        <f t="shared" si="39"/>
        <v>ST10005</v>
      </c>
      <c r="S2457" t="str">
        <f>VLOOKUP(R2457,Data!$C$2:$D$261,2,0)</f>
        <v>The Kensington Oakville</v>
      </c>
      <c r="T2457">
        <f>COUNTIF('Feb 2022'!A:A,D2457)+COUNTIF('Mar 2022'!A:A,D2457)+COUNTIF('Apr 2022'!A:A,D2457)+COUNTIF('May 2022'!A:A,D2457)+COUNTIF('June 2022'!A:A,D2457)+COUNTIF('July 2022'!A:A,D2457)+COUNTIF('Aug 2022'!A:A,D2457)+COUNTIF('Sep 2022'!A:A,D2457)+COUNTIF('Oct 2022'!A:A,D2457)+COUNTIF('Dec 2022'!A:A,D2457)</f>
        <v>1</v>
      </c>
      <c r="U2457" t="str">
        <f>VLOOKUP(Q2457,'Capital Lookup'!A:B,2,FALSE)</f>
        <v>No</v>
      </c>
      <c r="V2457" s="2">
        <f>IFERROR(VLOOKUP(LEFT(F2457,10),'Find Purchase Orders'!B:J,9,FALSE),"")</f>
        <v>44690</v>
      </c>
      <c r="W2457" s="25" t="s">
        <v>7261</v>
      </c>
    </row>
    <row r="2458" spans="1:23" hidden="1">
      <c r="A2458" s="25" t="s">
        <v>7313</v>
      </c>
      <c r="B2458" s="25" t="s">
        <v>8259</v>
      </c>
      <c r="C2458" s="25" t="s">
        <v>8260</v>
      </c>
      <c r="D2458" s="25" t="s">
        <v>13214</v>
      </c>
      <c r="E2458" s="25" t="s">
        <v>10329</v>
      </c>
      <c r="F2458" s="25" t="s">
        <v>13215</v>
      </c>
      <c r="G2458" s="25" t="s">
        <v>13216</v>
      </c>
      <c r="H2458" s="21">
        <v>68091.210000000006</v>
      </c>
      <c r="I2458" s="25" t="s">
        <v>7296</v>
      </c>
      <c r="J2458" s="25" t="s">
        <v>7288</v>
      </c>
      <c r="K2458" s="25" t="s">
        <v>8175</v>
      </c>
      <c r="L2458" s="25" t="s">
        <v>12208</v>
      </c>
      <c r="M2458" s="21">
        <v>68091.210000000006</v>
      </c>
      <c r="N2458" s="21">
        <v>68338.14</v>
      </c>
      <c r="O2458" s="21">
        <v>-246.93</v>
      </c>
      <c r="P2458" s="21">
        <v>68091.210000000006</v>
      </c>
      <c r="Q2458" s="25" t="s">
        <v>12209</v>
      </c>
      <c r="R2458" s="1" t="str">
        <f t="shared" si="39"/>
        <v>ST10260</v>
      </c>
      <c r="S2458" t="str">
        <f>VLOOKUP(R2458,Data!$C$2:$D$261,2,0)</f>
        <v>Support Office</v>
      </c>
      <c r="T2458">
        <f>COUNTIF('Feb 2022'!A:A,D2458)+COUNTIF('Mar 2022'!A:A,D2458)+COUNTIF('Apr 2022'!A:A,D2458)+COUNTIF('May 2022'!A:A,D2458)+COUNTIF('June 2022'!A:A,D2458)+COUNTIF('July 2022'!A:A,D2458)+COUNTIF('Aug 2022'!A:A,D2458)+COUNTIF('Sep 2022'!A:A,D2458)+COUNTIF('Oct 2022'!A:A,D2458)+COUNTIF('Dec 2022'!A:A,D2458)</f>
        <v>0</v>
      </c>
      <c r="U2458" t="str">
        <f>VLOOKUP(Q2458,'Capital Lookup'!A:B,2,FALSE)</f>
        <v>Yes</v>
      </c>
      <c r="V2458" s="2">
        <f>IFERROR(VLOOKUP(LEFT(F2458,10),'Find Purchase Orders'!B:J,9,FALSE),"")</f>
        <v>44686</v>
      </c>
      <c r="W2458" s="25" t="s">
        <v>7261</v>
      </c>
    </row>
    <row r="2459" spans="1:23" hidden="1">
      <c r="A2459" s="25" t="s">
        <v>7269</v>
      </c>
      <c r="B2459" s="25" t="s">
        <v>9307</v>
      </c>
      <c r="C2459" s="25" t="s">
        <v>7271</v>
      </c>
      <c r="D2459" s="25" t="s">
        <v>4833</v>
      </c>
      <c r="E2459" s="25" t="s">
        <v>7492</v>
      </c>
      <c r="F2459" s="25" t="s">
        <v>13217</v>
      </c>
      <c r="G2459" s="25" t="s">
        <v>13218</v>
      </c>
      <c r="H2459" s="21">
        <v>2570.75</v>
      </c>
      <c r="I2459" s="25" t="s">
        <v>7296</v>
      </c>
      <c r="J2459" s="25" t="s">
        <v>7288</v>
      </c>
      <c r="K2459" s="25" t="s">
        <v>7646</v>
      </c>
      <c r="L2459" s="25" t="s">
        <v>8551</v>
      </c>
      <c r="M2459" s="21">
        <v>2570.75</v>
      </c>
      <c r="N2459" s="21">
        <v>2570.75</v>
      </c>
      <c r="O2459" s="21">
        <v>0</v>
      </c>
      <c r="P2459" s="21">
        <v>2570.75</v>
      </c>
      <c r="Q2459" s="25" t="s">
        <v>13218</v>
      </c>
      <c r="R2459" s="1" t="str">
        <f t="shared" si="39"/>
        <v>ST10158</v>
      </c>
      <c r="S2459" t="str">
        <f>VLOOKUP(R2459,Data!$C$2:$D$261,2,0)</f>
        <v>ReachView Village</v>
      </c>
      <c r="T2459">
        <f>COUNTIF('Feb 2022'!A:A,D2459)+COUNTIF('Mar 2022'!A:A,D2459)+COUNTIF('Apr 2022'!A:A,D2459)+COUNTIF('May 2022'!A:A,D2459)+COUNTIF('June 2022'!A:A,D2459)+COUNTIF('July 2022'!A:A,D2459)+COUNTIF('Aug 2022'!A:A,D2459)+COUNTIF('Sep 2022'!A:A,D2459)+COUNTIF('Oct 2022'!A:A,D2459)+COUNTIF('Dec 2022'!A:A,D2459)</f>
        <v>1</v>
      </c>
      <c r="U2459" t="str">
        <f>VLOOKUP(Q2459,'Capital Lookup'!A:B,2,FALSE)</f>
        <v>No</v>
      </c>
      <c r="V2459" s="2">
        <f>IFERROR(VLOOKUP(LEFT(F2459,10),'Find Purchase Orders'!B:J,9,FALSE),"")</f>
        <v>44687</v>
      </c>
      <c r="W2459" s="25" t="s">
        <v>7261</v>
      </c>
    </row>
    <row r="2460" spans="1:23" hidden="1">
      <c r="A2460" s="25" t="s">
        <v>7313</v>
      </c>
      <c r="B2460" s="25" t="s">
        <v>8259</v>
      </c>
      <c r="C2460" s="25" t="s">
        <v>8260</v>
      </c>
      <c r="D2460" s="25" t="s">
        <v>13219</v>
      </c>
      <c r="E2460" s="25" t="s">
        <v>10329</v>
      </c>
      <c r="F2460" s="25" t="s">
        <v>13220</v>
      </c>
      <c r="G2460" s="25" t="s">
        <v>13221</v>
      </c>
      <c r="H2460" s="21">
        <v>64018.69</v>
      </c>
      <c r="I2460" s="25" t="s">
        <v>7296</v>
      </c>
      <c r="J2460" s="25" t="s">
        <v>7288</v>
      </c>
      <c r="K2460" s="25" t="s">
        <v>8175</v>
      </c>
      <c r="L2460" s="25" t="s">
        <v>12208</v>
      </c>
      <c r="M2460" s="21">
        <v>64018.69</v>
      </c>
      <c r="N2460" s="21">
        <v>64018.69</v>
      </c>
      <c r="O2460" s="21">
        <v>0</v>
      </c>
      <c r="P2460" s="21">
        <v>64018.69</v>
      </c>
      <c r="Q2460" s="25" t="s">
        <v>12209</v>
      </c>
      <c r="R2460" s="1" t="str">
        <f t="shared" si="39"/>
        <v>ST10260</v>
      </c>
      <c r="S2460" t="str">
        <f>VLOOKUP(R2460,Data!$C$2:$D$261,2,0)</f>
        <v>Support Office</v>
      </c>
      <c r="T2460">
        <f>COUNTIF('Feb 2022'!A:A,D2460)+COUNTIF('Mar 2022'!A:A,D2460)+COUNTIF('Apr 2022'!A:A,D2460)+COUNTIF('May 2022'!A:A,D2460)+COUNTIF('June 2022'!A:A,D2460)+COUNTIF('July 2022'!A:A,D2460)+COUNTIF('Aug 2022'!A:A,D2460)+COUNTIF('Sep 2022'!A:A,D2460)+COUNTIF('Oct 2022'!A:A,D2460)+COUNTIF('Dec 2022'!A:A,D2460)</f>
        <v>0</v>
      </c>
      <c r="U2460" t="str">
        <f>VLOOKUP(Q2460,'Capital Lookup'!A:B,2,FALSE)</f>
        <v>Yes</v>
      </c>
      <c r="V2460" s="2">
        <f>IFERROR(VLOOKUP(LEFT(F2460,10),'Find Purchase Orders'!B:J,9,FALSE),"")</f>
        <v>44686</v>
      </c>
      <c r="W2460" s="25" t="s">
        <v>7261</v>
      </c>
    </row>
    <row r="2461" spans="1:23" hidden="1">
      <c r="A2461" s="25" t="s">
        <v>7261</v>
      </c>
      <c r="B2461" s="25" t="s">
        <v>7384</v>
      </c>
      <c r="C2461" s="25" t="s">
        <v>7277</v>
      </c>
      <c r="D2461" s="25" t="s">
        <v>4871</v>
      </c>
      <c r="E2461" s="25" t="s">
        <v>7386</v>
      </c>
      <c r="F2461" s="25" t="s">
        <v>13222</v>
      </c>
      <c r="G2461" s="25" t="s">
        <v>13223</v>
      </c>
      <c r="H2461" s="21">
        <v>157.5</v>
      </c>
      <c r="I2461" s="25" t="s">
        <v>7296</v>
      </c>
      <c r="J2461" s="25" t="s">
        <v>7288</v>
      </c>
      <c r="K2461" s="25" t="s">
        <v>7262</v>
      </c>
      <c r="L2461" s="25" t="s">
        <v>7259</v>
      </c>
      <c r="M2461" s="21">
        <v>157.5</v>
      </c>
      <c r="N2461" s="21">
        <v>157.5</v>
      </c>
      <c r="O2461" s="21">
        <v>0</v>
      </c>
      <c r="P2461" s="21">
        <v>157.5</v>
      </c>
      <c r="Q2461" s="25" t="s">
        <v>7389</v>
      </c>
      <c r="R2461" s="1" t="str">
        <f t="shared" si="39"/>
        <v>ST10066</v>
      </c>
      <c r="S2461" t="str">
        <f>VLOOKUP(R2461,Data!$C$2:$D$261,2,0)</f>
        <v>Inglewood</v>
      </c>
      <c r="T2461">
        <f>COUNTIF('Feb 2022'!A:A,D2461)+COUNTIF('Mar 2022'!A:A,D2461)+COUNTIF('Apr 2022'!A:A,D2461)+COUNTIF('May 2022'!A:A,D2461)+COUNTIF('June 2022'!A:A,D2461)+COUNTIF('July 2022'!A:A,D2461)+COUNTIF('Aug 2022'!A:A,D2461)+COUNTIF('Sep 2022'!A:A,D2461)+COUNTIF('Oct 2022'!A:A,D2461)+COUNTIF('Dec 2022'!A:A,D2461)</f>
        <v>1</v>
      </c>
      <c r="U2461" t="str">
        <f>VLOOKUP(Q2461,'Capital Lookup'!A:B,2,FALSE)</f>
        <v>No</v>
      </c>
      <c r="V2461" s="2">
        <f>IFERROR(VLOOKUP(LEFT(F2461,10),'Find Purchase Orders'!B:J,9,FALSE),"")</f>
        <v>44690</v>
      </c>
      <c r="W2461" s="25" t="s">
        <v>7261</v>
      </c>
    </row>
    <row r="2462" spans="1:23" hidden="1">
      <c r="A2462" s="25" t="s">
        <v>7261</v>
      </c>
      <c r="B2462" s="25" t="s">
        <v>7384</v>
      </c>
      <c r="C2462" s="25" t="s">
        <v>7277</v>
      </c>
      <c r="D2462" s="25" t="s">
        <v>4871</v>
      </c>
      <c r="E2462" s="25" t="s">
        <v>7386</v>
      </c>
      <c r="F2462" s="25" t="s">
        <v>13224</v>
      </c>
      <c r="G2462" s="25" t="s">
        <v>9536</v>
      </c>
      <c r="H2462" s="21">
        <v>2194.56</v>
      </c>
      <c r="I2462" s="25" t="s">
        <v>7296</v>
      </c>
      <c r="J2462" s="25" t="s">
        <v>7288</v>
      </c>
      <c r="K2462" s="25" t="s">
        <v>7262</v>
      </c>
      <c r="L2462" s="25" t="s">
        <v>7259</v>
      </c>
      <c r="M2462" s="21">
        <v>2194.56</v>
      </c>
      <c r="N2462" s="21">
        <v>2194.5700000000002</v>
      </c>
      <c r="O2462" s="21">
        <v>-0.01</v>
      </c>
      <c r="P2462" s="21">
        <v>2194.56</v>
      </c>
      <c r="Q2462" s="25" t="s">
        <v>7389</v>
      </c>
      <c r="R2462" s="1" t="str">
        <f t="shared" si="39"/>
        <v>ST10066</v>
      </c>
      <c r="S2462" t="str">
        <f>VLOOKUP(R2462,Data!$C$2:$D$261,2,0)</f>
        <v>Inglewood</v>
      </c>
      <c r="T2462">
        <f>COUNTIF('Feb 2022'!A:A,D2462)+COUNTIF('Mar 2022'!A:A,D2462)+COUNTIF('Apr 2022'!A:A,D2462)+COUNTIF('May 2022'!A:A,D2462)+COUNTIF('June 2022'!A:A,D2462)+COUNTIF('July 2022'!A:A,D2462)+COUNTIF('Aug 2022'!A:A,D2462)+COUNTIF('Sep 2022'!A:A,D2462)+COUNTIF('Oct 2022'!A:A,D2462)+COUNTIF('Dec 2022'!A:A,D2462)</f>
        <v>1</v>
      </c>
      <c r="U2462" t="str">
        <f>VLOOKUP(Q2462,'Capital Lookup'!A:B,2,FALSE)</f>
        <v>No</v>
      </c>
      <c r="V2462" s="2">
        <f>IFERROR(VLOOKUP(LEFT(F2462,10),'Find Purchase Orders'!B:J,9,FALSE),"")</f>
        <v>44690</v>
      </c>
      <c r="W2462" s="25" t="s">
        <v>7261</v>
      </c>
    </row>
    <row r="2463" spans="1:23" hidden="1">
      <c r="A2463" s="25" t="s">
        <v>7261</v>
      </c>
      <c r="B2463" s="25" t="s">
        <v>7384</v>
      </c>
      <c r="C2463" s="25" t="s">
        <v>7277</v>
      </c>
      <c r="D2463" s="25" t="s">
        <v>4872</v>
      </c>
      <c r="E2463" s="25" t="s">
        <v>7386</v>
      </c>
      <c r="F2463" s="25" t="s">
        <v>13225</v>
      </c>
      <c r="G2463" s="25" t="s">
        <v>13226</v>
      </c>
      <c r="H2463" s="21">
        <v>262.5</v>
      </c>
      <c r="I2463" s="25" t="s">
        <v>7296</v>
      </c>
      <c r="J2463" s="25" t="s">
        <v>7288</v>
      </c>
      <c r="K2463" s="25" t="s">
        <v>7262</v>
      </c>
      <c r="L2463" s="25" t="s">
        <v>7259</v>
      </c>
      <c r="M2463" s="21">
        <v>262.5</v>
      </c>
      <c r="N2463" s="21">
        <v>262.5</v>
      </c>
      <c r="O2463" s="21">
        <v>0</v>
      </c>
      <c r="P2463" s="21">
        <v>262.5</v>
      </c>
      <c r="Q2463" s="25" t="s">
        <v>7389</v>
      </c>
      <c r="R2463" s="1" t="str">
        <f t="shared" si="39"/>
        <v>ST10066</v>
      </c>
      <c r="S2463" t="str">
        <f>VLOOKUP(R2463,Data!$C$2:$D$261,2,0)</f>
        <v>Inglewood</v>
      </c>
      <c r="T2463">
        <f>COUNTIF('Feb 2022'!A:A,D2463)+COUNTIF('Mar 2022'!A:A,D2463)+COUNTIF('Apr 2022'!A:A,D2463)+COUNTIF('May 2022'!A:A,D2463)+COUNTIF('June 2022'!A:A,D2463)+COUNTIF('July 2022'!A:A,D2463)+COUNTIF('Aug 2022'!A:A,D2463)+COUNTIF('Sep 2022'!A:A,D2463)+COUNTIF('Oct 2022'!A:A,D2463)+COUNTIF('Dec 2022'!A:A,D2463)</f>
        <v>1</v>
      </c>
      <c r="U2463" t="str">
        <f>VLOOKUP(Q2463,'Capital Lookup'!A:B,2,FALSE)</f>
        <v>No</v>
      </c>
      <c r="V2463" s="2">
        <f>IFERROR(VLOOKUP(LEFT(F2463,10),'Find Purchase Orders'!B:J,9,FALSE),"")</f>
        <v>44690</v>
      </c>
      <c r="W2463" s="25" t="s">
        <v>7261</v>
      </c>
    </row>
    <row r="2464" spans="1:23" hidden="1">
      <c r="A2464" s="25" t="s">
        <v>7261</v>
      </c>
      <c r="B2464" s="25" t="s">
        <v>7384</v>
      </c>
      <c r="C2464" s="25" t="s">
        <v>7277</v>
      </c>
      <c r="D2464" s="25" t="s">
        <v>4872</v>
      </c>
      <c r="E2464" s="25" t="s">
        <v>7386</v>
      </c>
      <c r="F2464" s="25" t="s">
        <v>13227</v>
      </c>
      <c r="G2464" s="25" t="s">
        <v>13228</v>
      </c>
      <c r="H2464" s="21">
        <v>3587.06</v>
      </c>
      <c r="I2464" s="25" t="s">
        <v>7296</v>
      </c>
      <c r="J2464" s="25" t="s">
        <v>7288</v>
      </c>
      <c r="K2464" s="25" t="s">
        <v>7262</v>
      </c>
      <c r="L2464" s="25" t="s">
        <v>7259</v>
      </c>
      <c r="M2464" s="21">
        <v>3587.06</v>
      </c>
      <c r="N2464" s="21">
        <v>3587.06</v>
      </c>
      <c r="O2464" s="21">
        <v>0</v>
      </c>
      <c r="P2464" s="21">
        <v>3587.06</v>
      </c>
      <c r="Q2464" s="25" t="s">
        <v>7389</v>
      </c>
      <c r="R2464" s="1" t="str">
        <f t="shared" si="39"/>
        <v>ST10066</v>
      </c>
      <c r="S2464" t="str">
        <f>VLOOKUP(R2464,Data!$C$2:$D$261,2,0)</f>
        <v>Inglewood</v>
      </c>
      <c r="T2464">
        <f>COUNTIF('Feb 2022'!A:A,D2464)+COUNTIF('Mar 2022'!A:A,D2464)+COUNTIF('Apr 2022'!A:A,D2464)+COUNTIF('May 2022'!A:A,D2464)+COUNTIF('June 2022'!A:A,D2464)+COUNTIF('July 2022'!A:A,D2464)+COUNTIF('Aug 2022'!A:A,D2464)+COUNTIF('Sep 2022'!A:A,D2464)+COUNTIF('Oct 2022'!A:A,D2464)+COUNTIF('Dec 2022'!A:A,D2464)</f>
        <v>1</v>
      </c>
      <c r="U2464" t="str">
        <f>VLOOKUP(Q2464,'Capital Lookup'!A:B,2,FALSE)</f>
        <v>No</v>
      </c>
      <c r="V2464" s="2">
        <f>IFERROR(VLOOKUP(LEFT(F2464,10),'Find Purchase Orders'!B:J,9,FALSE),"")</f>
        <v>44690</v>
      </c>
      <c r="W2464" s="25" t="s">
        <v>7261</v>
      </c>
    </row>
    <row r="2465" spans="1:23" hidden="1">
      <c r="A2465" s="25" t="s">
        <v>7261</v>
      </c>
      <c r="B2465" s="25" t="s">
        <v>7781</v>
      </c>
      <c r="C2465" s="25" t="s">
        <v>7264</v>
      </c>
      <c r="D2465" s="25" t="s">
        <v>4873</v>
      </c>
      <c r="E2465" s="25" t="s">
        <v>8443</v>
      </c>
      <c r="H2465" s="21">
        <v>13219.04</v>
      </c>
      <c r="I2465" s="25" t="s">
        <v>7257</v>
      </c>
      <c r="K2465" s="25" t="s">
        <v>7510</v>
      </c>
      <c r="L2465" s="25" t="s">
        <v>8176</v>
      </c>
      <c r="M2465" s="22">
        <v>0</v>
      </c>
      <c r="N2465" s="22">
        <v>0</v>
      </c>
      <c r="O2465" s="21">
        <v>0</v>
      </c>
      <c r="P2465" s="21">
        <v>0</v>
      </c>
      <c r="Q2465" s="25" t="s">
        <v>13229</v>
      </c>
      <c r="R2465" s="1" t="str">
        <f t="shared" si="39"/>
        <v>ST10060</v>
      </c>
      <c r="S2465" t="str">
        <f>VLOOKUP(R2465,Data!$C$2:$D$261,2,0)</f>
        <v>Whitecliff Retirement</v>
      </c>
      <c r="T2465">
        <f>COUNTIF('Feb 2022'!A:A,D2465)+COUNTIF('Mar 2022'!A:A,D2465)+COUNTIF('Apr 2022'!A:A,D2465)+COUNTIF('May 2022'!A:A,D2465)+COUNTIF('June 2022'!A:A,D2465)+COUNTIF('July 2022'!A:A,D2465)+COUNTIF('Aug 2022'!A:A,D2465)+COUNTIF('Sep 2022'!A:A,D2465)+COUNTIF('Oct 2022'!A:A,D2465)+COUNTIF('Dec 2022'!A:A,D2465)</f>
        <v>1</v>
      </c>
      <c r="U2465" t="str">
        <f>VLOOKUP(Q2465,'Capital Lookup'!A:B,2,FALSE)</f>
        <v>No</v>
      </c>
      <c r="V2465" s="2" t="str">
        <f>IFERROR(VLOOKUP(LEFT(F2465,10),'Find Purchase Orders'!B:J,9,FALSE),"")</f>
        <v/>
      </c>
      <c r="W2465" s="25" t="s">
        <v>7261</v>
      </c>
    </row>
    <row r="2466" spans="1:23" hidden="1">
      <c r="A2466" s="25" t="s">
        <v>7261</v>
      </c>
      <c r="B2466" s="25" t="s">
        <v>7781</v>
      </c>
      <c r="C2466" s="25" t="s">
        <v>7264</v>
      </c>
      <c r="D2466" s="25" t="s">
        <v>4873</v>
      </c>
      <c r="E2466" s="25" t="s">
        <v>8443</v>
      </c>
      <c r="F2466" s="25" t="s">
        <v>13230</v>
      </c>
      <c r="G2466" s="25" t="s">
        <v>13231</v>
      </c>
      <c r="H2466" s="21">
        <v>902.9</v>
      </c>
      <c r="I2466" s="25" t="s">
        <v>7287</v>
      </c>
      <c r="J2466" s="25" t="s">
        <v>7288</v>
      </c>
      <c r="K2466" s="25" t="s">
        <v>7510</v>
      </c>
      <c r="L2466" s="25" t="s">
        <v>8176</v>
      </c>
      <c r="M2466" s="21">
        <v>902.9</v>
      </c>
      <c r="N2466" s="22">
        <v>0</v>
      </c>
      <c r="O2466" s="21">
        <v>902.9</v>
      </c>
      <c r="P2466" s="21">
        <v>43</v>
      </c>
      <c r="Q2466" s="25" t="s">
        <v>13229</v>
      </c>
      <c r="R2466" s="1" t="str">
        <f t="shared" si="39"/>
        <v>ST10060</v>
      </c>
      <c r="S2466" t="str">
        <f>VLOOKUP(R2466,Data!$C$2:$D$261,2,0)</f>
        <v>Whitecliff Retirement</v>
      </c>
      <c r="T2466">
        <f>COUNTIF('Feb 2022'!A:A,D2466)+COUNTIF('Mar 2022'!A:A,D2466)+COUNTIF('Apr 2022'!A:A,D2466)+COUNTIF('May 2022'!A:A,D2466)+COUNTIF('June 2022'!A:A,D2466)+COUNTIF('July 2022'!A:A,D2466)+COUNTIF('Aug 2022'!A:A,D2466)+COUNTIF('Sep 2022'!A:A,D2466)+COUNTIF('Oct 2022'!A:A,D2466)+COUNTIF('Dec 2022'!A:A,D2466)</f>
        <v>1</v>
      </c>
      <c r="U2466" t="str">
        <f>VLOOKUP(Q2466,'Capital Lookup'!A:B,2,FALSE)</f>
        <v>No</v>
      </c>
      <c r="V2466" s="2">
        <f>IFERROR(VLOOKUP(LEFT(F2466,10),'Find Purchase Orders'!B:J,9,FALSE),"")</f>
        <v>44690</v>
      </c>
      <c r="W2466" s="25" t="s">
        <v>7261</v>
      </c>
    </row>
    <row r="2467" spans="1:23" hidden="1">
      <c r="A2467" s="25" t="s">
        <v>7261</v>
      </c>
      <c r="B2467" s="25" t="s">
        <v>7781</v>
      </c>
      <c r="C2467" s="25" t="s">
        <v>7264</v>
      </c>
      <c r="D2467" s="25" t="s">
        <v>4873</v>
      </c>
      <c r="E2467" s="25" t="s">
        <v>8443</v>
      </c>
      <c r="F2467" s="25" t="s">
        <v>13232</v>
      </c>
      <c r="G2467" s="25" t="s">
        <v>13231</v>
      </c>
      <c r="H2467" s="21">
        <v>798</v>
      </c>
      <c r="I2467" s="25" t="s">
        <v>7287</v>
      </c>
      <c r="J2467" s="25" t="s">
        <v>7288</v>
      </c>
      <c r="K2467" s="25" t="s">
        <v>7510</v>
      </c>
      <c r="L2467" s="25" t="s">
        <v>8176</v>
      </c>
      <c r="M2467" s="21">
        <v>798</v>
      </c>
      <c r="N2467" s="22">
        <v>0</v>
      </c>
      <c r="O2467" s="21">
        <v>798</v>
      </c>
      <c r="P2467" s="21">
        <v>38</v>
      </c>
      <c r="Q2467" s="25" t="s">
        <v>13229</v>
      </c>
      <c r="R2467" s="1" t="str">
        <f t="shared" si="39"/>
        <v>ST10060</v>
      </c>
      <c r="S2467" t="str">
        <f>VLOOKUP(R2467,Data!$C$2:$D$261,2,0)</f>
        <v>Whitecliff Retirement</v>
      </c>
      <c r="T2467">
        <f>COUNTIF('Feb 2022'!A:A,D2467)+COUNTIF('Mar 2022'!A:A,D2467)+COUNTIF('Apr 2022'!A:A,D2467)+COUNTIF('May 2022'!A:A,D2467)+COUNTIF('June 2022'!A:A,D2467)+COUNTIF('July 2022'!A:A,D2467)+COUNTIF('Aug 2022'!A:A,D2467)+COUNTIF('Sep 2022'!A:A,D2467)+COUNTIF('Oct 2022'!A:A,D2467)+COUNTIF('Dec 2022'!A:A,D2467)</f>
        <v>1</v>
      </c>
      <c r="U2467" t="str">
        <f>VLOOKUP(Q2467,'Capital Lookup'!A:B,2,FALSE)</f>
        <v>No</v>
      </c>
      <c r="V2467" s="2">
        <f>IFERROR(VLOOKUP(LEFT(F2467,10),'Find Purchase Orders'!B:J,9,FALSE),"")</f>
        <v>44690</v>
      </c>
      <c r="W2467" s="25" t="s">
        <v>7261</v>
      </c>
    </row>
    <row r="2468" spans="1:23" hidden="1">
      <c r="A2468" s="25" t="s">
        <v>7269</v>
      </c>
      <c r="B2468" s="25" t="s">
        <v>9069</v>
      </c>
      <c r="C2468" s="25" t="s">
        <v>7271</v>
      </c>
      <c r="D2468" s="25" t="s">
        <v>13233</v>
      </c>
      <c r="E2468" s="25" t="s">
        <v>8443</v>
      </c>
      <c r="H2468" s="21">
        <v>1644.54</v>
      </c>
      <c r="I2468" s="25" t="s">
        <v>7257</v>
      </c>
      <c r="K2468" s="25" t="s">
        <v>7733</v>
      </c>
      <c r="L2468" s="25" t="s">
        <v>7734</v>
      </c>
      <c r="M2468" s="22">
        <v>0</v>
      </c>
      <c r="N2468" s="22">
        <v>0</v>
      </c>
      <c r="O2468" s="21">
        <v>0</v>
      </c>
      <c r="P2468" s="21">
        <v>78.31</v>
      </c>
      <c r="Q2468" s="25" t="s">
        <v>13234</v>
      </c>
      <c r="R2468" s="1" t="str">
        <f t="shared" si="39"/>
        <v>ST10209</v>
      </c>
      <c r="S2468" t="str">
        <f>VLOOKUP(R2468,Data!$C$2:$D$261,2,0)</f>
        <v>Arbutus Care Centre</v>
      </c>
      <c r="T2468">
        <f>COUNTIF('Feb 2022'!A:A,D2468)+COUNTIF('Mar 2022'!A:A,D2468)+COUNTIF('Apr 2022'!A:A,D2468)+COUNTIF('May 2022'!A:A,D2468)+COUNTIF('June 2022'!A:A,D2468)+COUNTIF('July 2022'!A:A,D2468)+COUNTIF('Aug 2022'!A:A,D2468)+COUNTIF('Sep 2022'!A:A,D2468)+COUNTIF('Oct 2022'!A:A,D2468)+COUNTIF('Dec 2022'!A:A,D2468)</f>
        <v>0</v>
      </c>
      <c r="U2468" t="str">
        <f>VLOOKUP(Q2468,'Capital Lookup'!A:B,2,FALSE)</f>
        <v>No</v>
      </c>
      <c r="V2468" s="2" t="str">
        <f>IFERROR(VLOOKUP(LEFT(F2468,10),'Find Purchase Orders'!B:J,9,FALSE),"")</f>
        <v/>
      </c>
      <c r="W2468" s="25" t="s">
        <v>7261</v>
      </c>
    </row>
    <row r="2469" spans="1:23" hidden="1">
      <c r="A2469" s="25" t="s">
        <v>7269</v>
      </c>
      <c r="B2469" s="25" t="s">
        <v>9069</v>
      </c>
      <c r="C2469" s="25" t="s">
        <v>7271</v>
      </c>
      <c r="D2469" s="25" t="s">
        <v>13233</v>
      </c>
      <c r="E2469" s="25" t="s">
        <v>8443</v>
      </c>
      <c r="H2469" s="21">
        <v>5585.64</v>
      </c>
      <c r="I2469" s="25" t="s">
        <v>7257</v>
      </c>
      <c r="K2469" s="25" t="s">
        <v>7733</v>
      </c>
      <c r="L2469" s="25" t="s">
        <v>7734</v>
      </c>
      <c r="M2469" s="22">
        <v>0</v>
      </c>
      <c r="N2469" s="22">
        <v>0</v>
      </c>
      <c r="O2469" s="21">
        <v>0</v>
      </c>
      <c r="P2469" s="21">
        <v>265.98</v>
      </c>
      <c r="Q2469" s="25" t="s">
        <v>13234</v>
      </c>
      <c r="R2469" s="1" t="str">
        <f t="shared" si="39"/>
        <v>ST10209</v>
      </c>
      <c r="S2469" t="str">
        <f>VLOOKUP(R2469,Data!$C$2:$D$261,2,0)</f>
        <v>Arbutus Care Centre</v>
      </c>
      <c r="T2469">
        <f>COUNTIF('Feb 2022'!A:A,D2469)+COUNTIF('Mar 2022'!A:A,D2469)+COUNTIF('Apr 2022'!A:A,D2469)+COUNTIF('May 2022'!A:A,D2469)+COUNTIF('June 2022'!A:A,D2469)+COUNTIF('July 2022'!A:A,D2469)+COUNTIF('Aug 2022'!A:A,D2469)+COUNTIF('Sep 2022'!A:A,D2469)+COUNTIF('Oct 2022'!A:A,D2469)+COUNTIF('Dec 2022'!A:A,D2469)</f>
        <v>0</v>
      </c>
      <c r="U2469" t="str">
        <f>VLOOKUP(Q2469,'Capital Lookup'!A:B,2,FALSE)</f>
        <v>No</v>
      </c>
      <c r="V2469" s="2" t="str">
        <f>IFERROR(VLOOKUP(LEFT(F2469,10),'Find Purchase Orders'!B:J,9,FALSE),"")</f>
        <v/>
      </c>
      <c r="W2469" s="25" t="s">
        <v>7261</v>
      </c>
    </row>
    <row r="2470" spans="1:23" hidden="1">
      <c r="A2470" s="25" t="s">
        <v>7425</v>
      </c>
      <c r="B2470" s="25" t="s">
        <v>8259</v>
      </c>
      <c r="C2470" s="25" t="s">
        <v>8260</v>
      </c>
      <c r="D2470" s="25" t="s">
        <v>13235</v>
      </c>
      <c r="E2470" s="25" t="s">
        <v>8591</v>
      </c>
      <c r="F2470" s="25" t="s">
        <v>13236</v>
      </c>
      <c r="G2470" s="25" t="s">
        <v>13237</v>
      </c>
      <c r="H2470" s="21">
        <v>542.4</v>
      </c>
      <c r="I2470" s="25" t="s">
        <v>7296</v>
      </c>
      <c r="J2470" s="25" t="s">
        <v>7288</v>
      </c>
      <c r="K2470" s="25" t="s">
        <v>9713</v>
      </c>
      <c r="L2470" s="25" t="s">
        <v>8593</v>
      </c>
      <c r="M2470" s="21">
        <v>542.4</v>
      </c>
      <c r="N2470" s="21">
        <v>542.4</v>
      </c>
      <c r="O2470" s="21">
        <v>0</v>
      </c>
      <c r="P2470" s="21">
        <v>542.4</v>
      </c>
      <c r="Q2470" s="25" t="s">
        <v>8603</v>
      </c>
      <c r="R2470" s="1" t="str">
        <f t="shared" si="39"/>
        <v>ST10260</v>
      </c>
      <c r="S2470" t="str">
        <f>VLOOKUP(R2470,Data!$C$2:$D$261,2,0)</f>
        <v>Support Office</v>
      </c>
      <c r="T2470">
        <f>COUNTIF('Feb 2022'!A:A,D2470)+COUNTIF('Mar 2022'!A:A,D2470)+COUNTIF('Apr 2022'!A:A,D2470)+COUNTIF('May 2022'!A:A,D2470)+COUNTIF('June 2022'!A:A,D2470)+COUNTIF('July 2022'!A:A,D2470)+COUNTIF('Aug 2022'!A:A,D2470)+COUNTIF('Sep 2022'!A:A,D2470)+COUNTIF('Oct 2022'!A:A,D2470)+COUNTIF('Dec 2022'!A:A,D2470)</f>
        <v>0</v>
      </c>
      <c r="U2470" t="str">
        <f>VLOOKUP(Q2470,'Capital Lookup'!A:B,2,FALSE)</f>
        <v>Yes</v>
      </c>
      <c r="V2470" s="2">
        <f>IFERROR(VLOOKUP(LEFT(F2470,10),'Find Purchase Orders'!B:J,9,FALSE),"")</f>
        <v>44685</v>
      </c>
      <c r="W2470" s="25" t="s">
        <v>7261</v>
      </c>
    </row>
    <row r="2471" spans="1:23" hidden="1">
      <c r="A2471" s="25" t="s">
        <v>7269</v>
      </c>
      <c r="B2471" s="25" t="s">
        <v>9315</v>
      </c>
      <c r="C2471" s="25" t="s">
        <v>7271</v>
      </c>
      <c r="D2471" s="25" t="s">
        <v>4834</v>
      </c>
      <c r="E2471" s="25" t="s">
        <v>7492</v>
      </c>
      <c r="F2471" s="25" t="s">
        <v>13238</v>
      </c>
      <c r="G2471" s="25" t="s">
        <v>13239</v>
      </c>
      <c r="H2471" s="21">
        <v>23707.4</v>
      </c>
      <c r="I2471" s="25" t="s">
        <v>7296</v>
      </c>
      <c r="J2471" s="25" t="s">
        <v>7288</v>
      </c>
      <c r="K2471" s="25" t="s">
        <v>7495</v>
      </c>
      <c r="L2471" s="25" t="s">
        <v>7496</v>
      </c>
      <c r="M2471" s="21">
        <v>23707.4</v>
      </c>
      <c r="N2471" s="21">
        <v>23707.4</v>
      </c>
      <c r="O2471" s="21">
        <v>0</v>
      </c>
      <c r="P2471" s="21">
        <v>23707.4</v>
      </c>
      <c r="Q2471" s="25" t="s">
        <v>13240</v>
      </c>
      <c r="R2471" s="1" t="str">
        <f t="shared" si="39"/>
        <v>ST10147</v>
      </c>
      <c r="S2471" t="str">
        <f>VLOOKUP(R2471,Data!$C$2:$D$261,2,0)</f>
        <v>Garden City Manor</v>
      </c>
      <c r="T2471">
        <f>COUNTIF('Feb 2022'!A:A,D2471)+COUNTIF('Mar 2022'!A:A,D2471)+COUNTIF('Apr 2022'!A:A,D2471)+COUNTIF('May 2022'!A:A,D2471)+COUNTIF('June 2022'!A:A,D2471)+COUNTIF('July 2022'!A:A,D2471)+COUNTIF('Aug 2022'!A:A,D2471)+COUNTIF('Sep 2022'!A:A,D2471)+COUNTIF('Oct 2022'!A:A,D2471)+COUNTIF('Dec 2022'!A:A,D2471)</f>
        <v>1</v>
      </c>
      <c r="U2471" t="str">
        <f>VLOOKUP(Q2471,'Capital Lookup'!A:B,2,FALSE)</f>
        <v>No</v>
      </c>
      <c r="V2471" s="2">
        <f>IFERROR(VLOOKUP(LEFT(F2471,10),'Find Purchase Orders'!B:J,9,FALSE),"")</f>
        <v>44687</v>
      </c>
      <c r="W2471" s="25" t="s">
        <v>7261</v>
      </c>
    </row>
    <row r="2472" spans="1:23" hidden="1">
      <c r="A2472" s="25" t="s">
        <v>7261</v>
      </c>
      <c r="B2472" s="25" t="s">
        <v>8749</v>
      </c>
      <c r="C2472" s="25" t="s">
        <v>7282</v>
      </c>
      <c r="D2472" s="25" t="s">
        <v>5145</v>
      </c>
      <c r="E2472" s="25" t="s">
        <v>8750</v>
      </c>
      <c r="F2472" s="25" t="s">
        <v>13241</v>
      </c>
      <c r="G2472" s="25" t="s">
        <v>13242</v>
      </c>
      <c r="H2472" s="21">
        <v>9668.74</v>
      </c>
      <c r="I2472" s="25" t="s">
        <v>7296</v>
      </c>
      <c r="J2472" s="25" t="s">
        <v>7288</v>
      </c>
      <c r="K2472" s="25" t="s">
        <v>7262</v>
      </c>
      <c r="L2472" s="25" t="s">
        <v>7259</v>
      </c>
      <c r="M2472" s="21">
        <v>9668.74</v>
      </c>
      <c r="N2472" s="21">
        <v>9668.75</v>
      </c>
      <c r="O2472" s="21">
        <v>-0.01</v>
      </c>
      <c r="P2472" s="21">
        <v>9668.74</v>
      </c>
      <c r="Q2472" s="25" t="s">
        <v>8865</v>
      </c>
      <c r="R2472" s="1" t="str">
        <f t="shared" si="39"/>
        <v>ST10011</v>
      </c>
      <c r="S2472" t="str">
        <f>VLOOKUP(R2472,Data!$C$2:$D$261,2,0)</f>
        <v>The Beechwood</v>
      </c>
      <c r="T2472">
        <f>COUNTIF('Feb 2022'!A:A,D2472)+COUNTIF('Mar 2022'!A:A,D2472)+COUNTIF('Apr 2022'!A:A,D2472)+COUNTIF('May 2022'!A:A,D2472)+COUNTIF('June 2022'!A:A,D2472)+COUNTIF('July 2022'!A:A,D2472)+COUNTIF('Aug 2022'!A:A,D2472)+COUNTIF('Sep 2022'!A:A,D2472)+COUNTIF('Oct 2022'!A:A,D2472)+COUNTIF('Dec 2022'!A:A,D2472)</f>
        <v>1</v>
      </c>
      <c r="U2472" t="str">
        <f>VLOOKUP(Q2472,'Capital Lookup'!A:B,2,FALSE)</f>
        <v>No</v>
      </c>
      <c r="V2472" s="2">
        <f>IFERROR(VLOOKUP(LEFT(F2472,10),'Find Purchase Orders'!B:J,9,FALSE),"")</f>
        <v>44718</v>
      </c>
      <c r="W2472" s="25" t="s">
        <v>7261</v>
      </c>
    </row>
    <row r="2473" spans="1:23" hidden="1">
      <c r="A2473" s="25" t="s">
        <v>7261</v>
      </c>
      <c r="B2473" s="25" t="s">
        <v>8749</v>
      </c>
      <c r="C2473" s="25" t="s">
        <v>7282</v>
      </c>
      <c r="D2473" s="25" t="s">
        <v>4943</v>
      </c>
      <c r="E2473" s="25" t="s">
        <v>8750</v>
      </c>
      <c r="F2473" s="25" t="s">
        <v>13243</v>
      </c>
      <c r="G2473" s="25" t="s">
        <v>13244</v>
      </c>
      <c r="H2473" s="21">
        <v>10690.62</v>
      </c>
      <c r="I2473" s="25" t="s">
        <v>7296</v>
      </c>
      <c r="J2473" s="25" t="s">
        <v>7288</v>
      </c>
      <c r="K2473" s="25" t="s">
        <v>7262</v>
      </c>
      <c r="L2473" s="25" t="s">
        <v>7259</v>
      </c>
      <c r="M2473" s="21">
        <v>10690.62</v>
      </c>
      <c r="N2473" s="21">
        <v>10690.62</v>
      </c>
      <c r="O2473" s="21">
        <v>0</v>
      </c>
      <c r="P2473" s="21">
        <v>10690.62</v>
      </c>
      <c r="Q2473" s="25" t="s">
        <v>8865</v>
      </c>
      <c r="R2473" s="1" t="str">
        <f t="shared" si="39"/>
        <v>ST10011</v>
      </c>
      <c r="S2473" t="str">
        <f>VLOOKUP(R2473,Data!$C$2:$D$261,2,0)</f>
        <v>The Beechwood</v>
      </c>
      <c r="T2473">
        <f>COUNTIF('Feb 2022'!A:A,D2473)+COUNTIF('Mar 2022'!A:A,D2473)+COUNTIF('Apr 2022'!A:A,D2473)+COUNTIF('May 2022'!A:A,D2473)+COUNTIF('June 2022'!A:A,D2473)+COUNTIF('July 2022'!A:A,D2473)+COUNTIF('Aug 2022'!A:A,D2473)+COUNTIF('Sep 2022'!A:A,D2473)+COUNTIF('Oct 2022'!A:A,D2473)+COUNTIF('Dec 2022'!A:A,D2473)</f>
        <v>1</v>
      </c>
      <c r="U2473" t="str">
        <f>VLOOKUP(Q2473,'Capital Lookup'!A:B,2,FALSE)</f>
        <v>No</v>
      </c>
      <c r="V2473" s="2">
        <f>IFERROR(VLOOKUP(LEFT(F2473,10),'Find Purchase Orders'!B:J,9,FALSE),"")</f>
        <v>44699</v>
      </c>
      <c r="W2473" s="25" t="s">
        <v>7261</v>
      </c>
    </row>
    <row r="2474" spans="1:23" hidden="1">
      <c r="A2474" s="25" t="s">
        <v>7261</v>
      </c>
      <c r="B2474" s="25" t="s">
        <v>8749</v>
      </c>
      <c r="C2474" s="25" t="s">
        <v>7282</v>
      </c>
      <c r="D2474" s="25" t="s">
        <v>4944</v>
      </c>
      <c r="E2474" s="25" t="s">
        <v>8750</v>
      </c>
      <c r="F2474" s="25" t="s">
        <v>13245</v>
      </c>
      <c r="G2474" s="25" t="s">
        <v>13246</v>
      </c>
      <c r="H2474" s="21">
        <v>2746.16</v>
      </c>
      <c r="I2474" s="25" t="s">
        <v>7296</v>
      </c>
      <c r="J2474" s="25" t="s">
        <v>7288</v>
      </c>
      <c r="K2474" s="25" t="s">
        <v>7262</v>
      </c>
      <c r="L2474" s="25" t="s">
        <v>7259</v>
      </c>
      <c r="M2474" s="21">
        <v>2746.16</v>
      </c>
      <c r="N2474" s="21">
        <v>2746.15</v>
      </c>
      <c r="O2474" s="21">
        <v>0.01</v>
      </c>
      <c r="P2474" s="21">
        <v>2746.16</v>
      </c>
      <c r="Q2474" s="25" t="s">
        <v>8865</v>
      </c>
      <c r="R2474" s="1" t="str">
        <f t="shared" si="39"/>
        <v>ST10011</v>
      </c>
      <c r="S2474" t="str">
        <f>VLOOKUP(R2474,Data!$C$2:$D$261,2,0)</f>
        <v>The Beechwood</v>
      </c>
      <c r="T2474">
        <f>COUNTIF('Feb 2022'!A:A,D2474)+COUNTIF('Mar 2022'!A:A,D2474)+COUNTIF('Apr 2022'!A:A,D2474)+COUNTIF('May 2022'!A:A,D2474)+COUNTIF('June 2022'!A:A,D2474)+COUNTIF('July 2022'!A:A,D2474)+COUNTIF('Aug 2022'!A:A,D2474)+COUNTIF('Sep 2022'!A:A,D2474)+COUNTIF('Oct 2022'!A:A,D2474)+COUNTIF('Dec 2022'!A:A,D2474)</f>
        <v>1</v>
      </c>
      <c r="U2474" t="str">
        <f>VLOOKUP(Q2474,'Capital Lookup'!A:B,2,FALSE)</f>
        <v>No</v>
      </c>
      <c r="V2474" s="2">
        <f>IFERROR(VLOOKUP(LEFT(F2474,10),'Find Purchase Orders'!B:J,9,FALSE),"")</f>
        <v>44697</v>
      </c>
      <c r="W2474" s="25" t="s">
        <v>7261</v>
      </c>
    </row>
    <row r="2475" spans="1:23" hidden="1">
      <c r="A2475" s="25" t="s">
        <v>7252</v>
      </c>
      <c r="B2475" s="25" t="s">
        <v>7574</v>
      </c>
      <c r="C2475" s="25" t="s">
        <v>7254</v>
      </c>
      <c r="D2475" s="25" t="s">
        <v>13247</v>
      </c>
      <c r="E2475" s="25" t="s">
        <v>9406</v>
      </c>
      <c r="H2475" s="21">
        <v>2233.73</v>
      </c>
      <c r="I2475" s="25" t="s">
        <v>7257</v>
      </c>
      <c r="K2475" s="25" t="s">
        <v>7289</v>
      </c>
      <c r="L2475" s="25" t="s">
        <v>7259</v>
      </c>
      <c r="M2475" s="22">
        <v>0</v>
      </c>
      <c r="N2475" s="22">
        <v>0</v>
      </c>
      <c r="O2475" s="21">
        <v>0</v>
      </c>
      <c r="P2475" s="21">
        <v>256.98</v>
      </c>
      <c r="Q2475" s="25" t="s">
        <v>8203</v>
      </c>
      <c r="R2475" s="1" t="str">
        <f t="shared" si="39"/>
        <v>ST10039</v>
      </c>
      <c r="S2475" t="str">
        <f>VLOOKUP(R2475,Data!$C$2:$D$261,2,0)</f>
        <v>Barrhaven</v>
      </c>
      <c r="T2475">
        <f>COUNTIF('Feb 2022'!A:A,D2475)+COUNTIF('Mar 2022'!A:A,D2475)+COUNTIF('Apr 2022'!A:A,D2475)+COUNTIF('May 2022'!A:A,D2475)+COUNTIF('June 2022'!A:A,D2475)+COUNTIF('July 2022'!A:A,D2475)+COUNTIF('Aug 2022'!A:A,D2475)+COUNTIF('Sep 2022'!A:A,D2475)+COUNTIF('Oct 2022'!A:A,D2475)+COUNTIF('Dec 2022'!A:A,D2475)</f>
        <v>0</v>
      </c>
      <c r="U2475" t="str">
        <f>VLOOKUP(Q2475,'Capital Lookup'!A:B,2,FALSE)</f>
        <v>No</v>
      </c>
      <c r="V2475" s="2" t="str">
        <f>IFERROR(VLOOKUP(LEFT(F2475,10),'Find Purchase Orders'!B:J,9,FALSE),"")</f>
        <v/>
      </c>
      <c r="W2475" s="25" t="s">
        <v>7261</v>
      </c>
    </row>
    <row r="2476" spans="1:23" hidden="1">
      <c r="A2476" s="25" t="s">
        <v>7252</v>
      </c>
      <c r="B2476" s="25" t="s">
        <v>7574</v>
      </c>
      <c r="C2476" s="25" t="s">
        <v>7254</v>
      </c>
      <c r="D2476" s="25" t="s">
        <v>13248</v>
      </c>
      <c r="E2476" s="25" t="s">
        <v>9406</v>
      </c>
      <c r="H2476" s="21">
        <v>4573.68</v>
      </c>
      <c r="I2476" s="25" t="s">
        <v>7257</v>
      </c>
      <c r="K2476" s="25" t="s">
        <v>7262</v>
      </c>
      <c r="L2476" s="25" t="s">
        <v>7259</v>
      </c>
      <c r="M2476" s="22">
        <v>0</v>
      </c>
      <c r="N2476" s="22">
        <v>0</v>
      </c>
      <c r="O2476" s="21">
        <v>0</v>
      </c>
      <c r="P2476" s="21">
        <v>526.17999999999995</v>
      </c>
      <c r="Q2476" s="25" t="s">
        <v>8203</v>
      </c>
      <c r="R2476" s="1" t="str">
        <f t="shared" si="39"/>
        <v>ST10039</v>
      </c>
      <c r="S2476" t="str">
        <f>VLOOKUP(R2476,Data!$C$2:$D$261,2,0)</f>
        <v>Barrhaven</v>
      </c>
      <c r="T2476">
        <f>COUNTIF('Feb 2022'!A:A,D2476)+COUNTIF('Mar 2022'!A:A,D2476)+COUNTIF('Apr 2022'!A:A,D2476)+COUNTIF('May 2022'!A:A,D2476)+COUNTIF('June 2022'!A:A,D2476)+COUNTIF('July 2022'!A:A,D2476)+COUNTIF('Aug 2022'!A:A,D2476)+COUNTIF('Sep 2022'!A:A,D2476)+COUNTIF('Oct 2022'!A:A,D2476)+COUNTIF('Dec 2022'!A:A,D2476)</f>
        <v>0</v>
      </c>
      <c r="U2476" t="str">
        <f>VLOOKUP(Q2476,'Capital Lookup'!A:B,2,FALSE)</f>
        <v>No</v>
      </c>
      <c r="V2476" s="2" t="str">
        <f>IFERROR(VLOOKUP(LEFT(F2476,10),'Find Purchase Orders'!B:J,9,FALSE),"")</f>
        <v/>
      </c>
      <c r="W2476" s="25" t="s">
        <v>7261</v>
      </c>
    </row>
    <row r="2477" spans="1:23" hidden="1">
      <c r="A2477" s="25" t="s">
        <v>7252</v>
      </c>
      <c r="B2477" s="25" t="s">
        <v>9296</v>
      </c>
      <c r="C2477" s="25" t="s">
        <v>7254</v>
      </c>
      <c r="D2477" s="25" t="s">
        <v>4874</v>
      </c>
      <c r="E2477" s="25" t="s">
        <v>8443</v>
      </c>
      <c r="F2477" s="25" t="s">
        <v>13249</v>
      </c>
      <c r="G2477" s="25" t="s">
        <v>13250</v>
      </c>
      <c r="H2477" s="21">
        <v>9975</v>
      </c>
      <c r="I2477" s="25" t="s">
        <v>7296</v>
      </c>
      <c r="J2477" s="25" t="s">
        <v>7288</v>
      </c>
      <c r="K2477" s="25" t="s">
        <v>7733</v>
      </c>
      <c r="L2477" s="25" t="s">
        <v>7734</v>
      </c>
      <c r="M2477" s="21">
        <v>9975</v>
      </c>
      <c r="N2477" s="21">
        <v>9975</v>
      </c>
      <c r="O2477" s="21">
        <v>0</v>
      </c>
      <c r="P2477" s="21">
        <v>9975</v>
      </c>
      <c r="Q2477" s="25" t="s">
        <v>13169</v>
      </c>
      <c r="R2477" s="1" t="str">
        <f t="shared" si="39"/>
        <v>ST10063</v>
      </c>
      <c r="S2477" t="str">
        <f>VLOOKUP(R2477,Data!$C$2:$D$261,2,0)</f>
        <v>Sunwood</v>
      </c>
      <c r="T2477">
        <f>COUNTIF('Feb 2022'!A:A,D2477)+COUNTIF('Mar 2022'!A:A,D2477)+COUNTIF('Apr 2022'!A:A,D2477)+COUNTIF('May 2022'!A:A,D2477)+COUNTIF('June 2022'!A:A,D2477)+COUNTIF('July 2022'!A:A,D2477)+COUNTIF('Aug 2022'!A:A,D2477)+COUNTIF('Sep 2022'!A:A,D2477)+COUNTIF('Oct 2022'!A:A,D2477)+COUNTIF('Dec 2022'!A:A,D2477)</f>
        <v>1</v>
      </c>
      <c r="U2477" t="str">
        <f>VLOOKUP(Q2477,'Capital Lookup'!A:B,2,FALSE)</f>
        <v>No</v>
      </c>
      <c r="V2477" s="2">
        <f>IFERROR(VLOOKUP(LEFT(F2477,10),'Find Purchase Orders'!B:J,9,FALSE),"")</f>
        <v>44690</v>
      </c>
      <c r="W2477" s="25" t="s">
        <v>7261</v>
      </c>
    </row>
    <row r="2478" spans="1:23" hidden="1">
      <c r="A2478" s="25" t="s">
        <v>7425</v>
      </c>
      <c r="B2478" s="25" t="s">
        <v>9069</v>
      </c>
      <c r="C2478" s="25" t="s">
        <v>7271</v>
      </c>
      <c r="D2478" s="25" t="s">
        <v>4835</v>
      </c>
      <c r="E2478" s="25" t="s">
        <v>8443</v>
      </c>
      <c r="F2478" s="25" t="s">
        <v>13251</v>
      </c>
      <c r="G2478" s="25" t="s">
        <v>13252</v>
      </c>
      <c r="H2478" s="21">
        <v>2263.6799999999998</v>
      </c>
      <c r="I2478" s="25" t="s">
        <v>7296</v>
      </c>
      <c r="J2478" s="25" t="s">
        <v>7288</v>
      </c>
      <c r="K2478" s="25" t="s">
        <v>7579</v>
      </c>
      <c r="L2478" s="25" t="s">
        <v>7580</v>
      </c>
      <c r="M2478" s="21">
        <v>2263.6799999999998</v>
      </c>
      <c r="N2478" s="21">
        <v>2263.6799999999998</v>
      </c>
      <c r="O2478" s="21">
        <v>0</v>
      </c>
      <c r="P2478" s="21">
        <v>2263.6799999999998</v>
      </c>
      <c r="Q2478" s="25" t="s">
        <v>13253</v>
      </c>
      <c r="R2478" s="1" t="str">
        <f t="shared" si="39"/>
        <v>ST10209</v>
      </c>
      <c r="S2478" t="str">
        <f>VLOOKUP(R2478,Data!$C$2:$D$261,2,0)</f>
        <v>Arbutus Care Centre</v>
      </c>
      <c r="T2478">
        <f>COUNTIF('Feb 2022'!A:A,D2478)+COUNTIF('Mar 2022'!A:A,D2478)+COUNTIF('Apr 2022'!A:A,D2478)+COUNTIF('May 2022'!A:A,D2478)+COUNTIF('June 2022'!A:A,D2478)+COUNTIF('July 2022'!A:A,D2478)+COUNTIF('Aug 2022'!A:A,D2478)+COUNTIF('Sep 2022'!A:A,D2478)+COUNTIF('Oct 2022'!A:A,D2478)+COUNTIF('Dec 2022'!A:A,D2478)</f>
        <v>1</v>
      </c>
      <c r="U2478" t="str">
        <f>VLOOKUP(Q2478,'Capital Lookup'!A:B,2,FALSE)</f>
        <v>No</v>
      </c>
      <c r="V2478" s="2">
        <f>IFERROR(VLOOKUP(LEFT(F2478,10),'Find Purchase Orders'!B:J,9,FALSE),"")</f>
        <v>44687</v>
      </c>
      <c r="W2478" s="25" t="s">
        <v>7261</v>
      </c>
    </row>
    <row r="2479" spans="1:23" hidden="1">
      <c r="A2479" s="25" t="s">
        <v>7269</v>
      </c>
      <c r="B2479" s="25" t="s">
        <v>7988</v>
      </c>
      <c r="C2479" s="25" t="s">
        <v>7271</v>
      </c>
      <c r="D2479" s="25" t="s">
        <v>4837</v>
      </c>
      <c r="E2479" s="25" t="s">
        <v>7500</v>
      </c>
      <c r="F2479" s="25" t="s">
        <v>13254</v>
      </c>
      <c r="G2479" s="25" t="s">
        <v>13255</v>
      </c>
      <c r="H2479" s="21">
        <v>1160.4000000000001</v>
      </c>
      <c r="I2479" s="25" t="s">
        <v>7296</v>
      </c>
      <c r="J2479" s="25" t="s">
        <v>7288</v>
      </c>
      <c r="K2479" s="25" t="s">
        <v>7495</v>
      </c>
      <c r="L2479" s="25" t="s">
        <v>7745</v>
      </c>
      <c r="M2479" s="21">
        <v>1160.4000000000001</v>
      </c>
      <c r="N2479" s="22">
        <v>0</v>
      </c>
      <c r="O2479" s="21">
        <v>1160.4000000000001</v>
      </c>
      <c r="P2479" s="21">
        <v>1160.4000000000001</v>
      </c>
      <c r="Q2479" s="25" t="s">
        <v>13256</v>
      </c>
      <c r="R2479" s="1" t="str">
        <f t="shared" si="39"/>
        <v>ST10152</v>
      </c>
      <c r="S2479" t="str">
        <f>VLOOKUP(R2479,Data!$C$2:$D$261,2,0)</f>
        <v>Fosterbrooke LTC</v>
      </c>
      <c r="T2479">
        <f>COUNTIF('Feb 2022'!A:A,D2479)+COUNTIF('Mar 2022'!A:A,D2479)+COUNTIF('Apr 2022'!A:A,D2479)+COUNTIF('May 2022'!A:A,D2479)+COUNTIF('June 2022'!A:A,D2479)+COUNTIF('July 2022'!A:A,D2479)+COUNTIF('Aug 2022'!A:A,D2479)+COUNTIF('Sep 2022'!A:A,D2479)+COUNTIF('Oct 2022'!A:A,D2479)+COUNTIF('Dec 2022'!A:A,D2479)</f>
        <v>1</v>
      </c>
      <c r="U2479" t="str">
        <f>VLOOKUP(Q2479,'Capital Lookup'!A:B,2,FALSE)</f>
        <v>No</v>
      </c>
      <c r="V2479" s="2">
        <f>IFERROR(VLOOKUP(LEFT(F2479,10),'Find Purchase Orders'!B:J,9,FALSE),"")</f>
        <v>44687</v>
      </c>
      <c r="W2479" s="25" t="s">
        <v>7261</v>
      </c>
    </row>
    <row r="2480" spans="1:23" hidden="1">
      <c r="A2480" s="25" t="s">
        <v>7261</v>
      </c>
      <c r="B2480" s="25" t="s">
        <v>12039</v>
      </c>
      <c r="C2480" s="25" t="s">
        <v>7264</v>
      </c>
      <c r="D2480" s="25" t="s">
        <v>4875</v>
      </c>
      <c r="E2480" s="25" t="s">
        <v>7500</v>
      </c>
      <c r="F2480" s="25" t="s">
        <v>13257</v>
      </c>
      <c r="G2480" s="25" t="s">
        <v>13258</v>
      </c>
      <c r="H2480" s="21">
        <v>7186.8</v>
      </c>
      <c r="I2480" s="25" t="s">
        <v>7296</v>
      </c>
      <c r="J2480" s="25" t="s">
        <v>7288</v>
      </c>
      <c r="K2480" s="25" t="s">
        <v>7640</v>
      </c>
      <c r="L2480" s="25" t="s">
        <v>8787</v>
      </c>
      <c r="M2480" s="21">
        <v>7186.8</v>
      </c>
      <c r="N2480" s="21">
        <v>7186.8</v>
      </c>
      <c r="O2480" s="21">
        <v>0</v>
      </c>
      <c r="P2480" s="21">
        <v>7186.8</v>
      </c>
      <c r="Q2480" s="25" t="s">
        <v>13259</v>
      </c>
      <c r="R2480" s="1" t="str">
        <f t="shared" si="39"/>
        <v>ST10037</v>
      </c>
      <c r="S2480" t="str">
        <f>VLOOKUP(R2480,Data!$C$2:$D$261,2,0)</f>
        <v>Stittsville Villa</v>
      </c>
      <c r="T2480">
        <f>COUNTIF('Feb 2022'!A:A,D2480)+COUNTIF('Mar 2022'!A:A,D2480)+COUNTIF('Apr 2022'!A:A,D2480)+COUNTIF('May 2022'!A:A,D2480)+COUNTIF('June 2022'!A:A,D2480)+COUNTIF('July 2022'!A:A,D2480)+COUNTIF('Aug 2022'!A:A,D2480)+COUNTIF('Sep 2022'!A:A,D2480)+COUNTIF('Oct 2022'!A:A,D2480)+COUNTIF('Dec 2022'!A:A,D2480)</f>
        <v>1</v>
      </c>
      <c r="U2480" t="str">
        <f>VLOOKUP(Q2480,'Capital Lookup'!A:B,2,FALSE)</f>
        <v>No</v>
      </c>
      <c r="V2480" s="2">
        <f>IFERROR(VLOOKUP(LEFT(F2480,10),'Find Purchase Orders'!B:J,9,FALSE),"")</f>
        <v>44691</v>
      </c>
      <c r="W2480" s="25" t="s">
        <v>7261</v>
      </c>
    </row>
    <row r="2481" spans="1:23" hidden="1">
      <c r="A2481" s="25" t="s">
        <v>7261</v>
      </c>
      <c r="B2481" s="25" t="s">
        <v>7600</v>
      </c>
      <c r="C2481" s="25" t="s">
        <v>7282</v>
      </c>
      <c r="D2481" s="25" t="s">
        <v>4839</v>
      </c>
      <c r="E2481" s="25" t="s">
        <v>7500</v>
      </c>
      <c r="F2481" s="25" t="s">
        <v>13260</v>
      </c>
      <c r="G2481" s="25" t="s">
        <v>13261</v>
      </c>
      <c r="H2481" s="21">
        <v>4168.68</v>
      </c>
      <c r="I2481" s="25" t="s">
        <v>7296</v>
      </c>
      <c r="J2481" s="25" t="s">
        <v>7288</v>
      </c>
      <c r="K2481" s="25" t="s">
        <v>7733</v>
      </c>
      <c r="L2481" s="25" t="s">
        <v>7734</v>
      </c>
      <c r="M2481" s="21">
        <v>4168.68</v>
      </c>
      <c r="N2481" s="21">
        <v>4168.68</v>
      </c>
      <c r="O2481" s="21">
        <v>0</v>
      </c>
      <c r="P2481" s="21">
        <v>4168.68</v>
      </c>
      <c r="Q2481" s="25" t="s">
        <v>13262</v>
      </c>
      <c r="R2481" s="1" t="str">
        <f t="shared" si="39"/>
        <v>ST10034</v>
      </c>
      <c r="S2481" t="str">
        <f>VLOOKUP(R2481,Data!$C$2:$D$261,2,0)</f>
        <v>Bridlewood Manor</v>
      </c>
      <c r="T2481">
        <f>COUNTIF('Feb 2022'!A:A,D2481)+COUNTIF('Mar 2022'!A:A,D2481)+COUNTIF('Apr 2022'!A:A,D2481)+COUNTIF('May 2022'!A:A,D2481)+COUNTIF('June 2022'!A:A,D2481)+COUNTIF('July 2022'!A:A,D2481)+COUNTIF('Aug 2022'!A:A,D2481)+COUNTIF('Sep 2022'!A:A,D2481)+COUNTIF('Oct 2022'!A:A,D2481)+COUNTIF('Dec 2022'!A:A,D2481)</f>
        <v>1</v>
      </c>
      <c r="U2481" t="str">
        <f>VLOOKUP(Q2481,'Capital Lookup'!A:B,2,FALSE)</f>
        <v>No</v>
      </c>
      <c r="V2481" s="2">
        <f>IFERROR(VLOOKUP(LEFT(F2481,10),'Find Purchase Orders'!B:J,9,FALSE),"")</f>
        <v>44687</v>
      </c>
      <c r="W2481" s="25" t="s">
        <v>7261</v>
      </c>
    </row>
    <row r="2482" spans="1:23" hidden="1">
      <c r="A2482" s="25" t="s">
        <v>7478</v>
      </c>
      <c r="B2482" s="25" t="s">
        <v>7608</v>
      </c>
      <c r="C2482" s="25" t="s">
        <v>7587</v>
      </c>
      <c r="D2482" s="25" t="s">
        <v>4876</v>
      </c>
      <c r="E2482" s="25" t="s">
        <v>7500</v>
      </c>
      <c r="F2482" s="25" t="s">
        <v>13263</v>
      </c>
      <c r="G2482" s="25" t="s">
        <v>13264</v>
      </c>
      <c r="H2482" s="21">
        <v>114582</v>
      </c>
      <c r="I2482" s="25" t="s">
        <v>7296</v>
      </c>
      <c r="J2482" s="25" t="s">
        <v>7288</v>
      </c>
      <c r="K2482" s="25" t="s">
        <v>7640</v>
      </c>
      <c r="L2482" s="25" t="s">
        <v>8166</v>
      </c>
      <c r="M2482" s="21">
        <v>142598.99</v>
      </c>
      <c r="N2482" s="21">
        <v>142599</v>
      </c>
      <c r="O2482" s="21">
        <v>-0.01</v>
      </c>
      <c r="P2482" s="21">
        <v>139375.79999999999</v>
      </c>
      <c r="Q2482" s="25" t="s">
        <v>9109</v>
      </c>
      <c r="R2482" s="1" t="str">
        <f t="shared" si="39"/>
        <v>ST10161</v>
      </c>
      <c r="S2482" t="str">
        <f>VLOOKUP(R2482,Data!$C$2:$D$261,2,0)</f>
        <v>Longfields Manor</v>
      </c>
      <c r="T2482">
        <f>COUNTIF('Feb 2022'!A:A,D2482)+COUNTIF('Mar 2022'!A:A,D2482)+COUNTIF('Apr 2022'!A:A,D2482)+COUNTIF('May 2022'!A:A,D2482)+COUNTIF('June 2022'!A:A,D2482)+COUNTIF('July 2022'!A:A,D2482)+COUNTIF('Aug 2022'!A:A,D2482)+COUNTIF('Sep 2022'!A:A,D2482)+COUNTIF('Oct 2022'!A:A,D2482)+COUNTIF('Dec 2022'!A:A,D2482)</f>
        <v>1</v>
      </c>
      <c r="U2482" t="str">
        <f>VLOOKUP(Q2482,'Capital Lookup'!A:B,2,FALSE)</f>
        <v>No</v>
      </c>
      <c r="V2482" s="2">
        <f>IFERROR(VLOOKUP(LEFT(F2482,10),'Find Purchase Orders'!B:J,9,FALSE),"")</f>
        <v>44691</v>
      </c>
      <c r="W2482" s="25" t="s">
        <v>7261</v>
      </c>
    </row>
    <row r="2483" spans="1:23" hidden="1">
      <c r="A2483" s="25" t="s">
        <v>7252</v>
      </c>
      <c r="B2483" s="25" t="s">
        <v>7398</v>
      </c>
      <c r="C2483" s="25" t="s">
        <v>7254</v>
      </c>
      <c r="D2483" s="25" t="s">
        <v>13265</v>
      </c>
      <c r="E2483" s="25" t="s">
        <v>9607</v>
      </c>
      <c r="F2483" s="25" t="s">
        <v>13266</v>
      </c>
      <c r="G2483" s="25" t="s">
        <v>13267</v>
      </c>
      <c r="H2483" s="21">
        <v>4668.03</v>
      </c>
      <c r="I2483" s="25" t="s">
        <v>7296</v>
      </c>
      <c r="J2483" s="25" t="s">
        <v>7288</v>
      </c>
      <c r="K2483" s="25" t="s">
        <v>8696</v>
      </c>
      <c r="L2483" s="25" t="s">
        <v>9610</v>
      </c>
      <c r="M2483" s="21">
        <v>4668.03</v>
      </c>
      <c r="N2483" s="21">
        <v>4668.03</v>
      </c>
      <c r="O2483" s="21">
        <v>0</v>
      </c>
      <c r="P2483" s="21">
        <v>4668.03</v>
      </c>
      <c r="Q2483" s="25" t="s">
        <v>13268</v>
      </c>
      <c r="R2483" s="1" t="str">
        <f t="shared" si="39"/>
        <v>ST10009</v>
      </c>
      <c r="S2483" t="str">
        <f>VLOOKUP(R2483,Data!$C$2:$D$261,2,0)</f>
        <v>Birkdale</v>
      </c>
      <c r="T2483">
        <f>COUNTIF('Feb 2022'!A:A,D2483)+COUNTIF('Mar 2022'!A:A,D2483)+COUNTIF('Apr 2022'!A:A,D2483)+COUNTIF('May 2022'!A:A,D2483)+COUNTIF('June 2022'!A:A,D2483)+COUNTIF('July 2022'!A:A,D2483)+COUNTIF('Aug 2022'!A:A,D2483)+COUNTIF('Sep 2022'!A:A,D2483)+COUNTIF('Oct 2022'!A:A,D2483)+COUNTIF('Dec 2022'!A:A,D2483)</f>
        <v>0</v>
      </c>
      <c r="U2483" t="str">
        <f>VLOOKUP(Q2483,'Capital Lookup'!A:B,2,FALSE)</f>
        <v>Yes</v>
      </c>
      <c r="V2483" s="2">
        <f>IFERROR(VLOOKUP(LEFT(F2483,10),'Find Purchase Orders'!B:J,9,FALSE),"")</f>
        <v>44694</v>
      </c>
      <c r="W2483" s="25" t="s">
        <v>7261</v>
      </c>
    </row>
    <row r="2484" spans="1:23" hidden="1">
      <c r="A2484" s="25" t="s">
        <v>7261</v>
      </c>
      <c r="B2484" s="25" t="s">
        <v>8738</v>
      </c>
      <c r="C2484" s="25" t="s">
        <v>7264</v>
      </c>
      <c r="D2484" s="25" t="s">
        <v>13269</v>
      </c>
      <c r="E2484" s="25" t="s">
        <v>9607</v>
      </c>
      <c r="F2484" s="25" t="s">
        <v>13270</v>
      </c>
      <c r="G2484" s="25" t="s">
        <v>13271</v>
      </c>
      <c r="H2484" s="21">
        <v>1479.45</v>
      </c>
      <c r="I2484" s="25" t="s">
        <v>7296</v>
      </c>
      <c r="J2484" s="25" t="s">
        <v>7288</v>
      </c>
      <c r="K2484" s="25" t="s">
        <v>8696</v>
      </c>
      <c r="L2484" s="25" t="s">
        <v>9610</v>
      </c>
      <c r="M2484" s="21">
        <v>1479.45</v>
      </c>
      <c r="N2484" s="21">
        <v>1479.45</v>
      </c>
      <c r="O2484" s="21">
        <v>0</v>
      </c>
      <c r="P2484" s="21">
        <v>1479.45</v>
      </c>
      <c r="Q2484" s="25" t="s">
        <v>13272</v>
      </c>
      <c r="R2484" s="1" t="str">
        <f t="shared" si="39"/>
        <v>ST10075</v>
      </c>
      <c r="S2484" t="str">
        <f>VLOOKUP(R2484,Data!$C$2:$D$261,2,0)</f>
        <v>River Ridge</v>
      </c>
      <c r="T2484">
        <f>COUNTIF('Feb 2022'!A:A,D2484)+COUNTIF('Mar 2022'!A:A,D2484)+COUNTIF('Apr 2022'!A:A,D2484)+COUNTIF('May 2022'!A:A,D2484)+COUNTIF('June 2022'!A:A,D2484)+COUNTIF('July 2022'!A:A,D2484)+COUNTIF('Aug 2022'!A:A,D2484)+COUNTIF('Sep 2022'!A:A,D2484)+COUNTIF('Oct 2022'!A:A,D2484)+COUNTIF('Dec 2022'!A:A,D2484)</f>
        <v>0</v>
      </c>
      <c r="U2484" t="str">
        <f>VLOOKUP(Q2484,'Capital Lookup'!A:B,2,FALSE)</f>
        <v>Yes</v>
      </c>
      <c r="V2484" s="2">
        <f>IFERROR(VLOOKUP(LEFT(F2484,10),'Find Purchase Orders'!B:J,9,FALSE),"")</f>
        <v>44694</v>
      </c>
      <c r="W2484" s="25" t="s">
        <v>7261</v>
      </c>
    </row>
    <row r="2485" spans="1:23" hidden="1">
      <c r="A2485" s="25" t="s">
        <v>7252</v>
      </c>
      <c r="B2485" s="25" t="s">
        <v>8531</v>
      </c>
      <c r="C2485" s="25" t="s">
        <v>7254</v>
      </c>
      <c r="D2485" s="25" t="s">
        <v>4877</v>
      </c>
      <c r="E2485" s="25" t="s">
        <v>11006</v>
      </c>
      <c r="F2485" s="25" t="s">
        <v>13273</v>
      </c>
      <c r="G2485" s="25" t="s">
        <v>13274</v>
      </c>
      <c r="H2485" s="21">
        <v>2782.77</v>
      </c>
      <c r="I2485" s="25" t="s">
        <v>7296</v>
      </c>
      <c r="J2485" s="25" t="s">
        <v>7288</v>
      </c>
      <c r="K2485" s="25" t="s">
        <v>7262</v>
      </c>
      <c r="L2485" s="25" t="s">
        <v>7259</v>
      </c>
      <c r="M2485" s="21">
        <v>2782.77</v>
      </c>
      <c r="N2485" s="21">
        <v>2782.77</v>
      </c>
      <c r="O2485" s="21">
        <v>0</v>
      </c>
      <c r="P2485" s="21">
        <v>2782.77</v>
      </c>
      <c r="Q2485" s="25" t="s">
        <v>8534</v>
      </c>
      <c r="R2485" s="1" t="str">
        <f t="shared" si="39"/>
        <v>ST10095</v>
      </c>
      <c r="S2485" t="str">
        <f>VLOOKUP(R2485,Data!$C$2:$D$261,2,0)</f>
        <v>Greenway</v>
      </c>
      <c r="T2485">
        <f>COUNTIF('Feb 2022'!A:A,D2485)+COUNTIF('Mar 2022'!A:A,D2485)+COUNTIF('Apr 2022'!A:A,D2485)+COUNTIF('May 2022'!A:A,D2485)+COUNTIF('June 2022'!A:A,D2485)+COUNTIF('July 2022'!A:A,D2485)+COUNTIF('Aug 2022'!A:A,D2485)+COUNTIF('Sep 2022'!A:A,D2485)+COUNTIF('Oct 2022'!A:A,D2485)+COUNTIF('Dec 2022'!A:A,D2485)</f>
        <v>1</v>
      </c>
      <c r="U2485" t="str">
        <f>VLOOKUP(Q2485,'Capital Lookup'!A:B,2,FALSE)</f>
        <v>No</v>
      </c>
      <c r="V2485" s="2">
        <f>IFERROR(VLOOKUP(LEFT(F2485,10),'Find Purchase Orders'!B:J,9,FALSE),"")</f>
        <v>44692</v>
      </c>
      <c r="W2485" s="25" t="s">
        <v>7261</v>
      </c>
    </row>
    <row r="2486" spans="1:23" hidden="1">
      <c r="A2486" s="25" t="s">
        <v>7252</v>
      </c>
      <c r="B2486" s="25" t="s">
        <v>8531</v>
      </c>
      <c r="C2486" s="25" t="s">
        <v>7254</v>
      </c>
      <c r="D2486" s="25" t="s">
        <v>4877</v>
      </c>
      <c r="E2486" s="25" t="s">
        <v>11006</v>
      </c>
      <c r="F2486" s="25" t="s">
        <v>13275</v>
      </c>
      <c r="G2486" s="25" t="s">
        <v>12401</v>
      </c>
      <c r="H2486" s="21">
        <v>578</v>
      </c>
      <c r="I2486" s="25" t="s">
        <v>7296</v>
      </c>
      <c r="J2486" s="25" t="s">
        <v>7288</v>
      </c>
      <c r="K2486" s="25" t="s">
        <v>7262</v>
      </c>
      <c r="L2486" s="25" t="s">
        <v>7259</v>
      </c>
      <c r="M2486" s="21">
        <v>578</v>
      </c>
      <c r="N2486" s="21">
        <v>577.99</v>
      </c>
      <c r="O2486" s="21">
        <v>0.01</v>
      </c>
      <c r="P2486" s="21">
        <v>578</v>
      </c>
      <c r="Q2486" s="25" t="s">
        <v>8534</v>
      </c>
      <c r="R2486" s="1" t="str">
        <f t="shared" si="39"/>
        <v>ST10095</v>
      </c>
      <c r="S2486" t="str">
        <f>VLOOKUP(R2486,Data!$C$2:$D$261,2,0)</f>
        <v>Greenway</v>
      </c>
      <c r="T2486">
        <f>COUNTIF('Feb 2022'!A:A,D2486)+COUNTIF('Mar 2022'!A:A,D2486)+COUNTIF('Apr 2022'!A:A,D2486)+COUNTIF('May 2022'!A:A,D2486)+COUNTIF('June 2022'!A:A,D2486)+COUNTIF('July 2022'!A:A,D2486)+COUNTIF('Aug 2022'!A:A,D2486)+COUNTIF('Sep 2022'!A:A,D2486)+COUNTIF('Oct 2022'!A:A,D2486)+COUNTIF('Dec 2022'!A:A,D2486)</f>
        <v>1</v>
      </c>
      <c r="U2486" t="str">
        <f>VLOOKUP(Q2486,'Capital Lookup'!A:B,2,FALSE)</f>
        <v>No</v>
      </c>
      <c r="V2486" s="2">
        <f>IFERROR(VLOOKUP(LEFT(F2486,10),'Find Purchase Orders'!B:J,9,FALSE),"")</f>
        <v>44692</v>
      </c>
      <c r="W2486" s="25" t="s">
        <v>7261</v>
      </c>
    </row>
    <row r="2487" spans="1:23" hidden="1">
      <c r="A2487" s="25" t="s">
        <v>7261</v>
      </c>
      <c r="B2487" s="25" t="s">
        <v>7460</v>
      </c>
      <c r="C2487" s="25" t="s">
        <v>7264</v>
      </c>
      <c r="D2487" s="25" t="s">
        <v>13276</v>
      </c>
      <c r="E2487" s="25" t="s">
        <v>8438</v>
      </c>
      <c r="H2487" s="21">
        <v>7150.02</v>
      </c>
      <c r="I2487" s="25" t="s">
        <v>7257</v>
      </c>
      <c r="K2487" s="25" t="s">
        <v>7262</v>
      </c>
      <c r="L2487" s="25" t="s">
        <v>7259</v>
      </c>
      <c r="M2487" s="22">
        <v>0</v>
      </c>
      <c r="N2487" s="22">
        <v>0</v>
      </c>
      <c r="O2487" s="21">
        <v>0</v>
      </c>
      <c r="P2487" s="21">
        <v>822.57</v>
      </c>
      <c r="Q2487" s="25" t="s">
        <v>7465</v>
      </c>
      <c r="R2487" s="1" t="str">
        <f t="shared" si="39"/>
        <v>ST10003</v>
      </c>
      <c r="S2487" t="str">
        <f>VLOOKUP(R2487,Data!$C$2:$D$261,2,0)</f>
        <v>Appleby Place</v>
      </c>
      <c r="T2487">
        <f>COUNTIF('Feb 2022'!A:A,D2487)+COUNTIF('Mar 2022'!A:A,D2487)+COUNTIF('Apr 2022'!A:A,D2487)+COUNTIF('May 2022'!A:A,D2487)+COUNTIF('June 2022'!A:A,D2487)+COUNTIF('July 2022'!A:A,D2487)+COUNTIF('Aug 2022'!A:A,D2487)+COUNTIF('Sep 2022'!A:A,D2487)+COUNTIF('Oct 2022'!A:A,D2487)+COUNTIF('Dec 2022'!A:A,D2487)</f>
        <v>0</v>
      </c>
      <c r="U2487" t="str">
        <f>VLOOKUP(Q2487,'Capital Lookup'!A:B,2,FALSE)</f>
        <v>No</v>
      </c>
      <c r="V2487" s="2" t="str">
        <f>IFERROR(VLOOKUP(LEFT(F2487,10),'Find Purchase Orders'!B:J,9,FALSE),"")</f>
        <v/>
      </c>
      <c r="W2487" s="25" t="s">
        <v>7261</v>
      </c>
    </row>
    <row r="2488" spans="1:23" hidden="1">
      <c r="A2488" s="25" t="s">
        <v>7252</v>
      </c>
      <c r="B2488" s="25" t="s">
        <v>7466</v>
      </c>
      <c r="C2488" s="25" t="s">
        <v>7254</v>
      </c>
      <c r="D2488" s="25" t="s">
        <v>4878</v>
      </c>
      <c r="E2488" s="25" t="s">
        <v>7500</v>
      </c>
      <c r="F2488" s="25" t="s">
        <v>13277</v>
      </c>
      <c r="G2488" s="25" t="s">
        <v>13278</v>
      </c>
      <c r="H2488" s="21">
        <v>2491.42</v>
      </c>
      <c r="I2488" s="25" t="s">
        <v>7296</v>
      </c>
      <c r="J2488" s="25" t="s">
        <v>7288</v>
      </c>
      <c r="K2488" s="25" t="s">
        <v>7495</v>
      </c>
      <c r="L2488" s="25" t="s">
        <v>7517</v>
      </c>
      <c r="M2488" s="21">
        <v>2491.42</v>
      </c>
      <c r="N2488" s="21">
        <v>2491.42</v>
      </c>
      <c r="O2488" s="21">
        <v>0</v>
      </c>
      <c r="P2488" s="21">
        <v>2491.42</v>
      </c>
      <c r="Q2488" s="25" t="s">
        <v>13279</v>
      </c>
      <c r="R2488" s="1" t="str">
        <f t="shared" si="39"/>
        <v>ST10052</v>
      </c>
      <c r="S2488" t="str">
        <f>VLOOKUP(R2488,Data!$C$2:$D$261,2,0)</f>
        <v>Portobello</v>
      </c>
      <c r="T2488">
        <f>COUNTIF('Feb 2022'!A:A,D2488)+COUNTIF('Mar 2022'!A:A,D2488)+COUNTIF('Apr 2022'!A:A,D2488)+COUNTIF('May 2022'!A:A,D2488)+COUNTIF('June 2022'!A:A,D2488)+COUNTIF('July 2022'!A:A,D2488)+COUNTIF('Aug 2022'!A:A,D2488)+COUNTIF('Sep 2022'!A:A,D2488)+COUNTIF('Oct 2022'!A:A,D2488)+COUNTIF('Dec 2022'!A:A,D2488)</f>
        <v>1</v>
      </c>
      <c r="U2488" t="str">
        <f>VLOOKUP(Q2488,'Capital Lookup'!A:B,2,FALSE)</f>
        <v>No</v>
      </c>
      <c r="V2488" s="2">
        <f>IFERROR(VLOOKUP(LEFT(F2488,10),'Find Purchase Orders'!B:J,9,FALSE),"")</f>
        <v>44692</v>
      </c>
      <c r="W2488" s="25" t="s">
        <v>7261</v>
      </c>
    </row>
    <row r="2489" spans="1:23" hidden="1">
      <c r="A2489" s="25" t="s">
        <v>7261</v>
      </c>
      <c r="B2489" s="25" t="s">
        <v>8108</v>
      </c>
      <c r="C2489" s="25" t="s">
        <v>7264</v>
      </c>
      <c r="D2489" s="25" t="s">
        <v>4879</v>
      </c>
      <c r="E2489" s="25" t="s">
        <v>7500</v>
      </c>
      <c r="F2489" s="25" t="s">
        <v>13280</v>
      </c>
      <c r="G2489" s="25" t="s">
        <v>13281</v>
      </c>
      <c r="H2489" s="21">
        <v>3498.85</v>
      </c>
      <c r="I2489" s="25" t="s">
        <v>7296</v>
      </c>
      <c r="J2489" s="25" t="s">
        <v>7288</v>
      </c>
      <c r="K2489" s="25" t="s">
        <v>7495</v>
      </c>
      <c r="L2489" s="25" t="s">
        <v>8097</v>
      </c>
      <c r="M2489" s="21">
        <v>3498.85</v>
      </c>
      <c r="N2489" s="21">
        <v>3498.85</v>
      </c>
      <c r="O2489" s="21">
        <v>0</v>
      </c>
      <c r="P2489" s="21">
        <v>3498.85</v>
      </c>
      <c r="Q2489" s="25" t="s">
        <v>13282</v>
      </c>
      <c r="R2489" s="1" t="str">
        <f t="shared" si="39"/>
        <v>ST10049</v>
      </c>
      <c r="S2489" t="str">
        <f>VLOOKUP(R2489,Data!$C$2:$D$261,2,0)</f>
        <v>Colonel By</v>
      </c>
      <c r="T2489">
        <f>COUNTIF('Feb 2022'!A:A,D2489)+COUNTIF('Mar 2022'!A:A,D2489)+COUNTIF('Apr 2022'!A:A,D2489)+COUNTIF('May 2022'!A:A,D2489)+COUNTIF('June 2022'!A:A,D2489)+COUNTIF('July 2022'!A:A,D2489)+COUNTIF('Aug 2022'!A:A,D2489)+COUNTIF('Sep 2022'!A:A,D2489)+COUNTIF('Oct 2022'!A:A,D2489)+COUNTIF('Dec 2022'!A:A,D2489)</f>
        <v>1</v>
      </c>
      <c r="U2489" t="str">
        <f>VLOOKUP(Q2489,'Capital Lookup'!A:B,2,FALSE)</f>
        <v>No</v>
      </c>
      <c r="V2489" s="2">
        <f>IFERROR(VLOOKUP(LEFT(F2489,10),'Find Purchase Orders'!B:J,9,FALSE),"")</f>
        <v>44692</v>
      </c>
      <c r="W2489" s="25" t="s">
        <v>7261</v>
      </c>
    </row>
    <row r="2490" spans="1:23" hidden="1">
      <c r="A2490" s="25" t="s">
        <v>7425</v>
      </c>
      <c r="B2490" s="25" t="s">
        <v>8259</v>
      </c>
      <c r="C2490" s="25" t="s">
        <v>8260</v>
      </c>
      <c r="D2490" s="25" t="s">
        <v>13283</v>
      </c>
      <c r="E2490" s="25" t="s">
        <v>10329</v>
      </c>
      <c r="F2490" s="25" t="s">
        <v>13284</v>
      </c>
      <c r="G2490" s="25" t="s">
        <v>13285</v>
      </c>
      <c r="H2490" s="21">
        <v>64795.58</v>
      </c>
      <c r="I2490" s="25" t="s">
        <v>7296</v>
      </c>
      <c r="J2490" s="25" t="s">
        <v>7288</v>
      </c>
      <c r="K2490" s="25" t="s">
        <v>8175</v>
      </c>
      <c r="L2490" s="25" t="s">
        <v>12213</v>
      </c>
      <c r="M2490" s="21">
        <v>64795.58</v>
      </c>
      <c r="N2490" s="21">
        <v>64795.33</v>
      </c>
      <c r="O2490" s="21">
        <v>0.25</v>
      </c>
      <c r="P2490" s="21">
        <v>64795.58</v>
      </c>
      <c r="Q2490" s="25" t="s">
        <v>12224</v>
      </c>
      <c r="R2490" s="1" t="str">
        <f t="shared" si="39"/>
        <v>ST10260</v>
      </c>
      <c r="S2490" t="str">
        <f>VLOOKUP(R2490,Data!$C$2:$D$261,2,0)</f>
        <v>Support Office</v>
      </c>
      <c r="T2490">
        <f>COUNTIF('Feb 2022'!A:A,D2490)+COUNTIF('Mar 2022'!A:A,D2490)+COUNTIF('Apr 2022'!A:A,D2490)+COUNTIF('May 2022'!A:A,D2490)+COUNTIF('June 2022'!A:A,D2490)+COUNTIF('July 2022'!A:A,D2490)+COUNTIF('Aug 2022'!A:A,D2490)+COUNTIF('Sep 2022'!A:A,D2490)+COUNTIF('Oct 2022'!A:A,D2490)+COUNTIF('Dec 2022'!A:A,D2490)</f>
        <v>0</v>
      </c>
      <c r="U2490" t="str">
        <f>VLOOKUP(Q2490,'Capital Lookup'!A:B,2,FALSE)</f>
        <v>Yes</v>
      </c>
      <c r="V2490" s="2">
        <f>IFERROR(VLOOKUP(LEFT(F2490,10),'Find Purchase Orders'!B:J,9,FALSE),"")</f>
        <v>44687</v>
      </c>
      <c r="W2490" s="25" t="s">
        <v>7261</v>
      </c>
    </row>
    <row r="2491" spans="1:23" hidden="1">
      <c r="A2491" s="25" t="s">
        <v>7261</v>
      </c>
      <c r="B2491" s="25" t="s">
        <v>8586</v>
      </c>
      <c r="C2491" s="25" t="s">
        <v>7264</v>
      </c>
      <c r="D2491" s="25" t="s">
        <v>13286</v>
      </c>
      <c r="E2491" s="25" t="s">
        <v>7256</v>
      </c>
      <c r="H2491" s="21">
        <v>555</v>
      </c>
      <c r="I2491" s="25" t="s">
        <v>7257</v>
      </c>
      <c r="K2491" s="25" t="s">
        <v>7258</v>
      </c>
      <c r="L2491" s="25" t="s">
        <v>7259</v>
      </c>
      <c r="M2491" s="22">
        <v>0</v>
      </c>
      <c r="N2491" s="22">
        <v>0</v>
      </c>
      <c r="O2491" s="21">
        <v>0</v>
      </c>
      <c r="P2491" s="21">
        <v>55</v>
      </c>
      <c r="Q2491" s="25" t="s">
        <v>9452</v>
      </c>
      <c r="R2491" s="1" t="str">
        <f t="shared" si="39"/>
        <v>ST10079</v>
      </c>
      <c r="S2491" t="str">
        <f>VLOOKUP(R2491,Data!$C$2:$D$261,2,0)</f>
        <v>The Bentley Moose Jaw</v>
      </c>
      <c r="T2491">
        <f>COUNTIF('Feb 2022'!A:A,D2491)+COUNTIF('Mar 2022'!A:A,D2491)+COUNTIF('Apr 2022'!A:A,D2491)+COUNTIF('May 2022'!A:A,D2491)+COUNTIF('June 2022'!A:A,D2491)+COUNTIF('July 2022'!A:A,D2491)+COUNTIF('Aug 2022'!A:A,D2491)+COUNTIF('Sep 2022'!A:A,D2491)+COUNTIF('Oct 2022'!A:A,D2491)+COUNTIF('Dec 2022'!A:A,D2491)</f>
        <v>0</v>
      </c>
      <c r="U2491" t="str">
        <f>VLOOKUP(Q2491,'Capital Lookup'!A:B,2,FALSE)</f>
        <v>No</v>
      </c>
      <c r="V2491" s="2" t="str">
        <f>IFERROR(VLOOKUP(LEFT(F2491,10),'Find Purchase Orders'!B:J,9,FALSE),"")</f>
        <v/>
      </c>
      <c r="W2491" s="25" t="s">
        <v>7261</v>
      </c>
    </row>
    <row r="2492" spans="1:23" hidden="1">
      <c r="A2492" s="25" t="s">
        <v>7261</v>
      </c>
      <c r="B2492" s="25" t="s">
        <v>8586</v>
      </c>
      <c r="C2492" s="25" t="s">
        <v>7264</v>
      </c>
      <c r="D2492" s="25" t="s">
        <v>13286</v>
      </c>
      <c r="E2492" s="25" t="s">
        <v>7256</v>
      </c>
      <c r="H2492" s="21">
        <v>10112.549999999999</v>
      </c>
      <c r="I2492" s="25" t="s">
        <v>7257</v>
      </c>
      <c r="K2492" s="25" t="s">
        <v>7262</v>
      </c>
      <c r="L2492" s="25" t="s">
        <v>7259</v>
      </c>
      <c r="M2492" s="22">
        <v>0</v>
      </c>
      <c r="N2492" s="22">
        <v>0</v>
      </c>
      <c r="O2492" s="21">
        <v>0</v>
      </c>
      <c r="P2492" s="21">
        <v>1002.14</v>
      </c>
      <c r="Q2492" s="25" t="s">
        <v>9452</v>
      </c>
      <c r="R2492" s="1" t="str">
        <f t="shared" si="39"/>
        <v>ST10079</v>
      </c>
      <c r="S2492" t="str">
        <f>VLOOKUP(R2492,Data!$C$2:$D$261,2,0)</f>
        <v>The Bentley Moose Jaw</v>
      </c>
      <c r="T2492">
        <f>COUNTIF('Feb 2022'!A:A,D2492)+COUNTIF('Mar 2022'!A:A,D2492)+COUNTIF('Apr 2022'!A:A,D2492)+COUNTIF('May 2022'!A:A,D2492)+COUNTIF('June 2022'!A:A,D2492)+COUNTIF('July 2022'!A:A,D2492)+COUNTIF('Aug 2022'!A:A,D2492)+COUNTIF('Sep 2022'!A:A,D2492)+COUNTIF('Oct 2022'!A:A,D2492)+COUNTIF('Dec 2022'!A:A,D2492)</f>
        <v>0</v>
      </c>
      <c r="U2492" t="str">
        <f>VLOOKUP(Q2492,'Capital Lookup'!A:B,2,FALSE)</f>
        <v>No</v>
      </c>
      <c r="V2492" s="2" t="str">
        <f>IFERROR(VLOOKUP(LEFT(F2492,10),'Find Purchase Orders'!B:J,9,FALSE),"")</f>
        <v/>
      </c>
      <c r="W2492" s="25" t="s">
        <v>7261</v>
      </c>
    </row>
    <row r="2493" spans="1:23" hidden="1">
      <c r="A2493" s="25" t="s">
        <v>7252</v>
      </c>
      <c r="B2493" s="25" t="s">
        <v>7574</v>
      </c>
      <c r="C2493" s="25" t="s">
        <v>7254</v>
      </c>
      <c r="D2493" s="25" t="s">
        <v>4880</v>
      </c>
      <c r="E2493" s="25" t="s">
        <v>9406</v>
      </c>
      <c r="F2493" s="25" t="s">
        <v>13287</v>
      </c>
      <c r="G2493" s="25" t="s">
        <v>13288</v>
      </c>
      <c r="H2493" s="21">
        <v>4573.68</v>
      </c>
      <c r="I2493" s="25" t="s">
        <v>7296</v>
      </c>
      <c r="J2493" s="25" t="s">
        <v>7288</v>
      </c>
      <c r="K2493" s="25" t="s">
        <v>7262</v>
      </c>
      <c r="L2493" s="25" t="s">
        <v>7259</v>
      </c>
      <c r="M2493" s="21">
        <v>4573.68</v>
      </c>
      <c r="N2493" s="21">
        <v>4573.68</v>
      </c>
      <c r="O2493" s="21">
        <v>0</v>
      </c>
      <c r="P2493" s="21">
        <v>4573.68</v>
      </c>
      <c r="Q2493" s="25" t="s">
        <v>8203</v>
      </c>
      <c r="R2493" s="1" t="str">
        <f t="shared" si="39"/>
        <v>ST10039</v>
      </c>
      <c r="S2493" t="str">
        <f>VLOOKUP(R2493,Data!$C$2:$D$261,2,0)</f>
        <v>Barrhaven</v>
      </c>
      <c r="T2493">
        <f>COUNTIF('Feb 2022'!A:A,D2493)+COUNTIF('Mar 2022'!A:A,D2493)+COUNTIF('Apr 2022'!A:A,D2493)+COUNTIF('May 2022'!A:A,D2493)+COUNTIF('June 2022'!A:A,D2493)+COUNTIF('July 2022'!A:A,D2493)+COUNTIF('Aug 2022'!A:A,D2493)+COUNTIF('Sep 2022'!A:A,D2493)+COUNTIF('Oct 2022'!A:A,D2493)+COUNTIF('Dec 2022'!A:A,D2493)</f>
        <v>1</v>
      </c>
      <c r="U2493" t="str">
        <f>VLOOKUP(Q2493,'Capital Lookup'!A:B,2,FALSE)</f>
        <v>No</v>
      </c>
      <c r="V2493" s="2">
        <f>IFERROR(VLOOKUP(LEFT(F2493,10),'Find Purchase Orders'!B:J,9,FALSE),"")</f>
        <v>44690</v>
      </c>
      <c r="W2493" s="25" t="s">
        <v>7261</v>
      </c>
    </row>
    <row r="2494" spans="1:23" hidden="1">
      <c r="A2494" s="25" t="s">
        <v>7478</v>
      </c>
      <c r="B2494" s="25" t="s">
        <v>7823</v>
      </c>
      <c r="C2494" s="25" t="s">
        <v>7587</v>
      </c>
      <c r="D2494" s="25" t="s">
        <v>4881</v>
      </c>
      <c r="E2494" s="25" t="s">
        <v>7492</v>
      </c>
      <c r="F2494" s="25" t="s">
        <v>13289</v>
      </c>
      <c r="G2494" s="25" t="s">
        <v>13290</v>
      </c>
      <c r="H2494" s="21">
        <v>9605</v>
      </c>
      <c r="I2494" s="25" t="s">
        <v>7296</v>
      </c>
      <c r="J2494" s="25" t="s">
        <v>7288</v>
      </c>
      <c r="K2494" s="25" t="s">
        <v>7510</v>
      </c>
      <c r="L2494" s="25" t="s">
        <v>10138</v>
      </c>
      <c r="M2494" s="21">
        <v>9605</v>
      </c>
      <c r="N2494" s="21">
        <v>6554</v>
      </c>
      <c r="O2494" s="21">
        <v>3051</v>
      </c>
      <c r="P2494" s="21">
        <v>9605</v>
      </c>
      <c r="Q2494" s="25" t="s">
        <v>13291</v>
      </c>
      <c r="R2494" s="1" t="str">
        <f t="shared" si="39"/>
        <v>ST10145</v>
      </c>
      <c r="S2494" t="str">
        <f>VLOOKUP(R2494,Data!$C$2:$D$261,2,0)</f>
        <v>Ridgeview</v>
      </c>
      <c r="T2494">
        <f>COUNTIF('Feb 2022'!A:A,D2494)+COUNTIF('Mar 2022'!A:A,D2494)+COUNTIF('Apr 2022'!A:A,D2494)+COUNTIF('May 2022'!A:A,D2494)+COUNTIF('June 2022'!A:A,D2494)+COUNTIF('July 2022'!A:A,D2494)+COUNTIF('Aug 2022'!A:A,D2494)+COUNTIF('Sep 2022'!A:A,D2494)+COUNTIF('Oct 2022'!A:A,D2494)+COUNTIF('Dec 2022'!A:A,D2494)</f>
        <v>1</v>
      </c>
      <c r="U2494" t="str">
        <f>VLOOKUP(Q2494,'Capital Lookup'!A:B,2,FALSE)</f>
        <v>No</v>
      </c>
      <c r="V2494" s="2">
        <f>IFERROR(VLOOKUP(LEFT(F2494,10),'Find Purchase Orders'!B:J,9,FALSE),"")</f>
        <v>44691</v>
      </c>
      <c r="W2494" s="25" t="s">
        <v>7261</v>
      </c>
    </row>
    <row r="2495" spans="1:23" hidden="1">
      <c r="A2495" s="25" t="s">
        <v>7530</v>
      </c>
      <c r="B2495" s="25" t="s">
        <v>7531</v>
      </c>
      <c r="C2495" s="25"/>
      <c r="D2495" s="25" t="s">
        <v>4841</v>
      </c>
      <c r="E2495" s="25" t="s">
        <v>7533</v>
      </c>
      <c r="F2495" s="25" t="s">
        <v>13292</v>
      </c>
      <c r="G2495" s="25" t="s">
        <v>13293</v>
      </c>
      <c r="H2495" s="21">
        <v>1792.65</v>
      </c>
      <c r="I2495" s="25" t="s">
        <v>7296</v>
      </c>
      <c r="J2495" s="25" t="s">
        <v>7288</v>
      </c>
      <c r="K2495" s="25" t="s">
        <v>7289</v>
      </c>
      <c r="L2495" s="25" t="s">
        <v>7259</v>
      </c>
      <c r="M2495" s="21">
        <v>1792.65</v>
      </c>
      <c r="N2495" s="21">
        <v>1792.65</v>
      </c>
      <c r="O2495" s="21">
        <v>0</v>
      </c>
      <c r="P2495" s="21">
        <v>1792.65</v>
      </c>
      <c r="Q2495" s="25" t="s">
        <v>7536</v>
      </c>
      <c r="R2495" s="1" t="str">
        <f t="shared" si="39"/>
        <v>ST10223</v>
      </c>
      <c r="S2495" t="str">
        <f>VLOOKUP(R2495,Data!$C$2:$D$261,2,0)</f>
        <v>Green Falls Landing</v>
      </c>
      <c r="T2495">
        <f>COUNTIF('Feb 2022'!A:A,D2495)+COUNTIF('Mar 2022'!A:A,D2495)+COUNTIF('Apr 2022'!A:A,D2495)+COUNTIF('May 2022'!A:A,D2495)+COUNTIF('June 2022'!A:A,D2495)+COUNTIF('July 2022'!A:A,D2495)+COUNTIF('Aug 2022'!A:A,D2495)+COUNTIF('Sep 2022'!A:A,D2495)+COUNTIF('Oct 2022'!A:A,D2495)+COUNTIF('Dec 2022'!A:A,D2495)</f>
        <v>1</v>
      </c>
      <c r="U2495" t="str">
        <f>VLOOKUP(Q2495,'Capital Lookup'!A:B,2,FALSE)</f>
        <v>No</v>
      </c>
      <c r="V2495" s="2">
        <f>IFERROR(VLOOKUP(LEFT(F2495,10),'Find Purchase Orders'!B:J,9,FALSE),"")</f>
        <v>44687</v>
      </c>
      <c r="W2495" s="25" t="s">
        <v>7261</v>
      </c>
    </row>
    <row r="2496" spans="1:23" hidden="1">
      <c r="A2496" s="25" t="s">
        <v>7530</v>
      </c>
      <c r="B2496" s="25" t="s">
        <v>7531</v>
      </c>
      <c r="C2496" s="25"/>
      <c r="D2496" s="25" t="s">
        <v>4843</v>
      </c>
      <c r="E2496" s="25" t="s">
        <v>7533</v>
      </c>
      <c r="F2496" s="25" t="s">
        <v>13294</v>
      </c>
      <c r="G2496" s="25" t="s">
        <v>13295</v>
      </c>
      <c r="H2496" s="21">
        <v>1215.45</v>
      </c>
      <c r="I2496" s="25" t="s">
        <v>7296</v>
      </c>
      <c r="J2496" s="25" t="s">
        <v>7288</v>
      </c>
      <c r="K2496" s="25" t="s">
        <v>7289</v>
      </c>
      <c r="L2496" s="25" t="s">
        <v>7259</v>
      </c>
      <c r="M2496" s="21">
        <v>1215.45</v>
      </c>
      <c r="N2496" s="21">
        <v>1215.45</v>
      </c>
      <c r="O2496" s="21">
        <v>0</v>
      </c>
      <c r="P2496" s="21">
        <v>1215.45</v>
      </c>
      <c r="Q2496" s="25" t="s">
        <v>7536</v>
      </c>
      <c r="R2496" s="1" t="str">
        <f t="shared" si="39"/>
        <v>ST10223</v>
      </c>
      <c r="S2496" t="str">
        <f>VLOOKUP(R2496,Data!$C$2:$D$261,2,0)</f>
        <v>Green Falls Landing</v>
      </c>
      <c r="T2496">
        <f>COUNTIF('Feb 2022'!A:A,D2496)+COUNTIF('Mar 2022'!A:A,D2496)+COUNTIF('Apr 2022'!A:A,D2496)+COUNTIF('May 2022'!A:A,D2496)+COUNTIF('June 2022'!A:A,D2496)+COUNTIF('July 2022'!A:A,D2496)+COUNTIF('Aug 2022'!A:A,D2496)+COUNTIF('Sep 2022'!A:A,D2496)+COUNTIF('Oct 2022'!A:A,D2496)+COUNTIF('Dec 2022'!A:A,D2496)</f>
        <v>1</v>
      </c>
      <c r="U2496" t="str">
        <f>VLOOKUP(Q2496,'Capital Lookup'!A:B,2,FALSE)</f>
        <v>No</v>
      </c>
      <c r="V2496" s="2">
        <f>IFERROR(VLOOKUP(LEFT(F2496,10),'Find Purchase Orders'!B:J,9,FALSE),"")</f>
        <v>44687</v>
      </c>
      <c r="W2496" s="25" t="s">
        <v>7261</v>
      </c>
    </row>
    <row r="2497" spans="1:23" hidden="1">
      <c r="A2497" s="25" t="s">
        <v>12790</v>
      </c>
      <c r="B2497" s="25" t="s">
        <v>7314</v>
      </c>
      <c r="C2497" s="25" t="s">
        <v>7264</v>
      </c>
      <c r="D2497" s="25" t="s">
        <v>4882</v>
      </c>
      <c r="E2497" s="25" t="s">
        <v>8443</v>
      </c>
      <c r="F2497" s="25" t="s">
        <v>13296</v>
      </c>
      <c r="G2497" s="25" t="s">
        <v>13297</v>
      </c>
      <c r="H2497" s="21">
        <v>9182.6299999999992</v>
      </c>
      <c r="I2497" s="25" t="s">
        <v>7296</v>
      </c>
      <c r="J2497" s="25" t="s">
        <v>7288</v>
      </c>
      <c r="K2497" s="25" t="s">
        <v>7630</v>
      </c>
      <c r="L2497" s="25" t="s">
        <v>7728</v>
      </c>
      <c r="M2497" s="21">
        <v>9182.6299999999992</v>
      </c>
      <c r="N2497" s="21">
        <v>9176.9500000000007</v>
      </c>
      <c r="O2497" s="21">
        <v>5.68</v>
      </c>
      <c r="P2497" s="21">
        <v>9182.6299999999992</v>
      </c>
      <c r="Q2497" s="25" t="s">
        <v>13298</v>
      </c>
      <c r="R2497" s="1" t="str">
        <f t="shared" si="39"/>
        <v>ST10062</v>
      </c>
      <c r="S2497" t="str">
        <f>VLOOKUP(R2497,Data!$C$2:$D$261,2,0)</f>
        <v>Fleetwood Villa</v>
      </c>
      <c r="T2497">
        <f>COUNTIF('Feb 2022'!A:A,D2497)+COUNTIF('Mar 2022'!A:A,D2497)+COUNTIF('Apr 2022'!A:A,D2497)+COUNTIF('May 2022'!A:A,D2497)+COUNTIF('June 2022'!A:A,D2497)+COUNTIF('July 2022'!A:A,D2497)+COUNTIF('Aug 2022'!A:A,D2497)+COUNTIF('Sep 2022'!A:A,D2497)+COUNTIF('Oct 2022'!A:A,D2497)+COUNTIF('Dec 2022'!A:A,D2497)</f>
        <v>1</v>
      </c>
      <c r="U2497" t="str">
        <f>VLOOKUP(Q2497,'Capital Lookup'!A:B,2,FALSE)</f>
        <v>No</v>
      </c>
      <c r="V2497" s="2">
        <f>IFERROR(VLOOKUP(LEFT(F2497,10),'Find Purchase Orders'!B:J,9,FALSE),"")</f>
        <v>44690</v>
      </c>
      <c r="W2497" s="25" t="s">
        <v>7261</v>
      </c>
    </row>
    <row r="2498" spans="1:23" hidden="1">
      <c r="A2498" s="25" t="s">
        <v>8451</v>
      </c>
      <c r="B2498" s="25" t="s">
        <v>8108</v>
      </c>
      <c r="C2498" s="25" t="s">
        <v>7264</v>
      </c>
      <c r="D2498" s="25" t="s">
        <v>4883</v>
      </c>
      <c r="E2498" s="25" t="s">
        <v>7500</v>
      </c>
      <c r="F2498" s="25" t="s">
        <v>13299</v>
      </c>
      <c r="G2498" s="25" t="s">
        <v>13300</v>
      </c>
      <c r="H2498" s="21">
        <v>2761.95</v>
      </c>
      <c r="I2498" s="25" t="s">
        <v>7296</v>
      </c>
      <c r="J2498" s="25" t="s">
        <v>7288</v>
      </c>
      <c r="K2498" s="25" t="s">
        <v>7778</v>
      </c>
      <c r="L2498" s="25" t="s">
        <v>9498</v>
      </c>
      <c r="M2498" s="21">
        <v>2761.95</v>
      </c>
      <c r="N2498" s="21">
        <v>2761.94</v>
      </c>
      <c r="O2498" s="21">
        <v>0.01</v>
      </c>
      <c r="P2498" s="21">
        <v>2761.95</v>
      </c>
      <c r="Q2498" s="25" t="s">
        <v>13301</v>
      </c>
      <c r="R2498" s="1" t="str">
        <f t="shared" si="39"/>
        <v>ST10049</v>
      </c>
      <c r="S2498" t="str">
        <f>VLOOKUP(R2498,Data!$C$2:$D$261,2,0)</f>
        <v>Colonel By</v>
      </c>
      <c r="T2498">
        <f>COUNTIF('Feb 2022'!A:A,D2498)+COUNTIF('Mar 2022'!A:A,D2498)+COUNTIF('Apr 2022'!A:A,D2498)+COUNTIF('May 2022'!A:A,D2498)+COUNTIF('June 2022'!A:A,D2498)+COUNTIF('July 2022'!A:A,D2498)+COUNTIF('Aug 2022'!A:A,D2498)+COUNTIF('Sep 2022'!A:A,D2498)+COUNTIF('Oct 2022'!A:A,D2498)+COUNTIF('Dec 2022'!A:A,D2498)</f>
        <v>1</v>
      </c>
      <c r="U2498" t="str">
        <f>VLOOKUP(Q2498,'Capital Lookup'!A:B,2,FALSE)</f>
        <v>No</v>
      </c>
      <c r="V2498" s="2">
        <f>IFERROR(VLOOKUP(LEFT(F2498,10),'Find Purchase Orders'!B:J,9,FALSE),"")</f>
        <v>44692</v>
      </c>
      <c r="W2498" s="25" t="s">
        <v>7261</v>
      </c>
    </row>
    <row r="2499" spans="1:23" hidden="1">
      <c r="A2499" s="25" t="s">
        <v>7261</v>
      </c>
      <c r="B2499" s="25" t="s">
        <v>8108</v>
      </c>
      <c r="C2499" s="25" t="s">
        <v>7264</v>
      </c>
      <c r="D2499" s="25" t="s">
        <v>4884</v>
      </c>
      <c r="E2499" s="25" t="s">
        <v>7500</v>
      </c>
      <c r="F2499" s="25" t="s">
        <v>13302</v>
      </c>
      <c r="G2499" s="25" t="s">
        <v>13303</v>
      </c>
      <c r="H2499" s="21">
        <v>1798.96</v>
      </c>
      <c r="I2499" s="25" t="s">
        <v>7296</v>
      </c>
      <c r="J2499" s="25" t="s">
        <v>7288</v>
      </c>
      <c r="K2499" s="25" t="s">
        <v>7733</v>
      </c>
      <c r="L2499" s="25" t="s">
        <v>7734</v>
      </c>
      <c r="M2499" s="21">
        <v>1798.96</v>
      </c>
      <c r="N2499" s="21">
        <v>1798.96</v>
      </c>
      <c r="O2499" s="21">
        <v>0</v>
      </c>
      <c r="P2499" s="21">
        <v>1798.96</v>
      </c>
      <c r="Q2499" s="25" t="s">
        <v>13304</v>
      </c>
      <c r="R2499" s="1" t="str">
        <f t="shared" si="39"/>
        <v>ST10049</v>
      </c>
      <c r="S2499" t="str">
        <f>VLOOKUP(R2499,Data!$C$2:$D$261,2,0)</f>
        <v>Colonel By</v>
      </c>
      <c r="T2499">
        <f>COUNTIF('Feb 2022'!A:A,D2499)+COUNTIF('Mar 2022'!A:A,D2499)+COUNTIF('Apr 2022'!A:A,D2499)+COUNTIF('May 2022'!A:A,D2499)+COUNTIF('June 2022'!A:A,D2499)+COUNTIF('July 2022'!A:A,D2499)+COUNTIF('Aug 2022'!A:A,D2499)+COUNTIF('Sep 2022'!A:A,D2499)+COUNTIF('Oct 2022'!A:A,D2499)+COUNTIF('Dec 2022'!A:A,D2499)</f>
        <v>1</v>
      </c>
      <c r="U2499" t="str">
        <f>VLOOKUP(Q2499,'Capital Lookup'!A:B,2,FALSE)</f>
        <v>No</v>
      </c>
      <c r="V2499" s="2">
        <f>IFERROR(VLOOKUP(LEFT(F2499,10),'Find Purchase Orders'!B:J,9,FALSE),"")</f>
        <v>44692</v>
      </c>
      <c r="W2499" s="25" t="s">
        <v>7261</v>
      </c>
    </row>
    <row r="2500" spans="1:23" hidden="1">
      <c r="A2500" s="25" t="s">
        <v>7261</v>
      </c>
      <c r="B2500" s="25" t="s">
        <v>7417</v>
      </c>
      <c r="C2500" s="25" t="s">
        <v>7282</v>
      </c>
      <c r="D2500" s="25" t="s">
        <v>13305</v>
      </c>
      <c r="E2500" s="25" t="s">
        <v>7419</v>
      </c>
      <c r="H2500" s="21">
        <v>6385.14</v>
      </c>
      <c r="I2500" s="25" t="s">
        <v>7257</v>
      </c>
      <c r="K2500" s="25" t="s">
        <v>7262</v>
      </c>
      <c r="L2500" s="25" t="s">
        <v>8138</v>
      </c>
      <c r="M2500" s="22">
        <v>0</v>
      </c>
      <c r="N2500" s="22">
        <v>0</v>
      </c>
      <c r="O2500" s="21">
        <v>0</v>
      </c>
      <c r="P2500" s="21">
        <v>734.57</v>
      </c>
      <c r="Q2500" s="25"/>
      <c r="R2500" s="1" t="str">
        <f t="shared" si="39"/>
        <v>ST10012</v>
      </c>
      <c r="S2500" t="str">
        <f>VLOOKUP(R2500,Data!$C$2:$D$261,2,0)</f>
        <v>Forest Hill Place</v>
      </c>
      <c r="T2500">
        <f>COUNTIF('Feb 2022'!A:A,D2500)+COUNTIF('Mar 2022'!A:A,D2500)+COUNTIF('Apr 2022'!A:A,D2500)+COUNTIF('May 2022'!A:A,D2500)+COUNTIF('June 2022'!A:A,D2500)+COUNTIF('July 2022'!A:A,D2500)+COUNTIF('Aug 2022'!A:A,D2500)+COUNTIF('Sep 2022'!A:A,D2500)+COUNTIF('Oct 2022'!A:A,D2500)+COUNTIF('Dec 2022'!A:A,D2500)</f>
        <v>0</v>
      </c>
      <c r="U2500" t="e">
        <f>VLOOKUP(Q2500,'Capital Lookup'!A:B,2,FALSE)</f>
        <v>#N/A</v>
      </c>
      <c r="V2500" s="2" t="str">
        <f>IFERROR(VLOOKUP(LEFT(F2500,10),'Find Purchase Orders'!B:J,9,FALSE),"")</f>
        <v/>
      </c>
      <c r="W2500" s="25" t="s">
        <v>7261</v>
      </c>
    </row>
    <row r="2501" spans="1:23" hidden="1">
      <c r="A2501" s="25" t="s">
        <v>7261</v>
      </c>
      <c r="B2501" s="25" t="s">
        <v>7417</v>
      </c>
      <c r="C2501" s="25" t="s">
        <v>7282</v>
      </c>
      <c r="D2501" s="25" t="s">
        <v>13306</v>
      </c>
      <c r="E2501" s="25" t="s">
        <v>7419</v>
      </c>
      <c r="H2501" s="21">
        <v>6690.09</v>
      </c>
      <c r="I2501" s="25" t="s">
        <v>7257</v>
      </c>
      <c r="K2501" s="25" t="s">
        <v>7262</v>
      </c>
      <c r="L2501" s="25" t="s">
        <v>7259</v>
      </c>
      <c r="M2501" s="22">
        <v>0</v>
      </c>
      <c r="N2501" s="22">
        <v>0</v>
      </c>
      <c r="O2501" s="21">
        <v>0</v>
      </c>
      <c r="P2501" s="21">
        <v>769.66</v>
      </c>
      <c r="Q2501" s="25" t="s">
        <v>7422</v>
      </c>
      <c r="R2501" s="1" t="str">
        <f t="shared" si="39"/>
        <v>ST10012</v>
      </c>
      <c r="S2501" t="str">
        <f>VLOOKUP(R2501,Data!$C$2:$D$261,2,0)</f>
        <v>Forest Hill Place</v>
      </c>
      <c r="T2501">
        <f>COUNTIF('Feb 2022'!A:A,D2501)+COUNTIF('Mar 2022'!A:A,D2501)+COUNTIF('Apr 2022'!A:A,D2501)+COUNTIF('May 2022'!A:A,D2501)+COUNTIF('June 2022'!A:A,D2501)+COUNTIF('July 2022'!A:A,D2501)+COUNTIF('Aug 2022'!A:A,D2501)+COUNTIF('Sep 2022'!A:A,D2501)+COUNTIF('Oct 2022'!A:A,D2501)+COUNTIF('Dec 2022'!A:A,D2501)</f>
        <v>0</v>
      </c>
      <c r="U2501" t="str">
        <f>VLOOKUP(Q2501,'Capital Lookup'!A:B,2,FALSE)</f>
        <v>No</v>
      </c>
      <c r="V2501" s="2" t="str">
        <f>IFERROR(VLOOKUP(LEFT(F2501,10),'Find Purchase Orders'!B:J,9,FALSE),"")</f>
        <v/>
      </c>
      <c r="W2501" s="25" t="s">
        <v>7261</v>
      </c>
    </row>
    <row r="2502" spans="1:23" hidden="1">
      <c r="A2502" s="25" t="s">
        <v>7261</v>
      </c>
      <c r="B2502" s="25" t="s">
        <v>7417</v>
      </c>
      <c r="C2502" s="25" t="s">
        <v>7282</v>
      </c>
      <c r="D2502" s="25" t="s">
        <v>13306</v>
      </c>
      <c r="E2502" s="25" t="s">
        <v>7419</v>
      </c>
      <c r="H2502" s="21">
        <v>226</v>
      </c>
      <c r="I2502" s="25" t="s">
        <v>7257</v>
      </c>
      <c r="K2502" s="25" t="s">
        <v>7262</v>
      </c>
      <c r="L2502" s="25" t="s">
        <v>7259</v>
      </c>
      <c r="M2502" s="22">
        <v>0</v>
      </c>
      <c r="N2502" s="22">
        <v>0</v>
      </c>
      <c r="O2502" s="21">
        <v>0</v>
      </c>
      <c r="P2502" s="21">
        <v>26</v>
      </c>
      <c r="Q2502" s="25" t="s">
        <v>7422</v>
      </c>
      <c r="R2502" s="1" t="str">
        <f t="shared" si="39"/>
        <v>ST10012</v>
      </c>
      <c r="S2502" t="str">
        <f>VLOOKUP(R2502,Data!$C$2:$D$261,2,0)</f>
        <v>Forest Hill Place</v>
      </c>
      <c r="T2502">
        <f>COUNTIF('Feb 2022'!A:A,D2502)+COUNTIF('Mar 2022'!A:A,D2502)+COUNTIF('Apr 2022'!A:A,D2502)+COUNTIF('May 2022'!A:A,D2502)+COUNTIF('June 2022'!A:A,D2502)+COUNTIF('July 2022'!A:A,D2502)+COUNTIF('Aug 2022'!A:A,D2502)+COUNTIF('Sep 2022'!A:A,D2502)+COUNTIF('Oct 2022'!A:A,D2502)+COUNTIF('Dec 2022'!A:A,D2502)</f>
        <v>0</v>
      </c>
      <c r="U2502" t="str">
        <f>VLOOKUP(Q2502,'Capital Lookup'!A:B,2,FALSE)</f>
        <v>No</v>
      </c>
      <c r="V2502" s="2" t="str">
        <f>IFERROR(VLOOKUP(LEFT(F2502,10),'Find Purchase Orders'!B:J,9,FALSE),"")</f>
        <v/>
      </c>
      <c r="W2502" s="25" t="s">
        <v>7261</v>
      </c>
    </row>
    <row r="2503" spans="1:23" hidden="1">
      <c r="A2503" s="25" t="s">
        <v>7261</v>
      </c>
      <c r="B2503" s="25" t="s">
        <v>7417</v>
      </c>
      <c r="C2503" s="25" t="s">
        <v>7282</v>
      </c>
      <c r="D2503" s="25" t="s">
        <v>13307</v>
      </c>
      <c r="E2503" s="25" t="s">
        <v>7419</v>
      </c>
      <c r="H2503" s="21">
        <v>6385.14</v>
      </c>
      <c r="I2503" s="25" t="s">
        <v>7257</v>
      </c>
      <c r="K2503" s="25" t="s">
        <v>7262</v>
      </c>
      <c r="L2503" s="25" t="s">
        <v>7259</v>
      </c>
      <c r="M2503" s="22">
        <v>0</v>
      </c>
      <c r="N2503" s="22">
        <v>0</v>
      </c>
      <c r="O2503" s="21">
        <v>0</v>
      </c>
      <c r="P2503" s="21">
        <v>734.57</v>
      </c>
      <c r="Q2503" s="25" t="s">
        <v>7422</v>
      </c>
      <c r="R2503" s="1" t="str">
        <f t="shared" si="39"/>
        <v>ST10012</v>
      </c>
      <c r="S2503" t="str">
        <f>VLOOKUP(R2503,Data!$C$2:$D$261,2,0)</f>
        <v>Forest Hill Place</v>
      </c>
      <c r="T2503">
        <f>COUNTIF('Feb 2022'!A:A,D2503)+COUNTIF('Mar 2022'!A:A,D2503)+COUNTIF('Apr 2022'!A:A,D2503)+COUNTIF('May 2022'!A:A,D2503)+COUNTIF('June 2022'!A:A,D2503)+COUNTIF('July 2022'!A:A,D2503)+COUNTIF('Aug 2022'!A:A,D2503)+COUNTIF('Sep 2022'!A:A,D2503)+COUNTIF('Oct 2022'!A:A,D2503)+COUNTIF('Dec 2022'!A:A,D2503)</f>
        <v>0</v>
      </c>
      <c r="U2503" t="str">
        <f>VLOOKUP(Q2503,'Capital Lookup'!A:B,2,FALSE)</f>
        <v>No</v>
      </c>
      <c r="V2503" s="2" t="str">
        <f>IFERROR(VLOOKUP(LEFT(F2503,10),'Find Purchase Orders'!B:J,9,FALSE),"")</f>
        <v/>
      </c>
      <c r="W2503" s="25" t="s">
        <v>7261</v>
      </c>
    </row>
    <row r="2504" spans="1:23" hidden="1">
      <c r="A2504" s="25" t="s">
        <v>7261</v>
      </c>
      <c r="B2504" s="25" t="s">
        <v>7417</v>
      </c>
      <c r="C2504" s="25" t="s">
        <v>7282</v>
      </c>
      <c r="D2504" s="25" t="s">
        <v>13308</v>
      </c>
      <c r="E2504" s="25" t="s">
        <v>7419</v>
      </c>
      <c r="H2504" s="21">
        <v>565</v>
      </c>
      <c r="I2504" s="25" t="s">
        <v>7257</v>
      </c>
      <c r="K2504" s="25" t="s">
        <v>7258</v>
      </c>
      <c r="L2504" s="25" t="s">
        <v>7259</v>
      </c>
      <c r="M2504" s="22">
        <v>0</v>
      </c>
      <c r="N2504" s="22">
        <v>0</v>
      </c>
      <c r="O2504" s="21">
        <v>0</v>
      </c>
      <c r="P2504" s="21">
        <v>65</v>
      </c>
      <c r="Q2504" s="25" t="s">
        <v>7422</v>
      </c>
      <c r="R2504" s="1" t="str">
        <f t="shared" si="39"/>
        <v>ST10012</v>
      </c>
      <c r="S2504" t="str">
        <f>VLOOKUP(R2504,Data!$C$2:$D$261,2,0)</f>
        <v>Forest Hill Place</v>
      </c>
      <c r="T2504">
        <f>COUNTIF('Feb 2022'!A:A,D2504)+COUNTIF('Mar 2022'!A:A,D2504)+COUNTIF('Apr 2022'!A:A,D2504)+COUNTIF('May 2022'!A:A,D2504)+COUNTIF('June 2022'!A:A,D2504)+COUNTIF('July 2022'!A:A,D2504)+COUNTIF('Aug 2022'!A:A,D2504)+COUNTIF('Sep 2022'!A:A,D2504)+COUNTIF('Oct 2022'!A:A,D2504)+COUNTIF('Dec 2022'!A:A,D2504)</f>
        <v>0</v>
      </c>
      <c r="U2504" t="str">
        <f>VLOOKUP(Q2504,'Capital Lookup'!A:B,2,FALSE)</f>
        <v>No</v>
      </c>
      <c r="V2504" s="2" t="str">
        <f>IFERROR(VLOOKUP(LEFT(F2504,10),'Find Purchase Orders'!B:J,9,FALSE),"")</f>
        <v/>
      </c>
      <c r="W2504" s="25" t="s">
        <v>7261</v>
      </c>
    </row>
    <row r="2505" spans="1:23" hidden="1">
      <c r="A2505" s="25" t="s">
        <v>7261</v>
      </c>
      <c r="B2505" s="25" t="s">
        <v>7417</v>
      </c>
      <c r="C2505" s="25" t="s">
        <v>7282</v>
      </c>
      <c r="D2505" s="25" t="s">
        <v>13308</v>
      </c>
      <c r="E2505" s="25" t="s">
        <v>7419</v>
      </c>
      <c r="H2505" s="21">
        <v>280.29000000000002</v>
      </c>
      <c r="I2505" s="25" t="s">
        <v>7257</v>
      </c>
      <c r="K2505" s="25" t="s">
        <v>7258</v>
      </c>
      <c r="L2505" s="25" t="s">
        <v>7259</v>
      </c>
      <c r="M2505" s="22">
        <v>0</v>
      </c>
      <c r="N2505" s="22">
        <v>0</v>
      </c>
      <c r="O2505" s="21">
        <v>0</v>
      </c>
      <c r="P2505" s="21">
        <v>32.25</v>
      </c>
      <c r="Q2505" s="25" t="s">
        <v>7422</v>
      </c>
      <c r="R2505" s="1" t="str">
        <f t="shared" si="39"/>
        <v>ST10012</v>
      </c>
      <c r="S2505" t="str">
        <f>VLOOKUP(R2505,Data!$C$2:$D$261,2,0)</f>
        <v>Forest Hill Place</v>
      </c>
      <c r="T2505">
        <f>COUNTIF('Feb 2022'!A:A,D2505)+COUNTIF('Mar 2022'!A:A,D2505)+COUNTIF('Apr 2022'!A:A,D2505)+COUNTIF('May 2022'!A:A,D2505)+COUNTIF('June 2022'!A:A,D2505)+COUNTIF('July 2022'!A:A,D2505)+COUNTIF('Aug 2022'!A:A,D2505)+COUNTIF('Sep 2022'!A:A,D2505)+COUNTIF('Oct 2022'!A:A,D2505)+COUNTIF('Dec 2022'!A:A,D2505)</f>
        <v>0</v>
      </c>
      <c r="U2505" t="str">
        <f>VLOOKUP(Q2505,'Capital Lookup'!A:B,2,FALSE)</f>
        <v>No</v>
      </c>
      <c r="V2505" s="2" t="str">
        <f>IFERROR(VLOOKUP(LEFT(F2505,10),'Find Purchase Orders'!B:J,9,FALSE),"")</f>
        <v/>
      </c>
      <c r="W2505" s="25" t="s">
        <v>7261</v>
      </c>
    </row>
    <row r="2506" spans="1:23" hidden="1">
      <c r="A2506" s="25" t="s">
        <v>7261</v>
      </c>
      <c r="B2506" s="25" t="s">
        <v>7417</v>
      </c>
      <c r="C2506" s="25" t="s">
        <v>7282</v>
      </c>
      <c r="D2506" s="25" t="s">
        <v>13308</v>
      </c>
      <c r="E2506" s="25" t="s">
        <v>7419</v>
      </c>
      <c r="H2506" s="21">
        <v>6729.85</v>
      </c>
      <c r="I2506" s="25" t="s">
        <v>7257</v>
      </c>
      <c r="K2506" s="25" t="s">
        <v>7262</v>
      </c>
      <c r="L2506" s="25" t="s">
        <v>7259</v>
      </c>
      <c r="M2506" s="22">
        <v>0</v>
      </c>
      <c r="N2506" s="22">
        <v>0</v>
      </c>
      <c r="O2506" s="21">
        <v>0</v>
      </c>
      <c r="P2506" s="21">
        <v>774.23</v>
      </c>
      <c r="Q2506" s="25" t="s">
        <v>7422</v>
      </c>
      <c r="R2506" s="1" t="str">
        <f t="shared" si="39"/>
        <v>ST10012</v>
      </c>
      <c r="S2506" t="str">
        <f>VLOOKUP(R2506,Data!$C$2:$D$261,2,0)</f>
        <v>Forest Hill Place</v>
      </c>
      <c r="T2506">
        <f>COUNTIF('Feb 2022'!A:A,D2506)+COUNTIF('Mar 2022'!A:A,D2506)+COUNTIF('Apr 2022'!A:A,D2506)+COUNTIF('May 2022'!A:A,D2506)+COUNTIF('June 2022'!A:A,D2506)+COUNTIF('July 2022'!A:A,D2506)+COUNTIF('Aug 2022'!A:A,D2506)+COUNTIF('Sep 2022'!A:A,D2506)+COUNTIF('Oct 2022'!A:A,D2506)+COUNTIF('Dec 2022'!A:A,D2506)</f>
        <v>0</v>
      </c>
      <c r="U2506" t="str">
        <f>VLOOKUP(Q2506,'Capital Lookup'!A:B,2,FALSE)</f>
        <v>No</v>
      </c>
      <c r="V2506" s="2" t="str">
        <f>IFERROR(VLOOKUP(LEFT(F2506,10),'Find Purchase Orders'!B:J,9,FALSE),"")</f>
        <v/>
      </c>
      <c r="W2506" s="25" t="s">
        <v>7261</v>
      </c>
    </row>
    <row r="2507" spans="1:23" hidden="1">
      <c r="A2507" s="25" t="s">
        <v>7261</v>
      </c>
      <c r="B2507" s="25" t="s">
        <v>7417</v>
      </c>
      <c r="C2507" s="25" t="s">
        <v>7282</v>
      </c>
      <c r="D2507" s="25" t="s">
        <v>13308</v>
      </c>
      <c r="E2507" s="25" t="s">
        <v>7419</v>
      </c>
      <c r="H2507" s="21">
        <v>169.5</v>
      </c>
      <c r="I2507" s="25" t="s">
        <v>7257</v>
      </c>
      <c r="K2507" s="25" t="s">
        <v>7262</v>
      </c>
      <c r="L2507" s="25" t="s">
        <v>7259</v>
      </c>
      <c r="M2507" s="22">
        <v>0</v>
      </c>
      <c r="N2507" s="22">
        <v>0</v>
      </c>
      <c r="O2507" s="21">
        <v>0</v>
      </c>
      <c r="P2507" s="21">
        <v>19.5</v>
      </c>
      <c r="Q2507" s="25" t="s">
        <v>7422</v>
      </c>
      <c r="R2507" s="1" t="str">
        <f t="shared" si="39"/>
        <v>ST10012</v>
      </c>
      <c r="S2507" t="str">
        <f>VLOOKUP(R2507,Data!$C$2:$D$261,2,0)</f>
        <v>Forest Hill Place</v>
      </c>
      <c r="T2507">
        <f>COUNTIF('Feb 2022'!A:A,D2507)+COUNTIF('Mar 2022'!A:A,D2507)+COUNTIF('Apr 2022'!A:A,D2507)+COUNTIF('May 2022'!A:A,D2507)+COUNTIF('June 2022'!A:A,D2507)+COUNTIF('July 2022'!A:A,D2507)+COUNTIF('Aug 2022'!A:A,D2507)+COUNTIF('Sep 2022'!A:A,D2507)+COUNTIF('Oct 2022'!A:A,D2507)+COUNTIF('Dec 2022'!A:A,D2507)</f>
        <v>0</v>
      </c>
      <c r="U2507" t="str">
        <f>VLOOKUP(Q2507,'Capital Lookup'!A:B,2,FALSE)</f>
        <v>No</v>
      </c>
      <c r="V2507" s="2" t="str">
        <f>IFERROR(VLOOKUP(LEFT(F2507,10),'Find Purchase Orders'!B:J,9,FALSE),"")</f>
        <v/>
      </c>
      <c r="W2507" s="25" t="s">
        <v>7261</v>
      </c>
    </row>
    <row r="2508" spans="1:23" hidden="1">
      <c r="A2508" s="25" t="s">
        <v>7425</v>
      </c>
      <c r="B2508" s="25" t="s">
        <v>8259</v>
      </c>
      <c r="C2508" s="25" t="s">
        <v>8260</v>
      </c>
      <c r="D2508" s="25" t="s">
        <v>13309</v>
      </c>
      <c r="E2508" s="25" t="s">
        <v>10329</v>
      </c>
      <c r="F2508" s="25" t="s">
        <v>13310</v>
      </c>
      <c r="G2508" s="25" t="s">
        <v>13311</v>
      </c>
      <c r="H2508" s="21">
        <v>5162.97</v>
      </c>
      <c r="I2508" s="25" t="s">
        <v>7296</v>
      </c>
      <c r="J2508" s="25" t="s">
        <v>7288</v>
      </c>
      <c r="K2508" s="25" t="s">
        <v>8175</v>
      </c>
      <c r="L2508" s="25" t="s">
        <v>12208</v>
      </c>
      <c r="M2508" s="21">
        <v>5162.97</v>
      </c>
      <c r="N2508" s="21">
        <v>5162.97</v>
      </c>
      <c r="O2508" s="21">
        <v>0</v>
      </c>
      <c r="P2508" s="21">
        <v>5162.97</v>
      </c>
      <c r="Q2508" s="25" t="s">
        <v>12795</v>
      </c>
      <c r="R2508" s="1" t="str">
        <f t="shared" ref="R2508:R2571" si="40">CONCATENATE("ST",LEFT(B2508,5))</f>
        <v>ST10260</v>
      </c>
      <c r="S2508" t="str">
        <f>VLOOKUP(R2508,Data!$C$2:$D$261,2,0)</f>
        <v>Support Office</v>
      </c>
      <c r="T2508">
        <f>COUNTIF('Feb 2022'!A:A,D2508)+COUNTIF('Mar 2022'!A:A,D2508)+COUNTIF('Apr 2022'!A:A,D2508)+COUNTIF('May 2022'!A:A,D2508)+COUNTIF('June 2022'!A:A,D2508)+COUNTIF('July 2022'!A:A,D2508)+COUNTIF('Aug 2022'!A:A,D2508)+COUNTIF('Sep 2022'!A:A,D2508)+COUNTIF('Oct 2022'!A:A,D2508)+COUNTIF('Dec 2022'!A:A,D2508)</f>
        <v>0</v>
      </c>
      <c r="U2508" t="str">
        <f>VLOOKUP(Q2508,'Capital Lookup'!A:B,2,FALSE)</f>
        <v>Yes</v>
      </c>
      <c r="V2508" s="2">
        <f>IFERROR(VLOOKUP(LEFT(F2508,10),'Find Purchase Orders'!B:J,9,FALSE),"")</f>
        <v>44687</v>
      </c>
      <c r="W2508" s="25" t="s">
        <v>7261</v>
      </c>
    </row>
    <row r="2509" spans="1:23" hidden="1">
      <c r="A2509" s="25" t="s">
        <v>7261</v>
      </c>
      <c r="B2509" s="25" t="s">
        <v>8259</v>
      </c>
      <c r="C2509" s="25" t="s">
        <v>8260</v>
      </c>
      <c r="D2509" s="25" t="s">
        <v>13312</v>
      </c>
      <c r="E2509" s="25" t="s">
        <v>8591</v>
      </c>
      <c r="F2509" s="25" t="s">
        <v>13313</v>
      </c>
      <c r="G2509" s="25" t="s">
        <v>13314</v>
      </c>
      <c r="H2509" s="21">
        <v>723.2</v>
      </c>
      <c r="I2509" s="25" t="s">
        <v>7287</v>
      </c>
      <c r="J2509" s="25" t="s">
        <v>7288</v>
      </c>
      <c r="K2509" s="25" t="s">
        <v>9713</v>
      </c>
      <c r="L2509" s="25" t="s">
        <v>9714</v>
      </c>
      <c r="M2509" s="21">
        <v>723.2</v>
      </c>
      <c r="N2509" s="22">
        <v>0</v>
      </c>
      <c r="O2509" s="21">
        <v>723.2</v>
      </c>
      <c r="P2509" s="21">
        <v>83.2</v>
      </c>
      <c r="Q2509" s="25" t="s">
        <v>11562</v>
      </c>
      <c r="R2509" s="1" t="str">
        <f t="shared" si="40"/>
        <v>ST10260</v>
      </c>
      <c r="S2509" t="str">
        <f>VLOOKUP(R2509,Data!$C$2:$D$261,2,0)</f>
        <v>Support Office</v>
      </c>
      <c r="T2509">
        <f>COUNTIF('Feb 2022'!A:A,D2509)+COUNTIF('Mar 2022'!A:A,D2509)+COUNTIF('Apr 2022'!A:A,D2509)+COUNTIF('May 2022'!A:A,D2509)+COUNTIF('June 2022'!A:A,D2509)+COUNTIF('July 2022'!A:A,D2509)+COUNTIF('Aug 2022'!A:A,D2509)+COUNTIF('Sep 2022'!A:A,D2509)+COUNTIF('Oct 2022'!A:A,D2509)+COUNTIF('Dec 2022'!A:A,D2509)</f>
        <v>0</v>
      </c>
      <c r="U2509" t="str">
        <f>VLOOKUP(Q2509,'Capital Lookup'!A:B,2,FALSE)</f>
        <v>Yes</v>
      </c>
      <c r="V2509" s="2">
        <f>IFERROR(VLOOKUP(LEFT(F2509,10),'Find Purchase Orders'!B:J,9,FALSE),"")</f>
        <v>44687</v>
      </c>
      <c r="W2509" s="25" t="s">
        <v>7261</v>
      </c>
    </row>
    <row r="2510" spans="1:23" hidden="1">
      <c r="A2510" s="25" t="s">
        <v>7261</v>
      </c>
      <c r="B2510" s="25" t="s">
        <v>7281</v>
      </c>
      <c r="C2510" s="25" t="s">
        <v>7282</v>
      </c>
      <c r="D2510" s="25" t="s">
        <v>4945</v>
      </c>
      <c r="E2510" s="25" t="s">
        <v>9607</v>
      </c>
      <c r="F2510" s="25" t="s">
        <v>13315</v>
      </c>
      <c r="G2510" s="25" t="s">
        <v>13316</v>
      </c>
      <c r="H2510" s="21">
        <v>934.51</v>
      </c>
      <c r="I2510" s="25" t="s">
        <v>7296</v>
      </c>
      <c r="J2510" s="25" t="s">
        <v>7288</v>
      </c>
      <c r="K2510" s="25" t="s">
        <v>8696</v>
      </c>
      <c r="L2510" s="25" t="s">
        <v>9814</v>
      </c>
      <c r="M2510" s="21">
        <v>934.51</v>
      </c>
      <c r="N2510" s="21">
        <v>934.51</v>
      </c>
      <c r="O2510" s="21">
        <v>0</v>
      </c>
      <c r="P2510" s="21">
        <v>934.51</v>
      </c>
      <c r="Q2510" s="25" t="s">
        <v>9815</v>
      </c>
      <c r="R2510" s="1" t="str">
        <f t="shared" si="40"/>
        <v>ST10014</v>
      </c>
      <c r="S2510" t="str">
        <f>VLOOKUP(R2510,Data!$C$2:$D$261,2,0)</f>
        <v>Bradgate Arms</v>
      </c>
      <c r="T2510">
        <f>COUNTIF('Feb 2022'!A:A,D2510)+COUNTIF('Mar 2022'!A:A,D2510)+COUNTIF('Apr 2022'!A:A,D2510)+COUNTIF('May 2022'!A:A,D2510)+COUNTIF('June 2022'!A:A,D2510)+COUNTIF('July 2022'!A:A,D2510)+COUNTIF('Aug 2022'!A:A,D2510)+COUNTIF('Sep 2022'!A:A,D2510)+COUNTIF('Oct 2022'!A:A,D2510)+COUNTIF('Dec 2022'!A:A,D2510)</f>
        <v>1</v>
      </c>
      <c r="U2510" t="str">
        <f>VLOOKUP(Q2510,'Capital Lookup'!A:B,2,FALSE)</f>
        <v>No</v>
      </c>
      <c r="V2510" s="2">
        <f>IFERROR(VLOOKUP(LEFT(F2510,10),'Find Purchase Orders'!B:J,9,FALSE),"")</f>
        <v>44705</v>
      </c>
      <c r="W2510" s="25" t="s">
        <v>7261</v>
      </c>
    </row>
    <row r="2511" spans="1:23" hidden="1">
      <c r="A2511" s="25" t="s">
        <v>7269</v>
      </c>
      <c r="B2511" s="25" t="s">
        <v>7953</v>
      </c>
      <c r="C2511" s="25" t="s">
        <v>7271</v>
      </c>
      <c r="D2511" s="25" t="s">
        <v>4845</v>
      </c>
      <c r="E2511" s="25" t="s">
        <v>7492</v>
      </c>
      <c r="F2511" s="25" t="s">
        <v>13317</v>
      </c>
      <c r="G2511" s="25" t="s">
        <v>13318</v>
      </c>
      <c r="H2511" s="21">
        <v>2056.58</v>
      </c>
      <c r="I2511" s="25" t="s">
        <v>7339</v>
      </c>
      <c r="J2511" s="25" t="s">
        <v>7288</v>
      </c>
      <c r="K2511" s="25" t="s">
        <v>7612</v>
      </c>
      <c r="L2511" s="25" t="s">
        <v>7756</v>
      </c>
      <c r="M2511" s="21">
        <v>2056.58</v>
      </c>
      <c r="N2511" s="21">
        <v>2056.6799999999998</v>
      </c>
      <c r="O2511" s="21">
        <v>-0.1</v>
      </c>
      <c r="P2511" s="21">
        <v>1820.08</v>
      </c>
      <c r="Q2511" s="25" t="s">
        <v>13319</v>
      </c>
      <c r="R2511" s="1" t="str">
        <f t="shared" si="40"/>
        <v>ST10155</v>
      </c>
      <c r="S2511" t="str">
        <f>VLOOKUP(R2511,Data!$C$2:$D$261,2,0)</f>
        <v>Oak Terrace</v>
      </c>
      <c r="T2511">
        <f>COUNTIF('Feb 2022'!A:A,D2511)+COUNTIF('Mar 2022'!A:A,D2511)+COUNTIF('Apr 2022'!A:A,D2511)+COUNTIF('May 2022'!A:A,D2511)+COUNTIF('June 2022'!A:A,D2511)+COUNTIF('July 2022'!A:A,D2511)+COUNTIF('Aug 2022'!A:A,D2511)+COUNTIF('Sep 2022'!A:A,D2511)+COUNTIF('Oct 2022'!A:A,D2511)+COUNTIF('Dec 2022'!A:A,D2511)</f>
        <v>1</v>
      </c>
      <c r="U2511" t="str">
        <f>VLOOKUP(Q2511,'Capital Lookup'!A:B,2,FALSE)</f>
        <v>No</v>
      </c>
      <c r="V2511" s="2">
        <f>IFERROR(VLOOKUP(LEFT(F2511,10),'Find Purchase Orders'!B:J,9,FALSE),"")</f>
        <v>44687</v>
      </c>
      <c r="W2511" s="25" t="s">
        <v>7261</v>
      </c>
    </row>
    <row r="2512" spans="1:23" hidden="1">
      <c r="A2512" s="25" t="s">
        <v>7269</v>
      </c>
      <c r="B2512" s="25" t="s">
        <v>7997</v>
      </c>
      <c r="C2512" s="25" t="s">
        <v>7271</v>
      </c>
      <c r="D2512" s="25" t="s">
        <v>4885</v>
      </c>
      <c r="E2512" s="25" t="s">
        <v>7492</v>
      </c>
      <c r="F2512" s="25" t="s">
        <v>13320</v>
      </c>
      <c r="G2512" s="25" t="s">
        <v>13321</v>
      </c>
      <c r="H2512" s="21">
        <v>26843.15</v>
      </c>
      <c r="I2512" s="25" t="s">
        <v>7296</v>
      </c>
      <c r="J2512" s="25" t="s">
        <v>7288</v>
      </c>
      <c r="K2512" s="25" t="s">
        <v>7640</v>
      </c>
      <c r="L2512" s="25" t="s">
        <v>7763</v>
      </c>
      <c r="M2512" s="21">
        <v>26843.15</v>
      </c>
      <c r="N2512" s="21">
        <v>26843.15</v>
      </c>
      <c r="O2512" s="21">
        <v>0</v>
      </c>
      <c r="P2512" s="21">
        <v>26843.15</v>
      </c>
      <c r="Q2512" s="25" t="s">
        <v>13322</v>
      </c>
      <c r="R2512" s="1" t="str">
        <f t="shared" si="40"/>
        <v>ST10148</v>
      </c>
      <c r="S2512" t="str">
        <f>VLOOKUP(R2512,Data!$C$2:$D$261,2,0)</f>
        <v>Kilean Lodge</v>
      </c>
      <c r="T2512">
        <f>COUNTIF('Feb 2022'!A:A,D2512)+COUNTIF('Mar 2022'!A:A,D2512)+COUNTIF('Apr 2022'!A:A,D2512)+COUNTIF('May 2022'!A:A,D2512)+COUNTIF('June 2022'!A:A,D2512)+COUNTIF('July 2022'!A:A,D2512)+COUNTIF('Aug 2022'!A:A,D2512)+COUNTIF('Sep 2022'!A:A,D2512)+COUNTIF('Oct 2022'!A:A,D2512)+COUNTIF('Dec 2022'!A:A,D2512)</f>
        <v>1</v>
      </c>
      <c r="U2512" t="str">
        <f>VLOOKUP(Q2512,'Capital Lookup'!A:B,2,FALSE)</f>
        <v>No</v>
      </c>
      <c r="V2512" s="2">
        <f>IFERROR(VLOOKUP(LEFT(F2512,10),'Find Purchase Orders'!B:J,9,FALSE),"")</f>
        <v>44691</v>
      </c>
      <c r="W2512" s="25" t="s">
        <v>7261</v>
      </c>
    </row>
    <row r="2513" spans="1:23" hidden="1">
      <c r="A2513" s="25" t="s">
        <v>7478</v>
      </c>
      <c r="B2513" s="25" t="s">
        <v>7959</v>
      </c>
      <c r="C2513" s="25" t="s">
        <v>7587</v>
      </c>
      <c r="D2513" s="25" t="s">
        <v>4886</v>
      </c>
      <c r="E2513" s="25" t="s">
        <v>7492</v>
      </c>
      <c r="F2513" s="25" t="s">
        <v>13323</v>
      </c>
      <c r="G2513" s="25" t="s">
        <v>13324</v>
      </c>
      <c r="H2513" s="21">
        <v>16484.009999999998</v>
      </c>
      <c r="I2513" s="25" t="s">
        <v>7296</v>
      </c>
      <c r="J2513" s="25" t="s">
        <v>7288</v>
      </c>
      <c r="K2513" s="25" t="s">
        <v>7510</v>
      </c>
      <c r="L2513" s="25" t="s">
        <v>8176</v>
      </c>
      <c r="M2513" s="21">
        <v>16484.009999999998</v>
      </c>
      <c r="N2513" s="21">
        <v>16484.009999999998</v>
      </c>
      <c r="O2513" s="21">
        <v>0</v>
      </c>
      <c r="P2513" s="21">
        <v>16484.009999999998</v>
      </c>
      <c r="Q2513" s="25" t="s">
        <v>13325</v>
      </c>
      <c r="R2513" s="1" t="str">
        <f t="shared" si="40"/>
        <v>ST10172</v>
      </c>
      <c r="S2513" t="str">
        <f>VLOOKUP(R2513,Data!$C$2:$D$261,2,0)</f>
        <v>Riverside Place</v>
      </c>
      <c r="T2513">
        <f>COUNTIF('Feb 2022'!A:A,D2513)+COUNTIF('Mar 2022'!A:A,D2513)+COUNTIF('Apr 2022'!A:A,D2513)+COUNTIF('May 2022'!A:A,D2513)+COUNTIF('June 2022'!A:A,D2513)+COUNTIF('July 2022'!A:A,D2513)+COUNTIF('Aug 2022'!A:A,D2513)+COUNTIF('Sep 2022'!A:A,D2513)+COUNTIF('Oct 2022'!A:A,D2513)+COUNTIF('Dec 2022'!A:A,D2513)</f>
        <v>1</v>
      </c>
      <c r="U2513" t="str">
        <f>VLOOKUP(Q2513,'Capital Lookup'!A:B,2,FALSE)</f>
        <v>No</v>
      </c>
      <c r="V2513" s="2">
        <f>IFERROR(VLOOKUP(LEFT(F2513,10),'Find Purchase Orders'!B:J,9,FALSE),"")</f>
        <v>44691</v>
      </c>
      <c r="W2513" s="25" t="s">
        <v>7261</v>
      </c>
    </row>
    <row r="2514" spans="1:23" hidden="1">
      <c r="A2514" s="25" t="s">
        <v>7261</v>
      </c>
      <c r="B2514" s="25" t="s">
        <v>8738</v>
      </c>
      <c r="C2514" s="25" t="s">
        <v>7264</v>
      </c>
      <c r="D2514" s="25" t="s">
        <v>4946</v>
      </c>
      <c r="E2514" s="25" t="s">
        <v>10739</v>
      </c>
      <c r="F2514" s="25" t="s">
        <v>13326</v>
      </c>
      <c r="G2514" s="25" t="s">
        <v>13327</v>
      </c>
      <c r="H2514" s="21">
        <v>8557.7900000000009</v>
      </c>
      <c r="I2514" s="25" t="s">
        <v>7296</v>
      </c>
      <c r="J2514" s="25" t="s">
        <v>7288</v>
      </c>
      <c r="K2514" s="25" t="s">
        <v>7262</v>
      </c>
      <c r="L2514" s="25" t="s">
        <v>7259</v>
      </c>
      <c r="M2514" s="21">
        <v>8557.7900000000009</v>
      </c>
      <c r="N2514" s="21">
        <v>8557.7900000000009</v>
      </c>
      <c r="O2514" s="21">
        <v>0</v>
      </c>
      <c r="P2514" s="21">
        <v>8557.7900000000009</v>
      </c>
      <c r="Q2514" s="25" t="s">
        <v>8742</v>
      </c>
      <c r="R2514" s="1" t="str">
        <f t="shared" si="40"/>
        <v>ST10075</v>
      </c>
      <c r="S2514" t="str">
        <f>VLOOKUP(R2514,Data!$C$2:$D$261,2,0)</f>
        <v>River Ridge</v>
      </c>
      <c r="T2514">
        <f>COUNTIF('Feb 2022'!A:A,D2514)+COUNTIF('Mar 2022'!A:A,D2514)+COUNTIF('Apr 2022'!A:A,D2514)+COUNTIF('May 2022'!A:A,D2514)+COUNTIF('June 2022'!A:A,D2514)+COUNTIF('July 2022'!A:A,D2514)+COUNTIF('Aug 2022'!A:A,D2514)+COUNTIF('Sep 2022'!A:A,D2514)+COUNTIF('Oct 2022'!A:A,D2514)+COUNTIF('Dec 2022'!A:A,D2514)</f>
        <v>1</v>
      </c>
      <c r="U2514" t="str">
        <f>VLOOKUP(Q2514,'Capital Lookup'!A:B,2,FALSE)</f>
        <v>No</v>
      </c>
      <c r="V2514" s="2">
        <f>IFERROR(VLOOKUP(LEFT(F2514,10),'Find Purchase Orders'!B:J,9,FALSE),"")</f>
        <v>44697</v>
      </c>
      <c r="W2514" s="25" t="s">
        <v>7261</v>
      </c>
    </row>
    <row r="2515" spans="1:23" hidden="1">
      <c r="A2515" s="25" t="s">
        <v>7478</v>
      </c>
      <c r="B2515" s="25" t="s">
        <v>9678</v>
      </c>
      <c r="C2515" s="25" t="s">
        <v>7587</v>
      </c>
      <c r="D2515" s="25" t="s">
        <v>4887</v>
      </c>
      <c r="E2515" s="25" t="s">
        <v>7492</v>
      </c>
      <c r="F2515" s="25" t="s">
        <v>13328</v>
      </c>
      <c r="G2515" s="25" t="s">
        <v>13329</v>
      </c>
      <c r="H2515" s="21">
        <v>19949.97</v>
      </c>
      <c r="I2515" s="25" t="s">
        <v>7296</v>
      </c>
      <c r="J2515" s="25" t="s">
        <v>7288</v>
      </c>
      <c r="K2515" s="25" t="s">
        <v>7510</v>
      </c>
      <c r="L2515" s="25" t="s">
        <v>8176</v>
      </c>
      <c r="M2515" s="21">
        <v>19949.97</v>
      </c>
      <c r="N2515" s="21">
        <v>19949.97</v>
      </c>
      <c r="O2515" s="21">
        <v>0</v>
      </c>
      <c r="P2515" s="21">
        <v>19949.97</v>
      </c>
      <c r="Q2515" s="25" t="s">
        <v>13330</v>
      </c>
      <c r="R2515" s="1" t="str">
        <f t="shared" si="40"/>
        <v>ST10150</v>
      </c>
      <c r="S2515" t="str">
        <f>VLOOKUP(R2515,Data!$C$2:$D$261,2,0)</f>
        <v>Fenelon Court</v>
      </c>
      <c r="T2515">
        <f>COUNTIF('Feb 2022'!A:A,D2515)+COUNTIF('Mar 2022'!A:A,D2515)+COUNTIF('Apr 2022'!A:A,D2515)+COUNTIF('May 2022'!A:A,D2515)+COUNTIF('June 2022'!A:A,D2515)+COUNTIF('July 2022'!A:A,D2515)+COUNTIF('Aug 2022'!A:A,D2515)+COUNTIF('Sep 2022'!A:A,D2515)+COUNTIF('Oct 2022'!A:A,D2515)+COUNTIF('Dec 2022'!A:A,D2515)</f>
        <v>1</v>
      </c>
      <c r="U2515" t="str">
        <f>VLOOKUP(Q2515,'Capital Lookup'!A:B,2,FALSE)</f>
        <v>No</v>
      </c>
      <c r="V2515" s="2">
        <f>IFERROR(VLOOKUP(LEFT(F2515,10),'Find Purchase Orders'!B:J,9,FALSE),"")</f>
        <v>44694</v>
      </c>
      <c r="W2515" s="25" t="s">
        <v>7261</v>
      </c>
    </row>
    <row r="2516" spans="1:23" hidden="1">
      <c r="A2516" s="25" t="s">
        <v>13331</v>
      </c>
      <c r="B2516" s="25" t="s">
        <v>7460</v>
      </c>
      <c r="C2516" s="25" t="s">
        <v>7264</v>
      </c>
      <c r="D2516" s="25" t="s">
        <v>4888</v>
      </c>
      <c r="E2516" s="25" t="s">
        <v>7462</v>
      </c>
      <c r="F2516" s="25" t="s">
        <v>13332</v>
      </c>
      <c r="G2516" s="25" t="s">
        <v>13333</v>
      </c>
      <c r="H2516" s="21">
        <v>28092.18</v>
      </c>
      <c r="I2516" s="25" t="s">
        <v>7296</v>
      </c>
      <c r="J2516" s="25" t="s">
        <v>7288</v>
      </c>
      <c r="K2516" s="25" t="s">
        <v>7630</v>
      </c>
      <c r="L2516" s="25" t="s">
        <v>7580</v>
      </c>
      <c r="M2516" s="21">
        <v>28092.18</v>
      </c>
      <c r="N2516" s="21">
        <v>28092.18</v>
      </c>
      <c r="O2516" s="21">
        <v>0</v>
      </c>
      <c r="P2516" s="21">
        <v>28092.18</v>
      </c>
      <c r="Q2516" s="25" t="s">
        <v>13334</v>
      </c>
      <c r="R2516" s="1" t="str">
        <f t="shared" si="40"/>
        <v>ST10003</v>
      </c>
      <c r="S2516" t="str">
        <f>VLOOKUP(R2516,Data!$C$2:$D$261,2,0)</f>
        <v>Appleby Place</v>
      </c>
      <c r="T2516">
        <f>COUNTIF('Feb 2022'!A:A,D2516)+COUNTIF('Mar 2022'!A:A,D2516)+COUNTIF('Apr 2022'!A:A,D2516)+COUNTIF('May 2022'!A:A,D2516)+COUNTIF('June 2022'!A:A,D2516)+COUNTIF('July 2022'!A:A,D2516)+COUNTIF('Aug 2022'!A:A,D2516)+COUNTIF('Sep 2022'!A:A,D2516)+COUNTIF('Oct 2022'!A:A,D2516)+COUNTIF('Dec 2022'!A:A,D2516)</f>
        <v>1</v>
      </c>
      <c r="U2516" t="str">
        <f>VLOOKUP(Q2516,'Capital Lookup'!A:B,2,FALSE)</f>
        <v>No</v>
      </c>
      <c r="V2516" s="2">
        <f>IFERROR(VLOOKUP(LEFT(F2516,10),'Find Purchase Orders'!B:J,9,FALSE),"")</f>
        <v>44693</v>
      </c>
      <c r="W2516" s="25" t="s">
        <v>7261</v>
      </c>
    </row>
    <row r="2517" spans="1:23" hidden="1">
      <c r="A2517" s="25" t="s">
        <v>7261</v>
      </c>
      <c r="B2517" s="25" t="s">
        <v>7643</v>
      </c>
      <c r="C2517" s="25" t="s">
        <v>7282</v>
      </c>
      <c r="D2517" s="25" t="s">
        <v>13335</v>
      </c>
      <c r="E2517" s="25" t="s">
        <v>9816</v>
      </c>
      <c r="F2517" s="25" t="s">
        <v>13336</v>
      </c>
      <c r="G2517" s="25" t="s">
        <v>13337</v>
      </c>
      <c r="H2517" s="21">
        <v>2898.45</v>
      </c>
      <c r="I2517" s="25" t="s">
        <v>7287</v>
      </c>
      <c r="J2517" s="25" t="s">
        <v>7288</v>
      </c>
      <c r="K2517" s="25" t="s">
        <v>7646</v>
      </c>
      <c r="L2517" s="25" t="s">
        <v>7652</v>
      </c>
      <c r="M2517" s="21">
        <v>2898.45</v>
      </c>
      <c r="N2517" s="22">
        <v>0</v>
      </c>
      <c r="O2517" s="21">
        <v>2898.45</v>
      </c>
      <c r="P2517" s="21">
        <v>333.45</v>
      </c>
      <c r="Q2517" s="25" t="s">
        <v>7653</v>
      </c>
      <c r="R2517" s="1" t="str">
        <f t="shared" si="40"/>
        <v>ST10020</v>
      </c>
      <c r="S2517" t="str">
        <f>VLOOKUP(R2517,Data!$C$2:$D$261,2,0)</f>
        <v>Kingsway</v>
      </c>
      <c r="T2517">
        <f>COUNTIF('Feb 2022'!A:A,D2517)+COUNTIF('Mar 2022'!A:A,D2517)+COUNTIF('Apr 2022'!A:A,D2517)+COUNTIF('May 2022'!A:A,D2517)+COUNTIF('June 2022'!A:A,D2517)+COUNTIF('July 2022'!A:A,D2517)+COUNTIF('Aug 2022'!A:A,D2517)+COUNTIF('Sep 2022'!A:A,D2517)+COUNTIF('Oct 2022'!A:A,D2517)+COUNTIF('Dec 2022'!A:A,D2517)</f>
        <v>0</v>
      </c>
      <c r="U2517" t="str">
        <f>VLOOKUP(Q2517,'Capital Lookup'!A:B,2,FALSE)</f>
        <v>Yes</v>
      </c>
      <c r="V2517" s="2">
        <f>IFERROR(VLOOKUP(LEFT(F2517,10),'Find Purchase Orders'!B:J,9,FALSE),"")</f>
        <v>44739</v>
      </c>
      <c r="W2517" s="25" t="s">
        <v>7261</v>
      </c>
    </row>
    <row r="2518" spans="1:23" hidden="1">
      <c r="A2518" s="25" t="s">
        <v>7261</v>
      </c>
      <c r="B2518" s="25" t="s">
        <v>7643</v>
      </c>
      <c r="C2518" s="25" t="s">
        <v>7282</v>
      </c>
      <c r="D2518" s="25" t="s">
        <v>13335</v>
      </c>
      <c r="E2518" s="25" t="s">
        <v>9816</v>
      </c>
      <c r="F2518" s="25" t="s">
        <v>13338</v>
      </c>
      <c r="G2518" s="25" t="s">
        <v>13339</v>
      </c>
      <c r="H2518" s="21">
        <v>711.9</v>
      </c>
      <c r="I2518" s="25" t="s">
        <v>7287</v>
      </c>
      <c r="J2518" s="25" t="s">
        <v>7288</v>
      </c>
      <c r="K2518" s="25" t="s">
        <v>7646</v>
      </c>
      <c r="L2518" s="25" t="s">
        <v>7652</v>
      </c>
      <c r="M2518" s="21">
        <v>711.9</v>
      </c>
      <c r="N2518" s="22">
        <v>0</v>
      </c>
      <c r="O2518" s="21">
        <v>711.9</v>
      </c>
      <c r="P2518" s="21">
        <v>81.900000000000006</v>
      </c>
      <c r="Q2518" s="25" t="s">
        <v>7653</v>
      </c>
      <c r="R2518" s="1" t="str">
        <f t="shared" si="40"/>
        <v>ST10020</v>
      </c>
      <c r="S2518" t="str">
        <f>VLOOKUP(R2518,Data!$C$2:$D$261,2,0)</f>
        <v>Kingsway</v>
      </c>
      <c r="T2518">
        <f>COUNTIF('Feb 2022'!A:A,D2518)+COUNTIF('Mar 2022'!A:A,D2518)+COUNTIF('Apr 2022'!A:A,D2518)+COUNTIF('May 2022'!A:A,D2518)+COUNTIF('June 2022'!A:A,D2518)+COUNTIF('July 2022'!A:A,D2518)+COUNTIF('Aug 2022'!A:A,D2518)+COUNTIF('Sep 2022'!A:A,D2518)+COUNTIF('Oct 2022'!A:A,D2518)+COUNTIF('Dec 2022'!A:A,D2518)</f>
        <v>0</v>
      </c>
      <c r="U2518" t="str">
        <f>VLOOKUP(Q2518,'Capital Lookup'!A:B,2,FALSE)</f>
        <v>Yes</v>
      </c>
      <c r="V2518" s="2">
        <f>IFERROR(VLOOKUP(LEFT(F2518,10),'Find Purchase Orders'!B:J,9,FALSE),"")</f>
        <v>44739</v>
      </c>
      <c r="W2518" s="25" t="s">
        <v>7261</v>
      </c>
    </row>
    <row r="2519" spans="1:23" hidden="1">
      <c r="A2519" s="25" t="s">
        <v>7261</v>
      </c>
      <c r="B2519" s="25" t="s">
        <v>7643</v>
      </c>
      <c r="C2519" s="25" t="s">
        <v>7282</v>
      </c>
      <c r="D2519" s="25" t="s">
        <v>13335</v>
      </c>
      <c r="E2519" s="25" t="s">
        <v>9816</v>
      </c>
      <c r="F2519" s="25" t="s">
        <v>13340</v>
      </c>
      <c r="G2519" s="25" t="s">
        <v>13341</v>
      </c>
      <c r="H2519" s="21">
        <v>212.44</v>
      </c>
      <c r="I2519" s="25" t="s">
        <v>7287</v>
      </c>
      <c r="J2519" s="25" t="s">
        <v>7288</v>
      </c>
      <c r="K2519" s="25" t="s">
        <v>7646</v>
      </c>
      <c r="L2519" s="25" t="s">
        <v>7652</v>
      </c>
      <c r="M2519" s="21">
        <v>212.44</v>
      </c>
      <c r="N2519" s="22">
        <v>0</v>
      </c>
      <c r="O2519" s="21">
        <v>212.44</v>
      </c>
      <c r="P2519" s="21">
        <v>24.44</v>
      </c>
      <c r="Q2519" s="25" t="s">
        <v>7653</v>
      </c>
      <c r="R2519" s="1" t="str">
        <f t="shared" si="40"/>
        <v>ST10020</v>
      </c>
      <c r="S2519" t="str">
        <f>VLOOKUP(R2519,Data!$C$2:$D$261,2,0)</f>
        <v>Kingsway</v>
      </c>
      <c r="T2519">
        <f>COUNTIF('Feb 2022'!A:A,D2519)+COUNTIF('Mar 2022'!A:A,D2519)+COUNTIF('Apr 2022'!A:A,D2519)+COUNTIF('May 2022'!A:A,D2519)+COUNTIF('June 2022'!A:A,D2519)+COUNTIF('July 2022'!A:A,D2519)+COUNTIF('Aug 2022'!A:A,D2519)+COUNTIF('Sep 2022'!A:A,D2519)+COUNTIF('Oct 2022'!A:A,D2519)+COUNTIF('Dec 2022'!A:A,D2519)</f>
        <v>0</v>
      </c>
      <c r="U2519" t="str">
        <f>VLOOKUP(Q2519,'Capital Lookup'!A:B,2,FALSE)</f>
        <v>Yes</v>
      </c>
      <c r="V2519" s="2">
        <f>IFERROR(VLOOKUP(LEFT(F2519,10),'Find Purchase Orders'!B:J,9,FALSE),"")</f>
        <v>44739</v>
      </c>
      <c r="W2519" s="25" t="s">
        <v>7261</v>
      </c>
    </row>
    <row r="2520" spans="1:23" hidden="1">
      <c r="A2520" s="25" t="s">
        <v>13331</v>
      </c>
      <c r="B2520" s="25" t="s">
        <v>7460</v>
      </c>
      <c r="C2520" s="25" t="s">
        <v>7264</v>
      </c>
      <c r="D2520" s="25" t="s">
        <v>4889</v>
      </c>
      <c r="E2520" s="25" t="s">
        <v>7462</v>
      </c>
      <c r="F2520" s="25" t="s">
        <v>13342</v>
      </c>
      <c r="G2520" s="25" t="s">
        <v>13343</v>
      </c>
      <c r="H2520" s="21">
        <v>11420.02</v>
      </c>
      <c r="I2520" s="25" t="s">
        <v>7296</v>
      </c>
      <c r="J2520" s="25" t="s">
        <v>7288</v>
      </c>
      <c r="K2520" s="25" t="s">
        <v>7579</v>
      </c>
      <c r="L2520" s="25" t="s">
        <v>7580</v>
      </c>
      <c r="M2520" s="21">
        <v>11420.02</v>
      </c>
      <c r="N2520" s="21">
        <v>11420.01</v>
      </c>
      <c r="O2520" s="21">
        <v>0.01</v>
      </c>
      <c r="P2520" s="21">
        <v>11420.02</v>
      </c>
      <c r="Q2520" s="25" t="s">
        <v>13334</v>
      </c>
      <c r="R2520" s="1" t="str">
        <f t="shared" si="40"/>
        <v>ST10003</v>
      </c>
      <c r="S2520" t="str">
        <f>VLOOKUP(R2520,Data!$C$2:$D$261,2,0)</f>
        <v>Appleby Place</v>
      </c>
      <c r="T2520">
        <f>COUNTIF('Feb 2022'!A:A,D2520)+COUNTIF('Mar 2022'!A:A,D2520)+COUNTIF('Apr 2022'!A:A,D2520)+COUNTIF('May 2022'!A:A,D2520)+COUNTIF('June 2022'!A:A,D2520)+COUNTIF('July 2022'!A:A,D2520)+COUNTIF('Aug 2022'!A:A,D2520)+COUNTIF('Sep 2022'!A:A,D2520)+COUNTIF('Oct 2022'!A:A,D2520)+COUNTIF('Dec 2022'!A:A,D2520)</f>
        <v>1</v>
      </c>
      <c r="U2520" t="str">
        <f>VLOOKUP(Q2520,'Capital Lookup'!A:B,2,FALSE)</f>
        <v>No</v>
      </c>
      <c r="V2520" s="2">
        <f>IFERROR(VLOOKUP(LEFT(F2520,10),'Find Purchase Orders'!B:J,9,FALSE),"")</f>
        <v>44692</v>
      </c>
      <c r="W2520" s="25" t="s">
        <v>7261</v>
      </c>
    </row>
    <row r="2521" spans="1:23" hidden="1">
      <c r="A2521" s="25" t="s">
        <v>10059</v>
      </c>
      <c r="B2521" s="25" t="s">
        <v>7858</v>
      </c>
      <c r="C2521" s="25"/>
      <c r="D2521" s="25" t="s">
        <v>4890</v>
      </c>
      <c r="E2521" s="25" t="s">
        <v>7500</v>
      </c>
      <c r="F2521" s="25" t="s">
        <v>13344</v>
      </c>
      <c r="G2521" s="25" t="s">
        <v>13345</v>
      </c>
      <c r="H2521" s="21">
        <v>2820.55</v>
      </c>
      <c r="I2521" s="25" t="s">
        <v>7296</v>
      </c>
      <c r="J2521" s="25" t="s">
        <v>7288</v>
      </c>
      <c r="K2521" s="25" t="s">
        <v>7579</v>
      </c>
      <c r="L2521" s="25" t="s">
        <v>8156</v>
      </c>
      <c r="M2521" s="21">
        <v>2820.55</v>
      </c>
      <c r="N2521" s="21">
        <v>2812.07</v>
      </c>
      <c r="O2521" s="21">
        <v>8.48</v>
      </c>
      <c r="P2521" s="21">
        <v>2820.55</v>
      </c>
      <c r="Q2521" s="25" t="s">
        <v>13346</v>
      </c>
      <c r="R2521" s="1" t="str">
        <f t="shared" si="40"/>
        <v>ST10331</v>
      </c>
      <c r="S2521" t="str">
        <f>VLOOKUP(R2521,Data!$C$2:$D$261,2,0)</f>
        <v>Carlingview Manor</v>
      </c>
      <c r="T2521">
        <f>COUNTIF('Feb 2022'!A:A,D2521)+COUNTIF('Mar 2022'!A:A,D2521)+COUNTIF('Apr 2022'!A:A,D2521)+COUNTIF('May 2022'!A:A,D2521)+COUNTIF('June 2022'!A:A,D2521)+COUNTIF('July 2022'!A:A,D2521)+COUNTIF('Aug 2022'!A:A,D2521)+COUNTIF('Sep 2022'!A:A,D2521)+COUNTIF('Oct 2022'!A:A,D2521)+COUNTIF('Dec 2022'!A:A,D2521)</f>
        <v>1</v>
      </c>
      <c r="U2521" t="str">
        <f>VLOOKUP(Q2521,'Capital Lookup'!A:B,2,FALSE)</f>
        <v>No</v>
      </c>
      <c r="V2521" s="2">
        <f>IFERROR(VLOOKUP(LEFT(F2521,10),'Find Purchase Orders'!B:J,9,FALSE),"")</f>
        <v>44692</v>
      </c>
      <c r="W2521" s="25" t="s">
        <v>7261</v>
      </c>
    </row>
    <row r="2522" spans="1:23" hidden="1">
      <c r="A2522" s="25" t="s">
        <v>7261</v>
      </c>
      <c r="B2522" s="25" t="s">
        <v>9405</v>
      </c>
      <c r="C2522" s="25" t="s">
        <v>7282</v>
      </c>
      <c r="D2522" s="25" t="s">
        <v>13347</v>
      </c>
      <c r="E2522" s="25" t="s">
        <v>9816</v>
      </c>
      <c r="F2522" s="25" t="s">
        <v>13348</v>
      </c>
      <c r="G2522" s="25" t="s">
        <v>13349</v>
      </c>
      <c r="H2522" s="21">
        <v>137283.70000000001</v>
      </c>
      <c r="I2522" s="25" t="s">
        <v>7296</v>
      </c>
      <c r="J2522" s="25" t="s">
        <v>7288</v>
      </c>
      <c r="K2522" s="25" t="s">
        <v>7646</v>
      </c>
      <c r="L2522" s="25" t="s">
        <v>9819</v>
      </c>
      <c r="M2522" s="21">
        <v>137283.70000000001</v>
      </c>
      <c r="N2522" s="21">
        <v>109826.98</v>
      </c>
      <c r="O2522" s="21">
        <v>27456.720000000001</v>
      </c>
      <c r="P2522" s="21">
        <v>137283.70000000001</v>
      </c>
      <c r="Q2522" s="25" t="s">
        <v>12954</v>
      </c>
      <c r="R2522" s="1" t="str">
        <f t="shared" si="40"/>
        <v>ST10035</v>
      </c>
      <c r="S2522" t="str">
        <f>VLOOKUP(R2522,Data!$C$2:$D$261,2,0)</f>
        <v>The Westwood</v>
      </c>
      <c r="T2522">
        <f>COUNTIF('Feb 2022'!A:A,D2522)+COUNTIF('Mar 2022'!A:A,D2522)+COUNTIF('Apr 2022'!A:A,D2522)+COUNTIF('May 2022'!A:A,D2522)+COUNTIF('June 2022'!A:A,D2522)+COUNTIF('July 2022'!A:A,D2522)+COUNTIF('Aug 2022'!A:A,D2522)+COUNTIF('Sep 2022'!A:A,D2522)+COUNTIF('Oct 2022'!A:A,D2522)+COUNTIF('Dec 2022'!A:A,D2522)</f>
        <v>0</v>
      </c>
      <c r="U2522" t="str">
        <f>VLOOKUP(Q2522,'Capital Lookup'!A:B,2,FALSE)</f>
        <v>Yes</v>
      </c>
      <c r="V2522" s="2">
        <f>IFERROR(VLOOKUP(LEFT(F2522,10),'Find Purchase Orders'!B:J,9,FALSE),"")</f>
        <v>44705</v>
      </c>
      <c r="W2522" s="25" t="s">
        <v>7261</v>
      </c>
    </row>
    <row r="2523" spans="1:23" hidden="1">
      <c r="A2523" s="25" t="s">
        <v>7269</v>
      </c>
      <c r="B2523" s="25" t="s">
        <v>8259</v>
      </c>
      <c r="C2523" s="25" t="s">
        <v>8260</v>
      </c>
      <c r="D2523" s="25" t="s">
        <v>13350</v>
      </c>
      <c r="E2523" s="25" t="s">
        <v>8591</v>
      </c>
      <c r="F2523" s="25" t="s">
        <v>13351</v>
      </c>
      <c r="G2523" s="25" t="s">
        <v>13352</v>
      </c>
      <c r="H2523" s="21">
        <v>327.27</v>
      </c>
      <c r="I2523" s="25" t="s">
        <v>7296</v>
      </c>
      <c r="J2523" s="25" t="s">
        <v>7288</v>
      </c>
      <c r="K2523" s="25" t="s">
        <v>8592</v>
      </c>
      <c r="L2523" s="25" t="s">
        <v>8593</v>
      </c>
      <c r="M2523" s="21">
        <v>327.27</v>
      </c>
      <c r="N2523" s="21">
        <v>330.17</v>
      </c>
      <c r="O2523" s="21">
        <v>-2.9</v>
      </c>
      <c r="P2523" s="21">
        <v>327.27</v>
      </c>
      <c r="Q2523" s="25" t="s">
        <v>12769</v>
      </c>
      <c r="R2523" s="1" t="str">
        <f t="shared" si="40"/>
        <v>ST10260</v>
      </c>
      <c r="S2523" t="str">
        <f>VLOOKUP(R2523,Data!$C$2:$D$261,2,0)</f>
        <v>Support Office</v>
      </c>
      <c r="T2523">
        <f>COUNTIF('Feb 2022'!A:A,D2523)+COUNTIF('Mar 2022'!A:A,D2523)+COUNTIF('Apr 2022'!A:A,D2523)+COUNTIF('May 2022'!A:A,D2523)+COUNTIF('June 2022'!A:A,D2523)+COUNTIF('July 2022'!A:A,D2523)+COUNTIF('Aug 2022'!A:A,D2523)+COUNTIF('Sep 2022'!A:A,D2523)+COUNTIF('Oct 2022'!A:A,D2523)+COUNTIF('Dec 2022'!A:A,D2523)</f>
        <v>0</v>
      </c>
      <c r="U2523" t="str">
        <f>VLOOKUP(Q2523,'Capital Lookup'!A:B,2,FALSE)</f>
        <v>Yes</v>
      </c>
      <c r="V2523" s="2">
        <f>IFERROR(VLOOKUP(LEFT(F2523,10),'Find Purchase Orders'!B:J,9,FALSE),"")</f>
        <v>44691</v>
      </c>
      <c r="W2523" s="25" t="s">
        <v>7261</v>
      </c>
    </row>
    <row r="2524" spans="1:23" hidden="1">
      <c r="A2524" s="25" t="s">
        <v>11370</v>
      </c>
      <c r="B2524" s="25" t="s">
        <v>8227</v>
      </c>
      <c r="C2524" s="25" t="s">
        <v>7264</v>
      </c>
      <c r="D2524" s="25" t="s">
        <v>13353</v>
      </c>
      <c r="E2524" s="25" t="s">
        <v>8229</v>
      </c>
      <c r="H2524" s="21">
        <v>10084.120000000001</v>
      </c>
      <c r="I2524" s="25" t="s">
        <v>7257</v>
      </c>
      <c r="K2524" s="25" t="s">
        <v>7579</v>
      </c>
      <c r="L2524" s="25" t="s">
        <v>8647</v>
      </c>
      <c r="M2524" s="22">
        <v>0</v>
      </c>
      <c r="N2524" s="22">
        <v>0</v>
      </c>
      <c r="O2524" s="21">
        <v>0</v>
      </c>
      <c r="P2524" s="21">
        <v>1160.1199999999999</v>
      </c>
      <c r="Q2524" s="25"/>
      <c r="R2524" s="1" t="str">
        <f t="shared" si="40"/>
        <v>ST10026</v>
      </c>
      <c r="S2524" t="str">
        <f>VLOOKUP(R2524,Data!$C$2:$D$261,2,0)</f>
        <v>Donway Place</v>
      </c>
      <c r="T2524">
        <f>COUNTIF('Feb 2022'!A:A,D2524)+COUNTIF('Mar 2022'!A:A,D2524)+COUNTIF('Apr 2022'!A:A,D2524)+COUNTIF('May 2022'!A:A,D2524)+COUNTIF('June 2022'!A:A,D2524)+COUNTIF('July 2022'!A:A,D2524)+COUNTIF('Aug 2022'!A:A,D2524)+COUNTIF('Sep 2022'!A:A,D2524)+COUNTIF('Oct 2022'!A:A,D2524)+COUNTIF('Dec 2022'!A:A,D2524)</f>
        <v>0</v>
      </c>
      <c r="U2524" t="e">
        <f>VLOOKUP(Q2524,'Capital Lookup'!A:B,2,FALSE)</f>
        <v>#N/A</v>
      </c>
      <c r="V2524" s="2" t="str">
        <f>IFERROR(VLOOKUP(LEFT(F2524,10),'Find Purchase Orders'!B:J,9,FALSE),"")</f>
        <v/>
      </c>
      <c r="W2524" s="25" t="s">
        <v>7261</v>
      </c>
    </row>
    <row r="2525" spans="1:23" hidden="1">
      <c r="A2525" s="25" t="s">
        <v>7261</v>
      </c>
      <c r="B2525" s="25" t="s">
        <v>8259</v>
      </c>
      <c r="C2525" s="25" t="s">
        <v>8260</v>
      </c>
      <c r="D2525" s="25" t="s">
        <v>13354</v>
      </c>
      <c r="E2525" s="25" t="s">
        <v>8591</v>
      </c>
      <c r="F2525" s="25" t="s">
        <v>13355</v>
      </c>
      <c r="G2525" s="25" t="s">
        <v>13356</v>
      </c>
      <c r="H2525" s="21">
        <v>2281.09</v>
      </c>
      <c r="I2525" s="25" t="s">
        <v>7287</v>
      </c>
      <c r="J2525" s="25" t="s">
        <v>7288</v>
      </c>
      <c r="K2525" s="25" t="s">
        <v>9713</v>
      </c>
      <c r="L2525" s="25" t="s">
        <v>9714</v>
      </c>
      <c r="M2525" s="21">
        <v>2281.09</v>
      </c>
      <c r="N2525" s="22">
        <v>0</v>
      </c>
      <c r="O2525" s="21">
        <v>2281.09</v>
      </c>
      <c r="P2525" s="21">
        <v>244.4</v>
      </c>
      <c r="Q2525" s="25" t="s">
        <v>11562</v>
      </c>
      <c r="R2525" s="1" t="str">
        <f t="shared" si="40"/>
        <v>ST10260</v>
      </c>
      <c r="S2525" t="str">
        <f>VLOOKUP(R2525,Data!$C$2:$D$261,2,0)</f>
        <v>Support Office</v>
      </c>
      <c r="T2525">
        <f>COUNTIF('Feb 2022'!A:A,D2525)+COUNTIF('Mar 2022'!A:A,D2525)+COUNTIF('Apr 2022'!A:A,D2525)+COUNTIF('May 2022'!A:A,D2525)+COUNTIF('June 2022'!A:A,D2525)+COUNTIF('July 2022'!A:A,D2525)+COUNTIF('Aug 2022'!A:A,D2525)+COUNTIF('Sep 2022'!A:A,D2525)+COUNTIF('Oct 2022'!A:A,D2525)+COUNTIF('Dec 2022'!A:A,D2525)</f>
        <v>0</v>
      </c>
      <c r="U2525" t="str">
        <f>VLOOKUP(Q2525,'Capital Lookup'!A:B,2,FALSE)</f>
        <v>Yes</v>
      </c>
      <c r="V2525" s="2">
        <f>IFERROR(VLOOKUP(LEFT(F2525,10),'Find Purchase Orders'!B:J,9,FALSE),"")</f>
        <v>44691</v>
      </c>
      <c r="W2525" s="25" t="s">
        <v>7261</v>
      </c>
    </row>
    <row r="2526" spans="1:23" hidden="1">
      <c r="A2526" s="25" t="s">
        <v>7261</v>
      </c>
      <c r="B2526" s="25" t="s">
        <v>8259</v>
      </c>
      <c r="C2526" s="25" t="s">
        <v>8260</v>
      </c>
      <c r="D2526" s="25" t="s">
        <v>13357</v>
      </c>
      <c r="E2526" s="25" t="s">
        <v>8591</v>
      </c>
      <c r="F2526" s="25" t="s">
        <v>13358</v>
      </c>
      <c r="G2526" s="25" t="s">
        <v>13359</v>
      </c>
      <c r="H2526" s="21">
        <v>5482.01</v>
      </c>
      <c r="I2526" s="25" t="s">
        <v>7287</v>
      </c>
      <c r="J2526" s="25" t="s">
        <v>7288</v>
      </c>
      <c r="K2526" s="25" t="s">
        <v>9713</v>
      </c>
      <c r="L2526" s="25" t="s">
        <v>9714</v>
      </c>
      <c r="M2526" s="21">
        <v>5482.01</v>
      </c>
      <c r="N2526" s="22">
        <v>0</v>
      </c>
      <c r="O2526" s="21">
        <v>5482.01</v>
      </c>
      <c r="P2526" s="21">
        <v>587.36</v>
      </c>
      <c r="Q2526" s="25" t="s">
        <v>11562</v>
      </c>
      <c r="R2526" s="1" t="str">
        <f t="shared" si="40"/>
        <v>ST10260</v>
      </c>
      <c r="S2526" t="str">
        <f>VLOOKUP(R2526,Data!$C$2:$D$261,2,0)</f>
        <v>Support Office</v>
      </c>
      <c r="T2526">
        <f>COUNTIF('Feb 2022'!A:A,D2526)+COUNTIF('Mar 2022'!A:A,D2526)+COUNTIF('Apr 2022'!A:A,D2526)+COUNTIF('May 2022'!A:A,D2526)+COUNTIF('June 2022'!A:A,D2526)+COUNTIF('July 2022'!A:A,D2526)+COUNTIF('Aug 2022'!A:A,D2526)+COUNTIF('Sep 2022'!A:A,D2526)+COUNTIF('Oct 2022'!A:A,D2526)+COUNTIF('Dec 2022'!A:A,D2526)</f>
        <v>0</v>
      </c>
      <c r="U2526" t="str">
        <f>VLOOKUP(Q2526,'Capital Lookup'!A:B,2,FALSE)</f>
        <v>Yes</v>
      </c>
      <c r="V2526" s="2">
        <f>IFERROR(VLOOKUP(LEFT(F2526,10),'Find Purchase Orders'!B:J,9,FALSE),"")</f>
        <v>44691</v>
      </c>
      <c r="W2526" s="25" t="s">
        <v>7261</v>
      </c>
    </row>
    <row r="2527" spans="1:23" hidden="1">
      <c r="A2527" s="25" t="s">
        <v>7261</v>
      </c>
      <c r="B2527" s="25" t="s">
        <v>8259</v>
      </c>
      <c r="C2527" s="25" t="s">
        <v>8260</v>
      </c>
      <c r="D2527" s="25" t="s">
        <v>13360</v>
      </c>
      <c r="E2527" s="25" t="s">
        <v>8591</v>
      </c>
      <c r="F2527" s="25" t="s">
        <v>13361</v>
      </c>
      <c r="G2527" s="25" t="s">
        <v>13362</v>
      </c>
      <c r="H2527" s="21">
        <v>4397.91</v>
      </c>
      <c r="I2527" s="25" t="s">
        <v>7287</v>
      </c>
      <c r="J2527" s="25" t="s">
        <v>7288</v>
      </c>
      <c r="K2527" s="25" t="s">
        <v>9713</v>
      </c>
      <c r="L2527" s="25" t="s">
        <v>9714</v>
      </c>
      <c r="M2527" s="21">
        <v>4397.91</v>
      </c>
      <c r="N2527" s="22">
        <v>0</v>
      </c>
      <c r="O2527" s="21">
        <v>4397.91</v>
      </c>
      <c r="P2527" s="21">
        <v>471.21</v>
      </c>
      <c r="Q2527" s="25" t="s">
        <v>11562</v>
      </c>
      <c r="R2527" s="1" t="str">
        <f t="shared" si="40"/>
        <v>ST10260</v>
      </c>
      <c r="S2527" t="str">
        <f>VLOOKUP(R2527,Data!$C$2:$D$261,2,0)</f>
        <v>Support Office</v>
      </c>
      <c r="T2527">
        <f>COUNTIF('Feb 2022'!A:A,D2527)+COUNTIF('Mar 2022'!A:A,D2527)+COUNTIF('Apr 2022'!A:A,D2527)+COUNTIF('May 2022'!A:A,D2527)+COUNTIF('June 2022'!A:A,D2527)+COUNTIF('July 2022'!A:A,D2527)+COUNTIF('Aug 2022'!A:A,D2527)+COUNTIF('Sep 2022'!A:A,D2527)+COUNTIF('Oct 2022'!A:A,D2527)+COUNTIF('Dec 2022'!A:A,D2527)</f>
        <v>0</v>
      </c>
      <c r="U2527" t="str">
        <f>VLOOKUP(Q2527,'Capital Lookup'!A:B,2,FALSE)</f>
        <v>Yes</v>
      </c>
      <c r="V2527" s="2">
        <f>IFERROR(VLOOKUP(LEFT(F2527,10),'Find Purchase Orders'!B:J,9,FALSE),"")</f>
        <v>44691</v>
      </c>
      <c r="W2527" s="25" t="s">
        <v>7261</v>
      </c>
    </row>
    <row r="2528" spans="1:23" hidden="1">
      <c r="A2528" s="25" t="s">
        <v>7261</v>
      </c>
      <c r="B2528" s="25" t="s">
        <v>8259</v>
      </c>
      <c r="C2528" s="25" t="s">
        <v>8260</v>
      </c>
      <c r="D2528" s="25" t="s">
        <v>13363</v>
      </c>
      <c r="E2528" s="25" t="s">
        <v>8591</v>
      </c>
      <c r="F2528" s="25" t="s">
        <v>13364</v>
      </c>
      <c r="G2528" s="25" t="s">
        <v>13365</v>
      </c>
      <c r="H2528" s="21">
        <v>4197.21</v>
      </c>
      <c r="I2528" s="25" t="s">
        <v>7287</v>
      </c>
      <c r="J2528" s="25" t="s">
        <v>7288</v>
      </c>
      <c r="K2528" s="25" t="s">
        <v>9713</v>
      </c>
      <c r="L2528" s="25" t="s">
        <v>9714</v>
      </c>
      <c r="M2528" s="21">
        <v>4197.21</v>
      </c>
      <c r="N2528" s="22">
        <v>0</v>
      </c>
      <c r="O2528" s="21">
        <v>4197.21</v>
      </c>
      <c r="P2528" s="21">
        <v>449.71</v>
      </c>
      <c r="Q2528" s="25" t="s">
        <v>11562</v>
      </c>
      <c r="R2528" s="1" t="str">
        <f t="shared" si="40"/>
        <v>ST10260</v>
      </c>
      <c r="S2528" t="str">
        <f>VLOOKUP(R2528,Data!$C$2:$D$261,2,0)</f>
        <v>Support Office</v>
      </c>
      <c r="T2528">
        <f>COUNTIF('Feb 2022'!A:A,D2528)+COUNTIF('Mar 2022'!A:A,D2528)+COUNTIF('Apr 2022'!A:A,D2528)+COUNTIF('May 2022'!A:A,D2528)+COUNTIF('June 2022'!A:A,D2528)+COUNTIF('July 2022'!A:A,D2528)+COUNTIF('Aug 2022'!A:A,D2528)+COUNTIF('Sep 2022'!A:A,D2528)+COUNTIF('Oct 2022'!A:A,D2528)+COUNTIF('Dec 2022'!A:A,D2528)</f>
        <v>0</v>
      </c>
      <c r="U2528" t="str">
        <f>VLOOKUP(Q2528,'Capital Lookup'!A:B,2,FALSE)</f>
        <v>Yes</v>
      </c>
      <c r="V2528" s="2">
        <f>IFERROR(VLOOKUP(LEFT(F2528,10),'Find Purchase Orders'!B:J,9,FALSE),"")</f>
        <v>44691</v>
      </c>
      <c r="W2528" s="25" t="s">
        <v>7261</v>
      </c>
    </row>
    <row r="2529" spans="1:23" hidden="1">
      <c r="A2529" s="25" t="s">
        <v>7261</v>
      </c>
      <c r="B2529" s="25" t="s">
        <v>8259</v>
      </c>
      <c r="C2529" s="25" t="s">
        <v>8260</v>
      </c>
      <c r="D2529" s="25" t="s">
        <v>13366</v>
      </c>
      <c r="E2529" s="25" t="s">
        <v>8591</v>
      </c>
      <c r="F2529" s="25" t="s">
        <v>13367</v>
      </c>
      <c r="G2529" s="25" t="s">
        <v>13368</v>
      </c>
      <c r="H2529" s="21">
        <v>593.25</v>
      </c>
      <c r="I2529" s="25" t="s">
        <v>7287</v>
      </c>
      <c r="J2529" s="25" t="s">
        <v>7288</v>
      </c>
      <c r="K2529" s="25" t="s">
        <v>8592</v>
      </c>
      <c r="L2529" s="25" t="s">
        <v>8593</v>
      </c>
      <c r="M2529" s="21">
        <v>593.25</v>
      </c>
      <c r="N2529" s="22">
        <v>0</v>
      </c>
      <c r="O2529" s="21">
        <v>593.25</v>
      </c>
      <c r="P2529" s="21">
        <v>28.25</v>
      </c>
      <c r="Q2529" s="25" t="s">
        <v>8629</v>
      </c>
      <c r="R2529" s="1" t="str">
        <f t="shared" si="40"/>
        <v>ST10260</v>
      </c>
      <c r="S2529" t="str">
        <f>VLOOKUP(R2529,Data!$C$2:$D$261,2,0)</f>
        <v>Support Office</v>
      </c>
      <c r="T2529">
        <f>COUNTIF('Feb 2022'!A:A,D2529)+COUNTIF('Mar 2022'!A:A,D2529)+COUNTIF('Apr 2022'!A:A,D2529)+COUNTIF('May 2022'!A:A,D2529)+COUNTIF('June 2022'!A:A,D2529)+COUNTIF('July 2022'!A:A,D2529)+COUNTIF('Aug 2022'!A:A,D2529)+COUNTIF('Sep 2022'!A:A,D2529)+COUNTIF('Oct 2022'!A:A,D2529)+COUNTIF('Dec 2022'!A:A,D2529)</f>
        <v>0</v>
      </c>
      <c r="U2529" t="str">
        <f>VLOOKUP(Q2529,'Capital Lookup'!A:B,2,FALSE)</f>
        <v>Yes</v>
      </c>
      <c r="V2529" s="2">
        <f>IFERROR(VLOOKUP(LEFT(F2529,10),'Find Purchase Orders'!B:J,9,FALSE),"")</f>
        <v>44691</v>
      </c>
      <c r="W2529" s="25" t="s">
        <v>7261</v>
      </c>
    </row>
    <row r="2530" spans="1:23" hidden="1">
      <c r="A2530" s="25" t="s">
        <v>7269</v>
      </c>
      <c r="B2530" s="25" t="s">
        <v>8259</v>
      </c>
      <c r="C2530" s="25" t="s">
        <v>8260</v>
      </c>
      <c r="D2530" s="25" t="s">
        <v>13369</v>
      </c>
      <c r="E2530" s="25" t="s">
        <v>8591</v>
      </c>
      <c r="F2530" s="25" t="s">
        <v>13370</v>
      </c>
      <c r="G2530" s="25" t="s">
        <v>13371</v>
      </c>
      <c r="H2530" s="21">
        <v>214.7</v>
      </c>
      <c r="I2530" s="25" t="s">
        <v>7296</v>
      </c>
      <c r="J2530" s="25" t="s">
        <v>7288</v>
      </c>
      <c r="K2530" s="25" t="s">
        <v>8592</v>
      </c>
      <c r="L2530" s="25" t="s">
        <v>8593</v>
      </c>
      <c r="M2530" s="21">
        <v>214.7</v>
      </c>
      <c r="N2530" s="21">
        <v>214.7</v>
      </c>
      <c r="O2530" s="21">
        <v>0</v>
      </c>
      <c r="P2530" s="21">
        <v>214.7</v>
      </c>
      <c r="Q2530" s="25" t="s">
        <v>12769</v>
      </c>
      <c r="R2530" s="1" t="str">
        <f t="shared" si="40"/>
        <v>ST10260</v>
      </c>
      <c r="S2530" t="str">
        <f>VLOOKUP(R2530,Data!$C$2:$D$261,2,0)</f>
        <v>Support Office</v>
      </c>
      <c r="T2530">
        <f>COUNTIF('Feb 2022'!A:A,D2530)+COUNTIF('Mar 2022'!A:A,D2530)+COUNTIF('Apr 2022'!A:A,D2530)+COUNTIF('May 2022'!A:A,D2530)+COUNTIF('June 2022'!A:A,D2530)+COUNTIF('July 2022'!A:A,D2530)+COUNTIF('Aug 2022'!A:A,D2530)+COUNTIF('Sep 2022'!A:A,D2530)+COUNTIF('Oct 2022'!A:A,D2530)+COUNTIF('Dec 2022'!A:A,D2530)</f>
        <v>0</v>
      </c>
      <c r="U2530" t="str">
        <f>VLOOKUP(Q2530,'Capital Lookup'!A:B,2,FALSE)</f>
        <v>Yes</v>
      </c>
      <c r="V2530" s="2">
        <f>IFERROR(VLOOKUP(LEFT(F2530,10),'Find Purchase Orders'!B:J,9,FALSE),"")</f>
        <v>44691</v>
      </c>
      <c r="W2530" s="25" t="s">
        <v>7261</v>
      </c>
    </row>
    <row r="2531" spans="1:23" hidden="1">
      <c r="A2531" s="25" t="s">
        <v>7425</v>
      </c>
      <c r="B2531" s="25" t="s">
        <v>8259</v>
      </c>
      <c r="C2531" s="25" t="s">
        <v>8260</v>
      </c>
      <c r="D2531" s="25" t="s">
        <v>13372</v>
      </c>
      <c r="E2531" s="25" t="s">
        <v>8591</v>
      </c>
      <c r="F2531" s="25" t="s">
        <v>13373</v>
      </c>
      <c r="G2531" s="25" t="s">
        <v>13374</v>
      </c>
      <c r="H2531" s="21">
        <v>480.25</v>
      </c>
      <c r="I2531" s="25" t="s">
        <v>7296</v>
      </c>
      <c r="J2531" s="25" t="s">
        <v>7288</v>
      </c>
      <c r="K2531" s="25" t="s">
        <v>9713</v>
      </c>
      <c r="L2531" s="25" t="s">
        <v>9714</v>
      </c>
      <c r="M2531" s="21">
        <v>480.25</v>
      </c>
      <c r="N2531" s="21">
        <v>480.25</v>
      </c>
      <c r="O2531" s="21">
        <v>0</v>
      </c>
      <c r="P2531" s="21">
        <v>480.25</v>
      </c>
      <c r="Q2531" s="25" t="s">
        <v>9715</v>
      </c>
      <c r="R2531" s="1" t="str">
        <f t="shared" si="40"/>
        <v>ST10260</v>
      </c>
      <c r="S2531" t="str">
        <f>VLOOKUP(R2531,Data!$C$2:$D$261,2,0)</f>
        <v>Support Office</v>
      </c>
      <c r="T2531">
        <f>COUNTIF('Feb 2022'!A:A,D2531)+COUNTIF('Mar 2022'!A:A,D2531)+COUNTIF('Apr 2022'!A:A,D2531)+COUNTIF('May 2022'!A:A,D2531)+COUNTIF('June 2022'!A:A,D2531)+COUNTIF('July 2022'!A:A,D2531)+COUNTIF('Aug 2022'!A:A,D2531)+COUNTIF('Sep 2022'!A:A,D2531)+COUNTIF('Oct 2022'!A:A,D2531)+COUNTIF('Dec 2022'!A:A,D2531)</f>
        <v>0</v>
      </c>
      <c r="U2531" t="str">
        <f>VLOOKUP(Q2531,'Capital Lookup'!A:B,2,FALSE)</f>
        <v>Yes</v>
      </c>
      <c r="V2531" s="2">
        <f>IFERROR(VLOOKUP(LEFT(F2531,10),'Find Purchase Orders'!B:J,9,FALSE),"")</f>
        <v>44691</v>
      </c>
      <c r="W2531" s="25" t="s">
        <v>7261</v>
      </c>
    </row>
    <row r="2532" spans="1:23" hidden="1">
      <c r="A2532" s="25" t="s">
        <v>7425</v>
      </c>
      <c r="B2532" s="25" t="s">
        <v>7965</v>
      </c>
      <c r="C2532" s="25" t="s">
        <v>7271</v>
      </c>
      <c r="D2532" s="25" t="s">
        <v>4947</v>
      </c>
      <c r="E2532" s="25" t="s">
        <v>13375</v>
      </c>
      <c r="F2532" s="25" t="s">
        <v>13376</v>
      </c>
      <c r="G2532" s="25" t="s">
        <v>6080</v>
      </c>
      <c r="H2532" s="21">
        <v>2710.36</v>
      </c>
      <c r="I2532" s="25" t="s">
        <v>7296</v>
      </c>
      <c r="J2532" s="25" t="s">
        <v>7288</v>
      </c>
      <c r="K2532" s="25" t="s">
        <v>7262</v>
      </c>
      <c r="L2532" s="25" t="s">
        <v>7259</v>
      </c>
      <c r="M2532" s="21">
        <v>2710.36</v>
      </c>
      <c r="N2532" s="21">
        <v>2710.36</v>
      </c>
      <c r="O2532" s="21">
        <v>0</v>
      </c>
      <c r="P2532" s="21">
        <v>2710.36</v>
      </c>
      <c r="Q2532" s="25" t="s">
        <v>13377</v>
      </c>
      <c r="R2532" s="1" t="str">
        <f t="shared" si="40"/>
        <v>ST10190</v>
      </c>
      <c r="S2532" t="str">
        <f>VLOOKUP(R2532,Data!$C$2:$D$261,2,0)</f>
        <v>Trillium Court</v>
      </c>
      <c r="T2532">
        <f>COUNTIF('Feb 2022'!A:A,D2532)+COUNTIF('Mar 2022'!A:A,D2532)+COUNTIF('Apr 2022'!A:A,D2532)+COUNTIF('May 2022'!A:A,D2532)+COUNTIF('June 2022'!A:A,D2532)+COUNTIF('July 2022'!A:A,D2532)+COUNTIF('Aug 2022'!A:A,D2532)+COUNTIF('Sep 2022'!A:A,D2532)+COUNTIF('Oct 2022'!A:A,D2532)+COUNTIF('Dec 2022'!A:A,D2532)</f>
        <v>1</v>
      </c>
      <c r="U2532" t="str">
        <f>VLOOKUP(Q2532,'Capital Lookup'!A:B,2,FALSE)</f>
        <v>No</v>
      </c>
      <c r="V2532" s="2">
        <f>IFERROR(VLOOKUP(LEFT(F2532,10),'Find Purchase Orders'!B:J,9,FALSE),"")</f>
        <v>44699</v>
      </c>
      <c r="W2532" s="25" t="s">
        <v>7261</v>
      </c>
    </row>
    <row r="2533" spans="1:23" hidden="1">
      <c r="A2533" s="25" t="s">
        <v>7425</v>
      </c>
      <c r="B2533" s="25" t="s">
        <v>7965</v>
      </c>
      <c r="C2533" s="25" t="s">
        <v>7271</v>
      </c>
      <c r="D2533" s="25" t="s">
        <v>4947</v>
      </c>
      <c r="E2533" s="25" t="s">
        <v>13375</v>
      </c>
      <c r="F2533" s="25" t="s">
        <v>13378</v>
      </c>
      <c r="G2533" s="25" t="s">
        <v>8626</v>
      </c>
      <c r="H2533" s="21">
        <v>706.25</v>
      </c>
      <c r="I2533" s="25" t="s">
        <v>7296</v>
      </c>
      <c r="J2533" s="25" t="s">
        <v>7288</v>
      </c>
      <c r="K2533" s="25" t="s">
        <v>7262</v>
      </c>
      <c r="L2533" s="25" t="s">
        <v>7259</v>
      </c>
      <c r="M2533" s="21">
        <v>706.25</v>
      </c>
      <c r="N2533" s="21">
        <v>706.25</v>
      </c>
      <c r="O2533" s="21">
        <v>0</v>
      </c>
      <c r="P2533" s="21">
        <v>706.25</v>
      </c>
      <c r="Q2533" s="25" t="s">
        <v>13377</v>
      </c>
      <c r="R2533" s="1" t="str">
        <f t="shared" si="40"/>
        <v>ST10190</v>
      </c>
      <c r="S2533" t="str">
        <f>VLOOKUP(R2533,Data!$C$2:$D$261,2,0)</f>
        <v>Trillium Court</v>
      </c>
      <c r="T2533">
        <f>COUNTIF('Feb 2022'!A:A,D2533)+COUNTIF('Mar 2022'!A:A,D2533)+COUNTIF('Apr 2022'!A:A,D2533)+COUNTIF('May 2022'!A:A,D2533)+COUNTIF('June 2022'!A:A,D2533)+COUNTIF('July 2022'!A:A,D2533)+COUNTIF('Aug 2022'!A:A,D2533)+COUNTIF('Sep 2022'!A:A,D2533)+COUNTIF('Oct 2022'!A:A,D2533)+COUNTIF('Dec 2022'!A:A,D2533)</f>
        <v>1</v>
      </c>
      <c r="U2533" t="str">
        <f>VLOOKUP(Q2533,'Capital Lookup'!A:B,2,FALSE)</f>
        <v>No</v>
      </c>
      <c r="V2533" s="2">
        <f>IFERROR(VLOOKUP(LEFT(F2533,10),'Find Purchase Orders'!B:J,9,FALSE),"")</f>
        <v>44699</v>
      </c>
      <c r="W2533" s="25" t="s">
        <v>7261</v>
      </c>
    </row>
    <row r="2534" spans="1:23" hidden="1">
      <c r="A2534" s="25" t="s">
        <v>7261</v>
      </c>
      <c r="B2534" s="25" t="s">
        <v>8387</v>
      </c>
      <c r="C2534" s="25" t="s">
        <v>7264</v>
      </c>
      <c r="D2534" s="25" t="s">
        <v>13379</v>
      </c>
      <c r="E2534" s="25" t="s">
        <v>7273</v>
      </c>
      <c r="F2534" s="25" t="s">
        <v>13380</v>
      </c>
      <c r="G2534" s="25" t="s">
        <v>13381</v>
      </c>
      <c r="H2534" s="21">
        <v>8725.5</v>
      </c>
      <c r="I2534" s="25" t="s">
        <v>7296</v>
      </c>
      <c r="J2534" s="25" t="s">
        <v>7288</v>
      </c>
      <c r="K2534" s="25" t="s">
        <v>7612</v>
      </c>
      <c r="L2534" s="25" t="s">
        <v>7613</v>
      </c>
      <c r="M2534" s="21">
        <v>8725.5</v>
      </c>
      <c r="N2534" s="22">
        <v>0</v>
      </c>
      <c r="O2534" s="21">
        <v>8725.5</v>
      </c>
      <c r="P2534" s="21">
        <v>8725.5</v>
      </c>
      <c r="Q2534" s="25" t="s">
        <v>13382</v>
      </c>
      <c r="R2534" s="1" t="str">
        <f t="shared" si="40"/>
        <v>ST10071</v>
      </c>
      <c r="S2534" t="str">
        <f>VLOOKUP(R2534,Data!$C$2:$D$261,2,0)</f>
        <v>Riverbend</v>
      </c>
      <c r="T2534">
        <f>COUNTIF('Feb 2022'!A:A,D2534)+COUNTIF('Mar 2022'!A:A,D2534)+COUNTIF('Apr 2022'!A:A,D2534)+COUNTIF('May 2022'!A:A,D2534)+COUNTIF('June 2022'!A:A,D2534)+COUNTIF('July 2022'!A:A,D2534)+COUNTIF('Aug 2022'!A:A,D2534)+COUNTIF('Sep 2022'!A:A,D2534)+COUNTIF('Oct 2022'!A:A,D2534)+COUNTIF('Dec 2022'!A:A,D2534)</f>
        <v>0</v>
      </c>
      <c r="U2534" t="str">
        <f>VLOOKUP(Q2534,'Capital Lookup'!A:B,2,FALSE)</f>
        <v>Yes</v>
      </c>
      <c r="V2534" s="2">
        <f>IFERROR(VLOOKUP(LEFT(F2534,10),'Find Purchase Orders'!B:J,9,FALSE),"")</f>
        <v>44691</v>
      </c>
      <c r="W2534" s="25" t="s">
        <v>7261</v>
      </c>
    </row>
    <row r="2535" spans="1:23" hidden="1">
      <c r="A2535" s="25" t="s">
        <v>7261</v>
      </c>
      <c r="B2535" s="25" t="s">
        <v>11407</v>
      </c>
      <c r="C2535" s="25"/>
      <c r="D2535" s="25" t="s">
        <v>13383</v>
      </c>
      <c r="E2535" s="25" t="s">
        <v>7273</v>
      </c>
      <c r="H2535" s="21">
        <v>31427.15</v>
      </c>
      <c r="I2535" s="25" t="s">
        <v>7257</v>
      </c>
      <c r="K2535" s="25" t="s">
        <v>7495</v>
      </c>
      <c r="L2535" s="25" t="s">
        <v>7745</v>
      </c>
      <c r="M2535" s="22">
        <v>0</v>
      </c>
      <c r="N2535" s="22">
        <v>0</v>
      </c>
      <c r="O2535" s="21">
        <v>0</v>
      </c>
      <c r="P2535" s="21">
        <v>1496.53</v>
      </c>
      <c r="Q2535" s="25" t="s">
        <v>13384</v>
      </c>
      <c r="R2535" s="1" t="str">
        <f t="shared" si="40"/>
        <v>ST10296</v>
      </c>
      <c r="S2535" t="str">
        <f>VLOOKUP(R2535,Data!$C$2:$D$261,2,0)</f>
        <v xml:space="preserve">The Scenic Grande </v>
      </c>
      <c r="T2535">
        <f>COUNTIF('Feb 2022'!A:A,D2535)+COUNTIF('Mar 2022'!A:A,D2535)+COUNTIF('Apr 2022'!A:A,D2535)+COUNTIF('May 2022'!A:A,D2535)+COUNTIF('June 2022'!A:A,D2535)+COUNTIF('July 2022'!A:A,D2535)+COUNTIF('Aug 2022'!A:A,D2535)+COUNTIF('Sep 2022'!A:A,D2535)+COUNTIF('Oct 2022'!A:A,D2535)+COUNTIF('Dec 2022'!A:A,D2535)</f>
        <v>0</v>
      </c>
      <c r="U2535" t="str">
        <f>VLOOKUP(Q2535,'Capital Lookup'!A:B,2,FALSE)</f>
        <v>No</v>
      </c>
      <c r="V2535" s="2" t="str">
        <f>IFERROR(VLOOKUP(LEFT(F2535,10),'Find Purchase Orders'!B:J,9,FALSE),"")</f>
        <v/>
      </c>
      <c r="W2535" s="25" t="s">
        <v>7261</v>
      </c>
    </row>
    <row r="2536" spans="1:23" hidden="1">
      <c r="A2536" s="25" t="s">
        <v>7269</v>
      </c>
      <c r="B2536" s="25" t="s">
        <v>11407</v>
      </c>
      <c r="C2536" s="25"/>
      <c r="D2536" s="25" t="s">
        <v>4948</v>
      </c>
      <c r="E2536" s="25" t="s">
        <v>7273</v>
      </c>
      <c r="F2536" s="25" t="s">
        <v>13385</v>
      </c>
      <c r="G2536" s="25" t="s">
        <v>13386</v>
      </c>
      <c r="H2536" s="21">
        <v>31427.15</v>
      </c>
      <c r="I2536" s="25" t="s">
        <v>7296</v>
      </c>
      <c r="J2536" s="25" t="s">
        <v>7288</v>
      </c>
      <c r="K2536" s="25" t="s">
        <v>7495</v>
      </c>
      <c r="L2536" s="25" t="s">
        <v>7745</v>
      </c>
      <c r="M2536" s="21">
        <v>31427.15</v>
      </c>
      <c r="N2536" s="21">
        <v>31427.14</v>
      </c>
      <c r="O2536" s="21">
        <v>0.01</v>
      </c>
      <c r="P2536" s="21">
        <v>31427.15</v>
      </c>
      <c r="Q2536" s="25" t="s">
        <v>13384</v>
      </c>
      <c r="R2536" s="1" t="str">
        <f t="shared" si="40"/>
        <v>ST10296</v>
      </c>
      <c r="S2536" t="str">
        <f>VLOOKUP(R2536,Data!$C$2:$D$261,2,0)</f>
        <v xml:space="preserve">The Scenic Grande </v>
      </c>
      <c r="T2536">
        <f>COUNTIF('Feb 2022'!A:A,D2536)+COUNTIF('Mar 2022'!A:A,D2536)+COUNTIF('Apr 2022'!A:A,D2536)+COUNTIF('May 2022'!A:A,D2536)+COUNTIF('June 2022'!A:A,D2536)+COUNTIF('July 2022'!A:A,D2536)+COUNTIF('Aug 2022'!A:A,D2536)+COUNTIF('Sep 2022'!A:A,D2536)+COUNTIF('Oct 2022'!A:A,D2536)+COUNTIF('Dec 2022'!A:A,D2536)</f>
        <v>1</v>
      </c>
      <c r="U2536" t="str">
        <f>VLOOKUP(Q2536,'Capital Lookup'!A:B,2,FALSE)</f>
        <v>No</v>
      </c>
      <c r="V2536" s="2">
        <f>IFERROR(VLOOKUP(LEFT(F2536,10),'Find Purchase Orders'!B:J,9,FALSE),"")</f>
        <v>44700</v>
      </c>
      <c r="W2536" s="25" t="s">
        <v>7261</v>
      </c>
    </row>
    <row r="2537" spans="1:23" hidden="1">
      <c r="A2537" s="25" t="s">
        <v>7252</v>
      </c>
      <c r="B2537" s="25" t="s">
        <v>11638</v>
      </c>
      <c r="C2537" s="25" t="s">
        <v>7254</v>
      </c>
      <c r="D2537" s="25" t="s">
        <v>4891</v>
      </c>
      <c r="E2537" s="25" t="s">
        <v>8140</v>
      </c>
      <c r="F2537" s="25" t="s">
        <v>13387</v>
      </c>
      <c r="G2537" s="25" t="s">
        <v>13388</v>
      </c>
      <c r="H2537" s="21">
        <v>38305.870000000003</v>
      </c>
      <c r="I2537" s="25" t="s">
        <v>7296</v>
      </c>
      <c r="J2537" s="25" t="s">
        <v>7288</v>
      </c>
      <c r="K2537" s="25" t="s">
        <v>7495</v>
      </c>
      <c r="L2537" s="25" t="s">
        <v>13389</v>
      </c>
      <c r="M2537" s="21">
        <v>38305.870000000003</v>
      </c>
      <c r="N2537" s="21">
        <v>38305.870000000003</v>
      </c>
      <c r="O2537" s="21">
        <v>0</v>
      </c>
      <c r="P2537" s="21">
        <v>38305.870000000003</v>
      </c>
      <c r="Q2537" s="25" t="s">
        <v>13390</v>
      </c>
      <c r="R2537" s="1" t="str">
        <f t="shared" si="40"/>
        <v>ST10097</v>
      </c>
      <c r="S2537" t="str">
        <f>VLOOKUP(R2537,Data!$C$2:$D$261,2,0)</f>
        <v>Grand Wood Park</v>
      </c>
      <c r="T2537">
        <f>COUNTIF('Feb 2022'!A:A,D2537)+COUNTIF('Mar 2022'!A:A,D2537)+COUNTIF('Apr 2022'!A:A,D2537)+COUNTIF('May 2022'!A:A,D2537)+COUNTIF('June 2022'!A:A,D2537)+COUNTIF('July 2022'!A:A,D2537)+COUNTIF('Aug 2022'!A:A,D2537)+COUNTIF('Sep 2022'!A:A,D2537)+COUNTIF('Oct 2022'!A:A,D2537)+COUNTIF('Dec 2022'!A:A,D2537)</f>
        <v>1</v>
      </c>
      <c r="U2537" t="str">
        <f>VLOOKUP(Q2537,'Capital Lookup'!A:B,2,FALSE)</f>
        <v>No</v>
      </c>
      <c r="V2537" s="2">
        <f>IFERROR(VLOOKUP(LEFT(F2537,10),'Find Purchase Orders'!B:J,9,FALSE),"")</f>
        <v>44693</v>
      </c>
      <c r="W2537" s="25" t="s">
        <v>7261</v>
      </c>
    </row>
    <row r="2538" spans="1:23" hidden="1">
      <c r="A2538" s="25" t="s">
        <v>7478</v>
      </c>
      <c r="B2538" s="25" t="s">
        <v>8460</v>
      </c>
      <c r="C2538" s="25" t="s">
        <v>7587</v>
      </c>
      <c r="D2538" s="25" t="s">
        <v>4892</v>
      </c>
      <c r="E2538" s="25" t="s">
        <v>7492</v>
      </c>
      <c r="F2538" s="25" t="s">
        <v>13391</v>
      </c>
      <c r="G2538" s="25" t="s">
        <v>13392</v>
      </c>
      <c r="H2538" s="21">
        <v>5517.79</v>
      </c>
      <c r="I2538" s="25" t="s">
        <v>7296</v>
      </c>
      <c r="J2538" s="25" t="s">
        <v>7288</v>
      </c>
      <c r="K2538" s="25" t="s">
        <v>9643</v>
      </c>
      <c r="L2538" s="25" t="s">
        <v>9644</v>
      </c>
      <c r="M2538" s="21">
        <v>5517.79</v>
      </c>
      <c r="N2538" s="21">
        <v>5517.79</v>
      </c>
      <c r="O2538" s="21">
        <v>0</v>
      </c>
      <c r="P2538" s="21">
        <v>5517.79</v>
      </c>
      <c r="Q2538" s="25" t="s">
        <v>13393</v>
      </c>
      <c r="R2538" s="1" t="str">
        <f t="shared" si="40"/>
        <v>ST10173</v>
      </c>
      <c r="S2538" t="str">
        <f>VLOOKUP(R2538,Data!$C$2:$D$261,2,0)</f>
        <v>Stirling Heights</v>
      </c>
      <c r="T2538">
        <f>COUNTIF('Feb 2022'!A:A,D2538)+COUNTIF('Mar 2022'!A:A,D2538)+COUNTIF('Apr 2022'!A:A,D2538)+COUNTIF('May 2022'!A:A,D2538)+COUNTIF('June 2022'!A:A,D2538)+COUNTIF('July 2022'!A:A,D2538)+COUNTIF('Aug 2022'!A:A,D2538)+COUNTIF('Sep 2022'!A:A,D2538)+COUNTIF('Oct 2022'!A:A,D2538)+COUNTIF('Dec 2022'!A:A,D2538)</f>
        <v>1</v>
      </c>
      <c r="U2538" t="str">
        <f>VLOOKUP(Q2538,'Capital Lookup'!A:B,2,FALSE)</f>
        <v>No</v>
      </c>
      <c r="V2538" s="2">
        <f>IFERROR(VLOOKUP(LEFT(F2538,10),'Find Purchase Orders'!B:J,9,FALSE),"")</f>
        <v>44694</v>
      </c>
      <c r="W2538" s="25" t="s">
        <v>7261</v>
      </c>
    </row>
    <row r="2539" spans="1:23" hidden="1">
      <c r="A2539" s="25" t="s">
        <v>7425</v>
      </c>
      <c r="B2539" s="25" t="s">
        <v>8178</v>
      </c>
      <c r="C2539" s="25" t="s">
        <v>7271</v>
      </c>
      <c r="D2539" s="25" t="s">
        <v>13394</v>
      </c>
      <c r="E2539" s="25" t="s">
        <v>8140</v>
      </c>
      <c r="H2539" s="21">
        <v>18406.89</v>
      </c>
      <c r="I2539" s="25" t="s">
        <v>7257</v>
      </c>
      <c r="K2539" s="25" t="s">
        <v>7591</v>
      </c>
      <c r="L2539" s="25" t="s">
        <v>8736</v>
      </c>
      <c r="M2539" s="22">
        <v>0</v>
      </c>
      <c r="N2539" s="22">
        <v>0</v>
      </c>
      <c r="O2539" s="21">
        <v>0</v>
      </c>
      <c r="P2539" s="21">
        <v>2117.61</v>
      </c>
      <c r="Q2539" s="25" t="s">
        <v>12486</v>
      </c>
      <c r="R2539" s="1" t="str">
        <f t="shared" si="40"/>
        <v>ST10183</v>
      </c>
      <c r="S2539" t="str">
        <f>VLOOKUP(R2539,Data!$C$2:$D$261,2,0)</f>
        <v>Brierwood Gardens</v>
      </c>
      <c r="T2539">
        <f>COUNTIF('Feb 2022'!A:A,D2539)+COUNTIF('Mar 2022'!A:A,D2539)+COUNTIF('Apr 2022'!A:A,D2539)+COUNTIF('May 2022'!A:A,D2539)+COUNTIF('June 2022'!A:A,D2539)+COUNTIF('July 2022'!A:A,D2539)+COUNTIF('Aug 2022'!A:A,D2539)+COUNTIF('Sep 2022'!A:A,D2539)+COUNTIF('Oct 2022'!A:A,D2539)+COUNTIF('Dec 2022'!A:A,D2539)</f>
        <v>0</v>
      </c>
      <c r="U2539" t="e">
        <f>VLOOKUP(Q2539,'Capital Lookup'!A:B,2,FALSE)</f>
        <v>#N/A</v>
      </c>
      <c r="V2539" s="2" t="str">
        <f>IFERROR(VLOOKUP(LEFT(F2539,10),'Find Purchase Orders'!B:J,9,FALSE),"")</f>
        <v/>
      </c>
      <c r="W2539" s="25" t="s">
        <v>7261</v>
      </c>
    </row>
    <row r="2540" spans="1:23" hidden="1">
      <c r="A2540" s="25" t="s">
        <v>7425</v>
      </c>
      <c r="B2540" s="25" t="s">
        <v>7965</v>
      </c>
      <c r="C2540" s="25" t="s">
        <v>7271</v>
      </c>
      <c r="D2540" s="25" t="s">
        <v>4893</v>
      </c>
      <c r="E2540" s="25" t="s">
        <v>13395</v>
      </c>
      <c r="F2540" s="25" t="s">
        <v>13396</v>
      </c>
      <c r="G2540" s="25" t="s">
        <v>13397</v>
      </c>
      <c r="H2540" s="21">
        <v>565</v>
      </c>
      <c r="I2540" s="25" t="s">
        <v>7296</v>
      </c>
      <c r="J2540" s="25" t="s">
        <v>7288</v>
      </c>
      <c r="K2540" s="25" t="s">
        <v>7258</v>
      </c>
      <c r="L2540" s="25" t="s">
        <v>7259</v>
      </c>
      <c r="M2540" s="21">
        <v>565</v>
      </c>
      <c r="N2540" s="21">
        <v>565</v>
      </c>
      <c r="O2540" s="21">
        <v>0</v>
      </c>
      <c r="P2540" s="21">
        <v>565</v>
      </c>
      <c r="Q2540" s="25" t="s">
        <v>13377</v>
      </c>
      <c r="R2540" s="1" t="str">
        <f t="shared" si="40"/>
        <v>ST10190</v>
      </c>
      <c r="S2540" t="str">
        <f>VLOOKUP(R2540,Data!$C$2:$D$261,2,0)</f>
        <v>Trillium Court</v>
      </c>
      <c r="T2540">
        <f>COUNTIF('Feb 2022'!A:A,D2540)+COUNTIF('Mar 2022'!A:A,D2540)+COUNTIF('Apr 2022'!A:A,D2540)+COUNTIF('May 2022'!A:A,D2540)+COUNTIF('June 2022'!A:A,D2540)+COUNTIF('July 2022'!A:A,D2540)+COUNTIF('Aug 2022'!A:A,D2540)+COUNTIF('Sep 2022'!A:A,D2540)+COUNTIF('Oct 2022'!A:A,D2540)+COUNTIF('Dec 2022'!A:A,D2540)</f>
        <v>1</v>
      </c>
      <c r="U2540" t="str">
        <f>VLOOKUP(Q2540,'Capital Lookup'!A:B,2,FALSE)</f>
        <v>No</v>
      </c>
      <c r="V2540" s="2">
        <f>IFERROR(VLOOKUP(LEFT(F2540,10),'Find Purchase Orders'!B:J,9,FALSE),"")</f>
        <v>44694</v>
      </c>
      <c r="W2540" s="25" t="s">
        <v>7261</v>
      </c>
    </row>
    <row r="2541" spans="1:23" hidden="1">
      <c r="A2541" s="25" t="s">
        <v>7425</v>
      </c>
      <c r="B2541" s="25" t="s">
        <v>7965</v>
      </c>
      <c r="C2541" s="25" t="s">
        <v>7271</v>
      </c>
      <c r="D2541" s="25" t="s">
        <v>4893</v>
      </c>
      <c r="E2541" s="25" t="s">
        <v>13395</v>
      </c>
      <c r="F2541" s="25" t="s">
        <v>13398</v>
      </c>
      <c r="G2541" s="25" t="s">
        <v>13399</v>
      </c>
      <c r="H2541" s="21">
        <v>293.8</v>
      </c>
      <c r="I2541" s="25" t="s">
        <v>7296</v>
      </c>
      <c r="J2541" s="25" t="s">
        <v>7288</v>
      </c>
      <c r="K2541" s="25" t="s">
        <v>7258</v>
      </c>
      <c r="L2541" s="25" t="s">
        <v>7259</v>
      </c>
      <c r="M2541" s="21">
        <v>293.8</v>
      </c>
      <c r="N2541" s="21">
        <v>293.8</v>
      </c>
      <c r="O2541" s="21">
        <v>0</v>
      </c>
      <c r="P2541" s="21">
        <v>293.8</v>
      </c>
      <c r="Q2541" s="25" t="s">
        <v>13377</v>
      </c>
      <c r="R2541" s="1" t="str">
        <f t="shared" si="40"/>
        <v>ST10190</v>
      </c>
      <c r="S2541" t="str">
        <f>VLOOKUP(R2541,Data!$C$2:$D$261,2,0)</f>
        <v>Trillium Court</v>
      </c>
      <c r="T2541">
        <f>COUNTIF('Feb 2022'!A:A,D2541)+COUNTIF('Mar 2022'!A:A,D2541)+COUNTIF('Apr 2022'!A:A,D2541)+COUNTIF('May 2022'!A:A,D2541)+COUNTIF('June 2022'!A:A,D2541)+COUNTIF('July 2022'!A:A,D2541)+COUNTIF('Aug 2022'!A:A,D2541)+COUNTIF('Sep 2022'!A:A,D2541)+COUNTIF('Oct 2022'!A:A,D2541)+COUNTIF('Dec 2022'!A:A,D2541)</f>
        <v>1</v>
      </c>
      <c r="U2541" t="str">
        <f>VLOOKUP(Q2541,'Capital Lookup'!A:B,2,FALSE)</f>
        <v>No</v>
      </c>
      <c r="V2541" s="2">
        <f>IFERROR(VLOOKUP(LEFT(F2541,10),'Find Purchase Orders'!B:J,9,FALSE),"")</f>
        <v>44694</v>
      </c>
      <c r="W2541" s="25" t="s">
        <v>7261</v>
      </c>
    </row>
    <row r="2542" spans="1:23" hidden="1">
      <c r="A2542" s="25" t="s">
        <v>7425</v>
      </c>
      <c r="B2542" s="25" t="s">
        <v>7965</v>
      </c>
      <c r="C2542" s="25" t="s">
        <v>7271</v>
      </c>
      <c r="D2542" s="25" t="s">
        <v>4893</v>
      </c>
      <c r="E2542" s="25" t="s">
        <v>13395</v>
      </c>
      <c r="F2542" s="25" t="s">
        <v>13400</v>
      </c>
      <c r="G2542" s="25" t="s">
        <v>13401</v>
      </c>
      <c r="H2542" s="21">
        <v>783.94</v>
      </c>
      <c r="I2542" s="25" t="s">
        <v>7296</v>
      </c>
      <c r="J2542" s="25" t="s">
        <v>7288</v>
      </c>
      <c r="K2542" s="25" t="s">
        <v>7262</v>
      </c>
      <c r="L2542" s="25" t="s">
        <v>7259</v>
      </c>
      <c r="M2542" s="21">
        <v>1942.19</v>
      </c>
      <c r="N2542" s="21">
        <v>1942.19</v>
      </c>
      <c r="O2542" s="21">
        <v>0</v>
      </c>
      <c r="P2542" s="21">
        <v>1808.94</v>
      </c>
      <c r="Q2542" s="25" t="s">
        <v>13377</v>
      </c>
      <c r="R2542" s="1" t="str">
        <f t="shared" si="40"/>
        <v>ST10190</v>
      </c>
      <c r="S2542" t="str">
        <f>VLOOKUP(R2542,Data!$C$2:$D$261,2,0)</f>
        <v>Trillium Court</v>
      </c>
      <c r="T2542">
        <f>COUNTIF('Feb 2022'!A:A,D2542)+COUNTIF('Mar 2022'!A:A,D2542)+COUNTIF('Apr 2022'!A:A,D2542)+COUNTIF('May 2022'!A:A,D2542)+COUNTIF('June 2022'!A:A,D2542)+COUNTIF('July 2022'!A:A,D2542)+COUNTIF('Aug 2022'!A:A,D2542)+COUNTIF('Sep 2022'!A:A,D2542)+COUNTIF('Oct 2022'!A:A,D2542)+COUNTIF('Dec 2022'!A:A,D2542)</f>
        <v>1</v>
      </c>
      <c r="U2542" t="str">
        <f>VLOOKUP(Q2542,'Capital Lookup'!A:B,2,FALSE)</f>
        <v>No</v>
      </c>
      <c r="V2542" s="2">
        <f>IFERROR(VLOOKUP(LEFT(F2542,10),'Find Purchase Orders'!B:J,9,FALSE),"")</f>
        <v>44694</v>
      </c>
      <c r="W2542" s="25" t="s">
        <v>7261</v>
      </c>
    </row>
    <row r="2543" spans="1:23" hidden="1">
      <c r="A2543" s="25" t="s">
        <v>7425</v>
      </c>
      <c r="B2543" s="25" t="s">
        <v>7965</v>
      </c>
      <c r="C2543" s="25" t="s">
        <v>7271</v>
      </c>
      <c r="D2543" s="25" t="s">
        <v>4893</v>
      </c>
      <c r="E2543" s="25" t="s">
        <v>13395</v>
      </c>
      <c r="F2543" s="25" t="s">
        <v>13402</v>
      </c>
      <c r="G2543" s="25" t="s">
        <v>9941</v>
      </c>
      <c r="H2543" s="21">
        <v>18539.77</v>
      </c>
      <c r="I2543" s="25" t="s">
        <v>7296</v>
      </c>
      <c r="J2543" s="25" t="s">
        <v>7288</v>
      </c>
      <c r="K2543" s="25" t="s">
        <v>7262</v>
      </c>
      <c r="L2543" s="25" t="s">
        <v>7259</v>
      </c>
      <c r="M2543" s="21">
        <v>18539.77</v>
      </c>
      <c r="N2543" s="21">
        <v>18539.77</v>
      </c>
      <c r="O2543" s="21">
        <v>0</v>
      </c>
      <c r="P2543" s="21">
        <v>18539.77</v>
      </c>
      <c r="Q2543" s="25" t="s">
        <v>13377</v>
      </c>
      <c r="R2543" s="1" t="str">
        <f t="shared" si="40"/>
        <v>ST10190</v>
      </c>
      <c r="S2543" t="str">
        <f>VLOOKUP(R2543,Data!$C$2:$D$261,2,0)</f>
        <v>Trillium Court</v>
      </c>
      <c r="T2543">
        <f>COUNTIF('Feb 2022'!A:A,D2543)+COUNTIF('Mar 2022'!A:A,D2543)+COUNTIF('Apr 2022'!A:A,D2543)+COUNTIF('May 2022'!A:A,D2543)+COUNTIF('June 2022'!A:A,D2543)+COUNTIF('July 2022'!A:A,D2543)+COUNTIF('Aug 2022'!A:A,D2543)+COUNTIF('Sep 2022'!A:A,D2543)+COUNTIF('Oct 2022'!A:A,D2543)+COUNTIF('Dec 2022'!A:A,D2543)</f>
        <v>1</v>
      </c>
      <c r="U2543" t="str">
        <f>VLOOKUP(Q2543,'Capital Lookup'!A:B,2,FALSE)</f>
        <v>No</v>
      </c>
      <c r="V2543" s="2">
        <f>IFERROR(VLOOKUP(LEFT(F2543,10),'Find Purchase Orders'!B:J,9,FALSE),"")</f>
        <v>44694</v>
      </c>
      <c r="W2543" s="25" t="s">
        <v>7261</v>
      </c>
    </row>
    <row r="2544" spans="1:23" hidden="1">
      <c r="A2544" s="25" t="s">
        <v>7269</v>
      </c>
      <c r="B2544" s="25" t="s">
        <v>9069</v>
      </c>
      <c r="C2544" s="25" t="s">
        <v>7271</v>
      </c>
      <c r="D2544" s="25" t="s">
        <v>4949</v>
      </c>
      <c r="E2544" s="25" t="s">
        <v>8443</v>
      </c>
      <c r="F2544" s="25" t="s">
        <v>13403</v>
      </c>
      <c r="G2544" s="25" t="s">
        <v>13404</v>
      </c>
      <c r="H2544" s="21">
        <v>38707.199999999997</v>
      </c>
      <c r="I2544" s="25" t="s">
        <v>7296</v>
      </c>
      <c r="J2544" s="25" t="s">
        <v>7983</v>
      </c>
      <c r="K2544" s="25" t="s">
        <v>8538</v>
      </c>
      <c r="L2544" s="25" t="s">
        <v>7259</v>
      </c>
      <c r="M2544" s="21">
        <v>38707.199999999997</v>
      </c>
      <c r="N2544" s="22">
        <v>0</v>
      </c>
      <c r="O2544" s="21">
        <v>38707.199999999997</v>
      </c>
      <c r="P2544" s="21">
        <v>38707.199999999997</v>
      </c>
      <c r="Q2544" s="25" t="s">
        <v>13405</v>
      </c>
      <c r="R2544" s="1" t="str">
        <f t="shared" si="40"/>
        <v>ST10209</v>
      </c>
      <c r="S2544" t="str">
        <f>VLOOKUP(R2544,Data!$C$2:$D$261,2,0)</f>
        <v>Arbutus Care Centre</v>
      </c>
      <c r="T2544">
        <f>COUNTIF('Feb 2022'!A:A,D2544)+COUNTIF('Mar 2022'!A:A,D2544)+COUNTIF('Apr 2022'!A:A,D2544)+COUNTIF('May 2022'!A:A,D2544)+COUNTIF('June 2022'!A:A,D2544)+COUNTIF('July 2022'!A:A,D2544)+COUNTIF('Aug 2022'!A:A,D2544)+COUNTIF('Sep 2022'!A:A,D2544)+COUNTIF('Oct 2022'!A:A,D2544)+COUNTIF('Dec 2022'!A:A,D2544)</f>
        <v>1</v>
      </c>
      <c r="U2544" t="str">
        <f>VLOOKUP(Q2544,'Capital Lookup'!A:B,2,FALSE)</f>
        <v>No</v>
      </c>
      <c r="V2544" s="2">
        <f>IFERROR(VLOOKUP(LEFT(F2544,10),'Find Purchase Orders'!B:J,9,FALSE),"")</f>
        <v>44698</v>
      </c>
      <c r="W2544" s="25" t="s">
        <v>7261</v>
      </c>
    </row>
    <row r="2545" spans="1:23" hidden="1">
      <c r="A2545" s="25" t="s">
        <v>10860</v>
      </c>
      <c r="B2545" s="25" t="s">
        <v>8754</v>
      </c>
      <c r="C2545" s="25" t="s">
        <v>7264</v>
      </c>
      <c r="D2545" s="25" t="s">
        <v>5146</v>
      </c>
      <c r="E2545" s="25" t="s">
        <v>12660</v>
      </c>
      <c r="F2545" s="25" t="s">
        <v>13406</v>
      </c>
      <c r="G2545" s="25" t="s">
        <v>13407</v>
      </c>
      <c r="H2545" s="21">
        <v>41111.82</v>
      </c>
      <c r="I2545" s="25" t="s">
        <v>7296</v>
      </c>
      <c r="J2545" s="25" t="s">
        <v>7288</v>
      </c>
      <c r="K2545" s="25" t="s">
        <v>7579</v>
      </c>
      <c r="L2545" s="25" t="s">
        <v>7580</v>
      </c>
      <c r="M2545" s="21">
        <v>41111.82</v>
      </c>
      <c r="N2545" s="21">
        <v>39141.79</v>
      </c>
      <c r="O2545" s="21">
        <v>1970.03</v>
      </c>
      <c r="P2545" s="21">
        <v>41111.82</v>
      </c>
      <c r="Q2545" s="25" t="s">
        <v>13408</v>
      </c>
      <c r="R2545" s="1" t="str">
        <f t="shared" si="40"/>
        <v>ST10078</v>
      </c>
      <c r="S2545" t="str">
        <f>VLOOKUP(R2545,Data!$C$2:$D$261,2,0)</f>
        <v>Marian Chateau</v>
      </c>
      <c r="T2545">
        <f>COUNTIF('Feb 2022'!A:A,D2545)+COUNTIF('Mar 2022'!A:A,D2545)+COUNTIF('Apr 2022'!A:A,D2545)+COUNTIF('May 2022'!A:A,D2545)+COUNTIF('June 2022'!A:A,D2545)+COUNTIF('July 2022'!A:A,D2545)+COUNTIF('Aug 2022'!A:A,D2545)+COUNTIF('Sep 2022'!A:A,D2545)+COUNTIF('Oct 2022'!A:A,D2545)+COUNTIF('Dec 2022'!A:A,D2545)</f>
        <v>1</v>
      </c>
      <c r="U2545" t="str">
        <f>VLOOKUP(Q2545,'Capital Lookup'!A:B,2,FALSE)</f>
        <v>No</v>
      </c>
      <c r="V2545" s="2">
        <f>IFERROR(VLOOKUP(LEFT(F2545,10),'Find Purchase Orders'!B:J,9,FALSE),"")</f>
        <v>44719</v>
      </c>
      <c r="W2545" s="25" t="s">
        <v>7261</v>
      </c>
    </row>
    <row r="2546" spans="1:23" hidden="1">
      <c r="A2546" s="25" t="s">
        <v>10860</v>
      </c>
      <c r="B2546" s="25" t="s">
        <v>8754</v>
      </c>
      <c r="C2546" s="25" t="s">
        <v>7264</v>
      </c>
      <c r="D2546" s="25" t="s">
        <v>5147</v>
      </c>
      <c r="E2546" s="25" t="s">
        <v>12660</v>
      </c>
      <c r="F2546" s="25" t="s">
        <v>13409</v>
      </c>
      <c r="G2546" s="25" t="s">
        <v>13410</v>
      </c>
      <c r="H2546" s="21">
        <v>12946.33</v>
      </c>
      <c r="I2546" s="25" t="s">
        <v>7296</v>
      </c>
      <c r="J2546" s="25" t="s">
        <v>7288</v>
      </c>
      <c r="K2546" s="25" t="s">
        <v>7579</v>
      </c>
      <c r="L2546" s="25" t="s">
        <v>7580</v>
      </c>
      <c r="M2546" s="21">
        <v>12946.33</v>
      </c>
      <c r="N2546" s="21">
        <v>11880.73</v>
      </c>
      <c r="O2546" s="21">
        <v>1065.5999999999999</v>
      </c>
      <c r="P2546" s="21">
        <v>12946.33</v>
      </c>
      <c r="Q2546" s="25" t="s">
        <v>13408</v>
      </c>
      <c r="R2546" s="1" t="str">
        <f t="shared" si="40"/>
        <v>ST10078</v>
      </c>
      <c r="S2546" t="str">
        <f>VLOOKUP(R2546,Data!$C$2:$D$261,2,0)</f>
        <v>Marian Chateau</v>
      </c>
      <c r="T2546">
        <f>COUNTIF('Feb 2022'!A:A,D2546)+COUNTIF('Mar 2022'!A:A,D2546)+COUNTIF('Apr 2022'!A:A,D2546)+COUNTIF('May 2022'!A:A,D2546)+COUNTIF('June 2022'!A:A,D2546)+COUNTIF('July 2022'!A:A,D2546)+COUNTIF('Aug 2022'!A:A,D2546)+COUNTIF('Sep 2022'!A:A,D2546)+COUNTIF('Oct 2022'!A:A,D2546)+COUNTIF('Dec 2022'!A:A,D2546)</f>
        <v>1</v>
      </c>
      <c r="U2546" t="str">
        <f>VLOOKUP(Q2546,'Capital Lookup'!A:B,2,FALSE)</f>
        <v>No</v>
      </c>
      <c r="V2546" s="2">
        <f>IFERROR(VLOOKUP(LEFT(F2546,10),'Find Purchase Orders'!B:J,9,FALSE),"")</f>
        <v>44713</v>
      </c>
      <c r="W2546" s="25" t="s">
        <v>7261</v>
      </c>
    </row>
    <row r="2547" spans="1:23" hidden="1">
      <c r="A2547" s="25" t="s">
        <v>7261</v>
      </c>
      <c r="B2547" s="25" t="s">
        <v>7417</v>
      </c>
      <c r="C2547" s="25" t="s">
        <v>7282</v>
      </c>
      <c r="D2547" s="25" t="s">
        <v>4950</v>
      </c>
      <c r="E2547" s="25" t="s">
        <v>7419</v>
      </c>
      <c r="F2547" s="25" t="s">
        <v>13411</v>
      </c>
      <c r="G2547" s="25" t="s">
        <v>11427</v>
      </c>
      <c r="H2547" s="21">
        <v>565</v>
      </c>
      <c r="I2547" s="25" t="s">
        <v>7296</v>
      </c>
      <c r="J2547" s="25" t="s">
        <v>7288</v>
      </c>
      <c r="K2547" s="25" t="s">
        <v>7258</v>
      </c>
      <c r="L2547" s="25" t="s">
        <v>7259</v>
      </c>
      <c r="M2547" s="21">
        <v>565</v>
      </c>
      <c r="N2547" s="21">
        <v>565</v>
      </c>
      <c r="O2547" s="21">
        <v>0</v>
      </c>
      <c r="P2547" s="21">
        <v>565</v>
      </c>
      <c r="Q2547" s="25" t="s">
        <v>7422</v>
      </c>
      <c r="R2547" s="1" t="str">
        <f t="shared" si="40"/>
        <v>ST10012</v>
      </c>
      <c r="S2547" t="str">
        <f>VLOOKUP(R2547,Data!$C$2:$D$261,2,0)</f>
        <v>Forest Hill Place</v>
      </c>
      <c r="T2547">
        <f>COUNTIF('Feb 2022'!A:A,D2547)+COUNTIF('Mar 2022'!A:A,D2547)+COUNTIF('Apr 2022'!A:A,D2547)+COUNTIF('May 2022'!A:A,D2547)+COUNTIF('June 2022'!A:A,D2547)+COUNTIF('July 2022'!A:A,D2547)+COUNTIF('Aug 2022'!A:A,D2547)+COUNTIF('Sep 2022'!A:A,D2547)+COUNTIF('Oct 2022'!A:A,D2547)+COUNTIF('Dec 2022'!A:A,D2547)</f>
        <v>1</v>
      </c>
      <c r="U2547" t="str">
        <f>VLOOKUP(Q2547,'Capital Lookup'!A:B,2,FALSE)</f>
        <v>No</v>
      </c>
      <c r="V2547" s="2">
        <f>IFERROR(VLOOKUP(LEFT(F2547,10),'Find Purchase Orders'!B:J,9,FALSE),"")</f>
        <v>44698</v>
      </c>
      <c r="W2547" s="25" t="s">
        <v>7261</v>
      </c>
    </row>
    <row r="2548" spans="1:23" hidden="1">
      <c r="A2548" s="25" t="s">
        <v>7261</v>
      </c>
      <c r="B2548" s="25" t="s">
        <v>7417</v>
      </c>
      <c r="C2548" s="25" t="s">
        <v>7282</v>
      </c>
      <c r="D2548" s="25" t="s">
        <v>4950</v>
      </c>
      <c r="E2548" s="25" t="s">
        <v>7419</v>
      </c>
      <c r="F2548" s="25" t="s">
        <v>13412</v>
      </c>
      <c r="G2548" s="25" t="s">
        <v>13413</v>
      </c>
      <c r="H2548" s="21">
        <v>280.29000000000002</v>
      </c>
      <c r="I2548" s="25" t="s">
        <v>7296</v>
      </c>
      <c r="J2548" s="25" t="s">
        <v>7288</v>
      </c>
      <c r="K2548" s="25" t="s">
        <v>7258</v>
      </c>
      <c r="L2548" s="25" t="s">
        <v>7259</v>
      </c>
      <c r="M2548" s="21">
        <v>280.29000000000002</v>
      </c>
      <c r="N2548" s="21">
        <v>280.29000000000002</v>
      </c>
      <c r="O2548" s="21">
        <v>0</v>
      </c>
      <c r="P2548" s="21">
        <v>280.29000000000002</v>
      </c>
      <c r="Q2548" s="25" t="s">
        <v>7422</v>
      </c>
      <c r="R2548" s="1" t="str">
        <f t="shared" si="40"/>
        <v>ST10012</v>
      </c>
      <c r="S2548" t="str">
        <f>VLOOKUP(R2548,Data!$C$2:$D$261,2,0)</f>
        <v>Forest Hill Place</v>
      </c>
      <c r="T2548">
        <f>COUNTIF('Feb 2022'!A:A,D2548)+COUNTIF('Mar 2022'!A:A,D2548)+COUNTIF('Apr 2022'!A:A,D2548)+COUNTIF('May 2022'!A:A,D2548)+COUNTIF('June 2022'!A:A,D2548)+COUNTIF('July 2022'!A:A,D2548)+COUNTIF('Aug 2022'!A:A,D2548)+COUNTIF('Sep 2022'!A:A,D2548)+COUNTIF('Oct 2022'!A:A,D2548)+COUNTIF('Dec 2022'!A:A,D2548)</f>
        <v>1</v>
      </c>
      <c r="U2548" t="str">
        <f>VLOOKUP(Q2548,'Capital Lookup'!A:B,2,FALSE)</f>
        <v>No</v>
      </c>
      <c r="V2548" s="2">
        <f>IFERROR(VLOOKUP(LEFT(F2548,10),'Find Purchase Orders'!B:J,9,FALSE),"")</f>
        <v>44698</v>
      </c>
      <c r="W2548" s="25" t="s">
        <v>7261</v>
      </c>
    </row>
    <row r="2549" spans="1:23" hidden="1">
      <c r="A2549" s="25" t="s">
        <v>7261</v>
      </c>
      <c r="B2549" s="25" t="s">
        <v>7417</v>
      </c>
      <c r="C2549" s="25" t="s">
        <v>7282</v>
      </c>
      <c r="D2549" s="25" t="s">
        <v>4950</v>
      </c>
      <c r="E2549" s="25" t="s">
        <v>7419</v>
      </c>
      <c r="F2549" s="25" t="s">
        <v>13414</v>
      </c>
      <c r="G2549" s="25" t="s">
        <v>10406</v>
      </c>
      <c r="H2549" s="21">
        <v>169.5</v>
      </c>
      <c r="I2549" s="25" t="s">
        <v>7296</v>
      </c>
      <c r="J2549" s="25" t="s">
        <v>7288</v>
      </c>
      <c r="K2549" s="25" t="s">
        <v>7262</v>
      </c>
      <c r="L2549" s="25" t="s">
        <v>7259</v>
      </c>
      <c r="M2549" s="21">
        <v>169.5</v>
      </c>
      <c r="N2549" s="21">
        <v>169.5</v>
      </c>
      <c r="O2549" s="21">
        <v>0</v>
      </c>
      <c r="P2549" s="21">
        <v>169.5</v>
      </c>
      <c r="Q2549" s="25" t="s">
        <v>7422</v>
      </c>
      <c r="R2549" s="1" t="str">
        <f t="shared" si="40"/>
        <v>ST10012</v>
      </c>
      <c r="S2549" t="str">
        <f>VLOOKUP(R2549,Data!$C$2:$D$261,2,0)</f>
        <v>Forest Hill Place</v>
      </c>
      <c r="T2549">
        <f>COUNTIF('Feb 2022'!A:A,D2549)+COUNTIF('Mar 2022'!A:A,D2549)+COUNTIF('Apr 2022'!A:A,D2549)+COUNTIF('May 2022'!A:A,D2549)+COUNTIF('June 2022'!A:A,D2549)+COUNTIF('July 2022'!A:A,D2549)+COUNTIF('Aug 2022'!A:A,D2549)+COUNTIF('Sep 2022'!A:A,D2549)+COUNTIF('Oct 2022'!A:A,D2549)+COUNTIF('Dec 2022'!A:A,D2549)</f>
        <v>1</v>
      </c>
      <c r="U2549" t="str">
        <f>VLOOKUP(Q2549,'Capital Lookup'!A:B,2,FALSE)</f>
        <v>No</v>
      </c>
      <c r="V2549" s="2">
        <f>IFERROR(VLOOKUP(LEFT(F2549,10),'Find Purchase Orders'!B:J,9,FALSE),"")</f>
        <v>44698</v>
      </c>
      <c r="W2549" s="25" t="s">
        <v>7261</v>
      </c>
    </row>
    <row r="2550" spans="1:23" hidden="1">
      <c r="A2550" s="25" t="s">
        <v>7261</v>
      </c>
      <c r="B2550" s="25" t="s">
        <v>7417</v>
      </c>
      <c r="C2550" s="25" t="s">
        <v>7282</v>
      </c>
      <c r="D2550" s="25" t="s">
        <v>4950</v>
      </c>
      <c r="E2550" s="25" t="s">
        <v>7419</v>
      </c>
      <c r="F2550" s="25" t="s">
        <v>13415</v>
      </c>
      <c r="G2550" s="25" t="s">
        <v>13416</v>
      </c>
      <c r="H2550" s="21">
        <v>6729.85</v>
      </c>
      <c r="I2550" s="25" t="s">
        <v>7296</v>
      </c>
      <c r="J2550" s="25" t="s">
        <v>7288</v>
      </c>
      <c r="K2550" s="25" t="s">
        <v>7262</v>
      </c>
      <c r="L2550" s="25" t="s">
        <v>7259</v>
      </c>
      <c r="M2550" s="21">
        <v>6729.85</v>
      </c>
      <c r="N2550" s="21">
        <v>6729.85</v>
      </c>
      <c r="O2550" s="21">
        <v>0</v>
      </c>
      <c r="P2550" s="21">
        <v>6729.85</v>
      </c>
      <c r="Q2550" s="25" t="s">
        <v>7422</v>
      </c>
      <c r="R2550" s="1" t="str">
        <f t="shared" si="40"/>
        <v>ST10012</v>
      </c>
      <c r="S2550" t="str">
        <f>VLOOKUP(R2550,Data!$C$2:$D$261,2,0)</f>
        <v>Forest Hill Place</v>
      </c>
      <c r="T2550">
        <f>COUNTIF('Feb 2022'!A:A,D2550)+COUNTIF('Mar 2022'!A:A,D2550)+COUNTIF('Apr 2022'!A:A,D2550)+COUNTIF('May 2022'!A:A,D2550)+COUNTIF('June 2022'!A:A,D2550)+COUNTIF('July 2022'!A:A,D2550)+COUNTIF('Aug 2022'!A:A,D2550)+COUNTIF('Sep 2022'!A:A,D2550)+COUNTIF('Oct 2022'!A:A,D2550)+COUNTIF('Dec 2022'!A:A,D2550)</f>
        <v>1</v>
      </c>
      <c r="U2550" t="str">
        <f>VLOOKUP(Q2550,'Capital Lookup'!A:B,2,FALSE)</f>
        <v>No</v>
      </c>
      <c r="V2550" s="2">
        <f>IFERROR(VLOOKUP(LEFT(F2550,10),'Find Purchase Orders'!B:J,9,FALSE),"")</f>
        <v>44698</v>
      </c>
      <c r="W2550" s="25" t="s">
        <v>7261</v>
      </c>
    </row>
    <row r="2551" spans="1:23" hidden="1">
      <c r="A2551" s="25" t="s">
        <v>7261</v>
      </c>
      <c r="B2551" s="25" t="s">
        <v>7417</v>
      </c>
      <c r="C2551" s="25" t="s">
        <v>7282</v>
      </c>
      <c r="D2551" s="25" t="s">
        <v>4951</v>
      </c>
      <c r="E2551" s="25" t="s">
        <v>7419</v>
      </c>
      <c r="F2551" s="25" t="s">
        <v>13417</v>
      </c>
      <c r="G2551" s="25" t="s">
        <v>13418</v>
      </c>
      <c r="H2551" s="21">
        <v>6385.14</v>
      </c>
      <c r="I2551" s="25" t="s">
        <v>7296</v>
      </c>
      <c r="J2551" s="25" t="s">
        <v>7288</v>
      </c>
      <c r="K2551" s="25" t="s">
        <v>7262</v>
      </c>
      <c r="L2551" s="25" t="s">
        <v>7259</v>
      </c>
      <c r="M2551" s="21">
        <v>6385.14</v>
      </c>
      <c r="N2551" s="21">
        <v>6385.14</v>
      </c>
      <c r="O2551" s="21">
        <v>0</v>
      </c>
      <c r="P2551" s="21">
        <v>6385.14</v>
      </c>
      <c r="Q2551" s="25" t="s">
        <v>7422</v>
      </c>
      <c r="R2551" s="1" t="str">
        <f t="shared" si="40"/>
        <v>ST10012</v>
      </c>
      <c r="S2551" t="str">
        <f>VLOOKUP(R2551,Data!$C$2:$D$261,2,0)</f>
        <v>Forest Hill Place</v>
      </c>
      <c r="T2551">
        <f>COUNTIF('Feb 2022'!A:A,D2551)+COUNTIF('Mar 2022'!A:A,D2551)+COUNTIF('Apr 2022'!A:A,D2551)+COUNTIF('May 2022'!A:A,D2551)+COUNTIF('June 2022'!A:A,D2551)+COUNTIF('July 2022'!A:A,D2551)+COUNTIF('Aug 2022'!A:A,D2551)+COUNTIF('Sep 2022'!A:A,D2551)+COUNTIF('Oct 2022'!A:A,D2551)+COUNTIF('Dec 2022'!A:A,D2551)</f>
        <v>1</v>
      </c>
      <c r="U2551" t="str">
        <f>VLOOKUP(Q2551,'Capital Lookup'!A:B,2,FALSE)</f>
        <v>No</v>
      </c>
      <c r="V2551" s="2">
        <f>IFERROR(VLOOKUP(LEFT(F2551,10),'Find Purchase Orders'!B:J,9,FALSE),"")</f>
        <v>44698</v>
      </c>
      <c r="W2551" s="25" t="s">
        <v>7261</v>
      </c>
    </row>
    <row r="2552" spans="1:23" hidden="1">
      <c r="A2552" s="25" t="s">
        <v>7261</v>
      </c>
      <c r="B2552" s="25" t="s">
        <v>7417</v>
      </c>
      <c r="C2552" s="25" t="s">
        <v>7282</v>
      </c>
      <c r="D2552" s="25" t="s">
        <v>4952</v>
      </c>
      <c r="E2552" s="25" t="s">
        <v>7419</v>
      </c>
      <c r="F2552" s="25" t="s">
        <v>13419</v>
      </c>
      <c r="G2552" s="25" t="s">
        <v>13420</v>
      </c>
      <c r="H2552" s="21">
        <v>6690.09</v>
      </c>
      <c r="I2552" s="25" t="s">
        <v>7296</v>
      </c>
      <c r="J2552" s="25" t="s">
        <v>7288</v>
      </c>
      <c r="K2552" s="25" t="s">
        <v>7262</v>
      </c>
      <c r="L2552" s="25" t="s">
        <v>7259</v>
      </c>
      <c r="M2552" s="21">
        <v>6690.09</v>
      </c>
      <c r="N2552" s="21">
        <v>6690.08</v>
      </c>
      <c r="O2552" s="21">
        <v>0.01</v>
      </c>
      <c r="P2552" s="21">
        <v>6690.09</v>
      </c>
      <c r="Q2552" s="25" t="s">
        <v>7422</v>
      </c>
      <c r="R2552" s="1" t="str">
        <f t="shared" si="40"/>
        <v>ST10012</v>
      </c>
      <c r="S2552" t="str">
        <f>VLOOKUP(R2552,Data!$C$2:$D$261,2,0)</f>
        <v>Forest Hill Place</v>
      </c>
      <c r="T2552">
        <f>COUNTIF('Feb 2022'!A:A,D2552)+COUNTIF('Mar 2022'!A:A,D2552)+COUNTIF('Apr 2022'!A:A,D2552)+COUNTIF('May 2022'!A:A,D2552)+COUNTIF('June 2022'!A:A,D2552)+COUNTIF('July 2022'!A:A,D2552)+COUNTIF('Aug 2022'!A:A,D2552)+COUNTIF('Sep 2022'!A:A,D2552)+COUNTIF('Oct 2022'!A:A,D2552)+COUNTIF('Dec 2022'!A:A,D2552)</f>
        <v>1</v>
      </c>
      <c r="U2552" t="str">
        <f>VLOOKUP(Q2552,'Capital Lookup'!A:B,2,FALSE)</f>
        <v>No</v>
      </c>
      <c r="V2552" s="2">
        <f>IFERROR(VLOOKUP(LEFT(F2552,10),'Find Purchase Orders'!B:J,9,FALSE),"")</f>
        <v>44698</v>
      </c>
      <c r="W2552" s="25" t="s">
        <v>7261</v>
      </c>
    </row>
    <row r="2553" spans="1:23" hidden="1">
      <c r="A2553" s="25" t="s">
        <v>7261</v>
      </c>
      <c r="B2553" s="25" t="s">
        <v>7417</v>
      </c>
      <c r="C2553" s="25" t="s">
        <v>7282</v>
      </c>
      <c r="D2553" s="25" t="s">
        <v>4952</v>
      </c>
      <c r="E2553" s="25" t="s">
        <v>7419</v>
      </c>
      <c r="F2553" s="25" t="s">
        <v>13421</v>
      </c>
      <c r="G2553" s="25" t="s">
        <v>13422</v>
      </c>
      <c r="H2553" s="21">
        <v>226</v>
      </c>
      <c r="I2553" s="25" t="s">
        <v>7296</v>
      </c>
      <c r="J2553" s="25" t="s">
        <v>7288</v>
      </c>
      <c r="K2553" s="25" t="s">
        <v>7262</v>
      </c>
      <c r="L2553" s="25" t="s">
        <v>7259</v>
      </c>
      <c r="M2553" s="21">
        <v>226</v>
      </c>
      <c r="N2553" s="21">
        <v>226</v>
      </c>
      <c r="O2553" s="21">
        <v>0</v>
      </c>
      <c r="P2553" s="21">
        <v>226</v>
      </c>
      <c r="Q2553" s="25" t="s">
        <v>7422</v>
      </c>
      <c r="R2553" s="1" t="str">
        <f t="shared" si="40"/>
        <v>ST10012</v>
      </c>
      <c r="S2553" t="str">
        <f>VLOOKUP(R2553,Data!$C$2:$D$261,2,0)</f>
        <v>Forest Hill Place</v>
      </c>
      <c r="T2553">
        <f>COUNTIF('Feb 2022'!A:A,D2553)+COUNTIF('Mar 2022'!A:A,D2553)+COUNTIF('Apr 2022'!A:A,D2553)+COUNTIF('May 2022'!A:A,D2553)+COUNTIF('June 2022'!A:A,D2553)+COUNTIF('July 2022'!A:A,D2553)+COUNTIF('Aug 2022'!A:A,D2553)+COUNTIF('Sep 2022'!A:A,D2553)+COUNTIF('Oct 2022'!A:A,D2553)+COUNTIF('Dec 2022'!A:A,D2553)</f>
        <v>1</v>
      </c>
      <c r="U2553" t="str">
        <f>VLOOKUP(Q2553,'Capital Lookup'!A:B,2,FALSE)</f>
        <v>No</v>
      </c>
      <c r="V2553" s="2">
        <f>IFERROR(VLOOKUP(LEFT(F2553,10),'Find Purchase Orders'!B:J,9,FALSE),"")</f>
        <v>44698</v>
      </c>
      <c r="W2553" s="25" t="s">
        <v>7261</v>
      </c>
    </row>
    <row r="2554" spans="1:23" hidden="1">
      <c r="A2554" s="25" t="s">
        <v>7261</v>
      </c>
      <c r="B2554" s="25" t="s">
        <v>7276</v>
      </c>
      <c r="C2554" s="25" t="s">
        <v>7277</v>
      </c>
      <c r="D2554" s="25" t="s">
        <v>4953</v>
      </c>
      <c r="E2554" s="25" t="s">
        <v>7279</v>
      </c>
      <c r="F2554" s="25" t="s">
        <v>13423</v>
      </c>
      <c r="G2554" s="25" t="s">
        <v>13424</v>
      </c>
      <c r="H2554" s="21">
        <v>288.75</v>
      </c>
      <c r="I2554" s="25" t="s">
        <v>7296</v>
      </c>
      <c r="J2554" s="25" t="s">
        <v>7288</v>
      </c>
      <c r="K2554" s="25" t="s">
        <v>7262</v>
      </c>
      <c r="L2554" s="25" t="s">
        <v>7259</v>
      </c>
      <c r="M2554" s="21">
        <v>288.75</v>
      </c>
      <c r="N2554" s="21">
        <v>288.75</v>
      </c>
      <c r="O2554" s="21">
        <v>0</v>
      </c>
      <c r="P2554" s="21">
        <v>288.75</v>
      </c>
      <c r="Q2554" s="25" t="s">
        <v>7395</v>
      </c>
      <c r="R2554" s="1" t="str">
        <f t="shared" si="40"/>
        <v>ST10064</v>
      </c>
      <c r="S2554" t="str">
        <f>VLOOKUP(R2554,Data!$C$2:$D$261,2,0)</f>
        <v>Aspen Ridge</v>
      </c>
      <c r="T2554">
        <f>COUNTIF('Feb 2022'!A:A,D2554)+COUNTIF('Mar 2022'!A:A,D2554)+COUNTIF('Apr 2022'!A:A,D2554)+COUNTIF('May 2022'!A:A,D2554)+COUNTIF('June 2022'!A:A,D2554)+COUNTIF('July 2022'!A:A,D2554)+COUNTIF('Aug 2022'!A:A,D2554)+COUNTIF('Sep 2022'!A:A,D2554)+COUNTIF('Oct 2022'!A:A,D2554)+COUNTIF('Dec 2022'!A:A,D2554)</f>
        <v>1</v>
      </c>
      <c r="U2554" t="str">
        <f>VLOOKUP(Q2554,'Capital Lookup'!A:B,2,FALSE)</f>
        <v>No</v>
      </c>
      <c r="V2554" s="2">
        <f>IFERROR(VLOOKUP(LEFT(F2554,10),'Find Purchase Orders'!B:J,9,FALSE),"")</f>
        <v>44697</v>
      </c>
      <c r="W2554" s="25" t="s">
        <v>7261</v>
      </c>
    </row>
    <row r="2555" spans="1:23" hidden="1">
      <c r="A2555" s="25" t="s">
        <v>7261</v>
      </c>
      <c r="B2555" s="25" t="s">
        <v>7276</v>
      </c>
      <c r="C2555" s="25" t="s">
        <v>7277</v>
      </c>
      <c r="D2555" s="25" t="s">
        <v>4953</v>
      </c>
      <c r="E2555" s="25" t="s">
        <v>7279</v>
      </c>
      <c r="F2555" s="25" t="s">
        <v>13425</v>
      </c>
      <c r="G2555" s="25" t="s">
        <v>9331</v>
      </c>
      <c r="H2555" s="21">
        <v>4392.47</v>
      </c>
      <c r="I2555" s="25" t="s">
        <v>7296</v>
      </c>
      <c r="J2555" s="25" t="s">
        <v>7288</v>
      </c>
      <c r="K2555" s="25" t="s">
        <v>7262</v>
      </c>
      <c r="L2555" s="25" t="s">
        <v>7259</v>
      </c>
      <c r="M2555" s="21">
        <v>4392.47</v>
      </c>
      <c r="N2555" s="21">
        <v>4392.47</v>
      </c>
      <c r="O2555" s="21">
        <v>0</v>
      </c>
      <c r="P2555" s="21">
        <v>4392.47</v>
      </c>
      <c r="Q2555" s="25" t="s">
        <v>7395</v>
      </c>
      <c r="R2555" s="1" t="str">
        <f t="shared" si="40"/>
        <v>ST10064</v>
      </c>
      <c r="S2555" t="str">
        <f>VLOOKUP(R2555,Data!$C$2:$D$261,2,0)</f>
        <v>Aspen Ridge</v>
      </c>
      <c r="T2555">
        <f>COUNTIF('Feb 2022'!A:A,D2555)+COUNTIF('Mar 2022'!A:A,D2555)+COUNTIF('Apr 2022'!A:A,D2555)+COUNTIF('May 2022'!A:A,D2555)+COUNTIF('June 2022'!A:A,D2555)+COUNTIF('July 2022'!A:A,D2555)+COUNTIF('Aug 2022'!A:A,D2555)+COUNTIF('Sep 2022'!A:A,D2555)+COUNTIF('Oct 2022'!A:A,D2555)+COUNTIF('Dec 2022'!A:A,D2555)</f>
        <v>1</v>
      </c>
      <c r="U2555" t="str">
        <f>VLOOKUP(Q2555,'Capital Lookup'!A:B,2,FALSE)</f>
        <v>No</v>
      </c>
      <c r="V2555" s="2">
        <f>IFERROR(VLOOKUP(LEFT(F2555,10),'Find Purchase Orders'!B:J,9,FALSE),"")</f>
        <v>44697</v>
      </c>
      <c r="W2555" s="25" t="s">
        <v>7261</v>
      </c>
    </row>
    <row r="2556" spans="1:23" hidden="1">
      <c r="A2556" s="25" t="s">
        <v>7269</v>
      </c>
      <c r="B2556" s="25" t="s">
        <v>7833</v>
      </c>
      <c r="C2556" s="25" t="s">
        <v>7271</v>
      </c>
      <c r="D2556" s="25" t="s">
        <v>4894</v>
      </c>
      <c r="E2556" s="25" t="s">
        <v>7492</v>
      </c>
      <c r="F2556" s="25" t="s">
        <v>13426</v>
      </c>
      <c r="G2556" s="25" t="s">
        <v>13427</v>
      </c>
      <c r="H2556" s="21">
        <v>4935.99</v>
      </c>
      <c r="I2556" s="25" t="s">
        <v>7296</v>
      </c>
      <c r="J2556" s="25" t="s">
        <v>7288</v>
      </c>
      <c r="K2556" s="25" t="s">
        <v>7495</v>
      </c>
      <c r="L2556" s="25" t="s">
        <v>7745</v>
      </c>
      <c r="M2556" s="21">
        <v>4935.99</v>
      </c>
      <c r="N2556" s="22">
        <v>0</v>
      </c>
      <c r="O2556" s="21">
        <v>4935.99</v>
      </c>
      <c r="P2556" s="21">
        <v>4935.99</v>
      </c>
      <c r="Q2556" s="25" t="s">
        <v>13428</v>
      </c>
      <c r="R2556" s="1" t="str">
        <f t="shared" si="40"/>
        <v>ST10156</v>
      </c>
      <c r="S2556" t="str">
        <f>VLOOKUP(R2556,Data!$C$2:$D$261,2,0)</f>
        <v>ThorntonView</v>
      </c>
      <c r="T2556">
        <f>COUNTIF('Feb 2022'!A:A,D2556)+COUNTIF('Mar 2022'!A:A,D2556)+COUNTIF('Apr 2022'!A:A,D2556)+COUNTIF('May 2022'!A:A,D2556)+COUNTIF('June 2022'!A:A,D2556)+COUNTIF('July 2022'!A:A,D2556)+COUNTIF('Aug 2022'!A:A,D2556)+COUNTIF('Sep 2022'!A:A,D2556)+COUNTIF('Oct 2022'!A:A,D2556)+COUNTIF('Dec 2022'!A:A,D2556)</f>
        <v>1</v>
      </c>
      <c r="U2556" t="str">
        <f>VLOOKUP(Q2556,'Capital Lookup'!A:B,2,FALSE)</f>
        <v>No</v>
      </c>
      <c r="V2556" s="2">
        <f>IFERROR(VLOOKUP(LEFT(F2556,10),'Find Purchase Orders'!B:J,9,FALSE),"")</f>
        <v>44692</v>
      </c>
      <c r="W2556" s="25" t="s">
        <v>7261</v>
      </c>
    </row>
    <row r="2557" spans="1:23" hidden="1">
      <c r="A2557" s="25" t="s">
        <v>7313</v>
      </c>
      <c r="B2557" s="25" t="s">
        <v>7853</v>
      </c>
      <c r="C2557" s="25"/>
      <c r="D2557" s="25" t="s">
        <v>13429</v>
      </c>
      <c r="E2557" s="25" t="s">
        <v>7492</v>
      </c>
      <c r="H2557" s="21">
        <v>8537.15</v>
      </c>
      <c r="I2557" s="25" t="s">
        <v>7257</v>
      </c>
      <c r="K2557" s="25" t="s">
        <v>7778</v>
      </c>
      <c r="L2557" s="25" t="s">
        <v>8150</v>
      </c>
      <c r="M2557" s="22">
        <v>0</v>
      </c>
      <c r="N2557" s="22">
        <v>0</v>
      </c>
      <c r="O2557" s="21">
        <v>0</v>
      </c>
      <c r="P2557" s="21">
        <v>982.15</v>
      </c>
      <c r="Q2557" s="25" t="s">
        <v>13430</v>
      </c>
      <c r="R2557" s="1" t="str">
        <f t="shared" si="40"/>
        <v>ST10330</v>
      </c>
      <c r="S2557" t="str">
        <f>VLOOKUP(R2557,Data!$C$2:$D$261,2,0)</f>
        <v>BayWoods Place</v>
      </c>
      <c r="T2557">
        <f>COUNTIF('Feb 2022'!A:A,D2557)+COUNTIF('Mar 2022'!A:A,D2557)+COUNTIF('Apr 2022'!A:A,D2557)+COUNTIF('May 2022'!A:A,D2557)+COUNTIF('June 2022'!A:A,D2557)+COUNTIF('July 2022'!A:A,D2557)+COUNTIF('Aug 2022'!A:A,D2557)+COUNTIF('Sep 2022'!A:A,D2557)+COUNTIF('Oct 2022'!A:A,D2557)+COUNTIF('Dec 2022'!A:A,D2557)</f>
        <v>0</v>
      </c>
      <c r="U2557" t="str">
        <f>VLOOKUP(Q2557,'Capital Lookup'!A:B,2,FALSE)</f>
        <v>No</v>
      </c>
      <c r="V2557" s="2" t="str">
        <f>IFERROR(VLOOKUP(LEFT(F2557,10),'Find Purchase Orders'!B:J,9,FALSE),"")</f>
        <v/>
      </c>
      <c r="W2557" s="25" t="s">
        <v>7261</v>
      </c>
    </row>
    <row r="2558" spans="1:23" hidden="1">
      <c r="A2558" s="25" t="s">
        <v>7269</v>
      </c>
      <c r="B2558" s="25" t="s">
        <v>7853</v>
      </c>
      <c r="C2558" s="25"/>
      <c r="D2558" s="25" t="s">
        <v>13431</v>
      </c>
      <c r="E2558" s="25" t="s">
        <v>7492</v>
      </c>
      <c r="H2558" s="21">
        <v>8537.15</v>
      </c>
      <c r="I2558" s="25" t="s">
        <v>7257</v>
      </c>
      <c r="K2558" s="25" t="s">
        <v>7778</v>
      </c>
      <c r="L2558" s="25" t="s">
        <v>8150</v>
      </c>
      <c r="M2558" s="22">
        <v>0</v>
      </c>
      <c r="N2558" s="22">
        <v>0</v>
      </c>
      <c r="O2558" s="21">
        <v>0</v>
      </c>
      <c r="P2558" s="21">
        <v>982.15</v>
      </c>
      <c r="Q2558" s="25" t="s">
        <v>13430</v>
      </c>
      <c r="R2558" s="1" t="str">
        <f t="shared" si="40"/>
        <v>ST10330</v>
      </c>
      <c r="S2558" t="str">
        <f>VLOOKUP(R2558,Data!$C$2:$D$261,2,0)</f>
        <v>BayWoods Place</v>
      </c>
      <c r="T2558">
        <f>COUNTIF('Feb 2022'!A:A,D2558)+COUNTIF('Mar 2022'!A:A,D2558)+COUNTIF('Apr 2022'!A:A,D2558)+COUNTIF('May 2022'!A:A,D2558)+COUNTIF('June 2022'!A:A,D2558)+COUNTIF('July 2022'!A:A,D2558)+COUNTIF('Aug 2022'!A:A,D2558)+COUNTIF('Sep 2022'!A:A,D2558)+COUNTIF('Oct 2022'!A:A,D2558)+COUNTIF('Dec 2022'!A:A,D2558)</f>
        <v>0</v>
      </c>
      <c r="U2558" t="str">
        <f>VLOOKUP(Q2558,'Capital Lookup'!A:B,2,FALSE)</f>
        <v>No</v>
      </c>
      <c r="V2558" s="2" t="str">
        <f>IFERROR(VLOOKUP(LEFT(F2558,10),'Find Purchase Orders'!B:J,9,FALSE),"")</f>
        <v/>
      </c>
      <c r="W2558" s="25" t="s">
        <v>7261</v>
      </c>
    </row>
    <row r="2559" spans="1:23" hidden="1">
      <c r="A2559" s="25" t="s">
        <v>7261</v>
      </c>
      <c r="B2559" s="25" t="s">
        <v>7276</v>
      </c>
      <c r="C2559" s="25" t="s">
        <v>7277</v>
      </c>
      <c r="D2559" s="25" t="s">
        <v>4954</v>
      </c>
      <c r="E2559" s="25" t="s">
        <v>7279</v>
      </c>
      <c r="F2559" s="25" t="s">
        <v>13432</v>
      </c>
      <c r="G2559" s="25" t="s">
        <v>7407</v>
      </c>
      <c r="H2559" s="21">
        <v>651</v>
      </c>
      <c r="I2559" s="25" t="s">
        <v>7296</v>
      </c>
      <c r="J2559" s="25" t="s">
        <v>7288</v>
      </c>
      <c r="K2559" s="25" t="s">
        <v>7262</v>
      </c>
      <c r="L2559" s="25" t="s">
        <v>7259</v>
      </c>
      <c r="M2559" s="21">
        <v>651</v>
      </c>
      <c r="N2559" s="21">
        <v>651</v>
      </c>
      <c r="O2559" s="21">
        <v>0</v>
      </c>
      <c r="P2559" s="21">
        <v>651</v>
      </c>
      <c r="Q2559" s="25" t="s">
        <v>7395</v>
      </c>
      <c r="R2559" s="1" t="str">
        <f t="shared" si="40"/>
        <v>ST10064</v>
      </c>
      <c r="S2559" t="str">
        <f>VLOOKUP(R2559,Data!$C$2:$D$261,2,0)</f>
        <v>Aspen Ridge</v>
      </c>
      <c r="T2559">
        <f>COUNTIF('Feb 2022'!A:A,D2559)+COUNTIF('Mar 2022'!A:A,D2559)+COUNTIF('Apr 2022'!A:A,D2559)+COUNTIF('May 2022'!A:A,D2559)+COUNTIF('June 2022'!A:A,D2559)+COUNTIF('July 2022'!A:A,D2559)+COUNTIF('Aug 2022'!A:A,D2559)+COUNTIF('Sep 2022'!A:A,D2559)+COUNTIF('Oct 2022'!A:A,D2559)+COUNTIF('Dec 2022'!A:A,D2559)</f>
        <v>1</v>
      </c>
      <c r="U2559" t="str">
        <f>VLOOKUP(Q2559,'Capital Lookup'!A:B,2,FALSE)</f>
        <v>No</v>
      </c>
      <c r="V2559" s="2">
        <f>IFERROR(VLOOKUP(LEFT(F2559,10),'Find Purchase Orders'!B:J,9,FALSE),"")</f>
        <v>44697</v>
      </c>
      <c r="W2559" s="25" t="s">
        <v>7261</v>
      </c>
    </row>
    <row r="2560" spans="1:23" hidden="1">
      <c r="A2560" s="25" t="s">
        <v>7261</v>
      </c>
      <c r="B2560" s="25" t="s">
        <v>7276</v>
      </c>
      <c r="C2560" s="25" t="s">
        <v>7277</v>
      </c>
      <c r="D2560" s="25" t="s">
        <v>4954</v>
      </c>
      <c r="E2560" s="25" t="s">
        <v>7279</v>
      </c>
      <c r="F2560" s="25" t="s">
        <v>13433</v>
      </c>
      <c r="G2560" s="25" t="s">
        <v>13434</v>
      </c>
      <c r="H2560" s="21">
        <v>4537.3500000000004</v>
      </c>
      <c r="I2560" s="25" t="s">
        <v>7296</v>
      </c>
      <c r="J2560" s="25" t="s">
        <v>7288</v>
      </c>
      <c r="K2560" s="25" t="s">
        <v>7262</v>
      </c>
      <c r="L2560" s="25" t="s">
        <v>7259</v>
      </c>
      <c r="M2560" s="21">
        <v>4537.3500000000004</v>
      </c>
      <c r="N2560" s="21">
        <v>4537.3500000000004</v>
      </c>
      <c r="O2560" s="21">
        <v>0</v>
      </c>
      <c r="P2560" s="21">
        <v>4537.3500000000004</v>
      </c>
      <c r="Q2560" s="25" t="s">
        <v>7395</v>
      </c>
      <c r="R2560" s="1" t="str">
        <f t="shared" si="40"/>
        <v>ST10064</v>
      </c>
      <c r="S2560" t="str">
        <f>VLOOKUP(R2560,Data!$C$2:$D$261,2,0)</f>
        <v>Aspen Ridge</v>
      </c>
      <c r="T2560">
        <f>COUNTIF('Feb 2022'!A:A,D2560)+COUNTIF('Mar 2022'!A:A,D2560)+COUNTIF('Apr 2022'!A:A,D2560)+COUNTIF('May 2022'!A:A,D2560)+COUNTIF('June 2022'!A:A,D2560)+COUNTIF('July 2022'!A:A,D2560)+COUNTIF('Aug 2022'!A:A,D2560)+COUNTIF('Sep 2022'!A:A,D2560)+COUNTIF('Oct 2022'!A:A,D2560)+COUNTIF('Dec 2022'!A:A,D2560)</f>
        <v>1</v>
      </c>
      <c r="U2560" t="str">
        <f>VLOOKUP(Q2560,'Capital Lookup'!A:B,2,FALSE)</f>
        <v>No</v>
      </c>
      <c r="V2560" s="2">
        <f>IFERROR(VLOOKUP(LEFT(F2560,10),'Find Purchase Orders'!B:J,9,FALSE),"")</f>
        <v>44697</v>
      </c>
      <c r="W2560" s="25" t="s">
        <v>7261</v>
      </c>
    </row>
    <row r="2561" spans="1:23" hidden="1">
      <c r="A2561" s="25" t="s">
        <v>10632</v>
      </c>
      <c r="B2561" s="25" t="s">
        <v>7853</v>
      </c>
      <c r="C2561" s="25"/>
      <c r="D2561" s="25" t="s">
        <v>4895</v>
      </c>
      <c r="E2561" s="25" t="s">
        <v>7492</v>
      </c>
      <c r="F2561" s="25" t="s">
        <v>13435</v>
      </c>
      <c r="G2561" s="25" t="s">
        <v>13436</v>
      </c>
      <c r="H2561" s="21">
        <v>8537.15</v>
      </c>
      <c r="I2561" s="25" t="s">
        <v>7296</v>
      </c>
      <c r="J2561" s="25" t="s">
        <v>7288</v>
      </c>
      <c r="K2561" s="25" t="s">
        <v>7778</v>
      </c>
      <c r="L2561" s="25" t="s">
        <v>8150</v>
      </c>
      <c r="M2561" s="21">
        <v>8537.15</v>
      </c>
      <c r="N2561" s="21">
        <v>9610.65</v>
      </c>
      <c r="O2561" s="21">
        <v>-1073.5</v>
      </c>
      <c r="P2561" s="21">
        <v>8537.15</v>
      </c>
      <c r="Q2561" s="25" t="s">
        <v>13430</v>
      </c>
      <c r="R2561" s="1" t="str">
        <f t="shared" si="40"/>
        <v>ST10330</v>
      </c>
      <c r="S2561" t="str">
        <f>VLOOKUP(R2561,Data!$C$2:$D$261,2,0)</f>
        <v>BayWoods Place</v>
      </c>
      <c r="T2561">
        <f>COUNTIF('Feb 2022'!A:A,D2561)+COUNTIF('Mar 2022'!A:A,D2561)+COUNTIF('Apr 2022'!A:A,D2561)+COUNTIF('May 2022'!A:A,D2561)+COUNTIF('June 2022'!A:A,D2561)+COUNTIF('July 2022'!A:A,D2561)+COUNTIF('Aug 2022'!A:A,D2561)+COUNTIF('Sep 2022'!A:A,D2561)+COUNTIF('Oct 2022'!A:A,D2561)+COUNTIF('Dec 2022'!A:A,D2561)</f>
        <v>1</v>
      </c>
      <c r="U2561" t="str">
        <f>VLOOKUP(Q2561,'Capital Lookup'!A:B,2,FALSE)</f>
        <v>No</v>
      </c>
      <c r="V2561" s="2">
        <f>IFERROR(VLOOKUP(LEFT(F2561,10),'Find Purchase Orders'!B:J,9,FALSE),"")</f>
        <v>44694</v>
      </c>
      <c r="W2561" s="25" t="s">
        <v>7261</v>
      </c>
    </row>
    <row r="2562" spans="1:23" hidden="1">
      <c r="A2562" s="25" t="s">
        <v>7269</v>
      </c>
      <c r="B2562" s="25" t="s">
        <v>9069</v>
      </c>
      <c r="C2562" s="25" t="s">
        <v>7271</v>
      </c>
      <c r="D2562" s="25" t="s">
        <v>13437</v>
      </c>
      <c r="E2562" s="25" t="s">
        <v>8443</v>
      </c>
      <c r="H2562" s="21">
        <v>1560.24</v>
      </c>
      <c r="I2562" s="25" t="s">
        <v>7257</v>
      </c>
      <c r="K2562" s="25" t="s">
        <v>9972</v>
      </c>
      <c r="L2562" s="25" t="s">
        <v>8086</v>
      </c>
      <c r="M2562" s="22">
        <v>0</v>
      </c>
      <c r="N2562" s="22">
        <v>0</v>
      </c>
      <c r="O2562" s="21">
        <v>0</v>
      </c>
      <c r="P2562" s="21">
        <v>74.3</v>
      </c>
      <c r="Q2562" s="25" t="s">
        <v>11446</v>
      </c>
      <c r="R2562" s="1" t="str">
        <f t="shared" si="40"/>
        <v>ST10209</v>
      </c>
      <c r="S2562" t="str">
        <f>VLOOKUP(R2562,Data!$C$2:$D$261,2,0)</f>
        <v>Arbutus Care Centre</v>
      </c>
      <c r="T2562">
        <f>COUNTIF('Feb 2022'!A:A,D2562)+COUNTIF('Mar 2022'!A:A,D2562)+COUNTIF('Apr 2022'!A:A,D2562)+COUNTIF('May 2022'!A:A,D2562)+COUNTIF('June 2022'!A:A,D2562)+COUNTIF('July 2022'!A:A,D2562)+COUNTIF('Aug 2022'!A:A,D2562)+COUNTIF('Sep 2022'!A:A,D2562)+COUNTIF('Oct 2022'!A:A,D2562)+COUNTIF('Dec 2022'!A:A,D2562)</f>
        <v>0</v>
      </c>
      <c r="U2562" t="str">
        <f>VLOOKUP(Q2562,'Capital Lookup'!A:B,2,FALSE)</f>
        <v>No</v>
      </c>
      <c r="V2562" s="2" t="str">
        <f>IFERROR(VLOOKUP(LEFT(F2562,10),'Find Purchase Orders'!B:J,9,FALSE),"")</f>
        <v/>
      </c>
      <c r="W2562" s="25" t="s">
        <v>7261</v>
      </c>
    </row>
    <row r="2563" spans="1:23" hidden="1">
      <c r="A2563" s="25" t="s">
        <v>7261</v>
      </c>
      <c r="B2563" s="25" t="s">
        <v>7276</v>
      </c>
      <c r="C2563" s="25" t="s">
        <v>7277</v>
      </c>
      <c r="D2563" s="25" t="s">
        <v>4955</v>
      </c>
      <c r="E2563" s="25" t="s">
        <v>7279</v>
      </c>
      <c r="F2563" s="25" t="s">
        <v>13438</v>
      </c>
      <c r="G2563" s="25" t="s">
        <v>12856</v>
      </c>
      <c r="H2563" s="21">
        <v>960.75</v>
      </c>
      <c r="I2563" s="25" t="s">
        <v>7296</v>
      </c>
      <c r="J2563" s="25" t="s">
        <v>7288</v>
      </c>
      <c r="K2563" s="25" t="s">
        <v>7262</v>
      </c>
      <c r="L2563" s="25" t="s">
        <v>7259</v>
      </c>
      <c r="M2563" s="21">
        <v>960.75</v>
      </c>
      <c r="N2563" s="21">
        <v>960.75</v>
      </c>
      <c r="O2563" s="21">
        <v>0</v>
      </c>
      <c r="P2563" s="21">
        <v>960.75</v>
      </c>
      <c r="Q2563" s="25" t="s">
        <v>7395</v>
      </c>
      <c r="R2563" s="1" t="str">
        <f t="shared" si="40"/>
        <v>ST10064</v>
      </c>
      <c r="S2563" t="str">
        <f>VLOOKUP(R2563,Data!$C$2:$D$261,2,0)</f>
        <v>Aspen Ridge</v>
      </c>
      <c r="T2563">
        <f>COUNTIF('Feb 2022'!A:A,D2563)+COUNTIF('Mar 2022'!A:A,D2563)+COUNTIF('Apr 2022'!A:A,D2563)+COUNTIF('May 2022'!A:A,D2563)+COUNTIF('June 2022'!A:A,D2563)+COUNTIF('July 2022'!A:A,D2563)+COUNTIF('Aug 2022'!A:A,D2563)+COUNTIF('Sep 2022'!A:A,D2563)+COUNTIF('Oct 2022'!A:A,D2563)+COUNTIF('Dec 2022'!A:A,D2563)</f>
        <v>1</v>
      </c>
      <c r="U2563" t="str">
        <f>VLOOKUP(Q2563,'Capital Lookup'!A:B,2,FALSE)</f>
        <v>No</v>
      </c>
      <c r="V2563" s="2">
        <f>IFERROR(VLOOKUP(LEFT(F2563,10),'Find Purchase Orders'!B:J,9,FALSE),"")</f>
        <v>44697</v>
      </c>
      <c r="W2563" s="25" t="s">
        <v>7261</v>
      </c>
    </row>
    <row r="2564" spans="1:23" hidden="1">
      <c r="A2564" s="25" t="s">
        <v>7261</v>
      </c>
      <c r="B2564" s="25" t="s">
        <v>7276</v>
      </c>
      <c r="C2564" s="25" t="s">
        <v>7277</v>
      </c>
      <c r="D2564" s="25" t="s">
        <v>4955</v>
      </c>
      <c r="E2564" s="25" t="s">
        <v>7279</v>
      </c>
      <c r="F2564" s="25" t="s">
        <v>13439</v>
      </c>
      <c r="G2564" s="25" t="s">
        <v>13440</v>
      </c>
      <c r="H2564" s="21">
        <v>4402.97</v>
      </c>
      <c r="I2564" s="25" t="s">
        <v>7296</v>
      </c>
      <c r="J2564" s="25" t="s">
        <v>7288</v>
      </c>
      <c r="K2564" s="25" t="s">
        <v>7262</v>
      </c>
      <c r="L2564" s="25" t="s">
        <v>7259</v>
      </c>
      <c r="M2564" s="21">
        <v>4402.97</v>
      </c>
      <c r="N2564" s="21">
        <v>4402.97</v>
      </c>
      <c r="O2564" s="21">
        <v>0</v>
      </c>
      <c r="P2564" s="21">
        <v>4402.97</v>
      </c>
      <c r="Q2564" s="25" t="s">
        <v>7395</v>
      </c>
      <c r="R2564" s="1" t="str">
        <f t="shared" si="40"/>
        <v>ST10064</v>
      </c>
      <c r="S2564" t="str">
        <f>VLOOKUP(R2564,Data!$C$2:$D$261,2,0)</f>
        <v>Aspen Ridge</v>
      </c>
      <c r="T2564">
        <f>COUNTIF('Feb 2022'!A:A,D2564)+COUNTIF('Mar 2022'!A:A,D2564)+COUNTIF('Apr 2022'!A:A,D2564)+COUNTIF('May 2022'!A:A,D2564)+COUNTIF('June 2022'!A:A,D2564)+COUNTIF('July 2022'!A:A,D2564)+COUNTIF('Aug 2022'!A:A,D2564)+COUNTIF('Sep 2022'!A:A,D2564)+COUNTIF('Oct 2022'!A:A,D2564)+COUNTIF('Dec 2022'!A:A,D2564)</f>
        <v>1</v>
      </c>
      <c r="U2564" t="str">
        <f>VLOOKUP(Q2564,'Capital Lookup'!A:B,2,FALSE)</f>
        <v>No</v>
      </c>
      <c r="V2564" s="2">
        <f>IFERROR(VLOOKUP(LEFT(F2564,10),'Find Purchase Orders'!B:J,9,FALSE),"")</f>
        <v>44697</v>
      </c>
      <c r="W2564" s="25" t="s">
        <v>7261</v>
      </c>
    </row>
    <row r="2565" spans="1:23" hidden="1">
      <c r="A2565" s="25" t="s">
        <v>13441</v>
      </c>
      <c r="B2565" s="25" t="s">
        <v>8749</v>
      </c>
      <c r="C2565" s="25" t="s">
        <v>7282</v>
      </c>
      <c r="D2565" s="25" t="s">
        <v>4956</v>
      </c>
      <c r="E2565" s="25" t="s">
        <v>8750</v>
      </c>
      <c r="F2565" s="25" t="s">
        <v>13442</v>
      </c>
      <c r="G2565" s="25" t="s">
        <v>13443</v>
      </c>
      <c r="H2565" s="21">
        <v>744</v>
      </c>
      <c r="I2565" s="25" t="s">
        <v>7296</v>
      </c>
      <c r="J2565" s="25" t="s">
        <v>7288</v>
      </c>
      <c r="K2565" s="25" t="s">
        <v>7579</v>
      </c>
      <c r="L2565" s="25" t="s">
        <v>8156</v>
      </c>
      <c r="M2565" s="21">
        <v>744</v>
      </c>
      <c r="N2565" s="21">
        <v>744</v>
      </c>
      <c r="O2565" s="21">
        <v>0</v>
      </c>
      <c r="P2565" s="21">
        <v>744</v>
      </c>
      <c r="Q2565" s="25" t="s">
        <v>13444</v>
      </c>
      <c r="R2565" s="1" t="str">
        <f t="shared" si="40"/>
        <v>ST10011</v>
      </c>
      <c r="S2565" t="str">
        <f>VLOOKUP(R2565,Data!$C$2:$D$261,2,0)</f>
        <v>The Beechwood</v>
      </c>
      <c r="T2565">
        <f>COUNTIF('Feb 2022'!A:A,D2565)+COUNTIF('Mar 2022'!A:A,D2565)+COUNTIF('Apr 2022'!A:A,D2565)+COUNTIF('May 2022'!A:A,D2565)+COUNTIF('June 2022'!A:A,D2565)+COUNTIF('July 2022'!A:A,D2565)+COUNTIF('Aug 2022'!A:A,D2565)+COUNTIF('Sep 2022'!A:A,D2565)+COUNTIF('Oct 2022'!A:A,D2565)+COUNTIF('Dec 2022'!A:A,D2565)</f>
        <v>1</v>
      </c>
      <c r="U2565" t="str">
        <f>VLOOKUP(Q2565,'Capital Lookup'!A:B,2,FALSE)</f>
        <v>No</v>
      </c>
      <c r="V2565" s="2">
        <f>IFERROR(VLOOKUP(LEFT(F2565,10),'Find Purchase Orders'!B:J,9,FALSE),"")</f>
        <v>44697</v>
      </c>
      <c r="W2565" s="25" t="s">
        <v>7261</v>
      </c>
    </row>
    <row r="2566" spans="1:23" hidden="1">
      <c r="A2566" s="25" t="s">
        <v>7261</v>
      </c>
      <c r="B2566" s="25" t="s">
        <v>7276</v>
      </c>
      <c r="C2566" s="25" t="s">
        <v>7277</v>
      </c>
      <c r="D2566" s="25" t="s">
        <v>4957</v>
      </c>
      <c r="E2566" s="25" t="s">
        <v>7279</v>
      </c>
      <c r="F2566" s="25" t="s">
        <v>13445</v>
      </c>
      <c r="G2566" s="25" t="s">
        <v>8986</v>
      </c>
      <c r="H2566" s="21">
        <v>78.75</v>
      </c>
      <c r="I2566" s="25" t="s">
        <v>7296</v>
      </c>
      <c r="J2566" s="25" t="s">
        <v>7288</v>
      </c>
      <c r="K2566" s="25" t="s">
        <v>7262</v>
      </c>
      <c r="L2566" s="25" t="s">
        <v>7259</v>
      </c>
      <c r="M2566" s="21">
        <v>78.75</v>
      </c>
      <c r="N2566" s="21">
        <v>78.75</v>
      </c>
      <c r="O2566" s="21">
        <v>0</v>
      </c>
      <c r="P2566" s="21">
        <v>78.75</v>
      </c>
      <c r="Q2566" s="25" t="s">
        <v>7395</v>
      </c>
      <c r="R2566" s="1" t="str">
        <f t="shared" si="40"/>
        <v>ST10064</v>
      </c>
      <c r="S2566" t="str">
        <f>VLOOKUP(R2566,Data!$C$2:$D$261,2,0)</f>
        <v>Aspen Ridge</v>
      </c>
      <c r="T2566">
        <f>COUNTIF('Feb 2022'!A:A,D2566)+COUNTIF('Mar 2022'!A:A,D2566)+COUNTIF('Apr 2022'!A:A,D2566)+COUNTIF('May 2022'!A:A,D2566)+COUNTIF('June 2022'!A:A,D2566)+COUNTIF('July 2022'!A:A,D2566)+COUNTIF('Aug 2022'!A:A,D2566)+COUNTIF('Sep 2022'!A:A,D2566)+COUNTIF('Oct 2022'!A:A,D2566)+COUNTIF('Dec 2022'!A:A,D2566)</f>
        <v>1</v>
      </c>
      <c r="U2566" t="str">
        <f>VLOOKUP(Q2566,'Capital Lookup'!A:B,2,FALSE)</f>
        <v>No</v>
      </c>
      <c r="V2566" s="2">
        <f>IFERROR(VLOOKUP(LEFT(F2566,10),'Find Purchase Orders'!B:J,9,FALSE),"")</f>
        <v>44697</v>
      </c>
      <c r="W2566" s="25" t="s">
        <v>7261</v>
      </c>
    </row>
    <row r="2567" spans="1:23" hidden="1">
      <c r="A2567" s="25" t="s">
        <v>7261</v>
      </c>
      <c r="B2567" s="25" t="s">
        <v>7276</v>
      </c>
      <c r="C2567" s="25" t="s">
        <v>7277</v>
      </c>
      <c r="D2567" s="25" t="s">
        <v>4957</v>
      </c>
      <c r="E2567" s="25" t="s">
        <v>7279</v>
      </c>
      <c r="F2567" s="25" t="s">
        <v>13446</v>
      </c>
      <c r="G2567" s="25" t="s">
        <v>8988</v>
      </c>
      <c r="H2567" s="21">
        <v>3922.44</v>
      </c>
      <c r="I2567" s="25" t="s">
        <v>7296</v>
      </c>
      <c r="J2567" s="25" t="s">
        <v>7288</v>
      </c>
      <c r="K2567" s="25" t="s">
        <v>7262</v>
      </c>
      <c r="L2567" s="25" t="s">
        <v>7259</v>
      </c>
      <c r="M2567" s="21">
        <v>3922.44</v>
      </c>
      <c r="N2567" s="21">
        <v>3922.45</v>
      </c>
      <c r="O2567" s="21">
        <v>-0.01</v>
      </c>
      <c r="P2567" s="21">
        <v>3922.44</v>
      </c>
      <c r="Q2567" s="25" t="s">
        <v>7395</v>
      </c>
      <c r="R2567" s="1" t="str">
        <f t="shared" si="40"/>
        <v>ST10064</v>
      </c>
      <c r="S2567" t="str">
        <f>VLOOKUP(R2567,Data!$C$2:$D$261,2,0)</f>
        <v>Aspen Ridge</v>
      </c>
      <c r="T2567">
        <f>COUNTIF('Feb 2022'!A:A,D2567)+COUNTIF('Mar 2022'!A:A,D2567)+COUNTIF('Apr 2022'!A:A,D2567)+COUNTIF('May 2022'!A:A,D2567)+COUNTIF('June 2022'!A:A,D2567)+COUNTIF('July 2022'!A:A,D2567)+COUNTIF('Aug 2022'!A:A,D2567)+COUNTIF('Sep 2022'!A:A,D2567)+COUNTIF('Oct 2022'!A:A,D2567)+COUNTIF('Dec 2022'!A:A,D2567)</f>
        <v>1</v>
      </c>
      <c r="U2567" t="str">
        <f>VLOOKUP(Q2567,'Capital Lookup'!A:B,2,FALSE)</f>
        <v>No</v>
      </c>
      <c r="V2567" s="2">
        <f>IFERROR(VLOOKUP(LEFT(F2567,10),'Find Purchase Orders'!B:J,9,FALSE),"")</f>
        <v>44697</v>
      </c>
      <c r="W2567" s="25" t="s">
        <v>7261</v>
      </c>
    </row>
    <row r="2568" spans="1:23" hidden="1">
      <c r="A2568" s="25" t="s">
        <v>7261</v>
      </c>
      <c r="B2568" s="25" t="s">
        <v>7276</v>
      </c>
      <c r="C2568" s="25" t="s">
        <v>7277</v>
      </c>
      <c r="D2568" s="25" t="s">
        <v>4958</v>
      </c>
      <c r="E2568" s="25" t="s">
        <v>7279</v>
      </c>
      <c r="F2568" s="25" t="s">
        <v>13447</v>
      </c>
      <c r="G2568" s="25" t="s">
        <v>12401</v>
      </c>
      <c r="H2568" s="21">
        <v>341.25</v>
      </c>
      <c r="I2568" s="25" t="s">
        <v>7296</v>
      </c>
      <c r="J2568" s="25" t="s">
        <v>7288</v>
      </c>
      <c r="K2568" s="25" t="s">
        <v>7262</v>
      </c>
      <c r="L2568" s="25" t="s">
        <v>7259</v>
      </c>
      <c r="M2568" s="21">
        <v>341.25</v>
      </c>
      <c r="N2568" s="21">
        <v>341.25</v>
      </c>
      <c r="O2568" s="21">
        <v>0</v>
      </c>
      <c r="P2568" s="21">
        <v>341.25</v>
      </c>
      <c r="Q2568" s="25" t="s">
        <v>7395</v>
      </c>
      <c r="R2568" s="1" t="str">
        <f t="shared" si="40"/>
        <v>ST10064</v>
      </c>
      <c r="S2568" t="str">
        <f>VLOOKUP(R2568,Data!$C$2:$D$261,2,0)</f>
        <v>Aspen Ridge</v>
      </c>
      <c r="T2568">
        <f>COUNTIF('Feb 2022'!A:A,D2568)+COUNTIF('Mar 2022'!A:A,D2568)+COUNTIF('Apr 2022'!A:A,D2568)+COUNTIF('May 2022'!A:A,D2568)+COUNTIF('June 2022'!A:A,D2568)+COUNTIF('July 2022'!A:A,D2568)+COUNTIF('Aug 2022'!A:A,D2568)+COUNTIF('Sep 2022'!A:A,D2568)+COUNTIF('Oct 2022'!A:A,D2568)+COUNTIF('Dec 2022'!A:A,D2568)</f>
        <v>1</v>
      </c>
      <c r="U2568" t="str">
        <f>VLOOKUP(Q2568,'Capital Lookup'!A:B,2,FALSE)</f>
        <v>No</v>
      </c>
      <c r="V2568" s="2">
        <f>IFERROR(VLOOKUP(LEFT(F2568,10),'Find Purchase Orders'!B:J,9,FALSE),"")</f>
        <v>44697</v>
      </c>
      <c r="W2568" s="25" t="s">
        <v>7261</v>
      </c>
    </row>
    <row r="2569" spans="1:23" hidden="1">
      <c r="A2569" s="25" t="s">
        <v>7261</v>
      </c>
      <c r="B2569" s="25" t="s">
        <v>7276</v>
      </c>
      <c r="C2569" s="25" t="s">
        <v>7277</v>
      </c>
      <c r="D2569" s="25" t="s">
        <v>4958</v>
      </c>
      <c r="E2569" s="25" t="s">
        <v>7279</v>
      </c>
      <c r="F2569" s="25" t="s">
        <v>13448</v>
      </c>
      <c r="G2569" s="25" t="s">
        <v>13449</v>
      </c>
      <c r="H2569" s="21">
        <v>4676.93</v>
      </c>
      <c r="I2569" s="25" t="s">
        <v>7296</v>
      </c>
      <c r="J2569" s="25" t="s">
        <v>7288</v>
      </c>
      <c r="K2569" s="25" t="s">
        <v>7262</v>
      </c>
      <c r="L2569" s="25" t="s">
        <v>7259</v>
      </c>
      <c r="M2569" s="21">
        <v>4676.93</v>
      </c>
      <c r="N2569" s="21">
        <v>4676.93</v>
      </c>
      <c r="O2569" s="21">
        <v>0</v>
      </c>
      <c r="P2569" s="21">
        <v>4676.93</v>
      </c>
      <c r="Q2569" s="25" t="s">
        <v>7395</v>
      </c>
      <c r="R2569" s="1" t="str">
        <f t="shared" si="40"/>
        <v>ST10064</v>
      </c>
      <c r="S2569" t="str">
        <f>VLOOKUP(R2569,Data!$C$2:$D$261,2,0)</f>
        <v>Aspen Ridge</v>
      </c>
      <c r="T2569">
        <f>COUNTIF('Feb 2022'!A:A,D2569)+COUNTIF('Mar 2022'!A:A,D2569)+COUNTIF('Apr 2022'!A:A,D2569)+COUNTIF('May 2022'!A:A,D2569)+COUNTIF('June 2022'!A:A,D2569)+COUNTIF('July 2022'!A:A,D2569)+COUNTIF('Aug 2022'!A:A,D2569)+COUNTIF('Sep 2022'!A:A,D2569)+COUNTIF('Oct 2022'!A:A,D2569)+COUNTIF('Dec 2022'!A:A,D2569)</f>
        <v>1</v>
      </c>
      <c r="U2569" t="str">
        <f>VLOOKUP(Q2569,'Capital Lookup'!A:B,2,FALSE)</f>
        <v>No</v>
      </c>
      <c r="V2569" s="2">
        <f>IFERROR(VLOOKUP(LEFT(F2569,10),'Find Purchase Orders'!B:J,9,FALSE),"")</f>
        <v>44697</v>
      </c>
      <c r="W2569" s="25" t="s">
        <v>7261</v>
      </c>
    </row>
    <row r="2570" spans="1:23" hidden="1">
      <c r="A2570" s="25" t="s">
        <v>7252</v>
      </c>
      <c r="B2570" s="25" t="s">
        <v>13450</v>
      </c>
      <c r="C2570" s="25" t="s">
        <v>7254</v>
      </c>
      <c r="D2570" s="25" t="s">
        <v>4896</v>
      </c>
      <c r="E2570" s="25" t="s">
        <v>7576</v>
      </c>
      <c r="F2570" s="25" t="s">
        <v>13451</v>
      </c>
      <c r="G2570" s="25" t="s">
        <v>13452</v>
      </c>
      <c r="H2570" s="21">
        <v>11300</v>
      </c>
      <c r="I2570" s="25" t="s">
        <v>7296</v>
      </c>
      <c r="J2570" s="25" t="s">
        <v>7288</v>
      </c>
      <c r="K2570" s="25" t="s">
        <v>7640</v>
      </c>
      <c r="L2570" s="25" t="s">
        <v>8787</v>
      </c>
      <c r="M2570" s="21">
        <v>11300</v>
      </c>
      <c r="N2570" s="21">
        <v>11300</v>
      </c>
      <c r="O2570" s="21">
        <v>0</v>
      </c>
      <c r="P2570" s="21">
        <v>11300</v>
      </c>
      <c r="Q2570" s="25" t="s">
        <v>13453</v>
      </c>
      <c r="R2570" s="1" t="str">
        <f t="shared" si="40"/>
        <v>ST10040</v>
      </c>
      <c r="S2570" t="str">
        <f>VLOOKUP(R2570,Data!$C$2:$D$261,2,0)</f>
        <v>Lynwood</v>
      </c>
      <c r="T2570">
        <f>COUNTIF('Feb 2022'!A:A,D2570)+COUNTIF('Mar 2022'!A:A,D2570)+COUNTIF('Apr 2022'!A:A,D2570)+COUNTIF('May 2022'!A:A,D2570)+COUNTIF('June 2022'!A:A,D2570)+COUNTIF('July 2022'!A:A,D2570)+COUNTIF('Aug 2022'!A:A,D2570)+COUNTIF('Sep 2022'!A:A,D2570)+COUNTIF('Oct 2022'!A:A,D2570)+COUNTIF('Dec 2022'!A:A,D2570)</f>
        <v>1</v>
      </c>
      <c r="U2570" t="str">
        <f>VLOOKUP(Q2570,'Capital Lookup'!A:B,2,FALSE)</f>
        <v>No</v>
      </c>
      <c r="V2570" s="2">
        <f>IFERROR(VLOOKUP(LEFT(F2570,10),'Find Purchase Orders'!B:J,9,FALSE),"")</f>
        <v>44693</v>
      </c>
      <c r="W2570" s="25" t="s">
        <v>7261</v>
      </c>
    </row>
    <row r="2571" spans="1:23" hidden="1">
      <c r="A2571" s="25" t="s">
        <v>7261</v>
      </c>
      <c r="B2571" s="25" t="s">
        <v>8108</v>
      </c>
      <c r="C2571" s="25" t="s">
        <v>7264</v>
      </c>
      <c r="D2571" s="25" t="s">
        <v>4959</v>
      </c>
      <c r="E2571" s="25" t="s">
        <v>7576</v>
      </c>
      <c r="F2571" s="25" t="s">
        <v>13454</v>
      </c>
      <c r="G2571" s="25" t="s">
        <v>13455</v>
      </c>
      <c r="H2571" s="21">
        <v>281476.21999999997</v>
      </c>
      <c r="I2571" s="25" t="s">
        <v>7296</v>
      </c>
      <c r="J2571" s="25" t="s">
        <v>7288</v>
      </c>
      <c r="K2571" s="25" t="s">
        <v>7893</v>
      </c>
      <c r="L2571" s="25" t="s">
        <v>8119</v>
      </c>
      <c r="M2571" s="21">
        <v>281476.21999999997</v>
      </c>
      <c r="N2571" s="21">
        <v>254973.58</v>
      </c>
      <c r="O2571" s="21">
        <v>26502.639999999999</v>
      </c>
      <c r="P2571" s="21">
        <v>281476.21999999997</v>
      </c>
      <c r="Q2571" s="25" t="s">
        <v>13456</v>
      </c>
      <c r="R2571" s="1" t="str">
        <f t="shared" si="40"/>
        <v>ST10049</v>
      </c>
      <c r="S2571" t="str">
        <f>VLOOKUP(R2571,Data!$C$2:$D$261,2,0)</f>
        <v>Colonel By</v>
      </c>
      <c r="T2571">
        <f>COUNTIF('Feb 2022'!A:A,D2571)+COUNTIF('Mar 2022'!A:A,D2571)+COUNTIF('Apr 2022'!A:A,D2571)+COUNTIF('May 2022'!A:A,D2571)+COUNTIF('June 2022'!A:A,D2571)+COUNTIF('July 2022'!A:A,D2571)+COUNTIF('Aug 2022'!A:A,D2571)+COUNTIF('Sep 2022'!A:A,D2571)+COUNTIF('Oct 2022'!A:A,D2571)+COUNTIF('Dec 2022'!A:A,D2571)</f>
        <v>1</v>
      </c>
      <c r="U2571" t="str">
        <f>VLOOKUP(Q2571,'Capital Lookup'!A:B,2,FALSE)</f>
        <v>No</v>
      </c>
      <c r="V2571" s="2">
        <f>IFERROR(VLOOKUP(LEFT(F2571,10),'Find Purchase Orders'!B:J,9,FALSE),"")</f>
        <v>44700</v>
      </c>
      <c r="W2571" s="25" t="s">
        <v>7261</v>
      </c>
    </row>
    <row r="2572" spans="1:23" hidden="1">
      <c r="A2572" s="25" t="s">
        <v>7261</v>
      </c>
      <c r="B2572" s="25" t="s">
        <v>7662</v>
      </c>
      <c r="C2572" s="25" t="s">
        <v>7264</v>
      </c>
      <c r="D2572" s="25" t="s">
        <v>13457</v>
      </c>
      <c r="E2572" s="25" t="s">
        <v>9816</v>
      </c>
      <c r="F2572" s="25" t="s">
        <v>13458</v>
      </c>
      <c r="G2572" s="25" t="s">
        <v>13459</v>
      </c>
      <c r="H2572" s="21">
        <v>8947.4</v>
      </c>
      <c r="I2572" s="25" t="s">
        <v>7296</v>
      </c>
      <c r="J2572" s="25" t="s">
        <v>7288</v>
      </c>
      <c r="K2572" s="25" t="s">
        <v>7646</v>
      </c>
      <c r="L2572" s="25" t="s">
        <v>7652</v>
      </c>
      <c r="M2572" s="21">
        <v>8947.4</v>
      </c>
      <c r="N2572" s="21">
        <v>8947.4</v>
      </c>
      <c r="O2572" s="21">
        <v>0</v>
      </c>
      <c r="P2572" s="21">
        <v>8947.4</v>
      </c>
      <c r="Q2572" s="25" t="s">
        <v>7666</v>
      </c>
      <c r="R2572" s="1" t="str">
        <f t="shared" ref="R2572:R2635" si="41">CONCATENATE("ST",LEFT(B2572,5))</f>
        <v>ST10055</v>
      </c>
      <c r="S2572" t="str">
        <f>VLOOKUP(R2572,Data!$C$2:$D$261,2,0)</f>
        <v>Hollyburn House</v>
      </c>
      <c r="T2572">
        <f>COUNTIF('Feb 2022'!A:A,D2572)+COUNTIF('Mar 2022'!A:A,D2572)+COUNTIF('Apr 2022'!A:A,D2572)+COUNTIF('May 2022'!A:A,D2572)+COUNTIF('June 2022'!A:A,D2572)+COUNTIF('July 2022'!A:A,D2572)+COUNTIF('Aug 2022'!A:A,D2572)+COUNTIF('Sep 2022'!A:A,D2572)+COUNTIF('Oct 2022'!A:A,D2572)+COUNTIF('Dec 2022'!A:A,D2572)</f>
        <v>0</v>
      </c>
      <c r="U2572" t="str">
        <f>VLOOKUP(Q2572,'Capital Lookup'!A:B,2,FALSE)</f>
        <v>Yes</v>
      </c>
      <c r="V2572" s="2">
        <f>IFERROR(VLOOKUP(LEFT(F2572,10),'Find Purchase Orders'!B:J,9,FALSE),"")</f>
        <v>44692</v>
      </c>
      <c r="W2572" s="25" t="s">
        <v>7261</v>
      </c>
    </row>
    <row r="2573" spans="1:23" hidden="1">
      <c r="A2573" s="25" t="s">
        <v>7261</v>
      </c>
      <c r="B2573" s="25" t="s">
        <v>8282</v>
      </c>
      <c r="C2573" s="25" t="s">
        <v>7264</v>
      </c>
      <c r="D2573" s="25" t="s">
        <v>4897</v>
      </c>
      <c r="E2573" s="25" t="s">
        <v>7576</v>
      </c>
      <c r="F2573" s="25" t="s">
        <v>13460</v>
      </c>
      <c r="G2573" s="25" t="s">
        <v>13461</v>
      </c>
      <c r="H2573" s="21">
        <v>6593.55</v>
      </c>
      <c r="I2573" s="25" t="s">
        <v>7296</v>
      </c>
      <c r="J2573" s="25" t="s">
        <v>7288</v>
      </c>
      <c r="K2573" s="25" t="s">
        <v>7733</v>
      </c>
      <c r="L2573" s="25" t="s">
        <v>7734</v>
      </c>
      <c r="M2573" s="21">
        <v>6593.55</v>
      </c>
      <c r="N2573" s="21">
        <v>6593.55</v>
      </c>
      <c r="O2573" s="21">
        <v>0</v>
      </c>
      <c r="P2573" s="21">
        <v>6593.55</v>
      </c>
      <c r="Q2573" s="25" t="s">
        <v>13462</v>
      </c>
      <c r="R2573" s="1" t="str">
        <f t="shared" si="41"/>
        <v>ST10021</v>
      </c>
      <c r="S2573" t="str">
        <f>VLOOKUP(R2573,Data!$C$2:$D$261,2,0)</f>
        <v>The Claremont</v>
      </c>
      <c r="T2573">
        <f>COUNTIF('Feb 2022'!A:A,D2573)+COUNTIF('Mar 2022'!A:A,D2573)+COUNTIF('Apr 2022'!A:A,D2573)+COUNTIF('May 2022'!A:A,D2573)+COUNTIF('June 2022'!A:A,D2573)+COUNTIF('July 2022'!A:A,D2573)+COUNTIF('Aug 2022'!A:A,D2573)+COUNTIF('Sep 2022'!A:A,D2573)+COUNTIF('Oct 2022'!A:A,D2573)+COUNTIF('Dec 2022'!A:A,D2573)</f>
        <v>1</v>
      </c>
      <c r="U2573" t="str">
        <f>VLOOKUP(Q2573,'Capital Lookup'!A:B,2,FALSE)</f>
        <v>No</v>
      </c>
      <c r="V2573" s="2">
        <f>IFERROR(VLOOKUP(LEFT(F2573,10),'Find Purchase Orders'!B:J,9,FALSE),"")</f>
        <v>44694</v>
      </c>
      <c r="W2573" s="25" t="s">
        <v>7261</v>
      </c>
    </row>
    <row r="2574" spans="1:23" hidden="1">
      <c r="A2574" s="25" t="s">
        <v>7261</v>
      </c>
      <c r="B2574" s="25" t="s">
        <v>7662</v>
      </c>
      <c r="C2574" s="25" t="s">
        <v>7264</v>
      </c>
      <c r="D2574" s="25" t="s">
        <v>13463</v>
      </c>
      <c r="E2574" s="25" t="s">
        <v>9816</v>
      </c>
      <c r="F2574" s="25" t="s">
        <v>13464</v>
      </c>
      <c r="G2574" s="25" t="s">
        <v>13465</v>
      </c>
      <c r="H2574" s="21">
        <v>1276.8900000000001</v>
      </c>
      <c r="I2574" s="25" t="s">
        <v>7296</v>
      </c>
      <c r="J2574" s="25" t="s">
        <v>7288</v>
      </c>
      <c r="K2574" s="25" t="s">
        <v>7646</v>
      </c>
      <c r="L2574" s="25" t="s">
        <v>7652</v>
      </c>
      <c r="M2574" s="21">
        <v>1276.8900000000001</v>
      </c>
      <c r="N2574" s="21">
        <v>1488.21</v>
      </c>
      <c r="O2574" s="21">
        <v>-211.32</v>
      </c>
      <c r="P2574" s="21">
        <v>1276.8900000000001</v>
      </c>
      <c r="Q2574" s="25" t="s">
        <v>7666</v>
      </c>
      <c r="R2574" s="1" t="str">
        <f t="shared" si="41"/>
        <v>ST10055</v>
      </c>
      <c r="S2574" t="str">
        <f>VLOOKUP(R2574,Data!$C$2:$D$261,2,0)</f>
        <v>Hollyburn House</v>
      </c>
      <c r="T2574">
        <f>COUNTIF('Feb 2022'!A:A,D2574)+COUNTIF('Mar 2022'!A:A,D2574)+COUNTIF('Apr 2022'!A:A,D2574)+COUNTIF('May 2022'!A:A,D2574)+COUNTIF('June 2022'!A:A,D2574)+COUNTIF('July 2022'!A:A,D2574)+COUNTIF('Aug 2022'!A:A,D2574)+COUNTIF('Sep 2022'!A:A,D2574)+COUNTIF('Oct 2022'!A:A,D2574)+COUNTIF('Dec 2022'!A:A,D2574)</f>
        <v>0</v>
      </c>
      <c r="U2574" t="str">
        <f>VLOOKUP(Q2574,'Capital Lookup'!A:B,2,FALSE)</f>
        <v>Yes</v>
      </c>
      <c r="V2574" s="2">
        <f>IFERROR(VLOOKUP(LEFT(F2574,10),'Find Purchase Orders'!B:J,9,FALSE),"")</f>
        <v>44693</v>
      </c>
      <c r="W2574" s="25" t="s">
        <v>7261</v>
      </c>
    </row>
    <row r="2575" spans="1:23" hidden="1">
      <c r="A2575" s="25" t="s">
        <v>7261</v>
      </c>
      <c r="B2575" s="25" t="s">
        <v>7662</v>
      </c>
      <c r="C2575" s="25" t="s">
        <v>7264</v>
      </c>
      <c r="D2575" s="25" t="s">
        <v>13463</v>
      </c>
      <c r="E2575" s="25" t="s">
        <v>9816</v>
      </c>
      <c r="F2575" s="25" t="s">
        <v>13466</v>
      </c>
      <c r="G2575" s="25" t="s">
        <v>13465</v>
      </c>
      <c r="H2575" s="21">
        <v>1213.06</v>
      </c>
      <c r="I2575" s="25" t="s">
        <v>7296</v>
      </c>
      <c r="J2575" s="25" t="s">
        <v>7288</v>
      </c>
      <c r="K2575" s="25" t="s">
        <v>7646</v>
      </c>
      <c r="L2575" s="25" t="s">
        <v>7652</v>
      </c>
      <c r="M2575" s="21">
        <v>1213.06</v>
      </c>
      <c r="N2575" s="21">
        <v>1431.71</v>
      </c>
      <c r="O2575" s="21">
        <v>-218.65</v>
      </c>
      <c r="P2575" s="21">
        <v>1213.06</v>
      </c>
      <c r="Q2575" s="25" t="s">
        <v>7666</v>
      </c>
      <c r="R2575" s="1" t="str">
        <f t="shared" si="41"/>
        <v>ST10055</v>
      </c>
      <c r="S2575" t="str">
        <f>VLOOKUP(R2575,Data!$C$2:$D$261,2,0)</f>
        <v>Hollyburn House</v>
      </c>
      <c r="T2575">
        <f>COUNTIF('Feb 2022'!A:A,D2575)+COUNTIF('Mar 2022'!A:A,D2575)+COUNTIF('Apr 2022'!A:A,D2575)+COUNTIF('May 2022'!A:A,D2575)+COUNTIF('June 2022'!A:A,D2575)+COUNTIF('July 2022'!A:A,D2575)+COUNTIF('Aug 2022'!A:A,D2575)+COUNTIF('Sep 2022'!A:A,D2575)+COUNTIF('Oct 2022'!A:A,D2575)+COUNTIF('Dec 2022'!A:A,D2575)</f>
        <v>0</v>
      </c>
      <c r="U2575" t="str">
        <f>VLOOKUP(Q2575,'Capital Lookup'!A:B,2,FALSE)</f>
        <v>Yes</v>
      </c>
      <c r="V2575" s="2">
        <f>IFERROR(VLOOKUP(LEFT(F2575,10),'Find Purchase Orders'!B:J,9,FALSE),"")</f>
        <v>44693</v>
      </c>
      <c r="W2575" s="25" t="s">
        <v>7261</v>
      </c>
    </row>
    <row r="2576" spans="1:23" hidden="1">
      <c r="A2576" s="25" t="s">
        <v>7261</v>
      </c>
      <c r="B2576" s="25" t="s">
        <v>7662</v>
      </c>
      <c r="C2576" s="25" t="s">
        <v>7264</v>
      </c>
      <c r="D2576" s="25" t="s">
        <v>13463</v>
      </c>
      <c r="E2576" s="25" t="s">
        <v>9816</v>
      </c>
      <c r="F2576" s="25" t="s">
        <v>13467</v>
      </c>
      <c r="G2576" s="25" t="s">
        <v>13465</v>
      </c>
      <c r="H2576" s="21">
        <v>97.18</v>
      </c>
      <c r="I2576" s="25" t="s">
        <v>7296</v>
      </c>
      <c r="J2576" s="25" t="s">
        <v>7288</v>
      </c>
      <c r="K2576" s="25" t="s">
        <v>7646</v>
      </c>
      <c r="L2576" s="25" t="s">
        <v>7652</v>
      </c>
      <c r="M2576" s="21">
        <v>97.18</v>
      </c>
      <c r="N2576" s="21">
        <v>86</v>
      </c>
      <c r="O2576" s="21">
        <v>11.18</v>
      </c>
      <c r="P2576" s="21">
        <v>97.18</v>
      </c>
      <c r="Q2576" s="25" t="s">
        <v>7666</v>
      </c>
      <c r="R2576" s="1" t="str">
        <f t="shared" si="41"/>
        <v>ST10055</v>
      </c>
      <c r="S2576" t="str">
        <f>VLOOKUP(R2576,Data!$C$2:$D$261,2,0)</f>
        <v>Hollyburn House</v>
      </c>
      <c r="T2576">
        <f>COUNTIF('Feb 2022'!A:A,D2576)+COUNTIF('Mar 2022'!A:A,D2576)+COUNTIF('Apr 2022'!A:A,D2576)+COUNTIF('May 2022'!A:A,D2576)+COUNTIF('June 2022'!A:A,D2576)+COUNTIF('July 2022'!A:A,D2576)+COUNTIF('Aug 2022'!A:A,D2576)+COUNTIF('Sep 2022'!A:A,D2576)+COUNTIF('Oct 2022'!A:A,D2576)+COUNTIF('Dec 2022'!A:A,D2576)</f>
        <v>0</v>
      </c>
      <c r="U2576" t="str">
        <f>VLOOKUP(Q2576,'Capital Lookup'!A:B,2,FALSE)</f>
        <v>Yes</v>
      </c>
      <c r="V2576" s="2">
        <f>IFERROR(VLOOKUP(LEFT(F2576,10),'Find Purchase Orders'!B:J,9,FALSE),"")</f>
        <v>44693</v>
      </c>
      <c r="W2576" s="25" t="s">
        <v>7261</v>
      </c>
    </row>
    <row r="2577" spans="1:23" hidden="1">
      <c r="A2577" s="25" t="s">
        <v>7261</v>
      </c>
      <c r="B2577" s="25" t="s">
        <v>7662</v>
      </c>
      <c r="C2577" s="25" t="s">
        <v>7264</v>
      </c>
      <c r="D2577" s="25" t="s">
        <v>13463</v>
      </c>
      <c r="E2577" s="25" t="s">
        <v>9816</v>
      </c>
      <c r="F2577" s="25" t="s">
        <v>13468</v>
      </c>
      <c r="G2577" s="25" t="s">
        <v>13465</v>
      </c>
      <c r="H2577" s="21">
        <v>1213.06</v>
      </c>
      <c r="I2577" s="25" t="s">
        <v>7296</v>
      </c>
      <c r="J2577" s="25" t="s">
        <v>7288</v>
      </c>
      <c r="K2577" s="25" t="s">
        <v>7646</v>
      </c>
      <c r="L2577" s="25" t="s">
        <v>7652</v>
      </c>
      <c r="M2577" s="21">
        <v>1213.06</v>
      </c>
      <c r="N2577" s="21">
        <v>1430.58</v>
      </c>
      <c r="O2577" s="21">
        <v>-217.52</v>
      </c>
      <c r="P2577" s="21">
        <v>1213.06</v>
      </c>
      <c r="Q2577" s="25" t="s">
        <v>7666</v>
      </c>
      <c r="R2577" s="1" t="str">
        <f t="shared" si="41"/>
        <v>ST10055</v>
      </c>
      <c r="S2577" t="str">
        <f>VLOOKUP(R2577,Data!$C$2:$D$261,2,0)</f>
        <v>Hollyburn House</v>
      </c>
      <c r="T2577">
        <f>COUNTIF('Feb 2022'!A:A,D2577)+COUNTIF('Mar 2022'!A:A,D2577)+COUNTIF('Apr 2022'!A:A,D2577)+COUNTIF('May 2022'!A:A,D2577)+COUNTIF('June 2022'!A:A,D2577)+COUNTIF('July 2022'!A:A,D2577)+COUNTIF('Aug 2022'!A:A,D2577)+COUNTIF('Sep 2022'!A:A,D2577)+COUNTIF('Oct 2022'!A:A,D2577)+COUNTIF('Dec 2022'!A:A,D2577)</f>
        <v>0</v>
      </c>
      <c r="U2577" t="str">
        <f>VLOOKUP(Q2577,'Capital Lookup'!A:B,2,FALSE)</f>
        <v>Yes</v>
      </c>
      <c r="V2577" s="2">
        <f>IFERROR(VLOOKUP(LEFT(F2577,10),'Find Purchase Orders'!B:J,9,FALSE),"")</f>
        <v>44693</v>
      </c>
      <c r="W2577" s="25" t="s">
        <v>7261</v>
      </c>
    </row>
    <row r="2578" spans="1:23" hidden="1">
      <c r="A2578" s="25" t="s">
        <v>7261</v>
      </c>
      <c r="B2578" s="25" t="s">
        <v>7657</v>
      </c>
      <c r="C2578" s="25" t="s">
        <v>7282</v>
      </c>
      <c r="D2578" s="25" t="s">
        <v>13469</v>
      </c>
      <c r="E2578" s="25" t="s">
        <v>9816</v>
      </c>
      <c r="F2578" s="25" t="s">
        <v>13470</v>
      </c>
      <c r="G2578" s="25" t="s">
        <v>13471</v>
      </c>
      <c r="H2578" s="21">
        <v>1213.06</v>
      </c>
      <c r="I2578" s="25" t="s">
        <v>7287</v>
      </c>
      <c r="J2578" s="25" t="s">
        <v>7288</v>
      </c>
      <c r="K2578" s="25" t="s">
        <v>7646</v>
      </c>
      <c r="L2578" s="25" t="s">
        <v>7652</v>
      </c>
      <c r="M2578" s="21">
        <v>1213.05</v>
      </c>
      <c r="N2578" s="22">
        <v>0</v>
      </c>
      <c r="O2578" s="21">
        <v>1213.05</v>
      </c>
      <c r="P2578" s="21">
        <v>139.56</v>
      </c>
      <c r="Q2578" s="25" t="s">
        <v>7661</v>
      </c>
      <c r="R2578" s="1" t="str">
        <f t="shared" si="41"/>
        <v>ST10018</v>
      </c>
      <c r="S2578" t="str">
        <f>VLOOKUP(R2578,Data!$C$2:$D$261,2,0)</f>
        <v>The Annex</v>
      </c>
      <c r="T2578">
        <f>COUNTIF('Feb 2022'!A:A,D2578)+COUNTIF('Mar 2022'!A:A,D2578)+COUNTIF('Apr 2022'!A:A,D2578)+COUNTIF('May 2022'!A:A,D2578)+COUNTIF('June 2022'!A:A,D2578)+COUNTIF('July 2022'!A:A,D2578)+COUNTIF('Aug 2022'!A:A,D2578)+COUNTIF('Sep 2022'!A:A,D2578)+COUNTIF('Oct 2022'!A:A,D2578)+COUNTIF('Dec 2022'!A:A,D2578)</f>
        <v>0</v>
      </c>
      <c r="U2578" t="str">
        <f>VLOOKUP(Q2578,'Capital Lookup'!A:B,2,FALSE)</f>
        <v>Yes</v>
      </c>
      <c r="V2578" s="2">
        <f>IFERROR(VLOOKUP(LEFT(F2578,10),'Find Purchase Orders'!B:J,9,FALSE),"")</f>
        <v>44697</v>
      </c>
      <c r="W2578" s="25" t="s">
        <v>7261</v>
      </c>
    </row>
    <row r="2579" spans="1:23" hidden="1">
      <c r="A2579" s="25" t="s">
        <v>7261</v>
      </c>
      <c r="B2579" s="25" t="s">
        <v>7657</v>
      </c>
      <c r="C2579" s="25" t="s">
        <v>7282</v>
      </c>
      <c r="D2579" s="25" t="s">
        <v>13469</v>
      </c>
      <c r="E2579" s="25" t="s">
        <v>9816</v>
      </c>
      <c r="F2579" s="25" t="s">
        <v>13472</v>
      </c>
      <c r="G2579" s="25" t="s">
        <v>13471</v>
      </c>
      <c r="H2579" s="21">
        <v>1213.05</v>
      </c>
      <c r="I2579" s="25" t="s">
        <v>7287</v>
      </c>
      <c r="J2579" s="25" t="s">
        <v>7288</v>
      </c>
      <c r="K2579" s="25" t="s">
        <v>7646</v>
      </c>
      <c r="L2579" s="25" t="s">
        <v>7652</v>
      </c>
      <c r="M2579" s="21">
        <v>1213.06</v>
      </c>
      <c r="N2579" s="22">
        <v>0</v>
      </c>
      <c r="O2579" s="21">
        <v>1213.06</v>
      </c>
      <c r="P2579" s="21">
        <v>139.55000000000001</v>
      </c>
      <c r="Q2579" s="25" t="s">
        <v>7661</v>
      </c>
      <c r="R2579" s="1" t="str">
        <f t="shared" si="41"/>
        <v>ST10018</v>
      </c>
      <c r="S2579" t="str">
        <f>VLOOKUP(R2579,Data!$C$2:$D$261,2,0)</f>
        <v>The Annex</v>
      </c>
      <c r="T2579">
        <f>COUNTIF('Feb 2022'!A:A,D2579)+COUNTIF('Mar 2022'!A:A,D2579)+COUNTIF('Apr 2022'!A:A,D2579)+COUNTIF('May 2022'!A:A,D2579)+COUNTIF('June 2022'!A:A,D2579)+COUNTIF('July 2022'!A:A,D2579)+COUNTIF('Aug 2022'!A:A,D2579)+COUNTIF('Sep 2022'!A:A,D2579)+COUNTIF('Oct 2022'!A:A,D2579)+COUNTIF('Dec 2022'!A:A,D2579)</f>
        <v>0</v>
      </c>
      <c r="U2579" t="str">
        <f>VLOOKUP(Q2579,'Capital Lookup'!A:B,2,FALSE)</f>
        <v>Yes</v>
      </c>
      <c r="V2579" s="2">
        <f>IFERROR(VLOOKUP(LEFT(F2579,10),'Find Purchase Orders'!B:J,9,FALSE),"")</f>
        <v>44697</v>
      </c>
      <c r="W2579" s="25" t="s">
        <v>7261</v>
      </c>
    </row>
    <row r="2580" spans="1:23" hidden="1">
      <c r="A2580" s="25" t="s">
        <v>7261</v>
      </c>
      <c r="B2580" s="25" t="s">
        <v>7657</v>
      </c>
      <c r="C2580" s="25" t="s">
        <v>7282</v>
      </c>
      <c r="D2580" s="25" t="s">
        <v>13469</v>
      </c>
      <c r="E2580" s="25" t="s">
        <v>9816</v>
      </c>
      <c r="F2580" s="25" t="s">
        <v>13473</v>
      </c>
      <c r="G2580" s="25" t="s">
        <v>13471</v>
      </c>
      <c r="H2580" s="21">
        <v>87.01</v>
      </c>
      <c r="I2580" s="25" t="s">
        <v>7287</v>
      </c>
      <c r="J2580" s="25" t="s">
        <v>7288</v>
      </c>
      <c r="K2580" s="25" t="s">
        <v>7646</v>
      </c>
      <c r="L2580" s="25" t="s">
        <v>7652</v>
      </c>
      <c r="M2580" s="21">
        <v>87.01</v>
      </c>
      <c r="N2580" s="22">
        <v>0</v>
      </c>
      <c r="O2580" s="21">
        <v>87.01</v>
      </c>
      <c r="P2580" s="21">
        <v>10.01</v>
      </c>
      <c r="Q2580" s="25" t="s">
        <v>7661</v>
      </c>
      <c r="R2580" s="1" t="str">
        <f t="shared" si="41"/>
        <v>ST10018</v>
      </c>
      <c r="S2580" t="str">
        <f>VLOOKUP(R2580,Data!$C$2:$D$261,2,0)</f>
        <v>The Annex</v>
      </c>
      <c r="T2580">
        <f>COUNTIF('Feb 2022'!A:A,D2580)+COUNTIF('Mar 2022'!A:A,D2580)+COUNTIF('Apr 2022'!A:A,D2580)+COUNTIF('May 2022'!A:A,D2580)+COUNTIF('June 2022'!A:A,D2580)+COUNTIF('July 2022'!A:A,D2580)+COUNTIF('Aug 2022'!A:A,D2580)+COUNTIF('Sep 2022'!A:A,D2580)+COUNTIF('Oct 2022'!A:A,D2580)+COUNTIF('Dec 2022'!A:A,D2580)</f>
        <v>0</v>
      </c>
      <c r="U2580" t="str">
        <f>VLOOKUP(Q2580,'Capital Lookup'!A:B,2,FALSE)</f>
        <v>Yes</v>
      </c>
      <c r="V2580" s="2">
        <f>IFERROR(VLOOKUP(LEFT(F2580,10),'Find Purchase Orders'!B:J,9,FALSE),"")</f>
        <v>44697</v>
      </c>
      <c r="W2580" s="25" t="s">
        <v>7261</v>
      </c>
    </row>
    <row r="2581" spans="1:23" hidden="1">
      <c r="A2581" s="25" t="s">
        <v>7261</v>
      </c>
      <c r="B2581" s="25" t="s">
        <v>7643</v>
      </c>
      <c r="C2581" s="25" t="s">
        <v>7282</v>
      </c>
      <c r="D2581" s="25" t="s">
        <v>13474</v>
      </c>
      <c r="E2581" s="25" t="s">
        <v>9816</v>
      </c>
      <c r="F2581" s="25" t="s">
        <v>13475</v>
      </c>
      <c r="G2581" s="25" t="s">
        <v>13471</v>
      </c>
      <c r="H2581" s="21">
        <v>1213.05</v>
      </c>
      <c r="I2581" s="25" t="s">
        <v>7296</v>
      </c>
      <c r="J2581" s="25" t="s">
        <v>7288</v>
      </c>
      <c r="K2581" s="25" t="s">
        <v>7646</v>
      </c>
      <c r="L2581" s="25" t="s">
        <v>7652</v>
      </c>
      <c r="M2581" s="21">
        <v>1213.05</v>
      </c>
      <c r="N2581" s="21">
        <v>1073.5</v>
      </c>
      <c r="O2581" s="21">
        <v>139.55000000000001</v>
      </c>
      <c r="P2581" s="21">
        <v>1213.05</v>
      </c>
      <c r="Q2581" s="25" t="s">
        <v>7653</v>
      </c>
      <c r="R2581" s="1" t="str">
        <f t="shared" si="41"/>
        <v>ST10020</v>
      </c>
      <c r="S2581" t="str">
        <f>VLOOKUP(R2581,Data!$C$2:$D$261,2,0)</f>
        <v>Kingsway</v>
      </c>
      <c r="T2581">
        <f>COUNTIF('Feb 2022'!A:A,D2581)+COUNTIF('Mar 2022'!A:A,D2581)+COUNTIF('Apr 2022'!A:A,D2581)+COUNTIF('May 2022'!A:A,D2581)+COUNTIF('June 2022'!A:A,D2581)+COUNTIF('July 2022'!A:A,D2581)+COUNTIF('Aug 2022'!A:A,D2581)+COUNTIF('Sep 2022'!A:A,D2581)+COUNTIF('Oct 2022'!A:A,D2581)+COUNTIF('Dec 2022'!A:A,D2581)</f>
        <v>0</v>
      </c>
      <c r="U2581" t="str">
        <f>VLOOKUP(Q2581,'Capital Lookup'!A:B,2,FALSE)</f>
        <v>Yes</v>
      </c>
      <c r="V2581" s="2">
        <f>IFERROR(VLOOKUP(LEFT(F2581,10),'Find Purchase Orders'!B:J,9,FALSE),"")</f>
        <v>44693</v>
      </c>
      <c r="W2581" s="25" t="s">
        <v>7261</v>
      </c>
    </row>
    <row r="2582" spans="1:23" hidden="1">
      <c r="A2582" s="25" t="s">
        <v>7261</v>
      </c>
      <c r="B2582" s="25" t="s">
        <v>7643</v>
      </c>
      <c r="C2582" s="25" t="s">
        <v>7282</v>
      </c>
      <c r="D2582" s="25" t="s">
        <v>13474</v>
      </c>
      <c r="E2582" s="25" t="s">
        <v>9816</v>
      </c>
      <c r="F2582" s="25" t="s">
        <v>13476</v>
      </c>
      <c r="G2582" s="25" t="s">
        <v>13471</v>
      </c>
      <c r="H2582" s="21">
        <v>72.319999999999993</v>
      </c>
      <c r="I2582" s="25" t="s">
        <v>7296</v>
      </c>
      <c r="J2582" s="25" t="s">
        <v>7288</v>
      </c>
      <c r="K2582" s="25" t="s">
        <v>7646</v>
      </c>
      <c r="L2582" s="25" t="s">
        <v>7652</v>
      </c>
      <c r="M2582" s="21">
        <v>72.319999999999993</v>
      </c>
      <c r="N2582" s="21">
        <v>64</v>
      </c>
      <c r="O2582" s="21">
        <v>8.32</v>
      </c>
      <c r="P2582" s="21">
        <v>72.319999999999993</v>
      </c>
      <c r="Q2582" s="25" t="s">
        <v>7653</v>
      </c>
      <c r="R2582" s="1" t="str">
        <f t="shared" si="41"/>
        <v>ST10020</v>
      </c>
      <c r="S2582" t="str">
        <f>VLOOKUP(R2582,Data!$C$2:$D$261,2,0)</f>
        <v>Kingsway</v>
      </c>
      <c r="T2582">
        <f>COUNTIF('Feb 2022'!A:A,D2582)+COUNTIF('Mar 2022'!A:A,D2582)+COUNTIF('Apr 2022'!A:A,D2582)+COUNTIF('May 2022'!A:A,D2582)+COUNTIF('June 2022'!A:A,D2582)+COUNTIF('July 2022'!A:A,D2582)+COUNTIF('Aug 2022'!A:A,D2582)+COUNTIF('Sep 2022'!A:A,D2582)+COUNTIF('Oct 2022'!A:A,D2582)+COUNTIF('Dec 2022'!A:A,D2582)</f>
        <v>0</v>
      </c>
      <c r="U2582" t="str">
        <f>VLOOKUP(Q2582,'Capital Lookup'!A:B,2,FALSE)</f>
        <v>Yes</v>
      </c>
      <c r="V2582" s="2">
        <f>IFERROR(VLOOKUP(LEFT(F2582,10),'Find Purchase Orders'!B:J,9,FALSE),"")</f>
        <v>44693</v>
      </c>
      <c r="W2582" s="25" t="s">
        <v>7261</v>
      </c>
    </row>
    <row r="2583" spans="1:23" hidden="1">
      <c r="A2583" s="25" t="s">
        <v>7261</v>
      </c>
      <c r="B2583" s="25" t="s">
        <v>7643</v>
      </c>
      <c r="C2583" s="25" t="s">
        <v>7282</v>
      </c>
      <c r="D2583" s="25" t="s">
        <v>13474</v>
      </c>
      <c r="E2583" s="25" t="s">
        <v>9816</v>
      </c>
      <c r="F2583" s="25" t="s">
        <v>13477</v>
      </c>
      <c r="G2583" s="25" t="s">
        <v>13471</v>
      </c>
      <c r="H2583" s="21">
        <v>1093.3399999999999</v>
      </c>
      <c r="I2583" s="25" t="s">
        <v>7296</v>
      </c>
      <c r="J2583" s="25" t="s">
        <v>7288</v>
      </c>
      <c r="K2583" s="25" t="s">
        <v>7646</v>
      </c>
      <c r="L2583" s="25" t="s">
        <v>7652</v>
      </c>
      <c r="M2583" s="21">
        <v>1093.3399999999999</v>
      </c>
      <c r="N2583" s="21">
        <v>1073.5</v>
      </c>
      <c r="O2583" s="21">
        <v>19.84</v>
      </c>
      <c r="P2583" s="21">
        <v>1093.3399999999999</v>
      </c>
      <c r="Q2583" s="25" t="s">
        <v>7653</v>
      </c>
      <c r="R2583" s="1" t="str">
        <f t="shared" si="41"/>
        <v>ST10020</v>
      </c>
      <c r="S2583" t="str">
        <f>VLOOKUP(R2583,Data!$C$2:$D$261,2,0)</f>
        <v>Kingsway</v>
      </c>
      <c r="T2583">
        <f>COUNTIF('Feb 2022'!A:A,D2583)+COUNTIF('Mar 2022'!A:A,D2583)+COUNTIF('Apr 2022'!A:A,D2583)+COUNTIF('May 2022'!A:A,D2583)+COUNTIF('June 2022'!A:A,D2583)+COUNTIF('July 2022'!A:A,D2583)+COUNTIF('Aug 2022'!A:A,D2583)+COUNTIF('Sep 2022'!A:A,D2583)+COUNTIF('Oct 2022'!A:A,D2583)+COUNTIF('Dec 2022'!A:A,D2583)</f>
        <v>0</v>
      </c>
      <c r="U2583" t="str">
        <f>VLOOKUP(Q2583,'Capital Lookup'!A:B,2,FALSE)</f>
        <v>Yes</v>
      </c>
      <c r="V2583" s="2">
        <f>IFERROR(VLOOKUP(LEFT(F2583,10),'Find Purchase Orders'!B:J,9,FALSE),"")</f>
        <v>44693</v>
      </c>
      <c r="W2583" s="25" t="s">
        <v>7261</v>
      </c>
    </row>
    <row r="2584" spans="1:23" hidden="1">
      <c r="A2584" s="25" t="s">
        <v>7261</v>
      </c>
      <c r="B2584" s="25" t="s">
        <v>7643</v>
      </c>
      <c r="C2584" s="25" t="s">
        <v>7282</v>
      </c>
      <c r="D2584" s="25" t="s">
        <v>13474</v>
      </c>
      <c r="E2584" s="25" t="s">
        <v>9816</v>
      </c>
      <c r="F2584" s="25" t="s">
        <v>13478</v>
      </c>
      <c r="G2584" s="25" t="s">
        <v>13471</v>
      </c>
      <c r="H2584" s="21">
        <v>1093.3399999999999</v>
      </c>
      <c r="I2584" s="25" t="s">
        <v>7296</v>
      </c>
      <c r="J2584" s="25" t="s">
        <v>7288</v>
      </c>
      <c r="K2584" s="25" t="s">
        <v>7646</v>
      </c>
      <c r="L2584" s="25" t="s">
        <v>7652</v>
      </c>
      <c r="M2584" s="21">
        <v>1093.3399999999999</v>
      </c>
      <c r="N2584" s="21">
        <v>1935.12</v>
      </c>
      <c r="O2584" s="21">
        <v>-841.78</v>
      </c>
      <c r="P2584" s="21">
        <v>1093.3399999999999</v>
      </c>
      <c r="Q2584" s="25" t="s">
        <v>7653</v>
      </c>
      <c r="R2584" s="1" t="str">
        <f t="shared" si="41"/>
        <v>ST10020</v>
      </c>
      <c r="S2584" t="str">
        <f>VLOOKUP(R2584,Data!$C$2:$D$261,2,0)</f>
        <v>Kingsway</v>
      </c>
      <c r="T2584">
        <f>COUNTIF('Feb 2022'!A:A,D2584)+COUNTIF('Mar 2022'!A:A,D2584)+COUNTIF('Apr 2022'!A:A,D2584)+COUNTIF('May 2022'!A:A,D2584)+COUNTIF('June 2022'!A:A,D2584)+COUNTIF('July 2022'!A:A,D2584)+COUNTIF('Aug 2022'!A:A,D2584)+COUNTIF('Sep 2022'!A:A,D2584)+COUNTIF('Oct 2022'!A:A,D2584)+COUNTIF('Dec 2022'!A:A,D2584)</f>
        <v>0</v>
      </c>
      <c r="U2584" t="str">
        <f>VLOOKUP(Q2584,'Capital Lookup'!A:B,2,FALSE)</f>
        <v>Yes</v>
      </c>
      <c r="V2584" s="2">
        <f>IFERROR(VLOOKUP(LEFT(F2584,10),'Find Purchase Orders'!B:J,9,FALSE),"")</f>
        <v>44693</v>
      </c>
      <c r="W2584" s="25" t="s">
        <v>7261</v>
      </c>
    </row>
    <row r="2585" spans="1:23" hidden="1">
      <c r="A2585" s="25" t="s">
        <v>7261</v>
      </c>
      <c r="B2585" s="25" t="s">
        <v>7643</v>
      </c>
      <c r="C2585" s="25" t="s">
        <v>7282</v>
      </c>
      <c r="D2585" s="25" t="s">
        <v>13474</v>
      </c>
      <c r="E2585" s="25" t="s">
        <v>9816</v>
      </c>
      <c r="F2585" s="25" t="s">
        <v>13479</v>
      </c>
      <c r="G2585" s="25" t="s">
        <v>13471</v>
      </c>
      <c r="H2585" s="21">
        <v>1213.05</v>
      </c>
      <c r="I2585" s="25" t="s">
        <v>7296</v>
      </c>
      <c r="J2585" s="25" t="s">
        <v>7288</v>
      </c>
      <c r="K2585" s="25" t="s">
        <v>7646</v>
      </c>
      <c r="L2585" s="25" t="s">
        <v>7652</v>
      </c>
      <c r="M2585" s="21">
        <v>1213.07</v>
      </c>
      <c r="N2585" s="21">
        <v>1073.5</v>
      </c>
      <c r="O2585" s="21">
        <v>139.57</v>
      </c>
      <c r="P2585" s="21">
        <v>1213.05</v>
      </c>
      <c r="Q2585" s="25" t="s">
        <v>7653</v>
      </c>
      <c r="R2585" s="1" t="str">
        <f t="shared" si="41"/>
        <v>ST10020</v>
      </c>
      <c r="S2585" t="str">
        <f>VLOOKUP(R2585,Data!$C$2:$D$261,2,0)</f>
        <v>Kingsway</v>
      </c>
      <c r="T2585">
        <f>COUNTIF('Feb 2022'!A:A,D2585)+COUNTIF('Mar 2022'!A:A,D2585)+COUNTIF('Apr 2022'!A:A,D2585)+COUNTIF('May 2022'!A:A,D2585)+COUNTIF('June 2022'!A:A,D2585)+COUNTIF('July 2022'!A:A,D2585)+COUNTIF('Aug 2022'!A:A,D2585)+COUNTIF('Sep 2022'!A:A,D2585)+COUNTIF('Oct 2022'!A:A,D2585)+COUNTIF('Dec 2022'!A:A,D2585)</f>
        <v>0</v>
      </c>
      <c r="U2585" t="str">
        <f>VLOOKUP(Q2585,'Capital Lookup'!A:B,2,FALSE)</f>
        <v>Yes</v>
      </c>
      <c r="V2585" s="2">
        <f>IFERROR(VLOOKUP(LEFT(F2585,10),'Find Purchase Orders'!B:J,9,FALSE),"")</f>
        <v>44693</v>
      </c>
      <c r="W2585" s="25" t="s">
        <v>7261</v>
      </c>
    </row>
    <row r="2586" spans="1:23" hidden="1">
      <c r="A2586" s="25" t="s">
        <v>7261</v>
      </c>
      <c r="B2586" s="25" t="s">
        <v>7643</v>
      </c>
      <c r="C2586" s="25" t="s">
        <v>7282</v>
      </c>
      <c r="D2586" s="25" t="s">
        <v>13474</v>
      </c>
      <c r="E2586" s="25" t="s">
        <v>9816</v>
      </c>
      <c r="F2586" s="25" t="s">
        <v>13480</v>
      </c>
      <c r="G2586" s="25" t="s">
        <v>13471</v>
      </c>
      <c r="H2586" s="21">
        <v>1213.07</v>
      </c>
      <c r="I2586" s="25" t="s">
        <v>7296</v>
      </c>
      <c r="J2586" s="25" t="s">
        <v>7288</v>
      </c>
      <c r="K2586" s="25" t="s">
        <v>7646</v>
      </c>
      <c r="L2586" s="25" t="s">
        <v>7652</v>
      </c>
      <c r="M2586" s="21">
        <v>1213.05</v>
      </c>
      <c r="N2586" s="21">
        <v>1073.5</v>
      </c>
      <c r="O2586" s="21">
        <v>139.55000000000001</v>
      </c>
      <c r="P2586" s="21">
        <v>1213.07</v>
      </c>
      <c r="Q2586" s="25" t="s">
        <v>7653</v>
      </c>
      <c r="R2586" s="1" t="str">
        <f t="shared" si="41"/>
        <v>ST10020</v>
      </c>
      <c r="S2586" t="str">
        <f>VLOOKUP(R2586,Data!$C$2:$D$261,2,0)</f>
        <v>Kingsway</v>
      </c>
      <c r="T2586">
        <f>COUNTIF('Feb 2022'!A:A,D2586)+COUNTIF('Mar 2022'!A:A,D2586)+COUNTIF('Apr 2022'!A:A,D2586)+COUNTIF('May 2022'!A:A,D2586)+COUNTIF('June 2022'!A:A,D2586)+COUNTIF('July 2022'!A:A,D2586)+COUNTIF('Aug 2022'!A:A,D2586)+COUNTIF('Sep 2022'!A:A,D2586)+COUNTIF('Oct 2022'!A:A,D2586)+COUNTIF('Dec 2022'!A:A,D2586)</f>
        <v>0</v>
      </c>
      <c r="U2586" t="str">
        <f>VLOOKUP(Q2586,'Capital Lookup'!A:B,2,FALSE)</f>
        <v>Yes</v>
      </c>
      <c r="V2586" s="2">
        <f>IFERROR(VLOOKUP(LEFT(F2586,10),'Find Purchase Orders'!B:J,9,FALSE),"")</f>
        <v>44693</v>
      </c>
      <c r="W2586" s="25" t="s">
        <v>7261</v>
      </c>
    </row>
    <row r="2587" spans="1:23" hidden="1">
      <c r="A2587" s="25" t="s">
        <v>7261</v>
      </c>
      <c r="B2587" s="25" t="s">
        <v>7384</v>
      </c>
      <c r="C2587" s="25" t="s">
        <v>7277</v>
      </c>
      <c r="D2587" s="25" t="s">
        <v>4960</v>
      </c>
      <c r="E2587" s="25" t="s">
        <v>7386</v>
      </c>
      <c r="F2587" s="25" t="s">
        <v>13481</v>
      </c>
      <c r="G2587" s="25" t="s">
        <v>13482</v>
      </c>
      <c r="H2587" s="21">
        <v>1473.72</v>
      </c>
      <c r="I2587" s="25" t="s">
        <v>7296</v>
      </c>
      <c r="J2587" s="25" t="s">
        <v>7288</v>
      </c>
      <c r="K2587" s="25" t="s">
        <v>7262</v>
      </c>
      <c r="L2587" s="25" t="s">
        <v>7259</v>
      </c>
      <c r="M2587" s="21">
        <v>1473.72</v>
      </c>
      <c r="N2587" s="21">
        <v>1473.71</v>
      </c>
      <c r="O2587" s="21">
        <v>0.01</v>
      </c>
      <c r="P2587" s="21">
        <v>1473.72</v>
      </c>
      <c r="Q2587" s="25" t="s">
        <v>7389</v>
      </c>
      <c r="R2587" s="1" t="str">
        <f t="shared" si="41"/>
        <v>ST10066</v>
      </c>
      <c r="S2587" t="str">
        <f>VLOOKUP(R2587,Data!$C$2:$D$261,2,0)</f>
        <v>Inglewood</v>
      </c>
      <c r="T2587">
        <f>COUNTIF('Feb 2022'!A:A,D2587)+COUNTIF('Mar 2022'!A:A,D2587)+COUNTIF('Apr 2022'!A:A,D2587)+COUNTIF('May 2022'!A:A,D2587)+COUNTIF('June 2022'!A:A,D2587)+COUNTIF('July 2022'!A:A,D2587)+COUNTIF('Aug 2022'!A:A,D2587)+COUNTIF('Sep 2022'!A:A,D2587)+COUNTIF('Oct 2022'!A:A,D2587)+COUNTIF('Dec 2022'!A:A,D2587)</f>
        <v>1</v>
      </c>
      <c r="U2587" t="str">
        <f>VLOOKUP(Q2587,'Capital Lookup'!A:B,2,FALSE)</f>
        <v>No</v>
      </c>
      <c r="V2587" s="2">
        <f>IFERROR(VLOOKUP(LEFT(F2587,10),'Find Purchase Orders'!B:J,9,FALSE),"")</f>
        <v>44697</v>
      </c>
      <c r="W2587" s="25" t="s">
        <v>7261</v>
      </c>
    </row>
    <row r="2588" spans="1:23" hidden="1">
      <c r="A2588" s="25" t="s">
        <v>7261</v>
      </c>
      <c r="B2588" s="25" t="s">
        <v>7662</v>
      </c>
      <c r="C2588" s="25" t="s">
        <v>7264</v>
      </c>
      <c r="D2588" s="25" t="s">
        <v>4898</v>
      </c>
      <c r="E2588" s="25" t="s">
        <v>7273</v>
      </c>
      <c r="F2588" s="25" t="s">
        <v>13483</v>
      </c>
      <c r="G2588" s="25" t="s">
        <v>13484</v>
      </c>
      <c r="H2588" s="21">
        <v>12378.22</v>
      </c>
      <c r="I2588" s="25" t="s">
        <v>7296</v>
      </c>
      <c r="J2588" s="25" t="s">
        <v>7288</v>
      </c>
      <c r="K2588" s="25" t="s">
        <v>7733</v>
      </c>
      <c r="L2588" s="25" t="s">
        <v>7734</v>
      </c>
      <c r="M2588" s="21">
        <v>12378.22</v>
      </c>
      <c r="N2588" s="21">
        <v>12378.22</v>
      </c>
      <c r="O2588" s="21">
        <v>0</v>
      </c>
      <c r="P2588" s="21">
        <v>12378.22</v>
      </c>
      <c r="Q2588" s="25" t="s">
        <v>13485</v>
      </c>
      <c r="R2588" s="1" t="str">
        <f t="shared" si="41"/>
        <v>ST10055</v>
      </c>
      <c r="S2588" t="str">
        <f>VLOOKUP(R2588,Data!$C$2:$D$261,2,0)</f>
        <v>Hollyburn House</v>
      </c>
      <c r="T2588">
        <f>COUNTIF('Feb 2022'!A:A,D2588)+COUNTIF('Mar 2022'!A:A,D2588)+COUNTIF('Apr 2022'!A:A,D2588)+COUNTIF('May 2022'!A:A,D2588)+COUNTIF('June 2022'!A:A,D2588)+COUNTIF('July 2022'!A:A,D2588)+COUNTIF('Aug 2022'!A:A,D2588)+COUNTIF('Sep 2022'!A:A,D2588)+COUNTIF('Oct 2022'!A:A,D2588)+COUNTIF('Dec 2022'!A:A,D2588)</f>
        <v>1</v>
      </c>
      <c r="U2588" t="str">
        <f>VLOOKUP(Q2588,'Capital Lookup'!A:B,2,FALSE)</f>
        <v>No</v>
      </c>
      <c r="V2588" s="2">
        <f>IFERROR(VLOOKUP(LEFT(F2588,10),'Find Purchase Orders'!B:J,9,FALSE),"")</f>
        <v>44692</v>
      </c>
      <c r="W2588" s="25" t="s">
        <v>7261</v>
      </c>
    </row>
    <row r="2589" spans="1:23" hidden="1">
      <c r="A2589" s="25" t="s">
        <v>8607</v>
      </c>
      <c r="B2589" s="25" t="s">
        <v>8989</v>
      </c>
      <c r="C2589" s="25"/>
      <c r="D2589" s="25" t="s">
        <v>13486</v>
      </c>
      <c r="E2589" s="25" t="s">
        <v>8140</v>
      </c>
      <c r="F2589" s="25" t="s">
        <v>13487</v>
      </c>
      <c r="G2589" s="25" t="s">
        <v>13488</v>
      </c>
      <c r="H2589" s="21">
        <v>18884.45</v>
      </c>
      <c r="I2589" s="25" t="s">
        <v>7296</v>
      </c>
      <c r="J2589" s="25" t="s">
        <v>7288</v>
      </c>
      <c r="K2589" s="25" t="s">
        <v>7495</v>
      </c>
      <c r="L2589" s="25" t="s">
        <v>7517</v>
      </c>
      <c r="M2589" s="21">
        <v>18884.45</v>
      </c>
      <c r="N2589" s="21">
        <v>18884.45</v>
      </c>
      <c r="O2589" s="21">
        <v>0</v>
      </c>
      <c r="P2589" s="21">
        <v>18884.45</v>
      </c>
      <c r="Q2589" s="25" t="s">
        <v>13489</v>
      </c>
      <c r="R2589" s="1" t="str">
        <f t="shared" si="41"/>
        <v>ST10400</v>
      </c>
      <c r="S2589" t="e">
        <f>VLOOKUP(R2589,Data!$C$2:$D$261,2,0)</f>
        <v>#N/A</v>
      </c>
      <c r="T2589">
        <f>COUNTIF('Feb 2022'!A:A,D2589)+COUNTIF('Mar 2022'!A:A,D2589)+COUNTIF('Apr 2022'!A:A,D2589)+COUNTIF('May 2022'!A:A,D2589)+COUNTIF('June 2022'!A:A,D2589)+COUNTIF('July 2022'!A:A,D2589)+COUNTIF('Aug 2022'!A:A,D2589)+COUNTIF('Sep 2022'!A:A,D2589)+COUNTIF('Oct 2022'!A:A,D2589)+COUNTIF('Dec 2022'!A:A,D2589)</f>
        <v>0</v>
      </c>
      <c r="U2589" t="str">
        <f>VLOOKUP(Q2589,'Capital Lookup'!A:B,2,FALSE)</f>
        <v>Yes</v>
      </c>
      <c r="V2589" s="2">
        <f>IFERROR(VLOOKUP(LEFT(F2589,10),'Find Purchase Orders'!B:J,9,FALSE),"")</f>
        <v>44693</v>
      </c>
      <c r="W2589" s="25" t="s">
        <v>7261</v>
      </c>
    </row>
    <row r="2590" spans="1:23" hidden="1">
      <c r="A2590" s="25" t="s">
        <v>7261</v>
      </c>
      <c r="B2590" s="25" t="s">
        <v>9186</v>
      </c>
      <c r="C2590" s="25" t="s">
        <v>7264</v>
      </c>
      <c r="D2590" s="25" t="s">
        <v>13490</v>
      </c>
      <c r="E2590" s="25" t="s">
        <v>12833</v>
      </c>
      <c r="H2590" s="21">
        <v>7396.1</v>
      </c>
      <c r="I2590" s="25" t="s">
        <v>7257</v>
      </c>
      <c r="K2590" s="25" t="s">
        <v>7262</v>
      </c>
      <c r="L2590" s="25" t="s">
        <v>7259</v>
      </c>
      <c r="M2590" s="22">
        <v>0</v>
      </c>
      <c r="N2590" s="22">
        <v>0</v>
      </c>
      <c r="O2590" s="21">
        <v>0</v>
      </c>
      <c r="P2590" s="21">
        <v>352.2</v>
      </c>
      <c r="Q2590" s="25" t="s">
        <v>12834</v>
      </c>
      <c r="R2590" s="1" t="str">
        <f t="shared" si="41"/>
        <v>ST10070</v>
      </c>
      <c r="S2590" t="str">
        <f>VLOOKUP(R2590,Data!$C$2:$D$261,2,0)</f>
        <v>Scenic Acres</v>
      </c>
      <c r="T2590">
        <f>COUNTIF('Feb 2022'!A:A,D2590)+COUNTIF('Mar 2022'!A:A,D2590)+COUNTIF('Apr 2022'!A:A,D2590)+COUNTIF('May 2022'!A:A,D2590)+COUNTIF('June 2022'!A:A,D2590)+COUNTIF('July 2022'!A:A,D2590)+COUNTIF('Aug 2022'!A:A,D2590)+COUNTIF('Sep 2022'!A:A,D2590)+COUNTIF('Oct 2022'!A:A,D2590)+COUNTIF('Dec 2022'!A:A,D2590)</f>
        <v>0</v>
      </c>
      <c r="U2590" t="str">
        <f>VLOOKUP(Q2590,'Capital Lookup'!A:B,2,FALSE)</f>
        <v>No</v>
      </c>
      <c r="V2590" s="2" t="str">
        <f>IFERROR(VLOOKUP(LEFT(F2590,10),'Find Purchase Orders'!B:J,9,FALSE),"")</f>
        <v/>
      </c>
      <c r="W2590" s="25" t="s">
        <v>7261</v>
      </c>
    </row>
    <row r="2591" spans="1:23" hidden="1">
      <c r="A2591" s="25" t="s">
        <v>7261</v>
      </c>
      <c r="B2591" s="25" t="s">
        <v>9186</v>
      </c>
      <c r="C2591" s="25" t="s">
        <v>7264</v>
      </c>
      <c r="D2591" s="25" t="s">
        <v>5148</v>
      </c>
      <c r="E2591" s="25" t="s">
        <v>12833</v>
      </c>
      <c r="F2591" s="25" t="s">
        <v>13491</v>
      </c>
      <c r="G2591" s="25" t="s">
        <v>13492</v>
      </c>
      <c r="H2591" s="21">
        <v>3207.28</v>
      </c>
      <c r="I2591" s="25" t="s">
        <v>7296</v>
      </c>
      <c r="J2591" s="25" t="s">
        <v>7288</v>
      </c>
      <c r="K2591" s="25" t="s">
        <v>7262</v>
      </c>
      <c r="L2591" s="25" t="s">
        <v>7259</v>
      </c>
      <c r="M2591" s="21">
        <v>3207.28</v>
      </c>
      <c r="N2591" s="22">
        <v>0</v>
      </c>
      <c r="O2591" s="21">
        <v>3207.28</v>
      </c>
      <c r="P2591" s="21">
        <v>3207.28</v>
      </c>
      <c r="Q2591" s="25" t="s">
        <v>12834</v>
      </c>
      <c r="R2591" s="1" t="str">
        <f t="shared" si="41"/>
        <v>ST10070</v>
      </c>
      <c r="S2591" t="str">
        <f>VLOOKUP(R2591,Data!$C$2:$D$261,2,0)</f>
        <v>Scenic Acres</v>
      </c>
      <c r="T2591">
        <f>COUNTIF('Feb 2022'!A:A,D2591)+COUNTIF('Mar 2022'!A:A,D2591)+COUNTIF('Apr 2022'!A:A,D2591)+COUNTIF('May 2022'!A:A,D2591)+COUNTIF('June 2022'!A:A,D2591)+COUNTIF('July 2022'!A:A,D2591)+COUNTIF('Aug 2022'!A:A,D2591)+COUNTIF('Sep 2022'!A:A,D2591)+COUNTIF('Oct 2022'!A:A,D2591)+COUNTIF('Dec 2022'!A:A,D2591)</f>
        <v>1</v>
      </c>
      <c r="U2591" t="str">
        <f>VLOOKUP(Q2591,'Capital Lookup'!A:B,2,FALSE)</f>
        <v>No</v>
      </c>
      <c r="V2591" s="2">
        <f>IFERROR(VLOOKUP(LEFT(F2591,10),'Find Purchase Orders'!B:J,9,FALSE),"")</f>
        <v>44723</v>
      </c>
      <c r="W2591" s="25" t="s">
        <v>7261</v>
      </c>
    </row>
    <row r="2592" spans="1:23" hidden="1">
      <c r="A2592" s="25" t="s">
        <v>7261</v>
      </c>
      <c r="B2592" s="25" t="s">
        <v>8501</v>
      </c>
      <c r="C2592" s="25" t="s">
        <v>7264</v>
      </c>
      <c r="D2592" s="25" t="s">
        <v>4900</v>
      </c>
      <c r="E2592" s="25" t="s">
        <v>8140</v>
      </c>
      <c r="F2592" s="25" t="s">
        <v>13493</v>
      </c>
      <c r="G2592" s="25" t="s">
        <v>13494</v>
      </c>
      <c r="H2592" s="21">
        <v>5966.4</v>
      </c>
      <c r="I2592" s="25" t="s">
        <v>7296</v>
      </c>
      <c r="J2592" s="25" t="s">
        <v>7288</v>
      </c>
      <c r="K2592" s="25" t="s">
        <v>7762</v>
      </c>
      <c r="L2592" s="25" t="s">
        <v>13495</v>
      </c>
      <c r="M2592" s="21">
        <v>5966.4</v>
      </c>
      <c r="N2592" s="21">
        <v>5966.4</v>
      </c>
      <c r="O2592" s="21">
        <v>0</v>
      </c>
      <c r="P2592" s="21">
        <v>5966.4</v>
      </c>
      <c r="Q2592" s="25" t="s">
        <v>13496</v>
      </c>
      <c r="R2592" s="1" t="str">
        <f t="shared" si="41"/>
        <v>ST10005</v>
      </c>
      <c r="S2592" t="str">
        <f>VLOOKUP(R2592,Data!$C$2:$D$261,2,0)</f>
        <v>The Kensington Oakville</v>
      </c>
      <c r="T2592">
        <f>COUNTIF('Feb 2022'!A:A,D2592)+COUNTIF('Mar 2022'!A:A,D2592)+COUNTIF('Apr 2022'!A:A,D2592)+COUNTIF('May 2022'!A:A,D2592)+COUNTIF('June 2022'!A:A,D2592)+COUNTIF('July 2022'!A:A,D2592)+COUNTIF('Aug 2022'!A:A,D2592)+COUNTIF('Sep 2022'!A:A,D2592)+COUNTIF('Oct 2022'!A:A,D2592)+COUNTIF('Dec 2022'!A:A,D2592)</f>
        <v>1</v>
      </c>
      <c r="U2592" t="str">
        <f>VLOOKUP(Q2592,'Capital Lookup'!A:B,2,FALSE)</f>
        <v>No</v>
      </c>
      <c r="V2592" s="2">
        <f>IFERROR(VLOOKUP(LEFT(F2592,10),'Find Purchase Orders'!B:J,9,FALSE),"")</f>
        <v>44692</v>
      </c>
      <c r="W2592" s="25" t="s">
        <v>7261</v>
      </c>
    </row>
    <row r="2593" spans="1:23" hidden="1">
      <c r="A2593" s="25" t="s">
        <v>7261</v>
      </c>
      <c r="B2593" s="25" t="s">
        <v>7889</v>
      </c>
      <c r="C2593" s="25" t="s">
        <v>7282</v>
      </c>
      <c r="D2593" s="25" t="s">
        <v>13497</v>
      </c>
      <c r="E2593" s="25" t="s">
        <v>10537</v>
      </c>
      <c r="H2593" s="21">
        <v>4846.41</v>
      </c>
      <c r="I2593" s="25" t="s">
        <v>7257</v>
      </c>
      <c r="K2593" s="25" t="s">
        <v>7579</v>
      </c>
      <c r="L2593" s="25" t="s">
        <v>8647</v>
      </c>
      <c r="M2593" s="22">
        <v>0</v>
      </c>
      <c r="N2593" s="22">
        <v>0</v>
      </c>
      <c r="O2593" s="21">
        <v>0</v>
      </c>
      <c r="P2593" s="21">
        <v>0</v>
      </c>
      <c r="Q2593" s="25"/>
      <c r="R2593" s="1" t="str">
        <f t="shared" si="41"/>
        <v>ST10038</v>
      </c>
      <c r="S2593" t="str">
        <f>VLOOKUP(R2593,Data!$C$2:$D$261,2,0)</f>
        <v>St. Lawrence Place</v>
      </c>
      <c r="T2593">
        <f>COUNTIF('Feb 2022'!A:A,D2593)+COUNTIF('Mar 2022'!A:A,D2593)+COUNTIF('Apr 2022'!A:A,D2593)+COUNTIF('May 2022'!A:A,D2593)+COUNTIF('June 2022'!A:A,D2593)+COUNTIF('July 2022'!A:A,D2593)+COUNTIF('Aug 2022'!A:A,D2593)+COUNTIF('Sep 2022'!A:A,D2593)+COUNTIF('Oct 2022'!A:A,D2593)+COUNTIF('Dec 2022'!A:A,D2593)</f>
        <v>0</v>
      </c>
      <c r="U2593" t="e">
        <f>VLOOKUP(Q2593,'Capital Lookup'!A:B,2,FALSE)</f>
        <v>#N/A</v>
      </c>
      <c r="V2593" s="2" t="str">
        <f>IFERROR(VLOOKUP(LEFT(F2593,10),'Find Purchase Orders'!B:J,9,FALSE),"")</f>
        <v/>
      </c>
      <c r="W2593" s="25" t="s">
        <v>7261</v>
      </c>
    </row>
    <row r="2594" spans="1:23" hidden="1">
      <c r="A2594" s="25" t="s">
        <v>7252</v>
      </c>
      <c r="B2594" s="25" t="s">
        <v>11638</v>
      </c>
      <c r="C2594" s="25" t="s">
        <v>7254</v>
      </c>
      <c r="D2594" s="25" t="s">
        <v>4961</v>
      </c>
      <c r="E2594" s="25" t="s">
        <v>11639</v>
      </c>
      <c r="F2594" s="25" t="s">
        <v>13498</v>
      </c>
      <c r="G2594" s="25" t="s">
        <v>13499</v>
      </c>
      <c r="H2594" s="21">
        <v>565</v>
      </c>
      <c r="I2594" s="25" t="s">
        <v>7296</v>
      </c>
      <c r="J2594" s="25" t="s">
        <v>7288</v>
      </c>
      <c r="K2594" s="25" t="s">
        <v>7258</v>
      </c>
      <c r="L2594" s="25" t="s">
        <v>7259</v>
      </c>
      <c r="M2594" s="21">
        <v>565</v>
      </c>
      <c r="N2594" s="21">
        <v>565</v>
      </c>
      <c r="O2594" s="21">
        <v>0</v>
      </c>
      <c r="P2594" s="21">
        <v>565</v>
      </c>
      <c r="Q2594" s="25" t="s">
        <v>11642</v>
      </c>
      <c r="R2594" s="1" t="str">
        <f t="shared" si="41"/>
        <v>ST10097</v>
      </c>
      <c r="S2594" t="str">
        <f>VLOOKUP(R2594,Data!$C$2:$D$261,2,0)</f>
        <v>Grand Wood Park</v>
      </c>
      <c r="T2594">
        <f>COUNTIF('Feb 2022'!A:A,D2594)+COUNTIF('Mar 2022'!A:A,D2594)+COUNTIF('Apr 2022'!A:A,D2594)+COUNTIF('May 2022'!A:A,D2594)+COUNTIF('June 2022'!A:A,D2594)+COUNTIF('July 2022'!A:A,D2594)+COUNTIF('Aug 2022'!A:A,D2594)+COUNTIF('Sep 2022'!A:A,D2594)+COUNTIF('Oct 2022'!A:A,D2594)+COUNTIF('Dec 2022'!A:A,D2594)</f>
        <v>1</v>
      </c>
      <c r="U2594" t="str">
        <f>VLOOKUP(Q2594,'Capital Lookup'!A:B,2,FALSE)</f>
        <v>No</v>
      </c>
      <c r="V2594" s="2">
        <f>IFERROR(VLOOKUP(LEFT(F2594,10),'Find Purchase Orders'!B:J,9,FALSE),"")</f>
        <v>44698</v>
      </c>
      <c r="W2594" s="25" t="s">
        <v>7261</v>
      </c>
    </row>
    <row r="2595" spans="1:23" hidden="1">
      <c r="A2595" s="25" t="s">
        <v>7252</v>
      </c>
      <c r="B2595" s="25" t="s">
        <v>11638</v>
      </c>
      <c r="C2595" s="25" t="s">
        <v>7254</v>
      </c>
      <c r="D2595" s="25" t="s">
        <v>4961</v>
      </c>
      <c r="E2595" s="25" t="s">
        <v>11639</v>
      </c>
      <c r="F2595" s="25" t="s">
        <v>13500</v>
      </c>
      <c r="G2595" s="25" t="s">
        <v>13501</v>
      </c>
      <c r="H2595" s="21">
        <v>293.8</v>
      </c>
      <c r="I2595" s="25" t="s">
        <v>7296</v>
      </c>
      <c r="J2595" s="25" t="s">
        <v>7288</v>
      </c>
      <c r="K2595" s="25" t="s">
        <v>7258</v>
      </c>
      <c r="L2595" s="25" t="s">
        <v>7259</v>
      </c>
      <c r="M2595" s="21">
        <v>293.8</v>
      </c>
      <c r="N2595" s="21">
        <v>293.8</v>
      </c>
      <c r="O2595" s="21">
        <v>0</v>
      </c>
      <c r="P2595" s="21">
        <v>293.8</v>
      </c>
      <c r="Q2595" s="25" t="s">
        <v>11642</v>
      </c>
      <c r="R2595" s="1" t="str">
        <f t="shared" si="41"/>
        <v>ST10097</v>
      </c>
      <c r="S2595" t="str">
        <f>VLOOKUP(R2595,Data!$C$2:$D$261,2,0)</f>
        <v>Grand Wood Park</v>
      </c>
      <c r="T2595">
        <f>COUNTIF('Feb 2022'!A:A,D2595)+COUNTIF('Mar 2022'!A:A,D2595)+COUNTIF('Apr 2022'!A:A,D2595)+COUNTIF('May 2022'!A:A,D2595)+COUNTIF('June 2022'!A:A,D2595)+COUNTIF('July 2022'!A:A,D2595)+COUNTIF('Aug 2022'!A:A,D2595)+COUNTIF('Sep 2022'!A:A,D2595)+COUNTIF('Oct 2022'!A:A,D2595)+COUNTIF('Dec 2022'!A:A,D2595)</f>
        <v>1</v>
      </c>
      <c r="U2595" t="str">
        <f>VLOOKUP(Q2595,'Capital Lookup'!A:B,2,FALSE)</f>
        <v>No</v>
      </c>
      <c r="V2595" s="2">
        <f>IFERROR(VLOOKUP(LEFT(F2595,10),'Find Purchase Orders'!B:J,9,FALSE),"")</f>
        <v>44698</v>
      </c>
      <c r="W2595" s="25" t="s">
        <v>7261</v>
      </c>
    </row>
    <row r="2596" spans="1:23" hidden="1">
      <c r="A2596" s="25" t="s">
        <v>7252</v>
      </c>
      <c r="B2596" s="25" t="s">
        <v>11638</v>
      </c>
      <c r="C2596" s="25" t="s">
        <v>7254</v>
      </c>
      <c r="D2596" s="25" t="s">
        <v>4961</v>
      </c>
      <c r="E2596" s="25" t="s">
        <v>11639</v>
      </c>
      <c r="F2596" s="25" t="s">
        <v>13502</v>
      </c>
      <c r="G2596" s="25" t="s">
        <v>13503</v>
      </c>
      <c r="H2596" s="21">
        <v>5696.26</v>
      </c>
      <c r="I2596" s="25" t="s">
        <v>7296</v>
      </c>
      <c r="J2596" s="25" t="s">
        <v>7288</v>
      </c>
      <c r="K2596" s="25" t="s">
        <v>7262</v>
      </c>
      <c r="L2596" s="25" t="s">
        <v>7259</v>
      </c>
      <c r="M2596" s="21">
        <v>5696.26</v>
      </c>
      <c r="N2596" s="21">
        <v>5374.21</v>
      </c>
      <c r="O2596" s="21">
        <v>322.05</v>
      </c>
      <c r="P2596" s="21">
        <v>5696.26</v>
      </c>
      <c r="Q2596" s="25" t="s">
        <v>11642</v>
      </c>
      <c r="R2596" s="1" t="str">
        <f t="shared" si="41"/>
        <v>ST10097</v>
      </c>
      <c r="S2596" t="str">
        <f>VLOOKUP(R2596,Data!$C$2:$D$261,2,0)</f>
        <v>Grand Wood Park</v>
      </c>
      <c r="T2596">
        <f>COUNTIF('Feb 2022'!A:A,D2596)+COUNTIF('Mar 2022'!A:A,D2596)+COUNTIF('Apr 2022'!A:A,D2596)+COUNTIF('May 2022'!A:A,D2596)+COUNTIF('June 2022'!A:A,D2596)+COUNTIF('July 2022'!A:A,D2596)+COUNTIF('Aug 2022'!A:A,D2596)+COUNTIF('Sep 2022'!A:A,D2596)+COUNTIF('Oct 2022'!A:A,D2596)+COUNTIF('Dec 2022'!A:A,D2596)</f>
        <v>1</v>
      </c>
      <c r="U2596" t="str">
        <f>VLOOKUP(Q2596,'Capital Lookup'!A:B,2,FALSE)</f>
        <v>No</v>
      </c>
      <c r="V2596" s="2">
        <f>IFERROR(VLOOKUP(LEFT(F2596,10),'Find Purchase Orders'!B:J,9,FALSE),"")</f>
        <v>44698</v>
      </c>
      <c r="W2596" s="25" t="s">
        <v>7261</v>
      </c>
    </row>
    <row r="2597" spans="1:23" hidden="1">
      <c r="A2597" s="25" t="s">
        <v>7252</v>
      </c>
      <c r="B2597" s="25" t="s">
        <v>11638</v>
      </c>
      <c r="C2597" s="25" t="s">
        <v>7254</v>
      </c>
      <c r="D2597" s="25" t="s">
        <v>4961</v>
      </c>
      <c r="E2597" s="25" t="s">
        <v>11639</v>
      </c>
      <c r="F2597" s="25" t="s">
        <v>13504</v>
      </c>
      <c r="G2597" s="25" t="s">
        <v>13505</v>
      </c>
      <c r="H2597" s="21">
        <v>322.05</v>
      </c>
      <c r="I2597" s="25" t="s">
        <v>7296</v>
      </c>
      <c r="J2597" s="25" t="s">
        <v>7288</v>
      </c>
      <c r="K2597" s="25" t="s">
        <v>7262</v>
      </c>
      <c r="L2597" s="25" t="s">
        <v>7259</v>
      </c>
      <c r="M2597" s="21">
        <v>322.05</v>
      </c>
      <c r="N2597" s="21">
        <v>322.05</v>
      </c>
      <c r="O2597" s="21">
        <v>0</v>
      </c>
      <c r="P2597" s="21">
        <v>322.05</v>
      </c>
      <c r="Q2597" s="25" t="s">
        <v>11642</v>
      </c>
      <c r="R2597" s="1" t="str">
        <f t="shared" si="41"/>
        <v>ST10097</v>
      </c>
      <c r="S2597" t="str">
        <f>VLOOKUP(R2597,Data!$C$2:$D$261,2,0)</f>
        <v>Grand Wood Park</v>
      </c>
      <c r="T2597">
        <f>COUNTIF('Feb 2022'!A:A,D2597)+COUNTIF('Mar 2022'!A:A,D2597)+COUNTIF('Apr 2022'!A:A,D2597)+COUNTIF('May 2022'!A:A,D2597)+COUNTIF('June 2022'!A:A,D2597)+COUNTIF('July 2022'!A:A,D2597)+COUNTIF('Aug 2022'!A:A,D2597)+COUNTIF('Sep 2022'!A:A,D2597)+COUNTIF('Oct 2022'!A:A,D2597)+COUNTIF('Dec 2022'!A:A,D2597)</f>
        <v>1</v>
      </c>
      <c r="U2597" t="str">
        <f>VLOOKUP(Q2597,'Capital Lookup'!A:B,2,FALSE)</f>
        <v>No</v>
      </c>
      <c r="V2597" s="2">
        <f>IFERROR(VLOOKUP(LEFT(F2597,10),'Find Purchase Orders'!B:J,9,FALSE),"")</f>
        <v>44698</v>
      </c>
      <c r="W2597" s="25" t="s">
        <v>7261</v>
      </c>
    </row>
    <row r="2598" spans="1:23" hidden="1">
      <c r="A2598" s="25" t="s">
        <v>9344</v>
      </c>
      <c r="B2598" s="25" t="s">
        <v>8282</v>
      </c>
      <c r="C2598" s="25" t="s">
        <v>7264</v>
      </c>
      <c r="D2598" s="25" t="s">
        <v>4962</v>
      </c>
      <c r="E2598" s="25" t="s">
        <v>8284</v>
      </c>
      <c r="F2598" s="25" t="s">
        <v>13506</v>
      </c>
      <c r="G2598" s="25" t="s">
        <v>13507</v>
      </c>
      <c r="H2598" s="21">
        <v>787.75</v>
      </c>
      <c r="I2598" s="25" t="s">
        <v>7296</v>
      </c>
      <c r="J2598" s="25" t="s">
        <v>7288</v>
      </c>
      <c r="K2598" s="25" t="s">
        <v>7579</v>
      </c>
      <c r="L2598" s="25" t="s">
        <v>8156</v>
      </c>
      <c r="M2598" s="21">
        <v>787.75</v>
      </c>
      <c r="N2598" s="21">
        <v>787.75</v>
      </c>
      <c r="O2598" s="21">
        <v>0</v>
      </c>
      <c r="P2598" s="21">
        <v>787.75</v>
      </c>
      <c r="Q2598" s="25" t="s">
        <v>13508</v>
      </c>
      <c r="R2598" s="1" t="str">
        <f t="shared" si="41"/>
        <v>ST10021</v>
      </c>
      <c r="S2598" t="str">
        <f>VLOOKUP(R2598,Data!$C$2:$D$261,2,0)</f>
        <v>The Claremont</v>
      </c>
      <c r="T2598">
        <f>COUNTIF('Feb 2022'!A:A,D2598)+COUNTIF('Mar 2022'!A:A,D2598)+COUNTIF('Apr 2022'!A:A,D2598)+COUNTIF('May 2022'!A:A,D2598)+COUNTIF('June 2022'!A:A,D2598)+COUNTIF('July 2022'!A:A,D2598)+COUNTIF('Aug 2022'!A:A,D2598)+COUNTIF('Sep 2022'!A:A,D2598)+COUNTIF('Oct 2022'!A:A,D2598)+COUNTIF('Dec 2022'!A:A,D2598)</f>
        <v>1</v>
      </c>
      <c r="U2598" t="str">
        <f>VLOOKUP(Q2598,'Capital Lookup'!A:B,2,FALSE)</f>
        <v>No</v>
      </c>
      <c r="V2598" s="2">
        <f>IFERROR(VLOOKUP(LEFT(F2598,10),'Find Purchase Orders'!B:J,9,FALSE),"")</f>
        <v>44697</v>
      </c>
      <c r="W2598" s="25" t="s">
        <v>7261</v>
      </c>
    </row>
    <row r="2599" spans="1:23" hidden="1">
      <c r="A2599" s="25" t="s">
        <v>8607</v>
      </c>
      <c r="B2599" s="25" t="s">
        <v>10744</v>
      </c>
      <c r="C2599" s="25"/>
      <c r="D2599" s="25" t="s">
        <v>13509</v>
      </c>
      <c r="E2599" s="25" t="s">
        <v>10746</v>
      </c>
      <c r="F2599" s="25" t="s">
        <v>13510</v>
      </c>
      <c r="G2599" s="25" t="s">
        <v>13511</v>
      </c>
      <c r="H2599" s="21">
        <v>4617.18</v>
      </c>
      <c r="I2599" s="25" t="s">
        <v>7296</v>
      </c>
      <c r="J2599" s="25" t="s">
        <v>7288</v>
      </c>
      <c r="K2599" s="25" t="s">
        <v>7262</v>
      </c>
      <c r="L2599" s="25" t="s">
        <v>7259</v>
      </c>
      <c r="M2599" s="21">
        <v>4617.18</v>
      </c>
      <c r="N2599" s="21">
        <v>4617.18</v>
      </c>
      <c r="O2599" s="21">
        <v>0</v>
      </c>
      <c r="P2599" s="21">
        <v>4617.18</v>
      </c>
      <c r="Q2599" s="25" t="s">
        <v>10749</v>
      </c>
      <c r="R2599" s="1" t="str">
        <f t="shared" si="41"/>
        <v>ST10397</v>
      </c>
      <c r="S2599" t="e">
        <f>VLOOKUP(R2599,Data!$C$2:$D$261,2,0)</f>
        <v>#N/A</v>
      </c>
      <c r="T2599">
        <f>COUNTIF('Feb 2022'!A:A,D2599)+COUNTIF('Mar 2022'!A:A,D2599)+COUNTIF('Apr 2022'!A:A,D2599)+COUNTIF('May 2022'!A:A,D2599)+COUNTIF('June 2022'!A:A,D2599)+COUNTIF('July 2022'!A:A,D2599)+COUNTIF('Aug 2022'!A:A,D2599)+COUNTIF('Sep 2022'!A:A,D2599)+COUNTIF('Oct 2022'!A:A,D2599)+COUNTIF('Dec 2022'!A:A,D2599)</f>
        <v>0</v>
      </c>
      <c r="U2599" t="str">
        <f>VLOOKUP(Q2599,'Capital Lookup'!A:B,2,FALSE)</f>
        <v>Yes</v>
      </c>
      <c r="V2599" s="2">
        <f>IFERROR(VLOOKUP(LEFT(F2599,10),'Find Purchase Orders'!B:J,9,FALSE),"")</f>
        <v>44698</v>
      </c>
      <c r="W2599" s="25" t="s">
        <v>7261</v>
      </c>
    </row>
    <row r="2600" spans="1:23" hidden="1">
      <c r="A2600" s="25" t="s">
        <v>7252</v>
      </c>
      <c r="B2600" s="25" t="s">
        <v>7524</v>
      </c>
      <c r="C2600" s="25" t="s">
        <v>7254</v>
      </c>
      <c r="D2600" s="25" t="s">
        <v>4901</v>
      </c>
      <c r="E2600" s="25" t="s">
        <v>7526</v>
      </c>
      <c r="F2600" s="25" t="s">
        <v>13512</v>
      </c>
      <c r="G2600" s="25" t="s">
        <v>13513</v>
      </c>
      <c r="H2600" s="21">
        <v>1412.5</v>
      </c>
      <c r="I2600" s="25" t="s">
        <v>7296</v>
      </c>
      <c r="J2600" s="25" t="s">
        <v>7288</v>
      </c>
      <c r="K2600" s="25" t="s">
        <v>7289</v>
      </c>
      <c r="L2600" s="25" t="s">
        <v>7259</v>
      </c>
      <c r="M2600" s="21">
        <v>1412.5</v>
      </c>
      <c r="N2600" s="21">
        <v>1412.5</v>
      </c>
      <c r="O2600" s="21">
        <v>0</v>
      </c>
      <c r="P2600" s="21">
        <v>1412.5</v>
      </c>
      <c r="Q2600" s="25" t="s">
        <v>7529</v>
      </c>
      <c r="R2600" s="1" t="str">
        <f t="shared" si="41"/>
        <v>ST10041</v>
      </c>
      <c r="S2600" t="str">
        <f>VLOOKUP(R2600,Data!$C$2:$D$261,2,0)</f>
        <v>Prince of Wales</v>
      </c>
      <c r="T2600">
        <f>COUNTIF('Feb 2022'!A:A,D2600)+COUNTIF('Mar 2022'!A:A,D2600)+COUNTIF('Apr 2022'!A:A,D2600)+COUNTIF('May 2022'!A:A,D2600)+COUNTIF('June 2022'!A:A,D2600)+COUNTIF('July 2022'!A:A,D2600)+COUNTIF('Aug 2022'!A:A,D2600)+COUNTIF('Sep 2022'!A:A,D2600)+COUNTIF('Oct 2022'!A:A,D2600)+COUNTIF('Dec 2022'!A:A,D2600)</f>
        <v>1</v>
      </c>
      <c r="U2600" t="str">
        <f>VLOOKUP(Q2600,'Capital Lookup'!A:B,2,FALSE)</f>
        <v>No</v>
      </c>
      <c r="V2600" s="2">
        <f>IFERROR(VLOOKUP(LEFT(F2600,10),'Find Purchase Orders'!B:J,9,FALSE),"")</f>
        <v>44691</v>
      </c>
      <c r="W2600" s="25" t="s">
        <v>7261</v>
      </c>
    </row>
    <row r="2601" spans="1:23" hidden="1">
      <c r="A2601" s="25" t="s">
        <v>7545</v>
      </c>
      <c r="B2601" s="25" t="s">
        <v>7889</v>
      </c>
      <c r="C2601" s="25" t="s">
        <v>7282</v>
      </c>
      <c r="D2601" s="25" t="s">
        <v>4902</v>
      </c>
      <c r="E2601" s="25" t="s">
        <v>10537</v>
      </c>
      <c r="F2601" s="25" t="s">
        <v>13514</v>
      </c>
      <c r="G2601" s="25" t="s">
        <v>13515</v>
      </c>
      <c r="H2601" s="21">
        <v>4846.41</v>
      </c>
      <c r="I2601" s="25" t="s">
        <v>7296</v>
      </c>
      <c r="J2601" s="25" t="s">
        <v>7288</v>
      </c>
      <c r="K2601" s="25" t="s">
        <v>7579</v>
      </c>
      <c r="L2601" s="25" t="s">
        <v>8156</v>
      </c>
      <c r="M2601" s="21">
        <v>4846.41</v>
      </c>
      <c r="N2601" s="21">
        <v>5209.9399999999996</v>
      </c>
      <c r="O2601" s="21">
        <v>-363.53</v>
      </c>
      <c r="P2601" s="21">
        <v>4846.41</v>
      </c>
      <c r="Q2601" s="25" t="s">
        <v>13516</v>
      </c>
      <c r="R2601" s="1" t="str">
        <f t="shared" si="41"/>
        <v>ST10038</v>
      </c>
      <c r="S2601" t="str">
        <f>VLOOKUP(R2601,Data!$C$2:$D$261,2,0)</f>
        <v>St. Lawrence Place</v>
      </c>
      <c r="T2601">
        <f>COUNTIF('Feb 2022'!A:A,D2601)+COUNTIF('Mar 2022'!A:A,D2601)+COUNTIF('Apr 2022'!A:A,D2601)+COUNTIF('May 2022'!A:A,D2601)+COUNTIF('June 2022'!A:A,D2601)+COUNTIF('July 2022'!A:A,D2601)+COUNTIF('Aug 2022'!A:A,D2601)+COUNTIF('Sep 2022'!A:A,D2601)+COUNTIF('Oct 2022'!A:A,D2601)+COUNTIF('Dec 2022'!A:A,D2601)</f>
        <v>1</v>
      </c>
      <c r="U2601" t="str">
        <f>VLOOKUP(Q2601,'Capital Lookup'!A:B,2,FALSE)</f>
        <v>No</v>
      </c>
      <c r="V2601" s="2">
        <f>IFERROR(VLOOKUP(LEFT(F2601,10),'Find Purchase Orders'!B:J,9,FALSE),"")</f>
        <v>44695</v>
      </c>
      <c r="W2601" s="25" t="s">
        <v>7261</v>
      </c>
    </row>
    <row r="2602" spans="1:23" hidden="1">
      <c r="A2602" s="25" t="s">
        <v>7261</v>
      </c>
      <c r="B2602" s="25" t="s">
        <v>7408</v>
      </c>
      <c r="C2602" s="25" t="s">
        <v>7264</v>
      </c>
      <c r="D2602" s="25" t="s">
        <v>4963</v>
      </c>
      <c r="E2602" s="25" t="s">
        <v>8140</v>
      </c>
      <c r="F2602" s="25" t="s">
        <v>13517</v>
      </c>
      <c r="G2602" s="25" t="s">
        <v>13518</v>
      </c>
      <c r="H2602" s="21">
        <v>3548.2</v>
      </c>
      <c r="I2602" s="25" t="s">
        <v>7296</v>
      </c>
      <c r="J2602" s="25" t="s">
        <v>7288</v>
      </c>
      <c r="K2602" s="25" t="s">
        <v>7733</v>
      </c>
      <c r="L2602" s="25" t="s">
        <v>7734</v>
      </c>
      <c r="M2602" s="21">
        <v>3548.2</v>
      </c>
      <c r="N2602" s="21">
        <v>3548.2</v>
      </c>
      <c r="O2602" s="21">
        <v>0</v>
      </c>
      <c r="P2602" s="21">
        <v>3548.2</v>
      </c>
      <c r="Q2602" s="25" t="s">
        <v>13519</v>
      </c>
      <c r="R2602" s="1" t="str">
        <f t="shared" si="41"/>
        <v>ST10015</v>
      </c>
      <c r="S2602" t="str">
        <f>VLOOKUP(R2602,Data!$C$2:$D$261,2,0)</f>
        <v>Centennial Park Place</v>
      </c>
      <c r="T2602">
        <f>COUNTIF('Feb 2022'!A:A,D2602)+COUNTIF('Mar 2022'!A:A,D2602)+COUNTIF('Apr 2022'!A:A,D2602)+COUNTIF('May 2022'!A:A,D2602)+COUNTIF('June 2022'!A:A,D2602)+COUNTIF('July 2022'!A:A,D2602)+COUNTIF('Aug 2022'!A:A,D2602)+COUNTIF('Sep 2022'!A:A,D2602)+COUNTIF('Oct 2022'!A:A,D2602)+COUNTIF('Dec 2022'!A:A,D2602)</f>
        <v>1</v>
      </c>
      <c r="U2602" t="str">
        <f>VLOOKUP(Q2602,'Capital Lookup'!A:B,2,FALSE)</f>
        <v>No</v>
      </c>
      <c r="V2602" s="2">
        <f>IFERROR(VLOOKUP(LEFT(F2602,10),'Find Purchase Orders'!B:J,9,FALSE),"")</f>
        <v>44697</v>
      </c>
      <c r="W2602" s="25" t="s">
        <v>7261</v>
      </c>
    </row>
    <row r="2603" spans="1:23" hidden="1">
      <c r="A2603" s="25" t="s">
        <v>7252</v>
      </c>
      <c r="B2603" s="25" t="s">
        <v>11638</v>
      </c>
      <c r="C2603" s="25" t="s">
        <v>7254</v>
      </c>
      <c r="D2603" s="25" t="s">
        <v>4964</v>
      </c>
      <c r="E2603" s="25" t="s">
        <v>11639</v>
      </c>
      <c r="F2603" s="25" t="s">
        <v>13520</v>
      </c>
      <c r="G2603" s="25" t="s">
        <v>13521</v>
      </c>
      <c r="H2603" s="21">
        <v>1017</v>
      </c>
      <c r="I2603" s="25" t="s">
        <v>7296</v>
      </c>
      <c r="J2603" s="25" t="s">
        <v>7288</v>
      </c>
      <c r="K2603" s="25" t="s">
        <v>7258</v>
      </c>
      <c r="L2603" s="25" t="s">
        <v>7259</v>
      </c>
      <c r="M2603" s="21">
        <v>1017</v>
      </c>
      <c r="N2603" s="21">
        <v>1017</v>
      </c>
      <c r="O2603" s="21">
        <v>0</v>
      </c>
      <c r="P2603" s="21">
        <v>1017</v>
      </c>
      <c r="Q2603" s="25" t="s">
        <v>11642</v>
      </c>
      <c r="R2603" s="1" t="str">
        <f t="shared" si="41"/>
        <v>ST10097</v>
      </c>
      <c r="S2603" t="str">
        <f>VLOOKUP(R2603,Data!$C$2:$D$261,2,0)</f>
        <v>Grand Wood Park</v>
      </c>
      <c r="T2603">
        <f>COUNTIF('Feb 2022'!A:A,D2603)+COUNTIF('Mar 2022'!A:A,D2603)+COUNTIF('Apr 2022'!A:A,D2603)+COUNTIF('May 2022'!A:A,D2603)+COUNTIF('June 2022'!A:A,D2603)+COUNTIF('July 2022'!A:A,D2603)+COUNTIF('Aug 2022'!A:A,D2603)+COUNTIF('Sep 2022'!A:A,D2603)+COUNTIF('Oct 2022'!A:A,D2603)+COUNTIF('Dec 2022'!A:A,D2603)</f>
        <v>1</v>
      </c>
      <c r="U2603" t="str">
        <f>VLOOKUP(Q2603,'Capital Lookup'!A:B,2,FALSE)</f>
        <v>No</v>
      </c>
      <c r="V2603" s="2">
        <f>IFERROR(VLOOKUP(LEFT(F2603,10),'Find Purchase Orders'!B:J,9,FALSE),"")</f>
        <v>44698</v>
      </c>
      <c r="W2603" s="25" t="s">
        <v>7261</v>
      </c>
    </row>
    <row r="2604" spans="1:23" hidden="1">
      <c r="A2604" s="25" t="s">
        <v>7252</v>
      </c>
      <c r="B2604" s="25" t="s">
        <v>11638</v>
      </c>
      <c r="C2604" s="25" t="s">
        <v>7254</v>
      </c>
      <c r="D2604" s="25" t="s">
        <v>4964</v>
      </c>
      <c r="E2604" s="25" t="s">
        <v>11639</v>
      </c>
      <c r="F2604" s="25" t="s">
        <v>13522</v>
      </c>
      <c r="G2604" s="25" t="s">
        <v>13523</v>
      </c>
      <c r="H2604" s="21">
        <v>293.8</v>
      </c>
      <c r="I2604" s="25" t="s">
        <v>7296</v>
      </c>
      <c r="J2604" s="25" t="s">
        <v>7288</v>
      </c>
      <c r="K2604" s="25" t="s">
        <v>7258</v>
      </c>
      <c r="L2604" s="25" t="s">
        <v>7259</v>
      </c>
      <c r="M2604" s="21">
        <v>293.8</v>
      </c>
      <c r="N2604" s="21">
        <v>293.8</v>
      </c>
      <c r="O2604" s="21">
        <v>0</v>
      </c>
      <c r="P2604" s="21">
        <v>293.8</v>
      </c>
      <c r="Q2604" s="25" t="s">
        <v>11642</v>
      </c>
      <c r="R2604" s="1" t="str">
        <f t="shared" si="41"/>
        <v>ST10097</v>
      </c>
      <c r="S2604" t="str">
        <f>VLOOKUP(R2604,Data!$C$2:$D$261,2,0)</f>
        <v>Grand Wood Park</v>
      </c>
      <c r="T2604">
        <f>COUNTIF('Feb 2022'!A:A,D2604)+COUNTIF('Mar 2022'!A:A,D2604)+COUNTIF('Apr 2022'!A:A,D2604)+COUNTIF('May 2022'!A:A,D2604)+COUNTIF('June 2022'!A:A,D2604)+COUNTIF('July 2022'!A:A,D2604)+COUNTIF('Aug 2022'!A:A,D2604)+COUNTIF('Sep 2022'!A:A,D2604)+COUNTIF('Oct 2022'!A:A,D2604)+COUNTIF('Dec 2022'!A:A,D2604)</f>
        <v>1</v>
      </c>
      <c r="U2604" t="str">
        <f>VLOOKUP(Q2604,'Capital Lookup'!A:B,2,FALSE)</f>
        <v>No</v>
      </c>
      <c r="V2604" s="2">
        <f>IFERROR(VLOOKUP(LEFT(F2604,10),'Find Purchase Orders'!B:J,9,FALSE),"")</f>
        <v>44698</v>
      </c>
      <c r="W2604" s="25" t="s">
        <v>7261</v>
      </c>
    </row>
    <row r="2605" spans="1:23" hidden="1">
      <c r="A2605" s="25" t="s">
        <v>7252</v>
      </c>
      <c r="B2605" s="25" t="s">
        <v>11638</v>
      </c>
      <c r="C2605" s="25" t="s">
        <v>7254</v>
      </c>
      <c r="D2605" s="25" t="s">
        <v>4964</v>
      </c>
      <c r="E2605" s="25" t="s">
        <v>11639</v>
      </c>
      <c r="F2605" s="25" t="s">
        <v>13524</v>
      </c>
      <c r="G2605" s="25" t="s">
        <v>13525</v>
      </c>
      <c r="H2605" s="21">
        <v>6293.18</v>
      </c>
      <c r="I2605" s="25" t="s">
        <v>7296</v>
      </c>
      <c r="J2605" s="25" t="s">
        <v>7288</v>
      </c>
      <c r="K2605" s="25" t="s">
        <v>7262</v>
      </c>
      <c r="L2605" s="25" t="s">
        <v>7259</v>
      </c>
      <c r="M2605" s="21">
        <v>6293.18</v>
      </c>
      <c r="N2605" s="21">
        <v>6293.18</v>
      </c>
      <c r="O2605" s="21">
        <v>0</v>
      </c>
      <c r="P2605" s="21">
        <v>6293.18</v>
      </c>
      <c r="Q2605" s="25" t="s">
        <v>11642</v>
      </c>
      <c r="R2605" s="1" t="str">
        <f t="shared" si="41"/>
        <v>ST10097</v>
      </c>
      <c r="S2605" t="str">
        <f>VLOOKUP(R2605,Data!$C$2:$D$261,2,0)</f>
        <v>Grand Wood Park</v>
      </c>
      <c r="T2605">
        <f>COUNTIF('Feb 2022'!A:A,D2605)+COUNTIF('Mar 2022'!A:A,D2605)+COUNTIF('Apr 2022'!A:A,D2605)+COUNTIF('May 2022'!A:A,D2605)+COUNTIF('June 2022'!A:A,D2605)+COUNTIF('July 2022'!A:A,D2605)+COUNTIF('Aug 2022'!A:A,D2605)+COUNTIF('Sep 2022'!A:A,D2605)+COUNTIF('Oct 2022'!A:A,D2605)+COUNTIF('Dec 2022'!A:A,D2605)</f>
        <v>1</v>
      </c>
      <c r="U2605" t="str">
        <f>VLOOKUP(Q2605,'Capital Lookup'!A:B,2,FALSE)</f>
        <v>No</v>
      </c>
      <c r="V2605" s="2">
        <f>IFERROR(VLOOKUP(LEFT(F2605,10),'Find Purchase Orders'!B:J,9,FALSE),"")</f>
        <v>44698</v>
      </c>
      <c r="W2605" s="25" t="s">
        <v>7261</v>
      </c>
    </row>
    <row r="2606" spans="1:23" hidden="1">
      <c r="A2606" s="25" t="s">
        <v>7252</v>
      </c>
      <c r="B2606" s="25" t="s">
        <v>11638</v>
      </c>
      <c r="C2606" s="25" t="s">
        <v>7254</v>
      </c>
      <c r="D2606" s="25" t="s">
        <v>4964</v>
      </c>
      <c r="E2606" s="25" t="s">
        <v>11639</v>
      </c>
      <c r="F2606" s="25" t="s">
        <v>13526</v>
      </c>
      <c r="G2606" s="25" t="s">
        <v>13527</v>
      </c>
      <c r="H2606" s="21">
        <v>322.05</v>
      </c>
      <c r="I2606" s="25" t="s">
        <v>7296</v>
      </c>
      <c r="J2606" s="25" t="s">
        <v>7288</v>
      </c>
      <c r="K2606" s="25" t="s">
        <v>7262</v>
      </c>
      <c r="L2606" s="25" t="s">
        <v>7259</v>
      </c>
      <c r="M2606" s="21">
        <v>711.9</v>
      </c>
      <c r="N2606" s="21">
        <v>711.9</v>
      </c>
      <c r="O2606" s="21">
        <v>0</v>
      </c>
      <c r="P2606" s="21">
        <v>667.05</v>
      </c>
      <c r="Q2606" s="25" t="s">
        <v>11642</v>
      </c>
      <c r="R2606" s="1" t="str">
        <f t="shared" si="41"/>
        <v>ST10097</v>
      </c>
      <c r="S2606" t="str">
        <f>VLOOKUP(R2606,Data!$C$2:$D$261,2,0)</f>
        <v>Grand Wood Park</v>
      </c>
      <c r="T2606">
        <f>COUNTIF('Feb 2022'!A:A,D2606)+COUNTIF('Mar 2022'!A:A,D2606)+COUNTIF('Apr 2022'!A:A,D2606)+COUNTIF('May 2022'!A:A,D2606)+COUNTIF('June 2022'!A:A,D2606)+COUNTIF('July 2022'!A:A,D2606)+COUNTIF('Aug 2022'!A:A,D2606)+COUNTIF('Sep 2022'!A:A,D2606)+COUNTIF('Oct 2022'!A:A,D2606)+COUNTIF('Dec 2022'!A:A,D2606)</f>
        <v>1</v>
      </c>
      <c r="U2606" t="str">
        <f>VLOOKUP(Q2606,'Capital Lookup'!A:B,2,FALSE)</f>
        <v>No</v>
      </c>
      <c r="V2606" s="2">
        <f>IFERROR(VLOOKUP(LEFT(F2606,10),'Find Purchase Orders'!B:J,9,FALSE),"")</f>
        <v>44698</v>
      </c>
      <c r="W2606" s="25" t="s">
        <v>7261</v>
      </c>
    </row>
    <row r="2607" spans="1:23" hidden="1">
      <c r="A2607" s="25" t="s">
        <v>7261</v>
      </c>
      <c r="B2607" s="25" t="s">
        <v>7291</v>
      </c>
      <c r="C2607" s="25" t="s">
        <v>7264</v>
      </c>
      <c r="D2607" s="25" t="s">
        <v>4965</v>
      </c>
      <c r="E2607" s="25" t="s">
        <v>7293</v>
      </c>
      <c r="F2607" s="25" t="s">
        <v>13528</v>
      </c>
      <c r="G2607" s="25" t="s">
        <v>13529</v>
      </c>
      <c r="H2607" s="21">
        <v>280</v>
      </c>
      <c r="I2607" s="25" t="s">
        <v>7296</v>
      </c>
      <c r="J2607" s="25" t="s">
        <v>7288</v>
      </c>
      <c r="K2607" s="25" t="s">
        <v>7258</v>
      </c>
      <c r="L2607" s="25" t="s">
        <v>7259</v>
      </c>
      <c r="M2607" s="21">
        <v>280</v>
      </c>
      <c r="N2607" s="21">
        <v>1480.5</v>
      </c>
      <c r="O2607" s="21">
        <v>-1200.5</v>
      </c>
      <c r="P2607" s="21">
        <v>280</v>
      </c>
      <c r="Q2607" s="25" t="s">
        <v>7297</v>
      </c>
      <c r="R2607" s="1" t="str">
        <f t="shared" si="41"/>
        <v>ST10083</v>
      </c>
      <c r="S2607" t="str">
        <f>VLOOKUP(R2607,Data!$C$2:$D$261,2,0)</f>
        <v>The Waverly/Rosewood</v>
      </c>
      <c r="T2607">
        <f>COUNTIF('Feb 2022'!A:A,D2607)+COUNTIF('Mar 2022'!A:A,D2607)+COUNTIF('Apr 2022'!A:A,D2607)+COUNTIF('May 2022'!A:A,D2607)+COUNTIF('June 2022'!A:A,D2607)+COUNTIF('July 2022'!A:A,D2607)+COUNTIF('Aug 2022'!A:A,D2607)+COUNTIF('Sep 2022'!A:A,D2607)+COUNTIF('Oct 2022'!A:A,D2607)+COUNTIF('Dec 2022'!A:A,D2607)</f>
        <v>1</v>
      </c>
      <c r="U2607" t="str">
        <f>VLOOKUP(Q2607,'Capital Lookup'!A:B,2,FALSE)</f>
        <v>No</v>
      </c>
      <c r="V2607" s="2">
        <f>IFERROR(VLOOKUP(LEFT(F2607,10),'Find Purchase Orders'!B:J,9,FALSE),"")</f>
        <v>44697</v>
      </c>
      <c r="W2607" s="25" t="s">
        <v>7261</v>
      </c>
    </row>
    <row r="2608" spans="1:23" hidden="1">
      <c r="A2608" s="25" t="s">
        <v>7261</v>
      </c>
      <c r="B2608" s="25" t="s">
        <v>7291</v>
      </c>
      <c r="C2608" s="25" t="s">
        <v>7264</v>
      </c>
      <c r="D2608" s="25" t="s">
        <v>4965</v>
      </c>
      <c r="E2608" s="25" t="s">
        <v>7293</v>
      </c>
      <c r="F2608" s="25" t="s">
        <v>13530</v>
      </c>
      <c r="G2608" s="25" t="s">
        <v>6486</v>
      </c>
      <c r="H2608" s="21">
        <v>2055.1999999999998</v>
      </c>
      <c r="I2608" s="25" t="s">
        <v>7296</v>
      </c>
      <c r="J2608" s="25" t="s">
        <v>7288</v>
      </c>
      <c r="K2608" s="25" t="s">
        <v>7262</v>
      </c>
      <c r="L2608" s="25" t="s">
        <v>7259</v>
      </c>
      <c r="M2608" s="21">
        <v>2055.1999999999998</v>
      </c>
      <c r="N2608" s="22">
        <v>0</v>
      </c>
      <c r="O2608" s="21">
        <v>2055.1999999999998</v>
      </c>
      <c r="P2608" s="21">
        <v>2055.1999999999998</v>
      </c>
      <c r="Q2608" s="25" t="s">
        <v>7297</v>
      </c>
      <c r="R2608" s="1" t="str">
        <f t="shared" si="41"/>
        <v>ST10083</v>
      </c>
      <c r="S2608" t="str">
        <f>VLOOKUP(R2608,Data!$C$2:$D$261,2,0)</f>
        <v>The Waverly/Rosewood</v>
      </c>
      <c r="T2608">
        <f>COUNTIF('Feb 2022'!A:A,D2608)+COUNTIF('Mar 2022'!A:A,D2608)+COUNTIF('Apr 2022'!A:A,D2608)+COUNTIF('May 2022'!A:A,D2608)+COUNTIF('June 2022'!A:A,D2608)+COUNTIF('July 2022'!A:A,D2608)+COUNTIF('Aug 2022'!A:A,D2608)+COUNTIF('Sep 2022'!A:A,D2608)+COUNTIF('Oct 2022'!A:A,D2608)+COUNTIF('Dec 2022'!A:A,D2608)</f>
        <v>1</v>
      </c>
      <c r="U2608" t="str">
        <f>VLOOKUP(Q2608,'Capital Lookup'!A:B,2,FALSE)</f>
        <v>No</v>
      </c>
      <c r="V2608" s="2">
        <f>IFERROR(VLOOKUP(LEFT(F2608,10),'Find Purchase Orders'!B:J,9,FALSE),"")</f>
        <v>44697</v>
      </c>
      <c r="W2608" s="25" t="s">
        <v>7261</v>
      </c>
    </row>
    <row r="2609" spans="1:23" hidden="1">
      <c r="A2609" s="25" t="s">
        <v>7478</v>
      </c>
      <c r="B2609" s="25" t="s">
        <v>7935</v>
      </c>
      <c r="C2609" s="25" t="s">
        <v>7587</v>
      </c>
      <c r="D2609" s="25" t="s">
        <v>4903</v>
      </c>
      <c r="E2609" s="25" t="s">
        <v>7500</v>
      </c>
      <c r="F2609" s="25" t="s">
        <v>13531</v>
      </c>
      <c r="G2609" s="25" t="s">
        <v>13532</v>
      </c>
      <c r="H2609" s="21">
        <v>1354.87</v>
      </c>
      <c r="I2609" s="25" t="s">
        <v>7296</v>
      </c>
      <c r="J2609" s="25" t="s">
        <v>7288</v>
      </c>
      <c r="K2609" s="25" t="s">
        <v>7495</v>
      </c>
      <c r="L2609" s="25" t="s">
        <v>7745</v>
      </c>
      <c r="M2609" s="21">
        <v>1354.87</v>
      </c>
      <c r="N2609" s="21">
        <v>1354.87</v>
      </c>
      <c r="O2609" s="21">
        <v>0</v>
      </c>
      <c r="P2609" s="21">
        <v>1354.87</v>
      </c>
      <c r="Q2609" s="25" t="s">
        <v>13533</v>
      </c>
      <c r="R2609" s="1" t="str">
        <f t="shared" si="41"/>
        <v>ST10162</v>
      </c>
      <c r="S2609" t="str">
        <f>VLOOKUP(R2609,Data!$C$2:$D$261,2,0)</f>
        <v>Elginwood</v>
      </c>
      <c r="T2609">
        <f>COUNTIF('Feb 2022'!A:A,D2609)+COUNTIF('Mar 2022'!A:A,D2609)+COUNTIF('Apr 2022'!A:A,D2609)+COUNTIF('May 2022'!A:A,D2609)+COUNTIF('June 2022'!A:A,D2609)+COUNTIF('July 2022'!A:A,D2609)+COUNTIF('Aug 2022'!A:A,D2609)+COUNTIF('Sep 2022'!A:A,D2609)+COUNTIF('Oct 2022'!A:A,D2609)+COUNTIF('Dec 2022'!A:A,D2609)</f>
        <v>1</v>
      </c>
      <c r="U2609" t="str">
        <f>VLOOKUP(Q2609,'Capital Lookup'!A:B,2,FALSE)</f>
        <v>No</v>
      </c>
      <c r="V2609" s="2">
        <f>IFERROR(VLOOKUP(LEFT(F2609,10),'Find Purchase Orders'!B:J,9,FALSE),"")</f>
        <v>44695</v>
      </c>
      <c r="W2609" s="25" t="s">
        <v>7261</v>
      </c>
    </row>
    <row r="2610" spans="1:23" hidden="1">
      <c r="A2610" s="25" t="s">
        <v>7261</v>
      </c>
      <c r="B2610" s="25" t="s">
        <v>7291</v>
      </c>
      <c r="C2610" s="25" t="s">
        <v>7264</v>
      </c>
      <c r="D2610" s="25" t="s">
        <v>4966</v>
      </c>
      <c r="E2610" s="25" t="s">
        <v>7293</v>
      </c>
      <c r="F2610" s="25" t="s">
        <v>13534</v>
      </c>
      <c r="G2610" s="25" t="s">
        <v>10999</v>
      </c>
      <c r="H2610" s="21">
        <v>9022.7800000000007</v>
      </c>
      <c r="I2610" s="25" t="s">
        <v>7296</v>
      </c>
      <c r="J2610" s="25" t="s">
        <v>7288</v>
      </c>
      <c r="K2610" s="25" t="s">
        <v>7262</v>
      </c>
      <c r="L2610" s="25" t="s">
        <v>7259</v>
      </c>
      <c r="M2610" s="21">
        <v>9022.7800000000007</v>
      </c>
      <c r="N2610" s="21">
        <v>7277.61</v>
      </c>
      <c r="O2610" s="21">
        <v>1745.17</v>
      </c>
      <c r="P2610" s="21">
        <v>9022.7800000000007</v>
      </c>
      <c r="Q2610" s="25" t="s">
        <v>7297</v>
      </c>
      <c r="R2610" s="1" t="str">
        <f t="shared" si="41"/>
        <v>ST10083</v>
      </c>
      <c r="S2610" t="str">
        <f>VLOOKUP(R2610,Data!$C$2:$D$261,2,0)</f>
        <v>The Waverly/Rosewood</v>
      </c>
      <c r="T2610">
        <f>COUNTIF('Feb 2022'!A:A,D2610)+COUNTIF('Mar 2022'!A:A,D2610)+COUNTIF('Apr 2022'!A:A,D2610)+COUNTIF('May 2022'!A:A,D2610)+COUNTIF('June 2022'!A:A,D2610)+COUNTIF('July 2022'!A:A,D2610)+COUNTIF('Aug 2022'!A:A,D2610)+COUNTIF('Sep 2022'!A:A,D2610)+COUNTIF('Oct 2022'!A:A,D2610)+COUNTIF('Dec 2022'!A:A,D2610)</f>
        <v>1</v>
      </c>
      <c r="U2610" t="str">
        <f>VLOOKUP(Q2610,'Capital Lookup'!A:B,2,FALSE)</f>
        <v>No</v>
      </c>
      <c r="V2610" s="2">
        <f>IFERROR(VLOOKUP(LEFT(F2610,10),'Find Purchase Orders'!B:J,9,FALSE),"")</f>
        <v>44697</v>
      </c>
      <c r="W2610" s="25" t="s">
        <v>7261</v>
      </c>
    </row>
    <row r="2611" spans="1:23" hidden="1">
      <c r="A2611" s="25" t="s">
        <v>7261</v>
      </c>
      <c r="B2611" s="25" t="s">
        <v>7291</v>
      </c>
      <c r="C2611" s="25" t="s">
        <v>7264</v>
      </c>
      <c r="D2611" s="25" t="s">
        <v>4966</v>
      </c>
      <c r="E2611" s="25" t="s">
        <v>7293</v>
      </c>
      <c r="F2611" s="25" t="s">
        <v>13535</v>
      </c>
      <c r="G2611" s="25" t="s">
        <v>10997</v>
      </c>
      <c r="H2611" s="21">
        <v>84</v>
      </c>
      <c r="I2611" s="25" t="s">
        <v>7296</v>
      </c>
      <c r="J2611" s="25" t="s">
        <v>7288</v>
      </c>
      <c r="K2611" s="25" t="s">
        <v>7262</v>
      </c>
      <c r="L2611" s="25" t="s">
        <v>7259</v>
      </c>
      <c r="M2611" s="21">
        <v>84</v>
      </c>
      <c r="N2611" s="21">
        <v>78.75</v>
      </c>
      <c r="O2611" s="21">
        <v>5.25</v>
      </c>
      <c r="P2611" s="21">
        <v>84</v>
      </c>
      <c r="Q2611" s="25" t="s">
        <v>7297</v>
      </c>
      <c r="R2611" s="1" t="str">
        <f t="shared" si="41"/>
        <v>ST10083</v>
      </c>
      <c r="S2611" t="str">
        <f>VLOOKUP(R2611,Data!$C$2:$D$261,2,0)</f>
        <v>The Waverly/Rosewood</v>
      </c>
      <c r="T2611">
        <f>COUNTIF('Feb 2022'!A:A,D2611)+COUNTIF('Mar 2022'!A:A,D2611)+COUNTIF('Apr 2022'!A:A,D2611)+COUNTIF('May 2022'!A:A,D2611)+COUNTIF('June 2022'!A:A,D2611)+COUNTIF('July 2022'!A:A,D2611)+COUNTIF('Aug 2022'!A:A,D2611)+COUNTIF('Sep 2022'!A:A,D2611)+COUNTIF('Oct 2022'!A:A,D2611)+COUNTIF('Dec 2022'!A:A,D2611)</f>
        <v>1</v>
      </c>
      <c r="U2611" t="str">
        <f>VLOOKUP(Q2611,'Capital Lookup'!A:B,2,FALSE)</f>
        <v>No</v>
      </c>
      <c r="V2611" s="2">
        <f>IFERROR(VLOOKUP(LEFT(F2611,10),'Find Purchase Orders'!B:J,9,FALSE),"")</f>
        <v>44697</v>
      </c>
      <c r="W2611" s="25" t="s">
        <v>7261</v>
      </c>
    </row>
    <row r="2612" spans="1:23" hidden="1">
      <c r="A2612" s="25" t="s">
        <v>7252</v>
      </c>
      <c r="B2612" s="25" t="s">
        <v>7466</v>
      </c>
      <c r="C2612" s="25" t="s">
        <v>7254</v>
      </c>
      <c r="D2612" s="25" t="s">
        <v>13536</v>
      </c>
      <c r="E2612" s="25" t="s">
        <v>7500</v>
      </c>
      <c r="H2612" s="21">
        <v>2491.42</v>
      </c>
      <c r="I2612" s="25" t="s">
        <v>7257</v>
      </c>
      <c r="K2612" s="25" t="s">
        <v>7495</v>
      </c>
      <c r="L2612" s="25" t="s">
        <v>7745</v>
      </c>
      <c r="M2612" s="22">
        <v>0</v>
      </c>
      <c r="N2612" s="22">
        <v>0</v>
      </c>
      <c r="O2612" s="21">
        <v>0</v>
      </c>
      <c r="P2612" s="21">
        <v>286.62</v>
      </c>
      <c r="Q2612" s="25" t="s">
        <v>13537</v>
      </c>
      <c r="R2612" s="1" t="str">
        <f t="shared" si="41"/>
        <v>ST10052</v>
      </c>
      <c r="S2612" t="str">
        <f>VLOOKUP(R2612,Data!$C$2:$D$261,2,0)</f>
        <v>Portobello</v>
      </c>
      <c r="T2612">
        <f>COUNTIF('Feb 2022'!A:A,D2612)+COUNTIF('Mar 2022'!A:A,D2612)+COUNTIF('Apr 2022'!A:A,D2612)+COUNTIF('May 2022'!A:A,D2612)+COUNTIF('June 2022'!A:A,D2612)+COUNTIF('July 2022'!A:A,D2612)+COUNTIF('Aug 2022'!A:A,D2612)+COUNTIF('Sep 2022'!A:A,D2612)+COUNTIF('Oct 2022'!A:A,D2612)+COUNTIF('Dec 2022'!A:A,D2612)</f>
        <v>0</v>
      </c>
      <c r="U2612" t="e">
        <f>VLOOKUP(Q2612,'Capital Lookup'!A:B,2,FALSE)</f>
        <v>#N/A</v>
      </c>
      <c r="V2612" s="2" t="str">
        <f>IFERROR(VLOOKUP(LEFT(F2612,10),'Find Purchase Orders'!B:J,9,FALSE),"")</f>
        <v/>
      </c>
      <c r="W2612" s="25" t="s">
        <v>7261</v>
      </c>
    </row>
    <row r="2613" spans="1:23" hidden="1">
      <c r="A2613" s="25" t="s">
        <v>7261</v>
      </c>
      <c r="B2613" s="25" t="s">
        <v>7291</v>
      </c>
      <c r="C2613" s="25" t="s">
        <v>7264</v>
      </c>
      <c r="D2613" s="25" t="s">
        <v>4967</v>
      </c>
      <c r="E2613" s="25" t="s">
        <v>7293</v>
      </c>
      <c r="F2613" s="25" t="s">
        <v>13538</v>
      </c>
      <c r="G2613" s="25" t="s">
        <v>6233</v>
      </c>
      <c r="H2613" s="21">
        <v>901.6</v>
      </c>
      <c r="I2613" s="25" t="s">
        <v>7296</v>
      </c>
      <c r="J2613" s="25" t="s">
        <v>7288</v>
      </c>
      <c r="K2613" s="25" t="s">
        <v>7258</v>
      </c>
      <c r="L2613" s="25" t="s">
        <v>7259</v>
      </c>
      <c r="M2613" s="21">
        <v>1069.5999999999999</v>
      </c>
      <c r="N2613" s="21">
        <v>6998.9</v>
      </c>
      <c r="O2613" s="21">
        <v>-5929.3</v>
      </c>
      <c r="P2613" s="21">
        <v>1051.5999999999999</v>
      </c>
      <c r="Q2613" s="25" t="s">
        <v>7297</v>
      </c>
      <c r="R2613" s="1" t="str">
        <f t="shared" si="41"/>
        <v>ST10083</v>
      </c>
      <c r="S2613" t="str">
        <f>VLOOKUP(R2613,Data!$C$2:$D$261,2,0)</f>
        <v>The Waverly/Rosewood</v>
      </c>
      <c r="T2613">
        <f>COUNTIF('Feb 2022'!A:A,D2613)+COUNTIF('Mar 2022'!A:A,D2613)+COUNTIF('Apr 2022'!A:A,D2613)+COUNTIF('May 2022'!A:A,D2613)+COUNTIF('June 2022'!A:A,D2613)+COUNTIF('July 2022'!A:A,D2613)+COUNTIF('Aug 2022'!A:A,D2613)+COUNTIF('Sep 2022'!A:A,D2613)+COUNTIF('Oct 2022'!A:A,D2613)+COUNTIF('Dec 2022'!A:A,D2613)</f>
        <v>1</v>
      </c>
      <c r="U2613" t="str">
        <f>VLOOKUP(Q2613,'Capital Lookup'!A:B,2,FALSE)</f>
        <v>No</v>
      </c>
      <c r="V2613" s="2">
        <f>IFERROR(VLOOKUP(LEFT(F2613,10),'Find Purchase Orders'!B:J,9,FALSE),"")</f>
        <v>44697</v>
      </c>
      <c r="W2613" s="25" t="s">
        <v>7261</v>
      </c>
    </row>
    <row r="2614" spans="1:23" hidden="1">
      <c r="A2614" s="25" t="s">
        <v>7261</v>
      </c>
      <c r="B2614" s="25" t="s">
        <v>7291</v>
      </c>
      <c r="C2614" s="25" t="s">
        <v>7264</v>
      </c>
      <c r="D2614" s="25" t="s">
        <v>4967</v>
      </c>
      <c r="E2614" s="25" t="s">
        <v>7293</v>
      </c>
      <c r="F2614" s="25" t="s">
        <v>13539</v>
      </c>
      <c r="G2614" s="25" t="s">
        <v>13540</v>
      </c>
      <c r="H2614" s="21">
        <v>7151.89</v>
      </c>
      <c r="I2614" s="25" t="s">
        <v>7296</v>
      </c>
      <c r="J2614" s="25" t="s">
        <v>7288</v>
      </c>
      <c r="K2614" s="25" t="s">
        <v>7262</v>
      </c>
      <c r="L2614" s="25" t="s">
        <v>7259</v>
      </c>
      <c r="M2614" s="21">
        <v>7151.89</v>
      </c>
      <c r="N2614" s="22">
        <v>0</v>
      </c>
      <c r="O2614" s="21">
        <v>7151.89</v>
      </c>
      <c r="P2614" s="21">
        <v>7151.89</v>
      </c>
      <c r="Q2614" s="25" t="s">
        <v>7297</v>
      </c>
      <c r="R2614" s="1" t="str">
        <f t="shared" si="41"/>
        <v>ST10083</v>
      </c>
      <c r="S2614" t="str">
        <f>VLOOKUP(R2614,Data!$C$2:$D$261,2,0)</f>
        <v>The Waverly/Rosewood</v>
      </c>
      <c r="T2614">
        <f>COUNTIF('Feb 2022'!A:A,D2614)+COUNTIF('Mar 2022'!A:A,D2614)+COUNTIF('Apr 2022'!A:A,D2614)+COUNTIF('May 2022'!A:A,D2614)+COUNTIF('June 2022'!A:A,D2614)+COUNTIF('July 2022'!A:A,D2614)+COUNTIF('Aug 2022'!A:A,D2614)+COUNTIF('Sep 2022'!A:A,D2614)+COUNTIF('Oct 2022'!A:A,D2614)+COUNTIF('Dec 2022'!A:A,D2614)</f>
        <v>1</v>
      </c>
      <c r="U2614" t="str">
        <f>VLOOKUP(Q2614,'Capital Lookup'!A:B,2,FALSE)</f>
        <v>No</v>
      </c>
      <c r="V2614" s="2">
        <f>IFERROR(VLOOKUP(LEFT(F2614,10),'Find Purchase Orders'!B:J,9,FALSE),"")</f>
        <v>44697</v>
      </c>
      <c r="W2614" s="25" t="s">
        <v>7261</v>
      </c>
    </row>
    <row r="2615" spans="1:23" hidden="1">
      <c r="A2615" s="25" t="s">
        <v>7261</v>
      </c>
      <c r="B2615" s="25" t="s">
        <v>7291</v>
      </c>
      <c r="C2615" s="25" t="s">
        <v>7264</v>
      </c>
      <c r="D2615" s="25" t="s">
        <v>4968</v>
      </c>
      <c r="E2615" s="25" t="s">
        <v>7293</v>
      </c>
      <c r="F2615" s="25" t="s">
        <v>13541</v>
      </c>
      <c r="G2615" s="25" t="s">
        <v>13542</v>
      </c>
      <c r="H2615" s="21">
        <v>901.6</v>
      </c>
      <c r="I2615" s="25" t="s">
        <v>7296</v>
      </c>
      <c r="J2615" s="25" t="s">
        <v>7288</v>
      </c>
      <c r="K2615" s="25" t="s">
        <v>7258</v>
      </c>
      <c r="L2615" s="25" t="s">
        <v>7259</v>
      </c>
      <c r="M2615" s="21">
        <v>1069.5999999999999</v>
      </c>
      <c r="N2615" s="21">
        <v>1002.75</v>
      </c>
      <c r="O2615" s="21">
        <v>66.849999999999994</v>
      </c>
      <c r="P2615" s="21">
        <v>1051.5999999999999</v>
      </c>
      <c r="Q2615" s="25" t="s">
        <v>7297</v>
      </c>
      <c r="R2615" s="1" t="str">
        <f t="shared" si="41"/>
        <v>ST10083</v>
      </c>
      <c r="S2615" t="str">
        <f>VLOOKUP(R2615,Data!$C$2:$D$261,2,0)</f>
        <v>The Waverly/Rosewood</v>
      </c>
      <c r="T2615">
        <f>COUNTIF('Feb 2022'!A:A,D2615)+COUNTIF('Mar 2022'!A:A,D2615)+COUNTIF('Apr 2022'!A:A,D2615)+COUNTIF('May 2022'!A:A,D2615)+COUNTIF('June 2022'!A:A,D2615)+COUNTIF('July 2022'!A:A,D2615)+COUNTIF('Aug 2022'!A:A,D2615)+COUNTIF('Sep 2022'!A:A,D2615)+COUNTIF('Oct 2022'!A:A,D2615)+COUNTIF('Dec 2022'!A:A,D2615)</f>
        <v>1</v>
      </c>
      <c r="U2615" t="str">
        <f>VLOOKUP(Q2615,'Capital Lookup'!A:B,2,FALSE)</f>
        <v>No</v>
      </c>
      <c r="V2615" s="2">
        <f>IFERROR(VLOOKUP(LEFT(F2615,10),'Find Purchase Orders'!B:J,9,FALSE),"")</f>
        <v>44697</v>
      </c>
      <c r="W2615" s="25" t="s">
        <v>7261</v>
      </c>
    </row>
    <row r="2616" spans="1:23" hidden="1">
      <c r="A2616" s="25" t="s">
        <v>7261</v>
      </c>
      <c r="B2616" s="25" t="s">
        <v>7291</v>
      </c>
      <c r="C2616" s="25" t="s">
        <v>7264</v>
      </c>
      <c r="D2616" s="25" t="s">
        <v>4968</v>
      </c>
      <c r="E2616" s="25" t="s">
        <v>7293</v>
      </c>
      <c r="F2616" s="25" t="s">
        <v>13543</v>
      </c>
      <c r="G2616" s="25" t="s">
        <v>13544</v>
      </c>
      <c r="H2616" s="21">
        <v>280</v>
      </c>
      <c r="I2616" s="25" t="s">
        <v>7296</v>
      </c>
      <c r="J2616" s="25" t="s">
        <v>7288</v>
      </c>
      <c r="K2616" s="25" t="s">
        <v>7258</v>
      </c>
      <c r="L2616" s="25" t="s">
        <v>7259</v>
      </c>
      <c r="M2616" s="21">
        <v>280</v>
      </c>
      <c r="N2616" s="21">
        <v>262.5</v>
      </c>
      <c r="O2616" s="21">
        <v>17.5</v>
      </c>
      <c r="P2616" s="21">
        <v>280</v>
      </c>
      <c r="Q2616" s="25" t="s">
        <v>7297</v>
      </c>
      <c r="R2616" s="1" t="str">
        <f t="shared" si="41"/>
        <v>ST10083</v>
      </c>
      <c r="S2616" t="str">
        <f>VLOOKUP(R2616,Data!$C$2:$D$261,2,0)</f>
        <v>The Waverly/Rosewood</v>
      </c>
      <c r="T2616">
        <f>COUNTIF('Feb 2022'!A:A,D2616)+COUNTIF('Mar 2022'!A:A,D2616)+COUNTIF('Apr 2022'!A:A,D2616)+COUNTIF('May 2022'!A:A,D2616)+COUNTIF('June 2022'!A:A,D2616)+COUNTIF('July 2022'!A:A,D2616)+COUNTIF('Aug 2022'!A:A,D2616)+COUNTIF('Sep 2022'!A:A,D2616)+COUNTIF('Oct 2022'!A:A,D2616)+COUNTIF('Dec 2022'!A:A,D2616)</f>
        <v>1</v>
      </c>
      <c r="U2616" t="str">
        <f>VLOOKUP(Q2616,'Capital Lookup'!A:B,2,FALSE)</f>
        <v>No</v>
      </c>
      <c r="V2616" s="2">
        <f>IFERROR(VLOOKUP(LEFT(F2616,10),'Find Purchase Orders'!B:J,9,FALSE),"")</f>
        <v>44697</v>
      </c>
      <c r="W2616" s="25" t="s">
        <v>7261</v>
      </c>
    </row>
    <row r="2617" spans="1:23" hidden="1">
      <c r="A2617" s="25" t="s">
        <v>7261</v>
      </c>
      <c r="B2617" s="25" t="s">
        <v>7291</v>
      </c>
      <c r="C2617" s="25" t="s">
        <v>7264</v>
      </c>
      <c r="D2617" s="25" t="s">
        <v>4968</v>
      </c>
      <c r="E2617" s="25" t="s">
        <v>7293</v>
      </c>
      <c r="F2617" s="25" t="s">
        <v>13545</v>
      </c>
      <c r="G2617" s="25" t="s">
        <v>8999</v>
      </c>
      <c r="H2617" s="21">
        <v>7027.57</v>
      </c>
      <c r="I2617" s="25" t="s">
        <v>7296</v>
      </c>
      <c r="J2617" s="25" t="s">
        <v>7288</v>
      </c>
      <c r="K2617" s="25" t="s">
        <v>7262</v>
      </c>
      <c r="L2617" s="25" t="s">
        <v>7259</v>
      </c>
      <c r="M2617" s="21">
        <v>7027.57</v>
      </c>
      <c r="N2617" s="21">
        <v>5879.6</v>
      </c>
      <c r="O2617" s="21">
        <v>1147.97</v>
      </c>
      <c r="P2617" s="21">
        <v>7027.57</v>
      </c>
      <c r="Q2617" s="25" t="s">
        <v>7297</v>
      </c>
      <c r="R2617" s="1" t="str">
        <f t="shared" si="41"/>
        <v>ST10083</v>
      </c>
      <c r="S2617" t="str">
        <f>VLOOKUP(R2617,Data!$C$2:$D$261,2,0)</f>
        <v>The Waverly/Rosewood</v>
      </c>
      <c r="T2617">
        <f>COUNTIF('Feb 2022'!A:A,D2617)+COUNTIF('Mar 2022'!A:A,D2617)+COUNTIF('Apr 2022'!A:A,D2617)+COUNTIF('May 2022'!A:A,D2617)+COUNTIF('June 2022'!A:A,D2617)+COUNTIF('July 2022'!A:A,D2617)+COUNTIF('Aug 2022'!A:A,D2617)+COUNTIF('Sep 2022'!A:A,D2617)+COUNTIF('Oct 2022'!A:A,D2617)+COUNTIF('Dec 2022'!A:A,D2617)</f>
        <v>1</v>
      </c>
      <c r="U2617" t="str">
        <f>VLOOKUP(Q2617,'Capital Lookup'!A:B,2,FALSE)</f>
        <v>No</v>
      </c>
      <c r="V2617" s="2">
        <f>IFERROR(VLOOKUP(LEFT(F2617,10),'Find Purchase Orders'!B:J,9,FALSE),"")</f>
        <v>44697</v>
      </c>
      <c r="W2617" s="25" t="s">
        <v>7261</v>
      </c>
    </row>
    <row r="2618" spans="1:23" hidden="1">
      <c r="A2618" s="25" t="s">
        <v>7261</v>
      </c>
      <c r="B2618" s="25" t="s">
        <v>7291</v>
      </c>
      <c r="C2618" s="25" t="s">
        <v>7264</v>
      </c>
      <c r="D2618" s="25" t="s">
        <v>4905</v>
      </c>
      <c r="E2618" s="25" t="s">
        <v>7293</v>
      </c>
      <c r="F2618" s="25" t="s">
        <v>13546</v>
      </c>
      <c r="G2618" s="25" t="s">
        <v>13547</v>
      </c>
      <c r="H2618" s="21">
        <v>1327.2</v>
      </c>
      <c r="I2618" s="25" t="s">
        <v>7296</v>
      </c>
      <c r="J2618" s="25" t="s">
        <v>7288</v>
      </c>
      <c r="K2618" s="25" t="s">
        <v>7289</v>
      </c>
      <c r="L2618" s="25" t="s">
        <v>7259</v>
      </c>
      <c r="M2618" s="21">
        <v>1327.2</v>
      </c>
      <c r="N2618" s="21">
        <v>1244.25</v>
      </c>
      <c r="O2618" s="21">
        <v>82.95</v>
      </c>
      <c r="P2618" s="21">
        <v>1327.2</v>
      </c>
      <c r="Q2618" s="25" t="s">
        <v>7297</v>
      </c>
      <c r="R2618" s="1" t="str">
        <f t="shared" si="41"/>
        <v>ST10083</v>
      </c>
      <c r="S2618" t="str">
        <f>VLOOKUP(R2618,Data!$C$2:$D$261,2,0)</f>
        <v>The Waverly/Rosewood</v>
      </c>
      <c r="T2618">
        <f>COUNTIF('Feb 2022'!A:A,D2618)+COUNTIF('Mar 2022'!A:A,D2618)+COUNTIF('Apr 2022'!A:A,D2618)+COUNTIF('May 2022'!A:A,D2618)+COUNTIF('June 2022'!A:A,D2618)+COUNTIF('July 2022'!A:A,D2618)+COUNTIF('Aug 2022'!A:A,D2618)+COUNTIF('Sep 2022'!A:A,D2618)+COUNTIF('Oct 2022'!A:A,D2618)+COUNTIF('Dec 2022'!A:A,D2618)</f>
        <v>1</v>
      </c>
      <c r="U2618" t="str">
        <f>VLOOKUP(Q2618,'Capital Lookup'!A:B,2,FALSE)</f>
        <v>No</v>
      </c>
      <c r="V2618" s="2">
        <f>IFERROR(VLOOKUP(LEFT(F2618,10),'Find Purchase Orders'!B:J,9,FALSE),"")</f>
        <v>44692</v>
      </c>
      <c r="W2618" s="25" t="s">
        <v>7261</v>
      </c>
    </row>
    <row r="2619" spans="1:23" hidden="1">
      <c r="A2619" s="25" t="s">
        <v>9810</v>
      </c>
      <c r="B2619" s="25" t="s">
        <v>8866</v>
      </c>
      <c r="C2619" s="25"/>
      <c r="D2619" s="25" t="s">
        <v>4906</v>
      </c>
      <c r="E2619" s="25" t="s">
        <v>7500</v>
      </c>
      <c r="F2619" s="25" t="s">
        <v>13548</v>
      </c>
      <c r="G2619" s="25" t="s">
        <v>13549</v>
      </c>
      <c r="H2619" s="21">
        <v>2486</v>
      </c>
      <c r="I2619" s="25" t="s">
        <v>7296</v>
      </c>
      <c r="J2619" s="25" t="s">
        <v>7288</v>
      </c>
      <c r="K2619" s="25" t="s">
        <v>8155</v>
      </c>
      <c r="L2619" s="25" t="s">
        <v>10083</v>
      </c>
      <c r="M2619" s="21">
        <v>2486</v>
      </c>
      <c r="N2619" s="22">
        <v>0</v>
      </c>
      <c r="O2619" s="21">
        <v>2486</v>
      </c>
      <c r="P2619" s="21">
        <v>2486</v>
      </c>
      <c r="Q2619" s="25" t="s">
        <v>13550</v>
      </c>
      <c r="R2619" s="1" t="str">
        <f t="shared" si="41"/>
        <v>ST10399</v>
      </c>
      <c r="S2619" t="e">
        <f>VLOOKUP(R2619,Data!$C$2:$D$261,2,0)</f>
        <v>#N/A</v>
      </c>
      <c r="T2619">
        <f>COUNTIF('Feb 2022'!A:A,D2619)+COUNTIF('Mar 2022'!A:A,D2619)+COUNTIF('Apr 2022'!A:A,D2619)+COUNTIF('May 2022'!A:A,D2619)+COUNTIF('June 2022'!A:A,D2619)+COUNTIF('July 2022'!A:A,D2619)+COUNTIF('Aug 2022'!A:A,D2619)+COUNTIF('Sep 2022'!A:A,D2619)+COUNTIF('Oct 2022'!A:A,D2619)+COUNTIF('Dec 2022'!A:A,D2619)</f>
        <v>1</v>
      </c>
      <c r="U2619" t="str">
        <f>VLOOKUP(Q2619,'Capital Lookup'!A:B,2,FALSE)</f>
        <v>No</v>
      </c>
      <c r="V2619" s="2">
        <f>IFERROR(VLOOKUP(LEFT(F2619,10),'Find Purchase Orders'!B:J,9,FALSE),"")</f>
        <v>44693</v>
      </c>
      <c r="W2619" s="25" t="s">
        <v>7261</v>
      </c>
    </row>
    <row r="2620" spans="1:23" hidden="1">
      <c r="A2620" s="25" t="s">
        <v>9810</v>
      </c>
      <c r="B2620" s="25" t="s">
        <v>8866</v>
      </c>
      <c r="C2620" s="25"/>
      <c r="D2620" s="25" t="s">
        <v>4906</v>
      </c>
      <c r="E2620" s="25" t="s">
        <v>7500</v>
      </c>
      <c r="F2620" s="25" t="s">
        <v>13551</v>
      </c>
      <c r="G2620" s="25" t="s">
        <v>13549</v>
      </c>
      <c r="H2620" s="21">
        <v>6336.95</v>
      </c>
      <c r="I2620" s="25" t="s">
        <v>7296</v>
      </c>
      <c r="J2620" s="25" t="s">
        <v>7288</v>
      </c>
      <c r="K2620" s="25" t="s">
        <v>8155</v>
      </c>
      <c r="L2620" s="25" t="s">
        <v>10083</v>
      </c>
      <c r="M2620" s="21">
        <v>6336.95</v>
      </c>
      <c r="N2620" s="21">
        <v>6336.95</v>
      </c>
      <c r="O2620" s="21">
        <v>0</v>
      </c>
      <c r="P2620" s="21">
        <v>6336.95</v>
      </c>
      <c r="Q2620" s="25" t="s">
        <v>13550</v>
      </c>
      <c r="R2620" s="1" t="str">
        <f t="shared" si="41"/>
        <v>ST10399</v>
      </c>
      <c r="S2620" t="e">
        <f>VLOOKUP(R2620,Data!$C$2:$D$261,2,0)</f>
        <v>#N/A</v>
      </c>
      <c r="T2620">
        <f>COUNTIF('Feb 2022'!A:A,D2620)+COUNTIF('Mar 2022'!A:A,D2620)+COUNTIF('Apr 2022'!A:A,D2620)+COUNTIF('May 2022'!A:A,D2620)+COUNTIF('June 2022'!A:A,D2620)+COUNTIF('July 2022'!A:A,D2620)+COUNTIF('Aug 2022'!A:A,D2620)+COUNTIF('Sep 2022'!A:A,D2620)+COUNTIF('Oct 2022'!A:A,D2620)+COUNTIF('Dec 2022'!A:A,D2620)</f>
        <v>1</v>
      </c>
      <c r="U2620" t="str">
        <f>VLOOKUP(Q2620,'Capital Lookup'!A:B,2,FALSE)</f>
        <v>No</v>
      </c>
      <c r="V2620" s="2">
        <f>IFERROR(VLOOKUP(LEFT(F2620,10),'Find Purchase Orders'!B:J,9,FALSE),"")</f>
        <v>44693</v>
      </c>
      <c r="W2620" s="25" t="s">
        <v>7261</v>
      </c>
    </row>
    <row r="2621" spans="1:23" hidden="1">
      <c r="A2621" s="25" t="s">
        <v>7261</v>
      </c>
      <c r="B2621" s="25" t="s">
        <v>7291</v>
      </c>
      <c r="C2621" s="25" t="s">
        <v>7264</v>
      </c>
      <c r="D2621" s="25" t="s">
        <v>4907</v>
      </c>
      <c r="E2621" s="25" t="s">
        <v>7293</v>
      </c>
      <c r="F2621" s="25" t="s">
        <v>13552</v>
      </c>
      <c r="G2621" s="25" t="s">
        <v>13553</v>
      </c>
      <c r="H2621" s="21">
        <v>1327.2</v>
      </c>
      <c r="I2621" s="25" t="s">
        <v>7296</v>
      </c>
      <c r="J2621" s="25" t="s">
        <v>7288</v>
      </c>
      <c r="K2621" s="25" t="s">
        <v>7289</v>
      </c>
      <c r="L2621" s="25" t="s">
        <v>7259</v>
      </c>
      <c r="M2621" s="21">
        <v>1327.2</v>
      </c>
      <c r="N2621" s="21">
        <v>1244.25</v>
      </c>
      <c r="O2621" s="21">
        <v>82.95</v>
      </c>
      <c r="P2621" s="21">
        <v>1327.2</v>
      </c>
      <c r="Q2621" s="25" t="s">
        <v>7297</v>
      </c>
      <c r="R2621" s="1" t="str">
        <f t="shared" si="41"/>
        <v>ST10083</v>
      </c>
      <c r="S2621" t="str">
        <f>VLOOKUP(R2621,Data!$C$2:$D$261,2,0)</f>
        <v>The Waverly/Rosewood</v>
      </c>
      <c r="T2621">
        <f>COUNTIF('Feb 2022'!A:A,D2621)+COUNTIF('Mar 2022'!A:A,D2621)+COUNTIF('Apr 2022'!A:A,D2621)+COUNTIF('May 2022'!A:A,D2621)+COUNTIF('June 2022'!A:A,D2621)+COUNTIF('July 2022'!A:A,D2621)+COUNTIF('Aug 2022'!A:A,D2621)+COUNTIF('Sep 2022'!A:A,D2621)+COUNTIF('Oct 2022'!A:A,D2621)+COUNTIF('Dec 2022'!A:A,D2621)</f>
        <v>1</v>
      </c>
      <c r="U2621" t="str">
        <f>VLOOKUP(Q2621,'Capital Lookup'!A:B,2,FALSE)</f>
        <v>No</v>
      </c>
      <c r="V2621" s="2">
        <f>IFERROR(VLOOKUP(LEFT(F2621,10),'Find Purchase Orders'!B:J,9,FALSE),"")</f>
        <v>44692</v>
      </c>
      <c r="W2621" s="25" t="s">
        <v>7261</v>
      </c>
    </row>
    <row r="2622" spans="1:23" hidden="1">
      <c r="A2622" s="25" t="s">
        <v>7425</v>
      </c>
      <c r="B2622" s="25" t="s">
        <v>8013</v>
      </c>
      <c r="C2622" s="25" t="s">
        <v>7271</v>
      </c>
      <c r="D2622" s="25" t="s">
        <v>4908</v>
      </c>
      <c r="E2622" s="25" t="s">
        <v>7500</v>
      </c>
      <c r="F2622" s="25" t="s">
        <v>13554</v>
      </c>
      <c r="G2622" s="25" t="s">
        <v>13555</v>
      </c>
      <c r="H2622" s="21">
        <v>4842.28</v>
      </c>
      <c r="I2622" s="25" t="s">
        <v>7296</v>
      </c>
      <c r="J2622" s="25" t="s">
        <v>7288</v>
      </c>
      <c r="K2622" s="25" t="s">
        <v>7579</v>
      </c>
      <c r="L2622" s="25" t="s">
        <v>8156</v>
      </c>
      <c r="M2622" s="21">
        <v>5936.27</v>
      </c>
      <c r="N2622" s="21">
        <v>5936.27</v>
      </c>
      <c r="O2622" s="21">
        <v>0</v>
      </c>
      <c r="P2622" s="21">
        <v>5810.42</v>
      </c>
      <c r="Q2622" s="25" t="s">
        <v>13556</v>
      </c>
      <c r="R2622" s="1" t="str">
        <f t="shared" si="41"/>
        <v>ST10168</v>
      </c>
      <c r="S2622" t="str">
        <f>VLOOKUP(R2622,Data!$C$2:$D$261,2,0)</f>
        <v>Westside</v>
      </c>
      <c r="T2622">
        <f>COUNTIF('Feb 2022'!A:A,D2622)+COUNTIF('Mar 2022'!A:A,D2622)+COUNTIF('Apr 2022'!A:A,D2622)+COUNTIF('May 2022'!A:A,D2622)+COUNTIF('June 2022'!A:A,D2622)+COUNTIF('July 2022'!A:A,D2622)+COUNTIF('Aug 2022'!A:A,D2622)+COUNTIF('Sep 2022'!A:A,D2622)+COUNTIF('Oct 2022'!A:A,D2622)+COUNTIF('Dec 2022'!A:A,D2622)</f>
        <v>1</v>
      </c>
      <c r="U2622" t="str">
        <f>VLOOKUP(Q2622,'Capital Lookup'!A:B,2,FALSE)</f>
        <v>No</v>
      </c>
      <c r="V2622" s="2">
        <f>IFERROR(VLOOKUP(LEFT(F2622,10),'Find Purchase Orders'!B:J,9,FALSE),"")</f>
        <v>44694</v>
      </c>
      <c r="W2622" s="25" t="s">
        <v>7261</v>
      </c>
    </row>
    <row r="2623" spans="1:23" hidden="1">
      <c r="A2623" s="25" t="s">
        <v>8607</v>
      </c>
      <c r="B2623" s="25" t="s">
        <v>9044</v>
      </c>
      <c r="C2623" s="25"/>
      <c r="D2623" s="25" t="s">
        <v>13557</v>
      </c>
      <c r="E2623" s="25" t="s">
        <v>9046</v>
      </c>
      <c r="F2623" s="25" t="s">
        <v>13558</v>
      </c>
      <c r="G2623" s="25" t="s">
        <v>13559</v>
      </c>
      <c r="H2623" s="21">
        <v>1412.5</v>
      </c>
      <c r="I2623" s="25" t="s">
        <v>7296</v>
      </c>
      <c r="J2623" s="25" t="s">
        <v>7288</v>
      </c>
      <c r="K2623" s="25" t="s">
        <v>7262</v>
      </c>
      <c r="L2623" s="25" t="s">
        <v>7259</v>
      </c>
      <c r="M2623" s="21">
        <v>1412.5</v>
      </c>
      <c r="N2623" s="21">
        <v>1412.5</v>
      </c>
      <c r="O2623" s="21">
        <v>0</v>
      </c>
      <c r="P2623" s="21">
        <v>1412.5</v>
      </c>
      <c r="Q2623" s="25" t="s">
        <v>9049</v>
      </c>
      <c r="R2623" s="1" t="str">
        <f t="shared" si="41"/>
        <v>ST10398</v>
      </c>
      <c r="S2623" t="e">
        <f>VLOOKUP(R2623,Data!$C$2:$D$261,2,0)</f>
        <v>#N/A</v>
      </c>
      <c r="T2623">
        <f>COUNTIF('Feb 2022'!A:A,D2623)+COUNTIF('Mar 2022'!A:A,D2623)+COUNTIF('Apr 2022'!A:A,D2623)+COUNTIF('May 2022'!A:A,D2623)+COUNTIF('June 2022'!A:A,D2623)+COUNTIF('July 2022'!A:A,D2623)+COUNTIF('Aug 2022'!A:A,D2623)+COUNTIF('Sep 2022'!A:A,D2623)+COUNTIF('Oct 2022'!A:A,D2623)+COUNTIF('Dec 2022'!A:A,D2623)</f>
        <v>0</v>
      </c>
      <c r="U2623" t="str">
        <f>VLOOKUP(Q2623,'Capital Lookup'!A:B,2,FALSE)</f>
        <v>Yes</v>
      </c>
      <c r="V2623" s="2">
        <f>IFERROR(VLOOKUP(LEFT(F2623,10),'Find Purchase Orders'!B:J,9,FALSE),"")</f>
        <v>44698</v>
      </c>
      <c r="W2623" s="25" t="s">
        <v>7261</v>
      </c>
    </row>
    <row r="2624" spans="1:23" hidden="1">
      <c r="A2624" s="25" t="s">
        <v>8607</v>
      </c>
      <c r="B2624" s="25" t="s">
        <v>9044</v>
      </c>
      <c r="C2624" s="25"/>
      <c r="D2624" s="25" t="s">
        <v>13557</v>
      </c>
      <c r="E2624" s="25" t="s">
        <v>9046</v>
      </c>
      <c r="F2624" s="25" t="s">
        <v>13560</v>
      </c>
      <c r="G2624" s="25" t="s">
        <v>13561</v>
      </c>
      <c r="H2624" s="21">
        <v>678</v>
      </c>
      <c r="I2624" s="25" t="s">
        <v>7296</v>
      </c>
      <c r="J2624" s="25" t="s">
        <v>7288</v>
      </c>
      <c r="K2624" s="25" t="s">
        <v>7262</v>
      </c>
      <c r="L2624" s="25" t="s">
        <v>7259</v>
      </c>
      <c r="M2624" s="21">
        <v>678</v>
      </c>
      <c r="N2624" s="21">
        <v>824.9</v>
      </c>
      <c r="O2624" s="21">
        <v>-146.9</v>
      </c>
      <c r="P2624" s="21">
        <v>678</v>
      </c>
      <c r="Q2624" s="25" t="s">
        <v>9049</v>
      </c>
      <c r="R2624" s="1" t="str">
        <f t="shared" si="41"/>
        <v>ST10398</v>
      </c>
      <c r="S2624" t="e">
        <f>VLOOKUP(R2624,Data!$C$2:$D$261,2,0)</f>
        <v>#N/A</v>
      </c>
      <c r="T2624">
        <f>COUNTIF('Feb 2022'!A:A,D2624)+COUNTIF('Mar 2022'!A:A,D2624)+COUNTIF('Apr 2022'!A:A,D2624)+COUNTIF('May 2022'!A:A,D2624)+COUNTIF('June 2022'!A:A,D2624)+COUNTIF('July 2022'!A:A,D2624)+COUNTIF('Aug 2022'!A:A,D2624)+COUNTIF('Sep 2022'!A:A,D2624)+COUNTIF('Oct 2022'!A:A,D2624)+COUNTIF('Dec 2022'!A:A,D2624)</f>
        <v>0</v>
      </c>
      <c r="U2624" t="str">
        <f>VLOOKUP(Q2624,'Capital Lookup'!A:B,2,FALSE)</f>
        <v>Yes</v>
      </c>
      <c r="V2624" s="2">
        <f>IFERROR(VLOOKUP(LEFT(F2624,10),'Find Purchase Orders'!B:J,9,FALSE),"")</f>
        <v>44698</v>
      </c>
      <c r="W2624" s="25" t="s">
        <v>7261</v>
      </c>
    </row>
    <row r="2625" spans="1:23" hidden="1">
      <c r="A2625" s="25" t="s">
        <v>8607</v>
      </c>
      <c r="B2625" s="25" t="s">
        <v>9044</v>
      </c>
      <c r="C2625" s="25"/>
      <c r="D2625" s="25" t="s">
        <v>13562</v>
      </c>
      <c r="E2625" s="25" t="s">
        <v>9046</v>
      </c>
      <c r="F2625" s="25" t="s">
        <v>13563</v>
      </c>
      <c r="G2625" s="25" t="s">
        <v>13564</v>
      </c>
      <c r="H2625" s="21">
        <v>1130</v>
      </c>
      <c r="I2625" s="25" t="s">
        <v>7296</v>
      </c>
      <c r="J2625" s="25" t="s">
        <v>7288</v>
      </c>
      <c r="K2625" s="25" t="s">
        <v>7258</v>
      </c>
      <c r="L2625" s="25" t="s">
        <v>7259</v>
      </c>
      <c r="M2625" s="21">
        <v>1130</v>
      </c>
      <c r="N2625" s="21">
        <v>1130</v>
      </c>
      <c r="O2625" s="21">
        <v>0</v>
      </c>
      <c r="P2625" s="21">
        <v>1130</v>
      </c>
      <c r="Q2625" s="25" t="s">
        <v>9049</v>
      </c>
      <c r="R2625" s="1" t="str">
        <f t="shared" si="41"/>
        <v>ST10398</v>
      </c>
      <c r="S2625" t="e">
        <f>VLOOKUP(R2625,Data!$C$2:$D$261,2,0)</f>
        <v>#N/A</v>
      </c>
      <c r="T2625">
        <f>COUNTIF('Feb 2022'!A:A,D2625)+COUNTIF('Mar 2022'!A:A,D2625)+COUNTIF('Apr 2022'!A:A,D2625)+COUNTIF('May 2022'!A:A,D2625)+COUNTIF('June 2022'!A:A,D2625)+COUNTIF('July 2022'!A:A,D2625)+COUNTIF('Aug 2022'!A:A,D2625)+COUNTIF('Sep 2022'!A:A,D2625)+COUNTIF('Oct 2022'!A:A,D2625)+COUNTIF('Dec 2022'!A:A,D2625)</f>
        <v>0</v>
      </c>
      <c r="U2625" t="str">
        <f>VLOOKUP(Q2625,'Capital Lookup'!A:B,2,FALSE)</f>
        <v>Yes</v>
      </c>
      <c r="V2625" s="2">
        <f>IFERROR(VLOOKUP(LEFT(F2625,10),'Find Purchase Orders'!B:J,9,FALSE),"")</f>
        <v>44698</v>
      </c>
      <c r="W2625" s="25" t="s">
        <v>7261</v>
      </c>
    </row>
    <row r="2626" spans="1:23" hidden="1">
      <c r="A2626" s="25" t="s">
        <v>8607</v>
      </c>
      <c r="B2626" s="25" t="s">
        <v>9044</v>
      </c>
      <c r="C2626" s="25"/>
      <c r="D2626" s="25" t="s">
        <v>13562</v>
      </c>
      <c r="E2626" s="25" t="s">
        <v>9046</v>
      </c>
      <c r="F2626" s="25" t="s">
        <v>13565</v>
      </c>
      <c r="G2626" s="25" t="s">
        <v>13566</v>
      </c>
      <c r="H2626" s="21">
        <v>280.33</v>
      </c>
      <c r="I2626" s="25" t="s">
        <v>7296</v>
      </c>
      <c r="J2626" s="25" t="s">
        <v>7288</v>
      </c>
      <c r="K2626" s="25" t="s">
        <v>7258</v>
      </c>
      <c r="L2626" s="25" t="s">
        <v>7259</v>
      </c>
      <c r="M2626" s="21">
        <v>280.33</v>
      </c>
      <c r="N2626" s="21">
        <v>280.33</v>
      </c>
      <c r="O2626" s="21">
        <v>0</v>
      </c>
      <c r="P2626" s="21">
        <v>280.33</v>
      </c>
      <c r="Q2626" s="25" t="s">
        <v>9049</v>
      </c>
      <c r="R2626" s="1" t="str">
        <f t="shared" si="41"/>
        <v>ST10398</v>
      </c>
      <c r="S2626" t="e">
        <f>VLOOKUP(R2626,Data!$C$2:$D$261,2,0)</f>
        <v>#N/A</v>
      </c>
      <c r="T2626">
        <f>COUNTIF('Feb 2022'!A:A,D2626)+COUNTIF('Mar 2022'!A:A,D2626)+COUNTIF('Apr 2022'!A:A,D2626)+COUNTIF('May 2022'!A:A,D2626)+COUNTIF('June 2022'!A:A,D2626)+COUNTIF('July 2022'!A:A,D2626)+COUNTIF('Aug 2022'!A:A,D2626)+COUNTIF('Sep 2022'!A:A,D2626)+COUNTIF('Oct 2022'!A:A,D2626)+COUNTIF('Dec 2022'!A:A,D2626)</f>
        <v>0</v>
      </c>
      <c r="U2626" t="str">
        <f>VLOOKUP(Q2626,'Capital Lookup'!A:B,2,FALSE)</f>
        <v>Yes</v>
      </c>
      <c r="V2626" s="2">
        <f>IFERROR(VLOOKUP(LEFT(F2626,10),'Find Purchase Orders'!B:J,9,FALSE),"")</f>
        <v>44698</v>
      </c>
      <c r="W2626" s="25" t="s">
        <v>7261</v>
      </c>
    </row>
    <row r="2627" spans="1:23" hidden="1">
      <c r="A2627" s="25" t="s">
        <v>8607</v>
      </c>
      <c r="B2627" s="25" t="s">
        <v>9044</v>
      </c>
      <c r="C2627" s="25"/>
      <c r="D2627" s="25" t="s">
        <v>13562</v>
      </c>
      <c r="E2627" s="25" t="s">
        <v>9046</v>
      </c>
      <c r="F2627" s="25" t="s">
        <v>13567</v>
      </c>
      <c r="G2627" s="25" t="s">
        <v>13568</v>
      </c>
      <c r="H2627" s="21">
        <v>1808</v>
      </c>
      <c r="I2627" s="25" t="s">
        <v>7296</v>
      </c>
      <c r="J2627" s="25" t="s">
        <v>7288</v>
      </c>
      <c r="K2627" s="25" t="s">
        <v>7289</v>
      </c>
      <c r="L2627" s="25" t="s">
        <v>7259</v>
      </c>
      <c r="M2627" s="21">
        <v>1808</v>
      </c>
      <c r="N2627" s="21">
        <v>1808</v>
      </c>
      <c r="O2627" s="21">
        <v>0</v>
      </c>
      <c r="P2627" s="21">
        <v>1808</v>
      </c>
      <c r="Q2627" s="25" t="s">
        <v>9049</v>
      </c>
      <c r="R2627" s="1" t="str">
        <f t="shared" si="41"/>
        <v>ST10398</v>
      </c>
      <c r="S2627" t="e">
        <f>VLOOKUP(R2627,Data!$C$2:$D$261,2,0)</f>
        <v>#N/A</v>
      </c>
      <c r="T2627">
        <f>COUNTIF('Feb 2022'!A:A,D2627)+COUNTIF('Mar 2022'!A:A,D2627)+COUNTIF('Apr 2022'!A:A,D2627)+COUNTIF('May 2022'!A:A,D2627)+COUNTIF('June 2022'!A:A,D2627)+COUNTIF('July 2022'!A:A,D2627)+COUNTIF('Aug 2022'!A:A,D2627)+COUNTIF('Sep 2022'!A:A,D2627)+COUNTIF('Oct 2022'!A:A,D2627)+COUNTIF('Dec 2022'!A:A,D2627)</f>
        <v>0</v>
      </c>
      <c r="U2627" t="str">
        <f>VLOOKUP(Q2627,'Capital Lookup'!A:B,2,FALSE)</f>
        <v>Yes</v>
      </c>
      <c r="V2627" s="2">
        <f>IFERROR(VLOOKUP(LEFT(F2627,10),'Find Purchase Orders'!B:J,9,FALSE),"")</f>
        <v>44698</v>
      </c>
      <c r="W2627" s="25" t="s">
        <v>7261</v>
      </c>
    </row>
    <row r="2628" spans="1:23" hidden="1">
      <c r="A2628" s="25" t="s">
        <v>7261</v>
      </c>
      <c r="B2628" s="25" t="s">
        <v>7541</v>
      </c>
      <c r="C2628" s="25" t="s">
        <v>7264</v>
      </c>
      <c r="D2628" s="25" t="s">
        <v>4969</v>
      </c>
      <c r="E2628" s="25" t="s">
        <v>7543</v>
      </c>
      <c r="F2628" s="25" t="s">
        <v>13569</v>
      </c>
      <c r="G2628" s="25" t="s">
        <v>13570</v>
      </c>
      <c r="H2628" s="21">
        <v>6588.66</v>
      </c>
      <c r="I2628" s="25" t="s">
        <v>7296</v>
      </c>
      <c r="J2628" s="25" t="s">
        <v>7288</v>
      </c>
      <c r="K2628" s="25" t="s">
        <v>7262</v>
      </c>
      <c r="L2628" s="25" t="s">
        <v>7259</v>
      </c>
      <c r="M2628" s="21">
        <v>6588.66</v>
      </c>
      <c r="N2628" s="21">
        <v>6834.35</v>
      </c>
      <c r="O2628" s="21">
        <v>-245.69</v>
      </c>
      <c r="P2628" s="21">
        <v>6588.66</v>
      </c>
      <c r="Q2628" s="25" t="s">
        <v>7544</v>
      </c>
      <c r="R2628" s="1" t="str">
        <f t="shared" si="41"/>
        <v>ST10061</v>
      </c>
      <c r="S2628" t="str">
        <f>VLOOKUP(R2628,Data!$C$2:$D$261,2,0)</f>
        <v>The Dorchester</v>
      </c>
      <c r="T2628">
        <f>COUNTIF('Feb 2022'!A:A,D2628)+COUNTIF('Mar 2022'!A:A,D2628)+COUNTIF('Apr 2022'!A:A,D2628)+COUNTIF('May 2022'!A:A,D2628)+COUNTIF('June 2022'!A:A,D2628)+COUNTIF('July 2022'!A:A,D2628)+COUNTIF('Aug 2022'!A:A,D2628)+COUNTIF('Sep 2022'!A:A,D2628)+COUNTIF('Oct 2022'!A:A,D2628)+COUNTIF('Dec 2022'!A:A,D2628)</f>
        <v>1</v>
      </c>
      <c r="U2628" t="str">
        <f>VLOOKUP(Q2628,'Capital Lookup'!A:B,2,FALSE)</f>
        <v>No</v>
      </c>
      <c r="V2628" s="2">
        <f>IFERROR(VLOOKUP(LEFT(F2628,10),'Find Purchase Orders'!B:J,9,FALSE),"")</f>
        <v>44698</v>
      </c>
      <c r="W2628" s="25" t="s">
        <v>7261</v>
      </c>
    </row>
    <row r="2629" spans="1:23" hidden="1">
      <c r="A2629" s="25" t="s">
        <v>7261</v>
      </c>
      <c r="B2629" s="25" t="s">
        <v>7541</v>
      </c>
      <c r="C2629" s="25" t="s">
        <v>7264</v>
      </c>
      <c r="D2629" s="25" t="s">
        <v>4969</v>
      </c>
      <c r="E2629" s="25" t="s">
        <v>7543</v>
      </c>
      <c r="F2629" s="25" t="s">
        <v>13571</v>
      </c>
      <c r="G2629" s="25" t="s">
        <v>13572</v>
      </c>
      <c r="H2629" s="21">
        <v>336</v>
      </c>
      <c r="I2629" s="25" t="s">
        <v>7296</v>
      </c>
      <c r="J2629" s="25" t="s">
        <v>7288</v>
      </c>
      <c r="K2629" s="25" t="s">
        <v>7262</v>
      </c>
      <c r="L2629" s="25" t="s">
        <v>7259</v>
      </c>
      <c r="M2629" s="21">
        <v>336</v>
      </c>
      <c r="N2629" s="21">
        <v>336</v>
      </c>
      <c r="O2629" s="21">
        <v>0</v>
      </c>
      <c r="P2629" s="21">
        <v>336</v>
      </c>
      <c r="Q2629" s="25" t="s">
        <v>7544</v>
      </c>
      <c r="R2629" s="1" t="str">
        <f t="shared" si="41"/>
        <v>ST10061</v>
      </c>
      <c r="S2629" t="str">
        <f>VLOOKUP(R2629,Data!$C$2:$D$261,2,0)</f>
        <v>The Dorchester</v>
      </c>
      <c r="T2629">
        <f>COUNTIF('Feb 2022'!A:A,D2629)+COUNTIF('Mar 2022'!A:A,D2629)+COUNTIF('Apr 2022'!A:A,D2629)+COUNTIF('May 2022'!A:A,D2629)+COUNTIF('June 2022'!A:A,D2629)+COUNTIF('July 2022'!A:A,D2629)+COUNTIF('Aug 2022'!A:A,D2629)+COUNTIF('Sep 2022'!A:A,D2629)+COUNTIF('Oct 2022'!A:A,D2629)+COUNTIF('Dec 2022'!A:A,D2629)</f>
        <v>1</v>
      </c>
      <c r="U2629" t="str">
        <f>VLOOKUP(Q2629,'Capital Lookup'!A:B,2,FALSE)</f>
        <v>No</v>
      </c>
      <c r="V2629" s="2">
        <f>IFERROR(VLOOKUP(LEFT(F2629,10),'Find Purchase Orders'!B:J,9,FALSE),"")</f>
        <v>44698</v>
      </c>
      <c r="W2629" s="25" t="s">
        <v>7261</v>
      </c>
    </row>
    <row r="2630" spans="1:23" hidden="1">
      <c r="A2630" s="25" t="s">
        <v>11922</v>
      </c>
      <c r="B2630" s="25" t="s">
        <v>7600</v>
      </c>
      <c r="C2630" s="25" t="s">
        <v>7282</v>
      </c>
      <c r="D2630" s="25" t="s">
        <v>13573</v>
      </c>
      <c r="E2630" s="25" t="s">
        <v>7602</v>
      </c>
      <c r="H2630" s="21">
        <v>3652.94</v>
      </c>
      <c r="I2630" s="25" t="s">
        <v>7257</v>
      </c>
      <c r="K2630" s="25" t="s">
        <v>7262</v>
      </c>
      <c r="L2630" s="25" t="s">
        <v>8138</v>
      </c>
      <c r="M2630" s="22">
        <v>0</v>
      </c>
      <c r="N2630" s="22">
        <v>0</v>
      </c>
      <c r="O2630" s="21">
        <v>0</v>
      </c>
      <c r="P2630" s="21">
        <v>420.25</v>
      </c>
      <c r="Q2630" s="25"/>
      <c r="R2630" s="1" t="str">
        <f t="shared" si="41"/>
        <v>ST10034</v>
      </c>
      <c r="S2630" t="str">
        <f>VLOOKUP(R2630,Data!$C$2:$D$261,2,0)</f>
        <v>Bridlewood Manor</v>
      </c>
      <c r="T2630">
        <f>COUNTIF('Feb 2022'!A:A,D2630)+COUNTIF('Mar 2022'!A:A,D2630)+COUNTIF('Apr 2022'!A:A,D2630)+COUNTIF('May 2022'!A:A,D2630)+COUNTIF('June 2022'!A:A,D2630)+COUNTIF('July 2022'!A:A,D2630)+COUNTIF('Aug 2022'!A:A,D2630)+COUNTIF('Sep 2022'!A:A,D2630)+COUNTIF('Oct 2022'!A:A,D2630)+COUNTIF('Dec 2022'!A:A,D2630)</f>
        <v>0</v>
      </c>
      <c r="U2630" t="e">
        <f>VLOOKUP(Q2630,'Capital Lookup'!A:B,2,FALSE)</f>
        <v>#N/A</v>
      </c>
      <c r="V2630" s="2" t="str">
        <f>IFERROR(VLOOKUP(LEFT(F2630,10),'Find Purchase Orders'!B:J,9,FALSE),"")</f>
        <v/>
      </c>
      <c r="W2630" s="25" t="s">
        <v>7261</v>
      </c>
    </row>
    <row r="2631" spans="1:23" hidden="1">
      <c r="A2631" s="25" t="s">
        <v>7261</v>
      </c>
      <c r="B2631" s="25" t="s">
        <v>7417</v>
      </c>
      <c r="C2631" s="25" t="s">
        <v>7282</v>
      </c>
      <c r="D2631" s="25" t="s">
        <v>5070</v>
      </c>
      <c r="E2631" s="25" t="s">
        <v>7419</v>
      </c>
      <c r="F2631" s="25" t="s">
        <v>13574</v>
      </c>
      <c r="G2631" s="25" t="s">
        <v>13575</v>
      </c>
      <c r="H2631" s="21">
        <v>872.42</v>
      </c>
      <c r="I2631" s="25" t="s">
        <v>7296</v>
      </c>
      <c r="J2631" s="25" t="s">
        <v>7288</v>
      </c>
      <c r="K2631" s="25" t="s">
        <v>7258</v>
      </c>
      <c r="L2631" s="25" t="s">
        <v>7259</v>
      </c>
      <c r="M2631" s="21">
        <v>872.42</v>
      </c>
      <c r="N2631" s="21">
        <v>872.42</v>
      </c>
      <c r="O2631" s="21">
        <v>0</v>
      </c>
      <c r="P2631" s="21">
        <v>872.42</v>
      </c>
      <c r="Q2631" s="25" t="s">
        <v>7422</v>
      </c>
      <c r="R2631" s="1" t="str">
        <f t="shared" si="41"/>
        <v>ST10012</v>
      </c>
      <c r="S2631" t="str">
        <f>VLOOKUP(R2631,Data!$C$2:$D$261,2,0)</f>
        <v>Forest Hill Place</v>
      </c>
      <c r="T2631">
        <f>COUNTIF('Feb 2022'!A:A,D2631)+COUNTIF('Mar 2022'!A:A,D2631)+COUNTIF('Apr 2022'!A:A,D2631)+COUNTIF('May 2022'!A:A,D2631)+COUNTIF('June 2022'!A:A,D2631)+COUNTIF('July 2022'!A:A,D2631)+COUNTIF('Aug 2022'!A:A,D2631)+COUNTIF('Sep 2022'!A:A,D2631)+COUNTIF('Oct 2022'!A:A,D2631)+COUNTIF('Dec 2022'!A:A,D2631)</f>
        <v>1</v>
      </c>
      <c r="U2631" t="str">
        <f>VLOOKUP(Q2631,'Capital Lookup'!A:B,2,FALSE)</f>
        <v>No</v>
      </c>
      <c r="V2631" s="2">
        <f>IFERROR(VLOOKUP(LEFT(F2631,10),'Find Purchase Orders'!B:J,9,FALSE),"")</f>
        <v>44708</v>
      </c>
      <c r="W2631" s="25" t="s">
        <v>7261</v>
      </c>
    </row>
    <row r="2632" spans="1:23" hidden="1">
      <c r="A2632" s="25" t="s">
        <v>7261</v>
      </c>
      <c r="B2632" s="25" t="s">
        <v>7417</v>
      </c>
      <c r="C2632" s="25" t="s">
        <v>7282</v>
      </c>
      <c r="D2632" s="25" t="s">
        <v>5070</v>
      </c>
      <c r="E2632" s="25" t="s">
        <v>7419</v>
      </c>
      <c r="F2632" s="25" t="s">
        <v>13576</v>
      </c>
      <c r="G2632" s="25" t="s">
        <v>13577</v>
      </c>
      <c r="H2632" s="21">
        <v>14030.87</v>
      </c>
      <c r="I2632" s="25" t="s">
        <v>7296</v>
      </c>
      <c r="J2632" s="25" t="s">
        <v>7288</v>
      </c>
      <c r="K2632" s="25" t="s">
        <v>7262</v>
      </c>
      <c r="L2632" s="25" t="s">
        <v>7259</v>
      </c>
      <c r="M2632" s="21">
        <v>14030.87</v>
      </c>
      <c r="N2632" s="21">
        <v>14030.87</v>
      </c>
      <c r="O2632" s="21">
        <v>0</v>
      </c>
      <c r="P2632" s="21">
        <v>14030.87</v>
      </c>
      <c r="Q2632" s="25" t="s">
        <v>7422</v>
      </c>
      <c r="R2632" s="1" t="str">
        <f t="shared" si="41"/>
        <v>ST10012</v>
      </c>
      <c r="S2632" t="str">
        <f>VLOOKUP(R2632,Data!$C$2:$D$261,2,0)</f>
        <v>Forest Hill Place</v>
      </c>
      <c r="T2632">
        <f>COUNTIF('Feb 2022'!A:A,D2632)+COUNTIF('Mar 2022'!A:A,D2632)+COUNTIF('Apr 2022'!A:A,D2632)+COUNTIF('May 2022'!A:A,D2632)+COUNTIF('June 2022'!A:A,D2632)+COUNTIF('July 2022'!A:A,D2632)+COUNTIF('Aug 2022'!A:A,D2632)+COUNTIF('Sep 2022'!A:A,D2632)+COUNTIF('Oct 2022'!A:A,D2632)+COUNTIF('Dec 2022'!A:A,D2632)</f>
        <v>1</v>
      </c>
      <c r="U2632" t="str">
        <f>VLOOKUP(Q2632,'Capital Lookup'!A:B,2,FALSE)</f>
        <v>No</v>
      </c>
      <c r="V2632" s="2">
        <f>IFERROR(VLOOKUP(LEFT(F2632,10),'Find Purchase Orders'!B:J,9,FALSE),"")</f>
        <v>44708</v>
      </c>
      <c r="W2632" s="25" t="s">
        <v>7261</v>
      </c>
    </row>
    <row r="2633" spans="1:23" hidden="1">
      <c r="A2633" s="25" t="s">
        <v>7261</v>
      </c>
      <c r="B2633" s="25" t="s">
        <v>7417</v>
      </c>
      <c r="C2633" s="25" t="s">
        <v>7282</v>
      </c>
      <c r="D2633" s="25" t="s">
        <v>5070</v>
      </c>
      <c r="E2633" s="25" t="s">
        <v>7419</v>
      </c>
      <c r="F2633" s="25" t="s">
        <v>13578</v>
      </c>
      <c r="G2633" s="25" t="s">
        <v>13579</v>
      </c>
      <c r="H2633" s="21">
        <v>2034</v>
      </c>
      <c r="I2633" s="25" t="s">
        <v>7296</v>
      </c>
      <c r="J2633" s="25" t="s">
        <v>7288</v>
      </c>
      <c r="K2633" s="25" t="s">
        <v>7262</v>
      </c>
      <c r="L2633" s="25" t="s">
        <v>7259</v>
      </c>
      <c r="M2633" s="21">
        <v>2034</v>
      </c>
      <c r="N2633" s="21">
        <v>2034</v>
      </c>
      <c r="O2633" s="21">
        <v>0</v>
      </c>
      <c r="P2633" s="21">
        <v>2034</v>
      </c>
      <c r="Q2633" s="25" t="s">
        <v>7422</v>
      </c>
      <c r="R2633" s="1" t="str">
        <f t="shared" si="41"/>
        <v>ST10012</v>
      </c>
      <c r="S2633" t="str">
        <f>VLOOKUP(R2633,Data!$C$2:$D$261,2,0)</f>
        <v>Forest Hill Place</v>
      </c>
      <c r="T2633">
        <f>COUNTIF('Feb 2022'!A:A,D2633)+COUNTIF('Mar 2022'!A:A,D2633)+COUNTIF('Apr 2022'!A:A,D2633)+COUNTIF('May 2022'!A:A,D2633)+COUNTIF('June 2022'!A:A,D2633)+COUNTIF('July 2022'!A:A,D2633)+COUNTIF('Aug 2022'!A:A,D2633)+COUNTIF('Sep 2022'!A:A,D2633)+COUNTIF('Oct 2022'!A:A,D2633)+COUNTIF('Dec 2022'!A:A,D2633)</f>
        <v>1</v>
      </c>
      <c r="U2633" t="str">
        <f>VLOOKUP(Q2633,'Capital Lookup'!A:B,2,FALSE)</f>
        <v>No</v>
      </c>
      <c r="V2633" s="2">
        <f>IFERROR(VLOOKUP(LEFT(F2633,10),'Find Purchase Orders'!B:J,9,FALSE),"")</f>
        <v>44708</v>
      </c>
      <c r="W2633" s="25" t="s">
        <v>7261</v>
      </c>
    </row>
    <row r="2634" spans="1:23" hidden="1">
      <c r="A2634" s="25" t="s">
        <v>7313</v>
      </c>
      <c r="B2634" s="25" t="s">
        <v>7944</v>
      </c>
      <c r="C2634" s="25" t="s">
        <v>7587</v>
      </c>
      <c r="D2634" s="25" t="s">
        <v>4909</v>
      </c>
      <c r="E2634" s="25" t="s">
        <v>8140</v>
      </c>
      <c r="F2634" s="25" t="s">
        <v>13580</v>
      </c>
      <c r="G2634" s="25" t="s">
        <v>13581</v>
      </c>
      <c r="H2634" s="21">
        <v>2061.02</v>
      </c>
      <c r="I2634" s="25" t="s">
        <v>7296</v>
      </c>
      <c r="J2634" s="25" t="s">
        <v>7288</v>
      </c>
      <c r="K2634" s="25" t="s">
        <v>7778</v>
      </c>
      <c r="L2634" s="25" t="s">
        <v>9498</v>
      </c>
      <c r="M2634" s="21">
        <v>2061.02</v>
      </c>
      <c r="N2634" s="22">
        <v>0</v>
      </c>
      <c r="O2634" s="21">
        <v>2061.02</v>
      </c>
      <c r="P2634" s="21">
        <v>2061.02</v>
      </c>
      <c r="Q2634" s="25" t="s">
        <v>13210</v>
      </c>
      <c r="R2634" s="1" t="str">
        <f t="shared" si="41"/>
        <v>ST10181</v>
      </c>
      <c r="S2634" t="str">
        <f>VLOOKUP(R2634,Data!$C$2:$D$261,2,0)</f>
        <v>Iler Lodge</v>
      </c>
      <c r="T2634">
        <f>COUNTIF('Feb 2022'!A:A,D2634)+COUNTIF('Mar 2022'!A:A,D2634)+COUNTIF('Apr 2022'!A:A,D2634)+COUNTIF('May 2022'!A:A,D2634)+COUNTIF('June 2022'!A:A,D2634)+COUNTIF('July 2022'!A:A,D2634)+COUNTIF('Aug 2022'!A:A,D2634)+COUNTIF('Sep 2022'!A:A,D2634)+COUNTIF('Oct 2022'!A:A,D2634)+COUNTIF('Dec 2022'!A:A,D2634)</f>
        <v>1</v>
      </c>
      <c r="U2634" t="str">
        <f>VLOOKUP(Q2634,'Capital Lookup'!A:B,2,FALSE)</f>
        <v>No</v>
      </c>
      <c r="V2634" s="2">
        <f>IFERROR(VLOOKUP(LEFT(F2634,10),'Find Purchase Orders'!B:J,9,FALSE),"")</f>
        <v>44694</v>
      </c>
      <c r="W2634" s="25" t="s">
        <v>7261</v>
      </c>
    </row>
    <row r="2635" spans="1:23" hidden="1">
      <c r="A2635" s="25" t="s">
        <v>7261</v>
      </c>
      <c r="B2635" s="25" t="s">
        <v>8282</v>
      </c>
      <c r="C2635" s="25" t="s">
        <v>7264</v>
      </c>
      <c r="D2635" s="25" t="s">
        <v>4970</v>
      </c>
      <c r="E2635" s="25" t="s">
        <v>8284</v>
      </c>
      <c r="F2635" s="25" t="s">
        <v>13582</v>
      </c>
      <c r="G2635" s="25" t="s">
        <v>13583</v>
      </c>
      <c r="H2635" s="21">
        <v>7590.5</v>
      </c>
      <c r="I2635" s="25" t="s">
        <v>7296</v>
      </c>
      <c r="J2635" s="25" t="s">
        <v>7288</v>
      </c>
      <c r="K2635" s="25" t="s">
        <v>7262</v>
      </c>
      <c r="L2635" s="25" t="s">
        <v>7259</v>
      </c>
      <c r="M2635" s="21">
        <v>7590.5</v>
      </c>
      <c r="N2635" s="21">
        <v>7590.5</v>
      </c>
      <c r="O2635" s="21">
        <v>0</v>
      </c>
      <c r="P2635" s="21">
        <v>7590.5</v>
      </c>
      <c r="Q2635" s="25" t="s">
        <v>8287</v>
      </c>
      <c r="R2635" s="1" t="str">
        <f t="shared" si="41"/>
        <v>ST10021</v>
      </c>
      <c r="S2635" t="str">
        <f>VLOOKUP(R2635,Data!$C$2:$D$261,2,0)</f>
        <v>The Claremont</v>
      </c>
      <c r="T2635">
        <f>COUNTIF('Feb 2022'!A:A,D2635)+COUNTIF('Mar 2022'!A:A,D2635)+COUNTIF('Apr 2022'!A:A,D2635)+COUNTIF('May 2022'!A:A,D2635)+COUNTIF('June 2022'!A:A,D2635)+COUNTIF('July 2022'!A:A,D2635)+COUNTIF('Aug 2022'!A:A,D2635)+COUNTIF('Sep 2022'!A:A,D2635)+COUNTIF('Oct 2022'!A:A,D2635)+COUNTIF('Dec 2022'!A:A,D2635)</f>
        <v>1</v>
      </c>
      <c r="U2635" t="str">
        <f>VLOOKUP(Q2635,'Capital Lookup'!A:B,2,FALSE)</f>
        <v>No</v>
      </c>
      <c r="V2635" s="2">
        <f>IFERROR(VLOOKUP(LEFT(F2635,10),'Find Purchase Orders'!B:J,9,FALSE),"")</f>
        <v>44698</v>
      </c>
      <c r="W2635" s="25" t="s">
        <v>7261</v>
      </c>
    </row>
    <row r="2636" spans="1:23" hidden="1">
      <c r="A2636" s="25" t="s">
        <v>7478</v>
      </c>
      <c r="B2636" s="25" t="s">
        <v>7950</v>
      </c>
      <c r="C2636" s="25" t="s">
        <v>7587</v>
      </c>
      <c r="D2636" s="25" t="s">
        <v>4971</v>
      </c>
      <c r="E2636" s="25" t="s">
        <v>7492</v>
      </c>
      <c r="F2636" s="25" t="s">
        <v>13584</v>
      </c>
      <c r="G2636" s="25" t="s">
        <v>13585</v>
      </c>
      <c r="H2636" s="21">
        <v>37160.050000000003</v>
      </c>
      <c r="I2636" s="25" t="s">
        <v>7296</v>
      </c>
      <c r="J2636" s="25" t="s">
        <v>7288</v>
      </c>
      <c r="K2636" s="25" t="s">
        <v>7733</v>
      </c>
      <c r="L2636" s="25" t="s">
        <v>8052</v>
      </c>
      <c r="M2636" s="21">
        <v>37160.050000000003</v>
      </c>
      <c r="N2636" s="21">
        <v>37160.050000000003</v>
      </c>
      <c r="O2636" s="21">
        <v>0</v>
      </c>
      <c r="P2636" s="21">
        <v>37160.050000000003</v>
      </c>
      <c r="Q2636" s="25" t="s">
        <v>13586</v>
      </c>
      <c r="R2636" s="1" t="str">
        <f t="shared" ref="R2636:R2699" si="42">CONCATENATE("ST",LEFT(B2636,5))</f>
        <v>ST10171</v>
      </c>
      <c r="S2636" t="str">
        <f>VLOOKUP(R2636,Data!$C$2:$D$261,2,0)</f>
        <v>McGarrell Place</v>
      </c>
      <c r="T2636">
        <f>COUNTIF('Feb 2022'!A:A,D2636)+COUNTIF('Mar 2022'!A:A,D2636)+COUNTIF('Apr 2022'!A:A,D2636)+COUNTIF('May 2022'!A:A,D2636)+COUNTIF('June 2022'!A:A,D2636)+COUNTIF('July 2022'!A:A,D2636)+COUNTIF('Aug 2022'!A:A,D2636)+COUNTIF('Sep 2022'!A:A,D2636)+COUNTIF('Oct 2022'!A:A,D2636)+COUNTIF('Dec 2022'!A:A,D2636)</f>
        <v>1</v>
      </c>
      <c r="U2636" t="str">
        <f>VLOOKUP(Q2636,'Capital Lookup'!A:B,2,FALSE)</f>
        <v>No</v>
      </c>
      <c r="V2636" s="2">
        <f>IFERROR(VLOOKUP(LEFT(F2636,10),'Find Purchase Orders'!B:J,9,FALSE),"")</f>
        <v>44697</v>
      </c>
      <c r="W2636" s="25" t="s">
        <v>7261</v>
      </c>
    </row>
    <row r="2637" spans="1:23" hidden="1">
      <c r="A2637" s="25" t="s">
        <v>8607</v>
      </c>
      <c r="B2637" s="25" t="s">
        <v>9044</v>
      </c>
      <c r="C2637" s="25"/>
      <c r="D2637" s="25" t="s">
        <v>13587</v>
      </c>
      <c r="E2637" s="25" t="s">
        <v>9046</v>
      </c>
      <c r="F2637" s="25" t="s">
        <v>13588</v>
      </c>
      <c r="G2637" s="25" t="s">
        <v>13589</v>
      </c>
      <c r="H2637" s="21">
        <v>1130</v>
      </c>
      <c r="I2637" s="25" t="s">
        <v>7296</v>
      </c>
      <c r="J2637" s="25" t="s">
        <v>7288</v>
      </c>
      <c r="K2637" s="25" t="s">
        <v>7258</v>
      </c>
      <c r="L2637" s="25" t="s">
        <v>7259</v>
      </c>
      <c r="M2637" s="21">
        <v>1130</v>
      </c>
      <c r="N2637" s="21">
        <v>1130</v>
      </c>
      <c r="O2637" s="21">
        <v>0</v>
      </c>
      <c r="P2637" s="21">
        <v>1130</v>
      </c>
      <c r="Q2637" s="25" t="s">
        <v>9049</v>
      </c>
      <c r="R2637" s="1" t="str">
        <f t="shared" si="42"/>
        <v>ST10398</v>
      </c>
      <c r="S2637" t="e">
        <f>VLOOKUP(R2637,Data!$C$2:$D$261,2,0)</f>
        <v>#N/A</v>
      </c>
      <c r="T2637">
        <f>COUNTIF('Feb 2022'!A:A,D2637)+COUNTIF('Mar 2022'!A:A,D2637)+COUNTIF('Apr 2022'!A:A,D2637)+COUNTIF('May 2022'!A:A,D2637)+COUNTIF('June 2022'!A:A,D2637)+COUNTIF('July 2022'!A:A,D2637)+COUNTIF('Aug 2022'!A:A,D2637)+COUNTIF('Sep 2022'!A:A,D2637)+COUNTIF('Oct 2022'!A:A,D2637)+COUNTIF('Dec 2022'!A:A,D2637)</f>
        <v>0</v>
      </c>
      <c r="U2637" t="str">
        <f>VLOOKUP(Q2637,'Capital Lookup'!A:B,2,FALSE)</f>
        <v>Yes</v>
      </c>
      <c r="V2637" s="2">
        <f>IFERROR(VLOOKUP(LEFT(F2637,10),'Find Purchase Orders'!B:J,9,FALSE),"")</f>
        <v>44698</v>
      </c>
      <c r="W2637" s="25" t="s">
        <v>7261</v>
      </c>
    </row>
    <row r="2638" spans="1:23" hidden="1">
      <c r="A2638" s="25" t="s">
        <v>8607</v>
      </c>
      <c r="B2638" s="25" t="s">
        <v>9044</v>
      </c>
      <c r="C2638" s="25"/>
      <c r="D2638" s="25" t="s">
        <v>13587</v>
      </c>
      <c r="E2638" s="25" t="s">
        <v>9046</v>
      </c>
      <c r="F2638" s="25" t="s">
        <v>13590</v>
      </c>
      <c r="G2638" s="25" t="s">
        <v>13591</v>
      </c>
      <c r="H2638" s="21">
        <v>280.33</v>
      </c>
      <c r="I2638" s="25" t="s">
        <v>7296</v>
      </c>
      <c r="J2638" s="25" t="s">
        <v>7288</v>
      </c>
      <c r="K2638" s="25" t="s">
        <v>7258</v>
      </c>
      <c r="L2638" s="25" t="s">
        <v>7259</v>
      </c>
      <c r="M2638" s="21">
        <v>280.33</v>
      </c>
      <c r="N2638" s="21">
        <v>280.33</v>
      </c>
      <c r="O2638" s="21">
        <v>0</v>
      </c>
      <c r="P2638" s="21">
        <v>280.33</v>
      </c>
      <c r="Q2638" s="25" t="s">
        <v>9049</v>
      </c>
      <c r="R2638" s="1" t="str">
        <f t="shared" si="42"/>
        <v>ST10398</v>
      </c>
      <c r="S2638" t="e">
        <f>VLOOKUP(R2638,Data!$C$2:$D$261,2,0)</f>
        <v>#N/A</v>
      </c>
      <c r="T2638">
        <f>COUNTIF('Feb 2022'!A:A,D2638)+COUNTIF('Mar 2022'!A:A,D2638)+COUNTIF('Apr 2022'!A:A,D2638)+COUNTIF('May 2022'!A:A,D2638)+COUNTIF('June 2022'!A:A,D2638)+COUNTIF('July 2022'!A:A,D2638)+COUNTIF('Aug 2022'!A:A,D2638)+COUNTIF('Sep 2022'!A:A,D2638)+COUNTIF('Oct 2022'!A:A,D2638)+COUNTIF('Dec 2022'!A:A,D2638)</f>
        <v>0</v>
      </c>
      <c r="U2638" t="str">
        <f>VLOOKUP(Q2638,'Capital Lookup'!A:B,2,FALSE)</f>
        <v>Yes</v>
      </c>
      <c r="V2638" s="2">
        <f>IFERROR(VLOOKUP(LEFT(F2638,10),'Find Purchase Orders'!B:J,9,FALSE),"")</f>
        <v>44698</v>
      </c>
      <c r="W2638" s="25" t="s">
        <v>7261</v>
      </c>
    </row>
    <row r="2639" spans="1:23" hidden="1">
      <c r="A2639" s="25" t="s">
        <v>8607</v>
      </c>
      <c r="B2639" s="25" t="s">
        <v>9044</v>
      </c>
      <c r="C2639" s="25"/>
      <c r="D2639" s="25" t="s">
        <v>13587</v>
      </c>
      <c r="E2639" s="25" t="s">
        <v>9046</v>
      </c>
      <c r="F2639" s="25" t="s">
        <v>13592</v>
      </c>
      <c r="G2639" s="25" t="s">
        <v>13593</v>
      </c>
      <c r="H2639" s="21">
        <v>2260</v>
      </c>
      <c r="I2639" s="25" t="s">
        <v>7296</v>
      </c>
      <c r="J2639" s="25" t="s">
        <v>7288</v>
      </c>
      <c r="K2639" s="25" t="s">
        <v>7289</v>
      </c>
      <c r="L2639" s="25" t="s">
        <v>7259</v>
      </c>
      <c r="M2639" s="21">
        <v>2260</v>
      </c>
      <c r="N2639" s="21">
        <v>2260</v>
      </c>
      <c r="O2639" s="21">
        <v>0</v>
      </c>
      <c r="P2639" s="21">
        <v>2260</v>
      </c>
      <c r="Q2639" s="25" t="s">
        <v>9049</v>
      </c>
      <c r="R2639" s="1" t="str">
        <f t="shared" si="42"/>
        <v>ST10398</v>
      </c>
      <c r="S2639" t="e">
        <f>VLOOKUP(R2639,Data!$C$2:$D$261,2,0)</f>
        <v>#N/A</v>
      </c>
      <c r="T2639">
        <f>COUNTIF('Feb 2022'!A:A,D2639)+COUNTIF('Mar 2022'!A:A,D2639)+COUNTIF('Apr 2022'!A:A,D2639)+COUNTIF('May 2022'!A:A,D2639)+COUNTIF('June 2022'!A:A,D2639)+COUNTIF('July 2022'!A:A,D2639)+COUNTIF('Aug 2022'!A:A,D2639)+COUNTIF('Sep 2022'!A:A,D2639)+COUNTIF('Oct 2022'!A:A,D2639)+COUNTIF('Dec 2022'!A:A,D2639)</f>
        <v>0</v>
      </c>
      <c r="U2639" t="str">
        <f>VLOOKUP(Q2639,'Capital Lookup'!A:B,2,FALSE)</f>
        <v>Yes</v>
      </c>
      <c r="V2639" s="2">
        <f>IFERROR(VLOOKUP(LEFT(F2639,10),'Find Purchase Orders'!B:J,9,FALSE),"")</f>
        <v>44698</v>
      </c>
      <c r="W2639" s="25" t="s">
        <v>7261</v>
      </c>
    </row>
    <row r="2640" spans="1:23" hidden="1">
      <c r="A2640" s="25" t="s">
        <v>8607</v>
      </c>
      <c r="B2640" s="25" t="s">
        <v>9044</v>
      </c>
      <c r="C2640" s="25"/>
      <c r="D2640" s="25" t="s">
        <v>13587</v>
      </c>
      <c r="E2640" s="25" t="s">
        <v>9046</v>
      </c>
      <c r="F2640" s="25" t="s">
        <v>13594</v>
      </c>
      <c r="G2640" s="25" t="s">
        <v>13595</v>
      </c>
      <c r="H2640" s="21">
        <v>220.35</v>
      </c>
      <c r="I2640" s="25" t="s">
        <v>7296</v>
      </c>
      <c r="J2640" s="25" t="s">
        <v>7288</v>
      </c>
      <c r="K2640" s="25" t="s">
        <v>7289</v>
      </c>
      <c r="L2640" s="25" t="s">
        <v>7259</v>
      </c>
      <c r="M2640" s="21">
        <v>220.35</v>
      </c>
      <c r="N2640" s="21">
        <v>220.35</v>
      </c>
      <c r="O2640" s="21">
        <v>0</v>
      </c>
      <c r="P2640" s="21">
        <v>220.35</v>
      </c>
      <c r="Q2640" s="25" t="s">
        <v>9049</v>
      </c>
      <c r="R2640" s="1" t="str">
        <f t="shared" si="42"/>
        <v>ST10398</v>
      </c>
      <c r="S2640" t="e">
        <f>VLOOKUP(R2640,Data!$C$2:$D$261,2,0)</f>
        <v>#N/A</v>
      </c>
      <c r="T2640">
        <f>COUNTIF('Feb 2022'!A:A,D2640)+COUNTIF('Mar 2022'!A:A,D2640)+COUNTIF('Apr 2022'!A:A,D2640)+COUNTIF('May 2022'!A:A,D2640)+COUNTIF('June 2022'!A:A,D2640)+COUNTIF('July 2022'!A:A,D2640)+COUNTIF('Aug 2022'!A:A,D2640)+COUNTIF('Sep 2022'!A:A,D2640)+COUNTIF('Oct 2022'!A:A,D2640)+COUNTIF('Dec 2022'!A:A,D2640)</f>
        <v>0</v>
      </c>
      <c r="U2640" t="str">
        <f>VLOOKUP(Q2640,'Capital Lookup'!A:B,2,FALSE)</f>
        <v>Yes</v>
      </c>
      <c r="V2640" s="2">
        <f>IFERROR(VLOOKUP(LEFT(F2640,10),'Find Purchase Orders'!B:J,9,FALSE),"")</f>
        <v>44698</v>
      </c>
      <c r="W2640" s="25" t="s">
        <v>7261</v>
      </c>
    </row>
    <row r="2641" spans="1:23" hidden="1">
      <c r="A2641" s="25" t="s">
        <v>8607</v>
      </c>
      <c r="B2641" s="25" t="s">
        <v>9044</v>
      </c>
      <c r="C2641" s="25"/>
      <c r="D2641" s="25" t="s">
        <v>13596</v>
      </c>
      <c r="E2641" s="25" t="s">
        <v>9046</v>
      </c>
      <c r="F2641" s="25" t="s">
        <v>13597</v>
      </c>
      <c r="G2641" s="25" t="s">
        <v>13598</v>
      </c>
      <c r="H2641" s="21">
        <v>1130</v>
      </c>
      <c r="I2641" s="25" t="s">
        <v>7296</v>
      </c>
      <c r="J2641" s="25" t="s">
        <v>7288</v>
      </c>
      <c r="K2641" s="25" t="s">
        <v>7258</v>
      </c>
      <c r="L2641" s="25" t="s">
        <v>7259</v>
      </c>
      <c r="M2641" s="21">
        <v>1130</v>
      </c>
      <c r="N2641" s="21">
        <v>1130</v>
      </c>
      <c r="O2641" s="21">
        <v>0</v>
      </c>
      <c r="P2641" s="21">
        <v>1130</v>
      </c>
      <c r="Q2641" s="25" t="s">
        <v>9049</v>
      </c>
      <c r="R2641" s="1" t="str">
        <f t="shared" si="42"/>
        <v>ST10398</v>
      </c>
      <c r="S2641" t="e">
        <f>VLOOKUP(R2641,Data!$C$2:$D$261,2,0)</f>
        <v>#N/A</v>
      </c>
      <c r="T2641">
        <f>COUNTIF('Feb 2022'!A:A,D2641)+COUNTIF('Mar 2022'!A:A,D2641)+COUNTIF('Apr 2022'!A:A,D2641)+COUNTIF('May 2022'!A:A,D2641)+COUNTIF('June 2022'!A:A,D2641)+COUNTIF('July 2022'!A:A,D2641)+COUNTIF('Aug 2022'!A:A,D2641)+COUNTIF('Sep 2022'!A:A,D2641)+COUNTIF('Oct 2022'!A:A,D2641)+COUNTIF('Dec 2022'!A:A,D2641)</f>
        <v>0</v>
      </c>
      <c r="U2641" t="str">
        <f>VLOOKUP(Q2641,'Capital Lookup'!A:B,2,FALSE)</f>
        <v>Yes</v>
      </c>
      <c r="V2641" s="2">
        <f>IFERROR(VLOOKUP(LEFT(F2641,10),'Find Purchase Orders'!B:J,9,FALSE),"")</f>
        <v>44698</v>
      </c>
      <c r="W2641" s="25" t="s">
        <v>7261</v>
      </c>
    </row>
    <row r="2642" spans="1:23" hidden="1">
      <c r="A2642" s="25" t="s">
        <v>8607</v>
      </c>
      <c r="B2642" s="25" t="s">
        <v>9044</v>
      </c>
      <c r="C2642" s="25"/>
      <c r="D2642" s="25" t="s">
        <v>13596</v>
      </c>
      <c r="E2642" s="25" t="s">
        <v>9046</v>
      </c>
      <c r="F2642" s="25" t="s">
        <v>13599</v>
      </c>
      <c r="G2642" s="25" t="s">
        <v>13600</v>
      </c>
      <c r="H2642" s="21">
        <v>280.33</v>
      </c>
      <c r="I2642" s="25" t="s">
        <v>7296</v>
      </c>
      <c r="J2642" s="25" t="s">
        <v>7288</v>
      </c>
      <c r="K2642" s="25" t="s">
        <v>7258</v>
      </c>
      <c r="L2642" s="25" t="s">
        <v>7259</v>
      </c>
      <c r="M2642" s="21">
        <v>280.33</v>
      </c>
      <c r="N2642" s="21">
        <v>280.33</v>
      </c>
      <c r="O2642" s="21">
        <v>0</v>
      </c>
      <c r="P2642" s="21">
        <v>280.33</v>
      </c>
      <c r="Q2642" s="25" t="s">
        <v>9049</v>
      </c>
      <c r="R2642" s="1" t="str">
        <f t="shared" si="42"/>
        <v>ST10398</v>
      </c>
      <c r="S2642" t="e">
        <f>VLOOKUP(R2642,Data!$C$2:$D$261,2,0)</f>
        <v>#N/A</v>
      </c>
      <c r="T2642">
        <f>COUNTIF('Feb 2022'!A:A,D2642)+COUNTIF('Mar 2022'!A:A,D2642)+COUNTIF('Apr 2022'!A:A,D2642)+COUNTIF('May 2022'!A:A,D2642)+COUNTIF('June 2022'!A:A,D2642)+COUNTIF('July 2022'!A:A,D2642)+COUNTIF('Aug 2022'!A:A,D2642)+COUNTIF('Sep 2022'!A:A,D2642)+COUNTIF('Oct 2022'!A:A,D2642)+COUNTIF('Dec 2022'!A:A,D2642)</f>
        <v>0</v>
      </c>
      <c r="U2642" t="str">
        <f>VLOOKUP(Q2642,'Capital Lookup'!A:B,2,FALSE)</f>
        <v>Yes</v>
      </c>
      <c r="V2642" s="2">
        <f>IFERROR(VLOOKUP(LEFT(F2642,10),'Find Purchase Orders'!B:J,9,FALSE),"")</f>
        <v>44698</v>
      </c>
      <c r="W2642" s="25" t="s">
        <v>7261</v>
      </c>
    </row>
    <row r="2643" spans="1:23" hidden="1">
      <c r="A2643" s="25" t="s">
        <v>8607</v>
      </c>
      <c r="B2643" s="25" t="s">
        <v>9044</v>
      </c>
      <c r="C2643" s="25"/>
      <c r="D2643" s="25" t="s">
        <v>13596</v>
      </c>
      <c r="E2643" s="25" t="s">
        <v>9046</v>
      </c>
      <c r="F2643" s="25" t="s">
        <v>13601</v>
      </c>
      <c r="G2643" s="25" t="s">
        <v>13602</v>
      </c>
      <c r="H2643" s="21">
        <v>2576.92</v>
      </c>
      <c r="I2643" s="25" t="s">
        <v>7296</v>
      </c>
      <c r="J2643" s="25" t="s">
        <v>7288</v>
      </c>
      <c r="K2643" s="25" t="s">
        <v>7262</v>
      </c>
      <c r="L2643" s="25" t="s">
        <v>7259</v>
      </c>
      <c r="M2643" s="21">
        <v>2576.92</v>
      </c>
      <c r="N2643" s="21">
        <v>2576.92</v>
      </c>
      <c r="O2643" s="21">
        <v>0</v>
      </c>
      <c r="P2643" s="21">
        <v>2576.92</v>
      </c>
      <c r="Q2643" s="25" t="s">
        <v>9049</v>
      </c>
      <c r="R2643" s="1" t="str">
        <f t="shared" si="42"/>
        <v>ST10398</v>
      </c>
      <c r="S2643" t="e">
        <f>VLOOKUP(R2643,Data!$C$2:$D$261,2,0)</f>
        <v>#N/A</v>
      </c>
      <c r="T2643">
        <f>COUNTIF('Feb 2022'!A:A,D2643)+COUNTIF('Mar 2022'!A:A,D2643)+COUNTIF('Apr 2022'!A:A,D2643)+COUNTIF('May 2022'!A:A,D2643)+COUNTIF('June 2022'!A:A,D2643)+COUNTIF('July 2022'!A:A,D2643)+COUNTIF('Aug 2022'!A:A,D2643)+COUNTIF('Sep 2022'!A:A,D2643)+COUNTIF('Oct 2022'!A:A,D2643)+COUNTIF('Dec 2022'!A:A,D2643)</f>
        <v>0</v>
      </c>
      <c r="U2643" t="str">
        <f>VLOOKUP(Q2643,'Capital Lookup'!A:B,2,FALSE)</f>
        <v>Yes</v>
      </c>
      <c r="V2643" s="2">
        <f>IFERROR(VLOOKUP(LEFT(F2643,10),'Find Purchase Orders'!B:J,9,FALSE),"")</f>
        <v>44698</v>
      </c>
      <c r="W2643" s="25" t="s">
        <v>7261</v>
      </c>
    </row>
    <row r="2644" spans="1:23" hidden="1">
      <c r="A2644" s="25" t="s">
        <v>8607</v>
      </c>
      <c r="B2644" s="25" t="s">
        <v>9044</v>
      </c>
      <c r="C2644" s="25"/>
      <c r="D2644" s="25" t="s">
        <v>13603</v>
      </c>
      <c r="E2644" s="25" t="s">
        <v>9046</v>
      </c>
      <c r="F2644" s="25" t="s">
        <v>13604</v>
      </c>
      <c r="G2644" s="25" t="s">
        <v>13605</v>
      </c>
      <c r="H2644" s="21">
        <v>2923.2</v>
      </c>
      <c r="I2644" s="25" t="s">
        <v>7296</v>
      </c>
      <c r="J2644" s="25" t="s">
        <v>7288</v>
      </c>
      <c r="K2644" s="25" t="s">
        <v>7262</v>
      </c>
      <c r="L2644" s="25" t="s">
        <v>7259</v>
      </c>
      <c r="M2644" s="21">
        <v>2923.2</v>
      </c>
      <c r="N2644" s="21">
        <v>2923.19</v>
      </c>
      <c r="O2644" s="21">
        <v>0.01</v>
      </c>
      <c r="P2644" s="21">
        <v>2923.2</v>
      </c>
      <c r="Q2644" s="25" t="s">
        <v>9049</v>
      </c>
      <c r="R2644" s="1" t="str">
        <f t="shared" si="42"/>
        <v>ST10398</v>
      </c>
      <c r="S2644" t="e">
        <f>VLOOKUP(R2644,Data!$C$2:$D$261,2,0)</f>
        <v>#N/A</v>
      </c>
      <c r="T2644">
        <f>COUNTIF('Feb 2022'!A:A,D2644)+COUNTIF('Mar 2022'!A:A,D2644)+COUNTIF('Apr 2022'!A:A,D2644)+COUNTIF('May 2022'!A:A,D2644)+COUNTIF('June 2022'!A:A,D2644)+COUNTIF('July 2022'!A:A,D2644)+COUNTIF('Aug 2022'!A:A,D2644)+COUNTIF('Sep 2022'!A:A,D2644)+COUNTIF('Oct 2022'!A:A,D2644)+COUNTIF('Dec 2022'!A:A,D2644)</f>
        <v>0</v>
      </c>
      <c r="U2644" t="str">
        <f>VLOOKUP(Q2644,'Capital Lookup'!A:B,2,FALSE)</f>
        <v>Yes</v>
      </c>
      <c r="V2644" s="2">
        <f>IFERROR(VLOOKUP(LEFT(F2644,10),'Find Purchase Orders'!B:J,9,FALSE),"")</f>
        <v>44698</v>
      </c>
      <c r="W2644" s="25" t="s">
        <v>7261</v>
      </c>
    </row>
    <row r="2645" spans="1:23" hidden="1">
      <c r="A2645" s="25" t="s">
        <v>7261</v>
      </c>
      <c r="B2645" s="25" t="s">
        <v>7752</v>
      </c>
      <c r="C2645" s="25" t="s">
        <v>7277</v>
      </c>
      <c r="D2645" s="25" t="s">
        <v>4972</v>
      </c>
      <c r="E2645" s="25" t="s">
        <v>8188</v>
      </c>
      <c r="F2645" s="25" t="s">
        <v>13606</v>
      </c>
      <c r="G2645" s="25" t="s">
        <v>13607</v>
      </c>
      <c r="H2645" s="21">
        <v>525</v>
      </c>
      <c r="I2645" s="25" t="s">
        <v>7296</v>
      </c>
      <c r="J2645" s="25" t="s">
        <v>7288</v>
      </c>
      <c r="K2645" s="25" t="s">
        <v>7258</v>
      </c>
      <c r="L2645" s="25" t="s">
        <v>7259</v>
      </c>
      <c r="M2645" s="21">
        <v>525</v>
      </c>
      <c r="N2645" s="21">
        <v>525</v>
      </c>
      <c r="O2645" s="21">
        <v>0</v>
      </c>
      <c r="P2645" s="21">
        <v>525</v>
      </c>
      <c r="Q2645" s="25" t="s">
        <v>8191</v>
      </c>
      <c r="R2645" s="1" t="str">
        <f t="shared" si="42"/>
        <v>ST10065</v>
      </c>
      <c r="S2645" t="str">
        <f>VLOOKUP(R2645,Data!$C$2:$D$261,2,0)</f>
        <v>Evergreen</v>
      </c>
      <c r="T2645">
        <f>COUNTIF('Feb 2022'!A:A,D2645)+COUNTIF('Mar 2022'!A:A,D2645)+COUNTIF('Apr 2022'!A:A,D2645)+COUNTIF('May 2022'!A:A,D2645)+COUNTIF('June 2022'!A:A,D2645)+COUNTIF('July 2022'!A:A,D2645)+COUNTIF('Aug 2022'!A:A,D2645)+COUNTIF('Sep 2022'!A:A,D2645)+COUNTIF('Oct 2022'!A:A,D2645)+COUNTIF('Dec 2022'!A:A,D2645)</f>
        <v>1</v>
      </c>
      <c r="U2645" t="str">
        <f>VLOOKUP(Q2645,'Capital Lookup'!A:B,2,FALSE)</f>
        <v>No</v>
      </c>
      <c r="V2645" s="2">
        <f>IFERROR(VLOOKUP(LEFT(F2645,10),'Find Purchase Orders'!B:J,9,FALSE),"")</f>
        <v>44697</v>
      </c>
      <c r="W2645" s="25" t="s">
        <v>7261</v>
      </c>
    </row>
    <row r="2646" spans="1:23" hidden="1">
      <c r="A2646" s="25" t="s">
        <v>7261</v>
      </c>
      <c r="B2646" s="25" t="s">
        <v>7752</v>
      </c>
      <c r="C2646" s="25" t="s">
        <v>7277</v>
      </c>
      <c r="D2646" s="25" t="s">
        <v>4972</v>
      </c>
      <c r="E2646" s="25" t="s">
        <v>8188</v>
      </c>
      <c r="F2646" s="25" t="s">
        <v>13608</v>
      </c>
      <c r="G2646" s="25" t="s">
        <v>13609</v>
      </c>
      <c r="H2646" s="21">
        <v>5980.73</v>
      </c>
      <c r="I2646" s="25" t="s">
        <v>7296</v>
      </c>
      <c r="J2646" s="25" t="s">
        <v>7288</v>
      </c>
      <c r="K2646" s="25" t="s">
        <v>7262</v>
      </c>
      <c r="L2646" s="25" t="s">
        <v>7259</v>
      </c>
      <c r="M2646" s="21">
        <v>5980.73</v>
      </c>
      <c r="N2646" s="21">
        <v>5980.72</v>
      </c>
      <c r="O2646" s="21">
        <v>0.01</v>
      </c>
      <c r="P2646" s="21">
        <v>5980.73</v>
      </c>
      <c r="Q2646" s="25" t="s">
        <v>8191</v>
      </c>
      <c r="R2646" s="1" t="str">
        <f t="shared" si="42"/>
        <v>ST10065</v>
      </c>
      <c r="S2646" t="str">
        <f>VLOOKUP(R2646,Data!$C$2:$D$261,2,0)</f>
        <v>Evergreen</v>
      </c>
      <c r="T2646">
        <f>COUNTIF('Feb 2022'!A:A,D2646)+COUNTIF('Mar 2022'!A:A,D2646)+COUNTIF('Apr 2022'!A:A,D2646)+COUNTIF('May 2022'!A:A,D2646)+COUNTIF('June 2022'!A:A,D2646)+COUNTIF('July 2022'!A:A,D2646)+COUNTIF('Aug 2022'!A:A,D2646)+COUNTIF('Sep 2022'!A:A,D2646)+COUNTIF('Oct 2022'!A:A,D2646)+COUNTIF('Dec 2022'!A:A,D2646)</f>
        <v>1</v>
      </c>
      <c r="U2646" t="str">
        <f>VLOOKUP(Q2646,'Capital Lookup'!A:B,2,FALSE)</f>
        <v>No</v>
      </c>
      <c r="V2646" s="2">
        <f>IFERROR(VLOOKUP(LEFT(F2646,10),'Find Purchase Orders'!B:J,9,FALSE),"")</f>
        <v>44697</v>
      </c>
      <c r="W2646" s="25" t="s">
        <v>7261</v>
      </c>
    </row>
    <row r="2647" spans="1:23" hidden="1">
      <c r="A2647" s="25" t="s">
        <v>7261</v>
      </c>
      <c r="B2647" s="25" t="s">
        <v>8586</v>
      </c>
      <c r="C2647" s="25" t="s">
        <v>7264</v>
      </c>
      <c r="D2647" s="25" t="s">
        <v>13610</v>
      </c>
      <c r="E2647" s="25" t="s">
        <v>11710</v>
      </c>
      <c r="H2647" s="21">
        <v>1699.41</v>
      </c>
      <c r="I2647" s="25" t="s">
        <v>7257</v>
      </c>
      <c r="K2647" s="25" t="s">
        <v>7289</v>
      </c>
      <c r="L2647" s="25" t="s">
        <v>20</v>
      </c>
      <c r="M2647" s="22">
        <v>0</v>
      </c>
      <c r="N2647" s="22">
        <v>0</v>
      </c>
      <c r="O2647" s="21">
        <v>0</v>
      </c>
      <c r="P2647" s="21">
        <v>168.41</v>
      </c>
      <c r="Q2647" s="25"/>
      <c r="R2647" s="1" t="str">
        <f t="shared" si="42"/>
        <v>ST10079</v>
      </c>
      <c r="S2647" t="str">
        <f>VLOOKUP(R2647,Data!$C$2:$D$261,2,0)</f>
        <v>The Bentley Moose Jaw</v>
      </c>
      <c r="T2647">
        <f>COUNTIF('Feb 2022'!A:A,D2647)+COUNTIF('Mar 2022'!A:A,D2647)+COUNTIF('Apr 2022'!A:A,D2647)+COUNTIF('May 2022'!A:A,D2647)+COUNTIF('June 2022'!A:A,D2647)+COUNTIF('July 2022'!A:A,D2647)+COUNTIF('Aug 2022'!A:A,D2647)+COUNTIF('Sep 2022'!A:A,D2647)+COUNTIF('Oct 2022'!A:A,D2647)+COUNTIF('Dec 2022'!A:A,D2647)</f>
        <v>0</v>
      </c>
      <c r="U2647" t="e">
        <f>VLOOKUP(Q2647,'Capital Lookup'!A:B,2,FALSE)</f>
        <v>#N/A</v>
      </c>
      <c r="V2647" s="2" t="str">
        <f>IFERROR(VLOOKUP(LEFT(F2647,10),'Find Purchase Orders'!B:J,9,FALSE),"")</f>
        <v/>
      </c>
      <c r="W2647" s="25" t="s">
        <v>7261</v>
      </c>
    </row>
    <row r="2648" spans="1:23" hidden="1">
      <c r="A2648" s="25" t="s">
        <v>7261</v>
      </c>
      <c r="B2648" s="25" t="s">
        <v>9144</v>
      </c>
      <c r="C2648" s="25" t="s">
        <v>7264</v>
      </c>
      <c r="D2648" s="25" t="s">
        <v>4973</v>
      </c>
      <c r="E2648" s="25" t="s">
        <v>9391</v>
      </c>
      <c r="F2648" s="25" t="s">
        <v>13611</v>
      </c>
      <c r="G2648" s="25" t="s">
        <v>13612</v>
      </c>
      <c r="H2648" s="21">
        <v>16.649999999999999</v>
      </c>
      <c r="I2648" s="25" t="s">
        <v>7296</v>
      </c>
      <c r="J2648" s="25" t="s">
        <v>7288</v>
      </c>
      <c r="K2648" s="25" t="s">
        <v>7289</v>
      </c>
      <c r="L2648" s="25" t="s">
        <v>7259</v>
      </c>
      <c r="M2648" s="21">
        <v>16.649999999999999</v>
      </c>
      <c r="N2648" s="21">
        <v>16.649999999999999</v>
      </c>
      <c r="O2648" s="21">
        <v>0</v>
      </c>
      <c r="P2648" s="21">
        <v>16.649999999999999</v>
      </c>
      <c r="Q2648" s="25" t="s">
        <v>9394</v>
      </c>
      <c r="R2648" s="1" t="str">
        <f t="shared" si="42"/>
        <v>ST10085</v>
      </c>
      <c r="S2648" t="str">
        <f>VLOOKUP(R2648,Data!$C$2:$D$261,2,0)</f>
        <v>Bentley Regina</v>
      </c>
      <c r="T2648">
        <f>COUNTIF('Feb 2022'!A:A,D2648)+COUNTIF('Mar 2022'!A:A,D2648)+COUNTIF('Apr 2022'!A:A,D2648)+COUNTIF('May 2022'!A:A,D2648)+COUNTIF('June 2022'!A:A,D2648)+COUNTIF('July 2022'!A:A,D2648)+COUNTIF('Aug 2022'!A:A,D2648)+COUNTIF('Sep 2022'!A:A,D2648)+COUNTIF('Oct 2022'!A:A,D2648)+COUNTIF('Dec 2022'!A:A,D2648)</f>
        <v>1</v>
      </c>
      <c r="U2648" t="str">
        <f>VLOOKUP(Q2648,'Capital Lookup'!A:B,2,FALSE)</f>
        <v>No</v>
      </c>
      <c r="V2648" s="2">
        <f>IFERROR(VLOOKUP(LEFT(F2648,10),'Find Purchase Orders'!B:J,9,FALSE),"")</f>
        <v>44697</v>
      </c>
      <c r="W2648" s="25" t="s">
        <v>7261</v>
      </c>
    </row>
    <row r="2649" spans="1:23" hidden="1">
      <c r="A2649" s="25" t="s">
        <v>7261</v>
      </c>
      <c r="B2649" s="25" t="s">
        <v>9144</v>
      </c>
      <c r="C2649" s="25" t="s">
        <v>7264</v>
      </c>
      <c r="D2649" s="25" t="s">
        <v>4973</v>
      </c>
      <c r="E2649" s="25" t="s">
        <v>9391</v>
      </c>
      <c r="F2649" s="25" t="s">
        <v>13613</v>
      </c>
      <c r="G2649" s="25" t="s">
        <v>13614</v>
      </c>
      <c r="H2649" s="21">
        <v>1665</v>
      </c>
      <c r="I2649" s="25" t="s">
        <v>7296</v>
      </c>
      <c r="J2649" s="25" t="s">
        <v>7288</v>
      </c>
      <c r="K2649" s="25" t="s">
        <v>7289</v>
      </c>
      <c r="L2649" s="25" t="s">
        <v>7259</v>
      </c>
      <c r="M2649" s="21">
        <v>1665</v>
      </c>
      <c r="N2649" s="21">
        <v>1665</v>
      </c>
      <c r="O2649" s="21">
        <v>0</v>
      </c>
      <c r="P2649" s="21">
        <v>1665</v>
      </c>
      <c r="Q2649" s="25" t="s">
        <v>9394</v>
      </c>
      <c r="R2649" s="1" t="str">
        <f t="shared" si="42"/>
        <v>ST10085</v>
      </c>
      <c r="S2649" t="str">
        <f>VLOOKUP(R2649,Data!$C$2:$D$261,2,0)</f>
        <v>Bentley Regina</v>
      </c>
      <c r="T2649">
        <f>COUNTIF('Feb 2022'!A:A,D2649)+COUNTIF('Mar 2022'!A:A,D2649)+COUNTIF('Apr 2022'!A:A,D2649)+COUNTIF('May 2022'!A:A,D2649)+COUNTIF('June 2022'!A:A,D2649)+COUNTIF('July 2022'!A:A,D2649)+COUNTIF('Aug 2022'!A:A,D2649)+COUNTIF('Sep 2022'!A:A,D2649)+COUNTIF('Oct 2022'!A:A,D2649)+COUNTIF('Dec 2022'!A:A,D2649)</f>
        <v>1</v>
      </c>
      <c r="U2649" t="str">
        <f>VLOOKUP(Q2649,'Capital Lookup'!A:B,2,FALSE)</f>
        <v>No</v>
      </c>
      <c r="V2649" s="2">
        <f>IFERROR(VLOOKUP(LEFT(F2649,10),'Find Purchase Orders'!B:J,9,FALSE),"")</f>
        <v>44697</v>
      </c>
      <c r="W2649" s="25" t="s">
        <v>7261</v>
      </c>
    </row>
    <row r="2650" spans="1:23" hidden="1">
      <c r="A2650" s="25" t="s">
        <v>7261</v>
      </c>
      <c r="B2650" s="25" t="s">
        <v>9144</v>
      </c>
      <c r="C2650" s="25" t="s">
        <v>7264</v>
      </c>
      <c r="D2650" s="25" t="s">
        <v>4974</v>
      </c>
      <c r="E2650" s="25" t="s">
        <v>9391</v>
      </c>
      <c r="F2650" s="25" t="s">
        <v>13615</v>
      </c>
      <c r="G2650" s="25" t="s">
        <v>13616</v>
      </c>
      <c r="H2650" s="21">
        <v>310.8</v>
      </c>
      <c r="I2650" s="25" t="s">
        <v>7296</v>
      </c>
      <c r="J2650" s="25" t="s">
        <v>7288</v>
      </c>
      <c r="K2650" s="25" t="s">
        <v>7289</v>
      </c>
      <c r="L2650" s="25" t="s">
        <v>7259</v>
      </c>
      <c r="M2650" s="21">
        <v>310.8</v>
      </c>
      <c r="N2650" s="21">
        <v>310.8</v>
      </c>
      <c r="O2650" s="21">
        <v>0</v>
      </c>
      <c r="P2650" s="21">
        <v>310.8</v>
      </c>
      <c r="Q2650" s="25" t="s">
        <v>9394</v>
      </c>
      <c r="R2650" s="1" t="str">
        <f t="shared" si="42"/>
        <v>ST10085</v>
      </c>
      <c r="S2650" t="str">
        <f>VLOOKUP(R2650,Data!$C$2:$D$261,2,0)</f>
        <v>Bentley Regina</v>
      </c>
      <c r="T2650">
        <f>COUNTIF('Feb 2022'!A:A,D2650)+COUNTIF('Mar 2022'!A:A,D2650)+COUNTIF('Apr 2022'!A:A,D2650)+COUNTIF('May 2022'!A:A,D2650)+COUNTIF('June 2022'!A:A,D2650)+COUNTIF('July 2022'!A:A,D2650)+COUNTIF('Aug 2022'!A:A,D2650)+COUNTIF('Sep 2022'!A:A,D2650)+COUNTIF('Oct 2022'!A:A,D2650)+COUNTIF('Dec 2022'!A:A,D2650)</f>
        <v>1</v>
      </c>
      <c r="U2650" t="str">
        <f>VLOOKUP(Q2650,'Capital Lookup'!A:B,2,FALSE)</f>
        <v>No</v>
      </c>
      <c r="V2650" s="2">
        <f>IFERROR(VLOOKUP(LEFT(F2650,10),'Find Purchase Orders'!B:J,9,FALSE),"")</f>
        <v>44697</v>
      </c>
      <c r="W2650" s="25" t="s">
        <v>7261</v>
      </c>
    </row>
    <row r="2651" spans="1:23" hidden="1">
      <c r="A2651" s="25" t="s">
        <v>7261</v>
      </c>
      <c r="B2651" s="25" t="s">
        <v>9144</v>
      </c>
      <c r="C2651" s="25" t="s">
        <v>7264</v>
      </c>
      <c r="D2651" s="25" t="s">
        <v>4974</v>
      </c>
      <c r="E2651" s="25" t="s">
        <v>9391</v>
      </c>
      <c r="F2651" s="25" t="s">
        <v>13617</v>
      </c>
      <c r="G2651" s="25" t="s">
        <v>13618</v>
      </c>
      <c r="H2651" s="21">
        <v>1665</v>
      </c>
      <c r="I2651" s="25" t="s">
        <v>7296</v>
      </c>
      <c r="J2651" s="25" t="s">
        <v>7288</v>
      </c>
      <c r="K2651" s="25" t="s">
        <v>7289</v>
      </c>
      <c r="L2651" s="25" t="s">
        <v>7259</v>
      </c>
      <c r="M2651" s="21">
        <v>1665</v>
      </c>
      <c r="N2651" s="21">
        <v>1665</v>
      </c>
      <c r="O2651" s="21">
        <v>0</v>
      </c>
      <c r="P2651" s="21">
        <v>1665</v>
      </c>
      <c r="Q2651" s="25" t="s">
        <v>9394</v>
      </c>
      <c r="R2651" s="1" t="str">
        <f t="shared" si="42"/>
        <v>ST10085</v>
      </c>
      <c r="S2651" t="str">
        <f>VLOOKUP(R2651,Data!$C$2:$D$261,2,0)</f>
        <v>Bentley Regina</v>
      </c>
      <c r="T2651">
        <f>COUNTIF('Feb 2022'!A:A,D2651)+COUNTIF('Mar 2022'!A:A,D2651)+COUNTIF('Apr 2022'!A:A,D2651)+COUNTIF('May 2022'!A:A,D2651)+COUNTIF('June 2022'!A:A,D2651)+COUNTIF('July 2022'!A:A,D2651)+COUNTIF('Aug 2022'!A:A,D2651)+COUNTIF('Sep 2022'!A:A,D2651)+COUNTIF('Oct 2022'!A:A,D2651)+COUNTIF('Dec 2022'!A:A,D2651)</f>
        <v>1</v>
      </c>
      <c r="U2651" t="str">
        <f>VLOOKUP(Q2651,'Capital Lookup'!A:B,2,FALSE)</f>
        <v>No</v>
      </c>
      <c r="V2651" s="2">
        <f>IFERROR(VLOOKUP(LEFT(F2651,10),'Find Purchase Orders'!B:J,9,FALSE),"")</f>
        <v>44697</v>
      </c>
      <c r="W2651" s="25" t="s">
        <v>7261</v>
      </c>
    </row>
    <row r="2652" spans="1:23" hidden="1">
      <c r="A2652" s="25" t="s">
        <v>7261</v>
      </c>
      <c r="B2652" s="25" t="s">
        <v>7541</v>
      </c>
      <c r="C2652" s="25" t="s">
        <v>7264</v>
      </c>
      <c r="D2652" s="25" t="s">
        <v>13619</v>
      </c>
      <c r="E2652" s="25" t="s">
        <v>8443</v>
      </c>
      <c r="H2652" s="21">
        <v>789.71</v>
      </c>
      <c r="I2652" s="25" t="s">
        <v>7257</v>
      </c>
      <c r="K2652" s="25" t="s">
        <v>7646</v>
      </c>
      <c r="L2652" s="25" t="s">
        <v>8697</v>
      </c>
      <c r="M2652" s="22">
        <v>0</v>
      </c>
      <c r="N2652" s="22">
        <v>0</v>
      </c>
      <c r="O2652" s="21">
        <v>0</v>
      </c>
      <c r="P2652" s="21">
        <v>37.61</v>
      </c>
      <c r="Q2652" s="25" t="s">
        <v>13620</v>
      </c>
      <c r="R2652" s="1" t="str">
        <f t="shared" si="42"/>
        <v>ST10061</v>
      </c>
      <c r="S2652" t="str">
        <f>VLOOKUP(R2652,Data!$C$2:$D$261,2,0)</f>
        <v>The Dorchester</v>
      </c>
      <c r="T2652">
        <f>COUNTIF('Feb 2022'!A:A,D2652)+COUNTIF('Mar 2022'!A:A,D2652)+COUNTIF('Apr 2022'!A:A,D2652)+COUNTIF('May 2022'!A:A,D2652)+COUNTIF('June 2022'!A:A,D2652)+COUNTIF('July 2022'!A:A,D2652)+COUNTIF('Aug 2022'!A:A,D2652)+COUNTIF('Sep 2022'!A:A,D2652)+COUNTIF('Oct 2022'!A:A,D2652)+COUNTIF('Dec 2022'!A:A,D2652)</f>
        <v>0</v>
      </c>
      <c r="U2652" t="str">
        <f>VLOOKUP(Q2652,'Capital Lookup'!A:B,2,FALSE)</f>
        <v>No</v>
      </c>
      <c r="V2652" s="2" t="str">
        <f>IFERROR(VLOOKUP(LEFT(F2652,10),'Find Purchase Orders'!B:J,9,FALSE),"")</f>
        <v/>
      </c>
      <c r="W2652" s="25" t="s">
        <v>7261</v>
      </c>
    </row>
    <row r="2653" spans="1:23" hidden="1">
      <c r="A2653" s="25" t="s">
        <v>7478</v>
      </c>
      <c r="B2653" s="25" t="s">
        <v>9506</v>
      </c>
      <c r="C2653" s="25" t="s">
        <v>8058</v>
      </c>
      <c r="D2653" s="25" t="s">
        <v>4911</v>
      </c>
      <c r="E2653" s="25" t="s">
        <v>8443</v>
      </c>
      <c r="F2653" s="25" t="s">
        <v>13621</v>
      </c>
      <c r="G2653" s="25" t="s">
        <v>13622</v>
      </c>
      <c r="H2653" s="21">
        <v>6171.92</v>
      </c>
      <c r="I2653" s="25" t="s">
        <v>7296</v>
      </c>
      <c r="J2653" s="25" t="s">
        <v>7983</v>
      </c>
      <c r="K2653" s="25" t="s">
        <v>7733</v>
      </c>
      <c r="L2653" s="25" t="s">
        <v>7734</v>
      </c>
      <c r="M2653" s="21">
        <v>6171.92</v>
      </c>
      <c r="N2653" s="22">
        <v>0</v>
      </c>
      <c r="O2653" s="21">
        <v>6171.92</v>
      </c>
      <c r="P2653" s="21">
        <v>6171.92</v>
      </c>
      <c r="Q2653" s="25" t="s">
        <v>13623</v>
      </c>
      <c r="R2653" s="1" t="str">
        <f t="shared" si="42"/>
        <v>ST10208</v>
      </c>
      <c r="S2653" t="str">
        <f>VLOOKUP(R2653,Data!$C$2:$D$261,2,0)</f>
        <v>Royal City Manor</v>
      </c>
      <c r="T2653">
        <f>COUNTIF('Feb 2022'!A:A,D2653)+COUNTIF('Mar 2022'!A:A,D2653)+COUNTIF('Apr 2022'!A:A,D2653)+COUNTIF('May 2022'!A:A,D2653)+COUNTIF('June 2022'!A:A,D2653)+COUNTIF('July 2022'!A:A,D2653)+COUNTIF('Aug 2022'!A:A,D2653)+COUNTIF('Sep 2022'!A:A,D2653)+COUNTIF('Oct 2022'!A:A,D2653)+COUNTIF('Dec 2022'!A:A,D2653)</f>
        <v>1</v>
      </c>
      <c r="U2653" t="str">
        <f>VLOOKUP(Q2653,'Capital Lookup'!A:B,2,FALSE)</f>
        <v>No</v>
      </c>
      <c r="V2653" s="2">
        <f>IFERROR(VLOOKUP(LEFT(F2653,10),'Find Purchase Orders'!B:J,9,FALSE),"")</f>
        <v>44693</v>
      </c>
      <c r="W2653" s="25" t="s">
        <v>7261</v>
      </c>
    </row>
    <row r="2654" spans="1:23" hidden="1">
      <c r="A2654" s="25" t="s">
        <v>7261</v>
      </c>
      <c r="B2654" s="25" t="s">
        <v>8501</v>
      </c>
      <c r="C2654" s="25" t="s">
        <v>7264</v>
      </c>
      <c r="D2654" s="25" t="s">
        <v>4913</v>
      </c>
      <c r="E2654" s="25" t="s">
        <v>8140</v>
      </c>
      <c r="F2654" s="25" t="s">
        <v>13624</v>
      </c>
      <c r="G2654" s="25" t="s">
        <v>13625</v>
      </c>
      <c r="H2654" s="21">
        <v>2880.37</v>
      </c>
      <c r="I2654" s="25" t="s">
        <v>7296</v>
      </c>
      <c r="J2654" s="25" t="s">
        <v>7288</v>
      </c>
      <c r="K2654" s="25" t="s">
        <v>7733</v>
      </c>
      <c r="L2654" s="25" t="s">
        <v>7745</v>
      </c>
      <c r="M2654" s="21">
        <v>2880.37</v>
      </c>
      <c r="N2654" s="21">
        <v>2880.37</v>
      </c>
      <c r="O2654" s="21">
        <v>0</v>
      </c>
      <c r="P2654" s="21">
        <v>2880.37</v>
      </c>
      <c r="Q2654" s="25" t="s">
        <v>13626</v>
      </c>
      <c r="R2654" s="1" t="str">
        <f t="shared" si="42"/>
        <v>ST10005</v>
      </c>
      <c r="S2654" t="str">
        <f>VLOOKUP(R2654,Data!$C$2:$D$261,2,0)</f>
        <v>The Kensington Oakville</v>
      </c>
      <c r="T2654">
        <f>COUNTIF('Feb 2022'!A:A,D2654)+COUNTIF('Mar 2022'!A:A,D2654)+COUNTIF('Apr 2022'!A:A,D2654)+COUNTIF('May 2022'!A:A,D2654)+COUNTIF('June 2022'!A:A,D2654)+COUNTIF('July 2022'!A:A,D2654)+COUNTIF('Aug 2022'!A:A,D2654)+COUNTIF('Sep 2022'!A:A,D2654)+COUNTIF('Oct 2022'!A:A,D2654)+COUNTIF('Dec 2022'!A:A,D2654)</f>
        <v>1</v>
      </c>
      <c r="U2654" t="str">
        <f>VLOOKUP(Q2654,'Capital Lookup'!A:B,2,FALSE)</f>
        <v>No</v>
      </c>
      <c r="V2654" s="2">
        <f>IFERROR(VLOOKUP(LEFT(F2654,10),'Find Purchase Orders'!B:J,9,FALSE),"")</f>
        <v>44694</v>
      </c>
      <c r="W2654" s="25" t="s">
        <v>7261</v>
      </c>
    </row>
    <row r="2655" spans="1:23" hidden="1">
      <c r="A2655" s="25" t="s">
        <v>7261</v>
      </c>
      <c r="B2655" s="25" t="s">
        <v>9368</v>
      </c>
      <c r="C2655" s="25" t="s">
        <v>7282</v>
      </c>
      <c r="D2655" s="25" t="s">
        <v>4914</v>
      </c>
      <c r="E2655" s="25" t="s">
        <v>8140</v>
      </c>
      <c r="F2655" s="25" t="s">
        <v>13627</v>
      </c>
      <c r="G2655" s="25" t="s">
        <v>13628</v>
      </c>
      <c r="H2655" s="21">
        <v>10162.99</v>
      </c>
      <c r="I2655" s="25" t="s">
        <v>7296</v>
      </c>
      <c r="J2655" s="25" t="s">
        <v>7288</v>
      </c>
      <c r="K2655" s="25" t="s">
        <v>7510</v>
      </c>
      <c r="L2655" s="25" t="s">
        <v>8176</v>
      </c>
      <c r="M2655" s="21">
        <v>10162.99</v>
      </c>
      <c r="N2655" s="21">
        <v>10162.99</v>
      </c>
      <c r="O2655" s="21">
        <v>0</v>
      </c>
      <c r="P2655" s="21">
        <v>10162.99</v>
      </c>
      <c r="Q2655" s="25" t="s">
        <v>13629</v>
      </c>
      <c r="R2655" s="1" t="str">
        <f t="shared" si="42"/>
        <v>ST10006</v>
      </c>
      <c r="S2655" t="str">
        <f>VLOOKUP(R2655,Data!$C$2:$D$261,2,0)</f>
        <v>Maplecrest Village</v>
      </c>
      <c r="T2655">
        <f>COUNTIF('Feb 2022'!A:A,D2655)+COUNTIF('Mar 2022'!A:A,D2655)+COUNTIF('Apr 2022'!A:A,D2655)+COUNTIF('May 2022'!A:A,D2655)+COUNTIF('June 2022'!A:A,D2655)+COUNTIF('July 2022'!A:A,D2655)+COUNTIF('Aug 2022'!A:A,D2655)+COUNTIF('Sep 2022'!A:A,D2655)+COUNTIF('Oct 2022'!A:A,D2655)+COUNTIF('Dec 2022'!A:A,D2655)</f>
        <v>1</v>
      </c>
      <c r="U2655" t="str">
        <f>VLOOKUP(Q2655,'Capital Lookup'!A:B,2,FALSE)</f>
        <v>No</v>
      </c>
      <c r="V2655" s="2">
        <f>IFERROR(VLOOKUP(LEFT(F2655,10),'Find Purchase Orders'!B:J,9,FALSE),"")</f>
        <v>44694</v>
      </c>
      <c r="W2655" s="25" t="s">
        <v>7261</v>
      </c>
    </row>
    <row r="2656" spans="1:23" hidden="1">
      <c r="A2656" s="25" t="s">
        <v>7261</v>
      </c>
      <c r="B2656" s="25" t="s">
        <v>8477</v>
      </c>
      <c r="C2656" s="25" t="s">
        <v>7282</v>
      </c>
      <c r="D2656" s="25" t="s">
        <v>4975</v>
      </c>
      <c r="E2656" s="25" t="s">
        <v>8140</v>
      </c>
      <c r="F2656" s="25" t="s">
        <v>13630</v>
      </c>
      <c r="G2656" s="25" t="s">
        <v>13631</v>
      </c>
      <c r="H2656" s="21">
        <v>10141.75</v>
      </c>
      <c r="I2656" s="25" t="s">
        <v>7296</v>
      </c>
      <c r="J2656" s="25" t="s">
        <v>7288</v>
      </c>
      <c r="K2656" s="25" t="s">
        <v>7733</v>
      </c>
      <c r="L2656" s="25" t="s">
        <v>7734</v>
      </c>
      <c r="M2656" s="21">
        <v>10141.75</v>
      </c>
      <c r="N2656" s="21">
        <v>10141.75</v>
      </c>
      <c r="O2656" s="21">
        <v>0</v>
      </c>
      <c r="P2656" s="21">
        <v>10141.75</v>
      </c>
      <c r="Q2656" s="25" t="s">
        <v>13632</v>
      </c>
      <c r="R2656" s="1" t="str">
        <f t="shared" si="42"/>
        <v>ST10017</v>
      </c>
      <c r="S2656" t="str">
        <f>VLOOKUP(R2656,Data!$C$2:$D$261,2,0)</f>
        <v>King Gardens</v>
      </c>
      <c r="T2656">
        <f>COUNTIF('Feb 2022'!A:A,D2656)+COUNTIF('Mar 2022'!A:A,D2656)+COUNTIF('Apr 2022'!A:A,D2656)+COUNTIF('May 2022'!A:A,D2656)+COUNTIF('June 2022'!A:A,D2656)+COUNTIF('July 2022'!A:A,D2656)+COUNTIF('Aug 2022'!A:A,D2656)+COUNTIF('Sep 2022'!A:A,D2656)+COUNTIF('Oct 2022'!A:A,D2656)+COUNTIF('Dec 2022'!A:A,D2656)</f>
        <v>1</v>
      </c>
      <c r="U2656" t="str">
        <f>VLOOKUP(Q2656,'Capital Lookup'!A:B,2,FALSE)</f>
        <v>No</v>
      </c>
      <c r="V2656" s="2">
        <f>IFERROR(VLOOKUP(LEFT(F2656,10),'Find Purchase Orders'!B:J,9,FALSE),"")</f>
        <v>44697</v>
      </c>
      <c r="W2656" s="25" t="s">
        <v>7261</v>
      </c>
    </row>
    <row r="2657" spans="1:23" hidden="1">
      <c r="A2657" s="25" t="s">
        <v>7252</v>
      </c>
      <c r="B2657" s="25" t="s">
        <v>7747</v>
      </c>
      <c r="C2657" s="25" t="s">
        <v>7254</v>
      </c>
      <c r="D2657" s="25" t="s">
        <v>4916</v>
      </c>
      <c r="E2657" s="25" t="s">
        <v>7500</v>
      </c>
      <c r="F2657" s="25" t="s">
        <v>13633</v>
      </c>
      <c r="G2657" s="25" t="s">
        <v>13634</v>
      </c>
      <c r="H2657" s="21">
        <v>2486.4</v>
      </c>
      <c r="I2657" s="25" t="s">
        <v>7296</v>
      </c>
      <c r="J2657" s="25" t="s">
        <v>7288</v>
      </c>
      <c r="K2657" s="25" t="s">
        <v>7495</v>
      </c>
      <c r="L2657" s="25" t="s">
        <v>7745</v>
      </c>
      <c r="M2657" s="21">
        <v>2486.4</v>
      </c>
      <c r="N2657" s="21">
        <v>2486.4</v>
      </c>
      <c r="O2657" s="21">
        <v>0</v>
      </c>
      <c r="P2657" s="21">
        <v>2486.4</v>
      </c>
      <c r="Q2657" s="25" t="s">
        <v>13635</v>
      </c>
      <c r="R2657" s="1" t="str">
        <f t="shared" si="42"/>
        <v>ST10050</v>
      </c>
      <c r="S2657" t="str">
        <f>VLOOKUP(R2657,Data!$C$2:$D$261,2,0)</f>
        <v>Alta Vista</v>
      </c>
      <c r="T2657">
        <f>COUNTIF('Feb 2022'!A:A,D2657)+COUNTIF('Mar 2022'!A:A,D2657)+COUNTIF('Apr 2022'!A:A,D2657)+COUNTIF('May 2022'!A:A,D2657)+COUNTIF('June 2022'!A:A,D2657)+COUNTIF('July 2022'!A:A,D2657)+COUNTIF('Aug 2022'!A:A,D2657)+COUNTIF('Sep 2022'!A:A,D2657)+COUNTIF('Oct 2022'!A:A,D2657)+COUNTIF('Dec 2022'!A:A,D2657)</f>
        <v>1</v>
      </c>
      <c r="U2657" t="str">
        <f>VLOOKUP(Q2657,'Capital Lookup'!A:B,2,FALSE)</f>
        <v>No</v>
      </c>
      <c r="V2657" s="2">
        <f>IFERROR(VLOOKUP(LEFT(F2657,10),'Find Purchase Orders'!B:J,9,FALSE),"")</f>
        <v>44696</v>
      </c>
      <c r="W2657" s="25" t="s">
        <v>7261</v>
      </c>
    </row>
    <row r="2658" spans="1:23" hidden="1">
      <c r="A2658" s="25" t="s">
        <v>13636</v>
      </c>
      <c r="B2658" s="25" t="s">
        <v>7408</v>
      </c>
      <c r="C2658" s="25" t="s">
        <v>7264</v>
      </c>
      <c r="D2658" s="25" t="s">
        <v>4976</v>
      </c>
      <c r="E2658" s="25" t="s">
        <v>8140</v>
      </c>
      <c r="F2658" s="25" t="s">
        <v>13637</v>
      </c>
      <c r="G2658" s="25" t="s">
        <v>13638</v>
      </c>
      <c r="H2658" s="21">
        <v>4927</v>
      </c>
      <c r="I2658" s="25" t="s">
        <v>7296</v>
      </c>
      <c r="J2658" s="25" t="s">
        <v>7288</v>
      </c>
      <c r="K2658" s="25" t="s">
        <v>7579</v>
      </c>
      <c r="L2658" s="25" t="s">
        <v>10083</v>
      </c>
      <c r="M2658" s="21">
        <v>4927</v>
      </c>
      <c r="N2658" s="21">
        <v>4927</v>
      </c>
      <c r="O2658" s="21">
        <v>0</v>
      </c>
      <c r="P2658" s="21">
        <v>4927</v>
      </c>
      <c r="Q2658" s="25" t="s">
        <v>13639</v>
      </c>
      <c r="R2658" s="1" t="str">
        <f t="shared" si="42"/>
        <v>ST10015</v>
      </c>
      <c r="S2658" t="str">
        <f>VLOOKUP(R2658,Data!$C$2:$D$261,2,0)</f>
        <v>Centennial Park Place</v>
      </c>
      <c r="T2658">
        <f>COUNTIF('Feb 2022'!A:A,D2658)+COUNTIF('Mar 2022'!A:A,D2658)+COUNTIF('Apr 2022'!A:A,D2658)+COUNTIF('May 2022'!A:A,D2658)+COUNTIF('June 2022'!A:A,D2658)+COUNTIF('July 2022'!A:A,D2658)+COUNTIF('Aug 2022'!A:A,D2658)+COUNTIF('Sep 2022'!A:A,D2658)+COUNTIF('Oct 2022'!A:A,D2658)+COUNTIF('Dec 2022'!A:A,D2658)</f>
        <v>1</v>
      </c>
      <c r="U2658" t="str">
        <f>VLOOKUP(Q2658,'Capital Lookup'!A:B,2,FALSE)</f>
        <v>No</v>
      </c>
      <c r="V2658" s="2">
        <f>IFERROR(VLOOKUP(LEFT(F2658,10),'Find Purchase Orders'!B:J,9,FALSE),"")</f>
        <v>44697</v>
      </c>
      <c r="W2658" s="25" t="s">
        <v>7261</v>
      </c>
    </row>
    <row r="2659" spans="1:23" hidden="1">
      <c r="A2659" s="25" t="s">
        <v>8451</v>
      </c>
      <c r="B2659" s="25" t="s">
        <v>8108</v>
      </c>
      <c r="C2659" s="25" t="s">
        <v>7264</v>
      </c>
      <c r="D2659" s="25" t="s">
        <v>4977</v>
      </c>
      <c r="E2659" s="25" t="s">
        <v>7500</v>
      </c>
      <c r="F2659" s="25" t="s">
        <v>13640</v>
      </c>
      <c r="G2659" s="25" t="s">
        <v>13641</v>
      </c>
      <c r="H2659" s="21">
        <v>511.33</v>
      </c>
      <c r="I2659" s="25" t="s">
        <v>7296</v>
      </c>
      <c r="J2659" s="25" t="s">
        <v>7288</v>
      </c>
      <c r="K2659" s="25" t="s">
        <v>7579</v>
      </c>
      <c r="L2659" s="25" t="s">
        <v>8156</v>
      </c>
      <c r="M2659" s="21">
        <v>511.33</v>
      </c>
      <c r="N2659" s="21">
        <v>511.33</v>
      </c>
      <c r="O2659" s="21">
        <v>0</v>
      </c>
      <c r="P2659" s="21">
        <v>511.33</v>
      </c>
      <c r="Q2659" s="25" t="s">
        <v>12688</v>
      </c>
      <c r="R2659" s="1" t="str">
        <f t="shared" si="42"/>
        <v>ST10049</v>
      </c>
      <c r="S2659" t="str">
        <f>VLOOKUP(R2659,Data!$C$2:$D$261,2,0)</f>
        <v>Colonel By</v>
      </c>
      <c r="T2659">
        <f>COUNTIF('Feb 2022'!A:A,D2659)+COUNTIF('Mar 2022'!A:A,D2659)+COUNTIF('Apr 2022'!A:A,D2659)+COUNTIF('May 2022'!A:A,D2659)+COUNTIF('June 2022'!A:A,D2659)+COUNTIF('July 2022'!A:A,D2659)+COUNTIF('Aug 2022'!A:A,D2659)+COUNTIF('Sep 2022'!A:A,D2659)+COUNTIF('Oct 2022'!A:A,D2659)+COUNTIF('Dec 2022'!A:A,D2659)</f>
        <v>1</v>
      </c>
      <c r="U2659" t="str">
        <f>VLOOKUP(Q2659,'Capital Lookup'!A:B,2,FALSE)</f>
        <v>No</v>
      </c>
      <c r="V2659" s="2">
        <f>IFERROR(VLOOKUP(LEFT(F2659,10),'Find Purchase Orders'!B:J,9,FALSE),"")</f>
        <v>44698</v>
      </c>
      <c r="W2659" s="25" t="s">
        <v>7261</v>
      </c>
    </row>
    <row r="2660" spans="1:23" hidden="1">
      <c r="A2660" s="25" t="s">
        <v>7261</v>
      </c>
      <c r="B2660" s="25" t="s">
        <v>7600</v>
      </c>
      <c r="C2660" s="25" t="s">
        <v>7282</v>
      </c>
      <c r="D2660" s="25" t="s">
        <v>4918</v>
      </c>
      <c r="E2660" s="25" t="s">
        <v>7500</v>
      </c>
      <c r="F2660" s="25" t="s">
        <v>13642</v>
      </c>
      <c r="G2660" s="25" t="s">
        <v>13643</v>
      </c>
      <c r="H2660" s="21">
        <v>14125</v>
      </c>
      <c r="I2660" s="25" t="s">
        <v>7287</v>
      </c>
      <c r="J2660" s="25" t="s">
        <v>7288</v>
      </c>
      <c r="K2660" s="25" t="s">
        <v>7733</v>
      </c>
      <c r="L2660" s="25" t="s">
        <v>8052</v>
      </c>
      <c r="M2660" s="21">
        <v>14125</v>
      </c>
      <c r="N2660" s="22">
        <v>0</v>
      </c>
      <c r="O2660" s="21">
        <v>14125</v>
      </c>
      <c r="P2660" s="21">
        <v>1625</v>
      </c>
      <c r="Q2660" s="25" t="s">
        <v>13644</v>
      </c>
      <c r="R2660" s="1" t="str">
        <f t="shared" si="42"/>
        <v>ST10034</v>
      </c>
      <c r="S2660" t="str">
        <f>VLOOKUP(R2660,Data!$C$2:$D$261,2,0)</f>
        <v>Bridlewood Manor</v>
      </c>
      <c r="T2660">
        <f>COUNTIF('Feb 2022'!A:A,D2660)+COUNTIF('Mar 2022'!A:A,D2660)+COUNTIF('Apr 2022'!A:A,D2660)+COUNTIF('May 2022'!A:A,D2660)+COUNTIF('June 2022'!A:A,D2660)+COUNTIF('July 2022'!A:A,D2660)+COUNTIF('Aug 2022'!A:A,D2660)+COUNTIF('Sep 2022'!A:A,D2660)+COUNTIF('Oct 2022'!A:A,D2660)+COUNTIF('Dec 2022'!A:A,D2660)</f>
        <v>1</v>
      </c>
      <c r="U2660" t="str">
        <f>VLOOKUP(Q2660,'Capital Lookup'!A:B,2,FALSE)</f>
        <v>No</v>
      </c>
      <c r="V2660" s="2">
        <f>IFERROR(VLOOKUP(LEFT(F2660,10),'Find Purchase Orders'!B:J,9,FALSE),"")</f>
        <v>44693</v>
      </c>
      <c r="W2660" s="25" t="s">
        <v>7261</v>
      </c>
    </row>
    <row r="2661" spans="1:23" hidden="1">
      <c r="A2661" s="25" t="s">
        <v>7261</v>
      </c>
      <c r="B2661" s="25" t="s">
        <v>7600</v>
      </c>
      <c r="C2661" s="25" t="s">
        <v>7282</v>
      </c>
      <c r="D2661" s="25" t="s">
        <v>4978</v>
      </c>
      <c r="E2661" s="25" t="s">
        <v>7602</v>
      </c>
      <c r="F2661" s="25" t="s">
        <v>13645</v>
      </c>
      <c r="G2661" s="25" t="s">
        <v>13646</v>
      </c>
      <c r="H2661" s="21">
        <v>3232.69</v>
      </c>
      <c r="I2661" s="25" t="s">
        <v>7287</v>
      </c>
      <c r="J2661" s="25" t="s">
        <v>7288</v>
      </c>
      <c r="K2661" s="25" t="s">
        <v>7262</v>
      </c>
      <c r="L2661" s="25" t="s">
        <v>7259</v>
      </c>
      <c r="M2661" s="21">
        <v>3232.69</v>
      </c>
      <c r="N2661" s="22">
        <v>0</v>
      </c>
      <c r="O2661" s="21">
        <v>3232.69</v>
      </c>
      <c r="P2661" s="21">
        <v>371.9</v>
      </c>
      <c r="Q2661" s="25" t="s">
        <v>7605</v>
      </c>
      <c r="R2661" s="1" t="str">
        <f t="shared" si="42"/>
        <v>ST10034</v>
      </c>
      <c r="S2661" t="str">
        <f>VLOOKUP(R2661,Data!$C$2:$D$261,2,0)</f>
        <v>Bridlewood Manor</v>
      </c>
      <c r="T2661">
        <f>COUNTIF('Feb 2022'!A:A,D2661)+COUNTIF('Mar 2022'!A:A,D2661)+COUNTIF('Apr 2022'!A:A,D2661)+COUNTIF('May 2022'!A:A,D2661)+COUNTIF('June 2022'!A:A,D2661)+COUNTIF('July 2022'!A:A,D2661)+COUNTIF('Aug 2022'!A:A,D2661)+COUNTIF('Sep 2022'!A:A,D2661)+COUNTIF('Oct 2022'!A:A,D2661)+COUNTIF('Dec 2022'!A:A,D2661)</f>
        <v>1</v>
      </c>
      <c r="U2661" t="str">
        <f>VLOOKUP(Q2661,'Capital Lookup'!A:B,2,FALSE)</f>
        <v>No</v>
      </c>
      <c r="V2661" s="2">
        <f>IFERROR(VLOOKUP(LEFT(F2661,10),'Find Purchase Orders'!B:J,9,FALSE),"")</f>
        <v>44697</v>
      </c>
      <c r="W2661" s="25" t="s">
        <v>7261</v>
      </c>
    </row>
    <row r="2662" spans="1:23" hidden="1">
      <c r="A2662" s="25" t="s">
        <v>7425</v>
      </c>
      <c r="B2662" s="25" t="s">
        <v>7615</v>
      </c>
      <c r="C2662" s="25"/>
      <c r="D2662" s="25" t="s">
        <v>13647</v>
      </c>
      <c r="E2662" s="25" t="s">
        <v>7500</v>
      </c>
      <c r="H2662" s="21">
        <v>2262.2600000000002</v>
      </c>
      <c r="I2662" s="25" t="s">
        <v>7257</v>
      </c>
      <c r="K2662" s="25" t="s">
        <v>7579</v>
      </c>
      <c r="L2662" s="25" t="s">
        <v>8156</v>
      </c>
      <c r="M2662" s="22">
        <v>0</v>
      </c>
      <c r="N2662" s="22">
        <v>0</v>
      </c>
      <c r="O2662" s="21">
        <v>0</v>
      </c>
      <c r="P2662" s="21">
        <v>260.26</v>
      </c>
      <c r="Q2662" s="25" t="s">
        <v>13648</v>
      </c>
      <c r="R2662" s="1" t="str">
        <f t="shared" si="42"/>
        <v>ST10334</v>
      </c>
      <c r="S2662" t="str">
        <f>VLOOKUP(R2662,Data!$C$2:$D$261,2,0)</f>
        <v>Humber Valley Terrace</v>
      </c>
      <c r="T2662">
        <f>COUNTIF('Feb 2022'!A:A,D2662)+COUNTIF('Mar 2022'!A:A,D2662)+COUNTIF('Apr 2022'!A:A,D2662)+COUNTIF('May 2022'!A:A,D2662)+COUNTIF('June 2022'!A:A,D2662)+COUNTIF('July 2022'!A:A,D2662)+COUNTIF('Aug 2022'!A:A,D2662)+COUNTIF('Sep 2022'!A:A,D2662)+COUNTIF('Oct 2022'!A:A,D2662)+COUNTIF('Dec 2022'!A:A,D2662)</f>
        <v>0</v>
      </c>
      <c r="U2662" t="str">
        <f>VLOOKUP(Q2662,'Capital Lookup'!A:B,2,FALSE)</f>
        <v>No</v>
      </c>
      <c r="V2662" s="2" t="str">
        <f>IFERROR(VLOOKUP(LEFT(F2662,10),'Find Purchase Orders'!B:J,9,FALSE),"")</f>
        <v/>
      </c>
      <c r="W2662" s="25" t="s">
        <v>7261</v>
      </c>
    </row>
    <row r="2663" spans="1:23" hidden="1">
      <c r="A2663" s="25" t="s">
        <v>7261</v>
      </c>
      <c r="B2663" s="25" t="s">
        <v>7472</v>
      </c>
      <c r="C2663" s="25" t="s">
        <v>7264</v>
      </c>
      <c r="D2663" s="25" t="s">
        <v>4919</v>
      </c>
      <c r="E2663" s="25" t="s">
        <v>7273</v>
      </c>
      <c r="F2663" s="25" t="s">
        <v>13649</v>
      </c>
      <c r="G2663" s="25" t="s">
        <v>13650</v>
      </c>
      <c r="H2663" s="21">
        <v>9119.08</v>
      </c>
      <c r="I2663" s="25" t="s">
        <v>7296</v>
      </c>
      <c r="J2663" s="25" t="s">
        <v>7288</v>
      </c>
      <c r="K2663" s="25" t="s">
        <v>7495</v>
      </c>
      <c r="L2663" s="25" t="s">
        <v>7745</v>
      </c>
      <c r="M2663" s="21">
        <v>9119.08</v>
      </c>
      <c r="N2663" s="21">
        <v>9119.08</v>
      </c>
      <c r="O2663" s="21">
        <v>0</v>
      </c>
      <c r="P2663" s="21">
        <v>9119.08</v>
      </c>
      <c r="Q2663" s="25" t="s">
        <v>13651</v>
      </c>
      <c r="R2663" s="1" t="str">
        <f t="shared" si="42"/>
        <v>ST10074</v>
      </c>
      <c r="S2663" t="str">
        <f>VLOOKUP(R2663,Data!$C$2:$D$261,2,0)</f>
        <v>McKenzie Towne Retirement</v>
      </c>
      <c r="T2663">
        <f>COUNTIF('Feb 2022'!A:A,D2663)+COUNTIF('Mar 2022'!A:A,D2663)+COUNTIF('Apr 2022'!A:A,D2663)+COUNTIF('May 2022'!A:A,D2663)+COUNTIF('June 2022'!A:A,D2663)+COUNTIF('July 2022'!A:A,D2663)+COUNTIF('Aug 2022'!A:A,D2663)+COUNTIF('Sep 2022'!A:A,D2663)+COUNTIF('Oct 2022'!A:A,D2663)+COUNTIF('Dec 2022'!A:A,D2663)</f>
        <v>1</v>
      </c>
      <c r="U2663" t="str">
        <f>VLOOKUP(Q2663,'Capital Lookup'!A:B,2,FALSE)</f>
        <v>No</v>
      </c>
      <c r="V2663" s="2">
        <f>IFERROR(VLOOKUP(LEFT(F2663,10),'Find Purchase Orders'!B:J,9,FALSE),"")</f>
        <v>44694</v>
      </c>
      <c r="W2663" s="25" t="s">
        <v>7261</v>
      </c>
    </row>
    <row r="2664" spans="1:23" hidden="1">
      <c r="A2664" s="25" t="s">
        <v>7261</v>
      </c>
      <c r="B2664" s="25" t="s">
        <v>7276</v>
      </c>
      <c r="C2664" s="25" t="s">
        <v>7277</v>
      </c>
      <c r="D2664" s="25" t="s">
        <v>4921</v>
      </c>
      <c r="E2664" s="25" t="s">
        <v>7273</v>
      </c>
      <c r="F2664" s="25" t="s">
        <v>13652</v>
      </c>
      <c r="G2664" s="25" t="s">
        <v>13653</v>
      </c>
      <c r="H2664" s="21">
        <v>4455.26</v>
      </c>
      <c r="I2664" s="25" t="s">
        <v>7296</v>
      </c>
      <c r="J2664" s="25" t="s">
        <v>7288</v>
      </c>
      <c r="K2664" s="25" t="s">
        <v>7262</v>
      </c>
      <c r="L2664" s="25" t="s">
        <v>8539</v>
      </c>
      <c r="M2664" s="21">
        <v>4455.26</v>
      </c>
      <c r="N2664" s="22">
        <v>0</v>
      </c>
      <c r="O2664" s="21">
        <v>4455.26</v>
      </c>
      <c r="P2664" s="21">
        <v>4455.26</v>
      </c>
      <c r="Q2664" s="25" t="s">
        <v>13654</v>
      </c>
      <c r="R2664" s="1" t="str">
        <f t="shared" si="42"/>
        <v>ST10064</v>
      </c>
      <c r="S2664" t="str">
        <f>VLOOKUP(R2664,Data!$C$2:$D$261,2,0)</f>
        <v>Aspen Ridge</v>
      </c>
      <c r="T2664">
        <f>COUNTIF('Feb 2022'!A:A,D2664)+COUNTIF('Mar 2022'!A:A,D2664)+COUNTIF('Apr 2022'!A:A,D2664)+COUNTIF('May 2022'!A:A,D2664)+COUNTIF('June 2022'!A:A,D2664)+COUNTIF('July 2022'!A:A,D2664)+COUNTIF('Aug 2022'!A:A,D2664)+COUNTIF('Sep 2022'!A:A,D2664)+COUNTIF('Oct 2022'!A:A,D2664)+COUNTIF('Dec 2022'!A:A,D2664)</f>
        <v>1</v>
      </c>
      <c r="U2664" t="str">
        <f>VLOOKUP(Q2664,'Capital Lookup'!A:B,2,FALSE)</f>
        <v>No</v>
      </c>
      <c r="V2664" s="2">
        <f>IFERROR(VLOOKUP(LEFT(F2664,10),'Find Purchase Orders'!B:J,9,FALSE),"")</f>
        <v>44694</v>
      </c>
      <c r="W2664" s="25" t="s">
        <v>7261</v>
      </c>
    </row>
    <row r="2665" spans="1:23" hidden="1">
      <c r="A2665" s="25" t="s">
        <v>7261</v>
      </c>
      <c r="B2665" s="25" t="s">
        <v>7276</v>
      </c>
      <c r="C2665" s="25" t="s">
        <v>7277</v>
      </c>
      <c r="D2665" s="25" t="s">
        <v>4921</v>
      </c>
      <c r="E2665" s="25" t="s">
        <v>7273</v>
      </c>
      <c r="F2665" s="25" t="s">
        <v>13655</v>
      </c>
      <c r="G2665" s="25" t="s">
        <v>13653</v>
      </c>
      <c r="H2665" s="21">
        <v>6600.79</v>
      </c>
      <c r="I2665" s="25" t="s">
        <v>7296</v>
      </c>
      <c r="J2665" s="25" t="s">
        <v>7288</v>
      </c>
      <c r="K2665" s="25" t="s">
        <v>7262</v>
      </c>
      <c r="L2665" s="25" t="s">
        <v>8539</v>
      </c>
      <c r="M2665" s="21">
        <v>6600.79</v>
      </c>
      <c r="N2665" s="21">
        <v>6600.79</v>
      </c>
      <c r="O2665" s="21">
        <v>0</v>
      </c>
      <c r="P2665" s="21">
        <v>6600.79</v>
      </c>
      <c r="Q2665" s="25" t="s">
        <v>13654</v>
      </c>
      <c r="R2665" s="1" t="str">
        <f t="shared" si="42"/>
        <v>ST10064</v>
      </c>
      <c r="S2665" t="str">
        <f>VLOOKUP(R2665,Data!$C$2:$D$261,2,0)</f>
        <v>Aspen Ridge</v>
      </c>
      <c r="T2665">
        <f>COUNTIF('Feb 2022'!A:A,D2665)+COUNTIF('Mar 2022'!A:A,D2665)+COUNTIF('Apr 2022'!A:A,D2665)+COUNTIF('May 2022'!A:A,D2665)+COUNTIF('June 2022'!A:A,D2665)+COUNTIF('July 2022'!A:A,D2665)+COUNTIF('Aug 2022'!A:A,D2665)+COUNTIF('Sep 2022'!A:A,D2665)+COUNTIF('Oct 2022'!A:A,D2665)+COUNTIF('Dec 2022'!A:A,D2665)</f>
        <v>1</v>
      </c>
      <c r="U2665" t="str">
        <f>VLOOKUP(Q2665,'Capital Lookup'!A:B,2,FALSE)</f>
        <v>No</v>
      </c>
      <c r="V2665" s="2">
        <f>IFERROR(VLOOKUP(LEFT(F2665,10),'Find Purchase Orders'!B:J,9,FALSE),"")</f>
        <v>44694</v>
      </c>
      <c r="W2665" s="25" t="s">
        <v>7261</v>
      </c>
    </row>
    <row r="2666" spans="1:23" hidden="1">
      <c r="A2666" s="25" t="s">
        <v>8661</v>
      </c>
      <c r="B2666" s="25" t="s">
        <v>8662</v>
      </c>
      <c r="C2666" s="25" t="s">
        <v>7264</v>
      </c>
      <c r="D2666" s="25" t="s">
        <v>13656</v>
      </c>
      <c r="E2666" s="25" t="s">
        <v>13657</v>
      </c>
      <c r="H2666" s="21">
        <v>10320.73</v>
      </c>
      <c r="I2666" s="25" t="s">
        <v>7257</v>
      </c>
      <c r="K2666" s="25" t="s">
        <v>7289</v>
      </c>
      <c r="L2666" s="25" t="s">
        <v>20</v>
      </c>
      <c r="M2666" s="22">
        <v>0</v>
      </c>
      <c r="N2666" s="22">
        <v>0</v>
      </c>
      <c r="O2666" s="21">
        <v>0</v>
      </c>
      <c r="P2666" s="21">
        <v>1022.78</v>
      </c>
      <c r="Q2666" s="25"/>
      <c r="R2666" s="1" t="str">
        <f t="shared" si="42"/>
        <v>ST10084</v>
      </c>
      <c r="S2666" t="str">
        <f>VLOOKUP(R2666,Data!$C$2:$D$261,2,0)</f>
        <v>Bentley Saskatoon</v>
      </c>
      <c r="T2666">
        <f>COUNTIF('Feb 2022'!A:A,D2666)+COUNTIF('Mar 2022'!A:A,D2666)+COUNTIF('Apr 2022'!A:A,D2666)+COUNTIF('May 2022'!A:A,D2666)+COUNTIF('June 2022'!A:A,D2666)+COUNTIF('July 2022'!A:A,D2666)+COUNTIF('Aug 2022'!A:A,D2666)+COUNTIF('Sep 2022'!A:A,D2666)+COUNTIF('Oct 2022'!A:A,D2666)+COUNTIF('Dec 2022'!A:A,D2666)</f>
        <v>0</v>
      </c>
      <c r="U2666" t="e">
        <f>VLOOKUP(Q2666,'Capital Lookup'!A:B,2,FALSE)</f>
        <v>#N/A</v>
      </c>
      <c r="V2666" s="2" t="str">
        <f>IFERROR(VLOOKUP(LEFT(F2666,10),'Find Purchase Orders'!B:J,9,FALSE),"")</f>
        <v/>
      </c>
      <c r="W2666" s="25" t="s">
        <v>7261</v>
      </c>
    </row>
    <row r="2667" spans="1:23" hidden="1">
      <c r="A2667" s="25" t="s">
        <v>8661</v>
      </c>
      <c r="B2667" s="25" t="s">
        <v>8662</v>
      </c>
      <c r="C2667" s="25" t="s">
        <v>7264</v>
      </c>
      <c r="D2667" s="25" t="s">
        <v>13658</v>
      </c>
      <c r="E2667" s="25" t="s">
        <v>13657</v>
      </c>
      <c r="H2667" s="21">
        <v>7033.24</v>
      </c>
      <c r="I2667" s="25" t="s">
        <v>7257</v>
      </c>
      <c r="K2667" s="25" t="s">
        <v>7289</v>
      </c>
      <c r="L2667" s="25" t="s">
        <v>20</v>
      </c>
      <c r="M2667" s="22">
        <v>0</v>
      </c>
      <c r="N2667" s="22">
        <v>0</v>
      </c>
      <c r="O2667" s="21">
        <v>0</v>
      </c>
      <c r="P2667" s="21">
        <v>696.99</v>
      </c>
      <c r="Q2667" s="25"/>
      <c r="R2667" s="1" t="str">
        <f t="shared" si="42"/>
        <v>ST10084</v>
      </c>
      <c r="S2667" t="str">
        <f>VLOOKUP(R2667,Data!$C$2:$D$261,2,0)</f>
        <v>Bentley Saskatoon</v>
      </c>
      <c r="T2667">
        <f>COUNTIF('Feb 2022'!A:A,D2667)+COUNTIF('Mar 2022'!A:A,D2667)+COUNTIF('Apr 2022'!A:A,D2667)+COUNTIF('May 2022'!A:A,D2667)+COUNTIF('June 2022'!A:A,D2667)+COUNTIF('July 2022'!A:A,D2667)+COUNTIF('Aug 2022'!A:A,D2667)+COUNTIF('Sep 2022'!A:A,D2667)+COUNTIF('Oct 2022'!A:A,D2667)+COUNTIF('Dec 2022'!A:A,D2667)</f>
        <v>0</v>
      </c>
      <c r="U2667" t="e">
        <f>VLOOKUP(Q2667,'Capital Lookup'!A:B,2,FALSE)</f>
        <v>#N/A</v>
      </c>
      <c r="V2667" s="2" t="str">
        <f>IFERROR(VLOOKUP(LEFT(F2667,10),'Find Purchase Orders'!B:J,9,FALSE),"")</f>
        <v/>
      </c>
      <c r="W2667" s="25" t="s">
        <v>7261</v>
      </c>
    </row>
    <row r="2668" spans="1:23" hidden="1">
      <c r="A2668" s="25" t="s">
        <v>8661</v>
      </c>
      <c r="B2668" s="25" t="s">
        <v>8662</v>
      </c>
      <c r="C2668" s="25" t="s">
        <v>7264</v>
      </c>
      <c r="D2668" s="25" t="s">
        <v>13659</v>
      </c>
      <c r="E2668" s="25" t="s">
        <v>13657</v>
      </c>
      <c r="H2668" s="21">
        <v>6127.04</v>
      </c>
      <c r="I2668" s="25" t="s">
        <v>7257</v>
      </c>
      <c r="K2668" s="25" t="s">
        <v>7289</v>
      </c>
      <c r="L2668" s="25" t="s">
        <v>20</v>
      </c>
      <c r="M2668" s="22">
        <v>0</v>
      </c>
      <c r="N2668" s="22">
        <v>0</v>
      </c>
      <c r="O2668" s="21">
        <v>0</v>
      </c>
      <c r="P2668" s="21">
        <v>607.17999999999995</v>
      </c>
      <c r="Q2668" s="25"/>
      <c r="R2668" s="1" t="str">
        <f t="shared" si="42"/>
        <v>ST10084</v>
      </c>
      <c r="S2668" t="str">
        <f>VLOOKUP(R2668,Data!$C$2:$D$261,2,0)</f>
        <v>Bentley Saskatoon</v>
      </c>
      <c r="T2668">
        <f>COUNTIF('Feb 2022'!A:A,D2668)+COUNTIF('Mar 2022'!A:A,D2668)+COUNTIF('Apr 2022'!A:A,D2668)+COUNTIF('May 2022'!A:A,D2668)+COUNTIF('June 2022'!A:A,D2668)+COUNTIF('July 2022'!A:A,D2668)+COUNTIF('Aug 2022'!A:A,D2668)+COUNTIF('Sep 2022'!A:A,D2668)+COUNTIF('Oct 2022'!A:A,D2668)+COUNTIF('Dec 2022'!A:A,D2668)</f>
        <v>0</v>
      </c>
      <c r="U2668" t="e">
        <f>VLOOKUP(Q2668,'Capital Lookup'!A:B,2,FALSE)</f>
        <v>#N/A</v>
      </c>
      <c r="V2668" s="2" t="str">
        <f>IFERROR(VLOOKUP(LEFT(F2668,10),'Find Purchase Orders'!B:J,9,FALSE),"")</f>
        <v/>
      </c>
      <c r="W2668" s="25" t="s">
        <v>7261</v>
      </c>
    </row>
    <row r="2669" spans="1:23" hidden="1">
      <c r="A2669" s="25" t="s">
        <v>7269</v>
      </c>
      <c r="B2669" s="25" t="s">
        <v>7947</v>
      </c>
      <c r="C2669" s="25" t="s">
        <v>7271</v>
      </c>
      <c r="D2669" s="25" t="s">
        <v>4922</v>
      </c>
      <c r="E2669" s="25" t="s">
        <v>7492</v>
      </c>
      <c r="F2669" s="25" t="s">
        <v>13660</v>
      </c>
      <c r="G2669" s="25" t="s">
        <v>13661</v>
      </c>
      <c r="H2669" s="21">
        <v>14125</v>
      </c>
      <c r="I2669" s="25" t="s">
        <v>7296</v>
      </c>
      <c r="J2669" s="25" t="s">
        <v>7288</v>
      </c>
      <c r="K2669" s="25" t="s">
        <v>8155</v>
      </c>
      <c r="L2669" s="25" t="s">
        <v>10083</v>
      </c>
      <c r="M2669" s="21">
        <v>14125</v>
      </c>
      <c r="N2669" s="21">
        <v>14125</v>
      </c>
      <c r="O2669" s="21">
        <v>0</v>
      </c>
      <c r="P2669" s="21">
        <v>14125</v>
      </c>
      <c r="Q2669" s="25" t="s">
        <v>13662</v>
      </c>
      <c r="R2669" s="1" t="str">
        <f t="shared" si="42"/>
        <v>ST10154</v>
      </c>
      <c r="S2669" t="str">
        <f>VLOOKUP(R2669,Data!$C$2:$D$261,2,0)</f>
        <v>Mackenzie Place</v>
      </c>
      <c r="T2669">
        <f>COUNTIF('Feb 2022'!A:A,D2669)+COUNTIF('Mar 2022'!A:A,D2669)+COUNTIF('Apr 2022'!A:A,D2669)+COUNTIF('May 2022'!A:A,D2669)+COUNTIF('June 2022'!A:A,D2669)+COUNTIF('July 2022'!A:A,D2669)+COUNTIF('Aug 2022'!A:A,D2669)+COUNTIF('Sep 2022'!A:A,D2669)+COUNTIF('Oct 2022'!A:A,D2669)+COUNTIF('Dec 2022'!A:A,D2669)</f>
        <v>1</v>
      </c>
      <c r="U2669" t="str">
        <f>VLOOKUP(Q2669,'Capital Lookup'!A:B,2,FALSE)</f>
        <v>No</v>
      </c>
      <c r="V2669" s="2">
        <f>IFERROR(VLOOKUP(LEFT(F2669,10),'Find Purchase Orders'!B:J,9,FALSE),"")</f>
        <v>44694</v>
      </c>
      <c r="W2669" s="25" t="s">
        <v>7261</v>
      </c>
    </row>
    <row r="2670" spans="1:23" hidden="1">
      <c r="A2670" s="25" t="s">
        <v>7478</v>
      </c>
      <c r="B2670" s="25" t="s">
        <v>7823</v>
      </c>
      <c r="C2670" s="25" t="s">
        <v>7587</v>
      </c>
      <c r="D2670" s="25" t="s">
        <v>4924</v>
      </c>
      <c r="E2670" s="25" t="s">
        <v>7492</v>
      </c>
      <c r="F2670" s="25" t="s">
        <v>13663</v>
      </c>
      <c r="G2670" s="25" t="s">
        <v>13664</v>
      </c>
      <c r="H2670" s="21">
        <v>11300</v>
      </c>
      <c r="I2670" s="25" t="s">
        <v>7296</v>
      </c>
      <c r="J2670" s="25" t="s">
        <v>7288</v>
      </c>
      <c r="K2670" s="25" t="s">
        <v>7510</v>
      </c>
      <c r="L2670" s="25" t="s">
        <v>8176</v>
      </c>
      <c r="M2670" s="21">
        <v>11300</v>
      </c>
      <c r="N2670" s="21">
        <v>11300</v>
      </c>
      <c r="O2670" s="21">
        <v>0</v>
      </c>
      <c r="P2670" s="21">
        <v>11300</v>
      </c>
      <c r="Q2670" s="25" t="s">
        <v>13665</v>
      </c>
      <c r="R2670" s="1" t="str">
        <f t="shared" si="42"/>
        <v>ST10145</v>
      </c>
      <c r="S2670" t="str">
        <f>VLOOKUP(R2670,Data!$C$2:$D$261,2,0)</f>
        <v>Ridgeview</v>
      </c>
      <c r="T2670">
        <f>COUNTIF('Feb 2022'!A:A,D2670)+COUNTIF('Mar 2022'!A:A,D2670)+COUNTIF('Apr 2022'!A:A,D2670)+COUNTIF('May 2022'!A:A,D2670)+COUNTIF('June 2022'!A:A,D2670)+COUNTIF('July 2022'!A:A,D2670)+COUNTIF('Aug 2022'!A:A,D2670)+COUNTIF('Sep 2022'!A:A,D2670)+COUNTIF('Oct 2022'!A:A,D2670)+COUNTIF('Dec 2022'!A:A,D2670)</f>
        <v>1</v>
      </c>
      <c r="U2670" t="str">
        <f>VLOOKUP(Q2670,'Capital Lookup'!A:B,2,FALSE)</f>
        <v>No</v>
      </c>
      <c r="V2670" s="2">
        <f>IFERROR(VLOOKUP(LEFT(F2670,10),'Find Purchase Orders'!B:J,9,FALSE),"")</f>
        <v>44694</v>
      </c>
      <c r="W2670" s="25" t="s">
        <v>7261</v>
      </c>
    </row>
    <row r="2671" spans="1:23" hidden="1">
      <c r="A2671" s="25" t="s">
        <v>7425</v>
      </c>
      <c r="B2671" s="25" t="s">
        <v>7947</v>
      </c>
      <c r="C2671" s="25" t="s">
        <v>7271</v>
      </c>
      <c r="D2671" s="25" t="s">
        <v>4925</v>
      </c>
      <c r="E2671" s="25" t="s">
        <v>7492</v>
      </c>
      <c r="F2671" s="25" t="s">
        <v>13666</v>
      </c>
      <c r="G2671" s="25" t="s">
        <v>13667</v>
      </c>
      <c r="H2671" s="21">
        <v>17250.95</v>
      </c>
      <c r="I2671" s="25" t="s">
        <v>7296</v>
      </c>
      <c r="J2671" s="25" t="s">
        <v>7288</v>
      </c>
      <c r="K2671" s="25" t="s">
        <v>7258</v>
      </c>
      <c r="L2671" s="25" t="s">
        <v>7625</v>
      </c>
      <c r="M2671" s="21">
        <v>17250.95</v>
      </c>
      <c r="N2671" s="21">
        <v>17250.95</v>
      </c>
      <c r="O2671" s="21">
        <v>0</v>
      </c>
      <c r="P2671" s="21">
        <v>17250.95</v>
      </c>
      <c r="Q2671" s="25" t="s">
        <v>13668</v>
      </c>
      <c r="R2671" s="1" t="str">
        <f t="shared" si="42"/>
        <v>ST10154</v>
      </c>
      <c r="S2671" t="str">
        <f>VLOOKUP(R2671,Data!$C$2:$D$261,2,0)</f>
        <v>Mackenzie Place</v>
      </c>
      <c r="T2671">
        <f>COUNTIF('Feb 2022'!A:A,D2671)+COUNTIF('Mar 2022'!A:A,D2671)+COUNTIF('Apr 2022'!A:A,D2671)+COUNTIF('May 2022'!A:A,D2671)+COUNTIF('June 2022'!A:A,D2671)+COUNTIF('July 2022'!A:A,D2671)+COUNTIF('Aug 2022'!A:A,D2671)+COUNTIF('Sep 2022'!A:A,D2671)+COUNTIF('Oct 2022'!A:A,D2671)+COUNTIF('Dec 2022'!A:A,D2671)</f>
        <v>1</v>
      </c>
      <c r="U2671" t="str">
        <f>VLOOKUP(Q2671,'Capital Lookup'!A:B,2,FALSE)</f>
        <v>No</v>
      </c>
      <c r="V2671" s="2">
        <f>IFERROR(VLOOKUP(LEFT(F2671,10),'Find Purchase Orders'!B:J,9,FALSE),"")</f>
        <v>44694</v>
      </c>
      <c r="W2671" s="25" t="s">
        <v>7261</v>
      </c>
    </row>
    <row r="2672" spans="1:23" hidden="1">
      <c r="A2672" s="25" t="s">
        <v>7478</v>
      </c>
      <c r="B2672" s="25" t="s">
        <v>9103</v>
      </c>
      <c r="C2672" s="25" t="s">
        <v>7587</v>
      </c>
      <c r="D2672" s="25" t="s">
        <v>4979</v>
      </c>
      <c r="E2672" s="25" t="s">
        <v>7492</v>
      </c>
      <c r="F2672" s="25" t="s">
        <v>13669</v>
      </c>
      <c r="G2672" s="25" t="s">
        <v>13670</v>
      </c>
      <c r="H2672" s="21">
        <v>21809</v>
      </c>
      <c r="I2672" s="25" t="s">
        <v>7296</v>
      </c>
      <c r="J2672" s="25" t="s">
        <v>7288</v>
      </c>
      <c r="K2672" s="25" t="s">
        <v>7510</v>
      </c>
      <c r="L2672" s="25" t="s">
        <v>8176</v>
      </c>
      <c r="M2672" s="21">
        <v>21809</v>
      </c>
      <c r="N2672" s="21">
        <v>9661.5</v>
      </c>
      <c r="O2672" s="21">
        <v>12147.5</v>
      </c>
      <c r="P2672" s="21">
        <v>21809</v>
      </c>
      <c r="Q2672" s="25" t="s">
        <v>13671</v>
      </c>
      <c r="R2672" s="1" t="str">
        <f t="shared" si="42"/>
        <v>ST10141</v>
      </c>
      <c r="S2672" t="str">
        <f>VLOOKUP(R2672,Data!$C$2:$D$261,2,0)</f>
        <v>The Meadows</v>
      </c>
      <c r="T2672">
        <f>COUNTIF('Feb 2022'!A:A,D2672)+COUNTIF('Mar 2022'!A:A,D2672)+COUNTIF('Apr 2022'!A:A,D2672)+COUNTIF('May 2022'!A:A,D2672)+COUNTIF('June 2022'!A:A,D2672)+COUNTIF('July 2022'!A:A,D2672)+COUNTIF('Aug 2022'!A:A,D2672)+COUNTIF('Sep 2022'!A:A,D2672)+COUNTIF('Oct 2022'!A:A,D2672)+COUNTIF('Dec 2022'!A:A,D2672)</f>
        <v>1</v>
      </c>
      <c r="U2672" t="str">
        <f>VLOOKUP(Q2672,'Capital Lookup'!A:B,2,FALSE)</f>
        <v>No</v>
      </c>
      <c r="V2672" s="2">
        <f>IFERROR(VLOOKUP(LEFT(F2672,10),'Find Purchase Orders'!B:J,9,FALSE),"")</f>
        <v>44697</v>
      </c>
      <c r="W2672" s="25" t="s">
        <v>7261</v>
      </c>
    </row>
    <row r="2673" spans="1:23" hidden="1">
      <c r="A2673" s="25" t="s">
        <v>12770</v>
      </c>
      <c r="B2673" s="25" t="s">
        <v>7863</v>
      </c>
      <c r="C2673" s="25" t="s">
        <v>7282</v>
      </c>
      <c r="D2673" s="25" t="s">
        <v>5418</v>
      </c>
      <c r="E2673" s="25" t="s">
        <v>7865</v>
      </c>
      <c r="F2673" s="25" t="s">
        <v>13672</v>
      </c>
      <c r="G2673" s="25" t="s">
        <v>13673</v>
      </c>
      <c r="H2673" s="21">
        <v>10835.04</v>
      </c>
      <c r="I2673" s="25" t="s">
        <v>7287</v>
      </c>
      <c r="J2673" s="25" t="s">
        <v>7288</v>
      </c>
      <c r="K2673" s="25" t="s">
        <v>7579</v>
      </c>
      <c r="L2673" s="25" t="s">
        <v>8156</v>
      </c>
      <c r="M2673" s="21">
        <v>10835.04</v>
      </c>
      <c r="N2673" s="22">
        <v>0</v>
      </c>
      <c r="O2673" s="21">
        <v>10835.04</v>
      </c>
      <c r="P2673" s="21">
        <v>1246.51</v>
      </c>
      <c r="Q2673" s="25" t="s">
        <v>13674</v>
      </c>
      <c r="R2673" s="1" t="str">
        <f t="shared" si="42"/>
        <v>ST10029</v>
      </c>
      <c r="S2673" t="str">
        <f>VLOOKUP(R2673,Data!$C$2:$D$261,2,0)</f>
        <v>Leaside</v>
      </c>
      <c r="T2673">
        <f>COUNTIF('Feb 2022'!A:A,D2673)+COUNTIF('Mar 2022'!A:A,D2673)+COUNTIF('Apr 2022'!A:A,D2673)+COUNTIF('May 2022'!A:A,D2673)+COUNTIF('June 2022'!A:A,D2673)+COUNTIF('July 2022'!A:A,D2673)+COUNTIF('Aug 2022'!A:A,D2673)+COUNTIF('Sep 2022'!A:A,D2673)+COUNTIF('Oct 2022'!A:A,D2673)+COUNTIF('Dec 2022'!A:A,D2673)</f>
        <v>1</v>
      </c>
      <c r="U2673" t="str">
        <f>VLOOKUP(Q2673,'Capital Lookup'!A:B,2,FALSE)</f>
        <v>No</v>
      </c>
      <c r="V2673" s="2">
        <f>IFERROR(VLOOKUP(LEFT(F2673,10),'Find Purchase Orders'!B:J,9,FALSE),"")</f>
        <v>44742</v>
      </c>
      <c r="W2673" s="25" t="s">
        <v>7261</v>
      </c>
    </row>
    <row r="2674" spans="1:23" hidden="1">
      <c r="A2674" s="25" t="s">
        <v>7365</v>
      </c>
      <c r="B2674" s="25" t="s">
        <v>8807</v>
      </c>
      <c r="C2674" s="25"/>
      <c r="D2674" s="25" t="s">
        <v>4980</v>
      </c>
      <c r="E2674" s="25" t="s">
        <v>8808</v>
      </c>
      <c r="F2674" s="25" t="s">
        <v>13675</v>
      </c>
      <c r="G2674" s="25" t="s">
        <v>13676</v>
      </c>
      <c r="H2674" s="21">
        <v>10471.959999999999</v>
      </c>
      <c r="I2674" s="25" t="s">
        <v>7296</v>
      </c>
      <c r="J2674" s="25" t="s">
        <v>7288</v>
      </c>
      <c r="K2674" s="25" t="s">
        <v>8155</v>
      </c>
      <c r="L2674" s="25" t="s">
        <v>7647</v>
      </c>
      <c r="M2674" s="21">
        <v>10471.959999999999</v>
      </c>
      <c r="N2674" s="21">
        <v>10471.959999999999</v>
      </c>
      <c r="O2674" s="21">
        <v>0</v>
      </c>
      <c r="P2674" s="21">
        <v>10471.959999999999</v>
      </c>
      <c r="Q2674" s="25"/>
      <c r="R2674" s="1" t="str">
        <f t="shared" si="42"/>
        <v>ST10217</v>
      </c>
      <c r="S2674" t="str">
        <f>VLOOKUP(R2674,Data!$C$2:$D$261,2,0)</f>
        <v>Harold &amp; Grace Baker Centre</v>
      </c>
      <c r="T2674">
        <f>COUNTIF('Feb 2022'!A:A,D2674)+COUNTIF('Mar 2022'!A:A,D2674)+COUNTIF('Apr 2022'!A:A,D2674)+COUNTIF('May 2022'!A:A,D2674)+COUNTIF('June 2022'!A:A,D2674)+COUNTIF('July 2022'!A:A,D2674)+COUNTIF('Aug 2022'!A:A,D2674)+COUNTIF('Sep 2022'!A:A,D2674)+COUNTIF('Oct 2022'!A:A,D2674)+COUNTIF('Dec 2022'!A:A,D2674)</f>
        <v>1</v>
      </c>
      <c r="U2674" t="e">
        <f>VLOOKUP(Q2674,'Capital Lookup'!A:B,2,FALSE)</f>
        <v>#N/A</v>
      </c>
      <c r="V2674" s="2">
        <f>IFERROR(VLOOKUP(LEFT(F2674,10),'Find Purchase Orders'!B:J,9,FALSE),"")</f>
        <v>44700</v>
      </c>
      <c r="W2674" s="25" t="s">
        <v>7261</v>
      </c>
    </row>
    <row r="2675" spans="1:23" hidden="1">
      <c r="A2675" s="25" t="s">
        <v>7261</v>
      </c>
      <c r="B2675" s="25" t="s">
        <v>8662</v>
      </c>
      <c r="C2675" s="25" t="s">
        <v>7264</v>
      </c>
      <c r="D2675" s="25" t="s">
        <v>4981</v>
      </c>
      <c r="E2675" s="25" t="s">
        <v>13657</v>
      </c>
      <c r="F2675" s="25" t="s">
        <v>13677</v>
      </c>
      <c r="G2675" s="25" t="s">
        <v>13678</v>
      </c>
      <c r="H2675" s="21">
        <v>555</v>
      </c>
      <c r="I2675" s="25" t="s">
        <v>7296</v>
      </c>
      <c r="J2675" s="25" t="s">
        <v>7288</v>
      </c>
      <c r="K2675" s="25" t="s">
        <v>7258</v>
      </c>
      <c r="L2675" s="25" t="s">
        <v>7259</v>
      </c>
      <c r="M2675" s="21">
        <v>555</v>
      </c>
      <c r="N2675" s="21">
        <v>555</v>
      </c>
      <c r="O2675" s="21">
        <v>0</v>
      </c>
      <c r="P2675" s="21">
        <v>555</v>
      </c>
      <c r="Q2675" s="25" t="s">
        <v>8679</v>
      </c>
      <c r="R2675" s="1" t="str">
        <f t="shared" si="42"/>
        <v>ST10084</v>
      </c>
      <c r="S2675" t="str">
        <f>VLOOKUP(R2675,Data!$C$2:$D$261,2,0)</f>
        <v>Bentley Saskatoon</v>
      </c>
      <c r="T2675">
        <f>COUNTIF('Feb 2022'!A:A,D2675)+COUNTIF('Mar 2022'!A:A,D2675)+COUNTIF('Apr 2022'!A:A,D2675)+COUNTIF('May 2022'!A:A,D2675)+COUNTIF('June 2022'!A:A,D2675)+COUNTIF('July 2022'!A:A,D2675)+COUNTIF('Aug 2022'!A:A,D2675)+COUNTIF('Sep 2022'!A:A,D2675)+COUNTIF('Oct 2022'!A:A,D2675)+COUNTIF('Dec 2022'!A:A,D2675)</f>
        <v>1</v>
      </c>
      <c r="U2675" t="str">
        <f>VLOOKUP(Q2675,'Capital Lookup'!A:B,2,FALSE)</f>
        <v>No</v>
      </c>
      <c r="V2675" s="2">
        <f>IFERROR(VLOOKUP(LEFT(F2675,10),'Find Purchase Orders'!B:J,9,FALSE),"")</f>
        <v>44699</v>
      </c>
      <c r="W2675" s="25" t="s">
        <v>7261</v>
      </c>
    </row>
    <row r="2676" spans="1:23" hidden="1">
      <c r="A2676" s="25" t="s">
        <v>7261</v>
      </c>
      <c r="B2676" s="25" t="s">
        <v>8662</v>
      </c>
      <c r="C2676" s="25" t="s">
        <v>7264</v>
      </c>
      <c r="D2676" s="25" t="s">
        <v>4981</v>
      </c>
      <c r="E2676" s="25" t="s">
        <v>13657</v>
      </c>
      <c r="F2676" s="25" t="s">
        <v>13679</v>
      </c>
      <c r="G2676" s="25" t="s">
        <v>13680</v>
      </c>
      <c r="H2676" s="21">
        <v>330.03</v>
      </c>
      <c r="I2676" s="25" t="s">
        <v>7296</v>
      </c>
      <c r="J2676" s="25" t="s">
        <v>7288</v>
      </c>
      <c r="K2676" s="25" t="s">
        <v>7258</v>
      </c>
      <c r="L2676" s="25" t="s">
        <v>7259</v>
      </c>
      <c r="M2676" s="21">
        <v>330.03</v>
      </c>
      <c r="N2676" s="21">
        <v>330.03</v>
      </c>
      <c r="O2676" s="21">
        <v>0</v>
      </c>
      <c r="P2676" s="21">
        <v>330.03</v>
      </c>
      <c r="Q2676" s="25" t="s">
        <v>8679</v>
      </c>
      <c r="R2676" s="1" t="str">
        <f t="shared" si="42"/>
        <v>ST10084</v>
      </c>
      <c r="S2676" t="str">
        <f>VLOOKUP(R2676,Data!$C$2:$D$261,2,0)</f>
        <v>Bentley Saskatoon</v>
      </c>
      <c r="T2676">
        <f>COUNTIF('Feb 2022'!A:A,D2676)+COUNTIF('Mar 2022'!A:A,D2676)+COUNTIF('Apr 2022'!A:A,D2676)+COUNTIF('May 2022'!A:A,D2676)+COUNTIF('June 2022'!A:A,D2676)+COUNTIF('July 2022'!A:A,D2676)+COUNTIF('Aug 2022'!A:A,D2676)+COUNTIF('Sep 2022'!A:A,D2676)+COUNTIF('Oct 2022'!A:A,D2676)+COUNTIF('Dec 2022'!A:A,D2676)</f>
        <v>1</v>
      </c>
      <c r="U2676" t="str">
        <f>VLOOKUP(Q2676,'Capital Lookup'!A:B,2,FALSE)</f>
        <v>No</v>
      </c>
      <c r="V2676" s="2">
        <f>IFERROR(VLOOKUP(LEFT(F2676,10),'Find Purchase Orders'!B:J,9,FALSE),"")</f>
        <v>44699</v>
      </c>
      <c r="W2676" s="25" t="s">
        <v>7261</v>
      </c>
    </row>
    <row r="2677" spans="1:23" hidden="1">
      <c r="A2677" s="25" t="s">
        <v>7261</v>
      </c>
      <c r="B2677" s="25" t="s">
        <v>8662</v>
      </c>
      <c r="C2677" s="25" t="s">
        <v>7264</v>
      </c>
      <c r="D2677" s="25" t="s">
        <v>4981</v>
      </c>
      <c r="E2677" s="25" t="s">
        <v>13657</v>
      </c>
      <c r="F2677" s="25" t="s">
        <v>13681</v>
      </c>
      <c r="G2677" s="25" t="s">
        <v>13682</v>
      </c>
      <c r="H2677" s="21">
        <v>4897.67</v>
      </c>
      <c r="I2677" s="25" t="s">
        <v>7296</v>
      </c>
      <c r="J2677" s="25" t="s">
        <v>7288</v>
      </c>
      <c r="K2677" s="25" t="s">
        <v>7262</v>
      </c>
      <c r="L2677" s="25" t="s">
        <v>7259</v>
      </c>
      <c r="M2677" s="21">
        <v>4897.67</v>
      </c>
      <c r="N2677" s="21">
        <v>4897.67</v>
      </c>
      <c r="O2677" s="21">
        <v>0</v>
      </c>
      <c r="P2677" s="21">
        <v>4897.67</v>
      </c>
      <c r="Q2677" s="25" t="s">
        <v>8679</v>
      </c>
      <c r="R2677" s="1" t="str">
        <f t="shared" si="42"/>
        <v>ST10084</v>
      </c>
      <c r="S2677" t="str">
        <f>VLOOKUP(R2677,Data!$C$2:$D$261,2,0)</f>
        <v>Bentley Saskatoon</v>
      </c>
      <c r="T2677">
        <f>COUNTIF('Feb 2022'!A:A,D2677)+COUNTIF('Mar 2022'!A:A,D2677)+COUNTIF('Apr 2022'!A:A,D2677)+COUNTIF('May 2022'!A:A,D2677)+COUNTIF('June 2022'!A:A,D2677)+COUNTIF('July 2022'!A:A,D2677)+COUNTIF('Aug 2022'!A:A,D2677)+COUNTIF('Sep 2022'!A:A,D2677)+COUNTIF('Oct 2022'!A:A,D2677)+COUNTIF('Dec 2022'!A:A,D2677)</f>
        <v>1</v>
      </c>
      <c r="U2677" t="str">
        <f>VLOOKUP(Q2677,'Capital Lookup'!A:B,2,FALSE)</f>
        <v>No</v>
      </c>
      <c r="V2677" s="2">
        <f>IFERROR(VLOOKUP(LEFT(F2677,10),'Find Purchase Orders'!B:J,9,FALSE),"")</f>
        <v>44699</v>
      </c>
      <c r="W2677" s="25" t="s">
        <v>7261</v>
      </c>
    </row>
    <row r="2678" spans="1:23" hidden="1">
      <c r="A2678" s="25" t="s">
        <v>7261</v>
      </c>
      <c r="B2678" s="25" t="s">
        <v>8662</v>
      </c>
      <c r="C2678" s="25" t="s">
        <v>7264</v>
      </c>
      <c r="D2678" s="25" t="s">
        <v>4981</v>
      </c>
      <c r="E2678" s="25" t="s">
        <v>13657</v>
      </c>
      <c r="F2678" s="25" t="s">
        <v>13683</v>
      </c>
      <c r="G2678" s="25" t="s">
        <v>13684</v>
      </c>
      <c r="H2678" s="21">
        <v>54.39</v>
      </c>
      <c r="I2678" s="25" t="s">
        <v>7296</v>
      </c>
      <c r="J2678" s="25" t="s">
        <v>7288</v>
      </c>
      <c r="K2678" s="25" t="s">
        <v>7262</v>
      </c>
      <c r="L2678" s="25" t="s">
        <v>7259</v>
      </c>
      <c r="M2678" s="21">
        <v>54.39</v>
      </c>
      <c r="N2678" s="21">
        <v>54.39</v>
      </c>
      <c r="O2678" s="21">
        <v>0</v>
      </c>
      <c r="P2678" s="21">
        <v>54.39</v>
      </c>
      <c r="Q2678" s="25" t="s">
        <v>8679</v>
      </c>
      <c r="R2678" s="1" t="str">
        <f t="shared" si="42"/>
        <v>ST10084</v>
      </c>
      <c r="S2678" t="str">
        <f>VLOOKUP(R2678,Data!$C$2:$D$261,2,0)</f>
        <v>Bentley Saskatoon</v>
      </c>
      <c r="T2678">
        <f>COUNTIF('Feb 2022'!A:A,D2678)+COUNTIF('Mar 2022'!A:A,D2678)+COUNTIF('Apr 2022'!A:A,D2678)+COUNTIF('May 2022'!A:A,D2678)+COUNTIF('June 2022'!A:A,D2678)+COUNTIF('July 2022'!A:A,D2678)+COUNTIF('Aug 2022'!A:A,D2678)+COUNTIF('Sep 2022'!A:A,D2678)+COUNTIF('Oct 2022'!A:A,D2678)+COUNTIF('Dec 2022'!A:A,D2678)</f>
        <v>1</v>
      </c>
      <c r="U2678" t="str">
        <f>VLOOKUP(Q2678,'Capital Lookup'!A:B,2,FALSE)</f>
        <v>No</v>
      </c>
      <c r="V2678" s="2">
        <f>IFERROR(VLOOKUP(LEFT(F2678,10),'Find Purchase Orders'!B:J,9,FALSE),"")</f>
        <v>44699</v>
      </c>
      <c r="W2678" s="25" t="s">
        <v>7261</v>
      </c>
    </row>
    <row r="2679" spans="1:23" hidden="1">
      <c r="A2679" s="25" t="s">
        <v>7261</v>
      </c>
      <c r="B2679" s="25" t="s">
        <v>8662</v>
      </c>
      <c r="C2679" s="25" t="s">
        <v>7264</v>
      </c>
      <c r="D2679" s="25" t="s">
        <v>13685</v>
      </c>
      <c r="E2679" s="25" t="s">
        <v>11710</v>
      </c>
      <c r="H2679" s="21">
        <v>6072.65</v>
      </c>
      <c r="I2679" s="25" t="s">
        <v>7257</v>
      </c>
      <c r="K2679" s="25" t="s">
        <v>7262</v>
      </c>
      <c r="L2679" s="25" t="s">
        <v>7259</v>
      </c>
      <c r="M2679" s="22">
        <v>0</v>
      </c>
      <c r="N2679" s="22">
        <v>0</v>
      </c>
      <c r="O2679" s="21">
        <v>0</v>
      </c>
      <c r="P2679" s="21">
        <v>601.79</v>
      </c>
      <c r="Q2679" s="25" t="s">
        <v>8679</v>
      </c>
      <c r="R2679" s="1" t="str">
        <f t="shared" si="42"/>
        <v>ST10084</v>
      </c>
      <c r="S2679" t="str">
        <f>VLOOKUP(R2679,Data!$C$2:$D$261,2,0)</f>
        <v>Bentley Saskatoon</v>
      </c>
      <c r="T2679">
        <f>COUNTIF('Feb 2022'!A:A,D2679)+COUNTIF('Mar 2022'!A:A,D2679)+COUNTIF('Apr 2022'!A:A,D2679)+COUNTIF('May 2022'!A:A,D2679)+COUNTIF('June 2022'!A:A,D2679)+COUNTIF('July 2022'!A:A,D2679)+COUNTIF('Aug 2022'!A:A,D2679)+COUNTIF('Sep 2022'!A:A,D2679)+COUNTIF('Oct 2022'!A:A,D2679)+COUNTIF('Dec 2022'!A:A,D2679)</f>
        <v>0</v>
      </c>
      <c r="U2679" t="str">
        <f>VLOOKUP(Q2679,'Capital Lookup'!A:B,2,FALSE)</f>
        <v>No</v>
      </c>
      <c r="V2679" s="2" t="str">
        <f>IFERROR(VLOOKUP(LEFT(F2679,10),'Find Purchase Orders'!B:J,9,FALSE),"")</f>
        <v/>
      </c>
      <c r="W2679" s="25" t="s">
        <v>7261</v>
      </c>
    </row>
    <row r="2680" spans="1:23" hidden="1">
      <c r="A2680" s="25" t="s">
        <v>7261</v>
      </c>
      <c r="B2680" s="25" t="s">
        <v>8662</v>
      </c>
      <c r="C2680" s="25" t="s">
        <v>7264</v>
      </c>
      <c r="D2680" s="25" t="s">
        <v>13685</v>
      </c>
      <c r="E2680" s="25" t="s">
        <v>11710</v>
      </c>
      <c r="H2680" s="21">
        <v>54.39</v>
      </c>
      <c r="I2680" s="25" t="s">
        <v>7257</v>
      </c>
      <c r="K2680" s="25" t="s">
        <v>7262</v>
      </c>
      <c r="L2680" s="25" t="s">
        <v>7259</v>
      </c>
      <c r="M2680" s="22">
        <v>0</v>
      </c>
      <c r="N2680" s="22">
        <v>0</v>
      </c>
      <c r="O2680" s="21">
        <v>0</v>
      </c>
      <c r="P2680" s="21">
        <v>5.39</v>
      </c>
      <c r="Q2680" s="25" t="s">
        <v>8679</v>
      </c>
      <c r="R2680" s="1" t="str">
        <f t="shared" si="42"/>
        <v>ST10084</v>
      </c>
      <c r="S2680" t="str">
        <f>VLOOKUP(R2680,Data!$C$2:$D$261,2,0)</f>
        <v>Bentley Saskatoon</v>
      </c>
      <c r="T2680">
        <f>COUNTIF('Feb 2022'!A:A,D2680)+COUNTIF('Mar 2022'!A:A,D2680)+COUNTIF('Apr 2022'!A:A,D2680)+COUNTIF('May 2022'!A:A,D2680)+COUNTIF('June 2022'!A:A,D2680)+COUNTIF('July 2022'!A:A,D2680)+COUNTIF('Aug 2022'!A:A,D2680)+COUNTIF('Sep 2022'!A:A,D2680)+COUNTIF('Oct 2022'!A:A,D2680)+COUNTIF('Dec 2022'!A:A,D2680)</f>
        <v>0</v>
      </c>
      <c r="U2680" t="str">
        <f>VLOOKUP(Q2680,'Capital Lookup'!A:B,2,FALSE)</f>
        <v>No</v>
      </c>
      <c r="V2680" s="2" t="str">
        <f>IFERROR(VLOOKUP(LEFT(F2680,10),'Find Purchase Orders'!B:J,9,FALSE),"")</f>
        <v/>
      </c>
      <c r="W2680" s="25" t="s">
        <v>7261</v>
      </c>
    </row>
    <row r="2681" spans="1:23" hidden="1">
      <c r="A2681" s="25" t="s">
        <v>7365</v>
      </c>
      <c r="B2681" s="25" t="s">
        <v>8807</v>
      </c>
      <c r="C2681" s="25"/>
      <c r="D2681" s="25" t="s">
        <v>4927</v>
      </c>
      <c r="E2681" s="25" t="s">
        <v>8808</v>
      </c>
      <c r="F2681" s="25" t="s">
        <v>13686</v>
      </c>
      <c r="G2681" s="25" t="s">
        <v>13687</v>
      </c>
      <c r="H2681" s="21">
        <v>41592.65</v>
      </c>
      <c r="I2681" s="25" t="s">
        <v>7296</v>
      </c>
      <c r="J2681" s="25" t="s">
        <v>7288</v>
      </c>
      <c r="K2681" s="25" t="s">
        <v>7262</v>
      </c>
      <c r="L2681" s="25" t="s">
        <v>8138</v>
      </c>
      <c r="M2681" s="21">
        <v>41592.65</v>
      </c>
      <c r="N2681" s="21">
        <v>41592.65</v>
      </c>
      <c r="O2681" s="21">
        <v>0</v>
      </c>
      <c r="P2681" s="21">
        <v>41592.65</v>
      </c>
      <c r="Q2681" s="25"/>
      <c r="R2681" s="1" t="str">
        <f t="shared" si="42"/>
        <v>ST10217</v>
      </c>
      <c r="S2681" t="str">
        <f>VLOOKUP(R2681,Data!$C$2:$D$261,2,0)</f>
        <v>Harold &amp; Grace Baker Centre</v>
      </c>
      <c r="T2681">
        <f>COUNTIF('Feb 2022'!A:A,D2681)+COUNTIF('Mar 2022'!A:A,D2681)+COUNTIF('Apr 2022'!A:A,D2681)+COUNTIF('May 2022'!A:A,D2681)+COUNTIF('June 2022'!A:A,D2681)+COUNTIF('July 2022'!A:A,D2681)+COUNTIF('Aug 2022'!A:A,D2681)+COUNTIF('Sep 2022'!A:A,D2681)+COUNTIF('Oct 2022'!A:A,D2681)+COUNTIF('Dec 2022'!A:A,D2681)</f>
        <v>1</v>
      </c>
      <c r="U2681" t="e">
        <f>VLOOKUP(Q2681,'Capital Lookup'!A:B,2,FALSE)</f>
        <v>#N/A</v>
      </c>
      <c r="V2681" s="2">
        <f>IFERROR(VLOOKUP(LEFT(F2681,10),'Find Purchase Orders'!B:J,9,FALSE),"")</f>
        <v>44694</v>
      </c>
      <c r="W2681" s="25" t="s">
        <v>7261</v>
      </c>
    </row>
    <row r="2682" spans="1:23" hidden="1">
      <c r="A2682" s="25" t="s">
        <v>7365</v>
      </c>
      <c r="B2682" s="25" t="s">
        <v>8807</v>
      </c>
      <c r="C2682" s="25"/>
      <c r="D2682" s="25" t="s">
        <v>4928</v>
      </c>
      <c r="E2682" s="25" t="s">
        <v>8808</v>
      </c>
      <c r="F2682" s="25" t="s">
        <v>13688</v>
      </c>
      <c r="G2682" s="25" t="s">
        <v>13689</v>
      </c>
      <c r="H2682" s="21">
        <v>5093.0600000000004</v>
      </c>
      <c r="I2682" s="25" t="s">
        <v>7296</v>
      </c>
      <c r="J2682" s="25" t="s">
        <v>7288</v>
      </c>
      <c r="K2682" s="25" t="s">
        <v>7262</v>
      </c>
      <c r="L2682" s="25" t="s">
        <v>8138</v>
      </c>
      <c r="M2682" s="21">
        <v>5093.0600000000004</v>
      </c>
      <c r="N2682" s="21">
        <v>5093.0600000000004</v>
      </c>
      <c r="O2682" s="21">
        <v>0</v>
      </c>
      <c r="P2682" s="21">
        <v>5093.0600000000004</v>
      </c>
      <c r="Q2682" s="25"/>
      <c r="R2682" s="1" t="str">
        <f t="shared" si="42"/>
        <v>ST10217</v>
      </c>
      <c r="S2682" t="str">
        <f>VLOOKUP(R2682,Data!$C$2:$D$261,2,0)</f>
        <v>Harold &amp; Grace Baker Centre</v>
      </c>
      <c r="T2682">
        <f>COUNTIF('Feb 2022'!A:A,D2682)+COUNTIF('Mar 2022'!A:A,D2682)+COUNTIF('Apr 2022'!A:A,D2682)+COUNTIF('May 2022'!A:A,D2682)+COUNTIF('June 2022'!A:A,D2682)+COUNTIF('July 2022'!A:A,D2682)+COUNTIF('Aug 2022'!A:A,D2682)+COUNTIF('Sep 2022'!A:A,D2682)+COUNTIF('Oct 2022'!A:A,D2682)+COUNTIF('Dec 2022'!A:A,D2682)</f>
        <v>1</v>
      </c>
      <c r="U2682" t="e">
        <f>VLOOKUP(Q2682,'Capital Lookup'!A:B,2,FALSE)</f>
        <v>#N/A</v>
      </c>
      <c r="V2682" s="2">
        <f>IFERROR(VLOOKUP(LEFT(F2682,10),'Find Purchase Orders'!B:J,9,FALSE),"")</f>
        <v>44694</v>
      </c>
      <c r="W2682" s="25" t="s">
        <v>7261</v>
      </c>
    </row>
    <row r="2683" spans="1:23" hidden="1">
      <c r="A2683" s="25" t="s">
        <v>7365</v>
      </c>
      <c r="B2683" s="25" t="s">
        <v>8807</v>
      </c>
      <c r="C2683" s="25"/>
      <c r="D2683" s="25" t="s">
        <v>4929</v>
      </c>
      <c r="E2683" s="25" t="s">
        <v>8808</v>
      </c>
      <c r="F2683" s="25" t="s">
        <v>13690</v>
      </c>
      <c r="G2683" s="25" t="s">
        <v>13691</v>
      </c>
      <c r="H2683" s="21">
        <v>6236.4</v>
      </c>
      <c r="I2683" s="25" t="s">
        <v>7296</v>
      </c>
      <c r="J2683" s="25" t="s">
        <v>7288</v>
      </c>
      <c r="K2683" s="25" t="s">
        <v>7289</v>
      </c>
      <c r="L2683" s="25" t="s">
        <v>20</v>
      </c>
      <c r="M2683" s="21">
        <v>6236.4</v>
      </c>
      <c r="N2683" s="21">
        <v>6236.4</v>
      </c>
      <c r="O2683" s="21">
        <v>0</v>
      </c>
      <c r="P2683" s="21">
        <v>6236.4</v>
      </c>
      <c r="Q2683" s="25"/>
      <c r="R2683" s="1" t="str">
        <f t="shared" si="42"/>
        <v>ST10217</v>
      </c>
      <c r="S2683" t="str">
        <f>VLOOKUP(R2683,Data!$C$2:$D$261,2,0)</f>
        <v>Harold &amp; Grace Baker Centre</v>
      </c>
      <c r="T2683">
        <f>COUNTIF('Feb 2022'!A:A,D2683)+COUNTIF('Mar 2022'!A:A,D2683)+COUNTIF('Apr 2022'!A:A,D2683)+COUNTIF('May 2022'!A:A,D2683)+COUNTIF('June 2022'!A:A,D2683)+COUNTIF('July 2022'!A:A,D2683)+COUNTIF('Aug 2022'!A:A,D2683)+COUNTIF('Sep 2022'!A:A,D2683)+COUNTIF('Oct 2022'!A:A,D2683)+COUNTIF('Dec 2022'!A:A,D2683)</f>
        <v>1</v>
      </c>
      <c r="U2683" t="e">
        <f>VLOOKUP(Q2683,'Capital Lookup'!A:B,2,FALSE)</f>
        <v>#N/A</v>
      </c>
      <c r="V2683" s="2">
        <f>IFERROR(VLOOKUP(LEFT(F2683,10),'Find Purchase Orders'!B:J,9,FALSE),"")</f>
        <v>44694</v>
      </c>
      <c r="W2683" s="25" t="s">
        <v>7261</v>
      </c>
    </row>
    <row r="2684" spans="1:23" hidden="1">
      <c r="A2684" s="25" t="s">
        <v>7261</v>
      </c>
      <c r="B2684" s="25" t="s">
        <v>8662</v>
      </c>
      <c r="C2684" s="25" t="s">
        <v>7264</v>
      </c>
      <c r="D2684" s="25" t="s">
        <v>4982</v>
      </c>
      <c r="E2684" s="25" t="s">
        <v>13657</v>
      </c>
      <c r="F2684" s="25" t="s">
        <v>13692</v>
      </c>
      <c r="G2684" s="25" t="s">
        <v>10119</v>
      </c>
      <c r="H2684" s="21">
        <v>10324.52</v>
      </c>
      <c r="I2684" s="25" t="s">
        <v>7296</v>
      </c>
      <c r="J2684" s="25" t="s">
        <v>7288</v>
      </c>
      <c r="K2684" s="25" t="s">
        <v>7262</v>
      </c>
      <c r="L2684" s="25" t="s">
        <v>7259</v>
      </c>
      <c r="M2684" s="21">
        <v>10324.52</v>
      </c>
      <c r="N2684" s="21">
        <v>10324.52</v>
      </c>
      <c r="O2684" s="21">
        <v>0</v>
      </c>
      <c r="P2684" s="21">
        <v>10324.52</v>
      </c>
      <c r="Q2684" s="25" t="s">
        <v>8679</v>
      </c>
      <c r="R2684" s="1" t="str">
        <f t="shared" si="42"/>
        <v>ST10084</v>
      </c>
      <c r="S2684" t="str">
        <f>VLOOKUP(R2684,Data!$C$2:$D$261,2,0)</f>
        <v>Bentley Saskatoon</v>
      </c>
      <c r="T2684">
        <f>COUNTIF('Feb 2022'!A:A,D2684)+COUNTIF('Mar 2022'!A:A,D2684)+COUNTIF('Apr 2022'!A:A,D2684)+COUNTIF('May 2022'!A:A,D2684)+COUNTIF('June 2022'!A:A,D2684)+COUNTIF('July 2022'!A:A,D2684)+COUNTIF('Aug 2022'!A:A,D2684)+COUNTIF('Sep 2022'!A:A,D2684)+COUNTIF('Oct 2022'!A:A,D2684)+COUNTIF('Dec 2022'!A:A,D2684)</f>
        <v>1</v>
      </c>
      <c r="U2684" t="str">
        <f>VLOOKUP(Q2684,'Capital Lookup'!A:B,2,FALSE)</f>
        <v>No</v>
      </c>
      <c r="V2684" s="2">
        <f>IFERROR(VLOOKUP(LEFT(F2684,10),'Find Purchase Orders'!B:J,9,FALSE),"")</f>
        <v>44699</v>
      </c>
      <c r="W2684" s="25" t="s">
        <v>7261</v>
      </c>
    </row>
    <row r="2685" spans="1:23" hidden="1">
      <c r="A2685" s="25" t="s">
        <v>7261</v>
      </c>
      <c r="B2685" s="25" t="s">
        <v>8662</v>
      </c>
      <c r="C2685" s="25" t="s">
        <v>7264</v>
      </c>
      <c r="D2685" s="25" t="s">
        <v>4982</v>
      </c>
      <c r="E2685" s="25" t="s">
        <v>13657</v>
      </c>
      <c r="F2685" s="25" t="s">
        <v>13693</v>
      </c>
      <c r="G2685" s="25" t="s">
        <v>13694</v>
      </c>
      <c r="H2685" s="21">
        <v>373.8</v>
      </c>
      <c r="I2685" s="25" t="s">
        <v>7296</v>
      </c>
      <c r="J2685" s="25" t="s">
        <v>7288</v>
      </c>
      <c r="K2685" s="25" t="s">
        <v>7262</v>
      </c>
      <c r="L2685" s="25" t="s">
        <v>7259</v>
      </c>
      <c r="M2685" s="21">
        <v>373.8</v>
      </c>
      <c r="N2685" s="21">
        <v>373.8</v>
      </c>
      <c r="O2685" s="21">
        <v>0</v>
      </c>
      <c r="P2685" s="21">
        <v>373.8</v>
      </c>
      <c r="Q2685" s="25" t="s">
        <v>8679</v>
      </c>
      <c r="R2685" s="1" t="str">
        <f t="shared" si="42"/>
        <v>ST10084</v>
      </c>
      <c r="S2685" t="str">
        <f>VLOOKUP(R2685,Data!$C$2:$D$261,2,0)</f>
        <v>Bentley Saskatoon</v>
      </c>
      <c r="T2685">
        <f>COUNTIF('Feb 2022'!A:A,D2685)+COUNTIF('Mar 2022'!A:A,D2685)+COUNTIF('Apr 2022'!A:A,D2685)+COUNTIF('May 2022'!A:A,D2685)+COUNTIF('June 2022'!A:A,D2685)+COUNTIF('July 2022'!A:A,D2685)+COUNTIF('Aug 2022'!A:A,D2685)+COUNTIF('Sep 2022'!A:A,D2685)+COUNTIF('Oct 2022'!A:A,D2685)+COUNTIF('Dec 2022'!A:A,D2685)</f>
        <v>1</v>
      </c>
      <c r="U2685" t="str">
        <f>VLOOKUP(Q2685,'Capital Lookup'!A:B,2,FALSE)</f>
        <v>No</v>
      </c>
      <c r="V2685" s="2">
        <f>IFERROR(VLOOKUP(LEFT(F2685,10),'Find Purchase Orders'!B:J,9,FALSE),"")</f>
        <v>44699</v>
      </c>
      <c r="W2685" s="25" t="s">
        <v>7261</v>
      </c>
    </row>
    <row r="2686" spans="1:23" hidden="1">
      <c r="A2686" s="25" t="s">
        <v>7252</v>
      </c>
      <c r="B2686" s="25" t="s">
        <v>11638</v>
      </c>
      <c r="C2686" s="25" t="s">
        <v>7254</v>
      </c>
      <c r="D2686" s="25" t="s">
        <v>4930</v>
      </c>
      <c r="E2686" s="25" t="s">
        <v>8140</v>
      </c>
      <c r="F2686" s="25" t="s">
        <v>13695</v>
      </c>
      <c r="G2686" s="25" t="s">
        <v>13696</v>
      </c>
      <c r="H2686" s="21">
        <v>8176.68</v>
      </c>
      <c r="I2686" s="25" t="s">
        <v>7296</v>
      </c>
      <c r="J2686" s="25" t="s">
        <v>7288</v>
      </c>
      <c r="K2686" s="25" t="s">
        <v>8538</v>
      </c>
      <c r="L2686" s="25" t="s">
        <v>8858</v>
      </c>
      <c r="M2686" s="21">
        <v>8176.68</v>
      </c>
      <c r="N2686" s="21">
        <v>8176.68</v>
      </c>
      <c r="O2686" s="21">
        <v>0</v>
      </c>
      <c r="P2686" s="21">
        <v>8176.68</v>
      </c>
      <c r="Q2686" s="25" t="s">
        <v>13697</v>
      </c>
      <c r="R2686" s="1" t="str">
        <f t="shared" si="42"/>
        <v>ST10097</v>
      </c>
      <c r="S2686" t="str">
        <f>VLOOKUP(R2686,Data!$C$2:$D$261,2,0)</f>
        <v>Grand Wood Park</v>
      </c>
      <c r="T2686">
        <f>COUNTIF('Feb 2022'!A:A,D2686)+COUNTIF('Mar 2022'!A:A,D2686)+COUNTIF('Apr 2022'!A:A,D2686)+COUNTIF('May 2022'!A:A,D2686)+COUNTIF('June 2022'!A:A,D2686)+COUNTIF('July 2022'!A:A,D2686)+COUNTIF('Aug 2022'!A:A,D2686)+COUNTIF('Sep 2022'!A:A,D2686)+COUNTIF('Oct 2022'!A:A,D2686)+COUNTIF('Dec 2022'!A:A,D2686)</f>
        <v>1</v>
      </c>
      <c r="U2686" t="str">
        <f>VLOOKUP(Q2686,'Capital Lookup'!A:B,2,FALSE)</f>
        <v>No</v>
      </c>
      <c r="V2686" s="2">
        <f>IFERROR(VLOOKUP(LEFT(F2686,10),'Find Purchase Orders'!B:J,9,FALSE),"")</f>
        <v>44695</v>
      </c>
      <c r="W2686" s="25" t="s">
        <v>7261</v>
      </c>
    </row>
    <row r="2687" spans="1:23" hidden="1">
      <c r="A2687" s="25" t="s">
        <v>7620</v>
      </c>
      <c r="B2687" s="25" t="s">
        <v>7615</v>
      </c>
      <c r="C2687" s="25"/>
      <c r="D2687" s="25" t="s">
        <v>5071</v>
      </c>
      <c r="E2687" s="25" t="s">
        <v>7500</v>
      </c>
      <c r="F2687" s="25" t="s">
        <v>13698</v>
      </c>
      <c r="G2687" s="25" t="s">
        <v>13699</v>
      </c>
      <c r="H2687" s="21">
        <v>2262.2600000000002</v>
      </c>
      <c r="I2687" s="25" t="s">
        <v>7296</v>
      </c>
      <c r="J2687" s="25" t="s">
        <v>7288</v>
      </c>
      <c r="K2687" s="25" t="s">
        <v>7579</v>
      </c>
      <c r="L2687" s="25" t="s">
        <v>8156</v>
      </c>
      <c r="M2687" s="21">
        <v>2262.2600000000002</v>
      </c>
      <c r="N2687" s="21">
        <v>2262.2600000000002</v>
      </c>
      <c r="O2687" s="21">
        <v>0</v>
      </c>
      <c r="P2687" s="21">
        <v>2262.2600000000002</v>
      </c>
      <c r="Q2687" s="25" t="s">
        <v>13648</v>
      </c>
      <c r="R2687" s="1" t="str">
        <f t="shared" si="42"/>
        <v>ST10334</v>
      </c>
      <c r="S2687" t="str">
        <f>VLOOKUP(R2687,Data!$C$2:$D$261,2,0)</f>
        <v>Humber Valley Terrace</v>
      </c>
      <c r="T2687">
        <f>COUNTIF('Feb 2022'!A:A,D2687)+COUNTIF('Mar 2022'!A:A,D2687)+COUNTIF('Apr 2022'!A:A,D2687)+COUNTIF('May 2022'!A:A,D2687)+COUNTIF('June 2022'!A:A,D2687)+COUNTIF('July 2022'!A:A,D2687)+COUNTIF('Aug 2022'!A:A,D2687)+COUNTIF('Sep 2022'!A:A,D2687)+COUNTIF('Oct 2022'!A:A,D2687)+COUNTIF('Dec 2022'!A:A,D2687)</f>
        <v>1</v>
      </c>
      <c r="U2687" t="str">
        <f>VLOOKUP(Q2687,'Capital Lookup'!A:B,2,FALSE)</f>
        <v>No</v>
      </c>
      <c r="V2687" s="2">
        <f>IFERROR(VLOOKUP(LEFT(F2687,10),'Find Purchase Orders'!B:J,9,FALSE),"")</f>
        <v>44706</v>
      </c>
      <c r="W2687" s="25" t="s">
        <v>7261</v>
      </c>
    </row>
    <row r="2688" spans="1:23" hidden="1">
      <c r="A2688" s="25" t="s">
        <v>7261</v>
      </c>
      <c r="B2688" s="25" t="s">
        <v>7541</v>
      </c>
      <c r="C2688" s="25" t="s">
        <v>7264</v>
      </c>
      <c r="D2688" s="25" t="s">
        <v>4983</v>
      </c>
      <c r="E2688" s="25" t="s">
        <v>7543</v>
      </c>
      <c r="F2688" s="25" t="s">
        <v>13700</v>
      </c>
      <c r="G2688" s="25" t="s">
        <v>13701</v>
      </c>
      <c r="H2688" s="21">
        <v>336</v>
      </c>
      <c r="I2688" s="25" t="s">
        <v>7296</v>
      </c>
      <c r="J2688" s="25" t="s">
        <v>7288</v>
      </c>
      <c r="K2688" s="25" t="s">
        <v>7262</v>
      </c>
      <c r="L2688" s="25" t="s">
        <v>7259</v>
      </c>
      <c r="M2688" s="21">
        <v>336</v>
      </c>
      <c r="N2688" s="21">
        <v>336</v>
      </c>
      <c r="O2688" s="21">
        <v>0</v>
      </c>
      <c r="P2688" s="21">
        <v>336</v>
      </c>
      <c r="Q2688" s="25" t="s">
        <v>7544</v>
      </c>
      <c r="R2688" s="1" t="str">
        <f t="shared" si="42"/>
        <v>ST10061</v>
      </c>
      <c r="S2688" t="str">
        <f>VLOOKUP(R2688,Data!$C$2:$D$261,2,0)</f>
        <v>The Dorchester</v>
      </c>
      <c r="T2688">
        <f>COUNTIF('Feb 2022'!A:A,D2688)+COUNTIF('Mar 2022'!A:A,D2688)+COUNTIF('Apr 2022'!A:A,D2688)+COUNTIF('May 2022'!A:A,D2688)+COUNTIF('June 2022'!A:A,D2688)+COUNTIF('July 2022'!A:A,D2688)+COUNTIF('Aug 2022'!A:A,D2688)+COUNTIF('Sep 2022'!A:A,D2688)+COUNTIF('Oct 2022'!A:A,D2688)+COUNTIF('Dec 2022'!A:A,D2688)</f>
        <v>1</v>
      </c>
      <c r="U2688" t="str">
        <f>VLOOKUP(Q2688,'Capital Lookup'!A:B,2,FALSE)</f>
        <v>No</v>
      </c>
      <c r="V2688" s="2">
        <f>IFERROR(VLOOKUP(LEFT(F2688,10),'Find Purchase Orders'!B:J,9,FALSE),"")</f>
        <v>44700</v>
      </c>
      <c r="W2688" s="25" t="s">
        <v>7261</v>
      </c>
    </row>
    <row r="2689" spans="1:23" hidden="1">
      <c r="A2689" s="25" t="s">
        <v>7261</v>
      </c>
      <c r="B2689" s="25" t="s">
        <v>7541</v>
      </c>
      <c r="C2689" s="25" t="s">
        <v>7264</v>
      </c>
      <c r="D2689" s="25" t="s">
        <v>4983</v>
      </c>
      <c r="E2689" s="25" t="s">
        <v>7543</v>
      </c>
      <c r="F2689" s="25" t="s">
        <v>13702</v>
      </c>
      <c r="G2689" s="25" t="s">
        <v>13703</v>
      </c>
      <c r="H2689" s="21">
        <v>6315.38</v>
      </c>
      <c r="I2689" s="25" t="s">
        <v>7296</v>
      </c>
      <c r="J2689" s="25" t="s">
        <v>7288</v>
      </c>
      <c r="K2689" s="25" t="s">
        <v>7262</v>
      </c>
      <c r="L2689" s="25" t="s">
        <v>7259</v>
      </c>
      <c r="M2689" s="21">
        <v>6315.38</v>
      </c>
      <c r="N2689" s="21">
        <v>6315.38</v>
      </c>
      <c r="O2689" s="21">
        <v>0</v>
      </c>
      <c r="P2689" s="21">
        <v>6315.38</v>
      </c>
      <c r="Q2689" s="25" t="s">
        <v>7544</v>
      </c>
      <c r="R2689" s="1" t="str">
        <f t="shared" si="42"/>
        <v>ST10061</v>
      </c>
      <c r="S2689" t="str">
        <f>VLOOKUP(R2689,Data!$C$2:$D$261,2,0)</f>
        <v>The Dorchester</v>
      </c>
      <c r="T2689">
        <f>COUNTIF('Feb 2022'!A:A,D2689)+COUNTIF('Mar 2022'!A:A,D2689)+COUNTIF('Apr 2022'!A:A,D2689)+COUNTIF('May 2022'!A:A,D2689)+COUNTIF('June 2022'!A:A,D2689)+COUNTIF('July 2022'!A:A,D2689)+COUNTIF('Aug 2022'!A:A,D2689)+COUNTIF('Sep 2022'!A:A,D2689)+COUNTIF('Oct 2022'!A:A,D2689)+COUNTIF('Dec 2022'!A:A,D2689)</f>
        <v>1</v>
      </c>
      <c r="U2689" t="str">
        <f>VLOOKUP(Q2689,'Capital Lookup'!A:B,2,FALSE)</f>
        <v>No</v>
      </c>
      <c r="V2689" s="2">
        <f>IFERROR(VLOOKUP(LEFT(F2689,10),'Find Purchase Orders'!B:J,9,FALSE),"")</f>
        <v>44700</v>
      </c>
      <c r="W2689" s="25" t="s">
        <v>7261</v>
      </c>
    </row>
    <row r="2690" spans="1:23" hidden="1">
      <c r="A2690" s="25" t="s">
        <v>7261</v>
      </c>
      <c r="B2690" s="25" t="s">
        <v>7355</v>
      </c>
      <c r="C2690" s="25" t="s">
        <v>7264</v>
      </c>
      <c r="D2690" s="25" t="s">
        <v>5150</v>
      </c>
      <c r="E2690" s="25" t="s">
        <v>7576</v>
      </c>
      <c r="F2690" s="25" t="s">
        <v>13704</v>
      </c>
      <c r="G2690" s="25" t="s">
        <v>13705</v>
      </c>
      <c r="H2690" s="21">
        <v>957080.62</v>
      </c>
      <c r="I2690" s="25" t="s">
        <v>7296</v>
      </c>
      <c r="J2690" s="25" t="s">
        <v>7288</v>
      </c>
      <c r="K2690" s="25" t="s">
        <v>7893</v>
      </c>
      <c r="L2690" s="25" t="s">
        <v>8119</v>
      </c>
      <c r="M2690" s="21">
        <v>957080.62</v>
      </c>
      <c r="N2690" s="21">
        <v>897719.6</v>
      </c>
      <c r="O2690" s="21">
        <v>59361.02</v>
      </c>
      <c r="P2690" s="21">
        <v>957080.62</v>
      </c>
      <c r="Q2690" s="25" t="s">
        <v>13706</v>
      </c>
      <c r="R2690" s="1" t="str">
        <f t="shared" si="42"/>
        <v>ST10094</v>
      </c>
      <c r="S2690" t="str">
        <f>VLOOKUP(R2690,Data!$C$2:$D$261,2,0)</f>
        <v>Briarfield Gardens</v>
      </c>
      <c r="T2690">
        <f>COUNTIF('Feb 2022'!A:A,D2690)+COUNTIF('Mar 2022'!A:A,D2690)+COUNTIF('Apr 2022'!A:A,D2690)+COUNTIF('May 2022'!A:A,D2690)+COUNTIF('June 2022'!A:A,D2690)+COUNTIF('July 2022'!A:A,D2690)+COUNTIF('Aug 2022'!A:A,D2690)+COUNTIF('Sep 2022'!A:A,D2690)+COUNTIF('Oct 2022'!A:A,D2690)+COUNTIF('Dec 2022'!A:A,D2690)</f>
        <v>1</v>
      </c>
      <c r="U2690" t="str">
        <f>VLOOKUP(Q2690,'Capital Lookup'!A:B,2,FALSE)</f>
        <v>No</v>
      </c>
      <c r="V2690" s="2">
        <f>IFERROR(VLOOKUP(LEFT(F2690,10),'Find Purchase Orders'!B:J,9,FALSE),"")</f>
        <v>44718</v>
      </c>
      <c r="W2690" s="25" t="s">
        <v>7261</v>
      </c>
    </row>
    <row r="2691" spans="1:23" hidden="1">
      <c r="A2691" s="25" t="s">
        <v>7478</v>
      </c>
      <c r="B2691" s="25" t="s">
        <v>9506</v>
      </c>
      <c r="C2691" s="25" t="s">
        <v>8058</v>
      </c>
      <c r="D2691" s="25" t="s">
        <v>4984</v>
      </c>
      <c r="E2691" s="25" t="s">
        <v>8443</v>
      </c>
      <c r="F2691" s="25" t="s">
        <v>13707</v>
      </c>
      <c r="G2691" s="25" t="s">
        <v>13708</v>
      </c>
      <c r="H2691" s="21">
        <v>21691.040000000001</v>
      </c>
      <c r="I2691" s="25" t="s">
        <v>7339</v>
      </c>
      <c r="J2691" s="25" t="s">
        <v>7288</v>
      </c>
      <c r="K2691" s="25" t="s">
        <v>7510</v>
      </c>
      <c r="L2691" s="25" t="s">
        <v>8176</v>
      </c>
      <c r="M2691" s="21">
        <v>21691.040000000001</v>
      </c>
      <c r="N2691" s="22">
        <v>0</v>
      </c>
      <c r="O2691" s="21">
        <v>21691.040000000001</v>
      </c>
      <c r="P2691" s="21">
        <v>2324.04</v>
      </c>
      <c r="Q2691" s="25" t="s">
        <v>13709</v>
      </c>
      <c r="R2691" s="1" t="str">
        <f t="shared" si="42"/>
        <v>ST10208</v>
      </c>
      <c r="S2691" t="str">
        <f>VLOOKUP(R2691,Data!$C$2:$D$261,2,0)</f>
        <v>Royal City Manor</v>
      </c>
      <c r="T2691">
        <f>COUNTIF('Feb 2022'!A:A,D2691)+COUNTIF('Mar 2022'!A:A,D2691)+COUNTIF('Apr 2022'!A:A,D2691)+COUNTIF('May 2022'!A:A,D2691)+COUNTIF('June 2022'!A:A,D2691)+COUNTIF('July 2022'!A:A,D2691)+COUNTIF('Aug 2022'!A:A,D2691)+COUNTIF('Sep 2022'!A:A,D2691)+COUNTIF('Oct 2022'!A:A,D2691)+COUNTIF('Dec 2022'!A:A,D2691)</f>
        <v>1</v>
      </c>
      <c r="U2691" t="str">
        <f>VLOOKUP(Q2691,'Capital Lookup'!A:B,2,FALSE)</f>
        <v>No</v>
      </c>
      <c r="V2691" s="2">
        <f>IFERROR(VLOOKUP(LEFT(F2691,10),'Find Purchase Orders'!B:J,9,FALSE),"")</f>
        <v>44698</v>
      </c>
      <c r="W2691" s="25" t="s">
        <v>7261</v>
      </c>
    </row>
    <row r="2692" spans="1:23" hidden="1">
      <c r="A2692" s="25" t="s">
        <v>7261</v>
      </c>
      <c r="B2692" s="25" t="s">
        <v>7657</v>
      </c>
      <c r="C2692" s="25" t="s">
        <v>7282</v>
      </c>
      <c r="D2692" s="25" t="s">
        <v>13710</v>
      </c>
      <c r="E2692" s="25" t="s">
        <v>10979</v>
      </c>
      <c r="H2692" s="21">
        <v>16209.93</v>
      </c>
      <c r="I2692" s="25" t="s">
        <v>7257</v>
      </c>
      <c r="K2692" s="25" t="s">
        <v>7579</v>
      </c>
      <c r="L2692" s="25" t="s">
        <v>8647</v>
      </c>
      <c r="M2692" s="22">
        <v>0</v>
      </c>
      <c r="N2692" s="22">
        <v>0</v>
      </c>
      <c r="O2692" s="21">
        <v>0</v>
      </c>
      <c r="P2692" s="21">
        <v>1864.86</v>
      </c>
      <c r="Q2692" s="25"/>
      <c r="R2692" s="1" t="str">
        <f t="shared" si="42"/>
        <v>ST10018</v>
      </c>
      <c r="S2692" t="str">
        <f>VLOOKUP(R2692,Data!$C$2:$D$261,2,0)</f>
        <v>The Annex</v>
      </c>
      <c r="T2692">
        <f>COUNTIF('Feb 2022'!A:A,D2692)+COUNTIF('Mar 2022'!A:A,D2692)+COUNTIF('Apr 2022'!A:A,D2692)+COUNTIF('May 2022'!A:A,D2692)+COUNTIF('June 2022'!A:A,D2692)+COUNTIF('July 2022'!A:A,D2692)+COUNTIF('Aug 2022'!A:A,D2692)+COUNTIF('Sep 2022'!A:A,D2692)+COUNTIF('Oct 2022'!A:A,D2692)+COUNTIF('Dec 2022'!A:A,D2692)</f>
        <v>0</v>
      </c>
      <c r="U2692" t="e">
        <f>VLOOKUP(Q2692,'Capital Lookup'!A:B,2,FALSE)</f>
        <v>#N/A</v>
      </c>
      <c r="V2692" s="2" t="str">
        <f>IFERROR(VLOOKUP(LEFT(F2692,10),'Find Purchase Orders'!B:J,9,FALSE),"")</f>
        <v/>
      </c>
      <c r="W2692" s="25" t="s">
        <v>7261</v>
      </c>
    </row>
    <row r="2693" spans="1:23" hidden="1">
      <c r="A2693" s="25" t="s">
        <v>7261</v>
      </c>
      <c r="B2693" s="25" t="s">
        <v>9026</v>
      </c>
      <c r="C2693" s="25" t="s">
        <v>7264</v>
      </c>
      <c r="D2693" s="25" t="s">
        <v>4985</v>
      </c>
      <c r="E2693" s="25" t="s">
        <v>7273</v>
      </c>
      <c r="F2693" s="25" t="s">
        <v>13711</v>
      </c>
      <c r="G2693" s="25" t="s">
        <v>13712</v>
      </c>
      <c r="H2693" s="21">
        <v>12471.9</v>
      </c>
      <c r="I2693" s="25" t="s">
        <v>7296</v>
      </c>
      <c r="J2693" s="25" t="s">
        <v>7288</v>
      </c>
      <c r="K2693" s="25" t="s">
        <v>7733</v>
      </c>
      <c r="L2693" s="25" t="s">
        <v>7734</v>
      </c>
      <c r="M2693" s="21">
        <v>12471.9</v>
      </c>
      <c r="N2693" s="21">
        <v>12471.9</v>
      </c>
      <c r="O2693" s="21">
        <v>0</v>
      </c>
      <c r="P2693" s="21">
        <v>12471.9</v>
      </c>
      <c r="Q2693" s="25" t="s">
        <v>13713</v>
      </c>
      <c r="R2693" s="1" t="str">
        <f t="shared" si="42"/>
        <v>ST10073</v>
      </c>
      <c r="S2693" t="str">
        <f>VLOOKUP(R2693,Data!$C$2:$D$261,2,0)</f>
        <v>The Churchill</v>
      </c>
      <c r="T2693">
        <f>COUNTIF('Feb 2022'!A:A,D2693)+COUNTIF('Mar 2022'!A:A,D2693)+COUNTIF('Apr 2022'!A:A,D2693)+COUNTIF('May 2022'!A:A,D2693)+COUNTIF('June 2022'!A:A,D2693)+COUNTIF('July 2022'!A:A,D2693)+COUNTIF('Aug 2022'!A:A,D2693)+COUNTIF('Sep 2022'!A:A,D2693)+COUNTIF('Oct 2022'!A:A,D2693)+COUNTIF('Dec 2022'!A:A,D2693)</f>
        <v>1</v>
      </c>
      <c r="U2693" t="str">
        <f>VLOOKUP(Q2693,'Capital Lookup'!A:B,2,FALSE)</f>
        <v>No</v>
      </c>
      <c r="V2693" s="2">
        <f>IFERROR(VLOOKUP(LEFT(F2693,10),'Find Purchase Orders'!B:J,9,FALSE),"")</f>
        <v>44698</v>
      </c>
      <c r="W2693" s="25" t="s">
        <v>7261</v>
      </c>
    </row>
    <row r="2694" spans="1:23" hidden="1">
      <c r="A2694" s="25" t="s">
        <v>11430</v>
      </c>
      <c r="B2694" s="25" t="s">
        <v>7752</v>
      </c>
      <c r="C2694" s="25" t="s">
        <v>7277</v>
      </c>
      <c r="D2694" s="25" t="s">
        <v>4931</v>
      </c>
      <c r="E2694" s="25" t="s">
        <v>7273</v>
      </c>
      <c r="F2694" s="25" t="s">
        <v>13714</v>
      </c>
      <c r="G2694" s="25" t="s">
        <v>13715</v>
      </c>
      <c r="H2694" s="21">
        <v>16046.54</v>
      </c>
      <c r="I2694" s="25" t="s">
        <v>7296</v>
      </c>
      <c r="J2694" s="25" t="s">
        <v>7288</v>
      </c>
      <c r="K2694" s="25" t="s">
        <v>13716</v>
      </c>
      <c r="L2694" s="25" t="s">
        <v>13717</v>
      </c>
      <c r="M2694" s="21">
        <v>16046.54</v>
      </c>
      <c r="N2694" s="22">
        <v>0</v>
      </c>
      <c r="O2694" s="21">
        <v>16046.54</v>
      </c>
      <c r="P2694" s="21">
        <v>16046.54</v>
      </c>
      <c r="Q2694" s="25" t="s">
        <v>13718</v>
      </c>
      <c r="R2694" s="1" t="str">
        <f t="shared" si="42"/>
        <v>ST10065</v>
      </c>
      <c r="S2694" t="str">
        <f>VLOOKUP(R2694,Data!$C$2:$D$261,2,0)</f>
        <v>Evergreen</v>
      </c>
      <c r="T2694">
        <f>COUNTIF('Feb 2022'!A:A,D2694)+COUNTIF('Mar 2022'!A:A,D2694)+COUNTIF('Apr 2022'!A:A,D2694)+COUNTIF('May 2022'!A:A,D2694)+COUNTIF('June 2022'!A:A,D2694)+COUNTIF('July 2022'!A:A,D2694)+COUNTIF('Aug 2022'!A:A,D2694)+COUNTIF('Sep 2022'!A:A,D2694)+COUNTIF('Oct 2022'!A:A,D2694)+COUNTIF('Dec 2022'!A:A,D2694)</f>
        <v>1</v>
      </c>
      <c r="U2694" t="str">
        <f>VLOOKUP(Q2694,'Capital Lookup'!A:B,2,FALSE)</f>
        <v>No</v>
      </c>
      <c r="V2694" s="2">
        <f>IFERROR(VLOOKUP(LEFT(F2694,10),'Find Purchase Orders'!B:J,9,FALSE),"")</f>
        <v>44696</v>
      </c>
      <c r="W2694" s="25" t="s">
        <v>7261</v>
      </c>
    </row>
    <row r="2695" spans="1:23" hidden="1">
      <c r="A2695" s="25" t="s">
        <v>7261</v>
      </c>
      <c r="B2695" s="25" t="s">
        <v>7417</v>
      </c>
      <c r="C2695" s="25" t="s">
        <v>7282</v>
      </c>
      <c r="D2695" s="25" t="s">
        <v>13719</v>
      </c>
      <c r="E2695" s="25" t="s">
        <v>7419</v>
      </c>
      <c r="H2695" s="21">
        <v>10022.26</v>
      </c>
      <c r="I2695" s="25" t="s">
        <v>7257</v>
      </c>
      <c r="K2695" s="25" t="s">
        <v>7262</v>
      </c>
      <c r="L2695" s="25" t="s">
        <v>7259</v>
      </c>
      <c r="M2695" s="22">
        <v>0</v>
      </c>
      <c r="N2695" s="22">
        <v>0</v>
      </c>
      <c r="O2695" s="21">
        <v>0</v>
      </c>
      <c r="P2695" s="21">
        <v>1153</v>
      </c>
      <c r="Q2695" s="25" t="s">
        <v>7422</v>
      </c>
      <c r="R2695" s="1" t="str">
        <f t="shared" si="42"/>
        <v>ST10012</v>
      </c>
      <c r="S2695" t="str">
        <f>VLOOKUP(R2695,Data!$C$2:$D$261,2,0)</f>
        <v>Forest Hill Place</v>
      </c>
      <c r="T2695">
        <f>COUNTIF('Feb 2022'!A:A,D2695)+COUNTIF('Mar 2022'!A:A,D2695)+COUNTIF('Apr 2022'!A:A,D2695)+COUNTIF('May 2022'!A:A,D2695)+COUNTIF('June 2022'!A:A,D2695)+COUNTIF('July 2022'!A:A,D2695)+COUNTIF('Aug 2022'!A:A,D2695)+COUNTIF('Sep 2022'!A:A,D2695)+COUNTIF('Oct 2022'!A:A,D2695)+COUNTIF('Dec 2022'!A:A,D2695)</f>
        <v>0</v>
      </c>
      <c r="U2695" t="str">
        <f>VLOOKUP(Q2695,'Capital Lookup'!A:B,2,FALSE)</f>
        <v>No</v>
      </c>
      <c r="V2695" s="2" t="str">
        <f>IFERROR(VLOOKUP(LEFT(F2695,10),'Find Purchase Orders'!B:J,9,FALSE),"")</f>
        <v/>
      </c>
      <c r="W2695" s="25" t="s">
        <v>7261</v>
      </c>
    </row>
    <row r="2696" spans="1:23" hidden="1">
      <c r="A2696" s="25" t="s">
        <v>7261</v>
      </c>
      <c r="B2696" s="25" t="s">
        <v>8662</v>
      </c>
      <c r="C2696" s="25" t="s">
        <v>7264</v>
      </c>
      <c r="D2696" s="25" t="s">
        <v>4986</v>
      </c>
      <c r="E2696" s="25" t="s">
        <v>13657</v>
      </c>
      <c r="F2696" s="25" t="s">
        <v>13720</v>
      </c>
      <c r="G2696" s="25" t="s">
        <v>13721</v>
      </c>
      <c r="H2696" s="21">
        <v>555</v>
      </c>
      <c r="I2696" s="25" t="s">
        <v>7287</v>
      </c>
      <c r="J2696" s="25" t="s">
        <v>7288</v>
      </c>
      <c r="K2696" s="25" t="s">
        <v>7258</v>
      </c>
      <c r="L2696" s="25" t="s">
        <v>7259</v>
      </c>
      <c r="M2696" s="21">
        <v>555</v>
      </c>
      <c r="N2696" s="22">
        <v>0</v>
      </c>
      <c r="O2696" s="21">
        <v>555</v>
      </c>
      <c r="P2696" s="21">
        <v>55</v>
      </c>
      <c r="Q2696" s="25" t="s">
        <v>8679</v>
      </c>
      <c r="R2696" s="1" t="str">
        <f t="shared" si="42"/>
        <v>ST10084</v>
      </c>
      <c r="S2696" t="str">
        <f>VLOOKUP(R2696,Data!$C$2:$D$261,2,0)</f>
        <v>Bentley Saskatoon</v>
      </c>
      <c r="T2696">
        <f>COUNTIF('Feb 2022'!A:A,D2696)+COUNTIF('Mar 2022'!A:A,D2696)+COUNTIF('Apr 2022'!A:A,D2696)+COUNTIF('May 2022'!A:A,D2696)+COUNTIF('June 2022'!A:A,D2696)+COUNTIF('July 2022'!A:A,D2696)+COUNTIF('Aug 2022'!A:A,D2696)+COUNTIF('Sep 2022'!A:A,D2696)+COUNTIF('Oct 2022'!A:A,D2696)+COUNTIF('Dec 2022'!A:A,D2696)</f>
        <v>1</v>
      </c>
      <c r="U2696" t="str">
        <f>VLOOKUP(Q2696,'Capital Lookup'!A:B,2,FALSE)</f>
        <v>No</v>
      </c>
      <c r="V2696" s="2">
        <f>IFERROR(VLOOKUP(LEFT(F2696,10),'Find Purchase Orders'!B:J,9,FALSE),"")</f>
        <v>44699</v>
      </c>
      <c r="W2696" s="25" t="s">
        <v>7261</v>
      </c>
    </row>
    <row r="2697" spans="1:23" hidden="1">
      <c r="A2697" s="25" t="s">
        <v>7261</v>
      </c>
      <c r="B2697" s="25" t="s">
        <v>8662</v>
      </c>
      <c r="C2697" s="25" t="s">
        <v>7264</v>
      </c>
      <c r="D2697" s="25" t="s">
        <v>4986</v>
      </c>
      <c r="E2697" s="25" t="s">
        <v>13657</v>
      </c>
      <c r="F2697" s="25" t="s">
        <v>13722</v>
      </c>
      <c r="G2697" s="25" t="s">
        <v>13723</v>
      </c>
      <c r="H2697" s="21">
        <v>330.03</v>
      </c>
      <c r="I2697" s="25" t="s">
        <v>7287</v>
      </c>
      <c r="J2697" s="25" t="s">
        <v>7288</v>
      </c>
      <c r="K2697" s="25" t="s">
        <v>7258</v>
      </c>
      <c r="L2697" s="25" t="s">
        <v>7259</v>
      </c>
      <c r="M2697" s="21">
        <v>330.03</v>
      </c>
      <c r="N2697" s="22">
        <v>0</v>
      </c>
      <c r="O2697" s="21">
        <v>330.03</v>
      </c>
      <c r="P2697" s="21">
        <v>32.71</v>
      </c>
      <c r="Q2697" s="25" t="s">
        <v>8679</v>
      </c>
      <c r="R2697" s="1" t="str">
        <f t="shared" si="42"/>
        <v>ST10084</v>
      </c>
      <c r="S2697" t="str">
        <f>VLOOKUP(R2697,Data!$C$2:$D$261,2,0)</f>
        <v>Bentley Saskatoon</v>
      </c>
      <c r="T2697">
        <f>COUNTIF('Feb 2022'!A:A,D2697)+COUNTIF('Mar 2022'!A:A,D2697)+COUNTIF('Apr 2022'!A:A,D2697)+COUNTIF('May 2022'!A:A,D2697)+COUNTIF('June 2022'!A:A,D2697)+COUNTIF('July 2022'!A:A,D2697)+COUNTIF('Aug 2022'!A:A,D2697)+COUNTIF('Sep 2022'!A:A,D2697)+COUNTIF('Oct 2022'!A:A,D2697)+COUNTIF('Dec 2022'!A:A,D2697)</f>
        <v>1</v>
      </c>
      <c r="U2697" t="str">
        <f>VLOOKUP(Q2697,'Capital Lookup'!A:B,2,FALSE)</f>
        <v>No</v>
      </c>
      <c r="V2697" s="2">
        <f>IFERROR(VLOOKUP(LEFT(F2697,10),'Find Purchase Orders'!B:J,9,FALSE),"")</f>
        <v>44699</v>
      </c>
      <c r="W2697" s="25" t="s">
        <v>7261</v>
      </c>
    </row>
    <row r="2698" spans="1:23" hidden="1">
      <c r="A2698" s="25" t="s">
        <v>7261</v>
      </c>
      <c r="B2698" s="25" t="s">
        <v>8662</v>
      </c>
      <c r="C2698" s="25" t="s">
        <v>7264</v>
      </c>
      <c r="D2698" s="25" t="s">
        <v>4986</v>
      </c>
      <c r="E2698" s="25" t="s">
        <v>13657</v>
      </c>
      <c r="F2698" s="25" t="s">
        <v>13724</v>
      </c>
      <c r="G2698" s="25" t="s">
        <v>11414</v>
      </c>
      <c r="H2698" s="21">
        <v>7113.37</v>
      </c>
      <c r="I2698" s="25" t="s">
        <v>7287</v>
      </c>
      <c r="J2698" s="25" t="s">
        <v>7288</v>
      </c>
      <c r="K2698" s="25" t="s">
        <v>7262</v>
      </c>
      <c r="L2698" s="25" t="s">
        <v>7259</v>
      </c>
      <c r="M2698" s="21">
        <v>7113.37</v>
      </c>
      <c r="N2698" s="22">
        <v>0</v>
      </c>
      <c r="O2698" s="21">
        <v>7113.37</v>
      </c>
      <c r="P2698" s="21">
        <v>704.93</v>
      </c>
      <c r="Q2698" s="25" t="s">
        <v>8679</v>
      </c>
      <c r="R2698" s="1" t="str">
        <f t="shared" si="42"/>
        <v>ST10084</v>
      </c>
      <c r="S2698" t="str">
        <f>VLOOKUP(R2698,Data!$C$2:$D$261,2,0)</f>
        <v>Bentley Saskatoon</v>
      </c>
      <c r="T2698">
        <f>COUNTIF('Feb 2022'!A:A,D2698)+COUNTIF('Mar 2022'!A:A,D2698)+COUNTIF('Apr 2022'!A:A,D2698)+COUNTIF('May 2022'!A:A,D2698)+COUNTIF('June 2022'!A:A,D2698)+COUNTIF('July 2022'!A:A,D2698)+COUNTIF('Aug 2022'!A:A,D2698)+COUNTIF('Sep 2022'!A:A,D2698)+COUNTIF('Oct 2022'!A:A,D2698)+COUNTIF('Dec 2022'!A:A,D2698)</f>
        <v>1</v>
      </c>
      <c r="U2698" t="str">
        <f>VLOOKUP(Q2698,'Capital Lookup'!A:B,2,FALSE)</f>
        <v>No</v>
      </c>
      <c r="V2698" s="2">
        <f>IFERROR(VLOOKUP(LEFT(F2698,10),'Find Purchase Orders'!B:J,9,FALSE),"")</f>
        <v>44699</v>
      </c>
      <c r="W2698" s="25" t="s">
        <v>7261</v>
      </c>
    </row>
    <row r="2699" spans="1:23" hidden="1">
      <c r="A2699" s="25" t="s">
        <v>7261</v>
      </c>
      <c r="B2699" s="25" t="s">
        <v>8662</v>
      </c>
      <c r="C2699" s="25" t="s">
        <v>7264</v>
      </c>
      <c r="D2699" s="25" t="s">
        <v>4986</v>
      </c>
      <c r="E2699" s="25" t="s">
        <v>13657</v>
      </c>
      <c r="F2699" s="25" t="s">
        <v>13725</v>
      </c>
      <c r="G2699" s="25" t="s">
        <v>11412</v>
      </c>
      <c r="H2699" s="21">
        <v>54.39</v>
      </c>
      <c r="I2699" s="25" t="s">
        <v>7287</v>
      </c>
      <c r="J2699" s="25" t="s">
        <v>7288</v>
      </c>
      <c r="K2699" s="25" t="s">
        <v>7262</v>
      </c>
      <c r="L2699" s="25" t="s">
        <v>7259</v>
      </c>
      <c r="M2699" s="21">
        <v>54.39</v>
      </c>
      <c r="N2699" s="22">
        <v>0</v>
      </c>
      <c r="O2699" s="21">
        <v>54.39</v>
      </c>
      <c r="P2699" s="21">
        <v>5.39</v>
      </c>
      <c r="Q2699" s="25" t="s">
        <v>8679</v>
      </c>
      <c r="R2699" s="1" t="str">
        <f t="shared" si="42"/>
        <v>ST10084</v>
      </c>
      <c r="S2699" t="str">
        <f>VLOOKUP(R2699,Data!$C$2:$D$261,2,0)</f>
        <v>Bentley Saskatoon</v>
      </c>
      <c r="T2699">
        <f>COUNTIF('Feb 2022'!A:A,D2699)+COUNTIF('Mar 2022'!A:A,D2699)+COUNTIF('Apr 2022'!A:A,D2699)+COUNTIF('May 2022'!A:A,D2699)+COUNTIF('June 2022'!A:A,D2699)+COUNTIF('July 2022'!A:A,D2699)+COUNTIF('Aug 2022'!A:A,D2699)+COUNTIF('Sep 2022'!A:A,D2699)+COUNTIF('Oct 2022'!A:A,D2699)+COUNTIF('Dec 2022'!A:A,D2699)</f>
        <v>1</v>
      </c>
      <c r="U2699" t="str">
        <f>VLOOKUP(Q2699,'Capital Lookup'!A:B,2,FALSE)</f>
        <v>No</v>
      </c>
      <c r="V2699" s="2">
        <f>IFERROR(VLOOKUP(LEFT(F2699,10),'Find Purchase Orders'!B:J,9,FALSE),"")</f>
        <v>44699</v>
      </c>
      <c r="W2699" s="25" t="s">
        <v>7261</v>
      </c>
    </row>
    <row r="2700" spans="1:23" hidden="1">
      <c r="A2700" s="25" t="s">
        <v>7261</v>
      </c>
      <c r="B2700" s="25" t="s">
        <v>7276</v>
      </c>
      <c r="C2700" s="25" t="s">
        <v>7277</v>
      </c>
      <c r="D2700" s="25" t="s">
        <v>4987</v>
      </c>
      <c r="E2700" s="25" t="s">
        <v>7279</v>
      </c>
      <c r="F2700" s="25" t="s">
        <v>13726</v>
      </c>
      <c r="G2700" s="25" t="s">
        <v>13727</v>
      </c>
      <c r="H2700" s="21">
        <v>78.75</v>
      </c>
      <c r="I2700" s="25" t="s">
        <v>7296</v>
      </c>
      <c r="J2700" s="25" t="s">
        <v>7288</v>
      </c>
      <c r="K2700" s="25" t="s">
        <v>7262</v>
      </c>
      <c r="L2700" s="25" t="s">
        <v>7259</v>
      </c>
      <c r="M2700" s="21">
        <v>78.75</v>
      </c>
      <c r="N2700" s="21">
        <v>78.75</v>
      </c>
      <c r="O2700" s="21">
        <v>0</v>
      </c>
      <c r="P2700" s="21">
        <v>78.75</v>
      </c>
      <c r="Q2700" s="25" t="s">
        <v>7395</v>
      </c>
      <c r="R2700" s="1" t="str">
        <f t="shared" ref="R2700:R2763" si="43">CONCATENATE("ST",LEFT(B2700,5))</f>
        <v>ST10064</v>
      </c>
      <c r="S2700" t="str">
        <f>VLOOKUP(R2700,Data!$C$2:$D$261,2,0)</f>
        <v>Aspen Ridge</v>
      </c>
      <c r="T2700">
        <f>COUNTIF('Feb 2022'!A:A,D2700)+COUNTIF('Mar 2022'!A:A,D2700)+COUNTIF('Apr 2022'!A:A,D2700)+COUNTIF('May 2022'!A:A,D2700)+COUNTIF('June 2022'!A:A,D2700)+COUNTIF('July 2022'!A:A,D2700)+COUNTIF('Aug 2022'!A:A,D2700)+COUNTIF('Sep 2022'!A:A,D2700)+COUNTIF('Oct 2022'!A:A,D2700)+COUNTIF('Dec 2022'!A:A,D2700)</f>
        <v>1</v>
      </c>
      <c r="U2700" t="str">
        <f>VLOOKUP(Q2700,'Capital Lookup'!A:B,2,FALSE)</f>
        <v>No</v>
      </c>
      <c r="V2700" s="2">
        <f>IFERROR(VLOOKUP(LEFT(F2700,10),'Find Purchase Orders'!B:J,9,FALSE),"")</f>
        <v>44698</v>
      </c>
      <c r="W2700" s="25" t="s">
        <v>7261</v>
      </c>
    </row>
    <row r="2701" spans="1:23" hidden="1">
      <c r="A2701" s="25" t="s">
        <v>7261</v>
      </c>
      <c r="B2701" s="25" t="s">
        <v>7276</v>
      </c>
      <c r="C2701" s="25" t="s">
        <v>7277</v>
      </c>
      <c r="D2701" s="25" t="s">
        <v>4987</v>
      </c>
      <c r="E2701" s="25" t="s">
        <v>7279</v>
      </c>
      <c r="F2701" s="25" t="s">
        <v>13728</v>
      </c>
      <c r="G2701" s="25" t="s">
        <v>13729</v>
      </c>
      <c r="H2701" s="21">
        <v>4413.4399999999996</v>
      </c>
      <c r="I2701" s="25" t="s">
        <v>7296</v>
      </c>
      <c r="J2701" s="25" t="s">
        <v>7288</v>
      </c>
      <c r="K2701" s="25" t="s">
        <v>7262</v>
      </c>
      <c r="L2701" s="25" t="s">
        <v>7259</v>
      </c>
      <c r="M2701" s="21">
        <v>4413.4399999999996</v>
      </c>
      <c r="N2701" s="21">
        <v>4413.4399999999996</v>
      </c>
      <c r="O2701" s="21">
        <v>0</v>
      </c>
      <c r="P2701" s="21">
        <v>4413.4399999999996</v>
      </c>
      <c r="Q2701" s="25" t="s">
        <v>7395</v>
      </c>
      <c r="R2701" s="1" t="str">
        <f t="shared" si="43"/>
        <v>ST10064</v>
      </c>
      <c r="S2701" t="str">
        <f>VLOOKUP(R2701,Data!$C$2:$D$261,2,0)</f>
        <v>Aspen Ridge</v>
      </c>
      <c r="T2701">
        <f>COUNTIF('Feb 2022'!A:A,D2701)+COUNTIF('Mar 2022'!A:A,D2701)+COUNTIF('Apr 2022'!A:A,D2701)+COUNTIF('May 2022'!A:A,D2701)+COUNTIF('June 2022'!A:A,D2701)+COUNTIF('July 2022'!A:A,D2701)+COUNTIF('Aug 2022'!A:A,D2701)+COUNTIF('Sep 2022'!A:A,D2701)+COUNTIF('Oct 2022'!A:A,D2701)+COUNTIF('Dec 2022'!A:A,D2701)</f>
        <v>1</v>
      </c>
      <c r="U2701" t="str">
        <f>VLOOKUP(Q2701,'Capital Lookup'!A:B,2,FALSE)</f>
        <v>No</v>
      </c>
      <c r="V2701" s="2">
        <f>IFERROR(VLOOKUP(LEFT(F2701,10),'Find Purchase Orders'!B:J,9,FALSE),"")</f>
        <v>44698</v>
      </c>
      <c r="W2701" s="25" t="s">
        <v>7261</v>
      </c>
    </row>
    <row r="2702" spans="1:23" hidden="1">
      <c r="A2702" s="25" t="s">
        <v>7261</v>
      </c>
      <c r="B2702" s="25" t="s">
        <v>7276</v>
      </c>
      <c r="C2702" s="25" t="s">
        <v>7277</v>
      </c>
      <c r="D2702" s="25" t="s">
        <v>4988</v>
      </c>
      <c r="E2702" s="25" t="s">
        <v>7279</v>
      </c>
      <c r="F2702" s="25" t="s">
        <v>13730</v>
      </c>
      <c r="G2702" s="25" t="s">
        <v>12036</v>
      </c>
      <c r="H2702" s="21">
        <v>341.25</v>
      </c>
      <c r="I2702" s="25" t="s">
        <v>7296</v>
      </c>
      <c r="J2702" s="25" t="s">
        <v>7288</v>
      </c>
      <c r="K2702" s="25" t="s">
        <v>7262</v>
      </c>
      <c r="L2702" s="25" t="s">
        <v>7259</v>
      </c>
      <c r="M2702" s="21">
        <v>341.25</v>
      </c>
      <c r="N2702" s="21">
        <v>341.25</v>
      </c>
      <c r="O2702" s="21">
        <v>0</v>
      </c>
      <c r="P2702" s="21">
        <v>341.25</v>
      </c>
      <c r="Q2702" s="25" t="s">
        <v>7395</v>
      </c>
      <c r="R2702" s="1" t="str">
        <f t="shared" si="43"/>
        <v>ST10064</v>
      </c>
      <c r="S2702" t="str">
        <f>VLOOKUP(R2702,Data!$C$2:$D$261,2,0)</f>
        <v>Aspen Ridge</v>
      </c>
      <c r="T2702">
        <f>COUNTIF('Feb 2022'!A:A,D2702)+COUNTIF('Mar 2022'!A:A,D2702)+COUNTIF('Apr 2022'!A:A,D2702)+COUNTIF('May 2022'!A:A,D2702)+COUNTIF('June 2022'!A:A,D2702)+COUNTIF('July 2022'!A:A,D2702)+COUNTIF('Aug 2022'!A:A,D2702)+COUNTIF('Sep 2022'!A:A,D2702)+COUNTIF('Oct 2022'!A:A,D2702)+COUNTIF('Dec 2022'!A:A,D2702)</f>
        <v>1</v>
      </c>
      <c r="U2702" t="str">
        <f>VLOOKUP(Q2702,'Capital Lookup'!A:B,2,FALSE)</f>
        <v>No</v>
      </c>
      <c r="V2702" s="2">
        <f>IFERROR(VLOOKUP(LEFT(F2702,10),'Find Purchase Orders'!B:J,9,FALSE),"")</f>
        <v>44698</v>
      </c>
      <c r="W2702" s="25" t="s">
        <v>7261</v>
      </c>
    </row>
    <row r="2703" spans="1:23" hidden="1">
      <c r="A2703" s="25" t="s">
        <v>7261</v>
      </c>
      <c r="B2703" s="25" t="s">
        <v>7276</v>
      </c>
      <c r="C2703" s="25" t="s">
        <v>7277</v>
      </c>
      <c r="D2703" s="25" t="s">
        <v>4988</v>
      </c>
      <c r="E2703" s="25" t="s">
        <v>7279</v>
      </c>
      <c r="F2703" s="25" t="s">
        <v>13731</v>
      </c>
      <c r="G2703" s="25" t="s">
        <v>13732</v>
      </c>
      <c r="H2703" s="21">
        <v>4940.96</v>
      </c>
      <c r="I2703" s="25" t="s">
        <v>7296</v>
      </c>
      <c r="J2703" s="25" t="s">
        <v>7288</v>
      </c>
      <c r="K2703" s="25" t="s">
        <v>7262</v>
      </c>
      <c r="L2703" s="25" t="s">
        <v>7259</v>
      </c>
      <c r="M2703" s="21">
        <v>4940.96</v>
      </c>
      <c r="N2703" s="21">
        <v>4940.96</v>
      </c>
      <c r="O2703" s="21">
        <v>0</v>
      </c>
      <c r="P2703" s="21">
        <v>4940.96</v>
      </c>
      <c r="Q2703" s="25" t="s">
        <v>7395</v>
      </c>
      <c r="R2703" s="1" t="str">
        <f t="shared" si="43"/>
        <v>ST10064</v>
      </c>
      <c r="S2703" t="str">
        <f>VLOOKUP(R2703,Data!$C$2:$D$261,2,0)</f>
        <v>Aspen Ridge</v>
      </c>
      <c r="T2703">
        <f>COUNTIF('Feb 2022'!A:A,D2703)+COUNTIF('Mar 2022'!A:A,D2703)+COUNTIF('Apr 2022'!A:A,D2703)+COUNTIF('May 2022'!A:A,D2703)+COUNTIF('June 2022'!A:A,D2703)+COUNTIF('July 2022'!A:A,D2703)+COUNTIF('Aug 2022'!A:A,D2703)+COUNTIF('Sep 2022'!A:A,D2703)+COUNTIF('Oct 2022'!A:A,D2703)+COUNTIF('Dec 2022'!A:A,D2703)</f>
        <v>1</v>
      </c>
      <c r="U2703" t="str">
        <f>VLOOKUP(Q2703,'Capital Lookup'!A:B,2,FALSE)</f>
        <v>No</v>
      </c>
      <c r="V2703" s="2">
        <f>IFERROR(VLOOKUP(LEFT(F2703,10),'Find Purchase Orders'!B:J,9,FALSE),"")</f>
        <v>44698</v>
      </c>
      <c r="W2703" s="25" t="s">
        <v>7261</v>
      </c>
    </row>
    <row r="2704" spans="1:23" hidden="1">
      <c r="A2704" s="25" t="s">
        <v>7313</v>
      </c>
      <c r="B2704" s="25" t="s">
        <v>8088</v>
      </c>
      <c r="C2704" s="25" t="s">
        <v>8058</v>
      </c>
      <c r="D2704" s="25" t="s">
        <v>13733</v>
      </c>
      <c r="E2704" s="25" t="s">
        <v>8443</v>
      </c>
      <c r="H2704" s="21">
        <v>12080.21</v>
      </c>
      <c r="I2704" s="25" t="s">
        <v>7257</v>
      </c>
      <c r="K2704" s="25" t="s">
        <v>7579</v>
      </c>
      <c r="L2704" s="25" t="s">
        <v>7580</v>
      </c>
      <c r="M2704" s="22">
        <v>0</v>
      </c>
      <c r="N2704" s="22">
        <v>0</v>
      </c>
      <c r="O2704" s="21">
        <v>0</v>
      </c>
      <c r="P2704" s="21">
        <v>1294.31</v>
      </c>
      <c r="Q2704" s="25" t="s">
        <v>13734</v>
      </c>
      <c r="R2704" s="1" t="str">
        <f t="shared" si="43"/>
        <v>ST10207</v>
      </c>
      <c r="S2704" t="str">
        <f>VLOOKUP(R2704,Data!$C$2:$D$261,2,0)</f>
        <v>James Bay Care Centre</v>
      </c>
      <c r="T2704">
        <f>COUNTIF('Feb 2022'!A:A,D2704)+COUNTIF('Mar 2022'!A:A,D2704)+COUNTIF('Apr 2022'!A:A,D2704)+COUNTIF('May 2022'!A:A,D2704)+COUNTIF('June 2022'!A:A,D2704)+COUNTIF('July 2022'!A:A,D2704)+COUNTIF('Aug 2022'!A:A,D2704)+COUNTIF('Sep 2022'!A:A,D2704)+COUNTIF('Oct 2022'!A:A,D2704)+COUNTIF('Dec 2022'!A:A,D2704)</f>
        <v>0</v>
      </c>
      <c r="U2704" t="str">
        <f>VLOOKUP(Q2704,'Capital Lookup'!A:B,2,FALSE)</f>
        <v>No</v>
      </c>
      <c r="V2704" s="2" t="str">
        <f>IFERROR(VLOOKUP(LEFT(F2704,10),'Find Purchase Orders'!B:J,9,FALSE),"")</f>
        <v/>
      </c>
      <c r="W2704" s="25" t="s">
        <v>7261</v>
      </c>
    </row>
    <row r="2705" spans="1:23" hidden="1">
      <c r="A2705" s="25" t="s">
        <v>7261</v>
      </c>
      <c r="B2705" s="25" t="s">
        <v>7541</v>
      </c>
      <c r="C2705" s="25" t="s">
        <v>7264</v>
      </c>
      <c r="D2705" s="25" t="s">
        <v>4989</v>
      </c>
      <c r="E2705" s="25" t="s">
        <v>7543</v>
      </c>
      <c r="F2705" s="25" t="s">
        <v>13735</v>
      </c>
      <c r="G2705" s="25" t="s">
        <v>13736</v>
      </c>
      <c r="H2705" s="21">
        <v>336</v>
      </c>
      <c r="I2705" s="25" t="s">
        <v>7296</v>
      </c>
      <c r="J2705" s="25" t="s">
        <v>7288</v>
      </c>
      <c r="K2705" s="25" t="s">
        <v>7262</v>
      </c>
      <c r="L2705" s="25" t="s">
        <v>7259</v>
      </c>
      <c r="M2705" s="21">
        <v>336</v>
      </c>
      <c r="N2705" s="21">
        <v>336</v>
      </c>
      <c r="O2705" s="21">
        <v>0</v>
      </c>
      <c r="P2705" s="21">
        <v>336</v>
      </c>
      <c r="Q2705" s="25" t="s">
        <v>7544</v>
      </c>
      <c r="R2705" s="1" t="str">
        <f t="shared" si="43"/>
        <v>ST10061</v>
      </c>
      <c r="S2705" t="str">
        <f>VLOOKUP(R2705,Data!$C$2:$D$261,2,0)</f>
        <v>The Dorchester</v>
      </c>
      <c r="T2705">
        <f>COUNTIF('Feb 2022'!A:A,D2705)+COUNTIF('Mar 2022'!A:A,D2705)+COUNTIF('Apr 2022'!A:A,D2705)+COUNTIF('May 2022'!A:A,D2705)+COUNTIF('June 2022'!A:A,D2705)+COUNTIF('July 2022'!A:A,D2705)+COUNTIF('Aug 2022'!A:A,D2705)+COUNTIF('Sep 2022'!A:A,D2705)+COUNTIF('Oct 2022'!A:A,D2705)+COUNTIF('Dec 2022'!A:A,D2705)</f>
        <v>1</v>
      </c>
      <c r="U2705" t="str">
        <f>VLOOKUP(Q2705,'Capital Lookup'!A:B,2,FALSE)</f>
        <v>No</v>
      </c>
      <c r="V2705" s="2">
        <f>IFERROR(VLOOKUP(LEFT(F2705,10),'Find Purchase Orders'!B:J,9,FALSE),"")</f>
        <v>44698</v>
      </c>
      <c r="W2705" s="25" t="s">
        <v>7261</v>
      </c>
    </row>
    <row r="2706" spans="1:23" hidden="1">
      <c r="A2706" s="25" t="s">
        <v>7261</v>
      </c>
      <c r="B2706" s="25" t="s">
        <v>7541</v>
      </c>
      <c r="C2706" s="25" t="s">
        <v>7264</v>
      </c>
      <c r="D2706" s="25" t="s">
        <v>4989</v>
      </c>
      <c r="E2706" s="25" t="s">
        <v>7543</v>
      </c>
      <c r="F2706" s="25" t="s">
        <v>13737</v>
      </c>
      <c r="G2706" s="25" t="s">
        <v>13738</v>
      </c>
      <c r="H2706" s="21">
        <v>7888.72</v>
      </c>
      <c r="I2706" s="25" t="s">
        <v>7296</v>
      </c>
      <c r="J2706" s="25" t="s">
        <v>7288</v>
      </c>
      <c r="K2706" s="25" t="s">
        <v>7262</v>
      </c>
      <c r="L2706" s="25" t="s">
        <v>7259</v>
      </c>
      <c r="M2706" s="21">
        <v>7888.72</v>
      </c>
      <c r="N2706" s="21">
        <v>7888.72</v>
      </c>
      <c r="O2706" s="21">
        <v>0</v>
      </c>
      <c r="P2706" s="21">
        <v>7888.72</v>
      </c>
      <c r="Q2706" s="25" t="s">
        <v>7544</v>
      </c>
      <c r="R2706" s="1" t="str">
        <f t="shared" si="43"/>
        <v>ST10061</v>
      </c>
      <c r="S2706" t="str">
        <f>VLOOKUP(R2706,Data!$C$2:$D$261,2,0)</f>
        <v>The Dorchester</v>
      </c>
      <c r="T2706">
        <f>COUNTIF('Feb 2022'!A:A,D2706)+COUNTIF('Mar 2022'!A:A,D2706)+COUNTIF('Apr 2022'!A:A,D2706)+COUNTIF('May 2022'!A:A,D2706)+COUNTIF('June 2022'!A:A,D2706)+COUNTIF('July 2022'!A:A,D2706)+COUNTIF('Aug 2022'!A:A,D2706)+COUNTIF('Sep 2022'!A:A,D2706)+COUNTIF('Oct 2022'!A:A,D2706)+COUNTIF('Dec 2022'!A:A,D2706)</f>
        <v>1</v>
      </c>
      <c r="U2706" t="str">
        <f>VLOOKUP(Q2706,'Capital Lookup'!A:B,2,FALSE)</f>
        <v>No</v>
      </c>
      <c r="V2706" s="2">
        <f>IFERROR(VLOOKUP(LEFT(F2706,10),'Find Purchase Orders'!B:J,9,FALSE),"")</f>
        <v>44698</v>
      </c>
      <c r="W2706" s="25" t="s">
        <v>7261</v>
      </c>
    </row>
    <row r="2707" spans="1:23" hidden="1">
      <c r="A2707" s="25" t="s">
        <v>7261</v>
      </c>
      <c r="B2707" s="25" t="s">
        <v>7276</v>
      </c>
      <c r="C2707" s="25" t="s">
        <v>7277</v>
      </c>
      <c r="D2707" s="25" t="s">
        <v>4990</v>
      </c>
      <c r="E2707" s="25" t="s">
        <v>7279</v>
      </c>
      <c r="F2707" s="25" t="s">
        <v>13739</v>
      </c>
      <c r="G2707" s="25" t="s">
        <v>13740</v>
      </c>
      <c r="H2707" s="21">
        <v>52.5</v>
      </c>
      <c r="I2707" s="25" t="s">
        <v>7296</v>
      </c>
      <c r="J2707" s="25" t="s">
        <v>7288</v>
      </c>
      <c r="K2707" s="25" t="s">
        <v>7262</v>
      </c>
      <c r="L2707" s="25" t="s">
        <v>7259</v>
      </c>
      <c r="M2707" s="21">
        <v>52.5</v>
      </c>
      <c r="N2707" s="21">
        <v>52.5</v>
      </c>
      <c r="O2707" s="21">
        <v>0</v>
      </c>
      <c r="P2707" s="21">
        <v>52.5</v>
      </c>
      <c r="Q2707" s="25" t="s">
        <v>7395</v>
      </c>
      <c r="R2707" s="1" t="str">
        <f t="shared" si="43"/>
        <v>ST10064</v>
      </c>
      <c r="S2707" t="str">
        <f>VLOOKUP(R2707,Data!$C$2:$D$261,2,0)</f>
        <v>Aspen Ridge</v>
      </c>
      <c r="T2707">
        <f>COUNTIF('Feb 2022'!A:A,D2707)+COUNTIF('Mar 2022'!A:A,D2707)+COUNTIF('Apr 2022'!A:A,D2707)+COUNTIF('May 2022'!A:A,D2707)+COUNTIF('June 2022'!A:A,D2707)+COUNTIF('July 2022'!A:A,D2707)+COUNTIF('Aug 2022'!A:A,D2707)+COUNTIF('Sep 2022'!A:A,D2707)+COUNTIF('Oct 2022'!A:A,D2707)+COUNTIF('Dec 2022'!A:A,D2707)</f>
        <v>1</v>
      </c>
      <c r="U2707" t="str">
        <f>VLOOKUP(Q2707,'Capital Lookup'!A:B,2,FALSE)</f>
        <v>No</v>
      </c>
      <c r="V2707" s="2">
        <f>IFERROR(VLOOKUP(LEFT(F2707,10),'Find Purchase Orders'!B:J,9,FALSE),"")</f>
        <v>44698</v>
      </c>
      <c r="W2707" s="25" t="s">
        <v>7261</v>
      </c>
    </row>
    <row r="2708" spans="1:23" hidden="1">
      <c r="A2708" s="25" t="s">
        <v>7261</v>
      </c>
      <c r="B2708" s="25" t="s">
        <v>7276</v>
      </c>
      <c r="C2708" s="25" t="s">
        <v>7277</v>
      </c>
      <c r="D2708" s="25" t="s">
        <v>4990</v>
      </c>
      <c r="E2708" s="25" t="s">
        <v>7279</v>
      </c>
      <c r="F2708" s="25" t="s">
        <v>13741</v>
      </c>
      <c r="G2708" s="25" t="s">
        <v>13742</v>
      </c>
      <c r="H2708" s="21">
        <v>3943.34</v>
      </c>
      <c r="I2708" s="25" t="s">
        <v>7296</v>
      </c>
      <c r="J2708" s="25" t="s">
        <v>7288</v>
      </c>
      <c r="K2708" s="25" t="s">
        <v>7262</v>
      </c>
      <c r="L2708" s="25" t="s">
        <v>7259</v>
      </c>
      <c r="M2708" s="21">
        <v>3943.34</v>
      </c>
      <c r="N2708" s="21">
        <v>3943.34</v>
      </c>
      <c r="O2708" s="21">
        <v>0</v>
      </c>
      <c r="P2708" s="21">
        <v>3943.34</v>
      </c>
      <c r="Q2708" s="25" t="s">
        <v>7395</v>
      </c>
      <c r="R2708" s="1" t="str">
        <f t="shared" si="43"/>
        <v>ST10064</v>
      </c>
      <c r="S2708" t="str">
        <f>VLOOKUP(R2708,Data!$C$2:$D$261,2,0)</f>
        <v>Aspen Ridge</v>
      </c>
      <c r="T2708">
        <f>COUNTIF('Feb 2022'!A:A,D2708)+COUNTIF('Mar 2022'!A:A,D2708)+COUNTIF('Apr 2022'!A:A,D2708)+COUNTIF('May 2022'!A:A,D2708)+COUNTIF('June 2022'!A:A,D2708)+COUNTIF('July 2022'!A:A,D2708)+COUNTIF('Aug 2022'!A:A,D2708)+COUNTIF('Sep 2022'!A:A,D2708)+COUNTIF('Oct 2022'!A:A,D2708)+COUNTIF('Dec 2022'!A:A,D2708)</f>
        <v>1</v>
      </c>
      <c r="U2708" t="str">
        <f>VLOOKUP(Q2708,'Capital Lookup'!A:B,2,FALSE)</f>
        <v>No</v>
      </c>
      <c r="V2708" s="2">
        <f>IFERROR(VLOOKUP(LEFT(F2708,10),'Find Purchase Orders'!B:J,9,FALSE),"")</f>
        <v>44698</v>
      </c>
      <c r="W2708" s="25" t="s">
        <v>7261</v>
      </c>
    </row>
    <row r="2709" spans="1:23" hidden="1">
      <c r="A2709" s="25" t="s">
        <v>7261</v>
      </c>
      <c r="B2709" s="25" t="s">
        <v>7276</v>
      </c>
      <c r="C2709" s="25" t="s">
        <v>7277</v>
      </c>
      <c r="D2709" s="25" t="s">
        <v>4991</v>
      </c>
      <c r="E2709" s="25" t="s">
        <v>7279</v>
      </c>
      <c r="F2709" s="25" t="s">
        <v>13743</v>
      </c>
      <c r="G2709" s="25" t="s">
        <v>13744</v>
      </c>
      <c r="H2709" s="21">
        <v>3961.62</v>
      </c>
      <c r="I2709" s="25" t="s">
        <v>7296</v>
      </c>
      <c r="J2709" s="25" t="s">
        <v>7288</v>
      </c>
      <c r="K2709" s="25" t="s">
        <v>7262</v>
      </c>
      <c r="L2709" s="25" t="s">
        <v>7259</v>
      </c>
      <c r="M2709" s="21">
        <v>3961.62</v>
      </c>
      <c r="N2709" s="21">
        <v>3961.62</v>
      </c>
      <c r="O2709" s="21">
        <v>0</v>
      </c>
      <c r="P2709" s="21">
        <v>3961.62</v>
      </c>
      <c r="Q2709" s="25" t="s">
        <v>7395</v>
      </c>
      <c r="R2709" s="1" t="str">
        <f t="shared" si="43"/>
        <v>ST10064</v>
      </c>
      <c r="S2709" t="str">
        <f>VLOOKUP(R2709,Data!$C$2:$D$261,2,0)</f>
        <v>Aspen Ridge</v>
      </c>
      <c r="T2709">
        <f>COUNTIF('Feb 2022'!A:A,D2709)+COUNTIF('Mar 2022'!A:A,D2709)+COUNTIF('Apr 2022'!A:A,D2709)+COUNTIF('May 2022'!A:A,D2709)+COUNTIF('June 2022'!A:A,D2709)+COUNTIF('July 2022'!A:A,D2709)+COUNTIF('Aug 2022'!A:A,D2709)+COUNTIF('Sep 2022'!A:A,D2709)+COUNTIF('Oct 2022'!A:A,D2709)+COUNTIF('Dec 2022'!A:A,D2709)</f>
        <v>1</v>
      </c>
      <c r="U2709" t="str">
        <f>VLOOKUP(Q2709,'Capital Lookup'!A:B,2,FALSE)</f>
        <v>No</v>
      </c>
      <c r="V2709" s="2">
        <f>IFERROR(VLOOKUP(LEFT(F2709,10),'Find Purchase Orders'!B:J,9,FALSE),"")</f>
        <v>44698</v>
      </c>
      <c r="W2709" s="25" t="s">
        <v>7261</v>
      </c>
    </row>
    <row r="2710" spans="1:23" hidden="1">
      <c r="A2710" s="25" t="s">
        <v>7261</v>
      </c>
      <c r="B2710" s="25" t="s">
        <v>7276</v>
      </c>
      <c r="C2710" s="25" t="s">
        <v>7277</v>
      </c>
      <c r="D2710" s="25" t="s">
        <v>4992</v>
      </c>
      <c r="E2710" s="25" t="s">
        <v>7279</v>
      </c>
      <c r="F2710" s="25" t="s">
        <v>13745</v>
      </c>
      <c r="G2710" s="25" t="s">
        <v>11073</v>
      </c>
      <c r="H2710" s="21">
        <v>288.75</v>
      </c>
      <c r="I2710" s="25" t="s">
        <v>7296</v>
      </c>
      <c r="J2710" s="25" t="s">
        <v>7288</v>
      </c>
      <c r="K2710" s="25" t="s">
        <v>7262</v>
      </c>
      <c r="L2710" s="25" t="s">
        <v>7259</v>
      </c>
      <c r="M2710" s="21">
        <v>288.75</v>
      </c>
      <c r="N2710" s="21">
        <v>288.75</v>
      </c>
      <c r="O2710" s="21">
        <v>0</v>
      </c>
      <c r="P2710" s="21">
        <v>288.75</v>
      </c>
      <c r="Q2710" s="25" t="s">
        <v>7395</v>
      </c>
      <c r="R2710" s="1" t="str">
        <f t="shared" si="43"/>
        <v>ST10064</v>
      </c>
      <c r="S2710" t="str">
        <f>VLOOKUP(R2710,Data!$C$2:$D$261,2,0)</f>
        <v>Aspen Ridge</v>
      </c>
      <c r="T2710">
        <f>COUNTIF('Feb 2022'!A:A,D2710)+COUNTIF('Mar 2022'!A:A,D2710)+COUNTIF('Apr 2022'!A:A,D2710)+COUNTIF('May 2022'!A:A,D2710)+COUNTIF('June 2022'!A:A,D2710)+COUNTIF('July 2022'!A:A,D2710)+COUNTIF('Aug 2022'!A:A,D2710)+COUNTIF('Sep 2022'!A:A,D2710)+COUNTIF('Oct 2022'!A:A,D2710)+COUNTIF('Dec 2022'!A:A,D2710)</f>
        <v>1</v>
      </c>
      <c r="U2710" t="str">
        <f>VLOOKUP(Q2710,'Capital Lookup'!A:B,2,FALSE)</f>
        <v>No</v>
      </c>
      <c r="V2710" s="2">
        <f>IFERROR(VLOOKUP(LEFT(F2710,10),'Find Purchase Orders'!B:J,9,FALSE),"")</f>
        <v>44698</v>
      </c>
      <c r="W2710" s="25" t="s">
        <v>7261</v>
      </c>
    </row>
    <row r="2711" spans="1:23" hidden="1">
      <c r="A2711" s="25" t="s">
        <v>7261</v>
      </c>
      <c r="B2711" s="25" t="s">
        <v>7276</v>
      </c>
      <c r="C2711" s="25" t="s">
        <v>7277</v>
      </c>
      <c r="D2711" s="25" t="s">
        <v>4992</v>
      </c>
      <c r="E2711" s="25" t="s">
        <v>7279</v>
      </c>
      <c r="F2711" s="25" t="s">
        <v>13746</v>
      </c>
      <c r="G2711" s="25" t="s">
        <v>9627</v>
      </c>
      <c r="H2711" s="21">
        <v>5324.45</v>
      </c>
      <c r="I2711" s="25" t="s">
        <v>7296</v>
      </c>
      <c r="J2711" s="25" t="s">
        <v>7288</v>
      </c>
      <c r="K2711" s="25" t="s">
        <v>7262</v>
      </c>
      <c r="L2711" s="25" t="s">
        <v>7259</v>
      </c>
      <c r="M2711" s="21">
        <v>5324.45</v>
      </c>
      <c r="N2711" s="21">
        <v>5324.45</v>
      </c>
      <c r="O2711" s="21">
        <v>0</v>
      </c>
      <c r="P2711" s="21">
        <v>5324.45</v>
      </c>
      <c r="Q2711" s="25" t="s">
        <v>7395</v>
      </c>
      <c r="R2711" s="1" t="str">
        <f t="shared" si="43"/>
        <v>ST10064</v>
      </c>
      <c r="S2711" t="str">
        <f>VLOOKUP(R2711,Data!$C$2:$D$261,2,0)</f>
        <v>Aspen Ridge</v>
      </c>
      <c r="T2711">
        <f>COUNTIF('Feb 2022'!A:A,D2711)+COUNTIF('Mar 2022'!A:A,D2711)+COUNTIF('Apr 2022'!A:A,D2711)+COUNTIF('May 2022'!A:A,D2711)+COUNTIF('June 2022'!A:A,D2711)+COUNTIF('July 2022'!A:A,D2711)+COUNTIF('Aug 2022'!A:A,D2711)+COUNTIF('Sep 2022'!A:A,D2711)+COUNTIF('Oct 2022'!A:A,D2711)+COUNTIF('Dec 2022'!A:A,D2711)</f>
        <v>1</v>
      </c>
      <c r="U2711" t="str">
        <f>VLOOKUP(Q2711,'Capital Lookup'!A:B,2,FALSE)</f>
        <v>No</v>
      </c>
      <c r="V2711" s="2">
        <f>IFERROR(VLOOKUP(LEFT(F2711,10),'Find Purchase Orders'!B:J,9,FALSE),"")</f>
        <v>44698</v>
      </c>
      <c r="W2711" s="25" t="s">
        <v>7261</v>
      </c>
    </row>
    <row r="2712" spans="1:23" hidden="1">
      <c r="A2712" s="25" t="s">
        <v>7261</v>
      </c>
      <c r="B2712" s="25" t="s">
        <v>7417</v>
      </c>
      <c r="C2712" s="25" t="s">
        <v>7282</v>
      </c>
      <c r="D2712" s="25" t="s">
        <v>5072</v>
      </c>
      <c r="E2712" s="25" t="s">
        <v>7419</v>
      </c>
      <c r="F2712" s="25" t="s">
        <v>13747</v>
      </c>
      <c r="G2712" s="25" t="s">
        <v>13748</v>
      </c>
      <c r="H2712" s="21">
        <v>10022.280000000001</v>
      </c>
      <c r="I2712" s="25" t="s">
        <v>7296</v>
      </c>
      <c r="J2712" s="25" t="s">
        <v>7288</v>
      </c>
      <c r="K2712" s="25" t="s">
        <v>7262</v>
      </c>
      <c r="L2712" s="25" t="s">
        <v>7259</v>
      </c>
      <c r="M2712" s="21">
        <v>10022.280000000001</v>
      </c>
      <c r="N2712" s="21">
        <v>10022.280000000001</v>
      </c>
      <c r="O2712" s="21">
        <v>0</v>
      </c>
      <c r="P2712" s="21">
        <v>10022.280000000001</v>
      </c>
      <c r="Q2712" s="25" t="s">
        <v>7422</v>
      </c>
      <c r="R2712" s="1" t="str">
        <f t="shared" si="43"/>
        <v>ST10012</v>
      </c>
      <c r="S2712" t="str">
        <f>VLOOKUP(R2712,Data!$C$2:$D$261,2,0)</f>
        <v>Forest Hill Place</v>
      </c>
      <c r="T2712">
        <f>COUNTIF('Feb 2022'!A:A,D2712)+COUNTIF('Mar 2022'!A:A,D2712)+COUNTIF('Apr 2022'!A:A,D2712)+COUNTIF('May 2022'!A:A,D2712)+COUNTIF('June 2022'!A:A,D2712)+COUNTIF('July 2022'!A:A,D2712)+COUNTIF('Aug 2022'!A:A,D2712)+COUNTIF('Sep 2022'!A:A,D2712)+COUNTIF('Oct 2022'!A:A,D2712)+COUNTIF('Dec 2022'!A:A,D2712)</f>
        <v>1</v>
      </c>
      <c r="U2712" t="str">
        <f>VLOOKUP(Q2712,'Capital Lookup'!A:B,2,FALSE)</f>
        <v>No</v>
      </c>
      <c r="V2712" s="2">
        <f>IFERROR(VLOOKUP(LEFT(F2712,10),'Find Purchase Orders'!B:J,9,FALSE),"")</f>
        <v>44707</v>
      </c>
      <c r="W2712" s="25" t="s">
        <v>7261</v>
      </c>
    </row>
    <row r="2713" spans="1:23" hidden="1">
      <c r="A2713" s="25" t="s">
        <v>7261</v>
      </c>
      <c r="B2713" s="25" t="s">
        <v>8307</v>
      </c>
      <c r="C2713" s="25" t="s">
        <v>7264</v>
      </c>
      <c r="D2713" s="25" t="s">
        <v>4993</v>
      </c>
      <c r="E2713" s="25" t="s">
        <v>8309</v>
      </c>
      <c r="F2713" s="25" t="s">
        <v>13749</v>
      </c>
      <c r="G2713" s="25" t="s">
        <v>11788</v>
      </c>
      <c r="H2713" s="21">
        <v>305.25</v>
      </c>
      <c r="I2713" s="25" t="s">
        <v>7296</v>
      </c>
      <c r="J2713" s="25" t="s">
        <v>7288</v>
      </c>
      <c r="K2713" s="25" t="s">
        <v>7262</v>
      </c>
      <c r="L2713" s="25" t="s">
        <v>7259</v>
      </c>
      <c r="M2713" s="21">
        <v>305.25</v>
      </c>
      <c r="N2713" s="21">
        <v>305.25</v>
      </c>
      <c r="O2713" s="21">
        <v>0</v>
      </c>
      <c r="P2713" s="21">
        <v>305.25</v>
      </c>
      <c r="Q2713" s="25" t="s">
        <v>8312</v>
      </c>
      <c r="R2713" s="1" t="str">
        <f t="shared" si="43"/>
        <v>ST10082</v>
      </c>
      <c r="S2713" t="str">
        <f>VLOOKUP(R2713,Data!$C$2:$D$261,2,0)</f>
        <v>The Franklin</v>
      </c>
      <c r="T2713">
        <f>COUNTIF('Feb 2022'!A:A,D2713)+COUNTIF('Mar 2022'!A:A,D2713)+COUNTIF('Apr 2022'!A:A,D2713)+COUNTIF('May 2022'!A:A,D2713)+COUNTIF('June 2022'!A:A,D2713)+COUNTIF('July 2022'!A:A,D2713)+COUNTIF('Aug 2022'!A:A,D2713)+COUNTIF('Sep 2022'!A:A,D2713)+COUNTIF('Oct 2022'!A:A,D2713)+COUNTIF('Dec 2022'!A:A,D2713)</f>
        <v>1</v>
      </c>
      <c r="U2713" t="str">
        <f>VLOOKUP(Q2713,'Capital Lookup'!A:B,2,FALSE)</f>
        <v>No</v>
      </c>
      <c r="V2713" s="2">
        <f>IFERROR(VLOOKUP(LEFT(F2713,10),'Find Purchase Orders'!B:J,9,FALSE),"")</f>
        <v>44699</v>
      </c>
      <c r="W2713" s="25" t="s">
        <v>7261</v>
      </c>
    </row>
    <row r="2714" spans="1:23" hidden="1">
      <c r="A2714" s="25" t="s">
        <v>7261</v>
      </c>
      <c r="B2714" s="25" t="s">
        <v>8307</v>
      </c>
      <c r="C2714" s="25" t="s">
        <v>7264</v>
      </c>
      <c r="D2714" s="25" t="s">
        <v>4993</v>
      </c>
      <c r="E2714" s="25" t="s">
        <v>8309</v>
      </c>
      <c r="F2714" s="25" t="s">
        <v>13750</v>
      </c>
      <c r="G2714" s="25" t="s">
        <v>13751</v>
      </c>
      <c r="H2714" s="21">
        <v>3776.74</v>
      </c>
      <c r="I2714" s="25" t="s">
        <v>7296</v>
      </c>
      <c r="J2714" s="25" t="s">
        <v>7288</v>
      </c>
      <c r="K2714" s="25" t="s">
        <v>7262</v>
      </c>
      <c r="L2714" s="25" t="s">
        <v>7259</v>
      </c>
      <c r="M2714" s="21">
        <v>3776.74</v>
      </c>
      <c r="N2714" s="21">
        <v>3776.74</v>
      </c>
      <c r="O2714" s="21">
        <v>0</v>
      </c>
      <c r="P2714" s="21">
        <v>3776.74</v>
      </c>
      <c r="Q2714" s="25" t="s">
        <v>8312</v>
      </c>
      <c r="R2714" s="1" t="str">
        <f t="shared" si="43"/>
        <v>ST10082</v>
      </c>
      <c r="S2714" t="str">
        <f>VLOOKUP(R2714,Data!$C$2:$D$261,2,0)</f>
        <v>The Franklin</v>
      </c>
      <c r="T2714">
        <f>COUNTIF('Feb 2022'!A:A,D2714)+COUNTIF('Mar 2022'!A:A,D2714)+COUNTIF('Apr 2022'!A:A,D2714)+COUNTIF('May 2022'!A:A,D2714)+COUNTIF('June 2022'!A:A,D2714)+COUNTIF('July 2022'!A:A,D2714)+COUNTIF('Aug 2022'!A:A,D2714)+COUNTIF('Sep 2022'!A:A,D2714)+COUNTIF('Oct 2022'!A:A,D2714)+COUNTIF('Dec 2022'!A:A,D2714)</f>
        <v>1</v>
      </c>
      <c r="U2714" t="str">
        <f>VLOOKUP(Q2714,'Capital Lookup'!A:B,2,FALSE)</f>
        <v>No</v>
      </c>
      <c r="V2714" s="2">
        <f>IFERROR(VLOOKUP(LEFT(F2714,10),'Find Purchase Orders'!B:J,9,FALSE),"")</f>
        <v>44699</v>
      </c>
      <c r="W2714" s="25" t="s">
        <v>7261</v>
      </c>
    </row>
    <row r="2715" spans="1:23" hidden="1">
      <c r="A2715" s="25" t="s">
        <v>7261</v>
      </c>
      <c r="B2715" s="25" t="s">
        <v>8259</v>
      </c>
      <c r="C2715" s="25" t="s">
        <v>8260</v>
      </c>
      <c r="D2715" s="25" t="s">
        <v>13752</v>
      </c>
      <c r="E2715" s="25" t="s">
        <v>8591</v>
      </c>
      <c r="F2715" s="25" t="s">
        <v>13753</v>
      </c>
      <c r="G2715" s="25" t="s">
        <v>13754</v>
      </c>
      <c r="H2715" s="21">
        <v>1017</v>
      </c>
      <c r="I2715" s="25" t="s">
        <v>7296</v>
      </c>
      <c r="J2715" s="25" t="s">
        <v>7288</v>
      </c>
      <c r="K2715" s="25" t="s">
        <v>9713</v>
      </c>
      <c r="L2715" s="25" t="s">
        <v>9714</v>
      </c>
      <c r="M2715" s="21">
        <v>1017</v>
      </c>
      <c r="N2715" s="21">
        <v>1017</v>
      </c>
      <c r="O2715" s="21">
        <v>0</v>
      </c>
      <c r="P2715" s="21">
        <v>1017</v>
      </c>
      <c r="Q2715" s="25" t="s">
        <v>11562</v>
      </c>
      <c r="R2715" s="1" t="str">
        <f t="shared" si="43"/>
        <v>ST10260</v>
      </c>
      <c r="S2715" t="str">
        <f>VLOOKUP(R2715,Data!$C$2:$D$261,2,0)</f>
        <v>Support Office</v>
      </c>
      <c r="T2715">
        <f>COUNTIF('Feb 2022'!A:A,D2715)+COUNTIF('Mar 2022'!A:A,D2715)+COUNTIF('Apr 2022'!A:A,D2715)+COUNTIF('May 2022'!A:A,D2715)+COUNTIF('June 2022'!A:A,D2715)+COUNTIF('July 2022'!A:A,D2715)+COUNTIF('Aug 2022'!A:A,D2715)+COUNTIF('Sep 2022'!A:A,D2715)+COUNTIF('Oct 2022'!A:A,D2715)+COUNTIF('Dec 2022'!A:A,D2715)</f>
        <v>0</v>
      </c>
      <c r="U2715" t="str">
        <f>VLOOKUP(Q2715,'Capital Lookup'!A:B,2,FALSE)</f>
        <v>Yes</v>
      </c>
      <c r="V2715" s="2">
        <f>IFERROR(VLOOKUP(LEFT(F2715,10),'Find Purchase Orders'!B:J,9,FALSE),"")</f>
        <v>44697</v>
      </c>
      <c r="W2715" s="25" t="s">
        <v>7261</v>
      </c>
    </row>
    <row r="2716" spans="1:23" hidden="1">
      <c r="A2716" s="25" t="s">
        <v>7261</v>
      </c>
      <c r="B2716" s="25" t="s">
        <v>8259</v>
      </c>
      <c r="C2716" s="25" t="s">
        <v>8260</v>
      </c>
      <c r="D2716" s="25" t="s">
        <v>13755</v>
      </c>
      <c r="E2716" s="25" t="s">
        <v>8591</v>
      </c>
      <c r="F2716" s="25" t="s">
        <v>13756</v>
      </c>
      <c r="G2716" s="25" t="s">
        <v>13757</v>
      </c>
      <c r="H2716" s="21">
        <v>904</v>
      </c>
      <c r="I2716" s="25" t="s">
        <v>7296</v>
      </c>
      <c r="J2716" s="25" t="s">
        <v>7288</v>
      </c>
      <c r="K2716" s="25" t="s">
        <v>9713</v>
      </c>
      <c r="L2716" s="25" t="s">
        <v>9714</v>
      </c>
      <c r="M2716" s="21">
        <v>904</v>
      </c>
      <c r="N2716" s="21">
        <v>904</v>
      </c>
      <c r="O2716" s="21">
        <v>0</v>
      </c>
      <c r="P2716" s="21">
        <v>904</v>
      </c>
      <c r="Q2716" s="25" t="s">
        <v>11562</v>
      </c>
      <c r="R2716" s="1" t="str">
        <f t="shared" si="43"/>
        <v>ST10260</v>
      </c>
      <c r="S2716" t="str">
        <f>VLOOKUP(R2716,Data!$C$2:$D$261,2,0)</f>
        <v>Support Office</v>
      </c>
      <c r="T2716">
        <f>COUNTIF('Feb 2022'!A:A,D2716)+COUNTIF('Mar 2022'!A:A,D2716)+COUNTIF('Apr 2022'!A:A,D2716)+COUNTIF('May 2022'!A:A,D2716)+COUNTIF('June 2022'!A:A,D2716)+COUNTIF('July 2022'!A:A,D2716)+COUNTIF('Aug 2022'!A:A,D2716)+COUNTIF('Sep 2022'!A:A,D2716)+COUNTIF('Oct 2022'!A:A,D2716)+COUNTIF('Dec 2022'!A:A,D2716)</f>
        <v>0</v>
      </c>
      <c r="U2716" t="str">
        <f>VLOOKUP(Q2716,'Capital Lookup'!A:B,2,FALSE)</f>
        <v>Yes</v>
      </c>
      <c r="V2716" s="2">
        <f>IFERROR(VLOOKUP(LEFT(F2716,10),'Find Purchase Orders'!B:J,9,FALSE),"")</f>
        <v>44697</v>
      </c>
      <c r="W2716" s="25" t="s">
        <v>7261</v>
      </c>
    </row>
    <row r="2717" spans="1:23" hidden="1">
      <c r="A2717" s="25" t="s">
        <v>7261</v>
      </c>
      <c r="B2717" s="25" t="s">
        <v>8259</v>
      </c>
      <c r="C2717" s="25" t="s">
        <v>8260</v>
      </c>
      <c r="D2717" s="25" t="s">
        <v>13758</v>
      </c>
      <c r="E2717" s="25" t="s">
        <v>8591</v>
      </c>
      <c r="F2717" s="25" t="s">
        <v>13759</v>
      </c>
      <c r="G2717" s="25" t="s">
        <v>13760</v>
      </c>
      <c r="H2717" s="21">
        <v>1378.6</v>
      </c>
      <c r="I2717" s="25" t="s">
        <v>7296</v>
      </c>
      <c r="J2717" s="25" t="s">
        <v>7288</v>
      </c>
      <c r="K2717" s="25" t="s">
        <v>9713</v>
      </c>
      <c r="L2717" s="25" t="s">
        <v>9714</v>
      </c>
      <c r="M2717" s="21">
        <v>1378.6</v>
      </c>
      <c r="N2717" s="21">
        <v>1378.6</v>
      </c>
      <c r="O2717" s="21">
        <v>0</v>
      </c>
      <c r="P2717" s="21">
        <v>1378.6</v>
      </c>
      <c r="Q2717" s="25" t="s">
        <v>11562</v>
      </c>
      <c r="R2717" s="1" t="str">
        <f t="shared" si="43"/>
        <v>ST10260</v>
      </c>
      <c r="S2717" t="str">
        <f>VLOOKUP(R2717,Data!$C$2:$D$261,2,0)</f>
        <v>Support Office</v>
      </c>
      <c r="T2717">
        <f>COUNTIF('Feb 2022'!A:A,D2717)+COUNTIF('Mar 2022'!A:A,D2717)+COUNTIF('Apr 2022'!A:A,D2717)+COUNTIF('May 2022'!A:A,D2717)+COUNTIF('June 2022'!A:A,D2717)+COUNTIF('July 2022'!A:A,D2717)+COUNTIF('Aug 2022'!A:A,D2717)+COUNTIF('Sep 2022'!A:A,D2717)+COUNTIF('Oct 2022'!A:A,D2717)+COUNTIF('Dec 2022'!A:A,D2717)</f>
        <v>0</v>
      </c>
      <c r="U2717" t="str">
        <f>VLOOKUP(Q2717,'Capital Lookup'!A:B,2,FALSE)</f>
        <v>Yes</v>
      </c>
      <c r="V2717" s="2">
        <f>IFERROR(VLOOKUP(LEFT(F2717,10),'Find Purchase Orders'!B:J,9,FALSE),"")</f>
        <v>44697</v>
      </c>
      <c r="W2717" s="25" t="s">
        <v>7261</v>
      </c>
    </row>
    <row r="2718" spans="1:23" hidden="1">
      <c r="A2718" s="25" t="s">
        <v>7261</v>
      </c>
      <c r="B2718" s="25" t="s">
        <v>9377</v>
      </c>
      <c r="C2718" s="25" t="s">
        <v>7282</v>
      </c>
      <c r="D2718" s="25" t="s">
        <v>4994</v>
      </c>
      <c r="E2718" s="25" t="s">
        <v>9378</v>
      </c>
      <c r="F2718" s="25" t="s">
        <v>13761</v>
      </c>
      <c r="G2718" s="25" t="s">
        <v>9256</v>
      </c>
      <c r="H2718" s="21">
        <v>1102.5</v>
      </c>
      <c r="I2718" s="25" t="s">
        <v>7296</v>
      </c>
      <c r="J2718" s="25" t="s">
        <v>7288</v>
      </c>
      <c r="K2718" s="25" t="s">
        <v>7262</v>
      </c>
      <c r="L2718" s="25" t="s">
        <v>7259</v>
      </c>
      <c r="M2718" s="21">
        <v>1102.5</v>
      </c>
      <c r="N2718" s="21">
        <v>1102.5</v>
      </c>
      <c r="O2718" s="21">
        <v>0</v>
      </c>
      <c r="P2718" s="21">
        <v>1102.5</v>
      </c>
      <c r="Q2718" s="25" t="s">
        <v>9381</v>
      </c>
      <c r="R2718" s="1" t="str">
        <f t="shared" si="43"/>
        <v>ST10069</v>
      </c>
      <c r="S2718" t="str">
        <f>VLOOKUP(R2718,Data!$C$2:$D$261,2,0)</f>
        <v>The Heartland</v>
      </c>
      <c r="T2718">
        <f>COUNTIF('Feb 2022'!A:A,D2718)+COUNTIF('Mar 2022'!A:A,D2718)+COUNTIF('Apr 2022'!A:A,D2718)+COUNTIF('May 2022'!A:A,D2718)+COUNTIF('June 2022'!A:A,D2718)+COUNTIF('July 2022'!A:A,D2718)+COUNTIF('Aug 2022'!A:A,D2718)+COUNTIF('Sep 2022'!A:A,D2718)+COUNTIF('Oct 2022'!A:A,D2718)+COUNTIF('Dec 2022'!A:A,D2718)</f>
        <v>1</v>
      </c>
      <c r="U2718" t="str">
        <f>VLOOKUP(Q2718,'Capital Lookup'!A:B,2,FALSE)</f>
        <v>No</v>
      </c>
      <c r="V2718" s="2">
        <f>IFERROR(VLOOKUP(LEFT(F2718,10),'Find Purchase Orders'!B:J,9,FALSE),"")</f>
        <v>44698</v>
      </c>
      <c r="W2718" s="25" t="s">
        <v>7261</v>
      </c>
    </row>
    <row r="2719" spans="1:23" hidden="1">
      <c r="A2719" s="25" t="s">
        <v>7261</v>
      </c>
      <c r="B2719" s="25" t="s">
        <v>9377</v>
      </c>
      <c r="C2719" s="25" t="s">
        <v>7282</v>
      </c>
      <c r="D2719" s="25" t="s">
        <v>4994</v>
      </c>
      <c r="E2719" s="25" t="s">
        <v>9378</v>
      </c>
      <c r="F2719" s="25" t="s">
        <v>13762</v>
      </c>
      <c r="G2719" s="25" t="s">
        <v>11600</v>
      </c>
      <c r="H2719" s="21">
        <v>7342.15</v>
      </c>
      <c r="I2719" s="25" t="s">
        <v>7296</v>
      </c>
      <c r="J2719" s="25" t="s">
        <v>7288</v>
      </c>
      <c r="K2719" s="25" t="s">
        <v>7262</v>
      </c>
      <c r="L2719" s="25" t="s">
        <v>7259</v>
      </c>
      <c r="M2719" s="21">
        <v>7342.15</v>
      </c>
      <c r="N2719" s="21">
        <v>7342.15</v>
      </c>
      <c r="O2719" s="21">
        <v>0</v>
      </c>
      <c r="P2719" s="21">
        <v>7342.15</v>
      </c>
      <c r="Q2719" s="25" t="s">
        <v>9381</v>
      </c>
      <c r="R2719" s="1" t="str">
        <f t="shared" si="43"/>
        <v>ST10069</v>
      </c>
      <c r="S2719" t="str">
        <f>VLOOKUP(R2719,Data!$C$2:$D$261,2,0)</f>
        <v>The Heartland</v>
      </c>
      <c r="T2719">
        <f>COUNTIF('Feb 2022'!A:A,D2719)+COUNTIF('Mar 2022'!A:A,D2719)+COUNTIF('Apr 2022'!A:A,D2719)+COUNTIF('May 2022'!A:A,D2719)+COUNTIF('June 2022'!A:A,D2719)+COUNTIF('July 2022'!A:A,D2719)+COUNTIF('Aug 2022'!A:A,D2719)+COUNTIF('Sep 2022'!A:A,D2719)+COUNTIF('Oct 2022'!A:A,D2719)+COUNTIF('Dec 2022'!A:A,D2719)</f>
        <v>1</v>
      </c>
      <c r="U2719" t="str">
        <f>VLOOKUP(Q2719,'Capital Lookup'!A:B,2,FALSE)</f>
        <v>No</v>
      </c>
      <c r="V2719" s="2">
        <f>IFERROR(VLOOKUP(LEFT(F2719,10),'Find Purchase Orders'!B:J,9,FALSE),"")</f>
        <v>44698</v>
      </c>
      <c r="W2719" s="25" t="s">
        <v>7261</v>
      </c>
    </row>
    <row r="2720" spans="1:23" hidden="1">
      <c r="A2720" s="25" t="s">
        <v>7425</v>
      </c>
      <c r="B2720" s="25" t="s">
        <v>7426</v>
      </c>
      <c r="C2720" s="25" t="s">
        <v>7271</v>
      </c>
      <c r="D2720" s="25" t="s">
        <v>13763</v>
      </c>
      <c r="E2720" s="25" t="s">
        <v>8140</v>
      </c>
      <c r="H2720" s="21">
        <v>3812.11</v>
      </c>
      <c r="I2720" s="25" t="s">
        <v>7257</v>
      </c>
      <c r="K2720" s="25" t="s">
        <v>7579</v>
      </c>
      <c r="L2720" s="25" t="s">
        <v>7580</v>
      </c>
      <c r="M2720" s="22">
        <v>0</v>
      </c>
      <c r="N2720" s="22">
        <v>0</v>
      </c>
      <c r="O2720" s="21">
        <v>0</v>
      </c>
      <c r="P2720" s="21">
        <v>438.56</v>
      </c>
      <c r="Q2720" s="25" t="s">
        <v>13764</v>
      </c>
      <c r="R2720" s="1" t="str">
        <f t="shared" si="43"/>
        <v>ST10188</v>
      </c>
      <c r="S2720" t="str">
        <f>VLOOKUP(R2720,Data!$C$2:$D$261,2,0)</f>
        <v>Telfer Place</v>
      </c>
      <c r="T2720">
        <f>COUNTIF('Feb 2022'!A:A,D2720)+COUNTIF('Mar 2022'!A:A,D2720)+COUNTIF('Apr 2022'!A:A,D2720)+COUNTIF('May 2022'!A:A,D2720)+COUNTIF('June 2022'!A:A,D2720)+COUNTIF('July 2022'!A:A,D2720)+COUNTIF('Aug 2022'!A:A,D2720)+COUNTIF('Sep 2022'!A:A,D2720)+COUNTIF('Oct 2022'!A:A,D2720)+COUNTIF('Dec 2022'!A:A,D2720)</f>
        <v>0</v>
      </c>
      <c r="U2720" t="e">
        <f>VLOOKUP(Q2720,'Capital Lookup'!A:B,2,FALSE)</f>
        <v>#N/A</v>
      </c>
      <c r="V2720" s="2" t="str">
        <f>IFERROR(VLOOKUP(LEFT(F2720,10),'Find Purchase Orders'!B:J,9,FALSE),"")</f>
        <v/>
      </c>
      <c r="W2720" s="25" t="s">
        <v>7261</v>
      </c>
    </row>
    <row r="2721" spans="1:23" hidden="1">
      <c r="A2721" s="25" t="s">
        <v>7261</v>
      </c>
      <c r="B2721" s="25" t="s">
        <v>7263</v>
      </c>
      <c r="C2721" s="25" t="s">
        <v>7264</v>
      </c>
      <c r="D2721" s="25" t="s">
        <v>4995</v>
      </c>
      <c r="E2721" s="25" t="s">
        <v>8419</v>
      </c>
      <c r="F2721" s="25" t="s">
        <v>13765</v>
      </c>
      <c r="G2721" s="25" t="s">
        <v>13766</v>
      </c>
      <c r="H2721" s="21">
        <v>8362</v>
      </c>
      <c r="I2721" s="25" t="s">
        <v>7296</v>
      </c>
      <c r="J2721" s="25" t="s">
        <v>7288</v>
      </c>
      <c r="K2721" s="25" t="s">
        <v>8538</v>
      </c>
      <c r="L2721" s="25" t="s">
        <v>8858</v>
      </c>
      <c r="M2721" s="21">
        <v>8362</v>
      </c>
      <c r="N2721" s="21">
        <v>8362</v>
      </c>
      <c r="O2721" s="21">
        <v>0</v>
      </c>
      <c r="P2721" s="21">
        <v>8362</v>
      </c>
      <c r="Q2721" s="25" t="s">
        <v>13767</v>
      </c>
      <c r="R2721" s="1" t="str">
        <f t="shared" si="43"/>
        <v>ST10030</v>
      </c>
      <c r="S2721" t="str">
        <f>VLOOKUP(R2721,Data!$C$2:$D$261,2,0)</f>
        <v>Rayoak Place</v>
      </c>
      <c r="T2721">
        <f>COUNTIF('Feb 2022'!A:A,D2721)+COUNTIF('Mar 2022'!A:A,D2721)+COUNTIF('Apr 2022'!A:A,D2721)+COUNTIF('May 2022'!A:A,D2721)+COUNTIF('June 2022'!A:A,D2721)+COUNTIF('July 2022'!A:A,D2721)+COUNTIF('Aug 2022'!A:A,D2721)+COUNTIF('Sep 2022'!A:A,D2721)+COUNTIF('Oct 2022'!A:A,D2721)+COUNTIF('Dec 2022'!A:A,D2721)</f>
        <v>1</v>
      </c>
      <c r="U2721" t="str">
        <f>VLOOKUP(Q2721,'Capital Lookup'!A:B,2,FALSE)</f>
        <v>No</v>
      </c>
      <c r="V2721" s="2">
        <f>IFERROR(VLOOKUP(LEFT(F2721,10),'Find Purchase Orders'!B:J,9,FALSE),"")</f>
        <v>44697</v>
      </c>
      <c r="W2721" s="25" t="s">
        <v>7261</v>
      </c>
    </row>
    <row r="2722" spans="1:23" hidden="1">
      <c r="A2722" s="25" t="s">
        <v>7261</v>
      </c>
      <c r="B2722" s="25" t="s">
        <v>8749</v>
      </c>
      <c r="C2722" s="25" t="s">
        <v>7282</v>
      </c>
      <c r="D2722" s="25" t="s">
        <v>4996</v>
      </c>
      <c r="E2722" s="25" t="s">
        <v>8419</v>
      </c>
      <c r="F2722" s="25" t="s">
        <v>13768</v>
      </c>
      <c r="G2722" s="25" t="s">
        <v>13769</v>
      </c>
      <c r="H2722" s="21">
        <v>1491.6</v>
      </c>
      <c r="I2722" s="25" t="s">
        <v>7296</v>
      </c>
      <c r="J2722" s="25" t="s">
        <v>7288</v>
      </c>
      <c r="K2722" s="25" t="s">
        <v>8538</v>
      </c>
      <c r="L2722" s="25" t="s">
        <v>8858</v>
      </c>
      <c r="M2722" s="21">
        <v>1491.6</v>
      </c>
      <c r="N2722" s="21">
        <v>1491.6</v>
      </c>
      <c r="O2722" s="21">
        <v>0</v>
      </c>
      <c r="P2722" s="21">
        <v>1491.6</v>
      </c>
      <c r="Q2722" s="25" t="s">
        <v>13770</v>
      </c>
      <c r="R2722" s="1" t="str">
        <f t="shared" si="43"/>
        <v>ST10011</v>
      </c>
      <c r="S2722" t="str">
        <f>VLOOKUP(R2722,Data!$C$2:$D$261,2,0)</f>
        <v>The Beechwood</v>
      </c>
      <c r="T2722">
        <f>COUNTIF('Feb 2022'!A:A,D2722)+COUNTIF('Mar 2022'!A:A,D2722)+COUNTIF('Apr 2022'!A:A,D2722)+COUNTIF('May 2022'!A:A,D2722)+COUNTIF('June 2022'!A:A,D2722)+COUNTIF('July 2022'!A:A,D2722)+COUNTIF('Aug 2022'!A:A,D2722)+COUNTIF('Sep 2022'!A:A,D2722)+COUNTIF('Oct 2022'!A:A,D2722)+COUNTIF('Dec 2022'!A:A,D2722)</f>
        <v>1</v>
      </c>
      <c r="U2722" t="str">
        <f>VLOOKUP(Q2722,'Capital Lookup'!A:B,2,FALSE)</f>
        <v>No</v>
      </c>
      <c r="V2722" s="2">
        <f>IFERROR(VLOOKUP(LEFT(F2722,10),'Find Purchase Orders'!B:J,9,FALSE),"")</f>
        <v>44700</v>
      </c>
      <c r="W2722" s="25" t="s">
        <v>7261</v>
      </c>
    </row>
    <row r="2723" spans="1:23" hidden="1">
      <c r="A2723" s="25" t="s">
        <v>7252</v>
      </c>
      <c r="B2723" s="25" t="s">
        <v>7574</v>
      </c>
      <c r="C2723" s="25" t="s">
        <v>7254</v>
      </c>
      <c r="D2723" s="25" t="s">
        <v>5073</v>
      </c>
      <c r="E2723" s="25" t="s">
        <v>7576</v>
      </c>
      <c r="F2723" s="25" t="s">
        <v>13771</v>
      </c>
      <c r="G2723" s="25" t="s">
        <v>13772</v>
      </c>
      <c r="H2723" s="21">
        <v>438440</v>
      </c>
      <c r="I2723" s="25" t="s">
        <v>7296</v>
      </c>
      <c r="J2723" s="25" t="s">
        <v>7288</v>
      </c>
      <c r="K2723" s="25" t="s">
        <v>7893</v>
      </c>
      <c r="L2723" s="25" t="s">
        <v>8119</v>
      </c>
      <c r="M2723" s="21">
        <v>438440</v>
      </c>
      <c r="N2723" s="21">
        <v>438440</v>
      </c>
      <c r="O2723" s="21">
        <v>0</v>
      </c>
      <c r="P2723" s="21">
        <v>438440</v>
      </c>
      <c r="Q2723" s="25" t="s">
        <v>13773</v>
      </c>
      <c r="R2723" s="1" t="str">
        <f t="shared" si="43"/>
        <v>ST10039</v>
      </c>
      <c r="S2723" t="str">
        <f>VLOOKUP(R2723,Data!$C$2:$D$261,2,0)</f>
        <v>Barrhaven</v>
      </c>
      <c r="T2723">
        <f>COUNTIF('Feb 2022'!A:A,D2723)+COUNTIF('Mar 2022'!A:A,D2723)+COUNTIF('Apr 2022'!A:A,D2723)+COUNTIF('May 2022'!A:A,D2723)+COUNTIF('June 2022'!A:A,D2723)+COUNTIF('July 2022'!A:A,D2723)+COUNTIF('Aug 2022'!A:A,D2723)+COUNTIF('Sep 2022'!A:A,D2723)+COUNTIF('Oct 2022'!A:A,D2723)+COUNTIF('Dec 2022'!A:A,D2723)</f>
        <v>1</v>
      </c>
      <c r="U2723" t="str">
        <f>VLOOKUP(Q2723,'Capital Lookup'!A:B,2,FALSE)</f>
        <v>No</v>
      </c>
      <c r="V2723" s="2">
        <f>IFERROR(VLOOKUP(LEFT(F2723,10),'Find Purchase Orders'!B:J,9,FALSE),"")</f>
        <v>44708</v>
      </c>
      <c r="W2723" s="25" t="s">
        <v>7261</v>
      </c>
    </row>
    <row r="2724" spans="1:23" hidden="1">
      <c r="A2724" s="25" t="s">
        <v>7261</v>
      </c>
      <c r="B2724" s="25" t="s">
        <v>8855</v>
      </c>
      <c r="C2724" s="25" t="s">
        <v>7264</v>
      </c>
      <c r="D2724" s="25" t="s">
        <v>4997</v>
      </c>
      <c r="E2724" s="25" t="s">
        <v>11079</v>
      </c>
      <c r="F2724" s="25" t="s">
        <v>13774</v>
      </c>
      <c r="G2724" s="25" t="s">
        <v>13775</v>
      </c>
      <c r="H2724" s="21">
        <v>1149.75</v>
      </c>
      <c r="I2724" s="25" t="s">
        <v>7296</v>
      </c>
      <c r="J2724" s="25" t="s">
        <v>7288</v>
      </c>
      <c r="K2724" s="25" t="s">
        <v>7289</v>
      </c>
      <c r="L2724" s="25" t="s">
        <v>7259</v>
      </c>
      <c r="M2724" s="21">
        <v>1149.75</v>
      </c>
      <c r="N2724" s="22">
        <v>0</v>
      </c>
      <c r="O2724" s="21">
        <v>1149.75</v>
      </c>
      <c r="P2724" s="21">
        <v>1149.75</v>
      </c>
      <c r="Q2724" s="25" t="s">
        <v>11082</v>
      </c>
      <c r="R2724" s="1" t="str">
        <f t="shared" si="43"/>
        <v>ST10067</v>
      </c>
      <c r="S2724" t="str">
        <f>VLOOKUP(R2724,Data!$C$2:$D$261,2,0)</f>
        <v>The Edgemont</v>
      </c>
      <c r="T2724">
        <f>COUNTIF('Feb 2022'!A:A,D2724)+COUNTIF('Mar 2022'!A:A,D2724)+COUNTIF('Apr 2022'!A:A,D2724)+COUNTIF('May 2022'!A:A,D2724)+COUNTIF('June 2022'!A:A,D2724)+COUNTIF('July 2022'!A:A,D2724)+COUNTIF('Aug 2022'!A:A,D2724)+COUNTIF('Sep 2022'!A:A,D2724)+COUNTIF('Oct 2022'!A:A,D2724)+COUNTIF('Dec 2022'!A:A,D2724)</f>
        <v>1</v>
      </c>
      <c r="U2724" t="str">
        <f>VLOOKUP(Q2724,'Capital Lookup'!A:B,2,FALSE)</f>
        <v>No</v>
      </c>
      <c r="V2724" s="2">
        <f>IFERROR(VLOOKUP(LEFT(F2724,10),'Find Purchase Orders'!B:J,9,FALSE),"")</f>
        <v>44697</v>
      </c>
      <c r="W2724" s="25" t="s">
        <v>7261</v>
      </c>
    </row>
    <row r="2725" spans="1:23" hidden="1">
      <c r="A2725" s="25" t="s">
        <v>7252</v>
      </c>
      <c r="B2725" s="25" t="s">
        <v>7574</v>
      </c>
      <c r="C2725" s="25" t="s">
        <v>7254</v>
      </c>
      <c r="D2725" s="25" t="s">
        <v>13776</v>
      </c>
      <c r="E2725" s="25" t="s">
        <v>8419</v>
      </c>
      <c r="H2725" s="21">
        <v>1230.82</v>
      </c>
      <c r="I2725" s="25" t="s">
        <v>7257</v>
      </c>
      <c r="K2725" s="25" t="s">
        <v>7510</v>
      </c>
      <c r="L2725" s="25" t="s">
        <v>10138</v>
      </c>
      <c r="M2725" s="22">
        <v>0</v>
      </c>
      <c r="N2725" s="22">
        <v>0</v>
      </c>
      <c r="O2725" s="21">
        <v>0</v>
      </c>
      <c r="P2725" s="21">
        <v>141.6</v>
      </c>
      <c r="Q2725" s="25" t="s">
        <v>13777</v>
      </c>
      <c r="R2725" s="1" t="str">
        <f t="shared" si="43"/>
        <v>ST10039</v>
      </c>
      <c r="S2725" t="str">
        <f>VLOOKUP(R2725,Data!$C$2:$D$261,2,0)</f>
        <v>Barrhaven</v>
      </c>
      <c r="T2725">
        <f>COUNTIF('Feb 2022'!A:A,D2725)+COUNTIF('Mar 2022'!A:A,D2725)+COUNTIF('Apr 2022'!A:A,D2725)+COUNTIF('May 2022'!A:A,D2725)+COUNTIF('June 2022'!A:A,D2725)+COUNTIF('July 2022'!A:A,D2725)+COUNTIF('Aug 2022'!A:A,D2725)+COUNTIF('Sep 2022'!A:A,D2725)+COUNTIF('Oct 2022'!A:A,D2725)+COUNTIF('Dec 2022'!A:A,D2725)</f>
        <v>0</v>
      </c>
      <c r="U2725" t="e">
        <f>VLOOKUP(Q2725,'Capital Lookup'!A:B,2,FALSE)</f>
        <v>#N/A</v>
      </c>
      <c r="V2725" s="2" t="str">
        <f>IFERROR(VLOOKUP(LEFT(F2725,10),'Find Purchase Orders'!B:J,9,FALSE),"")</f>
        <v/>
      </c>
      <c r="W2725" s="25" t="s">
        <v>7261</v>
      </c>
    </row>
    <row r="2726" spans="1:23" hidden="1">
      <c r="A2726" s="25" t="s">
        <v>7261</v>
      </c>
      <c r="B2726" s="25" t="s">
        <v>12039</v>
      </c>
      <c r="C2726" s="25" t="s">
        <v>7264</v>
      </c>
      <c r="D2726" s="25" t="s">
        <v>4998</v>
      </c>
      <c r="E2726" s="25" t="s">
        <v>12040</v>
      </c>
      <c r="F2726" s="25" t="s">
        <v>13778</v>
      </c>
      <c r="G2726" s="25" t="s">
        <v>9619</v>
      </c>
      <c r="H2726" s="21">
        <v>3734.29</v>
      </c>
      <c r="I2726" s="25" t="s">
        <v>7296</v>
      </c>
      <c r="J2726" s="25" t="s">
        <v>7288</v>
      </c>
      <c r="K2726" s="25" t="s">
        <v>7262</v>
      </c>
      <c r="L2726" s="25" t="s">
        <v>7259</v>
      </c>
      <c r="M2726" s="21">
        <v>3734.29</v>
      </c>
      <c r="N2726" s="21">
        <v>3734.29</v>
      </c>
      <c r="O2726" s="21">
        <v>0</v>
      </c>
      <c r="P2726" s="21">
        <v>3734.29</v>
      </c>
      <c r="Q2726" s="25" t="s">
        <v>12043</v>
      </c>
      <c r="R2726" s="1" t="str">
        <f t="shared" si="43"/>
        <v>ST10037</v>
      </c>
      <c r="S2726" t="str">
        <f>VLOOKUP(R2726,Data!$C$2:$D$261,2,0)</f>
        <v>Stittsville Villa</v>
      </c>
      <c r="T2726">
        <f>COUNTIF('Feb 2022'!A:A,D2726)+COUNTIF('Mar 2022'!A:A,D2726)+COUNTIF('Apr 2022'!A:A,D2726)+COUNTIF('May 2022'!A:A,D2726)+COUNTIF('June 2022'!A:A,D2726)+COUNTIF('July 2022'!A:A,D2726)+COUNTIF('Aug 2022'!A:A,D2726)+COUNTIF('Sep 2022'!A:A,D2726)+COUNTIF('Oct 2022'!A:A,D2726)+COUNTIF('Dec 2022'!A:A,D2726)</f>
        <v>1</v>
      </c>
      <c r="U2726" t="str">
        <f>VLOOKUP(Q2726,'Capital Lookup'!A:B,2,FALSE)</f>
        <v>No</v>
      </c>
      <c r="V2726" s="2">
        <f>IFERROR(VLOOKUP(LEFT(F2726,10),'Find Purchase Orders'!B:J,9,FALSE),"")</f>
        <v>44698</v>
      </c>
      <c r="W2726" s="25" t="s">
        <v>7261</v>
      </c>
    </row>
    <row r="2727" spans="1:23" hidden="1">
      <c r="A2727" s="25" t="s">
        <v>7261</v>
      </c>
      <c r="B2727" s="25" t="s">
        <v>12039</v>
      </c>
      <c r="C2727" s="25" t="s">
        <v>7264</v>
      </c>
      <c r="D2727" s="25" t="s">
        <v>4998</v>
      </c>
      <c r="E2727" s="25" t="s">
        <v>12040</v>
      </c>
      <c r="F2727" s="25" t="s">
        <v>13779</v>
      </c>
      <c r="G2727" s="25" t="s">
        <v>9621</v>
      </c>
      <c r="H2727" s="21">
        <v>288.14999999999998</v>
      </c>
      <c r="I2727" s="25" t="s">
        <v>7296</v>
      </c>
      <c r="J2727" s="25" t="s">
        <v>7288</v>
      </c>
      <c r="K2727" s="25" t="s">
        <v>7262</v>
      </c>
      <c r="L2727" s="25" t="s">
        <v>7259</v>
      </c>
      <c r="M2727" s="21">
        <v>288.14999999999998</v>
      </c>
      <c r="N2727" s="21">
        <v>288.14999999999998</v>
      </c>
      <c r="O2727" s="21">
        <v>0</v>
      </c>
      <c r="P2727" s="21">
        <v>288.14999999999998</v>
      </c>
      <c r="Q2727" s="25" t="s">
        <v>12043</v>
      </c>
      <c r="R2727" s="1" t="str">
        <f t="shared" si="43"/>
        <v>ST10037</v>
      </c>
      <c r="S2727" t="str">
        <f>VLOOKUP(R2727,Data!$C$2:$D$261,2,0)</f>
        <v>Stittsville Villa</v>
      </c>
      <c r="T2727">
        <f>COUNTIF('Feb 2022'!A:A,D2727)+COUNTIF('Mar 2022'!A:A,D2727)+COUNTIF('Apr 2022'!A:A,D2727)+COUNTIF('May 2022'!A:A,D2727)+COUNTIF('June 2022'!A:A,D2727)+COUNTIF('July 2022'!A:A,D2727)+COUNTIF('Aug 2022'!A:A,D2727)+COUNTIF('Sep 2022'!A:A,D2727)+COUNTIF('Oct 2022'!A:A,D2727)+COUNTIF('Dec 2022'!A:A,D2727)</f>
        <v>1</v>
      </c>
      <c r="U2727" t="str">
        <f>VLOOKUP(Q2727,'Capital Lookup'!A:B,2,FALSE)</f>
        <v>No</v>
      </c>
      <c r="V2727" s="2">
        <f>IFERROR(VLOOKUP(LEFT(F2727,10),'Find Purchase Orders'!B:J,9,FALSE),"")</f>
        <v>44698</v>
      </c>
      <c r="W2727" s="25" t="s">
        <v>7261</v>
      </c>
    </row>
    <row r="2728" spans="1:23" hidden="1">
      <c r="A2728" s="25" t="s">
        <v>10974</v>
      </c>
      <c r="B2728" s="25" t="s">
        <v>7657</v>
      </c>
      <c r="C2728" s="25" t="s">
        <v>7282</v>
      </c>
      <c r="D2728" s="25" t="s">
        <v>5151</v>
      </c>
      <c r="E2728" s="25" t="s">
        <v>10979</v>
      </c>
      <c r="F2728" s="25" t="s">
        <v>13780</v>
      </c>
      <c r="G2728" s="25" t="s">
        <v>13781</v>
      </c>
      <c r="H2728" s="21">
        <v>16209.93</v>
      </c>
      <c r="I2728" s="25" t="s">
        <v>7296</v>
      </c>
      <c r="J2728" s="25" t="s">
        <v>7288</v>
      </c>
      <c r="K2728" s="25" t="s">
        <v>7579</v>
      </c>
      <c r="L2728" s="25" t="s">
        <v>8156</v>
      </c>
      <c r="M2728" s="21">
        <v>16209.93</v>
      </c>
      <c r="N2728" s="21">
        <v>16209.92</v>
      </c>
      <c r="O2728" s="21">
        <v>0.01</v>
      </c>
      <c r="P2728" s="21">
        <v>16209.93</v>
      </c>
      <c r="Q2728" s="25" t="s">
        <v>13781</v>
      </c>
      <c r="R2728" s="1" t="str">
        <f t="shared" si="43"/>
        <v>ST10018</v>
      </c>
      <c r="S2728" t="str">
        <f>VLOOKUP(R2728,Data!$C$2:$D$261,2,0)</f>
        <v>The Annex</v>
      </c>
      <c r="T2728">
        <f>COUNTIF('Feb 2022'!A:A,D2728)+COUNTIF('Mar 2022'!A:A,D2728)+COUNTIF('Apr 2022'!A:A,D2728)+COUNTIF('May 2022'!A:A,D2728)+COUNTIF('June 2022'!A:A,D2728)+COUNTIF('July 2022'!A:A,D2728)+COUNTIF('Aug 2022'!A:A,D2728)+COUNTIF('Sep 2022'!A:A,D2728)+COUNTIF('Oct 2022'!A:A,D2728)+COUNTIF('Dec 2022'!A:A,D2728)</f>
        <v>1</v>
      </c>
      <c r="U2728" t="str">
        <f>VLOOKUP(Q2728,'Capital Lookup'!A:B,2,FALSE)</f>
        <v>No</v>
      </c>
      <c r="V2728" s="2">
        <f>IFERROR(VLOOKUP(LEFT(F2728,10),'Find Purchase Orders'!B:J,9,FALSE),"")</f>
        <v>44713</v>
      </c>
      <c r="W2728" s="25" t="s">
        <v>7261</v>
      </c>
    </row>
    <row r="2729" spans="1:23" hidden="1">
      <c r="A2729" s="25" t="s">
        <v>7252</v>
      </c>
      <c r="B2729" s="25" t="s">
        <v>7524</v>
      </c>
      <c r="C2729" s="25" t="s">
        <v>7254</v>
      </c>
      <c r="D2729" s="25" t="s">
        <v>4999</v>
      </c>
      <c r="E2729" s="25" t="s">
        <v>8419</v>
      </c>
      <c r="F2729" s="25" t="s">
        <v>13782</v>
      </c>
      <c r="G2729" s="25" t="s">
        <v>13783</v>
      </c>
      <c r="H2729" s="21">
        <v>2514.25</v>
      </c>
      <c r="I2729" s="25" t="s">
        <v>7296</v>
      </c>
      <c r="J2729" s="25" t="s">
        <v>7288</v>
      </c>
      <c r="K2729" s="25" t="s">
        <v>7733</v>
      </c>
      <c r="L2729" s="25" t="s">
        <v>7734</v>
      </c>
      <c r="M2729" s="21">
        <v>2514.25</v>
      </c>
      <c r="N2729" s="21">
        <v>2514.25</v>
      </c>
      <c r="O2729" s="21">
        <v>0</v>
      </c>
      <c r="P2729" s="21">
        <v>2514.25</v>
      </c>
      <c r="Q2729" s="25" t="s">
        <v>13784</v>
      </c>
      <c r="R2729" s="1" t="str">
        <f t="shared" si="43"/>
        <v>ST10041</v>
      </c>
      <c r="S2729" t="str">
        <f>VLOOKUP(R2729,Data!$C$2:$D$261,2,0)</f>
        <v>Prince of Wales</v>
      </c>
      <c r="T2729">
        <f>COUNTIF('Feb 2022'!A:A,D2729)+COUNTIF('Mar 2022'!A:A,D2729)+COUNTIF('Apr 2022'!A:A,D2729)+COUNTIF('May 2022'!A:A,D2729)+COUNTIF('June 2022'!A:A,D2729)+COUNTIF('July 2022'!A:A,D2729)+COUNTIF('Aug 2022'!A:A,D2729)+COUNTIF('Sep 2022'!A:A,D2729)+COUNTIF('Oct 2022'!A:A,D2729)+COUNTIF('Dec 2022'!A:A,D2729)</f>
        <v>1</v>
      </c>
      <c r="U2729" t="str">
        <f>VLOOKUP(Q2729,'Capital Lookup'!A:B,2,FALSE)</f>
        <v>No</v>
      </c>
      <c r="V2729" s="2">
        <f>IFERROR(VLOOKUP(LEFT(F2729,10),'Find Purchase Orders'!B:J,9,FALSE),"")</f>
        <v>44699</v>
      </c>
      <c r="W2729" s="25" t="s">
        <v>7261</v>
      </c>
    </row>
    <row r="2730" spans="1:23" hidden="1">
      <c r="A2730" s="25" t="s">
        <v>7261</v>
      </c>
      <c r="B2730" s="25" t="s">
        <v>8227</v>
      </c>
      <c r="C2730" s="25" t="s">
        <v>7264</v>
      </c>
      <c r="D2730" s="25" t="s">
        <v>5000</v>
      </c>
      <c r="E2730" s="25" t="s">
        <v>8229</v>
      </c>
      <c r="F2730" s="25" t="s">
        <v>13785</v>
      </c>
      <c r="G2730" s="25" t="s">
        <v>13786</v>
      </c>
      <c r="H2730" s="21">
        <v>7623.96</v>
      </c>
      <c r="I2730" s="25" t="s">
        <v>7296</v>
      </c>
      <c r="J2730" s="25" t="s">
        <v>7288</v>
      </c>
      <c r="K2730" s="25" t="s">
        <v>7262</v>
      </c>
      <c r="L2730" s="25" t="s">
        <v>7259</v>
      </c>
      <c r="M2730" s="21">
        <v>7623.96</v>
      </c>
      <c r="N2730" s="21">
        <v>7623.96</v>
      </c>
      <c r="O2730" s="21">
        <v>0</v>
      </c>
      <c r="P2730" s="21">
        <v>7623.96</v>
      </c>
      <c r="Q2730" s="25" t="s">
        <v>8232</v>
      </c>
      <c r="R2730" s="1" t="str">
        <f t="shared" si="43"/>
        <v>ST10026</v>
      </c>
      <c r="S2730" t="str">
        <f>VLOOKUP(R2730,Data!$C$2:$D$261,2,0)</f>
        <v>Donway Place</v>
      </c>
      <c r="T2730">
        <f>COUNTIF('Feb 2022'!A:A,D2730)+COUNTIF('Mar 2022'!A:A,D2730)+COUNTIF('Apr 2022'!A:A,D2730)+COUNTIF('May 2022'!A:A,D2730)+COUNTIF('June 2022'!A:A,D2730)+COUNTIF('July 2022'!A:A,D2730)+COUNTIF('Aug 2022'!A:A,D2730)+COUNTIF('Sep 2022'!A:A,D2730)+COUNTIF('Oct 2022'!A:A,D2730)+COUNTIF('Dec 2022'!A:A,D2730)</f>
        <v>1</v>
      </c>
      <c r="U2730" t="str">
        <f>VLOOKUP(Q2730,'Capital Lookup'!A:B,2,FALSE)</f>
        <v>No</v>
      </c>
      <c r="V2730" s="2">
        <f>IFERROR(VLOOKUP(LEFT(F2730,10),'Find Purchase Orders'!B:J,9,FALSE),"")</f>
        <v>44700</v>
      </c>
      <c r="W2730" s="25" t="s">
        <v>7261</v>
      </c>
    </row>
    <row r="2731" spans="1:23" hidden="1">
      <c r="A2731" s="25" t="s">
        <v>7252</v>
      </c>
      <c r="B2731" s="25" t="s">
        <v>11506</v>
      </c>
      <c r="C2731" s="25" t="s">
        <v>7254</v>
      </c>
      <c r="D2731" s="25" t="s">
        <v>5001</v>
      </c>
      <c r="E2731" s="25" t="s">
        <v>8419</v>
      </c>
      <c r="F2731" s="25" t="s">
        <v>13787</v>
      </c>
      <c r="G2731" s="25" t="s">
        <v>13788</v>
      </c>
      <c r="H2731" s="21">
        <v>3162.72</v>
      </c>
      <c r="I2731" s="25" t="s">
        <v>7296</v>
      </c>
      <c r="J2731" s="25" t="s">
        <v>7288</v>
      </c>
      <c r="K2731" s="25" t="s">
        <v>7646</v>
      </c>
      <c r="L2731" s="25" t="s">
        <v>8551</v>
      </c>
      <c r="M2731" s="21">
        <v>3162.72</v>
      </c>
      <c r="N2731" s="21">
        <v>3162.72</v>
      </c>
      <c r="O2731" s="21">
        <v>0</v>
      </c>
      <c r="P2731" s="21">
        <v>3162.72</v>
      </c>
      <c r="Q2731" s="25" t="s">
        <v>13789</v>
      </c>
      <c r="R2731" s="1" t="str">
        <f t="shared" si="43"/>
        <v>ST10042</v>
      </c>
      <c r="S2731" t="str">
        <f>VLOOKUP(R2731,Data!$C$2:$D$261,2,0)</f>
        <v>Valley Stream</v>
      </c>
      <c r="T2731">
        <f>COUNTIF('Feb 2022'!A:A,D2731)+COUNTIF('Mar 2022'!A:A,D2731)+COUNTIF('Apr 2022'!A:A,D2731)+COUNTIF('May 2022'!A:A,D2731)+COUNTIF('June 2022'!A:A,D2731)+COUNTIF('July 2022'!A:A,D2731)+COUNTIF('Aug 2022'!A:A,D2731)+COUNTIF('Sep 2022'!A:A,D2731)+COUNTIF('Oct 2022'!A:A,D2731)+COUNTIF('Dec 2022'!A:A,D2731)</f>
        <v>1</v>
      </c>
      <c r="U2731" t="str">
        <f>VLOOKUP(Q2731,'Capital Lookup'!A:B,2,FALSE)</f>
        <v>No</v>
      </c>
      <c r="V2731" s="2">
        <f>IFERROR(VLOOKUP(LEFT(F2731,10),'Find Purchase Orders'!B:J,9,FALSE),"")</f>
        <v>44699</v>
      </c>
      <c r="W2731" s="25" t="s">
        <v>7261</v>
      </c>
    </row>
    <row r="2732" spans="1:23" hidden="1">
      <c r="A2732" s="25" t="s">
        <v>7261</v>
      </c>
      <c r="B2732" s="25" t="s">
        <v>7417</v>
      </c>
      <c r="C2732" s="25" t="s">
        <v>7282</v>
      </c>
      <c r="D2732" s="25" t="s">
        <v>5002</v>
      </c>
      <c r="E2732" s="25" t="s">
        <v>7419</v>
      </c>
      <c r="F2732" s="25" t="s">
        <v>13790</v>
      </c>
      <c r="G2732" s="25" t="s">
        <v>13791</v>
      </c>
      <c r="H2732" s="21">
        <v>565</v>
      </c>
      <c r="I2732" s="25" t="s">
        <v>7296</v>
      </c>
      <c r="J2732" s="25" t="s">
        <v>7288</v>
      </c>
      <c r="K2732" s="25" t="s">
        <v>7258</v>
      </c>
      <c r="L2732" s="25" t="s">
        <v>7259</v>
      </c>
      <c r="M2732" s="21">
        <v>565</v>
      </c>
      <c r="N2732" s="21">
        <v>565</v>
      </c>
      <c r="O2732" s="21">
        <v>0</v>
      </c>
      <c r="P2732" s="21">
        <v>565</v>
      </c>
      <c r="Q2732" s="25" t="s">
        <v>7422</v>
      </c>
      <c r="R2732" s="1" t="str">
        <f t="shared" si="43"/>
        <v>ST10012</v>
      </c>
      <c r="S2732" t="str">
        <f>VLOOKUP(R2732,Data!$C$2:$D$261,2,0)</f>
        <v>Forest Hill Place</v>
      </c>
      <c r="T2732">
        <f>COUNTIF('Feb 2022'!A:A,D2732)+COUNTIF('Mar 2022'!A:A,D2732)+COUNTIF('Apr 2022'!A:A,D2732)+COUNTIF('May 2022'!A:A,D2732)+COUNTIF('June 2022'!A:A,D2732)+COUNTIF('July 2022'!A:A,D2732)+COUNTIF('Aug 2022'!A:A,D2732)+COUNTIF('Sep 2022'!A:A,D2732)+COUNTIF('Oct 2022'!A:A,D2732)+COUNTIF('Dec 2022'!A:A,D2732)</f>
        <v>1</v>
      </c>
      <c r="U2732" t="str">
        <f>VLOOKUP(Q2732,'Capital Lookup'!A:B,2,FALSE)</f>
        <v>No</v>
      </c>
      <c r="V2732" s="2">
        <f>IFERROR(VLOOKUP(LEFT(F2732,10),'Find Purchase Orders'!B:J,9,FALSE),"")</f>
        <v>44700</v>
      </c>
      <c r="W2732" s="25" t="s">
        <v>7261</v>
      </c>
    </row>
    <row r="2733" spans="1:23" hidden="1">
      <c r="A2733" s="25" t="s">
        <v>7261</v>
      </c>
      <c r="B2733" s="25" t="s">
        <v>7417</v>
      </c>
      <c r="C2733" s="25" t="s">
        <v>7282</v>
      </c>
      <c r="D2733" s="25" t="s">
        <v>5002</v>
      </c>
      <c r="E2733" s="25" t="s">
        <v>7419</v>
      </c>
      <c r="F2733" s="25" t="s">
        <v>13792</v>
      </c>
      <c r="G2733" s="25" t="s">
        <v>13793</v>
      </c>
      <c r="H2733" s="21">
        <v>280.29000000000002</v>
      </c>
      <c r="I2733" s="25" t="s">
        <v>7296</v>
      </c>
      <c r="J2733" s="25" t="s">
        <v>7288</v>
      </c>
      <c r="K2733" s="25" t="s">
        <v>7258</v>
      </c>
      <c r="L2733" s="25" t="s">
        <v>7259</v>
      </c>
      <c r="M2733" s="21">
        <v>280.29000000000002</v>
      </c>
      <c r="N2733" s="21">
        <v>280.27</v>
      </c>
      <c r="O2733" s="21">
        <v>0.02</v>
      </c>
      <c r="P2733" s="21">
        <v>280.29000000000002</v>
      </c>
      <c r="Q2733" s="25" t="s">
        <v>7422</v>
      </c>
      <c r="R2733" s="1" t="str">
        <f t="shared" si="43"/>
        <v>ST10012</v>
      </c>
      <c r="S2733" t="str">
        <f>VLOOKUP(R2733,Data!$C$2:$D$261,2,0)</f>
        <v>Forest Hill Place</v>
      </c>
      <c r="T2733">
        <f>COUNTIF('Feb 2022'!A:A,D2733)+COUNTIF('Mar 2022'!A:A,D2733)+COUNTIF('Apr 2022'!A:A,D2733)+COUNTIF('May 2022'!A:A,D2733)+COUNTIF('June 2022'!A:A,D2733)+COUNTIF('July 2022'!A:A,D2733)+COUNTIF('Aug 2022'!A:A,D2733)+COUNTIF('Sep 2022'!A:A,D2733)+COUNTIF('Oct 2022'!A:A,D2733)+COUNTIF('Dec 2022'!A:A,D2733)</f>
        <v>1</v>
      </c>
      <c r="U2733" t="str">
        <f>VLOOKUP(Q2733,'Capital Lookup'!A:B,2,FALSE)</f>
        <v>No</v>
      </c>
      <c r="V2733" s="2">
        <f>IFERROR(VLOOKUP(LEFT(F2733,10),'Find Purchase Orders'!B:J,9,FALSE),"")</f>
        <v>44700</v>
      </c>
      <c r="W2733" s="25" t="s">
        <v>7261</v>
      </c>
    </row>
    <row r="2734" spans="1:23" hidden="1">
      <c r="A2734" s="25" t="s">
        <v>7261</v>
      </c>
      <c r="B2734" s="25" t="s">
        <v>7417</v>
      </c>
      <c r="C2734" s="25" t="s">
        <v>7282</v>
      </c>
      <c r="D2734" s="25" t="s">
        <v>5002</v>
      </c>
      <c r="E2734" s="25" t="s">
        <v>7419</v>
      </c>
      <c r="F2734" s="25" t="s">
        <v>13794</v>
      </c>
      <c r="G2734" s="25" t="s">
        <v>13795</v>
      </c>
      <c r="H2734" s="21">
        <v>6647.28</v>
      </c>
      <c r="I2734" s="25" t="s">
        <v>7296</v>
      </c>
      <c r="J2734" s="25" t="s">
        <v>7288</v>
      </c>
      <c r="K2734" s="25" t="s">
        <v>7262</v>
      </c>
      <c r="L2734" s="25" t="s">
        <v>7259</v>
      </c>
      <c r="M2734" s="21">
        <v>6647.28</v>
      </c>
      <c r="N2734" s="21">
        <v>6647.29</v>
      </c>
      <c r="O2734" s="21">
        <v>-0.01</v>
      </c>
      <c r="P2734" s="21">
        <v>6647.28</v>
      </c>
      <c r="Q2734" s="25" t="s">
        <v>7422</v>
      </c>
      <c r="R2734" s="1" t="str">
        <f t="shared" si="43"/>
        <v>ST10012</v>
      </c>
      <c r="S2734" t="str">
        <f>VLOOKUP(R2734,Data!$C$2:$D$261,2,0)</f>
        <v>Forest Hill Place</v>
      </c>
      <c r="T2734">
        <f>COUNTIF('Feb 2022'!A:A,D2734)+COUNTIF('Mar 2022'!A:A,D2734)+COUNTIF('Apr 2022'!A:A,D2734)+COUNTIF('May 2022'!A:A,D2734)+COUNTIF('June 2022'!A:A,D2734)+COUNTIF('July 2022'!A:A,D2734)+COUNTIF('Aug 2022'!A:A,D2734)+COUNTIF('Sep 2022'!A:A,D2734)+COUNTIF('Oct 2022'!A:A,D2734)+COUNTIF('Dec 2022'!A:A,D2734)</f>
        <v>1</v>
      </c>
      <c r="U2734" t="str">
        <f>VLOOKUP(Q2734,'Capital Lookup'!A:B,2,FALSE)</f>
        <v>No</v>
      </c>
      <c r="V2734" s="2">
        <f>IFERROR(VLOOKUP(LEFT(F2734,10),'Find Purchase Orders'!B:J,9,FALSE),"")</f>
        <v>44700</v>
      </c>
      <c r="W2734" s="25" t="s">
        <v>7261</v>
      </c>
    </row>
    <row r="2735" spans="1:23" hidden="1">
      <c r="A2735" s="25" t="s">
        <v>7261</v>
      </c>
      <c r="B2735" s="25" t="s">
        <v>7417</v>
      </c>
      <c r="C2735" s="25" t="s">
        <v>7282</v>
      </c>
      <c r="D2735" s="25" t="s">
        <v>5003</v>
      </c>
      <c r="E2735" s="25" t="s">
        <v>7419</v>
      </c>
      <c r="F2735" s="25" t="s">
        <v>13796</v>
      </c>
      <c r="G2735" s="25" t="s">
        <v>13797</v>
      </c>
      <c r="H2735" s="21">
        <v>7053.58</v>
      </c>
      <c r="I2735" s="25" t="s">
        <v>7296</v>
      </c>
      <c r="J2735" s="25" t="s">
        <v>7288</v>
      </c>
      <c r="K2735" s="25" t="s">
        <v>7262</v>
      </c>
      <c r="L2735" s="25" t="s">
        <v>7259</v>
      </c>
      <c r="M2735" s="21">
        <v>7053.58</v>
      </c>
      <c r="N2735" s="21">
        <v>7053.59</v>
      </c>
      <c r="O2735" s="21">
        <v>-0.01</v>
      </c>
      <c r="P2735" s="21">
        <v>7053.58</v>
      </c>
      <c r="Q2735" s="25" t="s">
        <v>7422</v>
      </c>
      <c r="R2735" s="1" t="str">
        <f t="shared" si="43"/>
        <v>ST10012</v>
      </c>
      <c r="S2735" t="str">
        <f>VLOOKUP(R2735,Data!$C$2:$D$261,2,0)</f>
        <v>Forest Hill Place</v>
      </c>
      <c r="T2735">
        <f>COUNTIF('Feb 2022'!A:A,D2735)+COUNTIF('Mar 2022'!A:A,D2735)+COUNTIF('Apr 2022'!A:A,D2735)+COUNTIF('May 2022'!A:A,D2735)+COUNTIF('June 2022'!A:A,D2735)+COUNTIF('July 2022'!A:A,D2735)+COUNTIF('Aug 2022'!A:A,D2735)+COUNTIF('Sep 2022'!A:A,D2735)+COUNTIF('Oct 2022'!A:A,D2735)+COUNTIF('Dec 2022'!A:A,D2735)</f>
        <v>1</v>
      </c>
      <c r="U2735" t="str">
        <f>VLOOKUP(Q2735,'Capital Lookup'!A:B,2,FALSE)</f>
        <v>No</v>
      </c>
      <c r="V2735" s="2">
        <f>IFERROR(VLOOKUP(LEFT(F2735,10),'Find Purchase Orders'!B:J,9,FALSE),"")</f>
        <v>44700</v>
      </c>
      <c r="W2735" s="25" t="s">
        <v>7261</v>
      </c>
    </row>
    <row r="2736" spans="1:23" hidden="1">
      <c r="A2736" s="25" t="s">
        <v>7313</v>
      </c>
      <c r="B2736" s="25" t="s">
        <v>8931</v>
      </c>
      <c r="C2736" s="25" t="s">
        <v>7587</v>
      </c>
      <c r="D2736" s="25" t="s">
        <v>13798</v>
      </c>
      <c r="E2736" s="25" t="s">
        <v>13799</v>
      </c>
      <c r="H2736" s="21">
        <v>6173.81</v>
      </c>
      <c r="I2736" s="25" t="s">
        <v>7257</v>
      </c>
      <c r="K2736" s="25" t="s">
        <v>8060</v>
      </c>
      <c r="L2736" s="25" t="s">
        <v>8647</v>
      </c>
      <c r="M2736" s="22">
        <v>0</v>
      </c>
      <c r="N2736" s="22">
        <v>0</v>
      </c>
      <c r="O2736" s="21">
        <v>0</v>
      </c>
      <c r="P2736" s="21">
        <v>710.26</v>
      </c>
      <c r="Q2736" s="25"/>
      <c r="R2736" s="1" t="str">
        <f t="shared" si="43"/>
        <v>ST10174</v>
      </c>
      <c r="S2736" t="str">
        <f>VLOOKUP(R2736,Data!$C$2:$D$261,2,0)</f>
        <v>Columbia Forest</v>
      </c>
      <c r="T2736">
        <f>COUNTIF('Feb 2022'!A:A,D2736)+COUNTIF('Mar 2022'!A:A,D2736)+COUNTIF('Apr 2022'!A:A,D2736)+COUNTIF('May 2022'!A:A,D2736)+COUNTIF('June 2022'!A:A,D2736)+COUNTIF('July 2022'!A:A,D2736)+COUNTIF('Aug 2022'!A:A,D2736)+COUNTIF('Sep 2022'!A:A,D2736)+COUNTIF('Oct 2022'!A:A,D2736)+COUNTIF('Dec 2022'!A:A,D2736)</f>
        <v>0</v>
      </c>
      <c r="U2736" t="e">
        <f>VLOOKUP(Q2736,'Capital Lookup'!A:B,2,FALSE)</f>
        <v>#N/A</v>
      </c>
      <c r="V2736" s="2" t="str">
        <f>IFERROR(VLOOKUP(LEFT(F2736,10),'Find Purchase Orders'!B:J,9,FALSE),"")</f>
        <v/>
      </c>
      <c r="W2736" s="25" t="s">
        <v>7261</v>
      </c>
    </row>
    <row r="2737" spans="1:23" hidden="1">
      <c r="A2737" s="25" t="s">
        <v>7261</v>
      </c>
      <c r="B2737" s="25" t="s">
        <v>7417</v>
      </c>
      <c r="C2737" s="25" t="s">
        <v>7282</v>
      </c>
      <c r="D2737" s="25" t="s">
        <v>5004</v>
      </c>
      <c r="E2737" s="25" t="s">
        <v>7576</v>
      </c>
      <c r="F2737" s="25" t="s">
        <v>13800</v>
      </c>
      <c r="G2737" s="25" t="s">
        <v>13801</v>
      </c>
      <c r="H2737" s="21">
        <v>4723.3900000000003</v>
      </c>
      <c r="I2737" s="25" t="s">
        <v>7296</v>
      </c>
      <c r="J2737" s="25" t="s">
        <v>7288</v>
      </c>
      <c r="K2737" s="25" t="s">
        <v>7646</v>
      </c>
      <c r="L2737" s="25" t="s">
        <v>8551</v>
      </c>
      <c r="M2737" s="21">
        <v>4723.3900000000003</v>
      </c>
      <c r="N2737" s="21">
        <v>4723.3900000000003</v>
      </c>
      <c r="O2737" s="21">
        <v>0</v>
      </c>
      <c r="P2737" s="21">
        <v>4723.3900000000003</v>
      </c>
      <c r="Q2737" s="25" t="s">
        <v>13802</v>
      </c>
      <c r="R2737" s="1" t="str">
        <f t="shared" si="43"/>
        <v>ST10012</v>
      </c>
      <c r="S2737" t="str">
        <f>VLOOKUP(R2737,Data!$C$2:$D$261,2,0)</f>
        <v>Forest Hill Place</v>
      </c>
      <c r="T2737">
        <f>COUNTIF('Feb 2022'!A:A,D2737)+COUNTIF('Mar 2022'!A:A,D2737)+COUNTIF('Apr 2022'!A:A,D2737)+COUNTIF('May 2022'!A:A,D2737)+COUNTIF('June 2022'!A:A,D2737)+COUNTIF('July 2022'!A:A,D2737)+COUNTIF('Aug 2022'!A:A,D2737)+COUNTIF('Sep 2022'!A:A,D2737)+COUNTIF('Oct 2022'!A:A,D2737)+COUNTIF('Dec 2022'!A:A,D2737)</f>
        <v>1</v>
      </c>
      <c r="U2737" t="str">
        <f>VLOOKUP(Q2737,'Capital Lookup'!A:B,2,FALSE)</f>
        <v>No</v>
      </c>
      <c r="V2737" s="2">
        <f>IFERROR(VLOOKUP(LEFT(F2737,10),'Find Purchase Orders'!B:J,9,FALSE),"")</f>
        <v>44698</v>
      </c>
      <c r="W2737" s="25" t="s">
        <v>7261</v>
      </c>
    </row>
    <row r="2738" spans="1:23" hidden="1">
      <c r="A2738" s="25" t="s">
        <v>7261</v>
      </c>
      <c r="B2738" s="25" t="s">
        <v>8108</v>
      </c>
      <c r="C2738" s="25" t="s">
        <v>7264</v>
      </c>
      <c r="D2738" s="25" t="s">
        <v>5005</v>
      </c>
      <c r="E2738" s="25" t="s">
        <v>7500</v>
      </c>
      <c r="F2738" s="25" t="s">
        <v>13803</v>
      </c>
      <c r="G2738" s="25" t="s">
        <v>13804</v>
      </c>
      <c r="H2738" s="21">
        <v>1583.07</v>
      </c>
      <c r="I2738" s="25" t="s">
        <v>7296</v>
      </c>
      <c r="J2738" s="25" t="s">
        <v>7288</v>
      </c>
      <c r="K2738" s="25" t="s">
        <v>7495</v>
      </c>
      <c r="L2738" s="25" t="s">
        <v>8097</v>
      </c>
      <c r="M2738" s="21">
        <v>1583.07</v>
      </c>
      <c r="N2738" s="21">
        <v>1583.07</v>
      </c>
      <c r="O2738" s="21">
        <v>0</v>
      </c>
      <c r="P2738" s="21">
        <v>1583.07</v>
      </c>
      <c r="Q2738" s="25" t="s">
        <v>9502</v>
      </c>
      <c r="R2738" s="1" t="str">
        <f t="shared" si="43"/>
        <v>ST10049</v>
      </c>
      <c r="S2738" t="str">
        <f>VLOOKUP(R2738,Data!$C$2:$D$261,2,0)</f>
        <v>Colonel By</v>
      </c>
      <c r="T2738">
        <f>COUNTIF('Feb 2022'!A:A,D2738)+COUNTIF('Mar 2022'!A:A,D2738)+COUNTIF('Apr 2022'!A:A,D2738)+COUNTIF('May 2022'!A:A,D2738)+COUNTIF('June 2022'!A:A,D2738)+COUNTIF('July 2022'!A:A,D2738)+COUNTIF('Aug 2022'!A:A,D2738)+COUNTIF('Sep 2022'!A:A,D2738)+COUNTIF('Oct 2022'!A:A,D2738)+COUNTIF('Dec 2022'!A:A,D2738)</f>
        <v>1</v>
      </c>
      <c r="U2738" t="str">
        <f>VLOOKUP(Q2738,'Capital Lookup'!A:B,2,FALSE)</f>
        <v>No</v>
      </c>
      <c r="V2738" s="2">
        <f>IFERROR(VLOOKUP(LEFT(F2738,10),'Find Purchase Orders'!B:J,9,FALSE),"")</f>
        <v>44698</v>
      </c>
      <c r="W2738" s="25" t="s">
        <v>7261</v>
      </c>
    </row>
    <row r="2739" spans="1:23" hidden="1">
      <c r="A2739" s="25" t="s">
        <v>8476</v>
      </c>
      <c r="B2739" s="25" t="s">
        <v>8108</v>
      </c>
      <c r="C2739" s="25" t="s">
        <v>7264</v>
      </c>
      <c r="D2739" s="25" t="s">
        <v>13805</v>
      </c>
      <c r="E2739" s="25" t="s">
        <v>7500</v>
      </c>
      <c r="H2739" s="21">
        <v>2085.3000000000002</v>
      </c>
      <c r="I2739" s="25" t="s">
        <v>7257</v>
      </c>
      <c r="K2739" s="25" t="s">
        <v>9091</v>
      </c>
      <c r="L2739" s="25" t="s">
        <v>8947</v>
      </c>
      <c r="M2739" s="22">
        <v>0</v>
      </c>
      <c r="N2739" s="22">
        <v>0</v>
      </c>
      <c r="O2739" s="21">
        <v>0</v>
      </c>
      <c r="P2739" s="21">
        <v>239.9</v>
      </c>
      <c r="Q2739" s="25" t="s">
        <v>13806</v>
      </c>
      <c r="R2739" s="1" t="str">
        <f t="shared" si="43"/>
        <v>ST10049</v>
      </c>
      <c r="S2739" t="str">
        <f>VLOOKUP(R2739,Data!$C$2:$D$261,2,0)</f>
        <v>Colonel By</v>
      </c>
      <c r="T2739">
        <f>COUNTIF('Feb 2022'!A:A,D2739)+COUNTIF('Mar 2022'!A:A,D2739)+COUNTIF('Apr 2022'!A:A,D2739)+COUNTIF('May 2022'!A:A,D2739)+COUNTIF('June 2022'!A:A,D2739)+COUNTIF('July 2022'!A:A,D2739)+COUNTIF('Aug 2022'!A:A,D2739)+COUNTIF('Sep 2022'!A:A,D2739)+COUNTIF('Oct 2022'!A:A,D2739)+COUNTIF('Dec 2022'!A:A,D2739)</f>
        <v>0</v>
      </c>
      <c r="U2739" t="str">
        <f>VLOOKUP(Q2739,'Capital Lookup'!A:B,2,FALSE)</f>
        <v>No</v>
      </c>
      <c r="V2739" s="2" t="str">
        <f>IFERROR(VLOOKUP(LEFT(F2739,10),'Find Purchase Orders'!B:J,9,FALSE),"")</f>
        <v/>
      </c>
      <c r="W2739" s="25" t="s">
        <v>7261</v>
      </c>
    </row>
    <row r="2740" spans="1:23" hidden="1">
      <c r="A2740" s="25" t="s">
        <v>7261</v>
      </c>
      <c r="B2740" s="25" t="s">
        <v>8108</v>
      </c>
      <c r="C2740" s="25" t="s">
        <v>7264</v>
      </c>
      <c r="D2740" s="25" t="s">
        <v>5006</v>
      </c>
      <c r="E2740" s="25" t="s">
        <v>7500</v>
      </c>
      <c r="F2740" s="25" t="s">
        <v>13807</v>
      </c>
      <c r="G2740" s="25" t="s">
        <v>13808</v>
      </c>
      <c r="H2740" s="21">
        <v>2085.3000000000002</v>
      </c>
      <c r="I2740" s="25" t="s">
        <v>7296</v>
      </c>
      <c r="J2740" s="25" t="s">
        <v>7288</v>
      </c>
      <c r="K2740" s="25" t="s">
        <v>9091</v>
      </c>
      <c r="L2740" s="25" t="s">
        <v>8947</v>
      </c>
      <c r="M2740" s="21">
        <v>2085.3000000000002</v>
      </c>
      <c r="N2740" s="21">
        <v>2085.3000000000002</v>
      </c>
      <c r="O2740" s="21">
        <v>0</v>
      </c>
      <c r="P2740" s="21">
        <v>2085.3000000000002</v>
      </c>
      <c r="Q2740" s="25" t="s">
        <v>13806</v>
      </c>
      <c r="R2740" s="1" t="str">
        <f t="shared" si="43"/>
        <v>ST10049</v>
      </c>
      <c r="S2740" t="str">
        <f>VLOOKUP(R2740,Data!$C$2:$D$261,2,0)</f>
        <v>Colonel By</v>
      </c>
      <c r="T2740">
        <f>COUNTIF('Feb 2022'!A:A,D2740)+COUNTIF('Mar 2022'!A:A,D2740)+COUNTIF('Apr 2022'!A:A,D2740)+COUNTIF('May 2022'!A:A,D2740)+COUNTIF('June 2022'!A:A,D2740)+COUNTIF('July 2022'!A:A,D2740)+COUNTIF('Aug 2022'!A:A,D2740)+COUNTIF('Sep 2022'!A:A,D2740)+COUNTIF('Oct 2022'!A:A,D2740)+COUNTIF('Dec 2022'!A:A,D2740)</f>
        <v>1</v>
      </c>
      <c r="U2740" t="str">
        <f>VLOOKUP(Q2740,'Capital Lookup'!A:B,2,FALSE)</f>
        <v>No</v>
      </c>
      <c r="V2740" s="2">
        <f>IFERROR(VLOOKUP(LEFT(F2740,10),'Find Purchase Orders'!B:J,9,FALSE),"")</f>
        <v>44698</v>
      </c>
      <c r="W2740" s="25" t="s">
        <v>7261</v>
      </c>
    </row>
    <row r="2741" spans="1:23" hidden="1">
      <c r="A2741" s="25" t="s">
        <v>7269</v>
      </c>
      <c r="B2741" s="25" t="s">
        <v>9069</v>
      </c>
      <c r="C2741" s="25" t="s">
        <v>7271</v>
      </c>
      <c r="D2741" s="25" t="s">
        <v>5008</v>
      </c>
      <c r="E2741" s="25" t="s">
        <v>8443</v>
      </c>
      <c r="F2741" s="25" t="s">
        <v>13809</v>
      </c>
      <c r="G2741" s="25" t="s">
        <v>13810</v>
      </c>
      <c r="H2741" s="21">
        <v>6012.3</v>
      </c>
      <c r="I2741" s="25" t="s">
        <v>7296</v>
      </c>
      <c r="J2741" s="25" t="s">
        <v>7288</v>
      </c>
      <c r="K2741" s="25" t="s">
        <v>9972</v>
      </c>
      <c r="L2741" s="25" t="s">
        <v>8086</v>
      </c>
      <c r="M2741" s="21">
        <v>6012.3</v>
      </c>
      <c r="N2741" s="21">
        <v>6012.3</v>
      </c>
      <c r="O2741" s="21">
        <v>0</v>
      </c>
      <c r="P2741" s="21">
        <v>6012.3</v>
      </c>
      <c r="Q2741" s="25" t="s">
        <v>13811</v>
      </c>
      <c r="R2741" s="1" t="str">
        <f t="shared" si="43"/>
        <v>ST10209</v>
      </c>
      <c r="S2741" t="str">
        <f>VLOOKUP(R2741,Data!$C$2:$D$261,2,0)</f>
        <v>Arbutus Care Centre</v>
      </c>
      <c r="T2741">
        <f>COUNTIF('Feb 2022'!A:A,D2741)+COUNTIF('Mar 2022'!A:A,D2741)+COUNTIF('Apr 2022'!A:A,D2741)+COUNTIF('May 2022'!A:A,D2741)+COUNTIF('June 2022'!A:A,D2741)+COUNTIF('July 2022'!A:A,D2741)+COUNTIF('Aug 2022'!A:A,D2741)+COUNTIF('Sep 2022'!A:A,D2741)+COUNTIF('Oct 2022'!A:A,D2741)+COUNTIF('Dec 2022'!A:A,D2741)</f>
        <v>1</v>
      </c>
      <c r="U2741" t="str">
        <f>VLOOKUP(Q2741,'Capital Lookup'!A:B,2,FALSE)</f>
        <v>No</v>
      </c>
      <c r="V2741" s="2">
        <f>IFERROR(VLOOKUP(LEFT(F2741,10),'Find Purchase Orders'!B:J,9,FALSE),"")</f>
        <v>44699</v>
      </c>
      <c r="W2741" s="25" t="s">
        <v>7261</v>
      </c>
    </row>
    <row r="2742" spans="1:23" hidden="1">
      <c r="A2742" s="25" t="s">
        <v>7261</v>
      </c>
      <c r="B2742" s="25" t="s">
        <v>7281</v>
      </c>
      <c r="C2742" s="25" t="s">
        <v>7282</v>
      </c>
      <c r="D2742" s="25" t="s">
        <v>5010</v>
      </c>
      <c r="E2742" s="25" t="s">
        <v>7284</v>
      </c>
      <c r="F2742" s="25" t="s">
        <v>13812</v>
      </c>
      <c r="G2742" s="25" t="s">
        <v>13813</v>
      </c>
      <c r="H2742" s="21">
        <v>8690.31</v>
      </c>
      <c r="I2742" s="25" t="s">
        <v>7296</v>
      </c>
      <c r="J2742" s="25" t="s">
        <v>7288</v>
      </c>
      <c r="K2742" s="25" t="s">
        <v>7262</v>
      </c>
      <c r="L2742" s="25" t="s">
        <v>7259</v>
      </c>
      <c r="M2742" s="21">
        <v>8690.31</v>
      </c>
      <c r="N2742" s="21">
        <v>8690.31</v>
      </c>
      <c r="O2742" s="21">
        <v>0</v>
      </c>
      <c r="P2742" s="21">
        <v>9916.08</v>
      </c>
      <c r="Q2742" s="25" t="s">
        <v>7290</v>
      </c>
      <c r="R2742" s="1" t="str">
        <f t="shared" si="43"/>
        <v>ST10014</v>
      </c>
      <c r="S2742" t="str">
        <f>VLOOKUP(R2742,Data!$C$2:$D$261,2,0)</f>
        <v>Bradgate Arms</v>
      </c>
      <c r="T2742">
        <f>COUNTIF('Feb 2022'!A:A,D2742)+COUNTIF('Mar 2022'!A:A,D2742)+COUNTIF('Apr 2022'!A:A,D2742)+COUNTIF('May 2022'!A:A,D2742)+COUNTIF('June 2022'!A:A,D2742)+COUNTIF('July 2022'!A:A,D2742)+COUNTIF('Aug 2022'!A:A,D2742)+COUNTIF('Sep 2022'!A:A,D2742)+COUNTIF('Oct 2022'!A:A,D2742)+COUNTIF('Dec 2022'!A:A,D2742)</f>
        <v>1</v>
      </c>
      <c r="U2742" t="str">
        <f>VLOOKUP(Q2742,'Capital Lookup'!A:B,2,FALSE)</f>
        <v>No</v>
      </c>
      <c r="V2742" s="2">
        <f>IFERROR(VLOOKUP(LEFT(F2742,10),'Find Purchase Orders'!B:J,9,FALSE),"")</f>
        <v>44700</v>
      </c>
      <c r="W2742" s="25" t="s">
        <v>7261</v>
      </c>
    </row>
    <row r="2743" spans="1:23" hidden="1">
      <c r="A2743" s="25" t="s">
        <v>7261</v>
      </c>
      <c r="B2743" s="25" t="s">
        <v>7281</v>
      </c>
      <c r="C2743" s="25" t="s">
        <v>7282</v>
      </c>
      <c r="D2743" s="25" t="s">
        <v>5010</v>
      </c>
      <c r="E2743" s="25" t="s">
        <v>7284</v>
      </c>
      <c r="F2743" s="25" t="s">
        <v>13814</v>
      </c>
      <c r="G2743" s="25" t="s">
        <v>10406</v>
      </c>
      <c r="H2743" s="21">
        <v>226</v>
      </c>
      <c r="I2743" s="25" t="s">
        <v>7296</v>
      </c>
      <c r="J2743" s="25" t="s">
        <v>7288</v>
      </c>
      <c r="K2743" s="25" t="s">
        <v>7262</v>
      </c>
      <c r="L2743" s="25" t="s">
        <v>7259</v>
      </c>
      <c r="M2743" s="21">
        <v>226</v>
      </c>
      <c r="N2743" s="21">
        <v>226</v>
      </c>
      <c r="O2743" s="21">
        <v>0</v>
      </c>
      <c r="P2743" s="21">
        <v>8942.31</v>
      </c>
      <c r="Q2743" s="25" t="s">
        <v>7290</v>
      </c>
      <c r="R2743" s="1" t="str">
        <f t="shared" si="43"/>
        <v>ST10014</v>
      </c>
      <c r="S2743" t="str">
        <f>VLOOKUP(R2743,Data!$C$2:$D$261,2,0)</f>
        <v>Bradgate Arms</v>
      </c>
      <c r="T2743">
        <f>COUNTIF('Feb 2022'!A:A,D2743)+COUNTIF('Mar 2022'!A:A,D2743)+COUNTIF('Apr 2022'!A:A,D2743)+COUNTIF('May 2022'!A:A,D2743)+COUNTIF('June 2022'!A:A,D2743)+COUNTIF('July 2022'!A:A,D2743)+COUNTIF('Aug 2022'!A:A,D2743)+COUNTIF('Sep 2022'!A:A,D2743)+COUNTIF('Oct 2022'!A:A,D2743)+COUNTIF('Dec 2022'!A:A,D2743)</f>
        <v>1</v>
      </c>
      <c r="U2743" t="str">
        <f>VLOOKUP(Q2743,'Capital Lookup'!A:B,2,FALSE)</f>
        <v>No</v>
      </c>
      <c r="V2743" s="2">
        <f>IFERROR(VLOOKUP(LEFT(F2743,10),'Find Purchase Orders'!B:J,9,FALSE),"")</f>
        <v>44700</v>
      </c>
      <c r="W2743" s="25" t="s">
        <v>7261</v>
      </c>
    </row>
    <row r="2744" spans="1:23" hidden="1">
      <c r="A2744" s="25" t="s">
        <v>7252</v>
      </c>
      <c r="B2744" s="25" t="s">
        <v>7253</v>
      </c>
      <c r="C2744" s="25" t="s">
        <v>7254</v>
      </c>
      <c r="D2744" s="25" t="s">
        <v>5012</v>
      </c>
      <c r="E2744" s="25" t="s">
        <v>7256</v>
      </c>
      <c r="F2744" s="25" t="s">
        <v>13815</v>
      </c>
      <c r="G2744" s="25" t="s">
        <v>8626</v>
      </c>
      <c r="H2744" s="21">
        <v>27.75</v>
      </c>
      <c r="I2744" s="25" t="s">
        <v>7296</v>
      </c>
      <c r="J2744" s="25" t="s">
        <v>7288</v>
      </c>
      <c r="K2744" s="25" t="s">
        <v>7262</v>
      </c>
      <c r="L2744" s="25" t="s">
        <v>7259</v>
      </c>
      <c r="M2744" s="21">
        <v>27.75</v>
      </c>
      <c r="N2744" s="21">
        <v>27.75</v>
      </c>
      <c r="O2744" s="21">
        <v>0</v>
      </c>
      <c r="P2744" s="21">
        <v>27.75</v>
      </c>
      <c r="Q2744" s="25" t="s">
        <v>7459</v>
      </c>
      <c r="R2744" s="1" t="str">
        <f t="shared" si="43"/>
        <v>ST10086</v>
      </c>
      <c r="S2744" t="str">
        <f>VLOOKUP(R2744,Data!$C$2:$D$261,2,0)</f>
        <v>Renaissance</v>
      </c>
      <c r="T2744">
        <f>COUNTIF('Feb 2022'!A:A,D2744)+COUNTIF('Mar 2022'!A:A,D2744)+COUNTIF('Apr 2022'!A:A,D2744)+COUNTIF('May 2022'!A:A,D2744)+COUNTIF('June 2022'!A:A,D2744)+COUNTIF('July 2022'!A:A,D2744)+COUNTIF('Aug 2022'!A:A,D2744)+COUNTIF('Sep 2022'!A:A,D2744)+COUNTIF('Oct 2022'!A:A,D2744)+COUNTIF('Dec 2022'!A:A,D2744)</f>
        <v>1</v>
      </c>
      <c r="U2744" t="str">
        <f>VLOOKUP(Q2744,'Capital Lookup'!A:B,2,FALSE)</f>
        <v>No</v>
      </c>
      <c r="V2744" s="2">
        <f>IFERROR(VLOOKUP(LEFT(F2744,10),'Find Purchase Orders'!B:J,9,FALSE),"")</f>
        <v>44699</v>
      </c>
      <c r="W2744" s="25" t="s">
        <v>7261</v>
      </c>
    </row>
    <row r="2745" spans="1:23" hidden="1">
      <c r="A2745" s="25" t="s">
        <v>7252</v>
      </c>
      <c r="B2745" s="25" t="s">
        <v>7253</v>
      </c>
      <c r="C2745" s="25" t="s">
        <v>7254</v>
      </c>
      <c r="D2745" s="25" t="s">
        <v>5012</v>
      </c>
      <c r="E2745" s="25" t="s">
        <v>7256</v>
      </c>
      <c r="F2745" s="25" t="s">
        <v>13816</v>
      </c>
      <c r="G2745" s="25" t="s">
        <v>6080</v>
      </c>
      <c r="H2745" s="21">
        <v>4046.46</v>
      </c>
      <c r="I2745" s="25" t="s">
        <v>7296</v>
      </c>
      <c r="J2745" s="25" t="s">
        <v>7288</v>
      </c>
      <c r="K2745" s="25" t="s">
        <v>7262</v>
      </c>
      <c r="L2745" s="25" t="s">
        <v>7259</v>
      </c>
      <c r="M2745" s="21">
        <v>4046.46</v>
      </c>
      <c r="N2745" s="21">
        <v>4046.46</v>
      </c>
      <c r="O2745" s="21">
        <v>0</v>
      </c>
      <c r="P2745" s="21">
        <v>4046.46</v>
      </c>
      <c r="Q2745" s="25" t="s">
        <v>7459</v>
      </c>
      <c r="R2745" s="1" t="str">
        <f t="shared" si="43"/>
        <v>ST10086</v>
      </c>
      <c r="S2745" t="str">
        <f>VLOOKUP(R2745,Data!$C$2:$D$261,2,0)</f>
        <v>Renaissance</v>
      </c>
      <c r="T2745">
        <f>COUNTIF('Feb 2022'!A:A,D2745)+COUNTIF('Mar 2022'!A:A,D2745)+COUNTIF('Apr 2022'!A:A,D2745)+COUNTIF('May 2022'!A:A,D2745)+COUNTIF('June 2022'!A:A,D2745)+COUNTIF('July 2022'!A:A,D2745)+COUNTIF('Aug 2022'!A:A,D2745)+COUNTIF('Sep 2022'!A:A,D2745)+COUNTIF('Oct 2022'!A:A,D2745)+COUNTIF('Dec 2022'!A:A,D2745)</f>
        <v>1</v>
      </c>
      <c r="U2745" t="str">
        <f>VLOOKUP(Q2745,'Capital Lookup'!A:B,2,FALSE)</f>
        <v>No</v>
      </c>
      <c r="V2745" s="2">
        <f>IFERROR(VLOOKUP(LEFT(F2745,10),'Find Purchase Orders'!B:J,9,FALSE),"")</f>
        <v>44699</v>
      </c>
      <c r="W2745" s="25" t="s">
        <v>7261</v>
      </c>
    </row>
    <row r="2746" spans="1:23" hidden="1">
      <c r="A2746" s="25" t="s">
        <v>7252</v>
      </c>
      <c r="B2746" s="25" t="s">
        <v>7574</v>
      </c>
      <c r="C2746" s="25" t="s">
        <v>7254</v>
      </c>
      <c r="D2746" s="25" t="s">
        <v>5014</v>
      </c>
      <c r="E2746" s="25" t="s">
        <v>9406</v>
      </c>
      <c r="F2746" s="25" t="s">
        <v>13817</v>
      </c>
      <c r="G2746" s="25" t="s">
        <v>13818</v>
      </c>
      <c r="H2746" s="21">
        <v>1412.5</v>
      </c>
      <c r="I2746" s="25" t="s">
        <v>7296</v>
      </c>
      <c r="J2746" s="25" t="s">
        <v>7288</v>
      </c>
      <c r="K2746" s="25" t="s">
        <v>7289</v>
      </c>
      <c r="L2746" s="25" t="s">
        <v>7259</v>
      </c>
      <c r="M2746" s="21">
        <v>1412.5</v>
      </c>
      <c r="N2746" s="21">
        <v>1412.5</v>
      </c>
      <c r="O2746" s="21">
        <v>0</v>
      </c>
      <c r="P2746" s="21">
        <v>1412.5</v>
      </c>
      <c r="Q2746" s="25" t="s">
        <v>8203</v>
      </c>
      <c r="R2746" s="1" t="str">
        <f t="shared" si="43"/>
        <v>ST10039</v>
      </c>
      <c r="S2746" t="str">
        <f>VLOOKUP(R2746,Data!$C$2:$D$261,2,0)</f>
        <v>Barrhaven</v>
      </c>
      <c r="T2746">
        <f>COUNTIF('Feb 2022'!A:A,D2746)+COUNTIF('Mar 2022'!A:A,D2746)+COUNTIF('Apr 2022'!A:A,D2746)+COUNTIF('May 2022'!A:A,D2746)+COUNTIF('June 2022'!A:A,D2746)+COUNTIF('July 2022'!A:A,D2746)+COUNTIF('Aug 2022'!A:A,D2746)+COUNTIF('Sep 2022'!A:A,D2746)+COUNTIF('Oct 2022'!A:A,D2746)+COUNTIF('Dec 2022'!A:A,D2746)</f>
        <v>1</v>
      </c>
      <c r="U2746" t="str">
        <f>VLOOKUP(Q2746,'Capital Lookup'!A:B,2,FALSE)</f>
        <v>No</v>
      </c>
      <c r="V2746" s="2">
        <f>IFERROR(VLOOKUP(LEFT(F2746,10),'Find Purchase Orders'!B:J,9,FALSE),"")</f>
        <v>44698</v>
      </c>
      <c r="W2746" s="25" t="s">
        <v>7261</v>
      </c>
    </row>
    <row r="2747" spans="1:23" hidden="1">
      <c r="A2747" s="25" t="s">
        <v>7252</v>
      </c>
      <c r="B2747" s="25" t="s">
        <v>7574</v>
      </c>
      <c r="C2747" s="25" t="s">
        <v>7254</v>
      </c>
      <c r="D2747" s="25" t="s">
        <v>5016</v>
      </c>
      <c r="E2747" s="25" t="s">
        <v>9406</v>
      </c>
      <c r="F2747" s="25" t="s">
        <v>13819</v>
      </c>
      <c r="G2747" s="25" t="s">
        <v>13820</v>
      </c>
      <c r="H2747" s="21">
        <v>1412.5</v>
      </c>
      <c r="I2747" s="25" t="s">
        <v>7296</v>
      </c>
      <c r="J2747" s="25" t="s">
        <v>7288</v>
      </c>
      <c r="K2747" s="25" t="s">
        <v>7289</v>
      </c>
      <c r="L2747" s="25" t="s">
        <v>7259</v>
      </c>
      <c r="M2747" s="21">
        <v>1412.5</v>
      </c>
      <c r="N2747" s="21">
        <v>1412.5</v>
      </c>
      <c r="O2747" s="21">
        <v>0</v>
      </c>
      <c r="P2747" s="21">
        <v>1412.5</v>
      </c>
      <c r="Q2747" s="25" t="s">
        <v>8203</v>
      </c>
      <c r="R2747" s="1" t="str">
        <f t="shared" si="43"/>
        <v>ST10039</v>
      </c>
      <c r="S2747" t="str">
        <f>VLOOKUP(R2747,Data!$C$2:$D$261,2,0)</f>
        <v>Barrhaven</v>
      </c>
      <c r="T2747">
        <f>COUNTIF('Feb 2022'!A:A,D2747)+COUNTIF('Mar 2022'!A:A,D2747)+COUNTIF('Apr 2022'!A:A,D2747)+COUNTIF('May 2022'!A:A,D2747)+COUNTIF('June 2022'!A:A,D2747)+COUNTIF('July 2022'!A:A,D2747)+COUNTIF('Aug 2022'!A:A,D2747)+COUNTIF('Sep 2022'!A:A,D2747)+COUNTIF('Oct 2022'!A:A,D2747)+COUNTIF('Dec 2022'!A:A,D2747)</f>
        <v>1</v>
      </c>
      <c r="U2747" t="str">
        <f>VLOOKUP(Q2747,'Capital Lookup'!A:B,2,FALSE)</f>
        <v>No</v>
      </c>
      <c r="V2747" s="2">
        <f>IFERROR(VLOOKUP(LEFT(F2747,10),'Find Purchase Orders'!B:J,9,FALSE),"")</f>
        <v>44698</v>
      </c>
      <c r="W2747" s="25" t="s">
        <v>7261</v>
      </c>
    </row>
    <row r="2748" spans="1:23" hidden="1">
      <c r="A2748" s="25" t="s">
        <v>7261</v>
      </c>
      <c r="B2748" s="25" t="s">
        <v>8108</v>
      </c>
      <c r="C2748" s="25" t="s">
        <v>7264</v>
      </c>
      <c r="D2748" s="25" t="s">
        <v>5018</v>
      </c>
      <c r="E2748" s="25" t="s">
        <v>8110</v>
      </c>
      <c r="F2748" s="25" t="s">
        <v>13821</v>
      </c>
      <c r="G2748" s="25" t="s">
        <v>13822</v>
      </c>
      <c r="H2748" s="21">
        <v>565</v>
      </c>
      <c r="I2748" s="25" t="s">
        <v>7296</v>
      </c>
      <c r="J2748" s="25" t="s">
        <v>7288</v>
      </c>
      <c r="K2748" s="25" t="s">
        <v>7258</v>
      </c>
      <c r="L2748" s="25" t="s">
        <v>7259</v>
      </c>
      <c r="M2748" s="21">
        <v>565</v>
      </c>
      <c r="N2748" s="21">
        <v>565</v>
      </c>
      <c r="O2748" s="21">
        <v>0</v>
      </c>
      <c r="P2748" s="21">
        <v>565</v>
      </c>
      <c r="Q2748" s="25" t="s">
        <v>8113</v>
      </c>
      <c r="R2748" s="1" t="str">
        <f t="shared" si="43"/>
        <v>ST10049</v>
      </c>
      <c r="S2748" t="str">
        <f>VLOOKUP(R2748,Data!$C$2:$D$261,2,0)</f>
        <v>Colonel By</v>
      </c>
      <c r="T2748">
        <f>COUNTIF('Feb 2022'!A:A,D2748)+COUNTIF('Mar 2022'!A:A,D2748)+COUNTIF('Apr 2022'!A:A,D2748)+COUNTIF('May 2022'!A:A,D2748)+COUNTIF('June 2022'!A:A,D2748)+COUNTIF('July 2022'!A:A,D2748)+COUNTIF('Aug 2022'!A:A,D2748)+COUNTIF('Sep 2022'!A:A,D2748)+COUNTIF('Oct 2022'!A:A,D2748)+COUNTIF('Dec 2022'!A:A,D2748)</f>
        <v>1</v>
      </c>
      <c r="U2748" t="str">
        <f>VLOOKUP(Q2748,'Capital Lookup'!A:B,2,FALSE)</f>
        <v>No</v>
      </c>
      <c r="V2748" s="2">
        <f>IFERROR(VLOOKUP(LEFT(F2748,10),'Find Purchase Orders'!B:J,9,FALSE),"")</f>
        <v>44699</v>
      </c>
      <c r="W2748" s="25" t="s">
        <v>7261</v>
      </c>
    </row>
    <row r="2749" spans="1:23" hidden="1">
      <c r="A2749" s="25" t="s">
        <v>7261</v>
      </c>
      <c r="B2749" s="25" t="s">
        <v>8108</v>
      </c>
      <c r="C2749" s="25" t="s">
        <v>7264</v>
      </c>
      <c r="D2749" s="25" t="s">
        <v>5018</v>
      </c>
      <c r="E2749" s="25" t="s">
        <v>8110</v>
      </c>
      <c r="F2749" s="25" t="s">
        <v>13823</v>
      </c>
      <c r="G2749" s="25" t="s">
        <v>13824</v>
      </c>
      <c r="H2749" s="21">
        <v>259.89999999999998</v>
      </c>
      <c r="I2749" s="25" t="s">
        <v>7296</v>
      </c>
      <c r="J2749" s="25" t="s">
        <v>7288</v>
      </c>
      <c r="K2749" s="25" t="s">
        <v>7258</v>
      </c>
      <c r="L2749" s="25" t="s">
        <v>7259</v>
      </c>
      <c r="M2749" s="21">
        <v>259.89999999999998</v>
      </c>
      <c r="N2749" s="21">
        <v>259.89999999999998</v>
      </c>
      <c r="O2749" s="21">
        <v>0</v>
      </c>
      <c r="P2749" s="21">
        <v>259.89999999999998</v>
      </c>
      <c r="Q2749" s="25" t="s">
        <v>8113</v>
      </c>
      <c r="R2749" s="1" t="str">
        <f t="shared" si="43"/>
        <v>ST10049</v>
      </c>
      <c r="S2749" t="str">
        <f>VLOOKUP(R2749,Data!$C$2:$D$261,2,0)</f>
        <v>Colonel By</v>
      </c>
      <c r="T2749">
        <f>COUNTIF('Feb 2022'!A:A,D2749)+COUNTIF('Mar 2022'!A:A,D2749)+COUNTIF('Apr 2022'!A:A,D2749)+COUNTIF('May 2022'!A:A,D2749)+COUNTIF('June 2022'!A:A,D2749)+COUNTIF('July 2022'!A:A,D2749)+COUNTIF('Aug 2022'!A:A,D2749)+COUNTIF('Sep 2022'!A:A,D2749)+COUNTIF('Oct 2022'!A:A,D2749)+COUNTIF('Dec 2022'!A:A,D2749)</f>
        <v>1</v>
      </c>
      <c r="U2749" t="str">
        <f>VLOOKUP(Q2749,'Capital Lookup'!A:B,2,FALSE)</f>
        <v>No</v>
      </c>
      <c r="V2749" s="2">
        <f>IFERROR(VLOOKUP(LEFT(F2749,10),'Find Purchase Orders'!B:J,9,FALSE),"")</f>
        <v>44699</v>
      </c>
      <c r="W2749" s="25" t="s">
        <v>7261</v>
      </c>
    </row>
    <row r="2750" spans="1:23" hidden="1">
      <c r="A2750" s="25" t="s">
        <v>7261</v>
      </c>
      <c r="B2750" s="25" t="s">
        <v>8108</v>
      </c>
      <c r="C2750" s="25" t="s">
        <v>7264</v>
      </c>
      <c r="D2750" s="25" t="s">
        <v>5018</v>
      </c>
      <c r="E2750" s="25" t="s">
        <v>8110</v>
      </c>
      <c r="F2750" s="25" t="s">
        <v>13825</v>
      </c>
      <c r="G2750" s="25" t="s">
        <v>13826</v>
      </c>
      <c r="H2750" s="21">
        <v>2096.15</v>
      </c>
      <c r="I2750" s="25" t="s">
        <v>7296</v>
      </c>
      <c r="J2750" s="25" t="s">
        <v>7288</v>
      </c>
      <c r="K2750" s="25" t="s">
        <v>7262</v>
      </c>
      <c r="L2750" s="25" t="s">
        <v>7259</v>
      </c>
      <c r="M2750" s="21">
        <v>2096.15</v>
      </c>
      <c r="N2750" s="21">
        <v>2057.73</v>
      </c>
      <c r="O2750" s="21">
        <v>38.42</v>
      </c>
      <c r="P2750" s="21">
        <v>2096.15</v>
      </c>
      <c r="Q2750" s="25" t="s">
        <v>8113</v>
      </c>
      <c r="R2750" s="1" t="str">
        <f t="shared" si="43"/>
        <v>ST10049</v>
      </c>
      <c r="S2750" t="str">
        <f>VLOOKUP(R2750,Data!$C$2:$D$261,2,0)</f>
        <v>Colonel By</v>
      </c>
      <c r="T2750">
        <f>COUNTIF('Feb 2022'!A:A,D2750)+COUNTIF('Mar 2022'!A:A,D2750)+COUNTIF('Apr 2022'!A:A,D2750)+COUNTIF('May 2022'!A:A,D2750)+COUNTIF('June 2022'!A:A,D2750)+COUNTIF('July 2022'!A:A,D2750)+COUNTIF('Aug 2022'!A:A,D2750)+COUNTIF('Sep 2022'!A:A,D2750)+COUNTIF('Oct 2022'!A:A,D2750)+COUNTIF('Dec 2022'!A:A,D2750)</f>
        <v>1</v>
      </c>
      <c r="U2750" t="str">
        <f>VLOOKUP(Q2750,'Capital Lookup'!A:B,2,FALSE)</f>
        <v>No</v>
      </c>
      <c r="V2750" s="2">
        <f>IFERROR(VLOOKUP(LEFT(F2750,10),'Find Purchase Orders'!B:J,9,FALSE),"")</f>
        <v>44699</v>
      </c>
      <c r="W2750" s="25" t="s">
        <v>7261</v>
      </c>
    </row>
    <row r="2751" spans="1:23" hidden="1">
      <c r="A2751" s="25" t="s">
        <v>7261</v>
      </c>
      <c r="B2751" s="25" t="s">
        <v>8108</v>
      </c>
      <c r="C2751" s="25" t="s">
        <v>7264</v>
      </c>
      <c r="D2751" s="25" t="s">
        <v>5018</v>
      </c>
      <c r="E2751" s="25" t="s">
        <v>8110</v>
      </c>
      <c r="F2751" s="25" t="s">
        <v>13827</v>
      </c>
      <c r="G2751" s="25" t="s">
        <v>10992</v>
      </c>
      <c r="H2751" s="21">
        <v>786.48</v>
      </c>
      <c r="I2751" s="25" t="s">
        <v>7296</v>
      </c>
      <c r="J2751" s="25" t="s">
        <v>7288</v>
      </c>
      <c r="K2751" s="25" t="s">
        <v>7262</v>
      </c>
      <c r="L2751" s="25" t="s">
        <v>7259</v>
      </c>
      <c r="M2751" s="21">
        <v>786.48</v>
      </c>
      <c r="N2751" s="22">
        <v>0</v>
      </c>
      <c r="O2751" s="21">
        <v>786.48</v>
      </c>
      <c r="P2751" s="21">
        <v>786.48</v>
      </c>
      <c r="Q2751" s="25" t="s">
        <v>8113</v>
      </c>
      <c r="R2751" s="1" t="str">
        <f t="shared" si="43"/>
        <v>ST10049</v>
      </c>
      <c r="S2751" t="str">
        <f>VLOOKUP(R2751,Data!$C$2:$D$261,2,0)</f>
        <v>Colonel By</v>
      </c>
      <c r="T2751">
        <f>COUNTIF('Feb 2022'!A:A,D2751)+COUNTIF('Mar 2022'!A:A,D2751)+COUNTIF('Apr 2022'!A:A,D2751)+COUNTIF('May 2022'!A:A,D2751)+COUNTIF('June 2022'!A:A,D2751)+COUNTIF('July 2022'!A:A,D2751)+COUNTIF('Aug 2022'!A:A,D2751)+COUNTIF('Sep 2022'!A:A,D2751)+COUNTIF('Oct 2022'!A:A,D2751)+COUNTIF('Dec 2022'!A:A,D2751)</f>
        <v>1</v>
      </c>
      <c r="U2751" t="str">
        <f>VLOOKUP(Q2751,'Capital Lookup'!A:B,2,FALSE)</f>
        <v>No</v>
      </c>
      <c r="V2751" s="2">
        <f>IFERROR(VLOOKUP(LEFT(F2751,10),'Find Purchase Orders'!B:J,9,FALSE),"")</f>
        <v>44699</v>
      </c>
      <c r="W2751" s="25" t="s">
        <v>7261</v>
      </c>
    </row>
    <row r="2752" spans="1:23" hidden="1">
      <c r="A2752" s="25" t="s">
        <v>7261</v>
      </c>
      <c r="B2752" s="25" t="s">
        <v>8108</v>
      </c>
      <c r="C2752" s="25" t="s">
        <v>7264</v>
      </c>
      <c r="D2752" s="25" t="s">
        <v>5019</v>
      </c>
      <c r="E2752" s="25" t="s">
        <v>8110</v>
      </c>
      <c r="F2752" s="25" t="s">
        <v>13828</v>
      </c>
      <c r="G2752" s="25" t="s">
        <v>13829</v>
      </c>
      <c r="H2752" s="21">
        <v>786.48</v>
      </c>
      <c r="I2752" s="25" t="s">
        <v>7296</v>
      </c>
      <c r="J2752" s="25" t="s">
        <v>7288</v>
      </c>
      <c r="K2752" s="25" t="s">
        <v>7262</v>
      </c>
      <c r="L2752" s="25" t="s">
        <v>7259</v>
      </c>
      <c r="M2752" s="21">
        <v>786.48</v>
      </c>
      <c r="N2752" s="21">
        <v>786.48</v>
      </c>
      <c r="O2752" s="21">
        <v>0</v>
      </c>
      <c r="P2752" s="21">
        <v>786.48</v>
      </c>
      <c r="Q2752" s="25" t="s">
        <v>8113</v>
      </c>
      <c r="R2752" s="1" t="str">
        <f t="shared" si="43"/>
        <v>ST10049</v>
      </c>
      <c r="S2752" t="str">
        <f>VLOOKUP(R2752,Data!$C$2:$D$261,2,0)</f>
        <v>Colonel By</v>
      </c>
      <c r="T2752">
        <f>COUNTIF('Feb 2022'!A:A,D2752)+COUNTIF('Mar 2022'!A:A,D2752)+COUNTIF('Apr 2022'!A:A,D2752)+COUNTIF('May 2022'!A:A,D2752)+COUNTIF('June 2022'!A:A,D2752)+COUNTIF('July 2022'!A:A,D2752)+COUNTIF('Aug 2022'!A:A,D2752)+COUNTIF('Sep 2022'!A:A,D2752)+COUNTIF('Oct 2022'!A:A,D2752)+COUNTIF('Dec 2022'!A:A,D2752)</f>
        <v>1</v>
      </c>
      <c r="U2752" t="str">
        <f>VLOOKUP(Q2752,'Capital Lookup'!A:B,2,FALSE)</f>
        <v>No</v>
      </c>
      <c r="V2752" s="2">
        <f>IFERROR(VLOOKUP(LEFT(F2752,10),'Find Purchase Orders'!B:J,9,FALSE),"")</f>
        <v>44699</v>
      </c>
      <c r="W2752" s="25" t="s">
        <v>7261</v>
      </c>
    </row>
    <row r="2753" spans="1:23" hidden="1">
      <c r="A2753" s="25" t="s">
        <v>7261</v>
      </c>
      <c r="B2753" s="25" t="s">
        <v>8108</v>
      </c>
      <c r="C2753" s="25" t="s">
        <v>7264</v>
      </c>
      <c r="D2753" s="25" t="s">
        <v>5019</v>
      </c>
      <c r="E2753" s="25" t="s">
        <v>8110</v>
      </c>
      <c r="F2753" s="25" t="s">
        <v>13830</v>
      </c>
      <c r="G2753" s="25" t="s">
        <v>13831</v>
      </c>
      <c r="H2753" s="21">
        <v>3547.95</v>
      </c>
      <c r="I2753" s="25" t="s">
        <v>7296</v>
      </c>
      <c r="J2753" s="25" t="s">
        <v>7288</v>
      </c>
      <c r="K2753" s="25" t="s">
        <v>7262</v>
      </c>
      <c r="L2753" s="25" t="s">
        <v>7259</v>
      </c>
      <c r="M2753" s="21">
        <v>3547.95</v>
      </c>
      <c r="N2753" s="21">
        <v>3547.95</v>
      </c>
      <c r="O2753" s="21">
        <v>0</v>
      </c>
      <c r="P2753" s="21">
        <v>3547.95</v>
      </c>
      <c r="Q2753" s="25" t="s">
        <v>8113</v>
      </c>
      <c r="R2753" s="1" t="str">
        <f t="shared" si="43"/>
        <v>ST10049</v>
      </c>
      <c r="S2753" t="str">
        <f>VLOOKUP(R2753,Data!$C$2:$D$261,2,0)</f>
        <v>Colonel By</v>
      </c>
      <c r="T2753">
        <f>COUNTIF('Feb 2022'!A:A,D2753)+COUNTIF('Mar 2022'!A:A,D2753)+COUNTIF('Apr 2022'!A:A,D2753)+COUNTIF('May 2022'!A:A,D2753)+COUNTIF('June 2022'!A:A,D2753)+COUNTIF('July 2022'!A:A,D2753)+COUNTIF('Aug 2022'!A:A,D2753)+COUNTIF('Sep 2022'!A:A,D2753)+COUNTIF('Oct 2022'!A:A,D2753)+COUNTIF('Dec 2022'!A:A,D2753)</f>
        <v>1</v>
      </c>
      <c r="U2753" t="str">
        <f>VLOOKUP(Q2753,'Capital Lookup'!A:B,2,FALSE)</f>
        <v>No</v>
      </c>
      <c r="V2753" s="2">
        <f>IFERROR(VLOOKUP(LEFT(F2753,10),'Find Purchase Orders'!B:J,9,FALSE),"")</f>
        <v>44699</v>
      </c>
      <c r="W2753" s="25" t="s">
        <v>7261</v>
      </c>
    </row>
    <row r="2754" spans="1:23" hidden="1">
      <c r="A2754" s="25" t="s">
        <v>7261</v>
      </c>
      <c r="B2754" s="25" t="s">
        <v>8108</v>
      </c>
      <c r="C2754" s="25" t="s">
        <v>7264</v>
      </c>
      <c r="D2754" s="25" t="s">
        <v>5021</v>
      </c>
      <c r="E2754" s="25" t="s">
        <v>8110</v>
      </c>
      <c r="F2754" s="25" t="s">
        <v>13832</v>
      </c>
      <c r="G2754" s="25" t="s">
        <v>13833</v>
      </c>
      <c r="H2754" s="21">
        <v>176.28</v>
      </c>
      <c r="I2754" s="25" t="s">
        <v>7296</v>
      </c>
      <c r="J2754" s="25" t="s">
        <v>7288</v>
      </c>
      <c r="K2754" s="25" t="s">
        <v>7262</v>
      </c>
      <c r="L2754" s="25" t="s">
        <v>7259</v>
      </c>
      <c r="M2754" s="21">
        <v>176.28</v>
      </c>
      <c r="N2754" s="21">
        <v>176.28</v>
      </c>
      <c r="O2754" s="21">
        <v>0</v>
      </c>
      <c r="P2754" s="21">
        <v>176.28</v>
      </c>
      <c r="Q2754" s="25" t="s">
        <v>8113</v>
      </c>
      <c r="R2754" s="1" t="str">
        <f t="shared" si="43"/>
        <v>ST10049</v>
      </c>
      <c r="S2754" t="str">
        <f>VLOOKUP(R2754,Data!$C$2:$D$261,2,0)</f>
        <v>Colonel By</v>
      </c>
      <c r="T2754">
        <f>COUNTIF('Feb 2022'!A:A,D2754)+COUNTIF('Mar 2022'!A:A,D2754)+COUNTIF('Apr 2022'!A:A,D2754)+COUNTIF('May 2022'!A:A,D2754)+COUNTIF('June 2022'!A:A,D2754)+COUNTIF('July 2022'!A:A,D2754)+COUNTIF('Aug 2022'!A:A,D2754)+COUNTIF('Sep 2022'!A:A,D2754)+COUNTIF('Oct 2022'!A:A,D2754)+COUNTIF('Dec 2022'!A:A,D2754)</f>
        <v>1</v>
      </c>
      <c r="U2754" t="str">
        <f>VLOOKUP(Q2754,'Capital Lookup'!A:B,2,FALSE)</f>
        <v>No</v>
      </c>
      <c r="V2754" s="2">
        <f>IFERROR(VLOOKUP(LEFT(F2754,10),'Find Purchase Orders'!B:J,9,FALSE),"")</f>
        <v>44699</v>
      </c>
      <c r="W2754" s="25" t="s">
        <v>7261</v>
      </c>
    </row>
    <row r="2755" spans="1:23" hidden="1">
      <c r="A2755" s="25" t="s">
        <v>7261</v>
      </c>
      <c r="B2755" s="25" t="s">
        <v>8108</v>
      </c>
      <c r="C2755" s="25" t="s">
        <v>7264</v>
      </c>
      <c r="D2755" s="25" t="s">
        <v>5021</v>
      </c>
      <c r="E2755" s="25" t="s">
        <v>8110</v>
      </c>
      <c r="F2755" s="25" t="s">
        <v>13834</v>
      </c>
      <c r="G2755" s="25" t="s">
        <v>13835</v>
      </c>
      <c r="H2755" s="21">
        <v>2034</v>
      </c>
      <c r="I2755" s="25" t="s">
        <v>7296</v>
      </c>
      <c r="J2755" s="25" t="s">
        <v>7288</v>
      </c>
      <c r="K2755" s="25" t="s">
        <v>7262</v>
      </c>
      <c r="L2755" s="25" t="s">
        <v>7259</v>
      </c>
      <c r="M2755" s="21">
        <v>2034</v>
      </c>
      <c r="N2755" s="21">
        <v>2034</v>
      </c>
      <c r="O2755" s="21">
        <v>0</v>
      </c>
      <c r="P2755" s="21">
        <v>2034</v>
      </c>
      <c r="Q2755" s="25" t="s">
        <v>8113</v>
      </c>
      <c r="R2755" s="1" t="str">
        <f t="shared" si="43"/>
        <v>ST10049</v>
      </c>
      <c r="S2755" t="str">
        <f>VLOOKUP(R2755,Data!$C$2:$D$261,2,0)</f>
        <v>Colonel By</v>
      </c>
      <c r="T2755">
        <f>COUNTIF('Feb 2022'!A:A,D2755)+COUNTIF('Mar 2022'!A:A,D2755)+COUNTIF('Apr 2022'!A:A,D2755)+COUNTIF('May 2022'!A:A,D2755)+COUNTIF('June 2022'!A:A,D2755)+COUNTIF('July 2022'!A:A,D2755)+COUNTIF('Aug 2022'!A:A,D2755)+COUNTIF('Sep 2022'!A:A,D2755)+COUNTIF('Oct 2022'!A:A,D2755)+COUNTIF('Dec 2022'!A:A,D2755)</f>
        <v>1</v>
      </c>
      <c r="U2755" t="str">
        <f>VLOOKUP(Q2755,'Capital Lookup'!A:B,2,FALSE)</f>
        <v>No</v>
      </c>
      <c r="V2755" s="2">
        <f>IFERROR(VLOOKUP(LEFT(F2755,10),'Find Purchase Orders'!B:J,9,FALSE),"")</f>
        <v>44699</v>
      </c>
      <c r="W2755" s="25" t="s">
        <v>7261</v>
      </c>
    </row>
    <row r="2756" spans="1:23" hidden="1">
      <c r="A2756" s="25" t="s">
        <v>7261</v>
      </c>
      <c r="B2756" s="25" t="s">
        <v>7752</v>
      </c>
      <c r="C2756" s="25" t="s">
        <v>7277</v>
      </c>
      <c r="D2756" s="25" t="s">
        <v>5022</v>
      </c>
      <c r="E2756" s="25" t="s">
        <v>8188</v>
      </c>
      <c r="F2756" s="25" t="s">
        <v>13836</v>
      </c>
      <c r="G2756" s="25" t="s">
        <v>13837</v>
      </c>
      <c r="H2756" s="21">
        <v>4821.21</v>
      </c>
      <c r="I2756" s="25" t="s">
        <v>7296</v>
      </c>
      <c r="J2756" s="25" t="s">
        <v>7288</v>
      </c>
      <c r="K2756" s="25" t="s">
        <v>7262</v>
      </c>
      <c r="L2756" s="25" t="s">
        <v>7259</v>
      </c>
      <c r="M2756" s="21">
        <v>4821.21</v>
      </c>
      <c r="N2756" s="21">
        <v>4821.21</v>
      </c>
      <c r="O2756" s="21">
        <v>0</v>
      </c>
      <c r="P2756" s="21">
        <v>4821.21</v>
      </c>
      <c r="Q2756" s="25" t="s">
        <v>8191</v>
      </c>
      <c r="R2756" s="1" t="str">
        <f t="shared" si="43"/>
        <v>ST10065</v>
      </c>
      <c r="S2756" t="str">
        <f>VLOOKUP(R2756,Data!$C$2:$D$261,2,0)</f>
        <v>Evergreen</v>
      </c>
      <c r="T2756">
        <f>COUNTIF('Feb 2022'!A:A,D2756)+COUNTIF('Mar 2022'!A:A,D2756)+COUNTIF('Apr 2022'!A:A,D2756)+COUNTIF('May 2022'!A:A,D2756)+COUNTIF('June 2022'!A:A,D2756)+COUNTIF('July 2022'!A:A,D2756)+COUNTIF('Aug 2022'!A:A,D2756)+COUNTIF('Sep 2022'!A:A,D2756)+COUNTIF('Oct 2022'!A:A,D2756)+COUNTIF('Dec 2022'!A:A,D2756)</f>
        <v>1</v>
      </c>
      <c r="U2756" t="str">
        <f>VLOOKUP(Q2756,'Capital Lookup'!A:B,2,FALSE)</f>
        <v>No</v>
      </c>
      <c r="V2756" s="2">
        <f>IFERROR(VLOOKUP(LEFT(F2756,10),'Find Purchase Orders'!B:J,9,FALSE),"")</f>
        <v>44705</v>
      </c>
      <c r="W2756" s="25" t="s">
        <v>7261</v>
      </c>
    </row>
    <row r="2757" spans="1:23" hidden="1">
      <c r="A2757" s="25" t="s">
        <v>7261</v>
      </c>
      <c r="B2757" s="25" t="s">
        <v>13450</v>
      </c>
      <c r="C2757" s="25" t="s">
        <v>7254</v>
      </c>
      <c r="D2757" s="25" t="s">
        <v>13838</v>
      </c>
      <c r="E2757" s="25" t="s">
        <v>10329</v>
      </c>
      <c r="H2757" s="21">
        <v>3062.3</v>
      </c>
      <c r="I2757" s="25" t="s">
        <v>7257</v>
      </c>
      <c r="K2757" s="25" t="s">
        <v>8175</v>
      </c>
      <c r="L2757" s="25" t="s">
        <v>10332</v>
      </c>
      <c r="M2757" s="22">
        <v>0</v>
      </c>
      <c r="N2757" s="22">
        <v>0</v>
      </c>
      <c r="O2757" s="21">
        <v>0</v>
      </c>
      <c r="P2757" s="21">
        <v>352.3</v>
      </c>
      <c r="Q2757" s="25" t="s">
        <v>10333</v>
      </c>
      <c r="R2757" s="1" t="str">
        <f t="shared" si="43"/>
        <v>ST10040</v>
      </c>
      <c r="S2757" t="str">
        <f>VLOOKUP(R2757,Data!$C$2:$D$261,2,0)</f>
        <v>Lynwood</v>
      </c>
      <c r="T2757">
        <f>COUNTIF('Feb 2022'!A:A,D2757)+COUNTIF('Mar 2022'!A:A,D2757)+COUNTIF('Apr 2022'!A:A,D2757)+COUNTIF('May 2022'!A:A,D2757)+COUNTIF('June 2022'!A:A,D2757)+COUNTIF('July 2022'!A:A,D2757)+COUNTIF('Aug 2022'!A:A,D2757)+COUNTIF('Sep 2022'!A:A,D2757)+COUNTIF('Oct 2022'!A:A,D2757)+COUNTIF('Dec 2022'!A:A,D2757)</f>
        <v>0</v>
      </c>
      <c r="U2757" t="str">
        <f>VLOOKUP(Q2757,'Capital Lookup'!A:B,2,FALSE)</f>
        <v>Yes</v>
      </c>
      <c r="V2757" s="2" t="str">
        <f>IFERROR(VLOOKUP(LEFT(F2757,10),'Find Purchase Orders'!B:J,9,FALSE),"")</f>
        <v/>
      </c>
      <c r="W2757" s="25" t="s">
        <v>7261</v>
      </c>
    </row>
    <row r="2758" spans="1:23" hidden="1">
      <c r="A2758" s="25" t="s">
        <v>7261</v>
      </c>
      <c r="B2758" s="25" t="s">
        <v>8754</v>
      </c>
      <c r="C2758" s="25" t="s">
        <v>7264</v>
      </c>
      <c r="D2758" s="25" t="s">
        <v>5074</v>
      </c>
      <c r="E2758" s="25" t="s">
        <v>8755</v>
      </c>
      <c r="F2758" s="25" t="s">
        <v>13839</v>
      </c>
      <c r="G2758" s="25" t="s">
        <v>10388</v>
      </c>
      <c r="H2758" s="21">
        <v>4150.49</v>
      </c>
      <c r="I2758" s="25" t="s">
        <v>7296</v>
      </c>
      <c r="J2758" s="25" t="s">
        <v>7288</v>
      </c>
      <c r="K2758" s="25" t="s">
        <v>7262</v>
      </c>
      <c r="L2758" s="25" t="s">
        <v>7259</v>
      </c>
      <c r="M2758" s="21">
        <v>4150.49</v>
      </c>
      <c r="N2758" s="21">
        <v>4150.49</v>
      </c>
      <c r="O2758" s="21">
        <v>0</v>
      </c>
      <c r="P2758" s="21">
        <v>4150.49</v>
      </c>
      <c r="Q2758" s="25" t="s">
        <v>8758</v>
      </c>
      <c r="R2758" s="1" t="str">
        <f t="shared" si="43"/>
        <v>ST10078</v>
      </c>
      <c r="S2758" t="str">
        <f>VLOOKUP(R2758,Data!$C$2:$D$261,2,0)</f>
        <v>Marian Chateau</v>
      </c>
      <c r="T2758">
        <f>COUNTIF('Feb 2022'!A:A,D2758)+COUNTIF('Mar 2022'!A:A,D2758)+COUNTIF('Apr 2022'!A:A,D2758)+COUNTIF('May 2022'!A:A,D2758)+COUNTIF('June 2022'!A:A,D2758)+COUNTIF('July 2022'!A:A,D2758)+COUNTIF('Aug 2022'!A:A,D2758)+COUNTIF('Sep 2022'!A:A,D2758)+COUNTIF('Oct 2022'!A:A,D2758)+COUNTIF('Dec 2022'!A:A,D2758)</f>
        <v>1</v>
      </c>
      <c r="U2758" t="str">
        <f>VLOOKUP(Q2758,'Capital Lookup'!A:B,2,FALSE)</f>
        <v>No</v>
      </c>
      <c r="V2758" s="2">
        <f>IFERROR(VLOOKUP(LEFT(F2758,10),'Find Purchase Orders'!B:J,9,FALSE),"")</f>
        <v>44707</v>
      </c>
      <c r="W2758" s="25" t="s">
        <v>7261</v>
      </c>
    </row>
    <row r="2759" spans="1:23" hidden="1">
      <c r="A2759" s="25" t="s">
        <v>7252</v>
      </c>
      <c r="B2759" s="25" t="s">
        <v>8259</v>
      </c>
      <c r="C2759" s="25" t="s">
        <v>8260</v>
      </c>
      <c r="D2759" s="25" t="s">
        <v>13840</v>
      </c>
      <c r="E2759" s="25" t="s">
        <v>10329</v>
      </c>
      <c r="F2759" s="25" t="s">
        <v>13841</v>
      </c>
      <c r="G2759" s="25" t="s">
        <v>13842</v>
      </c>
      <c r="H2759" s="21">
        <v>3062.3</v>
      </c>
      <c r="I2759" s="25" t="s">
        <v>7296</v>
      </c>
      <c r="J2759" s="25" t="s">
        <v>7288</v>
      </c>
      <c r="K2759" s="25" t="s">
        <v>8175</v>
      </c>
      <c r="L2759" s="25" t="s">
        <v>10332</v>
      </c>
      <c r="M2759" s="21">
        <v>3062.3</v>
      </c>
      <c r="N2759" s="21">
        <v>3144.73</v>
      </c>
      <c r="O2759" s="21">
        <v>-82.43</v>
      </c>
      <c r="P2759" s="21">
        <v>3062.3</v>
      </c>
      <c r="Q2759" s="25" t="s">
        <v>13843</v>
      </c>
      <c r="R2759" s="1" t="str">
        <f t="shared" si="43"/>
        <v>ST10260</v>
      </c>
      <c r="S2759" t="str">
        <f>VLOOKUP(R2759,Data!$C$2:$D$261,2,0)</f>
        <v>Support Office</v>
      </c>
      <c r="T2759">
        <f>COUNTIF('Feb 2022'!A:A,D2759)+COUNTIF('Mar 2022'!A:A,D2759)+COUNTIF('Apr 2022'!A:A,D2759)+COUNTIF('May 2022'!A:A,D2759)+COUNTIF('June 2022'!A:A,D2759)+COUNTIF('July 2022'!A:A,D2759)+COUNTIF('Aug 2022'!A:A,D2759)+COUNTIF('Sep 2022'!A:A,D2759)+COUNTIF('Oct 2022'!A:A,D2759)+COUNTIF('Dec 2022'!A:A,D2759)</f>
        <v>0</v>
      </c>
      <c r="U2759" t="str">
        <f>VLOOKUP(Q2759,'Capital Lookup'!A:B,2,FALSE)</f>
        <v>Yes</v>
      </c>
      <c r="V2759" s="2">
        <f>IFERROR(VLOOKUP(LEFT(F2759,10),'Find Purchase Orders'!B:J,9,FALSE),"")</f>
        <v>44699</v>
      </c>
      <c r="W2759" s="25" t="s">
        <v>7261</v>
      </c>
    </row>
    <row r="2760" spans="1:23" hidden="1">
      <c r="A2760" s="25" t="s">
        <v>7261</v>
      </c>
      <c r="B2760" s="25" t="s">
        <v>7291</v>
      </c>
      <c r="C2760" s="25" t="s">
        <v>7264</v>
      </c>
      <c r="D2760" s="25" t="s">
        <v>5152</v>
      </c>
      <c r="E2760" s="25" t="s">
        <v>8577</v>
      </c>
      <c r="F2760" s="25" t="s">
        <v>13844</v>
      </c>
      <c r="G2760" s="25" t="s">
        <v>13845</v>
      </c>
      <c r="H2760" s="21">
        <v>433937.7</v>
      </c>
      <c r="I2760" s="25" t="s">
        <v>7296</v>
      </c>
      <c r="J2760" s="25" t="s">
        <v>7288</v>
      </c>
      <c r="K2760" s="25" t="s">
        <v>7893</v>
      </c>
      <c r="L2760" s="25" t="s">
        <v>8119</v>
      </c>
      <c r="M2760" s="21">
        <v>433937.7</v>
      </c>
      <c r="N2760" s="21">
        <v>454142.42</v>
      </c>
      <c r="O2760" s="21">
        <v>-20204.72</v>
      </c>
      <c r="P2760" s="21">
        <v>433937.7</v>
      </c>
      <c r="Q2760" s="25" t="s">
        <v>10269</v>
      </c>
      <c r="R2760" s="1" t="str">
        <f t="shared" si="43"/>
        <v>ST10083</v>
      </c>
      <c r="S2760" t="str">
        <f>VLOOKUP(R2760,Data!$C$2:$D$261,2,0)</f>
        <v>The Waverly/Rosewood</v>
      </c>
      <c r="T2760">
        <f>COUNTIF('Feb 2022'!A:A,D2760)+COUNTIF('Mar 2022'!A:A,D2760)+COUNTIF('Apr 2022'!A:A,D2760)+COUNTIF('May 2022'!A:A,D2760)+COUNTIF('June 2022'!A:A,D2760)+COUNTIF('July 2022'!A:A,D2760)+COUNTIF('Aug 2022'!A:A,D2760)+COUNTIF('Sep 2022'!A:A,D2760)+COUNTIF('Oct 2022'!A:A,D2760)+COUNTIF('Dec 2022'!A:A,D2760)</f>
        <v>1</v>
      </c>
      <c r="U2760" t="str">
        <f>VLOOKUP(Q2760,'Capital Lookup'!A:B,2,FALSE)</f>
        <v>No</v>
      </c>
      <c r="V2760" s="2">
        <f>IFERROR(VLOOKUP(LEFT(F2760,10),'Find Purchase Orders'!B:J,9,FALSE),"")</f>
        <v>44718</v>
      </c>
      <c r="W2760" s="25" t="s">
        <v>7261</v>
      </c>
    </row>
    <row r="2761" spans="1:23" hidden="1">
      <c r="A2761" s="25" t="s">
        <v>12960</v>
      </c>
      <c r="B2761" s="25" t="s">
        <v>9186</v>
      </c>
      <c r="C2761" s="25" t="s">
        <v>7264</v>
      </c>
      <c r="D2761" s="25" t="s">
        <v>5057</v>
      </c>
      <c r="E2761" s="25" t="s">
        <v>12833</v>
      </c>
      <c r="F2761" s="25" t="s">
        <v>13846</v>
      </c>
      <c r="G2761" s="25" t="s">
        <v>13847</v>
      </c>
      <c r="H2761" s="21">
        <v>11968.77</v>
      </c>
      <c r="I2761" s="25" t="s">
        <v>7296</v>
      </c>
      <c r="J2761" s="25" t="s">
        <v>7288</v>
      </c>
      <c r="K2761" s="25" t="s">
        <v>7579</v>
      </c>
      <c r="L2761" s="25" t="s">
        <v>7580</v>
      </c>
      <c r="M2761" s="21">
        <v>11968.77</v>
      </c>
      <c r="N2761" s="21">
        <v>11955.46</v>
      </c>
      <c r="O2761" s="21">
        <v>13.31</v>
      </c>
      <c r="P2761" s="21">
        <v>11968.77</v>
      </c>
      <c r="Q2761" s="25" t="s">
        <v>13848</v>
      </c>
      <c r="R2761" s="1" t="str">
        <f t="shared" si="43"/>
        <v>ST10070</v>
      </c>
      <c r="S2761" t="str">
        <f>VLOOKUP(R2761,Data!$C$2:$D$261,2,0)</f>
        <v>Scenic Acres</v>
      </c>
      <c r="T2761">
        <f>COUNTIF('Feb 2022'!A:A,D2761)+COUNTIF('Mar 2022'!A:A,D2761)+COUNTIF('Apr 2022'!A:A,D2761)+COUNTIF('May 2022'!A:A,D2761)+COUNTIF('June 2022'!A:A,D2761)+COUNTIF('July 2022'!A:A,D2761)+COUNTIF('Aug 2022'!A:A,D2761)+COUNTIF('Sep 2022'!A:A,D2761)+COUNTIF('Oct 2022'!A:A,D2761)+COUNTIF('Dec 2022'!A:A,D2761)</f>
        <v>1</v>
      </c>
      <c r="U2761" t="str">
        <f>VLOOKUP(Q2761,'Capital Lookup'!A:B,2,FALSE)</f>
        <v>No</v>
      </c>
      <c r="V2761" s="2">
        <f>IFERROR(VLOOKUP(LEFT(F2761,10),'Find Purchase Orders'!B:J,9,FALSE),"")</f>
        <v>44700</v>
      </c>
      <c r="W2761" s="25" t="s">
        <v>7261</v>
      </c>
    </row>
    <row r="2762" spans="1:23" hidden="1">
      <c r="A2762" s="25" t="s">
        <v>7252</v>
      </c>
      <c r="B2762" s="25" t="s">
        <v>8531</v>
      </c>
      <c r="C2762" s="25" t="s">
        <v>7254</v>
      </c>
      <c r="D2762" s="25" t="s">
        <v>5026</v>
      </c>
      <c r="E2762" s="25" t="s">
        <v>11006</v>
      </c>
      <c r="F2762" s="25" t="s">
        <v>13849</v>
      </c>
      <c r="G2762" s="25" t="s">
        <v>13850</v>
      </c>
      <c r="H2762" s="21">
        <v>4536.5200000000004</v>
      </c>
      <c r="I2762" s="25" t="s">
        <v>7296</v>
      </c>
      <c r="J2762" s="25" t="s">
        <v>7288</v>
      </c>
      <c r="K2762" s="25" t="s">
        <v>7262</v>
      </c>
      <c r="L2762" s="25" t="s">
        <v>7259</v>
      </c>
      <c r="M2762" s="21">
        <v>4536.5200000000004</v>
      </c>
      <c r="N2762" s="21">
        <v>4536.5200000000004</v>
      </c>
      <c r="O2762" s="21">
        <v>0</v>
      </c>
      <c r="P2762" s="21">
        <v>4536.5200000000004</v>
      </c>
      <c r="Q2762" s="25" t="s">
        <v>8534</v>
      </c>
      <c r="R2762" s="1" t="str">
        <f t="shared" si="43"/>
        <v>ST10095</v>
      </c>
      <c r="S2762" t="str">
        <f>VLOOKUP(R2762,Data!$C$2:$D$261,2,0)</f>
        <v>Greenway</v>
      </c>
      <c r="T2762">
        <f>COUNTIF('Feb 2022'!A:A,D2762)+COUNTIF('Mar 2022'!A:A,D2762)+COUNTIF('Apr 2022'!A:A,D2762)+COUNTIF('May 2022'!A:A,D2762)+COUNTIF('June 2022'!A:A,D2762)+COUNTIF('July 2022'!A:A,D2762)+COUNTIF('Aug 2022'!A:A,D2762)+COUNTIF('Sep 2022'!A:A,D2762)+COUNTIF('Oct 2022'!A:A,D2762)+COUNTIF('Dec 2022'!A:A,D2762)</f>
        <v>1</v>
      </c>
      <c r="U2762" t="str">
        <f>VLOOKUP(Q2762,'Capital Lookup'!A:B,2,FALSE)</f>
        <v>No</v>
      </c>
      <c r="V2762" s="2">
        <f>IFERROR(VLOOKUP(LEFT(F2762,10),'Find Purchase Orders'!B:J,9,FALSE),"")</f>
        <v>44699</v>
      </c>
      <c r="W2762" s="25" t="s">
        <v>7261</v>
      </c>
    </row>
    <row r="2763" spans="1:23" hidden="1">
      <c r="A2763" s="25" t="s">
        <v>7252</v>
      </c>
      <c r="B2763" s="25" t="s">
        <v>11638</v>
      </c>
      <c r="C2763" s="25" t="s">
        <v>7254</v>
      </c>
      <c r="D2763" s="25" t="s">
        <v>5027</v>
      </c>
      <c r="E2763" s="25" t="s">
        <v>11639</v>
      </c>
      <c r="F2763" s="25" t="s">
        <v>13851</v>
      </c>
      <c r="G2763" s="25" t="s">
        <v>13852</v>
      </c>
      <c r="H2763" s="21">
        <v>4268.5200000000004</v>
      </c>
      <c r="I2763" s="25" t="s">
        <v>7296</v>
      </c>
      <c r="J2763" s="25" t="s">
        <v>7288</v>
      </c>
      <c r="K2763" s="25" t="s">
        <v>7262</v>
      </c>
      <c r="L2763" s="25" t="s">
        <v>7259</v>
      </c>
      <c r="M2763" s="21">
        <v>4268.5200000000004</v>
      </c>
      <c r="N2763" s="21">
        <v>4268.53</v>
      </c>
      <c r="O2763" s="21">
        <v>-0.01</v>
      </c>
      <c r="P2763" s="21">
        <v>4268.5200000000004</v>
      </c>
      <c r="Q2763" s="25" t="s">
        <v>11642</v>
      </c>
      <c r="R2763" s="1" t="str">
        <f t="shared" si="43"/>
        <v>ST10097</v>
      </c>
      <c r="S2763" t="str">
        <f>VLOOKUP(R2763,Data!$C$2:$D$261,2,0)</f>
        <v>Grand Wood Park</v>
      </c>
      <c r="T2763">
        <f>COUNTIF('Feb 2022'!A:A,D2763)+COUNTIF('Mar 2022'!A:A,D2763)+COUNTIF('Apr 2022'!A:A,D2763)+COUNTIF('May 2022'!A:A,D2763)+COUNTIF('June 2022'!A:A,D2763)+COUNTIF('July 2022'!A:A,D2763)+COUNTIF('Aug 2022'!A:A,D2763)+COUNTIF('Sep 2022'!A:A,D2763)+COUNTIF('Oct 2022'!A:A,D2763)+COUNTIF('Dec 2022'!A:A,D2763)</f>
        <v>1</v>
      </c>
      <c r="U2763" t="str">
        <f>VLOOKUP(Q2763,'Capital Lookup'!A:B,2,FALSE)</f>
        <v>No</v>
      </c>
      <c r="V2763" s="2">
        <f>IFERROR(VLOOKUP(LEFT(F2763,10),'Find Purchase Orders'!B:J,9,FALSE),"")</f>
        <v>44700</v>
      </c>
      <c r="W2763" s="25" t="s">
        <v>7261</v>
      </c>
    </row>
    <row r="2764" spans="1:23" hidden="1">
      <c r="A2764" s="25" t="s">
        <v>12960</v>
      </c>
      <c r="B2764" s="25" t="s">
        <v>9186</v>
      </c>
      <c r="C2764" s="25" t="s">
        <v>7264</v>
      </c>
      <c r="D2764" s="25" t="s">
        <v>5028</v>
      </c>
      <c r="E2764" s="25" t="s">
        <v>12833</v>
      </c>
      <c r="F2764" s="25" t="s">
        <v>13853</v>
      </c>
      <c r="G2764" s="25" t="s">
        <v>13854</v>
      </c>
      <c r="H2764" s="21">
        <v>37699.29</v>
      </c>
      <c r="I2764" s="25" t="s">
        <v>7296</v>
      </c>
      <c r="J2764" s="25" t="s">
        <v>7288</v>
      </c>
      <c r="K2764" s="25" t="s">
        <v>7579</v>
      </c>
      <c r="L2764" s="25" t="s">
        <v>7580</v>
      </c>
      <c r="M2764" s="21">
        <v>37699.29</v>
      </c>
      <c r="N2764" s="21">
        <v>37699.300000000003</v>
      </c>
      <c r="O2764" s="21">
        <v>-0.01</v>
      </c>
      <c r="P2764" s="21">
        <v>37699.29</v>
      </c>
      <c r="Q2764" s="25" t="s">
        <v>13848</v>
      </c>
      <c r="R2764" s="1" t="str">
        <f t="shared" ref="R2764:R2827" si="44">CONCATENATE("ST",LEFT(B2764,5))</f>
        <v>ST10070</v>
      </c>
      <c r="S2764" t="str">
        <f>VLOOKUP(R2764,Data!$C$2:$D$261,2,0)</f>
        <v>Scenic Acres</v>
      </c>
      <c r="T2764">
        <f>COUNTIF('Feb 2022'!A:A,D2764)+COUNTIF('Mar 2022'!A:A,D2764)+COUNTIF('Apr 2022'!A:A,D2764)+COUNTIF('May 2022'!A:A,D2764)+COUNTIF('June 2022'!A:A,D2764)+COUNTIF('July 2022'!A:A,D2764)+COUNTIF('Aug 2022'!A:A,D2764)+COUNTIF('Sep 2022'!A:A,D2764)+COUNTIF('Oct 2022'!A:A,D2764)+COUNTIF('Dec 2022'!A:A,D2764)</f>
        <v>1</v>
      </c>
      <c r="U2764" t="str">
        <f>VLOOKUP(Q2764,'Capital Lookup'!A:B,2,FALSE)</f>
        <v>No</v>
      </c>
      <c r="V2764" s="2">
        <f>IFERROR(VLOOKUP(LEFT(F2764,10),'Find Purchase Orders'!B:J,9,FALSE),"")</f>
        <v>44701</v>
      </c>
      <c r="W2764" s="25" t="s">
        <v>7261</v>
      </c>
    </row>
    <row r="2765" spans="1:23" hidden="1">
      <c r="A2765" s="25" t="s">
        <v>7261</v>
      </c>
      <c r="B2765" s="25" t="s">
        <v>8259</v>
      </c>
      <c r="C2765" s="25" t="s">
        <v>8260</v>
      </c>
      <c r="D2765" s="25" t="s">
        <v>13855</v>
      </c>
      <c r="E2765" s="25" t="s">
        <v>10329</v>
      </c>
      <c r="F2765" s="25" t="s">
        <v>13856</v>
      </c>
      <c r="G2765" s="25" t="s">
        <v>13857</v>
      </c>
      <c r="H2765" s="21">
        <v>66012.03</v>
      </c>
      <c r="I2765" s="25" t="s">
        <v>7296</v>
      </c>
      <c r="J2765" s="25" t="s">
        <v>7288</v>
      </c>
      <c r="K2765" s="25" t="s">
        <v>8175</v>
      </c>
      <c r="L2765" s="25" t="s">
        <v>12213</v>
      </c>
      <c r="M2765" s="21">
        <v>66012.03</v>
      </c>
      <c r="N2765" s="21">
        <v>66012.03</v>
      </c>
      <c r="O2765" s="21">
        <v>0</v>
      </c>
      <c r="P2765" s="21">
        <v>66012.03</v>
      </c>
      <c r="Q2765" s="25" t="s">
        <v>12214</v>
      </c>
      <c r="R2765" s="1" t="str">
        <f t="shared" si="44"/>
        <v>ST10260</v>
      </c>
      <c r="S2765" t="str">
        <f>VLOOKUP(R2765,Data!$C$2:$D$261,2,0)</f>
        <v>Support Office</v>
      </c>
      <c r="T2765">
        <f>COUNTIF('Feb 2022'!A:A,D2765)+COUNTIF('Mar 2022'!A:A,D2765)+COUNTIF('Apr 2022'!A:A,D2765)+COUNTIF('May 2022'!A:A,D2765)+COUNTIF('June 2022'!A:A,D2765)+COUNTIF('July 2022'!A:A,D2765)+COUNTIF('Aug 2022'!A:A,D2765)+COUNTIF('Sep 2022'!A:A,D2765)+COUNTIF('Oct 2022'!A:A,D2765)+COUNTIF('Dec 2022'!A:A,D2765)</f>
        <v>0</v>
      </c>
      <c r="U2765" t="str">
        <f>VLOOKUP(Q2765,'Capital Lookup'!A:B,2,FALSE)</f>
        <v>Yes</v>
      </c>
      <c r="V2765" s="2">
        <f>IFERROR(VLOOKUP(LEFT(F2765,10),'Find Purchase Orders'!B:J,9,FALSE),"")</f>
        <v>44701</v>
      </c>
      <c r="W2765" s="25" t="s">
        <v>7261</v>
      </c>
    </row>
    <row r="2766" spans="1:23" hidden="1">
      <c r="A2766" s="25" t="s">
        <v>7252</v>
      </c>
      <c r="B2766" s="25" t="s">
        <v>8531</v>
      </c>
      <c r="C2766" s="25" t="s">
        <v>7254</v>
      </c>
      <c r="D2766" s="25" t="s">
        <v>5029</v>
      </c>
      <c r="E2766" s="25" t="s">
        <v>11006</v>
      </c>
      <c r="F2766" s="25" t="s">
        <v>13858</v>
      </c>
      <c r="G2766" s="25" t="s">
        <v>13859</v>
      </c>
      <c r="H2766" s="21">
        <v>4438.4399999999996</v>
      </c>
      <c r="I2766" s="25" t="s">
        <v>7296</v>
      </c>
      <c r="J2766" s="25" t="s">
        <v>7288</v>
      </c>
      <c r="K2766" s="25" t="s">
        <v>7262</v>
      </c>
      <c r="L2766" s="25" t="s">
        <v>7259</v>
      </c>
      <c r="M2766" s="21">
        <v>4438.4399999999996</v>
      </c>
      <c r="N2766" s="21">
        <v>4438.4399999999996</v>
      </c>
      <c r="O2766" s="21">
        <v>0</v>
      </c>
      <c r="P2766" s="21">
        <v>4438.4399999999996</v>
      </c>
      <c r="Q2766" s="25" t="s">
        <v>8534</v>
      </c>
      <c r="R2766" s="1" t="str">
        <f t="shared" si="44"/>
        <v>ST10095</v>
      </c>
      <c r="S2766" t="str">
        <f>VLOOKUP(R2766,Data!$C$2:$D$261,2,0)</f>
        <v>Greenway</v>
      </c>
      <c r="T2766">
        <f>COUNTIF('Feb 2022'!A:A,D2766)+COUNTIF('Mar 2022'!A:A,D2766)+COUNTIF('Apr 2022'!A:A,D2766)+COUNTIF('May 2022'!A:A,D2766)+COUNTIF('June 2022'!A:A,D2766)+COUNTIF('July 2022'!A:A,D2766)+COUNTIF('Aug 2022'!A:A,D2766)+COUNTIF('Sep 2022'!A:A,D2766)+COUNTIF('Oct 2022'!A:A,D2766)+COUNTIF('Dec 2022'!A:A,D2766)</f>
        <v>1</v>
      </c>
      <c r="U2766" t="str">
        <f>VLOOKUP(Q2766,'Capital Lookup'!A:B,2,FALSE)</f>
        <v>No</v>
      </c>
      <c r="V2766" s="2">
        <f>IFERROR(VLOOKUP(LEFT(F2766,10),'Find Purchase Orders'!B:J,9,FALSE),"")</f>
        <v>44699</v>
      </c>
      <c r="W2766" s="25" t="s">
        <v>7261</v>
      </c>
    </row>
    <row r="2767" spans="1:23" hidden="1">
      <c r="A2767" s="25" t="s">
        <v>7252</v>
      </c>
      <c r="B2767" s="25" t="s">
        <v>8531</v>
      </c>
      <c r="C2767" s="25" t="s">
        <v>7254</v>
      </c>
      <c r="D2767" s="25" t="s">
        <v>5030</v>
      </c>
      <c r="E2767" s="25" t="s">
        <v>11006</v>
      </c>
      <c r="F2767" s="25" t="s">
        <v>13860</v>
      </c>
      <c r="G2767" s="25" t="s">
        <v>13861</v>
      </c>
      <c r="H2767" s="21">
        <v>4389.3900000000003</v>
      </c>
      <c r="I2767" s="25" t="s">
        <v>7296</v>
      </c>
      <c r="J2767" s="25" t="s">
        <v>7288</v>
      </c>
      <c r="K2767" s="25" t="s">
        <v>7262</v>
      </c>
      <c r="L2767" s="25" t="s">
        <v>7259</v>
      </c>
      <c r="M2767" s="21">
        <v>4389.3900000000003</v>
      </c>
      <c r="N2767" s="21">
        <v>4389.3900000000003</v>
      </c>
      <c r="O2767" s="21">
        <v>0</v>
      </c>
      <c r="P2767" s="21">
        <v>4389.3900000000003</v>
      </c>
      <c r="Q2767" s="25" t="s">
        <v>8534</v>
      </c>
      <c r="R2767" s="1" t="str">
        <f t="shared" si="44"/>
        <v>ST10095</v>
      </c>
      <c r="S2767" t="str">
        <f>VLOOKUP(R2767,Data!$C$2:$D$261,2,0)</f>
        <v>Greenway</v>
      </c>
      <c r="T2767">
        <f>COUNTIF('Feb 2022'!A:A,D2767)+COUNTIF('Mar 2022'!A:A,D2767)+COUNTIF('Apr 2022'!A:A,D2767)+COUNTIF('May 2022'!A:A,D2767)+COUNTIF('June 2022'!A:A,D2767)+COUNTIF('July 2022'!A:A,D2767)+COUNTIF('Aug 2022'!A:A,D2767)+COUNTIF('Sep 2022'!A:A,D2767)+COUNTIF('Oct 2022'!A:A,D2767)+COUNTIF('Dec 2022'!A:A,D2767)</f>
        <v>1</v>
      </c>
      <c r="U2767" t="str">
        <f>VLOOKUP(Q2767,'Capital Lookup'!A:B,2,FALSE)</f>
        <v>No</v>
      </c>
      <c r="V2767" s="2">
        <f>IFERROR(VLOOKUP(LEFT(F2767,10),'Find Purchase Orders'!B:J,9,FALSE),"")</f>
        <v>44699</v>
      </c>
      <c r="W2767" s="25" t="s">
        <v>7261</v>
      </c>
    </row>
    <row r="2768" spans="1:23" hidden="1">
      <c r="A2768" s="25" t="s">
        <v>7252</v>
      </c>
      <c r="B2768" s="25" t="s">
        <v>8531</v>
      </c>
      <c r="C2768" s="25" t="s">
        <v>7254</v>
      </c>
      <c r="D2768" s="25" t="s">
        <v>5031</v>
      </c>
      <c r="E2768" s="25" t="s">
        <v>11006</v>
      </c>
      <c r="F2768" s="25" t="s">
        <v>13862</v>
      </c>
      <c r="G2768" s="25" t="s">
        <v>13863</v>
      </c>
      <c r="H2768" s="21">
        <v>4536.5200000000004</v>
      </c>
      <c r="I2768" s="25" t="s">
        <v>7296</v>
      </c>
      <c r="J2768" s="25" t="s">
        <v>7288</v>
      </c>
      <c r="K2768" s="25" t="s">
        <v>7262</v>
      </c>
      <c r="L2768" s="25" t="s">
        <v>7259</v>
      </c>
      <c r="M2768" s="21">
        <v>4536.5200000000004</v>
      </c>
      <c r="N2768" s="21">
        <v>4536.5200000000004</v>
      </c>
      <c r="O2768" s="21">
        <v>0</v>
      </c>
      <c r="P2768" s="21">
        <v>4536.5200000000004</v>
      </c>
      <c r="Q2768" s="25" t="s">
        <v>8534</v>
      </c>
      <c r="R2768" s="1" t="str">
        <f t="shared" si="44"/>
        <v>ST10095</v>
      </c>
      <c r="S2768" t="str">
        <f>VLOOKUP(R2768,Data!$C$2:$D$261,2,0)</f>
        <v>Greenway</v>
      </c>
      <c r="T2768">
        <f>COUNTIF('Feb 2022'!A:A,D2768)+COUNTIF('Mar 2022'!A:A,D2768)+COUNTIF('Apr 2022'!A:A,D2768)+COUNTIF('May 2022'!A:A,D2768)+COUNTIF('June 2022'!A:A,D2768)+COUNTIF('July 2022'!A:A,D2768)+COUNTIF('Aug 2022'!A:A,D2768)+COUNTIF('Sep 2022'!A:A,D2768)+COUNTIF('Oct 2022'!A:A,D2768)+COUNTIF('Dec 2022'!A:A,D2768)</f>
        <v>1</v>
      </c>
      <c r="U2768" t="str">
        <f>VLOOKUP(Q2768,'Capital Lookup'!A:B,2,FALSE)</f>
        <v>No</v>
      </c>
      <c r="V2768" s="2">
        <f>IFERROR(VLOOKUP(LEFT(F2768,10),'Find Purchase Orders'!B:J,9,FALSE),"")</f>
        <v>44699</v>
      </c>
      <c r="W2768" s="25" t="s">
        <v>7261</v>
      </c>
    </row>
    <row r="2769" spans="1:23" hidden="1">
      <c r="A2769" s="25" t="s">
        <v>7252</v>
      </c>
      <c r="B2769" s="25" t="s">
        <v>8531</v>
      </c>
      <c r="C2769" s="25" t="s">
        <v>7254</v>
      </c>
      <c r="D2769" s="25" t="s">
        <v>5032</v>
      </c>
      <c r="E2769" s="25" t="s">
        <v>11006</v>
      </c>
      <c r="F2769" s="25" t="s">
        <v>13864</v>
      </c>
      <c r="G2769" s="25" t="s">
        <v>13865</v>
      </c>
      <c r="H2769" s="21">
        <v>4536.5200000000004</v>
      </c>
      <c r="I2769" s="25" t="s">
        <v>7296</v>
      </c>
      <c r="J2769" s="25" t="s">
        <v>7288</v>
      </c>
      <c r="K2769" s="25" t="s">
        <v>7262</v>
      </c>
      <c r="L2769" s="25" t="s">
        <v>7259</v>
      </c>
      <c r="M2769" s="21">
        <v>4536.5200000000004</v>
      </c>
      <c r="N2769" s="21">
        <v>4536.5200000000004</v>
      </c>
      <c r="O2769" s="21">
        <v>0</v>
      </c>
      <c r="P2769" s="21">
        <v>4536.5200000000004</v>
      </c>
      <c r="Q2769" s="25" t="s">
        <v>8534</v>
      </c>
      <c r="R2769" s="1" t="str">
        <f t="shared" si="44"/>
        <v>ST10095</v>
      </c>
      <c r="S2769" t="str">
        <f>VLOOKUP(R2769,Data!$C$2:$D$261,2,0)</f>
        <v>Greenway</v>
      </c>
      <c r="T2769">
        <f>COUNTIF('Feb 2022'!A:A,D2769)+COUNTIF('Mar 2022'!A:A,D2769)+COUNTIF('Apr 2022'!A:A,D2769)+COUNTIF('May 2022'!A:A,D2769)+COUNTIF('June 2022'!A:A,D2769)+COUNTIF('July 2022'!A:A,D2769)+COUNTIF('Aug 2022'!A:A,D2769)+COUNTIF('Sep 2022'!A:A,D2769)+COUNTIF('Oct 2022'!A:A,D2769)+COUNTIF('Dec 2022'!A:A,D2769)</f>
        <v>1</v>
      </c>
      <c r="U2769" t="str">
        <f>VLOOKUP(Q2769,'Capital Lookup'!A:B,2,FALSE)</f>
        <v>No</v>
      </c>
      <c r="V2769" s="2">
        <f>IFERROR(VLOOKUP(LEFT(F2769,10),'Find Purchase Orders'!B:J,9,FALSE),"")</f>
        <v>44699</v>
      </c>
      <c r="W2769" s="25" t="s">
        <v>7261</v>
      </c>
    </row>
    <row r="2770" spans="1:23" hidden="1">
      <c r="A2770" s="25" t="s">
        <v>7261</v>
      </c>
      <c r="B2770" s="25" t="s">
        <v>8108</v>
      </c>
      <c r="C2770" s="25" t="s">
        <v>7264</v>
      </c>
      <c r="D2770" s="25" t="s">
        <v>5033</v>
      </c>
      <c r="E2770" s="25" t="s">
        <v>8110</v>
      </c>
      <c r="F2770" s="25" t="s">
        <v>13866</v>
      </c>
      <c r="G2770" s="25" t="s">
        <v>13867</v>
      </c>
      <c r="H2770" s="21">
        <v>2043.04</v>
      </c>
      <c r="I2770" s="25" t="s">
        <v>7296</v>
      </c>
      <c r="J2770" s="25" t="s">
        <v>7288</v>
      </c>
      <c r="K2770" s="25" t="s">
        <v>7262</v>
      </c>
      <c r="L2770" s="25" t="s">
        <v>7259</v>
      </c>
      <c r="M2770" s="21">
        <v>2043.04</v>
      </c>
      <c r="N2770" s="21">
        <v>2043.04</v>
      </c>
      <c r="O2770" s="21">
        <v>0</v>
      </c>
      <c r="P2770" s="21">
        <v>2043.04</v>
      </c>
      <c r="Q2770" s="25" t="s">
        <v>8113</v>
      </c>
      <c r="R2770" s="1" t="str">
        <f t="shared" si="44"/>
        <v>ST10049</v>
      </c>
      <c r="S2770" t="str">
        <f>VLOOKUP(R2770,Data!$C$2:$D$261,2,0)</f>
        <v>Colonel By</v>
      </c>
      <c r="T2770">
        <f>COUNTIF('Feb 2022'!A:A,D2770)+COUNTIF('Mar 2022'!A:A,D2770)+COUNTIF('Apr 2022'!A:A,D2770)+COUNTIF('May 2022'!A:A,D2770)+COUNTIF('June 2022'!A:A,D2770)+COUNTIF('July 2022'!A:A,D2770)+COUNTIF('Aug 2022'!A:A,D2770)+COUNTIF('Sep 2022'!A:A,D2770)+COUNTIF('Oct 2022'!A:A,D2770)+COUNTIF('Dec 2022'!A:A,D2770)</f>
        <v>1</v>
      </c>
      <c r="U2770" t="str">
        <f>VLOOKUP(Q2770,'Capital Lookup'!A:B,2,FALSE)</f>
        <v>No</v>
      </c>
      <c r="V2770" s="2">
        <f>IFERROR(VLOOKUP(LEFT(F2770,10),'Find Purchase Orders'!B:J,9,FALSE),"")</f>
        <v>44699</v>
      </c>
      <c r="W2770" s="25" t="s">
        <v>7261</v>
      </c>
    </row>
    <row r="2771" spans="1:23" hidden="1">
      <c r="A2771" s="25" t="s">
        <v>7261</v>
      </c>
      <c r="B2771" s="25" t="s">
        <v>8108</v>
      </c>
      <c r="C2771" s="25" t="s">
        <v>7264</v>
      </c>
      <c r="D2771" s="25" t="s">
        <v>5033</v>
      </c>
      <c r="E2771" s="25" t="s">
        <v>8110</v>
      </c>
      <c r="F2771" s="25" t="s">
        <v>13868</v>
      </c>
      <c r="G2771" s="25" t="s">
        <v>9299</v>
      </c>
      <c r="H2771" s="21">
        <v>786.48</v>
      </c>
      <c r="I2771" s="25" t="s">
        <v>7296</v>
      </c>
      <c r="J2771" s="25" t="s">
        <v>7288</v>
      </c>
      <c r="K2771" s="25" t="s">
        <v>7262</v>
      </c>
      <c r="L2771" s="25" t="s">
        <v>7259</v>
      </c>
      <c r="M2771" s="21">
        <v>786.48</v>
      </c>
      <c r="N2771" s="21">
        <v>786.48</v>
      </c>
      <c r="O2771" s="21">
        <v>0</v>
      </c>
      <c r="P2771" s="21">
        <v>786.48</v>
      </c>
      <c r="Q2771" s="25" t="s">
        <v>8113</v>
      </c>
      <c r="R2771" s="1" t="str">
        <f t="shared" si="44"/>
        <v>ST10049</v>
      </c>
      <c r="S2771" t="str">
        <f>VLOOKUP(R2771,Data!$C$2:$D$261,2,0)</f>
        <v>Colonel By</v>
      </c>
      <c r="T2771">
        <f>COUNTIF('Feb 2022'!A:A,D2771)+COUNTIF('Mar 2022'!A:A,D2771)+COUNTIF('Apr 2022'!A:A,D2771)+COUNTIF('May 2022'!A:A,D2771)+COUNTIF('June 2022'!A:A,D2771)+COUNTIF('July 2022'!A:A,D2771)+COUNTIF('Aug 2022'!A:A,D2771)+COUNTIF('Sep 2022'!A:A,D2771)+COUNTIF('Oct 2022'!A:A,D2771)+COUNTIF('Dec 2022'!A:A,D2771)</f>
        <v>1</v>
      </c>
      <c r="U2771" t="str">
        <f>VLOOKUP(Q2771,'Capital Lookup'!A:B,2,FALSE)</f>
        <v>No</v>
      </c>
      <c r="V2771" s="2">
        <f>IFERROR(VLOOKUP(LEFT(F2771,10),'Find Purchase Orders'!B:J,9,FALSE),"")</f>
        <v>44699</v>
      </c>
      <c r="W2771" s="25" t="s">
        <v>7261</v>
      </c>
    </row>
    <row r="2772" spans="1:23" hidden="1">
      <c r="A2772" s="25" t="s">
        <v>7261</v>
      </c>
      <c r="B2772" s="25" t="s">
        <v>8855</v>
      </c>
      <c r="C2772" s="25" t="s">
        <v>7264</v>
      </c>
      <c r="D2772" s="25" t="s">
        <v>5034</v>
      </c>
      <c r="E2772" s="25" t="s">
        <v>7273</v>
      </c>
      <c r="F2772" s="25" t="s">
        <v>13869</v>
      </c>
      <c r="G2772" s="25" t="s">
        <v>13870</v>
      </c>
      <c r="H2772" s="21">
        <v>14700</v>
      </c>
      <c r="I2772" s="25" t="s">
        <v>7296</v>
      </c>
      <c r="J2772" s="25" t="s">
        <v>7288</v>
      </c>
      <c r="K2772" s="25" t="s">
        <v>8786</v>
      </c>
      <c r="L2772" s="25" t="s">
        <v>8821</v>
      </c>
      <c r="M2772" s="21">
        <v>14700</v>
      </c>
      <c r="N2772" s="22">
        <v>0</v>
      </c>
      <c r="O2772" s="21">
        <v>14700</v>
      </c>
      <c r="P2772" s="21">
        <v>14700</v>
      </c>
      <c r="Q2772" s="25" t="s">
        <v>13871</v>
      </c>
      <c r="R2772" s="1" t="str">
        <f t="shared" si="44"/>
        <v>ST10067</v>
      </c>
      <c r="S2772" t="str">
        <f>VLOOKUP(R2772,Data!$C$2:$D$261,2,0)</f>
        <v>The Edgemont</v>
      </c>
      <c r="T2772">
        <f>COUNTIF('Feb 2022'!A:A,D2772)+COUNTIF('Mar 2022'!A:A,D2772)+COUNTIF('Apr 2022'!A:A,D2772)+COUNTIF('May 2022'!A:A,D2772)+COUNTIF('June 2022'!A:A,D2772)+COUNTIF('July 2022'!A:A,D2772)+COUNTIF('Aug 2022'!A:A,D2772)+COUNTIF('Sep 2022'!A:A,D2772)+COUNTIF('Oct 2022'!A:A,D2772)+COUNTIF('Dec 2022'!A:A,D2772)</f>
        <v>1</v>
      </c>
      <c r="U2772" t="str">
        <f>VLOOKUP(Q2772,'Capital Lookup'!A:B,2,FALSE)</f>
        <v>No</v>
      </c>
      <c r="V2772" s="2">
        <f>IFERROR(VLOOKUP(LEFT(F2772,10),'Find Purchase Orders'!B:J,9,FALSE),"")</f>
        <v>44703</v>
      </c>
      <c r="W2772" s="25" t="s">
        <v>7261</v>
      </c>
    </row>
    <row r="2773" spans="1:23" hidden="1">
      <c r="A2773" s="25" t="s">
        <v>7252</v>
      </c>
      <c r="B2773" s="25" t="s">
        <v>7398</v>
      </c>
      <c r="C2773" s="25" t="s">
        <v>7254</v>
      </c>
      <c r="D2773" s="25" t="s">
        <v>13872</v>
      </c>
      <c r="E2773" s="25" t="s">
        <v>7576</v>
      </c>
      <c r="F2773" s="25" t="s">
        <v>13873</v>
      </c>
      <c r="G2773" s="25" t="s">
        <v>13874</v>
      </c>
      <c r="H2773" s="21">
        <v>10781.33</v>
      </c>
      <c r="I2773" s="25" t="s">
        <v>7287</v>
      </c>
      <c r="J2773" s="25" t="s">
        <v>7288</v>
      </c>
      <c r="K2773" s="25" t="s">
        <v>7612</v>
      </c>
      <c r="L2773" s="25" t="s">
        <v>7756</v>
      </c>
      <c r="M2773" s="21">
        <v>10781.33</v>
      </c>
      <c r="N2773" s="22">
        <v>0</v>
      </c>
      <c r="O2773" s="21">
        <v>10781.33</v>
      </c>
      <c r="P2773" s="21">
        <v>1240.33</v>
      </c>
      <c r="Q2773" s="25" t="s">
        <v>13875</v>
      </c>
      <c r="R2773" s="1" t="str">
        <f t="shared" si="44"/>
        <v>ST10009</v>
      </c>
      <c r="S2773" t="str">
        <f>VLOOKUP(R2773,Data!$C$2:$D$261,2,0)</f>
        <v>Birkdale</v>
      </c>
      <c r="T2773">
        <f>COUNTIF('Feb 2022'!A:A,D2773)+COUNTIF('Mar 2022'!A:A,D2773)+COUNTIF('Apr 2022'!A:A,D2773)+COUNTIF('May 2022'!A:A,D2773)+COUNTIF('June 2022'!A:A,D2773)+COUNTIF('July 2022'!A:A,D2773)+COUNTIF('Aug 2022'!A:A,D2773)+COUNTIF('Sep 2022'!A:A,D2773)+COUNTIF('Oct 2022'!A:A,D2773)+COUNTIF('Dec 2022'!A:A,D2773)</f>
        <v>0</v>
      </c>
      <c r="U2773" t="str">
        <f>VLOOKUP(Q2773,'Capital Lookup'!A:B,2,FALSE)</f>
        <v>Yes</v>
      </c>
      <c r="V2773" s="2">
        <f>IFERROR(VLOOKUP(LEFT(F2773,10),'Find Purchase Orders'!B:J,9,FALSE),"")</f>
        <v>44701</v>
      </c>
      <c r="W2773" s="25" t="s">
        <v>7261</v>
      </c>
    </row>
    <row r="2774" spans="1:23" hidden="1">
      <c r="A2774" s="25" t="s">
        <v>7269</v>
      </c>
      <c r="B2774" s="25" t="s">
        <v>8259</v>
      </c>
      <c r="C2774" s="25" t="s">
        <v>8260</v>
      </c>
      <c r="D2774" s="25" t="s">
        <v>13876</v>
      </c>
      <c r="E2774" s="25" t="s">
        <v>8591</v>
      </c>
      <c r="F2774" s="25" t="s">
        <v>13877</v>
      </c>
      <c r="G2774" s="25" t="s">
        <v>13878</v>
      </c>
      <c r="H2774" s="21">
        <v>25.8</v>
      </c>
      <c r="I2774" s="25" t="s">
        <v>7296</v>
      </c>
      <c r="J2774" s="25" t="s">
        <v>7288</v>
      </c>
      <c r="K2774" s="25" t="s">
        <v>8592</v>
      </c>
      <c r="L2774" s="25" t="s">
        <v>11689</v>
      </c>
      <c r="M2774" s="21">
        <v>25.8</v>
      </c>
      <c r="N2774" s="21">
        <v>25.8</v>
      </c>
      <c r="O2774" s="21">
        <v>0</v>
      </c>
      <c r="P2774" s="21">
        <v>25.8</v>
      </c>
      <c r="Q2774" s="25" t="s">
        <v>11690</v>
      </c>
      <c r="R2774" s="1" t="str">
        <f t="shared" si="44"/>
        <v>ST10260</v>
      </c>
      <c r="S2774" t="str">
        <f>VLOOKUP(R2774,Data!$C$2:$D$261,2,0)</f>
        <v>Support Office</v>
      </c>
      <c r="T2774">
        <f>COUNTIF('Feb 2022'!A:A,D2774)+COUNTIF('Mar 2022'!A:A,D2774)+COUNTIF('Apr 2022'!A:A,D2774)+COUNTIF('May 2022'!A:A,D2774)+COUNTIF('June 2022'!A:A,D2774)+COUNTIF('July 2022'!A:A,D2774)+COUNTIF('Aug 2022'!A:A,D2774)+COUNTIF('Sep 2022'!A:A,D2774)+COUNTIF('Oct 2022'!A:A,D2774)+COUNTIF('Dec 2022'!A:A,D2774)</f>
        <v>0</v>
      </c>
      <c r="U2774" t="str">
        <f>VLOOKUP(Q2774,'Capital Lookup'!A:B,2,FALSE)</f>
        <v>Yes</v>
      </c>
      <c r="V2774" s="2">
        <f>IFERROR(VLOOKUP(LEFT(F2774,10),'Find Purchase Orders'!B:J,9,FALSE),"")</f>
        <v>44700</v>
      </c>
      <c r="W2774" s="25" t="s">
        <v>7261</v>
      </c>
    </row>
    <row r="2775" spans="1:23" hidden="1">
      <c r="A2775" s="25" t="s">
        <v>7269</v>
      </c>
      <c r="B2775" s="25" t="s">
        <v>8259</v>
      </c>
      <c r="C2775" s="25" t="s">
        <v>8260</v>
      </c>
      <c r="D2775" s="25" t="s">
        <v>13876</v>
      </c>
      <c r="E2775" s="25" t="s">
        <v>8591</v>
      </c>
      <c r="F2775" s="25" t="s">
        <v>13879</v>
      </c>
      <c r="G2775" s="25" t="s">
        <v>13880</v>
      </c>
      <c r="H2775" s="21">
        <v>3606.8</v>
      </c>
      <c r="I2775" s="25" t="s">
        <v>7296</v>
      </c>
      <c r="J2775" s="25" t="s">
        <v>7288</v>
      </c>
      <c r="K2775" s="25" t="s">
        <v>8592</v>
      </c>
      <c r="L2775" s="25" t="s">
        <v>11689</v>
      </c>
      <c r="M2775" s="21">
        <v>3606.8</v>
      </c>
      <c r="N2775" s="21">
        <v>3606.8</v>
      </c>
      <c r="O2775" s="21">
        <v>0</v>
      </c>
      <c r="P2775" s="21">
        <v>3606.8</v>
      </c>
      <c r="Q2775" s="25" t="s">
        <v>11690</v>
      </c>
      <c r="R2775" s="1" t="str">
        <f t="shared" si="44"/>
        <v>ST10260</v>
      </c>
      <c r="S2775" t="str">
        <f>VLOOKUP(R2775,Data!$C$2:$D$261,2,0)</f>
        <v>Support Office</v>
      </c>
      <c r="T2775">
        <f>COUNTIF('Feb 2022'!A:A,D2775)+COUNTIF('Mar 2022'!A:A,D2775)+COUNTIF('Apr 2022'!A:A,D2775)+COUNTIF('May 2022'!A:A,D2775)+COUNTIF('June 2022'!A:A,D2775)+COUNTIF('July 2022'!A:A,D2775)+COUNTIF('Aug 2022'!A:A,D2775)+COUNTIF('Sep 2022'!A:A,D2775)+COUNTIF('Oct 2022'!A:A,D2775)+COUNTIF('Dec 2022'!A:A,D2775)</f>
        <v>0</v>
      </c>
      <c r="U2775" t="str">
        <f>VLOOKUP(Q2775,'Capital Lookup'!A:B,2,FALSE)</f>
        <v>Yes</v>
      </c>
      <c r="V2775" s="2">
        <f>IFERROR(VLOOKUP(LEFT(F2775,10),'Find Purchase Orders'!B:J,9,FALSE),"")</f>
        <v>44700</v>
      </c>
      <c r="W2775" s="25" t="s">
        <v>7261</v>
      </c>
    </row>
    <row r="2776" spans="1:23" hidden="1">
      <c r="A2776" s="25" t="s">
        <v>8607</v>
      </c>
      <c r="B2776" s="25" t="s">
        <v>10744</v>
      </c>
      <c r="C2776" s="25"/>
      <c r="D2776" s="25" t="s">
        <v>5076</v>
      </c>
      <c r="E2776" s="25" t="s">
        <v>7576</v>
      </c>
      <c r="F2776" s="25" t="s">
        <v>13881</v>
      </c>
      <c r="G2776" s="25" t="s">
        <v>13882</v>
      </c>
      <c r="H2776" s="21">
        <v>47326.19</v>
      </c>
      <c r="I2776" s="25" t="s">
        <v>7287</v>
      </c>
      <c r="J2776" s="25" t="s">
        <v>11313</v>
      </c>
      <c r="K2776" s="25" t="s">
        <v>7495</v>
      </c>
      <c r="L2776" s="25" t="s">
        <v>7740</v>
      </c>
      <c r="M2776" s="21">
        <v>47326.19</v>
      </c>
      <c r="N2776" s="22">
        <v>0</v>
      </c>
      <c r="O2776" s="21">
        <v>47326.19</v>
      </c>
      <c r="P2776" s="21">
        <v>5444.61</v>
      </c>
      <c r="Q2776" s="25" t="s">
        <v>13883</v>
      </c>
      <c r="R2776" s="1" t="str">
        <f t="shared" si="44"/>
        <v>ST10397</v>
      </c>
      <c r="S2776" t="e">
        <f>VLOOKUP(R2776,Data!$C$2:$D$261,2,0)</f>
        <v>#N/A</v>
      </c>
      <c r="T2776">
        <f>COUNTIF('Feb 2022'!A:A,D2776)+COUNTIF('Mar 2022'!A:A,D2776)+COUNTIF('Apr 2022'!A:A,D2776)+COUNTIF('May 2022'!A:A,D2776)+COUNTIF('June 2022'!A:A,D2776)+COUNTIF('July 2022'!A:A,D2776)+COUNTIF('Aug 2022'!A:A,D2776)+COUNTIF('Sep 2022'!A:A,D2776)+COUNTIF('Oct 2022'!A:A,D2776)+COUNTIF('Dec 2022'!A:A,D2776)</f>
        <v>1</v>
      </c>
      <c r="U2776" t="str">
        <f>VLOOKUP(Q2776,'Capital Lookup'!A:B,2,FALSE)</f>
        <v>No</v>
      </c>
      <c r="V2776" s="2">
        <f>IFERROR(VLOOKUP(LEFT(F2776,10),'Find Purchase Orders'!B:J,9,FALSE),"")</f>
        <v>44706</v>
      </c>
      <c r="W2776" s="25" t="s">
        <v>7261</v>
      </c>
    </row>
    <row r="2777" spans="1:23" hidden="1">
      <c r="A2777" s="25" t="s">
        <v>7252</v>
      </c>
      <c r="B2777" s="25" t="s">
        <v>13450</v>
      </c>
      <c r="C2777" s="25" t="s">
        <v>7254</v>
      </c>
      <c r="D2777" s="25" t="s">
        <v>5036</v>
      </c>
      <c r="E2777" s="25" t="s">
        <v>7576</v>
      </c>
      <c r="F2777" s="25" t="s">
        <v>13884</v>
      </c>
      <c r="G2777" s="25" t="s">
        <v>13885</v>
      </c>
      <c r="H2777" s="21">
        <v>723.2</v>
      </c>
      <c r="I2777" s="25" t="s">
        <v>7296</v>
      </c>
      <c r="J2777" s="25" t="s">
        <v>7288</v>
      </c>
      <c r="K2777" s="25" t="s">
        <v>7510</v>
      </c>
      <c r="L2777" s="25" t="s">
        <v>7756</v>
      </c>
      <c r="M2777" s="21">
        <v>723.2</v>
      </c>
      <c r="N2777" s="21">
        <v>723.2</v>
      </c>
      <c r="O2777" s="21">
        <v>0</v>
      </c>
      <c r="P2777" s="21">
        <v>723.2</v>
      </c>
      <c r="Q2777" s="25" t="s">
        <v>13886</v>
      </c>
      <c r="R2777" s="1" t="str">
        <f t="shared" si="44"/>
        <v>ST10040</v>
      </c>
      <c r="S2777" t="str">
        <f>VLOOKUP(R2777,Data!$C$2:$D$261,2,0)</f>
        <v>Lynwood</v>
      </c>
      <c r="T2777">
        <f>COUNTIF('Feb 2022'!A:A,D2777)+COUNTIF('Mar 2022'!A:A,D2777)+COUNTIF('Apr 2022'!A:A,D2777)+COUNTIF('May 2022'!A:A,D2777)+COUNTIF('June 2022'!A:A,D2777)+COUNTIF('July 2022'!A:A,D2777)+COUNTIF('Aug 2022'!A:A,D2777)+COUNTIF('Sep 2022'!A:A,D2777)+COUNTIF('Oct 2022'!A:A,D2777)+COUNTIF('Dec 2022'!A:A,D2777)</f>
        <v>1</v>
      </c>
      <c r="U2777" t="str">
        <f>VLOOKUP(Q2777,'Capital Lookup'!A:B,2,FALSE)</f>
        <v>No</v>
      </c>
      <c r="V2777" s="2">
        <f>IFERROR(VLOOKUP(LEFT(F2777,10),'Find Purchase Orders'!B:J,9,FALSE),"")</f>
        <v>44701</v>
      </c>
      <c r="W2777" s="25" t="s">
        <v>7261</v>
      </c>
    </row>
    <row r="2778" spans="1:23" hidden="1">
      <c r="A2778" s="25" t="s">
        <v>7573</v>
      </c>
      <c r="B2778" s="25" t="s">
        <v>7574</v>
      </c>
      <c r="C2778" s="25" t="s">
        <v>7254</v>
      </c>
      <c r="D2778" s="25" t="s">
        <v>5037</v>
      </c>
      <c r="E2778" s="25" t="s">
        <v>7576</v>
      </c>
      <c r="F2778" s="25" t="s">
        <v>13887</v>
      </c>
      <c r="G2778" s="25" t="s">
        <v>13888</v>
      </c>
      <c r="H2778" s="21">
        <v>15602.32</v>
      </c>
      <c r="I2778" s="25" t="s">
        <v>7296</v>
      </c>
      <c r="J2778" s="25" t="s">
        <v>7288</v>
      </c>
      <c r="K2778" s="25" t="s">
        <v>8817</v>
      </c>
      <c r="L2778" s="25" t="s">
        <v>13889</v>
      </c>
      <c r="M2778" s="21">
        <v>15602.32</v>
      </c>
      <c r="N2778" s="21">
        <v>16172.2</v>
      </c>
      <c r="O2778" s="21">
        <v>-569.88</v>
      </c>
      <c r="P2778" s="21">
        <v>15602.32</v>
      </c>
      <c r="Q2778" s="25" t="s">
        <v>13890</v>
      </c>
      <c r="R2778" s="1" t="str">
        <f t="shared" si="44"/>
        <v>ST10039</v>
      </c>
      <c r="S2778" t="str">
        <f>VLOOKUP(R2778,Data!$C$2:$D$261,2,0)</f>
        <v>Barrhaven</v>
      </c>
      <c r="T2778">
        <f>COUNTIF('Feb 2022'!A:A,D2778)+COUNTIF('Mar 2022'!A:A,D2778)+COUNTIF('Apr 2022'!A:A,D2778)+COUNTIF('May 2022'!A:A,D2778)+COUNTIF('June 2022'!A:A,D2778)+COUNTIF('July 2022'!A:A,D2778)+COUNTIF('Aug 2022'!A:A,D2778)+COUNTIF('Sep 2022'!A:A,D2778)+COUNTIF('Oct 2022'!A:A,D2778)+COUNTIF('Dec 2022'!A:A,D2778)</f>
        <v>1</v>
      </c>
      <c r="U2778" t="str">
        <f>VLOOKUP(Q2778,'Capital Lookup'!A:B,2,FALSE)</f>
        <v>No</v>
      </c>
      <c r="V2778" s="2">
        <f>IFERROR(VLOOKUP(LEFT(F2778,10),'Find Purchase Orders'!B:J,9,FALSE),"")</f>
        <v>44699</v>
      </c>
      <c r="W2778" s="25" t="s">
        <v>7261</v>
      </c>
    </row>
    <row r="2779" spans="1:23" hidden="1">
      <c r="A2779" s="25" t="s">
        <v>7261</v>
      </c>
      <c r="B2779" s="25" t="s">
        <v>9368</v>
      </c>
      <c r="C2779" s="25" t="s">
        <v>7282</v>
      </c>
      <c r="D2779" s="25" t="s">
        <v>13891</v>
      </c>
      <c r="E2779" s="25" t="s">
        <v>7576</v>
      </c>
      <c r="H2779" s="21">
        <v>1186.5</v>
      </c>
      <c r="I2779" s="25" t="s">
        <v>7257</v>
      </c>
      <c r="K2779" s="25" t="s">
        <v>7612</v>
      </c>
      <c r="L2779" s="25" t="s">
        <v>7756</v>
      </c>
      <c r="M2779" s="22">
        <v>0</v>
      </c>
      <c r="N2779" s="22">
        <v>0</v>
      </c>
      <c r="O2779" s="21">
        <v>0</v>
      </c>
      <c r="P2779" s="21">
        <v>136.5</v>
      </c>
      <c r="Q2779" s="25" t="s">
        <v>13892</v>
      </c>
      <c r="R2779" s="1" t="str">
        <f t="shared" si="44"/>
        <v>ST10006</v>
      </c>
      <c r="S2779" t="str">
        <f>VLOOKUP(R2779,Data!$C$2:$D$261,2,0)</f>
        <v>Maplecrest Village</v>
      </c>
      <c r="T2779">
        <f>COUNTIF('Feb 2022'!A:A,D2779)+COUNTIF('Mar 2022'!A:A,D2779)+COUNTIF('Apr 2022'!A:A,D2779)+COUNTIF('May 2022'!A:A,D2779)+COUNTIF('June 2022'!A:A,D2779)+COUNTIF('July 2022'!A:A,D2779)+COUNTIF('Aug 2022'!A:A,D2779)+COUNTIF('Sep 2022'!A:A,D2779)+COUNTIF('Oct 2022'!A:A,D2779)+COUNTIF('Dec 2022'!A:A,D2779)</f>
        <v>0</v>
      </c>
      <c r="U2779" t="str">
        <f>VLOOKUP(Q2779,'Capital Lookup'!A:B,2,FALSE)</f>
        <v>Yes</v>
      </c>
      <c r="V2779" s="2" t="str">
        <f>IFERROR(VLOOKUP(LEFT(F2779,10),'Find Purchase Orders'!B:J,9,FALSE),"")</f>
        <v/>
      </c>
      <c r="W2779" s="25" t="s">
        <v>7261</v>
      </c>
    </row>
    <row r="2780" spans="1:23" hidden="1">
      <c r="A2780" s="25" t="s">
        <v>7261</v>
      </c>
      <c r="B2780" s="25" t="s">
        <v>9338</v>
      </c>
      <c r="C2780" s="25" t="s">
        <v>7264</v>
      </c>
      <c r="D2780" s="25" t="s">
        <v>5131</v>
      </c>
      <c r="E2780" s="25" t="s">
        <v>7576</v>
      </c>
      <c r="F2780" s="25" t="s">
        <v>13893</v>
      </c>
      <c r="G2780" s="25" t="s">
        <v>13894</v>
      </c>
      <c r="H2780" s="21">
        <v>5876</v>
      </c>
      <c r="I2780" s="25" t="s">
        <v>7287</v>
      </c>
      <c r="J2780" s="25" t="s">
        <v>7288</v>
      </c>
      <c r="K2780" s="25" t="s">
        <v>8538</v>
      </c>
      <c r="L2780" s="25" t="s">
        <v>8858</v>
      </c>
      <c r="M2780" s="21">
        <v>5876</v>
      </c>
      <c r="N2780" s="22">
        <v>0</v>
      </c>
      <c r="O2780" s="21">
        <v>5876</v>
      </c>
      <c r="P2780" s="21">
        <v>676</v>
      </c>
      <c r="Q2780" s="25" t="s">
        <v>13895</v>
      </c>
      <c r="R2780" s="1" t="str">
        <f t="shared" si="44"/>
        <v>ST10008</v>
      </c>
      <c r="S2780" t="str">
        <f>VLOOKUP(R2780,Data!$C$2:$D$261,2,0)</f>
        <v>Trafalgar Lodge</v>
      </c>
      <c r="T2780">
        <f>COUNTIF('Feb 2022'!A:A,D2780)+COUNTIF('Mar 2022'!A:A,D2780)+COUNTIF('Apr 2022'!A:A,D2780)+COUNTIF('May 2022'!A:A,D2780)+COUNTIF('June 2022'!A:A,D2780)+COUNTIF('July 2022'!A:A,D2780)+COUNTIF('Aug 2022'!A:A,D2780)+COUNTIF('Sep 2022'!A:A,D2780)+COUNTIF('Oct 2022'!A:A,D2780)+COUNTIF('Dec 2022'!A:A,D2780)</f>
        <v>1</v>
      </c>
      <c r="U2780" t="str">
        <f>VLOOKUP(Q2780,'Capital Lookup'!A:B,2,FALSE)</f>
        <v>No</v>
      </c>
      <c r="V2780" s="2">
        <f>IFERROR(VLOOKUP(LEFT(F2780,10),'Find Purchase Orders'!B:J,9,FALSE),"")</f>
        <v>44700</v>
      </c>
      <c r="W2780" s="25" t="s">
        <v>7261</v>
      </c>
    </row>
    <row r="2781" spans="1:23" hidden="1">
      <c r="A2781" s="25" t="s">
        <v>8413</v>
      </c>
      <c r="B2781" s="25" t="s">
        <v>7479</v>
      </c>
      <c r="C2781" s="25" t="s">
        <v>7264</v>
      </c>
      <c r="D2781" s="25" t="s">
        <v>5040</v>
      </c>
      <c r="E2781" s="25" t="s">
        <v>7576</v>
      </c>
      <c r="F2781" s="25" t="s">
        <v>13896</v>
      </c>
      <c r="G2781" s="25" t="s">
        <v>13897</v>
      </c>
      <c r="H2781" s="21">
        <v>1823.82</v>
      </c>
      <c r="I2781" s="25" t="s">
        <v>7296</v>
      </c>
      <c r="J2781" s="25" t="s">
        <v>7288</v>
      </c>
      <c r="K2781" s="25" t="s">
        <v>7778</v>
      </c>
      <c r="L2781" s="25" t="s">
        <v>8150</v>
      </c>
      <c r="M2781" s="21">
        <v>1823.82</v>
      </c>
      <c r="N2781" s="21">
        <v>1823.82</v>
      </c>
      <c r="O2781" s="21">
        <v>0</v>
      </c>
      <c r="P2781" s="21">
        <v>1823.82</v>
      </c>
      <c r="Q2781" s="25" t="s">
        <v>13898</v>
      </c>
      <c r="R2781" s="1" t="str">
        <f t="shared" si="44"/>
        <v>ST10027</v>
      </c>
      <c r="S2781" t="str">
        <f>VLOOKUP(R2781,Data!$C$2:$D$261,2,0)</f>
        <v>Glynnwood</v>
      </c>
      <c r="T2781">
        <f>COUNTIF('Feb 2022'!A:A,D2781)+COUNTIF('Mar 2022'!A:A,D2781)+COUNTIF('Apr 2022'!A:A,D2781)+COUNTIF('May 2022'!A:A,D2781)+COUNTIF('June 2022'!A:A,D2781)+COUNTIF('July 2022'!A:A,D2781)+COUNTIF('Aug 2022'!A:A,D2781)+COUNTIF('Sep 2022'!A:A,D2781)+COUNTIF('Oct 2022'!A:A,D2781)+COUNTIF('Dec 2022'!A:A,D2781)</f>
        <v>1</v>
      </c>
      <c r="U2781" t="str">
        <f>VLOOKUP(Q2781,'Capital Lookup'!A:B,2,FALSE)</f>
        <v>No</v>
      </c>
      <c r="V2781" s="2">
        <f>IFERROR(VLOOKUP(LEFT(F2781,10),'Find Purchase Orders'!B:J,9,FALSE),"")</f>
        <v>44701</v>
      </c>
      <c r="W2781" s="25" t="s">
        <v>7261</v>
      </c>
    </row>
    <row r="2782" spans="1:23" hidden="1">
      <c r="A2782" s="25" t="s">
        <v>10104</v>
      </c>
      <c r="B2782" s="25" t="s">
        <v>7838</v>
      </c>
      <c r="C2782" s="25"/>
      <c r="D2782" s="25" t="s">
        <v>5077</v>
      </c>
      <c r="E2782" s="25" t="s">
        <v>10105</v>
      </c>
      <c r="F2782" s="25" t="s">
        <v>13899</v>
      </c>
      <c r="G2782" s="25" t="s">
        <v>13900</v>
      </c>
      <c r="H2782" s="21">
        <v>4502.5</v>
      </c>
      <c r="I2782" s="25" t="s">
        <v>7296</v>
      </c>
      <c r="J2782" s="25" t="s">
        <v>7288</v>
      </c>
      <c r="K2782" s="25" t="s">
        <v>7262</v>
      </c>
      <c r="L2782" s="25" t="s">
        <v>7259</v>
      </c>
      <c r="M2782" s="21">
        <v>3984.51</v>
      </c>
      <c r="N2782" s="21">
        <v>4502.5</v>
      </c>
      <c r="O2782" s="21">
        <v>-517.99</v>
      </c>
      <c r="P2782" s="21">
        <v>4502.5</v>
      </c>
      <c r="Q2782" s="25" t="s">
        <v>10108</v>
      </c>
      <c r="R2782" s="1" t="str">
        <f t="shared" si="44"/>
        <v>ST10336</v>
      </c>
      <c r="S2782" t="str">
        <f>VLOOKUP(R2782,Data!$C$2:$D$261,2,0)</f>
        <v>The Village Seniors Community</v>
      </c>
      <c r="T2782">
        <f>COUNTIF('Feb 2022'!A:A,D2782)+COUNTIF('Mar 2022'!A:A,D2782)+COUNTIF('Apr 2022'!A:A,D2782)+COUNTIF('May 2022'!A:A,D2782)+COUNTIF('June 2022'!A:A,D2782)+COUNTIF('July 2022'!A:A,D2782)+COUNTIF('Aug 2022'!A:A,D2782)+COUNTIF('Sep 2022'!A:A,D2782)+COUNTIF('Oct 2022'!A:A,D2782)+COUNTIF('Dec 2022'!A:A,D2782)</f>
        <v>1</v>
      </c>
      <c r="U2782" t="str">
        <f>VLOOKUP(Q2782,'Capital Lookup'!A:B,2,FALSE)</f>
        <v>No</v>
      </c>
      <c r="V2782" s="2">
        <f>IFERROR(VLOOKUP(LEFT(F2782,10),'Find Purchase Orders'!B:J,9,FALSE),"")</f>
        <v>44707</v>
      </c>
      <c r="W2782" s="25" t="s">
        <v>7261</v>
      </c>
    </row>
    <row r="2783" spans="1:23" hidden="1">
      <c r="A2783" s="25" t="s">
        <v>10104</v>
      </c>
      <c r="B2783" s="25" t="s">
        <v>7838</v>
      </c>
      <c r="C2783" s="25"/>
      <c r="D2783" s="25" t="s">
        <v>5078</v>
      </c>
      <c r="E2783" s="25" t="s">
        <v>10105</v>
      </c>
      <c r="F2783" s="25" t="s">
        <v>13901</v>
      </c>
      <c r="G2783" s="25" t="s">
        <v>13902</v>
      </c>
      <c r="H2783" s="21">
        <v>758.44</v>
      </c>
      <c r="I2783" s="25" t="s">
        <v>7296</v>
      </c>
      <c r="J2783" s="25" t="s">
        <v>7288</v>
      </c>
      <c r="K2783" s="25" t="s">
        <v>7262</v>
      </c>
      <c r="L2783" s="25" t="s">
        <v>7259</v>
      </c>
      <c r="M2783" s="21">
        <v>671.19</v>
      </c>
      <c r="N2783" s="21">
        <v>747.14</v>
      </c>
      <c r="O2783" s="21">
        <v>-75.95</v>
      </c>
      <c r="P2783" s="21">
        <v>758.44</v>
      </c>
      <c r="Q2783" s="25" t="s">
        <v>10108</v>
      </c>
      <c r="R2783" s="1" t="str">
        <f t="shared" si="44"/>
        <v>ST10336</v>
      </c>
      <c r="S2783" t="str">
        <f>VLOOKUP(R2783,Data!$C$2:$D$261,2,0)</f>
        <v>The Village Seniors Community</v>
      </c>
      <c r="T2783">
        <f>COUNTIF('Feb 2022'!A:A,D2783)+COUNTIF('Mar 2022'!A:A,D2783)+COUNTIF('Apr 2022'!A:A,D2783)+COUNTIF('May 2022'!A:A,D2783)+COUNTIF('June 2022'!A:A,D2783)+COUNTIF('July 2022'!A:A,D2783)+COUNTIF('Aug 2022'!A:A,D2783)+COUNTIF('Sep 2022'!A:A,D2783)+COUNTIF('Oct 2022'!A:A,D2783)+COUNTIF('Dec 2022'!A:A,D2783)</f>
        <v>1</v>
      </c>
      <c r="U2783" t="str">
        <f>VLOOKUP(Q2783,'Capital Lookup'!A:B,2,FALSE)</f>
        <v>No</v>
      </c>
      <c r="V2783" s="2">
        <f>IFERROR(VLOOKUP(LEFT(F2783,10),'Find Purchase Orders'!B:J,9,FALSE),"")</f>
        <v>44707</v>
      </c>
      <c r="W2783" s="25" t="s">
        <v>7261</v>
      </c>
    </row>
    <row r="2784" spans="1:23" hidden="1">
      <c r="A2784" s="25" t="s">
        <v>10104</v>
      </c>
      <c r="B2784" s="25" t="s">
        <v>7838</v>
      </c>
      <c r="C2784" s="25"/>
      <c r="D2784" s="25" t="s">
        <v>5079</v>
      </c>
      <c r="E2784" s="25" t="s">
        <v>10105</v>
      </c>
      <c r="F2784" s="25" t="s">
        <v>13903</v>
      </c>
      <c r="G2784" s="25" t="s">
        <v>13904</v>
      </c>
      <c r="H2784" s="21">
        <v>7237.75</v>
      </c>
      <c r="I2784" s="25" t="s">
        <v>7296</v>
      </c>
      <c r="J2784" s="25" t="s">
        <v>7288</v>
      </c>
      <c r="K2784" s="25" t="s">
        <v>7262</v>
      </c>
      <c r="L2784" s="25" t="s">
        <v>7259</v>
      </c>
      <c r="M2784" s="21">
        <v>6405.09</v>
      </c>
      <c r="N2784" s="21">
        <v>7237.75</v>
      </c>
      <c r="O2784" s="21">
        <v>-832.66</v>
      </c>
      <c r="P2784" s="21">
        <v>7237.75</v>
      </c>
      <c r="Q2784" s="25" t="s">
        <v>10108</v>
      </c>
      <c r="R2784" s="1" t="str">
        <f t="shared" si="44"/>
        <v>ST10336</v>
      </c>
      <c r="S2784" t="str">
        <f>VLOOKUP(R2784,Data!$C$2:$D$261,2,0)</f>
        <v>The Village Seniors Community</v>
      </c>
      <c r="T2784">
        <f>COUNTIF('Feb 2022'!A:A,D2784)+COUNTIF('Mar 2022'!A:A,D2784)+COUNTIF('Apr 2022'!A:A,D2784)+COUNTIF('May 2022'!A:A,D2784)+COUNTIF('June 2022'!A:A,D2784)+COUNTIF('July 2022'!A:A,D2784)+COUNTIF('Aug 2022'!A:A,D2784)+COUNTIF('Sep 2022'!A:A,D2784)+COUNTIF('Oct 2022'!A:A,D2784)+COUNTIF('Dec 2022'!A:A,D2784)</f>
        <v>1</v>
      </c>
      <c r="U2784" t="str">
        <f>VLOOKUP(Q2784,'Capital Lookup'!A:B,2,FALSE)</f>
        <v>No</v>
      </c>
      <c r="V2784" s="2">
        <f>IFERROR(VLOOKUP(LEFT(F2784,10),'Find Purchase Orders'!B:J,9,FALSE),"")</f>
        <v>44707</v>
      </c>
      <c r="W2784" s="25" t="s">
        <v>7261</v>
      </c>
    </row>
    <row r="2785" spans="1:23" hidden="1">
      <c r="A2785" s="25" t="s">
        <v>7261</v>
      </c>
      <c r="B2785" s="25" t="s">
        <v>7291</v>
      </c>
      <c r="C2785" s="25" t="s">
        <v>7264</v>
      </c>
      <c r="D2785" s="25" t="s">
        <v>5080</v>
      </c>
      <c r="E2785" s="25" t="s">
        <v>7293</v>
      </c>
      <c r="F2785" s="25" t="s">
        <v>13905</v>
      </c>
      <c r="G2785" s="25" t="s">
        <v>10677</v>
      </c>
      <c r="H2785" s="21">
        <v>6859.57</v>
      </c>
      <c r="I2785" s="25" t="s">
        <v>7296</v>
      </c>
      <c r="J2785" s="25" t="s">
        <v>7288</v>
      </c>
      <c r="K2785" s="25" t="s">
        <v>7262</v>
      </c>
      <c r="L2785" s="25" t="s">
        <v>7259</v>
      </c>
      <c r="M2785" s="21">
        <v>6859.57</v>
      </c>
      <c r="N2785" s="21">
        <v>5722.1</v>
      </c>
      <c r="O2785" s="21">
        <v>1137.47</v>
      </c>
      <c r="P2785" s="21">
        <v>6859.57</v>
      </c>
      <c r="Q2785" s="25" t="s">
        <v>7297</v>
      </c>
      <c r="R2785" s="1" t="str">
        <f t="shared" si="44"/>
        <v>ST10083</v>
      </c>
      <c r="S2785" t="str">
        <f>VLOOKUP(R2785,Data!$C$2:$D$261,2,0)</f>
        <v>The Waverly/Rosewood</v>
      </c>
      <c r="T2785">
        <f>COUNTIF('Feb 2022'!A:A,D2785)+COUNTIF('Mar 2022'!A:A,D2785)+COUNTIF('Apr 2022'!A:A,D2785)+COUNTIF('May 2022'!A:A,D2785)+COUNTIF('June 2022'!A:A,D2785)+COUNTIF('July 2022'!A:A,D2785)+COUNTIF('Aug 2022'!A:A,D2785)+COUNTIF('Sep 2022'!A:A,D2785)+COUNTIF('Oct 2022'!A:A,D2785)+COUNTIF('Dec 2022'!A:A,D2785)</f>
        <v>1</v>
      </c>
      <c r="U2785" t="str">
        <f>VLOOKUP(Q2785,'Capital Lookup'!A:B,2,FALSE)</f>
        <v>No</v>
      </c>
      <c r="V2785" s="2">
        <f>IFERROR(VLOOKUP(LEFT(F2785,10),'Find Purchase Orders'!B:J,9,FALSE),"")</f>
        <v>44705</v>
      </c>
      <c r="W2785" s="25" t="s">
        <v>7261</v>
      </c>
    </row>
    <row r="2786" spans="1:23" hidden="1">
      <c r="A2786" s="25" t="s">
        <v>13906</v>
      </c>
      <c r="B2786" s="25" t="s">
        <v>9338</v>
      </c>
      <c r="C2786" s="25" t="s">
        <v>7264</v>
      </c>
      <c r="D2786" s="25" t="s">
        <v>5129</v>
      </c>
      <c r="E2786" s="25" t="s">
        <v>8140</v>
      </c>
      <c r="F2786" s="25" t="s">
        <v>13907</v>
      </c>
      <c r="G2786" s="25" t="s">
        <v>13908</v>
      </c>
      <c r="H2786" s="21">
        <v>3882.66</v>
      </c>
      <c r="I2786" s="25" t="s">
        <v>7296</v>
      </c>
      <c r="J2786" s="25" t="s">
        <v>7288</v>
      </c>
      <c r="K2786" s="25" t="s">
        <v>7579</v>
      </c>
      <c r="L2786" s="25" t="s">
        <v>8156</v>
      </c>
      <c r="M2786" s="21">
        <v>3882.66</v>
      </c>
      <c r="N2786" s="21">
        <v>3899.61</v>
      </c>
      <c r="O2786" s="21">
        <v>-16.95</v>
      </c>
      <c r="P2786" s="21">
        <v>3882.66</v>
      </c>
      <c r="Q2786" s="25" t="s">
        <v>13909</v>
      </c>
      <c r="R2786" s="1" t="str">
        <f t="shared" si="44"/>
        <v>ST10008</v>
      </c>
      <c r="S2786" t="str">
        <f>VLOOKUP(R2786,Data!$C$2:$D$261,2,0)</f>
        <v>Trafalgar Lodge</v>
      </c>
      <c r="T2786">
        <f>COUNTIF('Feb 2022'!A:A,D2786)+COUNTIF('Mar 2022'!A:A,D2786)+COUNTIF('Apr 2022'!A:A,D2786)+COUNTIF('May 2022'!A:A,D2786)+COUNTIF('June 2022'!A:A,D2786)+COUNTIF('July 2022'!A:A,D2786)+COUNTIF('Aug 2022'!A:A,D2786)+COUNTIF('Sep 2022'!A:A,D2786)+COUNTIF('Oct 2022'!A:A,D2786)+COUNTIF('Dec 2022'!A:A,D2786)</f>
        <v>1</v>
      </c>
      <c r="U2786" t="str">
        <f>VLOOKUP(Q2786,'Capital Lookup'!A:B,2,FALSE)</f>
        <v>No</v>
      </c>
      <c r="V2786" s="2">
        <f>IFERROR(VLOOKUP(LEFT(F2786,10),'Find Purchase Orders'!B:J,9,FALSE),"")</f>
        <v>44700</v>
      </c>
      <c r="W2786" s="25" t="s">
        <v>7261</v>
      </c>
    </row>
    <row r="2787" spans="1:23" hidden="1">
      <c r="A2787" s="25" t="s">
        <v>13906</v>
      </c>
      <c r="B2787" s="25" t="s">
        <v>9338</v>
      </c>
      <c r="C2787" s="25" t="s">
        <v>7264</v>
      </c>
      <c r="D2787" s="25" t="s">
        <v>5129</v>
      </c>
      <c r="E2787" s="25" t="s">
        <v>8140</v>
      </c>
      <c r="F2787" s="25" t="s">
        <v>13910</v>
      </c>
      <c r="G2787" s="25" t="s">
        <v>13911</v>
      </c>
      <c r="H2787" s="21">
        <v>1299.5</v>
      </c>
      <c r="I2787" s="25" t="s">
        <v>7296</v>
      </c>
      <c r="J2787" s="25" t="s">
        <v>7288</v>
      </c>
      <c r="K2787" s="25" t="s">
        <v>7579</v>
      </c>
      <c r="L2787" s="25" t="s">
        <v>8156</v>
      </c>
      <c r="M2787" s="21">
        <v>1299.5</v>
      </c>
      <c r="N2787" s="21">
        <v>1299.5</v>
      </c>
      <c r="O2787" s="21">
        <v>0</v>
      </c>
      <c r="P2787" s="21">
        <v>1299.5</v>
      </c>
      <c r="Q2787" s="25" t="s">
        <v>13909</v>
      </c>
      <c r="R2787" s="1" t="str">
        <f t="shared" si="44"/>
        <v>ST10008</v>
      </c>
      <c r="S2787" t="str">
        <f>VLOOKUP(R2787,Data!$C$2:$D$261,2,0)</f>
        <v>Trafalgar Lodge</v>
      </c>
      <c r="T2787">
        <f>COUNTIF('Feb 2022'!A:A,D2787)+COUNTIF('Mar 2022'!A:A,D2787)+COUNTIF('Apr 2022'!A:A,D2787)+COUNTIF('May 2022'!A:A,D2787)+COUNTIF('June 2022'!A:A,D2787)+COUNTIF('July 2022'!A:A,D2787)+COUNTIF('Aug 2022'!A:A,D2787)+COUNTIF('Sep 2022'!A:A,D2787)+COUNTIF('Oct 2022'!A:A,D2787)+COUNTIF('Dec 2022'!A:A,D2787)</f>
        <v>1</v>
      </c>
      <c r="U2787" t="str">
        <f>VLOOKUP(Q2787,'Capital Lookup'!A:B,2,FALSE)</f>
        <v>No</v>
      </c>
      <c r="V2787" s="2">
        <f>IFERROR(VLOOKUP(LEFT(F2787,10),'Find Purchase Orders'!B:J,9,FALSE),"")</f>
        <v>44700</v>
      </c>
      <c r="W2787" s="25" t="s">
        <v>7261</v>
      </c>
    </row>
    <row r="2788" spans="1:23" hidden="1">
      <c r="A2788" s="25" t="s">
        <v>7252</v>
      </c>
      <c r="B2788" s="25" t="s">
        <v>7253</v>
      </c>
      <c r="C2788" s="25" t="s">
        <v>7254</v>
      </c>
      <c r="D2788" s="25" t="s">
        <v>5081</v>
      </c>
      <c r="E2788" s="25" t="s">
        <v>13912</v>
      </c>
      <c r="F2788" s="25" t="s">
        <v>13913</v>
      </c>
      <c r="G2788" s="25" t="s">
        <v>12339</v>
      </c>
      <c r="H2788" s="21">
        <v>72.150000000000006</v>
      </c>
      <c r="I2788" s="25" t="s">
        <v>7296</v>
      </c>
      <c r="J2788" s="25" t="s">
        <v>7288</v>
      </c>
      <c r="K2788" s="25" t="s">
        <v>7262</v>
      </c>
      <c r="L2788" s="25" t="s">
        <v>7259</v>
      </c>
      <c r="M2788" s="21">
        <v>72.150000000000006</v>
      </c>
      <c r="N2788" s="21">
        <v>72.150000000000006</v>
      </c>
      <c r="O2788" s="21">
        <v>0</v>
      </c>
      <c r="P2788" s="21">
        <v>72.150000000000006</v>
      </c>
      <c r="Q2788" s="25" t="s">
        <v>7459</v>
      </c>
      <c r="R2788" s="1" t="str">
        <f t="shared" si="44"/>
        <v>ST10086</v>
      </c>
      <c r="S2788" t="str">
        <f>VLOOKUP(R2788,Data!$C$2:$D$261,2,0)</f>
        <v>Renaissance</v>
      </c>
      <c r="T2788">
        <f>COUNTIF('Feb 2022'!A:A,D2788)+COUNTIF('Mar 2022'!A:A,D2788)+COUNTIF('Apr 2022'!A:A,D2788)+COUNTIF('May 2022'!A:A,D2788)+COUNTIF('June 2022'!A:A,D2788)+COUNTIF('July 2022'!A:A,D2788)+COUNTIF('Aug 2022'!A:A,D2788)+COUNTIF('Sep 2022'!A:A,D2788)+COUNTIF('Oct 2022'!A:A,D2788)+COUNTIF('Dec 2022'!A:A,D2788)</f>
        <v>1</v>
      </c>
      <c r="U2788" t="str">
        <f>VLOOKUP(Q2788,'Capital Lookup'!A:B,2,FALSE)</f>
        <v>No</v>
      </c>
      <c r="V2788" s="2">
        <f>IFERROR(VLOOKUP(LEFT(F2788,10),'Find Purchase Orders'!B:J,9,FALSE),"")</f>
        <v>44705</v>
      </c>
      <c r="W2788" s="25" t="s">
        <v>7261</v>
      </c>
    </row>
    <row r="2789" spans="1:23" hidden="1">
      <c r="A2789" s="25" t="s">
        <v>7252</v>
      </c>
      <c r="B2789" s="25" t="s">
        <v>7253</v>
      </c>
      <c r="C2789" s="25" t="s">
        <v>7254</v>
      </c>
      <c r="D2789" s="25" t="s">
        <v>5081</v>
      </c>
      <c r="E2789" s="25" t="s">
        <v>13912</v>
      </c>
      <c r="F2789" s="25" t="s">
        <v>13914</v>
      </c>
      <c r="G2789" s="25" t="s">
        <v>10683</v>
      </c>
      <c r="H2789" s="21">
        <v>6265.32</v>
      </c>
      <c r="I2789" s="25" t="s">
        <v>7296</v>
      </c>
      <c r="J2789" s="25" t="s">
        <v>7288</v>
      </c>
      <c r="K2789" s="25" t="s">
        <v>7262</v>
      </c>
      <c r="L2789" s="25" t="s">
        <v>7259</v>
      </c>
      <c r="M2789" s="21">
        <v>6265.32</v>
      </c>
      <c r="N2789" s="21">
        <v>6265.32</v>
      </c>
      <c r="O2789" s="21">
        <v>0</v>
      </c>
      <c r="P2789" s="21">
        <v>6265.32</v>
      </c>
      <c r="Q2789" s="25" t="s">
        <v>7459</v>
      </c>
      <c r="R2789" s="1" t="str">
        <f t="shared" si="44"/>
        <v>ST10086</v>
      </c>
      <c r="S2789" t="str">
        <f>VLOOKUP(R2789,Data!$C$2:$D$261,2,0)</f>
        <v>Renaissance</v>
      </c>
      <c r="T2789">
        <f>COUNTIF('Feb 2022'!A:A,D2789)+COUNTIF('Mar 2022'!A:A,D2789)+COUNTIF('Apr 2022'!A:A,D2789)+COUNTIF('May 2022'!A:A,D2789)+COUNTIF('June 2022'!A:A,D2789)+COUNTIF('July 2022'!A:A,D2789)+COUNTIF('Aug 2022'!A:A,D2789)+COUNTIF('Sep 2022'!A:A,D2789)+COUNTIF('Oct 2022'!A:A,D2789)+COUNTIF('Dec 2022'!A:A,D2789)</f>
        <v>1</v>
      </c>
      <c r="U2789" t="str">
        <f>VLOOKUP(Q2789,'Capital Lookup'!A:B,2,FALSE)</f>
        <v>No</v>
      </c>
      <c r="V2789" s="2">
        <f>IFERROR(VLOOKUP(LEFT(F2789,10),'Find Purchase Orders'!B:J,9,FALSE),"")</f>
        <v>44705</v>
      </c>
      <c r="W2789" s="25" t="s">
        <v>7261</v>
      </c>
    </row>
    <row r="2790" spans="1:23" hidden="1">
      <c r="A2790" s="25" t="s">
        <v>7261</v>
      </c>
      <c r="B2790" s="25" t="s">
        <v>7276</v>
      </c>
      <c r="C2790" s="25" t="s">
        <v>7277</v>
      </c>
      <c r="D2790" s="25" t="s">
        <v>5044</v>
      </c>
      <c r="E2790" s="25" t="s">
        <v>7279</v>
      </c>
      <c r="F2790" s="25" t="s">
        <v>13915</v>
      </c>
      <c r="G2790" s="25" t="s">
        <v>8496</v>
      </c>
      <c r="H2790" s="21">
        <v>183.75</v>
      </c>
      <c r="I2790" s="25" t="s">
        <v>7296</v>
      </c>
      <c r="J2790" s="25" t="s">
        <v>7288</v>
      </c>
      <c r="K2790" s="25" t="s">
        <v>7262</v>
      </c>
      <c r="L2790" s="25" t="s">
        <v>7259</v>
      </c>
      <c r="M2790" s="21">
        <v>183.75</v>
      </c>
      <c r="N2790" s="21">
        <v>183.75</v>
      </c>
      <c r="O2790" s="21">
        <v>0</v>
      </c>
      <c r="P2790" s="21">
        <v>183.75</v>
      </c>
      <c r="Q2790" s="25" t="s">
        <v>7395</v>
      </c>
      <c r="R2790" s="1" t="str">
        <f t="shared" si="44"/>
        <v>ST10064</v>
      </c>
      <c r="S2790" t="str">
        <f>VLOOKUP(R2790,Data!$C$2:$D$261,2,0)</f>
        <v>Aspen Ridge</v>
      </c>
      <c r="T2790">
        <f>COUNTIF('Feb 2022'!A:A,D2790)+COUNTIF('Mar 2022'!A:A,D2790)+COUNTIF('Apr 2022'!A:A,D2790)+COUNTIF('May 2022'!A:A,D2790)+COUNTIF('June 2022'!A:A,D2790)+COUNTIF('July 2022'!A:A,D2790)+COUNTIF('Aug 2022'!A:A,D2790)+COUNTIF('Sep 2022'!A:A,D2790)+COUNTIF('Oct 2022'!A:A,D2790)+COUNTIF('Dec 2022'!A:A,D2790)</f>
        <v>1</v>
      </c>
      <c r="U2790" t="str">
        <f>VLOOKUP(Q2790,'Capital Lookup'!A:B,2,FALSE)</f>
        <v>No</v>
      </c>
      <c r="V2790" s="2">
        <f>IFERROR(VLOOKUP(LEFT(F2790,10),'Find Purchase Orders'!B:J,9,FALSE),"")</f>
        <v>44705</v>
      </c>
      <c r="W2790" s="25" t="s">
        <v>7261</v>
      </c>
    </row>
    <row r="2791" spans="1:23" hidden="1">
      <c r="A2791" s="25" t="s">
        <v>7261</v>
      </c>
      <c r="B2791" s="25" t="s">
        <v>7276</v>
      </c>
      <c r="C2791" s="25" t="s">
        <v>7277</v>
      </c>
      <c r="D2791" s="25" t="s">
        <v>5044</v>
      </c>
      <c r="E2791" s="25" t="s">
        <v>7279</v>
      </c>
      <c r="F2791" s="25" t="s">
        <v>13916</v>
      </c>
      <c r="G2791" s="25" t="s">
        <v>8499</v>
      </c>
      <c r="H2791" s="21">
        <v>5246.86</v>
      </c>
      <c r="I2791" s="25" t="s">
        <v>7296</v>
      </c>
      <c r="J2791" s="25" t="s">
        <v>7288</v>
      </c>
      <c r="K2791" s="25" t="s">
        <v>7262</v>
      </c>
      <c r="L2791" s="25" t="s">
        <v>7259</v>
      </c>
      <c r="M2791" s="21">
        <v>5246.86</v>
      </c>
      <c r="N2791" s="21">
        <v>5246.86</v>
      </c>
      <c r="O2791" s="21">
        <v>0</v>
      </c>
      <c r="P2791" s="21">
        <v>5246.86</v>
      </c>
      <c r="Q2791" s="25" t="s">
        <v>7395</v>
      </c>
      <c r="R2791" s="1" t="str">
        <f t="shared" si="44"/>
        <v>ST10064</v>
      </c>
      <c r="S2791" t="str">
        <f>VLOOKUP(R2791,Data!$C$2:$D$261,2,0)</f>
        <v>Aspen Ridge</v>
      </c>
      <c r="T2791">
        <f>COUNTIF('Feb 2022'!A:A,D2791)+COUNTIF('Mar 2022'!A:A,D2791)+COUNTIF('Apr 2022'!A:A,D2791)+COUNTIF('May 2022'!A:A,D2791)+COUNTIF('June 2022'!A:A,D2791)+COUNTIF('July 2022'!A:A,D2791)+COUNTIF('Aug 2022'!A:A,D2791)+COUNTIF('Sep 2022'!A:A,D2791)+COUNTIF('Oct 2022'!A:A,D2791)+COUNTIF('Dec 2022'!A:A,D2791)</f>
        <v>1</v>
      </c>
      <c r="U2791" t="str">
        <f>VLOOKUP(Q2791,'Capital Lookup'!A:B,2,FALSE)</f>
        <v>No</v>
      </c>
      <c r="V2791" s="2">
        <f>IFERROR(VLOOKUP(LEFT(F2791,10),'Find Purchase Orders'!B:J,9,FALSE),"")</f>
        <v>44705</v>
      </c>
      <c r="W2791" s="25" t="s">
        <v>7261</v>
      </c>
    </row>
    <row r="2792" spans="1:23" hidden="1">
      <c r="A2792" s="25" t="s">
        <v>7269</v>
      </c>
      <c r="B2792" s="25" t="s">
        <v>7594</v>
      </c>
      <c r="C2792" s="25" t="s">
        <v>7271</v>
      </c>
      <c r="D2792" s="25" t="s">
        <v>13917</v>
      </c>
      <c r="E2792" s="25" t="s">
        <v>7492</v>
      </c>
      <c r="F2792" s="25" t="s">
        <v>13918</v>
      </c>
      <c r="G2792" s="25" t="s">
        <v>13919</v>
      </c>
      <c r="H2792" s="21">
        <v>5593.5</v>
      </c>
      <c r="I2792" s="25" t="s">
        <v>7296</v>
      </c>
      <c r="J2792" s="25" t="s">
        <v>7288</v>
      </c>
      <c r="K2792" s="25" t="s">
        <v>7495</v>
      </c>
      <c r="L2792" s="25" t="s">
        <v>7808</v>
      </c>
      <c r="M2792" s="21">
        <v>5593.5</v>
      </c>
      <c r="N2792" s="21">
        <v>5593.5</v>
      </c>
      <c r="O2792" s="21">
        <v>0</v>
      </c>
      <c r="P2792" s="21">
        <v>5593.5</v>
      </c>
      <c r="Q2792" s="25" t="s">
        <v>7813</v>
      </c>
      <c r="R2792" s="1" t="str">
        <f t="shared" si="44"/>
        <v>ST10157</v>
      </c>
      <c r="S2792" t="str">
        <f>VLOOKUP(R2792,Data!$C$2:$D$261,2,0)</f>
        <v>Hallowell House</v>
      </c>
      <c r="T2792">
        <f>COUNTIF('Feb 2022'!A:A,D2792)+COUNTIF('Mar 2022'!A:A,D2792)+COUNTIF('Apr 2022'!A:A,D2792)+COUNTIF('May 2022'!A:A,D2792)+COUNTIF('June 2022'!A:A,D2792)+COUNTIF('July 2022'!A:A,D2792)+COUNTIF('Aug 2022'!A:A,D2792)+COUNTIF('Sep 2022'!A:A,D2792)+COUNTIF('Oct 2022'!A:A,D2792)+COUNTIF('Dec 2022'!A:A,D2792)</f>
        <v>0</v>
      </c>
      <c r="U2792" t="str">
        <f>VLOOKUP(Q2792,'Capital Lookup'!A:B,2,FALSE)</f>
        <v>Yes</v>
      </c>
      <c r="V2792" s="2">
        <f>IFERROR(VLOOKUP(LEFT(F2792,10),'Find Purchase Orders'!B:J,9,FALSE),"")</f>
        <v>44708</v>
      </c>
      <c r="W2792" s="25" t="s">
        <v>7261</v>
      </c>
    </row>
    <row r="2793" spans="1:23" hidden="1">
      <c r="A2793" s="25" t="s">
        <v>7252</v>
      </c>
      <c r="B2793" s="25" t="s">
        <v>13450</v>
      </c>
      <c r="C2793" s="25" t="s">
        <v>7254</v>
      </c>
      <c r="D2793" s="25" t="s">
        <v>13920</v>
      </c>
      <c r="E2793" s="25" t="s">
        <v>10329</v>
      </c>
      <c r="F2793" s="25" t="s">
        <v>13921</v>
      </c>
      <c r="G2793" s="25" t="s">
        <v>13922</v>
      </c>
      <c r="H2793" s="21">
        <v>164672.71</v>
      </c>
      <c r="I2793" s="25" t="s">
        <v>7339</v>
      </c>
      <c r="J2793" s="25" t="s">
        <v>7288</v>
      </c>
      <c r="K2793" s="25" t="s">
        <v>8175</v>
      </c>
      <c r="L2793" s="25" t="s">
        <v>12208</v>
      </c>
      <c r="M2793" s="21">
        <v>164672.71</v>
      </c>
      <c r="N2793" s="21">
        <v>82336.350000000006</v>
      </c>
      <c r="O2793" s="21">
        <v>82336.36</v>
      </c>
      <c r="P2793" s="21">
        <v>91808.68</v>
      </c>
      <c r="Q2793" s="25" t="s">
        <v>13923</v>
      </c>
      <c r="R2793" s="1" t="str">
        <f t="shared" si="44"/>
        <v>ST10040</v>
      </c>
      <c r="S2793" t="str">
        <f>VLOOKUP(R2793,Data!$C$2:$D$261,2,0)</f>
        <v>Lynwood</v>
      </c>
      <c r="T2793">
        <f>COUNTIF('Feb 2022'!A:A,D2793)+COUNTIF('Mar 2022'!A:A,D2793)+COUNTIF('Apr 2022'!A:A,D2793)+COUNTIF('May 2022'!A:A,D2793)+COUNTIF('June 2022'!A:A,D2793)+COUNTIF('July 2022'!A:A,D2793)+COUNTIF('Aug 2022'!A:A,D2793)+COUNTIF('Sep 2022'!A:A,D2793)+COUNTIF('Oct 2022'!A:A,D2793)+COUNTIF('Dec 2022'!A:A,D2793)</f>
        <v>0</v>
      </c>
      <c r="U2793" t="str">
        <f>VLOOKUP(Q2793,'Capital Lookup'!A:B,2,FALSE)</f>
        <v>Yes</v>
      </c>
      <c r="V2793" s="2">
        <f>IFERROR(VLOOKUP(LEFT(F2793,10),'Find Purchase Orders'!B:J,9,FALSE),"")</f>
        <v>44701</v>
      </c>
      <c r="W2793" s="25" t="s">
        <v>7261</v>
      </c>
    </row>
    <row r="2794" spans="1:23" hidden="1">
      <c r="A2794" s="25" t="s">
        <v>7252</v>
      </c>
      <c r="B2794" s="25" t="s">
        <v>7574</v>
      </c>
      <c r="C2794" s="25" t="s">
        <v>7254</v>
      </c>
      <c r="D2794" s="25" t="s">
        <v>5082</v>
      </c>
      <c r="E2794" s="25" t="s">
        <v>9406</v>
      </c>
      <c r="F2794" s="25" t="s">
        <v>13924</v>
      </c>
      <c r="G2794" s="25" t="s">
        <v>13925</v>
      </c>
      <c r="H2794" s="21">
        <v>3273.33</v>
      </c>
      <c r="I2794" s="25" t="s">
        <v>7296</v>
      </c>
      <c r="J2794" s="25" t="s">
        <v>7288</v>
      </c>
      <c r="K2794" s="25" t="s">
        <v>7262</v>
      </c>
      <c r="L2794" s="25" t="s">
        <v>7259</v>
      </c>
      <c r="M2794" s="21">
        <v>3273.33</v>
      </c>
      <c r="N2794" s="21">
        <v>3273.33</v>
      </c>
      <c r="O2794" s="21">
        <v>0</v>
      </c>
      <c r="P2794" s="21">
        <v>3273.33</v>
      </c>
      <c r="Q2794" s="25" t="s">
        <v>8203</v>
      </c>
      <c r="R2794" s="1" t="str">
        <f t="shared" si="44"/>
        <v>ST10039</v>
      </c>
      <c r="S2794" t="str">
        <f>VLOOKUP(R2794,Data!$C$2:$D$261,2,0)</f>
        <v>Barrhaven</v>
      </c>
      <c r="T2794">
        <f>COUNTIF('Feb 2022'!A:A,D2794)+COUNTIF('Mar 2022'!A:A,D2794)+COUNTIF('Apr 2022'!A:A,D2794)+COUNTIF('May 2022'!A:A,D2794)+COUNTIF('June 2022'!A:A,D2794)+COUNTIF('July 2022'!A:A,D2794)+COUNTIF('Aug 2022'!A:A,D2794)+COUNTIF('Sep 2022'!A:A,D2794)+COUNTIF('Oct 2022'!A:A,D2794)+COUNTIF('Dec 2022'!A:A,D2794)</f>
        <v>1</v>
      </c>
      <c r="U2794" t="str">
        <f>VLOOKUP(Q2794,'Capital Lookup'!A:B,2,FALSE)</f>
        <v>No</v>
      </c>
      <c r="V2794" s="2">
        <f>IFERROR(VLOOKUP(LEFT(F2794,10),'Find Purchase Orders'!B:J,9,FALSE),"")</f>
        <v>44708</v>
      </c>
      <c r="W2794" s="25" t="s">
        <v>7261</v>
      </c>
    </row>
    <row r="2795" spans="1:23" hidden="1">
      <c r="A2795" s="25" t="s">
        <v>7252</v>
      </c>
      <c r="B2795" s="25" t="s">
        <v>7574</v>
      </c>
      <c r="C2795" s="25" t="s">
        <v>7254</v>
      </c>
      <c r="D2795" s="25" t="s">
        <v>5082</v>
      </c>
      <c r="E2795" s="25" t="s">
        <v>9406</v>
      </c>
      <c r="F2795" s="25" t="s">
        <v>13926</v>
      </c>
      <c r="G2795" s="25" t="s">
        <v>13927</v>
      </c>
      <c r="H2795" s="21">
        <v>485.9</v>
      </c>
      <c r="I2795" s="25" t="s">
        <v>7296</v>
      </c>
      <c r="J2795" s="25" t="s">
        <v>7288</v>
      </c>
      <c r="K2795" s="25" t="s">
        <v>7262</v>
      </c>
      <c r="L2795" s="25" t="s">
        <v>7259</v>
      </c>
      <c r="M2795" s="21">
        <v>485.9</v>
      </c>
      <c r="N2795" s="21">
        <v>485.9</v>
      </c>
      <c r="O2795" s="21">
        <v>0</v>
      </c>
      <c r="P2795" s="21">
        <v>485.9</v>
      </c>
      <c r="Q2795" s="25" t="s">
        <v>8203</v>
      </c>
      <c r="R2795" s="1" t="str">
        <f t="shared" si="44"/>
        <v>ST10039</v>
      </c>
      <c r="S2795" t="str">
        <f>VLOOKUP(R2795,Data!$C$2:$D$261,2,0)</f>
        <v>Barrhaven</v>
      </c>
      <c r="T2795">
        <f>COUNTIF('Feb 2022'!A:A,D2795)+COUNTIF('Mar 2022'!A:A,D2795)+COUNTIF('Apr 2022'!A:A,D2795)+COUNTIF('May 2022'!A:A,D2795)+COUNTIF('June 2022'!A:A,D2795)+COUNTIF('July 2022'!A:A,D2795)+COUNTIF('Aug 2022'!A:A,D2795)+COUNTIF('Sep 2022'!A:A,D2795)+COUNTIF('Oct 2022'!A:A,D2795)+COUNTIF('Dec 2022'!A:A,D2795)</f>
        <v>1</v>
      </c>
      <c r="U2795" t="str">
        <f>VLOOKUP(Q2795,'Capital Lookup'!A:B,2,FALSE)</f>
        <v>No</v>
      </c>
      <c r="V2795" s="2">
        <f>IFERROR(VLOOKUP(LEFT(F2795,10),'Find Purchase Orders'!B:J,9,FALSE),"")</f>
        <v>44708</v>
      </c>
      <c r="W2795" s="25" t="s">
        <v>7261</v>
      </c>
    </row>
    <row r="2796" spans="1:23" hidden="1">
      <c r="A2796" s="25" t="s">
        <v>7261</v>
      </c>
      <c r="B2796" s="25" t="s">
        <v>7417</v>
      </c>
      <c r="C2796" s="25" t="s">
        <v>7282</v>
      </c>
      <c r="D2796" s="25" t="s">
        <v>5045</v>
      </c>
      <c r="E2796" s="25" t="s">
        <v>8419</v>
      </c>
      <c r="F2796" s="25" t="s">
        <v>13928</v>
      </c>
      <c r="G2796" s="25" t="s">
        <v>13929</v>
      </c>
      <c r="H2796" s="21">
        <v>6260.86</v>
      </c>
      <c r="I2796" s="25" t="s">
        <v>7296</v>
      </c>
      <c r="J2796" s="25" t="s">
        <v>7288</v>
      </c>
      <c r="K2796" s="25" t="s">
        <v>7510</v>
      </c>
      <c r="L2796" s="25" t="s">
        <v>8551</v>
      </c>
      <c r="M2796" s="21">
        <v>6260.86</v>
      </c>
      <c r="N2796" s="21">
        <v>6260.85</v>
      </c>
      <c r="O2796" s="21">
        <v>0.01</v>
      </c>
      <c r="P2796" s="21">
        <v>6260.86</v>
      </c>
      <c r="Q2796" s="25" t="s">
        <v>13930</v>
      </c>
      <c r="R2796" s="1" t="str">
        <f t="shared" si="44"/>
        <v>ST10012</v>
      </c>
      <c r="S2796" t="str">
        <f>VLOOKUP(R2796,Data!$C$2:$D$261,2,0)</f>
        <v>Forest Hill Place</v>
      </c>
      <c r="T2796">
        <f>COUNTIF('Feb 2022'!A:A,D2796)+COUNTIF('Mar 2022'!A:A,D2796)+COUNTIF('Apr 2022'!A:A,D2796)+COUNTIF('May 2022'!A:A,D2796)+COUNTIF('June 2022'!A:A,D2796)+COUNTIF('July 2022'!A:A,D2796)+COUNTIF('Aug 2022'!A:A,D2796)+COUNTIF('Sep 2022'!A:A,D2796)+COUNTIF('Oct 2022'!A:A,D2796)+COUNTIF('Dec 2022'!A:A,D2796)</f>
        <v>1</v>
      </c>
      <c r="U2796" t="str">
        <f>VLOOKUP(Q2796,'Capital Lookup'!A:B,2,FALSE)</f>
        <v>No</v>
      </c>
      <c r="V2796" s="2">
        <f>IFERROR(VLOOKUP(LEFT(F2796,10),'Find Purchase Orders'!B:J,9,FALSE),"")</f>
        <v>44701</v>
      </c>
      <c r="W2796" s="25" t="s">
        <v>7261</v>
      </c>
    </row>
    <row r="2797" spans="1:23" hidden="1">
      <c r="A2797" s="25" t="s">
        <v>7261</v>
      </c>
      <c r="B2797" s="25" t="s">
        <v>7281</v>
      </c>
      <c r="C2797" s="25" t="s">
        <v>7282</v>
      </c>
      <c r="D2797" s="25" t="s">
        <v>5083</v>
      </c>
      <c r="E2797" s="25" t="s">
        <v>8419</v>
      </c>
      <c r="F2797" s="25" t="s">
        <v>13931</v>
      </c>
      <c r="G2797" s="25" t="s">
        <v>13932</v>
      </c>
      <c r="H2797" s="21">
        <v>1864.5</v>
      </c>
      <c r="I2797" s="25" t="s">
        <v>7296</v>
      </c>
      <c r="J2797" s="25" t="s">
        <v>7288</v>
      </c>
      <c r="K2797" s="25" t="s">
        <v>7646</v>
      </c>
      <c r="L2797" s="25" t="s">
        <v>8551</v>
      </c>
      <c r="M2797" s="21">
        <v>1864.5</v>
      </c>
      <c r="N2797" s="21">
        <v>1864.5</v>
      </c>
      <c r="O2797" s="21">
        <v>0</v>
      </c>
      <c r="P2797" s="21">
        <v>1864.5</v>
      </c>
      <c r="Q2797" s="25" t="s">
        <v>13933</v>
      </c>
      <c r="R2797" s="1" t="str">
        <f t="shared" si="44"/>
        <v>ST10014</v>
      </c>
      <c r="S2797" t="str">
        <f>VLOOKUP(R2797,Data!$C$2:$D$261,2,0)</f>
        <v>Bradgate Arms</v>
      </c>
      <c r="T2797">
        <f>COUNTIF('Feb 2022'!A:A,D2797)+COUNTIF('Mar 2022'!A:A,D2797)+COUNTIF('Apr 2022'!A:A,D2797)+COUNTIF('May 2022'!A:A,D2797)+COUNTIF('June 2022'!A:A,D2797)+COUNTIF('July 2022'!A:A,D2797)+COUNTIF('Aug 2022'!A:A,D2797)+COUNTIF('Sep 2022'!A:A,D2797)+COUNTIF('Oct 2022'!A:A,D2797)+COUNTIF('Dec 2022'!A:A,D2797)</f>
        <v>1</v>
      </c>
      <c r="U2797" t="str">
        <f>VLOOKUP(Q2797,'Capital Lookup'!A:B,2,FALSE)</f>
        <v>No</v>
      </c>
      <c r="V2797" s="2">
        <f>IFERROR(VLOOKUP(LEFT(F2797,10),'Find Purchase Orders'!B:J,9,FALSE),"")</f>
        <v>44707</v>
      </c>
      <c r="W2797" s="25" t="s">
        <v>7261</v>
      </c>
    </row>
    <row r="2798" spans="1:23" hidden="1">
      <c r="A2798" s="25" t="s">
        <v>7261</v>
      </c>
      <c r="B2798" s="25" t="s">
        <v>9405</v>
      </c>
      <c r="C2798" s="25" t="s">
        <v>7282</v>
      </c>
      <c r="D2798" s="25" t="s">
        <v>5109</v>
      </c>
      <c r="E2798" s="25" t="s">
        <v>8419</v>
      </c>
      <c r="F2798" s="25" t="s">
        <v>13934</v>
      </c>
      <c r="G2798" s="25" t="s">
        <v>13935</v>
      </c>
      <c r="H2798" s="21">
        <v>3599.05</v>
      </c>
      <c r="I2798" s="25" t="s">
        <v>7296</v>
      </c>
      <c r="J2798" s="25" t="s">
        <v>7288</v>
      </c>
      <c r="K2798" s="25" t="s">
        <v>7646</v>
      </c>
      <c r="L2798" s="25" t="s">
        <v>8551</v>
      </c>
      <c r="M2798" s="21">
        <v>3599.05</v>
      </c>
      <c r="N2798" s="21">
        <v>3599.05</v>
      </c>
      <c r="O2798" s="21">
        <v>0</v>
      </c>
      <c r="P2798" s="21">
        <v>3599.05</v>
      </c>
      <c r="Q2798" s="25" t="s">
        <v>13936</v>
      </c>
      <c r="R2798" s="1" t="str">
        <f t="shared" si="44"/>
        <v>ST10035</v>
      </c>
      <c r="S2798" t="str">
        <f>VLOOKUP(R2798,Data!$C$2:$D$261,2,0)</f>
        <v>The Westwood</v>
      </c>
      <c r="T2798">
        <f>COUNTIF('Feb 2022'!A:A,D2798)+COUNTIF('Mar 2022'!A:A,D2798)+COUNTIF('Apr 2022'!A:A,D2798)+COUNTIF('May 2022'!A:A,D2798)+COUNTIF('June 2022'!A:A,D2798)+COUNTIF('July 2022'!A:A,D2798)+COUNTIF('Aug 2022'!A:A,D2798)+COUNTIF('Sep 2022'!A:A,D2798)+COUNTIF('Oct 2022'!A:A,D2798)+COUNTIF('Dec 2022'!A:A,D2798)</f>
        <v>1</v>
      </c>
      <c r="U2798" t="str">
        <f>VLOOKUP(Q2798,'Capital Lookup'!A:B,2,FALSE)</f>
        <v>No</v>
      </c>
      <c r="V2798" s="2">
        <f>IFERROR(VLOOKUP(LEFT(F2798,10),'Find Purchase Orders'!B:J,9,FALSE),"")</f>
        <v>44705</v>
      </c>
      <c r="W2798" s="25" t="s">
        <v>7261</v>
      </c>
    </row>
    <row r="2799" spans="1:23" hidden="1">
      <c r="A2799" s="25" t="s">
        <v>11370</v>
      </c>
      <c r="B2799" s="25" t="s">
        <v>8227</v>
      </c>
      <c r="C2799" s="25" t="s">
        <v>7264</v>
      </c>
      <c r="D2799" s="25" t="s">
        <v>5084</v>
      </c>
      <c r="E2799" s="25" t="s">
        <v>8419</v>
      </c>
      <c r="F2799" s="25" t="s">
        <v>13937</v>
      </c>
      <c r="G2799" s="25" t="s">
        <v>13938</v>
      </c>
      <c r="H2799" s="21">
        <v>10084.120000000001</v>
      </c>
      <c r="I2799" s="25" t="s">
        <v>7296</v>
      </c>
      <c r="J2799" s="25" t="s">
        <v>7288</v>
      </c>
      <c r="K2799" s="25" t="s">
        <v>7579</v>
      </c>
      <c r="L2799" s="25" t="s">
        <v>8551</v>
      </c>
      <c r="M2799" s="21">
        <v>10084.120000000001</v>
      </c>
      <c r="N2799" s="21">
        <v>10084.120000000001</v>
      </c>
      <c r="O2799" s="21">
        <v>0</v>
      </c>
      <c r="P2799" s="21">
        <v>10084.120000000001</v>
      </c>
      <c r="Q2799" s="25" t="s">
        <v>13939</v>
      </c>
      <c r="R2799" s="1" t="str">
        <f t="shared" si="44"/>
        <v>ST10026</v>
      </c>
      <c r="S2799" t="str">
        <f>VLOOKUP(R2799,Data!$C$2:$D$261,2,0)</f>
        <v>Donway Place</v>
      </c>
      <c r="T2799">
        <f>COUNTIF('Feb 2022'!A:A,D2799)+COUNTIF('Mar 2022'!A:A,D2799)+COUNTIF('Apr 2022'!A:A,D2799)+COUNTIF('May 2022'!A:A,D2799)+COUNTIF('June 2022'!A:A,D2799)+COUNTIF('July 2022'!A:A,D2799)+COUNTIF('Aug 2022'!A:A,D2799)+COUNTIF('Sep 2022'!A:A,D2799)+COUNTIF('Oct 2022'!A:A,D2799)+COUNTIF('Dec 2022'!A:A,D2799)</f>
        <v>1</v>
      </c>
      <c r="U2799" t="str">
        <f>VLOOKUP(Q2799,'Capital Lookup'!A:B,2,FALSE)</f>
        <v>No</v>
      </c>
      <c r="V2799" s="2">
        <f>IFERROR(VLOOKUP(LEFT(F2799,10),'Find Purchase Orders'!B:J,9,FALSE),"")</f>
        <v>44707</v>
      </c>
      <c r="W2799" s="25" t="s">
        <v>7261</v>
      </c>
    </row>
    <row r="2800" spans="1:23" hidden="1">
      <c r="A2800" s="25" t="s">
        <v>7261</v>
      </c>
      <c r="B2800" s="25" t="s">
        <v>8342</v>
      </c>
      <c r="C2800" s="25" t="s">
        <v>7264</v>
      </c>
      <c r="D2800" s="25" t="s">
        <v>13940</v>
      </c>
      <c r="E2800" s="25" t="s">
        <v>8419</v>
      </c>
      <c r="H2800" s="21">
        <v>29366.49</v>
      </c>
      <c r="I2800" s="25" t="s">
        <v>7257</v>
      </c>
      <c r="K2800" s="25" t="s">
        <v>7612</v>
      </c>
      <c r="L2800" s="25" t="s">
        <v>7756</v>
      </c>
      <c r="M2800" s="22">
        <v>0</v>
      </c>
      <c r="N2800" s="22">
        <v>0</v>
      </c>
      <c r="O2800" s="21">
        <v>0</v>
      </c>
      <c r="P2800" s="21">
        <v>3378.45</v>
      </c>
      <c r="Q2800" s="25" t="s">
        <v>13941</v>
      </c>
      <c r="R2800" s="1" t="str">
        <f t="shared" si="44"/>
        <v>ST10025</v>
      </c>
      <c r="S2800" t="str">
        <f>VLOOKUP(R2800,Data!$C$2:$D$261,2,0)</f>
        <v>Don Mills Seniors Apartments</v>
      </c>
      <c r="T2800">
        <f>COUNTIF('Feb 2022'!A:A,D2800)+COUNTIF('Mar 2022'!A:A,D2800)+COUNTIF('Apr 2022'!A:A,D2800)+COUNTIF('May 2022'!A:A,D2800)+COUNTIF('June 2022'!A:A,D2800)+COUNTIF('July 2022'!A:A,D2800)+COUNTIF('Aug 2022'!A:A,D2800)+COUNTIF('Sep 2022'!A:A,D2800)+COUNTIF('Oct 2022'!A:A,D2800)+COUNTIF('Dec 2022'!A:A,D2800)</f>
        <v>0</v>
      </c>
      <c r="U2800" t="str">
        <f>VLOOKUP(Q2800,'Capital Lookup'!A:B,2,FALSE)</f>
        <v>No</v>
      </c>
      <c r="V2800" s="2" t="str">
        <f>IFERROR(VLOOKUP(LEFT(F2800,10),'Find Purchase Orders'!B:J,9,FALSE),"")</f>
        <v/>
      </c>
      <c r="W2800" s="25" t="s">
        <v>7261</v>
      </c>
    </row>
    <row r="2801" spans="1:23" hidden="1">
      <c r="A2801" s="25" t="s">
        <v>7261</v>
      </c>
      <c r="B2801" s="25" t="s">
        <v>8259</v>
      </c>
      <c r="C2801" s="25" t="s">
        <v>8260</v>
      </c>
      <c r="D2801" s="25" t="s">
        <v>13942</v>
      </c>
      <c r="E2801" s="25" t="s">
        <v>8591</v>
      </c>
      <c r="F2801" s="25" t="s">
        <v>13943</v>
      </c>
      <c r="G2801" s="25" t="s">
        <v>13944</v>
      </c>
      <c r="H2801" s="21">
        <v>909.65</v>
      </c>
      <c r="I2801" s="25" t="s">
        <v>7296</v>
      </c>
      <c r="J2801" s="25" t="s">
        <v>7288</v>
      </c>
      <c r="K2801" s="25" t="s">
        <v>9713</v>
      </c>
      <c r="L2801" s="25" t="s">
        <v>9714</v>
      </c>
      <c r="M2801" s="21">
        <v>909.65</v>
      </c>
      <c r="N2801" s="21">
        <v>909.65</v>
      </c>
      <c r="O2801" s="21">
        <v>0</v>
      </c>
      <c r="P2801" s="21">
        <v>909.65</v>
      </c>
      <c r="Q2801" s="25" t="s">
        <v>11562</v>
      </c>
      <c r="R2801" s="1" t="str">
        <f t="shared" si="44"/>
        <v>ST10260</v>
      </c>
      <c r="S2801" t="str">
        <f>VLOOKUP(R2801,Data!$C$2:$D$261,2,0)</f>
        <v>Support Office</v>
      </c>
      <c r="T2801">
        <f>COUNTIF('Feb 2022'!A:A,D2801)+COUNTIF('Mar 2022'!A:A,D2801)+COUNTIF('Apr 2022'!A:A,D2801)+COUNTIF('May 2022'!A:A,D2801)+COUNTIF('June 2022'!A:A,D2801)+COUNTIF('July 2022'!A:A,D2801)+COUNTIF('Aug 2022'!A:A,D2801)+COUNTIF('Sep 2022'!A:A,D2801)+COUNTIF('Oct 2022'!A:A,D2801)+COUNTIF('Dec 2022'!A:A,D2801)</f>
        <v>0</v>
      </c>
      <c r="U2801" t="str">
        <f>VLOOKUP(Q2801,'Capital Lookup'!A:B,2,FALSE)</f>
        <v>Yes</v>
      </c>
      <c r="V2801" s="2">
        <f>IFERROR(VLOOKUP(LEFT(F2801,10),'Find Purchase Orders'!B:J,9,FALSE),"")</f>
        <v>44700</v>
      </c>
      <c r="W2801" s="25" t="s">
        <v>7261</v>
      </c>
    </row>
    <row r="2802" spans="1:23" hidden="1">
      <c r="A2802" s="25" t="s">
        <v>7261</v>
      </c>
      <c r="B2802" s="25" t="s">
        <v>8259</v>
      </c>
      <c r="C2802" s="25" t="s">
        <v>8260</v>
      </c>
      <c r="D2802" s="25" t="s">
        <v>13945</v>
      </c>
      <c r="E2802" s="25" t="s">
        <v>8591</v>
      </c>
      <c r="F2802" s="25" t="s">
        <v>13946</v>
      </c>
      <c r="G2802" s="25" t="s">
        <v>13947</v>
      </c>
      <c r="H2802" s="21">
        <v>2192.1999999999998</v>
      </c>
      <c r="I2802" s="25" t="s">
        <v>7287</v>
      </c>
      <c r="J2802" s="25" t="s">
        <v>7288</v>
      </c>
      <c r="K2802" s="25" t="s">
        <v>9713</v>
      </c>
      <c r="L2802" s="25" t="s">
        <v>9714</v>
      </c>
      <c r="M2802" s="21">
        <v>2192.1999999999998</v>
      </c>
      <c r="N2802" s="22">
        <v>0</v>
      </c>
      <c r="O2802" s="21">
        <v>2192.1999999999998</v>
      </c>
      <c r="P2802" s="21">
        <v>252.2</v>
      </c>
      <c r="Q2802" s="25" t="s">
        <v>11562</v>
      </c>
      <c r="R2802" s="1" t="str">
        <f t="shared" si="44"/>
        <v>ST10260</v>
      </c>
      <c r="S2802" t="str">
        <f>VLOOKUP(R2802,Data!$C$2:$D$261,2,0)</f>
        <v>Support Office</v>
      </c>
      <c r="T2802">
        <f>COUNTIF('Feb 2022'!A:A,D2802)+COUNTIF('Mar 2022'!A:A,D2802)+COUNTIF('Apr 2022'!A:A,D2802)+COUNTIF('May 2022'!A:A,D2802)+COUNTIF('June 2022'!A:A,D2802)+COUNTIF('July 2022'!A:A,D2802)+COUNTIF('Aug 2022'!A:A,D2802)+COUNTIF('Sep 2022'!A:A,D2802)+COUNTIF('Oct 2022'!A:A,D2802)+COUNTIF('Dec 2022'!A:A,D2802)</f>
        <v>0</v>
      </c>
      <c r="U2802" t="str">
        <f>VLOOKUP(Q2802,'Capital Lookup'!A:B,2,FALSE)</f>
        <v>Yes</v>
      </c>
      <c r="V2802" s="2">
        <f>IFERROR(VLOOKUP(LEFT(F2802,10),'Find Purchase Orders'!B:J,9,FALSE),"")</f>
        <v>44700</v>
      </c>
      <c r="W2802" s="25" t="s">
        <v>7261</v>
      </c>
    </row>
    <row r="2803" spans="1:23" hidden="1">
      <c r="A2803" s="25" t="s">
        <v>7252</v>
      </c>
      <c r="B2803" s="25" t="s">
        <v>7398</v>
      </c>
      <c r="C2803" s="25" t="s">
        <v>7254</v>
      </c>
      <c r="D2803" s="25" t="s">
        <v>5085</v>
      </c>
      <c r="E2803" s="25" t="s">
        <v>8419</v>
      </c>
      <c r="F2803" s="25" t="s">
        <v>13948</v>
      </c>
      <c r="G2803" s="25" t="s">
        <v>13949</v>
      </c>
      <c r="H2803" s="21">
        <v>1909.7</v>
      </c>
      <c r="I2803" s="25" t="s">
        <v>7296</v>
      </c>
      <c r="J2803" s="25" t="s">
        <v>7288</v>
      </c>
      <c r="K2803" s="25" t="s">
        <v>7893</v>
      </c>
      <c r="L2803" s="25" t="s">
        <v>8166</v>
      </c>
      <c r="M2803" s="21">
        <v>1909.7</v>
      </c>
      <c r="N2803" s="21">
        <v>1909.7</v>
      </c>
      <c r="O2803" s="21">
        <v>0</v>
      </c>
      <c r="P2803" s="21">
        <v>1909.7</v>
      </c>
      <c r="Q2803" s="25" t="s">
        <v>13950</v>
      </c>
      <c r="R2803" s="1" t="str">
        <f t="shared" si="44"/>
        <v>ST10009</v>
      </c>
      <c r="S2803" t="str">
        <f>VLOOKUP(R2803,Data!$C$2:$D$261,2,0)</f>
        <v>Birkdale</v>
      </c>
      <c r="T2803">
        <f>COUNTIF('Feb 2022'!A:A,D2803)+COUNTIF('Mar 2022'!A:A,D2803)+COUNTIF('Apr 2022'!A:A,D2803)+COUNTIF('May 2022'!A:A,D2803)+COUNTIF('June 2022'!A:A,D2803)+COUNTIF('July 2022'!A:A,D2803)+COUNTIF('Aug 2022'!A:A,D2803)+COUNTIF('Sep 2022'!A:A,D2803)+COUNTIF('Oct 2022'!A:A,D2803)+COUNTIF('Dec 2022'!A:A,D2803)</f>
        <v>1</v>
      </c>
      <c r="U2803" t="str">
        <f>VLOOKUP(Q2803,'Capital Lookup'!A:B,2,FALSE)</f>
        <v>No</v>
      </c>
      <c r="V2803" s="2">
        <f>IFERROR(VLOOKUP(LEFT(F2803,10),'Find Purchase Orders'!B:J,9,FALSE),"")</f>
        <v>44708</v>
      </c>
      <c r="W2803" s="25" t="s">
        <v>7261</v>
      </c>
    </row>
    <row r="2804" spans="1:23" hidden="1">
      <c r="A2804" s="25" t="s">
        <v>7269</v>
      </c>
      <c r="B2804" s="25" t="s">
        <v>8259</v>
      </c>
      <c r="C2804" s="25" t="s">
        <v>8260</v>
      </c>
      <c r="D2804" s="25" t="s">
        <v>13951</v>
      </c>
      <c r="E2804" s="25" t="s">
        <v>8591</v>
      </c>
      <c r="F2804" s="25" t="s">
        <v>13952</v>
      </c>
      <c r="G2804" s="25" t="s">
        <v>13953</v>
      </c>
      <c r="H2804" s="21">
        <v>757.1</v>
      </c>
      <c r="I2804" s="25" t="s">
        <v>7296</v>
      </c>
      <c r="J2804" s="25" t="s">
        <v>7288</v>
      </c>
      <c r="K2804" s="25" t="s">
        <v>9713</v>
      </c>
      <c r="L2804" s="25" t="s">
        <v>11689</v>
      </c>
      <c r="M2804" s="21">
        <v>757.1</v>
      </c>
      <c r="N2804" s="21">
        <v>757.1</v>
      </c>
      <c r="O2804" s="21">
        <v>0</v>
      </c>
      <c r="P2804" s="21">
        <v>757.1</v>
      </c>
      <c r="Q2804" s="25" t="s">
        <v>11690</v>
      </c>
      <c r="R2804" s="1" t="str">
        <f t="shared" si="44"/>
        <v>ST10260</v>
      </c>
      <c r="S2804" t="str">
        <f>VLOOKUP(R2804,Data!$C$2:$D$261,2,0)</f>
        <v>Support Office</v>
      </c>
      <c r="T2804">
        <f>COUNTIF('Feb 2022'!A:A,D2804)+COUNTIF('Mar 2022'!A:A,D2804)+COUNTIF('Apr 2022'!A:A,D2804)+COUNTIF('May 2022'!A:A,D2804)+COUNTIF('June 2022'!A:A,D2804)+COUNTIF('July 2022'!A:A,D2804)+COUNTIF('Aug 2022'!A:A,D2804)+COUNTIF('Sep 2022'!A:A,D2804)+COUNTIF('Oct 2022'!A:A,D2804)+COUNTIF('Dec 2022'!A:A,D2804)</f>
        <v>0</v>
      </c>
      <c r="U2804" t="str">
        <f>VLOOKUP(Q2804,'Capital Lookup'!A:B,2,FALSE)</f>
        <v>Yes</v>
      </c>
      <c r="V2804" s="2">
        <f>IFERROR(VLOOKUP(LEFT(F2804,10),'Find Purchase Orders'!B:J,9,FALSE),"")</f>
        <v>44703</v>
      </c>
      <c r="W2804" s="25" t="s">
        <v>7261</v>
      </c>
    </row>
    <row r="2805" spans="1:23" hidden="1">
      <c r="A2805" s="25" t="s">
        <v>8814</v>
      </c>
      <c r="B2805" s="25" t="s">
        <v>10441</v>
      </c>
      <c r="C2805" s="25" t="s">
        <v>9032</v>
      </c>
      <c r="D2805" s="25" t="s">
        <v>5024</v>
      </c>
      <c r="E2805" s="25" t="s">
        <v>8443</v>
      </c>
      <c r="F2805" s="25" t="s">
        <v>13954</v>
      </c>
      <c r="G2805" s="25" t="s">
        <v>13955</v>
      </c>
      <c r="H2805" s="21">
        <v>9225.3799999999992</v>
      </c>
      <c r="I2805" s="25" t="s">
        <v>7287</v>
      </c>
      <c r="J2805" s="25" t="s">
        <v>7983</v>
      </c>
      <c r="K2805" s="25" t="s">
        <v>7579</v>
      </c>
      <c r="L2805" s="25" t="s">
        <v>7580</v>
      </c>
      <c r="M2805" s="21">
        <v>9225.3799999999992</v>
      </c>
      <c r="N2805" s="22">
        <v>0</v>
      </c>
      <c r="O2805" s="21">
        <v>9225.3799999999992</v>
      </c>
      <c r="P2805" s="21">
        <v>988.44</v>
      </c>
      <c r="Q2805" s="25" t="s">
        <v>13956</v>
      </c>
      <c r="R2805" s="1" t="str">
        <f t="shared" si="44"/>
        <v>ST10213</v>
      </c>
      <c r="S2805" t="str">
        <f>VLOOKUP(R2805,Data!$C$2:$D$261,2,0)</f>
        <v>Lakeview Care Centre</v>
      </c>
      <c r="T2805">
        <f>COUNTIF('Feb 2022'!A:A,D2805)+COUNTIF('Mar 2022'!A:A,D2805)+COUNTIF('Apr 2022'!A:A,D2805)+COUNTIF('May 2022'!A:A,D2805)+COUNTIF('June 2022'!A:A,D2805)+COUNTIF('July 2022'!A:A,D2805)+COUNTIF('Aug 2022'!A:A,D2805)+COUNTIF('Sep 2022'!A:A,D2805)+COUNTIF('Oct 2022'!A:A,D2805)+COUNTIF('Dec 2022'!A:A,D2805)</f>
        <v>1</v>
      </c>
      <c r="U2805" t="str">
        <f>VLOOKUP(Q2805,'Capital Lookup'!A:B,2,FALSE)</f>
        <v>No</v>
      </c>
      <c r="V2805" s="2">
        <f>IFERROR(VLOOKUP(LEFT(F2805,10),'Find Purchase Orders'!B:J,9,FALSE),"")</f>
        <v>44702</v>
      </c>
      <c r="W2805" s="25" t="s">
        <v>7261</v>
      </c>
    </row>
    <row r="2806" spans="1:23" hidden="1">
      <c r="A2806" s="25" t="s">
        <v>7261</v>
      </c>
      <c r="B2806" s="25" t="s">
        <v>8595</v>
      </c>
      <c r="C2806" s="25" t="s">
        <v>7264</v>
      </c>
      <c r="D2806" s="25" t="s">
        <v>5153</v>
      </c>
      <c r="E2806" s="25" t="s">
        <v>8443</v>
      </c>
      <c r="F2806" s="25" t="s">
        <v>13957</v>
      </c>
      <c r="G2806" s="25" t="s">
        <v>13958</v>
      </c>
      <c r="H2806" s="21">
        <v>633686</v>
      </c>
      <c r="I2806" s="25" t="s">
        <v>7287</v>
      </c>
      <c r="J2806" s="25" t="s">
        <v>7288</v>
      </c>
      <c r="K2806" s="25" t="s">
        <v>9091</v>
      </c>
      <c r="L2806" s="25" t="s">
        <v>8947</v>
      </c>
      <c r="M2806" s="21">
        <v>633686</v>
      </c>
      <c r="N2806" s="22">
        <v>0</v>
      </c>
      <c r="O2806" s="21">
        <v>633686</v>
      </c>
      <c r="P2806" s="21">
        <v>0</v>
      </c>
      <c r="Q2806" s="25" t="s">
        <v>8948</v>
      </c>
      <c r="R2806" s="1" t="str">
        <f t="shared" si="44"/>
        <v>ST10059</v>
      </c>
      <c r="S2806" t="str">
        <f>VLOOKUP(R2806,Data!$C$2:$D$261,2,0)</f>
        <v>Parkwood Manor</v>
      </c>
      <c r="T2806">
        <f>COUNTIF('Feb 2022'!A:A,D2806)+COUNTIF('Mar 2022'!A:A,D2806)+COUNTIF('Apr 2022'!A:A,D2806)+COUNTIF('May 2022'!A:A,D2806)+COUNTIF('June 2022'!A:A,D2806)+COUNTIF('July 2022'!A:A,D2806)+COUNTIF('Aug 2022'!A:A,D2806)+COUNTIF('Sep 2022'!A:A,D2806)+COUNTIF('Oct 2022'!A:A,D2806)+COUNTIF('Dec 2022'!A:A,D2806)</f>
        <v>1</v>
      </c>
      <c r="U2806" t="str">
        <f>VLOOKUP(Q2806,'Capital Lookup'!A:B,2,FALSE)</f>
        <v>No</v>
      </c>
      <c r="V2806" s="2">
        <f>IFERROR(VLOOKUP(LEFT(F2806,10),'Find Purchase Orders'!B:J,9,FALSE),"")</f>
        <v>44718</v>
      </c>
      <c r="W2806" s="25" t="s">
        <v>7261</v>
      </c>
    </row>
    <row r="2807" spans="1:23" hidden="1">
      <c r="A2807" s="25" t="s">
        <v>7269</v>
      </c>
      <c r="B2807" s="25" t="s">
        <v>7498</v>
      </c>
      <c r="C2807" s="25" t="s">
        <v>7271</v>
      </c>
      <c r="D2807" s="25" t="s">
        <v>5086</v>
      </c>
      <c r="E2807" s="25" t="s">
        <v>7500</v>
      </c>
      <c r="F2807" s="25" t="s">
        <v>13959</v>
      </c>
      <c r="G2807" s="25" t="s">
        <v>13960</v>
      </c>
      <c r="H2807" s="21">
        <v>2653.65</v>
      </c>
      <c r="I2807" s="25" t="s">
        <v>7296</v>
      </c>
      <c r="J2807" s="25" t="s">
        <v>7288</v>
      </c>
      <c r="K2807" s="25" t="s">
        <v>7733</v>
      </c>
      <c r="L2807" s="25" t="s">
        <v>7734</v>
      </c>
      <c r="M2807" s="21">
        <v>2653.65</v>
      </c>
      <c r="N2807" s="21">
        <v>2653.64</v>
      </c>
      <c r="O2807" s="21">
        <v>0.01</v>
      </c>
      <c r="P2807" s="21">
        <v>2653.65</v>
      </c>
      <c r="Q2807" s="25" t="s">
        <v>13961</v>
      </c>
      <c r="R2807" s="1" t="str">
        <f t="shared" si="44"/>
        <v>ST10169</v>
      </c>
      <c r="S2807" t="str">
        <f>VLOOKUP(R2807,Data!$C$2:$D$261,2,0)</f>
        <v>Kennedy Lodge</v>
      </c>
      <c r="T2807">
        <f>COUNTIF('Feb 2022'!A:A,D2807)+COUNTIF('Mar 2022'!A:A,D2807)+COUNTIF('Apr 2022'!A:A,D2807)+COUNTIF('May 2022'!A:A,D2807)+COUNTIF('June 2022'!A:A,D2807)+COUNTIF('July 2022'!A:A,D2807)+COUNTIF('Aug 2022'!A:A,D2807)+COUNTIF('Sep 2022'!A:A,D2807)+COUNTIF('Oct 2022'!A:A,D2807)+COUNTIF('Dec 2022'!A:A,D2807)</f>
        <v>1</v>
      </c>
      <c r="U2807" t="str">
        <f>VLOOKUP(Q2807,'Capital Lookup'!A:B,2,FALSE)</f>
        <v>No</v>
      </c>
      <c r="V2807" s="2">
        <f>IFERROR(VLOOKUP(LEFT(F2807,10),'Find Purchase Orders'!B:J,9,FALSE),"")</f>
        <v>44706</v>
      </c>
      <c r="W2807" s="25" t="s">
        <v>7261</v>
      </c>
    </row>
    <row r="2808" spans="1:23" hidden="1">
      <c r="A2808" s="25" t="s">
        <v>13962</v>
      </c>
      <c r="B2808" s="25" t="s">
        <v>7524</v>
      </c>
      <c r="C2808" s="25" t="s">
        <v>7254</v>
      </c>
      <c r="D2808" s="25" t="s">
        <v>5049</v>
      </c>
      <c r="E2808" s="25" t="s">
        <v>7500</v>
      </c>
      <c r="F2808" s="25" t="s">
        <v>13963</v>
      </c>
      <c r="G2808" s="25" t="s">
        <v>13964</v>
      </c>
      <c r="H2808" s="21">
        <v>2791.55</v>
      </c>
      <c r="I2808" s="25" t="s">
        <v>7287</v>
      </c>
      <c r="J2808" s="25" t="s">
        <v>7288</v>
      </c>
      <c r="K2808" s="25" t="s">
        <v>8817</v>
      </c>
      <c r="L2808" s="25" t="s">
        <v>13889</v>
      </c>
      <c r="M2808" s="21">
        <v>2791.55</v>
      </c>
      <c r="N2808" s="22">
        <v>0</v>
      </c>
      <c r="O2808" s="21">
        <v>2791.55</v>
      </c>
      <c r="P2808" s="21">
        <v>321.14999999999998</v>
      </c>
      <c r="Q2808" s="25" t="s">
        <v>13965</v>
      </c>
      <c r="R2808" s="1" t="str">
        <f t="shared" si="44"/>
        <v>ST10041</v>
      </c>
      <c r="S2808" t="str">
        <f>VLOOKUP(R2808,Data!$C$2:$D$261,2,0)</f>
        <v>Prince of Wales</v>
      </c>
      <c r="T2808">
        <f>COUNTIF('Feb 2022'!A:A,D2808)+COUNTIF('Mar 2022'!A:A,D2808)+COUNTIF('Apr 2022'!A:A,D2808)+COUNTIF('May 2022'!A:A,D2808)+COUNTIF('June 2022'!A:A,D2808)+COUNTIF('July 2022'!A:A,D2808)+COUNTIF('Aug 2022'!A:A,D2808)+COUNTIF('Sep 2022'!A:A,D2808)+COUNTIF('Oct 2022'!A:A,D2808)+COUNTIF('Dec 2022'!A:A,D2808)</f>
        <v>1</v>
      </c>
      <c r="U2808" t="str">
        <f>VLOOKUP(Q2808,'Capital Lookup'!A:B,2,FALSE)</f>
        <v>No</v>
      </c>
      <c r="V2808" s="2">
        <f>IFERROR(VLOOKUP(LEFT(F2808,10),'Find Purchase Orders'!B:J,9,FALSE),"")</f>
        <v>44701</v>
      </c>
      <c r="W2808" s="25" t="s">
        <v>7261</v>
      </c>
    </row>
    <row r="2809" spans="1:23" hidden="1">
      <c r="A2809" s="25" t="s">
        <v>7261</v>
      </c>
      <c r="B2809" s="25" t="s">
        <v>8108</v>
      </c>
      <c r="C2809" s="25" t="s">
        <v>7264</v>
      </c>
      <c r="D2809" s="25" t="s">
        <v>5154</v>
      </c>
      <c r="E2809" s="25" t="s">
        <v>7500</v>
      </c>
      <c r="F2809" s="25" t="s">
        <v>13966</v>
      </c>
      <c r="G2809" s="25" t="s">
        <v>13967</v>
      </c>
      <c r="H2809" s="21">
        <v>1131.33</v>
      </c>
      <c r="I2809" s="25" t="s">
        <v>7296</v>
      </c>
      <c r="J2809" s="25" t="s">
        <v>7288</v>
      </c>
      <c r="K2809" s="25" t="s">
        <v>7495</v>
      </c>
      <c r="L2809" s="25" t="s">
        <v>7734</v>
      </c>
      <c r="M2809" s="21">
        <v>1131.33</v>
      </c>
      <c r="N2809" s="21">
        <v>1131.33</v>
      </c>
      <c r="O2809" s="21">
        <v>0</v>
      </c>
      <c r="P2809" s="21">
        <v>1131.33</v>
      </c>
      <c r="Q2809" s="25" t="s">
        <v>13968</v>
      </c>
      <c r="R2809" s="1" t="str">
        <f t="shared" si="44"/>
        <v>ST10049</v>
      </c>
      <c r="S2809" t="str">
        <f>VLOOKUP(R2809,Data!$C$2:$D$261,2,0)</f>
        <v>Colonel By</v>
      </c>
      <c r="T2809">
        <f>COUNTIF('Feb 2022'!A:A,D2809)+COUNTIF('Mar 2022'!A:A,D2809)+COUNTIF('Apr 2022'!A:A,D2809)+COUNTIF('May 2022'!A:A,D2809)+COUNTIF('June 2022'!A:A,D2809)+COUNTIF('July 2022'!A:A,D2809)+COUNTIF('Aug 2022'!A:A,D2809)+COUNTIF('Sep 2022'!A:A,D2809)+COUNTIF('Oct 2022'!A:A,D2809)+COUNTIF('Dec 2022'!A:A,D2809)</f>
        <v>1</v>
      </c>
      <c r="U2809" t="str">
        <f>VLOOKUP(Q2809,'Capital Lookup'!A:B,2,FALSE)</f>
        <v>No</v>
      </c>
      <c r="V2809" s="2">
        <f>IFERROR(VLOOKUP(LEFT(F2809,10),'Find Purchase Orders'!B:J,9,FALSE),"")</f>
        <v>44715</v>
      </c>
      <c r="W2809" s="25" t="s">
        <v>7261</v>
      </c>
    </row>
    <row r="2810" spans="1:23" hidden="1">
      <c r="A2810" s="25" t="s">
        <v>7478</v>
      </c>
      <c r="B2810" s="25" t="s">
        <v>7608</v>
      </c>
      <c r="C2810" s="25" t="s">
        <v>7587</v>
      </c>
      <c r="D2810" s="25" t="s">
        <v>5087</v>
      </c>
      <c r="E2810" s="25" t="s">
        <v>7500</v>
      </c>
      <c r="F2810" s="25" t="s">
        <v>13969</v>
      </c>
      <c r="G2810" s="25" t="s">
        <v>13970</v>
      </c>
      <c r="H2810" s="21">
        <v>12039.18</v>
      </c>
      <c r="I2810" s="25" t="s">
        <v>7296</v>
      </c>
      <c r="J2810" s="25" t="s">
        <v>7288</v>
      </c>
      <c r="K2810" s="25" t="s">
        <v>7495</v>
      </c>
      <c r="L2810" s="25" t="s">
        <v>7740</v>
      </c>
      <c r="M2810" s="21">
        <v>12039.18</v>
      </c>
      <c r="N2810" s="21">
        <v>12039.17</v>
      </c>
      <c r="O2810" s="21">
        <v>0.01</v>
      </c>
      <c r="P2810" s="21">
        <v>12039.18</v>
      </c>
      <c r="Q2810" s="25" t="s">
        <v>13971</v>
      </c>
      <c r="R2810" s="1" t="str">
        <f t="shared" si="44"/>
        <v>ST10161</v>
      </c>
      <c r="S2810" t="str">
        <f>VLOOKUP(R2810,Data!$C$2:$D$261,2,0)</f>
        <v>Longfields Manor</v>
      </c>
      <c r="T2810">
        <f>COUNTIF('Feb 2022'!A:A,D2810)+COUNTIF('Mar 2022'!A:A,D2810)+COUNTIF('Apr 2022'!A:A,D2810)+COUNTIF('May 2022'!A:A,D2810)+COUNTIF('June 2022'!A:A,D2810)+COUNTIF('July 2022'!A:A,D2810)+COUNTIF('Aug 2022'!A:A,D2810)+COUNTIF('Sep 2022'!A:A,D2810)+COUNTIF('Oct 2022'!A:A,D2810)+COUNTIF('Dec 2022'!A:A,D2810)</f>
        <v>1</v>
      </c>
      <c r="U2810" t="str">
        <f>VLOOKUP(Q2810,'Capital Lookup'!A:B,2,FALSE)</f>
        <v>No</v>
      </c>
      <c r="V2810" s="2">
        <f>IFERROR(VLOOKUP(LEFT(F2810,10),'Find Purchase Orders'!B:J,9,FALSE),"")</f>
        <v>44705</v>
      </c>
      <c r="W2810" s="25" t="s">
        <v>7261</v>
      </c>
    </row>
    <row r="2811" spans="1:23" hidden="1">
      <c r="A2811" s="25" t="s">
        <v>7261</v>
      </c>
      <c r="B2811" s="25" t="s">
        <v>12039</v>
      </c>
      <c r="C2811" s="25" t="s">
        <v>7264</v>
      </c>
      <c r="D2811" s="25" t="s">
        <v>5059</v>
      </c>
      <c r="E2811" s="25" t="s">
        <v>7500</v>
      </c>
      <c r="F2811" s="25" t="s">
        <v>13972</v>
      </c>
      <c r="G2811" s="25" t="s">
        <v>13973</v>
      </c>
      <c r="H2811" s="21">
        <v>10667.2</v>
      </c>
      <c r="I2811" s="25" t="s">
        <v>7296</v>
      </c>
      <c r="J2811" s="25" t="s">
        <v>7288</v>
      </c>
      <c r="K2811" s="25" t="s">
        <v>7289</v>
      </c>
      <c r="L2811" s="25" t="s">
        <v>8539</v>
      </c>
      <c r="M2811" s="21">
        <v>10667.2</v>
      </c>
      <c r="N2811" s="21">
        <v>10667.2</v>
      </c>
      <c r="O2811" s="21">
        <v>0</v>
      </c>
      <c r="P2811" s="21">
        <v>10667.2</v>
      </c>
      <c r="Q2811" s="25" t="s">
        <v>13974</v>
      </c>
      <c r="R2811" s="1" t="str">
        <f t="shared" si="44"/>
        <v>ST10037</v>
      </c>
      <c r="S2811" t="str">
        <f>VLOOKUP(R2811,Data!$C$2:$D$261,2,0)</f>
        <v>Stittsville Villa</v>
      </c>
      <c r="T2811">
        <f>COUNTIF('Feb 2022'!A:A,D2811)+COUNTIF('Mar 2022'!A:A,D2811)+COUNTIF('Apr 2022'!A:A,D2811)+COUNTIF('May 2022'!A:A,D2811)+COUNTIF('June 2022'!A:A,D2811)+COUNTIF('July 2022'!A:A,D2811)+COUNTIF('Aug 2022'!A:A,D2811)+COUNTIF('Sep 2022'!A:A,D2811)+COUNTIF('Oct 2022'!A:A,D2811)+COUNTIF('Dec 2022'!A:A,D2811)</f>
        <v>1</v>
      </c>
      <c r="U2811" t="str">
        <f>VLOOKUP(Q2811,'Capital Lookup'!A:B,2,FALSE)</f>
        <v>No</v>
      </c>
      <c r="V2811" s="2">
        <f>IFERROR(VLOOKUP(LEFT(F2811,10),'Find Purchase Orders'!B:J,9,FALSE),"")</f>
        <v>44700</v>
      </c>
      <c r="W2811" s="25" t="s">
        <v>7261</v>
      </c>
    </row>
    <row r="2812" spans="1:23" hidden="1">
      <c r="A2812" s="25" t="s">
        <v>7478</v>
      </c>
      <c r="B2812" s="25" t="s">
        <v>7586</v>
      </c>
      <c r="C2812" s="25" t="s">
        <v>7587</v>
      </c>
      <c r="D2812" s="25" t="s">
        <v>5088</v>
      </c>
      <c r="E2812" s="25" t="s">
        <v>7500</v>
      </c>
      <c r="F2812" s="25" t="s">
        <v>13975</v>
      </c>
      <c r="G2812" s="25" t="s">
        <v>13976</v>
      </c>
      <c r="H2812" s="21">
        <v>1142.98</v>
      </c>
      <c r="I2812" s="25" t="s">
        <v>7296</v>
      </c>
      <c r="J2812" s="25" t="s">
        <v>7288</v>
      </c>
      <c r="K2812" s="25" t="s">
        <v>7495</v>
      </c>
      <c r="L2812" s="25" t="s">
        <v>7740</v>
      </c>
      <c r="M2812" s="21">
        <v>1142.98</v>
      </c>
      <c r="N2812" s="21">
        <v>1142.98</v>
      </c>
      <c r="O2812" s="21">
        <v>0</v>
      </c>
      <c r="P2812" s="21">
        <v>1142.98</v>
      </c>
      <c r="Q2812" s="25" t="s">
        <v>13977</v>
      </c>
      <c r="R2812" s="1" t="str">
        <f t="shared" si="44"/>
        <v>ST10160</v>
      </c>
      <c r="S2812" t="str">
        <f>VLOOKUP(R2812,Data!$C$2:$D$261,2,0)</f>
        <v>Sherwood Court</v>
      </c>
      <c r="T2812">
        <f>COUNTIF('Feb 2022'!A:A,D2812)+COUNTIF('Mar 2022'!A:A,D2812)+COUNTIF('Apr 2022'!A:A,D2812)+COUNTIF('May 2022'!A:A,D2812)+COUNTIF('June 2022'!A:A,D2812)+COUNTIF('July 2022'!A:A,D2812)+COUNTIF('Aug 2022'!A:A,D2812)+COUNTIF('Sep 2022'!A:A,D2812)+COUNTIF('Oct 2022'!A:A,D2812)+COUNTIF('Dec 2022'!A:A,D2812)</f>
        <v>1</v>
      </c>
      <c r="U2812" t="str">
        <f>VLOOKUP(Q2812,'Capital Lookup'!A:B,2,FALSE)</f>
        <v>No</v>
      </c>
      <c r="V2812" s="2">
        <f>IFERROR(VLOOKUP(LEFT(F2812,10),'Find Purchase Orders'!B:J,9,FALSE),"")</f>
        <v>44705</v>
      </c>
      <c r="W2812" s="25" t="s">
        <v>7261</v>
      </c>
    </row>
    <row r="2813" spans="1:23" hidden="1">
      <c r="A2813" s="25" t="s">
        <v>7478</v>
      </c>
      <c r="B2813" s="25" t="s">
        <v>7935</v>
      </c>
      <c r="C2813" s="25" t="s">
        <v>7587</v>
      </c>
      <c r="D2813" s="25" t="s">
        <v>5089</v>
      </c>
      <c r="E2813" s="25" t="s">
        <v>7500</v>
      </c>
      <c r="F2813" s="25" t="s">
        <v>13978</v>
      </c>
      <c r="G2813" s="25" t="s">
        <v>13979</v>
      </c>
      <c r="H2813" s="21">
        <v>764.45</v>
      </c>
      <c r="I2813" s="25" t="s">
        <v>7296</v>
      </c>
      <c r="J2813" s="25" t="s">
        <v>7288</v>
      </c>
      <c r="K2813" s="25" t="s">
        <v>7495</v>
      </c>
      <c r="L2813" s="25" t="s">
        <v>7740</v>
      </c>
      <c r="M2813" s="21">
        <v>764.45</v>
      </c>
      <c r="N2813" s="21">
        <v>764.45</v>
      </c>
      <c r="O2813" s="21">
        <v>0</v>
      </c>
      <c r="P2813" s="21">
        <v>764.45</v>
      </c>
      <c r="Q2813" s="25" t="s">
        <v>13980</v>
      </c>
      <c r="R2813" s="1" t="str">
        <f t="shared" si="44"/>
        <v>ST10162</v>
      </c>
      <c r="S2813" t="str">
        <f>VLOOKUP(R2813,Data!$C$2:$D$261,2,0)</f>
        <v>Elginwood</v>
      </c>
      <c r="T2813">
        <f>COUNTIF('Feb 2022'!A:A,D2813)+COUNTIF('Mar 2022'!A:A,D2813)+COUNTIF('Apr 2022'!A:A,D2813)+COUNTIF('May 2022'!A:A,D2813)+COUNTIF('June 2022'!A:A,D2813)+COUNTIF('July 2022'!A:A,D2813)+COUNTIF('Aug 2022'!A:A,D2813)+COUNTIF('Sep 2022'!A:A,D2813)+COUNTIF('Oct 2022'!A:A,D2813)+COUNTIF('Dec 2022'!A:A,D2813)</f>
        <v>1</v>
      </c>
      <c r="U2813" t="str">
        <f>VLOOKUP(Q2813,'Capital Lookup'!A:B,2,FALSE)</f>
        <v>No</v>
      </c>
      <c r="V2813" s="2">
        <f>IFERROR(VLOOKUP(LEFT(F2813,10),'Find Purchase Orders'!B:J,9,FALSE),"")</f>
        <v>44706</v>
      </c>
      <c r="W2813" s="25" t="s">
        <v>7261</v>
      </c>
    </row>
    <row r="2814" spans="1:23" hidden="1">
      <c r="A2814" s="25" t="s">
        <v>8607</v>
      </c>
      <c r="B2814" s="25" t="s">
        <v>8989</v>
      </c>
      <c r="C2814" s="25"/>
      <c r="D2814" s="25" t="s">
        <v>13981</v>
      </c>
      <c r="E2814" s="25" t="s">
        <v>8991</v>
      </c>
      <c r="F2814" s="25" t="s">
        <v>13982</v>
      </c>
      <c r="G2814" s="25" t="s">
        <v>13983</v>
      </c>
      <c r="H2814" s="21">
        <v>678</v>
      </c>
      <c r="I2814" s="25" t="s">
        <v>7296</v>
      </c>
      <c r="J2814" s="25" t="s">
        <v>7288</v>
      </c>
      <c r="K2814" s="25" t="s">
        <v>7262</v>
      </c>
      <c r="L2814" s="25" t="s">
        <v>7259</v>
      </c>
      <c r="M2814" s="21">
        <v>678</v>
      </c>
      <c r="N2814" s="21">
        <v>678</v>
      </c>
      <c r="O2814" s="21">
        <v>0</v>
      </c>
      <c r="P2814" s="21">
        <v>678</v>
      </c>
      <c r="Q2814" s="25" t="s">
        <v>8994</v>
      </c>
      <c r="R2814" s="1" t="str">
        <f t="shared" si="44"/>
        <v>ST10400</v>
      </c>
      <c r="S2814" t="e">
        <f>VLOOKUP(R2814,Data!$C$2:$D$261,2,0)</f>
        <v>#N/A</v>
      </c>
      <c r="T2814">
        <f>COUNTIF('Feb 2022'!A:A,D2814)+COUNTIF('Mar 2022'!A:A,D2814)+COUNTIF('Apr 2022'!A:A,D2814)+COUNTIF('May 2022'!A:A,D2814)+COUNTIF('June 2022'!A:A,D2814)+COUNTIF('July 2022'!A:A,D2814)+COUNTIF('Aug 2022'!A:A,D2814)+COUNTIF('Sep 2022'!A:A,D2814)+COUNTIF('Oct 2022'!A:A,D2814)+COUNTIF('Dec 2022'!A:A,D2814)</f>
        <v>0</v>
      </c>
      <c r="U2814" t="str">
        <f>VLOOKUP(Q2814,'Capital Lookup'!A:B,2,FALSE)</f>
        <v>Yes</v>
      </c>
      <c r="V2814" s="2">
        <f>IFERROR(VLOOKUP(LEFT(F2814,10),'Find Purchase Orders'!B:J,9,FALSE),"")</f>
        <v>44714</v>
      </c>
      <c r="W2814" s="25" t="s">
        <v>7261</v>
      </c>
    </row>
    <row r="2815" spans="1:23" hidden="1">
      <c r="A2815" s="25" t="s">
        <v>8607</v>
      </c>
      <c r="B2815" s="25" t="s">
        <v>8989</v>
      </c>
      <c r="C2815" s="25"/>
      <c r="D2815" s="25" t="s">
        <v>13981</v>
      </c>
      <c r="E2815" s="25" t="s">
        <v>8991</v>
      </c>
      <c r="F2815" s="25" t="s">
        <v>13984</v>
      </c>
      <c r="G2815" s="25" t="s">
        <v>13985</v>
      </c>
      <c r="H2815" s="21">
        <v>3985.04</v>
      </c>
      <c r="I2815" s="25" t="s">
        <v>7296</v>
      </c>
      <c r="J2815" s="25" t="s">
        <v>7288</v>
      </c>
      <c r="K2815" s="25" t="s">
        <v>7262</v>
      </c>
      <c r="L2815" s="25" t="s">
        <v>7259</v>
      </c>
      <c r="M2815" s="21">
        <v>3985.04</v>
      </c>
      <c r="N2815" s="21">
        <v>3985.04</v>
      </c>
      <c r="O2815" s="21">
        <v>0</v>
      </c>
      <c r="P2815" s="21">
        <v>3985.04</v>
      </c>
      <c r="Q2815" s="25" t="s">
        <v>8994</v>
      </c>
      <c r="R2815" s="1" t="str">
        <f t="shared" si="44"/>
        <v>ST10400</v>
      </c>
      <c r="S2815" t="e">
        <f>VLOOKUP(R2815,Data!$C$2:$D$261,2,0)</f>
        <v>#N/A</v>
      </c>
      <c r="T2815">
        <f>COUNTIF('Feb 2022'!A:A,D2815)+COUNTIF('Mar 2022'!A:A,D2815)+COUNTIF('Apr 2022'!A:A,D2815)+COUNTIF('May 2022'!A:A,D2815)+COUNTIF('June 2022'!A:A,D2815)+COUNTIF('July 2022'!A:A,D2815)+COUNTIF('Aug 2022'!A:A,D2815)+COUNTIF('Sep 2022'!A:A,D2815)+COUNTIF('Oct 2022'!A:A,D2815)+COUNTIF('Dec 2022'!A:A,D2815)</f>
        <v>0</v>
      </c>
      <c r="U2815" t="str">
        <f>VLOOKUP(Q2815,'Capital Lookup'!A:B,2,FALSE)</f>
        <v>Yes</v>
      </c>
      <c r="V2815" s="2">
        <f>IFERROR(VLOOKUP(LEFT(F2815,10),'Find Purchase Orders'!B:J,9,FALSE),"")</f>
        <v>44714</v>
      </c>
      <c r="W2815" s="25" t="s">
        <v>7261</v>
      </c>
    </row>
    <row r="2816" spans="1:23" hidden="1">
      <c r="A2816" s="25" t="s">
        <v>8607</v>
      </c>
      <c r="B2816" s="25" t="s">
        <v>8866</v>
      </c>
      <c r="C2816" s="25"/>
      <c r="D2816" s="25" t="s">
        <v>13986</v>
      </c>
      <c r="E2816" s="25" t="s">
        <v>7500</v>
      </c>
      <c r="F2816" s="25" t="s">
        <v>13987</v>
      </c>
      <c r="G2816" s="25" t="s">
        <v>13988</v>
      </c>
      <c r="H2816" s="21">
        <v>26729.02</v>
      </c>
      <c r="I2816" s="25" t="s">
        <v>7296</v>
      </c>
      <c r="J2816" s="25" t="s">
        <v>7288</v>
      </c>
      <c r="K2816" s="25" t="s">
        <v>7893</v>
      </c>
      <c r="L2816" s="25" t="s">
        <v>11330</v>
      </c>
      <c r="M2816" s="21">
        <v>26729.02</v>
      </c>
      <c r="N2816" s="21">
        <v>26729.02</v>
      </c>
      <c r="O2816" s="21">
        <v>0</v>
      </c>
      <c r="P2816" s="21">
        <v>26729.02</v>
      </c>
      <c r="Q2816" s="25" t="s">
        <v>13989</v>
      </c>
      <c r="R2816" s="1" t="str">
        <f t="shared" si="44"/>
        <v>ST10399</v>
      </c>
      <c r="S2816" t="e">
        <f>VLOOKUP(R2816,Data!$C$2:$D$261,2,0)</f>
        <v>#N/A</v>
      </c>
      <c r="T2816">
        <f>COUNTIF('Feb 2022'!A:A,D2816)+COUNTIF('Mar 2022'!A:A,D2816)+COUNTIF('Apr 2022'!A:A,D2816)+COUNTIF('May 2022'!A:A,D2816)+COUNTIF('June 2022'!A:A,D2816)+COUNTIF('July 2022'!A:A,D2816)+COUNTIF('Aug 2022'!A:A,D2816)+COUNTIF('Sep 2022'!A:A,D2816)+COUNTIF('Oct 2022'!A:A,D2816)+COUNTIF('Dec 2022'!A:A,D2816)</f>
        <v>0</v>
      </c>
      <c r="U2816" t="str">
        <f>VLOOKUP(Q2816,'Capital Lookup'!A:B,2,FALSE)</f>
        <v>Yes</v>
      </c>
      <c r="V2816" s="2">
        <f>IFERROR(VLOOKUP(LEFT(F2816,10),'Find Purchase Orders'!B:J,9,FALSE),"")</f>
        <v>44713</v>
      </c>
      <c r="W2816" s="25" t="s">
        <v>7261</v>
      </c>
    </row>
    <row r="2817" spans="1:23" hidden="1">
      <c r="A2817" s="25" t="s">
        <v>7261</v>
      </c>
      <c r="B2817" s="25" t="s">
        <v>9026</v>
      </c>
      <c r="C2817" s="25" t="s">
        <v>7264</v>
      </c>
      <c r="D2817" s="25" t="s">
        <v>5101</v>
      </c>
      <c r="E2817" s="25" t="s">
        <v>11163</v>
      </c>
      <c r="F2817" s="25" t="s">
        <v>13990</v>
      </c>
      <c r="G2817" s="25" t="s">
        <v>13991</v>
      </c>
      <c r="H2817" s="21">
        <v>1327.56</v>
      </c>
      <c r="I2817" s="25" t="s">
        <v>7296</v>
      </c>
      <c r="J2817" s="25" t="s">
        <v>7288</v>
      </c>
      <c r="K2817" s="25" t="s">
        <v>7262</v>
      </c>
      <c r="L2817" s="25" t="s">
        <v>7259</v>
      </c>
      <c r="M2817" s="21">
        <v>1327.56</v>
      </c>
      <c r="N2817" s="21">
        <v>1327.56</v>
      </c>
      <c r="O2817" s="21">
        <v>0</v>
      </c>
      <c r="P2817" s="21">
        <v>1327.56</v>
      </c>
      <c r="Q2817" s="25" t="s">
        <v>10465</v>
      </c>
      <c r="R2817" s="1" t="str">
        <f t="shared" si="44"/>
        <v>ST10073</v>
      </c>
      <c r="S2817" t="str">
        <f>VLOOKUP(R2817,Data!$C$2:$D$261,2,0)</f>
        <v>The Churchill</v>
      </c>
      <c r="T2817">
        <f>COUNTIF('Feb 2022'!A:A,D2817)+COUNTIF('Mar 2022'!A:A,D2817)+COUNTIF('Apr 2022'!A:A,D2817)+COUNTIF('May 2022'!A:A,D2817)+COUNTIF('June 2022'!A:A,D2817)+COUNTIF('July 2022'!A:A,D2817)+COUNTIF('Aug 2022'!A:A,D2817)+COUNTIF('Sep 2022'!A:A,D2817)+COUNTIF('Oct 2022'!A:A,D2817)+COUNTIF('Dec 2022'!A:A,D2817)</f>
        <v>1</v>
      </c>
      <c r="U2817" t="str">
        <f>VLOOKUP(Q2817,'Capital Lookup'!A:B,2,FALSE)</f>
        <v>No</v>
      </c>
      <c r="V2817" s="2">
        <f>IFERROR(VLOOKUP(LEFT(F2817,10),'Find Purchase Orders'!B:J,9,FALSE),"")</f>
        <v>44705</v>
      </c>
      <c r="W2817" s="25" t="s">
        <v>7261</v>
      </c>
    </row>
    <row r="2818" spans="1:23" hidden="1">
      <c r="A2818" s="25" t="s">
        <v>7261</v>
      </c>
      <c r="B2818" s="25" t="s">
        <v>9026</v>
      </c>
      <c r="C2818" s="25" t="s">
        <v>7264</v>
      </c>
      <c r="D2818" s="25" t="s">
        <v>5101</v>
      </c>
      <c r="E2818" s="25" t="s">
        <v>11163</v>
      </c>
      <c r="F2818" s="25" t="s">
        <v>13992</v>
      </c>
      <c r="G2818" s="25" t="s">
        <v>13993</v>
      </c>
      <c r="H2818" s="21">
        <v>24018.89</v>
      </c>
      <c r="I2818" s="25" t="s">
        <v>7296</v>
      </c>
      <c r="J2818" s="25" t="s">
        <v>7288</v>
      </c>
      <c r="K2818" s="25" t="s">
        <v>7262</v>
      </c>
      <c r="L2818" s="25" t="s">
        <v>7259</v>
      </c>
      <c r="M2818" s="21">
        <v>24018.89</v>
      </c>
      <c r="N2818" s="21">
        <v>24018.89</v>
      </c>
      <c r="O2818" s="21">
        <v>0</v>
      </c>
      <c r="P2818" s="21">
        <v>24018.89</v>
      </c>
      <c r="Q2818" s="25" t="s">
        <v>10465</v>
      </c>
      <c r="R2818" s="1" t="str">
        <f t="shared" si="44"/>
        <v>ST10073</v>
      </c>
      <c r="S2818" t="str">
        <f>VLOOKUP(R2818,Data!$C$2:$D$261,2,0)</f>
        <v>The Churchill</v>
      </c>
      <c r="T2818">
        <f>COUNTIF('Feb 2022'!A:A,D2818)+COUNTIF('Mar 2022'!A:A,D2818)+COUNTIF('Apr 2022'!A:A,D2818)+COUNTIF('May 2022'!A:A,D2818)+COUNTIF('June 2022'!A:A,D2818)+COUNTIF('July 2022'!A:A,D2818)+COUNTIF('Aug 2022'!A:A,D2818)+COUNTIF('Sep 2022'!A:A,D2818)+COUNTIF('Oct 2022'!A:A,D2818)+COUNTIF('Dec 2022'!A:A,D2818)</f>
        <v>1</v>
      </c>
      <c r="U2818" t="str">
        <f>VLOOKUP(Q2818,'Capital Lookup'!A:B,2,FALSE)</f>
        <v>No</v>
      </c>
      <c r="V2818" s="2">
        <f>IFERROR(VLOOKUP(LEFT(F2818,10),'Find Purchase Orders'!B:J,9,FALSE),"")</f>
        <v>44705</v>
      </c>
      <c r="W2818" s="25" t="s">
        <v>7261</v>
      </c>
    </row>
    <row r="2819" spans="1:23" hidden="1">
      <c r="A2819" s="25" t="s">
        <v>7261</v>
      </c>
      <c r="B2819" s="25" t="s">
        <v>8387</v>
      </c>
      <c r="C2819" s="25" t="s">
        <v>7264</v>
      </c>
      <c r="D2819" s="25" t="s">
        <v>13994</v>
      </c>
      <c r="E2819" s="25" t="s">
        <v>8389</v>
      </c>
      <c r="H2819" s="21">
        <v>2163</v>
      </c>
      <c r="I2819" s="25" t="s">
        <v>7257</v>
      </c>
      <c r="K2819" s="25" t="s">
        <v>7579</v>
      </c>
      <c r="L2819" s="25" t="s">
        <v>8156</v>
      </c>
      <c r="M2819" s="22">
        <v>0</v>
      </c>
      <c r="N2819" s="22">
        <v>0</v>
      </c>
      <c r="O2819" s="21">
        <v>0</v>
      </c>
      <c r="P2819" s="21">
        <v>103</v>
      </c>
      <c r="Q2819" s="25" t="s">
        <v>13995</v>
      </c>
      <c r="R2819" s="1" t="str">
        <f t="shared" si="44"/>
        <v>ST10071</v>
      </c>
      <c r="S2819" t="str">
        <f>VLOOKUP(R2819,Data!$C$2:$D$261,2,0)</f>
        <v>Riverbend</v>
      </c>
      <c r="T2819">
        <f>COUNTIF('Feb 2022'!A:A,D2819)+COUNTIF('Mar 2022'!A:A,D2819)+COUNTIF('Apr 2022'!A:A,D2819)+COUNTIF('May 2022'!A:A,D2819)+COUNTIF('June 2022'!A:A,D2819)+COUNTIF('July 2022'!A:A,D2819)+COUNTIF('Aug 2022'!A:A,D2819)+COUNTIF('Sep 2022'!A:A,D2819)+COUNTIF('Oct 2022'!A:A,D2819)+COUNTIF('Dec 2022'!A:A,D2819)</f>
        <v>0</v>
      </c>
      <c r="U2819" t="str">
        <f>VLOOKUP(Q2819,'Capital Lookup'!A:B,2,FALSE)</f>
        <v>No</v>
      </c>
      <c r="V2819" s="2" t="str">
        <f>IFERROR(VLOOKUP(LEFT(F2819,10),'Find Purchase Orders'!B:J,9,FALSE),"")</f>
        <v/>
      </c>
      <c r="W2819" s="25" t="s">
        <v>7261</v>
      </c>
    </row>
    <row r="2820" spans="1:23" hidden="1">
      <c r="A2820" s="25" t="s">
        <v>7261</v>
      </c>
      <c r="B2820" s="25" t="s">
        <v>8855</v>
      </c>
      <c r="C2820" s="25" t="s">
        <v>7264</v>
      </c>
      <c r="D2820" s="25" t="s">
        <v>5799</v>
      </c>
      <c r="E2820" s="25" t="s">
        <v>11079</v>
      </c>
      <c r="F2820" s="25" t="s">
        <v>13996</v>
      </c>
      <c r="G2820" s="25" t="s">
        <v>13997</v>
      </c>
      <c r="H2820" s="21">
        <v>6050.97</v>
      </c>
      <c r="I2820" s="25" t="s">
        <v>7296</v>
      </c>
      <c r="J2820" s="25" t="s">
        <v>7288</v>
      </c>
      <c r="K2820" s="25" t="s">
        <v>7262</v>
      </c>
      <c r="L2820" s="25" t="s">
        <v>7259</v>
      </c>
      <c r="M2820" s="21">
        <v>6050.97</v>
      </c>
      <c r="N2820" s="21">
        <v>6050.97</v>
      </c>
      <c r="O2820" s="21">
        <v>0</v>
      </c>
      <c r="P2820" s="21">
        <v>6050.97</v>
      </c>
      <c r="Q2820" s="25" t="s">
        <v>11082</v>
      </c>
      <c r="R2820" s="1" t="str">
        <f t="shared" si="44"/>
        <v>ST10067</v>
      </c>
      <c r="S2820" t="str">
        <f>VLOOKUP(R2820,Data!$C$2:$D$261,2,0)</f>
        <v>The Edgemont</v>
      </c>
      <c r="T2820">
        <f>COUNTIF('Feb 2022'!A:A,D2820)+COUNTIF('Mar 2022'!A:A,D2820)+COUNTIF('Apr 2022'!A:A,D2820)+COUNTIF('May 2022'!A:A,D2820)+COUNTIF('June 2022'!A:A,D2820)+COUNTIF('July 2022'!A:A,D2820)+COUNTIF('Aug 2022'!A:A,D2820)+COUNTIF('Sep 2022'!A:A,D2820)+COUNTIF('Oct 2022'!A:A,D2820)+COUNTIF('Dec 2022'!A:A,D2820)</f>
        <v>1</v>
      </c>
      <c r="U2820" t="str">
        <f>VLOOKUP(Q2820,'Capital Lookup'!A:B,2,FALSE)</f>
        <v>No</v>
      </c>
      <c r="V2820" s="2">
        <f>IFERROR(VLOOKUP(LEFT(F2820,10),'Find Purchase Orders'!B:J,9,FALSE),"")</f>
        <v>44781</v>
      </c>
      <c r="W2820" s="25" t="s">
        <v>7261</v>
      </c>
    </row>
    <row r="2821" spans="1:23" hidden="1">
      <c r="A2821" s="25" t="s">
        <v>7261</v>
      </c>
      <c r="B2821" s="25" t="s">
        <v>8855</v>
      </c>
      <c r="C2821" s="25" t="s">
        <v>7264</v>
      </c>
      <c r="D2821" s="25" t="s">
        <v>5799</v>
      </c>
      <c r="E2821" s="25" t="s">
        <v>11079</v>
      </c>
      <c r="F2821" s="25" t="s">
        <v>13998</v>
      </c>
      <c r="G2821" s="25" t="s">
        <v>13424</v>
      </c>
      <c r="H2821" s="21">
        <v>514.5</v>
      </c>
      <c r="I2821" s="25" t="s">
        <v>7296</v>
      </c>
      <c r="J2821" s="25" t="s">
        <v>7288</v>
      </c>
      <c r="K2821" s="25" t="s">
        <v>7262</v>
      </c>
      <c r="L2821" s="25" t="s">
        <v>7259</v>
      </c>
      <c r="M2821" s="21">
        <v>514.5</v>
      </c>
      <c r="N2821" s="21">
        <v>514.5</v>
      </c>
      <c r="O2821" s="21">
        <v>0</v>
      </c>
      <c r="P2821" s="21">
        <v>514.5</v>
      </c>
      <c r="Q2821" s="25" t="s">
        <v>11082</v>
      </c>
      <c r="R2821" s="1" t="str">
        <f t="shared" si="44"/>
        <v>ST10067</v>
      </c>
      <c r="S2821" t="str">
        <f>VLOOKUP(R2821,Data!$C$2:$D$261,2,0)</f>
        <v>The Edgemont</v>
      </c>
      <c r="T2821">
        <f>COUNTIF('Feb 2022'!A:A,D2821)+COUNTIF('Mar 2022'!A:A,D2821)+COUNTIF('Apr 2022'!A:A,D2821)+COUNTIF('May 2022'!A:A,D2821)+COUNTIF('June 2022'!A:A,D2821)+COUNTIF('July 2022'!A:A,D2821)+COUNTIF('Aug 2022'!A:A,D2821)+COUNTIF('Sep 2022'!A:A,D2821)+COUNTIF('Oct 2022'!A:A,D2821)+COUNTIF('Dec 2022'!A:A,D2821)</f>
        <v>1</v>
      </c>
      <c r="U2821" t="str">
        <f>VLOOKUP(Q2821,'Capital Lookup'!A:B,2,FALSE)</f>
        <v>No</v>
      </c>
      <c r="V2821" s="2">
        <f>IFERROR(VLOOKUP(LEFT(F2821,10),'Find Purchase Orders'!B:J,9,FALSE),"")</f>
        <v>44781</v>
      </c>
      <c r="W2821" s="25" t="s">
        <v>7261</v>
      </c>
    </row>
    <row r="2822" spans="1:23" hidden="1">
      <c r="A2822" s="25" t="s">
        <v>7540</v>
      </c>
      <c r="B2822" s="25" t="s">
        <v>8387</v>
      </c>
      <c r="C2822" s="25" t="s">
        <v>7264</v>
      </c>
      <c r="D2822" s="25" t="s">
        <v>5053</v>
      </c>
      <c r="E2822" s="25" t="s">
        <v>8389</v>
      </c>
      <c r="F2822" s="25" t="s">
        <v>13999</v>
      </c>
      <c r="G2822" s="25" t="s">
        <v>14000</v>
      </c>
      <c r="H2822" s="21">
        <v>2163</v>
      </c>
      <c r="I2822" s="25" t="s">
        <v>7296</v>
      </c>
      <c r="J2822" s="25" t="s">
        <v>7288</v>
      </c>
      <c r="K2822" s="25" t="s">
        <v>7579</v>
      </c>
      <c r="L2822" s="25" t="s">
        <v>8156</v>
      </c>
      <c r="M2822" s="21">
        <v>2163</v>
      </c>
      <c r="N2822" s="21">
        <v>2163</v>
      </c>
      <c r="O2822" s="21">
        <v>0</v>
      </c>
      <c r="P2822" s="21">
        <v>2163</v>
      </c>
      <c r="Q2822" s="25" t="s">
        <v>13995</v>
      </c>
      <c r="R2822" s="1" t="str">
        <f t="shared" si="44"/>
        <v>ST10071</v>
      </c>
      <c r="S2822" t="str">
        <f>VLOOKUP(R2822,Data!$C$2:$D$261,2,0)</f>
        <v>Riverbend</v>
      </c>
      <c r="T2822">
        <f>COUNTIF('Feb 2022'!A:A,D2822)+COUNTIF('Mar 2022'!A:A,D2822)+COUNTIF('Apr 2022'!A:A,D2822)+COUNTIF('May 2022'!A:A,D2822)+COUNTIF('June 2022'!A:A,D2822)+COUNTIF('July 2022'!A:A,D2822)+COUNTIF('Aug 2022'!A:A,D2822)+COUNTIF('Sep 2022'!A:A,D2822)+COUNTIF('Oct 2022'!A:A,D2822)+COUNTIF('Dec 2022'!A:A,D2822)</f>
        <v>1</v>
      </c>
      <c r="U2822" t="str">
        <f>VLOOKUP(Q2822,'Capital Lookup'!A:B,2,FALSE)</f>
        <v>No</v>
      </c>
      <c r="V2822" s="2">
        <f>IFERROR(VLOOKUP(LEFT(F2822,10),'Find Purchase Orders'!B:J,9,FALSE),"")</f>
        <v>44703</v>
      </c>
      <c r="W2822" s="25" t="s">
        <v>7261</v>
      </c>
    </row>
    <row r="2823" spans="1:23" hidden="1">
      <c r="A2823" s="25" t="s">
        <v>7261</v>
      </c>
      <c r="B2823" s="25" t="s">
        <v>7355</v>
      </c>
      <c r="C2823" s="25" t="s">
        <v>7264</v>
      </c>
      <c r="D2823" s="25" t="s">
        <v>14001</v>
      </c>
      <c r="E2823" s="25" t="s">
        <v>8419</v>
      </c>
      <c r="H2823" s="21">
        <v>2628.72</v>
      </c>
      <c r="I2823" s="25" t="s">
        <v>7257</v>
      </c>
      <c r="K2823" s="25" t="s">
        <v>7262</v>
      </c>
      <c r="L2823" s="25" t="s">
        <v>7259</v>
      </c>
      <c r="M2823" s="22">
        <v>0</v>
      </c>
      <c r="N2823" s="22">
        <v>0</v>
      </c>
      <c r="O2823" s="21">
        <v>0</v>
      </c>
      <c r="P2823" s="21">
        <v>302.42</v>
      </c>
      <c r="Q2823" s="25" t="s">
        <v>7360</v>
      </c>
      <c r="R2823" s="1" t="str">
        <f t="shared" si="44"/>
        <v>ST10094</v>
      </c>
      <c r="S2823" t="str">
        <f>VLOOKUP(R2823,Data!$C$2:$D$261,2,0)</f>
        <v>Briarfield Gardens</v>
      </c>
      <c r="T2823">
        <f>COUNTIF('Feb 2022'!A:A,D2823)+COUNTIF('Mar 2022'!A:A,D2823)+COUNTIF('Apr 2022'!A:A,D2823)+COUNTIF('May 2022'!A:A,D2823)+COUNTIF('June 2022'!A:A,D2823)+COUNTIF('July 2022'!A:A,D2823)+COUNTIF('Aug 2022'!A:A,D2823)+COUNTIF('Sep 2022'!A:A,D2823)+COUNTIF('Oct 2022'!A:A,D2823)+COUNTIF('Dec 2022'!A:A,D2823)</f>
        <v>0</v>
      </c>
      <c r="U2823" t="str">
        <f>VLOOKUP(Q2823,'Capital Lookup'!A:B,2,FALSE)</f>
        <v>No</v>
      </c>
      <c r="V2823" s="2" t="str">
        <f>IFERROR(VLOOKUP(LEFT(F2823,10),'Find Purchase Orders'!B:J,9,FALSE),"")</f>
        <v/>
      </c>
      <c r="W2823" s="25" t="s">
        <v>7261</v>
      </c>
    </row>
    <row r="2824" spans="1:23" hidden="1">
      <c r="A2824" s="25" t="s">
        <v>7261</v>
      </c>
      <c r="B2824" s="25" t="s">
        <v>7479</v>
      </c>
      <c r="C2824" s="25" t="s">
        <v>7264</v>
      </c>
      <c r="D2824" s="25" t="s">
        <v>5090</v>
      </c>
      <c r="E2824" s="25" t="s">
        <v>8419</v>
      </c>
      <c r="F2824" s="25" t="s">
        <v>14002</v>
      </c>
      <c r="G2824" s="25" t="s">
        <v>14003</v>
      </c>
      <c r="H2824" s="21">
        <v>9143.7000000000007</v>
      </c>
      <c r="I2824" s="25" t="s">
        <v>7296</v>
      </c>
      <c r="J2824" s="25" t="s">
        <v>7288</v>
      </c>
      <c r="K2824" s="25" t="s">
        <v>7262</v>
      </c>
      <c r="L2824" s="25" t="s">
        <v>7259</v>
      </c>
      <c r="M2824" s="21">
        <v>9143.7000000000007</v>
      </c>
      <c r="N2824" s="21">
        <v>9143.7000000000007</v>
      </c>
      <c r="O2824" s="21">
        <v>0</v>
      </c>
      <c r="P2824" s="21">
        <v>9143.7000000000007</v>
      </c>
      <c r="Q2824" s="25" t="s">
        <v>7484</v>
      </c>
      <c r="R2824" s="1" t="str">
        <f t="shared" si="44"/>
        <v>ST10027</v>
      </c>
      <c r="S2824" t="str">
        <f>VLOOKUP(R2824,Data!$C$2:$D$261,2,0)</f>
        <v>Glynnwood</v>
      </c>
      <c r="T2824">
        <f>COUNTIF('Feb 2022'!A:A,D2824)+COUNTIF('Mar 2022'!A:A,D2824)+COUNTIF('Apr 2022'!A:A,D2824)+COUNTIF('May 2022'!A:A,D2824)+COUNTIF('June 2022'!A:A,D2824)+COUNTIF('July 2022'!A:A,D2824)+COUNTIF('Aug 2022'!A:A,D2824)+COUNTIF('Sep 2022'!A:A,D2824)+COUNTIF('Oct 2022'!A:A,D2824)+COUNTIF('Dec 2022'!A:A,D2824)</f>
        <v>1</v>
      </c>
      <c r="U2824" t="str">
        <f>VLOOKUP(Q2824,'Capital Lookup'!A:B,2,FALSE)</f>
        <v>No</v>
      </c>
      <c r="V2824" s="2">
        <f>IFERROR(VLOOKUP(LEFT(F2824,10),'Find Purchase Orders'!B:J,9,FALSE),"")</f>
        <v>44705</v>
      </c>
      <c r="W2824" s="25" t="s">
        <v>7261</v>
      </c>
    </row>
    <row r="2825" spans="1:23" hidden="1">
      <c r="A2825" s="25" t="s">
        <v>8607</v>
      </c>
      <c r="B2825" s="25" t="s">
        <v>10744</v>
      </c>
      <c r="C2825" s="25"/>
      <c r="D2825" s="25" t="s">
        <v>14004</v>
      </c>
      <c r="E2825" s="25" t="s">
        <v>8419</v>
      </c>
      <c r="F2825" s="25" t="s">
        <v>14005</v>
      </c>
      <c r="G2825" s="25" t="s">
        <v>14006</v>
      </c>
      <c r="H2825" s="21">
        <v>1789.92</v>
      </c>
      <c r="I2825" s="25" t="s">
        <v>7296</v>
      </c>
      <c r="J2825" s="25" t="s">
        <v>7288</v>
      </c>
      <c r="K2825" s="25" t="s">
        <v>7262</v>
      </c>
      <c r="L2825" s="25" t="s">
        <v>7259</v>
      </c>
      <c r="M2825" s="21">
        <v>1789.92</v>
      </c>
      <c r="N2825" s="21">
        <v>1789.92</v>
      </c>
      <c r="O2825" s="21">
        <v>0</v>
      </c>
      <c r="P2825" s="21">
        <v>1789.92</v>
      </c>
      <c r="Q2825" s="25" t="s">
        <v>10749</v>
      </c>
      <c r="R2825" s="1" t="str">
        <f t="shared" si="44"/>
        <v>ST10397</v>
      </c>
      <c r="S2825" t="e">
        <f>VLOOKUP(R2825,Data!$C$2:$D$261,2,0)</f>
        <v>#N/A</v>
      </c>
      <c r="T2825">
        <f>COUNTIF('Feb 2022'!A:A,D2825)+COUNTIF('Mar 2022'!A:A,D2825)+COUNTIF('Apr 2022'!A:A,D2825)+COUNTIF('May 2022'!A:A,D2825)+COUNTIF('June 2022'!A:A,D2825)+COUNTIF('July 2022'!A:A,D2825)+COUNTIF('Aug 2022'!A:A,D2825)+COUNTIF('Sep 2022'!A:A,D2825)+COUNTIF('Oct 2022'!A:A,D2825)+COUNTIF('Dec 2022'!A:A,D2825)</f>
        <v>0</v>
      </c>
      <c r="U2825" t="str">
        <f>VLOOKUP(Q2825,'Capital Lookup'!A:B,2,FALSE)</f>
        <v>Yes</v>
      </c>
      <c r="V2825" s="2">
        <f>IFERROR(VLOOKUP(LEFT(F2825,10),'Find Purchase Orders'!B:J,9,FALSE),"")</f>
        <v>44707</v>
      </c>
      <c r="W2825" s="25" t="s">
        <v>7261</v>
      </c>
    </row>
    <row r="2826" spans="1:23" hidden="1">
      <c r="A2826" s="25" t="s">
        <v>7261</v>
      </c>
      <c r="B2826" s="25" t="s">
        <v>9144</v>
      </c>
      <c r="C2826" s="25" t="s">
        <v>7264</v>
      </c>
      <c r="D2826" s="25" t="s">
        <v>5091</v>
      </c>
      <c r="E2826" s="25" t="s">
        <v>9391</v>
      </c>
      <c r="F2826" s="25" t="s">
        <v>14007</v>
      </c>
      <c r="G2826" s="25" t="s">
        <v>14008</v>
      </c>
      <c r="H2826" s="21">
        <v>394.05</v>
      </c>
      <c r="I2826" s="25" t="s">
        <v>7296</v>
      </c>
      <c r="J2826" s="25" t="s">
        <v>7288</v>
      </c>
      <c r="K2826" s="25" t="s">
        <v>7289</v>
      </c>
      <c r="L2826" s="25" t="s">
        <v>7259</v>
      </c>
      <c r="M2826" s="21">
        <v>394.05</v>
      </c>
      <c r="N2826" s="21">
        <v>394.05</v>
      </c>
      <c r="O2826" s="21">
        <v>0</v>
      </c>
      <c r="P2826" s="21">
        <v>394.05</v>
      </c>
      <c r="Q2826" s="25" t="s">
        <v>9394</v>
      </c>
      <c r="R2826" s="1" t="str">
        <f t="shared" si="44"/>
        <v>ST10085</v>
      </c>
      <c r="S2826" t="str">
        <f>VLOOKUP(R2826,Data!$C$2:$D$261,2,0)</f>
        <v>Bentley Regina</v>
      </c>
      <c r="T2826">
        <f>COUNTIF('Feb 2022'!A:A,D2826)+COUNTIF('Mar 2022'!A:A,D2826)+COUNTIF('Apr 2022'!A:A,D2826)+COUNTIF('May 2022'!A:A,D2826)+COUNTIF('June 2022'!A:A,D2826)+COUNTIF('July 2022'!A:A,D2826)+COUNTIF('Aug 2022'!A:A,D2826)+COUNTIF('Sep 2022'!A:A,D2826)+COUNTIF('Oct 2022'!A:A,D2826)+COUNTIF('Dec 2022'!A:A,D2826)</f>
        <v>1</v>
      </c>
      <c r="U2826" t="str">
        <f>VLOOKUP(Q2826,'Capital Lookup'!A:B,2,FALSE)</f>
        <v>No</v>
      </c>
      <c r="V2826" s="2">
        <f>IFERROR(VLOOKUP(LEFT(F2826,10),'Find Purchase Orders'!B:J,9,FALSE),"")</f>
        <v>44707</v>
      </c>
      <c r="W2826" s="25" t="s">
        <v>7261</v>
      </c>
    </row>
    <row r="2827" spans="1:23" hidden="1">
      <c r="A2827" s="25" t="s">
        <v>7261</v>
      </c>
      <c r="B2827" s="25" t="s">
        <v>9144</v>
      </c>
      <c r="C2827" s="25" t="s">
        <v>7264</v>
      </c>
      <c r="D2827" s="25" t="s">
        <v>5091</v>
      </c>
      <c r="E2827" s="25" t="s">
        <v>9391</v>
      </c>
      <c r="F2827" s="25" t="s">
        <v>14009</v>
      </c>
      <c r="G2827" s="25" t="s">
        <v>14010</v>
      </c>
      <c r="H2827" s="21">
        <v>2997</v>
      </c>
      <c r="I2827" s="25" t="s">
        <v>7296</v>
      </c>
      <c r="J2827" s="25" t="s">
        <v>7288</v>
      </c>
      <c r="K2827" s="25" t="s">
        <v>7289</v>
      </c>
      <c r="L2827" s="25" t="s">
        <v>7259</v>
      </c>
      <c r="M2827" s="21">
        <v>2997</v>
      </c>
      <c r="N2827" s="21">
        <v>2997</v>
      </c>
      <c r="O2827" s="21">
        <v>0</v>
      </c>
      <c r="P2827" s="21">
        <v>2997</v>
      </c>
      <c r="Q2827" s="25" t="s">
        <v>9394</v>
      </c>
      <c r="R2827" s="1" t="str">
        <f t="shared" si="44"/>
        <v>ST10085</v>
      </c>
      <c r="S2827" t="str">
        <f>VLOOKUP(R2827,Data!$C$2:$D$261,2,0)</f>
        <v>Bentley Regina</v>
      </c>
      <c r="T2827">
        <f>COUNTIF('Feb 2022'!A:A,D2827)+COUNTIF('Mar 2022'!A:A,D2827)+COUNTIF('Apr 2022'!A:A,D2827)+COUNTIF('May 2022'!A:A,D2827)+COUNTIF('June 2022'!A:A,D2827)+COUNTIF('July 2022'!A:A,D2827)+COUNTIF('Aug 2022'!A:A,D2827)+COUNTIF('Sep 2022'!A:A,D2827)+COUNTIF('Oct 2022'!A:A,D2827)+COUNTIF('Dec 2022'!A:A,D2827)</f>
        <v>1</v>
      </c>
      <c r="U2827" t="str">
        <f>VLOOKUP(Q2827,'Capital Lookup'!A:B,2,FALSE)</f>
        <v>No</v>
      </c>
      <c r="V2827" s="2">
        <f>IFERROR(VLOOKUP(LEFT(F2827,10),'Find Purchase Orders'!B:J,9,FALSE),"")</f>
        <v>44707</v>
      </c>
      <c r="W2827" s="25" t="s">
        <v>7261</v>
      </c>
    </row>
    <row r="2828" spans="1:23" hidden="1">
      <c r="A2828" s="25" t="s">
        <v>7261</v>
      </c>
      <c r="B2828" s="25" t="s">
        <v>9144</v>
      </c>
      <c r="C2828" s="25" t="s">
        <v>7264</v>
      </c>
      <c r="D2828" s="25" t="s">
        <v>5092</v>
      </c>
      <c r="E2828" s="25" t="s">
        <v>9391</v>
      </c>
      <c r="F2828" s="25" t="s">
        <v>14011</v>
      </c>
      <c r="G2828" s="25" t="s">
        <v>12401</v>
      </c>
      <c r="H2828" s="21">
        <v>310.8</v>
      </c>
      <c r="I2828" s="25" t="s">
        <v>7296</v>
      </c>
      <c r="J2828" s="25" t="s">
        <v>7288</v>
      </c>
      <c r="K2828" s="25" t="s">
        <v>7262</v>
      </c>
      <c r="L2828" s="25" t="s">
        <v>7259</v>
      </c>
      <c r="M2828" s="21">
        <v>310.8</v>
      </c>
      <c r="N2828" s="21">
        <v>310.8</v>
      </c>
      <c r="O2828" s="21">
        <v>0</v>
      </c>
      <c r="P2828" s="21">
        <v>310.8</v>
      </c>
      <c r="Q2828" s="25" t="s">
        <v>9394</v>
      </c>
      <c r="R2828" s="1" t="str">
        <f t="shared" ref="R2828:R2866" si="45">CONCATENATE("ST",LEFT(B2828,5))</f>
        <v>ST10085</v>
      </c>
      <c r="S2828" t="str">
        <f>VLOOKUP(R2828,Data!$C$2:$D$261,2,0)</f>
        <v>Bentley Regina</v>
      </c>
      <c r="T2828">
        <f>COUNTIF('Feb 2022'!A:A,D2828)+COUNTIF('Mar 2022'!A:A,D2828)+COUNTIF('Apr 2022'!A:A,D2828)+COUNTIF('May 2022'!A:A,D2828)+COUNTIF('June 2022'!A:A,D2828)+COUNTIF('July 2022'!A:A,D2828)+COUNTIF('Aug 2022'!A:A,D2828)+COUNTIF('Sep 2022'!A:A,D2828)+COUNTIF('Oct 2022'!A:A,D2828)+COUNTIF('Dec 2022'!A:A,D2828)</f>
        <v>1</v>
      </c>
      <c r="U2828" t="str">
        <f>VLOOKUP(Q2828,'Capital Lookup'!A:B,2,FALSE)</f>
        <v>No</v>
      </c>
      <c r="V2828" s="2">
        <f>IFERROR(VLOOKUP(LEFT(F2828,10),'Find Purchase Orders'!B:J,9,FALSE),"")</f>
        <v>44711</v>
      </c>
      <c r="W2828" s="25" t="s">
        <v>7261</v>
      </c>
    </row>
    <row r="2829" spans="1:23" hidden="1">
      <c r="A2829" s="25" t="s">
        <v>7261</v>
      </c>
      <c r="B2829" s="25" t="s">
        <v>9144</v>
      </c>
      <c r="C2829" s="25" t="s">
        <v>7264</v>
      </c>
      <c r="D2829" s="25" t="s">
        <v>5092</v>
      </c>
      <c r="E2829" s="25" t="s">
        <v>9391</v>
      </c>
      <c r="F2829" s="25" t="s">
        <v>14012</v>
      </c>
      <c r="G2829" s="25" t="s">
        <v>14013</v>
      </c>
      <c r="H2829" s="21">
        <v>4576.8999999999996</v>
      </c>
      <c r="I2829" s="25" t="s">
        <v>7296</v>
      </c>
      <c r="J2829" s="25" t="s">
        <v>7288</v>
      </c>
      <c r="K2829" s="25" t="s">
        <v>7262</v>
      </c>
      <c r="L2829" s="25" t="s">
        <v>7259</v>
      </c>
      <c r="M2829" s="21">
        <v>4576.8999999999996</v>
      </c>
      <c r="N2829" s="21">
        <v>4576.8999999999996</v>
      </c>
      <c r="O2829" s="21">
        <v>0</v>
      </c>
      <c r="P2829" s="21">
        <v>4576.8999999999996</v>
      </c>
      <c r="Q2829" s="25" t="s">
        <v>9394</v>
      </c>
      <c r="R2829" s="1" t="str">
        <f t="shared" si="45"/>
        <v>ST10085</v>
      </c>
      <c r="S2829" t="str">
        <f>VLOOKUP(R2829,Data!$C$2:$D$261,2,0)</f>
        <v>Bentley Regina</v>
      </c>
      <c r="T2829">
        <f>COUNTIF('Feb 2022'!A:A,D2829)+COUNTIF('Mar 2022'!A:A,D2829)+COUNTIF('Apr 2022'!A:A,D2829)+COUNTIF('May 2022'!A:A,D2829)+COUNTIF('June 2022'!A:A,D2829)+COUNTIF('July 2022'!A:A,D2829)+COUNTIF('Aug 2022'!A:A,D2829)+COUNTIF('Sep 2022'!A:A,D2829)+COUNTIF('Oct 2022'!A:A,D2829)+COUNTIF('Dec 2022'!A:A,D2829)</f>
        <v>1</v>
      </c>
      <c r="U2829" t="str">
        <f>VLOOKUP(Q2829,'Capital Lookup'!A:B,2,FALSE)</f>
        <v>No</v>
      </c>
      <c r="V2829" s="2">
        <f>IFERROR(VLOOKUP(LEFT(F2829,10),'Find Purchase Orders'!B:J,9,FALSE),"")</f>
        <v>44711</v>
      </c>
      <c r="W2829" s="25" t="s">
        <v>7261</v>
      </c>
    </row>
    <row r="2830" spans="1:23" hidden="1">
      <c r="A2830" s="25" t="s">
        <v>7261</v>
      </c>
      <c r="B2830" s="25" t="s">
        <v>8387</v>
      </c>
      <c r="C2830" s="25" t="s">
        <v>7264</v>
      </c>
      <c r="D2830" s="25" t="s">
        <v>5051</v>
      </c>
      <c r="E2830" s="25" t="s">
        <v>8389</v>
      </c>
      <c r="F2830" s="25" t="s">
        <v>14014</v>
      </c>
      <c r="G2830" s="25" t="s">
        <v>14015</v>
      </c>
      <c r="H2830" s="21">
        <v>525</v>
      </c>
      <c r="I2830" s="25" t="s">
        <v>7296</v>
      </c>
      <c r="J2830" s="25" t="s">
        <v>7288</v>
      </c>
      <c r="K2830" s="25" t="s">
        <v>7258</v>
      </c>
      <c r="L2830" s="25" t="s">
        <v>7259</v>
      </c>
      <c r="M2830" s="21">
        <v>525</v>
      </c>
      <c r="N2830" s="21">
        <v>525</v>
      </c>
      <c r="O2830" s="21">
        <v>0</v>
      </c>
      <c r="P2830" s="21">
        <v>525</v>
      </c>
      <c r="Q2830" s="25" t="s">
        <v>8392</v>
      </c>
      <c r="R2830" s="1" t="str">
        <f t="shared" si="45"/>
        <v>ST10071</v>
      </c>
      <c r="S2830" t="str">
        <f>VLOOKUP(R2830,Data!$C$2:$D$261,2,0)</f>
        <v>Riverbend</v>
      </c>
      <c r="T2830">
        <f>COUNTIF('Feb 2022'!A:A,D2830)+COUNTIF('Mar 2022'!A:A,D2830)+COUNTIF('Apr 2022'!A:A,D2830)+COUNTIF('May 2022'!A:A,D2830)+COUNTIF('June 2022'!A:A,D2830)+COUNTIF('July 2022'!A:A,D2830)+COUNTIF('Aug 2022'!A:A,D2830)+COUNTIF('Sep 2022'!A:A,D2830)+COUNTIF('Oct 2022'!A:A,D2830)+COUNTIF('Dec 2022'!A:A,D2830)</f>
        <v>1</v>
      </c>
      <c r="U2830" t="str">
        <f>VLOOKUP(Q2830,'Capital Lookup'!A:B,2,FALSE)</f>
        <v>No</v>
      </c>
      <c r="V2830" s="2">
        <f>IFERROR(VLOOKUP(LEFT(F2830,10),'Find Purchase Orders'!B:J,9,FALSE),"")</f>
        <v>44705</v>
      </c>
      <c r="W2830" s="25" t="s">
        <v>7261</v>
      </c>
    </row>
    <row r="2831" spans="1:23" hidden="1">
      <c r="A2831" s="25" t="s">
        <v>7261</v>
      </c>
      <c r="B2831" s="25" t="s">
        <v>8387</v>
      </c>
      <c r="C2831" s="25" t="s">
        <v>7264</v>
      </c>
      <c r="D2831" s="25" t="s">
        <v>5051</v>
      </c>
      <c r="E2831" s="25" t="s">
        <v>8389</v>
      </c>
      <c r="F2831" s="25" t="s">
        <v>14016</v>
      </c>
      <c r="G2831" s="25" t="s">
        <v>14017</v>
      </c>
      <c r="H2831" s="21">
        <v>2093.1799999999998</v>
      </c>
      <c r="I2831" s="25" t="s">
        <v>7296</v>
      </c>
      <c r="J2831" s="25" t="s">
        <v>7288</v>
      </c>
      <c r="K2831" s="25" t="s">
        <v>7262</v>
      </c>
      <c r="L2831" s="25" t="s">
        <v>7259</v>
      </c>
      <c r="M2831" s="21">
        <v>2093.1799999999998</v>
      </c>
      <c r="N2831" s="21">
        <v>2093.1799999999998</v>
      </c>
      <c r="O2831" s="21">
        <v>0</v>
      </c>
      <c r="P2831" s="21">
        <v>2093.1799999999998</v>
      </c>
      <c r="Q2831" s="25" t="s">
        <v>8392</v>
      </c>
      <c r="R2831" s="1" t="str">
        <f t="shared" si="45"/>
        <v>ST10071</v>
      </c>
      <c r="S2831" t="str">
        <f>VLOOKUP(R2831,Data!$C$2:$D$261,2,0)</f>
        <v>Riverbend</v>
      </c>
      <c r="T2831">
        <f>COUNTIF('Feb 2022'!A:A,D2831)+COUNTIF('Mar 2022'!A:A,D2831)+COUNTIF('Apr 2022'!A:A,D2831)+COUNTIF('May 2022'!A:A,D2831)+COUNTIF('June 2022'!A:A,D2831)+COUNTIF('July 2022'!A:A,D2831)+COUNTIF('Aug 2022'!A:A,D2831)+COUNTIF('Sep 2022'!A:A,D2831)+COUNTIF('Oct 2022'!A:A,D2831)+COUNTIF('Dec 2022'!A:A,D2831)</f>
        <v>1</v>
      </c>
      <c r="U2831" t="str">
        <f>VLOOKUP(Q2831,'Capital Lookup'!A:B,2,FALSE)</f>
        <v>No</v>
      </c>
      <c r="V2831" s="2">
        <f>IFERROR(VLOOKUP(LEFT(F2831,10),'Find Purchase Orders'!B:J,9,FALSE),"")</f>
        <v>44705</v>
      </c>
      <c r="W2831" s="25" t="s">
        <v>7261</v>
      </c>
    </row>
    <row r="2832" spans="1:23" hidden="1">
      <c r="A2832" s="25" t="s">
        <v>7261</v>
      </c>
      <c r="B2832" s="25" t="s">
        <v>8387</v>
      </c>
      <c r="C2832" s="25" t="s">
        <v>7264</v>
      </c>
      <c r="D2832" s="25" t="s">
        <v>5051</v>
      </c>
      <c r="E2832" s="25" t="s">
        <v>8389</v>
      </c>
      <c r="F2832" s="25" t="s">
        <v>14018</v>
      </c>
      <c r="G2832" s="25" t="s">
        <v>8683</v>
      </c>
      <c r="H2832" s="21">
        <v>446.25</v>
      </c>
      <c r="I2832" s="25" t="s">
        <v>7296</v>
      </c>
      <c r="J2832" s="25" t="s">
        <v>7288</v>
      </c>
      <c r="K2832" s="25" t="s">
        <v>7262</v>
      </c>
      <c r="L2832" s="25" t="s">
        <v>7259</v>
      </c>
      <c r="M2832" s="21">
        <v>446.25</v>
      </c>
      <c r="N2832" s="21">
        <v>446.25</v>
      </c>
      <c r="O2832" s="21">
        <v>0</v>
      </c>
      <c r="P2832" s="21">
        <v>446.25</v>
      </c>
      <c r="Q2832" s="25" t="s">
        <v>8392</v>
      </c>
      <c r="R2832" s="1" t="str">
        <f t="shared" si="45"/>
        <v>ST10071</v>
      </c>
      <c r="S2832" t="str">
        <f>VLOOKUP(R2832,Data!$C$2:$D$261,2,0)</f>
        <v>Riverbend</v>
      </c>
      <c r="T2832">
        <f>COUNTIF('Feb 2022'!A:A,D2832)+COUNTIF('Mar 2022'!A:A,D2832)+COUNTIF('Apr 2022'!A:A,D2832)+COUNTIF('May 2022'!A:A,D2832)+COUNTIF('June 2022'!A:A,D2832)+COUNTIF('July 2022'!A:A,D2832)+COUNTIF('Aug 2022'!A:A,D2832)+COUNTIF('Sep 2022'!A:A,D2832)+COUNTIF('Oct 2022'!A:A,D2832)+COUNTIF('Dec 2022'!A:A,D2832)</f>
        <v>1</v>
      </c>
      <c r="U2832" t="str">
        <f>VLOOKUP(Q2832,'Capital Lookup'!A:B,2,FALSE)</f>
        <v>No</v>
      </c>
      <c r="V2832" s="2">
        <f>IFERROR(VLOOKUP(LEFT(F2832,10),'Find Purchase Orders'!B:J,9,FALSE),"")</f>
        <v>44705</v>
      </c>
      <c r="W2832" s="25" t="s">
        <v>7261</v>
      </c>
    </row>
    <row r="2833" spans="1:23" hidden="1">
      <c r="A2833" s="25" t="s">
        <v>7425</v>
      </c>
      <c r="B2833" s="25" t="s">
        <v>8259</v>
      </c>
      <c r="C2833" s="25" t="s">
        <v>8260</v>
      </c>
      <c r="D2833" s="25" t="s">
        <v>14019</v>
      </c>
      <c r="E2833" s="25" t="s">
        <v>8591</v>
      </c>
      <c r="F2833" s="25" t="s">
        <v>14020</v>
      </c>
      <c r="G2833" s="25" t="s">
        <v>14021</v>
      </c>
      <c r="H2833" s="21">
        <v>779.7</v>
      </c>
      <c r="I2833" s="25" t="s">
        <v>7296</v>
      </c>
      <c r="J2833" s="25" t="s">
        <v>7288</v>
      </c>
      <c r="K2833" s="25" t="s">
        <v>8592</v>
      </c>
      <c r="L2833" s="25" t="s">
        <v>8593</v>
      </c>
      <c r="M2833" s="21">
        <v>779.7</v>
      </c>
      <c r="N2833" s="21">
        <v>779.7</v>
      </c>
      <c r="O2833" s="21">
        <v>0</v>
      </c>
      <c r="P2833" s="21">
        <v>779.7</v>
      </c>
      <c r="Q2833" s="25" t="s">
        <v>8603</v>
      </c>
      <c r="R2833" s="1" t="str">
        <f t="shared" si="45"/>
        <v>ST10260</v>
      </c>
      <c r="S2833" t="str">
        <f>VLOOKUP(R2833,Data!$C$2:$D$261,2,0)</f>
        <v>Support Office</v>
      </c>
      <c r="T2833">
        <f>COUNTIF('Feb 2022'!A:A,D2833)+COUNTIF('Mar 2022'!A:A,D2833)+COUNTIF('Apr 2022'!A:A,D2833)+COUNTIF('May 2022'!A:A,D2833)+COUNTIF('June 2022'!A:A,D2833)+COUNTIF('July 2022'!A:A,D2833)+COUNTIF('Aug 2022'!A:A,D2833)+COUNTIF('Sep 2022'!A:A,D2833)+COUNTIF('Oct 2022'!A:A,D2833)+COUNTIF('Dec 2022'!A:A,D2833)</f>
        <v>0</v>
      </c>
      <c r="U2833" t="str">
        <f>VLOOKUP(Q2833,'Capital Lookup'!A:B,2,FALSE)</f>
        <v>Yes</v>
      </c>
      <c r="V2833" s="2">
        <f>IFERROR(VLOOKUP(LEFT(F2833,10),'Find Purchase Orders'!B:J,9,FALSE),"")</f>
        <v>44702</v>
      </c>
      <c r="W2833" s="25" t="s">
        <v>7261</v>
      </c>
    </row>
    <row r="2834" spans="1:23" hidden="1">
      <c r="A2834" s="25" t="s">
        <v>7261</v>
      </c>
      <c r="B2834" s="25" t="s">
        <v>7657</v>
      </c>
      <c r="C2834" s="25" t="s">
        <v>7282</v>
      </c>
      <c r="D2834" s="25" t="s">
        <v>14022</v>
      </c>
      <c r="E2834" s="25" t="s">
        <v>9816</v>
      </c>
      <c r="F2834" s="25" t="s">
        <v>14023</v>
      </c>
      <c r="G2834" s="25" t="s">
        <v>14024</v>
      </c>
      <c r="H2834" s="21">
        <v>768.4</v>
      </c>
      <c r="I2834" s="25" t="s">
        <v>7296</v>
      </c>
      <c r="J2834" s="25" t="s">
        <v>7288</v>
      </c>
      <c r="K2834" s="25" t="s">
        <v>7646</v>
      </c>
      <c r="L2834" s="25" t="s">
        <v>7652</v>
      </c>
      <c r="M2834" s="21">
        <v>768.4</v>
      </c>
      <c r="N2834" s="21">
        <v>768.4</v>
      </c>
      <c r="O2834" s="21">
        <v>0</v>
      </c>
      <c r="P2834" s="21">
        <v>768.4</v>
      </c>
      <c r="Q2834" s="25" t="s">
        <v>7661</v>
      </c>
      <c r="R2834" s="1" t="str">
        <f t="shared" si="45"/>
        <v>ST10018</v>
      </c>
      <c r="S2834" t="str">
        <f>VLOOKUP(R2834,Data!$C$2:$D$261,2,0)</f>
        <v>The Annex</v>
      </c>
      <c r="T2834">
        <f>COUNTIF('Feb 2022'!A:A,D2834)+COUNTIF('Mar 2022'!A:A,D2834)+COUNTIF('Apr 2022'!A:A,D2834)+COUNTIF('May 2022'!A:A,D2834)+COUNTIF('June 2022'!A:A,D2834)+COUNTIF('July 2022'!A:A,D2834)+COUNTIF('Aug 2022'!A:A,D2834)+COUNTIF('Sep 2022'!A:A,D2834)+COUNTIF('Oct 2022'!A:A,D2834)+COUNTIF('Dec 2022'!A:A,D2834)</f>
        <v>0</v>
      </c>
      <c r="U2834" t="str">
        <f>VLOOKUP(Q2834,'Capital Lookup'!A:B,2,FALSE)</f>
        <v>Yes</v>
      </c>
      <c r="V2834" s="2">
        <f>IFERROR(VLOOKUP(LEFT(F2834,10),'Find Purchase Orders'!B:J,9,FALSE),"")</f>
        <v>44707</v>
      </c>
      <c r="W2834" s="25" t="s">
        <v>7261</v>
      </c>
    </row>
    <row r="2835" spans="1:23" hidden="1">
      <c r="A2835" s="25" t="s">
        <v>7261</v>
      </c>
      <c r="B2835" s="25" t="s">
        <v>9405</v>
      </c>
      <c r="C2835" s="25" t="s">
        <v>7282</v>
      </c>
      <c r="D2835" s="25" t="s">
        <v>14025</v>
      </c>
      <c r="E2835" s="25" t="s">
        <v>9816</v>
      </c>
      <c r="F2835" s="25" t="s">
        <v>14026</v>
      </c>
      <c r="G2835" s="25" t="s">
        <v>14027</v>
      </c>
      <c r="H2835" s="21">
        <v>932.25</v>
      </c>
      <c r="I2835" s="25" t="s">
        <v>7296</v>
      </c>
      <c r="J2835" s="25" t="s">
        <v>7288</v>
      </c>
      <c r="K2835" s="25" t="s">
        <v>7646</v>
      </c>
      <c r="L2835" s="25" t="s">
        <v>9819</v>
      </c>
      <c r="M2835" s="21">
        <v>932.25</v>
      </c>
      <c r="N2835" s="21">
        <v>932.25</v>
      </c>
      <c r="O2835" s="21">
        <v>0</v>
      </c>
      <c r="P2835" s="21">
        <v>932.25</v>
      </c>
      <c r="Q2835" s="25" t="s">
        <v>12954</v>
      </c>
      <c r="R2835" s="1" t="str">
        <f t="shared" si="45"/>
        <v>ST10035</v>
      </c>
      <c r="S2835" t="str">
        <f>VLOOKUP(R2835,Data!$C$2:$D$261,2,0)</f>
        <v>The Westwood</v>
      </c>
      <c r="T2835">
        <f>COUNTIF('Feb 2022'!A:A,D2835)+COUNTIF('Mar 2022'!A:A,D2835)+COUNTIF('Apr 2022'!A:A,D2835)+COUNTIF('May 2022'!A:A,D2835)+COUNTIF('June 2022'!A:A,D2835)+COUNTIF('July 2022'!A:A,D2835)+COUNTIF('Aug 2022'!A:A,D2835)+COUNTIF('Sep 2022'!A:A,D2835)+COUNTIF('Oct 2022'!A:A,D2835)+COUNTIF('Dec 2022'!A:A,D2835)</f>
        <v>0</v>
      </c>
      <c r="U2835" t="str">
        <f>VLOOKUP(Q2835,'Capital Lookup'!A:B,2,FALSE)</f>
        <v>Yes</v>
      </c>
      <c r="V2835" s="2">
        <f>IFERROR(VLOOKUP(LEFT(F2835,10),'Find Purchase Orders'!B:J,9,FALSE),"")</f>
        <v>44711</v>
      </c>
      <c r="W2835" s="25" t="s">
        <v>7261</v>
      </c>
    </row>
    <row r="2836" spans="1:23" hidden="1">
      <c r="A2836" s="25" t="s">
        <v>7261</v>
      </c>
      <c r="B2836" s="25" t="s">
        <v>7343</v>
      </c>
      <c r="C2836" s="25" t="s">
        <v>7282</v>
      </c>
      <c r="D2836" s="25" t="s">
        <v>5093</v>
      </c>
      <c r="E2836" s="25" t="s">
        <v>8419</v>
      </c>
      <c r="F2836" s="25" t="s">
        <v>14028</v>
      </c>
      <c r="G2836" s="25" t="s">
        <v>14029</v>
      </c>
      <c r="H2836" s="21">
        <v>3700.75</v>
      </c>
      <c r="I2836" s="25" t="s">
        <v>7296</v>
      </c>
      <c r="J2836" s="25" t="s">
        <v>7288</v>
      </c>
      <c r="K2836" s="25" t="s">
        <v>8538</v>
      </c>
      <c r="L2836" s="25" t="s">
        <v>8858</v>
      </c>
      <c r="M2836" s="21">
        <v>3700.75</v>
      </c>
      <c r="N2836" s="21">
        <v>3700.75</v>
      </c>
      <c r="O2836" s="21">
        <v>0</v>
      </c>
      <c r="P2836" s="21">
        <v>3700.75</v>
      </c>
      <c r="Q2836" s="25" t="s">
        <v>14030</v>
      </c>
      <c r="R2836" s="1" t="str">
        <f t="shared" si="45"/>
        <v>ST10093</v>
      </c>
      <c r="S2836" t="str">
        <f>VLOOKUP(R2836,Data!$C$2:$D$261,2,0)</f>
        <v>Windermere on The Mount</v>
      </c>
      <c r="T2836">
        <f>COUNTIF('Feb 2022'!A:A,D2836)+COUNTIF('Mar 2022'!A:A,D2836)+COUNTIF('Apr 2022'!A:A,D2836)+COUNTIF('May 2022'!A:A,D2836)+COUNTIF('June 2022'!A:A,D2836)+COUNTIF('July 2022'!A:A,D2836)+COUNTIF('Aug 2022'!A:A,D2836)+COUNTIF('Sep 2022'!A:A,D2836)+COUNTIF('Oct 2022'!A:A,D2836)+COUNTIF('Dec 2022'!A:A,D2836)</f>
        <v>1</v>
      </c>
      <c r="U2836" t="str">
        <f>VLOOKUP(Q2836,'Capital Lookup'!A:B,2,FALSE)</f>
        <v>No</v>
      </c>
      <c r="V2836" s="2">
        <f>IFERROR(VLOOKUP(LEFT(F2836,10),'Find Purchase Orders'!B:J,9,FALSE),"")</f>
        <v>44707</v>
      </c>
      <c r="W2836" s="25" t="s">
        <v>7261</v>
      </c>
    </row>
    <row r="2837" spans="1:23" hidden="1">
      <c r="A2837" s="25" t="s">
        <v>7252</v>
      </c>
      <c r="B2837" s="25" t="s">
        <v>7574</v>
      </c>
      <c r="C2837" s="25" t="s">
        <v>7254</v>
      </c>
      <c r="D2837" s="25" t="s">
        <v>5061</v>
      </c>
      <c r="E2837" s="25" t="s">
        <v>8419</v>
      </c>
      <c r="F2837" s="25" t="s">
        <v>14031</v>
      </c>
      <c r="G2837" s="25" t="s">
        <v>14032</v>
      </c>
      <c r="H2837" s="21">
        <v>3212.73</v>
      </c>
      <c r="I2837" s="25" t="s">
        <v>7296</v>
      </c>
      <c r="J2837" s="25" t="s">
        <v>7288</v>
      </c>
      <c r="K2837" s="25" t="s">
        <v>7612</v>
      </c>
      <c r="L2837" s="25" t="s">
        <v>7756</v>
      </c>
      <c r="M2837" s="21">
        <v>3212.73</v>
      </c>
      <c r="N2837" s="21">
        <v>3212.73</v>
      </c>
      <c r="O2837" s="21">
        <v>0</v>
      </c>
      <c r="P2837" s="21">
        <v>3212.73</v>
      </c>
      <c r="Q2837" s="25" t="s">
        <v>14033</v>
      </c>
      <c r="R2837" s="1" t="str">
        <f t="shared" si="45"/>
        <v>ST10039</v>
      </c>
      <c r="S2837" t="str">
        <f>VLOOKUP(R2837,Data!$C$2:$D$261,2,0)</f>
        <v>Barrhaven</v>
      </c>
      <c r="T2837">
        <f>COUNTIF('Feb 2022'!A:A,D2837)+COUNTIF('Mar 2022'!A:A,D2837)+COUNTIF('Apr 2022'!A:A,D2837)+COUNTIF('May 2022'!A:A,D2837)+COUNTIF('June 2022'!A:A,D2837)+COUNTIF('July 2022'!A:A,D2837)+COUNTIF('Aug 2022'!A:A,D2837)+COUNTIF('Sep 2022'!A:A,D2837)+COUNTIF('Oct 2022'!A:A,D2837)+COUNTIF('Dec 2022'!A:A,D2837)</f>
        <v>1</v>
      </c>
      <c r="U2837" t="str">
        <f>VLOOKUP(Q2837,'Capital Lookup'!A:B,2,FALSE)</f>
        <v>No</v>
      </c>
      <c r="V2837" s="2">
        <f>IFERROR(VLOOKUP(LEFT(F2837,10),'Find Purchase Orders'!B:J,9,FALSE),"")</f>
        <v>44702</v>
      </c>
      <c r="W2837" s="25" t="s">
        <v>7261</v>
      </c>
    </row>
    <row r="2838" spans="1:23" hidden="1">
      <c r="A2838" s="25" t="s">
        <v>7261</v>
      </c>
      <c r="B2838" s="25" t="s">
        <v>9405</v>
      </c>
      <c r="C2838" s="25" t="s">
        <v>7282</v>
      </c>
      <c r="D2838" s="25" t="s">
        <v>5094</v>
      </c>
      <c r="E2838" s="25" t="s">
        <v>8419</v>
      </c>
      <c r="F2838" s="25" t="s">
        <v>14034</v>
      </c>
      <c r="G2838" s="25" t="s">
        <v>14035</v>
      </c>
      <c r="H2838" s="21">
        <v>2825</v>
      </c>
      <c r="I2838" s="25" t="s">
        <v>7296</v>
      </c>
      <c r="J2838" s="25" t="s">
        <v>7288</v>
      </c>
      <c r="K2838" s="25" t="s">
        <v>7640</v>
      </c>
      <c r="L2838" s="25" t="s">
        <v>7763</v>
      </c>
      <c r="M2838" s="21">
        <v>2825</v>
      </c>
      <c r="N2838" s="21">
        <v>2825</v>
      </c>
      <c r="O2838" s="21">
        <v>0</v>
      </c>
      <c r="P2838" s="21">
        <v>2825</v>
      </c>
      <c r="Q2838" s="25" t="s">
        <v>14036</v>
      </c>
      <c r="R2838" s="1" t="str">
        <f t="shared" si="45"/>
        <v>ST10035</v>
      </c>
      <c r="S2838" t="str">
        <f>VLOOKUP(R2838,Data!$C$2:$D$261,2,0)</f>
        <v>The Westwood</v>
      </c>
      <c r="T2838">
        <f>COUNTIF('Feb 2022'!A:A,D2838)+COUNTIF('Mar 2022'!A:A,D2838)+COUNTIF('Apr 2022'!A:A,D2838)+COUNTIF('May 2022'!A:A,D2838)+COUNTIF('June 2022'!A:A,D2838)+COUNTIF('July 2022'!A:A,D2838)+COUNTIF('Aug 2022'!A:A,D2838)+COUNTIF('Sep 2022'!A:A,D2838)+COUNTIF('Oct 2022'!A:A,D2838)+COUNTIF('Dec 2022'!A:A,D2838)</f>
        <v>1</v>
      </c>
      <c r="U2838" t="str">
        <f>VLOOKUP(Q2838,'Capital Lookup'!A:B,2,FALSE)</f>
        <v>No</v>
      </c>
      <c r="V2838" s="2">
        <f>IFERROR(VLOOKUP(LEFT(F2838,10),'Find Purchase Orders'!B:J,9,FALSE),"")</f>
        <v>44706</v>
      </c>
      <c r="W2838" s="25" t="s">
        <v>7261</v>
      </c>
    </row>
    <row r="2839" spans="1:23" hidden="1">
      <c r="A2839" s="25" t="s">
        <v>7478</v>
      </c>
      <c r="B2839" s="25" t="s">
        <v>8957</v>
      </c>
      <c r="C2839" s="25" t="s">
        <v>7587</v>
      </c>
      <c r="D2839" s="25" t="s">
        <v>5042</v>
      </c>
      <c r="E2839" s="25" t="s">
        <v>8419</v>
      </c>
      <c r="F2839" s="25" t="s">
        <v>14037</v>
      </c>
      <c r="G2839" s="25" t="s">
        <v>14038</v>
      </c>
      <c r="H2839" s="21">
        <v>4282.7</v>
      </c>
      <c r="I2839" s="25" t="s">
        <v>7296</v>
      </c>
      <c r="J2839" s="25" t="s">
        <v>7288</v>
      </c>
      <c r="K2839" s="25" t="s">
        <v>7893</v>
      </c>
      <c r="L2839" s="25" t="s">
        <v>8166</v>
      </c>
      <c r="M2839" s="21">
        <v>4282.7</v>
      </c>
      <c r="N2839" s="21">
        <v>4282.7</v>
      </c>
      <c r="O2839" s="21">
        <v>0</v>
      </c>
      <c r="P2839" s="21">
        <v>4282.7</v>
      </c>
      <c r="Q2839" s="25" t="s">
        <v>14039</v>
      </c>
      <c r="R2839" s="1" t="str">
        <f t="shared" si="45"/>
        <v>ST10143</v>
      </c>
      <c r="S2839" t="str">
        <f>VLOOKUP(R2839,Data!$C$2:$D$261,2,0)</f>
        <v>Northridge</v>
      </c>
      <c r="T2839">
        <f>COUNTIF('Feb 2022'!A:A,D2839)+COUNTIF('Mar 2022'!A:A,D2839)+COUNTIF('Apr 2022'!A:A,D2839)+COUNTIF('May 2022'!A:A,D2839)+COUNTIF('June 2022'!A:A,D2839)+COUNTIF('July 2022'!A:A,D2839)+COUNTIF('Aug 2022'!A:A,D2839)+COUNTIF('Sep 2022'!A:A,D2839)+COUNTIF('Oct 2022'!A:A,D2839)+COUNTIF('Dec 2022'!A:A,D2839)</f>
        <v>1</v>
      </c>
      <c r="U2839" t="str">
        <f>VLOOKUP(Q2839,'Capital Lookup'!A:B,2,FALSE)</f>
        <v>No</v>
      </c>
      <c r="V2839" s="2">
        <f>IFERROR(VLOOKUP(LEFT(F2839,10),'Find Purchase Orders'!B:J,9,FALSE),"")</f>
        <v>44701</v>
      </c>
      <c r="W2839" s="25" t="s">
        <v>7261</v>
      </c>
    </row>
    <row r="2840" spans="1:23" hidden="1">
      <c r="A2840" s="25" t="s">
        <v>7261</v>
      </c>
      <c r="B2840" s="25" t="s">
        <v>8749</v>
      </c>
      <c r="C2840" s="25" t="s">
        <v>7282</v>
      </c>
      <c r="D2840" s="25" t="s">
        <v>5095</v>
      </c>
      <c r="E2840" s="25" t="s">
        <v>8419</v>
      </c>
      <c r="F2840" s="25" t="s">
        <v>14040</v>
      </c>
      <c r="G2840" s="25" t="s">
        <v>14041</v>
      </c>
      <c r="H2840" s="21">
        <v>17684.5</v>
      </c>
      <c r="I2840" s="25" t="s">
        <v>7296</v>
      </c>
      <c r="J2840" s="25" t="s">
        <v>7288</v>
      </c>
      <c r="K2840" s="25" t="s">
        <v>8274</v>
      </c>
      <c r="L2840" s="25" t="s">
        <v>10102</v>
      </c>
      <c r="M2840" s="21">
        <v>17684.5</v>
      </c>
      <c r="N2840" s="21">
        <v>17684.5</v>
      </c>
      <c r="O2840" s="21">
        <v>0</v>
      </c>
      <c r="P2840" s="21">
        <v>17684.5</v>
      </c>
      <c r="Q2840" s="25" t="s">
        <v>14042</v>
      </c>
      <c r="R2840" s="1" t="str">
        <f t="shared" si="45"/>
        <v>ST10011</v>
      </c>
      <c r="S2840" t="str">
        <f>VLOOKUP(R2840,Data!$C$2:$D$261,2,0)</f>
        <v>The Beechwood</v>
      </c>
      <c r="T2840">
        <f>COUNTIF('Feb 2022'!A:A,D2840)+COUNTIF('Mar 2022'!A:A,D2840)+COUNTIF('Apr 2022'!A:A,D2840)+COUNTIF('May 2022'!A:A,D2840)+COUNTIF('June 2022'!A:A,D2840)+COUNTIF('July 2022'!A:A,D2840)+COUNTIF('Aug 2022'!A:A,D2840)+COUNTIF('Sep 2022'!A:A,D2840)+COUNTIF('Oct 2022'!A:A,D2840)+COUNTIF('Dec 2022'!A:A,D2840)</f>
        <v>1</v>
      </c>
      <c r="U2840" t="str">
        <f>VLOOKUP(Q2840,'Capital Lookup'!A:B,2,FALSE)</f>
        <v>No</v>
      </c>
      <c r="V2840" s="2">
        <f>IFERROR(VLOOKUP(LEFT(F2840,10),'Find Purchase Orders'!B:J,9,FALSE),"")</f>
        <v>44711</v>
      </c>
      <c r="W2840" s="25" t="s">
        <v>7261</v>
      </c>
    </row>
    <row r="2841" spans="1:23" hidden="1">
      <c r="A2841" s="25" t="s">
        <v>7261</v>
      </c>
      <c r="B2841" s="25" t="s">
        <v>7281</v>
      </c>
      <c r="C2841" s="25" t="s">
        <v>7282</v>
      </c>
      <c r="D2841" s="25" t="s">
        <v>5096</v>
      </c>
      <c r="E2841" s="25" t="s">
        <v>8419</v>
      </c>
      <c r="F2841" s="25" t="s">
        <v>14043</v>
      </c>
      <c r="G2841" s="25" t="s">
        <v>14044</v>
      </c>
      <c r="H2841" s="21">
        <v>10316.469999999999</v>
      </c>
      <c r="I2841" s="25" t="s">
        <v>7296</v>
      </c>
      <c r="J2841" s="25" t="s">
        <v>7288</v>
      </c>
      <c r="K2841" s="25" t="s">
        <v>7646</v>
      </c>
      <c r="L2841" s="25" t="s">
        <v>8551</v>
      </c>
      <c r="M2841" s="21">
        <v>10316.469999999999</v>
      </c>
      <c r="N2841" s="21">
        <v>10316.469999999999</v>
      </c>
      <c r="O2841" s="21">
        <v>0</v>
      </c>
      <c r="P2841" s="21">
        <v>10316.469999999999</v>
      </c>
      <c r="Q2841" s="25" t="s">
        <v>14045</v>
      </c>
      <c r="R2841" s="1" t="str">
        <f t="shared" si="45"/>
        <v>ST10014</v>
      </c>
      <c r="S2841" t="str">
        <f>VLOOKUP(R2841,Data!$C$2:$D$261,2,0)</f>
        <v>Bradgate Arms</v>
      </c>
      <c r="T2841">
        <f>COUNTIF('Feb 2022'!A:A,D2841)+COUNTIF('Mar 2022'!A:A,D2841)+COUNTIF('Apr 2022'!A:A,D2841)+COUNTIF('May 2022'!A:A,D2841)+COUNTIF('June 2022'!A:A,D2841)+COUNTIF('July 2022'!A:A,D2841)+COUNTIF('Aug 2022'!A:A,D2841)+COUNTIF('Sep 2022'!A:A,D2841)+COUNTIF('Oct 2022'!A:A,D2841)+COUNTIF('Dec 2022'!A:A,D2841)</f>
        <v>1</v>
      </c>
      <c r="U2841" t="str">
        <f>VLOOKUP(Q2841,'Capital Lookup'!A:B,2,FALSE)</f>
        <v>No</v>
      </c>
      <c r="V2841" s="2">
        <f>IFERROR(VLOOKUP(LEFT(F2841,10),'Find Purchase Orders'!B:J,9,FALSE),"")</f>
        <v>44707</v>
      </c>
      <c r="W2841" s="25" t="s">
        <v>7261</v>
      </c>
    </row>
    <row r="2842" spans="1:23" hidden="1">
      <c r="A2842" s="25" t="s">
        <v>7252</v>
      </c>
      <c r="B2842" s="25" t="s">
        <v>8048</v>
      </c>
      <c r="C2842" s="25" t="s">
        <v>7254</v>
      </c>
      <c r="D2842" s="25" t="s">
        <v>5097</v>
      </c>
      <c r="E2842" s="25" t="s">
        <v>8419</v>
      </c>
      <c r="F2842" s="25" t="s">
        <v>14046</v>
      </c>
      <c r="G2842" s="25" t="s">
        <v>14047</v>
      </c>
      <c r="H2842" s="21">
        <v>5345.7</v>
      </c>
      <c r="I2842" s="25" t="s">
        <v>7296</v>
      </c>
      <c r="J2842" s="25" t="s">
        <v>7288</v>
      </c>
      <c r="K2842" s="25" t="s">
        <v>7262</v>
      </c>
      <c r="L2842" s="25" t="s">
        <v>7259</v>
      </c>
      <c r="M2842" s="21">
        <v>5345.7</v>
      </c>
      <c r="N2842" s="22">
        <v>0</v>
      </c>
      <c r="O2842" s="21">
        <v>5345.7</v>
      </c>
      <c r="P2842" s="21">
        <v>5345.7</v>
      </c>
      <c r="Q2842" s="25" t="s">
        <v>8797</v>
      </c>
      <c r="R2842" s="1" t="str">
        <f t="shared" si="45"/>
        <v>ST10051</v>
      </c>
      <c r="S2842" t="str">
        <f>VLOOKUP(R2842,Data!$C$2:$D$261,2,0)</f>
        <v>Cambridge Estates</v>
      </c>
      <c r="T2842">
        <f>COUNTIF('Feb 2022'!A:A,D2842)+COUNTIF('Mar 2022'!A:A,D2842)+COUNTIF('Apr 2022'!A:A,D2842)+COUNTIF('May 2022'!A:A,D2842)+COUNTIF('June 2022'!A:A,D2842)+COUNTIF('July 2022'!A:A,D2842)+COUNTIF('Aug 2022'!A:A,D2842)+COUNTIF('Sep 2022'!A:A,D2842)+COUNTIF('Oct 2022'!A:A,D2842)+COUNTIF('Dec 2022'!A:A,D2842)</f>
        <v>1</v>
      </c>
      <c r="U2842" t="str">
        <f>VLOOKUP(Q2842,'Capital Lookup'!A:B,2,FALSE)</f>
        <v>No</v>
      </c>
      <c r="V2842" s="2">
        <f>IFERROR(VLOOKUP(LEFT(F2842,10),'Find Purchase Orders'!B:J,9,FALSE),"")</f>
        <v>44708</v>
      </c>
      <c r="W2842" s="25" t="s">
        <v>7261</v>
      </c>
    </row>
    <row r="2843" spans="1:23" hidden="1">
      <c r="A2843" s="25" t="s">
        <v>7269</v>
      </c>
      <c r="B2843" s="25" t="s">
        <v>7997</v>
      </c>
      <c r="C2843" s="25" t="s">
        <v>7271</v>
      </c>
      <c r="D2843" s="25" t="s">
        <v>5155</v>
      </c>
      <c r="E2843" s="25" t="s">
        <v>14048</v>
      </c>
      <c r="F2843" s="25" t="s">
        <v>14049</v>
      </c>
      <c r="G2843" s="25" t="s">
        <v>14050</v>
      </c>
      <c r="H2843" s="21">
        <v>66990.64</v>
      </c>
      <c r="I2843" s="25" t="s">
        <v>7296</v>
      </c>
      <c r="J2843" s="25" t="s">
        <v>7288</v>
      </c>
      <c r="K2843" s="25" t="s">
        <v>9766</v>
      </c>
      <c r="L2843" s="25" t="s">
        <v>9273</v>
      </c>
      <c r="M2843" s="21">
        <v>66990.64</v>
      </c>
      <c r="N2843" s="22">
        <v>0</v>
      </c>
      <c r="O2843" s="21">
        <v>66990.64</v>
      </c>
      <c r="P2843" s="21">
        <v>66990.64</v>
      </c>
      <c r="Q2843" s="25" t="s">
        <v>14051</v>
      </c>
      <c r="R2843" s="1" t="str">
        <f t="shared" si="45"/>
        <v>ST10148</v>
      </c>
      <c r="S2843" t="str">
        <f>VLOOKUP(R2843,Data!$C$2:$D$261,2,0)</f>
        <v>Kilean Lodge</v>
      </c>
      <c r="T2843">
        <f>COUNTIF('Feb 2022'!A:A,D2843)+COUNTIF('Mar 2022'!A:A,D2843)+COUNTIF('Apr 2022'!A:A,D2843)+COUNTIF('May 2022'!A:A,D2843)+COUNTIF('June 2022'!A:A,D2843)+COUNTIF('July 2022'!A:A,D2843)+COUNTIF('Aug 2022'!A:A,D2843)+COUNTIF('Sep 2022'!A:A,D2843)+COUNTIF('Oct 2022'!A:A,D2843)+COUNTIF('Dec 2022'!A:A,D2843)</f>
        <v>1</v>
      </c>
      <c r="U2843" t="str">
        <f>VLOOKUP(Q2843,'Capital Lookup'!A:B,2,FALSE)</f>
        <v>No</v>
      </c>
      <c r="V2843" s="2">
        <f>IFERROR(VLOOKUP(LEFT(F2843,10),'Find Purchase Orders'!B:J,9,FALSE),"")</f>
        <v>44713</v>
      </c>
      <c r="W2843" s="25" t="s">
        <v>7261</v>
      </c>
    </row>
    <row r="2844" spans="1:23" hidden="1">
      <c r="A2844" s="25" t="s">
        <v>7261</v>
      </c>
      <c r="B2844" s="25" t="s">
        <v>9368</v>
      </c>
      <c r="C2844" s="25" t="s">
        <v>7282</v>
      </c>
      <c r="D2844" s="25" t="s">
        <v>5156</v>
      </c>
      <c r="E2844" s="25" t="s">
        <v>14048</v>
      </c>
      <c r="F2844" s="25" t="s">
        <v>14052</v>
      </c>
      <c r="G2844" s="25" t="s">
        <v>14053</v>
      </c>
      <c r="H2844" s="21">
        <v>41441.339999999997</v>
      </c>
      <c r="I2844" s="25" t="s">
        <v>7296</v>
      </c>
      <c r="J2844" s="25" t="s">
        <v>7288</v>
      </c>
      <c r="K2844" s="25" t="s">
        <v>9766</v>
      </c>
      <c r="L2844" s="25" t="s">
        <v>9273</v>
      </c>
      <c r="M2844" s="21">
        <v>41441.339999999997</v>
      </c>
      <c r="N2844" s="22">
        <v>0</v>
      </c>
      <c r="O2844" s="21">
        <v>41441.339999999997</v>
      </c>
      <c r="P2844" s="21">
        <v>41441.339999999997</v>
      </c>
      <c r="Q2844" s="25" t="s">
        <v>14054</v>
      </c>
      <c r="R2844" s="1" t="str">
        <f t="shared" si="45"/>
        <v>ST10006</v>
      </c>
      <c r="S2844" t="str">
        <f>VLOOKUP(R2844,Data!$C$2:$D$261,2,0)</f>
        <v>Maplecrest Village</v>
      </c>
      <c r="T2844">
        <f>COUNTIF('Feb 2022'!A:A,D2844)+COUNTIF('Mar 2022'!A:A,D2844)+COUNTIF('Apr 2022'!A:A,D2844)+COUNTIF('May 2022'!A:A,D2844)+COUNTIF('June 2022'!A:A,D2844)+COUNTIF('July 2022'!A:A,D2844)+COUNTIF('Aug 2022'!A:A,D2844)+COUNTIF('Sep 2022'!A:A,D2844)+COUNTIF('Oct 2022'!A:A,D2844)+COUNTIF('Dec 2022'!A:A,D2844)</f>
        <v>1</v>
      </c>
      <c r="U2844" t="str">
        <f>VLOOKUP(Q2844,'Capital Lookup'!A:B,2,FALSE)</f>
        <v>No</v>
      </c>
      <c r="V2844" s="2">
        <f>IFERROR(VLOOKUP(LEFT(F2844,10),'Find Purchase Orders'!B:J,9,FALSE),"")</f>
        <v>44713</v>
      </c>
      <c r="W2844" s="25" t="s">
        <v>7261</v>
      </c>
    </row>
    <row r="2845" spans="1:23" hidden="1">
      <c r="A2845" s="25" t="s">
        <v>7261</v>
      </c>
      <c r="B2845" s="25" t="s">
        <v>9338</v>
      </c>
      <c r="C2845" s="25" t="s">
        <v>7264</v>
      </c>
      <c r="D2845" s="25" t="s">
        <v>5098</v>
      </c>
      <c r="E2845" s="25" t="s">
        <v>9339</v>
      </c>
      <c r="F2845" s="25" t="s">
        <v>14055</v>
      </c>
      <c r="G2845" s="25" t="s">
        <v>14056</v>
      </c>
      <c r="H2845" s="21">
        <v>1412.5</v>
      </c>
      <c r="I2845" s="25" t="s">
        <v>7296</v>
      </c>
      <c r="J2845" s="25" t="s">
        <v>7288</v>
      </c>
      <c r="K2845" s="25" t="s">
        <v>7289</v>
      </c>
      <c r="L2845" s="25" t="s">
        <v>7259</v>
      </c>
      <c r="M2845" s="21">
        <v>1412.5</v>
      </c>
      <c r="N2845" s="21">
        <v>1412.5</v>
      </c>
      <c r="O2845" s="21">
        <v>0</v>
      </c>
      <c r="P2845" s="21">
        <v>1412.5</v>
      </c>
      <c r="Q2845" s="25" t="s">
        <v>9341</v>
      </c>
      <c r="R2845" s="1" t="str">
        <f t="shared" si="45"/>
        <v>ST10008</v>
      </c>
      <c r="S2845" t="str">
        <f>VLOOKUP(R2845,Data!$C$2:$D$261,2,0)</f>
        <v>Trafalgar Lodge</v>
      </c>
      <c r="T2845">
        <f>COUNTIF('Feb 2022'!A:A,D2845)+COUNTIF('Mar 2022'!A:A,D2845)+COUNTIF('Apr 2022'!A:A,D2845)+COUNTIF('May 2022'!A:A,D2845)+COUNTIF('June 2022'!A:A,D2845)+COUNTIF('July 2022'!A:A,D2845)+COUNTIF('Aug 2022'!A:A,D2845)+COUNTIF('Sep 2022'!A:A,D2845)+COUNTIF('Oct 2022'!A:A,D2845)+COUNTIF('Dec 2022'!A:A,D2845)</f>
        <v>1</v>
      </c>
      <c r="U2845" t="str">
        <f>VLOOKUP(Q2845,'Capital Lookup'!A:B,2,FALSE)</f>
        <v>No</v>
      </c>
      <c r="V2845" s="2">
        <f>IFERROR(VLOOKUP(LEFT(F2845,10),'Find Purchase Orders'!B:J,9,FALSE),"")</f>
        <v>44708</v>
      </c>
      <c r="W2845" s="25" t="s">
        <v>7261</v>
      </c>
    </row>
    <row r="2846" spans="1:23" hidden="1">
      <c r="A2846" s="25" t="s">
        <v>7261</v>
      </c>
      <c r="B2846" s="25" t="s">
        <v>7384</v>
      </c>
      <c r="C2846" s="25" t="s">
        <v>7277</v>
      </c>
      <c r="D2846" s="25" t="s">
        <v>5099</v>
      </c>
      <c r="E2846" s="25" t="s">
        <v>7386</v>
      </c>
      <c r="F2846" s="25" t="s">
        <v>14057</v>
      </c>
      <c r="G2846" s="25" t="s">
        <v>9621</v>
      </c>
      <c r="H2846" s="21">
        <v>210</v>
      </c>
      <c r="I2846" s="25" t="s">
        <v>7296</v>
      </c>
      <c r="J2846" s="25" t="s">
        <v>7288</v>
      </c>
      <c r="K2846" s="25" t="s">
        <v>7262</v>
      </c>
      <c r="L2846" s="25" t="s">
        <v>7259</v>
      </c>
      <c r="M2846" s="21">
        <v>210</v>
      </c>
      <c r="N2846" s="22">
        <v>0</v>
      </c>
      <c r="O2846" s="21">
        <v>210</v>
      </c>
      <c r="P2846" s="21">
        <v>210</v>
      </c>
      <c r="Q2846" s="25" t="s">
        <v>7389</v>
      </c>
      <c r="R2846" s="1" t="str">
        <f t="shared" si="45"/>
        <v>ST10066</v>
      </c>
      <c r="S2846" t="str">
        <f>VLOOKUP(R2846,Data!$C$2:$D$261,2,0)</f>
        <v>Inglewood</v>
      </c>
      <c r="T2846">
        <f>COUNTIF('Feb 2022'!A:A,D2846)+COUNTIF('Mar 2022'!A:A,D2846)+COUNTIF('Apr 2022'!A:A,D2846)+COUNTIF('May 2022'!A:A,D2846)+COUNTIF('June 2022'!A:A,D2846)+COUNTIF('July 2022'!A:A,D2846)+COUNTIF('Aug 2022'!A:A,D2846)+COUNTIF('Sep 2022'!A:A,D2846)+COUNTIF('Oct 2022'!A:A,D2846)+COUNTIF('Dec 2022'!A:A,D2846)</f>
        <v>1</v>
      </c>
      <c r="U2846" t="str">
        <f>VLOOKUP(Q2846,'Capital Lookup'!A:B,2,FALSE)</f>
        <v>No</v>
      </c>
      <c r="V2846" s="2">
        <f>IFERROR(VLOOKUP(LEFT(F2846,10),'Find Purchase Orders'!B:J,9,FALSE),"")</f>
        <v>44708</v>
      </c>
      <c r="W2846" s="25" t="s">
        <v>7261</v>
      </c>
    </row>
    <row r="2847" spans="1:23" hidden="1">
      <c r="A2847" s="25" t="s">
        <v>7261</v>
      </c>
      <c r="B2847" s="25" t="s">
        <v>7384</v>
      </c>
      <c r="C2847" s="25" t="s">
        <v>7277</v>
      </c>
      <c r="D2847" s="25" t="s">
        <v>5099</v>
      </c>
      <c r="E2847" s="25" t="s">
        <v>7386</v>
      </c>
      <c r="F2847" s="25" t="s">
        <v>14058</v>
      </c>
      <c r="G2847" s="25" t="s">
        <v>9619</v>
      </c>
      <c r="H2847" s="21">
        <v>5129.24</v>
      </c>
      <c r="I2847" s="25" t="s">
        <v>7296</v>
      </c>
      <c r="J2847" s="25" t="s">
        <v>7288</v>
      </c>
      <c r="K2847" s="25" t="s">
        <v>7262</v>
      </c>
      <c r="L2847" s="25" t="s">
        <v>7259</v>
      </c>
      <c r="M2847" s="21">
        <v>5129.24</v>
      </c>
      <c r="N2847" s="21">
        <v>2189.23</v>
      </c>
      <c r="O2847" s="21">
        <v>2940.01</v>
      </c>
      <c r="P2847" s="21">
        <v>5129.24</v>
      </c>
      <c r="Q2847" s="25" t="s">
        <v>7389</v>
      </c>
      <c r="R2847" s="1" t="str">
        <f t="shared" si="45"/>
        <v>ST10066</v>
      </c>
      <c r="S2847" t="str">
        <f>VLOOKUP(R2847,Data!$C$2:$D$261,2,0)</f>
        <v>Inglewood</v>
      </c>
      <c r="T2847">
        <f>COUNTIF('Feb 2022'!A:A,D2847)+COUNTIF('Mar 2022'!A:A,D2847)+COUNTIF('Apr 2022'!A:A,D2847)+COUNTIF('May 2022'!A:A,D2847)+COUNTIF('June 2022'!A:A,D2847)+COUNTIF('July 2022'!A:A,D2847)+COUNTIF('Aug 2022'!A:A,D2847)+COUNTIF('Sep 2022'!A:A,D2847)+COUNTIF('Oct 2022'!A:A,D2847)+COUNTIF('Dec 2022'!A:A,D2847)</f>
        <v>1</v>
      </c>
      <c r="U2847" t="str">
        <f>VLOOKUP(Q2847,'Capital Lookup'!A:B,2,FALSE)</f>
        <v>No</v>
      </c>
      <c r="V2847" s="2">
        <f>IFERROR(VLOOKUP(LEFT(F2847,10),'Find Purchase Orders'!B:J,9,FALSE),"")</f>
        <v>44708</v>
      </c>
      <c r="W2847" s="25" t="s">
        <v>7261</v>
      </c>
    </row>
    <row r="2848" spans="1:23" hidden="1">
      <c r="A2848" s="25" t="s">
        <v>7261</v>
      </c>
      <c r="B2848" s="25" t="s">
        <v>7384</v>
      </c>
      <c r="C2848" s="25" t="s">
        <v>7277</v>
      </c>
      <c r="D2848" s="25" t="s">
        <v>5100</v>
      </c>
      <c r="E2848" s="25" t="s">
        <v>7386</v>
      </c>
      <c r="F2848" s="25" t="s">
        <v>14059</v>
      </c>
      <c r="G2848" s="25" t="s">
        <v>12106</v>
      </c>
      <c r="H2848" s="21">
        <v>131.25</v>
      </c>
      <c r="I2848" s="25" t="s">
        <v>7296</v>
      </c>
      <c r="J2848" s="25" t="s">
        <v>7288</v>
      </c>
      <c r="K2848" s="25" t="s">
        <v>7262</v>
      </c>
      <c r="L2848" s="25" t="s">
        <v>7259</v>
      </c>
      <c r="M2848" s="21">
        <v>131.25</v>
      </c>
      <c r="N2848" s="21">
        <v>131.25</v>
      </c>
      <c r="O2848" s="21">
        <v>0</v>
      </c>
      <c r="P2848" s="21">
        <v>131.25</v>
      </c>
      <c r="Q2848" s="25" t="s">
        <v>7389</v>
      </c>
      <c r="R2848" s="1" t="str">
        <f t="shared" si="45"/>
        <v>ST10066</v>
      </c>
      <c r="S2848" t="str">
        <f>VLOOKUP(R2848,Data!$C$2:$D$261,2,0)</f>
        <v>Inglewood</v>
      </c>
      <c r="T2848">
        <f>COUNTIF('Feb 2022'!A:A,D2848)+COUNTIF('Mar 2022'!A:A,D2848)+COUNTIF('Apr 2022'!A:A,D2848)+COUNTIF('May 2022'!A:A,D2848)+COUNTIF('June 2022'!A:A,D2848)+COUNTIF('July 2022'!A:A,D2848)+COUNTIF('Aug 2022'!A:A,D2848)+COUNTIF('Sep 2022'!A:A,D2848)+COUNTIF('Oct 2022'!A:A,D2848)+COUNTIF('Dec 2022'!A:A,D2848)</f>
        <v>1</v>
      </c>
      <c r="U2848" t="str">
        <f>VLOOKUP(Q2848,'Capital Lookup'!A:B,2,FALSE)</f>
        <v>No</v>
      </c>
      <c r="V2848" s="2">
        <f>IFERROR(VLOOKUP(LEFT(F2848,10),'Find Purchase Orders'!B:J,9,FALSE),"")</f>
        <v>44708</v>
      </c>
      <c r="W2848" s="25" t="s">
        <v>7261</v>
      </c>
    </row>
    <row r="2849" spans="1:23" hidden="1">
      <c r="A2849" s="25" t="s">
        <v>7261</v>
      </c>
      <c r="B2849" s="25" t="s">
        <v>7384</v>
      </c>
      <c r="C2849" s="25" t="s">
        <v>7277</v>
      </c>
      <c r="D2849" s="25" t="s">
        <v>5100</v>
      </c>
      <c r="E2849" s="25" t="s">
        <v>7386</v>
      </c>
      <c r="F2849" s="25" t="s">
        <v>14060</v>
      </c>
      <c r="G2849" s="25" t="s">
        <v>14061</v>
      </c>
      <c r="H2849" s="21">
        <v>4410.78</v>
      </c>
      <c r="I2849" s="25" t="s">
        <v>7296</v>
      </c>
      <c r="J2849" s="25" t="s">
        <v>7288</v>
      </c>
      <c r="K2849" s="25" t="s">
        <v>7262</v>
      </c>
      <c r="L2849" s="25" t="s">
        <v>7259</v>
      </c>
      <c r="M2849" s="21">
        <v>4410.78</v>
      </c>
      <c r="N2849" s="21">
        <v>4410.7700000000004</v>
      </c>
      <c r="O2849" s="21">
        <v>0.01</v>
      </c>
      <c r="P2849" s="21">
        <v>4410.78</v>
      </c>
      <c r="Q2849" s="25" t="s">
        <v>7389</v>
      </c>
      <c r="R2849" s="1" t="str">
        <f t="shared" si="45"/>
        <v>ST10066</v>
      </c>
      <c r="S2849" t="str">
        <f>VLOOKUP(R2849,Data!$C$2:$D$261,2,0)</f>
        <v>Inglewood</v>
      </c>
      <c r="T2849">
        <f>COUNTIF('Feb 2022'!A:A,D2849)+COUNTIF('Mar 2022'!A:A,D2849)+COUNTIF('Apr 2022'!A:A,D2849)+COUNTIF('May 2022'!A:A,D2849)+COUNTIF('June 2022'!A:A,D2849)+COUNTIF('July 2022'!A:A,D2849)+COUNTIF('Aug 2022'!A:A,D2849)+COUNTIF('Sep 2022'!A:A,D2849)+COUNTIF('Oct 2022'!A:A,D2849)+COUNTIF('Dec 2022'!A:A,D2849)</f>
        <v>1</v>
      </c>
      <c r="U2849" t="str">
        <f>VLOOKUP(Q2849,'Capital Lookup'!A:B,2,FALSE)</f>
        <v>No</v>
      </c>
      <c r="V2849" s="2">
        <f>IFERROR(VLOOKUP(LEFT(F2849,10),'Find Purchase Orders'!B:J,9,FALSE),"")</f>
        <v>44708</v>
      </c>
      <c r="W2849" s="25" t="s">
        <v>7261</v>
      </c>
    </row>
    <row r="2850" spans="1:23" hidden="1">
      <c r="A2850" s="25" t="s">
        <v>8607</v>
      </c>
      <c r="B2850" s="25" t="s">
        <v>9044</v>
      </c>
      <c r="C2850" s="25"/>
      <c r="D2850" s="25" t="s">
        <v>14062</v>
      </c>
      <c r="E2850" s="25" t="s">
        <v>9046</v>
      </c>
      <c r="F2850" s="25" t="s">
        <v>14063</v>
      </c>
      <c r="G2850" s="25" t="s">
        <v>14064</v>
      </c>
      <c r="H2850" s="21">
        <v>1130</v>
      </c>
      <c r="I2850" s="25" t="s">
        <v>7296</v>
      </c>
      <c r="J2850" s="25" t="s">
        <v>7288</v>
      </c>
      <c r="K2850" s="25" t="s">
        <v>7258</v>
      </c>
      <c r="L2850" s="25" t="s">
        <v>7259</v>
      </c>
      <c r="M2850" s="21">
        <v>1130</v>
      </c>
      <c r="N2850" s="21">
        <v>1130</v>
      </c>
      <c r="O2850" s="21">
        <v>0</v>
      </c>
      <c r="P2850" s="21">
        <v>1130</v>
      </c>
      <c r="Q2850" s="25" t="s">
        <v>9049</v>
      </c>
      <c r="R2850" s="1" t="str">
        <f t="shared" si="45"/>
        <v>ST10398</v>
      </c>
      <c r="S2850" t="e">
        <f>VLOOKUP(R2850,Data!$C$2:$D$261,2,0)</f>
        <v>#N/A</v>
      </c>
      <c r="T2850">
        <f>COUNTIF('Feb 2022'!A:A,D2850)+COUNTIF('Mar 2022'!A:A,D2850)+COUNTIF('Apr 2022'!A:A,D2850)+COUNTIF('May 2022'!A:A,D2850)+COUNTIF('June 2022'!A:A,D2850)+COUNTIF('July 2022'!A:A,D2850)+COUNTIF('Aug 2022'!A:A,D2850)+COUNTIF('Sep 2022'!A:A,D2850)+COUNTIF('Oct 2022'!A:A,D2850)+COUNTIF('Dec 2022'!A:A,D2850)</f>
        <v>0</v>
      </c>
      <c r="U2850" t="str">
        <f>VLOOKUP(Q2850,'Capital Lookup'!A:B,2,FALSE)</f>
        <v>Yes</v>
      </c>
      <c r="V2850" s="2">
        <f>IFERROR(VLOOKUP(LEFT(F2850,10),'Find Purchase Orders'!B:J,9,FALSE),"")</f>
        <v>44714</v>
      </c>
      <c r="W2850" s="25" t="s">
        <v>7261</v>
      </c>
    </row>
    <row r="2851" spans="1:23" hidden="1">
      <c r="A2851" s="25" t="s">
        <v>8607</v>
      </c>
      <c r="B2851" s="25" t="s">
        <v>9044</v>
      </c>
      <c r="C2851" s="25"/>
      <c r="D2851" s="25" t="s">
        <v>14062</v>
      </c>
      <c r="E2851" s="25" t="s">
        <v>9046</v>
      </c>
      <c r="F2851" s="25" t="s">
        <v>14065</v>
      </c>
      <c r="G2851" s="25" t="s">
        <v>14066</v>
      </c>
      <c r="H2851" s="21">
        <v>13095.59</v>
      </c>
      <c r="I2851" s="25" t="s">
        <v>7296</v>
      </c>
      <c r="J2851" s="25" t="s">
        <v>7288</v>
      </c>
      <c r="K2851" s="25" t="s">
        <v>7262</v>
      </c>
      <c r="L2851" s="25" t="s">
        <v>7259</v>
      </c>
      <c r="M2851" s="21">
        <v>13095.59</v>
      </c>
      <c r="N2851" s="21">
        <v>13095.59</v>
      </c>
      <c r="O2851" s="21">
        <v>0</v>
      </c>
      <c r="P2851" s="21">
        <v>13095.59</v>
      </c>
      <c r="Q2851" s="25" t="s">
        <v>9049</v>
      </c>
      <c r="R2851" s="1" t="str">
        <f t="shared" si="45"/>
        <v>ST10398</v>
      </c>
      <c r="S2851" t="e">
        <f>VLOOKUP(R2851,Data!$C$2:$D$261,2,0)</f>
        <v>#N/A</v>
      </c>
      <c r="T2851">
        <f>COUNTIF('Feb 2022'!A:A,D2851)+COUNTIF('Mar 2022'!A:A,D2851)+COUNTIF('Apr 2022'!A:A,D2851)+COUNTIF('May 2022'!A:A,D2851)+COUNTIF('June 2022'!A:A,D2851)+COUNTIF('July 2022'!A:A,D2851)+COUNTIF('Aug 2022'!A:A,D2851)+COUNTIF('Sep 2022'!A:A,D2851)+COUNTIF('Oct 2022'!A:A,D2851)+COUNTIF('Dec 2022'!A:A,D2851)</f>
        <v>0</v>
      </c>
      <c r="U2851" t="str">
        <f>VLOOKUP(Q2851,'Capital Lookup'!A:B,2,FALSE)</f>
        <v>Yes</v>
      </c>
      <c r="V2851" s="2">
        <f>IFERROR(VLOOKUP(LEFT(F2851,10),'Find Purchase Orders'!B:J,9,FALSE),"")</f>
        <v>44714</v>
      </c>
      <c r="W2851" s="25" t="s">
        <v>7261</v>
      </c>
    </row>
    <row r="2852" spans="1:23" hidden="1">
      <c r="A2852" s="25" t="s">
        <v>8607</v>
      </c>
      <c r="B2852" s="25" t="s">
        <v>9044</v>
      </c>
      <c r="C2852" s="25"/>
      <c r="D2852" s="25" t="s">
        <v>14062</v>
      </c>
      <c r="E2852" s="25" t="s">
        <v>9046</v>
      </c>
      <c r="F2852" s="25" t="s">
        <v>14067</v>
      </c>
      <c r="G2852" s="25" t="s">
        <v>14068</v>
      </c>
      <c r="H2852" s="21">
        <v>282.5</v>
      </c>
      <c r="I2852" s="25" t="s">
        <v>7296</v>
      </c>
      <c r="J2852" s="25" t="s">
        <v>7288</v>
      </c>
      <c r="K2852" s="25" t="s">
        <v>7262</v>
      </c>
      <c r="L2852" s="25" t="s">
        <v>7259</v>
      </c>
      <c r="M2852" s="21">
        <v>282.5</v>
      </c>
      <c r="N2852" s="21">
        <v>282.5</v>
      </c>
      <c r="O2852" s="21">
        <v>0</v>
      </c>
      <c r="P2852" s="21">
        <v>282.5</v>
      </c>
      <c r="Q2852" s="25" t="s">
        <v>9049</v>
      </c>
      <c r="R2852" s="1" t="str">
        <f t="shared" si="45"/>
        <v>ST10398</v>
      </c>
      <c r="S2852" t="e">
        <f>VLOOKUP(R2852,Data!$C$2:$D$261,2,0)</f>
        <v>#N/A</v>
      </c>
      <c r="T2852">
        <f>COUNTIF('Feb 2022'!A:A,D2852)+COUNTIF('Mar 2022'!A:A,D2852)+COUNTIF('Apr 2022'!A:A,D2852)+COUNTIF('May 2022'!A:A,D2852)+COUNTIF('June 2022'!A:A,D2852)+COUNTIF('July 2022'!A:A,D2852)+COUNTIF('Aug 2022'!A:A,D2852)+COUNTIF('Sep 2022'!A:A,D2852)+COUNTIF('Oct 2022'!A:A,D2852)+COUNTIF('Dec 2022'!A:A,D2852)</f>
        <v>0</v>
      </c>
      <c r="U2852" t="str">
        <f>VLOOKUP(Q2852,'Capital Lookup'!A:B,2,FALSE)</f>
        <v>Yes</v>
      </c>
      <c r="V2852" s="2">
        <f>IFERROR(VLOOKUP(LEFT(F2852,10),'Find Purchase Orders'!B:J,9,FALSE),"")</f>
        <v>44714</v>
      </c>
      <c r="W2852" s="25" t="s">
        <v>7261</v>
      </c>
    </row>
    <row r="2853" spans="1:23" hidden="1">
      <c r="A2853" s="25" t="s">
        <v>8607</v>
      </c>
      <c r="B2853" s="25" t="s">
        <v>9044</v>
      </c>
      <c r="C2853" s="25"/>
      <c r="D2853" s="25" t="s">
        <v>14069</v>
      </c>
      <c r="E2853" s="25" t="s">
        <v>9046</v>
      </c>
      <c r="F2853" s="25" t="s">
        <v>14070</v>
      </c>
      <c r="G2853" s="25" t="s">
        <v>14071</v>
      </c>
      <c r="H2853" s="21">
        <v>2520.42</v>
      </c>
      <c r="I2853" s="25" t="s">
        <v>7296</v>
      </c>
      <c r="J2853" s="25" t="s">
        <v>7288</v>
      </c>
      <c r="K2853" s="25" t="s">
        <v>7262</v>
      </c>
      <c r="L2853" s="25" t="s">
        <v>7259</v>
      </c>
      <c r="M2853" s="21">
        <v>2520.42</v>
      </c>
      <c r="N2853" s="21">
        <v>2520.42</v>
      </c>
      <c r="O2853" s="21">
        <v>0</v>
      </c>
      <c r="P2853" s="21">
        <v>2520.42</v>
      </c>
      <c r="Q2853" s="25" t="s">
        <v>9049</v>
      </c>
      <c r="R2853" s="1" t="str">
        <f t="shared" si="45"/>
        <v>ST10398</v>
      </c>
      <c r="S2853" t="e">
        <f>VLOOKUP(R2853,Data!$C$2:$D$261,2,0)</f>
        <v>#N/A</v>
      </c>
      <c r="T2853">
        <f>COUNTIF('Feb 2022'!A:A,D2853)+COUNTIF('Mar 2022'!A:A,D2853)+COUNTIF('Apr 2022'!A:A,D2853)+COUNTIF('May 2022'!A:A,D2853)+COUNTIF('June 2022'!A:A,D2853)+COUNTIF('July 2022'!A:A,D2853)+COUNTIF('Aug 2022'!A:A,D2853)+COUNTIF('Sep 2022'!A:A,D2853)+COUNTIF('Oct 2022'!A:A,D2853)+COUNTIF('Dec 2022'!A:A,D2853)</f>
        <v>0</v>
      </c>
      <c r="U2853" t="str">
        <f>VLOOKUP(Q2853,'Capital Lookup'!A:B,2,FALSE)</f>
        <v>Yes</v>
      </c>
      <c r="V2853" s="2">
        <f>IFERROR(VLOOKUP(LEFT(F2853,10),'Find Purchase Orders'!B:J,9,FALSE),"")</f>
        <v>44714</v>
      </c>
      <c r="W2853" s="25" t="s">
        <v>7261</v>
      </c>
    </row>
    <row r="2854" spans="1:23" hidden="1">
      <c r="A2854" s="25" t="s">
        <v>7261</v>
      </c>
      <c r="B2854" s="25" t="s">
        <v>7384</v>
      </c>
      <c r="C2854" s="25" t="s">
        <v>7277</v>
      </c>
      <c r="D2854" s="25" t="s">
        <v>5157</v>
      </c>
      <c r="E2854" s="25" t="s">
        <v>7386</v>
      </c>
      <c r="F2854" s="25" t="s">
        <v>14072</v>
      </c>
      <c r="G2854" s="25" t="s">
        <v>8832</v>
      </c>
      <c r="H2854" s="21">
        <v>131.25</v>
      </c>
      <c r="I2854" s="25" t="s">
        <v>7296</v>
      </c>
      <c r="J2854" s="25" t="s">
        <v>7288</v>
      </c>
      <c r="K2854" s="25" t="s">
        <v>7262</v>
      </c>
      <c r="L2854" s="25" t="s">
        <v>7259</v>
      </c>
      <c r="M2854" s="21">
        <v>131.25</v>
      </c>
      <c r="N2854" s="21">
        <v>131.25</v>
      </c>
      <c r="O2854" s="21">
        <v>0</v>
      </c>
      <c r="P2854" s="21">
        <v>131.25</v>
      </c>
      <c r="Q2854" s="25" t="s">
        <v>7389</v>
      </c>
      <c r="R2854" s="1" t="str">
        <f t="shared" si="45"/>
        <v>ST10066</v>
      </c>
      <c r="S2854" t="str">
        <f>VLOOKUP(R2854,Data!$C$2:$D$261,2,0)</f>
        <v>Inglewood</v>
      </c>
      <c r="T2854">
        <f>COUNTIF('Feb 2022'!A:A,D2854)+COUNTIF('Mar 2022'!A:A,D2854)+COUNTIF('Apr 2022'!A:A,D2854)+COUNTIF('May 2022'!A:A,D2854)+COUNTIF('June 2022'!A:A,D2854)+COUNTIF('July 2022'!A:A,D2854)+COUNTIF('Aug 2022'!A:A,D2854)+COUNTIF('Sep 2022'!A:A,D2854)+COUNTIF('Oct 2022'!A:A,D2854)+COUNTIF('Dec 2022'!A:A,D2854)</f>
        <v>1</v>
      </c>
      <c r="U2854" t="str">
        <f>VLOOKUP(Q2854,'Capital Lookup'!A:B,2,FALSE)</f>
        <v>No</v>
      </c>
      <c r="V2854" s="2">
        <f>IFERROR(VLOOKUP(LEFT(F2854,10),'Find Purchase Orders'!B:J,9,FALSE),"")</f>
        <v>44721</v>
      </c>
      <c r="W2854" s="25" t="s">
        <v>7261</v>
      </c>
    </row>
    <row r="2855" spans="1:23" hidden="1">
      <c r="A2855" s="25" t="s">
        <v>7261</v>
      </c>
      <c r="B2855" s="25" t="s">
        <v>7384</v>
      </c>
      <c r="C2855" s="25" t="s">
        <v>7277</v>
      </c>
      <c r="D2855" s="25" t="s">
        <v>5157</v>
      </c>
      <c r="E2855" s="25" t="s">
        <v>7386</v>
      </c>
      <c r="F2855" s="25" t="s">
        <v>14073</v>
      </c>
      <c r="G2855" s="25" t="s">
        <v>14074</v>
      </c>
      <c r="H2855" s="21">
        <v>4990.45</v>
      </c>
      <c r="I2855" s="25" t="s">
        <v>7296</v>
      </c>
      <c r="J2855" s="25" t="s">
        <v>7288</v>
      </c>
      <c r="K2855" s="25" t="s">
        <v>7262</v>
      </c>
      <c r="L2855" s="25" t="s">
        <v>7259</v>
      </c>
      <c r="M2855" s="21">
        <v>4990.45</v>
      </c>
      <c r="N2855" s="21">
        <v>4990.45</v>
      </c>
      <c r="O2855" s="21">
        <v>0</v>
      </c>
      <c r="P2855" s="21">
        <v>4990.45</v>
      </c>
      <c r="Q2855" s="25" t="s">
        <v>7389</v>
      </c>
      <c r="R2855" s="1" t="str">
        <f t="shared" si="45"/>
        <v>ST10066</v>
      </c>
      <c r="S2855" t="str">
        <f>VLOOKUP(R2855,Data!$C$2:$D$261,2,0)</f>
        <v>Inglewood</v>
      </c>
      <c r="T2855">
        <f>COUNTIF('Feb 2022'!A:A,D2855)+COUNTIF('Mar 2022'!A:A,D2855)+COUNTIF('Apr 2022'!A:A,D2855)+COUNTIF('May 2022'!A:A,D2855)+COUNTIF('June 2022'!A:A,D2855)+COUNTIF('July 2022'!A:A,D2855)+COUNTIF('Aug 2022'!A:A,D2855)+COUNTIF('Sep 2022'!A:A,D2855)+COUNTIF('Oct 2022'!A:A,D2855)+COUNTIF('Dec 2022'!A:A,D2855)</f>
        <v>1</v>
      </c>
      <c r="U2855" t="str">
        <f>VLOOKUP(Q2855,'Capital Lookup'!A:B,2,FALSE)</f>
        <v>No</v>
      </c>
      <c r="V2855" s="2">
        <f>IFERROR(VLOOKUP(LEFT(F2855,10),'Find Purchase Orders'!B:J,9,FALSE),"")</f>
        <v>44721</v>
      </c>
      <c r="W2855" s="25" t="s">
        <v>7261</v>
      </c>
    </row>
    <row r="2856" spans="1:23" hidden="1">
      <c r="A2856" s="25" t="s">
        <v>7261</v>
      </c>
      <c r="B2856" s="25" t="s">
        <v>7662</v>
      </c>
      <c r="C2856" s="25" t="s">
        <v>7264</v>
      </c>
      <c r="D2856" s="25" t="s">
        <v>14075</v>
      </c>
      <c r="E2856" s="25" t="s">
        <v>9816</v>
      </c>
      <c r="H2856" s="21">
        <v>1073.5</v>
      </c>
      <c r="I2856" s="25" t="s">
        <v>7257</v>
      </c>
      <c r="K2856" s="25" t="s">
        <v>8060</v>
      </c>
      <c r="L2856" s="25" t="s">
        <v>7652</v>
      </c>
      <c r="M2856" s="22">
        <v>0</v>
      </c>
      <c r="N2856" s="22">
        <v>0</v>
      </c>
      <c r="O2856" s="21">
        <v>0</v>
      </c>
      <c r="P2856" s="21">
        <v>0</v>
      </c>
      <c r="Q2856" s="25" t="s">
        <v>7666</v>
      </c>
      <c r="R2856" s="1" t="str">
        <f t="shared" si="45"/>
        <v>ST10055</v>
      </c>
      <c r="S2856" t="str">
        <f>VLOOKUP(R2856,Data!$C$2:$D$261,2,0)</f>
        <v>Hollyburn House</v>
      </c>
      <c r="T2856">
        <f>COUNTIF('Feb 2022'!A:A,D2856)+COUNTIF('Mar 2022'!A:A,D2856)+COUNTIF('Apr 2022'!A:A,D2856)+COUNTIF('May 2022'!A:A,D2856)+COUNTIF('June 2022'!A:A,D2856)+COUNTIF('July 2022'!A:A,D2856)+COUNTIF('Aug 2022'!A:A,D2856)+COUNTIF('Sep 2022'!A:A,D2856)+COUNTIF('Oct 2022'!A:A,D2856)+COUNTIF('Dec 2022'!A:A,D2856)</f>
        <v>0</v>
      </c>
      <c r="U2856" t="str">
        <f>VLOOKUP(Q2856,'Capital Lookup'!A:B,2,FALSE)</f>
        <v>Yes</v>
      </c>
      <c r="V2856" s="2" t="str">
        <f>IFERROR(VLOOKUP(LEFT(F2856,10),'Find Purchase Orders'!B:J,9,FALSE),"")</f>
        <v/>
      </c>
      <c r="W2856" s="25" t="s">
        <v>7261</v>
      </c>
    </row>
    <row r="2857" spans="1:23" hidden="1">
      <c r="A2857" s="25" t="s">
        <v>7261</v>
      </c>
      <c r="B2857" s="25" t="s">
        <v>7643</v>
      </c>
      <c r="C2857" s="25" t="s">
        <v>7282</v>
      </c>
      <c r="D2857" s="25" t="s">
        <v>14076</v>
      </c>
      <c r="E2857" s="25" t="s">
        <v>9816</v>
      </c>
      <c r="H2857" s="21">
        <v>1073.5</v>
      </c>
      <c r="I2857" s="25" t="s">
        <v>7257</v>
      </c>
      <c r="K2857" s="25" t="s">
        <v>7646</v>
      </c>
      <c r="L2857" s="25" t="s">
        <v>7652</v>
      </c>
      <c r="M2857" s="22">
        <v>0</v>
      </c>
      <c r="N2857" s="22">
        <v>0</v>
      </c>
      <c r="O2857" s="21">
        <v>0</v>
      </c>
      <c r="P2857" s="21">
        <v>0</v>
      </c>
      <c r="Q2857" s="25" t="s">
        <v>7653</v>
      </c>
      <c r="R2857" s="1" t="str">
        <f t="shared" si="45"/>
        <v>ST10020</v>
      </c>
      <c r="S2857" t="str">
        <f>VLOOKUP(R2857,Data!$C$2:$D$261,2,0)</f>
        <v>Kingsway</v>
      </c>
      <c r="T2857">
        <f>COUNTIF('Feb 2022'!A:A,D2857)+COUNTIF('Mar 2022'!A:A,D2857)+COUNTIF('Apr 2022'!A:A,D2857)+COUNTIF('May 2022'!A:A,D2857)+COUNTIF('June 2022'!A:A,D2857)+COUNTIF('July 2022'!A:A,D2857)+COUNTIF('Aug 2022'!A:A,D2857)+COUNTIF('Sep 2022'!A:A,D2857)+COUNTIF('Oct 2022'!A:A,D2857)+COUNTIF('Dec 2022'!A:A,D2857)</f>
        <v>0</v>
      </c>
      <c r="U2857" t="str">
        <f>VLOOKUP(Q2857,'Capital Lookup'!A:B,2,FALSE)</f>
        <v>Yes</v>
      </c>
      <c r="V2857" s="2" t="str">
        <f>IFERROR(VLOOKUP(LEFT(F2857,10),'Find Purchase Orders'!B:J,9,FALSE),"")</f>
        <v/>
      </c>
      <c r="W2857" s="25" t="s">
        <v>7261</v>
      </c>
    </row>
    <row r="2858" spans="1:23" hidden="1">
      <c r="A2858" s="25" t="s">
        <v>7261</v>
      </c>
      <c r="B2858" s="25" t="s">
        <v>7657</v>
      </c>
      <c r="C2858" s="25" t="s">
        <v>7282</v>
      </c>
      <c r="D2858" s="25" t="s">
        <v>5063</v>
      </c>
      <c r="E2858" s="25" t="s">
        <v>10979</v>
      </c>
      <c r="F2858" s="25" t="s">
        <v>14077</v>
      </c>
      <c r="G2858" s="25" t="s">
        <v>14078</v>
      </c>
      <c r="H2858" s="21">
        <v>418.1</v>
      </c>
      <c r="I2858" s="25" t="s">
        <v>7296</v>
      </c>
      <c r="J2858" s="25" t="s">
        <v>7288</v>
      </c>
      <c r="K2858" s="25" t="s">
        <v>7262</v>
      </c>
      <c r="L2858" s="25" t="s">
        <v>7259</v>
      </c>
      <c r="M2858" s="21">
        <v>418.1</v>
      </c>
      <c r="N2858" s="21">
        <v>418.1</v>
      </c>
      <c r="O2858" s="21">
        <v>0</v>
      </c>
      <c r="P2858" s="21">
        <v>418.1</v>
      </c>
      <c r="Q2858" s="25" t="s">
        <v>11239</v>
      </c>
      <c r="R2858" s="1" t="str">
        <f t="shared" si="45"/>
        <v>ST10018</v>
      </c>
      <c r="S2858" t="str">
        <f>VLOOKUP(R2858,Data!$C$2:$D$261,2,0)</f>
        <v>The Annex</v>
      </c>
      <c r="T2858">
        <f>COUNTIF('Feb 2022'!A:A,D2858)+COUNTIF('Mar 2022'!A:A,D2858)+COUNTIF('Apr 2022'!A:A,D2858)+COUNTIF('May 2022'!A:A,D2858)+COUNTIF('June 2022'!A:A,D2858)+COUNTIF('July 2022'!A:A,D2858)+COUNTIF('Aug 2022'!A:A,D2858)+COUNTIF('Sep 2022'!A:A,D2858)+COUNTIF('Oct 2022'!A:A,D2858)+COUNTIF('Dec 2022'!A:A,D2858)</f>
        <v>1</v>
      </c>
      <c r="U2858" t="str">
        <f>VLOOKUP(Q2858,'Capital Lookup'!A:B,2,FALSE)</f>
        <v>No</v>
      </c>
      <c r="V2858" s="2">
        <f>IFERROR(VLOOKUP(LEFT(F2858,10),'Find Purchase Orders'!B:J,9,FALSE),"")</f>
        <v>44708</v>
      </c>
      <c r="W2858" s="25" t="s">
        <v>7261</v>
      </c>
    </row>
    <row r="2859" spans="1:23" hidden="1">
      <c r="A2859" s="25" t="s">
        <v>7261</v>
      </c>
      <c r="B2859" s="25" t="s">
        <v>7657</v>
      </c>
      <c r="C2859" s="25" t="s">
        <v>7282</v>
      </c>
      <c r="D2859" s="25" t="s">
        <v>5063</v>
      </c>
      <c r="E2859" s="25" t="s">
        <v>10979</v>
      </c>
      <c r="F2859" s="25" t="s">
        <v>14079</v>
      </c>
      <c r="G2859" s="25" t="s">
        <v>14080</v>
      </c>
      <c r="H2859" s="21">
        <v>8378.66</v>
      </c>
      <c r="I2859" s="25" t="s">
        <v>7296</v>
      </c>
      <c r="J2859" s="25" t="s">
        <v>7288</v>
      </c>
      <c r="K2859" s="25" t="s">
        <v>7262</v>
      </c>
      <c r="L2859" s="25" t="s">
        <v>7259</v>
      </c>
      <c r="M2859" s="21">
        <v>8378.66</v>
      </c>
      <c r="N2859" s="21">
        <v>8378.66</v>
      </c>
      <c r="O2859" s="21">
        <v>0</v>
      </c>
      <c r="P2859" s="21">
        <v>8378.66</v>
      </c>
      <c r="Q2859" s="25" t="s">
        <v>11239</v>
      </c>
      <c r="R2859" s="1" t="str">
        <f t="shared" si="45"/>
        <v>ST10018</v>
      </c>
      <c r="S2859" t="str">
        <f>VLOOKUP(R2859,Data!$C$2:$D$261,2,0)</f>
        <v>The Annex</v>
      </c>
      <c r="T2859">
        <f>COUNTIF('Feb 2022'!A:A,D2859)+COUNTIF('Mar 2022'!A:A,D2859)+COUNTIF('Apr 2022'!A:A,D2859)+COUNTIF('May 2022'!A:A,D2859)+COUNTIF('June 2022'!A:A,D2859)+COUNTIF('July 2022'!A:A,D2859)+COUNTIF('Aug 2022'!A:A,D2859)+COUNTIF('Sep 2022'!A:A,D2859)+COUNTIF('Oct 2022'!A:A,D2859)+COUNTIF('Dec 2022'!A:A,D2859)</f>
        <v>1</v>
      </c>
      <c r="U2859" t="str">
        <f>VLOOKUP(Q2859,'Capital Lookup'!A:B,2,FALSE)</f>
        <v>No</v>
      </c>
      <c r="V2859" s="2">
        <f>IFERROR(VLOOKUP(LEFT(F2859,10),'Find Purchase Orders'!B:J,9,FALSE),"")</f>
        <v>44708</v>
      </c>
      <c r="W2859" s="25" t="s">
        <v>7261</v>
      </c>
    </row>
    <row r="2860" spans="1:23" hidden="1">
      <c r="A2860" s="25" t="s">
        <v>7530</v>
      </c>
      <c r="B2860" s="25" t="s">
        <v>7531</v>
      </c>
      <c r="C2860" s="25"/>
      <c r="D2860" s="25" t="s">
        <v>5103</v>
      </c>
      <c r="E2860" s="25" t="s">
        <v>7533</v>
      </c>
      <c r="F2860" s="25" t="s">
        <v>14081</v>
      </c>
      <c r="G2860" s="25" t="s">
        <v>14082</v>
      </c>
      <c r="H2860" s="21">
        <v>1215.45</v>
      </c>
      <c r="I2860" s="25" t="s">
        <v>7296</v>
      </c>
      <c r="J2860" s="25" t="s">
        <v>7288</v>
      </c>
      <c r="K2860" s="25" t="s">
        <v>7289</v>
      </c>
      <c r="L2860" s="25" t="s">
        <v>7259</v>
      </c>
      <c r="M2860" s="21">
        <v>1215.45</v>
      </c>
      <c r="N2860" s="21">
        <v>1215.45</v>
      </c>
      <c r="O2860" s="21">
        <v>0</v>
      </c>
      <c r="P2860" s="21">
        <v>1215.45</v>
      </c>
      <c r="Q2860" s="25" t="s">
        <v>7536</v>
      </c>
      <c r="R2860" s="1" t="str">
        <f t="shared" si="45"/>
        <v>ST10223</v>
      </c>
      <c r="S2860" t="str">
        <f>VLOOKUP(R2860,Data!$C$2:$D$261,2,0)</f>
        <v>Green Falls Landing</v>
      </c>
      <c r="T2860">
        <f>COUNTIF('Feb 2022'!A:A,D2860)+COUNTIF('Mar 2022'!A:A,D2860)+COUNTIF('Apr 2022'!A:A,D2860)+COUNTIF('May 2022'!A:A,D2860)+COUNTIF('June 2022'!A:A,D2860)+COUNTIF('July 2022'!A:A,D2860)+COUNTIF('Aug 2022'!A:A,D2860)+COUNTIF('Sep 2022'!A:A,D2860)+COUNTIF('Oct 2022'!A:A,D2860)+COUNTIF('Dec 2022'!A:A,D2860)</f>
        <v>1</v>
      </c>
      <c r="U2860" t="str">
        <f>VLOOKUP(Q2860,'Capital Lookup'!A:B,2,FALSE)</f>
        <v>No</v>
      </c>
      <c r="V2860" s="2">
        <f>IFERROR(VLOOKUP(LEFT(F2860,10),'Find Purchase Orders'!B:J,9,FALSE),"")</f>
        <v>44710</v>
      </c>
      <c r="W2860" s="25" t="s">
        <v>7261</v>
      </c>
    </row>
    <row r="2861" spans="1:23" hidden="1">
      <c r="A2861" s="25" t="s">
        <v>7261</v>
      </c>
      <c r="B2861" s="25" t="s">
        <v>9405</v>
      </c>
      <c r="C2861" s="25" t="s">
        <v>7282</v>
      </c>
      <c r="D2861" s="25" t="s">
        <v>5111</v>
      </c>
      <c r="E2861" s="25" t="s">
        <v>8200</v>
      </c>
      <c r="F2861" s="25" t="s">
        <v>14083</v>
      </c>
      <c r="G2861" s="25" t="s">
        <v>14084</v>
      </c>
      <c r="H2861" s="21">
        <v>305.10000000000002</v>
      </c>
      <c r="I2861" s="25" t="s">
        <v>7296</v>
      </c>
      <c r="J2861" s="25" t="s">
        <v>7288</v>
      </c>
      <c r="K2861" s="25" t="s">
        <v>7289</v>
      </c>
      <c r="L2861" s="25" t="s">
        <v>7259</v>
      </c>
      <c r="M2861" s="21">
        <v>305.10000000000002</v>
      </c>
      <c r="N2861" s="21">
        <v>305.10000000000002</v>
      </c>
      <c r="O2861" s="21">
        <v>0</v>
      </c>
      <c r="P2861" s="21">
        <v>305.10000000000002</v>
      </c>
      <c r="Q2861" s="25" t="s">
        <v>9409</v>
      </c>
      <c r="R2861" s="1" t="str">
        <f t="shared" si="45"/>
        <v>ST10035</v>
      </c>
      <c r="S2861" t="str">
        <f>VLOOKUP(R2861,Data!$C$2:$D$261,2,0)</f>
        <v>The Westwood</v>
      </c>
      <c r="T2861">
        <f>COUNTIF('Feb 2022'!A:A,D2861)+COUNTIF('Mar 2022'!A:A,D2861)+COUNTIF('Apr 2022'!A:A,D2861)+COUNTIF('May 2022'!A:A,D2861)+COUNTIF('June 2022'!A:A,D2861)+COUNTIF('July 2022'!A:A,D2861)+COUNTIF('Aug 2022'!A:A,D2861)+COUNTIF('Sep 2022'!A:A,D2861)+COUNTIF('Oct 2022'!A:A,D2861)+COUNTIF('Dec 2022'!A:A,D2861)</f>
        <v>1</v>
      </c>
      <c r="U2861" t="str">
        <f>VLOOKUP(Q2861,'Capital Lookup'!A:B,2,FALSE)</f>
        <v>No</v>
      </c>
      <c r="V2861" s="2">
        <f>IFERROR(VLOOKUP(LEFT(F2861,10),'Find Purchase Orders'!B:J,9,FALSE),"")</f>
        <v>44711</v>
      </c>
      <c r="W2861" s="25" t="s">
        <v>7261</v>
      </c>
    </row>
    <row r="2862" spans="1:23" hidden="1">
      <c r="A2862" s="25" t="s">
        <v>7261</v>
      </c>
      <c r="B2862" s="25" t="s">
        <v>9405</v>
      </c>
      <c r="C2862" s="25" t="s">
        <v>7282</v>
      </c>
      <c r="D2862" s="25" t="s">
        <v>5111</v>
      </c>
      <c r="E2862" s="25" t="s">
        <v>8200</v>
      </c>
      <c r="F2862" s="25" t="s">
        <v>14085</v>
      </c>
      <c r="G2862" s="25" t="s">
        <v>14086</v>
      </c>
      <c r="H2862" s="21">
        <v>1412.5</v>
      </c>
      <c r="I2862" s="25" t="s">
        <v>7296</v>
      </c>
      <c r="J2862" s="25" t="s">
        <v>7288</v>
      </c>
      <c r="K2862" s="25" t="s">
        <v>7289</v>
      </c>
      <c r="L2862" s="25" t="s">
        <v>7259</v>
      </c>
      <c r="M2862" s="21">
        <v>1412.5</v>
      </c>
      <c r="N2862" s="21">
        <v>1412.5</v>
      </c>
      <c r="O2862" s="21">
        <v>0</v>
      </c>
      <c r="P2862" s="21">
        <v>1412.5</v>
      </c>
      <c r="Q2862" s="25" t="s">
        <v>9409</v>
      </c>
      <c r="R2862" s="1" t="str">
        <f t="shared" si="45"/>
        <v>ST10035</v>
      </c>
      <c r="S2862" t="str">
        <f>VLOOKUP(R2862,Data!$C$2:$D$261,2,0)</f>
        <v>The Westwood</v>
      </c>
      <c r="T2862">
        <f>COUNTIF('Feb 2022'!A:A,D2862)+COUNTIF('Mar 2022'!A:A,D2862)+COUNTIF('Apr 2022'!A:A,D2862)+COUNTIF('May 2022'!A:A,D2862)+COUNTIF('June 2022'!A:A,D2862)+COUNTIF('July 2022'!A:A,D2862)+COUNTIF('Aug 2022'!A:A,D2862)+COUNTIF('Sep 2022'!A:A,D2862)+COUNTIF('Oct 2022'!A:A,D2862)+COUNTIF('Dec 2022'!A:A,D2862)</f>
        <v>1</v>
      </c>
      <c r="U2862" t="str">
        <f>VLOOKUP(Q2862,'Capital Lookup'!A:B,2,FALSE)</f>
        <v>No</v>
      </c>
      <c r="V2862" s="2">
        <f>IFERROR(VLOOKUP(LEFT(F2862,10),'Find Purchase Orders'!B:J,9,FALSE),"")</f>
        <v>44711</v>
      </c>
      <c r="W2862" s="25" t="s">
        <v>7261</v>
      </c>
    </row>
    <row r="2863" spans="1:23" hidden="1">
      <c r="A2863" s="25" t="s">
        <v>7261</v>
      </c>
      <c r="B2863" s="25" t="s">
        <v>9405</v>
      </c>
      <c r="C2863" s="25" t="s">
        <v>7282</v>
      </c>
      <c r="D2863" s="25" t="s">
        <v>5112</v>
      </c>
      <c r="E2863" s="25" t="s">
        <v>8200</v>
      </c>
      <c r="F2863" s="25" t="s">
        <v>14087</v>
      </c>
      <c r="G2863" s="25" t="s">
        <v>14088</v>
      </c>
      <c r="H2863" s="21">
        <v>1412.5</v>
      </c>
      <c r="I2863" s="25" t="s">
        <v>7296</v>
      </c>
      <c r="J2863" s="25" t="s">
        <v>7288</v>
      </c>
      <c r="K2863" s="25" t="s">
        <v>7289</v>
      </c>
      <c r="L2863" s="25" t="s">
        <v>7259</v>
      </c>
      <c r="M2863" s="21">
        <v>1412.5</v>
      </c>
      <c r="N2863" s="21">
        <v>1412.5</v>
      </c>
      <c r="O2863" s="21">
        <v>0</v>
      </c>
      <c r="P2863" s="21">
        <v>1412.5</v>
      </c>
      <c r="Q2863" s="25" t="s">
        <v>9409</v>
      </c>
      <c r="R2863" s="1" t="str">
        <f t="shared" si="45"/>
        <v>ST10035</v>
      </c>
      <c r="S2863" t="str">
        <f>VLOOKUP(R2863,Data!$C$2:$D$261,2,0)</f>
        <v>The Westwood</v>
      </c>
      <c r="T2863">
        <f>COUNTIF('Feb 2022'!A:A,D2863)+COUNTIF('Mar 2022'!A:A,D2863)+COUNTIF('Apr 2022'!A:A,D2863)+COUNTIF('May 2022'!A:A,D2863)+COUNTIF('June 2022'!A:A,D2863)+COUNTIF('July 2022'!A:A,D2863)+COUNTIF('Aug 2022'!A:A,D2863)+COUNTIF('Sep 2022'!A:A,D2863)+COUNTIF('Oct 2022'!A:A,D2863)+COUNTIF('Dec 2022'!A:A,D2863)</f>
        <v>1</v>
      </c>
      <c r="U2863" t="str">
        <f>VLOOKUP(Q2863,'Capital Lookup'!A:B,2,FALSE)</f>
        <v>No</v>
      </c>
      <c r="V2863" s="2">
        <f>IFERROR(VLOOKUP(LEFT(F2863,10),'Find Purchase Orders'!B:J,9,FALSE),"")</f>
        <v>44707</v>
      </c>
      <c r="W2863" s="25" t="s">
        <v>7261</v>
      </c>
    </row>
    <row r="2864" spans="1:23" hidden="1">
      <c r="A2864" s="25" t="s">
        <v>7261</v>
      </c>
      <c r="B2864" s="25" t="s">
        <v>9405</v>
      </c>
      <c r="C2864" s="25" t="s">
        <v>7282</v>
      </c>
      <c r="D2864" s="25" t="s">
        <v>5115</v>
      </c>
      <c r="E2864" s="25" t="s">
        <v>8200</v>
      </c>
      <c r="F2864" s="25" t="s">
        <v>14089</v>
      </c>
      <c r="G2864" s="25" t="s">
        <v>14090</v>
      </c>
      <c r="H2864" s="21">
        <v>1412.5</v>
      </c>
      <c r="I2864" s="25" t="s">
        <v>7296</v>
      </c>
      <c r="J2864" s="25" t="s">
        <v>7288</v>
      </c>
      <c r="K2864" s="25" t="s">
        <v>7289</v>
      </c>
      <c r="L2864" s="25" t="s">
        <v>7259</v>
      </c>
      <c r="M2864" s="21">
        <v>1412.5</v>
      </c>
      <c r="N2864" s="21">
        <v>1412.5</v>
      </c>
      <c r="O2864" s="21">
        <v>0</v>
      </c>
      <c r="P2864" s="21">
        <v>1412.5</v>
      </c>
      <c r="Q2864" s="25" t="s">
        <v>9409</v>
      </c>
      <c r="R2864" s="1" t="str">
        <f t="shared" si="45"/>
        <v>ST10035</v>
      </c>
      <c r="S2864" t="str">
        <f>VLOOKUP(R2864,Data!$C$2:$D$261,2,0)</f>
        <v>The Westwood</v>
      </c>
      <c r="T2864">
        <f>COUNTIF('Feb 2022'!A:A,D2864)+COUNTIF('Mar 2022'!A:A,D2864)+COUNTIF('Apr 2022'!A:A,D2864)+COUNTIF('May 2022'!A:A,D2864)+COUNTIF('June 2022'!A:A,D2864)+COUNTIF('July 2022'!A:A,D2864)+COUNTIF('Aug 2022'!A:A,D2864)+COUNTIF('Sep 2022'!A:A,D2864)+COUNTIF('Oct 2022'!A:A,D2864)+COUNTIF('Dec 2022'!A:A,D2864)</f>
        <v>1</v>
      </c>
      <c r="U2864" t="str">
        <f>VLOOKUP(Q2864,'Capital Lookup'!A:B,2,FALSE)</f>
        <v>No</v>
      </c>
      <c r="V2864" s="2">
        <f>IFERROR(VLOOKUP(LEFT(F2864,10),'Find Purchase Orders'!B:J,9,FALSE),"")</f>
        <v>44711</v>
      </c>
      <c r="W2864" s="25" t="s">
        <v>7261</v>
      </c>
    </row>
    <row r="2865" spans="1:23" hidden="1">
      <c r="A2865" s="25" t="s">
        <v>7261</v>
      </c>
      <c r="B2865" s="25" t="s">
        <v>9405</v>
      </c>
      <c r="C2865" s="25" t="s">
        <v>7282</v>
      </c>
      <c r="D2865" s="25" t="s">
        <v>5125</v>
      </c>
      <c r="E2865" s="25" t="s">
        <v>8200</v>
      </c>
      <c r="F2865" s="25" t="s">
        <v>14091</v>
      </c>
      <c r="G2865" s="25" t="s">
        <v>14092</v>
      </c>
      <c r="H2865" s="21">
        <v>1412.5</v>
      </c>
      <c r="I2865" s="25" t="s">
        <v>7296</v>
      </c>
      <c r="J2865" s="25" t="s">
        <v>7288</v>
      </c>
      <c r="K2865" s="25" t="s">
        <v>7289</v>
      </c>
      <c r="L2865" s="25" t="s">
        <v>7259</v>
      </c>
      <c r="M2865" s="21">
        <v>1412.5</v>
      </c>
      <c r="N2865" s="21">
        <v>1412.5</v>
      </c>
      <c r="O2865" s="21">
        <v>0</v>
      </c>
      <c r="P2865" s="21">
        <v>1412.5</v>
      </c>
      <c r="Q2865" s="25" t="s">
        <v>9409</v>
      </c>
      <c r="R2865" s="1" t="str">
        <f t="shared" si="45"/>
        <v>ST10035</v>
      </c>
      <c r="S2865" t="str">
        <f>VLOOKUP(R2865,Data!$C$2:$D$261,2,0)</f>
        <v>The Westwood</v>
      </c>
      <c r="T2865">
        <f>COUNTIF('Feb 2022'!A:A,D2865)+COUNTIF('Mar 2022'!A:A,D2865)+COUNTIF('Apr 2022'!A:A,D2865)+COUNTIF('May 2022'!A:A,D2865)+COUNTIF('June 2022'!A:A,D2865)+COUNTIF('July 2022'!A:A,D2865)+COUNTIF('Aug 2022'!A:A,D2865)+COUNTIF('Sep 2022'!A:A,D2865)+COUNTIF('Oct 2022'!A:A,D2865)+COUNTIF('Dec 2022'!A:A,D2865)</f>
        <v>1</v>
      </c>
      <c r="U2865" t="str">
        <f>VLOOKUP(Q2865,'Capital Lookup'!A:B,2,FALSE)</f>
        <v>No</v>
      </c>
      <c r="V2865" s="2">
        <f>IFERROR(VLOOKUP(LEFT(F2865,10),'Find Purchase Orders'!B:J,9,FALSE),"")</f>
        <v>44711</v>
      </c>
      <c r="W2865" s="25" t="s">
        <v>7261</v>
      </c>
    </row>
    <row r="2866" spans="1:23" hidden="1">
      <c r="A2866" s="25" t="s">
        <v>7261</v>
      </c>
      <c r="B2866" s="25" t="s">
        <v>9405</v>
      </c>
      <c r="C2866" s="25" t="s">
        <v>7282</v>
      </c>
      <c r="D2866" s="25" t="s">
        <v>5127</v>
      </c>
      <c r="E2866" s="25" t="s">
        <v>8200</v>
      </c>
      <c r="F2866" s="25" t="s">
        <v>14093</v>
      </c>
      <c r="G2866" s="25" t="s">
        <v>14094</v>
      </c>
      <c r="H2866" s="21">
        <v>1412.5</v>
      </c>
      <c r="I2866" s="25" t="s">
        <v>7296</v>
      </c>
      <c r="J2866" s="25" t="s">
        <v>7288</v>
      </c>
      <c r="K2866" s="25" t="s">
        <v>7289</v>
      </c>
      <c r="L2866" s="25" t="s">
        <v>7259</v>
      </c>
      <c r="M2866" s="21">
        <v>1412.5</v>
      </c>
      <c r="N2866" s="21">
        <v>1412.5</v>
      </c>
      <c r="O2866" s="21">
        <v>0</v>
      </c>
      <c r="P2866" s="21">
        <v>1412.5</v>
      </c>
      <c r="Q2866" s="25" t="s">
        <v>9409</v>
      </c>
      <c r="R2866" s="1" t="str">
        <f t="shared" si="45"/>
        <v>ST10035</v>
      </c>
      <c r="S2866" t="str">
        <f>VLOOKUP(R2866,Data!$C$2:$D$261,2,0)</f>
        <v>The Westwood</v>
      </c>
      <c r="T2866">
        <f>COUNTIF('Feb 2022'!A:A,D2866)+COUNTIF('Mar 2022'!A:A,D2866)+COUNTIF('Apr 2022'!A:A,D2866)+COUNTIF('May 2022'!A:A,D2866)+COUNTIF('June 2022'!A:A,D2866)+COUNTIF('July 2022'!A:A,D2866)+COUNTIF('Aug 2022'!A:A,D2866)+COUNTIF('Sep 2022'!A:A,D2866)+COUNTIF('Oct 2022'!A:A,D2866)+COUNTIF('Dec 2022'!A:A,D2866)</f>
        <v>1</v>
      </c>
      <c r="U2866" t="str">
        <f>VLOOKUP(Q2866,'Capital Lookup'!A:B,2,FALSE)</f>
        <v>No</v>
      </c>
      <c r="V2866" s="2">
        <f>IFERROR(VLOOKUP(LEFT(F2866,10),'Find Purchase Orders'!B:J,9,FALSE),"")</f>
        <v>44707</v>
      </c>
      <c r="W2866" s="25" t="s">
        <v>7261</v>
      </c>
    </row>
    <row r="2867" spans="1:23" hidden="1">
      <c r="A2867" s="25" t="s">
        <v>7269</v>
      </c>
      <c r="B2867" s="25" t="s">
        <v>7736</v>
      </c>
      <c r="C2867" s="25"/>
      <c r="D2867" s="25" t="s">
        <v>5039</v>
      </c>
      <c r="E2867" s="25" t="s">
        <v>7273</v>
      </c>
      <c r="F2867" s="25" t="s">
        <v>14095</v>
      </c>
      <c r="G2867" s="25" t="s">
        <v>14096</v>
      </c>
      <c r="H2867" s="21">
        <v>7350</v>
      </c>
      <c r="I2867" s="25" t="s">
        <v>7296</v>
      </c>
      <c r="J2867" s="25" t="s">
        <v>7288</v>
      </c>
      <c r="K2867" s="25" t="s">
        <v>8274</v>
      </c>
      <c r="L2867" s="25" t="s">
        <v>8275</v>
      </c>
      <c r="M2867" s="21">
        <v>7350</v>
      </c>
      <c r="N2867" s="21">
        <v>7350</v>
      </c>
      <c r="O2867" s="21">
        <v>0</v>
      </c>
      <c r="P2867" s="21">
        <v>7350</v>
      </c>
      <c r="Q2867" s="25" t="s">
        <v>14097</v>
      </c>
      <c r="R2867" s="1" t="str">
        <f t="shared" ref="R2867:R2930" si="46">CONCATENATE("ST",LEFT(B2867,5))</f>
        <v>ST10221</v>
      </c>
      <c r="S2867" t="str">
        <f>VLOOKUP(R2867,Data!$C$2:$D$261,2,0)</f>
        <v>McConachie Gardens</v>
      </c>
      <c r="T2867">
        <f>COUNTIF('Feb 2022'!A:A,D2867)+COUNTIF('Mar 2022'!A:A,D2867)+COUNTIF('Apr 2022'!A:A,D2867)+COUNTIF('May 2022'!A:A,D2867)+COUNTIF('June 2022'!A:A,D2867)+COUNTIF('July 2022'!A:A,D2867)+COUNTIF('Aug 2022'!A:A,D2867)+COUNTIF('Sep 2022'!A:A,D2867)+COUNTIF('Oct 2022'!A:A,D2867)+COUNTIF('Dec 2022'!A:A,D2867)</f>
        <v>1</v>
      </c>
      <c r="U2867" t="str">
        <f>VLOOKUP(Q2867,'Capital Lookup'!A:B,2,FALSE)</f>
        <v>No</v>
      </c>
      <c r="V2867" s="2">
        <f>IFERROR(VLOOKUP(LEFT(F2867,10),'Find Purchase Orders'!B:J,9,FALSE),"")</f>
        <v>44707</v>
      </c>
      <c r="W2867" s="25" t="s">
        <v>7261</v>
      </c>
    </row>
    <row r="2868" spans="1:23" hidden="1">
      <c r="A2868" s="25" t="s">
        <v>7261</v>
      </c>
      <c r="B2868" s="25" t="s">
        <v>7291</v>
      </c>
      <c r="C2868" s="25" t="s">
        <v>7264</v>
      </c>
      <c r="D2868" s="25" t="s">
        <v>5158</v>
      </c>
      <c r="E2868" s="25" t="s">
        <v>7293</v>
      </c>
      <c r="F2868" s="25" t="s">
        <v>14098</v>
      </c>
      <c r="G2868" s="25" t="s">
        <v>5979</v>
      </c>
      <c r="H2868" s="21">
        <v>7982.08</v>
      </c>
      <c r="I2868" s="25" t="s">
        <v>7296</v>
      </c>
      <c r="J2868" s="25" t="s">
        <v>7288</v>
      </c>
      <c r="K2868" s="25" t="s">
        <v>7262</v>
      </c>
      <c r="L2868" s="25" t="s">
        <v>7259</v>
      </c>
      <c r="M2868" s="21">
        <v>7982.08</v>
      </c>
      <c r="N2868" s="22">
        <v>0</v>
      </c>
      <c r="O2868" s="21">
        <v>7982.08</v>
      </c>
      <c r="P2868" s="21">
        <v>7982.08</v>
      </c>
      <c r="Q2868" s="25" t="s">
        <v>7297</v>
      </c>
      <c r="R2868" s="1" t="str">
        <f t="shared" si="46"/>
        <v>ST10083</v>
      </c>
      <c r="S2868" t="str">
        <f>VLOOKUP(R2868,Data!$C$2:$D$261,2,0)</f>
        <v>The Waverly/Rosewood</v>
      </c>
      <c r="T2868">
        <f>COUNTIF('Feb 2022'!A:A,D2868)+COUNTIF('Mar 2022'!A:A,D2868)+COUNTIF('Apr 2022'!A:A,D2868)+COUNTIF('May 2022'!A:A,D2868)+COUNTIF('June 2022'!A:A,D2868)+COUNTIF('July 2022'!A:A,D2868)+COUNTIF('Aug 2022'!A:A,D2868)+COUNTIF('Sep 2022'!A:A,D2868)+COUNTIF('Oct 2022'!A:A,D2868)+COUNTIF('Dec 2022'!A:A,D2868)</f>
        <v>1</v>
      </c>
      <c r="U2868" t="str">
        <f>VLOOKUP(Q2868,'Capital Lookup'!A:B,2,FALSE)</f>
        <v>No</v>
      </c>
      <c r="V2868" s="2">
        <f>IFERROR(VLOOKUP(LEFT(F2868,10),'Find Purchase Orders'!B:J,9,FALSE),"")</f>
        <v>44725</v>
      </c>
      <c r="W2868" s="25" t="s">
        <v>7261</v>
      </c>
    </row>
    <row r="2869" spans="1:23" hidden="1">
      <c r="A2869" s="25" t="s">
        <v>7261</v>
      </c>
      <c r="B2869" s="25" t="s">
        <v>7291</v>
      </c>
      <c r="C2869" s="25" t="s">
        <v>7264</v>
      </c>
      <c r="D2869" s="25" t="s">
        <v>5159</v>
      </c>
      <c r="E2869" s="25" t="s">
        <v>7293</v>
      </c>
      <c r="F2869" s="25" t="s">
        <v>14099</v>
      </c>
      <c r="G2869" s="25" t="s">
        <v>14100</v>
      </c>
      <c r="H2869" s="21">
        <v>9874.7099999999991</v>
      </c>
      <c r="I2869" s="25" t="s">
        <v>7296</v>
      </c>
      <c r="J2869" s="25" t="s">
        <v>7288</v>
      </c>
      <c r="K2869" s="25" t="s">
        <v>7262</v>
      </c>
      <c r="L2869" s="25" t="s">
        <v>7259</v>
      </c>
      <c r="M2869" s="21">
        <v>9874.7099999999991</v>
      </c>
      <c r="N2869" s="21">
        <v>7840.04</v>
      </c>
      <c r="O2869" s="21">
        <v>2034.67</v>
      </c>
      <c r="P2869" s="21">
        <v>9874.7099999999991</v>
      </c>
      <c r="Q2869" s="25" t="s">
        <v>7297</v>
      </c>
      <c r="R2869" s="1" t="str">
        <f t="shared" si="46"/>
        <v>ST10083</v>
      </c>
      <c r="S2869" t="str">
        <f>VLOOKUP(R2869,Data!$C$2:$D$261,2,0)</f>
        <v>The Waverly/Rosewood</v>
      </c>
      <c r="T2869">
        <f>COUNTIF('Feb 2022'!A:A,D2869)+COUNTIF('Mar 2022'!A:A,D2869)+COUNTIF('Apr 2022'!A:A,D2869)+COUNTIF('May 2022'!A:A,D2869)+COUNTIF('June 2022'!A:A,D2869)+COUNTIF('July 2022'!A:A,D2869)+COUNTIF('Aug 2022'!A:A,D2869)+COUNTIF('Sep 2022'!A:A,D2869)+COUNTIF('Oct 2022'!A:A,D2869)+COUNTIF('Dec 2022'!A:A,D2869)</f>
        <v>1</v>
      </c>
      <c r="U2869" t="str">
        <f>VLOOKUP(Q2869,'Capital Lookup'!A:B,2,FALSE)</f>
        <v>No</v>
      </c>
      <c r="V2869" s="2">
        <f>IFERROR(VLOOKUP(LEFT(F2869,10),'Find Purchase Orders'!B:J,9,FALSE),"")</f>
        <v>44713</v>
      </c>
      <c r="W2869" s="25" t="s">
        <v>7261</v>
      </c>
    </row>
    <row r="2870" spans="1:23" hidden="1">
      <c r="A2870" s="25" t="s">
        <v>7261</v>
      </c>
      <c r="B2870" s="25" t="s">
        <v>8108</v>
      </c>
      <c r="C2870" s="25" t="s">
        <v>7264</v>
      </c>
      <c r="D2870" s="25" t="s">
        <v>5113</v>
      </c>
      <c r="E2870" s="25" t="s">
        <v>8110</v>
      </c>
      <c r="F2870" s="25" t="s">
        <v>14101</v>
      </c>
      <c r="G2870" s="25" t="s">
        <v>14102</v>
      </c>
      <c r="H2870" s="21">
        <v>565</v>
      </c>
      <c r="I2870" s="25" t="s">
        <v>7296</v>
      </c>
      <c r="J2870" s="25" t="s">
        <v>7288</v>
      </c>
      <c r="K2870" s="25" t="s">
        <v>7258</v>
      </c>
      <c r="L2870" s="25" t="s">
        <v>7259</v>
      </c>
      <c r="M2870" s="21">
        <v>565</v>
      </c>
      <c r="N2870" s="21">
        <v>565</v>
      </c>
      <c r="O2870" s="21">
        <v>0</v>
      </c>
      <c r="P2870" s="21">
        <v>565</v>
      </c>
      <c r="Q2870" s="25" t="s">
        <v>8113</v>
      </c>
      <c r="R2870" s="1" t="str">
        <f t="shared" si="46"/>
        <v>ST10049</v>
      </c>
      <c r="S2870" t="str">
        <f>VLOOKUP(R2870,Data!$C$2:$D$261,2,0)</f>
        <v>Colonel By</v>
      </c>
      <c r="T2870">
        <f>COUNTIF('Feb 2022'!A:A,D2870)+COUNTIF('Mar 2022'!A:A,D2870)+COUNTIF('Apr 2022'!A:A,D2870)+COUNTIF('May 2022'!A:A,D2870)+COUNTIF('June 2022'!A:A,D2870)+COUNTIF('July 2022'!A:A,D2870)+COUNTIF('Aug 2022'!A:A,D2870)+COUNTIF('Sep 2022'!A:A,D2870)+COUNTIF('Oct 2022'!A:A,D2870)+COUNTIF('Dec 2022'!A:A,D2870)</f>
        <v>1</v>
      </c>
      <c r="U2870" t="str">
        <f>VLOOKUP(Q2870,'Capital Lookup'!A:B,2,FALSE)</f>
        <v>No</v>
      </c>
      <c r="V2870" s="2">
        <f>IFERROR(VLOOKUP(LEFT(F2870,10),'Find Purchase Orders'!B:J,9,FALSE),"")</f>
        <v>44708</v>
      </c>
      <c r="W2870" s="25" t="s">
        <v>7261</v>
      </c>
    </row>
    <row r="2871" spans="1:23" hidden="1">
      <c r="A2871" s="25" t="s">
        <v>7261</v>
      </c>
      <c r="B2871" s="25" t="s">
        <v>8108</v>
      </c>
      <c r="C2871" s="25" t="s">
        <v>7264</v>
      </c>
      <c r="D2871" s="25" t="s">
        <v>5113</v>
      </c>
      <c r="E2871" s="25" t="s">
        <v>8110</v>
      </c>
      <c r="F2871" s="25" t="s">
        <v>14103</v>
      </c>
      <c r="G2871" s="25" t="s">
        <v>12431</v>
      </c>
      <c r="H2871" s="21">
        <v>259.89999999999998</v>
      </c>
      <c r="I2871" s="25" t="s">
        <v>7296</v>
      </c>
      <c r="J2871" s="25" t="s">
        <v>7288</v>
      </c>
      <c r="K2871" s="25" t="s">
        <v>7258</v>
      </c>
      <c r="L2871" s="25" t="s">
        <v>7259</v>
      </c>
      <c r="M2871" s="21">
        <v>259.89999999999998</v>
      </c>
      <c r="N2871" s="21">
        <v>259.89999999999998</v>
      </c>
      <c r="O2871" s="21">
        <v>0</v>
      </c>
      <c r="P2871" s="21">
        <v>259.89999999999998</v>
      </c>
      <c r="Q2871" s="25" t="s">
        <v>8113</v>
      </c>
      <c r="R2871" s="1" t="str">
        <f t="shared" si="46"/>
        <v>ST10049</v>
      </c>
      <c r="S2871" t="str">
        <f>VLOOKUP(R2871,Data!$C$2:$D$261,2,0)</f>
        <v>Colonel By</v>
      </c>
      <c r="T2871">
        <f>COUNTIF('Feb 2022'!A:A,D2871)+COUNTIF('Mar 2022'!A:A,D2871)+COUNTIF('Apr 2022'!A:A,D2871)+COUNTIF('May 2022'!A:A,D2871)+COUNTIF('June 2022'!A:A,D2871)+COUNTIF('July 2022'!A:A,D2871)+COUNTIF('Aug 2022'!A:A,D2871)+COUNTIF('Sep 2022'!A:A,D2871)+COUNTIF('Oct 2022'!A:A,D2871)+COUNTIF('Dec 2022'!A:A,D2871)</f>
        <v>1</v>
      </c>
      <c r="U2871" t="str">
        <f>VLOOKUP(Q2871,'Capital Lookup'!A:B,2,FALSE)</f>
        <v>No</v>
      </c>
      <c r="V2871" s="2">
        <f>IFERROR(VLOOKUP(LEFT(F2871,10),'Find Purchase Orders'!B:J,9,FALSE),"")</f>
        <v>44708</v>
      </c>
      <c r="W2871" s="25" t="s">
        <v>7261</v>
      </c>
    </row>
    <row r="2872" spans="1:23" hidden="1">
      <c r="A2872" s="25" t="s">
        <v>7261</v>
      </c>
      <c r="B2872" s="25" t="s">
        <v>8108</v>
      </c>
      <c r="C2872" s="25" t="s">
        <v>7264</v>
      </c>
      <c r="D2872" s="25" t="s">
        <v>5113</v>
      </c>
      <c r="E2872" s="25" t="s">
        <v>8110</v>
      </c>
      <c r="F2872" s="25" t="s">
        <v>14104</v>
      </c>
      <c r="G2872" s="25" t="s">
        <v>14105</v>
      </c>
      <c r="H2872" s="21">
        <v>3114.03</v>
      </c>
      <c r="I2872" s="25" t="s">
        <v>7296</v>
      </c>
      <c r="J2872" s="25" t="s">
        <v>7288</v>
      </c>
      <c r="K2872" s="25" t="s">
        <v>7262</v>
      </c>
      <c r="L2872" s="25" t="s">
        <v>7259</v>
      </c>
      <c r="M2872" s="21">
        <v>3114.03</v>
      </c>
      <c r="N2872" s="21">
        <v>3114.03</v>
      </c>
      <c r="O2872" s="21">
        <v>0</v>
      </c>
      <c r="P2872" s="21">
        <v>3114.03</v>
      </c>
      <c r="Q2872" s="25" t="s">
        <v>8113</v>
      </c>
      <c r="R2872" s="1" t="str">
        <f t="shared" si="46"/>
        <v>ST10049</v>
      </c>
      <c r="S2872" t="str">
        <f>VLOOKUP(R2872,Data!$C$2:$D$261,2,0)</f>
        <v>Colonel By</v>
      </c>
      <c r="T2872">
        <f>COUNTIF('Feb 2022'!A:A,D2872)+COUNTIF('Mar 2022'!A:A,D2872)+COUNTIF('Apr 2022'!A:A,D2872)+COUNTIF('May 2022'!A:A,D2872)+COUNTIF('June 2022'!A:A,D2872)+COUNTIF('July 2022'!A:A,D2872)+COUNTIF('Aug 2022'!A:A,D2872)+COUNTIF('Sep 2022'!A:A,D2872)+COUNTIF('Oct 2022'!A:A,D2872)+COUNTIF('Dec 2022'!A:A,D2872)</f>
        <v>1</v>
      </c>
      <c r="U2872" t="str">
        <f>VLOOKUP(Q2872,'Capital Lookup'!A:B,2,FALSE)</f>
        <v>No</v>
      </c>
      <c r="V2872" s="2">
        <f>IFERROR(VLOOKUP(LEFT(F2872,10),'Find Purchase Orders'!B:J,9,FALSE),"")</f>
        <v>44708</v>
      </c>
      <c r="W2872" s="25" t="s">
        <v>7261</v>
      </c>
    </row>
    <row r="2873" spans="1:23" hidden="1">
      <c r="A2873" s="25" t="s">
        <v>7261</v>
      </c>
      <c r="B2873" s="25" t="s">
        <v>8108</v>
      </c>
      <c r="C2873" s="25" t="s">
        <v>7264</v>
      </c>
      <c r="D2873" s="25" t="s">
        <v>5113</v>
      </c>
      <c r="E2873" s="25" t="s">
        <v>8110</v>
      </c>
      <c r="F2873" s="25" t="s">
        <v>14106</v>
      </c>
      <c r="G2873" s="25" t="s">
        <v>12433</v>
      </c>
      <c r="H2873" s="21">
        <v>1401.2</v>
      </c>
      <c r="I2873" s="25" t="s">
        <v>7296</v>
      </c>
      <c r="J2873" s="25" t="s">
        <v>7288</v>
      </c>
      <c r="K2873" s="25" t="s">
        <v>7262</v>
      </c>
      <c r="L2873" s="25" t="s">
        <v>7259</v>
      </c>
      <c r="M2873" s="21">
        <v>1401.2</v>
      </c>
      <c r="N2873" s="21">
        <v>1401.2</v>
      </c>
      <c r="O2873" s="21">
        <v>0</v>
      </c>
      <c r="P2873" s="21">
        <v>1401.2</v>
      </c>
      <c r="Q2873" s="25" t="s">
        <v>8113</v>
      </c>
      <c r="R2873" s="1" t="str">
        <f t="shared" si="46"/>
        <v>ST10049</v>
      </c>
      <c r="S2873" t="str">
        <f>VLOOKUP(R2873,Data!$C$2:$D$261,2,0)</f>
        <v>Colonel By</v>
      </c>
      <c r="T2873">
        <f>COUNTIF('Feb 2022'!A:A,D2873)+COUNTIF('Mar 2022'!A:A,D2873)+COUNTIF('Apr 2022'!A:A,D2873)+COUNTIF('May 2022'!A:A,D2873)+COUNTIF('June 2022'!A:A,D2873)+COUNTIF('July 2022'!A:A,D2873)+COUNTIF('Aug 2022'!A:A,D2873)+COUNTIF('Sep 2022'!A:A,D2873)+COUNTIF('Oct 2022'!A:A,D2873)+COUNTIF('Dec 2022'!A:A,D2873)</f>
        <v>1</v>
      </c>
      <c r="U2873" t="str">
        <f>VLOOKUP(Q2873,'Capital Lookup'!A:B,2,FALSE)</f>
        <v>No</v>
      </c>
      <c r="V2873" s="2">
        <f>IFERROR(VLOOKUP(LEFT(F2873,10),'Find Purchase Orders'!B:J,9,FALSE),"")</f>
        <v>44708</v>
      </c>
      <c r="W2873" s="25" t="s">
        <v>7261</v>
      </c>
    </row>
    <row r="2874" spans="1:23" hidden="1">
      <c r="A2874" s="25" t="s">
        <v>7478</v>
      </c>
      <c r="B2874" s="25" t="s">
        <v>7956</v>
      </c>
      <c r="C2874" s="25" t="s">
        <v>7271</v>
      </c>
      <c r="D2874" s="25" t="s">
        <v>5055</v>
      </c>
      <c r="E2874" s="25" t="s">
        <v>7492</v>
      </c>
      <c r="F2874" s="25" t="s">
        <v>14107</v>
      </c>
      <c r="G2874" s="25" t="s">
        <v>14108</v>
      </c>
      <c r="H2874" s="21">
        <v>24591.06</v>
      </c>
      <c r="I2874" s="25" t="s">
        <v>7296</v>
      </c>
      <c r="J2874" s="25" t="s">
        <v>7288</v>
      </c>
      <c r="K2874" s="25" t="s">
        <v>7503</v>
      </c>
      <c r="L2874" s="25" t="s">
        <v>7670</v>
      </c>
      <c r="M2874" s="21">
        <v>24591.06</v>
      </c>
      <c r="N2874" s="21">
        <v>24591.06</v>
      </c>
      <c r="O2874" s="21">
        <v>0</v>
      </c>
      <c r="P2874" s="21">
        <v>24591.06</v>
      </c>
      <c r="Q2874" s="25" t="s">
        <v>14109</v>
      </c>
      <c r="R2874" s="1" t="str">
        <f t="shared" si="46"/>
        <v>ST10184</v>
      </c>
      <c r="S2874" t="str">
        <f>VLOOKUP(R2874,Data!$C$2:$D$261,2,0)</f>
        <v>Riverbend Place</v>
      </c>
      <c r="T2874">
        <f>COUNTIF('Feb 2022'!A:A,D2874)+COUNTIF('Mar 2022'!A:A,D2874)+COUNTIF('Apr 2022'!A:A,D2874)+COUNTIF('May 2022'!A:A,D2874)+COUNTIF('June 2022'!A:A,D2874)+COUNTIF('July 2022'!A:A,D2874)+COUNTIF('Aug 2022'!A:A,D2874)+COUNTIF('Sep 2022'!A:A,D2874)+COUNTIF('Oct 2022'!A:A,D2874)+COUNTIF('Dec 2022'!A:A,D2874)</f>
        <v>1</v>
      </c>
      <c r="U2874" t="str">
        <f>VLOOKUP(Q2874,'Capital Lookup'!A:B,2,FALSE)</f>
        <v>No</v>
      </c>
      <c r="V2874" s="2">
        <f>IFERROR(VLOOKUP(LEFT(F2874,10),'Find Purchase Orders'!B:J,9,FALSE),"")</f>
        <v>44712</v>
      </c>
      <c r="W2874" s="25" t="s">
        <v>7261</v>
      </c>
    </row>
    <row r="2875" spans="1:23" hidden="1">
      <c r="A2875" s="25" t="s">
        <v>7261</v>
      </c>
      <c r="B2875" s="25" t="s">
        <v>7479</v>
      </c>
      <c r="C2875" s="25" t="s">
        <v>7264</v>
      </c>
      <c r="D2875" s="25" t="s">
        <v>5117</v>
      </c>
      <c r="E2875" s="25" t="s">
        <v>8419</v>
      </c>
      <c r="F2875" s="25" t="s">
        <v>14110</v>
      </c>
      <c r="G2875" s="25" t="s">
        <v>14111</v>
      </c>
      <c r="H2875" s="21">
        <v>10299.86</v>
      </c>
      <c r="I2875" s="25" t="s">
        <v>7296</v>
      </c>
      <c r="J2875" s="25" t="s">
        <v>7288</v>
      </c>
      <c r="K2875" s="25" t="s">
        <v>8155</v>
      </c>
      <c r="L2875" s="25" t="s">
        <v>8156</v>
      </c>
      <c r="M2875" s="21">
        <v>10299.86</v>
      </c>
      <c r="N2875" s="21">
        <v>10299.86</v>
      </c>
      <c r="O2875" s="21">
        <v>0</v>
      </c>
      <c r="P2875" s="21">
        <v>10299.86</v>
      </c>
      <c r="Q2875" s="25" t="s">
        <v>14112</v>
      </c>
      <c r="R2875" s="1" t="str">
        <f t="shared" si="46"/>
        <v>ST10027</v>
      </c>
      <c r="S2875" t="str">
        <f>VLOOKUP(R2875,Data!$C$2:$D$261,2,0)</f>
        <v>Glynnwood</v>
      </c>
      <c r="T2875">
        <f>COUNTIF('Feb 2022'!A:A,D2875)+COUNTIF('Mar 2022'!A:A,D2875)+COUNTIF('Apr 2022'!A:A,D2875)+COUNTIF('May 2022'!A:A,D2875)+COUNTIF('June 2022'!A:A,D2875)+COUNTIF('July 2022'!A:A,D2875)+COUNTIF('Aug 2022'!A:A,D2875)+COUNTIF('Sep 2022'!A:A,D2875)+COUNTIF('Oct 2022'!A:A,D2875)+COUNTIF('Dec 2022'!A:A,D2875)</f>
        <v>1</v>
      </c>
      <c r="U2875" t="str">
        <f>VLOOKUP(Q2875,'Capital Lookup'!A:B,2,FALSE)</f>
        <v>No</v>
      </c>
      <c r="V2875" s="2">
        <f>IFERROR(VLOOKUP(LEFT(F2875,10),'Find Purchase Orders'!B:J,9,FALSE),"")</f>
        <v>44711</v>
      </c>
      <c r="W2875" s="25" t="s">
        <v>7261</v>
      </c>
    </row>
    <row r="2876" spans="1:23" hidden="1">
      <c r="A2876" s="25" t="s">
        <v>7252</v>
      </c>
      <c r="B2876" s="25" t="s">
        <v>7524</v>
      </c>
      <c r="C2876" s="25" t="s">
        <v>7254</v>
      </c>
      <c r="D2876" s="25" t="s">
        <v>5160</v>
      </c>
      <c r="E2876" s="25" t="s">
        <v>7526</v>
      </c>
      <c r="F2876" s="25" t="s">
        <v>14113</v>
      </c>
      <c r="G2876" s="25" t="s">
        <v>14114</v>
      </c>
      <c r="H2876" s="21">
        <v>1412.5</v>
      </c>
      <c r="I2876" s="25" t="s">
        <v>7296</v>
      </c>
      <c r="J2876" s="25" t="s">
        <v>7288</v>
      </c>
      <c r="K2876" s="25" t="s">
        <v>7289</v>
      </c>
      <c r="L2876" s="25" t="s">
        <v>7259</v>
      </c>
      <c r="M2876" s="21">
        <v>1412.5</v>
      </c>
      <c r="N2876" s="21">
        <v>1412.5</v>
      </c>
      <c r="O2876" s="21">
        <v>0</v>
      </c>
      <c r="P2876" s="21">
        <v>1412.5</v>
      </c>
      <c r="Q2876" s="25" t="s">
        <v>7529</v>
      </c>
      <c r="R2876" s="1" t="str">
        <f t="shared" si="46"/>
        <v>ST10041</v>
      </c>
      <c r="S2876" t="str">
        <f>VLOOKUP(R2876,Data!$C$2:$D$261,2,0)</f>
        <v>Prince of Wales</v>
      </c>
      <c r="T2876">
        <f>COUNTIF('Feb 2022'!A:A,D2876)+COUNTIF('Mar 2022'!A:A,D2876)+COUNTIF('Apr 2022'!A:A,D2876)+COUNTIF('May 2022'!A:A,D2876)+COUNTIF('June 2022'!A:A,D2876)+COUNTIF('July 2022'!A:A,D2876)+COUNTIF('Aug 2022'!A:A,D2876)+COUNTIF('Sep 2022'!A:A,D2876)+COUNTIF('Oct 2022'!A:A,D2876)+COUNTIF('Dec 2022'!A:A,D2876)</f>
        <v>1</v>
      </c>
      <c r="U2876" t="str">
        <f>VLOOKUP(Q2876,'Capital Lookup'!A:B,2,FALSE)</f>
        <v>No</v>
      </c>
      <c r="V2876" s="2">
        <f>IFERROR(VLOOKUP(LEFT(F2876,10),'Find Purchase Orders'!B:J,9,FALSE),"")</f>
        <v>44717</v>
      </c>
      <c r="W2876" s="25" t="s">
        <v>7261</v>
      </c>
    </row>
    <row r="2877" spans="1:23" hidden="1">
      <c r="A2877" s="25" t="s">
        <v>7252</v>
      </c>
      <c r="B2877" s="25" t="s">
        <v>7524</v>
      </c>
      <c r="C2877" s="25" t="s">
        <v>7254</v>
      </c>
      <c r="D2877" s="25" t="s">
        <v>5160</v>
      </c>
      <c r="E2877" s="25" t="s">
        <v>7526</v>
      </c>
      <c r="F2877" s="25" t="s">
        <v>14115</v>
      </c>
      <c r="G2877" s="25" t="s">
        <v>14116</v>
      </c>
      <c r="H2877" s="21">
        <v>33.9</v>
      </c>
      <c r="I2877" s="25" t="s">
        <v>7296</v>
      </c>
      <c r="J2877" s="25" t="s">
        <v>7288</v>
      </c>
      <c r="K2877" s="25" t="s">
        <v>7289</v>
      </c>
      <c r="L2877" s="25" t="s">
        <v>7259</v>
      </c>
      <c r="M2877" s="21">
        <v>33.9</v>
      </c>
      <c r="N2877" s="21">
        <v>33.9</v>
      </c>
      <c r="O2877" s="21">
        <v>0</v>
      </c>
      <c r="P2877" s="21">
        <v>33.9</v>
      </c>
      <c r="Q2877" s="25" t="s">
        <v>7529</v>
      </c>
      <c r="R2877" s="1" t="str">
        <f t="shared" si="46"/>
        <v>ST10041</v>
      </c>
      <c r="S2877" t="str">
        <f>VLOOKUP(R2877,Data!$C$2:$D$261,2,0)</f>
        <v>Prince of Wales</v>
      </c>
      <c r="T2877">
        <f>COUNTIF('Feb 2022'!A:A,D2877)+COUNTIF('Mar 2022'!A:A,D2877)+COUNTIF('Apr 2022'!A:A,D2877)+COUNTIF('May 2022'!A:A,D2877)+COUNTIF('June 2022'!A:A,D2877)+COUNTIF('July 2022'!A:A,D2877)+COUNTIF('Aug 2022'!A:A,D2877)+COUNTIF('Sep 2022'!A:A,D2877)+COUNTIF('Oct 2022'!A:A,D2877)+COUNTIF('Dec 2022'!A:A,D2877)</f>
        <v>1</v>
      </c>
      <c r="U2877" t="str">
        <f>VLOOKUP(Q2877,'Capital Lookup'!A:B,2,FALSE)</f>
        <v>No</v>
      </c>
      <c r="V2877" s="2">
        <f>IFERROR(VLOOKUP(LEFT(F2877,10),'Find Purchase Orders'!B:J,9,FALSE),"")</f>
        <v>44717</v>
      </c>
      <c r="W2877" s="25" t="s">
        <v>7261</v>
      </c>
    </row>
    <row r="2878" spans="1:23" hidden="1">
      <c r="A2878" s="25" t="s">
        <v>7478</v>
      </c>
      <c r="B2878" s="25" t="s">
        <v>9031</v>
      </c>
      <c r="C2878" s="25" t="s">
        <v>9032</v>
      </c>
      <c r="D2878" s="25" t="s">
        <v>5119</v>
      </c>
      <c r="E2878" s="25" t="s">
        <v>8443</v>
      </c>
      <c r="F2878" s="25" t="s">
        <v>14117</v>
      </c>
      <c r="G2878" s="25" t="s">
        <v>14118</v>
      </c>
      <c r="H2878" s="21">
        <v>7245</v>
      </c>
      <c r="I2878" s="25" t="s">
        <v>7296</v>
      </c>
      <c r="J2878" s="25" t="s">
        <v>7983</v>
      </c>
      <c r="K2878" s="25" t="s">
        <v>7646</v>
      </c>
      <c r="L2878" s="25" t="s">
        <v>8697</v>
      </c>
      <c r="M2878" s="21">
        <v>7245</v>
      </c>
      <c r="N2878" s="22">
        <v>0</v>
      </c>
      <c r="O2878" s="21">
        <v>7245</v>
      </c>
      <c r="P2878" s="21">
        <v>4830</v>
      </c>
      <c r="Q2878" s="25" t="s">
        <v>14119</v>
      </c>
      <c r="R2878" s="1" t="str">
        <f t="shared" si="46"/>
        <v>ST10212</v>
      </c>
      <c r="S2878" t="str">
        <f>VLOOKUP(R2878,Data!$C$2:$D$261,2,0)</f>
        <v>Glenwarren Lodge</v>
      </c>
      <c r="T2878">
        <f>COUNTIF('Feb 2022'!A:A,D2878)+COUNTIF('Mar 2022'!A:A,D2878)+COUNTIF('Apr 2022'!A:A,D2878)+COUNTIF('May 2022'!A:A,D2878)+COUNTIF('June 2022'!A:A,D2878)+COUNTIF('July 2022'!A:A,D2878)+COUNTIF('Aug 2022'!A:A,D2878)+COUNTIF('Sep 2022'!A:A,D2878)+COUNTIF('Oct 2022'!A:A,D2878)+COUNTIF('Dec 2022'!A:A,D2878)</f>
        <v>1</v>
      </c>
      <c r="U2878" t="str">
        <f>VLOOKUP(Q2878,'Capital Lookup'!A:B,2,FALSE)</f>
        <v>No</v>
      </c>
      <c r="V2878" s="2">
        <f>IFERROR(VLOOKUP(LEFT(F2878,10),'Find Purchase Orders'!B:J,9,FALSE),"")</f>
        <v>44707</v>
      </c>
      <c r="W2878" s="25" t="s">
        <v>7261</v>
      </c>
    </row>
    <row r="2879" spans="1:23" hidden="1">
      <c r="A2879" s="25" t="s">
        <v>7478</v>
      </c>
      <c r="B2879" s="25" t="s">
        <v>9031</v>
      </c>
      <c r="C2879" s="25" t="s">
        <v>9032</v>
      </c>
      <c r="D2879" s="25" t="s">
        <v>5119</v>
      </c>
      <c r="E2879" s="25" t="s">
        <v>8443</v>
      </c>
      <c r="F2879" s="25" t="s">
        <v>14120</v>
      </c>
      <c r="G2879" s="25" t="s">
        <v>14118</v>
      </c>
      <c r="H2879" s="21">
        <v>15750</v>
      </c>
      <c r="I2879" s="25" t="s">
        <v>7287</v>
      </c>
      <c r="J2879" s="25" t="s">
        <v>7288</v>
      </c>
      <c r="K2879" s="25" t="s">
        <v>7646</v>
      </c>
      <c r="L2879" s="25" t="s">
        <v>8697</v>
      </c>
      <c r="M2879" s="21">
        <v>15750</v>
      </c>
      <c r="N2879" s="22">
        <v>0</v>
      </c>
      <c r="O2879" s="21">
        <v>15750</v>
      </c>
      <c r="P2879" s="21">
        <v>750</v>
      </c>
      <c r="Q2879" s="25" t="s">
        <v>14119</v>
      </c>
      <c r="R2879" s="1" t="str">
        <f t="shared" si="46"/>
        <v>ST10212</v>
      </c>
      <c r="S2879" t="str">
        <f>VLOOKUP(R2879,Data!$C$2:$D$261,2,0)</f>
        <v>Glenwarren Lodge</v>
      </c>
      <c r="T2879">
        <f>COUNTIF('Feb 2022'!A:A,D2879)+COUNTIF('Mar 2022'!A:A,D2879)+COUNTIF('Apr 2022'!A:A,D2879)+COUNTIF('May 2022'!A:A,D2879)+COUNTIF('June 2022'!A:A,D2879)+COUNTIF('July 2022'!A:A,D2879)+COUNTIF('Aug 2022'!A:A,D2879)+COUNTIF('Sep 2022'!A:A,D2879)+COUNTIF('Oct 2022'!A:A,D2879)+COUNTIF('Dec 2022'!A:A,D2879)</f>
        <v>1</v>
      </c>
      <c r="U2879" t="str">
        <f>VLOOKUP(Q2879,'Capital Lookup'!A:B,2,FALSE)</f>
        <v>No</v>
      </c>
      <c r="V2879" s="2">
        <f>IFERROR(VLOOKUP(LEFT(F2879,10),'Find Purchase Orders'!B:J,9,FALSE),"")</f>
        <v>44707</v>
      </c>
      <c r="W2879" s="25" t="s">
        <v>7261</v>
      </c>
    </row>
    <row r="2880" spans="1:23" hidden="1">
      <c r="A2880" s="25" t="s">
        <v>7261</v>
      </c>
      <c r="B2880" s="25" t="s">
        <v>7479</v>
      </c>
      <c r="C2880" s="25" t="s">
        <v>7264</v>
      </c>
      <c r="D2880" s="25" t="s">
        <v>5121</v>
      </c>
      <c r="E2880" s="25" t="s">
        <v>7481</v>
      </c>
      <c r="F2880" s="25" t="s">
        <v>14121</v>
      </c>
      <c r="G2880" s="25" t="s">
        <v>14122</v>
      </c>
      <c r="H2880" s="21">
        <v>3925.12</v>
      </c>
      <c r="I2880" s="25" t="s">
        <v>7296</v>
      </c>
      <c r="J2880" s="25" t="s">
        <v>7288</v>
      </c>
      <c r="K2880" s="25" t="s">
        <v>7262</v>
      </c>
      <c r="L2880" s="25" t="s">
        <v>7259</v>
      </c>
      <c r="M2880" s="21">
        <v>3925.12</v>
      </c>
      <c r="N2880" s="21">
        <v>3925.12</v>
      </c>
      <c r="O2880" s="21">
        <v>0</v>
      </c>
      <c r="P2880" s="21">
        <v>3925.12</v>
      </c>
      <c r="Q2880" s="25" t="s">
        <v>7484</v>
      </c>
      <c r="R2880" s="1" t="str">
        <f t="shared" si="46"/>
        <v>ST10027</v>
      </c>
      <c r="S2880" t="str">
        <f>VLOOKUP(R2880,Data!$C$2:$D$261,2,0)</f>
        <v>Glynnwood</v>
      </c>
      <c r="T2880">
        <f>COUNTIF('Feb 2022'!A:A,D2880)+COUNTIF('Mar 2022'!A:A,D2880)+COUNTIF('Apr 2022'!A:A,D2880)+COUNTIF('May 2022'!A:A,D2880)+COUNTIF('June 2022'!A:A,D2880)+COUNTIF('July 2022'!A:A,D2880)+COUNTIF('Aug 2022'!A:A,D2880)+COUNTIF('Sep 2022'!A:A,D2880)+COUNTIF('Oct 2022'!A:A,D2880)+COUNTIF('Dec 2022'!A:A,D2880)</f>
        <v>1</v>
      </c>
      <c r="U2880" t="str">
        <f>VLOOKUP(Q2880,'Capital Lookup'!A:B,2,FALSE)</f>
        <v>No</v>
      </c>
      <c r="V2880" s="2">
        <f>IFERROR(VLOOKUP(LEFT(F2880,10),'Find Purchase Orders'!B:J,9,FALSE),"")</f>
        <v>44711</v>
      </c>
      <c r="W2880" s="25" t="s">
        <v>7261</v>
      </c>
    </row>
    <row r="2881" spans="1:23" hidden="1">
      <c r="A2881" s="25" t="s">
        <v>7261</v>
      </c>
      <c r="B2881" s="25" t="s">
        <v>7479</v>
      </c>
      <c r="C2881" s="25" t="s">
        <v>7264</v>
      </c>
      <c r="D2881" s="25" t="s">
        <v>5121</v>
      </c>
      <c r="E2881" s="25" t="s">
        <v>7481</v>
      </c>
      <c r="F2881" s="25" t="s">
        <v>14123</v>
      </c>
      <c r="G2881" s="25" t="s">
        <v>14124</v>
      </c>
      <c r="H2881" s="21">
        <v>305.10000000000002</v>
      </c>
      <c r="I2881" s="25" t="s">
        <v>7296</v>
      </c>
      <c r="J2881" s="25" t="s">
        <v>7288</v>
      </c>
      <c r="K2881" s="25" t="s">
        <v>7262</v>
      </c>
      <c r="L2881" s="25" t="s">
        <v>7259</v>
      </c>
      <c r="M2881" s="21">
        <v>305.10000000000002</v>
      </c>
      <c r="N2881" s="21">
        <v>305.10000000000002</v>
      </c>
      <c r="O2881" s="21">
        <v>0</v>
      </c>
      <c r="P2881" s="21">
        <v>305.10000000000002</v>
      </c>
      <c r="Q2881" s="25" t="s">
        <v>7484</v>
      </c>
      <c r="R2881" s="1" t="str">
        <f t="shared" si="46"/>
        <v>ST10027</v>
      </c>
      <c r="S2881" t="str">
        <f>VLOOKUP(R2881,Data!$C$2:$D$261,2,0)</f>
        <v>Glynnwood</v>
      </c>
      <c r="T2881">
        <f>COUNTIF('Feb 2022'!A:A,D2881)+COUNTIF('Mar 2022'!A:A,D2881)+COUNTIF('Apr 2022'!A:A,D2881)+COUNTIF('May 2022'!A:A,D2881)+COUNTIF('June 2022'!A:A,D2881)+COUNTIF('July 2022'!A:A,D2881)+COUNTIF('Aug 2022'!A:A,D2881)+COUNTIF('Sep 2022'!A:A,D2881)+COUNTIF('Oct 2022'!A:A,D2881)+COUNTIF('Dec 2022'!A:A,D2881)</f>
        <v>1</v>
      </c>
      <c r="U2881" t="str">
        <f>VLOOKUP(Q2881,'Capital Lookup'!A:B,2,FALSE)</f>
        <v>No</v>
      </c>
      <c r="V2881" s="2">
        <f>IFERROR(VLOOKUP(LEFT(F2881,10),'Find Purchase Orders'!B:J,9,FALSE),"")</f>
        <v>44711</v>
      </c>
      <c r="W2881" s="25" t="s">
        <v>7261</v>
      </c>
    </row>
    <row r="2882" spans="1:23" hidden="1">
      <c r="A2882" s="25" t="s">
        <v>7261</v>
      </c>
      <c r="B2882" s="25" t="s">
        <v>7662</v>
      </c>
      <c r="C2882" s="25" t="s">
        <v>7264</v>
      </c>
      <c r="D2882" s="25" t="s">
        <v>5338</v>
      </c>
      <c r="E2882" s="25" t="s">
        <v>8423</v>
      </c>
      <c r="F2882" s="25" t="s">
        <v>14125</v>
      </c>
      <c r="G2882" s="25" t="s">
        <v>14126</v>
      </c>
      <c r="H2882" s="21">
        <v>157.5</v>
      </c>
      <c r="I2882" s="25" t="s">
        <v>7296</v>
      </c>
      <c r="J2882" s="25" t="s">
        <v>7288</v>
      </c>
      <c r="K2882" s="25" t="s">
        <v>7289</v>
      </c>
      <c r="L2882" s="25" t="s">
        <v>7259</v>
      </c>
      <c r="M2882" s="21">
        <v>157.5</v>
      </c>
      <c r="N2882" s="21">
        <v>157.5</v>
      </c>
      <c r="O2882" s="21">
        <v>0</v>
      </c>
      <c r="P2882" s="21">
        <v>157.5</v>
      </c>
      <c r="Q2882" s="25" t="s">
        <v>8426</v>
      </c>
      <c r="R2882" s="1" t="str">
        <f t="shared" si="46"/>
        <v>ST10055</v>
      </c>
      <c r="S2882" t="str">
        <f>VLOOKUP(R2882,Data!$C$2:$D$261,2,0)</f>
        <v>Hollyburn House</v>
      </c>
      <c r="T2882">
        <f>COUNTIF('Feb 2022'!A:A,D2882)+COUNTIF('Mar 2022'!A:A,D2882)+COUNTIF('Apr 2022'!A:A,D2882)+COUNTIF('May 2022'!A:A,D2882)+COUNTIF('June 2022'!A:A,D2882)+COUNTIF('July 2022'!A:A,D2882)+COUNTIF('Aug 2022'!A:A,D2882)+COUNTIF('Sep 2022'!A:A,D2882)+COUNTIF('Oct 2022'!A:A,D2882)+COUNTIF('Dec 2022'!A:A,D2882)</f>
        <v>1</v>
      </c>
      <c r="U2882" t="str">
        <f>VLOOKUP(Q2882,'Capital Lookup'!A:B,2,FALSE)</f>
        <v>No</v>
      </c>
      <c r="V2882" s="2">
        <f>IFERROR(VLOOKUP(LEFT(F2882,10),'Find Purchase Orders'!B:J,9,FALSE),"")</f>
        <v>44739</v>
      </c>
      <c r="W2882" s="25" t="s">
        <v>7261</v>
      </c>
    </row>
    <row r="2883" spans="1:23" hidden="1">
      <c r="A2883" s="25" t="s">
        <v>7261</v>
      </c>
      <c r="B2883" s="25" t="s">
        <v>7662</v>
      </c>
      <c r="C2883" s="25" t="s">
        <v>7264</v>
      </c>
      <c r="D2883" s="25" t="s">
        <v>5338</v>
      </c>
      <c r="E2883" s="25" t="s">
        <v>8423</v>
      </c>
      <c r="F2883" s="25" t="s">
        <v>14127</v>
      </c>
      <c r="G2883" s="25" t="s">
        <v>14128</v>
      </c>
      <c r="H2883" s="21">
        <v>945</v>
      </c>
      <c r="I2883" s="25" t="s">
        <v>7296</v>
      </c>
      <c r="J2883" s="25" t="s">
        <v>7288</v>
      </c>
      <c r="K2883" s="25" t="s">
        <v>7289</v>
      </c>
      <c r="L2883" s="25" t="s">
        <v>7259</v>
      </c>
      <c r="M2883" s="21">
        <v>945</v>
      </c>
      <c r="N2883" s="21">
        <v>1128.75</v>
      </c>
      <c r="O2883" s="21">
        <v>-183.75</v>
      </c>
      <c r="P2883" s="21">
        <v>945</v>
      </c>
      <c r="Q2883" s="25" t="s">
        <v>8426</v>
      </c>
      <c r="R2883" s="1" t="str">
        <f t="shared" si="46"/>
        <v>ST10055</v>
      </c>
      <c r="S2883" t="str">
        <f>VLOOKUP(R2883,Data!$C$2:$D$261,2,0)</f>
        <v>Hollyburn House</v>
      </c>
      <c r="T2883">
        <f>COUNTIF('Feb 2022'!A:A,D2883)+COUNTIF('Mar 2022'!A:A,D2883)+COUNTIF('Apr 2022'!A:A,D2883)+COUNTIF('May 2022'!A:A,D2883)+COUNTIF('June 2022'!A:A,D2883)+COUNTIF('July 2022'!A:A,D2883)+COUNTIF('Aug 2022'!A:A,D2883)+COUNTIF('Sep 2022'!A:A,D2883)+COUNTIF('Oct 2022'!A:A,D2883)+COUNTIF('Dec 2022'!A:A,D2883)</f>
        <v>1</v>
      </c>
      <c r="U2883" t="str">
        <f>VLOOKUP(Q2883,'Capital Lookup'!A:B,2,FALSE)</f>
        <v>No</v>
      </c>
      <c r="V2883" s="2">
        <f>IFERROR(VLOOKUP(LEFT(F2883,10),'Find Purchase Orders'!B:J,9,FALSE),"")</f>
        <v>44739</v>
      </c>
      <c r="W2883" s="25" t="s">
        <v>7261</v>
      </c>
    </row>
    <row r="2884" spans="1:23" hidden="1">
      <c r="A2884" s="25" t="s">
        <v>7261</v>
      </c>
      <c r="B2884" s="25" t="s">
        <v>7662</v>
      </c>
      <c r="C2884" s="25" t="s">
        <v>7264</v>
      </c>
      <c r="D2884" s="25" t="s">
        <v>5339</v>
      </c>
      <c r="E2884" s="25" t="s">
        <v>8423</v>
      </c>
      <c r="F2884" s="25" t="s">
        <v>14129</v>
      </c>
      <c r="G2884" s="25" t="s">
        <v>14130</v>
      </c>
      <c r="H2884" s="21">
        <v>157.5</v>
      </c>
      <c r="I2884" s="25" t="s">
        <v>7296</v>
      </c>
      <c r="J2884" s="25" t="s">
        <v>7288</v>
      </c>
      <c r="K2884" s="25" t="s">
        <v>7289</v>
      </c>
      <c r="L2884" s="25" t="s">
        <v>7259</v>
      </c>
      <c r="M2884" s="21">
        <v>157.5</v>
      </c>
      <c r="N2884" s="21">
        <v>157.5</v>
      </c>
      <c r="O2884" s="21">
        <v>0</v>
      </c>
      <c r="P2884" s="21">
        <v>157.5</v>
      </c>
      <c r="Q2884" s="25" t="s">
        <v>8426</v>
      </c>
      <c r="R2884" s="1" t="str">
        <f t="shared" si="46"/>
        <v>ST10055</v>
      </c>
      <c r="S2884" t="str">
        <f>VLOOKUP(R2884,Data!$C$2:$D$261,2,0)</f>
        <v>Hollyburn House</v>
      </c>
      <c r="T2884">
        <f>COUNTIF('Feb 2022'!A:A,D2884)+COUNTIF('Mar 2022'!A:A,D2884)+COUNTIF('Apr 2022'!A:A,D2884)+COUNTIF('May 2022'!A:A,D2884)+COUNTIF('June 2022'!A:A,D2884)+COUNTIF('July 2022'!A:A,D2884)+COUNTIF('Aug 2022'!A:A,D2884)+COUNTIF('Sep 2022'!A:A,D2884)+COUNTIF('Oct 2022'!A:A,D2884)+COUNTIF('Dec 2022'!A:A,D2884)</f>
        <v>1</v>
      </c>
      <c r="U2884" t="str">
        <f>VLOOKUP(Q2884,'Capital Lookup'!A:B,2,FALSE)</f>
        <v>No</v>
      </c>
      <c r="V2884" s="2">
        <f>IFERROR(VLOOKUP(LEFT(F2884,10),'Find Purchase Orders'!B:J,9,FALSE),"")</f>
        <v>44739</v>
      </c>
      <c r="W2884" s="25" t="s">
        <v>7261</v>
      </c>
    </row>
    <row r="2885" spans="1:23" hidden="1">
      <c r="A2885" s="25" t="s">
        <v>7261</v>
      </c>
      <c r="B2885" s="25" t="s">
        <v>7662</v>
      </c>
      <c r="C2885" s="25" t="s">
        <v>7264</v>
      </c>
      <c r="D2885" s="25" t="s">
        <v>5339</v>
      </c>
      <c r="E2885" s="25" t="s">
        <v>8423</v>
      </c>
      <c r="F2885" s="25" t="s">
        <v>14131</v>
      </c>
      <c r="G2885" s="25" t="s">
        <v>14132</v>
      </c>
      <c r="H2885" s="21">
        <v>724.5</v>
      </c>
      <c r="I2885" s="25" t="s">
        <v>7296</v>
      </c>
      <c r="J2885" s="25" t="s">
        <v>7288</v>
      </c>
      <c r="K2885" s="25" t="s">
        <v>7289</v>
      </c>
      <c r="L2885" s="25" t="s">
        <v>7259</v>
      </c>
      <c r="M2885" s="21">
        <v>724.5</v>
      </c>
      <c r="N2885" s="21">
        <v>787.5</v>
      </c>
      <c r="O2885" s="21">
        <v>-63</v>
      </c>
      <c r="P2885" s="21">
        <v>724.5</v>
      </c>
      <c r="Q2885" s="25" t="s">
        <v>8426</v>
      </c>
      <c r="R2885" s="1" t="str">
        <f t="shared" si="46"/>
        <v>ST10055</v>
      </c>
      <c r="S2885" t="str">
        <f>VLOOKUP(R2885,Data!$C$2:$D$261,2,0)</f>
        <v>Hollyburn House</v>
      </c>
      <c r="T2885">
        <f>COUNTIF('Feb 2022'!A:A,D2885)+COUNTIF('Mar 2022'!A:A,D2885)+COUNTIF('Apr 2022'!A:A,D2885)+COUNTIF('May 2022'!A:A,D2885)+COUNTIF('June 2022'!A:A,D2885)+COUNTIF('July 2022'!A:A,D2885)+COUNTIF('Aug 2022'!A:A,D2885)+COUNTIF('Sep 2022'!A:A,D2885)+COUNTIF('Oct 2022'!A:A,D2885)+COUNTIF('Dec 2022'!A:A,D2885)</f>
        <v>1</v>
      </c>
      <c r="U2885" t="str">
        <f>VLOOKUP(Q2885,'Capital Lookup'!A:B,2,FALSE)</f>
        <v>No</v>
      </c>
      <c r="V2885" s="2">
        <f>IFERROR(VLOOKUP(LEFT(F2885,10),'Find Purchase Orders'!B:J,9,FALSE),"")</f>
        <v>44739</v>
      </c>
      <c r="W2885" s="25" t="s">
        <v>7261</v>
      </c>
    </row>
    <row r="2886" spans="1:23" hidden="1">
      <c r="A2886" s="25" t="s">
        <v>7261</v>
      </c>
      <c r="B2886" s="25" t="s">
        <v>7662</v>
      </c>
      <c r="C2886" s="25" t="s">
        <v>7264</v>
      </c>
      <c r="D2886" s="25" t="s">
        <v>5479</v>
      </c>
      <c r="E2886" s="25" t="s">
        <v>8423</v>
      </c>
      <c r="F2886" s="25" t="s">
        <v>14133</v>
      </c>
      <c r="G2886" s="25" t="s">
        <v>14134</v>
      </c>
      <c r="H2886" s="21">
        <v>157.5</v>
      </c>
      <c r="I2886" s="25" t="s">
        <v>7296</v>
      </c>
      <c r="J2886" s="25" t="s">
        <v>7288</v>
      </c>
      <c r="K2886" s="25" t="s">
        <v>7289</v>
      </c>
      <c r="L2886" s="25" t="s">
        <v>7259</v>
      </c>
      <c r="M2886" s="21">
        <v>157.5</v>
      </c>
      <c r="N2886" s="21">
        <v>157.5</v>
      </c>
      <c r="O2886" s="21">
        <v>0</v>
      </c>
      <c r="P2886" s="21">
        <v>157.5</v>
      </c>
      <c r="Q2886" s="25" t="s">
        <v>8426</v>
      </c>
      <c r="R2886" s="1" t="str">
        <f t="shared" si="46"/>
        <v>ST10055</v>
      </c>
      <c r="S2886" t="str">
        <f>VLOOKUP(R2886,Data!$C$2:$D$261,2,0)</f>
        <v>Hollyburn House</v>
      </c>
      <c r="T2886">
        <f>COUNTIF('Feb 2022'!A:A,D2886)+COUNTIF('Mar 2022'!A:A,D2886)+COUNTIF('Apr 2022'!A:A,D2886)+COUNTIF('May 2022'!A:A,D2886)+COUNTIF('June 2022'!A:A,D2886)+COUNTIF('July 2022'!A:A,D2886)+COUNTIF('Aug 2022'!A:A,D2886)+COUNTIF('Sep 2022'!A:A,D2886)+COUNTIF('Oct 2022'!A:A,D2886)+COUNTIF('Dec 2022'!A:A,D2886)</f>
        <v>1</v>
      </c>
      <c r="U2886" t="str">
        <f>VLOOKUP(Q2886,'Capital Lookup'!A:B,2,FALSE)</f>
        <v>No</v>
      </c>
      <c r="V2886" s="2">
        <f>IFERROR(VLOOKUP(LEFT(F2886,10),'Find Purchase Orders'!B:J,9,FALSE),"")</f>
        <v>44749</v>
      </c>
      <c r="W2886" s="25" t="s">
        <v>7261</v>
      </c>
    </row>
    <row r="2887" spans="1:23" hidden="1">
      <c r="A2887" s="25" t="s">
        <v>7261</v>
      </c>
      <c r="B2887" s="25" t="s">
        <v>7662</v>
      </c>
      <c r="C2887" s="25" t="s">
        <v>7264</v>
      </c>
      <c r="D2887" s="25" t="s">
        <v>5479</v>
      </c>
      <c r="E2887" s="25" t="s">
        <v>8423</v>
      </c>
      <c r="F2887" s="25" t="s">
        <v>14135</v>
      </c>
      <c r="G2887" s="25" t="s">
        <v>14136</v>
      </c>
      <c r="H2887" s="21">
        <v>787.5</v>
      </c>
      <c r="I2887" s="25" t="s">
        <v>7296</v>
      </c>
      <c r="J2887" s="25" t="s">
        <v>7288</v>
      </c>
      <c r="K2887" s="25" t="s">
        <v>7289</v>
      </c>
      <c r="L2887" s="25" t="s">
        <v>7259</v>
      </c>
      <c r="M2887" s="21">
        <v>787.5</v>
      </c>
      <c r="N2887" s="21">
        <v>787.5</v>
      </c>
      <c r="O2887" s="21">
        <v>0</v>
      </c>
      <c r="P2887" s="21">
        <v>787.5</v>
      </c>
      <c r="Q2887" s="25" t="s">
        <v>8426</v>
      </c>
      <c r="R2887" s="1" t="str">
        <f t="shared" si="46"/>
        <v>ST10055</v>
      </c>
      <c r="S2887" t="str">
        <f>VLOOKUP(R2887,Data!$C$2:$D$261,2,0)</f>
        <v>Hollyburn House</v>
      </c>
      <c r="T2887">
        <f>COUNTIF('Feb 2022'!A:A,D2887)+COUNTIF('Mar 2022'!A:A,D2887)+COUNTIF('Apr 2022'!A:A,D2887)+COUNTIF('May 2022'!A:A,D2887)+COUNTIF('June 2022'!A:A,D2887)+COUNTIF('July 2022'!A:A,D2887)+COUNTIF('Aug 2022'!A:A,D2887)+COUNTIF('Sep 2022'!A:A,D2887)+COUNTIF('Oct 2022'!A:A,D2887)+COUNTIF('Dec 2022'!A:A,D2887)</f>
        <v>1</v>
      </c>
      <c r="U2887" t="str">
        <f>VLOOKUP(Q2887,'Capital Lookup'!A:B,2,FALSE)</f>
        <v>No</v>
      </c>
      <c r="V2887" s="2">
        <f>IFERROR(VLOOKUP(LEFT(F2887,10),'Find Purchase Orders'!B:J,9,FALSE),"")</f>
        <v>44749</v>
      </c>
      <c r="W2887" s="25" t="s">
        <v>7261</v>
      </c>
    </row>
    <row r="2888" spans="1:23" hidden="1">
      <c r="A2888" s="25" t="s">
        <v>7261</v>
      </c>
      <c r="B2888" s="25" t="s">
        <v>7314</v>
      </c>
      <c r="C2888" s="25" t="s">
        <v>7264</v>
      </c>
      <c r="D2888" s="25" t="s">
        <v>5123</v>
      </c>
      <c r="E2888" s="25" t="s">
        <v>8443</v>
      </c>
      <c r="F2888" s="25" t="s">
        <v>14137</v>
      </c>
      <c r="G2888" s="25" t="s">
        <v>14138</v>
      </c>
      <c r="H2888" s="21">
        <v>5572.29</v>
      </c>
      <c r="I2888" s="25" t="s">
        <v>7296</v>
      </c>
      <c r="J2888" s="25" t="s">
        <v>7288</v>
      </c>
      <c r="K2888" s="25" t="s">
        <v>9497</v>
      </c>
      <c r="L2888" s="25" t="s">
        <v>14139</v>
      </c>
      <c r="M2888" s="21">
        <v>5572.29</v>
      </c>
      <c r="N2888" s="21">
        <v>5572.29</v>
      </c>
      <c r="O2888" s="21">
        <v>0</v>
      </c>
      <c r="P2888" s="21">
        <v>5572.29</v>
      </c>
      <c r="Q2888" s="25" t="s">
        <v>14140</v>
      </c>
      <c r="R2888" s="1" t="str">
        <f t="shared" si="46"/>
        <v>ST10062</v>
      </c>
      <c r="S2888" t="str">
        <f>VLOOKUP(R2888,Data!$C$2:$D$261,2,0)</f>
        <v>Fleetwood Villa</v>
      </c>
      <c r="T2888">
        <f>COUNTIF('Feb 2022'!A:A,D2888)+COUNTIF('Mar 2022'!A:A,D2888)+COUNTIF('Apr 2022'!A:A,D2888)+COUNTIF('May 2022'!A:A,D2888)+COUNTIF('June 2022'!A:A,D2888)+COUNTIF('July 2022'!A:A,D2888)+COUNTIF('Aug 2022'!A:A,D2888)+COUNTIF('Sep 2022'!A:A,D2888)+COUNTIF('Oct 2022'!A:A,D2888)+COUNTIF('Dec 2022'!A:A,D2888)</f>
        <v>1</v>
      </c>
      <c r="U2888" t="str">
        <f>VLOOKUP(Q2888,'Capital Lookup'!A:B,2,FALSE)</f>
        <v>No</v>
      </c>
      <c r="V2888" s="2">
        <f>IFERROR(VLOOKUP(LEFT(F2888,10),'Find Purchase Orders'!B:J,9,FALSE),"")</f>
        <v>44711</v>
      </c>
      <c r="W2888" s="25" t="s">
        <v>7261</v>
      </c>
    </row>
    <row r="2889" spans="1:23" hidden="1">
      <c r="A2889" s="25" t="s">
        <v>7313</v>
      </c>
      <c r="B2889" s="25" t="s">
        <v>7935</v>
      </c>
      <c r="C2889" s="25" t="s">
        <v>7587</v>
      </c>
      <c r="D2889" s="25" t="s">
        <v>14141</v>
      </c>
      <c r="E2889" s="25" t="s">
        <v>7500</v>
      </c>
      <c r="H2889" s="21">
        <v>6191.72</v>
      </c>
      <c r="I2889" s="25" t="s">
        <v>7257</v>
      </c>
      <c r="K2889" s="25" t="s">
        <v>9071</v>
      </c>
      <c r="L2889" s="25" t="s">
        <v>8647</v>
      </c>
      <c r="M2889" s="22">
        <v>0</v>
      </c>
      <c r="N2889" s="22">
        <v>0</v>
      </c>
      <c r="O2889" s="21">
        <v>0</v>
      </c>
      <c r="P2889" s="21">
        <v>712.32</v>
      </c>
      <c r="Q2889" s="25"/>
      <c r="R2889" s="1" t="str">
        <f t="shared" si="46"/>
        <v>ST10162</v>
      </c>
      <c r="S2889" t="str">
        <f>VLOOKUP(R2889,Data!$C$2:$D$261,2,0)</f>
        <v>Elginwood</v>
      </c>
      <c r="T2889">
        <f>COUNTIF('Feb 2022'!A:A,D2889)+COUNTIF('Mar 2022'!A:A,D2889)+COUNTIF('Apr 2022'!A:A,D2889)+COUNTIF('May 2022'!A:A,D2889)+COUNTIF('June 2022'!A:A,D2889)+COUNTIF('July 2022'!A:A,D2889)+COUNTIF('Aug 2022'!A:A,D2889)+COUNTIF('Sep 2022'!A:A,D2889)+COUNTIF('Oct 2022'!A:A,D2889)+COUNTIF('Dec 2022'!A:A,D2889)</f>
        <v>0</v>
      </c>
      <c r="U2889" t="e">
        <f>VLOOKUP(Q2889,'Capital Lookup'!A:B,2,FALSE)</f>
        <v>#N/A</v>
      </c>
      <c r="V2889" s="2" t="str">
        <f>IFERROR(VLOOKUP(LEFT(F2889,10),'Find Purchase Orders'!B:J,9,FALSE),"")</f>
        <v/>
      </c>
      <c r="W2889" s="25" t="s">
        <v>7261</v>
      </c>
    </row>
    <row r="2890" spans="1:23" hidden="1">
      <c r="A2890" s="25" t="s">
        <v>7269</v>
      </c>
      <c r="B2890" s="25" t="s">
        <v>7968</v>
      </c>
      <c r="C2890" s="25" t="s">
        <v>7271</v>
      </c>
      <c r="D2890" s="25" t="s">
        <v>5340</v>
      </c>
      <c r="E2890" s="25" t="s">
        <v>7492</v>
      </c>
      <c r="F2890" s="25" t="s">
        <v>14142</v>
      </c>
      <c r="G2890" s="25" t="s">
        <v>14143</v>
      </c>
      <c r="H2890" s="21">
        <v>38713.800000000003</v>
      </c>
      <c r="I2890" s="25" t="s">
        <v>7296</v>
      </c>
      <c r="J2890" s="25" t="s">
        <v>7288</v>
      </c>
      <c r="K2890" s="25" t="s">
        <v>8274</v>
      </c>
      <c r="L2890" s="25" t="s">
        <v>8275</v>
      </c>
      <c r="M2890" s="21">
        <v>38713.800000000003</v>
      </c>
      <c r="N2890" s="22">
        <v>0</v>
      </c>
      <c r="O2890" s="21">
        <v>38713.800000000003</v>
      </c>
      <c r="P2890" s="21">
        <v>38713.800000000003</v>
      </c>
      <c r="Q2890" s="25" t="s">
        <v>14144</v>
      </c>
      <c r="R2890" s="1" t="str">
        <f t="shared" si="46"/>
        <v>ST10189</v>
      </c>
      <c r="S2890" t="str">
        <f>VLOOKUP(R2890,Data!$C$2:$D$261,2,0)</f>
        <v>Village on the Ridge</v>
      </c>
      <c r="T2890">
        <f>COUNTIF('Feb 2022'!A:A,D2890)+COUNTIF('Mar 2022'!A:A,D2890)+COUNTIF('Apr 2022'!A:A,D2890)+COUNTIF('May 2022'!A:A,D2890)+COUNTIF('June 2022'!A:A,D2890)+COUNTIF('July 2022'!A:A,D2890)+COUNTIF('Aug 2022'!A:A,D2890)+COUNTIF('Sep 2022'!A:A,D2890)+COUNTIF('Oct 2022'!A:A,D2890)+COUNTIF('Dec 2022'!A:A,D2890)</f>
        <v>1</v>
      </c>
      <c r="U2890" t="str">
        <f>VLOOKUP(Q2890,'Capital Lookup'!A:B,2,FALSE)</f>
        <v>No</v>
      </c>
      <c r="V2890" s="2">
        <f>IFERROR(VLOOKUP(LEFT(F2890,10),'Find Purchase Orders'!B:J,9,FALSE),"")</f>
        <v>44736</v>
      </c>
      <c r="W2890" s="25" t="s">
        <v>7261</v>
      </c>
    </row>
    <row r="2891" spans="1:23" hidden="1">
      <c r="A2891" s="25" t="s">
        <v>7269</v>
      </c>
      <c r="B2891" s="25" t="s">
        <v>7997</v>
      </c>
      <c r="C2891" s="25" t="s">
        <v>7271</v>
      </c>
      <c r="D2891" s="25" t="s">
        <v>14145</v>
      </c>
      <c r="E2891" s="25" t="s">
        <v>14048</v>
      </c>
      <c r="H2891" s="21">
        <v>39041.5</v>
      </c>
      <c r="I2891" s="25" t="s">
        <v>7257</v>
      </c>
      <c r="K2891" s="25" t="s">
        <v>9766</v>
      </c>
      <c r="L2891" s="25" t="s">
        <v>9273</v>
      </c>
      <c r="M2891" s="22">
        <v>0</v>
      </c>
      <c r="N2891" s="22">
        <v>0</v>
      </c>
      <c r="O2891" s="21">
        <v>0</v>
      </c>
      <c r="P2891" s="21">
        <v>0</v>
      </c>
      <c r="Q2891" s="25" t="s">
        <v>14051</v>
      </c>
      <c r="R2891" s="1" t="str">
        <f t="shared" si="46"/>
        <v>ST10148</v>
      </c>
      <c r="S2891" t="str">
        <f>VLOOKUP(R2891,Data!$C$2:$D$261,2,0)</f>
        <v>Kilean Lodge</v>
      </c>
      <c r="T2891">
        <f>COUNTIF('Feb 2022'!A:A,D2891)+COUNTIF('Mar 2022'!A:A,D2891)+COUNTIF('Apr 2022'!A:A,D2891)+COUNTIF('May 2022'!A:A,D2891)+COUNTIF('June 2022'!A:A,D2891)+COUNTIF('July 2022'!A:A,D2891)+COUNTIF('Aug 2022'!A:A,D2891)+COUNTIF('Sep 2022'!A:A,D2891)+COUNTIF('Oct 2022'!A:A,D2891)+COUNTIF('Dec 2022'!A:A,D2891)</f>
        <v>0</v>
      </c>
      <c r="U2891" t="str">
        <f>VLOOKUP(Q2891,'Capital Lookup'!A:B,2,FALSE)</f>
        <v>No</v>
      </c>
      <c r="V2891" s="2" t="str">
        <f>IFERROR(VLOOKUP(LEFT(F2891,10),'Find Purchase Orders'!B:J,9,FALSE),"")</f>
        <v/>
      </c>
      <c r="W2891" s="25" t="s">
        <v>7261</v>
      </c>
    </row>
    <row r="2892" spans="1:23" hidden="1">
      <c r="A2892" s="25" t="s">
        <v>7269</v>
      </c>
      <c r="B2892" s="25" t="s">
        <v>7838</v>
      </c>
      <c r="C2892" s="25"/>
      <c r="D2892" s="25" t="s">
        <v>5108</v>
      </c>
      <c r="E2892" s="25" t="s">
        <v>8419</v>
      </c>
      <c r="F2892" s="25" t="s">
        <v>14146</v>
      </c>
      <c r="G2892" s="25" t="s">
        <v>14147</v>
      </c>
      <c r="H2892" s="21">
        <v>8724.4500000000007</v>
      </c>
      <c r="I2892" s="25" t="s">
        <v>7296</v>
      </c>
      <c r="J2892" s="25" t="s">
        <v>7288</v>
      </c>
      <c r="K2892" s="25" t="s">
        <v>7640</v>
      </c>
      <c r="L2892" s="25" t="s">
        <v>8787</v>
      </c>
      <c r="M2892" s="21">
        <v>8724.4500000000007</v>
      </c>
      <c r="N2892" s="21">
        <v>8724.4500000000007</v>
      </c>
      <c r="O2892" s="21">
        <v>0</v>
      </c>
      <c r="P2892" s="21">
        <v>8724.4500000000007</v>
      </c>
      <c r="Q2892" s="25" t="s">
        <v>14148</v>
      </c>
      <c r="R2892" s="1" t="str">
        <f t="shared" si="46"/>
        <v>ST10336</v>
      </c>
      <c r="S2892" t="str">
        <f>VLOOKUP(R2892,Data!$C$2:$D$261,2,0)</f>
        <v>The Village Seniors Community</v>
      </c>
      <c r="T2892">
        <f>COUNTIF('Feb 2022'!A:A,D2892)+COUNTIF('Mar 2022'!A:A,D2892)+COUNTIF('Apr 2022'!A:A,D2892)+COUNTIF('May 2022'!A:A,D2892)+COUNTIF('June 2022'!A:A,D2892)+COUNTIF('July 2022'!A:A,D2892)+COUNTIF('Aug 2022'!A:A,D2892)+COUNTIF('Sep 2022'!A:A,D2892)+COUNTIF('Oct 2022'!A:A,D2892)+COUNTIF('Dec 2022'!A:A,D2892)</f>
        <v>1</v>
      </c>
      <c r="U2892" t="str">
        <f>VLOOKUP(Q2892,'Capital Lookup'!A:B,2,FALSE)</f>
        <v>No</v>
      </c>
      <c r="V2892" s="2">
        <f>IFERROR(VLOOKUP(LEFT(F2892,10),'Find Purchase Orders'!B:J,9,FALSE),"")</f>
        <v>44712</v>
      </c>
      <c r="W2892" s="25" t="s">
        <v>7261</v>
      </c>
    </row>
    <row r="2893" spans="1:23" hidden="1">
      <c r="A2893" s="25" t="s">
        <v>7261</v>
      </c>
      <c r="B2893" s="25" t="s">
        <v>8282</v>
      </c>
      <c r="C2893" s="25" t="s">
        <v>7264</v>
      </c>
      <c r="D2893" s="25" t="s">
        <v>5104</v>
      </c>
      <c r="E2893" s="25" t="s">
        <v>8419</v>
      </c>
      <c r="F2893" s="25" t="s">
        <v>14149</v>
      </c>
      <c r="G2893" s="25" t="s">
        <v>14150</v>
      </c>
      <c r="H2893" s="21">
        <v>4068</v>
      </c>
      <c r="I2893" s="25" t="s">
        <v>7296</v>
      </c>
      <c r="J2893" s="25" t="s">
        <v>7288</v>
      </c>
      <c r="K2893" s="25" t="s">
        <v>7646</v>
      </c>
      <c r="L2893" s="25" t="s">
        <v>8551</v>
      </c>
      <c r="M2893" s="21">
        <v>4068</v>
      </c>
      <c r="N2893" s="21">
        <v>4068</v>
      </c>
      <c r="O2893" s="21">
        <v>0</v>
      </c>
      <c r="P2893" s="21">
        <v>4068</v>
      </c>
      <c r="Q2893" s="25" t="s">
        <v>14151</v>
      </c>
      <c r="R2893" s="1" t="str">
        <f t="shared" si="46"/>
        <v>ST10021</v>
      </c>
      <c r="S2893" t="str">
        <f>VLOOKUP(R2893,Data!$C$2:$D$261,2,0)</f>
        <v>The Claremont</v>
      </c>
      <c r="T2893">
        <f>COUNTIF('Feb 2022'!A:A,D2893)+COUNTIF('Mar 2022'!A:A,D2893)+COUNTIF('Apr 2022'!A:A,D2893)+COUNTIF('May 2022'!A:A,D2893)+COUNTIF('June 2022'!A:A,D2893)+COUNTIF('July 2022'!A:A,D2893)+COUNTIF('Aug 2022'!A:A,D2893)+COUNTIF('Sep 2022'!A:A,D2893)+COUNTIF('Oct 2022'!A:A,D2893)+COUNTIF('Dec 2022'!A:A,D2893)</f>
        <v>1</v>
      </c>
      <c r="U2893" t="str">
        <f>VLOOKUP(Q2893,'Capital Lookup'!A:B,2,FALSE)</f>
        <v>No</v>
      </c>
      <c r="V2893" s="2">
        <f>IFERROR(VLOOKUP(LEFT(F2893,10),'Find Purchase Orders'!B:J,9,FALSE),"")</f>
        <v>44708</v>
      </c>
      <c r="W2893" s="25" t="s">
        <v>7261</v>
      </c>
    </row>
    <row r="2894" spans="1:23" hidden="1">
      <c r="A2894" s="25" t="s">
        <v>7261</v>
      </c>
      <c r="B2894" s="25" t="s">
        <v>7479</v>
      </c>
      <c r="C2894" s="25" t="s">
        <v>7264</v>
      </c>
      <c r="D2894" s="25" t="s">
        <v>5161</v>
      </c>
      <c r="E2894" s="25" t="s">
        <v>8419</v>
      </c>
      <c r="F2894" s="25" t="s">
        <v>14152</v>
      </c>
      <c r="G2894" s="25" t="s">
        <v>14153</v>
      </c>
      <c r="H2894" s="21">
        <v>19210</v>
      </c>
      <c r="I2894" s="25" t="s">
        <v>7296</v>
      </c>
      <c r="J2894" s="25" t="s">
        <v>7288</v>
      </c>
      <c r="K2894" s="25" t="s">
        <v>7510</v>
      </c>
      <c r="L2894" s="25" t="s">
        <v>8176</v>
      </c>
      <c r="M2894" s="21">
        <v>19210</v>
      </c>
      <c r="N2894" s="21">
        <v>7439.36</v>
      </c>
      <c r="O2894" s="21">
        <v>11770.64</v>
      </c>
      <c r="P2894" s="21">
        <v>19210</v>
      </c>
      <c r="Q2894" s="25" t="s">
        <v>14154</v>
      </c>
      <c r="R2894" s="1" t="str">
        <f t="shared" si="46"/>
        <v>ST10027</v>
      </c>
      <c r="S2894" t="str">
        <f>VLOOKUP(R2894,Data!$C$2:$D$261,2,0)</f>
        <v>Glynnwood</v>
      </c>
      <c r="T2894">
        <f>COUNTIF('Feb 2022'!A:A,D2894)+COUNTIF('Mar 2022'!A:A,D2894)+COUNTIF('Apr 2022'!A:A,D2894)+COUNTIF('May 2022'!A:A,D2894)+COUNTIF('June 2022'!A:A,D2894)+COUNTIF('July 2022'!A:A,D2894)+COUNTIF('Aug 2022'!A:A,D2894)+COUNTIF('Sep 2022'!A:A,D2894)+COUNTIF('Oct 2022'!A:A,D2894)+COUNTIF('Dec 2022'!A:A,D2894)</f>
        <v>1</v>
      </c>
      <c r="U2894" t="str">
        <f>VLOOKUP(Q2894,'Capital Lookup'!A:B,2,FALSE)</f>
        <v>No</v>
      </c>
      <c r="V2894" s="2">
        <f>IFERROR(VLOOKUP(LEFT(F2894,10),'Find Purchase Orders'!B:J,9,FALSE),"")</f>
        <v>44715</v>
      </c>
      <c r="W2894" s="25" t="s">
        <v>7261</v>
      </c>
    </row>
    <row r="2895" spans="1:23" hidden="1">
      <c r="A2895" s="25" t="s">
        <v>7261</v>
      </c>
      <c r="B2895" s="25" t="s">
        <v>8227</v>
      </c>
      <c r="C2895" s="25" t="s">
        <v>7264</v>
      </c>
      <c r="D2895" s="25" t="s">
        <v>5162</v>
      </c>
      <c r="E2895" s="25" t="s">
        <v>8419</v>
      </c>
      <c r="F2895" s="25" t="s">
        <v>14155</v>
      </c>
      <c r="G2895" s="25" t="s">
        <v>14156</v>
      </c>
      <c r="H2895" s="21">
        <v>806.82</v>
      </c>
      <c r="I2895" s="25" t="s">
        <v>7296</v>
      </c>
      <c r="J2895" s="25" t="s">
        <v>7288</v>
      </c>
      <c r="K2895" s="25" t="s">
        <v>7289</v>
      </c>
      <c r="L2895" s="25" t="s">
        <v>7259</v>
      </c>
      <c r="M2895" s="21">
        <v>806.82</v>
      </c>
      <c r="N2895" s="21">
        <v>806.82</v>
      </c>
      <c r="O2895" s="21">
        <v>0</v>
      </c>
      <c r="P2895" s="21">
        <v>806.82</v>
      </c>
      <c r="Q2895" s="25" t="s">
        <v>8232</v>
      </c>
      <c r="R2895" s="1" t="str">
        <f t="shared" si="46"/>
        <v>ST10026</v>
      </c>
      <c r="S2895" t="str">
        <f>VLOOKUP(R2895,Data!$C$2:$D$261,2,0)</f>
        <v>Donway Place</v>
      </c>
      <c r="T2895">
        <f>COUNTIF('Feb 2022'!A:A,D2895)+COUNTIF('Mar 2022'!A:A,D2895)+COUNTIF('Apr 2022'!A:A,D2895)+COUNTIF('May 2022'!A:A,D2895)+COUNTIF('June 2022'!A:A,D2895)+COUNTIF('July 2022'!A:A,D2895)+COUNTIF('Aug 2022'!A:A,D2895)+COUNTIF('Sep 2022'!A:A,D2895)+COUNTIF('Oct 2022'!A:A,D2895)+COUNTIF('Dec 2022'!A:A,D2895)</f>
        <v>1</v>
      </c>
      <c r="U2895" t="str">
        <f>VLOOKUP(Q2895,'Capital Lookup'!A:B,2,FALSE)</f>
        <v>No</v>
      </c>
      <c r="V2895" s="2">
        <f>IFERROR(VLOOKUP(LEFT(F2895,10),'Find Purchase Orders'!B:J,9,FALSE),"")</f>
        <v>44714</v>
      </c>
      <c r="W2895" s="25" t="s">
        <v>7261</v>
      </c>
    </row>
    <row r="2896" spans="1:23" hidden="1">
      <c r="A2896" s="25" t="s">
        <v>9632</v>
      </c>
      <c r="B2896" s="25" t="s">
        <v>7662</v>
      </c>
      <c r="C2896" s="25" t="s">
        <v>7264</v>
      </c>
      <c r="D2896" s="25" t="s">
        <v>5163</v>
      </c>
      <c r="E2896" s="25" t="s">
        <v>8443</v>
      </c>
      <c r="F2896" s="25" t="s">
        <v>14157</v>
      </c>
      <c r="G2896" s="25" t="s">
        <v>14158</v>
      </c>
      <c r="H2896" s="21">
        <v>20561.23</v>
      </c>
      <c r="I2896" s="25" t="s">
        <v>7296</v>
      </c>
      <c r="J2896" s="25" t="s">
        <v>7288</v>
      </c>
      <c r="K2896" s="25" t="s">
        <v>8817</v>
      </c>
      <c r="L2896" s="25" t="s">
        <v>8887</v>
      </c>
      <c r="M2896" s="21">
        <v>20561.23</v>
      </c>
      <c r="N2896" s="21">
        <v>40756.449999999997</v>
      </c>
      <c r="O2896" s="21">
        <v>-20195.22</v>
      </c>
      <c r="P2896" s="21">
        <v>20561.23</v>
      </c>
      <c r="Q2896" s="25" t="s">
        <v>14159</v>
      </c>
      <c r="R2896" s="1" t="str">
        <f t="shared" si="46"/>
        <v>ST10055</v>
      </c>
      <c r="S2896" t="str">
        <f>VLOOKUP(R2896,Data!$C$2:$D$261,2,0)</f>
        <v>Hollyburn House</v>
      </c>
      <c r="T2896">
        <f>COUNTIF('Feb 2022'!A:A,D2896)+COUNTIF('Mar 2022'!A:A,D2896)+COUNTIF('Apr 2022'!A:A,D2896)+COUNTIF('May 2022'!A:A,D2896)+COUNTIF('June 2022'!A:A,D2896)+COUNTIF('July 2022'!A:A,D2896)+COUNTIF('Aug 2022'!A:A,D2896)+COUNTIF('Sep 2022'!A:A,D2896)+COUNTIF('Oct 2022'!A:A,D2896)+COUNTIF('Dec 2022'!A:A,D2896)</f>
        <v>1</v>
      </c>
      <c r="U2896" t="str">
        <f>VLOOKUP(Q2896,'Capital Lookup'!A:B,2,FALSE)</f>
        <v>No</v>
      </c>
      <c r="V2896" s="2">
        <f>IFERROR(VLOOKUP(LEFT(F2896,10),'Find Purchase Orders'!B:J,9,FALSE),"")</f>
        <v>44715</v>
      </c>
      <c r="W2896" s="25" t="s">
        <v>7261</v>
      </c>
    </row>
    <row r="2897" spans="1:23" hidden="1">
      <c r="A2897" s="25" t="s">
        <v>7261</v>
      </c>
      <c r="B2897" s="25" t="s">
        <v>8501</v>
      </c>
      <c r="C2897" s="25" t="s">
        <v>7264</v>
      </c>
      <c r="D2897" s="25" t="s">
        <v>5106</v>
      </c>
      <c r="E2897" s="25" t="s">
        <v>8419</v>
      </c>
      <c r="F2897" s="25" t="s">
        <v>14160</v>
      </c>
      <c r="G2897" s="25" t="s">
        <v>14161</v>
      </c>
      <c r="H2897" s="21">
        <v>5966.4</v>
      </c>
      <c r="I2897" s="25" t="s">
        <v>7296</v>
      </c>
      <c r="J2897" s="25" t="s">
        <v>7288</v>
      </c>
      <c r="K2897" s="25" t="s">
        <v>7640</v>
      </c>
      <c r="L2897" s="25" t="s">
        <v>8787</v>
      </c>
      <c r="M2897" s="21">
        <v>5966.4</v>
      </c>
      <c r="N2897" s="22">
        <v>0</v>
      </c>
      <c r="O2897" s="21">
        <v>5966.4</v>
      </c>
      <c r="P2897" s="21">
        <v>5966.4</v>
      </c>
      <c r="Q2897" s="25" t="s">
        <v>14162</v>
      </c>
      <c r="R2897" s="1" t="str">
        <f t="shared" si="46"/>
        <v>ST10005</v>
      </c>
      <c r="S2897" t="str">
        <f>VLOOKUP(R2897,Data!$C$2:$D$261,2,0)</f>
        <v>The Kensington Oakville</v>
      </c>
      <c r="T2897">
        <f>COUNTIF('Feb 2022'!A:A,D2897)+COUNTIF('Mar 2022'!A:A,D2897)+COUNTIF('Apr 2022'!A:A,D2897)+COUNTIF('May 2022'!A:A,D2897)+COUNTIF('June 2022'!A:A,D2897)+COUNTIF('July 2022'!A:A,D2897)+COUNTIF('Aug 2022'!A:A,D2897)+COUNTIF('Sep 2022'!A:A,D2897)+COUNTIF('Oct 2022'!A:A,D2897)+COUNTIF('Dec 2022'!A:A,D2897)</f>
        <v>1</v>
      </c>
      <c r="U2897" t="str">
        <f>VLOOKUP(Q2897,'Capital Lookup'!A:B,2,FALSE)</f>
        <v>No</v>
      </c>
      <c r="V2897" s="2">
        <f>IFERROR(VLOOKUP(LEFT(F2897,10),'Find Purchase Orders'!B:J,9,FALSE),"")</f>
        <v>44711</v>
      </c>
      <c r="W2897" s="25" t="s">
        <v>7261</v>
      </c>
    </row>
    <row r="2898" spans="1:23" hidden="1">
      <c r="A2898" s="25" t="s">
        <v>7261</v>
      </c>
      <c r="B2898" s="25" t="s">
        <v>7479</v>
      </c>
      <c r="C2898" s="25" t="s">
        <v>7264</v>
      </c>
      <c r="D2898" s="25" t="s">
        <v>5164</v>
      </c>
      <c r="E2898" s="25" t="s">
        <v>8419</v>
      </c>
      <c r="F2898" s="25" t="s">
        <v>14163</v>
      </c>
      <c r="G2898" s="25" t="s">
        <v>14164</v>
      </c>
      <c r="H2898" s="21">
        <v>7048.19</v>
      </c>
      <c r="I2898" s="25" t="s">
        <v>7296</v>
      </c>
      <c r="J2898" s="25" t="s">
        <v>7288</v>
      </c>
      <c r="K2898" s="25" t="s">
        <v>7640</v>
      </c>
      <c r="L2898" s="25" t="s">
        <v>8787</v>
      </c>
      <c r="M2898" s="21">
        <v>7048.19</v>
      </c>
      <c r="N2898" s="21">
        <v>7048.19</v>
      </c>
      <c r="O2898" s="21">
        <v>0</v>
      </c>
      <c r="P2898" s="21">
        <v>7048.19</v>
      </c>
      <c r="Q2898" s="25" t="s">
        <v>14165</v>
      </c>
      <c r="R2898" s="1" t="str">
        <f t="shared" si="46"/>
        <v>ST10027</v>
      </c>
      <c r="S2898" t="str">
        <f>VLOOKUP(R2898,Data!$C$2:$D$261,2,0)</f>
        <v>Glynnwood</v>
      </c>
      <c r="T2898">
        <f>COUNTIF('Feb 2022'!A:A,D2898)+COUNTIF('Mar 2022'!A:A,D2898)+COUNTIF('Apr 2022'!A:A,D2898)+COUNTIF('May 2022'!A:A,D2898)+COUNTIF('June 2022'!A:A,D2898)+COUNTIF('July 2022'!A:A,D2898)+COUNTIF('Aug 2022'!A:A,D2898)+COUNTIF('Sep 2022'!A:A,D2898)+COUNTIF('Oct 2022'!A:A,D2898)+COUNTIF('Dec 2022'!A:A,D2898)</f>
        <v>1</v>
      </c>
      <c r="U2898" t="str">
        <f>VLOOKUP(Q2898,'Capital Lookup'!A:B,2,FALSE)</f>
        <v>No</v>
      </c>
      <c r="V2898" s="2">
        <f>IFERROR(VLOOKUP(LEFT(F2898,10),'Find Purchase Orders'!B:J,9,FALSE),"")</f>
        <v>44713</v>
      </c>
      <c r="W2898" s="25" t="s">
        <v>7261</v>
      </c>
    </row>
    <row r="2899" spans="1:23" hidden="1">
      <c r="A2899" s="25" t="s">
        <v>7261</v>
      </c>
      <c r="B2899" s="25" t="s">
        <v>8501</v>
      </c>
      <c r="C2899" s="25" t="s">
        <v>7264</v>
      </c>
      <c r="D2899" s="25" t="s">
        <v>5165</v>
      </c>
      <c r="E2899" s="25" t="s">
        <v>8658</v>
      </c>
      <c r="F2899" s="25" t="s">
        <v>14166</v>
      </c>
      <c r="G2899" s="25" t="s">
        <v>14167</v>
      </c>
      <c r="H2899" s="21">
        <v>2635.49</v>
      </c>
      <c r="I2899" s="25" t="s">
        <v>7296</v>
      </c>
      <c r="J2899" s="25" t="s">
        <v>7288</v>
      </c>
      <c r="K2899" s="25" t="s">
        <v>7289</v>
      </c>
      <c r="L2899" s="25" t="s">
        <v>7259</v>
      </c>
      <c r="M2899" s="21">
        <v>2635.49</v>
      </c>
      <c r="N2899" s="21">
        <v>2635.49</v>
      </c>
      <c r="O2899" s="21">
        <v>0</v>
      </c>
      <c r="P2899" s="21">
        <v>2635.49</v>
      </c>
      <c r="Q2899" s="25" t="s">
        <v>9077</v>
      </c>
      <c r="R2899" s="1" t="str">
        <f t="shared" si="46"/>
        <v>ST10005</v>
      </c>
      <c r="S2899" t="str">
        <f>VLOOKUP(R2899,Data!$C$2:$D$261,2,0)</f>
        <v>The Kensington Oakville</v>
      </c>
      <c r="T2899">
        <f>COUNTIF('Feb 2022'!A:A,D2899)+COUNTIF('Mar 2022'!A:A,D2899)+COUNTIF('Apr 2022'!A:A,D2899)+COUNTIF('May 2022'!A:A,D2899)+COUNTIF('June 2022'!A:A,D2899)+COUNTIF('July 2022'!A:A,D2899)+COUNTIF('Aug 2022'!A:A,D2899)+COUNTIF('Sep 2022'!A:A,D2899)+COUNTIF('Oct 2022'!A:A,D2899)+COUNTIF('Dec 2022'!A:A,D2899)</f>
        <v>1</v>
      </c>
      <c r="U2899" t="str">
        <f>VLOOKUP(Q2899,'Capital Lookup'!A:B,2,FALSE)</f>
        <v>No</v>
      </c>
      <c r="V2899" s="2">
        <f>IFERROR(VLOOKUP(LEFT(F2899,10),'Find Purchase Orders'!B:J,9,FALSE),"")</f>
        <v>44714</v>
      </c>
      <c r="W2899" s="25" t="s">
        <v>7261</v>
      </c>
    </row>
    <row r="2900" spans="1:23" hidden="1">
      <c r="A2900" s="25" t="s">
        <v>7261</v>
      </c>
      <c r="B2900" s="25" t="s">
        <v>8501</v>
      </c>
      <c r="C2900" s="25" t="s">
        <v>7264</v>
      </c>
      <c r="D2900" s="25" t="s">
        <v>5166</v>
      </c>
      <c r="E2900" s="25" t="s">
        <v>8658</v>
      </c>
      <c r="F2900" s="25" t="s">
        <v>14168</v>
      </c>
      <c r="G2900" s="25" t="s">
        <v>14169</v>
      </c>
      <c r="H2900" s="21">
        <v>6940.3</v>
      </c>
      <c r="I2900" s="25" t="s">
        <v>7296</v>
      </c>
      <c r="J2900" s="25" t="s">
        <v>7288</v>
      </c>
      <c r="K2900" s="25" t="s">
        <v>7262</v>
      </c>
      <c r="L2900" s="25" t="s">
        <v>7259</v>
      </c>
      <c r="M2900" s="21">
        <v>6940.3</v>
      </c>
      <c r="N2900" s="21">
        <v>6593.38</v>
      </c>
      <c r="O2900" s="21">
        <v>346.92</v>
      </c>
      <c r="P2900" s="21">
        <v>6940.3</v>
      </c>
      <c r="Q2900" s="25" t="s">
        <v>9077</v>
      </c>
      <c r="R2900" s="1" t="str">
        <f t="shared" si="46"/>
        <v>ST10005</v>
      </c>
      <c r="S2900" t="str">
        <f>VLOOKUP(R2900,Data!$C$2:$D$261,2,0)</f>
        <v>The Kensington Oakville</v>
      </c>
      <c r="T2900">
        <f>COUNTIF('Feb 2022'!A:A,D2900)+COUNTIF('Mar 2022'!A:A,D2900)+COUNTIF('Apr 2022'!A:A,D2900)+COUNTIF('May 2022'!A:A,D2900)+COUNTIF('June 2022'!A:A,D2900)+COUNTIF('July 2022'!A:A,D2900)+COUNTIF('Aug 2022'!A:A,D2900)+COUNTIF('Sep 2022'!A:A,D2900)+COUNTIF('Oct 2022'!A:A,D2900)+COUNTIF('Dec 2022'!A:A,D2900)</f>
        <v>1</v>
      </c>
      <c r="U2900" t="str">
        <f>VLOOKUP(Q2900,'Capital Lookup'!A:B,2,FALSE)</f>
        <v>No</v>
      </c>
      <c r="V2900" s="2">
        <f>IFERROR(VLOOKUP(LEFT(F2900,10),'Find Purchase Orders'!B:J,9,FALSE),"")</f>
        <v>44717</v>
      </c>
      <c r="W2900" s="25" t="s">
        <v>7261</v>
      </c>
    </row>
    <row r="2901" spans="1:23" hidden="1">
      <c r="A2901" s="25" t="s">
        <v>7261</v>
      </c>
      <c r="B2901" s="25" t="s">
        <v>8501</v>
      </c>
      <c r="C2901" s="25" t="s">
        <v>7264</v>
      </c>
      <c r="D2901" s="25" t="s">
        <v>5166</v>
      </c>
      <c r="E2901" s="25" t="s">
        <v>8658</v>
      </c>
      <c r="F2901" s="25" t="s">
        <v>14170</v>
      </c>
      <c r="G2901" s="25" t="s">
        <v>14171</v>
      </c>
      <c r="H2901" s="21">
        <v>359.91</v>
      </c>
      <c r="I2901" s="25" t="s">
        <v>7296</v>
      </c>
      <c r="J2901" s="25" t="s">
        <v>7288</v>
      </c>
      <c r="K2901" s="25" t="s">
        <v>7262</v>
      </c>
      <c r="L2901" s="25" t="s">
        <v>7259</v>
      </c>
      <c r="M2901" s="21">
        <v>359.91</v>
      </c>
      <c r="N2901" s="21">
        <v>359.91</v>
      </c>
      <c r="O2901" s="21">
        <v>0</v>
      </c>
      <c r="P2901" s="21">
        <v>359.91</v>
      </c>
      <c r="Q2901" s="25" t="s">
        <v>9077</v>
      </c>
      <c r="R2901" s="1" t="str">
        <f t="shared" si="46"/>
        <v>ST10005</v>
      </c>
      <c r="S2901" t="str">
        <f>VLOOKUP(R2901,Data!$C$2:$D$261,2,0)</f>
        <v>The Kensington Oakville</v>
      </c>
      <c r="T2901">
        <f>COUNTIF('Feb 2022'!A:A,D2901)+COUNTIF('Mar 2022'!A:A,D2901)+COUNTIF('Apr 2022'!A:A,D2901)+COUNTIF('May 2022'!A:A,D2901)+COUNTIF('June 2022'!A:A,D2901)+COUNTIF('July 2022'!A:A,D2901)+COUNTIF('Aug 2022'!A:A,D2901)+COUNTIF('Sep 2022'!A:A,D2901)+COUNTIF('Oct 2022'!A:A,D2901)+COUNTIF('Dec 2022'!A:A,D2901)</f>
        <v>1</v>
      </c>
      <c r="U2901" t="str">
        <f>VLOOKUP(Q2901,'Capital Lookup'!A:B,2,FALSE)</f>
        <v>No</v>
      </c>
      <c r="V2901" s="2">
        <f>IFERROR(VLOOKUP(LEFT(F2901,10),'Find Purchase Orders'!B:J,9,FALSE),"")</f>
        <v>44717</v>
      </c>
      <c r="W2901" s="25" t="s">
        <v>7261</v>
      </c>
    </row>
    <row r="2902" spans="1:23" hidden="1">
      <c r="A2902" s="25" t="s">
        <v>7269</v>
      </c>
      <c r="B2902" s="25" t="s">
        <v>8259</v>
      </c>
      <c r="C2902" s="25" t="s">
        <v>8260</v>
      </c>
      <c r="D2902" s="25" t="s">
        <v>14172</v>
      </c>
      <c r="E2902" s="25" t="s">
        <v>8591</v>
      </c>
      <c r="F2902" s="25" t="s">
        <v>14173</v>
      </c>
      <c r="G2902" s="25" t="s">
        <v>14174</v>
      </c>
      <c r="H2902" s="21">
        <v>245.35</v>
      </c>
      <c r="I2902" s="25" t="s">
        <v>7296</v>
      </c>
      <c r="J2902" s="25" t="s">
        <v>7288</v>
      </c>
      <c r="K2902" s="25" t="s">
        <v>8592</v>
      </c>
      <c r="L2902" s="25" t="s">
        <v>11689</v>
      </c>
      <c r="M2902" s="21">
        <v>245.35</v>
      </c>
      <c r="N2902" s="21">
        <v>245.35</v>
      </c>
      <c r="O2902" s="21">
        <v>0</v>
      </c>
      <c r="P2902" s="21">
        <v>245.35</v>
      </c>
      <c r="Q2902" s="25" t="s">
        <v>11690</v>
      </c>
      <c r="R2902" s="1" t="str">
        <f t="shared" si="46"/>
        <v>ST10260</v>
      </c>
      <c r="S2902" t="str">
        <f>VLOOKUP(R2902,Data!$C$2:$D$261,2,0)</f>
        <v>Support Office</v>
      </c>
      <c r="T2902">
        <f>COUNTIF('Feb 2022'!A:A,D2902)+COUNTIF('Mar 2022'!A:A,D2902)+COUNTIF('Apr 2022'!A:A,D2902)+COUNTIF('May 2022'!A:A,D2902)+COUNTIF('June 2022'!A:A,D2902)+COUNTIF('July 2022'!A:A,D2902)+COUNTIF('Aug 2022'!A:A,D2902)+COUNTIF('Sep 2022'!A:A,D2902)+COUNTIF('Oct 2022'!A:A,D2902)+COUNTIF('Dec 2022'!A:A,D2902)</f>
        <v>0</v>
      </c>
      <c r="U2902" t="str">
        <f>VLOOKUP(Q2902,'Capital Lookup'!A:B,2,FALSE)</f>
        <v>Yes</v>
      </c>
      <c r="V2902" s="2">
        <f>IFERROR(VLOOKUP(LEFT(F2902,10),'Find Purchase Orders'!B:J,9,FALSE),"")</f>
        <v>44712</v>
      </c>
      <c r="W2902" s="25" t="s">
        <v>7261</v>
      </c>
    </row>
    <row r="2903" spans="1:23" hidden="1">
      <c r="A2903" s="25" t="s">
        <v>7261</v>
      </c>
      <c r="B2903" s="25" t="s">
        <v>7657</v>
      </c>
      <c r="C2903" s="25" t="s">
        <v>7282</v>
      </c>
      <c r="D2903" s="25" t="s">
        <v>5167</v>
      </c>
      <c r="E2903" s="25" t="s">
        <v>10979</v>
      </c>
      <c r="F2903" s="25" t="s">
        <v>14175</v>
      </c>
      <c r="G2903" s="25" t="s">
        <v>14176</v>
      </c>
      <c r="H2903" s="21">
        <v>372.9</v>
      </c>
      <c r="I2903" s="25" t="s">
        <v>7296</v>
      </c>
      <c r="J2903" s="25" t="s">
        <v>7288</v>
      </c>
      <c r="K2903" s="25" t="s">
        <v>7262</v>
      </c>
      <c r="L2903" s="25" t="s">
        <v>7259</v>
      </c>
      <c r="M2903" s="21">
        <v>372.9</v>
      </c>
      <c r="N2903" s="21">
        <v>372.9</v>
      </c>
      <c r="O2903" s="21">
        <v>0</v>
      </c>
      <c r="P2903" s="21">
        <v>372.9</v>
      </c>
      <c r="Q2903" s="25" t="s">
        <v>11239</v>
      </c>
      <c r="R2903" s="1" t="str">
        <f t="shared" si="46"/>
        <v>ST10018</v>
      </c>
      <c r="S2903" t="str">
        <f>VLOOKUP(R2903,Data!$C$2:$D$261,2,0)</f>
        <v>The Annex</v>
      </c>
      <c r="T2903">
        <f>COUNTIF('Feb 2022'!A:A,D2903)+COUNTIF('Mar 2022'!A:A,D2903)+COUNTIF('Apr 2022'!A:A,D2903)+COUNTIF('May 2022'!A:A,D2903)+COUNTIF('June 2022'!A:A,D2903)+COUNTIF('July 2022'!A:A,D2903)+COUNTIF('Aug 2022'!A:A,D2903)+COUNTIF('Sep 2022'!A:A,D2903)+COUNTIF('Oct 2022'!A:A,D2903)+COUNTIF('Dec 2022'!A:A,D2903)</f>
        <v>1</v>
      </c>
      <c r="U2903" t="str">
        <f>VLOOKUP(Q2903,'Capital Lookup'!A:B,2,FALSE)</f>
        <v>No</v>
      </c>
      <c r="V2903" s="2">
        <f>IFERROR(VLOOKUP(LEFT(F2903,10),'Find Purchase Orders'!B:J,9,FALSE),"")</f>
        <v>44713</v>
      </c>
      <c r="W2903" s="25" t="s">
        <v>7261</v>
      </c>
    </row>
    <row r="2904" spans="1:23" hidden="1">
      <c r="A2904" s="25" t="s">
        <v>7261</v>
      </c>
      <c r="B2904" s="25" t="s">
        <v>7657</v>
      </c>
      <c r="C2904" s="25" t="s">
        <v>7282</v>
      </c>
      <c r="D2904" s="25" t="s">
        <v>5167</v>
      </c>
      <c r="E2904" s="25" t="s">
        <v>10979</v>
      </c>
      <c r="F2904" s="25" t="s">
        <v>14177</v>
      </c>
      <c r="G2904" s="25" t="s">
        <v>14178</v>
      </c>
      <c r="H2904" s="21">
        <v>6125.32</v>
      </c>
      <c r="I2904" s="25" t="s">
        <v>7296</v>
      </c>
      <c r="J2904" s="25" t="s">
        <v>7288</v>
      </c>
      <c r="K2904" s="25" t="s">
        <v>7262</v>
      </c>
      <c r="L2904" s="25" t="s">
        <v>7259</v>
      </c>
      <c r="M2904" s="21">
        <v>6125.32</v>
      </c>
      <c r="N2904" s="21">
        <v>6125.32</v>
      </c>
      <c r="O2904" s="21">
        <v>0</v>
      </c>
      <c r="P2904" s="21">
        <v>6125.32</v>
      </c>
      <c r="Q2904" s="25" t="s">
        <v>11239</v>
      </c>
      <c r="R2904" s="1" t="str">
        <f t="shared" si="46"/>
        <v>ST10018</v>
      </c>
      <c r="S2904" t="str">
        <f>VLOOKUP(R2904,Data!$C$2:$D$261,2,0)</f>
        <v>The Annex</v>
      </c>
      <c r="T2904">
        <f>COUNTIF('Feb 2022'!A:A,D2904)+COUNTIF('Mar 2022'!A:A,D2904)+COUNTIF('Apr 2022'!A:A,D2904)+COUNTIF('May 2022'!A:A,D2904)+COUNTIF('June 2022'!A:A,D2904)+COUNTIF('July 2022'!A:A,D2904)+COUNTIF('Aug 2022'!A:A,D2904)+COUNTIF('Sep 2022'!A:A,D2904)+COUNTIF('Oct 2022'!A:A,D2904)+COUNTIF('Dec 2022'!A:A,D2904)</f>
        <v>1</v>
      </c>
      <c r="U2904" t="str">
        <f>VLOOKUP(Q2904,'Capital Lookup'!A:B,2,FALSE)</f>
        <v>No</v>
      </c>
      <c r="V2904" s="2">
        <f>IFERROR(VLOOKUP(LEFT(F2904,10),'Find Purchase Orders'!B:J,9,FALSE),"")</f>
        <v>44713</v>
      </c>
      <c r="W2904" s="25" t="s">
        <v>7261</v>
      </c>
    </row>
    <row r="2905" spans="1:23" hidden="1">
      <c r="A2905" s="25" t="s">
        <v>7261</v>
      </c>
      <c r="B2905" s="25" t="s">
        <v>7657</v>
      </c>
      <c r="C2905" s="25" t="s">
        <v>7282</v>
      </c>
      <c r="D2905" s="25" t="s">
        <v>5168</v>
      </c>
      <c r="E2905" s="25" t="s">
        <v>10979</v>
      </c>
      <c r="F2905" s="25" t="s">
        <v>14179</v>
      </c>
      <c r="G2905" s="25" t="s">
        <v>8494</v>
      </c>
      <c r="H2905" s="21">
        <v>226</v>
      </c>
      <c r="I2905" s="25" t="s">
        <v>7296</v>
      </c>
      <c r="J2905" s="25" t="s">
        <v>7288</v>
      </c>
      <c r="K2905" s="25" t="s">
        <v>7262</v>
      </c>
      <c r="L2905" s="25" t="s">
        <v>7259</v>
      </c>
      <c r="M2905" s="21">
        <v>226</v>
      </c>
      <c r="N2905" s="21">
        <v>225.99</v>
      </c>
      <c r="O2905" s="21">
        <v>0.01</v>
      </c>
      <c r="P2905" s="21">
        <v>226</v>
      </c>
      <c r="Q2905" s="25" t="s">
        <v>11239</v>
      </c>
      <c r="R2905" s="1" t="str">
        <f t="shared" si="46"/>
        <v>ST10018</v>
      </c>
      <c r="S2905" t="str">
        <f>VLOOKUP(R2905,Data!$C$2:$D$261,2,0)</f>
        <v>The Annex</v>
      </c>
      <c r="T2905">
        <f>COUNTIF('Feb 2022'!A:A,D2905)+COUNTIF('Mar 2022'!A:A,D2905)+COUNTIF('Apr 2022'!A:A,D2905)+COUNTIF('May 2022'!A:A,D2905)+COUNTIF('June 2022'!A:A,D2905)+COUNTIF('July 2022'!A:A,D2905)+COUNTIF('Aug 2022'!A:A,D2905)+COUNTIF('Sep 2022'!A:A,D2905)+COUNTIF('Oct 2022'!A:A,D2905)+COUNTIF('Dec 2022'!A:A,D2905)</f>
        <v>1</v>
      </c>
      <c r="U2905" t="str">
        <f>VLOOKUP(Q2905,'Capital Lookup'!A:B,2,FALSE)</f>
        <v>No</v>
      </c>
      <c r="V2905" s="2">
        <f>IFERROR(VLOOKUP(LEFT(F2905,10),'Find Purchase Orders'!B:J,9,FALSE),"")</f>
        <v>44717</v>
      </c>
      <c r="W2905" s="25" t="s">
        <v>7261</v>
      </c>
    </row>
    <row r="2906" spans="1:23" hidden="1">
      <c r="A2906" s="25" t="s">
        <v>7261</v>
      </c>
      <c r="B2906" s="25" t="s">
        <v>7657</v>
      </c>
      <c r="C2906" s="25" t="s">
        <v>7282</v>
      </c>
      <c r="D2906" s="25" t="s">
        <v>5168</v>
      </c>
      <c r="E2906" s="25" t="s">
        <v>10979</v>
      </c>
      <c r="F2906" s="25" t="s">
        <v>14180</v>
      </c>
      <c r="G2906" s="25" t="s">
        <v>14181</v>
      </c>
      <c r="H2906" s="21">
        <v>6296.87</v>
      </c>
      <c r="I2906" s="25" t="s">
        <v>7296</v>
      </c>
      <c r="J2906" s="25" t="s">
        <v>7288</v>
      </c>
      <c r="K2906" s="25" t="s">
        <v>7262</v>
      </c>
      <c r="L2906" s="25" t="s">
        <v>7259</v>
      </c>
      <c r="M2906" s="21">
        <v>6296.87</v>
      </c>
      <c r="N2906" s="21">
        <v>6296.87</v>
      </c>
      <c r="O2906" s="21">
        <v>0</v>
      </c>
      <c r="P2906" s="21">
        <v>6296.87</v>
      </c>
      <c r="Q2906" s="25" t="s">
        <v>11239</v>
      </c>
      <c r="R2906" s="1" t="str">
        <f t="shared" si="46"/>
        <v>ST10018</v>
      </c>
      <c r="S2906" t="str">
        <f>VLOOKUP(R2906,Data!$C$2:$D$261,2,0)</f>
        <v>The Annex</v>
      </c>
      <c r="T2906">
        <f>COUNTIF('Feb 2022'!A:A,D2906)+COUNTIF('Mar 2022'!A:A,D2906)+COUNTIF('Apr 2022'!A:A,D2906)+COUNTIF('May 2022'!A:A,D2906)+COUNTIF('June 2022'!A:A,D2906)+COUNTIF('July 2022'!A:A,D2906)+COUNTIF('Aug 2022'!A:A,D2906)+COUNTIF('Sep 2022'!A:A,D2906)+COUNTIF('Oct 2022'!A:A,D2906)+COUNTIF('Dec 2022'!A:A,D2906)</f>
        <v>1</v>
      </c>
      <c r="U2906" t="str">
        <f>VLOOKUP(Q2906,'Capital Lookup'!A:B,2,FALSE)</f>
        <v>No</v>
      </c>
      <c r="V2906" s="2">
        <f>IFERROR(VLOOKUP(LEFT(F2906,10),'Find Purchase Orders'!B:J,9,FALSE),"")</f>
        <v>44717</v>
      </c>
      <c r="W2906" s="25" t="s">
        <v>7261</v>
      </c>
    </row>
    <row r="2907" spans="1:23" hidden="1">
      <c r="A2907" s="25" t="s">
        <v>7269</v>
      </c>
      <c r="B2907" s="25" t="s">
        <v>7953</v>
      </c>
      <c r="C2907" s="25" t="s">
        <v>7271</v>
      </c>
      <c r="D2907" s="25" t="s">
        <v>5047</v>
      </c>
      <c r="E2907" s="25" t="s">
        <v>7492</v>
      </c>
      <c r="F2907" s="25" t="s">
        <v>14182</v>
      </c>
      <c r="G2907" s="25" t="s">
        <v>14183</v>
      </c>
      <c r="H2907" s="21">
        <v>9650.2000000000007</v>
      </c>
      <c r="I2907" s="25" t="s">
        <v>7296</v>
      </c>
      <c r="J2907" s="25" t="s">
        <v>7288</v>
      </c>
      <c r="K2907" s="25" t="s">
        <v>7495</v>
      </c>
      <c r="L2907" s="25" t="s">
        <v>8052</v>
      </c>
      <c r="M2907" s="21">
        <v>9650.2000000000007</v>
      </c>
      <c r="N2907" s="22">
        <v>0</v>
      </c>
      <c r="O2907" s="21">
        <v>9650.2000000000007</v>
      </c>
      <c r="P2907" s="21">
        <v>9650.2000000000007</v>
      </c>
      <c r="Q2907" s="25" t="s">
        <v>14184</v>
      </c>
      <c r="R2907" s="1" t="str">
        <f t="shared" si="46"/>
        <v>ST10155</v>
      </c>
      <c r="S2907" t="str">
        <f>VLOOKUP(R2907,Data!$C$2:$D$261,2,0)</f>
        <v>Oak Terrace</v>
      </c>
      <c r="T2907">
        <f>COUNTIF('Feb 2022'!A:A,D2907)+COUNTIF('Mar 2022'!A:A,D2907)+COUNTIF('Apr 2022'!A:A,D2907)+COUNTIF('May 2022'!A:A,D2907)+COUNTIF('June 2022'!A:A,D2907)+COUNTIF('July 2022'!A:A,D2907)+COUNTIF('Aug 2022'!A:A,D2907)+COUNTIF('Sep 2022'!A:A,D2907)+COUNTIF('Oct 2022'!A:A,D2907)+COUNTIF('Dec 2022'!A:A,D2907)</f>
        <v>1</v>
      </c>
      <c r="U2907" t="str">
        <f>VLOOKUP(Q2907,'Capital Lookup'!A:B,2,FALSE)</f>
        <v>No</v>
      </c>
      <c r="V2907" s="2">
        <f>IFERROR(VLOOKUP(LEFT(F2907,10),'Find Purchase Orders'!B:J,9,FALSE),"")</f>
        <v>44711</v>
      </c>
      <c r="W2907" s="25" t="s">
        <v>7261</v>
      </c>
    </row>
    <row r="2908" spans="1:23" hidden="1">
      <c r="A2908" s="25" t="s">
        <v>8607</v>
      </c>
      <c r="B2908" s="25" t="s">
        <v>8866</v>
      </c>
      <c r="C2908" s="25"/>
      <c r="D2908" s="25" t="s">
        <v>14185</v>
      </c>
      <c r="E2908" s="25" t="s">
        <v>8868</v>
      </c>
      <c r="F2908" s="25" t="s">
        <v>14186</v>
      </c>
      <c r="G2908" s="25" t="s">
        <v>9512</v>
      </c>
      <c r="H2908" s="21">
        <v>1864.5</v>
      </c>
      <c r="I2908" s="25" t="s">
        <v>7296</v>
      </c>
      <c r="J2908" s="25" t="s">
        <v>7288</v>
      </c>
      <c r="K2908" s="25" t="s">
        <v>7262</v>
      </c>
      <c r="L2908" s="25" t="s">
        <v>7259</v>
      </c>
      <c r="M2908" s="21">
        <v>1864.5</v>
      </c>
      <c r="N2908" s="21">
        <v>1864.5</v>
      </c>
      <c r="O2908" s="21">
        <v>0</v>
      </c>
      <c r="P2908" s="21">
        <v>1864.5</v>
      </c>
      <c r="Q2908" s="25" t="s">
        <v>8871</v>
      </c>
      <c r="R2908" s="1" t="str">
        <f t="shared" si="46"/>
        <v>ST10399</v>
      </c>
      <c r="S2908" t="e">
        <f>VLOOKUP(R2908,Data!$C$2:$D$261,2,0)</f>
        <v>#N/A</v>
      </c>
      <c r="T2908">
        <f>COUNTIF('Feb 2022'!A:A,D2908)+COUNTIF('Mar 2022'!A:A,D2908)+COUNTIF('Apr 2022'!A:A,D2908)+COUNTIF('May 2022'!A:A,D2908)+COUNTIF('June 2022'!A:A,D2908)+COUNTIF('July 2022'!A:A,D2908)+COUNTIF('Aug 2022'!A:A,D2908)+COUNTIF('Sep 2022'!A:A,D2908)+COUNTIF('Oct 2022'!A:A,D2908)+COUNTIF('Dec 2022'!A:A,D2908)</f>
        <v>0</v>
      </c>
      <c r="U2908" t="str">
        <f>VLOOKUP(Q2908,'Capital Lookup'!A:B,2,FALSE)</f>
        <v>Yes</v>
      </c>
      <c r="V2908" s="2">
        <f>IFERROR(VLOOKUP(LEFT(F2908,10),'Find Purchase Orders'!B:J,9,FALSE),"")</f>
        <v>44719</v>
      </c>
      <c r="W2908" s="25" t="s">
        <v>7261</v>
      </c>
    </row>
    <row r="2909" spans="1:23" hidden="1">
      <c r="A2909" s="25" t="s">
        <v>8607</v>
      </c>
      <c r="B2909" s="25" t="s">
        <v>8866</v>
      </c>
      <c r="C2909" s="25"/>
      <c r="D2909" s="25" t="s">
        <v>14185</v>
      </c>
      <c r="E2909" s="25" t="s">
        <v>8868</v>
      </c>
      <c r="F2909" s="25" t="s">
        <v>14187</v>
      </c>
      <c r="G2909" s="25" t="s">
        <v>14188</v>
      </c>
      <c r="H2909" s="21">
        <v>4180.7299999999996</v>
      </c>
      <c r="I2909" s="25" t="s">
        <v>7296</v>
      </c>
      <c r="J2909" s="25" t="s">
        <v>7288</v>
      </c>
      <c r="K2909" s="25" t="s">
        <v>7262</v>
      </c>
      <c r="L2909" s="25" t="s">
        <v>7259</v>
      </c>
      <c r="M2909" s="21">
        <v>4180.7299999999996</v>
      </c>
      <c r="N2909" s="21">
        <v>4180.7299999999996</v>
      </c>
      <c r="O2909" s="21">
        <v>0</v>
      </c>
      <c r="P2909" s="21">
        <v>4180.7299999999996</v>
      </c>
      <c r="Q2909" s="25" t="s">
        <v>8871</v>
      </c>
      <c r="R2909" s="1" t="str">
        <f t="shared" si="46"/>
        <v>ST10399</v>
      </c>
      <c r="S2909" t="e">
        <f>VLOOKUP(R2909,Data!$C$2:$D$261,2,0)</f>
        <v>#N/A</v>
      </c>
      <c r="T2909">
        <f>COUNTIF('Feb 2022'!A:A,D2909)+COUNTIF('Mar 2022'!A:A,D2909)+COUNTIF('Apr 2022'!A:A,D2909)+COUNTIF('May 2022'!A:A,D2909)+COUNTIF('June 2022'!A:A,D2909)+COUNTIF('July 2022'!A:A,D2909)+COUNTIF('Aug 2022'!A:A,D2909)+COUNTIF('Sep 2022'!A:A,D2909)+COUNTIF('Oct 2022'!A:A,D2909)+COUNTIF('Dec 2022'!A:A,D2909)</f>
        <v>0</v>
      </c>
      <c r="U2909" t="str">
        <f>VLOOKUP(Q2909,'Capital Lookup'!A:B,2,FALSE)</f>
        <v>Yes</v>
      </c>
      <c r="V2909" s="2">
        <f>IFERROR(VLOOKUP(LEFT(F2909,10),'Find Purchase Orders'!B:J,9,FALSE),"")</f>
        <v>44719</v>
      </c>
      <c r="W2909" s="25" t="s">
        <v>7261</v>
      </c>
    </row>
    <row r="2910" spans="1:23" hidden="1">
      <c r="A2910" s="25" t="s">
        <v>8607</v>
      </c>
      <c r="B2910" s="25" t="s">
        <v>8866</v>
      </c>
      <c r="C2910" s="25"/>
      <c r="D2910" s="25" t="s">
        <v>14189</v>
      </c>
      <c r="E2910" s="25" t="s">
        <v>8868</v>
      </c>
      <c r="F2910" s="25" t="s">
        <v>14190</v>
      </c>
      <c r="G2910" s="25" t="s">
        <v>9083</v>
      </c>
      <c r="H2910" s="21">
        <v>678</v>
      </c>
      <c r="I2910" s="25" t="s">
        <v>7296</v>
      </c>
      <c r="J2910" s="25" t="s">
        <v>7288</v>
      </c>
      <c r="K2910" s="25" t="s">
        <v>7262</v>
      </c>
      <c r="L2910" s="25" t="s">
        <v>7259</v>
      </c>
      <c r="M2910" s="21">
        <v>678</v>
      </c>
      <c r="N2910" s="22">
        <v>0</v>
      </c>
      <c r="O2910" s="21">
        <v>678</v>
      </c>
      <c r="P2910" s="21">
        <v>678</v>
      </c>
      <c r="Q2910" s="25" t="s">
        <v>8871</v>
      </c>
      <c r="R2910" s="1" t="str">
        <f t="shared" si="46"/>
        <v>ST10399</v>
      </c>
      <c r="S2910" t="e">
        <f>VLOOKUP(R2910,Data!$C$2:$D$261,2,0)</f>
        <v>#N/A</v>
      </c>
      <c r="T2910">
        <f>COUNTIF('Feb 2022'!A:A,D2910)+COUNTIF('Mar 2022'!A:A,D2910)+COUNTIF('Apr 2022'!A:A,D2910)+COUNTIF('May 2022'!A:A,D2910)+COUNTIF('June 2022'!A:A,D2910)+COUNTIF('July 2022'!A:A,D2910)+COUNTIF('Aug 2022'!A:A,D2910)+COUNTIF('Sep 2022'!A:A,D2910)+COUNTIF('Oct 2022'!A:A,D2910)+COUNTIF('Dec 2022'!A:A,D2910)</f>
        <v>0</v>
      </c>
      <c r="U2910" t="str">
        <f>VLOOKUP(Q2910,'Capital Lookup'!A:B,2,FALSE)</f>
        <v>Yes</v>
      </c>
      <c r="V2910" s="2">
        <f>IFERROR(VLOOKUP(LEFT(F2910,10),'Find Purchase Orders'!B:J,9,FALSE),"")</f>
        <v>44718</v>
      </c>
      <c r="W2910" s="25" t="s">
        <v>7261</v>
      </c>
    </row>
    <row r="2911" spans="1:23" hidden="1">
      <c r="A2911" s="25" t="s">
        <v>8607</v>
      </c>
      <c r="B2911" s="25" t="s">
        <v>8866</v>
      </c>
      <c r="C2911" s="25"/>
      <c r="D2911" s="25" t="s">
        <v>14189</v>
      </c>
      <c r="E2911" s="25" t="s">
        <v>8868</v>
      </c>
      <c r="F2911" s="25" t="s">
        <v>14191</v>
      </c>
      <c r="G2911" s="25" t="s">
        <v>14192</v>
      </c>
      <c r="H2911" s="21">
        <v>4634.24</v>
      </c>
      <c r="I2911" s="25" t="s">
        <v>7296</v>
      </c>
      <c r="J2911" s="25" t="s">
        <v>7288</v>
      </c>
      <c r="K2911" s="25" t="s">
        <v>7262</v>
      </c>
      <c r="L2911" s="25" t="s">
        <v>7259</v>
      </c>
      <c r="M2911" s="21">
        <v>4634.24</v>
      </c>
      <c r="N2911" s="22">
        <v>0</v>
      </c>
      <c r="O2911" s="21">
        <v>4634.24</v>
      </c>
      <c r="P2911" s="21">
        <v>4634.24</v>
      </c>
      <c r="Q2911" s="25" t="s">
        <v>8871</v>
      </c>
      <c r="R2911" s="1" t="str">
        <f t="shared" si="46"/>
        <v>ST10399</v>
      </c>
      <c r="S2911" t="e">
        <f>VLOOKUP(R2911,Data!$C$2:$D$261,2,0)</f>
        <v>#N/A</v>
      </c>
      <c r="T2911">
        <f>COUNTIF('Feb 2022'!A:A,D2911)+COUNTIF('Mar 2022'!A:A,D2911)+COUNTIF('Apr 2022'!A:A,D2911)+COUNTIF('May 2022'!A:A,D2911)+COUNTIF('June 2022'!A:A,D2911)+COUNTIF('July 2022'!A:A,D2911)+COUNTIF('Aug 2022'!A:A,D2911)+COUNTIF('Sep 2022'!A:A,D2911)+COUNTIF('Oct 2022'!A:A,D2911)+COUNTIF('Dec 2022'!A:A,D2911)</f>
        <v>0</v>
      </c>
      <c r="U2911" t="str">
        <f>VLOOKUP(Q2911,'Capital Lookup'!A:B,2,FALSE)</f>
        <v>Yes</v>
      </c>
      <c r="V2911" s="2">
        <f>IFERROR(VLOOKUP(LEFT(F2911,10),'Find Purchase Orders'!B:J,9,FALSE),"")</f>
        <v>44718</v>
      </c>
      <c r="W2911" s="25" t="s">
        <v>7261</v>
      </c>
    </row>
    <row r="2912" spans="1:23" hidden="1">
      <c r="A2912" s="25" t="s">
        <v>8607</v>
      </c>
      <c r="B2912" s="25" t="s">
        <v>8866</v>
      </c>
      <c r="C2912" s="25"/>
      <c r="D2912" s="25" t="s">
        <v>14193</v>
      </c>
      <c r="E2912" s="25" t="s">
        <v>8868</v>
      </c>
      <c r="F2912" s="25" t="s">
        <v>14194</v>
      </c>
      <c r="G2912" s="25" t="s">
        <v>14195</v>
      </c>
      <c r="H2912" s="21">
        <v>678</v>
      </c>
      <c r="I2912" s="25" t="s">
        <v>7296</v>
      </c>
      <c r="J2912" s="25" t="s">
        <v>7288</v>
      </c>
      <c r="K2912" s="25" t="s">
        <v>7289</v>
      </c>
      <c r="L2912" s="25" t="s">
        <v>7259</v>
      </c>
      <c r="M2912" s="21">
        <v>678</v>
      </c>
      <c r="N2912" s="21">
        <v>678</v>
      </c>
      <c r="O2912" s="21">
        <v>0</v>
      </c>
      <c r="P2912" s="21">
        <v>678</v>
      </c>
      <c r="Q2912" s="25" t="s">
        <v>8871</v>
      </c>
      <c r="R2912" s="1" t="str">
        <f t="shared" si="46"/>
        <v>ST10399</v>
      </c>
      <c r="S2912" t="e">
        <f>VLOOKUP(R2912,Data!$C$2:$D$261,2,0)</f>
        <v>#N/A</v>
      </c>
      <c r="T2912">
        <f>COUNTIF('Feb 2022'!A:A,D2912)+COUNTIF('Mar 2022'!A:A,D2912)+COUNTIF('Apr 2022'!A:A,D2912)+COUNTIF('May 2022'!A:A,D2912)+COUNTIF('June 2022'!A:A,D2912)+COUNTIF('July 2022'!A:A,D2912)+COUNTIF('Aug 2022'!A:A,D2912)+COUNTIF('Sep 2022'!A:A,D2912)+COUNTIF('Oct 2022'!A:A,D2912)+COUNTIF('Dec 2022'!A:A,D2912)</f>
        <v>0</v>
      </c>
      <c r="U2912" t="str">
        <f>VLOOKUP(Q2912,'Capital Lookup'!A:B,2,FALSE)</f>
        <v>Yes</v>
      </c>
      <c r="V2912" s="2">
        <f>IFERROR(VLOOKUP(LEFT(F2912,10),'Find Purchase Orders'!B:J,9,FALSE),"")</f>
        <v>44719</v>
      </c>
      <c r="W2912" s="25" t="s">
        <v>7261</v>
      </c>
    </row>
    <row r="2913" spans="1:23" hidden="1">
      <c r="A2913" s="25" t="s">
        <v>8607</v>
      </c>
      <c r="B2913" s="25" t="s">
        <v>8866</v>
      </c>
      <c r="C2913" s="25"/>
      <c r="D2913" s="25" t="s">
        <v>14193</v>
      </c>
      <c r="E2913" s="25" t="s">
        <v>8868</v>
      </c>
      <c r="F2913" s="25" t="s">
        <v>14196</v>
      </c>
      <c r="G2913" s="25" t="s">
        <v>14197</v>
      </c>
      <c r="H2913" s="21">
        <v>1412.5</v>
      </c>
      <c r="I2913" s="25" t="s">
        <v>7296</v>
      </c>
      <c r="J2913" s="25" t="s">
        <v>7288</v>
      </c>
      <c r="K2913" s="25" t="s">
        <v>7289</v>
      </c>
      <c r="L2913" s="25" t="s">
        <v>7259</v>
      </c>
      <c r="M2913" s="21">
        <v>1412.5</v>
      </c>
      <c r="N2913" s="21">
        <v>1412.5</v>
      </c>
      <c r="O2913" s="21">
        <v>0</v>
      </c>
      <c r="P2913" s="21">
        <v>1412.5</v>
      </c>
      <c r="Q2913" s="25" t="s">
        <v>8871</v>
      </c>
      <c r="R2913" s="1" t="str">
        <f t="shared" si="46"/>
        <v>ST10399</v>
      </c>
      <c r="S2913" t="e">
        <f>VLOOKUP(R2913,Data!$C$2:$D$261,2,0)</f>
        <v>#N/A</v>
      </c>
      <c r="T2913">
        <f>COUNTIF('Feb 2022'!A:A,D2913)+COUNTIF('Mar 2022'!A:A,D2913)+COUNTIF('Apr 2022'!A:A,D2913)+COUNTIF('May 2022'!A:A,D2913)+COUNTIF('June 2022'!A:A,D2913)+COUNTIF('July 2022'!A:A,D2913)+COUNTIF('Aug 2022'!A:A,D2913)+COUNTIF('Sep 2022'!A:A,D2913)+COUNTIF('Oct 2022'!A:A,D2913)+COUNTIF('Dec 2022'!A:A,D2913)</f>
        <v>0</v>
      </c>
      <c r="U2913" t="str">
        <f>VLOOKUP(Q2913,'Capital Lookup'!A:B,2,FALSE)</f>
        <v>Yes</v>
      </c>
      <c r="V2913" s="2">
        <f>IFERROR(VLOOKUP(LEFT(F2913,10),'Find Purchase Orders'!B:J,9,FALSE),"")</f>
        <v>44719</v>
      </c>
      <c r="W2913" s="25" t="s">
        <v>7261</v>
      </c>
    </row>
    <row r="2914" spans="1:23" hidden="1">
      <c r="A2914" s="25" t="s">
        <v>8607</v>
      </c>
      <c r="B2914" s="25" t="s">
        <v>8866</v>
      </c>
      <c r="C2914" s="25"/>
      <c r="D2914" s="25" t="s">
        <v>14198</v>
      </c>
      <c r="E2914" s="25" t="s">
        <v>8868</v>
      </c>
      <c r="F2914" s="25" t="s">
        <v>14199</v>
      </c>
      <c r="G2914" s="25" t="s">
        <v>14200</v>
      </c>
      <c r="H2914" s="21">
        <v>1751.5</v>
      </c>
      <c r="I2914" s="25" t="s">
        <v>7296</v>
      </c>
      <c r="J2914" s="25" t="s">
        <v>7288</v>
      </c>
      <c r="K2914" s="25" t="s">
        <v>7289</v>
      </c>
      <c r="L2914" s="25" t="s">
        <v>7259</v>
      </c>
      <c r="M2914" s="21">
        <v>1751.5</v>
      </c>
      <c r="N2914" s="21">
        <v>1751.5</v>
      </c>
      <c r="O2914" s="21">
        <v>0</v>
      </c>
      <c r="P2914" s="21">
        <v>1751.5</v>
      </c>
      <c r="Q2914" s="25" t="s">
        <v>8871</v>
      </c>
      <c r="R2914" s="1" t="str">
        <f t="shared" si="46"/>
        <v>ST10399</v>
      </c>
      <c r="S2914" t="e">
        <f>VLOOKUP(R2914,Data!$C$2:$D$261,2,0)</f>
        <v>#N/A</v>
      </c>
      <c r="T2914">
        <f>COUNTIF('Feb 2022'!A:A,D2914)+COUNTIF('Mar 2022'!A:A,D2914)+COUNTIF('Apr 2022'!A:A,D2914)+COUNTIF('May 2022'!A:A,D2914)+COUNTIF('June 2022'!A:A,D2914)+COUNTIF('July 2022'!A:A,D2914)+COUNTIF('Aug 2022'!A:A,D2914)+COUNTIF('Sep 2022'!A:A,D2914)+COUNTIF('Oct 2022'!A:A,D2914)+COUNTIF('Dec 2022'!A:A,D2914)</f>
        <v>0</v>
      </c>
      <c r="U2914" t="str">
        <f>VLOOKUP(Q2914,'Capital Lookup'!A:B,2,FALSE)</f>
        <v>Yes</v>
      </c>
      <c r="V2914" s="2">
        <f>IFERROR(VLOOKUP(LEFT(F2914,10),'Find Purchase Orders'!B:J,9,FALSE),"")</f>
        <v>44719</v>
      </c>
      <c r="W2914" s="25" t="s">
        <v>7261</v>
      </c>
    </row>
    <row r="2915" spans="1:23" hidden="1">
      <c r="A2915" s="25" t="s">
        <v>8607</v>
      </c>
      <c r="B2915" s="25" t="s">
        <v>8866</v>
      </c>
      <c r="C2915" s="25"/>
      <c r="D2915" s="25" t="s">
        <v>14201</v>
      </c>
      <c r="E2915" s="25" t="s">
        <v>8868</v>
      </c>
      <c r="F2915" s="25" t="s">
        <v>14202</v>
      </c>
      <c r="G2915" s="25" t="s">
        <v>12117</v>
      </c>
      <c r="H2915" s="21">
        <v>678</v>
      </c>
      <c r="I2915" s="25" t="s">
        <v>7296</v>
      </c>
      <c r="J2915" s="25" t="s">
        <v>7288</v>
      </c>
      <c r="K2915" s="25" t="s">
        <v>7262</v>
      </c>
      <c r="L2915" s="25" t="s">
        <v>7259</v>
      </c>
      <c r="M2915" s="21">
        <v>678</v>
      </c>
      <c r="N2915" s="21">
        <v>678</v>
      </c>
      <c r="O2915" s="21">
        <v>0</v>
      </c>
      <c r="P2915" s="21">
        <v>678</v>
      </c>
      <c r="Q2915" s="25" t="s">
        <v>8871</v>
      </c>
      <c r="R2915" s="1" t="str">
        <f t="shared" si="46"/>
        <v>ST10399</v>
      </c>
      <c r="S2915" t="e">
        <f>VLOOKUP(R2915,Data!$C$2:$D$261,2,0)</f>
        <v>#N/A</v>
      </c>
      <c r="T2915">
        <f>COUNTIF('Feb 2022'!A:A,D2915)+COUNTIF('Mar 2022'!A:A,D2915)+COUNTIF('Apr 2022'!A:A,D2915)+COUNTIF('May 2022'!A:A,D2915)+COUNTIF('June 2022'!A:A,D2915)+COUNTIF('July 2022'!A:A,D2915)+COUNTIF('Aug 2022'!A:A,D2915)+COUNTIF('Sep 2022'!A:A,D2915)+COUNTIF('Oct 2022'!A:A,D2915)+COUNTIF('Dec 2022'!A:A,D2915)</f>
        <v>0</v>
      </c>
      <c r="U2915" t="str">
        <f>VLOOKUP(Q2915,'Capital Lookup'!A:B,2,FALSE)</f>
        <v>Yes</v>
      </c>
      <c r="V2915" s="2">
        <f>IFERROR(VLOOKUP(LEFT(F2915,10),'Find Purchase Orders'!B:J,9,FALSE),"")</f>
        <v>44719</v>
      </c>
      <c r="W2915" s="25" t="s">
        <v>7261</v>
      </c>
    </row>
    <row r="2916" spans="1:23" hidden="1">
      <c r="A2916" s="25" t="s">
        <v>8607</v>
      </c>
      <c r="B2916" s="25" t="s">
        <v>8866</v>
      </c>
      <c r="C2916" s="25"/>
      <c r="D2916" s="25" t="s">
        <v>14201</v>
      </c>
      <c r="E2916" s="25" t="s">
        <v>8868</v>
      </c>
      <c r="F2916" s="25" t="s">
        <v>14203</v>
      </c>
      <c r="G2916" s="25" t="s">
        <v>14204</v>
      </c>
      <c r="H2916" s="21">
        <v>2813.45</v>
      </c>
      <c r="I2916" s="25" t="s">
        <v>7296</v>
      </c>
      <c r="J2916" s="25" t="s">
        <v>7288</v>
      </c>
      <c r="K2916" s="25" t="s">
        <v>7262</v>
      </c>
      <c r="L2916" s="25" t="s">
        <v>7259</v>
      </c>
      <c r="M2916" s="21">
        <v>2813.45</v>
      </c>
      <c r="N2916" s="21">
        <v>2813.45</v>
      </c>
      <c r="O2916" s="21">
        <v>0</v>
      </c>
      <c r="P2916" s="21">
        <v>2813.45</v>
      </c>
      <c r="Q2916" s="25" t="s">
        <v>8871</v>
      </c>
      <c r="R2916" s="1" t="str">
        <f t="shared" si="46"/>
        <v>ST10399</v>
      </c>
      <c r="S2916" t="e">
        <f>VLOOKUP(R2916,Data!$C$2:$D$261,2,0)</f>
        <v>#N/A</v>
      </c>
      <c r="T2916">
        <f>COUNTIF('Feb 2022'!A:A,D2916)+COUNTIF('Mar 2022'!A:A,D2916)+COUNTIF('Apr 2022'!A:A,D2916)+COUNTIF('May 2022'!A:A,D2916)+COUNTIF('June 2022'!A:A,D2916)+COUNTIF('July 2022'!A:A,D2916)+COUNTIF('Aug 2022'!A:A,D2916)+COUNTIF('Sep 2022'!A:A,D2916)+COUNTIF('Oct 2022'!A:A,D2916)+COUNTIF('Dec 2022'!A:A,D2916)</f>
        <v>0</v>
      </c>
      <c r="U2916" t="str">
        <f>VLOOKUP(Q2916,'Capital Lookup'!A:B,2,FALSE)</f>
        <v>Yes</v>
      </c>
      <c r="V2916" s="2">
        <f>IFERROR(VLOOKUP(LEFT(F2916,10),'Find Purchase Orders'!B:J,9,FALSE),"")</f>
        <v>44719</v>
      </c>
      <c r="W2916" s="25" t="s">
        <v>7261</v>
      </c>
    </row>
    <row r="2917" spans="1:23" hidden="1">
      <c r="A2917" s="25" t="s">
        <v>8607</v>
      </c>
      <c r="B2917" s="25" t="s">
        <v>8866</v>
      </c>
      <c r="C2917" s="25"/>
      <c r="D2917" s="25" t="s">
        <v>14205</v>
      </c>
      <c r="E2917" s="25" t="s">
        <v>8868</v>
      </c>
      <c r="F2917" s="25" t="s">
        <v>14206</v>
      </c>
      <c r="G2917" s="25" t="s">
        <v>14207</v>
      </c>
      <c r="H2917" s="21">
        <v>678</v>
      </c>
      <c r="I2917" s="25" t="s">
        <v>7296</v>
      </c>
      <c r="J2917" s="25" t="s">
        <v>7288</v>
      </c>
      <c r="K2917" s="25" t="s">
        <v>7289</v>
      </c>
      <c r="L2917" s="25" t="s">
        <v>7259</v>
      </c>
      <c r="M2917" s="21">
        <v>678</v>
      </c>
      <c r="N2917" s="21">
        <v>678</v>
      </c>
      <c r="O2917" s="21">
        <v>0</v>
      </c>
      <c r="P2917" s="21">
        <v>678</v>
      </c>
      <c r="Q2917" s="25" t="s">
        <v>8871</v>
      </c>
      <c r="R2917" s="1" t="str">
        <f t="shared" si="46"/>
        <v>ST10399</v>
      </c>
      <c r="S2917" t="e">
        <f>VLOOKUP(R2917,Data!$C$2:$D$261,2,0)</f>
        <v>#N/A</v>
      </c>
      <c r="T2917">
        <f>COUNTIF('Feb 2022'!A:A,D2917)+COUNTIF('Mar 2022'!A:A,D2917)+COUNTIF('Apr 2022'!A:A,D2917)+COUNTIF('May 2022'!A:A,D2917)+COUNTIF('June 2022'!A:A,D2917)+COUNTIF('July 2022'!A:A,D2917)+COUNTIF('Aug 2022'!A:A,D2917)+COUNTIF('Sep 2022'!A:A,D2917)+COUNTIF('Oct 2022'!A:A,D2917)+COUNTIF('Dec 2022'!A:A,D2917)</f>
        <v>0</v>
      </c>
      <c r="U2917" t="str">
        <f>VLOOKUP(Q2917,'Capital Lookup'!A:B,2,FALSE)</f>
        <v>Yes</v>
      </c>
      <c r="V2917" s="2">
        <f>IFERROR(VLOOKUP(LEFT(F2917,10),'Find Purchase Orders'!B:J,9,FALSE),"")</f>
        <v>44719</v>
      </c>
      <c r="W2917" s="25" t="s">
        <v>7261</v>
      </c>
    </row>
    <row r="2918" spans="1:23" hidden="1">
      <c r="A2918" s="25" t="s">
        <v>8607</v>
      </c>
      <c r="B2918" s="25" t="s">
        <v>8866</v>
      </c>
      <c r="C2918" s="25"/>
      <c r="D2918" s="25" t="s">
        <v>14205</v>
      </c>
      <c r="E2918" s="25" t="s">
        <v>8868</v>
      </c>
      <c r="F2918" s="25" t="s">
        <v>14208</v>
      </c>
      <c r="G2918" s="25" t="s">
        <v>14209</v>
      </c>
      <c r="H2918" s="21">
        <v>1412.5</v>
      </c>
      <c r="I2918" s="25" t="s">
        <v>7296</v>
      </c>
      <c r="J2918" s="25" t="s">
        <v>7288</v>
      </c>
      <c r="K2918" s="25" t="s">
        <v>7289</v>
      </c>
      <c r="L2918" s="25" t="s">
        <v>7259</v>
      </c>
      <c r="M2918" s="21">
        <v>1412.5</v>
      </c>
      <c r="N2918" s="21">
        <v>1412.5</v>
      </c>
      <c r="O2918" s="21">
        <v>0</v>
      </c>
      <c r="P2918" s="21">
        <v>1412.5</v>
      </c>
      <c r="Q2918" s="25" t="s">
        <v>8871</v>
      </c>
      <c r="R2918" s="1" t="str">
        <f t="shared" si="46"/>
        <v>ST10399</v>
      </c>
      <c r="S2918" t="e">
        <f>VLOOKUP(R2918,Data!$C$2:$D$261,2,0)</f>
        <v>#N/A</v>
      </c>
      <c r="T2918">
        <f>COUNTIF('Feb 2022'!A:A,D2918)+COUNTIF('Mar 2022'!A:A,D2918)+COUNTIF('Apr 2022'!A:A,D2918)+COUNTIF('May 2022'!A:A,D2918)+COUNTIF('June 2022'!A:A,D2918)+COUNTIF('July 2022'!A:A,D2918)+COUNTIF('Aug 2022'!A:A,D2918)+COUNTIF('Sep 2022'!A:A,D2918)+COUNTIF('Oct 2022'!A:A,D2918)+COUNTIF('Dec 2022'!A:A,D2918)</f>
        <v>0</v>
      </c>
      <c r="U2918" t="str">
        <f>VLOOKUP(Q2918,'Capital Lookup'!A:B,2,FALSE)</f>
        <v>Yes</v>
      </c>
      <c r="V2918" s="2">
        <f>IFERROR(VLOOKUP(LEFT(F2918,10),'Find Purchase Orders'!B:J,9,FALSE),"")</f>
        <v>44719</v>
      </c>
      <c r="W2918" s="25" t="s">
        <v>7261</v>
      </c>
    </row>
    <row r="2919" spans="1:23" hidden="1">
      <c r="A2919" s="25" t="s">
        <v>8607</v>
      </c>
      <c r="B2919" s="25" t="s">
        <v>8866</v>
      </c>
      <c r="C2919" s="25"/>
      <c r="D2919" s="25" t="s">
        <v>14210</v>
      </c>
      <c r="E2919" s="25" t="s">
        <v>8868</v>
      </c>
      <c r="F2919" s="25" t="s">
        <v>14211</v>
      </c>
      <c r="G2919" s="25" t="s">
        <v>14212</v>
      </c>
      <c r="H2919" s="21">
        <v>678</v>
      </c>
      <c r="I2919" s="25" t="s">
        <v>7287</v>
      </c>
      <c r="J2919" s="25" t="s">
        <v>7288</v>
      </c>
      <c r="K2919" s="25" t="s">
        <v>7289</v>
      </c>
      <c r="L2919" s="25" t="s">
        <v>7259</v>
      </c>
      <c r="M2919" s="21">
        <v>678</v>
      </c>
      <c r="N2919" s="22">
        <v>0</v>
      </c>
      <c r="O2919" s="21">
        <v>678</v>
      </c>
      <c r="P2919" s="21">
        <v>78</v>
      </c>
      <c r="Q2919" s="25" t="s">
        <v>8871</v>
      </c>
      <c r="R2919" s="1" t="str">
        <f t="shared" si="46"/>
        <v>ST10399</v>
      </c>
      <c r="S2919" t="e">
        <f>VLOOKUP(R2919,Data!$C$2:$D$261,2,0)</f>
        <v>#N/A</v>
      </c>
      <c r="T2919">
        <f>COUNTIF('Feb 2022'!A:A,D2919)+COUNTIF('Mar 2022'!A:A,D2919)+COUNTIF('Apr 2022'!A:A,D2919)+COUNTIF('May 2022'!A:A,D2919)+COUNTIF('June 2022'!A:A,D2919)+COUNTIF('July 2022'!A:A,D2919)+COUNTIF('Aug 2022'!A:A,D2919)+COUNTIF('Sep 2022'!A:A,D2919)+COUNTIF('Oct 2022'!A:A,D2919)+COUNTIF('Dec 2022'!A:A,D2919)</f>
        <v>0</v>
      </c>
      <c r="U2919" t="str">
        <f>VLOOKUP(Q2919,'Capital Lookup'!A:B,2,FALSE)</f>
        <v>Yes</v>
      </c>
      <c r="V2919" s="2">
        <f>IFERROR(VLOOKUP(LEFT(F2919,10),'Find Purchase Orders'!B:J,9,FALSE),"")</f>
        <v>44725</v>
      </c>
      <c r="W2919" s="25" t="s">
        <v>7261</v>
      </c>
    </row>
    <row r="2920" spans="1:23" hidden="1">
      <c r="A2920" s="25" t="s">
        <v>8607</v>
      </c>
      <c r="B2920" s="25" t="s">
        <v>8866</v>
      </c>
      <c r="C2920" s="25"/>
      <c r="D2920" s="25" t="s">
        <v>14210</v>
      </c>
      <c r="E2920" s="25" t="s">
        <v>8868</v>
      </c>
      <c r="F2920" s="25" t="s">
        <v>14213</v>
      </c>
      <c r="G2920" s="25" t="s">
        <v>14214</v>
      </c>
      <c r="H2920" s="21">
        <v>1412.5</v>
      </c>
      <c r="I2920" s="25" t="s">
        <v>7287</v>
      </c>
      <c r="J2920" s="25" t="s">
        <v>7288</v>
      </c>
      <c r="K2920" s="25" t="s">
        <v>7289</v>
      </c>
      <c r="L2920" s="25" t="s">
        <v>7259</v>
      </c>
      <c r="M2920" s="21">
        <v>1412.5</v>
      </c>
      <c r="N2920" s="22">
        <v>0</v>
      </c>
      <c r="O2920" s="21">
        <v>1412.5</v>
      </c>
      <c r="P2920" s="21">
        <v>162.5</v>
      </c>
      <c r="Q2920" s="25" t="s">
        <v>8871</v>
      </c>
      <c r="R2920" s="1" t="str">
        <f t="shared" si="46"/>
        <v>ST10399</v>
      </c>
      <c r="S2920" t="e">
        <f>VLOOKUP(R2920,Data!$C$2:$D$261,2,0)</f>
        <v>#N/A</v>
      </c>
      <c r="T2920">
        <f>COUNTIF('Feb 2022'!A:A,D2920)+COUNTIF('Mar 2022'!A:A,D2920)+COUNTIF('Apr 2022'!A:A,D2920)+COUNTIF('May 2022'!A:A,D2920)+COUNTIF('June 2022'!A:A,D2920)+COUNTIF('July 2022'!A:A,D2920)+COUNTIF('Aug 2022'!A:A,D2920)+COUNTIF('Sep 2022'!A:A,D2920)+COUNTIF('Oct 2022'!A:A,D2920)+COUNTIF('Dec 2022'!A:A,D2920)</f>
        <v>0</v>
      </c>
      <c r="U2920" t="str">
        <f>VLOOKUP(Q2920,'Capital Lookup'!A:B,2,FALSE)</f>
        <v>Yes</v>
      </c>
      <c r="V2920" s="2">
        <f>IFERROR(VLOOKUP(LEFT(F2920,10),'Find Purchase Orders'!B:J,9,FALSE),"")</f>
        <v>44725</v>
      </c>
      <c r="W2920" s="25" t="s">
        <v>7261</v>
      </c>
    </row>
    <row r="2921" spans="1:23" hidden="1">
      <c r="A2921" s="25" t="s">
        <v>7425</v>
      </c>
      <c r="B2921" s="25" t="s">
        <v>7931</v>
      </c>
      <c r="C2921" s="25" t="s">
        <v>7271</v>
      </c>
      <c r="D2921" s="25" t="s">
        <v>5169</v>
      </c>
      <c r="E2921" s="25" t="s">
        <v>14215</v>
      </c>
      <c r="F2921" s="25" t="s">
        <v>14216</v>
      </c>
      <c r="G2921" s="25" t="s">
        <v>14217</v>
      </c>
      <c r="H2921" s="21">
        <v>4244.99</v>
      </c>
      <c r="I2921" s="25" t="s">
        <v>7296</v>
      </c>
      <c r="J2921" s="25" t="s">
        <v>7288</v>
      </c>
      <c r="K2921" s="25" t="s">
        <v>7262</v>
      </c>
      <c r="L2921" s="25" t="s">
        <v>7259</v>
      </c>
      <c r="M2921" s="21">
        <v>4244.99</v>
      </c>
      <c r="N2921" s="21">
        <v>4244.99</v>
      </c>
      <c r="O2921" s="21">
        <v>0</v>
      </c>
      <c r="P2921" s="21">
        <v>4244.99</v>
      </c>
      <c r="Q2921" s="25" t="s">
        <v>14218</v>
      </c>
      <c r="R2921" s="1" t="str">
        <f t="shared" si="46"/>
        <v>ST10182</v>
      </c>
      <c r="S2921" t="str">
        <f>VLOOKUP(R2921,Data!$C$2:$D$261,2,0)</f>
        <v>Blenheim Community Village</v>
      </c>
      <c r="T2921">
        <f>COUNTIF('Feb 2022'!A:A,D2921)+COUNTIF('Mar 2022'!A:A,D2921)+COUNTIF('Apr 2022'!A:A,D2921)+COUNTIF('May 2022'!A:A,D2921)+COUNTIF('June 2022'!A:A,D2921)+COUNTIF('July 2022'!A:A,D2921)+COUNTIF('Aug 2022'!A:A,D2921)+COUNTIF('Sep 2022'!A:A,D2921)+COUNTIF('Oct 2022'!A:A,D2921)+COUNTIF('Dec 2022'!A:A,D2921)</f>
        <v>1</v>
      </c>
      <c r="U2921" t="str">
        <f>VLOOKUP(Q2921,'Capital Lookup'!A:B,2,FALSE)</f>
        <v>No</v>
      </c>
      <c r="V2921" s="2">
        <f>IFERROR(VLOOKUP(LEFT(F2921,10),'Find Purchase Orders'!B:J,9,FALSE),"")</f>
        <v>44718</v>
      </c>
      <c r="W2921" s="25" t="s">
        <v>7261</v>
      </c>
    </row>
    <row r="2922" spans="1:23" hidden="1">
      <c r="A2922" s="25" t="s">
        <v>8607</v>
      </c>
      <c r="B2922" s="25" t="s">
        <v>8259</v>
      </c>
      <c r="C2922" s="25" t="s">
        <v>8260</v>
      </c>
      <c r="D2922" s="25" t="s">
        <v>14219</v>
      </c>
      <c r="E2922" s="25" t="s">
        <v>8591</v>
      </c>
      <c r="F2922" s="25" t="s">
        <v>14220</v>
      </c>
      <c r="G2922" s="25" t="s">
        <v>14221</v>
      </c>
      <c r="H2922" s="21">
        <v>3596.62</v>
      </c>
      <c r="I2922" s="25" t="s">
        <v>7296</v>
      </c>
      <c r="J2922" s="25" t="s">
        <v>7288</v>
      </c>
      <c r="K2922" s="25" t="s">
        <v>8592</v>
      </c>
      <c r="L2922" s="25" t="s">
        <v>8593</v>
      </c>
      <c r="M2922" s="21">
        <v>3596.62</v>
      </c>
      <c r="N2922" s="21">
        <v>3596.61</v>
      </c>
      <c r="O2922" s="21">
        <v>0.01</v>
      </c>
      <c r="P2922" s="21">
        <v>3596.62</v>
      </c>
      <c r="Q2922" s="25" t="s">
        <v>8611</v>
      </c>
      <c r="R2922" s="1" t="str">
        <f t="shared" si="46"/>
        <v>ST10260</v>
      </c>
      <c r="S2922" t="str">
        <f>VLOOKUP(R2922,Data!$C$2:$D$261,2,0)</f>
        <v>Support Office</v>
      </c>
      <c r="T2922">
        <f>COUNTIF('Feb 2022'!A:A,D2922)+COUNTIF('Mar 2022'!A:A,D2922)+COUNTIF('Apr 2022'!A:A,D2922)+COUNTIF('May 2022'!A:A,D2922)+COUNTIF('June 2022'!A:A,D2922)+COUNTIF('July 2022'!A:A,D2922)+COUNTIF('Aug 2022'!A:A,D2922)+COUNTIF('Sep 2022'!A:A,D2922)+COUNTIF('Oct 2022'!A:A,D2922)+COUNTIF('Dec 2022'!A:A,D2922)</f>
        <v>0</v>
      </c>
      <c r="U2922" t="str">
        <f>VLOOKUP(Q2922,'Capital Lookup'!A:B,2,FALSE)</f>
        <v>Yes</v>
      </c>
      <c r="V2922" s="2">
        <f>IFERROR(VLOOKUP(LEFT(F2922,10),'Find Purchase Orders'!B:J,9,FALSE),"")</f>
        <v>44712</v>
      </c>
      <c r="W2922" s="25" t="s">
        <v>7261</v>
      </c>
    </row>
    <row r="2923" spans="1:23" hidden="1">
      <c r="A2923" s="25" t="s">
        <v>8607</v>
      </c>
      <c r="B2923" s="25" t="s">
        <v>8259</v>
      </c>
      <c r="C2923" s="25" t="s">
        <v>8260</v>
      </c>
      <c r="D2923" s="25" t="s">
        <v>14219</v>
      </c>
      <c r="E2923" s="25" t="s">
        <v>8591</v>
      </c>
      <c r="F2923" s="25" t="s">
        <v>14222</v>
      </c>
      <c r="G2923" s="25" t="s">
        <v>8620</v>
      </c>
      <c r="H2923" s="21">
        <v>322.05</v>
      </c>
      <c r="I2923" s="25" t="s">
        <v>7296</v>
      </c>
      <c r="J2923" s="25" t="s">
        <v>7288</v>
      </c>
      <c r="K2923" s="25" t="s">
        <v>8592</v>
      </c>
      <c r="L2923" s="25" t="s">
        <v>8593</v>
      </c>
      <c r="M2923" s="21">
        <v>322.05</v>
      </c>
      <c r="N2923" s="21">
        <v>322.05</v>
      </c>
      <c r="O2923" s="21">
        <v>0</v>
      </c>
      <c r="P2923" s="21">
        <v>322.05</v>
      </c>
      <c r="Q2923" s="25" t="s">
        <v>8611</v>
      </c>
      <c r="R2923" s="1" t="str">
        <f t="shared" si="46"/>
        <v>ST10260</v>
      </c>
      <c r="S2923" t="str">
        <f>VLOOKUP(R2923,Data!$C$2:$D$261,2,0)</f>
        <v>Support Office</v>
      </c>
      <c r="T2923">
        <f>COUNTIF('Feb 2022'!A:A,D2923)+COUNTIF('Mar 2022'!A:A,D2923)+COUNTIF('Apr 2022'!A:A,D2923)+COUNTIF('May 2022'!A:A,D2923)+COUNTIF('June 2022'!A:A,D2923)+COUNTIF('July 2022'!A:A,D2923)+COUNTIF('Aug 2022'!A:A,D2923)+COUNTIF('Sep 2022'!A:A,D2923)+COUNTIF('Oct 2022'!A:A,D2923)+COUNTIF('Dec 2022'!A:A,D2923)</f>
        <v>0</v>
      </c>
      <c r="U2923" t="str">
        <f>VLOOKUP(Q2923,'Capital Lookup'!A:B,2,FALSE)</f>
        <v>Yes</v>
      </c>
      <c r="V2923" s="2">
        <f>IFERROR(VLOOKUP(LEFT(F2923,10),'Find Purchase Orders'!B:J,9,FALSE),"")</f>
        <v>44712</v>
      </c>
      <c r="W2923" s="25" t="s">
        <v>7261</v>
      </c>
    </row>
    <row r="2924" spans="1:23" hidden="1">
      <c r="A2924" s="25" t="s">
        <v>8607</v>
      </c>
      <c r="B2924" s="25" t="s">
        <v>8259</v>
      </c>
      <c r="C2924" s="25" t="s">
        <v>8260</v>
      </c>
      <c r="D2924" s="25" t="s">
        <v>14219</v>
      </c>
      <c r="E2924" s="25" t="s">
        <v>8591</v>
      </c>
      <c r="F2924" s="25" t="s">
        <v>14223</v>
      </c>
      <c r="G2924" s="25" t="s">
        <v>14224</v>
      </c>
      <c r="H2924" s="21">
        <v>174.18</v>
      </c>
      <c r="I2924" s="25" t="s">
        <v>7296</v>
      </c>
      <c r="J2924" s="25" t="s">
        <v>7288</v>
      </c>
      <c r="K2924" s="25" t="s">
        <v>8592</v>
      </c>
      <c r="L2924" s="25" t="s">
        <v>8593</v>
      </c>
      <c r="M2924" s="21">
        <v>174.18</v>
      </c>
      <c r="N2924" s="21">
        <v>174.18</v>
      </c>
      <c r="O2924" s="21">
        <v>0</v>
      </c>
      <c r="P2924" s="21">
        <v>174.18</v>
      </c>
      <c r="Q2924" s="25" t="s">
        <v>8611</v>
      </c>
      <c r="R2924" s="1" t="str">
        <f t="shared" si="46"/>
        <v>ST10260</v>
      </c>
      <c r="S2924" t="str">
        <f>VLOOKUP(R2924,Data!$C$2:$D$261,2,0)</f>
        <v>Support Office</v>
      </c>
      <c r="T2924">
        <f>COUNTIF('Feb 2022'!A:A,D2924)+COUNTIF('Mar 2022'!A:A,D2924)+COUNTIF('Apr 2022'!A:A,D2924)+COUNTIF('May 2022'!A:A,D2924)+COUNTIF('June 2022'!A:A,D2924)+COUNTIF('July 2022'!A:A,D2924)+COUNTIF('Aug 2022'!A:A,D2924)+COUNTIF('Sep 2022'!A:A,D2924)+COUNTIF('Oct 2022'!A:A,D2924)+COUNTIF('Dec 2022'!A:A,D2924)</f>
        <v>0</v>
      </c>
      <c r="U2924" t="str">
        <f>VLOOKUP(Q2924,'Capital Lookup'!A:B,2,FALSE)</f>
        <v>Yes</v>
      </c>
      <c r="V2924" s="2">
        <f>IFERROR(VLOOKUP(LEFT(F2924,10),'Find Purchase Orders'!B:J,9,FALSE),"")</f>
        <v>44712</v>
      </c>
      <c r="W2924" s="25" t="s">
        <v>7261</v>
      </c>
    </row>
    <row r="2925" spans="1:23" hidden="1">
      <c r="A2925" s="25" t="s">
        <v>7261</v>
      </c>
      <c r="B2925" s="25" t="s">
        <v>8259</v>
      </c>
      <c r="C2925" s="25" t="s">
        <v>8260</v>
      </c>
      <c r="D2925" s="25" t="s">
        <v>14225</v>
      </c>
      <c r="E2925" s="25" t="s">
        <v>8591</v>
      </c>
      <c r="F2925" s="25" t="s">
        <v>14226</v>
      </c>
      <c r="G2925" s="25" t="s">
        <v>8620</v>
      </c>
      <c r="H2925" s="21">
        <v>1073.5</v>
      </c>
      <c r="I2925" s="25" t="s">
        <v>7296</v>
      </c>
      <c r="J2925" s="25" t="s">
        <v>7288</v>
      </c>
      <c r="K2925" s="25" t="s">
        <v>8592</v>
      </c>
      <c r="L2925" s="25" t="s">
        <v>8593</v>
      </c>
      <c r="M2925" s="21">
        <v>1073.5</v>
      </c>
      <c r="N2925" s="21">
        <v>963.3</v>
      </c>
      <c r="O2925" s="21">
        <v>110.2</v>
      </c>
      <c r="P2925" s="21">
        <v>1073.5</v>
      </c>
      <c r="Q2925" s="25" t="s">
        <v>8629</v>
      </c>
      <c r="R2925" s="1" t="str">
        <f t="shared" si="46"/>
        <v>ST10260</v>
      </c>
      <c r="S2925" t="str">
        <f>VLOOKUP(R2925,Data!$C$2:$D$261,2,0)</f>
        <v>Support Office</v>
      </c>
      <c r="T2925">
        <f>COUNTIF('Feb 2022'!A:A,D2925)+COUNTIF('Mar 2022'!A:A,D2925)+COUNTIF('Apr 2022'!A:A,D2925)+COUNTIF('May 2022'!A:A,D2925)+COUNTIF('June 2022'!A:A,D2925)+COUNTIF('July 2022'!A:A,D2925)+COUNTIF('Aug 2022'!A:A,D2925)+COUNTIF('Sep 2022'!A:A,D2925)+COUNTIF('Oct 2022'!A:A,D2925)+COUNTIF('Dec 2022'!A:A,D2925)</f>
        <v>0</v>
      </c>
      <c r="U2925" t="str">
        <f>VLOOKUP(Q2925,'Capital Lookup'!A:B,2,FALSE)</f>
        <v>Yes</v>
      </c>
      <c r="V2925" s="2">
        <f>IFERROR(VLOOKUP(LEFT(F2925,10),'Find Purchase Orders'!B:J,9,FALSE),"")</f>
        <v>44712</v>
      </c>
      <c r="W2925" s="25" t="s">
        <v>7261</v>
      </c>
    </row>
    <row r="2926" spans="1:23" hidden="1">
      <c r="A2926" s="25" t="s">
        <v>7261</v>
      </c>
      <c r="B2926" s="25" t="s">
        <v>8259</v>
      </c>
      <c r="C2926" s="25" t="s">
        <v>8260</v>
      </c>
      <c r="D2926" s="25" t="s">
        <v>14225</v>
      </c>
      <c r="E2926" s="25" t="s">
        <v>8591</v>
      </c>
      <c r="F2926" s="25" t="s">
        <v>14227</v>
      </c>
      <c r="G2926" s="25" t="s">
        <v>14228</v>
      </c>
      <c r="H2926" s="21">
        <v>11988.74</v>
      </c>
      <c r="I2926" s="25" t="s">
        <v>7339</v>
      </c>
      <c r="J2926" s="25" t="s">
        <v>7288</v>
      </c>
      <c r="K2926" s="25" t="s">
        <v>8592</v>
      </c>
      <c r="L2926" s="25" t="s">
        <v>8593</v>
      </c>
      <c r="M2926" s="21">
        <v>11988.74</v>
      </c>
      <c r="N2926" s="21">
        <v>10756.23</v>
      </c>
      <c r="O2926" s="21">
        <v>1232.51</v>
      </c>
      <c r="P2926" s="21">
        <v>10927.79</v>
      </c>
      <c r="Q2926" s="25" t="s">
        <v>8629</v>
      </c>
      <c r="R2926" s="1" t="str">
        <f t="shared" si="46"/>
        <v>ST10260</v>
      </c>
      <c r="S2926" t="str">
        <f>VLOOKUP(R2926,Data!$C$2:$D$261,2,0)</f>
        <v>Support Office</v>
      </c>
      <c r="T2926">
        <f>COUNTIF('Feb 2022'!A:A,D2926)+COUNTIF('Mar 2022'!A:A,D2926)+COUNTIF('Apr 2022'!A:A,D2926)+COUNTIF('May 2022'!A:A,D2926)+COUNTIF('June 2022'!A:A,D2926)+COUNTIF('July 2022'!A:A,D2926)+COUNTIF('Aug 2022'!A:A,D2926)+COUNTIF('Sep 2022'!A:A,D2926)+COUNTIF('Oct 2022'!A:A,D2926)+COUNTIF('Dec 2022'!A:A,D2926)</f>
        <v>0</v>
      </c>
      <c r="U2926" t="str">
        <f>VLOOKUP(Q2926,'Capital Lookup'!A:B,2,FALSE)</f>
        <v>Yes</v>
      </c>
      <c r="V2926" s="2">
        <f>IFERROR(VLOOKUP(LEFT(F2926,10),'Find Purchase Orders'!B:J,9,FALSE),"")</f>
        <v>44712</v>
      </c>
      <c r="W2926" s="25" t="s">
        <v>7261</v>
      </c>
    </row>
    <row r="2927" spans="1:23" hidden="1">
      <c r="A2927" s="25" t="s">
        <v>7261</v>
      </c>
      <c r="B2927" s="25" t="s">
        <v>8259</v>
      </c>
      <c r="C2927" s="25" t="s">
        <v>8260</v>
      </c>
      <c r="D2927" s="25" t="s">
        <v>14225</v>
      </c>
      <c r="E2927" s="25" t="s">
        <v>8591</v>
      </c>
      <c r="F2927" s="25" t="s">
        <v>14229</v>
      </c>
      <c r="G2927" s="25" t="s">
        <v>14224</v>
      </c>
      <c r="H2927" s="21">
        <v>580.59</v>
      </c>
      <c r="I2927" s="25" t="s">
        <v>7339</v>
      </c>
      <c r="J2927" s="25" t="s">
        <v>7288</v>
      </c>
      <c r="K2927" s="25" t="s">
        <v>8592</v>
      </c>
      <c r="L2927" s="25" t="s">
        <v>8593</v>
      </c>
      <c r="M2927" s="21">
        <v>580.59</v>
      </c>
      <c r="N2927" s="21">
        <v>521.94000000000005</v>
      </c>
      <c r="O2927" s="21">
        <v>58.65</v>
      </c>
      <c r="P2927" s="21">
        <v>529.21</v>
      </c>
      <c r="Q2927" s="25" t="s">
        <v>8629</v>
      </c>
      <c r="R2927" s="1" t="str">
        <f t="shared" si="46"/>
        <v>ST10260</v>
      </c>
      <c r="S2927" t="str">
        <f>VLOOKUP(R2927,Data!$C$2:$D$261,2,0)</f>
        <v>Support Office</v>
      </c>
      <c r="T2927">
        <f>COUNTIF('Feb 2022'!A:A,D2927)+COUNTIF('Mar 2022'!A:A,D2927)+COUNTIF('Apr 2022'!A:A,D2927)+COUNTIF('May 2022'!A:A,D2927)+COUNTIF('June 2022'!A:A,D2927)+COUNTIF('July 2022'!A:A,D2927)+COUNTIF('Aug 2022'!A:A,D2927)+COUNTIF('Sep 2022'!A:A,D2927)+COUNTIF('Oct 2022'!A:A,D2927)+COUNTIF('Dec 2022'!A:A,D2927)</f>
        <v>0</v>
      </c>
      <c r="U2927" t="str">
        <f>VLOOKUP(Q2927,'Capital Lookup'!A:B,2,FALSE)</f>
        <v>Yes</v>
      </c>
      <c r="V2927" s="2">
        <f>IFERROR(VLOOKUP(LEFT(F2927,10),'Find Purchase Orders'!B:J,9,FALSE),"")</f>
        <v>44712</v>
      </c>
      <c r="W2927" s="25" t="s">
        <v>7261</v>
      </c>
    </row>
    <row r="2928" spans="1:23" hidden="1">
      <c r="A2928" s="25" t="s">
        <v>7261</v>
      </c>
      <c r="B2928" s="25" t="s">
        <v>7781</v>
      </c>
      <c r="C2928" s="25" t="s">
        <v>7264</v>
      </c>
      <c r="D2928" s="25" t="s">
        <v>5170</v>
      </c>
      <c r="E2928" s="25" t="s">
        <v>7273</v>
      </c>
      <c r="F2928" s="25" t="s">
        <v>14230</v>
      </c>
      <c r="G2928" s="25" t="s">
        <v>14231</v>
      </c>
      <c r="H2928" s="21">
        <v>18148.2</v>
      </c>
      <c r="I2928" s="25" t="s">
        <v>7296</v>
      </c>
      <c r="J2928" s="25" t="s">
        <v>7288</v>
      </c>
      <c r="K2928" s="25" t="s">
        <v>7612</v>
      </c>
      <c r="L2928" s="25" t="s">
        <v>7756</v>
      </c>
      <c r="M2928" s="21">
        <v>18148.2</v>
      </c>
      <c r="N2928" s="21">
        <v>18148.2</v>
      </c>
      <c r="O2928" s="21">
        <v>0</v>
      </c>
      <c r="P2928" s="21">
        <v>18148.2</v>
      </c>
      <c r="Q2928" s="25" t="s">
        <v>14232</v>
      </c>
      <c r="R2928" s="1" t="str">
        <f t="shared" si="46"/>
        <v>ST10060</v>
      </c>
      <c r="S2928" t="str">
        <f>VLOOKUP(R2928,Data!$C$2:$D$261,2,0)</f>
        <v>Whitecliff Retirement</v>
      </c>
      <c r="T2928">
        <f>COUNTIF('Feb 2022'!A:A,D2928)+COUNTIF('Mar 2022'!A:A,D2928)+COUNTIF('Apr 2022'!A:A,D2928)+COUNTIF('May 2022'!A:A,D2928)+COUNTIF('June 2022'!A:A,D2928)+COUNTIF('July 2022'!A:A,D2928)+COUNTIF('Aug 2022'!A:A,D2928)+COUNTIF('Sep 2022'!A:A,D2928)+COUNTIF('Oct 2022'!A:A,D2928)+COUNTIF('Dec 2022'!A:A,D2928)</f>
        <v>1</v>
      </c>
      <c r="U2928" t="str">
        <f>VLOOKUP(Q2928,'Capital Lookup'!A:B,2,FALSE)</f>
        <v>No</v>
      </c>
      <c r="V2928" s="2">
        <f>IFERROR(VLOOKUP(LEFT(F2928,10),'Find Purchase Orders'!B:J,9,FALSE),"")</f>
        <v>44714</v>
      </c>
      <c r="W2928" s="25" t="s">
        <v>7261</v>
      </c>
    </row>
    <row r="2929" spans="1:23" hidden="1">
      <c r="A2929" s="25" t="s">
        <v>7261</v>
      </c>
      <c r="B2929" s="25" t="s">
        <v>12039</v>
      </c>
      <c r="C2929" s="25" t="s">
        <v>7264</v>
      </c>
      <c r="D2929" s="25" t="s">
        <v>5171</v>
      </c>
      <c r="E2929" s="25" t="s">
        <v>12040</v>
      </c>
      <c r="F2929" s="25" t="s">
        <v>14233</v>
      </c>
      <c r="G2929" s="25" t="s">
        <v>14234</v>
      </c>
      <c r="H2929" s="21">
        <v>5679.46</v>
      </c>
      <c r="I2929" s="25" t="s">
        <v>7296</v>
      </c>
      <c r="J2929" s="25" t="s">
        <v>7288</v>
      </c>
      <c r="K2929" s="25" t="s">
        <v>7262</v>
      </c>
      <c r="L2929" s="25" t="s">
        <v>7259</v>
      </c>
      <c r="M2929" s="21">
        <v>5679.46</v>
      </c>
      <c r="N2929" s="21">
        <v>4641.62</v>
      </c>
      <c r="O2929" s="21">
        <v>1037.8399999999999</v>
      </c>
      <c r="P2929" s="21">
        <v>5679.46</v>
      </c>
      <c r="Q2929" s="25" t="s">
        <v>12043</v>
      </c>
      <c r="R2929" s="1" t="str">
        <f t="shared" si="46"/>
        <v>ST10037</v>
      </c>
      <c r="S2929" t="str">
        <f>VLOOKUP(R2929,Data!$C$2:$D$261,2,0)</f>
        <v>Stittsville Villa</v>
      </c>
      <c r="T2929">
        <f>COUNTIF('Feb 2022'!A:A,D2929)+COUNTIF('Mar 2022'!A:A,D2929)+COUNTIF('Apr 2022'!A:A,D2929)+COUNTIF('May 2022'!A:A,D2929)+COUNTIF('June 2022'!A:A,D2929)+COUNTIF('July 2022'!A:A,D2929)+COUNTIF('Aug 2022'!A:A,D2929)+COUNTIF('Sep 2022'!A:A,D2929)+COUNTIF('Oct 2022'!A:A,D2929)+COUNTIF('Dec 2022'!A:A,D2929)</f>
        <v>1</v>
      </c>
      <c r="U2929" t="str">
        <f>VLOOKUP(Q2929,'Capital Lookup'!A:B,2,FALSE)</f>
        <v>No</v>
      </c>
      <c r="V2929" s="2">
        <f>IFERROR(VLOOKUP(LEFT(F2929,10),'Find Purchase Orders'!B:J,9,FALSE),"")</f>
        <v>44715</v>
      </c>
      <c r="W2929" s="25" t="s">
        <v>7261</v>
      </c>
    </row>
    <row r="2930" spans="1:23" hidden="1">
      <c r="A2930" s="25" t="s">
        <v>7261</v>
      </c>
      <c r="B2930" s="25" t="s">
        <v>12039</v>
      </c>
      <c r="C2930" s="25" t="s">
        <v>7264</v>
      </c>
      <c r="D2930" s="25" t="s">
        <v>5171</v>
      </c>
      <c r="E2930" s="25" t="s">
        <v>12040</v>
      </c>
      <c r="F2930" s="25" t="s">
        <v>14235</v>
      </c>
      <c r="G2930" s="25" t="s">
        <v>14236</v>
      </c>
      <c r="H2930" s="21">
        <v>73.45</v>
      </c>
      <c r="I2930" s="25" t="s">
        <v>7296</v>
      </c>
      <c r="J2930" s="25" t="s">
        <v>7288</v>
      </c>
      <c r="K2930" s="25" t="s">
        <v>7262</v>
      </c>
      <c r="L2930" s="25" t="s">
        <v>7259</v>
      </c>
      <c r="M2930" s="21">
        <v>73.45</v>
      </c>
      <c r="N2930" s="21">
        <v>73.45</v>
      </c>
      <c r="O2930" s="21">
        <v>0</v>
      </c>
      <c r="P2930" s="21">
        <v>73.45</v>
      </c>
      <c r="Q2930" s="25" t="s">
        <v>12043</v>
      </c>
      <c r="R2930" s="1" t="str">
        <f t="shared" si="46"/>
        <v>ST10037</v>
      </c>
      <c r="S2930" t="str">
        <f>VLOOKUP(R2930,Data!$C$2:$D$261,2,0)</f>
        <v>Stittsville Villa</v>
      </c>
      <c r="T2930">
        <f>COUNTIF('Feb 2022'!A:A,D2930)+COUNTIF('Mar 2022'!A:A,D2930)+COUNTIF('Apr 2022'!A:A,D2930)+COUNTIF('May 2022'!A:A,D2930)+COUNTIF('June 2022'!A:A,D2930)+COUNTIF('July 2022'!A:A,D2930)+COUNTIF('Aug 2022'!A:A,D2930)+COUNTIF('Sep 2022'!A:A,D2930)+COUNTIF('Oct 2022'!A:A,D2930)+COUNTIF('Dec 2022'!A:A,D2930)</f>
        <v>1</v>
      </c>
      <c r="U2930" t="str">
        <f>VLOOKUP(Q2930,'Capital Lookup'!A:B,2,FALSE)</f>
        <v>No</v>
      </c>
      <c r="V2930" s="2">
        <f>IFERROR(VLOOKUP(LEFT(F2930,10),'Find Purchase Orders'!B:J,9,FALSE),"")</f>
        <v>44715</v>
      </c>
      <c r="W2930" s="25" t="s">
        <v>7261</v>
      </c>
    </row>
    <row r="2931" spans="1:23" hidden="1">
      <c r="A2931" s="25" t="s">
        <v>7261</v>
      </c>
      <c r="B2931" s="25" t="s">
        <v>7479</v>
      </c>
      <c r="C2931" s="25" t="s">
        <v>7264</v>
      </c>
      <c r="D2931" s="25" t="s">
        <v>14237</v>
      </c>
      <c r="E2931" s="25" t="s">
        <v>10329</v>
      </c>
      <c r="F2931" s="25" t="s">
        <v>14238</v>
      </c>
      <c r="G2931" s="25" t="s">
        <v>14239</v>
      </c>
      <c r="H2931" s="21">
        <v>7104.15</v>
      </c>
      <c r="I2931" s="25" t="s">
        <v>7296</v>
      </c>
      <c r="J2931" s="25" t="s">
        <v>7288</v>
      </c>
      <c r="K2931" s="25" t="s">
        <v>8175</v>
      </c>
      <c r="L2931" s="25" t="s">
        <v>12213</v>
      </c>
      <c r="M2931" s="21">
        <v>7104.15</v>
      </c>
      <c r="N2931" s="21">
        <v>7104.16</v>
      </c>
      <c r="O2931" s="21">
        <v>-0.01</v>
      </c>
      <c r="P2931" s="21">
        <v>7104.15</v>
      </c>
      <c r="Q2931" s="25" t="s">
        <v>12214</v>
      </c>
      <c r="R2931" s="1" t="str">
        <f t="shared" ref="R2931:R2957" si="47">CONCATENATE("ST",LEFT(B2931,5))</f>
        <v>ST10027</v>
      </c>
      <c r="S2931" t="str">
        <f>VLOOKUP(R2931,Data!$C$2:$D$261,2,0)</f>
        <v>Glynnwood</v>
      </c>
      <c r="T2931">
        <f>COUNTIF('Feb 2022'!A:A,D2931)+COUNTIF('Mar 2022'!A:A,D2931)+COUNTIF('Apr 2022'!A:A,D2931)+COUNTIF('May 2022'!A:A,D2931)+COUNTIF('June 2022'!A:A,D2931)+COUNTIF('July 2022'!A:A,D2931)+COUNTIF('Aug 2022'!A:A,D2931)+COUNTIF('Sep 2022'!A:A,D2931)+COUNTIF('Oct 2022'!A:A,D2931)+COUNTIF('Dec 2022'!A:A,D2931)</f>
        <v>0</v>
      </c>
      <c r="U2931" t="str">
        <f>VLOOKUP(Q2931,'Capital Lookup'!A:B,2,FALSE)</f>
        <v>Yes</v>
      </c>
      <c r="V2931" s="2">
        <f>IFERROR(VLOOKUP(LEFT(F2931,10),'Find Purchase Orders'!B:J,9,FALSE),"")</f>
        <v>44712</v>
      </c>
      <c r="W2931" s="25" t="s">
        <v>7261</v>
      </c>
    </row>
    <row r="2932" spans="1:23" hidden="1">
      <c r="A2932" s="25" t="s">
        <v>7425</v>
      </c>
      <c r="B2932" s="25" t="s">
        <v>7965</v>
      </c>
      <c r="C2932" s="25" t="s">
        <v>7271</v>
      </c>
      <c r="D2932" s="25" t="s">
        <v>5172</v>
      </c>
      <c r="E2932" s="25" t="s">
        <v>13395</v>
      </c>
      <c r="F2932" s="25" t="s">
        <v>14240</v>
      </c>
      <c r="G2932" s="25" t="s">
        <v>7329</v>
      </c>
      <c r="H2932" s="21">
        <v>169.5</v>
      </c>
      <c r="I2932" s="25" t="s">
        <v>7296</v>
      </c>
      <c r="J2932" s="25" t="s">
        <v>7288</v>
      </c>
      <c r="K2932" s="25" t="s">
        <v>7262</v>
      </c>
      <c r="L2932" s="25" t="s">
        <v>7259</v>
      </c>
      <c r="M2932" s="21">
        <v>169.5</v>
      </c>
      <c r="N2932" s="21">
        <v>169.5</v>
      </c>
      <c r="O2932" s="21">
        <v>0</v>
      </c>
      <c r="P2932" s="21">
        <v>169.5</v>
      </c>
      <c r="Q2932" s="25" t="s">
        <v>13377</v>
      </c>
      <c r="R2932" s="1" t="str">
        <f t="shared" si="47"/>
        <v>ST10190</v>
      </c>
      <c r="S2932" t="str">
        <f>VLOOKUP(R2932,Data!$C$2:$D$261,2,0)</f>
        <v>Trillium Court</v>
      </c>
      <c r="T2932">
        <f>COUNTIF('Feb 2022'!A:A,D2932)+COUNTIF('Mar 2022'!A:A,D2932)+COUNTIF('Apr 2022'!A:A,D2932)+COUNTIF('May 2022'!A:A,D2932)+COUNTIF('June 2022'!A:A,D2932)+COUNTIF('July 2022'!A:A,D2932)+COUNTIF('Aug 2022'!A:A,D2932)+COUNTIF('Sep 2022'!A:A,D2932)+COUNTIF('Oct 2022'!A:A,D2932)+COUNTIF('Dec 2022'!A:A,D2932)</f>
        <v>1</v>
      </c>
      <c r="U2932" t="str">
        <f>VLOOKUP(Q2932,'Capital Lookup'!A:B,2,FALSE)</f>
        <v>No</v>
      </c>
      <c r="V2932" s="2">
        <f>IFERROR(VLOOKUP(LEFT(F2932,10),'Find Purchase Orders'!B:J,9,FALSE),"")</f>
        <v>44718</v>
      </c>
      <c r="W2932" s="25" t="s">
        <v>7261</v>
      </c>
    </row>
    <row r="2933" spans="1:23" hidden="1">
      <c r="A2933" s="25" t="s">
        <v>7425</v>
      </c>
      <c r="B2933" s="25" t="s">
        <v>7965</v>
      </c>
      <c r="C2933" s="25" t="s">
        <v>7271</v>
      </c>
      <c r="D2933" s="25" t="s">
        <v>5172</v>
      </c>
      <c r="E2933" s="25" t="s">
        <v>13395</v>
      </c>
      <c r="F2933" s="25" t="s">
        <v>14241</v>
      </c>
      <c r="G2933" s="25" t="s">
        <v>11379</v>
      </c>
      <c r="H2933" s="21">
        <v>7412.02</v>
      </c>
      <c r="I2933" s="25" t="s">
        <v>7296</v>
      </c>
      <c r="J2933" s="25" t="s">
        <v>7288</v>
      </c>
      <c r="K2933" s="25" t="s">
        <v>7262</v>
      </c>
      <c r="L2933" s="25" t="s">
        <v>7259</v>
      </c>
      <c r="M2933" s="21">
        <v>7412.02</v>
      </c>
      <c r="N2933" s="21">
        <v>7412.02</v>
      </c>
      <c r="O2933" s="21">
        <v>0</v>
      </c>
      <c r="P2933" s="21">
        <v>7412.02</v>
      </c>
      <c r="Q2933" s="25" t="s">
        <v>13377</v>
      </c>
      <c r="R2933" s="1" t="str">
        <f t="shared" si="47"/>
        <v>ST10190</v>
      </c>
      <c r="S2933" t="str">
        <f>VLOOKUP(R2933,Data!$C$2:$D$261,2,0)</f>
        <v>Trillium Court</v>
      </c>
      <c r="T2933">
        <f>COUNTIF('Feb 2022'!A:A,D2933)+COUNTIF('Mar 2022'!A:A,D2933)+COUNTIF('Apr 2022'!A:A,D2933)+COUNTIF('May 2022'!A:A,D2933)+COUNTIF('June 2022'!A:A,D2933)+COUNTIF('July 2022'!A:A,D2933)+COUNTIF('Aug 2022'!A:A,D2933)+COUNTIF('Sep 2022'!A:A,D2933)+COUNTIF('Oct 2022'!A:A,D2933)+COUNTIF('Dec 2022'!A:A,D2933)</f>
        <v>1</v>
      </c>
      <c r="U2933" t="str">
        <f>VLOOKUP(Q2933,'Capital Lookup'!A:B,2,FALSE)</f>
        <v>No</v>
      </c>
      <c r="V2933" s="2">
        <f>IFERROR(VLOOKUP(LEFT(F2933,10),'Find Purchase Orders'!B:J,9,FALSE),"")</f>
        <v>44718</v>
      </c>
      <c r="W2933" s="25" t="s">
        <v>7261</v>
      </c>
    </row>
    <row r="2934" spans="1:23" hidden="1">
      <c r="A2934" s="25" t="s">
        <v>7425</v>
      </c>
      <c r="B2934" s="25" t="s">
        <v>7965</v>
      </c>
      <c r="C2934" s="25" t="s">
        <v>7271</v>
      </c>
      <c r="D2934" s="25" t="s">
        <v>5173</v>
      </c>
      <c r="E2934" s="25" t="s">
        <v>13395</v>
      </c>
      <c r="F2934" s="25" t="s">
        <v>14242</v>
      </c>
      <c r="G2934" s="25" t="s">
        <v>12204</v>
      </c>
      <c r="H2934" s="21">
        <v>5762.22</v>
      </c>
      <c r="I2934" s="25" t="s">
        <v>7296</v>
      </c>
      <c r="J2934" s="25" t="s">
        <v>7288</v>
      </c>
      <c r="K2934" s="25" t="s">
        <v>7262</v>
      </c>
      <c r="L2934" s="25" t="s">
        <v>7259</v>
      </c>
      <c r="M2934" s="21">
        <v>5762.22</v>
      </c>
      <c r="N2934" s="21">
        <v>5762.22</v>
      </c>
      <c r="O2934" s="21">
        <v>0</v>
      </c>
      <c r="P2934" s="21">
        <v>5762.22</v>
      </c>
      <c r="Q2934" s="25" t="s">
        <v>13377</v>
      </c>
      <c r="R2934" s="1" t="str">
        <f t="shared" si="47"/>
        <v>ST10190</v>
      </c>
      <c r="S2934" t="str">
        <f>VLOOKUP(R2934,Data!$C$2:$D$261,2,0)</f>
        <v>Trillium Court</v>
      </c>
      <c r="T2934">
        <f>COUNTIF('Feb 2022'!A:A,D2934)+COUNTIF('Mar 2022'!A:A,D2934)+COUNTIF('Apr 2022'!A:A,D2934)+COUNTIF('May 2022'!A:A,D2934)+COUNTIF('June 2022'!A:A,D2934)+COUNTIF('July 2022'!A:A,D2934)+COUNTIF('Aug 2022'!A:A,D2934)+COUNTIF('Sep 2022'!A:A,D2934)+COUNTIF('Oct 2022'!A:A,D2934)+COUNTIF('Dec 2022'!A:A,D2934)</f>
        <v>1</v>
      </c>
      <c r="U2934" t="str">
        <f>VLOOKUP(Q2934,'Capital Lookup'!A:B,2,FALSE)</f>
        <v>No</v>
      </c>
      <c r="V2934" s="2">
        <f>IFERROR(VLOOKUP(LEFT(F2934,10),'Find Purchase Orders'!B:J,9,FALSE),"")</f>
        <v>44718</v>
      </c>
      <c r="W2934" s="25" t="s">
        <v>7261</v>
      </c>
    </row>
    <row r="2935" spans="1:23" hidden="1">
      <c r="A2935" s="25" t="s">
        <v>7425</v>
      </c>
      <c r="B2935" s="25" t="s">
        <v>7965</v>
      </c>
      <c r="C2935" s="25" t="s">
        <v>7271</v>
      </c>
      <c r="D2935" s="25" t="s">
        <v>5173</v>
      </c>
      <c r="E2935" s="25" t="s">
        <v>13395</v>
      </c>
      <c r="F2935" s="25" t="s">
        <v>14243</v>
      </c>
      <c r="G2935" s="25" t="s">
        <v>12202</v>
      </c>
      <c r="H2935" s="21">
        <v>587.6</v>
      </c>
      <c r="I2935" s="25" t="s">
        <v>7296</v>
      </c>
      <c r="J2935" s="25" t="s">
        <v>7288</v>
      </c>
      <c r="K2935" s="25" t="s">
        <v>7262</v>
      </c>
      <c r="L2935" s="25" t="s">
        <v>7259</v>
      </c>
      <c r="M2935" s="21">
        <v>587.6</v>
      </c>
      <c r="N2935" s="21">
        <v>587.6</v>
      </c>
      <c r="O2935" s="21">
        <v>0</v>
      </c>
      <c r="P2935" s="21">
        <v>587.6</v>
      </c>
      <c r="Q2935" s="25" t="s">
        <v>13377</v>
      </c>
      <c r="R2935" s="1" t="str">
        <f t="shared" si="47"/>
        <v>ST10190</v>
      </c>
      <c r="S2935" t="str">
        <f>VLOOKUP(R2935,Data!$C$2:$D$261,2,0)</f>
        <v>Trillium Court</v>
      </c>
      <c r="T2935">
        <f>COUNTIF('Feb 2022'!A:A,D2935)+COUNTIF('Mar 2022'!A:A,D2935)+COUNTIF('Apr 2022'!A:A,D2935)+COUNTIF('May 2022'!A:A,D2935)+COUNTIF('June 2022'!A:A,D2935)+COUNTIF('July 2022'!A:A,D2935)+COUNTIF('Aug 2022'!A:A,D2935)+COUNTIF('Sep 2022'!A:A,D2935)+COUNTIF('Oct 2022'!A:A,D2935)+COUNTIF('Dec 2022'!A:A,D2935)</f>
        <v>1</v>
      </c>
      <c r="U2935" t="str">
        <f>VLOOKUP(Q2935,'Capital Lookup'!A:B,2,FALSE)</f>
        <v>No</v>
      </c>
      <c r="V2935" s="2">
        <f>IFERROR(VLOOKUP(LEFT(F2935,10),'Find Purchase Orders'!B:J,9,FALSE),"")</f>
        <v>44718</v>
      </c>
      <c r="W2935" s="25" t="s">
        <v>7261</v>
      </c>
    </row>
    <row r="2936" spans="1:23" hidden="1">
      <c r="A2936" s="25" t="s">
        <v>7261</v>
      </c>
      <c r="B2936" s="25" t="s">
        <v>9144</v>
      </c>
      <c r="C2936" s="25" t="s">
        <v>7264</v>
      </c>
      <c r="D2936" s="25" t="s">
        <v>5174</v>
      </c>
      <c r="E2936" s="25" t="s">
        <v>9391</v>
      </c>
      <c r="F2936" s="25" t="s">
        <v>14244</v>
      </c>
      <c r="G2936" s="25" t="s">
        <v>6193</v>
      </c>
      <c r="H2936" s="21">
        <v>416.25</v>
      </c>
      <c r="I2936" s="25" t="s">
        <v>7296</v>
      </c>
      <c r="J2936" s="25" t="s">
        <v>7288</v>
      </c>
      <c r="K2936" s="25" t="s">
        <v>7262</v>
      </c>
      <c r="L2936" s="25" t="s">
        <v>7259</v>
      </c>
      <c r="M2936" s="21">
        <v>416.25</v>
      </c>
      <c r="N2936" s="21">
        <v>416.25</v>
      </c>
      <c r="O2936" s="21">
        <v>0</v>
      </c>
      <c r="P2936" s="21">
        <v>416.25</v>
      </c>
      <c r="Q2936" s="25" t="s">
        <v>9394</v>
      </c>
      <c r="R2936" s="1" t="str">
        <f t="shared" si="47"/>
        <v>ST10085</v>
      </c>
      <c r="S2936" t="str">
        <f>VLOOKUP(R2936,Data!$C$2:$D$261,2,0)</f>
        <v>Bentley Regina</v>
      </c>
      <c r="T2936">
        <f>COUNTIF('Feb 2022'!A:A,D2936)+COUNTIF('Mar 2022'!A:A,D2936)+COUNTIF('Apr 2022'!A:A,D2936)+COUNTIF('May 2022'!A:A,D2936)+COUNTIF('June 2022'!A:A,D2936)+COUNTIF('July 2022'!A:A,D2936)+COUNTIF('Aug 2022'!A:A,D2936)+COUNTIF('Sep 2022'!A:A,D2936)+COUNTIF('Oct 2022'!A:A,D2936)+COUNTIF('Dec 2022'!A:A,D2936)</f>
        <v>1</v>
      </c>
      <c r="U2936" t="str">
        <f>VLOOKUP(Q2936,'Capital Lookup'!A:B,2,FALSE)</f>
        <v>No</v>
      </c>
      <c r="V2936" s="2">
        <f>IFERROR(VLOOKUP(LEFT(F2936,10),'Find Purchase Orders'!B:J,9,FALSE),"")</f>
        <v>44719</v>
      </c>
      <c r="W2936" s="25" t="s">
        <v>7261</v>
      </c>
    </row>
    <row r="2937" spans="1:23" hidden="1">
      <c r="A2937" s="25" t="s">
        <v>7261</v>
      </c>
      <c r="B2937" s="25" t="s">
        <v>9144</v>
      </c>
      <c r="C2937" s="25" t="s">
        <v>7264</v>
      </c>
      <c r="D2937" s="25" t="s">
        <v>5174</v>
      </c>
      <c r="E2937" s="25" t="s">
        <v>9391</v>
      </c>
      <c r="F2937" s="25" t="s">
        <v>14245</v>
      </c>
      <c r="G2937" s="25" t="s">
        <v>14246</v>
      </c>
      <c r="H2937" s="21">
        <v>1665</v>
      </c>
      <c r="I2937" s="25" t="s">
        <v>7296</v>
      </c>
      <c r="J2937" s="25" t="s">
        <v>7288</v>
      </c>
      <c r="K2937" s="25" t="s">
        <v>7262</v>
      </c>
      <c r="L2937" s="25" t="s">
        <v>7259</v>
      </c>
      <c r="M2937" s="21">
        <v>1665</v>
      </c>
      <c r="N2937" s="21">
        <v>1665</v>
      </c>
      <c r="O2937" s="21">
        <v>0</v>
      </c>
      <c r="P2937" s="21">
        <v>1665</v>
      </c>
      <c r="Q2937" s="25" t="s">
        <v>9394</v>
      </c>
      <c r="R2937" s="1" t="str">
        <f t="shared" si="47"/>
        <v>ST10085</v>
      </c>
      <c r="S2937" t="str">
        <f>VLOOKUP(R2937,Data!$C$2:$D$261,2,0)</f>
        <v>Bentley Regina</v>
      </c>
      <c r="T2937">
        <f>COUNTIF('Feb 2022'!A:A,D2937)+COUNTIF('Mar 2022'!A:A,D2937)+COUNTIF('Apr 2022'!A:A,D2937)+COUNTIF('May 2022'!A:A,D2937)+COUNTIF('June 2022'!A:A,D2937)+COUNTIF('July 2022'!A:A,D2937)+COUNTIF('Aug 2022'!A:A,D2937)+COUNTIF('Sep 2022'!A:A,D2937)+COUNTIF('Oct 2022'!A:A,D2937)+COUNTIF('Dec 2022'!A:A,D2937)</f>
        <v>1</v>
      </c>
      <c r="U2937" t="str">
        <f>VLOOKUP(Q2937,'Capital Lookup'!A:B,2,FALSE)</f>
        <v>No</v>
      </c>
      <c r="V2937" s="2">
        <f>IFERROR(VLOOKUP(LEFT(F2937,10),'Find Purchase Orders'!B:J,9,FALSE),"")</f>
        <v>44719</v>
      </c>
      <c r="W2937" s="25" t="s">
        <v>7261</v>
      </c>
    </row>
    <row r="2938" spans="1:23" hidden="1">
      <c r="A2938" s="25" t="s">
        <v>7252</v>
      </c>
      <c r="B2938" s="25" t="s">
        <v>7524</v>
      </c>
      <c r="C2938" s="25" t="s">
        <v>7254</v>
      </c>
      <c r="D2938" s="25" t="s">
        <v>5175</v>
      </c>
      <c r="E2938" s="25" t="s">
        <v>7526</v>
      </c>
      <c r="F2938" s="25" t="s">
        <v>14247</v>
      </c>
      <c r="G2938" s="25" t="s">
        <v>14248</v>
      </c>
      <c r="H2938" s="21">
        <v>1412.5</v>
      </c>
      <c r="I2938" s="25" t="s">
        <v>7296</v>
      </c>
      <c r="J2938" s="25" t="s">
        <v>7288</v>
      </c>
      <c r="K2938" s="25" t="s">
        <v>7289</v>
      </c>
      <c r="L2938" s="25" t="s">
        <v>7259</v>
      </c>
      <c r="M2938" s="21">
        <v>1412.5</v>
      </c>
      <c r="N2938" s="21">
        <v>1412.5</v>
      </c>
      <c r="O2938" s="21">
        <v>0</v>
      </c>
      <c r="P2938" s="21">
        <v>1412.5</v>
      </c>
      <c r="Q2938" s="25" t="s">
        <v>7529</v>
      </c>
      <c r="R2938" s="1" t="str">
        <f t="shared" si="47"/>
        <v>ST10041</v>
      </c>
      <c r="S2938" t="str">
        <f>VLOOKUP(R2938,Data!$C$2:$D$261,2,0)</f>
        <v>Prince of Wales</v>
      </c>
      <c r="T2938">
        <f>COUNTIF('Feb 2022'!A:A,D2938)+COUNTIF('Mar 2022'!A:A,D2938)+COUNTIF('Apr 2022'!A:A,D2938)+COUNTIF('May 2022'!A:A,D2938)+COUNTIF('June 2022'!A:A,D2938)+COUNTIF('July 2022'!A:A,D2938)+COUNTIF('Aug 2022'!A:A,D2938)+COUNTIF('Sep 2022'!A:A,D2938)+COUNTIF('Oct 2022'!A:A,D2938)+COUNTIF('Dec 2022'!A:A,D2938)</f>
        <v>1</v>
      </c>
      <c r="U2938" t="str">
        <f>VLOOKUP(Q2938,'Capital Lookup'!A:B,2,FALSE)</f>
        <v>No</v>
      </c>
      <c r="V2938" s="2">
        <f>IFERROR(VLOOKUP(LEFT(F2938,10),'Find Purchase Orders'!B:J,9,FALSE),"")</f>
        <v>44717</v>
      </c>
      <c r="W2938" s="25" t="s">
        <v>7261</v>
      </c>
    </row>
    <row r="2939" spans="1:23" hidden="1">
      <c r="A2939" s="25" t="s">
        <v>7252</v>
      </c>
      <c r="B2939" s="25" t="s">
        <v>7524</v>
      </c>
      <c r="C2939" s="25" t="s">
        <v>7254</v>
      </c>
      <c r="D2939" s="25" t="s">
        <v>5175</v>
      </c>
      <c r="E2939" s="25" t="s">
        <v>7526</v>
      </c>
      <c r="F2939" s="25" t="s">
        <v>14249</v>
      </c>
      <c r="G2939" s="25" t="s">
        <v>14250</v>
      </c>
      <c r="H2939" s="21">
        <v>33.9</v>
      </c>
      <c r="I2939" s="25" t="s">
        <v>7296</v>
      </c>
      <c r="J2939" s="25" t="s">
        <v>7288</v>
      </c>
      <c r="K2939" s="25" t="s">
        <v>7289</v>
      </c>
      <c r="L2939" s="25" t="s">
        <v>7259</v>
      </c>
      <c r="M2939" s="21">
        <v>33.9</v>
      </c>
      <c r="N2939" s="21">
        <v>33.9</v>
      </c>
      <c r="O2939" s="21">
        <v>0</v>
      </c>
      <c r="P2939" s="21">
        <v>33.9</v>
      </c>
      <c r="Q2939" s="25" t="s">
        <v>7529</v>
      </c>
      <c r="R2939" s="1" t="str">
        <f t="shared" si="47"/>
        <v>ST10041</v>
      </c>
      <c r="S2939" t="str">
        <f>VLOOKUP(R2939,Data!$C$2:$D$261,2,0)</f>
        <v>Prince of Wales</v>
      </c>
      <c r="T2939">
        <f>COUNTIF('Feb 2022'!A:A,D2939)+COUNTIF('Mar 2022'!A:A,D2939)+COUNTIF('Apr 2022'!A:A,D2939)+COUNTIF('May 2022'!A:A,D2939)+COUNTIF('June 2022'!A:A,D2939)+COUNTIF('July 2022'!A:A,D2939)+COUNTIF('Aug 2022'!A:A,D2939)+COUNTIF('Sep 2022'!A:A,D2939)+COUNTIF('Oct 2022'!A:A,D2939)+COUNTIF('Dec 2022'!A:A,D2939)</f>
        <v>1</v>
      </c>
      <c r="U2939" t="str">
        <f>VLOOKUP(Q2939,'Capital Lookup'!A:B,2,FALSE)</f>
        <v>No</v>
      </c>
      <c r="V2939" s="2">
        <f>IFERROR(VLOOKUP(LEFT(F2939,10),'Find Purchase Orders'!B:J,9,FALSE),"")</f>
        <v>44717</v>
      </c>
      <c r="W2939" s="25" t="s">
        <v>7261</v>
      </c>
    </row>
    <row r="2940" spans="1:23" hidden="1">
      <c r="A2940" s="25" t="s">
        <v>7261</v>
      </c>
      <c r="B2940" s="25" t="s">
        <v>7440</v>
      </c>
      <c r="C2940" s="25" t="s">
        <v>7264</v>
      </c>
      <c r="D2940" s="25" t="s">
        <v>5176</v>
      </c>
      <c r="E2940" s="25" t="s">
        <v>7442</v>
      </c>
      <c r="F2940" s="25" t="s">
        <v>14251</v>
      </c>
      <c r="G2940" s="25" t="s">
        <v>14252</v>
      </c>
      <c r="H2940" s="21">
        <v>4823</v>
      </c>
      <c r="I2940" s="25" t="s">
        <v>7296</v>
      </c>
      <c r="J2940" s="25" t="s">
        <v>7288</v>
      </c>
      <c r="K2940" s="25" t="s">
        <v>7262</v>
      </c>
      <c r="L2940" s="25" t="s">
        <v>7259</v>
      </c>
      <c r="M2940" s="21">
        <v>4823</v>
      </c>
      <c r="N2940" s="21">
        <v>4822.99</v>
      </c>
      <c r="O2940" s="21">
        <v>0.01</v>
      </c>
      <c r="P2940" s="21">
        <v>4823</v>
      </c>
      <c r="Q2940" s="25" t="s">
        <v>7445</v>
      </c>
      <c r="R2940" s="1" t="str">
        <f t="shared" si="47"/>
        <v>ST10068</v>
      </c>
      <c r="S2940" t="str">
        <f>VLOOKUP(R2940,Data!$C$2:$D$261,2,0)</f>
        <v>Chateau Renoir</v>
      </c>
      <c r="T2940">
        <f>COUNTIF('Feb 2022'!A:A,D2940)+COUNTIF('Mar 2022'!A:A,D2940)+COUNTIF('Apr 2022'!A:A,D2940)+COUNTIF('May 2022'!A:A,D2940)+COUNTIF('June 2022'!A:A,D2940)+COUNTIF('July 2022'!A:A,D2940)+COUNTIF('Aug 2022'!A:A,D2940)+COUNTIF('Sep 2022'!A:A,D2940)+COUNTIF('Oct 2022'!A:A,D2940)+COUNTIF('Dec 2022'!A:A,D2940)</f>
        <v>1</v>
      </c>
      <c r="U2940" t="str">
        <f>VLOOKUP(Q2940,'Capital Lookup'!A:B,2,FALSE)</f>
        <v>No</v>
      </c>
      <c r="V2940" s="2">
        <f>IFERROR(VLOOKUP(LEFT(F2940,10),'Find Purchase Orders'!B:J,9,FALSE),"")</f>
        <v>44717</v>
      </c>
      <c r="W2940" s="25" t="s">
        <v>7261</v>
      </c>
    </row>
    <row r="2941" spans="1:23" hidden="1">
      <c r="A2941" s="25" t="s">
        <v>7261</v>
      </c>
      <c r="B2941" s="25" t="s">
        <v>7440</v>
      </c>
      <c r="C2941" s="25" t="s">
        <v>7264</v>
      </c>
      <c r="D2941" s="25" t="s">
        <v>5177</v>
      </c>
      <c r="E2941" s="25" t="s">
        <v>7442</v>
      </c>
      <c r="F2941" s="25" t="s">
        <v>14253</v>
      </c>
      <c r="G2941" s="25" t="s">
        <v>13820</v>
      </c>
      <c r="H2941" s="21">
        <v>1522.5</v>
      </c>
      <c r="I2941" s="25" t="s">
        <v>7296</v>
      </c>
      <c r="J2941" s="25" t="s">
        <v>7288</v>
      </c>
      <c r="K2941" s="25" t="s">
        <v>7289</v>
      </c>
      <c r="L2941" s="25" t="s">
        <v>7259</v>
      </c>
      <c r="M2941" s="21">
        <v>1522.5</v>
      </c>
      <c r="N2941" s="21">
        <v>1522.5</v>
      </c>
      <c r="O2941" s="21">
        <v>0</v>
      </c>
      <c r="P2941" s="21">
        <v>1522.5</v>
      </c>
      <c r="Q2941" s="25" t="s">
        <v>7445</v>
      </c>
      <c r="R2941" s="1" t="str">
        <f t="shared" si="47"/>
        <v>ST10068</v>
      </c>
      <c r="S2941" t="str">
        <f>VLOOKUP(R2941,Data!$C$2:$D$261,2,0)</f>
        <v>Chateau Renoir</v>
      </c>
      <c r="T2941">
        <f>COUNTIF('Feb 2022'!A:A,D2941)+COUNTIF('Mar 2022'!A:A,D2941)+COUNTIF('Apr 2022'!A:A,D2941)+COUNTIF('May 2022'!A:A,D2941)+COUNTIF('June 2022'!A:A,D2941)+COUNTIF('July 2022'!A:A,D2941)+COUNTIF('Aug 2022'!A:A,D2941)+COUNTIF('Sep 2022'!A:A,D2941)+COUNTIF('Oct 2022'!A:A,D2941)+COUNTIF('Dec 2022'!A:A,D2941)</f>
        <v>1</v>
      </c>
      <c r="U2941" t="str">
        <f>VLOOKUP(Q2941,'Capital Lookup'!A:B,2,FALSE)</f>
        <v>No</v>
      </c>
      <c r="V2941" s="2">
        <f>IFERROR(VLOOKUP(LEFT(F2941,10),'Find Purchase Orders'!B:J,9,FALSE),"")</f>
        <v>44717</v>
      </c>
      <c r="W2941" s="25" t="s">
        <v>7261</v>
      </c>
    </row>
    <row r="2942" spans="1:23" hidden="1">
      <c r="A2942" s="25" t="s">
        <v>7261</v>
      </c>
      <c r="B2942" s="25" t="s">
        <v>7440</v>
      </c>
      <c r="C2942" s="25" t="s">
        <v>7264</v>
      </c>
      <c r="D2942" s="25" t="s">
        <v>5178</v>
      </c>
      <c r="E2942" s="25" t="s">
        <v>7442</v>
      </c>
      <c r="F2942" s="25" t="s">
        <v>14254</v>
      </c>
      <c r="G2942" s="25" t="s">
        <v>9518</v>
      </c>
      <c r="H2942" s="21">
        <v>3123.75</v>
      </c>
      <c r="I2942" s="25" t="s">
        <v>7296</v>
      </c>
      <c r="J2942" s="25" t="s">
        <v>7288</v>
      </c>
      <c r="K2942" s="25" t="s">
        <v>7262</v>
      </c>
      <c r="L2942" s="25" t="s">
        <v>7259</v>
      </c>
      <c r="M2942" s="21">
        <v>3123.75</v>
      </c>
      <c r="N2942" s="21">
        <v>3123.75</v>
      </c>
      <c r="O2942" s="21">
        <v>0</v>
      </c>
      <c r="P2942" s="21">
        <v>3123.75</v>
      </c>
      <c r="Q2942" s="25" t="s">
        <v>7445</v>
      </c>
      <c r="R2942" s="1" t="str">
        <f t="shared" si="47"/>
        <v>ST10068</v>
      </c>
      <c r="S2942" t="str">
        <f>VLOOKUP(R2942,Data!$C$2:$D$261,2,0)</f>
        <v>Chateau Renoir</v>
      </c>
      <c r="T2942">
        <f>COUNTIF('Feb 2022'!A:A,D2942)+COUNTIF('Mar 2022'!A:A,D2942)+COUNTIF('Apr 2022'!A:A,D2942)+COUNTIF('May 2022'!A:A,D2942)+COUNTIF('June 2022'!A:A,D2942)+COUNTIF('July 2022'!A:A,D2942)+COUNTIF('Aug 2022'!A:A,D2942)+COUNTIF('Sep 2022'!A:A,D2942)+COUNTIF('Oct 2022'!A:A,D2942)+COUNTIF('Dec 2022'!A:A,D2942)</f>
        <v>1</v>
      </c>
      <c r="U2942" t="str">
        <f>VLOOKUP(Q2942,'Capital Lookup'!A:B,2,FALSE)</f>
        <v>No</v>
      </c>
      <c r="V2942" s="2">
        <f>IFERROR(VLOOKUP(LEFT(F2942,10),'Find Purchase Orders'!B:J,9,FALSE),"")</f>
        <v>44717</v>
      </c>
      <c r="W2942" s="25" t="s">
        <v>7261</v>
      </c>
    </row>
    <row r="2943" spans="1:23" hidden="1">
      <c r="A2943" s="25" t="s">
        <v>7269</v>
      </c>
      <c r="B2943" s="25" t="s">
        <v>9069</v>
      </c>
      <c r="C2943" s="25" t="s">
        <v>7271</v>
      </c>
      <c r="D2943" s="25" t="s">
        <v>14255</v>
      </c>
      <c r="E2943" s="25" t="s">
        <v>8443</v>
      </c>
      <c r="H2943" s="21">
        <v>7230.18</v>
      </c>
      <c r="I2943" s="25" t="s">
        <v>7257</v>
      </c>
      <c r="K2943" s="25" t="s">
        <v>7733</v>
      </c>
      <c r="L2943" s="25" t="s">
        <v>7734</v>
      </c>
      <c r="M2943" s="22">
        <v>0</v>
      </c>
      <c r="N2943" s="22">
        <v>0</v>
      </c>
      <c r="O2943" s="21">
        <v>0</v>
      </c>
      <c r="P2943" s="21">
        <v>344.29</v>
      </c>
      <c r="Q2943" s="25" t="s">
        <v>13234</v>
      </c>
      <c r="R2943" s="1" t="str">
        <f t="shared" si="47"/>
        <v>ST10209</v>
      </c>
      <c r="S2943" t="str">
        <f>VLOOKUP(R2943,Data!$C$2:$D$261,2,0)</f>
        <v>Arbutus Care Centre</v>
      </c>
      <c r="T2943">
        <f>COUNTIF('Feb 2022'!A:A,D2943)+COUNTIF('Mar 2022'!A:A,D2943)+COUNTIF('Apr 2022'!A:A,D2943)+COUNTIF('May 2022'!A:A,D2943)+COUNTIF('June 2022'!A:A,D2943)+COUNTIF('July 2022'!A:A,D2943)+COUNTIF('Aug 2022'!A:A,D2943)+COUNTIF('Sep 2022'!A:A,D2943)+COUNTIF('Oct 2022'!A:A,D2943)+COUNTIF('Dec 2022'!A:A,D2943)</f>
        <v>0</v>
      </c>
      <c r="U2943" t="str">
        <f>VLOOKUP(Q2943,'Capital Lookup'!A:B,2,FALSE)</f>
        <v>No</v>
      </c>
      <c r="V2943" s="2" t="str">
        <f>IFERROR(VLOOKUP(LEFT(F2943,10),'Find Purchase Orders'!B:J,9,FALSE),"")</f>
        <v/>
      </c>
      <c r="W2943" s="25" t="s">
        <v>7261</v>
      </c>
    </row>
    <row r="2944" spans="1:23" hidden="1">
      <c r="A2944" s="25" t="s">
        <v>7313</v>
      </c>
      <c r="B2944" s="25" t="s">
        <v>8088</v>
      </c>
      <c r="C2944" s="25" t="s">
        <v>8058</v>
      </c>
      <c r="D2944" s="25" t="s">
        <v>14256</v>
      </c>
      <c r="E2944" s="25" t="s">
        <v>8443</v>
      </c>
      <c r="H2944" s="21">
        <v>12080.21</v>
      </c>
      <c r="I2944" s="25" t="s">
        <v>7257</v>
      </c>
      <c r="K2944" s="25" t="s">
        <v>7579</v>
      </c>
      <c r="L2944" s="25" t="s">
        <v>7580</v>
      </c>
      <c r="M2944" s="22">
        <v>0</v>
      </c>
      <c r="N2944" s="22">
        <v>0</v>
      </c>
      <c r="O2944" s="21">
        <v>0</v>
      </c>
      <c r="P2944" s="21">
        <v>1294.31</v>
      </c>
      <c r="Q2944" s="25" t="s">
        <v>13734</v>
      </c>
      <c r="R2944" s="1" t="str">
        <f t="shared" si="47"/>
        <v>ST10207</v>
      </c>
      <c r="S2944" t="str">
        <f>VLOOKUP(R2944,Data!$C$2:$D$261,2,0)</f>
        <v>James Bay Care Centre</v>
      </c>
      <c r="T2944">
        <f>COUNTIF('Feb 2022'!A:A,D2944)+COUNTIF('Mar 2022'!A:A,D2944)+COUNTIF('Apr 2022'!A:A,D2944)+COUNTIF('May 2022'!A:A,D2944)+COUNTIF('June 2022'!A:A,D2944)+COUNTIF('July 2022'!A:A,D2944)+COUNTIF('Aug 2022'!A:A,D2944)+COUNTIF('Sep 2022'!A:A,D2944)+COUNTIF('Oct 2022'!A:A,D2944)+COUNTIF('Dec 2022'!A:A,D2944)</f>
        <v>0</v>
      </c>
      <c r="U2944" t="str">
        <f>VLOOKUP(Q2944,'Capital Lookup'!A:B,2,FALSE)</f>
        <v>No</v>
      </c>
      <c r="V2944" s="2" t="str">
        <f>IFERROR(VLOOKUP(LEFT(F2944,10),'Find Purchase Orders'!B:J,9,FALSE),"")</f>
        <v/>
      </c>
      <c r="W2944" s="25" t="s">
        <v>7261</v>
      </c>
    </row>
    <row r="2945" spans="1:23" hidden="1">
      <c r="A2945" s="25" t="s">
        <v>7261</v>
      </c>
      <c r="B2945" s="25" t="s">
        <v>8749</v>
      </c>
      <c r="C2945" s="25" t="s">
        <v>7282</v>
      </c>
      <c r="D2945" s="25" t="s">
        <v>14257</v>
      </c>
      <c r="E2945" s="25" t="s">
        <v>9607</v>
      </c>
      <c r="F2945" s="25" t="s">
        <v>14258</v>
      </c>
      <c r="G2945" s="25" t="s">
        <v>14259</v>
      </c>
      <c r="H2945" s="21">
        <v>3706.61</v>
      </c>
      <c r="I2945" s="25" t="s">
        <v>7296</v>
      </c>
      <c r="J2945" s="25" t="s">
        <v>7288</v>
      </c>
      <c r="K2945" s="25" t="s">
        <v>8696</v>
      </c>
      <c r="L2945" s="25" t="s">
        <v>9610</v>
      </c>
      <c r="M2945" s="21">
        <v>3706.61</v>
      </c>
      <c r="N2945" s="21">
        <v>3706.61</v>
      </c>
      <c r="O2945" s="21">
        <v>0</v>
      </c>
      <c r="P2945" s="21">
        <v>3706.61</v>
      </c>
      <c r="Q2945" s="25" t="s">
        <v>14260</v>
      </c>
      <c r="R2945" s="1" t="str">
        <f t="shared" si="47"/>
        <v>ST10011</v>
      </c>
      <c r="S2945" t="str">
        <f>VLOOKUP(R2945,Data!$C$2:$D$261,2,0)</f>
        <v>The Beechwood</v>
      </c>
      <c r="T2945">
        <f>COUNTIF('Feb 2022'!A:A,D2945)+COUNTIF('Mar 2022'!A:A,D2945)+COUNTIF('Apr 2022'!A:A,D2945)+COUNTIF('May 2022'!A:A,D2945)+COUNTIF('June 2022'!A:A,D2945)+COUNTIF('July 2022'!A:A,D2945)+COUNTIF('Aug 2022'!A:A,D2945)+COUNTIF('Sep 2022'!A:A,D2945)+COUNTIF('Oct 2022'!A:A,D2945)+COUNTIF('Dec 2022'!A:A,D2945)</f>
        <v>0</v>
      </c>
      <c r="U2945" t="str">
        <f>VLOOKUP(Q2945,'Capital Lookup'!A:B,2,FALSE)</f>
        <v>Yes</v>
      </c>
      <c r="V2945" s="2">
        <f>IFERROR(VLOOKUP(LEFT(F2945,10),'Find Purchase Orders'!B:J,9,FALSE),"")</f>
        <v>44722</v>
      </c>
      <c r="W2945" s="25" t="s">
        <v>7261</v>
      </c>
    </row>
    <row r="2946" spans="1:23" hidden="1">
      <c r="A2946" s="25" t="s">
        <v>7261</v>
      </c>
      <c r="B2946" s="25" t="s">
        <v>8749</v>
      </c>
      <c r="C2946" s="25" t="s">
        <v>7282</v>
      </c>
      <c r="D2946" s="25" t="s">
        <v>14261</v>
      </c>
      <c r="E2946" s="25" t="s">
        <v>9607</v>
      </c>
      <c r="F2946" s="25" t="s">
        <v>14262</v>
      </c>
      <c r="G2946" s="25" t="s">
        <v>14263</v>
      </c>
      <c r="H2946" s="21">
        <v>2017.05</v>
      </c>
      <c r="I2946" s="25" t="s">
        <v>7296</v>
      </c>
      <c r="J2946" s="25" t="s">
        <v>7288</v>
      </c>
      <c r="K2946" s="25" t="s">
        <v>8696</v>
      </c>
      <c r="L2946" s="25" t="s">
        <v>9610</v>
      </c>
      <c r="M2946" s="21">
        <v>2017.05</v>
      </c>
      <c r="N2946" s="21">
        <v>2017.05</v>
      </c>
      <c r="O2946" s="21">
        <v>0</v>
      </c>
      <c r="P2946" s="21">
        <v>2017.05</v>
      </c>
      <c r="Q2946" s="25" t="s">
        <v>14260</v>
      </c>
      <c r="R2946" s="1" t="str">
        <f t="shared" si="47"/>
        <v>ST10011</v>
      </c>
      <c r="S2946" t="str">
        <f>VLOOKUP(R2946,Data!$C$2:$D$261,2,0)</f>
        <v>The Beechwood</v>
      </c>
      <c r="T2946">
        <f>COUNTIF('Feb 2022'!A:A,D2946)+COUNTIF('Mar 2022'!A:A,D2946)+COUNTIF('Apr 2022'!A:A,D2946)+COUNTIF('May 2022'!A:A,D2946)+COUNTIF('June 2022'!A:A,D2946)+COUNTIF('July 2022'!A:A,D2946)+COUNTIF('Aug 2022'!A:A,D2946)+COUNTIF('Sep 2022'!A:A,D2946)+COUNTIF('Oct 2022'!A:A,D2946)+COUNTIF('Dec 2022'!A:A,D2946)</f>
        <v>0</v>
      </c>
      <c r="U2946" t="str">
        <f>VLOOKUP(Q2946,'Capital Lookup'!A:B,2,FALSE)</f>
        <v>Yes</v>
      </c>
      <c r="V2946" s="2">
        <f>IFERROR(VLOOKUP(LEFT(F2946,10),'Find Purchase Orders'!B:J,9,FALSE),"")</f>
        <v>44722</v>
      </c>
      <c r="W2946" s="25" t="s">
        <v>7261</v>
      </c>
    </row>
    <row r="2947" spans="1:23" hidden="1">
      <c r="A2947" s="25" t="s">
        <v>8476</v>
      </c>
      <c r="B2947" s="25" t="s">
        <v>8477</v>
      </c>
      <c r="C2947" s="25" t="s">
        <v>7282</v>
      </c>
      <c r="D2947" s="25" t="s">
        <v>5179</v>
      </c>
      <c r="E2947" s="25" t="s">
        <v>7576</v>
      </c>
      <c r="F2947" s="25" t="s">
        <v>14264</v>
      </c>
      <c r="G2947" s="25" t="s">
        <v>14265</v>
      </c>
      <c r="H2947" s="21">
        <v>4525.8</v>
      </c>
      <c r="I2947" s="25" t="s">
        <v>7287</v>
      </c>
      <c r="J2947" s="25" t="s">
        <v>7288</v>
      </c>
      <c r="K2947" s="25" t="s">
        <v>7778</v>
      </c>
      <c r="L2947" s="25" t="s">
        <v>8150</v>
      </c>
      <c r="M2947" s="21">
        <v>4005.13</v>
      </c>
      <c r="N2947" s="22">
        <v>0</v>
      </c>
      <c r="O2947" s="21">
        <v>4005.13</v>
      </c>
      <c r="P2947" s="21">
        <v>520.66999999999996</v>
      </c>
      <c r="Q2947" s="25" t="s">
        <v>14266</v>
      </c>
      <c r="R2947" s="1" t="str">
        <f t="shared" si="47"/>
        <v>ST10017</v>
      </c>
      <c r="S2947" t="str">
        <f>VLOOKUP(R2947,Data!$C$2:$D$261,2,0)</f>
        <v>King Gardens</v>
      </c>
      <c r="T2947">
        <f>COUNTIF('Feb 2022'!A:A,D2947)+COUNTIF('Mar 2022'!A:A,D2947)+COUNTIF('Apr 2022'!A:A,D2947)+COUNTIF('May 2022'!A:A,D2947)+COUNTIF('June 2022'!A:A,D2947)+COUNTIF('July 2022'!A:A,D2947)+COUNTIF('Aug 2022'!A:A,D2947)+COUNTIF('Sep 2022'!A:A,D2947)+COUNTIF('Oct 2022'!A:A,D2947)+COUNTIF('Dec 2022'!A:A,D2947)</f>
        <v>1</v>
      </c>
      <c r="U2947" t="str">
        <f>VLOOKUP(Q2947,'Capital Lookup'!A:B,2,FALSE)</f>
        <v>No</v>
      </c>
      <c r="V2947" s="2">
        <f>IFERROR(VLOOKUP(LEFT(F2947,10),'Find Purchase Orders'!B:J,9,FALSE),"")</f>
        <v>44713</v>
      </c>
      <c r="W2947" s="25" t="s">
        <v>7261</v>
      </c>
    </row>
    <row r="2948" spans="1:23" hidden="1">
      <c r="A2948" s="25" t="s">
        <v>7252</v>
      </c>
      <c r="B2948" s="25" t="s">
        <v>7574</v>
      </c>
      <c r="C2948" s="25" t="s">
        <v>7254</v>
      </c>
      <c r="D2948" s="25" t="s">
        <v>14267</v>
      </c>
      <c r="E2948" s="25" t="s">
        <v>9406</v>
      </c>
      <c r="H2948" s="21">
        <v>2409.16</v>
      </c>
      <c r="I2948" s="25" t="s">
        <v>7257</v>
      </c>
      <c r="K2948" s="25" t="s">
        <v>7289</v>
      </c>
      <c r="L2948" s="25" t="s">
        <v>20</v>
      </c>
      <c r="M2948" s="22">
        <v>0</v>
      </c>
      <c r="N2948" s="22">
        <v>0</v>
      </c>
      <c r="O2948" s="21">
        <v>0</v>
      </c>
      <c r="P2948" s="21">
        <v>277.16000000000003</v>
      </c>
      <c r="Q2948" s="25"/>
      <c r="R2948" s="1" t="str">
        <f t="shared" si="47"/>
        <v>ST10039</v>
      </c>
      <c r="S2948" t="str">
        <f>VLOOKUP(R2948,Data!$C$2:$D$261,2,0)</f>
        <v>Barrhaven</v>
      </c>
      <c r="T2948">
        <f>COUNTIF('Feb 2022'!A:A,D2948)+COUNTIF('Mar 2022'!A:A,D2948)+COUNTIF('Apr 2022'!A:A,D2948)+COUNTIF('May 2022'!A:A,D2948)+COUNTIF('June 2022'!A:A,D2948)+COUNTIF('July 2022'!A:A,D2948)+COUNTIF('Aug 2022'!A:A,D2948)+COUNTIF('Sep 2022'!A:A,D2948)+COUNTIF('Oct 2022'!A:A,D2948)+COUNTIF('Dec 2022'!A:A,D2948)</f>
        <v>0</v>
      </c>
      <c r="U2948" t="e">
        <f>VLOOKUP(Q2948,'Capital Lookup'!A:B,2,FALSE)</f>
        <v>#N/A</v>
      </c>
      <c r="V2948" s="2" t="str">
        <f>IFERROR(VLOOKUP(LEFT(F2948,10),'Find Purchase Orders'!B:J,9,FALSE),"")</f>
        <v/>
      </c>
      <c r="W2948" s="25" t="s">
        <v>7261</v>
      </c>
    </row>
    <row r="2949" spans="1:23" hidden="1">
      <c r="A2949" s="25" t="s">
        <v>7269</v>
      </c>
      <c r="B2949" s="25" t="s">
        <v>8259</v>
      </c>
      <c r="C2949" s="25" t="s">
        <v>8260</v>
      </c>
      <c r="D2949" s="25" t="s">
        <v>14268</v>
      </c>
      <c r="E2949" s="25" t="s">
        <v>12150</v>
      </c>
      <c r="F2949" s="25" t="s">
        <v>14269</v>
      </c>
      <c r="G2949" s="25" t="s">
        <v>14270</v>
      </c>
      <c r="H2949" s="21">
        <v>4294</v>
      </c>
      <c r="I2949" s="25" t="s">
        <v>7296</v>
      </c>
      <c r="J2949" s="25" t="s">
        <v>7288</v>
      </c>
      <c r="K2949" s="25" t="s">
        <v>8265</v>
      </c>
      <c r="L2949" s="25" t="s">
        <v>12153</v>
      </c>
      <c r="M2949" s="21">
        <v>4294</v>
      </c>
      <c r="N2949" s="21">
        <v>4294</v>
      </c>
      <c r="O2949" s="21">
        <v>0</v>
      </c>
      <c r="P2949" s="21">
        <v>4294</v>
      </c>
      <c r="Q2949" s="25" t="s">
        <v>12154</v>
      </c>
      <c r="R2949" s="1" t="str">
        <f t="shared" si="47"/>
        <v>ST10260</v>
      </c>
      <c r="S2949" t="str">
        <f>VLOOKUP(R2949,Data!$C$2:$D$261,2,0)</f>
        <v>Support Office</v>
      </c>
      <c r="T2949">
        <f>COUNTIF('Feb 2022'!A:A,D2949)+COUNTIF('Mar 2022'!A:A,D2949)+COUNTIF('Apr 2022'!A:A,D2949)+COUNTIF('May 2022'!A:A,D2949)+COUNTIF('June 2022'!A:A,D2949)+COUNTIF('July 2022'!A:A,D2949)+COUNTIF('Aug 2022'!A:A,D2949)+COUNTIF('Sep 2022'!A:A,D2949)+COUNTIF('Oct 2022'!A:A,D2949)+COUNTIF('Dec 2022'!A:A,D2949)</f>
        <v>0</v>
      </c>
      <c r="U2949" t="str">
        <f>VLOOKUP(Q2949,'Capital Lookup'!A:B,2,FALSE)</f>
        <v>Yes</v>
      </c>
      <c r="V2949" s="2">
        <f>IFERROR(VLOOKUP(LEFT(F2949,10),'Find Purchase Orders'!B:J,9,FALSE),"")</f>
        <v>44719</v>
      </c>
      <c r="W2949" s="25" t="s">
        <v>7261</v>
      </c>
    </row>
    <row r="2950" spans="1:23" hidden="1">
      <c r="A2950" s="25" t="s">
        <v>7261</v>
      </c>
      <c r="B2950" s="25" t="s">
        <v>7291</v>
      </c>
      <c r="C2950" s="25" t="s">
        <v>7264</v>
      </c>
      <c r="D2950" s="25" t="s">
        <v>5180</v>
      </c>
      <c r="E2950" s="25" t="s">
        <v>7293</v>
      </c>
      <c r="F2950" s="25" t="s">
        <v>14271</v>
      </c>
      <c r="G2950" s="25" t="s">
        <v>14272</v>
      </c>
      <c r="H2950" s="21">
        <v>1075.2</v>
      </c>
      <c r="I2950" s="25" t="s">
        <v>7296</v>
      </c>
      <c r="J2950" s="25" t="s">
        <v>7288</v>
      </c>
      <c r="K2950" s="25" t="s">
        <v>7289</v>
      </c>
      <c r="L2950" s="25" t="s">
        <v>7259</v>
      </c>
      <c r="M2950" s="21">
        <v>1075.2</v>
      </c>
      <c r="N2950" s="21">
        <v>1008</v>
      </c>
      <c r="O2950" s="21">
        <v>67.2</v>
      </c>
      <c r="P2950" s="21">
        <v>1075.2</v>
      </c>
      <c r="Q2950" s="25" t="s">
        <v>7297</v>
      </c>
      <c r="R2950" s="1" t="str">
        <f t="shared" si="47"/>
        <v>ST10083</v>
      </c>
      <c r="S2950" t="str">
        <f>VLOOKUP(R2950,Data!$C$2:$D$261,2,0)</f>
        <v>The Waverly/Rosewood</v>
      </c>
      <c r="T2950">
        <f>COUNTIF('Feb 2022'!A:A,D2950)+COUNTIF('Mar 2022'!A:A,D2950)+COUNTIF('Apr 2022'!A:A,D2950)+COUNTIF('May 2022'!A:A,D2950)+COUNTIF('June 2022'!A:A,D2950)+COUNTIF('July 2022'!A:A,D2950)+COUNTIF('Aug 2022'!A:A,D2950)+COUNTIF('Sep 2022'!A:A,D2950)+COUNTIF('Oct 2022'!A:A,D2950)+COUNTIF('Dec 2022'!A:A,D2950)</f>
        <v>1</v>
      </c>
      <c r="U2950" t="str">
        <f>VLOOKUP(Q2950,'Capital Lookup'!A:B,2,FALSE)</f>
        <v>No</v>
      </c>
      <c r="V2950" s="2">
        <f>IFERROR(VLOOKUP(LEFT(F2950,10),'Find Purchase Orders'!B:J,9,FALSE),"")</f>
        <v>44713</v>
      </c>
      <c r="W2950" s="25" t="s">
        <v>7261</v>
      </c>
    </row>
    <row r="2951" spans="1:23" hidden="1">
      <c r="A2951" s="25" t="s">
        <v>8814</v>
      </c>
      <c r="B2951" s="25" t="s">
        <v>8088</v>
      </c>
      <c r="C2951" s="25" t="s">
        <v>8058</v>
      </c>
      <c r="D2951" s="25" t="s">
        <v>14273</v>
      </c>
      <c r="E2951" s="25" t="s">
        <v>8443</v>
      </c>
      <c r="H2951" s="21">
        <v>12080.21</v>
      </c>
      <c r="I2951" s="25" t="s">
        <v>7257</v>
      </c>
      <c r="K2951" s="25" t="s">
        <v>7579</v>
      </c>
      <c r="L2951" s="25" t="s">
        <v>7580</v>
      </c>
      <c r="M2951" s="22">
        <v>0</v>
      </c>
      <c r="N2951" s="22">
        <v>0</v>
      </c>
      <c r="O2951" s="21">
        <v>0</v>
      </c>
      <c r="P2951" s="21">
        <v>1294.31</v>
      </c>
      <c r="Q2951" s="25" t="s">
        <v>13734</v>
      </c>
      <c r="R2951" s="1" t="str">
        <f t="shared" si="47"/>
        <v>ST10207</v>
      </c>
      <c r="S2951" t="str">
        <f>VLOOKUP(R2951,Data!$C$2:$D$261,2,0)</f>
        <v>James Bay Care Centre</v>
      </c>
      <c r="T2951">
        <f>COUNTIF('Feb 2022'!A:A,D2951)+COUNTIF('Mar 2022'!A:A,D2951)+COUNTIF('Apr 2022'!A:A,D2951)+COUNTIF('May 2022'!A:A,D2951)+COUNTIF('June 2022'!A:A,D2951)+COUNTIF('July 2022'!A:A,D2951)+COUNTIF('Aug 2022'!A:A,D2951)+COUNTIF('Sep 2022'!A:A,D2951)+COUNTIF('Oct 2022'!A:A,D2951)+COUNTIF('Dec 2022'!A:A,D2951)</f>
        <v>0</v>
      </c>
      <c r="U2951" t="str">
        <f>VLOOKUP(Q2951,'Capital Lookup'!A:B,2,FALSE)</f>
        <v>No</v>
      </c>
      <c r="V2951" s="2" t="str">
        <f>IFERROR(VLOOKUP(LEFT(F2951,10),'Find Purchase Orders'!B:J,9,FALSE),"")</f>
        <v/>
      </c>
      <c r="W2951" s="25" t="s">
        <v>7261</v>
      </c>
    </row>
    <row r="2952" spans="1:23" hidden="1">
      <c r="A2952" s="25" t="s">
        <v>7478</v>
      </c>
      <c r="B2952" s="25" t="s">
        <v>10288</v>
      </c>
      <c r="C2952" s="25" t="s">
        <v>9032</v>
      </c>
      <c r="D2952" s="25" t="s">
        <v>5181</v>
      </c>
      <c r="E2952" s="25" t="s">
        <v>8443</v>
      </c>
      <c r="F2952" s="25" t="s">
        <v>14274</v>
      </c>
      <c r="G2952" s="25" t="s">
        <v>14275</v>
      </c>
      <c r="H2952" s="21">
        <v>22913.63</v>
      </c>
      <c r="I2952" s="25" t="s">
        <v>7296</v>
      </c>
      <c r="J2952" s="25" t="s">
        <v>7288</v>
      </c>
      <c r="K2952" s="25" t="s">
        <v>8538</v>
      </c>
      <c r="L2952" s="25" t="s">
        <v>8858</v>
      </c>
      <c r="M2952" s="21">
        <v>22913.63</v>
      </c>
      <c r="N2952" s="21">
        <v>22913.64</v>
      </c>
      <c r="O2952" s="21">
        <v>-0.01</v>
      </c>
      <c r="P2952" s="21">
        <v>22913.63</v>
      </c>
      <c r="Q2952" s="25" t="s">
        <v>14276</v>
      </c>
      <c r="R2952" s="1" t="str">
        <f t="shared" si="47"/>
        <v>ST10210</v>
      </c>
      <c r="S2952" t="str">
        <f>VLOOKUP(R2952,Data!$C$2:$D$261,2,0)</f>
        <v>Sandringham Care Centre</v>
      </c>
      <c r="T2952">
        <f>COUNTIF('Feb 2022'!A:A,D2952)+COUNTIF('Mar 2022'!A:A,D2952)+COUNTIF('Apr 2022'!A:A,D2952)+COUNTIF('May 2022'!A:A,D2952)+COUNTIF('June 2022'!A:A,D2952)+COUNTIF('July 2022'!A:A,D2952)+COUNTIF('Aug 2022'!A:A,D2952)+COUNTIF('Sep 2022'!A:A,D2952)+COUNTIF('Oct 2022'!A:A,D2952)+COUNTIF('Dec 2022'!A:A,D2952)</f>
        <v>1</v>
      </c>
      <c r="U2952" t="str">
        <f>VLOOKUP(Q2952,'Capital Lookup'!A:B,2,FALSE)</f>
        <v>No</v>
      </c>
      <c r="V2952" s="2">
        <f>IFERROR(VLOOKUP(LEFT(F2952,10),'Find Purchase Orders'!B:J,9,FALSE),"")</f>
        <v>44718</v>
      </c>
      <c r="W2952" s="25" t="s">
        <v>7261</v>
      </c>
    </row>
    <row r="2953" spans="1:23" hidden="1">
      <c r="A2953" s="25" t="s">
        <v>7261</v>
      </c>
      <c r="B2953" s="25" t="s">
        <v>7541</v>
      </c>
      <c r="C2953" s="25" t="s">
        <v>7264</v>
      </c>
      <c r="D2953" s="25" t="s">
        <v>5182</v>
      </c>
      <c r="E2953" s="25" t="s">
        <v>7543</v>
      </c>
      <c r="F2953" s="25" t="s">
        <v>14277</v>
      </c>
      <c r="G2953" s="25" t="s">
        <v>14278</v>
      </c>
      <c r="H2953" s="21">
        <v>545.70000000000005</v>
      </c>
      <c r="I2953" s="25" t="s">
        <v>7296</v>
      </c>
      <c r="J2953" s="25" t="s">
        <v>7288</v>
      </c>
      <c r="K2953" s="25" t="s">
        <v>7258</v>
      </c>
      <c r="L2953" s="25" t="s">
        <v>7259</v>
      </c>
      <c r="M2953" s="21">
        <v>545.70000000000005</v>
      </c>
      <c r="N2953" s="21">
        <v>545.70000000000005</v>
      </c>
      <c r="O2953" s="21">
        <v>0</v>
      </c>
      <c r="P2953" s="21">
        <v>545.70000000000005</v>
      </c>
      <c r="Q2953" s="25" t="s">
        <v>7544</v>
      </c>
      <c r="R2953" s="1" t="str">
        <f t="shared" si="47"/>
        <v>ST10061</v>
      </c>
      <c r="S2953" t="str">
        <f>VLOOKUP(R2953,Data!$C$2:$D$261,2,0)</f>
        <v>The Dorchester</v>
      </c>
      <c r="T2953">
        <f>COUNTIF('Feb 2022'!A:A,D2953)+COUNTIF('Mar 2022'!A:A,D2953)+COUNTIF('Apr 2022'!A:A,D2953)+COUNTIF('May 2022'!A:A,D2953)+COUNTIF('June 2022'!A:A,D2953)+COUNTIF('July 2022'!A:A,D2953)+COUNTIF('Aug 2022'!A:A,D2953)+COUNTIF('Sep 2022'!A:A,D2953)+COUNTIF('Oct 2022'!A:A,D2953)+COUNTIF('Dec 2022'!A:A,D2953)</f>
        <v>1</v>
      </c>
      <c r="U2953" t="str">
        <f>VLOOKUP(Q2953,'Capital Lookup'!A:B,2,FALSE)</f>
        <v>No</v>
      </c>
      <c r="V2953" s="2">
        <f>IFERROR(VLOOKUP(LEFT(F2953,10),'Find Purchase Orders'!B:J,9,FALSE),"")</f>
        <v>44717</v>
      </c>
      <c r="W2953" s="25" t="s">
        <v>7261</v>
      </c>
    </row>
    <row r="2954" spans="1:23" hidden="1">
      <c r="A2954" s="25" t="s">
        <v>7261</v>
      </c>
      <c r="B2954" s="25" t="s">
        <v>7541</v>
      </c>
      <c r="C2954" s="25" t="s">
        <v>7264</v>
      </c>
      <c r="D2954" s="25" t="s">
        <v>5182</v>
      </c>
      <c r="E2954" s="25" t="s">
        <v>7543</v>
      </c>
      <c r="F2954" s="25" t="s">
        <v>14279</v>
      </c>
      <c r="G2954" s="25" t="s">
        <v>14280</v>
      </c>
      <c r="H2954" s="21">
        <v>1908.9</v>
      </c>
      <c r="I2954" s="25" t="s">
        <v>7296</v>
      </c>
      <c r="J2954" s="25" t="s">
        <v>7288</v>
      </c>
      <c r="K2954" s="25" t="s">
        <v>7289</v>
      </c>
      <c r="L2954" s="25" t="s">
        <v>7259</v>
      </c>
      <c r="M2954" s="21">
        <v>1908.9</v>
      </c>
      <c r="N2954" s="21">
        <v>1908.9</v>
      </c>
      <c r="O2954" s="21">
        <v>0</v>
      </c>
      <c r="P2954" s="21">
        <v>1908.9</v>
      </c>
      <c r="Q2954" s="25" t="s">
        <v>7544</v>
      </c>
      <c r="R2954" s="1" t="str">
        <f t="shared" si="47"/>
        <v>ST10061</v>
      </c>
      <c r="S2954" t="str">
        <f>VLOOKUP(R2954,Data!$C$2:$D$261,2,0)</f>
        <v>The Dorchester</v>
      </c>
      <c r="T2954">
        <f>COUNTIF('Feb 2022'!A:A,D2954)+COUNTIF('Mar 2022'!A:A,D2954)+COUNTIF('Apr 2022'!A:A,D2954)+COUNTIF('May 2022'!A:A,D2954)+COUNTIF('June 2022'!A:A,D2954)+COUNTIF('July 2022'!A:A,D2954)+COUNTIF('Aug 2022'!A:A,D2954)+COUNTIF('Sep 2022'!A:A,D2954)+COUNTIF('Oct 2022'!A:A,D2954)+COUNTIF('Dec 2022'!A:A,D2954)</f>
        <v>1</v>
      </c>
      <c r="U2954" t="str">
        <f>VLOOKUP(Q2954,'Capital Lookup'!A:B,2,FALSE)</f>
        <v>No</v>
      </c>
      <c r="V2954" s="2">
        <f>IFERROR(VLOOKUP(LEFT(F2954,10),'Find Purchase Orders'!B:J,9,FALSE),"")</f>
        <v>44717</v>
      </c>
      <c r="W2954" s="25" t="s">
        <v>7261</v>
      </c>
    </row>
    <row r="2955" spans="1:23" hidden="1">
      <c r="A2955" s="25" t="s">
        <v>7269</v>
      </c>
      <c r="B2955" s="25" t="s">
        <v>7828</v>
      </c>
      <c r="C2955" s="25" t="s">
        <v>7271</v>
      </c>
      <c r="D2955" s="25" t="s">
        <v>14281</v>
      </c>
      <c r="E2955" s="25" t="s">
        <v>7492</v>
      </c>
      <c r="F2955" s="25" t="s">
        <v>14282</v>
      </c>
      <c r="G2955" s="25" t="s">
        <v>14283</v>
      </c>
      <c r="H2955" s="21">
        <v>13081.16</v>
      </c>
      <c r="I2955" s="25" t="s">
        <v>7296</v>
      </c>
      <c r="J2955" s="25" t="s">
        <v>7288</v>
      </c>
      <c r="K2955" s="25" t="s">
        <v>7495</v>
      </c>
      <c r="L2955" s="25" t="s">
        <v>7496</v>
      </c>
      <c r="M2955" s="21">
        <v>13081.16</v>
      </c>
      <c r="N2955" s="21">
        <v>13081.16</v>
      </c>
      <c r="O2955" s="21">
        <v>0</v>
      </c>
      <c r="P2955" s="21">
        <v>13081.16</v>
      </c>
      <c r="Q2955" s="25" t="s">
        <v>9448</v>
      </c>
      <c r="R2955" s="1" t="str">
        <f t="shared" si="47"/>
        <v>ST10185</v>
      </c>
      <c r="S2955" t="str">
        <f>VLOOKUP(R2955,Data!$C$2:$D$261,2,0)</f>
        <v>Summit Place</v>
      </c>
      <c r="T2955">
        <f>COUNTIF('Feb 2022'!A:A,D2955)+COUNTIF('Mar 2022'!A:A,D2955)+COUNTIF('Apr 2022'!A:A,D2955)+COUNTIF('May 2022'!A:A,D2955)+COUNTIF('June 2022'!A:A,D2955)+COUNTIF('July 2022'!A:A,D2955)+COUNTIF('Aug 2022'!A:A,D2955)+COUNTIF('Sep 2022'!A:A,D2955)+COUNTIF('Oct 2022'!A:A,D2955)+COUNTIF('Dec 2022'!A:A,D2955)</f>
        <v>0</v>
      </c>
      <c r="U2955" t="str">
        <f>VLOOKUP(Q2955,'Capital Lookup'!A:B,2,FALSE)</f>
        <v>No</v>
      </c>
      <c r="V2955" s="2">
        <f>IFERROR(VLOOKUP(LEFT(F2955,10),'Find Purchase Orders'!B:J,9,FALSE),"")</f>
        <v>44714</v>
      </c>
      <c r="W2955" s="25" t="s">
        <v>7261</v>
      </c>
    </row>
    <row r="2956" spans="1:23" hidden="1">
      <c r="A2956" s="25" t="s">
        <v>7425</v>
      </c>
      <c r="B2956" s="25" t="s">
        <v>7956</v>
      </c>
      <c r="C2956" s="25" t="s">
        <v>7271</v>
      </c>
      <c r="D2956" s="25" t="s">
        <v>5183</v>
      </c>
      <c r="E2956" s="25" t="s">
        <v>7492</v>
      </c>
      <c r="F2956" s="25" t="s">
        <v>14284</v>
      </c>
      <c r="G2956" s="25" t="s">
        <v>14285</v>
      </c>
      <c r="H2956" s="21">
        <v>3361.75</v>
      </c>
      <c r="I2956" s="25" t="s">
        <v>7296</v>
      </c>
      <c r="J2956" s="25" t="s">
        <v>7288</v>
      </c>
      <c r="K2956" s="25" t="s">
        <v>7579</v>
      </c>
      <c r="L2956" s="25" t="s">
        <v>7580</v>
      </c>
      <c r="M2956" s="21">
        <v>3361.75</v>
      </c>
      <c r="N2956" s="21">
        <v>3361.75</v>
      </c>
      <c r="O2956" s="21">
        <v>0</v>
      </c>
      <c r="P2956" s="21">
        <v>3361.75</v>
      </c>
      <c r="Q2956" s="25" t="s">
        <v>14286</v>
      </c>
      <c r="R2956" s="1" t="str">
        <f t="shared" si="47"/>
        <v>ST10184</v>
      </c>
      <c r="S2956" t="str">
        <f>VLOOKUP(R2956,Data!$C$2:$D$261,2,0)</f>
        <v>Riverbend Place</v>
      </c>
      <c r="T2956">
        <f>COUNTIF('Feb 2022'!A:A,D2956)+COUNTIF('Mar 2022'!A:A,D2956)+COUNTIF('Apr 2022'!A:A,D2956)+COUNTIF('May 2022'!A:A,D2956)+COUNTIF('June 2022'!A:A,D2956)+COUNTIF('July 2022'!A:A,D2956)+COUNTIF('Aug 2022'!A:A,D2956)+COUNTIF('Sep 2022'!A:A,D2956)+COUNTIF('Oct 2022'!A:A,D2956)+COUNTIF('Dec 2022'!A:A,D2956)</f>
        <v>1</v>
      </c>
      <c r="U2956" t="str">
        <f>VLOOKUP(Q2956,'Capital Lookup'!A:B,2,FALSE)</f>
        <v>No</v>
      </c>
      <c r="V2956" s="2">
        <f>IFERROR(VLOOKUP(LEFT(F2956,10),'Find Purchase Orders'!B:J,9,FALSE),"")</f>
        <v>44714</v>
      </c>
      <c r="W2956" s="25" t="s">
        <v>7261</v>
      </c>
    </row>
    <row r="2957" spans="1:23" hidden="1">
      <c r="A2957" s="25" t="s">
        <v>8607</v>
      </c>
      <c r="B2957" s="25" t="s">
        <v>8989</v>
      </c>
      <c r="C2957" s="25"/>
      <c r="D2957" s="25" t="s">
        <v>14287</v>
      </c>
      <c r="E2957" s="25" t="s">
        <v>8991</v>
      </c>
      <c r="F2957" s="25" t="s">
        <v>14288</v>
      </c>
      <c r="G2957" s="25" t="s">
        <v>14289</v>
      </c>
      <c r="H2957" s="21">
        <v>565</v>
      </c>
      <c r="I2957" s="25" t="s">
        <v>7296</v>
      </c>
      <c r="J2957" s="25" t="s">
        <v>7288</v>
      </c>
      <c r="K2957" s="25" t="s">
        <v>7258</v>
      </c>
      <c r="L2957" s="25" t="s">
        <v>7259</v>
      </c>
      <c r="M2957" s="21">
        <v>565</v>
      </c>
      <c r="N2957" s="21">
        <v>565</v>
      </c>
      <c r="O2957" s="21">
        <v>0</v>
      </c>
      <c r="P2957" s="21">
        <v>565</v>
      </c>
      <c r="Q2957" s="25" t="s">
        <v>8994</v>
      </c>
      <c r="R2957" s="1" t="str">
        <f t="shared" si="47"/>
        <v>ST10400</v>
      </c>
      <c r="S2957" t="e">
        <f>VLOOKUP(R2957,Data!$C$2:$D$261,2,0)</f>
        <v>#N/A</v>
      </c>
      <c r="T2957">
        <f>COUNTIF('Feb 2022'!A:A,D2957)+COUNTIF('Mar 2022'!A:A,D2957)+COUNTIF('Apr 2022'!A:A,D2957)+COUNTIF('May 2022'!A:A,D2957)+COUNTIF('June 2022'!A:A,D2957)+COUNTIF('July 2022'!A:A,D2957)+COUNTIF('Aug 2022'!A:A,D2957)+COUNTIF('Sep 2022'!A:A,D2957)+COUNTIF('Oct 2022'!A:A,D2957)+COUNTIF('Dec 2022'!A:A,D2957)</f>
        <v>0</v>
      </c>
      <c r="U2957" t="str">
        <f>VLOOKUP(Q2957,'Capital Lookup'!A:B,2,FALSE)</f>
        <v>Yes</v>
      </c>
      <c r="V2957" s="2">
        <f>IFERROR(VLOOKUP(LEFT(F2957,10),'Find Purchase Orders'!B:J,9,FALSE),"")</f>
        <v>44715</v>
      </c>
      <c r="W2957" s="25" t="s">
        <v>7261</v>
      </c>
    </row>
    <row r="2958" spans="1:23" hidden="1">
      <c r="A2958" s="25" t="s">
        <v>8607</v>
      </c>
      <c r="B2958" s="25" t="s">
        <v>8989</v>
      </c>
      <c r="C2958" s="25"/>
      <c r="D2958" s="25" t="s">
        <v>14287</v>
      </c>
      <c r="E2958" s="25" t="s">
        <v>8991</v>
      </c>
      <c r="F2958" s="25" t="s">
        <v>14290</v>
      </c>
      <c r="G2958" s="25" t="s">
        <v>14291</v>
      </c>
      <c r="H2958" s="21">
        <v>678</v>
      </c>
      <c r="I2958" s="25" t="s">
        <v>7296</v>
      </c>
      <c r="J2958" s="25" t="s">
        <v>7288</v>
      </c>
      <c r="K2958" s="25" t="s">
        <v>7262</v>
      </c>
      <c r="L2958" s="25" t="s">
        <v>7259</v>
      </c>
      <c r="M2958" s="21">
        <v>678</v>
      </c>
      <c r="N2958" s="21">
        <v>678</v>
      </c>
      <c r="O2958" s="21">
        <v>0</v>
      </c>
      <c r="P2958" s="21">
        <v>678</v>
      </c>
      <c r="Q2958" s="25" t="s">
        <v>8994</v>
      </c>
      <c r="R2958" s="1" t="str">
        <f t="shared" ref="R2958:R3021" si="48">CONCATENATE("ST",LEFT(B2958,5))</f>
        <v>ST10400</v>
      </c>
      <c r="S2958" t="e">
        <f>VLOOKUP(R2958,Data!$C$2:$D$261,2,0)</f>
        <v>#N/A</v>
      </c>
      <c r="T2958">
        <f>COUNTIF('Feb 2022'!A:A,D2958)+COUNTIF('Mar 2022'!A:A,D2958)+COUNTIF('Apr 2022'!A:A,D2958)+COUNTIF('May 2022'!A:A,D2958)+COUNTIF('June 2022'!A:A,D2958)+COUNTIF('July 2022'!A:A,D2958)+COUNTIF('Aug 2022'!A:A,D2958)+COUNTIF('Sep 2022'!A:A,D2958)+COUNTIF('Oct 2022'!A:A,D2958)+COUNTIF('Dec 2022'!A:A,D2958)</f>
        <v>0</v>
      </c>
      <c r="U2958" t="str">
        <f>VLOOKUP(Q2958,'Capital Lookup'!A:B,2,FALSE)</f>
        <v>Yes</v>
      </c>
      <c r="V2958" s="2">
        <f>IFERROR(VLOOKUP(LEFT(F2958,10),'Find Purchase Orders'!B:J,9,FALSE),"")</f>
        <v>44715</v>
      </c>
      <c r="W2958" s="25" t="s">
        <v>7261</v>
      </c>
    </row>
    <row r="2959" spans="1:23" hidden="1">
      <c r="A2959" s="25" t="s">
        <v>8607</v>
      </c>
      <c r="B2959" s="25" t="s">
        <v>8989</v>
      </c>
      <c r="C2959" s="25"/>
      <c r="D2959" s="25" t="s">
        <v>14287</v>
      </c>
      <c r="E2959" s="25" t="s">
        <v>8991</v>
      </c>
      <c r="F2959" s="25" t="s">
        <v>14292</v>
      </c>
      <c r="G2959" s="25" t="s">
        <v>14293</v>
      </c>
      <c r="H2959" s="21">
        <v>4956.93</v>
      </c>
      <c r="I2959" s="25" t="s">
        <v>7296</v>
      </c>
      <c r="J2959" s="25" t="s">
        <v>7288</v>
      </c>
      <c r="K2959" s="25" t="s">
        <v>7262</v>
      </c>
      <c r="L2959" s="25" t="s">
        <v>7259</v>
      </c>
      <c r="M2959" s="21">
        <v>4956.93</v>
      </c>
      <c r="N2959" s="21">
        <v>4956.92</v>
      </c>
      <c r="O2959" s="21">
        <v>0.01</v>
      </c>
      <c r="P2959" s="21">
        <v>4956.93</v>
      </c>
      <c r="Q2959" s="25" t="s">
        <v>8994</v>
      </c>
      <c r="R2959" s="1" t="str">
        <f t="shared" si="48"/>
        <v>ST10400</v>
      </c>
      <c r="S2959" t="e">
        <f>VLOOKUP(R2959,Data!$C$2:$D$261,2,0)</f>
        <v>#N/A</v>
      </c>
      <c r="T2959">
        <f>COUNTIF('Feb 2022'!A:A,D2959)+COUNTIF('Mar 2022'!A:A,D2959)+COUNTIF('Apr 2022'!A:A,D2959)+COUNTIF('May 2022'!A:A,D2959)+COUNTIF('June 2022'!A:A,D2959)+COUNTIF('July 2022'!A:A,D2959)+COUNTIF('Aug 2022'!A:A,D2959)+COUNTIF('Sep 2022'!A:A,D2959)+COUNTIF('Oct 2022'!A:A,D2959)+COUNTIF('Dec 2022'!A:A,D2959)</f>
        <v>0</v>
      </c>
      <c r="U2959" t="str">
        <f>VLOOKUP(Q2959,'Capital Lookup'!A:B,2,FALSE)</f>
        <v>Yes</v>
      </c>
      <c r="V2959" s="2">
        <f>IFERROR(VLOOKUP(LEFT(F2959,10),'Find Purchase Orders'!B:J,9,FALSE),"")</f>
        <v>44715</v>
      </c>
      <c r="W2959" s="25" t="s">
        <v>7261</v>
      </c>
    </row>
    <row r="2960" spans="1:23" hidden="1">
      <c r="A2960" s="25" t="s">
        <v>7269</v>
      </c>
      <c r="B2960" s="25" t="s">
        <v>8259</v>
      </c>
      <c r="C2960" s="25" t="s">
        <v>8260</v>
      </c>
      <c r="D2960" s="25" t="s">
        <v>14294</v>
      </c>
      <c r="E2960" s="25" t="s">
        <v>8591</v>
      </c>
      <c r="H2960" s="21">
        <v>813.04</v>
      </c>
      <c r="I2960" s="25" t="s">
        <v>7257</v>
      </c>
      <c r="K2960" s="25" t="s">
        <v>9713</v>
      </c>
      <c r="L2960" s="25" t="s">
        <v>11689</v>
      </c>
      <c r="M2960" s="22">
        <v>0</v>
      </c>
      <c r="N2960" s="22">
        <v>0</v>
      </c>
      <c r="O2960" s="21">
        <v>0</v>
      </c>
      <c r="P2960" s="21">
        <v>93.54</v>
      </c>
      <c r="Q2960" s="25" t="s">
        <v>11690</v>
      </c>
      <c r="R2960" s="1" t="str">
        <f t="shared" si="48"/>
        <v>ST10260</v>
      </c>
      <c r="S2960" t="str">
        <f>VLOOKUP(R2960,Data!$C$2:$D$261,2,0)</f>
        <v>Support Office</v>
      </c>
      <c r="T2960">
        <f>COUNTIF('Feb 2022'!A:A,D2960)+COUNTIF('Mar 2022'!A:A,D2960)+COUNTIF('Apr 2022'!A:A,D2960)+COUNTIF('May 2022'!A:A,D2960)+COUNTIF('June 2022'!A:A,D2960)+COUNTIF('July 2022'!A:A,D2960)+COUNTIF('Aug 2022'!A:A,D2960)+COUNTIF('Sep 2022'!A:A,D2960)+COUNTIF('Oct 2022'!A:A,D2960)+COUNTIF('Dec 2022'!A:A,D2960)</f>
        <v>0</v>
      </c>
      <c r="U2960" t="str">
        <f>VLOOKUP(Q2960,'Capital Lookup'!A:B,2,FALSE)</f>
        <v>Yes</v>
      </c>
      <c r="V2960" s="2" t="str">
        <f>IFERROR(VLOOKUP(LEFT(F2960,10),'Find Purchase Orders'!B:J,9,FALSE),"")</f>
        <v/>
      </c>
      <c r="W2960" s="25" t="s">
        <v>7261</v>
      </c>
    </row>
    <row r="2961" spans="1:23" hidden="1">
      <c r="A2961" s="25" t="s">
        <v>8814</v>
      </c>
      <c r="B2961" s="25" t="s">
        <v>8088</v>
      </c>
      <c r="C2961" s="25" t="s">
        <v>8058</v>
      </c>
      <c r="D2961" s="25" t="s">
        <v>14295</v>
      </c>
      <c r="E2961" s="25" t="s">
        <v>8443</v>
      </c>
      <c r="H2961" s="21">
        <v>12080.21</v>
      </c>
      <c r="I2961" s="25" t="s">
        <v>7257</v>
      </c>
      <c r="K2961" s="25" t="s">
        <v>7579</v>
      </c>
      <c r="L2961" s="25" t="s">
        <v>7580</v>
      </c>
      <c r="M2961" s="22">
        <v>0</v>
      </c>
      <c r="N2961" s="22">
        <v>0</v>
      </c>
      <c r="O2961" s="21">
        <v>0</v>
      </c>
      <c r="P2961" s="21">
        <v>1294.31</v>
      </c>
      <c r="Q2961" s="25" t="s">
        <v>13734</v>
      </c>
      <c r="R2961" s="1" t="str">
        <f t="shared" si="48"/>
        <v>ST10207</v>
      </c>
      <c r="S2961" t="str">
        <f>VLOOKUP(R2961,Data!$C$2:$D$261,2,0)</f>
        <v>James Bay Care Centre</v>
      </c>
      <c r="T2961">
        <f>COUNTIF('Feb 2022'!A:A,D2961)+COUNTIF('Mar 2022'!A:A,D2961)+COUNTIF('Apr 2022'!A:A,D2961)+COUNTIF('May 2022'!A:A,D2961)+COUNTIF('June 2022'!A:A,D2961)+COUNTIF('July 2022'!A:A,D2961)+COUNTIF('Aug 2022'!A:A,D2961)+COUNTIF('Sep 2022'!A:A,D2961)+COUNTIF('Oct 2022'!A:A,D2961)+COUNTIF('Dec 2022'!A:A,D2961)</f>
        <v>0</v>
      </c>
      <c r="U2961" t="str">
        <f>VLOOKUP(Q2961,'Capital Lookup'!A:B,2,FALSE)</f>
        <v>No</v>
      </c>
      <c r="V2961" s="2" t="str">
        <f>IFERROR(VLOOKUP(LEFT(F2961,10),'Find Purchase Orders'!B:J,9,FALSE),"")</f>
        <v/>
      </c>
      <c r="W2961" s="25" t="s">
        <v>7261</v>
      </c>
    </row>
    <row r="2962" spans="1:23" hidden="1">
      <c r="A2962" s="25" t="s">
        <v>7478</v>
      </c>
      <c r="B2962" s="25" t="s">
        <v>8931</v>
      </c>
      <c r="C2962" s="25" t="s">
        <v>7587</v>
      </c>
      <c r="D2962" s="25" t="s">
        <v>5184</v>
      </c>
      <c r="E2962" s="25" t="s">
        <v>7492</v>
      </c>
      <c r="F2962" s="25" t="s">
        <v>14296</v>
      </c>
      <c r="G2962" s="25" t="s">
        <v>14297</v>
      </c>
      <c r="H2962" s="21">
        <v>15428.79</v>
      </c>
      <c r="I2962" s="25" t="s">
        <v>7296</v>
      </c>
      <c r="J2962" s="25" t="s">
        <v>7288</v>
      </c>
      <c r="K2962" s="25" t="s">
        <v>7495</v>
      </c>
      <c r="L2962" s="25" t="s">
        <v>7745</v>
      </c>
      <c r="M2962" s="21">
        <v>15428.79</v>
      </c>
      <c r="N2962" s="21">
        <v>15428.79</v>
      </c>
      <c r="O2962" s="21">
        <v>0</v>
      </c>
      <c r="P2962" s="21">
        <v>15428.79</v>
      </c>
      <c r="Q2962" s="25" t="s">
        <v>14298</v>
      </c>
      <c r="R2962" s="1" t="str">
        <f t="shared" si="48"/>
        <v>ST10174</v>
      </c>
      <c r="S2962" t="str">
        <f>VLOOKUP(R2962,Data!$C$2:$D$261,2,0)</f>
        <v>Columbia Forest</v>
      </c>
      <c r="T2962">
        <f>COUNTIF('Feb 2022'!A:A,D2962)+COUNTIF('Mar 2022'!A:A,D2962)+COUNTIF('Apr 2022'!A:A,D2962)+COUNTIF('May 2022'!A:A,D2962)+COUNTIF('June 2022'!A:A,D2962)+COUNTIF('July 2022'!A:A,D2962)+COUNTIF('Aug 2022'!A:A,D2962)+COUNTIF('Sep 2022'!A:A,D2962)+COUNTIF('Oct 2022'!A:A,D2962)+COUNTIF('Dec 2022'!A:A,D2962)</f>
        <v>1</v>
      </c>
      <c r="U2962" t="str">
        <f>VLOOKUP(Q2962,'Capital Lookup'!A:B,2,FALSE)</f>
        <v>No</v>
      </c>
      <c r="V2962" s="2">
        <f>IFERROR(VLOOKUP(LEFT(F2962,10),'Find Purchase Orders'!B:J,9,FALSE),"")</f>
        <v>44722</v>
      </c>
      <c r="W2962" s="25" t="s">
        <v>7261</v>
      </c>
    </row>
    <row r="2963" spans="1:23" hidden="1">
      <c r="A2963" s="25" t="s">
        <v>8607</v>
      </c>
      <c r="B2963" s="25" t="s">
        <v>8866</v>
      </c>
      <c r="C2963" s="25"/>
      <c r="D2963" s="25" t="s">
        <v>14299</v>
      </c>
      <c r="E2963" s="25" t="s">
        <v>7500</v>
      </c>
      <c r="F2963" s="25" t="s">
        <v>14300</v>
      </c>
      <c r="G2963" s="25" t="s">
        <v>14301</v>
      </c>
      <c r="H2963" s="21">
        <v>16724</v>
      </c>
      <c r="I2963" s="25" t="s">
        <v>7287</v>
      </c>
      <c r="J2963" s="25" t="s">
        <v>11313</v>
      </c>
      <c r="K2963" s="25" t="s">
        <v>9972</v>
      </c>
      <c r="L2963" s="25" t="s">
        <v>11330</v>
      </c>
      <c r="M2963" s="21">
        <v>16724</v>
      </c>
      <c r="N2963" s="22">
        <v>0</v>
      </c>
      <c r="O2963" s="21">
        <v>16724</v>
      </c>
      <c r="P2963" s="21">
        <v>1924</v>
      </c>
      <c r="Q2963" s="25" t="s">
        <v>14302</v>
      </c>
      <c r="R2963" s="1" t="str">
        <f t="shared" si="48"/>
        <v>ST10399</v>
      </c>
      <c r="S2963" t="e">
        <f>VLOOKUP(R2963,Data!$C$2:$D$261,2,0)</f>
        <v>#N/A</v>
      </c>
      <c r="T2963">
        <f>COUNTIF('Feb 2022'!A:A,D2963)+COUNTIF('Mar 2022'!A:A,D2963)+COUNTIF('Apr 2022'!A:A,D2963)+COUNTIF('May 2022'!A:A,D2963)+COUNTIF('June 2022'!A:A,D2963)+COUNTIF('July 2022'!A:A,D2963)+COUNTIF('Aug 2022'!A:A,D2963)+COUNTIF('Sep 2022'!A:A,D2963)+COUNTIF('Oct 2022'!A:A,D2963)+COUNTIF('Dec 2022'!A:A,D2963)</f>
        <v>0</v>
      </c>
      <c r="U2963" t="str">
        <f>VLOOKUP(Q2963,'Capital Lookup'!A:B,2,FALSE)</f>
        <v>Yes</v>
      </c>
      <c r="V2963" s="2">
        <f>IFERROR(VLOOKUP(LEFT(F2963,10),'Find Purchase Orders'!B:J,9,FALSE),"")</f>
        <v>44725</v>
      </c>
      <c r="W2963" s="25" t="s">
        <v>7261</v>
      </c>
    </row>
    <row r="2964" spans="1:23" hidden="1">
      <c r="A2964" s="25" t="s">
        <v>7540</v>
      </c>
      <c r="B2964" s="25" t="s">
        <v>8387</v>
      </c>
      <c r="C2964" s="25" t="s">
        <v>7264</v>
      </c>
      <c r="D2964" s="25" t="s">
        <v>14303</v>
      </c>
      <c r="E2964" s="25" t="s">
        <v>8389</v>
      </c>
      <c r="H2964" s="21">
        <v>13450.91</v>
      </c>
      <c r="I2964" s="25" t="s">
        <v>7257</v>
      </c>
      <c r="K2964" s="25" t="s">
        <v>7262</v>
      </c>
      <c r="L2964" s="25" t="s">
        <v>7259</v>
      </c>
      <c r="M2964" s="22">
        <v>0</v>
      </c>
      <c r="N2964" s="22">
        <v>0</v>
      </c>
      <c r="O2964" s="21">
        <v>0</v>
      </c>
      <c r="P2964" s="21">
        <v>640.52</v>
      </c>
      <c r="Q2964" s="25" t="s">
        <v>8392</v>
      </c>
      <c r="R2964" s="1" t="str">
        <f t="shared" si="48"/>
        <v>ST10071</v>
      </c>
      <c r="S2964" t="str">
        <f>VLOOKUP(R2964,Data!$C$2:$D$261,2,0)</f>
        <v>Riverbend</v>
      </c>
      <c r="T2964">
        <f>COUNTIF('Feb 2022'!A:A,D2964)+COUNTIF('Mar 2022'!A:A,D2964)+COUNTIF('Apr 2022'!A:A,D2964)+COUNTIF('May 2022'!A:A,D2964)+COUNTIF('June 2022'!A:A,D2964)+COUNTIF('July 2022'!A:A,D2964)+COUNTIF('Aug 2022'!A:A,D2964)+COUNTIF('Sep 2022'!A:A,D2964)+COUNTIF('Oct 2022'!A:A,D2964)+COUNTIF('Dec 2022'!A:A,D2964)</f>
        <v>0</v>
      </c>
      <c r="U2964" t="str">
        <f>VLOOKUP(Q2964,'Capital Lookup'!A:B,2,FALSE)</f>
        <v>No</v>
      </c>
      <c r="V2964" s="2" t="str">
        <f>IFERROR(VLOOKUP(LEFT(F2964,10),'Find Purchase Orders'!B:J,9,FALSE),"")</f>
        <v/>
      </c>
      <c r="W2964" s="25" t="s">
        <v>7261</v>
      </c>
    </row>
    <row r="2965" spans="1:23" hidden="1">
      <c r="A2965" s="25" t="s">
        <v>7478</v>
      </c>
      <c r="B2965" s="25" t="s">
        <v>9205</v>
      </c>
      <c r="C2965" s="25" t="s">
        <v>8058</v>
      </c>
      <c r="D2965" s="25" t="s">
        <v>5185</v>
      </c>
      <c r="E2965" s="25" t="s">
        <v>7273</v>
      </c>
      <c r="F2965" s="25" t="s">
        <v>14304</v>
      </c>
      <c r="G2965" s="25" t="s">
        <v>14305</v>
      </c>
      <c r="H2965" s="21">
        <v>27093.15</v>
      </c>
      <c r="I2965" s="25" t="s">
        <v>7296</v>
      </c>
      <c r="J2965" s="25" t="s">
        <v>7288</v>
      </c>
      <c r="K2965" s="25" t="s">
        <v>7733</v>
      </c>
      <c r="L2965" s="25" t="s">
        <v>7734</v>
      </c>
      <c r="M2965" s="21">
        <v>27093.15</v>
      </c>
      <c r="N2965" s="21">
        <v>27093.15</v>
      </c>
      <c r="O2965" s="21">
        <v>0</v>
      </c>
      <c r="P2965" s="21">
        <v>27093.15</v>
      </c>
      <c r="Q2965" s="25" t="s">
        <v>14306</v>
      </c>
      <c r="R2965" s="1" t="str">
        <f t="shared" si="48"/>
        <v>ST10206</v>
      </c>
      <c r="S2965" t="str">
        <f>VLOOKUP(R2965,Data!$C$2:$D$261,2,0)</f>
        <v>Holyrood Manor</v>
      </c>
      <c r="T2965">
        <f>COUNTIF('Feb 2022'!A:A,D2965)+COUNTIF('Mar 2022'!A:A,D2965)+COUNTIF('Apr 2022'!A:A,D2965)+COUNTIF('May 2022'!A:A,D2965)+COUNTIF('June 2022'!A:A,D2965)+COUNTIF('July 2022'!A:A,D2965)+COUNTIF('Aug 2022'!A:A,D2965)+COUNTIF('Sep 2022'!A:A,D2965)+COUNTIF('Oct 2022'!A:A,D2965)+COUNTIF('Dec 2022'!A:A,D2965)</f>
        <v>1</v>
      </c>
      <c r="U2965" t="str">
        <f>VLOOKUP(Q2965,'Capital Lookup'!A:B,2,FALSE)</f>
        <v>No</v>
      </c>
      <c r="V2965" s="2">
        <f>IFERROR(VLOOKUP(LEFT(F2965,10),'Find Purchase Orders'!B:J,9,FALSE),"")</f>
        <v>44718</v>
      </c>
      <c r="W2965" s="25" t="s">
        <v>7261</v>
      </c>
    </row>
    <row r="2966" spans="1:23" hidden="1">
      <c r="A2966" s="25" t="s">
        <v>7478</v>
      </c>
      <c r="B2966" s="25" t="s">
        <v>7959</v>
      </c>
      <c r="C2966" s="25" t="s">
        <v>7587</v>
      </c>
      <c r="D2966" s="25" t="s">
        <v>5186</v>
      </c>
      <c r="E2966" s="25" t="s">
        <v>7492</v>
      </c>
      <c r="F2966" s="25" t="s">
        <v>14307</v>
      </c>
      <c r="G2966" s="25" t="s">
        <v>14308</v>
      </c>
      <c r="H2966" s="21">
        <v>7974.41</v>
      </c>
      <c r="I2966" s="25" t="s">
        <v>7296</v>
      </c>
      <c r="J2966" s="25" t="s">
        <v>7288</v>
      </c>
      <c r="K2966" s="25" t="s">
        <v>9497</v>
      </c>
      <c r="L2966" s="25" t="s">
        <v>9498</v>
      </c>
      <c r="M2966" s="21">
        <v>7974.41</v>
      </c>
      <c r="N2966" s="21">
        <v>7974.41</v>
      </c>
      <c r="O2966" s="21">
        <v>0</v>
      </c>
      <c r="P2966" s="21">
        <v>7974.41</v>
      </c>
      <c r="Q2966" s="25" t="s">
        <v>14309</v>
      </c>
      <c r="R2966" s="1" t="str">
        <f t="shared" si="48"/>
        <v>ST10172</v>
      </c>
      <c r="S2966" t="str">
        <f>VLOOKUP(R2966,Data!$C$2:$D$261,2,0)</f>
        <v>Riverside Place</v>
      </c>
      <c r="T2966">
        <f>COUNTIF('Feb 2022'!A:A,D2966)+COUNTIF('Mar 2022'!A:A,D2966)+COUNTIF('Apr 2022'!A:A,D2966)+COUNTIF('May 2022'!A:A,D2966)+COUNTIF('June 2022'!A:A,D2966)+COUNTIF('July 2022'!A:A,D2966)+COUNTIF('Aug 2022'!A:A,D2966)+COUNTIF('Sep 2022'!A:A,D2966)+COUNTIF('Oct 2022'!A:A,D2966)+COUNTIF('Dec 2022'!A:A,D2966)</f>
        <v>1</v>
      </c>
      <c r="U2966" t="str">
        <f>VLOOKUP(Q2966,'Capital Lookup'!A:B,2,FALSE)</f>
        <v>No</v>
      </c>
      <c r="V2966" s="2">
        <f>IFERROR(VLOOKUP(LEFT(F2966,10),'Find Purchase Orders'!B:J,9,FALSE),"")</f>
        <v>44714</v>
      </c>
      <c r="W2966" s="25" t="s">
        <v>7261</v>
      </c>
    </row>
    <row r="2967" spans="1:23" hidden="1">
      <c r="A2967" s="25" t="s">
        <v>7269</v>
      </c>
      <c r="B2967" s="25" t="s">
        <v>7281</v>
      </c>
      <c r="C2967" s="25" t="s">
        <v>7282</v>
      </c>
      <c r="D2967" s="25" t="s">
        <v>5187</v>
      </c>
      <c r="E2967" s="25" t="s">
        <v>8419</v>
      </c>
      <c r="F2967" s="25" t="s">
        <v>14310</v>
      </c>
      <c r="G2967" s="25" t="s">
        <v>14311</v>
      </c>
      <c r="H2967" s="21">
        <v>7271.4</v>
      </c>
      <c r="I2967" s="25" t="s">
        <v>7296</v>
      </c>
      <c r="J2967" s="25" t="s">
        <v>7288</v>
      </c>
      <c r="K2967" s="25" t="s">
        <v>7646</v>
      </c>
      <c r="L2967" s="25" t="s">
        <v>8551</v>
      </c>
      <c r="M2967" s="21">
        <v>7271.4</v>
      </c>
      <c r="N2967" s="21">
        <v>7271.4</v>
      </c>
      <c r="O2967" s="21">
        <v>0</v>
      </c>
      <c r="P2967" s="21">
        <v>7271.4</v>
      </c>
      <c r="Q2967" s="25" t="s">
        <v>14312</v>
      </c>
      <c r="R2967" s="1" t="str">
        <f t="shared" si="48"/>
        <v>ST10014</v>
      </c>
      <c r="S2967" t="str">
        <f>VLOOKUP(R2967,Data!$C$2:$D$261,2,0)</f>
        <v>Bradgate Arms</v>
      </c>
      <c r="T2967">
        <f>COUNTIF('Feb 2022'!A:A,D2967)+COUNTIF('Mar 2022'!A:A,D2967)+COUNTIF('Apr 2022'!A:A,D2967)+COUNTIF('May 2022'!A:A,D2967)+COUNTIF('June 2022'!A:A,D2967)+COUNTIF('July 2022'!A:A,D2967)+COUNTIF('Aug 2022'!A:A,D2967)+COUNTIF('Sep 2022'!A:A,D2967)+COUNTIF('Oct 2022'!A:A,D2967)+COUNTIF('Dec 2022'!A:A,D2967)</f>
        <v>1</v>
      </c>
      <c r="U2967" t="str">
        <f>VLOOKUP(Q2967,'Capital Lookup'!A:B,2,FALSE)</f>
        <v>No</v>
      </c>
      <c r="V2967" s="2">
        <f>IFERROR(VLOOKUP(LEFT(F2967,10),'Find Purchase Orders'!B:J,9,FALSE),"")</f>
        <v>44718</v>
      </c>
      <c r="W2967" s="25" t="s">
        <v>7261</v>
      </c>
    </row>
    <row r="2968" spans="1:23" hidden="1">
      <c r="A2968" s="25" t="s">
        <v>7478</v>
      </c>
      <c r="B2968" s="25" t="s">
        <v>8460</v>
      </c>
      <c r="C2968" s="25" t="s">
        <v>7587</v>
      </c>
      <c r="D2968" s="25" t="s">
        <v>5189</v>
      </c>
      <c r="E2968" s="25" t="s">
        <v>8419</v>
      </c>
      <c r="F2968" s="25" t="s">
        <v>14313</v>
      </c>
      <c r="G2968" s="25" t="s">
        <v>14314</v>
      </c>
      <c r="H2968" s="21">
        <v>5609.32</v>
      </c>
      <c r="I2968" s="25" t="s">
        <v>7296</v>
      </c>
      <c r="J2968" s="25" t="s">
        <v>7288</v>
      </c>
      <c r="K2968" s="25" t="s">
        <v>7893</v>
      </c>
      <c r="L2968" s="25" t="s">
        <v>8166</v>
      </c>
      <c r="M2968" s="21">
        <v>5609.32</v>
      </c>
      <c r="N2968" s="21">
        <v>5609.32</v>
      </c>
      <c r="O2968" s="21">
        <v>0</v>
      </c>
      <c r="P2968" s="21">
        <v>5609.32</v>
      </c>
      <c r="Q2968" s="25" t="s">
        <v>14315</v>
      </c>
      <c r="R2968" s="1" t="str">
        <f t="shared" si="48"/>
        <v>ST10173</v>
      </c>
      <c r="S2968" t="str">
        <f>VLOOKUP(R2968,Data!$C$2:$D$261,2,0)</f>
        <v>Stirling Heights</v>
      </c>
      <c r="T2968">
        <f>COUNTIF('Feb 2022'!A:A,D2968)+COUNTIF('Mar 2022'!A:A,D2968)+COUNTIF('Apr 2022'!A:A,D2968)+COUNTIF('May 2022'!A:A,D2968)+COUNTIF('June 2022'!A:A,D2968)+COUNTIF('July 2022'!A:A,D2968)+COUNTIF('Aug 2022'!A:A,D2968)+COUNTIF('Sep 2022'!A:A,D2968)+COUNTIF('Oct 2022'!A:A,D2968)+COUNTIF('Dec 2022'!A:A,D2968)</f>
        <v>1</v>
      </c>
      <c r="U2968" t="str">
        <f>VLOOKUP(Q2968,'Capital Lookup'!A:B,2,FALSE)</f>
        <v>No</v>
      </c>
      <c r="V2968" s="2">
        <f>IFERROR(VLOOKUP(LEFT(F2968,10),'Find Purchase Orders'!B:J,9,FALSE),"")</f>
        <v>44715</v>
      </c>
      <c r="W2968" s="25" t="s">
        <v>7261</v>
      </c>
    </row>
    <row r="2969" spans="1:23" hidden="1">
      <c r="A2969" s="25" t="s">
        <v>7425</v>
      </c>
      <c r="B2969" s="25" t="s">
        <v>7997</v>
      </c>
      <c r="C2969" s="25" t="s">
        <v>7271</v>
      </c>
      <c r="D2969" s="25" t="s">
        <v>5190</v>
      </c>
      <c r="E2969" s="25" t="s">
        <v>10329</v>
      </c>
      <c r="F2969" s="25" t="s">
        <v>14316</v>
      </c>
      <c r="G2969" s="25" t="s">
        <v>14317</v>
      </c>
      <c r="H2969" s="21">
        <v>4116.53</v>
      </c>
      <c r="I2969" s="25" t="s">
        <v>7339</v>
      </c>
      <c r="J2969" s="25" t="s">
        <v>7288</v>
      </c>
      <c r="K2969" s="25" t="s">
        <v>8175</v>
      </c>
      <c r="L2969" s="25" t="s">
        <v>10332</v>
      </c>
      <c r="M2969" s="21">
        <v>4688.42</v>
      </c>
      <c r="N2969" s="21">
        <v>1182.0899999999999</v>
      </c>
      <c r="O2969" s="21">
        <v>3506.33</v>
      </c>
      <c r="P2969" s="21">
        <v>1655.67</v>
      </c>
      <c r="Q2969" s="25" t="s">
        <v>14318</v>
      </c>
      <c r="R2969" s="1" t="str">
        <f t="shared" si="48"/>
        <v>ST10148</v>
      </c>
      <c r="S2969" t="str">
        <f>VLOOKUP(R2969,Data!$C$2:$D$261,2,0)</f>
        <v>Kilean Lodge</v>
      </c>
      <c r="T2969">
        <f>COUNTIF('Feb 2022'!A:A,D2969)+COUNTIF('Mar 2022'!A:A,D2969)+COUNTIF('Apr 2022'!A:A,D2969)+COUNTIF('May 2022'!A:A,D2969)+COUNTIF('June 2022'!A:A,D2969)+COUNTIF('July 2022'!A:A,D2969)+COUNTIF('Aug 2022'!A:A,D2969)+COUNTIF('Sep 2022'!A:A,D2969)+COUNTIF('Oct 2022'!A:A,D2969)+COUNTIF('Dec 2022'!A:A,D2969)</f>
        <v>1</v>
      </c>
      <c r="U2969" t="str">
        <f>VLOOKUP(Q2969,'Capital Lookup'!A:B,2,FALSE)</f>
        <v>No</v>
      </c>
      <c r="V2969" s="2">
        <f>IFERROR(VLOOKUP(LEFT(F2969,10),'Find Purchase Orders'!B:J,9,FALSE),"")</f>
        <v>44714</v>
      </c>
      <c r="W2969" s="25" t="s">
        <v>7261</v>
      </c>
    </row>
    <row r="2970" spans="1:23" hidden="1">
      <c r="A2970" s="25" t="s">
        <v>7261</v>
      </c>
      <c r="B2970" s="25" t="s">
        <v>8342</v>
      </c>
      <c r="C2970" s="25" t="s">
        <v>7264</v>
      </c>
      <c r="D2970" s="25" t="s">
        <v>14319</v>
      </c>
      <c r="E2970" s="25" t="s">
        <v>8229</v>
      </c>
      <c r="H2970" s="21">
        <v>806.82</v>
      </c>
      <c r="I2970" s="25" t="s">
        <v>7257</v>
      </c>
      <c r="K2970" s="25" t="s">
        <v>7262</v>
      </c>
      <c r="L2970" s="25" t="s">
        <v>7259</v>
      </c>
      <c r="M2970" s="22">
        <v>0</v>
      </c>
      <c r="N2970" s="22">
        <v>0</v>
      </c>
      <c r="O2970" s="21">
        <v>0</v>
      </c>
      <c r="P2970" s="21">
        <v>92.82</v>
      </c>
      <c r="Q2970" s="25" t="s">
        <v>8346</v>
      </c>
      <c r="R2970" s="1" t="str">
        <f t="shared" si="48"/>
        <v>ST10025</v>
      </c>
      <c r="S2970" t="str">
        <f>VLOOKUP(R2970,Data!$C$2:$D$261,2,0)</f>
        <v>Don Mills Seniors Apartments</v>
      </c>
      <c r="T2970">
        <f>COUNTIF('Feb 2022'!A:A,D2970)+COUNTIF('Mar 2022'!A:A,D2970)+COUNTIF('Apr 2022'!A:A,D2970)+COUNTIF('May 2022'!A:A,D2970)+COUNTIF('June 2022'!A:A,D2970)+COUNTIF('July 2022'!A:A,D2970)+COUNTIF('Aug 2022'!A:A,D2970)+COUNTIF('Sep 2022'!A:A,D2970)+COUNTIF('Oct 2022'!A:A,D2970)+COUNTIF('Dec 2022'!A:A,D2970)</f>
        <v>0</v>
      </c>
      <c r="U2970" t="str">
        <f>VLOOKUP(Q2970,'Capital Lookup'!A:B,2,FALSE)</f>
        <v>No</v>
      </c>
      <c r="V2970" s="2" t="str">
        <f>IFERROR(VLOOKUP(LEFT(F2970,10),'Find Purchase Orders'!B:J,9,FALSE),"")</f>
        <v/>
      </c>
      <c r="W2970" s="25" t="s">
        <v>7261</v>
      </c>
    </row>
    <row r="2971" spans="1:23" hidden="1">
      <c r="A2971" s="25" t="s">
        <v>7261</v>
      </c>
      <c r="B2971" s="25" t="s">
        <v>7479</v>
      </c>
      <c r="C2971" s="25" t="s">
        <v>7264</v>
      </c>
      <c r="D2971" s="25" t="s">
        <v>14320</v>
      </c>
      <c r="E2971" s="25" t="s">
        <v>8419</v>
      </c>
      <c r="H2971" s="21">
        <v>10299.86</v>
      </c>
      <c r="I2971" s="25" t="s">
        <v>7257</v>
      </c>
      <c r="K2971" s="25" t="s">
        <v>8155</v>
      </c>
      <c r="L2971" s="25" t="s">
        <v>8156</v>
      </c>
      <c r="M2971" s="22">
        <v>0</v>
      </c>
      <c r="N2971" s="22">
        <v>0</v>
      </c>
      <c r="O2971" s="21">
        <v>0</v>
      </c>
      <c r="P2971" s="21">
        <v>1184.94</v>
      </c>
      <c r="Q2971" s="25" t="s">
        <v>14112</v>
      </c>
      <c r="R2971" s="1" t="str">
        <f t="shared" si="48"/>
        <v>ST10027</v>
      </c>
      <c r="S2971" t="str">
        <f>VLOOKUP(R2971,Data!$C$2:$D$261,2,0)</f>
        <v>Glynnwood</v>
      </c>
      <c r="T2971">
        <f>COUNTIF('Feb 2022'!A:A,D2971)+COUNTIF('Mar 2022'!A:A,D2971)+COUNTIF('Apr 2022'!A:A,D2971)+COUNTIF('May 2022'!A:A,D2971)+COUNTIF('June 2022'!A:A,D2971)+COUNTIF('July 2022'!A:A,D2971)+COUNTIF('Aug 2022'!A:A,D2971)+COUNTIF('Sep 2022'!A:A,D2971)+COUNTIF('Oct 2022'!A:A,D2971)+COUNTIF('Dec 2022'!A:A,D2971)</f>
        <v>0</v>
      </c>
      <c r="U2971" t="str">
        <f>VLOOKUP(Q2971,'Capital Lookup'!A:B,2,FALSE)</f>
        <v>No</v>
      </c>
      <c r="V2971" s="2" t="str">
        <f>IFERROR(VLOOKUP(LEFT(F2971,10),'Find Purchase Orders'!B:J,9,FALSE),"")</f>
        <v/>
      </c>
      <c r="W2971" s="25" t="s">
        <v>7261</v>
      </c>
    </row>
    <row r="2972" spans="1:23" hidden="1">
      <c r="A2972" s="25" t="s">
        <v>7269</v>
      </c>
      <c r="B2972" s="25" t="s">
        <v>8259</v>
      </c>
      <c r="C2972" s="25" t="s">
        <v>8260</v>
      </c>
      <c r="D2972" s="25" t="s">
        <v>14321</v>
      </c>
      <c r="E2972" s="25" t="s">
        <v>12065</v>
      </c>
      <c r="F2972" s="25" t="s">
        <v>14322</v>
      </c>
      <c r="G2972" s="25" t="s">
        <v>14323</v>
      </c>
      <c r="H2972" s="21">
        <v>19549</v>
      </c>
      <c r="I2972" s="25" t="s">
        <v>7339</v>
      </c>
      <c r="J2972" s="25" t="s">
        <v>7288</v>
      </c>
      <c r="K2972" s="25" t="s">
        <v>8265</v>
      </c>
      <c r="L2972" s="25" t="s">
        <v>12068</v>
      </c>
      <c r="M2972" s="21">
        <v>19549</v>
      </c>
      <c r="N2972" s="21">
        <v>15763.5</v>
      </c>
      <c r="O2972" s="21">
        <v>3785.5</v>
      </c>
      <c r="P2972" s="21">
        <v>16199</v>
      </c>
      <c r="Q2972" s="25" t="s">
        <v>12069</v>
      </c>
      <c r="R2972" s="1" t="str">
        <f t="shared" si="48"/>
        <v>ST10260</v>
      </c>
      <c r="S2972" t="str">
        <f>VLOOKUP(R2972,Data!$C$2:$D$261,2,0)</f>
        <v>Support Office</v>
      </c>
      <c r="T2972">
        <f>COUNTIF('Feb 2022'!A:A,D2972)+COUNTIF('Mar 2022'!A:A,D2972)+COUNTIF('Apr 2022'!A:A,D2972)+COUNTIF('May 2022'!A:A,D2972)+COUNTIF('June 2022'!A:A,D2972)+COUNTIF('July 2022'!A:A,D2972)+COUNTIF('Aug 2022'!A:A,D2972)+COUNTIF('Sep 2022'!A:A,D2972)+COUNTIF('Oct 2022'!A:A,D2972)+COUNTIF('Dec 2022'!A:A,D2972)</f>
        <v>0</v>
      </c>
      <c r="U2972" t="str">
        <f>VLOOKUP(Q2972,'Capital Lookup'!A:B,2,FALSE)</f>
        <v>Yes</v>
      </c>
      <c r="V2972" s="2">
        <f>IFERROR(VLOOKUP(LEFT(F2972,10),'Find Purchase Orders'!B:J,9,FALSE),"")</f>
        <v>44719</v>
      </c>
      <c r="W2972" s="25" t="s">
        <v>7261</v>
      </c>
    </row>
    <row r="2973" spans="1:23" hidden="1">
      <c r="A2973" s="25" t="s">
        <v>7261</v>
      </c>
      <c r="B2973" s="25" t="s">
        <v>8387</v>
      </c>
      <c r="C2973" s="25" t="s">
        <v>7264</v>
      </c>
      <c r="D2973" s="25" t="s">
        <v>14324</v>
      </c>
      <c r="E2973" s="25" t="s">
        <v>8389</v>
      </c>
      <c r="H2973" s="21">
        <v>12820.91</v>
      </c>
      <c r="I2973" s="25" t="s">
        <v>7257</v>
      </c>
      <c r="K2973" s="25" t="s">
        <v>7262</v>
      </c>
      <c r="L2973" s="25" t="s">
        <v>7259</v>
      </c>
      <c r="M2973" s="22">
        <v>0</v>
      </c>
      <c r="N2973" s="22">
        <v>0</v>
      </c>
      <c r="O2973" s="21">
        <v>0</v>
      </c>
      <c r="P2973" s="21">
        <v>610.52</v>
      </c>
      <c r="Q2973" s="25" t="s">
        <v>8392</v>
      </c>
      <c r="R2973" s="1" t="str">
        <f t="shared" si="48"/>
        <v>ST10071</v>
      </c>
      <c r="S2973" t="str">
        <f>VLOOKUP(R2973,Data!$C$2:$D$261,2,0)</f>
        <v>Riverbend</v>
      </c>
      <c r="T2973">
        <f>COUNTIF('Feb 2022'!A:A,D2973)+COUNTIF('Mar 2022'!A:A,D2973)+COUNTIF('Apr 2022'!A:A,D2973)+COUNTIF('May 2022'!A:A,D2973)+COUNTIF('June 2022'!A:A,D2973)+COUNTIF('July 2022'!A:A,D2973)+COUNTIF('Aug 2022'!A:A,D2973)+COUNTIF('Sep 2022'!A:A,D2973)+COUNTIF('Oct 2022'!A:A,D2973)+COUNTIF('Dec 2022'!A:A,D2973)</f>
        <v>0</v>
      </c>
      <c r="U2973" t="str">
        <f>VLOOKUP(Q2973,'Capital Lookup'!A:B,2,FALSE)</f>
        <v>No</v>
      </c>
      <c r="V2973" s="2" t="str">
        <f>IFERROR(VLOOKUP(LEFT(F2973,10),'Find Purchase Orders'!B:J,9,FALSE),"")</f>
        <v/>
      </c>
      <c r="W2973" s="25" t="s">
        <v>7261</v>
      </c>
    </row>
    <row r="2974" spans="1:23" hidden="1">
      <c r="A2974" s="25" t="s">
        <v>7261</v>
      </c>
      <c r="B2974" s="25" t="s">
        <v>8387</v>
      </c>
      <c r="C2974" s="25" t="s">
        <v>7264</v>
      </c>
      <c r="D2974" s="25" t="s">
        <v>14324</v>
      </c>
      <c r="E2974" s="25" t="s">
        <v>8389</v>
      </c>
      <c r="H2974" s="21">
        <v>630</v>
      </c>
      <c r="I2974" s="25" t="s">
        <v>7257</v>
      </c>
      <c r="K2974" s="25" t="s">
        <v>7262</v>
      </c>
      <c r="L2974" s="25" t="s">
        <v>7259</v>
      </c>
      <c r="M2974" s="22">
        <v>0</v>
      </c>
      <c r="N2974" s="22">
        <v>0</v>
      </c>
      <c r="O2974" s="21">
        <v>0</v>
      </c>
      <c r="P2974" s="21">
        <v>30</v>
      </c>
      <c r="Q2974" s="25" t="s">
        <v>8392</v>
      </c>
      <c r="R2974" s="1" t="str">
        <f t="shared" si="48"/>
        <v>ST10071</v>
      </c>
      <c r="S2974" t="str">
        <f>VLOOKUP(R2974,Data!$C$2:$D$261,2,0)</f>
        <v>Riverbend</v>
      </c>
      <c r="T2974">
        <f>COUNTIF('Feb 2022'!A:A,D2974)+COUNTIF('Mar 2022'!A:A,D2974)+COUNTIF('Apr 2022'!A:A,D2974)+COUNTIF('May 2022'!A:A,D2974)+COUNTIF('June 2022'!A:A,D2974)+COUNTIF('July 2022'!A:A,D2974)+COUNTIF('Aug 2022'!A:A,D2974)+COUNTIF('Sep 2022'!A:A,D2974)+COUNTIF('Oct 2022'!A:A,D2974)+COUNTIF('Dec 2022'!A:A,D2974)</f>
        <v>0</v>
      </c>
      <c r="U2974" t="str">
        <f>VLOOKUP(Q2974,'Capital Lookup'!A:B,2,FALSE)</f>
        <v>No</v>
      </c>
      <c r="V2974" s="2" t="str">
        <f>IFERROR(VLOOKUP(LEFT(F2974,10),'Find Purchase Orders'!B:J,9,FALSE),"")</f>
        <v/>
      </c>
      <c r="W2974" s="25" t="s">
        <v>7261</v>
      </c>
    </row>
    <row r="2975" spans="1:23" hidden="1">
      <c r="A2975" s="25" t="s">
        <v>7269</v>
      </c>
      <c r="B2975" s="25" t="s">
        <v>9891</v>
      </c>
      <c r="C2975" s="25"/>
      <c r="D2975" s="25" t="s">
        <v>5259</v>
      </c>
      <c r="E2975" s="25" t="s">
        <v>11163</v>
      </c>
      <c r="F2975" s="25" t="s">
        <v>14325</v>
      </c>
      <c r="G2975" s="25" t="s">
        <v>14326</v>
      </c>
      <c r="H2975" s="21">
        <v>2444.87</v>
      </c>
      <c r="I2975" s="25" t="s">
        <v>7296</v>
      </c>
      <c r="J2975" s="25" t="s">
        <v>7288</v>
      </c>
      <c r="K2975" s="25" t="s">
        <v>7289</v>
      </c>
      <c r="L2975" s="25" t="s">
        <v>7259</v>
      </c>
      <c r="M2975" s="21">
        <v>2444.87</v>
      </c>
      <c r="N2975" s="21">
        <v>2444.87</v>
      </c>
      <c r="O2975" s="21">
        <v>0</v>
      </c>
      <c r="P2975" s="21">
        <v>2444.87</v>
      </c>
      <c r="Q2975" s="25" t="s">
        <v>11166</v>
      </c>
      <c r="R2975" s="1" t="str">
        <f t="shared" si="48"/>
        <v>ST10339</v>
      </c>
      <c r="S2975" t="str">
        <f>VLOOKUP(R2975,Data!$C$2:$D$261,2,0)</f>
        <v>Our Parents Home</v>
      </c>
      <c r="T2975">
        <f>COUNTIF('Feb 2022'!A:A,D2975)+COUNTIF('Mar 2022'!A:A,D2975)+COUNTIF('Apr 2022'!A:A,D2975)+COUNTIF('May 2022'!A:A,D2975)+COUNTIF('June 2022'!A:A,D2975)+COUNTIF('July 2022'!A:A,D2975)+COUNTIF('Aug 2022'!A:A,D2975)+COUNTIF('Sep 2022'!A:A,D2975)+COUNTIF('Oct 2022'!A:A,D2975)+COUNTIF('Dec 2022'!A:A,D2975)</f>
        <v>1</v>
      </c>
      <c r="U2975" t="str">
        <f>VLOOKUP(Q2975,'Capital Lookup'!A:B,2,FALSE)</f>
        <v>No</v>
      </c>
      <c r="V2975" s="2">
        <f>IFERROR(VLOOKUP(LEFT(F2975,10),'Find Purchase Orders'!B:J,9,FALSE),"")</f>
        <v>44725</v>
      </c>
      <c r="W2975" s="25" t="s">
        <v>7261</v>
      </c>
    </row>
    <row r="2976" spans="1:23" hidden="1">
      <c r="A2976" s="25" t="s">
        <v>7269</v>
      </c>
      <c r="B2976" s="25" t="s">
        <v>9891</v>
      </c>
      <c r="C2976" s="25"/>
      <c r="D2976" s="25" t="s">
        <v>5259</v>
      </c>
      <c r="E2976" s="25" t="s">
        <v>11163</v>
      </c>
      <c r="F2976" s="25" t="s">
        <v>14327</v>
      </c>
      <c r="G2976" s="25" t="s">
        <v>14328</v>
      </c>
      <c r="H2976" s="21">
        <v>183.75</v>
      </c>
      <c r="I2976" s="25" t="s">
        <v>7296</v>
      </c>
      <c r="J2976" s="25" t="s">
        <v>7288</v>
      </c>
      <c r="K2976" s="25" t="s">
        <v>7289</v>
      </c>
      <c r="L2976" s="25" t="s">
        <v>7259</v>
      </c>
      <c r="M2976" s="21">
        <v>183.75</v>
      </c>
      <c r="N2976" s="21">
        <v>183.75</v>
      </c>
      <c r="O2976" s="21">
        <v>0</v>
      </c>
      <c r="P2976" s="21">
        <v>183.75</v>
      </c>
      <c r="Q2976" s="25" t="s">
        <v>11166</v>
      </c>
      <c r="R2976" s="1" t="str">
        <f t="shared" si="48"/>
        <v>ST10339</v>
      </c>
      <c r="S2976" t="str">
        <f>VLOOKUP(R2976,Data!$C$2:$D$261,2,0)</f>
        <v>Our Parents Home</v>
      </c>
      <c r="T2976">
        <f>COUNTIF('Feb 2022'!A:A,D2976)+COUNTIF('Mar 2022'!A:A,D2976)+COUNTIF('Apr 2022'!A:A,D2976)+COUNTIF('May 2022'!A:A,D2976)+COUNTIF('June 2022'!A:A,D2976)+COUNTIF('July 2022'!A:A,D2976)+COUNTIF('Aug 2022'!A:A,D2976)+COUNTIF('Sep 2022'!A:A,D2976)+COUNTIF('Oct 2022'!A:A,D2976)+COUNTIF('Dec 2022'!A:A,D2976)</f>
        <v>1</v>
      </c>
      <c r="U2976" t="str">
        <f>VLOOKUP(Q2976,'Capital Lookup'!A:B,2,FALSE)</f>
        <v>No</v>
      </c>
      <c r="V2976" s="2">
        <f>IFERROR(VLOOKUP(LEFT(F2976,10),'Find Purchase Orders'!B:J,9,FALSE),"")</f>
        <v>44725</v>
      </c>
      <c r="W2976" s="25" t="s">
        <v>7261</v>
      </c>
    </row>
    <row r="2977" spans="1:23" hidden="1">
      <c r="A2977" s="25" t="s">
        <v>7261</v>
      </c>
      <c r="B2977" s="25" t="s">
        <v>7276</v>
      </c>
      <c r="C2977" s="25" t="s">
        <v>7277</v>
      </c>
      <c r="D2977" s="25" t="s">
        <v>5191</v>
      </c>
      <c r="E2977" s="25" t="s">
        <v>14329</v>
      </c>
      <c r="F2977" s="25" t="s">
        <v>14330</v>
      </c>
      <c r="G2977" s="25" t="s">
        <v>14331</v>
      </c>
      <c r="H2977" s="21">
        <v>1493.36</v>
      </c>
      <c r="I2977" s="25" t="s">
        <v>7296</v>
      </c>
      <c r="J2977" s="25" t="s">
        <v>7288</v>
      </c>
      <c r="K2977" s="25" t="s">
        <v>7262</v>
      </c>
      <c r="L2977" s="25" t="s">
        <v>7259</v>
      </c>
      <c r="M2977" s="21">
        <v>1493.36</v>
      </c>
      <c r="N2977" s="21">
        <v>1493.36</v>
      </c>
      <c r="O2977" s="21">
        <v>0</v>
      </c>
      <c r="P2977" s="21">
        <v>1493.36</v>
      </c>
      <c r="Q2977" s="25" t="s">
        <v>7395</v>
      </c>
      <c r="R2977" s="1" t="str">
        <f t="shared" si="48"/>
        <v>ST10064</v>
      </c>
      <c r="S2977" t="str">
        <f>VLOOKUP(R2977,Data!$C$2:$D$261,2,0)</f>
        <v>Aspen Ridge</v>
      </c>
      <c r="T2977">
        <f>COUNTIF('Feb 2022'!A:A,D2977)+COUNTIF('Mar 2022'!A:A,D2977)+COUNTIF('Apr 2022'!A:A,D2977)+COUNTIF('May 2022'!A:A,D2977)+COUNTIF('June 2022'!A:A,D2977)+COUNTIF('July 2022'!A:A,D2977)+COUNTIF('Aug 2022'!A:A,D2977)+COUNTIF('Sep 2022'!A:A,D2977)+COUNTIF('Oct 2022'!A:A,D2977)+COUNTIF('Dec 2022'!A:A,D2977)</f>
        <v>1</v>
      </c>
      <c r="U2977" t="str">
        <f>VLOOKUP(Q2977,'Capital Lookup'!A:B,2,FALSE)</f>
        <v>No</v>
      </c>
      <c r="V2977" s="2">
        <f>IFERROR(VLOOKUP(LEFT(F2977,10),'Find Purchase Orders'!B:J,9,FALSE),"")</f>
        <v>44718</v>
      </c>
      <c r="W2977" s="25" t="s">
        <v>7261</v>
      </c>
    </row>
    <row r="2978" spans="1:23" hidden="1">
      <c r="A2978" s="25" t="s">
        <v>7261</v>
      </c>
      <c r="B2978" s="25" t="s">
        <v>7276</v>
      </c>
      <c r="C2978" s="25" t="s">
        <v>7277</v>
      </c>
      <c r="D2978" s="25" t="s">
        <v>5191</v>
      </c>
      <c r="E2978" s="25" t="s">
        <v>14329</v>
      </c>
      <c r="F2978" s="25" t="s">
        <v>14332</v>
      </c>
      <c r="G2978" s="25" t="s">
        <v>14333</v>
      </c>
      <c r="H2978" s="21">
        <v>498.75</v>
      </c>
      <c r="I2978" s="25" t="s">
        <v>7296</v>
      </c>
      <c r="J2978" s="25" t="s">
        <v>7288</v>
      </c>
      <c r="K2978" s="25" t="s">
        <v>7262</v>
      </c>
      <c r="L2978" s="25" t="s">
        <v>7259</v>
      </c>
      <c r="M2978" s="21">
        <v>498.75</v>
      </c>
      <c r="N2978" s="21">
        <v>498.75</v>
      </c>
      <c r="O2978" s="21">
        <v>0</v>
      </c>
      <c r="P2978" s="21">
        <v>498.75</v>
      </c>
      <c r="Q2978" s="25" t="s">
        <v>7395</v>
      </c>
      <c r="R2978" s="1" t="str">
        <f t="shared" si="48"/>
        <v>ST10064</v>
      </c>
      <c r="S2978" t="str">
        <f>VLOOKUP(R2978,Data!$C$2:$D$261,2,0)</f>
        <v>Aspen Ridge</v>
      </c>
      <c r="T2978">
        <f>COUNTIF('Feb 2022'!A:A,D2978)+COUNTIF('Mar 2022'!A:A,D2978)+COUNTIF('Apr 2022'!A:A,D2978)+COUNTIF('May 2022'!A:A,D2978)+COUNTIF('June 2022'!A:A,D2978)+COUNTIF('July 2022'!A:A,D2978)+COUNTIF('Aug 2022'!A:A,D2978)+COUNTIF('Sep 2022'!A:A,D2978)+COUNTIF('Oct 2022'!A:A,D2978)+COUNTIF('Dec 2022'!A:A,D2978)</f>
        <v>1</v>
      </c>
      <c r="U2978" t="str">
        <f>VLOOKUP(Q2978,'Capital Lookup'!A:B,2,FALSE)</f>
        <v>No</v>
      </c>
      <c r="V2978" s="2">
        <f>IFERROR(VLOOKUP(LEFT(F2978,10),'Find Purchase Orders'!B:J,9,FALSE),"")</f>
        <v>44718</v>
      </c>
      <c r="W2978" s="25" t="s">
        <v>7261</v>
      </c>
    </row>
    <row r="2979" spans="1:23" hidden="1">
      <c r="A2979" s="25" t="s">
        <v>7252</v>
      </c>
      <c r="B2979" s="25" t="s">
        <v>7524</v>
      </c>
      <c r="C2979" s="25" t="s">
        <v>7254</v>
      </c>
      <c r="D2979" s="25" t="s">
        <v>14334</v>
      </c>
      <c r="E2979" s="25" t="s">
        <v>7500</v>
      </c>
      <c r="H2979" s="21">
        <v>6997.41</v>
      </c>
      <c r="I2979" s="25" t="s">
        <v>7257</v>
      </c>
      <c r="K2979" s="25" t="s">
        <v>8274</v>
      </c>
      <c r="L2979" s="25" t="s">
        <v>10102</v>
      </c>
      <c r="M2979" s="22">
        <v>0</v>
      </c>
      <c r="N2979" s="22">
        <v>0</v>
      </c>
      <c r="O2979" s="21">
        <v>0</v>
      </c>
      <c r="P2979" s="21">
        <v>805.01</v>
      </c>
      <c r="Q2979" s="25" t="s">
        <v>14335</v>
      </c>
      <c r="R2979" s="1" t="str">
        <f t="shared" si="48"/>
        <v>ST10041</v>
      </c>
      <c r="S2979" t="str">
        <f>VLOOKUP(R2979,Data!$C$2:$D$261,2,0)</f>
        <v>Prince of Wales</v>
      </c>
      <c r="T2979">
        <f>COUNTIF('Feb 2022'!A:A,D2979)+COUNTIF('Mar 2022'!A:A,D2979)+COUNTIF('Apr 2022'!A:A,D2979)+COUNTIF('May 2022'!A:A,D2979)+COUNTIF('June 2022'!A:A,D2979)+COUNTIF('July 2022'!A:A,D2979)+COUNTIF('Aug 2022'!A:A,D2979)+COUNTIF('Sep 2022'!A:A,D2979)+COUNTIF('Oct 2022'!A:A,D2979)+COUNTIF('Dec 2022'!A:A,D2979)</f>
        <v>0</v>
      </c>
      <c r="U2979" t="e">
        <f>VLOOKUP(Q2979,'Capital Lookup'!A:B,2,FALSE)</f>
        <v>#N/A</v>
      </c>
      <c r="V2979" s="2" t="str">
        <f>IFERROR(VLOOKUP(LEFT(F2979,10),'Find Purchase Orders'!B:J,9,FALSE),"")</f>
        <v/>
      </c>
      <c r="W2979" s="25" t="s">
        <v>7261</v>
      </c>
    </row>
    <row r="2980" spans="1:23" hidden="1">
      <c r="A2980" s="25" t="s">
        <v>14336</v>
      </c>
      <c r="B2980" s="25" t="s">
        <v>8099</v>
      </c>
      <c r="C2980" s="25" t="s">
        <v>7264</v>
      </c>
      <c r="D2980" s="25" t="s">
        <v>5192</v>
      </c>
      <c r="E2980" s="25" t="s">
        <v>7500</v>
      </c>
      <c r="F2980" s="25" t="s">
        <v>14337</v>
      </c>
      <c r="G2980" s="25" t="s">
        <v>14338</v>
      </c>
      <c r="H2980" s="21">
        <v>3704.14</v>
      </c>
      <c r="I2980" s="25" t="s">
        <v>7296</v>
      </c>
      <c r="J2980" s="25" t="s">
        <v>7288</v>
      </c>
      <c r="K2980" s="25" t="s">
        <v>7778</v>
      </c>
      <c r="L2980" s="25" t="s">
        <v>8150</v>
      </c>
      <c r="M2980" s="21">
        <v>3704.14</v>
      </c>
      <c r="N2980" s="21">
        <v>3704.14</v>
      </c>
      <c r="O2980" s="21">
        <v>0</v>
      </c>
      <c r="P2980" s="21">
        <v>3704.14</v>
      </c>
      <c r="Q2980" s="25" t="s">
        <v>14339</v>
      </c>
      <c r="R2980" s="1" t="str">
        <f t="shared" si="48"/>
        <v>ST10048</v>
      </c>
      <c r="S2980" t="str">
        <f>VLOOKUP(R2980,Data!$C$2:$D$261,2,0)</f>
        <v>Heritage Lodge</v>
      </c>
      <c r="T2980">
        <f>COUNTIF('Feb 2022'!A:A,D2980)+COUNTIF('Mar 2022'!A:A,D2980)+COUNTIF('Apr 2022'!A:A,D2980)+COUNTIF('May 2022'!A:A,D2980)+COUNTIF('June 2022'!A:A,D2980)+COUNTIF('July 2022'!A:A,D2980)+COUNTIF('Aug 2022'!A:A,D2980)+COUNTIF('Sep 2022'!A:A,D2980)+COUNTIF('Oct 2022'!A:A,D2980)+COUNTIF('Dec 2022'!A:A,D2980)</f>
        <v>1</v>
      </c>
      <c r="U2980" t="str">
        <f>VLOOKUP(Q2980,'Capital Lookup'!A:B,2,FALSE)</f>
        <v>No</v>
      </c>
      <c r="V2980" s="2">
        <f>IFERROR(VLOOKUP(LEFT(F2980,10),'Find Purchase Orders'!B:J,9,FALSE),"")</f>
        <v>44714</v>
      </c>
      <c r="W2980" s="25" t="s">
        <v>7261</v>
      </c>
    </row>
    <row r="2981" spans="1:23" hidden="1">
      <c r="A2981" s="25" t="s">
        <v>7261</v>
      </c>
      <c r="B2981" s="25" t="s">
        <v>7263</v>
      </c>
      <c r="C2981" s="25" t="s">
        <v>7264</v>
      </c>
      <c r="D2981" s="25" t="s">
        <v>5193</v>
      </c>
      <c r="E2981" s="25" t="s">
        <v>7576</v>
      </c>
      <c r="F2981" s="25" t="s">
        <v>14340</v>
      </c>
      <c r="G2981" s="25" t="s">
        <v>14341</v>
      </c>
      <c r="H2981" s="21">
        <v>4398.53</v>
      </c>
      <c r="I2981" s="25" t="s">
        <v>7287</v>
      </c>
      <c r="J2981" s="25" t="s">
        <v>7288</v>
      </c>
      <c r="K2981" s="25" t="s">
        <v>7495</v>
      </c>
      <c r="L2981" s="25" t="s">
        <v>7740</v>
      </c>
      <c r="M2981" s="21">
        <v>4398.53</v>
      </c>
      <c r="N2981" s="22">
        <v>0</v>
      </c>
      <c r="O2981" s="21">
        <v>4398.53</v>
      </c>
      <c r="P2981" s="21">
        <v>506.03</v>
      </c>
      <c r="Q2981" s="25" t="s">
        <v>14342</v>
      </c>
      <c r="R2981" s="1" t="str">
        <f t="shared" si="48"/>
        <v>ST10030</v>
      </c>
      <c r="S2981" t="str">
        <f>VLOOKUP(R2981,Data!$C$2:$D$261,2,0)</f>
        <v>Rayoak Place</v>
      </c>
      <c r="T2981">
        <f>COUNTIF('Feb 2022'!A:A,D2981)+COUNTIF('Mar 2022'!A:A,D2981)+COUNTIF('Apr 2022'!A:A,D2981)+COUNTIF('May 2022'!A:A,D2981)+COUNTIF('June 2022'!A:A,D2981)+COUNTIF('July 2022'!A:A,D2981)+COUNTIF('Aug 2022'!A:A,D2981)+COUNTIF('Sep 2022'!A:A,D2981)+COUNTIF('Oct 2022'!A:A,D2981)+COUNTIF('Dec 2022'!A:A,D2981)</f>
        <v>1</v>
      </c>
      <c r="U2981" t="str">
        <f>VLOOKUP(Q2981,'Capital Lookup'!A:B,2,FALSE)</f>
        <v>No</v>
      </c>
      <c r="V2981" s="2">
        <f>IFERROR(VLOOKUP(LEFT(F2981,10),'Find Purchase Orders'!B:J,9,FALSE),"")</f>
        <v>44715</v>
      </c>
      <c r="W2981" s="25" t="s">
        <v>7261</v>
      </c>
    </row>
    <row r="2982" spans="1:23" hidden="1">
      <c r="A2982" s="25" t="s">
        <v>7252</v>
      </c>
      <c r="B2982" s="25" t="s">
        <v>8259</v>
      </c>
      <c r="C2982" s="25" t="s">
        <v>8260</v>
      </c>
      <c r="D2982" s="25" t="s">
        <v>14343</v>
      </c>
      <c r="E2982" s="25" t="s">
        <v>10329</v>
      </c>
      <c r="H2982" s="21">
        <v>12393.12</v>
      </c>
      <c r="I2982" s="25" t="s">
        <v>7257</v>
      </c>
      <c r="K2982" s="25" t="s">
        <v>8175</v>
      </c>
      <c r="L2982" s="25" t="s">
        <v>12208</v>
      </c>
      <c r="M2982" s="22">
        <v>0</v>
      </c>
      <c r="N2982" s="22">
        <v>0</v>
      </c>
      <c r="O2982" s="21">
        <v>0</v>
      </c>
      <c r="P2982" s="21">
        <v>1425.76</v>
      </c>
      <c r="Q2982" s="25" t="s">
        <v>13923</v>
      </c>
      <c r="R2982" s="1" t="str">
        <f t="shared" si="48"/>
        <v>ST10260</v>
      </c>
      <c r="S2982" t="str">
        <f>VLOOKUP(R2982,Data!$C$2:$D$261,2,0)</f>
        <v>Support Office</v>
      </c>
      <c r="T2982">
        <f>COUNTIF('Feb 2022'!A:A,D2982)+COUNTIF('Mar 2022'!A:A,D2982)+COUNTIF('Apr 2022'!A:A,D2982)+COUNTIF('May 2022'!A:A,D2982)+COUNTIF('June 2022'!A:A,D2982)+COUNTIF('July 2022'!A:A,D2982)+COUNTIF('Aug 2022'!A:A,D2982)+COUNTIF('Sep 2022'!A:A,D2982)+COUNTIF('Oct 2022'!A:A,D2982)+COUNTIF('Dec 2022'!A:A,D2982)</f>
        <v>0</v>
      </c>
      <c r="U2982" t="str">
        <f>VLOOKUP(Q2982,'Capital Lookup'!A:B,2,FALSE)</f>
        <v>Yes</v>
      </c>
      <c r="V2982" s="2" t="str">
        <f>IFERROR(VLOOKUP(LEFT(F2982,10),'Find Purchase Orders'!B:J,9,FALSE),"")</f>
        <v/>
      </c>
      <c r="W2982" s="25" t="s">
        <v>7261</v>
      </c>
    </row>
    <row r="2983" spans="1:23" hidden="1">
      <c r="A2983" s="25" t="s">
        <v>7425</v>
      </c>
      <c r="B2983" s="25" t="s">
        <v>7947</v>
      </c>
      <c r="C2983" s="25" t="s">
        <v>7271</v>
      </c>
      <c r="D2983" s="25" t="s">
        <v>5194</v>
      </c>
      <c r="E2983" s="25" t="s">
        <v>7492</v>
      </c>
      <c r="F2983" s="25" t="s">
        <v>14344</v>
      </c>
      <c r="G2983" s="25" t="s">
        <v>14345</v>
      </c>
      <c r="H2983" s="21">
        <v>32723.67</v>
      </c>
      <c r="I2983" s="25" t="s">
        <v>7296</v>
      </c>
      <c r="J2983" s="25" t="s">
        <v>7288</v>
      </c>
      <c r="K2983" s="25" t="s">
        <v>7778</v>
      </c>
      <c r="L2983" s="25" t="s">
        <v>7779</v>
      </c>
      <c r="M2983" s="21">
        <v>32723.67</v>
      </c>
      <c r="N2983" s="21">
        <v>32723.67</v>
      </c>
      <c r="O2983" s="21">
        <v>0</v>
      </c>
      <c r="P2983" s="21">
        <v>32723.67</v>
      </c>
      <c r="Q2983" s="25" t="s">
        <v>14346</v>
      </c>
      <c r="R2983" s="1" t="str">
        <f t="shared" si="48"/>
        <v>ST10154</v>
      </c>
      <c r="S2983" t="str">
        <f>VLOOKUP(R2983,Data!$C$2:$D$261,2,0)</f>
        <v>Mackenzie Place</v>
      </c>
      <c r="T2983">
        <f>COUNTIF('Feb 2022'!A:A,D2983)+COUNTIF('Mar 2022'!A:A,D2983)+COUNTIF('Apr 2022'!A:A,D2983)+COUNTIF('May 2022'!A:A,D2983)+COUNTIF('June 2022'!A:A,D2983)+COUNTIF('July 2022'!A:A,D2983)+COUNTIF('Aug 2022'!A:A,D2983)+COUNTIF('Sep 2022'!A:A,D2983)+COUNTIF('Oct 2022'!A:A,D2983)+COUNTIF('Dec 2022'!A:A,D2983)</f>
        <v>1</v>
      </c>
      <c r="U2983" t="str">
        <f>VLOOKUP(Q2983,'Capital Lookup'!A:B,2,FALSE)</f>
        <v>No</v>
      </c>
      <c r="V2983" s="2">
        <f>IFERROR(VLOOKUP(LEFT(F2983,10),'Find Purchase Orders'!B:J,9,FALSE),"")</f>
        <v>44715</v>
      </c>
      <c r="W2983" s="25" t="s">
        <v>7261</v>
      </c>
    </row>
    <row r="2984" spans="1:23" hidden="1">
      <c r="A2984" s="25" t="s">
        <v>7261</v>
      </c>
      <c r="B2984" s="25" t="s">
        <v>9405</v>
      </c>
      <c r="C2984" s="25" t="s">
        <v>7282</v>
      </c>
      <c r="D2984" s="25" t="s">
        <v>5195</v>
      </c>
      <c r="E2984" s="25" t="s">
        <v>8200</v>
      </c>
      <c r="F2984" s="25" t="s">
        <v>14347</v>
      </c>
      <c r="G2984" s="25" t="s">
        <v>14348</v>
      </c>
      <c r="H2984" s="21">
        <v>1412.5</v>
      </c>
      <c r="I2984" s="25" t="s">
        <v>7296</v>
      </c>
      <c r="J2984" s="25" t="s">
        <v>7288</v>
      </c>
      <c r="K2984" s="25" t="s">
        <v>7289</v>
      </c>
      <c r="L2984" s="25" t="s">
        <v>7259</v>
      </c>
      <c r="M2984" s="21">
        <v>1412.5</v>
      </c>
      <c r="N2984" s="21">
        <v>1412.5</v>
      </c>
      <c r="O2984" s="21">
        <v>0</v>
      </c>
      <c r="P2984" s="21">
        <v>1412.5</v>
      </c>
      <c r="Q2984" s="25" t="s">
        <v>9409</v>
      </c>
      <c r="R2984" s="1" t="str">
        <f t="shared" si="48"/>
        <v>ST10035</v>
      </c>
      <c r="S2984" t="str">
        <f>VLOOKUP(R2984,Data!$C$2:$D$261,2,0)</f>
        <v>The Westwood</v>
      </c>
      <c r="T2984">
        <f>COUNTIF('Feb 2022'!A:A,D2984)+COUNTIF('Mar 2022'!A:A,D2984)+COUNTIF('Apr 2022'!A:A,D2984)+COUNTIF('May 2022'!A:A,D2984)+COUNTIF('June 2022'!A:A,D2984)+COUNTIF('July 2022'!A:A,D2984)+COUNTIF('Aug 2022'!A:A,D2984)+COUNTIF('Sep 2022'!A:A,D2984)+COUNTIF('Oct 2022'!A:A,D2984)+COUNTIF('Dec 2022'!A:A,D2984)</f>
        <v>1</v>
      </c>
      <c r="U2984" t="str">
        <f>VLOOKUP(Q2984,'Capital Lookup'!A:B,2,FALSE)</f>
        <v>No</v>
      </c>
      <c r="V2984" s="2">
        <f>IFERROR(VLOOKUP(LEFT(F2984,10),'Find Purchase Orders'!B:J,9,FALSE),"")</f>
        <v>44718</v>
      </c>
      <c r="W2984" s="25" t="s">
        <v>7261</v>
      </c>
    </row>
    <row r="2985" spans="1:23" hidden="1">
      <c r="A2985" s="25" t="s">
        <v>7261</v>
      </c>
      <c r="B2985" s="25" t="s">
        <v>7281</v>
      </c>
      <c r="C2985" s="25" t="s">
        <v>7282</v>
      </c>
      <c r="D2985" s="25" t="s">
        <v>5196</v>
      </c>
      <c r="E2985" s="25" t="s">
        <v>7284</v>
      </c>
      <c r="F2985" s="25" t="s">
        <v>14349</v>
      </c>
      <c r="G2985" s="25" t="s">
        <v>14350</v>
      </c>
      <c r="H2985" s="21">
        <v>6449.06</v>
      </c>
      <c r="I2985" s="25" t="s">
        <v>7287</v>
      </c>
      <c r="J2985" s="25" t="s">
        <v>7288</v>
      </c>
      <c r="K2985" s="25" t="s">
        <v>7262</v>
      </c>
      <c r="L2985" s="25" t="s">
        <v>7259</v>
      </c>
      <c r="M2985" s="21">
        <v>6449.06</v>
      </c>
      <c r="N2985" s="22">
        <v>0</v>
      </c>
      <c r="O2985" s="21">
        <v>6449.06</v>
      </c>
      <c r="P2985" s="21">
        <v>741.93</v>
      </c>
      <c r="Q2985" s="25" t="s">
        <v>7290</v>
      </c>
      <c r="R2985" s="1" t="str">
        <f t="shared" si="48"/>
        <v>ST10014</v>
      </c>
      <c r="S2985" t="str">
        <f>VLOOKUP(R2985,Data!$C$2:$D$261,2,0)</f>
        <v>Bradgate Arms</v>
      </c>
      <c r="T2985">
        <f>COUNTIF('Feb 2022'!A:A,D2985)+COUNTIF('Mar 2022'!A:A,D2985)+COUNTIF('Apr 2022'!A:A,D2985)+COUNTIF('May 2022'!A:A,D2985)+COUNTIF('June 2022'!A:A,D2985)+COUNTIF('July 2022'!A:A,D2985)+COUNTIF('Aug 2022'!A:A,D2985)+COUNTIF('Sep 2022'!A:A,D2985)+COUNTIF('Oct 2022'!A:A,D2985)+COUNTIF('Dec 2022'!A:A,D2985)</f>
        <v>1</v>
      </c>
      <c r="U2985" t="str">
        <f>VLOOKUP(Q2985,'Capital Lookup'!A:B,2,FALSE)</f>
        <v>No</v>
      </c>
      <c r="V2985" s="2">
        <f>IFERROR(VLOOKUP(LEFT(F2985,10),'Find Purchase Orders'!B:J,9,FALSE),"")</f>
        <v>44718</v>
      </c>
      <c r="W2985" s="25" t="s">
        <v>7261</v>
      </c>
    </row>
    <row r="2986" spans="1:23" hidden="1">
      <c r="A2986" s="25" t="s">
        <v>7261</v>
      </c>
      <c r="B2986" s="25" t="s">
        <v>7281</v>
      </c>
      <c r="C2986" s="25" t="s">
        <v>7282</v>
      </c>
      <c r="D2986" s="25" t="s">
        <v>5196</v>
      </c>
      <c r="E2986" s="25" t="s">
        <v>7284</v>
      </c>
      <c r="F2986" s="25" t="s">
        <v>14351</v>
      </c>
      <c r="G2986" s="25" t="s">
        <v>14352</v>
      </c>
      <c r="H2986" s="21">
        <v>2260</v>
      </c>
      <c r="I2986" s="25" t="s">
        <v>7287</v>
      </c>
      <c r="J2986" s="25" t="s">
        <v>7288</v>
      </c>
      <c r="K2986" s="25" t="s">
        <v>7262</v>
      </c>
      <c r="L2986" s="25" t="s">
        <v>7259</v>
      </c>
      <c r="M2986" s="21">
        <v>2260</v>
      </c>
      <c r="N2986" s="22">
        <v>0</v>
      </c>
      <c r="O2986" s="21">
        <v>2260</v>
      </c>
      <c r="P2986" s="21">
        <v>260</v>
      </c>
      <c r="Q2986" s="25" t="s">
        <v>7290</v>
      </c>
      <c r="R2986" s="1" t="str">
        <f t="shared" si="48"/>
        <v>ST10014</v>
      </c>
      <c r="S2986" t="str">
        <f>VLOOKUP(R2986,Data!$C$2:$D$261,2,0)</f>
        <v>Bradgate Arms</v>
      </c>
      <c r="T2986">
        <f>COUNTIF('Feb 2022'!A:A,D2986)+COUNTIF('Mar 2022'!A:A,D2986)+COUNTIF('Apr 2022'!A:A,D2986)+COUNTIF('May 2022'!A:A,D2986)+COUNTIF('June 2022'!A:A,D2986)+COUNTIF('July 2022'!A:A,D2986)+COUNTIF('Aug 2022'!A:A,D2986)+COUNTIF('Sep 2022'!A:A,D2986)+COUNTIF('Oct 2022'!A:A,D2986)+COUNTIF('Dec 2022'!A:A,D2986)</f>
        <v>1</v>
      </c>
      <c r="U2986" t="str">
        <f>VLOOKUP(Q2986,'Capital Lookup'!A:B,2,FALSE)</f>
        <v>No</v>
      </c>
      <c r="V2986" s="2">
        <f>IFERROR(VLOOKUP(LEFT(F2986,10),'Find Purchase Orders'!B:J,9,FALSE),"")</f>
        <v>44718</v>
      </c>
      <c r="W2986" s="25" t="s">
        <v>7261</v>
      </c>
    </row>
    <row r="2987" spans="1:23" hidden="1">
      <c r="A2987" s="25" t="s">
        <v>7252</v>
      </c>
      <c r="B2987" s="25" t="s">
        <v>7574</v>
      </c>
      <c r="C2987" s="25" t="s">
        <v>7254</v>
      </c>
      <c r="D2987" s="25" t="s">
        <v>14353</v>
      </c>
      <c r="E2987" s="25" t="s">
        <v>9406</v>
      </c>
      <c r="H2987" s="21">
        <v>2905.91</v>
      </c>
      <c r="I2987" s="25" t="s">
        <v>7257</v>
      </c>
      <c r="K2987" s="25" t="s">
        <v>7289</v>
      </c>
      <c r="L2987" s="25" t="s">
        <v>20</v>
      </c>
      <c r="M2987" s="22">
        <v>0</v>
      </c>
      <c r="N2987" s="22">
        <v>0</v>
      </c>
      <c r="O2987" s="21">
        <v>0</v>
      </c>
      <c r="P2987" s="21">
        <v>334.31</v>
      </c>
      <c r="Q2987" s="25"/>
      <c r="R2987" s="1" t="str">
        <f t="shared" si="48"/>
        <v>ST10039</v>
      </c>
      <c r="S2987" t="str">
        <f>VLOOKUP(R2987,Data!$C$2:$D$261,2,0)</f>
        <v>Barrhaven</v>
      </c>
      <c r="T2987">
        <f>COUNTIF('Feb 2022'!A:A,D2987)+COUNTIF('Mar 2022'!A:A,D2987)+COUNTIF('Apr 2022'!A:A,D2987)+COUNTIF('May 2022'!A:A,D2987)+COUNTIF('June 2022'!A:A,D2987)+COUNTIF('July 2022'!A:A,D2987)+COUNTIF('Aug 2022'!A:A,D2987)+COUNTIF('Sep 2022'!A:A,D2987)+COUNTIF('Oct 2022'!A:A,D2987)+COUNTIF('Dec 2022'!A:A,D2987)</f>
        <v>0</v>
      </c>
      <c r="U2987" t="e">
        <f>VLOOKUP(Q2987,'Capital Lookup'!A:B,2,FALSE)</f>
        <v>#N/A</v>
      </c>
      <c r="V2987" s="2" t="str">
        <f>IFERROR(VLOOKUP(LEFT(F2987,10),'Find Purchase Orders'!B:J,9,FALSE),"")</f>
        <v/>
      </c>
      <c r="W2987" s="25" t="s">
        <v>7261</v>
      </c>
    </row>
    <row r="2988" spans="1:23" hidden="1">
      <c r="A2988" s="25" t="s">
        <v>7530</v>
      </c>
      <c r="B2988" s="25" t="s">
        <v>7531</v>
      </c>
      <c r="C2988" s="25"/>
      <c r="D2988" s="25" t="s">
        <v>5197</v>
      </c>
      <c r="E2988" s="25" t="s">
        <v>7533</v>
      </c>
      <c r="F2988" s="25" t="s">
        <v>14354</v>
      </c>
      <c r="G2988" s="25" t="s">
        <v>14355</v>
      </c>
      <c r="H2988" s="21">
        <v>1215.45</v>
      </c>
      <c r="I2988" s="25" t="s">
        <v>7296</v>
      </c>
      <c r="J2988" s="25" t="s">
        <v>7288</v>
      </c>
      <c r="K2988" s="25" t="s">
        <v>7289</v>
      </c>
      <c r="L2988" s="25" t="s">
        <v>7259</v>
      </c>
      <c r="M2988" s="21">
        <v>1215.45</v>
      </c>
      <c r="N2988" s="21">
        <v>1215.45</v>
      </c>
      <c r="O2988" s="21">
        <v>0</v>
      </c>
      <c r="P2988" s="21">
        <v>1215.45</v>
      </c>
      <c r="Q2988" s="25" t="s">
        <v>7536</v>
      </c>
      <c r="R2988" s="1" t="str">
        <f t="shared" si="48"/>
        <v>ST10223</v>
      </c>
      <c r="S2988" t="str">
        <f>VLOOKUP(R2988,Data!$C$2:$D$261,2,0)</f>
        <v>Green Falls Landing</v>
      </c>
      <c r="T2988">
        <f>COUNTIF('Feb 2022'!A:A,D2988)+COUNTIF('Mar 2022'!A:A,D2988)+COUNTIF('Apr 2022'!A:A,D2988)+COUNTIF('May 2022'!A:A,D2988)+COUNTIF('June 2022'!A:A,D2988)+COUNTIF('July 2022'!A:A,D2988)+COUNTIF('Aug 2022'!A:A,D2988)+COUNTIF('Sep 2022'!A:A,D2988)+COUNTIF('Oct 2022'!A:A,D2988)+COUNTIF('Dec 2022'!A:A,D2988)</f>
        <v>1</v>
      </c>
      <c r="U2988" t="str">
        <f>VLOOKUP(Q2988,'Capital Lookup'!A:B,2,FALSE)</f>
        <v>No</v>
      </c>
      <c r="V2988" s="2">
        <f>IFERROR(VLOOKUP(LEFT(F2988,10),'Find Purchase Orders'!B:J,9,FALSE),"")</f>
        <v>44715</v>
      </c>
      <c r="W2988" s="25" t="s">
        <v>7261</v>
      </c>
    </row>
    <row r="2989" spans="1:23" hidden="1">
      <c r="A2989" s="25" t="s">
        <v>7261</v>
      </c>
      <c r="B2989" s="25" t="s">
        <v>10864</v>
      </c>
      <c r="C2989" s="25" t="s">
        <v>7264</v>
      </c>
      <c r="D2989" s="25" t="s">
        <v>5198</v>
      </c>
      <c r="E2989" s="25" t="s">
        <v>7500</v>
      </c>
      <c r="F2989" s="25" t="s">
        <v>14356</v>
      </c>
      <c r="G2989" s="25" t="s">
        <v>14357</v>
      </c>
      <c r="H2989" s="21">
        <v>2875.85</v>
      </c>
      <c r="I2989" s="25" t="s">
        <v>7287</v>
      </c>
      <c r="J2989" s="25" t="s">
        <v>7288</v>
      </c>
      <c r="K2989" s="25" t="s">
        <v>7893</v>
      </c>
      <c r="L2989" s="25" t="s">
        <v>8166</v>
      </c>
      <c r="M2989" s="21">
        <v>2875.85</v>
      </c>
      <c r="N2989" s="22">
        <v>0</v>
      </c>
      <c r="O2989" s="21">
        <v>2875.85</v>
      </c>
      <c r="P2989" s="21">
        <v>330.85</v>
      </c>
      <c r="Q2989" s="25" t="s">
        <v>14358</v>
      </c>
      <c r="R2989" s="1" t="str">
        <f t="shared" si="48"/>
        <v>ST10044</v>
      </c>
      <c r="S2989" t="str">
        <f>VLOOKUP(R2989,Data!$C$2:$D$261,2,0)</f>
        <v>Landmark Court</v>
      </c>
      <c r="T2989">
        <f>COUNTIF('Feb 2022'!A:A,D2989)+COUNTIF('Mar 2022'!A:A,D2989)+COUNTIF('Apr 2022'!A:A,D2989)+COUNTIF('May 2022'!A:A,D2989)+COUNTIF('June 2022'!A:A,D2989)+COUNTIF('July 2022'!A:A,D2989)+COUNTIF('Aug 2022'!A:A,D2989)+COUNTIF('Sep 2022'!A:A,D2989)+COUNTIF('Oct 2022'!A:A,D2989)+COUNTIF('Dec 2022'!A:A,D2989)</f>
        <v>1</v>
      </c>
      <c r="U2989" t="str">
        <f>VLOOKUP(Q2989,'Capital Lookup'!A:B,2,FALSE)</f>
        <v>No</v>
      </c>
      <c r="V2989" s="2">
        <f>IFERROR(VLOOKUP(LEFT(F2989,10),'Find Purchase Orders'!B:J,9,FALSE),"")</f>
        <v>44718</v>
      </c>
      <c r="W2989" s="25" t="s">
        <v>7261</v>
      </c>
    </row>
    <row r="2990" spans="1:23" hidden="1">
      <c r="A2990" s="25" t="s">
        <v>7261</v>
      </c>
      <c r="B2990" s="25" t="s">
        <v>8108</v>
      </c>
      <c r="C2990" s="25" t="s">
        <v>7264</v>
      </c>
      <c r="D2990" s="25" t="s">
        <v>5199</v>
      </c>
      <c r="E2990" s="25" t="s">
        <v>7500</v>
      </c>
      <c r="F2990" s="25" t="s">
        <v>14359</v>
      </c>
      <c r="G2990" s="25" t="s">
        <v>14360</v>
      </c>
      <c r="H2990" s="21">
        <v>2964.31</v>
      </c>
      <c r="I2990" s="25" t="s">
        <v>7296</v>
      </c>
      <c r="J2990" s="25" t="s">
        <v>7288</v>
      </c>
      <c r="K2990" s="25" t="s">
        <v>7733</v>
      </c>
      <c r="L2990" s="25" t="s">
        <v>7734</v>
      </c>
      <c r="M2990" s="21">
        <v>2964.31</v>
      </c>
      <c r="N2990" s="21">
        <v>2964.31</v>
      </c>
      <c r="O2990" s="21">
        <v>0</v>
      </c>
      <c r="P2990" s="21">
        <v>2964.31</v>
      </c>
      <c r="Q2990" s="25" t="s">
        <v>14361</v>
      </c>
      <c r="R2990" s="1" t="str">
        <f t="shared" si="48"/>
        <v>ST10049</v>
      </c>
      <c r="S2990" t="str">
        <f>VLOOKUP(R2990,Data!$C$2:$D$261,2,0)</f>
        <v>Colonel By</v>
      </c>
      <c r="T2990">
        <f>COUNTIF('Feb 2022'!A:A,D2990)+COUNTIF('Mar 2022'!A:A,D2990)+COUNTIF('Apr 2022'!A:A,D2990)+COUNTIF('May 2022'!A:A,D2990)+COUNTIF('June 2022'!A:A,D2990)+COUNTIF('July 2022'!A:A,D2990)+COUNTIF('Aug 2022'!A:A,D2990)+COUNTIF('Sep 2022'!A:A,D2990)+COUNTIF('Oct 2022'!A:A,D2990)+COUNTIF('Dec 2022'!A:A,D2990)</f>
        <v>1</v>
      </c>
      <c r="U2990" t="str">
        <f>VLOOKUP(Q2990,'Capital Lookup'!A:B,2,FALSE)</f>
        <v>No</v>
      </c>
      <c r="V2990" s="2">
        <f>IFERROR(VLOOKUP(LEFT(F2990,10),'Find Purchase Orders'!B:J,9,FALSE),"")</f>
        <v>44715</v>
      </c>
      <c r="W2990" s="25" t="s">
        <v>7261</v>
      </c>
    </row>
    <row r="2991" spans="1:23" hidden="1">
      <c r="A2991" s="25" t="s">
        <v>7252</v>
      </c>
      <c r="B2991" s="25" t="s">
        <v>8648</v>
      </c>
      <c r="C2991" s="25" t="s">
        <v>7254</v>
      </c>
      <c r="D2991" s="25" t="s">
        <v>5260</v>
      </c>
      <c r="E2991" s="25" t="s">
        <v>7500</v>
      </c>
      <c r="H2991" s="21">
        <v>17590.71</v>
      </c>
      <c r="I2991" s="25" t="s">
        <v>7257</v>
      </c>
      <c r="K2991" s="25" t="s">
        <v>7893</v>
      </c>
      <c r="L2991" s="25" t="s">
        <v>8166</v>
      </c>
      <c r="M2991" s="22">
        <v>0</v>
      </c>
      <c r="N2991" s="22">
        <v>0</v>
      </c>
      <c r="O2991" s="21">
        <v>0</v>
      </c>
      <c r="P2991" s="21">
        <v>2023.71</v>
      </c>
      <c r="Q2991" s="25" t="s">
        <v>14362</v>
      </c>
      <c r="R2991" s="1" t="str">
        <f t="shared" si="48"/>
        <v>ST10053</v>
      </c>
      <c r="S2991" t="str">
        <f>VLOOKUP(R2991,Data!$C$2:$D$261,2,0)</f>
        <v>Windsor Park</v>
      </c>
      <c r="T2991">
        <f>COUNTIF('Feb 2022'!A:A,D2991)+COUNTIF('Mar 2022'!A:A,D2991)+COUNTIF('Apr 2022'!A:A,D2991)+COUNTIF('May 2022'!A:A,D2991)+COUNTIF('June 2022'!A:A,D2991)+COUNTIF('July 2022'!A:A,D2991)+COUNTIF('Aug 2022'!A:A,D2991)+COUNTIF('Sep 2022'!A:A,D2991)+COUNTIF('Oct 2022'!A:A,D2991)+COUNTIF('Dec 2022'!A:A,D2991)</f>
        <v>1</v>
      </c>
      <c r="U2991" t="str">
        <f>VLOOKUP(Q2991,'Capital Lookup'!A:B,2,FALSE)</f>
        <v>No</v>
      </c>
      <c r="V2991" s="2" t="str">
        <f>IFERROR(VLOOKUP(LEFT(F2991,10),'Find Purchase Orders'!B:J,9,FALSE),"")</f>
        <v/>
      </c>
      <c r="W2991" s="25" t="s">
        <v>7261</v>
      </c>
    </row>
    <row r="2992" spans="1:23" hidden="1">
      <c r="A2992" s="25" t="s">
        <v>7269</v>
      </c>
      <c r="B2992" s="25" t="s">
        <v>7498</v>
      </c>
      <c r="C2992" s="25" t="s">
        <v>7271</v>
      </c>
      <c r="D2992" s="25" t="s">
        <v>5200</v>
      </c>
      <c r="E2992" s="25" t="s">
        <v>7500</v>
      </c>
      <c r="F2992" s="25" t="s">
        <v>14363</v>
      </c>
      <c r="G2992" s="25" t="s">
        <v>14364</v>
      </c>
      <c r="H2992" s="21">
        <v>1749.81</v>
      </c>
      <c r="I2992" s="25" t="s">
        <v>7296</v>
      </c>
      <c r="J2992" s="25" t="s">
        <v>7288</v>
      </c>
      <c r="K2992" s="25" t="s">
        <v>7495</v>
      </c>
      <c r="L2992" s="25" t="s">
        <v>7745</v>
      </c>
      <c r="M2992" s="21">
        <v>1749.81</v>
      </c>
      <c r="N2992" s="21">
        <v>1749.81</v>
      </c>
      <c r="O2992" s="21">
        <v>0</v>
      </c>
      <c r="P2992" s="21">
        <v>1749.81</v>
      </c>
      <c r="Q2992" s="25" t="s">
        <v>14365</v>
      </c>
      <c r="R2992" s="1" t="str">
        <f t="shared" si="48"/>
        <v>ST10169</v>
      </c>
      <c r="S2992" t="str">
        <f>VLOOKUP(R2992,Data!$C$2:$D$261,2,0)</f>
        <v>Kennedy Lodge</v>
      </c>
      <c r="T2992">
        <f>COUNTIF('Feb 2022'!A:A,D2992)+COUNTIF('Mar 2022'!A:A,D2992)+COUNTIF('Apr 2022'!A:A,D2992)+COUNTIF('May 2022'!A:A,D2992)+COUNTIF('June 2022'!A:A,D2992)+COUNTIF('July 2022'!A:A,D2992)+COUNTIF('Aug 2022'!A:A,D2992)+COUNTIF('Sep 2022'!A:A,D2992)+COUNTIF('Oct 2022'!A:A,D2992)+COUNTIF('Dec 2022'!A:A,D2992)</f>
        <v>1</v>
      </c>
      <c r="U2992" t="str">
        <f>VLOOKUP(Q2992,'Capital Lookup'!A:B,2,FALSE)</f>
        <v>No</v>
      </c>
      <c r="V2992" s="2">
        <f>IFERROR(VLOOKUP(LEFT(F2992,10),'Find Purchase Orders'!B:J,9,FALSE),"")</f>
        <v>44714</v>
      </c>
      <c r="W2992" s="25" t="s">
        <v>7261</v>
      </c>
    </row>
    <row r="2993" spans="1:23" hidden="1">
      <c r="A2993" s="25" t="s">
        <v>7261</v>
      </c>
      <c r="B2993" s="25" t="s">
        <v>7479</v>
      </c>
      <c r="C2993" s="25" t="s">
        <v>7264</v>
      </c>
      <c r="D2993" s="25" t="s">
        <v>5201</v>
      </c>
      <c r="E2993" s="25" t="s">
        <v>7481</v>
      </c>
      <c r="F2993" s="25" t="s">
        <v>14366</v>
      </c>
      <c r="G2993" s="25" t="s">
        <v>14367</v>
      </c>
      <c r="H2993" s="21">
        <v>988.75</v>
      </c>
      <c r="I2993" s="25" t="s">
        <v>7296</v>
      </c>
      <c r="J2993" s="25" t="s">
        <v>7288</v>
      </c>
      <c r="K2993" s="25" t="s">
        <v>7258</v>
      </c>
      <c r="L2993" s="25" t="s">
        <v>7259</v>
      </c>
      <c r="M2993" s="21">
        <v>988.75</v>
      </c>
      <c r="N2993" s="21">
        <v>988.75</v>
      </c>
      <c r="O2993" s="21">
        <v>0</v>
      </c>
      <c r="P2993" s="21">
        <v>988.75</v>
      </c>
      <c r="Q2993" s="25" t="s">
        <v>7484</v>
      </c>
      <c r="R2993" s="1" t="str">
        <f t="shared" si="48"/>
        <v>ST10027</v>
      </c>
      <c r="S2993" t="str">
        <f>VLOOKUP(R2993,Data!$C$2:$D$261,2,0)</f>
        <v>Glynnwood</v>
      </c>
      <c r="T2993">
        <f>COUNTIF('Feb 2022'!A:A,D2993)+COUNTIF('Mar 2022'!A:A,D2993)+COUNTIF('Apr 2022'!A:A,D2993)+COUNTIF('May 2022'!A:A,D2993)+COUNTIF('June 2022'!A:A,D2993)+COUNTIF('July 2022'!A:A,D2993)+COUNTIF('Aug 2022'!A:A,D2993)+COUNTIF('Sep 2022'!A:A,D2993)+COUNTIF('Oct 2022'!A:A,D2993)+COUNTIF('Dec 2022'!A:A,D2993)</f>
        <v>1</v>
      </c>
      <c r="U2993" t="str">
        <f>VLOOKUP(Q2993,'Capital Lookup'!A:B,2,FALSE)</f>
        <v>No</v>
      </c>
      <c r="V2993" s="2">
        <f>IFERROR(VLOOKUP(LEFT(F2993,10),'Find Purchase Orders'!B:J,9,FALSE),"")</f>
        <v>44718</v>
      </c>
      <c r="W2993" s="25" t="s">
        <v>7261</v>
      </c>
    </row>
    <row r="2994" spans="1:23" hidden="1">
      <c r="A2994" s="25" t="s">
        <v>7261</v>
      </c>
      <c r="B2994" s="25" t="s">
        <v>7479</v>
      </c>
      <c r="C2994" s="25" t="s">
        <v>7264</v>
      </c>
      <c r="D2994" s="25" t="s">
        <v>5201</v>
      </c>
      <c r="E2994" s="25" t="s">
        <v>7481</v>
      </c>
      <c r="F2994" s="25" t="s">
        <v>14368</v>
      </c>
      <c r="G2994" s="25" t="s">
        <v>14369</v>
      </c>
      <c r="H2994" s="21">
        <v>280.29000000000002</v>
      </c>
      <c r="I2994" s="25" t="s">
        <v>7296</v>
      </c>
      <c r="J2994" s="25" t="s">
        <v>7288</v>
      </c>
      <c r="K2994" s="25" t="s">
        <v>7258</v>
      </c>
      <c r="L2994" s="25" t="s">
        <v>7259</v>
      </c>
      <c r="M2994" s="21">
        <v>280.29000000000002</v>
      </c>
      <c r="N2994" s="21">
        <v>280.29000000000002</v>
      </c>
      <c r="O2994" s="21">
        <v>0</v>
      </c>
      <c r="P2994" s="21">
        <v>280.29000000000002</v>
      </c>
      <c r="Q2994" s="25" t="s">
        <v>7484</v>
      </c>
      <c r="R2994" s="1" t="str">
        <f t="shared" si="48"/>
        <v>ST10027</v>
      </c>
      <c r="S2994" t="str">
        <f>VLOOKUP(R2994,Data!$C$2:$D$261,2,0)</f>
        <v>Glynnwood</v>
      </c>
      <c r="T2994">
        <f>COUNTIF('Feb 2022'!A:A,D2994)+COUNTIF('Mar 2022'!A:A,D2994)+COUNTIF('Apr 2022'!A:A,D2994)+COUNTIF('May 2022'!A:A,D2994)+COUNTIF('June 2022'!A:A,D2994)+COUNTIF('July 2022'!A:A,D2994)+COUNTIF('Aug 2022'!A:A,D2994)+COUNTIF('Sep 2022'!A:A,D2994)+COUNTIF('Oct 2022'!A:A,D2994)+COUNTIF('Dec 2022'!A:A,D2994)</f>
        <v>1</v>
      </c>
      <c r="U2994" t="str">
        <f>VLOOKUP(Q2994,'Capital Lookup'!A:B,2,FALSE)</f>
        <v>No</v>
      </c>
      <c r="V2994" s="2">
        <f>IFERROR(VLOOKUP(LEFT(F2994,10),'Find Purchase Orders'!B:J,9,FALSE),"")</f>
        <v>44718</v>
      </c>
      <c r="W2994" s="25" t="s">
        <v>7261</v>
      </c>
    </row>
    <row r="2995" spans="1:23" hidden="1">
      <c r="A2995" s="25" t="s">
        <v>7261</v>
      </c>
      <c r="B2995" s="25" t="s">
        <v>7479</v>
      </c>
      <c r="C2995" s="25" t="s">
        <v>7264</v>
      </c>
      <c r="D2995" s="25" t="s">
        <v>5201</v>
      </c>
      <c r="E2995" s="25" t="s">
        <v>7481</v>
      </c>
      <c r="F2995" s="25" t="s">
        <v>14370</v>
      </c>
      <c r="G2995" s="25" t="s">
        <v>14371</v>
      </c>
      <c r="H2995" s="21">
        <v>2117.62</v>
      </c>
      <c r="I2995" s="25" t="s">
        <v>7296</v>
      </c>
      <c r="J2995" s="25" t="s">
        <v>7288</v>
      </c>
      <c r="K2995" s="25" t="s">
        <v>7262</v>
      </c>
      <c r="L2995" s="25" t="s">
        <v>7259</v>
      </c>
      <c r="M2995" s="21">
        <v>2117.62</v>
      </c>
      <c r="N2995" s="21">
        <v>2117.62</v>
      </c>
      <c r="O2995" s="21">
        <v>0</v>
      </c>
      <c r="P2995" s="21">
        <v>2117.62</v>
      </c>
      <c r="Q2995" s="25" t="s">
        <v>7484</v>
      </c>
      <c r="R2995" s="1" t="str">
        <f t="shared" si="48"/>
        <v>ST10027</v>
      </c>
      <c r="S2995" t="str">
        <f>VLOOKUP(R2995,Data!$C$2:$D$261,2,0)</f>
        <v>Glynnwood</v>
      </c>
      <c r="T2995">
        <f>COUNTIF('Feb 2022'!A:A,D2995)+COUNTIF('Mar 2022'!A:A,D2995)+COUNTIF('Apr 2022'!A:A,D2995)+COUNTIF('May 2022'!A:A,D2995)+COUNTIF('June 2022'!A:A,D2995)+COUNTIF('July 2022'!A:A,D2995)+COUNTIF('Aug 2022'!A:A,D2995)+COUNTIF('Sep 2022'!A:A,D2995)+COUNTIF('Oct 2022'!A:A,D2995)+COUNTIF('Dec 2022'!A:A,D2995)</f>
        <v>1</v>
      </c>
      <c r="U2995" t="str">
        <f>VLOOKUP(Q2995,'Capital Lookup'!A:B,2,FALSE)</f>
        <v>No</v>
      </c>
      <c r="V2995" s="2">
        <f>IFERROR(VLOOKUP(LEFT(F2995,10),'Find Purchase Orders'!B:J,9,FALSE),"")</f>
        <v>44718</v>
      </c>
      <c r="W2995" s="25" t="s">
        <v>7261</v>
      </c>
    </row>
    <row r="2996" spans="1:23" hidden="1">
      <c r="A2996" s="25" t="s">
        <v>7261</v>
      </c>
      <c r="B2996" s="25" t="s">
        <v>7479</v>
      </c>
      <c r="C2996" s="25" t="s">
        <v>7264</v>
      </c>
      <c r="D2996" s="25" t="s">
        <v>5201</v>
      </c>
      <c r="E2996" s="25" t="s">
        <v>7481</v>
      </c>
      <c r="F2996" s="25" t="s">
        <v>14372</v>
      </c>
      <c r="G2996" s="25" t="s">
        <v>14373</v>
      </c>
      <c r="H2996" s="21">
        <v>467.42</v>
      </c>
      <c r="I2996" s="25" t="s">
        <v>7296</v>
      </c>
      <c r="J2996" s="25" t="s">
        <v>7288</v>
      </c>
      <c r="K2996" s="25" t="s">
        <v>7262</v>
      </c>
      <c r="L2996" s="25" t="s">
        <v>7259</v>
      </c>
      <c r="M2996" s="21">
        <v>467.42</v>
      </c>
      <c r="N2996" s="21">
        <v>467.42</v>
      </c>
      <c r="O2996" s="21">
        <v>0</v>
      </c>
      <c r="P2996" s="21">
        <v>467.42</v>
      </c>
      <c r="Q2996" s="25" t="s">
        <v>7484</v>
      </c>
      <c r="R2996" s="1" t="str">
        <f t="shared" si="48"/>
        <v>ST10027</v>
      </c>
      <c r="S2996" t="str">
        <f>VLOOKUP(R2996,Data!$C$2:$D$261,2,0)</f>
        <v>Glynnwood</v>
      </c>
      <c r="T2996">
        <f>COUNTIF('Feb 2022'!A:A,D2996)+COUNTIF('Mar 2022'!A:A,D2996)+COUNTIF('Apr 2022'!A:A,D2996)+COUNTIF('May 2022'!A:A,D2996)+COUNTIF('June 2022'!A:A,D2996)+COUNTIF('July 2022'!A:A,D2996)+COUNTIF('Aug 2022'!A:A,D2996)+COUNTIF('Sep 2022'!A:A,D2996)+COUNTIF('Oct 2022'!A:A,D2996)+COUNTIF('Dec 2022'!A:A,D2996)</f>
        <v>1</v>
      </c>
      <c r="U2996" t="str">
        <f>VLOOKUP(Q2996,'Capital Lookup'!A:B,2,FALSE)</f>
        <v>No</v>
      </c>
      <c r="V2996" s="2">
        <f>IFERROR(VLOOKUP(LEFT(F2996,10),'Find Purchase Orders'!B:J,9,FALSE),"")</f>
        <v>44718</v>
      </c>
      <c r="W2996" s="25" t="s">
        <v>7261</v>
      </c>
    </row>
    <row r="2997" spans="1:23" hidden="1">
      <c r="A2997" s="25" t="s">
        <v>8607</v>
      </c>
      <c r="B2997" s="25" t="s">
        <v>10744</v>
      </c>
      <c r="C2997" s="25"/>
      <c r="D2997" s="25" t="s">
        <v>14374</v>
      </c>
      <c r="E2997" s="25" t="s">
        <v>10746</v>
      </c>
      <c r="F2997" s="25" t="s">
        <v>14375</v>
      </c>
      <c r="G2997" s="25" t="s">
        <v>14376</v>
      </c>
      <c r="H2997" s="21">
        <v>1412.5</v>
      </c>
      <c r="I2997" s="25" t="s">
        <v>7296</v>
      </c>
      <c r="J2997" s="25" t="s">
        <v>7288</v>
      </c>
      <c r="K2997" s="25" t="s">
        <v>7289</v>
      </c>
      <c r="L2997" s="25" t="s">
        <v>7259</v>
      </c>
      <c r="M2997" s="21">
        <v>1412.5</v>
      </c>
      <c r="N2997" s="21">
        <v>1412.5</v>
      </c>
      <c r="O2997" s="21">
        <v>0</v>
      </c>
      <c r="P2997" s="21">
        <v>1412.5</v>
      </c>
      <c r="Q2997" s="25" t="s">
        <v>10749</v>
      </c>
      <c r="R2997" s="1" t="str">
        <f t="shared" si="48"/>
        <v>ST10397</v>
      </c>
      <c r="S2997" t="e">
        <f>VLOOKUP(R2997,Data!$C$2:$D$261,2,0)</f>
        <v>#N/A</v>
      </c>
      <c r="T2997">
        <f>COUNTIF('Feb 2022'!A:A,D2997)+COUNTIF('Mar 2022'!A:A,D2997)+COUNTIF('Apr 2022'!A:A,D2997)+COUNTIF('May 2022'!A:A,D2997)+COUNTIF('June 2022'!A:A,D2997)+COUNTIF('July 2022'!A:A,D2997)+COUNTIF('Aug 2022'!A:A,D2997)+COUNTIF('Sep 2022'!A:A,D2997)+COUNTIF('Oct 2022'!A:A,D2997)+COUNTIF('Dec 2022'!A:A,D2997)</f>
        <v>0</v>
      </c>
      <c r="U2997" t="str">
        <f>VLOOKUP(Q2997,'Capital Lookup'!A:B,2,FALSE)</f>
        <v>Yes</v>
      </c>
      <c r="V2997" s="2">
        <f>IFERROR(VLOOKUP(LEFT(F2997,10),'Find Purchase Orders'!B:J,9,FALSE),"")</f>
        <v>44734</v>
      </c>
      <c r="W2997" s="25" t="s">
        <v>7261</v>
      </c>
    </row>
    <row r="2998" spans="1:23" hidden="1">
      <c r="A2998" s="25" t="s">
        <v>7252</v>
      </c>
      <c r="B2998" s="25" t="s">
        <v>7574</v>
      </c>
      <c r="C2998" s="25" t="s">
        <v>7254</v>
      </c>
      <c r="D2998" s="25" t="s">
        <v>5261</v>
      </c>
      <c r="E2998" s="25" t="s">
        <v>9406</v>
      </c>
      <c r="F2998" s="25" t="s">
        <v>14377</v>
      </c>
      <c r="G2998" s="25" t="s">
        <v>14378</v>
      </c>
      <c r="H2998" s="21">
        <v>1453.09</v>
      </c>
      <c r="I2998" s="25" t="s">
        <v>7296</v>
      </c>
      <c r="J2998" s="25" t="s">
        <v>7288</v>
      </c>
      <c r="K2998" s="25" t="s">
        <v>7262</v>
      </c>
      <c r="L2998" s="25" t="s">
        <v>7259</v>
      </c>
      <c r="M2998" s="21">
        <v>1453.09</v>
      </c>
      <c r="N2998" s="21">
        <v>1453.09</v>
      </c>
      <c r="O2998" s="21">
        <v>0</v>
      </c>
      <c r="P2998" s="21">
        <v>1453.09</v>
      </c>
      <c r="Q2998" s="25" t="s">
        <v>8203</v>
      </c>
      <c r="R2998" s="1" t="str">
        <f t="shared" si="48"/>
        <v>ST10039</v>
      </c>
      <c r="S2998" t="str">
        <f>VLOOKUP(R2998,Data!$C$2:$D$261,2,0)</f>
        <v>Barrhaven</v>
      </c>
      <c r="T2998">
        <f>COUNTIF('Feb 2022'!A:A,D2998)+COUNTIF('Mar 2022'!A:A,D2998)+COUNTIF('Apr 2022'!A:A,D2998)+COUNTIF('May 2022'!A:A,D2998)+COUNTIF('June 2022'!A:A,D2998)+COUNTIF('July 2022'!A:A,D2998)+COUNTIF('Aug 2022'!A:A,D2998)+COUNTIF('Sep 2022'!A:A,D2998)+COUNTIF('Oct 2022'!A:A,D2998)+COUNTIF('Dec 2022'!A:A,D2998)</f>
        <v>1</v>
      </c>
      <c r="U2998" t="str">
        <f>VLOOKUP(Q2998,'Capital Lookup'!A:B,2,FALSE)</f>
        <v>No</v>
      </c>
      <c r="V2998" s="2">
        <f>IFERROR(VLOOKUP(LEFT(F2998,10),'Find Purchase Orders'!B:J,9,FALSE),"")</f>
        <v>44725</v>
      </c>
      <c r="W2998" s="25" t="s">
        <v>7261</v>
      </c>
    </row>
    <row r="2999" spans="1:23" hidden="1">
      <c r="A2999" s="25" t="s">
        <v>7252</v>
      </c>
      <c r="B2999" s="25" t="s">
        <v>7574</v>
      </c>
      <c r="C2999" s="25" t="s">
        <v>7254</v>
      </c>
      <c r="D2999" s="25" t="s">
        <v>5202</v>
      </c>
      <c r="E2999" s="25" t="s">
        <v>9406</v>
      </c>
      <c r="F2999" s="25" t="s">
        <v>14379</v>
      </c>
      <c r="G2999" s="25" t="s">
        <v>14380</v>
      </c>
      <c r="H2999" s="21">
        <v>765.89</v>
      </c>
      <c r="I2999" s="25" t="s">
        <v>7296</v>
      </c>
      <c r="J2999" s="25" t="s">
        <v>7288</v>
      </c>
      <c r="K2999" s="25" t="s">
        <v>7262</v>
      </c>
      <c r="L2999" s="25" t="s">
        <v>7259</v>
      </c>
      <c r="M2999" s="21">
        <v>765.89</v>
      </c>
      <c r="N2999" s="21">
        <v>765.89</v>
      </c>
      <c r="O2999" s="21">
        <v>0</v>
      </c>
      <c r="P2999" s="21">
        <v>765.89</v>
      </c>
      <c r="Q2999" s="25" t="s">
        <v>8203</v>
      </c>
      <c r="R2999" s="1" t="str">
        <f t="shared" si="48"/>
        <v>ST10039</v>
      </c>
      <c r="S2999" t="str">
        <f>VLOOKUP(R2999,Data!$C$2:$D$261,2,0)</f>
        <v>Barrhaven</v>
      </c>
      <c r="T2999">
        <f>COUNTIF('Feb 2022'!A:A,D2999)+COUNTIF('Mar 2022'!A:A,D2999)+COUNTIF('Apr 2022'!A:A,D2999)+COUNTIF('May 2022'!A:A,D2999)+COUNTIF('June 2022'!A:A,D2999)+COUNTIF('July 2022'!A:A,D2999)+COUNTIF('Aug 2022'!A:A,D2999)+COUNTIF('Sep 2022'!A:A,D2999)+COUNTIF('Oct 2022'!A:A,D2999)+COUNTIF('Dec 2022'!A:A,D2999)</f>
        <v>1</v>
      </c>
      <c r="U2999" t="str">
        <f>VLOOKUP(Q2999,'Capital Lookup'!A:B,2,FALSE)</f>
        <v>No</v>
      </c>
      <c r="V2999" s="2">
        <f>IFERROR(VLOOKUP(LEFT(F2999,10),'Find Purchase Orders'!B:J,9,FALSE),"")</f>
        <v>44725</v>
      </c>
      <c r="W2999" s="25" t="s">
        <v>7261</v>
      </c>
    </row>
    <row r="3000" spans="1:23" hidden="1">
      <c r="A3000" s="25" t="s">
        <v>7252</v>
      </c>
      <c r="B3000" s="25" t="s">
        <v>7574</v>
      </c>
      <c r="C3000" s="25" t="s">
        <v>7254</v>
      </c>
      <c r="D3000" s="25" t="s">
        <v>5202</v>
      </c>
      <c r="E3000" s="25" t="s">
        <v>9406</v>
      </c>
      <c r="F3000" s="25" t="s">
        <v>14381</v>
      </c>
      <c r="G3000" s="25" t="s">
        <v>8690</v>
      </c>
      <c r="H3000" s="21">
        <v>36.86</v>
      </c>
      <c r="I3000" s="25" t="s">
        <v>7296</v>
      </c>
      <c r="J3000" s="25" t="s">
        <v>7288</v>
      </c>
      <c r="K3000" s="25" t="s">
        <v>7262</v>
      </c>
      <c r="L3000" s="25" t="s">
        <v>7259</v>
      </c>
      <c r="M3000" s="21">
        <v>36.86</v>
      </c>
      <c r="N3000" s="21">
        <v>36.86</v>
      </c>
      <c r="O3000" s="21">
        <v>0</v>
      </c>
      <c r="P3000" s="21">
        <v>36.86</v>
      </c>
      <c r="Q3000" s="25" t="s">
        <v>8203</v>
      </c>
      <c r="R3000" s="1" t="str">
        <f t="shared" si="48"/>
        <v>ST10039</v>
      </c>
      <c r="S3000" t="str">
        <f>VLOOKUP(R3000,Data!$C$2:$D$261,2,0)</f>
        <v>Barrhaven</v>
      </c>
      <c r="T3000">
        <f>COUNTIF('Feb 2022'!A:A,D3000)+COUNTIF('Mar 2022'!A:A,D3000)+COUNTIF('Apr 2022'!A:A,D3000)+COUNTIF('May 2022'!A:A,D3000)+COUNTIF('June 2022'!A:A,D3000)+COUNTIF('July 2022'!A:A,D3000)+COUNTIF('Aug 2022'!A:A,D3000)+COUNTIF('Sep 2022'!A:A,D3000)+COUNTIF('Oct 2022'!A:A,D3000)+COUNTIF('Dec 2022'!A:A,D3000)</f>
        <v>1</v>
      </c>
      <c r="U3000" t="str">
        <f>VLOOKUP(Q3000,'Capital Lookup'!A:B,2,FALSE)</f>
        <v>No</v>
      </c>
      <c r="V3000" s="2">
        <f>IFERROR(VLOOKUP(LEFT(F3000,10),'Find Purchase Orders'!B:J,9,FALSE),"")</f>
        <v>44725</v>
      </c>
      <c r="W3000" s="25" t="s">
        <v>7261</v>
      </c>
    </row>
    <row r="3001" spans="1:23" hidden="1">
      <c r="A3001" s="25" t="s">
        <v>7252</v>
      </c>
      <c r="B3001" s="25" t="s">
        <v>7574</v>
      </c>
      <c r="C3001" s="25" t="s">
        <v>7254</v>
      </c>
      <c r="D3001" s="25" t="s">
        <v>5203</v>
      </c>
      <c r="E3001" s="25" t="s">
        <v>9406</v>
      </c>
      <c r="F3001" s="25" t="s">
        <v>14382</v>
      </c>
      <c r="G3001" s="25" t="s">
        <v>14383</v>
      </c>
      <c r="H3001" s="21">
        <v>1283.0899999999999</v>
      </c>
      <c r="I3001" s="25" t="s">
        <v>7296</v>
      </c>
      <c r="J3001" s="25" t="s">
        <v>7288</v>
      </c>
      <c r="K3001" s="25" t="s">
        <v>7262</v>
      </c>
      <c r="L3001" s="25" t="s">
        <v>7259</v>
      </c>
      <c r="M3001" s="21">
        <v>1283.0899999999999</v>
      </c>
      <c r="N3001" s="21">
        <v>1283.0899999999999</v>
      </c>
      <c r="O3001" s="21">
        <v>0</v>
      </c>
      <c r="P3001" s="21">
        <v>1283.0899999999999</v>
      </c>
      <c r="Q3001" s="25" t="s">
        <v>8203</v>
      </c>
      <c r="R3001" s="1" t="str">
        <f t="shared" si="48"/>
        <v>ST10039</v>
      </c>
      <c r="S3001" t="str">
        <f>VLOOKUP(R3001,Data!$C$2:$D$261,2,0)</f>
        <v>Barrhaven</v>
      </c>
      <c r="T3001">
        <f>COUNTIF('Feb 2022'!A:A,D3001)+COUNTIF('Mar 2022'!A:A,D3001)+COUNTIF('Apr 2022'!A:A,D3001)+COUNTIF('May 2022'!A:A,D3001)+COUNTIF('June 2022'!A:A,D3001)+COUNTIF('July 2022'!A:A,D3001)+COUNTIF('Aug 2022'!A:A,D3001)+COUNTIF('Sep 2022'!A:A,D3001)+COUNTIF('Oct 2022'!A:A,D3001)+COUNTIF('Dec 2022'!A:A,D3001)</f>
        <v>1</v>
      </c>
      <c r="U3001" t="str">
        <f>VLOOKUP(Q3001,'Capital Lookup'!A:B,2,FALSE)</f>
        <v>No</v>
      </c>
      <c r="V3001" s="2">
        <f>IFERROR(VLOOKUP(LEFT(F3001,10),'Find Purchase Orders'!B:J,9,FALSE),"")</f>
        <v>44725</v>
      </c>
      <c r="W3001" s="25" t="s">
        <v>7261</v>
      </c>
    </row>
    <row r="3002" spans="1:23" hidden="1">
      <c r="A3002" s="25" t="s">
        <v>7252</v>
      </c>
      <c r="B3002" s="25" t="s">
        <v>7574</v>
      </c>
      <c r="C3002" s="25" t="s">
        <v>7254</v>
      </c>
      <c r="D3002" s="25" t="s">
        <v>5203</v>
      </c>
      <c r="E3002" s="25" t="s">
        <v>9406</v>
      </c>
      <c r="F3002" s="25" t="s">
        <v>14384</v>
      </c>
      <c r="G3002" s="25" t="s">
        <v>14385</v>
      </c>
      <c r="H3002" s="21">
        <v>71.19</v>
      </c>
      <c r="I3002" s="25" t="s">
        <v>7296</v>
      </c>
      <c r="J3002" s="25" t="s">
        <v>7288</v>
      </c>
      <c r="K3002" s="25" t="s">
        <v>7262</v>
      </c>
      <c r="L3002" s="25" t="s">
        <v>7259</v>
      </c>
      <c r="M3002" s="21">
        <v>71.19</v>
      </c>
      <c r="N3002" s="21">
        <v>71.19</v>
      </c>
      <c r="O3002" s="21">
        <v>0</v>
      </c>
      <c r="P3002" s="21">
        <v>71.19</v>
      </c>
      <c r="Q3002" s="25" t="s">
        <v>8203</v>
      </c>
      <c r="R3002" s="1" t="str">
        <f t="shared" si="48"/>
        <v>ST10039</v>
      </c>
      <c r="S3002" t="str">
        <f>VLOOKUP(R3002,Data!$C$2:$D$261,2,0)</f>
        <v>Barrhaven</v>
      </c>
      <c r="T3002">
        <f>COUNTIF('Feb 2022'!A:A,D3002)+COUNTIF('Mar 2022'!A:A,D3002)+COUNTIF('Apr 2022'!A:A,D3002)+COUNTIF('May 2022'!A:A,D3002)+COUNTIF('June 2022'!A:A,D3002)+COUNTIF('July 2022'!A:A,D3002)+COUNTIF('Aug 2022'!A:A,D3002)+COUNTIF('Sep 2022'!A:A,D3002)+COUNTIF('Oct 2022'!A:A,D3002)+COUNTIF('Dec 2022'!A:A,D3002)</f>
        <v>1</v>
      </c>
      <c r="U3002" t="str">
        <f>VLOOKUP(Q3002,'Capital Lookup'!A:B,2,FALSE)</f>
        <v>No</v>
      </c>
      <c r="V3002" s="2">
        <f>IFERROR(VLOOKUP(LEFT(F3002,10),'Find Purchase Orders'!B:J,9,FALSE),"")</f>
        <v>44725</v>
      </c>
      <c r="W3002" s="25" t="s">
        <v>7261</v>
      </c>
    </row>
    <row r="3003" spans="1:23" hidden="1">
      <c r="A3003" s="25" t="s">
        <v>8607</v>
      </c>
      <c r="B3003" s="25" t="s">
        <v>10744</v>
      </c>
      <c r="C3003" s="25"/>
      <c r="D3003" s="25" t="s">
        <v>14386</v>
      </c>
      <c r="E3003" s="25" t="s">
        <v>10746</v>
      </c>
      <c r="F3003" s="25" t="s">
        <v>14387</v>
      </c>
      <c r="G3003" s="25" t="s">
        <v>14388</v>
      </c>
      <c r="H3003" s="21">
        <v>1751.5</v>
      </c>
      <c r="I3003" s="25" t="s">
        <v>7296</v>
      </c>
      <c r="J3003" s="25" t="s">
        <v>7288</v>
      </c>
      <c r="K3003" s="25" t="s">
        <v>7262</v>
      </c>
      <c r="L3003" s="25" t="s">
        <v>7259</v>
      </c>
      <c r="M3003" s="21">
        <v>1751.5</v>
      </c>
      <c r="N3003" s="21">
        <v>1751.5</v>
      </c>
      <c r="O3003" s="21">
        <v>0</v>
      </c>
      <c r="P3003" s="21">
        <v>1751.5</v>
      </c>
      <c r="Q3003" s="25" t="s">
        <v>10749</v>
      </c>
      <c r="R3003" s="1" t="str">
        <f t="shared" si="48"/>
        <v>ST10397</v>
      </c>
      <c r="S3003" t="e">
        <f>VLOOKUP(R3003,Data!$C$2:$D$261,2,0)</f>
        <v>#N/A</v>
      </c>
      <c r="T3003">
        <f>COUNTIF('Feb 2022'!A:A,D3003)+COUNTIF('Mar 2022'!A:A,D3003)+COUNTIF('Apr 2022'!A:A,D3003)+COUNTIF('May 2022'!A:A,D3003)+COUNTIF('June 2022'!A:A,D3003)+COUNTIF('July 2022'!A:A,D3003)+COUNTIF('Aug 2022'!A:A,D3003)+COUNTIF('Sep 2022'!A:A,D3003)+COUNTIF('Oct 2022'!A:A,D3003)+COUNTIF('Dec 2022'!A:A,D3003)</f>
        <v>0</v>
      </c>
      <c r="U3003" t="str">
        <f>VLOOKUP(Q3003,'Capital Lookup'!A:B,2,FALSE)</f>
        <v>Yes</v>
      </c>
      <c r="V3003" s="2">
        <f>IFERROR(VLOOKUP(LEFT(F3003,10),'Find Purchase Orders'!B:J,9,FALSE),"")</f>
        <v>44725</v>
      </c>
      <c r="W3003" s="25" t="s">
        <v>7261</v>
      </c>
    </row>
    <row r="3004" spans="1:23" hidden="1">
      <c r="A3004" s="25" t="s">
        <v>8607</v>
      </c>
      <c r="B3004" s="25" t="s">
        <v>10744</v>
      </c>
      <c r="C3004" s="25"/>
      <c r="D3004" s="25" t="s">
        <v>14386</v>
      </c>
      <c r="E3004" s="25" t="s">
        <v>10746</v>
      </c>
      <c r="F3004" s="25" t="s">
        <v>14389</v>
      </c>
      <c r="G3004" s="25" t="s">
        <v>14390</v>
      </c>
      <c r="H3004" s="21">
        <v>3448.31</v>
      </c>
      <c r="I3004" s="25" t="s">
        <v>7296</v>
      </c>
      <c r="J3004" s="25" t="s">
        <v>7288</v>
      </c>
      <c r="K3004" s="25" t="s">
        <v>7262</v>
      </c>
      <c r="L3004" s="25" t="s">
        <v>7259</v>
      </c>
      <c r="M3004" s="21">
        <v>3448.31</v>
      </c>
      <c r="N3004" s="21">
        <v>3448.31</v>
      </c>
      <c r="O3004" s="21">
        <v>0</v>
      </c>
      <c r="P3004" s="21">
        <v>3448.31</v>
      </c>
      <c r="Q3004" s="25" t="s">
        <v>10749</v>
      </c>
      <c r="R3004" s="1" t="str">
        <f t="shared" si="48"/>
        <v>ST10397</v>
      </c>
      <c r="S3004" t="e">
        <f>VLOOKUP(R3004,Data!$C$2:$D$261,2,0)</f>
        <v>#N/A</v>
      </c>
      <c r="T3004">
        <f>COUNTIF('Feb 2022'!A:A,D3004)+COUNTIF('Mar 2022'!A:A,D3004)+COUNTIF('Apr 2022'!A:A,D3004)+COUNTIF('May 2022'!A:A,D3004)+COUNTIF('June 2022'!A:A,D3004)+COUNTIF('July 2022'!A:A,D3004)+COUNTIF('Aug 2022'!A:A,D3004)+COUNTIF('Sep 2022'!A:A,D3004)+COUNTIF('Oct 2022'!A:A,D3004)+COUNTIF('Dec 2022'!A:A,D3004)</f>
        <v>0</v>
      </c>
      <c r="U3004" t="str">
        <f>VLOOKUP(Q3004,'Capital Lookup'!A:B,2,FALSE)</f>
        <v>Yes</v>
      </c>
      <c r="V3004" s="2">
        <f>IFERROR(VLOOKUP(LEFT(F3004,10),'Find Purchase Orders'!B:J,9,FALSE),"")</f>
        <v>44725</v>
      </c>
      <c r="W3004" s="25" t="s">
        <v>7261</v>
      </c>
    </row>
    <row r="3005" spans="1:23" hidden="1">
      <c r="A3005" s="25" t="s">
        <v>7573</v>
      </c>
      <c r="B3005" s="25" t="s">
        <v>7574</v>
      </c>
      <c r="C3005" s="25" t="s">
        <v>7254</v>
      </c>
      <c r="D3005" s="25" t="s">
        <v>14391</v>
      </c>
      <c r="E3005" s="25" t="s">
        <v>9406</v>
      </c>
      <c r="H3005" s="21">
        <v>4837.53</v>
      </c>
      <c r="I3005" s="25" t="s">
        <v>7257</v>
      </c>
      <c r="K3005" s="25" t="s">
        <v>7262</v>
      </c>
      <c r="L3005" s="25" t="s">
        <v>7259</v>
      </c>
      <c r="M3005" s="22">
        <v>0</v>
      </c>
      <c r="N3005" s="22">
        <v>0</v>
      </c>
      <c r="O3005" s="21">
        <v>0</v>
      </c>
      <c r="P3005" s="21">
        <v>556.53</v>
      </c>
      <c r="Q3005" s="25" t="s">
        <v>8203</v>
      </c>
      <c r="R3005" s="1" t="str">
        <f t="shared" si="48"/>
        <v>ST10039</v>
      </c>
      <c r="S3005" t="str">
        <f>VLOOKUP(R3005,Data!$C$2:$D$261,2,0)</f>
        <v>Barrhaven</v>
      </c>
      <c r="T3005">
        <f>COUNTIF('Feb 2022'!A:A,D3005)+COUNTIF('Mar 2022'!A:A,D3005)+COUNTIF('Apr 2022'!A:A,D3005)+COUNTIF('May 2022'!A:A,D3005)+COUNTIF('June 2022'!A:A,D3005)+COUNTIF('July 2022'!A:A,D3005)+COUNTIF('Aug 2022'!A:A,D3005)+COUNTIF('Sep 2022'!A:A,D3005)+COUNTIF('Oct 2022'!A:A,D3005)+COUNTIF('Dec 2022'!A:A,D3005)</f>
        <v>0</v>
      </c>
      <c r="U3005" t="str">
        <f>VLOOKUP(Q3005,'Capital Lookup'!A:B,2,FALSE)</f>
        <v>No</v>
      </c>
      <c r="V3005" s="2" t="str">
        <f>IFERROR(VLOOKUP(LEFT(F3005,10),'Find Purchase Orders'!B:J,9,FALSE),"")</f>
        <v/>
      </c>
      <c r="W3005" s="25" t="s">
        <v>7261</v>
      </c>
    </row>
    <row r="3006" spans="1:23" hidden="1">
      <c r="A3006" s="25" t="s">
        <v>7573</v>
      </c>
      <c r="B3006" s="25" t="s">
        <v>7574</v>
      </c>
      <c r="C3006" s="25" t="s">
        <v>7254</v>
      </c>
      <c r="D3006" s="25" t="s">
        <v>14391</v>
      </c>
      <c r="E3006" s="25" t="s">
        <v>9406</v>
      </c>
      <c r="H3006" s="21">
        <v>192.1</v>
      </c>
      <c r="I3006" s="25" t="s">
        <v>7257</v>
      </c>
      <c r="K3006" s="25" t="s">
        <v>7262</v>
      </c>
      <c r="L3006" s="25" t="s">
        <v>7259</v>
      </c>
      <c r="M3006" s="22">
        <v>0</v>
      </c>
      <c r="N3006" s="22">
        <v>0</v>
      </c>
      <c r="O3006" s="21">
        <v>0</v>
      </c>
      <c r="P3006" s="21">
        <v>22.1</v>
      </c>
      <c r="Q3006" s="25" t="s">
        <v>8203</v>
      </c>
      <c r="R3006" s="1" t="str">
        <f t="shared" si="48"/>
        <v>ST10039</v>
      </c>
      <c r="S3006" t="str">
        <f>VLOOKUP(R3006,Data!$C$2:$D$261,2,0)</f>
        <v>Barrhaven</v>
      </c>
      <c r="T3006">
        <f>COUNTIF('Feb 2022'!A:A,D3006)+COUNTIF('Mar 2022'!A:A,D3006)+COUNTIF('Apr 2022'!A:A,D3006)+COUNTIF('May 2022'!A:A,D3006)+COUNTIF('June 2022'!A:A,D3006)+COUNTIF('July 2022'!A:A,D3006)+COUNTIF('Aug 2022'!A:A,D3006)+COUNTIF('Sep 2022'!A:A,D3006)+COUNTIF('Oct 2022'!A:A,D3006)+COUNTIF('Dec 2022'!A:A,D3006)</f>
        <v>0</v>
      </c>
      <c r="U3006" t="str">
        <f>VLOOKUP(Q3006,'Capital Lookup'!A:B,2,FALSE)</f>
        <v>No</v>
      </c>
      <c r="V3006" s="2" t="str">
        <f>IFERROR(VLOOKUP(LEFT(F3006,10),'Find Purchase Orders'!B:J,9,FALSE),"")</f>
        <v/>
      </c>
      <c r="W3006" s="25" t="s">
        <v>7261</v>
      </c>
    </row>
    <row r="3007" spans="1:23" hidden="1">
      <c r="A3007" s="25" t="s">
        <v>7261</v>
      </c>
      <c r="B3007" s="25" t="s">
        <v>9368</v>
      </c>
      <c r="C3007" s="25" t="s">
        <v>7282</v>
      </c>
      <c r="D3007" s="25" t="s">
        <v>5204</v>
      </c>
      <c r="E3007" s="25" t="s">
        <v>14392</v>
      </c>
      <c r="F3007" s="25" t="s">
        <v>14393</v>
      </c>
      <c r="G3007" s="25" t="s">
        <v>14394</v>
      </c>
      <c r="H3007" s="21">
        <v>9770.2999999999993</v>
      </c>
      <c r="I3007" s="25" t="s">
        <v>7296</v>
      </c>
      <c r="J3007" s="25" t="s">
        <v>7288</v>
      </c>
      <c r="K3007" s="25" t="s">
        <v>7262</v>
      </c>
      <c r="L3007" s="25" t="s">
        <v>7259</v>
      </c>
      <c r="M3007" s="21">
        <v>9770.2999999999993</v>
      </c>
      <c r="N3007" s="21">
        <v>9770.2999999999993</v>
      </c>
      <c r="O3007" s="21">
        <v>0</v>
      </c>
      <c r="P3007" s="21">
        <v>9770.2999999999993</v>
      </c>
      <c r="Q3007" s="25" t="s">
        <v>14395</v>
      </c>
      <c r="R3007" s="1" t="str">
        <f t="shared" si="48"/>
        <v>ST10006</v>
      </c>
      <c r="S3007" t="str">
        <f>VLOOKUP(R3007,Data!$C$2:$D$261,2,0)</f>
        <v>Maplecrest Village</v>
      </c>
      <c r="T3007">
        <f>COUNTIF('Feb 2022'!A:A,D3007)+COUNTIF('Mar 2022'!A:A,D3007)+COUNTIF('Apr 2022'!A:A,D3007)+COUNTIF('May 2022'!A:A,D3007)+COUNTIF('June 2022'!A:A,D3007)+COUNTIF('July 2022'!A:A,D3007)+COUNTIF('Aug 2022'!A:A,D3007)+COUNTIF('Sep 2022'!A:A,D3007)+COUNTIF('Oct 2022'!A:A,D3007)+COUNTIF('Dec 2022'!A:A,D3007)</f>
        <v>1</v>
      </c>
      <c r="U3007" t="str">
        <f>VLOOKUP(Q3007,'Capital Lookup'!A:B,2,FALSE)</f>
        <v>No</v>
      </c>
      <c r="V3007" s="2">
        <f>IFERROR(VLOOKUP(LEFT(F3007,10),'Find Purchase Orders'!B:J,9,FALSE),"")</f>
        <v>44719</v>
      </c>
      <c r="W3007" s="25" t="s">
        <v>7261</v>
      </c>
    </row>
    <row r="3008" spans="1:23" hidden="1">
      <c r="A3008" s="25" t="s">
        <v>7252</v>
      </c>
      <c r="B3008" s="25" t="s">
        <v>7524</v>
      </c>
      <c r="C3008" s="25" t="s">
        <v>7254</v>
      </c>
      <c r="D3008" s="25" t="s">
        <v>5262</v>
      </c>
      <c r="E3008" s="25" t="s">
        <v>7526</v>
      </c>
      <c r="F3008" s="25" t="s">
        <v>14396</v>
      </c>
      <c r="G3008" s="25" t="s">
        <v>14397</v>
      </c>
      <c r="H3008" s="21">
        <v>14490.31</v>
      </c>
      <c r="I3008" s="25" t="s">
        <v>7296</v>
      </c>
      <c r="J3008" s="25" t="s">
        <v>7288</v>
      </c>
      <c r="K3008" s="25" t="s">
        <v>7262</v>
      </c>
      <c r="L3008" s="25" t="s">
        <v>7259</v>
      </c>
      <c r="M3008" s="21">
        <v>14490.31</v>
      </c>
      <c r="N3008" s="21">
        <v>14490.31</v>
      </c>
      <c r="O3008" s="21">
        <v>0</v>
      </c>
      <c r="P3008" s="21">
        <v>14490.31</v>
      </c>
      <c r="Q3008" s="25" t="s">
        <v>7529</v>
      </c>
      <c r="R3008" s="1" t="str">
        <f t="shared" si="48"/>
        <v>ST10041</v>
      </c>
      <c r="S3008" t="str">
        <f>VLOOKUP(R3008,Data!$C$2:$D$261,2,0)</f>
        <v>Prince of Wales</v>
      </c>
      <c r="T3008">
        <f>COUNTIF('Feb 2022'!A:A,D3008)+COUNTIF('Mar 2022'!A:A,D3008)+COUNTIF('Apr 2022'!A:A,D3008)+COUNTIF('May 2022'!A:A,D3008)+COUNTIF('June 2022'!A:A,D3008)+COUNTIF('July 2022'!A:A,D3008)+COUNTIF('Aug 2022'!A:A,D3008)+COUNTIF('Sep 2022'!A:A,D3008)+COUNTIF('Oct 2022'!A:A,D3008)+COUNTIF('Dec 2022'!A:A,D3008)</f>
        <v>1</v>
      </c>
      <c r="U3008" t="str">
        <f>VLOOKUP(Q3008,'Capital Lookup'!A:B,2,FALSE)</f>
        <v>No</v>
      </c>
      <c r="V3008" s="2">
        <f>IFERROR(VLOOKUP(LEFT(F3008,10),'Find Purchase Orders'!B:J,9,FALSE),"")</f>
        <v>44725</v>
      </c>
      <c r="W3008" s="25" t="s">
        <v>7261</v>
      </c>
    </row>
    <row r="3009" spans="1:23" hidden="1">
      <c r="A3009" s="25" t="s">
        <v>7252</v>
      </c>
      <c r="B3009" s="25" t="s">
        <v>7524</v>
      </c>
      <c r="C3009" s="25" t="s">
        <v>7254</v>
      </c>
      <c r="D3009" s="25" t="s">
        <v>5262</v>
      </c>
      <c r="E3009" s="25" t="s">
        <v>7526</v>
      </c>
      <c r="F3009" s="25" t="s">
        <v>14398</v>
      </c>
      <c r="G3009" s="25" t="s">
        <v>9621</v>
      </c>
      <c r="H3009" s="21">
        <v>871.23</v>
      </c>
      <c r="I3009" s="25" t="s">
        <v>7296</v>
      </c>
      <c r="J3009" s="25" t="s">
        <v>7288</v>
      </c>
      <c r="K3009" s="25" t="s">
        <v>7262</v>
      </c>
      <c r="L3009" s="25" t="s">
        <v>7259</v>
      </c>
      <c r="M3009" s="21">
        <v>871.23</v>
      </c>
      <c r="N3009" s="21">
        <v>871.23</v>
      </c>
      <c r="O3009" s="21">
        <v>0</v>
      </c>
      <c r="P3009" s="21">
        <v>871.23</v>
      </c>
      <c r="Q3009" s="25" t="s">
        <v>7529</v>
      </c>
      <c r="R3009" s="1" t="str">
        <f t="shared" si="48"/>
        <v>ST10041</v>
      </c>
      <c r="S3009" t="str">
        <f>VLOOKUP(R3009,Data!$C$2:$D$261,2,0)</f>
        <v>Prince of Wales</v>
      </c>
      <c r="T3009">
        <f>COUNTIF('Feb 2022'!A:A,D3009)+COUNTIF('Mar 2022'!A:A,D3009)+COUNTIF('Apr 2022'!A:A,D3009)+COUNTIF('May 2022'!A:A,D3009)+COUNTIF('June 2022'!A:A,D3009)+COUNTIF('July 2022'!A:A,D3009)+COUNTIF('Aug 2022'!A:A,D3009)+COUNTIF('Sep 2022'!A:A,D3009)+COUNTIF('Oct 2022'!A:A,D3009)+COUNTIF('Dec 2022'!A:A,D3009)</f>
        <v>1</v>
      </c>
      <c r="U3009" t="str">
        <f>VLOOKUP(Q3009,'Capital Lookup'!A:B,2,FALSE)</f>
        <v>No</v>
      </c>
      <c r="V3009" s="2">
        <f>IFERROR(VLOOKUP(LEFT(F3009,10),'Find Purchase Orders'!B:J,9,FALSE),"")</f>
        <v>44725</v>
      </c>
      <c r="W3009" s="25" t="s">
        <v>7261</v>
      </c>
    </row>
    <row r="3010" spans="1:23" hidden="1">
      <c r="A3010" s="25" t="s">
        <v>8607</v>
      </c>
      <c r="B3010" s="25" t="s">
        <v>10744</v>
      </c>
      <c r="C3010" s="25"/>
      <c r="D3010" s="25" t="s">
        <v>14399</v>
      </c>
      <c r="E3010" s="25" t="s">
        <v>10746</v>
      </c>
      <c r="F3010" s="25" t="s">
        <v>14400</v>
      </c>
      <c r="G3010" s="25" t="s">
        <v>14401</v>
      </c>
      <c r="H3010" s="21">
        <v>1751.5</v>
      </c>
      <c r="I3010" s="25" t="s">
        <v>7296</v>
      </c>
      <c r="J3010" s="25" t="s">
        <v>7288</v>
      </c>
      <c r="K3010" s="25" t="s">
        <v>7262</v>
      </c>
      <c r="L3010" s="25" t="s">
        <v>7259</v>
      </c>
      <c r="M3010" s="21">
        <v>1751.5</v>
      </c>
      <c r="N3010" s="21">
        <v>1751.5</v>
      </c>
      <c r="O3010" s="21">
        <v>0</v>
      </c>
      <c r="P3010" s="21">
        <v>1751.5</v>
      </c>
      <c r="Q3010" s="25" t="s">
        <v>10749</v>
      </c>
      <c r="R3010" s="1" t="str">
        <f t="shared" si="48"/>
        <v>ST10397</v>
      </c>
      <c r="S3010" t="e">
        <f>VLOOKUP(R3010,Data!$C$2:$D$261,2,0)</f>
        <v>#N/A</v>
      </c>
      <c r="T3010">
        <f>COUNTIF('Feb 2022'!A:A,D3010)+COUNTIF('Mar 2022'!A:A,D3010)+COUNTIF('Apr 2022'!A:A,D3010)+COUNTIF('May 2022'!A:A,D3010)+COUNTIF('June 2022'!A:A,D3010)+COUNTIF('July 2022'!A:A,D3010)+COUNTIF('Aug 2022'!A:A,D3010)+COUNTIF('Sep 2022'!A:A,D3010)+COUNTIF('Oct 2022'!A:A,D3010)+COUNTIF('Dec 2022'!A:A,D3010)</f>
        <v>0</v>
      </c>
      <c r="U3010" t="str">
        <f>VLOOKUP(Q3010,'Capital Lookup'!A:B,2,FALSE)</f>
        <v>Yes</v>
      </c>
      <c r="V3010" s="2">
        <f>IFERROR(VLOOKUP(LEFT(F3010,10),'Find Purchase Orders'!B:J,9,FALSE),"")</f>
        <v>44725</v>
      </c>
      <c r="W3010" s="25" t="s">
        <v>7261</v>
      </c>
    </row>
    <row r="3011" spans="1:23" hidden="1">
      <c r="A3011" s="25" t="s">
        <v>8607</v>
      </c>
      <c r="B3011" s="25" t="s">
        <v>10744</v>
      </c>
      <c r="C3011" s="25"/>
      <c r="D3011" s="25" t="s">
        <v>14399</v>
      </c>
      <c r="E3011" s="25" t="s">
        <v>10746</v>
      </c>
      <c r="F3011" s="25" t="s">
        <v>14402</v>
      </c>
      <c r="G3011" s="25" t="s">
        <v>14403</v>
      </c>
      <c r="H3011" s="21">
        <v>3093.51</v>
      </c>
      <c r="I3011" s="25" t="s">
        <v>7296</v>
      </c>
      <c r="J3011" s="25" t="s">
        <v>7288</v>
      </c>
      <c r="K3011" s="25" t="s">
        <v>7262</v>
      </c>
      <c r="L3011" s="25" t="s">
        <v>7259</v>
      </c>
      <c r="M3011" s="21">
        <v>3093.51</v>
      </c>
      <c r="N3011" s="21">
        <v>3093.51</v>
      </c>
      <c r="O3011" s="21">
        <v>0</v>
      </c>
      <c r="P3011" s="21">
        <v>3093.51</v>
      </c>
      <c r="Q3011" s="25" t="s">
        <v>10749</v>
      </c>
      <c r="R3011" s="1" t="str">
        <f t="shared" si="48"/>
        <v>ST10397</v>
      </c>
      <c r="S3011" t="e">
        <f>VLOOKUP(R3011,Data!$C$2:$D$261,2,0)</f>
        <v>#N/A</v>
      </c>
      <c r="T3011">
        <f>COUNTIF('Feb 2022'!A:A,D3011)+COUNTIF('Mar 2022'!A:A,D3011)+COUNTIF('Apr 2022'!A:A,D3011)+COUNTIF('May 2022'!A:A,D3011)+COUNTIF('June 2022'!A:A,D3011)+COUNTIF('July 2022'!A:A,D3011)+COUNTIF('Aug 2022'!A:A,D3011)+COUNTIF('Sep 2022'!A:A,D3011)+COUNTIF('Oct 2022'!A:A,D3011)+COUNTIF('Dec 2022'!A:A,D3011)</f>
        <v>0</v>
      </c>
      <c r="U3011" t="str">
        <f>VLOOKUP(Q3011,'Capital Lookup'!A:B,2,FALSE)</f>
        <v>Yes</v>
      </c>
      <c r="V3011" s="2">
        <f>IFERROR(VLOOKUP(LEFT(F3011,10),'Find Purchase Orders'!B:J,9,FALSE),"")</f>
        <v>44725</v>
      </c>
      <c r="W3011" s="25" t="s">
        <v>7261</v>
      </c>
    </row>
    <row r="3012" spans="1:23" hidden="1">
      <c r="A3012" s="25" t="s">
        <v>7269</v>
      </c>
      <c r="B3012" s="25" t="s">
        <v>14404</v>
      </c>
      <c r="C3012" s="25" t="s">
        <v>7271</v>
      </c>
      <c r="D3012" s="25" t="s">
        <v>14405</v>
      </c>
      <c r="E3012" s="25" t="s">
        <v>7492</v>
      </c>
      <c r="F3012" s="25" t="s">
        <v>14406</v>
      </c>
      <c r="G3012" s="25" t="s">
        <v>14407</v>
      </c>
      <c r="H3012" s="21">
        <v>56132.75</v>
      </c>
      <c r="I3012" s="25" t="s">
        <v>7296</v>
      </c>
      <c r="J3012" s="25" t="s">
        <v>7288</v>
      </c>
      <c r="K3012" s="25" t="s">
        <v>7495</v>
      </c>
      <c r="L3012" s="25" t="s">
        <v>7496</v>
      </c>
      <c r="M3012" s="21">
        <v>56132.75</v>
      </c>
      <c r="N3012" s="21">
        <v>28066.38</v>
      </c>
      <c r="O3012" s="21">
        <v>28066.37</v>
      </c>
      <c r="P3012" s="21">
        <v>56132.75</v>
      </c>
      <c r="Q3012" s="25" t="s">
        <v>8226</v>
      </c>
      <c r="R3012" s="1" t="str">
        <f t="shared" si="48"/>
        <v>ST10164</v>
      </c>
      <c r="S3012" t="e">
        <f>VLOOKUP(R3012,Data!$C$2:$D$261,2,0)</f>
        <v>#N/A</v>
      </c>
      <c r="T3012">
        <f>COUNTIF('Feb 2022'!A:A,D3012)+COUNTIF('Mar 2022'!A:A,D3012)+COUNTIF('Apr 2022'!A:A,D3012)+COUNTIF('May 2022'!A:A,D3012)+COUNTIF('June 2022'!A:A,D3012)+COUNTIF('July 2022'!A:A,D3012)+COUNTIF('Aug 2022'!A:A,D3012)+COUNTIF('Sep 2022'!A:A,D3012)+COUNTIF('Oct 2022'!A:A,D3012)+COUNTIF('Dec 2022'!A:A,D3012)</f>
        <v>0</v>
      </c>
      <c r="U3012" t="str">
        <f>VLOOKUP(Q3012,'Capital Lookup'!A:B,2,FALSE)</f>
        <v>No</v>
      </c>
      <c r="V3012" s="2">
        <f>IFERROR(VLOOKUP(LEFT(F3012,10),'Find Purchase Orders'!B:J,9,FALSE),"")</f>
        <v>44728</v>
      </c>
      <c r="W3012" s="25" t="s">
        <v>7261</v>
      </c>
    </row>
    <row r="3013" spans="1:23" hidden="1">
      <c r="A3013" s="25" t="s">
        <v>7269</v>
      </c>
      <c r="B3013" s="25" t="s">
        <v>7956</v>
      </c>
      <c r="C3013" s="25" t="s">
        <v>7271</v>
      </c>
      <c r="D3013" s="25" t="s">
        <v>5205</v>
      </c>
      <c r="E3013" s="25" t="s">
        <v>7492</v>
      </c>
      <c r="F3013" s="25" t="s">
        <v>14408</v>
      </c>
      <c r="G3013" s="25" t="s">
        <v>14409</v>
      </c>
      <c r="H3013" s="21">
        <v>6164.15</v>
      </c>
      <c r="I3013" s="25" t="s">
        <v>7296</v>
      </c>
      <c r="J3013" s="25" t="s">
        <v>7288</v>
      </c>
      <c r="K3013" s="25" t="s">
        <v>7762</v>
      </c>
      <c r="L3013" s="25" t="s">
        <v>7641</v>
      </c>
      <c r="M3013" s="21">
        <v>6164.15</v>
      </c>
      <c r="N3013" s="21">
        <v>3082.08</v>
      </c>
      <c r="O3013" s="21">
        <v>3082.07</v>
      </c>
      <c r="P3013" s="21">
        <v>6164.15</v>
      </c>
      <c r="Q3013" s="25" t="s">
        <v>14410</v>
      </c>
      <c r="R3013" s="1" t="str">
        <f t="shared" si="48"/>
        <v>ST10184</v>
      </c>
      <c r="S3013" t="str">
        <f>VLOOKUP(R3013,Data!$C$2:$D$261,2,0)</f>
        <v>Riverbend Place</v>
      </c>
      <c r="T3013">
        <f>COUNTIF('Feb 2022'!A:A,D3013)+COUNTIF('Mar 2022'!A:A,D3013)+COUNTIF('Apr 2022'!A:A,D3013)+COUNTIF('May 2022'!A:A,D3013)+COUNTIF('June 2022'!A:A,D3013)+COUNTIF('July 2022'!A:A,D3013)+COUNTIF('Aug 2022'!A:A,D3013)+COUNTIF('Sep 2022'!A:A,D3013)+COUNTIF('Oct 2022'!A:A,D3013)+COUNTIF('Dec 2022'!A:A,D3013)</f>
        <v>1</v>
      </c>
      <c r="U3013" t="str">
        <f>VLOOKUP(Q3013,'Capital Lookup'!A:B,2,FALSE)</f>
        <v>No</v>
      </c>
      <c r="V3013" s="2">
        <f>IFERROR(VLOOKUP(LEFT(F3013,10),'Find Purchase Orders'!B:J,9,FALSE),"")</f>
        <v>44715</v>
      </c>
      <c r="W3013" s="25" t="s">
        <v>7261</v>
      </c>
    </row>
    <row r="3014" spans="1:23" hidden="1">
      <c r="A3014" s="25" t="s">
        <v>7261</v>
      </c>
      <c r="B3014" s="25" t="s">
        <v>8501</v>
      </c>
      <c r="C3014" s="25" t="s">
        <v>7264</v>
      </c>
      <c r="D3014" s="25" t="s">
        <v>5206</v>
      </c>
      <c r="E3014" s="25" t="s">
        <v>9607</v>
      </c>
      <c r="F3014" s="25" t="s">
        <v>14411</v>
      </c>
      <c r="G3014" s="25" t="s">
        <v>14412</v>
      </c>
      <c r="H3014" s="21">
        <v>3390</v>
      </c>
      <c r="I3014" s="25" t="s">
        <v>7296</v>
      </c>
      <c r="J3014" s="25" t="s">
        <v>7288</v>
      </c>
      <c r="K3014" s="25" t="s">
        <v>8696</v>
      </c>
      <c r="L3014" s="25" t="s">
        <v>9610</v>
      </c>
      <c r="M3014" s="21">
        <v>3390</v>
      </c>
      <c r="N3014" s="21">
        <v>3390</v>
      </c>
      <c r="O3014" s="21">
        <v>0</v>
      </c>
      <c r="P3014" s="21">
        <v>3390</v>
      </c>
      <c r="Q3014" s="25" t="s">
        <v>9611</v>
      </c>
      <c r="R3014" s="1" t="str">
        <f t="shared" si="48"/>
        <v>ST10005</v>
      </c>
      <c r="S3014" t="str">
        <f>VLOOKUP(R3014,Data!$C$2:$D$261,2,0)</f>
        <v>The Kensington Oakville</v>
      </c>
      <c r="T3014">
        <f>COUNTIF('Feb 2022'!A:A,D3014)+COUNTIF('Mar 2022'!A:A,D3014)+COUNTIF('Apr 2022'!A:A,D3014)+COUNTIF('May 2022'!A:A,D3014)+COUNTIF('June 2022'!A:A,D3014)+COUNTIF('July 2022'!A:A,D3014)+COUNTIF('Aug 2022'!A:A,D3014)+COUNTIF('Sep 2022'!A:A,D3014)+COUNTIF('Oct 2022'!A:A,D3014)+COUNTIF('Dec 2022'!A:A,D3014)</f>
        <v>1</v>
      </c>
      <c r="U3014" t="str">
        <f>VLOOKUP(Q3014,'Capital Lookup'!A:B,2,FALSE)</f>
        <v>No</v>
      </c>
      <c r="V3014" s="2">
        <f>IFERROR(VLOOKUP(LEFT(F3014,10),'Find Purchase Orders'!B:J,9,FALSE),"")</f>
        <v>44721</v>
      </c>
      <c r="W3014" s="25" t="s">
        <v>7261</v>
      </c>
    </row>
    <row r="3015" spans="1:23" hidden="1">
      <c r="A3015" s="25" t="s">
        <v>7261</v>
      </c>
      <c r="B3015" s="25" t="s">
        <v>8501</v>
      </c>
      <c r="C3015" s="25" t="s">
        <v>7264</v>
      </c>
      <c r="D3015" s="25" t="s">
        <v>14413</v>
      </c>
      <c r="E3015" s="25" t="s">
        <v>8140</v>
      </c>
      <c r="H3015" s="21">
        <v>2880.37</v>
      </c>
      <c r="I3015" s="25" t="s">
        <v>7257</v>
      </c>
      <c r="K3015" s="25" t="s">
        <v>7495</v>
      </c>
      <c r="L3015" s="25" t="s">
        <v>7745</v>
      </c>
      <c r="M3015" s="22">
        <v>0</v>
      </c>
      <c r="N3015" s="22">
        <v>0</v>
      </c>
      <c r="O3015" s="21">
        <v>0</v>
      </c>
      <c r="P3015" s="21">
        <v>331.37</v>
      </c>
      <c r="Q3015" s="25" t="s">
        <v>13626</v>
      </c>
      <c r="R3015" s="1" t="str">
        <f t="shared" si="48"/>
        <v>ST10005</v>
      </c>
      <c r="S3015" t="str">
        <f>VLOOKUP(R3015,Data!$C$2:$D$261,2,0)</f>
        <v>The Kensington Oakville</v>
      </c>
      <c r="T3015">
        <f>COUNTIF('Feb 2022'!A:A,D3015)+COUNTIF('Mar 2022'!A:A,D3015)+COUNTIF('Apr 2022'!A:A,D3015)+COUNTIF('May 2022'!A:A,D3015)+COUNTIF('June 2022'!A:A,D3015)+COUNTIF('July 2022'!A:A,D3015)+COUNTIF('Aug 2022'!A:A,D3015)+COUNTIF('Sep 2022'!A:A,D3015)+COUNTIF('Oct 2022'!A:A,D3015)+COUNTIF('Dec 2022'!A:A,D3015)</f>
        <v>0</v>
      </c>
      <c r="U3015" t="str">
        <f>VLOOKUP(Q3015,'Capital Lookup'!A:B,2,FALSE)</f>
        <v>No</v>
      </c>
      <c r="V3015" s="2" t="str">
        <f>IFERROR(VLOOKUP(LEFT(F3015,10),'Find Purchase Orders'!B:J,9,FALSE),"")</f>
        <v/>
      </c>
      <c r="W3015" s="25" t="s">
        <v>7261</v>
      </c>
    </row>
    <row r="3016" spans="1:23" hidden="1">
      <c r="A3016" s="25" t="s">
        <v>7261</v>
      </c>
      <c r="B3016" s="25" t="s">
        <v>8855</v>
      </c>
      <c r="C3016" s="25" t="s">
        <v>7264</v>
      </c>
      <c r="D3016" s="25" t="s">
        <v>5207</v>
      </c>
      <c r="E3016" s="25" t="s">
        <v>11079</v>
      </c>
      <c r="F3016" s="25" t="s">
        <v>14414</v>
      </c>
      <c r="G3016" s="25" t="s">
        <v>14415</v>
      </c>
      <c r="H3016" s="21">
        <v>2250.15</v>
      </c>
      <c r="I3016" s="25" t="s">
        <v>7296</v>
      </c>
      <c r="J3016" s="25" t="s">
        <v>7288</v>
      </c>
      <c r="K3016" s="25" t="s">
        <v>7262</v>
      </c>
      <c r="L3016" s="25" t="s">
        <v>7259</v>
      </c>
      <c r="M3016" s="21">
        <v>2250.15</v>
      </c>
      <c r="N3016" s="21">
        <v>2250.15</v>
      </c>
      <c r="O3016" s="21">
        <v>0</v>
      </c>
      <c r="P3016" s="21">
        <v>2250.15</v>
      </c>
      <c r="Q3016" s="25" t="s">
        <v>11082</v>
      </c>
      <c r="R3016" s="1" t="str">
        <f t="shared" si="48"/>
        <v>ST10067</v>
      </c>
      <c r="S3016" t="str">
        <f>VLOOKUP(R3016,Data!$C$2:$D$261,2,0)</f>
        <v>The Edgemont</v>
      </c>
      <c r="T3016">
        <f>COUNTIF('Feb 2022'!A:A,D3016)+COUNTIF('Mar 2022'!A:A,D3016)+COUNTIF('Apr 2022'!A:A,D3016)+COUNTIF('May 2022'!A:A,D3016)+COUNTIF('June 2022'!A:A,D3016)+COUNTIF('July 2022'!A:A,D3016)+COUNTIF('Aug 2022'!A:A,D3016)+COUNTIF('Sep 2022'!A:A,D3016)+COUNTIF('Oct 2022'!A:A,D3016)+COUNTIF('Dec 2022'!A:A,D3016)</f>
        <v>1</v>
      </c>
      <c r="U3016" t="str">
        <f>VLOOKUP(Q3016,'Capital Lookup'!A:B,2,FALSE)</f>
        <v>No</v>
      </c>
      <c r="V3016" s="2">
        <f>IFERROR(VLOOKUP(LEFT(F3016,10),'Find Purchase Orders'!B:J,9,FALSE),"")</f>
        <v>44720</v>
      </c>
      <c r="W3016" s="25" t="s">
        <v>7261</v>
      </c>
    </row>
    <row r="3017" spans="1:23" hidden="1">
      <c r="A3017" s="25" t="s">
        <v>7261</v>
      </c>
      <c r="B3017" s="25" t="s">
        <v>9149</v>
      </c>
      <c r="C3017" s="25" t="s">
        <v>7264</v>
      </c>
      <c r="D3017" s="25" t="s">
        <v>5263</v>
      </c>
      <c r="E3017" s="25" t="s">
        <v>14416</v>
      </c>
      <c r="F3017" s="25" t="s">
        <v>14417</v>
      </c>
      <c r="G3017" s="25" t="s">
        <v>14418</v>
      </c>
      <c r="H3017" s="21">
        <v>2002.46</v>
      </c>
      <c r="I3017" s="25" t="s">
        <v>7296</v>
      </c>
      <c r="J3017" s="25" t="s">
        <v>7288</v>
      </c>
      <c r="K3017" s="25" t="s">
        <v>7262</v>
      </c>
      <c r="L3017" s="25" t="s">
        <v>7259</v>
      </c>
      <c r="M3017" s="21">
        <v>2002.46</v>
      </c>
      <c r="N3017" s="22">
        <v>0</v>
      </c>
      <c r="O3017" s="21">
        <v>2002.46</v>
      </c>
      <c r="P3017" s="21">
        <v>2002.46</v>
      </c>
      <c r="Q3017" s="25" t="s">
        <v>9153</v>
      </c>
      <c r="R3017" s="1" t="str">
        <f t="shared" si="48"/>
        <v>ST10058</v>
      </c>
      <c r="S3017" t="str">
        <f>VLOOKUP(R3017,Data!$C$2:$D$261,2,0)</f>
        <v>Parkwood Place</v>
      </c>
      <c r="T3017">
        <f>COUNTIF('Feb 2022'!A:A,D3017)+COUNTIF('Mar 2022'!A:A,D3017)+COUNTIF('Apr 2022'!A:A,D3017)+COUNTIF('May 2022'!A:A,D3017)+COUNTIF('June 2022'!A:A,D3017)+COUNTIF('July 2022'!A:A,D3017)+COUNTIF('Aug 2022'!A:A,D3017)+COUNTIF('Sep 2022'!A:A,D3017)+COUNTIF('Oct 2022'!A:A,D3017)+COUNTIF('Dec 2022'!A:A,D3017)</f>
        <v>1</v>
      </c>
      <c r="U3017" t="str">
        <f>VLOOKUP(Q3017,'Capital Lookup'!A:B,2,FALSE)</f>
        <v>No</v>
      </c>
      <c r="V3017" s="2">
        <f>IFERROR(VLOOKUP(LEFT(F3017,10),'Find Purchase Orders'!B:J,9,FALSE),"")</f>
        <v>44732</v>
      </c>
      <c r="W3017" s="25" t="s">
        <v>7261</v>
      </c>
    </row>
    <row r="3018" spans="1:23" hidden="1">
      <c r="A3018" s="25" t="s">
        <v>7261</v>
      </c>
      <c r="B3018" s="25" t="s">
        <v>9149</v>
      </c>
      <c r="C3018" s="25" t="s">
        <v>7264</v>
      </c>
      <c r="D3018" s="25" t="s">
        <v>5263</v>
      </c>
      <c r="E3018" s="25" t="s">
        <v>14416</v>
      </c>
      <c r="F3018" s="25" t="s">
        <v>14419</v>
      </c>
      <c r="G3018" s="25" t="s">
        <v>9083</v>
      </c>
      <c r="H3018" s="21">
        <v>162.75</v>
      </c>
      <c r="I3018" s="25" t="s">
        <v>7296</v>
      </c>
      <c r="J3018" s="25" t="s">
        <v>7288</v>
      </c>
      <c r="K3018" s="25" t="s">
        <v>7262</v>
      </c>
      <c r="L3018" s="25" t="s">
        <v>7259</v>
      </c>
      <c r="M3018" s="21">
        <v>162.75</v>
      </c>
      <c r="N3018" s="22">
        <v>0</v>
      </c>
      <c r="O3018" s="21">
        <v>162.75</v>
      </c>
      <c r="P3018" s="21">
        <v>162.75</v>
      </c>
      <c r="Q3018" s="25" t="s">
        <v>9153</v>
      </c>
      <c r="R3018" s="1" t="str">
        <f t="shared" si="48"/>
        <v>ST10058</v>
      </c>
      <c r="S3018" t="str">
        <f>VLOOKUP(R3018,Data!$C$2:$D$261,2,0)</f>
        <v>Parkwood Place</v>
      </c>
      <c r="T3018">
        <f>COUNTIF('Feb 2022'!A:A,D3018)+COUNTIF('Mar 2022'!A:A,D3018)+COUNTIF('Apr 2022'!A:A,D3018)+COUNTIF('May 2022'!A:A,D3018)+COUNTIF('June 2022'!A:A,D3018)+COUNTIF('July 2022'!A:A,D3018)+COUNTIF('Aug 2022'!A:A,D3018)+COUNTIF('Sep 2022'!A:A,D3018)+COUNTIF('Oct 2022'!A:A,D3018)+COUNTIF('Dec 2022'!A:A,D3018)</f>
        <v>1</v>
      </c>
      <c r="U3018" t="str">
        <f>VLOOKUP(Q3018,'Capital Lookup'!A:B,2,FALSE)</f>
        <v>No</v>
      </c>
      <c r="V3018" s="2">
        <f>IFERROR(VLOOKUP(LEFT(F3018,10),'Find Purchase Orders'!B:J,9,FALSE),"")</f>
        <v>44732</v>
      </c>
      <c r="W3018" s="25" t="s">
        <v>7261</v>
      </c>
    </row>
    <row r="3019" spans="1:23" hidden="1">
      <c r="A3019" s="25" t="s">
        <v>7252</v>
      </c>
      <c r="B3019" s="25" t="s">
        <v>8648</v>
      </c>
      <c r="C3019" s="25" t="s">
        <v>7254</v>
      </c>
      <c r="D3019" s="25" t="s">
        <v>5208</v>
      </c>
      <c r="E3019" s="25" t="s">
        <v>7500</v>
      </c>
      <c r="F3019" s="25" t="s">
        <v>14420</v>
      </c>
      <c r="G3019" s="25" t="s">
        <v>14421</v>
      </c>
      <c r="H3019" s="21">
        <v>6497.5</v>
      </c>
      <c r="I3019" s="25" t="s">
        <v>7296</v>
      </c>
      <c r="J3019" s="25" t="s">
        <v>7288</v>
      </c>
      <c r="K3019" s="25" t="s">
        <v>8946</v>
      </c>
      <c r="L3019" s="25" t="s">
        <v>9029</v>
      </c>
      <c r="M3019" s="21">
        <v>6497.5</v>
      </c>
      <c r="N3019" s="21">
        <v>6497.5</v>
      </c>
      <c r="O3019" s="21">
        <v>0</v>
      </c>
      <c r="P3019" s="21">
        <v>6497.5</v>
      </c>
      <c r="Q3019" s="25" t="s">
        <v>14422</v>
      </c>
      <c r="R3019" s="1" t="str">
        <f t="shared" si="48"/>
        <v>ST10053</v>
      </c>
      <c r="S3019" t="str">
        <f>VLOOKUP(R3019,Data!$C$2:$D$261,2,0)</f>
        <v>Windsor Park</v>
      </c>
      <c r="T3019">
        <f>COUNTIF('Feb 2022'!A:A,D3019)+COUNTIF('Mar 2022'!A:A,D3019)+COUNTIF('Apr 2022'!A:A,D3019)+COUNTIF('May 2022'!A:A,D3019)+COUNTIF('June 2022'!A:A,D3019)+COUNTIF('July 2022'!A:A,D3019)+COUNTIF('Aug 2022'!A:A,D3019)+COUNTIF('Sep 2022'!A:A,D3019)+COUNTIF('Oct 2022'!A:A,D3019)+COUNTIF('Dec 2022'!A:A,D3019)</f>
        <v>1</v>
      </c>
      <c r="U3019" t="str">
        <f>VLOOKUP(Q3019,'Capital Lookup'!A:B,2,FALSE)</f>
        <v>No</v>
      </c>
      <c r="V3019" s="2">
        <f>IFERROR(VLOOKUP(LEFT(F3019,10),'Find Purchase Orders'!B:J,9,FALSE),"")</f>
        <v>44719</v>
      </c>
      <c r="W3019" s="25" t="s">
        <v>7261</v>
      </c>
    </row>
    <row r="3020" spans="1:23" hidden="1">
      <c r="A3020" s="25" t="s">
        <v>7269</v>
      </c>
      <c r="B3020" s="25" t="s">
        <v>7858</v>
      </c>
      <c r="C3020" s="25"/>
      <c r="D3020" s="25" t="s">
        <v>5209</v>
      </c>
      <c r="E3020" s="25" t="s">
        <v>7500</v>
      </c>
      <c r="F3020" s="25" t="s">
        <v>14423</v>
      </c>
      <c r="G3020" s="25" t="s">
        <v>14424</v>
      </c>
      <c r="H3020" s="21">
        <v>805.45</v>
      </c>
      <c r="I3020" s="25" t="s">
        <v>7296</v>
      </c>
      <c r="J3020" s="25" t="s">
        <v>7288</v>
      </c>
      <c r="K3020" s="25" t="s">
        <v>7598</v>
      </c>
      <c r="L3020" s="25" t="s">
        <v>7504</v>
      </c>
      <c r="M3020" s="21">
        <v>805.45</v>
      </c>
      <c r="N3020" s="21">
        <v>805.45</v>
      </c>
      <c r="O3020" s="21">
        <v>0</v>
      </c>
      <c r="P3020" s="21">
        <v>805.45</v>
      </c>
      <c r="Q3020" s="25" t="s">
        <v>14425</v>
      </c>
      <c r="R3020" s="1" t="str">
        <f t="shared" si="48"/>
        <v>ST10331</v>
      </c>
      <c r="S3020" t="str">
        <f>VLOOKUP(R3020,Data!$C$2:$D$261,2,0)</f>
        <v>Carlingview Manor</v>
      </c>
      <c r="T3020">
        <f>COUNTIF('Feb 2022'!A:A,D3020)+COUNTIF('Mar 2022'!A:A,D3020)+COUNTIF('Apr 2022'!A:A,D3020)+COUNTIF('May 2022'!A:A,D3020)+COUNTIF('June 2022'!A:A,D3020)+COUNTIF('July 2022'!A:A,D3020)+COUNTIF('Aug 2022'!A:A,D3020)+COUNTIF('Sep 2022'!A:A,D3020)+COUNTIF('Oct 2022'!A:A,D3020)+COUNTIF('Dec 2022'!A:A,D3020)</f>
        <v>1</v>
      </c>
      <c r="U3020" t="str">
        <f>VLOOKUP(Q3020,'Capital Lookup'!A:B,2,FALSE)</f>
        <v>No</v>
      </c>
      <c r="V3020" s="2">
        <f>IFERROR(VLOOKUP(LEFT(F3020,10),'Find Purchase Orders'!B:J,9,FALSE),"")</f>
        <v>44719</v>
      </c>
      <c r="W3020" s="25" t="s">
        <v>7261</v>
      </c>
    </row>
    <row r="3021" spans="1:23" hidden="1">
      <c r="A3021" s="25" t="s">
        <v>7269</v>
      </c>
      <c r="B3021" s="25" t="s">
        <v>7997</v>
      </c>
      <c r="C3021" s="25" t="s">
        <v>7271</v>
      </c>
      <c r="D3021" s="25" t="s">
        <v>5210</v>
      </c>
      <c r="E3021" s="25" t="s">
        <v>14048</v>
      </c>
      <c r="F3021" s="25" t="s">
        <v>14426</v>
      </c>
      <c r="G3021" s="25" t="s">
        <v>14427</v>
      </c>
      <c r="H3021" s="21">
        <v>3689.11</v>
      </c>
      <c r="I3021" s="25" t="s">
        <v>7296</v>
      </c>
      <c r="J3021" s="25" t="s">
        <v>7288</v>
      </c>
      <c r="K3021" s="25" t="s">
        <v>7495</v>
      </c>
      <c r="L3021" s="25" t="s">
        <v>7745</v>
      </c>
      <c r="M3021" s="21">
        <v>4608.71</v>
      </c>
      <c r="N3021" s="21">
        <v>4608.71</v>
      </c>
      <c r="O3021" s="21">
        <v>0</v>
      </c>
      <c r="P3021" s="21">
        <v>4502.91</v>
      </c>
      <c r="Q3021" s="25" t="s">
        <v>14428</v>
      </c>
      <c r="R3021" s="1" t="str">
        <f t="shared" si="48"/>
        <v>ST10148</v>
      </c>
      <c r="S3021" t="str">
        <f>VLOOKUP(R3021,Data!$C$2:$D$261,2,0)</f>
        <v>Kilean Lodge</v>
      </c>
      <c r="T3021">
        <f>COUNTIF('Feb 2022'!A:A,D3021)+COUNTIF('Mar 2022'!A:A,D3021)+COUNTIF('Apr 2022'!A:A,D3021)+COUNTIF('May 2022'!A:A,D3021)+COUNTIF('June 2022'!A:A,D3021)+COUNTIF('July 2022'!A:A,D3021)+COUNTIF('Aug 2022'!A:A,D3021)+COUNTIF('Sep 2022'!A:A,D3021)+COUNTIF('Oct 2022'!A:A,D3021)+COUNTIF('Dec 2022'!A:A,D3021)</f>
        <v>1</v>
      </c>
      <c r="U3021" t="str">
        <f>VLOOKUP(Q3021,'Capital Lookup'!A:B,2,FALSE)</f>
        <v>No</v>
      </c>
      <c r="V3021" s="2">
        <f>IFERROR(VLOOKUP(LEFT(F3021,10),'Find Purchase Orders'!B:J,9,FALSE),"")</f>
        <v>44719</v>
      </c>
      <c r="W3021" s="25" t="s">
        <v>7261</v>
      </c>
    </row>
    <row r="3022" spans="1:23" hidden="1">
      <c r="A3022" s="25" t="s">
        <v>7261</v>
      </c>
      <c r="B3022" s="25" t="s">
        <v>9368</v>
      </c>
      <c r="C3022" s="25" t="s">
        <v>7282</v>
      </c>
      <c r="D3022" s="25" t="s">
        <v>14429</v>
      </c>
      <c r="E3022" s="25" t="s">
        <v>8140</v>
      </c>
      <c r="F3022" s="25" t="s">
        <v>14430</v>
      </c>
      <c r="G3022" s="25" t="s">
        <v>14431</v>
      </c>
      <c r="H3022" s="21">
        <v>1751.5</v>
      </c>
      <c r="I3022" s="25" t="s">
        <v>7296</v>
      </c>
      <c r="J3022" s="25" t="s">
        <v>7288</v>
      </c>
      <c r="K3022" s="25" t="s">
        <v>7612</v>
      </c>
      <c r="L3022" s="25" t="s">
        <v>7756</v>
      </c>
      <c r="M3022" s="21">
        <v>1751.5</v>
      </c>
      <c r="N3022" s="21">
        <v>1751.5</v>
      </c>
      <c r="O3022" s="21">
        <v>0</v>
      </c>
      <c r="P3022" s="21">
        <v>1751.5</v>
      </c>
      <c r="Q3022" s="25" t="s">
        <v>14432</v>
      </c>
      <c r="R3022" s="1" t="str">
        <f t="shared" ref="R3022:R3085" si="49">CONCATENATE("ST",LEFT(B3022,5))</f>
        <v>ST10006</v>
      </c>
      <c r="S3022" t="str">
        <f>VLOOKUP(R3022,Data!$C$2:$D$261,2,0)</f>
        <v>Maplecrest Village</v>
      </c>
      <c r="T3022">
        <f>COUNTIF('Feb 2022'!A:A,D3022)+COUNTIF('Mar 2022'!A:A,D3022)+COUNTIF('Apr 2022'!A:A,D3022)+COUNTIF('May 2022'!A:A,D3022)+COUNTIF('June 2022'!A:A,D3022)+COUNTIF('July 2022'!A:A,D3022)+COUNTIF('Aug 2022'!A:A,D3022)+COUNTIF('Sep 2022'!A:A,D3022)+COUNTIF('Oct 2022'!A:A,D3022)+COUNTIF('Dec 2022'!A:A,D3022)</f>
        <v>0</v>
      </c>
      <c r="U3022" t="str">
        <f>VLOOKUP(Q3022,'Capital Lookup'!A:B,2,FALSE)</f>
        <v>Yes</v>
      </c>
      <c r="V3022" s="2">
        <f>IFERROR(VLOOKUP(LEFT(F3022,10),'Find Purchase Orders'!B:J,9,FALSE),"")</f>
        <v>44717</v>
      </c>
      <c r="W3022" s="25" t="s">
        <v>7261</v>
      </c>
    </row>
    <row r="3023" spans="1:23" hidden="1">
      <c r="A3023" s="25" t="s">
        <v>7261</v>
      </c>
      <c r="B3023" s="25" t="s">
        <v>7355</v>
      </c>
      <c r="C3023" s="25" t="s">
        <v>7264</v>
      </c>
      <c r="D3023" s="25" t="s">
        <v>5211</v>
      </c>
      <c r="E3023" s="25" t="s">
        <v>8140</v>
      </c>
      <c r="F3023" s="25" t="s">
        <v>14433</v>
      </c>
      <c r="G3023" s="25" t="s">
        <v>14434</v>
      </c>
      <c r="H3023" s="21">
        <v>2298.42</v>
      </c>
      <c r="I3023" s="25" t="s">
        <v>7296</v>
      </c>
      <c r="J3023" s="25" t="s">
        <v>7288</v>
      </c>
      <c r="K3023" s="25" t="s">
        <v>8175</v>
      </c>
      <c r="L3023" s="25" t="s">
        <v>10138</v>
      </c>
      <c r="M3023" s="21">
        <v>2298.42</v>
      </c>
      <c r="N3023" s="22">
        <v>0</v>
      </c>
      <c r="O3023" s="21">
        <v>2298.42</v>
      </c>
      <c r="P3023" s="21">
        <v>2298.42</v>
      </c>
      <c r="Q3023" s="25" t="s">
        <v>14435</v>
      </c>
      <c r="R3023" s="1" t="str">
        <f t="shared" si="49"/>
        <v>ST10094</v>
      </c>
      <c r="S3023" t="str">
        <f>VLOOKUP(R3023,Data!$C$2:$D$261,2,0)</f>
        <v>Briarfield Gardens</v>
      </c>
      <c r="T3023">
        <f>COUNTIF('Feb 2022'!A:A,D3023)+COUNTIF('Mar 2022'!A:A,D3023)+COUNTIF('Apr 2022'!A:A,D3023)+COUNTIF('May 2022'!A:A,D3023)+COUNTIF('June 2022'!A:A,D3023)+COUNTIF('July 2022'!A:A,D3023)+COUNTIF('Aug 2022'!A:A,D3023)+COUNTIF('Sep 2022'!A:A,D3023)+COUNTIF('Oct 2022'!A:A,D3023)+COUNTIF('Dec 2022'!A:A,D3023)</f>
        <v>1</v>
      </c>
      <c r="U3023" t="str">
        <f>VLOOKUP(Q3023,'Capital Lookup'!A:B,2,FALSE)</f>
        <v>No</v>
      </c>
      <c r="V3023" s="2">
        <f>IFERROR(VLOOKUP(LEFT(F3023,10),'Find Purchase Orders'!B:J,9,FALSE),"")</f>
        <v>44718</v>
      </c>
      <c r="W3023" s="25" t="s">
        <v>7261</v>
      </c>
    </row>
    <row r="3024" spans="1:23" hidden="1">
      <c r="A3024" s="25" t="s">
        <v>7252</v>
      </c>
      <c r="B3024" s="25" t="s">
        <v>7398</v>
      </c>
      <c r="C3024" s="25" t="s">
        <v>7254</v>
      </c>
      <c r="D3024" s="25" t="s">
        <v>5212</v>
      </c>
      <c r="E3024" s="25" t="s">
        <v>8140</v>
      </c>
      <c r="F3024" s="25" t="s">
        <v>14436</v>
      </c>
      <c r="G3024" s="25" t="s">
        <v>14437</v>
      </c>
      <c r="H3024" s="21">
        <v>8776.15</v>
      </c>
      <c r="I3024" s="25" t="s">
        <v>7296</v>
      </c>
      <c r="J3024" s="25" t="s">
        <v>7288</v>
      </c>
      <c r="K3024" s="25" t="s">
        <v>7495</v>
      </c>
      <c r="L3024" s="25" t="s">
        <v>7808</v>
      </c>
      <c r="M3024" s="21">
        <v>8776.15</v>
      </c>
      <c r="N3024" s="21">
        <v>8776.15</v>
      </c>
      <c r="O3024" s="21">
        <v>0</v>
      </c>
      <c r="P3024" s="21">
        <v>8776.15</v>
      </c>
      <c r="Q3024" s="25" t="s">
        <v>14438</v>
      </c>
      <c r="R3024" s="1" t="str">
        <f t="shared" si="49"/>
        <v>ST10009</v>
      </c>
      <c r="S3024" t="str">
        <f>VLOOKUP(R3024,Data!$C$2:$D$261,2,0)</f>
        <v>Birkdale</v>
      </c>
      <c r="T3024">
        <f>COUNTIF('Feb 2022'!A:A,D3024)+COUNTIF('Mar 2022'!A:A,D3024)+COUNTIF('Apr 2022'!A:A,D3024)+COUNTIF('May 2022'!A:A,D3024)+COUNTIF('June 2022'!A:A,D3024)+COUNTIF('July 2022'!A:A,D3024)+COUNTIF('Aug 2022'!A:A,D3024)+COUNTIF('Sep 2022'!A:A,D3024)+COUNTIF('Oct 2022'!A:A,D3024)+COUNTIF('Dec 2022'!A:A,D3024)</f>
        <v>1</v>
      </c>
      <c r="U3024" t="str">
        <f>VLOOKUP(Q3024,'Capital Lookup'!A:B,2,FALSE)</f>
        <v>No</v>
      </c>
      <c r="V3024" s="2">
        <f>IFERROR(VLOOKUP(LEFT(F3024,10),'Find Purchase Orders'!B:J,9,FALSE),"")</f>
        <v>44716</v>
      </c>
      <c r="W3024" s="25" t="s">
        <v>7261</v>
      </c>
    </row>
    <row r="3025" spans="1:23" hidden="1">
      <c r="A3025" s="25" t="s">
        <v>7261</v>
      </c>
      <c r="B3025" s="25" t="s">
        <v>7440</v>
      </c>
      <c r="C3025" s="25" t="s">
        <v>7264</v>
      </c>
      <c r="D3025" s="25" t="s">
        <v>5213</v>
      </c>
      <c r="E3025" s="25" t="s">
        <v>7442</v>
      </c>
      <c r="F3025" s="25" t="s">
        <v>14439</v>
      </c>
      <c r="G3025" s="25" t="s">
        <v>14440</v>
      </c>
      <c r="H3025" s="21">
        <v>2278.5</v>
      </c>
      <c r="I3025" s="25" t="s">
        <v>7296</v>
      </c>
      <c r="J3025" s="25" t="s">
        <v>7288</v>
      </c>
      <c r="K3025" s="25" t="s">
        <v>7289</v>
      </c>
      <c r="L3025" s="25" t="s">
        <v>7259</v>
      </c>
      <c r="M3025" s="21">
        <v>2278.5</v>
      </c>
      <c r="N3025" s="21">
        <v>2278.5</v>
      </c>
      <c r="O3025" s="21">
        <v>0</v>
      </c>
      <c r="P3025" s="21">
        <v>2278.5</v>
      </c>
      <c r="Q3025" s="25" t="s">
        <v>7445</v>
      </c>
      <c r="R3025" s="1" t="str">
        <f t="shared" si="49"/>
        <v>ST10068</v>
      </c>
      <c r="S3025" t="str">
        <f>VLOOKUP(R3025,Data!$C$2:$D$261,2,0)</f>
        <v>Chateau Renoir</v>
      </c>
      <c r="T3025">
        <f>COUNTIF('Feb 2022'!A:A,D3025)+COUNTIF('Mar 2022'!A:A,D3025)+COUNTIF('Apr 2022'!A:A,D3025)+COUNTIF('May 2022'!A:A,D3025)+COUNTIF('June 2022'!A:A,D3025)+COUNTIF('July 2022'!A:A,D3025)+COUNTIF('Aug 2022'!A:A,D3025)+COUNTIF('Sep 2022'!A:A,D3025)+COUNTIF('Oct 2022'!A:A,D3025)+COUNTIF('Dec 2022'!A:A,D3025)</f>
        <v>1</v>
      </c>
      <c r="U3025" t="str">
        <f>VLOOKUP(Q3025,'Capital Lookup'!A:B,2,FALSE)</f>
        <v>No</v>
      </c>
      <c r="V3025" s="2">
        <f>IFERROR(VLOOKUP(LEFT(F3025,10),'Find Purchase Orders'!B:J,9,FALSE),"")</f>
        <v>44718</v>
      </c>
      <c r="W3025" s="25" t="s">
        <v>7261</v>
      </c>
    </row>
    <row r="3026" spans="1:23" hidden="1">
      <c r="A3026" s="25" t="s">
        <v>7261</v>
      </c>
      <c r="B3026" s="25" t="s">
        <v>8749</v>
      </c>
      <c r="C3026" s="25" t="s">
        <v>7282</v>
      </c>
      <c r="D3026" s="25" t="s">
        <v>5341</v>
      </c>
      <c r="E3026" s="25" t="s">
        <v>8140</v>
      </c>
      <c r="F3026" s="25" t="s">
        <v>14441</v>
      </c>
      <c r="G3026" s="25" t="s">
        <v>14442</v>
      </c>
      <c r="H3026" s="21">
        <v>6017.25</v>
      </c>
      <c r="I3026" s="25" t="s">
        <v>7296</v>
      </c>
      <c r="J3026" s="25" t="s">
        <v>7288</v>
      </c>
      <c r="K3026" s="25" t="s">
        <v>7495</v>
      </c>
      <c r="L3026" s="25" t="s">
        <v>7745</v>
      </c>
      <c r="M3026" s="21">
        <v>6017.25</v>
      </c>
      <c r="N3026" s="21">
        <v>6017.25</v>
      </c>
      <c r="O3026" s="21">
        <v>0</v>
      </c>
      <c r="P3026" s="21">
        <v>6017.25</v>
      </c>
      <c r="Q3026" s="25" t="s">
        <v>14443</v>
      </c>
      <c r="R3026" s="1" t="str">
        <f t="shared" si="49"/>
        <v>ST10011</v>
      </c>
      <c r="S3026" t="str">
        <f>VLOOKUP(R3026,Data!$C$2:$D$261,2,0)</f>
        <v>The Beechwood</v>
      </c>
      <c r="T3026">
        <f>COUNTIF('Feb 2022'!A:A,D3026)+COUNTIF('Mar 2022'!A:A,D3026)+COUNTIF('Apr 2022'!A:A,D3026)+COUNTIF('May 2022'!A:A,D3026)+COUNTIF('June 2022'!A:A,D3026)+COUNTIF('July 2022'!A:A,D3026)+COUNTIF('Aug 2022'!A:A,D3026)+COUNTIF('Sep 2022'!A:A,D3026)+COUNTIF('Oct 2022'!A:A,D3026)+COUNTIF('Dec 2022'!A:A,D3026)</f>
        <v>1</v>
      </c>
      <c r="U3026" t="str">
        <f>VLOOKUP(Q3026,'Capital Lookup'!A:B,2,FALSE)</f>
        <v>No</v>
      </c>
      <c r="V3026" s="2">
        <f>IFERROR(VLOOKUP(LEFT(F3026,10),'Find Purchase Orders'!B:J,9,FALSE),"")</f>
        <v>44736</v>
      </c>
      <c r="W3026" s="25" t="s">
        <v>7261</v>
      </c>
    </row>
    <row r="3027" spans="1:23" hidden="1">
      <c r="A3027" s="25" t="s">
        <v>7269</v>
      </c>
      <c r="B3027" s="25" t="s">
        <v>7965</v>
      </c>
      <c r="C3027" s="25" t="s">
        <v>7271</v>
      </c>
      <c r="D3027" s="25" t="s">
        <v>14444</v>
      </c>
      <c r="E3027" s="25" t="s">
        <v>7492</v>
      </c>
      <c r="F3027" s="25" t="s">
        <v>14445</v>
      </c>
      <c r="G3027" s="25" t="s">
        <v>14446</v>
      </c>
      <c r="H3027" s="21">
        <v>445672</v>
      </c>
      <c r="I3027" s="25" t="s">
        <v>7296</v>
      </c>
      <c r="J3027" s="25" t="s">
        <v>7288</v>
      </c>
      <c r="K3027" s="25" t="s">
        <v>7612</v>
      </c>
      <c r="L3027" s="25" t="s">
        <v>7613</v>
      </c>
      <c r="M3027" s="21">
        <v>445672</v>
      </c>
      <c r="N3027" s="22">
        <v>0</v>
      </c>
      <c r="O3027" s="21">
        <v>445672</v>
      </c>
      <c r="P3027" s="21">
        <v>445672</v>
      </c>
      <c r="Q3027" s="25" t="s">
        <v>8195</v>
      </c>
      <c r="R3027" s="1" t="str">
        <f t="shared" si="49"/>
        <v>ST10190</v>
      </c>
      <c r="S3027" t="str">
        <f>VLOOKUP(R3027,Data!$C$2:$D$261,2,0)</f>
        <v>Trillium Court</v>
      </c>
      <c r="T3027">
        <f>COUNTIF('Feb 2022'!A:A,D3027)+COUNTIF('Mar 2022'!A:A,D3027)+COUNTIF('Apr 2022'!A:A,D3027)+COUNTIF('May 2022'!A:A,D3027)+COUNTIF('June 2022'!A:A,D3027)+COUNTIF('July 2022'!A:A,D3027)+COUNTIF('Aug 2022'!A:A,D3027)+COUNTIF('Sep 2022'!A:A,D3027)+COUNTIF('Oct 2022'!A:A,D3027)+COUNTIF('Dec 2022'!A:A,D3027)</f>
        <v>0</v>
      </c>
      <c r="U3027" t="str">
        <f>VLOOKUP(Q3027,'Capital Lookup'!A:B,2,FALSE)</f>
        <v>No</v>
      </c>
      <c r="V3027" s="2">
        <f>IFERROR(VLOOKUP(LEFT(F3027,10),'Find Purchase Orders'!B:J,9,FALSE),"")</f>
        <v>44760</v>
      </c>
      <c r="W3027" s="25" t="s">
        <v>7261</v>
      </c>
    </row>
    <row r="3028" spans="1:23" hidden="1">
      <c r="A3028" s="25" t="s">
        <v>8607</v>
      </c>
      <c r="B3028" s="25" t="s">
        <v>8989</v>
      </c>
      <c r="C3028" s="25"/>
      <c r="D3028" s="25" t="s">
        <v>14447</v>
      </c>
      <c r="E3028" s="25" t="s">
        <v>8991</v>
      </c>
      <c r="F3028" s="25" t="s">
        <v>14448</v>
      </c>
      <c r="G3028" s="25" t="s">
        <v>14449</v>
      </c>
      <c r="H3028" s="21">
        <v>4168.12</v>
      </c>
      <c r="I3028" s="25" t="s">
        <v>7296</v>
      </c>
      <c r="J3028" s="25" t="s">
        <v>7288</v>
      </c>
      <c r="K3028" s="25" t="s">
        <v>7262</v>
      </c>
      <c r="L3028" s="25" t="s">
        <v>7259</v>
      </c>
      <c r="M3028" s="21">
        <v>4168.12</v>
      </c>
      <c r="N3028" s="21">
        <v>4168.12</v>
      </c>
      <c r="O3028" s="21">
        <v>0</v>
      </c>
      <c r="P3028" s="21">
        <v>4168.12</v>
      </c>
      <c r="Q3028" s="25" t="s">
        <v>8994</v>
      </c>
      <c r="R3028" s="1" t="str">
        <f t="shared" si="49"/>
        <v>ST10400</v>
      </c>
      <c r="S3028" t="e">
        <f>VLOOKUP(R3028,Data!$C$2:$D$261,2,0)</f>
        <v>#N/A</v>
      </c>
      <c r="T3028">
        <f>COUNTIF('Feb 2022'!A:A,D3028)+COUNTIF('Mar 2022'!A:A,D3028)+COUNTIF('Apr 2022'!A:A,D3028)+COUNTIF('May 2022'!A:A,D3028)+COUNTIF('June 2022'!A:A,D3028)+COUNTIF('July 2022'!A:A,D3028)+COUNTIF('Aug 2022'!A:A,D3028)+COUNTIF('Sep 2022'!A:A,D3028)+COUNTIF('Oct 2022'!A:A,D3028)+COUNTIF('Dec 2022'!A:A,D3028)</f>
        <v>0</v>
      </c>
      <c r="U3028" t="str">
        <f>VLOOKUP(Q3028,'Capital Lookup'!A:B,2,FALSE)</f>
        <v>Yes</v>
      </c>
      <c r="V3028" s="2">
        <f>IFERROR(VLOOKUP(LEFT(F3028,10),'Find Purchase Orders'!B:J,9,FALSE),"")</f>
        <v>44718</v>
      </c>
      <c r="W3028" s="25" t="s">
        <v>7261</v>
      </c>
    </row>
    <row r="3029" spans="1:23" hidden="1">
      <c r="A3029" s="25" t="s">
        <v>7269</v>
      </c>
      <c r="B3029" s="25" t="s">
        <v>7953</v>
      </c>
      <c r="C3029" s="25" t="s">
        <v>7271</v>
      </c>
      <c r="D3029" s="25" t="s">
        <v>5214</v>
      </c>
      <c r="E3029" s="25" t="s">
        <v>7492</v>
      </c>
      <c r="F3029" s="25" t="s">
        <v>14450</v>
      </c>
      <c r="G3029" s="25" t="s">
        <v>14451</v>
      </c>
      <c r="H3029" s="21">
        <v>10686.41</v>
      </c>
      <c r="I3029" s="25" t="s">
        <v>7296</v>
      </c>
      <c r="J3029" s="25" t="s">
        <v>7288</v>
      </c>
      <c r="K3029" s="25" t="s">
        <v>7495</v>
      </c>
      <c r="L3029" s="25" t="s">
        <v>8097</v>
      </c>
      <c r="M3029" s="21">
        <v>10686.41</v>
      </c>
      <c r="N3029" s="21">
        <v>10686.41</v>
      </c>
      <c r="O3029" s="21">
        <v>0</v>
      </c>
      <c r="P3029" s="21">
        <v>10686.41</v>
      </c>
      <c r="Q3029" s="25" t="s">
        <v>14452</v>
      </c>
      <c r="R3029" s="1" t="str">
        <f t="shared" si="49"/>
        <v>ST10155</v>
      </c>
      <c r="S3029" t="str">
        <f>VLOOKUP(R3029,Data!$C$2:$D$261,2,0)</f>
        <v>Oak Terrace</v>
      </c>
      <c r="T3029">
        <f>COUNTIF('Feb 2022'!A:A,D3029)+COUNTIF('Mar 2022'!A:A,D3029)+COUNTIF('Apr 2022'!A:A,D3029)+COUNTIF('May 2022'!A:A,D3029)+COUNTIF('June 2022'!A:A,D3029)+COUNTIF('July 2022'!A:A,D3029)+COUNTIF('Aug 2022'!A:A,D3029)+COUNTIF('Sep 2022'!A:A,D3029)+COUNTIF('Oct 2022'!A:A,D3029)+COUNTIF('Dec 2022'!A:A,D3029)</f>
        <v>1</v>
      </c>
      <c r="U3029" t="str">
        <f>VLOOKUP(Q3029,'Capital Lookup'!A:B,2,FALSE)</f>
        <v>No</v>
      </c>
      <c r="V3029" s="2">
        <f>IFERROR(VLOOKUP(LEFT(F3029,10),'Find Purchase Orders'!B:J,9,FALSE),"")</f>
        <v>44721</v>
      </c>
      <c r="W3029" s="25" t="s">
        <v>7261</v>
      </c>
    </row>
    <row r="3030" spans="1:23" hidden="1">
      <c r="A3030" s="25" t="s">
        <v>10632</v>
      </c>
      <c r="B3030" s="25" t="s">
        <v>7853</v>
      </c>
      <c r="C3030" s="25"/>
      <c r="D3030" s="25" t="s">
        <v>5215</v>
      </c>
      <c r="E3030" s="25" t="s">
        <v>7492</v>
      </c>
      <c r="F3030" s="25" t="s">
        <v>14453</v>
      </c>
      <c r="G3030" s="25" t="s">
        <v>14454</v>
      </c>
      <c r="H3030" s="21">
        <v>8743.34</v>
      </c>
      <c r="I3030" s="25" t="s">
        <v>7296</v>
      </c>
      <c r="J3030" s="25" t="s">
        <v>7288</v>
      </c>
      <c r="K3030" s="25" t="s">
        <v>7579</v>
      </c>
      <c r="L3030" s="25" t="s">
        <v>7580</v>
      </c>
      <c r="M3030" s="21">
        <v>8743.34</v>
      </c>
      <c r="N3030" s="21">
        <v>8743.34</v>
      </c>
      <c r="O3030" s="21">
        <v>0</v>
      </c>
      <c r="P3030" s="21">
        <v>8743.34</v>
      </c>
      <c r="Q3030" s="25" t="s">
        <v>14455</v>
      </c>
      <c r="R3030" s="1" t="str">
        <f t="shared" si="49"/>
        <v>ST10330</v>
      </c>
      <c r="S3030" t="str">
        <f>VLOOKUP(R3030,Data!$C$2:$D$261,2,0)</f>
        <v>BayWoods Place</v>
      </c>
      <c r="T3030">
        <f>COUNTIF('Feb 2022'!A:A,D3030)+COUNTIF('Mar 2022'!A:A,D3030)+COUNTIF('Apr 2022'!A:A,D3030)+COUNTIF('May 2022'!A:A,D3030)+COUNTIF('June 2022'!A:A,D3030)+COUNTIF('July 2022'!A:A,D3030)+COUNTIF('Aug 2022'!A:A,D3030)+COUNTIF('Sep 2022'!A:A,D3030)+COUNTIF('Oct 2022'!A:A,D3030)+COUNTIF('Dec 2022'!A:A,D3030)</f>
        <v>1</v>
      </c>
      <c r="U3030" t="str">
        <f>VLOOKUP(Q3030,'Capital Lookup'!A:B,2,FALSE)</f>
        <v>No</v>
      </c>
      <c r="V3030" s="2">
        <f>IFERROR(VLOOKUP(LEFT(F3030,10),'Find Purchase Orders'!B:J,9,FALSE),"")</f>
        <v>44721</v>
      </c>
      <c r="W3030" s="25" t="s">
        <v>7261</v>
      </c>
    </row>
    <row r="3031" spans="1:23" hidden="1">
      <c r="A3031" s="25" t="s">
        <v>7269</v>
      </c>
      <c r="B3031" s="25" t="s">
        <v>8259</v>
      </c>
      <c r="C3031" s="25" t="s">
        <v>8260</v>
      </c>
      <c r="D3031" s="25" t="s">
        <v>14456</v>
      </c>
      <c r="E3031" s="25" t="s">
        <v>12065</v>
      </c>
      <c r="F3031" s="25" t="s">
        <v>14457</v>
      </c>
      <c r="G3031" s="25" t="s">
        <v>14458</v>
      </c>
      <c r="H3031" s="21">
        <v>26555</v>
      </c>
      <c r="I3031" s="25" t="s">
        <v>7339</v>
      </c>
      <c r="J3031" s="25" t="s">
        <v>7288</v>
      </c>
      <c r="K3031" s="25" t="s">
        <v>8265</v>
      </c>
      <c r="L3031" s="25" t="s">
        <v>12068</v>
      </c>
      <c r="M3031" s="21">
        <v>26555</v>
      </c>
      <c r="N3031" s="21">
        <v>23165</v>
      </c>
      <c r="O3031" s="21">
        <v>3390</v>
      </c>
      <c r="P3031" s="21">
        <v>23555</v>
      </c>
      <c r="Q3031" s="25" t="s">
        <v>12069</v>
      </c>
      <c r="R3031" s="1" t="str">
        <f t="shared" si="49"/>
        <v>ST10260</v>
      </c>
      <c r="S3031" t="str">
        <f>VLOOKUP(R3031,Data!$C$2:$D$261,2,0)</f>
        <v>Support Office</v>
      </c>
      <c r="T3031">
        <f>COUNTIF('Feb 2022'!A:A,D3031)+COUNTIF('Mar 2022'!A:A,D3031)+COUNTIF('Apr 2022'!A:A,D3031)+COUNTIF('May 2022'!A:A,D3031)+COUNTIF('June 2022'!A:A,D3031)+COUNTIF('July 2022'!A:A,D3031)+COUNTIF('Aug 2022'!A:A,D3031)+COUNTIF('Sep 2022'!A:A,D3031)+COUNTIF('Oct 2022'!A:A,D3031)+COUNTIF('Dec 2022'!A:A,D3031)</f>
        <v>0</v>
      </c>
      <c r="U3031" t="str">
        <f>VLOOKUP(Q3031,'Capital Lookup'!A:B,2,FALSE)</f>
        <v>Yes</v>
      </c>
      <c r="V3031" s="2">
        <f>IFERROR(VLOOKUP(LEFT(F3031,10),'Find Purchase Orders'!B:J,9,FALSE),"")</f>
        <v>44719</v>
      </c>
      <c r="W3031" s="25" t="s">
        <v>7261</v>
      </c>
    </row>
    <row r="3032" spans="1:23" hidden="1">
      <c r="A3032" s="25" t="s">
        <v>7269</v>
      </c>
      <c r="B3032" s="25" t="s">
        <v>7498</v>
      </c>
      <c r="C3032" s="25" t="s">
        <v>7271</v>
      </c>
      <c r="D3032" s="25" t="s">
        <v>5216</v>
      </c>
      <c r="E3032" s="25" t="s">
        <v>7500</v>
      </c>
      <c r="F3032" s="25" t="s">
        <v>14459</v>
      </c>
      <c r="G3032" s="25" t="s">
        <v>14460</v>
      </c>
      <c r="H3032" s="21">
        <v>774.05</v>
      </c>
      <c r="I3032" s="25" t="s">
        <v>7296</v>
      </c>
      <c r="J3032" s="25" t="s">
        <v>7288</v>
      </c>
      <c r="K3032" s="25" t="s">
        <v>7495</v>
      </c>
      <c r="L3032" s="25" t="s">
        <v>7745</v>
      </c>
      <c r="M3032" s="21">
        <v>774.05</v>
      </c>
      <c r="N3032" s="21">
        <v>774.05</v>
      </c>
      <c r="O3032" s="21">
        <v>0</v>
      </c>
      <c r="P3032" s="21">
        <v>774.05</v>
      </c>
      <c r="Q3032" s="25" t="s">
        <v>14461</v>
      </c>
      <c r="R3032" s="1" t="str">
        <f t="shared" si="49"/>
        <v>ST10169</v>
      </c>
      <c r="S3032" t="str">
        <f>VLOOKUP(R3032,Data!$C$2:$D$261,2,0)</f>
        <v>Kennedy Lodge</v>
      </c>
      <c r="T3032">
        <f>COUNTIF('Feb 2022'!A:A,D3032)+COUNTIF('Mar 2022'!A:A,D3032)+COUNTIF('Apr 2022'!A:A,D3032)+COUNTIF('May 2022'!A:A,D3032)+COUNTIF('June 2022'!A:A,D3032)+COUNTIF('July 2022'!A:A,D3032)+COUNTIF('Aug 2022'!A:A,D3032)+COUNTIF('Sep 2022'!A:A,D3032)+COUNTIF('Oct 2022'!A:A,D3032)+COUNTIF('Dec 2022'!A:A,D3032)</f>
        <v>1</v>
      </c>
      <c r="U3032" t="str">
        <f>VLOOKUP(Q3032,'Capital Lookup'!A:B,2,FALSE)</f>
        <v>No</v>
      </c>
      <c r="V3032" s="2">
        <f>IFERROR(VLOOKUP(LEFT(F3032,10),'Find Purchase Orders'!B:J,9,FALSE),"")</f>
        <v>44719</v>
      </c>
      <c r="W3032" s="25" t="s">
        <v>7261</v>
      </c>
    </row>
    <row r="3033" spans="1:23" hidden="1">
      <c r="A3033" s="25" t="s">
        <v>7261</v>
      </c>
      <c r="B3033" s="25" t="s">
        <v>10864</v>
      </c>
      <c r="C3033" s="25" t="s">
        <v>7264</v>
      </c>
      <c r="D3033" s="25" t="s">
        <v>5217</v>
      </c>
      <c r="E3033" s="25" t="s">
        <v>7500</v>
      </c>
      <c r="F3033" s="25" t="s">
        <v>14462</v>
      </c>
      <c r="G3033" s="25" t="s">
        <v>14463</v>
      </c>
      <c r="H3033" s="21">
        <v>4472.82</v>
      </c>
      <c r="I3033" s="25" t="s">
        <v>7296</v>
      </c>
      <c r="J3033" s="25" t="s">
        <v>7288</v>
      </c>
      <c r="K3033" s="25" t="s">
        <v>7495</v>
      </c>
      <c r="L3033" s="25" t="s">
        <v>7740</v>
      </c>
      <c r="M3033" s="21">
        <v>4472.82</v>
      </c>
      <c r="N3033" s="21">
        <v>4472.82</v>
      </c>
      <c r="O3033" s="21">
        <v>0</v>
      </c>
      <c r="P3033" s="21">
        <v>4472.82</v>
      </c>
      <c r="Q3033" s="25" t="s">
        <v>14464</v>
      </c>
      <c r="R3033" s="1" t="str">
        <f t="shared" si="49"/>
        <v>ST10044</v>
      </c>
      <c r="S3033" t="str">
        <f>VLOOKUP(R3033,Data!$C$2:$D$261,2,0)</f>
        <v>Landmark Court</v>
      </c>
      <c r="T3033">
        <f>COUNTIF('Feb 2022'!A:A,D3033)+COUNTIF('Mar 2022'!A:A,D3033)+COUNTIF('Apr 2022'!A:A,D3033)+COUNTIF('May 2022'!A:A,D3033)+COUNTIF('June 2022'!A:A,D3033)+COUNTIF('July 2022'!A:A,D3033)+COUNTIF('Aug 2022'!A:A,D3033)+COUNTIF('Sep 2022'!A:A,D3033)+COUNTIF('Oct 2022'!A:A,D3033)+COUNTIF('Dec 2022'!A:A,D3033)</f>
        <v>1</v>
      </c>
      <c r="U3033" t="str">
        <f>VLOOKUP(Q3033,'Capital Lookup'!A:B,2,FALSE)</f>
        <v>No</v>
      </c>
      <c r="V3033" s="2">
        <f>IFERROR(VLOOKUP(LEFT(F3033,10),'Find Purchase Orders'!B:J,9,FALSE),"")</f>
        <v>44720</v>
      </c>
      <c r="W3033" s="25" t="s">
        <v>7261</v>
      </c>
    </row>
    <row r="3034" spans="1:23" hidden="1">
      <c r="A3034" s="25" t="s">
        <v>7269</v>
      </c>
      <c r="B3034" s="25" t="s">
        <v>7426</v>
      </c>
      <c r="C3034" s="25" t="s">
        <v>7271</v>
      </c>
      <c r="D3034" s="25" t="s">
        <v>14465</v>
      </c>
      <c r="E3034" s="25" t="s">
        <v>14048</v>
      </c>
      <c r="H3034" s="21">
        <v>6765.31</v>
      </c>
      <c r="I3034" s="25" t="s">
        <v>7257</v>
      </c>
      <c r="K3034" s="25" t="s">
        <v>9091</v>
      </c>
      <c r="L3034" s="25" t="s">
        <v>8947</v>
      </c>
      <c r="M3034" s="22">
        <v>0</v>
      </c>
      <c r="N3034" s="22">
        <v>0</v>
      </c>
      <c r="O3034" s="21">
        <v>0</v>
      </c>
      <c r="P3034" s="21">
        <v>778.31</v>
      </c>
      <c r="Q3034" s="25" t="s">
        <v>14466</v>
      </c>
      <c r="R3034" s="1" t="str">
        <f t="shared" si="49"/>
        <v>ST10188</v>
      </c>
      <c r="S3034" t="str">
        <f>VLOOKUP(R3034,Data!$C$2:$D$261,2,0)</f>
        <v>Telfer Place</v>
      </c>
      <c r="T3034">
        <f>COUNTIF('Feb 2022'!A:A,D3034)+COUNTIF('Mar 2022'!A:A,D3034)+COUNTIF('Apr 2022'!A:A,D3034)+COUNTIF('May 2022'!A:A,D3034)+COUNTIF('June 2022'!A:A,D3034)+COUNTIF('July 2022'!A:A,D3034)+COUNTIF('Aug 2022'!A:A,D3034)+COUNTIF('Sep 2022'!A:A,D3034)+COUNTIF('Oct 2022'!A:A,D3034)+COUNTIF('Dec 2022'!A:A,D3034)</f>
        <v>0</v>
      </c>
      <c r="U3034" t="str">
        <f>VLOOKUP(Q3034,'Capital Lookup'!A:B,2,FALSE)</f>
        <v>No</v>
      </c>
      <c r="V3034" s="2" t="str">
        <f>IFERROR(VLOOKUP(LEFT(F3034,10),'Find Purchase Orders'!B:J,9,FALSE),"")</f>
        <v/>
      </c>
      <c r="W3034" s="25" t="s">
        <v>7261</v>
      </c>
    </row>
    <row r="3035" spans="1:23" hidden="1">
      <c r="A3035" s="25" t="s">
        <v>7261</v>
      </c>
      <c r="B3035" s="25" t="s">
        <v>7513</v>
      </c>
      <c r="C3035" s="25" t="s">
        <v>7264</v>
      </c>
      <c r="D3035" s="25" t="s">
        <v>5218</v>
      </c>
      <c r="E3035" s="25" t="s">
        <v>7500</v>
      </c>
      <c r="F3035" s="25" t="s">
        <v>14467</v>
      </c>
      <c r="G3035" s="25" t="s">
        <v>14468</v>
      </c>
      <c r="H3035" s="21">
        <v>1474.03</v>
      </c>
      <c r="I3035" s="25" t="s">
        <v>7296</v>
      </c>
      <c r="J3035" s="25" t="s">
        <v>7288</v>
      </c>
      <c r="K3035" s="25" t="s">
        <v>7495</v>
      </c>
      <c r="L3035" s="25" t="s">
        <v>7734</v>
      </c>
      <c r="M3035" s="21">
        <v>1474.03</v>
      </c>
      <c r="N3035" s="21">
        <v>1474.03</v>
      </c>
      <c r="O3035" s="21">
        <v>0</v>
      </c>
      <c r="P3035" s="21">
        <v>1474.03</v>
      </c>
      <c r="Q3035" s="25" t="s">
        <v>14469</v>
      </c>
      <c r="R3035" s="1" t="str">
        <f t="shared" si="49"/>
        <v>ST10043</v>
      </c>
      <c r="S3035" t="str">
        <f>VLOOKUP(R3035,Data!$C$2:$D$261,2,0)</f>
        <v>Hunt Club Manor</v>
      </c>
      <c r="T3035">
        <f>COUNTIF('Feb 2022'!A:A,D3035)+COUNTIF('Mar 2022'!A:A,D3035)+COUNTIF('Apr 2022'!A:A,D3035)+COUNTIF('May 2022'!A:A,D3035)+COUNTIF('June 2022'!A:A,D3035)+COUNTIF('July 2022'!A:A,D3035)+COUNTIF('Aug 2022'!A:A,D3035)+COUNTIF('Sep 2022'!A:A,D3035)+COUNTIF('Oct 2022'!A:A,D3035)+COUNTIF('Dec 2022'!A:A,D3035)</f>
        <v>1</v>
      </c>
      <c r="U3035" t="str">
        <f>VLOOKUP(Q3035,'Capital Lookup'!A:B,2,FALSE)</f>
        <v>No</v>
      </c>
      <c r="V3035" s="2">
        <f>IFERROR(VLOOKUP(LEFT(F3035,10),'Find Purchase Orders'!B:J,9,FALSE),"")</f>
        <v>44720</v>
      </c>
      <c r="W3035" s="25" t="s">
        <v>7261</v>
      </c>
    </row>
    <row r="3036" spans="1:23" hidden="1">
      <c r="A3036" s="25" t="s">
        <v>7478</v>
      </c>
      <c r="B3036" s="25" t="s">
        <v>7935</v>
      </c>
      <c r="C3036" s="25" t="s">
        <v>7587</v>
      </c>
      <c r="D3036" s="25" t="s">
        <v>5219</v>
      </c>
      <c r="E3036" s="25" t="s">
        <v>7500</v>
      </c>
      <c r="H3036" s="21">
        <v>2938</v>
      </c>
      <c r="I3036" s="25" t="s">
        <v>7257</v>
      </c>
      <c r="K3036" s="25" t="s">
        <v>8946</v>
      </c>
      <c r="L3036" s="25" t="s">
        <v>8176</v>
      </c>
      <c r="M3036" s="22">
        <v>0</v>
      </c>
      <c r="N3036" s="22">
        <v>0</v>
      </c>
      <c r="O3036" s="21">
        <v>0</v>
      </c>
      <c r="P3036" s="21">
        <v>338</v>
      </c>
      <c r="Q3036" s="25" t="s">
        <v>14470</v>
      </c>
      <c r="R3036" s="1" t="str">
        <f t="shared" si="49"/>
        <v>ST10162</v>
      </c>
      <c r="S3036" t="str">
        <f>VLOOKUP(R3036,Data!$C$2:$D$261,2,0)</f>
        <v>Elginwood</v>
      </c>
      <c r="T3036">
        <f>COUNTIF('Feb 2022'!A:A,D3036)+COUNTIF('Mar 2022'!A:A,D3036)+COUNTIF('Apr 2022'!A:A,D3036)+COUNTIF('May 2022'!A:A,D3036)+COUNTIF('June 2022'!A:A,D3036)+COUNTIF('July 2022'!A:A,D3036)+COUNTIF('Aug 2022'!A:A,D3036)+COUNTIF('Sep 2022'!A:A,D3036)+COUNTIF('Oct 2022'!A:A,D3036)+COUNTIF('Dec 2022'!A:A,D3036)</f>
        <v>1</v>
      </c>
      <c r="U3036" t="str">
        <f>VLOOKUP(Q3036,'Capital Lookup'!A:B,2,FALSE)</f>
        <v>No</v>
      </c>
      <c r="V3036" s="2" t="str">
        <f>IFERROR(VLOOKUP(LEFT(F3036,10),'Find Purchase Orders'!B:J,9,FALSE),"")</f>
        <v/>
      </c>
      <c r="W3036" s="25" t="s">
        <v>7261</v>
      </c>
    </row>
    <row r="3037" spans="1:23" hidden="1">
      <c r="A3037" s="25" t="s">
        <v>7252</v>
      </c>
      <c r="B3037" s="25" t="s">
        <v>7524</v>
      </c>
      <c r="C3037" s="25" t="s">
        <v>7254</v>
      </c>
      <c r="D3037" s="25" t="s">
        <v>5264</v>
      </c>
      <c r="E3037" s="25" t="s">
        <v>7526</v>
      </c>
      <c r="F3037" s="25" t="s">
        <v>14471</v>
      </c>
      <c r="G3037" s="25" t="s">
        <v>10220</v>
      </c>
      <c r="H3037" s="21">
        <v>1795.55</v>
      </c>
      <c r="I3037" s="25" t="s">
        <v>7296</v>
      </c>
      <c r="J3037" s="25" t="s">
        <v>7288</v>
      </c>
      <c r="K3037" s="25" t="s">
        <v>7262</v>
      </c>
      <c r="L3037" s="25" t="s">
        <v>7259</v>
      </c>
      <c r="M3037" s="21">
        <v>1795.55</v>
      </c>
      <c r="N3037" s="21">
        <v>1795.55</v>
      </c>
      <c r="O3037" s="21">
        <v>0</v>
      </c>
      <c r="P3037" s="21">
        <v>1795.55</v>
      </c>
      <c r="Q3037" s="25" t="s">
        <v>7529</v>
      </c>
      <c r="R3037" s="1" t="str">
        <f t="shared" si="49"/>
        <v>ST10041</v>
      </c>
      <c r="S3037" t="str">
        <f>VLOOKUP(R3037,Data!$C$2:$D$261,2,0)</f>
        <v>Prince of Wales</v>
      </c>
      <c r="T3037">
        <f>COUNTIF('Feb 2022'!A:A,D3037)+COUNTIF('Mar 2022'!A:A,D3037)+COUNTIF('Apr 2022'!A:A,D3037)+COUNTIF('May 2022'!A:A,D3037)+COUNTIF('June 2022'!A:A,D3037)+COUNTIF('July 2022'!A:A,D3037)+COUNTIF('Aug 2022'!A:A,D3037)+COUNTIF('Sep 2022'!A:A,D3037)+COUNTIF('Oct 2022'!A:A,D3037)+COUNTIF('Dec 2022'!A:A,D3037)</f>
        <v>1</v>
      </c>
      <c r="U3037" t="str">
        <f>VLOOKUP(Q3037,'Capital Lookup'!A:B,2,FALSE)</f>
        <v>No</v>
      </c>
      <c r="V3037" s="2">
        <f>IFERROR(VLOOKUP(LEFT(F3037,10),'Find Purchase Orders'!B:J,9,FALSE),"")</f>
        <v>44725</v>
      </c>
      <c r="W3037" s="25" t="s">
        <v>7261</v>
      </c>
    </row>
    <row r="3038" spans="1:23" hidden="1">
      <c r="A3038" s="25" t="s">
        <v>7252</v>
      </c>
      <c r="B3038" s="25" t="s">
        <v>7524</v>
      </c>
      <c r="C3038" s="25" t="s">
        <v>7254</v>
      </c>
      <c r="D3038" s="25" t="s">
        <v>5264</v>
      </c>
      <c r="E3038" s="25" t="s">
        <v>7526</v>
      </c>
      <c r="F3038" s="25" t="s">
        <v>14472</v>
      </c>
      <c r="G3038" s="25" t="s">
        <v>6210</v>
      </c>
      <c r="H3038" s="21">
        <v>16143.53</v>
      </c>
      <c r="I3038" s="25" t="s">
        <v>7296</v>
      </c>
      <c r="J3038" s="25" t="s">
        <v>7288</v>
      </c>
      <c r="K3038" s="25" t="s">
        <v>7262</v>
      </c>
      <c r="L3038" s="25" t="s">
        <v>7259</v>
      </c>
      <c r="M3038" s="21">
        <v>16143.53</v>
      </c>
      <c r="N3038" s="21">
        <v>16143.53</v>
      </c>
      <c r="O3038" s="21">
        <v>0</v>
      </c>
      <c r="P3038" s="21">
        <v>16143.53</v>
      </c>
      <c r="Q3038" s="25" t="s">
        <v>7529</v>
      </c>
      <c r="R3038" s="1" t="str">
        <f t="shared" si="49"/>
        <v>ST10041</v>
      </c>
      <c r="S3038" t="str">
        <f>VLOOKUP(R3038,Data!$C$2:$D$261,2,0)</f>
        <v>Prince of Wales</v>
      </c>
      <c r="T3038">
        <f>COUNTIF('Feb 2022'!A:A,D3038)+COUNTIF('Mar 2022'!A:A,D3038)+COUNTIF('Apr 2022'!A:A,D3038)+COUNTIF('May 2022'!A:A,D3038)+COUNTIF('June 2022'!A:A,D3038)+COUNTIF('July 2022'!A:A,D3038)+COUNTIF('Aug 2022'!A:A,D3038)+COUNTIF('Sep 2022'!A:A,D3038)+COUNTIF('Oct 2022'!A:A,D3038)+COUNTIF('Dec 2022'!A:A,D3038)</f>
        <v>1</v>
      </c>
      <c r="U3038" t="str">
        <f>VLOOKUP(Q3038,'Capital Lookup'!A:B,2,FALSE)</f>
        <v>No</v>
      </c>
      <c r="V3038" s="2">
        <f>IFERROR(VLOOKUP(LEFT(F3038,10),'Find Purchase Orders'!B:J,9,FALSE),"")</f>
        <v>44725</v>
      </c>
      <c r="W3038" s="25" t="s">
        <v>7261</v>
      </c>
    </row>
    <row r="3039" spans="1:23" hidden="1">
      <c r="A3039" s="25" t="s">
        <v>7261</v>
      </c>
      <c r="B3039" s="25" t="s">
        <v>9405</v>
      </c>
      <c r="C3039" s="25" t="s">
        <v>7282</v>
      </c>
      <c r="D3039" s="25" t="s">
        <v>5220</v>
      </c>
      <c r="E3039" s="25" t="s">
        <v>8200</v>
      </c>
      <c r="F3039" s="25" t="s">
        <v>14473</v>
      </c>
      <c r="G3039" s="25" t="s">
        <v>6033</v>
      </c>
      <c r="H3039" s="21">
        <v>566.13</v>
      </c>
      <c r="I3039" s="25" t="s">
        <v>7296</v>
      </c>
      <c r="J3039" s="25" t="s">
        <v>7288</v>
      </c>
      <c r="K3039" s="25" t="s">
        <v>7262</v>
      </c>
      <c r="L3039" s="25" t="s">
        <v>7259</v>
      </c>
      <c r="M3039" s="21">
        <v>566.13</v>
      </c>
      <c r="N3039" s="21">
        <v>566.13</v>
      </c>
      <c r="O3039" s="21">
        <v>0</v>
      </c>
      <c r="P3039" s="21">
        <v>566.13</v>
      </c>
      <c r="Q3039" s="25" t="s">
        <v>9409</v>
      </c>
      <c r="R3039" s="1" t="str">
        <f t="shared" si="49"/>
        <v>ST10035</v>
      </c>
      <c r="S3039" t="str">
        <f>VLOOKUP(R3039,Data!$C$2:$D$261,2,0)</f>
        <v>The Westwood</v>
      </c>
      <c r="T3039">
        <f>COUNTIF('Feb 2022'!A:A,D3039)+COUNTIF('Mar 2022'!A:A,D3039)+COUNTIF('Apr 2022'!A:A,D3039)+COUNTIF('May 2022'!A:A,D3039)+COUNTIF('June 2022'!A:A,D3039)+COUNTIF('July 2022'!A:A,D3039)+COUNTIF('Aug 2022'!A:A,D3039)+COUNTIF('Sep 2022'!A:A,D3039)+COUNTIF('Oct 2022'!A:A,D3039)+COUNTIF('Dec 2022'!A:A,D3039)</f>
        <v>1</v>
      </c>
      <c r="U3039" t="str">
        <f>VLOOKUP(Q3039,'Capital Lookup'!A:B,2,FALSE)</f>
        <v>No</v>
      </c>
      <c r="V3039" s="2">
        <f>IFERROR(VLOOKUP(LEFT(F3039,10),'Find Purchase Orders'!B:J,9,FALSE),"")</f>
        <v>44719</v>
      </c>
      <c r="W3039" s="25" t="s">
        <v>7261</v>
      </c>
    </row>
    <row r="3040" spans="1:23" hidden="1">
      <c r="A3040" s="25" t="s">
        <v>7261</v>
      </c>
      <c r="B3040" s="25" t="s">
        <v>9405</v>
      </c>
      <c r="C3040" s="25" t="s">
        <v>7282</v>
      </c>
      <c r="D3040" s="25" t="s">
        <v>5220</v>
      </c>
      <c r="E3040" s="25" t="s">
        <v>8200</v>
      </c>
      <c r="F3040" s="25" t="s">
        <v>14474</v>
      </c>
      <c r="G3040" s="25" t="s">
        <v>14475</v>
      </c>
      <c r="H3040" s="21">
        <v>4218.38</v>
      </c>
      <c r="I3040" s="25" t="s">
        <v>7296</v>
      </c>
      <c r="J3040" s="25" t="s">
        <v>7288</v>
      </c>
      <c r="K3040" s="25" t="s">
        <v>7262</v>
      </c>
      <c r="L3040" s="25" t="s">
        <v>7259</v>
      </c>
      <c r="M3040" s="21">
        <v>4218.38</v>
      </c>
      <c r="N3040" s="21">
        <v>4218.3900000000003</v>
      </c>
      <c r="O3040" s="21">
        <v>-0.01</v>
      </c>
      <c r="P3040" s="21">
        <v>4218.38</v>
      </c>
      <c r="Q3040" s="25" t="s">
        <v>9409</v>
      </c>
      <c r="R3040" s="1" t="str">
        <f t="shared" si="49"/>
        <v>ST10035</v>
      </c>
      <c r="S3040" t="str">
        <f>VLOOKUP(R3040,Data!$C$2:$D$261,2,0)</f>
        <v>The Westwood</v>
      </c>
      <c r="T3040">
        <f>COUNTIF('Feb 2022'!A:A,D3040)+COUNTIF('Mar 2022'!A:A,D3040)+COUNTIF('Apr 2022'!A:A,D3040)+COUNTIF('May 2022'!A:A,D3040)+COUNTIF('June 2022'!A:A,D3040)+COUNTIF('July 2022'!A:A,D3040)+COUNTIF('Aug 2022'!A:A,D3040)+COUNTIF('Sep 2022'!A:A,D3040)+COUNTIF('Oct 2022'!A:A,D3040)+COUNTIF('Dec 2022'!A:A,D3040)</f>
        <v>1</v>
      </c>
      <c r="U3040" t="str">
        <f>VLOOKUP(Q3040,'Capital Lookup'!A:B,2,FALSE)</f>
        <v>No</v>
      </c>
      <c r="V3040" s="2">
        <f>IFERROR(VLOOKUP(LEFT(F3040,10),'Find Purchase Orders'!B:J,9,FALSE),"")</f>
        <v>44719</v>
      </c>
      <c r="W3040" s="25" t="s">
        <v>7261</v>
      </c>
    </row>
    <row r="3041" spans="1:23" hidden="1">
      <c r="A3041" s="25" t="s">
        <v>7269</v>
      </c>
      <c r="B3041" s="25" t="s">
        <v>8259</v>
      </c>
      <c r="C3041" s="25" t="s">
        <v>8260</v>
      </c>
      <c r="D3041" s="25" t="s">
        <v>14476</v>
      </c>
      <c r="E3041" s="25" t="s">
        <v>12065</v>
      </c>
      <c r="F3041" s="25" t="s">
        <v>14477</v>
      </c>
      <c r="G3041" s="25" t="s">
        <v>14478</v>
      </c>
      <c r="H3041" s="21">
        <v>4791.2</v>
      </c>
      <c r="I3041" s="25" t="s">
        <v>7339</v>
      </c>
      <c r="J3041" s="25" t="s">
        <v>7288</v>
      </c>
      <c r="K3041" s="25" t="s">
        <v>8265</v>
      </c>
      <c r="L3041" s="25" t="s">
        <v>12068</v>
      </c>
      <c r="M3041" s="21">
        <v>53765.4</v>
      </c>
      <c r="N3041" s="21">
        <v>3295.36</v>
      </c>
      <c r="O3041" s="21">
        <v>50470.04</v>
      </c>
      <c r="P3041" s="21">
        <v>3467.45</v>
      </c>
      <c r="Q3041" s="25" t="s">
        <v>14479</v>
      </c>
      <c r="R3041" s="1" t="str">
        <f t="shared" si="49"/>
        <v>ST10260</v>
      </c>
      <c r="S3041" t="str">
        <f>VLOOKUP(R3041,Data!$C$2:$D$261,2,0)</f>
        <v>Support Office</v>
      </c>
      <c r="T3041">
        <f>COUNTIF('Feb 2022'!A:A,D3041)+COUNTIF('Mar 2022'!A:A,D3041)+COUNTIF('Apr 2022'!A:A,D3041)+COUNTIF('May 2022'!A:A,D3041)+COUNTIF('June 2022'!A:A,D3041)+COUNTIF('July 2022'!A:A,D3041)+COUNTIF('Aug 2022'!A:A,D3041)+COUNTIF('Sep 2022'!A:A,D3041)+COUNTIF('Oct 2022'!A:A,D3041)+COUNTIF('Dec 2022'!A:A,D3041)</f>
        <v>0</v>
      </c>
      <c r="U3041" t="str">
        <f>VLOOKUP(Q3041,'Capital Lookup'!A:B,2,FALSE)</f>
        <v>Yes</v>
      </c>
      <c r="V3041" s="2">
        <f>IFERROR(VLOOKUP(LEFT(F3041,10),'Find Purchase Orders'!B:J,9,FALSE),"")</f>
        <v>44725</v>
      </c>
      <c r="W3041" s="25" t="s">
        <v>7261</v>
      </c>
    </row>
    <row r="3042" spans="1:23" hidden="1">
      <c r="A3042" s="25" t="s">
        <v>7313</v>
      </c>
      <c r="B3042" s="25" t="s">
        <v>7944</v>
      </c>
      <c r="C3042" s="25" t="s">
        <v>7587</v>
      </c>
      <c r="D3042" s="25" t="s">
        <v>5342</v>
      </c>
      <c r="E3042" s="25" t="s">
        <v>14480</v>
      </c>
      <c r="F3042" s="25" t="s">
        <v>14481</v>
      </c>
      <c r="G3042" s="25" t="s">
        <v>14482</v>
      </c>
      <c r="H3042" s="21">
        <v>718.89</v>
      </c>
      <c r="I3042" s="25" t="s">
        <v>7287</v>
      </c>
      <c r="J3042" s="25" t="s">
        <v>7288</v>
      </c>
      <c r="K3042" s="25" t="s">
        <v>7262</v>
      </c>
      <c r="L3042" s="25" t="s">
        <v>7259</v>
      </c>
      <c r="M3042" s="21">
        <v>718.89</v>
      </c>
      <c r="N3042" s="21">
        <v>718.89</v>
      </c>
      <c r="O3042" s="21">
        <v>0</v>
      </c>
      <c r="P3042" s="21">
        <v>82.7</v>
      </c>
      <c r="Q3042" s="25" t="s">
        <v>14483</v>
      </c>
      <c r="R3042" s="1" t="str">
        <f t="shared" si="49"/>
        <v>ST10181</v>
      </c>
      <c r="S3042" t="str">
        <f>VLOOKUP(R3042,Data!$C$2:$D$261,2,0)</f>
        <v>Iler Lodge</v>
      </c>
      <c r="T3042">
        <f>COUNTIF('Feb 2022'!A:A,D3042)+COUNTIF('Mar 2022'!A:A,D3042)+COUNTIF('Apr 2022'!A:A,D3042)+COUNTIF('May 2022'!A:A,D3042)+COUNTIF('June 2022'!A:A,D3042)+COUNTIF('July 2022'!A:A,D3042)+COUNTIF('Aug 2022'!A:A,D3042)+COUNTIF('Sep 2022'!A:A,D3042)+COUNTIF('Oct 2022'!A:A,D3042)+COUNTIF('Dec 2022'!A:A,D3042)</f>
        <v>1</v>
      </c>
      <c r="U3042" t="str">
        <f>VLOOKUP(Q3042,'Capital Lookup'!A:B,2,FALSE)</f>
        <v>No</v>
      </c>
      <c r="V3042" s="2">
        <f>IFERROR(VLOOKUP(LEFT(F3042,10),'Find Purchase Orders'!B:J,9,FALSE),"")</f>
        <v>44735</v>
      </c>
      <c r="W3042" s="25" t="s">
        <v>7261</v>
      </c>
    </row>
    <row r="3043" spans="1:23" hidden="1">
      <c r="A3043" s="25" t="s">
        <v>7269</v>
      </c>
      <c r="B3043" s="25" t="s">
        <v>8259</v>
      </c>
      <c r="C3043" s="25" t="s">
        <v>8260</v>
      </c>
      <c r="D3043" s="25" t="s">
        <v>14484</v>
      </c>
      <c r="E3043" s="25" t="s">
        <v>12065</v>
      </c>
      <c r="F3043" s="25" t="s">
        <v>14485</v>
      </c>
      <c r="G3043" s="25" t="s">
        <v>14486</v>
      </c>
      <c r="H3043" s="21">
        <v>59769.09</v>
      </c>
      <c r="I3043" s="25" t="s">
        <v>7339</v>
      </c>
      <c r="J3043" s="25" t="s">
        <v>7288</v>
      </c>
      <c r="K3043" s="25" t="s">
        <v>8265</v>
      </c>
      <c r="L3043" s="25" t="s">
        <v>12068</v>
      </c>
      <c r="M3043" s="21">
        <v>59769.09</v>
      </c>
      <c r="N3043" s="21">
        <v>39653.800000000003</v>
      </c>
      <c r="O3043" s="21">
        <v>20115.29</v>
      </c>
      <c r="P3043" s="21">
        <v>42574.81</v>
      </c>
      <c r="Q3043" s="25" t="s">
        <v>14479</v>
      </c>
      <c r="R3043" s="1" t="str">
        <f t="shared" si="49"/>
        <v>ST10260</v>
      </c>
      <c r="S3043" t="str">
        <f>VLOOKUP(R3043,Data!$C$2:$D$261,2,0)</f>
        <v>Support Office</v>
      </c>
      <c r="T3043">
        <f>COUNTIF('Feb 2022'!A:A,D3043)+COUNTIF('Mar 2022'!A:A,D3043)+COUNTIF('Apr 2022'!A:A,D3043)+COUNTIF('May 2022'!A:A,D3043)+COUNTIF('June 2022'!A:A,D3043)+COUNTIF('July 2022'!A:A,D3043)+COUNTIF('Aug 2022'!A:A,D3043)+COUNTIF('Sep 2022'!A:A,D3043)+COUNTIF('Oct 2022'!A:A,D3043)+COUNTIF('Dec 2022'!A:A,D3043)</f>
        <v>0</v>
      </c>
      <c r="U3043" t="str">
        <f>VLOOKUP(Q3043,'Capital Lookup'!A:B,2,FALSE)</f>
        <v>Yes</v>
      </c>
      <c r="V3043" s="2">
        <f>IFERROR(VLOOKUP(LEFT(F3043,10),'Find Purchase Orders'!B:J,9,FALSE),"")</f>
        <v>44725</v>
      </c>
      <c r="W3043" s="25" t="s">
        <v>7261</v>
      </c>
    </row>
    <row r="3044" spans="1:23" hidden="1">
      <c r="A3044" s="25" t="s">
        <v>13331</v>
      </c>
      <c r="B3044" s="25" t="s">
        <v>7460</v>
      </c>
      <c r="C3044" s="25" t="s">
        <v>7264</v>
      </c>
      <c r="D3044" s="25" t="s">
        <v>5222</v>
      </c>
      <c r="E3044" s="25" t="s">
        <v>7462</v>
      </c>
      <c r="F3044" s="25" t="s">
        <v>14487</v>
      </c>
      <c r="G3044" s="25" t="s">
        <v>14488</v>
      </c>
      <c r="H3044" s="21">
        <v>14857.24</v>
      </c>
      <c r="I3044" s="25" t="s">
        <v>7296</v>
      </c>
      <c r="J3044" s="25" t="s">
        <v>7288</v>
      </c>
      <c r="K3044" s="25" t="s">
        <v>7258</v>
      </c>
      <c r="L3044" s="25" t="s">
        <v>12556</v>
      </c>
      <c r="M3044" s="21">
        <v>14857.24</v>
      </c>
      <c r="N3044" s="21">
        <v>14857.24</v>
      </c>
      <c r="O3044" s="21">
        <v>0</v>
      </c>
      <c r="P3044" s="21">
        <v>14857.24</v>
      </c>
      <c r="Q3044" s="25" t="s">
        <v>14489</v>
      </c>
      <c r="R3044" s="1" t="str">
        <f t="shared" si="49"/>
        <v>ST10003</v>
      </c>
      <c r="S3044" t="str">
        <f>VLOOKUP(R3044,Data!$C$2:$D$261,2,0)</f>
        <v>Appleby Place</v>
      </c>
      <c r="T3044">
        <f>COUNTIF('Feb 2022'!A:A,D3044)+COUNTIF('Mar 2022'!A:A,D3044)+COUNTIF('Apr 2022'!A:A,D3044)+COUNTIF('May 2022'!A:A,D3044)+COUNTIF('June 2022'!A:A,D3044)+COUNTIF('July 2022'!A:A,D3044)+COUNTIF('Aug 2022'!A:A,D3044)+COUNTIF('Sep 2022'!A:A,D3044)+COUNTIF('Oct 2022'!A:A,D3044)+COUNTIF('Dec 2022'!A:A,D3044)</f>
        <v>1</v>
      </c>
      <c r="U3044" t="str">
        <f>VLOOKUP(Q3044,'Capital Lookup'!A:B,2,FALSE)</f>
        <v>No</v>
      </c>
      <c r="V3044" s="2">
        <f>IFERROR(VLOOKUP(LEFT(F3044,10),'Find Purchase Orders'!B:J,9,FALSE),"")</f>
        <v>44721</v>
      </c>
      <c r="W3044" s="25" t="s">
        <v>7261</v>
      </c>
    </row>
    <row r="3045" spans="1:23" hidden="1">
      <c r="A3045" s="25" t="s">
        <v>7252</v>
      </c>
      <c r="B3045" s="25" t="s">
        <v>7398</v>
      </c>
      <c r="C3045" s="25" t="s">
        <v>7254</v>
      </c>
      <c r="D3045" s="25" t="s">
        <v>5224</v>
      </c>
      <c r="E3045" s="25" t="s">
        <v>8140</v>
      </c>
      <c r="F3045" s="25" t="s">
        <v>14490</v>
      </c>
      <c r="G3045" s="25" t="s">
        <v>14491</v>
      </c>
      <c r="H3045" s="21">
        <v>12023.2</v>
      </c>
      <c r="I3045" s="25" t="s">
        <v>7296</v>
      </c>
      <c r="J3045" s="25" t="s">
        <v>7288</v>
      </c>
      <c r="K3045" s="25" t="s">
        <v>7733</v>
      </c>
      <c r="L3045" s="25" t="s">
        <v>7734</v>
      </c>
      <c r="M3045" s="21">
        <v>12023.2</v>
      </c>
      <c r="N3045" s="21">
        <v>12023.2</v>
      </c>
      <c r="O3045" s="21">
        <v>0</v>
      </c>
      <c r="P3045" s="21">
        <v>12023.2</v>
      </c>
      <c r="Q3045" s="25" t="s">
        <v>14492</v>
      </c>
      <c r="R3045" s="1" t="str">
        <f t="shared" si="49"/>
        <v>ST10009</v>
      </c>
      <c r="S3045" t="str">
        <f>VLOOKUP(R3045,Data!$C$2:$D$261,2,0)</f>
        <v>Birkdale</v>
      </c>
      <c r="T3045">
        <f>COUNTIF('Feb 2022'!A:A,D3045)+COUNTIF('Mar 2022'!A:A,D3045)+COUNTIF('Apr 2022'!A:A,D3045)+COUNTIF('May 2022'!A:A,D3045)+COUNTIF('June 2022'!A:A,D3045)+COUNTIF('July 2022'!A:A,D3045)+COUNTIF('Aug 2022'!A:A,D3045)+COUNTIF('Sep 2022'!A:A,D3045)+COUNTIF('Oct 2022'!A:A,D3045)+COUNTIF('Dec 2022'!A:A,D3045)</f>
        <v>1</v>
      </c>
      <c r="U3045" t="str">
        <f>VLOOKUP(Q3045,'Capital Lookup'!A:B,2,FALSE)</f>
        <v>No</v>
      </c>
      <c r="V3045" s="2">
        <f>IFERROR(VLOOKUP(LEFT(F3045,10),'Find Purchase Orders'!B:J,9,FALSE),"")</f>
        <v>44721</v>
      </c>
      <c r="W3045" s="25" t="s">
        <v>7261</v>
      </c>
    </row>
    <row r="3046" spans="1:23" hidden="1">
      <c r="A3046" s="25" t="s">
        <v>7261</v>
      </c>
      <c r="B3046" s="25" t="s">
        <v>9338</v>
      </c>
      <c r="C3046" s="25" t="s">
        <v>7264</v>
      </c>
      <c r="D3046" s="25" t="s">
        <v>5226</v>
      </c>
      <c r="E3046" s="25" t="s">
        <v>8140</v>
      </c>
      <c r="F3046" s="25" t="s">
        <v>14493</v>
      </c>
      <c r="G3046" s="25" t="s">
        <v>14494</v>
      </c>
      <c r="H3046" s="21">
        <v>5966.4</v>
      </c>
      <c r="I3046" s="25" t="s">
        <v>7296</v>
      </c>
      <c r="J3046" s="25" t="s">
        <v>7288</v>
      </c>
      <c r="K3046" s="25" t="s">
        <v>7495</v>
      </c>
      <c r="L3046" s="25" t="s">
        <v>7517</v>
      </c>
      <c r="M3046" s="21">
        <v>5966.4</v>
      </c>
      <c r="N3046" s="21">
        <v>5966.4</v>
      </c>
      <c r="O3046" s="21">
        <v>0</v>
      </c>
      <c r="P3046" s="21">
        <v>5966.4</v>
      </c>
      <c r="Q3046" s="25" t="s">
        <v>14495</v>
      </c>
      <c r="R3046" s="1" t="str">
        <f t="shared" si="49"/>
        <v>ST10008</v>
      </c>
      <c r="S3046" t="str">
        <f>VLOOKUP(R3046,Data!$C$2:$D$261,2,0)</f>
        <v>Trafalgar Lodge</v>
      </c>
      <c r="T3046">
        <f>COUNTIF('Feb 2022'!A:A,D3046)+COUNTIF('Mar 2022'!A:A,D3046)+COUNTIF('Apr 2022'!A:A,D3046)+COUNTIF('May 2022'!A:A,D3046)+COUNTIF('June 2022'!A:A,D3046)+COUNTIF('July 2022'!A:A,D3046)+COUNTIF('Aug 2022'!A:A,D3046)+COUNTIF('Sep 2022'!A:A,D3046)+COUNTIF('Oct 2022'!A:A,D3046)+COUNTIF('Dec 2022'!A:A,D3046)</f>
        <v>1</v>
      </c>
      <c r="U3046" t="str">
        <f>VLOOKUP(Q3046,'Capital Lookup'!A:B,2,FALSE)</f>
        <v>No</v>
      </c>
      <c r="V3046" s="2">
        <f>IFERROR(VLOOKUP(LEFT(F3046,10),'Find Purchase Orders'!B:J,9,FALSE),"")</f>
        <v>44719</v>
      </c>
      <c r="W3046" s="25" t="s">
        <v>7261</v>
      </c>
    </row>
    <row r="3047" spans="1:23" hidden="1">
      <c r="A3047" s="25" t="s">
        <v>7261</v>
      </c>
      <c r="B3047" s="25" t="s">
        <v>8501</v>
      </c>
      <c r="C3047" s="25" t="s">
        <v>7264</v>
      </c>
      <c r="D3047" s="25" t="s">
        <v>5228</v>
      </c>
      <c r="E3047" s="25" t="s">
        <v>8140</v>
      </c>
      <c r="F3047" s="25" t="s">
        <v>14496</v>
      </c>
      <c r="G3047" s="25" t="s">
        <v>14497</v>
      </c>
      <c r="H3047" s="21">
        <v>4503.05</v>
      </c>
      <c r="I3047" s="25" t="s">
        <v>7296</v>
      </c>
      <c r="J3047" s="25" t="s">
        <v>7288</v>
      </c>
      <c r="K3047" s="25" t="s">
        <v>7495</v>
      </c>
      <c r="L3047" s="25" t="s">
        <v>7808</v>
      </c>
      <c r="M3047" s="21">
        <v>4503.05</v>
      </c>
      <c r="N3047" s="21">
        <v>16933.05</v>
      </c>
      <c r="O3047" s="21">
        <v>-12430</v>
      </c>
      <c r="P3047" s="21">
        <v>4503.05</v>
      </c>
      <c r="Q3047" s="25" t="s">
        <v>14498</v>
      </c>
      <c r="R3047" s="1" t="str">
        <f t="shared" si="49"/>
        <v>ST10005</v>
      </c>
      <c r="S3047" t="str">
        <f>VLOOKUP(R3047,Data!$C$2:$D$261,2,0)</f>
        <v>The Kensington Oakville</v>
      </c>
      <c r="T3047">
        <f>COUNTIF('Feb 2022'!A:A,D3047)+COUNTIF('Mar 2022'!A:A,D3047)+COUNTIF('Apr 2022'!A:A,D3047)+COUNTIF('May 2022'!A:A,D3047)+COUNTIF('June 2022'!A:A,D3047)+COUNTIF('July 2022'!A:A,D3047)+COUNTIF('Aug 2022'!A:A,D3047)+COUNTIF('Sep 2022'!A:A,D3047)+COUNTIF('Oct 2022'!A:A,D3047)+COUNTIF('Dec 2022'!A:A,D3047)</f>
        <v>1</v>
      </c>
      <c r="U3047" t="str">
        <f>VLOOKUP(Q3047,'Capital Lookup'!A:B,2,FALSE)</f>
        <v>No</v>
      </c>
      <c r="V3047" s="2">
        <f>IFERROR(VLOOKUP(LEFT(F3047,10),'Find Purchase Orders'!B:J,9,FALSE),"")</f>
        <v>44719</v>
      </c>
      <c r="W3047" s="25" t="s">
        <v>7261</v>
      </c>
    </row>
    <row r="3048" spans="1:23" hidden="1">
      <c r="A3048" s="25" t="s">
        <v>7261</v>
      </c>
      <c r="B3048" s="25" t="s">
        <v>7460</v>
      </c>
      <c r="C3048" s="25" t="s">
        <v>7264</v>
      </c>
      <c r="D3048" s="25" t="s">
        <v>5230</v>
      </c>
      <c r="E3048" s="25" t="s">
        <v>8140</v>
      </c>
      <c r="F3048" s="25" t="s">
        <v>14499</v>
      </c>
      <c r="G3048" s="25" t="s">
        <v>14500</v>
      </c>
      <c r="H3048" s="21">
        <v>9681.84</v>
      </c>
      <c r="I3048" s="25" t="s">
        <v>7296</v>
      </c>
      <c r="J3048" s="25" t="s">
        <v>7288</v>
      </c>
      <c r="K3048" s="25" t="s">
        <v>8175</v>
      </c>
      <c r="L3048" s="25" t="s">
        <v>10138</v>
      </c>
      <c r="M3048" s="21">
        <v>9681.84</v>
      </c>
      <c r="N3048" s="21">
        <v>9169.9500000000007</v>
      </c>
      <c r="O3048" s="21">
        <v>511.89</v>
      </c>
      <c r="P3048" s="21">
        <v>9681.84</v>
      </c>
      <c r="Q3048" s="25" t="s">
        <v>14501</v>
      </c>
      <c r="R3048" s="1" t="str">
        <f t="shared" si="49"/>
        <v>ST10003</v>
      </c>
      <c r="S3048" t="str">
        <f>VLOOKUP(R3048,Data!$C$2:$D$261,2,0)</f>
        <v>Appleby Place</v>
      </c>
      <c r="T3048">
        <f>COUNTIF('Feb 2022'!A:A,D3048)+COUNTIF('Mar 2022'!A:A,D3048)+COUNTIF('Apr 2022'!A:A,D3048)+COUNTIF('May 2022'!A:A,D3048)+COUNTIF('June 2022'!A:A,D3048)+COUNTIF('July 2022'!A:A,D3048)+COUNTIF('Aug 2022'!A:A,D3048)+COUNTIF('Sep 2022'!A:A,D3048)+COUNTIF('Oct 2022'!A:A,D3048)+COUNTIF('Dec 2022'!A:A,D3048)</f>
        <v>1</v>
      </c>
      <c r="U3048" t="str">
        <f>VLOOKUP(Q3048,'Capital Lookup'!A:B,2,FALSE)</f>
        <v>No</v>
      </c>
      <c r="V3048" s="2">
        <f>IFERROR(VLOOKUP(LEFT(F3048,10),'Find Purchase Orders'!B:J,9,FALSE),"")</f>
        <v>44721</v>
      </c>
      <c r="W3048" s="25" t="s">
        <v>7261</v>
      </c>
    </row>
    <row r="3049" spans="1:23" hidden="1">
      <c r="A3049" s="25" t="s">
        <v>7252</v>
      </c>
      <c r="B3049" s="25" t="s">
        <v>8531</v>
      </c>
      <c r="C3049" s="25" t="s">
        <v>7254</v>
      </c>
      <c r="D3049" s="25" t="s">
        <v>14502</v>
      </c>
      <c r="E3049" s="25" t="s">
        <v>8140</v>
      </c>
      <c r="F3049" s="25" t="s">
        <v>14503</v>
      </c>
      <c r="G3049" s="25" t="s">
        <v>14504</v>
      </c>
      <c r="H3049" s="21">
        <v>6215</v>
      </c>
      <c r="I3049" s="25" t="s">
        <v>7296</v>
      </c>
      <c r="J3049" s="25" t="s">
        <v>7288</v>
      </c>
      <c r="K3049" s="25" t="s">
        <v>7612</v>
      </c>
      <c r="L3049" s="25" t="s">
        <v>7756</v>
      </c>
      <c r="M3049" s="21">
        <v>6215</v>
      </c>
      <c r="N3049" s="22">
        <v>0</v>
      </c>
      <c r="O3049" s="21">
        <v>6215</v>
      </c>
      <c r="P3049" s="21">
        <v>6215</v>
      </c>
      <c r="Q3049" s="25" t="s">
        <v>14505</v>
      </c>
      <c r="R3049" s="1" t="str">
        <f t="shared" si="49"/>
        <v>ST10095</v>
      </c>
      <c r="S3049" t="str">
        <f>VLOOKUP(R3049,Data!$C$2:$D$261,2,0)</f>
        <v>Greenway</v>
      </c>
      <c r="T3049">
        <f>COUNTIF('Feb 2022'!A:A,D3049)+COUNTIF('Mar 2022'!A:A,D3049)+COUNTIF('Apr 2022'!A:A,D3049)+COUNTIF('May 2022'!A:A,D3049)+COUNTIF('June 2022'!A:A,D3049)+COUNTIF('July 2022'!A:A,D3049)+COUNTIF('Aug 2022'!A:A,D3049)+COUNTIF('Sep 2022'!A:A,D3049)+COUNTIF('Oct 2022'!A:A,D3049)+COUNTIF('Dec 2022'!A:A,D3049)</f>
        <v>0</v>
      </c>
      <c r="U3049" t="str">
        <f>VLOOKUP(Q3049,'Capital Lookup'!A:B,2,FALSE)</f>
        <v>Yes</v>
      </c>
      <c r="V3049" s="2">
        <f>IFERROR(VLOOKUP(LEFT(F3049,10),'Find Purchase Orders'!B:J,9,FALSE),"")</f>
        <v>44735</v>
      </c>
      <c r="W3049" s="25" t="s">
        <v>7261</v>
      </c>
    </row>
    <row r="3050" spans="1:23" hidden="1">
      <c r="A3050" s="25" t="s">
        <v>7261</v>
      </c>
      <c r="B3050" s="25" t="s">
        <v>7384</v>
      </c>
      <c r="C3050" s="25" t="s">
        <v>7277</v>
      </c>
      <c r="D3050" s="25" t="s">
        <v>5231</v>
      </c>
      <c r="E3050" s="25" t="s">
        <v>7386</v>
      </c>
      <c r="F3050" s="25" t="s">
        <v>14506</v>
      </c>
      <c r="G3050" s="25" t="s">
        <v>14507</v>
      </c>
      <c r="H3050" s="21">
        <v>661.5</v>
      </c>
      <c r="I3050" s="25" t="s">
        <v>7296</v>
      </c>
      <c r="J3050" s="25" t="s">
        <v>7288</v>
      </c>
      <c r="K3050" s="25" t="s">
        <v>7262</v>
      </c>
      <c r="L3050" s="25" t="s">
        <v>7259</v>
      </c>
      <c r="M3050" s="21">
        <v>661.5</v>
      </c>
      <c r="N3050" s="21">
        <v>661.5</v>
      </c>
      <c r="O3050" s="21">
        <v>0</v>
      </c>
      <c r="P3050" s="21">
        <v>661.5</v>
      </c>
      <c r="Q3050" s="25" t="s">
        <v>7389</v>
      </c>
      <c r="R3050" s="1" t="str">
        <f t="shared" si="49"/>
        <v>ST10066</v>
      </c>
      <c r="S3050" t="str">
        <f>VLOOKUP(R3050,Data!$C$2:$D$261,2,0)</f>
        <v>Inglewood</v>
      </c>
      <c r="T3050">
        <f>COUNTIF('Feb 2022'!A:A,D3050)+COUNTIF('Mar 2022'!A:A,D3050)+COUNTIF('Apr 2022'!A:A,D3050)+COUNTIF('May 2022'!A:A,D3050)+COUNTIF('June 2022'!A:A,D3050)+COUNTIF('July 2022'!A:A,D3050)+COUNTIF('Aug 2022'!A:A,D3050)+COUNTIF('Sep 2022'!A:A,D3050)+COUNTIF('Oct 2022'!A:A,D3050)+COUNTIF('Dec 2022'!A:A,D3050)</f>
        <v>1</v>
      </c>
      <c r="U3050" t="str">
        <f>VLOOKUP(Q3050,'Capital Lookup'!A:B,2,FALSE)</f>
        <v>No</v>
      </c>
      <c r="V3050" s="2">
        <f>IFERROR(VLOOKUP(LEFT(F3050,10),'Find Purchase Orders'!B:J,9,FALSE),"")</f>
        <v>44720</v>
      </c>
      <c r="W3050" s="25" t="s">
        <v>7261</v>
      </c>
    </row>
    <row r="3051" spans="1:23" hidden="1">
      <c r="A3051" s="25" t="s">
        <v>7261</v>
      </c>
      <c r="B3051" s="25" t="s">
        <v>7384</v>
      </c>
      <c r="C3051" s="25" t="s">
        <v>7277</v>
      </c>
      <c r="D3051" s="25" t="s">
        <v>5231</v>
      </c>
      <c r="E3051" s="25" t="s">
        <v>7386</v>
      </c>
      <c r="F3051" s="25" t="s">
        <v>14508</v>
      </c>
      <c r="G3051" s="25" t="s">
        <v>14509</v>
      </c>
      <c r="H3051" s="21">
        <v>5408.32</v>
      </c>
      <c r="I3051" s="25" t="s">
        <v>7296</v>
      </c>
      <c r="J3051" s="25" t="s">
        <v>7288</v>
      </c>
      <c r="K3051" s="25" t="s">
        <v>7262</v>
      </c>
      <c r="L3051" s="25" t="s">
        <v>7259</v>
      </c>
      <c r="M3051" s="21">
        <v>5408.32</v>
      </c>
      <c r="N3051" s="21">
        <v>5408.32</v>
      </c>
      <c r="O3051" s="21">
        <v>0</v>
      </c>
      <c r="P3051" s="21">
        <v>5408.32</v>
      </c>
      <c r="Q3051" s="25" t="s">
        <v>7389</v>
      </c>
      <c r="R3051" s="1" t="str">
        <f t="shared" si="49"/>
        <v>ST10066</v>
      </c>
      <c r="S3051" t="str">
        <f>VLOOKUP(R3051,Data!$C$2:$D$261,2,0)</f>
        <v>Inglewood</v>
      </c>
      <c r="T3051">
        <f>COUNTIF('Feb 2022'!A:A,D3051)+COUNTIF('Mar 2022'!A:A,D3051)+COUNTIF('Apr 2022'!A:A,D3051)+COUNTIF('May 2022'!A:A,D3051)+COUNTIF('June 2022'!A:A,D3051)+COUNTIF('July 2022'!A:A,D3051)+COUNTIF('Aug 2022'!A:A,D3051)+COUNTIF('Sep 2022'!A:A,D3051)+COUNTIF('Oct 2022'!A:A,D3051)+COUNTIF('Dec 2022'!A:A,D3051)</f>
        <v>1</v>
      </c>
      <c r="U3051" t="str">
        <f>VLOOKUP(Q3051,'Capital Lookup'!A:B,2,FALSE)</f>
        <v>No</v>
      </c>
      <c r="V3051" s="2">
        <f>IFERROR(VLOOKUP(LEFT(F3051,10),'Find Purchase Orders'!B:J,9,FALSE),"")</f>
        <v>44720</v>
      </c>
      <c r="W3051" s="25" t="s">
        <v>7261</v>
      </c>
    </row>
    <row r="3052" spans="1:23" hidden="1">
      <c r="A3052" s="25" t="s">
        <v>7261</v>
      </c>
      <c r="B3052" s="25" t="s">
        <v>7643</v>
      </c>
      <c r="C3052" s="25" t="s">
        <v>7282</v>
      </c>
      <c r="D3052" s="25" t="s">
        <v>14510</v>
      </c>
      <c r="E3052" s="25" t="s">
        <v>9816</v>
      </c>
      <c r="F3052" s="25" t="s">
        <v>14511</v>
      </c>
      <c r="G3052" s="25" t="s">
        <v>14512</v>
      </c>
      <c r="H3052" s="21">
        <v>4813.8</v>
      </c>
      <c r="I3052" s="25" t="s">
        <v>7296</v>
      </c>
      <c r="J3052" s="25" t="s">
        <v>7288</v>
      </c>
      <c r="K3052" s="25" t="s">
        <v>7646</v>
      </c>
      <c r="L3052" s="25" t="s">
        <v>7652</v>
      </c>
      <c r="M3052" s="21">
        <v>4813.8</v>
      </c>
      <c r="N3052" s="21">
        <v>4813.8</v>
      </c>
      <c r="O3052" s="21">
        <v>0</v>
      </c>
      <c r="P3052" s="21">
        <v>4813.8</v>
      </c>
      <c r="Q3052" s="25" t="s">
        <v>7653</v>
      </c>
      <c r="R3052" s="1" t="str">
        <f t="shared" si="49"/>
        <v>ST10020</v>
      </c>
      <c r="S3052" t="str">
        <f>VLOOKUP(R3052,Data!$C$2:$D$261,2,0)</f>
        <v>Kingsway</v>
      </c>
      <c r="T3052">
        <f>COUNTIF('Feb 2022'!A:A,D3052)+COUNTIF('Mar 2022'!A:A,D3052)+COUNTIF('Apr 2022'!A:A,D3052)+COUNTIF('May 2022'!A:A,D3052)+COUNTIF('June 2022'!A:A,D3052)+COUNTIF('July 2022'!A:A,D3052)+COUNTIF('Aug 2022'!A:A,D3052)+COUNTIF('Sep 2022'!A:A,D3052)+COUNTIF('Oct 2022'!A:A,D3052)+COUNTIF('Dec 2022'!A:A,D3052)</f>
        <v>0</v>
      </c>
      <c r="U3052" t="str">
        <f>VLOOKUP(Q3052,'Capital Lookup'!A:B,2,FALSE)</f>
        <v>Yes</v>
      </c>
      <c r="V3052" s="2">
        <f>IFERROR(VLOOKUP(LEFT(F3052,10),'Find Purchase Orders'!B:J,9,FALSE),"")</f>
        <v>44741</v>
      </c>
      <c r="W3052" s="25" t="s">
        <v>7261</v>
      </c>
    </row>
    <row r="3053" spans="1:23" hidden="1">
      <c r="A3053" s="25" t="s">
        <v>7261</v>
      </c>
      <c r="B3053" s="25" t="s">
        <v>7643</v>
      </c>
      <c r="C3053" s="25" t="s">
        <v>7282</v>
      </c>
      <c r="D3053" s="25" t="s">
        <v>14510</v>
      </c>
      <c r="E3053" s="25" t="s">
        <v>9816</v>
      </c>
      <c r="F3053" s="25" t="s">
        <v>14513</v>
      </c>
      <c r="G3053" s="25" t="s">
        <v>14514</v>
      </c>
      <c r="H3053" s="21">
        <v>2491.65</v>
      </c>
      <c r="I3053" s="25" t="s">
        <v>7296</v>
      </c>
      <c r="J3053" s="25" t="s">
        <v>7288</v>
      </c>
      <c r="K3053" s="25" t="s">
        <v>7646</v>
      </c>
      <c r="L3053" s="25" t="s">
        <v>7652</v>
      </c>
      <c r="M3053" s="21">
        <v>2491.65</v>
      </c>
      <c r="N3053" s="21">
        <v>2491.65</v>
      </c>
      <c r="O3053" s="21">
        <v>0</v>
      </c>
      <c r="P3053" s="21">
        <v>2491.65</v>
      </c>
      <c r="Q3053" s="25" t="s">
        <v>7653</v>
      </c>
      <c r="R3053" s="1" t="str">
        <f t="shared" si="49"/>
        <v>ST10020</v>
      </c>
      <c r="S3053" t="str">
        <f>VLOOKUP(R3053,Data!$C$2:$D$261,2,0)</f>
        <v>Kingsway</v>
      </c>
      <c r="T3053">
        <f>COUNTIF('Feb 2022'!A:A,D3053)+COUNTIF('Mar 2022'!A:A,D3053)+COUNTIF('Apr 2022'!A:A,D3053)+COUNTIF('May 2022'!A:A,D3053)+COUNTIF('June 2022'!A:A,D3053)+COUNTIF('July 2022'!A:A,D3053)+COUNTIF('Aug 2022'!A:A,D3053)+COUNTIF('Sep 2022'!A:A,D3053)+COUNTIF('Oct 2022'!A:A,D3053)+COUNTIF('Dec 2022'!A:A,D3053)</f>
        <v>0</v>
      </c>
      <c r="U3053" t="str">
        <f>VLOOKUP(Q3053,'Capital Lookup'!A:B,2,FALSE)</f>
        <v>Yes</v>
      </c>
      <c r="V3053" s="2">
        <f>IFERROR(VLOOKUP(LEFT(F3053,10),'Find Purchase Orders'!B:J,9,FALSE),"")</f>
        <v>44741</v>
      </c>
      <c r="W3053" s="25" t="s">
        <v>7261</v>
      </c>
    </row>
    <row r="3054" spans="1:23" hidden="1">
      <c r="A3054" s="25" t="s">
        <v>7261</v>
      </c>
      <c r="B3054" s="25" t="s">
        <v>7643</v>
      </c>
      <c r="C3054" s="25" t="s">
        <v>7282</v>
      </c>
      <c r="D3054" s="25" t="s">
        <v>14510</v>
      </c>
      <c r="E3054" s="25" t="s">
        <v>9816</v>
      </c>
      <c r="F3054" s="25" t="s">
        <v>14515</v>
      </c>
      <c r="G3054" s="25" t="s">
        <v>14516</v>
      </c>
      <c r="H3054" s="21">
        <v>3514.3</v>
      </c>
      <c r="I3054" s="25" t="s">
        <v>7296</v>
      </c>
      <c r="J3054" s="25" t="s">
        <v>7288</v>
      </c>
      <c r="K3054" s="25" t="s">
        <v>7646</v>
      </c>
      <c r="L3054" s="25" t="s">
        <v>7652</v>
      </c>
      <c r="M3054" s="21">
        <v>3514.3</v>
      </c>
      <c r="N3054" s="21">
        <v>3514.3</v>
      </c>
      <c r="O3054" s="21">
        <v>0</v>
      </c>
      <c r="P3054" s="21">
        <v>3514.3</v>
      </c>
      <c r="Q3054" s="25" t="s">
        <v>7653</v>
      </c>
      <c r="R3054" s="1" t="str">
        <f t="shared" si="49"/>
        <v>ST10020</v>
      </c>
      <c r="S3054" t="str">
        <f>VLOOKUP(R3054,Data!$C$2:$D$261,2,0)</f>
        <v>Kingsway</v>
      </c>
      <c r="T3054">
        <f>COUNTIF('Feb 2022'!A:A,D3054)+COUNTIF('Mar 2022'!A:A,D3054)+COUNTIF('Apr 2022'!A:A,D3054)+COUNTIF('May 2022'!A:A,D3054)+COUNTIF('June 2022'!A:A,D3054)+COUNTIF('July 2022'!A:A,D3054)+COUNTIF('Aug 2022'!A:A,D3054)+COUNTIF('Sep 2022'!A:A,D3054)+COUNTIF('Oct 2022'!A:A,D3054)+COUNTIF('Dec 2022'!A:A,D3054)</f>
        <v>0</v>
      </c>
      <c r="U3054" t="str">
        <f>VLOOKUP(Q3054,'Capital Lookup'!A:B,2,FALSE)</f>
        <v>Yes</v>
      </c>
      <c r="V3054" s="2">
        <f>IFERROR(VLOOKUP(LEFT(F3054,10),'Find Purchase Orders'!B:J,9,FALSE),"")</f>
        <v>44741</v>
      </c>
      <c r="W3054" s="25" t="s">
        <v>7261</v>
      </c>
    </row>
    <row r="3055" spans="1:23" hidden="1">
      <c r="A3055" s="25" t="s">
        <v>7478</v>
      </c>
      <c r="B3055" s="25" t="s">
        <v>9205</v>
      </c>
      <c r="C3055" s="25" t="s">
        <v>8058</v>
      </c>
      <c r="D3055" s="25" t="s">
        <v>5233</v>
      </c>
      <c r="E3055" s="25" t="s">
        <v>8443</v>
      </c>
      <c r="F3055" s="25" t="s">
        <v>14517</v>
      </c>
      <c r="G3055" s="25" t="s">
        <v>14518</v>
      </c>
      <c r="H3055" s="21">
        <v>24851.68</v>
      </c>
      <c r="I3055" s="25" t="s">
        <v>7287</v>
      </c>
      <c r="J3055" s="25" t="s">
        <v>7983</v>
      </c>
      <c r="K3055" s="25" t="s">
        <v>7640</v>
      </c>
      <c r="L3055" s="25" t="s">
        <v>11330</v>
      </c>
      <c r="M3055" s="21">
        <v>24851.68</v>
      </c>
      <c r="N3055" s="22">
        <v>0</v>
      </c>
      <c r="O3055" s="21">
        <v>24851.68</v>
      </c>
      <c r="P3055" s="21">
        <v>2662.68</v>
      </c>
      <c r="Q3055" s="25" t="s">
        <v>14519</v>
      </c>
      <c r="R3055" s="1" t="str">
        <f t="shared" si="49"/>
        <v>ST10206</v>
      </c>
      <c r="S3055" t="str">
        <f>VLOOKUP(R3055,Data!$C$2:$D$261,2,0)</f>
        <v>Holyrood Manor</v>
      </c>
      <c r="T3055">
        <f>COUNTIF('Feb 2022'!A:A,D3055)+COUNTIF('Mar 2022'!A:A,D3055)+COUNTIF('Apr 2022'!A:A,D3055)+COUNTIF('May 2022'!A:A,D3055)+COUNTIF('June 2022'!A:A,D3055)+COUNTIF('July 2022'!A:A,D3055)+COUNTIF('Aug 2022'!A:A,D3055)+COUNTIF('Sep 2022'!A:A,D3055)+COUNTIF('Oct 2022'!A:A,D3055)+COUNTIF('Dec 2022'!A:A,D3055)</f>
        <v>1</v>
      </c>
      <c r="U3055" t="str">
        <f>VLOOKUP(Q3055,'Capital Lookup'!A:B,2,FALSE)</f>
        <v>No</v>
      </c>
      <c r="V3055" s="2">
        <f>IFERROR(VLOOKUP(LEFT(F3055,10),'Find Purchase Orders'!B:J,9,FALSE),"")</f>
        <v>44722</v>
      </c>
      <c r="W3055" s="25" t="s">
        <v>7261</v>
      </c>
    </row>
    <row r="3056" spans="1:23" hidden="1">
      <c r="A3056" s="25" t="s">
        <v>7261</v>
      </c>
      <c r="B3056" s="25" t="s">
        <v>7657</v>
      </c>
      <c r="C3056" s="25" t="s">
        <v>7282</v>
      </c>
      <c r="D3056" s="25" t="s">
        <v>14520</v>
      </c>
      <c r="E3056" s="25" t="s">
        <v>9816</v>
      </c>
      <c r="F3056" s="25" t="s">
        <v>14521</v>
      </c>
      <c r="G3056" s="25" t="s">
        <v>14522</v>
      </c>
      <c r="H3056" s="21">
        <v>6638.75</v>
      </c>
      <c r="I3056" s="25" t="s">
        <v>7296</v>
      </c>
      <c r="J3056" s="25" t="s">
        <v>7288</v>
      </c>
      <c r="K3056" s="25" t="s">
        <v>7646</v>
      </c>
      <c r="L3056" s="25" t="s">
        <v>7652</v>
      </c>
      <c r="M3056" s="21">
        <v>6638.75</v>
      </c>
      <c r="N3056" s="21">
        <v>6638.75</v>
      </c>
      <c r="O3056" s="21">
        <v>0</v>
      </c>
      <c r="P3056" s="21">
        <v>6638.75</v>
      </c>
      <c r="Q3056" s="25" t="s">
        <v>7661</v>
      </c>
      <c r="R3056" s="1" t="str">
        <f t="shared" si="49"/>
        <v>ST10018</v>
      </c>
      <c r="S3056" t="str">
        <f>VLOOKUP(R3056,Data!$C$2:$D$261,2,0)</f>
        <v>The Annex</v>
      </c>
      <c r="T3056">
        <f>COUNTIF('Feb 2022'!A:A,D3056)+COUNTIF('Mar 2022'!A:A,D3056)+COUNTIF('Apr 2022'!A:A,D3056)+COUNTIF('May 2022'!A:A,D3056)+COUNTIF('June 2022'!A:A,D3056)+COUNTIF('July 2022'!A:A,D3056)+COUNTIF('Aug 2022'!A:A,D3056)+COUNTIF('Sep 2022'!A:A,D3056)+COUNTIF('Oct 2022'!A:A,D3056)+COUNTIF('Dec 2022'!A:A,D3056)</f>
        <v>0</v>
      </c>
      <c r="U3056" t="str">
        <f>VLOOKUP(Q3056,'Capital Lookup'!A:B,2,FALSE)</f>
        <v>Yes</v>
      </c>
      <c r="V3056" s="2">
        <f>IFERROR(VLOOKUP(LEFT(F3056,10),'Find Purchase Orders'!B:J,9,FALSE),"")</f>
        <v>44742</v>
      </c>
      <c r="W3056" s="25" t="s">
        <v>7261</v>
      </c>
    </row>
    <row r="3057" spans="1:23" hidden="1">
      <c r="A3057" s="25" t="s">
        <v>8685</v>
      </c>
      <c r="B3057" s="25" t="s">
        <v>8133</v>
      </c>
      <c r="C3057" s="25" t="s">
        <v>7264</v>
      </c>
      <c r="D3057" s="25" t="s">
        <v>5235</v>
      </c>
      <c r="E3057" s="25" t="s">
        <v>8577</v>
      </c>
      <c r="F3057" s="25" t="s">
        <v>14523</v>
      </c>
      <c r="G3057" s="25" t="s">
        <v>14524</v>
      </c>
      <c r="H3057" s="21">
        <v>5910.24</v>
      </c>
      <c r="I3057" s="25" t="s">
        <v>7296</v>
      </c>
      <c r="J3057" s="25" t="s">
        <v>7288</v>
      </c>
      <c r="K3057" s="25" t="s">
        <v>7778</v>
      </c>
      <c r="L3057" s="25" t="s">
        <v>9498</v>
      </c>
      <c r="M3057" s="21">
        <v>5910.24</v>
      </c>
      <c r="N3057" s="22">
        <v>0</v>
      </c>
      <c r="O3057" s="21">
        <v>5910.24</v>
      </c>
      <c r="P3057" s="21">
        <v>5910.24</v>
      </c>
      <c r="Q3057" s="25" t="s">
        <v>11956</v>
      </c>
      <c r="R3057" s="1" t="str">
        <f t="shared" si="49"/>
        <v>ST10076</v>
      </c>
      <c r="S3057" t="str">
        <f>VLOOKUP(R3057,Data!$C$2:$D$261,2,0)</f>
        <v>The Wellington</v>
      </c>
      <c r="T3057">
        <f>COUNTIF('Feb 2022'!A:A,D3057)+COUNTIF('Mar 2022'!A:A,D3057)+COUNTIF('Apr 2022'!A:A,D3057)+COUNTIF('May 2022'!A:A,D3057)+COUNTIF('June 2022'!A:A,D3057)+COUNTIF('July 2022'!A:A,D3057)+COUNTIF('Aug 2022'!A:A,D3057)+COUNTIF('Sep 2022'!A:A,D3057)+COUNTIF('Oct 2022'!A:A,D3057)+COUNTIF('Dec 2022'!A:A,D3057)</f>
        <v>1</v>
      </c>
      <c r="U3057" t="str">
        <f>VLOOKUP(Q3057,'Capital Lookup'!A:B,2,FALSE)</f>
        <v>No</v>
      </c>
      <c r="V3057" s="2">
        <f>IFERROR(VLOOKUP(LEFT(F3057,10),'Find Purchase Orders'!B:J,9,FALSE),"")</f>
        <v>44721</v>
      </c>
      <c r="W3057" s="25" t="s">
        <v>7261</v>
      </c>
    </row>
    <row r="3058" spans="1:23" hidden="1">
      <c r="A3058" s="25" t="s">
        <v>8685</v>
      </c>
      <c r="B3058" s="25" t="s">
        <v>8133</v>
      </c>
      <c r="C3058" s="25" t="s">
        <v>7264</v>
      </c>
      <c r="D3058" s="25" t="s">
        <v>5235</v>
      </c>
      <c r="E3058" s="25" t="s">
        <v>8577</v>
      </c>
      <c r="F3058" s="25" t="s">
        <v>14525</v>
      </c>
      <c r="G3058" s="25" t="s">
        <v>14524</v>
      </c>
      <c r="H3058" s="21">
        <v>728</v>
      </c>
      <c r="I3058" s="25" t="s">
        <v>7296</v>
      </c>
      <c r="J3058" s="25" t="s">
        <v>7288</v>
      </c>
      <c r="K3058" s="25" t="s">
        <v>7778</v>
      </c>
      <c r="L3058" s="25" t="s">
        <v>9498</v>
      </c>
      <c r="M3058" s="21">
        <v>728</v>
      </c>
      <c r="N3058" s="21">
        <v>728</v>
      </c>
      <c r="O3058" s="21">
        <v>0</v>
      </c>
      <c r="P3058" s="21">
        <v>728</v>
      </c>
      <c r="Q3058" s="25" t="s">
        <v>11956</v>
      </c>
      <c r="R3058" s="1" t="str">
        <f t="shared" si="49"/>
        <v>ST10076</v>
      </c>
      <c r="S3058" t="str">
        <f>VLOOKUP(R3058,Data!$C$2:$D$261,2,0)</f>
        <v>The Wellington</v>
      </c>
      <c r="T3058">
        <f>COUNTIF('Feb 2022'!A:A,D3058)+COUNTIF('Mar 2022'!A:A,D3058)+COUNTIF('Apr 2022'!A:A,D3058)+COUNTIF('May 2022'!A:A,D3058)+COUNTIF('June 2022'!A:A,D3058)+COUNTIF('July 2022'!A:A,D3058)+COUNTIF('Aug 2022'!A:A,D3058)+COUNTIF('Sep 2022'!A:A,D3058)+COUNTIF('Oct 2022'!A:A,D3058)+COUNTIF('Dec 2022'!A:A,D3058)</f>
        <v>1</v>
      </c>
      <c r="U3058" t="str">
        <f>VLOOKUP(Q3058,'Capital Lookup'!A:B,2,FALSE)</f>
        <v>No</v>
      </c>
      <c r="V3058" s="2">
        <f>IFERROR(VLOOKUP(LEFT(F3058,10),'Find Purchase Orders'!B:J,9,FALSE),"")</f>
        <v>44721</v>
      </c>
      <c r="W3058" s="25" t="s">
        <v>7261</v>
      </c>
    </row>
    <row r="3059" spans="1:23" hidden="1">
      <c r="A3059" s="25" t="s">
        <v>7313</v>
      </c>
      <c r="B3059" s="25" t="s">
        <v>8879</v>
      </c>
      <c r="C3059" s="25" t="s">
        <v>8058</v>
      </c>
      <c r="D3059" s="25" t="s">
        <v>5265</v>
      </c>
      <c r="E3059" s="25" t="s">
        <v>8577</v>
      </c>
      <c r="F3059" s="25" t="s">
        <v>14526</v>
      </c>
      <c r="G3059" s="25" t="s">
        <v>14527</v>
      </c>
      <c r="H3059" s="21">
        <v>51639</v>
      </c>
      <c r="I3059" s="25" t="s">
        <v>7296</v>
      </c>
      <c r="J3059" s="25" t="s">
        <v>7288</v>
      </c>
      <c r="K3059" s="25" t="s">
        <v>8060</v>
      </c>
      <c r="L3059" s="25" t="s">
        <v>8697</v>
      </c>
      <c r="M3059" s="21">
        <v>51639</v>
      </c>
      <c r="N3059" s="21">
        <v>51639</v>
      </c>
      <c r="O3059" s="21">
        <v>0</v>
      </c>
      <c r="P3059" s="21">
        <v>51639</v>
      </c>
      <c r="Q3059" s="25" t="s">
        <v>13106</v>
      </c>
      <c r="R3059" s="1" t="str">
        <f t="shared" si="49"/>
        <v>ST10191</v>
      </c>
      <c r="S3059" t="str">
        <f>VLOOKUP(R3059,Data!$C$2:$D$261,2,0)</f>
        <v>Beacon Hill Lodge</v>
      </c>
      <c r="T3059">
        <f>COUNTIF('Feb 2022'!A:A,D3059)+COUNTIF('Mar 2022'!A:A,D3059)+COUNTIF('Apr 2022'!A:A,D3059)+COUNTIF('May 2022'!A:A,D3059)+COUNTIF('June 2022'!A:A,D3059)+COUNTIF('July 2022'!A:A,D3059)+COUNTIF('Aug 2022'!A:A,D3059)+COUNTIF('Sep 2022'!A:A,D3059)+COUNTIF('Oct 2022'!A:A,D3059)+COUNTIF('Dec 2022'!A:A,D3059)</f>
        <v>1</v>
      </c>
      <c r="U3059" t="str">
        <f>VLOOKUP(Q3059,'Capital Lookup'!A:B,2,FALSE)</f>
        <v>No</v>
      </c>
      <c r="V3059" s="2">
        <f>IFERROR(VLOOKUP(LEFT(F3059,10),'Find Purchase Orders'!B:J,9,FALSE),"")</f>
        <v>44728</v>
      </c>
      <c r="W3059" s="25" t="s">
        <v>7261</v>
      </c>
    </row>
    <row r="3060" spans="1:23" hidden="1">
      <c r="A3060" s="25" t="s">
        <v>7313</v>
      </c>
      <c r="B3060" s="25" t="s">
        <v>8879</v>
      </c>
      <c r="C3060" s="25" t="s">
        <v>8058</v>
      </c>
      <c r="D3060" s="25" t="s">
        <v>5265</v>
      </c>
      <c r="E3060" s="25" t="s">
        <v>8577</v>
      </c>
      <c r="F3060" s="25" t="s">
        <v>14528</v>
      </c>
      <c r="G3060" s="25" t="s">
        <v>14527</v>
      </c>
      <c r="H3060" s="21">
        <v>44822.6</v>
      </c>
      <c r="I3060" s="25" t="s">
        <v>7339</v>
      </c>
      <c r="J3060" s="25" t="s">
        <v>7288</v>
      </c>
      <c r="K3060" s="25" t="s">
        <v>8060</v>
      </c>
      <c r="L3060" s="25" t="s">
        <v>8697</v>
      </c>
      <c r="M3060" s="21">
        <v>44822.6</v>
      </c>
      <c r="N3060" s="21">
        <v>44786.15</v>
      </c>
      <c r="O3060" s="21">
        <v>36.450000000000003</v>
      </c>
      <c r="P3060" s="21">
        <v>14633.04</v>
      </c>
      <c r="Q3060" s="25" t="s">
        <v>13106</v>
      </c>
      <c r="R3060" s="1" t="str">
        <f t="shared" si="49"/>
        <v>ST10191</v>
      </c>
      <c r="S3060" t="str">
        <f>VLOOKUP(R3060,Data!$C$2:$D$261,2,0)</f>
        <v>Beacon Hill Lodge</v>
      </c>
      <c r="T3060">
        <f>COUNTIF('Feb 2022'!A:A,D3060)+COUNTIF('Mar 2022'!A:A,D3060)+COUNTIF('Apr 2022'!A:A,D3060)+COUNTIF('May 2022'!A:A,D3060)+COUNTIF('June 2022'!A:A,D3060)+COUNTIF('July 2022'!A:A,D3060)+COUNTIF('Aug 2022'!A:A,D3060)+COUNTIF('Sep 2022'!A:A,D3060)+COUNTIF('Oct 2022'!A:A,D3060)+COUNTIF('Dec 2022'!A:A,D3060)</f>
        <v>1</v>
      </c>
      <c r="U3060" t="str">
        <f>VLOOKUP(Q3060,'Capital Lookup'!A:B,2,FALSE)</f>
        <v>No</v>
      </c>
      <c r="V3060" s="2">
        <f>IFERROR(VLOOKUP(LEFT(F3060,10),'Find Purchase Orders'!B:J,9,FALSE),"")</f>
        <v>44728</v>
      </c>
      <c r="W3060" s="25" t="s">
        <v>7261</v>
      </c>
    </row>
    <row r="3061" spans="1:23" hidden="1">
      <c r="A3061" s="25" t="s">
        <v>7313</v>
      </c>
      <c r="B3061" s="25" t="s">
        <v>10169</v>
      </c>
      <c r="C3061" s="25" t="s">
        <v>8058</v>
      </c>
      <c r="D3061" s="25" t="s">
        <v>5266</v>
      </c>
      <c r="E3061" s="25" t="s">
        <v>8577</v>
      </c>
      <c r="F3061" s="25" t="s">
        <v>14529</v>
      </c>
      <c r="G3061" s="25" t="s">
        <v>14530</v>
      </c>
      <c r="H3061" s="21">
        <v>63423</v>
      </c>
      <c r="I3061" s="25" t="s">
        <v>7296</v>
      </c>
      <c r="J3061" s="25" t="s">
        <v>7288</v>
      </c>
      <c r="K3061" s="25" t="s">
        <v>8060</v>
      </c>
      <c r="L3061" s="25" t="s">
        <v>8697</v>
      </c>
      <c r="M3061" s="21">
        <v>63423</v>
      </c>
      <c r="N3061" s="21">
        <v>63934</v>
      </c>
      <c r="O3061" s="21">
        <v>-511</v>
      </c>
      <c r="P3061" s="21">
        <v>63423</v>
      </c>
      <c r="Q3061" s="25" t="s">
        <v>13106</v>
      </c>
      <c r="R3061" s="1" t="str">
        <f t="shared" si="49"/>
        <v>ST10193</v>
      </c>
      <c r="S3061" t="str">
        <f>VLOOKUP(R3061,Data!$C$2:$D$261,2,0)</f>
        <v>Charleswood Care Centre</v>
      </c>
      <c r="T3061">
        <f>COUNTIF('Feb 2022'!A:A,D3061)+COUNTIF('Mar 2022'!A:A,D3061)+COUNTIF('Apr 2022'!A:A,D3061)+COUNTIF('May 2022'!A:A,D3061)+COUNTIF('June 2022'!A:A,D3061)+COUNTIF('July 2022'!A:A,D3061)+COUNTIF('Aug 2022'!A:A,D3061)+COUNTIF('Sep 2022'!A:A,D3061)+COUNTIF('Oct 2022'!A:A,D3061)+COUNTIF('Dec 2022'!A:A,D3061)</f>
        <v>1</v>
      </c>
      <c r="U3061" t="str">
        <f>VLOOKUP(Q3061,'Capital Lookup'!A:B,2,FALSE)</f>
        <v>No</v>
      </c>
      <c r="V3061" s="2">
        <f>IFERROR(VLOOKUP(LEFT(F3061,10),'Find Purchase Orders'!B:J,9,FALSE),"")</f>
        <v>44728</v>
      </c>
      <c r="W3061" s="25" t="s">
        <v>7261</v>
      </c>
    </row>
    <row r="3062" spans="1:23" hidden="1">
      <c r="A3062" s="25" t="s">
        <v>7261</v>
      </c>
      <c r="B3062" s="25" t="s">
        <v>8749</v>
      </c>
      <c r="C3062" s="25" t="s">
        <v>7282</v>
      </c>
      <c r="D3062" s="25" t="s">
        <v>14531</v>
      </c>
      <c r="E3062" s="25" t="s">
        <v>8140</v>
      </c>
      <c r="H3062" s="21">
        <v>6017.25</v>
      </c>
      <c r="I3062" s="25" t="s">
        <v>7257</v>
      </c>
      <c r="K3062" s="25" t="s">
        <v>7495</v>
      </c>
      <c r="L3062" s="25" t="s">
        <v>7745</v>
      </c>
      <c r="M3062" s="22">
        <v>0</v>
      </c>
      <c r="N3062" s="22">
        <v>0</v>
      </c>
      <c r="O3062" s="21">
        <v>0</v>
      </c>
      <c r="P3062" s="21">
        <v>692.25</v>
      </c>
      <c r="Q3062" s="25" t="s">
        <v>14443</v>
      </c>
      <c r="R3062" s="1" t="str">
        <f t="shared" si="49"/>
        <v>ST10011</v>
      </c>
      <c r="S3062" t="str">
        <f>VLOOKUP(R3062,Data!$C$2:$D$261,2,0)</f>
        <v>The Beechwood</v>
      </c>
      <c r="T3062">
        <f>COUNTIF('Feb 2022'!A:A,D3062)+COUNTIF('Mar 2022'!A:A,D3062)+COUNTIF('Apr 2022'!A:A,D3062)+COUNTIF('May 2022'!A:A,D3062)+COUNTIF('June 2022'!A:A,D3062)+COUNTIF('July 2022'!A:A,D3062)+COUNTIF('Aug 2022'!A:A,D3062)+COUNTIF('Sep 2022'!A:A,D3062)+COUNTIF('Oct 2022'!A:A,D3062)+COUNTIF('Dec 2022'!A:A,D3062)</f>
        <v>0</v>
      </c>
      <c r="U3062" t="str">
        <f>VLOOKUP(Q3062,'Capital Lookup'!A:B,2,FALSE)</f>
        <v>No</v>
      </c>
      <c r="V3062" s="2" t="str">
        <f>IFERROR(VLOOKUP(LEFT(F3062,10),'Find Purchase Orders'!B:J,9,FALSE),"")</f>
        <v/>
      </c>
      <c r="W3062" s="25" t="s">
        <v>7261</v>
      </c>
    </row>
    <row r="3063" spans="1:23" hidden="1">
      <c r="A3063" s="25" t="s">
        <v>7261</v>
      </c>
      <c r="B3063" s="25" t="s">
        <v>7440</v>
      </c>
      <c r="C3063" s="25" t="s">
        <v>7264</v>
      </c>
      <c r="D3063" s="25" t="s">
        <v>5419</v>
      </c>
      <c r="E3063" s="25" t="s">
        <v>7273</v>
      </c>
      <c r="F3063" s="25" t="s">
        <v>14532</v>
      </c>
      <c r="G3063" s="25" t="s">
        <v>14533</v>
      </c>
      <c r="H3063" s="21">
        <v>5777.63</v>
      </c>
      <c r="I3063" s="25" t="s">
        <v>7296</v>
      </c>
      <c r="J3063" s="25" t="s">
        <v>7288</v>
      </c>
      <c r="K3063" s="25" t="s">
        <v>7495</v>
      </c>
      <c r="L3063" s="25" t="s">
        <v>7745</v>
      </c>
      <c r="M3063" s="21">
        <v>5777.63</v>
      </c>
      <c r="N3063" s="21">
        <v>5777.63</v>
      </c>
      <c r="O3063" s="21">
        <v>0</v>
      </c>
      <c r="P3063" s="21">
        <v>5777.63</v>
      </c>
      <c r="Q3063" s="25" t="s">
        <v>14534</v>
      </c>
      <c r="R3063" s="1" t="str">
        <f t="shared" si="49"/>
        <v>ST10068</v>
      </c>
      <c r="S3063" t="str">
        <f>VLOOKUP(R3063,Data!$C$2:$D$261,2,0)</f>
        <v>Chateau Renoir</v>
      </c>
      <c r="T3063">
        <f>COUNTIF('Feb 2022'!A:A,D3063)+COUNTIF('Mar 2022'!A:A,D3063)+COUNTIF('Apr 2022'!A:A,D3063)+COUNTIF('May 2022'!A:A,D3063)+COUNTIF('June 2022'!A:A,D3063)+COUNTIF('July 2022'!A:A,D3063)+COUNTIF('Aug 2022'!A:A,D3063)+COUNTIF('Sep 2022'!A:A,D3063)+COUNTIF('Oct 2022'!A:A,D3063)+COUNTIF('Dec 2022'!A:A,D3063)</f>
        <v>1</v>
      </c>
      <c r="U3063" t="str">
        <f>VLOOKUP(Q3063,'Capital Lookup'!A:B,2,FALSE)</f>
        <v>No</v>
      </c>
      <c r="V3063" s="2">
        <f>IFERROR(VLOOKUP(LEFT(F3063,10),'Find Purchase Orders'!B:J,9,FALSE),"")</f>
        <v>44739</v>
      </c>
      <c r="W3063" s="25" t="s">
        <v>7261</v>
      </c>
    </row>
    <row r="3064" spans="1:23" hidden="1">
      <c r="A3064" s="25" t="s">
        <v>7313</v>
      </c>
      <c r="B3064" s="25" t="s">
        <v>7935</v>
      </c>
      <c r="C3064" s="25" t="s">
        <v>7587</v>
      </c>
      <c r="D3064" s="25" t="s">
        <v>14535</v>
      </c>
      <c r="E3064" s="25" t="s">
        <v>7500</v>
      </c>
      <c r="H3064" s="21">
        <v>2938</v>
      </c>
      <c r="I3064" s="25" t="s">
        <v>7257</v>
      </c>
      <c r="K3064" s="25" t="s">
        <v>9232</v>
      </c>
      <c r="L3064" s="25" t="s">
        <v>14536</v>
      </c>
      <c r="M3064" s="22">
        <v>0</v>
      </c>
      <c r="N3064" s="22">
        <v>0</v>
      </c>
      <c r="O3064" s="21">
        <v>0</v>
      </c>
      <c r="P3064" s="21">
        <v>338</v>
      </c>
      <c r="Q3064" s="25"/>
      <c r="R3064" s="1" t="str">
        <f t="shared" si="49"/>
        <v>ST10162</v>
      </c>
      <c r="S3064" t="str">
        <f>VLOOKUP(R3064,Data!$C$2:$D$261,2,0)</f>
        <v>Elginwood</v>
      </c>
      <c r="T3064">
        <f>COUNTIF('Feb 2022'!A:A,D3064)+COUNTIF('Mar 2022'!A:A,D3064)+COUNTIF('Apr 2022'!A:A,D3064)+COUNTIF('May 2022'!A:A,D3064)+COUNTIF('June 2022'!A:A,D3064)+COUNTIF('July 2022'!A:A,D3064)+COUNTIF('Aug 2022'!A:A,D3064)+COUNTIF('Sep 2022'!A:A,D3064)+COUNTIF('Oct 2022'!A:A,D3064)+COUNTIF('Dec 2022'!A:A,D3064)</f>
        <v>0</v>
      </c>
      <c r="U3064" t="e">
        <f>VLOOKUP(Q3064,'Capital Lookup'!A:B,2,FALSE)</f>
        <v>#N/A</v>
      </c>
      <c r="V3064" s="2" t="str">
        <f>IFERROR(VLOOKUP(LEFT(F3064,10),'Find Purchase Orders'!B:J,9,FALSE),"")</f>
        <v/>
      </c>
      <c r="W3064" s="25" t="s">
        <v>7261</v>
      </c>
    </row>
    <row r="3065" spans="1:23" hidden="1">
      <c r="A3065" s="25" t="s">
        <v>7261</v>
      </c>
      <c r="B3065" s="25" t="s">
        <v>7355</v>
      </c>
      <c r="C3065" s="25" t="s">
        <v>7264</v>
      </c>
      <c r="D3065" s="25" t="s">
        <v>5267</v>
      </c>
      <c r="E3065" s="25" t="s">
        <v>7357</v>
      </c>
      <c r="F3065" s="25" t="s">
        <v>14537</v>
      </c>
      <c r="G3065" s="25" t="s">
        <v>14538</v>
      </c>
      <c r="H3065" s="21">
        <v>1751.5</v>
      </c>
      <c r="I3065" s="25" t="s">
        <v>7296</v>
      </c>
      <c r="J3065" s="25" t="s">
        <v>7288</v>
      </c>
      <c r="K3065" s="25" t="s">
        <v>7289</v>
      </c>
      <c r="L3065" s="25" t="s">
        <v>7259</v>
      </c>
      <c r="M3065" s="21">
        <v>1751.5</v>
      </c>
      <c r="N3065" s="21">
        <v>1751.5</v>
      </c>
      <c r="O3065" s="21">
        <v>0</v>
      </c>
      <c r="P3065" s="21">
        <v>1751.5</v>
      </c>
      <c r="Q3065" s="25" t="s">
        <v>7360</v>
      </c>
      <c r="R3065" s="1" t="str">
        <f t="shared" si="49"/>
        <v>ST10094</v>
      </c>
      <c r="S3065" t="str">
        <f>VLOOKUP(R3065,Data!$C$2:$D$261,2,0)</f>
        <v>Briarfield Gardens</v>
      </c>
      <c r="T3065">
        <f>COUNTIF('Feb 2022'!A:A,D3065)+COUNTIF('Mar 2022'!A:A,D3065)+COUNTIF('Apr 2022'!A:A,D3065)+COUNTIF('May 2022'!A:A,D3065)+COUNTIF('June 2022'!A:A,D3065)+COUNTIF('July 2022'!A:A,D3065)+COUNTIF('Aug 2022'!A:A,D3065)+COUNTIF('Sep 2022'!A:A,D3065)+COUNTIF('Oct 2022'!A:A,D3065)+COUNTIF('Dec 2022'!A:A,D3065)</f>
        <v>1</v>
      </c>
      <c r="U3065" t="str">
        <f>VLOOKUP(Q3065,'Capital Lookup'!A:B,2,FALSE)</f>
        <v>No</v>
      </c>
      <c r="V3065" s="2">
        <f>IFERROR(VLOOKUP(LEFT(F3065,10),'Find Purchase Orders'!B:J,9,FALSE),"")</f>
        <v>44727</v>
      </c>
      <c r="W3065" s="25" t="s">
        <v>7261</v>
      </c>
    </row>
    <row r="3066" spans="1:23" hidden="1">
      <c r="A3066" s="25" t="s">
        <v>7478</v>
      </c>
      <c r="B3066" s="25" t="s">
        <v>9103</v>
      </c>
      <c r="C3066" s="25" t="s">
        <v>7587</v>
      </c>
      <c r="D3066" s="25" t="s">
        <v>5237</v>
      </c>
      <c r="E3066" s="25" t="s">
        <v>14048</v>
      </c>
      <c r="F3066" s="25" t="s">
        <v>14539</v>
      </c>
      <c r="G3066" s="25" t="s">
        <v>14540</v>
      </c>
      <c r="H3066" s="21">
        <v>19012.25</v>
      </c>
      <c r="I3066" s="25" t="s">
        <v>7296</v>
      </c>
      <c r="J3066" s="25" t="s">
        <v>7288</v>
      </c>
      <c r="K3066" s="25" t="s">
        <v>8786</v>
      </c>
      <c r="L3066" s="25" t="s">
        <v>8821</v>
      </c>
      <c r="M3066" s="21">
        <v>19012.25</v>
      </c>
      <c r="N3066" s="22">
        <v>0</v>
      </c>
      <c r="O3066" s="21">
        <v>19012.25</v>
      </c>
      <c r="P3066" s="21">
        <v>19012.25</v>
      </c>
      <c r="Q3066" s="25" t="s">
        <v>14541</v>
      </c>
      <c r="R3066" s="1" t="str">
        <f t="shared" si="49"/>
        <v>ST10141</v>
      </c>
      <c r="S3066" t="str">
        <f>VLOOKUP(R3066,Data!$C$2:$D$261,2,0)</f>
        <v>The Meadows</v>
      </c>
      <c r="T3066">
        <f>COUNTIF('Feb 2022'!A:A,D3066)+COUNTIF('Mar 2022'!A:A,D3066)+COUNTIF('Apr 2022'!A:A,D3066)+COUNTIF('May 2022'!A:A,D3066)+COUNTIF('June 2022'!A:A,D3066)+COUNTIF('July 2022'!A:A,D3066)+COUNTIF('Aug 2022'!A:A,D3066)+COUNTIF('Sep 2022'!A:A,D3066)+COUNTIF('Oct 2022'!A:A,D3066)+COUNTIF('Dec 2022'!A:A,D3066)</f>
        <v>1</v>
      </c>
      <c r="U3066" t="str">
        <f>VLOOKUP(Q3066,'Capital Lookup'!A:B,2,FALSE)</f>
        <v>No</v>
      </c>
      <c r="V3066" s="2">
        <f>IFERROR(VLOOKUP(LEFT(F3066,10),'Find Purchase Orders'!B:J,9,FALSE),"")</f>
        <v>44719</v>
      </c>
      <c r="W3066" s="25" t="s">
        <v>7261</v>
      </c>
    </row>
    <row r="3067" spans="1:23" hidden="1">
      <c r="A3067" s="25" t="s">
        <v>7261</v>
      </c>
      <c r="B3067" s="25" t="s">
        <v>8442</v>
      </c>
      <c r="C3067" s="25" t="s">
        <v>7282</v>
      </c>
      <c r="D3067" s="25" t="s">
        <v>5343</v>
      </c>
      <c r="E3067" s="25" t="s">
        <v>9352</v>
      </c>
      <c r="F3067" s="25" t="s">
        <v>14542</v>
      </c>
      <c r="G3067" s="25" t="s">
        <v>14543</v>
      </c>
      <c r="H3067" s="21">
        <v>15222.89</v>
      </c>
      <c r="I3067" s="25" t="s">
        <v>7296</v>
      </c>
      <c r="J3067" s="25" t="s">
        <v>7288</v>
      </c>
      <c r="K3067" s="25" t="s">
        <v>7262</v>
      </c>
      <c r="L3067" s="25" t="s">
        <v>7259</v>
      </c>
      <c r="M3067" s="21">
        <v>15222.89</v>
      </c>
      <c r="N3067" s="22">
        <v>0</v>
      </c>
      <c r="O3067" s="21">
        <v>15222.89</v>
      </c>
      <c r="P3067" s="21">
        <v>15222.89</v>
      </c>
      <c r="Q3067" s="25" t="s">
        <v>9355</v>
      </c>
      <c r="R3067" s="1" t="str">
        <f t="shared" si="49"/>
        <v>ST10056</v>
      </c>
      <c r="S3067" t="str">
        <f>VLOOKUP(R3067,Data!$C$2:$D$261,2,0)</f>
        <v>The Kensington Victoria</v>
      </c>
      <c r="T3067">
        <f>COUNTIF('Feb 2022'!A:A,D3067)+COUNTIF('Mar 2022'!A:A,D3067)+COUNTIF('Apr 2022'!A:A,D3067)+COUNTIF('May 2022'!A:A,D3067)+COUNTIF('June 2022'!A:A,D3067)+COUNTIF('July 2022'!A:A,D3067)+COUNTIF('Aug 2022'!A:A,D3067)+COUNTIF('Sep 2022'!A:A,D3067)+COUNTIF('Oct 2022'!A:A,D3067)+COUNTIF('Dec 2022'!A:A,D3067)</f>
        <v>1</v>
      </c>
      <c r="U3067" t="str">
        <f>VLOOKUP(Q3067,'Capital Lookup'!A:B,2,FALSE)</f>
        <v>No</v>
      </c>
      <c r="V3067" s="2">
        <f>IFERROR(VLOOKUP(LEFT(F3067,10),'Find Purchase Orders'!B:J,9,FALSE),"")</f>
        <v>44732</v>
      </c>
      <c r="W3067" s="25" t="s">
        <v>7261</v>
      </c>
    </row>
    <row r="3068" spans="1:23" hidden="1">
      <c r="A3068" s="25" t="s">
        <v>7261</v>
      </c>
      <c r="B3068" s="25" t="s">
        <v>8442</v>
      </c>
      <c r="C3068" s="25" t="s">
        <v>7282</v>
      </c>
      <c r="D3068" s="25" t="s">
        <v>5268</v>
      </c>
      <c r="E3068" s="25" t="s">
        <v>9352</v>
      </c>
      <c r="F3068" s="25" t="s">
        <v>14544</v>
      </c>
      <c r="G3068" s="25" t="s">
        <v>14545</v>
      </c>
      <c r="H3068" s="21">
        <v>730.66</v>
      </c>
      <c r="I3068" s="25" t="s">
        <v>7287</v>
      </c>
      <c r="J3068" s="25" t="s">
        <v>7288</v>
      </c>
      <c r="K3068" s="25" t="s">
        <v>7258</v>
      </c>
      <c r="L3068" s="25" t="s">
        <v>7259</v>
      </c>
      <c r="M3068" s="21">
        <v>730.66</v>
      </c>
      <c r="N3068" s="22">
        <v>0</v>
      </c>
      <c r="O3068" s="21">
        <v>730.66</v>
      </c>
      <c r="P3068" s="21">
        <v>34.79</v>
      </c>
      <c r="Q3068" s="25" t="s">
        <v>9355</v>
      </c>
      <c r="R3068" s="1" t="str">
        <f t="shared" si="49"/>
        <v>ST10056</v>
      </c>
      <c r="S3068" t="str">
        <f>VLOOKUP(R3068,Data!$C$2:$D$261,2,0)</f>
        <v>The Kensington Victoria</v>
      </c>
      <c r="T3068">
        <f>COUNTIF('Feb 2022'!A:A,D3068)+COUNTIF('Mar 2022'!A:A,D3068)+COUNTIF('Apr 2022'!A:A,D3068)+COUNTIF('May 2022'!A:A,D3068)+COUNTIF('June 2022'!A:A,D3068)+COUNTIF('July 2022'!A:A,D3068)+COUNTIF('Aug 2022'!A:A,D3068)+COUNTIF('Sep 2022'!A:A,D3068)+COUNTIF('Oct 2022'!A:A,D3068)+COUNTIF('Dec 2022'!A:A,D3068)</f>
        <v>1</v>
      </c>
      <c r="U3068" t="str">
        <f>VLOOKUP(Q3068,'Capital Lookup'!A:B,2,FALSE)</f>
        <v>No</v>
      </c>
      <c r="V3068" s="2">
        <f>IFERROR(VLOOKUP(LEFT(F3068,10),'Find Purchase Orders'!B:J,9,FALSE),"")</f>
        <v>44732</v>
      </c>
      <c r="W3068" s="25" t="s">
        <v>7261</v>
      </c>
    </row>
    <row r="3069" spans="1:23" hidden="1">
      <c r="A3069" s="25" t="s">
        <v>7261</v>
      </c>
      <c r="B3069" s="25" t="s">
        <v>8442</v>
      </c>
      <c r="C3069" s="25" t="s">
        <v>7282</v>
      </c>
      <c r="D3069" s="25" t="s">
        <v>5268</v>
      </c>
      <c r="E3069" s="25" t="s">
        <v>9352</v>
      </c>
      <c r="F3069" s="25" t="s">
        <v>14546</v>
      </c>
      <c r="G3069" s="25" t="s">
        <v>14547</v>
      </c>
      <c r="H3069" s="21">
        <v>2294.25</v>
      </c>
      <c r="I3069" s="25" t="s">
        <v>7287</v>
      </c>
      <c r="J3069" s="25" t="s">
        <v>7288</v>
      </c>
      <c r="K3069" s="25" t="s">
        <v>7262</v>
      </c>
      <c r="L3069" s="25" t="s">
        <v>7259</v>
      </c>
      <c r="M3069" s="21">
        <v>2294.25</v>
      </c>
      <c r="N3069" s="22">
        <v>0</v>
      </c>
      <c r="O3069" s="21">
        <v>2294.25</v>
      </c>
      <c r="P3069" s="21">
        <v>109.25</v>
      </c>
      <c r="Q3069" s="25" t="s">
        <v>9355</v>
      </c>
      <c r="R3069" s="1" t="str">
        <f t="shared" si="49"/>
        <v>ST10056</v>
      </c>
      <c r="S3069" t="str">
        <f>VLOOKUP(R3069,Data!$C$2:$D$261,2,0)</f>
        <v>The Kensington Victoria</v>
      </c>
      <c r="T3069">
        <f>COUNTIF('Feb 2022'!A:A,D3069)+COUNTIF('Mar 2022'!A:A,D3069)+COUNTIF('Apr 2022'!A:A,D3069)+COUNTIF('May 2022'!A:A,D3069)+COUNTIF('June 2022'!A:A,D3069)+COUNTIF('July 2022'!A:A,D3069)+COUNTIF('Aug 2022'!A:A,D3069)+COUNTIF('Sep 2022'!A:A,D3069)+COUNTIF('Oct 2022'!A:A,D3069)+COUNTIF('Dec 2022'!A:A,D3069)</f>
        <v>1</v>
      </c>
      <c r="U3069" t="str">
        <f>VLOOKUP(Q3069,'Capital Lookup'!A:B,2,FALSE)</f>
        <v>No</v>
      </c>
      <c r="V3069" s="2">
        <f>IFERROR(VLOOKUP(LEFT(F3069,10),'Find Purchase Orders'!B:J,9,FALSE),"")</f>
        <v>44732</v>
      </c>
      <c r="W3069" s="25" t="s">
        <v>7261</v>
      </c>
    </row>
    <row r="3070" spans="1:23" hidden="1">
      <c r="A3070" s="25" t="s">
        <v>7261</v>
      </c>
      <c r="B3070" s="25" t="s">
        <v>8442</v>
      </c>
      <c r="C3070" s="25" t="s">
        <v>7282</v>
      </c>
      <c r="D3070" s="25" t="s">
        <v>5268</v>
      </c>
      <c r="E3070" s="25" t="s">
        <v>9352</v>
      </c>
      <c r="F3070" s="25" t="s">
        <v>14548</v>
      </c>
      <c r="G3070" s="25" t="s">
        <v>10035</v>
      </c>
      <c r="H3070" s="21">
        <v>1370.83</v>
      </c>
      <c r="I3070" s="25" t="s">
        <v>7287</v>
      </c>
      <c r="J3070" s="25" t="s">
        <v>7288</v>
      </c>
      <c r="K3070" s="25" t="s">
        <v>7262</v>
      </c>
      <c r="L3070" s="25" t="s">
        <v>7259</v>
      </c>
      <c r="M3070" s="21">
        <v>1370.83</v>
      </c>
      <c r="N3070" s="22">
        <v>0</v>
      </c>
      <c r="O3070" s="21">
        <v>1370.83</v>
      </c>
      <c r="P3070" s="21">
        <v>65.28</v>
      </c>
      <c r="Q3070" s="25" t="s">
        <v>9355</v>
      </c>
      <c r="R3070" s="1" t="str">
        <f t="shared" si="49"/>
        <v>ST10056</v>
      </c>
      <c r="S3070" t="str">
        <f>VLOOKUP(R3070,Data!$C$2:$D$261,2,0)</f>
        <v>The Kensington Victoria</v>
      </c>
      <c r="T3070">
        <f>COUNTIF('Feb 2022'!A:A,D3070)+COUNTIF('Mar 2022'!A:A,D3070)+COUNTIF('Apr 2022'!A:A,D3070)+COUNTIF('May 2022'!A:A,D3070)+COUNTIF('June 2022'!A:A,D3070)+COUNTIF('July 2022'!A:A,D3070)+COUNTIF('Aug 2022'!A:A,D3070)+COUNTIF('Sep 2022'!A:A,D3070)+COUNTIF('Oct 2022'!A:A,D3070)+COUNTIF('Dec 2022'!A:A,D3070)</f>
        <v>1</v>
      </c>
      <c r="U3070" t="str">
        <f>VLOOKUP(Q3070,'Capital Lookup'!A:B,2,FALSE)</f>
        <v>No</v>
      </c>
      <c r="V3070" s="2">
        <f>IFERROR(VLOOKUP(LEFT(F3070,10),'Find Purchase Orders'!B:J,9,FALSE),"")</f>
        <v>44732</v>
      </c>
      <c r="W3070" s="25" t="s">
        <v>7261</v>
      </c>
    </row>
    <row r="3071" spans="1:23" hidden="1">
      <c r="A3071" s="25" t="s">
        <v>7261</v>
      </c>
      <c r="B3071" s="25" t="s">
        <v>9144</v>
      </c>
      <c r="C3071" s="25" t="s">
        <v>7264</v>
      </c>
      <c r="D3071" s="25" t="s">
        <v>5238</v>
      </c>
      <c r="E3071" s="25" t="s">
        <v>8577</v>
      </c>
      <c r="F3071" s="25" t="s">
        <v>14549</v>
      </c>
      <c r="G3071" s="25" t="s">
        <v>14550</v>
      </c>
      <c r="H3071" s="21">
        <v>4834.05</v>
      </c>
      <c r="I3071" s="25" t="s">
        <v>7296</v>
      </c>
      <c r="J3071" s="25" t="s">
        <v>7288</v>
      </c>
      <c r="K3071" s="25" t="s">
        <v>7495</v>
      </c>
      <c r="L3071" s="25" t="s">
        <v>7740</v>
      </c>
      <c r="M3071" s="21">
        <v>4834.05</v>
      </c>
      <c r="N3071" s="21">
        <v>4834.05</v>
      </c>
      <c r="O3071" s="21">
        <v>0</v>
      </c>
      <c r="P3071" s="21">
        <v>4834.05</v>
      </c>
      <c r="Q3071" s="25" t="s">
        <v>14551</v>
      </c>
      <c r="R3071" s="1" t="str">
        <f t="shared" si="49"/>
        <v>ST10085</v>
      </c>
      <c r="S3071" t="str">
        <f>VLOOKUP(R3071,Data!$C$2:$D$261,2,0)</f>
        <v>Bentley Regina</v>
      </c>
      <c r="T3071">
        <f>COUNTIF('Feb 2022'!A:A,D3071)+COUNTIF('Mar 2022'!A:A,D3071)+COUNTIF('Apr 2022'!A:A,D3071)+COUNTIF('May 2022'!A:A,D3071)+COUNTIF('June 2022'!A:A,D3071)+COUNTIF('July 2022'!A:A,D3071)+COUNTIF('Aug 2022'!A:A,D3071)+COUNTIF('Sep 2022'!A:A,D3071)+COUNTIF('Oct 2022'!A:A,D3071)+COUNTIF('Dec 2022'!A:A,D3071)</f>
        <v>1</v>
      </c>
      <c r="U3071" t="str">
        <f>VLOOKUP(Q3071,'Capital Lookup'!A:B,2,FALSE)</f>
        <v>No</v>
      </c>
      <c r="V3071" s="2">
        <f>IFERROR(VLOOKUP(LEFT(F3071,10),'Find Purchase Orders'!B:J,9,FALSE),"")</f>
        <v>44720</v>
      </c>
      <c r="W3071" s="25" t="s">
        <v>7261</v>
      </c>
    </row>
    <row r="3072" spans="1:23" hidden="1">
      <c r="A3072" s="25" t="s">
        <v>7335</v>
      </c>
      <c r="B3072" s="25" t="s">
        <v>8738</v>
      </c>
      <c r="C3072" s="25" t="s">
        <v>7264</v>
      </c>
      <c r="D3072" s="25" t="s">
        <v>5269</v>
      </c>
      <c r="E3072" s="25" t="s">
        <v>10739</v>
      </c>
      <c r="F3072" s="25" t="s">
        <v>14552</v>
      </c>
      <c r="G3072" s="25" t="s">
        <v>14553</v>
      </c>
      <c r="H3072" s="21">
        <v>10526.84</v>
      </c>
      <c r="I3072" s="25" t="s">
        <v>7287</v>
      </c>
      <c r="J3072" s="25" t="s">
        <v>7288</v>
      </c>
      <c r="K3072" s="25" t="s">
        <v>7579</v>
      </c>
      <c r="L3072" s="25" t="s">
        <v>7580</v>
      </c>
      <c r="M3072" s="21">
        <v>10526.84</v>
      </c>
      <c r="N3072" s="22">
        <v>0</v>
      </c>
      <c r="O3072" s="21">
        <v>10526.84</v>
      </c>
      <c r="P3072" s="21">
        <v>501.28</v>
      </c>
      <c r="Q3072" s="25" t="s">
        <v>14554</v>
      </c>
      <c r="R3072" s="1" t="str">
        <f t="shared" si="49"/>
        <v>ST10075</v>
      </c>
      <c r="S3072" t="str">
        <f>VLOOKUP(R3072,Data!$C$2:$D$261,2,0)</f>
        <v>River Ridge</v>
      </c>
      <c r="T3072">
        <f>COUNTIF('Feb 2022'!A:A,D3072)+COUNTIF('Mar 2022'!A:A,D3072)+COUNTIF('Apr 2022'!A:A,D3072)+COUNTIF('May 2022'!A:A,D3072)+COUNTIF('June 2022'!A:A,D3072)+COUNTIF('July 2022'!A:A,D3072)+COUNTIF('Aug 2022'!A:A,D3072)+COUNTIF('Sep 2022'!A:A,D3072)+COUNTIF('Oct 2022'!A:A,D3072)+COUNTIF('Dec 2022'!A:A,D3072)</f>
        <v>1</v>
      </c>
      <c r="U3072" t="str">
        <f>VLOOKUP(Q3072,'Capital Lookup'!A:B,2,FALSE)</f>
        <v>No</v>
      </c>
      <c r="V3072" s="2">
        <f>IFERROR(VLOOKUP(LEFT(F3072,10),'Find Purchase Orders'!B:J,9,FALSE),"")</f>
        <v>44728</v>
      </c>
      <c r="W3072" s="25" t="s">
        <v>7261</v>
      </c>
    </row>
    <row r="3073" spans="1:23" hidden="1">
      <c r="A3073" s="25" t="s">
        <v>7261</v>
      </c>
      <c r="B3073" s="25" t="s">
        <v>8754</v>
      </c>
      <c r="C3073" s="25" t="s">
        <v>7264</v>
      </c>
      <c r="D3073" s="25" t="s">
        <v>5270</v>
      </c>
      <c r="E3073" s="25" t="s">
        <v>8755</v>
      </c>
      <c r="F3073" s="25" t="s">
        <v>14555</v>
      </c>
      <c r="G3073" s="25" t="s">
        <v>6035</v>
      </c>
      <c r="H3073" s="21">
        <v>7924.98</v>
      </c>
      <c r="I3073" s="25" t="s">
        <v>7296</v>
      </c>
      <c r="J3073" s="25" t="s">
        <v>7288</v>
      </c>
      <c r="K3073" s="25" t="s">
        <v>7262</v>
      </c>
      <c r="L3073" s="25" t="s">
        <v>7259</v>
      </c>
      <c r="M3073" s="21">
        <v>7924.98</v>
      </c>
      <c r="N3073" s="21">
        <v>7924.97</v>
      </c>
      <c r="O3073" s="21">
        <v>0.01</v>
      </c>
      <c r="P3073" s="21">
        <v>7924.98</v>
      </c>
      <c r="Q3073" s="25" t="s">
        <v>8758</v>
      </c>
      <c r="R3073" s="1" t="str">
        <f t="shared" si="49"/>
        <v>ST10078</v>
      </c>
      <c r="S3073" t="str">
        <f>VLOOKUP(R3073,Data!$C$2:$D$261,2,0)</f>
        <v>Marian Chateau</v>
      </c>
      <c r="T3073">
        <f>COUNTIF('Feb 2022'!A:A,D3073)+COUNTIF('Mar 2022'!A:A,D3073)+COUNTIF('Apr 2022'!A:A,D3073)+COUNTIF('May 2022'!A:A,D3073)+COUNTIF('June 2022'!A:A,D3073)+COUNTIF('July 2022'!A:A,D3073)+COUNTIF('Aug 2022'!A:A,D3073)+COUNTIF('Sep 2022'!A:A,D3073)+COUNTIF('Oct 2022'!A:A,D3073)+COUNTIF('Dec 2022'!A:A,D3073)</f>
        <v>1</v>
      </c>
      <c r="U3073" t="str">
        <f>VLOOKUP(Q3073,'Capital Lookup'!A:B,2,FALSE)</f>
        <v>No</v>
      </c>
      <c r="V3073" s="2">
        <f>IFERROR(VLOOKUP(LEFT(F3073,10),'Find Purchase Orders'!B:J,9,FALSE),"")</f>
        <v>44726</v>
      </c>
      <c r="W3073" s="25" t="s">
        <v>7261</v>
      </c>
    </row>
    <row r="3074" spans="1:23" hidden="1">
      <c r="A3074" s="25" t="s">
        <v>7261</v>
      </c>
      <c r="B3074" s="25" t="s">
        <v>8754</v>
      </c>
      <c r="C3074" s="25" t="s">
        <v>7264</v>
      </c>
      <c r="D3074" s="25" t="s">
        <v>5270</v>
      </c>
      <c r="E3074" s="25" t="s">
        <v>8755</v>
      </c>
      <c r="F3074" s="25" t="s">
        <v>14556</v>
      </c>
      <c r="G3074" s="25" t="s">
        <v>14557</v>
      </c>
      <c r="H3074" s="21">
        <v>1590.63</v>
      </c>
      <c r="I3074" s="25" t="s">
        <v>7296</v>
      </c>
      <c r="J3074" s="25" t="s">
        <v>7288</v>
      </c>
      <c r="K3074" s="25" t="s">
        <v>7262</v>
      </c>
      <c r="L3074" s="25" t="s">
        <v>7259</v>
      </c>
      <c r="M3074" s="21">
        <v>1590.63</v>
      </c>
      <c r="N3074" s="21">
        <v>1590.63</v>
      </c>
      <c r="O3074" s="21">
        <v>0</v>
      </c>
      <c r="P3074" s="21">
        <v>1590.63</v>
      </c>
      <c r="Q3074" s="25" t="s">
        <v>8758</v>
      </c>
      <c r="R3074" s="1" t="str">
        <f t="shared" si="49"/>
        <v>ST10078</v>
      </c>
      <c r="S3074" t="str">
        <f>VLOOKUP(R3074,Data!$C$2:$D$261,2,0)</f>
        <v>Marian Chateau</v>
      </c>
      <c r="T3074">
        <f>COUNTIF('Feb 2022'!A:A,D3074)+COUNTIF('Mar 2022'!A:A,D3074)+COUNTIF('Apr 2022'!A:A,D3074)+COUNTIF('May 2022'!A:A,D3074)+COUNTIF('June 2022'!A:A,D3074)+COUNTIF('July 2022'!A:A,D3074)+COUNTIF('Aug 2022'!A:A,D3074)+COUNTIF('Sep 2022'!A:A,D3074)+COUNTIF('Oct 2022'!A:A,D3074)+COUNTIF('Dec 2022'!A:A,D3074)</f>
        <v>1</v>
      </c>
      <c r="U3074" t="str">
        <f>VLOOKUP(Q3074,'Capital Lookup'!A:B,2,FALSE)</f>
        <v>No</v>
      </c>
      <c r="V3074" s="2">
        <f>IFERROR(VLOOKUP(LEFT(F3074,10),'Find Purchase Orders'!B:J,9,FALSE),"")</f>
        <v>44726</v>
      </c>
      <c r="W3074" s="25" t="s">
        <v>7261</v>
      </c>
    </row>
    <row r="3075" spans="1:23" hidden="1">
      <c r="A3075" s="25" t="s">
        <v>7261</v>
      </c>
      <c r="B3075" s="25" t="s">
        <v>7343</v>
      </c>
      <c r="C3075" s="25" t="s">
        <v>7282</v>
      </c>
      <c r="D3075" s="25" t="s">
        <v>5271</v>
      </c>
      <c r="E3075" s="25" t="s">
        <v>7345</v>
      </c>
      <c r="F3075" s="25" t="s">
        <v>14558</v>
      </c>
      <c r="G3075" s="25" t="s">
        <v>14559</v>
      </c>
      <c r="H3075" s="21">
        <v>395.5</v>
      </c>
      <c r="I3075" s="25" t="s">
        <v>7296</v>
      </c>
      <c r="J3075" s="25" t="s">
        <v>7288</v>
      </c>
      <c r="K3075" s="25" t="s">
        <v>7262</v>
      </c>
      <c r="L3075" s="25" t="s">
        <v>7259</v>
      </c>
      <c r="M3075" s="21">
        <v>395.5</v>
      </c>
      <c r="N3075" s="21">
        <v>395.5</v>
      </c>
      <c r="O3075" s="21">
        <v>0</v>
      </c>
      <c r="P3075" s="21">
        <v>395.5</v>
      </c>
      <c r="Q3075" s="25" t="s">
        <v>7348</v>
      </c>
      <c r="R3075" s="1" t="str">
        <f t="shared" si="49"/>
        <v>ST10093</v>
      </c>
      <c r="S3075" t="str">
        <f>VLOOKUP(R3075,Data!$C$2:$D$261,2,0)</f>
        <v>Windermere on The Mount</v>
      </c>
      <c r="T3075">
        <f>COUNTIF('Feb 2022'!A:A,D3075)+COUNTIF('Mar 2022'!A:A,D3075)+COUNTIF('Apr 2022'!A:A,D3075)+COUNTIF('May 2022'!A:A,D3075)+COUNTIF('June 2022'!A:A,D3075)+COUNTIF('July 2022'!A:A,D3075)+COUNTIF('Aug 2022'!A:A,D3075)+COUNTIF('Sep 2022'!A:A,D3075)+COUNTIF('Oct 2022'!A:A,D3075)+COUNTIF('Dec 2022'!A:A,D3075)</f>
        <v>1</v>
      </c>
      <c r="U3075" t="str">
        <f>VLOOKUP(Q3075,'Capital Lookup'!A:B,2,FALSE)</f>
        <v>No</v>
      </c>
      <c r="V3075" s="2">
        <f>IFERROR(VLOOKUP(LEFT(F3075,10),'Find Purchase Orders'!B:J,9,FALSE),"")</f>
        <v>44725</v>
      </c>
      <c r="W3075" s="25" t="s">
        <v>7261</v>
      </c>
    </row>
    <row r="3076" spans="1:23" hidden="1">
      <c r="A3076" s="25" t="s">
        <v>7261</v>
      </c>
      <c r="B3076" s="25" t="s">
        <v>7343</v>
      </c>
      <c r="C3076" s="25" t="s">
        <v>7282</v>
      </c>
      <c r="D3076" s="25" t="s">
        <v>5271</v>
      </c>
      <c r="E3076" s="25" t="s">
        <v>7345</v>
      </c>
      <c r="F3076" s="25" t="s">
        <v>14560</v>
      </c>
      <c r="G3076" s="25" t="s">
        <v>14561</v>
      </c>
      <c r="H3076" s="21">
        <v>2795.28</v>
      </c>
      <c r="I3076" s="25" t="s">
        <v>7296</v>
      </c>
      <c r="J3076" s="25" t="s">
        <v>7288</v>
      </c>
      <c r="K3076" s="25" t="s">
        <v>7262</v>
      </c>
      <c r="L3076" s="25" t="s">
        <v>7259</v>
      </c>
      <c r="M3076" s="21">
        <v>2795.28</v>
      </c>
      <c r="N3076" s="21">
        <v>2795.28</v>
      </c>
      <c r="O3076" s="21">
        <v>0</v>
      </c>
      <c r="P3076" s="21">
        <v>2795.28</v>
      </c>
      <c r="Q3076" s="25" t="s">
        <v>7348</v>
      </c>
      <c r="R3076" s="1" t="str">
        <f t="shared" si="49"/>
        <v>ST10093</v>
      </c>
      <c r="S3076" t="str">
        <f>VLOOKUP(R3076,Data!$C$2:$D$261,2,0)</f>
        <v>Windermere on The Mount</v>
      </c>
      <c r="T3076">
        <f>COUNTIF('Feb 2022'!A:A,D3076)+COUNTIF('Mar 2022'!A:A,D3076)+COUNTIF('Apr 2022'!A:A,D3076)+COUNTIF('May 2022'!A:A,D3076)+COUNTIF('June 2022'!A:A,D3076)+COUNTIF('July 2022'!A:A,D3076)+COUNTIF('Aug 2022'!A:A,D3076)+COUNTIF('Sep 2022'!A:A,D3076)+COUNTIF('Oct 2022'!A:A,D3076)+COUNTIF('Dec 2022'!A:A,D3076)</f>
        <v>1</v>
      </c>
      <c r="U3076" t="str">
        <f>VLOOKUP(Q3076,'Capital Lookup'!A:B,2,FALSE)</f>
        <v>No</v>
      </c>
      <c r="V3076" s="2">
        <f>IFERROR(VLOOKUP(LEFT(F3076,10),'Find Purchase Orders'!B:J,9,FALSE),"")</f>
        <v>44725</v>
      </c>
      <c r="W3076" s="25" t="s">
        <v>7261</v>
      </c>
    </row>
    <row r="3077" spans="1:23" hidden="1">
      <c r="A3077" s="25" t="s">
        <v>7261</v>
      </c>
      <c r="B3077" s="25" t="s">
        <v>7343</v>
      </c>
      <c r="C3077" s="25" t="s">
        <v>7282</v>
      </c>
      <c r="D3077" s="25" t="s">
        <v>5272</v>
      </c>
      <c r="E3077" s="25" t="s">
        <v>7345</v>
      </c>
      <c r="F3077" s="25" t="s">
        <v>14562</v>
      </c>
      <c r="G3077" s="25" t="s">
        <v>10392</v>
      </c>
      <c r="H3077" s="21">
        <v>8897.34</v>
      </c>
      <c r="I3077" s="25" t="s">
        <v>7296</v>
      </c>
      <c r="J3077" s="25" t="s">
        <v>7288</v>
      </c>
      <c r="K3077" s="25" t="s">
        <v>7262</v>
      </c>
      <c r="L3077" s="25" t="s">
        <v>7259</v>
      </c>
      <c r="M3077" s="21">
        <v>8897.34</v>
      </c>
      <c r="N3077" s="21">
        <v>8897.34</v>
      </c>
      <c r="O3077" s="21">
        <v>0</v>
      </c>
      <c r="P3077" s="21">
        <v>8897.34</v>
      </c>
      <c r="Q3077" s="25" t="s">
        <v>7348</v>
      </c>
      <c r="R3077" s="1" t="str">
        <f t="shared" si="49"/>
        <v>ST10093</v>
      </c>
      <c r="S3077" t="str">
        <f>VLOOKUP(R3077,Data!$C$2:$D$261,2,0)</f>
        <v>Windermere on The Mount</v>
      </c>
      <c r="T3077">
        <f>COUNTIF('Feb 2022'!A:A,D3077)+COUNTIF('Mar 2022'!A:A,D3077)+COUNTIF('Apr 2022'!A:A,D3077)+COUNTIF('May 2022'!A:A,D3077)+COUNTIF('June 2022'!A:A,D3077)+COUNTIF('July 2022'!A:A,D3077)+COUNTIF('Aug 2022'!A:A,D3077)+COUNTIF('Sep 2022'!A:A,D3077)+COUNTIF('Oct 2022'!A:A,D3077)+COUNTIF('Dec 2022'!A:A,D3077)</f>
        <v>1</v>
      </c>
      <c r="U3077" t="str">
        <f>VLOOKUP(Q3077,'Capital Lookup'!A:B,2,FALSE)</f>
        <v>No</v>
      </c>
      <c r="V3077" s="2">
        <f>IFERROR(VLOOKUP(LEFT(F3077,10),'Find Purchase Orders'!B:J,9,FALSE),"")</f>
        <v>44725</v>
      </c>
      <c r="W3077" s="25" t="s">
        <v>7261</v>
      </c>
    </row>
    <row r="3078" spans="1:23" hidden="1">
      <c r="A3078" s="25" t="s">
        <v>7261</v>
      </c>
      <c r="B3078" s="25" t="s">
        <v>7343</v>
      </c>
      <c r="C3078" s="25" t="s">
        <v>7282</v>
      </c>
      <c r="D3078" s="25" t="s">
        <v>5272</v>
      </c>
      <c r="E3078" s="25" t="s">
        <v>7345</v>
      </c>
      <c r="F3078" s="25" t="s">
        <v>14563</v>
      </c>
      <c r="G3078" s="25" t="s">
        <v>14564</v>
      </c>
      <c r="H3078" s="21">
        <v>632.79999999999995</v>
      </c>
      <c r="I3078" s="25" t="s">
        <v>7296</v>
      </c>
      <c r="J3078" s="25" t="s">
        <v>7288</v>
      </c>
      <c r="K3078" s="25" t="s">
        <v>7262</v>
      </c>
      <c r="L3078" s="25" t="s">
        <v>7259</v>
      </c>
      <c r="M3078" s="21">
        <v>632.79999999999995</v>
      </c>
      <c r="N3078" s="21">
        <v>632.79999999999995</v>
      </c>
      <c r="O3078" s="21">
        <v>0</v>
      </c>
      <c r="P3078" s="21">
        <v>632.79999999999995</v>
      </c>
      <c r="Q3078" s="25" t="s">
        <v>7348</v>
      </c>
      <c r="R3078" s="1" t="str">
        <f t="shared" si="49"/>
        <v>ST10093</v>
      </c>
      <c r="S3078" t="str">
        <f>VLOOKUP(R3078,Data!$C$2:$D$261,2,0)</f>
        <v>Windermere on The Mount</v>
      </c>
      <c r="T3078">
        <f>COUNTIF('Feb 2022'!A:A,D3078)+COUNTIF('Mar 2022'!A:A,D3078)+COUNTIF('Apr 2022'!A:A,D3078)+COUNTIF('May 2022'!A:A,D3078)+COUNTIF('June 2022'!A:A,D3078)+COUNTIF('July 2022'!A:A,D3078)+COUNTIF('Aug 2022'!A:A,D3078)+COUNTIF('Sep 2022'!A:A,D3078)+COUNTIF('Oct 2022'!A:A,D3078)+COUNTIF('Dec 2022'!A:A,D3078)</f>
        <v>1</v>
      </c>
      <c r="U3078" t="str">
        <f>VLOOKUP(Q3078,'Capital Lookup'!A:B,2,FALSE)</f>
        <v>No</v>
      </c>
      <c r="V3078" s="2">
        <f>IFERROR(VLOOKUP(LEFT(F3078,10),'Find Purchase Orders'!B:J,9,FALSE),"")</f>
        <v>44725</v>
      </c>
      <c r="W3078" s="25" t="s">
        <v>7261</v>
      </c>
    </row>
    <row r="3079" spans="1:23" hidden="1">
      <c r="A3079" s="25" t="s">
        <v>7269</v>
      </c>
      <c r="B3079" s="25" t="s">
        <v>7426</v>
      </c>
      <c r="C3079" s="25" t="s">
        <v>7271</v>
      </c>
      <c r="D3079" s="25" t="s">
        <v>5240</v>
      </c>
      <c r="E3079" s="25" t="s">
        <v>14048</v>
      </c>
      <c r="F3079" s="25" t="s">
        <v>14565</v>
      </c>
      <c r="G3079" s="25" t="s">
        <v>14566</v>
      </c>
      <c r="H3079" s="21">
        <v>29642.16</v>
      </c>
      <c r="I3079" s="25" t="s">
        <v>7296</v>
      </c>
      <c r="J3079" s="25" t="s">
        <v>7288</v>
      </c>
      <c r="K3079" s="25" t="s">
        <v>7495</v>
      </c>
      <c r="L3079" s="25" t="s">
        <v>7740</v>
      </c>
      <c r="M3079" s="21">
        <v>29642.16</v>
      </c>
      <c r="N3079" s="21">
        <v>29642.16</v>
      </c>
      <c r="O3079" s="21">
        <v>0</v>
      </c>
      <c r="P3079" s="21">
        <v>29642.16</v>
      </c>
      <c r="Q3079" s="25" t="s">
        <v>14567</v>
      </c>
      <c r="R3079" s="1" t="str">
        <f t="shared" si="49"/>
        <v>ST10188</v>
      </c>
      <c r="S3079" t="str">
        <f>VLOOKUP(R3079,Data!$C$2:$D$261,2,0)</f>
        <v>Telfer Place</v>
      </c>
      <c r="T3079">
        <f>COUNTIF('Feb 2022'!A:A,D3079)+COUNTIF('Mar 2022'!A:A,D3079)+COUNTIF('Apr 2022'!A:A,D3079)+COUNTIF('May 2022'!A:A,D3079)+COUNTIF('June 2022'!A:A,D3079)+COUNTIF('July 2022'!A:A,D3079)+COUNTIF('Aug 2022'!A:A,D3079)+COUNTIF('Sep 2022'!A:A,D3079)+COUNTIF('Oct 2022'!A:A,D3079)+COUNTIF('Dec 2022'!A:A,D3079)</f>
        <v>1</v>
      </c>
      <c r="U3079" t="str">
        <f>VLOOKUP(Q3079,'Capital Lookup'!A:B,2,FALSE)</f>
        <v>No</v>
      </c>
      <c r="V3079" s="2">
        <f>IFERROR(VLOOKUP(LEFT(F3079,10),'Find Purchase Orders'!B:J,9,FALSE),"")</f>
        <v>44722</v>
      </c>
      <c r="W3079" s="25" t="s">
        <v>7261</v>
      </c>
    </row>
    <row r="3080" spans="1:23" hidden="1">
      <c r="A3080" s="25" t="s">
        <v>7269</v>
      </c>
      <c r="B3080" s="25" t="s">
        <v>7838</v>
      </c>
      <c r="C3080" s="25"/>
      <c r="D3080" s="25" t="s">
        <v>14568</v>
      </c>
      <c r="E3080" s="25" t="s">
        <v>7492</v>
      </c>
      <c r="F3080" s="25" t="s">
        <v>14569</v>
      </c>
      <c r="G3080" s="25" t="s">
        <v>14570</v>
      </c>
      <c r="H3080" s="21">
        <v>9114.9599999999991</v>
      </c>
      <c r="I3080" s="25" t="s">
        <v>7296</v>
      </c>
      <c r="J3080" s="25" t="s">
        <v>7288</v>
      </c>
      <c r="K3080" s="25" t="s">
        <v>7612</v>
      </c>
      <c r="L3080" s="25" t="s">
        <v>7756</v>
      </c>
      <c r="M3080" s="21">
        <v>9114.9599999999991</v>
      </c>
      <c r="N3080" s="21">
        <v>9114.9599999999991</v>
      </c>
      <c r="O3080" s="21">
        <v>0</v>
      </c>
      <c r="P3080" s="21">
        <v>9114.9599999999991</v>
      </c>
      <c r="Q3080" s="25" t="s">
        <v>14571</v>
      </c>
      <c r="R3080" s="1" t="str">
        <f t="shared" si="49"/>
        <v>ST10336</v>
      </c>
      <c r="S3080" t="str">
        <f>VLOOKUP(R3080,Data!$C$2:$D$261,2,0)</f>
        <v>The Village Seniors Community</v>
      </c>
      <c r="T3080">
        <f>COUNTIF('Feb 2022'!A:A,D3080)+COUNTIF('Mar 2022'!A:A,D3080)+COUNTIF('Apr 2022'!A:A,D3080)+COUNTIF('May 2022'!A:A,D3080)+COUNTIF('June 2022'!A:A,D3080)+COUNTIF('July 2022'!A:A,D3080)+COUNTIF('Aug 2022'!A:A,D3080)+COUNTIF('Sep 2022'!A:A,D3080)+COUNTIF('Oct 2022'!A:A,D3080)+COUNTIF('Dec 2022'!A:A,D3080)</f>
        <v>0</v>
      </c>
      <c r="U3080" t="str">
        <f>VLOOKUP(Q3080,'Capital Lookup'!A:B,2,FALSE)</f>
        <v>Yes</v>
      </c>
      <c r="V3080" s="2">
        <f>IFERROR(VLOOKUP(LEFT(F3080,10),'Find Purchase Orders'!B:J,9,FALSE),"")</f>
        <v>44722</v>
      </c>
      <c r="W3080" s="25" t="s">
        <v>7261</v>
      </c>
    </row>
    <row r="3081" spans="1:23" hidden="1">
      <c r="A3081" s="25" t="s">
        <v>7269</v>
      </c>
      <c r="B3081" s="25" t="s">
        <v>7953</v>
      </c>
      <c r="C3081" s="25" t="s">
        <v>7271</v>
      </c>
      <c r="D3081" s="25" t="s">
        <v>14572</v>
      </c>
      <c r="E3081" s="25" t="s">
        <v>7492</v>
      </c>
      <c r="F3081" s="25" t="s">
        <v>14573</v>
      </c>
      <c r="G3081" s="25" t="s">
        <v>14574</v>
      </c>
      <c r="H3081" s="21">
        <v>26997.3</v>
      </c>
      <c r="I3081" s="25" t="s">
        <v>7296</v>
      </c>
      <c r="J3081" s="25" t="s">
        <v>7288</v>
      </c>
      <c r="K3081" s="25" t="s">
        <v>9643</v>
      </c>
      <c r="L3081" s="25" t="s">
        <v>9753</v>
      </c>
      <c r="M3081" s="21">
        <v>26997.3</v>
      </c>
      <c r="N3081" s="22">
        <v>0</v>
      </c>
      <c r="O3081" s="21">
        <v>26997.3</v>
      </c>
      <c r="P3081" s="21">
        <v>26997.3</v>
      </c>
      <c r="Q3081" s="25" t="s">
        <v>14575</v>
      </c>
      <c r="R3081" s="1" t="str">
        <f t="shared" si="49"/>
        <v>ST10155</v>
      </c>
      <c r="S3081" t="str">
        <f>VLOOKUP(R3081,Data!$C$2:$D$261,2,0)</f>
        <v>Oak Terrace</v>
      </c>
      <c r="T3081">
        <f>COUNTIF('Feb 2022'!A:A,D3081)+COUNTIF('Mar 2022'!A:A,D3081)+COUNTIF('Apr 2022'!A:A,D3081)+COUNTIF('May 2022'!A:A,D3081)+COUNTIF('June 2022'!A:A,D3081)+COUNTIF('July 2022'!A:A,D3081)+COUNTIF('Aug 2022'!A:A,D3081)+COUNTIF('Sep 2022'!A:A,D3081)+COUNTIF('Oct 2022'!A:A,D3081)+COUNTIF('Dec 2022'!A:A,D3081)</f>
        <v>0</v>
      </c>
      <c r="U3081" t="str">
        <f>VLOOKUP(Q3081,'Capital Lookup'!A:B,2,FALSE)</f>
        <v>No</v>
      </c>
      <c r="V3081" s="2">
        <f>IFERROR(VLOOKUP(LEFT(F3081,10),'Find Purchase Orders'!B:J,9,FALSE),"")</f>
        <v>44722</v>
      </c>
      <c r="W3081" s="25" t="s">
        <v>7261</v>
      </c>
    </row>
    <row r="3082" spans="1:23" hidden="1">
      <c r="A3082" s="25" t="s">
        <v>7261</v>
      </c>
      <c r="B3082" s="25" t="s">
        <v>8259</v>
      </c>
      <c r="C3082" s="25" t="s">
        <v>8260</v>
      </c>
      <c r="D3082" s="25" t="s">
        <v>14576</v>
      </c>
      <c r="E3082" s="25" t="s">
        <v>8591</v>
      </c>
      <c r="F3082" s="25" t="s">
        <v>14577</v>
      </c>
      <c r="G3082" s="25" t="s">
        <v>14578</v>
      </c>
      <c r="H3082" s="21">
        <v>392</v>
      </c>
      <c r="I3082" s="25" t="s">
        <v>7296</v>
      </c>
      <c r="J3082" s="25" t="s">
        <v>7288</v>
      </c>
      <c r="K3082" s="25" t="s">
        <v>9713</v>
      </c>
      <c r="L3082" s="25" t="s">
        <v>8593</v>
      </c>
      <c r="M3082" s="21">
        <v>392</v>
      </c>
      <c r="N3082" s="21">
        <v>392</v>
      </c>
      <c r="O3082" s="21">
        <v>0</v>
      </c>
      <c r="P3082" s="21">
        <v>392</v>
      </c>
      <c r="Q3082" s="25" t="s">
        <v>8629</v>
      </c>
      <c r="R3082" s="1" t="str">
        <f t="shared" si="49"/>
        <v>ST10260</v>
      </c>
      <c r="S3082" t="str">
        <f>VLOOKUP(R3082,Data!$C$2:$D$261,2,0)</f>
        <v>Support Office</v>
      </c>
      <c r="T3082">
        <f>COUNTIF('Feb 2022'!A:A,D3082)+COUNTIF('Mar 2022'!A:A,D3082)+COUNTIF('Apr 2022'!A:A,D3082)+COUNTIF('May 2022'!A:A,D3082)+COUNTIF('June 2022'!A:A,D3082)+COUNTIF('July 2022'!A:A,D3082)+COUNTIF('Aug 2022'!A:A,D3082)+COUNTIF('Sep 2022'!A:A,D3082)+COUNTIF('Oct 2022'!A:A,D3082)+COUNTIF('Dec 2022'!A:A,D3082)</f>
        <v>0</v>
      </c>
      <c r="U3082" t="str">
        <f>VLOOKUP(Q3082,'Capital Lookup'!A:B,2,FALSE)</f>
        <v>Yes</v>
      </c>
      <c r="V3082" s="2">
        <f>IFERROR(VLOOKUP(LEFT(F3082,10),'Find Purchase Orders'!B:J,9,FALSE),"")</f>
        <v>44721</v>
      </c>
      <c r="W3082" s="25" t="s">
        <v>7261</v>
      </c>
    </row>
    <row r="3083" spans="1:23" hidden="1">
      <c r="A3083" s="25" t="s">
        <v>7478</v>
      </c>
      <c r="B3083" s="25" t="s">
        <v>7959</v>
      </c>
      <c r="C3083" s="25" t="s">
        <v>7587</v>
      </c>
      <c r="D3083" s="25" t="s">
        <v>14579</v>
      </c>
      <c r="E3083" s="25"/>
      <c r="H3083" s="21">
        <v>2428.63</v>
      </c>
      <c r="I3083" s="25" t="s">
        <v>7257</v>
      </c>
      <c r="K3083" s="25" t="s">
        <v>7510</v>
      </c>
      <c r="L3083" s="25" t="s">
        <v>8176</v>
      </c>
      <c r="M3083" s="22">
        <v>0</v>
      </c>
      <c r="N3083" s="22">
        <v>0</v>
      </c>
      <c r="O3083" s="21">
        <v>0</v>
      </c>
      <c r="P3083" s="21">
        <v>279.39999999999998</v>
      </c>
      <c r="Q3083" s="25" t="s">
        <v>14580</v>
      </c>
      <c r="R3083" s="1" t="str">
        <f t="shared" si="49"/>
        <v>ST10172</v>
      </c>
      <c r="S3083" t="str">
        <f>VLOOKUP(R3083,Data!$C$2:$D$261,2,0)</f>
        <v>Riverside Place</v>
      </c>
      <c r="T3083">
        <f>COUNTIF('Feb 2022'!A:A,D3083)+COUNTIF('Mar 2022'!A:A,D3083)+COUNTIF('Apr 2022'!A:A,D3083)+COUNTIF('May 2022'!A:A,D3083)+COUNTIF('June 2022'!A:A,D3083)+COUNTIF('July 2022'!A:A,D3083)+COUNTIF('Aug 2022'!A:A,D3083)+COUNTIF('Sep 2022'!A:A,D3083)+COUNTIF('Oct 2022'!A:A,D3083)+COUNTIF('Dec 2022'!A:A,D3083)</f>
        <v>0</v>
      </c>
      <c r="U3083" t="str">
        <f>VLOOKUP(Q3083,'Capital Lookup'!A:B,2,FALSE)</f>
        <v>No</v>
      </c>
      <c r="V3083" s="2" t="str">
        <f>IFERROR(VLOOKUP(LEFT(F3083,10),'Find Purchase Orders'!B:J,9,FALSE),"")</f>
        <v/>
      </c>
      <c r="W3083" s="25" t="s">
        <v>7261</v>
      </c>
    </row>
    <row r="3084" spans="1:23" hidden="1">
      <c r="A3084" s="25" t="s">
        <v>7519</v>
      </c>
      <c r="B3084" s="25" t="s">
        <v>8121</v>
      </c>
      <c r="C3084" s="25" t="s">
        <v>7282</v>
      </c>
      <c r="D3084" s="25" t="s">
        <v>5243</v>
      </c>
      <c r="E3084" s="25" t="s">
        <v>7500</v>
      </c>
      <c r="F3084" s="25" t="s">
        <v>14581</v>
      </c>
      <c r="G3084" s="25" t="s">
        <v>14582</v>
      </c>
      <c r="H3084" s="21">
        <v>17038.2</v>
      </c>
      <c r="I3084" s="25" t="s">
        <v>7296</v>
      </c>
      <c r="J3084" s="25" t="s">
        <v>7288</v>
      </c>
      <c r="K3084" s="25" t="s">
        <v>10453</v>
      </c>
      <c r="L3084" s="25" t="s">
        <v>10578</v>
      </c>
      <c r="M3084" s="21">
        <v>17038.2</v>
      </c>
      <c r="N3084" s="21">
        <v>17038.2</v>
      </c>
      <c r="O3084" s="21">
        <v>0</v>
      </c>
      <c r="P3084" s="21">
        <v>17038.2</v>
      </c>
      <c r="Q3084" s="25" t="s">
        <v>14583</v>
      </c>
      <c r="R3084" s="1" t="str">
        <f t="shared" si="49"/>
        <v>ST10032</v>
      </c>
      <c r="S3084" t="str">
        <f>VLOOKUP(R3084,Data!$C$2:$D$261,2,0)</f>
        <v>Briargate</v>
      </c>
      <c r="T3084">
        <f>COUNTIF('Feb 2022'!A:A,D3084)+COUNTIF('Mar 2022'!A:A,D3084)+COUNTIF('Apr 2022'!A:A,D3084)+COUNTIF('May 2022'!A:A,D3084)+COUNTIF('June 2022'!A:A,D3084)+COUNTIF('July 2022'!A:A,D3084)+COUNTIF('Aug 2022'!A:A,D3084)+COUNTIF('Sep 2022'!A:A,D3084)+COUNTIF('Oct 2022'!A:A,D3084)+COUNTIF('Dec 2022'!A:A,D3084)</f>
        <v>1</v>
      </c>
      <c r="U3084" t="str">
        <f>VLOOKUP(Q3084,'Capital Lookup'!A:B,2,FALSE)</f>
        <v>No</v>
      </c>
      <c r="V3084" s="2">
        <f>IFERROR(VLOOKUP(LEFT(F3084,10),'Find Purchase Orders'!B:J,9,FALSE),"")</f>
        <v>44721</v>
      </c>
      <c r="W3084" s="25" t="s">
        <v>7261</v>
      </c>
    </row>
    <row r="3085" spans="1:23" hidden="1">
      <c r="A3085" s="25" t="s">
        <v>7252</v>
      </c>
      <c r="B3085" s="25" t="s">
        <v>13450</v>
      </c>
      <c r="C3085" s="25" t="s">
        <v>7254</v>
      </c>
      <c r="D3085" s="25" t="s">
        <v>5244</v>
      </c>
      <c r="E3085" s="25" t="s">
        <v>7500</v>
      </c>
      <c r="F3085" s="25" t="s">
        <v>14584</v>
      </c>
      <c r="G3085" s="25" t="s">
        <v>14585</v>
      </c>
      <c r="H3085" s="21">
        <v>10932.75</v>
      </c>
      <c r="I3085" s="25" t="s">
        <v>7287</v>
      </c>
      <c r="J3085" s="25" t="s">
        <v>7288</v>
      </c>
      <c r="K3085" s="25" t="s">
        <v>7733</v>
      </c>
      <c r="L3085" s="25" t="s">
        <v>7734</v>
      </c>
      <c r="M3085" s="21">
        <v>10932.75</v>
      </c>
      <c r="N3085" s="22">
        <v>0</v>
      </c>
      <c r="O3085" s="21">
        <v>10932.75</v>
      </c>
      <c r="P3085" s="21">
        <v>1257.75</v>
      </c>
      <c r="Q3085" s="25" t="s">
        <v>14586</v>
      </c>
      <c r="R3085" s="1" t="str">
        <f t="shared" si="49"/>
        <v>ST10040</v>
      </c>
      <c r="S3085" t="str">
        <f>VLOOKUP(R3085,Data!$C$2:$D$261,2,0)</f>
        <v>Lynwood</v>
      </c>
      <c r="T3085">
        <f>COUNTIF('Feb 2022'!A:A,D3085)+COUNTIF('Mar 2022'!A:A,D3085)+COUNTIF('Apr 2022'!A:A,D3085)+COUNTIF('May 2022'!A:A,D3085)+COUNTIF('June 2022'!A:A,D3085)+COUNTIF('July 2022'!A:A,D3085)+COUNTIF('Aug 2022'!A:A,D3085)+COUNTIF('Sep 2022'!A:A,D3085)+COUNTIF('Oct 2022'!A:A,D3085)+COUNTIF('Dec 2022'!A:A,D3085)</f>
        <v>1</v>
      </c>
      <c r="U3085" t="str">
        <f>VLOOKUP(Q3085,'Capital Lookup'!A:B,2,FALSE)</f>
        <v>No</v>
      </c>
      <c r="V3085" s="2">
        <f>IFERROR(VLOOKUP(LEFT(F3085,10),'Find Purchase Orders'!B:J,9,FALSE),"")</f>
        <v>44721</v>
      </c>
      <c r="W3085" s="25" t="s">
        <v>7261</v>
      </c>
    </row>
    <row r="3086" spans="1:23" hidden="1">
      <c r="A3086" s="25" t="s">
        <v>7261</v>
      </c>
      <c r="B3086" s="25" t="s">
        <v>9338</v>
      </c>
      <c r="C3086" s="25" t="s">
        <v>7264</v>
      </c>
      <c r="D3086" s="25" t="s">
        <v>14587</v>
      </c>
      <c r="E3086" s="25" t="s">
        <v>8140</v>
      </c>
      <c r="F3086" s="25" t="s">
        <v>14588</v>
      </c>
      <c r="G3086" s="25" t="s">
        <v>14589</v>
      </c>
      <c r="H3086" s="21">
        <v>13842.5</v>
      </c>
      <c r="I3086" s="25" t="s">
        <v>7296</v>
      </c>
      <c r="J3086" s="25" t="s">
        <v>7288</v>
      </c>
      <c r="K3086" s="25" t="s">
        <v>7612</v>
      </c>
      <c r="L3086" s="25" t="s">
        <v>7756</v>
      </c>
      <c r="M3086" s="21">
        <v>13842.5</v>
      </c>
      <c r="N3086" s="21">
        <v>6921.25</v>
      </c>
      <c r="O3086" s="21">
        <v>6921.25</v>
      </c>
      <c r="P3086" s="21">
        <v>13842.5</v>
      </c>
      <c r="Q3086" s="25" t="s">
        <v>14590</v>
      </c>
      <c r="R3086" s="1" t="str">
        <f t="shared" ref="R3086:R3149" si="50">CONCATENATE("ST",LEFT(B3086,5))</f>
        <v>ST10008</v>
      </c>
      <c r="S3086" t="str">
        <f>VLOOKUP(R3086,Data!$C$2:$D$261,2,0)</f>
        <v>Trafalgar Lodge</v>
      </c>
      <c r="T3086">
        <f>COUNTIF('Feb 2022'!A:A,D3086)+COUNTIF('Mar 2022'!A:A,D3086)+COUNTIF('Apr 2022'!A:A,D3086)+COUNTIF('May 2022'!A:A,D3086)+COUNTIF('June 2022'!A:A,D3086)+COUNTIF('July 2022'!A:A,D3086)+COUNTIF('Aug 2022'!A:A,D3086)+COUNTIF('Sep 2022'!A:A,D3086)+COUNTIF('Oct 2022'!A:A,D3086)+COUNTIF('Dec 2022'!A:A,D3086)</f>
        <v>0</v>
      </c>
      <c r="U3086" t="str">
        <f>VLOOKUP(Q3086,'Capital Lookup'!A:B,2,FALSE)</f>
        <v>Yes</v>
      </c>
      <c r="V3086" s="2">
        <f>IFERROR(VLOOKUP(LEFT(F3086,10),'Find Purchase Orders'!B:J,9,FALSE),"")</f>
        <v>44725</v>
      </c>
      <c r="W3086" s="25" t="s">
        <v>7261</v>
      </c>
    </row>
    <row r="3087" spans="1:23" hidden="1">
      <c r="A3087" s="25" t="s">
        <v>7252</v>
      </c>
      <c r="B3087" s="25" t="s">
        <v>7574</v>
      </c>
      <c r="C3087" s="25" t="s">
        <v>7254</v>
      </c>
      <c r="D3087" s="25" t="s">
        <v>5273</v>
      </c>
      <c r="E3087" s="25" t="s">
        <v>9406</v>
      </c>
      <c r="F3087" s="25" t="s">
        <v>14591</v>
      </c>
      <c r="G3087" s="25" t="s">
        <v>14592</v>
      </c>
      <c r="H3087" s="21">
        <v>4837.53</v>
      </c>
      <c r="I3087" s="25" t="s">
        <v>7296</v>
      </c>
      <c r="J3087" s="25" t="s">
        <v>7288</v>
      </c>
      <c r="K3087" s="25" t="s">
        <v>7262</v>
      </c>
      <c r="L3087" s="25" t="s">
        <v>7259</v>
      </c>
      <c r="M3087" s="21">
        <v>4837.53</v>
      </c>
      <c r="N3087" s="21">
        <v>4837.53</v>
      </c>
      <c r="O3087" s="21">
        <v>0</v>
      </c>
      <c r="P3087" s="21">
        <v>4837.53</v>
      </c>
      <c r="Q3087" s="25" t="s">
        <v>8203</v>
      </c>
      <c r="R3087" s="1" t="str">
        <f t="shared" si="50"/>
        <v>ST10039</v>
      </c>
      <c r="S3087" t="str">
        <f>VLOOKUP(R3087,Data!$C$2:$D$261,2,0)</f>
        <v>Barrhaven</v>
      </c>
      <c r="T3087">
        <f>COUNTIF('Feb 2022'!A:A,D3087)+COUNTIF('Mar 2022'!A:A,D3087)+COUNTIF('Apr 2022'!A:A,D3087)+COUNTIF('May 2022'!A:A,D3087)+COUNTIF('June 2022'!A:A,D3087)+COUNTIF('July 2022'!A:A,D3087)+COUNTIF('Aug 2022'!A:A,D3087)+COUNTIF('Sep 2022'!A:A,D3087)+COUNTIF('Oct 2022'!A:A,D3087)+COUNTIF('Dec 2022'!A:A,D3087)</f>
        <v>1</v>
      </c>
      <c r="U3087" t="str">
        <f>VLOOKUP(Q3087,'Capital Lookup'!A:B,2,FALSE)</f>
        <v>No</v>
      </c>
      <c r="V3087" s="2">
        <f>IFERROR(VLOOKUP(LEFT(F3087,10),'Find Purchase Orders'!B:J,9,FALSE),"")</f>
        <v>44725</v>
      </c>
      <c r="W3087" s="25" t="s">
        <v>7261</v>
      </c>
    </row>
    <row r="3088" spans="1:23" hidden="1">
      <c r="A3088" s="25" t="s">
        <v>7252</v>
      </c>
      <c r="B3088" s="25" t="s">
        <v>7574</v>
      </c>
      <c r="C3088" s="25" t="s">
        <v>7254</v>
      </c>
      <c r="D3088" s="25" t="s">
        <v>5273</v>
      </c>
      <c r="E3088" s="25" t="s">
        <v>9406</v>
      </c>
      <c r="F3088" s="25" t="s">
        <v>14593</v>
      </c>
      <c r="G3088" s="25" t="s">
        <v>14594</v>
      </c>
      <c r="H3088" s="21">
        <v>192.1</v>
      </c>
      <c r="I3088" s="25" t="s">
        <v>7296</v>
      </c>
      <c r="J3088" s="25" t="s">
        <v>7288</v>
      </c>
      <c r="K3088" s="25" t="s">
        <v>7262</v>
      </c>
      <c r="L3088" s="25" t="s">
        <v>7259</v>
      </c>
      <c r="M3088" s="21">
        <v>192.1</v>
      </c>
      <c r="N3088" s="21">
        <v>192.1</v>
      </c>
      <c r="O3088" s="21">
        <v>0</v>
      </c>
      <c r="P3088" s="21">
        <v>192.1</v>
      </c>
      <c r="Q3088" s="25" t="s">
        <v>8203</v>
      </c>
      <c r="R3088" s="1" t="str">
        <f t="shared" si="50"/>
        <v>ST10039</v>
      </c>
      <c r="S3088" t="str">
        <f>VLOOKUP(R3088,Data!$C$2:$D$261,2,0)</f>
        <v>Barrhaven</v>
      </c>
      <c r="T3088">
        <f>COUNTIF('Feb 2022'!A:A,D3088)+COUNTIF('Mar 2022'!A:A,D3088)+COUNTIF('Apr 2022'!A:A,D3088)+COUNTIF('May 2022'!A:A,D3088)+COUNTIF('June 2022'!A:A,D3088)+COUNTIF('July 2022'!A:A,D3088)+COUNTIF('Aug 2022'!A:A,D3088)+COUNTIF('Sep 2022'!A:A,D3088)+COUNTIF('Oct 2022'!A:A,D3088)+COUNTIF('Dec 2022'!A:A,D3088)</f>
        <v>1</v>
      </c>
      <c r="U3088" t="str">
        <f>VLOOKUP(Q3088,'Capital Lookup'!A:B,2,FALSE)</f>
        <v>No</v>
      </c>
      <c r="V3088" s="2">
        <f>IFERROR(VLOOKUP(LEFT(F3088,10),'Find Purchase Orders'!B:J,9,FALSE),"")</f>
        <v>44725</v>
      </c>
      <c r="W3088" s="25" t="s">
        <v>7261</v>
      </c>
    </row>
    <row r="3089" spans="1:23" hidden="1">
      <c r="A3089" s="25" t="s">
        <v>7365</v>
      </c>
      <c r="B3089" s="25" t="s">
        <v>8807</v>
      </c>
      <c r="C3089" s="25"/>
      <c r="D3089" s="25" t="s">
        <v>5246</v>
      </c>
      <c r="E3089" s="25" t="s">
        <v>8808</v>
      </c>
      <c r="F3089" s="25" t="s">
        <v>14595</v>
      </c>
      <c r="G3089" s="25" t="s">
        <v>14596</v>
      </c>
      <c r="H3089" s="21">
        <v>5197</v>
      </c>
      <c r="I3089" s="25" t="s">
        <v>7296</v>
      </c>
      <c r="J3089" s="25" t="s">
        <v>7288</v>
      </c>
      <c r="K3089" s="25" t="s">
        <v>7495</v>
      </c>
      <c r="L3089" s="25" t="s">
        <v>8526</v>
      </c>
      <c r="M3089" s="21">
        <v>5197</v>
      </c>
      <c r="N3089" s="21">
        <v>5197</v>
      </c>
      <c r="O3089" s="21">
        <v>0</v>
      </c>
      <c r="P3089" s="21">
        <v>5197</v>
      </c>
      <c r="Q3089" s="25"/>
      <c r="R3089" s="1" t="str">
        <f t="shared" si="50"/>
        <v>ST10217</v>
      </c>
      <c r="S3089" t="str">
        <f>VLOOKUP(R3089,Data!$C$2:$D$261,2,0)</f>
        <v>Harold &amp; Grace Baker Centre</v>
      </c>
      <c r="T3089">
        <f>COUNTIF('Feb 2022'!A:A,D3089)+COUNTIF('Mar 2022'!A:A,D3089)+COUNTIF('Apr 2022'!A:A,D3089)+COUNTIF('May 2022'!A:A,D3089)+COUNTIF('June 2022'!A:A,D3089)+COUNTIF('July 2022'!A:A,D3089)+COUNTIF('Aug 2022'!A:A,D3089)+COUNTIF('Sep 2022'!A:A,D3089)+COUNTIF('Oct 2022'!A:A,D3089)+COUNTIF('Dec 2022'!A:A,D3089)</f>
        <v>1</v>
      </c>
      <c r="U3089" t="e">
        <f>VLOOKUP(Q3089,'Capital Lookup'!A:B,2,FALSE)</f>
        <v>#N/A</v>
      </c>
      <c r="V3089" s="2">
        <f>IFERROR(VLOOKUP(LEFT(F3089,10),'Find Purchase Orders'!B:J,9,FALSE),"")</f>
        <v>44722</v>
      </c>
      <c r="W3089" s="25" t="s">
        <v>7261</v>
      </c>
    </row>
    <row r="3090" spans="1:23" hidden="1">
      <c r="A3090" s="25" t="s">
        <v>7365</v>
      </c>
      <c r="B3090" s="25" t="s">
        <v>8807</v>
      </c>
      <c r="C3090" s="25"/>
      <c r="D3090" s="25" t="s">
        <v>5274</v>
      </c>
      <c r="E3090" s="25" t="s">
        <v>8808</v>
      </c>
      <c r="F3090" s="25" t="s">
        <v>14597</v>
      </c>
      <c r="G3090" s="25" t="s">
        <v>14598</v>
      </c>
      <c r="H3090" s="21">
        <v>5239.92</v>
      </c>
      <c r="I3090" s="25" t="s">
        <v>7296</v>
      </c>
      <c r="J3090" s="25" t="s">
        <v>7288</v>
      </c>
      <c r="K3090" s="25" t="s">
        <v>9643</v>
      </c>
      <c r="L3090" s="25" t="s">
        <v>7647</v>
      </c>
      <c r="M3090" s="21">
        <v>5239.92</v>
      </c>
      <c r="N3090" s="21">
        <v>5239.92</v>
      </c>
      <c r="O3090" s="21">
        <v>0</v>
      </c>
      <c r="P3090" s="21">
        <v>5239.92</v>
      </c>
      <c r="Q3090" s="25"/>
      <c r="R3090" s="1" t="str">
        <f t="shared" si="50"/>
        <v>ST10217</v>
      </c>
      <c r="S3090" t="str">
        <f>VLOOKUP(R3090,Data!$C$2:$D$261,2,0)</f>
        <v>Harold &amp; Grace Baker Centre</v>
      </c>
      <c r="T3090">
        <f>COUNTIF('Feb 2022'!A:A,D3090)+COUNTIF('Mar 2022'!A:A,D3090)+COUNTIF('Apr 2022'!A:A,D3090)+COUNTIF('May 2022'!A:A,D3090)+COUNTIF('June 2022'!A:A,D3090)+COUNTIF('July 2022'!A:A,D3090)+COUNTIF('Aug 2022'!A:A,D3090)+COUNTIF('Sep 2022'!A:A,D3090)+COUNTIF('Oct 2022'!A:A,D3090)+COUNTIF('Dec 2022'!A:A,D3090)</f>
        <v>1</v>
      </c>
      <c r="U3090" t="e">
        <f>VLOOKUP(Q3090,'Capital Lookup'!A:B,2,FALSE)</f>
        <v>#N/A</v>
      </c>
      <c r="V3090" s="2">
        <f>IFERROR(VLOOKUP(LEFT(F3090,10),'Find Purchase Orders'!B:J,9,FALSE),"")</f>
        <v>44725</v>
      </c>
      <c r="W3090" s="25" t="s">
        <v>7261</v>
      </c>
    </row>
    <row r="3091" spans="1:23" hidden="1">
      <c r="A3091" s="25" t="s">
        <v>7252</v>
      </c>
      <c r="B3091" s="25" t="s">
        <v>11506</v>
      </c>
      <c r="C3091" s="25" t="s">
        <v>7254</v>
      </c>
      <c r="D3091" s="25" t="s">
        <v>5248</v>
      </c>
      <c r="E3091" s="25" t="s">
        <v>7500</v>
      </c>
      <c r="F3091" s="25" t="s">
        <v>14599</v>
      </c>
      <c r="G3091" s="25" t="s">
        <v>14600</v>
      </c>
      <c r="H3091" s="21">
        <v>9774.5</v>
      </c>
      <c r="I3091" s="25" t="s">
        <v>7339</v>
      </c>
      <c r="J3091" s="25" t="s">
        <v>7288</v>
      </c>
      <c r="K3091" s="25" t="s">
        <v>7640</v>
      </c>
      <c r="L3091" s="25" t="s">
        <v>7763</v>
      </c>
      <c r="M3091" s="21">
        <v>9774.5</v>
      </c>
      <c r="N3091" s="21">
        <v>8927</v>
      </c>
      <c r="O3091" s="21">
        <v>847.5</v>
      </c>
      <c r="P3091" s="21">
        <v>9024.5</v>
      </c>
      <c r="Q3091" s="25" t="s">
        <v>14601</v>
      </c>
      <c r="R3091" s="1" t="str">
        <f t="shared" si="50"/>
        <v>ST10042</v>
      </c>
      <c r="S3091" t="str">
        <f>VLOOKUP(R3091,Data!$C$2:$D$261,2,0)</f>
        <v>Valley Stream</v>
      </c>
      <c r="T3091">
        <f>COUNTIF('Feb 2022'!A:A,D3091)+COUNTIF('Mar 2022'!A:A,D3091)+COUNTIF('Apr 2022'!A:A,D3091)+COUNTIF('May 2022'!A:A,D3091)+COUNTIF('June 2022'!A:A,D3091)+COUNTIF('July 2022'!A:A,D3091)+COUNTIF('Aug 2022'!A:A,D3091)+COUNTIF('Sep 2022'!A:A,D3091)+COUNTIF('Oct 2022'!A:A,D3091)+COUNTIF('Dec 2022'!A:A,D3091)</f>
        <v>1</v>
      </c>
      <c r="U3091" t="str">
        <f>VLOOKUP(Q3091,'Capital Lookup'!A:B,2,FALSE)</f>
        <v>No</v>
      </c>
      <c r="V3091" s="2">
        <f>IFERROR(VLOOKUP(LEFT(F3091,10),'Find Purchase Orders'!B:J,9,FALSE),"")</f>
        <v>44722</v>
      </c>
      <c r="W3091" s="25" t="s">
        <v>7261</v>
      </c>
    </row>
    <row r="3092" spans="1:23" hidden="1">
      <c r="A3092" s="25" t="s">
        <v>7365</v>
      </c>
      <c r="B3092" s="25" t="s">
        <v>8807</v>
      </c>
      <c r="C3092" s="25"/>
      <c r="D3092" s="25" t="s">
        <v>5275</v>
      </c>
      <c r="E3092" s="25" t="s">
        <v>8808</v>
      </c>
      <c r="F3092" s="25" t="s">
        <v>14602</v>
      </c>
      <c r="G3092" s="25" t="s">
        <v>14603</v>
      </c>
      <c r="H3092" s="21">
        <v>7951.41</v>
      </c>
      <c r="I3092" s="25" t="s">
        <v>7296</v>
      </c>
      <c r="J3092" s="25" t="s">
        <v>7288</v>
      </c>
      <c r="K3092" s="25" t="s">
        <v>9643</v>
      </c>
      <c r="L3092" s="25" t="s">
        <v>7647</v>
      </c>
      <c r="M3092" s="21">
        <v>7951.41</v>
      </c>
      <c r="N3092" s="21">
        <v>7951.41</v>
      </c>
      <c r="O3092" s="21">
        <v>0</v>
      </c>
      <c r="P3092" s="21">
        <v>7951.41</v>
      </c>
      <c r="Q3092" s="25"/>
      <c r="R3092" s="1" t="str">
        <f t="shared" si="50"/>
        <v>ST10217</v>
      </c>
      <c r="S3092" t="str">
        <f>VLOOKUP(R3092,Data!$C$2:$D$261,2,0)</f>
        <v>Harold &amp; Grace Baker Centre</v>
      </c>
      <c r="T3092">
        <f>COUNTIF('Feb 2022'!A:A,D3092)+COUNTIF('Mar 2022'!A:A,D3092)+COUNTIF('Apr 2022'!A:A,D3092)+COUNTIF('May 2022'!A:A,D3092)+COUNTIF('June 2022'!A:A,D3092)+COUNTIF('July 2022'!A:A,D3092)+COUNTIF('Aug 2022'!A:A,D3092)+COUNTIF('Sep 2022'!A:A,D3092)+COUNTIF('Oct 2022'!A:A,D3092)+COUNTIF('Dec 2022'!A:A,D3092)</f>
        <v>1</v>
      </c>
      <c r="U3092" t="e">
        <f>VLOOKUP(Q3092,'Capital Lookup'!A:B,2,FALSE)</f>
        <v>#N/A</v>
      </c>
      <c r="V3092" s="2">
        <f>IFERROR(VLOOKUP(LEFT(F3092,10),'Find Purchase Orders'!B:J,9,FALSE),"")</f>
        <v>44725</v>
      </c>
      <c r="W3092" s="25" t="s">
        <v>7261</v>
      </c>
    </row>
    <row r="3093" spans="1:23" hidden="1">
      <c r="A3093" s="25" t="s">
        <v>7261</v>
      </c>
      <c r="B3093" s="25" t="s">
        <v>8501</v>
      </c>
      <c r="C3093" s="25" t="s">
        <v>7264</v>
      </c>
      <c r="D3093" s="25" t="s">
        <v>5276</v>
      </c>
      <c r="E3093" s="25" t="s">
        <v>14604</v>
      </c>
      <c r="F3093" s="25" t="s">
        <v>14605</v>
      </c>
      <c r="G3093" s="25" t="s">
        <v>9005</v>
      </c>
      <c r="H3093" s="21">
        <v>5530.68</v>
      </c>
      <c r="I3093" s="25" t="s">
        <v>7296</v>
      </c>
      <c r="J3093" s="25" t="s">
        <v>7288</v>
      </c>
      <c r="K3093" s="25" t="s">
        <v>7262</v>
      </c>
      <c r="L3093" s="25" t="s">
        <v>7259</v>
      </c>
      <c r="M3093" s="21">
        <v>5530.68</v>
      </c>
      <c r="N3093" s="21">
        <v>5530.68</v>
      </c>
      <c r="O3093" s="21">
        <v>0</v>
      </c>
      <c r="P3093" s="21">
        <v>5530.68</v>
      </c>
      <c r="Q3093" s="25" t="s">
        <v>9077</v>
      </c>
      <c r="R3093" s="1" t="str">
        <f t="shared" si="50"/>
        <v>ST10005</v>
      </c>
      <c r="S3093" t="str">
        <f>VLOOKUP(R3093,Data!$C$2:$D$261,2,0)</f>
        <v>The Kensington Oakville</v>
      </c>
      <c r="T3093">
        <f>COUNTIF('Feb 2022'!A:A,D3093)+COUNTIF('Mar 2022'!A:A,D3093)+COUNTIF('Apr 2022'!A:A,D3093)+COUNTIF('May 2022'!A:A,D3093)+COUNTIF('June 2022'!A:A,D3093)+COUNTIF('July 2022'!A:A,D3093)+COUNTIF('Aug 2022'!A:A,D3093)+COUNTIF('Sep 2022'!A:A,D3093)+COUNTIF('Oct 2022'!A:A,D3093)+COUNTIF('Dec 2022'!A:A,D3093)</f>
        <v>1</v>
      </c>
      <c r="U3093" t="str">
        <f>VLOOKUP(Q3093,'Capital Lookup'!A:B,2,FALSE)</f>
        <v>No</v>
      </c>
      <c r="V3093" s="2">
        <f>IFERROR(VLOOKUP(LEFT(F3093,10),'Find Purchase Orders'!B:J,9,FALSE),"")</f>
        <v>44725</v>
      </c>
      <c r="W3093" s="25" t="s">
        <v>7261</v>
      </c>
    </row>
    <row r="3094" spans="1:23" hidden="1">
      <c r="A3094" s="25" t="s">
        <v>7261</v>
      </c>
      <c r="B3094" s="25" t="s">
        <v>8501</v>
      </c>
      <c r="C3094" s="25" t="s">
        <v>7264</v>
      </c>
      <c r="D3094" s="25" t="s">
        <v>5277</v>
      </c>
      <c r="E3094" s="25" t="s">
        <v>14604</v>
      </c>
      <c r="F3094" s="25" t="s">
        <v>14606</v>
      </c>
      <c r="G3094" s="25" t="s">
        <v>14607</v>
      </c>
      <c r="H3094" s="21">
        <v>6921.42</v>
      </c>
      <c r="I3094" s="25" t="s">
        <v>7296</v>
      </c>
      <c r="J3094" s="25" t="s">
        <v>7288</v>
      </c>
      <c r="K3094" s="25" t="s">
        <v>7262</v>
      </c>
      <c r="L3094" s="25" t="s">
        <v>7259</v>
      </c>
      <c r="M3094" s="21">
        <v>6921.42</v>
      </c>
      <c r="N3094" s="21">
        <v>6921.42</v>
      </c>
      <c r="O3094" s="21">
        <v>0</v>
      </c>
      <c r="P3094" s="21">
        <v>6921.42</v>
      </c>
      <c r="Q3094" s="25" t="s">
        <v>9077</v>
      </c>
      <c r="R3094" s="1" t="str">
        <f t="shared" si="50"/>
        <v>ST10005</v>
      </c>
      <c r="S3094" t="str">
        <f>VLOOKUP(R3094,Data!$C$2:$D$261,2,0)</f>
        <v>The Kensington Oakville</v>
      </c>
      <c r="T3094">
        <f>COUNTIF('Feb 2022'!A:A,D3094)+COUNTIF('Mar 2022'!A:A,D3094)+COUNTIF('Apr 2022'!A:A,D3094)+COUNTIF('May 2022'!A:A,D3094)+COUNTIF('June 2022'!A:A,D3094)+COUNTIF('July 2022'!A:A,D3094)+COUNTIF('Aug 2022'!A:A,D3094)+COUNTIF('Sep 2022'!A:A,D3094)+COUNTIF('Oct 2022'!A:A,D3094)+COUNTIF('Dec 2022'!A:A,D3094)</f>
        <v>1</v>
      </c>
      <c r="U3094" t="str">
        <f>VLOOKUP(Q3094,'Capital Lookup'!A:B,2,FALSE)</f>
        <v>No</v>
      </c>
      <c r="V3094" s="2">
        <f>IFERROR(VLOOKUP(LEFT(F3094,10),'Find Purchase Orders'!B:J,9,FALSE),"")</f>
        <v>44725</v>
      </c>
      <c r="W3094" s="25" t="s">
        <v>7261</v>
      </c>
    </row>
    <row r="3095" spans="1:23" hidden="1">
      <c r="A3095" s="25" t="s">
        <v>7261</v>
      </c>
      <c r="B3095" s="25" t="s">
        <v>8501</v>
      </c>
      <c r="C3095" s="25" t="s">
        <v>7264</v>
      </c>
      <c r="D3095" s="25" t="s">
        <v>5250</v>
      </c>
      <c r="E3095" s="25" t="s">
        <v>14604</v>
      </c>
      <c r="F3095" s="25" t="s">
        <v>14608</v>
      </c>
      <c r="G3095" s="25" t="s">
        <v>14609</v>
      </c>
      <c r="H3095" s="21">
        <v>1803.66</v>
      </c>
      <c r="I3095" s="25" t="s">
        <v>7296</v>
      </c>
      <c r="J3095" s="25" t="s">
        <v>7288</v>
      </c>
      <c r="K3095" s="25" t="s">
        <v>7289</v>
      </c>
      <c r="L3095" s="25" t="s">
        <v>7259</v>
      </c>
      <c r="M3095" s="21">
        <v>1803.66</v>
      </c>
      <c r="N3095" s="21">
        <v>1803.66</v>
      </c>
      <c r="O3095" s="21">
        <v>0</v>
      </c>
      <c r="P3095" s="21">
        <v>1803.66</v>
      </c>
      <c r="Q3095" s="25" t="s">
        <v>9077</v>
      </c>
      <c r="R3095" s="1" t="str">
        <f t="shared" si="50"/>
        <v>ST10005</v>
      </c>
      <c r="S3095" t="str">
        <f>VLOOKUP(R3095,Data!$C$2:$D$261,2,0)</f>
        <v>The Kensington Oakville</v>
      </c>
      <c r="T3095">
        <f>COUNTIF('Feb 2022'!A:A,D3095)+COUNTIF('Mar 2022'!A:A,D3095)+COUNTIF('Apr 2022'!A:A,D3095)+COUNTIF('May 2022'!A:A,D3095)+COUNTIF('June 2022'!A:A,D3095)+COUNTIF('July 2022'!A:A,D3095)+COUNTIF('Aug 2022'!A:A,D3095)+COUNTIF('Sep 2022'!A:A,D3095)+COUNTIF('Oct 2022'!A:A,D3095)+COUNTIF('Dec 2022'!A:A,D3095)</f>
        <v>1</v>
      </c>
      <c r="U3095" t="str">
        <f>VLOOKUP(Q3095,'Capital Lookup'!A:B,2,FALSE)</f>
        <v>No</v>
      </c>
      <c r="V3095" s="2">
        <f>IFERROR(VLOOKUP(LEFT(F3095,10),'Find Purchase Orders'!B:J,9,FALSE),"")</f>
        <v>44721</v>
      </c>
      <c r="W3095" s="25" t="s">
        <v>7261</v>
      </c>
    </row>
    <row r="3096" spans="1:23" hidden="1">
      <c r="A3096" s="25" t="s">
        <v>8607</v>
      </c>
      <c r="B3096" s="25" t="s">
        <v>9044</v>
      </c>
      <c r="C3096" s="25"/>
      <c r="D3096" s="25" t="s">
        <v>14610</v>
      </c>
      <c r="E3096" s="25" t="s">
        <v>9046</v>
      </c>
      <c r="F3096" s="25" t="s">
        <v>14611</v>
      </c>
      <c r="G3096" s="25" t="s">
        <v>14612</v>
      </c>
      <c r="H3096" s="21">
        <v>1412.5</v>
      </c>
      <c r="I3096" s="25" t="s">
        <v>7296</v>
      </c>
      <c r="J3096" s="25" t="s">
        <v>7288</v>
      </c>
      <c r="K3096" s="25" t="s">
        <v>7289</v>
      </c>
      <c r="L3096" s="25" t="s">
        <v>7259</v>
      </c>
      <c r="M3096" s="21">
        <v>1412.5</v>
      </c>
      <c r="N3096" s="21">
        <v>1412.5</v>
      </c>
      <c r="O3096" s="21">
        <v>0</v>
      </c>
      <c r="P3096" s="21">
        <v>1412.5</v>
      </c>
      <c r="Q3096" s="25" t="s">
        <v>9049</v>
      </c>
      <c r="R3096" s="1" t="str">
        <f t="shared" si="50"/>
        <v>ST10398</v>
      </c>
      <c r="S3096" t="e">
        <f>VLOOKUP(R3096,Data!$C$2:$D$261,2,0)</f>
        <v>#N/A</v>
      </c>
      <c r="T3096">
        <f>COUNTIF('Feb 2022'!A:A,D3096)+COUNTIF('Mar 2022'!A:A,D3096)+COUNTIF('Apr 2022'!A:A,D3096)+COUNTIF('May 2022'!A:A,D3096)+COUNTIF('June 2022'!A:A,D3096)+COUNTIF('July 2022'!A:A,D3096)+COUNTIF('Aug 2022'!A:A,D3096)+COUNTIF('Sep 2022'!A:A,D3096)+COUNTIF('Oct 2022'!A:A,D3096)+COUNTIF('Dec 2022'!A:A,D3096)</f>
        <v>0</v>
      </c>
      <c r="U3096" t="str">
        <f>VLOOKUP(Q3096,'Capital Lookup'!A:B,2,FALSE)</f>
        <v>Yes</v>
      </c>
      <c r="V3096" s="2">
        <f>IFERROR(VLOOKUP(LEFT(F3096,10),'Find Purchase Orders'!B:J,9,FALSE),"")</f>
        <v>44725</v>
      </c>
      <c r="W3096" s="25" t="s">
        <v>7261</v>
      </c>
    </row>
    <row r="3097" spans="1:23" hidden="1">
      <c r="A3097" s="25" t="s">
        <v>8607</v>
      </c>
      <c r="B3097" s="25" t="s">
        <v>9044</v>
      </c>
      <c r="C3097" s="25"/>
      <c r="D3097" s="25" t="s">
        <v>14610</v>
      </c>
      <c r="E3097" s="25" t="s">
        <v>9046</v>
      </c>
      <c r="F3097" s="25" t="s">
        <v>14613</v>
      </c>
      <c r="G3097" s="25" t="s">
        <v>14614</v>
      </c>
      <c r="H3097" s="21">
        <v>678</v>
      </c>
      <c r="I3097" s="25" t="s">
        <v>7296</v>
      </c>
      <c r="J3097" s="25" t="s">
        <v>7288</v>
      </c>
      <c r="K3097" s="25" t="s">
        <v>7289</v>
      </c>
      <c r="L3097" s="25" t="s">
        <v>7259</v>
      </c>
      <c r="M3097" s="21">
        <v>678</v>
      </c>
      <c r="N3097" s="21">
        <v>678</v>
      </c>
      <c r="O3097" s="21">
        <v>0</v>
      </c>
      <c r="P3097" s="21">
        <v>678</v>
      </c>
      <c r="Q3097" s="25" t="s">
        <v>9049</v>
      </c>
      <c r="R3097" s="1" t="str">
        <f t="shared" si="50"/>
        <v>ST10398</v>
      </c>
      <c r="S3097" t="e">
        <f>VLOOKUP(R3097,Data!$C$2:$D$261,2,0)</f>
        <v>#N/A</v>
      </c>
      <c r="T3097">
        <f>COUNTIF('Feb 2022'!A:A,D3097)+COUNTIF('Mar 2022'!A:A,D3097)+COUNTIF('Apr 2022'!A:A,D3097)+COUNTIF('May 2022'!A:A,D3097)+COUNTIF('June 2022'!A:A,D3097)+COUNTIF('July 2022'!A:A,D3097)+COUNTIF('Aug 2022'!A:A,D3097)+COUNTIF('Sep 2022'!A:A,D3097)+COUNTIF('Oct 2022'!A:A,D3097)+COUNTIF('Dec 2022'!A:A,D3097)</f>
        <v>0</v>
      </c>
      <c r="U3097" t="str">
        <f>VLOOKUP(Q3097,'Capital Lookup'!A:B,2,FALSE)</f>
        <v>Yes</v>
      </c>
      <c r="V3097" s="2">
        <f>IFERROR(VLOOKUP(LEFT(F3097,10),'Find Purchase Orders'!B:J,9,FALSE),"")</f>
        <v>44725</v>
      </c>
      <c r="W3097" s="25" t="s">
        <v>7261</v>
      </c>
    </row>
    <row r="3098" spans="1:23" hidden="1">
      <c r="A3098" s="25" t="s">
        <v>8607</v>
      </c>
      <c r="B3098" s="25" t="s">
        <v>9044</v>
      </c>
      <c r="C3098" s="25"/>
      <c r="D3098" s="25" t="s">
        <v>14615</v>
      </c>
      <c r="E3098" s="25" t="s">
        <v>9046</v>
      </c>
      <c r="F3098" s="25" t="s">
        <v>14616</v>
      </c>
      <c r="G3098" s="25" t="s">
        <v>14617</v>
      </c>
      <c r="H3098" s="21">
        <v>6033.27</v>
      </c>
      <c r="I3098" s="25" t="s">
        <v>7296</v>
      </c>
      <c r="J3098" s="25" t="s">
        <v>7288</v>
      </c>
      <c r="K3098" s="25" t="s">
        <v>7262</v>
      </c>
      <c r="L3098" s="25" t="s">
        <v>7259</v>
      </c>
      <c r="M3098" s="21">
        <v>6033.27</v>
      </c>
      <c r="N3098" s="21">
        <v>6033.27</v>
      </c>
      <c r="O3098" s="21">
        <v>0</v>
      </c>
      <c r="P3098" s="21">
        <v>6033.27</v>
      </c>
      <c r="Q3098" s="25" t="s">
        <v>9049</v>
      </c>
      <c r="R3098" s="1" t="str">
        <f t="shared" si="50"/>
        <v>ST10398</v>
      </c>
      <c r="S3098" t="e">
        <f>VLOOKUP(R3098,Data!$C$2:$D$261,2,0)</f>
        <v>#N/A</v>
      </c>
      <c r="T3098">
        <f>COUNTIF('Feb 2022'!A:A,D3098)+COUNTIF('Mar 2022'!A:A,D3098)+COUNTIF('Apr 2022'!A:A,D3098)+COUNTIF('May 2022'!A:A,D3098)+COUNTIF('June 2022'!A:A,D3098)+COUNTIF('July 2022'!A:A,D3098)+COUNTIF('Aug 2022'!A:A,D3098)+COUNTIF('Sep 2022'!A:A,D3098)+COUNTIF('Oct 2022'!A:A,D3098)+COUNTIF('Dec 2022'!A:A,D3098)</f>
        <v>0</v>
      </c>
      <c r="U3098" t="str">
        <f>VLOOKUP(Q3098,'Capital Lookup'!A:B,2,FALSE)</f>
        <v>Yes</v>
      </c>
      <c r="V3098" s="2">
        <f>IFERROR(VLOOKUP(LEFT(F3098,10),'Find Purchase Orders'!B:J,9,FALSE),"")</f>
        <v>44725</v>
      </c>
      <c r="W3098" s="25" t="s">
        <v>7261</v>
      </c>
    </row>
    <row r="3099" spans="1:23" hidden="1">
      <c r="A3099" s="25" t="s">
        <v>7252</v>
      </c>
      <c r="B3099" s="25" t="s">
        <v>7253</v>
      </c>
      <c r="C3099" s="25" t="s">
        <v>7254</v>
      </c>
      <c r="D3099" s="25" t="s">
        <v>5278</v>
      </c>
      <c r="E3099" s="25" t="s">
        <v>14618</v>
      </c>
      <c r="F3099" s="25" t="s">
        <v>14619</v>
      </c>
      <c r="G3099" s="25" t="s">
        <v>12052</v>
      </c>
      <c r="H3099" s="21">
        <v>114.26</v>
      </c>
      <c r="I3099" s="25" t="s">
        <v>7296</v>
      </c>
      <c r="J3099" s="25" t="s">
        <v>7288</v>
      </c>
      <c r="K3099" s="25" t="s">
        <v>7262</v>
      </c>
      <c r="L3099" s="25" t="s">
        <v>7259</v>
      </c>
      <c r="M3099" s="21">
        <v>114.26</v>
      </c>
      <c r="N3099" s="21">
        <v>114.26</v>
      </c>
      <c r="O3099" s="21">
        <v>0</v>
      </c>
      <c r="P3099" s="21">
        <v>114.26</v>
      </c>
      <c r="Q3099" s="25" t="s">
        <v>7459</v>
      </c>
      <c r="R3099" s="1" t="str">
        <f t="shared" si="50"/>
        <v>ST10086</v>
      </c>
      <c r="S3099" t="str">
        <f>VLOOKUP(R3099,Data!$C$2:$D$261,2,0)</f>
        <v>Renaissance</v>
      </c>
      <c r="T3099">
        <f>COUNTIF('Feb 2022'!A:A,D3099)+COUNTIF('Mar 2022'!A:A,D3099)+COUNTIF('Apr 2022'!A:A,D3099)+COUNTIF('May 2022'!A:A,D3099)+COUNTIF('June 2022'!A:A,D3099)+COUNTIF('July 2022'!A:A,D3099)+COUNTIF('Aug 2022'!A:A,D3099)+COUNTIF('Sep 2022'!A:A,D3099)+COUNTIF('Oct 2022'!A:A,D3099)+COUNTIF('Dec 2022'!A:A,D3099)</f>
        <v>1</v>
      </c>
      <c r="U3099" t="str">
        <f>VLOOKUP(Q3099,'Capital Lookup'!A:B,2,FALSE)</f>
        <v>No</v>
      </c>
      <c r="V3099" s="2">
        <f>IFERROR(VLOOKUP(LEFT(F3099,10),'Find Purchase Orders'!B:J,9,FALSE),"")</f>
        <v>44726</v>
      </c>
      <c r="W3099" s="25" t="s">
        <v>7261</v>
      </c>
    </row>
    <row r="3100" spans="1:23" hidden="1">
      <c r="A3100" s="25" t="s">
        <v>7252</v>
      </c>
      <c r="B3100" s="25" t="s">
        <v>7253</v>
      </c>
      <c r="C3100" s="25" t="s">
        <v>7254</v>
      </c>
      <c r="D3100" s="25" t="s">
        <v>5278</v>
      </c>
      <c r="E3100" s="25" t="s">
        <v>14618</v>
      </c>
      <c r="F3100" s="25" t="s">
        <v>14620</v>
      </c>
      <c r="G3100" s="25" t="s">
        <v>14621</v>
      </c>
      <c r="H3100" s="21">
        <v>4392.3500000000004</v>
      </c>
      <c r="I3100" s="25" t="s">
        <v>7296</v>
      </c>
      <c r="J3100" s="25" t="s">
        <v>7288</v>
      </c>
      <c r="K3100" s="25" t="s">
        <v>7262</v>
      </c>
      <c r="L3100" s="25" t="s">
        <v>7259</v>
      </c>
      <c r="M3100" s="21">
        <v>4392.3500000000004</v>
      </c>
      <c r="N3100" s="21">
        <v>4392.3500000000004</v>
      </c>
      <c r="O3100" s="21">
        <v>0</v>
      </c>
      <c r="P3100" s="21">
        <v>4392.3500000000004</v>
      </c>
      <c r="Q3100" s="25" t="s">
        <v>7459</v>
      </c>
      <c r="R3100" s="1" t="str">
        <f t="shared" si="50"/>
        <v>ST10086</v>
      </c>
      <c r="S3100" t="str">
        <f>VLOOKUP(R3100,Data!$C$2:$D$261,2,0)</f>
        <v>Renaissance</v>
      </c>
      <c r="T3100">
        <f>COUNTIF('Feb 2022'!A:A,D3100)+COUNTIF('Mar 2022'!A:A,D3100)+COUNTIF('Apr 2022'!A:A,D3100)+COUNTIF('May 2022'!A:A,D3100)+COUNTIF('June 2022'!A:A,D3100)+COUNTIF('July 2022'!A:A,D3100)+COUNTIF('Aug 2022'!A:A,D3100)+COUNTIF('Sep 2022'!A:A,D3100)+COUNTIF('Oct 2022'!A:A,D3100)+COUNTIF('Dec 2022'!A:A,D3100)</f>
        <v>1</v>
      </c>
      <c r="U3100" t="str">
        <f>VLOOKUP(Q3100,'Capital Lookup'!A:B,2,FALSE)</f>
        <v>No</v>
      </c>
      <c r="V3100" s="2">
        <f>IFERROR(VLOOKUP(LEFT(F3100,10),'Find Purchase Orders'!B:J,9,FALSE),"")</f>
        <v>44726</v>
      </c>
      <c r="W3100" s="25" t="s">
        <v>7261</v>
      </c>
    </row>
    <row r="3101" spans="1:23" hidden="1">
      <c r="A3101" s="25" t="s">
        <v>8607</v>
      </c>
      <c r="B3101" s="25" t="s">
        <v>9044</v>
      </c>
      <c r="C3101" s="25"/>
      <c r="D3101" s="25" t="s">
        <v>14622</v>
      </c>
      <c r="E3101" s="25" t="s">
        <v>9046</v>
      </c>
      <c r="F3101" s="25" t="s">
        <v>14623</v>
      </c>
      <c r="G3101" s="25" t="s">
        <v>14624</v>
      </c>
      <c r="H3101" s="21">
        <v>2813.35</v>
      </c>
      <c r="I3101" s="25" t="s">
        <v>7296</v>
      </c>
      <c r="J3101" s="25" t="s">
        <v>7288</v>
      </c>
      <c r="K3101" s="25" t="s">
        <v>7262</v>
      </c>
      <c r="L3101" s="25" t="s">
        <v>7259</v>
      </c>
      <c r="M3101" s="21">
        <v>2813.35</v>
      </c>
      <c r="N3101" s="21">
        <v>2813.35</v>
      </c>
      <c r="O3101" s="21">
        <v>0</v>
      </c>
      <c r="P3101" s="21">
        <v>2813.35</v>
      </c>
      <c r="Q3101" s="25" t="s">
        <v>9049</v>
      </c>
      <c r="R3101" s="1" t="str">
        <f t="shared" si="50"/>
        <v>ST10398</v>
      </c>
      <c r="S3101" t="e">
        <f>VLOOKUP(R3101,Data!$C$2:$D$261,2,0)</f>
        <v>#N/A</v>
      </c>
      <c r="T3101">
        <f>COUNTIF('Feb 2022'!A:A,D3101)+COUNTIF('Mar 2022'!A:A,D3101)+COUNTIF('Apr 2022'!A:A,D3101)+COUNTIF('May 2022'!A:A,D3101)+COUNTIF('June 2022'!A:A,D3101)+COUNTIF('July 2022'!A:A,D3101)+COUNTIF('Aug 2022'!A:A,D3101)+COUNTIF('Sep 2022'!A:A,D3101)+COUNTIF('Oct 2022'!A:A,D3101)+COUNTIF('Dec 2022'!A:A,D3101)</f>
        <v>0</v>
      </c>
      <c r="U3101" t="str">
        <f>VLOOKUP(Q3101,'Capital Lookup'!A:B,2,FALSE)</f>
        <v>Yes</v>
      </c>
      <c r="V3101" s="2">
        <f>IFERROR(VLOOKUP(LEFT(F3101,10),'Find Purchase Orders'!B:J,9,FALSE),"")</f>
        <v>44725</v>
      </c>
      <c r="W3101" s="25" t="s">
        <v>7261</v>
      </c>
    </row>
    <row r="3102" spans="1:23" hidden="1">
      <c r="A3102" s="25" t="s">
        <v>8607</v>
      </c>
      <c r="B3102" s="25" t="s">
        <v>9044</v>
      </c>
      <c r="C3102" s="25"/>
      <c r="D3102" s="25" t="s">
        <v>14622</v>
      </c>
      <c r="E3102" s="25" t="s">
        <v>9046</v>
      </c>
      <c r="F3102" s="25" t="s">
        <v>14625</v>
      </c>
      <c r="G3102" s="25" t="s">
        <v>14626</v>
      </c>
      <c r="H3102" s="21">
        <v>678</v>
      </c>
      <c r="I3102" s="25" t="s">
        <v>7296</v>
      </c>
      <c r="J3102" s="25" t="s">
        <v>7288</v>
      </c>
      <c r="K3102" s="25" t="s">
        <v>7262</v>
      </c>
      <c r="L3102" s="25" t="s">
        <v>7259</v>
      </c>
      <c r="M3102" s="21">
        <v>678</v>
      </c>
      <c r="N3102" s="21">
        <v>678</v>
      </c>
      <c r="O3102" s="21">
        <v>0</v>
      </c>
      <c r="P3102" s="21">
        <v>678</v>
      </c>
      <c r="Q3102" s="25" t="s">
        <v>9049</v>
      </c>
      <c r="R3102" s="1" t="str">
        <f t="shared" si="50"/>
        <v>ST10398</v>
      </c>
      <c r="S3102" t="e">
        <f>VLOOKUP(R3102,Data!$C$2:$D$261,2,0)</f>
        <v>#N/A</v>
      </c>
      <c r="T3102">
        <f>COUNTIF('Feb 2022'!A:A,D3102)+COUNTIF('Mar 2022'!A:A,D3102)+COUNTIF('Apr 2022'!A:A,D3102)+COUNTIF('May 2022'!A:A,D3102)+COUNTIF('June 2022'!A:A,D3102)+COUNTIF('July 2022'!A:A,D3102)+COUNTIF('Aug 2022'!A:A,D3102)+COUNTIF('Sep 2022'!A:A,D3102)+COUNTIF('Oct 2022'!A:A,D3102)+COUNTIF('Dec 2022'!A:A,D3102)</f>
        <v>0</v>
      </c>
      <c r="U3102" t="str">
        <f>VLOOKUP(Q3102,'Capital Lookup'!A:B,2,FALSE)</f>
        <v>Yes</v>
      </c>
      <c r="V3102" s="2">
        <f>IFERROR(VLOOKUP(LEFT(F3102,10),'Find Purchase Orders'!B:J,9,FALSE),"")</f>
        <v>44725</v>
      </c>
      <c r="W3102" s="25" t="s">
        <v>7261</v>
      </c>
    </row>
    <row r="3103" spans="1:23" hidden="1">
      <c r="A3103" s="25" t="s">
        <v>7252</v>
      </c>
      <c r="B3103" s="25" t="s">
        <v>7524</v>
      </c>
      <c r="C3103" s="25" t="s">
        <v>7254</v>
      </c>
      <c r="D3103" s="25" t="s">
        <v>5252</v>
      </c>
      <c r="E3103" s="25" t="s">
        <v>7500</v>
      </c>
      <c r="F3103" s="25" t="s">
        <v>14627</v>
      </c>
      <c r="G3103" s="25" t="s">
        <v>14628</v>
      </c>
      <c r="H3103" s="21">
        <v>51180.53</v>
      </c>
      <c r="I3103" s="25" t="s">
        <v>7287</v>
      </c>
      <c r="J3103" s="25" t="s">
        <v>7288</v>
      </c>
      <c r="K3103" s="25" t="s">
        <v>7733</v>
      </c>
      <c r="L3103" s="25" t="s">
        <v>7734</v>
      </c>
      <c r="M3103" s="21">
        <v>51180.53</v>
      </c>
      <c r="N3103" s="22">
        <v>0</v>
      </c>
      <c r="O3103" s="21">
        <v>51180.53</v>
      </c>
      <c r="P3103" s="21">
        <v>5888.03</v>
      </c>
      <c r="Q3103" s="25" t="s">
        <v>14629</v>
      </c>
      <c r="R3103" s="1" t="str">
        <f t="shared" si="50"/>
        <v>ST10041</v>
      </c>
      <c r="S3103" t="str">
        <f>VLOOKUP(R3103,Data!$C$2:$D$261,2,0)</f>
        <v>Prince of Wales</v>
      </c>
      <c r="T3103">
        <f>COUNTIF('Feb 2022'!A:A,D3103)+COUNTIF('Mar 2022'!A:A,D3103)+COUNTIF('Apr 2022'!A:A,D3103)+COUNTIF('May 2022'!A:A,D3103)+COUNTIF('June 2022'!A:A,D3103)+COUNTIF('July 2022'!A:A,D3103)+COUNTIF('Aug 2022'!A:A,D3103)+COUNTIF('Sep 2022'!A:A,D3103)+COUNTIF('Oct 2022'!A:A,D3103)+COUNTIF('Dec 2022'!A:A,D3103)</f>
        <v>1</v>
      </c>
      <c r="U3103" t="str">
        <f>VLOOKUP(Q3103,'Capital Lookup'!A:B,2,FALSE)</f>
        <v>No</v>
      </c>
      <c r="V3103" s="2">
        <f>IFERROR(VLOOKUP(LEFT(F3103,10),'Find Purchase Orders'!B:J,9,FALSE),"")</f>
        <v>44725</v>
      </c>
      <c r="W3103" s="25" t="s">
        <v>7261</v>
      </c>
    </row>
    <row r="3104" spans="1:23" hidden="1">
      <c r="A3104" s="25" t="s">
        <v>7478</v>
      </c>
      <c r="B3104" s="25" t="s">
        <v>8088</v>
      </c>
      <c r="C3104" s="25" t="s">
        <v>8058</v>
      </c>
      <c r="D3104" s="25" t="s">
        <v>5253</v>
      </c>
      <c r="E3104" s="25" t="s">
        <v>8443</v>
      </c>
      <c r="F3104" s="25" t="s">
        <v>14630</v>
      </c>
      <c r="G3104" s="25" t="s">
        <v>14631</v>
      </c>
      <c r="H3104" s="21">
        <v>2516.9499999999998</v>
      </c>
      <c r="I3104" s="25" t="s">
        <v>7296</v>
      </c>
      <c r="J3104" s="25" t="s">
        <v>7288</v>
      </c>
      <c r="K3104" s="25" t="s">
        <v>7510</v>
      </c>
      <c r="L3104" s="25" t="s">
        <v>8176</v>
      </c>
      <c r="M3104" s="21">
        <v>2516.9499999999998</v>
      </c>
      <c r="N3104" s="21">
        <v>2516.9499999999998</v>
      </c>
      <c r="O3104" s="21">
        <v>0</v>
      </c>
      <c r="P3104" s="21">
        <v>2517.25</v>
      </c>
      <c r="Q3104" s="25" t="s">
        <v>14632</v>
      </c>
      <c r="R3104" s="1" t="str">
        <f t="shared" si="50"/>
        <v>ST10207</v>
      </c>
      <c r="S3104" t="str">
        <f>VLOOKUP(R3104,Data!$C$2:$D$261,2,0)</f>
        <v>James Bay Care Centre</v>
      </c>
      <c r="T3104">
        <f>COUNTIF('Feb 2022'!A:A,D3104)+COUNTIF('Mar 2022'!A:A,D3104)+COUNTIF('Apr 2022'!A:A,D3104)+COUNTIF('May 2022'!A:A,D3104)+COUNTIF('June 2022'!A:A,D3104)+COUNTIF('July 2022'!A:A,D3104)+COUNTIF('Aug 2022'!A:A,D3104)+COUNTIF('Sep 2022'!A:A,D3104)+COUNTIF('Oct 2022'!A:A,D3104)+COUNTIF('Dec 2022'!A:A,D3104)</f>
        <v>1</v>
      </c>
      <c r="U3104" t="str">
        <f>VLOOKUP(Q3104,'Capital Lookup'!A:B,2,FALSE)</f>
        <v>No</v>
      </c>
      <c r="V3104" s="2">
        <f>IFERROR(VLOOKUP(LEFT(F3104,10),'Find Purchase Orders'!B:J,9,FALSE),"")</f>
        <v>44724</v>
      </c>
      <c r="W3104" s="25" t="s">
        <v>7261</v>
      </c>
    </row>
    <row r="3105" spans="1:23" hidden="1">
      <c r="A3105" s="25" t="s">
        <v>7478</v>
      </c>
      <c r="B3105" s="25" t="s">
        <v>8088</v>
      </c>
      <c r="C3105" s="25" t="s">
        <v>8058</v>
      </c>
      <c r="D3105" s="25" t="s">
        <v>5253</v>
      </c>
      <c r="E3105" s="25" t="s">
        <v>8443</v>
      </c>
      <c r="F3105" s="25" t="s">
        <v>14633</v>
      </c>
      <c r="G3105" s="25" t="s">
        <v>14631</v>
      </c>
      <c r="H3105" s="21">
        <v>3449.25</v>
      </c>
      <c r="I3105" s="25" t="s">
        <v>7296</v>
      </c>
      <c r="J3105" s="25" t="s">
        <v>7288</v>
      </c>
      <c r="K3105" s="25" t="s">
        <v>7510</v>
      </c>
      <c r="L3105" s="25" t="s">
        <v>8176</v>
      </c>
      <c r="M3105" s="21">
        <v>3449.25</v>
      </c>
      <c r="N3105" s="21">
        <v>3449.25</v>
      </c>
      <c r="O3105" s="21">
        <v>0</v>
      </c>
      <c r="P3105" s="21">
        <v>3449.25</v>
      </c>
      <c r="Q3105" s="25" t="s">
        <v>14632</v>
      </c>
      <c r="R3105" s="1" t="str">
        <f t="shared" si="50"/>
        <v>ST10207</v>
      </c>
      <c r="S3105" t="str">
        <f>VLOOKUP(R3105,Data!$C$2:$D$261,2,0)</f>
        <v>James Bay Care Centre</v>
      </c>
      <c r="T3105">
        <f>COUNTIF('Feb 2022'!A:A,D3105)+COUNTIF('Mar 2022'!A:A,D3105)+COUNTIF('Apr 2022'!A:A,D3105)+COUNTIF('May 2022'!A:A,D3105)+COUNTIF('June 2022'!A:A,D3105)+COUNTIF('July 2022'!A:A,D3105)+COUNTIF('Aug 2022'!A:A,D3105)+COUNTIF('Sep 2022'!A:A,D3105)+COUNTIF('Oct 2022'!A:A,D3105)+COUNTIF('Dec 2022'!A:A,D3105)</f>
        <v>1</v>
      </c>
      <c r="U3105" t="str">
        <f>VLOOKUP(Q3105,'Capital Lookup'!A:B,2,FALSE)</f>
        <v>No</v>
      </c>
      <c r="V3105" s="2">
        <f>IFERROR(VLOOKUP(LEFT(F3105,10),'Find Purchase Orders'!B:J,9,FALSE),"")</f>
        <v>44724</v>
      </c>
      <c r="W3105" s="25" t="s">
        <v>7261</v>
      </c>
    </row>
    <row r="3106" spans="1:23" hidden="1">
      <c r="A3106" s="25" t="s">
        <v>7261</v>
      </c>
      <c r="B3106" s="25" t="s">
        <v>7314</v>
      </c>
      <c r="C3106" s="25" t="s">
        <v>7264</v>
      </c>
      <c r="D3106" s="25" t="s">
        <v>5279</v>
      </c>
      <c r="E3106" s="25" t="s">
        <v>8443</v>
      </c>
      <c r="F3106" s="25" t="s">
        <v>14634</v>
      </c>
      <c r="G3106" s="25" t="s">
        <v>14635</v>
      </c>
      <c r="H3106" s="21">
        <v>6877.5</v>
      </c>
      <c r="I3106" s="25" t="s">
        <v>7296</v>
      </c>
      <c r="J3106" s="25" t="s">
        <v>7288</v>
      </c>
      <c r="K3106" s="25" t="s">
        <v>9972</v>
      </c>
      <c r="L3106" s="25" t="s">
        <v>8086</v>
      </c>
      <c r="M3106" s="21">
        <v>6877.5</v>
      </c>
      <c r="N3106" s="21">
        <v>6877.5</v>
      </c>
      <c r="O3106" s="21">
        <v>0</v>
      </c>
      <c r="P3106" s="21">
        <v>6877.5</v>
      </c>
      <c r="Q3106" s="25" t="s">
        <v>14636</v>
      </c>
      <c r="R3106" s="1" t="str">
        <f t="shared" si="50"/>
        <v>ST10062</v>
      </c>
      <c r="S3106" t="str">
        <f>VLOOKUP(R3106,Data!$C$2:$D$261,2,0)</f>
        <v>Fleetwood Villa</v>
      </c>
      <c r="T3106">
        <f>COUNTIF('Feb 2022'!A:A,D3106)+COUNTIF('Mar 2022'!A:A,D3106)+COUNTIF('Apr 2022'!A:A,D3106)+COUNTIF('May 2022'!A:A,D3106)+COUNTIF('June 2022'!A:A,D3106)+COUNTIF('July 2022'!A:A,D3106)+COUNTIF('Aug 2022'!A:A,D3106)+COUNTIF('Sep 2022'!A:A,D3106)+COUNTIF('Oct 2022'!A:A,D3106)+COUNTIF('Dec 2022'!A:A,D3106)</f>
        <v>1</v>
      </c>
      <c r="U3106" t="str">
        <f>VLOOKUP(Q3106,'Capital Lookup'!A:B,2,FALSE)</f>
        <v>No</v>
      </c>
      <c r="V3106" s="2">
        <f>IFERROR(VLOOKUP(LEFT(F3106,10),'Find Purchase Orders'!B:J,9,FALSE),"")</f>
        <v>44725</v>
      </c>
      <c r="W3106" s="25" t="s">
        <v>7261</v>
      </c>
    </row>
    <row r="3107" spans="1:23" hidden="1">
      <c r="A3107" s="25" t="s">
        <v>7261</v>
      </c>
      <c r="B3107" s="25" t="s">
        <v>7314</v>
      </c>
      <c r="C3107" s="25" t="s">
        <v>7264</v>
      </c>
      <c r="D3107" s="25" t="s">
        <v>5279</v>
      </c>
      <c r="E3107" s="25" t="s">
        <v>8443</v>
      </c>
      <c r="F3107" s="25" t="s">
        <v>14637</v>
      </c>
      <c r="G3107" s="25" t="s">
        <v>14635</v>
      </c>
      <c r="H3107" s="21">
        <v>2003.23</v>
      </c>
      <c r="I3107" s="25" t="s">
        <v>7339</v>
      </c>
      <c r="J3107" s="25" t="s">
        <v>7288</v>
      </c>
      <c r="K3107" s="25" t="s">
        <v>9972</v>
      </c>
      <c r="L3107" s="25" t="s">
        <v>8086</v>
      </c>
      <c r="M3107" s="21">
        <v>2003.23</v>
      </c>
      <c r="N3107" s="21">
        <v>1855.99</v>
      </c>
      <c r="O3107" s="21">
        <v>147.24</v>
      </c>
      <c r="P3107" s="21">
        <v>1871.76</v>
      </c>
      <c r="Q3107" s="25" t="s">
        <v>14636</v>
      </c>
      <c r="R3107" s="1" t="str">
        <f t="shared" si="50"/>
        <v>ST10062</v>
      </c>
      <c r="S3107" t="str">
        <f>VLOOKUP(R3107,Data!$C$2:$D$261,2,0)</f>
        <v>Fleetwood Villa</v>
      </c>
      <c r="T3107">
        <f>COUNTIF('Feb 2022'!A:A,D3107)+COUNTIF('Mar 2022'!A:A,D3107)+COUNTIF('Apr 2022'!A:A,D3107)+COUNTIF('May 2022'!A:A,D3107)+COUNTIF('June 2022'!A:A,D3107)+COUNTIF('July 2022'!A:A,D3107)+COUNTIF('Aug 2022'!A:A,D3107)+COUNTIF('Sep 2022'!A:A,D3107)+COUNTIF('Oct 2022'!A:A,D3107)+COUNTIF('Dec 2022'!A:A,D3107)</f>
        <v>1</v>
      </c>
      <c r="U3107" t="str">
        <f>VLOOKUP(Q3107,'Capital Lookup'!A:B,2,FALSE)</f>
        <v>No</v>
      </c>
      <c r="V3107" s="2">
        <f>IFERROR(VLOOKUP(LEFT(F3107,10),'Find Purchase Orders'!B:J,9,FALSE),"")</f>
        <v>44725</v>
      </c>
      <c r="W3107" s="25" t="s">
        <v>7261</v>
      </c>
    </row>
    <row r="3108" spans="1:23" hidden="1">
      <c r="A3108" s="25" t="s">
        <v>7261</v>
      </c>
      <c r="B3108" s="25" t="s">
        <v>7314</v>
      </c>
      <c r="C3108" s="25" t="s">
        <v>7264</v>
      </c>
      <c r="D3108" s="25" t="s">
        <v>5279</v>
      </c>
      <c r="E3108" s="25" t="s">
        <v>8443</v>
      </c>
      <c r="F3108" s="25" t="s">
        <v>14638</v>
      </c>
      <c r="G3108" s="25" t="s">
        <v>14635</v>
      </c>
      <c r="H3108" s="21">
        <v>18009.7</v>
      </c>
      <c r="I3108" s="25" t="s">
        <v>7296</v>
      </c>
      <c r="J3108" s="25" t="s">
        <v>7983</v>
      </c>
      <c r="K3108" s="25" t="s">
        <v>9972</v>
      </c>
      <c r="L3108" s="25" t="s">
        <v>8086</v>
      </c>
      <c r="M3108" s="21">
        <v>18009.7</v>
      </c>
      <c r="N3108" s="21">
        <v>8747.7000000000007</v>
      </c>
      <c r="O3108" s="21">
        <v>9262</v>
      </c>
      <c r="P3108" s="21">
        <v>8747.7000000000007</v>
      </c>
      <c r="Q3108" s="25" t="s">
        <v>14636</v>
      </c>
      <c r="R3108" s="1" t="str">
        <f t="shared" si="50"/>
        <v>ST10062</v>
      </c>
      <c r="S3108" t="str">
        <f>VLOOKUP(R3108,Data!$C$2:$D$261,2,0)</f>
        <v>Fleetwood Villa</v>
      </c>
      <c r="T3108">
        <f>COUNTIF('Feb 2022'!A:A,D3108)+COUNTIF('Mar 2022'!A:A,D3108)+COUNTIF('Apr 2022'!A:A,D3108)+COUNTIF('May 2022'!A:A,D3108)+COUNTIF('June 2022'!A:A,D3108)+COUNTIF('July 2022'!A:A,D3108)+COUNTIF('Aug 2022'!A:A,D3108)+COUNTIF('Sep 2022'!A:A,D3108)+COUNTIF('Oct 2022'!A:A,D3108)+COUNTIF('Dec 2022'!A:A,D3108)</f>
        <v>1</v>
      </c>
      <c r="U3108" t="str">
        <f>VLOOKUP(Q3108,'Capital Lookup'!A:B,2,FALSE)</f>
        <v>No</v>
      </c>
      <c r="V3108" s="2">
        <f>IFERROR(VLOOKUP(LEFT(F3108,10),'Find Purchase Orders'!B:J,9,FALSE),"")</f>
        <v>44725</v>
      </c>
      <c r="W3108" s="25" t="s">
        <v>7261</v>
      </c>
    </row>
    <row r="3109" spans="1:23" hidden="1">
      <c r="A3109" s="25" t="s">
        <v>7261</v>
      </c>
      <c r="B3109" s="25" t="s">
        <v>7314</v>
      </c>
      <c r="C3109" s="25" t="s">
        <v>7264</v>
      </c>
      <c r="D3109" s="25" t="s">
        <v>5255</v>
      </c>
      <c r="E3109" s="25" t="s">
        <v>8443</v>
      </c>
      <c r="F3109" s="25" t="s">
        <v>14639</v>
      </c>
      <c r="G3109" s="25" t="s">
        <v>14640</v>
      </c>
      <c r="H3109" s="21">
        <v>9665.25</v>
      </c>
      <c r="I3109" s="25" t="s">
        <v>7339</v>
      </c>
      <c r="J3109" s="25" t="s">
        <v>7288</v>
      </c>
      <c r="K3109" s="25" t="s">
        <v>9972</v>
      </c>
      <c r="L3109" s="25" t="s">
        <v>8086</v>
      </c>
      <c r="M3109" s="21">
        <v>9665.25</v>
      </c>
      <c r="N3109" s="21">
        <v>9665.25</v>
      </c>
      <c r="O3109" s="21">
        <v>0</v>
      </c>
      <c r="P3109" s="21">
        <v>6345.25</v>
      </c>
      <c r="Q3109" s="25" t="s">
        <v>14636</v>
      </c>
      <c r="R3109" s="1" t="str">
        <f t="shared" si="50"/>
        <v>ST10062</v>
      </c>
      <c r="S3109" t="str">
        <f>VLOOKUP(R3109,Data!$C$2:$D$261,2,0)</f>
        <v>Fleetwood Villa</v>
      </c>
      <c r="T3109">
        <f>COUNTIF('Feb 2022'!A:A,D3109)+COUNTIF('Mar 2022'!A:A,D3109)+COUNTIF('Apr 2022'!A:A,D3109)+COUNTIF('May 2022'!A:A,D3109)+COUNTIF('June 2022'!A:A,D3109)+COUNTIF('July 2022'!A:A,D3109)+COUNTIF('Aug 2022'!A:A,D3109)+COUNTIF('Sep 2022'!A:A,D3109)+COUNTIF('Oct 2022'!A:A,D3109)+COUNTIF('Dec 2022'!A:A,D3109)</f>
        <v>1</v>
      </c>
      <c r="U3109" t="str">
        <f>VLOOKUP(Q3109,'Capital Lookup'!A:B,2,FALSE)</f>
        <v>No</v>
      </c>
      <c r="V3109" s="2">
        <f>IFERROR(VLOOKUP(LEFT(F3109,10),'Find Purchase Orders'!B:J,9,FALSE),"")</f>
        <v>44724</v>
      </c>
      <c r="W3109" s="25" t="s">
        <v>7261</v>
      </c>
    </row>
    <row r="3110" spans="1:23" hidden="1">
      <c r="A3110" s="25" t="s">
        <v>7261</v>
      </c>
      <c r="B3110" s="25" t="s">
        <v>7314</v>
      </c>
      <c r="C3110" s="25" t="s">
        <v>7264</v>
      </c>
      <c r="D3110" s="25" t="s">
        <v>5255</v>
      </c>
      <c r="E3110" s="25" t="s">
        <v>8443</v>
      </c>
      <c r="F3110" s="25" t="s">
        <v>14641</v>
      </c>
      <c r="G3110" s="25" t="s">
        <v>14640</v>
      </c>
      <c r="H3110" s="21">
        <v>735</v>
      </c>
      <c r="I3110" s="25" t="s">
        <v>7296</v>
      </c>
      <c r="J3110" s="25" t="s">
        <v>7288</v>
      </c>
      <c r="K3110" s="25" t="s">
        <v>9972</v>
      </c>
      <c r="L3110" s="25" t="s">
        <v>8086</v>
      </c>
      <c r="M3110" s="21">
        <v>735</v>
      </c>
      <c r="N3110" s="21">
        <v>306.51</v>
      </c>
      <c r="O3110" s="21">
        <v>428.49</v>
      </c>
      <c r="P3110" s="21">
        <v>735</v>
      </c>
      <c r="Q3110" s="25" t="s">
        <v>14636</v>
      </c>
      <c r="R3110" s="1" t="str">
        <f t="shared" si="50"/>
        <v>ST10062</v>
      </c>
      <c r="S3110" t="str">
        <f>VLOOKUP(R3110,Data!$C$2:$D$261,2,0)</f>
        <v>Fleetwood Villa</v>
      </c>
      <c r="T3110">
        <f>COUNTIF('Feb 2022'!A:A,D3110)+COUNTIF('Mar 2022'!A:A,D3110)+COUNTIF('Apr 2022'!A:A,D3110)+COUNTIF('May 2022'!A:A,D3110)+COUNTIF('June 2022'!A:A,D3110)+COUNTIF('July 2022'!A:A,D3110)+COUNTIF('Aug 2022'!A:A,D3110)+COUNTIF('Sep 2022'!A:A,D3110)+COUNTIF('Oct 2022'!A:A,D3110)+COUNTIF('Dec 2022'!A:A,D3110)</f>
        <v>1</v>
      </c>
      <c r="U3110" t="str">
        <f>VLOOKUP(Q3110,'Capital Lookup'!A:B,2,FALSE)</f>
        <v>No</v>
      </c>
      <c r="V3110" s="2">
        <f>IFERROR(VLOOKUP(LEFT(F3110,10),'Find Purchase Orders'!B:J,9,FALSE),"")</f>
        <v>44724</v>
      </c>
      <c r="W3110" s="25" t="s">
        <v>7261</v>
      </c>
    </row>
    <row r="3111" spans="1:23" hidden="1">
      <c r="A3111" s="25" t="s">
        <v>7261</v>
      </c>
      <c r="B3111" s="25" t="s">
        <v>7314</v>
      </c>
      <c r="C3111" s="25" t="s">
        <v>7264</v>
      </c>
      <c r="D3111" s="25" t="s">
        <v>5255</v>
      </c>
      <c r="E3111" s="25" t="s">
        <v>8443</v>
      </c>
      <c r="F3111" s="25" t="s">
        <v>14642</v>
      </c>
      <c r="G3111" s="25" t="s">
        <v>14640</v>
      </c>
      <c r="H3111" s="21">
        <v>3806.25</v>
      </c>
      <c r="I3111" s="25" t="s">
        <v>7296</v>
      </c>
      <c r="J3111" s="25" t="s">
        <v>7288</v>
      </c>
      <c r="K3111" s="25" t="s">
        <v>9972</v>
      </c>
      <c r="L3111" s="25" t="s">
        <v>8086</v>
      </c>
      <c r="M3111" s="21">
        <v>3806.25</v>
      </c>
      <c r="N3111" s="21">
        <v>3806.25</v>
      </c>
      <c r="O3111" s="21">
        <v>0</v>
      </c>
      <c r="P3111" s="21">
        <v>3806.25</v>
      </c>
      <c r="Q3111" s="25" t="s">
        <v>14636</v>
      </c>
      <c r="R3111" s="1" t="str">
        <f t="shared" si="50"/>
        <v>ST10062</v>
      </c>
      <c r="S3111" t="str">
        <f>VLOOKUP(R3111,Data!$C$2:$D$261,2,0)</f>
        <v>Fleetwood Villa</v>
      </c>
      <c r="T3111">
        <f>COUNTIF('Feb 2022'!A:A,D3111)+COUNTIF('Mar 2022'!A:A,D3111)+COUNTIF('Apr 2022'!A:A,D3111)+COUNTIF('May 2022'!A:A,D3111)+COUNTIF('June 2022'!A:A,D3111)+COUNTIF('July 2022'!A:A,D3111)+COUNTIF('Aug 2022'!A:A,D3111)+COUNTIF('Sep 2022'!A:A,D3111)+COUNTIF('Oct 2022'!A:A,D3111)+COUNTIF('Dec 2022'!A:A,D3111)</f>
        <v>1</v>
      </c>
      <c r="U3111" t="str">
        <f>VLOOKUP(Q3111,'Capital Lookup'!A:B,2,FALSE)</f>
        <v>No</v>
      </c>
      <c r="V3111" s="2">
        <f>IFERROR(VLOOKUP(LEFT(F3111,10),'Find Purchase Orders'!B:J,9,FALSE),"")</f>
        <v>44724</v>
      </c>
      <c r="W3111" s="25" t="s">
        <v>7261</v>
      </c>
    </row>
    <row r="3112" spans="1:23" hidden="1">
      <c r="A3112" s="25" t="s">
        <v>7261</v>
      </c>
      <c r="B3112" s="25" t="s">
        <v>9377</v>
      </c>
      <c r="C3112" s="25" t="s">
        <v>7282</v>
      </c>
      <c r="D3112" s="25" t="s">
        <v>5280</v>
      </c>
      <c r="E3112" s="25" t="s">
        <v>7273</v>
      </c>
      <c r="F3112" s="25" t="s">
        <v>14643</v>
      </c>
      <c r="G3112" s="25" t="s">
        <v>14644</v>
      </c>
      <c r="H3112" s="21">
        <v>11040.23</v>
      </c>
      <c r="I3112" s="25" t="s">
        <v>7296</v>
      </c>
      <c r="J3112" s="25" t="s">
        <v>7288</v>
      </c>
      <c r="K3112" s="25" t="s">
        <v>7495</v>
      </c>
      <c r="L3112" s="25" t="s">
        <v>8097</v>
      </c>
      <c r="M3112" s="21">
        <v>11040.23</v>
      </c>
      <c r="N3112" s="21">
        <v>11040.22</v>
      </c>
      <c r="O3112" s="21">
        <v>0.01</v>
      </c>
      <c r="P3112" s="21">
        <v>11040.23</v>
      </c>
      <c r="Q3112" s="25" t="s">
        <v>14645</v>
      </c>
      <c r="R3112" s="1" t="str">
        <f t="shared" si="50"/>
        <v>ST10069</v>
      </c>
      <c r="S3112" t="str">
        <f>VLOOKUP(R3112,Data!$C$2:$D$261,2,0)</f>
        <v>The Heartland</v>
      </c>
      <c r="T3112">
        <f>COUNTIF('Feb 2022'!A:A,D3112)+COUNTIF('Mar 2022'!A:A,D3112)+COUNTIF('Apr 2022'!A:A,D3112)+COUNTIF('May 2022'!A:A,D3112)+COUNTIF('June 2022'!A:A,D3112)+COUNTIF('July 2022'!A:A,D3112)+COUNTIF('Aug 2022'!A:A,D3112)+COUNTIF('Sep 2022'!A:A,D3112)+COUNTIF('Oct 2022'!A:A,D3112)+COUNTIF('Dec 2022'!A:A,D3112)</f>
        <v>1</v>
      </c>
      <c r="U3112" t="str">
        <f>VLOOKUP(Q3112,'Capital Lookup'!A:B,2,FALSE)</f>
        <v>No</v>
      </c>
      <c r="V3112" s="2">
        <f>IFERROR(VLOOKUP(LEFT(F3112,10),'Find Purchase Orders'!B:J,9,FALSE),"")</f>
        <v>44728</v>
      </c>
      <c r="W3112" s="25" t="s">
        <v>7261</v>
      </c>
    </row>
    <row r="3113" spans="1:23" hidden="1">
      <c r="A3113" s="25" t="s">
        <v>7261</v>
      </c>
      <c r="B3113" s="25" t="s">
        <v>9405</v>
      </c>
      <c r="C3113" s="25" t="s">
        <v>7282</v>
      </c>
      <c r="D3113" s="25" t="s">
        <v>14646</v>
      </c>
      <c r="E3113" s="25" t="s">
        <v>8200</v>
      </c>
      <c r="H3113" s="21">
        <v>7007.13</v>
      </c>
      <c r="I3113" s="25" t="s">
        <v>7257</v>
      </c>
      <c r="K3113" s="25" t="s">
        <v>7579</v>
      </c>
      <c r="L3113" s="25" t="s">
        <v>7580</v>
      </c>
      <c r="M3113" s="22">
        <v>0</v>
      </c>
      <c r="N3113" s="22">
        <v>0</v>
      </c>
      <c r="O3113" s="21">
        <v>0</v>
      </c>
      <c r="P3113" s="21">
        <v>806.13</v>
      </c>
      <c r="Q3113" s="25" t="s">
        <v>14647</v>
      </c>
      <c r="R3113" s="1" t="str">
        <f t="shared" si="50"/>
        <v>ST10035</v>
      </c>
      <c r="S3113" t="str">
        <f>VLOOKUP(R3113,Data!$C$2:$D$261,2,0)</f>
        <v>The Westwood</v>
      </c>
      <c r="T3113">
        <f>COUNTIF('Feb 2022'!A:A,D3113)+COUNTIF('Mar 2022'!A:A,D3113)+COUNTIF('Apr 2022'!A:A,D3113)+COUNTIF('May 2022'!A:A,D3113)+COUNTIF('June 2022'!A:A,D3113)+COUNTIF('July 2022'!A:A,D3113)+COUNTIF('Aug 2022'!A:A,D3113)+COUNTIF('Sep 2022'!A:A,D3113)+COUNTIF('Oct 2022'!A:A,D3113)+COUNTIF('Dec 2022'!A:A,D3113)</f>
        <v>0</v>
      </c>
      <c r="U3113" t="str">
        <f>VLOOKUP(Q3113,'Capital Lookup'!A:B,2,FALSE)</f>
        <v>No</v>
      </c>
      <c r="V3113" s="2" t="str">
        <f>IFERROR(VLOOKUP(LEFT(F3113,10),'Find Purchase Orders'!B:J,9,FALSE),"")</f>
        <v/>
      </c>
      <c r="W3113" s="25" t="s">
        <v>7261</v>
      </c>
    </row>
    <row r="3114" spans="1:23" hidden="1">
      <c r="A3114" s="25" t="s">
        <v>10327</v>
      </c>
      <c r="B3114" s="25" t="s">
        <v>9405</v>
      </c>
      <c r="C3114" s="25" t="s">
        <v>7282</v>
      </c>
      <c r="D3114" s="25" t="s">
        <v>14648</v>
      </c>
      <c r="E3114" s="25" t="s">
        <v>8200</v>
      </c>
      <c r="H3114" s="21">
        <v>7007.13</v>
      </c>
      <c r="I3114" s="25" t="s">
        <v>7257</v>
      </c>
      <c r="K3114" s="25" t="s">
        <v>7579</v>
      </c>
      <c r="L3114" s="25" t="s">
        <v>7580</v>
      </c>
      <c r="M3114" s="22">
        <v>0</v>
      </c>
      <c r="N3114" s="22">
        <v>0</v>
      </c>
      <c r="O3114" s="21">
        <v>0</v>
      </c>
      <c r="P3114" s="21">
        <v>806.13</v>
      </c>
      <c r="Q3114" s="25" t="s">
        <v>14647</v>
      </c>
      <c r="R3114" s="1" t="str">
        <f t="shared" si="50"/>
        <v>ST10035</v>
      </c>
      <c r="S3114" t="str">
        <f>VLOOKUP(R3114,Data!$C$2:$D$261,2,0)</f>
        <v>The Westwood</v>
      </c>
      <c r="T3114">
        <f>COUNTIF('Feb 2022'!A:A,D3114)+COUNTIF('Mar 2022'!A:A,D3114)+COUNTIF('Apr 2022'!A:A,D3114)+COUNTIF('May 2022'!A:A,D3114)+COUNTIF('June 2022'!A:A,D3114)+COUNTIF('July 2022'!A:A,D3114)+COUNTIF('Aug 2022'!A:A,D3114)+COUNTIF('Sep 2022'!A:A,D3114)+COUNTIF('Oct 2022'!A:A,D3114)+COUNTIF('Dec 2022'!A:A,D3114)</f>
        <v>0</v>
      </c>
      <c r="U3114" t="str">
        <f>VLOOKUP(Q3114,'Capital Lookup'!A:B,2,FALSE)</f>
        <v>No</v>
      </c>
      <c r="V3114" s="2" t="str">
        <f>IFERROR(VLOOKUP(LEFT(F3114,10),'Find Purchase Orders'!B:J,9,FALSE),"")</f>
        <v/>
      </c>
      <c r="W3114" s="25" t="s">
        <v>7261</v>
      </c>
    </row>
    <row r="3115" spans="1:23" hidden="1">
      <c r="A3115" s="25" t="s">
        <v>7252</v>
      </c>
      <c r="B3115" s="25" t="s">
        <v>7546</v>
      </c>
      <c r="C3115" s="25" t="s">
        <v>7254</v>
      </c>
      <c r="D3115" s="25" t="s">
        <v>14649</v>
      </c>
      <c r="E3115" s="25" t="s">
        <v>8140</v>
      </c>
      <c r="F3115" s="25" t="s">
        <v>14650</v>
      </c>
      <c r="G3115" s="25" t="s">
        <v>14651</v>
      </c>
      <c r="H3115" s="21">
        <v>5537</v>
      </c>
      <c r="I3115" s="25" t="s">
        <v>7296</v>
      </c>
      <c r="J3115" s="25" t="s">
        <v>7288</v>
      </c>
      <c r="K3115" s="25" t="s">
        <v>7612</v>
      </c>
      <c r="L3115" s="25" t="s">
        <v>7756</v>
      </c>
      <c r="M3115" s="21">
        <v>5537</v>
      </c>
      <c r="N3115" s="21">
        <v>5537</v>
      </c>
      <c r="O3115" s="21">
        <v>0</v>
      </c>
      <c r="P3115" s="21">
        <v>5537</v>
      </c>
      <c r="Q3115" s="25" t="s">
        <v>14652</v>
      </c>
      <c r="R3115" s="1" t="str">
        <f t="shared" si="50"/>
        <v>ST10096</v>
      </c>
      <c r="S3115" t="str">
        <f>VLOOKUP(R3115,Data!$C$2:$D$261,2,0)</f>
        <v>Chatham</v>
      </c>
      <c r="T3115">
        <f>COUNTIF('Feb 2022'!A:A,D3115)+COUNTIF('Mar 2022'!A:A,D3115)+COUNTIF('Apr 2022'!A:A,D3115)+COUNTIF('May 2022'!A:A,D3115)+COUNTIF('June 2022'!A:A,D3115)+COUNTIF('July 2022'!A:A,D3115)+COUNTIF('Aug 2022'!A:A,D3115)+COUNTIF('Sep 2022'!A:A,D3115)+COUNTIF('Oct 2022'!A:A,D3115)+COUNTIF('Dec 2022'!A:A,D3115)</f>
        <v>0</v>
      </c>
      <c r="U3115" t="str">
        <f>VLOOKUP(Q3115,'Capital Lookup'!A:B,2,FALSE)</f>
        <v>Yes</v>
      </c>
      <c r="V3115" s="2">
        <f>IFERROR(VLOOKUP(LEFT(F3115,10),'Find Purchase Orders'!B:J,9,FALSE),"")</f>
        <v>44722</v>
      </c>
      <c r="W3115" s="25" t="s">
        <v>7261</v>
      </c>
    </row>
    <row r="3116" spans="1:23" hidden="1">
      <c r="A3116" s="25" t="s">
        <v>7269</v>
      </c>
      <c r="B3116" s="25" t="s">
        <v>9069</v>
      </c>
      <c r="C3116" s="25" t="s">
        <v>7271</v>
      </c>
      <c r="D3116" s="25" t="s">
        <v>5657</v>
      </c>
      <c r="E3116" s="25" t="s">
        <v>8443</v>
      </c>
      <c r="F3116" s="25" t="s">
        <v>14653</v>
      </c>
      <c r="G3116" s="25" t="s">
        <v>14654</v>
      </c>
      <c r="H3116" s="21">
        <v>7230.18</v>
      </c>
      <c r="I3116" s="25" t="s">
        <v>7296</v>
      </c>
      <c r="J3116" s="25" t="s">
        <v>7983</v>
      </c>
      <c r="K3116" s="25" t="s">
        <v>7733</v>
      </c>
      <c r="L3116" s="25" t="s">
        <v>7734</v>
      </c>
      <c r="M3116" s="21">
        <v>7230.18</v>
      </c>
      <c r="N3116" s="22">
        <v>0</v>
      </c>
      <c r="O3116" s="21">
        <v>7230.18</v>
      </c>
      <c r="P3116" s="21">
        <v>2131.98</v>
      </c>
      <c r="Q3116" s="25" t="s">
        <v>13234</v>
      </c>
      <c r="R3116" s="1" t="str">
        <f t="shared" si="50"/>
        <v>ST10209</v>
      </c>
      <c r="S3116" t="str">
        <f>VLOOKUP(R3116,Data!$C$2:$D$261,2,0)</f>
        <v>Arbutus Care Centre</v>
      </c>
      <c r="T3116">
        <f>COUNTIF('Feb 2022'!A:A,D3116)+COUNTIF('Mar 2022'!A:A,D3116)+COUNTIF('Apr 2022'!A:A,D3116)+COUNTIF('May 2022'!A:A,D3116)+COUNTIF('June 2022'!A:A,D3116)+COUNTIF('July 2022'!A:A,D3116)+COUNTIF('Aug 2022'!A:A,D3116)+COUNTIF('Sep 2022'!A:A,D3116)+COUNTIF('Oct 2022'!A:A,D3116)+COUNTIF('Dec 2022'!A:A,D3116)</f>
        <v>1</v>
      </c>
      <c r="U3116" t="str">
        <f>VLOOKUP(Q3116,'Capital Lookup'!A:B,2,FALSE)</f>
        <v>No</v>
      </c>
      <c r="V3116" s="2">
        <f>IFERROR(VLOOKUP(LEFT(F3116,10),'Find Purchase Orders'!B:J,9,FALSE),"")</f>
        <v>44763</v>
      </c>
      <c r="W3116" s="25" t="s">
        <v>7261</v>
      </c>
    </row>
    <row r="3117" spans="1:23" hidden="1">
      <c r="A3117" s="25" t="s">
        <v>7269</v>
      </c>
      <c r="B3117" s="25" t="s">
        <v>9069</v>
      </c>
      <c r="C3117" s="25" t="s">
        <v>7271</v>
      </c>
      <c r="D3117" s="25" t="s">
        <v>5480</v>
      </c>
      <c r="E3117" s="25" t="s">
        <v>8443</v>
      </c>
      <c r="F3117" s="25" t="s">
        <v>14655</v>
      </c>
      <c r="G3117" s="25" t="s">
        <v>14656</v>
      </c>
      <c r="H3117" s="21">
        <v>76424.25</v>
      </c>
      <c r="I3117" s="25" t="s">
        <v>7296</v>
      </c>
      <c r="J3117" s="25" t="s">
        <v>7983</v>
      </c>
      <c r="K3117" s="25" t="s">
        <v>7598</v>
      </c>
      <c r="L3117" s="25" t="s">
        <v>14657</v>
      </c>
      <c r="M3117" s="21">
        <v>76424.25</v>
      </c>
      <c r="N3117" s="22">
        <v>0</v>
      </c>
      <c r="O3117" s="21">
        <v>76424.25</v>
      </c>
      <c r="P3117" s="21">
        <v>76424.25</v>
      </c>
      <c r="Q3117" s="25" t="s">
        <v>14658</v>
      </c>
      <c r="R3117" s="1" t="str">
        <f t="shared" si="50"/>
        <v>ST10209</v>
      </c>
      <c r="S3117" t="str">
        <f>VLOOKUP(R3117,Data!$C$2:$D$261,2,0)</f>
        <v>Arbutus Care Centre</v>
      </c>
      <c r="T3117">
        <f>COUNTIF('Feb 2022'!A:A,D3117)+COUNTIF('Mar 2022'!A:A,D3117)+COUNTIF('Apr 2022'!A:A,D3117)+COUNTIF('May 2022'!A:A,D3117)+COUNTIF('June 2022'!A:A,D3117)+COUNTIF('July 2022'!A:A,D3117)+COUNTIF('Aug 2022'!A:A,D3117)+COUNTIF('Sep 2022'!A:A,D3117)+COUNTIF('Oct 2022'!A:A,D3117)+COUNTIF('Dec 2022'!A:A,D3117)</f>
        <v>1</v>
      </c>
      <c r="U3117" t="str">
        <f>VLOOKUP(Q3117,'Capital Lookup'!A:B,2,FALSE)</f>
        <v>No</v>
      </c>
      <c r="V3117" s="2">
        <f>IFERROR(VLOOKUP(LEFT(F3117,10),'Find Purchase Orders'!B:J,9,FALSE),"")</f>
        <v>44760</v>
      </c>
      <c r="W3117" s="25" t="s">
        <v>7261</v>
      </c>
    </row>
    <row r="3118" spans="1:23" hidden="1">
      <c r="A3118" s="25" t="s">
        <v>7252</v>
      </c>
      <c r="B3118" s="25" t="s">
        <v>11506</v>
      </c>
      <c r="C3118" s="25" t="s">
        <v>7254</v>
      </c>
      <c r="D3118" s="25" t="s">
        <v>5281</v>
      </c>
      <c r="E3118" s="25" t="s">
        <v>11666</v>
      </c>
      <c r="F3118" s="25" t="s">
        <v>14659</v>
      </c>
      <c r="G3118" s="25" t="s">
        <v>14660</v>
      </c>
      <c r="H3118" s="21">
        <v>7937.18</v>
      </c>
      <c r="I3118" s="25" t="s">
        <v>7296</v>
      </c>
      <c r="J3118" s="25" t="s">
        <v>7288</v>
      </c>
      <c r="K3118" s="25" t="s">
        <v>7262</v>
      </c>
      <c r="L3118" s="25" t="s">
        <v>7259</v>
      </c>
      <c r="M3118" s="21">
        <v>7937.18</v>
      </c>
      <c r="N3118" s="21">
        <v>9296.86</v>
      </c>
      <c r="O3118" s="21">
        <v>-1359.68</v>
      </c>
      <c r="P3118" s="21">
        <v>7937.18</v>
      </c>
      <c r="Q3118" s="25" t="s">
        <v>11669</v>
      </c>
      <c r="R3118" s="1" t="str">
        <f t="shared" si="50"/>
        <v>ST10042</v>
      </c>
      <c r="S3118" t="str">
        <f>VLOOKUP(R3118,Data!$C$2:$D$261,2,0)</f>
        <v>Valley Stream</v>
      </c>
      <c r="T3118">
        <f>COUNTIF('Feb 2022'!A:A,D3118)+COUNTIF('Mar 2022'!A:A,D3118)+COUNTIF('Apr 2022'!A:A,D3118)+COUNTIF('May 2022'!A:A,D3118)+COUNTIF('June 2022'!A:A,D3118)+COUNTIF('July 2022'!A:A,D3118)+COUNTIF('Aug 2022'!A:A,D3118)+COUNTIF('Sep 2022'!A:A,D3118)+COUNTIF('Oct 2022'!A:A,D3118)+COUNTIF('Dec 2022'!A:A,D3118)</f>
        <v>1</v>
      </c>
      <c r="U3118" t="str">
        <f>VLOOKUP(Q3118,'Capital Lookup'!A:B,2,FALSE)</f>
        <v>No</v>
      </c>
      <c r="V3118" s="2">
        <f>IFERROR(VLOOKUP(LEFT(F3118,10),'Find Purchase Orders'!B:J,9,FALSE),"")</f>
        <v>44725</v>
      </c>
      <c r="W3118" s="25" t="s">
        <v>7261</v>
      </c>
    </row>
    <row r="3119" spans="1:23" hidden="1">
      <c r="A3119" s="25" t="s">
        <v>7261</v>
      </c>
      <c r="B3119" s="25" t="s">
        <v>8108</v>
      </c>
      <c r="C3119" s="25" t="s">
        <v>7264</v>
      </c>
      <c r="D3119" s="25" t="s">
        <v>5282</v>
      </c>
      <c r="E3119" s="25" t="s">
        <v>8110</v>
      </c>
      <c r="F3119" s="25" t="s">
        <v>14661</v>
      </c>
      <c r="G3119" s="25" t="s">
        <v>14662</v>
      </c>
      <c r="H3119" s="21">
        <v>316.39999999999998</v>
      </c>
      <c r="I3119" s="25" t="s">
        <v>7296</v>
      </c>
      <c r="J3119" s="25" t="s">
        <v>7288</v>
      </c>
      <c r="K3119" s="25" t="s">
        <v>7289</v>
      </c>
      <c r="L3119" s="25" t="s">
        <v>7259</v>
      </c>
      <c r="M3119" s="21">
        <v>316.39999999999998</v>
      </c>
      <c r="N3119" s="21">
        <v>316.39999999999998</v>
      </c>
      <c r="O3119" s="21">
        <v>0</v>
      </c>
      <c r="P3119" s="21">
        <v>316.39999999999998</v>
      </c>
      <c r="Q3119" s="25" t="s">
        <v>8113</v>
      </c>
      <c r="R3119" s="1" t="str">
        <f t="shared" si="50"/>
        <v>ST10049</v>
      </c>
      <c r="S3119" t="str">
        <f>VLOOKUP(R3119,Data!$C$2:$D$261,2,0)</f>
        <v>Colonel By</v>
      </c>
      <c r="T3119">
        <f>COUNTIF('Feb 2022'!A:A,D3119)+COUNTIF('Mar 2022'!A:A,D3119)+COUNTIF('Apr 2022'!A:A,D3119)+COUNTIF('May 2022'!A:A,D3119)+COUNTIF('June 2022'!A:A,D3119)+COUNTIF('July 2022'!A:A,D3119)+COUNTIF('Aug 2022'!A:A,D3119)+COUNTIF('Sep 2022'!A:A,D3119)+COUNTIF('Oct 2022'!A:A,D3119)+COUNTIF('Dec 2022'!A:A,D3119)</f>
        <v>1</v>
      </c>
      <c r="U3119" t="str">
        <f>VLOOKUP(Q3119,'Capital Lookup'!A:B,2,FALSE)</f>
        <v>No</v>
      </c>
      <c r="V3119" s="2">
        <f>IFERROR(VLOOKUP(LEFT(F3119,10),'Find Purchase Orders'!B:J,9,FALSE),"")</f>
        <v>44725</v>
      </c>
      <c r="W3119" s="25" t="s">
        <v>7261</v>
      </c>
    </row>
    <row r="3120" spans="1:23" hidden="1">
      <c r="A3120" s="25" t="s">
        <v>7261</v>
      </c>
      <c r="B3120" s="25" t="s">
        <v>8108</v>
      </c>
      <c r="C3120" s="25" t="s">
        <v>7264</v>
      </c>
      <c r="D3120" s="25" t="s">
        <v>5282</v>
      </c>
      <c r="E3120" s="25" t="s">
        <v>8110</v>
      </c>
      <c r="F3120" s="25" t="s">
        <v>14663</v>
      </c>
      <c r="G3120" s="25" t="s">
        <v>14664</v>
      </c>
      <c r="H3120" s="21">
        <v>1412.5</v>
      </c>
      <c r="I3120" s="25" t="s">
        <v>7296</v>
      </c>
      <c r="J3120" s="25" t="s">
        <v>7288</v>
      </c>
      <c r="K3120" s="25" t="s">
        <v>7289</v>
      </c>
      <c r="L3120" s="25" t="s">
        <v>7259</v>
      </c>
      <c r="M3120" s="21">
        <v>1412.5</v>
      </c>
      <c r="N3120" s="21">
        <v>1412.5</v>
      </c>
      <c r="O3120" s="21">
        <v>0</v>
      </c>
      <c r="P3120" s="21">
        <v>1412.5</v>
      </c>
      <c r="Q3120" s="25" t="s">
        <v>8113</v>
      </c>
      <c r="R3120" s="1" t="str">
        <f t="shared" si="50"/>
        <v>ST10049</v>
      </c>
      <c r="S3120" t="str">
        <f>VLOOKUP(R3120,Data!$C$2:$D$261,2,0)</f>
        <v>Colonel By</v>
      </c>
      <c r="T3120">
        <f>COUNTIF('Feb 2022'!A:A,D3120)+COUNTIF('Mar 2022'!A:A,D3120)+COUNTIF('Apr 2022'!A:A,D3120)+COUNTIF('May 2022'!A:A,D3120)+COUNTIF('June 2022'!A:A,D3120)+COUNTIF('July 2022'!A:A,D3120)+COUNTIF('Aug 2022'!A:A,D3120)+COUNTIF('Sep 2022'!A:A,D3120)+COUNTIF('Oct 2022'!A:A,D3120)+COUNTIF('Dec 2022'!A:A,D3120)</f>
        <v>1</v>
      </c>
      <c r="U3120" t="str">
        <f>VLOOKUP(Q3120,'Capital Lookup'!A:B,2,FALSE)</f>
        <v>No</v>
      </c>
      <c r="V3120" s="2">
        <f>IFERROR(VLOOKUP(LEFT(F3120,10),'Find Purchase Orders'!B:J,9,FALSE),"")</f>
        <v>44725</v>
      </c>
      <c r="W3120" s="25" t="s">
        <v>7261</v>
      </c>
    </row>
    <row r="3121" spans="1:23" hidden="1">
      <c r="A3121" s="25" t="s">
        <v>7261</v>
      </c>
      <c r="B3121" s="25" t="s">
        <v>8520</v>
      </c>
      <c r="C3121" s="25" t="s">
        <v>7264</v>
      </c>
      <c r="D3121" s="25" t="s">
        <v>5344</v>
      </c>
      <c r="E3121" s="25" t="s">
        <v>9248</v>
      </c>
      <c r="F3121" s="25" t="s">
        <v>14665</v>
      </c>
      <c r="G3121" s="25" t="s">
        <v>14666</v>
      </c>
      <c r="H3121" s="21">
        <v>10169.19</v>
      </c>
      <c r="I3121" s="25" t="s">
        <v>7296</v>
      </c>
      <c r="J3121" s="25" t="s">
        <v>7288</v>
      </c>
      <c r="K3121" s="25" t="s">
        <v>7262</v>
      </c>
      <c r="L3121" s="25" t="s">
        <v>7259</v>
      </c>
      <c r="M3121" s="21">
        <v>10169.19</v>
      </c>
      <c r="N3121" s="21">
        <v>10169.19</v>
      </c>
      <c r="O3121" s="21">
        <v>0</v>
      </c>
      <c r="P3121" s="21">
        <v>10169.19</v>
      </c>
      <c r="Q3121" s="25" t="s">
        <v>9251</v>
      </c>
      <c r="R3121" s="1" t="str">
        <f t="shared" si="50"/>
        <v>ST10004</v>
      </c>
      <c r="S3121" t="str">
        <f>VLOOKUP(R3121,Data!$C$2:$D$261,2,0)</f>
        <v>Churchill Place</v>
      </c>
      <c r="T3121">
        <f>COUNTIF('Feb 2022'!A:A,D3121)+COUNTIF('Mar 2022'!A:A,D3121)+COUNTIF('Apr 2022'!A:A,D3121)+COUNTIF('May 2022'!A:A,D3121)+COUNTIF('June 2022'!A:A,D3121)+COUNTIF('July 2022'!A:A,D3121)+COUNTIF('Aug 2022'!A:A,D3121)+COUNTIF('Sep 2022'!A:A,D3121)+COUNTIF('Oct 2022'!A:A,D3121)+COUNTIF('Dec 2022'!A:A,D3121)</f>
        <v>1</v>
      </c>
      <c r="U3121" t="str">
        <f>VLOOKUP(Q3121,'Capital Lookup'!A:B,2,FALSE)</f>
        <v>No</v>
      </c>
      <c r="V3121" s="2">
        <f>IFERROR(VLOOKUP(LEFT(F3121,10),'Find Purchase Orders'!B:J,9,FALSE),"")</f>
        <v>44732</v>
      </c>
      <c r="W3121" s="25" t="s">
        <v>7261</v>
      </c>
    </row>
    <row r="3122" spans="1:23" hidden="1">
      <c r="A3122" s="25" t="s">
        <v>7261</v>
      </c>
      <c r="B3122" s="25" t="s">
        <v>8520</v>
      </c>
      <c r="C3122" s="25" t="s">
        <v>7264</v>
      </c>
      <c r="D3122" s="25" t="s">
        <v>5283</v>
      </c>
      <c r="E3122" s="25" t="s">
        <v>9248</v>
      </c>
      <c r="F3122" s="25" t="s">
        <v>14667</v>
      </c>
      <c r="G3122" s="25" t="s">
        <v>14668</v>
      </c>
      <c r="H3122" s="21">
        <v>3858.9</v>
      </c>
      <c r="I3122" s="25" t="s">
        <v>7296</v>
      </c>
      <c r="J3122" s="25" t="s">
        <v>7288</v>
      </c>
      <c r="K3122" s="25" t="s">
        <v>7262</v>
      </c>
      <c r="L3122" s="25" t="s">
        <v>7259</v>
      </c>
      <c r="M3122" s="21">
        <v>3858.9</v>
      </c>
      <c r="N3122" s="21">
        <v>3858.9</v>
      </c>
      <c r="O3122" s="21">
        <v>0</v>
      </c>
      <c r="P3122" s="21">
        <v>3858.9</v>
      </c>
      <c r="Q3122" s="25" t="s">
        <v>9251</v>
      </c>
      <c r="R3122" s="1" t="str">
        <f t="shared" si="50"/>
        <v>ST10004</v>
      </c>
      <c r="S3122" t="str">
        <f>VLOOKUP(R3122,Data!$C$2:$D$261,2,0)</f>
        <v>Churchill Place</v>
      </c>
      <c r="T3122">
        <f>COUNTIF('Feb 2022'!A:A,D3122)+COUNTIF('Mar 2022'!A:A,D3122)+COUNTIF('Apr 2022'!A:A,D3122)+COUNTIF('May 2022'!A:A,D3122)+COUNTIF('June 2022'!A:A,D3122)+COUNTIF('July 2022'!A:A,D3122)+COUNTIF('Aug 2022'!A:A,D3122)+COUNTIF('Sep 2022'!A:A,D3122)+COUNTIF('Oct 2022'!A:A,D3122)+COUNTIF('Dec 2022'!A:A,D3122)</f>
        <v>1</v>
      </c>
      <c r="U3122" t="str">
        <f>VLOOKUP(Q3122,'Capital Lookup'!A:B,2,FALSE)</f>
        <v>No</v>
      </c>
      <c r="V3122" s="2">
        <f>IFERROR(VLOOKUP(LEFT(F3122,10),'Find Purchase Orders'!B:J,9,FALSE),"")</f>
        <v>44725</v>
      </c>
      <c r="W3122" s="25" t="s">
        <v>7261</v>
      </c>
    </row>
    <row r="3123" spans="1:23" hidden="1">
      <c r="A3123" s="25" t="s">
        <v>7261</v>
      </c>
      <c r="B3123" s="25" t="s">
        <v>8108</v>
      </c>
      <c r="C3123" s="25" t="s">
        <v>7264</v>
      </c>
      <c r="D3123" s="25" t="s">
        <v>5284</v>
      </c>
      <c r="E3123" s="25" t="s">
        <v>8110</v>
      </c>
      <c r="F3123" s="25" t="s">
        <v>14669</v>
      </c>
      <c r="G3123" s="25" t="s">
        <v>14670</v>
      </c>
      <c r="H3123" s="21">
        <v>565</v>
      </c>
      <c r="I3123" s="25" t="s">
        <v>7296</v>
      </c>
      <c r="J3123" s="25" t="s">
        <v>7288</v>
      </c>
      <c r="K3123" s="25" t="s">
        <v>7258</v>
      </c>
      <c r="L3123" s="25" t="s">
        <v>7259</v>
      </c>
      <c r="M3123" s="21">
        <v>565</v>
      </c>
      <c r="N3123" s="21">
        <v>565</v>
      </c>
      <c r="O3123" s="21">
        <v>0</v>
      </c>
      <c r="P3123" s="21">
        <v>565</v>
      </c>
      <c r="Q3123" s="25" t="s">
        <v>8113</v>
      </c>
      <c r="R3123" s="1" t="str">
        <f t="shared" si="50"/>
        <v>ST10049</v>
      </c>
      <c r="S3123" t="str">
        <f>VLOOKUP(R3123,Data!$C$2:$D$261,2,0)</f>
        <v>Colonel By</v>
      </c>
      <c r="T3123">
        <f>COUNTIF('Feb 2022'!A:A,D3123)+COUNTIF('Mar 2022'!A:A,D3123)+COUNTIF('Apr 2022'!A:A,D3123)+COUNTIF('May 2022'!A:A,D3123)+COUNTIF('June 2022'!A:A,D3123)+COUNTIF('July 2022'!A:A,D3123)+COUNTIF('Aug 2022'!A:A,D3123)+COUNTIF('Sep 2022'!A:A,D3123)+COUNTIF('Oct 2022'!A:A,D3123)+COUNTIF('Dec 2022'!A:A,D3123)</f>
        <v>1</v>
      </c>
      <c r="U3123" t="str">
        <f>VLOOKUP(Q3123,'Capital Lookup'!A:B,2,FALSE)</f>
        <v>No</v>
      </c>
      <c r="V3123" s="2">
        <f>IFERROR(VLOOKUP(LEFT(F3123,10),'Find Purchase Orders'!B:J,9,FALSE),"")</f>
        <v>44725</v>
      </c>
      <c r="W3123" s="25" t="s">
        <v>7261</v>
      </c>
    </row>
    <row r="3124" spans="1:23" hidden="1">
      <c r="A3124" s="25" t="s">
        <v>7261</v>
      </c>
      <c r="B3124" s="25" t="s">
        <v>8108</v>
      </c>
      <c r="C3124" s="25" t="s">
        <v>7264</v>
      </c>
      <c r="D3124" s="25" t="s">
        <v>5284</v>
      </c>
      <c r="E3124" s="25" t="s">
        <v>8110</v>
      </c>
      <c r="F3124" s="25" t="s">
        <v>14671</v>
      </c>
      <c r="G3124" s="25" t="s">
        <v>14672</v>
      </c>
      <c r="H3124" s="21">
        <v>259.89999999999998</v>
      </c>
      <c r="I3124" s="25" t="s">
        <v>7296</v>
      </c>
      <c r="J3124" s="25" t="s">
        <v>7288</v>
      </c>
      <c r="K3124" s="25" t="s">
        <v>7258</v>
      </c>
      <c r="L3124" s="25" t="s">
        <v>7259</v>
      </c>
      <c r="M3124" s="21">
        <v>259.89999999999998</v>
      </c>
      <c r="N3124" s="21">
        <v>259.89999999999998</v>
      </c>
      <c r="O3124" s="21">
        <v>0</v>
      </c>
      <c r="P3124" s="21">
        <v>259.89999999999998</v>
      </c>
      <c r="Q3124" s="25" t="s">
        <v>8113</v>
      </c>
      <c r="R3124" s="1" t="str">
        <f t="shared" si="50"/>
        <v>ST10049</v>
      </c>
      <c r="S3124" t="str">
        <f>VLOOKUP(R3124,Data!$C$2:$D$261,2,0)</f>
        <v>Colonel By</v>
      </c>
      <c r="T3124">
        <f>COUNTIF('Feb 2022'!A:A,D3124)+COUNTIF('Mar 2022'!A:A,D3124)+COUNTIF('Apr 2022'!A:A,D3124)+COUNTIF('May 2022'!A:A,D3124)+COUNTIF('June 2022'!A:A,D3124)+COUNTIF('July 2022'!A:A,D3124)+COUNTIF('Aug 2022'!A:A,D3124)+COUNTIF('Sep 2022'!A:A,D3124)+COUNTIF('Oct 2022'!A:A,D3124)+COUNTIF('Dec 2022'!A:A,D3124)</f>
        <v>1</v>
      </c>
      <c r="U3124" t="str">
        <f>VLOOKUP(Q3124,'Capital Lookup'!A:B,2,FALSE)</f>
        <v>No</v>
      </c>
      <c r="V3124" s="2">
        <f>IFERROR(VLOOKUP(LEFT(F3124,10),'Find Purchase Orders'!B:J,9,FALSE),"")</f>
        <v>44725</v>
      </c>
      <c r="W3124" s="25" t="s">
        <v>7261</v>
      </c>
    </row>
    <row r="3125" spans="1:23" hidden="1">
      <c r="A3125" s="25" t="s">
        <v>7261</v>
      </c>
      <c r="B3125" s="25" t="s">
        <v>8108</v>
      </c>
      <c r="C3125" s="25" t="s">
        <v>7264</v>
      </c>
      <c r="D3125" s="25" t="s">
        <v>5284</v>
      </c>
      <c r="E3125" s="25" t="s">
        <v>8110</v>
      </c>
      <c r="F3125" s="25" t="s">
        <v>14673</v>
      </c>
      <c r="G3125" s="25" t="s">
        <v>14674</v>
      </c>
      <c r="H3125" s="21">
        <v>3854.18</v>
      </c>
      <c r="I3125" s="25" t="s">
        <v>7296</v>
      </c>
      <c r="J3125" s="25" t="s">
        <v>7288</v>
      </c>
      <c r="K3125" s="25" t="s">
        <v>7262</v>
      </c>
      <c r="L3125" s="25" t="s">
        <v>7259</v>
      </c>
      <c r="M3125" s="21">
        <v>3854.18</v>
      </c>
      <c r="N3125" s="21">
        <v>3854.18</v>
      </c>
      <c r="O3125" s="21">
        <v>0</v>
      </c>
      <c r="P3125" s="21">
        <v>3854.18</v>
      </c>
      <c r="Q3125" s="25" t="s">
        <v>8113</v>
      </c>
      <c r="R3125" s="1" t="str">
        <f t="shared" si="50"/>
        <v>ST10049</v>
      </c>
      <c r="S3125" t="str">
        <f>VLOOKUP(R3125,Data!$C$2:$D$261,2,0)</f>
        <v>Colonel By</v>
      </c>
      <c r="T3125">
        <f>COUNTIF('Feb 2022'!A:A,D3125)+COUNTIF('Mar 2022'!A:A,D3125)+COUNTIF('Apr 2022'!A:A,D3125)+COUNTIF('May 2022'!A:A,D3125)+COUNTIF('June 2022'!A:A,D3125)+COUNTIF('July 2022'!A:A,D3125)+COUNTIF('Aug 2022'!A:A,D3125)+COUNTIF('Sep 2022'!A:A,D3125)+COUNTIF('Oct 2022'!A:A,D3125)+COUNTIF('Dec 2022'!A:A,D3125)</f>
        <v>1</v>
      </c>
      <c r="U3125" t="str">
        <f>VLOOKUP(Q3125,'Capital Lookup'!A:B,2,FALSE)</f>
        <v>No</v>
      </c>
      <c r="V3125" s="2">
        <f>IFERROR(VLOOKUP(LEFT(F3125,10),'Find Purchase Orders'!B:J,9,FALSE),"")</f>
        <v>44725</v>
      </c>
      <c r="W3125" s="25" t="s">
        <v>7261</v>
      </c>
    </row>
    <row r="3126" spans="1:23" hidden="1">
      <c r="A3126" s="25" t="s">
        <v>7261</v>
      </c>
      <c r="B3126" s="25" t="s">
        <v>8108</v>
      </c>
      <c r="C3126" s="25" t="s">
        <v>7264</v>
      </c>
      <c r="D3126" s="25" t="s">
        <v>5284</v>
      </c>
      <c r="E3126" s="25" t="s">
        <v>8110</v>
      </c>
      <c r="F3126" s="25" t="s">
        <v>14675</v>
      </c>
      <c r="G3126" s="25" t="s">
        <v>14171</v>
      </c>
      <c r="H3126" s="21">
        <v>1211.32</v>
      </c>
      <c r="I3126" s="25" t="s">
        <v>7296</v>
      </c>
      <c r="J3126" s="25" t="s">
        <v>7288</v>
      </c>
      <c r="K3126" s="25" t="s">
        <v>7262</v>
      </c>
      <c r="L3126" s="25" t="s">
        <v>7259</v>
      </c>
      <c r="M3126" s="21">
        <v>1211.32</v>
      </c>
      <c r="N3126" s="21">
        <v>1211.32</v>
      </c>
      <c r="O3126" s="21">
        <v>0</v>
      </c>
      <c r="P3126" s="21">
        <v>1211.32</v>
      </c>
      <c r="Q3126" s="25" t="s">
        <v>8113</v>
      </c>
      <c r="R3126" s="1" t="str">
        <f t="shared" si="50"/>
        <v>ST10049</v>
      </c>
      <c r="S3126" t="str">
        <f>VLOOKUP(R3126,Data!$C$2:$D$261,2,0)</f>
        <v>Colonel By</v>
      </c>
      <c r="T3126">
        <f>COUNTIF('Feb 2022'!A:A,D3126)+COUNTIF('Mar 2022'!A:A,D3126)+COUNTIF('Apr 2022'!A:A,D3126)+COUNTIF('May 2022'!A:A,D3126)+COUNTIF('June 2022'!A:A,D3126)+COUNTIF('July 2022'!A:A,D3126)+COUNTIF('Aug 2022'!A:A,D3126)+COUNTIF('Sep 2022'!A:A,D3126)+COUNTIF('Oct 2022'!A:A,D3126)+COUNTIF('Dec 2022'!A:A,D3126)</f>
        <v>1</v>
      </c>
      <c r="U3126" t="str">
        <f>VLOOKUP(Q3126,'Capital Lookup'!A:B,2,FALSE)</f>
        <v>No</v>
      </c>
      <c r="V3126" s="2">
        <f>IFERROR(VLOOKUP(LEFT(F3126,10),'Find Purchase Orders'!B:J,9,FALSE),"")</f>
        <v>44725</v>
      </c>
      <c r="W3126" s="25" t="s">
        <v>7261</v>
      </c>
    </row>
    <row r="3127" spans="1:23" hidden="1">
      <c r="A3127" s="25" t="s">
        <v>7261</v>
      </c>
      <c r="B3127" s="25" t="s">
        <v>8108</v>
      </c>
      <c r="C3127" s="25" t="s">
        <v>7264</v>
      </c>
      <c r="D3127" s="25" t="s">
        <v>5285</v>
      </c>
      <c r="E3127" s="25" t="s">
        <v>8110</v>
      </c>
      <c r="F3127" s="25" t="s">
        <v>14676</v>
      </c>
      <c r="G3127" s="25" t="s">
        <v>14677</v>
      </c>
      <c r="H3127" s="21">
        <v>565</v>
      </c>
      <c r="I3127" s="25" t="s">
        <v>7296</v>
      </c>
      <c r="J3127" s="25" t="s">
        <v>7288</v>
      </c>
      <c r="K3127" s="25" t="s">
        <v>7258</v>
      </c>
      <c r="L3127" s="25" t="s">
        <v>7259</v>
      </c>
      <c r="M3127" s="21">
        <v>565</v>
      </c>
      <c r="N3127" s="21">
        <v>565</v>
      </c>
      <c r="O3127" s="21">
        <v>0</v>
      </c>
      <c r="P3127" s="21">
        <v>565</v>
      </c>
      <c r="Q3127" s="25" t="s">
        <v>8113</v>
      </c>
      <c r="R3127" s="1" t="str">
        <f t="shared" si="50"/>
        <v>ST10049</v>
      </c>
      <c r="S3127" t="str">
        <f>VLOOKUP(R3127,Data!$C$2:$D$261,2,0)</f>
        <v>Colonel By</v>
      </c>
      <c r="T3127">
        <f>COUNTIF('Feb 2022'!A:A,D3127)+COUNTIF('Mar 2022'!A:A,D3127)+COUNTIF('Apr 2022'!A:A,D3127)+COUNTIF('May 2022'!A:A,D3127)+COUNTIF('June 2022'!A:A,D3127)+COUNTIF('July 2022'!A:A,D3127)+COUNTIF('Aug 2022'!A:A,D3127)+COUNTIF('Sep 2022'!A:A,D3127)+COUNTIF('Oct 2022'!A:A,D3127)+COUNTIF('Dec 2022'!A:A,D3127)</f>
        <v>1</v>
      </c>
      <c r="U3127" t="str">
        <f>VLOOKUP(Q3127,'Capital Lookup'!A:B,2,FALSE)</f>
        <v>No</v>
      </c>
      <c r="V3127" s="2">
        <f>IFERROR(VLOOKUP(LEFT(F3127,10),'Find Purchase Orders'!B:J,9,FALSE),"")</f>
        <v>44725</v>
      </c>
      <c r="W3127" s="25" t="s">
        <v>7261</v>
      </c>
    </row>
    <row r="3128" spans="1:23" hidden="1">
      <c r="A3128" s="25" t="s">
        <v>7261</v>
      </c>
      <c r="B3128" s="25" t="s">
        <v>8108</v>
      </c>
      <c r="C3128" s="25" t="s">
        <v>7264</v>
      </c>
      <c r="D3128" s="25" t="s">
        <v>5285</v>
      </c>
      <c r="E3128" s="25" t="s">
        <v>8110</v>
      </c>
      <c r="F3128" s="25" t="s">
        <v>14678</v>
      </c>
      <c r="G3128" s="25" t="s">
        <v>14679</v>
      </c>
      <c r="H3128" s="21">
        <v>259.89999999999998</v>
      </c>
      <c r="I3128" s="25" t="s">
        <v>7296</v>
      </c>
      <c r="J3128" s="25" t="s">
        <v>7288</v>
      </c>
      <c r="K3128" s="25" t="s">
        <v>7258</v>
      </c>
      <c r="L3128" s="25" t="s">
        <v>7259</v>
      </c>
      <c r="M3128" s="21">
        <v>259.89999999999998</v>
      </c>
      <c r="N3128" s="21">
        <v>259.89999999999998</v>
      </c>
      <c r="O3128" s="21">
        <v>0</v>
      </c>
      <c r="P3128" s="21">
        <v>259.89999999999998</v>
      </c>
      <c r="Q3128" s="25" t="s">
        <v>8113</v>
      </c>
      <c r="R3128" s="1" t="str">
        <f t="shared" si="50"/>
        <v>ST10049</v>
      </c>
      <c r="S3128" t="str">
        <f>VLOOKUP(R3128,Data!$C$2:$D$261,2,0)</f>
        <v>Colonel By</v>
      </c>
      <c r="T3128">
        <f>COUNTIF('Feb 2022'!A:A,D3128)+COUNTIF('Mar 2022'!A:A,D3128)+COUNTIF('Apr 2022'!A:A,D3128)+COUNTIF('May 2022'!A:A,D3128)+COUNTIF('June 2022'!A:A,D3128)+COUNTIF('July 2022'!A:A,D3128)+COUNTIF('Aug 2022'!A:A,D3128)+COUNTIF('Sep 2022'!A:A,D3128)+COUNTIF('Oct 2022'!A:A,D3128)+COUNTIF('Dec 2022'!A:A,D3128)</f>
        <v>1</v>
      </c>
      <c r="U3128" t="str">
        <f>VLOOKUP(Q3128,'Capital Lookup'!A:B,2,FALSE)</f>
        <v>No</v>
      </c>
      <c r="V3128" s="2">
        <f>IFERROR(VLOOKUP(LEFT(F3128,10),'Find Purchase Orders'!B:J,9,FALSE),"")</f>
        <v>44725</v>
      </c>
      <c r="W3128" s="25" t="s">
        <v>7261</v>
      </c>
    </row>
    <row r="3129" spans="1:23" hidden="1">
      <c r="A3129" s="25" t="s">
        <v>7261</v>
      </c>
      <c r="B3129" s="25" t="s">
        <v>8108</v>
      </c>
      <c r="C3129" s="25" t="s">
        <v>7264</v>
      </c>
      <c r="D3129" s="25" t="s">
        <v>5285</v>
      </c>
      <c r="E3129" s="25" t="s">
        <v>8110</v>
      </c>
      <c r="F3129" s="25" t="s">
        <v>14680</v>
      </c>
      <c r="G3129" s="25" t="s">
        <v>8760</v>
      </c>
      <c r="H3129" s="21">
        <v>1417.43</v>
      </c>
      <c r="I3129" s="25" t="s">
        <v>7296</v>
      </c>
      <c r="J3129" s="25" t="s">
        <v>7288</v>
      </c>
      <c r="K3129" s="25" t="s">
        <v>7262</v>
      </c>
      <c r="L3129" s="25" t="s">
        <v>7259</v>
      </c>
      <c r="M3129" s="21">
        <v>1417.43</v>
      </c>
      <c r="N3129" s="21">
        <v>1417.43</v>
      </c>
      <c r="O3129" s="21">
        <v>0</v>
      </c>
      <c r="P3129" s="21">
        <v>1417.43</v>
      </c>
      <c r="Q3129" s="25" t="s">
        <v>8113</v>
      </c>
      <c r="R3129" s="1" t="str">
        <f t="shared" si="50"/>
        <v>ST10049</v>
      </c>
      <c r="S3129" t="str">
        <f>VLOOKUP(R3129,Data!$C$2:$D$261,2,0)</f>
        <v>Colonel By</v>
      </c>
      <c r="T3129">
        <f>COUNTIF('Feb 2022'!A:A,D3129)+COUNTIF('Mar 2022'!A:A,D3129)+COUNTIF('Apr 2022'!A:A,D3129)+COUNTIF('May 2022'!A:A,D3129)+COUNTIF('June 2022'!A:A,D3129)+COUNTIF('July 2022'!A:A,D3129)+COUNTIF('Aug 2022'!A:A,D3129)+COUNTIF('Sep 2022'!A:A,D3129)+COUNTIF('Oct 2022'!A:A,D3129)+COUNTIF('Dec 2022'!A:A,D3129)</f>
        <v>1</v>
      </c>
      <c r="U3129" t="str">
        <f>VLOOKUP(Q3129,'Capital Lookup'!A:B,2,FALSE)</f>
        <v>No</v>
      </c>
      <c r="V3129" s="2">
        <f>IFERROR(VLOOKUP(LEFT(F3129,10),'Find Purchase Orders'!B:J,9,FALSE),"")</f>
        <v>44725</v>
      </c>
      <c r="W3129" s="25" t="s">
        <v>7261</v>
      </c>
    </row>
    <row r="3130" spans="1:23" hidden="1">
      <c r="A3130" s="25" t="s">
        <v>7261</v>
      </c>
      <c r="B3130" s="25" t="s">
        <v>8108</v>
      </c>
      <c r="C3130" s="25" t="s">
        <v>7264</v>
      </c>
      <c r="D3130" s="25" t="s">
        <v>5285</v>
      </c>
      <c r="E3130" s="25" t="s">
        <v>8110</v>
      </c>
      <c r="F3130" s="25" t="s">
        <v>14681</v>
      </c>
      <c r="G3130" s="25" t="s">
        <v>14682</v>
      </c>
      <c r="H3130" s="21">
        <v>4333.3</v>
      </c>
      <c r="I3130" s="25" t="s">
        <v>7296</v>
      </c>
      <c r="J3130" s="25" t="s">
        <v>7288</v>
      </c>
      <c r="K3130" s="25" t="s">
        <v>7262</v>
      </c>
      <c r="L3130" s="25" t="s">
        <v>7259</v>
      </c>
      <c r="M3130" s="21">
        <v>4333.3</v>
      </c>
      <c r="N3130" s="21">
        <v>4333.3</v>
      </c>
      <c r="O3130" s="21">
        <v>0</v>
      </c>
      <c r="P3130" s="21">
        <v>4333.3</v>
      </c>
      <c r="Q3130" s="25" t="s">
        <v>8113</v>
      </c>
      <c r="R3130" s="1" t="str">
        <f t="shared" si="50"/>
        <v>ST10049</v>
      </c>
      <c r="S3130" t="str">
        <f>VLOOKUP(R3130,Data!$C$2:$D$261,2,0)</f>
        <v>Colonel By</v>
      </c>
      <c r="T3130">
        <f>COUNTIF('Feb 2022'!A:A,D3130)+COUNTIF('Mar 2022'!A:A,D3130)+COUNTIF('Apr 2022'!A:A,D3130)+COUNTIF('May 2022'!A:A,D3130)+COUNTIF('June 2022'!A:A,D3130)+COUNTIF('July 2022'!A:A,D3130)+COUNTIF('Aug 2022'!A:A,D3130)+COUNTIF('Sep 2022'!A:A,D3130)+COUNTIF('Oct 2022'!A:A,D3130)+COUNTIF('Dec 2022'!A:A,D3130)</f>
        <v>1</v>
      </c>
      <c r="U3130" t="str">
        <f>VLOOKUP(Q3130,'Capital Lookup'!A:B,2,FALSE)</f>
        <v>No</v>
      </c>
      <c r="V3130" s="2">
        <f>IFERROR(VLOOKUP(LEFT(F3130,10),'Find Purchase Orders'!B:J,9,FALSE),"")</f>
        <v>44725</v>
      </c>
      <c r="W3130" s="25" t="s">
        <v>7261</v>
      </c>
    </row>
    <row r="3131" spans="1:23" hidden="1">
      <c r="A3131" s="25" t="s">
        <v>7261</v>
      </c>
      <c r="B3131" s="25" t="s">
        <v>8108</v>
      </c>
      <c r="C3131" s="25" t="s">
        <v>7264</v>
      </c>
      <c r="D3131" s="25" t="s">
        <v>5286</v>
      </c>
      <c r="E3131" s="25" t="s">
        <v>8110</v>
      </c>
      <c r="F3131" s="25" t="s">
        <v>14683</v>
      </c>
      <c r="G3131" s="25" t="s">
        <v>14684</v>
      </c>
      <c r="H3131" s="21">
        <v>3508.4</v>
      </c>
      <c r="I3131" s="25" t="s">
        <v>7296</v>
      </c>
      <c r="J3131" s="25" t="s">
        <v>7288</v>
      </c>
      <c r="K3131" s="25" t="s">
        <v>7262</v>
      </c>
      <c r="L3131" s="25" t="s">
        <v>7259</v>
      </c>
      <c r="M3131" s="21">
        <v>3508.4</v>
      </c>
      <c r="N3131" s="21">
        <v>3508.4</v>
      </c>
      <c r="O3131" s="21">
        <v>0</v>
      </c>
      <c r="P3131" s="21">
        <v>3508.4</v>
      </c>
      <c r="Q3131" s="25" t="s">
        <v>8113</v>
      </c>
      <c r="R3131" s="1" t="str">
        <f t="shared" si="50"/>
        <v>ST10049</v>
      </c>
      <c r="S3131" t="str">
        <f>VLOOKUP(R3131,Data!$C$2:$D$261,2,0)</f>
        <v>Colonel By</v>
      </c>
      <c r="T3131">
        <f>COUNTIF('Feb 2022'!A:A,D3131)+COUNTIF('Mar 2022'!A:A,D3131)+COUNTIF('Apr 2022'!A:A,D3131)+COUNTIF('May 2022'!A:A,D3131)+COUNTIF('June 2022'!A:A,D3131)+COUNTIF('July 2022'!A:A,D3131)+COUNTIF('Aug 2022'!A:A,D3131)+COUNTIF('Sep 2022'!A:A,D3131)+COUNTIF('Oct 2022'!A:A,D3131)+COUNTIF('Dec 2022'!A:A,D3131)</f>
        <v>1</v>
      </c>
      <c r="U3131" t="str">
        <f>VLOOKUP(Q3131,'Capital Lookup'!A:B,2,FALSE)</f>
        <v>No</v>
      </c>
      <c r="V3131" s="2">
        <f>IFERROR(VLOOKUP(LEFT(F3131,10),'Find Purchase Orders'!B:J,9,FALSE),"")</f>
        <v>44725</v>
      </c>
      <c r="W3131" s="25" t="s">
        <v>7261</v>
      </c>
    </row>
    <row r="3132" spans="1:23" hidden="1">
      <c r="A3132" s="25" t="s">
        <v>7261</v>
      </c>
      <c r="B3132" s="25" t="s">
        <v>8108</v>
      </c>
      <c r="C3132" s="25" t="s">
        <v>7264</v>
      </c>
      <c r="D3132" s="25" t="s">
        <v>5286</v>
      </c>
      <c r="E3132" s="25" t="s">
        <v>8110</v>
      </c>
      <c r="F3132" s="25" t="s">
        <v>14685</v>
      </c>
      <c r="G3132" s="25" t="s">
        <v>14686</v>
      </c>
      <c r="H3132" s="21">
        <v>1417.43</v>
      </c>
      <c r="I3132" s="25" t="s">
        <v>7296</v>
      </c>
      <c r="J3132" s="25" t="s">
        <v>7288</v>
      </c>
      <c r="K3132" s="25" t="s">
        <v>7262</v>
      </c>
      <c r="L3132" s="25" t="s">
        <v>7259</v>
      </c>
      <c r="M3132" s="21">
        <v>1417.43</v>
      </c>
      <c r="N3132" s="21">
        <v>1417.42</v>
      </c>
      <c r="O3132" s="21">
        <v>0.01</v>
      </c>
      <c r="P3132" s="21">
        <v>1417.43</v>
      </c>
      <c r="Q3132" s="25" t="s">
        <v>8113</v>
      </c>
      <c r="R3132" s="1" t="str">
        <f t="shared" si="50"/>
        <v>ST10049</v>
      </c>
      <c r="S3132" t="str">
        <f>VLOOKUP(R3132,Data!$C$2:$D$261,2,0)</f>
        <v>Colonel By</v>
      </c>
      <c r="T3132">
        <f>COUNTIF('Feb 2022'!A:A,D3132)+COUNTIF('Mar 2022'!A:A,D3132)+COUNTIF('Apr 2022'!A:A,D3132)+COUNTIF('May 2022'!A:A,D3132)+COUNTIF('June 2022'!A:A,D3132)+COUNTIF('July 2022'!A:A,D3132)+COUNTIF('Aug 2022'!A:A,D3132)+COUNTIF('Sep 2022'!A:A,D3132)+COUNTIF('Oct 2022'!A:A,D3132)+COUNTIF('Dec 2022'!A:A,D3132)</f>
        <v>1</v>
      </c>
      <c r="U3132" t="str">
        <f>VLOOKUP(Q3132,'Capital Lookup'!A:B,2,FALSE)</f>
        <v>No</v>
      </c>
      <c r="V3132" s="2">
        <f>IFERROR(VLOOKUP(LEFT(F3132,10),'Find Purchase Orders'!B:J,9,FALSE),"")</f>
        <v>44725</v>
      </c>
      <c r="W3132" s="25" t="s">
        <v>7261</v>
      </c>
    </row>
    <row r="3133" spans="1:23" hidden="1">
      <c r="A3133" s="25" t="s">
        <v>7261</v>
      </c>
      <c r="B3133" s="25" t="s">
        <v>8108</v>
      </c>
      <c r="C3133" s="25" t="s">
        <v>7264</v>
      </c>
      <c r="D3133" s="25" t="s">
        <v>5287</v>
      </c>
      <c r="E3133" s="25" t="s">
        <v>8110</v>
      </c>
      <c r="F3133" s="25" t="s">
        <v>14687</v>
      </c>
      <c r="G3133" s="25" t="s">
        <v>14688</v>
      </c>
      <c r="H3133" s="21">
        <v>1412.5</v>
      </c>
      <c r="I3133" s="25" t="s">
        <v>7296</v>
      </c>
      <c r="J3133" s="25" t="s">
        <v>7288</v>
      </c>
      <c r="K3133" s="25" t="s">
        <v>7289</v>
      </c>
      <c r="L3133" s="25" t="s">
        <v>7259</v>
      </c>
      <c r="M3133" s="21">
        <v>1412.5</v>
      </c>
      <c r="N3133" s="21">
        <v>1412.5</v>
      </c>
      <c r="O3133" s="21">
        <v>0</v>
      </c>
      <c r="P3133" s="21">
        <v>1412.5</v>
      </c>
      <c r="Q3133" s="25" t="s">
        <v>8113</v>
      </c>
      <c r="R3133" s="1" t="str">
        <f t="shared" si="50"/>
        <v>ST10049</v>
      </c>
      <c r="S3133" t="str">
        <f>VLOOKUP(R3133,Data!$C$2:$D$261,2,0)</f>
        <v>Colonel By</v>
      </c>
      <c r="T3133">
        <f>COUNTIF('Feb 2022'!A:A,D3133)+COUNTIF('Mar 2022'!A:A,D3133)+COUNTIF('Apr 2022'!A:A,D3133)+COUNTIF('May 2022'!A:A,D3133)+COUNTIF('June 2022'!A:A,D3133)+COUNTIF('July 2022'!A:A,D3133)+COUNTIF('Aug 2022'!A:A,D3133)+COUNTIF('Sep 2022'!A:A,D3133)+COUNTIF('Oct 2022'!A:A,D3133)+COUNTIF('Dec 2022'!A:A,D3133)</f>
        <v>1</v>
      </c>
      <c r="U3133" t="str">
        <f>VLOOKUP(Q3133,'Capital Lookup'!A:B,2,FALSE)</f>
        <v>No</v>
      </c>
      <c r="V3133" s="2">
        <f>IFERROR(VLOOKUP(LEFT(F3133,10),'Find Purchase Orders'!B:J,9,FALSE),"")</f>
        <v>44725</v>
      </c>
      <c r="W3133" s="25" t="s">
        <v>7261</v>
      </c>
    </row>
    <row r="3134" spans="1:23" hidden="1">
      <c r="A3134" s="25" t="s">
        <v>7261</v>
      </c>
      <c r="B3134" s="25" t="s">
        <v>8108</v>
      </c>
      <c r="C3134" s="25" t="s">
        <v>7264</v>
      </c>
      <c r="D3134" s="25" t="s">
        <v>5287</v>
      </c>
      <c r="E3134" s="25" t="s">
        <v>8110</v>
      </c>
      <c r="F3134" s="25" t="s">
        <v>14689</v>
      </c>
      <c r="G3134" s="25" t="s">
        <v>14690</v>
      </c>
      <c r="H3134" s="21">
        <v>316.39999999999998</v>
      </c>
      <c r="I3134" s="25" t="s">
        <v>7296</v>
      </c>
      <c r="J3134" s="25" t="s">
        <v>7288</v>
      </c>
      <c r="K3134" s="25" t="s">
        <v>7289</v>
      </c>
      <c r="L3134" s="25" t="s">
        <v>7259</v>
      </c>
      <c r="M3134" s="21">
        <v>316.39999999999998</v>
      </c>
      <c r="N3134" s="21">
        <v>316.39999999999998</v>
      </c>
      <c r="O3134" s="21">
        <v>0</v>
      </c>
      <c r="P3134" s="21">
        <v>316.39999999999998</v>
      </c>
      <c r="Q3134" s="25" t="s">
        <v>8113</v>
      </c>
      <c r="R3134" s="1" t="str">
        <f t="shared" si="50"/>
        <v>ST10049</v>
      </c>
      <c r="S3134" t="str">
        <f>VLOOKUP(R3134,Data!$C$2:$D$261,2,0)</f>
        <v>Colonel By</v>
      </c>
      <c r="T3134">
        <f>COUNTIF('Feb 2022'!A:A,D3134)+COUNTIF('Mar 2022'!A:A,D3134)+COUNTIF('Apr 2022'!A:A,D3134)+COUNTIF('May 2022'!A:A,D3134)+COUNTIF('June 2022'!A:A,D3134)+COUNTIF('July 2022'!A:A,D3134)+COUNTIF('Aug 2022'!A:A,D3134)+COUNTIF('Sep 2022'!A:A,D3134)+COUNTIF('Oct 2022'!A:A,D3134)+COUNTIF('Dec 2022'!A:A,D3134)</f>
        <v>1</v>
      </c>
      <c r="U3134" t="str">
        <f>VLOOKUP(Q3134,'Capital Lookup'!A:B,2,FALSE)</f>
        <v>No</v>
      </c>
      <c r="V3134" s="2">
        <f>IFERROR(VLOOKUP(LEFT(F3134,10),'Find Purchase Orders'!B:J,9,FALSE),"")</f>
        <v>44725</v>
      </c>
      <c r="W3134" s="25" t="s">
        <v>7261</v>
      </c>
    </row>
    <row r="3135" spans="1:23" hidden="1">
      <c r="A3135" s="25" t="s">
        <v>7261</v>
      </c>
      <c r="B3135" s="25" t="s">
        <v>8108</v>
      </c>
      <c r="C3135" s="25" t="s">
        <v>7264</v>
      </c>
      <c r="D3135" s="25" t="s">
        <v>5288</v>
      </c>
      <c r="E3135" s="25" t="s">
        <v>8110</v>
      </c>
      <c r="F3135" s="25" t="s">
        <v>14691</v>
      </c>
      <c r="G3135" s="25" t="s">
        <v>14692</v>
      </c>
      <c r="H3135" s="21">
        <v>2452.1</v>
      </c>
      <c r="I3135" s="25" t="s">
        <v>7296</v>
      </c>
      <c r="J3135" s="25" t="s">
        <v>7288</v>
      </c>
      <c r="K3135" s="25" t="s">
        <v>7262</v>
      </c>
      <c r="L3135" s="25" t="s">
        <v>7259</v>
      </c>
      <c r="M3135" s="21">
        <v>2452.1</v>
      </c>
      <c r="N3135" s="21">
        <v>2452.1</v>
      </c>
      <c r="O3135" s="21">
        <v>0</v>
      </c>
      <c r="P3135" s="21">
        <v>2452.1</v>
      </c>
      <c r="Q3135" s="25" t="s">
        <v>8113</v>
      </c>
      <c r="R3135" s="1" t="str">
        <f t="shared" si="50"/>
        <v>ST10049</v>
      </c>
      <c r="S3135" t="str">
        <f>VLOOKUP(R3135,Data!$C$2:$D$261,2,0)</f>
        <v>Colonel By</v>
      </c>
      <c r="T3135">
        <f>COUNTIF('Feb 2022'!A:A,D3135)+COUNTIF('Mar 2022'!A:A,D3135)+COUNTIF('Apr 2022'!A:A,D3135)+COUNTIF('May 2022'!A:A,D3135)+COUNTIF('June 2022'!A:A,D3135)+COUNTIF('July 2022'!A:A,D3135)+COUNTIF('Aug 2022'!A:A,D3135)+COUNTIF('Sep 2022'!A:A,D3135)+COUNTIF('Oct 2022'!A:A,D3135)+COUNTIF('Dec 2022'!A:A,D3135)</f>
        <v>1</v>
      </c>
      <c r="U3135" t="str">
        <f>VLOOKUP(Q3135,'Capital Lookup'!A:B,2,FALSE)</f>
        <v>No</v>
      </c>
      <c r="V3135" s="2">
        <f>IFERROR(VLOOKUP(LEFT(F3135,10),'Find Purchase Orders'!B:J,9,FALSE),"")</f>
        <v>44725</v>
      </c>
      <c r="W3135" s="25" t="s">
        <v>7261</v>
      </c>
    </row>
    <row r="3136" spans="1:23" hidden="1">
      <c r="A3136" s="25" t="s">
        <v>7261</v>
      </c>
      <c r="B3136" s="25" t="s">
        <v>8108</v>
      </c>
      <c r="C3136" s="25" t="s">
        <v>7264</v>
      </c>
      <c r="D3136" s="25" t="s">
        <v>5288</v>
      </c>
      <c r="E3136" s="25" t="s">
        <v>8110</v>
      </c>
      <c r="F3136" s="25" t="s">
        <v>14693</v>
      </c>
      <c r="G3136" s="25" t="s">
        <v>12727</v>
      </c>
      <c r="H3136" s="21">
        <v>813.6</v>
      </c>
      <c r="I3136" s="25" t="s">
        <v>7296</v>
      </c>
      <c r="J3136" s="25" t="s">
        <v>7288</v>
      </c>
      <c r="K3136" s="25" t="s">
        <v>7262</v>
      </c>
      <c r="L3136" s="25" t="s">
        <v>7259</v>
      </c>
      <c r="M3136" s="21">
        <v>813.6</v>
      </c>
      <c r="N3136" s="21">
        <v>813.6</v>
      </c>
      <c r="O3136" s="21">
        <v>0</v>
      </c>
      <c r="P3136" s="21">
        <v>813.6</v>
      </c>
      <c r="Q3136" s="25" t="s">
        <v>8113</v>
      </c>
      <c r="R3136" s="1" t="str">
        <f t="shared" si="50"/>
        <v>ST10049</v>
      </c>
      <c r="S3136" t="str">
        <f>VLOOKUP(R3136,Data!$C$2:$D$261,2,0)</f>
        <v>Colonel By</v>
      </c>
      <c r="T3136">
        <f>COUNTIF('Feb 2022'!A:A,D3136)+COUNTIF('Mar 2022'!A:A,D3136)+COUNTIF('Apr 2022'!A:A,D3136)+COUNTIF('May 2022'!A:A,D3136)+COUNTIF('June 2022'!A:A,D3136)+COUNTIF('July 2022'!A:A,D3136)+COUNTIF('Aug 2022'!A:A,D3136)+COUNTIF('Sep 2022'!A:A,D3136)+COUNTIF('Oct 2022'!A:A,D3136)+COUNTIF('Dec 2022'!A:A,D3136)</f>
        <v>1</v>
      </c>
      <c r="U3136" t="str">
        <f>VLOOKUP(Q3136,'Capital Lookup'!A:B,2,FALSE)</f>
        <v>No</v>
      </c>
      <c r="V3136" s="2">
        <f>IFERROR(VLOOKUP(LEFT(F3136,10),'Find Purchase Orders'!B:J,9,FALSE),"")</f>
        <v>44725</v>
      </c>
      <c r="W3136" s="25" t="s">
        <v>7261</v>
      </c>
    </row>
    <row r="3137" spans="1:23" hidden="1">
      <c r="A3137" s="25" t="s">
        <v>7425</v>
      </c>
      <c r="B3137" s="25" t="s">
        <v>7490</v>
      </c>
      <c r="C3137" s="25" t="s">
        <v>7271</v>
      </c>
      <c r="D3137" s="25" t="s">
        <v>5289</v>
      </c>
      <c r="E3137" s="25" t="s">
        <v>8140</v>
      </c>
      <c r="F3137" s="25" t="s">
        <v>14694</v>
      </c>
      <c r="G3137" s="25" t="s">
        <v>14695</v>
      </c>
      <c r="H3137" s="21">
        <v>2113.16</v>
      </c>
      <c r="I3137" s="25" t="s">
        <v>7296</v>
      </c>
      <c r="J3137" s="25" t="s">
        <v>7288</v>
      </c>
      <c r="K3137" s="25" t="s">
        <v>7591</v>
      </c>
      <c r="L3137" s="25" t="s">
        <v>8454</v>
      </c>
      <c r="M3137" s="21">
        <v>2113.16</v>
      </c>
      <c r="N3137" s="21">
        <v>2121.9499999999998</v>
      </c>
      <c r="O3137" s="21">
        <v>-8.7899999999999991</v>
      </c>
      <c r="P3137" s="21">
        <v>2113.16</v>
      </c>
      <c r="Q3137" s="25" t="s">
        <v>14696</v>
      </c>
      <c r="R3137" s="1" t="str">
        <f t="shared" si="50"/>
        <v>ST10179</v>
      </c>
      <c r="S3137" t="str">
        <f>VLOOKUP(R3137,Data!$C$2:$D$261,2,0)</f>
        <v>Forest Heights</v>
      </c>
      <c r="T3137">
        <f>COUNTIF('Feb 2022'!A:A,D3137)+COUNTIF('Mar 2022'!A:A,D3137)+COUNTIF('Apr 2022'!A:A,D3137)+COUNTIF('May 2022'!A:A,D3137)+COUNTIF('June 2022'!A:A,D3137)+COUNTIF('July 2022'!A:A,D3137)+COUNTIF('Aug 2022'!A:A,D3137)+COUNTIF('Sep 2022'!A:A,D3137)+COUNTIF('Oct 2022'!A:A,D3137)+COUNTIF('Dec 2022'!A:A,D3137)</f>
        <v>1</v>
      </c>
      <c r="U3137" t="str">
        <f>VLOOKUP(Q3137,'Capital Lookup'!A:B,2,FALSE)</f>
        <v>No</v>
      </c>
      <c r="V3137" s="2">
        <f>IFERROR(VLOOKUP(LEFT(F3137,10),'Find Purchase Orders'!B:J,9,FALSE),"")</f>
        <v>44729</v>
      </c>
      <c r="W3137" s="25" t="s">
        <v>7261</v>
      </c>
    </row>
    <row r="3138" spans="1:23" hidden="1">
      <c r="A3138" s="25" t="s">
        <v>7425</v>
      </c>
      <c r="B3138" s="25" t="s">
        <v>8460</v>
      </c>
      <c r="C3138" s="25" t="s">
        <v>7587</v>
      </c>
      <c r="D3138" s="25" t="s">
        <v>14697</v>
      </c>
      <c r="E3138" s="25" t="s">
        <v>8140</v>
      </c>
      <c r="H3138" s="21">
        <v>8365.39</v>
      </c>
      <c r="I3138" s="25" t="s">
        <v>7257</v>
      </c>
      <c r="K3138" s="25" t="s">
        <v>7591</v>
      </c>
      <c r="L3138" s="25" t="s">
        <v>8454</v>
      </c>
      <c r="M3138" s="22">
        <v>0</v>
      </c>
      <c r="N3138" s="22">
        <v>0</v>
      </c>
      <c r="O3138" s="21">
        <v>0</v>
      </c>
      <c r="P3138" s="21">
        <v>962.39</v>
      </c>
      <c r="Q3138" s="25" t="s">
        <v>14698</v>
      </c>
      <c r="R3138" s="1" t="str">
        <f t="shared" si="50"/>
        <v>ST10173</v>
      </c>
      <c r="S3138" t="str">
        <f>VLOOKUP(R3138,Data!$C$2:$D$261,2,0)</f>
        <v>Stirling Heights</v>
      </c>
      <c r="T3138">
        <f>COUNTIF('Feb 2022'!A:A,D3138)+COUNTIF('Mar 2022'!A:A,D3138)+COUNTIF('Apr 2022'!A:A,D3138)+COUNTIF('May 2022'!A:A,D3138)+COUNTIF('June 2022'!A:A,D3138)+COUNTIF('July 2022'!A:A,D3138)+COUNTIF('Aug 2022'!A:A,D3138)+COUNTIF('Sep 2022'!A:A,D3138)+COUNTIF('Oct 2022'!A:A,D3138)+COUNTIF('Dec 2022'!A:A,D3138)</f>
        <v>0</v>
      </c>
      <c r="U3138" t="e">
        <f>VLOOKUP(Q3138,'Capital Lookup'!A:B,2,FALSE)</f>
        <v>#N/A</v>
      </c>
      <c r="V3138" s="2" t="str">
        <f>IFERROR(VLOOKUP(LEFT(F3138,10),'Find Purchase Orders'!B:J,9,FALSE),"")</f>
        <v/>
      </c>
      <c r="W3138" s="25" t="s">
        <v>7261</v>
      </c>
    </row>
    <row r="3139" spans="1:23" hidden="1">
      <c r="A3139" s="25" t="s">
        <v>7313</v>
      </c>
      <c r="B3139" s="25" t="s">
        <v>8460</v>
      </c>
      <c r="C3139" s="25" t="s">
        <v>7587</v>
      </c>
      <c r="D3139" s="25" t="s">
        <v>14699</v>
      </c>
      <c r="E3139" s="25" t="s">
        <v>8140</v>
      </c>
      <c r="H3139" s="21">
        <v>8365.39</v>
      </c>
      <c r="I3139" s="25" t="s">
        <v>7257</v>
      </c>
      <c r="K3139" s="25" t="s">
        <v>7591</v>
      </c>
      <c r="L3139" s="25" t="s">
        <v>8454</v>
      </c>
      <c r="M3139" s="22">
        <v>0</v>
      </c>
      <c r="N3139" s="22">
        <v>0</v>
      </c>
      <c r="O3139" s="21">
        <v>0</v>
      </c>
      <c r="P3139" s="21">
        <v>962.39</v>
      </c>
      <c r="Q3139" s="25" t="s">
        <v>14698</v>
      </c>
      <c r="R3139" s="1" t="str">
        <f t="shared" si="50"/>
        <v>ST10173</v>
      </c>
      <c r="S3139" t="str">
        <f>VLOOKUP(R3139,Data!$C$2:$D$261,2,0)</f>
        <v>Stirling Heights</v>
      </c>
      <c r="T3139">
        <f>COUNTIF('Feb 2022'!A:A,D3139)+COUNTIF('Mar 2022'!A:A,D3139)+COUNTIF('Apr 2022'!A:A,D3139)+COUNTIF('May 2022'!A:A,D3139)+COUNTIF('June 2022'!A:A,D3139)+COUNTIF('July 2022'!A:A,D3139)+COUNTIF('Aug 2022'!A:A,D3139)+COUNTIF('Sep 2022'!A:A,D3139)+COUNTIF('Oct 2022'!A:A,D3139)+COUNTIF('Dec 2022'!A:A,D3139)</f>
        <v>0</v>
      </c>
      <c r="U3139" t="e">
        <f>VLOOKUP(Q3139,'Capital Lookup'!A:B,2,FALSE)</f>
        <v>#N/A</v>
      </c>
      <c r="V3139" s="2" t="str">
        <f>IFERROR(VLOOKUP(LEFT(F3139,10),'Find Purchase Orders'!B:J,9,FALSE),"")</f>
        <v/>
      </c>
      <c r="W3139" s="25" t="s">
        <v>7261</v>
      </c>
    </row>
    <row r="3140" spans="1:23" hidden="1">
      <c r="A3140" s="25" t="s">
        <v>7313</v>
      </c>
      <c r="B3140" s="25" t="s">
        <v>7944</v>
      </c>
      <c r="C3140" s="25" t="s">
        <v>7587</v>
      </c>
      <c r="D3140" s="25" t="s">
        <v>5345</v>
      </c>
      <c r="E3140" s="25" t="s">
        <v>14480</v>
      </c>
      <c r="F3140" s="25" t="s">
        <v>14700</v>
      </c>
      <c r="G3140" s="25" t="s">
        <v>14701</v>
      </c>
      <c r="H3140" s="21">
        <v>4165.67</v>
      </c>
      <c r="I3140" s="25" t="s">
        <v>7287</v>
      </c>
      <c r="J3140" s="25" t="s">
        <v>7288</v>
      </c>
      <c r="K3140" s="25" t="s">
        <v>7262</v>
      </c>
      <c r="L3140" s="25" t="s">
        <v>7259</v>
      </c>
      <c r="M3140" s="21">
        <v>4165.67</v>
      </c>
      <c r="N3140" s="21">
        <v>4165.67</v>
      </c>
      <c r="O3140" s="21">
        <v>0</v>
      </c>
      <c r="P3140" s="21">
        <v>479.24</v>
      </c>
      <c r="Q3140" s="25" t="s">
        <v>14483</v>
      </c>
      <c r="R3140" s="1" t="str">
        <f t="shared" si="50"/>
        <v>ST10181</v>
      </c>
      <c r="S3140" t="str">
        <f>VLOOKUP(R3140,Data!$C$2:$D$261,2,0)</f>
        <v>Iler Lodge</v>
      </c>
      <c r="T3140">
        <f>COUNTIF('Feb 2022'!A:A,D3140)+COUNTIF('Mar 2022'!A:A,D3140)+COUNTIF('Apr 2022'!A:A,D3140)+COUNTIF('May 2022'!A:A,D3140)+COUNTIF('June 2022'!A:A,D3140)+COUNTIF('July 2022'!A:A,D3140)+COUNTIF('Aug 2022'!A:A,D3140)+COUNTIF('Sep 2022'!A:A,D3140)+COUNTIF('Oct 2022'!A:A,D3140)+COUNTIF('Dec 2022'!A:A,D3140)</f>
        <v>1</v>
      </c>
      <c r="U3140" t="str">
        <f>VLOOKUP(Q3140,'Capital Lookup'!A:B,2,FALSE)</f>
        <v>No</v>
      </c>
      <c r="V3140" s="2">
        <f>IFERROR(VLOOKUP(LEFT(F3140,10),'Find Purchase Orders'!B:J,9,FALSE),"")</f>
        <v>44733</v>
      </c>
      <c r="W3140" s="25" t="s">
        <v>7261</v>
      </c>
    </row>
    <row r="3141" spans="1:23" hidden="1">
      <c r="A3141" s="25" t="s">
        <v>7269</v>
      </c>
      <c r="B3141" s="25" t="s">
        <v>7736</v>
      </c>
      <c r="C3141" s="25"/>
      <c r="D3141" s="25" t="s">
        <v>5290</v>
      </c>
      <c r="E3141" s="25" t="s">
        <v>7273</v>
      </c>
      <c r="F3141" s="25" t="s">
        <v>14702</v>
      </c>
      <c r="G3141" s="25" t="s">
        <v>14703</v>
      </c>
      <c r="H3141" s="21">
        <v>5197.5</v>
      </c>
      <c r="I3141" s="25" t="s">
        <v>7296</v>
      </c>
      <c r="J3141" s="25" t="s">
        <v>7288</v>
      </c>
      <c r="K3141" s="25" t="s">
        <v>7640</v>
      </c>
      <c r="L3141" s="25" t="s">
        <v>9777</v>
      </c>
      <c r="M3141" s="21">
        <v>5197.5</v>
      </c>
      <c r="N3141" s="21">
        <v>3885</v>
      </c>
      <c r="O3141" s="21">
        <v>1312.5</v>
      </c>
      <c r="P3141" s="21">
        <v>5197.5</v>
      </c>
      <c r="Q3141" s="25" t="s">
        <v>14704</v>
      </c>
      <c r="R3141" s="1" t="str">
        <f t="shared" si="50"/>
        <v>ST10221</v>
      </c>
      <c r="S3141" t="str">
        <f>VLOOKUP(R3141,Data!$C$2:$D$261,2,0)</f>
        <v>McConachie Gardens</v>
      </c>
      <c r="T3141">
        <f>COUNTIF('Feb 2022'!A:A,D3141)+COUNTIF('Mar 2022'!A:A,D3141)+COUNTIF('Apr 2022'!A:A,D3141)+COUNTIF('May 2022'!A:A,D3141)+COUNTIF('June 2022'!A:A,D3141)+COUNTIF('July 2022'!A:A,D3141)+COUNTIF('Aug 2022'!A:A,D3141)+COUNTIF('Sep 2022'!A:A,D3141)+COUNTIF('Oct 2022'!A:A,D3141)+COUNTIF('Dec 2022'!A:A,D3141)</f>
        <v>1</v>
      </c>
      <c r="U3141" t="str">
        <f>VLOOKUP(Q3141,'Capital Lookup'!A:B,2,FALSE)</f>
        <v>No</v>
      </c>
      <c r="V3141" s="2">
        <f>IFERROR(VLOOKUP(LEFT(F3141,10),'Find Purchase Orders'!B:J,9,FALSE),"")</f>
        <v>44728</v>
      </c>
      <c r="W3141" s="25" t="s">
        <v>7261</v>
      </c>
    </row>
    <row r="3142" spans="1:23" hidden="1">
      <c r="A3142" s="25" t="s">
        <v>7261</v>
      </c>
      <c r="B3142" s="25" t="s">
        <v>8387</v>
      </c>
      <c r="C3142" s="25" t="s">
        <v>7264</v>
      </c>
      <c r="D3142" s="25" t="s">
        <v>5291</v>
      </c>
      <c r="E3142" s="25" t="s">
        <v>7273</v>
      </c>
      <c r="F3142" s="25" t="s">
        <v>14705</v>
      </c>
      <c r="G3142" s="25" t="s">
        <v>14706</v>
      </c>
      <c r="H3142" s="21">
        <v>2887.5</v>
      </c>
      <c r="I3142" s="25" t="s">
        <v>7296</v>
      </c>
      <c r="J3142" s="25" t="s">
        <v>7288</v>
      </c>
      <c r="K3142" s="25" t="s">
        <v>8155</v>
      </c>
      <c r="L3142" s="25" t="s">
        <v>10083</v>
      </c>
      <c r="M3142" s="21">
        <v>2887.5</v>
      </c>
      <c r="N3142" s="21">
        <v>2887.5</v>
      </c>
      <c r="O3142" s="21">
        <v>0</v>
      </c>
      <c r="P3142" s="21">
        <v>2887.5</v>
      </c>
      <c r="Q3142" s="25" t="s">
        <v>14707</v>
      </c>
      <c r="R3142" s="1" t="str">
        <f t="shared" si="50"/>
        <v>ST10071</v>
      </c>
      <c r="S3142" t="str">
        <f>VLOOKUP(R3142,Data!$C$2:$D$261,2,0)</f>
        <v>Riverbend</v>
      </c>
      <c r="T3142">
        <f>COUNTIF('Feb 2022'!A:A,D3142)+COUNTIF('Mar 2022'!A:A,D3142)+COUNTIF('Apr 2022'!A:A,D3142)+COUNTIF('May 2022'!A:A,D3142)+COUNTIF('June 2022'!A:A,D3142)+COUNTIF('July 2022'!A:A,D3142)+COUNTIF('Aug 2022'!A:A,D3142)+COUNTIF('Sep 2022'!A:A,D3142)+COUNTIF('Oct 2022'!A:A,D3142)+COUNTIF('Dec 2022'!A:A,D3142)</f>
        <v>1</v>
      </c>
      <c r="U3142" t="str">
        <f>VLOOKUP(Q3142,'Capital Lookup'!A:B,2,FALSE)</f>
        <v>No</v>
      </c>
      <c r="V3142" s="2">
        <f>IFERROR(VLOOKUP(LEFT(F3142,10),'Find Purchase Orders'!B:J,9,FALSE),"")</f>
        <v>44728</v>
      </c>
      <c r="W3142" s="25" t="s">
        <v>7261</v>
      </c>
    </row>
    <row r="3143" spans="1:23" hidden="1">
      <c r="A3143" s="25" t="s">
        <v>8607</v>
      </c>
      <c r="B3143" s="25" t="s">
        <v>10744</v>
      </c>
      <c r="C3143" s="25"/>
      <c r="D3143" s="25" t="s">
        <v>14708</v>
      </c>
      <c r="E3143" s="25" t="s">
        <v>10746</v>
      </c>
      <c r="F3143" s="25" t="s">
        <v>14709</v>
      </c>
      <c r="G3143" s="25" t="s">
        <v>14710</v>
      </c>
      <c r="H3143" s="21">
        <v>1751.5</v>
      </c>
      <c r="I3143" s="25" t="s">
        <v>7296</v>
      </c>
      <c r="J3143" s="25" t="s">
        <v>7288</v>
      </c>
      <c r="K3143" s="25" t="s">
        <v>7289</v>
      </c>
      <c r="L3143" s="25" t="s">
        <v>7259</v>
      </c>
      <c r="M3143" s="21">
        <v>1751.5</v>
      </c>
      <c r="N3143" s="21">
        <v>1751.5</v>
      </c>
      <c r="O3143" s="21">
        <v>0</v>
      </c>
      <c r="P3143" s="21">
        <v>1751.5</v>
      </c>
      <c r="Q3143" s="25" t="s">
        <v>10749</v>
      </c>
      <c r="R3143" s="1" t="str">
        <f t="shared" si="50"/>
        <v>ST10397</v>
      </c>
      <c r="S3143" t="e">
        <f>VLOOKUP(R3143,Data!$C$2:$D$261,2,0)</f>
        <v>#N/A</v>
      </c>
      <c r="T3143">
        <f>COUNTIF('Feb 2022'!A:A,D3143)+COUNTIF('Mar 2022'!A:A,D3143)+COUNTIF('Apr 2022'!A:A,D3143)+COUNTIF('May 2022'!A:A,D3143)+COUNTIF('June 2022'!A:A,D3143)+COUNTIF('July 2022'!A:A,D3143)+COUNTIF('Aug 2022'!A:A,D3143)+COUNTIF('Sep 2022'!A:A,D3143)+COUNTIF('Oct 2022'!A:A,D3143)+COUNTIF('Dec 2022'!A:A,D3143)</f>
        <v>0</v>
      </c>
      <c r="U3143" t="str">
        <f>VLOOKUP(Q3143,'Capital Lookup'!A:B,2,FALSE)</f>
        <v>Yes</v>
      </c>
      <c r="V3143" s="2">
        <f>IFERROR(VLOOKUP(LEFT(F3143,10),'Find Purchase Orders'!B:J,9,FALSE),"")</f>
        <v>44734</v>
      </c>
      <c r="W3143" s="25" t="s">
        <v>7261</v>
      </c>
    </row>
    <row r="3144" spans="1:23" hidden="1">
      <c r="A3144" s="25" t="s">
        <v>8607</v>
      </c>
      <c r="B3144" s="25" t="s">
        <v>10744</v>
      </c>
      <c r="C3144" s="25"/>
      <c r="D3144" s="25" t="s">
        <v>14711</v>
      </c>
      <c r="E3144" s="25" t="s">
        <v>10746</v>
      </c>
      <c r="F3144" s="25" t="s">
        <v>14712</v>
      </c>
      <c r="G3144" s="25" t="s">
        <v>14713</v>
      </c>
      <c r="H3144" s="21">
        <v>11601.25</v>
      </c>
      <c r="I3144" s="25" t="s">
        <v>7296</v>
      </c>
      <c r="J3144" s="25" t="s">
        <v>7288</v>
      </c>
      <c r="K3144" s="25" t="s">
        <v>7262</v>
      </c>
      <c r="L3144" s="25" t="s">
        <v>7259</v>
      </c>
      <c r="M3144" s="21">
        <v>11601.25</v>
      </c>
      <c r="N3144" s="21">
        <v>11601.26</v>
      </c>
      <c r="O3144" s="21">
        <v>-0.01</v>
      </c>
      <c r="P3144" s="21">
        <v>11601.25</v>
      </c>
      <c r="Q3144" s="25" t="s">
        <v>10749</v>
      </c>
      <c r="R3144" s="1" t="str">
        <f t="shared" si="50"/>
        <v>ST10397</v>
      </c>
      <c r="S3144" t="e">
        <f>VLOOKUP(R3144,Data!$C$2:$D$261,2,0)</f>
        <v>#N/A</v>
      </c>
      <c r="T3144">
        <f>COUNTIF('Feb 2022'!A:A,D3144)+COUNTIF('Mar 2022'!A:A,D3144)+COUNTIF('Apr 2022'!A:A,D3144)+COUNTIF('May 2022'!A:A,D3144)+COUNTIF('June 2022'!A:A,D3144)+COUNTIF('July 2022'!A:A,D3144)+COUNTIF('Aug 2022'!A:A,D3144)+COUNTIF('Sep 2022'!A:A,D3144)+COUNTIF('Oct 2022'!A:A,D3144)+COUNTIF('Dec 2022'!A:A,D3144)</f>
        <v>0</v>
      </c>
      <c r="U3144" t="str">
        <f>VLOOKUP(Q3144,'Capital Lookup'!A:B,2,FALSE)</f>
        <v>Yes</v>
      </c>
      <c r="V3144" s="2">
        <f>IFERROR(VLOOKUP(LEFT(F3144,10),'Find Purchase Orders'!B:J,9,FALSE),"")</f>
        <v>44734</v>
      </c>
      <c r="W3144" s="25" t="s">
        <v>7261</v>
      </c>
    </row>
    <row r="3145" spans="1:23" hidden="1">
      <c r="A3145" s="25" t="s">
        <v>7425</v>
      </c>
      <c r="B3145" s="25" t="s">
        <v>7947</v>
      </c>
      <c r="C3145" s="25" t="s">
        <v>7271</v>
      </c>
      <c r="D3145" s="25" t="s">
        <v>14714</v>
      </c>
      <c r="E3145" s="25" t="s">
        <v>10329</v>
      </c>
      <c r="F3145" s="25" t="s">
        <v>14715</v>
      </c>
      <c r="G3145" s="25" t="s">
        <v>14716</v>
      </c>
      <c r="H3145" s="21">
        <v>59.81</v>
      </c>
      <c r="I3145" s="25" t="s">
        <v>7296</v>
      </c>
      <c r="J3145" s="25" t="s">
        <v>7288</v>
      </c>
      <c r="K3145" s="25" t="s">
        <v>8175</v>
      </c>
      <c r="L3145" s="25" t="s">
        <v>12213</v>
      </c>
      <c r="M3145" s="21">
        <v>59.81</v>
      </c>
      <c r="N3145" s="21">
        <v>59.81</v>
      </c>
      <c r="O3145" s="21">
        <v>0</v>
      </c>
      <c r="P3145" s="21">
        <v>59.81</v>
      </c>
      <c r="Q3145" s="25" t="s">
        <v>12224</v>
      </c>
      <c r="R3145" s="1" t="str">
        <f t="shared" si="50"/>
        <v>ST10154</v>
      </c>
      <c r="S3145" t="str">
        <f>VLOOKUP(R3145,Data!$C$2:$D$261,2,0)</f>
        <v>Mackenzie Place</v>
      </c>
      <c r="T3145">
        <f>COUNTIF('Feb 2022'!A:A,D3145)+COUNTIF('Mar 2022'!A:A,D3145)+COUNTIF('Apr 2022'!A:A,D3145)+COUNTIF('May 2022'!A:A,D3145)+COUNTIF('June 2022'!A:A,D3145)+COUNTIF('July 2022'!A:A,D3145)+COUNTIF('Aug 2022'!A:A,D3145)+COUNTIF('Sep 2022'!A:A,D3145)+COUNTIF('Oct 2022'!A:A,D3145)+COUNTIF('Dec 2022'!A:A,D3145)</f>
        <v>0</v>
      </c>
      <c r="U3145" t="str">
        <f>VLOOKUP(Q3145,'Capital Lookup'!A:B,2,FALSE)</f>
        <v>Yes</v>
      </c>
      <c r="V3145" s="2">
        <f>IFERROR(VLOOKUP(LEFT(F3145,10),'Find Purchase Orders'!B:J,9,FALSE),"")</f>
        <v>44725</v>
      </c>
      <c r="W3145" s="25" t="s">
        <v>7261</v>
      </c>
    </row>
    <row r="3146" spans="1:23" hidden="1">
      <c r="A3146" s="25" t="s">
        <v>7261</v>
      </c>
      <c r="B3146" s="25" t="s">
        <v>8108</v>
      </c>
      <c r="C3146" s="25" t="s">
        <v>7264</v>
      </c>
      <c r="D3146" s="25" t="s">
        <v>5292</v>
      </c>
      <c r="E3146" s="25" t="s">
        <v>8110</v>
      </c>
      <c r="F3146" s="25" t="s">
        <v>14717</v>
      </c>
      <c r="G3146" s="25" t="s">
        <v>14718</v>
      </c>
      <c r="H3146" s="21">
        <v>3619.39</v>
      </c>
      <c r="I3146" s="25" t="s">
        <v>7296</v>
      </c>
      <c r="J3146" s="25" t="s">
        <v>7288</v>
      </c>
      <c r="K3146" s="25" t="s">
        <v>7262</v>
      </c>
      <c r="L3146" s="25" t="s">
        <v>7259</v>
      </c>
      <c r="M3146" s="21">
        <v>3619.39</v>
      </c>
      <c r="N3146" s="21">
        <v>3619.39</v>
      </c>
      <c r="O3146" s="21">
        <v>0</v>
      </c>
      <c r="P3146" s="21">
        <v>3619.39</v>
      </c>
      <c r="Q3146" s="25" t="s">
        <v>8113</v>
      </c>
      <c r="R3146" s="1" t="str">
        <f t="shared" si="50"/>
        <v>ST10049</v>
      </c>
      <c r="S3146" t="str">
        <f>VLOOKUP(R3146,Data!$C$2:$D$261,2,0)</f>
        <v>Colonel By</v>
      </c>
      <c r="T3146">
        <f>COUNTIF('Feb 2022'!A:A,D3146)+COUNTIF('Mar 2022'!A:A,D3146)+COUNTIF('Apr 2022'!A:A,D3146)+COUNTIF('May 2022'!A:A,D3146)+COUNTIF('June 2022'!A:A,D3146)+COUNTIF('July 2022'!A:A,D3146)+COUNTIF('Aug 2022'!A:A,D3146)+COUNTIF('Sep 2022'!A:A,D3146)+COUNTIF('Oct 2022'!A:A,D3146)+COUNTIF('Dec 2022'!A:A,D3146)</f>
        <v>1</v>
      </c>
      <c r="U3146" t="str">
        <f>VLOOKUP(Q3146,'Capital Lookup'!A:B,2,FALSE)</f>
        <v>No</v>
      </c>
      <c r="V3146" s="2">
        <f>IFERROR(VLOOKUP(LEFT(F3146,10),'Find Purchase Orders'!B:J,9,FALSE),"")</f>
        <v>44726</v>
      </c>
      <c r="W3146" s="25" t="s">
        <v>7261</v>
      </c>
    </row>
    <row r="3147" spans="1:23" hidden="1">
      <c r="A3147" s="25" t="s">
        <v>7261</v>
      </c>
      <c r="B3147" s="25" t="s">
        <v>8108</v>
      </c>
      <c r="C3147" s="25" t="s">
        <v>7264</v>
      </c>
      <c r="D3147" s="25" t="s">
        <v>5292</v>
      </c>
      <c r="E3147" s="25" t="s">
        <v>8110</v>
      </c>
      <c r="F3147" s="25" t="s">
        <v>14719</v>
      </c>
      <c r="G3147" s="25" t="s">
        <v>14720</v>
      </c>
      <c r="H3147" s="21">
        <v>2084.17</v>
      </c>
      <c r="I3147" s="25" t="s">
        <v>7296</v>
      </c>
      <c r="J3147" s="25" t="s">
        <v>7288</v>
      </c>
      <c r="K3147" s="25" t="s">
        <v>7262</v>
      </c>
      <c r="L3147" s="25" t="s">
        <v>7259</v>
      </c>
      <c r="M3147" s="21">
        <v>2084.17</v>
      </c>
      <c r="N3147" s="21">
        <v>2084.17</v>
      </c>
      <c r="O3147" s="21">
        <v>0</v>
      </c>
      <c r="P3147" s="21">
        <v>2084.17</v>
      </c>
      <c r="Q3147" s="25" t="s">
        <v>8113</v>
      </c>
      <c r="R3147" s="1" t="str">
        <f t="shared" si="50"/>
        <v>ST10049</v>
      </c>
      <c r="S3147" t="str">
        <f>VLOOKUP(R3147,Data!$C$2:$D$261,2,0)</f>
        <v>Colonel By</v>
      </c>
      <c r="T3147">
        <f>COUNTIF('Feb 2022'!A:A,D3147)+COUNTIF('Mar 2022'!A:A,D3147)+COUNTIF('Apr 2022'!A:A,D3147)+COUNTIF('May 2022'!A:A,D3147)+COUNTIF('June 2022'!A:A,D3147)+COUNTIF('July 2022'!A:A,D3147)+COUNTIF('Aug 2022'!A:A,D3147)+COUNTIF('Sep 2022'!A:A,D3147)+COUNTIF('Oct 2022'!A:A,D3147)+COUNTIF('Dec 2022'!A:A,D3147)</f>
        <v>1</v>
      </c>
      <c r="U3147" t="str">
        <f>VLOOKUP(Q3147,'Capital Lookup'!A:B,2,FALSE)</f>
        <v>No</v>
      </c>
      <c r="V3147" s="2">
        <f>IFERROR(VLOOKUP(LEFT(F3147,10),'Find Purchase Orders'!B:J,9,FALSE),"")</f>
        <v>44726</v>
      </c>
      <c r="W3147" s="25" t="s">
        <v>7261</v>
      </c>
    </row>
    <row r="3148" spans="1:23" hidden="1">
      <c r="A3148" s="25" t="s">
        <v>7425</v>
      </c>
      <c r="B3148" s="25" t="s">
        <v>7426</v>
      </c>
      <c r="C3148" s="25" t="s">
        <v>7271</v>
      </c>
      <c r="D3148" s="25" t="s">
        <v>14721</v>
      </c>
      <c r="E3148" s="25" t="s">
        <v>10329</v>
      </c>
      <c r="F3148" s="25" t="s">
        <v>14722</v>
      </c>
      <c r="G3148" s="25" t="s">
        <v>14723</v>
      </c>
      <c r="H3148" s="21">
        <v>172.47</v>
      </c>
      <c r="I3148" s="25" t="s">
        <v>7296</v>
      </c>
      <c r="J3148" s="25" t="s">
        <v>7288</v>
      </c>
      <c r="K3148" s="25" t="s">
        <v>8175</v>
      </c>
      <c r="L3148" s="25" t="s">
        <v>12213</v>
      </c>
      <c r="M3148" s="21">
        <v>172.47</v>
      </c>
      <c r="N3148" s="21">
        <v>172.47</v>
      </c>
      <c r="O3148" s="21">
        <v>0</v>
      </c>
      <c r="P3148" s="21">
        <v>172.47</v>
      </c>
      <c r="Q3148" s="25" t="s">
        <v>12224</v>
      </c>
      <c r="R3148" s="1" t="str">
        <f t="shared" si="50"/>
        <v>ST10188</v>
      </c>
      <c r="S3148" t="str">
        <f>VLOOKUP(R3148,Data!$C$2:$D$261,2,0)</f>
        <v>Telfer Place</v>
      </c>
      <c r="T3148">
        <f>COUNTIF('Feb 2022'!A:A,D3148)+COUNTIF('Mar 2022'!A:A,D3148)+COUNTIF('Apr 2022'!A:A,D3148)+COUNTIF('May 2022'!A:A,D3148)+COUNTIF('June 2022'!A:A,D3148)+COUNTIF('July 2022'!A:A,D3148)+COUNTIF('Aug 2022'!A:A,D3148)+COUNTIF('Sep 2022'!A:A,D3148)+COUNTIF('Oct 2022'!A:A,D3148)+COUNTIF('Dec 2022'!A:A,D3148)</f>
        <v>0</v>
      </c>
      <c r="U3148" t="str">
        <f>VLOOKUP(Q3148,'Capital Lookup'!A:B,2,FALSE)</f>
        <v>Yes</v>
      </c>
      <c r="V3148" s="2">
        <f>IFERROR(VLOOKUP(LEFT(F3148,10),'Find Purchase Orders'!B:J,9,FALSE),"")</f>
        <v>44725</v>
      </c>
      <c r="W3148" s="25" t="s">
        <v>7261</v>
      </c>
    </row>
    <row r="3149" spans="1:23" hidden="1">
      <c r="A3149" s="25" t="s">
        <v>7261</v>
      </c>
      <c r="B3149" s="25" t="s">
        <v>9026</v>
      </c>
      <c r="C3149" s="25" t="s">
        <v>7264</v>
      </c>
      <c r="D3149" s="25" t="s">
        <v>14724</v>
      </c>
      <c r="E3149" s="25" t="s">
        <v>10329</v>
      </c>
      <c r="F3149" s="25" t="s">
        <v>14725</v>
      </c>
      <c r="G3149" s="25" t="s">
        <v>14726</v>
      </c>
      <c r="H3149" s="21">
        <v>102.81</v>
      </c>
      <c r="I3149" s="25" t="s">
        <v>7296</v>
      </c>
      <c r="J3149" s="25" t="s">
        <v>7288</v>
      </c>
      <c r="K3149" s="25" t="s">
        <v>8175</v>
      </c>
      <c r="L3149" s="25" t="s">
        <v>12213</v>
      </c>
      <c r="M3149" s="21">
        <v>102.81</v>
      </c>
      <c r="N3149" s="21">
        <v>102.81</v>
      </c>
      <c r="O3149" s="21">
        <v>0</v>
      </c>
      <c r="P3149" s="21">
        <v>102.81</v>
      </c>
      <c r="Q3149" s="25" t="s">
        <v>12214</v>
      </c>
      <c r="R3149" s="1" t="str">
        <f t="shared" si="50"/>
        <v>ST10073</v>
      </c>
      <c r="S3149" t="str">
        <f>VLOOKUP(R3149,Data!$C$2:$D$261,2,0)</f>
        <v>The Churchill</v>
      </c>
      <c r="T3149">
        <f>COUNTIF('Feb 2022'!A:A,D3149)+COUNTIF('Mar 2022'!A:A,D3149)+COUNTIF('Apr 2022'!A:A,D3149)+COUNTIF('May 2022'!A:A,D3149)+COUNTIF('June 2022'!A:A,D3149)+COUNTIF('July 2022'!A:A,D3149)+COUNTIF('Aug 2022'!A:A,D3149)+COUNTIF('Sep 2022'!A:A,D3149)+COUNTIF('Oct 2022'!A:A,D3149)+COUNTIF('Dec 2022'!A:A,D3149)</f>
        <v>0</v>
      </c>
      <c r="U3149" t="str">
        <f>VLOOKUP(Q3149,'Capital Lookup'!A:B,2,FALSE)</f>
        <v>Yes</v>
      </c>
      <c r="V3149" s="2">
        <f>IFERROR(VLOOKUP(LEFT(F3149,10),'Find Purchase Orders'!B:J,9,FALSE),"")</f>
        <v>44725</v>
      </c>
      <c r="W3149" s="25" t="s">
        <v>7261</v>
      </c>
    </row>
    <row r="3150" spans="1:23" hidden="1">
      <c r="A3150" s="25" t="s">
        <v>7252</v>
      </c>
      <c r="B3150" s="25" t="s">
        <v>7574</v>
      </c>
      <c r="C3150" s="25" t="s">
        <v>7254</v>
      </c>
      <c r="D3150" s="25" t="s">
        <v>5257</v>
      </c>
      <c r="E3150" s="25" t="s">
        <v>7576</v>
      </c>
      <c r="F3150" s="25" t="s">
        <v>14727</v>
      </c>
      <c r="G3150" s="25" t="s">
        <v>14728</v>
      </c>
      <c r="H3150" s="21">
        <v>9668.5499999999993</v>
      </c>
      <c r="I3150" s="25" t="s">
        <v>7296</v>
      </c>
      <c r="J3150" s="25" t="s">
        <v>7288</v>
      </c>
      <c r="K3150" s="25" t="s">
        <v>7495</v>
      </c>
      <c r="L3150" s="25" t="s">
        <v>7517</v>
      </c>
      <c r="M3150" s="21">
        <v>9668.5499999999993</v>
      </c>
      <c r="N3150" s="21">
        <v>9668.56</v>
      </c>
      <c r="O3150" s="21">
        <v>-0.01</v>
      </c>
      <c r="P3150" s="21">
        <v>9668.5499999999993</v>
      </c>
      <c r="Q3150" s="25" t="s">
        <v>14729</v>
      </c>
      <c r="R3150" s="1" t="str">
        <f t="shared" ref="R3150:R3213" si="51">CONCATENATE("ST",LEFT(B3150,5))</f>
        <v>ST10039</v>
      </c>
      <c r="S3150" t="str">
        <f>VLOOKUP(R3150,Data!$C$2:$D$261,2,0)</f>
        <v>Barrhaven</v>
      </c>
      <c r="T3150">
        <f>COUNTIF('Feb 2022'!A:A,D3150)+COUNTIF('Mar 2022'!A:A,D3150)+COUNTIF('Apr 2022'!A:A,D3150)+COUNTIF('May 2022'!A:A,D3150)+COUNTIF('June 2022'!A:A,D3150)+COUNTIF('July 2022'!A:A,D3150)+COUNTIF('Aug 2022'!A:A,D3150)+COUNTIF('Sep 2022'!A:A,D3150)+COUNTIF('Oct 2022'!A:A,D3150)+COUNTIF('Dec 2022'!A:A,D3150)</f>
        <v>1</v>
      </c>
      <c r="U3150" t="str">
        <f>VLOOKUP(Q3150,'Capital Lookup'!A:B,2,FALSE)</f>
        <v>No</v>
      </c>
      <c r="V3150" s="2">
        <f>IFERROR(VLOOKUP(LEFT(F3150,10),'Find Purchase Orders'!B:J,9,FALSE),"")</f>
        <v>44724</v>
      </c>
      <c r="W3150" s="25" t="s">
        <v>7261</v>
      </c>
    </row>
    <row r="3151" spans="1:23" hidden="1">
      <c r="A3151" s="25" t="s">
        <v>7425</v>
      </c>
      <c r="B3151" s="25" t="s">
        <v>7818</v>
      </c>
      <c r="C3151" s="25" t="s">
        <v>7271</v>
      </c>
      <c r="D3151" s="25" t="s">
        <v>5293</v>
      </c>
      <c r="E3151" s="25" t="s">
        <v>7492</v>
      </c>
      <c r="F3151" s="25" t="s">
        <v>14730</v>
      </c>
      <c r="G3151" s="25" t="s">
        <v>14731</v>
      </c>
      <c r="H3151" s="21">
        <v>22859.200000000001</v>
      </c>
      <c r="I3151" s="25" t="s">
        <v>7296</v>
      </c>
      <c r="J3151" s="25" t="s">
        <v>7288</v>
      </c>
      <c r="K3151" s="25" t="s">
        <v>7258</v>
      </c>
      <c r="L3151" s="25" t="s">
        <v>7625</v>
      </c>
      <c r="M3151" s="21">
        <v>22859.200000000001</v>
      </c>
      <c r="N3151" s="21">
        <v>22856.2</v>
      </c>
      <c r="O3151" s="21">
        <v>3</v>
      </c>
      <c r="P3151" s="21">
        <v>22859.200000000001</v>
      </c>
      <c r="Q3151" s="25" t="s">
        <v>14732</v>
      </c>
      <c r="R3151" s="1" t="str">
        <f t="shared" si="51"/>
        <v>ST10180</v>
      </c>
      <c r="S3151" t="str">
        <f>VLOOKUP(R3151,Data!$C$2:$D$261,2,0)</f>
        <v>Pinecrest Manor</v>
      </c>
      <c r="T3151">
        <f>COUNTIF('Feb 2022'!A:A,D3151)+COUNTIF('Mar 2022'!A:A,D3151)+COUNTIF('Apr 2022'!A:A,D3151)+COUNTIF('May 2022'!A:A,D3151)+COUNTIF('June 2022'!A:A,D3151)+COUNTIF('July 2022'!A:A,D3151)+COUNTIF('Aug 2022'!A:A,D3151)+COUNTIF('Sep 2022'!A:A,D3151)+COUNTIF('Oct 2022'!A:A,D3151)+COUNTIF('Dec 2022'!A:A,D3151)</f>
        <v>1</v>
      </c>
      <c r="U3151" t="str">
        <f>VLOOKUP(Q3151,'Capital Lookup'!A:B,2,FALSE)</f>
        <v>No</v>
      </c>
      <c r="V3151" s="2">
        <f>IFERROR(VLOOKUP(LEFT(F3151,10),'Find Purchase Orders'!B:J,9,FALSE),"")</f>
        <v>44726</v>
      </c>
      <c r="W3151" s="25" t="s">
        <v>7261</v>
      </c>
    </row>
    <row r="3152" spans="1:23" hidden="1">
      <c r="A3152" s="25" t="s">
        <v>7261</v>
      </c>
      <c r="B3152" s="25" t="s">
        <v>7276</v>
      </c>
      <c r="C3152" s="25" t="s">
        <v>7277</v>
      </c>
      <c r="D3152" s="25" t="s">
        <v>5346</v>
      </c>
      <c r="E3152" s="25" t="s">
        <v>14329</v>
      </c>
      <c r="F3152" s="25" t="s">
        <v>14733</v>
      </c>
      <c r="G3152" s="25" t="s">
        <v>7354</v>
      </c>
      <c r="H3152" s="21">
        <v>393.75</v>
      </c>
      <c r="I3152" s="25" t="s">
        <v>7296</v>
      </c>
      <c r="J3152" s="25" t="s">
        <v>7288</v>
      </c>
      <c r="K3152" s="25" t="s">
        <v>7262</v>
      </c>
      <c r="L3152" s="25" t="s">
        <v>7259</v>
      </c>
      <c r="M3152" s="21">
        <v>393.75</v>
      </c>
      <c r="N3152" s="21">
        <v>393.75</v>
      </c>
      <c r="O3152" s="21">
        <v>0</v>
      </c>
      <c r="P3152" s="21">
        <v>393.75</v>
      </c>
      <c r="Q3152" s="25" t="s">
        <v>7395</v>
      </c>
      <c r="R3152" s="1" t="str">
        <f t="shared" si="51"/>
        <v>ST10064</v>
      </c>
      <c r="S3152" t="str">
        <f>VLOOKUP(R3152,Data!$C$2:$D$261,2,0)</f>
        <v>Aspen Ridge</v>
      </c>
      <c r="T3152">
        <f>COUNTIF('Feb 2022'!A:A,D3152)+COUNTIF('Mar 2022'!A:A,D3152)+COUNTIF('Apr 2022'!A:A,D3152)+COUNTIF('May 2022'!A:A,D3152)+COUNTIF('June 2022'!A:A,D3152)+COUNTIF('July 2022'!A:A,D3152)+COUNTIF('Aug 2022'!A:A,D3152)+COUNTIF('Sep 2022'!A:A,D3152)+COUNTIF('Oct 2022'!A:A,D3152)+COUNTIF('Dec 2022'!A:A,D3152)</f>
        <v>1</v>
      </c>
      <c r="U3152" t="str">
        <f>VLOOKUP(Q3152,'Capital Lookup'!A:B,2,FALSE)</f>
        <v>No</v>
      </c>
      <c r="V3152" s="2">
        <f>IFERROR(VLOOKUP(LEFT(F3152,10),'Find Purchase Orders'!B:J,9,FALSE),"")</f>
        <v>44734</v>
      </c>
      <c r="W3152" s="25" t="s">
        <v>7261</v>
      </c>
    </row>
    <row r="3153" spans="1:23" hidden="1">
      <c r="A3153" s="25" t="s">
        <v>7261</v>
      </c>
      <c r="B3153" s="25" t="s">
        <v>7276</v>
      </c>
      <c r="C3153" s="25" t="s">
        <v>7277</v>
      </c>
      <c r="D3153" s="25" t="s">
        <v>5346</v>
      </c>
      <c r="E3153" s="25" t="s">
        <v>14329</v>
      </c>
      <c r="F3153" s="25" t="s">
        <v>14734</v>
      </c>
      <c r="G3153" s="25" t="s">
        <v>8286</v>
      </c>
      <c r="H3153" s="21">
        <v>6152.04</v>
      </c>
      <c r="I3153" s="25" t="s">
        <v>7296</v>
      </c>
      <c r="J3153" s="25" t="s">
        <v>7288</v>
      </c>
      <c r="K3153" s="25" t="s">
        <v>7262</v>
      </c>
      <c r="L3153" s="25" t="s">
        <v>7259</v>
      </c>
      <c r="M3153" s="21">
        <v>6152.04</v>
      </c>
      <c r="N3153" s="21">
        <v>6152.04</v>
      </c>
      <c r="O3153" s="21">
        <v>0</v>
      </c>
      <c r="P3153" s="21">
        <v>6152.04</v>
      </c>
      <c r="Q3153" s="25" t="s">
        <v>7395</v>
      </c>
      <c r="R3153" s="1" t="str">
        <f t="shared" si="51"/>
        <v>ST10064</v>
      </c>
      <c r="S3153" t="str">
        <f>VLOOKUP(R3153,Data!$C$2:$D$261,2,0)</f>
        <v>Aspen Ridge</v>
      </c>
      <c r="T3153">
        <f>COUNTIF('Feb 2022'!A:A,D3153)+COUNTIF('Mar 2022'!A:A,D3153)+COUNTIF('Apr 2022'!A:A,D3153)+COUNTIF('May 2022'!A:A,D3153)+COUNTIF('June 2022'!A:A,D3153)+COUNTIF('July 2022'!A:A,D3153)+COUNTIF('Aug 2022'!A:A,D3153)+COUNTIF('Sep 2022'!A:A,D3153)+COUNTIF('Oct 2022'!A:A,D3153)+COUNTIF('Dec 2022'!A:A,D3153)</f>
        <v>1</v>
      </c>
      <c r="U3153" t="str">
        <f>VLOOKUP(Q3153,'Capital Lookup'!A:B,2,FALSE)</f>
        <v>No</v>
      </c>
      <c r="V3153" s="2">
        <f>IFERROR(VLOOKUP(LEFT(F3153,10),'Find Purchase Orders'!B:J,9,FALSE),"")</f>
        <v>44734</v>
      </c>
      <c r="W3153" s="25" t="s">
        <v>7261</v>
      </c>
    </row>
    <row r="3154" spans="1:23" hidden="1">
      <c r="A3154" s="25" t="s">
        <v>7478</v>
      </c>
      <c r="B3154" s="25" t="s">
        <v>7959</v>
      </c>
      <c r="C3154" s="25" t="s">
        <v>7587</v>
      </c>
      <c r="D3154" s="25" t="s">
        <v>5294</v>
      </c>
      <c r="E3154" s="25" t="s">
        <v>7492</v>
      </c>
      <c r="F3154" s="25" t="s">
        <v>14735</v>
      </c>
      <c r="G3154" s="25" t="s">
        <v>13324</v>
      </c>
      <c r="H3154" s="21">
        <v>2428.63</v>
      </c>
      <c r="I3154" s="25" t="s">
        <v>7296</v>
      </c>
      <c r="J3154" s="25" t="s">
        <v>7288</v>
      </c>
      <c r="K3154" s="25" t="s">
        <v>7510</v>
      </c>
      <c r="L3154" s="25" t="s">
        <v>8176</v>
      </c>
      <c r="M3154" s="21">
        <v>2428.63</v>
      </c>
      <c r="N3154" s="21">
        <v>2428.63</v>
      </c>
      <c r="O3154" s="21">
        <v>0</v>
      </c>
      <c r="P3154" s="21">
        <v>2428.63</v>
      </c>
      <c r="Q3154" s="25" t="s">
        <v>14580</v>
      </c>
      <c r="R3154" s="1" t="str">
        <f t="shared" si="51"/>
        <v>ST10172</v>
      </c>
      <c r="S3154" t="str">
        <f>VLOOKUP(R3154,Data!$C$2:$D$261,2,0)</f>
        <v>Riverside Place</v>
      </c>
      <c r="T3154">
        <f>COUNTIF('Feb 2022'!A:A,D3154)+COUNTIF('Mar 2022'!A:A,D3154)+COUNTIF('Apr 2022'!A:A,D3154)+COUNTIF('May 2022'!A:A,D3154)+COUNTIF('June 2022'!A:A,D3154)+COUNTIF('July 2022'!A:A,D3154)+COUNTIF('Aug 2022'!A:A,D3154)+COUNTIF('Sep 2022'!A:A,D3154)+COUNTIF('Oct 2022'!A:A,D3154)+COUNTIF('Dec 2022'!A:A,D3154)</f>
        <v>1</v>
      </c>
      <c r="U3154" t="str">
        <f>VLOOKUP(Q3154,'Capital Lookup'!A:B,2,FALSE)</f>
        <v>No</v>
      </c>
      <c r="V3154" s="2">
        <f>IFERROR(VLOOKUP(LEFT(F3154,10),'Find Purchase Orders'!B:J,9,FALSE),"")</f>
        <v>44725</v>
      </c>
      <c r="W3154" s="25" t="s">
        <v>7261</v>
      </c>
    </row>
    <row r="3155" spans="1:23" hidden="1">
      <c r="A3155" s="25" t="s">
        <v>7478</v>
      </c>
      <c r="B3155" s="25" t="s">
        <v>7959</v>
      </c>
      <c r="C3155" s="25" t="s">
        <v>7587</v>
      </c>
      <c r="D3155" s="25" t="s">
        <v>5294</v>
      </c>
      <c r="E3155" s="25" t="s">
        <v>7492</v>
      </c>
      <c r="F3155" s="25" t="s">
        <v>14736</v>
      </c>
      <c r="G3155" s="25" t="s">
        <v>13324</v>
      </c>
      <c r="H3155" s="21">
        <v>5966.4</v>
      </c>
      <c r="I3155" s="25" t="s">
        <v>7296</v>
      </c>
      <c r="J3155" s="25" t="s">
        <v>7288</v>
      </c>
      <c r="K3155" s="25" t="s">
        <v>7510</v>
      </c>
      <c r="L3155" s="25" t="s">
        <v>8176</v>
      </c>
      <c r="M3155" s="21">
        <v>5966.4</v>
      </c>
      <c r="N3155" s="21">
        <v>5966.4</v>
      </c>
      <c r="O3155" s="21">
        <v>0</v>
      </c>
      <c r="P3155" s="21">
        <v>5966.4</v>
      </c>
      <c r="Q3155" s="25" t="s">
        <v>14580</v>
      </c>
      <c r="R3155" s="1" t="str">
        <f t="shared" si="51"/>
        <v>ST10172</v>
      </c>
      <c r="S3155" t="str">
        <f>VLOOKUP(R3155,Data!$C$2:$D$261,2,0)</f>
        <v>Riverside Place</v>
      </c>
      <c r="T3155">
        <f>COUNTIF('Feb 2022'!A:A,D3155)+COUNTIF('Mar 2022'!A:A,D3155)+COUNTIF('Apr 2022'!A:A,D3155)+COUNTIF('May 2022'!A:A,D3155)+COUNTIF('June 2022'!A:A,D3155)+COUNTIF('July 2022'!A:A,D3155)+COUNTIF('Aug 2022'!A:A,D3155)+COUNTIF('Sep 2022'!A:A,D3155)+COUNTIF('Oct 2022'!A:A,D3155)+COUNTIF('Dec 2022'!A:A,D3155)</f>
        <v>1</v>
      </c>
      <c r="U3155" t="str">
        <f>VLOOKUP(Q3155,'Capital Lookup'!A:B,2,FALSE)</f>
        <v>No</v>
      </c>
      <c r="V3155" s="2">
        <f>IFERROR(VLOOKUP(LEFT(F3155,10),'Find Purchase Orders'!B:J,9,FALSE),"")</f>
        <v>44725</v>
      </c>
      <c r="W3155" s="25" t="s">
        <v>7261</v>
      </c>
    </row>
    <row r="3156" spans="1:23" hidden="1">
      <c r="A3156" s="25" t="s">
        <v>7261</v>
      </c>
      <c r="B3156" s="25" t="s">
        <v>7541</v>
      </c>
      <c r="C3156" s="25" t="s">
        <v>7264</v>
      </c>
      <c r="D3156" s="25" t="s">
        <v>5295</v>
      </c>
      <c r="E3156" s="25" t="s">
        <v>7543</v>
      </c>
      <c r="F3156" s="25" t="s">
        <v>14737</v>
      </c>
      <c r="G3156" s="25" t="s">
        <v>14738</v>
      </c>
      <c r="H3156" s="21">
        <v>582.08000000000004</v>
      </c>
      <c r="I3156" s="25" t="s">
        <v>7296</v>
      </c>
      <c r="J3156" s="25" t="s">
        <v>7288</v>
      </c>
      <c r="K3156" s="25" t="s">
        <v>7258</v>
      </c>
      <c r="L3156" s="25" t="s">
        <v>7259</v>
      </c>
      <c r="M3156" s="21">
        <v>582.08000000000004</v>
      </c>
      <c r="N3156" s="21">
        <v>545.70000000000005</v>
      </c>
      <c r="O3156" s="21">
        <v>36.380000000000003</v>
      </c>
      <c r="P3156" s="21">
        <v>582.08000000000004</v>
      </c>
      <c r="Q3156" s="25" t="s">
        <v>7544</v>
      </c>
      <c r="R3156" s="1" t="str">
        <f t="shared" si="51"/>
        <v>ST10061</v>
      </c>
      <c r="S3156" t="str">
        <f>VLOOKUP(R3156,Data!$C$2:$D$261,2,0)</f>
        <v>The Dorchester</v>
      </c>
      <c r="T3156">
        <f>COUNTIF('Feb 2022'!A:A,D3156)+COUNTIF('Mar 2022'!A:A,D3156)+COUNTIF('Apr 2022'!A:A,D3156)+COUNTIF('May 2022'!A:A,D3156)+COUNTIF('June 2022'!A:A,D3156)+COUNTIF('July 2022'!A:A,D3156)+COUNTIF('Aug 2022'!A:A,D3156)+COUNTIF('Sep 2022'!A:A,D3156)+COUNTIF('Oct 2022'!A:A,D3156)+COUNTIF('Dec 2022'!A:A,D3156)</f>
        <v>1</v>
      </c>
      <c r="U3156" t="str">
        <f>VLOOKUP(Q3156,'Capital Lookup'!A:B,2,FALSE)</f>
        <v>No</v>
      </c>
      <c r="V3156" s="2">
        <f>IFERROR(VLOOKUP(LEFT(F3156,10),'Find Purchase Orders'!B:J,9,FALSE),"")</f>
        <v>44732</v>
      </c>
      <c r="W3156" s="25" t="s">
        <v>7261</v>
      </c>
    </row>
    <row r="3157" spans="1:23" hidden="1">
      <c r="A3157" s="25" t="s">
        <v>7261</v>
      </c>
      <c r="B3157" s="25" t="s">
        <v>7541</v>
      </c>
      <c r="C3157" s="25" t="s">
        <v>7264</v>
      </c>
      <c r="D3157" s="25" t="s">
        <v>5295</v>
      </c>
      <c r="E3157" s="25" t="s">
        <v>7543</v>
      </c>
      <c r="F3157" s="25" t="s">
        <v>14739</v>
      </c>
      <c r="G3157" s="25" t="s">
        <v>14740</v>
      </c>
      <c r="H3157" s="21">
        <v>1908.9</v>
      </c>
      <c r="I3157" s="25" t="s">
        <v>7296</v>
      </c>
      <c r="J3157" s="25" t="s">
        <v>7288</v>
      </c>
      <c r="K3157" s="25" t="s">
        <v>7289</v>
      </c>
      <c r="L3157" s="25" t="s">
        <v>7259</v>
      </c>
      <c r="M3157" s="21">
        <v>1908.9</v>
      </c>
      <c r="N3157" s="21">
        <v>1908.9</v>
      </c>
      <c r="O3157" s="21">
        <v>0</v>
      </c>
      <c r="P3157" s="21">
        <v>1908.9</v>
      </c>
      <c r="Q3157" s="25" t="s">
        <v>7544</v>
      </c>
      <c r="R3157" s="1" t="str">
        <f t="shared" si="51"/>
        <v>ST10061</v>
      </c>
      <c r="S3157" t="str">
        <f>VLOOKUP(R3157,Data!$C$2:$D$261,2,0)</f>
        <v>The Dorchester</v>
      </c>
      <c r="T3157">
        <f>COUNTIF('Feb 2022'!A:A,D3157)+COUNTIF('Mar 2022'!A:A,D3157)+COUNTIF('Apr 2022'!A:A,D3157)+COUNTIF('May 2022'!A:A,D3157)+COUNTIF('June 2022'!A:A,D3157)+COUNTIF('July 2022'!A:A,D3157)+COUNTIF('Aug 2022'!A:A,D3157)+COUNTIF('Sep 2022'!A:A,D3157)+COUNTIF('Oct 2022'!A:A,D3157)+COUNTIF('Dec 2022'!A:A,D3157)</f>
        <v>1</v>
      </c>
      <c r="U3157" t="str">
        <f>VLOOKUP(Q3157,'Capital Lookup'!A:B,2,FALSE)</f>
        <v>No</v>
      </c>
      <c r="V3157" s="2">
        <f>IFERROR(VLOOKUP(LEFT(F3157,10),'Find Purchase Orders'!B:J,9,FALSE),"")</f>
        <v>44732</v>
      </c>
      <c r="W3157" s="25" t="s">
        <v>7261</v>
      </c>
    </row>
    <row r="3158" spans="1:23" hidden="1">
      <c r="A3158" s="25" t="s">
        <v>7425</v>
      </c>
      <c r="B3158" s="25" t="s">
        <v>7804</v>
      </c>
      <c r="C3158" s="25" t="s">
        <v>7271</v>
      </c>
      <c r="D3158" s="25" t="s">
        <v>5296</v>
      </c>
      <c r="E3158" s="25" t="s">
        <v>7492</v>
      </c>
      <c r="F3158" s="25" t="s">
        <v>14741</v>
      </c>
      <c r="G3158" s="25" t="s">
        <v>14742</v>
      </c>
      <c r="H3158" s="21">
        <v>10877.38</v>
      </c>
      <c r="I3158" s="25" t="s">
        <v>7296</v>
      </c>
      <c r="J3158" s="25" t="s">
        <v>7288</v>
      </c>
      <c r="K3158" s="25" t="s">
        <v>7778</v>
      </c>
      <c r="L3158" s="25" t="s">
        <v>8150</v>
      </c>
      <c r="M3158" s="21">
        <v>10877.38</v>
      </c>
      <c r="N3158" s="21">
        <v>10877.38</v>
      </c>
      <c r="O3158" s="21">
        <v>0</v>
      </c>
      <c r="P3158" s="21">
        <v>10877.38</v>
      </c>
      <c r="Q3158" s="25" t="s">
        <v>14743</v>
      </c>
      <c r="R3158" s="1" t="str">
        <f t="shared" si="51"/>
        <v>ST10153</v>
      </c>
      <c r="S3158" t="str">
        <f>VLOOKUP(R3158,Data!$C$2:$D$261,2,0)</f>
        <v>Eagle Terrace</v>
      </c>
      <c r="T3158">
        <f>COUNTIF('Feb 2022'!A:A,D3158)+COUNTIF('Mar 2022'!A:A,D3158)+COUNTIF('Apr 2022'!A:A,D3158)+COUNTIF('May 2022'!A:A,D3158)+COUNTIF('June 2022'!A:A,D3158)+COUNTIF('July 2022'!A:A,D3158)+COUNTIF('Aug 2022'!A:A,D3158)+COUNTIF('Sep 2022'!A:A,D3158)+COUNTIF('Oct 2022'!A:A,D3158)+COUNTIF('Dec 2022'!A:A,D3158)</f>
        <v>1</v>
      </c>
      <c r="U3158" t="str">
        <f>VLOOKUP(Q3158,'Capital Lookup'!A:B,2,FALSE)</f>
        <v>No</v>
      </c>
      <c r="V3158" s="2">
        <f>IFERROR(VLOOKUP(LEFT(F3158,10),'Find Purchase Orders'!B:J,9,FALSE),"")</f>
        <v>44726</v>
      </c>
      <c r="W3158" s="25" t="s">
        <v>7261</v>
      </c>
    </row>
    <row r="3159" spans="1:23" hidden="1">
      <c r="A3159" s="25" t="s">
        <v>7261</v>
      </c>
      <c r="B3159" s="25" t="s">
        <v>8595</v>
      </c>
      <c r="C3159" s="25" t="s">
        <v>7264</v>
      </c>
      <c r="D3159" s="25" t="s">
        <v>6152</v>
      </c>
      <c r="E3159" s="25" t="s">
        <v>8596</v>
      </c>
      <c r="F3159" s="25" t="s">
        <v>14744</v>
      </c>
      <c r="G3159" s="25" t="s">
        <v>6153</v>
      </c>
      <c r="H3159" s="21">
        <v>4389.4799999999996</v>
      </c>
      <c r="I3159" s="25" t="s">
        <v>7296</v>
      </c>
      <c r="J3159" s="25" t="s">
        <v>7288</v>
      </c>
      <c r="K3159" s="25" t="s">
        <v>7262</v>
      </c>
      <c r="L3159" s="25" t="s">
        <v>7259</v>
      </c>
      <c r="M3159" s="21">
        <v>4389.4799999999996</v>
      </c>
      <c r="N3159" s="21">
        <v>4389.49</v>
      </c>
      <c r="O3159" s="21">
        <v>-0.01</v>
      </c>
      <c r="P3159" s="21">
        <v>4389.4799999999996</v>
      </c>
      <c r="Q3159" s="25" t="s">
        <v>8599</v>
      </c>
      <c r="R3159" s="1" t="str">
        <f t="shared" si="51"/>
        <v>ST10059</v>
      </c>
      <c r="S3159" t="str">
        <f>VLOOKUP(R3159,Data!$C$2:$D$261,2,0)</f>
        <v>Parkwood Manor</v>
      </c>
      <c r="T3159">
        <f>COUNTIF('Feb 2022'!A:A,D3159)+COUNTIF('Mar 2022'!A:A,D3159)+COUNTIF('Apr 2022'!A:A,D3159)+COUNTIF('May 2022'!A:A,D3159)+COUNTIF('June 2022'!A:A,D3159)+COUNTIF('July 2022'!A:A,D3159)+COUNTIF('Aug 2022'!A:A,D3159)+COUNTIF('Sep 2022'!A:A,D3159)+COUNTIF('Oct 2022'!A:A,D3159)+COUNTIF('Dec 2022'!A:A,D3159)</f>
        <v>1</v>
      </c>
      <c r="U3159" t="str">
        <f>VLOOKUP(Q3159,'Capital Lookup'!A:B,2,FALSE)</f>
        <v>No</v>
      </c>
      <c r="V3159" s="2">
        <f>IFERROR(VLOOKUP(LEFT(F3159,10),'Find Purchase Orders'!B:J,9,FALSE),"")</f>
        <v>44806</v>
      </c>
      <c r="W3159" s="25" t="s">
        <v>7261</v>
      </c>
    </row>
    <row r="3160" spans="1:23" hidden="1">
      <c r="A3160" s="25" t="s">
        <v>7261</v>
      </c>
      <c r="B3160" s="25" t="s">
        <v>8595</v>
      </c>
      <c r="C3160" s="25" t="s">
        <v>7264</v>
      </c>
      <c r="D3160" s="25" t="s">
        <v>6152</v>
      </c>
      <c r="E3160" s="25" t="s">
        <v>8596</v>
      </c>
      <c r="F3160" s="25" t="s">
        <v>14745</v>
      </c>
      <c r="G3160" s="25" t="s">
        <v>12751</v>
      </c>
      <c r="H3160" s="21">
        <v>131.25</v>
      </c>
      <c r="I3160" s="25" t="s">
        <v>7296</v>
      </c>
      <c r="J3160" s="25" t="s">
        <v>7288</v>
      </c>
      <c r="K3160" s="25" t="s">
        <v>7262</v>
      </c>
      <c r="L3160" s="25" t="s">
        <v>7259</v>
      </c>
      <c r="M3160" s="21">
        <v>131.25</v>
      </c>
      <c r="N3160" s="21">
        <v>123.15</v>
      </c>
      <c r="O3160" s="21">
        <v>8.1</v>
      </c>
      <c r="P3160" s="21">
        <v>131.25</v>
      </c>
      <c r="Q3160" s="25" t="s">
        <v>8599</v>
      </c>
      <c r="R3160" s="1" t="str">
        <f t="shared" si="51"/>
        <v>ST10059</v>
      </c>
      <c r="S3160" t="str">
        <f>VLOOKUP(R3160,Data!$C$2:$D$261,2,0)</f>
        <v>Parkwood Manor</v>
      </c>
      <c r="T3160">
        <f>COUNTIF('Feb 2022'!A:A,D3160)+COUNTIF('Mar 2022'!A:A,D3160)+COUNTIF('Apr 2022'!A:A,D3160)+COUNTIF('May 2022'!A:A,D3160)+COUNTIF('June 2022'!A:A,D3160)+COUNTIF('July 2022'!A:A,D3160)+COUNTIF('Aug 2022'!A:A,D3160)+COUNTIF('Sep 2022'!A:A,D3160)+COUNTIF('Oct 2022'!A:A,D3160)+COUNTIF('Dec 2022'!A:A,D3160)</f>
        <v>1</v>
      </c>
      <c r="U3160" t="str">
        <f>VLOOKUP(Q3160,'Capital Lookup'!A:B,2,FALSE)</f>
        <v>No</v>
      </c>
      <c r="V3160" s="2">
        <f>IFERROR(VLOOKUP(LEFT(F3160,10),'Find Purchase Orders'!B:J,9,FALSE),"")</f>
        <v>44806</v>
      </c>
      <c r="W3160" s="25" t="s">
        <v>7261</v>
      </c>
    </row>
    <row r="3161" spans="1:23" hidden="1">
      <c r="A3161" s="25" t="s">
        <v>7261</v>
      </c>
      <c r="B3161" s="25" t="s">
        <v>8595</v>
      </c>
      <c r="C3161" s="25" t="s">
        <v>7264</v>
      </c>
      <c r="D3161" s="25" t="s">
        <v>6220</v>
      </c>
      <c r="E3161" s="25" t="s">
        <v>8596</v>
      </c>
      <c r="F3161" s="25" t="s">
        <v>14746</v>
      </c>
      <c r="G3161" s="25" t="s">
        <v>6221</v>
      </c>
      <c r="H3161" s="21">
        <v>1443.75</v>
      </c>
      <c r="I3161" s="25" t="s">
        <v>7296</v>
      </c>
      <c r="J3161" s="25" t="s">
        <v>7288</v>
      </c>
      <c r="K3161" s="25" t="s">
        <v>7289</v>
      </c>
      <c r="L3161" s="25" t="s">
        <v>7259</v>
      </c>
      <c r="M3161" s="21">
        <v>1443.75</v>
      </c>
      <c r="N3161" s="22">
        <v>0</v>
      </c>
      <c r="O3161" s="21">
        <v>1443.75</v>
      </c>
      <c r="P3161" s="21">
        <v>1443.75</v>
      </c>
      <c r="Q3161" s="25" t="s">
        <v>8599</v>
      </c>
      <c r="R3161" s="1" t="str">
        <f t="shared" si="51"/>
        <v>ST10059</v>
      </c>
      <c r="S3161" t="str">
        <f>VLOOKUP(R3161,Data!$C$2:$D$261,2,0)</f>
        <v>Parkwood Manor</v>
      </c>
      <c r="T3161">
        <f>COUNTIF('Feb 2022'!A:A,D3161)+COUNTIF('Mar 2022'!A:A,D3161)+COUNTIF('Apr 2022'!A:A,D3161)+COUNTIF('May 2022'!A:A,D3161)+COUNTIF('June 2022'!A:A,D3161)+COUNTIF('July 2022'!A:A,D3161)+COUNTIF('Aug 2022'!A:A,D3161)+COUNTIF('Sep 2022'!A:A,D3161)+COUNTIF('Oct 2022'!A:A,D3161)+COUNTIF('Dec 2022'!A:A,D3161)</f>
        <v>1</v>
      </c>
      <c r="U3161" t="str">
        <f>VLOOKUP(Q3161,'Capital Lookup'!A:B,2,FALSE)</f>
        <v>No</v>
      </c>
      <c r="V3161" s="2">
        <f>IFERROR(VLOOKUP(LEFT(F3161,10),'Find Purchase Orders'!B:J,9,FALSE),"")</f>
        <v>44805</v>
      </c>
      <c r="W3161" s="25" t="s">
        <v>7261</v>
      </c>
    </row>
    <row r="3162" spans="1:23" hidden="1">
      <c r="A3162" s="25" t="s">
        <v>7425</v>
      </c>
      <c r="B3162" s="25" t="s">
        <v>7965</v>
      </c>
      <c r="C3162" s="25" t="s">
        <v>7271</v>
      </c>
      <c r="D3162" s="25" t="s">
        <v>5347</v>
      </c>
      <c r="E3162" s="25" t="s">
        <v>13395</v>
      </c>
      <c r="F3162" s="25" t="s">
        <v>14747</v>
      </c>
      <c r="G3162" s="25" t="s">
        <v>14748</v>
      </c>
      <c r="H3162" s="21">
        <v>5135.03</v>
      </c>
      <c r="I3162" s="25" t="s">
        <v>7296</v>
      </c>
      <c r="J3162" s="25" t="s">
        <v>7288</v>
      </c>
      <c r="K3162" s="25" t="s">
        <v>7262</v>
      </c>
      <c r="L3162" s="25" t="s">
        <v>7259</v>
      </c>
      <c r="M3162" s="21">
        <v>5135.03</v>
      </c>
      <c r="N3162" s="21">
        <v>5135.03</v>
      </c>
      <c r="O3162" s="21">
        <v>0</v>
      </c>
      <c r="P3162" s="21">
        <v>5135.03</v>
      </c>
      <c r="Q3162" s="25" t="s">
        <v>13377</v>
      </c>
      <c r="R3162" s="1" t="str">
        <f t="shared" si="51"/>
        <v>ST10190</v>
      </c>
      <c r="S3162" t="str">
        <f>VLOOKUP(R3162,Data!$C$2:$D$261,2,0)</f>
        <v>Trillium Court</v>
      </c>
      <c r="T3162">
        <f>COUNTIF('Feb 2022'!A:A,D3162)+COUNTIF('Mar 2022'!A:A,D3162)+COUNTIF('Apr 2022'!A:A,D3162)+COUNTIF('May 2022'!A:A,D3162)+COUNTIF('June 2022'!A:A,D3162)+COUNTIF('July 2022'!A:A,D3162)+COUNTIF('Aug 2022'!A:A,D3162)+COUNTIF('Sep 2022'!A:A,D3162)+COUNTIF('Oct 2022'!A:A,D3162)+COUNTIF('Dec 2022'!A:A,D3162)</f>
        <v>1</v>
      </c>
      <c r="U3162" t="str">
        <f>VLOOKUP(Q3162,'Capital Lookup'!A:B,2,FALSE)</f>
        <v>No</v>
      </c>
      <c r="V3162" s="2">
        <f>IFERROR(VLOOKUP(LEFT(F3162,10),'Find Purchase Orders'!B:J,9,FALSE),"")</f>
        <v>44739</v>
      </c>
      <c r="W3162" s="25" t="s">
        <v>7261</v>
      </c>
    </row>
    <row r="3163" spans="1:23" hidden="1">
      <c r="A3163" s="25" t="s">
        <v>7425</v>
      </c>
      <c r="B3163" s="25" t="s">
        <v>7965</v>
      </c>
      <c r="C3163" s="25" t="s">
        <v>7271</v>
      </c>
      <c r="D3163" s="25" t="s">
        <v>5347</v>
      </c>
      <c r="E3163" s="25" t="s">
        <v>13395</v>
      </c>
      <c r="F3163" s="25" t="s">
        <v>14749</v>
      </c>
      <c r="G3163" s="25" t="s">
        <v>9534</v>
      </c>
      <c r="H3163" s="21">
        <v>169.5</v>
      </c>
      <c r="I3163" s="25" t="s">
        <v>7296</v>
      </c>
      <c r="J3163" s="25" t="s">
        <v>7288</v>
      </c>
      <c r="K3163" s="25" t="s">
        <v>7262</v>
      </c>
      <c r="L3163" s="25" t="s">
        <v>7259</v>
      </c>
      <c r="M3163" s="21">
        <v>169.5</v>
      </c>
      <c r="N3163" s="21">
        <v>169.5</v>
      </c>
      <c r="O3163" s="21">
        <v>0</v>
      </c>
      <c r="P3163" s="21">
        <v>169.5</v>
      </c>
      <c r="Q3163" s="25" t="s">
        <v>13377</v>
      </c>
      <c r="R3163" s="1" t="str">
        <f t="shared" si="51"/>
        <v>ST10190</v>
      </c>
      <c r="S3163" t="str">
        <f>VLOOKUP(R3163,Data!$C$2:$D$261,2,0)</f>
        <v>Trillium Court</v>
      </c>
      <c r="T3163">
        <f>COUNTIF('Feb 2022'!A:A,D3163)+COUNTIF('Mar 2022'!A:A,D3163)+COUNTIF('Apr 2022'!A:A,D3163)+COUNTIF('May 2022'!A:A,D3163)+COUNTIF('June 2022'!A:A,D3163)+COUNTIF('July 2022'!A:A,D3163)+COUNTIF('Aug 2022'!A:A,D3163)+COUNTIF('Sep 2022'!A:A,D3163)+COUNTIF('Oct 2022'!A:A,D3163)+COUNTIF('Dec 2022'!A:A,D3163)</f>
        <v>1</v>
      </c>
      <c r="U3163" t="str">
        <f>VLOOKUP(Q3163,'Capital Lookup'!A:B,2,FALSE)</f>
        <v>No</v>
      </c>
      <c r="V3163" s="2">
        <f>IFERROR(VLOOKUP(LEFT(F3163,10),'Find Purchase Orders'!B:J,9,FALSE),"")</f>
        <v>44739</v>
      </c>
      <c r="W3163" s="25" t="s">
        <v>7261</v>
      </c>
    </row>
    <row r="3164" spans="1:23" hidden="1">
      <c r="A3164" s="25" t="s">
        <v>7261</v>
      </c>
      <c r="B3164" s="25" t="s">
        <v>7276</v>
      </c>
      <c r="C3164" s="25" t="s">
        <v>7277</v>
      </c>
      <c r="D3164" s="25" t="s">
        <v>5348</v>
      </c>
      <c r="E3164" s="25" t="s">
        <v>14329</v>
      </c>
      <c r="F3164" s="25" t="s">
        <v>14750</v>
      </c>
      <c r="G3164" s="25" t="s">
        <v>8517</v>
      </c>
      <c r="H3164" s="21">
        <v>420</v>
      </c>
      <c r="I3164" s="25" t="s">
        <v>7296</v>
      </c>
      <c r="J3164" s="25" t="s">
        <v>7288</v>
      </c>
      <c r="K3164" s="25" t="s">
        <v>7262</v>
      </c>
      <c r="L3164" s="25" t="s">
        <v>7259</v>
      </c>
      <c r="M3164" s="21">
        <v>420</v>
      </c>
      <c r="N3164" s="21">
        <v>420</v>
      </c>
      <c r="O3164" s="21">
        <v>0</v>
      </c>
      <c r="P3164" s="21">
        <v>420</v>
      </c>
      <c r="Q3164" s="25" t="s">
        <v>7395</v>
      </c>
      <c r="R3164" s="1" t="str">
        <f t="shared" si="51"/>
        <v>ST10064</v>
      </c>
      <c r="S3164" t="str">
        <f>VLOOKUP(R3164,Data!$C$2:$D$261,2,0)</f>
        <v>Aspen Ridge</v>
      </c>
      <c r="T3164">
        <f>COUNTIF('Feb 2022'!A:A,D3164)+COUNTIF('Mar 2022'!A:A,D3164)+COUNTIF('Apr 2022'!A:A,D3164)+COUNTIF('May 2022'!A:A,D3164)+COUNTIF('June 2022'!A:A,D3164)+COUNTIF('July 2022'!A:A,D3164)+COUNTIF('Aug 2022'!A:A,D3164)+COUNTIF('Sep 2022'!A:A,D3164)+COUNTIF('Oct 2022'!A:A,D3164)+COUNTIF('Dec 2022'!A:A,D3164)</f>
        <v>1</v>
      </c>
      <c r="U3164" t="str">
        <f>VLOOKUP(Q3164,'Capital Lookup'!A:B,2,FALSE)</f>
        <v>No</v>
      </c>
      <c r="V3164" s="2">
        <f>IFERROR(VLOOKUP(LEFT(F3164,10),'Find Purchase Orders'!B:J,9,FALSE),"")</f>
        <v>44735</v>
      </c>
      <c r="W3164" s="25" t="s">
        <v>7261</v>
      </c>
    </row>
    <row r="3165" spans="1:23" hidden="1">
      <c r="A3165" s="25" t="s">
        <v>7261</v>
      </c>
      <c r="B3165" s="25" t="s">
        <v>7276</v>
      </c>
      <c r="C3165" s="25" t="s">
        <v>7277</v>
      </c>
      <c r="D3165" s="25" t="s">
        <v>5348</v>
      </c>
      <c r="E3165" s="25" t="s">
        <v>14329</v>
      </c>
      <c r="F3165" s="25" t="s">
        <v>14751</v>
      </c>
      <c r="G3165" s="25" t="s">
        <v>8519</v>
      </c>
      <c r="H3165" s="21">
        <v>7355.48</v>
      </c>
      <c r="I3165" s="25" t="s">
        <v>7296</v>
      </c>
      <c r="J3165" s="25" t="s">
        <v>7288</v>
      </c>
      <c r="K3165" s="25" t="s">
        <v>7262</v>
      </c>
      <c r="L3165" s="25" t="s">
        <v>7259</v>
      </c>
      <c r="M3165" s="21">
        <v>7355.48</v>
      </c>
      <c r="N3165" s="21">
        <v>7355.48</v>
      </c>
      <c r="O3165" s="21">
        <v>0</v>
      </c>
      <c r="P3165" s="21">
        <v>7355.48</v>
      </c>
      <c r="Q3165" s="25" t="s">
        <v>7395</v>
      </c>
      <c r="R3165" s="1" t="str">
        <f t="shared" si="51"/>
        <v>ST10064</v>
      </c>
      <c r="S3165" t="str">
        <f>VLOOKUP(R3165,Data!$C$2:$D$261,2,0)</f>
        <v>Aspen Ridge</v>
      </c>
      <c r="T3165">
        <f>COUNTIF('Feb 2022'!A:A,D3165)+COUNTIF('Mar 2022'!A:A,D3165)+COUNTIF('Apr 2022'!A:A,D3165)+COUNTIF('May 2022'!A:A,D3165)+COUNTIF('June 2022'!A:A,D3165)+COUNTIF('July 2022'!A:A,D3165)+COUNTIF('Aug 2022'!A:A,D3165)+COUNTIF('Sep 2022'!A:A,D3165)+COUNTIF('Oct 2022'!A:A,D3165)+COUNTIF('Dec 2022'!A:A,D3165)</f>
        <v>1</v>
      </c>
      <c r="U3165" t="str">
        <f>VLOOKUP(Q3165,'Capital Lookup'!A:B,2,FALSE)</f>
        <v>No</v>
      </c>
      <c r="V3165" s="2">
        <f>IFERROR(VLOOKUP(LEFT(F3165,10),'Find Purchase Orders'!B:J,9,FALSE),"")</f>
        <v>44735</v>
      </c>
      <c r="W3165" s="25" t="s">
        <v>7261</v>
      </c>
    </row>
    <row r="3166" spans="1:23" hidden="1">
      <c r="A3166" s="25" t="s">
        <v>7261</v>
      </c>
      <c r="B3166" s="25" t="s">
        <v>7276</v>
      </c>
      <c r="C3166" s="25" t="s">
        <v>7277</v>
      </c>
      <c r="D3166" s="25" t="s">
        <v>5349</v>
      </c>
      <c r="E3166" s="25" t="s">
        <v>14329</v>
      </c>
      <c r="F3166" s="25" t="s">
        <v>14752</v>
      </c>
      <c r="G3166" s="25" t="s">
        <v>14753</v>
      </c>
      <c r="H3166" s="21">
        <v>4062.62</v>
      </c>
      <c r="I3166" s="25" t="s">
        <v>7296</v>
      </c>
      <c r="J3166" s="25" t="s">
        <v>7288</v>
      </c>
      <c r="K3166" s="25" t="s">
        <v>7262</v>
      </c>
      <c r="L3166" s="25" t="s">
        <v>7259</v>
      </c>
      <c r="M3166" s="21">
        <v>4062.62</v>
      </c>
      <c r="N3166" s="21">
        <v>4062.62</v>
      </c>
      <c r="O3166" s="21">
        <v>0</v>
      </c>
      <c r="P3166" s="21">
        <v>4062.62</v>
      </c>
      <c r="Q3166" s="25" t="s">
        <v>7395</v>
      </c>
      <c r="R3166" s="1" t="str">
        <f t="shared" si="51"/>
        <v>ST10064</v>
      </c>
      <c r="S3166" t="str">
        <f>VLOOKUP(R3166,Data!$C$2:$D$261,2,0)</f>
        <v>Aspen Ridge</v>
      </c>
      <c r="T3166">
        <f>COUNTIF('Feb 2022'!A:A,D3166)+COUNTIF('Mar 2022'!A:A,D3166)+COUNTIF('Apr 2022'!A:A,D3166)+COUNTIF('May 2022'!A:A,D3166)+COUNTIF('June 2022'!A:A,D3166)+COUNTIF('July 2022'!A:A,D3166)+COUNTIF('Aug 2022'!A:A,D3166)+COUNTIF('Sep 2022'!A:A,D3166)+COUNTIF('Oct 2022'!A:A,D3166)+COUNTIF('Dec 2022'!A:A,D3166)</f>
        <v>1</v>
      </c>
      <c r="U3166" t="str">
        <f>VLOOKUP(Q3166,'Capital Lookup'!A:B,2,FALSE)</f>
        <v>No</v>
      </c>
      <c r="V3166" s="2">
        <f>IFERROR(VLOOKUP(LEFT(F3166,10),'Find Purchase Orders'!B:J,9,FALSE),"")</f>
        <v>44735</v>
      </c>
      <c r="W3166" s="25" t="s">
        <v>7261</v>
      </c>
    </row>
    <row r="3167" spans="1:23" hidden="1">
      <c r="A3167" s="25" t="s">
        <v>7261</v>
      </c>
      <c r="B3167" s="25" t="s">
        <v>7276</v>
      </c>
      <c r="C3167" s="25" t="s">
        <v>7277</v>
      </c>
      <c r="D3167" s="25" t="s">
        <v>5350</v>
      </c>
      <c r="E3167" s="25" t="s">
        <v>14329</v>
      </c>
      <c r="F3167" s="25" t="s">
        <v>14754</v>
      </c>
      <c r="G3167" s="25" t="s">
        <v>14755</v>
      </c>
      <c r="H3167" s="21">
        <v>525</v>
      </c>
      <c r="I3167" s="25" t="s">
        <v>7296</v>
      </c>
      <c r="J3167" s="25" t="s">
        <v>7288</v>
      </c>
      <c r="K3167" s="25" t="s">
        <v>7262</v>
      </c>
      <c r="L3167" s="25" t="s">
        <v>7259</v>
      </c>
      <c r="M3167" s="21">
        <v>525</v>
      </c>
      <c r="N3167" s="21">
        <v>525</v>
      </c>
      <c r="O3167" s="21">
        <v>0</v>
      </c>
      <c r="P3167" s="21">
        <v>525</v>
      </c>
      <c r="Q3167" s="25" t="s">
        <v>7395</v>
      </c>
      <c r="R3167" s="1" t="str">
        <f t="shared" si="51"/>
        <v>ST10064</v>
      </c>
      <c r="S3167" t="str">
        <f>VLOOKUP(R3167,Data!$C$2:$D$261,2,0)</f>
        <v>Aspen Ridge</v>
      </c>
      <c r="T3167">
        <f>COUNTIF('Feb 2022'!A:A,D3167)+COUNTIF('Mar 2022'!A:A,D3167)+COUNTIF('Apr 2022'!A:A,D3167)+COUNTIF('May 2022'!A:A,D3167)+COUNTIF('June 2022'!A:A,D3167)+COUNTIF('July 2022'!A:A,D3167)+COUNTIF('Aug 2022'!A:A,D3167)+COUNTIF('Sep 2022'!A:A,D3167)+COUNTIF('Oct 2022'!A:A,D3167)+COUNTIF('Dec 2022'!A:A,D3167)</f>
        <v>1</v>
      </c>
      <c r="U3167" t="str">
        <f>VLOOKUP(Q3167,'Capital Lookup'!A:B,2,FALSE)</f>
        <v>No</v>
      </c>
      <c r="V3167" s="2">
        <f>IFERROR(VLOOKUP(LEFT(F3167,10),'Find Purchase Orders'!B:J,9,FALSE),"")</f>
        <v>44735</v>
      </c>
      <c r="W3167" s="25" t="s">
        <v>7261</v>
      </c>
    </row>
    <row r="3168" spans="1:23" hidden="1">
      <c r="A3168" s="25" t="s">
        <v>7261</v>
      </c>
      <c r="B3168" s="25" t="s">
        <v>7276</v>
      </c>
      <c r="C3168" s="25" t="s">
        <v>7277</v>
      </c>
      <c r="D3168" s="25" t="s">
        <v>5350</v>
      </c>
      <c r="E3168" s="25" t="s">
        <v>14329</v>
      </c>
      <c r="F3168" s="25" t="s">
        <v>14756</v>
      </c>
      <c r="G3168" s="25" t="s">
        <v>14757</v>
      </c>
      <c r="H3168" s="21">
        <v>5578.84</v>
      </c>
      <c r="I3168" s="25" t="s">
        <v>7296</v>
      </c>
      <c r="J3168" s="25" t="s">
        <v>7288</v>
      </c>
      <c r="K3168" s="25" t="s">
        <v>7262</v>
      </c>
      <c r="L3168" s="25" t="s">
        <v>7259</v>
      </c>
      <c r="M3168" s="21">
        <v>5578.84</v>
      </c>
      <c r="N3168" s="21">
        <v>5578.84</v>
      </c>
      <c r="O3168" s="21">
        <v>0</v>
      </c>
      <c r="P3168" s="21">
        <v>5578.84</v>
      </c>
      <c r="Q3168" s="25" t="s">
        <v>7395</v>
      </c>
      <c r="R3168" s="1" t="str">
        <f t="shared" si="51"/>
        <v>ST10064</v>
      </c>
      <c r="S3168" t="str">
        <f>VLOOKUP(R3168,Data!$C$2:$D$261,2,0)</f>
        <v>Aspen Ridge</v>
      </c>
      <c r="T3168">
        <f>COUNTIF('Feb 2022'!A:A,D3168)+COUNTIF('Mar 2022'!A:A,D3168)+COUNTIF('Apr 2022'!A:A,D3168)+COUNTIF('May 2022'!A:A,D3168)+COUNTIF('June 2022'!A:A,D3168)+COUNTIF('July 2022'!A:A,D3168)+COUNTIF('Aug 2022'!A:A,D3168)+COUNTIF('Sep 2022'!A:A,D3168)+COUNTIF('Oct 2022'!A:A,D3168)+COUNTIF('Dec 2022'!A:A,D3168)</f>
        <v>1</v>
      </c>
      <c r="U3168" t="str">
        <f>VLOOKUP(Q3168,'Capital Lookup'!A:B,2,FALSE)</f>
        <v>No</v>
      </c>
      <c r="V3168" s="2">
        <f>IFERROR(VLOOKUP(LEFT(F3168,10),'Find Purchase Orders'!B:J,9,FALSE),"")</f>
        <v>44735</v>
      </c>
      <c r="W3168" s="25" t="s">
        <v>7261</v>
      </c>
    </row>
    <row r="3169" spans="1:23" hidden="1">
      <c r="A3169" s="25" t="s">
        <v>8814</v>
      </c>
      <c r="B3169" s="25" t="s">
        <v>8088</v>
      </c>
      <c r="C3169" s="25" t="s">
        <v>8058</v>
      </c>
      <c r="D3169" s="25" t="s">
        <v>5351</v>
      </c>
      <c r="E3169" s="25" t="s">
        <v>8443</v>
      </c>
      <c r="F3169" s="25" t="s">
        <v>14758</v>
      </c>
      <c r="G3169" s="25" t="s">
        <v>14759</v>
      </c>
      <c r="H3169" s="21">
        <v>13236.16</v>
      </c>
      <c r="I3169" s="25" t="s">
        <v>7296</v>
      </c>
      <c r="J3169" s="25" t="s">
        <v>7983</v>
      </c>
      <c r="K3169" s="25" t="s">
        <v>7579</v>
      </c>
      <c r="L3169" s="25" t="s">
        <v>7580</v>
      </c>
      <c r="M3169" s="21">
        <v>13236.16</v>
      </c>
      <c r="N3169" s="22">
        <v>0</v>
      </c>
      <c r="O3169" s="21">
        <v>13236.16</v>
      </c>
      <c r="P3169" s="21">
        <v>13236.16</v>
      </c>
      <c r="Q3169" s="25" t="s">
        <v>13734</v>
      </c>
      <c r="R3169" s="1" t="str">
        <f t="shared" si="51"/>
        <v>ST10207</v>
      </c>
      <c r="S3169" t="str">
        <f>VLOOKUP(R3169,Data!$C$2:$D$261,2,0)</f>
        <v>James Bay Care Centre</v>
      </c>
      <c r="T3169">
        <f>COUNTIF('Feb 2022'!A:A,D3169)+COUNTIF('Mar 2022'!A:A,D3169)+COUNTIF('Apr 2022'!A:A,D3169)+COUNTIF('May 2022'!A:A,D3169)+COUNTIF('June 2022'!A:A,D3169)+COUNTIF('July 2022'!A:A,D3169)+COUNTIF('Aug 2022'!A:A,D3169)+COUNTIF('Sep 2022'!A:A,D3169)+COUNTIF('Oct 2022'!A:A,D3169)+COUNTIF('Dec 2022'!A:A,D3169)</f>
        <v>1</v>
      </c>
      <c r="U3169" t="str">
        <f>VLOOKUP(Q3169,'Capital Lookup'!A:B,2,FALSE)</f>
        <v>No</v>
      </c>
      <c r="V3169" s="2">
        <f>IFERROR(VLOOKUP(LEFT(F3169,10),'Find Purchase Orders'!B:J,9,FALSE),"")</f>
        <v>44732</v>
      </c>
      <c r="W3169" s="25" t="s">
        <v>7261</v>
      </c>
    </row>
    <row r="3170" spans="1:23" hidden="1">
      <c r="A3170" s="25" t="s">
        <v>7261</v>
      </c>
      <c r="B3170" s="25" t="s">
        <v>7314</v>
      </c>
      <c r="C3170" s="25" t="s">
        <v>7264</v>
      </c>
      <c r="D3170" s="25" t="s">
        <v>5297</v>
      </c>
      <c r="E3170" s="25" t="s">
        <v>8443</v>
      </c>
      <c r="F3170" s="25" t="s">
        <v>14760</v>
      </c>
      <c r="G3170" s="25" t="s">
        <v>14761</v>
      </c>
      <c r="H3170" s="21">
        <v>7344.75</v>
      </c>
      <c r="I3170" s="25" t="s">
        <v>7287</v>
      </c>
      <c r="J3170" s="25" t="s">
        <v>7288</v>
      </c>
      <c r="K3170" s="25" t="s">
        <v>7640</v>
      </c>
      <c r="L3170" s="25" t="s">
        <v>8787</v>
      </c>
      <c r="M3170" s="21">
        <v>7344.75</v>
      </c>
      <c r="N3170" s="22">
        <v>0</v>
      </c>
      <c r="O3170" s="21">
        <v>7344.75</v>
      </c>
      <c r="P3170" s="21">
        <v>349.75</v>
      </c>
      <c r="Q3170" s="25" t="s">
        <v>14762</v>
      </c>
      <c r="R3170" s="1" t="str">
        <f t="shared" si="51"/>
        <v>ST10062</v>
      </c>
      <c r="S3170" t="str">
        <f>VLOOKUP(R3170,Data!$C$2:$D$261,2,0)</f>
        <v>Fleetwood Villa</v>
      </c>
      <c r="T3170">
        <f>COUNTIF('Feb 2022'!A:A,D3170)+COUNTIF('Mar 2022'!A:A,D3170)+COUNTIF('Apr 2022'!A:A,D3170)+COUNTIF('May 2022'!A:A,D3170)+COUNTIF('June 2022'!A:A,D3170)+COUNTIF('July 2022'!A:A,D3170)+COUNTIF('Aug 2022'!A:A,D3170)+COUNTIF('Sep 2022'!A:A,D3170)+COUNTIF('Oct 2022'!A:A,D3170)+COUNTIF('Dec 2022'!A:A,D3170)</f>
        <v>1</v>
      </c>
      <c r="U3170" t="str">
        <f>VLOOKUP(Q3170,'Capital Lookup'!A:B,2,FALSE)</f>
        <v>No</v>
      </c>
      <c r="V3170" s="2">
        <f>IFERROR(VLOOKUP(LEFT(F3170,10),'Find Purchase Orders'!B:J,9,FALSE),"")</f>
        <v>44727</v>
      </c>
      <c r="W3170" s="25" t="s">
        <v>7261</v>
      </c>
    </row>
    <row r="3171" spans="1:23" hidden="1">
      <c r="A3171" s="25" t="s">
        <v>7252</v>
      </c>
      <c r="B3171" s="25" t="s">
        <v>7574</v>
      </c>
      <c r="C3171" s="25" t="s">
        <v>7254</v>
      </c>
      <c r="D3171" s="25" t="s">
        <v>5299</v>
      </c>
      <c r="E3171" s="25" t="s">
        <v>7576</v>
      </c>
      <c r="F3171" s="25" t="s">
        <v>14763</v>
      </c>
      <c r="G3171" s="25" t="s">
        <v>14764</v>
      </c>
      <c r="H3171" s="21">
        <v>53279.5</v>
      </c>
      <c r="I3171" s="25" t="s">
        <v>7296</v>
      </c>
      <c r="J3171" s="25" t="s">
        <v>7288</v>
      </c>
      <c r="K3171" s="25" t="s">
        <v>7893</v>
      </c>
      <c r="L3171" s="25" t="s">
        <v>8119</v>
      </c>
      <c r="M3171" s="21">
        <v>53279.5</v>
      </c>
      <c r="N3171" s="21">
        <v>53279.5</v>
      </c>
      <c r="O3171" s="21">
        <v>0</v>
      </c>
      <c r="P3171" s="21">
        <v>53279.5</v>
      </c>
      <c r="Q3171" s="25" t="s">
        <v>13773</v>
      </c>
      <c r="R3171" s="1" t="str">
        <f t="shared" si="51"/>
        <v>ST10039</v>
      </c>
      <c r="S3171" t="str">
        <f>VLOOKUP(R3171,Data!$C$2:$D$261,2,0)</f>
        <v>Barrhaven</v>
      </c>
      <c r="T3171">
        <f>COUNTIF('Feb 2022'!A:A,D3171)+COUNTIF('Mar 2022'!A:A,D3171)+COUNTIF('Apr 2022'!A:A,D3171)+COUNTIF('May 2022'!A:A,D3171)+COUNTIF('June 2022'!A:A,D3171)+COUNTIF('July 2022'!A:A,D3171)+COUNTIF('Aug 2022'!A:A,D3171)+COUNTIF('Sep 2022'!A:A,D3171)+COUNTIF('Oct 2022'!A:A,D3171)+COUNTIF('Dec 2022'!A:A,D3171)</f>
        <v>1</v>
      </c>
      <c r="U3171" t="str">
        <f>VLOOKUP(Q3171,'Capital Lookup'!A:B,2,FALSE)</f>
        <v>No</v>
      </c>
      <c r="V3171" s="2">
        <f>IFERROR(VLOOKUP(LEFT(F3171,10),'Find Purchase Orders'!B:J,9,FALSE),"")</f>
        <v>44727</v>
      </c>
      <c r="W3171" s="25" t="s">
        <v>7261</v>
      </c>
    </row>
    <row r="3172" spans="1:23" hidden="1">
      <c r="A3172" s="25" t="s">
        <v>7269</v>
      </c>
      <c r="B3172" s="25" t="s">
        <v>8004</v>
      </c>
      <c r="C3172" s="25" t="s">
        <v>7271</v>
      </c>
      <c r="D3172" s="25" t="s">
        <v>5420</v>
      </c>
      <c r="E3172" s="25" t="s">
        <v>14048</v>
      </c>
      <c r="F3172" s="25" t="s">
        <v>14765</v>
      </c>
      <c r="G3172" s="25" t="s">
        <v>14766</v>
      </c>
      <c r="H3172" s="21">
        <v>41753.5</v>
      </c>
      <c r="I3172" s="25" t="s">
        <v>7296</v>
      </c>
      <c r="J3172" s="25" t="s">
        <v>7288</v>
      </c>
      <c r="K3172" s="25" t="s">
        <v>7733</v>
      </c>
      <c r="L3172" s="25" t="s">
        <v>14767</v>
      </c>
      <c r="M3172" s="21">
        <v>41753.5</v>
      </c>
      <c r="N3172" s="21">
        <v>41753.5</v>
      </c>
      <c r="O3172" s="21">
        <v>0</v>
      </c>
      <c r="P3172" s="21">
        <v>41753.5</v>
      </c>
      <c r="Q3172" s="25" t="s">
        <v>14768</v>
      </c>
      <c r="R3172" s="1" t="str">
        <f t="shared" si="51"/>
        <v>ST10176</v>
      </c>
      <c r="S3172" t="str">
        <f>VLOOKUP(R3172,Data!$C$2:$D$261,2,0)</f>
        <v>Sumac Lodge</v>
      </c>
      <c r="T3172">
        <f>COUNTIF('Feb 2022'!A:A,D3172)+COUNTIF('Mar 2022'!A:A,D3172)+COUNTIF('Apr 2022'!A:A,D3172)+COUNTIF('May 2022'!A:A,D3172)+COUNTIF('June 2022'!A:A,D3172)+COUNTIF('July 2022'!A:A,D3172)+COUNTIF('Aug 2022'!A:A,D3172)+COUNTIF('Sep 2022'!A:A,D3172)+COUNTIF('Oct 2022'!A:A,D3172)+COUNTIF('Dec 2022'!A:A,D3172)</f>
        <v>1</v>
      </c>
      <c r="U3172" t="str">
        <f>VLOOKUP(Q3172,'Capital Lookup'!A:B,2,FALSE)</f>
        <v>No</v>
      </c>
      <c r="V3172" s="2">
        <f>IFERROR(VLOOKUP(LEFT(F3172,10),'Find Purchase Orders'!B:J,9,FALSE),"")</f>
        <v>44741</v>
      </c>
      <c r="W3172" s="25" t="s">
        <v>7261</v>
      </c>
    </row>
    <row r="3173" spans="1:23" hidden="1">
      <c r="A3173" s="25" t="s">
        <v>7519</v>
      </c>
      <c r="B3173" s="25" t="s">
        <v>8121</v>
      </c>
      <c r="C3173" s="25" t="s">
        <v>7282</v>
      </c>
      <c r="D3173" s="25" t="s">
        <v>5301</v>
      </c>
      <c r="E3173" s="25" t="s">
        <v>14769</v>
      </c>
      <c r="F3173" s="25" t="s">
        <v>14770</v>
      </c>
      <c r="G3173" s="25" t="s">
        <v>14771</v>
      </c>
      <c r="H3173" s="21">
        <v>19034.43</v>
      </c>
      <c r="I3173" s="25" t="s">
        <v>7296</v>
      </c>
      <c r="J3173" s="25" t="s">
        <v>7288</v>
      </c>
      <c r="K3173" s="25" t="s">
        <v>7579</v>
      </c>
      <c r="L3173" s="25" t="s">
        <v>8156</v>
      </c>
      <c r="M3173" s="21">
        <v>19034.43</v>
      </c>
      <c r="N3173" s="21">
        <v>13133.29</v>
      </c>
      <c r="O3173" s="21">
        <v>5901.14</v>
      </c>
      <c r="P3173" s="21">
        <v>19034.43</v>
      </c>
      <c r="Q3173" s="25" t="s">
        <v>14772</v>
      </c>
      <c r="R3173" s="1" t="str">
        <f t="shared" si="51"/>
        <v>ST10032</v>
      </c>
      <c r="S3173" t="str">
        <f>VLOOKUP(R3173,Data!$C$2:$D$261,2,0)</f>
        <v>Briargate</v>
      </c>
      <c r="T3173">
        <f>COUNTIF('Feb 2022'!A:A,D3173)+COUNTIF('Mar 2022'!A:A,D3173)+COUNTIF('Apr 2022'!A:A,D3173)+COUNTIF('May 2022'!A:A,D3173)+COUNTIF('June 2022'!A:A,D3173)+COUNTIF('July 2022'!A:A,D3173)+COUNTIF('Aug 2022'!A:A,D3173)+COUNTIF('Sep 2022'!A:A,D3173)+COUNTIF('Oct 2022'!A:A,D3173)+COUNTIF('Dec 2022'!A:A,D3173)</f>
        <v>1</v>
      </c>
      <c r="U3173" t="str">
        <f>VLOOKUP(Q3173,'Capital Lookup'!A:B,2,FALSE)</f>
        <v>No</v>
      </c>
      <c r="V3173" s="2">
        <f>IFERROR(VLOOKUP(LEFT(F3173,10),'Find Purchase Orders'!B:J,9,FALSE),"")</f>
        <v>44729</v>
      </c>
      <c r="W3173" s="25" t="s">
        <v>7261</v>
      </c>
    </row>
    <row r="3174" spans="1:23" hidden="1">
      <c r="A3174" s="25" t="s">
        <v>7261</v>
      </c>
      <c r="B3174" s="25" t="s">
        <v>8108</v>
      </c>
      <c r="C3174" s="25" t="s">
        <v>7264</v>
      </c>
      <c r="D3174" s="25" t="s">
        <v>5303</v>
      </c>
      <c r="E3174" s="25" t="s">
        <v>8110</v>
      </c>
      <c r="F3174" s="25" t="s">
        <v>14773</v>
      </c>
      <c r="G3174" s="25" t="s">
        <v>14774</v>
      </c>
      <c r="H3174" s="21">
        <v>14832.38</v>
      </c>
      <c r="I3174" s="25" t="s">
        <v>7296</v>
      </c>
      <c r="J3174" s="25" t="s">
        <v>7288</v>
      </c>
      <c r="K3174" s="25" t="s">
        <v>7262</v>
      </c>
      <c r="L3174" s="25" t="s">
        <v>7259</v>
      </c>
      <c r="M3174" s="21">
        <v>14832.38</v>
      </c>
      <c r="N3174" s="21">
        <v>14832.38</v>
      </c>
      <c r="O3174" s="21">
        <v>0</v>
      </c>
      <c r="P3174" s="21">
        <v>14832.38</v>
      </c>
      <c r="Q3174" s="25" t="s">
        <v>8113</v>
      </c>
      <c r="R3174" s="1" t="str">
        <f t="shared" si="51"/>
        <v>ST10049</v>
      </c>
      <c r="S3174" t="str">
        <f>VLOOKUP(R3174,Data!$C$2:$D$261,2,0)</f>
        <v>Colonel By</v>
      </c>
      <c r="T3174">
        <f>COUNTIF('Feb 2022'!A:A,D3174)+COUNTIF('Mar 2022'!A:A,D3174)+COUNTIF('Apr 2022'!A:A,D3174)+COUNTIF('May 2022'!A:A,D3174)+COUNTIF('June 2022'!A:A,D3174)+COUNTIF('July 2022'!A:A,D3174)+COUNTIF('Aug 2022'!A:A,D3174)+COUNTIF('Sep 2022'!A:A,D3174)+COUNTIF('Oct 2022'!A:A,D3174)+COUNTIF('Dec 2022'!A:A,D3174)</f>
        <v>1</v>
      </c>
      <c r="U3174" t="str">
        <f>VLOOKUP(Q3174,'Capital Lookup'!A:B,2,FALSE)</f>
        <v>No</v>
      </c>
      <c r="V3174" s="2">
        <f>IFERROR(VLOOKUP(LEFT(F3174,10),'Find Purchase Orders'!B:J,9,FALSE),"")</f>
        <v>44732</v>
      </c>
      <c r="W3174" s="25" t="s">
        <v>7261</v>
      </c>
    </row>
    <row r="3175" spans="1:23" hidden="1">
      <c r="A3175" s="25" t="s">
        <v>7252</v>
      </c>
      <c r="B3175" s="25" t="s">
        <v>7466</v>
      </c>
      <c r="C3175" s="25" t="s">
        <v>7254</v>
      </c>
      <c r="D3175" s="25" t="s">
        <v>5305</v>
      </c>
      <c r="E3175" s="25" t="s">
        <v>7500</v>
      </c>
      <c r="F3175" s="25" t="s">
        <v>14775</v>
      </c>
      <c r="G3175" s="25" t="s">
        <v>14776</v>
      </c>
      <c r="H3175" s="21">
        <v>3890.47</v>
      </c>
      <c r="I3175" s="25" t="s">
        <v>7296</v>
      </c>
      <c r="J3175" s="25" t="s">
        <v>7288</v>
      </c>
      <c r="K3175" s="25" t="s">
        <v>7495</v>
      </c>
      <c r="L3175" s="25" t="s">
        <v>7740</v>
      </c>
      <c r="M3175" s="21">
        <v>3890.47</v>
      </c>
      <c r="N3175" s="21">
        <v>3890.47</v>
      </c>
      <c r="O3175" s="21">
        <v>0</v>
      </c>
      <c r="P3175" s="21">
        <v>3890.47</v>
      </c>
      <c r="Q3175" s="25" t="s">
        <v>14777</v>
      </c>
      <c r="R3175" s="1" t="str">
        <f t="shared" si="51"/>
        <v>ST10052</v>
      </c>
      <c r="S3175" t="str">
        <f>VLOOKUP(R3175,Data!$C$2:$D$261,2,0)</f>
        <v>Portobello</v>
      </c>
      <c r="T3175">
        <f>COUNTIF('Feb 2022'!A:A,D3175)+COUNTIF('Mar 2022'!A:A,D3175)+COUNTIF('Apr 2022'!A:A,D3175)+COUNTIF('May 2022'!A:A,D3175)+COUNTIF('June 2022'!A:A,D3175)+COUNTIF('July 2022'!A:A,D3175)+COUNTIF('Aug 2022'!A:A,D3175)+COUNTIF('Sep 2022'!A:A,D3175)+COUNTIF('Oct 2022'!A:A,D3175)+COUNTIF('Dec 2022'!A:A,D3175)</f>
        <v>1</v>
      </c>
      <c r="U3175" t="str">
        <f>VLOOKUP(Q3175,'Capital Lookup'!A:B,2,FALSE)</f>
        <v>No</v>
      </c>
      <c r="V3175" s="2">
        <f>IFERROR(VLOOKUP(LEFT(F3175,10),'Find Purchase Orders'!B:J,9,FALSE),"")</f>
        <v>44727</v>
      </c>
      <c r="W3175" s="25" t="s">
        <v>7261</v>
      </c>
    </row>
    <row r="3176" spans="1:23" hidden="1">
      <c r="A3176" s="25" t="s">
        <v>7478</v>
      </c>
      <c r="B3176" s="25" t="s">
        <v>7935</v>
      </c>
      <c r="C3176" s="25" t="s">
        <v>7587</v>
      </c>
      <c r="D3176" s="25" t="s">
        <v>5352</v>
      </c>
      <c r="E3176" s="25" t="s">
        <v>7500</v>
      </c>
      <c r="F3176" s="25" t="s">
        <v>14778</v>
      </c>
      <c r="G3176" s="25" t="s">
        <v>14779</v>
      </c>
      <c r="H3176" s="21">
        <v>15452.75</v>
      </c>
      <c r="I3176" s="25" t="s">
        <v>7296</v>
      </c>
      <c r="J3176" s="25" t="s">
        <v>7288</v>
      </c>
      <c r="K3176" s="25" t="s">
        <v>7733</v>
      </c>
      <c r="L3176" s="25" t="s">
        <v>7734</v>
      </c>
      <c r="M3176" s="21">
        <v>15452.75</v>
      </c>
      <c r="N3176" s="21">
        <v>15452.75</v>
      </c>
      <c r="O3176" s="21">
        <v>0</v>
      </c>
      <c r="P3176" s="21">
        <v>15452.75</v>
      </c>
      <c r="Q3176" s="25" t="s">
        <v>14780</v>
      </c>
      <c r="R3176" s="1" t="str">
        <f t="shared" si="51"/>
        <v>ST10162</v>
      </c>
      <c r="S3176" t="str">
        <f>VLOOKUP(R3176,Data!$C$2:$D$261,2,0)</f>
        <v>Elginwood</v>
      </c>
      <c r="T3176">
        <f>COUNTIF('Feb 2022'!A:A,D3176)+COUNTIF('Mar 2022'!A:A,D3176)+COUNTIF('Apr 2022'!A:A,D3176)+COUNTIF('May 2022'!A:A,D3176)+COUNTIF('June 2022'!A:A,D3176)+COUNTIF('July 2022'!A:A,D3176)+COUNTIF('Aug 2022'!A:A,D3176)+COUNTIF('Sep 2022'!A:A,D3176)+COUNTIF('Oct 2022'!A:A,D3176)+COUNTIF('Dec 2022'!A:A,D3176)</f>
        <v>1</v>
      </c>
      <c r="U3176" t="str">
        <f>VLOOKUP(Q3176,'Capital Lookup'!A:B,2,FALSE)</f>
        <v>No</v>
      </c>
      <c r="V3176" s="2">
        <f>IFERROR(VLOOKUP(LEFT(F3176,10),'Find Purchase Orders'!B:J,9,FALSE),"")</f>
        <v>44735</v>
      </c>
      <c r="W3176" s="25" t="s">
        <v>7261</v>
      </c>
    </row>
    <row r="3177" spans="1:23" hidden="1">
      <c r="A3177" s="25" t="s">
        <v>7261</v>
      </c>
      <c r="B3177" s="25" t="s">
        <v>7343</v>
      </c>
      <c r="C3177" s="25" t="s">
        <v>7282</v>
      </c>
      <c r="D3177" s="25" t="s">
        <v>5421</v>
      </c>
      <c r="E3177" s="25" t="s">
        <v>7345</v>
      </c>
      <c r="F3177" s="25" t="s">
        <v>14781</v>
      </c>
      <c r="G3177" s="25" t="s">
        <v>14390</v>
      </c>
      <c r="H3177" s="21">
        <v>282.5</v>
      </c>
      <c r="I3177" s="25" t="s">
        <v>7296</v>
      </c>
      <c r="J3177" s="25" t="s">
        <v>7288</v>
      </c>
      <c r="K3177" s="25" t="s">
        <v>7262</v>
      </c>
      <c r="L3177" s="25" t="s">
        <v>7259</v>
      </c>
      <c r="M3177" s="21">
        <v>282.5</v>
      </c>
      <c r="N3177" s="21">
        <v>282.5</v>
      </c>
      <c r="O3177" s="21">
        <v>0</v>
      </c>
      <c r="P3177" s="21">
        <v>282.5</v>
      </c>
      <c r="Q3177" s="25" t="s">
        <v>7348</v>
      </c>
      <c r="R3177" s="1" t="str">
        <f t="shared" si="51"/>
        <v>ST10093</v>
      </c>
      <c r="S3177" t="str">
        <f>VLOOKUP(R3177,Data!$C$2:$D$261,2,0)</f>
        <v>Windermere on The Mount</v>
      </c>
      <c r="T3177">
        <f>COUNTIF('Feb 2022'!A:A,D3177)+COUNTIF('Mar 2022'!A:A,D3177)+COUNTIF('Apr 2022'!A:A,D3177)+COUNTIF('May 2022'!A:A,D3177)+COUNTIF('June 2022'!A:A,D3177)+COUNTIF('July 2022'!A:A,D3177)+COUNTIF('Aug 2022'!A:A,D3177)+COUNTIF('Sep 2022'!A:A,D3177)+COUNTIF('Oct 2022'!A:A,D3177)+COUNTIF('Dec 2022'!A:A,D3177)</f>
        <v>1</v>
      </c>
      <c r="U3177" t="str">
        <f>VLOOKUP(Q3177,'Capital Lookup'!A:B,2,FALSE)</f>
        <v>No</v>
      </c>
      <c r="V3177" s="2">
        <f>IFERROR(VLOOKUP(LEFT(F3177,10),'Find Purchase Orders'!B:J,9,FALSE),"")</f>
        <v>44742</v>
      </c>
      <c r="W3177" s="25" t="s">
        <v>7261</v>
      </c>
    </row>
    <row r="3178" spans="1:23" hidden="1">
      <c r="A3178" s="25" t="s">
        <v>7261</v>
      </c>
      <c r="B3178" s="25" t="s">
        <v>7343</v>
      </c>
      <c r="C3178" s="25" t="s">
        <v>7282</v>
      </c>
      <c r="D3178" s="25" t="s">
        <v>5421</v>
      </c>
      <c r="E3178" s="25" t="s">
        <v>7345</v>
      </c>
      <c r="F3178" s="25" t="s">
        <v>14782</v>
      </c>
      <c r="G3178" s="25" t="s">
        <v>14783</v>
      </c>
      <c r="H3178" s="21">
        <v>7245.42</v>
      </c>
      <c r="I3178" s="25" t="s">
        <v>7296</v>
      </c>
      <c r="J3178" s="25" t="s">
        <v>7288</v>
      </c>
      <c r="K3178" s="25" t="s">
        <v>7262</v>
      </c>
      <c r="L3178" s="25" t="s">
        <v>7259</v>
      </c>
      <c r="M3178" s="21">
        <v>7245.42</v>
      </c>
      <c r="N3178" s="21">
        <v>7229.18</v>
      </c>
      <c r="O3178" s="21">
        <v>16.239999999999998</v>
      </c>
      <c r="P3178" s="21">
        <v>7245.42</v>
      </c>
      <c r="Q3178" s="25" t="s">
        <v>7348</v>
      </c>
      <c r="R3178" s="1" t="str">
        <f t="shared" si="51"/>
        <v>ST10093</v>
      </c>
      <c r="S3178" t="str">
        <f>VLOOKUP(R3178,Data!$C$2:$D$261,2,0)</f>
        <v>Windermere on The Mount</v>
      </c>
      <c r="T3178">
        <f>COUNTIF('Feb 2022'!A:A,D3178)+COUNTIF('Mar 2022'!A:A,D3178)+COUNTIF('Apr 2022'!A:A,D3178)+COUNTIF('May 2022'!A:A,D3178)+COUNTIF('June 2022'!A:A,D3178)+COUNTIF('July 2022'!A:A,D3178)+COUNTIF('Aug 2022'!A:A,D3178)+COUNTIF('Sep 2022'!A:A,D3178)+COUNTIF('Oct 2022'!A:A,D3178)+COUNTIF('Dec 2022'!A:A,D3178)</f>
        <v>1</v>
      </c>
      <c r="U3178" t="str">
        <f>VLOOKUP(Q3178,'Capital Lookup'!A:B,2,FALSE)</f>
        <v>No</v>
      </c>
      <c r="V3178" s="2">
        <f>IFERROR(VLOOKUP(LEFT(F3178,10),'Find Purchase Orders'!B:J,9,FALSE),"")</f>
        <v>44742</v>
      </c>
      <c r="W3178" s="25" t="s">
        <v>7261</v>
      </c>
    </row>
    <row r="3179" spans="1:23" hidden="1">
      <c r="A3179" s="25" t="s">
        <v>7478</v>
      </c>
      <c r="B3179" s="25" t="s">
        <v>9205</v>
      </c>
      <c r="C3179" s="25" t="s">
        <v>8058</v>
      </c>
      <c r="D3179" s="25" t="s">
        <v>5353</v>
      </c>
      <c r="E3179" s="25" t="s">
        <v>8443</v>
      </c>
      <c r="F3179" s="25" t="s">
        <v>14784</v>
      </c>
      <c r="G3179" s="25" t="s">
        <v>14785</v>
      </c>
      <c r="H3179" s="21">
        <v>14122.5</v>
      </c>
      <c r="I3179" s="25" t="s">
        <v>7296</v>
      </c>
      <c r="J3179" s="25" t="s">
        <v>7983</v>
      </c>
      <c r="K3179" s="25" t="s">
        <v>7495</v>
      </c>
      <c r="L3179" s="25" t="s">
        <v>7745</v>
      </c>
      <c r="M3179" s="21">
        <v>14122.5</v>
      </c>
      <c r="N3179" s="22">
        <v>0</v>
      </c>
      <c r="O3179" s="21">
        <v>14122.5</v>
      </c>
      <c r="P3179" s="21">
        <v>14122.5</v>
      </c>
      <c r="Q3179" s="25" t="s">
        <v>14786</v>
      </c>
      <c r="R3179" s="1" t="str">
        <f t="shared" si="51"/>
        <v>ST10206</v>
      </c>
      <c r="S3179" t="str">
        <f>VLOOKUP(R3179,Data!$C$2:$D$261,2,0)</f>
        <v>Holyrood Manor</v>
      </c>
      <c r="T3179">
        <f>COUNTIF('Feb 2022'!A:A,D3179)+COUNTIF('Mar 2022'!A:A,D3179)+COUNTIF('Apr 2022'!A:A,D3179)+COUNTIF('May 2022'!A:A,D3179)+COUNTIF('June 2022'!A:A,D3179)+COUNTIF('July 2022'!A:A,D3179)+COUNTIF('Aug 2022'!A:A,D3179)+COUNTIF('Sep 2022'!A:A,D3179)+COUNTIF('Oct 2022'!A:A,D3179)+COUNTIF('Dec 2022'!A:A,D3179)</f>
        <v>1</v>
      </c>
      <c r="U3179" t="str">
        <f>VLOOKUP(Q3179,'Capital Lookup'!A:B,2,FALSE)</f>
        <v>No</v>
      </c>
      <c r="V3179" s="2">
        <f>IFERROR(VLOOKUP(LEFT(F3179,10),'Find Purchase Orders'!B:J,9,FALSE),"")</f>
        <v>44733</v>
      </c>
      <c r="W3179" s="25" t="s">
        <v>7261</v>
      </c>
    </row>
    <row r="3180" spans="1:23" hidden="1">
      <c r="A3180" s="25" t="s">
        <v>7478</v>
      </c>
      <c r="B3180" s="25" t="s">
        <v>9205</v>
      </c>
      <c r="C3180" s="25" t="s">
        <v>8058</v>
      </c>
      <c r="D3180" s="25" t="s">
        <v>5353</v>
      </c>
      <c r="E3180" s="25" t="s">
        <v>8443</v>
      </c>
      <c r="F3180" s="25" t="s">
        <v>14787</v>
      </c>
      <c r="G3180" s="25" t="s">
        <v>14785</v>
      </c>
      <c r="H3180" s="21">
        <v>209805.75</v>
      </c>
      <c r="I3180" s="25" t="s">
        <v>7287</v>
      </c>
      <c r="J3180" s="25" t="s">
        <v>7983</v>
      </c>
      <c r="K3180" s="25" t="s">
        <v>7495</v>
      </c>
      <c r="L3180" s="25" t="s">
        <v>7745</v>
      </c>
      <c r="M3180" s="21">
        <v>209805.75</v>
      </c>
      <c r="N3180" s="22">
        <v>0</v>
      </c>
      <c r="O3180" s="21">
        <v>209805.75</v>
      </c>
      <c r="P3180" s="21">
        <v>9990.75</v>
      </c>
      <c r="Q3180" s="25" t="s">
        <v>14786</v>
      </c>
      <c r="R3180" s="1" t="str">
        <f t="shared" si="51"/>
        <v>ST10206</v>
      </c>
      <c r="S3180" t="str">
        <f>VLOOKUP(R3180,Data!$C$2:$D$261,2,0)</f>
        <v>Holyrood Manor</v>
      </c>
      <c r="T3180">
        <f>COUNTIF('Feb 2022'!A:A,D3180)+COUNTIF('Mar 2022'!A:A,D3180)+COUNTIF('Apr 2022'!A:A,D3180)+COUNTIF('May 2022'!A:A,D3180)+COUNTIF('June 2022'!A:A,D3180)+COUNTIF('July 2022'!A:A,D3180)+COUNTIF('Aug 2022'!A:A,D3180)+COUNTIF('Sep 2022'!A:A,D3180)+COUNTIF('Oct 2022'!A:A,D3180)+COUNTIF('Dec 2022'!A:A,D3180)</f>
        <v>1</v>
      </c>
      <c r="U3180" t="str">
        <f>VLOOKUP(Q3180,'Capital Lookup'!A:B,2,FALSE)</f>
        <v>No</v>
      </c>
      <c r="V3180" s="2">
        <f>IFERROR(VLOOKUP(LEFT(F3180,10),'Find Purchase Orders'!B:J,9,FALSE),"")</f>
        <v>44733</v>
      </c>
      <c r="W3180" s="25" t="s">
        <v>7261</v>
      </c>
    </row>
    <row r="3181" spans="1:23" hidden="1">
      <c r="A3181" s="25" t="s">
        <v>7478</v>
      </c>
      <c r="B3181" s="25" t="s">
        <v>7608</v>
      </c>
      <c r="C3181" s="25" t="s">
        <v>7587</v>
      </c>
      <c r="D3181" s="25" t="s">
        <v>5307</v>
      </c>
      <c r="E3181" s="25" t="s">
        <v>7500</v>
      </c>
      <c r="F3181" s="25" t="s">
        <v>14788</v>
      </c>
      <c r="G3181" s="25" t="s">
        <v>14789</v>
      </c>
      <c r="H3181" s="21">
        <v>1535.95</v>
      </c>
      <c r="I3181" s="25" t="s">
        <v>7296</v>
      </c>
      <c r="J3181" s="25" t="s">
        <v>7288</v>
      </c>
      <c r="K3181" s="25" t="s">
        <v>7495</v>
      </c>
      <c r="L3181" s="25" t="s">
        <v>7740</v>
      </c>
      <c r="M3181" s="21">
        <v>1535.95</v>
      </c>
      <c r="N3181" s="21">
        <v>1535.95</v>
      </c>
      <c r="O3181" s="21">
        <v>0</v>
      </c>
      <c r="P3181" s="21">
        <v>1535.95</v>
      </c>
      <c r="Q3181" s="25" t="s">
        <v>14790</v>
      </c>
      <c r="R3181" s="1" t="str">
        <f t="shared" si="51"/>
        <v>ST10161</v>
      </c>
      <c r="S3181" t="str">
        <f>VLOOKUP(R3181,Data!$C$2:$D$261,2,0)</f>
        <v>Longfields Manor</v>
      </c>
      <c r="T3181">
        <f>COUNTIF('Feb 2022'!A:A,D3181)+COUNTIF('Mar 2022'!A:A,D3181)+COUNTIF('Apr 2022'!A:A,D3181)+COUNTIF('May 2022'!A:A,D3181)+COUNTIF('June 2022'!A:A,D3181)+COUNTIF('July 2022'!A:A,D3181)+COUNTIF('Aug 2022'!A:A,D3181)+COUNTIF('Sep 2022'!A:A,D3181)+COUNTIF('Oct 2022'!A:A,D3181)+COUNTIF('Dec 2022'!A:A,D3181)</f>
        <v>1</v>
      </c>
      <c r="U3181" t="str">
        <f>VLOOKUP(Q3181,'Capital Lookup'!A:B,2,FALSE)</f>
        <v>No</v>
      </c>
      <c r="V3181" s="2">
        <f>IFERROR(VLOOKUP(LEFT(F3181,10),'Find Purchase Orders'!B:J,9,FALSE),"")</f>
        <v>44727</v>
      </c>
      <c r="W3181" s="25" t="s">
        <v>7261</v>
      </c>
    </row>
    <row r="3182" spans="1:23" hidden="1">
      <c r="A3182" s="25" t="s">
        <v>7261</v>
      </c>
      <c r="B3182" s="25" t="s">
        <v>9405</v>
      </c>
      <c r="C3182" s="25" t="s">
        <v>7282</v>
      </c>
      <c r="D3182" s="25" t="s">
        <v>5354</v>
      </c>
      <c r="E3182" s="25" t="s">
        <v>7500</v>
      </c>
      <c r="F3182" s="25" t="s">
        <v>14791</v>
      </c>
      <c r="G3182" s="25" t="s">
        <v>14792</v>
      </c>
      <c r="H3182" s="21">
        <v>67319.75</v>
      </c>
      <c r="I3182" s="25" t="s">
        <v>7287</v>
      </c>
      <c r="J3182" s="25" t="s">
        <v>7288</v>
      </c>
      <c r="K3182" s="25" t="s">
        <v>7733</v>
      </c>
      <c r="L3182" s="25" t="s">
        <v>8052</v>
      </c>
      <c r="M3182" s="21">
        <v>67319.75</v>
      </c>
      <c r="N3182" s="22">
        <v>0</v>
      </c>
      <c r="O3182" s="21">
        <v>67319.75</v>
      </c>
      <c r="P3182" s="21">
        <v>7744.75</v>
      </c>
      <c r="Q3182" s="25" t="s">
        <v>14793</v>
      </c>
      <c r="R3182" s="1" t="str">
        <f t="shared" si="51"/>
        <v>ST10035</v>
      </c>
      <c r="S3182" t="str">
        <f>VLOOKUP(R3182,Data!$C$2:$D$261,2,0)</f>
        <v>The Westwood</v>
      </c>
      <c r="T3182">
        <f>COUNTIF('Feb 2022'!A:A,D3182)+COUNTIF('Mar 2022'!A:A,D3182)+COUNTIF('Apr 2022'!A:A,D3182)+COUNTIF('May 2022'!A:A,D3182)+COUNTIF('June 2022'!A:A,D3182)+COUNTIF('July 2022'!A:A,D3182)+COUNTIF('Aug 2022'!A:A,D3182)+COUNTIF('Sep 2022'!A:A,D3182)+COUNTIF('Oct 2022'!A:A,D3182)+COUNTIF('Dec 2022'!A:A,D3182)</f>
        <v>1</v>
      </c>
      <c r="U3182" t="str">
        <f>VLOOKUP(Q3182,'Capital Lookup'!A:B,2,FALSE)</f>
        <v>No</v>
      </c>
      <c r="V3182" s="2">
        <f>IFERROR(VLOOKUP(LEFT(F3182,10),'Find Purchase Orders'!B:J,9,FALSE),"")</f>
        <v>44732</v>
      </c>
      <c r="W3182" s="25" t="s">
        <v>7261</v>
      </c>
    </row>
    <row r="3183" spans="1:23" hidden="1">
      <c r="A3183" s="25" t="s">
        <v>8607</v>
      </c>
      <c r="B3183" s="25" t="s">
        <v>9044</v>
      </c>
      <c r="C3183" s="25"/>
      <c r="D3183" s="25" t="s">
        <v>14794</v>
      </c>
      <c r="E3183" s="25" t="s">
        <v>9046</v>
      </c>
      <c r="F3183" s="25" t="s">
        <v>14795</v>
      </c>
      <c r="G3183" s="25" t="s">
        <v>14796</v>
      </c>
      <c r="H3183" s="21">
        <v>1412.5</v>
      </c>
      <c r="I3183" s="25" t="s">
        <v>7296</v>
      </c>
      <c r="J3183" s="25" t="s">
        <v>7288</v>
      </c>
      <c r="K3183" s="25" t="s">
        <v>7289</v>
      </c>
      <c r="L3183" s="25" t="s">
        <v>7259</v>
      </c>
      <c r="M3183" s="21">
        <v>1412.5</v>
      </c>
      <c r="N3183" s="21">
        <v>1412.5</v>
      </c>
      <c r="O3183" s="21">
        <v>0</v>
      </c>
      <c r="P3183" s="21">
        <v>1412.5</v>
      </c>
      <c r="Q3183" s="25" t="s">
        <v>9049</v>
      </c>
      <c r="R3183" s="1" t="str">
        <f t="shared" si="51"/>
        <v>ST10398</v>
      </c>
      <c r="S3183" t="e">
        <f>VLOOKUP(R3183,Data!$C$2:$D$261,2,0)</f>
        <v>#N/A</v>
      </c>
      <c r="T3183">
        <f>COUNTIF('Feb 2022'!A:A,D3183)+COUNTIF('Mar 2022'!A:A,D3183)+COUNTIF('Apr 2022'!A:A,D3183)+COUNTIF('May 2022'!A:A,D3183)+COUNTIF('June 2022'!A:A,D3183)+COUNTIF('July 2022'!A:A,D3183)+COUNTIF('Aug 2022'!A:A,D3183)+COUNTIF('Sep 2022'!A:A,D3183)+COUNTIF('Oct 2022'!A:A,D3183)+COUNTIF('Dec 2022'!A:A,D3183)</f>
        <v>0</v>
      </c>
      <c r="U3183" t="str">
        <f>VLOOKUP(Q3183,'Capital Lookup'!A:B,2,FALSE)</f>
        <v>Yes</v>
      </c>
      <c r="V3183" s="2">
        <f>IFERROR(VLOOKUP(LEFT(F3183,10),'Find Purchase Orders'!B:J,9,FALSE),"")</f>
        <v>44732</v>
      </c>
      <c r="W3183" s="25" t="s">
        <v>7261</v>
      </c>
    </row>
    <row r="3184" spans="1:23" hidden="1">
      <c r="A3184" s="25" t="s">
        <v>8607</v>
      </c>
      <c r="B3184" s="25" t="s">
        <v>9044</v>
      </c>
      <c r="C3184" s="25"/>
      <c r="D3184" s="25" t="s">
        <v>14794</v>
      </c>
      <c r="E3184" s="25" t="s">
        <v>9046</v>
      </c>
      <c r="F3184" s="25" t="s">
        <v>14797</v>
      </c>
      <c r="G3184" s="25" t="s">
        <v>14798</v>
      </c>
      <c r="H3184" s="21">
        <v>339</v>
      </c>
      <c r="I3184" s="25" t="s">
        <v>7296</v>
      </c>
      <c r="J3184" s="25" t="s">
        <v>7288</v>
      </c>
      <c r="K3184" s="25" t="s">
        <v>7289</v>
      </c>
      <c r="L3184" s="25" t="s">
        <v>7259</v>
      </c>
      <c r="M3184" s="21">
        <v>339</v>
      </c>
      <c r="N3184" s="21">
        <v>339</v>
      </c>
      <c r="O3184" s="21">
        <v>0</v>
      </c>
      <c r="P3184" s="21">
        <v>339</v>
      </c>
      <c r="Q3184" s="25" t="s">
        <v>9049</v>
      </c>
      <c r="R3184" s="1" t="str">
        <f t="shared" si="51"/>
        <v>ST10398</v>
      </c>
      <c r="S3184" t="e">
        <f>VLOOKUP(R3184,Data!$C$2:$D$261,2,0)</f>
        <v>#N/A</v>
      </c>
      <c r="T3184">
        <f>COUNTIF('Feb 2022'!A:A,D3184)+COUNTIF('Mar 2022'!A:A,D3184)+COUNTIF('Apr 2022'!A:A,D3184)+COUNTIF('May 2022'!A:A,D3184)+COUNTIF('June 2022'!A:A,D3184)+COUNTIF('July 2022'!A:A,D3184)+COUNTIF('Aug 2022'!A:A,D3184)+COUNTIF('Sep 2022'!A:A,D3184)+COUNTIF('Oct 2022'!A:A,D3184)+COUNTIF('Dec 2022'!A:A,D3184)</f>
        <v>0</v>
      </c>
      <c r="U3184" t="str">
        <f>VLOOKUP(Q3184,'Capital Lookup'!A:B,2,FALSE)</f>
        <v>Yes</v>
      </c>
      <c r="V3184" s="2">
        <f>IFERROR(VLOOKUP(LEFT(F3184,10),'Find Purchase Orders'!B:J,9,FALSE),"")</f>
        <v>44732</v>
      </c>
      <c r="W3184" s="25" t="s">
        <v>7261</v>
      </c>
    </row>
    <row r="3185" spans="1:23" hidden="1">
      <c r="A3185" s="25" t="s">
        <v>10327</v>
      </c>
      <c r="B3185" s="25" t="s">
        <v>9405</v>
      </c>
      <c r="C3185" s="25" t="s">
        <v>7282</v>
      </c>
      <c r="D3185" s="25" t="s">
        <v>5355</v>
      </c>
      <c r="E3185" s="25" t="s">
        <v>7500</v>
      </c>
      <c r="F3185" s="25" t="s">
        <v>14799</v>
      </c>
      <c r="G3185" s="25" t="s">
        <v>14800</v>
      </c>
      <c r="H3185" s="21">
        <v>6557.96</v>
      </c>
      <c r="I3185" s="25" t="s">
        <v>7296</v>
      </c>
      <c r="J3185" s="25" t="s">
        <v>7288</v>
      </c>
      <c r="K3185" s="25" t="s">
        <v>7778</v>
      </c>
      <c r="L3185" s="25" t="s">
        <v>8150</v>
      </c>
      <c r="M3185" s="21">
        <v>6557.96</v>
      </c>
      <c r="N3185" s="22">
        <v>0</v>
      </c>
      <c r="O3185" s="21">
        <v>6557.96</v>
      </c>
      <c r="P3185" s="21">
        <v>6557.96</v>
      </c>
      <c r="Q3185" s="25" t="s">
        <v>14801</v>
      </c>
      <c r="R3185" s="1" t="str">
        <f t="shared" si="51"/>
        <v>ST10035</v>
      </c>
      <c r="S3185" t="str">
        <f>VLOOKUP(R3185,Data!$C$2:$D$261,2,0)</f>
        <v>The Westwood</v>
      </c>
      <c r="T3185">
        <f>COUNTIF('Feb 2022'!A:A,D3185)+COUNTIF('Mar 2022'!A:A,D3185)+COUNTIF('Apr 2022'!A:A,D3185)+COUNTIF('May 2022'!A:A,D3185)+COUNTIF('June 2022'!A:A,D3185)+COUNTIF('July 2022'!A:A,D3185)+COUNTIF('Aug 2022'!A:A,D3185)+COUNTIF('Sep 2022'!A:A,D3185)+COUNTIF('Oct 2022'!A:A,D3185)+COUNTIF('Dec 2022'!A:A,D3185)</f>
        <v>1</v>
      </c>
      <c r="U3185" t="str">
        <f>VLOOKUP(Q3185,'Capital Lookup'!A:B,2,FALSE)</f>
        <v>No</v>
      </c>
      <c r="V3185" s="2">
        <f>IFERROR(VLOOKUP(LEFT(F3185,10),'Find Purchase Orders'!B:J,9,FALSE),"")</f>
        <v>44733</v>
      </c>
      <c r="W3185" s="25" t="s">
        <v>7261</v>
      </c>
    </row>
    <row r="3186" spans="1:23" hidden="1">
      <c r="A3186" s="25" t="s">
        <v>7261</v>
      </c>
      <c r="B3186" s="25" t="s">
        <v>9405</v>
      </c>
      <c r="C3186" s="25" t="s">
        <v>7282</v>
      </c>
      <c r="D3186" s="25" t="s">
        <v>5356</v>
      </c>
      <c r="E3186" s="25" t="s">
        <v>8200</v>
      </c>
      <c r="F3186" s="25" t="s">
        <v>14802</v>
      </c>
      <c r="G3186" s="25" t="s">
        <v>14803</v>
      </c>
      <c r="H3186" s="21">
        <v>67.8</v>
      </c>
      <c r="I3186" s="25" t="s">
        <v>7296</v>
      </c>
      <c r="J3186" s="25" t="s">
        <v>7288</v>
      </c>
      <c r="K3186" s="25" t="s">
        <v>7289</v>
      </c>
      <c r="L3186" s="25" t="s">
        <v>7259</v>
      </c>
      <c r="M3186" s="21">
        <v>67.8</v>
      </c>
      <c r="N3186" s="21">
        <v>67.8</v>
      </c>
      <c r="O3186" s="21">
        <v>0</v>
      </c>
      <c r="P3186" s="21">
        <v>67.8</v>
      </c>
      <c r="Q3186" s="25" t="s">
        <v>9409</v>
      </c>
      <c r="R3186" s="1" t="str">
        <f t="shared" si="51"/>
        <v>ST10035</v>
      </c>
      <c r="S3186" t="str">
        <f>VLOOKUP(R3186,Data!$C$2:$D$261,2,0)</f>
        <v>The Westwood</v>
      </c>
      <c r="T3186">
        <f>COUNTIF('Feb 2022'!A:A,D3186)+COUNTIF('Mar 2022'!A:A,D3186)+COUNTIF('Apr 2022'!A:A,D3186)+COUNTIF('May 2022'!A:A,D3186)+COUNTIF('June 2022'!A:A,D3186)+COUNTIF('July 2022'!A:A,D3186)+COUNTIF('Aug 2022'!A:A,D3186)+COUNTIF('Sep 2022'!A:A,D3186)+COUNTIF('Oct 2022'!A:A,D3186)+COUNTIF('Dec 2022'!A:A,D3186)</f>
        <v>1</v>
      </c>
      <c r="U3186" t="str">
        <f>VLOOKUP(Q3186,'Capital Lookup'!A:B,2,FALSE)</f>
        <v>No</v>
      </c>
      <c r="V3186" s="2">
        <f>IFERROR(VLOOKUP(LEFT(F3186,10),'Find Purchase Orders'!B:J,9,FALSE),"")</f>
        <v>44732</v>
      </c>
      <c r="W3186" s="25" t="s">
        <v>7261</v>
      </c>
    </row>
    <row r="3187" spans="1:23" hidden="1">
      <c r="A3187" s="25" t="s">
        <v>7261</v>
      </c>
      <c r="B3187" s="25" t="s">
        <v>9405</v>
      </c>
      <c r="C3187" s="25" t="s">
        <v>7282</v>
      </c>
      <c r="D3187" s="25" t="s">
        <v>5356</v>
      </c>
      <c r="E3187" s="25" t="s">
        <v>8200</v>
      </c>
      <c r="F3187" s="25" t="s">
        <v>14804</v>
      </c>
      <c r="G3187" s="25" t="s">
        <v>14805</v>
      </c>
      <c r="H3187" s="21">
        <v>1412.5</v>
      </c>
      <c r="I3187" s="25" t="s">
        <v>7296</v>
      </c>
      <c r="J3187" s="25" t="s">
        <v>7288</v>
      </c>
      <c r="K3187" s="25" t="s">
        <v>7289</v>
      </c>
      <c r="L3187" s="25" t="s">
        <v>7259</v>
      </c>
      <c r="M3187" s="21">
        <v>1412.5</v>
      </c>
      <c r="N3187" s="21">
        <v>1412.5</v>
      </c>
      <c r="O3187" s="21">
        <v>0</v>
      </c>
      <c r="P3187" s="21">
        <v>1412.5</v>
      </c>
      <c r="Q3187" s="25" t="s">
        <v>9409</v>
      </c>
      <c r="R3187" s="1" t="str">
        <f t="shared" si="51"/>
        <v>ST10035</v>
      </c>
      <c r="S3187" t="str">
        <f>VLOOKUP(R3187,Data!$C$2:$D$261,2,0)</f>
        <v>The Westwood</v>
      </c>
      <c r="T3187">
        <f>COUNTIF('Feb 2022'!A:A,D3187)+COUNTIF('Mar 2022'!A:A,D3187)+COUNTIF('Apr 2022'!A:A,D3187)+COUNTIF('May 2022'!A:A,D3187)+COUNTIF('June 2022'!A:A,D3187)+COUNTIF('July 2022'!A:A,D3187)+COUNTIF('Aug 2022'!A:A,D3187)+COUNTIF('Sep 2022'!A:A,D3187)+COUNTIF('Oct 2022'!A:A,D3187)+COUNTIF('Dec 2022'!A:A,D3187)</f>
        <v>1</v>
      </c>
      <c r="U3187" t="str">
        <f>VLOOKUP(Q3187,'Capital Lookup'!A:B,2,FALSE)</f>
        <v>No</v>
      </c>
      <c r="V3187" s="2">
        <f>IFERROR(VLOOKUP(LEFT(F3187,10),'Find Purchase Orders'!B:J,9,FALSE),"")</f>
        <v>44732</v>
      </c>
      <c r="W3187" s="25" t="s">
        <v>7261</v>
      </c>
    </row>
    <row r="3188" spans="1:23" hidden="1">
      <c r="A3188" s="25" t="s">
        <v>10327</v>
      </c>
      <c r="B3188" s="25" t="s">
        <v>9405</v>
      </c>
      <c r="C3188" s="25" t="s">
        <v>7282</v>
      </c>
      <c r="D3188" s="25" t="s">
        <v>14806</v>
      </c>
      <c r="E3188" s="25" t="s">
        <v>8200</v>
      </c>
      <c r="H3188" s="21">
        <v>4289.4799999999996</v>
      </c>
      <c r="I3188" s="25" t="s">
        <v>7257</v>
      </c>
      <c r="K3188" s="25" t="s">
        <v>8817</v>
      </c>
      <c r="L3188" s="25" t="s">
        <v>8647</v>
      </c>
      <c r="M3188" s="22">
        <v>0</v>
      </c>
      <c r="N3188" s="22">
        <v>0</v>
      </c>
      <c r="O3188" s="21">
        <v>0</v>
      </c>
      <c r="P3188" s="21">
        <v>493.48</v>
      </c>
      <c r="Q3188" s="25"/>
      <c r="R3188" s="1" t="str">
        <f t="shared" si="51"/>
        <v>ST10035</v>
      </c>
      <c r="S3188" t="str">
        <f>VLOOKUP(R3188,Data!$C$2:$D$261,2,0)</f>
        <v>The Westwood</v>
      </c>
      <c r="T3188">
        <f>COUNTIF('Feb 2022'!A:A,D3188)+COUNTIF('Mar 2022'!A:A,D3188)+COUNTIF('Apr 2022'!A:A,D3188)+COUNTIF('May 2022'!A:A,D3188)+COUNTIF('June 2022'!A:A,D3188)+COUNTIF('July 2022'!A:A,D3188)+COUNTIF('Aug 2022'!A:A,D3188)+COUNTIF('Sep 2022'!A:A,D3188)+COUNTIF('Oct 2022'!A:A,D3188)+COUNTIF('Dec 2022'!A:A,D3188)</f>
        <v>0</v>
      </c>
      <c r="U3188" t="e">
        <f>VLOOKUP(Q3188,'Capital Lookup'!A:B,2,FALSE)</f>
        <v>#N/A</v>
      </c>
      <c r="V3188" s="2" t="str">
        <f>IFERROR(VLOOKUP(LEFT(F3188,10),'Find Purchase Orders'!B:J,9,FALSE),"")</f>
        <v/>
      </c>
      <c r="W3188" s="25" t="s">
        <v>7261</v>
      </c>
    </row>
    <row r="3189" spans="1:23" hidden="1">
      <c r="A3189" s="25" t="s">
        <v>7269</v>
      </c>
      <c r="B3189" s="25" t="s">
        <v>7838</v>
      </c>
      <c r="C3189" s="25"/>
      <c r="D3189" s="25" t="s">
        <v>14807</v>
      </c>
      <c r="E3189" s="25" t="s">
        <v>7492</v>
      </c>
      <c r="F3189" s="25" t="s">
        <v>14808</v>
      </c>
      <c r="G3189" s="25" t="s">
        <v>14809</v>
      </c>
      <c r="H3189" s="21">
        <v>4623.96</v>
      </c>
      <c r="I3189" s="25" t="s">
        <v>7296</v>
      </c>
      <c r="J3189" s="25" t="s">
        <v>7288</v>
      </c>
      <c r="K3189" s="25" t="s">
        <v>7495</v>
      </c>
      <c r="L3189" s="25" t="s">
        <v>7808</v>
      </c>
      <c r="M3189" s="21">
        <v>4623.96</v>
      </c>
      <c r="N3189" s="21">
        <v>4623.96</v>
      </c>
      <c r="O3189" s="21">
        <v>0</v>
      </c>
      <c r="P3189" s="21">
        <v>4623.96</v>
      </c>
      <c r="Q3189" s="25" t="s">
        <v>8040</v>
      </c>
      <c r="R3189" s="1" t="str">
        <f t="shared" si="51"/>
        <v>ST10336</v>
      </c>
      <c r="S3189" t="str">
        <f>VLOOKUP(R3189,Data!$C$2:$D$261,2,0)</f>
        <v>The Village Seniors Community</v>
      </c>
      <c r="T3189">
        <f>COUNTIF('Feb 2022'!A:A,D3189)+COUNTIF('Mar 2022'!A:A,D3189)+COUNTIF('Apr 2022'!A:A,D3189)+COUNTIF('May 2022'!A:A,D3189)+COUNTIF('June 2022'!A:A,D3189)+COUNTIF('July 2022'!A:A,D3189)+COUNTIF('Aug 2022'!A:A,D3189)+COUNTIF('Sep 2022'!A:A,D3189)+COUNTIF('Oct 2022'!A:A,D3189)+COUNTIF('Dec 2022'!A:A,D3189)</f>
        <v>0</v>
      </c>
      <c r="U3189" t="str">
        <f>VLOOKUP(Q3189,'Capital Lookup'!A:B,2,FALSE)</f>
        <v>Yes</v>
      </c>
      <c r="V3189" s="2">
        <f>IFERROR(VLOOKUP(LEFT(F3189,10),'Find Purchase Orders'!B:J,9,FALSE),"")</f>
        <v>44729</v>
      </c>
      <c r="W3189" s="25" t="s">
        <v>7261</v>
      </c>
    </row>
    <row r="3190" spans="1:23" hidden="1">
      <c r="A3190" s="25" t="s">
        <v>7540</v>
      </c>
      <c r="B3190" s="25" t="s">
        <v>8387</v>
      </c>
      <c r="C3190" s="25" t="s">
        <v>7264</v>
      </c>
      <c r="D3190" s="25" t="s">
        <v>5309</v>
      </c>
      <c r="E3190" s="25" t="s">
        <v>7273</v>
      </c>
      <c r="F3190" s="25" t="s">
        <v>14810</v>
      </c>
      <c r="G3190" s="25" t="s">
        <v>14811</v>
      </c>
      <c r="H3190" s="21">
        <v>3883.95</v>
      </c>
      <c r="I3190" s="25" t="s">
        <v>7296</v>
      </c>
      <c r="J3190" s="25" t="s">
        <v>7288</v>
      </c>
      <c r="K3190" s="25" t="s">
        <v>7579</v>
      </c>
      <c r="L3190" s="25" t="s">
        <v>8156</v>
      </c>
      <c r="M3190" s="21">
        <v>3883.95</v>
      </c>
      <c r="N3190" s="21">
        <v>3883.95</v>
      </c>
      <c r="O3190" s="21">
        <v>0</v>
      </c>
      <c r="P3190" s="21">
        <v>3883.95</v>
      </c>
      <c r="Q3190" s="25" t="s">
        <v>14812</v>
      </c>
      <c r="R3190" s="1" t="str">
        <f t="shared" si="51"/>
        <v>ST10071</v>
      </c>
      <c r="S3190" t="str">
        <f>VLOOKUP(R3190,Data!$C$2:$D$261,2,0)</f>
        <v>Riverbend</v>
      </c>
      <c r="T3190">
        <f>COUNTIF('Feb 2022'!A:A,D3190)+COUNTIF('Mar 2022'!A:A,D3190)+COUNTIF('Apr 2022'!A:A,D3190)+COUNTIF('May 2022'!A:A,D3190)+COUNTIF('June 2022'!A:A,D3190)+COUNTIF('July 2022'!A:A,D3190)+COUNTIF('Aug 2022'!A:A,D3190)+COUNTIF('Sep 2022'!A:A,D3190)+COUNTIF('Oct 2022'!A:A,D3190)+COUNTIF('Dec 2022'!A:A,D3190)</f>
        <v>1</v>
      </c>
      <c r="U3190" t="str">
        <f>VLOOKUP(Q3190,'Capital Lookup'!A:B,2,FALSE)</f>
        <v>No</v>
      </c>
      <c r="V3190" s="2">
        <f>IFERROR(VLOOKUP(LEFT(F3190,10),'Find Purchase Orders'!B:J,9,FALSE),"")</f>
        <v>44729</v>
      </c>
      <c r="W3190" s="25" t="s">
        <v>7261</v>
      </c>
    </row>
    <row r="3191" spans="1:23" hidden="1">
      <c r="A3191" s="25" t="s">
        <v>7269</v>
      </c>
      <c r="B3191" s="25" t="s">
        <v>8259</v>
      </c>
      <c r="C3191" s="25" t="s">
        <v>8260</v>
      </c>
      <c r="D3191" s="25" t="s">
        <v>14813</v>
      </c>
      <c r="E3191" s="25" t="s">
        <v>14814</v>
      </c>
      <c r="H3191" s="21">
        <v>3559.5</v>
      </c>
      <c r="I3191" s="25" t="s">
        <v>7257</v>
      </c>
      <c r="K3191" s="25" t="s">
        <v>8265</v>
      </c>
      <c r="L3191" s="25" t="s">
        <v>12153</v>
      </c>
      <c r="M3191" s="22">
        <v>0</v>
      </c>
      <c r="N3191" s="22">
        <v>0</v>
      </c>
      <c r="O3191" s="21">
        <v>0</v>
      </c>
      <c r="P3191" s="21">
        <v>409.5</v>
      </c>
      <c r="Q3191" s="25" t="s">
        <v>14815</v>
      </c>
      <c r="R3191" s="1" t="str">
        <f t="shared" si="51"/>
        <v>ST10260</v>
      </c>
      <c r="S3191" t="str">
        <f>VLOOKUP(R3191,Data!$C$2:$D$261,2,0)</f>
        <v>Support Office</v>
      </c>
      <c r="T3191">
        <f>COUNTIF('Feb 2022'!A:A,D3191)+COUNTIF('Mar 2022'!A:A,D3191)+COUNTIF('Apr 2022'!A:A,D3191)+COUNTIF('May 2022'!A:A,D3191)+COUNTIF('June 2022'!A:A,D3191)+COUNTIF('July 2022'!A:A,D3191)+COUNTIF('Aug 2022'!A:A,D3191)+COUNTIF('Sep 2022'!A:A,D3191)+COUNTIF('Oct 2022'!A:A,D3191)+COUNTIF('Dec 2022'!A:A,D3191)</f>
        <v>0</v>
      </c>
      <c r="U3191" t="str">
        <f>VLOOKUP(Q3191,'Capital Lookup'!A:B,2,FALSE)</f>
        <v>Yes</v>
      </c>
      <c r="V3191" s="2" t="str">
        <f>IFERROR(VLOOKUP(LEFT(F3191,10),'Find Purchase Orders'!B:J,9,FALSE),"")</f>
        <v/>
      </c>
      <c r="W3191" s="25" t="s">
        <v>7261</v>
      </c>
    </row>
    <row r="3192" spans="1:23" hidden="1">
      <c r="A3192" s="25" t="s">
        <v>8607</v>
      </c>
      <c r="B3192" s="25" t="s">
        <v>8866</v>
      </c>
      <c r="C3192" s="25"/>
      <c r="D3192" s="25" t="s">
        <v>5357</v>
      </c>
      <c r="E3192" s="25" t="s">
        <v>7500</v>
      </c>
      <c r="F3192" s="25" t="s">
        <v>14816</v>
      </c>
      <c r="G3192" s="25" t="s">
        <v>14817</v>
      </c>
      <c r="H3192" s="21">
        <v>25013.68</v>
      </c>
      <c r="I3192" s="25" t="s">
        <v>7296</v>
      </c>
      <c r="J3192" s="25" t="s">
        <v>7288</v>
      </c>
      <c r="K3192" s="25" t="s">
        <v>7640</v>
      </c>
      <c r="L3192" s="25" t="s">
        <v>11500</v>
      </c>
      <c r="M3192" s="21">
        <v>25013.68</v>
      </c>
      <c r="N3192" s="21">
        <v>25013.68</v>
      </c>
      <c r="O3192" s="21">
        <v>0</v>
      </c>
      <c r="P3192" s="21">
        <v>25013.68</v>
      </c>
      <c r="Q3192" s="25" t="s">
        <v>14818</v>
      </c>
      <c r="R3192" s="1" t="str">
        <f t="shared" si="51"/>
        <v>ST10399</v>
      </c>
      <c r="S3192" t="e">
        <f>VLOOKUP(R3192,Data!$C$2:$D$261,2,0)</f>
        <v>#N/A</v>
      </c>
      <c r="T3192">
        <f>COUNTIF('Feb 2022'!A:A,D3192)+COUNTIF('Mar 2022'!A:A,D3192)+COUNTIF('Apr 2022'!A:A,D3192)+COUNTIF('May 2022'!A:A,D3192)+COUNTIF('June 2022'!A:A,D3192)+COUNTIF('July 2022'!A:A,D3192)+COUNTIF('Aug 2022'!A:A,D3192)+COUNTIF('Sep 2022'!A:A,D3192)+COUNTIF('Oct 2022'!A:A,D3192)+COUNTIF('Dec 2022'!A:A,D3192)</f>
        <v>1</v>
      </c>
      <c r="U3192" t="str">
        <f>VLOOKUP(Q3192,'Capital Lookup'!A:B,2,FALSE)</f>
        <v>No</v>
      </c>
      <c r="V3192" s="2">
        <f>IFERROR(VLOOKUP(LEFT(F3192,10),'Find Purchase Orders'!B:J,9,FALSE),"")</f>
        <v>44739</v>
      </c>
      <c r="W3192" s="25" t="s">
        <v>7261</v>
      </c>
    </row>
    <row r="3193" spans="1:23" hidden="1">
      <c r="A3193" s="25" t="s">
        <v>7545</v>
      </c>
      <c r="B3193" s="25" t="s">
        <v>7889</v>
      </c>
      <c r="C3193" s="25" t="s">
        <v>7282</v>
      </c>
      <c r="D3193" s="25" t="s">
        <v>5311</v>
      </c>
      <c r="E3193" s="25" t="s">
        <v>7500</v>
      </c>
      <c r="F3193" s="25" t="s">
        <v>14819</v>
      </c>
      <c r="G3193" s="25" t="s">
        <v>14820</v>
      </c>
      <c r="H3193" s="21">
        <v>4524.5200000000004</v>
      </c>
      <c r="I3193" s="25" t="s">
        <v>7296</v>
      </c>
      <c r="J3193" s="25" t="s">
        <v>7288</v>
      </c>
      <c r="K3193" s="25" t="s">
        <v>7624</v>
      </c>
      <c r="L3193" s="25" t="s">
        <v>9753</v>
      </c>
      <c r="M3193" s="21">
        <v>4524.5200000000004</v>
      </c>
      <c r="N3193" s="21">
        <v>4524.5200000000004</v>
      </c>
      <c r="O3193" s="21">
        <v>0</v>
      </c>
      <c r="P3193" s="21">
        <v>4524.5200000000004</v>
      </c>
      <c r="Q3193" s="25" t="s">
        <v>12275</v>
      </c>
      <c r="R3193" s="1" t="str">
        <f t="shared" si="51"/>
        <v>ST10038</v>
      </c>
      <c r="S3193" t="str">
        <f>VLOOKUP(R3193,Data!$C$2:$D$261,2,0)</f>
        <v>St. Lawrence Place</v>
      </c>
      <c r="T3193">
        <f>COUNTIF('Feb 2022'!A:A,D3193)+COUNTIF('Mar 2022'!A:A,D3193)+COUNTIF('Apr 2022'!A:A,D3193)+COUNTIF('May 2022'!A:A,D3193)+COUNTIF('June 2022'!A:A,D3193)+COUNTIF('July 2022'!A:A,D3193)+COUNTIF('Aug 2022'!A:A,D3193)+COUNTIF('Sep 2022'!A:A,D3193)+COUNTIF('Oct 2022'!A:A,D3193)+COUNTIF('Dec 2022'!A:A,D3193)</f>
        <v>1</v>
      </c>
      <c r="U3193" t="str">
        <f>VLOOKUP(Q3193,'Capital Lookup'!A:B,2,FALSE)</f>
        <v>No</v>
      </c>
      <c r="V3193" s="2">
        <f>IFERROR(VLOOKUP(LEFT(F3193,10),'Find Purchase Orders'!B:J,9,FALSE),"")</f>
        <v>44727</v>
      </c>
      <c r="W3193" s="25" t="s">
        <v>7261</v>
      </c>
    </row>
    <row r="3194" spans="1:23" hidden="1">
      <c r="A3194" s="25" t="s">
        <v>7261</v>
      </c>
      <c r="B3194" s="25" t="s">
        <v>7291</v>
      </c>
      <c r="C3194" s="25" t="s">
        <v>7264</v>
      </c>
      <c r="D3194" s="25" t="s">
        <v>5313</v>
      </c>
      <c r="E3194" s="25" t="s">
        <v>7293</v>
      </c>
      <c r="F3194" s="25" t="s">
        <v>14821</v>
      </c>
      <c r="G3194" s="25" t="s">
        <v>14822</v>
      </c>
      <c r="H3194" s="21">
        <v>1075.2</v>
      </c>
      <c r="I3194" s="25" t="s">
        <v>7296</v>
      </c>
      <c r="J3194" s="25" t="s">
        <v>7288</v>
      </c>
      <c r="K3194" s="25" t="s">
        <v>7289</v>
      </c>
      <c r="L3194" s="25" t="s">
        <v>7259</v>
      </c>
      <c r="M3194" s="21">
        <v>1075.2</v>
      </c>
      <c r="N3194" s="21">
        <v>1008</v>
      </c>
      <c r="O3194" s="21">
        <v>67.2</v>
      </c>
      <c r="P3194" s="21">
        <v>1075.2</v>
      </c>
      <c r="Q3194" s="25" t="s">
        <v>7297</v>
      </c>
      <c r="R3194" s="1" t="str">
        <f t="shared" si="51"/>
        <v>ST10083</v>
      </c>
      <c r="S3194" t="str">
        <f>VLOOKUP(R3194,Data!$C$2:$D$261,2,0)</f>
        <v>The Waverly/Rosewood</v>
      </c>
      <c r="T3194">
        <f>COUNTIF('Feb 2022'!A:A,D3194)+COUNTIF('Mar 2022'!A:A,D3194)+COUNTIF('Apr 2022'!A:A,D3194)+COUNTIF('May 2022'!A:A,D3194)+COUNTIF('June 2022'!A:A,D3194)+COUNTIF('July 2022'!A:A,D3194)+COUNTIF('Aug 2022'!A:A,D3194)+COUNTIF('Sep 2022'!A:A,D3194)+COUNTIF('Oct 2022'!A:A,D3194)+COUNTIF('Dec 2022'!A:A,D3194)</f>
        <v>1</v>
      </c>
      <c r="U3194" t="str">
        <f>VLOOKUP(Q3194,'Capital Lookup'!A:B,2,FALSE)</f>
        <v>No</v>
      </c>
      <c r="V3194" s="2">
        <f>IFERROR(VLOOKUP(LEFT(F3194,10),'Find Purchase Orders'!B:J,9,FALSE),"")</f>
        <v>44728</v>
      </c>
      <c r="W3194" s="25" t="s">
        <v>7261</v>
      </c>
    </row>
    <row r="3195" spans="1:23" hidden="1">
      <c r="A3195" s="25" t="s">
        <v>7261</v>
      </c>
      <c r="B3195" s="25" t="s">
        <v>7291</v>
      </c>
      <c r="C3195" s="25" t="s">
        <v>7264</v>
      </c>
      <c r="D3195" s="25" t="s">
        <v>5315</v>
      </c>
      <c r="E3195" s="25" t="s">
        <v>7293</v>
      </c>
      <c r="F3195" s="25" t="s">
        <v>14823</v>
      </c>
      <c r="G3195" s="25" t="s">
        <v>14824</v>
      </c>
      <c r="H3195" s="21">
        <v>1316</v>
      </c>
      <c r="I3195" s="25" t="s">
        <v>7296</v>
      </c>
      <c r="J3195" s="25" t="s">
        <v>7288</v>
      </c>
      <c r="K3195" s="25" t="s">
        <v>7289</v>
      </c>
      <c r="L3195" s="25" t="s">
        <v>7259</v>
      </c>
      <c r="M3195" s="21">
        <v>1316</v>
      </c>
      <c r="N3195" s="21">
        <v>1244.25</v>
      </c>
      <c r="O3195" s="21">
        <v>71.75</v>
      </c>
      <c r="P3195" s="21">
        <v>1316</v>
      </c>
      <c r="Q3195" s="25" t="s">
        <v>7297</v>
      </c>
      <c r="R3195" s="1" t="str">
        <f t="shared" si="51"/>
        <v>ST10083</v>
      </c>
      <c r="S3195" t="str">
        <f>VLOOKUP(R3195,Data!$C$2:$D$261,2,0)</f>
        <v>The Waverly/Rosewood</v>
      </c>
      <c r="T3195">
        <f>COUNTIF('Feb 2022'!A:A,D3195)+COUNTIF('Mar 2022'!A:A,D3195)+COUNTIF('Apr 2022'!A:A,D3195)+COUNTIF('May 2022'!A:A,D3195)+COUNTIF('June 2022'!A:A,D3195)+COUNTIF('July 2022'!A:A,D3195)+COUNTIF('Aug 2022'!A:A,D3195)+COUNTIF('Sep 2022'!A:A,D3195)+COUNTIF('Oct 2022'!A:A,D3195)+COUNTIF('Dec 2022'!A:A,D3195)</f>
        <v>1</v>
      </c>
      <c r="U3195" t="str">
        <f>VLOOKUP(Q3195,'Capital Lookup'!A:B,2,FALSE)</f>
        <v>No</v>
      </c>
      <c r="V3195" s="2">
        <f>IFERROR(VLOOKUP(LEFT(F3195,10),'Find Purchase Orders'!B:J,9,FALSE),"")</f>
        <v>44728</v>
      </c>
      <c r="W3195" s="25" t="s">
        <v>7261</v>
      </c>
    </row>
    <row r="3196" spans="1:23" hidden="1">
      <c r="A3196" s="25" t="s">
        <v>7261</v>
      </c>
      <c r="B3196" s="25" t="s">
        <v>7291</v>
      </c>
      <c r="C3196" s="25" t="s">
        <v>7264</v>
      </c>
      <c r="D3196" s="25" t="s">
        <v>5317</v>
      </c>
      <c r="E3196" s="25" t="s">
        <v>7293</v>
      </c>
      <c r="F3196" s="25" t="s">
        <v>14825</v>
      </c>
      <c r="G3196" s="25" t="s">
        <v>14826</v>
      </c>
      <c r="H3196" s="21">
        <v>1075.2</v>
      </c>
      <c r="I3196" s="25" t="s">
        <v>7296</v>
      </c>
      <c r="J3196" s="25" t="s">
        <v>7288</v>
      </c>
      <c r="K3196" s="25" t="s">
        <v>7289</v>
      </c>
      <c r="L3196" s="25" t="s">
        <v>7259</v>
      </c>
      <c r="M3196" s="21">
        <v>1075.2</v>
      </c>
      <c r="N3196" s="21">
        <v>1008</v>
      </c>
      <c r="O3196" s="21">
        <v>67.2</v>
      </c>
      <c r="P3196" s="21">
        <v>1075.2</v>
      </c>
      <c r="Q3196" s="25" t="s">
        <v>7297</v>
      </c>
      <c r="R3196" s="1" t="str">
        <f t="shared" si="51"/>
        <v>ST10083</v>
      </c>
      <c r="S3196" t="str">
        <f>VLOOKUP(R3196,Data!$C$2:$D$261,2,0)</f>
        <v>The Waverly/Rosewood</v>
      </c>
      <c r="T3196">
        <f>COUNTIF('Feb 2022'!A:A,D3196)+COUNTIF('Mar 2022'!A:A,D3196)+COUNTIF('Apr 2022'!A:A,D3196)+COUNTIF('May 2022'!A:A,D3196)+COUNTIF('June 2022'!A:A,D3196)+COUNTIF('July 2022'!A:A,D3196)+COUNTIF('Aug 2022'!A:A,D3196)+COUNTIF('Sep 2022'!A:A,D3196)+COUNTIF('Oct 2022'!A:A,D3196)+COUNTIF('Dec 2022'!A:A,D3196)</f>
        <v>1</v>
      </c>
      <c r="U3196" t="str">
        <f>VLOOKUP(Q3196,'Capital Lookup'!A:B,2,FALSE)</f>
        <v>No</v>
      </c>
      <c r="V3196" s="2">
        <f>IFERROR(VLOOKUP(LEFT(F3196,10),'Find Purchase Orders'!B:J,9,FALSE),"")</f>
        <v>44729</v>
      </c>
      <c r="W3196" s="25" t="s">
        <v>7261</v>
      </c>
    </row>
    <row r="3197" spans="1:23" hidden="1">
      <c r="A3197" s="25" t="s">
        <v>7261</v>
      </c>
      <c r="B3197" s="25" t="s">
        <v>7291</v>
      </c>
      <c r="C3197" s="25" t="s">
        <v>7264</v>
      </c>
      <c r="D3197" s="25" t="s">
        <v>5319</v>
      </c>
      <c r="E3197" s="25" t="s">
        <v>7293</v>
      </c>
      <c r="F3197" s="25" t="s">
        <v>14827</v>
      </c>
      <c r="G3197" s="25" t="s">
        <v>14828</v>
      </c>
      <c r="H3197" s="21">
        <v>1075.2</v>
      </c>
      <c r="I3197" s="25" t="s">
        <v>7296</v>
      </c>
      <c r="J3197" s="25" t="s">
        <v>7288</v>
      </c>
      <c r="K3197" s="25" t="s">
        <v>7289</v>
      </c>
      <c r="L3197" s="25" t="s">
        <v>7259</v>
      </c>
      <c r="M3197" s="21">
        <v>1075.2</v>
      </c>
      <c r="N3197" s="21">
        <v>1008</v>
      </c>
      <c r="O3197" s="21">
        <v>67.2</v>
      </c>
      <c r="P3197" s="21">
        <v>1075.2</v>
      </c>
      <c r="Q3197" s="25" t="s">
        <v>7297</v>
      </c>
      <c r="R3197" s="1" t="str">
        <f t="shared" si="51"/>
        <v>ST10083</v>
      </c>
      <c r="S3197" t="str">
        <f>VLOOKUP(R3197,Data!$C$2:$D$261,2,0)</f>
        <v>The Waverly/Rosewood</v>
      </c>
      <c r="T3197">
        <f>COUNTIF('Feb 2022'!A:A,D3197)+COUNTIF('Mar 2022'!A:A,D3197)+COUNTIF('Apr 2022'!A:A,D3197)+COUNTIF('May 2022'!A:A,D3197)+COUNTIF('June 2022'!A:A,D3197)+COUNTIF('July 2022'!A:A,D3197)+COUNTIF('Aug 2022'!A:A,D3197)+COUNTIF('Sep 2022'!A:A,D3197)+COUNTIF('Oct 2022'!A:A,D3197)+COUNTIF('Dec 2022'!A:A,D3197)</f>
        <v>1</v>
      </c>
      <c r="U3197" t="str">
        <f>VLOOKUP(Q3197,'Capital Lookup'!A:B,2,FALSE)</f>
        <v>No</v>
      </c>
      <c r="V3197" s="2">
        <f>IFERROR(VLOOKUP(LEFT(F3197,10),'Find Purchase Orders'!B:J,9,FALSE),"")</f>
        <v>44728</v>
      </c>
      <c r="W3197" s="25" t="s">
        <v>7261</v>
      </c>
    </row>
    <row r="3198" spans="1:23" hidden="1">
      <c r="A3198" s="25" t="s">
        <v>7261</v>
      </c>
      <c r="B3198" s="25" t="s">
        <v>7291</v>
      </c>
      <c r="C3198" s="25" t="s">
        <v>7264</v>
      </c>
      <c r="D3198" s="25" t="s">
        <v>5321</v>
      </c>
      <c r="E3198" s="25" t="s">
        <v>7293</v>
      </c>
      <c r="F3198" s="25" t="s">
        <v>14829</v>
      </c>
      <c r="G3198" s="25" t="s">
        <v>14830</v>
      </c>
      <c r="H3198" s="21">
        <v>1075.2</v>
      </c>
      <c r="I3198" s="25" t="s">
        <v>7296</v>
      </c>
      <c r="J3198" s="25" t="s">
        <v>7288</v>
      </c>
      <c r="K3198" s="25" t="s">
        <v>7289</v>
      </c>
      <c r="L3198" s="25" t="s">
        <v>7259</v>
      </c>
      <c r="M3198" s="21">
        <v>1075.2</v>
      </c>
      <c r="N3198" s="21">
        <v>1008</v>
      </c>
      <c r="O3198" s="21">
        <v>67.2</v>
      </c>
      <c r="P3198" s="21">
        <v>1075.2</v>
      </c>
      <c r="Q3198" s="25" t="s">
        <v>7297</v>
      </c>
      <c r="R3198" s="1" t="str">
        <f t="shared" si="51"/>
        <v>ST10083</v>
      </c>
      <c r="S3198" t="str">
        <f>VLOOKUP(R3198,Data!$C$2:$D$261,2,0)</f>
        <v>The Waverly/Rosewood</v>
      </c>
      <c r="T3198">
        <f>COUNTIF('Feb 2022'!A:A,D3198)+COUNTIF('Mar 2022'!A:A,D3198)+COUNTIF('Apr 2022'!A:A,D3198)+COUNTIF('May 2022'!A:A,D3198)+COUNTIF('June 2022'!A:A,D3198)+COUNTIF('July 2022'!A:A,D3198)+COUNTIF('Aug 2022'!A:A,D3198)+COUNTIF('Sep 2022'!A:A,D3198)+COUNTIF('Oct 2022'!A:A,D3198)+COUNTIF('Dec 2022'!A:A,D3198)</f>
        <v>1</v>
      </c>
      <c r="U3198" t="str">
        <f>VLOOKUP(Q3198,'Capital Lookup'!A:B,2,FALSE)</f>
        <v>No</v>
      </c>
      <c r="V3198" s="2">
        <f>IFERROR(VLOOKUP(LEFT(F3198,10),'Find Purchase Orders'!B:J,9,FALSE),"")</f>
        <v>44728</v>
      </c>
      <c r="W3198" s="25" t="s">
        <v>7261</v>
      </c>
    </row>
    <row r="3199" spans="1:23" hidden="1">
      <c r="A3199" s="25" t="s">
        <v>7425</v>
      </c>
      <c r="B3199" s="25" t="s">
        <v>7594</v>
      </c>
      <c r="C3199" s="25" t="s">
        <v>7271</v>
      </c>
      <c r="D3199" s="25" t="s">
        <v>5358</v>
      </c>
      <c r="E3199" s="25" t="s">
        <v>7500</v>
      </c>
      <c r="F3199" s="25" t="s">
        <v>14831</v>
      </c>
      <c r="G3199" s="25" t="s">
        <v>14832</v>
      </c>
      <c r="H3199" s="21">
        <v>2844.48</v>
      </c>
      <c r="I3199" s="25" t="s">
        <v>7296</v>
      </c>
      <c r="J3199" s="25" t="s">
        <v>7288</v>
      </c>
      <c r="K3199" s="25" t="s">
        <v>7579</v>
      </c>
      <c r="L3199" s="25" t="s">
        <v>8156</v>
      </c>
      <c r="M3199" s="21">
        <v>2844.48</v>
      </c>
      <c r="N3199" s="21">
        <v>2844.48</v>
      </c>
      <c r="O3199" s="21">
        <v>0</v>
      </c>
      <c r="P3199" s="21">
        <v>2844.48</v>
      </c>
      <c r="Q3199" s="25" t="s">
        <v>14833</v>
      </c>
      <c r="R3199" s="1" t="str">
        <f t="shared" si="51"/>
        <v>ST10157</v>
      </c>
      <c r="S3199" t="str">
        <f>VLOOKUP(R3199,Data!$C$2:$D$261,2,0)</f>
        <v>Hallowell House</v>
      </c>
      <c r="T3199">
        <f>COUNTIF('Feb 2022'!A:A,D3199)+COUNTIF('Mar 2022'!A:A,D3199)+COUNTIF('Apr 2022'!A:A,D3199)+COUNTIF('May 2022'!A:A,D3199)+COUNTIF('June 2022'!A:A,D3199)+COUNTIF('July 2022'!A:A,D3199)+COUNTIF('Aug 2022'!A:A,D3199)+COUNTIF('Sep 2022'!A:A,D3199)+COUNTIF('Oct 2022'!A:A,D3199)+COUNTIF('Dec 2022'!A:A,D3199)</f>
        <v>1</v>
      </c>
      <c r="U3199" t="str">
        <f>VLOOKUP(Q3199,'Capital Lookup'!A:B,2,FALSE)</f>
        <v>No</v>
      </c>
      <c r="V3199" s="2">
        <f>IFERROR(VLOOKUP(LEFT(F3199,10),'Find Purchase Orders'!B:J,9,FALSE),"")</f>
        <v>44736</v>
      </c>
      <c r="W3199" s="25" t="s">
        <v>7261</v>
      </c>
    </row>
    <row r="3200" spans="1:23" hidden="1">
      <c r="A3200" s="25" t="s">
        <v>7425</v>
      </c>
      <c r="B3200" s="25" t="s">
        <v>7843</v>
      </c>
      <c r="C3200" s="25" t="s">
        <v>7271</v>
      </c>
      <c r="D3200" s="25" t="s">
        <v>5360</v>
      </c>
      <c r="E3200" s="25" t="s">
        <v>7500</v>
      </c>
      <c r="F3200" s="25" t="s">
        <v>14834</v>
      </c>
      <c r="G3200" s="25" t="s">
        <v>14835</v>
      </c>
      <c r="H3200" s="21">
        <v>40516.36</v>
      </c>
      <c r="I3200" s="25" t="s">
        <v>7296</v>
      </c>
      <c r="J3200" s="25" t="s">
        <v>7288</v>
      </c>
      <c r="K3200" s="25" t="s">
        <v>7579</v>
      </c>
      <c r="L3200" s="25" t="s">
        <v>8156</v>
      </c>
      <c r="M3200" s="21">
        <v>40516.36</v>
      </c>
      <c r="N3200" s="21">
        <v>40516.36</v>
      </c>
      <c r="O3200" s="21">
        <v>0</v>
      </c>
      <c r="P3200" s="21">
        <v>40516.36</v>
      </c>
      <c r="Q3200" s="25" t="s">
        <v>14836</v>
      </c>
      <c r="R3200" s="1" t="str">
        <f t="shared" si="51"/>
        <v>ST10167</v>
      </c>
      <c r="S3200" t="str">
        <f>VLOOKUP(R3200,Data!$C$2:$D$261,2,0)</f>
        <v>Main Street Terrace</v>
      </c>
      <c r="T3200">
        <f>COUNTIF('Feb 2022'!A:A,D3200)+COUNTIF('Mar 2022'!A:A,D3200)+COUNTIF('Apr 2022'!A:A,D3200)+COUNTIF('May 2022'!A:A,D3200)+COUNTIF('June 2022'!A:A,D3200)+COUNTIF('July 2022'!A:A,D3200)+COUNTIF('Aug 2022'!A:A,D3200)+COUNTIF('Sep 2022'!A:A,D3200)+COUNTIF('Oct 2022'!A:A,D3200)+COUNTIF('Dec 2022'!A:A,D3200)</f>
        <v>1</v>
      </c>
      <c r="U3200" t="str">
        <f>VLOOKUP(Q3200,'Capital Lookup'!A:B,2,FALSE)</f>
        <v>No</v>
      </c>
      <c r="V3200" s="2">
        <f>IFERROR(VLOOKUP(LEFT(F3200,10),'Find Purchase Orders'!B:J,9,FALSE),"")</f>
        <v>44733</v>
      </c>
      <c r="W3200" s="25" t="s">
        <v>7261</v>
      </c>
    </row>
    <row r="3201" spans="1:23" hidden="1">
      <c r="A3201" s="25" t="s">
        <v>7261</v>
      </c>
      <c r="B3201" s="25" t="s">
        <v>8586</v>
      </c>
      <c r="C3201" s="25" t="s">
        <v>7264</v>
      </c>
      <c r="D3201" s="25" t="s">
        <v>5362</v>
      </c>
      <c r="E3201" s="25" t="s">
        <v>11710</v>
      </c>
      <c r="F3201" s="25" t="s">
        <v>14837</v>
      </c>
      <c r="G3201" s="25" t="s">
        <v>14838</v>
      </c>
      <c r="H3201" s="21">
        <v>555</v>
      </c>
      <c r="I3201" s="25" t="s">
        <v>7296</v>
      </c>
      <c r="J3201" s="25" t="s">
        <v>7288</v>
      </c>
      <c r="K3201" s="25" t="s">
        <v>7258</v>
      </c>
      <c r="L3201" s="25" t="s">
        <v>7259</v>
      </c>
      <c r="M3201" s="21">
        <v>555</v>
      </c>
      <c r="N3201" s="21">
        <v>10323.719999999999</v>
      </c>
      <c r="O3201" s="21">
        <v>-9768.7199999999993</v>
      </c>
      <c r="P3201" s="21">
        <v>555</v>
      </c>
      <c r="Q3201" s="25" t="s">
        <v>9452</v>
      </c>
      <c r="R3201" s="1" t="str">
        <f t="shared" si="51"/>
        <v>ST10079</v>
      </c>
      <c r="S3201" t="str">
        <f>VLOOKUP(R3201,Data!$C$2:$D$261,2,0)</f>
        <v>The Bentley Moose Jaw</v>
      </c>
      <c r="T3201">
        <f>COUNTIF('Feb 2022'!A:A,D3201)+COUNTIF('Mar 2022'!A:A,D3201)+COUNTIF('Apr 2022'!A:A,D3201)+COUNTIF('May 2022'!A:A,D3201)+COUNTIF('June 2022'!A:A,D3201)+COUNTIF('July 2022'!A:A,D3201)+COUNTIF('Aug 2022'!A:A,D3201)+COUNTIF('Sep 2022'!A:A,D3201)+COUNTIF('Oct 2022'!A:A,D3201)+COUNTIF('Dec 2022'!A:A,D3201)</f>
        <v>1</v>
      </c>
      <c r="U3201" t="str">
        <f>VLOOKUP(Q3201,'Capital Lookup'!A:B,2,FALSE)</f>
        <v>No</v>
      </c>
      <c r="V3201" s="2">
        <f>IFERROR(VLOOKUP(LEFT(F3201,10),'Find Purchase Orders'!B:J,9,FALSE),"")</f>
        <v>44736</v>
      </c>
      <c r="W3201" s="25" t="s">
        <v>7261</v>
      </c>
    </row>
    <row r="3202" spans="1:23" hidden="1">
      <c r="A3202" s="25" t="s">
        <v>7261</v>
      </c>
      <c r="B3202" s="25" t="s">
        <v>8586</v>
      </c>
      <c r="C3202" s="25" t="s">
        <v>7264</v>
      </c>
      <c r="D3202" s="25" t="s">
        <v>5362</v>
      </c>
      <c r="E3202" s="25" t="s">
        <v>11710</v>
      </c>
      <c r="F3202" s="25" t="s">
        <v>14839</v>
      </c>
      <c r="G3202" s="25" t="s">
        <v>14840</v>
      </c>
      <c r="H3202" s="21">
        <v>471.75</v>
      </c>
      <c r="I3202" s="25" t="s">
        <v>7296</v>
      </c>
      <c r="J3202" s="25" t="s">
        <v>7288</v>
      </c>
      <c r="K3202" s="25" t="s">
        <v>7262</v>
      </c>
      <c r="L3202" s="25" t="s">
        <v>7259</v>
      </c>
      <c r="M3202" s="21">
        <v>471.75</v>
      </c>
      <c r="N3202" s="22">
        <v>0</v>
      </c>
      <c r="O3202" s="21">
        <v>471.75</v>
      </c>
      <c r="P3202" s="21">
        <v>471.75</v>
      </c>
      <c r="Q3202" s="25" t="s">
        <v>9452</v>
      </c>
      <c r="R3202" s="1" t="str">
        <f t="shared" si="51"/>
        <v>ST10079</v>
      </c>
      <c r="S3202" t="str">
        <f>VLOOKUP(R3202,Data!$C$2:$D$261,2,0)</f>
        <v>The Bentley Moose Jaw</v>
      </c>
      <c r="T3202">
        <f>COUNTIF('Feb 2022'!A:A,D3202)+COUNTIF('Mar 2022'!A:A,D3202)+COUNTIF('Apr 2022'!A:A,D3202)+COUNTIF('May 2022'!A:A,D3202)+COUNTIF('June 2022'!A:A,D3202)+COUNTIF('July 2022'!A:A,D3202)+COUNTIF('Aug 2022'!A:A,D3202)+COUNTIF('Sep 2022'!A:A,D3202)+COUNTIF('Oct 2022'!A:A,D3202)+COUNTIF('Dec 2022'!A:A,D3202)</f>
        <v>1</v>
      </c>
      <c r="U3202" t="str">
        <f>VLOOKUP(Q3202,'Capital Lookup'!A:B,2,FALSE)</f>
        <v>No</v>
      </c>
      <c r="V3202" s="2">
        <f>IFERROR(VLOOKUP(LEFT(F3202,10),'Find Purchase Orders'!B:J,9,FALSE),"")</f>
        <v>44736</v>
      </c>
      <c r="W3202" s="25" t="s">
        <v>7261</v>
      </c>
    </row>
    <row r="3203" spans="1:23" hidden="1">
      <c r="A3203" s="25" t="s">
        <v>7261</v>
      </c>
      <c r="B3203" s="25" t="s">
        <v>8586</v>
      </c>
      <c r="C3203" s="25" t="s">
        <v>7264</v>
      </c>
      <c r="D3203" s="25" t="s">
        <v>5362</v>
      </c>
      <c r="E3203" s="25" t="s">
        <v>11710</v>
      </c>
      <c r="F3203" s="25" t="s">
        <v>14841</v>
      </c>
      <c r="G3203" s="25" t="s">
        <v>14842</v>
      </c>
      <c r="H3203" s="21">
        <v>9296.9699999999993</v>
      </c>
      <c r="I3203" s="25" t="s">
        <v>7296</v>
      </c>
      <c r="J3203" s="25" t="s">
        <v>7288</v>
      </c>
      <c r="K3203" s="25" t="s">
        <v>7262</v>
      </c>
      <c r="L3203" s="25" t="s">
        <v>7259</v>
      </c>
      <c r="M3203" s="21">
        <v>9296.9699999999993</v>
      </c>
      <c r="N3203" s="22">
        <v>0</v>
      </c>
      <c r="O3203" s="21">
        <v>9296.9699999999993</v>
      </c>
      <c r="P3203" s="21">
        <v>9296.9699999999993</v>
      </c>
      <c r="Q3203" s="25" t="s">
        <v>9452</v>
      </c>
      <c r="R3203" s="1" t="str">
        <f t="shared" si="51"/>
        <v>ST10079</v>
      </c>
      <c r="S3203" t="str">
        <f>VLOOKUP(R3203,Data!$C$2:$D$261,2,0)</f>
        <v>The Bentley Moose Jaw</v>
      </c>
      <c r="T3203">
        <f>COUNTIF('Feb 2022'!A:A,D3203)+COUNTIF('Mar 2022'!A:A,D3203)+COUNTIF('Apr 2022'!A:A,D3203)+COUNTIF('May 2022'!A:A,D3203)+COUNTIF('June 2022'!A:A,D3203)+COUNTIF('July 2022'!A:A,D3203)+COUNTIF('Aug 2022'!A:A,D3203)+COUNTIF('Sep 2022'!A:A,D3203)+COUNTIF('Oct 2022'!A:A,D3203)+COUNTIF('Dec 2022'!A:A,D3203)</f>
        <v>1</v>
      </c>
      <c r="U3203" t="str">
        <f>VLOOKUP(Q3203,'Capital Lookup'!A:B,2,FALSE)</f>
        <v>No</v>
      </c>
      <c r="V3203" s="2">
        <f>IFERROR(VLOOKUP(LEFT(F3203,10),'Find Purchase Orders'!B:J,9,FALSE),"")</f>
        <v>44736</v>
      </c>
      <c r="W3203" s="25" t="s">
        <v>7261</v>
      </c>
    </row>
    <row r="3204" spans="1:23" hidden="1">
      <c r="A3204" s="25" t="s">
        <v>7269</v>
      </c>
      <c r="B3204" s="25" t="s">
        <v>7498</v>
      </c>
      <c r="C3204" s="25" t="s">
        <v>7271</v>
      </c>
      <c r="D3204" s="25" t="s">
        <v>5322</v>
      </c>
      <c r="E3204" s="25" t="s">
        <v>7500</v>
      </c>
      <c r="F3204" s="25" t="s">
        <v>14843</v>
      </c>
      <c r="G3204" s="25" t="s">
        <v>14844</v>
      </c>
      <c r="H3204" s="21">
        <v>3357.23</v>
      </c>
      <c r="I3204" s="25" t="s">
        <v>7296</v>
      </c>
      <c r="J3204" s="25" t="s">
        <v>7288</v>
      </c>
      <c r="K3204" s="25" t="s">
        <v>7733</v>
      </c>
      <c r="L3204" s="25" t="s">
        <v>7734</v>
      </c>
      <c r="M3204" s="21">
        <v>3357.23</v>
      </c>
      <c r="N3204" s="21">
        <v>3357.23</v>
      </c>
      <c r="O3204" s="21">
        <v>0</v>
      </c>
      <c r="P3204" s="21">
        <v>3357.23</v>
      </c>
      <c r="Q3204" s="25" t="s">
        <v>14845</v>
      </c>
      <c r="R3204" s="1" t="str">
        <f t="shared" si="51"/>
        <v>ST10169</v>
      </c>
      <c r="S3204" t="str">
        <f>VLOOKUP(R3204,Data!$C$2:$D$261,2,0)</f>
        <v>Kennedy Lodge</v>
      </c>
      <c r="T3204">
        <f>COUNTIF('Feb 2022'!A:A,D3204)+COUNTIF('Mar 2022'!A:A,D3204)+COUNTIF('Apr 2022'!A:A,D3204)+COUNTIF('May 2022'!A:A,D3204)+COUNTIF('June 2022'!A:A,D3204)+COUNTIF('July 2022'!A:A,D3204)+COUNTIF('Aug 2022'!A:A,D3204)+COUNTIF('Sep 2022'!A:A,D3204)+COUNTIF('Oct 2022'!A:A,D3204)+COUNTIF('Dec 2022'!A:A,D3204)</f>
        <v>1</v>
      </c>
      <c r="U3204" t="str">
        <f>VLOOKUP(Q3204,'Capital Lookup'!A:B,2,FALSE)</f>
        <v>No</v>
      </c>
      <c r="V3204" s="2">
        <f>IFERROR(VLOOKUP(LEFT(F3204,10),'Find Purchase Orders'!B:J,9,FALSE),"")</f>
        <v>44732</v>
      </c>
      <c r="W3204" s="25" t="s">
        <v>7261</v>
      </c>
    </row>
    <row r="3205" spans="1:23" hidden="1">
      <c r="A3205" s="25" t="s">
        <v>7261</v>
      </c>
      <c r="B3205" s="25" t="s">
        <v>7513</v>
      </c>
      <c r="C3205" s="25" t="s">
        <v>7264</v>
      </c>
      <c r="D3205" s="25" t="s">
        <v>5363</v>
      </c>
      <c r="E3205" s="25" t="s">
        <v>7500</v>
      </c>
      <c r="F3205" s="25" t="s">
        <v>14846</v>
      </c>
      <c r="G3205" s="25" t="s">
        <v>14847</v>
      </c>
      <c r="H3205" s="21">
        <v>1337.64</v>
      </c>
      <c r="I3205" s="25" t="s">
        <v>7296</v>
      </c>
      <c r="J3205" s="25" t="s">
        <v>7288</v>
      </c>
      <c r="K3205" s="25" t="s">
        <v>7733</v>
      </c>
      <c r="L3205" s="25" t="s">
        <v>7734</v>
      </c>
      <c r="M3205" s="21">
        <v>1337.64</v>
      </c>
      <c r="N3205" s="21">
        <v>1337.64</v>
      </c>
      <c r="O3205" s="21">
        <v>0</v>
      </c>
      <c r="P3205" s="21">
        <v>1337.64</v>
      </c>
      <c r="Q3205" s="25" t="s">
        <v>14848</v>
      </c>
      <c r="R3205" s="1" t="str">
        <f t="shared" si="51"/>
        <v>ST10043</v>
      </c>
      <c r="S3205" t="str">
        <f>VLOOKUP(R3205,Data!$C$2:$D$261,2,0)</f>
        <v>Hunt Club Manor</v>
      </c>
      <c r="T3205">
        <f>COUNTIF('Feb 2022'!A:A,D3205)+COUNTIF('Mar 2022'!A:A,D3205)+COUNTIF('Apr 2022'!A:A,D3205)+COUNTIF('May 2022'!A:A,D3205)+COUNTIF('June 2022'!A:A,D3205)+COUNTIF('July 2022'!A:A,D3205)+COUNTIF('Aug 2022'!A:A,D3205)+COUNTIF('Sep 2022'!A:A,D3205)+COUNTIF('Oct 2022'!A:A,D3205)+COUNTIF('Dec 2022'!A:A,D3205)</f>
        <v>1</v>
      </c>
      <c r="U3205" t="str">
        <f>VLOOKUP(Q3205,'Capital Lookup'!A:B,2,FALSE)</f>
        <v>No</v>
      </c>
      <c r="V3205" s="2">
        <f>IFERROR(VLOOKUP(LEFT(F3205,10),'Find Purchase Orders'!B:J,9,FALSE),"")</f>
        <v>44735</v>
      </c>
      <c r="W3205" s="25" t="s">
        <v>7261</v>
      </c>
    </row>
    <row r="3206" spans="1:23" hidden="1">
      <c r="A3206" s="25" t="s">
        <v>7313</v>
      </c>
      <c r="B3206" s="25" t="s">
        <v>9678</v>
      </c>
      <c r="C3206" s="25" t="s">
        <v>7587</v>
      </c>
      <c r="D3206" s="25" t="s">
        <v>14849</v>
      </c>
      <c r="E3206" s="25" t="s">
        <v>7492</v>
      </c>
      <c r="F3206" s="25" t="s">
        <v>14850</v>
      </c>
      <c r="G3206" s="25" t="s">
        <v>14851</v>
      </c>
      <c r="H3206" s="21">
        <v>2697.31</v>
      </c>
      <c r="I3206" s="25" t="s">
        <v>7296</v>
      </c>
      <c r="J3206" s="25" t="s">
        <v>7288</v>
      </c>
      <c r="K3206" s="25" t="s">
        <v>7495</v>
      </c>
      <c r="L3206" s="25" t="s">
        <v>7496</v>
      </c>
      <c r="M3206" s="21">
        <v>2697.31</v>
      </c>
      <c r="N3206" s="21">
        <v>2810.31</v>
      </c>
      <c r="O3206" s="21">
        <v>-113</v>
      </c>
      <c r="P3206" s="21">
        <v>2697.31</v>
      </c>
      <c r="Q3206" s="25" t="s">
        <v>9682</v>
      </c>
      <c r="R3206" s="1" t="str">
        <f t="shared" si="51"/>
        <v>ST10150</v>
      </c>
      <c r="S3206" t="str">
        <f>VLOOKUP(R3206,Data!$C$2:$D$261,2,0)</f>
        <v>Fenelon Court</v>
      </c>
      <c r="T3206">
        <f>COUNTIF('Feb 2022'!A:A,D3206)+COUNTIF('Mar 2022'!A:A,D3206)+COUNTIF('Apr 2022'!A:A,D3206)+COUNTIF('May 2022'!A:A,D3206)+COUNTIF('June 2022'!A:A,D3206)+COUNTIF('July 2022'!A:A,D3206)+COUNTIF('Aug 2022'!A:A,D3206)+COUNTIF('Sep 2022'!A:A,D3206)+COUNTIF('Oct 2022'!A:A,D3206)+COUNTIF('Dec 2022'!A:A,D3206)</f>
        <v>0</v>
      </c>
      <c r="U3206" t="str">
        <f>VLOOKUP(Q3206,'Capital Lookup'!A:B,2,FALSE)</f>
        <v>No</v>
      </c>
      <c r="V3206" s="2">
        <f>IFERROR(VLOOKUP(LEFT(F3206,10),'Find Purchase Orders'!B:J,9,FALSE),"")</f>
        <v>44729</v>
      </c>
      <c r="W3206" s="25" t="s">
        <v>7261</v>
      </c>
    </row>
    <row r="3207" spans="1:23" hidden="1">
      <c r="A3207" s="25" t="s">
        <v>7313</v>
      </c>
      <c r="B3207" s="25" t="s">
        <v>9678</v>
      </c>
      <c r="C3207" s="25" t="s">
        <v>7587</v>
      </c>
      <c r="D3207" s="25" t="s">
        <v>14849</v>
      </c>
      <c r="E3207" s="25" t="s">
        <v>7492</v>
      </c>
      <c r="F3207" s="25" t="s">
        <v>14852</v>
      </c>
      <c r="G3207" s="25" t="s">
        <v>14853</v>
      </c>
      <c r="H3207" s="21">
        <v>113</v>
      </c>
      <c r="I3207" s="25" t="s">
        <v>7287</v>
      </c>
      <c r="J3207" s="25" t="s">
        <v>7288</v>
      </c>
      <c r="K3207" s="25" t="s">
        <v>7495</v>
      </c>
      <c r="L3207" s="25" t="s">
        <v>7496</v>
      </c>
      <c r="M3207" s="21">
        <v>113</v>
      </c>
      <c r="N3207" s="22">
        <v>0</v>
      </c>
      <c r="O3207" s="21">
        <v>113</v>
      </c>
      <c r="P3207" s="21">
        <v>13</v>
      </c>
      <c r="Q3207" s="25" t="s">
        <v>9682</v>
      </c>
      <c r="R3207" s="1" t="str">
        <f t="shared" si="51"/>
        <v>ST10150</v>
      </c>
      <c r="S3207" t="str">
        <f>VLOOKUP(R3207,Data!$C$2:$D$261,2,0)</f>
        <v>Fenelon Court</v>
      </c>
      <c r="T3207">
        <f>COUNTIF('Feb 2022'!A:A,D3207)+COUNTIF('Mar 2022'!A:A,D3207)+COUNTIF('Apr 2022'!A:A,D3207)+COUNTIF('May 2022'!A:A,D3207)+COUNTIF('June 2022'!A:A,D3207)+COUNTIF('July 2022'!A:A,D3207)+COUNTIF('Aug 2022'!A:A,D3207)+COUNTIF('Sep 2022'!A:A,D3207)+COUNTIF('Oct 2022'!A:A,D3207)+COUNTIF('Dec 2022'!A:A,D3207)</f>
        <v>0</v>
      </c>
      <c r="U3207" t="str">
        <f>VLOOKUP(Q3207,'Capital Lookup'!A:B,2,FALSE)</f>
        <v>No</v>
      </c>
      <c r="V3207" s="2">
        <f>IFERROR(VLOOKUP(LEFT(F3207,10),'Find Purchase Orders'!B:J,9,FALSE),"")</f>
        <v>44729</v>
      </c>
      <c r="W3207" s="25" t="s">
        <v>7261</v>
      </c>
    </row>
    <row r="3208" spans="1:23" hidden="1">
      <c r="A3208" s="25" t="s">
        <v>7269</v>
      </c>
      <c r="B3208" s="25" t="s">
        <v>7858</v>
      </c>
      <c r="C3208" s="25"/>
      <c r="D3208" s="25" t="s">
        <v>5364</v>
      </c>
      <c r="E3208" s="25" t="s">
        <v>7500</v>
      </c>
      <c r="F3208" s="25" t="s">
        <v>14854</v>
      </c>
      <c r="G3208" s="25" t="s">
        <v>14855</v>
      </c>
      <c r="H3208" s="21">
        <v>3105.5</v>
      </c>
      <c r="I3208" s="25" t="s">
        <v>7296</v>
      </c>
      <c r="J3208" s="25" t="s">
        <v>7288</v>
      </c>
      <c r="K3208" s="25" t="s">
        <v>7495</v>
      </c>
      <c r="L3208" s="25" t="s">
        <v>8097</v>
      </c>
      <c r="M3208" s="21">
        <v>3105.5</v>
      </c>
      <c r="N3208" s="21">
        <v>3105.5</v>
      </c>
      <c r="O3208" s="21">
        <v>0</v>
      </c>
      <c r="P3208" s="21">
        <v>3105.5</v>
      </c>
      <c r="Q3208" s="25" t="s">
        <v>14856</v>
      </c>
      <c r="R3208" s="1" t="str">
        <f t="shared" si="51"/>
        <v>ST10331</v>
      </c>
      <c r="S3208" t="str">
        <f>VLOOKUP(R3208,Data!$C$2:$D$261,2,0)</f>
        <v>Carlingview Manor</v>
      </c>
      <c r="T3208">
        <f>COUNTIF('Feb 2022'!A:A,D3208)+COUNTIF('Mar 2022'!A:A,D3208)+COUNTIF('Apr 2022'!A:A,D3208)+COUNTIF('May 2022'!A:A,D3208)+COUNTIF('June 2022'!A:A,D3208)+COUNTIF('July 2022'!A:A,D3208)+COUNTIF('Aug 2022'!A:A,D3208)+COUNTIF('Sep 2022'!A:A,D3208)+COUNTIF('Oct 2022'!A:A,D3208)+COUNTIF('Dec 2022'!A:A,D3208)</f>
        <v>1</v>
      </c>
      <c r="U3208" t="str">
        <f>VLOOKUP(Q3208,'Capital Lookup'!A:B,2,FALSE)</f>
        <v>No</v>
      </c>
      <c r="V3208" s="2">
        <f>IFERROR(VLOOKUP(LEFT(F3208,10),'Find Purchase Orders'!B:J,9,FALSE),"")</f>
        <v>44732</v>
      </c>
      <c r="W3208" s="25" t="s">
        <v>7261</v>
      </c>
    </row>
    <row r="3209" spans="1:23" hidden="1">
      <c r="A3209" s="25" t="s">
        <v>7261</v>
      </c>
      <c r="B3209" s="25" t="s">
        <v>8108</v>
      </c>
      <c r="C3209" s="25" t="s">
        <v>7264</v>
      </c>
      <c r="D3209" s="25" t="s">
        <v>5324</v>
      </c>
      <c r="E3209" s="25" t="s">
        <v>7500</v>
      </c>
      <c r="F3209" s="25" t="s">
        <v>14857</v>
      </c>
      <c r="G3209" s="25" t="s">
        <v>14858</v>
      </c>
      <c r="H3209" s="21">
        <v>1745.85</v>
      </c>
      <c r="I3209" s="25" t="s">
        <v>7296</v>
      </c>
      <c r="J3209" s="25" t="s">
        <v>7288</v>
      </c>
      <c r="K3209" s="25" t="s">
        <v>7733</v>
      </c>
      <c r="L3209" s="25" t="s">
        <v>7734</v>
      </c>
      <c r="M3209" s="21">
        <v>1745.85</v>
      </c>
      <c r="N3209" s="21">
        <v>1745.85</v>
      </c>
      <c r="O3209" s="21">
        <v>0</v>
      </c>
      <c r="P3209" s="21">
        <v>1745.85</v>
      </c>
      <c r="Q3209" s="25" t="s">
        <v>14859</v>
      </c>
      <c r="R3209" s="1" t="str">
        <f t="shared" si="51"/>
        <v>ST10049</v>
      </c>
      <c r="S3209" t="str">
        <f>VLOOKUP(R3209,Data!$C$2:$D$261,2,0)</f>
        <v>Colonel By</v>
      </c>
      <c r="T3209">
        <f>COUNTIF('Feb 2022'!A:A,D3209)+COUNTIF('Mar 2022'!A:A,D3209)+COUNTIF('Apr 2022'!A:A,D3209)+COUNTIF('May 2022'!A:A,D3209)+COUNTIF('June 2022'!A:A,D3209)+COUNTIF('July 2022'!A:A,D3209)+COUNTIF('Aug 2022'!A:A,D3209)+COUNTIF('Sep 2022'!A:A,D3209)+COUNTIF('Oct 2022'!A:A,D3209)+COUNTIF('Dec 2022'!A:A,D3209)</f>
        <v>1</v>
      </c>
      <c r="U3209" t="str">
        <f>VLOOKUP(Q3209,'Capital Lookup'!A:B,2,FALSE)</f>
        <v>No</v>
      </c>
      <c r="V3209" s="2">
        <f>IFERROR(VLOOKUP(LEFT(F3209,10),'Find Purchase Orders'!B:J,9,FALSE),"")</f>
        <v>44732</v>
      </c>
      <c r="W3209" s="25" t="s">
        <v>7261</v>
      </c>
    </row>
    <row r="3210" spans="1:23" hidden="1">
      <c r="A3210" s="25" t="s">
        <v>7269</v>
      </c>
      <c r="B3210" s="25" t="s">
        <v>7965</v>
      </c>
      <c r="C3210" s="25" t="s">
        <v>7271</v>
      </c>
      <c r="D3210" s="25" t="s">
        <v>14860</v>
      </c>
      <c r="E3210" s="25" t="s">
        <v>7492</v>
      </c>
      <c r="F3210" s="25" t="s">
        <v>14861</v>
      </c>
      <c r="G3210" s="25" t="s">
        <v>14862</v>
      </c>
      <c r="H3210" s="21">
        <v>1926.65</v>
      </c>
      <c r="I3210" s="25" t="s">
        <v>7296</v>
      </c>
      <c r="J3210" s="25" t="s">
        <v>7288</v>
      </c>
      <c r="K3210" s="25" t="s">
        <v>7495</v>
      </c>
      <c r="L3210" s="25" t="s">
        <v>7808</v>
      </c>
      <c r="M3210" s="21">
        <v>1926.65</v>
      </c>
      <c r="N3210" s="21">
        <v>2039.65</v>
      </c>
      <c r="O3210" s="21">
        <v>-113</v>
      </c>
      <c r="P3210" s="21">
        <v>1926.65</v>
      </c>
      <c r="Q3210" s="25" t="s">
        <v>7967</v>
      </c>
      <c r="R3210" s="1" t="str">
        <f t="shared" si="51"/>
        <v>ST10190</v>
      </c>
      <c r="S3210" t="str">
        <f>VLOOKUP(R3210,Data!$C$2:$D$261,2,0)</f>
        <v>Trillium Court</v>
      </c>
      <c r="T3210">
        <f>COUNTIF('Feb 2022'!A:A,D3210)+COUNTIF('Mar 2022'!A:A,D3210)+COUNTIF('Apr 2022'!A:A,D3210)+COUNTIF('May 2022'!A:A,D3210)+COUNTIF('June 2022'!A:A,D3210)+COUNTIF('July 2022'!A:A,D3210)+COUNTIF('Aug 2022'!A:A,D3210)+COUNTIF('Sep 2022'!A:A,D3210)+COUNTIF('Oct 2022'!A:A,D3210)+COUNTIF('Dec 2022'!A:A,D3210)</f>
        <v>0</v>
      </c>
      <c r="U3210" t="str">
        <f>VLOOKUP(Q3210,'Capital Lookup'!A:B,2,FALSE)</f>
        <v>Yes</v>
      </c>
      <c r="V3210" s="2">
        <f>IFERROR(VLOOKUP(LEFT(F3210,10),'Find Purchase Orders'!B:J,9,FALSE),"")</f>
        <v>44732</v>
      </c>
      <c r="W3210" s="25" t="s">
        <v>7261</v>
      </c>
    </row>
    <row r="3211" spans="1:23" hidden="1">
      <c r="A3211" s="25" t="s">
        <v>7269</v>
      </c>
      <c r="B3211" s="25" t="s">
        <v>7965</v>
      </c>
      <c r="C3211" s="25" t="s">
        <v>7271</v>
      </c>
      <c r="D3211" s="25" t="s">
        <v>14860</v>
      </c>
      <c r="E3211" s="25" t="s">
        <v>7492</v>
      </c>
      <c r="F3211" s="25" t="s">
        <v>14863</v>
      </c>
      <c r="G3211" s="25" t="s">
        <v>14864</v>
      </c>
      <c r="H3211" s="21">
        <v>113</v>
      </c>
      <c r="I3211" s="25" t="s">
        <v>7287</v>
      </c>
      <c r="J3211" s="25" t="s">
        <v>7288</v>
      </c>
      <c r="K3211" s="25" t="s">
        <v>7495</v>
      </c>
      <c r="L3211" s="25" t="s">
        <v>7808</v>
      </c>
      <c r="M3211" s="21">
        <v>113</v>
      </c>
      <c r="N3211" s="22">
        <v>0</v>
      </c>
      <c r="O3211" s="21">
        <v>113</v>
      </c>
      <c r="P3211" s="21">
        <v>13</v>
      </c>
      <c r="Q3211" s="25" t="s">
        <v>7967</v>
      </c>
      <c r="R3211" s="1" t="str">
        <f t="shared" si="51"/>
        <v>ST10190</v>
      </c>
      <c r="S3211" t="str">
        <f>VLOOKUP(R3211,Data!$C$2:$D$261,2,0)</f>
        <v>Trillium Court</v>
      </c>
      <c r="T3211">
        <f>COUNTIF('Feb 2022'!A:A,D3211)+COUNTIF('Mar 2022'!A:A,D3211)+COUNTIF('Apr 2022'!A:A,D3211)+COUNTIF('May 2022'!A:A,D3211)+COUNTIF('June 2022'!A:A,D3211)+COUNTIF('July 2022'!A:A,D3211)+COUNTIF('Aug 2022'!A:A,D3211)+COUNTIF('Sep 2022'!A:A,D3211)+COUNTIF('Oct 2022'!A:A,D3211)+COUNTIF('Dec 2022'!A:A,D3211)</f>
        <v>0</v>
      </c>
      <c r="U3211" t="str">
        <f>VLOOKUP(Q3211,'Capital Lookup'!A:B,2,FALSE)</f>
        <v>Yes</v>
      </c>
      <c r="V3211" s="2">
        <f>IFERROR(VLOOKUP(LEFT(F3211,10),'Find Purchase Orders'!B:J,9,FALSE),"")</f>
        <v>44732</v>
      </c>
      <c r="W3211" s="25" t="s">
        <v>7261</v>
      </c>
    </row>
    <row r="3212" spans="1:23" hidden="1">
      <c r="A3212" s="25" t="s">
        <v>7261</v>
      </c>
      <c r="B3212" s="25" t="s">
        <v>8662</v>
      </c>
      <c r="C3212" s="25" t="s">
        <v>7264</v>
      </c>
      <c r="D3212" s="25" t="s">
        <v>5326</v>
      </c>
      <c r="E3212" s="25" t="s">
        <v>14865</v>
      </c>
      <c r="F3212" s="25" t="s">
        <v>14866</v>
      </c>
      <c r="G3212" s="25" t="s">
        <v>14867</v>
      </c>
      <c r="H3212" s="21">
        <v>54.39</v>
      </c>
      <c r="I3212" s="25" t="s">
        <v>7296</v>
      </c>
      <c r="J3212" s="25" t="s">
        <v>7288</v>
      </c>
      <c r="K3212" s="25" t="s">
        <v>7289</v>
      </c>
      <c r="L3212" s="25" t="s">
        <v>7259</v>
      </c>
      <c r="M3212" s="21">
        <v>54.39</v>
      </c>
      <c r="N3212" s="22">
        <v>0</v>
      </c>
      <c r="O3212" s="21">
        <v>54.39</v>
      </c>
      <c r="P3212" s="21">
        <v>54.39</v>
      </c>
      <c r="Q3212" s="25" t="s">
        <v>8679</v>
      </c>
      <c r="R3212" s="1" t="str">
        <f t="shared" si="51"/>
        <v>ST10084</v>
      </c>
      <c r="S3212" t="str">
        <f>VLOOKUP(R3212,Data!$C$2:$D$261,2,0)</f>
        <v>Bentley Saskatoon</v>
      </c>
      <c r="T3212">
        <f>COUNTIF('Feb 2022'!A:A,D3212)+COUNTIF('Mar 2022'!A:A,D3212)+COUNTIF('Apr 2022'!A:A,D3212)+COUNTIF('May 2022'!A:A,D3212)+COUNTIF('June 2022'!A:A,D3212)+COUNTIF('July 2022'!A:A,D3212)+COUNTIF('Aug 2022'!A:A,D3212)+COUNTIF('Sep 2022'!A:A,D3212)+COUNTIF('Oct 2022'!A:A,D3212)+COUNTIF('Dec 2022'!A:A,D3212)</f>
        <v>1</v>
      </c>
      <c r="U3212" t="str">
        <f>VLOOKUP(Q3212,'Capital Lookup'!A:B,2,FALSE)</f>
        <v>No</v>
      </c>
      <c r="V3212" s="2">
        <f>IFERROR(VLOOKUP(LEFT(F3212,10),'Find Purchase Orders'!B:J,9,FALSE),"")</f>
        <v>44732</v>
      </c>
      <c r="W3212" s="25" t="s">
        <v>7261</v>
      </c>
    </row>
    <row r="3213" spans="1:23" hidden="1">
      <c r="A3213" s="25" t="s">
        <v>7261</v>
      </c>
      <c r="B3213" s="25" t="s">
        <v>8662</v>
      </c>
      <c r="C3213" s="25" t="s">
        <v>7264</v>
      </c>
      <c r="D3213" s="25" t="s">
        <v>5326</v>
      </c>
      <c r="E3213" s="25" t="s">
        <v>14865</v>
      </c>
      <c r="F3213" s="25" t="s">
        <v>14868</v>
      </c>
      <c r="G3213" s="25" t="s">
        <v>14869</v>
      </c>
      <c r="H3213" s="21">
        <v>1576.2</v>
      </c>
      <c r="I3213" s="25" t="s">
        <v>7296</v>
      </c>
      <c r="J3213" s="25" t="s">
        <v>7288</v>
      </c>
      <c r="K3213" s="25" t="s">
        <v>7289</v>
      </c>
      <c r="L3213" s="25" t="s">
        <v>7259</v>
      </c>
      <c r="M3213" s="21">
        <v>1576.2</v>
      </c>
      <c r="N3213" s="22">
        <v>0</v>
      </c>
      <c r="O3213" s="21">
        <v>1576.2</v>
      </c>
      <c r="P3213" s="21">
        <v>1576.2</v>
      </c>
      <c r="Q3213" s="25" t="s">
        <v>8679</v>
      </c>
      <c r="R3213" s="1" t="str">
        <f t="shared" si="51"/>
        <v>ST10084</v>
      </c>
      <c r="S3213" t="str">
        <f>VLOOKUP(R3213,Data!$C$2:$D$261,2,0)</f>
        <v>Bentley Saskatoon</v>
      </c>
      <c r="T3213">
        <f>COUNTIF('Feb 2022'!A:A,D3213)+COUNTIF('Mar 2022'!A:A,D3213)+COUNTIF('Apr 2022'!A:A,D3213)+COUNTIF('May 2022'!A:A,D3213)+COUNTIF('June 2022'!A:A,D3213)+COUNTIF('July 2022'!A:A,D3213)+COUNTIF('Aug 2022'!A:A,D3213)+COUNTIF('Sep 2022'!A:A,D3213)+COUNTIF('Oct 2022'!A:A,D3213)+COUNTIF('Dec 2022'!A:A,D3213)</f>
        <v>1</v>
      </c>
      <c r="U3213" t="str">
        <f>VLOOKUP(Q3213,'Capital Lookup'!A:B,2,FALSE)</f>
        <v>No</v>
      </c>
      <c r="V3213" s="2">
        <f>IFERROR(VLOOKUP(LEFT(F3213,10),'Find Purchase Orders'!B:J,9,FALSE),"")</f>
        <v>44732</v>
      </c>
      <c r="W3213" s="25" t="s">
        <v>7261</v>
      </c>
    </row>
    <row r="3214" spans="1:23" hidden="1">
      <c r="A3214" s="25" t="s">
        <v>7261</v>
      </c>
      <c r="B3214" s="25" t="s">
        <v>8662</v>
      </c>
      <c r="C3214" s="25" t="s">
        <v>7264</v>
      </c>
      <c r="D3214" s="25" t="s">
        <v>5328</v>
      </c>
      <c r="E3214" s="25" t="s">
        <v>14865</v>
      </c>
      <c r="F3214" s="25" t="s">
        <v>14870</v>
      </c>
      <c r="G3214" s="25" t="s">
        <v>14871</v>
      </c>
      <c r="H3214" s="21">
        <v>555</v>
      </c>
      <c r="I3214" s="25" t="s">
        <v>7296</v>
      </c>
      <c r="J3214" s="25" t="s">
        <v>7288</v>
      </c>
      <c r="K3214" s="25" t="s">
        <v>7258</v>
      </c>
      <c r="L3214" s="25" t="s">
        <v>7259</v>
      </c>
      <c r="M3214" s="21">
        <v>555</v>
      </c>
      <c r="N3214" s="21">
        <v>555</v>
      </c>
      <c r="O3214" s="21">
        <v>0</v>
      </c>
      <c r="P3214" s="21">
        <v>555</v>
      </c>
      <c r="Q3214" s="25" t="s">
        <v>8679</v>
      </c>
      <c r="R3214" s="1" t="str">
        <f t="shared" ref="R3214:R3277" si="52">CONCATENATE("ST",LEFT(B3214,5))</f>
        <v>ST10084</v>
      </c>
      <c r="S3214" t="str">
        <f>VLOOKUP(R3214,Data!$C$2:$D$261,2,0)</f>
        <v>Bentley Saskatoon</v>
      </c>
      <c r="T3214">
        <f>COUNTIF('Feb 2022'!A:A,D3214)+COUNTIF('Mar 2022'!A:A,D3214)+COUNTIF('Apr 2022'!A:A,D3214)+COUNTIF('May 2022'!A:A,D3214)+COUNTIF('June 2022'!A:A,D3214)+COUNTIF('July 2022'!A:A,D3214)+COUNTIF('Aug 2022'!A:A,D3214)+COUNTIF('Sep 2022'!A:A,D3214)+COUNTIF('Oct 2022'!A:A,D3214)+COUNTIF('Dec 2022'!A:A,D3214)</f>
        <v>1</v>
      </c>
      <c r="U3214" t="str">
        <f>VLOOKUP(Q3214,'Capital Lookup'!A:B,2,FALSE)</f>
        <v>No</v>
      </c>
      <c r="V3214" s="2">
        <f>IFERROR(VLOOKUP(LEFT(F3214,10),'Find Purchase Orders'!B:J,9,FALSE),"")</f>
        <v>44732</v>
      </c>
      <c r="W3214" s="25" t="s">
        <v>7261</v>
      </c>
    </row>
    <row r="3215" spans="1:23" hidden="1">
      <c r="A3215" s="25" t="s">
        <v>7261</v>
      </c>
      <c r="B3215" s="25" t="s">
        <v>8662</v>
      </c>
      <c r="C3215" s="25" t="s">
        <v>7264</v>
      </c>
      <c r="D3215" s="25" t="s">
        <v>5328</v>
      </c>
      <c r="E3215" s="25" t="s">
        <v>14865</v>
      </c>
      <c r="F3215" s="25" t="s">
        <v>14872</v>
      </c>
      <c r="G3215" s="25" t="s">
        <v>14873</v>
      </c>
      <c r="H3215" s="21">
        <v>330.03</v>
      </c>
      <c r="I3215" s="25" t="s">
        <v>7296</v>
      </c>
      <c r="J3215" s="25" t="s">
        <v>7288</v>
      </c>
      <c r="K3215" s="25" t="s">
        <v>7258</v>
      </c>
      <c r="L3215" s="25" t="s">
        <v>7259</v>
      </c>
      <c r="M3215" s="21">
        <v>330.03</v>
      </c>
      <c r="N3215" s="21">
        <v>330.03</v>
      </c>
      <c r="O3215" s="21">
        <v>0</v>
      </c>
      <c r="P3215" s="21">
        <v>330.03</v>
      </c>
      <c r="Q3215" s="25" t="s">
        <v>8679</v>
      </c>
      <c r="R3215" s="1" t="str">
        <f t="shared" si="52"/>
        <v>ST10084</v>
      </c>
      <c r="S3215" t="str">
        <f>VLOOKUP(R3215,Data!$C$2:$D$261,2,0)</f>
        <v>Bentley Saskatoon</v>
      </c>
      <c r="T3215">
        <f>COUNTIF('Feb 2022'!A:A,D3215)+COUNTIF('Mar 2022'!A:A,D3215)+COUNTIF('Apr 2022'!A:A,D3215)+COUNTIF('May 2022'!A:A,D3215)+COUNTIF('June 2022'!A:A,D3215)+COUNTIF('July 2022'!A:A,D3215)+COUNTIF('Aug 2022'!A:A,D3215)+COUNTIF('Sep 2022'!A:A,D3215)+COUNTIF('Oct 2022'!A:A,D3215)+COUNTIF('Dec 2022'!A:A,D3215)</f>
        <v>1</v>
      </c>
      <c r="U3215" t="str">
        <f>VLOOKUP(Q3215,'Capital Lookup'!A:B,2,FALSE)</f>
        <v>No</v>
      </c>
      <c r="V3215" s="2">
        <f>IFERROR(VLOOKUP(LEFT(F3215,10),'Find Purchase Orders'!B:J,9,FALSE),"")</f>
        <v>44732</v>
      </c>
      <c r="W3215" s="25" t="s">
        <v>7261</v>
      </c>
    </row>
    <row r="3216" spans="1:23" hidden="1">
      <c r="A3216" s="25" t="s">
        <v>7261</v>
      </c>
      <c r="B3216" s="25" t="s">
        <v>8662</v>
      </c>
      <c r="C3216" s="25" t="s">
        <v>7264</v>
      </c>
      <c r="D3216" s="25" t="s">
        <v>5328</v>
      </c>
      <c r="E3216" s="25" t="s">
        <v>14865</v>
      </c>
      <c r="F3216" s="25" t="s">
        <v>14874</v>
      </c>
      <c r="G3216" s="25" t="s">
        <v>14875</v>
      </c>
      <c r="H3216" s="21">
        <v>3800.45</v>
      </c>
      <c r="I3216" s="25" t="s">
        <v>7296</v>
      </c>
      <c r="J3216" s="25" t="s">
        <v>7288</v>
      </c>
      <c r="K3216" s="25" t="s">
        <v>7262</v>
      </c>
      <c r="L3216" s="25" t="s">
        <v>7259</v>
      </c>
      <c r="M3216" s="21">
        <v>3800.45</v>
      </c>
      <c r="N3216" s="21">
        <v>3800.45</v>
      </c>
      <c r="O3216" s="21">
        <v>0</v>
      </c>
      <c r="P3216" s="21">
        <v>3800.45</v>
      </c>
      <c r="Q3216" s="25" t="s">
        <v>8679</v>
      </c>
      <c r="R3216" s="1" t="str">
        <f t="shared" si="52"/>
        <v>ST10084</v>
      </c>
      <c r="S3216" t="str">
        <f>VLOOKUP(R3216,Data!$C$2:$D$261,2,0)</f>
        <v>Bentley Saskatoon</v>
      </c>
      <c r="T3216">
        <f>COUNTIF('Feb 2022'!A:A,D3216)+COUNTIF('Mar 2022'!A:A,D3216)+COUNTIF('Apr 2022'!A:A,D3216)+COUNTIF('May 2022'!A:A,D3216)+COUNTIF('June 2022'!A:A,D3216)+COUNTIF('July 2022'!A:A,D3216)+COUNTIF('Aug 2022'!A:A,D3216)+COUNTIF('Sep 2022'!A:A,D3216)+COUNTIF('Oct 2022'!A:A,D3216)+COUNTIF('Dec 2022'!A:A,D3216)</f>
        <v>1</v>
      </c>
      <c r="U3216" t="str">
        <f>VLOOKUP(Q3216,'Capital Lookup'!A:B,2,FALSE)</f>
        <v>No</v>
      </c>
      <c r="V3216" s="2">
        <f>IFERROR(VLOOKUP(LEFT(F3216,10),'Find Purchase Orders'!B:J,9,FALSE),"")</f>
        <v>44732</v>
      </c>
      <c r="W3216" s="25" t="s">
        <v>7261</v>
      </c>
    </row>
    <row r="3217" spans="1:23" hidden="1">
      <c r="A3217" s="25" t="s">
        <v>7261</v>
      </c>
      <c r="B3217" s="25" t="s">
        <v>8662</v>
      </c>
      <c r="C3217" s="25" t="s">
        <v>7264</v>
      </c>
      <c r="D3217" s="25" t="s">
        <v>5328</v>
      </c>
      <c r="E3217" s="25" t="s">
        <v>14865</v>
      </c>
      <c r="F3217" s="25" t="s">
        <v>14876</v>
      </c>
      <c r="G3217" s="25" t="s">
        <v>10303</v>
      </c>
      <c r="H3217" s="21">
        <v>373.51</v>
      </c>
      <c r="I3217" s="25" t="s">
        <v>7296</v>
      </c>
      <c r="J3217" s="25" t="s">
        <v>7288</v>
      </c>
      <c r="K3217" s="25" t="s">
        <v>7262</v>
      </c>
      <c r="L3217" s="25" t="s">
        <v>7259</v>
      </c>
      <c r="M3217" s="21">
        <v>373.51</v>
      </c>
      <c r="N3217" s="21">
        <v>373.51</v>
      </c>
      <c r="O3217" s="21">
        <v>0</v>
      </c>
      <c r="P3217" s="21">
        <v>373.51</v>
      </c>
      <c r="Q3217" s="25" t="s">
        <v>8679</v>
      </c>
      <c r="R3217" s="1" t="str">
        <f t="shared" si="52"/>
        <v>ST10084</v>
      </c>
      <c r="S3217" t="str">
        <f>VLOOKUP(R3217,Data!$C$2:$D$261,2,0)</f>
        <v>Bentley Saskatoon</v>
      </c>
      <c r="T3217">
        <f>COUNTIF('Feb 2022'!A:A,D3217)+COUNTIF('Mar 2022'!A:A,D3217)+COUNTIF('Apr 2022'!A:A,D3217)+COUNTIF('May 2022'!A:A,D3217)+COUNTIF('June 2022'!A:A,D3217)+COUNTIF('July 2022'!A:A,D3217)+COUNTIF('Aug 2022'!A:A,D3217)+COUNTIF('Sep 2022'!A:A,D3217)+COUNTIF('Oct 2022'!A:A,D3217)+COUNTIF('Dec 2022'!A:A,D3217)</f>
        <v>1</v>
      </c>
      <c r="U3217" t="str">
        <f>VLOOKUP(Q3217,'Capital Lookup'!A:B,2,FALSE)</f>
        <v>No</v>
      </c>
      <c r="V3217" s="2">
        <f>IFERROR(VLOOKUP(LEFT(F3217,10),'Find Purchase Orders'!B:J,9,FALSE),"")</f>
        <v>44732</v>
      </c>
      <c r="W3217" s="25" t="s">
        <v>7261</v>
      </c>
    </row>
    <row r="3218" spans="1:23" hidden="1">
      <c r="A3218" s="25" t="s">
        <v>10104</v>
      </c>
      <c r="B3218" s="25" t="s">
        <v>7838</v>
      </c>
      <c r="C3218" s="25"/>
      <c r="D3218" s="25" t="s">
        <v>5481</v>
      </c>
      <c r="E3218" s="25" t="s">
        <v>10105</v>
      </c>
      <c r="F3218" s="25" t="s">
        <v>14877</v>
      </c>
      <c r="G3218" s="25" t="s">
        <v>14878</v>
      </c>
      <c r="H3218" s="21">
        <v>8327.69</v>
      </c>
      <c r="I3218" s="25" t="s">
        <v>7296</v>
      </c>
      <c r="J3218" s="25" t="s">
        <v>7288</v>
      </c>
      <c r="K3218" s="25" t="s">
        <v>7262</v>
      </c>
      <c r="L3218" s="25" t="s">
        <v>7259</v>
      </c>
      <c r="M3218" s="21">
        <v>7369.64</v>
      </c>
      <c r="N3218" s="21">
        <v>8440.18</v>
      </c>
      <c r="O3218" s="21">
        <v>-1070.54</v>
      </c>
      <c r="P3218" s="21">
        <v>8327.69</v>
      </c>
      <c r="Q3218" s="25" t="s">
        <v>10108</v>
      </c>
      <c r="R3218" s="1" t="str">
        <f t="shared" si="52"/>
        <v>ST10336</v>
      </c>
      <c r="S3218" t="str">
        <f>VLOOKUP(R3218,Data!$C$2:$D$261,2,0)</f>
        <v>The Village Seniors Community</v>
      </c>
      <c r="T3218">
        <f>COUNTIF('Feb 2022'!A:A,D3218)+COUNTIF('Mar 2022'!A:A,D3218)+COUNTIF('Apr 2022'!A:A,D3218)+COUNTIF('May 2022'!A:A,D3218)+COUNTIF('June 2022'!A:A,D3218)+COUNTIF('July 2022'!A:A,D3218)+COUNTIF('Aug 2022'!A:A,D3218)+COUNTIF('Sep 2022'!A:A,D3218)+COUNTIF('Oct 2022'!A:A,D3218)+COUNTIF('Dec 2022'!A:A,D3218)</f>
        <v>1</v>
      </c>
      <c r="U3218" t="str">
        <f>VLOOKUP(Q3218,'Capital Lookup'!A:B,2,FALSE)</f>
        <v>No</v>
      </c>
      <c r="V3218" s="2">
        <f>IFERROR(VLOOKUP(LEFT(F3218,10),'Find Purchase Orders'!B:J,9,FALSE),"")</f>
        <v>44749</v>
      </c>
      <c r="W3218" s="25" t="s">
        <v>7261</v>
      </c>
    </row>
    <row r="3219" spans="1:23" hidden="1">
      <c r="A3219" s="25" t="s">
        <v>7261</v>
      </c>
      <c r="B3219" s="25" t="s">
        <v>12039</v>
      </c>
      <c r="C3219" s="25" t="s">
        <v>7264</v>
      </c>
      <c r="D3219" s="25" t="s">
        <v>5365</v>
      </c>
      <c r="E3219" s="25" t="s">
        <v>12040</v>
      </c>
      <c r="F3219" s="25" t="s">
        <v>14879</v>
      </c>
      <c r="G3219" s="25" t="s">
        <v>14880</v>
      </c>
      <c r="H3219" s="21">
        <v>10715.07</v>
      </c>
      <c r="I3219" s="25" t="s">
        <v>7296</v>
      </c>
      <c r="J3219" s="25" t="s">
        <v>7288</v>
      </c>
      <c r="K3219" s="25" t="s">
        <v>7262</v>
      </c>
      <c r="L3219" s="25" t="s">
        <v>7259</v>
      </c>
      <c r="M3219" s="21">
        <v>10715.07</v>
      </c>
      <c r="N3219" s="21">
        <v>10715.07</v>
      </c>
      <c r="O3219" s="21">
        <v>0</v>
      </c>
      <c r="P3219" s="21">
        <v>10715.07</v>
      </c>
      <c r="Q3219" s="25" t="s">
        <v>12043</v>
      </c>
      <c r="R3219" s="1" t="str">
        <f t="shared" si="52"/>
        <v>ST10037</v>
      </c>
      <c r="S3219" t="str">
        <f>VLOOKUP(R3219,Data!$C$2:$D$261,2,0)</f>
        <v>Stittsville Villa</v>
      </c>
      <c r="T3219">
        <f>COUNTIF('Feb 2022'!A:A,D3219)+COUNTIF('Mar 2022'!A:A,D3219)+COUNTIF('Apr 2022'!A:A,D3219)+COUNTIF('May 2022'!A:A,D3219)+COUNTIF('June 2022'!A:A,D3219)+COUNTIF('July 2022'!A:A,D3219)+COUNTIF('Aug 2022'!A:A,D3219)+COUNTIF('Sep 2022'!A:A,D3219)+COUNTIF('Oct 2022'!A:A,D3219)+COUNTIF('Dec 2022'!A:A,D3219)</f>
        <v>1</v>
      </c>
      <c r="U3219" t="str">
        <f>VLOOKUP(Q3219,'Capital Lookup'!A:B,2,FALSE)</f>
        <v>No</v>
      </c>
      <c r="V3219" s="2">
        <f>IFERROR(VLOOKUP(LEFT(F3219,10),'Find Purchase Orders'!B:J,9,FALSE),"")</f>
        <v>44734</v>
      </c>
      <c r="W3219" s="25" t="s">
        <v>7261</v>
      </c>
    </row>
    <row r="3220" spans="1:23" hidden="1">
      <c r="A3220" s="25" t="s">
        <v>7261</v>
      </c>
      <c r="B3220" s="25" t="s">
        <v>12039</v>
      </c>
      <c r="C3220" s="25" t="s">
        <v>7264</v>
      </c>
      <c r="D3220" s="25" t="s">
        <v>5365</v>
      </c>
      <c r="E3220" s="25" t="s">
        <v>12040</v>
      </c>
      <c r="F3220" s="25" t="s">
        <v>14881</v>
      </c>
      <c r="G3220" s="25" t="s">
        <v>14882</v>
      </c>
      <c r="H3220" s="21">
        <v>804.56</v>
      </c>
      <c r="I3220" s="25" t="s">
        <v>7296</v>
      </c>
      <c r="J3220" s="25" t="s">
        <v>7288</v>
      </c>
      <c r="K3220" s="25" t="s">
        <v>7262</v>
      </c>
      <c r="L3220" s="25" t="s">
        <v>7259</v>
      </c>
      <c r="M3220" s="21">
        <v>804.56</v>
      </c>
      <c r="N3220" s="21">
        <v>804.56</v>
      </c>
      <c r="O3220" s="21">
        <v>0</v>
      </c>
      <c r="P3220" s="21">
        <v>804.56</v>
      </c>
      <c r="Q3220" s="25" t="s">
        <v>12043</v>
      </c>
      <c r="R3220" s="1" t="str">
        <f t="shared" si="52"/>
        <v>ST10037</v>
      </c>
      <c r="S3220" t="str">
        <f>VLOOKUP(R3220,Data!$C$2:$D$261,2,0)</f>
        <v>Stittsville Villa</v>
      </c>
      <c r="T3220">
        <f>COUNTIF('Feb 2022'!A:A,D3220)+COUNTIF('Mar 2022'!A:A,D3220)+COUNTIF('Apr 2022'!A:A,D3220)+COUNTIF('May 2022'!A:A,D3220)+COUNTIF('June 2022'!A:A,D3220)+COUNTIF('July 2022'!A:A,D3220)+COUNTIF('Aug 2022'!A:A,D3220)+COUNTIF('Sep 2022'!A:A,D3220)+COUNTIF('Oct 2022'!A:A,D3220)+COUNTIF('Dec 2022'!A:A,D3220)</f>
        <v>1</v>
      </c>
      <c r="U3220" t="str">
        <f>VLOOKUP(Q3220,'Capital Lookup'!A:B,2,FALSE)</f>
        <v>No</v>
      </c>
      <c r="V3220" s="2">
        <f>IFERROR(VLOOKUP(LEFT(F3220,10),'Find Purchase Orders'!B:J,9,FALSE),"")</f>
        <v>44734</v>
      </c>
      <c r="W3220" s="25" t="s">
        <v>7261</v>
      </c>
    </row>
    <row r="3221" spans="1:23" hidden="1">
      <c r="A3221" s="25" t="s">
        <v>7261</v>
      </c>
      <c r="B3221" s="25" t="s">
        <v>8108</v>
      </c>
      <c r="C3221" s="25" t="s">
        <v>7264</v>
      </c>
      <c r="D3221" s="25" t="s">
        <v>5366</v>
      </c>
      <c r="E3221" s="25" t="s">
        <v>8110</v>
      </c>
      <c r="F3221" s="25" t="s">
        <v>14883</v>
      </c>
      <c r="G3221" s="25" t="s">
        <v>14884</v>
      </c>
      <c r="H3221" s="21">
        <v>4745.75</v>
      </c>
      <c r="I3221" s="25" t="s">
        <v>7296</v>
      </c>
      <c r="J3221" s="25" t="s">
        <v>7288</v>
      </c>
      <c r="K3221" s="25" t="s">
        <v>7262</v>
      </c>
      <c r="L3221" s="25" t="s">
        <v>7259</v>
      </c>
      <c r="M3221" s="21">
        <v>4745.75</v>
      </c>
      <c r="N3221" s="21">
        <v>4745.75</v>
      </c>
      <c r="O3221" s="21">
        <v>0</v>
      </c>
      <c r="P3221" s="21">
        <v>4745.75</v>
      </c>
      <c r="Q3221" s="25" t="s">
        <v>8113</v>
      </c>
      <c r="R3221" s="1" t="str">
        <f t="shared" si="52"/>
        <v>ST10049</v>
      </c>
      <c r="S3221" t="str">
        <f>VLOOKUP(R3221,Data!$C$2:$D$261,2,0)</f>
        <v>Colonel By</v>
      </c>
      <c r="T3221">
        <f>COUNTIF('Feb 2022'!A:A,D3221)+COUNTIF('Mar 2022'!A:A,D3221)+COUNTIF('Apr 2022'!A:A,D3221)+COUNTIF('May 2022'!A:A,D3221)+COUNTIF('June 2022'!A:A,D3221)+COUNTIF('July 2022'!A:A,D3221)+COUNTIF('Aug 2022'!A:A,D3221)+COUNTIF('Sep 2022'!A:A,D3221)+COUNTIF('Oct 2022'!A:A,D3221)+COUNTIF('Dec 2022'!A:A,D3221)</f>
        <v>1</v>
      </c>
      <c r="U3221" t="str">
        <f>VLOOKUP(Q3221,'Capital Lookup'!A:B,2,FALSE)</f>
        <v>No</v>
      </c>
      <c r="V3221" s="2">
        <f>IFERROR(VLOOKUP(LEFT(F3221,10),'Find Purchase Orders'!B:J,9,FALSE),"")</f>
        <v>44734</v>
      </c>
      <c r="W3221" s="25" t="s">
        <v>7261</v>
      </c>
    </row>
    <row r="3222" spans="1:23" hidden="1">
      <c r="A3222" s="25" t="s">
        <v>7261</v>
      </c>
      <c r="B3222" s="25" t="s">
        <v>8108</v>
      </c>
      <c r="C3222" s="25" t="s">
        <v>7264</v>
      </c>
      <c r="D3222" s="25" t="s">
        <v>5366</v>
      </c>
      <c r="E3222" s="25" t="s">
        <v>8110</v>
      </c>
      <c r="F3222" s="25" t="s">
        <v>14885</v>
      </c>
      <c r="G3222" s="25" t="s">
        <v>14886</v>
      </c>
      <c r="H3222" s="21">
        <v>1089.32</v>
      </c>
      <c r="I3222" s="25" t="s">
        <v>7296</v>
      </c>
      <c r="J3222" s="25" t="s">
        <v>7288</v>
      </c>
      <c r="K3222" s="25" t="s">
        <v>7262</v>
      </c>
      <c r="L3222" s="25" t="s">
        <v>7259</v>
      </c>
      <c r="M3222" s="21">
        <v>1089.32</v>
      </c>
      <c r="N3222" s="21">
        <v>1089.32</v>
      </c>
      <c r="O3222" s="21">
        <v>0</v>
      </c>
      <c r="P3222" s="21">
        <v>1089.32</v>
      </c>
      <c r="Q3222" s="25" t="s">
        <v>8113</v>
      </c>
      <c r="R3222" s="1" t="str">
        <f t="shared" si="52"/>
        <v>ST10049</v>
      </c>
      <c r="S3222" t="str">
        <f>VLOOKUP(R3222,Data!$C$2:$D$261,2,0)</f>
        <v>Colonel By</v>
      </c>
      <c r="T3222">
        <f>COUNTIF('Feb 2022'!A:A,D3222)+COUNTIF('Mar 2022'!A:A,D3222)+COUNTIF('Apr 2022'!A:A,D3222)+COUNTIF('May 2022'!A:A,D3222)+COUNTIF('June 2022'!A:A,D3222)+COUNTIF('July 2022'!A:A,D3222)+COUNTIF('Aug 2022'!A:A,D3222)+COUNTIF('Sep 2022'!A:A,D3222)+COUNTIF('Oct 2022'!A:A,D3222)+COUNTIF('Dec 2022'!A:A,D3222)</f>
        <v>1</v>
      </c>
      <c r="U3222" t="str">
        <f>VLOOKUP(Q3222,'Capital Lookup'!A:B,2,FALSE)</f>
        <v>No</v>
      </c>
      <c r="V3222" s="2">
        <f>IFERROR(VLOOKUP(LEFT(F3222,10),'Find Purchase Orders'!B:J,9,FALSE),"")</f>
        <v>44734</v>
      </c>
      <c r="W3222" s="25" t="s">
        <v>7261</v>
      </c>
    </row>
    <row r="3223" spans="1:23" hidden="1">
      <c r="A3223" s="25" t="s">
        <v>7261</v>
      </c>
      <c r="B3223" s="25" t="s">
        <v>8108</v>
      </c>
      <c r="C3223" s="25" t="s">
        <v>7264</v>
      </c>
      <c r="D3223" s="25" t="s">
        <v>5367</v>
      </c>
      <c r="E3223" s="25" t="s">
        <v>8110</v>
      </c>
      <c r="F3223" s="25" t="s">
        <v>14887</v>
      </c>
      <c r="G3223" s="25" t="s">
        <v>14888</v>
      </c>
      <c r="H3223" s="21">
        <v>259.89999999999998</v>
      </c>
      <c r="I3223" s="25" t="s">
        <v>7296</v>
      </c>
      <c r="J3223" s="25" t="s">
        <v>7288</v>
      </c>
      <c r="K3223" s="25" t="s">
        <v>7258</v>
      </c>
      <c r="L3223" s="25" t="s">
        <v>7259</v>
      </c>
      <c r="M3223" s="21">
        <v>259.89999999999998</v>
      </c>
      <c r="N3223" s="21">
        <v>259.89999999999998</v>
      </c>
      <c r="O3223" s="21">
        <v>0</v>
      </c>
      <c r="P3223" s="21">
        <v>259.89999999999998</v>
      </c>
      <c r="Q3223" s="25" t="s">
        <v>8113</v>
      </c>
      <c r="R3223" s="1" t="str">
        <f t="shared" si="52"/>
        <v>ST10049</v>
      </c>
      <c r="S3223" t="str">
        <f>VLOOKUP(R3223,Data!$C$2:$D$261,2,0)</f>
        <v>Colonel By</v>
      </c>
      <c r="T3223">
        <f>COUNTIF('Feb 2022'!A:A,D3223)+COUNTIF('Mar 2022'!A:A,D3223)+COUNTIF('Apr 2022'!A:A,D3223)+COUNTIF('May 2022'!A:A,D3223)+COUNTIF('June 2022'!A:A,D3223)+COUNTIF('July 2022'!A:A,D3223)+COUNTIF('Aug 2022'!A:A,D3223)+COUNTIF('Sep 2022'!A:A,D3223)+COUNTIF('Oct 2022'!A:A,D3223)+COUNTIF('Dec 2022'!A:A,D3223)</f>
        <v>1</v>
      </c>
      <c r="U3223" t="str">
        <f>VLOOKUP(Q3223,'Capital Lookup'!A:B,2,FALSE)</f>
        <v>No</v>
      </c>
      <c r="V3223" s="2">
        <f>IFERROR(VLOOKUP(LEFT(F3223,10),'Find Purchase Orders'!B:J,9,FALSE),"")</f>
        <v>44734</v>
      </c>
      <c r="W3223" s="25" t="s">
        <v>7261</v>
      </c>
    </row>
    <row r="3224" spans="1:23" hidden="1">
      <c r="A3224" s="25" t="s">
        <v>7261</v>
      </c>
      <c r="B3224" s="25" t="s">
        <v>8108</v>
      </c>
      <c r="C3224" s="25" t="s">
        <v>7264</v>
      </c>
      <c r="D3224" s="25" t="s">
        <v>5367</v>
      </c>
      <c r="E3224" s="25" t="s">
        <v>8110</v>
      </c>
      <c r="F3224" s="25" t="s">
        <v>14889</v>
      </c>
      <c r="G3224" s="25" t="s">
        <v>14890</v>
      </c>
      <c r="H3224" s="21">
        <v>3773.95</v>
      </c>
      <c r="I3224" s="25" t="s">
        <v>7296</v>
      </c>
      <c r="J3224" s="25" t="s">
        <v>7288</v>
      </c>
      <c r="K3224" s="25" t="s">
        <v>7262</v>
      </c>
      <c r="L3224" s="25" t="s">
        <v>7259</v>
      </c>
      <c r="M3224" s="21">
        <v>3773.95</v>
      </c>
      <c r="N3224" s="21">
        <v>3773.95</v>
      </c>
      <c r="O3224" s="21">
        <v>0</v>
      </c>
      <c r="P3224" s="21">
        <v>3773.95</v>
      </c>
      <c r="Q3224" s="25" t="s">
        <v>8113</v>
      </c>
      <c r="R3224" s="1" t="str">
        <f t="shared" si="52"/>
        <v>ST10049</v>
      </c>
      <c r="S3224" t="str">
        <f>VLOOKUP(R3224,Data!$C$2:$D$261,2,0)</f>
        <v>Colonel By</v>
      </c>
      <c r="T3224">
        <f>COUNTIF('Feb 2022'!A:A,D3224)+COUNTIF('Mar 2022'!A:A,D3224)+COUNTIF('Apr 2022'!A:A,D3224)+COUNTIF('May 2022'!A:A,D3224)+COUNTIF('June 2022'!A:A,D3224)+COUNTIF('July 2022'!A:A,D3224)+COUNTIF('Aug 2022'!A:A,D3224)+COUNTIF('Sep 2022'!A:A,D3224)+COUNTIF('Oct 2022'!A:A,D3224)+COUNTIF('Dec 2022'!A:A,D3224)</f>
        <v>1</v>
      </c>
      <c r="U3224" t="str">
        <f>VLOOKUP(Q3224,'Capital Lookup'!A:B,2,FALSE)</f>
        <v>No</v>
      </c>
      <c r="V3224" s="2">
        <f>IFERROR(VLOOKUP(LEFT(F3224,10),'Find Purchase Orders'!B:J,9,FALSE),"")</f>
        <v>44734</v>
      </c>
      <c r="W3224" s="25" t="s">
        <v>7261</v>
      </c>
    </row>
    <row r="3225" spans="1:23" hidden="1">
      <c r="A3225" s="25" t="s">
        <v>7261</v>
      </c>
      <c r="B3225" s="25" t="s">
        <v>8108</v>
      </c>
      <c r="C3225" s="25" t="s">
        <v>7264</v>
      </c>
      <c r="D3225" s="25" t="s">
        <v>5367</v>
      </c>
      <c r="E3225" s="25" t="s">
        <v>8110</v>
      </c>
      <c r="F3225" s="25" t="s">
        <v>14891</v>
      </c>
      <c r="G3225" s="25" t="s">
        <v>14892</v>
      </c>
      <c r="H3225" s="21">
        <v>959.37</v>
      </c>
      <c r="I3225" s="25" t="s">
        <v>7296</v>
      </c>
      <c r="J3225" s="25" t="s">
        <v>7288</v>
      </c>
      <c r="K3225" s="25" t="s">
        <v>7262</v>
      </c>
      <c r="L3225" s="25" t="s">
        <v>7259</v>
      </c>
      <c r="M3225" s="21">
        <v>959.37</v>
      </c>
      <c r="N3225" s="21">
        <v>959.37</v>
      </c>
      <c r="O3225" s="21">
        <v>0</v>
      </c>
      <c r="P3225" s="21">
        <v>959.37</v>
      </c>
      <c r="Q3225" s="25" t="s">
        <v>8113</v>
      </c>
      <c r="R3225" s="1" t="str">
        <f t="shared" si="52"/>
        <v>ST10049</v>
      </c>
      <c r="S3225" t="str">
        <f>VLOOKUP(R3225,Data!$C$2:$D$261,2,0)</f>
        <v>Colonel By</v>
      </c>
      <c r="T3225">
        <f>COUNTIF('Feb 2022'!A:A,D3225)+COUNTIF('Mar 2022'!A:A,D3225)+COUNTIF('Apr 2022'!A:A,D3225)+COUNTIF('May 2022'!A:A,D3225)+COUNTIF('June 2022'!A:A,D3225)+COUNTIF('July 2022'!A:A,D3225)+COUNTIF('Aug 2022'!A:A,D3225)+COUNTIF('Sep 2022'!A:A,D3225)+COUNTIF('Oct 2022'!A:A,D3225)+COUNTIF('Dec 2022'!A:A,D3225)</f>
        <v>1</v>
      </c>
      <c r="U3225" t="str">
        <f>VLOOKUP(Q3225,'Capital Lookup'!A:B,2,FALSE)</f>
        <v>No</v>
      </c>
      <c r="V3225" s="2">
        <f>IFERROR(VLOOKUP(LEFT(F3225,10),'Find Purchase Orders'!B:J,9,FALSE),"")</f>
        <v>44734</v>
      </c>
      <c r="W3225" s="25" t="s">
        <v>7261</v>
      </c>
    </row>
    <row r="3226" spans="1:23" hidden="1">
      <c r="A3226" s="25" t="s">
        <v>7261</v>
      </c>
      <c r="B3226" s="25" t="s">
        <v>7781</v>
      </c>
      <c r="C3226" s="25" t="s">
        <v>7264</v>
      </c>
      <c r="D3226" s="25" t="s">
        <v>5368</v>
      </c>
      <c r="E3226" s="25" t="s">
        <v>12723</v>
      </c>
      <c r="F3226" s="25" t="s">
        <v>14893</v>
      </c>
      <c r="G3226" s="25" t="s">
        <v>14894</v>
      </c>
      <c r="H3226" s="21">
        <v>6071.39</v>
      </c>
      <c r="I3226" s="25" t="s">
        <v>7296</v>
      </c>
      <c r="J3226" s="25" t="s">
        <v>7288</v>
      </c>
      <c r="K3226" s="25" t="s">
        <v>7262</v>
      </c>
      <c r="L3226" s="25" t="s">
        <v>7259</v>
      </c>
      <c r="M3226" s="21">
        <v>6071.39</v>
      </c>
      <c r="N3226" s="21">
        <v>6071.39</v>
      </c>
      <c r="O3226" s="21">
        <v>0</v>
      </c>
      <c r="P3226" s="21">
        <v>6071.39</v>
      </c>
      <c r="Q3226" s="25" t="s">
        <v>7786</v>
      </c>
      <c r="R3226" s="1" t="str">
        <f t="shared" si="52"/>
        <v>ST10060</v>
      </c>
      <c r="S3226" t="str">
        <f>VLOOKUP(R3226,Data!$C$2:$D$261,2,0)</f>
        <v>Whitecliff Retirement</v>
      </c>
      <c r="T3226">
        <f>COUNTIF('Feb 2022'!A:A,D3226)+COUNTIF('Mar 2022'!A:A,D3226)+COUNTIF('Apr 2022'!A:A,D3226)+COUNTIF('May 2022'!A:A,D3226)+COUNTIF('June 2022'!A:A,D3226)+COUNTIF('July 2022'!A:A,D3226)+COUNTIF('Aug 2022'!A:A,D3226)+COUNTIF('Sep 2022'!A:A,D3226)+COUNTIF('Oct 2022'!A:A,D3226)+COUNTIF('Dec 2022'!A:A,D3226)</f>
        <v>1</v>
      </c>
      <c r="U3226" t="str">
        <f>VLOOKUP(Q3226,'Capital Lookup'!A:B,2,FALSE)</f>
        <v>No</v>
      </c>
      <c r="V3226" s="2">
        <f>IFERROR(VLOOKUP(LEFT(F3226,10),'Find Purchase Orders'!B:J,9,FALSE),"")</f>
        <v>44735</v>
      </c>
      <c r="W3226" s="25" t="s">
        <v>7261</v>
      </c>
    </row>
    <row r="3227" spans="1:23" hidden="1">
      <c r="A3227" s="25" t="s">
        <v>7261</v>
      </c>
      <c r="B3227" s="25" t="s">
        <v>7781</v>
      </c>
      <c r="C3227" s="25" t="s">
        <v>7264</v>
      </c>
      <c r="D3227" s="25" t="s">
        <v>5368</v>
      </c>
      <c r="E3227" s="25" t="s">
        <v>12723</v>
      </c>
      <c r="F3227" s="25" t="s">
        <v>14895</v>
      </c>
      <c r="G3227" s="25" t="s">
        <v>14896</v>
      </c>
      <c r="H3227" s="21">
        <v>2808.75</v>
      </c>
      <c r="I3227" s="25" t="s">
        <v>7296</v>
      </c>
      <c r="J3227" s="25" t="s">
        <v>7288</v>
      </c>
      <c r="K3227" s="25" t="s">
        <v>7262</v>
      </c>
      <c r="L3227" s="25" t="s">
        <v>7259</v>
      </c>
      <c r="M3227" s="21">
        <v>2808.75</v>
      </c>
      <c r="N3227" s="21">
        <v>2808.75</v>
      </c>
      <c r="O3227" s="21">
        <v>0</v>
      </c>
      <c r="P3227" s="21">
        <v>2808.75</v>
      </c>
      <c r="Q3227" s="25" t="s">
        <v>7786</v>
      </c>
      <c r="R3227" s="1" t="str">
        <f t="shared" si="52"/>
        <v>ST10060</v>
      </c>
      <c r="S3227" t="str">
        <f>VLOOKUP(R3227,Data!$C$2:$D$261,2,0)</f>
        <v>Whitecliff Retirement</v>
      </c>
      <c r="T3227">
        <f>COUNTIF('Feb 2022'!A:A,D3227)+COUNTIF('Mar 2022'!A:A,D3227)+COUNTIF('Apr 2022'!A:A,D3227)+COUNTIF('May 2022'!A:A,D3227)+COUNTIF('June 2022'!A:A,D3227)+COUNTIF('July 2022'!A:A,D3227)+COUNTIF('Aug 2022'!A:A,D3227)+COUNTIF('Sep 2022'!A:A,D3227)+COUNTIF('Oct 2022'!A:A,D3227)+COUNTIF('Dec 2022'!A:A,D3227)</f>
        <v>1</v>
      </c>
      <c r="U3227" t="str">
        <f>VLOOKUP(Q3227,'Capital Lookup'!A:B,2,FALSE)</f>
        <v>No</v>
      </c>
      <c r="V3227" s="2">
        <f>IFERROR(VLOOKUP(LEFT(F3227,10),'Find Purchase Orders'!B:J,9,FALSE),"")</f>
        <v>44735</v>
      </c>
      <c r="W3227" s="25" t="s">
        <v>7261</v>
      </c>
    </row>
    <row r="3228" spans="1:23" hidden="1">
      <c r="A3228" s="25" t="s">
        <v>7269</v>
      </c>
      <c r="B3228" s="25" t="s">
        <v>8259</v>
      </c>
      <c r="C3228" s="25" t="s">
        <v>8260</v>
      </c>
      <c r="D3228" s="25" t="s">
        <v>14897</v>
      </c>
      <c r="E3228" s="25" t="s">
        <v>8591</v>
      </c>
      <c r="F3228" s="25" t="s">
        <v>14898</v>
      </c>
      <c r="G3228" s="25" t="s">
        <v>13371</v>
      </c>
      <c r="H3228" s="21">
        <v>3005.8</v>
      </c>
      <c r="I3228" s="25" t="s">
        <v>7339</v>
      </c>
      <c r="J3228" s="25" t="s">
        <v>7288</v>
      </c>
      <c r="K3228" s="25" t="s">
        <v>8592</v>
      </c>
      <c r="L3228" s="25" t="s">
        <v>8593</v>
      </c>
      <c r="M3228" s="21">
        <v>3005.8</v>
      </c>
      <c r="N3228" s="21">
        <v>1506.12</v>
      </c>
      <c r="O3228" s="21">
        <v>1499.68</v>
      </c>
      <c r="P3228" s="21">
        <v>1675.8</v>
      </c>
      <c r="Q3228" s="25" t="s">
        <v>12769</v>
      </c>
      <c r="R3228" s="1" t="str">
        <f t="shared" si="52"/>
        <v>ST10260</v>
      </c>
      <c r="S3228" t="str">
        <f>VLOOKUP(R3228,Data!$C$2:$D$261,2,0)</f>
        <v>Support Office</v>
      </c>
      <c r="T3228">
        <f>COUNTIF('Feb 2022'!A:A,D3228)+COUNTIF('Mar 2022'!A:A,D3228)+COUNTIF('Apr 2022'!A:A,D3228)+COUNTIF('May 2022'!A:A,D3228)+COUNTIF('June 2022'!A:A,D3228)+COUNTIF('July 2022'!A:A,D3228)+COUNTIF('Aug 2022'!A:A,D3228)+COUNTIF('Sep 2022'!A:A,D3228)+COUNTIF('Oct 2022'!A:A,D3228)+COUNTIF('Dec 2022'!A:A,D3228)</f>
        <v>0</v>
      </c>
      <c r="U3228" t="str">
        <f>VLOOKUP(Q3228,'Capital Lookup'!A:B,2,FALSE)</f>
        <v>Yes</v>
      </c>
      <c r="V3228" s="2">
        <f>IFERROR(VLOOKUP(LEFT(F3228,10),'Find Purchase Orders'!B:J,9,FALSE),"")</f>
        <v>44729</v>
      </c>
      <c r="W3228" s="25" t="s">
        <v>7261</v>
      </c>
    </row>
    <row r="3229" spans="1:23" hidden="1">
      <c r="A3229" s="25" t="s">
        <v>7540</v>
      </c>
      <c r="B3229" s="25" t="s">
        <v>8387</v>
      </c>
      <c r="C3229" s="25" t="s">
        <v>7264</v>
      </c>
      <c r="D3229" s="25" t="s">
        <v>14899</v>
      </c>
      <c r="E3229" s="25" t="s">
        <v>14900</v>
      </c>
      <c r="H3229" s="21">
        <v>2163</v>
      </c>
      <c r="I3229" s="25" t="s">
        <v>7257</v>
      </c>
      <c r="K3229" s="25" t="s">
        <v>7579</v>
      </c>
      <c r="L3229" s="25" t="s">
        <v>8156</v>
      </c>
      <c r="M3229" s="22">
        <v>0</v>
      </c>
      <c r="N3229" s="22">
        <v>0</v>
      </c>
      <c r="O3229" s="21">
        <v>0</v>
      </c>
      <c r="P3229" s="21">
        <v>103</v>
      </c>
      <c r="Q3229" s="25" t="s">
        <v>13995</v>
      </c>
      <c r="R3229" s="1" t="str">
        <f t="shared" si="52"/>
        <v>ST10071</v>
      </c>
      <c r="S3229" t="str">
        <f>VLOOKUP(R3229,Data!$C$2:$D$261,2,0)</f>
        <v>Riverbend</v>
      </c>
      <c r="T3229">
        <f>COUNTIF('Feb 2022'!A:A,D3229)+COUNTIF('Mar 2022'!A:A,D3229)+COUNTIF('Apr 2022'!A:A,D3229)+COUNTIF('May 2022'!A:A,D3229)+COUNTIF('June 2022'!A:A,D3229)+COUNTIF('July 2022'!A:A,D3229)+COUNTIF('Aug 2022'!A:A,D3229)+COUNTIF('Sep 2022'!A:A,D3229)+COUNTIF('Oct 2022'!A:A,D3229)+COUNTIF('Dec 2022'!A:A,D3229)</f>
        <v>0</v>
      </c>
      <c r="U3229" t="str">
        <f>VLOOKUP(Q3229,'Capital Lookup'!A:B,2,FALSE)</f>
        <v>No</v>
      </c>
      <c r="V3229" s="2" t="str">
        <f>IFERROR(VLOOKUP(LEFT(F3229,10),'Find Purchase Orders'!B:J,9,FALSE),"")</f>
        <v/>
      </c>
      <c r="W3229" s="25" t="s">
        <v>7261</v>
      </c>
    </row>
    <row r="3230" spans="1:23" hidden="1">
      <c r="A3230" s="25" t="s">
        <v>7261</v>
      </c>
      <c r="B3230" s="25" t="s">
        <v>8586</v>
      </c>
      <c r="C3230" s="25" t="s">
        <v>7264</v>
      </c>
      <c r="D3230" s="25" t="s">
        <v>5330</v>
      </c>
      <c r="E3230" s="25" t="s">
        <v>11710</v>
      </c>
      <c r="F3230" s="25" t="s">
        <v>14901</v>
      </c>
      <c r="G3230" s="25" t="s">
        <v>14902</v>
      </c>
      <c r="H3230" s="21">
        <v>3089.61</v>
      </c>
      <c r="I3230" s="25" t="s">
        <v>7296</v>
      </c>
      <c r="J3230" s="25" t="s">
        <v>7288</v>
      </c>
      <c r="K3230" s="25" t="s">
        <v>7262</v>
      </c>
      <c r="L3230" s="25" t="s">
        <v>7259</v>
      </c>
      <c r="M3230" s="21">
        <v>3089.61</v>
      </c>
      <c r="N3230" s="21">
        <v>3089.61</v>
      </c>
      <c r="O3230" s="21">
        <v>0</v>
      </c>
      <c r="P3230" s="21">
        <v>3089.61</v>
      </c>
      <c r="Q3230" s="25" t="s">
        <v>9452</v>
      </c>
      <c r="R3230" s="1" t="str">
        <f t="shared" si="52"/>
        <v>ST10079</v>
      </c>
      <c r="S3230" t="str">
        <f>VLOOKUP(R3230,Data!$C$2:$D$261,2,0)</f>
        <v>The Bentley Moose Jaw</v>
      </c>
      <c r="T3230">
        <f>COUNTIF('Feb 2022'!A:A,D3230)+COUNTIF('Mar 2022'!A:A,D3230)+COUNTIF('Apr 2022'!A:A,D3230)+COUNTIF('May 2022'!A:A,D3230)+COUNTIF('June 2022'!A:A,D3230)+COUNTIF('July 2022'!A:A,D3230)+COUNTIF('Aug 2022'!A:A,D3230)+COUNTIF('Sep 2022'!A:A,D3230)+COUNTIF('Oct 2022'!A:A,D3230)+COUNTIF('Dec 2022'!A:A,D3230)</f>
        <v>1</v>
      </c>
      <c r="U3230" t="str">
        <f>VLOOKUP(Q3230,'Capital Lookup'!A:B,2,FALSE)</f>
        <v>No</v>
      </c>
      <c r="V3230" s="2">
        <f>IFERROR(VLOOKUP(LEFT(F3230,10),'Find Purchase Orders'!B:J,9,FALSE),"")</f>
        <v>44732</v>
      </c>
      <c r="W3230" s="25" t="s">
        <v>7261</v>
      </c>
    </row>
    <row r="3231" spans="1:23" hidden="1">
      <c r="A3231" s="25" t="s">
        <v>7261</v>
      </c>
      <c r="B3231" s="25" t="s">
        <v>8586</v>
      </c>
      <c r="C3231" s="25" t="s">
        <v>7264</v>
      </c>
      <c r="D3231" s="25" t="s">
        <v>5330</v>
      </c>
      <c r="E3231" s="25" t="s">
        <v>11710</v>
      </c>
      <c r="F3231" s="25" t="s">
        <v>14903</v>
      </c>
      <c r="G3231" s="25" t="s">
        <v>9122</v>
      </c>
      <c r="H3231" s="21">
        <v>412.08</v>
      </c>
      <c r="I3231" s="25" t="s">
        <v>7296</v>
      </c>
      <c r="J3231" s="25" t="s">
        <v>7288</v>
      </c>
      <c r="K3231" s="25" t="s">
        <v>7262</v>
      </c>
      <c r="L3231" s="25" t="s">
        <v>7259</v>
      </c>
      <c r="M3231" s="21">
        <v>412.08</v>
      </c>
      <c r="N3231" s="21">
        <v>412.08</v>
      </c>
      <c r="O3231" s="21">
        <v>0</v>
      </c>
      <c r="P3231" s="21">
        <v>412.08</v>
      </c>
      <c r="Q3231" s="25" t="s">
        <v>9452</v>
      </c>
      <c r="R3231" s="1" t="str">
        <f t="shared" si="52"/>
        <v>ST10079</v>
      </c>
      <c r="S3231" t="str">
        <f>VLOOKUP(R3231,Data!$C$2:$D$261,2,0)</f>
        <v>The Bentley Moose Jaw</v>
      </c>
      <c r="T3231">
        <f>COUNTIF('Feb 2022'!A:A,D3231)+COUNTIF('Mar 2022'!A:A,D3231)+COUNTIF('Apr 2022'!A:A,D3231)+COUNTIF('May 2022'!A:A,D3231)+COUNTIF('June 2022'!A:A,D3231)+COUNTIF('July 2022'!A:A,D3231)+COUNTIF('Aug 2022'!A:A,D3231)+COUNTIF('Sep 2022'!A:A,D3231)+COUNTIF('Oct 2022'!A:A,D3231)+COUNTIF('Dec 2022'!A:A,D3231)</f>
        <v>1</v>
      </c>
      <c r="U3231" t="str">
        <f>VLOOKUP(Q3231,'Capital Lookup'!A:B,2,FALSE)</f>
        <v>No</v>
      </c>
      <c r="V3231" s="2">
        <f>IFERROR(VLOOKUP(LEFT(F3231,10),'Find Purchase Orders'!B:J,9,FALSE),"")</f>
        <v>44732</v>
      </c>
      <c r="W3231" s="25" t="s">
        <v>7261</v>
      </c>
    </row>
    <row r="3232" spans="1:23" hidden="1">
      <c r="A3232" s="25" t="s">
        <v>7261</v>
      </c>
      <c r="B3232" s="25" t="s">
        <v>8586</v>
      </c>
      <c r="C3232" s="25" t="s">
        <v>7264</v>
      </c>
      <c r="D3232" s="25" t="s">
        <v>5332</v>
      </c>
      <c r="E3232" s="25" t="s">
        <v>11710</v>
      </c>
      <c r="F3232" s="25" t="s">
        <v>14904</v>
      </c>
      <c r="G3232" s="25" t="s">
        <v>14905</v>
      </c>
      <c r="H3232" s="21">
        <v>555</v>
      </c>
      <c r="I3232" s="25" t="s">
        <v>7296</v>
      </c>
      <c r="J3232" s="25" t="s">
        <v>7288</v>
      </c>
      <c r="K3232" s="25" t="s">
        <v>7258</v>
      </c>
      <c r="L3232" s="25" t="s">
        <v>7259</v>
      </c>
      <c r="M3232" s="21">
        <v>555</v>
      </c>
      <c r="N3232" s="21">
        <v>555</v>
      </c>
      <c r="O3232" s="21">
        <v>0</v>
      </c>
      <c r="P3232" s="21">
        <v>555</v>
      </c>
      <c r="Q3232" s="25" t="s">
        <v>9452</v>
      </c>
      <c r="R3232" s="1" t="str">
        <f t="shared" si="52"/>
        <v>ST10079</v>
      </c>
      <c r="S3232" t="str">
        <f>VLOOKUP(R3232,Data!$C$2:$D$261,2,0)</f>
        <v>The Bentley Moose Jaw</v>
      </c>
      <c r="T3232">
        <f>COUNTIF('Feb 2022'!A:A,D3232)+COUNTIF('Mar 2022'!A:A,D3232)+COUNTIF('Apr 2022'!A:A,D3232)+COUNTIF('May 2022'!A:A,D3232)+COUNTIF('June 2022'!A:A,D3232)+COUNTIF('July 2022'!A:A,D3232)+COUNTIF('Aug 2022'!A:A,D3232)+COUNTIF('Sep 2022'!A:A,D3232)+COUNTIF('Oct 2022'!A:A,D3232)+COUNTIF('Dec 2022'!A:A,D3232)</f>
        <v>1</v>
      </c>
      <c r="U3232" t="str">
        <f>VLOOKUP(Q3232,'Capital Lookup'!A:B,2,FALSE)</f>
        <v>No</v>
      </c>
      <c r="V3232" s="2">
        <f>IFERROR(VLOOKUP(LEFT(F3232,10),'Find Purchase Orders'!B:J,9,FALSE),"")</f>
        <v>44732</v>
      </c>
      <c r="W3232" s="25" t="s">
        <v>7261</v>
      </c>
    </row>
    <row r="3233" spans="1:23" hidden="1">
      <c r="A3233" s="25" t="s">
        <v>7261</v>
      </c>
      <c r="B3233" s="25" t="s">
        <v>8586</v>
      </c>
      <c r="C3233" s="25" t="s">
        <v>7264</v>
      </c>
      <c r="D3233" s="25" t="s">
        <v>5332</v>
      </c>
      <c r="E3233" s="25" t="s">
        <v>11710</v>
      </c>
      <c r="F3233" s="25" t="s">
        <v>14906</v>
      </c>
      <c r="G3233" s="25" t="s">
        <v>11406</v>
      </c>
      <c r="H3233" s="21">
        <v>222</v>
      </c>
      <c r="I3233" s="25" t="s">
        <v>7296</v>
      </c>
      <c r="J3233" s="25" t="s">
        <v>7288</v>
      </c>
      <c r="K3233" s="25" t="s">
        <v>7262</v>
      </c>
      <c r="L3233" s="25" t="s">
        <v>7259</v>
      </c>
      <c r="M3233" s="21">
        <v>222</v>
      </c>
      <c r="N3233" s="21">
        <v>305.24</v>
      </c>
      <c r="O3233" s="21">
        <v>-83.24</v>
      </c>
      <c r="P3233" s="21">
        <v>222</v>
      </c>
      <c r="Q3233" s="25" t="s">
        <v>9452</v>
      </c>
      <c r="R3233" s="1" t="str">
        <f t="shared" si="52"/>
        <v>ST10079</v>
      </c>
      <c r="S3233" t="str">
        <f>VLOOKUP(R3233,Data!$C$2:$D$261,2,0)</f>
        <v>The Bentley Moose Jaw</v>
      </c>
      <c r="T3233">
        <f>COUNTIF('Feb 2022'!A:A,D3233)+COUNTIF('Mar 2022'!A:A,D3233)+COUNTIF('Apr 2022'!A:A,D3233)+COUNTIF('May 2022'!A:A,D3233)+COUNTIF('June 2022'!A:A,D3233)+COUNTIF('July 2022'!A:A,D3233)+COUNTIF('Aug 2022'!A:A,D3233)+COUNTIF('Sep 2022'!A:A,D3233)+COUNTIF('Oct 2022'!A:A,D3233)+COUNTIF('Dec 2022'!A:A,D3233)</f>
        <v>1</v>
      </c>
      <c r="U3233" t="str">
        <f>VLOOKUP(Q3233,'Capital Lookup'!A:B,2,FALSE)</f>
        <v>No</v>
      </c>
      <c r="V3233" s="2">
        <f>IFERROR(VLOOKUP(LEFT(F3233,10),'Find Purchase Orders'!B:J,9,FALSE),"")</f>
        <v>44732</v>
      </c>
      <c r="W3233" s="25" t="s">
        <v>7261</v>
      </c>
    </row>
    <row r="3234" spans="1:23" hidden="1">
      <c r="A3234" s="25" t="s">
        <v>7261</v>
      </c>
      <c r="B3234" s="25" t="s">
        <v>8586</v>
      </c>
      <c r="C3234" s="25" t="s">
        <v>7264</v>
      </c>
      <c r="D3234" s="25" t="s">
        <v>5332</v>
      </c>
      <c r="E3234" s="25" t="s">
        <v>11710</v>
      </c>
      <c r="F3234" s="25" t="s">
        <v>14907</v>
      </c>
      <c r="G3234" s="25" t="s">
        <v>14908</v>
      </c>
      <c r="H3234" s="21">
        <v>6466.92</v>
      </c>
      <c r="I3234" s="25" t="s">
        <v>7296</v>
      </c>
      <c r="J3234" s="25" t="s">
        <v>7288</v>
      </c>
      <c r="K3234" s="25" t="s">
        <v>7262</v>
      </c>
      <c r="L3234" s="25" t="s">
        <v>7259</v>
      </c>
      <c r="M3234" s="21">
        <v>6466.92</v>
      </c>
      <c r="N3234" s="21">
        <v>6466.92</v>
      </c>
      <c r="O3234" s="21">
        <v>0</v>
      </c>
      <c r="P3234" s="21">
        <v>6466.92</v>
      </c>
      <c r="Q3234" s="25" t="s">
        <v>9452</v>
      </c>
      <c r="R3234" s="1" t="str">
        <f t="shared" si="52"/>
        <v>ST10079</v>
      </c>
      <c r="S3234" t="str">
        <f>VLOOKUP(R3234,Data!$C$2:$D$261,2,0)</f>
        <v>The Bentley Moose Jaw</v>
      </c>
      <c r="T3234">
        <f>COUNTIF('Feb 2022'!A:A,D3234)+COUNTIF('Mar 2022'!A:A,D3234)+COUNTIF('Apr 2022'!A:A,D3234)+COUNTIF('May 2022'!A:A,D3234)+COUNTIF('June 2022'!A:A,D3234)+COUNTIF('July 2022'!A:A,D3234)+COUNTIF('Aug 2022'!A:A,D3234)+COUNTIF('Sep 2022'!A:A,D3234)+COUNTIF('Oct 2022'!A:A,D3234)+COUNTIF('Dec 2022'!A:A,D3234)</f>
        <v>1</v>
      </c>
      <c r="U3234" t="str">
        <f>VLOOKUP(Q3234,'Capital Lookup'!A:B,2,FALSE)</f>
        <v>No</v>
      </c>
      <c r="V3234" s="2">
        <f>IFERROR(VLOOKUP(LEFT(F3234,10),'Find Purchase Orders'!B:J,9,FALSE),"")</f>
        <v>44732</v>
      </c>
      <c r="W3234" s="25" t="s">
        <v>7261</v>
      </c>
    </row>
    <row r="3235" spans="1:23" hidden="1">
      <c r="A3235" s="25" t="s">
        <v>7261</v>
      </c>
      <c r="B3235" s="25" t="s">
        <v>8586</v>
      </c>
      <c r="C3235" s="25" t="s">
        <v>7264</v>
      </c>
      <c r="D3235" s="25" t="s">
        <v>5422</v>
      </c>
      <c r="E3235" s="25" t="s">
        <v>11710</v>
      </c>
      <c r="F3235" s="25" t="s">
        <v>14909</v>
      </c>
      <c r="G3235" s="25" t="s">
        <v>10462</v>
      </c>
      <c r="H3235" s="21">
        <v>555</v>
      </c>
      <c r="I3235" s="25" t="s">
        <v>7296</v>
      </c>
      <c r="J3235" s="25" t="s">
        <v>7288</v>
      </c>
      <c r="K3235" s="25" t="s">
        <v>7258</v>
      </c>
      <c r="L3235" s="25" t="s">
        <v>7259</v>
      </c>
      <c r="M3235" s="21">
        <v>555</v>
      </c>
      <c r="N3235" s="21">
        <v>555</v>
      </c>
      <c r="O3235" s="21">
        <v>0</v>
      </c>
      <c r="P3235" s="21">
        <v>555</v>
      </c>
      <c r="Q3235" s="25" t="s">
        <v>9452</v>
      </c>
      <c r="R3235" s="1" t="str">
        <f t="shared" si="52"/>
        <v>ST10079</v>
      </c>
      <c r="S3235" t="str">
        <f>VLOOKUP(R3235,Data!$C$2:$D$261,2,0)</f>
        <v>The Bentley Moose Jaw</v>
      </c>
      <c r="T3235">
        <f>COUNTIF('Feb 2022'!A:A,D3235)+COUNTIF('Mar 2022'!A:A,D3235)+COUNTIF('Apr 2022'!A:A,D3235)+COUNTIF('May 2022'!A:A,D3235)+COUNTIF('June 2022'!A:A,D3235)+COUNTIF('July 2022'!A:A,D3235)+COUNTIF('Aug 2022'!A:A,D3235)+COUNTIF('Sep 2022'!A:A,D3235)+COUNTIF('Oct 2022'!A:A,D3235)+COUNTIF('Dec 2022'!A:A,D3235)</f>
        <v>1</v>
      </c>
      <c r="U3235" t="str">
        <f>VLOOKUP(Q3235,'Capital Lookup'!A:B,2,FALSE)</f>
        <v>No</v>
      </c>
      <c r="V3235" s="2">
        <f>IFERROR(VLOOKUP(LEFT(F3235,10),'Find Purchase Orders'!B:J,9,FALSE),"")</f>
        <v>44742</v>
      </c>
      <c r="W3235" s="25" t="s">
        <v>7261</v>
      </c>
    </row>
    <row r="3236" spans="1:23" hidden="1">
      <c r="A3236" s="25" t="s">
        <v>7261</v>
      </c>
      <c r="B3236" s="25" t="s">
        <v>8586</v>
      </c>
      <c r="C3236" s="25" t="s">
        <v>7264</v>
      </c>
      <c r="D3236" s="25" t="s">
        <v>5422</v>
      </c>
      <c r="E3236" s="25" t="s">
        <v>11710</v>
      </c>
      <c r="F3236" s="25" t="s">
        <v>14910</v>
      </c>
      <c r="G3236" s="25" t="s">
        <v>13424</v>
      </c>
      <c r="H3236" s="21">
        <v>384.61</v>
      </c>
      <c r="I3236" s="25" t="s">
        <v>7296</v>
      </c>
      <c r="J3236" s="25" t="s">
        <v>7288</v>
      </c>
      <c r="K3236" s="25" t="s">
        <v>7262</v>
      </c>
      <c r="L3236" s="25" t="s">
        <v>7259</v>
      </c>
      <c r="M3236" s="21">
        <v>384.61</v>
      </c>
      <c r="N3236" s="21">
        <v>384.61</v>
      </c>
      <c r="O3236" s="21">
        <v>0</v>
      </c>
      <c r="P3236" s="21">
        <v>384.61</v>
      </c>
      <c r="Q3236" s="25" t="s">
        <v>9452</v>
      </c>
      <c r="R3236" s="1" t="str">
        <f t="shared" si="52"/>
        <v>ST10079</v>
      </c>
      <c r="S3236" t="str">
        <f>VLOOKUP(R3236,Data!$C$2:$D$261,2,0)</f>
        <v>The Bentley Moose Jaw</v>
      </c>
      <c r="T3236">
        <f>COUNTIF('Feb 2022'!A:A,D3236)+COUNTIF('Mar 2022'!A:A,D3236)+COUNTIF('Apr 2022'!A:A,D3236)+COUNTIF('May 2022'!A:A,D3236)+COUNTIF('June 2022'!A:A,D3236)+COUNTIF('July 2022'!A:A,D3236)+COUNTIF('Aug 2022'!A:A,D3236)+COUNTIF('Sep 2022'!A:A,D3236)+COUNTIF('Oct 2022'!A:A,D3236)+COUNTIF('Dec 2022'!A:A,D3236)</f>
        <v>1</v>
      </c>
      <c r="U3236" t="str">
        <f>VLOOKUP(Q3236,'Capital Lookup'!A:B,2,FALSE)</f>
        <v>No</v>
      </c>
      <c r="V3236" s="2">
        <f>IFERROR(VLOOKUP(LEFT(F3236,10),'Find Purchase Orders'!B:J,9,FALSE),"")</f>
        <v>44742</v>
      </c>
      <c r="W3236" s="25" t="s">
        <v>7261</v>
      </c>
    </row>
    <row r="3237" spans="1:23" hidden="1">
      <c r="A3237" s="25" t="s">
        <v>7261</v>
      </c>
      <c r="B3237" s="25" t="s">
        <v>8586</v>
      </c>
      <c r="C3237" s="25" t="s">
        <v>7264</v>
      </c>
      <c r="D3237" s="25" t="s">
        <v>5422</v>
      </c>
      <c r="E3237" s="25" t="s">
        <v>11710</v>
      </c>
      <c r="F3237" s="25" t="s">
        <v>14911</v>
      </c>
      <c r="G3237" s="25" t="s">
        <v>14912</v>
      </c>
      <c r="H3237" s="21">
        <v>3479.35</v>
      </c>
      <c r="I3237" s="25" t="s">
        <v>7296</v>
      </c>
      <c r="J3237" s="25" t="s">
        <v>7288</v>
      </c>
      <c r="K3237" s="25" t="s">
        <v>7262</v>
      </c>
      <c r="L3237" s="25" t="s">
        <v>7259</v>
      </c>
      <c r="M3237" s="21">
        <v>3479.35</v>
      </c>
      <c r="N3237" s="21">
        <v>3479.35</v>
      </c>
      <c r="O3237" s="21">
        <v>0</v>
      </c>
      <c r="P3237" s="21">
        <v>3479.35</v>
      </c>
      <c r="Q3237" s="25" t="s">
        <v>9452</v>
      </c>
      <c r="R3237" s="1" t="str">
        <f t="shared" si="52"/>
        <v>ST10079</v>
      </c>
      <c r="S3237" t="str">
        <f>VLOOKUP(R3237,Data!$C$2:$D$261,2,0)</f>
        <v>The Bentley Moose Jaw</v>
      </c>
      <c r="T3237">
        <f>COUNTIF('Feb 2022'!A:A,D3237)+COUNTIF('Mar 2022'!A:A,D3237)+COUNTIF('Apr 2022'!A:A,D3237)+COUNTIF('May 2022'!A:A,D3237)+COUNTIF('June 2022'!A:A,D3237)+COUNTIF('July 2022'!A:A,D3237)+COUNTIF('Aug 2022'!A:A,D3237)+COUNTIF('Sep 2022'!A:A,D3237)+COUNTIF('Oct 2022'!A:A,D3237)+COUNTIF('Dec 2022'!A:A,D3237)</f>
        <v>1</v>
      </c>
      <c r="U3237" t="str">
        <f>VLOOKUP(Q3237,'Capital Lookup'!A:B,2,FALSE)</f>
        <v>No</v>
      </c>
      <c r="V3237" s="2">
        <f>IFERROR(VLOOKUP(LEFT(F3237,10),'Find Purchase Orders'!B:J,9,FALSE),"")</f>
        <v>44742</v>
      </c>
      <c r="W3237" s="25" t="s">
        <v>7261</v>
      </c>
    </row>
    <row r="3238" spans="1:23" hidden="1">
      <c r="A3238" s="25" t="s">
        <v>7478</v>
      </c>
      <c r="B3238" s="25" t="s">
        <v>8088</v>
      </c>
      <c r="C3238" s="25" t="s">
        <v>8058</v>
      </c>
      <c r="D3238" s="25" t="s">
        <v>5334</v>
      </c>
      <c r="E3238" s="25" t="s">
        <v>8443</v>
      </c>
      <c r="F3238" s="25" t="s">
        <v>14913</v>
      </c>
      <c r="G3238" s="25" t="s">
        <v>14914</v>
      </c>
      <c r="H3238" s="21">
        <v>8690.85</v>
      </c>
      <c r="I3238" s="25" t="s">
        <v>7296</v>
      </c>
      <c r="J3238" s="25" t="s">
        <v>7983</v>
      </c>
      <c r="K3238" s="25" t="s">
        <v>7495</v>
      </c>
      <c r="L3238" s="25" t="s">
        <v>10172</v>
      </c>
      <c r="M3238" s="21">
        <v>8690.85</v>
      </c>
      <c r="N3238" s="22">
        <v>0</v>
      </c>
      <c r="O3238" s="21">
        <v>8690.85</v>
      </c>
      <c r="P3238" s="21">
        <v>7690.85</v>
      </c>
      <c r="Q3238" s="25" t="s">
        <v>14915</v>
      </c>
      <c r="R3238" s="1" t="str">
        <f t="shared" si="52"/>
        <v>ST10207</v>
      </c>
      <c r="S3238" t="str">
        <f>VLOOKUP(R3238,Data!$C$2:$D$261,2,0)</f>
        <v>James Bay Care Centre</v>
      </c>
      <c r="T3238">
        <f>COUNTIF('Feb 2022'!A:A,D3238)+COUNTIF('Mar 2022'!A:A,D3238)+COUNTIF('Apr 2022'!A:A,D3238)+COUNTIF('May 2022'!A:A,D3238)+COUNTIF('June 2022'!A:A,D3238)+COUNTIF('July 2022'!A:A,D3238)+COUNTIF('Aug 2022'!A:A,D3238)+COUNTIF('Sep 2022'!A:A,D3238)+COUNTIF('Oct 2022'!A:A,D3238)+COUNTIF('Dec 2022'!A:A,D3238)</f>
        <v>1</v>
      </c>
      <c r="U3238" t="str">
        <f>VLOOKUP(Q3238,'Capital Lookup'!A:B,2,FALSE)</f>
        <v>No</v>
      </c>
      <c r="V3238" s="2">
        <f>IFERROR(VLOOKUP(LEFT(F3238,10),'Find Purchase Orders'!B:J,9,FALSE),"")</f>
        <v>44729</v>
      </c>
      <c r="W3238" s="25" t="s">
        <v>7261</v>
      </c>
    </row>
    <row r="3239" spans="1:23" hidden="1">
      <c r="A3239" s="25" t="s">
        <v>14916</v>
      </c>
      <c r="B3239" s="25" t="s">
        <v>8307</v>
      </c>
      <c r="C3239" s="25" t="s">
        <v>7264</v>
      </c>
      <c r="D3239" s="25" t="s">
        <v>14917</v>
      </c>
      <c r="E3239" s="25" t="s">
        <v>9607</v>
      </c>
      <c r="F3239" s="25" t="s">
        <v>14918</v>
      </c>
      <c r="G3239" s="25" t="s">
        <v>14919</v>
      </c>
      <c r="H3239" s="21">
        <v>743.7</v>
      </c>
      <c r="I3239" s="25" t="s">
        <v>7296</v>
      </c>
      <c r="J3239" s="25" t="s">
        <v>7288</v>
      </c>
      <c r="K3239" s="25" t="s">
        <v>8696</v>
      </c>
      <c r="L3239" s="25" t="s">
        <v>9814</v>
      </c>
      <c r="M3239" s="21">
        <v>743.7</v>
      </c>
      <c r="N3239" s="21">
        <v>743.7</v>
      </c>
      <c r="O3239" s="21">
        <v>0</v>
      </c>
      <c r="P3239" s="21">
        <v>743.7</v>
      </c>
      <c r="Q3239" s="25" t="s">
        <v>9909</v>
      </c>
      <c r="R3239" s="1" t="str">
        <f t="shared" si="52"/>
        <v>ST10082</v>
      </c>
      <c r="S3239" t="str">
        <f>VLOOKUP(R3239,Data!$C$2:$D$261,2,0)</f>
        <v>The Franklin</v>
      </c>
      <c r="T3239">
        <f>COUNTIF('Feb 2022'!A:A,D3239)+COUNTIF('Mar 2022'!A:A,D3239)+COUNTIF('Apr 2022'!A:A,D3239)+COUNTIF('May 2022'!A:A,D3239)+COUNTIF('June 2022'!A:A,D3239)+COUNTIF('July 2022'!A:A,D3239)+COUNTIF('Aug 2022'!A:A,D3239)+COUNTIF('Sep 2022'!A:A,D3239)+COUNTIF('Oct 2022'!A:A,D3239)+COUNTIF('Dec 2022'!A:A,D3239)</f>
        <v>0</v>
      </c>
      <c r="U3239" t="str">
        <f>VLOOKUP(Q3239,'Capital Lookup'!A:B,2,FALSE)</f>
        <v>Yes</v>
      </c>
      <c r="V3239" s="2">
        <f>IFERROR(VLOOKUP(LEFT(F3239,10),'Find Purchase Orders'!B:J,9,FALSE),"")</f>
        <v>44735</v>
      </c>
      <c r="W3239" s="25" t="s">
        <v>7261</v>
      </c>
    </row>
    <row r="3240" spans="1:23" hidden="1">
      <c r="A3240" s="25" t="s">
        <v>7313</v>
      </c>
      <c r="B3240" s="25" t="s">
        <v>7935</v>
      </c>
      <c r="C3240" s="25" t="s">
        <v>7587</v>
      </c>
      <c r="D3240" s="25" t="s">
        <v>14920</v>
      </c>
      <c r="E3240" s="25" t="s">
        <v>12156</v>
      </c>
      <c r="H3240" s="21">
        <v>5572.76</v>
      </c>
      <c r="I3240" s="25" t="s">
        <v>7257</v>
      </c>
      <c r="K3240" s="25" t="s">
        <v>9497</v>
      </c>
      <c r="L3240" s="25" t="s">
        <v>7647</v>
      </c>
      <c r="M3240" s="22">
        <v>0</v>
      </c>
      <c r="N3240" s="22">
        <v>0</v>
      </c>
      <c r="O3240" s="21">
        <v>0</v>
      </c>
      <c r="P3240" s="21">
        <v>641.11</v>
      </c>
      <c r="Q3240" s="25"/>
      <c r="R3240" s="1" t="str">
        <f t="shared" si="52"/>
        <v>ST10162</v>
      </c>
      <c r="S3240" t="str">
        <f>VLOOKUP(R3240,Data!$C$2:$D$261,2,0)</f>
        <v>Elginwood</v>
      </c>
      <c r="T3240">
        <f>COUNTIF('Feb 2022'!A:A,D3240)+COUNTIF('Mar 2022'!A:A,D3240)+COUNTIF('Apr 2022'!A:A,D3240)+COUNTIF('May 2022'!A:A,D3240)+COUNTIF('June 2022'!A:A,D3240)+COUNTIF('July 2022'!A:A,D3240)+COUNTIF('Aug 2022'!A:A,D3240)+COUNTIF('Sep 2022'!A:A,D3240)+COUNTIF('Oct 2022'!A:A,D3240)+COUNTIF('Dec 2022'!A:A,D3240)</f>
        <v>0</v>
      </c>
      <c r="U3240" t="e">
        <f>VLOOKUP(Q3240,'Capital Lookup'!A:B,2,FALSE)</f>
        <v>#N/A</v>
      </c>
      <c r="V3240" s="2" t="str">
        <f>IFERROR(VLOOKUP(LEFT(F3240,10),'Find Purchase Orders'!B:J,9,FALSE),"")</f>
        <v/>
      </c>
      <c r="W3240" s="25" t="s">
        <v>7261</v>
      </c>
    </row>
    <row r="3241" spans="1:23" hidden="1">
      <c r="A3241" s="25" t="s">
        <v>7261</v>
      </c>
      <c r="B3241" s="25" t="s">
        <v>7384</v>
      </c>
      <c r="C3241" s="25" t="s">
        <v>7277</v>
      </c>
      <c r="D3241" s="25" t="s">
        <v>5336</v>
      </c>
      <c r="E3241" s="25" t="s">
        <v>7386</v>
      </c>
      <c r="F3241" s="25" t="s">
        <v>14921</v>
      </c>
      <c r="G3241" s="25" t="s">
        <v>14922</v>
      </c>
      <c r="H3241" s="21">
        <v>393.75</v>
      </c>
      <c r="I3241" s="25" t="s">
        <v>7287</v>
      </c>
      <c r="J3241" s="25" t="s">
        <v>7288</v>
      </c>
      <c r="K3241" s="25" t="s">
        <v>7262</v>
      </c>
      <c r="L3241" s="25" t="s">
        <v>7259</v>
      </c>
      <c r="M3241" s="21">
        <v>393.75</v>
      </c>
      <c r="N3241" s="22">
        <v>0</v>
      </c>
      <c r="O3241" s="21">
        <v>393.75</v>
      </c>
      <c r="P3241" s="21">
        <v>18.75</v>
      </c>
      <c r="Q3241" s="25" t="s">
        <v>7389</v>
      </c>
      <c r="R3241" s="1" t="str">
        <f t="shared" si="52"/>
        <v>ST10066</v>
      </c>
      <c r="S3241" t="str">
        <f>VLOOKUP(R3241,Data!$C$2:$D$261,2,0)</f>
        <v>Inglewood</v>
      </c>
      <c r="T3241">
        <f>COUNTIF('Feb 2022'!A:A,D3241)+COUNTIF('Mar 2022'!A:A,D3241)+COUNTIF('Apr 2022'!A:A,D3241)+COUNTIF('May 2022'!A:A,D3241)+COUNTIF('June 2022'!A:A,D3241)+COUNTIF('July 2022'!A:A,D3241)+COUNTIF('Aug 2022'!A:A,D3241)+COUNTIF('Sep 2022'!A:A,D3241)+COUNTIF('Oct 2022'!A:A,D3241)+COUNTIF('Dec 2022'!A:A,D3241)</f>
        <v>1</v>
      </c>
      <c r="U3241" t="str">
        <f>VLOOKUP(Q3241,'Capital Lookup'!A:B,2,FALSE)</f>
        <v>No</v>
      </c>
      <c r="V3241" s="2">
        <f>IFERROR(VLOOKUP(LEFT(F3241,10),'Find Purchase Orders'!B:J,9,FALSE),"")</f>
        <v>44732</v>
      </c>
      <c r="W3241" s="25" t="s">
        <v>7261</v>
      </c>
    </row>
    <row r="3242" spans="1:23" hidden="1">
      <c r="A3242" s="25" t="s">
        <v>7261</v>
      </c>
      <c r="B3242" s="25" t="s">
        <v>7384</v>
      </c>
      <c r="C3242" s="25" t="s">
        <v>7277</v>
      </c>
      <c r="D3242" s="25" t="s">
        <v>5336</v>
      </c>
      <c r="E3242" s="25" t="s">
        <v>7386</v>
      </c>
      <c r="F3242" s="25" t="s">
        <v>14923</v>
      </c>
      <c r="G3242" s="25" t="s">
        <v>14924</v>
      </c>
      <c r="H3242" s="21">
        <v>7526.36</v>
      </c>
      <c r="I3242" s="25" t="s">
        <v>7287</v>
      </c>
      <c r="J3242" s="25" t="s">
        <v>7288</v>
      </c>
      <c r="K3242" s="25" t="s">
        <v>7262</v>
      </c>
      <c r="L3242" s="25" t="s">
        <v>7259</v>
      </c>
      <c r="M3242" s="21">
        <v>7526.36</v>
      </c>
      <c r="N3242" s="22">
        <v>0</v>
      </c>
      <c r="O3242" s="21">
        <v>7526.36</v>
      </c>
      <c r="P3242" s="21">
        <v>358.4</v>
      </c>
      <c r="Q3242" s="25" t="s">
        <v>7389</v>
      </c>
      <c r="R3242" s="1" t="str">
        <f t="shared" si="52"/>
        <v>ST10066</v>
      </c>
      <c r="S3242" t="str">
        <f>VLOOKUP(R3242,Data!$C$2:$D$261,2,0)</f>
        <v>Inglewood</v>
      </c>
      <c r="T3242">
        <f>COUNTIF('Feb 2022'!A:A,D3242)+COUNTIF('Mar 2022'!A:A,D3242)+COUNTIF('Apr 2022'!A:A,D3242)+COUNTIF('May 2022'!A:A,D3242)+COUNTIF('June 2022'!A:A,D3242)+COUNTIF('July 2022'!A:A,D3242)+COUNTIF('Aug 2022'!A:A,D3242)+COUNTIF('Sep 2022'!A:A,D3242)+COUNTIF('Oct 2022'!A:A,D3242)+COUNTIF('Dec 2022'!A:A,D3242)</f>
        <v>1</v>
      </c>
      <c r="U3242" t="str">
        <f>VLOOKUP(Q3242,'Capital Lookup'!A:B,2,FALSE)</f>
        <v>No</v>
      </c>
      <c r="V3242" s="2">
        <f>IFERROR(VLOOKUP(LEFT(F3242,10),'Find Purchase Orders'!B:J,9,FALSE),"")</f>
        <v>44732</v>
      </c>
      <c r="W3242" s="25" t="s">
        <v>7261</v>
      </c>
    </row>
    <row r="3243" spans="1:23" hidden="1">
      <c r="A3243" s="25" t="s">
        <v>7261</v>
      </c>
      <c r="B3243" s="25" t="s">
        <v>12039</v>
      </c>
      <c r="C3243" s="25" t="s">
        <v>7264</v>
      </c>
      <c r="D3243" s="25" t="s">
        <v>5369</v>
      </c>
      <c r="E3243" s="25" t="s">
        <v>12040</v>
      </c>
      <c r="F3243" s="25" t="s">
        <v>14925</v>
      </c>
      <c r="G3243" s="25" t="s">
        <v>14926</v>
      </c>
      <c r="H3243" s="21">
        <v>6859.78</v>
      </c>
      <c r="I3243" s="25" t="s">
        <v>7296</v>
      </c>
      <c r="J3243" s="25" t="s">
        <v>7288</v>
      </c>
      <c r="K3243" s="25" t="s">
        <v>7262</v>
      </c>
      <c r="L3243" s="25" t="s">
        <v>7259</v>
      </c>
      <c r="M3243" s="21">
        <v>6859.78</v>
      </c>
      <c r="N3243" s="21">
        <v>6859.78</v>
      </c>
      <c r="O3243" s="21">
        <v>0</v>
      </c>
      <c r="P3243" s="21">
        <v>6859.78</v>
      </c>
      <c r="Q3243" s="25" t="s">
        <v>12043</v>
      </c>
      <c r="R3243" s="1" t="str">
        <f t="shared" si="52"/>
        <v>ST10037</v>
      </c>
      <c r="S3243" t="str">
        <f>VLOOKUP(R3243,Data!$C$2:$D$261,2,0)</f>
        <v>Stittsville Villa</v>
      </c>
      <c r="T3243">
        <f>COUNTIF('Feb 2022'!A:A,D3243)+COUNTIF('Mar 2022'!A:A,D3243)+COUNTIF('Apr 2022'!A:A,D3243)+COUNTIF('May 2022'!A:A,D3243)+COUNTIF('June 2022'!A:A,D3243)+COUNTIF('July 2022'!A:A,D3243)+COUNTIF('Aug 2022'!A:A,D3243)+COUNTIF('Sep 2022'!A:A,D3243)+COUNTIF('Oct 2022'!A:A,D3243)+COUNTIF('Dec 2022'!A:A,D3243)</f>
        <v>1</v>
      </c>
      <c r="U3243" t="str">
        <f>VLOOKUP(Q3243,'Capital Lookup'!A:B,2,FALSE)</f>
        <v>No</v>
      </c>
      <c r="V3243" s="2">
        <f>IFERROR(VLOOKUP(LEFT(F3243,10),'Find Purchase Orders'!B:J,9,FALSE),"")</f>
        <v>44734</v>
      </c>
      <c r="W3243" s="25" t="s">
        <v>7261</v>
      </c>
    </row>
    <row r="3244" spans="1:23" hidden="1">
      <c r="A3244" s="25" t="s">
        <v>7261</v>
      </c>
      <c r="B3244" s="25" t="s">
        <v>7781</v>
      </c>
      <c r="C3244" s="25" t="s">
        <v>7264</v>
      </c>
      <c r="D3244" s="25" t="s">
        <v>5370</v>
      </c>
      <c r="E3244" s="25" t="s">
        <v>12723</v>
      </c>
      <c r="F3244" s="25" t="s">
        <v>14927</v>
      </c>
      <c r="G3244" s="25" t="s">
        <v>14928</v>
      </c>
      <c r="H3244" s="21">
        <v>5068.5</v>
      </c>
      <c r="I3244" s="25" t="s">
        <v>7296</v>
      </c>
      <c r="J3244" s="25" t="s">
        <v>7288</v>
      </c>
      <c r="K3244" s="25" t="s">
        <v>7262</v>
      </c>
      <c r="L3244" s="25" t="s">
        <v>7259</v>
      </c>
      <c r="M3244" s="21">
        <v>5068.5</v>
      </c>
      <c r="N3244" s="21">
        <v>5068.5</v>
      </c>
      <c r="O3244" s="21">
        <v>0</v>
      </c>
      <c r="P3244" s="21">
        <v>5068.5</v>
      </c>
      <c r="Q3244" s="25" t="s">
        <v>7786</v>
      </c>
      <c r="R3244" s="1" t="str">
        <f t="shared" si="52"/>
        <v>ST10060</v>
      </c>
      <c r="S3244" t="str">
        <f>VLOOKUP(R3244,Data!$C$2:$D$261,2,0)</f>
        <v>Whitecliff Retirement</v>
      </c>
      <c r="T3244">
        <f>COUNTIF('Feb 2022'!A:A,D3244)+COUNTIF('Mar 2022'!A:A,D3244)+COUNTIF('Apr 2022'!A:A,D3244)+COUNTIF('May 2022'!A:A,D3244)+COUNTIF('June 2022'!A:A,D3244)+COUNTIF('July 2022'!A:A,D3244)+COUNTIF('Aug 2022'!A:A,D3244)+COUNTIF('Sep 2022'!A:A,D3244)+COUNTIF('Oct 2022'!A:A,D3244)+COUNTIF('Dec 2022'!A:A,D3244)</f>
        <v>1</v>
      </c>
      <c r="U3244" t="str">
        <f>VLOOKUP(Q3244,'Capital Lookup'!A:B,2,FALSE)</f>
        <v>No</v>
      </c>
      <c r="V3244" s="2">
        <f>IFERROR(VLOOKUP(LEFT(F3244,10),'Find Purchase Orders'!B:J,9,FALSE),"")</f>
        <v>44735</v>
      </c>
      <c r="W3244" s="25" t="s">
        <v>7261</v>
      </c>
    </row>
    <row r="3245" spans="1:23" hidden="1">
      <c r="A3245" s="25" t="s">
        <v>7261</v>
      </c>
      <c r="B3245" s="25" t="s">
        <v>7781</v>
      </c>
      <c r="C3245" s="25" t="s">
        <v>7264</v>
      </c>
      <c r="D3245" s="25" t="s">
        <v>5370</v>
      </c>
      <c r="E3245" s="25" t="s">
        <v>12723</v>
      </c>
      <c r="F3245" s="25" t="s">
        <v>14929</v>
      </c>
      <c r="G3245" s="25" t="s">
        <v>14930</v>
      </c>
      <c r="H3245" s="21">
        <v>2808.75</v>
      </c>
      <c r="I3245" s="25" t="s">
        <v>7296</v>
      </c>
      <c r="J3245" s="25" t="s">
        <v>7288</v>
      </c>
      <c r="K3245" s="25" t="s">
        <v>7262</v>
      </c>
      <c r="L3245" s="25" t="s">
        <v>7259</v>
      </c>
      <c r="M3245" s="21">
        <v>2808.75</v>
      </c>
      <c r="N3245" s="21">
        <v>2808.75</v>
      </c>
      <c r="O3245" s="21">
        <v>0</v>
      </c>
      <c r="P3245" s="21">
        <v>2808.75</v>
      </c>
      <c r="Q3245" s="25" t="s">
        <v>7786</v>
      </c>
      <c r="R3245" s="1" t="str">
        <f t="shared" si="52"/>
        <v>ST10060</v>
      </c>
      <c r="S3245" t="str">
        <f>VLOOKUP(R3245,Data!$C$2:$D$261,2,0)</f>
        <v>Whitecliff Retirement</v>
      </c>
      <c r="T3245">
        <f>COUNTIF('Feb 2022'!A:A,D3245)+COUNTIF('Mar 2022'!A:A,D3245)+COUNTIF('Apr 2022'!A:A,D3245)+COUNTIF('May 2022'!A:A,D3245)+COUNTIF('June 2022'!A:A,D3245)+COUNTIF('July 2022'!A:A,D3245)+COUNTIF('Aug 2022'!A:A,D3245)+COUNTIF('Sep 2022'!A:A,D3245)+COUNTIF('Oct 2022'!A:A,D3245)+COUNTIF('Dec 2022'!A:A,D3245)</f>
        <v>1</v>
      </c>
      <c r="U3245" t="str">
        <f>VLOOKUP(Q3245,'Capital Lookup'!A:B,2,FALSE)</f>
        <v>No</v>
      </c>
      <c r="V3245" s="2">
        <f>IFERROR(VLOOKUP(LEFT(F3245,10),'Find Purchase Orders'!B:J,9,FALSE),"")</f>
        <v>44735</v>
      </c>
      <c r="W3245" s="25" t="s">
        <v>7261</v>
      </c>
    </row>
    <row r="3246" spans="1:23" hidden="1">
      <c r="A3246" s="25" t="s">
        <v>7261</v>
      </c>
      <c r="B3246" s="25" t="s">
        <v>7781</v>
      </c>
      <c r="C3246" s="25" t="s">
        <v>7264</v>
      </c>
      <c r="D3246" s="25" t="s">
        <v>5371</v>
      </c>
      <c r="E3246" s="25" t="s">
        <v>12723</v>
      </c>
      <c r="F3246" s="25" t="s">
        <v>14931</v>
      </c>
      <c r="G3246" s="25" t="s">
        <v>14932</v>
      </c>
      <c r="H3246" s="21">
        <v>4892.43</v>
      </c>
      <c r="I3246" s="25" t="s">
        <v>7296</v>
      </c>
      <c r="J3246" s="25" t="s">
        <v>7288</v>
      </c>
      <c r="K3246" s="25" t="s">
        <v>7262</v>
      </c>
      <c r="L3246" s="25" t="s">
        <v>7259</v>
      </c>
      <c r="M3246" s="21">
        <v>4892.43</v>
      </c>
      <c r="N3246" s="21">
        <v>4892.43</v>
      </c>
      <c r="O3246" s="21">
        <v>0</v>
      </c>
      <c r="P3246" s="21">
        <v>4892.43</v>
      </c>
      <c r="Q3246" s="25" t="s">
        <v>7786</v>
      </c>
      <c r="R3246" s="1" t="str">
        <f t="shared" si="52"/>
        <v>ST10060</v>
      </c>
      <c r="S3246" t="str">
        <f>VLOOKUP(R3246,Data!$C$2:$D$261,2,0)</f>
        <v>Whitecliff Retirement</v>
      </c>
      <c r="T3246">
        <f>COUNTIF('Feb 2022'!A:A,D3246)+COUNTIF('Mar 2022'!A:A,D3246)+COUNTIF('Apr 2022'!A:A,D3246)+COUNTIF('May 2022'!A:A,D3246)+COUNTIF('June 2022'!A:A,D3246)+COUNTIF('July 2022'!A:A,D3246)+COUNTIF('Aug 2022'!A:A,D3246)+COUNTIF('Sep 2022'!A:A,D3246)+COUNTIF('Oct 2022'!A:A,D3246)+COUNTIF('Dec 2022'!A:A,D3246)</f>
        <v>1</v>
      </c>
      <c r="U3246" t="str">
        <f>VLOOKUP(Q3246,'Capital Lookup'!A:B,2,FALSE)</f>
        <v>No</v>
      </c>
      <c r="V3246" s="2">
        <f>IFERROR(VLOOKUP(LEFT(F3246,10),'Find Purchase Orders'!B:J,9,FALSE),"")</f>
        <v>44735</v>
      </c>
      <c r="W3246" s="25" t="s">
        <v>7261</v>
      </c>
    </row>
    <row r="3247" spans="1:23" hidden="1">
      <c r="A3247" s="25" t="s">
        <v>7261</v>
      </c>
      <c r="B3247" s="25" t="s">
        <v>7781</v>
      </c>
      <c r="C3247" s="25" t="s">
        <v>7264</v>
      </c>
      <c r="D3247" s="25" t="s">
        <v>5371</v>
      </c>
      <c r="E3247" s="25" t="s">
        <v>12723</v>
      </c>
      <c r="F3247" s="25" t="s">
        <v>14933</v>
      </c>
      <c r="G3247" s="25" t="s">
        <v>14934</v>
      </c>
      <c r="H3247" s="21">
        <v>2808.75</v>
      </c>
      <c r="I3247" s="25" t="s">
        <v>7296</v>
      </c>
      <c r="J3247" s="25" t="s">
        <v>7288</v>
      </c>
      <c r="K3247" s="25" t="s">
        <v>7262</v>
      </c>
      <c r="L3247" s="25" t="s">
        <v>7259</v>
      </c>
      <c r="M3247" s="21">
        <v>2808.75</v>
      </c>
      <c r="N3247" s="21">
        <v>2808.75</v>
      </c>
      <c r="O3247" s="21">
        <v>0</v>
      </c>
      <c r="P3247" s="21">
        <v>2808.75</v>
      </c>
      <c r="Q3247" s="25" t="s">
        <v>7786</v>
      </c>
      <c r="R3247" s="1" t="str">
        <f t="shared" si="52"/>
        <v>ST10060</v>
      </c>
      <c r="S3247" t="str">
        <f>VLOOKUP(R3247,Data!$C$2:$D$261,2,0)</f>
        <v>Whitecliff Retirement</v>
      </c>
      <c r="T3247">
        <f>COUNTIF('Feb 2022'!A:A,D3247)+COUNTIF('Mar 2022'!A:A,D3247)+COUNTIF('Apr 2022'!A:A,D3247)+COUNTIF('May 2022'!A:A,D3247)+COUNTIF('June 2022'!A:A,D3247)+COUNTIF('July 2022'!A:A,D3247)+COUNTIF('Aug 2022'!A:A,D3247)+COUNTIF('Sep 2022'!A:A,D3247)+COUNTIF('Oct 2022'!A:A,D3247)+COUNTIF('Dec 2022'!A:A,D3247)</f>
        <v>1</v>
      </c>
      <c r="U3247" t="str">
        <f>VLOOKUP(Q3247,'Capital Lookup'!A:B,2,FALSE)</f>
        <v>No</v>
      </c>
      <c r="V3247" s="2">
        <f>IFERROR(VLOOKUP(LEFT(F3247,10),'Find Purchase Orders'!B:J,9,FALSE),"")</f>
        <v>44735</v>
      </c>
      <c r="W3247" s="25" t="s">
        <v>7261</v>
      </c>
    </row>
    <row r="3248" spans="1:23" hidden="1">
      <c r="A3248" s="25" t="s">
        <v>7261</v>
      </c>
      <c r="B3248" s="25" t="s">
        <v>7781</v>
      </c>
      <c r="C3248" s="25" t="s">
        <v>7264</v>
      </c>
      <c r="D3248" s="25" t="s">
        <v>5372</v>
      </c>
      <c r="E3248" s="25" t="s">
        <v>12723</v>
      </c>
      <c r="F3248" s="25" t="s">
        <v>14935</v>
      </c>
      <c r="G3248" s="25" t="s">
        <v>7708</v>
      </c>
      <c r="H3248" s="21">
        <v>4198.76</v>
      </c>
      <c r="I3248" s="25" t="s">
        <v>7296</v>
      </c>
      <c r="J3248" s="25" t="s">
        <v>7288</v>
      </c>
      <c r="K3248" s="25" t="s">
        <v>7262</v>
      </c>
      <c r="L3248" s="25" t="s">
        <v>7259</v>
      </c>
      <c r="M3248" s="21">
        <v>4198.76</v>
      </c>
      <c r="N3248" s="21">
        <v>4198.76</v>
      </c>
      <c r="O3248" s="21">
        <v>0</v>
      </c>
      <c r="P3248" s="21">
        <v>4198.76</v>
      </c>
      <c r="Q3248" s="25" t="s">
        <v>7786</v>
      </c>
      <c r="R3248" s="1" t="str">
        <f t="shared" si="52"/>
        <v>ST10060</v>
      </c>
      <c r="S3248" t="str">
        <f>VLOOKUP(R3248,Data!$C$2:$D$261,2,0)</f>
        <v>Whitecliff Retirement</v>
      </c>
      <c r="T3248">
        <f>COUNTIF('Feb 2022'!A:A,D3248)+COUNTIF('Mar 2022'!A:A,D3248)+COUNTIF('Apr 2022'!A:A,D3248)+COUNTIF('May 2022'!A:A,D3248)+COUNTIF('June 2022'!A:A,D3248)+COUNTIF('July 2022'!A:A,D3248)+COUNTIF('Aug 2022'!A:A,D3248)+COUNTIF('Sep 2022'!A:A,D3248)+COUNTIF('Oct 2022'!A:A,D3248)+COUNTIF('Dec 2022'!A:A,D3248)</f>
        <v>1</v>
      </c>
      <c r="U3248" t="str">
        <f>VLOOKUP(Q3248,'Capital Lookup'!A:B,2,FALSE)</f>
        <v>No</v>
      </c>
      <c r="V3248" s="2">
        <f>IFERROR(VLOOKUP(LEFT(F3248,10),'Find Purchase Orders'!B:J,9,FALSE),"")</f>
        <v>44735</v>
      </c>
      <c r="W3248" s="25" t="s">
        <v>7261</v>
      </c>
    </row>
    <row r="3249" spans="1:23" hidden="1">
      <c r="A3249" s="25" t="s">
        <v>7261</v>
      </c>
      <c r="B3249" s="25" t="s">
        <v>7781</v>
      </c>
      <c r="C3249" s="25" t="s">
        <v>7264</v>
      </c>
      <c r="D3249" s="25" t="s">
        <v>5372</v>
      </c>
      <c r="E3249" s="25" t="s">
        <v>12723</v>
      </c>
      <c r="F3249" s="25" t="s">
        <v>14936</v>
      </c>
      <c r="G3249" s="25" t="s">
        <v>7705</v>
      </c>
      <c r="H3249" s="21">
        <v>2808.75</v>
      </c>
      <c r="I3249" s="25" t="s">
        <v>7296</v>
      </c>
      <c r="J3249" s="25" t="s">
        <v>7288</v>
      </c>
      <c r="K3249" s="25" t="s">
        <v>7262</v>
      </c>
      <c r="L3249" s="25" t="s">
        <v>7259</v>
      </c>
      <c r="M3249" s="21">
        <v>2808.75</v>
      </c>
      <c r="N3249" s="21">
        <v>2808.75</v>
      </c>
      <c r="O3249" s="21">
        <v>0</v>
      </c>
      <c r="P3249" s="21">
        <v>2808.75</v>
      </c>
      <c r="Q3249" s="25" t="s">
        <v>7786</v>
      </c>
      <c r="R3249" s="1" t="str">
        <f t="shared" si="52"/>
        <v>ST10060</v>
      </c>
      <c r="S3249" t="str">
        <f>VLOOKUP(R3249,Data!$C$2:$D$261,2,0)</f>
        <v>Whitecliff Retirement</v>
      </c>
      <c r="T3249">
        <f>COUNTIF('Feb 2022'!A:A,D3249)+COUNTIF('Mar 2022'!A:A,D3249)+COUNTIF('Apr 2022'!A:A,D3249)+COUNTIF('May 2022'!A:A,D3249)+COUNTIF('June 2022'!A:A,D3249)+COUNTIF('July 2022'!A:A,D3249)+COUNTIF('Aug 2022'!A:A,D3249)+COUNTIF('Sep 2022'!A:A,D3249)+COUNTIF('Oct 2022'!A:A,D3249)+COUNTIF('Dec 2022'!A:A,D3249)</f>
        <v>1</v>
      </c>
      <c r="U3249" t="str">
        <f>VLOOKUP(Q3249,'Capital Lookup'!A:B,2,FALSE)</f>
        <v>No</v>
      </c>
      <c r="V3249" s="2">
        <f>IFERROR(VLOOKUP(LEFT(F3249,10),'Find Purchase Orders'!B:J,9,FALSE),"")</f>
        <v>44735</v>
      </c>
      <c r="W3249" s="25" t="s">
        <v>7261</v>
      </c>
    </row>
    <row r="3250" spans="1:23" hidden="1">
      <c r="A3250" s="25" t="s">
        <v>10796</v>
      </c>
      <c r="B3250" s="25" t="s">
        <v>7781</v>
      </c>
      <c r="C3250" s="25" t="s">
        <v>7264</v>
      </c>
      <c r="D3250" s="25" t="s">
        <v>14937</v>
      </c>
      <c r="E3250" s="25" t="s">
        <v>12723</v>
      </c>
      <c r="H3250" s="21">
        <v>7007.51</v>
      </c>
      <c r="I3250" s="25" t="s">
        <v>7257</v>
      </c>
      <c r="K3250" s="25" t="s">
        <v>7262</v>
      </c>
      <c r="L3250" s="25" t="s">
        <v>8138</v>
      </c>
      <c r="M3250" s="22">
        <v>0</v>
      </c>
      <c r="N3250" s="22">
        <v>0</v>
      </c>
      <c r="O3250" s="21">
        <v>0</v>
      </c>
      <c r="P3250" s="21">
        <v>333.69</v>
      </c>
      <c r="Q3250" s="25"/>
      <c r="R3250" s="1" t="str">
        <f t="shared" si="52"/>
        <v>ST10060</v>
      </c>
      <c r="S3250" t="str">
        <f>VLOOKUP(R3250,Data!$C$2:$D$261,2,0)</f>
        <v>Whitecliff Retirement</v>
      </c>
      <c r="T3250">
        <f>COUNTIF('Feb 2022'!A:A,D3250)+COUNTIF('Mar 2022'!A:A,D3250)+COUNTIF('Apr 2022'!A:A,D3250)+COUNTIF('May 2022'!A:A,D3250)+COUNTIF('June 2022'!A:A,D3250)+COUNTIF('July 2022'!A:A,D3250)+COUNTIF('Aug 2022'!A:A,D3250)+COUNTIF('Sep 2022'!A:A,D3250)+COUNTIF('Oct 2022'!A:A,D3250)+COUNTIF('Dec 2022'!A:A,D3250)</f>
        <v>0</v>
      </c>
      <c r="U3250" t="e">
        <f>VLOOKUP(Q3250,'Capital Lookup'!A:B,2,FALSE)</f>
        <v>#N/A</v>
      </c>
      <c r="V3250" s="2" t="str">
        <f>IFERROR(VLOOKUP(LEFT(F3250,10),'Find Purchase Orders'!B:J,9,FALSE),"")</f>
        <v/>
      </c>
      <c r="W3250" s="25" t="s">
        <v>7261</v>
      </c>
    </row>
    <row r="3251" spans="1:23" hidden="1">
      <c r="A3251" s="25" t="s">
        <v>7261</v>
      </c>
      <c r="B3251" s="25" t="s">
        <v>9026</v>
      </c>
      <c r="C3251" s="25" t="s">
        <v>7264</v>
      </c>
      <c r="D3251" s="25" t="s">
        <v>14938</v>
      </c>
      <c r="E3251" s="25" t="s">
        <v>10329</v>
      </c>
      <c r="F3251" s="25" t="s">
        <v>14939</v>
      </c>
      <c r="G3251" s="25" t="s">
        <v>14940</v>
      </c>
      <c r="H3251" s="21">
        <v>53903.85</v>
      </c>
      <c r="I3251" s="25" t="s">
        <v>7296</v>
      </c>
      <c r="J3251" s="25" t="s">
        <v>7288</v>
      </c>
      <c r="K3251" s="25" t="s">
        <v>8175</v>
      </c>
      <c r="L3251" s="25" t="s">
        <v>12213</v>
      </c>
      <c r="M3251" s="21">
        <v>53903.85</v>
      </c>
      <c r="N3251" s="21">
        <v>54968.85</v>
      </c>
      <c r="O3251" s="21">
        <v>-1065</v>
      </c>
      <c r="P3251" s="21">
        <v>57535.7</v>
      </c>
      <c r="Q3251" s="25" t="s">
        <v>12214</v>
      </c>
      <c r="R3251" s="1" t="str">
        <f t="shared" si="52"/>
        <v>ST10073</v>
      </c>
      <c r="S3251" t="str">
        <f>VLOOKUP(R3251,Data!$C$2:$D$261,2,0)</f>
        <v>The Churchill</v>
      </c>
      <c r="T3251">
        <f>COUNTIF('Feb 2022'!A:A,D3251)+COUNTIF('Mar 2022'!A:A,D3251)+COUNTIF('Apr 2022'!A:A,D3251)+COUNTIF('May 2022'!A:A,D3251)+COUNTIF('June 2022'!A:A,D3251)+COUNTIF('July 2022'!A:A,D3251)+COUNTIF('Aug 2022'!A:A,D3251)+COUNTIF('Sep 2022'!A:A,D3251)+COUNTIF('Oct 2022'!A:A,D3251)+COUNTIF('Dec 2022'!A:A,D3251)</f>
        <v>0</v>
      </c>
      <c r="U3251" t="str">
        <f>VLOOKUP(Q3251,'Capital Lookup'!A:B,2,FALSE)</f>
        <v>Yes</v>
      </c>
      <c r="V3251" s="2">
        <f>IFERROR(VLOOKUP(LEFT(F3251,10),'Find Purchase Orders'!B:J,9,FALSE),"")</f>
        <v>44734</v>
      </c>
      <c r="W3251" s="25" t="s">
        <v>7261</v>
      </c>
    </row>
    <row r="3252" spans="1:23" hidden="1">
      <c r="A3252" s="25" t="s">
        <v>7261</v>
      </c>
      <c r="B3252" s="25" t="s">
        <v>8501</v>
      </c>
      <c r="C3252" s="25" t="s">
        <v>7264</v>
      </c>
      <c r="D3252" s="25" t="s">
        <v>14941</v>
      </c>
      <c r="E3252" s="25" t="s">
        <v>10329</v>
      </c>
      <c r="F3252" s="25" t="s">
        <v>14942</v>
      </c>
      <c r="G3252" s="25" t="s">
        <v>14943</v>
      </c>
      <c r="H3252" s="21">
        <v>20950.830000000002</v>
      </c>
      <c r="I3252" s="25" t="s">
        <v>7296</v>
      </c>
      <c r="J3252" s="25" t="s">
        <v>7288</v>
      </c>
      <c r="K3252" s="25" t="s">
        <v>8175</v>
      </c>
      <c r="L3252" s="25" t="s">
        <v>12213</v>
      </c>
      <c r="M3252" s="21">
        <v>20950.830000000002</v>
      </c>
      <c r="N3252" s="21">
        <v>20950.830000000002</v>
      </c>
      <c r="O3252" s="21">
        <v>0</v>
      </c>
      <c r="P3252" s="21">
        <v>20950.830000000002</v>
      </c>
      <c r="Q3252" s="25" t="s">
        <v>12214</v>
      </c>
      <c r="R3252" s="1" t="str">
        <f t="shared" si="52"/>
        <v>ST10005</v>
      </c>
      <c r="S3252" t="str">
        <f>VLOOKUP(R3252,Data!$C$2:$D$261,2,0)</f>
        <v>The Kensington Oakville</v>
      </c>
      <c r="T3252">
        <f>COUNTIF('Feb 2022'!A:A,D3252)+COUNTIF('Mar 2022'!A:A,D3252)+COUNTIF('Apr 2022'!A:A,D3252)+COUNTIF('May 2022'!A:A,D3252)+COUNTIF('June 2022'!A:A,D3252)+COUNTIF('July 2022'!A:A,D3252)+COUNTIF('Aug 2022'!A:A,D3252)+COUNTIF('Sep 2022'!A:A,D3252)+COUNTIF('Oct 2022'!A:A,D3252)+COUNTIF('Dec 2022'!A:A,D3252)</f>
        <v>0</v>
      </c>
      <c r="U3252" t="str">
        <f>VLOOKUP(Q3252,'Capital Lookup'!A:B,2,FALSE)</f>
        <v>Yes</v>
      </c>
      <c r="V3252" s="2">
        <f>IFERROR(VLOOKUP(LEFT(F3252,10),'Find Purchase Orders'!B:J,9,FALSE),"")</f>
        <v>44734</v>
      </c>
      <c r="W3252" s="25" t="s">
        <v>7261</v>
      </c>
    </row>
    <row r="3253" spans="1:23" hidden="1">
      <c r="A3253" s="25" t="s">
        <v>7261</v>
      </c>
      <c r="B3253" s="25" t="s">
        <v>8586</v>
      </c>
      <c r="C3253" s="25" t="s">
        <v>7264</v>
      </c>
      <c r="D3253" s="25" t="s">
        <v>5423</v>
      </c>
      <c r="E3253" s="25" t="s">
        <v>11710</v>
      </c>
      <c r="F3253" s="25" t="s">
        <v>14944</v>
      </c>
      <c r="G3253" s="25" t="s">
        <v>14945</v>
      </c>
      <c r="H3253" s="21">
        <v>555</v>
      </c>
      <c r="I3253" s="25" t="s">
        <v>7296</v>
      </c>
      <c r="J3253" s="25" t="s">
        <v>7288</v>
      </c>
      <c r="K3253" s="25" t="s">
        <v>7258</v>
      </c>
      <c r="L3253" s="25" t="s">
        <v>7259</v>
      </c>
      <c r="M3253" s="21">
        <v>555</v>
      </c>
      <c r="N3253" s="21">
        <v>555</v>
      </c>
      <c r="O3253" s="21">
        <v>0</v>
      </c>
      <c r="P3253" s="21">
        <v>555</v>
      </c>
      <c r="Q3253" s="25" t="s">
        <v>9452</v>
      </c>
      <c r="R3253" s="1" t="str">
        <f t="shared" si="52"/>
        <v>ST10079</v>
      </c>
      <c r="S3253" t="str">
        <f>VLOOKUP(R3253,Data!$C$2:$D$261,2,0)</f>
        <v>The Bentley Moose Jaw</v>
      </c>
      <c r="T3253">
        <f>COUNTIF('Feb 2022'!A:A,D3253)+COUNTIF('Mar 2022'!A:A,D3253)+COUNTIF('Apr 2022'!A:A,D3253)+COUNTIF('May 2022'!A:A,D3253)+COUNTIF('June 2022'!A:A,D3253)+COUNTIF('July 2022'!A:A,D3253)+COUNTIF('Aug 2022'!A:A,D3253)+COUNTIF('Sep 2022'!A:A,D3253)+COUNTIF('Oct 2022'!A:A,D3253)+COUNTIF('Dec 2022'!A:A,D3253)</f>
        <v>1</v>
      </c>
      <c r="U3253" t="str">
        <f>VLOOKUP(Q3253,'Capital Lookup'!A:B,2,FALSE)</f>
        <v>No</v>
      </c>
      <c r="V3253" s="2">
        <f>IFERROR(VLOOKUP(LEFT(F3253,10),'Find Purchase Orders'!B:J,9,FALSE),"")</f>
        <v>44740</v>
      </c>
      <c r="W3253" s="25" t="s">
        <v>7261</v>
      </c>
    </row>
    <row r="3254" spans="1:23" hidden="1">
      <c r="A3254" s="25" t="s">
        <v>7261</v>
      </c>
      <c r="B3254" s="25" t="s">
        <v>8586</v>
      </c>
      <c r="C3254" s="25" t="s">
        <v>7264</v>
      </c>
      <c r="D3254" s="25" t="s">
        <v>5423</v>
      </c>
      <c r="E3254" s="25" t="s">
        <v>11710</v>
      </c>
      <c r="F3254" s="25" t="s">
        <v>14946</v>
      </c>
      <c r="G3254" s="25" t="s">
        <v>14947</v>
      </c>
      <c r="H3254" s="21">
        <v>3245.4</v>
      </c>
      <c r="I3254" s="25" t="s">
        <v>7296</v>
      </c>
      <c r="J3254" s="25" t="s">
        <v>7288</v>
      </c>
      <c r="K3254" s="25" t="s">
        <v>7262</v>
      </c>
      <c r="L3254" s="25" t="s">
        <v>7259</v>
      </c>
      <c r="M3254" s="21">
        <v>3245.4</v>
      </c>
      <c r="N3254" s="21">
        <v>3245.4</v>
      </c>
      <c r="O3254" s="21">
        <v>0</v>
      </c>
      <c r="P3254" s="21">
        <v>3245.4</v>
      </c>
      <c r="Q3254" s="25" t="s">
        <v>9452</v>
      </c>
      <c r="R3254" s="1" t="str">
        <f t="shared" si="52"/>
        <v>ST10079</v>
      </c>
      <c r="S3254" t="str">
        <f>VLOOKUP(R3254,Data!$C$2:$D$261,2,0)</f>
        <v>The Bentley Moose Jaw</v>
      </c>
      <c r="T3254">
        <f>COUNTIF('Feb 2022'!A:A,D3254)+COUNTIF('Mar 2022'!A:A,D3254)+COUNTIF('Apr 2022'!A:A,D3254)+COUNTIF('May 2022'!A:A,D3254)+COUNTIF('June 2022'!A:A,D3254)+COUNTIF('July 2022'!A:A,D3254)+COUNTIF('Aug 2022'!A:A,D3254)+COUNTIF('Sep 2022'!A:A,D3254)+COUNTIF('Oct 2022'!A:A,D3254)+COUNTIF('Dec 2022'!A:A,D3254)</f>
        <v>1</v>
      </c>
      <c r="U3254" t="str">
        <f>VLOOKUP(Q3254,'Capital Lookup'!A:B,2,FALSE)</f>
        <v>No</v>
      </c>
      <c r="V3254" s="2">
        <f>IFERROR(VLOOKUP(LEFT(F3254,10),'Find Purchase Orders'!B:J,9,FALSE),"")</f>
        <v>44740</v>
      </c>
      <c r="W3254" s="25" t="s">
        <v>7261</v>
      </c>
    </row>
    <row r="3255" spans="1:23" hidden="1">
      <c r="A3255" s="25" t="s">
        <v>7261</v>
      </c>
      <c r="B3255" s="25" t="s">
        <v>8586</v>
      </c>
      <c r="C3255" s="25" t="s">
        <v>7264</v>
      </c>
      <c r="D3255" s="25" t="s">
        <v>5423</v>
      </c>
      <c r="E3255" s="25" t="s">
        <v>11710</v>
      </c>
      <c r="F3255" s="25" t="s">
        <v>14948</v>
      </c>
      <c r="G3255" s="25" t="s">
        <v>14949</v>
      </c>
      <c r="H3255" s="21">
        <v>523.36</v>
      </c>
      <c r="I3255" s="25" t="s">
        <v>7296</v>
      </c>
      <c r="J3255" s="25" t="s">
        <v>7288</v>
      </c>
      <c r="K3255" s="25" t="s">
        <v>7262</v>
      </c>
      <c r="L3255" s="25" t="s">
        <v>7259</v>
      </c>
      <c r="M3255" s="21">
        <v>523.36</v>
      </c>
      <c r="N3255" s="21">
        <v>523.36</v>
      </c>
      <c r="O3255" s="21">
        <v>0</v>
      </c>
      <c r="P3255" s="21">
        <v>523.36</v>
      </c>
      <c r="Q3255" s="25" t="s">
        <v>9452</v>
      </c>
      <c r="R3255" s="1" t="str">
        <f t="shared" si="52"/>
        <v>ST10079</v>
      </c>
      <c r="S3255" t="str">
        <f>VLOOKUP(R3255,Data!$C$2:$D$261,2,0)</f>
        <v>The Bentley Moose Jaw</v>
      </c>
      <c r="T3255">
        <f>COUNTIF('Feb 2022'!A:A,D3255)+COUNTIF('Mar 2022'!A:A,D3255)+COUNTIF('Apr 2022'!A:A,D3255)+COUNTIF('May 2022'!A:A,D3255)+COUNTIF('June 2022'!A:A,D3255)+COUNTIF('July 2022'!A:A,D3255)+COUNTIF('Aug 2022'!A:A,D3255)+COUNTIF('Sep 2022'!A:A,D3255)+COUNTIF('Oct 2022'!A:A,D3255)+COUNTIF('Dec 2022'!A:A,D3255)</f>
        <v>1</v>
      </c>
      <c r="U3255" t="str">
        <f>VLOOKUP(Q3255,'Capital Lookup'!A:B,2,FALSE)</f>
        <v>No</v>
      </c>
      <c r="V3255" s="2">
        <f>IFERROR(VLOOKUP(LEFT(F3255,10),'Find Purchase Orders'!B:J,9,FALSE),"")</f>
        <v>44740</v>
      </c>
      <c r="W3255" s="25" t="s">
        <v>7261</v>
      </c>
    </row>
    <row r="3256" spans="1:23" hidden="1">
      <c r="A3256" s="25" t="s">
        <v>7269</v>
      </c>
      <c r="B3256" s="25" t="s">
        <v>7858</v>
      </c>
      <c r="C3256" s="25"/>
      <c r="D3256" s="25" t="s">
        <v>5373</v>
      </c>
      <c r="E3256" s="25" t="s">
        <v>7500</v>
      </c>
      <c r="F3256" s="25" t="s">
        <v>14950</v>
      </c>
      <c r="G3256" s="25" t="s">
        <v>14951</v>
      </c>
      <c r="H3256" s="21">
        <v>15242.08</v>
      </c>
      <c r="I3256" s="25" t="s">
        <v>7296</v>
      </c>
      <c r="J3256" s="25" t="s">
        <v>7288</v>
      </c>
      <c r="K3256" s="25" t="s">
        <v>9091</v>
      </c>
      <c r="L3256" s="25" t="s">
        <v>8801</v>
      </c>
      <c r="M3256" s="21">
        <v>15242.08</v>
      </c>
      <c r="N3256" s="21">
        <v>15242.08</v>
      </c>
      <c r="O3256" s="21">
        <v>0</v>
      </c>
      <c r="P3256" s="21">
        <v>15242.08</v>
      </c>
      <c r="Q3256" s="25" t="s">
        <v>14952</v>
      </c>
      <c r="R3256" s="1" t="str">
        <f t="shared" si="52"/>
        <v>ST10331</v>
      </c>
      <c r="S3256" t="str">
        <f>VLOOKUP(R3256,Data!$C$2:$D$261,2,0)</f>
        <v>Carlingview Manor</v>
      </c>
      <c r="T3256">
        <f>COUNTIF('Feb 2022'!A:A,D3256)+COUNTIF('Mar 2022'!A:A,D3256)+COUNTIF('Apr 2022'!A:A,D3256)+COUNTIF('May 2022'!A:A,D3256)+COUNTIF('June 2022'!A:A,D3256)+COUNTIF('July 2022'!A:A,D3256)+COUNTIF('Aug 2022'!A:A,D3256)+COUNTIF('Sep 2022'!A:A,D3256)+COUNTIF('Oct 2022'!A:A,D3256)+COUNTIF('Dec 2022'!A:A,D3256)</f>
        <v>1</v>
      </c>
      <c r="U3256" t="str">
        <f>VLOOKUP(Q3256,'Capital Lookup'!A:B,2,FALSE)</f>
        <v>No</v>
      </c>
      <c r="V3256" s="2">
        <f>IFERROR(VLOOKUP(LEFT(F3256,10),'Find Purchase Orders'!B:J,9,FALSE),"")</f>
        <v>44733</v>
      </c>
      <c r="W3256" s="25" t="s">
        <v>7261</v>
      </c>
    </row>
    <row r="3257" spans="1:23" hidden="1">
      <c r="A3257" s="25" t="s">
        <v>10796</v>
      </c>
      <c r="B3257" s="25" t="s">
        <v>7781</v>
      </c>
      <c r="C3257" s="25" t="s">
        <v>7264</v>
      </c>
      <c r="D3257" s="25" t="s">
        <v>14953</v>
      </c>
      <c r="E3257" s="25" t="s">
        <v>12723</v>
      </c>
      <c r="H3257" s="21">
        <v>7007.51</v>
      </c>
      <c r="I3257" s="25" t="s">
        <v>7257</v>
      </c>
      <c r="K3257" s="25" t="s">
        <v>7262</v>
      </c>
      <c r="L3257" s="25" t="s">
        <v>7259</v>
      </c>
      <c r="M3257" s="22">
        <v>0</v>
      </c>
      <c r="N3257" s="22">
        <v>0</v>
      </c>
      <c r="O3257" s="21">
        <v>0</v>
      </c>
      <c r="P3257" s="21">
        <v>333.69</v>
      </c>
      <c r="Q3257" s="25" t="s">
        <v>7786</v>
      </c>
      <c r="R3257" s="1" t="str">
        <f t="shared" si="52"/>
        <v>ST10060</v>
      </c>
      <c r="S3257" t="str">
        <f>VLOOKUP(R3257,Data!$C$2:$D$261,2,0)</f>
        <v>Whitecliff Retirement</v>
      </c>
      <c r="T3257">
        <f>COUNTIF('Feb 2022'!A:A,D3257)+COUNTIF('Mar 2022'!A:A,D3257)+COUNTIF('Apr 2022'!A:A,D3257)+COUNTIF('May 2022'!A:A,D3257)+COUNTIF('June 2022'!A:A,D3257)+COUNTIF('July 2022'!A:A,D3257)+COUNTIF('Aug 2022'!A:A,D3257)+COUNTIF('Sep 2022'!A:A,D3257)+COUNTIF('Oct 2022'!A:A,D3257)+COUNTIF('Dec 2022'!A:A,D3257)</f>
        <v>0</v>
      </c>
      <c r="U3257" t="str">
        <f>VLOOKUP(Q3257,'Capital Lookup'!A:B,2,FALSE)</f>
        <v>No</v>
      </c>
      <c r="V3257" s="2" t="str">
        <f>IFERROR(VLOOKUP(LEFT(F3257,10),'Find Purchase Orders'!B:J,9,FALSE),"")</f>
        <v/>
      </c>
      <c r="W3257" s="25" t="s">
        <v>7261</v>
      </c>
    </row>
    <row r="3258" spans="1:23" hidden="1">
      <c r="A3258" s="25" t="s">
        <v>7425</v>
      </c>
      <c r="B3258" s="25" t="s">
        <v>8013</v>
      </c>
      <c r="C3258" s="25" t="s">
        <v>7271</v>
      </c>
      <c r="D3258" s="25" t="s">
        <v>5374</v>
      </c>
      <c r="E3258" s="25" t="s">
        <v>7500</v>
      </c>
      <c r="F3258" s="25" t="s">
        <v>14954</v>
      </c>
      <c r="G3258" s="25" t="s">
        <v>14955</v>
      </c>
      <c r="H3258" s="21">
        <v>7447.1</v>
      </c>
      <c r="I3258" s="25" t="s">
        <v>7287</v>
      </c>
      <c r="J3258" s="25" t="s">
        <v>7288</v>
      </c>
      <c r="K3258" s="25" t="s">
        <v>7778</v>
      </c>
      <c r="L3258" s="25" t="s">
        <v>8150</v>
      </c>
      <c r="M3258" s="21">
        <v>7447.1</v>
      </c>
      <c r="N3258" s="22">
        <v>0</v>
      </c>
      <c r="O3258" s="21">
        <v>7447.1</v>
      </c>
      <c r="P3258" s="21">
        <v>856.75</v>
      </c>
      <c r="Q3258" s="25" t="s">
        <v>14956</v>
      </c>
      <c r="R3258" s="1" t="str">
        <f t="shared" si="52"/>
        <v>ST10168</v>
      </c>
      <c r="S3258" t="str">
        <f>VLOOKUP(R3258,Data!$C$2:$D$261,2,0)</f>
        <v>Westside</v>
      </c>
      <c r="T3258">
        <f>COUNTIF('Feb 2022'!A:A,D3258)+COUNTIF('Mar 2022'!A:A,D3258)+COUNTIF('Apr 2022'!A:A,D3258)+COUNTIF('May 2022'!A:A,D3258)+COUNTIF('June 2022'!A:A,D3258)+COUNTIF('July 2022'!A:A,D3258)+COUNTIF('Aug 2022'!A:A,D3258)+COUNTIF('Sep 2022'!A:A,D3258)+COUNTIF('Oct 2022'!A:A,D3258)+COUNTIF('Dec 2022'!A:A,D3258)</f>
        <v>1</v>
      </c>
      <c r="U3258" t="str">
        <f>VLOOKUP(Q3258,'Capital Lookup'!A:B,2,FALSE)</f>
        <v>No</v>
      </c>
      <c r="V3258" s="2">
        <f>IFERROR(VLOOKUP(LEFT(F3258,10),'Find Purchase Orders'!B:J,9,FALSE),"")</f>
        <v>44736</v>
      </c>
      <c r="W3258" s="25" t="s">
        <v>7261</v>
      </c>
    </row>
    <row r="3259" spans="1:23" hidden="1">
      <c r="A3259" s="25" t="s">
        <v>10327</v>
      </c>
      <c r="B3259" s="25" t="s">
        <v>9405</v>
      </c>
      <c r="C3259" s="25" t="s">
        <v>7282</v>
      </c>
      <c r="D3259" s="25" t="s">
        <v>5375</v>
      </c>
      <c r="E3259" s="25" t="s">
        <v>7500</v>
      </c>
      <c r="F3259" s="25" t="s">
        <v>14957</v>
      </c>
      <c r="G3259" s="25" t="s">
        <v>14958</v>
      </c>
      <c r="H3259" s="21">
        <v>4289.4799999999996</v>
      </c>
      <c r="I3259" s="25" t="s">
        <v>7296</v>
      </c>
      <c r="J3259" s="25" t="s">
        <v>7288</v>
      </c>
      <c r="K3259" s="25" t="s">
        <v>8817</v>
      </c>
      <c r="L3259" s="25" t="s">
        <v>13889</v>
      </c>
      <c r="M3259" s="21">
        <v>4289.4799999999996</v>
      </c>
      <c r="N3259" s="21">
        <v>4289.4799999999996</v>
      </c>
      <c r="O3259" s="21">
        <v>0</v>
      </c>
      <c r="P3259" s="21">
        <v>4289.4799999999996</v>
      </c>
      <c r="Q3259" s="25" t="s">
        <v>14959</v>
      </c>
      <c r="R3259" s="1" t="str">
        <f t="shared" si="52"/>
        <v>ST10035</v>
      </c>
      <c r="S3259" t="str">
        <f>VLOOKUP(R3259,Data!$C$2:$D$261,2,0)</f>
        <v>The Westwood</v>
      </c>
      <c r="T3259">
        <f>COUNTIF('Feb 2022'!A:A,D3259)+COUNTIF('Mar 2022'!A:A,D3259)+COUNTIF('Apr 2022'!A:A,D3259)+COUNTIF('May 2022'!A:A,D3259)+COUNTIF('June 2022'!A:A,D3259)+COUNTIF('July 2022'!A:A,D3259)+COUNTIF('Aug 2022'!A:A,D3259)+COUNTIF('Sep 2022'!A:A,D3259)+COUNTIF('Oct 2022'!A:A,D3259)+COUNTIF('Dec 2022'!A:A,D3259)</f>
        <v>1</v>
      </c>
      <c r="U3259" t="str">
        <f>VLOOKUP(Q3259,'Capital Lookup'!A:B,2,FALSE)</f>
        <v>No</v>
      </c>
      <c r="V3259" s="2">
        <f>IFERROR(VLOOKUP(LEFT(F3259,10),'Find Purchase Orders'!B:J,9,FALSE),"")</f>
        <v>44733</v>
      </c>
      <c r="W3259" s="25" t="s">
        <v>7261</v>
      </c>
    </row>
    <row r="3260" spans="1:23" hidden="1">
      <c r="A3260" s="25" t="s">
        <v>7252</v>
      </c>
      <c r="B3260" s="25" t="s">
        <v>7524</v>
      </c>
      <c r="C3260" s="25" t="s">
        <v>7254</v>
      </c>
      <c r="D3260" s="25" t="s">
        <v>5376</v>
      </c>
      <c r="E3260" s="25" t="s">
        <v>7500</v>
      </c>
      <c r="F3260" s="25" t="s">
        <v>14960</v>
      </c>
      <c r="G3260" s="25" t="s">
        <v>14961</v>
      </c>
      <c r="H3260" s="21">
        <v>2275.58</v>
      </c>
      <c r="I3260" s="25" t="s">
        <v>7287</v>
      </c>
      <c r="J3260" s="25" t="s">
        <v>7288</v>
      </c>
      <c r="K3260" s="25" t="s">
        <v>7495</v>
      </c>
      <c r="L3260" s="25" t="s">
        <v>7808</v>
      </c>
      <c r="M3260" s="21">
        <v>2275.58</v>
      </c>
      <c r="N3260" s="22">
        <v>0</v>
      </c>
      <c r="O3260" s="21">
        <v>2275.58</v>
      </c>
      <c r="P3260" s="21">
        <v>261.79000000000002</v>
      </c>
      <c r="Q3260" s="25" t="s">
        <v>14962</v>
      </c>
      <c r="R3260" s="1" t="str">
        <f t="shared" si="52"/>
        <v>ST10041</v>
      </c>
      <c r="S3260" t="str">
        <f>VLOOKUP(R3260,Data!$C$2:$D$261,2,0)</f>
        <v>Prince of Wales</v>
      </c>
      <c r="T3260">
        <f>COUNTIF('Feb 2022'!A:A,D3260)+COUNTIF('Mar 2022'!A:A,D3260)+COUNTIF('Apr 2022'!A:A,D3260)+COUNTIF('May 2022'!A:A,D3260)+COUNTIF('June 2022'!A:A,D3260)+COUNTIF('July 2022'!A:A,D3260)+COUNTIF('Aug 2022'!A:A,D3260)+COUNTIF('Sep 2022'!A:A,D3260)+COUNTIF('Oct 2022'!A:A,D3260)+COUNTIF('Dec 2022'!A:A,D3260)</f>
        <v>1</v>
      </c>
      <c r="U3260" t="str">
        <f>VLOOKUP(Q3260,'Capital Lookup'!A:B,2,FALSE)</f>
        <v>No</v>
      </c>
      <c r="V3260" s="2">
        <f>IFERROR(VLOOKUP(LEFT(F3260,10),'Find Purchase Orders'!B:J,9,FALSE),"")</f>
        <v>44734</v>
      </c>
      <c r="W3260" s="25" t="s">
        <v>7261</v>
      </c>
    </row>
    <row r="3261" spans="1:23" hidden="1">
      <c r="A3261" s="25" t="s">
        <v>7261</v>
      </c>
      <c r="B3261" s="25" t="s">
        <v>7781</v>
      </c>
      <c r="C3261" s="25" t="s">
        <v>7264</v>
      </c>
      <c r="D3261" s="25" t="s">
        <v>5377</v>
      </c>
      <c r="E3261" s="25" t="s">
        <v>12723</v>
      </c>
      <c r="F3261" s="25" t="s">
        <v>14963</v>
      </c>
      <c r="G3261" s="25" t="s">
        <v>14964</v>
      </c>
      <c r="H3261" s="21">
        <v>4198.76</v>
      </c>
      <c r="I3261" s="25" t="s">
        <v>7287</v>
      </c>
      <c r="J3261" s="25" t="s">
        <v>7288</v>
      </c>
      <c r="K3261" s="25" t="s">
        <v>7262</v>
      </c>
      <c r="L3261" s="25" t="s">
        <v>7259</v>
      </c>
      <c r="M3261" s="21">
        <v>4198.76</v>
      </c>
      <c r="N3261" s="22">
        <v>0</v>
      </c>
      <c r="O3261" s="21">
        <v>4198.76</v>
      </c>
      <c r="P3261" s="21">
        <v>199.94</v>
      </c>
      <c r="Q3261" s="25" t="s">
        <v>7786</v>
      </c>
      <c r="R3261" s="1" t="str">
        <f t="shared" si="52"/>
        <v>ST10060</v>
      </c>
      <c r="S3261" t="str">
        <f>VLOOKUP(R3261,Data!$C$2:$D$261,2,0)</f>
        <v>Whitecliff Retirement</v>
      </c>
      <c r="T3261">
        <f>COUNTIF('Feb 2022'!A:A,D3261)+COUNTIF('Mar 2022'!A:A,D3261)+COUNTIF('Apr 2022'!A:A,D3261)+COUNTIF('May 2022'!A:A,D3261)+COUNTIF('June 2022'!A:A,D3261)+COUNTIF('July 2022'!A:A,D3261)+COUNTIF('Aug 2022'!A:A,D3261)+COUNTIF('Sep 2022'!A:A,D3261)+COUNTIF('Oct 2022'!A:A,D3261)+COUNTIF('Dec 2022'!A:A,D3261)</f>
        <v>1</v>
      </c>
      <c r="U3261" t="str">
        <f>VLOOKUP(Q3261,'Capital Lookup'!A:B,2,FALSE)</f>
        <v>No</v>
      </c>
      <c r="V3261" s="2">
        <f>IFERROR(VLOOKUP(LEFT(F3261,10),'Find Purchase Orders'!B:J,9,FALSE),"")</f>
        <v>44735</v>
      </c>
      <c r="W3261" s="25" t="s">
        <v>7261</v>
      </c>
    </row>
    <row r="3262" spans="1:23" hidden="1">
      <c r="A3262" s="25" t="s">
        <v>7261</v>
      </c>
      <c r="B3262" s="25" t="s">
        <v>7781</v>
      </c>
      <c r="C3262" s="25" t="s">
        <v>7264</v>
      </c>
      <c r="D3262" s="25" t="s">
        <v>5377</v>
      </c>
      <c r="E3262" s="25" t="s">
        <v>12723</v>
      </c>
      <c r="F3262" s="25" t="s">
        <v>14965</v>
      </c>
      <c r="G3262" s="25" t="s">
        <v>14966</v>
      </c>
      <c r="H3262" s="21">
        <v>2808.75</v>
      </c>
      <c r="I3262" s="25" t="s">
        <v>7287</v>
      </c>
      <c r="J3262" s="25" t="s">
        <v>7288</v>
      </c>
      <c r="K3262" s="25" t="s">
        <v>7262</v>
      </c>
      <c r="L3262" s="25" t="s">
        <v>7259</v>
      </c>
      <c r="M3262" s="21">
        <v>2808.75</v>
      </c>
      <c r="N3262" s="22">
        <v>0</v>
      </c>
      <c r="O3262" s="21">
        <v>2808.75</v>
      </c>
      <c r="P3262" s="21">
        <v>133.75</v>
      </c>
      <c r="Q3262" s="25" t="s">
        <v>7786</v>
      </c>
      <c r="R3262" s="1" t="str">
        <f t="shared" si="52"/>
        <v>ST10060</v>
      </c>
      <c r="S3262" t="str">
        <f>VLOOKUP(R3262,Data!$C$2:$D$261,2,0)</f>
        <v>Whitecliff Retirement</v>
      </c>
      <c r="T3262">
        <f>COUNTIF('Feb 2022'!A:A,D3262)+COUNTIF('Mar 2022'!A:A,D3262)+COUNTIF('Apr 2022'!A:A,D3262)+COUNTIF('May 2022'!A:A,D3262)+COUNTIF('June 2022'!A:A,D3262)+COUNTIF('July 2022'!A:A,D3262)+COUNTIF('Aug 2022'!A:A,D3262)+COUNTIF('Sep 2022'!A:A,D3262)+COUNTIF('Oct 2022'!A:A,D3262)+COUNTIF('Dec 2022'!A:A,D3262)</f>
        <v>1</v>
      </c>
      <c r="U3262" t="str">
        <f>VLOOKUP(Q3262,'Capital Lookup'!A:B,2,FALSE)</f>
        <v>No</v>
      </c>
      <c r="V3262" s="2">
        <f>IFERROR(VLOOKUP(LEFT(F3262,10),'Find Purchase Orders'!B:J,9,FALSE),"")</f>
        <v>44735</v>
      </c>
      <c r="W3262" s="25" t="s">
        <v>7261</v>
      </c>
    </row>
    <row r="3263" spans="1:23" hidden="1">
      <c r="A3263" s="25" t="s">
        <v>7313</v>
      </c>
      <c r="B3263" s="25" t="s">
        <v>7959</v>
      </c>
      <c r="C3263" s="25" t="s">
        <v>7587</v>
      </c>
      <c r="D3263" s="25" t="s">
        <v>14967</v>
      </c>
      <c r="E3263" s="25" t="s">
        <v>14968</v>
      </c>
      <c r="H3263" s="21">
        <v>5378.8</v>
      </c>
      <c r="I3263" s="25" t="s">
        <v>7257</v>
      </c>
      <c r="K3263" s="25" t="s">
        <v>7579</v>
      </c>
      <c r="L3263" s="25" t="s">
        <v>8647</v>
      </c>
      <c r="M3263" s="22">
        <v>0</v>
      </c>
      <c r="N3263" s="22">
        <v>0</v>
      </c>
      <c r="O3263" s="21">
        <v>0</v>
      </c>
      <c r="P3263" s="21">
        <v>618.79999999999995</v>
      </c>
      <c r="Q3263" s="25"/>
      <c r="R3263" s="1" t="str">
        <f t="shared" si="52"/>
        <v>ST10172</v>
      </c>
      <c r="S3263" t="str">
        <f>VLOOKUP(R3263,Data!$C$2:$D$261,2,0)</f>
        <v>Riverside Place</v>
      </c>
      <c r="T3263">
        <f>COUNTIF('Feb 2022'!A:A,D3263)+COUNTIF('Mar 2022'!A:A,D3263)+COUNTIF('Apr 2022'!A:A,D3263)+COUNTIF('May 2022'!A:A,D3263)+COUNTIF('June 2022'!A:A,D3263)+COUNTIF('July 2022'!A:A,D3263)+COUNTIF('Aug 2022'!A:A,D3263)+COUNTIF('Sep 2022'!A:A,D3263)+COUNTIF('Oct 2022'!A:A,D3263)+COUNTIF('Dec 2022'!A:A,D3263)</f>
        <v>0</v>
      </c>
      <c r="U3263" t="e">
        <f>VLOOKUP(Q3263,'Capital Lookup'!A:B,2,FALSE)</f>
        <v>#N/A</v>
      </c>
      <c r="V3263" s="2" t="str">
        <f>IFERROR(VLOOKUP(LEFT(F3263,10),'Find Purchase Orders'!B:J,9,FALSE),"")</f>
        <v/>
      </c>
      <c r="W3263" s="25" t="s">
        <v>7261</v>
      </c>
    </row>
    <row r="3264" spans="1:23" hidden="1">
      <c r="A3264" s="25" t="s">
        <v>7269</v>
      </c>
      <c r="B3264" s="25" t="s">
        <v>8387</v>
      </c>
      <c r="C3264" s="25" t="s">
        <v>7264</v>
      </c>
      <c r="D3264" s="25" t="s">
        <v>14969</v>
      </c>
      <c r="E3264" s="25" t="s">
        <v>14900</v>
      </c>
      <c r="H3264" s="21">
        <v>9782.26</v>
      </c>
      <c r="I3264" s="25" t="s">
        <v>7257</v>
      </c>
      <c r="K3264" s="25" t="s">
        <v>7262</v>
      </c>
      <c r="L3264" s="25" t="s">
        <v>7259</v>
      </c>
      <c r="M3264" s="22">
        <v>0</v>
      </c>
      <c r="N3264" s="22">
        <v>0</v>
      </c>
      <c r="O3264" s="21">
        <v>0</v>
      </c>
      <c r="P3264" s="21">
        <v>465.82</v>
      </c>
      <c r="Q3264" s="25" t="s">
        <v>8392</v>
      </c>
      <c r="R3264" s="1" t="str">
        <f t="shared" si="52"/>
        <v>ST10071</v>
      </c>
      <c r="S3264" t="str">
        <f>VLOOKUP(R3264,Data!$C$2:$D$261,2,0)</f>
        <v>Riverbend</v>
      </c>
      <c r="T3264">
        <f>COUNTIF('Feb 2022'!A:A,D3264)+COUNTIF('Mar 2022'!A:A,D3264)+COUNTIF('Apr 2022'!A:A,D3264)+COUNTIF('May 2022'!A:A,D3264)+COUNTIF('June 2022'!A:A,D3264)+COUNTIF('July 2022'!A:A,D3264)+COUNTIF('Aug 2022'!A:A,D3264)+COUNTIF('Sep 2022'!A:A,D3264)+COUNTIF('Oct 2022'!A:A,D3264)+COUNTIF('Dec 2022'!A:A,D3264)</f>
        <v>0</v>
      </c>
      <c r="U3264" t="str">
        <f>VLOOKUP(Q3264,'Capital Lookup'!A:B,2,FALSE)</f>
        <v>No</v>
      </c>
      <c r="V3264" s="2" t="str">
        <f>IFERROR(VLOOKUP(LEFT(F3264,10),'Find Purchase Orders'!B:J,9,FALSE),"")</f>
        <v/>
      </c>
      <c r="W3264" s="25" t="s">
        <v>7261</v>
      </c>
    </row>
    <row r="3265" spans="1:23" hidden="1">
      <c r="A3265" s="25" t="s">
        <v>7269</v>
      </c>
      <c r="B3265" s="25" t="s">
        <v>9891</v>
      </c>
      <c r="C3265" s="25"/>
      <c r="D3265" s="25" t="s">
        <v>14970</v>
      </c>
      <c r="E3265" s="25" t="s">
        <v>11163</v>
      </c>
      <c r="H3265" s="21">
        <v>2707.37</v>
      </c>
      <c r="I3265" s="25" t="s">
        <v>7257</v>
      </c>
      <c r="K3265" s="25" t="s">
        <v>7289</v>
      </c>
      <c r="L3265" s="25" t="s">
        <v>7259</v>
      </c>
      <c r="M3265" s="22">
        <v>0</v>
      </c>
      <c r="N3265" s="22">
        <v>0</v>
      </c>
      <c r="O3265" s="21">
        <v>0</v>
      </c>
      <c r="P3265" s="21">
        <v>128.91999999999999</v>
      </c>
      <c r="Q3265" s="25" t="s">
        <v>11166</v>
      </c>
      <c r="R3265" s="1" t="str">
        <f t="shared" si="52"/>
        <v>ST10339</v>
      </c>
      <c r="S3265" t="str">
        <f>VLOOKUP(R3265,Data!$C$2:$D$261,2,0)</f>
        <v>Our Parents Home</v>
      </c>
      <c r="T3265">
        <f>COUNTIF('Feb 2022'!A:A,D3265)+COUNTIF('Mar 2022'!A:A,D3265)+COUNTIF('Apr 2022'!A:A,D3265)+COUNTIF('May 2022'!A:A,D3265)+COUNTIF('June 2022'!A:A,D3265)+COUNTIF('July 2022'!A:A,D3265)+COUNTIF('Aug 2022'!A:A,D3265)+COUNTIF('Sep 2022'!A:A,D3265)+COUNTIF('Oct 2022'!A:A,D3265)+COUNTIF('Dec 2022'!A:A,D3265)</f>
        <v>0</v>
      </c>
      <c r="U3265" t="str">
        <f>VLOOKUP(Q3265,'Capital Lookup'!A:B,2,FALSE)</f>
        <v>No</v>
      </c>
      <c r="V3265" s="2" t="str">
        <f>IFERROR(VLOOKUP(LEFT(F3265,10),'Find Purchase Orders'!B:J,9,FALSE),"")</f>
        <v/>
      </c>
      <c r="W3265" s="25" t="s">
        <v>7261</v>
      </c>
    </row>
    <row r="3266" spans="1:23" hidden="1">
      <c r="A3266" s="25" t="s">
        <v>7269</v>
      </c>
      <c r="B3266" s="25" t="s">
        <v>9891</v>
      </c>
      <c r="C3266" s="25"/>
      <c r="D3266" s="25" t="s">
        <v>5378</v>
      </c>
      <c r="E3266" s="25" t="s">
        <v>11163</v>
      </c>
      <c r="F3266" s="25" t="s">
        <v>14971</v>
      </c>
      <c r="G3266" s="25" t="s">
        <v>14972</v>
      </c>
      <c r="H3266" s="21">
        <v>4814.1899999999996</v>
      </c>
      <c r="I3266" s="25" t="s">
        <v>7296</v>
      </c>
      <c r="J3266" s="25" t="s">
        <v>7288</v>
      </c>
      <c r="K3266" s="25" t="s">
        <v>7262</v>
      </c>
      <c r="L3266" s="25" t="s">
        <v>7259</v>
      </c>
      <c r="M3266" s="21">
        <v>4814.1899999999996</v>
      </c>
      <c r="N3266" s="21">
        <v>4814.1899999999996</v>
      </c>
      <c r="O3266" s="21">
        <v>0</v>
      </c>
      <c r="P3266" s="21">
        <v>4814.1899999999996</v>
      </c>
      <c r="Q3266" s="25" t="s">
        <v>11166</v>
      </c>
      <c r="R3266" s="1" t="str">
        <f t="shared" si="52"/>
        <v>ST10339</v>
      </c>
      <c r="S3266" t="str">
        <f>VLOOKUP(R3266,Data!$C$2:$D$261,2,0)</f>
        <v>Our Parents Home</v>
      </c>
      <c r="T3266">
        <f>COUNTIF('Feb 2022'!A:A,D3266)+COUNTIF('Mar 2022'!A:A,D3266)+COUNTIF('Apr 2022'!A:A,D3266)+COUNTIF('May 2022'!A:A,D3266)+COUNTIF('June 2022'!A:A,D3266)+COUNTIF('July 2022'!A:A,D3266)+COUNTIF('Aug 2022'!A:A,D3266)+COUNTIF('Sep 2022'!A:A,D3266)+COUNTIF('Oct 2022'!A:A,D3266)+COUNTIF('Dec 2022'!A:A,D3266)</f>
        <v>1</v>
      </c>
      <c r="U3266" t="str">
        <f>VLOOKUP(Q3266,'Capital Lookup'!A:B,2,FALSE)</f>
        <v>No</v>
      </c>
      <c r="V3266" s="2">
        <f>IFERROR(VLOOKUP(LEFT(F3266,10),'Find Purchase Orders'!B:J,9,FALSE),"")</f>
        <v>44734</v>
      </c>
      <c r="W3266" s="25" t="s">
        <v>7261</v>
      </c>
    </row>
    <row r="3267" spans="1:23" hidden="1">
      <c r="A3267" s="25" t="s">
        <v>7269</v>
      </c>
      <c r="B3267" s="25" t="s">
        <v>9891</v>
      </c>
      <c r="C3267" s="25"/>
      <c r="D3267" s="25" t="s">
        <v>5378</v>
      </c>
      <c r="E3267" s="25" t="s">
        <v>11163</v>
      </c>
      <c r="F3267" s="25" t="s">
        <v>14973</v>
      </c>
      <c r="G3267" s="25" t="s">
        <v>14974</v>
      </c>
      <c r="H3267" s="21">
        <v>1433.21</v>
      </c>
      <c r="I3267" s="25" t="s">
        <v>7296</v>
      </c>
      <c r="J3267" s="25" t="s">
        <v>7288</v>
      </c>
      <c r="K3267" s="25" t="s">
        <v>7262</v>
      </c>
      <c r="L3267" s="25" t="s">
        <v>7259</v>
      </c>
      <c r="M3267" s="21">
        <v>1433.21</v>
      </c>
      <c r="N3267" s="21">
        <v>1433.21</v>
      </c>
      <c r="O3267" s="21">
        <v>0</v>
      </c>
      <c r="P3267" s="21">
        <v>1433.21</v>
      </c>
      <c r="Q3267" s="25" t="s">
        <v>11166</v>
      </c>
      <c r="R3267" s="1" t="str">
        <f t="shared" si="52"/>
        <v>ST10339</v>
      </c>
      <c r="S3267" t="str">
        <f>VLOOKUP(R3267,Data!$C$2:$D$261,2,0)</f>
        <v>Our Parents Home</v>
      </c>
      <c r="T3267">
        <f>COUNTIF('Feb 2022'!A:A,D3267)+COUNTIF('Mar 2022'!A:A,D3267)+COUNTIF('Apr 2022'!A:A,D3267)+COUNTIF('May 2022'!A:A,D3267)+COUNTIF('June 2022'!A:A,D3267)+COUNTIF('July 2022'!A:A,D3267)+COUNTIF('Aug 2022'!A:A,D3267)+COUNTIF('Sep 2022'!A:A,D3267)+COUNTIF('Oct 2022'!A:A,D3267)+COUNTIF('Dec 2022'!A:A,D3267)</f>
        <v>1</v>
      </c>
      <c r="U3267" t="str">
        <f>VLOOKUP(Q3267,'Capital Lookup'!A:B,2,FALSE)</f>
        <v>No</v>
      </c>
      <c r="V3267" s="2">
        <f>IFERROR(VLOOKUP(LEFT(F3267,10),'Find Purchase Orders'!B:J,9,FALSE),"")</f>
        <v>44734</v>
      </c>
      <c r="W3267" s="25" t="s">
        <v>7261</v>
      </c>
    </row>
    <row r="3268" spans="1:23" hidden="1">
      <c r="A3268" s="25" t="s">
        <v>7365</v>
      </c>
      <c r="B3268" s="25" t="s">
        <v>8807</v>
      </c>
      <c r="C3268" s="25"/>
      <c r="D3268" s="25" t="s">
        <v>5379</v>
      </c>
      <c r="E3268" s="25" t="s">
        <v>8808</v>
      </c>
      <c r="F3268" s="25" t="s">
        <v>14975</v>
      </c>
      <c r="G3268" s="25" t="s">
        <v>14976</v>
      </c>
      <c r="H3268" s="21">
        <v>7389.1</v>
      </c>
      <c r="I3268" s="25" t="s">
        <v>7296</v>
      </c>
      <c r="J3268" s="25" t="s">
        <v>7288</v>
      </c>
      <c r="K3268" s="25" t="s">
        <v>7579</v>
      </c>
      <c r="L3268" s="25" t="s">
        <v>8647</v>
      </c>
      <c r="M3268" s="21">
        <v>7389.1</v>
      </c>
      <c r="N3268" s="21">
        <v>7389.1</v>
      </c>
      <c r="O3268" s="21">
        <v>0</v>
      </c>
      <c r="P3268" s="21">
        <v>7389.1</v>
      </c>
      <c r="Q3268" s="25"/>
      <c r="R3268" s="1" t="str">
        <f t="shared" si="52"/>
        <v>ST10217</v>
      </c>
      <c r="S3268" t="str">
        <f>VLOOKUP(R3268,Data!$C$2:$D$261,2,0)</f>
        <v>Harold &amp; Grace Baker Centre</v>
      </c>
      <c r="T3268">
        <f>COUNTIF('Feb 2022'!A:A,D3268)+COUNTIF('Mar 2022'!A:A,D3268)+COUNTIF('Apr 2022'!A:A,D3268)+COUNTIF('May 2022'!A:A,D3268)+COUNTIF('June 2022'!A:A,D3268)+COUNTIF('July 2022'!A:A,D3268)+COUNTIF('Aug 2022'!A:A,D3268)+COUNTIF('Sep 2022'!A:A,D3268)+COUNTIF('Oct 2022'!A:A,D3268)+COUNTIF('Dec 2022'!A:A,D3268)</f>
        <v>1</v>
      </c>
      <c r="U3268" t="e">
        <f>VLOOKUP(Q3268,'Capital Lookup'!A:B,2,FALSE)</f>
        <v>#N/A</v>
      </c>
      <c r="V3268" s="2">
        <f>IFERROR(VLOOKUP(LEFT(F3268,10),'Find Purchase Orders'!B:J,9,FALSE),"")</f>
        <v>44733</v>
      </c>
      <c r="W3268" s="25" t="s">
        <v>7261</v>
      </c>
    </row>
    <row r="3269" spans="1:23" hidden="1">
      <c r="A3269" s="25" t="s">
        <v>8607</v>
      </c>
      <c r="B3269" s="25" t="s">
        <v>10744</v>
      </c>
      <c r="C3269" s="25"/>
      <c r="D3269" s="25" t="s">
        <v>14977</v>
      </c>
      <c r="E3269" s="25" t="s">
        <v>10746</v>
      </c>
      <c r="F3269" s="25" t="s">
        <v>14978</v>
      </c>
      <c r="G3269" s="25" t="s">
        <v>13434</v>
      </c>
      <c r="H3269" s="21">
        <v>4589.74</v>
      </c>
      <c r="I3269" s="25" t="s">
        <v>7296</v>
      </c>
      <c r="J3269" s="25" t="s">
        <v>7288</v>
      </c>
      <c r="K3269" s="25" t="s">
        <v>7262</v>
      </c>
      <c r="L3269" s="25" t="s">
        <v>7259</v>
      </c>
      <c r="M3269" s="21">
        <v>4589.74</v>
      </c>
      <c r="N3269" s="21">
        <v>4589.74</v>
      </c>
      <c r="O3269" s="21">
        <v>0</v>
      </c>
      <c r="P3269" s="21">
        <v>4589.74</v>
      </c>
      <c r="Q3269" s="25" t="s">
        <v>10749</v>
      </c>
      <c r="R3269" s="1" t="str">
        <f t="shared" si="52"/>
        <v>ST10397</v>
      </c>
      <c r="S3269" t="e">
        <f>VLOOKUP(R3269,Data!$C$2:$D$261,2,0)</f>
        <v>#N/A</v>
      </c>
      <c r="T3269">
        <f>COUNTIF('Feb 2022'!A:A,D3269)+COUNTIF('Mar 2022'!A:A,D3269)+COUNTIF('Apr 2022'!A:A,D3269)+COUNTIF('May 2022'!A:A,D3269)+COUNTIF('June 2022'!A:A,D3269)+COUNTIF('July 2022'!A:A,D3269)+COUNTIF('Aug 2022'!A:A,D3269)+COUNTIF('Sep 2022'!A:A,D3269)+COUNTIF('Oct 2022'!A:A,D3269)+COUNTIF('Dec 2022'!A:A,D3269)</f>
        <v>0</v>
      </c>
      <c r="U3269" t="str">
        <f>VLOOKUP(Q3269,'Capital Lookup'!A:B,2,FALSE)</f>
        <v>Yes</v>
      </c>
      <c r="V3269" s="2">
        <f>IFERROR(VLOOKUP(LEFT(F3269,10),'Find Purchase Orders'!B:J,9,FALSE),"")</f>
        <v>44734</v>
      </c>
      <c r="W3269" s="25" t="s">
        <v>7261</v>
      </c>
    </row>
    <row r="3270" spans="1:23" hidden="1">
      <c r="A3270" s="25" t="s">
        <v>8607</v>
      </c>
      <c r="B3270" s="25" t="s">
        <v>10744</v>
      </c>
      <c r="C3270" s="25"/>
      <c r="D3270" s="25" t="s">
        <v>14977</v>
      </c>
      <c r="E3270" s="25" t="s">
        <v>10746</v>
      </c>
      <c r="F3270" s="25" t="s">
        <v>14979</v>
      </c>
      <c r="G3270" s="25" t="s">
        <v>7407</v>
      </c>
      <c r="H3270" s="21">
        <v>1921</v>
      </c>
      <c r="I3270" s="25" t="s">
        <v>7296</v>
      </c>
      <c r="J3270" s="25" t="s">
        <v>7288</v>
      </c>
      <c r="K3270" s="25" t="s">
        <v>7262</v>
      </c>
      <c r="L3270" s="25" t="s">
        <v>7259</v>
      </c>
      <c r="M3270" s="21">
        <v>1921</v>
      </c>
      <c r="N3270" s="21">
        <v>1921</v>
      </c>
      <c r="O3270" s="21">
        <v>0</v>
      </c>
      <c r="P3270" s="21">
        <v>1921</v>
      </c>
      <c r="Q3270" s="25" t="s">
        <v>10749</v>
      </c>
      <c r="R3270" s="1" t="str">
        <f t="shared" si="52"/>
        <v>ST10397</v>
      </c>
      <c r="S3270" t="e">
        <f>VLOOKUP(R3270,Data!$C$2:$D$261,2,0)</f>
        <v>#N/A</v>
      </c>
      <c r="T3270">
        <f>COUNTIF('Feb 2022'!A:A,D3270)+COUNTIF('Mar 2022'!A:A,D3270)+COUNTIF('Apr 2022'!A:A,D3270)+COUNTIF('May 2022'!A:A,D3270)+COUNTIF('June 2022'!A:A,D3270)+COUNTIF('July 2022'!A:A,D3270)+COUNTIF('Aug 2022'!A:A,D3270)+COUNTIF('Sep 2022'!A:A,D3270)+COUNTIF('Oct 2022'!A:A,D3270)+COUNTIF('Dec 2022'!A:A,D3270)</f>
        <v>0</v>
      </c>
      <c r="U3270" t="str">
        <f>VLOOKUP(Q3270,'Capital Lookup'!A:B,2,FALSE)</f>
        <v>Yes</v>
      </c>
      <c r="V3270" s="2">
        <f>IFERROR(VLOOKUP(LEFT(F3270,10),'Find Purchase Orders'!B:J,9,FALSE),"")</f>
        <v>44734</v>
      </c>
      <c r="W3270" s="25" t="s">
        <v>7261</v>
      </c>
    </row>
    <row r="3271" spans="1:23" hidden="1">
      <c r="A3271" s="25" t="s">
        <v>7261</v>
      </c>
      <c r="B3271" s="25" t="s">
        <v>9405</v>
      </c>
      <c r="C3271" s="25" t="s">
        <v>7282</v>
      </c>
      <c r="D3271" s="25" t="s">
        <v>5424</v>
      </c>
      <c r="E3271" s="25" t="s">
        <v>14980</v>
      </c>
      <c r="F3271" s="25" t="s">
        <v>14981</v>
      </c>
      <c r="G3271" s="25" t="s">
        <v>14982</v>
      </c>
      <c r="H3271" s="21">
        <v>1412.5</v>
      </c>
      <c r="I3271" s="25" t="s">
        <v>7296</v>
      </c>
      <c r="J3271" s="25" t="s">
        <v>7288</v>
      </c>
      <c r="K3271" s="25" t="s">
        <v>7289</v>
      </c>
      <c r="L3271" s="25" t="s">
        <v>7259</v>
      </c>
      <c r="M3271" s="21">
        <v>1412.5</v>
      </c>
      <c r="N3271" s="21">
        <v>1412.5</v>
      </c>
      <c r="O3271" s="21">
        <v>0</v>
      </c>
      <c r="P3271" s="21">
        <v>1412.5</v>
      </c>
      <c r="Q3271" s="25" t="s">
        <v>9409</v>
      </c>
      <c r="R3271" s="1" t="str">
        <f t="shared" si="52"/>
        <v>ST10035</v>
      </c>
      <c r="S3271" t="str">
        <f>VLOOKUP(R3271,Data!$C$2:$D$261,2,0)</f>
        <v>The Westwood</v>
      </c>
      <c r="T3271">
        <f>COUNTIF('Feb 2022'!A:A,D3271)+COUNTIF('Mar 2022'!A:A,D3271)+COUNTIF('Apr 2022'!A:A,D3271)+COUNTIF('May 2022'!A:A,D3271)+COUNTIF('June 2022'!A:A,D3271)+COUNTIF('July 2022'!A:A,D3271)+COUNTIF('Aug 2022'!A:A,D3271)+COUNTIF('Sep 2022'!A:A,D3271)+COUNTIF('Oct 2022'!A:A,D3271)+COUNTIF('Dec 2022'!A:A,D3271)</f>
        <v>1</v>
      </c>
      <c r="U3271" t="str">
        <f>VLOOKUP(Q3271,'Capital Lookup'!A:B,2,FALSE)</f>
        <v>No</v>
      </c>
      <c r="V3271" s="2">
        <f>IFERROR(VLOOKUP(LEFT(F3271,10),'Find Purchase Orders'!B:J,9,FALSE),"")</f>
        <v>44741</v>
      </c>
      <c r="W3271" s="25" t="s">
        <v>7261</v>
      </c>
    </row>
    <row r="3272" spans="1:23" hidden="1">
      <c r="A3272" s="25" t="s">
        <v>7261</v>
      </c>
      <c r="B3272" s="25" t="s">
        <v>9405</v>
      </c>
      <c r="C3272" s="25" t="s">
        <v>7282</v>
      </c>
      <c r="D3272" s="25" t="s">
        <v>5425</v>
      </c>
      <c r="E3272" s="25" t="s">
        <v>14980</v>
      </c>
      <c r="F3272" s="25" t="s">
        <v>14983</v>
      </c>
      <c r="G3272" s="25" t="s">
        <v>14984</v>
      </c>
      <c r="H3272" s="21">
        <v>1412.5</v>
      </c>
      <c r="I3272" s="25" t="s">
        <v>7296</v>
      </c>
      <c r="J3272" s="25" t="s">
        <v>7288</v>
      </c>
      <c r="K3272" s="25" t="s">
        <v>7289</v>
      </c>
      <c r="L3272" s="25" t="s">
        <v>7259</v>
      </c>
      <c r="M3272" s="21">
        <v>1412.5</v>
      </c>
      <c r="N3272" s="21">
        <v>1412.5</v>
      </c>
      <c r="O3272" s="21">
        <v>0</v>
      </c>
      <c r="P3272" s="21">
        <v>1412.5</v>
      </c>
      <c r="Q3272" s="25" t="s">
        <v>9409</v>
      </c>
      <c r="R3272" s="1" t="str">
        <f t="shared" si="52"/>
        <v>ST10035</v>
      </c>
      <c r="S3272" t="str">
        <f>VLOOKUP(R3272,Data!$C$2:$D$261,2,0)</f>
        <v>The Westwood</v>
      </c>
      <c r="T3272">
        <f>COUNTIF('Feb 2022'!A:A,D3272)+COUNTIF('Mar 2022'!A:A,D3272)+COUNTIF('Apr 2022'!A:A,D3272)+COUNTIF('May 2022'!A:A,D3272)+COUNTIF('June 2022'!A:A,D3272)+COUNTIF('July 2022'!A:A,D3272)+COUNTIF('Aug 2022'!A:A,D3272)+COUNTIF('Sep 2022'!A:A,D3272)+COUNTIF('Oct 2022'!A:A,D3272)+COUNTIF('Dec 2022'!A:A,D3272)</f>
        <v>1</v>
      </c>
      <c r="U3272" t="str">
        <f>VLOOKUP(Q3272,'Capital Lookup'!A:B,2,FALSE)</f>
        <v>No</v>
      </c>
      <c r="V3272" s="2">
        <f>IFERROR(VLOOKUP(LEFT(F3272,10),'Find Purchase Orders'!B:J,9,FALSE),"")</f>
        <v>44741</v>
      </c>
      <c r="W3272" s="25" t="s">
        <v>7261</v>
      </c>
    </row>
    <row r="3273" spans="1:23" hidden="1">
      <c r="A3273" s="25" t="s">
        <v>10327</v>
      </c>
      <c r="B3273" s="25" t="s">
        <v>9405</v>
      </c>
      <c r="C3273" s="25" t="s">
        <v>7282</v>
      </c>
      <c r="D3273" s="25" t="s">
        <v>5426</v>
      </c>
      <c r="E3273" s="25" t="s">
        <v>14980</v>
      </c>
      <c r="F3273" s="25" t="s">
        <v>14985</v>
      </c>
      <c r="G3273" s="25" t="s">
        <v>14986</v>
      </c>
      <c r="H3273" s="21">
        <v>7007.13</v>
      </c>
      <c r="I3273" s="25" t="s">
        <v>7296</v>
      </c>
      <c r="J3273" s="25" t="s">
        <v>7288</v>
      </c>
      <c r="K3273" s="25" t="s">
        <v>7579</v>
      </c>
      <c r="L3273" s="25" t="s">
        <v>7580</v>
      </c>
      <c r="M3273" s="21">
        <v>7007.13</v>
      </c>
      <c r="N3273" s="21">
        <v>7007.13</v>
      </c>
      <c r="O3273" s="21">
        <v>0</v>
      </c>
      <c r="P3273" s="21">
        <v>7007.13</v>
      </c>
      <c r="Q3273" s="25" t="s">
        <v>14647</v>
      </c>
      <c r="R3273" s="1" t="str">
        <f t="shared" si="52"/>
        <v>ST10035</v>
      </c>
      <c r="S3273" t="str">
        <f>VLOOKUP(R3273,Data!$C$2:$D$261,2,0)</f>
        <v>The Westwood</v>
      </c>
      <c r="T3273">
        <f>COUNTIF('Feb 2022'!A:A,D3273)+COUNTIF('Mar 2022'!A:A,D3273)+COUNTIF('Apr 2022'!A:A,D3273)+COUNTIF('May 2022'!A:A,D3273)+COUNTIF('June 2022'!A:A,D3273)+COUNTIF('July 2022'!A:A,D3273)+COUNTIF('Aug 2022'!A:A,D3273)+COUNTIF('Sep 2022'!A:A,D3273)+COUNTIF('Oct 2022'!A:A,D3273)+COUNTIF('Dec 2022'!A:A,D3273)</f>
        <v>1</v>
      </c>
      <c r="U3273" t="str">
        <f>VLOOKUP(Q3273,'Capital Lookup'!A:B,2,FALSE)</f>
        <v>No</v>
      </c>
      <c r="V3273" s="2">
        <f>IFERROR(VLOOKUP(LEFT(F3273,10),'Find Purchase Orders'!B:J,9,FALSE),"")</f>
        <v>44740</v>
      </c>
      <c r="W3273" s="25" t="s">
        <v>7261</v>
      </c>
    </row>
    <row r="3274" spans="1:23" hidden="1">
      <c r="A3274" s="25" t="s">
        <v>7252</v>
      </c>
      <c r="B3274" s="25" t="s">
        <v>8531</v>
      </c>
      <c r="C3274" s="25" t="s">
        <v>7254</v>
      </c>
      <c r="D3274" s="25" t="s">
        <v>5380</v>
      </c>
      <c r="E3274" s="25" t="s">
        <v>11006</v>
      </c>
      <c r="F3274" s="25" t="s">
        <v>14987</v>
      </c>
      <c r="G3274" s="25" t="s">
        <v>14988</v>
      </c>
      <c r="H3274" s="21">
        <v>4955.05</v>
      </c>
      <c r="I3274" s="25" t="s">
        <v>7287</v>
      </c>
      <c r="J3274" s="25" t="s">
        <v>7288</v>
      </c>
      <c r="K3274" s="25" t="s">
        <v>7289</v>
      </c>
      <c r="L3274" s="25" t="s">
        <v>7259</v>
      </c>
      <c r="M3274" s="21">
        <v>4955.05</v>
      </c>
      <c r="N3274" s="21">
        <v>4955.05</v>
      </c>
      <c r="O3274" s="21">
        <v>0</v>
      </c>
      <c r="P3274" s="21">
        <v>570.04999999999995</v>
      </c>
      <c r="Q3274" s="25" t="s">
        <v>8534</v>
      </c>
      <c r="R3274" s="1" t="str">
        <f t="shared" si="52"/>
        <v>ST10095</v>
      </c>
      <c r="S3274" t="str">
        <f>VLOOKUP(R3274,Data!$C$2:$D$261,2,0)</f>
        <v>Greenway</v>
      </c>
      <c r="T3274">
        <f>COUNTIF('Feb 2022'!A:A,D3274)+COUNTIF('Mar 2022'!A:A,D3274)+COUNTIF('Apr 2022'!A:A,D3274)+COUNTIF('May 2022'!A:A,D3274)+COUNTIF('June 2022'!A:A,D3274)+COUNTIF('July 2022'!A:A,D3274)+COUNTIF('Aug 2022'!A:A,D3274)+COUNTIF('Sep 2022'!A:A,D3274)+COUNTIF('Oct 2022'!A:A,D3274)+COUNTIF('Dec 2022'!A:A,D3274)</f>
        <v>1</v>
      </c>
      <c r="U3274" t="str">
        <f>VLOOKUP(Q3274,'Capital Lookup'!A:B,2,FALSE)</f>
        <v>No</v>
      </c>
      <c r="V3274" s="2">
        <f>IFERROR(VLOOKUP(LEFT(F3274,10),'Find Purchase Orders'!B:J,9,FALSE),"")</f>
        <v>44739</v>
      </c>
      <c r="W3274" s="25" t="s">
        <v>7261</v>
      </c>
    </row>
    <row r="3275" spans="1:23" hidden="1">
      <c r="A3275" s="25" t="s">
        <v>7252</v>
      </c>
      <c r="B3275" s="25" t="s">
        <v>7546</v>
      </c>
      <c r="C3275" s="25" t="s">
        <v>7254</v>
      </c>
      <c r="D3275" s="25" t="s">
        <v>5381</v>
      </c>
      <c r="E3275" s="25" t="s">
        <v>7548</v>
      </c>
      <c r="F3275" s="25" t="s">
        <v>14989</v>
      </c>
      <c r="G3275" s="25" t="s">
        <v>14990</v>
      </c>
      <c r="H3275" s="21">
        <v>565</v>
      </c>
      <c r="I3275" s="25" t="s">
        <v>7296</v>
      </c>
      <c r="J3275" s="25" t="s">
        <v>7288</v>
      </c>
      <c r="K3275" s="25" t="s">
        <v>7258</v>
      </c>
      <c r="L3275" s="25" t="s">
        <v>7259</v>
      </c>
      <c r="M3275" s="21">
        <v>565</v>
      </c>
      <c r="N3275" s="21">
        <v>565</v>
      </c>
      <c r="O3275" s="21">
        <v>0</v>
      </c>
      <c r="P3275" s="21">
        <v>565</v>
      </c>
      <c r="Q3275" s="25" t="s">
        <v>7551</v>
      </c>
      <c r="R3275" s="1" t="str">
        <f t="shared" si="52"/>
        <v>ST10096</v>
      </c>
      <c r="S3275" t="str">
        <f>VLOOKUP(R3275,Data!$C$2:$D$261,2,0)</f>
        <v>Chatham</v>
      </c>
      <c r="T3275">
        <f>COUNTIF('Feb 2022'!A:A,D3275)+COUNTIF('Mar 2022'!A:A,D3275)+COUNTIF('Apr 2022'!A:A,D3275)+COUNTIF('May 2022'!A:A,D3275)+COUNTIF('June 2022'!A:A,D3275)+COUNTIF('July 2022'!A:A,D3275)+COUNTIF('Aug 2022'!A:A,D3275)+COUNTIF('Sep 2022'!A:A,D3275)+COUNTIF('Oct 2022'!A:A,D3275)+COUNTIF('Dec 2022'!A:A,D3275)</f>
        <v>1</v>
      </c>
      <c r="U3275" t="str">
        <f>VLOOKUP(Q3275,'Capital Lookup'!A:B,2,FALSE)</f>
        <v>No</v>
      </c>
      <c r="V3275" s="2">
        <f>IFERROR(VLOOKUP(LEFT(F3275,10),'Find Purchase Orders'!B:J,9,FALSE),"")</f>
        <v>44734</v>
      </c>
      <c r="W3275" s="25" t="s">
        <v>7261</v>
      </c>
    </row>
    <row r="3276" spans="1:23" hidden="1">
      <c r="A3276" s="25" t="s">
        <v>7252</v>
      </c>
      <c r="B3276" s="25" t="s">
        <v>7546</v>
      </c>
      <c r="C3276" s="25" t="s">
        <v>7254</v>
      </c>
      <c r="D3276" s="25" t="s">
        <v>5381</v>
      </c>
      <c r="E3276" s="25" t="s">
        <v>7548</v>
      </c>
      <c r="F3276" s="25" t="s">
        <v>14991</v>
      </c>
      <c r="G3276" s="25" t="s">
        <v>14992</v>
      </c>
      <c r="H3276" s="21">
        <v>14000.36</v>
      </c>
      <c r="I3276" s="25" t="s">
        <v>7296</v>
      </c>
      <c r="J3276" s="25" t="s">
        <v>7288</v>
      </c>
      <c r="K3276" s="25" t="s">
        <v>7262</v>
      </c>
      <c r="L3276" s="25" t="s">
        <v>7259</v>
      </c>
      <c r="M3276" s="21">
        <v>14000.36</v>
      </c>
      <c r="N3276" s="21">
        <v>14000.36</v>
      </c>
      <c r="O3276" s="21">
        <v>0</v>
      </c>
      <c r="P3276" s="21">
        <v>14000.36</v>
      </c>
      <c r="Q3276" s="25" t="s">
        <v>7551</v>
      </c>
      <c r="R3276" s="1" t="str">
        <f t="shared" si="52"/>
        <v>ST10096</v>
      </c>
      <c r="S3276" t="str">
        <f>VLOOKUP(R3276,Data!$C$2:$D$261,2,0)</f>
        <v>Chatham</v>
      </c>
      <c r="T3276">
        <f>COUNTIF('Feb 2022'!A:A,D3276)+COUNTIF('Mar 2022'!A:A,D3276)+COUNTIF('Apr 2022'!A:A,D3276)+COUNTIF('May 2022'!A:A,D3276)+COUNTIF('June 2022'!A:A,D3276)+COUNTIF('July 2022'!A:A,D3276)+COUNTIF('Aug 2022'!A:A,D3276)+COUNTIF('Sep 2022'!A:A,D3276)+COUNTIF('Oct 2022'!A:A,D3276)+COUNTIF('Dec 2022'!A:A,D3276)</f>
        <v>1</v>
      </c>
      <c r="U3276" t="str">
        <f>VLOOKUP(Q3276,'Capital Lookup'!A:B,2,FALSE)</f>
        <v>No</v>
      </c>
      <c r="V3276" s="2">
        <f>IFERROR(VLOOKUP(LEFT(F3276,10),'Find Purchase Orders'!B:J,9,FALSE),"")</f>
        <v>44734</v>
      </c>
      <c r="W3276" s="25" t="s">
        <v>7261</v>
      </c>
    </row>
    <row r="3277" spans="1:23" hidden="1">
      <c r="A3277" s="25" t="s">
        <v>7478</v>
      </c>
      <c r="B3277" s="25" t="s">
        <v>7823</v>
      </c>
      <c r="C3277" s="25" t="s">
        <v>7587</v>
      </c>
      <c r="D3277" s="25" t="s">
        <v>5482</v>
      </c>
      <c r="E3277" s="25" t="s">
        <v>14048</v>
      </c>
      <c r="F3277" s="25" t="s">
        <v>14993</v>
      </c>
      <c r="G3277" s="25" t="s">
        <v>14994</v>
      </c>
      <c r="H3277" s="21">
        <v>57765.599999999999</v>
      </c>
      <c r="I3277" s="25" t="s">
        <v>7296</v>
      </c>
      <c r="J3277" s="25" t="s">
        <v>7288</v>
      </c>
      <c r="K3277" s="25" t="s">
        <v>7733</v>
      </c>
      <c r="L3277" s="25" t="s">
        <v>8052</v>
      </c>
      <c r="M3277" s="21">
        <v>57765.599999999999</v>
      </c>
      <c r="N3277" s="21">
        <v>57765.599999999999</v>
      </c>
      <c r="O3277" s="21">
        <v>0</v>
      </c>
      <c r="P3277" s="21">
        <v>57765.599999999999</v>
      </c>
      <c r="Q3277" s="25" t="s">
        <v>9160</v>
      </c>
      <c r="R3277" s="1" t="str">
        <f t="shared" si="52"/>
        <v>ST10145</v>
      </c>
      <c r="S3277" t="str">
        <f>VLOOKUP(R3277,Data!$C$2:$D$261,2,0)</f>
        <v>Ridgeview</v>
      </c>
      <c r="T3277">
        <f>COUNTIF('Feb 2022'!A:A,D3277)+COUNTIF('Mar 2022'!A:A,D3277)+COUNTIF('Apr 2022'!A:A,D3277)+COUNTIF('May 2022'!A:A,D3277)+COUNTIF('June 2022'!A:A,D3277)+COUNTIF('July 2022'!A:A,D3277)+COUNTIF('Aug 2022'!A:A,D3277)+COUNTIF('Sep 2022'!A:A,D3277)+COUNTIF('Oct 2022'!A:A,D3277)+COUNTIF('Dec 2022'!A:A,D3277)</f>
        <v>1</v>
      </c>
      <c r="U3277" t="str">
        <f>VLOOKUP(Q3277,'Capital Lookup'!A:B,2,FALSE)</f>
        <v>No</v>
      </c>
      <c r="V3277" s="2">
        <f>IFERROR(VLOOKUP(LEFT(F3277,10),'Find Purchase Orders'!B:J,9,FALSE),"")</f>
        <v>44760</v>
      </c>
      <c r="W3277" s="25" t="s">
        <v>7261</v>
      </c>
    </row>
    <row r="3278" spans="1:23" hidden="1">
      <c r="A3278" s="25" t="s">
        <v>8607</v>
      </c>
      <c r="B3278" s="25" t="s">
        <v>8989</v>
      </c>
      <c r="C3278" s="25"/>
      <c r="D3278" s="25" t="s">
        <v>14995</v>
      </c>
      <c r="E3278" s="25" t="s">
        <v>8991</v>
      </c>
      <c r="F3278" s="25" t="s">
        <v>14996</v>
      </c>
      <c r="G3278" s="25" t="s">
        <v>9112</v>
      </c>
      <c r="H3278" s="21">
        <v>678</v>
      </c>
      <c r="I3278" s="25" t="s">
        <v>7296</v>
      </c>
      <c r="J3278" s="25" t="s">
        <v>7288</v>
      </c>
      <c r="K3278" s="25" t="s">
        <v>7289</v>
      </c>
      <c r="L3278" s="25" t="s">
        <v>7259</v>
      </c>
      <c r="M3278" s="21">
        <v>678</v>
      </c>
      <c r="N3278" s="21">
        <v>678</v>
      </c>
      <c r="O3278" s="21">
        <v>0</v>
      </c>
      <c r="P3278" s="21">
        <v>678</v>
      </c>
      <c r="Q3278" s="25" t="s">
        <v>8994</v>
      </c>
      <c r="R3278" s="1" t="str">
        <f t="shared" ref="R3278:R3298" si="53">CONCATENATE("ST",LEFT(B3278,5))</f>
        <v>ST10400</v>
      </c>
      <c r="S3278" t="e">
        <f>VLOOKUP(R3278,Data!$C$2:$D$261,2,0)</f>
        <v>#N/A</v>
      </c>
      <c r="T3278">
        <f>COUNTIF('Feb 2022'!A:A,D3278)+COUNTIF('Mar 2022'!A:A,D3278)+COUNTIF('Apr 2022'!A:A,D3278)+COUNTIF('May 2022'!A:A,D3278)+COUNTIF('June 2022'!A:A,D3278)+COUNTIF('July 2022'!A:A,D3278)+COUNTIF('Aug 2022'!A:A,D3278)+COUNTIF('Sep 2022'!A:A,D3278)+COUNTIF('Oct 2022'!A:A,D3278)+COUNTIF('Dec 2022'!A:A,D3278)</f>
        <v>0</v>
      </c>
      <c r="U3278" t="str">
        <f>VLOOKUP(Q3278,'Capital Lookup'!A:B,2,FALSE)</f>
        <v>Yes</v>
      </c>
      <c r="V3278" s="2">
        <f>IFERROR(VLOOKUP(LEFT(F3278,10),'Find Purchase Orders'!B:J,9,FALSE),"")</f>
        <v>44739</v>
      </c>
      <c r="W3278" s="25" t="s">
        <v>7261</v>
      </c>
    </row>
    <row r="3279" spans="1:23" hidden="1">
      <c r="A3279" s="25" t="s">
        <v>8607</v>
      </c>
      <c r="B3279" s="25" t="s">
        <v>8989</v>
      </c>
      <c r="C3279" s="25"/>
      <c r="D3279" s="25" t="s">
        <v>14995</v>
      </c>
      <c r="E3279" s="25" t="s">
        <v>8991</v>
      </c>
      <c r="F3279" s="25" t="s">
        <v>14997</v>
      </c>
      <c r="G3279" s="25" t="s">
        <v>9114</v>
      </c>
      <c r="H3279" s="21">
        <v>2203.5</v>
      </c>
      <c r="I3279" s="25" t="s">
        <v>7296</v>
      </c>
      <c r="J3279" s="25" t="s">
        <v>7288</v>
      </c>
      <c r="K3279" s="25" t="s">
        <v>7289</v>
      </c>
      <c r="L3279" s="25" t="s">
        <v>7259</v>
      </c>
      <c r="M3279" s="21">
        <v>2203.5</v>
      </c>
      <c r="N3279" s="21">
        <v>2203.5</v>
      </c>
      <c r="O3279" s="21">
        <v>0</v>
      </c>
      <c r="P3279" s="21">
        <v>2203.5</v>
      </c>
      <c r="Q3279" s="25" t="s">
        <v>8994</v>
      </c>
      <c r="R3279" s="1" t="str">
        <f t="shared" si="53"/>
        <v>ST10400</v>
      </c>
      <c r="S3279" t="e">
        <f>VLOOKUP(R3279,Data!$C$2:$D$261,2,0)</f>
        <v>#N/A</v>
      </c>
      <c r="T3279">
        <f>COUNTIF('Feb 2022'!A:A,D3279)+COUNTIF('Mar 2022'!A:A,D3279)+COUNTIF('Apr 2022'!A:A,D3279)+COUNTIF('May 2022'!A:A,D3279)+COUNTIF('June 2022'!A:A,D3279)+COUNTIF('July 2022'!A:A,D3279)+COUNTIF('Aug 2022'!A:A,D3279)+COUNTIF('Sep 2022'!A:A,D3279)+COUNTIF('Oct 2022'!A:A,D3279)+COUNTIF('Dec 2022'!A:A,D3279)</f>
        <v>0</v>
      </c>
      <c r="U3279" t="str">
        <f>VLOOKUP(Q3279,'Capital Lookup'!A:B,2,FALSE)</f>
        <v>Yes</v>
      </c>
      <c r="V3279" s="2">
        <f>IFERROR(VLOOKUP(LEFT(F3279,10),'Find Purchase Orders'!B:J,9,FALSE),"")</f>
        <v>44739</v>
      </c>
      <c r="W3279" s="25" t="s">
        <v>7261</v>
      </c>
    </row>
    <row r="3280" spans="1:23" hidden="1">
      <c r="A3280" s="25" t="s">
        <v>7269</v>
      </c>
      <c r="B3280" s="25" t="s">
        <v>7965</v>
      </c>
      <c r="C3280" s="25" t="s">
        <v>7271</v>
      </c>
      <c r="D3280" s="25" t="s">
        <v>14998</v>
      </c>
      <c r="E3280" s="25" t="s">
        <v>7492</v>
      </c>
      <c r="H3280" s="21">
        <v>1926.65</v>
      </c>
      <c r="I3280" s="25" t="s">
        <v>7257</v>
      </c>
      <c r="K3280" s="25" t="s">
        <v>7495</v>
      </c>
      <c r="L3280" s="25" t="s">
        <v>7808</v>
      </c>
      <c r="M3280" s="22">
        <v>0</v>
      </c>
      <c r="N3280" s="22">
        <v>0</v>
      </c>
      <c r="O3280" s="21">
        <v>0</v>
      </c>
      <c r="P3280" s="21">
        <v>221.65</v>
      </c>
      <c r="Q3280" s="25" t="s">
        <v>7967</v>
      </c>
      <c r="R3280" s="1" t="str">
        <f t="shared" si="53"/>
        <v>ST10190</v>
      </c>
      <c r="S3280" t="str">
        <f>VLOOKUP(R3280,Data!$C$2:$D$261,2,0)</f>
        <v>Trillium Court</v>
      </c>
      <c r="T3280">
        <f>COUNTIF('Feb 2022'!A:A,D3280)+COUNTIF('Mar 2022'!A:A,D3280)+COUNTIF('Apr 2022'!A:A,D3280)+COUNTIF('May 2022'!A:A,D3280)+COUNTIF('June 2022'!A:A,D3280)+COUNTIF('July 2022'!A:A,D3280)+COUNTIF('Aug 2022'!A:A,D3280)+COUNTIF('Sep 2022'!A:A,D3280)+COUNTIF('Oct 2022'!A:A,D3280)+COUNTIF('Dec 2022'!A:A,D3280)</f>
        <v>0</v>
      </c>
      <c r="U3280" t="str">
        <f>VLOOKUP(Q3280,'Capital Lookup'!A:B,2,FALSE)</f>
        <v>Yes</v>
      </c>
      <c r="V3280" s="2" t="str">
        <f>IFERROR(VLOOKUP(LEFT(F3280,10),'Find Purchase Orders'!B:J,9,FALSE),"")</f>
        <v/>
      </c>
      <c r="W3280" s="25" t="s">
        <v>7261</v>
      </c>
    </row>
    <row r="3281" spans="1:23" hidden="1">
      <c r="A3281" s="25" t="s">
        <v>7269</v>
      </c>
      <c r="B3281" s="25" t="s">
        <v>7965</v>
      </c>
      <c r="C3281" s="25" t="s">
        <v>7271</v>
      </c>
      <c r="D3281" s="25" t="s">
        <v>14998</v>
      </c>
      <c r="E3281" s="25" t="s">
        <v>7492</v>
      </c>
      <c r="H3281" s="21">
        <v>113</v>
      </c>
      <c r="I3281" s="25" t="s">
        <v>7257</v>
      </c>
      <c r="K3281" s="25" t="s">
        <v>7495</v>
      </c>
      <c r="L3281" s="25" t="s">
        <v>7808</v>
      </c>
      <c r="M3281" s="22">
        <v>0</v>
      </c>
      <c r="N3281" s="22">
        <v>0</v>
      </c>
      <c r="O3281" s="21">
        <v>0</v>
      </c>
      <c r="P3281" s="21">
        <v>13</v>
      </c>
      <c r="Q3281" s="25" t="s">
        <v>7967</v>
      </c>
      <c r="R3281" s="1" t="str">
        <f t="shared" si="53"/>
        <v>ST10190</v>
      </c>
      <c r="S3281" t="str">
        <f>VLOOKUP(R3281,Data!$C$2:$D$261,2,0)</f>
        <v>Trillium Court</v>
      </c>
      <c r="T3281">
        <f>COUNTIF('Feb 2022'!A:A,D3281)+COUNTIF('Mar 2022'!A:A,D3281)+COUNTIF('Apr 2022'!A:A,D3281)+COUNTIF('May 2022'!A:A,D3281)+COUNTIF('June 2022'!A:A,D3281)+COUNTIF('July 2022'!A:A,D3281)+COUNTIF('Aug 2022'!A:A,D3281)+COUNTIF('Sep 2022'!A:A,D3281)+COUNTIF('Oct 2022'!A:A,D3281)+COUNTIF('Dec 2022'!A:A,D3281)</f>
        <v>0</v>
      </c>
      <c r="U3281" t="str">
        <f>VLOOKUP(Q3281,'Capital Lookup'!A:B,2,FALSE)</f>
        <v>Yes</v>
      </c>
      <c r="V3281" s="2" t="str">
        <f>IFERROR(VLOOKUP(LEFT(F3281,10),'Find Purchase Orders'!B:J,9,FALSE),"")</f>
        <v/>
      </c>
      <c r="W3281" s="25" t="s">
        <v>7261</v>
      </c>
    </row>
    <row r="3282" spans="1:23" hidden="1">
      <c r="A3282" s="25" t="s">
        <v>13441</v>
      </c>
      <c r="B3282" s="25" t="s">
        <v>8749</v>
      </c>
      <c r="C3282" s="25" t="s">
        <v>7282</v>
      </c>
      <c r="D3282" s="25" t="s">
        <v>5382</v>
      </c>
      <c r="E3282" s="25" t="s">
        <v>8140</v>
      </c>
      <c r="F3282" s="25" t="s">
        <v>14999</v>
      </c>
      <c r="G3282" s="25" t="s">
        <v>15000</v>
      </c>
      <c r="H3282" s="21">
        <v>6627.45</v>
      </c>
      <c r="I3282" s="25" t="s">
        <v>7296</v>
      </c>
      <c r="J3282" s="25" t="s">
        <v>7288</v>
      </c>
      <c r="K3282" s="25" t="s">
        <v>7778</v>
      </c>
      <c r="L3282" s="25" t="s">
        <v>8150</v>
      </c>
      <c r="M3282" s="21">
        <v>6627.45</v>
      </c>
      <c r="N3282" s="21">
        <v>6627.45</v>
      </c>
      <c r="O3282" s="21">
        <v>0</v>
      </c>
      <c r="P3282" s="21">
        <v>6627.45</v>
      </c>
      <c r="Q3282" s="25" t="s">
        <v>15001</v>
      </c>
      <c r="R3282" s="1" t="str">
        <f t="shared" si="53"/>
        <v>ST10011</v>
      </c>
      <c r="S3282" t="str">
        <f>VLOOKUP(R3282,Data!$C$2:$D$261,2,0)</f>
        <v>The Beechwood</v>
      </c>
      <c r="T3282">
        <f>COUNTIF('Feb 2022'!A:A,D3282)+COUNTIF('Mar 2022'!A:A,D3282)+COUNTIF('Apr 2022'!A:A,D3282)+COUNTIF('May 2022'!A:A,D3282)+COUNTIF('June 2022'!A:A,D3282)+COUNTIF('July 2022'!A:A,D3282)+COUNTIF('Aug 2022'!A:A,D3282)+COUNTIF('Sep 2022'!A:A,D3282)+COUNTIF('Oct 2022'!A:A,D3282)+COUNTIF('Dec 2022'!A:A,D3282)</f>
        <v>1</v>
      </c>
      <c r="U3282" t="str">
        <f>VLOOKUP(Q3282,'Capital Lookup'!A:B,2,FALSE)</f>
        <v>No</v>
      </c>
      <c r="V3282" s="2">
        <f>IFERROR(VLOOKUP(LEFT(F3282,10),'Find Purchase Orders'!B:J,9,FALSE),"")</f>
        <v>44734</v>
      </c>
      <c r="W3282" s="25" t="s">
        <v>7261</v>
      </c>
    </row>
    <row r="3283" spans="1:23" hidden="1">
      <c r="A3283" s="25" t="s">
        <v>13441</v>
      </c>
      <c r="B3283" s="25" t="s">
        <v>8749</v>
      </c>
      <c r="C3283" s="25" t="s">
        <v>7282</v>
      </c>
      <c r="D3283" s="25" t="s">
        <v>5382</v>
      </c>
      <c r="E3283" s="25" t="s">
        <v>8140</v>
      </c>
      <c r="F3283" s="25" t="s">
        <v>15002</v>
      </c>
      <c r="G3283" s="25" t="s">
        <v>15003</v>
      </c>
      <c r="H3283" s="21">
        <v>1263.3399999999999</v>
      </c>
      <c r="I3283" s="25" t="s">
        <v>7296</v>
      </c>
      <c r="J3283" s="25" t="s">
        <v>7288</v>
      </c>
      <c r="K3283" s="25" t="s">
        <v>7778</v>
      </c>
      <c r="L3283" s="25" t="s">
        <v>8150</v>
      </c>
      <c r="M3283" s="21">
        <v>1263.3399999999999</v>
      </c>
      <c r="N3283" s="21">
        <v>1263.3399999999999</v>
      </c>
      <c r="O3283" s="21">
        <v>0</v>
      </c>
      <c r="P3283" s="21">
        <v>1263.3399999999999</v>
      </c>
      <c r="Q3283" s="25" t="s">
        <v>15001</v>
      </c>
      <c r="R3283" s="1" t="str">
        <f t="shared" si="53"/>
        <v>ST10011</v>
      </c>
      <c r="S3283" t="str">
        <f>VLOOKUP(R3283,Data!$C$2:$D$261,2,0)</f>
        <v>The Beechwood</v>
      </c>
      <c r="T3283">
        <f>COUNTIF('Feb 2022'!A:A,D3283)+COUNTIF('Mar 2022'!A:A,D3283)+COUNTIF('Apr 2022'!A:A,D3283)+COUNTIF('May 2022'!A:A,D3283)+COUNTIF('June 2022'!A:A,D3283)+COUNTIF('July 2022'!A:A,D3283)+COUNTIF('Aug 2022'!A:A,D3283)+COUNTIF('Sep 2022'!A:A,D3283)+COUNTIF('Oct 2022'!A:A,D3283)+COUNTIF('Dec 2022'!A:A,D3283)</f>
        <v>1</v>
      </c>
      <c r="U3283" t="str">
        <f>VLOOKUP(Q3283,'Capital Lookup'!A:B,2,FALSE)</f>
        <v>No</v>
      </c>
      <c r="V3283" s="2">
        <f>IFERROR(VLOOKUP(LEFT(F3283,10),'Find Purchase Orders'!B:J,9,FALSE),"")</f>
        <v>44734</v>
      </c>
      <c r="W3283" s="25" t="s">
        <v>7261</v>
      </c>
    </row>
    <row r="3284" spans="1:23" hidden="1">
      <c r="A3284" s="25" t="s">
        <v>7478</v>
      </c>
      <c r="B3284" s="25" t="s">
        <v>7944</v>
      </c>
      <c r="C3284" s="25" t="s">
        <v>7587</v>
      </c>
      <c r="D3284" s="25" t="s">
        <v>15004</v>
      </c>
      <c r="E3284" s="25" t="s">
        <v>7492</v>
      </c>
      <c r="F3284" s="25" t="s">
        <v>15005</v>
      </c>
      <c r="G3284" s="25" t="s">
        <v>15006</v>
      </c>
      <c r="H3284" s="21">
        <v>2311.98</v>
      </c>
      <c r="I3284" s="25" t="s">
        <v>7296</v>
      </c>
      <c r="J3284" s="25" t="s">
        <v>7288</v>
      </c>
      <c r="K3284" s="25" t="s">
        <v>7495</v>
      </c>
      <c r="L3284" s="25" t="s">
        <v>7808</v>
      </c>
      <c r="M3284" s="21">
        <v>2311.98</v>
      </c>
      <c r="N3284" s="21">
        <v>2311.98</v>
      </c>
      <c r="O3284" s="21">
        <v>0</v>
      </c>
      <c r="P3284" s="21">
        <v>2311.98</v>
      </c>
      <c r="Q3284" s="25" t="s">
        <v>7946</v>
      </c>
      <c r="R3284" s="1" t="str">
        <f t="shared" si="53"/>
        <v>ST10181</v>
      </c>
      <c r="S3284" t="str">
        <f>VLOOKUP(R3284,Data!$C$2:$D$261,2,0)</f>
        <v>Iler Lodge</v>
      </c>
      <c r="T3284">
        <f>COUNTIF('Feb 2022'!A:A,D3284)+COUNTIF('Mar 2022'!A:A,D3284)+COUNTIF('Apr 2022'!A:A,D3284)+COUNTIF('May 2022'!A:A,D3284)+COUNTIF('June 2022'!A:A,D3284)+COUNTIF('July 2022'!A:A,D3284)+COUNTIF('Aug 2022'!A:A,D3284)+COUNTIF('Sep 2022'!A:A,D3284)+COUNTIF('Oct 2022'!A:A,D3284)+COUNTIF('Dec 2022'!A:A,D3284)</f>
        <v>0</v>
      </c>
      <c r="U3284" t="str">
        <f>VLOOKUP(Q3284,'Capital Lookup'!A:B,2,FALSE)</f>
        <v>Yes</v>
      </c>
      <c r="V3284" s="2">
        <f>IFERROR(VLOOKUP(LEFT(F3284,10),'Find Purchase Orders'!B:J,9,FALSE),"")</f>
        <v>44735</v>
      </c>
      <c r="W3284" s="25" t="s">
        <v>7261</v>
      </c>
    </row>
    <row r="3285" spans="1:23" hidden="1">
      <c r="A3285" s="25" t="s">
        <v>7478</v>
      </c>
      <c r="B3285" s="25" t="s">
        <v>7944</v>
      </c>
      <c r="C3285" s="25" t="s">
        <v>7587</v>
      </c>
      <c r="D3285" s="25" t="s">
        <v>15004</v>
      </c>
      <c r="E3285" s="25" t="s">
        <v>7492</v>
      </c>
      <c r="F3285" s="25" t="s">
        <v>15007</v>
      </c>
      <c r="G3285" s="25" t="s">
        <v>15008</v>
      </c>
      <c r="H3285" s="21">
        <v>113</v>
      </c>
      <c r="I3285" s="25" t="s">
        <v>7296</v>
      </c>
      <c r="J3285" s="25" t="s">
        <v>7288</v>
      </c>
      <c r="K3285" s="25" t="s">
        <v>7495</v>
      </c>
      <c r="L3285" s="25" t="s">
        <v>7808</v>
      </c>
      <c r="M3285" s="21">
        <v>113</v>
      </c>
      <c r="N3285" s="21">
        <v>113</v>
      </c>
      <c r="O3285" s="21">
        <v>0</v>
      </c>
      <c r="P3285" s="21">
        <v>113</v>
      </c>
      <c r="Q3285" s="25" t="s">
        <v>7946</v>
      </c>
      <c r="R3285" s="1" t="str">
        <f t="shared" si="53"/>
        <v>ST10181</v>
      </c>
      <c r="S3285" t="str">
        <f>VLOOKUP(R3285,Data!$C$2:$D$261,2,0)</f>
        <v>Iler Lodge</v>
      </c>
      <c r="T3285">
        <f>COUNTIF('Feb 2022'!A:A,D3285)+COUNTIF('Mar 2022'!A:A,D3285)+COUNTIF('Apr 2022'!A:A,D3285)+COUNTIF('May 2022'!A:A,D3285)+COUNTIF('June 2022'!A:A,D3285)+COUNTIF('July 2022'!A:A,D3285)+COUNTIF('Aug 2022'!A:A,D3285)+COUNTIF('Sep 2022'!A:A,D3285)+COUNTIF('Oct 2022'!A:A,D3285)+COUNTIF('Dec 2022'!A:A,D3285)</f>
        <v>0</v>
      </c>
      <c r="U3285" t="str">
        <f>VLOOKUP(Q3285,'Capital Lookup'!A:B,2,FALSE)</f>
        <v>Yes</v>
      </c>
      <c r="V3285" s="2">
        <f>IFERROR(VLOOKUP(LEFT(F3285,10),'Find Purchase Orders'!B:J,9,FALSE),"")</f>
        <v>44735</v>
      </c>
      <c r="W3285" s="25" t="s">
        <v>7261</v>
      </c>
    </row>
    <row r="3286" spans="1:23" hidden="1">
      <c r="A3286" s="25" t="s">
        <v>7425</v>
      </c>
      <c r="B3286" s="25" t="s">
        <v>7799</v>
      </c>
      <c r="C3286" s="25"/>
      <c r="D3286" s="25" t="s">
        <v>15009</v>
      </c>
      <c r="E3286" s="25" t="s">
        <v>7500</v>
      </c>
      <c r="H3286" s="21">
        <v>1502.9</v>
      </c>
      <c r="I3286" s="25" t="s">
        <v>7257</v>
      </c>
      <c r="K3286" s="25" t="s">
        <v>7579</v>
      </c>
      <c r="L3286" s="25" t="s">
        <v>8156</v>
      </c>
      <c r="M3286" s="22">
        <v>0</v>
      </c>
      <c r="N3286" s="22">
        <v>0</v>
      </c>
      <c r="O3286" s="21">
        <v>0</v>
      </c>
      <c r="P3286" s="21">
        <v>172.9</v>
      </c>
      <c r="Q3286" s="25" t="s">
        <v>15010</v>
      </c>
      <c r="R3286" s="1" t="str">
        <f t="shared" si="53"/>
        <v>ST10333</v>
      </c>
      <c r="S3286" t="str">
        <f>VLOOKUP(R3286,Data!$C$2:$D$261,2,0)</f>
        <v>Heartwood</v>
      </c>
      <c r="T3286">
        <f>COUNTIF('Feb 2022'!A:A,D3286)+COUNTIF('Mar 2022'!A:A,D3286)+COUNTIF('Apr 2022'!A:A,D3286)+COUNTIF('May 2022'!A:A,D3286)+COUNTIF('June 2022'!A:A,D3286)+COUNTIF('July 2022'!A:A,D3286)+COUNTIF('Aug 2022'!A:A,D3286)+COUNTIF('Sep 2022'!A:A,D3286)+COUNTIF('Oct 2022'!A:A,D3286)+COUNTIF('Dec 2022'!A:A,D3286)</f>
        <v>0</v>
      </c>
      <c r="U3286" t="str">
        <f>VLOOKUP(Q3286,'Capital Lookup'!A:B,2,FALSE)</f>
        <v>No</v>
      </c>
      <c r="V3286" s="2" t="str">
        <f>IFERROR(VLOOKUP(LEFT(F3286,10),'Find Purchase Orders'!B:J,9,FALSE),"")</f>
        <v/>
      </c>
      <c r="W3286" s="25" t="s">
        <v>7261</v>
      </c>
    </row>
    <row r="3287" spans="1:23" hidden="1">
      <c r="A3287" s="25" t="s">
        <v>7478</v>
      </c>
      <c r="B3287" s="25" t="s">
        <v>7971</v>
      </c>
      <c r="C3287" s="25" t="s">
        <v>7587</v>
      </c>
      <c r="D3287" s="25" t="s">
        <v>15011</v>
      </c>
      <c r="E3287" s="25" t="s">
        <v>7492</v>
      </c>
      <c r="F3287" s="25" t="s">
        <v>15012</v>
      </c>
      <c r="G3287" s="25" t="s">
        <v>15013</v>
      </c>
      <c r="H3287" s="21">
        <v>5009.29</v>
      </c>
      <c r="I3287" s="25" t="s">
        <v>7296</v>
      </c>
      <c r="J3287" s="25" t="s">
        <v>7288</v>
      </c>
      <c r="K3287" s="25" t="s">
        <v>7495</v>
      </c>
      <c r="L3287" s="25" t="s">
        <v>7808</v>
      </c>
      <c r="M3287" s="21">
        <v>5009.29</v>
      </c>
      <c r="N3287" s="21">
        <v>5009.29</v>
      </c>
      <c r="O3287" s="21">
        <v>0</v>
      </c>
      <c r="P3287" s="21">
        <v>5009.29</v>
      </c>
      <c r="Q3287" s="25" t="s">
        <v>7973</v>
      </c>
      <c r="R3287" s="1" t="str">
        <f t="shared" si="53"/>
        <v>ST10144</v>
      </c>
      <c r="S3287" t="str">
        <f>VLOOKUP(R3287,Data!$C$2:$D$261,2,0)</f>
        <v>West Oak Village</v>
      </c>
      <c r="T3287">
        <f>COUNTIF('Feb 2022'!A:A,D3287)+COUNTIF('Mar 2022'!A:A,D3287)+COUNTIF('Apr 2022'!A:A,D3287)+COUNTIF('May 2022'!A:A,D3287)+COUNTIF('June 2022'!A:A,D3287)+COUNTIF('July 2022'!A:A,D3287)+COUNTIF('Aug 2022'!A:A,D3287)+COUNTIF('Sep 2022'!A:A,D3287)+COUNTIF('Oct 2022'!A:A,D3287)+COUNTIF('Dec 2022'!A:A,D3287)</f>
        <v>0</v>
      </c>
      <c r="U3287" t="str">
        <f>VLOOKUP(Q3287,'Capital Lookup'!A:B,2,FALSE)</f>
        <v>Yes</v>
      </c>
      <c r="V3287" s="2">
        <f>IFERROR(VLOOKUP(LEFT(F3287,10),'Find Purchase Orders'!B:J,9,FALSE),"")</f>
        <v>44736</v>
      </c>
      <c r="W3287" s="25" t="s">
        <v>7261</v>
      </c>
    </row>
    <row r="3288" spans="1:23" hidden="1">
      <c r="A3288" s="25" t="s">
        <v>7478</v>
      </c>
      <c r="B3288" s="25" t="s">
        <v>7971</v>
      </c>
      <c r="C3288" s="25" t="s">
        <v>7587</v>
      </c>
      <c r="D3288" s="25" t="s">
        <v>15011</v>
      </c>
      <c r="E3288" s="25" t="s">
        <v>7492</v>
      </c>
      <c r="F3288" s="25" t="s">
        <v>15014</v>
      </c>
      <c r="G3288" s="25" t="s">
        <v>15008</v>
      </c>
      <c r="H3288" s="21">
        <v>113</v>
      </c>
      <c r="I3288" s="25" t="s">
        <v>7296</v>
      </c>
      <c r="J3288" s="25" t="s">
        <v>7288</v>
      </c>
      <c r="K3288" s="25" t="s">
        <v>7495</v>
      </c>
      <c r="L3288" s="25" t="s">
        <v>7808</v>
      </c>
      <c r="M3288" s="21">
        <v>113</v>
      </c>
      <c r="N3288" s="21">
        <v>113</v>
      </c>
      <c r="O3288" s="21">
        <v>0</v>
      </c>
      <c r="P3288" s="21">
        <v>113</v>
      </c>
      <c r="Q3288" s="25" t="s">
        <v>7973</v>
      </c>
      <c r="R3288" s="1" t="str">
        <f t="shared" si="53"/>
        <v>ST10144</v>
      </c>
      <c r="S3288" t="str">
        <f>VLOOKUP(R3288,Data!$C$2:$D$261,2,0)</f>
        <v>West Oak Village</v>
      </c>
      <c r="T3288">
        <f>COUNTIF('Feb 2022'!A:A,D3288)+COUNTIF('Mar 2022'!A:A,D3288)+COUNTIF('Apr 2022'!A:A,D3288)+COUNTIF('May 2022'!A:A,D3288)+COUNTIF('June 2022'!A:A,D3288)+COUNTIF('July 2022'!A:A,D3288)+COUNTIF('Aug 2022'!A:A,D3288)+COUNTIF('Sep 2022'!A:A,D3288)+COUNTIF('Oct 2022'!A:A,D3288)+COUNTIF('Dec 2022'!A:A,D3288)</f>
        <v>0</v>
      </c>
      <c r="U3288" t="str">
        <f>VLOOKUP(Q3288,'Capital Lookup'!A:B,2,FALSE)</f>
        <v>Yes</v>
      </c>
      <c r="V3288" s="2">
        <f>IFERROR(VLOOKUP(LEFT(F3288,10),'Find Purchase Orders'!B:J,9,FALSE),"")</f>
        <v>44736</v>
      </c>
      <c r="W3288" s="25" t="s">
        <v>7261</v>
      </c>
    </row>
    <row r="3289" spans="1:23" hidden="1">
      <c r="A3289" s="25" t="s">
        <v>9293</v>
      </c>
      <c r="B3289" s="25" t="s">
        <v>7799</v>
      </c>
      <c r="C3289" s="25"/>
      <c r="D3289" s="25" t="s">
        <v>5383</v>
      </c>
      <c r="E3289" s="25" t="s">
        <v>7500</v>
      </c>
      <c r="F3289" s="25" t="s">
        <v>15015</v>
      </c>
      <c r="G3289" s="25" t="s">
        <v>15016</v>
      </c>
      <c r="H3289" s="21">
        <v>1502.9</v>
      </c>
      <c r="I3289" s="25" t="s">
        <v>7287</v>
      </c>
      <c r="J3289" s="25" t="s">
        <v>7288</v>
      </c>
      <c r="K3289" s="25" t="s">
        <v>7579</v>
      </c>
      <c r="L3289" s="25" t="s">
        <v>8156</v>
      </c>
      <c r="M3289" s="21">
        <v>1502.9</v>
      </c>
      <c r="N3289" s="22">
        <v>0</v>
      </c>
      <c r="O3289" s="21">
        <v>1502.9</v>
      </c>
      <c r="P3289" s="21">
        <v>172.9</v>
      </c>
      <c r="Q3289" s="25" t="s">
        <v>15010</v>
      </c>
      <c r="R3289" s="1" t="str">
        <f t="shared" si="53"/>
        <v>ST10333</v>
      </c>
      <c r="S3289" t="str">
        <f>VLOOKUP(R3289,Data!$C$2:$D$261,2,0)</f>
        <v>Heartwood</v>
      </c>
      <c r="T3289">
        <f>COUNTIF('Feb 2022'!A:A,D3289)+COUNTIF('Mar 2022'!A:A,D3289)+COUNTIF('Apr 2022'!A:A,D3289)+COUNTIF('May 2022'!A:A,D3289)+COUNTIF('June 2022'!A:A,D3289)+COUNTIF('July 2022'!A:A,D3289)+COUNTIF('Aug 2022'!A:A,D3289)+COUNTIF('Sep 2022'!A:A,D3289)+COUNTIF('Oct 2022'!A:A,D3289)+COUNTIF('Dec 2022'!A:A,D3289)</f>
        <v>1</v>
      </c>
      <c r="U3289" t="str">
        <f>VLOOKUP(Q3289,'Capital Lookup'!A:B,2,FALSE)</f>
        <v>No</v>
      </c>
      <c r="V3289" s="2">
        <f>IFERROR(VLOOKUP(LEFT(F3289,10),'Find Purchase Orders'!B:J,9,FALSE),"")</f>
        <v>44735</v>
      </c>
      <c r="W3289" s="25" t="s">
        <v>7261</v>
      </c>
    </row>
    <row r="3290" spans="1:23" hidden="1">
      <c r="A3290" s="25" t="s">
        <v>7425</v>
      </c>
      <c r="B3290" s="25" t="s">
        <v>8071</v>
      </c>
      <c r="C3290" s="25" t="s">
        <v>7271</v>
      </c>
      <c r="D3290" s="25" t="s">
        <v>15017</v>
      </c>
      <c r="E3290" s="25" t="s">
        <v>7492</v>
      </c>
      <c r="F3290" s="25" t="s">
        <v>15018</v>
      </c>
      <c r="G3290" s="25" t="s">
        <v>15019</v>
      </c>
      <c r="H3290" s="21">
        <v>4623.96</v>
      </c>
      <c r="I3290" s="25" t="s">
        <v>7296</v>
      </c>
      <c r="J3290" s="25" t="s">
        <v>7288</v>
      </c>
      <c r="K3290" s="25" t="s">
        <v>7495</v>
      </c>
      <c r="L3290" s="25" t="s">
        <v>7808</v>
      </c>
      <c r="M3290" s="21">
        <v>4623.96</v>
      </c>
      <c r="N3290" s="21">
        <v>4623.96</v>
      </c>
      <c r="O3290" s="21">
        <v>0</v>
      </c>
      <c r="P3290" s="21">
        <v>4623.96</v>
      </c>
      <c r="Q3290" s="25" t="s">
        <v>8075</v>
      </c>
      <c r="R3290" s="1" t="str">
        <f t="shared" si="53"/>
        <v>ST10170</v>
      </c>
      <c r="S3290" t="str">
        <f>VLOOKUP(R3290,Data!$C$2:$D$261,2,0)</f>
        <v>Montfort</v>
      </c>
      <c r="T3290">
        <f>COUNTIF('Feb 2022'!A:A,D3290)+COUNTIF('Mar 2022'!A:A,D3290)+COUNTIF('Apr 2022'!A:A,D3290)+COUNTIF('May 2022'!A:A,D3290)+COUNTIF('June 2022'!A:A,D3290)+COUNTIF('July 2022'!A:A,D3290)+COUNTIF('Aug 2022'!A:A,D3290)+COUNTIF('Sep 2022'!A:A,D3290)+COUNTIF('Oct 2022'!A:A,D3290)+COUNTIF('Dec 2022'!A:A,D3290)</f>
        <v>0</v>
      </c>
      <c r="U3290" t="str">
        <f>VLOOKUP(Q3290,'Capital Lookup'!A:B,2,FALSE)</f>
        <v>Yes</v>
      </c>
      <c r="V3290" s="2">
        <f>IFERROR(VLOOKUP(LEFT(F3290,10),'Find Purchase Orders'!B:J,9,FALSE),"")</f>
        <v>44733</v>
      </c>
      <c r="W3290" s="25" t="s">
        <v>7261</v>
      </c>
    </row>
    <row r="3291" spans="1:23" hidden="1">
      <c r="A3291" s="25" t="s">
        <v>7425</v>
      </c>
      <c r="B3291" s="25" t="s">
        <v>8071</v>
      </c>
      <c r="C3291" s="25" t="s">
        <v>7271</v>
      </c>
      <c r="D3291" s="25" t="s">
        <v>15017</v>
      </c>
      <c r="E3291" s="25" t="s">
        <v>7492</v>
      </c>
      <c r="F3291" s="25" t="s">
        <v>15020</v>
      </c>
      <c r="G3291" s="25" t="s">
        <v>15008</v>
      </c>
      <c r="H3291" s="21">
        <v>113</v>
      </c>
      <c r="I3291" s="25" t="s">
        <v>7296</v>
      </c>
      <c r="J3291" s="25" t="s">
        <v>7288</v>
      </c>
      <c r="K3291" s="25" t="s">
        <v>7495</v>
      </c>
      <c r="L3291" s="25" t="s">
        <v>7808</v>
      </c>
      <c r="M3291" s="21">
        <v>113</v>
      </c>
      <c r="N3291" s="21">
        <v>113</v>
      </c>
      <c r="O3291" s="21">
        <v>0</v>
      </c>
      <c r="P3291" s="21">
        <v>113</v>
      </c>
      <c r="Q3291" s="25" t="s">
        <v>8075</v>
      </c>
      <c r="R3291" s="1" t="str">
        <f t="shared" si="53"/>
        <v>ST10170</v>
      </c>
      <c r="S3291" t="str">
        <f>VLOOKUP(R3291,Data!$C$2:$D$261,2,0)</f>
        <v>Montfort</v>
      </c>
      <c r="T3291">
        <f>COUNTIF('Feb 2022'!A:A,D3291)+COUNTIF('Mar 2022'!A:A,D3291)+COUNTIF('Apr 2022'!A:A,D3291)+COUNTIF('May 2022'!A:A,D3291)+COUNTIF('June 2022'!A:A,D3291)+COUNTIF('July 2022'!A:A,D3291)+COUNTIF('Aug 2022'!A:A,D3291)+COUNTIF('Sep 2022'!A:A,D3291)+COUNTIF('Oct 2022'!A:A,D3291)+COUNTIF('Dec 2022'!A:A,D3291)</f>
        <v>0</v>
      </c>
      <c r="U3291" t="str">
        <f>VLOOKUP(Q3291,'Capital Lookup'!A:B,2,FALSE)</f>
        <v>Yes</v>
      </c>
      <c r="V3291" s="2">
        <f>IFERROR(VLOOKUP(LEFT(F3291,10),'Find Purchase Orders'!B:J,9,FALSE),"")</f>
        <v>44733</v>
      </c>
      <c r="W3291" s="25" t="s">
        <v>7261</v>
      </c>
    </row>
    <row r="3292" spans="1:23" hidden="1">
      <c r="A3292" s="25" t="s">
        <v>7478</v>
      </c>
      <c r="B3292" s="25" t="s">
        <v>7586</v>
      </c>
      <c r="C3292" s="25" t="s">
        <v>7587</v>
      </c>
      <c r="D3292" s="25" t="s">
        <v>15021</v>
      </c>
      <c r="E3292" s="25" t="s">
        <v>7492</v>
      </c>
      <c r="F3292" s="25" t="s">
        <v>15022</v>
      </c>
      <c r="G3292" s="25" t="s">
        <v>15023</v>
      </c>
      <c r="H3292" s="21">
        <v>3467.97</v>
      </c>
      <c r="I3292" s="25" t="s">
        <v>7296</v>
      </c>
      <c r="J3292" s="25" t="s">
        <v>7288</v>
      </c>
      <c r="K3292" s="25" t="s">
        <v>7495</v>
      </c>
      <c r="L3292" s="25" t="s">
        <v>7808</v>
      </c>
      <c r="M3292" s="21">
        <v>3467.97</v>
      </c>
      <c r="N3292" s="21">
        <v>3467.97</v>
      </c>
      <c r="O3292" s="21">
        <v>0</v>
      </c>
      <c r="P3292" s="21">
        <v>3467.97</v>
      </c>
      <c r="Q3292" s="25" t="s">
        <v>9703</v>
      </c>
      <c r="R3292" s="1" t="str">
        <f t="shared" si="53"/>
        <v>ST10160</v>
      </c>
      <c r="S3292" t="str">
        <f>VLOOKUP(R3292,Data!$C$2:$D$261,2,0)</f>
        <v>Sherwood Court</v>
      </c>
      <c r="T3292">
        <f>COUNTIF('Feb 2022'!A:A,D3292)+COUNTIF('Mar 2022'!A:A,D3292)+COUNTIF('Apr 2022'!A:A,D3292)+COUNTIF('May 2022'!A:A,D3292)+COUNTIF('June 2022'!A:A,D3292)+COUNTIF('July 2022'!A:A,D3292)+COUNTIF('Aug 2022'!A:A,D3292)+COUNTIF('Sep 2022'!A:A,D3292)+COUNTIF('Oct 2022'!A:A,D3292)+COUNTIF('Dec 2022'!A:A,D3292)</f>
        <v>0</v>
      </c>
      <c r="U3292" t="str">
        <f>VLOOKUP(Q3292,'Capital Lookup'!A:B,2,FALSE)</f>
        <v>Yes</v>
      </c>
      <c r="V3292" s="2">
        <f>IFERROR(VLOOKUP(LEFT(F3292,10),'Find Purchase Orders'!B:J,9,FALSE),"")</f>
        <v>44733</v>
      </c>
      <c r="W3292" s="25" t="s">
        <v>7261</v>
      </c>
    </row>
    <row r="3293" spans="1:23" hidden="1">
      <c r="A3293" s="25" t="s">
        <v>7478</v>
      </c>
      <c r="B3293" s="25" t="s">
        <v>7586</v>
      </c>
      <c r="C3293" s="25" t="s">
        <v>7587</v>
      </c>
      <c r="D3293" s="25" t="s">
        <v>15021</v>
      </c>
      <c r="E3293" s="25" t="s">
        <v>7492</v>
      </c>
      <c r="F3293" s="25" t="s">
        <v>15024</v>
      </c>
      <c r="G3293" s="25" t="s">
        <v>15008</v>
      </c>
      <c r="H3293" s="21">
        <v>113</v>
      </c>
      <c r="I3293" s="25" t="s">
        <v>7296</v>
      </c>
      <c r="J3293" s="25" t="s">
        <v>7288</v>
      </c>
      <c r="K3293" s="25" t="s">
        <v>7495</v>
      </c>
      <c r="L3293" s="25" t="s">
        <v>7808</v>
      </c>
      <c r="M3293" s="21">
        <v>113</v>
      </c>
      <c r="N3293" s="21">
        <v>113</v>
      </c>
      <c r="O3293" s="21">
        <v>0</v>
      </c>
      <c r="P3293" s="21">
        <v>113</v>
      </c>
      <c r="Q3293" s="25" t="s">
        <v>9703</v>
      </c>
      <c r="R3293" s="1" t="str">
        <f t="shared" si="53"/>
        <v>ST10160</v>
      </c>
      <c r="S3293" t="str">
        <f>VLOOKUP(R3293,Data!$C$2:$D$261,2,0)</f>
        <v>Sherwood Court</v>
      </c>
      <c r="T3293">
        <f>COUNTIF('Feb 2022'!A:A,D3293)+COUNTIF('Mar 2022'!A:A,D3293)+COUNTIF('Apr 2022'!A:A,D3293)+COUNTIF('May 2022'!A:A,D3293)+COUNTIF('June 2022'!A:A,D3293)+COUNTIF('July 2022'!A:A,D3293)+COUNTIF('Aug 2022'!A:A,D3293)+COUNTIF('Sep 2022'!A:A,D3293)+COUNTIF('Oct 2022'!A:A,D3293)+COUNTIF('Dec 2022'!A:A,D3293)</f>
        <v>0</v>
      </c>
      <c r="U3293" t="str">
        <f>VLOOKUP(Q3293,'Capital Lookup'!A:B,2,FALSE)</f>
        <v>Yes</v>
      </c>
      <c r="V3293" s="2">
        <f>IFERROR(VLOOKUP(LEFT(F3293,10),'Find Purchase Orders'!B:J,9,FALSE),"")</f>
        <v>44733</v>
      </c>
      <c r="W3293" s="25" t="s">
        <v>7261</v>
      </c>
    </row>
    <row r="3294" spans="1:23" hidden="1">
      <c r="A3294" s="25" t="s">
        <v>7269</v>
      </c>
      <c r="B3294" s="25" t="s">
        <v>7615</v>
      </c>
      <c r="C3294" s="25"/>
      <c r="D3294" s="25" t="s">
        <v>15025</v>
      </c>
      <c r="E3294" s="25" t="s">
        <v>7492</v>
      </c>
      <c r="F3294" s="25" t="s">
        <v>15026</v>
      </c>
      <c r="G3294" s="25" t="s">
        <v>15027</v>
      </c>
      <c r="H3294" s="21">
        <v>5394.62</v>
      </c>
      <c r="I3294" s="25" t="s">
        <v>7339</v>
      </c>
      <c r="J3294" s="25" t="s">
        <v>7288</v>
      </c>
      <c r="K3294" s="25" t="s">
        <v>7495</v>
      </c>
      <c r="L3294" s="25" t="s">
        <v>7808</v>
      </c>
      <c r="M3294" s="21">
        <v>6935.94</v>
      </c>
      <c r="N3294" s="21">
        <v>5394.62</v>
      </c>
      <c r="O3294" s="21">
        <v>1541.32</v>
      </c>
      <c r="P3294" s="21">
        <v>5394.62</v>
      </c>
      <c r="Q3294" s="25" t="s">
        <v>7943</v>
      </c>
      <c r="R3294" s="1" t="str">
        <f t="shared" si="53"/>
        <v>ST10334</v>
      </c>
      <c r="S3294" t="str">
        <f>VLOOKUP(R3294,Data!$C$2:$D$261,2,0)</f>
        <v>Humber Valley Terrace</v>
      </c>
      <c r="T3294">
        <f>COUNTIF('Feb 2022'!A:A,D3294)+COUNTIF('Mar 2022'!A:A,D3294)+COUNTIF('Apr 2022'!A:A,D3294)+COUNTIF('May 2022'!A:A,D3294)+COUNTIF('June 2022'!A:A,D3294)+COUNTIF('July 2022'!A:A,D3294)+COUNTIF('Aug 2022'!A:A,D3294)+COUNTIF('Sep 2022'!A:A,D3294)+COUNTIF('Oct 2022'!A:A,D3294)+COUNTIF('Dec 2022'!A:A,D3294)</f>
        <v>0</v>
      </c>
      <c r="U3294" t="str">
        <f>VLOOKUP(Q3294,'Capital Lookup'!A:B,2,FALSE)</f>
        <v>Yes</v>
      </c>
      <c r="V3294" s="2">
        <f>IFERROR(VLOOKUP(LEFT(F3294,10),'Find Purchase Orders'!B:J,9,FALSE),"")</f>
        <v>44734</v>
      </c>
      <c r="W3294" s="25" t="s">
        <v>7261</v>
      </c>
    </row>
    <row r="3295" spans="1:23" hidden="1">
      <c r="A3295" s="25" t="s">
        <v>7269</v>
      </c>
      <c r="B3295" s="25" t="s">
        <v>7615</v>
      </c>
      <c r="C3295" s="25"/>
      <c r="D3295" s="25" t="s">
        <v>15025</v>
      </c>
      <c r="E3295" s="25" t="s">
        <v>7492</v>
      </c>
      <c r="F3295" s="25" t="s">
        <v>15028</v>
      </c>
      <c r="G3295" s="25" t="s">
        <v>15008</v>
      </c>
      <c r="H3295" s="21">
        <v>113</v>
      </c>
      <c r="I3295" s="25" t="s">
        <v>7296</v>
      </c>
      <c r="J3295" s="25" t="s">
        <v>7288</v>
      </c>
      <c r="K3295" s="25" t="s">
        <v>7495</v>
      </c>
      <c r="L3295" s="25" t="s">
        <v>7808</v>
      </c>
      <c r="M3295" s="21">
        <v>113</v>
      </c>
      <c r="N3295" s="21">
        <v>1767.32</v>
      </c>
      <c r="O3295" s="21">
        <v>-1654.32</v>
      </c>
      <c r="P3295" s="21">
        <v>113</v>
      </c>
      <c r="Q3295" s="25" t="s">
        <v>7943</v>
      </c>
      <c r="R3295" s="1" t="str">
        <f t="shared" si="53"/>
        <v>ST10334</v>
      </c>
      <c r="S3295" t="str">
        <f>VLOOKUP(R3295,Data!$C$2:$D$261,2,0)</f>
        <v>Humber Valley Terrace</v>
      </c>
      <c r="T3295">
        <f>COUNTIF('Feb 2022'!A:A,D3295)+COUNTIF('Mar 2022'!A:A,D3295)+COUNTIF('Apr 2022'!A:A,D3295)+COUNTIF('May 2022'!A:A,D3295)+COUNTIF('June 2022'!A:A,D3295)+COUNTIF('July 2022'!A:A,D3295)+COUNTIF('Aug 2022'!A:A,D3295)+COUNTIF('Sep 2022'!A:A,D3295)+COUNTIF('Oct 2022'!A:A,D3295)+COUNTIF('Dec 2022'!A:A,D3295)</f>
        <v>0</v>
      </c>
      <c r="U3295" t="str">
        <f>VLOOKUP(Q3295,'Capital Lookup'!A:B,2,FALSE)</f>
        <v>Yes</v>
      </c>
      <c r="V3295" s="2">
        <f>IFERROR(VLOOKUP(LEFT(F3295,10),'Find Purchase Orders'!B:J,9,FALSE),"")</f>
        <v>44734</v>
      </c>
      <c r="W3295" s="25" t="s">
        <v>7261</v>
      </c>
    </row>
    <row r="3296" spans="1:23" hidden="1">
      <c r="A3296" s="25" t="s">
        <v>7478</v>
      </c>
      <c r="B3296" s="25" t="s">
        <v>8381</v>
      </c>
      <c r="C3296" s="25" t="s">
        <v>7587</v>
      </c>
      <c r="D3296" s="25" t="s">
        <v>15029</v>
      </c>
      <c r="E3296" s="25" t="s">
        <v>7492</v>
      </c>
      <c r="F3296" s="25" t="s">
        <v>15030</v>
      </c>
      <c r="G3296" s="25" t="s">
        <v>15031</v>
      </c>
      <c r="H3296" s="21">
        <v>4623.96</v>
      </c>
      <c r="I3296" s="25" t="s">
        <v>7296</v>
      </c>
      <c r="J3296" s="25" t="s">
        <v>7288</v>
      </c>
      <c r="K3296" s="25" t="s">
        <v>7495</v>
      </c>
      <c r="L3296" s="25" t="s">
        <v>7496</v>
      </c>
      <c r="M3296" s="21">
        <v>4623.96</v>
      </c>
      <c r="N3296" s="21">
        <v>4623.96</v>
      </c>
      <c r="O3296" s="21">
        <v>0</v>
      </c>
      <c r="P3296" s="21">
        <v>4623.96</v>
      </c>
      <c r="Q3296" s="25" t="s">
        <v>15032</v>
      </c>
      <c r="R3296" s="1" t="str">
        <f t="shared" si="53"/>
        <v>ST10151</v>
      </c>
      <c r="S3296" t="str">
        <f>VLOOKUP(R3296,Data!$C$2:$D$261,2,0)</f>
        <v>Bay Ridges</v>
      </c>
      <c r="T3296">
        <f>COUNTIF('Feb 2022'!A:A,D3296)+COUNTIF('Mar 2022'!A:A,D3296)+COUNTIF('Apr 2022'!A:A,D3296)+COUNTIF('May 2022'!A:A,D3296)+COUNTIF('June 2022'!A:A,D3296)+COUNTIF('July 2022'!A:A,D3296)+COUNTIF('Aug 2022'!A:A,D3296)+COUNTIF('Sep 2022'!A:A,D3296)+COUNTIF('Oct 2022'!A:A,D3296)+COUNTIF('Dec 2022'!A:A,D3296)</f>
        <v>0</v>
      </c>
      <c r="U3296" t="str">
        <f>VLOOKUP(Q3296,'Capital Lookup'!A:B,2,FALSE)</f>
        <v>No</v>
      </c>
      <c r="V3296" s="2">
        <f>IFERROR(VLOOKUP(LEFT(F3296,10),'Find Purchase Orders'!B:J,9,FALSE),"")</f>
        <v>44733</v>
      </c>
      <c r="W3296" s="25" t="s">
        <v>7261</v>
      </c>
    </row>
    <row r="3297" spans="1:23" hidden="1">
      <c r="A3297" s="25" t="s">
        <v>7478</v>
      </c>
      <c r="B3297" s="25" t="s">
        <v>8381</v>
      </c>
      <c r="C3297" s="25" t="s">
        <v>7587</v>
      </c>
      <c r="D3297" s="25" t="s">
        <v>15029</v>
      </c>
      <c r="E3297" s="25" t="s">
        <v>7492</v>
      </c>
      <c r="F3297" s="25" t="s">
        <v>15033</v>
      </c>
      <c r="G3297" s="25" t="s">
        <v>15008</v>
      </c>
      <c r="H3297" s="21">
        <v>113</v>
      </c>
      <c r="I3297" s="25" t="s">
        <v>7296</v>
      </c>
      <c r="J3297" s="25" t="s">
        <v>7288</v>
      </c>
      <c r="K3297" s="25" t="s">
        <v>7495</v>
      </c>
      <c r="L3297" s="25" t="s">
        <v>7496</v>
      </c>
      <c r="M3297" s="21">
        <v>113</v>
      </c>
      <c r="N3297" s="21">
        <v>113</v>
      </c>
      <c r="O3297" s="21">
        <v>0</v>
      </c>
      <c r="P3297" s="21">
        <v>113</v>
      </c>
      <c r="Q3297" s="25" t="s">
        <v>15032</v>
      </c>
      <c r="R3297" s="1" t="str">
        <f t="shared" si="53"/>
        <v>ST10151</v>
      </c>
      <c r="S3297" t="str">
        <f>VLOOKUP(R3297,Data!$C$2:$D$261,2,0)</f>
        <v>Bay Ridges</v>
      </c>
      <c r="T3297">
        <f>COUNTIF('Feb 2022'!A:A,D3297)+COUNTIF('Mar 2022'!A:A,D3297)+COUNTIF('Apr 2022'!A:A,D3297)+COUNTIF('May 2022'!A:A,D3297)+COUNTIF('June 2022'!A:A,D3297)+COUNTIF('July 2022'!A:A,D3297)+COUNTIF('Aug 2022'!A:A,D3297)+COUNTIF('Sep 2022'!A:A,D3297)+COUNTIF('Oct 2022'!A:A,D3297)+COUNTIF('Dec 2022'!A:A,D3297)</f>
        <v>0</v>
      </c>
      <c r="U3297" t="str">
        <f>VLOOKUP(Q3297,'Capital Lookup'!A:B,2,FALSE)</f>
        <v>No</v>
      </c>
      <c r="V3297" s="2">
        <f>IFERROR(VLOOKUP(LEFT(F3297,10),'Find Purchase Orders'!B:J,9,FALSE),"")</f>
        <v>44733</v>
      </c>
      <c r="W3297" s="25" t="s">
        <v>7261</v>
      </c>
    </row>
    <row r="3298" spans="1:23" hidden="1">
      <c r="A3298" s="25" t="s">
        <v>7478</v>
      </c>
      <c r="B3298" s="25" t="s">
        <v>8957</v>
      </c>
      <c r="C3298" s="25" t="s">
        <v>7587</v>
      </c>
      <c r="D3298" s="25" t="s">
        <v>15034</v>
      </c>
      <c r="E3298" s="25" t="s">
        <v>7492</v>
      </c>
      <c r="F3298" s="25" t="s">
        <v>15035</v>
      </c>
      <c r="G3298" s="25" t="s">
        <v>15036</v>
      </c>
      <c r="H3298" s="21">
        <v>5009.29</v>
      </c>
      <c r="I3298" s="25" t="s">
        <v>7339</v>
      </c>
      <c r="J3298" s="25" t="s">
        <v>7288</v>
      </c>
      <c r="K3298" s="25" t="s">
        <v>7495</v>
      </c>
      <c r="L3298" s="25" t="s">
        <v>7496</v>
      </c>
      <c r="M3298" s="21">
        <v>5009.29</v>
      </c>
      <c r="N3298" s="21">
        <v>4623.96</v>
      </c>
      <c r="O3298" s="21">
        <v>385.33</v>
      </c>
      <c r="P3298" s="21">
        <v>4668.29</v>
      </c>
      <c r="Q3298" s="25" t="s">
        <v>9801</v>
      </c>
      <c r="R3298" s="1" t="str">
        <f t="shared" si="53"/>
        <v>ST10143</v>
      </c>
      <c r="S3298" t="str">
        <f>VLOOKUP(R3298,Data!$C$2:$D$261,2,0)</f>
        <v>Northridge</v>
      </c>
      <c r="T3298">
        <f>COUNTIF('Feb 2022'!A:A,D3298)+COUNTIF('Mar 2022'!A:A,D3298)+COUNTIF('Apr 2022'!A:A,D3298)+COUNTIF('May 2022'!A:A,D3298)+COUNTIF('June 2022'!A:A,D3298)+COUNTIF('July 2022'!A:A,D3298)+COUNTIF('Aug 2022'!A:A,D3298)+COUNTIF('Sep 2022'!A:A,D3298)+COUNTIF('Oct 2022'!A:A,D3298)+COUNTIF('Dec 2022'!A:A,D3298)</f>
        <v>0</v>
      </c>
      <c r="U3298" t="str">
        <f>VLOOKUP(Q3298,'Capital Lookup'!A:B,2,FALSE)</f>
        <v>No</v>
      </c>
      <c r="V3298" s="2">
        <f>IFERROR(VLOOKUP(LEFT(F3298,10),'Find Purchase Orders'!B:J,9,FALSE),"")</f>
        <v>44734</v>
      </c>
      <c r="W3298" s="25" t="s">
        <v>7261</v>
      </c>
    </row>
    <row r="3299" spans="1:23" hidden="1">
      <c r="A3299" s="25" t="s">
        <v>7478</v>
      </c>
      <c r="B3299" s="25" t="s">
        <v>8957</v>
      </c>
      <c r="C3299" s="25" t="s">
        <v>7587</v>
      </c>
      <c r="D3299" s="25" t="s">
        <v>15034</v>
      </c>
      <c r="E3299" s="25" t="s">
        <v>7492</v>
      </c>
      <c r="F3299" s="25" t="s">
        <v>15037</v>
      </c>
      <c r="G3299" s="25" t="s">
        <v>15038</v>
      </c>
      <c r="H3299" s="21">
        <v>113</v>
      </c>
      <c r="I3299" s="25" t="s">
        <v>7296</v>
      </c>
      <c r="J3299" s="25" t="s">
        <v>7288</v>
      </c>
      <c r="K3299" s="25" t="s">
        <v>7495</v>
      </c>
      <c r="L3299" s="25" t="s">
        <v>7496</v>
      </c>
      <c r="M3299" s="21">
        <v>113</v>
      </c>
      <c r="N3299" s="21">
        <v>498.33</v>
      </c>
      <c r="O3299" s="21">
        <v>-385.33</v>
      </c>
      <c r="P3299" s="21">
        <v>113</v>
      </c>
      <c r="Q3299" s="25" t="s">
        <v>9801</v>
      </c>
      <c r="R3299" s="1" t="str">
        <f t="shared" ref="R3299:R3362" si="54">CONCATENATE("ST",LEFT(B3299,5))</f>
        <v>ST10143</v>
      </c>
      <c r="S3299" t="str">
        <f>VLOOKUP(R3299,Data!$C$2:$D$261,2,0)</f>
        <v>Northridge</v>
      </c>
      <c r="T3299">
        <f>COUNTIF('Feb 2022'!A:A,D3299)+COUNTIF('Mar 2022'!A:A,D3299)+COUNTIF('Apr 2022'!A:A,D3299)+COUNTIF('May 2022'!A:A,D3299)+COUNTIF('June 2022'!A:A,D3299)+COUNTIF('July 2022'!A:A,D3299)+COUNTIF('Aug 2022'!A:A,D3299)+COUNTIF('Sep 2022'!A:A,D3299)+COUNTIF('Oct 2022'!A:A,D3299)+COUNTIF('Dec 2022'!A:A,D3299)</f>
        <v>0</v>
      </c>
      <c r="U3299" t="str">
        <f>VLOOKUP(Q3299,'Capital Lookup'!A:B,2,FALSE)</f>
        <v>No</v>
      </c>
      <c r="V3299" s="2">
        <f>IFERROR(VLOOKUP(LEFT(F3299,10),'Find Purchase Orders'!B:J,9,FALSE),"")</f>
        <v>44734</v>
      </c>
      <c r="W3299" s="25" t="s">
        <v>7261</v>
      </c>
    </row>
    <row r="3300" spans="1:23" hidden="1">
      <c r="A3300" s="25" t="s">
        <v>7478</v>
      </c>
      <c r="B3300" s="25" t="s">
        <v>7608</v>
      </c>
      <c r="C3300" s="25" t="s">
        <v>7587</v>
      </c>
      <c r="D3300" s="25" t="s">
        <v>15039</v>
      </c>
      <c r="E3300" s="25" t="s">
        <v>7492</v>
      </c>
      <c r="F3300" s="25" t="s">
        <v>15040</v>
      </c>
      <c r="G3300" s="25" t="s">
        <v>15041</v>
      </c>
      <c r="H3300" s="21">
        <v>2311.98</v>
      </c>
      <c r="I3300" s="25" t="s">
        <v>7296</v>
      </c>
      <c r="J3300" s="25" t="s">
        <v>7288</v>
      </c>
      <c r="K3300" s="25" t="s">
        <v>7495</v>
      </c>
      <c r="L3300" s="25" t="s">
        <v>7808</v>
      </c>
      <c r="M3300" s="21">
        <v>2311.98</v>
      </c>
      <c r="N3300" s="21">
        <v>2311.98</v>
      </c>
      <c r="O3300" s="21">
        <v>0</v>
      </c>
      <c r="P3300" s="21">
        <v>2311.98</v>
      </c>
      <c r="Q3300" s="25" t="s">
        <v>7978</v>
      </c>
      <c r="R3300" s="1" t="str">
        <f t="shared" si="54"/>
        <v>ST10161</v>
      </c>
      <c r="S3300" t="str">
        <f>VLOOKUP(R3300,Data!$C$2:$D$261,2,0)</f>
        <v>Longfields Manor</v>
      </c>
      <c r="T3300">
        <f>COUNTIF('Feb 2022'!A:A,D3300)+COUNTIF('Mar 2022'!A:A,D3300)+COUNTIF('Apr 2022'!A:A,D3300)+COUNTIF('May 2022'!A:A,D3300)+COUNTIF('June 2022'!A:A,D3300)+COUNTIF('July 2022'!A:A,D3300)+COUNTIF('Aug 2022'!A:A,D3300)+COUNTIF('Sep 2022'!A:A,D3300)+COUNTIF('Oct 2022'!A:A,D3300)+COUNTIF('Dec 2022'!A:A,D3300)</f>
        <v>0</v>
      </c>
      <c r="U3300" t="str">
        <f>VLOOKUP(Q3300,'Capital Lookup'!A:B,2,FALSE)</f>
        <v>Yes</v>
      </c>
      <c r="V3300" s="2">
        <f>IFERROR(VLOOKUP(LEFT(F3300,10),'Find Purchase Orders'!B:J,9,FALSE),"")</f>
        <v>44734</v>
      </c>
      <c r="W3300" s="25" t="s">
        <v>7261</v>
      </c>
    </row>
    <row r="3301" spans="1:23" hidden="1">
      <c r="A3301" s="25" t="s">
        <v>7478</v>
      </c>
      <c r="B3301" s="25" t="s">
        <v>7608</v>
      </c>
      <c r="C3301" s="25" t="s">
        <v>7587</v>
      </c>
      <c r="D3301" s="25" t="s">
        <v>15039</v>
      </c>
      <c r="E3301" s="25" t="s">
        <v>7492</v>
      </c>
      <c r="F3301" s="25" t="s">
        <v>15042</v>
      </c>
      <c r="G3301" s="25" t="s">
        <v>15008</v>
      </c>
      <c r="H3301" s="21">
        <v>113</v>
      </c>
      <c r="I3301" s="25" t="s">
        <v>7296</v>
      </c>
      <c r="J3301" s="25" t="s">
        <v>7288</v>
      </c>
      <c r="K3301" s="25" t="s">
        <v>7495</v>
      </c>
      <c r="L3301" s="25" t="s">
        <v>7808</v>
      </c>
      <c r="M3301" s="21">
        <v>113</v>
      </c>
      <c r="N3301" s="21">
        <v>113</v>
      </c>
      <c r="O3301" s="21">
        <v>0</v>
      </c>
      <c r="P3301" s="21">
        <v>113</v>
      </c>
      <c r="Q3301" s="25" t="s">
        <v>7978</v>
      </c>
      <c r="R3301" s="1" t="str">
        <f t="shared" si="54"/>
        <v>ST10161</v>
      </c>
      <c r="S3301" t="str">
        <f>VLOOKUP(R3301,Data!$C$2:$D$261,2,0)</f>
        <v>Longfields Manor</v>
      </c>
      <c r="T3301">
        <f>COUNTIF('Feb 2022'!A:A,D3301)+COUNTIF('Mar 2022'!A:A,D3301)+COUNTIF('Apr 2022'!A:A,D3301)+COUNTIF('May 2022'!A:A,D3301)+COUNTIF('June 2022'!A:A,D3301)+COUNTIF('July 2022'!A:A,D3301)+COUNTIF('Aug 2022'!A:A,D3301)+COUNTIF('Sep 2022'!A:A,D3301)+COUNTIF('Oct 2022'!A:A,D3301)+COUNTIF('Dec 2022'!A:A,D3301)</f>
        <v>0</v>
      </c>
      <c r="U3301" t="str">
        <f>VLOOKUP(Q3301,'Capital Lookup'!A:B,2,FALSE)</f>
        <v>Yes</v>
      </c>
      <c r="V3301" s="2">
        <f>IFERROR(VLOOKUP(LEFT(F3301,10),'Find Purchase Orders'!B:J,9,FALSE),"")</f>
        <v>44734</v>
      </c>
      <c r="W3301" s="25" t="s">
        <v>7261</v>
      </c>
    </row>
    <row r="3302" spans="1:23" hidden="1">
      <c r="A3302" s="25" t="s">
        <v>7478</v>
      </c>
      <c r="B3302" s="25" t="s">
        <v>7959</v>
      </c>
      <c r="C3302" s="25" t="s">
        <v>7587</v>
      </c>
      <c r="D3302" s="25" t="s">
        <v>15043</v>
      </c>
      <c r="E3302" s="25" t="s">
        <v>7492</v>
      </c>
      <c r="F3302" s="25" t="s">
        <v>15044</v>
      </c>
      <c r="G3302" s="25" t="s">
        <v>15045</v>
      </c>
      <c r="H3302" s="21">
        <v>6935.94</v>
      </c>
      <c r="I3302" s="25" t="s">
        <v>7296</v>
      </c>
      <c r="J3302" s="25" t="s">
        <v>7288</v>
      </c>
      <c r="K3302" s="25" t="s">
        <v>7495</v>
      </c>
      <c r="L3302" s="25" t="s">
        <v>7808</v>
      </c>
      <c r="M3302" s="21">
        <v>6935.94</v>
      </c>
      <c r="N3302" s="21">
        <v>7048.93</v>
      </c>
      <c r="O3302" s="21">
        <v>-112.99</v>
      </c>
      <c r="P3302" s="21">
        <v>6935.94</v>
      </c>
      <c r="Q3302" s="25" t="s">
        <v>7961</v>
      </c>
      <c r="R3302" s="1" t="str">
        <f t="shared" si="54"/>
        <v>ST10172</v>
      </c>
      <c r="S3302" t="str">
        <f>VLOOKUP(R3302,Data!$C$2:$D$261,2,0)</f>
        <v>Riverside Place</v>
      </c>
      <c r="T3302">
        <f>COUNTIF('Feb 2022'!A:A,D3302)+COUNTIF('Mar 2022'!A:A,D3302)+COUNTIF('Apr 2022'!A:A,D3302)+COUNTIF('May 2022'!A:A,D3302)+COUNTIF('June 2022'!A:A,D3302)+COUNTIF('July 2022'!A:A,D3302)+COUNTIF('Aug 2022'!A:A,D3302)+COUNTIF('Sep 2022'!A:A,D3302)+COUNTIF('Oct 2022'!A:A,D3302)+COUNTIF('Dec 2022'!A:A,D3302)</f>
        <v>0</v>
      </c>
      <c r="U3302" t="str">
        <f>VLOOKUP(Q3302,'Capital Lookup'!A:B,2,FALSE)</f>
        <v>Yes</v>
      </c>
      <c r="V3302" s="2">
        <f>IFERROR(VLOOKUP(LEFT(F3302,10),'Find Purchase Orders'!B:J,9,FALSE),"")</f>
        <v>44734</v>
      </c>
      <c r="W3302" s="25" t="s">
        <v>7261</v>
      </c>
    </row>
    <row r="3303" spans="1:23" hidden="1">
      <c r="A3303" s="25" t="s">
        <v>7478</v>
      </c>
      <c r="B3303" s="25" t="s">
        <v>7959</v>
      </c>
      <c r="C3303" s="25" t="s">
        <v>7587</v>
      </c>
      <c r="D3303" s="25" t="s">
        <v>15043</v>
      </c>
      <c r="E3303" s="25" t="s">
        <v>7492</v>
      </c>
      <c r="F3303" s="25" t="s">
        <v>15046</v>
      </c>
      <c r="G3303" s="25" t="s">
        <v>15008</v>
      </c>
      <c r="H3303" s="21">
        <v>113</v>
      </c>
      <c r="I3303" s="25" t="s">
        <v>7287</v>
      </c>
      <c r="J3303" s="25" t="s">
        <v>7288</v>
      </c>
      <c r="K3303" s="25" t="s">
        <v>7495</v>
      </c>
      <c r="L3303" s="25" t="s">
        <v>7808</v>
      </c>
      <c r="M3303" s="21">
        <v>113</v>
      </c>
      <c r="N3303" s="22">
        <v>0</v>
      </c>
      <c r="O3303" s="21">
        <v>113</v>
      </c>
      <c r="P3303" s="21">
        <v>13</v>
      </c>
      <c r="Q3303" s="25" t="s">
        <v>7961</v>
      </c>
      <c r="R3303" s="1" t="str">
        <f t="shared" si="54"/>
        <v>ST10172</v>
      </c>
      <c r="S3303" t="str">
        <f>VLOOKUP(R3303,Data!$C$2:$D$261,2,0)</f>
        <v>Riverside Place</v>
      </c>
      <c r="T3303">
        <f>COUNTIF('Feb 2022'!A:A,D3303)+COUNTIF('Mar 2022'!A:A,D3303)+COUNTIF('Apr 2022'!A:A,D3303)+COUNTIF('May 2022'!A:A,D3303)+COUNTIF('June 2022'!A:A,D3303)+COUNTIF('July 2022'!A:A,D3303)+COUNTIF('Aug 2022'!A:A,D3303)+COUNTIF('Sep 2022'!A:A,D3303)+COUNTIF('Oct 2022'!A:A,D3303)+COUNTIF('Dec 2022'!A:A,D3303)</f>
        <v>0</v>
      </c>
      <c r="U3303" t="str">
        <f>VLOOKUP(Q3303,'Capital Lookup'!A:B,2,FALSE)</f>
        <v>Yes</v>
      </c>
      <c r="V3303" s="2">
        <f>IFERROR(VLOOKUP(LEFT(F3303,10),'Find Purchase Orders'!B:J,9,FALSE),"")</f>
        <v>44734</v>
      </c>
      <c r="W3303" s="25" t="s">
        <v>7261</v>
      </c>
    </row>
    <row r="3304" spans="1:23" hidden="1">
      <c r="A3304" s="25" t="s">
        <v>7478</v>
      </c>
      <c r="B3304" s="25" t="s">
        <v>7950</v>
      </c>
      <c r="C3304" s="25" t="s">
        <v>7587</v>
      </c>
      <c r="D3304" s="25" t="s">
        <v>15047</v>
      </c>
      <c r="E3304" s="25" t="s">
        <v>7492</v>
      </c>
      <c r="F3304" s="25" t="s">
        <v>15048</v>
      </c>
      <c r="G3304" s="25" t="s">
        <v>15049</v>
      </c>
      <c r="H3304" s="21">
        <v>5394.62</v>
      </c>
      <c r="I3304" s="25" t="s">
        <v>7296</v>
      </c>
      <c r="J3304" s="25" t="s">
        <v>7288</v>
      </c>
      <c r="K3304" s="25" t="s">
        <v>7495</v>
      </c>
      <c r="L3304" s="25" t="s">
        <v>7808</v>
      </c>
      <c r="M3304" s="21">
        <v>5394.62</v>
      </c>
      <c r="N3304" s="21">
        <v>5394.62</v>
      </c>
      <c r="O3304" s="21">
        <v>0</v>
      </c>
      <c r="P3304" s="21">
        <v>5394.62</v>
      </c>
      <c r="Q3304" s="25" t="s">
        <v>7952</v>
      </c>
      <c r="R3304" s="1" t="str">
        <f t="shared" si="54"/>
        <v>ST10171</v>
      </c>
      <c r="S3304" t="str">
        <f>VLOOKUP(R3304,Data!$C$2:$D$261,2,0)</f>
        <v>McGarrell Place</v>
      </c>
      <c r="T3304">
        <f>COUNTIF('Feb 2022'!A:A,D3304)+COUNTIF('Mar 2022'!A:A,D3304)+COUNTIF('Apr 2022'!A:A,D3304)+COUNTIF('May 2022'!A:A,D3304)+COUNTIF('June 2022'!A:A,D3304)+COUNTIF('July 2022'!A:A,D3304)+COUNTIF('Aug 2022'!A:A,D3304)+COUNTIF('Sep 2022'!A:A,D3304)+COUNTIF('Oct 2022'!A:A,D3304)+COUNTIF('Dec 2022'!A:A,D3304)</f>
        <v>0</v>
      </c>
      <c r="U3304" t="str">
        <f>VLOOKUP(Q3304,'Capital Lookup'!A:B,2,FALSE)</f>
        <v>Yes</v>
      </c>
      <c r="V3304" s="2">
        <f>IFERROR(VLOOKUP(LEFT(F3304,10),'Find Purchase Orders'!B:J,9,FALSE),"")</f>
        <v>44734</v>
      </c>
      <c r="W3304" s="25" t="s">
        <v>7261</v>
      </c>
    </row>
    <row r="3305" spans="1:23" hidden="1">
      <c r="A3305" s="25" t="s">
        <v>7478</v>
      </c>
      <c r="B3305" s="25" t="s">
        <v>7950</v>
      </c>
      <c r="C3305" s="25" t="s">
        <v>7587</v>
      </c>
      <c r="D3305" s="25" t="s">
        <v>15047</v>
      </c>
      <c r="E3305" s="25" t="s">
        <v>7492</v>
      </c>
      <c r="F3305" s="25" t="s">
        <v>15050</v>
      </c>
      <c r="G3305" s="25" t="s">
        <v>15008</v>
      </c>
      <c r="H3305" s="21">
        <v>113</v>
      </c>
      <c r="I3305" s="25" t="s">
        <v>7296</v>
      </c>
      <c r="J3305" s="25" t="s">
        <v>7288</v>
      </c>
      <c r="K3305" s="25" t="s">
        <v>7495</v>
      </c>
      <c r="L3305" s="25" t="s">
        <v>7808</v>
      </c>
      <c r="M3305" s="21">
        <v>113</v>
      </c>
      <c r="N3305" s="21">
        <v>113</v>
      </c>
      <c r="O3305" s="21">
        <v>0</v>
      </c>
      <c r="P3305" s="21">
        <v>113</v>
      </c>
      <c r="Q3305" s="25" t="s">
        <v>7952</v>
      </c>
      <c r="R3305" s="1" t="str">
        <f t="shared" si="54"/>
        <v>ST10171</v>
      </c>
      <c r="S3305" t="str">
        <f>VLOOKUP(R3305,Data!$C$2:$D$261,2,0)</f>
        <v>McGarrell Place</v>
      </c>
      <c r="T3305">
        <f>COUNTIF('Feb 2022'!A:A,D3305)+COUNTIF('Mar 2022'!A:A,D3305)+COUNTIF('Apr 2022'!A:A,D3305)+COUNTIF('May 2022'!A:A,D3305)+COUNTIF('June 2022'!A:A,D3305)+COUNTIF('July 2022'!A:A,D3305)+COUNTIF('Aug 2022'!A:A,D3305)+COUNTIF('Sep 2022'!A:A,D3305)+COUNTIF('Oct 2022'!A:A,D3305)+COUNTIF('Dec 2022'!A:A,D3305)</f>
        <v>0</v>
      </c>
      <c r="U3305" t="str">
        <f>VLOOKUP(Q3305,'Capital Lookup'!A:B,2,FALSE)</f>
        <v>Yes</v>
      </c>
      <c r="V3305" s="2">
        <f>IFERROR(VLOOKUP(LEFT(F3305,10),'Find Purchase Orders'!B:J,9,FALSE),"")</f>
        <v>44734</v>
      </c>
      <c r="W3305" s="25" t="s">
        <v>7261</v>
      </c>
    </row>
    <row r="3306" spans="1:23" hidden="1">
      <c r="A3306" s="25" t="s">
        <v>7269</v>
      </c>
      <c r="B3306" s="25" t="s">
        <v>8931</v>
      </c>
      <c r="C3306" s="25" t="s">
        <v>7587</v>
      </c>
      <c r="D3306" s="25" t="s">
        <v>15051</v>
      </c>
      <c r="E3306" s="25" t="s">
        <v>7492</v>
      </c>
      <c r="F3306" s="25" t="s">
        <v>15052</v>
      </c>
      <c r="G3306" s="25" t="s">
        <v>15053</v>
      </c>
      <c r="H3306" s="21">
        <v>5394.62</v>
      </c>
      <c r="I3306" s="25" t="s">
        <v>7296</v>
      </c>
      <c r="J3306" s="25" t="s">
        <v>7288</v>
      </c>
      <c r="K3306" s="25" t="s">
        <v>7495</v>
      </c>
      <c r="L3306" s="25" t="s">
        <v>7496</v>
      </c>
      <c r="M3306" s="21">
        <v>5394.62</v>
      </c>
      <c r="N3306" s="21">
        <v>5394.62</v>
      </c>
      <c r="O3306" s="21">
        <v>0</v>
      </c>
      <c r="P3306" s="21">
        <v>5394.62</v>
      </c>
      <c r="Q3306" s="25" t="s">
        <v>9603</v>
      </c>
      <c r="R3306" s="1" t="str">
        <f t="shared" si="54"/>
        <v>ST10174</v>
      </c>
      <c r="S3306" t="str">
        <f>VLOOKUP(R3306,Data!$C$2:$D$261,2,0)</f>
        <v>Columbia Forest</v>
      </c>
      <c r="T3306">
        <f>COUNTIF('Feb 2022'!A:A,D3306)+COUNTIF('Mar 2022'!A:A,D3306)+COUNTIF('Apr 2022'!A:A,D3306)+COUNTIF('May 2022'!A:A,D3306)+COUNTIF('June 2022'!A:A,D3306)+COUNTIF('July 2022'!A:A,D3306)+COUNTIF('Aug 2022'!A:A,D3306)+COUNTIF('Sep 2022'!A:A,D3306)+COUNTIF('Oct 2022'!A:A,D3306)+COUNTIF('Dec 2022'!A:A,D3306)</f>
        <v>0</v>
      </c>
      <c r="U3306" t="str">
        <f>VLOOKUP(Q3306,'Capital Lookup'!A:B,2,FALSE)</f>
        <v>No</v>
      </c>
      <c r="V3306" s="2">
        <f>IFERROR(VLOOKUP(LEFT(F3306,10),'Find Purchase Orders'!B:J,9,FALSE),"")</f>
        <v>44734</v>
      </c>
      <c r="W3306" s="25" t="s">
        <v>7261</v>
      </c>
    </row>
    <row r="3307" spans="1:23" hidden="1">
      <c r="A3307" s="25" t="s">
        <v>7269</v>
      </c>
      <c r="B3307" s="25" t="s">
        <v>8931</v>
      </c>
      <c r="C3307" s="25" t="s">
        <v>7587</v>
      </c>
      <c r="D3307" s="25" t="s">
        <v>15051</v>
      </c>
      <c r="E3307" s="25" t="s">
        <v>7492</v>
      </c>
      <c r="F3307" s="25" t="s">
        <v>15054</v>
      </c>
      <c r="G3307" s="25" t="s">
        <v>15008</v>
      </c>
      <c r="H3307" s="21">
        <v>113</v>
      </c>
      <c r="I3307" s="25" t="s">
        <v>7296</v>
      </c>
      <c r="J3307" s="25" t="s">
        <v>7288</v>
      </c>
      <c r="K3307" s="25" t="s">
        <v>7495</v>
      </c>
      <c r="L3307" s="25" t="s">
        <v>7496</v>
      </c>
      <c r="M3307" s="21">
        <v>113</v>
      </c>
      <c r="N3307" s="21">
        <v>113</v>
      </c>
      <c r="O3307" s="21">
        <v>0</v>
      </c>
      <c r="P3307" s="21">
        <v>113</v>
      </c>
      <c r="Q3307" s="25" t="s">
        <v>9603</v>
      </c>
      <c r="R3307" s="1" t="str">
        <f t="shared" si="54"/>
        <v>ST10174</v>
      </c>
      <c r="S3307" t="str">
        <f>VLOOKUP(R3307,Data!$C$2:$D$261,2,0)</f>
        <v>Columbia Forest</v>
      </c>
      <c r="T3307">
        <f>COUNTIF('Feb 2022'!A:A,D3307)+COUNTIF('Mar 2022'!A:A,D3307)+COUNTIF('Apr 2022'!A:A,D3307)+COUNTIF('May 2022'!A:A,D3307)+COUNTIF('June 2022'!A:A,D3307)+COUNTIF('July 2022'!A:A,D3307)+COUNTIF('Aug 2022'!A:A,D3307)+COUNTIF('Sep 2022'!A:A,D3307)+COUNTIF('Oct 2022'!A:A,D3307)+COUNTIF('Dec 2022'!A:A,D3307)</f>
        <v>0</v>
      </c>
      <c r="U3307" t="str">
        <f>VLOOKUP(Q3307,'Capital Lookup'!A:B,2,FALSE)</f>
        <v>No</v>
      </c>
      <c r="V3307" s="2">
        <f>IFERROR(VLOOKUP(LEFT(F3307,10),'Find Purchase Orders'!B:J,9,FALSE),"")</f>
        <v>44734</v>
      </c>
      <c r="W3307" s="25" t="s">
        <v>7261</v>
      </c>
    </row>
    <row r="3308" spans="1:23" hidden="1">
      <c r="A3308" s="25" t="s">
        <v>7478</v>
      </c>
      <c r="B3308" s="25" t="s">
        <v>9103</v>
      </c>
      <c r="C3308" s="25" t="s">
        <v>7587</v>
      </c>
      <c r="D3308" s="25" t="s">
        <v>15055</v>
      </c>
      <c r="E3308" s="25" t="s">
        <v>7492</v>
      </c>
      <c r="F3308" s="25" t="s">
        <v>15056</v>
      </c>
      <c r="G3308" s="25" t="s">
        <v>15057</v>
      </c>
      <c r="H3308" s="21">
        <v>4623.96</v>
      </c>
      <c r="I3308" s="25" t="s">
        <v>7296</v>
      </c>
      <c r="J3308" s="25" t="s">
        <v>7288</v>
      </c>
      <c r="K3308" s="25" t="s">
        <v>7495</v>
      </c>
      <c r="L3308" s="25" t="s">
        <v>7808</v>
      </c>
      <c r="M3308" s="21">
        <v>4623.96</v>
      </c>
      <c r="N3308" s="21">
        <v>4623.96</v>
      </c>
      <c r="O3308" s="21">
        <v>0</v>
      </c>
      <c r="P3308" s="21">
        <v>4623.96</v>
      </c>
      <c r="Q3308" s="25" t="s">
        <v>9709</v>
      </c>
      <c r="R3308" s="1" t="str">
        <f t="shared" si="54"/>
        <v>ST10141</v>
      </c>
      <c r="S3308" t="str">
        <f>VLOOKUP(R3308,Data!$C$2:$D$261,2,0)</f>
        <v>The Meadows</v>
      </c>
      <c r="T3308">
        <f>COUNTIF('Feb 2022'!A:A,D3308)+COUNTIF('Mar 2022'!A:A,D3308)+COUNTIF('Apr 2022'!A:A,D3308)+COUNTIF('May 2022'!A:A,D3308)+COUNTIF('June 2022'!A:A,D3308)+COUNTIF('July 2022'!A:A,D3308)+COUNTIF('Aug 2022'!A:A,D3308)+COUNTIF('Sep 2022'!A:A,D3308)+COUNTIF('Oct 2022'!A:A,D3308)+COUNTIF('Dec 2022'!A:A,D3308)</f>
        <v>0</v>
      </c>
      <c r="U3308" t="str">
        <f>VLOOKUP(Q3308,'Capital Lookup'!A:B,2,FALSE)</f>
        <v>Yes</v>
      </c>
      <c r="V3308" s="2">
        <f>IFERROR(VLOOKUP(LEFT(F3308,10),'Find Purchase Orders'!B:J,9,FALSE),"")</f>
        <v>44734</v>
      </c>
      <c r="W3308" s="25" t="s">
        <v>7261</v>
      </c>
    </row>
    <row r="3309" spans="1:23" hidden="1">
      <c r="A3309" s="25" t="s">
        <v>7478</v>
      </c>
      <c r="B3309" s="25" t="s">
        <v>9103</v>
      </c>
      <c r="C3309" s="25" t="s">
        <v>7587</v>
      </c>
      <c r="D3309" s="25" t="s">
        <v>15055</v>
      </c>
      <c r="E3309" s="25" t="s">
        <v>7492</v>
      </c>
      <c r="F3309" s="25" t="s">
        <v>15058</v>
      </c>
      <c r="G3309" s="25" t="s">
        <v>15008</v>
      </c>
      <c r="H3309" s="21">
        <v>113</v>
      </c>
      <c r="I3309" s="25" t="s">
        <v>7296</v>
      </c>
      <c r="J3309" s="25" t="s">
        <v>7288</v>
      </c>
      <c r="K3309" s="25" t="s">
        <v>7495</v>
      </c>
      <c r="L3309" s="25" t="s">
        <v>7808</v>
      </c>
      <c r="M3309" s="21">
        <v>113</v>
      </c>
      <c r="N3309" s="21">
        <v>113</v>
      </c>
      <c r="O3309" s="21">
        <v>0</v>
      </c>
      <c r="P3309" s="21">
        <v>113</v>
      </c>
      <c r="Q3309" s="25" t="s">
        <v>9709</v>
      </c>
      <c r="R3309" s="1" t="str">
        <f t="shared" si="54"/>
        <v>ST10141</v>
      </c>
      <c r="S3309" t="str">
        <f>VLOOKUP(R3309,Data!$C$2:$D$261,2,0)</f>
        <v>The Meadows</v>
      </c>
      <c r="T3309">
        <f>COUNTIF('Feb 2022'!A:A,D3309)+COUNTIF('Mar 2022'!A:A,D3309)+COUNTIF('Apr 2022'!A:A,D3309)+COUNTIF('May 2022'!A:A,D3309)+COUNTIF('June 2022'!A:A,D3309)+COUNTIF('July 2022'!A:A,D3309)+COUNTIF('Aug 2022'!A:A,D3309)+COUNTIF('Sep 2022'!A:A,D3309)+COUNTIF('Oct 2022'!A:A,D3309)+COUNTIF('Dec 2022'!A:A,D3309)</f>
        <v>0</v>
      </c>
      <c r="U3309" t="str">
        <f>VLOOKUP(Q3309,'Capital Lookup'!A:B,2,FALSE)</f>
        <v>Yes</v>
      </c>
      <c r="V3309" s="2">
        <f>IFERROR(VLOOKUP(LEFT(F3309,10),'Find Purchase Orders'!B:J,9,FALSE),"")</f>
        <v>44734</v>
      </c>
      <c r="W3309" s="25" t="s">
        <v>7261</v>
      </c>
    </row>
    <row r="3310" spans="1:23" hidden="1">
      <c r="A3310" s="25" t="s">
        <v>7478</v>
      </c>
      <c r="B3310" s="25" t="s">
        <v>7823</v>
      </c>
      <c r="C3310" s="25" t="s">
        <v>7587</v>
      </c>
      <c r="D3310" s="25" t="s">
        <v>15059</v>
      </c>
      <c r="E3310" s="25" t="s">
        <v>7492</v>
      </c>
      <c r="F3310" s="25" t="s">
        <v>15060</v>
      </c>
      <c r="G3310" s="25" t="s">
        <v>15061</v>
      </c>
      <c r="H3310" s="21">
        <v>3082.64</v>
      </c>
      <c r="I3310" s="25" t="s">
        <v>7296</v>
      </c>
      <c r="J3310" s="25" t="s">
        <v>7288</v>
      </c>
      <c r="K3310" s="25" t="s">
        <v>7495</v>
      </c>
      <c r="L3310" s="25" t="s">
        <v>7808</v>
      </c>
      <c r="M3310" s="21">
        <v>3082.64</v>
      </c>
      <c r="N3310" s="21">
        <v>3082.64</v>
      </c>
      <c r="O3310" s="21">
        <v>0</v>
      </c>
      <c r="P3310" s="21">
        <v>3082.64</v>
      </c>
      <c r="Q3310" s="25" t="s">
        <v>7827</v>
      </c>
      <c r="R3310" s="1" t="str">
        <f t="shared" si="54"/>
        <v>ST10145</v>
      </c>
      <c r="S3310" t="str">
        <f>VLOOKUP(R3310,Data!$C$2:$D$261,2,0)</f>
        <v>Ridgeview</v>
      </c>
      <c r="T3310">
        <f>COUNTIF('Feb 2022'!A:A,D3310)+COUNTIF('Mar 2022'!A:A,D3310)+COUNTIF('Apr 2022'!A:A,D3310)+COUNTIF('May 2022'!A:A,D3310)+COUNTIF('June 2022'!A:A,D3310)+COUNTIF('July 2022'!A:A,D3310)+COUNTIF('Aug 2022'!A:A,D3310)+COUNTIF('Sep 2022'!A:A,D3310)+COUNTIF('Oct 2022'!A:A,D3310)+COUNTIF('Dec 2022'!A:A,D3310)</f>
        <v>0</v>
      </c>
      <c r="U3310" t="str">
        <f>VLOOKUP(Q3310,'Capital Lookup'!A:B,2,FALSE)</f>
        <v>Yes</v>
      </c>
      <c r="V3310" s="2">
        <f>IFERROR(VLOOKUP(LEFT(F3310,10),'Find Purchase Orders'!B:J,9,FALSE),"")</f>
        <v>44739</v>
      </c>
      <c r="W3310" s="25" t="s">
        <v>7261</v>
      </c>
    </row>
    <row r="3311" spans="1:23" hidden="1">
      <c r="A3311" s="25" t="s">
        <v>7478</v>
      </c>
      <c r="B3311" s="25" t="s">
        <v>7823</v>
      </c>
      <c r="C3311" s="25" t="s">
        <v>7587</v>
      </c>
      <c r="D3311" s="25" t="s">
        <v>15059</v>
      </c>
      <c r="E3311" s="25" t="s">
        <v>7492</v>
      </c>
      <c r="F3311" s="25" t="s">
        <v>15062</v>
      </c>
      <c r="G3311" s="25" t="s">
        <v>15008</v>
      </c>
      <c r="H3311" s="21">
        <v>113</v>
      </c>
      <c r="I3311" s="25" t="s">
        <v>7296</v>
      </c>
      <c r="J3311" s="25" t="s">
        <v>7288</v>
      </c>
      <c r="K3311" s="25" t="s">
        <v>7495</v>
      </c>
      <c r="L3311" s="25" t="s">
        <v>7808</v>
      </c>
      <c r="M3311" s="21">
        <v>113</v>
      </c>
      <c r="N3311" s="21">
        <v>113</v>
      </c>
      <c r="O3311" s="21">
        <v>0</v>
      </c>
      <c r="P3311" s="21">
        <v>113</v>
      </c>
      <c r="Q3311" s="25" t="s">
        <v>7827</v>
      </c>
      <c r="R3311" s="1" t="str">
        <f t="shared" si="54"/>
        <v>ST10145</v>
      </c>
      <c r="S3311" t="str">
        <f>VLOOKUP(R3311,Data!$C$2:$D$261,2,0)</f>
        <v>Ridgeview</v>
      </c>
      <c r="T3311">
        <f>COUNTIF('Feb 2022'!A:A,D3311)+COUNTIF('Mar 2022'!A:A,D3311)+COUNTIF('Apr 2022'!A:A,D3311)+COUNTIF('May 2022'!A:A,D3311)+COUNTIF('June 2022'!A:A,D3311)+COUNTIF('July 2022'!A:A,D3311)+COUNTIF('Aug 2022'!A:A,D3311)+COUNTIF('Sep 2022'!A:A,D3311)+COUNTIF('Oct 2022'!A:A,D3311)+COUNTIF('Dec 2022'!A:A,D3311)</f>
        <v>0</v>
      </c>
      <c r="U3311" t="str">
        <f>VLOOKUP(Q3311,'Capital Lookup'!A:B,2,FALSE)</f>
        <v>Yes</v>
      </c>
      <c r="V3311" s="2">
        <f>IFERROR(VLOOKUP(LEFT(F3311,10),'Find Purchase Orders'!B:J,9,FALSE),"")</f>
        <v>44739</v>
      </c>
      <c r="W3311" s="25" t="s">
        <v>7261</v>
      </c>
    </row>
    <row r="3312" spans="1:23" hidden="1">
      <c r="A3312" s="25" t="s">
        <v>7478</v>
      </c>
      <c r="B3312" s="25" t="s">
        <v>8460</v>
      </c>
      <c r="C3312" s="25" t="s">
        <v>7587</v>
      </c>
      <c r="D3312" s="25" t="s">
        <v>15063</v>
      </c>
      <c r="E3312" s="25" t="s">
        <v>7492</v>
      </c>
      <c r="F3312" s="25" t="s">
        <v>15064</v>
      </c>
      <c r="G3312" s="25" t="s">
        <v>15065</v>
      </c>
      <c r="H3312" s="21">
        <v>2311.98</v>
      </c>
      <c r="I3312" s="25" t="s">
        <v>7296</v>
      </c>
      <c r="J3312" s="25" t="s">
        <v>7288</v>
      </c>
      <c r="K3312" s="25" t="s">
        <v>7495</v>
      </c>
      <c r="L3312" s="25" t="s">
        <v>7496</v>
      </c>
      <c r="M3312" s="21">
        <v>2311.98</v>
      </c>
      <c r="N3312" s="21">
        <v>2311.98</v>
      </c>
      <c r="O3312" s="21">
        <v>0</v>
      </c>
      <c r="P3312" s="21">
        <v>2311.98</v>
      </c>
      <c r="Q3312" s="25" t="s">
        <v>9705</v>
      </c>
      <c r="R3312" s="1" t="str">
        <f t="shared" si="54"/>
        <v>ST10173</v>
      </c>
      <c r="S3312" t="str">
        <f>VLOOKUP(R3312,Data!$C$2:$D$261,2,0)</f>
        <v>Stirling Heights</v>
      </c>
      <c r="T3312">
        <f>COUNTIF('Feb 2022'!A:A,D3312)+COUNTIF('Mar 2022'!A:A,D3312)+COUNTIF('Apr 2022'!A:A,D3312)+COUNTIF('May 2022'!A:A,D3312)+COUNTIF('June 2022'!A:A,D3312)+COUNTIF('July 2022'!A:A,D3312)+COUNTIF('Aug 2022'!A:A,D3312)+COUNTIF('Sep 2022'!A:A,D3312)+COUNTIF('Oct 2022'!A:A,D3312)+COUNTIF('Dec 2022'!A:A,D3312)</f>
        <v>0</v>
      </c>
      <c r="U3312" t="str">
        <f>VLOOKUP(Q3312,'Capital Lookup'!A:B,2,FALSE)</f>
        <v>No</v>
      </c>
      <c r="V3312" s="2">
        <f>IFERROR(VLOOKUP(LEFT(F3312,10),'Find Purchase Orders'!B:J,9,FALSE),"")</f>
        <v>44735</v>
      </c>
      <c r="W3312" s="25" t="s">
        <v>7261</v>
      </c>
    </row>
    <row r="3313" spans="1:23" hidden="1">
      <c r="A3313" s="25" t="s">
        <v>7478</v>
      </c>
      <c r="B3313" s="25" t="s">
        <v>8460</v>
      </c>
      <c r="C3313" s="25" t="s">
        <v>7587</v>
      </c>
      <c r="D3313" s="25" t="s">
        <v>15063</v>
      </c>
      <c r="E3313" s="25" t="s">
        <v>7492</v>
      </c>
      <c r="F3313" s="25" t="s">
        <v>15066</v>
      </c>
      <c r="G3313" s="25" t="s">
        <v>15008</v>
      </c>
      <c r="H3313" s="21">
        <v>113</v>
      </c>
      <c r="I3313" s="25" t="s">
        <v>7296</v>
      </c>
      <c r="J3313" s="25" t="s">
        <v>7288</v>
      </c>
      <c r="K3313" s="25" t="s">
        <v>7495</v>
      </c>
      <c r="L3313" s="25" t="s">
        <v>7496</v>
      </c>
      <c r="M3313" s="21">
        <v>113</v>
      </c>
      <c r="N3313" s="21">
        <v>113</v>
      </c>
      <c r="O3313" s="21">
        <v>0</v>
      </c>
      <c r="P3313" s="21">
        <v>113</v>
      </c>
      <c r="Q3313" s="25" t="s">
        <v>9705</v>
      </c>
      <c r="R3313" s="1" t="str">
        <f t="shared" si="54"/>
        <v>ST10173</v>
      </c>
      <c r="S3313" t="str">
        <f>VLOOKUP(R3313,Data!$C$2:$D$261,2,0)</f>
        <v>Stirling Heights</v>
      </c>
      <c r="T3313">
        <f>COUNTIF('Feb 2022'!A:A,D3313)+COUNTIF('Mar 2022'!A:A,D3313)+COUNTIF('Apr 2022'!A:A,D3313)+COUNTIF('May 2022'!A:A,D3313)+COUNTIF('June 2022'!A:A,D3313)+COUNTIF('July 2022'!A:A,D3313)+COUNTIF('Aug 2022'!A:A,D3313)+COUNTIF('Sep 2022'!A:A,D3313)+COUNTIF('Oct 2022'!A:A,D3313)+COUNTIF('Dec 2022'!A:A,D3313)</f>
        <v>0</v>
      </c>
      <c r="U3313" t="str">
        <f>VLOOKUP(Q3313,'Capital Lookup'!A:B,2,FALSE)</f>
        <v>No</v>
      </c>
      <c r="V3313" s="2">
        <f>IFERROR(VLOOKUP(LEFT(F3313,10),'Find Purchase Orders'!B:J,9,FALSE),"")</f>
        <v>44735</v>
      </c>
      <c r="W3313" s="25" t="s">
        <v>7261</v>
      </c>
    </row>
    <row r="3314" spans="1:23" hidden="1">
      <c r="A3314" s="25" t="s">
        <v>7478</v>
      </c>
      <c r="B3314" s="25" t="s">
        <v>7974</v>
      </c>
      <c r="C3314" s="25" t="s">
        <v>7587</v>
      </c>
      <c r="D3314" s="25" t="s">
        <v>15067</v>
      </c>
      <c r="E3314" s="25" t="s">
        <v>7492</v>
      </c>
      <c r="F3314" s="25" t="s">
        <v>15068</v>
      </c>
      <c r="G3314" s="25" t="s">
        <v>15069</v>
      </c>
      <c r="H3314" s="21">
        <v>2311.98</v>
      </c>
      <c r="I3314" s="25" t="s">
        <v>7296</v>
      </c>
      <c r="J3314" s="25" t="s">
        <v>7288</v>
      </c>
      <c r="K3314" s="25" t="s">
        <v>7495</v>
      </c>
      <c r="L3314" s="25" t="s">
        <v>7808</v>
      </c>
      <c r="M3314" s="21">
        <v>2311.98</v>
      </c>
      <c r="N3314" s="21">
        <v>2311.98</v>
      </c>
      <c r="O3314" s="21">
        <v>0</v>
      </c>
      <c r="P3314" s="21">
        <v>2311.98</v>
      </c>
      <c r="Q3314" s="25" t="s">
        <v>7976</v>
      </c>
      <c r="R3314" s="1" t="str">
        <f t="shared" si="54"/>
        <v>ST10149</v>
      </c>
      <c r="S3314" t="str">
        <f>VLOOKUP(R3314,Data!$C$2:$D$261,2,0)</f>
        <v>Winbourne Park</v>
      </c>
      <c r="T3314">
        <f>COUNTIF('Feb 2022'!A:A,D3314)+COUNTIF('Mar 2022'!A:A,D3314)+COUNTIF('Apr 2022'!A:A,D3314)+COUNTIF('May 2022'!A:A,D3314)+COUNTIF('June 2022'!A:A,D3314)+COUNTIF('July 2022'!A:A,D3314)+COUNTIF('Aug 2022'!A:A,D3314)+COUNTIF('Sep 2022'!A:A,D3314)+COUNTIF('Oct 2022'!A:A,D3314)+COUNTIF('Dec 2022'!A:A,D3314)</f>
        <v>0</v>
      </c>
      <c r="U3314" t="str">
        <f>VLOOKUP(Q3314,'Capital Lookup'!A:B,2,FALSE)</f>
        <v>Yes</v>
      </c>
      <c r="V3314" s="2">
        <f>IFERROR(VLOOKUP(LEFT(F3314,10),'Find Purchase Orders'!B:J,9,FALSE),"")</f>
        <v>44735</v>
      </c>
      <c r="W3314" s="25" t="s">
        <v>7261</v>
      </c>
    </row>
    <row r="3315" spans="1:23" hidden="1">
      <c r="A3315" s="25" t="s">
        <v>7478</v>
      </c>
      <c r="B3315" s="25" t="s">
        <v>7974</v>
      </c>
      <c r="C3315" s="25" t="s">
        <v>7587</v>
      </c>
      <c r="D3315" s="25" t="s">
        <v>15067</v>
      </c>
      <c r="E3315" s="25" t="s">
        <v>7492</v>
      </c>
      <c r="F3315" s="25" t="s">
        <v>15070</v>
      </c>
      <c r="G3315" s="25" t="s">
        <v>15008</v>
      </c>
      <c r="H3315" s="21">
        <v>113</v>
      </c>
      <c r="I3315" s="25" t="s">
        <v>7296</v>
      </c>
      <c r="J3315" s="25" t="s">
        <v>7288</v>
      </c>
      <c r="K3315" s="25" t="s">
        <v>7495</v>
      </c>
      <c r="L3315" s="25" t="s">
        <v>7808</v>
      </c>
      <c r="M3315" s="21">
        <v>113</v>
      </c>
      <c r="N3315" s="21">
        <v>113</v>
      </c>
      <c r="O3315" s="21">
        <v>0</v>
      </c>
      <c r="P3315" s="21">
        <v>113</v>
      </c>
      <c r="Q3315" s="25" t="s">
        <v>7976</v>
      </c>
      <c r="R3315" s="1" t="str">
        <f t="shared" si="54"/>
        <v>ST10149</v>
      </c>
      <c r="S3315" t="str">
        <f>VLOOKUP(R3315,Data!$C$2:$D$261,2,0)</f>
        <v>Winbourne Park</v>
      </c>
      <c r="T3315">
        <f>COUNTIF('Feb 2022'!A:A,D3315)+COUNTIF('Mar 2022'!A:A,D3315)+COUNTIF('Apr 2022'!A:A,D3315)+COUNTIF('May 2022'!A:A,D3315)+COUNTIF('June 2022'!A:A,D3315)+COUNTIF('July 2022'!A:A,D3315)+COUNTIF('Aug 2022'!A:A,D3315)+COUNTIF('Sep 2022'!A:A,D3315)+COUNTIF('Oct 2022'!A:A,D3315)+COUNTIF('Dec 2022'!A:A,D3315)</f>
        <v>0</v>
      </c>
      <c r="U3315" t="str">
        <f>VLOOKUP(Q3315,'Capital Lookup'!A:B,2,FALSE)</f>
        <v>Yes</v>
      </c>
      <c r="V3315" s="2">
        <f>IFERROR(VLOOKUP(LEFT(F3315,10),'Find Purchase Orders'!B:J,9,FALSE),"")</f>
        <v>44735</v>
      </c>
      <c r="W3315" s="25" t="s">
        <v>7261</v>
      </c>
    </row>
    <row r="3316" spans="1:23" hidden="1">
      <c r="A3316" s="25" t="s">
        <v>15071</v>
      </c>
      <c r="B3316" s="25" t="s">
        <v>8162</v>
      </c>
      <c r="C3316" s="25" t="s">
        <v>7271</v>
      </c>
      <c r="D3316" s="25" t="s">
        <v>15072</v>
      </c>
      <c r="E3316" s="25" t="s">
        <v>15073</v>
      </c>
      <c r="H3316" s="21">
        <v>14690.71</v>
      </c>
      <c r="I3316" s="25" t="s">
        <v>7257</v>
      </c>
      <c r="K3316" s="25" t="s">
        <v>7289</v>
      </c>
      <c r="L3316" s="25" t="s">
        <v>20</v>
      </c>
      <c r="M3316" s="22">
        <v>0</v>
      </c>
      <c r="N3316" s="22">
        <v>0</v>
      </c>
      <c r="O3316" s="21">
        <v>0</v>
      </c>
      <c r="P3316" s="21">
        <v>1690.08</v>
      </c>
      <c r="Q3316" s="25"/>
      <c r="R3316" s="1" t="str">
        <f t="shared" si="54"/>
        <v>ST10186</v>
      </c>
      <c r="S3316" t="str">
        <f>VLOOKUP(R3316,Data!$C$2:$D$261,2,0)</f>
        <v>Brierwood Court</v>
      </c>
      <c r="T3316">
        <f>COUNTIF('Feb 2022'!A:A,D3316)+COUNTIF('Mar 2022'!A:A,D3316)+COUNTIF('Apr 2022'!A:A,D3316)+COUNTIF('May 2022'!A:A,D3316)+COUNTIF('June 2022'!A:A,D3316)+COUNTIF('July 2022'!A:A,D3316)+COUNTIF('Aug 2022'!A:A,D3316)+COUNTIF('Sep 2022'!A:A,D3316)+COUNTIF('Oct 2022'!A:A,D3316)+COUNTIF('Dec 2022'!A:A,D3316)</f>
        <v>0</v>
      </c>
      <c r="U3316" t="e">
        <f>VLOOKUP(Q3316,'Capital Lookup'!A:B,2,FALSE)</f>
        <v>#N/A</v>
      </c>
      <c r="V3316" s="2" t="str">
        <f>IFERROR(VLOOKUP(LEFT(F3316,10),'Find Purchase Orders'!B:J,9,FALSE),"")</f>
        <v/>
      </c>
      <c r="W3316" s="25" t="s">
        <v>7261</v>
      </c>
    </row>
    <row r="3317" spans="1:23" hidden="1">
      <c r="A3317" s="25" t="s">
        <v>15071</v>
      </c>
      <c r="B3317" s="25" t="s">
        <v>8162</v>
      </c>
      <c r="C3317" s="25" t="s">
        <v>7271</v>
      </c>
      <c r="D3317" s="25" t="s">
        <v>15072</v>
      </c>
      <c r="E3317" s="25" t="s">
        <v>15073</v>
      </c>
      <c r="H3317" s="21">
        <v>14025.49</v>
      </c>
      <c r="I3317" s="25" t="s">
        <v>7257</v>
      </c>
      <c r="K3317" s="25" t="s">
        <v>7289</v>
      </c>
      <c r="L3317" s="25" t="s">
        <v>20</v>
      </c>
      <c r="M3317" s="22">
        <v>0</v>
      </c>
      <c r="N3317" s="22">
        <v>0</v>
      </c>
      <c r="O3317" s="21">
        <v>0</v>
      </c>
      <c r="P3317" s="21">
        <v>1613.55</v>
      </c>
      <c r="Q3317" s="25"/>
      <c r="R3317" s="1" t="str">
        <f t="shared" si="54"/>
        <v>ST10186</v>
      </c>
      <c r="S3317" t="str">
        <f>VLOOKUP(R3317,Data!$C$2:$D$261,2,0)</f>
        <v>Brierwood Court</v>
      </c>
      <c r="T3317">
        <f>COUNTIF('Feb 2022'!A:A,D3317)+COUNTIF('Mar 2022'!A:A,D3317)+COUNTIF('Apr 2022'!A:A,D3317)+COUNTIF('May 2022'!A:A,D3317)+COUNTIF('June 2022'!A:A,D3317)+COUNTIF('July 2022'!A:A,D3317)+COUNTIF('Aug 2022'!A:A,D3317)+COUNTIF('Sep 2022'!A:A,D3317)+COUNTIF('Oct 2022'!A:A,D3317)+COUNTIF('Dec 2022'!A:A,D3317)</f>
        <v>0</v>
      </c>
      <c r="U3317" t="e">
        <f>VLOOKUP(Q3317,'Capital Lookup'!A:B,2,FALSE)</f>
        <v>#N/A</v>
      </c>
      <c r="V3317" s="2" t="str">
        <f>IFERROR(VLOOKUP(LEFT(F3317,10),'Find Purchase Orders'!B:J,9,FALSE),"")</f>
        <v/>
      </c>
      <c r="W3317" s="25" t="s">
        <v>7261</v>
      </c>
    </row>
    <row r="3318" spans="1:23" hidden="1">
      <c r="A3318" s="25" t="s">
        <v>7425</v>
      </c>
      <c r="B3318" s="25" t="s">
        <v>8162</v>
      </c>
      <c r="C3318" s="25" t="s">
        <v>7271</v>
      </c>
      <c r="D3318" s="25" t="s">
        <v>15074</v>
      </c>
      <c r="E3318" s="25" t="s">
        <v>15073</v>
      </c>
      <c r="H3318" s="21">
        <v>14025.49</v>
      </c>
      <c r="I3318" s="25" t="s">
        <v>7257</v>
      </c>
      <c r="K3318" s="25" t="s">
        <v>7289</v>
      </c>
      <c r="L3318" s="25" t="s">
        <v>20</v>
      </c>
      <c r="M3318" s="22">
        <v>0</v>
      </c>
      <c r="N3318" s="22">
        <v>0</v>
      </c>
      <c r="O3318" s="21">
        <v>0</v>
      </c>
      <c r="P3318" s="21">
        <v>1613.55</v>
      </c>
      <c r="Q3318" s="25"/>
      <c r="R3318" s="1" t="str">
        <f t="shared" si="54"/>
        <v>ST10186</v>
      </c>
      <c r="S3318" t="str">
        <f>VLOOKUP(R3318,Data!$C$2:$D$261,2,0)</f>
        <v>Brierwood Court</v>
      </c>
      <c r="T3318">
        <f>COUNTIF('Feb 2022'!A:A,D3318)+COUNTIF('Mar 2022'!A:A,D3318)+COUNTIF('Apr 2022'!A:A,D3318)+COUNTIF('May 2022'!A:A,D3318)+COUNTIF('June 2022'!A:A,D3318)+COUNTIF('July 2022'!A:A,D3318)+COUNTIF('Aug 2022'!A:A,D3318)+COUNTIF('Sep 2022'!A:A,D3318)+COUNTIF('Oct 2022'!A:A,D3318)+COUNTIF('Dec 2022'!A:A,D3318)</f>
        <v>0</v>
      </c>
      <c r="U3318" t="e">
        <f>VLOOKUP(Q3318,'Capital Lookup'!A:B,2,FALSE)</f>
        <v>#N/A</v>
      </c>
      <c r="V3318" s="2" t="str">
        <f>IFERROR(VLOOKUP(LEFT(F3318,10),'Find Purchase Orders'!B:J,9,FALSE),"")</f>
        <v/>
      </c>
      <c r="W3318" s="25" t="s">
        <v>7261</v>
      </c>
    </row>
    <row r="3319" spans="1:23" hidden="1">
      <c r="A3319" s="25" t="s">
        <v>7425</v>
      </c>
      <c r="B3319" s="25" t="s">
        <v>8162</v>
      </c>
      <c r="C3319" s="25" t="s">
        <v>7271</v>
      </c>
      <c r="D3319" s="25" t="s">
        <v>15074</v>
      </c>
      <c r="E3319" s="25" t="s">
        <v>15073</v>
      </c>
      <c r="H3319" s="21">
        <v>14690.71</v>
      </c>
      <c r="I3319" s="25" t="s">
        <v>7257</v>
      </c>
      <c r="K3319" s="25" t="s">
        <v>7289</v>
      </c>
      <c r="L3319" s="25" t="s">
        <v>20</v>
      </c>
      <c r="M3319" s="22">
        <v>0</v>
      </c>
      <c r="N3319" s="22">
        <v>0</v>
      </c>
      <c r="O3319" s="21">
        <v>0</v>
      </c>
      <c r="P3319" s="21">
        <v>1690.08</v>
      </c>
      <c r="Q3319" s="25"/>
      <c r="R3319" s="1" t="str">
        <f t="shared" si="54"/>
        <v>ST10186</v>
      </c>
      <c r="S3319" t="str">
        <f>VLOOKUP(R3319,Data!$C$2:$D$261,2,0)</f>
        <v>Brierwood Court</v>
      </c>
      <c r="T3319">
        <f>COUNTIF('Feb 2022'!A:A,D3319)+COUNTIF('Mar 2022'!A:A,D3319)+COUNTIF('Apr 2022'!A:A,D3319)+COUNTIF('May 2022'!A:A,D3319)+COUNTIF('June 2022'!A:A,D3319)+COUNTIF('July 2022'!A:A,D3319)+COUNTIF('Aug 2022'!A:A,D3319)+COUNTIF('Sep 2022'!A:A,D3319)+COUNTIF('Oct 2022'!A:A,D3319)+COUNTIF('Dec 2022'!A:A,D3319)</f>
        <v>0</v>
      </c>
      <c r="U3319" t="e">
        <f>VLOOKUP(Q3319,'Capital Lookup'!A:B,2,FALSE)</f>
        <v>#N/A</v>
      </c>
      <c r="V3319" s="2" t="str">
        <f>IFERROR(VLOOKUP(LEFT(F3319,10),'Find Purchase Orders'!B:J,9,FALSE),"")</f>
        <v/>
      </c>
      <c r="W3319" s="25" t="s">
        <v>7261</v>
      </c>
    </row>
    <row r="3320" spans="1:23" hidden="1">
      <c r="A3320" s="25" t="s">
        <v>7261</v>
      </c>
      <c r="B3320" s="25" t="s">
        <v>9338</v>
      </c>
      <c r="C3320" s="25" t="s">
        <v>7264</v>
      </c>
      <c r="D3320" s="25" t="s">
        <v>5384</v>
      </c>
      <c r="E3320" s="25" t="s">
        <v>9339</v>
      </c>
      <c r="F3320" s="25" t="s">
        <v>15075</v>
      </c>
      <c r="G3320" s="25" t="s">
        <v>14252</v>
      </c>
      <c r="H3320" s="21">
        <v>6885.99</v>
      </c>
      <c r="I3320" s="25" t="s">
        <v>7296</v>
      </c>
      <c r="J3320" s="25" t="s">
        <v>7288</v>
      </c>
      <c r="K3320" s="25" t="s">
        <v>7262</v>
      </c>
      <c r="L3320" s="25" t="s">
        <v>7259</v>
      </c>
      <c r="M3320" s="21">
        <v>6885.99</v>
      </c>
      <c r="N3320" s="21">
        <v>6885.99</v>
      </c>
      <c r="O3320" s="21">
        <v>0</v>
      </c>
      <c r="P3320" s="21">
        <v>6885.99</v>
      </c>
      <c r="Q3320" s="25" t="s">
        <v>9341</v>
      </c>
      <c r="R3320" s="1" t="str">
        <f t="shared" si="54"/>
        <v>ST10008</v>
      </c>
      <c r="S3320" t="str">
        <f>VLOOKUP(R3320,Data!$C$2:$D$261,2,0)</f>
        <v>Trafalgar Lodge</v>
      </c>
      <c r="T3320">
        <f>COUNTIF('Feb 2022'!A:A,D3320)+COUNTIF('Mar 2022'!A:A,D3320)+COUNTIF('Apr 2022'!A:A,D3320)+COUNTIF('May 2022'!A:A,D3320)+COUNTIF('June 2022'!A:A,D3320)+COUNTIF('July 2022'!A:A,D3320)+COUNTIF('Aug 2022'!A:A,D3320)+COUNTIF('Sep 2022'!A:A,D3320)+COUNTIF('Oct 2022'!A:A,D3320)+COUNTIF('Dec 2022'!A:A,D3320)</f>
        <v>1</v>
      </c>
      <c r="U3320" t="str">
        <f>VLOOKUP(Q3320,'Capital Lookup'!A:B,2,FALSE)</f>
        <v>No</v>
      </c>
      <c r="V3320" s="2">
        <f>IFERROR(VLOOKUP(LEFT(F3320,10),'Find Purchase Orders'!B:J,9,FALSE),"")</f>
        <v>44736</v>
      </c>
      <c r="W3320" s="25" t="s">
        <v>7261</v>
      </c>
    </row>
    <row r="3321" spans="1:23" hidden="1">
      <c r="A3321" s="25" t="s">
        <v>7261</v>
      </c>
      <c r="B3321" s="25" t="s">
        <v>8586</v>
      </c>
      <c r="C3321" s="25" t="s">
        <v>7264</v>
      </c>
      <c r="D3321" s="25" t="s">
        <v>5386</v>
      </c>
      <c r="E3321" s="25" t="s">
        <v>8577</v>
      </c>
      <c r="F3321" s="25" t="s">
        <v>15076</v>
      </c>
      <c r="G3321" s="25" t="s">
        <v>15077</v>
      </c>
      <c r="H3321" s="21">
        <v>6318.12</v>
      </c>
      <c r="I3321" s="25" t="s">
        <v>7296</v>
      </c>
      <c r="J3321" s="25" t="s">
        <v>7288</v>
      </c>
      <c r="K3321" s="25" t="s">
        <v>7510</v>
      </c>
      <c r="L3321" s="25" t="s">
        <v>8176</v>
      </c>
      <c r="M3321" s="21">
        <v>6318.12</v>
      </c>
      <c r="N3321" s="21">
        <v>6318.12</v>
      </c>
      <c r="O3321" s="21">
        <v>0</v>
      </c>
      <c r="P3321" s="21">
        <v>6318.12</v>
      </c>
      <c r="Q3321" s="25" t="s">
        <v>15078</v>
      </c>
      <c r="R3321" s="1" t="str">
        <f t="shared" si="54"/>
        <v>ST10079</v>
      </c>
      <c r="S3321" t="str">
        <f>VLOOKUP(R3321,Data!$C$2:$D$261,2,0)</f>
        <v>The Bentley Moose Jaw</v>
      </c>
      <c r="T3321">
        <f>COUNTIF('Feb 2022'!A:A,D3321)+COUNTIF('Mar 2022'!A:A,D3321)+COUNTIF('Apr 2022'!A:A,D3321)+COUNTIF('May 2022'!A:A,D3321)+COUNTIF('June 2022'!A:A,D3321)+COUNTIF('July 2022'!A:A,D3321)+COUNTIF('Aug 2022'!A:A,D3321)+COUNTIF('Sep 2022'!A:A,D3321)+COUNTIF('Oct 2022'!A:A,D3321)+COUNTIF('Dec 2022'!A:A,D3321)</f>
        <v>1</v>
      </c>
      <c r="U3321" t="str">
        <f>VLOOKUP(Q3321,'Capital Lookup'!A:B,2,FALSE)</f>
        <v>No</v>
      </c>
      <c r="V3321" s="2">
        <f>IFERROR(VLOOKUP(LEFT(F3321,10),'Find Purchase Orders'!B:J,9,FALSE),"")</f>
        <v>44736</v>
      </c>
      <c r="W3321" s="25" t="s">
        <v>7261</v>
      </c>
    </row>
    <row r="3322" spans="1:23" hidden="1">
      <c r="A3322" s="25" t="s">
        <v>7478</v>
      </c>
      <c r="B3322" s="25" t="s">
        <v>10169</v>
      </c>
      <c r="C3322" s="25" t="s">
        <v>8058</v>
      </c>
      <c r="D3322" s="25" t="s">
        <v>5427</v>
      </c>
      <c r="E3322" s="25" t="s">
        <v>8577</v>
      </c>
      <c r="F3322" s="25" t="s">
        <v>15079</v>
      </c>
      <c r="G3322" s="25" t="s">
        <v>15080</v>
      </c>
      <c r="H3322" s="21">
        <v>12017.6</v>
      </c>
      <c r="I3322" s="25" t="s">
        <v>7296</v>
      </c>
      <c r="J3322" s="25" t="s">
        <v>7288</v>
      </c>
      <c r="K3322" s="25" t="s">
        <v>7893</v>
      </c>
      <c r="L3322" s="25" t="s">
        <v>8119</v>
      </c>
      <c r="M3322" s="21">
        <v>12017.6</v>
      </c>
      <c r="N3322" s="21">
        <v>11266.5</v>
      </c>
      <c r="O3322" s="21">
        <v>751.1</v>
      </c>
      <c r="P3322" s="21">
        <v>12017.6</v>
      </c>
      <c r="Q3322" s="25" t="s">
        <v>12161</v>
      </c>
      <c r="R3322" s="1" t="str">
        <f t="shared" si="54"/>
        <v>ST10193</v>
      </c>
      <c r="S3322" t="str">
        <f>VLOOKUP(R3322,Data!$C$2:$D$261,2,0)</f>
        <v>Charleswood Care Centre</v>
      </c>
      <c r="T3322">
        <f>COUNTIF('Feb 2022'!A:A,D3322)+COUNTIF('Mar 2022'!A:A,D3322)+COUNTIF('Apr 2022'!A:A,D3322)+COUNTIF('May 2022'!A:A,D3322)+COUNTIF('June 2022'!A:A,D3322)+COUNTIF('July 2022'!A:A,D3322)+COUNTIF('Aug 2022'!A:A,D3322)+COUNTIF('Sep 2022'!A:A,D3322)+COUNTIF('Oct 2022'!A:A,D3322)+COUNTIF('Dec 2022'!A:A,D3322)</f>
        <v>1</v>
      </c>
      <c r="U3322" t="str">
        <f>VLOOKUP(Q3322,'Capital Lookup'!A:B,2,FALSE)</f>
        <v>No</v>
      </c>
      <c r="V3322" s="2">
        <f>IFERROR(VLOOKUP(LEFT(F3322,10),'Find Purchase Orders'!B:J,9,FALSE),"")</f>
        <v>44739</v>
      </c>
      <c r="W3322" s="25" t="s">
        <v>7261</v>
      </c>
    </row>
    <row r="3323" spans="1:23" hidden="1">
      <c r="A3323" s="25" t="s">
        <v>7478</v>
      </c>
      <c r="B3323" s="25" t="s">
        <v>8896</v>
      </c>
      <c r="C3323" s="25" t="s">
        <v>8058</v>
      </c>
      <c r="D3323" s="25" t="s">
        <v>5428</v>
      </c>
      <c r="E3323" s="25" t="s">
        <v>8577</v>
      </c>
      <c r="F3323" s="25" t="s">
        <v>15081</v>
      </c>
      <c r="G3323" s="25" t="s">
        <v>15082</v>
      </c>
      <c r="H3323" s="21">
        <v>5039.37</v>
      </c>
      <c r="I3323" s="25" t="s">
        <v>7287</v>
      </c>
      <c r="J3323" s="25" t="s">
        <v>7288</v>
      </c>
      <c r="K3323" s="25" t="s">
        <v>8274</v>
      </c>
      <c r="L3323" s="25" t="s">
        <v>10102</v>
      </c>
      <c r="M3323" s="21">
        <v>5039.37</v>
      </c>
      <c r="N3323" s="22">
        <v>0</v>
      </c>
      <c r="O3323" s="21">
        <v>5039.37</v>
      </c>
      <c r="P3323" s="21">
        <v>0</v>
      </c>
      <c r="Q3323" s="25" t="s">
        <v>15083</v>
      </c>
      <c r="R3323" s="1" t="str">
        <f t="shared" si="54"/>
        <v>ST10195</v>
      </c>
      <c r="S3323" t="str">
        <f>VLOOKUP(R3323,Data!$C$2:$D$261,2,0)</f>
        <v>Maples Personal Care Home</v>
      </c>
      <c r="T3323">
        <f>COUNTIF('Feb 2022'!A:A,D3323)+COUNTIF('Mar 2022'!A:A,D3323)+COUNTIF('Apr 2022'!A:A,D3323)+COUNTIF('May 2022'!A:A,D3323)+COUNTIF('June 2022'!A:A,D3323)+COUNTIF('July 2022'!A:A,D3323)+COUNTIF('Aug 2022'!A:A,D3323)+COUNTIF('Sep 2022'!A:A,D3323)+COUNTIF('Oct 2022'!A:A,D3323)+COUNTIF('Dec 2022'!A:A,D3323)</f>
        <v>1</v>
      </c>
      <c r="U3323" t="str">
        <f>VLOOKUP(Q3323,'Capital Lookup'!A:B,2,FALSE)</f>
        <v>No</v>
      </c>
      <c r="V3323" s="2">
        <f>IFERROR(VLOOKUP(LEFT(F3323,10),'Find Purchase Orders'!B:J,9,FALSE),"")</f>
        <v>44741</v>
      </c>
      <c r="W3323" s="25" t="s">
        <v>7261</v>
      </c>
    </row>
    <row r="3324" spans="1:23" hidden="1">
      <c r="A3324" s="25" t="s">
        <v>7478</v>
      </c>
      <c r="B3324" s="25" t="s">
        <v>8896</v>
      </c>
      <c r="C3324" s="25" t="s">
        <v>8058</v>
      </c>
      <c r="D3324" s="25" t="s">
        <v>5428</v>
      </c>
      <c r="E3324" s="25" t="s">
        <v>8577</v>
      </c>
      <c r="F3324" s="25" t="s">
        <v>15084</v>
      </c>
      <c r="G3324" s="25" t="s">
        <v>15082</v>
      </c>
      <c r="H3324" s="21">
        <v>9871.5</v>
      </c>
      <c r="I3324" s="25" t="s">
        <v>7287</v>
      </c>
      <c r="J3324" s="25" t="s">
        <v>7288</v>
      </c>
      <c r="K3324" s="25" t="s">
        <v>8274</v>
      </c>
      <c r="L3324" s="25" t="s">
        <v>10102</v>
      </c>
      <c r="M3324" s="21">
        <v>9871.5</v>
      </c>
      <c r="N3324" s="22">
        <v>0</v>
      </c>
      <c r="O3324" s="21">
        <v>9871.5</v>
      </c>
      <c r="P3324" s="21">
        <v>0</v>
      </c>
      <c r="Q3324" s="25" t="s">
        <v>15083</v>
      </c>
      <c r="R3324" s="1" t="str">
        <f t="shared" si="54"/>
        <v>ST10195</v>
      </c>
      <c r="S3324" t="str">
        <f>VLOOKUP(R3324,Data!$C$2:$D$261,2,0)</f>
        <v>Maples Personal Care Home</v>
      </c>
      <c r="T3324">
        <f>COUNTIF('Feb 2022'!A:A,D3324)+COUNTIF('Mar 2022'!A:A,D3324)+COUNTIF('Apr 2022'!A:A,D3324)+COUNTIF('May 2022'!A:A,D3324)+COUNTIF('June 2022'!A:A,D3324)+COUNTIF('July 2022'!A:A,D3324)+COUNTIF('Aug 2022'!A:A,D3324)+COUNTIF('Sep 2022'!A:A,D3324)+COUNTIF('Oct 2022'!A:A,D3324)+COUNTIF('Dec 2022'!A:A,D3324)</f>
        <v>1</v>
      </c>
      <c r="U3324" t="str">
        <f>VLOOKUP(Q3324,'Capital Lookup'!A:B,2,FALSE)</f>
        <v>No</v>
      </c>
      <c r="V3324" s="2">
        <f>IFERROR(VLOOKUP(LEFT(F3324,10),'Find Purchase Orders'!B:J,9,FALSE),"")</f>
        <v>44741</v>
      </c>
      <c r="W3324" s="25" t="s">
        <v>7261</v>
      </c>
    </row>
    <row r="3325" spans="1:23" hidden="1">
      <c r="A3325" s="25" t="s">
        <v>7478</v>
      </c>
      <c r="B3325" s="25" t="s">
        <v>8896</v>
      </c>
      <c r="C3325" s="25" t="s">
        <v>8058</v>
      </c>
      <c r="D3325" s="25" t="s">
        <v>5428</v>
      </c>
      <c r="E3325" s="25" t="s">
        <v>8577</v>
      </c>
      <c r="F3325" s="25" t="s">
        <v>15085</v>
      </c>
      <c r="G3325" s="25" t="s">
        <v>15086</v>
      </c>
      <c r="H3325" s="21">
        <v>7561.01</v>
      </c>
      <c r="I3325" s="25" t="s">
        <v>7287</v>
      </c>
      <c r="J3325" s="25" t="s">
        <v>7288</v>
      </c>
      <c r="K3325" s="25" t="s">
        <v>8274</v>
      </c>
      <c r="L3325" s="25" t="s">
        <v>10102</v>
      </c>
      <c r="M3325" s="21">
        <v>7561.01</v>
      </c>
      <c r="N3325" s="22">
        <v>0</v>
      </c>
      <c r="O3325" s="21">
        <v>7561.01</v>
      </c>
      <c r="P3325" s="21">
        <v>0</v>
      </c>
      <c r="Q3325" s="25" t="s">
        <v>15083</v>
      </c>
      <c r="R3325" s="1" t="str">
        <f t="shared" si="54"/>
        <v>ST10195</v>
      </c>
      <c r="S3325" t="str">
        <f>VLOOKUP(R3325,Data!$C$2:$D$261,2,0)</f>
        <v>Maples Personal Care Home</v>
      </c>
      <c r="T3325">
        <f>COUNTIF('Feb 2022'!A:A,D3325)+COUNTIF('Mar 2022'!A:A,D3325)+COUNTIF('Apr 2022'!A:A,D3325)+COUNTIF('May 2022'!A:A,D3325)+COUNTIF('June 2022'!A:A,D3325)+COUNTIF('July 2022'!A:A,D3325)+COUNTIF('Aug 2022'!A:A,D3325)+COUNTIF('Sep 2022'!A:A,D3325)+COUNTIF('Oct 2022'!A:A,D3325)+COUNTIF('Dec 2022'!A:A,D3325)</f>
        <v>1</v>
      </c>
      <c r="U3325" t="str">
        <f>VLOOKUP(Q3325,'Capital Lookup'!A:B,2,FALSE)</f>
        <v>No</v>
      </c>
      <c r="V3325" s="2">
        <f>IFERROR(VLOOKUP(LEFT(F3325,10),'Find Purchase Orders'!B:J,9,FALSE),"")</f>
        <v>44741</v>
      </c>
      <c r="W3325" s="25" t="s">
        <v>7261</v>
      </c>
    </row>
    <row r="3326" spans="1:23" hidden="1">
      <c r="A3326" s="25" t="s">
        <v>7478</v>
      </c>
      <c r="B3326" s="25" t="s">
        <v>8889</v>
      </c>
      <c r="C3326" s="25" t="s">
        <v>8058</v>
      </c>
      <c r="D3326" s="25" t="s">
        <v>5483</v>
      </c>
      <c r="E3326" s="25" t="s">
        <v>8577</v>
      </c>
      <c r="F3326" s="25" t="s">
        <v>15087</v>
      </c>
      <c r="G3326" s="25" t="s">
        <v>15088</v>
      </c>
      <c r="H3326" s="21">
        <v>40471.24</v>
      </c>
      <c r="I3326" s="25" t="s">
        <v>7296</v>
      </c>
      <c r="J3326" s="25" t="s">
        <v>7288</v>
      </c>
      <c r="K3326" s="25" t="s">
        <v>8274</v>
      </c>
      <c r="L3326" s="25" t="s">
        <v>10102</v>
      </c>
      <c r="M3326" s="21">
        <v>40471.24</v>
      </c>
      <c r="N3326" s="21">
        <v>40019.39</v>
      </c>
      <c r="O3326" s="21">
        <v>451.85</v>
      </c>
      <c r="P3326" s="21">
        <v>40471.24</v>
      </c>
      <c r="Q3326" s="25" t="s">
        <v>15089</v>
      </c>
      <c r="R3326" s="1" t="str">
        <f t="shared" si="54"/>
        <v>ST10192</v>
      </c>
      <c r="S3326" t="str">
        <f>VLOOKUP(R3326,Data!$C$2:$D$261,2,0)</f>
        <v>Valleyview Care Centre</v>
      </c>
      <c r="T3326">
        <f>COUNTIF('Feb 2022'!A:A,D3326)+COUNTIF('Mar 2022'!A:A,D3326)+COUNTIF('Apr 2022'!A:A,D3326)+COUNTIF('May 2022'!A:A,D3326)+COUNTIF('June 2022'!A:A,D3326)+COUNTIF('July 2022'!A:A,D3326)+COUNTIF('Aug 2022'!A:A,D3326)+COUNTIF('Sep 2022'!A:A,D3326)+COUNTIF('Oct 2022'!A:A,D3326)+COUNTIF('Dec 2022'!A:A,D3326)</f>
        <v>1</v>
      </c>
      <c r="U3326" t="str">
        <f>VLOOKUP(Q3326,'Capital Lookup'!A:B,2,FALSE)</f>
        <v>No</v>
      </c>
      <c r="V3326" s="2">
        <f>IFERROR(VLOOKUP(LEFT(F3326,10),'Find Purchase Orders'!B:J,9,FALSE),"")</f>
        <v>44760</v>
      </c>
      <c r="W3326" s="25" t="s">
        <v>7261</v>
      </c>
    </row>
    <row r="3327" spans="1:23" hidden="1">
      <c r="A3327" s="25" t="s">
        <v>7425</v>
      </c>
      <c r="B3327" s="25" t="s">
        <v>8699</v>
      </c>
      <c r="C3327" s="25" t="s">
        <v>7271</v>
      </c>
      <c r="D3327" s="25" t="s">
        <v>5429</v>
      </c>
      <c r="E3327" s="25" t="s">
        <v>8577</v>
      </c>
      <c r="F3327" s="25" t="s">
        <v>15090</v>
      </c>
      <c r="G3327" s="25" t="s">
        <v>15091</v>
      </c>
      <c r="H3327" s="21">
        <v>49744.800000000003</v>
      </c>
      <c r="I3327" s="25" t="s">
        <v>7296</v>
      </c>
      <c r="J3327" s="25" t="s">
        <v>7288</v>
      </c>
      <c r="K3327" s="25" t="s">
        <v>7630</v>
      </c>
      <c r="L3327" s="25" t="s">
        <v>7728</v>
      </c>
      <c r="M3327" s="21">
        <v>49744.800000000003</v>
      </c>
      <c r="N3327" s="21">
        <v>49744.800000000003</v>
      </c>
      <c r="O3327" s="21">
        <v>0</v>
      </c>
      <c r="P3327" s="21">
        <v>49744.800000000003</v>
      </c>
      <c r="Q3327" s="25" t="s">
        <v>15092</v>
      </c>
      <c r="R3327" s="1" t="str">
        <f t="shared" si="54"/>
        <v>ST10198</v>
      </c>
      <c r="S3327" t="str">
        <f>VLOOKUP(R3327,Data!$C$2:$D$261,2,0)</f>
        <v>Poseidon Care Centre</v>
      </c>
      <c r="T3327">
        <f>COUNTIF('Feb 2022'!A:A,D3327)+COUNTIF('Mar 2022'!A:A,D3327)+COUNTIF('Apr 2022'!A:A,D3327)+COUNTIF('May 2022'!A:A,D3327)+COUNTIF('June 2022'!A:A,D3327)+COUNTIF('July 2022'!A:A,D3327)+COUNTIF('Aug 2022'!A:A,D3327)+COUNTIF('Sep 2022'!A:A,D3327)+COUNTIF('Oct 2022'!A:A,D3327)+COUNTIF('Dec 2022'!A:A,D3327)</f>
        <v>1</v>
      </c>
      <c r="U3327" t="str">
        <f>VLOOKUP(Q3327,'Capital Lookup'!A:B,2,FALSE)</f>
        <v>No</v>
      </c>
      <c r="V3327" s="2">
        <f>IFERROR(VLOOKUP(LEFT(F3327,10),'Find Purchase Orders'!B:J,9,FALSE),"")</f>
        <v>44741</v>
      </c>
      <c r="W3327" s="25" t="s">
        <v>7261</v>
      </c>
    </row>
    <row r="3328" spans="1:23" hidden="1">
      <c r="A3328" s="25" t="s">
        <v>7261</v>
      </c>
      <c r="B3328" s="25" t="s">
        <v>10157</v>
      </c>
      <c r="C3328" s="25" t="s">
        <v>7264</v>
      </c>
      <c r="D3328" s="25" t="s">
        <v>15093</v>
      </c>
      <c r="E3328" s="25" t="s">
        <v>8577</v>
      </c>
      <c r="H3328" s="21">
        <v>21217.65</v>
      </c>
      <c r="I3328" s="25" t="s">
        <v>7257</v>
      </c>
      <c r="K3328" s="25" t="s">
        <v>9497</v>
      </c>
      <c r="L3328" s="25" t="s">
        <v>9498</v>
      </c>
      <c r="M3328" s="22">
        <v>0</v>
      </c>
      <c r="N3328" s="22">
        <v>0</v>
      </c>
      <c r="O3328" s="21">
        <v>0</v>
      </c>
      <c r="P3328" s="21">
        <v>2102.65</v>
      </c>
      <c r="Q3328" s="25" t="s">
        <v>15094</v>
      </c>
      <c r="R3328" s="1" t="str">
        <f t="shared" si="54"/>
        <v>ST10081</v>
      </c>
      <c r="S3328" t="str">
        <f>VLOOKUP(R3328,Data!$C$2:$D$261,2,0)</f>
        <v>The Bentley Swift Current</v>
      </c>
      <c r="T3328">
        <f>COUNTIF('Feb 2022'!A:A,D3328)+COUNTIF('Mar 2022'!A:A,D3328)+COUNTIF('Apr 2022'!A:A,D3328)+COUNTIF('May 2022'!A:A,D3328)+COUNTIF('June 2022'!A:A,D3328)+COUNTIF('July 2022'!A:A,D3328)+COUNTIF('Aug 2022'!A:A,D3328)+COUNTIF('Sep 2022'!A:A,D3328)+COUNTIF('Oct 2022'!A:A,D3328)+COUNTIF('Dec 2022'!A:A,D3328)</f>
        <v>0</v>
      </c>
      <c r="U3328" t="str">
        <f>VLOOKUP(Q3328,'Capital Lookup'!A:B,2,FALSE)</f>
        <v>No</v>
      </c>
      <c r="V3328" s="2" t="str">
        <f>IFERROR(VLOOKUP(LEFT(F3328,10),'Find Purchase Orders'!B:J,9,FALSE),"")</f>
        <v/>
      </c>
      <c r="W3328" s="25" t="s">
        <v>7261</v>
      </c>
    </row>
    <row r="3329" spans="1:23" hidden="1">
      <c r="A3329" s="25" t="s">
        <v>7425</v>
      </c>
      <c r="B3329" s="25" t="s">
        <v>9307</v>
      </c>
      <c r="C3329" s="25" t="s">
        <v>7271</v>
      </c>
      <c r="D3329" s="25" t="s">
        <v>5430</v>
      </c>
      <c r="E3329" s="25" t="s">
        <v>7492</v>
      </c>
      <c r="F3329" s="25" t="s">
        <v>15095</v>
      </c>
      <c r="G3329" s="25" t="s">
        <v>15096</v>
      </c>
      <c r="H3329" s="21">
        <v>17006.5</v>
      </c>
      <c r="I3329" s="25" t="s">
        <v>7296</v>
      </c>
      <c r="J3329" s="25" t="s">
        <v>7288</v>
      </c>
      <c r="K3329" s="25" t="s">
        <v>7579</v>
      </c>
      <c r="L3329" s="25" t="s">
        <v>7580</v>
      </c>
      <c r="M3329" s="21">
        <v>17006.5</v>
      </c>
      <c r="N3329" s="21">
        <v>17006.5</v>
      </c>
      <c r="O3329" s="21">
        <v>0</v>
      </c>
      <c r="P3329" s="21">
        <v>17006.5</v>
      </c>
      <c r="Q3329" s="25" t="s">
        <v>15097</v>
      </c>
      <c r="R3329" s="1" t="str">
        <f t="shared" si="54"/>
        <v>ST10158</v>
      </c>
      <c r="S3329" t="str">
        <f>VLOOKUP(R3329,Data!$C$2:$D$261,2,0)</f>
        <v>ReachView Village</v>
      </c>
      <c r="T3329">
        <f>COUNTIF('Feb 2022'!A:A,D3329)+COUNTIF('Mar 2022'!A:A,D3329)+COUNTIF('Apr 2022'!A:A,D3329)+COUNTIF('May 2022'!A:A,D3329)+COUNTIF('June 2022'!A:A,D3329)+COUNTIF('July 2022'!A:A,D3329)+COUNTIF('Aug 2022'!A:A,D3329)+COUNTIF('Sep 2022'!A:A,D3329)+COUNTIF('Oct 2022'!A:A,D3329)+COUNTIF('Dec 2022'!A:A,D3329)</f>
        <v>1</v>
      </c>
      <c r="U3329" t="e">
        <f>VLOOKUP(Q3329,'Capital Lookup'!A:B,2,FALSE)</f>
        <v>#N/A</v>
      </c>
      <c r="V3329" s="2">
        <f>IFERROR(VLOOKUP(LEFT(F3329,10),'Find Purchase Orders'!B:J,9,FALSE),"")</f>
        <v>44741</v>
      </c>
      <c r="W3329" s="25" t="s">
        <v>7261</v>
      </c>
    </row>
    <row r="3330" spans="1:23" hidden="1">
      <c r="A3330" s="25" t="s">
        <v>7425</v>
      </c>
      <c r="B3330" s="25" t="s">
        <v>8178</v>
      </c>
      <c r="C3330" s="25" t="s">
        <v>7271</v>
      </c>
      <c r="D3330" s="25" t="s">
        <v>5484</v>
      </c>
      <c r="E3330" s="25" t="s">
        <v>7492</v>
      </c>
      <c r="F3330" s="25" t="s">
        <v>15098</v>
      </c>
      <c r="G3330" s="25" t="s">
        <v>15099</v>
      </c>
      <c r="H3330" s="21">
        <v>5874.12</v>
      </c>
      <c r="I3330" s="25" t="s">
        <v>7296</v>
      </c>
      <c r="J3330" s="25" t="s">
        <v>7288</v>
      </c>
      <c r="K3330" s="25" t="s">
        <v>7579</v>
      </c>
      <c r="L3330" s="25" t="s">
        <v>7580</v>
      </c>
      <c r="M3330" s="21">
        <v>5874.12</v>
      </c>
      <c r="N3330" s="21">
        <v>5874.12</v>
      </c>
      <c r="O3330" s="21">
        <v>0</v>
      </c>
      <c r="P3330" s="21">
        <v>5874.12</v>
      </c>
      <c r="Q3330" s="25" t="s">
        <v>15100</v>
      </c>
      <c r="R3330" s="1" t="str">
        <f t="shared" si="54"/>
        <v>ST10183</v>
      </c>
      <c r="S3330" t="str">
        <f>VLOOKUP(R3330,Data!$C$2:$D$261,2,0)</f>
        <v>Brierwood Gardens</v>
      </c>
      <c r="T3330">
        <f>COUNTIF('Feb 2022'!A:A,D3330)+COUNTIF('Mar 2022'!A:A,D3330)+COUNTIF('Apr 2022'!A:A,D3330)+COUNTIF('May 2022'!A:A,D3330)+COUNTIF('June 2022'!A:A,D3330)+COUNTIF('July 2022'!A:A,D3330)+COUNTIF('Aug 2022'!A:A,D3330)+COUNTIF('Sep 2022'!A:A,D3330)+COUNTIF('Oct 2022'!A:A,D3330)+COUNTIF('Dec 2022'!A:A,D3330)</f>
        <v>1</v>
      </c>
      <c r="U3330" t="str">
        <f>VLOOKUP(Q3330,'Capital Lookup'!A:B,2,FALSE)</f>
        <v>No</v>
      </c>
      <c r="V3330" s="2">
        <f>IFERROR(VLOOKUP(LEFT(F3330,10),'Find Purchase Orders'!B:J,9,FALSE),"")</f>
        <v>44750</v>
      </c>
      <c r="W3330" s="25" t="s">
        <v>7261</v>
      </c>
    </row>
    <row r="3331" spans="1:23" hidden="1">
      <c r="A3331" s="25" t="s">
        <v>7269</v>
      </c>
      <c r="B3331" s="25" t="s">
        <v>7833</v>
      </c>
      <c r="C3331" s="25" t="s">
        <v>7271</v>
      </c>
      <c r="D3331" s="25" t="s">
        <v>15101</v>
      </c>
      <c r="E3331" s="25" t="s">
        <v>7492</v>
      </c>
      <c r="H3331" s="21">
        <v>6757.4</v>
      </c>
      <c r="I3331" s="25" t="s">
        <v>7257</v>
      </c>
      <c r="K3331" s="25" t="s">
        <v>7495</v>
      </c>
      <c r="L3331" s="25" t="s">
        <v>8052</v>
      </c>
      <c r="M3331" s="22">
        <v>0</v>
      </c>
      <c r="N3331" s="22">
        <v>0</v>
      </c>
      <c r="O3331" s="21">
        <v>0</v>
      </c>
      <c r="P3331" s="21">
        <v>777.4</v>
      </c>
      <c r="Q3331" s="25" t="s">
        <v>15102</v>
      </c>
      <c r="R3331" s="1" t="str">
        <f t="shared" si="54"/>
        <v>ST10156</v>
      </c>
      <c r="S3331" t="str">
        <f>VLOOKUP(R3331,Data!$C$2:$D$261,2,0)</f>
        <v>ThorntonView</v>
      </c>
      <c r="T3331">
        <f>COUNTIF('Feb 2022'!A:A,D3331)+COUNTIF('Mar 2022'!A:A,D3331)+COUNTIF('Apr 2022'!A:A,D3331)+COUNTIF('May 2022'!A:A,D3331)+COUNTIF('June 2022'!A:A,D3331)+COUNTIF('July 2022'!A:A,D3331)+COUNTIF('Aug 2022'!A:A,D3331)+COUNTIF('Sep 2022'!A:A,D3331)+COUNTIF('Oct 2022'!A:A,D3331)+COUNTIF('Dec 2022'!A:A,D3331)</f>
        <v>0</v>
      </c>
      <c r="U3331" t="str">
        <f>VLOOKUP(Q3331,'Capital Lookup'!A:B,2,FALSE)</f>
        <v>No</v>
      </c>
      <c r="V3331" s="2" t="str">
        <f>IFERROR(VLOOKUP(LEFT(F3331,10),'Find Purchase Orders'!B:J,9,FALSE),"")</f>
        <v/>
      </c>
      <c r="W3331" s="25" t="s">
        <v>7261</v>
      </c>
    </row>
    <row r="3332" spans="1:23" hidden="1">
      <c r="A3332" s="25" t="s">
        <v>7261</v>
      </c>
      <c r="B3332" s="25" t="s">
        <v>7417</v>
      </c>
      <c r="C3332" s="25" t="s">
        <v>7282</v>
      </c>
      <c r="D3332" s="25" t="s">
        <v>5388</v>
      </c>
      <c r="E3332" s="25" t="s">
        <v>7576</v>
      </c>
      <c r="F3332" s="25" t="s">
        <v>15103</v>
      </c>
      <c r="G3332" s="25" t="s">
        <v>15104</v>
      </c>
      <c r="H3332" s="21">
        <v>9718</v>
      </c>
      <c r="I3332" s="25" t="s">
        <v>7296</v>
      </c>
      <c r="J3332" s="25" t="s">
        <v>7288</v>
      </c>
      <c r="K3332" s="25" t="s">
        <v>7640</v>
      </c>
      <c r="L3332" s="25" t="s">
        <v>9777</v>
      </c>
      <c r="M3332" s="21">
        <v>9718</v>
      </c>
      <c r="N3332" s="21">
        <v>9718</v>
      </c>
      <c r="O3332" s="21">
        <v>0</v>
      </c>
      <c r="P3332" s="21">
        <v>9718</v>
      </c>
      <c r="Q3332" s="25" t="s">
        <v>15105</v>
      </c>
      <c r="R3332" s="1" t="str">
        <f t="shared" si="54"/>
        <v>ST10012</v>
      </c>
      <c r="S3332" t="str">
        <f>VLOOKUP(R3332,Data!$C$2:$D$261,2,0)</f>
        <v>Forest Hill Place</v>
      </c>
      <c r="T3332">
        <f>COUNTIF('Feb 2022'!A:A,D3332)+COUNTIF('Mar 2022'!A:A,D3332)+COUNTIF('Apr 2022'!A:A,D3332)+COUNTIF('May 2022'!A:A,D3332)+COUNTIF('June 2022'!A:A,D3332)+COUNTIF('July 2022'!A:A,D3332)+COUNTIF('Aug 2022'!A:A,D3332)+COUNTIF('Sep 2022'!A:A,D3332)+COUNTIF('Oct 2022'!A:A,D3332)+COUNTIF('Dec 2022'!A:A,D3332)</f>
        <v>1</v>
      </c>
      <c r="U3332" t="str">
        <f>VLOOKUP(Q3332,'Capital Lookup'!A:B,2,FALSE)</f>
        <v>No</v>
      </c>
      <c r="V3332" s="2">
        <f>IFERROR(VLOOKUP(LEFT(F3332,10),'Find Purchase Orders'!B:J,9,FALSE),"")</f>
        <v>44735</v>
      </c>
      <c r="W3332" s="25" t="s">
        <v>7261</v>
      </c>
    </row>
    <row r="3333" spans="1:23" hidden="1">
      <c r="A3333" s="25" t="s">
        <v>7252</v>
      </c>
      <c r="B3333" s="25" t="s">
        <v>7747</v>
      </c>
      <c r="C3333" s="25" t="s">
        <v>7254</v>
      </c>
      <c r="D3333" s="25" t="s">
        <v>15106</v>
      </c>
      <c r="E3333" s="25" t="s">
        <v>15107</v>
      </c>
      <c r="F3333" s="25" t="s">
        <v>15108</v>
      </c>
      <c r="G3333" s="25" t="s">
        <v>15109</v>
      </c>
      <c r="H3333" s="21">
        <v>12995</v>
      </c>
      <c r="I3333" s="25" t="s">
        <v>7339</v>
      </c>
      <c r="J3333" s="25" t="s">
        <v>7288</v>
      </c>
      <c r="K3333" s="25" t="s">
        <v>7646</v>
      </c>
      <c r="L3333" s="25" t="s">
        <v>9819</v>
      </c>
      <c r="M3333" s="21">
        <v>12995</v>
      </c>
      <c r="N3333" s="21">
        <v>5847.75</v>
      </c>
      <c r="O3333" s="21">
        <v>7147.25</v>
      </c>
      <c r="P3333" s="21">
        <v>6670</v>
      </c>
      <c r="Q3333" s="25" t="s">
        <v>9820</v>
      </c>
      <c r="R3333" s="1" t="str">
        <f t="shared" si="54"/>
        <v>ST10050</v>
      </c>
      <c r="S3333" t="str">
        <f>VLOOKUP(R3333,Data!$C$2:$D$261,2,0)</f>
        <v>Alta Vista</v>
      </c>
      <c r="T3333">
        <f>COUNTIF('Feb 2022'!A:A,D3333)+COUNTIF('Mar 2022'!A:A,D3333)+COUNTIF('Apr 2022'!A:A,D3333)+COUNTIF('May 2022'!A:A,D3333)+COUNTIF('June 2022'!A:A,D3333)+COUNTIF('July 2022'!A:A,D3333)+COUNTIF('Aug 2022'!A:A,D3333)+COUNTIF('Sep 2022'!A:A,D3333)+COUNTIF('Oct 2022'!A:A,D3333)+COUNTIF('Dec 2022'!A:A,D3333)</f>
        <v>0</v>
      </c>
      <c r="U3333" t="str">
        <f>VLOOKUP(Q3333,'Capital Lookup'!A:B,2,FALSE)</f>
        <v>Yes</v>
      </c>
      <c r="V3333" s="2">
        <f>IFERROR(VLOOKUP(LEFT(F3333,10),'Find Purchase Orders'!B:J,9,FALSE),"")</f>
        <v>44761</v>
      </c>
      <c r="W3333" s="25" t="s">
        <v>7261</v>
      </c>
    </row>
    <row r="3334" spans="1:23" hidden="1">
      <c r="A3334" s="25" t="s">
        <v>7425</v>
      </c>
      <c r="B3334" s="25" t="s">
        <v>7956</v>
      </c>
      <c r="C3334" s="25" t="s">
        <v>7271</v>
      </c>
      <c r="D3334" s="25" t="s">
        <v>5431</v>
      </c>
      <c r="E3334" s="25" t="s">
        <v>10018</v>
      </c>
      <c r="F3334" s="25" t="s">
        <v>15110</v>
      </c>
      <c r="G3334" s="25" t="s">
        <v>9986</v>
      </c>
      <c r="H3334" s="21">
        <v>3665.44</v>
      </c>
      <c r="I3334" s="25" t="s">
        <v>7296</v>
      </c>
      <c r="J3334" s="25" t="s">
        <v>7288</v>
      </c>
      <c r="K3334" s="25" t="s">
        <v>7262</v>
      </c>
      <c r="L3334" s="25" t="s">
        <v>7259</v>
      </c>
      <c r="M3334" s="21">
        <v>3665.44</v>
      </c>
      <c r="N3334" s="21">
        <v>3665.44</v>
      </c>
      <c r="O3334" s="21">
        <v>0</v>
      </c>
      <c r="P3334" s="21">
        <v>3665.44</v>
      </c>
      <c r="Q3334" s="25" t="s">
        <v>10021</v>
      </c>
      <c r="R3334" s="1" t="str">
        <f t="shared" si="54"/>
        <v>ST10184</v>
      </c>
      <c r="S3334" t="str">
        <f>VLOOKUP(R3334,Data!$C$2:$D$261,2,0)</f>
        <v>Riverbend Place</v>
      </c>
      <c r="T3334">
        <f>COUNTIF('Feb 2022'!A:A,D3334)+COUNTIF('Mar 2022'!A:A,D3334)+COUNTIF('Apr 2022'!A:A,D3334)+COUNTIF('May 2022'!A:A,D3334)+COUNTIF('June 2022'!A:A,D3334)+COUNTIF('July 2022'!A:A,D3334)+COUNTIF('Aug 2022'!A:A,D3334)+COUNTIF('Sep 2022'!A:A,D3334)+COUNTIF('Oct 2022'!A:A,D3334)+COUNTIF('Dec 2022'!A:A,D3334)</f>
        <v>1</v>
      </c>
      <c r="U3334" t="str">
        <f>VLOOKUP(Q3334,'Capital Lookup'!A:B,2,FALSE)</f>
        <v>No</v>
      </c>
      <c r="V3334" s="2">
        <f>IFERROR(VLOOKUP(LEFT(F3334,10),'Find Purchase Orders'!B:J,9,FALSE),"")</f>
        <v>44739</v>
      </c>
      <c r="W3334" s="25" t="s">
        <v>7261</v>
      </c>
    </row>
    <row r="3335" spans="1:23" hidden="1">
      <c r="A3335" s="25" t="s">
        <v>7425</v>
      </c>
      <c r="B3335" s="25" t="s">
        <v>7956</v>
      </c>
      <c r="C3335" s="25" t="s">
        <v>7271</v>
      </c>
      <c r="D3335" s="25" t="s">
        <v>5432</v>
      </c>
      <c r="E3335" s="25" t="s">
        <v>10018</v>
      </c>
      <c r="F3335" s="25" t="s">
        <v>15111</v>
      </c>
      <c r="G3335" s="25" t="s">
        <v>8295</v>
      </c>
      <c r="H3335" s="21">
        <v>10406.52</v>
      </c>
      <c r="I3335" s="25" t="s">
        <v>7296</v>
      </c>
      <c r="J3335" s="25" t="s">
        <v>7288</v>
      </c>
      <c r="K3335" s="25" t="s">
        <v>7262</v>
      </c>
      <c r="L3335" s="25" t="s">
        <v>7259</v>
      </c>
      <c r="M3335" s="21">
        <v>10406.52</v>
      </c>
      <c r="N3335" s="21">
        <v>10406.52</v>
      </c>
      <c r="O3335" s="21">
        <v>0</v>
      </c>
      <c r="P3335" s="21">
        <v>10406.52</v>
      </c>
      <c r="Q3335" s="25" t="s">
        <v>10021</v>
      </c>
      <c r="R3335" s="1" t="str">
        <f t="shared" si="54"/>
        <v>ST10184</v>
      </c>
      <c r="S3335" t="str">
        <f>VLOOKUP(R3335,Data!$C$2:$D$261,2,0)</f>
        <v>Riverbend Place</v>
      </c>
      <c r="T3335">
        <f>COUNTIF('Feb 2022'!A:A,D3335)+COUNTIF('Mar 2022'!A:A,D3335)+COUNTIF('Apr 2022'!A:A,D3335)+COUNTIF('May 2022'!A:A,D3335)+COUNTIF('June 2022'!A:A,D3335)+COUNTIF('July 2022'!A:A,D3335)+COUNTIF('Aug 2022'!A:A,D3335)+COUNTIF('Sep 2022'!A:A,D3335)+COUNTIF('Oct 2022'!A:A,D3335)+COUNTIF('Dec 2022'!A:A,D3335)</f>
        <v>1</v>
      </c>
      <c r="U3335" t="str">
        <f>VLOOKUP(Q3335,'Capital Lookup'!A:B,2,FALSE)</f>
        <v>No</v>
      </c>
      <c r="V3335" s="2">
        <f>IFERROR(VLOOKUP(LEFT(F3335,10),'Find Purchase Orders'!B:J,9,FALSE),"")</f>
        <v>44739</v>
      </c>
      <c r="W3335" s="25" t="s">
        <v>7261</v>
      </c>
    </row>
    <row r="3336" spans="1:23" hidden="1">
      <c r="A3336" s="25" t="s">
        <v>7261</v>
      </c>
      <c r="B3336" s="25" t="s">
        <v>9144</v>
      </c>
      <c r="C3336" s="25" t="s">
        <v>7264</v>
      </c>
      <c r="D3336" s="25" t="s">
        <v>5433</v>
      </c>
      <c r="E3336" s="25" t="s">
        <v>9391</v>
      </c>
      <c r="F3336" s="25" t="s">
        <v>15112</v>
      </c>
      <c r="G3336" s="25" t="s">
        <v>15113</v>
      </c>
      <c r="H3336" s="21">
        <v>3851.66</v>
      </c>
      <c r="I3336" s="25" t="s">
        <v>7296</v>
      </c>
      <c r="J3336" s="25" t="s">
        <v>7288</v>
      </c>
      <c r="K3336" s="25" t="s">
        <v>7262</v>
      </c>
      <c r="L3336" s="25" t="s">
        <v>7259</v>
      </c>
      <c r="M3336" s="21">
        <v>3851.66</v>
      </c>
      <c r="N3336" s="21">
        <v>3851.66</v>
      </c>
      <c r="O3336" s="21">
        <v>0</v>
      </c>
      <c r="P3336" s="21">
        <v>3851.66</v>
      </c>
      <c r="Q3336" s="25" t="s">
        <v>9394</v>
      </c>
      <c r="R3336" s="1" t="str">
        <f t="shared" si="54"/>
        <v>ST10085</v>
      </c>
      <c r="S3336" t="str">
        <f>VLOOKUP(R3336,Data!$C$2:$D$261,2,0)</f>
        <v>Bentley Regina</v>
      </c>
      <c r="T3336">
        <f>COUNTIF('Feb 2022'!A:A,D3336)+COUNTIF('Mar 2022'!A:A,D3336)+COUNTIF('Apr 2022'!A:A,D3336)+COUNTIF('May 2022'!A:A,D3336)+COUNTIF('June 2022'!A:A,D3336)+COUNTIF('July 2022'!A:A,D3336)+COUNTIF('Aug 2022'!A:A,D3336)+COUNTIF('Sep 2022'!A:A,D3336)+COUNTIF('Oct 2022'!A:A,D3336)+COUNTIF('Dec 2022'!A:A,D3336)</f>
        <v>1</v>
      </c>
      <c r="U3336" t="str">
        <f>VLOOKUP(Q3336,'Capital Lookup'!A:B,2,FALSE)</f>
        <v>No</v>
      </c>
      <c r="V3336" s="2">
        <f>IFERROR(VLOOKUP(LEFT(F3336,10),'Find Purchase Orders'!B:J,9,FALSE),"")</f>
        <v>44739</v>
      </c>
      <c r="W3336" s="25" t="s">
        <v>7261</v>
      </c>
    </row>
    <row r="3337" spans="1:23" hidden="1">
      <c r="A3337" s="25" t="s">
        <v>7425</v>
      </c>
      <c r="B3337" s="25" t="s">
        <v>8162</v>
      </c>
      <c r="C3337" s="25" t="s">
        <v>7271</v>
      </c>
      <c r="D3337" s="25" t="s">
        <v>5485</v>
      </c>
      <c r="E3337" s="25" t="s">
        <v>15073</v>
      </c>
      <c r="F3337" s="25" t="s">
        <v>15114</v>
      </c>
      <c r="G3337" s="25" t="s">
        <v>15115</v>
      </c>
      <c r="H3337" s="21">
        <v>12322.63</v>
      </c>
      <c r="I3337" s="25" t="s">
        <v>7296</v>
      </c>
      <c r="J3337" s="25" t="s">
        <v>7288</v>
      </c>
      <c r="K3337" s="25" t="s">
        <v>7262</v>
      </c>
      <c r="L3337" s="25" t="s">
        <v>7259</v>
      </c>
      <c r="M3337" s="21">
        <v>12322.63</v>
      </c>
      <c r="N3337" s="21">
        <v>12322.63</v>
      </c>
      <c r="O3337" s="21">
        <v>0</v>
      </c>
      <c r="P3337" s="21">
        <v>12322.63</v>
      </c>
      <c r="Q3337" s="25" t="s">
        <v>9283</v>
      </c>
      <c r="R3337" s="1" t="str">
        <f t="shared" si="54"/>
        <v>ST10186</v>
      </c>
      <c r="S3337" t="str">
        <f>VLOOKUP(R3337,Data!$C$2:$D$261,2,0)</f>
        <v>Brierwood Court</v>
      </c>
      <c r="T3337">
        <f>COUNTIF('Feb 2022'!A:A,D3337)+COUNTIF('Mar 2022'!A:A,D3337)+COUNTIF('Apr 2022'!A:A,D3337)+COUNTIF('May 2022'!A:A,D3337)+COUNTIF('June 2022'!A:A,D3337)+COUNTIF('July 2022'!A:A,D3337)+COUNTIF('Aug 2022'!A:A,D3337)+COUNTIF('Sep 2022'!A:A,D3337)+COUNTIF('Oct 2022'!A:A,D3337)+COUNTIF('Dec 2022'!A:A,D3337)</f>
        <v>1</v>
      </c>
      <c r="U3337" t="str">
        <f>VLOOKUP(Q3337,'Capital Lookup'!A:B,2,FALSE)</f>
        <v>No</v>
      </c>
      <c r="V3337" s="2">
        <f>IFERROR(VLOOKUP(LEFT(F3337,10),'Find Purchase Orders'!B:J,9,FALSE),"")</f>
        <v>44749</v>
      </c>
      <c r="W3337" s="25" t="s">
        <v>7261</v>
      </c>
    </row>
    <row r="3338" spans="1:23" hidden="1">
      <c r="A3338" s="25" t="s">
        <v>7425</v>
      </c>
      <c r="B3338" s="25" t="s">
        <v>8162</v>
      </c>
      <c r="C3338" s="25" t="s">
        <v>7271</v>
      </c>
      <c r="D3338" s="25" t="s">
        <v>5485</v>
      </c>
      <c r="E3338" s="25" t="s">
        <v>15073</v>
      </c>
      <c r="F3338" s="25" t="s">
        <v>15116</v>
      </c>
      <c r="G3338" s="25" t="s">
        <v>15117</v>
      </c>
      <c r="H3338" s="21">
        <v>678</v>
      </c>
      <c r="I3338" s="25" t="s">
        <v>7296</v>
      </c>
      <c r="J3338" s="25" t="s">
        <v>7288</v>
      </c>
      <c r="K3338" s="25" t="s">
        <v>7262</v>
      </c>
      <c r="L3338" s="25" t="s">
        <v>7259</v>
      </c>
      <c r="M3338" s="21">
        <v>678</v>
      </c>
      <c r="N3338" s="21">
        <v>678</v>
      </c>
      <c r="O3338" s="21">
        <v>0</v>
      </c>
      <c r="P3338" s="21">
        <v>678</v>
      </c>
      <c r="Q3338" s="25" t="s">
        <v>9283</v>
      </c>
      <c r="R3338" s="1" t="str">
        <f t="shared" si="54"/>
        <v>ST10186</v>
      </c>
      <c r="S3338" t="str">
        <f>VLOOKUP(R3338,Data!$C$2:$D$261,2,0)</f>
        <v>Brierwood Court</v>
      </c>
      <c r="T3338">
        <f>COUNTIF('Feb 2022'!A:A,D3338)+COUNTIF('Mar 2022'!A:A,D3338)+COUNTIF('Apr 2022'!A:A,D3338)+COUNTIF('May 2022'!A:A,D3338)+COUNTIF('June 2022'!A:A,D3338)+COUNTIF('July 2022'!A:A,D3338)+COUNTIF('Aug 2022'!A:A,D3338)+COUNTIF('Sep 2022'!A:A,D3338)+COUNTIF('Oct 2022'!A:A,D3338)+COUNTIF('Dec 2022'!A:A,D3338)</f>
        <v>1</v>
      </c>
      <c r="U3338" t="str">
        <f>VLOOKUP(Q3338,'Capital Lookup'!A:B,2,FALSE)</f>
        <v>No</v>
      </c>
      <c r="V3338" s="2">
        <f>IFERROR(VLOOKUP(LEFT(F3338,10),'Find Purchase Orders'!B:J,9,FALSE),"")</f>
        <v>44749</v>
      </c>
      <c r="W3338" s="25" t="s">
        <v>7261</v>
      </c>
    </row>
    <row r="3339" spans="1:23" hidden="1">
      <c r="A3339" s="25" t="s">
        <v>7261</v>
      </c>
      <c r="B3339" s="25" t="s">
        <v>7291</v>
      </c>
      <c r="C3339" s="25" t="s">
        <v>7264</v>
      </c>
      <c r="D3339" s="25" t="s">
        <v>5390</v>
      </c>
      <c r="E3339" s="25" t="s">
        <v>7293</v>
      </c>
      <c r="F3339" s="25" t="s">
        <v>15118</v>
      </c>
      <c r="G3339" s="25" t="s">
        <v>15119</v>
      </c>
      <c r="H3339" s="21">
        <v>1243.2</v>
      </c>
      <c r="I3339" s="25" t="s">
        <v>7296</v>
      </c>
      <c r="J3339" s="25" t="s">
        <v>7288</v>
      </c>
      <c r="K3339" s="25" t="s">
        <v>7289</v>
      </c>
      <c r="L3339" s="25" t="s">
        <v>7259</v>
      </c>
      <c r="M3339" s="21">
        <v>1243.2</v>
      </c>
      <c r="N3339" s="21">
        <v>1165.5</v>
      </c>
      <c r="O3339" s="21">
        <v>77.7</v>
      </c>
      <c r="P3339" s="21">
        <v>1243.2</v>
      </c>
      <c r="Q3339" s="25" t="s">
        <v>7297</v>
      </c>
      <c r="R3339" s="1" t="str">
        <f t="shared" si="54"/>
        <v>ST10083</v>
      </c>
      <c r="S3339" t="str">
        <f>VLOOKUP(R3339,Data!$C$2:$D$261,2,0)</f>
        <v>The Waverly/Rosewood</v>
      </c>
      <c r="T3339">
        <f>COUNTIF('Feb 2022'!A:A,D3339)+COUNTIF('Mar 2022'!A:A,D3339)+COUNTIF('Apr 2022'!A:A,D3339)+COUNTIF('May 2022'!A:A,D3339)+COUNTIF('June 2022'!A:A,D3339)+COUNTIF('July 2022'!A:A,D3339)+COUNTIF('Aug 2022'!A:A,D3339)+COUNTIF('Sep 2022'!A:A,D3339)+COUNTIF('Oct 2022'!A:A,D3339)+COUNTIF('Dec 2022'!A:A,D3339)</f>
        <v>1</v>
      </c>
      <c r="U3339" t="str">
        <f>VLOOKUP(Q3339,'Capital Lookup'!A:B,2,FALSE)</f>
        <v>No</v>
      </c>
      <c r="V3339" s="2">
        <f>IFERROR(VLOOKUP(LEFT(F3339,10),'Find Purchase Orders'!B:J,9,FALSE),"")</f>
        <v>44736</v>
      </c>
      <c r="W3339" s="25" t="s">
        <v>7261</v>
      </c>
    </row>
    <row r="3340" spans="1:23" hidden="1">
      <c r="A3340" s="25" t="s">
        <v>7425</v>
      </c>
      <c r="B3340" s="25" t="s">
        <v>8162</v>
      </c>
      <c r="C3340" s="25" t="s">
        <v>7271</v>
      </c>
      <c r="D3340" s="25" t="s">
        <v>5727</v>
      </c>
      <c r="E3340" s="25" t="s">
        <v>15073</v>
      </c>
      <c r="F3340" s="25" t="s">
        <v>15120</v>
      </c>
      <c r="G3340" s="25" t="s">
        <v>15121</v>
      </c>
      <c r="H3340" s="21">
        <v>12411.94</v>
      </c>
      <c r="I3340" s="25" t="s">
        <v>7287</v>
      </c>
      <c r="J3340" s="25" t="s">
        <v>7288</v>
      </c>
      <c r="K3340" s="25" t="s">
        <v>7262</v>
      </c>
      <c r="L3340" s="25" t="s">
        <v>7259</v>
      </c>
      <c r="M3340" s="21">
        <v>12411.94</v>
      </c>
      <c r="N3340" s="22">
        <v>0</v>
      </c>
      <c r="O3340" s="21">
        <v>12411.94</v>
      </c>
      <c r="P3340" s="21">
        <v>1427.92</v>
      </c>
      <c r="Q3340" s="25" t="s">
        <v>9283</v>
      </c>
      <c r="R3340" s="1" t="str">
        <f t="shared" si="54"/>
        <v>ST10186</v>
      </c>
      <c r="S3340" t="str">
        <f>VLOOKUP(R3340,Data!$C$2:$D$261,2,0)</f>
        <v>Brierwood Court</v>
      </c>
      <c r="T3340">
        <f>COUNTIF('Feb 2022'!A:A,D3340)+COUNTIF('Mar 2022'!A:A,D3340)+COUNTIF('Apr 2022'!A:A,D3340)+COUNTIF('May 2022'!A:A,D3340)+COUNTIF('June 2022'!A:A,D3340)+COUNTIF('July 2022'!A:A,D3340)+COUNTIF('Aug 2022'!A:A,D3340)+COUNTIF('Sep 2022'!A:A,D3340)+COUNTIF('Oct 2022'!A:A,D3340)+COUNTIF('Dec 2022'!A:A,D3340)</f>
        <v>1</v>
      </c>
      <c r="U3340" t="str">
        <f>VLOOKUP(Q3340,'Capital Lookup'!A:B,2,FALSE)</f>
        <v>No</v>
      </c>
      <c r="V3340" s="2">
        <f>IFERROR(VLOOKUP(LEFT(F3340,10),'Find Purchase Orders'!B:J,9,FALSE),"")</f>
        <v>44770</v>
      </c>
      <c r="W3340" s="25" t="s">
        <v>7261</v>
      </c>
    </row>
    <row r="3341" spans="1:23" hidden="1">
      <c r="A3341" s="25" t="s">
        <v>7261</v>
      </c>
      <c r="B3341" s="25" t="s">
        <v>7291</v>
      </c>
      <c r="C3341" s="25" t="s">
        <v>7264</v>
      </c>
      <c r="D3341" s="25" t="s">
        <v>5392</v>
      </c>
      <c r="E3341" s="25" t="s">
        <v>7293</v>
      </c>
      <c r="F3341" s="25" t="s">
        <v>15122</v>
      </c>
      <c r="G3341" s="25" t="s">
        <v>13449</v>
      </c>
      <c r="H3341" s="21">
        <v>6685.97</v>
      </c>
      <c r="I3341" s="25" t="s">
        <v>7296</v>
      </c>
      <c r="J3341" s="25" t="s">
        <v>7288</v>
      </c>
      <c r="K3341" s="25" t="s">
        <v>7262</v>
      </c>
      <c r="L3341" s="25" t="s">
        <v>7259</v>
      </c>
      <c r="M3341" s="21">
        <v>6685.97</v>
      </c>
      <c r="N3341" s="21">
        <v>6268.1</v>
      </c>
      <c r="O3341" s="21">
        <v>417.87</v>
      </c>
      <c r="P3341" s="21">
        <v>6685.97</v>
      </c>
      <c r="Q3341" s="25" t="s">
        <v>7297</v>
      </c>
      <c r="R3341" s="1" t="str">
        <f t="shared" si="54"/>
        <v>ST10083</v>
      </c>
      <c r="S3341" t="str">
        <f>VLOOKUP(R3341,Data!$C$2:$D$261,2,0)</f>
        <v>The Waverly/Rosewood</v>
      </c>
      <c r="T3341">
        <f>COUNTIF('Feb 2022'!A:A,D3341)+COUNTIF('Mar 2022'!A:A,D3341)+COUNTIF('Apr 2022'!A:A,D3341)+COUNTIF('May 2022'!A:A,D3341)+COUNTIF('June 2022'!A:A,D3341)+COUNTIF('July 2022'!A:A,D3341)+COUNTIF('Aug 2022'!A:A,D3341)+COUNTIF('Sep 2022'!A:A,D3341)+COUNTIF('Oct 2022'!A:A,D3341)+COUNTIF('Dec 2022'!A:A,D3341)</f>
        <v>1</v>
      </c>
      <c r="U3341" t="str">
        <f>VLOOKUP(Q3341,'Capital Lookup'!A:B,2,FALSE)</f>
        <v>No</v>
      </c>
      <c r="V3341" s="2">
        <f>IFERROR(VLOOKUP(LEFT(F3341,10),'Find Purchase Orders'!B:J,9,FALSE),"")</f>
        <v>44737</v>
      </c>
      <c r="W3341" s="25" t="s">
        <v>7261</v>
      </c>
    </row>
    <row r="3342" spans="1:23" hidden="1">
      <c r="A3342" s="25" t="s">
        <v>7620</v>
      </c>
      <c r="B3342" s="25" t="s">
        <v>7615</v>
      </c>
      <c r="C3342" s="25"/>
      <c r="D3342" s="25" t="s">
        <v>5394</v>
      </c>
      <c r="E3342" s="25" t="s">
        <v>7500</v>
      </c>
      <c r="F3342" s="25" t="s">
        <v>15123</v>
      </c>
      <c r="G3342" s="25" t="s">
        <v>15124</v>
      </c>
      <c r="H3342" s="21">
        <v>1835.88</v>
      </c>
      <c r="I3342" s="25" t="s">
        <v>7296</v>
      </c>
      <c r="J3342" s="25" t="s">
        <v>7288</v>
      </c>
      <c r="K3342" s="25" t="s">
        <v>7579</v>
      </c>
      <c r="L3342" s="25" t="s">
        <v>8156</v>
      </c>
      <c r="M3342" s="21">
        <v>1835.88</v>
      </c>
      <c r="N3342" s="21">
        <v>1835.88</v>
      </c>
      <c r="O3342" s="21">
        <v>0</v>
      </c>
      <c r="P3342" s="21">
        <v>1835.88</v>
      </c>
      <c r="Q3342" s="25" t="s">
        <v>15125</v>
      </c>
      <c r="R3342" s="1" t="str">
        <f t="shared" si="54"/>
        <v>ST10334</v>
      </c>
      <c r="S3342" t="str">
        <f>VLOOKUP(R3342,Data!$C$2:$D$261,2,0)</f>
        <v>Humber Valley Terrace</v>
      </c>
      <c r="T3342">
        <f>COUNTIF('Feb 2022'!A:A,D3342)+COUNTIF('Mar 2022'!A:A,D3342)+COUNTIF('Apr 2022'!A:A,D3342)+COUNTIF('May 2022'!A:A,D3342)+COUNTIF('June 2022'!A:A,D3342)+COUNTIF('July 2022'!A:A,D3342)+COUNTIF('Aug 2022'!A:A,D3342)+COUNTIF('Sep 2022'!A:A,D3342)+COUNTIF('Oct 2022'!A:A,D3342)+COUNTIF('Dec 2022'!A:A,D3342)</f>
        <v>1</v>
      </c>
      <c r="U3342" t="str">
        <f>VLOOKUP(Q3342,'Capital Lookup'!A:B,2,FALSE)</f>
        <v>No</v>
      </c>
      <c r="V3342" s="2">
        <f>IFERROR(VLOOKUP(LEFT(F3342,10),'Find Purchase Orders'!B:J,9,FALSE),"")</f>
        <v>44735</v>
      </c>
      <c r="W3342" s="25" t="s">
        <v>7261</v>
      </c>
    </row>
    <row r="3343" spans="1:23" hidden="1">
      <c r="A3343" s="25" t="s">
        <v>7261</v>
      </c>
      <c r="B3343" s="25" t="s">
        <v>7291</v>
      </c>
      <c r="C3343" s="25" t="s">
        <v>7264</v>
      </c>
      <c r="D3343" s="25" t="s">
        <v>5395</v>
      </c>
      <c r="E3343" s="25" t="s">
        <v>7293</v>
      </c>
      <c r="F3343" s="25" t="s">
        <v>15126</v>
      </c>
      <c r="G3343" s="25" t="s">
        <v>14394</v>
      </c>
      <c r="H3343" s="21">
        <v>4306.05</v>
      </c>
      <c r="I3343" s="25" t="s">
        <v>7296</v>
      </c>
      <c r="J3343" s="25" t="s">
        <v>7288</v>
      </c>
      <c r="K3343" s="25" t="s">
        <v>7262</v>
      </c>
      <c r="L3343" s="25" t="s">
        <v>7259</v>
      </c>
      <c r="M3343" s="21">
        <v>4306.05</v>
      </c>
      <c r="N3343" s="21">
        <v>4036.92</v>
      </c>
      <c r="O3343" s="21">
        <v>269.13</v>
      </c>
      <c r="P3343" s="21">
        <v>4306.05</v>
      </c>
      <c r="Q3343" s="25" t="s">
        <v>7297</v>
      </c>
      <c r="R3343" s="1" t="str">
        <f t="shared" si="54"/>
        <v>ST10083</v>
      </c>
      <c r="S3343" t="str">
        <f>VLOOKUP(R3343,Data!$C$2:$D$261,2,0)</f>
        <v>The Waverly/Rosewood</v>
      </c>
      <c r="T3343">
        <f>COUNTIF('Feb 2022'!A:A,D3343)+COUNTIF('Mar 2022'!A:A,D3343)+COUNTIF('Apr 2022'!A:A,D3343)+COUNTIF('May 2022'!A:A,D3343)+COUNTIF('June 2022'!A:A,D3343)+COUNTIF('July 2022'!A:A,D3343)+COUNTIF('Aug 2022'!A:A,D3343)+COUNTIF('Sep 2022'!A:A,D3343)+COUNTIF('Oct 2022'!A:A,D3343)+COUNTIF('Dec 2022'!A:A,D3343)</f>
        <v>1</v>
      </c>
      <c r="U3343" t="str">
        <f>VLOOKUP(Q3343,'Capital Lookup'!A:B,2,FALSE)</f>
        <v>No</v>
      </c>
      <c r="V3343" s="2">
        <f>IFERROR(VLOOKUP(LEFT(F3343,10),'Find Purchase Orders'!B:J,9,FALSE),"")</f>
        <v>44737</v>
      </c>
      <c r="W3343" s="25" t="s">
        <v>7261</v>
      </c>
    </row>
    <row r="3344" spans="1:23" hidden="1">
      <c r="A3344" s="25" t="s">
        <v>7261</v>
      </c>
      <c r="B3344" s="25" t="s">
        <v>7291</v>
      </c>
      <c r="C3344" s="25" t="s">
        <v>7264</v>
      </c>
      <c r="D3344" s="25" t="s">
        <v>5396</v>
      </c>
      <c r="E3344" s="25" t="s">
        <v>7293</v>
      </c>
      <c r="F3344" s="25" t="s">
        <v>15127</v>
      </c>
      <c r="G3344" s="25" t="s">
        <v>15128</v>
      </c>
      <c r="H3344" s="21">
        <v>1064</v>
      </c>
      <c r="I3344" s="25" t="s">
        <v>7287</v>
      </c>
      <c r="J3344" s="25" t="s">
        <v>7288</v>
      </c>
      <c r="K3344" s="25" t="s">
        <v>7289</v>
      </c>
      <c r="L3344" s="25" t="s">
        <v>7259</v>
      </c>
      <c r="M3344" s="21">
        <v>1064</v>
      </c>
      <c r="N3344" s="22">
        <v>0</v>
      </c>
      <c r="O3344" s="21">
        <v>1064</v>
      </c>
      <c r="P3344" s="21">
        <v>114</v>
      </c>
      <c r="Q3344" s="25" t="s">
        <v>7297</v>
      </c>
      <c r="R3344" s="1" t="str">
        <f t="shared" si="54"/>
        <v>ST10083</v>
      </c>
      <c r="S3344" t="str">
        <f>VLOOKUP(R3344,Data!$C$2:$D$261,2,0)</f>
        <v>The Waverly/Rosewood</v>
      </c>
      <c r="T3344">
        <f>COUNTIF('Feb 2022'!A:A,D3344)+COUNTIF('Mar 2022'!A:A,D3344)+COUNTIF('Apr 2022'!A:A,D3344)+COUNTIF('May 2022'!A:A,D3344)+COUNTIF('June 2022'!A:A,D3344)+COUNTIF('July 2022'!A:A,D3344)+COUNTIF('Aug 2022'!A:A,D3344)+COUNTIF('Sep 2022'!A:A,D3344)+COUNTIF('Oct 2022'!A:A,D3344)+COUNTIF('Dec 2022'!A:A,D3344)</f>
        <v>1</v>
      </c>
      <c r="U3344" t="str">
        <f>VLOOKUP(Q3344,'Capital Lookup'!A:B,2,FALSE)</f>
        <v>No</v>
      </c>
      <c r="V3344" s="2">
        <f>IFERROR(VLOOKUP(LEFT(F3344,10),'Find Purchase Orders'!B:J,9,FALSE),"")</f>
        <v>44736</v>
      </c>
      <c r="W3344" s="25" t="s">
        <v>7261</v>
      </c>
    </row>
    <row r="3345" spans="1:23" hidden="1">
      <c r="A3345" s="25" t="s">
        <v>7261</v>
      </c>
      <c r="B3345" s="25" t="s">
        <v>7291</v>
      </c>
      <c r="C3345" s="25" t="s">
        <v>7264</v>
      </c>
      <c r="D3345" s="25" t="s">
        <v>5486</v>
      </c>
      <c r="E3345" s="25" t="s">
        <v>8577</v>
      </c>
      <c r="F3345" s="25" t="s">
        <v>15129</v>
      </c>
      <c r="G3345" s="25" t="s">
        <v>15130</v>
      </c>
      <c r="H3345" s="21">
        <v>6452.33</v>
      </c>
      <c r="I3345" s="25" t="s">
        <v>7296</v>
      </c>
      <c r="J3345" s="25" t="s">
        <v>7288</v>
      </c>
      <c r="K3345" s="25" t="s">
        <v>8946</v>
      </c>
      <c r="L3345" s="25" t="s">
        <v>9029</v>
      </c>
      <c r="M3345" s="21">
        <v>6452.33</v>
      </c>
      <c r="N3345" s="21">
        <v>6452.33</v>
      </c>
      <c r="O3345" s="21">
        <v>0</v>
      </c>
      <c r="P3345" s="21">
        <v>6452.33</v>
      </c>
      <c r="Q3345" s="25" t="s">
        <v>15131</v>
      </c>
      <c r="R3345" s="1" t="str">
        <f t="shared" si="54"/>
        <v>ST10083</v>
      </c>
      <c r="S3345" t="str">
        <f>VLOOKUP(R3345,Data!$C$2:$D$261,2,0)</f>
        <v>The Waverly/Rosewood</v>
      </c>
      <c r="T3345">
        <f>COUNTIF('Feb 2022'!A:A,D3345)+COUNTIF('Mar 2022'!A:A,D3345)+COUNTIF('Apr 2022'!A:A,D3345)+COUNTIF('May 2022'!A:A,D3345)+COUNTIF('June 2022'!A:A,D3345)+COUNTIF('July 2022'!A:A,D3345)+COUNTIF('Aug 2022'!A:A,D3345)+COUNTIF('Sep 2022'!A:A,D3345)+COUNTIF('Oct 2022'!A:A,D3345)+COUNTIF('Dec 2022'!A:A,D3345)</f>
        <v>1</v>
      </c>
      <c r="U3345" t="str">
        <f>VLOOKUP(Q3345,'Capital Lookup'!A:B,2,FALSE)</f>
        <v>No</v>
      </c>
      <c r="V3345" s="2">
        <f>IFERROR(VLOOKUP(LEFT(F3345,10),'Find Purchase Orders'!B:J,9,FALSE),"")</f>
        <v>44755</v>
      </c>
      <c r="W3345" s="25" t="s">
        <v>7261</v>
      </c>
    </row>
    <row r="3346" spans="1:23" hidden="1">
      <c r="A3346" s="25" t="s">
        <v>7261</v>
      </c>
      <c r="B3346" s="25" t="s">
        <v>7291</v>
      </c>
      <c r="C3346" s="25" t="s">
        <v>7264</v>
      </c>
      <c r="D3346" s="25" t="s">
        <v>5398</v>
      </c>
      <c r="E3346" s="25" t="s">
        <v>8577</v>
      </c>
      <c r="F3346" s="25" t="s">
        <v>15132</v>
      </c>
      <c r="G3346" s="25" t="s">
        <v>15133</v>
      </c>
      <c r="H3346" s="21">
        <v>7244.9</v>
      </c>
      <c r="I3346" s="25" t="s">
        <v>7287</v>
      </c>
      <c r="J3346" s="25" t="s">
        <v>7288</v>
      </c>
      <c r="K3346" s="25" t="s">
        <v>7510</v>
      </c>
      <c r="L3346" s="25" t="s">
        <v>8176</v>
      </c>
      <c r="M3346" s="21">
        <v>7244.9</v>
      </c>
      <c r="N3346" s="22">
        <v>0</v>
      </c>
      <c r="O3346" s="21">
        <v>7244.9</v>
      </c>
      <c r="P3346" s="21">
        <v>776.24</v>
      </c>
      <c r="Q3346" s="25" t="s">
        <v>15134</v>
      </c>
      <c r="R3346" s="1" t="str">
        <f t="shared" si="54"/>
        <v>ST10083</v>
      </c>
      <c r="S3346" t="str">
        <f>VLOOKUP(R3346,Data!$C$2:$D$261,2,0)</f>
        <v>The Waverly/Rosewood</v>
      </c>
      <c r="T3346">
        <f>COUNTIF('Feb 2022'!A:A,D3346)+COUNTIF('Mar 2022'!A:A,D3346)+COUNTIF('Apr 2022'!A:A,D3346)+COUNTIF('May 2022'!A:A,D3346)+COUNTIF('June 2022'!A:A,D3346)+COUNTIF('July 2022'!A:A,D3346)+COUNTIF('Aug 2022'!A:A,D3346)+COUNTIF('Sep 2022'!A:A,D3346)+COUNTIF('Oct 2022'!A:A,D3346)+COUNTIF('Dec 2022'!A:A,D3346)</f>
        <v>1</v>
      </c>
      <c r="U3346" t="e">
        <f>VLOOKUP(Q3346,'Capital Lookup'!A:B,2,FALSE)</f>
        <v>#N/A</v>
      </c>
      <c r="V3346" s="2">
        <f>IFERROR(VLOOKUP(LEFT(F3346,10),'Find Purchase Orders'!B:J,9,FALSE),"")</f>
        <v>44736</v>
      </c>
      <c r="W3346" s="25" t="s">
        <v>7261</v>
      </c>
    </row>
    <row r="3347" spans="1:23" hidden="1">
      <c r="A3347" s="25" t="s">
        <v>7269</v>
      </c>
      <c r="B3347" s="25" t="s">
        <v>7531</v>
      </c>
      <c r="C3347" s="25"/>
      <c r="D3347" s="25" t="s">
        <v>5658</v>
      </c>
      <c r="E3347" s="25" t="s">
        <v>8577</v>
      </c>
      <c r="F3347" s="25" t="s">
        <v>15135</v>
      </c>
      <c r="G3347" s="25" t="s">
        <v>15136</v>
      </c>
      <c r="H3347" s="21">
        <v>6641.13</v>
      </c>
      <c r="I3347" s="25" t="s">
        <v>7296</v>
      </c>
      <c r="J3347" s="25" t="s">
        <v>7288</v>
      </c>
      <c r="K3347" s="25" t="s">
        <v>7893</v>
      </c>
      <c r="L3347" s="25" t="s">
        <v>8166</v>
      </c>
      <c r="M3347" s="21">
        <v>6641.13</v>
      </c>
      <c r="N3347" s="21">
        <v>6641.13</v>
      </c>
      <c r="O3347" s="21">
        <v>0</v>
      </c>
      <c r="P3347" s="21">
        <v>6641.13</v>
      </c>
      <c r="Q3347" s="25" t="s">
        <v>15137</v>
      </c>
      <c r="R3347" s="1" t="str">
        <f t="shared" si="54"/>
        <v>ST10223</v>
      </c>
      <c r="S3347" t="str">
        <f>VLOOKUP(R3347,Data!$C$2:$D$261,2,0)</f>
        <v>Green Falls Landing</v>
      </c>
      <c r="T3347">
        <f>COUNTIF('Feb 2022'!A:A,D3347)+COUNTIF('Mar 2022'!A:A,D3347)+COUNTIF('Apr 2022'!A:A,D3347)+COUNTIF('May 2022'!A:A,D3347)+COUNTIF('June 2022'!A:A,D3347)+COUNTIF('July 2022'!A:A,D3347)+COUNTIF('Aug 2022'!A:A,D3347)+COUNTIF('Sep 2022'!A:A,D3347)+COUNTIF('Oct 2022'!A:A,D3347)+COUNTIF('Dec 2022'!A:A,D3347)</f>
        <v>1</v>
      </c>
      <c r="U3347" t="str">
        <f>VLOOKUP(Q3347,'Capital Lookup'!A:B,2,FALSE)</f>
        <v>No</v>
      </c>
      <c r="V3347" s="2">
        <f>IFERROR(VLOOKUP(LEFT(F3347,10),'Find Purchase Orders'!B:J,9,FALSE),"")</f>
        <v>44762</v>
      </c>
      <c r="W3347" s="25" t="s">
        <v>7261</v>
      </c>
    </row>
    <row r="3348" spans="1:23" hidden="1">
      <c r="A3348" s="25" t="s">
        <v>15138</v>
      </c>
      <c r="B3348" s="25" t="s">
        <v>10157</v>
      </c>
      <c r="C3348" s="25" t="s">
        <v>7264</v>
      </c>
      <c r="D3348" s="25" t="s">
        <v>5487</v>
      </c>
      <c r="E3348" s="25" t="s">
        <v>8577</v>
      </c>
      <c r="F3348" s="25" t="s">
        <v>15139</v>
      </c>
      <c r="G3348" s="25" t="s">
        <v>15140</v>
      </c>
      <c r="H3348" s="21">
        <v>21220.98</v>
      </c>
      <c r="I3348" s="25" t="s">
        <v>7296</v>
      </c>
      <c r="J3348" s="25" t="s">
        <v>7288</v>
      </c>
      <c r="K3348" s="25" t="s">
        <v>7778</v>
      </c>
      <c r="L3348" s="25" t="s">
        <v>9498</v>
      </c>
      <c r="M3348" s="21">
        <v>21220.98</v>
      </c>
      <c r="N3348" s="21">
        <v>20164.48</v>
      </c>
      <c r="O3348" s="21">
        <v>1056.5</v>
      </c>
      <c r="P3348" s="21">
        <v>21220.98</v>
      </c>
      <c r="Q3348" s="25" t="s">
        <v>15094</v>
      </c>
      <c r="R3348" s="1" t="str">
        <f t="shared" si="54"/>
        <v>ST10081</v>
      </c>
      <c r="S3348" t="str">
        <f>VLOOKUP(R3348,Data!$C$2:$D$261,2,0)</f>
        <v>The Bentley Swift Current</v>
      </c>
      <c r="T3348">
        <f>COUNTIF('Feb 2022'!A:A,D3348)+COUNTIF('Mar 2022'!A:A,D3348)+COUNTIF('Apr 2022'!A:A,D3348)+COUNTIF('May 2022'!A:A,D3348)+COUNTIF('June 2022'!A:A,D3348)+COUNTIF('July 2022'!A:A,D3348)+COUNTIF('Aug 2022'!A:A,D3348)+COUNTIF('Sep 2022'!A:A,D3348)+COUNTIF('Oct 2022'!A:A,D3348)+COUNTIF('Dec 2022'!A:A,D3348)</f>
        <v>1</v>
      </c>
      <c r="U3348" t="str">
        <f>VLOOKUP(Q3348,'Capital Lookup'!A:B,2,FALSE)</f>
        <v>No</v>
      </c>
      <c r="V3348" s="2">
        <f>IFERROR(VLOOKUP(LEFT(F3348,10),'Find Purchase Orders'!B:J,9,FALSE),"")</f>
        <v>44756</v>
      </c>
      <c r="W3348" s="25" t="s">
        <v>7261</v>
      </c>
    </row>
    <row r="3349" spans="1:23" hidden="1">
      <c r="A3349" s="25" t="s">
        <v>7261</v>
      </c>
      <c r="B3349" s="25" t="s">
        <v>8595</v>
      </c>
      <c r="C3349" s="25" t="s">
        <v>7264</v>
      </c>
      <c r="D3349" s="25" t="s">
        <v>5434</v>
      </c>
      <c r="E3349" s="25" t="s">
        <v>8443</v>
      </c>
      <c r="F3349" s="25" t="s">
        <v>15141</v>
      </c>
      <c r="G3349" s="25" t="s">
        <v>15142</v>
      </c>
      <c r="H3349" s="21">
        <v>8502.75</v>
      </c>
      <c r="I3349" s="25" t="s">
        <v>7296</v>
      </c>
      <c r="J3349" s="25" t="s">
        <v>7288</v>
      </c>
      <c r="K3349" s="25" t="s">
        <v>9972</v>
      </c>
      <c r="L3349" s="25" t="s">
        <v>15143</v>
      </c>
      <c r="M3349" s="21">
        <v>8502.75</v>
      </c>
      <c r="N3349" s="21">
        <v>8501.16</v>
      </c>
      <c r="O3349" s="21">
        <v>1.59</v>
      </c>
      <c r="P3349" s="21">
        <v>8502.75</v>
      </c>
      <c r="Q3349" s="25" t="s">
        <v>15144</v>
      </c>
      <c r="R3349" s="1" t="str">
        <f t="shared" si="54"/>
        <v>ST10059</v>
      </c>
      <c r="S3349" t="str">
        <f>VLOOKUP(R3349,Data!$C$2:$D$261,2,0)</f>
        <v>Parkwood Manor</v>
      </c>
      <c r="T3349">
        <f>COUNTIF('Feb 2022'!A:A,D3349)+COUNTIF('Mar 2022'!A:A,D3349)+COUNTIF('Apr 2022'!A:A,D3349)+COUNTIF('May 2022'!A:A,D3349)+COUNTIF('June 2022'!A:A,D3349)+COUNTIF('July 2022'!A:A,D3349)+COUNTIF('Aug 2022'!A:A,D3349)+COUNTIF('Sep 2022'!A:A,D3349)+COUNTIF('Oct 2022'!A:A,D3349)+COUNTIF('Dec 2022'!A:A,D3349)</f>
        <v>1</v>
      </c>
      <c r="U3349" t="e">
        <f>VLOOKUP(Q3349,'Capital Lookup'!A:B,2,FALSE)</f>
        <v>#N/A</v>
      </c>
      <c r="V3349" s="2">
        <f>IFERROR(VLOOKUP(LEFT(F3349,10),'Find Purchase Orders'!B:J,9,FALSE),"")</f>
        <v>44739</v>
      </c>
      <c r="W3349" s="25" t="s">
        <v>7261</v>
      </c>
    </row>
    <row r="3350" spans="1:23" hidden="1">
      <c r="A3350" s="25" t="s">
        <v>7261</v>
      </c>
      <c r="B3350" s="25" t="s">
        <v>8520</v>
      </c>
      <c r="C3350" s="25" t="s">
        <v>7264</v>
      </c>
      <c r="D3350" s="25" t="s">
        <v>5400</v>
      </c>
      <c r="E3350" s="25" t="s">
        <v>8140</v>
      </c>
      <c r="F3350" s="25" t="s">
        <v>15145</v>
      </c>
      <c r="G3350" s="25" t="s">
        <v>15146</v>
      </c>
      <c r="H3350" s="21">
        <v>43964.91</v>
      </c>
      <c r="I3350" s="25" t="s">
        <v>7296</v>
      </c>
      <c r="J3350" s="25" t="s">
        <v>7288</v>
      </c>
      <c r="K3350" s="25" t="s">
        <v>7510</v>
      </c>
      <c r="L3350" s="25" t="s">
        <v>8176</v>
      </c>
      <c r="M3350" s="21">
        <v>43964.91</v>
      </c>
      <c r="N3350" s="22">
        <v>0</v>
      </c>
      <c r="O3350" s="21">
        <v>43964.91</v>
      </c>
      <c r="P3350" s="21">
        <v>43964.91</v>
      </c>
      <c r="Q3350" s="25" t="s">
        <v>15147</v>
      </c>
      <c r="R3350" s="1" t="str">
        <f t="shared" si="54"/>
        <v>ST10004</v>
      </c>
      <c r="S3350" t="str">
        <f>VLOOKUP(R3350,Data!$C$2:$D$261,2,0)</f>
        <v>Churchill Place</v>
      </c>
      <c r="T3350">
        <f>COUNTIF('Feb 2022'!A:A,D3350)+COUNTIF('Mar 2022'!A:A,D3350)+COUNTIF('Apr 2022'!A:A,D3350)+COUNTIF('May 2022'!A:A,D3350)+COUNTIF('June 2022'!A:A,D3350)+COUNTIF('July 2022'!A:A,D3350)+COUNTIF('Aug 2022'!A:A,D3350)+COUNTIF('Sep 2022'!A:A,D3350)+COUNTIF('Oct 2022'!A:A,D3350)+COUNTIF('Dec 2022'!A:A,D3350)</f>
        <v>1</v>
      </c>
      <c r="U3350" t="str">
        <f>VLOOKUP(Q3350,'Capital Lookup'!A:B,2,FALSE)</f>
        <v>No</v>
      </c>
      <c r="V3350" s="2">
        <f>IFERROR(VLOOKUP(LEFT(F3350,10),'Find Purchase Orders'!B:J,9,FALSE),"")</f>
        <v>44736</v>
      </c>
      <c r="W3350" s="25" t="s">
        <v>7261</v>
      </c>
    </row>
    <row r="3351" spans="1:23" hidden="1">
      <c r="A3351" s="25" t="s">
        <v>7261</v>
      </c>
      <c r="B3351" s="25" t="s">
        <v>8501</v>
      </c>
      <c r="C3351" s="25" t="s">
        <v>7264</v>
      </c>
      <c r="D3351" s="25" t="s">
        <v>5401</v>
      </c>
      <c r="E3351" s="25" t="s">
        <v>8140</v>
      </c>
      <c r="F3351" s="25" t="s">
        <v>15148</v>
      </c>
      <c r="G3351" s="25" t="s">
        <v>15149</v>
      </c>
      <c r="H3351" s="21">
        <v>16933.05</v>
      </c>
      <c r="I3351" s="25" t="s">
        <v>7296</v>
      </c>
      <c r="J3351" s="25" t="s">
        <v>7288</v>
      </c>
      <c r="K3351" s="25" t="s">
        <v>7495</v>
      </c>
      <c r="L3351" s="25" t="s">
        <v>7745</v>
      </c>
      <c r="M3351" s="21">
        <v>16933.05</v>
      </c>
      <c r="N3351" s="21">
        <v>4503.05</v>
      </c>
      <c r="O3351" s="21">
        <v>12430</v>
      </c>
      <c r="P3351" s="21">
        <v>16933.05</v>
      </c>
      <c r="Q3351" s="25" t="s">
        <v>15150</v>
      </c>
      <c r="R3351" s="1" t="str">
        <f t="shared" si="54"/>
        <v>ST10005</v>
      </c>
      <c r="S3351" t="str">
        <f>VLOOKUP(R3351,Data!$C$2:$D$261,2,0)</f>
        <v>The Kensington Oakville</v>
      </c>
      <c r="T3351">
        <f>COUNTIF('Feb 2022'!A:A,D3351)+COUNTIF('Mar 2022'!A:A,D3351)+COUNTIF('Apr 2022'!A:A,D3351)+COUNTIF('May 2022'!A:A,D3351)+COUNTIF('June 2022'!A:A,D3351)+COUNTIF('July 2022'!A:A,D3351)+COUNTIF('Aug 2022'!A:A,D3351)+COUNTIF('Sep 2022'!A:A,D3351)+COUNTIF('Oct 2022'!A:A,D3351)+COUNTIF('Dec 2022'!A:A,D3351)</f>
        <v>1</v>
      </c>
      <c r="U3351" t="str">
        <f>VLOOKUP(Q3351,'Capital Lookup'!A:B,2,FALSE)</f>
        <v>No</v>
      </c>
      <c r="V3351" s="2">
        <f>IFERROR(VLOOKUP(LEFT(F3351,10),'Find Purchase Orders'!B:J,9,FALSE),"")</f>
        <v>44736</v>
      </c>
      <c r="W3351" s="25" t="s">
        <v>7261</v>
      </c>
    </row>
    <row r="3352" spans="1:23" hidden="1">
      <c r="A3352" s="25" t="s">
        <v>7261</v>
      </c>
      <c r="B3352" s="25" t="s">
        <v>8749</v>
      </c>
      <c r="C3352" s="25" t="s">
        <v>7282</v>
      </c>
      <c r="D3352" s="25" t="s">
        <v>5403</v>
      </c>
      <c r="E3352" s="25" t="s">
        <v>8140</v>
      </c>
      <c r="F3352" s="25" t="s">
        <v>15151</v>
      </c>
      <c r="G3352" s="25" t="s">
        <v>15152</v>
      </c>
      <c r="H3352" s="21">
        <v>8213.9699999999993</v>
      </c>
      <c r="I3352" s="25" t="s">
        <v>7296</v>
      </c>
      <c r="J3352" s="25" t="s">
        <v>7288</v>
      </c>
      <c r="K3352" s="25" t="s">
        <v>9643</v>
      </c>
      <c r="L3352" s="25" t="s">
        <v>9644</v>
      </c>
      <c r="M3352" s="21">
        <v>8213.9699999999993</v>
      </c>
      <c r="N3352" s="21">
        <v>8213.9699999999993</v>
      </c>
      <c r="O3352" s="21">
        <v>0</v>
      </c>
      <c r="P3352" s="21">
        <v>8213.9699999999993</v>
      </c>
      <c r="Q3352" s="25" t="s">
        <v>15153</v>
      </c>
      <c r="R3352" s="1" t="str">
        <f t="shared" si="54"/>
        <v>ST10011</v>
      </c>
      <c r="S3352" t="str">
        <f>VLOOKUP(R3352,Data!$C$2:$D$261,2,0)</f>
        <v>The Beechwood</v>
      </c>
      <c r="T3352">
        <f>COUNTIF('Feb 2022'!A:A,D3352)+COUNTIF('Mar 2022'!A:A,D3352)+COUNTIF('Apr 2022'!A:A,D3352)+COUNTIF('May 2022'!A:A,D3352)+COUNTIF('June 2022'!A:A,D3352)+COUNTIF('July 2022'!A:A,D3352)+COUNTIF('Aug 2022'!A:A,D3352)+COUNTIF('Sep 2022'!A:A,D3352)+COUNTIF('Oct 2022'!A:A,D3352)+COUNTIF('Dec 2022'!A:A,D3352)</f>
        <v>1</v>
      </c>
      <c r="U3352" t="str">
        <f>VLOOKUP(Q3352,'Capital Lookup'!A:B,2,FALSE)</f>
        <v>No</v>
      </c>
      <c r="V3352" s="2">
        <f>IFERROR(VLOOKUP(LEFT(F3352,10),'Find Purchase Orders'!B:J,9,FALSE),"")</f>
        <v>44736</v>
      </c>
      <c r="W3352" s="25" t="s">
        <v>7261</v>
      </c>
    </row>
    <row r="3353" spans="1:23" hidden="1">
      <c r="A3353" s="25" t="s">
        <v>13441</v>
      </c>
      <c r="B3353" s="25" t="s">
        <v>8749</v>
      </c>
      <c r="C3353" s="25" t="s">
        <v>7282</v>
      </c>
      <c r="D3353" s="25" t="s">
        <v>5404</v>
      </c>
      <c r="E3353" s="25" t="s">
        <v>8140</v>
      </c>
      <c r="F3353" s="25" t="s">
        <v>15154</v>
      </c>
      <c r="G3353" s="25" t="s">
        <v>15155</v>
      </c>
      <c r="H3353" s="21">
        <v>4108.1400000000003</v>
      </c>
      <c r="I3353" s="25" t="s">
        <v>7296</v>
      </c>
      <c r="J3353" s="25" t="s">
        <v>7288</v>
      </c>
      <c r="K3353" s="25" t="s">
        <v>7579</v>
      </c>
      <c r="L3353" s="25" t="s">
        <v>8156</v>
      </c>
      <c r="M3353" s="21">
        <v>4108.1400000000003</v>
      </c>
      <c r="N3353" s="21">
        <v>4108.1400000000003</v>
      </c>
      <c r="O3353" s="21">
        <v>0</v>
      </c>
      <c r="P3353" s="21">
        <v>4108.1400000000003</v>
      </c>
      <c r="Q3353" s="25" t="s">
        <v>15156</v>
      </c>
      <c r="R3353" s="1" t="str">
        <f t="shared" si="54"/>
        <v>ST10011</v>
      </c>
      <c r="S3353" t="str">
        <f>VLOOKUP(R3353,Data!$C$2:$D$261,2,0)</f>
        <v>The Beechwood</v>
      </c>
      <c r="T3353">
        <f>COUNTIF('Feb 2022'!A:A,D3353)+COUNTIF('Mar 2022'!A:A,D3353)+COUNTIF('Apr 2022'!A:A,D3353)+COUNTIF('May 2022'!A:A,D3353)+COUNTIF('June 2022'!A:A,D3353)+COUNTIF('July 2022'!A:A,D3353)+COUNTIF('Aug 2022'!A:A,D3353)+COUNTIF('Sep 2022'!A:A,D3353)+COUNTIF('Oct 2022'!A:A,D3353)+COUNTIF('Dec 2022'!A:A,D3353)</f>
        <v>1</v>
      </c>
      <c r="U3353" t="str">
        <f>VLOOKUP(Q3353,'Capital Lookup'!A:B,2,FALSE)</f>
        <v>No</v>
      </c>
      <c r="V3353" s="2">
        <f>IFERROR(VLOOKUP(LEFT(F3353,10),'Find Purchase Orders'!B:J,9,FALSE),"")</f>
        <v>44738</v>
      </c>
      <c r="W3353" s="25" t="s">
        <v>7261</v>
      </c>
    </row>
    <row r="3354" spans="1:23" hidden="1">
      <c r="A3354" s="25" t="s">
        <v>7261</v>
      </c>
      <c r="B3354" s="25" t="s">
        <v>7343</v>
      </c>
      <c r="C3354" s="25" t="s">
        <v>7282</v>
      </c>
      <c r="D3354" s="25" t="s">
        <v>5406</v>
      </c>
      <c r="E3354" s="25" t="s">
        <v>8140</v>
      </c>
      <c r="F3354" s="25" t="s">
        <v>15157</v>
      </c>
      <c r="G3354" s="25" t="s">
        <v>15158</v>
      </c>
      <c r="H3354" s="21">
        <v>4857.87</v>
      </c>
      <c r="I3354" s="25" t="s">
        <v>7296</v>
      </c>
      <c r="J3354" s="25" t="s">
        <v>7288</v>
      </c>
      <c r="K3354" s="25" t="s">
        <v>7495</v>
      </c>
      <c r="L3354" s="25" t="s">
        <v>7745</v>
      </c>
      <c r="M3354" s="21">
        <v>4857.87</v>
      </c>
      <c r="N3354" s="21">
        <v>4857.87</v>
      </c>
      <c r="O3354" s="21">
        <v>0</v>
      </c>
      <c r="P3354" s="21">
        <v>4857.87</v>
      </c>
      <c r="Q3354" s="25" t="s">
        <v>15159</v>
      </c>
      <c r="R3354" s="1" t="str">
        <f t="shared" si="54"/>
        <v>ST10093</v>
      </c>
      <c r="S3354" t="str">
        <f>VLOOKUP(R3354,Data!$C$2:$D$261,2,0)</f>
        <v>Windermere on The Mount</v>
      </c>
      <c r="T3354">
        <f>COUNTIF('Feb 2022'!A:A,D3354)+COUNTIF('Mar 2022'!A:A,D3354)+COUNTIF('Apr 2022'!A:A,D3354)+COUNTIF('May 2022'!A:A,D3354)+COUNTIF('June 2022'!A:A,D3354)+COUNTIF('July 2022'!A:A,D3354)+COUNTIF('Aug 2022'!A:A,D3354)+COUNTIF('Sep 2022'!A:A,D3354)+COUNTIF('Oct 2022'!A:A,D3354)+COUNTIF('Dec 2022'!A:A,D3354)</f>
        <v>1</v>
      </c>
      <c r="U3354" t="str">
        <f>VLOOKUP(Q3354,'Capital Lookup'!A:B,2,FALSE)</f>
        <v>No</v>
      </c>
      <c r="V3354" s="2">
        <f>IFERROR(VLOOKUP(LEFT(F3354,10),'Find Purchase Orders'!B:J,9,FALSE),"")</f>
        <v>44735</v>
      </c>
      <c r="W3354" s="25" t="s">
        <v>7261</v>
      </c>
    </row>
    <row r="3355" spans="1:23" hidden="1">
      <c r="A3355" s="25" t="s">
        <v>7261</v>
      </c>
      <c r="B3355" s="25" t="s">
        <v>9368</v>
      </c>
      <c r="C3355" s="25" t="s">
        <v>7282</v>
      </c>
      <c r="D3355" s="25" t="s">
        <v>5408</v>
      </c>
      <c r="E3355" s="25" t="s">
        <v>8140</v>
      </c>
      <c r="F3355" s="25" t="s">
        <v>15160</v>
      </c>
      <c r="G3355" s="25" t="s">
        <v>15161</v>
      </c>
      <c r="H3355" s="21">
        <v>5783.2</v>
      </c>
      <c r="I3355" s="25" t="s">
        <v>7296</v>
      </c>
      <c r="J3355" s="25" t="s">
        <v>7288</v>
      </c>
      <c r="K3355" s="25" t="s">
        <v>7495</v>
      </c>
      <c r="L3355" s="25" t="s">
        <v>7745</v>
      </c>
      <c r="M3355" s="21">
        <v>5783.2</v>
      </c>
      <c r="N3355" s="21">
        <v>5783.2</v>
      </c>
      <c r="O3355" s="21">
        <v>0</v>
      </c>
      <c r="P3355" s="21">
        <v>5783.2</v>
      </c>
      <c r="Q3355" s="25" t="s">
        <v>15162</v>
      </c>
      <c r="R3355" s="1" t="str">
        <f t="shared" si="54"/>
        <v>ST10006</v>
      </c>
      <c r="S3355" t="str">
        <f>VLOOKUP(R3355,Data!$C$2:$D$261,2,0)</f>
        <v>Maplecrest Village</v>
      </c>
      <c r="T3355">
        <f>COUNTIF('Feb 2022'!A:A,D3355)+COUNTIF('Mar 2022'!A:A,D3355)+COUNTIF('Apr 2022'!A:A,D3355)+COUNTIF('May 2022'!A:A,D3355)+COUNTIF('June 2022'!A:A,D3355)+COUNTIF('July 2022'!A:A,D3355)+COUNTIF('Aug 2022'!A:A,D3355)+COUNTIF('Sep 2022'!A:A,D3355)+COUNTIF('Oct 2022'!A:A,D3355)+COUNTIF('Dec 2022'!A:A,D3355)</f>
        <v>1</v>
      </c>
      <c r="U3355" t="str">
        <f>VLOOKUP(Q3355,'Capital Lookup'!A:B,2,FALSE)</f>
        <v>No</v>
      </c>
      <c r="V3355" s="2">
        <f>IFERROR(VLOOKUP(LEFT(F3355,10),'Find Purchase Orders'!B:J,9,FALSE),"")</f>
        <v>44736</v>
      </c>
      <c r="W3355" s="25" t="s">
        <v>7261</v>
      </c>
    </row>
    <row r="3356" spans="1:23" hidden="1">
      <c r="A3356" s="25" t="s">
        <v>8413</v>
      </c>
      <c r="B3356" s="25" t="s">
        <v>7479</v>
      </c>
      <c r="C3356" s="25" t="s">
        <v>7264</v>
      </c>
      <c r="D3356" s="25" t="s">
        <v>5410</v>
      </c>
      <c r="E3356" s="25" t="s">
        <v>8140</v>
      </c>
      <c r="F3356" s="25" t="s">
        <v>15163</v>
      </c>
      <c r="G3356" s="25" t="s">
        <v>15164</v>
      </c>
      <c r="H3356" s="21">
        <v>1823.82</v>
      </c>
      <c r="I3356" s="25" t="s">
        <v>7296</v>
      </c>
      <c r="J3356" s="25" t="s">
        <v>7288</v>
      </c>
      <c r="K3356" s="25" t="s">
        <v>7778</v>
      </c>
      <c r="L3356" s="25" t="s">
        <v>8150</v>
      </c>
      <c r="M3356" s="21">
        <v>1823.82</v>
      </c>
      <c r="N3356" s="21">
        <v>1823.82</v>
      </c>
      <c r="O3356" s="21">
        <v>0</v>
      </c>
      <c r="P3356" s="21">
        <v>1823.82</v>
      </c>
      <c r="Q3356" s="25" t="s">
        <v>15165</v>
      </c>
      <c r="R3356" s="1" t="str">
        <f t="shared" si="54"/>
        <v>ST10027</v>
      </c>
      <c r="S3356" t="str">
        <f>VLOOKUP(R3356,Data!$C$2:$D$261,2,0)</f>
        <v>Glynnwood</v>
      </c>
      <c r="T3356">
        <f>COUNTIF('Feb 2022'!A:A,D3356)+COUNTIF('Mar 2022'!A:A,D3356)+COUNTIF('Apr 2022'!A:A,D3356)+COUNTIF('May 2022'!A:A,D3356)+COUNTIF('June 2022'!A:A,D3356)+COUNTIF('July 2022'!A:A,D3356)+COUNTIF('Aug 2022'!A:A,D3356)+COUNTIF('Sep 2022'!A:A,D3356)+COUNTIF('Oct 2022'!A:A,D3356)+COUNTIF('Dec 2022'!A:A,D3356)</f>
        <v>1</v>
      </c>
      <c r="U3356" t="str">
        <f>VLOOKUP(Q3356,'Capital Lookup'!A:B,2,FALSE)</f>
        <v>No</v>
      </c>
      <c r="V3356" s="2">
        <f>IFERROR(VLOOKUP(LEFT(F3356,10),'Find Purchase Orders'!B:J,9,FALSE),"")</f>
        <v>44734</v>
      </c>
      <c r="W3356" s="25" t="s">
        <v>7261</v>
      </c>
    </row>
    <row r="3357" spans="1:23" hidden="1">
      <c r="A3357" s="25" t="s">
        <v>7269</v>
      </c>
      <c r="B3357" s="25" t="s">
        <v>8460</v>
      </c>
      <c r="C3357" s="25" t="s">
        <v>7587</v>
      </c>
      <c r="D3357" s="25" t="s">
        <v>15166</v>
      </c>
      <c r="E3357" s="25" t="s">
        <v>8140</v>
      </c>
      <c r="H3357" s="21">
        <v>11074</v>
      </c>
      <c r="I3357" s="25" t="s">
        <v>7257</v>
      </c>
      <c r="K3357" s="25" t="s">
        <v>7893</v>
      </c>
      <c r="L3357" s="25" t="s">
        <v>8166</v>
      </c>
      <c r="M3357" s="22">
        <v>0</v>
      </c>
      <c r="N3357" s="22">
        <v>0</v>
      </c>
      <c r="O3357" s="21">
        <v>0</v>
      </c>
      <c r="P3357" s="21">
        <v>1274</v>
      </c>
      <c r="Q3357" s="25" t="s">
        <v>15167</v>
      </c>
      <c r="R3357" s="1" t="str">
        <f t="shared" si="54"/>
        <v>ST10173</v>
      </c>
      <c r="S3357" t="str">
        <f>VLOOKUP(R3357,Data!$C$2:$D$261,2,0)</f>
        <v>Stirling Heights</v>
      </c>
      <c r="T3357">
        <f>COUNTIF('Feb 2022'!A:A,D3357)+COUNTIF('Mar 2022'!A:A,D3357)+COUNTIF('Apr 2022'!A:A,D3357)+COUNTIF('May 2022'!A:A,D3357)+COUNTIF('June 2022'!A:A,D3357)+COUNTIF('July 2022'!A:A,D3357)+COUNTIF('Aug 2022'!A:A,D3357)+COUNTIF('Sep 2022'!A:A,D3357)+COUNTIF('Oct 2022'!A:A,D3357)+COUNTIF('Dec 2022'!A:A,D3357)</f>
        <v>0</v>
      </c>
      <c r="U3357" t="str">
        <f>VLOOKUP(Q3357,'Capital Lookup'!A:B,2,FALSE)</f>
        <v>No</v>
      </c>
      <c r="V3357" s="2" t="str">
        <f>IFERROR(VLOOKUP(LEFT(F3357,10),'Find Purchase Orders'!B:J,9,FALSE),"")</f>
        <v/>
      </c>
      <c r="W3357" s="25" t="s">
        <v>7261</v>
      </c>
    </row>
    <row r="3358" spans="1:23" hidden="1">
      <c r="A3358" s="25" t="s">
        <v>7478</v>
      </c>
      <c r="B3358" s="25" t="s">
        <v>8460</v>
      </c>
      <c r="C3358" s="25" t="s">
        <v>7587</v>
      </c>
      <c r="D3358" s="25" t="s">
        <v>5488</v>
      </c>
      <c r="E3358" s="25" t="s">
        <v>8140</v>
      </c>
      <c r="F3358" s="25" t="s">
        <v>15168</v>
      </c>
      <c r="G3358" s="25" t="s">
        <v>15169</v>
      </c>
      <c r="H3358" s="21">
        <v>11074</v>
      </c>
      <c r="I3358" s="25" t="s">
        <v>7296</v>
      </c>
      <c r="J3358" s="25" t="s">
        <v>7288</v>
      </c>
      <c r="K3358" s="25" t="s">
        <v>7893</v>
      </c>
      <c r="L3358" s="25" t="s">
        <v>8166</v>
      </c>
      <c r="M3358" s="21">
        <v>11074</v>
      </c>
      <c r="N3358" s="21">
        <v>11074</v>
      </c>
      <c r="O3358" s="21">
        <v>0</v>
      </c>
      <c r="P3358" s="21">
        <v>11074</v>
      </c>
      <c r="Q3358" s="25" t="s">
        <v>15167</v>
      </c>
      <c r="R3358" s="1" t="str">
        <f t="shared" si="54"/>
        <v>ST10173</v>
      </c>
      <c r="S3358" t="str">
        <f>VLOOKUP(R3358,Data!$C$2:$D$261,2,0)</f>
        <v>Stirling Heights</v>
      </c>
      <c r="T3358">
        <f>COUNTIF('Feb 2022'!A:A,D3358)+COUNTIF('Mar 2022'!A:A,D3358)+COUNTIF('Apr 2022'!A:A,D3358)+COUNTIF('May 2022'!A:A,D3358)+COUNTIF('June 2022'!A:A,D3358)+COUNTIF('July 2022'!A:A,D3358)+COUNTIF('Aug 2022'!A:A,D3358)+COUNTIF('Sep 2022'!A:A,D3358)+COUNTIF('Oct 2022'!A:A,D3358)+COUNTIF('Dec 2022'!A:A,D3358)</f>
        <v>1</v>
      </c>
      <c r="U3358" t="str">
        <f>VLOOKUP(Q3358,'Capital Lookup'!A:B,2,FALSE)</f>
        <v>No</v>
      </c>
      <c r="V3358" s="2">
        <f>IFERROR(VLOOKUP(LEFT(F3358,10),'Find Purchase Orders'!B:J,9,FALSE),"")</f>
        <v>44750</v>
      </c>
      <c r="W3358" s="25" t="s">
        <v>7261</v>
      </c>
    </row>
    <row r="3359" spans="1:23" hidden="1">
      <c r="A3359" s="25" t="s">
        <v>7252</v>
      </c>
      <c r="B3359" s="25" t="s">
        <v>7574</v>
      </c>
      <c r="C3359" s="25" t="s">
        <v>7254</v>
      </c>
      <c r="D3359" s="25" t="s">
        <v>5435</v>
      </c>
      <c r="E3359" s="25" t="s">
        <v>7576</v>
      </c>
      <c r="F3359" s="25" t="s">
        <v>15170</v>
      </c>
      <c r="G3359" s="25" t="s">
        <v>15171</v>
      </c>
      <c r="H3359" s="21">
        <v>2791.33</v>
      </c>
      <c r="I3359" s="25" t="s">
        <v>7296</v>
      </c>
      <c r="J3359" s="25" t="s">
        <v>7288</v>
      </c>
      <c r="K3359" s="25" t="s">
        <v>7495</v>
      </c>
      <c r="L3359" s="25" t="s">
        <v>7740</v>
      </c>
      <c r="M3359" s="21">
        <v>2791.33</v>
      </c>
      <c r="N3359" s="21">
        <v>2791.32</v>
      </c>
      <c r="O3359" s="21">
        <v>0.01</v>
      </c>
      <c r="P3359" s="21">
        <v>2791.33</v>
      </c>
      <c r="Q3359" s="25" t="s">
        <v>15172</v>
      </c>
      <c r="R3359" s="1" t="str">
        <f t="shared" si="54"/>
        <v>ST10039</v>
      </c>
      <c r="S3359" t="str">
        <f>VLOOKUP(R3359,Data!$C$2:$D$261,2,0)</f>
        <v>Barrhaven</v>
      </c>
      <c r="T3359">
        <f>COUNTIF('Feb 2022'!A:A,D3359)+COUNTIF('Mar 2022'!A:A,D3359)+COUNTIF('Apr 2022'!A:A,D3359)+COUNTIF('May 2022'!A:A,D3359)+COUNTIF('June 2022'!A:A,D3359)+COUNTIF('July 2022'!A:A,D3359)+COUNTIF('Aug 2022'!A:A,D3359)+COUNTIF('Sep 2022'!A:A,D3359)+COUNTIF('Oct 2022'!A:A,D3359)+COUNTIF('Dec 2022'!A:A,D3359)</f>
        <v>1</v>
      </c>
      <c r="U3359" t="str">
        <f>VLOOKUP(Q3359,'Capital Lookup'!A:B,2,FALSE)</f>
        <v>No</v>
      </c>
      <c r="V3359" s="2">
        <f>IFERROR(VLOOKUP(LEFT(F3359,10),'Find Purchase Orders'!B:J,9,FALSE),"")</f>
        <v>44740</v>
      </c>
      <c r="W3359" s="25" t="s">
        <v>7261</v>
      </c>
    </row>
    <row r="3360" spans="1:23" hidden="1">
      <c r="A3360" s="25" t="s">
        <v>7261</v>
      </c>
      <c r="B3360" s="25" t="s">
        <v>7752</v>
      </c>
      <c r="C3360" s="25" t="s">
        <v>7277</v>
      </c>
      <c r="D3360" s="25" t="s">
        <v>15173</v>
      </c>
      <c r="E3360" s="25" t="s">
        <v>10329</v>
      </c>
      <c r="F3360" s="25" t="s">
        <v>15174</v>
      </c>
      <c r="G3360" s="25" t="s">
        <v>15175</v>
      </c>
      <c r="H3360" s="21">
        <v>30637.95</v>
      </c>
      <c r="I3360" s="25" t="s">
        <v>7296</v>
      </c>
      <c r="J3360" s="25" t="s">
        <v>7288</v>
      </c>
      <c r="K3360" s="25" t="s">
        <v>8175</v>
      </c>
      <c r="L3360" s="25" t="s">
        <v>12213</v>
      </c>
      <c r="M3360" s="21">
        <v>30637.95</v>
      </c>
      <c r="N3360" s="21">
        <v>31397.95</v>
      </c>
      <c r="O3360" s="21">
        <v>-760</v>
      </c>
      <c r="P3360" s="21">
        <v>32856.9</v>
      </c>
      <c r="Q3360" s="25" t="s">
        <v>12214</v>
      </c>
      <c r="R3360" s="1" t="str">
        <f t="shared" si="54"/>
        <v>ST10065</v>
      </c>
      <c r="S3360" t="str">
        <f>VLOOKUP(R3360,Data!$C$2:$D$261,2,0)</f>
        <v>Evergreen</v>
      </c>
      <c r="T3360">
        <f>COUNTIF('Feb 2022'!A:A,D3360)+COUNTIF('Mar 2022'!A:A,D3360)+COUNTIF('Apr 2022'!A:A,D3360)+COUNTIF('May 2022'!A:A,D3360)+COUNTIF('June 2022'!A:A,D3360)+COUNTIF('July 2022'!A:A,D3360)+COUNTIF('Aug 2022'!A:A,D3360)+COUNTIF('Sep 2022'!A:A,D3360)+COUNTIF('Oct 2022'!A:A,D3360)+COUNTIF('Dec 2022'!A:A,D3360)</f>
        <v>0</v>
      </c>
      <c r="U3360" t="str">
        <f>VLOOKUP(Q3360,'Capital Lookup'!A:B,2,FALSE)</f>
        <v>Yes</v>
      </c>
      <c r="V3360" s="2">
        <f>IFERROR(VLOOKUP(LEFT(F3360,10),'Find Purchase Orders'!B:J,9,FALSE),"")</f>
        <v>44739</v>
      </c>
      <c r="W3360" s="25" t="s">
        <v>7261</v>
      </c>
    </row>
    <row r="3361" spans="1:23" hidden="1">
      <c r="A3361" s="25" t="s">
        <v>7261</v>
      </c>
      <c r="B3361" s="25" t="s">
        <v>8259</v>
      </c>
      <c r="C3361" s="25" t="s">
        <v>8260</v>
      </c>
      <c r="D3361" s="25" t="s">
        <v>15176</v>
      </c>
      <c r="E3361" s="25" t="s">
        <v>10329</v>
      </c>
      <c r="F3361" s="25" t="s">
        <v>15177</v>
      </c>
      <c r="G3361" s="25" t="s">
        <v>15178</v>
      </c>
      <c r="H3361" s="21">
        <v>54263.73</v>
      </c>
      <c r="I3361" s="25" t="s">
        <v>7339</v>
      </c>
      <c r="J3361" s="25" t="s">
        <v>7288</v>
      </c>
      <c r="K3361" s="25" t="s">
        <v>8175</v>
      </c>
      <c r="L3361" s="25" t="s">
        <v>12213</v>
      </c>
      <c r="M3361" s="21">
        <v>54263.73</v>
      </c>
      <c r="N3361" s="21">
        <v>24010.5</v>
      </c>
      <c r="O3361" s="21">
        <v>30253.23</v>
      </c>
      <c r="P3361" s="21">
        <v>30253.23</v>
      </c>
      <c r="Q3361" s="25" t="s">
        <v>12214</v>
      </c>
      <c r="R3361" s="1" t="str">
        <f t="shared" si="54"/>
        <v>ST10260</v>
      </c>
      <c r="S3361" t="str">
        <f>VLOOKUP(R3361,Data!$C$2:$D$261,2,0)</f>
        <v>Support Office</v>
      </c>
      <c r="T3361">
        <f>COUNTIF('Feb 2022'!A:A,D3361)+COUNTIF('Mar 2022'!A:A,D3361)+COUNTIF('Apr 2022'!A:A,D3361)+COUNTIF('May 2022'!A:A,D3361)+COUNTIF('June 2022'!A:A,D3361)+COUNTIF('July 2022'!A:A,D3361)+COUNTIF('Aug 2022'!A:A,D3361)+COUNTIF('Sep 2022'!A:A,D3361)+COUNTIF('Oct 2022'!A:A,D3361)+COUNTIF('Dec 2022'!A:A,D3361)</f>
        <v>0</v>
      </c>
      <c r="U3361" t="str">
        <f>VLOOKUP(Q3361,'Capital Lookup'!A:B,2,FALSE)</f>
        <v>Yes</v>
      </c>
      <c r="V3361" s="2">
        <f>IFERROR(VLOOKUP(LEFT(F3361,10),'Find Purchase Orders'!B:J,9,FALSE),"")</f>
        <v>44739</v>
      </c>
      <c r="W3361" s="25" t="s">
        <v>7261</v>
      </c>
    </row>
    <row r="3362" spans="1:23" hidden="1">
      <c r="A3362" s="25" t="s">
        <v>7261</v>
      </c>
      <c r="B3362" s="25" t="s">
        <v>8259</v>
      </c>
      <c r="C3362" s="25" t="s">
        <v>8260</v>
      </c>
      <c r="D3362" s="25" t="s">
        <v>15179</v>
      </c>
      <c r="E3362" s="25" t="s">
        <v>10329</v>
      </c>
      <c r="F3362" s="25" t="s">
        <v>15180</v>
      </c>
      <c r="G3362" s="25" t="s">
        <v>15181</v>
      </c>
      <c r="H3362" s="21">
        <v>12393.12</v>
      </c>
      <c r="I3362" s="25" t="s">
        <v>7296</v>
      </c>
      <c r="J3362" s="25" t="s">
        <v>7288</v>
      </c>
      <c r="K3362" s="25" t="s">
        <v>8175</v>
      </c>
      <c r="L3362" s="25" t="s">
        <v>12208</v>
      </c>
      <c r="M3362" s="21">
        <v>12393.12</v>
      </c>
      <c r="N3362" s="21">
        <v>12393.12</v>
      </c>
      <c r="O3362" s="21">
        <v>0</v>
      </c>
      <c r="P3362" s="21">
        <v>12393.12</v>
      </c>
      <c r="Q3362" s="25" t="s">
        <v>15182</v>
      </c>
      <c r="R3362" s="1" t="str">
        <f t="shared" si="54"/>
        <v>ST10260</v>
      </c>
      <c r="S3362" t="str">
        <f>VLOOKUP(R3362,Data!$C$2:$D$261,2,0)</f>
        <v>Support Office</v>
      </c>
      <c r="T3362">
        <f>COUNTIF('Feb 2022'!A:A,D3362)+COUNTIF('Mar 2022'!A:A,D3362)+COUNTIF('Apr 2022'!A:A,D3362)+COUNTIF('May 2022'!A:A,D3362)+COUNTIF('June 2022'!A:A,D3362)+COUNTIF('July 2022'!A:A,D3362)+COUNTIF('Aug 2022'!A:A,D3362)+COUNTIF('Sep 2022'!A:A,D3362)+COUNTIF('Oct 2022'!A:A,D3362)+COUNTIF('Dec 2022'!A:A,D3362)</f>
        <v>0</v>
      </c>
      <c r="U3362" t="str">
        <f>VLOOKUP(Q3362,'Capital Lookup'!A:B,2,FALSE)</f>
        <v>Yes</v>
      </c>
      <c r="V3362" s="2">
        <f>IFERROR(VLOOKUP(LEFT(F3362,10),'Find Purchase Orders'!B:J,9,FALSE),"")</f>
        <v>44734</v>
      </c>
      <c r="W3362" s="25" t="s">
        <v>7261</v>
      </c>
    </row>
    <row r="3363" spans="1:23" hidden="1">
      <c r="A3363" s="25" t="s">
        <v>7261</v>
      </c>
      <c r="B3363" s="25" t="s">
        <v>9368</v>
      </c>
      <c r="C3363" s="25" t="s">
        <v>7282</v>
      </c>
      <c r="D3363" s="25" t="s">
        <v>5489</v>
      </c>
      <c r="E3363" s="25" t="s">
        <v>8140</v>
      </c>
      <c r="F3363" s="25" t="s">
        <v>15183</v>
      </c>
      <c r="G3363" s="25" t="s">
        <v>15184</v>
      </c>
      <c r="H3363" s="21">
        <v>2571.08</v>
      </c>
      <c r="I3363" s="25" t="s">
        <v>7296</v>
      </c>
      <c r="J3363" s="25" t="s">
        <v>7288</v>
      </c>
      <c r="K3363" s="25" t="s">
        <v>7510</v>
      </c>
      <c r="L3363" s="25" t="s">
        <v>8176</v>
      </c>
      <c r="M3363" s="21">
        <v>2571.08</v>
      </c>
      <c r="N3363" s="21">
        <v>2571.08</v>
      </c>
      <c r="O3363" s="21">
        <v>0</v>
      </c>
      <c r="P3363" s="21">
        <v>2571.08</v>
      </c>
      <c r="Q3363" s="25" t="s">
        <v>15185</v>
      </c>
      <c r="R3363" s="1" t="str">
        <f t="shared" ref="R3363:R3392" si="55">CONCATENATE("ST",LEFT(B3363,5))</f>
        <v>ST10006</v>
      </c>
      <c r="S3363" t="str">
        <f>VLOOKUP(R3363,Data!$C$2:$D$261,2,0)</f>
        <v>Maplecrest Village</v>
      </c>
      <c r="T3363">
        <f>COUNTIF('Feb 2022'!A:A,D3363)+COUNTIF('Mar 2022'!A:A,D3363)+COUNTIF('Apr 2022'!A:A,D3363)+COUNTIF('May 2022'!A:A,D3363)+COUNTIF('June 2022'!A:A,D3363)+COUNTIF('July 2022'!A:A,D3363)+COUNTIF('Aug 2022'!A:A,D3363)+COUNTIF('Sep 2022'!A:A,D3363)+COUNTIF('Oct 2022'!A:A,D3363)+COUNTIF('Dec 2022'!A:A,D3363)</f>
        <v>1</v>
      </c>
      <c r="U3363" t="str">
        <f>VLOOKUP(Q3363,'Capital Lookup'!A:B,2,FALSE)</f>
        <v>No</v>
      </c>
      <c r="V3363" s="2">
        <f>IFERROR(VLOOKUP(LEFT(F3363,10),'Find Purchase Orders'!B:J,9,FALSE),"")</f>
        <v>44755</v>
      </c>
      <c r="W3363" s="25" t="s">
        <v>7261</v>
      </c>
    </row>
    <row r="3364" spans="1:23" hidden="1">
      <c r="A3364" s="25" t="s">
        <v>7261</v>
      </c>
      <c r="B3364" s="25" t="s">
        <v>7643</v>
      </c>
      <c r="C3364" s="25" t="s">
        <v>7282</v>
      </c>
      <c r="D3364" s="25" t="s">
        <v>5436</v>
      </c>
      <c r="E3364" s="25" t="s">
        <v>8533</v>
      </c>
      <c r="F3364" s="25" t="s">
        <v>15186</v>
      </c>
      <c r="G3364" s="25" t="s">
        <v>15187</v>
      </c>
      <c r="H3364" s="21">
        <v>8213.66</v>
      </c>
      <c r="I3364" s="25" t="s">
        <v>7296</v>
      </c>
      <c r="J3364" s="25" t="s">
        <v>7288</v>
      </c>
      <c r="K3364" s="25" t="s">
        <v>7262</v>
      </c>
      <c r="L3364" s="25" t="s">
        <v>7259</v>
      </c>
      <c r="M3364" s="21">
        <v>8213.66</v>
      </c>
      <c r="N3364" s="21">
        <v>8213.66</v>
      </c>
      <c r="O3364" s="21">
        <v>0</v>
      </c>
      <c r="P3364" s="21">
        <v>8213.66</v>
      </c>
      <c r="Q3364" s="25" t="s">
        <v>10857</v>
      </c>
      <c r="R3364" s="1" t="str">
        <f t="shared" si="55"/>
        <v>ST10020</v>
      </c>
      <c r="S3364" t="str">
        <f>VLOOKUP(R3364,Data!$C$2:$D$261,2,0)</f>
        <v>Kingsway</v>
      </c>
      <c r="T3364">
        <f>COUNTIF('Feb 2022'!A:A,D3364)+COUNTIF('Mar 2022'!A:A,D3364)+COUNTIF('Apr 2022'!A:A,D3364)+COUNTIF('May 2022'!A:A,D3364)+COUNTIF('June 2022'!A:A,D3364)+COUNTIF('July 2022'!A:A,D3364)+COUNTIF('Aug 2022'!A:A,D3364)+COUNTIF('Sep 2022'!A:A,D3364)+COUNTIF('Oct 2022'!A:A,D3364)+COUNTIF('Dec 2022'!A:A,D3364)</f>
        <v>1</v>
      </c>
      <c r="U3364" t="str">
        <f>VLOOKUP(Q3364,'Capital Lookup'!A:B,2,FALSE)</f>
        <v>No</v>
      </c>
      <c r="V3364" s="2">
        <f>IFERROR(VLOOKUP(LEFT(F3364,10),'Find Purchase Orders'!B:J,9,FALSE),"")</f>
        <v>44739</v>
      </c>
      <c r="W3364" s="25" t="s">
        <v>7261</v>
      </c>
    </row>
    <row r="3365" spans="1:23" hidden="1">
      <c r="A3365" s="25" t="s">
        <v>7261</v>
      </c>
      <c r="B3365" s="25" t="s">
        <v>12039</v>
      </c>
      <c r="C3365" s="25" t="s">
        <v>7264</v>
      </c>
      <c r="D3365" s="25" t="s">
        <v>5437</v>
      </c>
      <c r="E3365" s="25" t="s">
        <v>12040</v>
      </c>
      <c r="F3365" s="25" t="s">
        <v>15188</v>
      </c>
      <c r="G3365" s="25" t="s">
        <v>15189</v>
      </c>
      <c r="H3365" s="21">
        <v>757.1</v>
      </c>
      <c r="I3365" s="25" t="s">
        <v>7296</v>
      </c>
      <c r="J3365" s="25" t="s">
        <v>7288</v>
      </c>
      <c r="K3365" s="25" t="s">
        <v>7262</v>
      </c>
      <c r="L3365" s="25" t="s">
        <v>7259</v>
      </c>
      <c r="M3365" s="21">
        <v>757.1</v>
      </c>
      <c r="N3365" s="21">
        <v>757.1</v>
      </c>
      <c r="O3365" s="21">
        <v>0</v>
      </c>
      <c r="P3365" s="21">
        <v>757.1</v>
      </c>
      <c r="Q3365" s="25" t="s">
        <v>12043</v>
      </c>
      <c r="R3365" s="1" t="str">
        <f t="shared" si="55"/>
        <v>ST10037</v>
      </c>
      <c r="S3365" t="str">
        <f>VLOOKUP(R3365,Data!$C$2:$D$261,2,0)</f>
        <v>Stittsville Villa</v>
      </c>
      <c r="T3365">
        <f>COUNTIF('Feb 2022'!A:A,D3365)+COUNTIF('Mar 2022'!A:A,D3365)+COUNTIF('Apr 2022'!A:A,D3365)+COUNTIF('May 2022'!A:A,D3365)+COUNTIF('June 2022'!A:A,D3365)+COUNTIF('July 2022'!A:A,D3365)+COUNTIF('Aug 2022'!A:A,D3365)+COUNTIF('Sep 2022'!A:A,D3365)+COUNTIF('Oct 2022'!A:A,D3365)+COUNTIF('Dec 2022'!A:A,D3365)</f>
        <v>1</v>
      </c>
      <c r="U3365" t="str">
        <f>VLOOKUP(Q3365,'Capital Lookup'!A:B,2,FALSE)</f>
        <v>No</v>
      </c>
      <c r="V3365" s="2">
        <f>IFERROR(VLOOKUP(LEFT(F3365,10),'Find Purchase Orders'!B:J,9,FALSE),"")</f>
        <v>44740</v>
      </c>
      <c r="W3365" s="25" t="s">
        <v>7261</v>
      </c>
    </row>
    <row r="3366" spans="1:23" hidden="1">
      <c r="A3366" s="25" t="s">
        <v>7261</v>
      </c>
      <c r="B3366" s="25" t="s">
        <v>12039</v>
      </c>
      <c r="C3366" s="25" t="s">
        <v>7264</v>
      </c>
      <c r="D3366" s="25" t="s">
        <v>5437</v>
      </c>
      <c r="E3366" s="25" t="s">
        <v>12040</v>
      </c>
      <c r="F3366" s="25" t="s">
        <v>15190</v>
      </c>
      <c r="G3366" s="25" t="s">
        <v>15191</v>
      </c>
      <c r="H3366" s="21">
        <v>9703.81</v>
      </c>
      <c r="I3366" s="25" t="s">
        <v>7296</v>
      </c>
      <c r="J3366" s="25" t="s">
        <v>7288</v>
      </c>
      <c r="K3366" s="25" t="s">
        <v>7262</v>
      </c>
      <c r="L3366" s="25" t="s">
        <v>7259</v>
      </c>
      <c r="M3366" s="21">
        <v>9703.81</v>
      </c>
      <c r="N3366" s="21">
        <v>9703.81</v>
      </c>
      <c r="O3366" s="21">
        <v>0</v>
      </c>
      <c r="P3366" s="21">
        <v>9703.81</v>
      </c>
      <c r="Q3366" s="25" t="s">
        <v>12043</v>
      </c>
      <c r="R3366" s="1" t="str">
        <f t="shared" si="55"/>
        <v>ST10037</v>
      </c>
      <c r="S3366" t="str">
        <f>VLOOKUP(R3366,Data!$C$2:$D$261,2,0)</f>
        <v>Stittsville Villa</v>
      </c>
      <c r="T3366">
        <f>COUNTIF('Feb 2022'!A:A,D3366)+COUNTIF('Mar 2022'!A:A,D3366)+COUNTIF('Apr 2022'!A:A,D3366)+COUNTIF('May 2022'!A:A,D3366)+COUNTIF('June 2022'!A:A,D3366)+COUNTIF('July 2022'!A:A,D3366)+COUNTIF('Aug 2022'!A:A,D3366)+COUNTIF('Sep 2022'!A:A,D3366)+COUNTIF('Oct 2022'!A:A,D3366)+COUNTIF('Dec 2022'!A:A,D3366)</f>
        <v>1</v>
      </c>
      <c r="U3366" t="str">
        <f>VLOOKUP(Q3366,'Capital Lookup'!A:B,2,FALSE)</f>
        <v>No</v>
      </c>
      <c r="V3366" s="2">
        <f>IFERROR(VLOOKUP(LEFT(F3366,10),'Find Purchase Orders'!B:J,9,FALSE),"")</f>
        <v>44740</v>
      </c>
      <c r="W3366" s="25" t="s">
        <v>7261</v>
      </c>
    </row>
    <row r="3367" spans="1:23" hidden="1">
      <c r="A3367" s="25" t="s">
        <v>7252</v>
      </c>
      <c r="B3367" s="25" t="s">
        <v>7253</v>
      </c>
      <c r="C3367" s="25" t="s">
        <v>7254</v>
      </c>
      <c r="D3367" s="25" t="s">
        <v>5438</v>
      </c>
      <c r="E3367" s="25" t="s">
        <v>14618</v>
      </c>
      <c r="F3367" s="25" t="s">
        <v>15192</v>
      </c>
      <c r="G3367" s="25" t="s">
        <v>15193</v>
      </c>
      <c r="H3367" s="21">
        <v>760.35</v>
      </c>
      <c r="I3367" s="25" t="s">
        <v>7296</v>
      </c>
      <c r="J3367" s="25" t="s">
        <v>7288</v>
      </c>
      <c r="K3367" s="25" t="s">
        <v>7262</v>
      </c>
      <c r="L3367" s="25" t="s">
        <v>7259</v>
      </c>
      <c r="M3367" s="21">
        <v>760.35</v>
      </c>
      <c r="N3367" s="21">
        <v>760.35</v>
      </c>
      <c r="O3367" s="21">
        <v>0</v>
      </c>
      <c r="P3367" s="21">
        <v>760.35</v>
      </c>
      <c r="Q3367" s="25" t="s">
        <v>7459</v>
      </c>
      <c r="R3367" s="1" t="str">
        <f t="shared" si="55"/>
        <v>ST10086</v>
      </c>
      <c r="S3367" t="str">
        <f>VLOOKUP(R3367,Data!$C$2:$D$261,2,0)</f>
        <v>Renaissance</v>
      </c>
      <c r="T3367">
        <f>COUNTIF('Feb 2022'!A:A,D3367)+COUNTIF('Mar 2022'!A:A,D3367)+COUNTIF('Apr 2022'!A:A,D3367)+COUNTIF('May 2022'!A:A,D3367)+COUNTIF('June 2022'!A:A,D3367)+COUNTIF('July 2022'!A:A,D3367)+COUNTIF('Aug 2022'!A:A,D3367)+COUNTIF('Sep 2022'!A:A,D3367)+COUNTIF('Oct 2022'!A:A,D3367)+COUNTIF('Dec 2022'!A:A,D3367)</f>
        <v>1</v>
      </c>
      <c r="U3367" t="str">
        <f>VLOOKUP(Q3367,'Capital Lookup'!A:B,2,FALSE)</f>
        <v>No</v>
      </c>
      <c r="V3367" s="2">
        <f>IFERROR(VLOOKUP(LEFT(F3367,10),'Find Purchase Orders'!B:J,9,FALSE),"")</f>
        <v>44742</v>
      </c>
      <c r="W3367" s="25" t="s">
        <v>7261</v>
      </c>
    </row>
    <row r="3368" spans="1:23" hidden="1">
      <c r="A3368" s="25" t="s">
        <v>7252</v>
      </c>
      <c r="B3368" s="25" t="s">
        <v>7253</v>
      </c>
      <c r="C3368" s="25" t="s">
        <v>7254</v>
      </c>
      <c r="D3368" s="25" t="s">
        <v>5438</v>
      </c>
      <c r="E3368" s="25" t="s">
        <v>14618</v>
      </c>
      <c r="F3368" s="25" t="s">
        <v>15194</v>
      </c>
      <c r="G3368" s="25" t="s">
        <v>15195</v>
      </c>
      <c r="H3368" s="21">
        <v>4734.05</v>
      </c>
      <c r="I3368" s="25" t="s">
        <v>7296</v>
      </c>
      <c r="J3368" s="25" t="s">
        <v>7288</v>
      </c>
      <c r="K3368" s="25" t="s">
        <v>7262</v>
      </c>
      <c r="L3368" s="25" t="s">
        <v>7259</v>
      </c>
      <c r="M3368" s="21">
        <v>4734.05</v>
      </c>
      <c r="N3368" s="21">
        <v>4734.05</v>
      </c>
      <c r="O3368" s="21">
        <v>0</v>
      </c>
      <c r="P3368" s="21">
        <v>4734.05</v>
      </c>
      <c r="Q3368" s="25" t="s">
        <v>7459</v>
      </c>
      <c r="R3368" s="1" t="str">
        <f t="shared" si="55"/>
        <v>ST10086</v>
      </c>
      <c r="S3368" t="str">
        <f>VLOOKUP(R3368,Data!$C$2:$D$261,2,0)</f>
        <v>Renaissance</v>
      </c>
      <c r="T3368">
        <f>COUNTIF('Feb 2022'!A:A,D3368)+COUNTIF('Mar 2022'!A:A,D3368)+COUNTIF('Apr 2022'!A:A,D3368)+COUNTIF('May 2022'!A:A,D3368)+COUNTIF('June 2022'!A:A,D3368)+COUNTIF('July 2022'!A:A,D3368)+COUNTIF('Aug 2022'!A:A,D3368)+COUNTIF('Sep 2022'!A:A,D3368)+COUNTIF('Oct 2022'!A:A,D3368)+COUNTIF('Dec 2022'!A:A,D3368)</f>
        <v>1</v>
      </c>
      <c r="U3368" t="str">
        <f>VLOOKUP(Q3368,'Capital Lookup'!A:B,2,FALSE)</f>
        <v>No</v>
      </c>
      <c r="V3368" s="2">
        <f>IFERROR(VLOOKUP(LEFT(F3368,10),'Find Purchase Orders'!B:J,9,FALSE),"")</f>
        <v>44742</v>
      </c>
      <c r="W3368" s="25" t="s">
        <v>7261</v>
      </c>
    </row>
    <row r="3369" spans="1:23" hidden="1">
      <c r="A3369" s="25" t="s">
        <v>7261</v>
      </c>
      <c r="B3369" s="25" t="s">
        <v>7343</v>
      </c>
      <c r="C3369" s="25" t="s">
        <v>7282</v>
      </c>
      <c r="D3369" s="25" t="s">
        <v>5412</v>
      </c>
      <c r="E3369" s="25" t="s">
        <v>7345</v>
      </c>
      <c r="F3369" s="25" t="s">
        <v>15196</v>
      </c>
      <c r="G3369" s="25" t="s">
        <v>15197</v>
      </c>
      <c r="H3369" s="21">
        <v>1491.6</v>
      </c>
      <c r="I3369" s="25" t="s">
        <v>7296</v>
      </c>
      <c r="J3369" s="25" t="s">
        <v>7288</v>
      </c>
      <c r="K3369" s="25" t="s">
        <v>7262</v>
      </c>
      <c r="L3369" s="25" t="s">
        <v>7259</v>
      </c>
      <c r="M3369" s="21">
        <v>1491.6</v>
      </c>
      <c r="N3369" s="21">
        <v>1491.6</v>
      </c>
      <c r="O3369" s="21">
        <v>0</v>
      </c>
      <c r="P3369" s="21">
        <v>1491.6</v>
      </c>
      <c r="Q3369" s="25" t="s">
        <v>7348</v>
      </c>
      <c r="R3369" s="1" t="str">
        <f t="shared" si="55"/>
        <v>ST10093</v>
      </c>
      <c r="S3369" t="str">
        <f>VLOOKUP(R3369,Data!$C$2:$D$261,2,0)</f>
        <v>Windermere on The Mount</v>
      </c>
      <c r="T3369">
        <f>COUNTIF('Feb 2022'!A:A,D3369)+COUNTIF('Mar 2022'!A:A,D3369)+COUNTIF('Apr 2022'!A:A,D3369)+COUNTIF('May 2022'!A:A,D3369)+COUNTIF('June 2022'!A:A,D3369)+COUNTIF('July 2022'!A:A,D3369)+COUNTIF('Aug 2022'!A:A,D3369)+COUNTIF('Sep 2022'!A:A,D3369)+COUNTIF('Oct 2022'!A:A,D3369)+COUNTIF('Dec 2022'!A:A,D3369)</f>
        <v>1</v>
      </c>
      <c r="U3369" t="str">
        <f>VLOOKUP(Q3369,'Capital Lookup'!A:B,2,FALSE)</f>
        <v>No</v>
      </c>
      <c r="V3369" s="2">
        <f>IFERROR(VLOOKUP(LEFT(F3369,10),'Find Purchase Orders'!B:J,9,FALSE),"")</f>
        <v>44739</v>
      </c>
      <c r="W3369" s="25" t="s">
        <v>7261</v>
      </c>
    </row>
    <row r="3370" spans="1:23" hidden="1">
      <c r="A3370" s="25" t="s">
        <v>7261</v>
      </c>
      <c r="B3370" s="25" t="s">
        <v>7343</v>
      </c>
      <c r="C3370" s="25" t="s">
        <v>7282</v>
      </c>
      <c r="D3370" s="25" t="s">
        <v>5412</v>
      </c>
      <c r="E3370" s="25" t="s">
        <v>7345</v>
      </c>
      <c r="F3370" s="25" t="s">
        <v>15198</v>
      </c>
      <c r="G3370" s="25" t="s">
        <v>15199</v>
      </c>
      <c r="H3370" s="21">
        <v>2752.26</v>
      </c>
      <c r="I3370" s="25" t="s">
        <v>7296</v>
      </c>
      <c r="J3370" s="25" t="s">
        <v>7288</v>
      </c>
      <c r="K3370" s="25" t="s">
        <v>7262</v>
      </c>
      <c r="L3370" s="25" t="s">
        <v>7259</v>
      </c>
      <c r="M3370" s="21">
        <v>2752.26</v>
      </c>
      <c r="N3370" s="21">
        <v>2752.26</v>
      </c>
      <c r="O3370" s="21">
        <v>0</v>
      </c>
      <c r="P3370" s="21">
        <v>2752.26</v>
      </c>
      <c r="Q3370" s="25" t="s">
        <v>7348</v>
      </c>
      <c r="R3370" s="1" t="str">
        <f t="shared" si="55"/>
        <v>ST10093</v>
      </c>
      <c r="S3370" t="str">
        <f>VLOOKUP(R3370,Data!$C$2:$D$261,2,0)</f>
        <v>Windermere on The Mount</v>
      </c>
      <c r="T3370">
        <f>COUNTIF('Feb 2022'!A:A,D3370)+COUNTIF('Mar 2022'!A:A,D3370)+COUNTIF('Apr 2022'!A:A,D3370)+COUNTIF('May 2022'!A:A,D3370)+COUNTIF('June 2022'!A:A,D3370)+COUNTIF('July 2022'!A:A,D3370)+COUNTIF('Aug 2022'!A:A,D3370)+COUNTIF('Sep 2022'!A:A,D3370)+COUNTIF('Oct 2022'!A:A,D3370)+COUNTIF('Dec 2022'!A:A,D3370)</f>
        <v>1</v>
      </c>
      <c r="U3370" t="str">
        <f>VLOOKUP(Q3370,'Capital Lookup'!A:B,2,FALSE)</f>
        <v>No</v>
      </c>
      <c r="V3370" s="2">
        <f>IFERROR(VLOOKUP(LEFT(F3370,10),'Find Purchase Orders'!B:J,9,FALSE),"")</f>
        <v>44739</v>
      </c>
      <c r="W3370" s="25" t="s">
        <v>7261</v>
      </c>
    </row>
    <row r="3371" spans="1:23" hidden="1">
      <c r="A3371" s="25" t="s">
        <v>7261</v>
      </c>
      <c r="B3371" s="25" t="s">
        <v>8259</v>
      </c>
      <c r="C3371" s="25" t="s">
        <v>8260</v>
      </c>
      <c r="D3371" s="25" t="s">
        <v>15200</v>
      </c>
      <c r="E3371" s="25" t="s">
        <v>8591</v>
      </c>
      <c r="F3371" s="25" t="s">
        <v>15201</v>
      </c>
      <c r="G3371" s="25" t="s">
        <v>15202</v>
      </c>
      <c r="H3371" s="21">
        <v>20380.849999999999</v>
      </c>
      <c r="I3371" s="25" t="s">
        <v>7287</v>
      </c>
      <c r="J3371" s="25" t="s">
        <v>7288</v>
      </c>
      <c r="K3371" s="25" t="s">
        <v>8592</v>
      </c>
      <c r="L3371" s="25" t="s">
        <v>8593</v>
      </c>
      <c r="M3371" s="21">
        <v>20380.849999999999</v>
      </c>
      <c r="N3371" s="22">
        <v>0</v>
      </c>
      <c r="O3371" s="21">
        <v>20380.849999999999</v>
      </c>
      <c r="P3371" s="21">
        <v>2344.6999999999998</v>
      </c>
      <c r="Q3371" s="25" t="s">
        <v>8629</v>
      </c>
      <c r="R3371" s="1" t="str">
        <f t="shared" si="55"/>
        <v>ST10260</v>
      </c>
      <c r="S3371" t="str">
        <f>VLOOKUP(R3371,Data!$C$2:$D$261,2,0)</f>
        <v>Support Office</v>
      </c>
      <c r="T3371">
        <f>COUNTIF('Feb 2022'!A:A,D3371)+COUNTIF('Mar 2022'!A:A,D3371)+COUNTIF('Apr 2022'!A:A,D3371)+COUNTIF('May 2022'!A:A,D3371)+COUNTIF('June 2022'!A:A,D3371)+COUNTIF('July 2022'!A:A,D3371)+COUNTIF('Aug 2022'!A:A,D3371)+COUNTIF('Sep 2022'!A:A,D3371)+COUNTIF('Oct 2022'!A:A,D3371)+COUNTIF('Dec 2022'!A:A,D3371)</f>
        <v>0</v>
      </c>
      <c r="U3371" t="str">
        <f>VLOOKUP(Q3371,'Capital Lookup'!A:B,2,FALSE)</f>
        <v>Yes</v>
      </c>
      <c r="V3371" s="2">
        <f>IFERROR(VLOOKUP(LEFT(F3371,10),'Find Purchase Orders'!B:J,9,FALSE),"")</f>
        <v>44737</v>
      </c>
      <c r="W3371" s="25" t="s">
        <v>7261</v>
      </c>
    </row>
    <row r="3372" spans="1:23" hidden="1">
      <c r="A3372" s="25" t="s">
        <v>7261</v>
      </c>
      <c r="B3372" s="25" t="s">
        <v>8259</v>
      </c>
      <c r="C3372" s="25" t="s">
        <v>8260</v>
      </c>
      <c r="D3372" s="25" t="s">
        <v>15200</v>
      </c>
      <c r="E3372" s="25" t="s">
        <v>8591</v>
      </c>
      <c r="F3372" s="25" t="s">
        <v>15203</v>
      </c>
      <c r="G3372" s="25" t="s">
        <v>15204</v>
      </c>
      <c r="H3372" s="21">
        <v>1824.95</v>
      </c>
      <c r="I3372" s="25" t="s">
        <v>7287</v>
      </c>
      <c r="J3372" s="25" t="s">
        <v>7288</v>
      </c>
      <c r="K3372" s="25" t="s">
        <v>8592</v>
      </c>
      <c r="L3372" s="25" t="s">
        <v>8593</v>
      </c>
      <c r="M3372" s="21">
        <v>1824.95</v>
      </c>
      <c r="N3372" s="22">
        <v>0</v>
      </c>
      <c r="O3372" s="21">
        <v>1824.95</v>
      </c>
      <c r="P3372" s="21">
        <v>209.95</v>
      </c>
      <c r="Q3372" s="25" t="s">
        <v>8629</v>
      </c>
      <c r="R3372" s="1" t="str">
        <f t="shared" si="55"/>
        <v>ST10260</v>
      </c>
      <c r="S3372" t="str">
        <f>VLOOKUP(R3372,Data!$C$2:$D$261,2,0)</f>
        <v>Support Office</v>
      </c>
      <c r="T3372">
        <f>COUNTIF('Feb 2022'!A:A,D3372)+COUNTIF('Mar 2022'!A:A,D3372)+COUNTIF('Apr 2022'!A:A,D3372)+COUNTIF('May 2022'!A:A,D3372)+COUNTIF('June 2022'!A:A,D3372)+COUNTIF('July 2022'!A:A,D3372)+COUNTIF('Aug 2022'!A:A,D3372)+COUNTIF('Sep 2022'!A:A,D3372)+COUNTIF('Oct 2022'!A:A,D3372)+COUNTIF('Dec 2022'!A:A,D3372)</f>
        <v>0</v>
      </c>
      <c r="U3372" t="str">
        <f>VLOOKUP(Q3372,'Capital Lookup'!A:B,2,FALSE)</f>
        <v>Yes</v>
      </c>
      <c r="V3372" s="2">
        <f>IFERROR(VLOOKUP(LEFT(F3372,10),'Find Purchase Orders'!B:J,9,FALSE),"")</f>
        <v>44737</v>
      </c>
      <c r="W3372" s="25" t="s">
        <v>7261</v>
      </c>
    </row>
    <row r="3373" spans="1:23" hidden="1">
      <c r="A3373" s="25" t="s">
        <v>7261</v>
      </c>
      <c r="B3373" s="25" t="s">
        <v>8259</v>
      </c>
      <c r="C3373" s="25" t="s">
        <v>8260</v>
      </c>
      <c r="D3373" s="25" t="s">
        <v>15200</v>
      </c>
      <c r="E3373" s="25" t="s">
        <v>8591</v>
      </c>
      <c r="F3373" s="25" t="s">
        <v>15205</v>
      </c>
      <c r="G3373" s="25" t="s">
        <v>15206</v>
      </c>
      <c r="H3373" s="21">
        <v>987.01</v>
      </c>
      <c r="I3373" s="25" t="s">
        <v>7287</v>
      </c>
      <c r="J3373" s="25" t="s">
        <v>7288</v>
      </c>
      <c r="K3373" s="25" t="s">
        <v>8592</v>
      </c>
      <c r="L3373" s="25" t="s">
        <v>8593</v>
      </c>
      <c r="M3373" s="21">
        <v>987.01</v>
      </c>
      <c r="N3373" s="22">
        <v>0</v>
      </c>
      <c r="O3373" s="21">
        <v>987.01</v>
      </c>
      <c r="P3373" s="21">
        <v>113.55</v>
      </c>
      <c r="Q3373" s="25" t="s">
        <v>8629</v>
      </c>
      <c r="R3373" s="1" t="str">
        <f t="shared" si="55"/>
        <v>ST10260</v>
      </c>
      <c r="S3373" t="str">
        <f>VLOOKUP(R3373,Data!$C$2:$D$261,2,0)</f>
        <v>Support Office</v>
      </c>
      <c r="T3373">
        <f>COUNTIF('Feb 2022'!A:A,D3373)+COUNTIF('Mar 2022'!A:A,D3373)+COUNTIF('Apr 2022'!A:A,D3373)+COUNTIF('May 2022'!A:A,D3373)+COUNTIF('June 2022'!A:A,D3373)+COUNTIF('July 2022'!A:A,D3373)+COUNTIF('Aug 2022'!A:A,D3373)+COUNTIF('Sep 2022'!A:A,D3373)+COUNTIF('Oct 2022'!A:A,D3373)+COUNTIF('Dec 2022'!A:A,D3373)</f>
        <v>0</v>
      </c>
      <c r="U3373" t="str">
        <f>VLOOKUP(Q3373,'Capital Lookup'!A:B,2,FALSE)</f>
        <v>Yes</v>
      </c>
      <c r="V3373" s="2">
        <f>IFERROR(VLOOKUP(LEFT(F3373,10),'Find Purchase Orders'!B:J,9,FALSE),"")</f>
        <v>44737</v>
      </c>
      <c r="W3373" s="25" t="s">
        <v>7261</v>
      </c>
    </row>
    <row r="3374" spans="1:23" hidden="1">
      <c r="A3374" s="25" t="s">
        <v>8607</v>
      </c>
      <c r="B3374" s="25" t="s">
        <v>10744</v>
      </c>
      <c r="C3374" s="25"/>
      <c r="D3374" s="25" t="s">
        <v>15207</v>
      </c>
      <c r="E3374" s="25" t="s">
        <v>10746</v>
      </c>
      <c r="F3374" s="25" t="s">
        <v>15208</v>
      </c>
      <c r="G3374" s="25" t="s">
        <v>15209</v>
      </c>
      <c r="H3374" s="21">
        <v>7012.19</v>
      </c>
      <c r="I3374" s="25" t="s">
        <v>7296</v>
      </c>
      <c r="J3374" s="25" t="s">
        <v>7288</v>
      </c>
      <c r="K3374" s="25" t="s">
        <v>7262</v>
      </c>
      <c r="L3374" s="25" t="s">
        <v>7259</v>
      </c>
      <c r="M3374" s="21">
        <v>7012.19</v>
      </c>
      <c r="N3374" s="21">
        <v>7012.19</v>
      </c>
      <c r="O3374" s="21">
        <v>0</v>
      </c>
      <c r="P3374" s="21">
        <v>7012.19</v>
      </c>
      <c r="Q3374" s="25" t="s">
        <v>10749</v>
      </c>
      <c r="R3374" s="1" t="str">
        <f t="shared" si="55"/>
        <v>ST10397</v>
      </c>
      <c r="S3374" t="e">
        <f>VLOOKUP(R3374,Data!$C$2:$D$261,2,0)</f>
        <v>#N/A</v>
      </c>
      <c r="T3374">
        <f>COUNTIF('Feb 2022'!A:A,D3374)+COUNTIF('Mar 2022'!A:A,D3374)+COUNTIF('Apr 2022'!A:A,D3374)+COUNTIF('May 2022'!A:A,D3374)+COUNTIF('June 2022'!A:A,D3374)+COUNTIF('July 2022'!A:A,D3374)+COUNTIF('Aug 2022'!A:A,D3374)+COUNTIF('Sep 2022'!A:A,D3374)+COUNTIF('Oct 2022'!A:A,D3374)+COUNTIF('Dec 2022'!A:A,D3374)</f>
        <v>0</v>
      </c>
      <c r="U3374" t="str">
        <f>VLOOKUP(Q3374,'Capital Lookup'!A:B,2,FALSE)</f>
        <v>Yes</v>
      </c>
      <c r="V3374" s="2">
        <f>IFERROR(VLOOKUP(LEFT(F3374,10),'Find Purchase Orders'!B:J,9,FALSE),"")</f>
        <v>44754</v>
      </c>
      <c r="W3374" s="25" t="s">
        <v>7261</v>
      </c>
    </row>
    <row r="3375" spans="1:23" hidden="1">
      <c r="A3375" s="25" t="s">
        <v>7252</v>
      </c>
      <c r="B3375" s="25" t="s">
        <v>7506</v>
      </c>
      <c r="C3375" s="25" t="s">
        <v>7254</v>
      </c>
      <c r="D3375" s="25" t="s">
        <v>5413</v>
      </c>
      <c r="E3375" s="25" t="s">
        <v>8553</v>
      </c>
      <c r="F3375" s="25" t="s">
        <v>15210</v>
      </c>
      <c r="G3375" s="25" t="s">
        <v>15211</v>
      </c>
      <c r="H3375" s="21">
        <v>10618.53</v>
      </c>
      <c r="I3375" s="25" t="s">
        <v>7296</v>
      </c>
      <c r="J3375" s="25" t="s">
        <v>7288</v>
      </c>
      <c r="K3375" s="25" t="s">
        <v>7262</v>
      </c>
      <c r="L3375" s="25" t="s">
        <v>7259</v>
      </c>
      <c r="M3375" s="21">
        <v>10618.53</v>
      </c>
      <c r="N3375" s="21">
        <v>10618.53</v>
      </c>
      <c r="O3375" s="21">
        <v>0</v>
      </c>
      <c r="P3375" s="21">
        <v>10618.53</v>
      </c>
      <c r="Q3375" s="25" t="s">
        <v>8556</v>
      </c>
      <c r="R3375" s="1" t="str">
        <f t="shared" si="55"/>
        <v>ST10031</v>
      </c>
      <c r="S3375" t="str">
        <f>VLOOKUP(R3375,Data!$C$2:$D$261,2,0)</f>
        <v>Port Perry Villa</v>
      </c>
      <c r="T3375">
        <f>COUNTIF('Feb 2022'!A:A,D3375)+COUNTIF('Mar 2022'!A:A,D3375)+COUNTIF('Apr 2022'!A:A,D3375)+COUNTIF('May 2022'!A:A,D3375)+COUNTIF('June 2022'!A:A,D3375)+COUNTIF('July 2022'!A:A,D3375)+COUNTIF('Aug 2022'!A:A,D3375)+COUNTIF('Sep 2022'!A:A,D3375)+COUNTIF('Oct 2022'!A:A,D3375)+COUNTIF('Dec 2022'!A:A,D3375)</f>
        <v>1</v>
      </c>
      <c r="U3375" t="str">
        <f>VLOOKUP(Q3375,'Capital Lookup'!A:B,2,FALSE)</f>
        <v>No</v>
      </c>
      <c r="V3375" s="2">
        <f>IFERROR(VLOOKUP(LEFT(F3375,10),'Find Purchase Orders'!B:J,9,FALSE),"")</f>
        <v>44739</v>
      </c>
      <c r="W3375" s="25" t="s">
        <v>7261</v>
      </c>
    </row>
    <row r="3376" spans="1:23" hidden="1">
      <c r="A3376" s="25" t="s">
        <v>7252</v>
      </c>
      <c r="B3376" s="25" t="s">
        <v>7506</v>
      </c>
      <c r="C3376" s="25" t="s">
        <v>7254</v>
      </c>
      <c r="D3376" s="25" t="s">
        <v>5413</v>
      </c>
      <c r="E3376" s="25" t="s">
        <v>8553</v>
      </c>
      <c r="F3376" s="25" t="s">
        <v>15212</v>
      </c>
      <c r="G3376" s="25" t="s">
        <v>15213</v>
      </c>
      <c r="H3376" s="21">
        <v>282.5</v>
      </c>
      <c r="I3376" s="25" t="s">
        <v>7296</v>
      </c>
      <c r="J3376" s="25" t="s">
        <v>7288</v>
      </c>
      <c r="K3376" s="25" t="s">
        <v>7262</v>
      </c>
      <c r="L3376" s="25" t="s">
        <v>7259</v>
      </c>
      <c r="M3376" s="21">
        <v>282.5</v>
      </c>
      <c r="N3376" s="21">
        <v>282.5</v>
      </c>
      <c r="O3376" s="21">
        <v>0</v>
      </c>
      <c r="P3376" s="21">
        <v>282.5</v>
      </c>
      <c r="Q3376" s="25" t="s">
        <v>8556</v>
      </c>
      <c r="R3376" s="1" t="str">
        <f t="shared" si="55"/>
        <v>ST10031</v>
      </c>
      <c r="S3376" t="str">
        <f>VLOOKUP(R3376,Data!$C$2:$D$261,2,0)</f>
        <v>Port Perry Villa</v>
      </c>
      <c r="T3376">
        <f>COUNTIF('Feb 2022'!A:A,D3376)+COUNTIF('Mar 2022'!A:A,D3376)+COUNTIF('Apr 2022'!A:A,D3376)+COUNTIF('May 2022'!A:A,D3376)+COUNTIF('June 2022'!A:A,D3376)+COUNTIF('July 2022'!A:A,D3376)+COUNTIF('Aug 2022'!A:A,D3376)+COUNTIF('Sep 2022'!A:A,D3376)+COUNTIF('Oct 2022'!A:A,D3376)+COUNTIF('Dec 2022'!A:A,D3376)</f>
        <v>1</v>
      </c>
      <c r="U3376" t="str">
        <f>VLOOKUP(Q3376,'Capital Lookup'!A:B,2,FALSE)</f>
        <v>No</v>
      </c>
      <c r="V3376" s="2">
        <f>IFERROR(VLOOKUP(LEFT(F3376,10),'Find Purchase Orders'!B:J,9,FALSE),"")</f>
        <v>44739</v>
      </c>
      <c r="W3376" s="25" t="s">
        <v>7261</v>
      </c>
    </row>
    <row r="3377" spans="1:23" hidden="1">
      <c r="A3377" s="25" t="s">
        <v>7261</v>
      </c>
      <c r="B3377" s="25" t="s">
        <v>8442</v>
      </c>
      <c r="C3377" s="25" t="s">
        <v>7282</v>
      </c>
      <c r="D3377" s="25" t="s">
        <v>5415</v>
      </c>
      <c r="E3377" s="25" t="s">
        <v>9352</v>
      </c>
      <c r="F3377" s="25" t="s">
        <v>15214</v>
      </c>
      <c r="G3377" s="25" t="s">
        <v>15215</v>
      </c>
      <c r="H3377" s="21">
        <v>730.66</v>
      </c>
      <c r="I3377" s="25" t="s">
        <v>7296</v>
      </c>
      <c r="J3377" s="25" t="s">
        <v>7288</v>
      </c>
      <c r="K3377" s="25" t="s">
        <v>7258</v>
      </c>
      <c r="L3377" s="25" t="s">
        <v>7259</v>
      </c>
      <c r="M3377" s="21">
        <v>730.66</v>
      </c>
      <c r="N3377" s="22">
        <v>0</v>
      </c>
      <c r="O3377" s="21">
        <v>730.66</v>
      </c>
      <c r="P3377" s="21">
        <v>730.66</v>
      </c>
      <c r="Q3377" s="25" t="s">
        <v>9355</v>
      </c>
      <c r="R3377" s="1" t="str">
        <f t="shared" si="55"/>
        <v>ST10056</v>
      </c>
      <c r="S3377" t="str">
        <f>VLOOKUP(R3377,Data!$C$2:$D$261,2,0)</f>
        <v>The Kensington Victoria</v>
      </c>
      <c r="T3377">
        <f>COUNTIF('Feb 2022'!A:A,D3377)+COUNTIF('Mar 2022'!A:A,D3377)+COUNTIF('Apr 2022'!A:A,D3377)+COUNTIF('May 2022'!A:A,D3377)+COUNTIF('June 2022'!A:A,D3377)+COUNTIF('July 2022'!A:A,D3377)+COUNTIF('Aug 2022'!A:A,D3377)+COUNTIF('Sep 2022'!A:A,D3377)+COUNTIF('Oct 2022'!A:A,D3377)+COUNTIF('Dec 2022'!A:A,D3377)</f>
        <v>1</v>
      </c>
      <c r="U3377" t="str">
        <f>VLOOKUP(Q3377,'Capital Lookup'!A:B,2,FALSE)</f>
        <v>No</v>
      </c>
      <c r="V3377" s="2">
        <f>IFERROR(VLOOKUP(LEFT(F3377,10),'Find Purchase Orders'!B:J,9,FALSE),"")</f>
        <v>44739</v>
      </c>
      <c r="W3377" s="25" t="s">
        <v>7261</v>
      </c>
    </row>
    <row r="3378" spans="1:23" hidden="1">
      <c r="A3378" s="25" t="s">
        <v>7261</v>
      </c>
      <c r="B3378" s="25" t="s">
        <v>8442</v>
      </c>
      <c r="C3378" s="25" t="s">
        <v>7282</v>
      </c>
      <c r="D3378" s="25" t="s">
        <v>5415</v>
      </c>
      <c r="E3378" s="25" t="s">
        <v>9352</v>
      </c>
      <c r="F3378" s="25" t="s">
        <v>15216</v>
      </c>
      <c r="G3378" s="25" t="s">
        <v>10142</v>
      </c>
      <c r="H3378" s="21">
        <v>6936.41</v>
      </c>
      <c r="I3378" s="25" t="s">
        <v>7296</v>
      </c>
      <c r="J3378" s="25" t="s">
        <v>7288</v>
      </c>
      <c r="K3378" s="25" t="s">
        <v>7262</v>
      </c>
      <c r="L3378" s="25" t="s">
        <v>7259</v>
      </c>
      <c r="M3378" s="21">
        <v>6936.41</v>
      </c>
      <c r="N3378" s="22">
        <v>0</v>
      </c>
      <c r="O3378" s="21">
        <v>6936.41</v>
      </c>
      <c r="P3378" s="21">
        <v>6936.41</v>
      </c>
      <c r="Q3378" s="25" t="s">
        <v>9355</v>
      </c>
      <c r="R3378" s="1" t="str">
        <f t="shared" si="55"/>
        <v>ST10056</v>
      </c>
      <c r="S3378" t="str">
        <f>VLOOKUP(R3378,Data!$C$2:$D$261,2,0)</f>
        <v>The Kensington Victoria</v>
      </c>
      <c r="T3378">
        <f>COUNTIF('Feb 2022'!A:A,D3378)+COUNTIF('Mar 2022'!A:A,D3378)+COUNTIF('Apr 2022'!A:A,D3378)+COUNTIF('May 2022'!A:A,D3378)+COUNTIF('June 2022'!A:A,D3378)+COUNTIF('July 2022'!A:A,D3378)+COUNTIF('Aug 2022'!A:A,D3378)+COUNTIF('Sep 2022'!A:A,D3378)+COUNTIF('Oct 2022'!A:A,D3378)+COUNTIF('Dec 2022'!A:A,D3378)</f>
        <v>1</v>
      </c>
      <c r="U3378" t="str">
        <f>VLOOKUP(Q3378,'Capital Lookup'!A:B,2,FALSE)</f>
        <v>No</v>
      </c>
      <c r="V3378" s="2">
        <f>IFERROR(VLOOKUP(LEFT(F3378,10),'Find Purchase Orders'!B:J,9,FALSE),"")</f>
        <v>44739</v>
      </c>
      <c r="W3378" s="25" t="s">
        <v>7261</v>
      </c>
    </row>
    <row r="3379" spans="1:23" hidden="1">
      <c r="A3379" s="25" t="s">
        <v>7478</v>
      </c>
      <c r="B3379" s="25" t="s">
        <v>7974</v>
      </c>
      <c r="C3379" s="25" t="s">
        <v>7587</v>
      </c>
      <c r="D3379" s="25" t="s">
        <v>5439</v>
      </c>
      <c r="E3379" s="25" t="s">
        <v>7492</v>
      </c>
      <c r="F3379" s="25" t="s">
        <v>15217</v>
      </c>
      <c r="G3379" s="25" t="s">
        <v>15218</v>
      </c>
      <c r="H3379" s="21">
        <v>12792.74</v>
      </c>
      <c r="I3379" s="25" t="s">
        <v>7296</v>
      </c>
      <c r="J3379" s="25" t="s">
        <v>7288</v>
      </c>
      <c r="K3379" s="25" t="s">
        <v>7495</v>
      </c>
      <c r="L3379" s="25" t="s">
        <v>7745</v>
      </c>
      <c r="M3379" s="21">
        <v>12792.74</v>
      </c>
      <c r="N3379" s="21">
        <v>10117.25</v>
      </c>
      <c r="O3379" s="21">
        <v>2675.49</v>
      </c>
      <c r="P3379" s="21">
        <v>12792.74</v>
      </c>
      <c r="Q3379" s="25" t="s">
        <v>15219</v>
      </c>
      <c r="R3379" s="1" t="str">
        <f t="shared" si="55"/>
        <v>ST10149</v>
      </c>
      <c r="S3379" t="str">
        <f>VLOOKUP(R3379,Data!$C$2:$D$261,2,0)</f>
        <v>Winbourne Park</v>
      </c>
      <c r="T3379">
        <f>COUNTIF('Feb 2022'!A:A,D3379)+COUNTIF('Mar 2022'!A:A,D3379)+COUNTIF('Apr 2022'!A:A,D3379)+COUNTIF('May 2022'!A:A,D3379)+COUNTIF('June 2022'!A:A,D3379)+COUNTIF('July 2022'!A:A,D3379)+COUNTIF('Aug 2022'!A:A,D3379)+COUNTIF('Sep 2022'!A:A,D3379)+COUNTIF('Oct 2022'!A:A,D3379)+COUNTIF('Dec 2022'!A:A,D3379)</f>
        <v>1</v>
      </c>
      <c r="U3379" t="str">
        <f>VLOOKUP(Q3379,'Capital Lookup'!A:B,2,FALSE)</f>
        <v>No</v>
      </c>
      <c r="V3379" s="2">
        <f>IFERROR(VLOOKUP(LEFT(F3379,10),'Find Purchase Orders'!B:J,9,FALSE),"")</f>
        <v>44739</v>
      </c>
      <c r="W3379" s="25" t="s">
        <v>7261</v>
      </c>
    </row>
    <row r="3380" spans="1:23" hidden="1">
      <c r="A3380" s="25" t="s">
        <v>7252</v>
      </c>
      <c r="B3380" s="25" t="s">
        <v>13450</v>
      </c>
      <c r="C3380" s="25" t="s">
        <v>7254</v>
      </c>
      <c r="D3380" s="25" t="s">
        <v>5440</v>
      </c>
      <c r="E3380" s="25" t="s">
        <v>7576</v>
      </c>
      <c r="F3380" s="25" t="s">
        <v>15220</v>
      </c>
      <c r="G3380" s="25" t="s">
        <v>15221</v>
      </c>
      <c r="H3380" s="21">
        <v>4921.1499999999996</v>
      </c>
      <c r="I3380" s="25" t="s">
        <v>7296</v>
      </c>
      <c r="J3380" s="25" t="s">
        <v>7288</v>
      </c>
      <c r="K3380" s="25" t="s">
        <v>7510</v>
      </c>
      <c r="L3380" s="25" t="s">
        <v>8176</v>
      </c>
      <c r="M3380" s="21">
        <v>4921.1499999999996</v>
      </c>
      <c r="N3380" s="21">
        <v>4921.1499999999996</v>
      </c>
      <c r="O3380" s="21">
        <v>0</v>
      </c>
      <c r="P3380" s="21">
        <v>4921.1499999999996</v>
      </c>
      <c r="Q3380" s="25" t="s">
        <v>15222</v>
      </c>
      <c r="R3380" s="1" t="str">
        <f t="shared" si="55"/>
        <v>ST10040</v>
      </c>
      <c r="S3380" t="str">
        <f>VLOOKUP(R3380,Data!$C$2:$D$261,2,0)</f>
        <v>Lynwood</v>
      </c>
      <c r="T3380">
        <f>COUNTIF('Feb 2022'!A:A,D3380)+COUNTIF('Mar 2022'!A:A,D3380)+COUNTIF('Apr 2022'!A:A,D3380)+COUNTIF('May 2022'!A:A,D3380)+COUNTIF('June 2022'!A:A,D3380)+COUNTIF('July 2022'!A:A,D3380)+COUNTIF('Aug 2022'!A:A,D3380)+COUNTIF('Sep 2022'!A:A,D3380)+COUNTIF('Oct 2022'!A:A,D3380)+COUNTIF('Dec 2022'!A:A,D3380)</f>
        <v>1</v>
      </c>
      <c r="U3380" t="str">
        <f>VLOOKUP(Q3380,'Capital Lookup'!A:B,2,FALSE)</f>
        <v>No</v>
      </c>
      <c r="V3380" s="2">
        <f>IFERROR(VLOOKUP(LEFT(F3380,10),'Find Purchase Orders'!B:J,9,FALSE),"")</f>
        <v>44740</v>
      </c>
      <c r="W3380" s="25" t="s">
        <v>7261</v>
      </c>
    </row>
    <row r="3381" spans="1:23" hidden="1">
      <c r="A3381" s="25" t="s">
        <v>7252</v>
      </c>
      <c r="B3381" s="25" t="s">
        <v>7574</v>
      </c>
      <c r="C3381" s="25" t="s">
        <v>7254</v>
      </c>
      <c r="D3381" s="25" t="s">
        <v>5441</v>
      </c>
      <c r="E3381" s="25" t="s">
        <v>7576</v>
      </c>
      <c r="F3381" s="25" t="s">
        <v>15223</v>
      </c>
      <c r="G3381" s="25" t="s">
        <v>15224</v>
      </c>
      <c r="H3381" s="21">
        <v>1998.97</v>
      </c>
      <c r="I3381" s="25" t="s">
        <v>7296</v>
      </c>
      <c r="J3381" s="25" t="s">
        <v>7288</v>
      </c>
      <c r="K3381" s="25" t="s">
        <v>7495</v>
      </c>
      <c r="L3381" s="25" t="s">
        <v>7740</v>
      </c>
      <c r="M3381" s="21">
        <v>1998.97</v>
      </c>
      <c r="N3381" s="21">
        <v>1998.97</v>
      </c>
      <c r="O3381" s="21">
        <v>0</v>
      </c>
      <c r="P3381" s="21">
        <v>1998.97</v>
      </c>
      <c r="Q3381" s="25" t="s">
        <v>15225</v>
      </c>
      <c r="R3381" s="1" t="str">
        <f t="shared" si="55"/>
        <v>ST10039</v>
      </c>
      <c r="S3381" t="str">
        <f>VLOOKUP(R3381,Data!$C$2:$D$261,2,0)</f>
        <v>Barrhaven</v>
      </c>
      <c r="T3381">
        <f>COUNTIF('Feb 2022'!A:A,D3381)+COUNTIF('Mar 2022'!A:A,D3381)+COUNTIF('Apr 2022'!A:A,D3381)+COUNTIF('May 2022'!A:A,D3381)+COUNTIF('June 2022'!A:A,D3381)+COUNTIF('July 2022'!A:A,D3381)+COUNTIF('Aug 2022'!A:A,D3381)+COUNTIF('Sep 2022'!A:A,D3381)+COUNTIF('Oct 2022'!A:A,D3381)+COUNTIF('Dec 2022'!A:A,D3381)</f>
        <v>1</v>
      </c>
      <c r="U3381" t="str">
        <f>VLOOKUP(Q3381,'Capital Lookup'!A:B,2,FALSE)</f>
        <v>No</v>
      </c>
      <c r="V3381" s="2">
        <f>IFERROR(VLOOKUP(LEFT(F3381,10),'Find Purchase Orders'!B:J,9,FALSE),"")</f>
        <v>44740</v>
      </c>
      <c r="W3381" s="25" t="s">
        <v>7261</v>
      </c>
    </row>
    <row r="3382" spans="1:23" hidden="1">
      <c r="A3382" s="25" t="s">
        <v>7261</v>
      </c>
      <c r="B3382" s="25" t="s">
        <v>8662</v>
      </c>
      <c r="C3382" s="25" t="s">
        <v>7264</v>
      </c>
      <c r="D3382" s="25" t="s">
        <v>5442</v>
      </c>
      <c r="E3382" s="25" t="s">
        <v>14865</v>
      </c>
      <c r="F3382" s="25" t="s">
        <v>15226</v>
      </c>
      <c r="G3382" s="25" t="s">
        <v>15227</v>
      </c>
      <c r="H3382" s="21">
        <v>555</v>
      </c>
      <c r="I3382" s="25" t="s">
        <v>7296</v>
      </c>
      <c r="J3382" s="25" t="s">
        <v>7288</v>
      </c>
      <c r="K3382" s="25" t="s">
        <v>7258</v>
      </c>
      <c r="L3382" s="25" t="s">
        <v>7259</v>
      </c>
      <c r="M3382" s="21">
        <v>555</v>
      </c>
      <c r="N3382" s="21">
        <v>555</v>
      </c>
      <c r="O3382" s="21">
        <v>0</v>
      </c>
      <c r="P3382" s="21">
        <v>555</v>
      </c>
      <c r="Q3382" s="25" t="s">
        <v>8679</v>
      </c>
      <c r="R3382" s="1" t="str">
        <f t="shared" si="55"/>
        <v>ST10084</v>
      </c>
      <c r="S3382" t="str">
        <f>VLOOKUP(R3382,Data!$C$2:$D$261,2,0)</f>
        <v>Bentley Saskatoon</v>
      </c>
      <c r="T3382">
        <f>COUNTIF('Feb 2022'!A:A,D3382)+COUNTIF('Mar 2022'!A:A,D3382)+COUNTIF('Apr 2022'!A:A,D3382)+COUNTIF('May 2022'!A:A,D3382)+COUNTIF('June 2022'!A:A,D3382)+COUNTIF('July 2022'!A:A,D3382)+COUNTIF('Aug 2022'!A:A,D3382)+COUNTIF('Sep 2022'!A:A,D3382)+COUNTIF('Oct 2022'!A:A,D3382)+COUNTIF('Dec 2022'!A:A,D3382)</f>
        <v>1</v>
      </c>
      <c r="U3382" t="str">
        <f>VLOOKUP(Q3382,'Capital Lookup'!A:B,2,FALSE)</f>
        <v>No</v>
      </c>
      <c r="V3382" s="2">
        <f>IFERROR(VLOOKUP(LEFT(F3382,10),'Find Purchase Orders'!B:J,9,FALSE),"")</f>
        <v>44742</v>
      </c>
      <c r="W3382" s="25" t="s">
        <v>7261</v>
      </c>
    </row>
    <row r="3383" spans="1:23" hidden="1">
      <c r="A3383" s="25" t="s">
        <v>7261</v>
      </c>
      <c r="B3383" s="25" t="s">
        <v>8662</v>
      </c>
      <c r="C3383" s="25" t="s">
        <v>7264</v>
      </c>
      <c r="D3383" s="25" t="s">
        <v>5442</v>
      </c>
      <c r="E3383" s="25" t="s">
        <v>14865</v>
      </c>
      <c r="F3383" s="25" t="s">
        <v>15228</v>
      </c>
      <c r="G3383" s="25" t="s">
        <v>15229</v>
      </c>
      <c r="H3383" s="21">
        <v>330.03</v>
      </c>
      <c r="I3383" s="25" t="s">
        <v>7296</v>
      </c>
      <c r="J3383" s="25" t="s">
        <v>7288</v>
      </c>
      <c r="K3383" s="25" t="s">
        <v>7258</v>
      </c>
      <c r="L3383" s="25" t="s">
        <v>7259</v>
      </c>
      <c r="M3383" s="21">
        <v>330.03</v>
      </c>
      <c r="N3383" s="21">
        <v>330.03</v>
      </c>
      <c r="O3383" s="21">
        <v>0</v>
      </c>
      <c r="P3383" s="21">
        <v>330.03</v>
      </c>
      <c r="Q3383" s="25" t="s">
        <v>8679</v>
      </c>
      <c r="R3383" s="1" t="str">
        <f t="shared" si="55"/>
        <v>ST10084</v>
      </c>
      <c r="S3383" t="str">
        <f>VLOOKUP(R3383,Data!$C$2:$D$261,2,0)</f>
        <v>Bentley Saskatoon</v>
      </c>
      <c r="T3383">
        <f>COUNTIF('Feb 2022'!A:A,D3383)+COUNTIF('Mar 2022'!A:A,D3383)+COUNTIF('Apr 2022'!A:A,D3383)+COUNTIF('May 2022'!A:A,D3383)+COUNTIF('June 2022'!A:A,D3383)+COUNTIF('July 2022'!A:A,D3383)+COUNTIF('Aug 2022'!A:A,D3383)+COUNTIF('Sep 2022'!A:A,D3383)+COUNTIF('Oct 2022'!A:A,D3383)+COUNTIF('Dec 2022'!A:A,D3383)</f>
        <v>1</v>
      </c>
      <c r="U3383" t="str">
        <f>VLOOKUP(Q3383,'Capital Lookup'!A:B,2,FALSE)</f>
        <v>No</v>
      </c>
      <c r="V3383" s="2">
        <f>IFERROR(VLOOKUP(LEFT(F3383,10),'Find Purchase Orders'!B:J,9,FALSE),"")</f>
        <v>44742</v>
      </c>
      <c r="W3383" s="25" t="s">
        <v>7261</v>
      </c>
    </row>
    <row r="3384" spans="1:23" hidden="1">
      <c r="A3384" s="25" t="s">
        <v>7261</v>
      </c>
      <c r="B3384" s="25" t="s">
        <v>8662</v>
      </c>
      <c r="C3384" s="25" t="s">
        <v>7264</v>
      </c>
      <c r="D3384" s="25" t="s">
        <v>5442</v>
      </c>
      <c r="E3384" s="25" t="s">
        <v>14865</v>
      </c>
      <c r="F3384" s="25" t="s">
        <v>15230</v>
      </c>
      <c r="G3384" s="25" t="s">
        <v>15231</v>
      </c>
      <c r="H3384" s="21">
        <v>6173.86</v>
      </c>
      <c r="I3384" s="25" t="s">
        <v>7296</v>
      </c>
      <c r="J3384" s="25" t="s">
        <v>7288</v>
      </c>
      <c r="K3384" s="25" t="s">
        <v>7262</v>
      </c>
      <c r="L3384" s="25" t="s">
        <v>7259</v>
      </c>
      <c r="M3384" s="21">
        <v>6173.86</v>
      </c>
      <c r="N3384" s="21">
        <v>6173.86</v>
      </c>
      <c r="O3384" s="21">
        <v>0</v>
      </c>
      <c r="P3384" s="21">
        <v>6173.86</v>
      </c>
      <c r="Q3384" s="25" t="s">
        <v>8679</v>
      </c>
      <c r="R3384" s="1" t="str">
        <f t="shared" si="55"/>
        <v>ST10084</v>
      </c>
      <c r="S3384" t="str">
        <f>VLOOKUP(R3384,Data!$C$2:$D$261,2,0)</f>
        <v>Bentley Saskatoon</v>
      </c>
      <c r="T3384">
        <f>COUNTIF('Feb 2022'!A:A,D3384)+COUNTIF('Mar 2022'!A:A,D3384)+COUNTIF('Apr 2022'!A:A,D3384)+COUNTIF('May 2022'!A:A,D3384)+COUNTIF('June 2022'!A:A,D3384)+COUNTIF('July 2022'!A:A,D3384)+COUNTIF('Aug 2022'!A:A,D3384)+COUNTIF('Sep 2022'!A:A,D3384)+COUNTIF('Oct 2022'!A:A,D3384)+COUNTIF('Dec 2022'!A:A,D3384)</f>
        <v>1</v>
      </c>
      <c r="U3384" t="str">
        <f>VLOOKUP(Q3384,'Capital Lookup'!A:B,2,FALSE)</f>
        <v>No</v>
      </c>
      <c r="V3384" s="2">
        <f>IFERROR(VLOOKUP(LEFT(F3384,10),'Find Purchase Orders'!B:J,9,FALSE),"")</f>
        <v>44742</v>
      </c>
      <c r="W3384" s="25" t="s">
        <v>7261</v>
      </c>
    </row>
    <row r="3385" spans="1:23" hidden="1">
      <c r="A3385" s="25" t="s">
        <v>7261</v>
      </c>
      <c r="B3385" s="25" t="s">
        <v>8662</v>
      </c>
      <c r="C3385" s="25" t="s">
        <v>7264</v>
      </c>
      <c r="D3385" s="25" t="s">
        <v>5442</v>
      </c>
      <c r="E3385" s="25" t="s">
        <v>14865</v>
      </c>
      <c r="F3385" s="25" t="s">
        <v>15232</v>
      </c>
      <c r="G3385" s="25" t="s">
        <v>14930</v>
      </c>
      <c r="H3385" s="21">
        <v>54.39</v>
      </c>
      <c r="I3385" s="25" t="s">
        <v>7296</v>
      </c>
      <c r="J3385" s="25" t="s">
        <v>7288</v>
      </c>
      <c r="K3385" s="25" t="s">
        <v>7262</v>
      </c>
      <c r="L3385" s="25" t="s">
        <v>7259</v>
      </c>
      <c r="M3385" s="21">
        <v>54.39</v>
      </c>
      <c r="N3385" s="21">
        <v>54.39</v>
      </c>
      <c r="O3385" s="21">
        <v>0</v>
      </c>
      <c r="P3385" s="21">
        <v>54.39</v>
      </c>
      <c r="Q3385" s="25" t="s">
        <v>8679</v>
      </c>
      <c r="R3385" s="1" t="str">
        <f t="shared" si="55"/>
        <v>ST10084</v>
      </c>
      <c r="S3385" t="str">
        <f>VLOOKUP(R3385,Data!$C$2:$D$261,2,0)</f>
        <v>Bentley Saskatoon</v>
      </c>
      <c r="T3385">
        <f>COUNTIF('Feb 2022'!A:A,D3385)+COUNTIF('Mar 2022'!A:A,D3385)+COUNTIF('Apr 2022'!A:A,D3385)+COUNTIF('May 2022'!A:A,D3385)+COUNTIF('June 2022'!A:A,D3385)+COUNTIF('July 2022'!A:A,D3385)+COUNTIF('Aug 2022'!A:A,D3385)+COUNTIF('Sep 2022'!A:A,D3385)+COUNTIF('Oct 2022'!A:A,D3385)+COUNTIF('Dec 2022'!A:A,D3385)</f>
        <v>1</v>
      </c>
      <c r="U3385" t="str">
        <f>VLOOKUP(Q3385,'Capital Lookup'!A:B,2,FALSE)</f>
        <v>No</v>
      </c>
      <c r="V3385" s="2">
        <f>IFERROR(VLOOKUP(LEFT(F3385,10),'Find Purchase Orders'!B:J,9,FALSE),"")</f>
        <v>44742</v>
      </c>
      <c r="W3385" s="25" t="s">
        <v>7261</v>
      </c>
    </row>
    <row r="3386" spans="1:23" hidden="1">
      <c r="A3386" s="25" t="s">
        <v>7261</v>
      </c>
      <c r="B3386" s="25" t="s">
        <v>7863</v>
      </c>
      <c r="C3386" s="25" t="s">
        <v>7282</v>
      </c>
      <c r="D3386" s="25" t="s">
        <v>5490</v>
      </c>
      <c r="E3386" s="25" t="s">
        <v>7576</v>
      </c>
      <c r="F3386" s="25" t="s">
        <v>15233</v>
      </c>
      <c r="G3386" s="25" t="s">
        <v>15234</v>
      </c>
      <c r="H3386" s="21">
        <v>8574.2999999999993</v>
      </c>
      <c r="I3386" s="25" t="s">
        <v>7296</v>
      </c>
      <c r="J3386" s="25" t="s">
        <v>7288</v>
      </c>
      <c r="K3386" s="25" t="s">
        <v>7640</v>
      </c>
      <c r="L3386" s="25" t="s">
        <v>9777</v>
      </c>
      <c r="M3386" s="21">
        <v>8574.2999999999993</v>
      </c>
      <c r="N3386" s="21">
        <v>8574.2999999999993</v>
      </c>
      <c r="O3386" s="21">
        <v>0</v>
      </c>
      <c r="P3386" s="21">
        <v>8574.2999999999993</v>
      </c>
      <c r="Q3386" s="25" t="s">
        <v>15235</v>
      </c>
      <c r="R3386" s="1" t="str">
        <f t="shared" si="55"/>
        <v>ST10029</v>
      </c>
      <c r="S3386" t="str">
        <f>VLOOKUP(R3386,Data!$C$2:$D$261,2,0)</f>
        <v>Leaside</v>
      </c>
      <c r="T3386">
        <f>COUNTIF('Feb 2022'!A:A,D3386)+COUNTIF('Mar 2022'!A:A,D3386)+COUNTIF('Apr 2022'!A:A,D3386)+COUNTIF('May 2022'!A:A,D3386)+COUNTIF('June 2022'!A:A,D3386)+COUNTIF('July 2022'!A:A,D3386)+COUNTIF('Aug 2022'!A:A,D3386)+COUNTIF('Sep 2022'!A:A,D3386)+COUNTIF('Oct 2022'!A:A,D3386)+COUNTIF('Dec 2022'!A:A,D3386)</f>
        <v>1</v>
      </c>
      <c r="U3386" t="str">
        <f>VLOOKUP(Q3386,'Capital Lookup'!A:B,2,FALSE)</f>
        <v>No</v>
      </c>
      <c r="V3386" s="2">
        <f>IFERROR(VLOOKUP(LEFT(F3386,10),'Find Purchase Orders'!B:J,9,FALSE),"")</f>
        <v>44754</v>
      </c>
      <c r="W3386" s="25" t="s">
        <v>7261</v>
      </c>
    </row>
    <row r="3387" spans="1:23" hidden="1">
      <c r="A3387" s="25" t="s">
        <v>7261</v>
      </c>
      <c r="B3387" s="25" t="s">
        <v>10157</v>
      </c>
      <c r="C3387" s="25" t="s">
        <v>7264</v>
      </c>
      <c r="D3387" s="25" t="s">
        <v>5417</v>
      </c>
      <c r="E3387" s="25" t="s">
        <v>10212</v>
      </c>
      <c r="F3387" s="25" t="s">
        <v>15236</v>
      </c>
      <c r="G3387" s="25" t="s">
        <v>14612</v>
      </c>
      <c r="H3387" s="21">
        <v>1218.78</v>
      </c>
      <c r="I3387" s="25" t="s">
        <v>7296</v>
      </c>
      <c r="J3387" s="25" t="s">
        <v>7288</v>
      </c>
      <c r="K3387" s="25" t="s">
        <v>7289</v>
      </c>
      <c r="L3387" s="25" t="s">
        <v>7259</v>
      </c>
      <c r="M3387" s="21">
        <v>1218.78</v>
      </c>
      <c r="N3387" s="21">
        <v>1218.78</v>
      </c>
      <c r="O3387" s="21">
        <v>0</v>
      </c>
      <c r="P3387" s="21">
        <v>1218.78</v>
      </c>
      <c r="Q3387" s="25" t="s">
        <v>10215</v>
      </c>
      <c r="R3387" s="1" t="str">
        <f t="shared" si="55"/>
        <v>ST10081</v>
      </c>
      <c r="S3387" t="str">
        <f>VLOOKUP(R3387,Data!$C$2:$D$261,2,0)</f>
        <v>The Bentley Swift Current</v>
      </c>
      <c r="T3387">
        <f>COUNTIF('Feb 2022'!A:A,D3387)+COUNTIF('Mar 2022'!A:A,D3387)+COUNTIF('Apr 2022'!A:A,D3387)+COUNTIF('May 2022'!A:A,D3387)+COUNTIF('June 2022'!A:A,D3387)+COUNTIF('July 2022'!A:A,D3387)+COUNTIF('Aug 2022'!A:A,D3387)+COUNTIF('Sep 2022'!A:A,D3387)+COUNTIF('Oct 2022'!A:A,D3387)+COUNTIF('Dec 2022'!A:A,D3387)</f>
        <v>1</v>
      </c>
      <c r="U3387" t="str">
        <f>VLOOKUP(Q3387,'Capital Lookup'!A:B,2,FALSE)</f>
        <v>No</v>
      </c>
      <c r="V3387" s="2">
        <f>IFERROR(VLOOKUP(LEFT(F3387,10),'Find Purchase Orders'!B:J,9,FALSE),"")</f>
        <v>44739</v>
      </c>
      <c r="W3387" s="25" t="s">
        <v>7261</v>
      </c>
    </row>
    <row r="3388" spans="1:23" hidden="1">
      <c r="A3388" s="25" t="s">
        <v>7261</v>
      </c>
      <c r="B3388" s="25" t="s">
        <v>10157</v>
      </c>
      <c r="C3388" s="25" t="s">
        <v>7264</v>
      </c>
      <c r="D3388" s="25" t="s">
        <v>5417</v>
      </c>
      <c r="E3388" s="25" t="s">
        <v>10212</v>
      </c>
      <c r="F3388" s="25" t="s">
        <v>15237</v>
      </c>
      <c r="G3388" s="25" t="s">
        <v>14614</v>
      </c>
      <c r="H3388" s="21">
        <v>111</v>
      </c>
      <c r="I3388" s="25" t="s">
        <v>7296</v>
      </c>
      <c r="J3388" s="25" t="s">
        <v>7288</v>
      </c>
      <c r="K3388" s="25" t="s">
        <v>7289</v>
      </c>
      <c r="L3388" s="25" t="s">
        <v>7259</v>
      </c>
      <c r="M3388" s="21">
        <v>111</v>
      </c>
      <c r="N3388" s="21">
        <v>111</v>
      </c>
      <c r="O3388" s="21">
        <v>0</v>
      </c>
      <c r="P3388" s="21">
        <v>111</v>
      </c>
      <c r="Q3388" s="25" t="s">
        <v>10215</v>
      </c>
      <c r="R3388" s="1" t="str">
        <f t="shared" si="55"/>
        <v>ST10081</v>
      </c>
      <c r="S3388" t="str">
        <f>VLOOKUP(R3388,Data!$C$2:$D$261,2,0)</f>
        <v>The Bentley Swift Current</v>
      </c>
      <c r="T3388">
        <f>COUNTIF('Feb 2022'!A:A,D3388)+COUNTIF('Mar 2022'!A:A,D3388)+COUNTIF('Apr 2022'!A:A,D3388)+COUNTIF('May 2022'!A:A,D3388)+COUNTIF('June 2022'!A:A,D3388)+COUNTIF('July 2022'!A:A,D3388)+COUNTIF('Aug 2022'!A:A,D3388)+COUNTIF('Sep 2022'!A:A,D3388)+COUNTIF('Oct 2022'!A:A,D3388)+COUNTIF('Dec 2022'!A:A,D3388)</f>
        <v>1</v>
      </c>
      <c r="U3388" t="str">
        <f>VLOOKUP(Q3388,'Capital Lookup'!A:B,2,FALSE)</f>
        <v>No</v>
      </c>
      <c r="V3388" s="2">
        <f>IFERROR(VLOOKUP(LEFT(F3388,10),'Find Purchase Orders'!B:J,9,FALSE),"")</f>
        <v>44739</v>
      </c>
      <c r="W3388" s="25" t="s">
        <v>7261</v>
      </c>
    </row>
    <row r="3389" spans="1:23" hidden="1">
      <c r="A3389" s="25" t="s">
        <v>7261</v>
      </c>
      <c r="B3389" s="25" t="s">
        <v>10157</v>
      </c>
      <c r="C3389" s="25" t="s">
        <v>7264</v>
      </c>
      <c r="D3389" s="25" t="s">
        <v>5443</v>
      </c>
      <c r="E3389" s="25" t="s">
        <v>10212</v>
      </c>
      <c r="F3389" s="25" t="s">
        <v>15238</v>
      </c>
      <c r="G3389" s="25" t="s">
        <v>15239</v>
      </c>
      <c r="H3389" s="21">
        <v>3022.81</v>
      </c>
      <c r="I3389" s="25" t="s">
        <v>7296</v>
      </c>
      <c r="J3389" s="25" t="s">
        <v>7288</v>
      </c>
      <c r="K3389" s="25" t="s">
        <v>7262</v>
      </c>
      <c r="L3389" s="25" t="s">
        <v>7259</v>
      </c>
      <c r="M3389" s="21">
        <v>3022.81</v>
      </c>
      <c r="N3389" s="21">
        <v>3022.81</v>
      </c>
      <c r="O3389" s="21">
        <v>0</v>
      </c>
      <c r="P3389" s="21">
        <v>3022.81</v>
      </c>
      <c r="Q3389" s="25" t="s">
        <v>10215</v>
      </c>
      <c r="R3389" s="1" t="str">
        <f t="shared" si="55"/>
        <v>ST10081</v>
      </c>
      <c r="S3389" t="str">
        <f>VLOOKUP(R3389,Data!$C$2:$D$261,2,0)</f>
        <v>The Bentley Swift Current</v>
      </c>
      <c r="T3389">
        <f>COUNTIF('Feb 2022'!A:A,D3389)+COUNTIF('Mar 2022'!A:A,D3389)+COUNTIF('Apr 2022'!A:A,D3389)+COUNTIF('May 2022'!A:A,D3389)+COUNTIF('June 2022'!A:A,D3389)+COUNTIF('July 2022'!A:A,D3389)+COUNTIF('Aug 2022'!A:A,D3389)+COUNTIF('Sep 2022'!A:A,D3389)+COUNTIF('Oct 2022'!A:A,D3389)+COUNTIF('Dec 2022'!A:A,D3389)</f>
        <v>1</v>
      </c>
      <c r="U3389" t="str">
        <f>VLOOKUP(Q3389,'Capital Lookup'!A:B,2,FALSE)</f>
        <v>No</v>
      </c>
      <c r="V3389" s="2">
        <f>IFERROR(VLOOKUP(LEFT(F3389,10),'Find Purchase Orders'!B:J,9,FALSE),"")</f>
        <v>44742</v>
      </c>
      <c r="W3389" s="25" t="s">
        <v>7261</v>
      </c>
    </row>
    <row r="3390" spans="1:23" hidden="1">
      <c r="A3390" s="25" t="s">
        <v>7261</v>
      </c>
      <c r="B3390" s="25" t="s">
        <v>10157</v>
      </c>
      <c r="C3390" s="25" t="s">
        <v>7264</v>
      </c>
      <c r="D3390" s="25" t="s">
        <v>5443</v>
      </c>
      <c r="E3390" s="25" t="s">
        <v>10212</v>
      </c>
      <c r="F3390" s="25" t="s">
        <v>15240</v>
      </c>
      <c r="G3390" s="25" t="s">
        <v>15241</v>
      </c>
      <c r="H3390" s="21">
        <v>27.75</v>
      </c>
      <c r="I3390" s="25" t="s">
        <v>7296</v>
      </c>
      <c r="J3390" s="25" t="s">
        <v>7288</v>
      </c>
      <c r="K3390" s="25" t="s">
        <v>7262</v>
      </c>
      <c r="L3390" s="25" t="s">
        <v>7259</v>
      </c>
      <c r="M3390" s="21">
        <v>27.75</v>
      </c>
      <c r="N3390" s="21">
        <v>27.75</v>
      </c>
      <c r="O3390" s="21">
        <v>0</v>
      </c>
      <c r="P3390" s="21">
        <v>27.75</v>
      </c>
      <c r="Q3390" s="25" t="s">
        <v>10215</v>
      </c>
      <c r="R3390" s="1" t="str">
        <f t="shared" si="55"/>
        <v>ST10081</v>
      </c>
      <c r="S3390" t="str">
        <f>VLOOKUP(R3390,Data!$C$2:$D$261,2,0)</f>
        <v>The Bentley Swift Current</v>
      </c>
      <c r="T3390">
        <f>COUNTIF('Feb 2022'!A:A,D3390)+COUNTIF('Mar 2022'!A:A,D3390)+COUNTIF('Apr 2022'!A:A,D3390)+COUNTIF('May 2022'!A:A,D3390)+COUNTIF('June 2022'!A:A,D3390)+COUNTIF('July 2022'!A:A,D3390)+COUNTIF('Aug 2022'!A:A,D3390)+COUNTIF('Sep 2022'!A:A,D3390)+COUNTIF('Oct 2022'!A:A,D3390)+COUNTIF('Dec 2022'!A:A,D3390)</f>
        <v>1</v>
      </c>
      <c r="U3390" t="str">
        <f>VLOOKUP(Q3390,'Capital Lookup'!A:B,2,FALSE)</f>
        <v>No</v>
      </c>
      <c r="V3390" s="2">
        <f>IFERROR(VLOOKUP(LEFT(F3390,10),'Find Purchase Orders'!B:J,9,FALSE),"")</f>
        <v>44742</v>
      </c>
      <c r="W3390" s="25" t="s">
        <v>7261</v>
      </c>
    </row>
    <row r="3391" spans="1:23" hidden="1">
      <c r="A3391" s="25" t="s">
        <v>7261</v>
      </c>
      <c r="B3391" s="25" t="s">
        <v>8754</v>
      </c>
      <c r="C3391" s="25" t="s">
        <v>7264</v>
      </c>
      <c r="D3391" s="25" t="s">
        <v>5491</v>
      </c>
      <c r="E3391" s="25" t="s">
        <v>8755</v>
      </c>
      <c r="F3391" s="25" t="s">
        <v>15242</v>
      </c>
      <c r="G3391" s="25" t="s">
        <v>15243</v>
      </c>
      <c r="H3391" s="21">
        <v>1276.5</v>
      </c>
      <c r="I3391" s="25" t="s">
        <v>7296</v>
      </c>
      <c r="J3391" s="25" t="s">
        <v>7288</v>
      </c>
      <c r="K3391" s="25" t="s">
        <v>7262</v>
      </c>
      <c r="L3391" s="25" t="s">
        <v>7259</v>
      </c>
      <c r="M3391" s="21">
        <v>1276.5</v>
      </c>
      <c r="N3391" s="21">
        <v>1276.5</v>
      </c>
      <c r="O3391" s="21">
        <v>0</v>
      </c>
      <c r="P3391" s="21">
        <v>1276.5</v>
      </c>
      <c r="Q3391" s="25" t="s">
        <v>8758</v>
      </c>
      <c r="R3391" s="1" t="str">
        <f t="shared" si="55"/>
        <v>ST10078</v>
      </c>
      <c r="S3391" t="str">
        <f>VLOOKUP(R3391,Data!$C$2:$D$261,2,0)</f>
        <v>Marian Chateau</v>
      </c>
      <c r="T3391">
        <f>COUNTIF('Feb 2022'!A:A,D3391)+COUNTIF('Mar 2022'!A:A,D3391)+COUNTIF('Apr 2022'!A:A,D3391)+COUNTIF('May 2022'!A:A,D3391)+COUNTIF('June 2022'!A:A,D3391)+COUNTIF('July 2022'!A:A,D3391)+COUNTIF('Aug 2022'!A:A,D3391)+COUNTIF('Sep 2022'!A:A,D3391)+COUNTIF('Oct 2022'!A:A,D3391)+COUNTIF('Dec 2022'!A:A,D3391)</f>
        <v>1</v>
      </c>
      <c r="U3391" t="str">
        <f>VLOOKUP(Q3391,'Capital Lookup'!A:B,2,FALSE)</f>
        <v>No</v>
      </c>
      <c r="V3391" s="2">
        <f>IFERROR(VLOOKUP(LEFT(F3391,10),'Find Purchase Orders'!B:J,9,FALSE),"")</f>
        <v>44746</v>
      </c>
      <c r="W3391" s="25" t="s">
        <v>7261</v>
      </c>
    </row>
    <row r="3392" spans="1:23" hidden="1">
      <c r="A3392" s="25" t="s">
        <v>7261</v>
      </c>
      <c r="B3392" s="25" t="s">
        <v>8738</v>
      </c>
      <c r="C3392" s="25" t="s">
        <v>7264</v>
      </c>
      <c r="D3392" s="25" t="s">
        <v>5444</v>
      </c>
      <c r="E3392" s="25" t="s">
        <v>7273</v>
      </c>
      <c r="F3392" s="25" t="s">
        <v>15244</v>
      </c>
      <c r="G3392" s="25" t="s">
        <v>15245</v>
      </c>
      <c r="H3392" s="21">
        <v>17115</v>
      </c>
      <c r="I3392" s="25" t="s">
        <v>7296</v>
      </c>
      <c r="J3392" s="25" t="s">
        <v>7288</v>
      </c>
      <c r="K3392" s="25" t="s">
        <v>7640</v>
      </c>
      <c r="L3392" s="25" t="s">
        <v>8787</v>
      </c>
      <c r="M3392" s="21">
        <v>17115</v>
      </c>
      <c r="N3392" s="21">
        <v>17115</v>
      </c>
      <c r="O3392" s="21">
        <v>0</v>
      </c>
      <c r="P3392" s="21">
        <v>17115</v>
      </c>
      <c r="Q3392" s="25" t="s">
        <v>15246</v>
      </c>
      <c r="R3392" s="1" t="str">
        <f t="shared" si="55"/>
        <v>ST10075</v>
      </c>
      <c r="S3392" t="str">
        <f>VLOOKUP(R3392,Data!$C$2:$D$261,2,0)</f>
        <v>River Ridge</v>
      </c>
      <c r="T3392">
        <f>COUNTIF('Feb 2022'!A:A,D3392)+COUNTIF('Mar 2022'!A:A,D3392)+COUNTIF('Apr 2022'!A:A,D3392)+COUNTIF('May 2022'!A:A,D3392)+COUNTIF('June 2022'!A:A,D3392)+COUNTIF('July 2022'!A:A,D3392)+COUNTIF('Aug 2022'!A:A,D3392)+COUNTIF('Sep 2022'!A:A,D3392)+COUNTIF('Oct 2022'!A:A,D3392)+COUNTIF('Dec 2022'!A:A,D3392)</f>
        <v>1</v>
      </c>
      <c r="U3392" t="str">
        <f>VLOOKUP(Q3392,'Capital Lookup'!A:B,2,FALSE)</f>
        <v>No</v>
      </c>
      <c r="V3392" s="2">
        <f>IFERROR(VLOOKUP(LEFT(F3392,10),'Find Purchase Orders'!B:J,9,FALSE),"")</f>
        <v>44740</v>
      </c>
      <c r="W3392" s="25" t="s">
        <v>7261</v>
      </c>
    </row>
    <row r="3393" spans="1:23" hidden="1">
      <c r="A3393" s="25" t="s">
        <v>7252</v>
      </c>
      <c r="B3393" s="25" t="s">
        <v>7747</v>
      </c>
      <c r="C3393" s="25" t="s">
        <v>7254</v>
      </c>
      <c r="D3393" s="25" t="s">
        <v>5445</v>
      </c>
      <c r="E3393" s="25" t="s">
        <v>7500</v>
      </c>
      <c r="F3393" s="25" t="s">
        <v>15247</v>
      </c>
      <c r="G3393" s="25" t="s">
        <v>15248</v>
      </c>
      <c r="H3393" s="21">
        <v>7232</v>
      </c>
      <c r="I3393" s="25" t="s">
        <v>7296</v>
      </c>
      <c r="J3393" s="25" t="s">
        <v>7288</v>
      </c>
      <c r="K3393" s="25" t="s">
        <v>8274</v>
      </c>
      <c r="L3393" s="25" t="s">
        <v>10102</v>
      </c>
      <c r="M3393" s="21">
        <v>7232</v>
      </c>
      <c r="N3393" s="21">
        <v>7232</v>
      </c>
      <c r="O3393" s="21">
        <v>0</v>
      </c>
      <c r="P3393" s="21">
        <v>7232</v>
      </c>
      <c r="Q3393" s="25" t="s">
        <v>15249</v>
      </c>
      <c r="R3393" s="1" t="str">
        <f t="shared" ref="R3393:R3424" si="56">CONCATENATE("ST",LEFT(B3393,5))</f>
        <v>ST10050</v>
      </c>
      <c r="S3393" t="str">
        <f>VLOOKUP(R3393,Data!$C$2:$D$261,2,0)</f>
        <v>Alta Vista</v>
      </c>
      <c r="T3393">
        <f>COUNTIF('Feb 2022'!A:A,D3393)+COUNTIF('Mar 2022'!A:A,D3393)+COUNTIF('Apr 2022'!A:A,D3393)+COUNTIF('May 2022'!A:A,D3393)+COUNTIF('June 2022'!A:A,D3393)+COUNTIF('July 2022'!A:A,D3393)+COUNTIF('Aug 2022'!A:A,D3393)+COUNTIF('Sep 2022'!A:A,D3393)+COUNTIF('Oct 2022'!A:A,D3393)+COUNTIF('Dec 2022'!A:A,D3393)</f>
        <v>1</v>
      </c>
      <c r="U3393" t="str">
        <f>VLOOKUP(Q3393,'Capital Lookup'!A:B,2,FALSE)</f>
        <v>No</v>
      </c>
      <c r="V3393" s="2">
        <f>IFERROR(VLOOKUP(LEFT(F3393,10),'Find Purchase Orders'!B:J,9,FALSE),"")</f>
        <v>44742</v>
      </c>
      <c r="W3393" s="25" t="s">
        <v>7261</v>
      </c>
    </row>
    <row r="3394" spans="1:23" hidden="1">
      <c r="A3394" s="25" t="s">
        <v>7478</v>
      </c>
      <c r="B3394" s="25" t="s">
        <v>7586</v>
      </c>
      <c r="C3394" s="25" t="s">
        <v>7587</v>
      </c>
      <c r="D3394" s="25" t="s">
        <v>5446</v>
      </c>
      <c r="E3394" s="25" t="s">
        <v>7500</v>
      </c>
      <c r="F3394" s="25" t="s">
        <v>15250</v>
      </c>
      <c r="G3394" s="25" t="s">
        <v>15251</v>
      </c>
      <c r="H3394" s="21">
        <v>13373.55</v>
      </c>
      <c r="I3394" s="25" t="s">
        <v>7296</v>
      </c>
      <c r="J3394" s="25" t="s">
        <v>7288</v>
      </c>
      <c r="K3394" s="25" t="s">
        <v>7640</v>
      </c>
      <c r="L3394" s="25" t="s">
        <v>11500</v>
      </c>
      <c r="M3394" s="21">
        <v>13373.55</v>
      </c>
      <c r="N3394" s="21">
        <v>13373.55</v>
      </c>
      <c r="O3394" s="21">
        <v>0</v>
      </c>
      <c r="P3394" s="21">
        <v>13373.55</v>
      </c>
      <c r="Q3394" s="25" t="s">
        <v>15252</v>
      </c>
      <c r="R3394" s="1" t="str">
        <f t="shared" si="56"/>
        <v>ST10160</v>
      </c>
      <c r="S3394" t="str">
        <f>VLOOKUP(R3394,Data!$C$2:$D$261,2,0)</f>
        <v>Sherwood Court</v>
      </c>
      <c r="T3394">
        <f>COUNTIF('Feb 2022'!A:A,D3394)+COUNTIF('Mar 2022'!A:A,D3394)+COUNTIF('Apr 2022'!A:A,D3394)+COUNTIF('May 2022'!A:A,D3394)+COUNTIF('June 2022'!A:A,D3394)+COUNTIF('July 2022'!A:A,D3394)+COUNTIF('Aug 2022'!A:A,D3394)+COUNTIF('Sep 2022'!A:A,D3394)+COUNTIF('Oct 2022'!A:A,D3394)+COUNTIF('Dec 2022'!A:A,D3394)</f>
        <v>1</v>
      </c>
      <c r="U3394" t="str">
        <f>VLOOKUP(Q3394,'Capital Lookup'!A:B,2,FALSE)</f>
        <v>No</v>
      </c>
      <c r="V3394" s="2">
        <f>IFERROR(VLOOKUP(LEFT(F3394,10),'Find Purchase Orders'!B:J,9,FALSE),"")</f>
        <v>44742</v>
      </c>
      <c r="W3394" s="25" t="s">
        <v>7261</v>
      </c>
    </row>
    <row r="3395" spans="1:23" hidden="1">
      <c r="A3395" s="25" t="s">
        <v>7252</v>
      </c>
      <c r="B3395" s="25" t="s">
        <v>7574</v>
      </c>
      <c r="C3395" s="25" t="s">
        <v>7254</v>
      </c>
      <c r="D3395" s="25" t="s">
        <v>5448</v>
      </c>
      <c r="E3395" s="25" t="s">
        <v>9406</v>
      </c>
      <c r="F3395" s="25" t="s">
        <v>15253</v>
      </c>
      <c r="G3395" s="25" t="s">
        <v>15254</v>
      </c>
      <c r="H3395" s="21">
        <v>4336.53</v>
      </c>
      <c r="I3395" s="25" t="s">
        <v>7296</v>
      </c>
      <c r="J3395" s="25" t="s">
        <v>7288</v>
      </c>
      <c r="K3395" s="25" t="s">
        <v>7262</v>
      </c>
      <c r="L3395" s="25" t="s">
        <v>7259</v>
      </c>
      <c r="M3395" s="21">
        <v>4336.53</v>
      </c>
      <c r="N3395" s="21">
        <v>4336.53</v>
      </c>
      <c r="O3395" s="21">
        <v>0</v>
      </c>
      <c r="P3395" s="21">
        <v>4336.53</v>
      </c>
      <c r="Q3395" s="25" t="s">
        <v>8203</v>
      </c>
      <c r="R3395" s="1" t="str">
        <f t="shared" si="56"/>
        <v>ST10039</v>
      </c>
      <c r="S3395" t="str">
        <f>VLOOKUP(R3395,Data!$C$2:$D$261,2,0)</f>
        <v>Barrhaven</v>
      </c>
      <c r="T3395">
        <f>COUNTIF('Feb 2022'!A:A,D3395)+COUNTIF('Mar 2022'!A:A,D3395)+COUNTIF('Apr 2022'!A:A,D3395)+COUNTIF('May 2022'!A:A,D3395)+COUNTIF('June 2022'!A:A,D3395)+COUNTIF('July 2022'!A:A,D3395)+COUNTIF('Aug 2022'!A:A,D3395)+COUNTIF('Sep 2022'!A:A,D3395)+COUNTIF('Oct 2022'!A:A,D3395)+COUNTIF('Dec 2022'!A:A,D3395)</f>
        <v>1</v>
      </c>
      <c r="U3395" t="str">
        <f>VLOOKUP(Q3395,'Capital Lookup'!A:B,2,FALSE)</f>
        <v>No</v>
      </c>
      <c r="V3395" s="2">
        <f>IFERROR(VLOOKUP(LEFT(F3395,10),'Find Purchase Orders'!B:J,9,FALSE),"")</f>
        <v>44742</v>
      </c>
      <c r="W3395" s="25" t="s">
        <v>7261</v>
      </c>
    </row>
    <row r="3396" spans="1:23" hidden="1">
      <c r="A3396" s="25" t="s">
        <v>7252</v>
      </c>
      <c r="B3396" s="25" t="s">
        <v>7574</v>
      </c>
      <c r="C3396" s="25" t="s">
        <v>7254</v>
      </c>
      <c r="D3396" s="25" t="s">
        <v>5448</v>
      </c>
      <c r="E3396" s="25" t="s">
        <v>9406</v>
      </c>
      <c r="F3396" s="25" t="s">
        <v>15255</v>
      </c>
      <c r="G3396" s="25" t="s">
        <v>10992</v>
      </c>
      <c r="H3396" s="21">
        <v>461.16</v>
      </c>
      <c r="I3396" s="25" t="s">
        <v>7296</v>
      </c>
      <c r="J3396" s="25" t="s">
        <v>7288</v>
      </c>
      <c r="K3396" s="25" t="s">
        <v>7262</v>
      </c>
      <c r="L3396" s="25" t="s">
        <v>7259</v>
      </c>
      <c r="M3396" s="21">
        <v>461.16</v>
      </c>
      <c r="N3396" s="21">
        <v>461.16</v>
      </c>
      <c r="O3396" s="21">
        <v>0</v>
      </c>
      <c r="P3396" s="21">
        <v>461.16</v>
      </c>
      <c r="Q3396" s="25" t="s">
        <v>8203</v>
      </c>
      <c r="R3396" s="1" t="str">
        <f t="shared" si="56"/>
        <v>ST10039</v>
      </c>
      <c r="S3396" t="str">
        <f>VLOOKUP(R3396,Data!$C$2:$D$261,2,0)</f>
        <v>Barrhaven</v>
      </c>
      <c r="T3396">
        <f>COUNTIF('Feb 2022'!A:A,D3396)+COUNTIF('Mar 2022'!A:A,D3396)+COUNTIF('Apr 2022'!A:A,D3396)+COUNTIF('May 2022'!A:A,D3396)+COUNTIF('June 2022'!A:A,D3396)+COUNTIF('July 2022'!A:A,D3396)+COUNTIF('Aug 2022'!A:A,D3396)+COUNTIF('Sep 2022'!A:A,D3396)+COUNTIF('Oct 2022'!A:A,D3396)+COUNTIF('Dec 2022'!A:A,D3396)</f>
        <v>1</v>
      </c>
      <c r="U3396" t="str">
        <f>VLOOKUP(Q3396,'Capital Lookup'!A:B,2,FALSE)</f>
        <v>No</v>
      </c>
      <c r="V3396" s="2">
        <f>IFERROR(VLOOKUP(LEFT(F3396,10),'Find Purchase Orders'!B:J,9,FALSE),"")</f>
        <v>44742</v>
      </c>
      <c r="W3396" s="25" t="s">
        <v>7261</v>
      </c>
    </row>
    <row r="3397" spans="1:23" hidden="1">
      <c r="A3397" s="25" t="s">
        <v>7425</v>
      </c>
      <c r="B3397" s="25" t="s">
        <v>7426</v>
      </c>
      <c r="C3397" s="25" t="s">
        <v>7271</v>
      </c>
      <c r="D3397" s="25" t="s">
        <v>5449</v>
      </c>
      <c r="E3397" s="25" t="s">
        <v>14048</v>
      </c>
      <c r="F3397" s="25" t="s">
        <v>15256</v>
      </c>
      <c r="G3397" s="25" t="s">
        <v>15257</v>
      </c>
      <c r="H3397" s="21">
        <v>14952.01</v>
      </c>
      <c r="I3397" s="25" t="s">
        <v>7339</v>
      </c>
      <c r="J3397" s="25" t="s">
        <v>7288</v>
      </c>
      <c r="K3397" s="25" t="s">
        <v>7624</v>
      </c>
      <c r="L3397" s="25" t="s">
        <v>10517</v>
      </c>
      <c r="M3397" s="21">
        <v>14952.01</v>
      </c>
      <c r="N3397" s="21">
        <v>11219.22</v>
      </c>
      <c r="O3397" s="21">
        <v>3732.79</v>
      </c>
      <c r="P3397" s="21">
        <v>9928.51</v>
      </c>
      <c r="Q3397" s="25" t="s">
        <v>15258</v>
      </c>
      <c r="R3397" s="1" t="str">
        <f t="shared" si="56"/>
        <v>ST10188</v>
      </c>
      <c r="S3397" t="str">
        <f>VLOOKUP(R3397,Data!$C$2:$D$261,2,0)</f>
        <v>Telfer Place</v>
      </c>
      <c r="T3397">
        <f>COUNTIF('Feb 2022'!A:A,D3397)+COUNTIF('Mar 2022'!A:A,D3397)+COUNTIF('Apr 2022'!A:A,D3397)+COUNTIF('May 2022'!A:A,D3397)+COUNTIF('June 2022'!A:A,D3397)+COUNTIF('July 2022'!A:A,D3397)+COUNTIF('Aug 2022'!A:A,D3397)+COUNTIF('Sep 2022'!A:A,D3397)+COUNTIF('Oct 2022'!A:A,D3397)+COUNTIF('Dec 2022'!A:A,D3397)</f>
        <v>1</v>
      </c>
      <c r="U3397" t="str">
        <f>VLOOKUP(Q3397,'Capital Lookup'!A:B,2,FALSE)</f>
        <v>No</v>
      </c>
      <c r="V3397" s="2">
        <f>IFERROR(VLOOKUP(LEFT(F3397,10),'Find Purchase Orders'!B:J,9,FALSE),"")</f>
        <v>44742</v>
      </c>
      <c r="W3397" s="25" t="s">
        <v>7261</v>
      </c>
    </row>
    <row r="3398" spans="1:23" hidden="1">
      <c r="A3398" s="25" t="s">
        <v>7261</v>
      </c>
      <c r="B3398" s="25" t="s">
        <v>8259</v>
      </c>
      <c r="C3398" s="25" t="s">
        <v>8260</v>
      </c>
      <c r="D3398" s="25" t="s">
        <v>15259</v>
      </c>
      <c r="E3398" s="25" t="s">
        <v>8591</v>
      </c>
      <c r="F3398" s="25" t="s">
        <v>15260</v>
      </c>
      <c r="G3398" s="25" t="s">
        <v>15261</v>
      </c>
      <c r="H3398" s="21">
        <v>662.75</v>
      </c>
      <c r="I3398" s="25" t="s">
        <v>7296</v>
      </c>
      <c r="J3398" s="25" t="s">
        <v>7288</v>
      </c>
      <c r="K3398" s="25" t="s">
        <v>8592</v>
      </c>
      <c r="L3398" s="25" t="s">
        <v>8593</v>
      </c>
      <c r="M3398" s="21">
        <v>662.75</v>
      </c>
      <c r="N3398" s="21">
        <v>662.75</v>
      </c>
      <c r="O3398" s="21">
        <v>0</v>
      </c>
      <c r="P3398" s="21">
        <v>662.75</v>
      </c>
      <c r="Q3398" s="25" t="s">
        <v>8629</v>
      </c>
      <c r="R3398" s="1" t="str">
        <f t="shared" si="56"/>
        <v>ST10260</v>
      </c>
      <c r="S3398" t="str">
        <f>VLOOKUP(R3398,Data!$C$2:$D$261,2,0)</f>
        <v>Support Office</v>
      </c>
      <c r="T3398">
        <f>COUNTIF('Feb 2022'!A:A,D3398)+COUNTIF('Mar 2022'!A:A,D3398)+COUNTIF('Apr 2022'!A:A,D3398)+COUNTIF('May 2022'!A:A,D3398)+COUNTIF('June 2022'!A:A,D3398)+COUNTIF('July 2022'!A:A,D3398)+COUNTIF('Aug 2022'!A:A,D3398)+COUNTIF('Sep 2022'!A:A,D3398)+COUNTIF('Oct 2022'!A:A,D3398)+COUNTIF('Dec 2022'!A:A,D3398)</f>
        <v>0</v>
      </c>
      <c r="U3398" t="str">
        <f>VLOOKUP(Q3398,'Capital Lookup'!A:B,2,FALSE)</f>
        <v>Yes</v>
      </c>
      <c r="V3398" s="2">
        <f>IFERROR(VLOOKUP(LEFT(F3398,10),'Find Purchase Orders'!B:J,9,FALSE),"")</f>
        <v>44740</v>
      </c>
      <c r="W3398" s="25" t="s">
        <v>7261</v>
      </c>
    </row>
    <row r="3399" spans="1:23" hidden="1">
      <c r="A3399" s="25" t="s">
        <v>7261</v>
      </c>
      <c r="B3399" s="25" t="s">
        <v>7752</v>
      </c>
      <c r="C3399" s="25" t="s">
        <v>7277</v>
      </c>
      <c r="D3399" s="25" t="s">
        <v>5450</v>
      </c>
      <c r="E3399" s="25" t="s">
        <v>8188</v>
      </c>
      <c r="F3399" s="25" t="s">
        <v>15262</v>
      </c>
      <c r="G3399" s="25" t="s">
        <v>15263</v>
      </c>
      <c r="H3399" s="21">
        <v>4479.67</v>
      </c>
      <c r="I3399" s="25" t="s">
        <v>7296</v>
      </c>
      <c r="J3399" s="25" t="s">
        <v>7288</v>
      </c>
      <c r="K3399" s="25" t="s">
        <v>7262</v>
      </c>
      <c r="L3399" s="25" t="s">
        <v>7259</v>
      </c>
      <c r="M3399" s="21">
        <v>4479.67</v>
      </c>
      <c r="N3399" s="21">
        <v>4479.67</v>
      </c>
      <c r="O3399" s="21">
        <v>0</v>
      </c>
      <c r="P3399" s="21">
        <v>4479.67</v>
      </c>
      <c r="Q3399" s="25" t="s">
        <v>8191</v>
      </c>
      <c r="R3399" s="1" t="str">
        <f t="shared" si="56"/>
        <v>ST10065</v>
      </c>
      <c r="S3399" t="str">
        <f>VLOOKUP(R3399,Data!$C$2:$D$261,2,0)</f>
        <v>Evergreen</v>
      </c>
      <c r="T3399">
        <f>COUNTIF('Feb 2022'!A:A,D3399)+COUNTIF('Mar 2022'!A:A,D3399)+COUNTIF('Apr 2022'!A:A,D3399)+COUNTIF('May 2022'!A:A,D3399)+COUNTIF('June 2022'!A:A,D3399)+COUNTIF('July 2022'!A:A,D3399)+COUNTIF('Aug 2022'!A:A,D3399)+COUNTIF('Sep 2022'!A:A,D3399)+COUNTIF('Oct 2022'!A:A,D3399)+COUNTIF('Dec 2022'!A:A,D3399)</f>
        <v>1</v>
      </c>
      <c r="U3399" t="str">
        <f>VLOOKUP(Q3399,'Capital Lookup'!A:B,2,FALSE)</f>
        <v>No</v>
      </c>
      <c r="V3399" s="2">
        <f>IFERROR(VLOOKUP(LEFT(F3399,10),'Find Purchase Orders'!B:J,9,FALSE),"")</f>
        <v>44742</v>
      </c>
      <c r="W3399" s="25" t="s">
        <v>7261</v>
      </c>
    </row>
    <row r="3400" spans="1:23" hidden="1">
      <c r="A3400" s="25" t="s">
        <v>7313</v>
      </c>
      <c r="B3400" s="25" t="s">
        <v>7959</v>
      </c>
      <c r="C3400" s="25" t="s">
        <v>7587</v>
      </c>
      <c r="D3400" s="25" t="s">
        <v>15264</v>
      </c>
      <c r="E3400" s="25" t="s">
        <v>15265</v>
      </c>
      <c r="H3400" s="21">
        <v>93</v>
      </c>
      <c r="I3400" s="25" t="s">
        <v>7257</v>
      </c>
      <c r="K3400" s="25" t="s">
        <v>8416</v>
      </c>
      <c r="L3400" s="25" t="s">
        <v>7275</v>
      </c>
      <c r="M3400" s="22">
        <v>0</v>
      </c>
      <c r="N3400" s="22">
        <v>0</v>
      </c>
      <c r="O3400" s="21">
        <v>0</v>
      </c>
      <c r="P3400" s="21">
        <v>10.7</v>
      </c>
      <c r="Q3400" s="25"/>
      <c r="R3400" s="1" t="str">
        <f t="shared" si="56"/>
        <v>ST10172</v>
      </c>
      <c r="S3400" t="str">
        <f>VLOOKUP(R3400,Data!$C$2:$D$261,2,0)</f>
        <v>Riverside Place</v>
      </c>
      <c r="T3400">
        <f>COUNTIF('Feb 2022'!A:A,D3400)+COUNTIF('Mar 2022'!A:A,D3400)+COUNTIF('Apr 2022'!A:A,D3400)+COUNTIF('May 2022'!A:A,D3400)+COUNTIF('June 2022'!A:A,D3400)+COUNTIF('July 2022'!A:A,D3400)+COUNTIF('Aug 2022'!A:A,D3400)+COUNTIF('Sep 2022'!A:A,D3400)+COUNTIF('Oct 2022'!A:A,D3400)+COUNTIF('Dec 2022'!A:A,D3400)</f>
        <v>0</v>
      </c>
      <c r="U3400" t="e">
        <f>VLOOKUP(Q3400,'Capital Lookup'!A:B,2,FALSE)</f>
        <v>#N/A</v>
      </c>
      <c r="V3400" s="2" t="str">
        <f>IFERROR(VLOOKUP(LEFT(F3400,10),'Find Purchase Orders'!B:J,9,FALSE),"")</f>
        <v/>
      </c>
      <c r="W3400" s="25" t="s">
        <v>7261</v>
      </c>
    </row>
    <row r="3401" spans="1:23" hidden="1">
      <c r="A3401" s="25" t="s">
        <v>8607</v>
      </c>
      <c r="B3401" s="25" t="s">
        <v>8989</v>
      </c>
      <c r="C3401" s="25"/>
      <c r="D3401" s="25" t="s">
        <v>15266</v>
      </c>
      <c r="E3401" s="25" t="s">
        <v>8991</v>
      </c>
      <c r="F3401" s="25" t="s">
        <v>15267</v>
      </c>
      <c r="G3401" s="25" t="s">
        <v>15268</v>
      </c>
      <c r="H3401" s="21">
        <v>9430.98</v>
      </c>
      <c r="I3401" s="25" t="s">
        <v>7296</v>
      </c>
      <c r="J3401" s="25" t="s">
        <v>7288</v>
      </c>
      <c r="K3401" s="25" t="s">
        <v>7762</v>
      </c>
      <c r="L3401" s="25" t="s">
        <v>7641</v>
      </c>
      <c r="M3401" s="21">
        <v>9430.98</v>
      </c>
      <c r="N3401" s="21">
        <v>9430.98</v>
      </c>
      <c r="O3401" s="21">
        <v>0</v>
      </c>
      <c r="P3401" s="21">
        <v>9430.98</v>
      </c>
      <c r="Q3401" s="25" t="s">
        <v>15269</v>
      </c>
      <c r="R3401" s="1" t="str">
        <f t="shared" si="56"/>
        <v>ST10400</v>
      </c>
      <c r="S3401" t="e">
        <f>VLOOKUP(R3401,Data!$C$2:$D$261,2,0)</f>
        <v>#N/A</v>
      </c>
      <c r="T3401">
        <f>COUNTIF('Feb 2022'!A:A,D3401)+COUNTIF('Mar 2022'!A:A,D3401)+COUNTIF('Apr 2022'!A:A,D3401)+COUNTIF('May 2022'!A:A,D3401)+COUNTIF('June 2022'!A:A,D3401)+COUNTIF('July 2022'!A:A,D3401)+COUNTIF('Aug 2022'!A:A,D3401)+COUNTIF('Sep 2022'!A:A,D3401)+COUNTIF('Oct 2022'!A:A,D3401)+COUNTIF('Dec 2022'!A:A,D3401)</f>
        <v>0</v>
      </c>
      <c r="U3401" t="str">
        <f>VLOOKUP(Q3401,'Capital Lookup'!A:B,2,FALSE)</f>
        <v>Yes</v>
      </c>
      <c r="V3401" s="2">
        <f>IFERROR(VLOOKUP(LEFT(F3401,10),'Find Purchase Orders'!B:J,9,FALSE),"")</f>
        <v>44753</v>
      </c>
      <c r="W3401" s="25" t="s">
        <v>7261</v>
      </c>
    </row>
    <row r="3402" spans="1:23" hidden="1">
      <c r="A3402" s="25" t="s">
        <v>7252</v>
      </c>
      <c r="B3402" s="25" t="s">
        <v>8648</v>
      </c>
      <c r="C3402" s="25" t="s">
        <v>7254</v>
      </c>
      <c r="D3402" s="25" t="s">
        <v>5451</v>
      </c>
      <c r="E3402" s="25" t="s">
        <v>8649</v>
      </c>
      <c r="F3402" s="25" t="s">
        <v>15270</v>
      </c>
      <c r="G3402" s="25" t="s">
        <v>6084</v>
      </c>
      <c r="H3402" s="21">
        <v>2706.35</v>
      </c>
      <c r="I3402" s="25" t="s">
        <v>7296</v>
      </c>
      <c r="J3402" s="25" t="s">
        <v>7288</v>
      </c>
      <c r="K3402" s="25" t="s">
        <v>7289</v>
      </c>
      <c r="L3402" s="25" t="s">
        <v>7259</v>
      </c>
      <c r="M3402" s="21">
        <v>2706.35</v>
      </c>
      <c r="N3402" s="21">
        <v>2706.35</v>
      </c>
      <c r="O3402" s="21">
        <v>0</v>
      </c>
      <c r="P3402" s="21">
        <v>2706.35</v>
      </c>
      <c r="Q3402" s="25" t="s">
        <v>8652</v>
      </c>
      <c r="R3402" s="1" t="str">
        <f t="shared" si="56"/>
        <v>ST10053</v>
      </c>
      <c r="S3402" t="str">
        <f>VLOOKUP(R3402,Data!$C$2:$D$261,2,0)</f>
        <v>Windsor Park</v>
      </c>
      <c r="T3402">
        <f>COUNTIF('Feb 2022'!A:A,D3402)+COUNTIF('Mar 2022'!A:A,D3402)+COUNTIF('Apr 2022'!A:A,D3402)+COUNTIF('May 2022'!A:A,D3402)+COUNTIF('June 2022'!A:A,D3402)+COUNTIF('July 2022'!A:A,D3402)+COUNTIF('Aug 2022'!A:A,D3402)+COUNTIF('Sep 2022'!A:A,D3402)+COUNTIF('Oct 2022'!A:A,D3402)+COUNTIF('Dec 2022'!A:A,D3402)</f>
        <v>1</v>
      </c>
      <c r="U3402" t="str">
        <f>VLOOKUP(Q3402,'Capital Lookup'!A:B,2,FALSE)</f>
        <v>No</v>
      </c>
      <c r="V3402" s="2">
        <f>IFERROR(VLOOKUP(LEFT(F3402,10),'Find Purchase Orders'!B:J,9,FALSE),"")</f>
        <v>44742</v>
      </c>
      <c r="W3402" s="25" t="s">
        <v>7261</v>
      </c>
    </row>
    <row r="3403" spans="1:23" hidden="1">
      <c r="A3403" s="25" t="s">
        <v>7252</v>
      </c>
      <c r="B3403" s="25" t="s">
        <v>8648</v>
      </c>
      <c r="C3403" s="25" t="s">
        <v>7254</v>
      </c>
      <c r="D3403" s="25" t="s">
        <v>5451</v>
      </c>
      <c r="E3403" s="25" t="s">
        <v>8649</v>
      </c>
      <c r="F3403" s="25" t="s">
        <v>15271</v>
      </c>
      <c r="G3403" s="25" t="s">
        <v>15272</v>
      </c>
      <c r="H3403" s="21">
        <v>203.4</v>
      </c>
      <c r="I3403" s="25" t="s">
        <v>7296</v>
      </c>
      <c r="J3403" s="25" t="s">
        <v>7288</v>
      </c>
      <c r="K3403" s="25" t="s">
        <v>7289</v>
      </c>
      <c r="L3403" s="25" t="s">
        <v>7259</v>
      </c>
      <c r="M3403" s="21">
        <v>203.4</v>
      </c>
      <c r="N3403" s="21">
        <v>203.4</v>
      </c>
      <c r="O3403" s="21">
        <v>0</v>
      </c>
      <c r="P3403" s="21">
        <v>203.4</v>
      </c>
      <c r="Q3403" s="25" t="s">
        <v>8652</v>
      </c>
      <c r="R3403" s="1" t="str">
        <f t="shared" si="56"/>
        <v>ST10053</v>
      </c>
      <c r="S3403" t="str">
        <f>VLOOKUP(R3403,Data!$C$2:$D$261,2,0)</f>
        <v>Windsor Park</v>
      </c>
      <c r="T3403">
        <f>COUNTIF('Feb 2022'!A:A,D3403)+COUNTIF('Mar 2022'!A:A,D3403)+COUNTIF('Apr 2022'!A:A,D3403)+COUNTIF('May 2022'!A:A,D3403)+COUNTIF('June 2022'!A:A,D3403)+COUNTIF('July 2022'!A:A,D3403)+COUNTIF('Aug 2022'!A:A,D3403)+COUNTIF('Sep 2022'!A:A,D3403)+COUNTIF('Oct 2022'!A:A,D3403)+COUNTIF('Dec 2022'!A:A,D3403)</f>
        <v>1</v>
      </c>
      <c r="U3403" t="str">
        <f>VLOOKUP(Q3403,'Capital Lookup'!A:B,2,FALSE)</f>
        <v>No</v>
      </c>
      <c r="V3403" s="2">
        <f>IFERROR(VLOOKUP(LEFT(F3403,10),'Find Purchase Orders'!B:J,9,FALSE),"")</f>
        <v>44742</v>
      </c>
      <c r="W3403" s="25" t="s">
        <v>7261</v>
      </c>
    </row>
    <row r="3404" spans="1:23" hidden="1">
      <c r="A3404" s="25" t="s">
        <v>7269</v>
      </c>
      <c r="B3404" s="25" t="s">
        <v>7270</v>
      </c>
      <c r="C3404" s="25" t="s">
        <v>7271</v>
      </c>
      <c r="D3404" s="25" t="s">
        <v>5492</v>
      </c>
      <c r="E3404" s="25" t="s">
        <v>8443</v>
      </c>
      <c r="F3404" s="25" t="s">
        <v>15273</v>
      </c>
      <c r="G3404" s="25" t="s">
        <v>15274</v>
      </c>
      <c r="H3404" s="21">
        <v>51838.5</v>
      </c>
      <c r="I3404" s="25" t="s">
        <v>7296</v>
      </c>
      <c r="J3404" s="25" t="s">
        <v>7288</v>
      </c>
      <c r="K3404" s="25" t="s">
        <v>7640</v>
      </c>
      <c r="L3404" s="25" t="s">
        <v>11330</v>
      </c>
      <c r="M3404" s="21">
        <v>51838.5</v>
      </c>
      <c r="N3404" s="21">
        <v>51838.5</v>
      </c>
      <c r="O3404" s="21">
        <v>0</v>
      </c>
      <c r="P3404" s="21">
        <v>51838.5</v>
      </c>
      <c r="Q3404" s="25" t="s">
        <v>15275</v>
      </c>
      <c r="R3404" s="1" t="str">
        <f t="shared" si="56"/>
        <v>ST10211</v>
      </c>
      <c r="S3404" t="str">
        <f>VLOOKUP(R3404,Data!$C$2:$D$261,2,0)</f>
        <v>Capilano Care Centre</v>
      </c>
      <c r="T3404">
        <f>COUNTIF('Feb 2022'!A:A,D3404)+COUNTIF('Mar 2022'!A:A,D3404)+COUNTIF('Apr 2022'!A:A,D3404)+COUNTIF('May 2022'!A:A,D3404)+COUNTIF('June 2022'!A:A,D3404)+COUNTIF('July 2022'!A:A,D3404)+COUNTIF('Aug 2022'!A:A,D3404)+COUNTIF('Sep 2022'!A:A,D3404)+COUNTIF('Oct 2022'!A:A,D3404)+COUNTIF('Dec 2022'!A:A,D3404)</f>
        <v>1</v>
      </c>
      <c r="U3404" t="str">
        <f>VLOOKUP(Q3404,'Capital Lookup'!A:B,2,FALSE)</f>
        <v>No</v>
      </c>
      <c r="V3404" s="2">
        <f>IFERROR(VLOOKUP(LEFT(F3404,10),'Find Purchase Orders'!B:J,9,FALSE),"")</f>
        <v>44755</v>
      </c>
      <c r="W3404" s="25" t="s">
        <v>7261</v>
      </c>
    </row>
    <row r="3405" spans="1:23" hidden="1">
      <c r="A3405" s="25" t="s">
        <v>7269</v>
      </c>
      <c r="B3405" s="25" t="s">
        <v>7270</v>
      </c>
      <c r="C3405" s="25" t="s">
        <v>7271</v>
      </c>
      <c r="D3405" s="25" t="s">
        <v>5492</v>
      </c>
      <c r="E3405" s="25" t="s">
        <v>8443</v>
      </c>
      <c r="F3405" s="25" t="s">
        <v>15276</v>
      </c>
      <c r="G3405" s="25" t="s">
        <v>15277</v>
      </c>
      <c r="H3405" s="21">
        <v>3753.75</v>
      </c>
      <c r="I3405" s="25" t="s">
        <v>7296</v>
      </c>
      <c r="J3405" s="25" t="s">
        <v>7288</v>
      </c>
      <c r="K3405" s="25" t="s">
        <v>7640</v>
      </c>
      <c r="L3405" s="25" t="s">
        <v>11330</v>
      </c>
      <c r="M3405" s="21">
        <v>3753.75</v>
      </c>
      <c r="N3405" s="21">
        <v>3753.75</v>
      </c>
      <c r="O3405" s="21">
        <v>0</v>
      </c>
      <c r="P3405" s="21">
        <v>3753.75</v>
      </c>
      <c r="Q3405" s="25" t="s">
        <v>15275</v>
      </c>
      <c r="R3405" s="1" t="str">
        <f t="shared" si="56"/>
        <v>ST10211</v>
      </c>
      <c r="S3405" t="str">
        <f>VLOOKUP(R3405,Data!$C$2:$D$261,2,0)</f>
        <v>Capilano Care Centre</v>
      </c>
      <c r="T3405">
        <f>COUNTIF('Feb 2022'!A:A,D3405)+COUNTIF('Mar 2022'!A:A,D3405)+COUNTIF('Apr 2022'!A:A,D3405)+COUNTIF('May 2022'!A:A,D3405)+COUNTIF('June 2022'!A:A,D3405)+COUNTIF('July 2022'!A:A,D3405)+COUNTIF('Aug 2022'!A:A,D3405)+COUNTIF('Sep 2022'!A:A,D3405)+COUNTIF('Oct 2022'!A:A,D3405)+COUNTIF('Dec 2022'!A:A,D3405)</f>
        <v>1</v>
      </c>
      <c r="U3405" t="str">
        <f>VLOOKUP(Q3405,'Capital Lookup'!A:B,2,FALSE)</f>
        <v>No</v>
      </c>
      <c r="V3405" s="2">
        <f>IFERROR(VLOOKUP(LEFT(F3405,10),'Find Purchase Orders'!B:J,9,FALSE),"")</f>
        <v>44755</v>
      </c>
      <c r="W3405" s="25" t="s">
        <v>7261</v>
      </c>
    </row>
    <row r="3406" spans="1:23" hidden="1">
      <c r="A3406" s="25" t="s">
        <v>7269</v>
      </c>
      <c r="B3406" s="25" t="s">
        <v>7270</v>
      </c>
      <c r="C3406" s="25" t="s">
        <v>7271</v>
      </c>
      <c r="D3406" s="25" t="s">
        <v>5492</v>
      </c>
      <c r="E3406" s="25" t="s">
        <v>8443</v>
      </c>
      <c r="F3406" s="25" t="s">
        <v>15278</v>
      </c>
      <c r="G3406" s="25" t="s">
        <v>15274</v>
      </c>
      <c r="H3406" s="21">
        <v>1512</v>
      </c>
      <c r="I3406" s="25" t="s">
        <v>7296</v>
      </c>
      <c r="J3406" s="25" t="s">
        <v>7288</v>
      </c>
      <c r="K3406" s="25" t="s">
        <v>7640</v>
      </c>
      <c r="L3406" s="25" t="s">
        <v>11330</v>
      </c>
      <c r="M3406" s="21">
        <v>1512</v>
      </c>
      <c r="N3406" s="21">
        <v>2362.5</v>
      </c>
      <c r="O3406" s="21">
        <v>-850.5</v>
      </c>
      <c r="P3406" s="21">
        <v>2412</v>
      </c>
      <c r="Q3406" s="25" t="s">
        <v>15275</v>
      </c>
      <c r="R3406" s="1" t="str">
        <f t="shared" si="56"/>
        <v>ST10211</v>
      </c>
      <c r="S3406" t="str">
        <f>VLOOKUP(R3406,Data!$C$2:$D$261,2,0)</f>
        <v>Capilano Care Centre</v>
      </c>
      <c r="T3406">
        <f>COUNTIF('Feb 2022'!A:A,D3406)+COUNTIF('Mar 2022'!A:A,D3406)+COUNTIF('Apr 2022'!A:A,D3406)+COUNTIF('May 2022'!A:A,D3406)+COUNTIF('June 2022'!A:A,D3406)+COUNTIF('July 2022'!A:A,D3406)+COUNTIF('Aug 2022'!A:A,D3406)+COUNTIF('Sep 2022'!A:A,D3406)+COUNTIF('Oct 2022'!A:A,D3406)+COUNTIF('Dec 2022'!A:A,D3406)</f>
        <v>1</v>
      </c>
      <c r="U3406" t="str">
        <f>VLOOKUP(Q3406,'Capital Lookup'!A:B,2,FALSE)</f>
        <v>No</v>
      </c>
      <c r="V3406" s="2">
        <f>IFERROR(VLOOKUP(LEFT(F3406,10),'Find Purchase Orders'!B:J,9,FALSE),"")</f>
        <v>44755</v>
      </c>
      <c r="W3406" s="25" t="s">
        <v>7261</v>
      </c>
    </row>
    <row r="3407" spans="1:23" hidden="1">
      <c r="A3407" s="25" t="s">
        <v>7252</v>
      </c>
      <c r="B3407" s="25" t="s">
        <v>8648</v>
      </c>
      <c r="C3407" s="25" t="s">
        <v>7254</v>
      </c>
      <c r="D3407" s="25" t="s">
        <v>15279</v>
      </c>
      <c r="E3407" s="25" t="s">
        <v>8649</v>
      </c>
      <c r="H3407" s="21">
        <v>8955.82</v>
      </c>
      <c r="I3407" s="25" t="s">
        <v>7257</v>
      </c>
      <c r="K3407" s="25" t="s">
        <v>7262</v>
      </c>
      <c r="L3407" s="25" t="s">
        <v>7259</v>
      </c>
      <c r="M3407" s="22">
        <v>0</v>
      </c>
      <c r="N3407" s="22">
        <v>0</v>
      </c>
      <c r="O3407" s="21">
        <v>0</v>
      </c>
      <c r="P3407" s="21">
        <v>1030.32</v>
      </c>
      <c r="Q3407" s="25" t="s">
        <v>8652</v>
      </c>
      <c r="R3407" s="1" t="str">
        <f t="shared" si="56"/>
        <v>ST10053</v>
      </c>
      <c r="S3407" t="str">
        <f>VLOOKUP(R3407,Data!$C$2:$D$261,2,0)</f>
        <v>Windsor Park</v>
      </c>
      <c r="T3407">
        <f>COUNTIF('Feb 2022'!A:A,D3407)+COUNTIF('Mar 2022'!A:A,D3407)+COUNTIF('Apr 2022'!A:A,D3407)+COUNTIF('May 2022'!A:A,D3407)+COUNTIF('June 2022'!A:A,D3407)+COUNTIF('July 2022'!A:A,D3407)+COUNTIF('Aug 2022'!A:A,D3407)+COUNTIF('Sep 2022'!A:A,D3407)+COUNTIF('Oct 2022'!A:A,D3407)+COUNTIF('Dec 2022'!A:A,D3407)</f>
        <v>0</v>
      </c>
      <c r="U3407" t="str">
        <f>VLOOKUP(Q3407,'Capital Lookup'!A:B,2,FALSE)</f>
        <v>No</v>
      </c>
      <c r="V3407" s="2" t="str">
        <f>IFERROR(VLOOKUP(LEFT(F3407,10),'Find Purchase Orders'!B:J,9,FALSE),"")</f>
        <v/>
      </c>
      <c r="W3407" s="25" t="s">
        <v>7261</v>
      </c>
    </row>
    <row r="3408" spans="1:23" hidden="1">
      <c r="A3408" s="25" t="s">
        <v>7252</v>
      </c>
      <c r="B3408" s="25" t="s">
        <v>8648</v>
      </c>
      <c r="C3408" s="25" t="s">
        <v>7254</v>
      </c>
      <c r="D3408" s="25" t="s">
        <v>15280</v>
      </c>
      <c r="E3408" s="25" t="s">
        <v>8649</v>
      </c>
      <c r="H3408" s="21">
        <v>8710.39</v>
      </c>
      <c r="I3408" s="25" t="s">
        <v>7257</v>
      </c>
      <c r="K3408" s="25" t="s">
        <v>7262</v>
      </c>
      <c r="L3408" s="25" t="s">
        <v>7259</v>
      </c>
      <c r="M3408" s="22">
        <v>0</v>
      </c>
      <c r="N3408" s="22">
        <v>0</v>
      </c>
      <c r="O3408" s="21">
        <v>0</v>
      </c>
      <c r="P3408" s="21">
        <v>1002.08</v>
      </c>
      <c r="Q3408" s="25" t="s">
        <v>8652</v>
      </c>
      <c r="R3408" s="1" t="str">
        <f t="shared" si="56"/>
        <v>ST10053</v>
      </c>
      <c r="S3408" t="str">
        <f>VLOOKUP(R3408,Data!$C$2:$D$261,2,0)</f>
        <v>Windsor Park</v>
      </c>
      <c r="T3408">
        <f>COUNTIF('Feb 2022'!A:A,D3408)+COUNTIF('Mar 2022'!A:A,D3408)+COUNTIF('Apr 2022'!A:A,D3408)+COUNTIF('May 2022'!A:A,D3408)+COUNTIF('June 2022'!A:A,D3408)+COUNTIF('July 2022'!A:A,D3408)+COUNTIF('Aug 2022'!A:A,D3408)+COUNTIF('Sep 2022'!A:A,D3408)+COUNTIF('Oct 2022'!A:A,D3408)+COUNTIF('Dec 2022'!A:A,D3408)</f>
        <v>0</v>
      </c>
      <c r="U3408" t="str">
        <f>VLOOKUP(Q3408,'Capital Lookup'!A:B,2,FALSE)</f>
        <v>No</v>
      </c>
      <c r="V3408" s="2" t="str">
        <f>IFERROR(VLOOKUP(LEFT(F3408,10),'Find Purchase Orders'!B:J,9,FALSE),"")</f>
        <v/>
      </c>
      <c r="W3408" s="25" t="s">
        <v>7261</v>
      </c>
    </row>
    <row r="3409" spans="1:23" hidden="1">
      <c r="A3409" s="25" t="s">
        <v>7252</v>
      </c>
      <c r="B3409" s="25" t="s">
        <v>7506</v>
      </c>
      <c r="C3409" s="25" t="s">
        <v>7254</v>
      </c>
      <c r="D3409" s="25" t="s">
        <v>5452</v>
      </c>
      <c r="E3409" s="25" t="s">
        <v>8553</v>
      </c>
      <c r="F3409" s="25" t="s">
        <v>15281</v>
      </c>
      <c r="G3409" s="25" t="s">
        <v>15282</v>
      </c>
      <c r="H3409" s="21">
        <v>11520.96</v>
      </c>
      <c r="I3409" s="25" t="s">
        <v>7296</v>
      </c>
      <c r="J3409" s="25" t="s">
        <v>7288</v>
      </c>
      <c r="K3409" s="25" t="s">
        <v>7262</v>
      </c>
      <c r="L3409" s="25" t="s">
        <v>7259</v>
      </c>
      <c r="M3409" s="21">
        <v>11520.96</v>
      </c>
      <c r="N3409" s="21">
        <v>11520.97</v>
      </c>
      <c r="O3409" s="21">
        <v>-0.01</v>
      </c>
      <c r="P3409" s="21">
        <v>11520.96</v>
      </c>
      <c r="Q3409" s="25" t="s">
        <v>8556</v>
      </c>
      <c r="R3409" s="1" t="str">
        <f t="shared" si="56"/>
        <v>ST10031</v>
      </c>
      <c r="S3409" t="str">
        <f>VLOOKUP(R3409,Data!$C$2:$D$261,2,0)</f>
        <v>Port Perry Villa</v>
      </c>
      <c r="T3409">
        <f>COUNTIF('Feb 2022'!A:A,D3409)+COUNTIF('Mar 2022'!A:A,D3409)+COUNTIF('Apr 2022'!A:A,D3409)+COUNTIF('May 2022'!A:A,D3409)+COUNTIF('June 2022'!A:A,D3409)+COUNTIF('July 2022'!A:A,D3409)+COUNTIF('Aug 2022'!A:A,D3409)+COUNTIF('Sep 2022'!A:A,D3409)+COUNTIF('Oct 2022'!A:A,D3409)+COUNTIF('Dec 2022'!A:A,D3409)</f>
        <v>1</v>
      </c>
      <c r="U3409" t="str">
        <f>VLOOKUP(Q3409,'Capital Lookup'!A:B,2,FALSE)</f>
        <v>No</v>
      </c>
      <c r="V3409" s="2">
        <f>IFERROR(VLOOKUP(LEFT(F3409,10),'Find Purchase Orders'!B:J,9,FALSE),"")</f>
        <v>44742</v>
      </c>
      <c r="W3409" s="25" t="s">
        <v>7261</v>
      </c>
    </row>
    <row r="3410" spans="1:23" hidden="1">
      <c r="A3410" s="25" t="s">
        <v>7252</v>
      </c>
      <c r="B3410" s="25" t="s">
        <v>7506</v>
      </c>
      <c r="C3410" s="25" t="s">
        <v>7254</v>
      </c>
      <c r="D3410" s="25" t="s">
        <v>5452</v>
      </c>
      <c r="E3410" s="25" t="s">
        <v>8553</v>
      </c>
      <c r="F3410" s="25" t="s">
        <v>15283</v>
      </c>
      <c r="G3410" s="25" t="s">
        <v>9256</v>
      </c>
      <c r="H3410" s="21">
        <v>293.8</v>
      </c>
      <c r="I3410" s="25" t="s">
        <v>7296</v>
      </c>
      <c r="J3410" s="25" t="s">
        <v>7288</v>
      </c>
      <c r="K3410" s="25" t="s">
        <v>7262</v>
      </c>
      <c r="L3410" s="25" t="s">
        <v>7259</v>
      </c>
      <c r="M3410" s="21">
        <v>293.8</v>
      </c>
      <c r="N3410" s="21">
        <v>293.8</v>
      </c>
      <c r="O3410" s="21">
        <v>0</v>
      </c>
      <c r="P3410" s="21">
        <v>293.8</v>
      </c>
      <c r="Q3410" s="25" t="s">
        <v>8556</v>
      </c>
      <c r="R3410" s="1" t="str">
        <f t="shared" si="56"/>
        <v>ST10031</v>
      </c>
      <c r="S3410" t="str">
        <f>VLOOKUP(R3410,Data!$C$2:$D$261,2,0)</f>
        <v>Port Perry Villa</v>
      </c>
      <c r="T3410">
        <f>COUNTIF('Feb 2022'!A:A,D3410)+COUNTIF('Mar 2022'!A:A,D3410)+COUNTIF('Apr 2022'!A:A,D3410)+COUNTIF('May 2022'!A:A,D3410)+COUNTIF('June 2022'!A:A,D3410)+COUNTIF('July 2022'!A:A,D3410)+COUNTIF('Aug 2022'!A:A,D3410)+COUNTIF('Sep 2022'!A:A,D3410)+COUNTIF('Oct 2022'!A:A,D3410)+COUNTIF('Dec 2022'!A:A,D3410)</f>
        <v>1</v>
      </c>
      <c r="U3410" t="str">
        <f>VLOOKUP(Q3410,'Capital Lookup'!A:B,2,FALSE)</f>
        <v>No</v>
      </c>
      <c r="V3410" s="2">
        <f>IFERROR(VLOOKUP(LEFT(F3410,10),'Find Purchase Orders'!B:J,9,FALSE),"")</f>
        <v>44742</v>
      </c>
      <c r="W3410" s="25" t="s">
        <v>7261</v>
      </c>
    </row>
    <row r="3411" spans="1:23" hidden="1">
      <c r="A3411" s="25" t="s">
        <v>7252</v>
      </c>
      <c r="B3411" s="25" t="s">
        <v>7506</v>
      </c>
      <c r="C3411" s="25" t="s">
        <v>7254</v>
      </c>
      <c r="D3411" s="25" t="s">
        <v>5454</v>
      </c>
      <c r="E3411" s="25" t="s">
        <v>8553</v>
      </c>
      <c r="F3411" s="25" t="s">
        <v>15284</v>
      </c>
      <c r="G3411" s="25" t="s">
        <v>15285</v>
      </c>
      <c r="H3411" s="21">
        <v>10306.959999999999</v>
      </c>
      <c r="I3411" s="25" t="s">
        <v>7296</v>
      </c>
      <c r="J3411" s="25" t="s">
        <v>7288</v>
      </c>
      <c r="K3411" s="25" t="s">
        <v>7262</v>
      </c>
      <c r="L3411" s="25" t="s">
        <v>7259</v>
      </c>
      <c r="M3411" s="21">
        <v>10306.959999999999</v>
      </c>
      <c r="N3411" s="21">
        <v>10306.959999999999</v>
      </c>
      <c r="O3411" s="21">
        <v>0</v>
      </c>
      <c r="P3411" s="21">
        <v>10306.959999999999</v>
      </c>
      <c r="Q3411" s="25" t="s">
        <v>8556</v>
      </c>
      <c r="R3411" s="1" t="str">
        <f t="shared" si="56"/>
        <v>ST10031</v>
      </c>
      <c r="S3411" t="str">
        <f>VLOOKUP(R3411,Data!$C$2:$D$261,2,0)</f>
        <v>Port Perry Villa</v>
      </c>
      <c r="T3411">
        <f>COUNTIF('Feb 2022'!A:A,D3411)+COUNTIF('Mar 2022'!A:A,D3411)+COUNTIF('Apr 2022'!A:A,D3411)+COUNTIF('May 2022'!A:A,D3411)+COUNTIF('June 2022'!A:A,D3411)+COUNTIF('July 2022'!A:A,D3411)+COUNTIF('Aug 2022'!A:A,D3411)+COUNTIF('Sep 2022'!A:A,D3411)+COUNTIF('Oct 2022'!A:A,D3411)+COUNTIF('Dec 2022'!A:A,D3411)</f>
        <v>1</v>
      </c>
      <c r="U3411" t="str">
        <f>VLOOKUP(Q3411,'Capital Lookup'!A:B,2,FALSE)</f>
        <v>No</v>
      </c>
      <c r="V3411" s="2">
        <f>IFERROR(VLOOKUP(LEFT(F3411,10),'Find Purchase Orders'!B:J,9,FALSE),"")</f>
        <v>44742</v>
      </c>
      <c r="W3411" s="25" t="s">
        <v>7261</v>
      </c>
    </row>
    <row r="3412" spans="1:23" hidden="1">
      <c r="A3412" s="25" t="s">
        <v>7252</v>
      </c>
      <c r="B3412" s="25" t="s">
        <v>7506</v>
      </c>
      <c r="C3412" s="25" t="s">
        <v>7254</v>
      </c>
      <c r="D3412" s="25" t="s">
        <v>5454</v>
      </c>
      <c r="E3412" s="25" t="s">
        <v>8553</v>
      </c>
      <c r="F3412" s="25" t="s">
        <v>15286</v>
      </c>
      <c r="G3412" s="25" t="s">
        <v>15287</v>
      </c>
      <c r="H3412" s="21">
        <v>282.5</v>
      </c>
      <c r="I3412" s="25" t="s">
        <v>7296</v>
      </c>
      <c r="J3412" s="25" t="s">
        <v>7288</v>
      </c>
      <c r="K3412" s="25" t="s">
        <v>7262</v>
      </c>
      <c r="L3412" s="25" t="s">
        <v>7259</v>
      </c>
      <c r="M3412" s="21">
        <v>282.5</v>
      </c>
      <c r="N3412" s="21">
        <v>282.5</v>
      </c>
      <c r="O3412" s="21">
        <v>0</v>
      </c>
      <c r="P3412" s="21">
        <v>282.5</v>
      </c>
      <c r="Q3412" s="25" t="s">
        <v>8556</v>
      </c>
      <c r="R3412" s="1" t="str">
        <f t="shared" si="56"/>
        <v>ST10031</v>
      </c>
      <c r="S3412" t="str">
        <f>VLOOKUP(R3412,Data!$C$2:$D$261,2,0)</f>
        <v>Port Perry Villa</v>
      </c>
      <c r="T3412">
        <f>COUNTIF('Feb 2022'!A:A,D3412)+COUNTIF('Mar 2022'!A:A,D3412)+COUNTIF('Apr 2022'!A:A,D3412)+COUNTIF('May 2022'!A:A,D3412)+COUNTIF('June 2022'!A:A,D3412)+COUNTIF('July 2022'!A:A,D3412)+COUNTIF('Aug 2022'!A:A,D3412)+COUNTIF('Sep 2022'!A:A,D3412)+COUNTIF('Oct 2022'!A:A,D3412)+COUNTIF('Dec 2022'!A:A,D3412)</f>
        <v>1</v>
      </c>
      <c r="U3412" t="str">
        <f>VLOOKUP(Q3412,'Capital Lookup'!A:B,2,FALSE)</f>
        <v>No</v>
      </c>
      <c r="V3412" s="2">
        <f>IFERROR(VLOOKUP(LEFT(F3412,10),'Find Purchase Orders'!B:J,9,FALSE),"")</f>
        <v>44742</v>
      </c>
      <c r="W3412" s="25" t="s">
        <v>7261</v>
      </c>
    </row>
    <row r="3413" spans="1:23" hidden="1">
      <c r="A3413" s="25" t="s">
        <v>11370</v>
      </c>
      <c r="B3413" s="25" t="s">
        <v>8227</v>
      </c>
      <c r="C3413" s="25" t="s">
        <v>7264</v>
      </c>
      <c r="D3413" s="25" t="s">
        <v>15288</v>
      </c>
      <c r="E3413" s="25" t="s">
        <v>8229</v>
      </c>
      <c r="H3413" s="21">
        <v>1412.5</v>
      </c>
      <c r="I3413" s="25" t="s">
        <v>7257</v>
      </c>
      <c r="K3413" s="25" t="s">
        <v>7289</v>
      </c>
      <c r="L3413" s="25" t="s">
        <v>20</v>
      </c>
      <c r="M3413" s="22">
        <v>0</v>
      </c>
      <c r="N3413" s="22">
        <v>0</v>
      </c>
      <c r="O3413" s="21">
        <v>0</v>
      </c>
      <c r="P3413" s="21">
        <v>162.5</v>
      </c>
      <c r="Q3413" s="25"/>
      <c r="R3413" s="1" t="str">
        <f t="shared" si="56"/>
        <v>ST10026</v>
      </c>
      <c r="S3413" t="str">
        <f>VLOOKUP(R3413,Data!$C$2:$D$261,2,0)</f>
        <v>Donway Place</v>
      </c>
      <c r="T3413">
        <f>COUNTIF('Feb 2022'!A:A,D3413)+COUNTIF('Mar 2022'!A:A,D3413)+COUNTIF('Apr 2022'!A:A,D3413)+COUNTIF('May 2022'!A:A,D3413)+COUNTIF('June 2022'!A:A,D3413)+COUNTIF('July 2022'!A:A,D3413)+COUNTIF('Aug 2022'!A:A,D3413)+COUNTIF('Sep 2022'!A:A,D3413)+COUNTIF('Oct 2022'!A:A,D3413)+COUNTIF('Dec 2022'!A:A,D3413)</f>
        <v>0</v>
      </c>
      <c r="U3413" t="e">
        <f>VLOOKUP(Q3413,'Capital Lookup'!A:B,2,FALSE)</f>
        <v>#N/A</v>
      </c>
      <c r="V3413" s="2" t="str">
        <f>IFERROR(VLOOKUP(LEFT(F3413,10),'Find Purchase Orders'!B:J,9,FALSE),"")</f>
        <v/>
      </c>
      <c r="W3413" s="25" t="s">
        <v>7261</v>
      </c>
    </row>
    <row r="3414" spans="1:23" hidden="1">
      <c r="A3414" s="25" t="s">
        <v>7261</v>
      </c>
      <c r="B3414" s="25" t="s">
        <v>7752</v>
      </c>
      <c r="C3414" s="25" t="s">
        <v>7277</v>
      </c>
      <c r="D3414" s="25" t="s">
        <v>5456</v>
      </c>
      <c r="E3414" s="25" t="s">
        <v>8188</v>
      </c>
      <c r="F3414" s="25" t="s">
        <v>15289</v>
      </c>
      <c r="G3414" s="25" t="s">
        <v>15290</v>
      </c>
      <c r="H3414" s="21">
        <v>4479.67</v>
      </c>
      <c r="I3414" s="25" t="s">
        <v>7296</v>
      </c>
      <c r="J3414" s="25" t="s">
        <v>7288</v>
      </c>
      <c r="K3414" s="25" t="s">
        <v>7262</v>
      </c>
      <c r="L3414" s="25" t="s">
        <v>7259</v>
      </c>
      <c r="M3414" s="21">
        <v>4479.67</v>
      </c>
      <c r="N3414" s="21">
        <v>4479.67</v>
      </c>
      <c r="O3414" s="21">
        <v>0</v>
      </c>
      <c r="P3414" s="21">
        <v>4479.67</v>
      </c>
      <c r="Q3414" s="25" t="s">
        <v>8191</v>
      </c>
      <c r="R3414" s="1" t="str">
        <f t="shared" si="56"/>
        <v>ST10065</v>
      </c>
      <c r="S3414" t="str">
        <f>VLOOKUP(R3414,Data!$C$2:$D$261,2,0)</f>
        <v>Evergreen</v>
      </c>
      <c r="T3414">
        <f>COUNTIF('Feb 2022'!A:A,D3414)+COUNTIF('Mar 2022'!A:A,D3414)+COUNTIF('Apr 2022'!A:A,D3414)+COUNTIF('May 2022'!A:A,D3414)+COUNTIF('June 2022'!A:A,D3414)+COUNTIF('July 2022'!A:A,D3414)+COUNTIF('Aug 2022'!A:A,D3414)+COUNTIF('Sep 2022'!A:A,D3414)+COUNTIF('Oct 2022'!A:A,D3414)+COUNTIF('Dec 2022'!A:A,D3414)</f>
        <v>1</v>
      </c>
      <c r="U3414" t="str">
        <f>VLOOKUP(Q3414,'Capital Lookup'!A:B,2,FALSE)</f>
        <v>No</v>
      </c>
      <c r="V3414" s="2">
        <f>IFERROR(VLOOKUP(LEFT(F3414,10),'Find Purchase Orders'!B:J,9,FALSE),"")</f>
        <v>44742</v>
      </c>
      <c r="W3414" s="25" t="s">
        <v>7261</v>
      </c>
    </row>
    <row r="3415" spans="1:23" hidden="1">
      <c r="A3415" s="25" t="s">
        <v>7269</v>
      </c>
      <c r="B3415" s="25" t="s">
        <v>8259</v>
      </c>
      <c r="C3415" s="25" t="s">
        <v>8260</v>
      </c>
      <c r="D3415" s="25" t="s">
        <v>15291</v>
      </c>
      <c r="E3415" s="25" t="s">
        <v>10122</v>
      </c>
      <c r="F3415" s="25" t="s">
        <v>15292</v>
      </c>
      <c r="G3415" s="25" t="s">
        <v>15293</v>
      </c>
      <c r="H3415" s="21">
        <v>30670.91</v>
      </c>
      <c r="I3415" s="25" t="s">
        <v>7296</v>
      </c>
      <c r="J3415" s="25" t="s">
        <v>7288</v>
      </c>
      <c r="K3415" s="25" t="s">
        <v>10629</v>
      </c>
      <c r="L3415" s="25" t="s">
        <v>9142</v>
      </c>
      <c r="M3415" s="21">
        <v>30670.91</v>
      </c>
      <c r="N3415" s="21">
        <v>30670.91</v>
      </c>
      <c r="O3415" s="21">
        <v>0</v>
      </c>
      <c r="P3415" s="21">
        <v>30670.91</v>
      </c>
      <c r="Q3415" s="25" t="s">
        <v>15294</v>
      </c>
      <c r="R3415" s="1" t="str">
        <f t="shared" si="56"/>
        <v>ST10260</v>
      </c>
      <c r="S3415" t="str">
        <f>VLOOKUP(R3415,Data!$C$2:$D$261,2,0)</f>
        <v>Support Office</v>
      </c>
      <c r="T3415">
        <f>COUNTIF('Feb 2022'!A:A,D3415)+COUNTIF('Mar 2022'!A:A,D3415)+COUNTIF('Apr 2022'!A:A,D3415)+COUNTIF('May 2022'!A:A,D3415)+COUNTIF('June 2022'!A:A,D3415)+COUNTIF('July 2022'!A:A,D3415)+COUNTIF('Aug 2022'!A:A,D3415)+COUNTIF('Sep 2022'!A:A,D3415)+COUNTIF('Oct 2022'!A:A,D3415)+COUNTIF('Dec 2022'!A:A,D3415)</f>
        <v>0</v>
      </c>
      <c r="U3415" t="str">
        <f>VLOOKUP(Q3415,'Capital Lookup'!A:B,2,FALSE)</f>
        <v>Yes</v>
      </c>
      <c r="V3415" s="2">
        <f>IFERROR(VLOOKUP(LEFT(F3415,10),'Find Purchase Orders'!B:J,9,FALSE),"")</f>
        <v>44740</v>
      </c>
      <c r="W3415" s="25" t="s">
        <v>7261</v>
      </c>
    </row>
    <row r="3416" spans="1:23" hidden="1">
      <c r="A3416" s="25" t="s">
        <v>7261</v>
      </c>
      <c r="B3416" s="25" t="s">
        <v>8227</v>
      </c>
      <c r="C3416" s="25" t="s">
        <v>7264</v>
      </c>
      <c r="D3416" s="25" t="s">
        <v>5458</v>
      </c>
      <c r="E3416" s="25" t="s">
        <v>8229</v>
      </c>
      <c r="F3416" s="25" t="s">
        <v>15295</v>
      </c>
      <c r="G3416" s="25" t="s">
        <v>15296</v>
      </c>
      <c r="H3416" s="21">
        <v>1412.5</v>
      </c>
      <c r="I3416" s="25" t="s">
        <v>7296</v>
      </c>
      <c r="J3416" s="25" t="s">
        <v>7288</v>
      </c>
      <c r="K3416" s="25" t="s">
        <v>7289</v>
      </c>
      <c r="L3416" s="25" t="s">
        <v>7259</v>
      </c>
      <c r="M3416" s="21">
        <v>1412.5</v>
      </c>
      <c r="N3416" s="21">
        <v>1412.5</v>
      </c>
      <c r="O3416" s="21">
        <v>0</v>
      </c>
      <c r="P3416" s="21">
        <v>1412.5</v>
      </c>
      <c r="Q3416" s="25" t="s">
        <v>8232</v>
      </c>
      <c r="R3416" s="1" t="str">
        <f t="shared" si="56"/>
        <v>ST10026</v>
      </c>
      <c r="S3416" t="str">
        <f>VLOOKUP(R3416,Data!$C$2:$D$261,2,0)</f>
        <v>Donway Place</v>
      </c>
      <c r="T3416">
        <f>COUNTIF('Feb 2022'!A:A,D3416)+COUNTIF('Mar 2022'!A:A,D3416)+COUNTIF('Apr 2022'!A:A,D3416)+COUNTIF('May 2022'!A:A,D3416)+COUNTIF('June 2022'!A:A,D3416)+COUNTIF('July 2022'!A:A,D3416)+COUNTIF('Aug 2022'!A:A,D3416)+COUNTIF('Sep 2022'!A:A,D3416)+COUNTIF('Oct 2022'!A:A,D3416)+COUNTIF('Dec 2022'!A:A,D3416)</f>
        <v>1</v>
      </c>
      <c r="U3416" t="str">
        <f>VLOOKUP(Q3416,'Capital Lookup'!A:B,2,FALSE)</f>
        <v>No</v>
      </c>
      <c r="V3416" s="2">
        <f>IFERROR(VLOOKUP(LEFT(F3416,10),'Find Purchase Orders'!B:J,9,FALSE),"")</f>
        <v>44742</v>
      </c>
      <c r="W3416" s="25" t="s">
        <v>7261</v>
      </c>
    </row>
    <row r="3417" spans="1:23" hidden="1">
      <c r="A3417" s="25" t="s">
        <v>7261</v>
      </c>
      <c r="B3417" s="25" t="s">
        <v>7281</v>
      </c>
      <c r="C3417" s="25" t="s">
        <v>7282</v>
      </c>
      <c r="D3417" s="25" t="s">
        <v>15297</v>
      </c>
      <c r="E3417" s="25" t="s">
        <v>10329</v>
      </c>
      <c r="F3417" s="25" t="s">
        <v>15298</v>
      </c>
      <c r="G3417" s="25" t="s">
        <v>15299</v>
      </c>
      <c r="H3417" s="21">
        <v>40910.519999999997</v>
      </c>
      <c r="I3417" s="25" t="s">
        <v>7339</v>
      </c>
      <c r="J3417" s="25" t="s">
        <v>7288</v>
      </c>
      <c r="K3417" s="25" t="s">
        <v>8175</v>
      </c>
      <c r="L3417" s="25" t="s">
        <v>12213</v>
      </c>
      <c r="M3417" s="21">
        <v>40910.519999999997</v>
      </c>
      <c r="N3417" s="21">
        <v>18102</v>
      </c>
      <c r="O3417" s="21">
        <v>22808.52</v>
      </c>
      <c r="P3417" s="21">
        <v>22808.52</v>
      </c>
      <c r="Q3417" s="25" t="s">
        <v>12214</v>
      </c>
      <c r="R3417" s="1" t="str">
        <f t="shared" si="56"/>
        <v>ST10014</v>
      </c>
      <c r="S3417" t="str">
        <f>VLOOKUP(R3417,Data!$C$2:$D$261,2,0)</f>
        <v>Bradgate Arms</v>
      </c>
      <c r="T3417">
        <f>COUNTIF('Feb 2022'!A:A,D3417)+COUNTIF('Mar 2022'!A:A,D3417)+COUNTIF('Apr 2022'!A:A,D3417)+COUNTIF('May 2022'!A:A,D3417)+COUNTIF('June 2022'!A:A,D3417)+COUNTIF('July 2022'!A:A,D3417)+COUNTIF('Aug 2022'!A:A,D3417)+COUNTIF('Sep 2022'!A:A,D3417)+COUNTIF('Oct 2022'!A:A,D3417)+COUNTIF('Dec 2022'!A:A,D3417)</f>
        <v>0</v>
      </c>
      <c r="U3417" t="str">
        <f>VLOOKUP(Q3417,'Capital Lookup'!A:B,2,FALSE)</f>
        <v>Yes</v>
      </c>
      <c r="V3417" s="2">
        <f>IFERROR(VLOOKUP(LEFT(F3417,10),'Find Purchase Orders'!B:J,9,FALSE),"")</f>
        <v>44742</v>
      </c>
      <c r="W3417" s="25" t="s">
        <v>7261</v>
      </c>
    </row>
    <row r="3418" spans="1:23" hidden="1">
      <c r="A3418" s="25" t="s">
        <v>7261</v>
      </c>
      <c r="B3418" s="25" t="s">
        <v>7281</v>
      </c>
      <c r="C3418" s="25" t="s">
        <v>7282</v>
      </c>
      <c r="D3418" s="25" t="s">
        <v>15300</v>
      </c>
      <c r="E3418" s="25" t="s">
        <v>10329</v>
      </c>
      <c r="F3418" s="25" t="s">
        <v>15301</v>
      </c>
      <c r="G3418" s="25" t="s">
        <v>15302</v>
      </c>
      <c r="H3418" s="21">
        <v>5410.26</v>
      </c>
      <c r="I3418" s="25" t="s">
        <v>7296</v>
      </c>
      <c r="J3418" s="25" t="s">
        <v>7288</v>
      </c>
      <c r="K3418" s="25" t="s">
        <v>8175</v>
      </c>
      <c r="L3418" s="25" t="s">
        <v>12213</v>
      </c>
      <c r="M3418" s="21">
        <v>5410.26</v>
      </c>
      <c r="N3418" s="21">
        <v>5410.27</v>
      </c>
      <c r="O3418" s="21">
        <v>-0.01</v>
      </c>
      <c r="P3418" s="21">
        <v>5410.26</v>
      </c>
      <c r="Q3418" s="25" t="s">
        <v>12214</v>
      </c>
      <c r="R3418" s="1" t="str">
        <f t="shared" si="56"/>
        <v>ST10014</v>
      </c>
      <c r="S3418" t="str">
        <f>VLOOKUP(R3418,Data!$C$2:$D$261,2,0)</f>
        <v>Bradgate Arms</v>
      </c>
      <c r="T3418">
        <f>COUNTIF('Feb 2022'!A:A,D3418)+COUNTIF('Mar 2022'!A:A,D3418)+COUNTIF('Apr 2022'!A:A,D3418)+COUNTIF('May 2022'!A:A,D3418)+COUNTIF('June 2022'!A:A,D3418)+COUNTIF('July 2022'!A:A,D3418)+COUNTIF('Aug 2022'!A:A,D3418)+COUNTIF('Sep 2022'!A:A,D3418)+COUNTIF('Oct 2022'!A:A,D3418)+COUNTIF('Dec 2022'!A:A,D3418)</f>
        <v>0</v>
      </c>
      <c r="U3418" t="str">
        <f>VLOOKUP(Q3418,'Capital Lookup'!A:B,2,FALSE)</f>
        <v>Yes</v>
      </c>
      <c r="V3418" s="2">
        <f>IFERROR(VLOOKUP(LEFT(F3418,10),'Find Purchase Orders'!B:J,9,FALSE),"")</f>
        <v>44741</v>
      </c>
      <c r="W3418" s="25" t="s">
        <v>7261</v>
      </c>
    </row>
    <row r="3419" spans="1:23" hidden="1">
      <c r="A3419" s="25" t="s">
        <v>7261</v>
      </c>
      <c r="B3419" s="25" t="s">
        <v>9296</v>
      </c>
      <c r="C3419" s="25" t="s">
        <v>7254</v>
      </c>
      <c r="D3419" s="25" t="s">
        <v>15303</v>
      </c>
      <c r="E3419" s="25" t="s">
        <v>10329</v>
      </c>
      <c r="H3419" s="21">
        <v>33361.440000000002</v>
      </c>
      <c r="I3419" s="25" t="s">
        <v>7257</v>
      </c>
      <c r="K3419" s="25" t="s">
        <v>8175</v>
      </c>
      <c r="L3419" s="25" t="s">
        <v>12213</v>
      </c>
      <c r="M3419" s="22">
        <v>0</v>
      </c>
      <c r="N3419" s="22">
        <v>0</v>
      </c>
      <c r="O3419" s="21">
        <v>0</v>
      </c>
      <c r="P3419" s="21">
        <v>3574.44</v>
      </c>
      <c r="Q3419" s="25" t="s">
        <v>12214</v>
      </c>
      <c r="R3419" s="1" t="str">
        <f t="shared" si="56"/>
        <v>ST10063</v>
      </c>
      <c r="S3419" t="str">
        <f>VLOOKUP(R3419,Data!$C$2:$D$261,2,0)</f>
        <v>Sunwood</v>
      </c>
      <c r="T3419">
        <f>COUNTIF('Feb 2022'!A:A,D3419)+COUNTIF('Mar 2022'!A:A,D3419)+COUNTIF('Apr 2022'!A:A,D3419)+COUNTIF('May 2022'!A:A,D3419)+COUNTIF('June 2022'!A:A,D3419)+COUNTIF('July 2022'!A:A,D3419)+COUNTIF('Aug 2022'!A:A,D3419)+COUNTIF('Sep 2022'!A:A,D3419)+COUNTIF('Oct 2022'!A:A,D3419)+COUNTIF('Dec 2022'!A:A,D3419)</f>
        <v>0</v>
      </c>
      <c r="U3419" t="str">
        <f>VLOOKUP(Q3419,'Capital Lookup'!A:B,2,FALSE)</f>
        <v>Yes</v>
      </c>
      <c r="V3419" s="2" t="str">
        <f>IFERROR(VLOOKUP(LEFT(F3419,10),'Find Purchase Orders'!B:J,9,FALSE),"")</f>
        <v/>
      </c>
      <c r="W3419" s="25" t="s">
        <v>7261</v>
      </c>
    </row>
    <row r="3420" spans="1:23" hidden="1">
      <c r="A3420" s="25" t="s">
        <v>7252</v>
      </c>
      <c r="B3420" s="25" t="s">
        <v>9296</v>
      </c>
      <c r="C3420" s="25" t="s">
        <v>7254</v>
      </c>
      <c r="D3420" s="25" t="s">
        <v>15304</v>
      </c>
      <c r="E3420" s="25" t="s">
        <v>10329</v>
      </c>
      <c r="F3420" s="25" t="s">
        <v>15305</v>
      </c>
      <c r="G3420" s="25" t="s">
        <v>15306</v>
      </c>
      <c r="H3420" s="21">
        <v>33361.440000000002</v>
      </c>
      <c r="I3420" s="25" t="s">
        <v>7296</v>
      </c>
      <c r="J3420" s="25" t="s">
        <v>7288</v>
      </c>
      <c r="K3420" s="25" t="s">
        <v>8175</v>
      </c>
      <c r="L3420" s="25" t="s">
        <v>12213</v>
      </c>
      <c r="M3420" s="21">
        <v>33361.440000000002</v>
      </c>
      <c r="N3420" s="21">
        <v>35166.44</v>
      </c>
      <c r="O3420" s="21">
        <v>-1805</v>
      </c>
      <c r="P3420" s="21">
        <v>33361.440000000002</v>
      </c>
      <c r="Q3420" s="25" t="s">
        <v>12307</v>
      </c>
      <c r="R3420" s="1" t="str">
        <f t="shared" si="56"/>
        <v>ST10063</v>
      </c>
      <c r="S3420" t="str">
        <f>VLOOKUP(R3420,Data!$C$2:$D$261,2,0)</f>
        <v>Sunwood</v>
      </c>
      <c r="T3420">
        <f>COUNTIF('Feb 2022'!A:A,D3420)+COUNTIF('Mar 2022'!A:A,D3420)+COUNTIF('Apr 2022'!A:A,D3420)+COUNTIF('May 2022'!A:A,D3420)+COUNTIF('June 2022'!A:A,D3420)+COUNTIF('July 2022'!A:A,D3420)+COUNTIF('Aug 2022'!A:A,D3420)+COUNTIF('Sep 2022'!A:A,D3420)+COUNTIF('Oct 2022'!A:A,D3420)+COUNTIF('Dec 2022'!A:A,D3420)</f>
        <v>0</v>
      </c>
      <c r="U3420" t="str">
        <f>VLOOKUP(Q3420,'Capital Lookup'!A:B,2,FALSE)</f>
        <v>Yes</v>
      </c>
      <c r="V3420" s="2">
        <f>IFERROR(VLOOKUP(LEFT(F3420,10),'Find Purchase Orders'!B:J,9,FALSE),"")</f>
        <v>44742</v>
      </c>
      <c r="W3420" s="25" t="s">
        <v>7261</v>
      </c>
    </row>
    <row r="3421" spans="1:23" hidden="1">
      <c r="A3421" s="25" t="s">
        <v>7261</v>
      </c>
      <c r="B3421" s="25" t="s">
        <v>7781</v>
      </c>
      <c r="C3421" s="25" t="s">
        <v>7264</v>
      </c>
      <c r="D3421" s="25" t="s">
        <v>15307</v>
      </c>
      <c r="E3421" s="25" t="s">
        <v>10329</v>
      </c>
      <c r="F3421" s="25" t="s">
        <v>15308</v>
      </c>
      <c r="G3421" s="25" t="s">
        <v>15309</v>
      </c>
      <c r="H3421" s="21">
        <v>39844</v>
      </c>
      <c r="I3421" s="25" t="s">
        <v>7296</v>
      </c>
      <c r="J3421" s="25" t="s">
        <v>7288</v>
      </c>
      <c r="K3421" s="25" t="s">
        <v>8175</v>
      </c>
      <c r="L3421" s="25" t="s">
        <v>12213</v>
      </c>
      <c r="M3421" s="21">
        <v>39844</v>
      </c>
      <c r="N3421" s="21">
        <v>43844</v>
      </c>
      <c r="O3421" s="21">
        <v>-4000</v>
      </c>
      <c r="P3421" s="21">
        <v>39844</v>
      </c>
      <c r="Q3421" s="25" t="s">
        <v>12214</v>
      </c>
      <c r="R3421" s="1" t="str">
        <f t="shared" si="56"/>
        <v>ST10060</v>
      </c>
      <c r="S3421" t="str">
        <f>VLOOKUP(R3421,Data!$C$2:$D$261,2,0)</f>
        <v>Whitecliff Retirement</v>
      </c>
      <c r="T3421">
        <f>COUNTIF('Feb 2022'!A:A,D3421)+COUNTIF('Mar 2022'!A:A,D3421)+COUNTIF('Apr 2022'!A:A,D3421)+COUNTIF('May 2022'!A:A,D3421)+COUNTIF('June 2022'!A:A,D3421)+COUNTIF('July 2022'!A:A,D3421)+COUNTIF('Aug 2022'!A:A,D3421)+COUNTIF('Sep 2022'!A:A,D3421)+COUNTIF('Oct 2022'!A:A,D3421)+COUNTIF('Dec 2022'!A:A,D3421)</f>
        <v>0</v>
      </c>
      <c r="U3421" t="str">
        <f>VLOOKUP(Q3421,'Capital Lookup'!A:B,2,FALSE)</f>
        <v>Yes</v>
      </c>
      <c r="V3421" s="2">
        <f>IFERROR(VLOOKUP(LEFT(F3421,10),'Find Purchase Orders'!B:J,9,FALSE),"")</f>
        <v>44742</v>
      </c>
      <c r="W3421" s="25" t="s">
        <v>7261</v>
      </c>
    </row>
    <row r="3422" spans="1:23" hidden="1">
      <c r="A3422" s="25" t="s">
        <v>7261</v>
      </c>
      <c r="B3422" s="25" t="s">
        <v>8387</v>
      </c>
      <c r="C3422" s="25" t="s">
        <v>7264</v>
      </c>
      <c r="D3422" s="25" t="s">
        <v>5460</v>
      </c>
      <c r="E3422" s="25" t="s">
        <v>14900</v>
      </c>
      <c r="F3422" s="25" t="s">
        <v>15310</v>
      </c>
      <c r="G3422" s="25" t="s">
        <v>10002</v>
      </c>
      <c r="H3422" s="21">
        <v>960.12</v>
      </c>
      <c r="I3422" s="25" t="s">
        <v>7296</v>
      </c>
      <c r="J3422" s="25" t="s">
        <v>7288</v>
      </c>
      <c r="K3422" s="25" t="s">
        <v>7258</v>
      </c>
      <c r="L3422" s="25" t="s">
        <v>7259</v>
      </c>
      <c r="M3422" s="21">
        <v>960.12</v>
      </c>
      <c r="N3422" s="21">
        <v>9782.26</v>
      </c>
      <c r="O3422" s="21">
        <v>-8822.14</v>
      </c>
      <c r="P3422" s="21">
        <v>960.12</v>
      </c>
      <c r="Q3422" s="25" t="s">
        <v>8392</v>
      </c>
      <c r="R3422" s="1" t="str">
        <f t="shared" si="56"/>
        <v>ST10071</v>
      </c>
      <c r="S3422" t="str">
        <f>VLOOKUP(R3422,Data!$C$2:$D$261,2,0)</f>
        <v>Riverbend</v>
      </c>
      <c r="T3422">
        <f>COUNTIF('Feb 2022'!A:A,D3422)+COUNTIF('Mar 2022'!A:A,D3422)+COUNTIF('Apr 2022'!A:A,D3422)+COUNTIF('May 2022'!A:A,D3422)+COUNTIF('June 2022'!A:A,D3422)+COUNTIF('July 2022'!A:A,D3422)+COUNTIF('Aug 2022'!A:A,D3422)+COUNTIF('Sep 2022'!A:A,D3422)+COUNTIF('Oct 2022'!A:A,D3422)+COUNTIF('Dec 2022'!A:A,D3422)</f>
        <v>1</v>
      </c>
      <c r="U3422" t="str">
        <f>VLOOKUP(Q3422,'Capital Lookup'!A:B,2,FALSE)</f>
        <v>No</v>
      </c>
      <c r="V3422" s="2">
        <f>IFERROR(VLOOKUP(LEFT(F3422,10),'Find Purchase Orders'!B:J,9,FALSE),"")</f>
        <v>44742</v>
      </c>
      <c r="W3422" s="25" t="s">
        <v>7261</v>
      </c>
    </row>
    <row r="3423" spans="1:23" hidden="1">
      <c r="A3423" s="25" t="s">
        <v>7261</v>
      </c>
      <c r="B3423" s="25" t="s">
        <v>8387</v>
      </c>
      <c r="C3423" s="25" t="s">
        <v>7264</v>
      </c>
      <c r="D3423" s="25" t="s">
        <v>5460</v>
      </c>
      <c r="E3423" s="25" t="s">
        <v>14900</v>
      </c>
      <c r="F3423" s="25" t="s">
        <v>15311</v>
      </c>
      <c r="G3423" s="25" t="s">
        <v>15312</v>
      </c>
      <c r="H3423" s="21">
        <v>8127.48</v>
      </c>
      <c r="I3423" s="25" t="s">
        <v>7296</v>
      </c>
      <c r="J3423" s="25" t="s">
        <v>7288</v>
      </c>
      <c r="K3423" s="25" t="s">
        <v>7262</v>
      </c>
      <c r="L3423" s="25" t="s">
        <v>7259</v>
      </c>
      <c r="M3423" s="21">
        <v>8127.48</v>
      </c>
      <c r="N3423" s="22">
        <v>0</v>
      </c>
      <c r="O3423" s="21">
        <v>8127.48</v>
      </c>
      <c r="P3423" s="21">
        <v>8127.48</v>
      </c>
      <c r="Q3423" s="25" t="s">
        <v>8392</v>
      </c>
      <c r="R3423" s="1" t="str">
        <f t="shared" si="56"/>
        <v>ST10071</v>
      </c>
      <c r="S3423" t="str">
        <f>VLOOKUP(R3423,Data!$C$2:$D$261,2,0)</f>
        <v>Riverbend</v>
      </c>
      <c r="T3423">
        <f>COUNTIF('Feb 2022'!A:A,D3423)+COUNTIF('Mar 2022'!A:A,D3423)+COUNTIF('Apr 2022'!A:A,D3423)+COUNTIF('May 2022'!A:A,D3423)+COUNTIF('June 2022'!A:A,D3423)+COUNTIF('July 2022'!A:A,D3423)+COUNTIF('Aug 2022'!A:A,D3423)+COUNTIF('Sep 2022'!A:A,D3423)+COUNTIF('Oct 2022'!A:A,D3423)+COUNTIF('Dec 2022'!A:A,D3423)</f>
        <v>1</v>
      </c>
      <c r="U3423" t="str">
        <f>VLOOKUP(Q3423,'Capital Lookup'!A:B,2,FALSE)</f>
        <v>No</v>
      </c>
      <c r="V3423" s="2">
        <f>IFERROR(VLOOKUP(LEFT(F3423,10),'Find Purchase Orders'!B:J,9,FALSE),"")</f>
        <v>44742</v>
      </c>
      <c r="W3423" s="25" t="s">
        <v>7261</v>
      </c>
    </row>
    <row r="3424" spans="1:23" hidden="1">
      <c r="A3424" s="25" t="s">
        <v>7261</v>
      </c>
      <c r="B3424" s="25" t="s">
        <v>7752</v>
      </c>
      <c r="C3424" s="25" t="s">
        <v>7277</v>
      </c>
      <c r="D3424" s="25" t="s">
        <v>5462</v>
      </c>
      <c r="E3424" s="25" t="s">
        <v>8188</v>
      </c>
      <c r="F3424" s="25" t="s">
        <v>15313</v>
      </c>
      <c r="G3424" s="25" t="s">
        <v>15314</v>
      </c>
      <c r="H3424" s="21">
        <v>525</v>
      </c>
      <c r="I3424" s="25" t="s">
        <v>7296</v>
      </c>
      <c r="J3424" s="25" t="s">
        <v>7288</v>
      </c>
      <c r="K3424" s="25" t="s">
        <v>7258</v>
      </c>
      <c r="L3424" s="25" t="s">
        <v>7259</v>
      </c>
      <c r="M3424" s="21">
        <v>525</v>
      </c>
      <c r="N3424" s="21">
        <v>525</v>
      </c>
      <c r="O3424" s="21">
        <v>0</v>
      </c>
      <c r="P3424" s="21">
        <v>525</v>
      </c>
      <c r="Q3424" s="25" t="s">
        <v>8191</v>
      </c>
      <c r="R3424" s="1" t="str">
        <f t="shared" si="56"/>
        <v>ST10065</v>
      </c>
      <c r="S3424" t="str">
        <f>VLOOKUP(R3424,Data!$C$2:$D$261,2,0)</f>
        <v>Evergreen</v>
      </c>
      <c r="T3424">
        <f>COUNTIF('Feb 2022'!A:A,D3424)+COUNTIF('Mar 2022'!A:A,D3424)+COUNTIF('Apr 2022'!A:A,D3424)+COUNTIF('May 2022'!A:A,D3424)+COUNTIF('June 2022'!A:A,D3424)+COUNTIF('July 2022'!A:A,D3424)+COUNTIF('Aug 2022'!A:A,D3424)+COUNTIF('Sep 2022'!A:A,D3424)+COUNTIF('Oct 2022'!A:A,D3424)+COUNTIF('Dec 2022'!A:A,D3424)</f>
        <v>1</v>
      </c>
      <c r="U3424" t="str">
        <f>VLOOKUP(Q3424,'Capital Lookup'!A:B,2,FALSE)</f>
        <v>No</v>
      </c>
      <c r="V3424" s="2">
        <f>IFERROR(VLOOKUP(LEFT(F3424,10),'Find Purchase Orders'!B:J,9,FALSE),"")</f>
        <v>44742</v>
      </c>
      <c r="W3424" s="25" t="s">
        <v>7261</v>
      </c>
    </row>
    <row r="3425" spans="1:23" hidden="1">
      <c r="A3425" s="25" t="s">
        <v>7261</v>
      </c>
      <c r="B3425" s="25" t="s">
        <v>7752</v>
      </c>
      <c r="C3425" s="25" t="s">
        <v>7277</v>
      </c>
      <c r="D3425" s="25" t="s">
        <v>5462</v>
      </c>
      <c r="E3425" s="25" t="s">
        <v>8188</v>
      </c>
      <c r="F3425" s="25" t="s">
        <v>15315</v>
      </c>
      <c r="G3425" s="25" t="s">
        <v>15316</v>
      </c>
      <c r="H3425" s="21">
        <v>3902.37</v>
      </c>
      <c r="I3425" s="25" t="s">
        <v>7296</v>
      </c>
      <c r="J3425" s="25" t="s">
        <v>7288</v>
      </c>
      <c r="K3425" s="25" t="s">
        <v>7262</v>
      </c>
      <c r="L3425" s="25" t="s">
        <v>7259</v>
      </c>
      <c r="M3425" s="21">
        <v>3902.37</v>
      </c>
      <c r="N3425" s="21">
        <v>3902.36</v>
      </c>
      <c r="O3425" s="21">
        <v>0.01</v>
      </c>
      <c r="P3425" s="21">
        <v>3902.37</v>
      </c>
      <c r="Q3425" s="25" t="s">
        <v>8191</v>
      </c>
      <c r="R3425" s="1" t="str">
        <f t="shared" ref="R3425:R3456" si="57">CONCATENATE("ST",LEFT(B3425,5))</f>
        <v>ST10065</v>
      </c>
      <c r="S3425" t="str">
        <f>VLOOKUP(R3425,Data!$C$2:$D$261,2,0)</f>
        <v>Evergreen</v>
      </c>
      <c r="T3425">
        <f>COUNTIF('Feb 2022'!A:A,D3425)+COUNTIF('Mar 2022'!A:A,D3425)+COUNTIF('Apr 2022'!A:A,D3425)+COUNTIF('May 2022'!A:A,D3425)+COUNTIF('June 2022'!A:A,D3425)+COUNTIF('July 2022'!A:A,D3425)+COUNTIF('Aug 2022'!A:A,D3425)+COUNTIF('Sep 2022'!A:A,D3425)+COUNTIF('Oct 2022'!A:A,D3425)+COUNTIF('Dec 2022'!A:A,D3425)</f>
        <v>1</v>
      </c>
      <c r="U3425" t="str">
        <f>VLOOKUP(Q3425,'Capital Lookup'!A:B,2,FALSE)</f>
        <v>No</v>
      </c>
      <c r="V3425" s="2">
        <f>IFERROR(VLOOKUP(LEFT(F3425,10),'Find Purchase Orders'!B:J,9,FALSE),"")</f>
        <v>44742</v>
      </c>
      <c r="W3425" s="25" t="s">
        <v>7261</v>
      </c>
    </row>
    <row r="3426" spans="1:23" hidden="1">
      <c r="A3426" s="25" t="s">
        <v>7261</v>
      </c>
      <c r="B3426" s="25" t="s">
        <v>9891</v>
      </c>
      <c r="C3426" s="25"/>
      <c r="D3426" s="25" t="s">
        <v>15317</v>
      </c>
      <c r="E3426" s="25" t="s">
        <v>11163</v>
      </c>
      <c r="H3426" s="21">
        <v>4842.08</v>
      </c>
      <c r="I3426" s="25" t="s">
        <v>7257</v>
      </c>
      <c r="K3426" s="25" t="s">
        <v>7289</v>
      </c>
      <c r="L3426" s="25" t="s">
        <v>7259</v>
      </c>
      <c r="M3426" s="22">
        <v>0</v>
      </c>
      <c r="N3426" s="22">
        <v>0</v>
      </c>
      <c r="O3426" s="21">
        <v>0</v>
      </c>
      <c r="P3426" s="21">
        <v>230.58</v>
      </c>
      <c r="Q3426" s="25" t="s">
        <v>11166</v>
      </c>
      <c r="R3426" s="1" t="str">
        <f t="shared" si="57"/>
        <v>ST10339</v>
      </c>
      <c r="S3426" t="str">
        <f>VLOOKUP(R3426,Data!$C$2:$D$261,2,0)</f>
        <v>Our Parents Home</v>
      </c>
      <c r="T3426">
        <f>COUNTIF('Feb 2022'!A:A,D3426)+COUNTIF('Mar 2022'!A:A,D3426)+COUNTIF('Apr 2022'!A:A,D3426)+COUNTIF('May 2022'!A:A,D3426)+COUNTIF('June 2022'!A:A,D3426)+COUNTIF('July 2022'!A:A,D3426)+COUNTIF('Aug 2022'!A:A,D3426)+COUNTIF('Sep 2022'!A:A,D3426)+COUNTIF('Oct 2022'!A:A,D3426)+COUNTIF('Dec 2022'!A:A,D3426)</f>
        <v>0</v>
      </c>
      <c r="U3426" t="str">
        <f>VLOOKUP(Q3426,'Capital Lookup'!A:B,2,FALSE)</f>
        <v>No</v>
      </c>
      <c r="V3426" s="2" t="str">
        <f>IFERROR(VLOOKUP(LEFT(F3426,10),'Find Purchase Orders'!B:J,9,FALSE),"")</f>
        <v/>
      </c>
      <c r="W3426" s="25" t="s">
        <v>7261</v>
      </c>
    </row>
    <row r="3427" spans="1:23" hidden="1">
      <c r="A3427" s="25" t="s">
        <v>7269</v>
      </c>
      <c r="B3427" s="25" t="s">
        <v>9891</v>
      </c>
      <c r="C3427" s="25"/>
      <c r="D3427" s="25" t="s">
        <v>5464</v>
      </c>
      <c r="E3427" s="25" t="s">
        <v>11163</v>
      </c>
      <c r="F3427" s="25" t="s">
        <v>15318</v>
      </c>
      <c r="G3427" s="25" t="s">
        <v>15319</v>
      </c>
      <c r="H3427" s="21">
        <v>2457.9899999999998</v>
      </c>
      <c r="I3427" s="25" t="s">
        <v>7296</v>
      </c>
      <c r="J3427" s="25" t="s">
        <v>7288</v>
      </c>
      <c r="K3427" s="25" t="s">
        <v>7262</v>
      </c>
      <c r="L3427" s="25" t="s">
        <v>7259</v>
      </c>
      <c r="M3427" s="21">
        <v>2457.9899999999998</v>
      </c>
      <c r="N3427" s="21">
        <v>2457.9899999999998</v>
      </c>
      <c r="O3427" s="21">
        <v>0</v>
      </c>
      <c r="P3427" s="21">
        <v>2457.9899999999998</v>
      </c>
      <c r="Q3427" s="25" t="s">
        <v>11166</v>
      </c>
      <c r="R3427" s="1" t="str">
        <f t="shared" si="57"/>
        <v>ST10339</v>
      </c>
      <c r="S3427" t="str">
        <f>VLOOKUP(R3427,Data!$C$2:$D$261,2,0)</f>
        <v>Our Parents Home</v>
      </c>
      <c r="T3427">
        <f>COUNTIF('Feb 2022'!A:A,D3427)+COUNTIF('Mar 2022'!A:A,D3427)+COUNTIF('Apr 2022'!A:A,D3427)+COUNTIF('May 2022'!A:A,D3427)+COUNTIF('June 2022'!A:A,D3427)+COUNTIF('July 2022'!A:A,D3427)+COUNTIF('Aug 2022'!A:A,D3427)+COUNTIF('Sep 2022'!A:A,D3427)+COUNTIF('Oct 2022'!A:A,D3427)+COUNTIF('Dec 2022'!A:A,D3427)</f>
        <v>1</v>
      </c>
      <c r="U3427" t="str">
        <f>VLOOKUP(Q3427,'Capital Lookup'!A:B,2,FALSE)</f>
        <v>No</v>
      </c>
      <c r="V3427" s="2">
        <f>IFERROR(VLOOKUP(LEFT(F3427,10),'Find Purchase Orders'!B:J,9,FALSE),"")</f>
        <v>44742</v>
      </c>
      <c r="W3427" s="25" t="s">
        <v>7261</v>
      </c>
    </row>
    <row r="3428" spans="1:23" hidden="1">
      <c r="A3428" s="25" t="s">
        <v>7269</v>
      </c>
      <c r="B3428" s="25" t="s">
        <v>9891</v>
      </c>
      <c r="C3428" s="25"/>
      <c r="D3428" s="25" t="s">
        <v>5464</v>
      </c>
      <c r="E3428" s="25" t="s">
        <v>11163</v>
      </c>
      <c r="F3428" s="25" t="s">
        <v>15320</v>
      </c>
      <c r="G3428" s="25" t="s">
        <v>12339</v>
      </c>
      <c r="H3428" s="21">
        <v>2384.09</v>
      </c>
      <c r="I3428" s="25" t="s">
        <v>7296</v>
      </c>
      <c r="J3428" s="25" t="s">
        <v>7288</v>
      </c>
      <c r="K3428" s="25" t="s">
        <v>7262</v>
      </c>
      <c r="L3428" s="25" t="s">
        <v>7259</v>
      </c>
      <c r="M3428" s="21">
        <v>2384.09</v>
      </c>
      <c r="N3428" s="21">
        <v>2384.09</v>
      </c>
      <c r="O3428" s="21">
        <v>0</v>
      </c>
      <c r="P3428" s="21">
        <v>2384.09</v>
      </c>
      <c r="Q3428" s="25" t="s">
        <v>11166</v>
      </c>
      <c r="R3428" s="1" t="str">
        <f t="shared" si="57"/>
        <v>ST10339</v>
      </c>
      <c r="S3428" t="str">
        <f>VLOOKUP(R3428,Data!$C$2:$D$261,2,0)</f>
        <v>Our Parents Home</v>
      </c>
      <c r="T3428">
        <f>COUNTIF('Feb 2022'!A:A,D3428)+COUNTIF('Mar 2022'!A:A,D3428)+COUNTIF('Apr 2022'!A:A,D3428)+COUNTIF('May 2022'!A:A,D3428)+COUNTIF('June 2022'!A:A,D3428)+COUNTIF('July 2022'!A:A,D3428)+COUNTIF('Aug 2022'!A:A,D3428)+COUNTIF('Sep 2022'!A:A,D3428)+COUNTIF('Oct 2022'!A:A,D3428)+COUNTIF('Dec 2022'!A:A,D3428)</f>
        <v>1</v>
      </c>
      <c r="U3428" t="str">
        <f>VLOOKUP(Q3428,'Capital Lookup'!A:B,2,FALSE)</f>
        <v>No</v>
      </c>
      <c r="V3428" s="2">
        <f>IFERROR(VLOOKUP(LEFT(F3428,10),'Find Purchase Orders'!B:J,9,FALSE),"")</f>
        <v>44742</v>
      </c>
      <c r="W3428" s="25" t="s">
        <v>7261</v>
      </c>
    </row>
    <row r="3429" spans="1:23" hidden="1">
      <c r="A3429" s="25" t="s">
        <v>7313</v>
      </c>
      <c r="B3429" s="25" t="s">
        <v>7959</v>
      </c>
      <c r="C3429" s="25" t="s">
        <v>7587</v>
      </c>
      <c r="D3429" s="25" t="s">
        <v>5493</v>
      </c>
      <c r="E3429" s="25" t="s">
        <v>7492</v>
      </c>
      <c r="F3429" s="25" t="s">
        <v>15321</v>
      </c>
      <c r="G3429" s="25" t="s">
        <v>15322</v>
      </c>
      <c r="H3429" s="21">
        <v>5378.8</v>
      </c>
      <c r="I3429" s="25" t="s">
        <v>7296</v>
      </c>
      <c r="J3429" s="25" t="s">
        <v>7288</v>
      </c>
      <c r="K3429" s="25" t="s">
        <v>7579</v>
      </c>
      <c r="L3429" s="25" t="s">
        <v>8156</v>
      </c>
      <c r="M3429" s="21">
        <v>5378.8</v>
      </c>
      <c r="N3429" s="21">
        <v>5378.8</v>
      </c>
      <c r="O3429" s="21">
        <v>0</v>
      </c>
      <c r="P3429" s="21">
        <v>5378.8</v>
      </c>
      <c r="Q3429" s="25" t="s">
        <v>15323</v>
      </c>
      <c r="R3429" s="1" t="str">
        <f t="shared" si="57"/>
        <v>ST10172</v>
      </c>
      <c r="S3429" t="str">
        <f>VLOOKUP(R3429,Data!$C$2:$D$261,2,0)</f>
        <v>Riverside Place</v>
      </c>
      <c r="T3429">
        <f>COUNTIF('Feb 2022'!A:A,D3429)+COUNTIF('Mar 2022'!A:A,D3429)+COUNTIF('Apr 2022'!A:A,D3429)+COUNTIF('May 2022'!A:A,D3429)+COUNTIF('June 2022'!A:A,D3429)+COUNTIF('July 2022'!A:A,D3429)+COUNTIF('Aug 2022'!A:A,D3429)+COUNTIF('Sep 2022'!A:A,D3429)+COUNTIF('Oct 2022'!A:A,D3429)+COUNTIF('Dec 2022'!A:A,D3429)</f>
        <v>1</v>
      </c>
      <c r="U3429" t="str">
        <f>VLOOKUP(Q3429,'Capital Lookup'!A:B,2,FALSE)</f>
        <v>No</v>
      </c>
      <c r="V3429" s="2">
        <f>IFERROR(VLOOKUP(LEFT(F3429,10),'Find Purchase Orders'!B:J,9,FALSE),"")</f>
        <v>44748</v>
      </c>
      <c r="W3429" s="25" t="s">
        <v>7261</v>
      </c>
    </row>
    <row r="3430" spans="1:23" hidden="1">
      <c r="A3430" s="25" t="s">
        <v>7269</v>
      </c>
      <c r="B3430" s="25" t="s">
        <v>7804</v>
      </c>
      <c r="C3430" s="25" t="s">
        <v>7271</v>
      </c>
      <c r="D3430" s="25" t="s">
        <v>5466</v>
      </c>
      <c r="E3430" s="25" t="s">
        <v>7492</v>
      </c>
      <c r="F3430" s="25" t="s">
        <v>15324</v>
      </c>
      <c r="G3430" s="25" t="s">
        <v>15325</v>
      </c>
      <c r="H3430" s="21">
        <v>6350.6</v>
      </c>
      <c r="I3430" s="25" t="s">
        <v>7296</v>
      </c>
      <c r="J3430" s="25" t="s">
        <v>7288</v>
      </c>
      <c r="K3430" s="25" t="s">
        <v>8328</v>
      </c>
      <c r="L3430" s="25" t="s">
        <v>8329</v>
      </c>
      <c r="M3430" s="21">
        <v>6350.6</v>
      </c>
      <c r="N3430" s="21">
        <v>6350.6</v>
      </c>
      <c r="O3430" s="21">
        <v>0</v>
      </c>
      <c r="P3430" s="21">
        <v>6350.6</v>
      </c>
      <c r="Q3430" s="25" t="s">
        <v>15326</v>
      </c>
      <c r="R3430" s="1" t="str">
        <f t="shared" si="57"/>
        <v>ST10153</v>
      </c>
      <c r="S3430" t="str">
        <f>VLOOKUP(R3430,Data!$C$2:$D$261,2,0)</f>
        <v>Eagle Terrace</v>
      </c>
      <c r="T3430">
        <f>COUNTIF('Feb 2022'!A:A,D3430)+COUNTIF('Mar 2022'!A:A,D3430)+COUNTIF('Apr 2022'!A:A,D3430)+COUNTIF('May 2022'!A:A,D3430)+COUNTIF('June 2022'!A:A,D3430)+COUNTIF('July 2022'!A:A,D3430)+COUNTIF('Aug 2022'!A:A,D3430)+COUNTIF('Sep 2022'!A:A,D3430)+COUNTIF('Oct 2022'!A:A,D3430)+COUNTIF('Dec 2022'!A:A,D3430)</f>
        <v>1</v>
      </c>
      <c r="U3430" t="str">
        <f>VLOOKUP(Q3430,'Capital Lookup'!A:B,2,FALSE)</f>
        <v>No</v>
      </c>
      <c r="V3430" s="2">
        <f>IFERROR(VLOOKUP(LEFT(F3430,10),'Find Purchase Orders'!B:J,9,FALSE),"")</f>
        <v>44741</v>
      </c>
      <c r="W3430" s="25" t="s">
        <v>7261</v>
      </c>
    </row>
    <row r="3431" spans="1:23" hidden="1">
      <c r="A3431" s="25" t="s">
        <v>7252</v>
      </c>
      <c r="B3431" s="25" t="s">
        <v>9296</v>
      </c>
      <c r="C3431" s="25" t="s">
        <v>7254</v>
      </c>
      <c r="D3431" s="25" t="s">
        <v>5494</v>
      </c>
      <c r="E3431" s="25" t="s">
        <v>8443</v>
      </c>
      <c r="F3431" s="25" t="s">
        <v>15327</v>
      </c>
      <c r="G3431" s="25" t="s">
        <v>15328</v>
      </c>
      <c r="H3431" s="21">
        <v>11825.53</v>
      </c>
      <c r="I3431" s="25" t="s">
        <v>7296</v>
      </c>
      <c r="J3431" s="25" t="s">
        <v>7288</v>
      </c>
      <c r="K3431" s="25" t="s">
        <v>8175</v>
      </c>
      <c r="L3431" s="25" t="s">
        <v>10138</v>
      </c>
      <c r="M3431" s="21">
        <v>11825.53</v>
      </c>
      <c r="N3431" s="21">
        <v>11868.37</v>
      </c>
      <c r="O3431" s="21">
        <v>-42.84</v>
      </c>
      <c r="P3431" s="21">
        <v>11825.53</v>
      </c>
      <c r="Q3431" s="25" t="s">
        <v>15329</v>
      </c>
      <c r="R3431" s="1" t="str">
        <f t="shared" si="57"/>
        <v>ST10063</v>
      </c>
      <c r="S3431" t="str">
        <f>VLOOKUP(R3431,Data!$C$2:$D$261,2,0)</f>
        <v>Sunwood</v>
      </c>
      <c r="T3431">
        <f>COUNTIF('Feb 2022'!A:A,D3431)+COUNTIF('Mar 2022'!A:A,D3431)+COUNTIF('Apr 2022'!A:A,D3431)+COUNTIF('May 2022'!A:A,D3431)+COUNTIF('June 2022'!A:A,D3431)+COUNTIF('July 2022'!A:A,D3431)+COUNTIF('Aug 2022'!A:A,D3431)+COUNTIF('Sep 2022'!A:A,D3431)+COUNTIF('Oct 2022'!A:A,D3431)+COUNTIF('Dec 2022'!A:A,D3431)</f>
        <v>1</v>
      </c>
      <c r="U3431" t="str">
        <f>VLOOKUP(Q3431,'Capital Lookup'!A:B,2,FALSE)</f>
        <v>No</v>
      </c>
      <c r="V3431" s="2">
        <f>IFERROR(VLOOKUP(LEFT(F3431,10),'Find Purchase Orders'!B:J,9,FALSE),"")</f>
        <v>44746</v>
      </c>
      <c r="W3431" s="25" t="s">
        <v>7261</v>
      </c>
    </row>
    <row r="3432" spans="1:23" hidden="1">
      <c r="A3432" s="25" t="s">
        <v>7261</v>
      </c>
      <c r="B3432" s="25" t="s">
        <v>7863</v>
      </c>
      <c r="C3432" s="25" t="s">
        <v>7282</v>
      </c>
      <c r="D3432" s="25" t="s">
        <v>15330</v>
      </c>
      <c r="E3432" s="25" t="s">
        <v>15107</v>
      </c>
      <c r="H3432" s="21">
        <v>12995</v>
      </c>
      <c r="I3432" s="25" t="s">
        <v>7257</v>
      </c>
      <c r="K3432" s="25" t="s">
        <v>7646</v>
      </c>
      <c r="L3432" s="25" t="s">
        <v>9819</v>
      </c>
      <c r="M3432" s="22">
        <v>0</v>
      </c>
      <c r="N3432" s="22">
        <v>0</v>
      </c>
      <c r="O3432" s="21">
        <v>0</v>
      </c>
      <c r="P3432" s="21">
        <v>1495</v>
      </c>
      <c r="Q3432" s="25" t="s">
        <v>9885</v>
      </c>
      <c r="R3432" s="1" t="str">
        <f t="shared" si="57"/>
        <v>ST10029</v>
      </c>
      <c r="S3432" t="str">
        <f>VLOOKUP(R3432,Data!$C$2:$D$261,2,0)</f>
        <v>Leaside</v>
      </c>
      <c r="T3432">
        <f>COUNTIF('Feb 2022'!A:A,D3432)+COUNTIF('Mar 2022'!A:A,D3432)+COUNTIF('Apr 2022'!A:A,D3432)+COUNTIF('May 2022'!A:A,D3432)+COUNTIF('June 2022'!A:A,D3432)+COUNTIF('July 2022'!A:A,D3432)+COUNTIF('Aug 2022'!A:A,D3432)+COUNTIF('Sep 2022'!A:A,D3432)+COUNTIF('Oct 2022'!A:A,D3432)+COUNTIF('Dec 2022'!A:A,D3432)</f>
        <v>0</v>
      </c>
      <c r="U3432" t="str">
        <f>VLOOKUP(Q3432,'Capital Lookup'!A:B,2,FALSE)</f>
        <v>Yes</v>
      </c>
      <c r="V3432" s="2" t="str">
        <f>IFERROR(VLOOKUP(LEFT(F3432,10),'Find Purchase Orders'!B:J,9,FALSE),"")</f>
        <v/>
      </c>
      <c r="W3432" s="25" t="s">
        <v>7261</v>
      </c>
    </row>
    <row r="3433" spans="1:23" hidden="1">
      <c r="A3433" s="25" t="s">
        <v>7261</v>
      </c>
      <c r="B3433" s="25" t="s">
        <v>7417</v>
      </c>
      <c r="C3433" s="25" t="s">
        <v>7282</v>
      </c>
      <c r="D3433" s="25" t="s">
        <v>15331</v>
      </c>
      <c r="E3433" s="25" t="s">
        <v>15107</v>
      </c>
      <c r="F3433" s="25" t="s">
        <v>15332</v>
      </c>
      <c r="G3433" s="25" t="s">
        <v>15109</v>
      </c>
      <c r="H3433" s="21">
        <v>12995</v>
      </c>
      <c r="I3433" s="25" t="s">
        <v>7339</v>
      </c>
      <c r="J3433" s="25" t="s">
        <v>7288</v>
      </c>
      <c r="K3433" s="25" t="s">
        <v>7646</v>
      </c>
      <c r="L3433" s="25" t="s">
        <v>9819</v>
      </c>
      <c r="M3433" s="21">
        <v>12995</v>
      </c>
      <c r="N3433" s="21">
        <v>5847.75</v>
      </c>
      <c r="O3433" s="21">
        <v>7147.25</v>
      </c>
      <c r="P3433" s="21">
        <v>6670</v>
      </c>
      <c r="Q3433" s="25" t="s">
        <v>15333</v>
      </c>
      <c r="R3433" s="1" t="str">
        <f t="shared" si="57"/>
        <v>ST10012</v>
      </c>
      <c r="S3433" t="str">
        <f>VLOOKUP(R3433,Data!$C$2:$D$261,2,0)</f>
        <v>Forest Hill Place</v>
      </c>
      <c r="T3433">
        <f>COUNTIF('Feb 2022'!A:A,D3433)+COUNTIF('Mar 2022'!A:A,D3433)+COUNTIF('Apr 2022'!A:A,D3433)+COUNTIF('May 2022'!A:A,D3433)+COUNTIF('June 2022'!A:A,D3433)+COUNTIF('July 2022'!A:A,D3433)+COUNTIF('Aug 2022'!A:A,D3433)+COUNTIF('Sep 2022'!A:A,D3433)+COUNTIF('Oct 2022'!A:A,D3433)+COUNTIF('Dec 2022'!A:A,D3433)</f>
        <v>0</v>
      </c>
      <c r="U3433" t="str">
        <f>VLOOKUP(Q3433,'Capital Lookup'!A:B,2,FALSE)</f>
        <v>Yes</v>
      </c>
      <c r="V3433" s="2">
        <f>IFERROR(VLOOKUP(LEFT(F3433,10),'Find Purchase Orders'!B:J,9,FALSE),"")</f>
        <v>44754</v>
      </c>
      <c r="W3433" s="25" t="s">
        <v>7261</v>
      </c>
    </row>
    <row r="3434" spans="1:23" hidden="1">
      <c r="A3434" s="25" t="s">
        <v>7252</v>
      </c>
      <c r="B3434" s="25" t="s">
        <v>9405</v>
      </c>
      <c r="C3434" s="25" t="s">
        <v>7282</v>
      </c>
      <c r="D3434" s="25" t="s">
        <v>15334</v>
      </c>
      <c r="E3434" s="25" t="s">
        <v>15107</v>
      </c>
      <c r="H3434" s="21">
        <v>12995</v>
      </c>
      <c r="I3434" s="25" t="s">
        <v>7257</v>
      </c>
      <c r="K3434" s="25" t="s">
        <v>7646</v>
      </c>
      <c r="L3434" s="25" t="s">
        <v>7647</v>
      </c>
      <c r="M3434" s="22">
        <v>0</v>
      </c>
      <c r="N3434" s="22">
        <v>0</v>
      </c>
      <c r="O3434" s="21">
        <v>0</v>
      </c>
      <c r="P3434" s="21">
        <v>1495</v>
      </c>
      <c r="Q3434" s="25"/>
      <c r="R3434" s="1" t="str">
        <f t="shared" si="57"/>
        <v>ST10035</v>
      </c>
      <c r="S3434" t="str">
        <f>VLOOKUP(R3434,Data!$C$2:$D$261,2,0)</f>
        <v>The Westwood</v>
      </c>
      <c r="T3434">
        <f>COUNTIF('Feb 2022'!A:A,D3434)+COUNTIF('Mar 2022'!A:A,D3434)+COUNTIF('Apr 2022'!A:A,D3434)+COUNTIF('May 2022'!A:A,D3434)+COUNTIF('June 2022'!A:A,D3434)+COUNTIF('July 2022'!A:A,D3434)+COUNTIF('Aug 2022'!A:A,D3434)+COUNTIF('Sep 2022'!A:A,D3434)+COUNTIF('Oct 2022'!A:A,D3434)+COUNTIF('Dec 2022'!A:A,D3434)</f>
        <v>0</v>
      </c>
      <c r="U3434" t="e">
        <f>VLOOKUP(Q3434,'Capital Lookup'!A:B,2,FALSE)</f>
        <v>#N/A</v>
      </c>
      <c r="V3434" s="2" t="str">
        <f>IFERROR(VLOOKUP(LEFT(F3434,10),'Find Purchase Orders'!B:J,9,FALSE),"")</f>
        <v/>
      </c>
      <c r="W3434" s="25" t="s">
        <v>7261</v>
      </c>
    </row>
    <row r="3435" spans="1:23" hidden="1">
      <c r="A3435" s="25" t="s">
        <v>7269</v>
      </c>
      <c r="B3435" s="25" t="s">
        <v>9891</v>
      </c>
      <c r="C3435" s="25"/>
      <c r="D3435" s="25" t="s">
        <v>5468</v>
      </c>
      <c r="E3435" s="25" t="s">
        <v>11163</v>
      </c>
      <c r="F3435" s="25" t="s">
        <v>15335</v>
      </c>
      <c r="G3435" s="25" t="s">
        <v>15336</v>
      </c>
      <c r="H3435" s="21">
        <v>2171.92</v>
      </c>
      <c r="I3435" s="25" t="s">
        <v>7296</v>
      </c>
      <c r="J3435" s="25" t="s">
        <v>7288</v>
      </c>
      <c r="K3435" s="25" t="s">
        <v>7262</v>
      </c>
      <c r="L3435" s="25" t="s">
        <v>7259</v>
      </c>
      <c r="M3435" s="21">
        <v>2171.92</v>
      </c>
      <c r="N3435" s="21">
        <v>2171.92</v>
      </c>
      <c r="O3435" s="21">
        <v>0</v>
      </c>
      <c r="P3435" s="21">
        <v>2171.92</v>
      </c>
      <c r="Q3435" s="25" t="s">
        <v>11166</v>
      </c>
      <c r="R3435" s="1" t="str">
        <f t="shared" si="57"/>
        <v>ST10339</v>
      </c>
      <c r="S3435" t="str">
        <f>VLOOKUP(R3435,Data!$C$2:$D$261,2,0)</f>
        <v>Our Parents Home</v>
      </c>
      <c r="T3435">
        <f>COUNTIF('Feb 2022'!A:A,D3435)+COUNTIF('Mar 2022'!A:A,D3435)+COUNTIF('Apr 2022'!A:A,D3435)+COUNTIF('May 2022'!A:A,D3435)+COUNTIF('June 2022'!A:A,D3435)+COUNTIF('July 2022'!A:A,D3435)+COUNTIF('Aug 2022'!A:A,D3435)+COUNTIF('Sep 2022'!A:A,D3435)+COUNTIF('Oct 2022'!A:A,D3435)+COUNTIF('Dec 2022'!A:A,D3435)</f>
        <v>1</v>
      </c>
      <c r="U3435" t="str">
        <f>VLOOKUP(Q3435,'Capital Lookup'!A:B,2,FALSE)</f>
        <v>No</v>
      </c>
      <c r="V3435" s="2">
        <f>IFERROR(VLOOKUP(LEFT(F3435,10),'Find Purchase Orders'!B:J,9,FALSE),"")</f>
        <v>44742</v>
      </c>
      <c r="W3435" s="25" t="s">
        <v>7261</v>
      </c>
    </row>
    <row r="3436" spans="1:23" hidden="1">
      <c r="A3436" s="25" t="s">
        <v>7269</v>
      </c>
      <c r="B3436" s="25" t="s">
        <v>9891</v>
      </c>
      <c r="C3436" s="25"/>
      <c r="D3436" s="25" t="s">
        <v>5468</v>
      </c>
      <c r="E3436" s="25" t="s">
        <v>11163</v>
      </c>
      <c r="F3436" s="25" t="s">
        <v>15337</v>
      </c>
      <c r="G3436" s="25" t="s">
        <v>15338</v>
      </c>
      <c r="H3436" s="21">
        <v>934.47</v>
      </c>
      <c r="I3436" s="25" t="s">
        <v>7296</v>
      </c>
      <c r="J3436" s="25" t="s">
        <v>7288</v>
      </c>
      <c r="K3436" s="25" t="s">
        <v>7262</v>
      </c>
      <c r="L3436" s="25" t="s">
        <v>7259</v>
      </c>
      <c r="M3436" s="21">
        <v>934.47</v>
      </c>
      <c r="N3436" s="21">
        <v>934.48</v>
      </c>
      <c r="O3436" s="21">
        <v>-0.01</v>
      </c>
      <c r="P3436" s="21">
        <v>934.47</v>
      </c>
      <c r="Q3436" s="25" t="s">
        <v>11166</v>
      </c>
      <c r="R3436" s="1" t="str">
        <f t="shared" si="57"/>
        <v>ST10339</v>
      </c>
      <c r="S3436" t="str">
        <f>VLOOKUP(R3436,Data!$C$2:$D$261,2,0)</f>
        <v>Our Parents Home</v>
      </c>
      <c r="T3436">
        <f>COUNTIF('Feb 2022'!A:A,D3436)+COUNTIF('Mar 2022'!A:A,D3436)+COUNTIF('Apr 2022'!A:A,D3436)+COUNTIF('May 2022'!A:A,D3436)+COUNTIF('June 2022'!A:A,D3436)+COUNTIF('July 2022'!A:A,D3436)+COUNTIF('Aug 2022'!A:A,D3436)+COUNTIF('Sep 2022'!A:A,D3436)+COUNTIF('Oct 2022'!A:A,D3436)+COUNTIF('Dec 2022'!A:A,D3436)</f>
        <v>1</v>
      </c>
      <c r="U3436" t="str">
        <f>VLOOKUP(Q3436,'Capital Lookup'!A:B,2,FALSE)</f>
        <v>No</v>
      </c>
      <c r="V3436" s="2">
        <f>IFERROR(VLOOKUP(LEFT(F3436,10),'Find Purchase Orders'!B:J,9,FALSE),"")</f>
        <v>44742</v>
      </c>
      <c r="W3436" s="25" t="s">
        <v>7261</v>
      </c>
    </row>
    <row r="3437" spans="1:23" hidden="1">
      <c r="A3437" s="25" t="s">
        <v>7261</v>
      </c>
      <c r="B3437" s="25" t="s">
        <v>9405</v>
      </c>
      <c r="C3437" s="25" t="s">
        <v>7282</v>
      </c>
      <c r="D3437" s="25" t="s">
        <v>15339</v>
      </c>
      <c r="E3437" s="25" t="s">
        <v>15107</v>
      </c>
      <c r="F3437" s="25" t="s">
        <v>15340</v>
      </c>
      <c r="G3437" s="25" t="s">
        <v>15109</v>
      </c>
      <c r="H3437" s="21">
        <v>12995</v>
      </c>
      <c r="I3437" s="25" t="s">
        <v>7339</v>
      </c>
      <c r="J3437" s="25" t="s">
        <v>7288</v>
      </c>
      <c r="K3437" s="25" t="s">
        <v>7646</v>
      </c>
      <c r="L3437" s="25" t="s">
        <v>9819</v>
      </c>
      <c r="M3437" s="21">
        <v>12995</v>
      </c>
      <c r="N3437" s="21">
        <v>5847.75</v>
      </c>
      <c r="O3437" s="21">
        <v>7147.25</v>
      </c>
      <c r="P3437" s="21">
        <v>6670</v>
      </c>
      <c r="Q3437" s="25" t="s">
        <v>12954</v>
      </c>
      <c r="R3437" s="1" t="str">
        <f t="shared" si="57"/>
        <v>ST10035</v>
      </c>
      <c r="S3437" t="str">
        <f>VLOOKUP(R3437,Data!$C$2:$D$261,2,0)</f>
        <v>The Westwood</v>
      </c>
      <c r="T3437">
        <f>COUNTIF('Feb 2022'!A:A,D3437)+COUNTIF('Mar 2022'!A:A,D3437)+COUNTIF('Apr 2022'!A:A,D3437)+COUNTIF('May 2022'!A:A,D3437)+COUNTIF('June 2022'!A:A,D3437)+COUNTIF('July 2022'!A:A,D3437)+COUNTIF('Aug 2022'!A:A,D3437)+COUNTIF('Sep 2022'!A:A,D3437)+COUNTIF('Oct 2022'!A:A,D3437)+COUNTIF('Dec 2022'!A:A,D3437)</f>
        <v>0</v>
      </c>
      <c r="U3437" t="str">
        <f>VLOOKUP(Q3437,'Capital Lookup'!A:B,2,FALSE)</f>
        <v>Yes</v>
      </c>
      <c r="V3437" s="2">
        <f>IFERROR(VLOOKUP(LEFT(F3437,10),'Find Purchase Orders'!B:J,9,FALSE),"")</f>
        <v>44760</v>
      </c>
      <c r="W3437" s="25" t="s">
        <v>7261</v>
      </c>
    </row>
    <row r="3438" spans="1:23" hidden="1">
      <c r="A3438" s="25" t="s">
        <v>7269</v>
      </c>
      <c r="B3438" s="25" t="s">
        <v>9891</v>
      </c>
      <c r="C3438" s="25"/>
      <c r="D3438" s="25" t="s">
        <v>5470</v>
      </c>
      <c r="E3438" s="25" t="s">
        <v>11163</v>
      </c>
      <c r="F3438" s="25" t="s">
        <v>15341</v>
      </c>
      <c r="G3438" s="25" t="s">
        <v>15342</v>
      </c>
      <c r="H3438" s="21">
        <v>1998.67</v>
      </c>
      <c r="I3438" s="25" t="s">
        <v>7296</v>
      </c>
      <c r="J3438" s="25" t="s">
        <v>7288</v>
      </c>
      <c r="K3438" s="25" t="s">
        <v>7262</v>
      </c>
      <c r="L3438" s="25" t="s">
        <v>7259</v>
      </c>
      <c r="M3438" s="21">
        <v>1998.67</v>
      </c>
      <c r="N3438" s="21">
        <v>1998.67</v>
      </c>
      <c r="O3438" s="21">
        <v>0</v>
      </c>
      <c r="P3438" s="21">
        <v>1998.67</v>
      </c>
      <c r="Q3438" s="25" t="s">
        <v>11166</v>
      </c>
      <c r="R3438" s="1" t="str">
        <f t="shared" si="57"/>
        <v>ST10339</v>
      </c>
      <c r="S3438" t="str">
        <f>VLOOKUP(R3438,Data!$C$2:$D$261,2,0)</f>
        <v>Our Parents Home</v>
      </c>
      <c r="T3438">
        <f>COUNTIF('Feb 2022'!A:A,D3438)+COUNTIF('Mar 2022'!A:A,D3438)+COUNTIF('Apr 2022'!A:A,D3438)+COUNTIF('May 2022'!A:A,D3438)+COUNTIF('June 2022'!A:A,D3438)+COUNTIF('July 2022'!A:A,D3438)+COUNTIF('Aug 2022'!A:A,D3438)+COUNTIF('Sep 2022'!A:A,D3438)+COUNTIF('Oct 2022'!A:A,D3438)+COUNTIF('Dec 2022'!A:A,D3438)</f>
        <v>1</v>
      </c>
      <c r="U3438" t="str">
        <f>VLOOKUP(Q3438,'Capital Lookup'!A:B,2,FALSE)</f>
        <v>No</v>
      </c>
      <c r="V3438" s="2">
        <f>IFERROR(VLOOKUP(LEFT(F3438,10),'Find Purchase Orders'!B:J,9,FALSE),"")</f>
        <v>44742</v>
      </c>
      <c r="W3438" s="25" t="s">
        <v>7261</v>
      </c>
    </row>
    <row r="3439" spans="1:23" hidden="1">
      <c r="A3439" s="25" t="s">
        <v>7269</v>
      </c>
      <c r="B3439" s="25" t="s">
        <v>9891</v>
      </c>
      <c r="C3439" s="25"/>
      <c r="D3439" s="25" t="s">
        <v>5470</v>
      </c>
      <c r="E3439" s="25" t="s">
        <v>11163</v>
      </c>
      <c r="F3439" s="25" t="s">
        <v>15343</v>
      </c>
      <c r="G3439" s="25" t="s">
        <v>15344</v>
      </c>
      <c r="H3439" s="21">
        <v>708.7</v>
      </c>
      <c r="I3439" s="25" t="s">
        <v>7296</v>
      </c>
      <c r="J3439" s="25" t="s">
        <v>7288</v>
      </c>
      <c r="K3439" s="25" t="s">
        <v>7262</v>
      </c>
      <c r="L3439" s="25" t="s">
        <v>7259</v>
      </c>
      <c r="M3439" s="21">
        <v>708.7</v>
      </c>
      <c r="N3439" s="21">
        <v>708.7</v>
      </c>
      <c r="O3439" s="21">
        <v>0</v>
      </c>
      <c r="P3439" s="21">
        <v>708.7</v>
      </c>
      <c r="Q3439" s="25" t="s">
        <v>11166</v>
      </c>
      <c r="R3439" s="1" t="str">
        <f t="shared" si="57"/>
        <v>ST10339</v>
      </c>
      <c r="S3439" t="str">
        <f>VLOOKUP(R3439,Data!$C$2:$D$261,2,0)</f>
        <v>Our Parents Home</v>
      </c>
      <c r="T3439">
        <f>COUNTIF('Feb 2022'!A:A,D3439)+COUNTIF('Mar 2022'!A:A,D3439)+COUNTIF('Apr 2022'!A:A,D3439)+COUNTIF('May 2022'!A:A,D3439)+COUNTIF('June 2022'!A:A,D3439)+COUNTIF('July 2022'!A:A,D3439)+COUNTIF('Aug 2022'!A:A,D3439)+COUNTIF('Sep 2022'!A:A,D3439)+COUNTIF('Oct 2022'!A:A,D3439)+COUNTIF('Dec 2022'!A:A,D3439)</f>
        <v>1</v>
      </c>
      <c r="U3439" t="str">
        <f>VLOOKUP(Q3439,'Capital Lookup'!A:B,2,FALSE)</f>
        <v>No</v>
      </c>
      <c r="V3439" s="2">
        <f>IFERROR(VLOOKUP(LEFT(F3439,10),'Find Purchase Orders'!B:J,9,FALSE),"")</f>
        <v>44742</v>
      </c>
      <c r="W3439" s="25" t="s">
        <v>7261</v>
      </c>
    </row>
    <row r="3440" spans="1:23" hidden="1">
      <c r="A3440" s="25" t="s">
        <v>7269</v>
      </c>
      <c r="B3440" s="25" t="s">
        <v>9891</v>
      </c>
      <c r="C3440" s="25"/>
      <c r="D3440" s="25" t="s">
        <v>5472</v>
      </c>
      <c r="E3440" s="25" t="s">
        <v>11163</v>
      </c>
      <c r="F3440" s="25" t="s">
        <v>15345</v>
      </c>
      <c r="G3440" s="25" t="s">
        <v>15346</v>
      </c>
      <c r="H3440" s="21">
        <v>708.7</v>
      </c>
      <c r="I3440" s="25" t="s">
        <v>7296</v>
      </c>
      <c r="J3440" s="25" t="s">
        <v>7288</v>
      </c>
      <c r="K3440" s="25" t="s">
        <v>7262</v>
      </c>
      <c r="L3440" s="25" t="s">
        <v>7259</v>
      </c>
      <c r="M3440" s="21">
        <v>708.7</v>
      </c>
      <c r="N3440" s="21">
        <v>708.7</v>
      </c>
      <c r="O3440" s="21">
        <v>0</v>
      </c>
      <c r="P3440" s="21">
        <v>708.7</v>
      </c>
      <c r="Q3440" s="25" t="s">
        <v>11166</v>
      </c>
      <c r="R3440" s="1" t="str">
        <f t="shared" si="57"/>
        <v>ST10339</v>
      </c>
      <c r="S3440" t="str">
        <f>VLOOKUP(R3440,Data!$C$2:$D$261,2,0)</f>
        <v>Our Parents Home</v>
      </c>
      <c r="T3440">
        <f>COUNTIF('Feb 2022'!A:A,D3440)+COUNTIF('Mar 2022'!A:A,D3440)+COUNTIF('Apr 2022'!A:A,D3440)+COUNTIF('May 2022'!A:A,D3440)+COUNTIF('June 2022'!A:A,D3440)+COUNTIF('July 2022'!A:A,D3440)+COUNTIF('Aug 2022'!A:A,D3440)+COUNTIF('Sep 2022'!A:A,D3440)+COUNTIF('Oct 2022'!A:A,D3440)+COUNTIF('Dec 2022'!A:A,D3440)</f>
        <v>1</v>
      </c>
      <c r="U3440" t="str">
        <f>VLOOKUP(Q3440,'Capital Lookup'!A:B,2,FALSE)</f>
        <v>No</v>
      </c>
      <c r="V3440" s="2">
        <f>IFERROR(VLOOKUP(LEFT(F3440,10),'Find Purchase Orders'!B:J,9,FALSE),"")</f>
        <v>44742</v>
      </c>
      <c r="W3440" s="25" t="s">
        <v>7261</v>
      </c>
    </row>
    <row r="3441" spans="1:23" hidden="1">
      <c r="A3441" s="25" t="s">
        <v>7269</v>
      </c>
      <c r="B3441" s="25" t="s">
        <v>9891</v>
      </c>
      <c r="C3441" s="25"/>
      <c r="D3441" s="25" t="s">
        <v>5472</v>
      </c>
      <c r="E3441" s="25" t="s">
        <v>11163</v>
      </c>
      <c r="F3441" s="25" t="s">
        <v>15347</v>
      </c>
      <c r="G3441" s="25" t="s">
        <v>15348</v>
      </c>
      <c r="H3441" s="21">
        <v>1998.67</v>
      </c>
      <c r="I3441" s="25" t="s">
        <v>7296</v>
      </c>
      <c r="J3441" s="25" t="s">
        <v>7288</v>
      </c>
      <c r="K3441" s="25" t="s">
        <v>7262</v>
      </c>
      <c r="L3441" s="25" t="s">
        <v>7259</v>
      </c>
      <c r="M3441" s="21">
        <v>1998.67</v>
      </c>
      <c r="N3441" s="21">
        <v>1998.67</v>
      </c>
      <c r="O3441" s="21">
        <v>0</v>
      </c>
      <c r="P3441" s="21">
        <v>1998.67</v>
      </c>
      <c r="Q3441" s="25" t="s">
        <v>11166</v>
      </c>
      <c r="R3441" s="1" t="str">
        <f t="shared" si="57"/>
        <v>ST10339</v>
      </c>
      <c r="S3441" t="str">
        <f>VLOOKUP(R3441,Data!$C$2:$D$261,2,0)</f>
        <v>Our Parents Home</v>
      </c>
      <c r="T3441">
        <f>COUNTIF('Feb 2022'!A:A,D3441)+COUNTIF('Mar 2022'!A:A,D3441)+COUNTIF('Apr 2022'!A:A,D3441)+COUNTIF('May 2022'!A:A,D3441)+COUNTIF('June 2022'!A:A,D3441)+COUNTIF('July 2022'!A:A,D3441)+COUNTIF('Aug 2022'!A:A,D3441)+COUNTIF('Sep 2022'!A:A,D3441)+COUNTIF('Oct 2022'!A:A,D3441)+COUNTIF('Dec 2022'!A:A,D3441)</f>
        <v>1</v>
      </c>
      <c r="U3441" t="str">
        <f>VLOOKUP(Q3441,'Capital Lookup'!A:B,2,FALSE)</f>
        <v>No</v>
      </c>
      <c r="V3441" s="2">
        <f>IFERROR(VLOOKUP(LEFT(F3441,10),'Find Purchase Orders'!B:J,9,FALSE),"")</f>
        <v>44742</v>
      </c>
      <c r="W3441" s="25" t="s">
        <v>7261</v>
      </c>
    </row>
    <row r="3442" spans="1:23" hidden="1">
      <c r="A3442" s="25" t="s">
        <v>7313</v>
      </c>
      <c r="B3442" s="25" t="s">
        <v>8259</v>
      </c>
      <c r="C3442" s="25" t="s">
        <v>8260</v>
      </c>
      <c r="D3442" s="25" t="s">
        <v>15349</v>
      </c>
      <c r="E3442" s="25" t="s">
        <v>8591</v>
      </c>
      <c r="F3442" s="25" t="s">
        <v>15350</v>
      </c>
      <c r="G3442" s="25" t="s">
        <v>15351</v>
      </c>
      <c r="H3442" s="21">
        <v>107.35</v>
      </c>
      <c r="I3442" s="25" t="s">
        <v>7296</v>
      </c>
      <c r="J3442" s="25" t="s">
        <v>7288</v>
      </c>
      <c r="K3442" s="25" t="s">
        <v>8592</v>
      </c>
      <c r="L3442" s="25" t="s">
        <v>8593</v>
      </c>
      <c r="M3442" s="21">
        <v>107.35</v>
      </c>
      <c r="N3442" s="21">
        <v>107.35</v>
      </c>
      <c r="O3442" s="21">
        <v>0</v>
      </c>
      <c r="P3442" s="21">
        <v>107.35</v>
      </c>
      <c r="Q3442" s="25" t="s">
        <v>8594</v>
      </c>
      <c r="R3442" s="1" t="str">
        <f t="shared" si="57"/>
        <v>ST10260</v>
      </c>
      <c r="S3442" t="str">
        <f>VLOOKUP(R3442,Data!$C$2:$D$261,2,0)</f>
        <v>Support Office</v>
      </c>
      <c r="T3442">
        <f>COUNTIF('Feb 2022'!A:A,D3442)+COUNTIF('Mar 2022'!A:A,D3442)+COUNTIF('Apr 2022'!A:A,D3442)+COUNTIF('May 2022'!A:A,D3442)+COUNTIF('June 2022'!A:A,D3442)+COUNTIF('July 2022'!A:A,D3442)+COUNTIF('Aug 2022'!A:A,D3442)+COUNTIF('Sep 2022'!A:A,D3442)+COUNTIF('Oct 2022'!A:A,D3442)+COUNTIF('Dec 2022'!A:A,D3442)</f>
        <v>0</v>
      </c>
      <c r="U3442" t="str">
        <f>VLOOKUP(Q3442,'Capital Lookup'!A:B,2,FALSE)</f>
        <v>Yes</v>
      </c>
      <c r="V3442" s="2">
        <f>IFERROR(VLOOKUP(LEFT(F3442,10),'Find Purchase Orders'!B:J,9,FALSE),"")</f>
        <v>44741</v>
      </c>
      <c r="W3442" s="25" t="s">
        <v>7261</v>
      </c>
    </row>
    <row r="3443" spans="1:23" hidden="1">
      <c r="A3443" s="25" t="s">
        <v>7313</v>
      </c>
      <c r="B3443" s="25" t="s">
        <v>8259</v>
      </c>
      <c r="C3443" s="25" t="s">
        <v>8260</v>
      </c>
      <c r="D3443" s="25" t="s">
        <v>15349</v>
      </c>
      <c r="E3443" s="25" t="s">
        <v>8591</v>
      </c>
      <c r="F3443" s="25" t="s">
        <v>15352</v>
      </c>
      <c r="G3443" s="25" t="s">
        <v>15353</v>
      </c>
      <c r="H3443" s="21">
        <v>1230.51</v>
      </c>
      <c r="I3443" s="25" t="s">
        <v>7296</v>
      </c>
      <c r="J3443" s="25" t="s">
        <v>7288</v>
      </c>
      <c r="K3443" s="25" t="s">
        <v>8592</v>
      </c>
      <c r="L3443" s="25" t="s">
        <v>8593</v>
      </c>
      <c r="M3443" s="21">
        <v>1230.51</v>
      </c>
      <c r="N3443" s="21">
        <v>1230.51</v>
      </c>
      <c r="O3443" s="21">
        <v>0</v>
      </c>
      <c r="P3443" s="21">
        <v>1230.51</v>
      </c>
      <c r="Q3443" s="25" t="s">
        <v>8594</v>
      </c>
      <c r="R3443" s="1" t="str">
        <f t="shared" si="57"/>
        <v>ST10260</v>
      </c>
      <c r="S3443" t="str">
        <f>VLOOKUP(R3443,Data!$C$2:$D$261,2,0)</f>
        <v>Support Office</v>
      </c>
      <c r="T3443">
        <f>COUNTIF('Feb 2022'!A:A,D3443)+COUNTIF('Mar 2022'!A:A,D3443)+COUNTIF('Apr 2022'!A:A,D3443)+COUNTIF('May 2022'!A:A,D3443)+COUNTIF('June 2022'!A:A,D3443)+COUNTIF('July 2022'!A:A,D3443)+COUNTIF('Aug 2022'!A:A,D3443)+COUNTIF('Sep 2022'!A:A,D3443)+COUNTIF('Oct 2022'!A:A,D3443)+COUNTIF('Dec 2022'!A:A,D3443)</f>
        <v>0</v>
      </c>
      <c r="U3443" t="str">
        <f>VLOOKUP(Q3443,'Capital Lookup'!A:B,2,FALSE)</f>
        <v>Yes</v>
      </c>
      <c r="V3443" s="2">
        <f>IFERROR(VLOOKUP(LEFT(F3443,10),'Find Purchase Orders'!B:J,9,FALSE),"")</f>
        <v>44741</v>
      </c>
      <c r="W3443" s="25" t="s">
        <v>7261</v>
      </c>
    </row>
    <row r="3444" spans="1:23" hidden="1">
      <c r="A3444" s="25" t="s">
        <v>7261</v>
      </c>
      <c r="B3444" s="25" t="s">
        <v>7662</v>
      </c>
      <c r="C3444" s="25" t="s">
        <v>7264</v>
      </c>
      <c r="D3444" s="25" t="s">
        <v>15354</v>
      </c>
      <c r="E3444" s="25" t="s">
        <v>8423</v>
      </c>
      <c r="H3444" s="21">
        <v>12390.56</v>
      </c>
      <c r="I3444" s="25" t="s">
        <v>7257</v>
      </c>
      <c r="K3444" s="25" t="s">
        <v>7579</v>
      </c>
      <c r="L3444" s="25" t="s">
        <v>8156</v>
      </c>
      <c r="M3444" s="22">
        <v>0</v>
      </c>
      <c r="N3444" s="22">
        <v>0</v>
      </c>
      <c r="O3444" s="21">
        <v>0</v>
      </c>
      <c r="P3444" s="21">
        <v>1327.56</v>
      </c>
      <c r="Q3444" s="25" t="s">
        <v>15355</v>
      </c>
      <c r="R3444" s="1" t="str">
        <f t="shared" si="57"/>
        <v>ST10055</v>
      </c>
      <c r="S3444" t="str">
        <f>VLOOKUP(R3444,Data!$C$2:$D$261,2,0)</f>
        <v>Hollyburn House</v>
      </c>
      <c r="T3444">
        <f>COUNTIF('Feb 2022'!A:A,D3444)+COUNTIF('Mar 2022'!A:A,D3444)+COUNTIF('Apr 2022'!A:A,D3444)+COUNTIF('May 2022'!A:A,D3444)+COUNTIF('June 2022'!A:A,D3444)+COUNTIF('July 2022'!A:A,D3444)+COUNTIF('Aug 2022'!A:A,D3444)+COUNTIF('Sep 2022'!A:A,D3444)+COUNTIF('Oct 2022'!A:A,D3444)+COUNTIF('Dec 2022'!A:A,D3444)</f>
        <v>0</v>
      </c>
      <c r="U3444" t="str">
        <f>VLOOKUP(Q3444,'Capital Lookup'!A:B,2,FALSE)</f>
        <v>No</v>
      </c>
      <c r="V3444" s="2" t="str">
        <f>IFERROR(VLOOKUP(LEFT(F3444,10),'Find Purchase Orders'!B:J,9,FALSE),"")</f>
        <v/>
      </c>
      <c r="W3444" s="25" t="s">
        <v>7261</v>
      </c>
    </row>
    <row r="3445" spans="1:23" hidden="1">
      <c r="A3445" s="25" t="s">
        <v>7261</v>
      </c>
      <c r="B3445" s="25" t="s">
        <v>7662</v>
      </c>
      <c r="C3445" s="25" t="s">
        <v>7264</v>
      </c>
      <c r="D3445" s="25" t="s">
        <v>15354</v>
      </c>
      <c r="E3445" s="25" t="s">
        <v>8423</v>
      </c>
      <c r="H3445" s="21">
        <v>3895.36</v>
      </c>
      <c r="I3445" s="25" t="s">
        <v>7257</v>
      </c>
      <c r="K3445" s="25" t="s">
        <v>7579</v>
      </c>
      <c r="L3445" s="25" t="s">
        <v>8156</v>
      </c>
      <c r="M3445" s="22">
        <v>0</v>
      </c>
      <c r="N3445" s="22">
        <v>0</v>
      </c>
      <c r="O3445" s="21">
        <v>0</v>
      </c>
      <c r="P3445" s="21">
        <v>417.36</v>
      </c>
      <c r="Q3445" s="25" t="s">
        <v>15355</v>
      </c>
      <c r="R3445" s="1" t="str">
        <f t="shared" si="57"/>
        <v>ST10055</v>
      </c>
      <c r="S3445" t="str">
        <f>VLOOKUP(R3445,Data!$C$2:$D$261,2,0)</f>
        <v>Hollyburn House</v>
      </c>
      <c r="T3445">
        <f>COUNTIF('Feb 2022'!A:A,D3445)+COUNTIF('Mar 2022'!A:A,D3445)+COUNTIF('Apr 2022'!A:A,D3445)+COUNTIF('May 2022'!A:A,D3445)+COUNTIF('June 2022'!A:A,D3445)+COUNTIF('July 2022'!A:A,D3445)+COUNTIF('Aug 2022'!A:A,D3445)+COUNTIF('Sep 2022'!A:A,D3445)+COUNTIF('Oct 2022'!A:A,D3445)+COUNTIF('Dec 2022'!A:A,D3445)</f>
        <v>0</v>
      </c>
      <c r="U3445" t="str">
        <f>VLOOKUP(Q3445,'Capital Lookup'!A:B,2,FALSE)</f>
        <v>No</v>
      </c>
      <c r="V3445" s="2" t="str">
        <f>IFERROR(VLOOKUP(LEFT(F3445,10),'Find Purchase Orders'!B:J,9,FALSE),"")</f>
        <v/>
      </c>
      <c r="W3445" s="25" t="s">
        <v>7261</v>
      </c>
    </row>
    <row r="3446" spans="1:23" hidden="1">
      <c r="A3446" s="25" t="s">
        <v>7269</v>
      </c>
      <c r="B3446" s="25" t="s">
        <v>7997</v>
      </c>
      <c r="C3446" s="25" t="s">
        <v>7271</v>
      </c>
      <c r="D3446" s="25" t="s">
        <v>5495</v>
      </c>
      <c r="E3446" s="25" t="s">
        <v>14048</v>
      </c>
      <c r="F3446" s="25" t="s">
        <v>15356</v>
      </c>
      <c r="G3446" s="25" t="s">
        <v>15357</v>
      </c>
      <c r="H3446" s="21">
        <v>2270.15</v>
      </c>
      <c r="I3446" s="25" t="s">
        <v>7296</v>
      </c>
      <c r="J3446" s="25" t="s">
        <v>7288</v>
      </c>
      <c r="K3446" s="25" t="s">
        <v>8175</v>
      </c>
      <c r="L3446" s="25" t="s">
        <v>10138</v>
      </c>
      <c r="M3446" s="21">
        <v>2270.15</v>
      </c>
      <c r="N3446" s="22">
        <v>0</v>
      </c>
      <c r="O3446" s="21">
        <v>2270.15</v>
      </c>
      <c r="P3446" s="21">
        <v>2270.15</v>
      </c>
      <c r="Q3446" s="25" t="s">
        <v>15358</v>
      </c>
      <c r="R3446" s="1" t="str">
        <f t="shared" si="57"/>
        <v>ST10148</v>
      </c>
      <c r="S3446" t="str">
        <f>VLOOKUP(R3446,Data!$C$2:$D$261,2,0)</f>
        <v>Kilean Lodge</v>
      </c>
      <c r="T3446">
        <f>COUNTIF('Feb 2022'!A:A,D3446)+COUNTIF('Mar 2022'!A:A,D3446)+COUNTIF('Apr 2022'!A:A,D3446)+COUNTIF('May 2022'!A:A,D3446)+COUNTIF('June 2022'!A:A,D3446)+COUNTIF('July 2022'!A:A,D3446)+COUNTIF('Aug 2022'!A:A,D3446)+COUNTIF('Sep 2022'!A:A,D3446)+COUNTIF('Oct 2022'!A:A,D3446)+COUNTIF('Dec 2022'!A:A,D3446)</f>
        <v>1</v>
      </c>
      <c r="U3446" t="str">
        <f>VLOOKUP(Q3446,'Capital Lookup'!A:B,2,FALSE)</f>
        <v>No</v>
      </c>
      <c r="V3446" s="2">
        <f>IFERROR(VLOOKUP(LEFT(F3446,10),'Find Purchase Orders'!B:J,9,FALSE),"")</f>
        <v>44747</v>
      </c>
      <c r="W3446" s="25" t="s">
        <v>7261</v>
      </c>
    </row>
    <row r="3447" spans="1:23" hidden="1">
      <c r="A3447" s="25" t="s">
        <v>7252</v>
      </c>
      <c r="B3447" s="25" t="s">
        <v>7253</v>
      </c>
      <c r="C3447" s="25" t="s">
        <v>7254</v>
      </c>
      <c r="D3447" s="25" t="s">
        <v>5474</v>
      </c>
      <c r="E3447" s="25" t="s">
        <v>14618</v>
      </c>
      <c r="F3447" s="25" t="s">
        <v>15359</v>
      </c>
      <c r="G3447" s="25" t="s">
        <v>13424</v>
      </c>
      <c r="H3447" s="21">
        <v>388.5</v>
      </c>
      <c r="I3447" s="25" t="s">
        <v>7296</v>
      </c>
      <c r="J3447" s="25" t="s">
        <v>7288</v>
      </c>
      <c r="K3447" s="25" t="s">
        <v>7262</v>
      </c>
      <c r="L3447" s="25" t="s">
        <v>7259</v>
      </c>
      <c r="M3447" s="21">
        <v>388.5</v>
      </c>
      <c r="N3447" s="21">
        <v>388.5</v>
      </c>
      <c r="O3447" s="21">
        <v>0</v>
      </c>
      <c r="P3447" s="21">
        <v>388.5</v>
      </c>
      <c r="Q3447" s="25" t="s">
        <v>7459</v>
      </c>
      <c r="R3447" s="1" t="str">
        <f t="shared" si="57"/>
        <v>ST10086</v>
      </c>
      <c r="S3447" t="str">
        <f>VLOOKUP(R3447,Data!$C$2:$D$261,2,0)</f>
        <v>Renaissance</v>
      </c>
      <c r="T3447">
        <f>COUNTIF('Feb 2022'!A:A,D3447)+COUNTIF('Mar 2022'!A:A,D3447)+COUNTIF('Apr 2022'!A:A,D3447)+COUNTIF('May 2022'!A:A,D3447)+COUNTIF('June 2022'!A:A,D3447)+COUNTIF('July 2022'!A:A,D3447)+COUNTIF('Aug 2022'!A:A,D3447)+COUNTIF('Sep 2022'!A:A,D3447)+COUNTIF('Oct 2022'!A:A,D3447)+COUNTIF('Dec 2022'!A:A,D3447)</f>
        <v>1</v>
      </c>
      <c r="U3447" t="str">
        <f>VLOOKUP(Q3447,'Capital Lookup'!A:B,2,FALSE)</f>
        <v>No</v>
      </c>
      <c r="V3447" s="2">
        <f>IFERROR(VLOOKUP(LEFT(F3447,10),'Find Purchase Orders'!B:J,9,FALSE),"")</f>
        <v>44742</v>
      </c>
      <c r="W3447" s="25" t="s">
        <v>7261</v>
      </c>
    </row>
    <row r="3448" spans="1:23" hidden="1">
      <c r="A3448" s="25" t="s">
        <v>7252</v>
      </c>
      <c r="B3448" s="25" t="s">
        <v>7253</v>
      </c>
      <c r="C3448" s="25" t="s">
        <v>7254</v>
      </c>
      <c r="D3448" s="25" t="s">
        <v>5474</v>
      </c>
      <c r="E3448" s="25" t="s">
        <v>14618</v>
      </c>
      <c r="F3448" s="25" t="s">
        <v>15360</v>
      </c>
      <c r="G3448" s="25" t="s">
        <v>9331</v>
      </c>
      <c r="H3448" s="21">
        <v>3653.86</v>
      </c>
      <c r="I3448" s="25" t="s">
        <v>7296</v>
      </c>
      <c r="J3448" s="25" t="s">
        <v>7288</v>
      </c>
      <c r="K3448" s="25" t="s">
        <v>7262</v>
      </c>
      <c r="L3448" s="25" t="s">
        <v>7259</v>
      </c>
      <c r="M3448" s="21">
        <v>3653.86</v>
      </c>
      <c r="N3448" s="21">
        <v>3653.86</v>
      </c>
      <c r="O3448" s="21">
        <v>0</v>
      </c>
      <c r="P3448" s="21">
        <v>3653.86</v>
      </c>
      <c r="Q3448" s="25" t="s">
        <v>7459</v>
      </c>
      <c r="R3448" s="1" t="str">
        <f t="shared" si="57"/>
        <v>ST10086</v>
      </c>
      <c r="S3448" t="str">
        <f>VLOOKUP(R3448,Data!$C$2:$D$261,2,0)</f>
        <v>Renaissance</v>
      </c>
      <c r="T3448">
        <f>COUNTIF('Feb 2022'!A:A,D3448)+COUNTIF('Mar 2022'!A:A,D3448)+COUNTIF('Apr 2022'!A:A,D3448)+COUNTIF('May 2022'!A:A,D3448)+COUNTIF('June 2022'!A:A,D3448)+COUNTIF('July 2022'!A:A,D3448)+COUNTIF('Aug 2022'!A:A,D3448)+COUNTIF('Sep 2022'!A:A,D3448)+COUNTIF('Oct 2022'!A:A,D3448)+COUNTIF('Dec 2022'!A:A,D3448)</f>
        <v>1</v>
      </c>
      <c r="U3448" t="str">
        <f>VLOOKUP(Q3448,'Capital Lookup'!A:B,2,FALSE)</f>
        <v>No</v>
      </c>
      <c r="V3448" s="2">
        <f>IFERROR(VLOOKUP(LEFT(F3448,10),'Find Purchase Orders'!B:J,9,FALSE),"")</f>
        <v>44742</v>
      </c>
      <c r="W3448" s="25" t="s">
        <v>7261</v>
      </c>
    </row>
    <row r="3449" spans="1:23" hidden="1">
      <c r="A3449" s="25" t="s">
        <v>7252</v>
      </c>
      <c r="B3449" s="25" t="s">
        <v>7253</v>
      </c>
      <c r="C3449" s="25" t="s">
        <v>7254</v>
      </c>
      <c r="D3449" s="25" t="s">
        <v>5476</v>
      </c>
      <c r="E3449" s="25" t="s">
        <v>14618</v>
      </c>
      <c r="F3449" s="25" t="s">
        <v>15361</v>
      </c>
      <c r="G3449" s="25" t="s">
        <v>13572</v>
      </c>
      <c r="H3449" s="21">
        <v>172.05</v>
      </c>
      <c r="I3449" s="25" t="s">
        <v>7296</v>
      </c>
      <c r="J3449" s="25" t="s">
        <v>7288</v>
      </c>
      <c r="K3449" s="25" t="s">
        <v>7262</v>
      </c>
      <c r="L3449" s="25" t="s">
        <v>7259</v>
      </c>
      <c r="M3449" s="21">
        <v>172.05</v>
      </c>
      <c r="N3449" s="21">
        <v>172.05</v>
      </c>
      <c r="O3449" s="21">
        <v>0</v>
      </c>
      <c r="P3449" s="21">
        <v>172.05</v>
      </c>
      <c r="Q3449" s="25" t="s">
        <v>7459</v>
      </c>
      <c r="R3449" s="1" t="str">
        <f t="shared" si="57"/>
        <v>ST10086</v>
      </c>
      <c r="S3449" t="str">
        <f>VLOOKUP(R3449,Data!$C$2:$D$261,2,0)</f>
        <v>Renaissance</v>
      </c>
      <c r="T3449">
        <f>COUNTIF('Feb 2022'!A:A,D3449)+COUNTIF('Mar 2022'!A:A,D3449)+COUNTIF('Apr 2022'!A:A,D3449)+COUNTIF('May 2022'!A:A,D3449)+COUNTIF('June 2022'!A:A,D3449)+COUNTIF('July 2022'!A:A,D3449)+COUNTIF('Aug 2022'!A:A,D3449)+COUNTIF('Sep 2022'!A:A,D3449)+COUNTIF('Oct 2022'!A:A,D3449)+COUNTIF('Dec 2022'!A:A,D3449)</f>
        <v>1</v>
      </c>
      <c r="U3449" t="str">
        <f>VLOOKUP(Q3449,'Capital Lookup'!A:B,2,FALSE)</f>
        <v>No</v>
      </c>
      <c r="V3449" s="2">
        <f>IFERROR(VLOOKUP(LEFT(F3449,10),'Find Purchase Orders'!B:J,9,FALSE),"")</f>
        <v>44742</v>
      </c>
      <c r="W3449" s="25" t="s">
        <v>7261</v>
      </c>
    </row>
    <row r="3450" spans="1:23" hidden="1">
      <c r="A3450" s="25" t="s">
        <v>7252</v>
      </c>
      <c r="B3450" s="25" t="s">
        <v>7253</v>
      </c>
      <c r="C3450" s="25" t="s">
        <v>7254</v>
      </c>
      <c r="D3450" s="25" t="s">
        <v>5476</v>
      </c>
      <c r="E3450" s="25" t="s">
        <v>14618</v>
      </c>
      <c r="F3450" s="25" t="s">
        <v>15362</v>
      </c>
      <c r="G3450" s="25" t="s">
        <v>8678</v>
      </c>
      <c r="H3450" s="21">
        <v>5901.95</v>
      </c>
      <c r="I3450" s="25" t="s">
        <v>7296</v>
      </c>
      <c r="J3450" s="25" t="s">
        <v>7288</v>
      </c>
      <c r="K3450" s="25" t="s">
        <v>7262</v>
      </c>
      <c r="L3450" s="25" t="s">
        <v>7259</v>
      </c>
      <c r="M3450" s="21">
        <v>5901.95</v>
      </c>
      <c r="N3450" s="21">
        <v>5901.93</v>
      </c>
      <c r="O3450" s="21">
        <v>0.02</v>
      </c>
      <c r="P3450" s="21">
        <v>5901.95</v>
      </c>
      <c r="Q3450" s="25" t="s">
        <v>7459</v>
      </c>
      <c r="R3450" s="1" t="str">
        <f t="shared" si="57"/>
        <v>ST10086</v>
      </c>
      <c r="S3450" t="str">
        <f>VLOOKUP(R3450,Data!$C$2:$D$261,2,0)</f>
        <v>Renaissance</v>
      </c>
      <c r="T3450">
        <f>COUNTIF('Feb 2022'!A:A,D3450)+COUNTIF('Mar 2022'!A:A,D3450)+COUNTIF('Apr 2022'!A:A,D3450)+COUNTIF('May 2022'!A:A,D3450)+COUNTIF('June 2022'!A:A,D3450)+COUNTIF('July 2022'!A:A,D3450)+COUNTIF('Aug 2022'!A:A,D3450)+COUNTIF('Sep 2022'!A:A,D3450)+COUNTIF('Oct 2022'!A:A,D3450)+COUNTIF('Dec 2022'!A:A,D3450)</f>
        <v>1</v>
      </c>
      <c r="U3450" t="str">
        <f>VLOOKUP(Q3450,'Capital Lookup'!A:B,2,FALSE)</f>
        <v>No</v>
      </c>
      <c r="V3450" s="2">
        <f>IFERROR(VLOOKUP(LEFT(F3450,10),'Find Purchase Orders'!B:J,9,FALSE),"")</f>
        <v>44742</v>
      </c>
      <c r="W3450" s="25" t="s">
        <v>7261</v>
      </c>
    </row>
    <row r="3451" spans="1:23" hidden="1">
      <c r="A3451" s="25" t="s">
        <v>7269</v>
      </c>
      <c r="B3451" s="25" t="s">
        <v>7931</v>
      </c>
      <c r="C3451" s="25" t="s">
        <v>7271</v>
      </c>
      <c r="D3451" s="25" t="s">
        <v>5496</v>
      </c>
      <c r="E3451" s="25" t="s">
        <v>14048</v>
      </c>
      <c r="F3451" s="25" t="s">
        <v>15363</v>
      </c>
      <c r="G3451" s="25" t="s">
        <v>15364</v>
      </c>
      <c r="H3451" s="21">
        <v>10786.98</v>
      </c>
      <c r="I3451" s="25" t="s">
        <v>7296</v>
      </c>
      <c r="J3451" s="25" t="s">
        <v>7288</v>
      </c>
      <c r="K3451" s="25" t="s">
        <v>7495</v>
      </c>
      <c r="L3451" s="25" t="s">
        <v>15365</v>
      </c>
      <c r="M3451" s="21">
        <v>10786.98</v>
      </c>
      <c r="N3451" s="21">
        <v>10786.98</v>
      </c>
      <c r="O3451" s="21">
        <v>0</v>
      </c>
      <c r="P3451" s="21">
        <v>10786.98</v>
      </c>
      <c r="Q3451" s="25" t="s">
        <v>15366</v>
      </c>
      <c r="R3451" s="1" t="str">
        <f t="shared" si="57"/>
        <v>ST10182</v>
      </c>
      <c r="S3451" t="str">
        <f>VLOOKUP(R3451,Data!$C$2:$D$261,2,0)</f>
        <v>Blenheim Community Village</v>
      </c>
      <c r="T3451">
        <f>COUNTIF('Feb 2022'!A:A,D3451)+COUNTIF('Mar 2022'!A:A,D3451)+COUNTIF('Apr 2022'!A:A,D3451)+COUNTIF('May 2022'!A:A,D3451)+COUNTIF('June 2022'!A:A,D3451)+COUNTIF('July 2022'!A:A,D3451)+COUNTIF('Aug 2022'!A:A,D3451)+COUNTIF('Sep 2022'!A:A,D3451)+COUNTIF('Oct 2022'!A:A,D3451)+COUNTIF('Dec 2022'!A:A,D3451)</f>
        <v>1</v>
      </c>
      <c r="U3451" t="str">
        <f>VLOOKUP(Q3451,'Capital Lookup'!A:B,2,FALSE)</f>
        <v>No</v>
      </c>
      <c r="V3451" s="2">
        <f>IFERROR(VLOOKUP(LEFT(F3451,10),'Find Purchase Orders'!B:J,9,FALSE),"")</f>
        <v>44747</v>
      </c>
      <c r="W3451" s="25" t="s">
        <v>7261</v>
      </c>
    </row>
    <row r="3452" spans="1:23" hidden="1">
      <c r="A3452" s="25" t="s">
        <v>7269</v>
      </c>
      <c r="B3452" s="25" t="s">
        <v>15367</v>
      </c>
      <c r="C3452" s="25" t="s">
        <v>7271</v>
      </c>
      <c r="D3452" s="25" t="s">
        <v>5773</v>
      </c>
      <c r="E3452" s="25" t="s">
        <v>7273</v>
      </c>
      <c r="F3452" s="25" t="s">
        <v>15368</v>
      </c>
      <c r="G3452" s="25" t="s">
        <v>15369</v>
      </c>
      <c r="H3452" s="21">
        <v>10879.46</v>
      </c>
      <c r="I3452" s="25" t="s">
        <v>7287</v>
      </c>
      <c r="J3452" s="25" t="s">
        <v>7288</v>
      </c>
      <c r="K3452" s="25" t="s">
        <v>7640</v>
      </c>
      <c r="L3452" s="25" t="s">
        <v>8787</v>
      </c>
      <c r="M3452" s="21">
        <v>10879.46</v>
      </c>
      <c r="N3452" s="22">
        <v>0</v>
      </c>
      <c r="O3452" s="21">
        <v>10879.46</v>
      </c>
      <c r="P3452" s="21">
        <v>1165.6600000000001</v>
      </c>
      <c r="Q3452" s="25" t="s">
        <v>15370</v>
      </c>
      <c r="R3452" s="1" t="str">
        <f t="shared" si="57"/>
        <v>ST10197</v>
      </c>
      <c r="S3452" t="str">
        <f>VLOOKUP(R3452,Data!$C$2:$D$261,2,0)</f>
        <v>Parkview Place Care Centre</v>
      </c>
      <c r="T3452">
        <f>COUNTIF('Feb 2022'!A:A,D3452)+COUNTIF('Mar 2022'!A:A,D3452)+COUNTIF('Apr 2022'!A:A,D3452)+COUNTIF('May 2022'!A:A,D3452)+COUNTIF('June 2022'!A:A,D3452)+COUNTIF('July 2022'!A:A,D3452)+COUNTIF('Aug 2022'!A:A,D3452)+COUNTIF('Sep 2022'!A:A,D3452)+COUNTIF('Oct 2022'!A:A,D3452)+COUNTIF('Dec 2022'!A:A,D3452)</f>
        <v>1</v>
      </c>
      <c r="U3452" t="str">
        <f>VLOOKUP(Q3452,'Capital Lookup'!A:B,2,FALSE)</f>
        <v>No</v>
      </c>
      <c r="V3452" s="2">
        <f>IFERROR(VLOOKUP(LEFT(F3452,10),'Find Purchase Orders'!B:J,9,FALSE),"")</f>
        <v>44778</v>
      </c>
      <c r="W3452" s="25" t="s">
        <v>7261</v>
      </c>
    </row>
    <row r="3453" spans="1:23" hidden="1">
      <c r="A3453" s="25" t="s">
        <v>7269</v>
      </c>
      <c r="B3453" s="25" t="s">
        <v>15367</v>
      </c>
      <c r="C3453" s="25" t="s">
        <v>7271</v>
      </c>
      <c r="D3453" s="25" t="s">
        <v>5773</v>
      </c>
      <c r="E3453" s="25" t="s">
        <v>7273</v>
      </c>
      <c r="F3453" s="25" t="s">
        <v>15371</v>
      </c>
      <c r="G3453" s="25" t="s">
        <v>15369</v>
      </c>
      <c r="H3453" s="21">
        <v>46546.080000000002</v>
      </c>
      <c r="I3453" s="25" t="s">
        <v>7296</v>
      </c>
      <c r="J3453" s="25" t="s">
        <v>7288</v>
      </c>
      <c r="K3453" s="25" t="s">
        <v>7640</v>
      </c>
      <c r="L3453" s="25" t="s">
        <v>8787</v>
      </c>
      <c r="M3453" s="21">
        <v>46546.080000000002</v>
      </c>
      <c r="N3453" s="22">
        <v>0</v>
      </c>
      <c r="O3453" s="21">
        <v>46546.080000000002</v>
      </c>
      <c r="P3453" s="21">
        <v>46546.080000000002</v>
      </c>
      <c r="Q3453" s="25" t="s">
        <v>15370</v>
      </c>
      <c r="R3453" s="1" t="str">
        <f t="shared" si="57"/>
        <v>ST10197</v>
      </c>
      <c r="S3453" t="str">
        <f>VLOOKUP(R3453,Data!$C$2:$D$261,2,0)</f>
        <v>Parkview Place Care Centre</v>
      </c>
      <c r="T3453">
        <f>COUNTIF('Feb 2022'!A:A,D3453)+COUNTIF('Mar 2022'!A:A,D3453)+COUNTIF('Apr 2022'!A:A,D3453)+COUNTIF('May 2022'!A:A,D3453)+COUNTIF('June 2022'!A:A,D3453)+COUNTIF('July 2022'!A:A,D3453)+COUNTIF('Aug 2022'!A:A,D3453)+COUNTIF('Sep 2022'!A:A,D3453)+COUNTIF('Oct 2022'!A:A,D3453)+COUNTIF('Dec 2022'!A:A,D3453)</f>
        <v>1</v>
      </c>
      <c r="U3453" t="str">
        <f>VLOOKUP(Q3453,'Capital Lookup'!A:B,2,FALSE)</f>
        <v>No</v>
      </c>
      <c r="V3453" s="2">
        <f>IFERROR(VLOOKUP(LEFT(F3453,10),'Find Purchase Orders'!B:J,9,FALSE),"")</f>
        <v>44778</v>
      </c>
      <c r="W3453" s="25" t="s">
        <v>7261</v>
      </c>
    </row>
    <row r="3454" spans="1:23" hidden="1">
      <c r="A3454" s="25" t="s">
        <v>7478</v>
      </c>
      <c r="B3454" s="25" t="s">
        <v>7608</v>
      </c>
      <c r="C3454" s="25" t="s">
        <v>7587</v>
      </c>
      <c r="D3454" s="25" t="s">
        <v>15372</v>
      </c>
      <c r="E3454" s="25" t="s">
        <v>7492</v>
      </c>
      <c r="F3454" s="25" t="s">
        <v>15373</v>
      </c>
      <c r="G3454" s="25" t="s">
        <v>15374</v>
      </c>
      <c r="H3454" s="21">
        <v>15763.5</v>
      </c>
      <c r="I3454" s="25" t="s">
        <v>7296</v>
      </c>
      <c r="J3454" s="25" t="s">
        <v>7288</v>
      </c>
      <c r="K3454" s="25" t="s">
        <v>7495</v>
      </c>
      <c r="L3454" s="25" t="s">
        <v>7808</v>
      </c>
      <c r="M3454" s="21">
        <v>15763.5</v>
      </c>
      <c r="N3454" s="21">
        <v>15763.5</v>
      </c>
      <c r="O3454" s="21">
        <v>0</v>
      </c>
      <c r="P3454" s="21">
        <v>15763.5</v>
      </c>
      <c r="Q3454" s="25" t="s">
        <v>7978</v>
      </c>
      <c r="R3454" s="1" t="str">
        <f t="shared" si="57"/>
        <v>ST10161</v>
      </c>
      <c r="S3454" t="str">
        <f>VLOOKUP(R3454,Data!$C$2:$D$261,2,0)</f>
        <v>Longfields Manor</v>
      </c>
      <c r="T3454">
        <f>COUNTIF('Feb 2022'!A:A,D3454)+COUNTIF('Mar 2022'!A:A,D3454)+COUNTIF('Apr 2022'!A:A,D3454)+COUNTIF('May 2022'!A:A,D3454)+COUNTIF('June 2022'!A:A,D3454)+COUNTIF('July 2022'!A:A,D3454)+COUNTIF('Aug 2022'!A:A,D3454)+COUNTIF('Sep 2022'!A:A,D3454)+COUNTIF('Oct 2022'!A:A,D3454)+COUNTIF('Dec 2022'!A:A,D3454)</f>
        <v>0</v>
      </c>
      <c r="U3454" t="str">
        <f>VLOOKUP(Q3454,'Capital Lookup'!A:B,2,FALSE)</f>
        <v>Yes</v>
      </c>
      <c r="V3454" s="2">
        <f>IFERROR(VLOOKUP(LEFT(F3454,10),'Find Purchase Orders'!B:J,9,FALSE),"")</f>
        <v>44747</v>
      </c>
      <c r="W3454" s="25" t="s">
        <v>7261</v>
      </c>
    </row>
    <row r="3455" spans="1:23" hidden="1">
      <c r="A3455" s="25" t="s">
        <v>7269</v>
      </c>
      <c r="B3455" s="25" t="s">
        <v>7270</v>
      </c>
      <c r="C3455" s="25" t="s">
        <v>7271</v>
      </c>
      <c r="D3455" s="25" t="s">
        <v>5774</v>
      </c>
      <c r="E3455" s="25" t="s">
        <v>7273</v>
      </c>
      <c r="F3455" s="25" t="s">
        <v>15375</v>
      </c>
      <c r="G3455" s="25" t="s">
        <v>15369</v>
      </c>
      <c r="H3455" s="21">
        <v>24703.05</v>
      </c>
      <c r="I3455" s="25" t="s">
        <v>7296</v>
      </c>
      <c r="J3455" s="25" t="s">
        <v>7288</v>
      </c>
      <c r="K3455" s="25" t="s">
        <v>7640</v>
      </c>
      <c r="L3455" s="25" t="s">
        <v>8787</v>
      </c>
      <c r="M3455" s="21">
        <v>24703.06</v>
      </c>
      <c r="N3455" s="21">
        <v>23159.119999999999</v>
      </c>
      <c r="O3455" s="21">
        <v>1543.94</v>
      </c>
      <c r="P3455" s="21">
        <v>24703.05</v>
      </c>
      <c r="Q3455" s="25" t="s">
        <v>15370</v>
      </c>
      <c r="R3455" s="1" t="str">
        <f t="shared" si="57"/>
        <v>ST10211</v>
      </c>
      <c r="S3455" t="str">
        <f>VLOOKUP(R3455,Data!$C$2:$D$261,2,0)</f>
        <v>Capilano Care Centre</v>
      </c>
      <c r="T3455">
        <f>COUNTIF('Feb 2022'!A:A,D3455)+COUNTIF('Mar 2022'!A:A,D3455)+COUNTIF('Apr 2022'!A:A,D3455)+COUNTIF('May 2022'!A:A,D3455)+COUNTIF('June 2022'!A:A,D3455)+COUNTIF('July 2022'!A:A,D3455)+COUNTIF('Aug 2022'!A:A,D3455)+COUNTIF('Sep 2022'!A:A,D3455)+COUNTIF('Oct 2022'!A:A,D3455)+COUNTIF('Dec 2022'!A:A,D3455)</f>
        <v>1</v>
      </c>
      <c r="U3455" t="str">
        <f>VLOOKUP(Q3455,'Capital Lookup'!A:B,2,FALSE)</f>
        <v>No</v>
      </c>
      <c r="V3455" s="2">
        <f>IFERROR(VLOOKUP(LEFT(F3455,10),'Find Purchase Orders'!B:J,9,FALSE),"")</f>
        <v>44775</v>
      </c>
      <c r="W3455" s="25" t="s">
        <v>7261</v>
      </c>
    </row>
    <row r="3456" spans="1:23" hidden="1">
      <c r="A3456" s="25" t="s">
        <v>7269</v>
      </c>
      <c r="B3456" s="25" t="s">
        <v>7270</v>
      </c>
      <c r="C3456" s="25" t="s">
        <v>7271</v>
      </c>
      <c r="D3456" s="25" t="s">
        <v>5774</v>
      </c>
      <c r="E3456" s="25" t="s">
        <v>7273</v>
      </c>
      <c r="F3456" s="25" t="s">
        <v>15376</v>
      </c>
      <c r="G3456" s="25" t="s">
        <v>15369</v>
      </c>
      <c r="H3456" s="21">
        <v>75429.759999999995</v>
      </c>
      <c r="I3456" s="25" t="s">
        <v>7296</v>
      </c>
      <c r="J3456" s="25" t="s">
        <v>7288</v>
      </c>
      <c r="K3456" s="25" t="s">
        <v>7640</v>
      </c>
      <c r="L3456" s="25" t="s">
        <v>8787</v>
      </c>
      <c r="M3456" s="21">
        <v>75429.759999999995</v>
      </c>
      <c r="N3456" s="21">
        <v>11621.4</v>
      </c>
      <c r="O3456" s="21">
        <v>63808.36</v>
      </c>
      <c r="P3456" s="21">
        <v>75429.759999999995</v>
      </c>
      <c r="Q3456" s="25" t="s">
        <v>15370</v>
      </c>
      <c r="R3456" s="1" t="str">
        <f t="shared" si="57"/>
        <v>ST10211</v>
      </c>
      <c r="S3456" t="str">
        <f>VLOOKUP(R3456,Data!$C$2:$D$261,2,0)</f>
        <v>Capilano Care Centre</v>
      </c>
      <c r="T3456">
        <f>COUNTIF('Feb 2022'!A:A,D3456)+COUNTIF('Mar 2022'!A:A,D3456)+COUNTIF('Apr 2022'!A:A,D3456)+COUNTIF('May 2022'!A:A,D3456)+COUNTIF('June 2022'!A:A,D3456)+COUNTIF('July 2022'!A:A,D3456)+COUNTIF('Aug 2022'!A:A,D3456)+COUNTIF('Sep 2022'!A:A,D3456)+COUNTIF('Oct 2022'!A:A,D3456)+COUNTIF('Dec 2022'!A:A,D3456)</f>
        <v>1</v>
      </c>
      <c r="U3456" t="str">
        <f>VLOOKUP(Q3456,'Capital Lookup'!A:B,2,FALSE)</f>
        <v>No</v>
      </c>
      <c r="V3456" s="2">
        <f>IFERROR(VLOOKUP(LEFT(F3456,10),'Find Purchase Orders'!B:J,9,FALSE),"")</f>
        <v>44775</v>
      </c>
      <c r="W3456" s="25" t="s">
        <v>7261</v>
      </c>
    </row>
    <row r="3457" spans="1:23" hidden="1">
      <c r="A3457" s="25" t="s">
        <v>7269</v>
      </c>
      <c r="B3457" s="25" t="s">
        <v>7270</v>
      </c>
      <c r="C3457" s="25" t="s">
        <v>7271</v>
      </c>
      <c r="D3457" s="25" t="s">
        <v>5774</v>
      </c>
      <c r="E3457" s="25" t="s">
        <v>7273</v>
      </c>
      <c r="F3457" s="25" t="s">
        <v>15377</v>
      </c>
      <c r="G3457" s="25" t="s">
        <v>15369</v>
      </c>
      <c r="H3457" s="21">
        <v>1267.79</v>
      </c>
      <c r="I3457" s="25" t="s">
        <v>7287</v>
      </c>
      <c r="J3457" s="25" t="s">
        <v>7288</v>
      </c>
      <c r="K3457" s="25" t="s">
        <v>7640</v>
      </c>
      <c r="L3457" s="25" t="s">
        <v>8787</v>
      </c>
      <c r="M3457" s="21">
        <v>1267.79</v>
      </c>
      <c r="N3457" s="22">
        <v>0</v>
      </c>
      <c r="O3457" s="21">
        <v>1267.79</v>
      </c>
      <c r="P3457" s="21">
        <v>135.84</v>
      </c>
      <c r="Q3457" s="25" t="s">
        <v>15370</v>
      </c>
      <c r="R3457" s="1" t="str">
        <f t="shared" ref="R3457:R3493" si="58">CONCATENATE("ST",LEFT(B3457,5))</f>
        <v>ST10211</v>
      </c>
      <c r="S3457" t="str">
        <f>VLOOKUP(R3457,Data!$C$2:$D$261,2,0)</f>
        <v>Capilano Care Centre</v>
      </c>
      <c r="T3457">
        <f>COUNTIF('Feb 2022'!A:A,D3457)+COUNTIF('Mar 2022'!A:A,D3457)+COUNTIF('Apr 2022'!A:A,D3457)+COUNTIF('May 2022'!A:A,D3457)+COUNTIF('June 2022'!A:A,D3457)+COUNTIF('July 2022'!A:A,D3457)+COUNTIF('Aug 2022'!A:A,D3457)+COUNTIF('Sep 2022'!A:A,D3457)+COUNTIF('Oct 2022'!A:A,D3457)+COUNTIF('Dec 2022'!A:A,D3457)</f>
        <v>1</v>
      </c>
      <c r="U3457" t="str">
        <f>VLOOKUP(Q3457,'Capital Lookup'!A:B,2,FALSE)</f>
        <v>No</v>
      </c>
      <c r="V3457" s="2">
        <f>IFERROR(VLOOKUP(LEFT(F3457,10),'Find Purchase Orders'!B:J,9,FALSE),"")</f>
        <v>44775</v>
      </c>
      <c r="W3457" s="25" t="s">
        <v>7261</v>
      </c>
    </row>
    <row r="3458" spans="1:23" hidden="1">
      <c r="A3458" s="25" t="s">
        <v>7425</v>
      </c>
      <c r="B3458" s="25" t="s">
        <v>8071</v>
      </c>
      <c r="C3458" s="25" t="s">
        <v>7271</v>
      </c>
      <c r="D3458" s="25" t="s">
        <v>15378</v>
      </c>
      <c r="E3458" s="25" t="s">
        <v>7492</v>
      </c>
      <c r="F3458" s="25" t="s">
        <v>15379</v>
      </c>
      <c r="G3458" s="25" t="s">
        <v>15380</v>
      </c>
      <c r="H3458" s="21">
        <v>28193.5</v>
      </c>
      <c r="I3458" s="25" t="s">
        <v>7296</v>
      </c>
      <c r="J3458" s="25" t="s">
        <v>7288</v>
      </c>
      <c r="K3458" s="25" t="s">
        <v>7495</v>
      </c>
      <c r="L3458" s="25" t="s">
        <v>7808</v>
      </c>
      <c r="M3458" s="21">
        <v>28193.5</v>
      </c>
      <c r="N3458" s="21">
        <v>28193.5</v>
      </c>
      <c r="O3458" s="21">
        <v>0</v>
      </c>
      <c r="P3458" s="21">
        <v>28193.5</v>
      </c>
      <c r="Q3458" s="25" t="s">
        <v>8075</v>
      </c>
      <c r="R3458" s="1" t="str">
        <f t="shared" si="58"/>
        <v>ST10170</v>
      </c>
      <c r="S3458" t="str">
        <f>VLOOKUP(R3458,Data!$C$2:$D$261,2,0)</f>
        <v>Montfort</v>
      </c>
      <c r="T3458">
        <f>COUNTIF('Feb 2022'!A:A,D3458)+COUNTIF('Mar 2022'!A:A,D3458)+COUNTIF('Apr 2022'!A:A,D3458)+COUNTIF('May 2022'!A:A,D3458)+COUNTIF('June 2022'!A:A,D3458)+COUNTIF('July 2022'!A:A,D3458)+COUNTIF('Aug 2022'!A:A,D3458)+COUNTIF('Sep 2022'!A:A,D3458)+COUNTIF('Oct 2022'!A:A,D3458)+COUNTIF('Dec 2022'!A:A,D3458)</f>
        <v>0</v>
      </c>
      <c r="U3458" t="str">
        <f>VLOOKUP(Q3458,'Capital Lookup'!A:B,2,FALSE)</f>
        <v>Yes</v>
      </c>
      <c r="V3458" s="2">
        <f>IFERROR(VLOOKUP(LEFT(F3458,10),'Find Purchase Orders'!B:J,9,FALSE),"")</f>
        <v>44748</v>
      </c>
      <c r="W3458" s="25" t="s">
        <v>7261</v>
      </c>
    </row>
    <row r="3459" spans="1:23" hidden="1">
      <c r="A3459" s="25" t="s">
        <v>7261</v>
      </c>
      <c r="B3459" s="25" t="s">
        <v>8227</v>
      </c>
      <c r="C3459" s="25" t="s">
        <v>7264</v>
      </c>
      <c r="D3459" s="25" t="s">
        <v>5477</v>
      </c>
      <c r="E3459" s="25" t="s">
        <v>8229</v>
      </c>
      <c r="F3459" s="25" t="s">
        <v>15381</v>
      </c>
      <c r="G3459" s="25" t="s">
        <v>15382</v>
      </c>
      <c r="H3459" s="21">
        <v>1751.5</v>
      </c>
      <c r="I3459" s="25" t="s">
        <v>7296</v>
      </c>
      <c r="J3459" s="25" t="s">
        <v>7288</v>
      </c>
      <c r="K3459" s="25" t="s">
        <v>7289</v>
      </c>
      <c r="L3459" s="25" t="s">
        <v>7259</v>
      </c>
      <c r="M3459" s="21">
        <v>1751.5</v>
      </c>
      <c r="N3459" s="21">
        <v>1751.5</v>
      </c>
      <c r="O3459" s="21">
        <v>0</v>
      </c>
      <c r="P3459" s="21">
        <v>1751.5</v>
      </c>
      <c r="Q3459" s="25" t="s">
        <v>8232</v>
      </c>
      <c r="R3459" s="1" t="str">
        <f t="shared" si="58"/>
        <v>ST10026</v>
      </c>
      <c r="S3459" t="str">
        <f>VLOOKUP(R3459,Data!$C$2:$D$261,2,0)</f>
        <v>Donway Place</v>
      </c>
      <c r="T3459">
        <f>COUNTIF('Feb 2022'!A:A,D3459)+COUNTIF('Mar 2022'!A:A,D3459)+COUNTIF('Apr 2022'!A:A,D3459)+COUNTIF('May 2022'!A:A,D3459)+COUNTIF('June 2022'!A:A,D3459)+COUNTIF('July 2022'!A:A,D3459)+COUNTIF('Aug 2022'!A:A,D3459)+COUNTIF('Sep 2022'!A:A,D3459)+COUNTIF('Oct 2022'!A:A,D3459)+COUNTIF('Dec 2022'!A:A,D3459)</f>
        <v>1</v>
      </c>
      <c r="U3459" t="str">
        <f>VLOOKUP(Q3459,'Capital Lookup'!A:B,2,FALSE)</f>
        <v>No</v>
      </c>
      <c r="V3459" s="2">
        <f>IFERROR(VLOOKUP(LEFT(F3459,10),'Find Purchase Orders'!B:J,9,FALSE),"")</f>
        <v>44742</v>
      </c>
      <c r="W3459" s="25" t="s">
        <v>7261</v>
      </c>
    </row>
    <row r="3460" spans="1:23" hidden="1">
      <c r="A3460" s="25" t="s">
        <v>7261</v>
      </c>
      <c r="B3460" s="25" t="s">
        <v>7863</v>
      </c>
      <c r="C3460" s="25" t="s">
        <v>7282</v>
      </c>
      <c r="D3460" s="25" t="s">
        <v>5478</v>
      </c>
      <c r="E3460" s="25" t="s">
        <v>15383</v>
      </c>
      <c r="F3460" s="25" t="s">
        <v>15384</v>
      </c>
      <c r="G3460" s="25" t="s">
        <v>15385</v>
      </c>
      <c r="H3460" s="21">
        <v>4807.78</v>
      </c>
      <c r="I3460" s="25" t="s">
        <v>7296</v>
      </c>
      <c r="J3460" s="25" t="s">
        <v>7288</v>
      </c>
      <c r="K3460" s="25" t="s">
        <v>7262</v>
      </c>
      <c r="L3460" s="25" t="s">
        <v>7259</v>
      </c>
      <c r="M3460" s="21">
        <v>4807.78</v>
      </c>
      <c r="N3460" s="21">
        <v>4807.78</v>
      </c>
      <c r="O3460" s="21">
        <v>0</v>
      </c>
      <c r="P3460" s="21">
        <v>4807.78</v>
      </c>
      <c r="Q3460" s="25" t="s">
        <v>7868</v>
      </c>
      <c r="R3460" s="1" t="str">
        <f t="shared" si="58"/>
        <v>ST10029</v>
      </c>
      <c r="S3460" t="str">
        <f>VLOOKUP(R3460,Data!$C$2:$D$261,2,0)</f>
        <v>Leaside</v>
      </c>
      <c r="T3460">
        <f>COUNTIF('Feb 2022'!A:A,D3460)+COUNTIF('Mar 2022'!A:A,D3460)+COUNTIF('Apr 2022'!A:A,D3460)+COUNTIF('May 2022'!A:A,D3460)+COUNTIF('June 2022'!A:A,D3460)+COUNTIF('July 2022'!A:A,D3460)+COUNTIF('Aug 2022'!A:A,D3460)+COUNTIF('Sep 2022'!A:A,D3460)+COUNTIF('Oct 2022'!A:A,D3460)+COUNTIF('Dec 2022'!A:A,D3460)</f>
        <v>1</v>
      </c>
      <c r="U3460" t="str">
        <f>VLOOKUP(Q3460,'Capital Lookup'!A:B,2,FALSE)</f>
        <v>No</v>
      </c>
      <c r="V3460" s="2">
        <f>IFERROR(VLOOKUP(LEFT(F3460,10),'Find Purchase Orders'!B:J,9,FALSE),"")</f>
        <v>44742</v>
      </c>
      <c r="W3460" s="25" t="s">
        <v>7261</v>
      </c>
    </row>
    <row r="3461" spans="1:23" hidden="1">
      <c r="A3461" s="25" t="s">
        <v>7261</v>
      </c>
      <c r="B3461" s="25" t="s">
        <v>7863</v>
      </c>
      <c r="C3461" s="25" t="s">
        <v>7282</v>
      </c>
      <c r="D3461" s="25" t="s">
        <v>5478</v>
      </c>
      <c r="E3461" s="25" t="s">
        <v>15383</v>
      </c>
      <c r="F3461" s="25" t="s">
        <v>15386</v>
      </c>
      <c r="G3461" s="25" t="s">
        <v>15387</v>
      </c>
      <c r="H3461" s="21">
        <v>293.8</v>
      </c>
      <c r="I3461" s="25" t="s">
        <v>7296</v>
      </c>
      <c r="J3461" s="25" t="s">
        <v>7288</v>
      </c>
      <c r="K3461" s="25" t="s">
        <v>7262</v>
      </c>
      <c r="L3461" s="25" t="s">
        <v>7259</v>
      </c>
      <c r="M3461" s="21">
        <v>293.8</v>
      </c>
      <c r="N3461" s="21">
        <v>293.8</v>
      </c>
      <c r="O3461" s="21">
        <v>0</v>
      </c>
      <c r="P3461" s="21">
        <v>293.8</v>
      </c>
      <c r="Q3461" s="25" t="s">
        <v>7868</v>
      </c>
      <c r="R3461" s="1" t="str">
        <f t="shared" si="58"/>
        <v>ST10029</v>
      </c>
      <c r="S3461" t="str">
        <f>VLOOKUP(R3461,Data!$C$2:$D$261,2,0)</f>
        <v>Leaside</v>
      </c>
      <c r="T3461">
        <f>COUNTIF('Feb 2022'!A:A,D3461)+COUNTIF('Mar 2022'!A:A,D3461)+COUNTIF('Apr 2022'!A:A,D3461)+COUNTIF('May 2022'!A:A,D3461)+COUNTIF('June 2022'!A:A,D3461)+COUNTIF('July 2022'!A:A,D3461)+COUNTIF('Aug 2022'!A:A,D3461)+COUNTIF('Sep 2022'!A:A,D3461)+COUNTIF('Oct 2022'!A:A,D3461)+COUNTIF('Dec 2022'!A:A,D3461)</f>
        <v>1</v>
      </c>
      <c r="U3461" t="str">
        <f>VLOOKUP(Q3461,'Capital Lookup'!A:B,2,FALSE)</f>
        <v>No</v>
      </c>
      <c r="V3461" s="2">
        <f>IFERROR(VLOOKUP(LEFT(F3461,10),'Find Purchase Orders'!B:J,9,FALSE),"")</f>
        <v>44742</v>
      </c>
      <c r="W3461" s="25" t="s">
        <v>7261</v>
      </c>
    </row>
    <row r="3462" spans="1:23" hidden="1">
      <c r="A3462" s="25" t="s">
        <v>8661</v>
      </c>
      <c r="B3462" s="25" t="s">
        <v>8662</v>
      </c>
      <c r="C3462" s="25" t="s">
        <v>7264</v>
      </c>
      <c r="D3462" s="25" t="s">
        <v>15388</v>
      </c>
      <c r="E3462" s="25" t="s">
        <v>14865</v>
      </c>
      <c r="H3462" s="21">
        <v>1354.2</v>
      </c>
      <c r="I3462" s="25" t="s">
        <v>7257</v>
      </c>
      <c r="K3462" s="25" t="s">
        <v>7289</v>
      </c>
      <c r="L3462" s="25" t="s">
        <v>20</v>
      </c>
      <c r="M3462" s="22">
        <v>0</v>
      </c>
      <c r="N3462" s="22">
        <v>0</v>
      </c>
      <c r="O3462" s="21">
        <v>0</v>
      </c>
      <c r="P3462" s="21">
        <v>134.19999999999999</v>
      </c>
      <c r="Q3462" s="25"/>
      <c r="R3462" s="1" t="str">
        <f t="shared" si="58"/>
        <v>ST10084</v>
      </c>
      <c r="S3462" t="str">
        <f>VLOOKUP(R3462,Data!$C$2:$D$261,2,0)</f>
        <v>Bentley Saskatoon</v>
      </c>
      <c r="T3462">
        <f>COUNTIF('Feb 2022'!A:A,D3462)+COUNTIF('Mar 2022'!A:A,D3462)+COUNTIF('Apr 2022'!A:A,D3462)+COUNTIF('May 2022'!A:A,D3462)+COUNTIF('June 2022'!A:A,D3462)+COUNTIF('July 2022'!A:A,D3462)+COUNTIF('Aug 2022'!A:A,D3462)+COUNTIF('Sep 2022'!A:A,D3462)+COUNTIF('Oct 2022'!A:A,D3462)+COUNTIF('Dec 2022'!A:A,D3462)</f>
        <v>0</v>
      </c>
      <c r="U3462" t="e">
        <f>VLOOKUP(Q3462,'Capital Lookup'!A:B,2,FALSE)</f>
        <v>#N/A</v>
      </c>
      <c r="V3462" s="2" t="str">
        <f>IFERROR(VLOOKUP(LEFT(F3462,10),'Find Purchase Orders'!B:J,9,FALSE),"")</f>
        <v/>
      </c>
      <c r="W3462" s="25" t="s">
        <v>7261</v>
      </c>
    </row>
    <row r="3463" spans="1:23" hidden="1">
      <c r="A3463" s="25" t="s">
        <v>7252</v>
      </c>
      <c r="B3463" s="25" t="s">
        <v>7398</v>
      </c>
      <c r="C3463" s="25" t="s">
        <v>7254</v>
      </c>
      <c r="D3463" s="25" t="s">
        <v>5497</v>
      </c>
      <c r="E3463" s="25" t="s">
        <v>8140</v>
      </c>
      <c r="F3463" s="25" t="s">
        <v>15389</v>
      </c>
      <c r="G3463" s="25" t="s">
        <v>15390</v>
      </c>
      <c r="H3463" s="21">
        <v>16360.66</v>
      </c>
      <c r="I3463" s="25" t="s">
        <v>7296</v>
      </c>
      <c r="J3463" s="25" t="s">
        <v>7288</v>
      </c>
      <c r="K3463" s="25" t="s">
        <v>7495</v>
      </c>
      <c r="L3463" s="25" t="s">
        <v>7745</v>
      </c>
      <c r="M3463" s="21">
        <v>16360.66</v>
      </c>
      <c r="N3463" s="21">
        <v>16360.66</v>
      </c>
      <c r="O3463" s="21">
        <v>0</v>
      </c>
      <c r="P3463" s="21">
        <v>16360.66</v>
      </c>
      <c r="Q3463" s="25" t="s">
        <v>15391</v>
      </c>
      <c r="R3463" s="1" t="str">
        <f t="shared" si="58"/>
        <v>ST10009</v>
      </c>
      <c r="S3463" t="str">
        <f>VLOOKUP(R3463,Data!$C$2:$D$261,2,0)</f>
        <v>Birkdale</v>
      </c>
      <c r="T3463">
        <f>COUNTIF('Feb 2022'!A:A,D3463)+COUNTIF('Mar 2022'!A:A,D3463)+COUNTIF('Apr 2022'!A:A,D3463)+COUNTIF('May 2022'!A:A,D3463)+COUNTIF('June 2022'!A:A,D3463)+COUNTIF('July 2022'!A:A,D3463)+COUNTIF('Aug 2022'!A:A,D3463)+COUNTIF('Sep 2022'!A:A,D3463)+COUNTIF('Oct 2022'!A:A,D3463)+COUNTIF('Dec 2022'!A:A,D3463)</f>
        <v>1</v>
      </c>
      <c r="U3463" t="str">
        <f>VLOOKUP(Q3463,'Capital Lookup'!A:B,2,FALSE)</f>
        <v>No</v>
      </c>
      <c r="V3463" s="2">
        <f>IFERROR(VLOOKUP(LEFT(F3463,10),'Find Purchase Orders'!B:J,9,FALSE),"")</f>
        <v>44747</v>
      </c>
      <c r="W3463" s="25" t="s">
        <v>7261</v>
      </c>
    </row>
    <row r="3464" spans="1:23" hidden="1">
      <c r="A3464" s="25" t="s">
        <v>15392</v>
      </c>
      <c r="B3464" s="25" t="s">
        <v>15393</v>
      </c>
      <c r="C3464" s="25" t="s">
        <v>9936</v>
      </c>
      <c r="D3464" s="25" t="s">
        <v>15394</v>
      </c>
      <c r="E3464" s="25" t="s">
        <v>8140</v>
      </c>
      <c r="H3464" s="21">
        <v>13692.79</v>
      </c>
      <c r="I3464" s="25" t="s">
        <v>7257</v>
      </c>
      <c r="K3464" s="25" t="s">
        <v>7733</v>
      </c>
      <c r="L3464" s="25" t="s">
        <v>7734</v>
      </c>
      <c r="M3464" s="22">
        <v>0</v>
      </c>
      <c r="N3464" s="22">
        <v>0</v>
      </c>
      <c r="O3464" s="21">
        <v>0</v>
      </c>
      <c r="P3464" s="21">
        <v>1575.28</v>
      </c>
      <c r="Q3464" s="25" t="s">
        <v>15395</v>
      </c>
      <c r="R3464" s="1" t="str">
        <f t="shared" si="58"/>
        <v>ST10023</v>
      </c>
      <c r="S3464" t="str">
        <f>VLOOKUP(R3464,Data!$C$2:$D$261,2,0)</f>
        <v>The Renoir</v>
      </c>
      <c r="T3464">
        <f>COUNTIF('Feb 2022'!A:A,D3464)+COUNTIF('Mar 2022'!A:A,D3464)+COUNTIF('Apr 2022'!A:A,D3464)+COUNTIF('May 2022'!A:A,D3464)+COUNTIF('June 2022'!A:A,D3464)+COUNTIF('July 2022'!A:A,D3464)+COUNTIF('Aug 2022'!A:A,D3464)+COUNTIF('Sep 2022'!A:A,D3464)+COUNTIF('Oct 2022'!A:A,D3464)+COUNTIF('Dec 2022'!A:A,D3464)</f>
        <v>0</v>
      </c>
      <c r="U3464" t="str">
        <f>VLOOKUP(Q3464,'Capital Lookup'!A:B,2,FALSE)</f>
        <v>No</v>
      </c>
      <c r="V3464" s="2" t="str">
        <f>IFERROR(VLOOKUP(LEFT(F3464,10),'Find Purchase Orders'!B:J,9,FALSE),"")</f>
        <v/>
      </c>
      <c r="W3464" s="25" t="s">
        <v>7261</v>
      </c>
    </row>
    <row r="3465" spans="1:23" hidden="1">
      <c r="A3465" s="25" t="s">
        <v>7261</v>
      </c>
      <c r="B3465" s="25" t="s">
        <v>9727</v>
      </c>
      <c r="C3465" s="25" t="s">
        <v>7264</v>
      </c>
      <c r="D3465" s="25" t="s">
        <v>5498</v>
      </c>
      <c r="E3465" s="25" t="s">
        <v>8140</v>
      </c>
      <c r="F3465" s="25" t="s">
        <v>15396</v>
      </c>
      <c r="G3465" s="25" t="s">
        <v>15397</v>
      </c>
      <c r="H3465" s="21">
        <v>4671.99</v>
      </c>
      <c r="I3465" s="25" t="s">
        <v>7296</v>
      </c>
      <c r="J3465" s="25" t="s">
        <v>7288</v>
      </c>
      <c r="K3465" s="25" t="s">
        <v>7495</v>
      </c>
      <c r="L3465" s="25" t="s">
        <v>7745</v>
      </c>
      <c r="M3465" s="21">
        <v>4671.99</v>
      </c>
      <c r="N3465" s="21">
        <v>4671.99</v>
      </c>
      <c r="O3465" s="21">
        <v>0</v>
      </c>
      <c r="P3465" s="21">
        <v>4671.99</v>
      </c>
      <c r="Q3465" s="25" t="s">
        <v>15398</v>
      </c>
      <c r="R3465" s="1" t="str">
        <f t="shared" si="58"/>
        <v>ST10013</v>
      </c>
      <c r="S3465" t="str">
        <f>VLOOKUP(R3465,Data!$C$2:$D$261,2,0)</f>
        <v>Bough Beeches Place</v>
      </c>
      <c r="T3465">
        <f>COUNTIF('Feb 2022'!A:A,D3465)+COUNTIF('Mar 2022'!A:A,D3465)+COUNTIF('Apr 2022'!A:A,D3465)+COUNTIF('May 2022'!A:A,D3465)+COUNTIF('June 2022'!A:A,D3465)+COUNTIF('July 2022'!A:A,D3465)+COUNTIF('Aug 2022'!A:A,D3465)+COUNTIF('Sep 2022'!A:A,D3465)+COUNTIF('Oct 2022'!A:A,D3465)+COUNTIF('Dec 2022'!A:A,D3465)</f>
        <v>1</v>
      </c>
      <c r="U3465" t="str">
        <f>VLOOKUP(Q3465,'Capital Lookup'!A:B,2,FALSE)</f>
        <v>No</v>
      </c>
      <c r="V3465" s="2">
        <f>IFERROR(VLOOKUP(LEFT(F3465,10),'Find Purchase Orders'!B:J,9,FALSE),"")</f>
        <v>44755</v>
      </c>
      <c r="W3465" s="25" t="s">
        <v>7261</v>
      </c>
    </row>
    <row r="3466" spans="1:23" hidden="1">
      <c r="A3466" s="25" t="s">
        <v>7261</v>
      </c>
      <c r="B3466" s="25" t="s">
        <v>7701</v>
      </c>
      <c r="C3466" s="25" t="s">
        <v>7282</v>
      </c>
      <c r="D3466" s="25" t="s">
        <v>5499</v>
      </c>
      <c r="E3466" s="25" t="s">
        <v>7703</v>
      </c>
      <c r="F3466" s="25" t="s">
        <v>15399</v>
      </c>
      <c r="G3466" s="25" t="s">
        <v>15400</v>
      </c>
      <c r="H3466" s="21">
        <v>16026.03</v>
      </c>
      <c r="I3466" s="25" t="s">
        <v>7296</v>
      </c>
      <c r="J3466" s="25" t="s">
        <v>7288</v>
      </c>
      <c r="K3466" s="25" t="s">
        <v>7262</v>
      </c>
      <c r="L3466" s="25" t="s">
        <v>7259</v>
      </c>
      <c r="M3466" s="21">
        <v>16026.03</v>
      </c>
      <c r="N3466" s="21">
        <v>16026.02</v>
      </c>
      <c r="O3466" s="21">
        <v>0.01</v>
      </c>
      <c r="P3466" s="21">
        <v>16026.03</v>
      </c>
      <c r="Q3466" s="25" t="s">
        <v>7706</v>
      </c>
      <c r="R3466" s="1" t="str">
        <f t="shared" si="58"/>
        <v>ST10054</v>
      </c>
      <c r="S3466" t="str">
        <f>VLOOKUP(R3466,Data!$C$2:$D$261,2,0)</f>
        <v>Crofton Manor</v>
      </c>
      <c r="T3466">
        <f>COUNTIF('Feb 2022'!A:A,D3466)+COUNTIF('Mar 2022'!A:A,D3466)+COUNTIF('Apr 2022'!A:A,D3466)+COUNTIF('May 2022'!A:A,D3466)+COUNTIF('June 2022'!A:A,D3466)+COUNTIF('July 2022'!A:A,D3466)+COUNTIF('Aug 2022'!A:A,D3466)+COUNTIF('Sep 2022'!A:A,D3466)+COUNTIF('Oct 2022'!A:A,D3466)+COUNTIF('Dec 2022'!A:A,D3466)</f>
        <v>1</v>
      </c>
      <c r="U3466" t="str">
        <f>VLOOKUP(Q3466,'Capital Lookup'!A:B,2,FALSE)</f>
        <v>No</v>
      </c>
      <c r="V3466" s="2">
        <f>IFERROR(VLOOKUP(LEFT(F3466,10),'Find Purchase Orders'!B:J,9,FALSE),"")</f>
        <v>44748</v>
      </c>
      <c r="W3466" s="25" t="s">
        <v>7261</v>
      </c>
    </row>
    <row r="3467" spans="1:23" hidden="1">
      <c r="A3467" s="25" t="s">
        <v>7261</v>
      </c>
      <c r="B3467" s="25" t="s">
        <v>7701</v>
      </c>
      <c r="C3467" s="25" t="s">
        <v>7282</v>
      </c>
      <c r="D3467" s="25" t="s">
        <v>5499</v>
      </c>
      <c r="E3467" s="25" t="s">
        <v>7703</v>
      </c>
      <c r="F3467" s="25" t="s">
        <v>15401</v>
      </c>
      <c r="G3467" s="25" t="s">
        <v>15402</v>
      </c>
      <c r="H3467" s="21">
        <v>1023.75</v>
      </c>
      <c r="I3467" s="25" t="s">
        <v>7296</v>
      </c>
      <c r="J3467" s="25" t="s">
        <v>7288</v>
      </c>
      <c r="K3467" s="25" t="s">
        <v>7262</v>
      </c>
      <c r="L3467" s="25" t="s">
        <v>7259</v>
      </c>
      <c r="M3467" s="21">
        <v>1023.75</v>
      </c>
      <c r="N3467" s="21">
        <v>1023.75</v>
      </c>
      <c r="O3467" s="21">
        <v>0</v>
      </c>
      <c r="P3467" s="21">
        <v>1023.75</v>
      </c>
      <c r="Q3467" s="25" t="s">
        <v>7706</v>
      </c>
      <c r="R3467" s="1" t="str">
        <f t="shared" si="58"/>
        <v>ST10054</v>
      </c>
      <c r="S3467" t="str">
        <f>VLOOKUP(R3467,Data!$C$2:$D$261,2,0)</f>
        <v>Crofton Manor</v>
      </c>
      <c r="T3467">
        <f>COUNTIF('Feb 2022'!A:A,D3467)+COUNTIF('Mar 2022'!A:A,D3467)+COUNTIF('Apr 2022'!A:A,D3467)+COUNTIF('May 2022'!A:A,D3467)+COUNTIF('June 2022'!A:A,D3467)+COUNTIF('July 2022'!A:A,D3467)+COUNTIF('Aug 2022'!A:A,D3467)+COUNTIF('Sep 2022'!A:A,D3467)+COUNTIF('Oct 2022'!A:A,D3467)+COUNTIF('Dec 2022'!A:A,D3467)</f>
        <v>1</v>
      </c>
      <c r="U3467" t="str">
        <f>VLOOKUP(Q3467,'Capital Lookup'!A:B,2,FALSE)</f>
        <v>No</v>
      </c>
      <c r="V3467" s="2">
        <f>IFERROR(VLOOKUP(LEFT(F3467,10),'Find Purchase Orders'!B:J,9,FALSE),"")</f>
        <v>44748</v>
      </c>
      <c r="W3467" s="25" t="s">
        <v>7261</v>
      </c>
    </row>
    <row r="3468" spans="1:23" hidden="1">
      <c r="A3468" s="25" t="s">
        <v>8413</v>
      </c>
      <c r="B3468" s="25" t="s">
        <v>7479</v>
      </c>
      <c r="C3468" s="25" t="s">
        <v>7264</v>
      </c>
      <c r="D3468" s="25" t="s">
        <v>5500</v>
      </c>
      <c r="E3468" s="25" t="s">
        <v>8140</v>
      </c>
      <c r="F3468" s="25" t="s">
        <v>15403</v>
      </c>
      <c r="G3468" s="25" t="s">
        <v>15404</v>
      </c>
      <c r="H3468" s="21">
        <v>3561.76</v>
      </c>
      <c r="I3468" s="25" t="s">
        <v>7296</v>
      </c>
      <c r="J3468" s="25" t="s">
        <v>7288</v>
      </c>
      <c r="K3468" s="25" t="s">
        <v>7778</v>
      </c>
      <c r="L3468" s="25" t="s">
        <v>8150</v>
      </c>
      <c r="M3468" s="21">
        <v>3561.76</v>
      </c>
      <c r="N3468" s="21">
        <v>3561.76</v>
      </c>
      <c r="O3468" s="21">
        <v>0</v>
      </c>
      <c r="P3468" s="21">
        <v>3561.76</v>
      </c>
      <c r="Q3468" s="25" t="s">
        <v>15405</v>
      </c>
      <c r="R3468" s="1" t="str">
        <f t="shared" si="58"/>
        <v>ST10027</v>
      </c>
      <c r="S3468" t="str">
        <f>VLOOKUP(R3468,Data!$C$2:$D$261,2,0)</f>
        <v>Glynnwood</v>
      </c>
      <c r="T3468">
        <f>COUNTIF('Feb 2022'!A:A,D3468)+COUNTIF('Mar 2022'!A:A,D3468)+COUNTIF('Apr 2022'!A:A,D3468)+COUNTIF('May 2022'!A:A,D3468)+COUNTIF('June 2022'!A:A,D3468)+COUNTIF('July 2022'!A:A,D3468)+COUNTIF('Aug 2022'!A:A,D3468)+COUNTIF('Sep 2022'!A:A,D3468)+COUNTIF('Oct 2022'!A:A,D3468)+COUNTIF('Dec 2022'!A:A,D3468)</f>
        <v>1</v>
      </c>
      <c r="U3468" t="str">
        <f>VLOOKUP(Q3468,'Capital Lookup'!A:B,2,FALSE)</f>
        <v>No</v>
      </c>
      <c r="V3468" s="2">
        <f>IFERROR(VLOOKUP(LEFT(F3468,10),'Find Purchase Orders'!B:J,9,FALSE),"")</f>
        <v>44755</v>
      </c>
      <c r="W3468" s="25" t="s">
        <v>7261</v>
      </c>
    </row>
    <row r="3469" spans="1:23" hidden="1">
      <c r="A3469" s="25" t="s">
        <v>7261</v>
      </c>
      <c r="B3469" s="25" t="s">
        <v>7343</v>
      </c>
      <c r="C3469" s="25" t="s">
        <v>7282</v>
      </c>
      <c r="D3469" s="25" t="s">
        <v>5501</v>
      </c>
      <c r="E3469" s="25" t="s">
        <v>8140</v>
      </c>
      <c r="F3469" s="25" t="s">
        <v>15406</v>
      </c>
      <c r="G3469" s="25" t="s">
        <v>15407</v>
      </c>
      <c r="H3469" s="21">
        <v>8687.5300000000007</v>
      </c>
      <c r="I3469" s="25" t="s">
        <v>7296</v>
      </c>
      <c r="J3469" s="25" t="s">
        <v>7288</v>
      </c>
      <c r="K3469" s="25" t="s">
        <v>7495</v>
      </c>
      <c r="L3469" s="25" t="s">
        <v>13389</v>
      </c>
      <c r="M3469" s="21">
        <v>8687.5300000000007</v>
      </c>
      <c r="N3469" s="21">
        <v>8687.5300000000007</v>
      </c>
      <c r="O3469" s="21">
        <v>0</v>
      </c>
      <c r="P3469" s="21">
        <v>8687.5300000000007</v>
      </c>
      <c r="Q3469" s="25" t="s">
        <v>15408</v>
      </c>
      <c r="R3469" s="1" t="str">
        <f t="shared" si="58"/>
        <v>ST10093</v>
      </c>
      <c r="S3469" t="str">
        <f>VLOOKUP(R3469,Data!$C$2:$D$261,2,0)</f>
        <v>Windermere on The Mount</v>
      </c>
      <c r="T3469">
        <f>COUNTIF('Feb 2022'!A:A,D3469)+COUNTIF('Mar 2022'!A:A,D3469)+COUNTIF('Apr 2022'!A:A,D3469)+COUNTIF('May 2022'!A:A,D3469)+COUNTIF('June 2022'!A:A,D3469)+COUNTIF('July 2022'!A:A,D3469)+COUNTIF('Aug 2022'!A:A,D3469)+COUNTIF('Sep 2022'!A:A,D3469)+COUNTIF('Oct 2022'!A:A,D3469)+COUNTIF('Dec 2022'!A:A,D3469)</f>
        <v>1</v>
      </c>
      <c r="U3469" t="str">
        <f>VLOOKUP(Q3469,'Capital Lookup'!A:B,2,FALSE)</f>
        <v>No</v>
      </c>
      <c r="V3469" s="2">
        <f>IFERROR(VLOOKUP(LEFT(F3469,10),'Find Purchase Orders'!B:J,9,FALSE),"")</f>
        <v>44752</v>
      </c>
      <c r="W3469" s="25" t="s">
        <v>7261</v>
      </c>
    </row>
    <row r="3470" spans="1:23" hidden="1">
      <c r="A3470" s="25" t="s">
        <v>7261</v>
      </c>
      <c r="B3470" s="25" t="s">
        <v>7343</v>
      </c>
      <c r="C3470" s="25" t="s">
        <v>7282</v>
      </c>
      <c r="D3470" s="25" t="s">
        <v>5502</v>
      </c>
      <c r="E3470" s="25" t="s">
        <v>8140</v>
      </c>
      <c r="F3470" s="25" t="s">
        <v>15409</v>
      </c>
      <c r="G3470" s="25" t="s">
        <v>15410</v>
      </c>
      <c r="H3470" s="21">
        <v>8145.04</v>
      </c>
      <c r="I3470" s="25" t="s">
        <v>7296</v>
      </c>
      <c r="J3470" s="25" t="s">
        <v>7288</v>
      </c>
      <c r="K3470" s="25" t="s">
        <v>7495</v>
      </c>
      <c r="L3470" s="25" t="s">
        <v>13389</v>
      </c>
      <c r="M3470" s="21">
        <v>8145.04</v>
      </c>
      <c r="N3470" s="21">
        <v>8145.04</v>
      </c>
      <c r="O3470" s="21">
        <v>0</v>
      </c>
      <c r="P3470" s="21">
        <v>8145.04</v>
      </c>
      <c r="Q3470" s="25" t="s">
        <v>15411</v>
      </c>
      <c r="R3470" s="1" t="str">
        <f t="shared" si="58"/>
        <v>ST10093</v>
      </c>
      <c r="S3470" t="str">
        <f>VLOOKUP(R3470,Data!$C$2:$D$261,2,0)</f>
        <v>Windermere on The Mount</v>
      </c>
      <c r="T3470">
        <f>COUNTIF('Feb 2022'!A:A,D3470)+COUNTIF('Mar 2022'!A:A,D3470)+COUNTIF('Apr 2022'!A:A,D3470)+COUNTIF('May 2022'!A:A,D3470)+COUNTIF('June 2022'!A:A,D3470)+COUNTIF('July 2022'!A:A,D3470)+COUNTIF('Aug 2022'!A:A,D3470)+COUNTIF('Sep 2022'!A:A,D3470)+COUNTIF('Oct 2022'!A:A,D3470)+COUNTIF('Dec 2022'!A:A,D3470)</f>
        <v>1</v>
      </c>
      <c r="U3470" t="str">
        <f>VLOOKUP(Q3470,'Capital Lookup'!A:B,2,FALSE)</f>
        <v>No</v>
      </c>
      <c r="V3470" s="2">
        <f>IFERROR(VLOOKUP(LEFT(F3470,10),'Find Purchase Orders'!B:J,9,FALSE),"")</f>
        <v>44752</v>
      </c>
      <c r="W3470" s="25" t="s">
        <v>7261</v>
      </c>
    </row>
    <row r="3471" spans="1:23" hidden="1">
      <c r="A3471" s="25" t="s">
        <v>7261</v>
      </c>
      <c r="B3471" s="25" t="s">
        <v>7781</v>
      </c>
      <c r="C3471" s="25" t="s">
        <v>7264</v>
      </c>
      <c r="D3471" s="25" t="s">
        <v>15412</v>
      </c>
      <c r="E3471" s="25" t="s">
        <v>12723</v>
      </c>
      <c r="H3471" s="21">
        <v>14643.28</v>
      </c>
      <c r="I3471" s="25" t="s">
        <v>7257</v>
      </c>
      <c r="K3471" s="25" t="s">
        <v>8817</v>
      </c>
      <c r="L3471" s="25" t="s">
        <v>8647</v>
      </c>
      <c r="M3471" s="22">
        <v>0</v>
      </c>
      <c r="N3471" s="22">
        <v>0</v>
      </c>
      <c r="O3471" s="21">
        <v>0</v>
      </c>
      <c r="P3471" s="21">
        <v>0</v>
      </c>
      <c r="Q3471" s="25"/>
      <c r="R3471" s="1" t="str">
        <f t="shared" si="58"/>
        <v>ST10060</v>
      </c>
      <c r="S3471" t="str">
        <f>VLOOKUP(R3471,Data!$C$2:$D$261,2,0)</f>
        <v>Whitecliff Retirement</v>
      </c>
      <c r="T3471">
        <f>COUNTIF('Feb 2022'!A:A,D3471)+COUNTIF('Mar 2022'!A:A,D3471)+COUNTIF('Apr 2022'!A:A,D3471)+COUNTIF('May 2022'!A:A,D3471)+COUNTIF('June 2022'!A:A,D3471)+COUNTIF('July 2022'!A:A,D3471)+COUNTIF('Aug 2022'!A:A,D3471)+COUNTIF('Sep 2022'!A:A,D3471)+COUNTIF('Oct 2022'!A:A,D3471)+COUNTIF('Dec 2022'!A:A,D3471)</f>
        <v>0</v>
      </c>
      <c r="U3471" t="e">
        <f>VLOOKUP(Q3471,'Capital Lookup'!A:B,2,FALSE)</f>
        <v>#N/A</v>
      </c>
      <c r="V3471" s="2" t="str">
        <f>IFERROR(VLOOKUP(LEFT(F3471,10),'Find Purchase Orders'!B:J,9,FALSE),"")</f>
        <v/>
      </c>
      <c r="W3471" s="25" t="s">
        <v>7261</v>
      </c>
    </row>
    <row r="3472" spans="1:23" hidden="1">
      <c r="A3472" s="25" t="s">
        <v>15413</v>
      </c>
      <c r="B3472" s="25" t="s">
        <v>8738</v>
      </c>
      <c r="C3472" s="25" t="s">
        <v>7264</v>
      </c>
      <c r="D3472" s="25" t="s">
        <v>15414</v>
      </c>
      <c r="E3472" s="25" t="s">
        <v>10739</v>
      </c>
      <c r="H3472" s="21">
        <v>9278.92</v>
      </c>
      <c r="I3472" s="25" t="s">
        <v>7257</v>
      </c>
      <c r="K3472" s="25" t="s">
        <v>7262</v>
      </c>
      <c r="L3472" s="25" t="s">
        <v>7259</v>
      </c>
      <c r="M3472" s="22">
        <v>0</v>
      </c>
      <c r="N3472" s="22">
        <v>0</v>
      </c>
      <c r="O3472" s="21">
        <v>0</v>
      </c>
      <c r="P3472" s="21">
        <v>441.85</v>
      </c>
      <c r="Q3472" s="25" t="s">
        <v>8742</v>
      </c>
      <c r="R3472" s="1" t="str">
        <f t="shared" si="58"/>
        <v>ST10075</v>
      </c>
      <c r="S3472" t="str">
        <f>VLOOKUP(R3472,Data!$C$2:$D$261,2,0)</f>
        <v>River Ridge</v>
      </c>
      <c r="T3472">
        <f>COUNTIF('Feb 2022'!A:A,D3472)+COUNTIF('Mar 2022'!A:A,D3472)+COUNTIF('Apr 2022'!A:A,D3472)+COUNTIF('May 2022'!A:A,D3472)+COUNTIF('June 2022'!A:A,D3472)+COUNTIF('July 2022'!A:A,D3472)+COUNTIF('Aug 2022'!A:A,D3472)+COUNTIF('Sep 2022'!A:A,D3472)+COUNTIF('Oct 2022'!A:A,D3472)+COUNTIF('Dec 2022'!A:A,D3472)</f>
        <v>0</v>
      </c>
      <c r="U3472" t="str">
        <f>VLOOKUP(Q3472,'Capital Lookup'!A:B,2,FALSE)</f>
        <v>No</v>
      </c>
      <c r="V3472" s="2" t="str">
        <f>IFERROR(VLOOKUP(LEFT(F3472,10),'Find Purchase Orders'!B:J,9,FALSE),"")</f>
        <v/>
      </c>
      <c r="W3472" s="25" t="s">
        <v>7261</v>
      </c>
    </row>
    <row r="3473" spans="1:23" hidden="1">
      <c r="A3473" s="25" t="s">
        <v>7261</v>
      </c>
      <c r="B3473" s="25" t="s">
        <v>8738</v>
      </c>
      <c r="C3473" s="25" t="s">
        <v>7264</v>
      </c>
      <c r="D3473" s="25" t="s">
        <v>5503</v>
      </c>
      <c r="E3473" s="25" t="s">
        <v>10739</v>
      </c>
      <c r="F3473" s="25" t="s">
        <v>15415</v>
      </c>
      <c r="G3473" s="25" t="s">
        <v>15416</v>
      </c>
      <c r="H3473" s="21">
        <v>7441.43</v>
      </c>
      <c r="I3473" s="25" t="s">
        <v>7296</v>
      </c>
      <c r="J3473" s="25" t="s">
        <v>7288</v>
      </c>
      <c r="K3473" s="25" t="s">
        <v>7262</v>
      </c>
      <c r="L3473" s="25" t="s">
        <v>7259</v>
      </c>
      <c r="M3473" s="21">
        <v>7441.43</v>
      </c>
      <c r="N3473" s="21">
        <v>7441.43</v>
      </c>
      <c r="O3473" s="21">
        <v>0</v>
      </c>
      <c r="P3473" s="21">
        <v>7441.43</v>
      </c>
      <c r="Q3473" s="25" t="s">
        <v>8742</v>
      </c>
      <c r="R3473" s="1" t="str">
        <f t="shared" si="58"/>
        <v>ST10075</v>
      </c>
      <c r="S3473" t="str">
        <f>VLOOKUP(R3473,Data!$C$2:$D$261,2,0)</f>
        <v>River Ridge</v>
      </c>
      <c r="T3473">
        <f>COUNTIF('Feb 2022'!A:A,D3473)+COUNTIF('Mar 2022'!A:A,D3473)+COUNTIF('Apr 2022'!A:A,D3473)+COUNTIF('May 2022'!A:A,D3473)+COUNTIF('June 2022'!A:A,D3473)+COUNTIF('July 2022'!A:A,D3473)+COUNTIF('Aug 2022'!A:A,D3473)+COUNTIF('Sep 2022'!A:A,D3473)+COUNTIF('Oct 2022'!A:A,D3473)+COUNTIF('Dec 2022'!A:A,D3473)</f>
        <v>1</v>
      </c>
      <c r="U3473" t="str">
        <f>VLOOKUP(Q3473,'Capital Lookup'!A:B,2,FALSE)</f>
        <v>No</v>
      </c>
      <c r="V3473" s="2">
        <f>IFERROR(VLOOKUP(LEFT(F3473,10),'Find Purchase Orders'!B:J,9,FALSE),"")</f>
        <v>44747</v>
      </c>
      <c r="W3473" s="25" t="s">
        <v>7261</v>
      </c>
    </row>
    <row r="3474" spans="1:23" hidden="1">
      <c r="A3474" s="25" t="s">
        <v>7261</v>
      </c>
      <c r="B3474" s="25" t="s">
        <v>8738</v>
      </c>
      <c r="C3474" s="25" t="s">
        <v>7264</v>
      </c>
      <c r="D3474" s="25" t="s">
        <v>5503</v>
      </c>
      <c r="E3474" s="25" t="s">
        <v>10739</v>
      </c>
      <c r="F3474" s="25" t="s">
        <v>15417</v>
      </c>
      <c r="G3474" s="25" t="s">
        <v>15418</v>
      </c>
      <c r="H3474" s="21">
        <v>1837.5</v>
      </c>
      <c r="I3474" s="25" t="s">
        <v>7296</v>
      </c>
      <c r="J3474" s="25" t="s">
        <v>7288</v>
      </c>
      <c r="K3474" s="25" t="s">
        <v>7262</v>
      </c>
      <c r="L3474" s="25" t="s">
        <v>7259</v>
      </c>
      <c r="M3474" s="21">
        <v>1837.5</v>
      </c>
      <c r="N3474" s="21">
        <v>1837.5</v>
      </c>
      <c r="O3474" s="21">
        <v>0</v>
      </c>
      <c r="P3474" s="21">
        <v>1837.5</v>
      </c>
      <c r="Q3474" s="25" t="s">
        <v>8742</v>
      </c>
      <c r="R3474" s="1" t="str">
        <f t="shared" si="58"/>
        <v>ST10075</v>
      </c>
      <c r="S3474" t="str">
        <f>VLOOKUP(R3474,Data!$C$2:$D$261,2,0)</f>
        <v>River Ridge</v>
      </c>
      <c r="T3474">
        <f>COUNTIF('Feb 2022'!A:A,D3474)+COUNTIF('Mar 2022'!A:A,D3474)+COUNTIF('Apr 2022'!A:A,D3474)+COUNTIF('May 2022'!A:A,D3474)+COUNTIF('June 2022'!A:A,D3474)+COUNTIF('July 2022'!A:A,D3474)+COUNTIF('Aug 2022'!A:A,D3474)+COUNTIF('Sep 2022'!A:A,D3474)+COUNTIF('Oct 2022'!A:A,D3474)+COUNTIF('Dec 2022'!A:A,D3474)</f>
        <v>1</v>
      </c>
      <c r="U3474" t="str">
        <f>VLOOKUP(Q3474,'Capital Lookup'!A:B,2,FALSE)</f>
        <v>No</v>
      </c>
      <c r="V3474" s="2">
        <f>IFERROR(VLOOKUP(LEFT(F3474,10),'Find Purchase Orders'!B:J,9,FALSE),"")</f>
        <v>44747</v>
      </c>
      <c r="W3474" s="25" t="s">
        <v>7261</v>
      </c>
    </row>
    <row r="3475" spans="1:23" hidden="1">
      <c r="A3475" s="25" t="s">
        <v>7425</v>
      </c>
      <c r="B3475" s="25" t="s">
        <v>7968</v>
      </c>
      <c r="C3475" s="25" t="s">
        <v>7271</v>
      </c>
      <c r="D3475" s="25" t="s">
        <v>5504</v>
      </c>
      <c r="E3475" s="25" t="s">
        <v>15419</v>
      </c>
      <c r="F3475" s="25" t="s">
        <v>15420</v>
      </c>
      <c r="G3475" s="25" t="s">
        <v>15421</v>
      </c>
      <c r="H3475" s="21">
        <v>5145.95</v>
      </c>
      <c r="I3475" s="25" t="s">
        <v>7296</v>
      </c>
      <c r="J3475" s="25" t="s">
        <v>7288</v>
      </c>
      <c r="K3475" s="25" t="s">
        <v>7262</v>
      </c>
      <c r="L3475" s="25" t="s">
        <v>7259</v>
      </c>
      <c r="M3475" s="21">
        <v>5145.95</v>
      </c>
      <c r="N3475" s="21">
        <v>5049.8599999999997</v>
      </c>
      <c r="O3475" s="21">
        <v>96.09</v>
      </c>
      <c r="P3475" s="21">
        <v>5145.95</v>
      </c>
      <c r="Q3475" s="25" t="s">
        <v>15422</v>
      </c>
      <c r="R3475" s="1" t="str">
        <f t="shared" si="58"/>
        <v>ST10189</v>
      </c>
      <c r="S3475" t="str">
        <f>VLOOKUP(R3475,Data!$C$2:$D$261,2,0)</f>
        <v>Village on the Ridge</v>
      </c>
      <c r="T3475">
        <f>COUNTIF('Feb 2022'!A:A,D3475)+COUNTIF('Mar 2022'!A:A,D3475)+COUNTIF('Apr 2022'!A:A,D3475)+COUNTIF('May 2022'!A:A,D3475)+COUNTIF('June 2022'!A:A,D3475)+COUNTIF('July 2022'!A:A,D3475)+COUNTIF('Aug 2022'!A:A,D3475)+COUNTIF('Sep 2022'!A:A,D3475)+COUNTIF('Oct 2022'!A:A,D3475)+COUNTIF('Dec 2022'!A:A,D3475)</f>
        <v>1</v>
      </c>
      <c r="U3475" t="str">
        <f>VLOOKUP(Q3475,'Capital Lookup'!A:B,2,FALSE)</f>
        <v>No</v>
      </c>
      <c r="V3475" s="2">
        <f>IFERROR(VLOOKUP(LEFT(F3475,10),'Find Purchase Orders'!B:J,9,FALSE),"")</f>
        <v>44747</v>
      </c>
      <c r="W3475" s="25" t="s">
        <v>7261</v>
      </c>
    </row>
    <row r="3476" spans="1:23" hidden="1">
      <c r="A3476" s="25" t="s">
        <v>7425</v>
      </c>
      <c r="B3476" s="25" t="s">
        <v>7968</v>
      </c>
      <c r="C3476" s="25" t="s">
        <v>7271</v>
      </c>
      <c r="D3476" s="25" t="s">
        <v>5504</v>
      </c>
      <c r="E3476" s="25" t="s">
        <v>15419</v>
      </c>
      <c r="F3476" s="25" t="s">
        <v>15423</v>
      </c>
      <c r="G3476" s="25" t="s">
        <v>7407</v>
      </c>
      <c r="H3476" s="21">
        <v>197.75</v>
      </c>
      <c r="I3476" s="25" t="s">
        <v>7296</v>
      </c>
      <c r="J3476" s="25" t="s">
        <v>7288</v>
      </c>
      <c r="K3476" s="25" t="s">
        <v>7262</v>
      </c>
      <c r="L3476" s="25" t="s">
        <v>7259</v>
      </c>
      <c r="M3476" s="21">
        <v>197.75</v>
      </c>
      <c r="N3476" s="21">
        <v>197.75</v>
      </c>
      <c r="O3476" s="21">
        <v>0</v>
      </c>
      <c r="P3476" s="21">
        <v>197.75</v>
      </c>
      <c r="Q3476" s="25" t="s">
        <v>15422</v>
      </c>
      <c r="R3476" s="1" t="str">
        <f t="shared" si="58"/>
        <v>ST10189</v>
      </c>
      <c r="S3476" t="str">
        <f>VLOOKUP(R3476,Data!$C$2:$D$261,2,0)</f>
        <v>Village on the Ridge</v>
      </c>
      <c r="T3476">
        <f>COUNTIF('Feb 2022'!A:A,D3476)+COUNTIF('Mar 2022'!A:A,D3476)+COUNTIF('Apr 2022'!A:A,D3476)+COUNTIF('May 2022'!A:A,D3476)+COUNTIF('June 2022'!A:A,D3476)+COUNTIF('July 2022'!A:A,D3476)+COUNTIF('Aug 2022'!A:A,D3476)+COUNTIF('Sep 2022'!A:A,D3476)+COUNTIF('Oct 2022'!A:A,D3476)+COUNTIF('Dec 2022'!A:A,D3476)</f>
        <v>1</v>
      </c>
      <c r="U3476" t="str">
        <f>VLOOKUP(Q3476,'Capital Lookup'!A:B,2,FALSE)</f>
        <v>No</v>
      </c>
      <c r="V3476" s="2">
        <f>IFERROR(VLOOKUP(LEFT(F3476,10),'Find Purchase Orders'!B:J,9,FALSE),"")</f>
        <v>44747</v>
      </c>
      <c r="W3476" s="25" t="s">
        <v>7261</v>
      </c>
    </row>
    <row r="3477" spans="1:23" hidden="1">
      <c r="A3477" s="25" t="s">
        <v>7425</v>
      </c>
      <c r="B3477" s="25" t="s">
        <v>7968</v>
      </c>
      <c r="C3477" s="25" t="s">
        <v>7271</v>
      </c>
      <c r="D3477" s="25" t="s">
        <v>5505</v>
      </c>
      <c r="E3477" s="25" t="s">
        <v>15419</v>
      </c>
      <c r="F3477" s="25" t="s">
        <v>15424</v>
      </c>
      <c r="G3477" s="25" t="s">
        <v>15425</v>
      </c>
      <c r="H3477" s="21">
        <v>4061.15</v>
      </c>
      <c r="I3477" s="25" t="s">
        <v>7296</v>
      </c>
      <c r="J3477" s="25" t="s">
        <v>7288</v>
      </c>
      <c r="K3477" s="25" t="s">
        <v>7262</v>
      </c>
      <c r="L3477" s="25" t="s">
        <v>7259</v>
      </c>
      <c r="M3477" s="21">
        <v>4061.15</v>
      </c>
      <c r="N3477" s="21">
        <v>4061.15</v>
      </c>
      <c r="O3477" s="21">
        <v>0</v>
      </c>
      <c r="P3477" s="21">
        <v>4061.15</v>
      </c>
      <c r="Q3477" s="25" t="s">
        <v>15422</v>
      </c>
      <c r="R3477" s="1" t="str">
        <f t="shared" si="58"/>
        <v>ST10189</v>
      </c>
      <c r="S3477" t="str">
        <f>VLOOKUP(R3477,Data!$C$2:$D$261,2,0)</f>
        <v>Village on the Ridge</v>
      </c>
      <c r="T3477">
        <f>COUNTIF('Feb 2022'!A:A,D3477)+COUNTIF('Mar 2022'!A:A,D3477)+COUNTIF('Apr 2022'!A:A,D3477)+COUNTIF('May 2022'!A:A,D3477)+COUNTIF('June 2022'!A:A,D3477)+COUNTIF('July 2022'!A:A,D3477)+COUNTIF('Aug 2022'!A:A,D3477)+COUNTIF('Sep 2022'!A:A,D3477)+COUNTIF('Oct 2022'!A:A,D3477)+COUNTIF('Dec 2022'!A:A,D3477)</f>
        <v>1</v>
      </c>
      <c r="U3477" t="str">
        <f>VLOOKUP(Q3477,'Capital Lookup'!A:B,2,FALSE)</f>
        <v>No</v>
      </c>
      <c r="V3477" s="2">
        <f>IFERROR(VLOOKUP(LEFT(F3477,10),'Find Purchase Orders'!B:J,9,FALSE),"")</f>
        <v>44747</v>
      </c>
      <c r="W3477" s="25" t="s">
        <v>7261</v>
      </c>
    </row>
    <row r="3478" spans="1:23" hidden="1">
      <c r="A3478" s="25" t="s">
        <v>7425</v>
      </c>
      <c r="B3478" s="25" t="s">
        <v>7968</v>
      </c>
      <c r="C3478" s="25" t="s">
        <v>7271</v>
      </c>
      <c r="D3478" s="25" t="s">
        <v>5506</v>
      </c>
      <c r="E3478" s="25" t="s">
        <v>15419</v>
      </c>
      <c r="F3478" s="25" t="s">
        <v>15426</v>
      </c>
      <c r="G3478" s="25" t="s">
        <v>15427</v>
      </c>
      <c r="H3478" s="21">
        <v>4963.74</v>
      </c>
      <c r="I3478" s="25" t="s">
        <v>7296</v>
      </c>
      <c r="J3478" s="25" t="s">
        <v>7288</v>
      </c>
      <c r="K3478" s="25" t="s">
        <v>7262</v>
      </c>
      <c r="L3478" s="25" t="s">
        <v>7259</v>
      </c>
      <c r="M3478" s="21">
        <v>4963.74</v>
      </c>
      <c r="N3478" s="21">
        <v>4921.3599999999997</v>
      </c>
      <c r="O3478" s="21">
        <v>42.38</v>
      </c>
      <c r="P3478" s="21">
        <v>4963.74</v>
      </c>
      <c r="Q3478" s="25" t="s">
        <v>15422</v>
      </c>
      <c r="R3478" s="1" t="str">
        <f t="shared" si="58"/>
        <v>ST10189</v>
      </c>
      <c r="S3478" t="str">
        <f>VLOOKUP(R3478,Data!$C$2:$D$261,2,0)</f>
        <v>Village on the Ridge</v>
      </c>
      <c r="T3478">
        <f>COUNTIF('Feb 2022'!A:A,D3478)+COUNTIF('Mar 2022'!A:A,D3478)+COUNTIF('Apr 2022'!A:A,D3478)+COUNTIF('May 2022'!A:A,D3478)+COUNTIF('June 2022'!A:A,D3478)+COUNTIF('July 2022'!A:A,D3478)+COUNTIF('Aug 2022'!A:A,D3478)+COUNTIF('Sep 2022'!A:A,D3478)+COUNTIF('Oct 2022'!A:A,D3478)+COUNTIF('Dec 2022'!A:A,D3478)</f>
        <v>1</v>
      </c>
      <c r="U3478" t="str">
        <f>VLOOKUP(Q3478,'Capital Lookup'!A:B,2,FALSE)</f>
        <v>No</v>
      </c>
      <c r="V3478" s="2">
        <f>IFERROR(VLOOKUP(LEFT(F3478,10),'Find Purchase Orders'!B:J,9,FALSE),"")</f>
        <v>44747</v>
      </c>
      <c r="W3478" s="25" t="s">
        <v>7261</v>
      </c>
    </row>
    <row r="3479" spans="1:23" hidden="1">
      <c r="A3479" s="25" t="s">
        <v>7425</v>
      </c>
      <c r="B3479" s="25" t="s">
        <v>7968</v>
      </c>
      <c r="C3479" s="25" t="s">
        <v>7271</v>
      </c>
      <c r="D3479" s="25" t="s">
        <v>5507</v>
      </c>
      <c r="E3479" s="25" t="s">
        <v>15419</v>
      </c>
      <c r="F3479" s="25" t="s">
        <v>15428</v>
      </c>
      <c r="G3479" s="25" t="s">
        <v>15429</v>
      </c>
      <c r="H3479" s="21">
        <v>4665.7</v>
      </c>
      <c r="I3479" s="25" t="s">
        <v>7287</v>
      </c>
      <c r="J3479" s="25" t="s">
        <v>7288</v>
      </c>
      <c r="K3479" s="25" t="s">
        <v>7262</v>
      </c>
      <c r="L3479" s="25" t="s">
        <v>7259</v>
      </c>
      <c r="M3479" s="21">
        <v>4665.7</v>
      </c>
      <c r="N3479" s="21">
        <v>4623.33</v>
      </c>
      <c r="O3479" s="21">
        <v>42.37</v>
      </c>
      <c r="P3479" s="21">
        <v>536.76</v>
      </c>
      <c r="Q3479" s="25" t="s">
        <v>15422</v>
      </c>
      <c r="R3479" s="1" t="str">
        <f t="shared" si="58"/>
        <v>ST10189</v>
      </c>
      <c r="S3479" t="str">
        <f>VLOOKUP(R3479,Data!$C$2:$D$261,2,0)</f>
        <v>Village on the Ridge</v>
      </c>
      <c r="T3479">
        <f>COUNTIF('Feb 2022'!A:A,D3479)+COUNTIF('Mar 2022'!A:A,D3479)+COUNTIF('Apr 2022'!A:A,D3479)+COUNTIF('May 2022'!A:A,D3479)+COUNTIF('June 2022'!A:A,D3479)+COUNTIF('July 2022'!A:A,D3479)+COUNTIF('Aug 2022'!A:A,D3479)+COUNTIF('Sep 2022'!A:A,D3479)+COUNTIF('Oct 2022'!A:A,D3479)+COUNTIF('Dec 2022'!A:A,D3479)</f>
        <v>1</v>
      </c>
      <c r="U3479" t="str">
        <f>VLOOKUP(Q3479,'Capital Lookup'!A:B,2,FALSE)</f>
        <v>No</v>
      </c>
      <c r="V3479" s="2">
        <f>IFERROR(VLOOKUP(LEFT(F3479,10),'Find Purchase Orders'!B:J,9,FALSE),"")</f>
        <v>44747</v>
      </c>
      <c r="W3479" s="25" t="s">
        <v>7261</v>
      </c>
    </row>
    <row r="3480" spans="1:23" hidden="1">
      <c r="A3480" s="25" t="s">
        <v>7261</v>
      </c>
      <c r="B3480" s="25" t="s">
        <v>8342</v>
      </c>
      <c r="C3480" s="25" t="s">
        <v>7264</v>
      </c>
      <c r="D3480" s="25" t="s">
        <v>5508</v>
      </c>
      <c r="E3480" s="25" t="s">
        <v>8229</v>
      </c>
      <c r="F3480" s="25" t="s">
        <v>15430</v>
      </c>
      <c r="G3480" s="25" t="s">
        <v>15431</v>
      </c>
      <c r="H3480" s="21">
        <v>11612.14</v>
      </c>
      <c r="I3480" s="25" t="s">
        <v>7296</v>
      </c>
      <c r="J3480" s="25" t="s">
        <v>7288</v>
      </c>
      <c r="K3480" s="25" t="s">
        <v>7262</v>
      </c>
      <c r="L3480" s="25" t="s">
        <v>7259</v>
      </c>
      <c r="M3480" s="21">
        <v>11612.14</v>
      </c>
      <c r="N3480" s="21">
        <v>11612.14</v>
      </c>
      <c r="O3480" s="21">
        <v>0</v>
      </c>
      <c r="P3480" s="21">
        <v>11612.14</v>
      </c>
      <c r="Q3480" s="25" t="s">
        <v>8346</v>
      </c>
      <c r="R3480" s="1" t="str">
        <f t="shared" si="58"/>
        <v>ST10025</v>
      </c>
      <c r="S3480" t="str">
        <f>VLOOKUP(R3480,Data!$C$2:$D$261,2,0)</f>
        <v>Don Mills Seniors Apartments</v>
      </c>
      <c r="T3480">
        <f>COUNTIF('Feb 2022'!A:A,D3480)+COUNTIF('Mar 2022'!A:A,D3480)+COUNTIF('Apr 2022'!A:A,D3480)+COUNTIF('May 2022'!A:A,D3480)+COUNTIF('June 2022'!A:A,D3480)+COUNTIF('July 2022'!A:A,D3480)+COUNTIF('Aug 2022'!A:A,D3480)+COUNTIF('Sep 2022'!A:A,D3480)+COUNTIF('Oct 2022'!A:A,D3480)+COUNTIF('Dec 2022'!A:A,D3480)</f>
        <v>1</v>
      </c>
      <c r="U3480" t="str">
        <f>VLOOKUP(Q3480,'Capital Lookup'!A:B,2,FALSE)</f>
        <v>No</v>
      </c>
      <c r="V3480" s="2">
        <f>IFERROR(VLOOKUP(LEFT(F3480,10),'Find Purchase Orders'!B:J,9,FALSE),"")</f>
        <v>44761</v>
      </c>
      <c r="W3480" s="25" t="s">
        <v>7261</v>
      </c>
    </row>
    <row r="3481" spans="1:23" hidden="1">
      <c r="A3481" s="25" t="s">
        <v>7261</v>
      </c>
      <c r="B3481" s="25" t="s">
        <v>8227</v>
      </c>
      <c r="C3481" s="25" t="s">
        <v>7264</v>
      </c>
      <c r="D3481" s="25" t="s">
        <v>5509</v>
      </c>
      <c r="E3481" s="25" t="s">
        <v>8229</v>
      </c>
      <c r="F3481" s="25" t="s">
        <v>15432</v>
      </c>
      <c r="G3481" s="25" t="s">
        <v>15433</v>
      </c>
      <c r="H3481" s="21">
        <v>7683.48</v>
      </c>
      <c r="I3481" s="25" t="s">
        <v>7296</v>
      </c>
      <c r="J3481" s="25" t="s">
        <v>7288</v>
      </c>
      <c r="K3481" s="25" t="s">
        <v>7262</v>
      </c>
      <c r="L3481" s="25" t="s">
        <v>7259</v>
      </c>
      <c r="M3481" s="21">
        <v>7683.48</v>
      </c>
      <c r="N3481" s="21">
        <v>7683.48</v>
      </c>
      <c r="O3481" s="21">
        <v>0</v>
      </c>
      <c r="P3481" s="21">
        <v>7683.48</v>
      </c>
      <c r="Q3481" s="25" t="s">
        <v>8232</v>
      </c>
      <c r="R3481" s="1" t="str">
        <f t="shared" si="58"/>
        <v>ST10026</v>
      </c>
      <c r="S3481" t="str">
        <f>VLOOKUP(R3481,Data!$C$2:$D$261,2,0)</f>
        <v>Donway Place</v>
      </c>
      <c r="T3481">
        <f>COUNTIF('Feb 2022'!A:A,D3481)+COUNTIF('Mar 2022'!A:A,D3481)+COUNTIF('Apr 2022'!A:A,D3481)+COUNTIF('May 2022'!A:A,D3481)+COUNTIF('June 2022'!A:A,D3481)+COUNTIF('July 2022'!A:A,D3481)+COUNTIF('Aug 2022'!A:A,D3481)+COUNTIF('Sep 2022'!A:A,D3481)+COUNTIF('Oct 2022'!A:A,D3481)+COUNTIF('Dec 2022'!A:A,D3481)</f>
        <v>1</v>
      </c>
      <c r="U3481" t="str">
        <f>VLOOKUP(Q3481,'Capital Lookup'!A:B,2,FALSE)</f>
        <v>No</v>
      </c>
      <c r="V3481" s="2">
        <f>IFERROR(VLOOKUP(LEFT(F3481,10),'Find Purchase Orders'!B:J,9,FALSE),"")</f>
        <v>44749</v>
      </c>
      <c r="W3481" s="25" t="s">
        <v>7261</v>
      </c>
    </row>
    <row r="3482" spans="1:23" hidden="1">
      <c r="A3482" s="25" t="s">
        <v>7261</v>
      </c>
      <c r="B3482" s="25" t="s">
        <v>8108</v>
      </c>
      <c r="C3482" s="25" t="s">
        <v>7264</v>
      </c>
      <c r="D3482" s="25" t="s">
        <v>5510</v>
      </c>
      <c r="E3482" s="25" t="s">
        <v>8110</v>
      </c>
      <c r="F3482" s="25" t="s">
        <v>15434</v>
      </c>
      <c r="G3482" s="25" t="s">
        <v>15435</v>
      </c>
      <c r="H3482" s="21">
        <v>565</v>
      </c>
      <c r="I3482" s="25" t="s">
        <v>7296</v>
      </c>
      <c r="J3482" s="25" t="s">
        <v>7288</v>
      </c>
      <c r="K3482" s="25" t="s">
        <v>7258</v>
      </c>
      <c r="L3482" s="25" t="s">
        <v>7259</v>
      </c>
      <c r="M3482" s="21">
        <v>565</v>
      </c>
      <c r="N3482" s="21">
        <v>565</v>
      </c>
      <c r="O3482" s="21">
        <v>0</v>
      </c>
      <c r="P3482" s="21">
        <v>565</v>
      </c>
      <c r="Q3482" s="25" t="s">
        <v>8113</v>
      </c>
      <c r="R3482" s="1" t="str">
        <f t="shared" si="58"/>
        <v>ST10049</v>
      </c>
      <c r="S3482" t="str">
        <f>VLOOKUP(R3482,Data!$C$2:$D$261,2,0)</f>
        <v>Colonel By</v>
      </c>
      <c r="T3482">
        <f>COUNTIF('Feb 2022'!A:A,D3482)+COUNTIF('Mar 2022'!A:A,D3482)+COUNTIF('Apr 2022'!A:A,D3482)+COUNTIF('May 2022'!A:A,D3482)+COUNTIF('June 2022'!A:A,D3482)+COUNTIF('July 2022'!A:A,D3482)+COUNTIF('Aug 2022'!A:A,D3482)+COUNTIF('Sep 2022'!A:A,D3482)+COUNTIF('Oct 2022'!A:A,D3482)+COUNTIF('Dec 2022'!A:A,D3482)</f>
        <v>1</v>
      </c>
      <c r="U3482" t="str">
        <f>VLOOKUP(Q3482,'Capital Lookup'!A:B,2,FALSE)</f>
        <v>No</v>
      </c>
      <c r="V3482" s="2">
        <f>IFERROR(VLOOKUP(LEFT(F3482,10),'Find Purchase Orders'!B:J,9,FALSE),"")</f>
        <v>44746</v>
      </c>
      <c r="W3482" s="25" t="s">
        <v>7261</v>
      </c>
    </row>
    <row r="3483" spans="1:23" hidden="1">
      <c r="A3483" s="25" t="s">
        <v>7261</v>
      </c>
      <c r="B3483" s="25" t="s">
        <v>8108</v>
      </c>
      <c r="C3483" s="25" t="s">
        <v>7264</v>
      </c>
      <c r="D3483" s="25" t="s">
        <v>5510</v>
      </c>
      <c r="E3483" s="25" t="s">
        <v>8110</v>
      </c>
      <c r="F3483" s="25" t="s">
        <v>15436</v>
      </c>
      <c r="G3483" s="25" t="s">
        <v>15437</v>
      </c>
      <c r="H3483" s="21">
        <v>259.89999999999998</v>
      </c>
      <c r="I3483" s="25" t="s">
        <v>7296</v>
      </c>
      <c r="J3483" s="25" t="s">
        <v>7288</v>
      </c>
      <c r="K3483" s="25" t="s">
        <v>7258</v>
      </c>
      <c r="L3483" s="25" t="s">
        <v>7259</v>
      </c>
      <c r="M3483" s="21">
        <v>259.89999999999998</v>
      </c>
      <c r="N3483" s="21">
        <v>259.89999999999998</v>
      </c>
      <c r="O3483" s="21">
        <v>0</v>
      </c>
      <c r="P3483" s="21">
        <v>259.89999999999998</v>
      </c>
      <c r="Q3483" s="25" t="s">
        <v>8113</v>
      </c>
      <c r="R3483" s="1" t="str">
        <f t="shared" si="58"/>
        <v>ST10049</v>
      </c>
      <c r="S3483" t="str">
        <f>VLOOKUP(R3483,Data!$C$2:$D$261,2,0)</f>
        <v>Colonel By</v>
      </c>
      <c r="T3483">
        <f>COUNTIF('Feb 2022'!A:A,D3483)+COUNTIF('Mar 2022'!A:A,D3483)+COUNTIF('Apr 2022'!A:A,D3483)+COUNTIF('May 2022'!A:A,D3483)+COUNTIF('June 2022'!A:A,D3483)+COUNTIF('July 2022'!A:A,D3483)+COUNTIF('Aug 2022'!A:A,D3483)+COUNTIF('Sep 2022'!A:A,D3483)+COUNTIF('Oct 2022'!A:A,D3483)+COUNTIF('Dec 2022'!A:A,D3483)</f>
        <v>1</v>
      </c>
      <c r="U3483" t="str">
        <f>VLOOKUP(Q3483,'Capital Lookup'!A:B,2,FALSE)</f>
        <v>No</v>
      </c>
      <c r="V3483" s="2">
        <f>IFERROR(VLOOKUP(LEFT(F3483,10),'Find Purchase Orders'!B:J,9,FALSE),"")</f>
        <v>44746</v>
      </c>
      <c r="W3483" s="25" t="s">
        <v>7261</v>
      </c>
    </row>
    <row r="3484" spans="1:23" hidden="1">
      <c r="A3484" s="25" t="s">
        <v>7261</v>
      </c>
      <c r="B3484" s="25" t="s">
        <v>8108</v>
      </c>
      <c r="C3484" s="25" t="s">
        <v>7264</v>
      </c>
      <c r="D3484" s="25" t="s">
        <v>5510</v>
      </c>
      <c r="E3484" s="25" t="s">
        <v>8110</v>
      </c>
      <c r="F3484" s="25" t="s">
        <v>15438</v>
      </c>
      <c r="G3484" s="25" t="s">
        <v>15439</v>
      </c>
      <c r="H3484" s="21">
        <v>2096.15</v>
      </c>
      <c r="I3484" s="25" t="s">
        <v>7296</v>
      </c>
      <c r="J3484" s="25" t="s">
        <v>7288</v>
      </c>
      <c r="K3484" s="25" t="s">
        <v>7262</v>
      </c>
      <c r="L3484" s="25" t="s">
        <v>7259</v>
      </c>
      <c r="M3484" s="21">
        <v>2096.15</v>
      </c>
      <c r="N3484" s="21">
        <v>2096.15</v>
      </c>
      <c r="O3484" s="21">
        <v>0</v>
      </c>
      <c r="P3484" s="21">
        <v>2096.15</v>
      </c>
      <c r="Q3484" s="25" t="s">
        <v>8113</v>
      </c>
      <c r="R3484" s="1" t="str">
        <f t="shared" si="58"/>
        <v>ST10049</v>
      </c>
      <c r="S3484" t="str">
        <f>VLOOKUP(R3484,Data!$C$2:$D$261,2,0)</f>
        <v>Colonel By</v>
      </c>
      <c r="T3484">
        <f>COUNTIF('Feb 2022'!A:A,D3484)+COUNTIF('Mar 2022'!A:A,D3484)+COUNTIF('Apr 2022'!A:A,D3484)+COUNTIF('May 2022'!A:A,D3484)+COUNTIF('June 2022'!A:A,D3484)+COUNTIF('July 2022'!A:A,D3484)+COUNTIF('Aug 2022'!A:A,D3484)+COUNTIF('Sep 2022'!A:A,D3484)+COUNTIF('Oct 2022'!A:A,D3484)+COUNTIF('Dec 2022'!A:A,D3484)</f>
        <v>1</v>
      </c>
      <c r="U3484" t="str">
        <f>VLOOKUP(Q3484,'Capital Lookup'!A:B,2,FALSE)</f>
        <v>No</v>
      </c>
      <c r="V3484" s="2">
        <f>IFERROR(VLOOKUP(LEFT(F3484,10),'Find Purchase Orders'!B:J,9,FALSE),"")</f>
        <v>44746</v>
      </c>
      <c r="W3484" s="25" t="s">
        <v>7261</v>
      </c>
    </row>
    <row r="3485" spans="1:23" hidden="1">
      <c r="A3485" s="25" t="s">
        <v>7261</v>
      </c>
      <c r="B3485" s="25" t="s">
        <v>8108</v>
      </c>
      <c r="C3485" s="25" t="s">
        <v>7264</v>
      </c>
      <c r="D3485" s="25" t="s">
        <v>5510</v>
      </c>
      <c r="E3485" s="25" t="s">
        <v>8110</v>
      </c>
      <c r="F3485" s="25" t="s">
        <v>15440</v>
      </c>
      <c r="G3485" s="25" t="s">
        <v>15441</v>
      </c>
      <c r="H3485" s="21">
        <v>73.45</v>
      </c>
      <c r="I3485" s="25" t="s">
        <v>7296</v>
      </c>
      <c r="J3485" s="25" t="s">
        <v>7288</v>
      </c>
      <c r="K3485" s="25" t="s">
        <v>7262</v>
      </c>
      <c r="L3485" s="25" t="s">
        <v>7259</v>
      </c>
      <c r="M3485" s="21">
        <v>73.45</v>
      </c>
      <c r="N3485" s="21">
        <v>73.45</v>
      </c>
      <c r="O3485" s="21">
        <v>0</v>
      </c>
      <c r="P3485" s="21">
        <v>73.45</v>
      </c>
      <c r="Q3485" s="25" t="s">
        <v>8113</v>
      </c>
      <c r="R3485" s="1" t="str">
        <f t="shared" si="58"/>
        <v>ST10049</v>
      </c>
      <c r="S3485" t="str">
        <f>VLOOKUP(R3485,Data!$C$2:$D$261,2,0)</f>
        <v>Colonel By</v>
      </c>
      <c r="T3485">
        <f>COUNTIF('Feb 2022'!A:A,D3485)+COUNTIF('Mar 2022'!A:A,D3485)+COUNTIF('Apr 2022'!A:A,D3485)+COUNTIF('May 2022'!A:A,D3485)+COUNTIF('June 2022'!A:A,D3485)+COUNTIF('July 2022'!A:A,D3485)+COUNTIF('Aug 2022'!A:A,D3485)+COUNTIF('Sep 2022'!A:A,D3485)+COUNTIF('Oct 2022'!A:A,D3485)+COUNTIF('Dec 2022'!A:A,D3485)</f>
        <v>1</v>
      </c>
      <c r="U3485" t="str">
        <f>VLOOKUP(Q3485,'Capital Lookup'!A:B,2,FALSE)</f>
        <v>No</v>
      </c>
      <c r="V3485" s="2">
        <f>IFERROR(VLOOKUP(LEFT(F3485,10),'Find Purchase Orders'!B:J,9,FALSE),"")</f>
        <v>44746</v>
      </c>
      <c r="W3485" s="25" t="s">
        <v>7261</v>
      </c>
    </row>
    <row r="3486" spans="1:23" hidden="1">
      <c r="A3486" s="25" t="s">
        <v>7261</v>
      </c>
      <c r="B3486" s="25" t="s">
        <v>8387</v>
      </c>
      <c r="C3486" s="25" t="s">
        <v>7264</v>
      </c>
      <c r="D3486" s="25" t="s">
        <v>5511</v>
      </c>
      <c r="E3486" s="25" t="s">
        <v>14900</v>
      </c>
      <c r="F3486" s="25" t="s">
        <v>15442</v>
      </c>
      <c r="G3486" s="25" t="s">
        <v>15443</v>
      </c>
      <c r="H3486" s="21">
        <v>525</v>
      </c>
      <c r="I3486" s="25" t="s">
        <v>7296</v>
      </c>
      <c r="J3486" s="25" t="s">
        <v>7288</v>
      </c>
      <c r="K3486" s="25" t="s">
        <v>7258</v>
      </c>
      <c r="L3486" s="25" t="s">
        <v>7259</v>
      </c>
      <c r="M3486" s="21">
        <v>525</v>
      </c>
      <c r="N3486" s="21">
        <v>525</v>
      </c>
      <c r="O3486" s="21">
        <v>0</v>
      </c>
      <c r="P3486" s="21">
        <v>525</v>
      </c>
      <c r="Q3486" s="25" t="s">
        <v>8392</v>
      </c>
      <c r="R3486" s="1" t="str">
        <f t="shared" si="58"/>
        <v>ST10071</v>
      </c>
      <c r="S3486" t="str">
        <f>VLOOKUP(R3486,Data!$C$2:$D$261,2,0)</f>
        <v>Riverbend</v>
      </c>
      <c r="T3486">
        <f>COUNTIF('Feb 2022'!A:A,D3486)+COUNTIF('Mar 2022'!A:A,D3486)+COUNTIF('Apr 2022'!A:A,D3486)+COUNTIF('May 2022'!A:A,D3486)+COUNTIF('June 2022'!A:A,D3486)+COUNTIF('July 2022'!A:A,D3486)+COUNTIF('Aug 2022'!A:A,D3486)+COUNTIF('Sep 2022'!A:A,D3486)+COUNTIF('Oct 2022'!A:A,D3486)+COUNTIF('Dec 2022'!A:A,D3486)</f>
        <v>1</v>
      </c>
      <c r="U3486" t="str">
        <f>VLOOKUP(Q3486,'Capital Lookup'!A:B,2,FALSE)</f>
        <v>No</v>
      </c>
      <c r="V3486" s="2">
        <f>IFERROR(VLOOKUP(LEFT(F3486,10),'Find Purchase Orders'!B:J,9,FALSE),"")</f>
        <v>44746</v>
      </c>
      <c r="W3486" s="25" t="s">
        <v>7261</v>
      </c>
    </row>
    <row r="3487" spans="1:23" hidden="1">
      <c r="A3487" s="25" t="s">
        <v>7261</v>
      </c>
      <c r="B3487" s="25" t="s">
        <v>8387</v>
      </c>
      <c r="C3487" s="25" t="s">
        <v>7264</v>
      </c>
      <c r="D3487" s="25" t="s">
        <v>5511</v>
      </c>
      <c r="E3487" s="25" t="s">
        <v>14900</v>
      </c>
      <c r="F3487" s="25" t="s">
        <v>15444</v>
      </c>
      <c r="G3487" s="25" t="s">
        <v>10238</v>
      </c>
      <c r="H3487" s="21">
        <v>4120.72</v>
      </c>
      <c r="I3487" s="25" t="s">
        <v>7296</v>
      </c>
      <c r="J3487" s="25" t="s">
        <v>7288</v>
      </c>
      <c r="K3487" s="25" t="s">
        <v>7262</v>
      </c>
      <c r="L3487" s="25" t="s">
        <v>7259</v>
      </c>
      <c r="M3487" s="21">
        <v>4120.72</v>
      </c>
      <c r="N3487" s="21">
        <v>4120.7299999999996</v>
      </c>
      <c r="O3487" s="21">
        <v>-0.01</v>
      </c>
      <c r="P3487" s="21">
        <v>4120.72</v>
      </c>
      <c r="Q3487" s="25" t="s">
        <v>8392</v>
      </c>
      <c r="R3487" s="1" t="str">
        <f t="shared" si="58"/>
        <v>ST10071</v>
      </c>
      <c r="S3487" t="str">
        <f>VLOOKUP(R3487,Data!$C$2:$D$261,2,0)</f>
        <v>Riverbend</v>
      </c>
      <c r="T3487">
        <f>COUNTIF('Feb 2022'!A:A,D3487)+COUNTIF('Mar 2022'!A:A,D3487)+COUNTIF('Apr 2022'!A:A,D3487)+COUNTIF('May 2022'!A:A,D3487)+COUNTIF('June 2022'!A:A,D3487)+COUNTIF('July 2022'!A:A,D3487)+COUNTIF('Aug 2022'!A:A,D3487)+COUNTIF('Sep 2022'!A:A,D3487)+COUNTIF('Oct 2022'!A:A,D3487)+COUNTIF('Dec 2022'!A:A,D3487)</f>
        <v>1</v>
      </c>
      <c r="U3487" t="str">
        <f>VLOOKUP(Q3487,'Capital Lookup'!A:B,2,FALSE)</f>
        <v>No</v>
      </c>
      <c r="V3487" s="2">
        <f>IFERROR(VLOOKUP(LEFT(F3487,10),'Find Purchase Orders'!B:J,9,FALSE),"")</f>
        <v>44746</v>
      </c>
      <c r="W3487" s="25" t="s">
        <v>7261</v>
      </c>
    </row>
    <row r="3488" spans="1:23" hidden="1">
      <c r="A3488" s="25" t="s">
        <v>7261</v>
      </c>
      <c r="B3488" s="25" t="s">
        <v>8387</v>
      </c>
      <c r="C3488" s="25" t="s">
        <v>7264</v>
      </c>
      <c r="D3488" s="25" t="s">
        <v>5511</v>
      </c>
      <c r="E3488" s="25" t="s">
        <v>14900</v>
      </c>
      <c r="F3488" s="25" t="s">
        <v>15445</v>
      </c>
      <c r="G3488" s="25" t="s">
        <v>15446</v>
      </c>
      <c r="H3488" s="21">
        <v>9890.32</v>
      </c>
      <c r="I3488" s="25" t="s">
        <v>7296</v>
      </c>
      <c r="J3488" s="25" t="s">
        <v>7288</v>
      </c>
      <c r="K3488" s="25" t="s">
        <v>7262</v>
      </c>
      <c r="L3488" s="25" t="s">
        <v>7259</v>
      </c>
      <c r="M3488" s="21">
        <v>9890.32</v>
      </c>
      <c r="N3488" s="21">
        <v>9801.6</v>
      </c>
      <c r="O3488" s="21">
        <v>88.72</v>
      </c>
      <c r="P3488" s="21">
        <v>9890.32</v>
      </c>
      <c r="Q3488" s="25" t="s">
        <v>8392</v>
      </c>
      <c r="R3488" s="1" t="str">
        <f t="shared" si="58"/>
        <v>ST10071</v>
      </c>
      <c r="S3488" t="str">
        <f>VLOOKUP(R3488,Data!$C$2:$D$261,2,0)</f>
        <v>Riverbend</v>
      </c>
      <c r="T3488">
        <f>COUNTIF('Feb 2022'!A:A,D3488)+COUNTIF('Mar 2022'!A:A,D3488)+COUNTIF('Apr 2022'!A:A,D3488)+COUNTIF('May 2022'!A:A,D3488)+COUNTIF('June 2022'!A:A,D3488)+COUNTIF('July 2022'!A:A,D3488)+COUNTIF('Aug 2022'!A:A,D3488)+COUNTIF('Sep 2022'!A:A,D3488)+COUNTIF('Oct 2022'!A:A,D3488)+COUNTIF('Dec 2022'!A:A,D3488)</f>
        <v>1</v>
      </c>
      <c r="U3488" t="str">
        <f>VLOOKUP(Q3488,'Capital Lookup'!A:B,2,FALSE)</f>
        <v>No</v>
      </c>
      <c r="V3488" s="2">
        <f>IFERROR(VLOOKUP(LEFT(F3488,10),'Find Purchase Orders'!B:J,9,FALSE),"")</f>
        <v>44746</v>
      </c>
      <c r="W3488" s="25" t="s">
        <v>7261</v>
      </c>
    </row>
    <row r="3489" spans="1:23" hidden="1">
      <c r="A3489" s="25" t="s">
        <v>7261</v>
      </c>
      <c r="B3489" s="25" t="s">
        <v>8387</v>
      </c>
      <c r="C3489" s="25" t="s">
        <v>7264</v>
      </c>
      <c r="D3489" s="25" t="s">
        <v>5512</v>
      </c>
      <c r="E3489" s="25" t="s">
        <v>14900</v>
      </c>
      <c r="F3489" s="25" t="s">
        <v>15447</v>
      </c>
      <c r="G3489" s="25" t="s">
        <v>15448</v>
      </c>
      <c r="H3489" s="21">
        <v>8004.83</v>
      </c>
      <c r="I3489" s="25" t="s">
        <v>7296</v>
      </c>
      <c r="J3489" s="25" t="s">
        <v>7288</v>
      </c>
      <c r="K3489" s="25" t="s">
        <v>7262</v>
      </c>
      <c r="L3489" s="25" t="s">
        <v>7259</v>
      </c>
      <c r="M3489" s="21">
        <v>8004.83</v>
      </c>
      <c r="N3489" s="21">
        <v>7973.65</v>
      </c>
      <c r="O3489" s="21">
        <v>31.18</v>
      </c>
      <c r="P3489" s="21">
        <v>8004.83</v>
      </c>
      <c r="Q3489" s="25" t="s">
        <v>8392</v>
      </c>
      <c r="R3489" s="1" t="str">
        <f t="shared" si="58"/>
        <v>ST10071</v>
      </c>
      <c r="S3489" t="str">
        <f>VLOOKUP(R3489,Data!$C$2:$D$261,2,0)</f>
        <v>Riverbend</v>
      </c>
      <c r="T3489">
        <f>COUNTIF('Feb 2022'!A:A,D3489)+COUNTIF('Mar 2022'!A:A,D3489)+COUNTIF('Apr 2022'!A:A,D3489)+COUNTIF('May 2022'!A:A,D3489)+COUNTIF('June 2022'!A:A,D3489)+COUNTIF('July 2022'!A:A,D3489)+COUNTIF('Aug 2022'!A:A,D3489)+COUNTIF('Sep 2022'!A:A,D3489)+COUNTIF('Oct 2022'!A:A,D3489)+COUNTIF('Dec 2022'!A:A,D3489)</f>
        <v>1</v>
      </c>
      <c r="U3489" t="str">
        <f>VLOOKUP(Q3489,'Capital Lookup'!A:B,2,FALSE)</f>
        <v>No</v>
      </c>
      <c r="V3489" s="2">
        <f>IFERROR(VLOOKUP(LEFT(F3489,10),'Find Purchase Orders'!B:J,9,FALSE),"")</f>
        <v>44746</v>
      </c>
      <c r="W3489" s="25" t="s">
        <v>7261</v>
      </c>
    </row>
    <row r="3490" spans="1:23" hidden="1">
      <c r="A3490" s="25" t="s">
        <v>7261</v>
      </c>
      <c r="B3490" s="25" t="s">
        <v>8387</v>
      </c>
      <c r="C3490" s="25" t="s">
        <v>7264</v>
      </c>
      <c r="D3490" s="25" t="s">
        <v>5512</v>
      </c>
      <c r="E3490" s="25" t="s">
        <v>14900</v>
      </c>
      <c r="F3490" s="25" t="s">
        <v>15449</v>
      </c>
      <c r="G3490" s="25" t="s">
        <v>10848</v>
      </c>
      <c r="H3490" s="21">
        <v>6491.76</v>
      </c>
      <c r="I3490" s="25" t="s">
        <v>7296</v>
      </c>
      <c r="J3490" s="25" t="s">
        <v>7288</v>
      </c>
      <c r="K3490" s="25" t="s">
        <v>7262</v>
      </c>
      <c r="L3490" s="25" t="s">
        <v>7259</v>
      </c>
      <c r="M3490" s="21">
        <v>6491.76</v>
      </c>
      <c r="N3490" s="21">
        <v>6491.76</v>
      </c>
      <c r="O3490" s="21">
        <v>0</v>
      </c>
      <c r="P3490" s="21">
        <v>6491.76</v>
      </c>
      <c r="Q3490" s="25" t="s">
        <v>8392</v>
      </c>
      <c r="R3490" s="1" t="str">
        <f t="shared" si="58"/>
        <v>ST10071</v>
      </c>
      <c r="S3490" t="str">
        <f>VLOOKUP(R3490,Data!$C$2:$D$261,2,0)</f>
        <v>Riverbend</v>
      </c>
      <c r="T3490">
        <f>COUNTIF('Feb 2022'!A:A,D3490)+COUNTIF('Mar 2022'!A:A,D3490)+COUNTIF('Apr 2022'!A:A,D3490)+COUNTIF('May 2022'!A:A,D3490)+COUNTIF('June 2022'!A:A,D3490)+COUNTIF('July 2022'!A:A,D3490)+COUNTIF('Aug 2022'!A:A,D3490)+COUNTIF('Sep 2022'!A:A,D3490)+COUNTIF('Oct 2022'!A:A,D3490)+COUNTIF('Dec 2022'!A:A,D3490)</f>
        <v>1</v>
      </c>
      <c r="U3490" t="str">
        <f>VLOOKUP(Q3490,'Capital Lookup'!A:B,2,FALSE)</f>
        <v>No</v>
      </c>
      <c r="V3490" s="2">
        <f>IFERROR(VLOOKUP(LEFT(F3490,10),'Find Purchase Orders'!B:J,9,FALSE),"")</f>
        <v>44746</v>
      </c>
      <c r="W3490" s="25" t="s">
        <v>7261</v>
      </c>
    </row>
    <row r="3491" spans="1:23" hidden="1">
      <c r="A3491" s="25" t="s">
        <v>7261</v>
      </c>
      <c r="B3491" s="25" t="s">
        <v>8387</v>
      </c>
      <c r="C3491" s="25" t="s">
        <v>7264</v>
      </c>
      <c r="D3491" s="25" t="s">
        <v>5513</v>
      </c>
      <c r="E3491" s="25" t="s">
        <v>14900</v>
      </c>
      <c r="F3491" s="25" t="s">
        <v>15450</v>
      </c>
      <c r="G3491" s="25" t="s">
        <v>15451</v>
      </c>
      <c r="H3491" s="21">
        <v>8528.26</v>
      </c>
      <c r="I3491" s="25" t="s">
        <v>7296</v>
      </c>
      <c r="J3491" s="25" t="s">
        <v>7288</v>
      </c>
      <c r="K3491" s="25" t="s">
        <v>7262</v>
      </c>
      <c r="L3491" s="25" t="s">
        <v>7259</v>
      </c>
      <c r="M3491" s="21">
        <v>8528.26</v>
      </c>
      <c r="N3491" s="21">
        <v>8457.7000000000007</v>
      </c>
      <c r="O3491" s="21">
        <v>70.56</v>
      </c>
      <c r="P3491" s="21">
        <v>8528.26</v>
      </c>
      <c r="Q3491" s="25" t="s">
        <v>8392</v>
      </c>
      <c r="R3491" s="1" t="str">
        <f t="shared" si="58"/>
        <v>ST10071</v>
      </c>
      <c r="S3491" t="str">
        <f>VLOOKUP(R3491,Data!$C$2:$D$261,2,0)</f>
        <v>Riverbend</v>
      </c>
      <c r="T3491">
        <f>COUNTIF('Feb 2022'!A:A,D3491)+COUNTIF('Mar 2022'!A:A,D3491)+COUNTIF('Apr 2022'!A:A,D3491)+COUNTIF('May 2022'!A:A,D3491)+COUNTIF('June 2022'!A:A,D3491)+COUNTIF('July 2022'!A:A,D3491)+COUNTIF('Aug 2022'!A:A,D3491)+COUNTIF('Sep 2022'!A:A,D3491)+COUNTIF('Oct 2022'!A:A,D3491)+COUNTIF('Dec 2022'!A:A,D3491)</f>
        <v>1</v>
      </c>
      <c r="U3491" t="str">
        <f>VLOOKUP(Q3491,'Capital Lookup'!A:B,2,FALSE)</f>
        <v>No</v>
      </c>
      <c r="V3491" s="2">
        <f>IFERROR(VLOOKUP(LEFT(F3491,10),'Find Purchase Orders'!B:J,9,FALSE),"")</f>
        <v>44746</v>
      </c>
      <c r="W3491" s="25" t="s">
        <v>7261</v>
      </c>
    </row>
    <row r="3492" spans="1:23" hidden="1">
      <c r="A3492" s="25" t="s">
        <v>7261</v>
      </c>
      <c r="B3492" s="25" t="s">
        <v>8387</v>
      </c>
      <c r="C3492" s="25" t="s">
        <v>7264</v>
      </c>
      <c r="D3492" s="25" t="s">
        <v>5513</v>
      </c>
      <c r="E3492" s="25" t="s">
        <v>14900</v>
      </c>
      <c r="F3492" s="25" t="s">
        <v>15452</v>
      </c>
      <c r="G3492" s="25" t="s">
        <v>12106</v>
      </c>
      <c r="H3492" s="21">
        <v>3570</v>
      </c>
      <c r="I3492" s="25" t="s">
        <v>7296</v>
      </c>
      <c r="J3492" s="25" t="s">
        <v>7288</v>
      </c>
      <c r="K3492" s="25" t="s">
        <v>7262</v>
      </c>
      <c r="L3492" s="25" t="s">
        <v>7259</v>
      </c>
      <c r="M3492" s="21">
        <v>3570</v>
      </c>
      <c r="N3492" s="21">
        <v>3570</v>
      </c>
      <c r="O3492" s="21">
        <v>0</v>
      </c>
      <c r="P3492" s="21">
        <v>3570</v>
      </c>
      <c r="Q3492" s="25" t="s">
        <v>8392</v>
      </c>
      <c r="R3492" s="1" t="str">
        <f t="shared" si="58"/>
        <v>ST10071</v>
      </c>
      <c r="S3492" t="str">
        <f>VLOOKUP(R3492,Data!$C$2:$D$261,2,0)</f>
        <v>Riverbend</v>
      </c>
      <c r="T3492">
        <f>COUNTIF('Feb 2022'!A:A,D3492)+COUNTIF('Mar 2022'!A:A,D3492)+COUNTIF('Apr 2022'!A:A,D3492)+COUNTIF('May 2022'!A:A,D3492)+COUNTIF('June 2022'!A:A,D3492)+COUNTIF('July 2022'!A:A,D3492)+COUNTIF('Aug 2022'!A:A,D3492)+COUNTIF('Sep 2022'!A:A,D3492)+COUNTIF('Oct 2022'!A:A,D3492)+COUNTIF('Dec 2022'!A:A,D3492)</f>
        <v>1</v>
      </c>
      <c r="U3492" t="str">
        <f>VLOOKUP(Q3492,'Capital Lookup'!A:B,2,FALSE)</f>
        <v>No</v>
      </c>
      <c r="V3492" s="2">
        <f>IFERROR(VLOOKUP(LEFT(F3492,10),'Find Purchase Orders'!B:J,9,FALSE),"")</f>
        <v>44746</v>
      </c>
      <c r="W3492" s="25" t="s">
        <v>7261</v>
      </c>
    </row>
    <row r="3493" spans="1:23" hidden="1">
      <c r="A3493" s="25" t="s">
        <v>7261</v>
      </c>
      <c r="B3493" s="25" t="s">
        <v>8387</v>
      </c>
      <c r="C3493" s="25" t="s">
        <v>7264</v>
      </c>
      <c r="D3493" s="25" t="s">
        <v>5514</v>
      </c>
      <c r="E3493" s="25" t="s">
        <v>14900</v>
      </c>
      <c r="F3493" s="25" t="s">
        <v>15453</v>
      </c>
      <c r="G3493" s="25" t="s">
        <v>15454</v>
      </c>
      <c r="H3493" s="21">
        <v>12948.45</v>
      </c>
      <c r="I3493" s="25" t="s">
        <v>7296</v>
      </c>
      <c r="J3493" s="25" t="s">
        <v>7288</v>
      </c>
      <c r="K3493" s="25" t="s">
        <v>7262</v>
      </c>
      <c r="L3493" s="25" t="s">
        <v>7259</v>
      </c>
      <c r="M3493" s="21">
        <v>12948.45</v>
      </c>
      <c r="N3493" s="21">
        <v>12820.91</v>
      </c>
      <c r="O3493" s="21">
        <v>127.54</v>
      </c>
      <c r="P3493" s="21">
        <v>12948.45</v>
      </c>
      <c r="Q3493" s="25" t="s">
        <v>8392</v>
      </c>
      <c r="R3493" s="1" t="str">
        <f t="shared" si="58"/>
        <v>ST10071</v>
      </c>
      <c r="S3493" t="str">
        <f>VLOOKUP(R3493,Data!$C$2:$D$261,2,0)</f>
        <v>Riverbend</v>
      </c>
      <c r="T3493">
        <f>COUNTIF('Feb 2022'!A:A,D3493)+COUNTIF('Mar 2022'!A:A,D3493)+COUNTIF('Apr 2022'!A:A,D3493)+COUNTIF('May 2022'!A:A,D3493)+COUNTIF('June 2022'!A:A,D3493)+COUNTIF('July 2022'!A:A,D3493)+COUNTIF('Aug 2022'!A:A,D3493)+COUNTIF('Sep 2022'!A:A,D3493)+COUNTIF('Oct 2022'!A:A,D3493)+COUNTIF('Dec 2022'!A:A,D3493)</f>
        <v>1</v>
      </c>
      <c r="U3493" t="str">
        <f>VLOOKUP(Q3493,'Capital Lookup'!A:B,2,FALSE)</f>
        <v>No</v>
      </c>
      <c r="V3493" s="2">
        <f>IFERROR(VLOOKUP(LEFT(F3493,10),'Find Purchase Orders'!B:J,9,FALSE),"")</f>
        <v>44746</v>
      </c>
      <c r="W3493" s="25" t="s">
        <v>7261</v>
      </c>
    </row>
    <row r="3494" spans="1:23" hidden="1">
      <c r="A3494" s="25" t="s">
        <v>7261</v>
      </c>
      <c r="B3494" s="25" t="s">
        <v>8387</v>
      </c>
      <c r="C3494" s="25" t="s">
        <v>7264</v>
      </c>
      <c r="D3494" s="25" t="s">
        <v>5514</v>
      </c>
      <c r="E3494" s="25" t="s">
        <v>14900</v>
      </c>
      <c r="F3494" s="25" t="s">
        <v>15455</v>
      </c>
      <c r="G3494" s="25" t="s">
        <v>15456</v>
      </c>
      <c r="H3494" s="21">
        <v>630</v>
      </c>
      <c r="I3494" s="25" t="s">
        <v>7296</v>
      </c>
      <c r="J3494" s="25" t="s">
        <v>7288</v>
      </c>
      <c r="K3494" s="25" t="s">
        <v>7262</v>
      </c>
      <c r="L3494" s="25" t="s">
        <v>7259</v>
      </c>
      <c r="M3494" s="21">
        <v>630</v>
      </c>
      <c r="N3494" s="21">
        <v>630</v>
      </c>
      <c r="O3494" s="21">
        <v>0</v>
      </c>
      <c r="P3494" s="21">
        <v>630</v>
      </c>
      <c r="Q3494" s="25" t="s">
        <v>8392</v>
      </c>
      <c r="R3494" s="1" t="str">
        <f t="shared" ref="R3494:R3557" si="59">CONCATENATE("ST",LEFT(B3494,5))</f>
        <v>ST10071</v>
      </c>
      <c r="S3494" t="str">
        <f>VLOOKUP(R3494,Data!$C$2:$D$261,2,0)</f>
        <v>Riverbend</v>
      </c>
      <c r="T3494">
        <f>COUNTIF('Feb 2022'!A:A,D3494)+COUNTIF('Mar 2022'!A:A,D3494)+COUNTIF('Apr 2022'!A:A,D3494)+COUNTIF('May 2022'!A:A,D3494)+COUNTIF('June 2022'!A:A,D3494)+COUNTIF('July 2022'!A:A,D3494)+COUNTIF('Aug 2022'!A:A,D3494)+COUNTIF('Sep 2022'!A:A,D3494)+COUNTIF('Oct 2022'!A:A,D3494)+COUNTIF('Dec 2022'!A:A,D3494)</f>
        <v>1</v>
      </c>
      <c r="U3494" t="str">
        <f>VLOOKUP(Q3494,'Capital Lookup'!A:B,2,FALSE)</f>
        <v>No</v>
      </c>
      <c r="V3494" s="2">
        <f>IFERROR(VLOOKUP(LEFT(F3494,10),'Find Purchase Orders'!B:J,9,FALSE),"")</f>
        <v>44746</v>
      </c>
      <c r="W3494" s="25" t="s">
        <v>7261</v>
      </c>
    </row>
    <row r="3495" spans="1:23" hidden="1">
      <c r="A3495" s="25" t="s">
        <v>9632</v>
      </c>
      <c r="B3495" s="25" t="s">
        <v>7662</v>
      </c>
      <c r="C3495" s="25" t="s">
        <v>7264</v>
      </c>
      <c r="D3495" s="25" t="s">
        <v>5515</v>
      </c>
      <c r="E3495" s="25" t="s">
        <v>8423</v>
      </c>
      <c r="F3495" s="25" t="s">
        <v>15457</v>
      </c>
      <c r="G3495" s="25" t="s">
        <v>15458</v>
      </c>
      <c r="H3495" s="21">
        <v>12390.56</v>
      </c>
      <c r="I3495" s="25" t="s">
        <v>7287</v>
      </c>
      <c r="J3495" s="25" t="s">
        <v>7288</v>
      </c>
      <c r="K3495" s="25" t="s">
        <v>7579</v>
      </c>
      <c r="L3495" s="25" t="s">
        <v>8156</v>
      </c>
      <c r="M3495" s="21">
        <v>12390.56</v>
      </c>
      <c r="N3495" s="22">
        <v>0</v>
      </c>
      <c r="O3495" s="21">
        <v>12390.56</v>
      </c>
      <c r="P3495" s="21">
        <v>1327.56</v>
      </c>
      <c r="Q3495" s="25" t="s">
        <v>15355</v>
      </c>
      <c r="R3495" s="1" t="str">
        <f t="shared" si="59"/>
        <v>ST10055</v>
      </c>
      <c r="S3495" t="str">
        <f>VLOOKUP(R3495,Data!$C$2:$D$261,2,0)</f>
        <v>Hollyburn House</v>
      </c>
      <c r="T3495">
        <f>COUNTIF('Feb 2022'!A:A,D3495)+COUNTIF('Mar 2022'!A:A,D3495)+COUNTIF('Apr 2022'!A:A,D3495)+COUNTIF('May 2022'!A:A,D3495)+COUNTIF('June 2022'!A:A,D3495)+COUNTIF('July 2022'!A:A,D3495)+COUNTIF('Aug 2022'!A:A,D3495)+COUNTIF('Sep 2022'!A:A,D3495)+COUNTIF('Oct 2022'!A:A,D3495)+COUNTIF('Dec 2022'!A:A,D3495)</f>
        <v>1</v>
      </c>
      <c r="U3495" t="str">
        <f>VLOOKUP(Q3495,'Capital Lookup'!A:B,2,FALSE)</f>
        <v>No</v>
      </c>
      <c r="V3495" s="2">
        <f>IFERROR(VLOOKUP(LEFT(F3495,10),'Find Purchase Orders'!B:J,9,FALSE),"")</f>
        <v>44755</v>
      </c>
      <c r="W3495" s="25" t="s">
        <v>7261</v>
      </c>
    </row>
    <row r="3496" spans="1:23" hidden="1">
      <c r="A3496" s="25" t="s">
        <v>9632</v>
      </c>
      <c r="B3496" s="25" t="s">
        <v>7662</v>
      </c>
      <c r="C3496" s="25" t="s">
        <v>7264</v>
      </c>
      <c r="D3496" s="25" t="s">
        <v>5515</v>
      </c>
      <c r="E3496" s="25" t="s">
        <v>8423</v>
      </c>
      <c r="F3496" s="25" t="s">
        <v>15459</v>
      </c>
      <c r="G3496" s="25" t="s">
        <v>15460</v>
      </c>
      <c r="H3496" s="21">
        <v>3895.36</v>
      </c>
      <c r="I3496" s="25" t="s">
        <v>7287</v>
      </c>
      <c r="J3496" s="25" t="s">
        <v>7288</v>
      </c>
      <c r="K3496" s="25" t="s">
        <v>7579</v>
      </c>
      <c r="L3496" s="25" t="s">
        <v>8156</v>
      </c>
      <c r="M3496" s="21">
        <v>3895.36</v>
      </c>
      <c r="N3496" s="22">
        <v>0</v>
      </c>
      <c r="O3496" s="21">
        <v>3895.36</v>
      </c>
      <c r="P3496" s="21">
        <v>417.36</v>
      </c>
      <c r="Q3496" s="25" t="s">
        <v>15355</v>
      </c>
      <c r="R3496" s="1" t="str">
        <f t="shared" si="59"/>
        <v>ST10055</v>
      </c>
      <c r="S3496" t="str">
        <f>VLOOKUP(R3496,Data!$C$2:$D$261,2,0)</f>
        <v>Hollyburn House</v>
      </c>
      <c r="T3496">
        <f>COUNTIF('Feb 2022'!A:A,D3496)+COUNTIF('Mar 2022'!A:A,D3496)+COUNTIF('Apr 2022'!A:A,D3496)+COUNTIF('May 2022'!A:A,D3496)+COUNTIF('June 2022'!A:A,D3496)+COUNTIF('July 2022'!A:A,D3496)+COUNTIF('Aug 2022'!A:A,D3496)+COUNTIF('Sep 2022'!A:A,D3496)+COUNTIF('Oct 2022'!A:A,D3496)+COUNTIF('Dec 2022'!A:A,D3496)</f>
        <v>1</v>
      </c>
      <c r="U3496" t="str">
        <f>VLOOKUP(Q3496,'Capital Lookup'!A:B,2,FALSE)</f>
        <v>No</v>
      </c>
      <c r="V3496" s="2">
        <f>IFERROR(VLOOKUP(LEFT(F3496,10),'Find Purchase Orders'!B:J,9,FALSE),"")</f>
        <v>44755</v>
      </c>
      <c r="W3496" s="25" t="s">
        <v>7261</v>
      </c>
    </row>
    <row r="3497" spans="1:23" hidden="1">
      <c r="A3497" s="25" t="s">
        <v>7261</v>
      </c>
      <c r="B3497" s="25" t="s">
        <v>7662</v>
      </c>
      <c r="C3497" s="25" t="s">
        <v>7264</v>
      </c>
      <c r="D3497" s="25" t="s">
        <v>5516</v>
      </c>
      <c r="E3497" s="25" t="s">
        <v>8423</v>
      </c>
      <c r="F3497" s="25" t="s">
        <v>15461</v>
      </c>
      <c r="G3497" s="25" t="s">
        <v>15462</v>
      </c>
      <c r="H3497" s="21">
        <v>5878.43</v>
      </c>
      <c r="I3497" s="25" t="s">
        <v>7296</v>
      </c>
      <c r="J3497" s="25" t="s">
        <v>7288</v>
      </c>
      <c r="K3497" s="25" t="s">
        <v>7262</v>
      </c>
      <c r="L3497" s="25" t="s">
        <v>7259</v>
      </c>
      <c r="M3497" s="21">
        <v>5878.43</v>
      </c>
      <c r="N3497" s="21">
        <v>5878.43</v>
      </c>
      <c r="O3497" s="21">
        <v>0</v>
      </c>
      <c r="P3497" s="21">
        <v>5878.43</v>
      </c>
      <c r="Q3497" s="25" t="s">
        <v>8426</v>
      </c>
      <c r="R3497" s="1" t="str">
        <f t="shared" si="59"/>
        <v>ST10055</v>
      </c>
      <c r="S3497" t="str">
        <f>VLOOKUP(R3497,Data!$C$2:$D$261,2,0)</f>
        <v>Hollyburn House</v>
      </c>
      <c r="T3497">
        <f>COUNTIF('Feb 2022'!A:A,D3497)+COUNTIF('Mar 2022'!A:A,D3497)+COUNTIF('Apr 2022'!A:A,D3497)+COUNTIF('May 2022'!A:A,D3497)+COUNTIF('June 2022'!A:A,D3497)+COUNTIF('July 2022'!A:A,D3497)+COUNTIF('Aug 2022'!A:A,D3497)+COUNTIF('Sep 2022'!A:A,D3497)+COUNTIF('Oct 2022'!A:A,D3497)+COUNTIF('Dec 2022'!A:A,D3497)</f>
        <v>1</v>
      </c>
      <c r="U3497" t="str">
        <f>VLOOKUP(Q3497,'Capital Lookup'!A:B,2,FALSE)</f>
        <v>No</v>
      </c>
      <c r="V3497" s="2">
        <f>IFERROR(VLOOKUP(LEFT(F3497,10),'Find Purchase Orders'!B:J,9,FALSE),"")</f>
        <v>44754</v>
      </c>
      <c r="W3497" s="25" t="s">
        <v>7261</v>
      </c>
    </row>
    <row r="3498" spans="1:23" hidden="1">
      <c r="A3498" s="25" t="s">
        <v>7261</v>
      </c>
      <c r="B3498" s="25" t="s">
        <v>7662</v>
      </c>
      <c r="C3498" s="25" t="s">
        <v>7264</v>
      </c>
      <c r="D3498" s="25" t="s">
        <v>5516</v>
      </c>
      <c r="E3498" s="25" t="s">
        <v>8423</v>
      </c>
      <c r="F3498" s="25" t="s">
        <v>15463</v>
      </c>
      <c r="G3498" s="25" t="s">
        <v>15241</v>
      </c>
      <c r="H3498" s="21">
        <v>10074.75</v>
      </c>
      <c r="I3498" s="25" t="s">
        <v>7296</v>
      </c>
      <c r="J3498" s="25" t="s">
        <v>7288</v>
      </c>
      <c r="K3498" s="25" t="s">
        <v>7262</v>
      </c>
      <c r="L3498" s="25" t="s">
        <v>7259</v>
      </c>
      <c r="M3498" s="21">
        <v>10074.75</v>
      </c>
      <c r="N3498" s="21">
        <v>10074.75</v>
      </c>
      <c r="O3498" s="21">
        <v>0</v>
      </c>
      <c r="P3498" s="21">
        <v>10074.75</v>
      </c>
      <c r="Q3498" s="25" t="s">
        <v>8426</v>
      </c>
      <c r="R3498" s="1" t="str">
        <f t="shared" si="59"/>
        <v>ST10055</v>
      </c>
      <c r="S3498" t="str">
        <f>VLOOKUP(R3498,Data!$C$2:$D$261,2,0)</f>
        <v>Hollyburn House</v>
      </c>
      <c r="T3498">
        <f>COUNTIF('Feb 2022'!A:A,D3498)+COUNTIF('Mar 2022'!A:A,D3498)+COUNTIF('Apr 2022'!A:A,D3498)+COUNTIF('May 2022'!A:A,D3498)+COUNTIF('June 2022'!A:A,D3498)+COUNTIF('July 2022'!A:A,D3498)+COUNTIF('Aug 2022'!A:A,D3498)+COUNTIF('Sep 2022'!A:A,D3498)+COUNTIF('Oct 2022'!A:A,D3498)+COUNTIF('Dec 2022'!A:A,D3498)</f>
        <v>1</v>
      </c>
      <c r="U3498" t="str">
        <f>VLOOKUP(Q3498,'Capital Lookup'!A:B,2,FALSE)</f>
        <v>No</v>
      </c>
      <c r="V3498" s="2">
        <f>IFERROR(VLOOKUP(LEFT(F3498,10),'Find Purchase Orders'!B:J,9,FALSE),"")</f>
        <v>44754</v>
      </c>
      <c r="W3498" s="25" t="s">
        <v>7261</v>
      </c>
    </row>
    <row r="3499" spans="1:23" hidden="1">
      <c r="A3499" s="25" t="s">
        <v>7269</v>
      </c>
      <c r="B3499" s="25" t="s">
        <v>7956</v>
      </c>
      <c r="C3499" s="25" t="s">
        <v>7271</v>
      </c>
      <c r="D3499" s="25" t="s">
        <v>5517</v>
      </c>
      <c r="E3499" s="25" t="s">
        <v>14048</v>
      </c>
      <c r="F3499" s="25" t="s">
        <v>15464</v>
      </c>
      <c r="G3499" s="25" t="s">
        <v>15465</v>
      </c>
      <c r="H3499" s="21">
        <v>15818.87</v>
      </c>
      <c r="I3499" s="25" t="s">
        <v>7296</v>
      </c>
      <c r="J3499" s="25" t="s">
        <v>7288</v>
      </c>
      <c r="K3499" s="25" t="s">
        <v>7495</v>
      </c>
      <c r="L3499" s="25" t="s">
        <v>15365</v>
      </c>
      <c r="M3499" s="21">
        <v>15818.87</v>
      </c>
      <c r="N3499" s="21">
        <v>15818.87</v>
      </c>
      <c r="O3499" s="21">
        <v>0</v>
      </c>
      <c r="P3499" s="21">
        <v>15818.87</v>
      </c>
      <c r="Q3499" s="25" t="s">
        <v>15466</v>
      </c>
      <c r="R3499" s="1" t="str">
        <f t="shared" si="59"/>
        <v>ST10184</v>
      </c>
      <c r="S3499" t="str">
        <f>VLOOKUP(R3499,Data!$C$2:$D$261,2,0)</f>
        <v>Riverbend Place</v>
      </c>
      <c r="T3499">
        <f>COUNTIF('Feb 2022'!A:A,D3499)+COUNTIF('Mar 2022'!A:A,D3499)+COUNTIF('Apr 2022'!A:A,D3499)+COUNTIF('May 2022'!A:A,D3499)+COUNTIF('June 2022'!A:A,D3499)+COUNTIF('July 2022'!A:A,D3499)+COUNTIF('Aug 2022'!A:A,D3499)+COUNTIF('Sep 2022'!A:A,D3499)+COUNTIF('Oct 2022'!A:A,D3499)+COUNTIF('Dec 2022'!A:A,D3499)</f>
        <v>1</v>
      </c>
      <c r="U3499" t="str">
        <f>VLOOKUP(Q3499,'Capital Lookup'!A:B,2,FALSE)</f>
        <v>No</v>
      </c>
      <c r="V3499" s="2">
        <f>IFERROR(VLOOKUP(LEFT(F3499,10),'Find Purchase Orders'!B:J,9,FALSE),"")</f>
        <v>44760</v>
      </c>
      <c r="W3499" s="25" t="s">
        <v>7261</v>
      </c>
    </row>
    <row r="3500" spans="1:23" hidden="1">
      <c r="A3500" s="25" t="s">
        <v>7261</v>
      </c>
      <c r="B3500" s="25" t="s">
        <v>7657</v>
      </c>
      <c r="C3500" s="25" t="s">
        <v>7282</v>
      </c>
      <c r="D3500" s="25" t="s">
        <v>15467</v>
      </c>
      <c r="E3500" s="25" t="s">
        <v>9816</v>
      </c>
      <c r="F3500" s="25" t="s">
        <v>15468</v>
      </c>
      <c r="G3500" s="25" t="s">
        <v>15469</v>
      </c>
      <c r="H3500" s="21">
        <v>28083.439999999999</v>
      </c>
      <c r="I3500" s="25" t="s">
        <v>7296</v>
      </c>
      <c r="J3500" s="25" t="s">
        <v>7288</v>
      </c>
      <c r="K3500" s="25" t="s">
        <v>8696</v>
      </c>
      <c r="L3500" s="25" t="s">
        <v>7652</v>
      </c>
      <c r="M3500" s="21">
        <v>28083.439999999999</v>
      </c>
      <c r="N3500" s="22">
        <v>0</v>
      </c>
      <c r="O3500" s="21">
        <v>28083.439999999999</v>
      </c>
      <c r="P3500" s="21">
        <v>28083.439999999999</v>
      </c>
      <c r="Q3500" s="25" t="s">
        <v>7661</v>
      </c>
      <c r="R3500" s="1" t="str">
        <f t="shared" si="59"/>
        <v>ST10018</v>
      </c>
      <c r="S3500" t="str">
        <f>VLOOKUP(R3500,Data!$C$2:$D$261,2,0)</f>
        <v>The Annex</v>
      </c>
      <c r="T3500">
        <f>COUNTIF('Feb 2022'!A:A,D3500)+COUNTIF('Mar 2022'!A:A,D3500)+COUNTIF('Apr 2022'!A:A,D3500)+COUNTIF('May 2022'!A:A,D3500)+COUNTIF('June 2022'!A:A,D3500)+COUNTIF('July 2022'!A:A,D3500)+COUNTIF('Aug 2022'!A:A,D3500)+COUNTIF('Sep 2022'!A:A,D3500)+COUNTIF('Oct 2022'!A:A,D3500)+COUNTIF('Dec 2022'!A:A,D3500)</f>
        <v>0</v>
      </c>
      <c r="U3500" t="str">
        <f>VLOOKUP(Q3500,'Capital Lookup'!A:B,2,FALSE)</f>
        <v>Yes</v>
      </c>
      <c r="V3500" s="2">
        <f>IFERROR(VLOOKUP(LEFT(F3500,10),'Find Purchase Orders'!B:J,9,FALSE),"")</f>
        <v>44761</v>
      </c>
      <c r="W3500" s="25" t="s">
        <v>7261</v>
      </c>
    </row>
    <row r="3501" spans="1:23" hidden="1">
      <c r="A3501" s="25" t="s">
        <v>7261</v>
      </c>
      <c r="B3501" s="25" t="s">
        <v>7657</v>
      </c>
      <c r="C3501" s="25" t="s">
        <v>7282</v>
      </c>
      <c r="D3501" s="25" t="s">
        <v>15467</v>
      </c>
      <c r="E3501" s="25" t="s">
        <v>9816</v>
      </c>
      <c r="F3501" s="25" t="s">
        <v>15470</v>
      </c>
      <c r="G3501" s="25" t="s">
        <v>15471</v>
      </c>
      <c r="H3501" s="21">
        <v>2712</v>
      </c>
      <c r="I3501" s="25" t="s">
        <v>7287</v>
      </c>
      <c r="J3501" s="25" t="s">
        <v>7288</v>
      </c>
      <c r="K3501" s="25" t="s">
        <v>8696</v>
      </c>
      <c r="L3501" s="25" t="s">
        <v>7652</v>
      </c>
      <c r="M3501" s="21">
        <v>2712</v>
      </c>
      <c r="N3501" s="22">
        <v>0</v>
      </c>
      <c r="O3501" s="21">
        <v>2712</v>
      </c>
      <c r="P3501" s="21">
        <v>312</v>
      </c>
      <c r="Q3501" s="25" t="s">
        <v>7661</v>
      </c>
      <c r="R3501" s="1" t="str">
        <f t="shared" si="59"/>
        <v>ST10018</v>
      </c>
      <c r="S3501" t="str">
        <f>VLOOKUP(R3501,Data!$C$2:$D$261,2,0)</f>
        <v>The Annex</v>
      </c>
      <c r="T3501">
        <f>COUNTIF('Feb 2022'!A:A,D3501)+COUNTIF('Mar 2022'!A:A,D3501)+COUNTIF('Apr 2022'!A:A,D3501)+COUNTIF('May 2022'!A:A,D3501)+COUNTIF('June 2022'!A:A,D3501)+COUNTIF('July 2022'!A:A,D3501)+COUNTIF('Aug 2022'!A:A,D3501)+COUNTIF('Sep 2022'!A:A,D3501)+COUNTIF('Oct 2022'!A:A,D3501)+COUNTIF('Dec 2022'!A:A,D3501)</f>
        <v>0</v>
      </c>
      <c r="U3501" t="str">
        <f>VLOOKUP(Q3501,'Capital Lookup'!A:B,2,FALSE)</f>
        <v>Yes</v>
      </c>
      <c r="V3501" s="2">
        <f>IFERROR(VLOOKUP(LEFT(F3501,10),'Find Purchase Orders'!B:J,9,FALSE),"")</f>
        <v>44761</v>
      </c>
      <c r="W3501" s="25" t="s">
        <v>7261</v>
      </c>
    </row>
    <row r="3502" spans="1:23" hidden="1">
      <c r="A3502" s="25" t="s">
        <v>7261</v>
      </c>
      <c r="B3502" s="25" t="s">
        <v>7643</v>
      </c>
      <c r="C3502" s="25" t="s">
        <v>7282</v>
      </c>
      <c r="D3502" s="25" t="s">
        <v>15472</v>
      </c>
      <c r="E3502" s="25" t="s">
        <v>9816</v>
      </c>
      <c r="F3502" s="25" t="s">
        <v>15473</v>
      </c>
      <c r="G3502" s="25" t="s">
        <v>15474</v>
      </c>
      <c r="H3502" s="21">
        <v>29955.59</v>
      </c>
      <c r="I3502" s="25" t="s">
        <v>7296</v>
      </c>
      <c r="J3502" s="25" t="s">
        <v>7288</v>
      </c>
      <c r="K3502" s="25" t="s">
        <v>8696</v>
      </c>
      <c r="L3502" s="25" t="s">
        <v>7652</v>
      </c>
      <c r="M3502" s="21">
        <v>29955.59</v>
      </c>
      <c r="N3502" s="22">
        <v>0</v>
      </c>
      <c r="O3502" s="21">
        <v>29955.59</v>
      </c>
      <c r="P3502" s="21">
        <v>29955.59</v>
      </c>
      <c r="Q3502" s="25" t="s">
        <v>7653</v>
      </c>
      <c r="R3502" s="1" t="str">
        <f t="shared" si="59"/>
        <v>ST10020</v>
      </c>
      <c r="S3502" t="str">
        <f>VLOOKUP(R3502,Data!$C$2:$D$261,2,0)</f>
        <v>Kingsway</v>
      </c>
      <c r="T3502">
        <f>COUNTIF('Feb 2022'!A:A,D3502)+COUNTIF('Mar 2022'!A:A,D3502)+COUNTIF('Apr 2022'!A:A,D3502)+COUNTIF('May 2022'!A:A,D3502)+COUNTIF('June 2022'!A:A,D3502)+COUNTIF('July 2022'!A:A,D3502)+COUNTIF('Aug 2022'!A:A,D3502)+COUNTIF('Sep 2022'!A:A,D3502)+COUNTIF('Oct 2022'!A:A,D3502)+COUNTIF('Dec 2022'!A:A,D3502)</f>
        <v>0</v>
      </c>
      <c r="U3502" t="str">
        <f>VLOOKUP(Q3502,'Capital Lookup'!A:B,2,FALSE)</f>
        <v>Yes</v>
      </c>
      <c r="V3502" s="2">
        <f>IFERROR(VLOOKUP(LEFT(F3502,10),'Find Purchase Orders'!B:J,9,FALSE),"")</f>
        <v>44769</v>
      </c>
      <c r="W3502" s="25" t="s">
        <v>7261</v>
      </c>
    </row>
    <row r="3503" spans="1:23" hidden="1">
      <c r="A3503" s="25" t="s">
        <v>7252</v>
      </c>
      <c r="B3503" s="25" t="s">
        <v>7546</v>
      </c>
      <c r="C3503" s="25" t="s">
        <v>7254</v>
      </c>
      <c r="D3503" s="25" t="s">
        <v>5518</v>
      </c>
      <c r="E3503" s="25" t="s">
        <v>7548</v>
      </c>
      <c r="F3503" s="25" t="s">
        <v>15475</v>
      </c>
      <c r="G3503" s="25" t="s">
        <v>15476</v>
      </c>
      <c r="H3503" s="21">
        <v>1942.39</v>
      </c>
      <c r="I3503" s="25" t="s">
        <v>7296</v>
      </c>
      <c r="J3503" s="25" t="s">
        <v>7288</v>
      </c>
      <c r="K3503" s="25" t="s">
        <v>7262</v>
      </c>
      <c r="L3503" s="25" t="s">
        <v>7259</v>
      </c>
      <c r="M3503" s="21">
        <v>1942.39</v>
      </c>
      <c r="N3503" s="21">
        <v>1942.39</v>
      </c>
      <c r="O3503" s="21">
        <v>0</v>
      </c>
      <c r="P3503" s="21">
        <v>1942.39</v>
      </c>
      <c r="Q3503" s="25" t="s">
        <v>7551</v>
      </c>
      <c r="R3503" s="1" t="str">
        <f t="shared" si="59"/>
        <v>ST10096</v>
      </c>
      <c r="S3503" t="str">
        <f>VLOOKUP(R3503,Data!$C$2:$D$261,2,0)</f>
        <v>Chatham</v>
      </c>
      <c r="T3503">
        <f>COUNTIF('Feb 2022'!A:A,D3503)+COUNTIF('Mar 2022'!A:A,D3503)+COUNTIF('Apr 2022'!A:A,D3503)+COUNTIF('May 2022'!A:A,D3503)+COUNTIF('June 2022'!A:A,D3503)+COUNTIF('July 2022'!A:A,D3503)+COUNTIF('Aug 2022'!A:A,D3503)+COUNTIF('Sep 2022'!A:A,D3503)+COUNTIF('Oct 2022'!A:A,D3503)+COUNTIF('Dec 2022'!A:A,D3503)</f>
        <v>1</v>
      </c>
      <c r="U3503" t="str">
        <f>VLOOKUP(Q3503,'Capital Lookup'!A:B,2,FALSE)</f>
        <v>No</v>
      </c>
      <c r="V3503" s="2">
        <f>IFERROR(VLOOKUP(LEFT(F3503,10),'Find Purchase Orders'!B:J,9,FALSE),"")</f>
        <v>44749</v>
      </c>
      <c r="W3503" s="25" t="s">
        <v>7261</v>
      </c>
    </row>
    <row r="3504" spans="1:23" hidden="1">
      <c r="A3504" s="25" t="s">
        <v>7261</v>
      </c>
      <c r="B3504" s="25" t="s">
        <v>7662</v>
      </c>
      <c r="C3504" s="25" t="s">
        <v>7264</v>
      </c>
      <c r="D3504" s="25" t="s">
        <v>15477</v>
      </c>
      <c r="E3504" s="25" t="s">
        <v>9816</v>
      </c>
      <c r="F3504" s="25" t="s">
        <v>15478</v>
      </c>
      <c r="G3504" s="25" t="s">
        <v>15479</v>
      </c>
      <c r="H3504" s="21">
        <v>24981.58</v>
      </c>
      <c r="I3504" s="25" t="s">
        <v>7296</v>
      </c>
      <c r="J3504" s="25" t="s">
        <v>7288</v>
      </c>
      <c r="K3504" s="25" t="s">
        <v>8696</v>
      </c>
      <c r="L3504" s="25" t="s">
        <v>7652</v>
      </c>
      <c r="M3504" s="21">
        <v>24981.58</v>
      </c>
      <c r="N3504" s="22">
        <v>0</v>
      </c>
      <c r="O3504" s="21">
        <v>24981.58</v>
      </c>
      <c r="P3504" s="21">
        <v>24981.58</v>
      </c>
      <c r="Q3504" s="25" t="s">
        <v>7666</v>
      </c>
      <c r="R3504" s="1" t="str">
        <f t="shared" si="59"/>
        <v>ST10055</v>
      </c>
      <c r="S3504" t="str">
        <f>VLOOKUP(R3504,Data!$C$2:$D$261,2,0)</f>
        <v>Hollyburn House</v>
      </c>
      <c r="T3504">
        <f>COUNTIF('Feb 2022'!A:A,D3504)+COUNTIF('Mar 2022'!A:A,D3504)+COUNTIF('Apr 2022'!A:A,D3504)+COUNTIF('May 2022'!A:A,D3504)+COUNTIF('June 2022'!A:A,D3504)+COUNTIF('July 2022'!A:A,D3504)+COUNTIF('Aug 2022'!A:A,D3504)+COUNTIF('Sep 2022'!A:A,D3504)+COUNTIF('Oct 2022'!A:A,D3504)+COUNTIF('Dec 2022'!A:A,D3504)</f>
        <v>0</v>
      </c>
      <c r="U3504" t="str">
        <f>VLOOKUP(Q3504,'Capital Lookup'!A:B,2,FALSE)</f>
        <v>Yes</v>
      </c>
      <c r="V3504" s="2">
        <f>IFERROR(VLOOKUP(LEFT(F3504,10),'Find Purchase Orders'!B:J,9,FALSE),"")</f>
        <v>44763</v>
      </c>
      <c r="W3504" s="25" t="s">
        <v>7261</v>
      </c>
    </row>
    <row r="3505" spans="1:23" hidden="1">
      <c r="A3505" s="25" t="s">
        <v>7261</v>
      </c>
      <c r="B3505" s="25" t="s">
        <v>12039</v>
      </c>
      <c r="C3505" s="25" t="s">
        <v>7264</v>
      </c>
      <c r="D3505" s="25" t="s">
        <v>5519</v>
      </c>
      <c r="E3505" s="25" t="s">
        <v>12040</v>
      </c>
      <c r="F3505" s="25" t="s">
        <v>15480</v>
      </c>
      <c r="G3505" s="25" t="s">
        <v>15481</v>
      </c>
      <c r="H3505" s="21">
        <v>17101.740000000002</v>
      </c>
      <c r="I3505" s="25" t="s">
        <v>7296</v>
      </c>
      <c r="J3505" s="25" t="s">
        <v>7288</v>
      </c>
      <c r="K3505" s="25" t="s">
        <v>7262</v>
      </c>
      <c r="L3505" s="25" t="s">
        <v>7259</v>
      </c>
      <c r="M3505" s="21">
        <v>17101.740000000002</v>
      </c>
      <c r="N3505" s="21">
        <v>17101.740000000002</v>
      </c>
      <c r="O3505" s="21">
        <v>0</v>
      </c>
      <c r="P3505" s="21">
        <v>17101.740000000002</v>
      </c>
      <c r="Q3505" s="25" t="s">
        <v>12043</v>
      </c>
      <c r="R3505" s="1" t="str">
        <f t="shared" si="59"/>
        <v>ST10037</v>
      </c>
      <c r="S3505" t="str">
        <f>VLOOKUP(R3505,Data!$C$2:$D$261,2,0)</f>
        <v>Stittsville Villa</v>
      </c>
      <c r="T3505">
        <f>COUNTIF('Feb 2022'!A:A,D3505)+COUNTIF('Mar 2022'!A:A,D3505)+COUNTIF('Apr 2022'!A:A,D3505)+COUNTIF('May 2022'!A:A,D3505)+COUNTIF('June 2022'!A:A,D3505)+COUNTIF('July 2022'!A:A,D3505)+COUNTIF('Aug 2022'!A:A,D3505)+COUNTIF('Sep 2022'!A:A,D3505)+COUNTIF('Oct 2022'!A:A,D3505)+COUNTIF('Dec 2022'!A:A,D3505)</f>
        <v>1</v>
      </c>
      <c r="U3505" t="str">
        <f>VLOOKUP(Q3505,'Capital Lookup'!A:B,2,FALSE)</f>
        <v>No</v>
      </c>
      <c r="V3505" s="2">
        <f>IFERROR(VLOOKUP(LEFT(F3505,10),'Find Purchase Orders'!B:J,9,FALSE),"")</f>
        <v>44753</v>
      </c>
      <c r="W3505" s="25" t="s">
        <v>7261</v>
      </c>
    </row>
    <row r="3506" spans="1:23" hidden="1">
      <c r="A3506" s="25" t="s">
        <v>7261</v>
      </c>
      <c r="B3506" s="25" t="s">
        <v>12039</v>
      </c>
      <c r="C3506" s="25" t="s">
        <v>7264</v>
      </c>
      <c r="D3506" s="25" t="s">
        <v>5519</v>
      </c>
      <c r="E3506" s="25" t="s">
        <v>12040</v>
      </c>
      <c r="F3506" s="25" t="s">
        <v>15482</v>
      </c>
      <c r="G3506" s="25" t="s">
        <v>15483</v>
      </c>
      <c r="H3506" s="21">
        <v>8154.58</v>
      </c>
      <c r="I3506" s="25" t="s">
        <v>7296</v>
      </c>
      <c r="J3506" s="25" t="s">
        <v>7288</v>
      </c>
      <c r="K3506" s="25" t="s">
        <v>7262</v>
      </c>
      <c r="L3506" s="25" t="s">
        <v>7259</v>
      </c>
      <c r="M3506" s="21">
        <v>8154.58</v>
      </c>
      <c r="N3506" s="21">
        <v>8154.58</v>
      </c>
      <c r="O3506" s="21">
        <v>0</v>
      </c>
      <c r="P3506" s="21">
        <v>8154.58</v>
      </c>
      <c r="Q3506" s="25" t="s">
        <v>12043</v>
      </c>
      <c r="R3506" s="1" t="str">
        <f t="shared" si="59"/>
        <v>ST10037</v>
      </c>
      <c r="S3506" t="str">
        <f>VLOOKUP(R3506,Data!$C$2:$D$261,2,0)</f>
        <v>Stittsville Villa</v>
      </c>
      <c r="T3506">
        <f>COUNTIF('Feb 2022'!A:A,D3506)+COUNTIF('Mar 2022'!A:A,D3506)+COUNTIF('Apr 2022'!A:A,D3506)+COUNTIF('May 2022'!A:A,D3506)+COUNTIF('June 2022'!A:A,D3506)+COUNTIF('July 2022'!A:A,D3506)+COUNTIF('Aug 2022'!A:A,D3506)+COUNTIF('Sep 2022'!A:A,D3506)+COUNTIF('Oct 2022'!A:A,D3506)+COUNTIF('Dec 2022'!A:A,D3506)</f>
        <v>1</v>
      </c>
      <c r="U3506" t="str">
        <f>VLOOKUP(Q3506,'Capital Lookup'!A:B,2,FALSE)</f>
        <v>No</v>
      </c>
      <c r="V3506" s="2">
        <f>IFERROR(VLOOKUP(LEFT(F3506,10),'Find Purchase Orders'!B:J,9,FALSE),"")</f>
        <v>44753</v>
      </c>
      <c r="W3506" s="25" t="s">
        <v>7261</v>
      </c>
    </row>
    <row r="3507" spans="1:23" hidden="1">
      <c r="A3507" s="25" t="s">
        <v>7252</v>
      </c>
      <c r="B3507" s="25" t="s">
        <v>7574</v>
      </c>
      <c r="C3507" s="25" t="s">
        <v>7254</v>
      </c>
      <c r="D3507" s="25" t="s">
        <v>5520</v>
      </c>
      <c r="E3507" s="25" t="s">
        <v>7576</v>
      </c>
      <c r="F3507" s="25" t="s">
        <v>15484</v>
      </c>
      <c r="G3507" s="25" t="s">
        <v>15485</v>
      </c>
      <c r="H3507" s="21">
        <v>5365.81</v>
      </c>
      <c r="I3507" s="25" t="s">
        <v>7296</v>
      </c>
      <c r="J3507" s="25" t="s">
        <v>7288</v>
      </c>
      <c r="K3507" s="25" t="s">
        <v>7510</v>
      </c>
      <c r="L3507" s="25" t="s">
        <v>8176</v>
      </c>
      <c r="M3507" s="21">
        <v>5365.81</v>
      </c>
      <c r="N3507" s="21">
        <v>5365.81</v>
      </c>
      <c r="O3507" s="21">
        <v>0</v>
      </c>
      <c r="P3507" s="21">
        <v>5365.81</v>
      </c>
      <c r="Q3507" s="25" t="s">
        <v>15486</v>
      </c>
      <c r="R3507" s="1" t="str">
        <f t="shared" si="59"/>
        <v>ST10039</v>
      </c>
      <c r="S3507" t="str">
        <f>VLOOKUP(R3507,Data!$C$2:$D$261,2,0)</f>
        <v>Barrhaven</v>
      </c>
      <c r="T3507">
        <f>COUNTIF('Feb 2022'!A:A,D3507)+COUNTIF('Mar 2022'!A:A,D3507)+COUNTIF('Apr 2022'!A:A,D3507)+COUNTIF('May 2022'!A:A,D3507)+COUNTIF('June 2022'!A:A,D3507)+COUNTIF('July 2022'!A:A,D3507)+COUNTIF('Aug 2022'!A:A,D3507)+COUNTIF('Sep 2022'!A:A,D3507)+COUNTIF('Oct 2022'!A:A,D3507)+COUNTIF('Dec 2022'!A:A,D3507)</f>
        <v>1</v>
      </c>
      <c r="U3507" t="str">
        <f>VLOOKUP(Q3507,'Capital Lookup'!A:B,2,FALSE)</f>
        <v>No</v>
      </c>
      <c r="V3507" s="2">
        <f>IFERROR(VLOOKUP(LEFT(F3507,10),'Find Purchase Orders'!B:J,9,FALSE),"")</f>
        <v>44754</v>
      </c>
      <c r="W3507" s="25" t="s">
        <v>7261</v>
      </c>
    </row>
    <row r="3508" spans="1:23" hidden="1">
      <c r="A3508" s="25" t="s">
        <v>7252</v>
      </c>
      <c r="B3508" s="25" t="s">
        <v>7574</v>
      </c>
      <c r="C3508" s="25" t="s">
        <v>7254</v>
      </c>
      <c r="D3508" s="25" t="s">
        <v>5521</v>
      </c>
      <c r="E3508" s="25" t="s">
        <v>7576</v>
      </c>
      <c r="F3508" s="25" t="s">
        <v>15487</v>
      </c>
      <c r="G3508" s="25" t="s">
        <v>15488</v>
      </c>
      <c r="H3508" s="21">
        <v>2491.7600000000002</v>
      </c>
      <c r="I3508" s="25" t="s">
        <v>7296</v>
      </c>
      <c r="J3508" s="25" t="s">
        <v>7288</v>
      </c>
      <c r="K3508" s="25" t="s">
        <v>7495</v>
      </c>
      <c r="L3508" s="25" t="s">
        <v>7517</v>
      </c>
      <c r="M3508" s="21">
        <v>2491.7600000000002</v>
      </c>
      <c r="N3508" s="21">
        <v>2491.7600000000002</v>
      </c>
      <c r="O3508" s="21">
        <v>0</v>
      </c>
      <c r="P3508" s="21">
        <v>2491.7600000000002</v>
      </c>
      <c r="Q3508" s="25" t="s">
        <v>9491</v>
      </c>
      <c r="R3508" s="1" t="str">
        <f t="shared" si="59"/>
        <v>ST10039</v>
      </c>
      <c r="S3508" t="str">
        <f>VLOOKUP(R3508,Data!$C$2:$D$261,2,0)</f>
        <v>Barrhaven</v>
      </c>
      <c r="T3508">
        <f>COUNTIF('Feb 2022'!A:A,D3508)+COUNTIF('Mar 2022'!A:A,D3508)+COUNTIF('Apr 2022'!A:A,D3508)+COUNTIF('May 2022'!A:A,D3508)+COUNTIF('June 2022'!A:A,D3508)+COUNTIF('July 2022'!A:A,D3508)+COUNTIF('Aug 2022'!A:A,D3508)+COUNTIF('Sep 2022'!A:A,D3508)+COUNTIF('Oct 2022'!A:A,D3508)+COUNTIF('Dec 2022'!A:A,D3508)</f>
        <v>1</v>
      </c>
      <c r="U3508" t="str">
        <f>VLOOKUP(Q3508,'Capital Lookup'!A:B,2,FALSE)</f>
        <v>No</v>
      </c>
      <c r="V3508" s="2">
        <f>IFERROR(VLOOKUP(LEFT(F3508,10),'Find Purchase Orders'!B:J,9,FALSE),"")</f>
        <v>44754</v>
      </c>
      <c r="W3508" s="25" t="s">
        <v>7261</v>
      </c>
    </row>
    <row r="3509" spans="1:23" hidden="1">
      <c r="A3509" s="25" t="s">
        <v>7252</v>
      </c>
      <c r="B3509" s="25" t="s">
        <v>7574</v>
      </c>
      <c r="C3509" s="25" t="s">
        <v>7254</v>
      </c>
      <c r="D3509" s="25" t="s">
        <v>5522</v>
      </c>
      <c r="E3509" s="25" t="s">
        <v>7576</v>
      </c>
      <c r="F3509" s="25" t="s">
        <v>15489</v>
      </c>
      <c r="G3509" s="25" t="s">
        <v>15490</v>
      </c>
      <c r="H3509" s="21">
        <v>5627.54</v>
      </c>
      <c r="I3509" s="25" t="s">
        <v>7296</v>
      </c>
      <c r="J3509" s="25" t="s">
        <v>7288</v>
      </c>
      <c r="K3509" s="25" t="s">
        <v>7495</v>
      </c>
      <c r="L3509" s="25" t="s">
        <v>7517</v>
      </c>
      <c r="M3509" s="21">
        <v>5627.54</v>
      </c>
      <c r="N3509" s="21">
        <v>5627.54</v>
      </c>
      <c r="O3509" s="21">
        <v>0</v>
      </c>
      <c r="P3509" s="21">
        <v>5627.54</v>
      </c>
      <c r="Q3509" s="25" t="s">
        <v>9491</v>
      </c>
      <c r="R3509" s="1" t="str">
        <f t="shared" si="59"/>
        <v>ST10039</v>
      </c>
      <c r="S3509" t="str">
        <f>VLOOKUP(R3509,Data!$C$2:$D$261,2,0)</f>
        <v>Barrhaven</v>
      </c>
      <c r="T3509">
        <f>COUNTIF('Feb 2022'!A:A,D3509)+COUNTIF('Mar 2022'!A:A,D3509)+COUNTIF('Apr 2022'!A:A,D3509)+COUNTIF('May 2022'!A:A,D3509)+COUNTIF('June 2022'!A:A,D3509)+COUNTIF('July 2022'!A:A,D3509)+COUNTIF('Aug 2022'!A:A,D3509)+COUNTIF('Sep 2022'!A:A,D3509)+COUNTIF('Oct 2022'!A:A,D3509)+COUNTIF('Dec 2022'!A:A,D3509)</f>
        <v>1</v>
      </c>
      <c r="U3509" t="str">
        <f>VLOOKUP(Q3509,'Capital Lookup'!A:B,2,FALSE)</f>
        <v>No</v>
      </c>
      <c r="V3509" s="2">
        <f>IFERROR(VLOOKUP(LEFT(F3509,10),'Find Purchase Orders'!B:J,9,FALSE),"")</f>
        <v>44754</v>
      </c>
      <c r="W3509" s="25" t="s">
        <v>7261</v>
      </c>
    </row>
    <row r="3510" spans="1:23" hidden="1">
      <c r="A3510" s="25" t="s">
        <v>7261</v>
      </c>
      <c r="B3510" s="25" t="s">
        <v>12039</v>
      </c>
      <c r="C3510" s="25" t="s">
        <v>7264</v>
      </c>
      <c r="D3510" s="25" t="s">
        <v>5523</v>
      </c>
      <c r="E3510" s="25" t="s">
        <v>7500</v>
      </c>
      <c r="F3510" s="25" t="s">
        <v>15491</v>
      </c>
      <c r="G3510" s="25" t="s">
        <v>15492</v>
      </c>
      <c r="H3510" s="21">
        <v>7189.06</v>
      </c>
      <c r="I3510" s="25" t="s">
        <v>7287</v>
      </c>
      <c r="J3510" s="25" t="s">
        <v>7288</v>
      </c>
      <c r="K3510" s="25" t="s">
        <v>7495</v>
      </c>
      <c r="L3510" s="25" t="s">
        <v>7740</v>
      </c>
      <c r="M3510" s="21">
        <v>7189.06</v>
      </c>
      <c r="N3510" s="22">
        <v>0</v>
      </c>
      <c r="O3510" s="21">
        <v>7189.06</v>
      </c>
      <c r="P3510" s="21">
        <v>827.06</v>
      </c>
      <c r="Q3510" s="25" t="s">
        <v>15493</v>
      </c>
      <c r="R3510" s="1" t="str">
        <f t="shared" si="59"/>
        <v>ST10037</v>
      </c>
      <c r="S3510" t="str">
        <f>VLOOKUP(R3510,Data!$C$2:$D$261,2,0)</f>
        <v>Stittsville Villa</v>
      </c>
      <c r="T3510">
        <f>COUNTIF('Feb 2022'!A:A,D3510)+COUNTIF('Mar 2022'!A:A,D3510)+COUNTIF('Apr 2022'!A:A,D3510)+COUNTIF('May 2022'!A:A,D3510)+COUNTIF('June 2022'!A:A,D3510)+COUNTIF('July 2022'!A:A,D3510)+COUNTIF('Aug 2022'!A:A,D3510)+COUNTIF('Sep 2022'!A:A,D3510)+COUNTIF('Oct 2022'!A:A,D3510)+COUNTIF('Dec 2022'!A:A,D3510)</f>
        <v>1</v>
      </c>
      <c r="U3510" t="str">
        <f>VLOOKUP(Q3510,'Capital Lookup'!A:B,2,FALSE)</f>
        <v>No</v>
      </c>
      <c r="V3510" s="2">
        <f>IFERROR(VLOOKUP(LEFT(F3510,10),'Find Purchase Orders'!B:J,9,FALSE),"")</f>
        <v>44754</v>
      </c>
      <c r="W3510" s="25" t="s">
        <v>7261</v>
      </c>
    </row>
    <row r="3511" spans="1:23" hidden="1">
      <c r="A3511" s="25" t="s">
        <v>9415</v>
      </c>
      <c r="B3511" s="25" t="s">
        <v>7747</v>
      </c>
      <c r="C3511" s="25" t="s">
        <v>7254</v>
      </c>
      <c r="D3511" s="25" t="s">
        <v>15494</v>
      </c>
      <c r="E3511" s="25"/>
      <c r="H3511" s="21">
        <v>1268.98</v>
      </c>
      <c r="I3511" s="25" t="s">
        <v>7257</v>
      </c>
      <c r="K3511" s="25" t="s">
        <v>9371</v>
      </c>
      <c r="L3511" s="25" t="s">
        <v>9372</v>
      </c>
      <c r="M3511" s="22">
        <v>0</v>
      </c>
      <c r="N3511" s="22">
        <v>0</v>
      </c>
      <c r="O3511" s="21">
        <v>0</v>
      </c>
      <c r="P3511" s="21">
        <v>145.99</v>
      </c>
      <c r="Q3511" s="25" t="s">
        <v>15495</v>
      </c>
      <c r="R3511" s="1" t="str">
        <f t="shared" si="59"/>
        <v>ST10050</v>
      </c>
      <c r="S3511" t="str">
        <f>VLOOKUP(R3511,Data!$C$2:$D$261,2,0)</f>
        <v>Alta Vista</v>
      </c>
      <c r="T3511">
        <f>COUNTIF('Feb 2022'!A:A,D3511)+COUNTIF('Mar 2022'!A:A,D3511)+COUNTIF('Apr 2022'!A:A,D3511)+COUNTIF('May 2022'!A:A,D3511)+COUNTIF('June 2022'!A:A,D3511)+COUNTIF('July 2022'!A:A,D3511)+COUNTIF('Aug 2022'!A:A,D3511)+COUNTIF('Sep 2022'!A:A,D3511)+COUNTIF('Oct 2022'!A:A,D3511)+COUNTIF('Dec 2022'!A:A,D3511)</f>
        <v>0</v>
      </c>
      <c r="U3511" t="e">
        <f>VLOOKUP(Q3511,'Capital Lookup'!A:B,2,FALSE)</f>
        <v>#N/A</v>
      </c>
      <c r="V3511" s="2" t="str">
        <f>IFERROR(VLOOKUP(LEFT(F3511,10),'Find Purchase Orders'!B:J,9,FALSE),"")</f>
        <v/>
      </c>
      <c r="W3511" s="25" t="s">
        <v>7261</v>
      </c>
    </row>
    <row r="3512" spans="1:23" hidden="1">
      <c r="A3512" s="25" t="s">
        <v>9415</v>
      </c>
      <c r="B3512" s="25" t="s">
        <v>7747</v>
      </c>
      <c r="C3512" s="25" t="s">
        <v>7254</v>
      </c>
      <c r="D3512" s="25" t="s">
        <v>15494</v>
      </c>
      <c r="E3512" s="25"/>
      <c r="H3512" s="21">
        <v>1368.42</v>
      </c>
      <c r="I3512" s="25" t="s">
        <v>7257</v>
      </c>
      <c r="K3512" s="25" t="s">
        <v>9371</v>
      </c>
      <c r="L3512" s="25" t="s">
        <v>9372</v>
      </c>
      <c r="M3512" s="22">
        <v>0</v>
      </c>
      <c r="N3512" s="22">
        <v>0</v>
      </c>
      <c r="O3512" s="21">
        <v>0</v>
      </c>
      <c r="P3512" s="21">
        <v>157.43</v>
      </c>
      <c r="Q3512" s="25" t="s">
        <v>15495</v>
      </c>
      <c r="R3512" s="1" t="str">
        <f t="shared" si="59"/>
        <v>ST10050</v>
      </c>
      <c r="S3512" t="str">
        <f>VLOOKUP(R3512,Data!$C$2:$D$261,2,0)</f>
        <v>Alta Vista</v>
      </c>
      <c r="T3512">
        <f>COUNTIF('Feb 2022'!A:A,D3512)+COUNTIF('Mar 2022'!A:A,D3512)+COUNTIF('Apr 2022'!A:A,D3512)+COUNTIF('May 2022'!A:A,D3512)+COUNTIF('June 2022'!A:A,D3512)+COUNTIF('July 2022'!A:A,D3512)+COUNTIF('Aug 2022'!A:A,D3512)+COUNTIF('Sep 2022'!A:A,D3512)+COUNTIF('Oct 2022'!A:A,D3512)+COUNTIF('Dec 2022'!A:A,D3512)</f>
        <v>0</v>
      </c>
      <c r="U3512" t="e">
        <f>VLOOKUP(Q3512,'Capital Lookup'!A:B,2,FALSE)</f>
        <v>#N/A</v>
      </c>
      <c r="V3512" s="2" t="str">
        <f>IFERROR(VLOOKUP(LEFT(F3512,10),'Find Purchase Orders'!B:J,9,FALSE),"")</f>
        <v/>
      </c>
      <c r="W3512" s="25" t="s">
        <v>7261</v>
      </c>
    </row>
    <row r="3513" spans="1:23" hidden="1">
      <c r="A3513" s="25" t="s">
        <v>8723</v>
      </c>
      <c r="B3513" s="25" t="s">
        <v>8501</v>
      </c>
      <c r="C3513" s="25" t="s">
        <v>7264</v>
      </c>
      <c r="D3513" s="25" t="s">
        <v>5524</v>
      </c>
      <c r="E3513" s="25" t="s">
        <v>8140</v>
      </c>
      <c r="F3513" s="25" t="s">
        <v>15496</v>
      </c>
      <c r="G3513" s="25" t="s">
        <v>15497</v>
      </c>
      <c r="H3513" s="21">
        <v>6610.25</v>
      </c>
      <c r="I3513" s="25" t="s">
        <v>7296</v>
      </c>
      <c r="J3513" s="25" t="s">
        <v>7288</v>
      </c>
      <c r="K3513" s="25" t="s">
        <v>7591</v>
      </c>
      <c r="L3513" s="25" t="s">
        <v>8454</v>
      </c>
      <c r="M3513" s="21">
        <v>6610.25</v>
      </c>
      <c r="N3513" s="21">
        <v>6619.04</v>
      </c>
      <c r="O3513" s="21">
        <v>-8.7899999999999991</v>
      </c>
      <c r="P3513" s="21">
        <v>6610.25</v>
      </c>
      <c r="Q3513" s="25" t="s">
        <v>15498</v>
      </c>
      <c r="R3513" s="1" t="str">
        <f t="shared" si="59"/>
        <v>ST10005</v>
      </c>
      <c r="S3513" t="str">
        <f>VLOOKUP(R3513,Data!$C$2:$D$261,2,0)</f>
        <v>The Kensington Oakville</v>
      </c>
      <c r="T3513">
        <f>COUNTIF('Feb 2022'!A:A,D3513)+COUNTIF('Mar 2022'!A:A,D3513)+COUNTIF('Apr 2022'!A:A,D3513)+COUNTIF('May 2022'!A:A,D3513)+COUNTIF('June 2022'!A:A,D3513)+COUNTIF('July 2022'!A:A,D3513)+COUNTIF('Aug 2022'!A:A,D3513)+COUNTIF('Sep 2022'!A:A,D3513)+COUNTIF('Oct 2022'!A:A,D3513)+COUNTIF('Dec 2022'!A:A,D3513)</f>
        <v>1</v>
      </c>
      <c r="U3513" t="str">
        <f>VLOOKUP(Q3513,'Capital Lookup'!A:B,2,FALSE)</f>
        <v>No</v>
      </c>
      <c r="V3513" s="2">
        <f>IFERROR(VLOOKUP(LEFT(F3513,10),'Find Purchase Orders'!B:J,9,FALSE),"")</f>
        <v>44752</v>
      </c>
      <c r="W3513" s="25" t="s">
        <v>7261</v>
      </c>
    </row>
    <row r="3514" spans="1:23" hidden="1">
      <c r="A3514" s="25" t="s">
        <v>8451</v>
      </c>
      <c r="B3514" s="25" t="s">
        <v>8108</v>
      </c>
      <c r="C3514" s="25" t="s">
        <v>7264</v>
      </c>
      <c r="D3514" s="25" t="s">
        <v>5525</v>
      </c>
      <c r="E3514" s="25" t="s">
        <v>7500</v>
      </c>
      <c r="F3514" s="25" t="s">
        <v>15499</v>
      </c>
      <c r="G3514" s="25" t="s">
        <v>15500</v>
      </c>
      <c r="H3514" s="21">
        <v>1357.12</v>
      </c>
      <c r="I3514" s="25" t="s">
        <v>7296</v>
      </c>
      <c r="J3514" s="25" t="s">
        <v>7288</v>
      </c>
      <c r="K3514" s="25" t="s">
        <v>7579</v>
      </c>
      <c r="L3514" s="25" t="s">
        <v>8156</v>
      </c>
      <c r="M3514" s="21">
        <v>1357.12</v>
      </c>
      <c r="N3514" s="21">
        <v>1357.12</v>
      </c>
      <c r="O3514" s="21">
        <v>0</v>
      </c>
      <c r="P3514" s="21">
        <v>1357.12</v>
      </c>
      <c r="Q3514" s="25" t="s">
        <v>15501</v>
      </c>
      <c r="R3514" s="1" t="str">
        <f t="shared" si="59"/>
        <v>ST10049</v>
      </c>
      <c r="S3514" t="str">
        <f>VLOOKUP(R3514,Data!$C$2:$D$261,2,0)</f>
        <v>Colonel By</v>
      </c>
      <c r="T3514">
        <f>COUNTIF('Feb 2022'!A:A,D3514)+COUNTIF('Mar 2022'!A:A,D3514)+COUNTIF('Apr 2022'!A:A,D3514)+COUNTIF('May 2022'!A:A,D3514)+COUNTIF('June 2022'!A:A,D3514)+COUNTIF('July 2022'!A:A,D3514)+COUNTIF('Aug 2022'!A:A,D3514)+COUNTIF('Sep 2022'!A:A,D3514)+COUNTIF('Oct 2022'!A:A,D3514)+COUNTIF('Dec 2022'!A:A,D3514)</f>
        <v>1</v>
      </c>
      <c r="U3514" t="str">
        <f>VLOOKUP(Q3514,'Capital Lookup'!A:B,2,FALSE)</f>
        <v>No</v>
      </c>
      <c r="V3514" s="2">
        <f>IFERROR(VLOOKUP(LEFT(F3514,10),'Find Purchase Orders'!B:J,9,FALSE),"")</f>
        <v>44753</v>
      </c>
      <c r="W3514" s="25" t="s">
        <v>7261</v>
      </c>
    </row>
    <row r="3515" spans="1:23" hidden="1">
      <c r="A3515" s="25" t="s">
        <v>7530</v>
      </c>
      <c r="B3515" s="25" t="s">
        <v>7531</v>
      </c>
      <c r="C3515" s="25"/>
      <c r="D3515" s="25" t="s">
        <v>5526</v>
      </c>
      <c r="E3515" s="25" t="s">
        <v>7533</v>
      </c>
      <c r="F3515" s="25" t="s">
        <v>15502</v>
      </c>
      <c r="G3515" s="25" t="s">
        <v>15503</v>
      </c>
      <c r="H3515" s="21">
        <v>2408.6999999999998</v>
      </c>
      <c r="I3515" s="25" t="s">
        <v>7296</v>
      </c>
      <c r="J3515" s="25" t="s">
        <v>7288</v>
      </c>
      <c r="K3515" s="25" t="s">
        <v>7289</v>
      </c>
      <c r="L3515" s="25" t="s">
        <v>7259</v>
      </c>
      <c r="M3515" s="21">
        <v>2408.6999999999998</v>
      </c>
      <c r="N3515" s="21">
        <v>2408.6999999999998</v>
      </c>
      <c r="O3515" s="21">
        <v>0</v>
      </c>
      <c r="P3515" s="21">
        <v>2408.6999999999998</v>
      </c>
      <c r="Q3515" s="25" t="s">
        <v>7536</v>
      </c>
      <c r="R3515" s="1" t="str">
        <f t="shared" si="59"/>
        <v>ST10223</v>
      </c>
      <c r="S3515" t="str">
        <f>VLOOKUP(R3515,Data!$C$2:$D$261,2,0)</f>
        <v>Green Falls Landing</v>
      </c>
      <c r="T3515">
        <f>COUNTIF('Feb 2022'!A:A,D3515)+COUNTIF('Mar 2022'!A:A,D3515)+COUNTIF('Apr 2022'!A:A,D3515)+COUNTIF('May 2022'!A:A,D3515)+COUNTIF('June 2022'!A:A,D3515)+COUNTIF('July 2022'!A:A,D3515)+COUNTIF('Aug 2022'!A:A,D3515)+COUNTIF('Sep 2022'!A:A,D3515)+COUNTIF('Oct 2022'!A:A,D3515)+COUNTIF('Dec 2022'!A:A,D3515)</f>
        <v>1</v>
      </c>
      <c r="U3515" t="str">
        <f>VLOOKUP(Q3515,'Capital Lookup'!A:B,2,FALSE)</f>
        <v>No</v>
      </c>
      <c r="V3515" s="2">
        <f>IFERROR(VLOOKUP(LEFT(F3515,10),'Find Purchase Orders'!B:J,9,FALSE),"")</f>
        <v>44753</v>
      </c>
      <c r="W3515" s="25" t="s">
        <v>7261</v>
      </c>
    </row>
    <row r="3516" spans="1:23" hidden="1">
      <c r="A3516" s="25" t="s">
        <v>7530</v>
      </c>
      <c r="B3516" s="25" t="s">
        <v>7531</v>
      </c>
      <c r="C3516" s="25"/>
      <c r="D3516" s="25" t="s">
        <v>5527</v>
      </c>
      <c r="E3516" s="25" t="s">
        <v>7533</v>
      </c>
      <c r="F3516" s="25" t="s">
        <v>15504</v>
      </c>
      <c r="G3516" s="25" t="s">
        <v>15505</v>
      </c>
      <c r="H3516" s="21">
        <v>1792.65</v>
      </c>
      <c r="I3516" s="25" t="s">
        <v>7296</v>
      </c>
      <c r="J3516" s="25" t="s">
        <v>7288</v>
      </c>
      <c r="K3516" s="25" t="s">
        <v>7289</v>
      </c>
      <c r="L3516" s="25" t="s">
        <v>7259</v>
      </c>
      <c r="M3516" s="21">
        <v>1792.65</v>
      </c>
      <c r="N3516" s="21">
        <v>1792.65</v>
      </c>
      <c r="O3516" s="21">
        <v>0</v>
      </c>
      <c r="P3516" s="21">
        <v>1792.65</v>
      </c>
      <c r="Q3516" s="25" t="s">
        <v>7536</v>
      </c>
      <c r="R3516" s="1" t="str">
        <f t="shared" si="59"/>
        <v>ST10223</v>
      </c>
      <c r="S3516" t="str">
        <f>VLOOKUP(R3516,Data!$C$2:$D$261,2,0)</f>
        <v>Green Falls Landing</v>
      </c>
      <c r="T3516">
        <f>COUNTIF('Feb 2022'!A:A,D3516)+COUNTIF('Mar 2022'!A:A,D3516)+COUNTIF('Apr 2022'!A:A,D3516)+COUNTIF('May 2022'!A:A,D3516)+COUNTIF('June 2022'!A:A,D3516)+COUNTIF('July 2022'!A:A,D3516)+COUNTIF('Aug 2022'!A:A,D3516)+COUNTIF('Sep 2022'!A:A,D3516)+COUNTIF('Oct 2022'!A:A,D3516)+COUNTIF('Dec 2022'!A:A,D3516)</f>
        <v>1</v>
      </c>
      <c r="U3516" t="str">
        <f>VLOOKUP(Q3516,'Capital Lookup'!A:B,2,FALSE)</f>
        <v>No</v>
      </c>
      <c r="V3516" s="2">
        <f>IFERROR(VLOOKUP(LEFT(F3516,10),'Find Purchase Orders'!B:J,9,FALSE),"")</f>
        <v>44753</v>
      </c>
      <c r="W3516" s="25" t="s">
        <v>7261</v>
      </c>
    </row>
    <row r="3517" spans="1:23" hidden="1">
      <c r="A3517" s="25" t="s">
        <v>7530</v>
      </c>
      <c r="B3517" s="25" t="s">
        <v>7531</v>
      </c>
      <c r="C3517" s="25"/>
      <c r="D3517" s="25" t="s">
        <v>5528</v>
      </c>
      <c r="E3517" s="25" t="s">
        <v>7533</v>
      </c>
      <c r="F3517" s="25" t="s">
        <v>15506</v>
      </c>
      <c r="G3517" s="25" t="s">
        <v>15507</v>
      </c>
      <c r="H3517" s="21">
        <v>1792.65</v>
      </c>
      <c r="I3517" s="25" t="s">
        <v>7296</v>
      </c>
      <c r="J3517" s="25" t="s">
        <v>7288</v>
      </c>
      <c r="K3517" s="25" t="s">
        <v>7289</v>
      </c>
      <c r="L3517" s="25" t="s">
        <v>7259</v>
      </c>
      <c r="M3517" s="21">
        <v>1792.65</v>
      </c>
      <c r="N3517" s="21">
        <v>1792.65</v>
      </c>
      <c r="O3517" s="21">
        <v>0</v>
      </c>
      <c r="P3517" s="21">
        <v>1792.65</v>
      </c>
      <c r="Q3517" s="25" t="s">
        <v>7536</v>
      </c>
      <c r="R3517" s="1" t="str">
        <f t="shared" si="59"/>
        <v>ST10223</v>
      </c>
      <c r="S3517" t="str">
        <f>VLOOKUP(R3517,Data!$C$2:$D$261,2,0)</f>
        <v>Green Falls Landing</v>
      </c>
      <c r="T3517">
        <f>COUNTIF('Feb 2022'!A:A,D3517)+COUNTIF('Mar 2022'!A:A,D3517)+COUNTIF('Apr 2022'!A:A,D3517)+COUNTIF('May 2022'!A:A,D3517)+COUNTIF('June 2022'!A:A,D3517)+COUNTIF('July 2022'!A:A,D3517)+COUNTIF('Aug 2022'!A:A,D3517)+COUNTIF('Sep 2022'!A:A,D3517)+COUNTIF('Oct 2022'!A:A,D3517)+COUNTIF('Dec 2022'!A:A,D3517)</f>
        <v>1</v>
      </c>
      <c r="U3517" t="str">
        <f>VLOOKUP(Q3517,'Capital Lookup'!A:B,2,FALSE)</f>
        <v>No</v>
      </c>
      <c r="V3517" s="2">
        <f>IFERROR(VLOOKUP(LEFT(F3517,10),'Find Purchase Orders'!B:J,9,FALSE),"")</f>
        <v>44753</v>
      </c>
      <c r="W3517" s="25" t="s">
        <v>7261</v>
      </c>
    </row>
    <row r="3518" spans="1:23" hidden="1">
      <c r="A3518" s="25" t="s">
        <v>7530</v>
      </c>
      <c r="B3518" s="25" t="s">
        <v>7531</v>
      </c>
      <c r="C3518" s="25"/>
      <c r="D3518" s="25" t="s">
        <v>5529</v>
      </c>
      <c r="E3518" s="25" t="s">
        <v>7533</v>
      </c>
      <c r="F3518" s="25" t="s">
        <v>15508</v>
      </c>
      <c r="G3518" s="25" t="s">
        <v>15509</v>
      </c>
      <c r="H3518" s="21">
        <v>1792.65</v>
      </c>
      <c r="I3518" s="25" t="s">
        <v>7296</v>
      </c>
      <c r="J3518" s="25" t="s">
        <v>7288</v>
      </c>
      <c r="K3518" s="25" t="s">
        <v>7289</v>
      </c>
      <c r="L3518" s="25" t="s">
        <v>7259</v>
      </c>
      <c r="M3518" s="21">
        <v>1792.65</v>
      </c>
      <c r="N3518" s="21">
        <v>1792.65</v>
      </c>
      <c r="O3518" s="21">
        <v>0</v>
      </c>
      <c r="P3518" s="21">
        <v>1792.65</v>
      </c>
      <c r="Q3518" s="25" t="s">
        <v>7536</v>
      </c>
      <c r="R3518" s="1" t="str">
        <f t="shared" si="59"/>
        <v>ST10223</v>
      </c>
      <c r="S3518" t="str">
        <f>VLOOKUP(R3518,Data!$C$2:$D$261,2,0)</f>
        <v>Green Falls Landing</v>
      </c>
      <c r="T3518">
        <f>COUNTIF('Feb 2022'!A:A,D3518)+COUNTIF('Mar 2022'!A:A,D3518)+COUNTIF('Apr 2022'!A:A,D3518)+COUNTIF('May 2022'!A:A,D3518)+COUNTIF('June 2022'!A:A,D3518)+COUNTIF('July 2022'!A:A,D3518)+COUNTIF('Aug 2022'!A:A,D3518)+COUNTIF('Sep 2022'!A:A,D3518)+COUNTIF('Oct 2022'!A:A,D3518)+COUNTIF('Dec 2022'!A:A,D3518)</f>
        <v>1</v>
      </c>
      <c r="U3518" t="str">
        <f>VLOOKUP(Q3518,'Capital Lookup'!A:B,2,FALSE)</f>
        <v>No</v>
      </c>
      <c r="V3518" s="2">
        <f>IFERROR(VLOOKUP(LEFT(F3518,10),'Find Purchase Orders'!B:J,9,FALSE),"")</f>
        <v>44753</v>
      </c>
      <c r="W3518" s="25" t="s">
        <v>7261</v>
      </c>
    </row>
    <row r="3519" spans="1:23" hidden="1">
      <c r="A3519" s="25" t="s">
        <v>7530</v>
      </c>
      <c r="B3519" s="25" t="s">
        <v>7531</v>
      </c>
      <c r="C3519" s="25"/>
      <c r="D3519" s="25" t="s">
        <v>5530</v>
      </c>
      <c r="E3519" s="25" t="s">
        <v>7533</v>
      </c>
      <c r="F3519" s="25" t="s">
        <v>15510</v>
      </c>
      <c r="G3519" s="25" t="s">
        <v>15511</v>
      </c>
      <c r="H3519" s="21">
        <v>2408.6999999999998</v>
      </c>
      <c r="I3519" s="25" t="s">
        <v>7296</v>
      </c>
      <c r="J3519" s="25" t="s">
        <v>7288</v>
      </c>
      <c r="K3519" s="25" t="s">
        <v>7289</v>
      </c>
      <c r="L3519" s="25" t="s">
        <v>7259</v>
      </c>
      <c r="M3519" s="21">
        <v>2408.6999999999998</v>
      </c>
      <c r="N3519" s="21">
        <v>2408.6999999999998</v>
      </c>
      <c r="O3519" s="21">
        <v>0</v>
      </c>
      <c r="P3519" s="21">
        <v>2408.6999999999998</v>
      </c>
      <c r="Q3519" s="25" t="s">
        <v>7536</v>
      </c>
      <c r="R3519" s="1" t="str">
        <f t="shared" si="59"/>
        <v>ST10223</v>
      </c>
      <c r="S3519" t="str">
        <f>VLOOKUP(R3519,Data!$C$2:$D$261,2,0)</f>
        <v>Green Falls Landing</v>
      </c>
      <c r="T3519">
        <f>COUNTIF('Feb 2022'!A:A,D3519)+COUNTIF('Mar 2022'!A:A,D3519)+COUNTIF('Apr 2022'!A:A,D3519)+COUNTIF('May 2022'!A:A,D3519)+COUNTIF('June 2022'!A:A,D3519)+COUNTIF('July 2022'!A:A,D3519)+COUNTIF('Aug 2022'!A:A,D3519)+COUNTIF('Sep 2022'!A:A,D3519)+COUNTIF('Oct 2022'!A:A,D3519)+COUNTIF('Dec 2022'!A:A,D3519)</f>
        <v>1</v>
      </c>
      <c r="U3519" t="str">
        <f>VLOOKUP(Q3519,'Capital Lookup'!A:B,2,FALSE)</f>
        <v>No</v>
      </c>
      <c r="V3519" s="2">
        <f>IFERROR(VLOOKUP(LEFT(F3519,10),'Find Purchase Orders'!B:J,9,FALSE),"")</f>
        <v>44753</v>
      </c>
      <c r="W3519" s="25" t="s">
        <v>7261</v>
      </c>
    </row>
    <row r="3520" spans="1:23" hidden="1">
      <c r="A3520" s="25" t="s">
        <v>7530</v>
      </c>
      <c r="B3520" s="25" t="s">
        <v>7531</v>
      </c>
      <c r="C3520" s="25"/>
      <c r="D3520" s="25" t="s">
        <v>5531</v>
      </c>
      <c r="E3520" s="25" t="s">
        <v>7533</v>
      </c>
      <c r="F3520" s="25" t="s">
        <v>15512</v>
      </c>
      <c r="G3520" s="25" t="s">
        <v>15513</v>
      </c>
      <c r="H3520" s="21">
        <v>818.03</v>
      </c>
      <c r="I3520" s="25" t="s">
        <v>7296</v>
      </c>
      <c r="J3520" s="25" t="s">
        <v>7288</v>
      </c>
      <c r="K3520" s="25" t="s">
        <v>7258</v>
      </c>
      <c r="L3520" s="25" t="s">
        <v>7259</v>
      </c>
      <c r="M3520" s="21">
        <v>818.03</v>
      </c>
      <c r="N3520" s="21">
        <v>818.03</v>
      </c>
      <c r="O3520" s="21">
        <v>0</v>
      </c>
      <c r="P3520" s="21">
        <v>818.03</v>
      </c>
      <c r="Q3520" s="25" t="s">
        <v>7536</v>
      </c>
      <c r="R3520" s="1" t="str">
        <f t="shared" si="59"/>
        <v>ST10223</v>
      </c>
      <c r="S3520" t="str">
        <f>VLOOKUP(R3520,Data!$C$2:$D$261,2,0)</f>
        <v>Green Falls Landing</v>
      </c>
      <c r="T3520">
        <f>COUNTIF('Feb 2022'!A:A,D3520)+COUNTIF('Mar 2022'!A:A,D3520)+COUNTIF('Apr 2022'!A:A,D3520)+COUNTIF('May 2022'!A:A,D3520)+COUNTIF('June 2022'!A:A,D3520)+COUNTIF('July 2022'!A:A,D3520)+COUNTIF('Aug 2022'!A:A,D3520)+COUNTIF('Sep 2022'!A:A,D3520)+COUNTIF('Oct 2022'!A:A,D3520)+COUNTIF('Dec 2022'!A:A,D3520)</f>
        <v>1</v>
      </c>
      <c r="U3520" t="str">
        <f>VLOOKUP(Q3520,'Capital Lookup'!A:B,2,FALSE)</f>
        <v>No</v>
      </c>
      <c r="V3520" s="2">
        <f>IFERROR(VLOOKUP(LEFT(F3520,10),'Find Purchase Orders'!B:J,9,FALSE),"")</f>
        <v>44755</v>
      </c>
      <c r="W3520" s="25" t="s">
        <v>7261</v>
      </c>
    </row>
    <row r="3521" spans="1:23" hidden="1">
      <c r="A3521" s="25" t="s">
        <v>7530</v>
      </c>
      <c r="B3521" s="25" t="s">
        <v>7531</v>
      </c>
      <c r="C3521" s="25"/>
      <c r="D3521" s="25" t="s">
        <v>5531</v>
      </c>
      <c r="E3521" s="25" t="s">
        <v>7533</v>
      </c>
      <c r="F3521" s="25" t="s">
        <v>15514</v>
      </c>
      <c r="G3521" s="25" t="s">
        <v>15515</v>
      </c>
      <c r="H3521" s="21">
        <v>1887</v>
      </c>
      <c r="I3521" s="25" t="s">
        <v>7296</v>
      </c>
      <c r="J3521" s="25" t="s">
        <v>7288</v>
      </c>
      <c r="K3521" s="25" t="s">
        <v>7258</v>
      </c>
      <c r="L3521" s="25" t="s">
        <v>7259</v>
      </c>
      <c r="M3521" s="21">
        <v>1887</v>
      </c>
      <c r="N3521" s="21">
        <v>1887</v>
      </c>
      <c r="O3521" s="21">
        <v>0</v>
      </c>
      <c r="P3521" s="21">
        <v>1887</v>
      </c>
      <c r="Q3521" s="25" t="s">
        <v>7536</v>
      </c>
      <c r="R3521" s="1" t="str">
        <f t="shared" si="59"/>
        <v>ST10223</v>
      </c>
      <c r="S3521" t="str">
        <f>VLOOKUP(R3521,Data!$C$2:$D$261,2,0)</f>
        <v>Green Falls Landing</v>
      </c>
      <c r="T3521">
        <f>COUNTIF('Feb 2022'!A:A,D3521)+COUNTIF('Mar 2022'!A:A,D3521)+COUNTIF('Apr 2022'!A:A,D3521)+COUNTIF('May 2022'!A:A,D3521)+COUNTIF('June 2022'!A:A,D3521)+COUNTIF('July 2022'!A:A,D3521)+COUNTIF('Aug 2022'!A:A,D3521)+COUNTIF('Sep 2022'!A:A,D3521)+COUNTIF('Oct 2022'!A:A,D3521)+COUNTIF('Dec 2022'!A:A,D3521)</f>
        <v>1</v>
      </c>
      <c r="U3521" t="str">
        <f>VLOOKUP(Q3521,'Capital Lookup'!A:B,2,FALSE)</f>
        <v>No</v>
      </c>
      <c r="V3521" s="2">
        <f>IFERROR(VLOOKUP(LEFT(F3521,10),'Find Purchase Orders'!B:J,9,FALSE),"")</f>
        <v>44755</v>
      </c>
      <c r="W3521" s="25" t="s">
        <v>7261</v>
      </c>
    </row>
    <row r="3522" spans="1:23" hidden="1">
      <c r="A3522" s="25" t="s">
        <v>7530</v>
      </c>
      <c r="B3522" s="25" t="s">
        <v>7531</v>
      </c>
      <c r="C3522" s="25"/>
      <c r="D3522" s="25" t="s">
        <v>5531</v>
      </c>
      <c r="E3522" s="25" t="s">
        <v>7533</v>
      </c>
      <c r="F3522" s="25" t="s">
        <v>15516</v>
      </c>
      <c r="G3522" s="25" t="s">
        <v>15517</v>
      </c>
      <c r="H3522" s="21">
        <v>2715.06</v>
      </c>
      <c r="I3522" s="25" t="s">
        <v>7296</v>
      </c>
      <c r="J3522" s="25" t="s">
        <v>7288</v>
      </c>
      <c r="K3522" s="25" t="s">
        <v>7262</v>
      </c>
      <c r="L3522" s="25" t="s">
        <v>7259</v>
      </c>
      <c r="M3522" s="21">
        <v>2715.06</v>
      </c>
      <c r="N3522" s="21">
        <v>2715.06</v>
      </c>
      <c r="O3522" s="21">
        <v>0</v>
      </c>
      <c r="P3522" s="21">
        <v>2715.06</v>
      </c>
      <c r="Q3522" s="25" t="s">
        <v>7536</v>
      </c>
      <c r="R3522" s="1" t="str">
        <f t="shared" si="59"/>
        <v>ST10223</v>
      </c>
      <c r="S3522" t="str">
        <f>VLOOKUP(R3522,Data!$C$2:$D$261,2,0)</f>
        <v>Green Falls Landing</v>
      </c>
      <c r="T3522">
        <f>COUNTIF('Feb 2022'!A:A,D3522)+COUNTIF('Mar 2022'!A:A,D3522)+COUNTIF('Apr 2022'!A:A,D3522)+COUNTIF('May 2022'!A:A,D3522)+COUNTIF('June 2022'!A:A,D3522)+COUNTIF('July 2022'!A:A,D3522)+COUNTIF('Aug 2022'!A:A,D3522)+COUNTIF('Sep 2022'!A:A,D3522)+COUNTIF('Oct 2022'!A:A,D3522)+COUNTIF('Dec 2022'!A:A,D3522)</f>
        <v>1</v>
      </c>
      <c r="U3522" t="str">
        <f>VLOOKUP(Q3522,'Capital Lookup'!A:B,2,FALSE)</f>
        <v>No</v>
      </c>
      <c r="V3522" s="2">
        <f>IFERROR(VLOOKUP(LEFT(F3522,10),'Find Purchase Orders'!B:J,9,FALSE),"")</f>
        <v>44755</v>
      </c>
      <c r="W3522" s="25" t="s">
        <v>7261</v>
      </c>
    </row>
    <row r="3523" spans="1:23" hidden="1">
      <c r="A3523" s="25" t="s">
        <v>7252</v>
      </c>
      <c r="B3523" s="25" t="s">
        <v>7524</v>
      </c>
      <c r="C3523" s="25" t="s">
        <v>7254</v>
      </c>
      <c r="D3523" s="25" t="s">
        <v>5532</v>
      </c>
      <c r="E3523" s="25" t="s">
        <v>7500</v>
      </c>
      <c r="F3523" s="25" t="s">
        <v>15518</v>
      </c>
      <c r="G3523" s="25" t="s">
        <v>14032</v>
      </c>
      <c r="H3523" s="21">
        <v>2583.0100000000002</v>
      </c>
      <c r="I3523" s="25" t="s">
        <v>7296</v>
      </c>
      <c r="J3523" s="25" t="s">
        <v>7288</v>
      </c>
      <c r="K3523" s="25" t="s">
        <v>7733</v>
      </c>
      <c r="L3523" s="25" t="s">
        <v>7734</v>
      </c>
      <c r="M3523" s="21">
        <v>2583.0100000000002</v>
      </c>
      <c r="N3523" s="21">
        <v>2583.0300000000002</v>
      </c>
      <c r="O3523" s="21">
        <v>-0.02</v>
      </c>
      <c r="P3523" s="21">
        <v>2583.0100000000002</v>
      </c>
      <c r="Q3523" s="25" t="s">
        <v>15519</v>
      </c>
      <c r="R3523" s="1" t="str">
        <f t="shared" si="59"/>
        <v>ST10041</v>
      </c>
      <c r="S3523" t="str">
        <f>VLOOKUP(R3523,Data!$C$2:$D$261,2,0)</f>
        <v>Prince of Wales</v>
      </c>
      <c r="T3523">
        <f>COUNTIF('Feb 2022'!A:A,D3523)+COUNTIF('Mar 2022'!A:A,D3523)+COUNTIF('Apr 2022'!A:A,D3523)+COUNTIF('May 2022'!A:A,D3523)+COUNTIF('June 2022'!A:A,D3523)+COUNTIF('July 2022'!A:A,D3523)+COUNTIF('Aug 2022'!A:A,D3523)+COUNTIF('Sep 2022'!A:A,D3523)+COUNTIF('Oct 2022'!A:A,D3523)+COUNTIF('Dec 2022'!A:A,D3523)</f>
        <v>1</v>
      </c>
      <c r="U3523" t="str">
        <f>VLOOKUP(Q3523,'Capital Lookup'!A:B,2,FALSE)</f>
        <v>No</v>
      </c>
      <c r="V3523" s="2">
        <f>IFERROR(VLOOKUP(LEFT(F3523,10),'Find Purchase Orders'!B:J,9,FALSE),"")</f>
        <v>44756</v>
      </c>
      <c r="W3523" s="25" t="s">
        <v>7261</v>
      </c>
    </row>
    <row r="3524" spans="1:23" hidden="1">
      <c r="A3524" s="25" t="s">
        <v>7478</v>
      </c>
      <c r="B3524" s="25" t="s">
        <v>8381</v>
      </c>
      <c r="C3524" s="25" t="s">
        <v>7587</v>
      </c>
      <c r="D3524" s="25" t="s">
        <v>5533</v>
      </c>
      <c r="E3524" s="25" t="s">
        <v>7500</v>
      </c>
      <c r="F3524" s="25" t="s">
        <v>15520</v>
      </c>
      <c r="G3524" s="25" t="s">
        <v>15521</v>
      </c>
      <c r="H3524" s="21">
        <v>2567.4699999999998</v>
      </c>
      <c r="I3524" s="25" t="s">
        <v>7296</v>
      </c>
      <c r="J3524" s="25" t="s">
        <v>7288</v>
      </c>
      <c r="K3524" s="25" t="s">
        <v>7495</v>
      </c>
      <c r="L3524" s="25" t="s">
        <v>7740</v>
      </c>
      <c r="M3524" s="21">
        <v>2567.4699999999998</v>
      </c>
      <c r="N3524" s="21">
        <v>2567.48</v>
      </c>
      <c r="O3524" s="21">
        <v>-0.01</v>
      </c>
      <c r="P3524" s="21">
        <v>2567.4699999999998</v>
      </c>
      <c r="Q3524" s="25" t="s">
        <v>15522</v>
      </c>
      <c r="R3524" s="1" t="str">
        <f t="shared" si="59"/>
        <v>ST10151</v>
      </c>
      <c r="S3524" t="str">
        <f>VLOOKUP(R3524,Data!$C$2:$D$261,2,0)</f>
        <v>Bay Ridges</v>
      </c>
      <c r="T3524">
        <f>COUNTIF('Feb 2022'!A:A,D3524)+COUNTIF('Mar 2022'!A:A,D3524)+COUNTIF('Apr 2022'!A:A,D3524)+COUNTIF('May 2022'!A:A,D3524)+COUNTIF('June 2022'!A:A,D3524)+COUNTIF('July 2022'!A:A,D3524)+COUNTIF('Aug 2022'!A:A,D3524)+COUNTIF('Sep 2022'!A:A,D3524)+COUNTIF('Oct 2022'!A:A,D3524)+COUNTIF('Dec 2022'!A:A,D3524)</f>
        <v>1</v>
      </c>
      <c r="U3524" t="str">
        <f>VLOOKUP(Q3524,'Capital Lookup'!A:B,2,FALSE)</f>
        <v>No</v>
      </c>
      <c r="V3524" s="2">
        <f>IFERROR(VLOOKUP(LEFT(F3524,10),'Find Purchase Orders'!B:J,9,FALSE),"")</f>
        <v>44754</v>
      </c>
      <c r="W3524" s="25" t="s">
        <v>7261</v>
      </c>
    </row>
    <row r="3525" spans="1:23" hidden="1">
      <c r="A3525" s="25" t="s">
        <v>7478</v>
      </c>
      <c r="B3525" s="25" t="s">
        <v>8381</v>
      </c>
      <c r="C3525" s="25" t="s">
        <v>7587</v>
      </c>
      <c r="D3525" s="25" t="s">
        <v>5534</v>
      </c>
      <c r="E3525" s="25" t="s">
        <v>7500</v>
      </c>
      <c r="F3525" s="25" t="s">
        <v>15523</v>
      </c>
      <c r="G3525" s="25" t="s">
        <v>15524</v>
      </c>
      <c r="H3525" s="21">
        <v>3025.01</v>
      </c>
      <c r="I3525" s="25" t="s">
        <v>7296</v>
      </c>
      <c r="J3525" s="25" t="s">
        <v>7288</v>
      </c>
      <c r="K3525" s="25" t="s">
        <v>7495</v>
      </c>
      <c r="L3525" s="25" t="s">
        <v>7745</v>
      </c>
      <c r="M3525" s="21">
        <v>3025.01</v>
      </c>
      <c r="N3525" s="21">
        <v>3025.01</v>
      </c>
      <c r="O3525" s="21">
        <v>0</v>
      </c>
      <c r="P3525" s="21">
        <v>3025.01</v>
      </c>
      <c r="Q3525" s="25" t="s">
        <v>15525</v>
      </c>
      <c r="R3525" s="1" t="str">
        <f t="shared" si="59"/>
        <v>ST10151</v>
      </c>
      <c r="S3525" t="str">
        <f>VLOOKUP(R3525,Data!$C$2:$D$261,2,0)</f>
        <v>Bay Ridges</v>
      </c>
      <c r="T3525">
        <f>COUNTIF('Feb 2022'!A:A,D3525)+COUNTIF('Mar 2022'!A:A,D3525)+COUNTIF('Apr 2022'!A:A,D3525)+COUNTIF('May 2022'!A:A,D3525)+COUNTIF('June 2022'!A:A,D3525)+COUNTIF('July 2022'!A:A,D3525)+COUNTIF('Aug 2022'!A:A,D3525)+COUNTIF('Sep 2022'!A:A,D3525)+COUNTIF('Oct 2022'!A:A,D3525)+COUNTIF('Dec 2022'!A:A,D3525)</f>
        <v>1</v>
      </c>
      <c r="U3525" t="str">
        <f>VLOOKUP(Q3525,'Capital Lookup'!A:B,2,FALSE)</f>
        <v>No</v>
      </c>
      <c r="V3525" s="2">
        <f>IFERROR(VLOOKUP(LEFT(F3525,10),'Find Purchase Orders'!B:J,9,FALSE),"")</f>
        <v>44754</v>
      </c>
      <c r="W3525" s="25" t="s">
        <v>7261</v>
      </c>
    </row>
    <row r="3526" spans="1:23" hidden="1">
      <c r="A3526" s="25" t="s">
        <v>7269</v>
      </c>
      <c r="B3526" s="25" t="s">
        <v>7947</v>
      </c>
      <c r="C3526" s="25" t="s">
        <v>7271</v>
      </c>
      <c r="D3526" s="25" t="s">
        <v>5535</v>
      </c>
      <c r="E3526" s="25" t="s">
        <v>7492</v>
      </c>
      <c r="F3526" s="25" t="s">
        <v>15526</v>
      </c>
      <c r="G3526" s="25" t="s">
        <v>15527</v>
      </c>
      <c r="H3526" s="21">
        <v>3717.12</v>
      </c>
      <c r="I3526" s="25" t="s">
        <v>7296</v>
      </c>
      <c r="J3526" s="25" t="s">
        <v>7288</v>
      </c>
      <c r="K3526" s="25" t="s">
        <v>7495</v>
      </c>
      <c r="L3526" s="25" t="s">
        <v>7745</v>
      </c>
      <c r="M3526" s="21">
        <v>3717.12</v>
      </c>
      <c r="N3526" s="21">
        <v>3717.12</v>
      </c>
      <c r="O3526" s="21">
        <v>0</v>
      </c>
      <c r="P3526" s="21">
        <v>3717.12</v>
      </c>
      <c r="Q3526" s="25" t="s">
        <v>15528</v>
      </c>
      <c r="R3526" s="1" t="str">
        <f t="shared" si="59"/>
        <v>ST10154</v>
      </c>
      <c r="S3526" t="str">
        <f>VLOOKUP(R3526,Data!$C$2:$D$261,2,0)</f>
        <v>Mackenzie Place</v>
      </c>
      <c r="T3526">
        <f>COUNTIF('Feb 2022'!A:A,D3526)+COUNTIF('Mar 2022'!A:A,D3526)+COUNTIF('Apr 2022'!A:A,D3526)+COUNTIF('May 2022'!A:A,D3526)+COUNTIF('June 2022'!A:A,D3526)+COUNTIF('July 2022'!A:A,D3526)+COUNTIF('Aug 2022'!A:A,D3526)+COUNTIF('Sep 2022'!A:A,D3526)+COUNTIF('Oct 2022'!A:A,D3526)+COUNTIF('Dec 2022'!A:A,D3526)</f>
        <v>1</v>
      </c>
      <c r="U3526" t="str">
        <f>VLOOKUP(Q3526,'Capital Lookup'!A:B,2,FALSE)</f>
        <v>No</v>
      </c>
      <c r="V3526" s="2">
        <f>IFERROR(VLOOKUP(LEFT(F3526,10),'Find Purchase Orders'!B:J,9,FALSE),"")</f>
        <v>44754</v>
      </c>
      <c r="W3526" s="25" t="s">
        <v>7261</v>
      </c>
    </row>
    <row r="3527" spans="1:23" hidden="1">
      <c r="A3527" s="25" t="s">
        <v>7269</v>
      </c>
      <c r="B3527" s="25" t="s">
        <v>7947</v>
      </c>
      <c r="C3527" s="25" t="s">
        <v>7271</v>
      </c>
      <c r="D3527" s="25" t="s">
        <v>5535</v>
      </c>
      <c r="E3527" s="25" t="s">
        <v>7492</v>
      </c>
      <c r="F3527" s="25" t="s">
        <v>15529</v>
      </c>
      <c r="G3527" s="25" t="s">
        <v>655</v>
      </c>
      <c r="H3527" s="21">
        <v>3073.47</v>
      </c>
      <c r="I3527" s="25" t="s">
        <v>7296</v>
      </c>
      <c r="J3527" s="25" t="s">
        <v>7288</v>
      </c>
      <c r="K3527" s="25" t="s">
        <v>7495</v>
      </c>
      <c r="L3527" s="25" t="s">
        <v>7745</v>
      </c>
      <c r="M3527" s="21">
        <v>3073.46</v>
      </c>
      <c r="N3527" s="21">
        <v>3073.46</v>
      </c>
      <c r="O3527" s="21">
        <v>0</v>
      </c>
      <c r="P3527" s="21">
        <v>3073.47</v>
      </c>
      <c r="Q3527" s="25" t="s">
        <v>15528</v>
      </c>
      <c r="R3527" s="1" t="str">
        <f t="shared" si="59"/>
        <v>ST10154</v>
      </c>
      <c r="S3527" t="str">
        <f>VLOOKUP(R3527,Data!$C$2:$D$261,2,0)</f>
        <v>Mackenzie Place</v>
      </c>
      <c r="T3527">
        <f>COUNTIF('Feb 2022'!A:A,D3527)+COUNTIF('Mar 2022'!A:A,D3527)+COUNTIF('Apr 2022'!A:A,D3527)+COUNTIF('May 2022'!A:A,D3527)+COUNTIF('June 2022'!A:A,D3527)+COUNTIF('July 2022'!A:A,D3527)+COUNTIF('Aug 2022'!A:A,D3527)+COUNTIF('Sep 2022'!A:A,D3527)+COUNTIF('Oct 2022'!A:A,D3527)+COUNTIF('Dec 2022'!A:A,D3527)</f>
        <v>1</v>
      </c>
      <c r="U3527" t="str">
        <f>VLOOKUP(Q3527,'Capital Lookup'!A:B,2,FALSE)</f>
        <v>No</v>
      </c>
      <c r="V3527" s="2">
        <f>IFERROR(VLOOKUP(LEFT(F3527,10),'Find Purchase Orders'!B:J,9,FALSE),"")</f>
        <v>44754</v>
      </c>
      <c r="W3527" s="25" t="s">
        <v>7261</v>
      </c>
    </row>
    <row r="3528" spans="1:23" hidden="1">
      <c r="A3528" s="25" t="s">
        <v>7478</v>
      </c>
      <c r="B3528" s="25" t="s">
        <v>7974</v>
      </c>
      <c r="C3528" s="25" t="s">
        <v>7587</v>
      </c>
      <c r="D3528" s="25" t="s">
        <v>5536</v>
      </c>
      <c r="E3528" s="25" t="s">
        <v>7492</v>
      </c>
      <c r="F3528" s="25" t="s">
        <v>15530</v>
      </c>
      <c r="G3528" s="25" t="s">
        <v>15531</v>
      </c>
      <c r="H3528" s="21">
        <v>85767</v>
      </c>
      <c r="I3528" s="25" t="s">
        <v>7296</v>
      </c>
      <c r="J3528" s="25" t="s">
        <v>7288</v>
      </c>
      <c r="K3528" s="25" t="s">
        <v>7495</v>
      </c>
      <c r="L3528" s="25" t="s">
        <v>7740</v>
      </c>
      <c r="M3528" s="21">
        <v>85767</v>
      </c>
      <c r="N3528" s="21">
        <v>85767</v>
      </c>
      <c r="O3528" s="21">
        <v>0</v>
      </c>
      <c r="P3528" s="21">
        <v>85767</v>
      </c>
      <c r="Q3528" s="25" t="s">
        <v>15532</v>
      </c>
      <c r="R3528" s="1" t="str">
        <f t="shared" si="59"/>
        <v>ST10149</v>
      </c>
      <c r="S3528" t="str">
        <f>VLOOKUP(R3528,Data!$C$2:$D$261,2,0)</f>
        <v>Winbourne Park</v>
      </c>
      <c r="T3528">
        <f>COUNTIF('Feb 2022'!A:A,D3528)+COUNTIF('Mar 2022'!A:A,D3528)+COUNTIF('Apr 2022'!A:A,D3528)+COUNTIF('May 2022'!A:A,D3528)+COUNTIF('June 2022'!A:A,D3528)+COUNTIF('July 2022'!A:A,D3528)+COUNTIF('Aug 2022'!A:A,D3528)+COUNTIF('Sep 2022'!A:A,D3528)+COUNTIF('Oct 2022'!A:A,D3528)+COUNTIF('Dec 2022'!A:A,D3528)</f>
        <v>1</v>
      </c>
      <c r="U3528" t="str">
        <f>VLOOKUP(Q3528,'Capital Lookup'!A:B,2,FALSE)</f>
        <v>No</v>
      </c>
      <c r="V3528" s="2">
        <f>IFERROR(VLOOKUP(LEFT(F3528,10),'Find Purchase Orders'!B:J,9,FALSE),"")</f>
        <v>44760</v>
      </c>
      <c r="W3528" s="25" t="s">
        <v>7261</v>
      </c>
    </row>
    <row r="3529" spans="1:23" hidden="1">
      <c r="A3529" s="25" t="s">
        <v>7261</v>
      </c>
      <c r="B3529" s="25" t="s">
        <v>9405</v>
      </c>
      <c r="C3529" s="25" t="s">
        <v>7282</v>
      </c>
      <c r="D3529" s="25" t="s">
        <v>5537</v>
      </c>
      <c r="E3529" s="25" t="s">
        <v>8200</v>
      </c>
      <c r="F3529" s="25" t="s">
        <v>15533</v>
      </c>
      <c r="G3529" s="25" t="s">
        <v>15534</v>
      </c>
      <c r="H3529" s="21">
        <v>33.9</v>
      </c>
      <c r="I3529" s="25" t="s">
        <v>7296</v>
      </c>
      <c r="J3529" s="25" t="s">
        <v>7288</v>
      </c>
      <c r="K3529" s="25" t="s">
        <v>7289</v>
      </c>
      <c r="L3529" s="25" t="s">
        <v>7259</v>
      </c>
      <c r="M3529" s="21">
        <v>33.9</v>
      </c>
      <c r="N3529" s="21">
        <v>33.9</v>
      </c>
      <c r="O3529" s="21">
        <v>0</v>
      </c>
      <c r="P3529" s="21">
        <v>33.9</v>
      </c>
      <c r="Q3529" s="25" t="s">
        <v>9409</v>
      </c>
      <c r="R3529" s="1" t="str">
        <f t="shared" si="59"/>
        <v>ST10035</v>
      </c>
      <c r="S3529" t="str">
        <f>VLOOKUP(R3529,Data!$C$2:$D$261,2,0)</f>
        <v>The Westwood</v>
      </c>
      <c r="T3529">
        <f>COUNTIF('Feb 2022'!A:A,D3529)+COUNTIF('Mar 2022'!A:A,D3529)+COUNTIF('Apr 2022'!A:A,D3529)+COUNTIF('May 2022'!A:A,D3529)+COUNTIF('June 2022'!A:A,D3529)+COUNTIF('July 2022'!A:A,D3529)+COUNTIF('Aug 2022'!A:A,D3529)+COUNTIF('Sep 2022'!A:A,D3529)+COUNTIF('Oct 2022'!A:A,D3529)+COUNTIF('Dec 2022'!A:A,D3529)</f>
        <v>1</v>
      </c>
      <c r="U3529" t="str">
        <f>VLOOKUP(Q3529,'Capital Lookup'!A:B,2,FALSE)</f>
        <v>No</v>
      </c>
      <c r="V3529" s="2">
        <f>IFERROR(VLOOKUP(LEFT(F3529,10),'Find Purchase Orders'!B:J,9,FALSE),"")</f>
        <v>44749</v>
      </c>
      <c r="W3529" s="25" t="s">
        <v>7261</v>
      </c>
    </row>
    <row r="3530" spans="1:23" hidden="1">
      <c r="A3530" s="25" t="s">
        <v>7261</v>
      </c>
      <c r="B3530" s="25" t="s">
        <v>9405</v>
      </c>
      <c r="C3530" s="25" t="s">
        <v>7282</v>
      </c>
      <c r="D3530" s="25" t="s">
        <v>5537</v>
      </c>
      <c r="E3530" s="25" t="s">
        <v>8200</v>
      </c>
      <c r="F3530" s="25" t="s">
        <v>15535</v>
      </c>
      <c r="G3530" s="25" t="s">
        <v>15536</v>
      </c>
      <c r="H3530" s="21">
        <v>1661.1</v>
      </c>
      <c r="I3530" s="25" t="s">
        <v>7296</v>
      </c>
      <c r="J3530" s="25" t="s">
        <v>7288</v>
      </c>
      <c r="K3530" s="25" t="s">
        <v>7289</v>
      </c>
      <c r="L3530" s="25" t="s">
        <v>7259</v>
      </c>
      <c r="M3530" s="21">
        <v>1661.1</v>
      </c>
      <c r="N3530" s="21">
        <v>1661.1</v>
      </c>
      <c r="O3530" s="21">
        <v>0</v>
      </c>
      <c r="P3530" s="21">
        <v>1661.1</v>
      </c>
      <c r="Q3530" s="25" t="s">
        <v>9409</v>
      </c>
      <c r="R3530" s="1" t="str">
        <f t="shared" si="59"/>
        <v>ST10035</v>
      </c>
      <c r="S3530" t="str">
        <f>VLOOKUP(R3530,Data!$C$2:$D$261,2,0)</f>
        <v>The Westwood</v>
      </c>
      <c r="T3530">
        <f>COUNTIF('Feb 2022'!A:A,D3530)+COUNTIF('Mar 2022'!A:A,D3530)+COUNTIF('Apr 2022'!A:A,D3530)+COUNTIF('May 2022'!A:A,D3530)+COUNTIF('June 2022'!A:A,D3530)+COUNTIF('July 2022'!A:A,D3530)+COUNTIF('Aug 2022'!A:A,D3530)+COUNTIF('Sep 2022'!A:A,D3530)+COUNTIF('Oct 2022'!A:A,D3530)+COUNTIF('Dec 2022'!A:A,D3530)</f>
        <v>1</v>
      </c>
      <c r="U3530" t="str">
        <f>VLOOKUP(Q3530,'Capital Lookup'!A:B,2,FALSE)</f>
        <v>No</v>
      </c>
      <c r="V3530" s="2">
        <f>IFERROR(VLOOKUP(LEFT(F3530,10),'Find Purchase Orders'!B:J,9,FALSE),"")</f>
        <v>44749</v>
      </c>
      <c r="W3530" s="25" t="s">
        <v>7261</v>
      </c>
    </row>
    <row r="3531" spans="1:23" hidden="1">
      <c r="A3531" s="25" t="s">
        <v>8607</v>
      </c>
      <c r="B3531" s="25" t="s">
        <v>9044</v>
      </c>
      <c r="C3531" s="25"/>
      <c r="D3531" s="25" t="s">
        <v>15537</v>
      </c>
      <c r="E3531" s="25" t="s">
        <v>9046</v>
      </c>
      <c r="F3531" s="25" t="s">
        <v>15538</v>
      </c>
      <c r="G3531" s="25" t="s">
        <v>15539</v>
      </c>
      <c r="H3531" s="21">
        <v>2714.78</v>
      </c>
      <c r="I3531" s="25" t="s">
        <v>7296</v>
      </c>
      <c r="J3531" s="25" t="s">
        <v>7288</v>
      </c>
      <c r="K3531" s="25" t="s">
        <v>7262</v>
      </c>
      <c r="L3531" s="25" t="s">
        <v>7259</v>
      </c>
      <c r="M3531" s="21">
        <v>2714.78</v>
      </c>
      <c r="N3531" s="21">
        <v>2714.78</v>
      </c>
      <c r="O3531" s="21">
        <v>0</v>
      </c>
      <c r="P3531" s="21">
        <v>2714.78</v>
      </c>
      <c r="Q3531" s="25" t="s">
        <v>9049</v>
      </c>
      <c r="R3531" s="1" t="str">
        <f t="shared" si="59"/>
        <v>ST10398</v>
      </c>
      <c r="S3531" t="e">
        <f>VLOOKUP(R3531,Data!$C$2:$D$261,2,0)</f>
        <v>#N/A</v>
      </c>
      <c r="T3531">
        <f>COUNTIF('Feb 2022'!A:A,D3531)+COUNTIF('Mar 2022'!A:A,D3531)+COUNTIF('Apr 2022'!A:A,D3531)+COUNTIF('May 2022'!A:A,D3531)+COUNTIF('June 2022'!A:A,D3531)+COUNTIF('July 2022'!A:A,D3531)+COUNTIF('Aug 2022'!A:A,D3531)+COUNTIF('Sep 2022'!A:A,D3531)+COUNTIF('Oct 2022'!A:A,D3531)+COUNTIF('Dec 2022'!A:A,D3531)</f>
        <v>0</v>
      </c>
      <c r="U3531" t="str">
        <f>VLOOKUP(Q3531,'Capital Lookup'!A:B,2,FALSE)</f>
        <v>Yes</v>
      </c>
      <c r="V3531" s="2">
        <f>IFERROR(VLOOKUP(LEFT(F3531,10),'Find Purchase Orders'!B:J,9,FALSE),"")</f>
        <v>44755</v>
      </c>
      <c r="W3531" s="25" t="s">
        <v>7261</v>
      </c>
    </row>
    <row r="3532" spans="1:23" hidden="1">
      <c r="A3532" s="25" t="s">
        <v>8607</v>
      </c>
      <c r="B3532" s="25" t="s">
        <v>9044</v>
      </c>
      <c r="C3532" s="25"/>
      <c r="D3532" s="25" t="s">
        <v>15537</v>
      </c>
      <c r="E3532" s="25" t="s">
        <v>9046</v>
      </c>
      <c r="F3532" s="25" t="s">
        <v>15540</v>
      </c>
      <c r="G3532" s="25" t="s">
        <v>15541</v>
      </c>
      <c r="H3532" s="21">
        <v>1017</v>
      </c>
      <c r="I3532" s="25" t="s">
        <v>7296</v>
      </c>
      <c r="J3532" s="25" t="s">
        <v>7288</v>
      </c>
      <c r="K3532" s="25" t="s">
        <v>7262</v>
      </c>
      <c r="L3532" s="25" t="s">
        <v>7259</v>
      </c>
      <c r="M3532" s="21">
        <v>1017</v>
      </c>
      <c r="N3532" s="21">
        <v>1017</v>
      </c>
      <c r="O3532" s="21">
        <v>0</v>
      </c>
      <c r="P3532" s="21">
        <v>1017</v>
      </c>
      <c r="Q3532" s="25" t="s">
        <v>9049</v>
      </c>
      <c r="R3532" s="1" t="str">
        <f t="shared" si="59"/>
        <v>ST10398</v>
      </c>
      <c r="S3532" t="e">
        <f>VLOOKUP(R3532,Data!$C$2:$D$261,2,0)</f>
        <v>#N/A</v>
      </c>
      <c r="T3532">
        <f>COUNTIF('Feb 2022'!A:A,D3532)+COUNTIF('Mar 2022'!A:A,D3532)+COUNTIF('Apr 2022'!A:A,D3532)+COUNTIF('May 2022'!A:A,D3532)+COUNTIF('June 2022'!A:A,D3532)+COUNTIF('July 2022'!A:A,D3532)+COUNTIF('Aug 2022'!A:A,D3532)+COUNTIF('Sep 2022'!A:A,D3532)+COUNTIF('Oct 2022'!A:A,D3532)+COUNTIF('Dec 2022'!A:A,D3532)</f>
        <v>0</v>
      </c>
      <c r="U3532" t="str">
        <f>VLOOKUP(Q3532,'Capital Lookup'!A:B,2,FALSE)</f>
        <v>Yes</v>
      </c>
      <c r="V3532" s="2">
        <f>IFERROR(VLOOKUP(LEFT(F3532,10),'Find Purchase Orders'!B:J,9,FALSE),"")</f>
        <v>44755</v>
      </c>
      <c r="W3532" s="25" t="s">
        <v>7261</v>
      </c>
    </row>
    <row r="3533" spans="1:23" hidden="1">
      <c r="A3533" s="25" t="s">
        <v>7478</v>
      </c>
      <c r="B3533" s="25" t="s">
        <v>7971</v>
      </c>
      <c r="C3533" s="25" t="s">
        <v>7587</v>
      </c>
      <c r="D3533" s="25" t="s">
        <v>5538</v>
      </c>
      <c r="E3533" s="25" t="s">
        <v>14048</v>
      </c>
      <c r="F3533" s="25" t="s">
        <v>15542</v>
      </c>
      <c r="G3533" s="25" t="s">
        <v>15543</v>
      </c>
      <c r="H3533" s="21">
        <v>4434.12</v>
      </c>
      <c r="I3533" s="25" t="s">
        <v>7296</v>
      </c>
      <c r="J3533" s="25" t="s">
        <v>7288</v>
      </c>
      <c r="K3533" s="25" t="s">
        <v>7495</v>
      </c>
      <c r="L3533" s="25" t="s">
        <v>7740</v>
      </c>
      <c r="M3533" s="21">
        <v>4434.12</v>
      </c>
      <c r="N3533" s="21">
        <v>4434.1400000000003</v>
      </c>
      <c r="O3533" s="21">
        <v>-0.02</v>
      </c>
      <c r="P3533" s="21">
        <v>4434.12</v>
      </c>
      <c r="Q3533" s="25" t="s">
        <v>15544</v>
      </c>
      <c r="R3533" s="1" t="str">
        <f t="shared" si="59"/>
        <v>ST10144</v>
      </c>
      <c r="S3533" t="str">
        <f>VLOOKUP(R3533,Data!$C$2:$D$261,2,0)</f>
        <v>West Oak Village</v>
      </c>
      <c r="T3533">
        <f>COUNTIF('Feb 2022'!A:A,D3533)+COUNTIF('Mar 2022'!A:A,D3533)+COUNTIF('Apr 2022'!A:A,D3533)+COUNTIF('May 2022'!A:A,D3533)+COUNTIF('June 2022'!A:A,D3533)+COUNTIF('July 2022'!A:A,D3533)+COUNTIF('Aug 2022'!A:A,D3533)+COUNTIF('Sep 2022'!A:A,D3533)+COUNTIF('Oct 2022'!A:A,D3533)+COUNTIF('Dec 2022'!A:A,D3533)</f>
        <v>1</v>
      </c>
      <c r="U3533" t="str">
        <f>VLOOKUP(Q3533,'Capital Lookup'!A:B,2,FALSE)</f>
        <v>No</v>
      </c>
      <c r="V3533" s="2">
        <f>IFERROR(VLOOKUP(LEFT(F3533,10),'Find Purchase Orders'!B:J,9,FALSE),"")</f>
        <v>44757</v>
      </c>
      <c r="W3533" s="25" t="s">
        <v>7261</v>
      </c>
    </row>
    <row r="3534" spans="1:23" hidden="1">
      <c r="A3534" s="25" t="s">
        <v>7478</v>
      </c>
      <c r="B3534" s="25" t="s">
        <v>7971</v>
      </c>
      <c r="C3534" s="25" t="s">
        <v>7587</v>
      </c>
      <c r="D3534" s="25" t="s">
        <v>5538</v>
      </c>
      <c r="E3534" s="25" t="s">
        <v>14048</v>
      </c>
      <c r="F3534" s="25" t="s">
        <v>15545</v>
      </c>
      <c r="G3534" s="25" t="s">
        <v>15543</v>
      </c>
      <c r="H3534" s="21">
        <v>6135.9</v>
      </c>
      <c r="I3534" s="25" t="s">
        <v>7296</v>
      </c>
      <c r="J3534" s="25" t="s">
        <v>7288</v>
      </c>
      <c r="K3534" s="25" t="s">
        <v>7495</v>
      </c>
      <c r="L3534" s="25" t="s">
        <v>7740</v>
      </c>
      <c r="M3534" s="21">
        <v>6135.9</v>
      </c>
      <c r="N3534" s="21">
        <v>6135.9</v>
      </c>
      <c r="O3534" s="21">
        <v>0</v>
      </c>
      <c r="P3534" s="21">
        <v>6135.9</v>
      </c>
      <c r="Q3534" s="25" t="s">
        <v>15544</v>
      </c>
      <c r="R3534" s="1" t="str">
        <f t="shared" si="59"/>
        <v>ST10144</v>
      </c>
      <c r="S3534" t="str">
        <f>VLOOKUP(R3534,Data!$C$2:$D$261,2,0)</f>
        <v>West Oak Village</v>
      </c>
      <c r="T3534">
        <f>COUNTIF('Feb 2022'!A:A,D3534)+COUNTIF('Mar 2022'!A:A,D3534)+COUNTIF('Apr 2022'!A:A,D3534)+COUNTIF('May 2022'!A:A,D3534)+COUNTIF('June 2022'!A:A,D3534)+COUNTIF('July 2022'!A:A,D3534)+COUNTIF('Aug 2022'!A:A,D3534)+COUNTIF('Sep 2022'!A:A,D3534)+COUNTIF('Oct 2022'!A:A,D3534)+COUNTIF('Dec 2022'!A:A,D3534)</f>
        <v>1</v>
      </c>
      <c r="U3534" t="str">
        <f>VLOOKUP(Q3534,'Capital Lookup'!A:B,2,FALSE)</f>
        <v>No</v>
      </c>
      <c r="V3534" s="2">
        <f>IFERROR(VLOOKUP(LEFT(F3534,10),'Find Purchase Orders'!B:J,9,FALSE),"")</f>
        <v>44757</v>
      </c>
      <c r="W3534" s="25" t="s">
        <v>7261</v>
      </c>
    </row>
    <row r="3535" spans="1:23" hidden="1">
      <c r="A3535" s="25" t="s">
        <v>7261</v>
      </c>
      <c r="B3535" s="25" t="s">
        <v>7600</v>
      </c>
      <c r="C3535" s="25" t="s">
        <v>7282</v>
      </c>
      <c r="D3535" s="25" t="s">
        <v>5539</v>
      </c>
      <c r="E3535" s="25" t="s">
        <v>7602</v>
      </c>
      <c r="F3535" s="25" t="s">
        <v>15546</v>
      </c>
      <c r="G3535" s="25" t="s">
        <v>15547</v>
      </c>
      <c r="H3535" s="21">
        <v>5027.71</v>
      </c>
      <c r="I3535" s="25" t="s">
        <v>7296</v>
      </c>
      <c r="J3535" s="25" t="s">
        <v>7288</v>
      </c>
      <c r="K3535" s="25" t="s">
        <v>7262</v>
      </c>
      <c r="L3535" s="25" t="s">
        <v>7259</v>
      </c>
      <c r="M3535" s="21">
        <v>5027.71</v>
      </c>
      <c r="N3535" s="21">
        <v>5027.71</v>
      </c>
      <c r="O3535" s="21">
        <v>0</v>
      </c>
      <c r="P3535" s="21">
        <v>5027.71</v>
      </c>
      <c r="Q3535" s="25" t="s">
        <v>7605</v>
      </c>
      <c r="R3535" s="1" t="str">
        <f t="shared" si="59"/>
        <v>ST10034</v>
      </c>
      <c r="S3535" t="str">
        <f>VLOOKUP(R3535,Data!$C$2:$D$261,2,0)</f>
        <v>Bridlewood Manor</v>
      </c>
      <c r="T3535">
        <f>COUNTIF('Feb 2022'!A:A,D3535)+COUNTIF('Mar 2022'!A:A,D3535)+COUNTIF('Apr 2022'!A:A,D3535)+COUNTIF('May 2022'!A:A,D3535)+COUNTIF('June 2022'!A:A,D3535)+COUNTIF('July 2022'!A:A,D3535)+COUNTIF('Aug 2022'!A:A,D3535)+COUNTIF('Sep 2022'!A:A,D3535)+COUNTIF('Oct 2022'!A:A,D3535)+COUNTIF('Dec 2022'!A:A,D3535)</f>
        <v>1</v>
      </c>
      <c r="U3535" t="str">
        <f>VLOOKUP(Q3535,'Capital Lookup'!A:B,2,FALSE)</f>
        <v>No</v>
      </c>
      <c r="V3535" s="2">
        <f>IFERROR(VLOOKUP(LEFT(F3535,10),'Find Purchase Orders'!B:J,9,FALSE),"")</f>
        <v>44754</v>
      </c>
      <c r="W3535" s="25" t="s">
        <v>7261</v>
      </c>
    </row>
    <row r="3536" spans="1:23" hidden="1">
      <c r="A3536" s="25" t="s">
        <v>7261</v>
      </c>
      <c r="B3536" s="25" t="s">
        <v>7600</v>
      </c>
      <c r="C3536" s="25" t="s">
        <v>7282</v>
      </c>
      <c r="D3536" s="25" t="s">
        <v>5539</v>
      </c>
      <c r="E3536" s="25" t="s">
        <v>7602</v>
      </c>
      <c r="F3536" s="25" t="s">
        <v>15548</v>
      </c>
      <c r="G3536" s="25" t="s">
        <v>10932</v>
      </c>
      <c r="H3536" s="21">
        <v>654.5</v>
      </c>
      <c r="I3536" s="25" t="s">
        <v>7296</v>
      </c>
      <c r="J3536" s="25" t="s">
        <v>7288</v>
      </c>
      <c r="K3536" s="25" t="s">
        <v>7262</v>
      </c>
      <c r="L3536" s="25" t="s">
        <v>7259</v>
      </c>
      <c r="M3536" s="21">
        <v>654.5</v>
      </c>
      <c r="N3536" s="21">
        <v>654.5</v>
      </c>
      <c r="O3536" s="21">
        <v>0</v>
      </c>
      <c r="P3536" s="21">
        <v>654.5</v>
      </c>
      <c r="Q3536" s="25" t="s">
        <v>7605</v>
      </c>
      <c r="R3536" s="1" t="str">
        <f t="shared" si="59"/>
        <v>ST10034</v>
      </c>
      <c r="S3536" t="str">
        <f>VLOOKUP(R3536,Data!$C$2:$D$261,2,0)</f>
        <v>Bridlewood Manor</v>
      </c>
      <c r="T3536">
        <f>COUNTIF('Feb 2022'!A:A,D3536)+COUNTIF('Mar 2022'!A:A,D3536)+COUNTIF('Apr 2022'!A:A,D3536)+COUNTIF('May 2022'!A:A,D3536)+COUNTIF('June 2022'!A:A,D3536)+COUNTIF('July 2022'!A:A,D3536)+COUNTIF('Aug 2022'!A:A,D3536)+COUNTIF('Sep 2022'!A:A,D3536)+COUNTIF('Oct 2022'!A:A,D3536)+COUNTIF('Dec 2022'!A:A,D3536)</f>
        <v>1</v>
      </c>
      <c r="U3536" t="str">
        <f>VLOOKUP(Q3536,'Capital Lookup'!A:B,2,FALSE)</f>
        <v>No</v>
      </c>
      <c r="V3536" s="2">
        <f>IFERROR(VLOOKUP(LEFT(F3536,10),'Find Purchase Orders'!B:J,9,FALSE),"")</f>
        <v>44754</v>
      </c>
      <c r="W3536" s="25" t="s">
        <v>7261</v>
      </c>
    </row>
    <row r="3537" spans="1:23" hidden="1">
      <c r="A3537" s="25" t="s">
        <v>8607</v>
      </c>
      <c r="B3537" s="25" t="s">
        <v>9044</v>
      </c>
      <c r="C3537" s="25"/>
      <c r="D3537" s="25" t="s">
        <v>15549</v>
      </c>
      <c r="E3537" s="25" t="s">
        <v>9046</v>
      </c>
      <c r="F3537" s="25" t="s">
        <v>15550</v>
      </c>
      <c r="G3537" s="25" t="s">
        <v>15551</v>
      </c>
      <c r="H3537" s="21">
        <v>3267.35</v>
      </c>
      <c r="I3537" s="25" t="s">
        <v>7296</v>
      </c>
      <c r="J3537" s="25" t="s">
        <v>7288</v>
      </c>
      <c r="K3537" s="25" t="s">
        <v>7262</v>
      </c>
      <c r="L3537" s="25" t="s">
        <v>7259</v>
      </c>
      <c r="M3537" s="21">
        <v>3267.35</v>
      </c>
      <c r="N3537" s="21">
        <v>3267.35</v>
      </c>
      <c r="O3537" s="21">
        <v>0</v>
      </c>
      <c r="P3537" s="21">
        <v>3267.35</v>
      </c>
      <c r="Q3537" s="25" t="s">
        <v>9049</v>
      </c>
      <c r="R3537" s="1" t="str">
        <f t="shared" si="59"/>
        <v>ST10398</v>
      </c>
      <c r="S3537" t="e">
        <f>VLOOKUP(R3537,Data!$C$2:$D$261,2,0)</f>
        <v>#N/A</v>
      </c>
      <c r="T3537">
        <f>COUNTIF('Feb 2022'!A:A,D3537)+COUNTIF('Mar 2022'!A:A,D3537)+COUNTIF('Apr 2022'!A:A,D3537)+COUNTIF('May 2022'!A:A,D3537)+COUNTIF('June 2022'!A:A,D3537)+COUNTIF('July 2022'!A:A,D3537)+COUNTIF('Aug 2022'!A:A,D3537)+COUNTIF('Sep 2022'!A:A,D3537)+COUNTIF('Oct 2022'!A:A,D3537)+COUNTIF('Dec 2022'!A:A,D3537)</f>
        <v>0</v>
      </c>
      <c r="U3537" t="str">
        <f>VLOOKUP(Q3537,'Capital Lookup'!A:B,2,FALSE)</f>
        <v>Yes</v>
      </c>
      <c r="V3537" s="2">
        <f>IFERROR(VLOOKUP(LEFT(F3537,10),'Find Purchase Orders'!B:J,9,FALSE),"")</f>
        <v>44755</v>
      </c>
      <c r="W3537" s="25" t="s">
        <v>7261</v>
      </c>
    </row>
    <row r="3538" spans="1:23" hidden="1">
      <c r="A3538" s="25" t="s">
        <v>8607</v>
      </c>
      <c r="B3538" s="25" t="s">
        <v>9044</v>
      </c>
      <c r="C3538" s="25"/>
      <c r="D3538" s="25" t="s">
        <v>15549</v>
      </c>
      <c r="E3538" s="25" t="s">
        <v>9046</v>
      </c>
      <c r="F3538" s="25" t="s">
        <v>15552</v>
      </c>
      <c r="G3538" s="25" t="s">
        <v>14840</v>
      </c>
      <c r="H3538" s="21">
        <v>169.5</v>
      </c>
      <c r="I3538" s="25" t="s">
        <v>7296</v>
      </c>
      <c r="J3538" s="25" t="s">
        <v>7288</v>
      </c>
      <c r="K3538" s="25" t="s">
        <v>7262</v>
      </c>
      <c r="L3538" s="25" t="s">
        <v>7259</v>
      </c>
      <c r="M3538" s="21">
        <v>169.5</v>
      </c>
      <c r="N3538" s="21">
        <v>169.5</v>
      </c>
      <c r="O3538" s="21">
        <v>0</v>
      </c>
      <c r="P3538" s="21">
        <v>169.5</v>
      </c>
      <c r="Q3538" s="25" t="s">
        <v>9049</v>
      </c>
      <c r="R3538" s="1" t="str">
        <f t="shared" si="59"/>
        <v>ST10398</v>
      </c>
      <c r="S3538" t="e">
        <f>VLOOKUP(R3538,Data!$C$2:$D$261,2,0)</f>
        <v>#N/A</v>
      </c>
      <c r="T3538">
        <f>COUNTIF('Feb 2022'!A:A,D3538)+COUNTIF('Mar 2022'!A:A,D3538)+COUNTIF('Apr 2022'!A:A,D3538)+COUNTIF('May 2022'!A:A,D3538)+COUNTIF('June 2022'!A:A,D3538)+COUNTIF('July 2022'!A:A,D3538)+COUNTIF('Aug 2022'!A:A,D3538)+COUNTIF('Sep 2022'!A:A,D3538)+COUNTIF('Oct 2022'!A:A,D3538)+COUNTIF('Dec 2022'!A:A,D3538)</f>
        <v>0</v>
      </c>
      <c r="U3538" t="str">
        <f>VLOOKUP(Q3538,'Capital Lookup'!A:B,2,FALSE)</f>
        <v>Yes</v>
      </c>
      <c r="V3538" s="2">
        <f>IFERROR(VLOOKUP(LEFT(F3538,10),'Find Purchase Orders'!B:J,9,FALSE),"")</f>
        <v>44755</v>
      </c>
      <c r="W3538" s="25" t="s">
        <v>7261</v>
      </c>
    </row>
    <row r="3539" spans="1:23" hidden="1">
      <c r="A3539" s="25" t="s">
        <v>7261</v>
      </c>
      <c r="B3539" s="25" t="s">
        <v>7513</v>
      </c>
      <c r="C3539" s="25" t="s">
        <v>7264</v>
      </c>
      <c r="D3539" s="25" t="s">
        <v>5659</v>
      </c>
      <c r="E3539" s="25" t="s">
        <v>11892</v>
      </c>
      <c r="F3539" s="25" t="s">
        <v>15553</v>
      </c>
      <c r="G3539" s="25" t="s">
        <v>15554</v>
      </c>
      <c r="H3539" s="21">
        <v>339</v>
      </c>
      <c r="I3539" s="25" t="s">
        <v>7296</v>
      </c>
      <c r="J3539" s="25" t="s">
        <v>7288</v>
      </c>
      <c r="K3539" s="25" t="s">
        <v>7262</v>
      </c>
      <c r="L3539" s="25" t="s">
        <v>7259</v>
      </c>
      <c r="M3539" s="21">
        <v>339</v>
      </c>
      <c r="N3539" s="21">
        <v>339</v>
      </c>
      <c r="O3539" s="21">
        <v>0</v>
      </c>
      <c r="P3539" s="21">
        <v>339</v>
      </c>
      <c r="Q3539" s="25" t="s">
        <v>11894</v>
      </c>
      <c r="R3539" s="1" t="str">
        <f t="shared" si="59"/>
        <v>ST10043</v>
      </c>
      <c r="S3539" t="str">
        <f>VLOOKUP(R3539,Data!$C$2:$D$261,2,0)</f>
        <v>Hunt Club Manor</v>
      </c>
      <c r="T3539">
        <f>COUNTIF('Feb 2022'!A:A,D3539)+COUNTIF('Mar 2022'!A:A,D3539)+COUNTIF('Apr 2022'!A:A,D3539)+COUNTIF('May 2022'!A:A,D3539)+COUNTIF('June 2022'!A:A,D3539)+COUNTIF('July 2022'!A:A,D3539)+COUNTIF('Aug 2022'!A:A,D3539)+COUNTIF('Sep 2022'!A:A,D3539)+COUNTIF('Oct 2022'!A:A,D3539)+COUNTIF('Dec 2022'!A:A,D3539)</f>
        <v>1</v>
      </c>
      <c r="U3539" t="str">
        <f>VLOOKUP(Q3539,'Capital Lookup'!A:B,2,FALSE)</f>
        <v>No</v>
      </c>
      <c r="V3539" s="2">
        <f>IFERROR(VLOOKUP(LEFT(F3539,10),'Find Purchase Orders'!B:J,9,FALSE),"")</f>
        <v>44763</v>
      </c>
      <c r="W3539" s="25" t="s">
        <v>7261</v>
      </c>
    </row>
    <row r="3540" spans="1:23" hidden="1">
      <c r="A3540" s="25" t="s">
        <v>7261</v>
      </c>
      <c r="B3540" s="25" t="s">
        <v>7513</v>
      </c>
      <c r="C3540" s="25" t="s">
        <v>7264</v>
      </c>
      <c r="D3540" s="25" t="s">
        <v>5659</v>
      </c>
      <c r="E3540" s="25" t="s">
        <v>11892</v>
      </c>
      <c r="F3540" s="25" t="s">
        <v>15555</v>
      </c>
      <c r="G3540" s="25" t="s">
        <v>15556</v>
      </c>
      <c r="H3540" s="21">
        <v>2229.2600000000002</v>
      </c>
      <c r="I3540" s="25" t="s">
        <v>7296</v>
      </c>
      <c r="J3540" s="25" t="s">
        <v>7288</v>
      </c>
      <c r="K3540" s="25" t="s">
        <v>7262</v>
      </c>
      <c r="L3540" s="25" t="s">
        <v>7259</v>
      </c>
      <c r="M3540" s="21">
        <v>2229.2600000000002</v>
      </c>
      <c r="N3540" s="21">
        <v>2229.2600000000002</v>
      </c>
      <c r="O3540" s="21">
        <v>0</v>
      </c>
      <c r="P3540" s="21">
        <v>2229.2600000000002</v>
      </c>
      <c r="Q3540" s="25" t="s">
        <v>11894</v>
      </c>
      <c r="R3540" s="1" t="str">
        <f t="shared" si="59"/>
        <v>ST10043</v>
      </c>
      <c r="S3540" t="str">
        <f>VLOOKUP(R3540,Data!$C$2:$D$261,2,0)</f>
        <v>Hunt Club Manor</v>
      </c>
      <c r="T3540">
        <f>COUNTIF('Feb 2022'!A:A,D3540)+COUNTIF('Mar 2022'!A:A,D3540)+COUNTIF('Apr 2022'!A:A,D3540)+COUNTIF('May 2022'!A:A,D3540)+COUNTIF('June 2022'!A:A,D3540)+COUNTIF('July 2022'!A:A,D3540)+COUNTIF('Aug 2022'!A:A,D3540)+COUNTIF('Sep 2022'!A:A,D3540)+COUNTIF('Oct 2022'!A:A,D3540)+COUNTIF('Dec 2022'!A:A,D3540)</f>
        <v>1</v>
      </c>
      <c r="U3540" t="str">
        <f>VLOOKUP(Q3540,'Capital Lookup'!A:B,2,FALSE)</f>
        <v>No</v>
      </c>
      <c r="V3540" s="2">
        <f>IFERROR(VLOOKUP(LEFT(F3540,10),'Find Purchase Orders'!B:J,9,FALSE),"")</f>
        <v>44763</v>
      </c>
      <c r="W3540" s="25" t="s">
        <v>7261</v>
      </c>
    </row>
    <row r="3541" spans="1:23" hidden="1">
      <c r="A3541" s="25" t="s">
        <v>9810</v>
      </c>
      <c r="B3541" s="25" t="s">
        <v>9044</v>
      </c>
      <c r="C3541" s="25"/>
      <c r="D3541" s="25" t="s">
        <v>15557</v>
      </c>
      <c r="E3541" s="25" t="s">
        <v>9046</v>
      </c>
      <c r="H3541" s="21">
        <v>4474.54</v>
      </c>
      <c r="I3541" s="25" t="s">
        <v>7257</v>
      </c>
      <c r="K3541" s="25" t="s">
        <v>7262</v>
      </c>
      <c r="L3541" s="25" t="s">
        <v>8138</v>
      </c>
      <c r="M3541" s="22">
        <v>0</v>
      </c>
      <c r="N3541" s="22">
        <v>0</v>
      </c>
      <c r="O3541" s="21">
        <v>0</v>
      </c>
      <c r="P3541" s="21">
        <v>514.77</v>
      </c>
      <c r="Q3541" s="25"/>
      <c r="R3541" s="1" t="str">
        <f t="shared" si="59"/>
        <v>ST10398</v>
      </c>
      <c r="S3541" t="e">
        <f>VLOOKUP(R3541,Data!$C$2:$D$261,2,0)</f>
        <v>#N/A</v>
      </c>
      <c r="T3541">
        <f>COUNTIF('Feb 2022'!A:A,D3541)+COUNTIF('Mar 2022'!A:A,D3541)+COUNTIF('Apr 2022'!A:A,D3541)+COUNTIF('May 2022'!A:A,D3541)+COUNTIF('June 2022'!A:A,D3541)+COUNTIF('July 2022'!A:A,D3541)+COUNTIF('Aug 2022'!A:A,D3541)+COUNTIF('Sep 2022'!A:A,D3541)+COUNTIF('Oct 2022'!A:A,D3541)+COUNTIF('Dec 2022'!A:A,D3541)</f>
        <v>0</v>
      </c>
      <c r="U3541" t="e">
        <f>VLOOKUP(Q3541,'Capital Lookup'!A:B,2,FALSE)</f>
        <v>#N/A</v>
      </c>
      <c r="V3541" s="2" t="str">
        <f>IFERROR(VLOOKUP(LEFT(F3541,10),'Find Purchase Orders'!B:J,9,FALSE),"")</f>
        <v/>
      </c>
      <c r="W3541" s="25" t="s">
        <v>7261</v>
      </c>
    </row>
    <row r="3542" spans="1:23" hidden="1">
      <c r="A3542" s="25" t="s">
        <v>7261</v>
      </c>
      <c r="B3542" s="25" t="s">
        <v>10157</v>
      </c>
      <c r="C3542" s="25" t="s">
        <v>7264</v>
      </c>
      <c r="D3542" s="25" t="s">
        <v>5540</v>
      </c>
      <c r="E3542" s="25" t="s">
        <v>10212</v>
      </c>
      <c r="F3542" s="25" t="s">
        <v>15558</v>
      </c>
      <c r="G3542" s="25" t="s">
        <v>15559</v>
      </c>
      <c r="H3542" s="21">
        <v>6549.28</v>
      </c>
      <c r="I3542" s="25" t="s">
        <v>7296</v>
      </c>
      <c r="J3542" s="25" t="s">
        <v>7288</v>
      </c>
      <c r="K3542" s="25" t="s">
        <v>7262</v>
      </c>
      <c r="L3542" s="25" t="s">
        <v>7259</v>
      </c>
      <c r="M3542" s="21">
        <v>6549.28</v>
      </c>
      <c r="N3542" s="21">
        <v>6549.28</v>
      </c>
      <c r="O3542" s="21">
        <v>0</v>
      </c>
      <c r="P3542" s="21">
        <v>6549.28</v>
      </c>
      <c r="Q3542" s="25" t="s">
        <v>10215</v>
      </c>
      <c r="R3542" s="1" t="str">
        <f t="shared" si="59"/>
        <v>ST10081</v>
      </c>
      <c r="S3542" t="str">
        <f>VLOOKUP(R3542,Data!$C$2:$D$261,2,0)</f>
        <v>The Bentley Swift Current</v>
      </c>
      <c r="T3542">
        <f>COUNTIF('Feb 2022'!A:A,D3542)+COUNTIF('Mar 2022'!A:A,D3542)+COUNTIF('Apr 2022'!A:A,D3542)+COUNTIF('May 2022'!A:A,D3542)+COUNTIF('June 2022'!A:A,D3542)+COUNTIF('July 2022'!A:A,D3542)+COUNTIF('Aug 2022'!A:A,D3542)+COUNTIF('Sep 2022'!A:A,D3542)+COUNTIF('Oct 2022'!A:A,D3542)+COUNTIF('Dec 2022'!A:A,D3542)</f>
        <v>1</v>
      </c>
      <c r="U3542" t="str">
        <f>VLOOKUP(Q3542,'Capital Lookup'!A:B,2,FALSE)</f>
        <v>No</v>
      </c>
      <c r="V3542" s="2">
        <f>IFERROR(VLOOKUP(LEFT(F3542,10),'Find Purchase Orders'!B:J,9,FALSE),"")</f>
        <v>44753</v>
      </c>
      <c r="W3542" s="25" t="s">
        <v>7261</v>
      </c>
    </row>
    <row r="3543" spans="1:23" hidden="1">
      <c r="A3543" s="25" t="s">
        <v>7261</v>
      </c>
      <c r="B3543" s="25" t="s">
        <v>10157</v>
      </c>
      <c r="C3543" s="25" t="s">
        <v>7264</v>
      </c>
      <c r="D3543" s="25" t="s">
        <v>5540</v>
      </c>
      <c r="E3543" s="25" t="s">
        <v>10212</v>
      </c>
      <c r="F3543" s="25" t="s">
        <v>15560</v>
      </c>
      <c r="G3543" s="25" t="s">
        <v>6265</v>
      </c>
      <c r="H3543" s="21">
        <v>1378.62</v>
      </c>
      <c r="I3543" s="25" t="s">
        <v>7296</v>
      </c>
      <c r="J3543" s="25" t="s">
        <v>7288</v>
      </c>
      <c r="K3543" s="25" t="s">
        <v>7262</v>
      </c>
      <c r="L3543" s="25" t="s">
        <v>7259</v>
      </c>
      <c r="M3543" s="21">
        <v>1378.62</v>
      </c>
      <c r="N3543" s="21">
        <v>1378.62</v>
      </c>
      <c r="O3543" s="21">
        <v>0</v>
      </c>
      <c r="P3543" s="21">
        <v>1378.62</v>
      </c>
      <c r="Q3543" s="25" t="s">
        <v>10215</v>
      </c>
      <c r="R3543" s="1" t="str">
        <f t="shared" si="59"/>
        <v>ST10081</v>
      </c>
      <c r="S3543" t="str">
        <f>VLOOKUP(R3543,Data!$C$2:$D$261,2,0)</f>
        <v>The Bentley Swift Current</v>
      </c>
      <c r="T3543">
        <f>COUNTIF('Feb 2022'!A:A,D3543)+COUNTIF('Mar 2022'!A:A,D3543)+COUNTIF('Apr 2022'!A:A,D3543)+COUNTIF('May 2022'!A:A,D3543)+COUNTIF('June 2022'!A:A,D3543)+COUNTIF('July 2022'!A:A,D3543)+COUNTIF('Aug 2022'!A:A,D3543)+COUNTIF('Sep 2022'!A:A,D3543)+COUNTIF('Oct 2022'!A:A,D3543)+COUNTIF('Dec 2022'!A:A,D3543)</f>
        <v>1</v>
      </c>
      <c r="U3543" t="str">
        <f>VLOOKUP(Q3543,'Capital Lookup'!A:B,2,FALSE)</f>
        <v>No</v>
      </c>
      <c r="V3543" s="2">
        <f>IFERROR(VLOOKUP(LEFT(F3543,10),'Find Purchase Orders'!B:J,9,FALSE),"")</f>
        <v>44753</v>
      </c>
      <c r="W3543" s="25" t="s">
        <v>7261</v>
      </c>
    </row>
    <row r="3544" spans="1:23" hidden="1">
      <c r="A3544" s="25" t="s">
        <v>7261</v>
      </c>
      <c r="B3544" s="25" t="s">
        <v>7281</v>
      </c>
      <c r="C3544" s="25" t="s">
        <v>7282</v>
      </c>
      <c r="D3544" s="25" t="s">
        <v>15561</v>
      </c>
      <c r="E3544" s="25" t="s">
        <v>10398</v>
      </c>
      <c r="H3544" s="21">
        <v>0</v>
      </c>
      <c r="I3544" s="25" t="s">
        <v>7257</v>
      </c>
      <c r="K3544" s="25" t="s">
        <v>10399</v>
      </c>
      <c r="L3544" s="25" t="s">
        <v>15365</v>
      </c>
      <c r="M3544" s="22">
        <v>0</v>
      </c>
      <c r="N3544" s="22">
        <v>0</v>
      </c>
      <c r="O3544" s="21">
        <v>0</v>
      </c>
      <c r="P3544" s="21">
        <v>0</v>
      </c>
      <c r="Q3544" s="25" t="s">
        <v>15562</v>
      </c>
      <c r="R3544" s="1" t="str">
        <f t="shared" si="59"/>
        <v>ST10014</v>
      </c>
      <c r="S3544" t="str">
        <f>VLOOKUP(R3544,Data!$C$2:$D$261,2,0)</f>
        <v>Bradgate Arms</v>
      </c>
      <c r="T3544">
        <f>COUNTIF('Feb 2022'!A:A,D3544)+COUNTIF('Mar 2022'!A:A,D3544)+COUNTIF('Apr 2022'!A:A,D3544)+COUNTIF('May 2022'!A:A,D3544)+COUNTIF('June 2022'!A:A,D3544)+COUNTIF('July 2022'!A:A,D3544)+COUNTIF('Aug 2022'!A:A,D3544)+COUNTIF('Sep 2022'!A:A,D3544)+COUNTIF('Oct 2022'!A:A,D3544)+COUNTIF('Dec 2022'!A:A,D3544)</f>
        <v>0</v>
      </c>
      <c r="U3544" t="str">
        <f>VLOOKUP(Q3544,'Capital Lookup'!A:B,2,FALSE)</f>
        <v>Yes</v>
      </c>
      <c r="V3544" s="2" t="str">
        <f>IFERROR(VLOOKUP(LEFT(F3544,10),'Find Purchase Orders'!B:J,9,FALSE),"")</f>
        <v/>
      </c>
      <c r="W3544" s="25" t="s">
        <v>7261</v>
      </c>
    </row>
    <row r="3545" spans="1:23" hidden="1">
      <c r="A3545" s="25" t="s">
        <v>7261</v>
      </c>
      <c r="B3545" s="25" t="s">
        <v>8108</v>
      </c>
      <c r="C3545" s="25" t="s">
        <v>7264</v>
      </c>
      <c r="D3545" s="25" t="s">
        <v>5541</v>
      </c>
      <c r="E3545" s="25" t="s">
        <v>7500</v>
      </c>
      <c r="F3545" s="25" t="s">
        <v>15563</v>
      </c>
      <c r="G3545" s="25" t="s">
        <v>15564</v>
      </c>
      <c r="H3545" s="21">
        <v>10452.5</v>
      </c>
      <c r="I3545" s="25" t="s">
        <v>7296</v>
      </c>
      <c r="J3545" s="25" t="s">
        <v>7288</v>
      </c>
      <c r="K3545" s="25" t="s">
        <v>7640</v>
      </c>
      <c r="L3545" s="25" t="s">
        <v>7763</v>
      </c>
      <c r="M3545" s="21">
        <v>10452.5</v>
      </c>
      <c r="N3545" s="21">
        <v>10452.5</v>
      </c>
      <c r="O3545" s="21">
        <v>0</v>
      </c>
      <c r="P3545" s="21">
        <v>10452.5</v>
      </c>
      <c r="Q3545" s="25" t="s">
        <v>15565</v>
      </c>
      <c r="R3545" s="1" t="str">
        <f t="shared" si="59"/>
        <v>ST10049</v>
      </c>
      <c r="S3545" t="str">
        <f>VLOOKUP(R3545,Data!$C$2:$D$261,2,0)</f>
        <v>Colonel By</v>
      </c>
      <c r="T3545">
        <f>COUNTIF('Feb 2022'!A:A,D3545)+COUNTIF('Mar 2022'!A:A,D3545)+COUNTIF('Apr 2022'!A:A,D3545)+COUNTIF('May 2022'!A:A,D3545)+COUNTIF('June 2022'!A:A,D3545)+COUNTIF('July 2022'!A:A,D3545)+COUNTIF('Aug 2022'!A:A,D3545)+COUNTIF('Sep 2022'!A:A,D3545)+COUNTIF('Oct 2022'!A:A,D3545)+COUNTIF('Dec 2022'!A:A,D3545)</f>
        <v>1</v>
      </c>
      <c r="U3545" t="str">
        <f>VLOOKUP(Q3545,'Capital Lookup'!A:B,2,FALSE)</f>
        <v>No</v>
      </c>
      <c r="V3545" s="2">
        <f>IFERROR(VLOOKUP(LEFT(F3545,10),'Find Purchase Orders'!B:J,9,FALSE),"")</f>
        <v>44754</v>
      </c>
      <c r="W3545" s="25" t="s">
        <v>7261</v>
      </c>
    </row>
    <row r="3546" spans="1:23" hidden="1">
      <c r="A3546" s="25" t="s">
        <v>7261</v>
      </c>
      <c r="B3546" s="25" t="s">
        <v>10157</v>
      </c>
      <c r="C3546" s="25" t="s">
        <v>7264</v>
      </c>
      <c r="D3546" s="25" t="s">
        <v>15566</v>
      </c>
      <c r="E3546" s="25" t="s">
        <v>10212</v>
      </c>
      <c r="H3546" s="21">
        <v>6092.26</v>
      </c>
      <c r="I3546" s="25" t="s">
        <v>7257</v>
      </c>
      <c r="K3546" s="25" t="s">
        <v>7262</v>
      </c>
      <c r="L3546" s="25" t="s">
        <v>7259</v>
      </c>
      <c r="M3546" s="22">
        <v>0</v>
      </c>
      <c r="N3546" s="22">
        <v>0</v>
      </c>
      <c r="O3546" s="21">
        <v>0</v>
      </c>
      <c r="P3546" s="21">
        <v>603.74</v>
      </c>
      <c r="Q3546" s="25" t="s">
        <v>10215</v>
      </c>
      <c r="R3546" s="1" t="str">
        <f t="shared" si="59"/>
        <v>ST10081</v>
      </c>
      <c r="S3546" t="str">
        <f>VLOOKUP(R3546,Data!$C$2:$D$261,2,0)</f>
        <v>The Bentley Swift Current</v>
      </c>
      <c r="T3546">
        <f>COUNTIF('Feb 2022'!A:A,D3546)+COUNTIF('Mar 2022'!A:A,D3546)+COUNTIF('Apr 2022'!A:A,D3546)+COUNTIF('May 2022'!A:A,D3546)+COUNTIF('June 2022'!A:A,D3546)+COUNTIF('July 2022'!A:A,D3546)+COUNTIF('Aug 2022'!A:A,D3546)+COUNTIF('Sep 2022'!A:A,D3546)+COUNTIF('Oct 2022'!A:A,D3546)+COUNTIF('Dec 2022'!A:A,D3546)</f>
        <v>0</v>
      </c>
      <c r="U3546" t="str">
        <f>VLOOKUP(Q3546,'Capital Lookup'!A:B,2,FALSE)</f>
        <v>No</v>
      </c>
      <c r="V3546" s="2" t="str">
        <f>IFERROR(VLOOKUP(LEFT(F3546,10),'Find Purchase Orders'!B:J,9,FALSE),"")</f>
        <v/>
      </c>
      <c r="W3546" s="25" t="s">
        <v>7261</v>
      </c>
    </row>
    <row r="3547" spans="1:23" hidden="1">
      <c r="A3547" s="25" t="s">
        <v>7261</v>
      </c>
      <c r="B3547" s="25" t="s">
        <v>10157</v>
      </c>
      <c r="C3547" s="25" t="s">
        <v>7264</v>
      </c>
      <c r="D3547" s="25" t="s">
        <v>15566</v>
      </c>
      <c r="E3547" s="25" t="s">
        <v>10212</v>
      </c>
      <c r="H3547" s="21">
        <v>456.49</v>
      </c>
      <c r="I3547" s="25" t="s">
        <v>7257</v>
      </c>
      <c r="K3547" s="25" t="s">
        <v>7262</v>
      </c>
      <c r="L3547" s="25" t="s">
        <v>7259</v>
      </c>
      <c r="M3547" s="22">
        <v>0</v>
      </c>
      <c r="N3547" s="22">
        <v>0</v>
      </c>
      <c r="O3547" s="21">
        <v>0</v>
      </c>
      <c r="P3547" s="21">
        <v>45.24</v>
      </c>
      <c r="Q3547" s="25" t="s">
        <v>10215</v>
      </c>
      <c r="R3547" s="1" t="str">
        <f t="shared" si="59"/>
        <v>ST10081</v>
      </c>
      <c r="S3547" t="str">
        <f>VLOOKUP(R3547,Data!$C$2:$D$261,2,0)</f>
        <v>The Bentley Swift Current</v>
      </c>
      <c r="T3547">
        <f>COUNTIF('Feb 2022'!A:A,D3547)+COUNTIF('Mar 2022'!A:A,D3547)+COUNTIF('Apr 2022'!A:A,D3547)+COUNTIF('May 2022'!A:A,D3547)+COUNTIF('June 2022'!A:A,D3547)+COUNTIF('July 2022'!A:A,D3547)+COUNTIF('Aug 2022'!A:A,D3547)+COUNTIF('Sep 2022'!A:A,D3547)+COUNTIF('Oct 2022'!A:A,D3547)+COUNTIF('Dec 2022'!A:A,D3547)</f>
        <v>0</v>
      </c>
      <c r="U3547" t="str">
        <f>VLOOKUP(Q3547,'Capital Lookup'!A:B,2,FALSE)</f>
        <v>No</v>
      </c>
      <c r="V3547" s="2" t="str">
        <f>IFERROR(VLOOKUP(LEFT(F3547,10),'Find Purchase Orders'!B:J,9,FALSE),"")</f>
        <v/>
      </c>
      <c r="W3547" s="25" t="s">
        <v>7261</v>
      </c>
    </row>
    <row r="3548" spans="1:23" hidden="1">
      <c r="A3548" s="25" t="s">
        <v>7261</v>
      </c>
      <c r="B3548" s="25" t="s">
        <v>7600</v>
      </c>
      <c r="C3548" s="25" t="s">
        <v>7282</v>
      </c>
      <c r="D3548" s="25" t="s">
        <v>5542</v>
      </c>
      <c r="E3548" s="25" t="s">
        <v>7500</v>
      </c>
      <c r="F3548" s="25" t="s">
        <v>15567</v>
      </c>
      <c r="G3548" s="25" t="s">
        <v>15568</v>
      </c>
      <c r="H3548" s="21">
        <v>1884.84</v>
      </c>
      <c r="I3548" s="25" t="s">
        <v>7296</v>
      </c>
      <c r="J3548" s="25" t="s">
        <v>7288</v>
      </c>
      <c r="K3548" s="25" t="s">
        <v>7733</v>
      </c>
      <c r="L3548" s="25" t="s">
        <v>7734</v>
      </c>
      <c r="M3548" s="21">
        <v>1884.84</v>
      </c>
      <c r="N3548" s="21">
        <v>1884.84</v>
      </c>
      <c r="O3548" s="21">
        <v>0</v>
      </c>
      <c r="P3548" s="21">
        <v>1884.84</v>
      </c>
      <c r="Q3548" s="25" t="s">
        <v>15569</v>
      </c>
      <c r="R3548" s="1" t="str">
        <f t="shared" si="59"/>
        <v>ST10034</v>
      </c>
      <c r="S3548" t="str">
        <f>VLOOKUP(R3548,Data!$C$2:$D$261,2,0)</f>
        <v>Bridlewood Manor</v>
      </c>
      <c r="T3548">
        <f>COUNTIF('Feb 2022'!A:A,D3548)+COUNTIF('Mar 2022'!A:A,D3548)+COUNTIF('Apr 2022'!A:A,D3548)+COUNTIF('May 2022'!A:A,D3548)+COUNTIF('June 2022'!A:A,D3548)+COUNTIF('July 2022'!A:A,D3548)+COUNTIF('Aug 2022'!A:A,D3548)+COUNTIF('Sep 2022'!A:A,D3548)+COUNTIF('Oct 2022'!A:A,D3548)+COUNTIF('Dec 2022'!A:A,D3548)</f>
        <v>1</v>
      </c>
      <c r="U3548" t="str">
        <f>VLOOKUP(Q3548,'Capital Lookup'!A:B,2,FALSE)</f>
        <v>No</v>
      </c>
      <c r="V3548" s="2">
        <f>IFERROR(VLOOKUP(LEFT(F3548,10),'Find Purchase Orders'!B:J,9,FALSE),"")</f>
        <v>44754</v>
      </c>
      <c r="W3548" s="25" t="s">
        <v>7261</v>
      </c>
    </row>
    <row r="3549" spans="1:23" hidden="1">
      <c r="A3549" s="25" t="s">
        <v>7269</v>
      </c>
      <c r="B3549" s="25" t="s">
        <v>9891</v>
      </c>
      <c r="C3549" s="25"/>
      <c r="D3549" s="25" t="s">
        <v>5543</v>
      </c>
      <c r="E3549" s="25" t="s">
        <v>11163</v>
      </c>
      <c r="F3549" s="25" t="s">
        <v>15570</v>
      </c>
      <c r="G3549" s="25" t="s">
        <v>15571</v>
      </c>
      <c r="H3549" s="21">
        <v>1353.45</v>
      </c>
      <c r="I3549" s="25" t="s">
        <v>7296</v>
      </c>
      <c r="J3549" s="25" t="s">
        <v>7288</v>
      </c>
      <c r="K3549" s="25" t="s">
        <v>7289</v>
      </c>
      <c r="L3549" s="25" t="s">
        <v>7259</v>
      </c>
      <c r="M3549" s="21">
        <v>1353.45</v>
      </c>
      <c r="N3549" s="21">
        <v>1353.45</v>
      </c>
      <c r="O3549" s="21">
        <v>0</v>
      </c>
      <c r="P3549" s="21">
        <v>1353.45</v>
      </c>
      <c r="Q3549" s="25" t="s">
        <v>11166</v>
      </c>
      <c r="R3549" s="1" t="str">
        <f t="shared" si="59"/>
        <v>ST10339</v>
      </c>
      <c r="S3549" t="str">
        <f>VLOOKUP(R3549,Data!$C$2:$D$261,2,0)</f>
        <v>Our Parents Home</v>
      </c>
      <c r="T3549">
        <f>COUNTIF('Feb 2022'!A:A,D3549)+COUNTIF('Mar 2022'!A:A,D3549)+COUNTIF('Apr 2022'!A:A,D3549)+COUNTIF('May 2022'!A:A,D3549)+COUNTIF('June 2022'!A:A,D3549)+COUNTIF('July 2022'!A:A,D3549)+COUNTIF('Aug 2022'!A:A,D3549)+COUNTIF('Sep 2022'!A:A,D3549)+COUNTIF('Oct 2022'!A:A,D3549)+COUNTIF('Dec 2022'!A:A,D3549)</f>
        <v>1</v>
      </c>
      <c r="U3549" t="str">
        <f>VLOOKUP(Q3549,'Capital Lookup'!A:B,2,FALSE)</f>
        <v>No</v>
      </c>
      <c r="V3549" s="2">
        <f>IFERROR(VLOOKUP(LEFT(F3549,10),'Find Purchase Orders'!B:J,9,FALSE),"")</f>
        <v>44754</v>
      </c>
      <c r="W3549" s="25" t="s">
        <v>7261</v>
      </c>
    </row>
    <row r="3550" spans="1:23" hidden="1">
      <c r="A3550" s="25" t="s">
        <v>7269</v>
      </c>
      <c r="B3550" s="25" t="s">
        <v>9891</v>
      </c>
      <c r="C3550" s="25"/>
      <c r="D3550" s="25" t="s">
        <v>5543</v>
      </c>
      <c r="E3550" s="25" t="s">
        <v>11163</v>
      </c>
      <c r="F3550" s="25" t="s">
        <v>15572</v>
      </c>
      <c r="G3550" s="25" t="s">
        <v>15573</v>
      </c>
      <c r="H3550" s="21">
        <v>1047.9000000000001</v>
      </c>
      <c r="I3550" s="25" t="s">
        <v>7296</v>
      </c>
      <c r="J3550" s="25" t="s">
        <v>7288</v>
      </c>
      <c r="K3550" s="25" t="s">
        <v>7289</v>
      </c>
      <c r="L3550" s="25" t="s">
        <v>7259</v>
      </c>
      <c r="M3550" s="21">
        <v>1047.9000000000001</v>
      </c>
      <c r="N3550" s="21">
        <v>1047.9000000000001</v>
      </c>
      <c r="O3550" s="21">
        <v>0</v>
      </c>
      <c r="P3550" s="21">
        <v>1047.9000000000001</v>
      </c>
      <c r="Q3550" s="25" t="s">
        <v>11166</v>
      </c>
      <c r="R3550" s="1" t="str">
        <f t="shared" si="59"/>
        <v>ST10339</v>
      </c>
      <c r="S3550" t="str">
        <f>VLOOKUP(R3550,Data!$C$2:$D$261,2,0)</f>
        <v>Our Parents Home</v>
      </c>
      <c r="T3550">
        <f>COUNTIF('Feb 2022'!A:A,D3550)+COUNTIF('Mar 2022'!A:A,D3550)+COUNTIF('Apr 2022'!A:A,D3550)+COUNTIF('May 2022'!A:A,D3550)+COUNTIF('June 2022'!A:A,D3550)+COUNTIF('July 2022'!A:A,D3550)+COUNTIF('Aug 2022'!A:A,D3550)+COUNTIF('Sep 2022'!A:A,D3550)+COUNTIF('Oct 2022'!A:A,D3550)+COUNTIF('Dec 2022'!A:A,D3550)</f>
        <v>1</v>
      </c>
      <c r="U3550" t="str">
        <f>VLOOKUP(Q3550,'Capital Lookup'!A:B,2,FALSE)</f>
        <v>No</v>
      </c>
      <c r="V3550" s="2">
        <f>IFERROR(VLOOKUP(LEFT(F3550,10),'Find Purchase Orders'!B:J,9,FALSE),"")</f>
        <v>44754</v>
      </c>
      <c r="W3550" s="25" t="s">
        <v>7261</v>
      </c>
    </row>
    <row r="3551" spans="1:23" hidden="1">
      <c r="A3551" s="25" t="s">
        <v>7269</v>
      </c>
      <c r="B3551" s="25" t="s">
        <v>9891</v>
      </c>
      <c r="C3551" s="25"/>
      <c r="D3551" s="25" t="s">
        <v>5544</v>
      </c>
      <c r="E3551" s="25" t="s">
        <v>11163</v>
      </c>
      <c r="F3551" s="25" t="s">
        <v>15574</v>
      </c>
      <c r="G3551" s="25" t="s">
        <v>15575</v>
      </c>
      <c r="H3551" s="21">
        <v>2171.9299999999998</v>
      </c>
      <c r="I3551" s="25" t="s">
        <v>7296</v>
      </c>
      <c r="J3551" s="25" t="s">
        <v>7288</v>
      </c>
      <c r="K3551" s="25" t="s">
        <v>7289</v>
      </c>
      <c r="L3551" s="25" t="s">
        <v>7259</v>
      </c>
      <c r="M3551" s="21">
        <v>2171.9299999999998</v>
      </c>
      <c r="N3551" s="21">
        <v>3795.54</v>
      </c>
      <c r="O3551" s="21">
        <v>-1623.61</v>
      </c>
      <c r="P3551" s="21">
        <v>2171.9299999999998</v>
      </c>
      <c r="Q3551" s="25" t="s">
        <v>11166</v>
      </c>
      <c r="R3551" s="1" t="str">
        <f t="shared" si="59"/>
        <v>ST10339</v>
      </c>
      <c r="S3551" t="str">
        <f>VLOOKUP(R3551,Data!$C$2:$D$261,2,0)</f>
        <v>Our Parents Home</v>
      </c>
      <c r="T3551">
        <f>COUNTIF('Feb 2022'!A:A,D3551)+COUNTIF('Mar 2022'!A:A,D3551)+COUNTIF('Apr 2022'!A:A,D3551)+COUNTIF('May 2022'!A:A,D3551)+COUNTIF('June 2022'!A:A,D3551)+COUNTIF('July 2022'!A:A,D3551)+COUNTIF('Aug 2022'!A:A,D3551)+COUNTIF('Sep 2022'!A:A,D3551)+COUNTIF('Oct 2022'!A:A,D3551)+COUNTIF('Dec 2022'!A:A,D3551)</f>
        <v>1</v>
      </c>
      <c r="U3551" t="str">
        <f>VLOOKUP(Q3551,'Capital Lookup'!A:B,2,FALSE)</f>
        <v>No</v>
      </c>
      <c r="V3551" s="2">
        <f>IFERROR(VLOOKUP(LEFT(F3551,10),'Find Purchase Orders'!B:J,9,FALSE),"")</f>
        <v>44753</v>
      </c>
      <c r="W3551" s="25" t="s">
        <v>7261</v>
      </c>
    </row>
    <row r="3552" spans="1:23" hidden="1">
      <c r="A3552" s="25" t="s">
        <v>7252</v>
      </c>
      <c r="B3552" s="25" t="s">
        <v>7524</v>
      </c>
      <c r="C3552" s="25" t="s">
        <v>7254</v>
      </c>
      <c r="D3552" s="25" t="s">
        <v>5545</v>
      </c>
      <c r="E3552" s="25" t="s">
        <v>7500</v>
      </c>
      <c r="F3552" s="25" t="s">
        <v>15576</v>
      </c>
      <c r="G3552" s="25" t="s">
        <v>15577</v>
      </c>
      <c r="H3552" s="21">
        <v>5508.75</v>
      </c>
      <c r="I3552" s="25" t="s">
        <v>7287</v>
      </c>
      <c r="J3552" s="25" t="s">
        <v>7288</v>
      </c>
      <c r="K3552" s="25" t="s">
        <v>7612</v>
      </c>
      <c r="L3552" s="25" t="s">
        <v>7756</v>
      </c>
      <c r="M3552" s="21">
        <v>5508.75</v>
      </c>
      <c r="N3552" s="22">
        <v>0</v>
      </c>
      <c r="O3552" s="21">
        <v>5508.75</v>
      </c>
      <c r="P3552" s="21">
        <v>633.75</v>
      </c>
      <c r="Q3552" s="25" t="s">
        <v>15578</v>
      </c>
      <c r="R3552" s="1" t="str">
        <f t="shared" si="59"/>
        <v>ST10041</v>
      </c>
      <c r="S3552" t="str">
        <f>VLOOKUP(R3552,Data!$C$2:$D$261,2,0)</f>
        <v>Prince of Wales</v>
      </c>
      <c r="T3552">
        <f>COUNTIF('Feb 2022'!A:A,D3552)+COUNTIF('Mar 2022'!A:A,D3552)+COUNTIF('Apr 2022'!A:A,D3552)+COUNTIF('May 2022'!A:A,D3552)+COUNTIF('June 2022'!A:A,D3552)+COUNTIF('July 2022'!A:A,D3552)+COUNTIF('Aug 2022'!A:A,D3552)+COUNTIF('Sep 2022'!A:A,D3552)+COUNTIF('Oct 2022'!A:A,D3552)+COUNTIF('Dec 2022'!A:A,D3552)</f>
        <v>1</v>
      </c>
      <c r="U3552" t="str">
        <f>VLOOKUP(Q3552,'Capital Lookup'!A:B,2,FALSE)</f>
        <v>No</v>
      </c>
      <c r="V3552" s="2">
        <f>IFERROR(VLOOKUP(LEFT(F3552,10),'Find Purchase Orders'!B:J,9,FALSE),"")</f>
        <v>44760</v>
      </c>
      <c r="W3552" s="25" t="s">
        <v>7261</v>
      </c>
    </row>
    <row r="3553" spans="1:23" hidden="1">
      <c r="A3553" s="25" t="s">
        <v>7252</v>
      </c>
      <c r="B3553" s="25" t="s">
        <v>13450</v>
      </c>
      <c r="C3553" s="25" t="s">
        <v>7254</v>
      </c>
      <c r="D3553" s="25" t="s">
        <v>5546</v>
      </c>
      <c r="E3553" s="25" t="s">
        <v>7576</v>
      </c>
      <c r="F3553" s="25" t="s">
        <v>15579</v>
      </c>
      <c r="G3553" s="25" t="s">
        <v>15580</v>
      </c>
      <c r="H3553" s="21">
        <v>18969.310000000001</v>
      </c>
      <c r="I3553" s="25" t="s">
        <v>7296</v>
      </c>
      <c r="J3553" s="25" t="s">
        <v>7288</v>
      </c>
      <c r="K3553" s="25" t="s">
        <v>7510</v>
      </c>
      <c r="L3553" s="25" t="s">
        <v>8176</v>
      </c>
      <c r="M3553" s="21">
        <v>18969.310000000001</v>
      </c>
      <c r="N3553" s="21">
        <v>18969.310000000001</v>
      </c>
      <c r="O3553" s="21">
        <v>0</v>
      </c>
      <c r="P3553" s="21">
        <v>18969.310000000001</v>
      </c>
      <c r="Q3553" s="25" t="s">
        <v>15581</v>
      </c>
      <c r="R3553" s="1" t="str">
        <f t="shared" si="59"/>
        <v>ST10040</v>
      </c>
      <c r="S3553" t="str">
        <f>VLOOKUP(R3553,Data!$C$2:$D$261,2,0)</f>
        <v>Lynwood</v>
      </c>
      <c r="T3553">
        <f>COUNTIF('Feb 2022'!A:A,D3553)+COUNTIF('Mar 2022'!A:A,D3553)+COUNTIF('Apr 2022'!A:A,D3553)+COUNTIF('May 2022'!A:A,D3553)+COUNTIF('June 2022'!A:A,D3553)+COUNTIF('July 2022'!A:A,D3553)+COUNTIF('Aug 2022'!A:A,D3553)+COUNTIF('Sep 2022'!A:A,D3553)+COUNTIF('Oct 2022'!A:A,D3553)+COUNTIF('Dec 2022'!A:A,D3553)</f>
        <v>1</v>
      </c>
      <c r="U3553" t="str">
        <f>VLOOKUP(Q3553,'Capital Lookup'!A:B,2,FALSE)</f>
        <v>No</v>
      </c>
      <c r="V3553" s="2">
        <f>IFERROR(VLOOKUP(LEFT(F3553,10),'Find Purchase Orders'!B:J,9,FALSE),"")</f>
        <v>44755</v>
      </c>
      <c r="W3553" s="25" t="s">
        <v>7261</v>
      </c>
    </row>
    <row r="3554" spans="1:23" hidden="1">
      <c r="A3554" s="25" t="s">
        <v>7261</v>
      </c>
      <c r="B3554" s="25" t="s">
        <v>7863</v>
      </c>
      <c r="C3554" s="25" t="s">
        <v>7282</v>
      </c>
      <c r="D3554" s="25" t="s">
        <v>5547</v>
      </c>
      <c r="E3554" s="25" t="s">
        <v>7576</v>
      </c>
      <c r="F3554" s="25" t="s">
        <v>15582</v>
      </c>
      <c r="G3554" s="25" t="s">
        <v>15583</v>
      </c>
      <c r="H3554" s="21">
        <v>17279.96</v>
      </c>
      <c r="I3554" s="25" t="s">
        <v>7296</v>
      </c>
      <c r="J3554" s="25" t="s">
        <v>7288</v>
      </c>
      <c r="K3554" s="25" t="s">
        <v>7612</v>
      </c>
      <c r="L3554" s="25" t="s">
        <v>7756</v>
      </c>
      <c r="M3554" s="21">
        <v>17279.96</v>
      </c>
      <c r="N3554" s="21">
        <v>17279.96</v>
      </c>
      <c r="O3554" s="21">
        <v>0</v>
      </c>
      <c r="P3554" s="21">
        <v>17279.96</v>
      </c>
      <c r="Q3554" s="25" t="s">
        <v>15584</v>
      </c>
      <c r="R3554" s="1" t="str">
        <f t="shared" si="59"/>
        <v>ST10029</v>
      </c>
      <c r="S3554" t="str">
        <f>VLOOKUP(R3554,Data!$C$2:$D$261,2,0)</f>
        <v>Leaside</v>
      </c>
      <c r="T3554">
        <f>COUNTIF('Feb 2022'!A:A,D3554)+COUNTIF('Mar 2022'!A:A,D3554)+COUNTIF('Apr 2022'!A:A,D3554)+COUNTIF('May 2022'!A:A,D3554)+COUNTIF('June 2022'!A:A,D3554)+COUNTIF('July 2022'!A:A,D3554)+COUNTIF('Aug 2022'!A:A,D3554)+COUNTIF('Sep 2022'!A:A,D3554)+COUNTIF('Oct 2022'!A:A,D3554)+COUNTIF('Dec 2022'!A:A,D3554)</f>
        <v>1</v>
      </c>
      <c r="U3554" t="str">
        <f>VLOOKUP(Q3554,'Capital Lookup'!A:B,2,FALSE)</f>
        <v>No</v>
      </c>
      <c r="V3554" s="2">
        <f>IFERROR(VLOOKUP(LEFT(F3554,10),'Find Purchase Orders'!B:J,9,FALSE),"")</f>
        <v>44754</v>
      </c>
      <c r="W3554" s="25" t="s">
        <v>7261</v>
      </c>
    </row>
    <row r="3555" spans="1:23" hidden="1">
      <c r="A3555" s="25" t="s">
        <v>7261</v>
      </c>
      <c r="B3555" s="25" t="s">
        <v>7263</v>
      </c>
      <c r="C3555" s="25" t="s">
        <v>7264</v>
      </c>
      <c r="D3555" s="25" t="s">
        <v>5548</v>
      </c>
      <c r="E3555" s="25" t="s">
        <v>7576</v>
      </c>
      <c r="F3555" s="25" t="s">
        <v>15585</v>
      </c>
      <c r="G3555" s="25" t="s">
        <v>15586</v>
      </c>
      <c r="H3555" s="21">
        <v>3870.25</v>
      </c>
      <c r="I3555" s="25" t="s">
        <v>7296</v>
      </c>
      <c r="J3555" s="25" t="s">
        <v>7288</v>
      </c>
      <c r="K3555" s="25" t="s">
        <v>7495</v>
      </c>
      <c r="L3555" s="25" t="s">
        <v>7740</v>
      </c>
      <c r="M3555" s="21">
        <v>3870.25</v>
      </c>
      <c r="N3555" s="21">
        <v>3870.25</v>
      </c>
      <c r="O3555" s="21">
        <v>0</v>
      </c>
      <c r="P3555" s="21">
        <v>3870.25</v>
      </c>
      <c r="Q3555" s="25" t="s">
        <v>15587</v>
      </c>
      <c r="R3555" s="1" t="str">
        <f t="shared" si="59"/>
        <v>ST10030</v>
      </c>
      <c r="S3555" t="str">
        <f>VLOOKUP(R3555,Data!$C$2:$D$261,2,0)</f>
        <v>Rayoak Place</v>
      </c>
      <c r="T3555">
        <f>COUNTIF('Feb 2022'!A:A,D3555)+COUNTIF('Mar 2022'!A:A,D3555)+COUNTIF('Apr 2022'!A:A,D3555)+COUNTIF('May 2022'!A:A,D3555)+COUNTIF('June 2022'!A:A,D3555)+COUNTIF('July 2022'!A:A,D3555)+COUNTIF('Aug 2022'!A:A,D3555)+COUNTIF('Sep 2022'!A:A,D3555)+COUNTIF('Oct 2022'!A:A,D3555)+COUNTIF('Dec 2022'!A:A,D3555)</f>
        <v>1</v>
      </c>
      <c r="U3555" t="str">
        <f>VLOOKUP(Q3555,'Capital Lookup'!A:B,2,FALSE)</f>
        <v>No</v>
      </c>
      <c r="V3555" s="2">
        <f>IFERROR(VLOOKUP(LEFT(F3555,10),'Find Purchase Orders'!B:J,9,FALSE),"")</f>
        <v>44754</v>
      </c>
      <c r="W3555" s="25" t="s">
        <v>7261</v>
      </c>
    </row>
    <row r="3556" spans="1:23" hidden="1">
      <c r="A3556" s="25" t="s">
        <v>7261</v>
      </c>
      <c r="B3556" s="25" t="s">
        <v>7384</v>
      </c>
      <c r="C3556" s="25" t="s">
        <v>7277</v>
      </c>
      <c r="D3556" s="25" t="s">
        <v>5549</v>
      </c>
      <c r="E3556" s="25" t="s">
        <v>7386</v>
      </c>
      <c r="F3556" s="25" t="s">
        <v>15588</v>
      </c>
      <c r="G3556" s="25" t="s">
        <v>15589</v>
      </c>
      <c r="H3556" s="21">
        <v>262.5</v>
      </c>
      <c r="I3556" s="25" t="s">
        <v>7296</v>
      </c>
      <c r="J3556" s="25" t="s">
        <v>7288</v>
      </c>
      <c r="K3556" s="25" t="s">
        <v>7289</v>
      </c>
      <c r="L3556" s="25" t="s">
        <v>7259</v>
      </c>
      <c r="M3556" s="21">
        <v>262.5</v>
      </c>
      <c r="N3556" s="21">
        <v>262.5</v>
      </c>
      <c r="O3556" s="21">
        <v>0</v>
      </c>
      <c r="P3556" s="21">
        <v>262.5</v>
      </c>
      <c r="Q3556" s="25" t="s">
        <v>7389</v>
      </c>
      <c r="R3556" s="1" t="str">
        <f t="shared" si="59"/>
        <v>ST10066</v>
      </c>
      <c r="S3556" t="str">
        <f>VLOOKUP(R3556,Data!$C$2:$D$261,2,0)</f>
        <v>Inglewood</v>
      </c>
      <c r="T3556">
        <f>COUNTIF('Feb 2022'!A:A,D3556)+COUNTIF('Mar 2022'!A:A,D3556)+COUNTIF('Apr 2022'!A:A,D3556)+COUNTIF('May 2022'!A:A,D3556)+COUNTIF('June 2022'!A:A,D3556)+COUNTIF('July 2022'!A:A,D3556)+COUNTIF('Aug 2022'!A:A,D3556)+COUNTIF('Sep 2022'!A:A,D3556)+COUNTIF('Oct 2022'!A:A,D3556)+COUNTIF('Dec 2022'!A:A,D3556)</f>
        <v>1</v>
      </c>
      <c r="U3556" t="str">
        <f>VLOOKUP(Q3556,'Capital Lookup'!A:B,2,FALSE)</f>
        <v>No</v>
      </c>
      <c r="V3556" s="2">
        <f>IFERROR(VLOOKUP(LEFT(F3556,10),'Find Purchase Orders'!B:J,9,FALSE),"")</f>
        <v>44754</v>
      </c>
      <c r="W3556" s="25" t="s">
        <v>7261</v>
      </c>
    </row>
    <row r="3557" spans="1:23" hidden="1">
      <c r="A3557" s="25" t="s">
        <v>7261</v>
      </c>
      <c r="B3557" s="25" t="s">
        <v>7384</v>
      </c>
      <c r="C3557" s="25" t="s">
        <v>7277</v>
      </c>
      <c r="D3557" s="25" t="s">
        <v>5549</v>
      </c>
      <c r="E3557" s="25" t="s">
        <v>7386</v>
      </c>
      <c r="F3557" s="25" t="s">
        <v>15590</v>
      </c>
      <c r="G3557" s="25" t="s">
        <v>15591</v>
      </c>
      <c r="H3557" s="21">
        <v>1491</v>
      </c>
      <c r="I3557" s="25" t="s">
        <v>7296</v>
      </c>
      <c r="J3557" s="25" t="s">
        <v>7288</v>
      </c>
      <c r="K3557" s="25" t="s">
        <v>7289</v>
      </c>
      <c r="L3557" s="25" t="s">
        <v>7259</v>
      </c>
      <c r="M3557" s="21">
        <v>1491</v>
      </c>
      <c r="N3557" s="21">
        <v>1491</v>
      </c>
      <c r="O3557" s="21">
        <v>0</v>
      </c>
      <c r="P3557" s="21">
        <v>1491</v>
      </c>
      <c r="Q3557" s="25" t="s">
        <v>7389</v>
      </c>
      <c r="R3557" s="1" t="str">
        <f t="shared" si="59"/>
        <v>ST10066</v>
      </c>
      <c r="S3557" t="str">
        <f>VLOOKUP(R3557,Data!$C$2:$D$261,2,0)</f>
        <v>Inglewood</v>
      </c>
      <c r="T3557">
        <f>COUNTIF('Feb 2022'!A:A,D3557)+COUNTIF('Mar 2022'!A:A,D3557)+COUNTIF('Apr 2022'!A:A,D3557)+COUNTIF('May 2022'!A:A,D3557)+COUNTIF('June 2022'!A:A,D3557)+COUNTIF('July 2022'!A:A,D3557)+COUNTIF('Aug 2022'!A:A,D3557)+COUNTIF('Sep 2022'!A:A,D3557)+COUNTIF('Oct 2022'!A:A,D3557)+COUNTIF('Dec 2022'!A:A,D3557)</f>
        <v>1</v>
      </c>
      <c r="U3557" t="str">
        <f>VLOOKUP(Q3557,'Capital Lookup'!A:B,2,FALSE)</f>
        <v>No</v>
      </c>
      <c r="V3557" s="2">
        <f>IFERROR(VLOOKUP(LEFT(F3557,10),'Find Purchase Orders'!B:J,9,FALSE),"")</f>
        <v>44754</v>
      </c>
      <c r="W3557" s="25" t="s">
        <v>7261</v>
      </c>
    </row>
    <row r="3558" spans="1:23" hidden="1">
      <c r="A3558" s="25" t="s">
        <v>7261</v>
      </c>
      <c r="B3558" s="25" t="s">
        <v>7384</v>
      </c>
      <c r="C3558" s="25" t="s">
        <v>7277</v>
      </c>
      <c r="D3558" s="25" t="s">
        <v>5550</v>
      </c>
      <c r="E3558" s="25" t="s">
        <v>7386</v>
      </c>
      <c r="F3558" s="25" t="s">
        <v>15592</v>
      </c>
      <c r="G3558" s="25" t="s">
        <v>9512</v>
      </c>
      <c r="H3558" s="21">
        <v>262.5</v>
      </c>
      <c r="I3558" s="25" t="s">
        <v>7296</v>
      </c>
      <c r="J3558" s="25" t="s">
        <v>7288</v>
      </c>
      <c r="K3558" s="25" t="s">
        <v>7262</v>
      </c>
      <c r="L3558" s="25" t="s">
        <v>7259</v>
      </c>
      <c r="M3558" s="21">
        <v>262.5</v>
      </c>
      <c r="N3558" s="21">
        <v>268.8</v>
      </c>
      <c r="O3558" s="21">
        <v>-6.3</v>
      </c>
      <c r="P3558" s="21">
        <v>262.5</v>
      </c>
      <c r="Q3558" s="25" t="s">
        <v>7389</v>
      </c>
      <c r="R3558" s="1" t="str">
        <f t="shared" ref="R3558:R3621" si="60">CONCATENATE("ST",LEFT(B3558,5))</f>
        <v>ST10066</v>
      </c>
      <c r="S3558" t="str">
        <f>VLOOKUP(R3558,Data!$C$2:$D$261,2,0)</f>
        <v>Inglewood</v>
      </c>
      <c r="T3558">
        <f>COUNTIF('Feb 2022'!A:A,D3558)+COUNTIF('Mar 2022'!A:A,D3558)+COUNTIF('Apr 2022'!A:A,D3558)+COUNTIF('May 2022'!A:A,D3558)+COUNTIF('June 2022'!A:A,D3558)+COUNTIF('July 2022'!A:A,D3558)+COUNTIF('Aug 2022'!A:A,D3558)+COUNTIF('Sep 2022'!A:A,D3558)+COUNTIF('Oct 2022'!A:A,D3558)+COUNTIF('Dec 2022'!A:A,D3558)</f>
        <v>1</v>
      </c>
      <c r="U3558" t="str">
        <f>VLOOKUP(Q3558,'Capital Lookup'!A:B,2,FALSE)</f>
        <v>No</v>
      </c>
      <c r="V3558" s="2">
        <f>IFERROR(VLOOKUP(LEFT(F3558,10),'Find Purchase Orders'!B:J,9,FALSE),"")</f>
        <v>44754</v>
      </c>
      <c r="W3558" s="25" t="s">
        <v>7261</v>
      </c>
    </row>
    <row r="3559" spans="1:23" hidden="1">
      <c r="A3559" s="25" t="s">
        <v>7261</v>
      </c>
      <c r="B3559" s="25" t="s">
        <v>7384</v>
      </c>
      <c r="C3559" s="25" t="s">
        <v>7277</v>
      </c>
      <c r="D3559" s="25" t="s">
        <v>5550</v>
      </c>
      <c r="E3559" s="25" t="s">
        <v>7386</v>
      </c>
      <c r="F3559" s="25" t="s">
        <v>15593</v>
      </c>
      <c r="G3559" s="25" t="s">
        <v>15594</v>
      </c>
      <c r="H3559" s="21">
        <v>3624.89</v>
      </c>
      <c r="I3559" s="25" t="s">
        <v>7296</v>
      </c>
      <c r="J3559" s="25" t="s">
        <v>7288</v>
      </c>
      <c r="K3559" s="25" t="s">
        <v>7262</v>
      </c>
      <c r="L3559" s="25" t="s">
        <v>7259</v>
      </c>
      <c r="M3559" s="21">
        <v>3624.89</v>
      </c>
      <c r="N3559" s="21">
        <v>3624.89</v>
      </c>
      <c r="O3559" s="21">
        <v>0</v>
      </c>
      <c r="P3559" s="21">
        <v>3624.89</v>
      </c>
      <c r="Q3559" s="25" t="s">
        <v>7389</v>
      </c>
      <c r="R3559" s="1" t="str">
        <f t="shared" si="60"/>
        <v>ST10066</v>
      </c>
      <c r="S3559" t="str">
        <f>VLOOKUP(R3559,Data!$C$2:$D$261,2,0)</f>
        <v>Inglewood</v>
      </c>
      <c r="T3559">
        <f>COUNTIF('Feb 2022'!A:A,D3559)+COUNTIF('Mar 2022'!A:A,D3559)+COUNTIF('Apr 2022'!A:A,D3559)+COUNTIF('May 2022'!A:A,D3559)+COUNTIF('June 2022'!A:A,D3559)+COUNTIF('July 2022'!A:A,D3559)+COUNTIF('Aug 2022'!A:A,D3559)+COUNTIF('Sep 2022'!A:A,D3559)+COUNTIF('Oct 2022'!A:A,D3559)+COUNTIF('Dec 2022'!A:A,D3559)</f>
        <v>1</v>
      </c>
      <c r="U3559" t="str">
        <f>VLOOKUP(Q3559,'Capital Lookup'!A:B,2,FALSE)</f>
        <v>No</v>
      </c>
      <c r="V3559" s="2">
        <f>IFERROR(VLOOKUP(LEFT(F3559,10),'Find Purchase Orders'!B:J,9,FALSE),"")</f>
        <v>44754</v>
      </c>
      <c r="W3559" s="25" t="s">
        <v>7261</v>
      </c>
    </row>
    <row r="3560" spans="1:23" hidden="1">
      <c r="A3560" s="25" t="s">
        <v>7261</v>
      </c>
      <c r="B3560" s="25" t="s">
        <v>7384</v>
      </c>
      <c r="C3560" s="25" t="s">
        <v>7277</v>
      </c>
      <c r="D3560" s="25" t="s">
        <v>5551</v>
      </c>
      <c r="E3560" s="25" t="s">
        <v>7386</v>
      </c>
      <c r="F3560" s="25" t="s">
        <v>15595</v>
      </c>
      <c r="G3560" s="25" t="s">
        <v>13612</v>
      </c>
      <c r="H3560" s="21">
        <v>262.5</v>
      </c>
      <c r="I3560" s="25" t="s">
        <v>7296</v>
      </c>
      <c r="J3560" s="25" t="s">
        <v>7288</v>
      </c>
      <c r="K3560" s="25" t="s">
        <v>7262</v>
      </c>
      <c r="L3560" s="25" t="s">
        <v>7259</v>
      </c>
      <c r="M3560" s="21">
        <v>262.5</v>
      </c>
      <c r="N3560" s="21">
        <v>262.5</v>
      </c>
      <c r="O3560" s="21">
        <v>0</v>
      </c>
      <c r="P3560" s="21">
        <v>262.5</v>
      </c>
      <c r="Q3560" s="25" t="s">
        <v>7389</v>
      </c>
      <c r="R3560" s="1" t="str">
        <f t="shared" si="60"/>
        <v>ST10066</v>
      </c>
      <c r="S3560" t="str">
        <f>VLOOKUP(R3560,Data!$C$2:$D$261,2,0)</f>
        <v>Inglewood</v>
      </c>
      <c r="T3560">
        <f>COUNTIF('Feb 2022'!A:A,D3560)+COUNTIF('Mar 2022'!A:A,D3560)+COUNTIF('Apr 2022'!A:A,D3560)+COUNTIF('May 2022'!A:A,D3560)+COUNTIF('June 2022'!A:A,D3560)+COUNTIF('July 2022'!A:A,D3560)+COUNTIF('Aug 2022'!A:A,D3560)+COUNTIF('Sep 2022'!A:A,D3560)+COUNTIF('Oct 2022'!A:A,D3560)+COUNTIF('Dec 2022'!A:A,D3560)</f>
        <v>1</v>
      </c>
      <c r="U3560" t="str">
        <f>VLOOKUP(Q3560,'Capital Lookup'!A:B,2,FALSE)</f>
        <v>No</v>
      </c>
      <c r="V3560" s="2">
        <f>IFERROR(VLOOKUP(LEFT(F3560,10),'Find Purchase Orders'!B:J,9,FALSE),"")</f>
        <v>44754</v>
      </c>
      <c r="W3560" s="25" t="s">
        <v>7261</v>
      </c>
    </row>
    <row r="3561" spans="1:23" hidden="1">
      <c r="A3561" s="25" t="s">
        <v>7261</v>
      </c>
      <c r="B3561" s="25" t="s">
        <v>7384</v>
      </c>
      <c r="C3561" s="25" t="s">
        <v>7277</v>
      </c>
      <c r="D3561" s="25" t="s">
        <v>5551</v>
      </c>
      <c r="E3561" s="25" t="s">
        <v>7386</v>
      </c>
      <c r="F3561" s="25" t="s">
        <v>15596</v>
      </c>
      <c r="G3561" s="25" t="s">
        <v>15597</v>
      </c>
      <c r="H3561" s="21">
        <v>5841.29</v>
      </c>
      <c r="I3561" s="25" t="s">
        <v>7296</v>
      </c>
      <c r="J3561" s="25" t="s">
        <v>7288</v>
      </c>
      <c r="K3561" s="25" t="s">
        <v>7262</v>
      </c>
      <c r="L3561" s="25" t="s">
        <v>7259</v>
      </c>
      <c r="M3561" s="21">
        <v>5841.29</v>
      </c>
      <c r="N3561" s="21">
        <v>5841.29</v>
      </c>
      <c r="O3561" s="21">
        <v>0</v>
      </c>
      <c r="P3561" s="21">
        <v>5841.29</v>
      </c>
      <c r="Q3561" s="25" t="s">
        <v>7389</v>
      </c>
      <c r="R3561" s="1" t="str">
        <f t="shared" si="60"/>
        <v>ST10066</v>
      </c>
      <c r="S3561" t="str">
        <f>VLOOKUP(R3561,Data!$C$2:$D$261,2,0)</f>
        <v>Inglewood</v>
      </c>
      <c r="T3561">
        <f>COUNTIF('Feb 2022'!A:A,D3561)+COUNTIF('Mar 2022'!A:A,D3561)+COUNTIF('Apr 2022'!A:A,D3561)+COUNTIF('May 2022'!A:A,D3561)+COUNTIF('June 2022'!A:A,D3561)+COUNTIF('July 2022'!A:A,D3561)+COUNTIF('Aug 2022'!A:A,D3561)+COUNTIF('Sep 2022'!A:A,D3561)+COUNTIF('Oct 2022'!A:A,D3561)+COUNTIF('Dec 2022'!A:A,D3561)</f>
        <v>1</v>
      </c>
      <c r="U3561" t="str">
        <f>VLOOKUP(Q3561,'Capital Lookup'!A:B,2,FALSE)</f>
        <v>No</v>
      </c>
      <c r="V3561" s="2">
        <f>IFERROR(VLOOKUP(LEFT(F3561,10),'Find Purchase Orders'!B:J,9,FALSE),"")</f>
        <v>44754</v>
      </c>
      <c r="W3561" s="25" t="s">
        <v>7261</v>
      </c>
    </row>
    <row r="3562" spans="1:23" hidden="1">
      <c r="A3562" s="25" t="s">
        <v>7425</v>
      </c>
      <c r="B3562" s="25" t="s">
        <v>7956</v>
      </c>
      <c r="C3562" s="25" t="s">
        <v>7271</v>
      </c>
      <c r="D3562" s="25" t="s">
        <v>5552</v>
      </c>
      <c r="E3562" s="25" t="s">
        <v>10018</v>
      </c>
      <c r="F3562" s="25" t="s">
        <v>15598</v>
      </c>
      <c r="G3562" s="25" t="s">
        <v>13985</v>
      </c>
      <c r="H3562" s="21">
        <v>4914.37</v>
      </c>
      <c r="I3562" s="25" t="s">
        <v>7296</v>
      </c>
      <c r="J3562" s="25" t="s">
        <v>7288</v>
      </c>
      <c r="K3562" s="25" t="s">
        <v>7262</v>
      </c>
      <c r="L3562" s="25" t="s">
        <v>7259</v>
      </c>
      <c r="M3562" s="21">
        <v>4914.37</v>
      </c>
      <c r="N3562" s="21">
        <v>4914.37</v>
      </c>
      <c r="O3562" s="21">
        <v>0</v>
      </c>
      <c r="P3562" s="21">
        <v>4914.37</v>
      </c>
      <c r="Q3562" s="25" t="s">
        <v>10021</v>
      </c>
      <c r="R3562" s="1" t="str">
        <f t="shared" si="60"/>
        <v>ST10184</v>
      </c>
      <c r="S3562" t="str">
        <f>VLOOKUP(R3562,Data!$C$2:$D$261,2,0)</f>
        <v>Riverbend Place</v>
      </c>
      <c r="T3562">
        <f>COUNTIF('Feb 2022'!A:A,D3562)+COUNTIF('Mar 2022'!A:A,D3562)+COUNTIF('Apr 2022'!A:A,D3562)+COUNTIF('May 2022'!A:A,D3562)+COUNTIF('June 2022'!A:A,D3562)+COUNTIF('July 2022'!A:A,D3562)+COUNTIF('Aug 2022'!A:A,D3562)+COUNTIF('Sep 2022'!A:A,D3562)+COUNTIF('Oct 2022'!A:A,D3562)+COUNTIF('Dec 2022'!A:A,D3562)</f>
        <v>1</v>
      </c>
      <c r="U3562" t="str">
        <f>VLOOKUP(Q3562,'Capital Lookup'!A:B,2,FALSE)</f>
        <v>No</v>
      </c>
      <c r="V3562" s="2">
        <f>IFERROR(VLOOKUP(LEFT(F3562,10),'Find Purchase Orders'!B:J,9,FALSE),"")</f>
        <v>44760</v>
      </c>
      <c r="W3562" s="25" t="s">
        <v>7261</v>
      </c>
    </row>
    <row r="3563" spans="1:23" hidden="1">
      <c r="A3563" s="25" t="s">
        <v>7261</v>
      </c>
      <c r="B3563" s="25" t="s">
        <v>8259</v>
      </c>
      <c r="C3563" s="25" t="s">
        <v>8260</v>
      </c>
      <c r="D3563" s="25" t="s">
        <v>15599</v>
      </c>
      <c r="E3563" s="25" t="s">
        <v>10329</v>
      </c>
      <c r="F3563" s="25" t="s">
        <v>15600</v>
      </c>
      <c r="G3563" s="25" t="s">
        <v>15601</v>
      </c>
      <c r="H3563" s="21">
        <v>5362.98</v>
      </c>
      <c r="I3563" s="25" t="s">
        <v>7296</v>
      </c>
      <c r="J3563" s="25" t="s">
        <v>7288</v>
      </c>
      <c r="K3563" s="25" t="s">
        <v>8175</v>
      </c>
      <c r="L3563" s="25" t="s">
        <v>12213</v>
      </c>
      <c r="M3563" s="21">
        <v>5362.98</v>
      </c>
      <c r="N3563" s="21">
        <v>5362.98</v>
      </c>
      <c r="O3563" s="21">
        <v>0</v>
      </c>
      <c r="P3563" s="21">
        <v>5362.98</v>
      </c>
      <c r="Q3563" s="25" t="s">
        <v>12214</v>
      </c>
      <c r="R3563" s="1" t="str">
        <f t="shared" si="60"/>
        <v>ST10260</v>
      </c>
      <c r="S3563" t="str">
        <f>VLOOKUP(R3563,Data!$C$2:$D$261,2,0)</f>
        <v>Support Office</v>
      </c>
      <c r="T3563">
        <f>COUNTIF('Feb 2022'!A:A,D3563)+COUNTIF('Mar 2022'!A:A,D3563)+COUNTIF('Apr 2022'!A:A,D3563)+COUNTIF('May 2022'!A:A,D3563)+COUNTIF('June 2022'!A:A,D3563)+COUNTIF('July 2022'!A:A,D3563)+COUNTIF('Aug 2022'!A:A,D3563)+COUNTIF('Sep 2022'!A:A,D3563)+COUNTIF('Oct 2022'!A:A,D3563)+COUNTIF('Dec 2022'!A:A,D3563)</f>
        <v>0</v>
      </c>
      <c r="U3563" t="str">
        <f>VLOOKUP(Q3563,'Capital Lookup'!A:B,2,FALSE)</f>
        <v>Yes</v>
      </c>
      <c r="V3563" s="2">
        <f>IFERROR(VLOOKUP(LEFT(F3563,10),'Find Purchase Orders'!B:J,9,FALSE),"")</f>
        <v>44754</v>
      </c>
      <c r="W3563" s="25" t="s">
        <v>7261</v>
      </c>
    </row>
    <row r="3564" spans="1:23" hidden="1">
      <c r="A3564" s="25" t="s">
        <v>7252</v>
      </c>
      <c r="B3564" s="25" t="s">
        <v>7253</v>
      </c>
      <c r="C3564" s="25" t="s">
        <v>7254</v>
      </c>
      <c r="D3564" s="25" t="s">
        <v>5553</v>
      </c>
      <c r="E3564" s="25" t="s">
        <v>14618</v>
      </c>
      <c r="F3564" s="25" t="s">
        <v>15602</v>
      </c>
      <c r="G3564" s="25" t="s">
        <v>15603</v>
      </c>
      <c r="H3564" s="21">
        <v>233.1</v>
      </c>
      <c r="I3564" s="25" t="s">
        <v>7296</v>
      </c>
      <c r="J3564" s="25" t="s">
        <v>7288</v>
      </c>
      <c r="K3564" s="25" t="s">
        <v>7289</v>
      </c>
      <c r="L3564" s="25" t="s">
        <v>7259</v>
      </c>
      <c r="M3564" s="21">
        <v>233.1</v>
      </c>
      <c r="N3564" s="21">
        <v>233.1</v>
      </c>
      <c r="O3564" s="21">
        <v>0</v>
      </c>
      <c r="P3564" s="21">
        <v>233.1</v>
      </c>
      <c r="Q3564" s="25" t="s">
        <v>7459</v>
      </c>
      <c r="R3564" s="1" t="str">
        <f t="shared" si="60"/>
        <v>ST10086</v>
      </c>
      <c r="S3564" t="str">
        <f>VLOOKUP(R3564,Data!$C$2:$D$261,2,0)</f>
        <v>Renaissance</v>
      </c>
      <c r="T3564">
        <f>COUNTIF('Feb 2022'!A:A,D3564)+COUNTIF('Mar 2022'!A:A,D3564)+COUNTIF('Apr 2022'!A:A,D3564)+COUNTIF('May 2022'!A:A,D3564)+COUNTIF('June 2022'!A:A,D3564)+COUNTIF('July 2022'!A:A,D3564)+COUNTIF('Aug 2022'!A:A,D3564)+COUNTIF('Sep 2022'!A:A,D3564)+COUNTIF('Oct 2022'!A:A,D3564)+COUNTIF('Dec 2022'!A:A,D3564)</f>
        <v>1</v>
      </c>
      <c r="U3564" t="str">
        <f>VLOOKUP(Q3564,'Capital Lookup'!A:B,2,FALSE)</f>
        <v>No</v>
      </c>
      <c r="V3564" s="2">
        <f>IFERROR(VLOOKUP(LEFT(F3564,10),'Find Purchase Orders'!B:J,9,FALSE),"")</f>
        <v>44755</v>
      </c>
      <c r="W3564" s="25" t="s">
        <v>7261</v>
      </c>
    </row>
    <row r="3565" spans="1:23" hidden="1">
      <c r="A3565" s="25" t="s">
        <v>7252</v>
      </c>
      <c r="B3565" s="25" t="s">
        <v>7253</v>
      </c>
      <c r="C3565" s="25" t="s">
        <v>7254</v>
      </c>
      <c r="D3565" s="25" t="s">
        <v>5553</v>
      </c>
      <c r="E3565" s="25" t="s">
        <v>14618</v>
      </c>
      <c r="F3565" s="25" t="s">
        <v>15604</v>
      </c>
      <c r="G3565" s="25" t="s">
        <v>15605</v>
      </c>
      <c r="H3565" s="21">
        <v>1021.2</v>
      </c>
      <c r="I3565" s="25" t="s">
        <v>7296</v>
      </c>
      <c r="J3565" s="25" t="s">
        <v>7288</v>
      </c>
      <c r="K3565" s="25" t="s">
        <v>7289</v>
      </c>
      <c r="L3565" s="25" t="s">
        <v>7259</v>
      </c>
      <c r="M3565" s="21">
        <v>1021.2</v>
      </c>
      <c r="N3565" s="21">
        <v>1021.2</v>
      </c>
      <c r="O3565" s="21">
        <v>0</v>
      </c>
      <c r="P3565" s="21">
        <v>1021.2</v>
      </c>
      <c r="Q3565" s="25" t="s">
        <v>7459</v>
      </c>
      <c r="R3565" s="1" t="str">
        <f t="shared" si="60"/>
        <v>ST10086</v>
      </c>
      <c r="S3565" t="str">
        <f>VLOOKUP(R3565,Data!$C$2:$D$261,2,0)</f>
        <v>Renaissance</v>
      </c>
      <c r="T3565">
        <f>COUNTIF('Feb 2022'!A:A,D3565)+COUNTIF('Mar 2022'!A:A,D3565)+COUNTIF('Apr 2022'!A:A,D3565)+COUNTIF('May 2022'!A:A,D3565)+COUNTIF('June 2022'!A:A,D3565)+COUNTIF('July 2022'!A:A,D3565)+COUNTIF('Aug 2022'!A:A,D3565)+COUNTIF('Sep 2022'!A:A,D3565)+COUNTIF('Oct 2022'!A:A,D3565)+COUNTIF('Dec 2022'!A:A,D3565)</f>
        <v>1</v>
      </c>
      <c r="U3565" t="str">
        <f>VLOOKUP(Q3565,'Capital Lookup'!A:B,2,FALSE)</f>
        <v>No</v>
      </c>
      <c r="V3565" s="2">
        <f>IFERROR(VLOOKUP(LEFT(F3565,10),'Find Purchase Orders'!B:J,9,FALSE),"")</f>
        <v>44755</v>
      </c>
      <c r="W3565" s="25" t="s">
        <v>7261</v>
      </c>
    </row>
    <row r="3566" spans="1:23" hidden="1">
      <c r="A3566" s="25" t="s">
        <v>7261</v>
      </c>
      <c r="B3566" s="25" t="s">
        <v>8754</v>
      </c>
      <c r="C3566" s="25" t="s">
        <v>7264</v>
      </c>
      <c r="D3566" s="25" t="s">
        <v>5554</v>
      </c>
      <c r="E3566" s="25" t="s">
        <v>8755</v>
      </c>
      <c r="F3566" s="25" t="s">
        <v>15606</v>
      </c>
      <c r="G3566" s="25" t="s">
        <v>15607</v>
      </c>
      <c r="H3566" s="21">
        <v>1221</v>
      </c>
      <c r="I3566" s="25" t="s">
        <v>7296</v>
      </c>
      <c r="J3566" s="25" t="s">
        <v>7288</v>
      </c>
      <c r="K3566" s="25" t="s">
        <v>7262</v>
      </c>
      <c r="L3566" s="25" t="s">
        <v>7259</v>
      </c>
      <c r="M3566" s="21">
        <v>1221</v>
      </c>
      <c r="N3566" s="21">
        <v>1221</v>
      </c>
      <c r="O3566" s="21">
        <v>0</v>
      </c>
      <c r="P3566" s="21">
        <v>1221</v>
      </c>
      <c r="Q3566" s="25" t="s">
        <v>8758</v>
      </c>
      <c r="R3566" s="1" t="str">
        <f t="shared" si="60"/>
        <v>ST10078</v>
      </c>
      <c r="S3566" t="str">
        <f>VLOOKUP(R3566,Data!$C$2:$D$261,2,0)</f>
        <v>Marian Chateau</v>
      </c>
      <c r="T3566">
        <f>COUNTIF('Feb 2022'!A:A,D3566)+COUNTIF('Mar 2022'!A:A,D3566)+COUNTIF('Apr 2022'!A:A,D3566)+COUNTIF('May 2022'!A:A,D3566)+COUNTIF('June 2022'!A:A,D3566)+COUNTIF('July 2022'!A:A,D3566)+COUNTIF('Aug 2022'!A:A,D3566)+COUNTIF('Sep 2022'!A:A,D3566)+COUNTIF('Oct 2022'!A:A,D3566)+COUNTIF('Dec 2022'!A:A,D3566)</f>
        <v>1</v>
      </c>
      <c r="U3566" t="str">
        <f>VLOOKUP(Q3566,'Capital Lookup'!A:B,2,FALSE)</f>
        <v>No</v>
      </c>
      <c r="V3566" s="2">
        <f>IFERROR(VLOOKUP(LEFT(F3566,10),'Find Purchase Orders'!B:J,9,FALSE),"")</f>
        <v>44755</v>
      </c>
      <c r="W3566" s="25" t="s">
        <v>7261</v>
      </c>
    </row>
    <row r="3567" spans="1:23" hidden="1">
      <c r="A3567" s="25" t="s">
        <v>7261</v>
      </c>
      <c r="B3567" s="25" t="s">
        <v>12039</v>
      </c>
      <c r="C3567" s="25" t="s">
        <v>7264</v>
      </c>
      <c r="D3567" s="25" t="s">
        <v>5555</v>
      </c>
      <c r="E3567" s="25" t="s">
        <v>12040</v>
      </c>
      <c r="F3567" s="25" t="s">
        <v>15608</v>
      </c>
      <c r="G3567" s="25" t="s">
        <v>15609</v>
      </c>
      <c r="H3567" s="21">
        <v>1542.45</v>
      </c>
      <c r="I3567" s="25" t="s">
        <v>7296</v>
      </c>
      <c r="J3567" s="25" t="s">
        <v>7288</v>
      </c>
      <c r="K3567" s="25" t="s">
        <v>7262</v>
      </c>
      <c r="L3567" s="25" t="s">
        <v>7259</v>
      </c>
      <c r="M3567" s="21">
        <v>1542.45</v>
      </c>
      <c r="N3567" s="21">
        <v>1542.45</v>
      </c>
      <c r="O3567" s="21">
        <v>0</v>
      </c>
      <c r="P3567" s="21">
        <v>1542.45</v>
      </c>
      <c r="Q3567" s="25" t="s">
        <v>12043</v>
      </c>
      <c r="R3567" s="1" t="str">
        <f t="shared" si="60"/>
        <v>ST10037</v>
      </c>
      <c r="S3567" t="str">
        <f>VLOOKUP(R3567,Data!$C$2:$D$261,2,0)</f>
        <v>Stittsville Villa</v>
      </c>
      <c r="T3567">
        <f>COUNTIF('Feb 2022'!A:A,D3567)+COUNTIF('Mar 2022'!A:A,D3567)+COUNTIF('Apr 2022'!A:A,D3567)+COUNTIF('May 2022'!A:A,D3567)+COUNTIF('June 2022'!A:A,D3567)+COUNTIF('July 2022'!A:A,D3567)+COUNTIF('Aug 2022'!A:A,D3567)+COUNTIF('Sep 2022'!A:A,D3567)+COUNTIF('Oct 2022'!A:A,D3567)+COUNTIF('Dec 2022'!A:A,D3567)</f>
        <v>1</v>
      </c>
      <c r="U3567" t="str">
        <f>VLOOKUP(Q3567,'Capital Lookup'!A:B,2,FALSE)</f>
        <v>No</v>
      </c>
      <c r="V3567" s="2">
        <f>IFERROR(VLOOKUP(LEFT(F3567,10),'Find Purchase Orders'!B:J,9,FALSE),"")</f>
        <v>44754</v>
      </c>
      <c r="W3567" s="25" t="s">
        <v>7261</v>
      </c>
    </row>
    <row r="3568" spans="1:23" hidden="1">
      <c r="A3568" s="25" t="s">
        <v>7261</v>
      </c>
      <c r="B3568" s="25" t="s">
        <v>12039</v>
      </c>
      <c r="C3568" s="25" t="s">
        <v>7264</v>
      </c>
      <c r="D3568" s="25" t="s">
        <v>5555</v>
      </c>
      <c r="E3568" s="25" t="s">
        <v>12040</v>
      </c>
      <c r="F3568" s="25" t="s">
        <v>15610</v>
      </c>
      <c r="G3568" s="25" t="s">
        <v>15611</v>
      </c>
      <c r="H3568" s="21">
        <v>559.35</v>
      </c>
      <c r="I3568" s="25" t="s">
        <v>7296</v>
      </c>
      <c r="J3568" s="25" t="s">
        <v>7288</v>
      </c>
      <c r="K3568" s="25" t="s">
        <v>7262</v>
      </c>
      <c r="L3568" s="25" t="s">
        <v>7259</v>
      </c>
      <c r="M3568" s="21">
        <v>559.35</v>
      </c>
      <c r="N3568" s="21">
        <v>559.35</v>
      </c>
      <c r="O3568" s="21">
        <v>0</v>
      </c>
      <c r="P3568" s="21">
        <v>559.35</v>
      </c>
      <c r="Q3568" s="25" t="s">
        <v>12043</v>
      </c>
      <c r="R3568" s="1" t="str">
        <f t="shared" si="60"/>
        <v>ST10037</v>
      </c>
      <c r="S3568" t="str">
        <f>VLOOKUP(R3568,Data!$C$2:$D$261,2,0)</f>
        <v>Stittsville Villa</v>
      </c>
      <c r="T3568">
        <f>COUNTIF('Feb 2022'!A:A,D3568)+COUNTIF('Mar 2022'!A:A,D3568)+COUNTIF('Apr 2022'!A:A,D3568)+COUNTIF('May 2022'!A:A,D3568)+COUNTIF('June 2022'!A:A,D3568)+COUNTIF('July 2022'!A:A,D3568)+COUNTIF('Aug 2022'!A:A,D3568)+COUNTIF('Sep 2022'!A:A,D3568)+COUNTIF('Oct 2022'!A:A,D3568)+COUNTIF('Dec 2022'!A:A,D3568)</f>
        <v>1</v>
      </c>
      <c r="U3568" t="str">
        <f>VLOOKUP(Q3568,'Capital Lookup'!A:B,2,FALSE)</f>
        <v>No</v>
      </c>
      <c r="V3568" s="2">
        <f>IFERROR(VLOOKUP(LEFT(F3568,10),'Find Purchase Orders'!B:J,9,FALSE),"")</f>
        <v>44754</v>
      </c>
      <c r="W3568" s="25" t="s">
        <v>7261</v>
      </c>
    </row>
    <row r="3569" spans="1:23" hidden="1">
      <c r="A3569" s="25" t="s">
        <v>7261</v>
      </c>
      <c r="B3569" s="25" t="s">
        <v>8282</v>
      </c>
      <c r="C3569" s="25" t="s">
        <v>7264</v>
      </c>
      <c r="D3569" s="25" t="s">
        <v>5556</v>
      </c>
      <c r="E3569" s="25" t="s">
        <v>8284</v>
      </c>
      <c r="F3569" s="25" t="s">
        <v>15612</v>
      </c>
      <c r="G3569" s="25" t="s">
        <v>15613</v>
      </c>
      <c r="H3569" s="21">
        <v>7645.46</v>
      </c>
      <c r="I3569" s="25" t="s">
        <v>7296</v>
      </c>
      <c r="J3569" s="25" t="s">
        <v>7288</v>
      </c>
      <c r="K3569" s="25" t="s">
        <v>7262</v>
      </c>
      <c r="L3569" s="25" t="s">
        <v>7259</v>
      </c>
      <c r="M3569" s="21">
        <v>7645.46</v>
      </c>
      <c r="N3569" s="21">
        <v>7645.46</v>
      </c>
      <c r="O3569" s="21">
        <v>0</v>
      </c>
      <c r="P3569" s="21">
        <v>7645.46</v>
      </c>
      <c r="Q3569" s="25" t="s">
        <v>8287</v>
      </c>
      <c r="R3569" s="1" t="str">
        <f t="shared" si="60"/>
        <v>ST10021</v>
      </c>
      <c r="S3569" t="str">
        <f>VLOOKUP(R3569,Data!$C$2:$D$261,2,0)</f>
        <v>The Claremont</v>
      </c>
      <c r="T3569">
        <f>COUNTIF('Feb 2022'!A:A,D3569)+COUNTIF('Mar 2022'!A:A,D3569)+COUNTIF('Apr 2022'!A:A,D3569)+COUNTIF('May 2022'!A:A,D3569)+COUNTIF('June 2022'!A:A,D3569)+COUNTIF('July 2022'!A:A,D3569)+COUNTIF('Aug 2022'!A:A,D3569)+COUNTIF('Sep 2022'!A:A,D3569)+COUNTIF('Oct 2022'!A:A,D3569)+COUNTIF('Dec 2022'!A:A,D3569)</f>
        <v>1</v>
      </c>
      <c r="U3569" t="str">
        <f>VLOOKUP(Q3569,'Capital Lookup'!A:B,2,FALSE)</f>
        <v>No</v>
      </c>
      <c r="V3569" s="2">
        <f>IFERROR(VLOOKUP(LEFT(F3569,10),'Find Purchase Orders'!B:J,9,FALSE),"")</f>
        <v>44756</v>
      </c>
      <c r="W3569" s="25" t="s">
        <v>7261</v>
      </c>
    </row>
    <row r="3570" spans="1:23" hidden="1">
      <c r="A3570" s="25" t="s">
        <v>7261</v>
      </c>
      <c r="B3570" s="25" t="s">
        <v>7314</v>
      </c>
      <c r="C3570" s="25" t="s">
        <v>7264</v>
      </c>
      <c r="D3570" s="25" t="s">
        <v>5557</v>
      </c>
      <c r="E3570" s="25" t="s">
        <v>8443</v>
      </c>
      <c r="F3570" s="25" t="s">
        <v>15614</v>
      </c>
      <c r="G3570" s="25" t="s">
        <v>15615</v>
      </c>
      <c r="H3570" s="21">
        <v>6969.67</v>
      </c>
      <c r="I3570" s="25" t="s">
        <v>7296</v>
      </c>
      <c r="J3570" s="25" t="s">
        <v>7288</v>
      </c>
      <c r="K3570" s="25" t="s">
        <v>7510</v>
      </c>
      <c r="L3570" s="25" t="s">
        <v>8176</v>
      </c>
      <c r="M3570" s="21">
        <v>6969.67</v>
      </c>
      <c r="N3570" s="21">
        <v>6969.67</v>
      </c>
      <c r="O3570" s="21">
        <v>0</v>
      </c>
      <c r="P3570" s="21">
        <v>6969.67</v>
      </c>
      <c r="Q3570" s="25" t="s">
        <v>15616</v>
      </c>
      <c r="R3570" s="1" t="str">
        <f t="shared" si="60"/>
        <v>ST10062</v>
      </c>
      <c r="S3570" t="str">
        <f>VLOOKUP(R3570,Data!$C$2:$D$261,2,0)</f>
        <v>Fleetwood Villa</v>
      </c>
      <c r="T3570">
        <f>COUNTIF('Feb 2022'!A:A,D3570)+COUNTIF('Mar 2022'!A:A,D3570)+COUNTIF('Apr 2022'!A:A,D3570)+COUNTIF('May 2022'!A:A,D3570)+COUNTIF('June 2022'!A:A,D3570)+COUNTIF('July 2022'!A:A,D3570)+COUNTIF('Aug 2022'!A:A,D3570)+COUNTIF('Sep 2022'!A:A,D3570)+COUNTIF('Oct 2022'!A:A,D3570)+COUNTIF('Dec 2022'!A:A,D3570)</f>
        <v>1</v>
      </c>
      <c r="U3570" t="str">
        <f>VLOOKUP(Q3570,'Capital Lookup'!A:B,2,FALSE)</f>
        <v>No</v>
      </c>
      <c r="V3570" s="2">
        <f>IFERROR(VLOOKUP(LEFT(F3570,10),'Find Purchase Orders'!B:J,9,FALSE),"")</f>
        <v>44753</v>
      </c>
      <c r="W3570" s="25" t="s">
        <v>7261</v>
      </c>
    </row>
    <row r="3571" spans="1:23" hidden="1">
      <c r="A3571" s="25" t="s">
        <v>7261</v>
      </c>
      <c r="B3571" s="25" t="s">
        <v>8282</v>
      </c>
      <c r="C3571" s="25" t="s">
        <v>7264</v>
      </c>
      <c r="D3571" s="25" t="s">
        <v>5558</v>
      </c>
      <c r="E3571" s="25" t="s">
        <v>8284</v>
      </c>
      <c r="F3571" s="25" t="s">
        <v>15617</v>
      </c>
      <c r="G3571" s="25" t="s">
        <v>15618</v>
      </c>
      <c r="H3571" s="21">
        <v>339</v>
      </c>
      <c r="I3571" s="25" t="s">
        <v>7296</v>
      </c>
      <c r="J3571" s="25" t="s">
        <v>7288</v>
      </c>
      <c r="K3571" s="25" t="s">
        <v>7262</v>
      </c>
      <c r="L3571" s="25" t="s">
        <v>7259</v>
      </c>
      <c r="M3571" s="21">
        <v>339</v>
      </c>
      <c r="N3571" s="21">
        <v>339</v>
      </c>
      <c r="O3571" s="21">
        <v>0</v>
      </c>
      <c r="P3571" s="21">
        <v>339</v>
      </c>
      <c r="Q3571" s="25" t="s">
        <v>8287</v>
      </c>
      <c r="R3571" s="1" t="str">
        <f t="shared" si="60"/>
        <v>ST10021</v>
      </c>
      <c r="S3571" t="str">
        <f>VLOOKUP(R3571,Data!$C$2:$D$261,2,0)</f>
        <v>The Claremont</v>
      </c>
      <c r="T3571">
        <f>COUNTIF('Feb 2022'!A:A,D3571)+COUNTIF('Mar 2022'!A:A,D3571)+COUNTIF('Apr 2022'!A:A,D3571)+COUNTIF('May 2022'!A:A,D3571)+COUNTIF('June 2022'!A:A,D3571)+COUNTIF('July 2022'!A:A,D3571)+COUNTIF('Aug 2022'!A:A,D3571)+COUNTIF('Sep 2022'!A:A,D3571)+COUNTIF('Oct 2022'!A:A,D3571)+COUNTIF('Dec 2022'!A:A,D3571)</f>
        <v>1</v>
      </c>
      <c r="U3571" t="str">
        <f>VLOOKUP(Q3571,'Capital Lookup'!A:B,2,FALSE)</f>
        <v>No</v>
      </c>
      <c r="V3571" s="2">
        <f>IFERROR(VLOOKUP(LEFT(F3571,10),'Find Purchase Orders'!B:J,9,FALSE),"")</f>
        <v>44756</v>
      </c>
      <c r="W3571" s="25" t="s">
        <v>7261</v>
      </c>
    </row>
    <row r="3572" spans="1:23" hidden="1">
      <c r="A3572" s="25" t="s">
        <v>7261</v>
      </c>
      <c r="B3572" s="25" t="s">
        <v>8282</v>
      </c>
      <c r="C3572" s="25" t="s">
        <v>7264</v>
      </c>
      <c r="D3572" s="25" t="s">
        <v>5558</v>
      </c>
      <c r="E3572" s="25" t="s">
        <v>8284</v>
      </c>
      <c r="F3572" s="25" t="s">
        <v>15619</v>
      </c>
      <c r="G3572" s="25" t="s">
        <v>10545</v>
      </c>
      <c r="H3572" s="21">
        <v>7811.8</v>
      </c>
      <c r="I3572" s="25" t="s">
        <v>7296</v>
      </c>
      <c r="J3572" s="25" t="s">
        <v>7288</v>
      </c>
      <c r="K3572" s="25" t="s">
        <v>7262</v>
      </c>
      <c r="L3572" s="25" t="s">
        <v>7259</v>
      </c>
      <c r="M3572" s="21">
        <v>7811.8</v>
      </c>
      <c r="N3572" s="21">
        <v>7811.8</v>
      </c>
      <c r="O3572" s="21">
        <v>0</v>
      </c>
      <c r="P3572" s="21">
        <v>7811.8</v>
      </c>
      <c r="Q3572" s="25" t="s">
        <v>8287</v>
      </c>
      <c r="R3572" s="1" t="str">
        <f t="shared" si="60"/>
        <v>ST10021</v>
      </c>
      <c r="S3572" t="str">
        <f>VLOOKUP(R3572,Data!$C$2:$D$261,2,0)</f>
        <v>The Claremont</v>
      </c>
      <c r="T3572">
        <f>COUNTIF('Feb 2022'!A:A,D3572)+COUNTIF('Mar 2022'!A:A,D3572)+COUNTIF('Apr 2022'!A:A,D3572)+COUNTIF('May 2022'!A:A,D3572)+COUNTIF('June 2022'!A:A,D3572)+COUNTIF('July 2022'!A:A,D3572)+COUNTIF('Aug 2022'!A:A,D3572)+COUNTIF('Sep 2022'!A:A,D3572)+COUNTIF('Oct 2022'!A:A,D3572)+COUNTIF('Dec 2022'!A:A,D3572)</f>
        <v>1</v>
      </c>
      <c r="U3572" t="str">
        <f>VLOOKUP(Q3572,'Capital Lookup'!A:B,2,FALSE)</f>
        <v>No</v>
      </c>
      <c r="V3572" s="2">
        <f>IFERROR(VLOOKUP(LEFT(F3572,10),'Find Purchase Orders'!B:J,9,FALSE),"")</f>
        <v>44756</v>
      </c>
      <c r="W3572" s="25" t="s">
        <v>7261</v>
      </c>
    </row>
    <row r="3573" spans="1:23" hidden="1">
      <c r="A3573" s="25" t="s">
        <v>7269</v>
      </c>
      <c r="B3573" s="25" t="s">
        <v>8442</v>
      </c>
      <c r="C3573" s="25" t="s">
        <v>7282</v>
      </c>
      <c r="D3573" s="25" t="s">
        <v>15620</v>
      </c>
      <c r="E3573" s="25" t="s">
        <v>8443</v>
      </c>
      <c r="H3573" s="21">
        <v>3204.6</v>
      </c>
      <c r="I3573" s="25" t="s">
        <v>7257</v>
      </c>
      <c r="K3573" s="25" t="s">
        <v>9972</v>
      </c>
      <c r="L3573" s="25" t="s">
        <v>8086</v>
      </c>
      <c r="M3573" s="22">
        <v>0</v>
      </c>
      <c r="N3573" s="22">
        <v>0</v>
      </c>
      <c r="O3573" s="21">
        <v>0</v>
      </c>
      <c r="P3573" s="21">
        <v>152.6</v>
      </c>
      <c r="Q3573" s="25" t="s">
        <v>15621</v>
      </c>
      <c r="R3573" s="1" t="str">
        <f t="shared" si="60"/>
        <v>ST10056</v>
      </c>
      <c r="S3573" t="str">
        <f>VLOOKUP(R3573,Data!$C$2:$D$261,2,0)</f>
        <v>The Kensington Victoria</v>
      </c>
      <c r="T3573">
        <f>COUNTIF('Feb 2022'!A:A,D3573)+COUNTIF('Mar 2022'!A:A,D3573)+COUNTIF('Apr 2022'!A:A,D3573)+COUNTIF('May 2022'!A:A,D3573)+COUNTIF('June 2022'!A:A,D3573)+COUNTIF('July 2022'!A:A,D3573)+COUNTIF('Aug 2022'!A:A,D3573)+COUNTIF('Sep 2022'!A:A,D3573)+COUNTIF('Oct 2022'!A:A,D3573)+COUNTIF('Dec 2022'!A:A,D3573)</f>
        <v>0</v>
      </c>
      <c r="U3573" t="str">
        <f>VLOOKUP(Q3573,'Capital Lookup'!A:B,2,FALSE)</f>
        <v>No</v>
      </c>
      <c r="V3573" s="2" t="str">
        <f>IFERROR(VLOOKUP(LEFT(F3573,10),'Find Purchase Orders'!B:J,9,FALSE),"")</f>
        <v/>
      </c>
      <c r="W3573" s="25" t="s">
        <v>7261</v>
      </c>
    </row>
    <row r="3574" spans="1:23" hidden="1">
      <c r="A3574" s="25" t="s">
        <v>7269</v>
      </c>
      <c r="B3574" s="25" t="s">
        <v>7426</v>
      </c>
      <c r="C3574" s="25" t="s">
        <v>7271</v>
      </c>
      <c r="D3574" s="25" t="s">
        <v>5559</v>
      </c>
      <c r="E3574" s="25" t="s">
        <v>14048</v>
      </c>
      <c r="F3574" s="25" t="s">
        <v>15622</v>
      </c>
      <c r="G3574" s="25" t="s">
        <v>15623</v>
      </c>
      <c r="H3574" s="21">
        <v>8438.84</v>
      </c>
      <c r="I3574" s="25" t="s">
        <v>7296</v>
      </c>
      <c r="J3574" s="25" t="s">
        <v>7288</v>
      </c>
      <c r="K3574" s="25" t="s">
        <v>8946</v>
      </c>
      <c r="L3574" s="25" t="s">
        <v>9029</v>
      </c>
      <c r="M3574" s="21">
        <v>8438.84</v>
      </c>
      <c r="N3574" s="21">
        <v>8438.84</v>
      </c>
      <c r="O3574" s="21">
        <v>0</v>
      </c>
      <c r="P3574" s="21">
        <v>8438.84</v>
      </c>
      <c r="Q3574" s="25" t="s">
        <v>15624</v>
      </c>
      <c r="R3574" s="1" t="str">
        <f t="shared" si="60"/>
        <v>ST10188</v>
      </c>
      <c r="S3574" t="str">
        <f>VLOOKUP(R3574,Data!$C$2:$D$261,2,0)</f>
        <v>Telfer Place</v>
      </c>
      <c r="T3574">
        <f>COUNTIF('Feb 2022'!A:A,D3574)+COUNTIF('Mar 2022'!A:A,D3574)+COUNTIF('Apr 2022'!A:A,D3574)+COUNTIF('May 2022'!A:A,D3574)+COUNTIF('June 2022'!A:A,D3574)+COUNTIF('July 2022'!A:A,D3574)+COUNTIF('Aug 2022'!A:A,D3574)+COUNTIF('Sep 2022'!A:A,D3574)+COUNTIF('Oct 2022'!A:A,D3574)+COUNTIF('Dec 2022'!A:A,D3574)</f>
        <v>1</v>
      </c>
      <c r="U3574" t="str">
        <f>VLOOKUP(Q3574,'Capital Lookup'!A:B,2,FALSE)</f>
        <v>No</v>
      </c>
      <c r="V3574" s="2">
        <f>IFERROR(VLOOKUP(LEFT(F3574,10),'Find Purchase Orders'!B:J,9,FALSE),"")</f>
        <v>44756</v>
      </c>
      <c r="W3574" s="25" t="s">
        <v>7261</v>
      </c>
    </row>
    <row r="3575" spans="1:23" hidden="1">
      <c r="A3575" s="25" t="s">
        <v>7313</v>
      </c>
      <c r="B3575" s="25" t="s">
        <v>8957</v>
      </c>
      <c r="C3575" s="25" t="s">
        <v>7587</v>
      </c>
      <c r="D3575" s="25" t="s">
        <v>15625</v>
      </c>
      <c r="E3575" s="25" t="s">
        <v>15626</v>
      </c>
      <c r="H3575" s="21">
        <v>9572.9500000000007</v>
      </c>
      <c r="I3575" s="25" t="s">
        <v>7257</v>
      </c>
      <c r="K3575" s="25" t="s">
        <v>7510</v>
      </c>
      <c r="L3575" s="25" t="s">
        <v>8526</v>
      </c>
      <c r="M3575" s="22">
        <v>0</v>
      </c>
      <c r="N3575" s="22">
        <v>0</v>
      </c>
      <c r="O3575" s="21">
        <v>0</v>
      </c>
      <c r="P3575" s="21">
        <v>1101.31</v>
      </c>
      <c r="Q3575" s="25"/>
      <c r="R3575" s="1" t="str">
        <f t="shared" si="60"/>
        <v>ST10143</v>
      </c>
      <c r="S3575" t="str">
        <f>VLOOKUP(R3575,Data!$C$2:$D$261,2,0)</f>
        <v>Northridge</v>
      </c>
      <c r="T3575">
        <f>COUNTIF('Feb 2022'!A:A,D3575)+COUNTIF('Mar 2022'!A:A,D3575)+COUNTIF('Apr 2022'!A:A,D3575)+COUNTIF('May 2022'!A:A,D3575)+COUNTIF('June 2022'!A:A,D3575)+COUNTIF('July 2022'!A:A,D3575)+COUNTIF('Aug 2022'!A:A,D3575)+COUNTIF('Sep 2022'!A:A,D3575)+COUNTIF('Oct 2022'!A:A,D3575)+COUNTIF('Dec 2022'!A:A,D3575)</f>
        <v>0</v>
      </c>
      <c r="U3575" t="e">
        <f>VLOOKUP(Q3575,'Capital Lookup'!A:B,2,FALSE)</f>
        <v>#N/A</v>
      </c>
      <c r="V3575" s="2" t="str">
        <f>IFERROR(VLOOKUP(LEFT(F3575,10),'Find Purchase Orders'!B:J,9,FALSE),"")</f>
        <v/>
      </c>
      <c r="W3575" s="25" t="s">
        <v>7261</v>
      </c>
    </row>
    <row r="3576" spans="1:23" hidden="1">
      <c r="A3576" s="25" t="s">
        <v>7261</v>
      </c>
      <c r="B3576" s="25" t="s">
        <v>8108</v>
      </c>
      <c r="C3576" s="25" t="s">
        <v>7264</v>
      </c>
      <c r="D3576" s="25" t="s">
        <v>5560</v>
      </c>
      <c r="E3576" s="25" t="s">
        <v>7500</v>
      </c>
      <c r="F3576" s="25" t="s">
        <v>15627</v>
      </c>
      <c r="G3576" s="25" t="s">
        <v>15628</v>
      </c>
      <c r="H3576" s="21">
        <v>2374.14</v>
      </c>
      <c r="I3576" s="25" t="s">
        <v>7296</v>
      </c>
      <c r="J3576" s="25" t="s">
        <v>7288</v>
      </c>
      <c r="K3576" s="25" t="s">
        <v>7495</v>
      </c>
      <c r="L3576" s="25" t="s">
        <v>7740</v>
      </c>
      <c r="M3576" s="21">
        <v>2374.14</v>
      </c>
      <c r="N3576" s="21">
        <v>2374.14</v>
      </c>
      <c r="O3576" s="21">
        <v>0</v>
      </c>
      <c r="P3576" s="21">
        <v>2374.14</v>
      </c>
      <c r="Q3576" s="25" t="s">
        <v>15629</v>
      </c>
      <c r="R3576" s="1" t="str">
        <f t="shared" si="60"/>
        <v>ST10049</v>
      </c>
      <c r="S3576" t="str">
        <f>VLOOKUP(R3576,Data!$C$2:$D$261,2,0)</f>
        <v>Colonel By</v>
      </c>
      <c r="T3576">
        <f>COUNTIF('Feb 2022'!A:A,D3576)+COUNTIF('Mar 2022'!A:A,D3576)+COUNTIF('Apr 2022'!A:A,D3576)+COUNTIF('May 2022'!A:A,D3576)+COUNTIF('June 2022'!A:A,D3576)+COUNTIF('July 2022'!A:A,D3576)+COUNTIF('Aug 2022'!A:A,D3576)+COUNTIF('Sep 2022'!A:A,D3576)+COUNTIF('Oct 2022'!A:A,D3576)+COUNTIF('Dec 2022'!A:A,D3576)</f>
        <v>1</v>
      </c>
      <c r="U3576" t="str">
        <f>VLOOKUP(Q3576,'Capital Lookup'!A:B,2,FALSE)</f>
        <v>No</v>
      </c>
      <c r="V3576" s="2">
        <f>IFERROR(VLOOKUP(LEFT(F3576,10),'Find Purchase Orders'!B:J,9,FALSE),"")</f>
        <v>44753</v>
      </c>
      <c r="W3576" s="25" t="s">
        <v>7261</v>
      </c>
    </row>
    <row r="3577" spans="1:23" hidden="1">
      <c r="A3577" s="25" t="s">
        <v>7252</v>
      </c>
      <c r="B3577" s="25" t="s">
        <v>8531</v>
      </c>
      <c r="C3577" s="25" t="s">
        <v>7254</v>
      </c>
      <c r="D3577" s="25" t="s">
        <v>5837</v>
      </c>
      <c r="E3577" s="25" t="s">
        <v>10398</v>
      </c>
      <c r="F3577" s="25" t="s">
        <v>15630</v>
      </c>
      <c r="G3577" s="25" t="s">
        <v>15631</v>
      </c>
      <c r="H3577" s="21">
        <v>186500</v>
      </c>
      <c r="I3577" s="25" t="s">
        <v>7287</v>
      </c>
      <c r="J3577" s="25" t="s">
        <v>7288</v>
      </c>
      <c r="K3577" s="25" t="s">
        <v>10399</v>
      </c>
      <c r="L3577" s="25" t="s">
        <v>15365</v>
      </c>
      <c r="M3577" s="21">
        <v>186500</v>
      </c>
      <c r="N3577" s="22">
        <v>0</v>
      </c>
      <c r="O3577" s="21">
        <v>186500</v>
      </c>
      <c r="P3577" s="21">
        <v>21455.75</v>
      </c>
      <c r="Q3577" s="25" t="s">
        <v>15632</v>
      </c>
      <c r="R3577" s="1" t="str">
        <f t="shared" si="60"/>
        <v>ST10095</v>
      </c>
      <c r="S3577" t="str">
        <f>VLOOKUP(R3577,Data!$C$2:$D$261,2,0)</f>
        <v>Greenway</v>
      </c>
      <c r="T3577">
        <f>COUNTIF('Feb 2022'!A:A,D3577)+COUNTIF('Mar 2022'!A:A,D3577)+COUNTIF('Apr 2022'!A:A,D3577)+COUNTIF('May 2022'!A:A,D3577)+COUNTIF('June 2022'!A:A,D3577)+COUNTIF('July 2022'!A:A,D3577)+COUNTIF('Aug 2022'!A:A,D3577)+COUNTIF('Sep 2022'!A:A,D3577)+COUNTIF('Oct 2022'!A:A,D3577)+COUNTIF('Dec 2022'!A:A,D3577)</f>
        <v>1</v>
      </c>
      <c r="U3577" t="str">
        <f>VLOOKUP(Q3577,'Capital Lookup'!A:B,2,FALSE)</f>
        <v>No</v>
      </c>
      <c r="V3577" s="2">
        <f>IFERROR(VLOOKUP(LEFT(F3577,10),'Find Purchase Orders'!B:J,9,FALSE),"")</f>
        <v>44789</v>
      </c>
      <c r="W3577" s="25" t="s">
        <v>7261</v>
      </c>
    </row>
    <row r="3578" spans="1:23" hidden="1">
      <c r="A3578" s="25" t="s">
        <v>7261</v>
      </c>
      <c r="B3578" s="25" t="s">
        <v>8108</v>
      </c>
      <c r="C3578" s="25" t="s">
        <v>7264</v>
      </c>
      <c r="D3578" s="25" t="s">
        <v>5561</v>
      </c>
      <c r="E3578" s="25" t="s">
        <v>7500</v>
      </c>
      <c r="F3578" s="25" t="s">
        <v>15633</v>
      </c>
      <c r="G3578" s="25" t="s">
        <v>15634</v>
      </c>
      <c r="H3578" s="21">
        <v>1674.51</v>
      </c>
      <c r="I3578" s="25" t="s">
        <v>7296</v>
      </c>
      <c r="J3578" s="25" t="s">
        <v>7288</v>
      </c>
      <c r="K3578" s="25" t="s">
        <v>7495</v>
      </c>
      <c r="L3578" s="25" t="s">
        <v>8097</v>
      </c>
      <c r="M3578" s="21">
        <v>1674.51</v>
      </c>
      <c r="N3578" s="21">
        <v>1674.51</v>
      </c>
      <c r="O3578" s="21">
        <v>0</v>
      </c>
      <c r="P3578" s="21">
        <v>1674.51</v>
      </c>
      <c r="Q3578" s="25" t="s">
        <v>9502</v>
      </c>
      <c r="R3578" s="1" t="str">
        <f t="shared" si="60"/>
        <v>ST10049</v>
      </c>
      <c r="S3578" t="str">
        <f>VLOOKUP(R3578,Data!$C$2:$D$261,2,0)</f>
        <v>Colonel By</v>
      </c>
      <c r="T3578">
        <f>COUNTIF('Feb 2022'!A:A,D3578)+COUNTIF('Mar 2022'!A:A,D3578)+COUNTIF('Apr 2022'!A:A,D3578)+COUNTIF('May 2022'!A:A,D3578)+COUNTIF('June 2022'!A:A,D3578)+COUNTIF('July 2022'!A:A,D3578)+COUNTIF('Aug 2022'!A:A,D3578)+COUNTIF('Sep 2022'!A:A,D3578)+COUNTIF('Oct 2022'!A:A,D3578)+COUNTIF('Dec 2022'!A:A,D3578)</f>
        <v>1</v>
      </c>
      <c r="U3578" t="str">
        <f>VLOOKUP(Q3578,'Capital Lookup'!A:B,2,FALSE)</f>
        <v>No</v>
      </c>
      <c r="V3578" s="2">
        <f>IFERROR(VLOOKUP(LEFT(F3578,10),'Find Purchase Orders'!B:J,9,FALSE),"")</f>
        <v>44753</v>
      </c>
      <c r="W3578" s="25" t="s">
        <v>7261</v>
      </c>
    </row>
    <row r="3579" spans="1:23" hidden="1">
      <c r="A3579" s="25" t="s">
        <v>7261</v>
      </c>
      <c r="B3579" s="25" t="s">
        <v>8108</v>
      </c>
      <c r="C3579" s="25" t="s">
        <v>7264</v>
      </c>
      <c r="D3579" s="25" t="s">
        <v>5563</v>
      </c>
      <c r="E3579" s="25" t="s">
        <v>7500</v>
      </c>
      <c r="F3579" s="25" t="s">
        <v>15635</v>
      </c>
      <c r="G3579" s="25" t="s">
        <v>15636</v>
      </c>
      <c r="H3579" s="21">
        <v>890.84</v>
      </c>
      <c r="I3579" s="25" t="s">
        <v>7296</v>
      </c>
      <c r="J3579" s="25" t="s">
        <v>7288</v>
      </c>
      <c r="K3579" s="25" t="s">
        <v>7495</v>
      </c>
      <c r="L3579" s="25" t="s">
        <v>8097</v>
      </c>
      <c r="M3579" s="21">
        <v>890.84</v>
      </c>
      <c r="N3579" s="21">
        <v>890.84</v>
      </c>
      <c r="O3579" s="21">
        <v>0</v>
      </c>
      <c r="P3579" s="21">
        <v>890.84</v>
      </c>
      <c r="Q3579" s="25" t="s">
        <v>9502</v>
      </c>
      <c r="R3579" s="1" t="str">
        <f t="shared" si="60"/>
        <v>ST10049</v>
      </c>
      <c r="S3579" t="str">
        <f>VLOOKUP(R3579,Data!$C$2:$D$261,2,0)</f>
        <v>Colonel By</v>
      </c>
      <c r="T3579">
        <f>COUNTIF('Feb 2022'!A:A,D3579)+COUNTIF('Mar 2022'!A:A,D3579)+COUNTIF('Apr 2022'!A:A,D3579)+COUNTIF('May 2022'!A:A,D3579)+COUNTIF('June 2022'!A:A,D3579)+COUNTIF('July 2022'!A:A,D3579)+COUNTIF('Aug 2022'!A:A,D3579)+COUNTIF('Sep 2022'!A:A,D3579)+COUNTIF('Oct 2022'!A:A,D3579)+COUNTIF('Dec 2022'!A:A,D3579)</f>
        <v>1</v>
      </c>
      <c r="U3579" t="str">
        <f>VLOOKUP(Q3579,'Capital Lookup'!A:B,2,FALSE)</f>
        <v>No</v>
      </c>
      <c r="V3579" s="2">
        <f>IFERROR(VLOOKUP(LEFT(F3579,10),'Find Purchase Orders'!B:J,9,FALSE),"")</f>
        <v>44753</v>
      </c>
      <c r="W3579" s="25" t="s">
        <v>7261</v>
      </c>
    </row>
    <row r="3580" spans="1:23" hidden="1">
      <c r="A3580" s="25" t="s">
        <v>7261</v>
      </c>
      <c r="B3580" s="25" t="s">
        <v>7662</v>
      </c>
      <c r="C3580" s="25" t="s">
        <v>7264</v>
      </c>
      <c r="D3580" s="25" t="s">
        <v>5565</v>
      </c>
      <c r="E3580" s="25" t="s">
        <v>10398</v>
      </c>
      <c r="F3580" s="25" t="s">
        <v>15637</v>
      </c>
      <c r="G3580" s="25" t="s">
        <v>15638</v>
      </c>
      <c r="H3580" s="21">
        <v>4670.3999999999996</v>
      </c>
      <c r="I3580" s="25" t="s">
        <v>7287</v>
      </c>
      <c r="J3580" s="25" t="s">
        <v>7288</v>
      </c>
      <c r="K3580" s="25" t="s">
        <v>10399</v>
      </c>
      <c r="L3580" s="25" t="s">
        <v>15365</v>
      </c>
      <c r="M3580" s="21">
        <v>6406.4</v>
      </c>
      <c r="N3580" s="22">
        <v>0</v>
      </c>
      <c r="O3580" s="21">
        <v>6406.4</v>
      </c>
      <c r="P3580" s="21">
        <v>500.4</v>
      </c>
      <c r="Q3580" s="25" t="s">
        <v>15638</v>
      </c>
      <c r="R3580" s="1" t="str">
        <f t="shared" si="60"/>
        <v>ST10055</v>
      </c>
      <c r="S3580" t="str">
        <f>VLOOKUP(R3580,Data!$C$2:$D$261,2,0)</f>
        <v>Hollyburn House</v>
      </c>
      <c r="T3580">
        <f>COUNTIF('Feb 2022'!A:A,D3580)+COUNTIF('Mar 2022'!A:A,D3580)+COUNTIF('Apr 2022'!A:A,D3580)+COUNTIF('May 2022'!A:A,D3580)+COUNTIF('June 2022'!A:A,D3580)+COUNTIF('July 2022'!A:A,D3580)+COUNTIF('Aug 2022'!A:A,D3580)+COUNTIF('Sep 2022'!A:A,D3580)+COUNTIF('Oct 2022'!A:A,D3580)+COUNTIF('Dec 2022'!A:A,D3580)</f>
        <v>1</v>
      </c>
      <c r="U3580" t="str">
        <f>VLOOKUP(Q3580,'Capital Lookup'!A:B,2,FALSE)</f>
        <v>No</v>
      </c>
      <c r="V3580" s="2">
        <f>IFERROR(VLOOKUP(LEFT(F3580,10),'Find Purchase Orders'!B:J,9,FALSE),"")</f>
        <v>44760</v>
      </c>
      <c r="W3580" s="25" t="s">
        <v>7261</v>
      </c>
    </row>
    <row r="3581" spans="1:23" hidden="1">
      <c r="A3581" s="25" t="s">
        <v>7261</v>
      </c>
      <c r="B3581" s="25" t="s">
        <v>8108</v>
      </c>
      <c r="C3581" s="25" t="s">
        <v>7264</v>
      </c>
      <c r="D3581" s="25" t="s">
        <v>5567</v>
      </c>
      <c r="E3581" s="25" t="s">
        <v>7500</v>
      </c>
      <c r="F3581" s="25" t="s">
        <v>15639</v>
      </c>
      <c r="G3581" s="25" t="s">
        <v>15640</v>
      </c>
      <c r="H3581" s="21">
        <v>6610.5</v>
      </c>
      <c r="I3581" s="25" t="s">
        <v>7296</v>
      </c>
      <c r="J3581" s="25" t="s">
        <v>7288</v>
      </c>
      <c r="K3581" s="25" t="s">
        <v>7495</v>
      </c>
      <c r="L3581" s="25" t="s">
        <v>7740</v>
      </c>
      <c r="M3581" s="21">
        <v>6610.5</v>
      </c>
      <c r="N3581" s="21">
        <v>6610.5</v>
      </c>
      <c r="O3581" s="21">
        <v>0</v>
      </c>
      <c r="P3581" s="21">
        <v>6610.5</v>
      </c>
      <c r="Q3581" s="25" t="s">
        <v>15641</v>
      </c>
      <c r="R3581" s="1" t="str">
        <f t="shared" si="60"/>
        <v>ST10049</v>
      </c>
      <c r="S3581" t="str">
        <f>VLOOKUP(R3581,Data!$C$2:$D$261,2,0)</f>
        <v>Colonel By</v>
      </c>
      <c r="T3581">
        <f>COUNTIF('Feb 2022'!A:A,D3581)+COUNTIF('Mar 2022'!A:A,D3581)+COUNTIF('Apr 2022'!A:A,D3581)+COUNTIF('May 2022'!A:A,D3581)+COUNTIF('June 2022'!A:A,D3581)+COUNTIF('July 2022'!A:A,D3581)+COUNTIF('Aug 2022'!A:A,D3581)+COUNTIF('Sep 2022'!A:A,D3581)+COUNTIF('Oct 2022'!A:A,D3581)+COUNTIF('Dec 2022'!A:A,D3581)</f>
        <v>1</v>
      </c>
      <c r="U3581" t="str">
        <f>VLOOKUP(Q3581,'Capital Lookup'!A:B,2,FALSE)</f>
        <v>No</v>
      </c>
      <c r="V3581" s="2">
        <f>IFERROR(VLOOKUP(LEFT(F3581,10),'Find Purchase Orders'!B:J,9,FALSE),"")</f>
        <v>44754</v>
      </c>
      <c r="W3581" s="25" t="s">
        <v>7261</v>
      </c>
    </row>
    <row r="3582" spans="1:23" hidden="1">
      <c r="A3582" s="25" t="s">
        <v>7261</v>
      </c>
      <c r="B3582" s="25" t="s">
        <v>8442</v>
      </c>
      <c r="C3582" s="25" t="s">
        <v>7282</v>
      </c>
      <c r="D3582" s="25" t="s">
        <v>5660</v>
      </c>
      <c r="E3582" s="25" t="s">
        <v>8443</v>
      </c>
      <c r="F3582" s="25" t="s">
        <v>15642</v>
      </c>
      <c r="G3582" s="25" t="s">
        <v>15643</v>
      </c>
      <c r="H3582" s="21">
        <v>3204.6</v>
      </c>
      <c r="I3582" s="25" t="s">
        <v>7296</v>
      </c>
      <c r="J3582" s="25" t="s">
        <v>7288</v>
      </c>
      <c r="K3582" s="25" t="s">
        <v>9972</v>
      </c>
      <c r="L3582" s="25" t="s">
        <v>8086</v>
      </c>
      <c r="M3582" s="21">
        <v>3204.6</v>
      </c>
      <c r="N3582" s="22">
        <v>0</v>
      </c>
      <c r="O3582" s="21">
        <v>3204.6</v>
      </c>
      <c r="P3582" s="21">
        <v>3204.6</v>
      </c>
      <c r="Q3582" s="25" t="s">
        <v>15621</v>
      </c>
      <c r="R3582" s="1" t="str">
        <f t="shared" si="60"/>
        <v>ST10056</v>
      </c>
      <c r="S3582" t="str">
        <f>VLOOKUP(R3582,Data!$C$2:$D$261,2,0)</f>
        <v>The Kensington Victoria</v>
      </c>
      <c r="T3582">
        <f>COUNTIF('Feb 2022'!A:A,D3582)+COUNTIF('Mar 2022'!A:A,D3582)+COUNTIF('Apr 2022'!A:A,D3582)+COUNTIF('May 2022'!A:A,D3582)+COUNTIF('June 2022'!A:A,D3582)+COUNTIF('July 2022'!A:A,D3582)+COUNTIF('Aug 2022'!A:A,D3582)+COUNTIF('Sep 2022'!A:A,D3582)+COUNTIF('Oct 2022'!A:A,D3582)+COUNTIF('Dec 2022'!A:A,D3582)</f>
        <v>1</v>
      </c>
      <c r="U3582" t="str">
        <f>VLOOKUP(Q3582,'Capital Lookup'!A:B,2,FALSE)</f>
        <v>No</v>
      </c>
      <c r="V3582" s="2">
        <f>IFERROR(VLOOKUP(LEFT(F3582,10),'Find Purchase Orders'!B:J,9,FALSE),"")</f>
        <v>44762</v>
      </c>
      <c r="W3582" s="25" t="s">
        <v>7261</v>
      </c>
    </row>
    <row r="3583" spans="1:23" hidden="1">
      <c r="A3583" s="25" t="s">
        <v>7261</v>
      </c>
      <c r="B3583" s="25" t="s">
        <v>7314</v>
      </c>
      <c r="C3583" s="25" t="s">
        <v>7264</v>
      </c>
      <c r="D3583" s="25" t="s">
        <v>5570</v>
      </c>
      <c r="E3583" s="25" t="s">
        <v>8443</v>
      </c>
      <c r="F3583" s="25" t="s">
        <v>15644</v>
      </c>
      <c r="G3583" s="25" t="s">
        <v>15645</v>
      </c>
      <c r="H3583" s="21">
        <v>7927.5</v>
      </c>
      <c r="I3583" s="25" t="s">
        <v>7296</v>
      </c>
      <c r="J3583" s="25" t="s">
        <v>7288</v>
      </c>
      <c r="K3583" s="25" t="s">
        <v>7495</v>
      </c>
      <c r="L3583" s="25" t="s">
        <v>7740</v>
      </c>
      <c r="M3583" s="21">
        <v>7927.5</v>
      </c>
      <c r="N3583" s="21">
        <v>8636.11</v>
      </c>
      <c r="O3583" s="21">
        <v>-708.61</v>
      </c>
      <c r="P3583" s="21">
        <v>8602.3700000000008</v>
      </c>
      <c r="Q3583" s="25" t="s">
        <v>15646</v>
      </c>
      <c r="R3583" s="1" t="str">
        <f t="shared" si="60"/>
        <v>ST10062</v>
      </c>
      <c r="S3583" t="str">
        <f>VLOOKUP(R3583,Data!$C$2:$D$261,2,0)</f>
        <v>Fleetwood Villa</v>
      </c>
      <c r="T3583">
        <f>COUNTIF('Feb 2022'!A:A,D3583)+COUNTIF('Mar 2022'!A:A,D3583)+COUNTIF('Apr 2022'!A:A,D3583)+COUNTIF('May 2022'!A:A,D3583)+COUNTIF('June 2022'!A:A,D3583)+COUNTIF('July 2022'!A:A,D3583)+COUNTIF('Aug 2022'!A:A,D3583)+COUNTIF('Sep 2022'!A:A,D3583)+COUNTIF('Oct 2022'!A:A,D3583)+COUNTIF('Dec 2022'!A:A,D3583)</f>
        <v>1</v>
      </c>
      <c r="U3583" t="str">
        <f>VLOOKUP(Q3583,'Capital Lookup'!A:B,2,FALSE)</f>
        <v>No</v>
      </c>
      <c r="V3583" s="2">
        <f>IFERROR(VLOOKUP(LEFT(F3583,10),'Find Purchase Orders'!B:J,9,FALSE),"")</f>
        <v>44754</v>
      </c>
      <c r="W3583" s="25" t="s">
        <v>7261</v>
      </c>
    </row>
    <row r="3584" spans="1:23" hidden="1">
      <c r="A3584" s="25" t="s">
        <v>7261</v>
      </c>
      <c r="B3584" s="25" t="s">
        <v>8108</v>
      </c>
      <c r="C3584" s="25" t="s">
        <v>7264</v>
      </c>
      <c r="D3584" s="25" t="s">
        <v>5573</v>
      </c>
      <c r="E3584" s="25" t="s">
        <v>7500</v>
      </c>
      <c r="F3584" s="25" t="s">
        <v>15647</v>
      </c>
      <c r="G3584" s="25" t="s">
        <v>15648</v>
      </c>
      <c r="H3584" s="21">
        <v>1098.99</v>
      </c>
      <c r="I3584" s="25" t="s">
        <v>7296</v>
      </c>
      <c r="J3584" s="25" t="s">
        <v>7288</v>
      </c>
      <c r="K3584" s="25" t="s">
        <v>9091</v>
      </c>
      <c r="L3584" s="25" t="s">
        <v>8801</v>
      </c>
      <c r="M3584" s="21">
        <v>1098.99</v>
      </c>
      <c r="N3584" s="21">
        <v>1098.99</v>
      </c>
      <c r="O3584" s="21">
        <v>0</v>
      </c>
      <c r="P3584" s="21">
        <v>1098.99</v>
      </c>
      <c r="Q3584" s="25" t="s">
        <v>15649</v>
      </c>
      <c r="R3584" s="1" t="str">
        <f t="shared" si="60"/>
        <v>ST10049</v>
      </c>
      <c r="S3584" t="str">
        <f>VLOOKUP(R3584,Data!$C$2:$D$261,2,0)</f>
        <v>Colonel By</v>
      </c>
      <c r="T3584">
        <f>COUNTIF('Feb 2022'!A:A,D3584)+COUNTIF('Mar 2022'!A:A,D3584)+COUNTIF('Apr 2022'!A:A,D3584)+COUNTIF('May 2022'!A:A,D3584)+COUNTIF('June 2022'!A:A,D3584)+COUNTIF('July 2022'!A:A,D3584)+COUNTIF('Aug 2022'!A:A,D3584)+COUNTIF('Sep 2022'!A:A,D3584)+COUNTIF('Oct 2022'!A:A,D3584)+COUNTIF('Dec 2022'!A:A,D3584)</f>
        <v>1</v>
      </c>
      <c r="U3584" t="str">
        <f>VLOOKUP(Q3584,'Capital Lookup'!A:B,2,FALSE)</f>
        <v>No</v>
      </c>
      <c r="V3584" s="2">
        <f>IFERROR(VLOOKUP(LEFT(F3584,10),'Find Purchase Orders'!B:J,9,FALSE),"")</f>
        <v>44753</v>
      </c>
      <c r="W3584" s="25" t="s">
        <v>7261</v>
      </c>
    </row>
    <row r="3585" spans="1:23" hidden="1">
      <c r="A3585" s="25" t="s">
        <v>7261</v>
      </c>
      <c r="B3585" s="25" t="s">
        <v>7472</v>
      </c>
      <c r="C3585" s="25" t="s">
        <v>7264</v>
      </c>
      <c r="D3585" s="25" t="s">
        <v>5575</v>
      </c>
      <c r="E3585" s="25" t="s">
        <v>7474</v>
      </c>
      <c r="F3585" s="25" t="s">
        <v>15650</v>
      </c>
      <c r="G3585" s="25" t="s">
        <v>15651</v>
      </c>
      <c r="H3585" s="21">
        <v>3862.76</v>
      </c>
      <c r="I3585" s="25" t="s">
        <v>7296</v>
      </c>
      <c r="J3585" s="25" t="s">
        <v>7288</v>
      </c>
      <c r="K3585" s="25" t="s">
        <v>7262</v>
      </c>
      <c r="L3585" s="25" t="s">
        <v>7259</v>
      </c>
      <c r="M3585" s="21">
        <v>3862.76</v>
      </c>
      <c r="N3585" s="21">
        <v>3862.76</v>
      </c>
      <c r="O3585" s="21">
        <v>0</v>
      </c>
      <c r="P3585" s="21">
        <v>3862.76</v>
      </c>
      <c r="Q3585" s="25" t="s">
        <v>7477</v>
      </c>
      <c r="R3585" s="1" t="str">
        <f t="shared" si="60"/>
        <v>ST10074</v>
      </c>
      <c r="S3585" t="str">
        <f>VLOOKUP(R3585,Data!$C$2:$D$261,2,0)</f>
        <v>McKenzie Towne Retirement</v>
      </c>
      <c r="T3585">
        <f>COUNTIF('Feb 2022'!A:A,D3585)+COUNTIF('Mar 2022'!A:A,D3585)+COUNTIF('Apr 2022'!A:A,D3585)+COUNTIF('May 2022'!A:A,D3585)+COUNTIF('June 2022'!A:A,D3585)+COUNTIF('July 2022'!A:A,D3585)+COUNTIF('Aug 2022'!A:A,D3585)+COUNTIF('Sep 2022'!A:A,D3585)+COUNTIF('Oct 2022'!A:A,D3585)+COUNTIF('Dec 2022'!A:A,D3585)</f>
        <v>1</v>
      </c>
      <c r="U3585" t="str">
        <f>VLOOKUP(Q3585,'Capital Lookup'!A:B,2,FALSE)</f>
        <v>No</v>
      </c>
      <c r="V3585" s="2">
        <f>IFERROR(VLOOKUP(LEFT(F3585,10),'Find Purchase Orders'!B:J,9,FALSE),"")</f>
        <v>44754</v>
      </c>
      <c r="W3585" s="25" t="s">
        <v>7261</v>
      </c>
    </row>
    <row r="3586" spans="1:23" hidden="1">
      <c r="A3586" s="25" t="s">
        <v>7261</v>
      </c>
      <c r="B3586" s="25" t="s">
        <v>7276</v>
      </c>
      <c r="C3586" s="25" t="s">
        <v>7277</v>
      </c>
      <c r="D3586" s="25" t="s">
        <v>5577</v>
      </c>
      <c r="E3586" s="25" t="s">
        <v>7386</v>
      </c>
      <c r="F3586" s="25" t="s">
        <v>15652</v>
      </c>
      <c r="G3586" s="25" t="s">
        <v>15653</v>
      </c>
      <c r="H3586" s="21">
        <v>622.65</v>
      </c>
      <c r="I3586" s="25" t="s">
        <v>7296</v>
      </c>
      <c r="J3586" s="25" t="s">
        <v>7288</v>
      </c>
      <c r="K3586" s="25" t="s">
        <v>7262</v>
      </c>
      <c r="L3586" s="25" t="s">
        <v>7259</v>
      </c>
      <c r="M3586" s="21">
        <v>622.65</v>
      </c>
      <c r="N3586" s="21">
        <v>622.65</v>
      </c>
      <c r="O3586" s="21">
        <v>0</v>
      </c>
      <c r="P3586" s="21">
        <v>622.65</v>
      </c>
      <c r="Q3586" s="25" t="s">
        <v>7395</v>
      </c>
      <c r="R3586" s="1" t="str">
        <f t="shared" si="60"/>
        <v>ST10064</v>
      </c>
      <c r="S3586" t="str">
        <f>VLOOKUP(R3586,Data!$C$2:$D$261,2,0)</f>
        <v>Aspen Ridge</v>
      </c>
      <c r="T3586">
        <f>COUNTIF('Feb 2022'!A:A,D3586)+COUNTIF('Mar 2022'!A:A,D3586)+COUNTIF('Apr 2022'!A:A,D3586)+COUNTIF('May 2022'!A:A,D3586)+COUNTIF('June 2022'!A:A,D3586)+COUNTIF('July 2022'!A:A,D3586)+COUNTIF('Aug 2022'!A:A,D3586)+COUNTIF('Sep 2022'!A:A,D3586)+COUNTIF('Oct 2022'!A:A,D3586)+COUNTIF('Dec 2022'!A:A,D3586)</f>
        <v>1</v>
      </c>
      <c r="U3586" t="str">
        <f>VLOOKUP(Q3586,'Capital Lookup'!A:B,2,FALSE)</f>
        <v>No</v>
      </c>
      <c r="V3586" s="2">
        <f>IFERROR(VLOOKUP(LEFT(F3586,10),'Find Purchase Orders'!B:J,9,FALSE),"")</f>
        <v>44754</v>
      </c>
      <c r="W3586" s="25" t="s">
        <v>7261</v>
      </c>
    </row>
    <row r="3587" spans="1:23" hidden="1">
      <c r="A3587" s="25" t="s">
        <v>7261</v>
      </c>
      <c r="B3587" s="25" t="s">
        <v>7276</v>
      </c>
      <c r="C3587" s="25" t="s">
        <v>7277</v>
      </c>
      <c r="D3587" s="25" t="s">
        <v>5577</v>
      </c>
      <c r="E3587" s="25" t="s">
        <v>7386</v>
      </c>
      <c r="F3587" s="25" t="s">
        <v>15654</v>
      </c>
      <c r="G3587" s="25" t="s">
        <v>15655</v>
      </c>
      <c r="H3587" s="21">
        <v>7034.64</v>
      </c>
      <c r="I3587" s="25" t="s">
        <v>7296</v>
      </c>
      <c r="J3587" s="25" t="s">
        <v>7288</v>
      </c>
      <c r="K3587" s="25" t="s">
        <v>7262</v>
      </c>
      <c r="L3587" s="25" t="s">
        <v>7259</v>
      </c>
      <c r="M3587" s="21">
        <v>7034.64</v>
      </c>
      <c r="N3587" s="21">
        <v>7034.64</v>
      </c>
      <c r="O3587" s="21">
        <v>0</v>
      </c>
      <c r="P3587" s="21">
        <v>7034.64</v>
      </c>
      <c r="Q3587" s="25" t="s">
        <v>7395</v>
      </c>
      <c r="R3587" s="1" t="str">
        <f t="shared" si="60"/>
        <v>ST10064</v>
      </c>
      <c r="S3587" t="str">
        <f>VLOOKUP(R3587,Data!$C$2:$D$261,2,0)</f>
        <v>Aspen Ridge</v>
      </c>
      <c r="T3587">
        <f>COUNTIF('Feb 2022'!A:A,D3587)+COUNTIF('Mar 2022'!A:A,D3587)+COUNTIF('Apr 2022'!A:A,D3587)+COUNTIF('May 2022'!A:A,D3587)+COUNTIF('June 2022'!A:A,D3587)+COUNTIF('July 2022'!A:A,D3587)+COUNTIF('Aug 2022'!A:A,D3587)+COUNTIF('Sep 2022'!A:A,D3587)+COUNTIF('Oct 2022'!A:A,D3587)+COUNTIF('Dec 2022'!A:A,D3587)</f>
        <v>1</v>
      </c>
      <c r="U3587" t="str">
        <f>VLOOKUP(Q3587,'Capital Lookup'!A:B,2,FALSE)</f>
        <v>No</v>
      </c>
      <c r="V3587" s="2">
        <f>IFERROR(VLOOKUP(LEFT(F3587,10),'Find Purchase Orders'!B:J,9,FALSE),"")</f>
        <v>44754</v>
      </c>
      <c r="W3587" s="25" t="s">
        <v>7261</v>
      </c>
    </row>
    <row r="3588" spans="1:23" hidden="1">
      <c r="A3588" s="25" t="s">
        <v>7261</v>
      </c>
      <c r="B3588" s="25" t="s">
        <v>7276</v>
      </c>
      <c r="C3588" s="25" t="s">
        <v>7277</v>
      </c>
      <c r="D3588" s="25" t="s">
        <v>5579</v>
      </c>
      <c r="E3588" s="25" t="s">
        <v>7386</v>
      </c>
      <c r="F3588" s="25" t="s">
        <v>15656</v>
      </c>
      <c r="G3588" s="25" t="s">
        <v>9083</v>
      </c>
      <c r="H3588" s="21">
        <v>840</v>
      </c>
      <c r="I3588" s="25" t="s">
        <v>7296</v>
      </c>
      <c r="J3588" s="25" t="s">
        <v>7288</v>
      </c>
      <c r="K3588" s="25" t="s">
        <v>7262</v>
      </c>
      <c r="L3588" s="25" t="s">
        <v>7259</v>
      </c>
      <c r="M3588" s="21">
        <v>840</v>
      </c>
      <c r="N3588" s="21">
        <v>840</v>
      </c>
      <c r="O3588" s="21">
        <v>0</v>
      </c>
      <c r="P3588" s="21">
        <v>840</v>
      </c>
      <c r="Q3588" s="25" t="s">
        <v>7395</v>
      </c>
      <c r="R3588" s="1" t="str">
        <f t="shared" si="60"/>
        <v>ST10064</v>
      </c>
      <c r="S3588" t="str">
        <f>VLOOKUP(R3588,Data!$C$2:$D$261,2,0)</f>
        <v>Aspen Ridge</v>
      </c>
      <c r="T3588">
        <f>COUNTIF('Feb 2022'!A:A,D3588)+COUNTIF('Mar 2022'!A:A,D3588)+COUNTIF('Apr 2022'!A:A,D3588)+COUNTIF('May 2022'!A:A,D3588)+COUNTIF('June 2022'!A:A,D3588)+COUNTIF('July 2022'!A:A,D3588)+COUNTIF('Aug 2022'!A:A,D3588)+COUNTIF('Sep 2022'!A:A,D3588)+COUNTIF('Oct 2022'!A:A,D3588)+COUNTIF('Dec 2022'!A:A,D3588)</f>
        <v>1</v>
      </c>
      <c r="U3588" t="str">
        <f>VLOOKUP(Q3588,'Capital Lookup'!A:B,2,FALSE)</f>
        <v>No</v>
      </c>
      <c r="V3588" s="2">
        <f>IFERROR(VLOOKUP(LEFT(F3588,10),'Find Purchase Orders'!B:J,9,FALSE),"")</f>
        <v>44756</v>
      </c>
      <c r="W3588" s="25" t="s">
        <v>7261</v>
      </c>
    </row>
    <row r="3589" spans="1:23" hidden="1">
      <c r="A3589" s="25" t="s">
        <v>7261</v>
      </c>
      <c r="B3589" s="25" t="s">
        <v>7276</v>
      </c>
      <c r="C3589" s="25" t="s">
        <v>7277</v>
      </c>
      <c r="D3589" s="25" t="s">
        <v>5579</v>
      </c>
      <c r="E3589" s="25" t="s">
        <v>7386</v>
      </c>
      <c r="F3589" s="25" t="s">
        <v>15657</v>
      </c>
      <c r="G3589" s="25" t="s">
        <v>10388</v>
      </c>
      <c r="H3589" s="21">
        <v>8318.7199999999993</v>
      </c>
      <c r="I3589" s="25" t="s">
        <v>7296</v>
      </c>
      <c r="J3589" s="25" t="s">
        <v>7288</v>
      </c>
      <c r="K3589" s="25" t="s">
        <v>7262</v>
      </c>
      <c r="L3589" s="25" t="s">
        <v>7259</v>
      </c>
      <c r="M3589" s="21">
        <v>8318.7199999999993</v>
      </c>
      <c r="N3589" s="21">
        <v>8318.7099999999991</v>
      </c>
      <c r="O3589" s="21">
        <v>0.01</v>
      </c>
      <c r="P3589" s="21">
        <v>8318.7199999999993</v>
      </c>
      <c r="Q3589" s="25" t="s">
        <v>7395</v>
      </c>
      <c r="R3589" s="1" t="str">
        <f t="shared" si="60"/>
        <v>ST10064</v>
      </c>
      <c r="S3589" t="str">
        <f>VLOOKUP(R3589,Data!$C$2:$D$261,2,0)</f>
        <v>Aspen Ridge</v>
      </c>
      <c r="T3589">
        <f>COUNTIF('Feb 2022'!A:A,D3589)+COUNTIF('Mar 2022'!A:A,D3589)+COUNTIF('Apr 2022'!A:A,D3589)+COUNTIF('May 2022'!A:A,D3589)+COUNTIF('June 2022'!A:A,D3589)+COUNTIF('July 2022'!A:A,D3589)+COUNTIF('Aug 2022'!A:A,D3589)+COUNTIF('Sep 2022'!A:A,D3589)+COUNTIF('Oct 2022'!A:A,D3589)+COUNTIF('Dec 2022'!A:A,D3589)</f>
        <v>1</v>
      </c>
      <c r="U3589" t="str">
        <f>VLOOKUP(Q3589,'Capital Lookup'!A:B,2,FALSE)</f>
        <v>No</v>
      </c>
      <c r="V3589" s="2">
        <f>IFERROR(VLOOKUP(LEFT(F3589,10),'Find Purchase Orders'!B:J,9,FALSE),"")</f>
        <v>44756</v>
      </c>
      <c r="W3589" s="25" t="s">
        <v>7261</v>
      </c>
    </row>
    <row r="3590" spans="1:23" hidden="1">
      <c r="A3590" s="25" t="s">
        <v>7261</v>
      </c>
      <c r="B3590" s="25" t="s">
        <v>7355</v>
      </c>
      <c r="C3590" s="25" t="s">
        <v>7264</v>
      </c>
      <c r="D3590" s="25" t="s">
        <v>5838</v>
      </c>
      <c r="E3590" s="25" t="s">
        <v>7357</v>
      </c>
      <c r="F3590" s="25" t="s">
        <v>15658</v>
      </c>
      <c r="G3590" s="25" t="s">
        <v>15659</v>
      </c>
      <c r="H3590" s="21">
        <v>988.75</v>
      </c>
      <c r="I3590" s="25" t="s">
        <v>7296</v>
      </c>
      <c r="J3590" s="25" t="s">
        <v>7288</v>
      </c>
      <c r="K3590" s="25" t="s">
        <v>7258</v>
      </c>
      <c r="L3590" s="25" t="s">
        <v>7259</v>
      </c>
      <c r="M3590" s="21">
        <v>988.75</v>
      </c>
      <c r="N3590" s="21">
        <v>988.75</v>
      </c>
      <c r="O3590" s="21">
        <v>0</v>
      </c>
      <c r="P3590" s="21">
        <v>988.75</v>
      </c>
      <c r="Q3590" s="25" t="s">
        <v>7360</v>
      </c>
      <c r="R3590" s="1" t="str">
        <f t="shared" si="60"/>
        <v>ST10094</v>
      </c>
      <c r="S3590" t="str">
        <f>VLOOKUP(R3590,Data!$C$2:$D$261,2,0)</f>
        <v>Briarfield Gardens</v>
      </c>
      <c r="T3590">
        <f>COUNTIF('Feb 2022'!A:A,D3590)+COUNTIF('Mar 2022'!A:A,D3590)+COUNTIF('Apr 2022'!A:A,D3590)+COUNTIF('May 2022'!A:A,D3590)+COUNTIF('June 2022'!A:A,D3590)+COUNTIF('July 2022'!A:A,D3590)+COUNTIF('Aug 2022'!A:A,D3590)+COUNTIF('Sep 2022'!A:A,D3590)+COUNTIF('Oct 2022'!A:A,D3590)+COUNTIF('Dec 2022'!A:A,D3590)</f>
        <v>1</v>
      </c>
      <c r="U3590" t="str">
        <f>VLOOKUP(Q3590,'Capital Lookup'!A:B,2,FALSE)</f>
        <v>No</v>
      </c>
      <c r="V3590" s="2">
        <f>IFERROR(VLOOKUP(LEFT(F3590,10),'Find Purchase Orders'!B:J,9,FALSE),"")</f>
        <v>44791</v>
      </c>
      <c r="W3590" s="25" t="s">
        <v>7261</v>
      </c>
    </row>
    <row r="3591" spans="1:23" hidden="1">
      <c r="A3591" s="25" t="s">
        <v>7261</v>
      </c>
      <c r="B3591" s="25" t="s">
        <v>7355</v>
      </c>
      <c r="C3591" s="25" t="s">
        <v>7264</v>
      </c>
      <c r="D3591" s="25" t="s">
        <v>5838</v>
      </c>
      <c r="E3591" s="25" t="s">
        <v>7357</v>
      </c>
      <c r="F3591" s="25" t="s">
        <v>15660</v>
      </c>
      <c r="G3591" s="25" t="s">
        <v>15661</v>
      </c>
      <c r="H3591" s="21">
        <v>280.29000000000002</v>
      </c>
      <c r="I3591" s="25" t="s">
        <v>7296</v>
      </c>
      <c r="J3591" s="25" t="s">
        <v>7288</v>
      </c>
      <c r="K3591" s="25" t="s">
        <v>7258</v>
      </c>
      <c r="L3591" s="25" t="s">
        <v>7259</v>
      </c>
      <c r="M3591" s="21">
        <v>280.29000000000002</v>
      </c>
      <c r="N3591" s="21">
        <v>280.29000000000002</v>
      </c>
      <c r="O3591" s="21">
        <v>0</v>
      </c>
      <c r="P3591" s="21">
        <v>280.29000000000002</v>
      </c>
      <c r="Q3591" s="25" t="s">
        <v>7360</v>
      </c>
      <c r="R3591" s="1" t="str">
        <f t="shared" si="60"/>
        <v>ST10094</v>
      </c>
      <c r="S3591" t="str">
        <f>VLOOKUP(R3591,Data!$C$2:$D$261,2,0)</f>
        <v>Briarfield Gardens</v>
      </c>
      <c r="T3591">
        <f>COUNTIF('Feb 2022'!A:A,D3591)+COUNTIF('Mar 2022'!A:A,D3591)+COUNTIF('Apr 2022'!A:A,D3591)+COUNTIF('May 2022'!A:A,D3591)+COUNTIF('June 2022'!A:A,D3591)+COUNTIF('July 2022'!A:A,D3591)+COUNTIF('Aug 2022'!A:A,D3591)+COUNTIF('Sep 2022'!A:A,D3591)+COUNTIF('Oct 2022'!A:A,D3591)+COUNTIF('Dec 2022'!A:A,D3591)</f>
        <v>1</v>
      </c>
      <c r="U3591" t="str">
        <f>VLOOKUP(Q3591,'Capital Lookup'!A:B,2,FALSE)</f>
        <v>No</v>
      </c>
      <c r="V3591" s="2">
        <f>IFERROR(VLOOKUP(LEFT(F3591,10),'Find Purchase Orders'!B:J,9,FALSE),"")</f>
        <v>44791</v>
      </c>
      <c r="W3591" s="25" t="s">
        <v>7261</v>
      </c>
    </row>
    <row r="3592" spans="1:23" hidden="1">
      <c r="A3592" s="25" t="s">
        <v>7261</v>
      </c>
      <c r="B3592" s="25" t="s">
        <v>7355</v>
      </c>
      <c r="C3592" s="25" t="s">
        <v>7264</v>
      </c>
      <c r="D3592" s="25" t="s">
        <v>5838</v>
      </c>
      <c r="E3592" s="25" t="s">
        <v>7357</v>
      </c>
      <c r="F3592" s="25" t="s">
        <v>15662</v>
      </c>
      <c r="G3592" s="25" t="s">
        <v>15663</v>
      </c>
      <c r="H3592" s="21">
        <v>12102.51</v>
      </c>
      <c r="I3592" s="25" t="s">
        <v>7296</v>
      </c>
      <c r="J3592" s="25" t="s">
        <v>7288</v>
      </c>
      <c r="K3592" s="25" t="s">
        <v>7262</v>
      </c>
      <c r="L3592" s="25" t="s">
        <v>7259</v>
      </c>
      <c r="M3592" s="21">
        <v>12102.51</v>
      </c>
      <c r="N3592" s="21">
        <v>12102.51</v>
      </c>
      <c r="O3592" s="21">
        <v>0</v>
      </c>
      <c r="P3592" s="21">
        <v>12102.51</v>
      </c>
      <c r="Q3592" s="25" t="s">
        <v>7360</v>
      </c>
      <c r="R3592" s="1" t="str">
        <f t="shared" si="60"/>
        <v>ST10094</v>
      </c>
      <c r="S3592" t="str">
        <f>VLOOKUP(R3592,Data!$C$2:$D$261,2,0)</f>
        <v>Briarfield Gardens</v>
      </c>
      <c r="T3592">
        <f>COUNTIF('Feb 2022'!A:A,D3592)+COUNTIF('Mar 2022'!A:A,D3592)+COUNTIF('Apr 2022'!A:A,D3592)+COUNTIF('May 2022'!A:A,D3592)+COUNTIF('June 2022'!A:A,D3592)+COUNTIF('July 2022'!A:A,D3592)+COUNTIF('Aug 2022'!A:A,D3592)+COUNTIF('Sep 2022'!A:A,D3592)+COUNTIF('Oct 2022'!A:A,D3592)+COUNTIF('Dec 2022'!A:A,D3592)</f>
        <v>1</v>
      </c>
      <c r="U3592" t="str">
        <f>VLOOKUP(Q3592,'Capital Lookup'!A:B,2,FALSE)</f>
        <v>No</v>
      </c>
      <c r="V3592" s="2">
        <f>IFERROR(VLOOKUP(LEFT(F3592,10),'Find Purchase Orders'!B:J,9,FALSE),"")</f>
        <v>44791</v>
      </c>
      <c r="W3592" s="25" t="s">
        <v>7261</v>
      </c>
    </row>
    <row r="3593" spans="1:23" hidden="1">
      <c r="A3593" s="25" t="s">
        <v>7261</v>
      </c>
      <c r="B3593" s="25" t="s">
        <v>8108</v>
      </c>
      <c r="C3593" s="25" t="s">
        <v>7264</v>
      </c>
      <c r="D3593" s="25" t="s">
        <v>5581</v>
      </c>
      <c r="E3593" s="25" t="s">
        <v>8110</v>
      </c>
      <c r="F3593" s="25" t="s">
        <v>15664</v>
      </c>
      <c r="G3593" s="25" t="s">
        <v>15665</v>
      </c>
      <c r="H3593" s="21">
        <v>423.75</v>
      </c>
      <c r="I3593" s="25" t="s">
        <v>7296</v>
      </c>
      <c r="J3593" s="25" t="s">
        <v>7288</v>
      </c>
      <c r="K3593" s="25" t="s">
        <v>7262</v>
      </c>
      <c r="L3593" s="25" t="s">
        <v>7259</v>
      </c>
      <c r="M3593" s="21">
        <v>423.75</v>
      </c>
      <c r="N3593" s="21">
        <v>423.75</v>
      </c>
      <c r="O3593" s="21">
        <v>0</v>
      </c>
      <c r="P3593" s="21">
        <v>423.75</v>
      </c>
      <c r="Q3593" s="25" t="s">
        <v>8113</v>
      </c>
      <c r="R3593" s="1" t="str">
        <f t="shared" si="60"/>
        <v>ST10049</v>
      </c>
      <c r="S3593" t="str">
        <f>VLOOKUP(R3593,Data!$C$2:$D$261,2,0)</f>
        <v>Colonel By</v>
      </c>
      <c r="T3593">
        <f>COUNTIF('Feb 2022'!A:A,D3593)+COUNTIF('Mar 2022'!A:A,D3593)+COUNTIF('Apr 2022'!A:A,D3593)+COUNTIF('May 2022'!A:A,D3593)+COUNTIF('June 2022'!A:A,D3593)+COUNTIF('July 2022'!A:A,D3593)+COUNTIF('Aug 2022'!A:A,D3593)+COUNTIF('Sep 2022'!A:A,D3593)+COUNTIF('Oct 2022'!A:A,D3593)+COUNTIF('Dec 2022'!A:A,D3593)</f>
        <v>1</v>
      </c>
      <c r="U3593" t="str">
        <f>VLOOKUP(Q3593,'Capital Lookup'!A:B,2,FALSE)</f>
        <v>No</v>
      </c>
      <c r="V3593" s="2">
        <f>IFERROR(VLOOKUP(LEFT(F3593,10),'Find Purchase Orders'!B:J,9,FALSE),"")</f>
        <v>44754</v>
      </c>
      <c r="W3593" s="25" t="s">
        <v>7261</v>
      </c>
    </row>
    <row r="3594" spans="1:23" hidden="1">
      <c r="A3594" s="25" t="s">
        <v>7261</v>
      </c>
      <c r="B3594" s="25" t="s">
        <v>8108</v>
      </c>
      <c r="C3594" s="25" t="s">
        <v>7264</v>
      </c>
      <c r="D3594" s="25" t="s">
        <v>5581</v>
      </c>
      <c r="E3594" s="25" t="s">
        <v>8110</v>
      </c>
      <c r="F3594" s="25" t="s">
        <v>15666</v>
      </c>
      <c r="G3594" s="25" t="s">
        <v>9299</v>
      </c>
      <c r="H3594" s="21">
        <v>248.6</v>
      </c>
      <c r="I3594" s="25" t="s">
        <v>7296</v>
      </c>
      <c r="J3594" s="25" t="s">
        <v>7288</v>
      </c>
      <c r="K3594" s="25" t="s">
        <v>7262</v>
      </c>
      <c r="L3594" s="25" t="s">
        <v>7259</v>
      </c>
      <c r="M3594" s="21">
        <v>248.6</v>
      </c>
      <c r="N3594" s="21">
        <v>248.6</v>
      </c>
      <c r="O3594" s="21">
        <v>0</v>
      </c>
      <c r="P3594" s="21">
        <v>248.6</v>
      </c>
      <c r="Q3594" s="25" t="s">
        <v>8113</v>
      </c>
      <c r="R3594" s="1" t="str">
        <f t="shared" si="60"/>
        <v>ST10049</v>
      </c>
      <c r="S3594" t="str">
        <f>VLOOKUP(R3594,Data!$C$2:$D$261,2,0)</f>
        <v>Colonel By</v>
      </c>
      <c r="T3594">
        <f>COUNTIF('Feb 2022'!A:A,D3594)+COUNTIF('Mar 2022'!A:A,D3594)+COUNTIF('Apr 2022'!A:A,D3594)+COUNTIF('May 2022'!A:A,D3594)+COUNTIF('June 2022'!A:A,D3594)+COUNTIF('July 2022'!A:A,D3594)+COUNTIF('Aug 2022'!A:A,D3594)+COUNTIF('Sep 2022'!A:A,D3594)+COUNTIF('Oct 2022'!A:A,D3594)+COUNTIF('Dec 2022'!A:A,D3594)</f>
        <v>1</v>
      </c>
      <c r="U3594" t="str">
        <f>VLOOKUP(Q3594,'Capital Lookup'!A:B,2,FALSE)</f>
        <v>No</v>
      </c>
      <c r="V3594" s="2">
        <f>IFERROR(VLOOKUP(LEFT(F3594,10),'Find Purchase Orders'!B:J,9,FALSE),"")</f>
        <v>44754</v>
      </c>
      <c r="W3594" s="25" t="s">
        <v>7261</v>
      </c>
    </row>
    <row r="3595" spans="1:23" hidden="1">
      <c r="A3595" s="25" t="s">
        <v>8607</v>
      </c>
      <c r="B3595" s="25" t="s">
        <v>8866</v>
      </c>
      <c r="C3595" s="25"/>
      <c r="D3595" s="25" t="s">
        <v>15667</v>
      </c>
      <c r="E3595" s="25" t="s">
        <v>10398</v>
      </c>
      <c r="F3595" s="25" t="s">
        <v>15668</v>
      </c>
      <c r="G3595" s="25" t="s">
        <v>15669</v>
      </c>
      <c r="H3595" s="21">
        <v>5993.99</v>
      </c>
      <c r="I3595" s="25" t="s">
        <v>7287</v>
      </c>
      <c r="J3595" s="25" t="s">
        <v>11313</v>
      </c>
      <c r="K3595" s="25" t="s">
        <v>15670</v>
      </c>
      <c r="L3595" s="25" t="s">
        <v>10595</v>
      </c>
      <c r="M3595" s="21">
        <v>5993.99</v>
      </c>
      <c r="N3595" s="22">
        <v>0</v>
      </c>
      <c r="O3595" s="21">
        <v>5993.99</v>
      </c>
      <c r="P3595" s="21">
        <v>0</v>
      </c>
      <c r="Q3595" s="25" t="s">
        <v>15671</v>
      </c>
      <c r="R3595" s="1" t="str">
        <f t="shared" si="60"/>
        <v>ST10399</v>
      </c>
      <c r="S3595" t="e">
        <f>VLOOKUP(R3595,Data!$C$2:$D$261,2,0)</f>
        <v>#N/A</v>
      </c>
      <c r="T3595">
        <f>COUNTIF('Feb 2022'!A:A,D3595)+COUNTIF('Mar 2022'!A:A,D3595)+COUNTIF('Apr 2022'!A:A,D3595)+COUNTIF('May 2022'!A:A,D3595)+COUNTIF('June 2022'!A:A,D3595)+COUNTIF('July 2022'!A:A,D3595)+COUNTIF('Aug 2022'!A:A,D3595)+COUNTIF('Sep 2022'!A:A,D3595)+COUNTIF('Oct 2022'!A:A,D3595)+COUNTIF('Dec 2022'!A:A,D3595)</f>
        <v>0</v>
      </c>
      <c r="U3595" t="str">
        <f>VLOOKUP(Q3595,'Capital Lookup'!A:B,2,FALSE)</f>
        <v>Yes</v>
      </c>
      <c r="V3595" s="2">
        <f>IFERROR(VLOOKUP(LEFT(F3595,10),'Find Purchase Orders'!B:J,9,FALSE),"")</f>
        <v>44760</v>
      </c>
      <c r="W3595" s="25" t="s">
        <v>7261</v>
      </c>
    </row>
    <row r="3596" spans="1:23" hidden="1">
      <c r="A3596" s="25" t="s">
        <v>7269</v>
      </c>
      <c r="B3596" s="25" t="s">
        <v>8259</v>
      </c>
      <c r="C3596" s="25" t="s">
        <v>8260</v>
      </c>
      <c r="D3596" s="25" t="s">
        <v>5583</v>
      </c>
      <c r="E3596" s="25" t="s">
        <v>7273</v>
      </c>
      <c r="F3596" s="25" t="s">
        <v>15672</v>
      </c>
      <c r="G3596" s="25" t="s">
        <v>15369</v>
      </c>
      <c r="H3596" s="21">
        <v>1564.36</v>
      </c>
      <c r="I3596" s="25" t="s">
        <v>7296</v>
      </c>
      <c r="J3596" s="25" t="s">
        <v>7288</v>
      </c>
      <c r="K3596" s="25" t="s">
        <v>7640</v>
      </c>
      <c r="L3596" s="25" t="s">
        <v>8787</v>
      </c>
      <c r="M3596" s="21">
        <v>1564.36</v>
      </c>
      <c r="N3596" s="22">
        <v>0</v>
      </c>
      <c r="O3596" s="21">
        <v>1564.36</v>
      </c>
      <c r="P3596" s="21">
        <v>1564.36</v>
      </c>
      <c r="Q3596" s="25" t="s">
        <v>15370</v>
      </c>
      <c r="R3596" s="1" t="str">
        <f t="shared" si="60"/>
        <v>ST10260</v>
      </c>
      <c r="S3596" t="str">
        <f>VLOOKUP(R3596,Data!$C$2:$D$261,2,0)</f>
        <v>Support Office</v>
      </c>
      <c r="T3596">
        <f>COUNTIF('Feb 2022'!A:A,D3596)+COUNTIF('Mar 2022'!A:A,D3596)+COUNTIF('Apr 2022'!A:A,D3596)+COUNTIF('May 2022'!A:A,D3596)+COUNTIF('June 2022'!A:A,D3596)+COUNTIF('July 2022'!A:A,D3596)+COUNTIF('Aug 2022'!A:A,D3596)+COUNTIF('Sep 2022'!A:A,D3596)+COUNTIF('Oct 2022'!A:A,D3596)+COUNTIF('Dec 2022'!A:A,D3596)</f>
        <v>1</v>
      </c>
      <c r="U3596" t="str">
        <f>VLOOKUP(Q3596,'Capital Lookup'!A:B,2,FALSE)</f>
        <v>No</v>
      </c>
      <c r="V3596" s="2">
        <f>IFERROR(VLOOKUP(LEFT(F3596,10),'Find Purchase Orders'!B:J,9,FALSE),"")</f>
        <v>44755</v>
      </c>
      <c r="W3596" s="25" t="s">
        <v>7261</v>
      </c>
    </row>
    <row r="3597" spans="1:23" hidden="1">
      <c r="A3597" s="25" t="s">
        <v>7269</v>
      </c>
      <c r="B3597" s="25" t="s">
        <v>8259</v>
      </c>
      <c r="C3597" s="25" t="s">
        <v>8260</v>
      </c>
      <c r="D3597" s="25" t="s">
        <v>5583</v>
      </c>
      <c r="E3597" s="25" t="s">
        <v>7273</v>
      </c>
      <c r="F3597" s="25" t="s">
        <v>15673</v>
      </c>
      <c r="G3597" s="25" t="s">
        <v>15369</v>
      </c>
      <c r="H3597" s="21">
        <v>43092</v>
      </c>
      <c r="I3597" s="25" t="s">
        <v>7296</v>
      </c>
      <c r="J3597" s="25" t="s">
        <v>7288</v>
      </c>
      <c r="K3597" s="25" t="s">
        <v>7640</v>
      </c>
      <c r="L3597" s="25" t="s">
        <v>8787</v>
      </c>
      <c r="M3597" s="21">
        <v>43092</v>
      </c>
      <c r="N3597" s="22">
        <v>0</v>
      </c>
      <c r="O3597" s="21">
        <v>43092</v>
      </c>
      <c r="P3597" s="21">
        <v>43092</v>
      </c>
      <c r="Q3597" s="25" t="s">
        <v>15370</v>
      </c>
      <c r="R3597" s="1" t="str">
        <f t="shared" si="60"/>
        <v>ST10260</v>
      </c>
      <c r="S3597" t="str">
        <f>VLOOKUP(R3597,Data!$C$2:$D$261,2,0)</f>
        <v>Support Office</v>
      </c>
      <c r="T3597">
        <f>COUNTIF('Feb 2022'!A:A,D3597)+COUNTIF('Mar 2022'!A:A,D3597)+COUNTIF('Apr 2022'!A:A,D3597)+COUNTIF('May 2022'!A:A,D3597)+COUNTIF('June 2022'!A:A,D3597)+COUNTIF('July 2022'!A:A,D3597)+COUNTIF('Aug 2022'!A:A,D3597)+COUNTIF('Sep 2022'!A:A,D3597)+COUNTIF('Oct 2022'!A:A,D3597)+COUNTIF('Dec 2022'!A:A,D3597)</f>
        <v>1</v>
      </c>
      <c r="U3597" t="str">
        <f>VLOOKUP(Q3597,'Capital Lookup'!A:B,2,FALSE)</f>
        <v>No</v>
      </c>
      <c r="V3597" s="2">
        <f>IFERROR(VLOOKUP(LEFT(F3597,10),'Find Purchase Orders'!B:J,9,FALSE),"")</f>
        <v>44755</v>
      </c>
      <c r="W3597" s="25" t="s">
        <v>7261</v>
      </c>
    </row>
    <row r="3598" spans="1:23" hidden="1">
      <c r="A3598" s="25" t="s">
        <v>8607</v>
      </c>
      <c r="B3598" s="25" t="s">
        <v>8989</v>
      </c>
      <c r="C3598" s="25"/>
      <c r="D3598" s="25" t="s">
        <v>15674</v>
      </c>
      <c r="E3598" s="25" t="s">
        <v>10398</v>
      </c>
      <c r="F3598" s="25" t="s">
        <v>15675</v>
      </c>
      <c r="G3598" s="25" t="s">
        <v>15676</v>
      </c>
      <c r="H3598" s="21">
        <v>11983.99</v>
      </c>
      <c r="I3598" s="25" t="s">
        <v>7287</v>
      </c>
      <c r="J3598" s="25" t="s">
        <v>11313</v>
      </c>
      <c r="K3598" s="25" t="s">
        <v>15670</v>
      </c>
      <c r="L3598" s="25" t="s">
        <v>10595</v>
      </c>
      <c r="M3598" s="21">
        <v>11983.99</v>
      </c>
      <c r="N3598" s="22">
        <v>0</v>
      </c>
      <c r="O3598" s="21">
        <v>11983.99</v>
      </c>
      <c r="P3598" s="21">
        <v>1378.69</v>
      </c>
      <c r="Q3598" s="25" t="s">
        <v>15676</v>
      </c>
      <c r="R3598" s="1" t="str">
        <f t="shared" si="60"/>
        <v>ST10400</v>
      </c>
      <c r="S3598" t="e">
        <f>VLOOKUP(R3598,Data!$C$2:$D$261,2,0)</f>
        <v>#N/A</v>
      </c>
      <c r="T3598">
        <f>COUNTIF('Feb 2022'!A:A,D3598)+COUNTIF('Mar 2022'!A:A,D3598)+COUNTIF('Apr 2022'!A:A,D3598)+COUNTIF('May 2022'!A:A,D3598)+COUNTIF('June 2022'!A:A,D3598)+COUNTIF('July 2022'!A:A,D3598)+COUNTIF('Aug 2022'!A:A,D3598)+COUNTIF('Sep 2022'!A:A,D3598)+COUNTIF('Oct 2022'!A:A,D3598)+COUNTIF('Dec 2022'!A:A,D3598)</f>
        <v>0</v>
      </c>
      <c r="U3598" t="str">
        <f>VLOOKUP(Q3598,'Capital Lookup'!A:B,2,FALSE)</f>
        <v>Yes</v>
      </c>
      <c r="V3598" s="2">
        <f>IFERROR(VLOOKUP(LEFT(F3598,10),'Find Purchase Orders'!B:J,9,FALSE),"")</f>
        <v>44760</v>
      </c>
      <c r="W3598" s="25" t="s">
        <v>7261</v>
      </c>
    </row>
    <row r="3599" spans="1:23" hidden="1">
      <c r="A3599" s="25" t="s">
        <v>8607</v>
      </c>
      <c r="B3599" s="25" t="s">
        <v>10744</v>
      </c>
      <c r="C3599" s="25"/>
      <c r="D3599" s="25" t="s">
        <v>15677</v>
      </c>
      <c r="E3599" s="25" t="s">
        <v>10398</v>
      </c>
      <c r="F3599" s="25" t="s">
        <v>15678</v>
      </c>
      <c r="G3599" s="25" t="s">
        <v>15679</v>
      </c>
      <c r="H3599" s="21">
        <v>22340.41</v>
      </c>
      <c r="I3599" s="25" t="s">
        <v>7287</v>
      </c>
      <c r="J3599" s="25" t="s">
        <v>11313</v>
      </c>
      <c r="K3599" s="25" t="s">
        <v>15670</v>
      </c>
      <c r="L3599" s="25" t="s">
        <v>10595</v>
      </c>
      <c r="M3599" s="21">
        <v>22340.41</v>
      </c>
      <c r="N3599" s="22">
        <v>0</v>
      </c>
      <c r="O3599" s="21">
        <v>22340.41</v>
      </c>
      <c r="P3599" s="21">
        <v>2570.14</v>
      </c>
      <c r="Q3599" s="25" t="s">
        <v>15679</v>
      </c>
      <c r="R3599" s="1" t="str">
        <f t="shared" si="60"/>
        <v>ST10397</v>
      </c>
      <c r="S3599" t="e">
        <f>VLOOKUP(R3599,Data!$C$2:$D$261,2,0)</f>
        <v>#N/A</v>
      </c>
      <c r="T3599">
        <f>COUNTIF('Feb 2022'!A:A,D3599)+COUNTIF('Mar 2022'!A:A,D3599)+COUNTIF('Apr 2022'!A:A,D3599)+COUNTIF('May 2022'!A:A,D3599)+COUNTIF('June 2022'!A:A,D3599)+COUNTIF('July 2022'!A:A,D3599)+COUNTIF('Aug 2022'!A:A,D3599)+COUNTIF('Sep 2022'!A:A,D3599)+COUNTIF('Oct 2022'!A:A,D3599)+COUNTIF('Dec 2022'!A:A,D3599)</f>
        <v>0</v>
      </c>
      <c r="U3599" t="str">
        <f>VLOOKUP(Q3599,'Capital Lookup'!A:B,2,FALSE)</f>
        <v>Yes</v>
      </c>
      <c r="V3599" s="2">
        <f>IFERROR(VLOOKUP(LEFT(F3599,10),'Find Purchase Orders'!B:J,9,FALSE),"")</f>
        <v>44761</v>
      </c>
      <c r="W3599" s="25" t="s">
        <v>7261</v>
      </c>
    </row>
    <row r="3600" spans="1:23" hidden="1">
      <c r="A3600" s="25" t="s">
        <v>10796</v>
      </c>
      <c r="B3600" s="25" t="s">
        <v>7781</v>
      </c>
      <c r="C3600" s="25" t="s">
        <v>7264</v>
      </c>
      <c r="D3600" s="25" t="s">
        <v>15680</v>
      </c>
      <c r="E3600" s="25" t="s">
        <v>12723</v>
      </c>
      <c r="H3600" s="21">
        <v>14643.28</v>
      </c>
      <c r="I3600" s="25" t="s">
        <v>7257</v>
      </c>
      <c r="K3600" s="25" t="s">
        <v>8817</v>
      </c>
      <c r="L3600" s="25" t="s">
        <v>8647</v>
      </c>
      <c r="M3600" s="22">
        <v>0</v>
      </c>
      <c r="N3600" s="22">
        <v>0</v>
      </c>
      <c r="O3600" s="21">
        <v>0</v>
      </c>
      <c r="P3600" s="21">
        <v>0</v>
      </c>
      <c r="Q3600" s="25"/>
      <c r="R3600" s="1" t="str">
        <f t="shared" si="60"/>
        <v>ST10060</v>
      </c>
      <c r="S3600" t="str">
        <f>VLOOKUP(R3600,Data!$C$2:$D$261,2,0)</f>
        <v>Whitecliff Retirement</v>
      </c>
      <c r="T3600">
        <f>COUNTIF('Feb 2022'!A:A,D3600)+COUNTIF('Mar 2022'!A:A,D3600)+COUNTIF('Apr 2022'!A:A,D3600)+COUNTIF('May 2022'!A:A,D3600)+COUNTIF('June 2022'!A:A,D3600)+COUNTIF('July 2022'!A:A,D3600)+COUNTIF('Aug 2022'!A:A,D3600)+COUNTIF('Sep 2022'!A:A,D3600)+COUNTIF('Oct 2022'!A:A,D3600)+COUNTIF('Dec 2022'!A:A,D3600)</f>
        <v>0</v>
      </c>
      <c r="U3600" t="e">
        <f>VLOOKUP(Q3600,'Capital Lookup'!A:B,2,FALSE)</f>
        <v>#N/A</v>
      </c>
      <c r="V3600" s="2" t="str">
        <f>IFERROR(VLOOKUP(LEFT(F3600,10),'Find Purchase Orders'!B:J,9,FALSE),"")</f>
        <v/>
      </c>
      <c r="W3600" s="25" t="s">
        <v>7261</v>
      </c>
    </row>
    <row r="3601" spans="1:23" hidden="1">
      <c r="A3601" s="25" t="s">
        <v>7261</v>
      </c>
      <c r="B3601" s="25" t="s">
        <v>7781</v>
      </c>
      <c r="C3601" s="25" t="s">
        <v>7264</v>
      </c>
      <c r="D3601" s="25" t="s">
        <v>6154</v>
      </c>
      <c r="E3601" s="25" t="s">
        <v>12723</v>
      </c>
      <c r="F3601" s="25" t="s">
        <v>15681</v>
      </c>
      <c r="G3601" s="25" t="s">
        <v>6155</v>
      </c>
      <c r="H3601" s="21">
        <v>1417.5</v>
      </c>
      <c r="I3601" s="25" t="s">
        <v>7287</v>
      </c>
      <c r="J3601" s="25" t="s">
        <v>7288</v>
      </c>
      <c r="K3601" s="25" t="s">
        <v>7289</v>
      </c>
      <c r="L3601" s="25" t="s">
        <v>7259</v>
      </c>
      <c r="M3601" s="21">
        <v>1417.5</v>
      </c>
      <c r="N3601" s="22">
        <v>0</v>
      </c>
      <c r="O3601" s="21">
        <v>1417.5</v>
      </c>
      <c r="P3601" s="21">
        <v>67.5</v>
      </c>
      <c r="Q3601" s="25" t="s">
        <v>7786</v>
      </c>
      <c r="R3601" s="1" t="str">
        <f t="shared" si="60"/>
        <v>ST10060</v>
      </c>
      <c r="S3601" t="str">
        <f>VLOOKUP(R3601,Data!$C$2:$D$261,2,0)</f>
        <v>Whitecliff Retirement</v>
      </c>
      <c r="T3601">
        <f>COUNTIF('Feb 2022'!A:A,D3601)+COUNTIF('Mar 2022'!A:A,D3601)+COUNTIF('Apr 2022'!A:A,D3601)+COUNTIF('May 2022'!A:A,D3601)+COUNTIF('June 2022'!A:A,D3601)+COUNTIF('July 2022'!A:A,D3601)+COUNTIF('Aug 2022'!A:A,D3601)+COUNTIF('Sep 2022'!A:A,D3601)+COUNTIF('Oct 2022'!A:A,D3601)+COUNTIF('Dec 2022'!A:A,D3601)</f>
        <v>1</v>
      </c>
      <c r="U3601" t="str">
        <f>VLOOKUP(Q3601,'Capital Lookup'!A:B,2,FALSE)</f>
        <v>No</v>
      </c>
      <c r="V3601" s="2">
        <f>IFERROR(VLOOKUP(LEFT(F3601,10),'Find Purchase Orders'!B:J,9,FALSE),"")</f>
        <v>44810</v>
      </c>
      <c r="W3601" s="25" t="s">
        <v>7261</v>
      </c>
    </row>
    <row r="3602" spans="1:23" hidden="1">
      <c r="A3602" s="25" t="s">
        <v>7261</v>
      </c>
      <c r="B3602" s="25" t="s">
        <v>7781</v>
      </c>
      <c r="C3602" s="25" t="s">
        <v>7264</v>
      </c>
      <c r="D3602" s="25" t="s">
        <v>6156</v>
      </c>
      <c r="E3602" s="25" t="s">
        <v>12723</v>
      </c>
      <c r="F3602" s="25" t="s">
        <v>15682</v>
      </c>
      <c r="G3602" s="25" t="s">
        <v>6157</v>
      </c>
      <c r="H3602" s="21">
        <v>934.5</v>
      </c>
      <c r="I3602" s="25" t="s">
        <v>7287</v>
      </c>
      <c r="J3602" s="25" t="s">
        <v>7288</v>
      </c>
      <c r="K3602" s="25" t="s">
        <v>7289</v>
      </c>
      <c r="L3602" s="25" t="s">
        <v>7259</v>
      </c>
      <c r="M3602" s="21">
        <v>934.5</v>
      </c>
      <c r="N3602" s="22">
        <v>0</v>
      </c>
      <c r="O3602" s="21">
        <v>934.5</v>
      </c>
      <c r="P3602" s="21">
        <v>44.5</v>
      </c>
      <c r="Q3602" s="25" t="s">
        <v>7786</v>
      </c>
      <c r="R3602" s="1" t="str">
        <f t="shared" si="60"/>
        <v>ST10060</v>
      </c>
      <c r="S3602" t="str">
        <f>VLOOKUP(R3602,Data!$C$2:$D$261,2,0)</f>
        <v>Whitecliff Retirement</v>
      </c>
      <c r="T3602">
        <f>COUNTIF('Feb 2022'!A:A,D3602)+COUNTIF('Mar 2022'!A:A,D3602)+COUNTIF('Apr 2022'!A:A,D3602)+COUNTIF('May 2022'!A:A,D3602)+COUNTIF('June 2022'!A:A,D3602)+COUNTIF('July 2022'!A:A,D3602)+COUNTIF('Aug 2022'!A:A,D3602)+COUNTIF('Sep 2022'!A:A,D3602)+COUNTIF('Oct 2022'!A:A,D3602)+COUNTIF('Dec 2022'!A:A,D3602)</f>
        <v>1</v>
      </c>
      <c r="U3602" t="str">
        <f>VLOOKUP(Q3602,'Capital Lookup'!A:B,2,FALSE)</f>
        <v>No</v>
      </c>
      <c r="V3602" s="2">
        <f>IFERROR(VLOOKUP(LEFT(F3602,10),'Find Purchase Orders'!B:J,9,FALSE),"")</f>
        <v>44810</v>
      </c>
      <c r="W3602" s="25" t="s">
        <v>7261</v>
      </c>
    </row>
    <row r="3603" spans="1:23" hidden="1">
      <c r="A3603" s="25" t="s">
        <v>10796</v>
      </c>
      <c r="B3603" s="25" t="s">
        <v>7781</v>
      </c>
      <c r="C3603" s="25" t="s">
        <v>7264</v>
      </c>
      <c r="D3603" s="25" t="s">
        <v>15683</v>
      </c>
      <c r="E3603" s="25" t="s">
        <v>12723</v>
      </c>
      <c r="H3603" s="21">
        <v>50787.29</v>
      </c>
      <c r="I3603" s="25" t="s">
        <v>7257</v>
      </c>
      <c r="K3603" s="25" t="s">
        <v>7503</v>
      </c>
      <c r="L3603" s="25" t="s">
        <v>8647</v>
      </c>
      <c r="M3603" s="22">
        <v>0</v>
      </c>
      <c r="N3603" s="22">
        <v>0</v>
      </c>
      <c r="O3603" s="21">
        <v>0</v>
      </c>
      <c r="P3603" s="21">
        <v>0</v>
      </c>
      <c r="Q3603" s="25"/>
      <c r="R3603" s="1" t="str">
        <f t="shared" si="60"/>
        <v>ST10060</v>
      </c>
      <c r="S3603" t="str">
        <f>VLOOKUP(R3603,Data!$C$2:$D$261,2,0)</f>
        <v>Whitecliff Retirement</v>
      </c>
      <c r="T3603">
        <f>COUNTIF('Feb 2022'!A:A,D3603)+COUNTIF('Mar 2022'!A:A,D3603)+COUNTIF('Apr 2022'!A:A,D3603)+COUNTIF('May 2022'!A:A,D3603)+COUNTIF('June 2022'!A:A,D3603)+COUNTIF('July 2022'!A:A,D3603)+COUNTIF('Aug 2022'!A:A,D3603)+COUNTIF('Sep 2022'!A:A,D3603)+COUNTIF('Oct 2022'!A:A,D3603)+COUNTIF('Dec 2022'!A:A,D3603)</f>
        <v>0</v>
      </c>
      <c r="U3603" t="e">
        <f>VLOOKUP(Q3603,'Capital Lookup'!A:B,2,FALSE)</f>
        <v>#N/A</v>
      </c>
      <c r="V3603" s="2" t="str">
        <f>IFERROR(VLOOKUP(LEFT(F3603,10),'Find Purchase Orders'!B:J,9,FALSE),"")</f>
        <v/>
      </c>
      <c r="W3603" s="25" t="s">
        <v>7261</v>
      </c>
    </row>
    <row r="3604" spans="1:23" hidden="1">
      <c r="A3604" s="25" t="s">
        <v>7269</v>
      </c>
      <c r="B3604" s="25" t="s">
        <v>9891</v>
      </c>
      <c r="C3604" s="25"/>
      <c r="D3604" s="25" t="s">
        <v>5585</v>
      </c>
      <c r="E3604" s="25" t="s">
        <v>11163</v>
      </c>
      <c r="F3604" s="25" t="s">
        <v>15684</v>
      </c>
      <c r="G3604" s="25" t="s">
        <v>15685</v>
      </c>
      <c r="H3604" s="21">
        <v>1047.9000000000001</v>
      </c>
      <c r="I3604" s="25" t="s">
        <v>7296</v>
      </c>
      <c r="J3604" s="25" t="s">
        <v>7288</v>
      </c>
      <c r="K3604" s="25" t="s">
        <v>7289</v>
      </c>
      <c r="L3604" s="25" t="s">
        <v>7259</v>
      </c>
      <c r="M3604" s="21">
        <v>1047.9000000000001</v>
      </c>
      <c r="N3604" s="21">
        <v>1310.4000000000001</v>
      </c>
      <c r="O3604" s="21">
        <v>-262.5</v>
      </c>
      <c r="P3604" s="21">
        <v>1047.9000000000001</v>
      </c>
      <c r="Q3604" s="25" t="s">
        <v>11166</v>
      </c>
      <c r="R3604" s="1" t="str">
        <f t="shared" si="60"/>
        <v>ST10339</v>
      </c>
      <c r="S3604" t="str">
        <f>VLOOKUP(R3604,Data!$C$2:$D$261,2,0)</f>
        <v>Our Parents Home</v>
      </c>
      <c r="T3604">
        <f>COUNTIF('Feb 2022'!A:A,D3604)+COUNTIF('Mar 2022'!A:A,D3604)+COUNTIF('Apr 2022'!A:A,D3604)+COUNTIF('May 2022'!A:A,D3604)+COUNTIF('June 2022'!A:A,D3604)+COUNTIF('July 2022'!A:A,D3604)+COUNTIF('Aug 2022'!A:A,D3604)+COUNTIF('Sep 2022'!A:A,D3604)+COUNTIF('Oct 2022'!A:A,D3604)+COUNTIF('Dec 2022'!A:A,D3604)</f>
        <v>1</v>
      </c>
      <c r="U3604" t="str">
        <f>VLOOKUP(Q3604,'Capital Lookup'!A:B,2,FALSE)</f>
        <v>No</v>
      </c>
      <c r="V3604" s="2">
        <f>IFERROR(VLOOKUP(LEFT(F3604,10),'Find Purchase Orders'!B:J,9,FALSE),"")</f>
        <v>44753</v>
      </c>
      <c r="W3604" s="25" t="s">
        <v>7261</v>
      </c>
    </row>
    <row r="3605" spans="1:23" hidden="1">
      <c r="A3605" s="25" t="s">
        <v>7269</v>
      </c>
      <c r="B3605" s="25" t="s">
        <v>9891</v>
      </c>
      <c r="C3605" s="25"/>
      <c r="D3605" s="25" t="s">
        <v>5587</v>
      </c>
      <c r="E3605" s="25" t="s">
        <v>11163</v>
      </c>
      <c r="F3605" s="25" t="s">
        <v>15686</v>
      </c>
      <c r="G3605" s="25" t="s">
        <v>15687</v>
      </c>
      <c r="H3605" s="21">
        <v>1047.9000000000001</v>
      </c>
      <c r="I3605" s="25" t="s">
        <v>7296</v>
      </c>
      <c r="J3605" s="25" t="s">
        <v>7288</v>
      </c>
      <c r="K3605" s="25" t="s">
        <v>7289</v>
      </c>
      <c r="L3605" s="25" t="s">
        <v>7259</v>
      </c>
      <c r="M3605" s="21">
        <v>1047.9000000000001</v>
      </c>
      <c r="N3605" s="21">
        <v>1157.0999999999999</v>
      </c>
      <c r="O3605" s="21">
        <v>-109.2</v>
      </c>
      <c r="P3605" s="21">
        <v>1047.9000000000001</v>
      </c>
      <c r="Q3605" s="25" t="s">
        <v>11166</v>
      </c>
      <c r="R3605" s="1" t="str">
        <f t="shared" si="60"/>
        <v>ST10339</v>
      </c>
      <c r="S3605" t="str">
        <f>VLOOKUP(R3605,Data!$C$2:$D$261,2,0)</f>
        <v>Our Parents Home</v>
      </c>
      <c r="T3605">
        <f>COUNTIF('Feb 2022'!A:A,D3605)+COUNTIF('Mar 2022'!A:A,D3605)+COUNTIF('Apr 2022'!A:A,D3605)+COUNTIF('May 2022'!A:A,D3605)+COUNTIF('June 2022'!A:A,D3605)+COUNTIF('July 2022'!A:A,D3605)+COUNTIF('Aug 2022'!A:A,D3605)+COUNTIF('Sep 2022'!A:A,D3605)+COUNTIF('Oct 2022'!A:A,D3605)+COUNTIF('Dec 2022'!A:A,D3605)</f>
        <v>1</v>
      </c>
      <c r="U3605" t="str">
        <f>VLOOKUP(Q3605,'Capital Lookup'!A:B,2,FALSE)</f>
        <v>No</v>
      </c>
      <c r="V3605" s="2">
        <f>IFERROR(VLOOKUP(LEFT(F3605,10),'Find Purchase Orders'!B:J,9,FALSE),"")</f>
        <v>44753</v>
      </c>
      <c r="W3605" s="25" t="s">
        <v>7261</v>
      </c>
    </row>
    <row r="3606" spans="1:23" hidden="1">
      <c r="A3606" s="25" t="s">
        <v>7252</v>
      </c>
      <c r="B3606" s="25" t="s">
        <v>11506</v>
      </c>
      <c r="C3606" s="25" t="s">
        <v>7254</v>
      </c>
      <c r="D3606" s="25" t="s">
        <v>5589</v>
      </c>
      <c r="E3606" s="25" t="s">
        <v>7500</v>
      </c>
      <c r="F3606" s="25" t="s">
        <v>15688</v>
      </c>
      <c r="G3606" s="25" t="s">
        <v>15689</v>
      </c>
      <c r="H3606" s="21">
        <v>2701.82</v>
      </c>
      <c r="I3606" s="25" t="s">
        <v>7296</v>
      </c>
      <c r="J3606" s="25" t="s">
        <v>7288</v>
      </c>
      <c r="K3606" s="25" t="s">
        <v>7495</v>
      </c>
      <c r="L3606" s="25" t="s">
        <v>7517</v>
      </c>
      <c r="M3606" s="21">
        <v>2701.82</v>
      </c>
      <c r="N3606" s="21">
        <v>2701.82</v>
      </c>
      <c r="O3606" s="21">
        <v>0</v>
      </c>
      <c r="P3606" s="21">
        <v>2701.82</v>
      </c>
      <c r="Q3606" s="25" t="s">
        <v>11774</v>
      </c>
      <c r="R3606" s="1" t="str">
        <f t="shared" si="60"/>
        <v>ST10042</v>
      </c>
      <c r="S3606" t="str">
        <f>VLOOKUP(R3606,Data!$C$2:$D$261,2,0)</f>
        <v>Valley Stream</v>
      </c>
      <c r="T3606">
        <f>COUNTIF('Feb 2022'!A:A,D3606)+COUNTIF('Mar 2022'!A:A,D3606)+COUNTIF('Apr 2022'!A:A,D3606)+COUNTIF('May 2022'!A:A,D3606)+COUNTIF('June 2022'!A:A,D3606)+COUNTIF('July 2022'!A:A,D3606)+COUNTIF('Aug 2022'!A:A,D3606)+COUNTIF('Sep 2022'!A:A,D3606)+COUNTIF('Oct 2022'!A:A,D3606)+COUNTIF('Dec 2022'!A:A,D3606)</f>
        <v>1</v>
      </c>
      <c r="U3606" t="str">
        <f>VLOOKUP(Q3606,'Capital Lookup'!A:B,2,FALSE)</f>
        <v>No</v>
      </c>
      <c r="V3606" s="2">
        <f>IFERROR(VLOOKUP(LEFT(F3606,10),'Find Purchase Orders'!B:J,9,FALSE),"")</f>
        <v>44753</v>
      </c>
      <c r="W3606" s="25" t="s">
        <v>7261</v>
      </c>
    </row>
    <row r="3607" spans="1:23" hidden="1">
      <c r="A3607" s="25" t="s">
        <v>7261</v>
      </c>
      <c r="B3607" s="25" t="s">
        <v>8108</v>
      </c>
      <c r="C3607" s="25" t="s">
        <v>7264</v>
      </c>
      <c r="D3607" s="25" t="s">
        <v>5591</v>
      </c>
      <c r="E3607" s="25" t="s">
        <v>8110</v>
      </c>
      <c r="F3607" s="25" t="s">
        <v>15690</v>
      </c>
      <c r="G3607" s="25" t="s">
        <v>15691</v>
      </c>
      <c r="H3607" s="21">
        <v>259.89999999999998</v>
      </c>
      <c r="I3607" s="25" t="s">
        <v>7296</v>
      </c>
      <c r="J3607" s="25" t="s">
        <v>7288</v>
      </c>
      <c r="K3607" s="25" t="s">
        <v>7258</v>
      </c>
      <c r="L3607" s="25" t="s">
        <v>7259</v>
      </c>
      <c r="M3607" s="21">
        <v>259.89999999999998</v>
      </c>
      <c r="N3607" s="21">
        <v>259.89999999999998</v>
      </c>
      <c r="O3607" s="21">
        <v>0</v>
      </c>
      <c r="P3607" s="21">
        <v>259.89999999999998</v>
      </c>
      <c r="Q3607" s="25" t="s">
        <v>8113</v>
      </c>
      <c r="R3607" s="1" t="str">
        <f t="shared" si="60"/>
        <v>ST10049</v>
      </c>
      <c r="S3607" t="str">
        <f>VLOOKUP(R3607,Data!$C$2:$D$261,2,0)</f>
        <v>Colonel By</v>
      </c>
      <c r="T3607">
        <f>COUNTIF('Feb 2022'!A:A,D3607)+COUNTIF('Mar 2022'!A:A,D3607)+COUNTIF('Apr 2022'!A:A,D3607)+COUNTIF('May 2022'!A:A,D3607)+COUNTIF('June 2022'!A:A,D3607)+COUNTIF('July 2022'!A:A,D3607)+COUNTIF('Aug 2022'!A:A,D3607)+COUNTIF('Sep 2022'!A:A,D3607)+COUNTIF('Oct 2022'!A:A,D3607)+COUNTIF('Dec 2022'!A:A,D3607)</f>
        <v>1</v>
      </c>
      <c r="U3607" t="str">
        <f>VLOOKUP(Q3607,'Capital Lookup'!A:B,2,FALSE)</f>
        <v>No</v>
      </c>
      <c r="V3607" s="2">
        <f>IFERROR(VLOOKUP(LEFT(F3607,10),'Find Purchase Orders'!B:J,9,FALSE),"")</f>
        <v>44754</v>
      </c>
      <c r="W3607" s="25" t="s">
        <v>7261</v>
      </c>
    </row>
    <row r="3608" spans="1:23" hidden="1">
      <c r="A3608" s="25" t="s">
        <v>7261</v>
      </c>
      <c r="B3608" s="25" t="s">
        <v>8108</v>
      </c>
      <c r="C3608" s="25" t="s">
        <v>7264</v>
      </c>
      <c r="D3608" s="25" t="s">
        <v>5591</v>
      </c>
      <c r="E3608" s="25" t="s">
        <v>8110</v>
      </c>
      <c r="F3608" s="25" t="s">
        <v>15692</v>
      </c>
      <c r="G3608" s="25" t="s">
        <v>15693</v>
      </c>
      <c r="H3608" s="21">
        <v>4101.6499999999996</v>
      </c>
      <c r="I3608" s="25" t="s">
        <v>7296</v>
      </c>
      <c r="J3608" s="25" t="s">
        <v>7288</v>
      </c>
      <c r="K3608" s="25" t="s">
        <v>7262</v>
      </c>
      <c r="L3608" s="25" t="s">
        <v>7259</v>
      </c>
      <c r="M3608" s="21">
        <v>4101.6499999999996</v>
      </c>
      <c r="N3608" s="21">
        <v>3063.43</v>
      </c>
      <c r="O3608" s="21">
        <v>1038.22</v>
      </c>
      <c r="P3608" s="21">
        <v>4101.6499999999996</v>
      </c>
      <c r="Q3608" s="25" t="s">
        <v>8113</v>
      </c>
      <c r="R3608" s="1" t="str">
        <f t="shared" si="60"/>
        <v>ST10049</v>
      </c>
      <c r="S3608" t="str">
        <f>VLOOKUP(R3608,Data!$C$2:$D$261,2,0)</f>
        <v>Colonel By</v>
      </c>
      <c r="T3608">
        <f>COUNTIF('Feb 2022'!A:A,D3608)+COUNTIF('Mar 2022'!A:A,D3608)+COUNTIF('Apr 2022'!A:A,D3608)+COUNTIF('May 2022'!A:A,D3608)+COUNTIF('June 2022'!A:A,D3608)+COUNTIF('July 2022'!A:A,D3608)+COUNTIF('Aug 2022'!A:A,D3608)+COUNTIF('Sep 2022'!A:A,D3608)+COUNTIF('Oct 2022'!A:A,D3608)+COUNTIF('Dec 2022'!A:A,D3608)</f>
        <v>1</v>
      </c>
      <c r="U3608" t="str">
        <f>VLOOKUP(Q3608,'Capital Lookup'!A:B,2,FALSE)</f>
        <v>No</v>
      </c>
      <c r="V3608" s="2">
        <f>IFERROR(VLOOKUP(LEFT(F3608,10),'Find Purchase Orders'!B:J,9,FALSE),"")</f>
        <v>44754</v>
      </c>
      <c r="W3608" s="25" t="s">
        <v>7261</v>
      </c>
    </row>
    <row r="3609" spans="1:23" hidden="1">
      <c r="A3609" s="25" t="s">
        <v>7261</v>
      </c>
      <c r="B3609" s="25" t="s">
        <v>8108</v>
      </c>
      <c r="C3609" s="25" t="s">
        <v>7264</v>
      </c>
      <c r="D3609" s="25" t="s">
        <v>5591</v>
      </c>
      <c r="E3609" s="25" t="s">
        <v>8110</v>
      </c>
      <c r="F3609" s="25" t="s">
        <v>15694</v>
      </c>
      <c r="G3609" s="25" t="s">
        <v>15695</v>
      </c>
      <c r="H3609" s="21">
        <v>1191.02</v>
      </c>
      <c r="I3609" s="25" t="s">
        <v>7296</v>
      </c>
      <c r="J3609" s="25" t="s">
        <v>7288</v>
      </c>
      <c r="K3609" s="25" t="s">
        <v>7262</v>
      </c>
      <c r="L3609" s="25" t="s">
        <v>7259</v>
      </c>
      <c r="M3609" s="21">
        <v>1191.02</v>
      </c>
      <c r="N3609" s="21">
        <v>1191.02</v>
      </c>
      <c r="O3609" s="21">
        <v>0</v>
      </c>
      <c r="P3609" s="21">
        <v>1191.02</v>
      </c>
      <c r="Q3609" s="25" t="s">
        <v>8113</v>
      </c>
      <c r="R3609" s="1" t="str">
        <f t="shared" si="60"/>
        <v>ST10049</v>
      </c>
      <c r="S3609" t="str">
        <f>VLOOKUP(R3609,Data!$C$2:$D$261,2,0)</f>
        <v>Colonel By</v>
      </c>
      <c r="T3609">
        <f>COUNTIF('Feb 2022'!A:A,D3609)+COUNTIF('Mar 2022'!A:A,D3609)+COUNTIF('Apr 2022'!A:A,D3609)+COUNTIF('May 2022'!A:A,D3609)+COUNTIF('June 2022'!A:A,D3609)+COUNTIF('July 2022'!A:A,D3609)+COUNTIF('Aug 2022'!A:A,D3609)+COUNTIF('Sep 2022'!A:A,D3609)+COUNTIF('Oct 2022'!A:A,D3609)+COUNTIF('Dec 2022'!A:A,D3609)</f>
        <v>1</v>
      </c>
      <c r="U3609" t="str">
        <f>VLOOKUP(Q3609,'Capital Lookup'!A:B,2,FALSE)</f>
        <v>No</v>
      </c>
      <c r="V3609" s="2">
        <f>IFERROR(VLOOKUP(LEFT(F3609,10),'Find Purchase Orders'!B:J,9,FALSE),"")</f>
        <v>44754</v>
      </c>
      <c r="W3609" s="25" t="s">
        <v>7261</v>
      </c>
    </row>
    <row r="3610" spans="1:23" hidden="1">
      <c r="A3610" s="25" t="s">
        <v>7261</v>
      </c>
      <c r="B3610" s="25" t="s">
        <v>8108</v>
      </c>
      <c r="C3610" s="25" t="s">
        <v>7264</v>
      </c>
      <c r="D3610" s="25" t="s">
        <v>5593</v>
      </c>
      <c r="E3610" s="25" t="s">
        <v>8110</v>
      </c>
      <c r="F3610" s="25" t="s">
        <v>15696</v>
      </c>
      <c r="G3610" s="25" t="s">
        <v>15697</v>
      </c>
      <c r="H3610" s="21">
        <v>1903.8</v>
      </c>
      <c r="I3610" s="25" t="s">
        <v>7296</v>
      </c>
      <c r="J3610" s="25" t="s">
        <v>7288</v>
      </c>
      <c r="K3610" s="25" t="s">
        <v>7262</v>
      </c>
      <c r="L3610" s="25" t="s">
        <v>7259</v>
      </c>
      <c r="M3610" s="21">
        <v>1903.8</v>
      </c>
      <c r="N3610" s="21">
        <v>1903.8</v>
      </c>
      <c r="O3610" s="21">
        <v>0</v>
      </c>
      <c r="P3610" s="21">
        <v>1903.8</v>
      </c>
      <c r="Q3610" s="25" t="s">
        <v>8113</v>
      </c>
      <c r="R3610" s="1" t="str">
        <f t="shared" si="60"/>
        <v>ST10049</v>
      </c>
      <c r="S3610" t="str">
        <f>VLOOKUP(R3610,Data!$C$2:$D$261,2,0)</f>
        <v>Colonel By</v>
      </c>
      <c r="T3610">
        <f>COUNTIF('Feb 2022'!A:A,D3610)+COUNTIF('Mar 2022'!A:A,D3610)+COUNTIF('Apr 2022'!A:A,D3610)+COUNTIF('May 2022'!A:A,D3610)+COUNTIF('June 2022'!A:A,D3610)+COUNTIF('July 2022'!A:A,D3610)+COUNTIF('Aug 2022'!A:A,D3610)+COUNTIF('Sep 2022'!A:A,D3610)+COUNTIF('Oct 2022'!A:A,D3610)+COUNTIF('Dec 2022'!A:A,D3610)</f>
        <v>1</v>
      </c>
      <c r="U3610" t="str">
        <f>VLOOKUP(Q3610,'Capital Lookup'!A:B,2,FALSE)</f>
        <v>No</v>
      </c>
      <c r="V3610" s="2">
        <f>IFERROR(VLOOKUP(LEFT(F3610,10),'Find Purchase Orders'!B:J,9,FALSE),"")</f>
        <v>44754</v>
      </c>
      <c r="W3610" s="25" t="s">
        <v>7261</v>
      </c>
    </row>
    <row r="3611" spans="1:23" hidden="1">
      <c r="A3611" s="25" t="s">
        <v>7261</v>
      </c>
      <c r="B3611" s="25" t="s">
        <v>8108</v>
      </c>
      <c r="C3611" s="25" t="s">
        <v>7264</v>
      </c>
      <c r="D3611" s="25" t="s">
        <v>5593</v>
      </c>
      <c r="E3611" s="25" t="s">
        <v>8110</v>
      </c>
      <c r="F3611" s="25" t="s">
        <v>15698</v>
      </c>
      <c r="G3611" s="25" t="s">
        <v>6193</v>
      </c>
      <c r="H3611" s="21">
        <v>1067.8499999999999</v>
      </c>
      <c r="I3611" s="25" t="s">
        <v>7296</v>
      </c>
      <c r="J3611" s="25" t="s">
        <v>7288</v>
      </c>
      <c r="K3611" s="25" t="s">
        <v>7262</v>
      </c>
      <c r="L3611" s="25" t="s">
        <v>7259</v>
      </c>
      <c r="M3611" s="21">
        <v>1067.8499999999999</v>
      </c>
      <c r="N3611" s="21">
        <v>1067.8499999999999</v>
      </c>
      <c r="O3611" s="21">
        <v>0</v>
      </c>
      <c r="P3611" s="21">
        <v>1067.8499999999999</v>
      </c>
      <c r="Q3611" s="25" t="s">
        <v>8113</v>
      </c>
      <c r="R3611" s="1" t="str">
        <f t="shared" si="60"/>
        <v>ST10049</v>
      </c>
      <c r="S3611" t="str">
        <f>VLOOKUP(R3611,Data!$C$2:$D$261,2,0)</f>
        <v>Colonel By</v>
      </c>
      <c r="T3611">
        <f>COUNTIF('Feb 2022'!A:A,D3611)+COUNTIF('Mar 2022'!A:A,D3611)+COUNTIF('Apr 2022'!A:A,D3611)+COUNTIF('May 2022'!A:A,D3611)+COUNTIF('June 2022'!A:A,D3611)+COUNTIF('July 2022'!A:A,D3611)+COUNTIF('Aug 2022'!A:A,D3611)+COUNTIF('Sep 2022'!A:A,D3611)+COUNTIF('Oct 2022'!A:A,D3611)+COUNTIF('Dec 2022'!A:A,D3611)</f>
        <v>1</v>
      </c>
      <c r="U3611" t="str">
        <f>VLOOKUP(Q3611,'Capital Lookup'!A:B,2,FALSE)</f>
        <v>No</v>
      </c>
      <c r="V3611" s="2">
        <f>IFERROR(VLOOKUP(LEFT(F3611,10),'Find Purchase Orders'!B:J,9,FALSE),"")</f>
        <v>44754</v>
      </c>
      <c r="W3611" s="25" t="s">
        <v>7261</v>
      </c>
    </row>
    <row r="3612" spans="1:23" hidden="1">
      <c r="A3612" s="25" t="s">
        <v>7261</v>
      </c>
      <c r="B3612" s="25" t="s">
        <v>8108</v>
      </c>
      <c r="C3612" s="25" t="s">
        <v>7264</v>
      </c>
      <c r="D3612" s="25" t="s">
        <v>5596</v>
      </c>
      <c r="E3612" s="25" t="s">
        <v>8110</v>
      </c>
      <c r="F3612" s="25" t="s">
        <v>15699</v>
      </c>
      <c r="G3612" s="25" t="s">
        <v>15700</v>
      </c>
      <c r="H3612" s="21">
        <v>259.89999999999998</v>
      </c>
      <c r="I3612" s="25" t="s">
        <v>7296</v>
      </c>
      <c r="J3612" s="25" t="s">
        <v>7288</v>
      </c>
      <c r="K3612" s="25" t="s">
        <v>7258</v>
      </c>
      <c r="L3612" s="25" t="s">
        <v>7259</v>
      </c>
      <c r="M3612" s="21">
        <v>259.89999999999998</v>
      </c>
      <c r="N3612" s="21">
        <v>259.89999999999998</v>
      </c>
      <c r="O3612" s="21">
        <v>0</v>
      </c>
      <c r="P3612" s="21">
        <v>259.89999999999998</v>
      </c>
      <c r="Q3612" s="25" t="s">
        <v>8113</v>
      </c>
      <c r="R3612" s="1" t="str">
        <f t="shared" si="60"/>
        <v>ST10049</v>
      </c>
      <c r="S3612" t="str">
        <f>VLOOKUP(R3612,Data!$C$2:$D$261,2,0)</f>
        <v>Colonel By</v>
      </c>
      <c r="T3612">
        <f>COUNTIF('Feb 2022'!A:A,D3612)+COUNTIF('Mar 2022'!A:A,D3612)+COUNTIF('Apr 2022'!A:A,D3612)+COUNTIF('May 2022'!A:A,D3612)+COUNTIF('June 2022'!A:A,D3612)+COUNTIF('July 2022'!A:A,D3612)+COUNTIF('Aug 2022'!A:A,D3612)+COUNTIF('Sep 2022'!A:A,D3612)+COUNTIF('Oct 2022'!A:A,D3612)+COUNTIF('Dec 2022'!A:A,D3612)</f>
        <v>1</v>
      </c>
      <c r="U3612" t="str">
        <f>VLOOKUP(Q3612,'Capital Lookup'!A:B,2,FALSE)</f>
        <v>No</v>
      </c>
      <c r="V3612" s="2">
        <f>IFERROR(VLOOKUP(LEFT(F3612,10),'Find Purchase Orders'!B:J,9,FALSE),"")</f>
        <v>44754</v>
      </c>
      <c r="W3612" s="25" t="s">
        <v>7261</v>
      </c>
    </row>
    <row r="3613" spans="1:23" hidden="1">
      <c r="A3613" s="25" t="s">
        <v>7261</v>
      </c>
      <c r="B3613" s="25" t="s">
        <v>8108</v>
      </c>
      <c r="C3613" s="25" t="s">
        <v>7264</v>
      </c>
      <c r="D3613" s="25" t="s">
        <v>5596</v>
      </c>
      <c r="E3613" s="25" t="s">
        <v>8110</v>
      </c>
      <c r="F3613" s="25" t="s">
        <v>15701</v>
      </c>
      <c r="G3613" s="25" t="s">
        <v>15702</v>
      </c>
      <c r="H3613" s="21">
        <v>1960.3</v>
      </c>
      <c r="I3613" s="25" t="s">
        <v>7296</v>
      </c>
      <c r="J3613" s="25" t="s">
        <v>7288</v>
      </c>
      <c r="K3613" s="25" t="s">
        <v>7262</v>
      </c>
      <c r="L3613" s="25" t="s">
        <v>7259</v>
      </c>
      <c r="M3613" s="21">
        <v>1960.3</v>
      </c>
      <c r="N3613" s="21">
        <v>1960.3</v>
      </c>
      <c r="O3613" s="21">
        <v>0</v>
      </c>
      <c r="P3613" s="21">
        <v>1960.3</v>
      </c>
      <c r="Q3613" s="25" t="s">
        <v>8113</v>
      </c>
      <c r="R3613" s="1" t="str">
        <f t="shared" si="60"/>
        <v>ST10049</v>
      </c>
      <c r="S3613" t="str">
        <f>VLOOKUP(R3613,Data!$C$2:$D$261,2,0)</f>
        <v>Colonel By</v>
      </c>
      <c r="T3613">
        <f>COUNTIF('Feb 2022'!A:A,D3613)+COUNTIF('Mar 2022'!A:A,D3613)+COUNTIF('Apr 2022'!A:A,D3613)+COUNTIF('May 2022'!A:A,D3613)+COUNTIF('June 2022'!A:A,D3613)+COUNTIF('July 2022'!A:A,D3613)+COUNTIF('Aug 2022'!A:A,D3613)+COUNTIF('Sep 2022'!A:A,D3613)+COUNTIF('Oct 2022'!A:A,D3613)+COUNTIF('Dec 2022'!A:A,D3613)</f>
        <v>1</v>
      </c>
      <c r="U3613" t="str">
        <f>VLOOKUP(Q3613,'Capital Lookup'!A:B,2,FALSE)</f>
        <v>No</v>
      </c>
      <c r="V3613" s="2">
        <f>IFERROR(VLOOKUP(LEFT(F3613,10),'Find Purchase Orders'!B:J,9,FALSE),"")</f>
        <v>44754</v>
      </c>
      <c r="W3613" s="25" t="s">
        <v>7261</v>
      </c>
    </row>
    <row r="3614" spans="1:23" hidden="1">
      <c r="A3614" s="25" t="s">
        <v>7261</v>
      </c>
      <c r="B3614" s="25" t="s">
        <v>8108</v>
      </c>
      <c r="C3614" s="25" t="s">
        <v>7264</v>
      </c>
      <c r="D3614" s="25" t="s">
        <v>5596</v>
      </c>
      <c r="E3614" s="25" t="s">
        <v>8110</v>
      </c>
      <c r="F3614" s="25" t="s">
        <v>15703</v>
      </c>
      <c r="G3614" s="25" t="s">
        <v>15704</v>
      </c>
      <c r="H3614" s="21">
        <v>970.67</v>
      </c>
      <c r="I3614" s="25" t="s">
        <v>7296</v>
      </c>
      <c r="J3614" s="25" t="s">
        <v>7288</v>
      </c>
      <c r="K3614" s="25" t="s">
        <v>7262</v>
      </c>
      <c r="L3614" s="25" t="s">
        <v>7259</v>
      </c>
      <c r="M3614" s="21">
        <v>970.67</v>
      </c>
      <c r="N3614" s="21">
        <v>970.67</v>
      </c>
      <c r="O3614" s="21">
        <v>0</v>
      </c>
      <c r="P3614" s="21">
        <v>970.67</v>
      </c>
      <c r="Q3614" s="25" t="s">
        <v>8113</v>
      </c>
      <c r="R3614" s="1" t="str">
        <f t="shared" si="60"/>
        <v>ST10049</v>
      </c>
      <c r="S3614" t="str">
        <f>VLOOKUP(R3614,Data!$C$2:$D$261,2,0)</f>
        <v>Colonel By</v>
      </c>
      <c r="T3614">
        <f>COUNTIF('Feb 2022'!A:A,D3614)+COUNTIF('Mar 2022'!A:A,D3614)+COUNTIF('Apr 2022'!A:A,D3614)+COUNTIF('May 2022'!A:A,D3614)+COUNTIF('June 2022'!A:A,D3614)+COUNTIF('July 2022'!A:A,D3614)+COUNTIF('Aug 2022'!A:A,D3614)+COUNTIF('Sep 2022'!A:A,D3614)+COUNTIF('Oct 2022'!A:A,D3614)+COUNTIF('Dec 2022'!A:A,D3614)</f>
        <v>1</v>
      </c>
      <c r="U3614" t="str">
        <f>VLOOKUP(Q3614,'Capital Lookup'!A:B,2,FALSE)</f>
        <v>No</v>
      </c>
      <c r="V3614" s="2">
        <f>IFERROR(VLOOKUP(LEFT(F3614,10),'Find Purchase Orders'!B:J,9,FALSE),"")</f>
        <v>44754</v>
      </c>
      <c r="W3614" s="25" t="s">
        <v>7261</v>
      </c>
    </row>
    <row r="3615" spans="1:23" hidden="1">
      <c r="A3615" s="25" t="s">
        <v>7261</v>
      </c>
      <c r="B3615" s="25" t="s">
        <v>7263</v>
      </c>
      <c r="C3615" s="25" t="s">
        <v>7264</v>
      </c>
      <c r="D3615" s="25" t="s">
        <v>5599</v>
      </c>
      <c r="E3615" s="25" t="s">
        <v>7266</v>
      </c>
      <c r="F3615" s="25" t="s">
        <v>15705</v>
      </c>
      <c r="G3615" s="25" t="s">
        <v>15706</v>
      </c>
      <c r="H3615" s="21">
        <v>3380.94</v>
      </c>
      <c r="I3615" s="25" t="s">
        <v>7287</v>
      </c>
      <c r="J3615" s="25" t="s">
        <v>7288</v>
      </c>
      <c r="K3615" s="25" t="s">
        <v>7262</v>
      </c>
      <c r="L3615" s="25" t="s">
        <v>7259</v>
      </c>
      <c r="M3615" s="21">
        <v>3380.94</v>
      </c>
      <c r="N3615" s="22">
        <v>0</v>
      </c>
      <c r="O3615" s="21">
        <v>3380.94</v>
      </c>
      <c r="P3615" s="21">
        <v>388.96</v>
      </c>
      <c r="Q3615" s="25" t="s">
        <v>7452</v>
      </c>
      <c r="R3615" s="1" t="str">
        <f t="shared" si="60"/>
        <v>ST10030</v>
      </c>
      <c r="S3615" t="str">
        <f>VLOOKUP(R3615,Data!$C$2:$D$261,2,0)</f>
        <v>Rayoak Place</v>
      </c>
      <c r="T3615">
        <f>COUNTIF('Feb 2022'!A:A,D3615)+COUNTIF('Mar 2022'!A:A,D3615)+COUNTIF('Apr 2022'!A:A,D3615)+COUNTIF('May 2022'!A:A,D3615)+COUNTIF('June 2022'!A:A,D3615)+COUNTIF('July 2022'!A:A,D3615)+COUNTIF('Aug 2022'!A:A,D3615)+COUNTIF('Sep 2022'!A:A,D3615)+COUNTIF('Oct 2022'!A:A,D3615)+COUNTIF('Dec 2022'!A:A,D3615)</f>
        <v>1</v>
      </c>
      <c r="U3615" t="str">
        <f>VLOOKUP(Q3615,'Capital Lookup'!A:B,2,FALSE)</f>
        <v>No</v>
      </c>
      <c r="V3615" s="2">
        <f>IFERROR(VLOOKUP(LEFT(F3615,10),'Find Purchase Orders'!B:J,9,FALSE),"")</f>
        <v>44756</v>
      </c>
      <c r="W3615" s="25" t="s">
        <v>7261</v>
      </c>
    </row>
    <row r="3616" spans="1:23" hidden="1">
      <c r="A3616" s="25" t="s">
        <v>7261</v>
      </c>
      <c r="B3616" s="25" t="s">
        <v>7263</v>
      </c>
      <c r="C3616" s="25" t="s">
        <v>7264</v>
      </c>
      <c r="D3616" s="25" t="s">
        <v>5602</v>
      </c>
      <c r="E3616" s="25" t="s">
        <v>7266</v>
      </c>
      <c r="F3616" s="25" t="s">
        <v>15707</v>
      </c>
      <c r="G3616" s="25" t="s">
        <v>15708</v>
      </c>
      <c r="H3616" s="21">
        <v>3390.26</v>
      </c>
      <c r="I3616" s="25" t="s">
        <v>7296</v>
      </c>
      <c r="J3616" s="25" t="s">
        <v>7288</v>
      </c>
      <c r="K3616" s="25" t="s">
        <v>7262</v>
      </c>
      <c r="L3616" s="25" t="s">
        <v>7259</v>
      </c>
      <c r="M3616" s="21">
        <v>3390.26</v>
      </c>
      <c r="N3616" s="21">
        <v>3390.26</v>
      </c>
      <c r="O3616" s="21">
        <v>0</v>
      </c>
      <c r="P3616" s="21">
        <v>3390.26</v>
      </c>
      <c r="Q3616" s="25" t="s">
        <v>7452</v>
      </c>
      <c r="R3616" s="1" t="str">
        <f t="shared" si="60"/>
        <v>ST10030</v>
      </c>
      <c r="S3616" t="str">
        <f>VLOOKUP(R3616,Data!$C$2:$D$261,2,0)</f>
        <v>Rayoak Place</v>
      </c>
      <c r="T3616">
        <f>COUNTIF('Feb 2022'!A:A,D3616)+COUNTIF('Mar 2022'!A:A,D3616)+COUNTIF('Apr 2022'!A:A,D3616)+COUNTIF('May 2022'!A:A,D3616)+COUNTIF('June 2022'!A:A,D3616)+COUNTIF('July 2022'!A:A,D3616)+COUNTIF('Aug 2022'!A:A,D3616)+COUNTIF('Sep 2022'!A:A,D3616)+COUNTIF('Oct 2022'!A:A,D3616)+COUNTIF('Dec 2022'!A:A,D3616)</f>
        <v>1</v>
      </c>
      <c r="U3616" t="str">
        <f>VLOOKUP(Q3616,'Capital Lookup'!A:B,2,FALSE)</f>
        <v>No</v>
      </c>
      <c r="V3616" s="2">
        <f>IFERROR(VLOOKUP(LEFT(F3616,10),'Find Purchase Orders'!B:J,9,FALSE),"")</f>
        <v>44761</v>
      </c>
      <c r="W3616" s="25" t="s">
        <v>7261</v>
      </c>
    </row>
    <row r="3617" spans="1:23" hidden="1">
      <c r="A3617" s="25" t="s">
        <v>7252</v>
      </c>
      <c r="B3617" s="25" t="s">
        <v>7506</v>
      </c>
      <c r="C3617" s="25" t="s">
        <v>7254</v>
      </c>
      <c r="D3617" s="25" t="s">
        <v>5604</v>
      </c>
      <c r="E3617" s="25" t="s">
        <v>8553</v>
      </c>
      <c r="F3617" s="25" t="s">
        <v>15709</v>
      </c>
      <c r="G3617" s="25" t="s">
        <v>15710</v>
      </c>
      <c r="H3617" s="21">
        <v>4048.15</v>
      </c>
      <c r="I3617" s="25" t="s">
        <v>7296</v>
      </c>
      <c r="J3617" s="25" t="s">
        <v>7288</v>
      </c>
      <c r="K3617" s="25" t="s">
        <v>7262</v>
      </c>
      <c r="L3617" s="25" t="s">
        <v>7259</v>
      </c>
      <c r="M3617" s="21">
        <v>4048.15</v>
      </c>
      <c r="N3617" s="21">
        <v>4048.14</v>
      </c>
      <c r="O3617" s="21">
        <v>0.01</v>
      </c>
      <c r="P3617" s="21">
        <v>4048.15</v>
      </c>
      <c r="Q3617" s="25" t="s">
        <v>8556</v>
      </c>
      <c r="R3617" s="1" t="str">
        <f t="shared" si="60"/>
        <v>ST10031</v>
      </c>
      <c r="S3617" t="str">
        <f>VLOOKUP(R3617,Data!$C$2:$D$261,2,0)</f>
        <v>Port Perry Villa</v>
      </c>
      <c r="T3617">
        <f>COUNTIF('Feb 2022'!A:A,D3617)+COUNTIF('Mar 2022'!A:A,D3617)+COUNTIF('Apr 2022'!A:A,D3617)+COUNTIF('May 2022'!A:A,D3617)+COUNTIF('June 2022'!A:A,D3617)+COUNTIF('July 2022'!A:A,D3617)+COUNTIF('Aug 2022'!A:A,D3617)+COUNTIF('Sep 2022'!A:A,D3617)+COUNTIF('Oct 2022'!A:A,D3617)+COUNTIF('Dec 2022'!A:A,D3617)</f>
        <v>1</v>
      </c>
      <c r="U3617" t="str">
        <f>VLOOKUP(Q3617,'Capital Lookup'!A:B,2,FALSE)</f>
        <v>No</v>
      </c>
      <c r="V3617" s="2">
        <f>IFERROR(VLOOKUP(LEFT(F3617,10),'Find Purchase Orders'!B:J,9,FALSE),"")</f>
        <v>44754</v>
      </c>
      <c r="W3617" s="25" t="s">
        <v>7261</v>
      </c>
    </row>
    <row r="3618" spans="1:23" hidden="1">
      <c r="A3618" s="25" t="s">
        <v>8413</v>
      </c>
      <c r="B3618" s="25" t="s">
        <v>7479</v>
      </c>
      <c r="C3618" s="25" t="s">
        <v>7264</v>
      </c>
      <c r="D3618" s="25" t="s">
        <v>15711</v>
      </c>
      <c r="E3618" s="25" t="s">
        <v>8140</v>
      </c>
      <c r="H3618" s="21">
        <v>3561.76</v>
      </c>
      <c r="I3618" s="25" t="s">
        <v>7257</v>
      </c>
      <c r="K3618" s="25" t="s">
        <v>7778</v>
      </c>
      <c r="L3618" s="25" t="s">
        <v>8150</v>
      </c>
      <c r="M3618" s="22">
        <v>0</v>
      </c>
      <c r="N3618" s="22">
        <v>0</v>
      </c>
      <c r="O3618" s="21">
        <v>0</v>
      </c>
      <c r="P3618" s="21">
        <v>409.76</v>
      </c>
      <c r="Q3618" s="25" t="s">
        <v>15405</v>
      </c>
      <c r="R3618" s="1" t="str">
        <f t="shared" si="60"/>
        <v>ST10027</v>
      </c>
      <c r="S3618" t="str">
        <f>VLOOKUP(R3618,Data!$C$2:$D$261,2,0)</f>
        <v>Glynnwood</v>
      </c>
      <c r="T3618">
        <f>COUNTIF('Feb 2022'!A:A,D3618)+COUNTIF('Mar 2022'!A:A,D3618)+COUNTIF('Apr 2022'!A:A,D3618)+COUNTIF('May 2022'!A:A,D3618)+COUNTIF('June 2022'!A:A,D3618)+COUNTIF('July 2022'!A:A,D3618)+COUNTIF('Aug 2022'!A:A,D3618)+COUNTIF('Sep 2022'!A:A,D3618)+COUNTIF('Oct 2022'!A:A,D3618)+COUNTIF('Dec 2022'!A:A,D3618)</f>
        <v>0</v>
      </c>
      <c r="U3618" t="str">
        <f>VLOOKUP(Q3618,'Capital Lookup'!A:B,2,FALSE)</f>
        <v>No</v>
      </c>
      <c r="V3618" s="2" t="str">
        <f>IFERROR(VLOOKUP(LEFT(F3618,10),'Find Purchase Orders'!B:J,9,FALSE),"")</f>
        <v/>
      </c>
      <c r="W3618" s="25" t="s">
        <v>7261</v>
      </c>
    </row>
    <row r="3619" spans="1:23" hidden="1">
      <c r="A3619" s="25" t="s">
        <v>7261</v>
      </c>
      <c r="B3619" s="25" t="s">
        <v>9368</v>
      </c>
      <c r="C3619" s="25" t="s">
        <v>7282</v>
      </c>
      <c r="D3619" s="25" t="s">
        <v>5607</v>
      </c>
      <c r="E3619" s="25" t="s">
        <v>8140</v>
      </c>
      <c r="F3619" s="25" t="s">
        <v>15712</v>
      </c>
      <c r="G3619" s="25" t="s">
        <v>15713</v>
      </c>
      <c r="H3619" s="21">
        <v>9317.42</v>
      </c>
      <c r="I3619" s="25" t="s">
        <v>7296</v>
      </c>
      <c r="J3619" s="25" t="s">
        <v>7288</v>
      </c>
      <c r="K3619" s="25" t="s">
        <v>7495</v>
      </c>
      <c r="L3619" s="25" t="s">
        <v>7745</v>
      </c>
      <c r="M3619" s="21">
        <v>9317.42</v>
      </c>
      <c r="N3619" s="21">
        <v>9317.42</v>
      </c>
      <c r="O3619" s="21">
        <v>0</v>
      </c>
      <c r="P3619" s="21">
        <v>9317.42</v>
      </c>
      <c r="Q3619" s="25" t="s">
        <v>15714</v>
      </c>
      <c r="R3619" s="1" t="str">
        <f t="shared" si="60"/>
        <v>ST10006</v>
      </c>
      <c r="S3619" t="str">
        <f>VLOOKUP(R3619,Data!$C$2:$D$261,2,0)</f>
        <v>Maplecrest Village</v>
      </c>
      <c r="T3619">
        <f>COUNTIF('Feb 2022'!A:A,D3619)+COUNTIF('Mar 2022'!A:A,D3619)+COUNTIF('Apr 2022'!A:A,D3619)+COUNTIF('May 2022'!A:A,D3619)+COUNTIF('June 2022'!A:A,D3619)+COUNTIF('July 2022'!A:A,D3619)+COUNTIF('Aug 2022'!A:A,D3619)+COUNTIF('Sep 2022'!A:A,D3619)+COUNTIF('Oct 2022'!A:A,D3619)+COUNTIF('Dec 2022'!A:A,D3619)</f>
        <v>1</v>
      </c>
      <c r="U3619" t="str">
        <f>VLOOKUP(Q3619,'Capital Lookup'!A:B,2,FALSE)</f>
        <v>No</v>
      </c>
      <c r="V3619" s="2">
        <f>IFERROR(VLOOKUP(LEFT(F3619,10),'Find Purchase Orders'!B:J,9,FALSE),"")</f>
        <v>44753</v>
      </c>
      <c r="W3619" s="25" t="s">
        <v>7261</v>
      </c>
    </row>
    <row r="3620" spans="1:23" hidden="1">
      <c r="A3620" s="25" t="s">
        <v>7261</v>
      </c>
      <c r="B3620" s="25" t="s">
        <v>7384</v>
      </c>
      <c r="C3620" s="25" t="s">
        <v>7277</v>
      </c>
      <c r="D3620" s="25" t="s">
        <v>5609</v>
      </c>
      <c r="E3620" s="25" t="s">
        <v>7386</v>
      </c>
      <c r="F3620" s="25" t="s">
        <v>15715</v>
      </c>
      <c r="G3620" s="25" t="s">
        <v>9122</v>
      </c>
      <c r="H3620" s="21">
        <v>131.25</v>
      </c>
      <c r="I3620" s="25" t="s">
        <v>7296</v>
      </c>
      <c r="J3620" s="25" t="s">
        <v>7288</v>
      </c>
      <c r="K3620" s="25" t="s">
        <v>7262</v>
      </c>
      <c r="L3620" s="25" t="s">
        <v>7259</v>
      </c>
      <c r="M3620" s="21">
        <v>131.25</v>
      </c>
      <c r="N3620" s="21">
        <v>131.25</v>
      </c>
      <c r="O3620" s="21">
        <v>0</v>
      </c>
      <c r="P3620" s="21">
        <v>131.25</v>
      </c>
      <c r="Q3620" s="25" t="s">
        <v>7389</v>
      </c>
      <c r="R3620" s="1" t="str">
        <f t="shared" si="60"/>
        <v>ST10066</v>
      </c>
      <c r="S3620" t="str">
        <f>VLOOKUP(R3620,Data!$C$2:$D$261,2,0)</f>
        <v>Inglewood</v>
      </c>
      <c r="T3620">
        <f>COUNTIF('Feb 2022'!A:A,D3620)+COUNTIF('Mar 2022'!A:A,D3620)+COUNTIF('Apr 2022'!A:A,D3620)+COUNTIF('May 2022'!A:A,D3620)+COUNTIF('June 2022'!A:A,D3620)+COUNTIF('July 2022'!A:A,D3620)+COUNTIF('Aug 2022'!A:A,D3620)+COUNTIF('Sep 2022'!A:A,D3620)+COUNTIF('Oct 2022'!A:A,D3620)+COUNTIF('Dec 2022'!A:A,D3620)</f>
        <v>1</v>
      </c>
      <c r="U3620" t="str">
        <f>VLOOKUP(Q3620,'Capital Lookup'!A:B,2,FALSE)</f>
        <v>No</v>
      </c>
      <c r="V3620" s="2">
        <f>IFERROR(VLOOKUP(LEFT(F3620,10),'Find Purchase Orders'!B:J,9,FALSE),"")</f>
        <v>44756</v>
      </c>
      <c r="W3620" s="25" t="s">
        <v>7261</v>
      </c>
    </row>
    <row r="3621" spans="1:23" hidden="1">
      <c r="A3621" s="25" t="s">
        <v>7261</v>
      </c>
      <c r="B3621" s="25" t="s">
        <v>7384</v>
      </c>
      <c r="C3621" s="25" t="s">
        <v>7277</v>
      </c>
      <c r="D3621" s="25" t="s">
        <v>5609</v>
      </c>
      <c r="E3621" s="25" t="s">
        <v>7386</v>
      </c>
      <c r="F3621" s="25" t="s">
        <v>15716</v>
      </c>
      <c r="G3621" s="25" t="s">
        <v>15717</v>
      </c>
      <c r="H3621" s="21">
        <v>7383.24</v>
      </c>
      <c r="I3621" s="25" t="s">
        <v>7296</v>
      </c>
      <c r="J3621" s="25" t="s">
        <v>7288</v>
      </c>
      <c r="K3621" s="25" t="s">
        <v>7262</v>
      </c>
      <c r="L3621" s="25" t="s">
        <v>7259</v>
      </c>
      <c r="M3621" s="21">
        <v>7383.24</v>
      </c>
      <c r="N3621" s="21">
        <v>7383.24</v>
      </c>
      <c r="O3621" s="21">
        <v>0</v>
      </c>
      <c r="P3621" s="21">
        <v>7383.24</v>
      </c>
      <c r="Q3621" s="25" t="s">
        <v>7389</v>
      </c>
      <c r="R3621" s="1" t="str">
        <f t="shared" si="60"/>
        <v>ST10066</v>
      </c>
      <c r="S3621" t="str">
        <f>VLOOKUP(R3621,Data!$C$2:$D$261,2,0)</f>
        <v>Inglewood</v>
      </c>
      <c r="T3621">
        <f>COUNTIF('Feb 2022'!A:A,D3621)+COUNTIF('Mar 2022'!A:A,D3621)+COUNTIF('Apr 2022'!A:A,D3621)+COUNTIF('May 2022'!A:A,D3621)+COUNTIF('June 2022'!A:A,D3621)+COUNTIF('July 2022'!A:A,D3621)+COUNTIF('Aug 2022'!A:A,D3621)+COUNTIF('Sep 2022'!A:A,D3621)+COUNTIF('Oct 2022'!A:A,D3621)+COUNTIF('Dec 2022'!A:A,D3621)</f>
        <v>1</v>
      </c>
      <c r="U3621" t="str">
        <f>VLOOKUP(Q3621,'Capital Lookup'!A:B,2,FALSE)</f>
        <v>No</v>
      </c>
      <c r="V3621" s="2">
        <f>IFERROR(VLOOKUP(LEFT(F3621,10),'Find Purchase Orders'!B:J,9,FALSE),"")</f>
        <v>44756</v>
      </c>
      <c r="W3621" s="25" t="s">
        <v>7261</v>
      </c>
    </row>
    <row r="3622" spans="1:23" hidden="1">
      <c r="A3622" s="25" t="s">
        <v>7261</v>
      </c>
      <c r="B3622" s="25" t="s">
        <v>7662</v>
      </c>
      <c r="C3622" s="25" t="s">
        <v>7264</v>
      </c>
      <c r="D3622" s="25" t="s">
        <v>5661</v>
      </c>
      <c r="E3622" s="25" t="s">
        <v>8423</v>
      </c>
      <c r="F3622" s="25" t="s">
        <v>15718</v>
      </c>
      <c r="G3622" s="25" t="s">
        <v>15719</v>
      </c>
      <c r="H3622" s="21">
        <v>724.5</v>
      </c>
      <c r="I3622" s="25" t="s">
        <v>7296</v>
      </c>
      <c r="J3622" s="25" t="s">
        <v>7288</v>
      </c>
      <c r="K3622" s="25" t="s">
        <v>7289</v>
      </c>
      <c r="L3622" s="25" t="s">
        <v>7259</v>
      </c>
      <c r="M3622" s="21">
        <v>724.5</v>
      </c>
      <c r="N3622" s="21">
        <v>724.5</v>
      </c>
      <c r="O3622" s="21">
        <v>0</v>
      </c>
      <c r="P3622" s="21">
        <v>724.5</v>
      </c>
      <c r="Q3622" s="25" t="s">
        <v>8426</v>
      </c>
      <c r="R3622" s="1" t="str">
        <f t="shared" ref="R3622:R3685" si="61">CONCATENATE("ST",LEFT(B3622,5))</f>
        <v>ST10055</v>
      </c>
      <c r="S3622" t="str">
        <f>VLOOKUP(R3622,Data!$C$2:$D$261,2,0)</f>
        <v>Hollyburn House</v>
      </c>
      <c r="T3622">
        <f>COUNTIF('Feb 2022'!A:A,D3622)+COUNTIF('Mar 2022'!A:A,D3622)+COUNTIF('Apr 2022'!A:A,D3622)+COUNTIF('May 2022'!A:A,D3622)+COUNTIF('June 2022'!A:A,D3622)+COUNTIF('July 2022'!A:A,D3622)+COUNTIF('Aug 2022'!A:A,D3622)+COUNTIF('Sep 2022'!A:A,D3622)+COUNTIF('Oct 2022'!A:A,D3622)+COUNTIF('Dec 2022'!A:A,D3622)</f>
        <v>1</v>
      </c>
      <c r="U3622" t="str">
        <f>VLOOKUP(Q3622,'Capital Lookup'!A:B,2,FALSE)</f>
        <v>No</v>
      </c>
      <c r="V3622" s="2">
        <f>IFERROR(VLOOKUP(LEFT(F3622,10),'Find Purchase Orders'!B:J,9,FALSE),"")</f>
        <v>44763</v>
      </c>
      <c r="W3622" s="25" t="s">
        <v>7261</v>
      </c>
    </row>
    <row r="3623" spans="1:23" hidden="1">
      <c r="A3623" s="25" t="s">
        <v>7261</v>
      </c>
      <c r="B3623" s="25" t="s">
        <v>7657</v>
      </c>
      <c r="C3623" s="25" t="s">
        <v>7282</v>
      </c>
      <c r="D3623" s="25" t="s">
        <v>15720</v>
      </c>
      <c r="E3623" s="25" t="s">
        <v>9816</v>
      </c>
      <c r="F3623" s="25" t="s">
        <v>15721</v>
      </c>
      <c r="G3623" s="25" t="s">
        <v>15722</v>
      </c>
      <c r="H3623" s="21">
        <v>1073.5</v>
      </c>
      <c r="I3623" s="25" t="s">
        <v>7296</v>
      </c>
      <c r="J3623" s="25" t="s">
        <v>7288</v>
      </c>
      <c r="K3623" s="25" t="s">
        <v>8060</v>
      </c>
      <c r="L3623" s="25" t="s">
        <v>7652</v>
      </c>
      <c r="M3623" s="21">
        <v>1073.5</v>
      </c>
      <c r="N3623" s="21">
        <v>1073.5</v>
      </c>
      <c r="O3623" s="21">
        <v>0</v>
      </c>
      <c r="P3623" s="21">
        <v>1073.5</v>
      </c>
      <c r="Q3623" s="25" t="s">
        <v>7661</v>
      </c>
      <c r="R3623" s="1" t="str">
        <f t="shared" si="61"/>
        <v>ST10018</v>
      </c>
      <c r="S3623" t="str">
        <f>VLOOKUP(R3623,Data!$C$2:$D$261,2,0)</f>
        <v>The Annex</v>
      </c>
      <c r="T3623">
        <f>COUNTIF('Feb 2022'!A:A,D3623)+COUNTIF('Mar 2022'!A:A,D3623)+COUNTIF('Apr 2022'!A:A,D3623)+COUNTIF('May 2022'!A:A,D3623)+COUNTIF('June 2022'!A:A,D3623)+COUNTIF('July 2022'!A:A,D3623)+COUNTIF('Aug 2022'!A:A,D3623)+COUNTIF('Sep 2022'!A:A,D3623)+COUNTIF('Oct 2022'!A:A,D3623)+COUNTIF('Dec 2022'!A:A,D3623)</f>
        <v>0</v>
      </c>
      <c r="U3623" t="str">
        <f>VLOOKUP(Q3623,'Capital Lookup'!A:B,2,FALSE)</f>
        <v>Yes</v>
      </c>
      <c r="V3623" s="2">
        <f>IFERROR(VLOOKUP(LEFT(F3623,10),'Find Purchase Orders'!B:J,9,FALSE),"")</f>
        <v>44761</v>
      </c>
      <c r="W3623" s="25" t="s">
        <v>7261</v>
      </c>
    </row>
    <row r="3624" spans="1:23" hidden="1">
      <c r="A3624" s="25" t="s">
        <v>7252</v>
      </c>
      <c r="B3624" s="25" t="s">
        <v>13450</v>
      </c>
      <c r="C3624" s="25" t="s">
        <v>7254</v>
      </c>
      <c r="D3624" s="25" t="s">
        <v>5662</v>
      </c>
      <c r="E3624" s="25" t="s">
        <v>7500</v>
      </c>
      <c r="F3624" s="25" t="s">
        <v>15723</v>
      </c>
      <c r="G3624" s="25" t="s">
        <v>15724</v>
      </c>
      <c r="H3624" s="21">
        <v>37606.29</v>
      </c>
      <c r="I3624" s="25" t="s">
        <v>7296</v>
      </c>
      <c r="J3624" s="25" t="s">
        <v>7288</v>
      </c>
      <c r="K3624" s="25" t="s">
        <v>7733</v>
      </c>
      <c r="L3624" s="25" t="s">
        <v>7734</v>
      </c>
      <c r="M3624" s="21">
        <v>37606.29</v>
      </c>
      <c r="N3624" s="21">
        <v>37606.29</v>
      </c>
      <c r="O3624" s="21">
        <v>0</v>
      </c>
      <c r="P3624" s="21">
        <v>37606.29</v>
      </c>
      <c r="Q3624" s="25" t="s">
        <v>15725</v>
      </c>
      <c r="R3624" s="1" t="str">
        <f t="shared" si="61"/>
        <v>ST10040</v>
      </c>
      <c r="S3624" t="str">
        <f>VLOOKUP(R3624,Data!$C$2:$D$261,2,0)</f>
        <v>Lynwood</v>
      </c>
      <c r="T3624">
        <f>COUNTIF('Feb 2022'!A:A,D3624)+COUNTIF('Mar 2022'!A:A,D3624)+COUNTIF('Apr 2022'!A:A,D3624)+COUNTIF('May 2022'!A:A,D3624)+COUNTIF('June 2022'!A:A,D3624)+COUNTIF('July 2022'!A:A,D3624)+COUNTIF('Aug 2022'!A:A,D3624)+COUNTIF('Sep 2022'!A:A,D3624)+COUNTIF('Oct 2022'!A:A,D3624)+COUNTIF('Dec 2022'!A:A,D3624)</f>
        <v>1</v>
      </c>
      <c r="U3624" t="str">
        <f>VLOOKUP(Q3624,'Capital Lookup'!A:B,2,FALSE)</f>
        <v>No</v>
      </c>
      <c r="V3624" s="2">
        <f>IFERROR(VLOOKUP(LEFT(F3624,10),'Find Purchase Orders'!B:J,9,FALSE),"")</f>
        <v>44763</v>
      </c>
      <c r="W3624" s="25" t="s">
        <v>7261</v>
      </c>
    </row>
    <row r="3625" spans="1:23" hidden="1">
      <c r="A3625" s="25" t="s">
        <v>7313</v>
      </c>
      <c r="B3625" s="25" t="s">
        <v>8259</v>
      </c>
      <c r="C3625" s="25" t="s">
        <v>8260</v>
      </c>
      <c r="D3625" s="25" t="s">
        <v>15726</v>
      </c>
      <c r="E3625" s="25" t="s">
        <v>10329</v>
      </c>
      <c r="F3625" s="25" t="s">
        <v>15727</v>
      </c>
      <c r="G3625" s="25" t="s">
        <v>15728</v>
      </c>
      <c r="H3625" s="21">
        <v>1559.4</v>
      </c>
      <c r="I3625" s="25" t="s">
        <v>7296</v>
      </c>
      <c r="J3625" s="25" t="s">
        <v>7288</v>
      </c>
      <c r="K3625" s="25" t="s">
        <v>8175</v>
      </c>
      <c r="L3625" s="25" t="s">
        <v>12208</v>
      </c>
      <c r="M3625" s="21">
        <v>1559.4</v>
      </c>
      <c r="N3625" s="21">
        <v>1559.4</v>
      </c>
      <c r="O3625" s="21">
        <v>0</v>
      </c>
      <c r="P3625" s="21">
        <v>1559.4</v>
      </c>
      <c r="Q3625" s="25" t="s">
        <v>12209</v>
      </c>
      <c r="R3625" s="1" t="str">
        <f t="shared" si="61"/>
        <v>ST10260</v>
      </c>
      <c r="S3625" t="str">
        <f>VLOOKUP(R3625,Data!$C$2:$D$261,2,0)</f>
        <v>Support Office</v>
      </c>
      <c r="T3625">
        <f>COUNTIF('Feb 2022'!A:A,D3625)+COUNTIF('Mar 2022'!A:A,D3625)+COUNTIF('Apr 2022'!A:A,D3625)+COUNTIF('May 2022'!A:A,D3625)+COUNTIF('June 2022'!A:A,D3625)+COUNTIF('July 2022'!A:A,D3625)+COUNTIF('Aug 2022'!A:A,D3625)+COUNTIF('Sep 2022'!A:A,D3625)+COUNTIF('Oct 2022'!A:A,D3625)+COUNTIF('Dec 2022'!A:A,D3625)</f>
        <v>0</v>
      </c>
      <c r="U3625" t="str">
        <f>VLOOKUP(Q3625,'Capital Lookup'!A:B,2,FALSE)</f>
        <v>Yes</v>
      </c>
      <c r="V3625" s="2">
        <f>IFERROR(VLOOKUP(LEFT(F3625,10),'Find Purchase Orders'!B:J,9,FALSE),"")</f>
        <v>44754</v>
      </c>
      <c r="W3625" s="25" t="s">
        <v>7261</v>
      </c>
    </row>
    <row r="3626" spans="1:23" hidden="1">
      <c r="A3626" s="25" t="s">
        <v>7269</v>
      </c>
      <c r="B3626" s="25" t="s">
        <v>7799</v>
      </c>
      <c r="C3626" s="25"/>
      <c r="D3626" s="25" t="s">
        <v>5612</v>
      </c>
      <c r="E3626" s="25" t="s">
        <v>7500</v>
      </c>
      <c r="F3626" s="25" t="s">
        <v>15729</v>
      </c>
      <c r="G3626" s="25" t="s">
        <v>15730</v>
      </c>
      <c r="H3626" s="21">
        <v>3875.08</v>
      </c>
      <c r="I3626" s="25" t="s">
        <v>7296</v>
      </c>
      <c r="J3626" s="25" t="s">
        <v>7288</v>
      </c>
      <c r="K3626" s="25" t="s">
        <v>7733</v>
      </c>
      <c r="L3626" s="25" t="s">
        <v>7734</v>
      </c>
      <c r="M3626" s="21">
        <v>3875.08</v>
      </c>
      <c r="N3626" s="21">
        <v>3875.08</v>
      </c>
      <c r="O3626" s="21">
        <v>0</v>
      </c>
      <c r="P3626" s="21">
        <v>3875.08</v>
      </c>
      <c r="Q3626" s="25" t="s">
        <v>15731</v>
      </c>
      <c r="R3626" s="1" t="str">
        <f t="shared" si="61"/>
        <v>ST10333</v>
      </c>
      <c r="S3626" t="str">
        <f>VLOOKUP(R3626,Data!$C$2:$D$261,2,0)</f>
        <v>Heartwood</v>
      </c>
      <c r="T3626">
        <f>COUNTIF('Feb 2022'!A:A,D3626)+COUNTIF('Mar 2022'!A:A,D3626)+COUNTIF('Apr 2022'!A:A,D3626)+COUNTIF('May 2022'!A:A,D3626)+COUNTIF('June 2022'!A:A,D3626)+COUNTIF('July 2022'!A:A,D3626)+COUNTIF('Aug 2022'!A:A,D3626)+COUNTIF('Sep 2022'!A:A,D3626)+COUNTIF('Oct 2022'!A:A,D3626)+COUNTIF('Dec 2022'!A:A,D3626)</f>
        <v>1</v>
      </c>
      <c r="U3626" t="str">
        <f>VLOOKUP(Q3626,'Capital Lookup'!A:B,2,FALSE)</f>
        <v>No</v>
      </c>
      <c r="V3626" s="2">
        <f>IFERROR(VLOOKUP(LEFT(F3626,10),'Find Purchase Orders'!B:J,9,FALSE),"")</f>
        <v>44754</v>
      </c>
      <c r="W3626" s="25" t="s">
        <v>7261</v>
      </c>
    </row>
    <row r="3627" spans="1:23" hidden="1">
      <c r="A3627" s="25" t="s">
        <v>7269</v>
      </c>
      <c r="B3627" s="25" t="s">
        <v>7799</v>
      </c>
      <c r="C3627" s="25"/>
      <c r="D3627" s="25" t="s">
        <v>5614</v>
      </c>
      <c r="E3627" s="25" t="s">
        <v>7500</v>
      </c>
      <c r="F3627" s="25" t="s">
        <v>15732</v>
      </c>
      <c r="G3627" s="25" t="s">
        <v>15733</v>
      </c>
      <c r="H3627" s="21">
        <v>6338.06</v>
      </c>
      <c r="I3627" s="25" t="s">
        <v>7296</v>
      </c>
      <c r="J3627" s="25" t="s">
        <v>7288</v>
      </c>
      <c r="K3627" s="25" t="s">
        <v>7733</v>
      </c>
      <c r="L3627" s="25" t="s">
        <v>7734</v>
      </c>
      <c r="M3627" s="21">
        <v>6338.06</v>
      </c>
      <c r="N3627" s="21">
        <v>6338.06</v>
      </c>
      <c r="O3627" s="21">
        <v>0</v>
      </c>
      <c r="P3627" s="21">
        <v>6338.06</v>
      </c>
      <c r="Q3627" s="25" t="s">
        <v>15734</v>
      </c>
      <c r="R3627" s="1" t="str">
        <f t="shared" si="61"/>
        <v>ST10333</v>
      </c>
      <c r="S3627" t="str">
        <f>VLOOKUP(R3627,Data!$C$2:$D$261,2,0)</f>
        <v>Heartwood</v>
      </c>
      <c r="T3627">
        <f>COUNTIF('Feb 2022'!A:A,D3627)+COUNTIF('Mar 2022'!A:A,D3627)+COUNTIF('Apr 2022'!A:A,D3627)+COUNTIF('May 2022'!A:A,D3627)+COUNTIF('June 2022'!A:A,D3627)+COUNTIF('July 2022'!A:A,D3627)+COUNTIF('Aug 2022'!A:A,D3627)+COUNTIF('Sep 2022'!A:A,D3627)+COUNTIF('Oct 2022'!A:A,D3627)+COUNTIF('Dec 2022'!A:A,D3627)</f>
        <v>1</v>
      </c>
      <c r="U3627" t="str">
        <f>VLOOKUP(Q3627,'Capital Lookup'!A:B,2,FALSE)</f>
        <v>No</v>
      </c>
      <c r="V3627" s="2">
        <f>IFERROR(VLOOKUP(LEFT(F3627,10),'Find Purchase Orders'!B:J,9,FALSE),"")</f>
        <v>44754</v>
      </c>
      <c r="W3627" s="25" t="s">
        <v>7261</v>
      </c>
    </row>
    <row r="3628" spans="1:23" hidden="1">
      <c r="A3628" s="25" t="s">
        <v>7313</v>
      </c>
      <c r="B3628" s="25" t="s">
        <v>7971</v>
      </c>
      <c r="C3628" s="25" t="s">
        <v>7587</v>
      </c>
      <c r="D3628" s="25" t="s">
        <v>5617</v>
      </c>
      <c r="E3628" s="25" t="s">
        <v>14048</v>
      </c>
      <c r="F3628" s="25" t="s">
        <v>15735</v>
      </c>
      <c r="G3628" s="25" t="s">
        <v>15736</v>
      </c>
      <c r="H3628" s="21">
        <v>5255.31</v>
      </c>
      <c r="I3628" s="25" t="s">
        <v>7296</v>
      </c>
      <c r="J3628" s="25" t="s">
        <v>7288</v>
      </c>
      <c r="K3628" s="25" t="s">
        <v>7591</v>
      </c>
      <c r="L3628" s="25" t="s">
        <v>8454</v>
      </c>
      <c r="M3628" s="21">
        <v>5255.31</v>
      </c>
      <c r="N3628" s="21">
        <v>5264.16</v>
      </c>
      <c r="O3628" s="21">
        <v>-8.85</v>
      </c>
      <c r="P3628" s="21">
        <v>5255.31</v>
      </c>
      <c r="Q3628" s="25" t="s">
        <v>15737</v>
      </c>
      <c r="R3628" s="1" t="str">
        <f t="shared" si="61"/>
        <v>ST10144</v>
      </c>
      <c r="S3628" t="str">
        <f>VLOOKUP(R3628,Data!$C$2:$D$261,2,0)</f>
        <v>West Oak Village</v>
      </c>
      <c r="T3628">
        <f>COUNTIF('Feb 2022'!A:A,D3628)+COUNTIF('Mar 2022'!A:A,D3628)+COUNTIF('Apr 2022'!A:A,D3628)+COUNTIF('May 2022'!A:A,D3628)+COUNTIF('June 2022'!A:A,D3628)+COUNTIF('July 2022'!A:A,D3628)+COUNTIF('Aug 2022'!A:A,D3628)+COUNTIF('Sep 2022'!A:A,D3628)+COUNTIF('Oct 2022'!A:A,D3628)+COUNTIF('Dec 2022'!A:A,D3628)</f>
        <v>1</v>
      </c>
      <c r="U3628" t="e">
        <f>VLOOKUP(Q3628,'Capital Lookup'!A:B,2,FALSE)</f>
        <v>#N/A</v>
      </c>
      <c r="V3628" s="2">
        <f>IFERROR(VLOOKUP(LEFT(F3628,10),'Find Purchase Orders'!B:J,9,FALSE),"")</f>
        <v>44754</v>
      </c>
      <c r="W3628" s="25" t="s">
        <v>7261</v>
      </c>
    </row>
    <row r="3629" spans="1:23" hidden="1">
      <c r="A3629" s="25" t="s">
        <v>7425</v>
      </c>
      <c r="B3629" s="25" t="s">
        <v>7490</v>
      </c>
      <c r="C3629" s="25" t="s">
        <v>7271</v>
      </c>
      <c r="D3629" s="25" t="s">
        <v>5620</v>
      </c>
      <c r="E3629" s="25" t="s">
        <v>14048</v>
      </c>
      <c r="F3629" s="25" t="s">
        <v>15738</v>
      </c>
      <c r="G3629" s="25" t="s">
        <v>15739</v>
      </c>
      <c r="H3629" s="21">
        <v>31948.799999999999</v>
      </c>
      <c r="I3629" s="25" t="s">
        <v>7296</v>
      </c>
      <c r="J3629" s="25" t="s">
        <v>7288</v>
      </c>
      <c r="K3629" s="25" t="s">
        <v>7262</v>
      </c>
      <c r="L3629" s="25" t="s">
        <v>8539</v>
      </c>
      <c r="M3629" s="21">
        <v>31948.799999999999</v>
      </c>
      <c r="N3629" s="21">
        <v>31948.799999999999</v>
      </c>
      <c r="O3629" s="21">
        <v>0</v>
      </c>
      <c r="P3629" s="21">
        <v>31948.799999999999</v>
      </c>
      <c r="Q3629" s="25" t="s">
        <v>15740</v>
      </c>
      <c r="R3629" s="1" t="str">
        <f t="shared" si="61"/>
        <v>ST10179</v>
      </c>
      <c r="S3629" t="str">
        <f>VLOOKUP(R3629,Data!$C$2:$D$261,2,0)</f>
        <v>Forest Heights</v>
      </c>
      <c r="T3629">
        <f>COUNTIF('Feb 2022'!A:A,D3629)+COUNTIF('Mar 2022'!A:A,D3629)+COUNTIF('Apr 2022'!A:A,D3629)+COUNTIF('May 2022'!A:A,D3629)+COUNTIF('June 2022'!A:A,D3629)+COUNTIF('July 2022'!A:A,D3629)+COUNTIF('Aug 2022'!A:A,D3629)+COUNTIF('Sep 2022'!A:A,D3629)+COUNTIF('Oct 2022'!A:A,D3629)+COUNTIF('Dec 2022'!A:A,D3629)</f>
        <v>1</v>
      </c>
      <c r="U3629" t="str">
        <f>VLOOKUP(Q3629,'Capital Lookup'!A:B,2,FALSE)</f>
        <v>No</v>
      </c>
      <c r="V3629" s="2">
        <f>IFERROR(VLOOKUP(LEFT(F3629,10),'Find Purchase Orders'!B:J,9,FALSE),"")</f>
        <v>44760</v>
      </c>
      <c r="W3629" s="25" t="s">
        <v>7261</v>
      </c>
    </row>
    <row r="3630" spans="1:23" hidden="1">
      <c r="A3630" s="25" t="s">
        <v>7261</v>
      </c>
      <c r="B3630" s="25" t="s">
        <v>12039</v>
      </c>
      <c r="C3630" s="25" t="s">
        <v>7264</v>
      </c>
      <c r="D3630" s="25" t="s">
        <v>5623</v>
      </c>
      <c r="E3630" s="25" t="s">
        <v>7500</v>
      </c>
      <c r="F3630" s="25" t="s">
        <v>15741</v>
      </c>
      <c r="G3630" s="25" t="s">
        <v>15742</v>
      </c>
      <c r="H3630" s="21">
        <v>6893</v>
      </c>
      <c r="I3630" s="25" t="s">
        <v>7287</v>
      </c>
      <c r="J3630" s="25" t="s">
        <v>7288</v>
      </c>
      <c r="K3630" s="25" t="s">
        <v>9320</v>
      </c>
      <c r="L3630" s="25" t="s">
        <v>10079</v>
      </c>
      <c r="M3630" s="21">
        <v>6893</v>
      </c>
      <c r="N3630" s="22">
        <v>0</v>
      </c>
      <c r="O3630" s="21">
        <v>6893</v>
      </c>
      <c r="P3630" s="21">
        <v>793</v>
      </c>
      <c r="Q3630" s="25" t="s">
        <v>15743</v>
      </c>
      <c r="R3630" s="1" t="str">
        <f t="shared" si="61"/>
        <v>ST10037</v>
      </c>
      <c r="S3630" t="str">
        <f>VLOOKUP(R3630,Data!$C$2:$D$261,2,0)</f>
        <v>Stittsville Villa</v>
      </c>
      <c r="T3630">
        <f>COUNTIF('Feb 2022'!A:A,D3630)+COUNTIF('Mar 2022'!A:A,D3630)+COUNTIF('Apr 2022'!A:A,D3630)+COUNTIF('May 2022'!A:A,D3630)+COUNTIF('June 2022'!A:A,D3630)+COUNTIF('July 2022'!A:A,D3630)+COUNTIF('Aug 2022'!A:A,D3630)+COUNTIF('Sep 2022'!A:A,D3630)+COUNTIF('Oct 2022'!A:A,D3630)+COUNTIF('Dec 2022'!A:A,D3630)</f>
        <v>1</v>
      </c>
      <c r="U3630" t="str">
        <f>VLOOKUP(Q3630,'Capital Lookup'!A:B,2,FALSE)</f>
        <v>No</v>
      </c>
      <c r="V3630" s="2">
        <f>IFERROR(VLOOKUP(LEFT(F3630,10),'Find Purchase Orders'!B:J,9,FALSE),"")</f>
        <v>44753</v>
      </c>
      <c r="W3630" s="25" t="s">
        <v>7261</v>
      </c>
    </row>
    <row r="3631" spans="1:23" hidden="1">
      <c r="A3631" s="25" t="s">
        <v>7261</v>
      </c>
      <c r="B3631" s="25" t="s">
        <v>7384</v>
      </c>
      <c r="C3631" s="25" t="s">
        <v>7277</v>
      </c>
      <c r="D3631" s="25" t="s">
        <v>5625</v>
      </c>
      <c r="E3631" s="25" t="s">
        <v>7386</v>
      </c>
      <c r="F3631" s="25" t="s">
        <v>15744</v>
      </c>
      <c r="G3631" s="25" t="s">
        <v>7407</v>
      </c>
      <c r="H3631" s="21">
        <v>105</v>
      </c>
      <c r="I3631" s="25" t="s">
        <v>7296</v>
      </c>
      <c r="J3631" s="25" t="s">
        <v>7288</v>
      </c>
      <c r="K3631" s="25" t="s">
        <v>7262</v>
      </c>
      <c r="L3631" s="25" t="s">
        <v>7259</v>
      </c>
      <c r="M3631" s="21">
        <v>105</v>
      </c>
      <c r="N3631" s="21">
        <v>105</v>
      </c>
      <c r="O3631" s="21">
        <v>0</v>
      </c>
      <c r="P3631" s="21">
        <v>105</v>
      </c>
      <c r="Q3631" s="25" t="s">
        <v>7389</v>
      </c>
      <c r="R3631" s="1" t="str">
        <f t="shared" si="61"/>
        <v>ST10066</v>
      </c>
      <c r="S3631" t="str">
        <f>VLOOKUP(R3631,Data!$C$2:$D$261,2,0)</f>
        <v>Inglewood</v>
      </c>
      <c r="T3631">
        <f>COUNTIF('Feb 2022'!A:A,D3631)+COUNTIF('Mar 2022'!A:A,D3631)+COUNTIF('Apr 2022'!A:A,D3631)+COUNTIF('May 2022'!A:A,D3631)+COUNTIF('June 2022'!A:A,D3631)+COUNTIF('July 2022'!A:A,D3631)+COUNTIF('Aug 2022'!A:A,D3631)+COUNTIF('Sep 2022'!A:A,D3631)+COUNTIF('Oct 2022'!A:A,D3631)+COUNTIF('Dec 2022'!A:A,D3631)</f>
        <v>1</v>
      </c>
      <c r="U3631" t="str">
        <f>VLOOKUP(Q3631,'Capital Lookup'!A:B,2,FALSE)</f>
        <v>No</v>
      </c>
      <c r="V3631" s="2">
        <f>IFERROR(VLOOKUP(LEFT(F3631,10),'Find Purchase Orders'!B:J,9,FALSE),"")</f>
        <v>44756</v>
      </c>
      <c r="W3631" s="25" t="s">
        <v>7261</v>
      </c>
    </row>
    <row r="3632" spans="1:23" hidden="1">
      <c r="A3632" s="25" t="s">
        <v>7261</v>
      </c>
      <c r="B3632" s="25" t="s">
        <v>7384</v>
      </c>
      <c r="C3632" s="25" t="s">
        <v>7277</v>
      </c>
      <c r="D3632" s="25" t="s">
        <v>5625</v>
      </c>
      <c r="E3632" s="25" t="s">
        <v>7386</v>
      </c>
      <c r="F3632" s="25" t="s">
        <v>15745</v>
      </c>
      <c r="G3632" s="25" t="s">
        <v>13434</v>
      </c>
      <c r="H3632" s="21">
        <v>2346.1799999999998</v>
      </c>
      <c r="I3632" s="25" t="s">
        <v>7296</v>
      </c>
      <c r="J3632" s="25" t="s">
        <v>7288</v>
      </c>
      <c r="K3632" s="25" t="s">
        <v>7262</v>
      </c>
      <c r="L3632" s="25" t="s">
        <v>7259</v>
      </c>
      <c r="M3632" s="21">
        <v>2346.1799999999998</v>
      </c>
      <c r="N3632" s="21">
        <v>2346.1799999999998</v>
      </c>
      <c r="O3632" s="21">
        <v>0</v>
      </c>
      <c r="P3632" s="21">
        <v>2346.1799999999998</v>
      </c>
      <c r="Q3632" s="25" t="s">
        <v>7389</v>
      </c>
      <c r="R3632" s="1" t="str">
        <f t="shared" si="61"/>
        <v>ST10066</v>
      </c>
      <c r="S3632" t="str">
        <f>VLOOKUP(R3632,Data!$C$2:$D$261,2,0)</f>
        <v>Inglewood</v>
      </c>
      <c r="T3632">
        <f>COUNTIF('Feb 2022'!A:A,D3632)+COUNTIF('Mar 2022'!A:A,D3632)+COUNTIF('Apr 2022'!A:A,D3632)+COUNTIF('May 2022'!A:A,D3632)+COUNTIF('June 2022'!A:A,D3632)+COUNTIF('July 2022'!A:A,D3632)+COUNTIF('Aug 2022'!A:A,D3632)+COUNTIF('Sep 2022'!A:A,D3632)+COUNTIF('Oct 2022'!A:A,D3632)+COUNTIF('Dec 2022'!A:A,D3632)</f>
        <v>1</v>
      </c>
      <c r="U3632" t="str">
        <f>VLOOKUP(Q3632,'Capital Lookup'!A:B,2,FALSE)</f>
        <v>No</v>
      </c>
      <c r="V3632" s="2">
        <f>IFERROR(VLOOKUP(LEFT(F3632,10),'Find Purchase Orders'!B:J,9,FALSE),"")</f>
        <v>44756</v>
      </c>
      <c r="W3632" s="25" t="s">
        <v>7261</v>
      </c>
    </row>
    <row r="3633" spans="1:23" hidden="1">
      <c r="A3633" s="25" t="s">
        <v>7261</v>
      </c>
      <c r="B3633" s="25" t="s">
        <v>7384</v>
      </c>
      <c r="C3633" s="25" t="s">
        <v>7277</v>
      </c>
      <c r="D3633" s="25" t="s">
        <v>5627</v>
      </c>
      <c r="E3633" s="25" t="s">
        <v>7386</v>
      </c>
      <c r="F3633" s="25" t="s">
        <v>15746</v>
      </c>
      <c r="G3633" s="25" t="s">
        <v>12000</v>
      </c>
      <c r="H3633" s="21">
        <v>283.5</v>
      </c>
      <c r="I3633" s="25" t="s">
        <v>7296</v>
      </c>
      <c r="J3633" s="25" t="s">
        <v>7288</v>
      </c>
      <c r="K3633" s="25" t="s">
        <v>7262</v>
      </c>
      <c r="L3633" s="25" t="s">
        <v>7259</v>
      </c>
      <c r="M3633" s="21">
        <v>283.5</v>
      </c>
      <c r="N3633" s="21">
        <v>283.5</v>
      </c>
      <c r="O3633" s="21">
        <v>0</v>
      </c>
      <c r="P3633" s="21">
        <v>283.5</v>
      </c>
      <c r="Q3633" s="25" t="s">
        <v>7389</v>
      </c>
      <c r="R3633" s="1" t="str">
        <f t="shared" si="61"/>
        <v>ST10066</v>
      </c>
      <c r="S3633" t="str">
        <f>VLOOKUP(R3633,Data!$C$2:$D$261,2,0)</f>
        <v>Inglewood</v>
      </c>
      <c r="T3633">
        <f>COUNTIF('Feb 2022'!A:A,D3633)+COUNTIF('Mar 2022'!A:A,D3633)+COUNTIF('Apr 2022'!A:A,D3633)+COUNTIF('May 2022'!A:A,D3633)+COUNTIF('June 2022'!A:A,D3633)+COUNTIF('July 2022'!A:A,D3633)+COUNTIF('Aug 2022'!A:A,D3633)+COUNTIF('Sep 2022'!A:A,D3633)+COUNTIF('Oct 2022'!A:A,D3633)+COUNTIF('Dec 2022'!A:A,D3633)</f>
        <v>1</v>
      </c>
      <c r="U3633" t="str">
        <f>VLOOKUP(Q3633,'Capital Lookup'!A:B,2,FALSE)</f>
        <v>No</v>
      </c>
      <c r="V3633" s="2">
        <f>IFERROR(VLOOKUP(LEFT(F3633,10),'Find Purchase Orders'!B:J,9,FALSE),"")</f>
        <v>44756</v>
      </c>
      <c r="W3633" s="25" t="s">
        <v>7261</v>
      </c>
    </row>
    <row r="3634" spans="1:23" hidden="1">
      <c r="A3634" s="25" t="s">
        <v>7261</v>
      </c>
      <c r="B3634" s="25" t="s">
        <v>7384</v>
      </c>
      <c r="C3634" s="25" t="s">
        <v>7277</v>
      </c>
      <c r="D3634" s="25" t="s">
        <v>5627</v>
      </c>
      <c r="E3634" s="25" t="s">
        <v>7386</v>
      </c>
      <c r="F3634" s="25" t="s">
        <v>15747</v>
      </c>
      <c r="G3634" s="25" t="s">
        <v>15748</v>
      </c>
      <c r="H3634" s="21">
        <v>5095.1499999999996</v>
      </c>
      <c r="I3634" s="25" t="s">
        <v>7296</v>
      </c>
      <c r="J3634" s="25" t="s">
        <v>7288</v>
      </c>
      <c r="K3634" s="25" t="s">
        <v>7262</v>
      </c>
      <c r="L3634" s="25" t="s">
        <v>7259</v>
      </c>
      <c r="M3634" s="21">
        <v>5095.1499999999996</v>
      </c>
      <c r="N3634" s="21">
        <v>5095.1499999999996</v>
      </c>
      <c r="O3634" s="21">
        <v>0</v>
      </c>
      <c r="P3634" s="21">
        <v>5095.1499999999996</v>
      </c>
      <c r="Q3634" s="25" t="s">
        <v>7389</v>
      </c>
      <c r="R3634" s="1" t="str">
        <f t="shared" si="61"/>
        <v>ST10066</v>
      </c>
      <c r="S3634" t="str">
        <f>VLOOKUP(R3634,Data!$C$2:$D$261,2,0)</f>
        <v>Inglewood</v>
      </c>
      <c r="T3634">
        <f>COUNTIF('Feb 2022'!A:A,D3634)+COUNTIF('Mar 2022'!A:A,D3634)+COUNTIF('Apr 2022'!A:A,D3634)+COUNTIF('May 2022'!A:A,D3634)+COUNTIF('June 2022'!A:A,D3634)+COUNTIF('July 2022'!A:A,D3634)+COUNTIF('Aug 2022'!A:A,D3634)+COUNTIF('Sep 2022'!A:A,D3634)+COUNTIF('Oct 2022'!A:A,D3634)+COUNTIF('Dec 2022'!A:A,D3634)</f>
        <v>1</v>
      </c>
      <c r="U3634" t="str">
        <f>VLOOKUP(Q3634,'Capital Lookup'!A:B,2,FALSE)</f>
        <v>No</v>
      </c>
      <c r="V3634" s="2">
        <f>IFERROR(VLOOKUP(LEFT(F3634,10),'Find Purchase Orders'!B:J,9,FALSE),"")</f>
        <v>44756</v>
      </c>
      <c r="W3634" s="25" t="s">
        <v>7261</v>
      </c>
    </row>
    <row r="3635" spans="1:23" hidden="1">
      <c r="A3635" s="25" t="s">
        <v>7261</v>
      </c>
      <c r="B3635" s="25" t="s">
        <v>7863</v>
      </c>
      <c r="C3635" s="25" t="s">
        <v>7282</v>
      </c>
      <c r="D3635" s="25" t="s">
        <v>5630</v>
      </c>
      <c r="E3635" s="25" t="s">
        <v>7576</v>
      </c>
      <c r="F3635" s="25" t="s">
        <v>15749</v>
      </c>
      <c r="G3635" s="25" t="s">
        <v>15750</v>
      </c>
      <c r="H3635" s="21">
        <v>5651.97</v>
      </c>
      <c r="I3635" s="25" t="s">
        <v>7296</v>
      </c>
      <c r="J3635" s="25" t="s">
        <v>7288</v>
      </c>
      <c r="K3635" s="25" t="s">
        <v>8155</v>
      </c>
      <c r="L3635" s="25" t="s">
        <v>10083</v>
      </c>
      <c r="M3635" s="21">
        <v>5651.97</v>
      </c>
      <c r="N3635" s="21">
        <v>5651.97</v>
      </c>
      <c r="O3635" s="21">
        <v>0</v>
      </c>
      <c r="P3635" s="21">
        <v>5651.97</v>
      </c>
      <c r="Q3635" s="25" t="s">
        <v>15751</v>
      </c>
      <c r="R3635" s="1" t="str">
        <f t="shared" si="61"/>
        <v>ST10029</v>
      </c>
      <c r="S3635" t="str">
        <f>VLOOKUP(R3635,Data!$C$2:$D$261,2,0)</f>
        <v>Leaside</v>
      </c>
      <c r="T3635">
        <f>COUNTIF('Feb 2022'!A:A,D3635)+COUNTIF('Mar 2022'!A:A,D3635)+COUNTIF('Apr 2022'!A:A,D3635)+COUNTIF('May 2022'!A:A,D3635)+COUNTIF('June 2022'!A:A,D3635)+COUNTIF('July 2022'!A:A,D3635)+COUNTIF('Aug 2022'!A:A,D3635)+COUNTIF('Sep 2022'!A:A,D3635)+COUNTIF('Oct 2022'!A:A,D3635)+COUNTIF('Dec 2022'!A:A,D3635)</f>
        <v>1</v>
      </c>
      <c r="U3635" t="str">
        <f>VLOOKUP(Q3635,'Capital Lookup'!A:B,2,FALSE)</f>
        <v>No</v>
      </c>
      <c r="V3635" s="2">
        <f>IFERROR(VLOOKUP(LEFT(F3635,10),'Find Purchase Orders'!B:J,9,FALSE),"")</f>
        <v>44754</v>
      </c>
      <c r="W3635" s="25" t="s">
        <v>7261</v>
      </c>
    </row>
    <row r="3636" spans="1:23" hidden="1">
      <c r="A3636" s="25" t="s">
        <v>7261</v>
      </c>
      <c r="B3636" s="25" t="s">
        <v>9186</v>
      </c>
      <c r="C3636" s="25" t="s">
        <v>7264</v>
      </c>
      <c r="D3636" s="25" t="s">
        <v>5632</v>
      </c>
      <c r="E3636" s="25" t="s">
        <v>7273</v>
      </c>
      <c r="F3636" s="25" t="s">
        <v>15752</v>
      </c>
      <c r="G3636" s="25" t="s">
        <v>15753</v>
      </c>
      <c r="H3636" s="21">
        <v>6034.41</v>
      </c>
      <c r="I3636" s="25" t="s">
        <v>7296</v>
      </c>
      <c r="J3636" s="25" t="s">
        <v>7288</v>
      </c>
      <c r="K3636" s="25" t="s">
        <v>7646</v>
      </c>
      <c r="L3636" s="25" t="s">
        <v>8551</v>
      </c>
      <c r="M3636" s="21">
        <v>6034.41</v>
      </c>
      <c r="N3636" s="21">
        <v>3022.86</v>
      </c>
      <c r="O3636" s="21">
        <v>3011.55</v>
      </c>
      <c r="P3636" s="21">
        <v>6034.41</v>
      </c>
      <c r="Q3636" s="25" t="s">
        <v>15754</v>
      </c>
      <c r="R3636" s="1" t="str">
        <f t="shared" si="61"/>
        <v>ST10070</v>
      </c>
      <c r="S3636" t="str">
        <f>VLOOKUP(R3636,Data!$C$2:$D$261,2,0)</f>
        <v>Scenic Acres</v>
      </c>
      <c r="T3636">
        <f>COUNTIF('Feb 2022'!A:A,D3636)+COUNTIF('Mar 2022'!A:A,D3636)+COUNTIF('Apr 2022'!A:A,D3636)+COUNTIF('May 2022'!A:A,D3636)+COUNTIF('June 2022'!A:A,D3636)+COUNTIF('July 2022'!A:A,D3636)+COUNTIF('Aug 2022'!A:A,D3636)+COUNTIF('Sep 2022'!A:A,D3636)+COUNTIF('Oct 2022'!A:A,D3636)+COUNTIF('Dec 2022'!A:A,D3636)</f>
        <v>1</v>
      </c>
      <c r="U3636" t="str">
        <f>VLOOKUP(Q3636,'Capital Lookup'!A:B,2,FALSE)</f>
        <v>No</v>
      </c>
      <c r="V3636" s="2">
        <f>IFERROR(VLOOKUP(LEFT(F3636,10),'Find Purchase Orders'!B:J,9,FALSE),"")</f>
        <v>44756</v>
      </c>
      <c r="W3636" s="25" t="s">
        <v>7261</v>
      </c>
    </row>
    <row r="3637" spans="1:23" hidden="1">
      <c r="A3637" s="25" t="s">
        <v>8607</v>
      </c>
      <c r="B3637" s="25" t="s">
        <v>10744</v>
      </c>
      <c r="C3637" s="25"/>
      <c r="D3637" s="25" t="s">
        <v>15755</v>
      </c>
      <c r="E3637" s="25" t="s">
        <v>10746</v>
      </c>
      <c r="F3637" s="25" t="s">
        <v>15756</v>
      </c>
      <c r="G3637" s="25" t="s">
        <v>15757</v>
      </c>
      <c r="H3637" s="21">
        <v>8776.19</v>
      </c>
      <c r="I3637" s="25" t="s">
        <v>7296</v>
      </c>
      <c r="J3637" s="25" t="s">
        <v>7288</v>
      </c>
      <c r="K3637" s="25" t="s">
        <v>7262</v>
      </c>
      <c r="L3637" s="25" t="s">
        <v>7259</v>
      </c>
      <c r="M3637" s="21">
        <v>8776.19</v>
      </c>
      <c r="N3637" s="21">
        <v>8776.19</v>
      </c>
      <c r="O3637" s="21">
        <v>0</v>
      </c>
      <c r="P3637" s="21">
        <v>8776.19</v>
      </c>
      <c r="Q3637" s="25" t="s">
        <v>10749</v>
      </c>
      <c r="R3637" s="1" t="str">
        <f t="shared" si="61"/>
        <v>ST10397</v>
      </c>
      <c r="S3637" t="e">
        <f>VLOOKUP(R3637,Data!$C$2:$D$261,2,0)</f>
        <v>#N/A</v>
      </c>
      <c r="T3637">
        <f>COUNTIF('Feb 2022'!A:A,D3637)+COUNTIF('Mar 2022'!A:A,D3637)+COUNTIF('Apr 2022'!A:A,D3637)+COUNTIF('May 2022'!A:A,D3637)+COUNTIF('June 2022'!A:A,D3637)+COUNTIF('July 2022'!A:A,D3637)+COUNTIF('Aug 2022'!A:A,D3637)+COUNTIF('Sep 2022'!A:A,D3637)+COUNTIF('Oct 2022'!A:A,D3637)+COUNTIF('Dec 2022'!A:A,D3637)</f>
        <v>0</v>
      </c>
      <c r="U3637" t="str">
        <f>VLOOKUP(Q3637,'Capital Lookup'!A:B,2,FALSE)</f>
        <v>Yes</v>
      </c>
      <c r="V3637" s="2">
        <f>IFERROR(VLOOKUP(LEFT(F3637,10),'Find Purchase Orders'!B:J,9,FALSE),"")</f>
        <v>44754</v>
      </c>
      <c r="W3637" s="25" t="s">
        <v>7261</v>
      </c>
    </row>
    <row r="3638" spans="1:23" hidden="1">
      <c r="A3638" s="25" t="s">
        <v>8607</v>
      </c>
      <c r="B3638" s="25" t="s">
        <v>10744</v>
      </c>
      <c r="C3638" s="25"/>
      <c r="D3638" s="25" t="s">
        <v>15758</v>
      </c>
      <c r="E3638" s="25" t="s">
        <v>10746</v>
      </c>
      <c r="F3638" s="25" t="s">
        <v>15759</v>
      </c>
      <c r="G3638" s="25" t="s">
        <v>14612</v>
      </c>
      <c r="H3638" s="21">
        <v>1751.5</v>
      </c>
      <c r="I3638" s="25" t="s">
        <v>7296</v>
      </c>
      <c r="J3638" s="25" t="s">
        <v>7288</v>
      </c>
      <c r="K3638" s="25" t="s">
        <v>7289</v>
      </c>
      <c r="L3638" s="25" t="s">
        <v>7259</v>
      </c>
      <c r="M3638" s="21">
        <v>1751.5</v>
      </c>
      <c r="N3638" s="21">
        <v>1751.5</v>
      </c>
      <c r="O3638" s="21">
        <v>0</v>
      </c>
      <c r="P3638" s="21">
        <v>1751.5</v>
      </c>
      <c r="Q3638" s="25" t="s">
        <v>10749</v>
      </c>
      <c r="R3638" s="1" t="str">
        <f t="shared" si="61"/>
        <v>ST10397</v>
      </c>
      <c r="S3638" t="e">
        <f>VLOOKUP(R3638,Data!$C$2:$D$261,2,0)</f>
        <v>#N/A</v>
      </c>
      <c r="T3638">
        <f>COUNTIF('Feb 2022'!A:A,D3638)+COUNTIF('Mar 2022'!A:A,D3638)+COUNTIF('Apr 2022'!A:A,D3638)+COUNTIF('May 2022'!A:A,D3638)+COUNTIF('June 2022'!A:A,D3638)+COUNTIF('July 2022'!A:A,D3638)+COUNTIF('Aug 2022'!A:A,D3638)+COUNTIF('Sep 2022'!A:A,D3638)+COUNTIF('Oct 2022'!A:A,D3638)+COUNTIF('Dec 2022'!A:A,D3638)</f>
        <v>0</v>
      </c>
      <c r="U3638" t="str">
        <f>VLOOKUP(Q3638,'Capital Lookup'!A:B,2,FALSE)</f>
        <v>Yes</v>
      </c>
      <c r="V3638" s="2">
        <f>IFERROR(VLOOKUP(LEFT(F3638,10),'Find Purchase Orders'!B:J,9,FALSE),"")</f>
        <v>44754</v>
      </c>
      <c r="W3638" s="25" t="s">
        <v>7261</v>
      </c>
    </row>
    <row r="3639" spans="1:23" hidden="1">
      <c r="A3639" s="25" t="s">
        <v>7478</v>
      </c>
      <c r="B3639" s="25" t="s">
        <v>9506</v>
      </c>
      <c r="C3639" s="25" t="s">
        <v>8058</v>
      </c>
      <c r="D3639" s="25" t="s">
        <v>5663</v>
      </c>
      <c r="E3639" s="25" t="s">
        <v>8443</v>
      </c>
      <c r="H3639" s="21">
        <v>40948.69</v>
      </c>
      <c r="I3639" s="25" t="s">
        <v>7257</v>
      </c>
      <c r="K3639" s="25" t="s">
        <v>8155</v>
      </c>
      <c r="L3639" s="25" t="s">
        <v>7580</v>
      </c>
      <c r="M3639" s="22">
        <v>0</v>
      </c>
      <c r="N3639" s="22">
        <v>0</v>
      </c>
      <c r="O3639" s="21">
        <v>0</v>
      </c>
      <c r="P3639" s="21">
        <v>1949.94</v>
      </c>
      <c r="Q3639" s="25" t="s">
        <v>15760</v>
      </c>
      <c r="R3639" s="1" t="str">
        <f t="shared" si="61"/>
        <v>ST10208</v>
      </c>
      <c r="S3639" t="str">
        <f>VLOOKUP(R3639,Data!$C$2:$D$261,2,0)</f>
        <v>Royal City Manor</v>
      </c>
      <c r="T3639">
        <f>COUNTIF('Feb 2022'!A:A,D3639)+COUNTIF('Mar 2022'!A:A,D3639)+COUNTIF('Apr 2022'!A:A,D3639)+COUNTIF('May 2022'!A:A,D3639)+COUNTIF('June 2022'!A:A,D3639)+COUNTIF('July 2022'!A:A,D3639)+COUNTIF('Aug 2022'!A:A,D3639)+COUNTIF('Sep 2022'!A:A,D3639)+COUNTIF('Oct 2022'!A:A,D3639)+COUNTIF('Dec 2022'!A:A,D3639)</f>
        <v>1</v>
      </c>
      <c r="U3639" t="str">
        <f>VLOOKUP(Q3639,'Capital Lookup'!A:B,2,FALSE)</f>
        <v>No</v>
      </c>
      <c r="V3639" s="2" t="str">
        <f>IFERROR(VLOOKUP(LEFT(F3639,10),'Find Purchase Orders'!B:J,9,FALSE),"")</f>
        <v/>
      </c>
      <c r="W3639" s="25" t="s">
        <v>7261</v>
      </c>
    </row>
    <row r="3640" spans="1:23" hidden="1">
      <c r="A3640" s="25" t="s">
        <v>7478</v>
      </c>
      <c r="B3640" s="25" t="s">
        <v>9506</v>
      </c>
      <c r="C3640" s="25" t="s">
        <v>8058</v>
      </c>
      <c r="D3640" s="25" t="s">
        <v>5663</v>
      </c>
      <c r="E3640" s="25" t="s">
        <v>8443</v>
      </c>
      <c r="F3640" s="25" t="s">
        <v>15761</v>
      </c>
      <c r="G3640" s="25" t="s">
        <v>15762</v>
      </c>
      <c r="H3640" s="21">
        <v>2128</v>
      </c>
      <c r="I3640" s="25" t="s">
        <v>7287</v>
      </c>
      <c r="J3640" s="25" t="s">
        <v>7288</v>
      </c>
      <c r="K3640" s="25" t="s">
        <v>8155</v>
      </c>
      <c r="L3640" s="25" t="s">
        <v>7580</v>
      </c>
      <c r="M3640" s="21">
        <v>2128</v>
      </c>
      <c r="N3640" s="22">
        <v>0</v>
      </c>
      <c r="O3640" s="21">
        <v>2128</v>
      </c>
      <c r="P3640" s="21">
        <v>228</v>
      </c>
      <c r="Q3640" s="25" t="s">
        <v>15760</v>
      </c>
      <c r="R3640" s="1" t="str">
        <f t="shared" si="61"/>
        <v>ST10208</v>
      </c>
      <c r="S3640" t="str">
        <f>VLOOKUP(R3640,Data!$C$2:$D$261,2,0)</f>
        <v>Royal City Manor</v>
      </c>
      <c r="T3640">
        <f>COUNTIF('Feb 2022'!A:A,D3640)+COUNTIF('Mar 2022'!A:A,D3640)+COUNTIF('Apr 2022'!A:A,D3640)+COUNTIF('May 2022'!A:A,D3640)+COUNTIF('June 2022'!A:A,D3640)+COUNTIF('July 2022'!A:A,D3640)+COUNTIF('Aug 2022'!A:A,D3640)+COUNTIF('Sep 2022'!A:A,D3640)+COUNTIF('Oct 2022'!A:A,D3640)+COUNTIF('Dec 2022'!A:A,D3640)</f>
        <v>1</v>
      </c>
      <c r="U3640" t="str">
        <f>VLOOKUP(Q3640,'Capital Lookup'!A:B,2,FALSE)</f>
        <v>No</v>
      </c>
      <c r="V3640" s="2">
        <f>IFERROR(VLOOKUP(LEFT(F3640,10),'Find Purchase Orders'!B:J,9,FALSE),"")</f>
        <v>44767</v>
      </c>
      <c r="W3640" s="25" t="s">
        <v>7261</v>
      </c>
    </row>
    <row r="3641" spans="1:23" hidden="1">
      <c r="A3641" s="25" t="s">
        <v>7478</v>
      </c>
      <c r="B3641" s="25" t="s">
        <v>8957</v>
      </c>
      <c r="C3641" s="25" t="s">
        <v>7587</v>
      </c>
      <c r="D3641" s="25" t="s">
        <v>5635</v>
      </c>
      <c r="E3641" s="25" t="s">
        <v>14048</v>
      </c>
      <c r="F3641" s="25" t="s">
        <v>15763</v>
      </c>
      <c r="G3641" s="25" t="s">
        <v>15764</v>
      </c>
      <c r="H3641" s="21">
        <v>9572.9500000000007</v>
      </c>
      <c r="I3641" s="25" t="s">
        <v>7339</v>
      </c>
      <c r="J3641" s="25" t="s">
        <v>7288</v>
      </c>
      <c r="K3641" s="25" t="s">
        <v>7510</v>
      </c>
      <c r="L3641" s="25" t="s">
        <v>8176</v>
      </c>
      <c r="M3641" s="21">
        <v>10492.62</v>
      </c>
      <c r="N3641" s="21">
        <v>10492.62</v>
      </c>
      <c r="O3641" s="21">
        <v>0</v>
      </c>
      <c r="P3641" s="21">
        <v>9572.9500000000007</v>
      </c>
      <c r="Q3641" s="25" t="s">
        <v>15765</v>
      </c>
      <c r="R3641" s="1" t="str">
        <f t="shared" si="61"/>
        <v>ST10143</v>
      </c>
      <c r="S3641" t="str">
        <f>VLOOKUP(R3641,Data!$C$2:$D$261,2,0)</f>
        <v>Northridge</v>
      </c>
      <c r="T3641">
        <f>COUNTIF('Feb 2022'!A:A,D3641)+COUNTIF('Mar 2022'!A:A,D3641)+COUNTIF('Apr 2022'!A:A,D3641)+COUNTIF('May 2022'!A:A,D3641)+COUNTIF('June 2022'!A:A,D3641)+COUNTIF('July 2022'!A:A,D3641)+COUNTIF('Aug 2022'!A:A,D3641)+COUNTIF('Sep 2022'!A:A,D3641)+COUNTIF('Oct 2022'!A:A,D3641)+COUNTIF('Dec 2022'!A:A,D3641)</f>
        <v>1</v>
      </c>
      <c r="U3641" t="str">
        <f>VLOOKUP(Q3641,'Capital Lookup'!A:B,2,FALSE)</f>
        <v>No</v>
      </c>
      <c r="V3641" s="2">
        <f>IFERROR(VLOOKUP(LEFT(F3641,10),'Find Purchase Orders'!B:J,9,FALSE),"")</f>
        <v>44755</v>
      </c>
      <c r="W3641" s="25" t="s">
        <v>7261</v>
      </c>
    </row>
    <row r="3642" spans="1:23" hidden="1">
      <c r="A3642" s="25" t="s">
        <v>7261</v>
      </c>
      <c r="B3642" s="25" t="s">
        <v>7752</v>
      </c>
      <c r="C3642" s="25" t="s">
        <v>7277</v>
      </c>
      <c r="D3642" s="25" t="s">
        <v>15766</v>
      </c>
      <c r="E3642" s="25" t="s">
        <v>10329</v>
      </c>
      <c r="F3642" s="25" t="s">
        <v>15767</v>
      </c>
      <c r="G3642" s="25" t="s">
        <v>15768</v>
      </c>
      <c r="H3642" s="21">
        <v>115.5</v>
      </c>
      <c r="I3642" s="25" t="s">
        <v>7296</v>
      </c>
      <c r="J3642" s="25" t="s">
        <v>7288</v>
      </c>
      <c r="K3642" s="25" t="s">
        <v>8175</v>
      </c>
      <c r="L3642" s="25" t="s">
        <v>12213</v>
      </c>
      <c r="M3642" s="21">
        <v>115.5</v>
      </c>
      <c r="N3642" s="21">
        <v>115.5</v>
      </c>
      <c r="O3642" s="21">
        <v>0</v>
      </c>
      <c r="P3642" s="21">
        <v>115.5</v>
      </c>
      <c r="Q3642" s="25" t="s">
        <v>12214</v>
      </c>
      <c r="R3642" s="1" t="str">
        <f t="shared" si="61"/>
        <v>ST10065</v>
      </c>
      <c r="S3642" t="str">
        <f>VLOOKUP(R3642,Data!$C$2:$D$261,2,0)</f>
        <v>Evergreen</v>
      </c>
      <c r="T3642">
        <f>COUNTIF('Feb 2022'!A:A,D3642)+COUNTIF('Mar 2022'!A:A,D3642)+COUNTIF('Apr 2022'!A:A,D3642)+COUNTIF('May 2022'!A:A,D3642)+COUNTIF('June 2022'!A:A,D3642)+COUNTIF('July 2022'!A:A,D3642)+COUNTIF('Aug 2022'!A:A,D3642)+COUNTIF('Sep 2022'!A:A,D3642)+COUNTIF('Oct 2022'!A:A,D3642)+COUNTIF('Dec 2022'!A:A,D3642)</f>
        <v>0</v>
      </c>
      <c r="U3642" t="str">
        <f>VLOOKUP(Q3642,'Capital Lookup'!A:B,2,FALSE)</f>
        <v>Yes</v>
      </c>
      <c r="V3642" s="2">
        <f>IFERROR(VLOOKUP(LEFT(F3642,10),'Find Purchase Orders'!B:J,9,FALSE),"")</f>
        <v>44755</v>
      </c>
      <c r="W3642" s="25" t="s">
        <v>7261</v>
      </c>
    </row>
    <row r="3643" spans="1:23" hidden="1">
      <c r="A3643" s="25" t="s">
        <v>7261</v>
      </c>
      <c r="B3643" s="25" t="s">
        <v>9026</v>
      </c>
      <c r="C3643" s="25" t="s">
        <v>7264</v>
      </c>
      <c r="D3643" s="25" t="s">
        <v>15769</v>
      </c>
      <c r="E3643" s="25" t="s">
        <v>10329</v>
      </c>
      <c r="F3643" s="25" t="s">
        <v>15770</v>
      </c>
      <c r="G3643" s="25" t="s">
        <v>15771</v>
      </c>
      <c r="H3643" s="21">
        <v>18.45</v>
      </c>
      <c r="I3643" s="25" t="s">
        <v>7296</v>
      </c>
      <c r="J3643" s="25" t="s">
        <v>7288</v>
      </c>
      <c r="K3643" s="25" t="s">
        <v>8175</v>
      </c>
      <c r="L3643" s="25" t="s">
        <v>12213</v>
      </c>
      <c r="M3643" s="21">
        <v>18.45</v>
      </c>
      <c r="N3643" s="21">
        <v>18.45</v>
      </c>
      <c r="O3643" s="21">
        <v>0</v>
      </c>
      <c r="P3643" s="21">
        <v>18.45</v>
      </c>
      <c r="Q3643" s="25" t="s">
        <v>12214</v>
      </c>
      <c r="R3643" s="1" t="str">
        <f t="shared" si="61"/>
        <v>ST10073</v>
      </c>
      <c r="S3643" t="str">
        <f>VLOOKUP(R3643,Data!$C$2:$D$261,2,0)</f>
        <v>The Churchill</v>
      </c>
      <c r="T3643">
        <f>COUNTIF('Feb 2022'!A:A,D3643)+COUNTIF('Mar 2022'!A:A,D3643)+COUNTIF('Apr 2022'!A:A,D3643)+COUNTIF('May 2022'!A:A,D3643)+COUNTIF('June 2022'!A:A,D3643)+COUNTIF('July 2022'!A:A,D3643)+COUNTIF('Aug 2022'!A:A,D3643)+COUNTIF('Sep 2022'!A:A,D3643)+COUNTIF('Oct 2022'!A:A,D3643)+COUNTIF('Dec 2022'!A:A,D3643)</f>
        <v>0</v>
      </c>
      <c r="U3643" t="str">
        <f>VLOOKUP(Q3643,'Capital Lookup'!A:B,2,FALSE)</f>
        <v>Yes</v>
      </c>
      <c r="V3643" s="2">
        <f>IFERROR(VLOOKUP(LEFT(F3643,10),'Find Purchase Orders'!B:J,9,FALSE),"")</f>
        <v>44755</v>
      </c>
      <c r="W3643" s="25" t="s">
        <v>7261</v>
      </c>
    </row>
    <row r="3644" spans="1:23" hidden="1">
      <c r="A3644" s="25" t="s">
        <v>7261</v>
      </c>
      <c r="B3644" s="25" t="s">
        <v>8387</v>
      </c>
      <c r="C3644" s="25" t="s">
        <v>7264</v>
      </c>
      <c r="D3644" s="25" t="s">
        <v>15772</v>
      </c>
      <c r="E3644" s="25" t="s">
        <v>14900</v>
      </c>
      <c r="H3644" s="21">
        <v>8352.44</v>
      </c>
      <c r="I3644" s="25" t="s">
        <v>7257</v>
      </c>
      <c r="K3644" s="25" t="s">
        <v>7262</v>
      </c>
      <c r="L3644" s="25" t="s">
        <v>7259</v>
      </c>
      <c r="M3644" s="22">
        <v>0</v>
      </c>
      <c r="N3644" s="22">
        <v>0</v>
      </c>
      <c r="O3644" s="21">
        <v>0</v>
      </c>
      <c r="P3644" s="21">
        <v>397.74</v>
      </c>
      <c r="Q3644" s="25" t="s">
        <v>8392</v>
      </c>
      <c r="R3644" s="1" t="str">
        <f t="shared" si="61"/>
        <v>ST10071</v>
      </c>
      <c r="S3644" t="str">
        <f>VLOOKUP(R3644,Data!$C$2:$D$261,2,0)</f>
        <v>Riverbend</v>
      </c>
      <c r="T3644">
        <f>COUNTIF('Feb 2022'!A:A,D3644)+COUNTIF('Mar 2022'!A:A,D3644)+COUNTIF('Apr 2022'!A:A,D3644)+COUNTIF('May 2022'!A:A,D3644)+COUNTIF('June 2022'!A:A,D3644)+COUNTIF('July 2022'!A:A,D3644)+COUNTIF('Aug 2022'!A:A,D3644)+COUNTIF('Sep 2022'!A:A,D3644)+COUNTIF('Oct 2022'!A:A,D3644)+COUNTIF('Dec 2022'!A:A,D3644)</f>
        <v>0</v>
      </c>
      <c r="U3644" t="str">
        <f>VLOOKUP(Q3644,'Capital Lookup'!A:B,2,FALSE)</f>
        <v>No</v>
      </c>
      <c r="V3644" s="2" t="str">
        <f>IFERROR(VLOOKUP(LEFT(F3644,10),'Find Purchase Orders'!B:J,9,FALSE),"")</f>
        <v/>
      </c>
      <c r="W3644" s="25" t="s">
        <v>7261</v>
      </c>
    </row>
    <row r="3645" spans="1:23" hidden="1">
      <c r="A3645" s="25" t="s">
        <v>7478</v>
      </c>
      <c r="B3645" s="25" t="s">
        <v>9506</v>
      </c>
      <c r="C3645" s="25" t="s">
        <v>8058</v>
      </c>
      <c r="D3645" s="25" t="s">
        <v>5638</v>
      </c>
      <c r="E3645" s="25" t="s">
        <v>8443</v>
      </c>
      <c r="F3645" s="25" t="s">
        <v>15773</v>
      </c>
      <c r="G3645" s="25" t="s">
        <v>15774</v>
      </c>
      <c r="H3645" s="21">
        <v>2800</v>
      </c>
      <c r="I3645" s="25" t="s">
        <v>7296</v>
      </c>
      <c r="J3645" s="25" t="s">
        <v>7288</v>
      </c>
      <c r="K3645" s="25" t="s">
        <v>7893</v>
      </c>
      <c r="L3645" s="25" t="s">
        <v>8119</v>
      </c>
      <c r="M3645" s="21">
        <v>2800</v>
      </c>
      <c r="N3645" s="22">
        <v>0</v>
      </c>
      <c r="O3645" s="21">
        <v>2800</v>
      </c>
      <c r="P3645" s="21">
        <v>2800</v>
      </c>
      <c r="Q3645" s="25" t="s">
        <v>15775</v>
      </c>
      <c r="R3645" s="1" t="str">
        <f t="shared" si="61"/>
        <v>ST10208</v>
      </c>
      <c r="S3645" t="str">
        <f>VLOOKUP(R3645,Data!$C$2:$D$261,2,0)</f>
        <v>Royal City Manor</v>
      </c>
      <c r="T3645">
        <f>COUNTIF('Feb 2022'!A:A,D3645)+COUNTIF('Mar 2022'!A:A,D3645)+COUNTIF('Apr 2022'!A:A,D3645)+COUNTIF('May 2022'!A:A,D3645)+COUNTIF('June 2022'!A:A,D3645)+COUNTIF('July 2022'!A:A,D3645)+COUNTIF('Aug 2022'!A:A,D3645)+COUNTIF('Sep 2022'!A:A,D3645)+COUNTIF('Oct 2022'!A:A,D3645)+COUNTIF('Dec 2022'!A:A,D3645)</f>
        <v>1</v>
      </c>
      <c r="U3645" t="str">
        <f>VLOOKUP(Q3645,'Capital Lookup'!A:B,2,FALSE)</f>
        <v>No</v>
      </c>
      <c r="V3645" s="2">
        <f>IFERROR(VLOOKUP(LEFT(F3645,10),'Find Purchase Orders'!B:J,9,FALSE),"")</f>
        <v>44760</v>
      </c>
      <c r="W3645" s="25" t="s">
        <v>7261</v>
      </c>
    </row>
    <row r="3646" spans="1:23" hidden="1">
      <c r="A3646" s="25" t="s">
        <v>7261</v>
      </c>
      <c r="B3646" s="25" t="s">
        <v>7600</v>
      </c>
      <c r="C3646" s="25" t="s">
        <v>7282</v>
      </c>
      <c r="D3646" s="25" t="s">
        <v>5640</v>
      </c>
      <c r="E3646" s="25" t="s">
        <v>7602</v>
      </c>
      <c r="F3646" s="25" t="s">
        <v>15776</v>
      </c>
      <c r="G3646" s="25" t="s">
        <v>15777</v>
      </c>
      <c r="H3646" s="21">
        <v>1412.5</v>
      </c>
      <c r="I3646" s="25" t="s">
        <v>7296</v>
      </c>
      <c r="J3646" s="25" t="s">
        <v>7288</v>
      </c>
      <c r="K3646" s="25" t="s">
        <v>7289</v>
      </c>
      <c r="L3646" s="25" t="s">
        <v>7259</v>
      </c>
      <c r="M3646" s="21">
        <v>1412.5</v>
      </c>
      <c r="N3646" s="21">
        <v>1412.5</v>
      </c>
      <c r="O3646" s="21">
        <v>0</v>
      </c>
      <c r="P3646" s="21">
        <v>1412.5</v>
      </c>
      <c r="Q3646" s="25" t="s">
        <v>7605</v>
      </c>
      <c r="R3646" s="1" t="str">
        <f t="shared" si="61"/>
        <v>ST10034</v>
      </c>
      <c r="S3646" t="str">
        <f>VLOOKUP(R3646,Data!$C$2:$D$261,2,0)</f>
        <v>Bridlewood Manor</v>
      </c>
      <c r="T3646">
        <f>COUNTIF('Feb 2022'!A:A,D3646)+COUNTIF('Mar 2022'!A:A,D3646)+COUNTIF('Apr 2022'!A:A,D3646)+COUNTIF('May 2022'!A:A,D3646)+COUNTIF('June 2022'!A:A,D3646)+COUNTIF('July 2022'!A:A,D3646)+COUNTIF('Aug 2022'!A:A,D3646)+COUNTIF('Sep 2022'!A:A,D3646)+COUNTIF('Oct 2022'!A:A,D3646)+COUNTIF('Dec 2022'!A:A,D3646)</f>
        <v>1</v>
      </c>
      <c r="U3646" t="str">
        <f>VLOOKUP(Q3646,'Capital Lookup'!A:B,2,FALSE)</f>
        <v>No</v>
      </c>
      <c r="V3646" s="2">
        <f>IFERROR(VLOOKUP(LEFT(F3646,10),'Find Purchase Orders'!B:J,9,FALSE),"")</f>
        <v>44754</v>
      </c>
      <c r="W3646" s="25" t="s">
        <v>7261</v>
      </c>
    </row>
    <row r="3647" spans="1:23" hidden="1">
      <c r="A3647" s="25" t="s">
        <v>7269</v>
      </c>
      <c r="B3647" s="25" t="s">
        <v>7953</v>
      </c>
      <c r="C3647" s="25" t="s">
        <v>7271</v>
      </c>
      <c r="D3647" s="25" t="s">
        <v>15778</v>
      </c>
      <c r="E3647" s="25"/>
      <c r="H3647" s="21">
        <v>7090.69</v>
      </c>
      <c r="I3647" s="25" t="s">
        <v>7257</v>
      </c>
      <c r="K3647" s="25" t="s">
        <v>11031</v>
      </c>
      <c r="L3647" s="25" t="s">
        <v>15779</v>
      </c>
      <c r="M3647" s="22">
        <v>0</v>
      </c>
      <c r="N3647" s="22">
        <v>0</v>
      </c>
      <c r="O3647" s="21">
        <v>0</v>
      </c>
      <c r="P3647" s="21">
        <v>815.74</v>
      </c>
      <c r="Q3647" s="25" t="s">
        <v>15780</v>
      </c>
      <c r="R3647" s="1" t="str">
        <f t="shared" si="61"/>
        <v>ST10155</v>
      </c>
      <c r="S3647" t="str">
        <f>VLOOKUP(R3647,Data!$C$2:$D$261,2,0)</f>
        <v>Oak Terrace</v>
      </c>
      <c r="T3647">
        <f>COUNTIF('Feb 2022'!A:A,D3647)+COUNTIF('Mar 2022'!A:A,D3647)+COUNTIF('Apr 2022'!A:A,D3647)+COUNTIF('May 2022'!A:A,D3647)+COUNTIF('June 2022'!A:A,D3647)+COUNTIF('July 2022'!A:A,D3647)+COUNTIF('Aug 2022'!A:A,D3647)+COUNTIF('Sep 2022'!A:A,D3647)+COUNTIF('Oct 2022'!A:A,D3647)+COUNTIF('Dec 2022'!A:A,D3647)</f>
        <v>0</v>
      </c>
      <c r="U3647" t="str">
        <f>VLOOKUP(Q3647,'Capital Lookup'!A:B,2,FALSE)</f>
        <v>No</v>
      </c>
      <c r="V3647" s="2" t="str">
        <f>IFERROR(VLOOKUP(LEFT(F3647,10),'Find Purchase Orders'!B:J,9,FALSE),"")</f>
        <v/>
      </c>
      <c r="W3647" s="25" t="s">
        <v>7261</v>
      </c>
    </row>
    <row r="3648" spans="1:23" hidden="1">
      <c r="A3648" s="25" t="s">
        <v>7261</v>
      </c>
      <c r="B3648" s="25" t="s">
        <v>8754</v>
      </c>
      <c r="C3648" s="25" t="s">
        <v>7264</v>
      </c>
      <c r="D3648" s="25" t="s">
        <v>5728</v>
      </c>
      <c r="E3648" s="25" t="s">
        <v>8755</v>
      </c>
      <c r="F3648" s="25" t="s">
        <v>15781</v>
      </c>
      <c r="G3648" s="25" t="s">
        <v>15782</v>
      </c>
      <c r="H3648" s="21">
        <v>10396.42</v>
      </c>
      <c r="I3648" s="25" t="s">
        <v>7296</v>
      </c>
      <c r="J3648" s="25" t="s">
        <v>7288</v>
      </c>
      <c r="K3648" s="25" t="s">
        <v>7262</v>
      </c>
      <c r="L3648" s="25" t="s">
        <v>7259</v>
      </c>
      <c r="M3648" s="21">
        <v>10396.42</v>
      </c>
      <c r="N3648" s="21">
        <v>10396.41</v>
      </c>
      <c r="O3648" s="21">
        <v>0.01</v>
      </c>
      <c r="P3648" s="21">
        <v>10396.42</v>
      </c>
      <c r="Q3648" s="25" t="s">
        <v>8758</v>
      </c>
      <c r="R3648" s="1" t="str">
        <f t="shared" si="61"/>
        <v>ST10078</v>
      </c>
      <c r="S3648" t="str">
        <f>VLOOKUP(R3648,Data!$C$2:$D$261,2,0)</f>
        <v>Marian Chateau</v>
      </c>
      <c r="T3648">
        <f>COUNTIF('Feb 2022'!A:A,D3648)+COUNTIF('Mar 2022'!A:A,D3648)+COUNTIF('Apr 2022'!A:A,D3648)+COUNTIF('May 2022'!A:A,D3648)+COUNTIF('June 2022'!A:A,D3648)+COUNTIF('July 2022'!A:A,D3648)+COUNTIF('Aug 2022'!A:A,D3648)+COUNTIF('Sep 2022'!A:A,D3648)+COUNTIF('Oct 2022'!A:A,D3648)+COUNTIF('Dec 2022'!A:A,D3648)</f>
        <v>1</v>
      </c>
      <c r="U3648" t="str">
        <f>VLOOKUP(Q3648,'Capital Lookup'!A:B,2,FALSE)</f>
        <v>No</v>
      </c>
      <c r="V3648" s="2">
        <f>IFERROR(VLOOKUP(LEFT(F3648,10),'Find Purchase Orders'!B:J,9,FALSE),"")</f>
        <v>44772</v>
      </c>
      <c r="W3648" s="25" t="s">
        <v>7261</v>
      </c>
    </row>
    <row r="3649" spans="1:23" hidden="1">
      <c r="A3649" s="25" t="s">
        <v>7261</v>
      </c>
      <c r="B3649" s="25" t="s">
        <v>8754</v>
      </c>
      <c r="C3649" s="25" t="s">
        <v>7264</v>
      </c>
      <c r="D3649" s="25" t="s">
        <v>5728</v>
      </c>
      <c r="E3649" s="25" t="s">
        <v>8755</v>
      </c>
      <c r="F3649" s="25" t="s">
        <v>15783</v>
      </c>
      <c r="G3649" s="25" t="s">
        <v>15784</v>
      </c>
      <c r="H3649" s="21">
        <v>5971.8</v>
      </c>
      <c r="I3649" s="25" t="s">
        <v>7296</v>
      </c>
      <c r="J3649" s="25" t="s">
        <v>7288</v>
      </c>
      <c r="K3649" s="25" t="s">
        <v>7262</v>
      </c>
      <c r="L3649" s="25" t="s">
        <v>7259</v>
      </c>
      <c r="M3649" s="21">
        <v>5971.8</v>
      </c>
      <c r="N3649" s="21">
        <v>5860.8</v>
      </c>
      <c r="O3649" s="21">
        <v>111</v>
      </c>
      <c r="P3649" s="21">
        <v>5971.8</v>
      </c>
      <c r="Q3649" s="25" t="s">
        <v>8758</v>
      </c>
      <c r="R3649" s="1" t="str">
        <f t="shared" si="61"/>
        <v>ST10078</v>
      </c>
      <c r="S3649" t="str">
        <f>VLOOKUP(R3649,Data!$C$2:$D$261,2,0)</f>
        <v>Marian Chateau</v>
      </c>
      <c r="T3649">
        <f>COUNTIF('Feb 2022'!A:A,D3649)+COUNTIF('Mar 2022'!A:A,D3649)+COUNTIF('Apr 2022'!A:A,D3649)+COUNTIF('May 2022'!A:A,D3649)+COUNTIF('June 2022'!A:A,D3649)+COUNTIF('July 2022'!A:A,D3649)+COUNTIF('Aug 2022'!A:A,D3649)+COUNTIF('Sep 2022'!A:A,D3649)+COUNTIF('Oct 2022'!A:A,D3649)+COUNTIF('Dec 2022'!A:A,D3649)</f>
        <v>1</v>
      </c>
      <c r="U3649" t="str">
        <f>VLOOKUP(Q3649,'Capital Lookup'!A:B,2,FALSE)</f>
        <v>No</v>
      </c>
      <c r="V3649" s="2">
        <f>IFERROR(VLOOKUP(LEFT(F3649,10),'Find Purchase Orders'!B:J,9,FALSE),"")</f>
        <v>44772</v>
      </c>
      <c r="W3649" s="25" t="s">
        <v>7261</v>
      </c>
    </row>
    <row r="3650" spans="1:23" hidden="1">
      <c r="A3650" s="25" t="s">
        <v>7261</v>
      </c>
      <c r="B3650" s="25" t="s">
        <v>8259</v>
      </c>
      <c r="C3650" s="25" t="s">
        <v>8260</v>
      </c>
      <c r="D3650" s="25" t="s">
        <v>15785</v>
      </c>
      <c r="E3650" s="25" t="s">
        <v>8591</v>
      </c>
      <c r="F3650" s="25" t="s">
        <v>15786</v>
      </c>
      <c r="G3650" s="25" t="s">
        <v>15787</v>
      </c>
      <c r="H3650" s="21">
        <v>623.65</v>
      </c>
      <c r="I3650" s="25" t="s">
        <v>7296</v>
      </c>
      <c r="J3650" s="25" t="s">
        <v>7288</v>
      </c>
      <c r="K3650" s="25" t="s">
        <v>9713</v>
      </c>
      <c r="L3650" s="25" t="s">
        <v>9714</v>
      </c>
      <c r="M3650" s="21">
        <v>623.65</v>
      </c>
      <c r="N3650" s="21">
        <v>623.65</v>
      </c>
      <c r="O3650" s="21">
        <v>0</v>
      </c>
      <c r="P3650" s="21">
        <v>623.65</v>
      </c>
      <c r="Q3650" s="25" t="s">
        <v>11562</v>
      </c>
      <c r="R3650" s="1" t="str">
        <f t="shared" si="61"/>
        <v>ST10260</v>
      </c>
      <c r="S3650" t="str">
        <f>VLOOKUP(R3650,Data!$C$2:$D$261,2,0)</f>
        <v>Support Office</v>
      </c>
      <c r="T3650">
        <f>COUNTIF('Feb 2022'!A:A,D3650)+COUNTIF('Mar 2022'!A:A,D3650)+COUNTIF('Apr 2022'!A:A,D3650)+COUNTIF('May 2022'!A:A,D3650)+COUNTIF('June 2022'!A:A,D3650)+COUNTIF('July 2022'!A:A,D3650)+COUNTIF('Aug 2022'!A:A,D3650)+COUNTIF('Sep 2022'!A:A,D3650)+COUNTIF('Oct 2022'!A:A,D3650)+COUNTIF('Dec 2022'!A:A,D3650)</f>
        <v>0</v>
      </c>
      <c r="U3650" t="str">
        <f>VLOOKUP(Q3650,'Capital Lookup'!A:B,2,FALSE)</f>
        <v>Yes</v>
      </c>
      <c r="V3650" s="2">
        <f>IFERROR(VLOOKUP(LEFT(F3650,10),'Find Purchase Orders'!B:J,9,FALSE),"")</f>
        <v>44755</v>
      </c>
      <c r="W3650" s="25" t="s">
        <v>7261</v>
      </c>
    </row>
    <row r="3651" spans="1:23" hidden="1">
      <c r="A3651" s="25" t="s">
        <v>7261</v>
      </c>
      <c r="B3651" s="25" t="s">
        <v>8108</v>
      </c>
      <c r="C3651" s="25" t="s">
        <v>7264</v>
      </c>
      <c r="D3651" s="25" t="s">
        <v>5642</v>
      </c>
      <c r="E3651" s="25" t="s">
        <v>8110</v>
      </c>
      <c r="F3651" s="25" t="s">
        <v>15788</v>
      </c>
      <c r="G3651" s="25" t="s">
        <v>15789</v>
      </c>
      <c r="H3651" s="21">
        <v>565</v>
      </c>
      <c r="I3651" s="25" t="s">
        <v>7296</v>
      </c>
      <c r="J3651" s="25" t="s">
        <v>7288</v>
      </c>
      <c r="K3651" s="25" t="s">
        <v>7258</v>
      </c>
      <c r="L3651" s="25" t="s">
        <v>7259</v>
      </c>
      <c r="M3651" s="21">
        <v>565</v>
      </c>
      <c r="N3651" s="21">
        <v>565</v>
      </c>
      <c r="O3651" s="21">
        <v>0</v>
      </c>
      <c r="P3651" s="21">
        <v>565</v>
      </c>
      <c r="Q3651" s="25" t="s">
        <v>8113</v>
      </c>
      <c r="R3651" s="1" t="str">
        <f t="shared" si="61"/>
        <v>ST10049</v>
      </c>
      <c r="S3651" t="str">
        <f>VLOOKUP(R3651,Data!$C$2:$D$261,2,0)</f>
        <v>Colonel By</v>
      </c>
      <c r="T3651">
        <f>COUNTIF('Feb 2022'!A:A,D3651)+COUNTIF('Mar 2022'!A:A,D3651)+COUNTIF('Apr 2022'!A:A,D3651)+COUNTIF('May 2022'!A:A,D3651)+COUNTIF('June 2022'!A:A,D3651)+COUNTIF('July 2022'!A:A,D3651)+COUNTIF('Aug 2022'!A:A,D3651)+COUNTIF('Sep 2022'!A:A,D3651)+COUNTIF('Oct 2022'!A:A,D3651)+COUNTIF('Dec 2022'!A:A,D3651)</f>
        <v>1</v>
      </c>
      <c r="U3651" t="str">
        <f>VLOOKUP(Q3651,'Capital Lookup'!A:B,2,FALSE)</f>
        <v>No</v>
      </c>
      <c r="V3651" s="2">
        <f>IFERROR(VLOOKUP(LEFT(F3651,10),'Find Purchase Orders'!B:J,9,FALSE),"")</f>
        <v>44754</v>
      </c>
      <c r="W3651" s="25" t="s">
        <v>7261</v>
      </c>
    </row>
    <row r="3652" spans="1:23" hidden="1">
      <c r="A3652" s="25" t="s">
        <v>7261</v>
      </c>
      <c r="B3652" s="25" t="s">
        <v>8108</v>
      </c>
      <c r="C3652" s="25" t="s">
        <v>7264</v>
      </c>
      <c r="D3652" s="25" t="s">
        <v>5642</v>
      </c>
      <c r="E3652" s="25" t="s">
        <v>8110</v>
      </c>
      <c r="F3652" s="25" t="s">
        <v>15790</v>
      </c>
      <c r="G3652" s="25" t="s">
        <v>15791</v>
      </c>
      <c r="H3652" s="21">
        <v>259.89999999999998</v>
      </c>
      <c r="I3652" s="25" t="s">
        <v>7296</v>
      </c>
      <c r="J3652" s="25" t="s">
        <v>7288</v>
      </c>
      <c r="K3652" s="25" t="s">
        <v>7258</v>
      </c>
      <c r="L3652" s="25" t="s">
        <v>7259</v>
      </c>
      <c r="M3652" s="21">
        <v>259.89999999999998</v>
      </c>
      <c r="N3652" s="21">
        <v>259.89999999999998</v>
      </c>
      <c r="O3652" s="21">
        <v>0</v>
      </c>
      <c r="P3652" s="21">
        <v>259.89999999999998</v>
      </c>
      <c r="Q3652" s="25" t="s">
        <v>8113</v>
      </c>
      <c r="R3652" s="1" t="str">
        <f t="shared" si="61"/>
        <v>ST10049</v>
      </c>
      <c r="S3652" t="str">
        <f>VLOOKUP(R3652,Data!$C$2:$D$261,2,0)</f>
        <v>Colonel By</v>
      </c>
      <c r="T3652">
        <f>COUNTIF('Feb 2022'!A:A,D3652)+COUNTIF('Mar 2022'!A:A,D3652)+COUNTIF('Apr 2022'!A:A,D3652)+COUNTIF('May 2022'!A:A,D3652)+COUNTIF('June 2022'!A:A,D3652)+COUNTIF('July 2022'!A:A,D3652)+COUNTIF('Aug 2022'!A:A,D3652)+COUNTIF('Sep 2022'!A:A,D3652)+COUNTIF('Oct 2022'!A:A,D3652)+COUNTIF('Dec 2022'!A:A,D3652)</f>
        <v>1</v>
      </c>
      <c r="U3652" t="str">
        <f>VLOOKUP(Q3652,'Capital Lookup'!A:B,2,FALSE)</f>
        <v>No</v>
      </c>
      <c r="V3652" s="2">
        <f>IFERROR(VLOOKUP(LEFT(F3652,10),'Find Purchase Orders'!B:J,9,FALSE),"")</f>
        <v>44754</v>
      </c>
      <c r="W3652" s="25" t="s">
        <v>7261</v>
      </c>
    </row>
    <row r="3653" spans="1:23" hidden="1">
      <c r="A3653" s="25" t="s">
        <v>7261</v>
      </c>
      <c r="B3653" s="25" t="s">
        <v>8108</v>
      </c>
      <c r="C3653" s="25" t="s">
        <v>7264</v>
      </c>
      <c r="D3653" s="25" t="s">
        <v>5642</v>
      </c>
      <c r="E3653" s="25" t="s">
        <v>8110</v>
      </c>
      <c r="F3653" s="25" t="s">
        <v>15792</v>
      </c>
      <c r="G3653" s="25" t="s">
        <v>15793</v>
      </c>
      <c r="H3653" s="21">
        <v>2676.97</v>
      </c>
      <c r="I3653" s="25" t="s">
        <v>7296</v>
      </c>
      <c r="J3653" s="25" t="s">
        <v>7288</v>
      </c>
      <c r="K3653" s="25" t="s">
        <v>7262</v>
      </c>
      <c r="L3653" s="25" t="s">
        <v>7259</v>
      </c>
      <c r="M3653" s="21">
        <v>2676.97</v>
      </c>
      <c r="N3653" s="21">
        <v>2676.97</v>
      </c>
      <c r="O3653" s="21">
        <v>0</v>
      </c>
      <c r="P3653" s="21">
        <v>2676.97</v>
      </c>
      <c r="Q3653" s="25" t="s">
        <v>8113</v>
      </c>
      <c r="R3653" s="1" t="str">
        <f t="shared" si="61"/>
        <v>ST10049</v>
      </c>
      <c r="S3653" t="str">
        <f>VLOOKUP(R3653,Data!$C$2:$D$261,2,0)</f>
        <v>Colonel By</v>
      </c>
      <c r="T3653">
        <f>COUNTIF('Feb 2022'!A:A,D3653)+COUNTIF('Mar 2022'!A:A,D3653)+COUNTIF('Apr 2022'!A:A,D3653)+COUNTIF('May 2022'!A:A,D3653)+COUNTIF('June 2022'!A:A,D3653)+COUNTIF('July 2022'!A:A,D3653)+COUNTIF('Aug 2022'!A:A,D3653)+COUNTIF('Sep 2022'!A:A,D3653)+COUNTIF('Oct 2022'!A:A,D3653)+COUNTIF('Dec 2022'!A:A,D3653)</f>
        <v>1</v>
      </c>
      <c r="U3653" t="str">
        <f>VLOOKUP(Q3653,'Capital Lookup'!A:B,2,FALSE)</f>
        <v>No</v>
      </c>
      <c r="V3653" s="2">
        <f>IFERROR(VLOOKUP(LEFT(F3653,10),'Find Purchase Orders'!B:J,9,FALSE),"")</f>
        <v>44754</v>
      </c>
      <c r="W3653" s="25" t="s">
        <v>7261</v>
      </c>
    </row>
    <row r="3654" spans="1:23" hidden="1">
      <c r="A3654" s="25" t="s">
        <v>7261</v>
      </c>
      <c r="B3654" s="25" t="s">
        <v>8108</v>
      </c>
      <c r="C3654" s="25" t="s">
        <v>7264</v>
      </c>
      <c r="D3654" s="25" t="s">
        <v>5642</v>
      </c>
      <c r="E3654" s="25" t="s">
        <v>8110</v>
      </c>
      <c r="F3654" s="25" t="s">
        <v>15794</v>
      </c>
      <c r="G3654" s="25" t="s">
        <v>8217</v>
      </c>
      <c r="H3654" s="21">
        <v>559.35</v>
      </c>
      <c r="I3654" s="25" t="s">
        <v>7296</v>
      </c>
      <c r="J3654" s="25" t="s">
        <v>7288</v>
      </c>
      <c r="K3654" s="25" t="s">
        <v>7262</v>
      </c>
      <c r="L3654" s="25" t="s">
        <v>7259</v>
      </c>
      <c r="M3654" s="21">
        <v>559.35</v>
      </c>
      <c r="N3654" s="21">
        <v>559.35</v>
      </c>
      <c r="O3654" s="21">
        <v>0</v>
      </c>
      <c r="P3654" s="21">
        <v>559.35</v>
      </c>
      <c r="Q3654" s="25" t="s">
        <v>8113</v>
      </c>
      <c r="R3654" s="1" t="str">
        <f t="shared" si="61"/>
        <v>ST10049</v>
      </c>
      <c r="S3654" t="str">
        <f>VLOOKUP(R3654,Data!$C$2:$D$261,2,0)</f>
        <v>Colonel By</v>
      </c>
      <c r="T3654">
        <f>COUNTIF('Feb 2022'!A:A,D3654)+COUNTIF('Mar 2022'!A:A,D3654)+COUNTIF('Apr 2022'!A:A,D3654)+COUNTIF('May 2022'!A:A,D3654)+COUNTIF('June 2022'!A:A,D3654)+COUNTIF('July 2022'!A:A,D3654)+COUNTIF('Aug 2022'!A:A,D3654)+COUNTIF('Sep 2022'!A:A,D3654)+COUNTIF('Oct 2022'!A:A,D3654)+COUNTIF('Dec 2022'!A:A,D3654)</f>
        <v>1</v>
      </c>
      <c r="U3654" t="str">
        <f>VLOOKUP(Q3654,'Capital Lookup'!A:B,2,FALSE)</f>
        <v>No</v>
      </c>
      <c r="V3654" s="2">
        <f>IFERROR(VLOOKUP(LEFT(F3654,10),'Find Purchase Orders'!B:J,9,FALSE),"")</f>
        <v>44754</v>
      </c>
      <c r="W3654" s="25" t="s">
        <v>7261</v>
      </c>
    </row>
    <row r="3655" spans="1:23" hidden="1">
      <c r="A3655" s="25" t="s">
        <v>7261</v>
      </c>
      <c r="B3655" s="25" t="s">
        <v>7541</v>
      </c>
      <c r="C3655" s="25" t="s">
        <v>7264</v>
      </c>
      <c r="D3655" s="25" t="s">
        <v>5644</v>
      </c>
      <c r="E3655" s="25" t="s">
        <v>7543</v>
      </c>
      <c r="F3655" s="25" t="s">
        <v>15795</v>
      </c>
      <c r="G3655" s="25" t="s">
        <v>15796</v>
      </c>
      <c r="H3655" s="21">
        <v>525</v>
      </c>
      <c r="I3655" s="25" t="s">
        <v>7296</v>
      </c>
      <c r="J3655" s="25" t="s">
        <v>7288</v>
      </c>
      <c r="K3655" s="25" t="s">
        <v>7289</v>
      </c>
      <c r="L3655" s="25" t="s">
        <v>7259</v>
      </c>
      <c r="M3655" s="21">
        <v>525</v>
      </c>
      <c r="N3655" s="21">
        <v>525</v>
      </c>
      <c r="O3655" s="21">
        <v>0</v>
      </c>
      <c r="P3655" s="21">
        <v>525</v>
      </c>
      <c r="Q3655" s="25" t="s">
        <v>7544</v>
      </c>
      <c r="R3655" s="1" t="str">
        <f t="shared" si="61"/>
        <v>ST10061</v>
      </c>
      <c r="S3655" t="str">
        <f>VLOOKUP(R3655,Data!$C$2:$D$261,2,0)</f>
        <v>The Dorchester</v>
      </c>
      <c r="T3655">
        <f>COUNTIF('Feb 2022'!A:A,D3655)+COUNTIF('Mar 2022'!A:A,D3655)+COUNTIF('Apr 2022'!A:A,D3655)+COUNTIF('May 2022'!A:A,D3655)+COUNTIF('June 2022'!A:A,D3655)+COUNTIF('July 2022'!A:A,D3655)+COUNTIF('Aug 2022'!A:A,D3655)+COUNTIF('Sep 2022'!A:A,D3655)+COUNTIF('Oct 2022'!A:A,D3655)+COUNTIF('Dec 2022'!A:A,D3655)</f>
        <v>1</v>
      </c>
      <c r="U3655" t="str">
        <f>VLOOKUP(Q3655,'Capital Lookup'!A:B,2,FALSE)</f>
        <v>No</v>
      </c>
      <c r="V3655" s="2">
        <f>IFERROR(VLOOKUP(LEFT(F3655,10),'Find Purchase Orders'!B:J,9,FALSE),"")</f>
        <v>44754</v>
      </c>
      <c r="W3655" s="25" t="s">
        <v>7261</v>
      </c>
    </row>
    <row r="3656" spans="1:23" hidden="1">
      <c r="A3656" s="25" t="s">
        <v>7478</v>
      </c>
      <c r="B3656" s="25" t="s">
        <v>7974</v>
      </c>
      <c r="C3656" s="25" t="s">
        <v>7587</v>
      </c>
      <c r="D3656" s="25" t="s">
        <v>15797</v>
      </c>
      <c r="E3656" s="25" t="s">
        <v>7492</v>
      </c>
      <c r="F3656" s="25" t="s">
        <v>15798</v>
      </c>
      <c r="G3656" s="25" t="s">
        <v>15799</v>
      </c>
      <c r="H3656" s="21">
        <v>32220.82</v>
      </c>
      <c r="I3656" s="25" t="s">
        <v>7296</v>
      </c>
      <c r="J3656" s="25" t="s">
        <v>7288</v>
      </c>
      <c r="K3656" s="25" t="s">
        <v>7495</v>
      </c>
      <c r="L3656" s="25" t="s">
        <v>7808</v>
      </c>
      <c r="M3656" s="21">
        <v>32220.82</v>
      </c>
      <c r="N3656" s="21">
        <v>32220.82</v>
      </c>
      <c r="O3656" s="21">
        <v>0</v>
      </c>
      <c r="P3656" s="21">
        <v>32220.82</v>
      </c>
      <c r="Q3656" s="25" t="s">
        <v>7976</v>
      </c>
      <c r="R3656" s="1" t="str">
        <f t="shared" si="61"/>
        <v>ST10149</v>
      </c>
      <c r="S3656" t="str">
        <f>VLOOKUP(R3656,Data!$C$2:$D$261,2,0)</f>
        <v>Winbourne Park</v>
      </c>
      <c r="T3656">
        <f>COUNTIF('Feb 2022'!A:A,D3656)+COUNTIF('Mar 2022'!A:A,D3656)+COUNTIF('Apr 2022'!A:A,D3656)+COUNTIF('May 2022'!A:A,D3656)+COUNTIF('June 2022'!A:A,D3656)+COUNTIF('July 2022'!A:A,D3656)+COUNTIF('Aug 2022'!A:A,D3656)+COUNTIF('Sep 2022'!A:A,D3656)+COUNTIF('Oct 2022'!A:A,D3656)+COUNTIF('Dec 2022'!A:A,D3656)</f>
        <v>0</v>
      </c>
      <c r="U3656" t="str">
        <f>VLOOKUP(Q3656,'Capital Lookup'!A:B,2,FALSE)</f>
        <v>Yes</v>
      </c>
      <c r="V3656" s="2">
        <f>IFERROR(VLOOKUP(LEFT(F3656,10),'Find Purchase Orders'!B:J,9,FALSE),"")</f>
        <v>44760</v>
      </c>
      <c r="W3656" s="25" t="s">
        <v>7261</v>
      </c>
    </row>
    <row r="3657" spans="1:23" hidden="1">
      <c r="A3657" s="25" t="s">
        <v>7478</v>
      </c>
      <c r="B3657" s="25" t="s">
        <v>7971</v>
      </c>
      <c r="C3657" s="25" t="s">
        <v>7587</v>
      </c>
      <c r="D3657" s="25" t="s">
        <v>15800</v>
      </c>
      <c r="E3657" s="25" t="s">
        <v>7492</v>
      </c>
      <c r="F3657" s="25" t="s">
        <v>15801</v>
      </c>
      <c r="G3657" s="25" t="s">
        <v>15802</v>
      </c>
      <c r="H3657" s="21">
        <v>29028.57</v>
      </c>
      <c r="I3657" s="25" t="s">
        <v>7339</v>
      </c>
      <c r="J3657" s="25" t="s">
        <v>7288</v>
      </c>
      <c r="K3657" s="25" t="s">
        <v>7495</v>
      </c>
      <c r="L3657" s="25" t="s">
        <v>7808</v>
      </c>
      <c r="M3657" s="21">
        <v>28476</v>
      </c>
      <c r="N3657" s="21">
        <v>28476</v>
      </c>
      <c r="O3657" s="21">
        <v>0</v>
      </c>
      <c r="P3657" s="21">
        <v>28539.57</v>
      </c>
      <c r="Q3657" s="25" t="s">
        <v>7973</v>
      </c>
      <c r="R3657" s="1" t="str">
        <f t="shared" si="61"/>
        <v>ST10144</v>
      </c>
      <c r="S3657" t="str">
        <f>VLOOKUP(R3657,Data!$C$2:$D$261,2,0)</f>
        <v>West Oak Village</v>
      </c>
      <c r="T3657">
        <f>COUNTIF('Feb 2022'!A:A,D3657)+COUNTIF('Mar 2022'!A:A,D3657)+COUNTIF('Apr 2022'!A:A,D3657)+COUNTIF('May 2022'!A:A,D3657)+COUNTIF('June 2022'!A:A,D3657)+COUNTIF('July 2022'!A:A,D3657)+COUNTIF('Aug 2022'!A:A,D3657)+COUNTIF('Sep 2022'!A:A,D3657)+COUNTIF('Oct 2022'!A:A,D3657)+COUNTIF('Dec 2022'!A:A,D3657)</f>
        <v>0</v>
      </c>
      <c r="U3657" t="str">
        <f>VLOOKUP(Q3657,'Capital Lookup'!A:B,2,FALSE)</f>
        <v>Yes</v>
      </c>
      <c r="V3657" s="2">
        <f>IFERROR(VLOOKUP(LEFT(F3657,10),'Find Purchase Orders'!B:J,9,FALSE),"")</f>
        <v>44760</v>
      </c>
      <c r="W3657" s="25" t="s">
        <v>7261</v>
      </c>
    </row>
    <row r="3658" spans="1:23" hidden="1">
      <c r="A3658" s="25" t="s">
        <v>7478</v>
      </c>
      <c r="B3658" s="25" t="s">
        <v>7823</v>
      </c>
      <c r="C3658" s="25" t="s">
        <v>7587</v>
      </c>
      <c r="D3658" s="25" t="s">
        <v>15803</v>
      </c>
      <c r="E3658" s="25" t="s">
        <v>7492</v>
      </c>
      <c r="F3658" s="25" t="s">
        <v>15804</v>
      </c>
      <c r="G3658" s="25" t="s">
        <v>15805</v>
      </c>
      <c r="H3658" s="21">
        <v>18848.400000000001</v>
      </c>
      <c r="I3658" s="25" t="s">
        <v>7296</v>
      </c>
      <c r="J3658" s="25" t="s">
        <v>7288</v>
      </c>
      <c r="K3658" s="25" t="s">
        <v>7495</v>
      </c>
      <c r="L3658" s="25" t="s">
        <v>7808</v>
      </c>
      <c r="M3658" s="21">
        <v>18848.400000000001</v>
      </c>
      <c r="N3658" s="21">
        <v>18848.400000000001</v>
      </c>
      <c r="O3658" s="21">
        <v>0</v>
      </c>
      <c r="P3658" s="21">
        <v>18848.400000000001</v>
      </c>
      <c r="Q3658" s="25" t="s">
        <v>7827</v>
      </c>
      <c r="R3658" s="1" t="str">
        <f t="shared" si="61"/>
        <v>ST10145</v>
      </c>
      <c r="S3658" t="str">
        <f>VLOOKUP(R3658,Data!$C$2:$D$261,2,0)</f>
        <v>Ridgeview</v>
      </c>
      <c r="T3658">
        <f>COUNTIF('Feb 2022'!A:A,D3658)+COUNTIF('Mar 2022'!A:A,D3658)+COUNTIF('Apr 2022'!A:A,D3658)+COUNTIF('May 2022'!A:A,D3658)+COUNTIF('June 2022'!A:A,D3658)+COUNTIF('July 2022'!A:A,D3658)+COUNTIF('Aug 2022'!A:A,D3658)+COUNTIF('Sep 2022'!A:A,D3658)+COUNTIF('Oct 2022'!A:A,D3658)+COUNTIF('Dec 2022'!A:A,D3658)</f>
        <v>0</v>
      </c>
      <c r="U3658" t="str">
        <f>VLOOKUP(Q3658,'Capital Lookup'!A:B,2,FALSE)</f>
        <v>Yes</v>
      </c>
      <c r="V3658" s="2">
        <f>IFERROR(VLOOKUP(LEFT(F3658,10),'Find Purchase Orders'!B:J,9,FALSE),"")</f>
        <v>44755</v>
      </c>
      <c r="W3658" s="25" t="s">
        <v>7261</v>
      </c>
    </row>
    <row r="3659" spans="1:23" hidden="1">
      <c r="A3659" s="25" t="s">
        <v>7261</v>
      </c>
      <c r="B3659" s="25" t="s">
        <v>8749</v>
      </c>
      <c r="C3659" s="25" t="s">
        <v>7282</v>
      </c>
      <c r="D3659" s="25" t="s">
        <v>5646</v>
      </c>
      <c r="E3659" s="25" t="s">
        <v>8140</v>
      </c>
      <c r="F3659" s="25" t="s">
        <v>15806</v>
      </c>
      <c r="G3659" s="25" t="s">
        <v>15807</v>
      </c>
      <c r="H3659" s="21">
        <v>9520.3700000000008</v>
      </c>
      <c r="I3659" s="25" t="s">
        <v>7296</v>
      </c>
      <c r="J3659" s="25" t="s">
        <v>7288</v>
      </c>
      <c r="K3659" s="25" t="s">
        <v>7495</v>
      </c>
      <c r="L3659" s="25" t="s">
        <v>7740</v>
      </c>
      <c r="M3659" s="21">
        <v>9520.3700000000008</v>
      </c>
      <c r="N3659" s="21">
        <v>9520.3700000000008</v>
      </c>
      <c r="O3659" s="21">
        <v>0</v>
      </c>
      <c r="P3659" s="21">
        <v>9520.3700000000008</v>
      </c>
      <c r="Q3659" s="25" t="s">
        <v>15808</v>
      </c>
      <c r="R3659" s="1" t="str">
        <f t="shared" si="61"/>
        <v>ST10011</v>
      </c>
      <c r="S3659" t="str">
        <f>VLOOKUP(R3659,Data!$C$2:$D$261,2,0)</f>
        <v>The Beechwood</v>
      </c>
      <c r="T3659">
        <f>COUNTIF('Feb 2022'!A:A,D3659)+COUNTIF('Mar 2022'!A:A,D3659)+COUNTIF('Apr 2022'!A:A,D3659)+COUNTIF('May 2022'!A:A,D3659)+COUNTIF('June 2022'!A:A,D3659)+COUNTIF('July 2022'!A:A,D3659)+COUNTIF('Aug 2022'!A:A,D3659)+COUNTIF('Sep 2022'!A:A,D3659)+COUNTIF('Oct 2022'!A:A,D3659)+COUNTIF('Dec 2022'!A:A,D3659)</f>
        <v>1</v>
      </c>
      <c r="U3659" t="str">
        <f>VLOOKUP(Q3659,'Capital Lookup'!A:B,2,FALSE)</f>
        <v>No</v>
      </c>
      <c r="V3659" s="2">
        <f>IFERROR(VLOOKUP(LEFT(F3659,10),'Find Purchase Orders'!B:J,9,FALSE),"")</f>
        <v>44756</v>
      </c>
      <c r="W3659" s="25" t="s">
        <v>7261</v>
      </c>
    </row>
    <row r="3660" spans="1:23" hidden="1">
      <c r="A3660" s="25" t="s">
        <v>7261</v>
      </c>
      <c r="B3660" s="25" t="s">
        <v>8108</v>
      </c>
      <c r="C3660" s="25" t="s">
        <v>7264</v>
      </c>
      <c r="D3660" s="25" t="s">
        <v>15809</v>
      </c>
      <c r="E3660" s="25" t="s">
        <v>7576</v>
      </c>
      <c r="F3660" s="25" t="s">
        <v>15810</v>
      </c>
      <c r="G3660" s="25" t="s">
        <v>15811</v>
      </c>
      <c r="H3660" s="21">
        <v>5456</v>
      </c>
      <c r="I3660" s="25" t="s">
        <v>7296</v>
      </c>
      <c r="J3660" s="25" t="s">
        <v>7288</v>
      </c>
      <c r="K3660" s="25" t="s">
        <v>7646</v>
      </c>
      <c r="L3660" s="25" t="s">
        <v>7652</v>
      </c>
      <c r="M3660" s="21">
        <v>5456</v>
      </c>
      <c r="N3660" s="21">
        <v>3130.1</v>
      </c>
      <c r="O3660" s="21">
        <v>2325.9</v>
      </c>
      <c r="P3660" s="21">
        <v>5456</v>
      </c>
      <c r="Q3660" s="25" t="s">
        <v>15812</v>
      </c>
      <c r="R3660" s="1" t="str">
        <f t="shared" si="61"/>
        <v>ST10049</v>
      </c>
      <c r="S3660" t="str">
        <f>VLOOKUP(R3660,Data!$C$2:$D$261,2,0)</f>
        <v>Colonel By</v>
      </c>
      <c r="T3660">
        <f>COUNTIF('Feb 2022'!A:A,D3660)+COUNTIF('Mar 2022'!A:A,D3660)+COUNTIF('Apr 2022'!A:A,D3660)+COUNTIF('May 2022'!A:A,D3660)+COUNTIF('June 2022'!A:A,D3660)+COUNTIF('July 2022'!A:A,D3660)+COUNTIF('Aug 2022'!A:A,D3660)+COUNTIF('Sep 2022'!A:A,D3660)+COUNTIF('Oct 2022'!A:A,D3660)+COUNTIF('Dec 2022'!A:A,D3660)</f>
        <v>0</v>
      </c>
      <c r="U3660" t="str">
        <f>VLOOKUP(Q3660,'Capital Lookup'!A:B,2,FALSE)</f>
        <v>Yes</v>
      </c>
      <c r="V3660" s="2">
        <f>IFERROR(VLOOKUP(LEFT(F3660,10),'Find Purchase Orders'!B:J,9,FALSE),"")</f>
        <v>44761</v>
      </c>
      <c r="W3660" s="25" t="s">
        <v>7261</v>
      </c>
    </row>
    <row r="3661" spans="1:23" hidden="1">
      <c r="A3661" s="25" t="s">
        <v>7261</v>
      </c>
      <c r="B3661" s="25" t="s">
        <v>8108</v>
      </c>
      <c r="C3661" s="25" t="s">
        <v>7264</v>
      </c>
      <c r="D3661" s="25" t="s">
        <v>15809</v>
      </c>
      <c r="E3661" s="25" t="s">
        <v>7576</v>
      </c>
      <c r="F3661" s="25" t="s">
        <v>15813</v>
      </c>
      <c r="G3661" s="25" t="s">
        <v>15811</v>
      </c>
      <c r="H3661" s="21">
        <v>1808</v>
      </c>
      <c r="I3661" s="25" t="s">
        <v>7296</v>
      </c>
      <c r="J3661" s="25" t="s">
        <v>7288</v>
      </c>
      <c r="K3661" s="25" t="s">
        <v>7646</v>
      </c>
      <c r="L3661" s="25" t="s">
        <v>7652</v>
      </c>
      <c r="M3661" s="21">
        <v>1808</v>
      </c>
      <c r="N3661" s="21">
        <v>1808</v>
      </c>
      <c r="O3661" s="21">
        <v>0</v>
      </c>
      <c r="P3661" s="21">
        <v>1808</v>
      </c>
      <c r="Q3661" s="25" t="s">
        <v>15812</v>
      </c>
      <c r="R3661" s="1" t="str">
        <f t="shared" si="61"/>
        <v>ST10049</v>
      </c>
      <c r="S3661" t="str">
        <f>VLOOKUP(R3661,Data!$C$2:$D$261,2,0)</f>
        <v>Colonel By</v>
      </c>
      <c r="T3661">
        <f>COUNTIF('Feb 2022'!A:A,D3661)+COUNTIF('Mar 2022'!A:A,D3661)+COUNTIF('Apr 2022'!A:A,D3661)+COUNTIF('May 2022'!A:A,D3661)+COUNTIF('June 2022'!A:A,D3661)+COUNTIF('July 2022'!A:A,D3661)+COUNTIF('Aug 2022'!A:A,D3661)+COUNTIF('Sep 2022'!A:A,D3661)+COUNTIF('Oct 2022'!A:A,D3661)+COUNTIF('Dec 2022'!A:A,D3661)</f>
        <v>0</v>
      </c>
      <c r="U3661" t="str">
        <f>VLOOKUP(Q3661,'Capital Lookup'!A:B,2,FALSE)</f>
        <v>Yes</v>
      </c>
      <c r="V3661" s="2">
        <f>IFERROR(VLOOKUP(LEFT(F3661,10),'Find Purchase Orders'!B:J,9,FALSE),"")</f>
        <v>44761</v>
      </c>
      <c r="W3661" s="25" t="s">
        <v>7261</v>
      </c>
    </row>
    <row r="3662" spans="1:23" hidden="1">
      <c r="A3662" s="25" t="s">
        <v>7261</v>
      </c>
      <c r="B3662" s="25" t="s">
        <v>8108</v>
      </c>
      <c r="C3662" s="25" t="s">
        <v>7264</v>
      </c>
      <c r="D3662" s="25" t="s">
        <v>15809</v>
      </c>
      <c r="E3662" s="25" t="s">
        <v>7576</v>
      </c>
      <c r="F3662" s="25" t="s">
        <v>15814</v>
      </c>
      <c r="G3662" s="25" t="s">
        <v>15811</v>
      </c>
      <c r="H3662" s="21">
        <v>30138.23</v>
      </c>
      <c r="I3662" s="25" t="s">
        <v>7287</v>
      </c>
      <c r="J3662" s="25" t="s">
        <v>7288</v>
      </c>
      <c r="K3662" s="25" t="s">
        <v>7646</v>
      </c>
      <c r="L3662" s="25" t="s">
        <v>7652</v>
      </c>
      <c r="M3662" s="21">
        <v>30138.23</v>
      </c>
      <c r="N3662" s="22">
        <v>0</v>
      </c>
      <c r="O3662" s="21">
        <v>30138.23</v>
      </c>
      <c r="P3662" s="21">
        <v>3467.23</v>
      </c>
      <c r="Q3662" s="25" t="s">
        <v>15812</v>
      </c>
      <c r="R3662" s="1" t="str">
        <f t="shared" si="61"/>
        <v>ST10049</v>
      </c>
      <c r="S3662" t="str">
        <f>VLOOKUP(R3662,Data!$C$2:$D$261,2,0)</f>
        <v>Colonel By</v>
      </c>
      <c r="T3662">
        <f>COUNTIF('Feb 2022'!A:A,D3662)+COUNTIF('Mar 2022'!A:A,D3662)+COUNTIF('Apr 2022'!A:A,D3662)+COUNTIF('May 2022'!A:A,D3662)+COUNTIF('June 2022'!A:A,D3662)+COUNTIF('July 2022'!A:A,D3662)+COUNTIF('Aug 2022'!A:A,D3662)+COUNTIF('Sep 2022'!A:A,D3662)+COUNTIF('Oct 2022'!A:A,D3662)+COUNTIF('Dec 2022'!A:A,D3662)</f>
        <v>0</v>
      </c>
      <c r="U3662" t="str">
        <f>VLOOKUP(Q3662,'Capital Lookup'!A:B,2,FALSE)</f>
        <v>Yes</v>
      </c>
      <c r="V3662" s="2">
        <f>IFERROR(VLOOKUP(LEFT(F3662,10),'Find Purchase Orders'!B:J,9,FALSE),"")</f>
        <v>44761</v>
      </c>
      <c r="W3662" s="25" t="s">
        <v>7261</v>
      </c>
    </row>
    <row r="3663" spans="1:23" hidden="1">
      <c r="A3663" s="25" t="s">
        <v>8607</v>
      </c>
      <c r="B3663" s="25" t="s">
        <v>10744</v>
      </c>
      <c r="C3663" s="25"/>
      <c r="D3663" s="25" t="s">
        <v>5729</v>
      </c>
      <c r="E3663" s="25" t="s">
        <v>8140</v>
      </c>
      <c r="F3663" s="25" t="s">
        <v>15815</v>
      </c>
      <c r="G3663" s="25" t="s">
        <v>15816</v>
      </c>
      <c r="H3663" s="21">
        <v>13692.79</v>
      </c>
      <c r="I3663" s="25" t="s">
        <v>7296</v>
      </c>
      <c r="J3663" s="25" t="s">
        <v>7288</v>
      </c>
      <c r="K3663" s="25" t="s">
        <v>7733</v>
      </c>
      <c r="L3663" s="25" t="s">
        <v>7734</v>
      </c>
      <c r="M3663" s="21">
        <v>13692.79</v>
      </c>
      <c r="N3663" s="21">
        <v>13692.79</v>
      </c>
      <c r="O3663" s="21">
        <v>0</v>
      </c>
      <c r="P3663" s="21">
        <v>13692.79</v>
      </c>
      <c r="Q3663" s="25" t="s">
        <v>15395</v>
      </c>
      <c r="R3663" s="1" t="str">
        <f t="shared" si="61"/>
        <v>ST10397</v>
      </c>
      <c r="S3663" t="e">
        <f>VLOOKUP(R3663,Data!$C$2:$D$261,2,0)</f>
        <v>#N/A</v>
      </c>
      <c r="T3663">
        <f>COUNTIF('Feb 2022'!A:A,D3663)+COUNTIF('Mar 2022'!A:A,D3663)+COUNTIF('Apr 2022'!A:A,D3663)+COUNTIF('May 2022'!A:A,D3663)+COUNTIF('June 2022'!A:A,D3663)+COUNTIF('July 2022'!A:A,D3663)+COUNTIF('Aug 2022'!A:A,D3663)+COUNTIF('Sep 2022'!A:A,D3663)+COUNTIF('Oct 2022'!A:A,D3663)+COUNTIF('Dec 2022'!A:A,D3663)</f>
        <v>1</v>
      </c>
      <c r="U3663" t="str">
        <f>VLOOKUP(Q3663,'Capital Lookup'!A:B,2,FALSE)</f>
        <v>No</v>
      </c>
      <c r="V3663" s="2">
        <f>IFERROR(VLOOKUP(LEFT(F3663,10),'Find Purchase Orders'!B:J,9,FALSE),"")</f>
        <v>44769</v>
      </c>
      <c r="W3663" s="25" t="s">
        <v>7261</v>
      </c>
    </row>
    <row r="3664" spans="1:23" hidden="1">
      <c r="A3664" s="25" t="s">
        <v>7269</v>
      </c>
      <c r="B3664" s="25" t="s">
        <v>9891</v>
      </c>
      <c r="C3664" s="25"/>
      <c r="D3664" s="25" t="s">
        <v>15817</v>
      </c>
      <c r="E3664" s="25" t="s">
        <v>11163</v>
      </c>
      <c r="H3664" s="21">
        <v>1819.65</v>
      </c>
      <c r="I3664" s="25" t="s">
        <v>7257</v>
      </c>
      <c r="K3664" s="25" t="s">
        <v>7289</v>
      </c>
      <c r="L3664" s="25" t="s">
        <v>7259</v>
      </c>
      <c r="M3664" s="22">
        <v>0</v>
      </c>
      <c r="N3664" s="22">
        <v>0</v>
      </c>
      <c r="O3664" s="21">
        <v>0</v>
      </c>
      <c r="P3664" s="21">
        <v>86.65</v>
      </c>
      <c r="Q3664" s="25" t="s">
        <v>11166</v>
      </c>
      <c r="R3664" s="1" t="str">
        <f t="shared" si="61"/>
        <v>ST10339</v>
      </c>
      <c r="S3664" t="str">
        <f>VLOOKUP(R3664,Data!$C$2:$D$261,2,0)</f>
        <v>Our Parents Home</v>
      </c>
      <c r="T3664">
        <f>COUNTIF('Feb 2022'!A:A,D3664)+COUNTIF('Mar 2022'!A:A,D3664)+COUNTIF('Apr 2022'!A:A,D3664)+COUNTIF('May 2022'!A:A,D3664)+COUNTIF('June 2022'!A:A,D3664)+COUNTIF('July 2022'!A:A,D3664)+COUNTIF('Aug 2022'!A:A,D3664)+COUNTIF('Sep 2022'!A:A,D3664)+COUNTIF('Oct 2022'!A:A,D3664)+COUNTIF('Dec 2022'!A:A,D3664)</f>
        <v>0</v>
      </c>
      <c r="U3664" t="str">
        <f>VLOOKUP(Q3664,'Capital Lookup'!A:B,2,FALSE)</f>
        <v>No</v>
      </c>
      <c r="V3664" s="2" t="str">
        <f>IFERROR(VLOOKUP(LEFT(F3664,10),'Find Purchase Orders'!B:J,9,FALSE),"")</f>
        <v/>
      </c>
      <c r="W3664" s="25" t="s">
        <v>7261</v>
      </c>
    </row>
    <row r="3665" spans="1:23" hidden="1">
      <c r="A3665" s="25" t="s">
        <v>7269</v>
      </c>
      <c r="B3665" s="25" t="s">
        <v>7953</v>
      </c>
      <c r="C3665" s="25" t="s">
        <v>7271</v>
      </c>
      <c r="D3665" s="25" t="s">
        <v>5648</v>
      </c>
      <c r="E3665" s="25" t="s">
        <v>7492</v>
      </c>
      <c r="F3665" s="25" t="s">
        <v>15818</v>
      </c>
      <c r="G3665" s="25" t="s">
        <v>15819</v>
      </c>
      <c r="H3665" s="21">
        <v>6274.95</v>
      </c>
      <c r="I3665" s="25" t="s">
        <v>7296</v>
      </c>
      <c r="J3665" s="25" t="s">
        <v>7288</v>
      </c>
      <c r="K3665" s="25" t="s">
        <v>7733</v>
      </c>
      <c r="L3665" s="25" t="s">
        <v>7734</v>
      </c>
      <c r="M3665" s="21">
        <v>6274.95</v>
      </c>
      <c r="N3665" s="22">
        <v>0</v>
      </c>
      <c r="O3665" s="21">
        <v>6274.95</v>
      </c>
      <c r="P3665" s="21">
        <v>6274.95</v>
      </c>
      <c r="Q3665" s="25" t="s">
        <v>15820</v>
      </c>
      <c r="R3665" s="1" t="str">
        <f t="shared" si="61"/>
        <v>ST10155</v>
      </c>
      <c r="S3665" t="str">
        <f>VLOOKUP(R3665,Data!$C$2:$D$261,2,0)</f>
        <v>Oak Terrace</v>
      </c>
      <c r="T3665">
        <f>COUNTIF('Feb 2022'!A:A,D3665)+COUNTIF('Mar 2022'!A:A,D3665)+COUNTIF('Apr 2022'!A:A,D3665)+COUNTIF('May 2022'!A:A,D3665)+COUNTIF('June 2022'!A:A,D3665)+COUNTIF('July 2022'!A:A,D3665)+COUNTIF('Aug 2022'!A:A,D3665)+COUNTIF('Sep 2022'!A:A,D3665)+COUNTIF('Oct 2022'!A:A,D3665)+COUNTIF('Dec 2022'!A:A,D3665)</f>
        <v>1</v>
      </c>
      <c r="U3665" t="str">
        <f>VLOOKUP(Q3665,'Capital Lookup'!A:B,2,FALSE)</f>
        <v>No</v>
      </c>
      <c r="V3665" s="2">
        <f>IFERROR(VLOOKUP(LEFT(F3665,10),'Find Purchase Orders'!B:J,9,FALSE),"")</f>
        <v>44757</v>
      </c>
      <c r="W3665" s="25" t="s">
        <v>7261</v>
      </c>
    </row>
    <row r="3666" spans="1:23" hidden="1">
      <c r="A3666" s="25" t="s">
        <v>7269</v>
      </c>
      <c r="B3666" s="25" t="s">
        <v>9891</v>
      </c>
      <c r="C3666" s="25"/>
      <c r="D3666" s="25" t="s">
        <v>5664</v>
      </c>
      <c r="E3666" s="25" t="s">
        <v>11163</v>
      </c>
      <c r="F3666" s="25" t="s">
        <v>15821</v>
      </c>
      <c r="G3666" s="25" t="s">
        <v>15822</v>
      </c>
      <c r="H3666" s="21">
        <v>1819.65</v>
      </c>
      <c r="I3666" s="25" t="s">
        <v>7296</v>
      </c>
      <c r="J3666" s="25" t="s">
        <v>7288</v>
      </c>
      <c r="K3666" s="25" t="s">
        <v>7289</v>
      </c>
      <c r="L3666" s="25" t="s">
        <v>7259</v>
      </c>
      <c r="M3666" s="21">
        <v>1819.65</v>
      </c>
      <c r="N3666" s="21">
        <v>1819.65</v>
      </c>
      <c r="O3666" s="21">
        <v>0</v>
      </c>
      <c r="P3666" s="21">
        <v>1819.65</v>
      </c>
      <c r="Q3666" s="25" t="s">
        <v>11166</v>
      </c>
      <c r="R3666" s="1" t="str">
        <f t="shared" si="61"/>
        <v>ST10339</v>
      </c>
      <c r="S3666" t="str">
        <f>VLOOKUP(R3666,Data!$C$2:$D$261,2,0)</f>
        <v>Our Parents Home</v>
      </c>
      <c r="T3666">
        <f>COUNTIF('Feb 2022'!A:A,D3666)+COUNTIF('Mar 2022'!A:A,D3666)+COUNTIF('Apr 2022'!A:A,D3666)+COUNTIF('May 2022'!A:A,D3666)+COUNTIF('June 2022'!A:A,D3666)+COUNTIF('July 2022'!A:A,D3666)+COUNTIF('Aug 2022'!A:A,D3666)+COUNTIF('Sep 2022'!A:A,D3666)+COUNTIF('Oct 2022'!A:A,D3666)+COUNTIF('Dec 2022'!A:A,D3666)</f>
        <v>1</v>
      </c>
      <c r="U3666" t="str">
        <f>VLOOKUP(Q3666,'Capital Lookup'!A:B,2,FALSE)</f>
        <v>No</v>
      </c>
      <c r="V3666" s="2">
        <f>IFERROR(VLOOKUP(LEFT(F3666,10),'Find Purchase Orders'!B:J,9,FALSE),"")</f>
        <v>44763</v>
      </c>
      <c r="W3666" s="25" t="s">
        <v>7261</v>
      </c>
    </row>
    <row r="3667" spans="1:23" hidden="1">
      <c r="A3667" s="25" t="s">
        <v>7261</v>
      </c>
      <c r="B3667" s="25" t="s">
        <v>8108</v>
      </c>
      <c r="C3667" s="25" t="s">
        <v>7264</v>
      </c>
      <c r="D3667" s="25" t="s">
        <v>15823</v>
      </c>
      <c r="E3667" s="25" t="s">
        <v>7576</v>
      </c>
      <c r="F3667" s="25" t="s">
        <v>15824</v>
      </c>
      <c r="G3667" s="25" t="s">
        <v>15811</v>
      </c>
      <c r="H3667" s="21">
        <v>221008.79</v>
      </c>
      <c r="I3667" s="25" t="s">
        <v>7287</v>
      </c>
      <c r="J3667" s="25" t="s">
        <v>7288</v>
      </c>
      <c r="K3667" s="25" t="s">
        <v>7646</v>
      </c>
      <c r="L3667" s="25" t="s">
        <v>7652</v>
      </c>
      <c r="M3667" s="21">
        <v>221008.79</v>
      </c>
      <c r="N3667" s="22">
        <v>0</v>
      </c>
      <c r="O3667" s="21">
        <v>221008.79</v>
      </c>
      <c r="P3667" s="21">
        <v>25425.79</v>
      </c>
      <c r="Q3667" s="25" t="s">
        <v>15812</v>
      </c>
      <c r="R3667" s="1" t="str">
        <f t="shared" si="61"/>
        <v>ST10049</v>
      </c>
      <c r="S3667" t="str">
        <f>VLOOKUP(R3667,Data!$C$2:$D$261,2,0)</f>
        <v>Colonel By</v>
      </c>
      <c r="T3667">
        <f>COUNTIF('Feb 2022'!A:A,D3667)+COUNTIF('Mar 2022'!A:A,D3667)+COUNTIF('Apr 2022'!A:A,D3667)+COUNTIF('May 2022'!A:A,D3667)+COUNTIF('June 2022'!A:A,D3667)+COUNTIF('July 2022'!A:A,D3667)+COUNTIF('Aug 2022'!A:A,D3667)+COUNTIF('Sep 2022'!A:A,D3667)+COUNTIF('Oct 2022'!A:A,D3667)+COUNTIF('Dec 2022'!A:A,D3667)</f>
        <v>0</v>
      </c>
      <c r="U3667" t="str">
        <f>VLOOKUP(Q3667,'Capital Lookup'!A:B,2,FALSE)</f>
        <v>Yes</v>
      </c>
      <c r="V3667" s="2">
        <f>IFERROR(VLOOKUP(LEFT(F3667,10),'Find Purchase Orders'!B:J,9,FALSE),"")</f>
        <v>44761</v>
      </c>
      <c r="W3667" s="25" t="s">
        <v>7261</v>
      </c>
    </row>
    <row r="3668" spans="1:23" hidden="1">
      <c r="A3668" s="25" t="s">
        <v>7261</v>
      </c>
      <c r="B3668" s="25" t="s">
        <v>8259</v>
      </c>
      <c r="C3668" s="25" t="s">
        <v>8260</v>
      </c>
      <c r="D3668" s="25" t="s">
        <v>15825</v>
      </c>
      <c r="E3668" s="25" t="s">
        <v>14814</v>
      </c>
      <c r="F3668" s="25" t="s">
        <v>15826</v>
      </c>
      <c r="G3668" s="25" t="s">
        <v>15827</v>
      </c>
      <c r="H3668" s="21">
        <v>3559.5</v>
      </c>
      <c r="I3668" s="25" t="s">
        <v>7296</v>
      </c>
      <c r="J3668" s="25" t="s">
        <v>7288</v>
      </c>
      <c r="K3668" s="25" t="s">
        <v>8265</v>
      </c>
      <c r="L3668" s="25" t="s">
        <v>12153</v>
      </c>
      <c r="M3668" s="21">
        <v>3559.5</v>
      </c>
      <c r="N3668" s="21">
        <v>3559.5</v>
      </c>
      <c r="O3668" s="21">
        <v>0</v>
      </c>
      <c r="P3668" s="21">
        <v>3559.5</v>
      </c>
      <c r="Q3668" s="25" t="s">
        <v>14815</v>
      </c>
      <c r="R3668" s="1" t="str">
        <f t="shared" si="61"/>
        <v>ST10260</v>
      </c>
      <c r="S3668" t="str">
        <f>VLOOKUP(R3668,Data!$C$2:$D$261,2,0)</f>
        <v>Support Office</v>
      </c>
      <c r="T3668">
        <f>COUNTIF('Feb 2022'!A:A,D3668)+COUNTIF('Mar 2022'!A:A,D3668)+COUNTIF('Apr 2022'!A:A,D3668)+COUNTIF('May 2022'!A:A,D3668)+COUNTIF('June 2022'!A:A,D3668)+COUNTIF('July 2022'!A:A,D3668)+COUNTIF('Aug 2022'!A:A,D3668)+COUNTIF('Sep 2022'!A:A,D3668)+COUNTIF('Oct 2022'!A:A,D3668)+COUNTIF('Dec 2022'!A:A,D3668)</f>
        <v>0</v>
      </c>
      <c r="U3668" t="str">
        <f>VLOOKUP(Q3668,'Capital Lookup'!A:B,2,FALSE)</f>
        <v>Yes</v>
      </c>
      <c r="V3668" s="2">
        <f>IFERROR(VLOOKUP(LEFT(F3668,10),'Find Purchase Orders'!B:J,9,FALSE),"")</f>
        <v>44778</v>
      </c>
      <c r="W3668" s="25" t="s">
        <v>7261</v>
      </c>
    </row>
    <row r="3669" spans="1:23" hidden="1">
      <c r="A3669" s="25" t="s">
        <v>10974</v>
      </c>
      <c r="B3669" s="25" t="s">
        <v>7657</v>
      </c>
      <c r="C3669" s="25" t="s">
        <v>7282</v>
      </c>
      <c r="D3669" s="25" t="s">
        <v>5665</v>
      </c>
      <c r="E3669" s="25" t="s">
        <v>7576</v>
      </c>
      <c r="F3669" s="25" t="s">
        <v>15828</v>
      </c>
      <c r="G3669" s="25" t="s">
        <v>15829</v>
      </c>
      <c r="H3669" s="21">
        <v>64904.61</v>
      </c>
      <c r="I3669" s="25" t="s">
        <v>7296</v>
      </c>
      <c r="J3669" s="25" t="s">
        <v>7288</v>
      </c>
      <c r="K3669" s="25" t="s">
        <v>7579</v>
      </c>
      <c r="L3669" s="25" t="s">
        <v>8156</v>
      </c>
      <c r="M3669" s="21">
        <v>64904.61</v>
      </c>
      <c r="N3669" s="21">
        <v>64904.61</v>
      </c>
      <c r="O3669" s="21">
        <v>0</v>
      </c>
      <c r="P3669" s="21">
        <v>64904.61</v>
      </c>
      <c r="Q3669" s="25" t="s">
        <v>15830</v>
      </c>
      <c r="R3669" s="1" t="str">
        <f t="shared" si="61"/>
        <v>ST10018</v>
      </c>
      <c r="S3669" t="str">
        <f>VLOOKUP(R3669,Data!$C$2:$D$261,2,0)</f>
        <v>The Annex</v>
      </c>
      <c r="T3669">
        <f>COUNTIF('Feb 2022'!A:A,D3669)+COUNTIF('Mar 2022'!A:A,D3669)+COUNTIF('Apr 2022'!A:A,D3669)+COUNTIF('May 2022'!A:A,D3669)+COUNTIF('June 2022'!A:A,D3669)+COUNTIF('July 2022'!A:A,D3669)+COUNTIF('Aug 2022'!A:A,D3669)+COUNTIF('Sep 2022'!A:A,D3669)+COUNTIF('Oct 2022'!A:A,D3669)+COUNTIF('Dec 2022'!A:A,D3669)</f>
        <v>1</v>
      </c>
      <c r="U3669" t="str">
        <f>VLOOKUP(Q3669,'Capital Lookup'!A:B,2,FALSE)</f>
        <v>No</v>
      </c>
      <c r="V3669" s="2">
        <f>IFERROR(VLOOKUP(LEFT(F3669,10),'Find Purchase Orders'!B:J,9,FALSE),"")</f>
        <v>44761</v>
      </c>
      <c r="W3669" s="25" t="s">
        <v>7261</v>
      </c>
    </row>
    <row r="3670" spans="1:23" hidden="1">
      <c r="A3670" s="25" t="s">
        <v>7261</v>
      </c>
      <c r="B3670" s="25" t="s">
        <v>8108</v>
      </c>
      <c r="C3670" s="25" t="s">
        <v>7264</v>
      </c>
      <c r="D3670" s="25" t="s">
        <v>5666</v>
      </c>
      <c r="E3670" s="25" t="s">
        <v>7576</v>
      </c>
      <c r="F3670" s="25" t="s">
        <v>15831</v>
      </c>
      <c r="G3670" s="25" t="s">
        <v>15832</v>
      </c>
      <c r="H3670" s="21">
        <v>22927.7</v>
      </c>
      <c r="I3670" s="25" t="s">
        <v>7287</v>
      </c>
      <c r="J3670" s="25" t="s">
        <v>7288</v>
      </c>
      <c r="K3670" s="25" t="s">
        <v>7646</v>
      </c>
      <c r="L3670" s="25" t="s">
        <v>8551</v>
      </c>
      <c r="M3670" s="21">
        <v>22927.7</v>
      </c>
      <c r="N3670" s="22">
        <v>0</v>
      </c>
      <c r="O3670" s="21">
        <v>22927.7</v>
      </c>
      <c r="P3670" s="21">
        <v>2637.7</v>
      </c>
      <c r="Q3670" s="25" t="s">
        <v>15833</v>
      </c>
      <c r="R3670" s="1" t="str">
        <f t="shared" si="61"/>
        <v>ST10049</v>
      </c>
      <c r="S3670" t="str">
        <f>VLOOKUP(R3670,Data!$C$2:$D$261,2,0)</f>
        <v>Colonel By</v>
      </c>
      <c r="T3670">
        <f>COUNTIF('Feb 2022'!A:A,D3670)+COUNTIF('Mar 2022'!A:A,D3670)+COUNTIF('Apr 2022'!A:A,D3670)+COUNTIF('May 2022'!A:A,D3670)+COUNTIF('June 2022'!A:A,D3670)+COUNTIF('July 2022'!A:A,D3670)+COUNTIF('Aug 2022'!A:A,D3670)+COUNTIF('Sep 2022'!A:A,D3670)+COUNTIF('Oct 2022'!A:A,D3670)+COUNTIF('Dec 2022'!A:A,D3670)</f>
        <v>1</v>
      </c>
      <c r="U3670" t="str">
        <f>VLOOKUP(Q3670,'Capital Lookup'!A:B,2,FALSE)</f>
        <v>No</v>
      </c>
      <c r="V3670" s="2">
        <f>IFERROR(VLOOKUP(LEFT(F3670,10),'Find Purchase Orders'!B:J,9,FALSE),"")</f>
        <v>44763</v>
      </c>
      <c r="W3670" s="25" t="s">
        <v>7261</v>
      </c>
    </row>
    <row r="3671" spans="1:23" hidden="1">
      <c r="A3671" s="25" t="s">
        <v>7261</v>
      </c>
      <c r="B3671" s="25" t="s">
        <v>7889</v>
      </c>
      <c r="C3671" s="25" t="s">
        <v>7282</v>
      </c>
      <c r="D3671" s="25" t="s">
        <v>5650</v>
      </c>
      <c r="E3671" s="25" t="s">
        <v>7500</v>
      </c>
      <c r="F3671" s="25" t="s">
        <v>15834</v>
      </c>
      <c r="G3671" s="25" t="s">
        <v>15835</v>
      </c>
      <c r="H3671" s="21">
        <v>1921</v>
      </c>
      <c r="I3671" s="25" t="s">
        <v>7296</v>
      </c>
      <c r="J3671" s="25" t="s">
        <v>7288</v>
      </c>
      <c r="K3671" s="25" t="s">
        <v>9320</v>
      </c>
      <c r="L3671" s="25" t="s">
        <v>10079</v>
      </c>
      <c r="M3671" s="21">
        <v>1921</v>
      </c>
      <c r="N3671" s="21">
        <v>1921</v>
      </c>
      <c r="O3671" s="21">
        <v>0</v>
      </c>
      <c r="P3671" s="21">
        <v>1921</v>
      </c>
      <c r="Q3671" s="25" t="s">
        <v>15836</v>
      </c>
      <c r="R3671" s="1" t="str">
        <f t="shared" si="61"/>
        <v>ST10038</v>
      </c>
      <c r="S3671" t="str">
        <f>VLOOKUP(R3671,Data!$C$2:$D$261,2,0)</f>
        <v>St. Lawrence Place</v>
      </c>
      <c r="T3671">
        <f>COUNTIF('Feb 2022'!A:A,D3671)+COUNTIF('Mar 2022'!A:A,D3671)+COUNTIF('Apr 2022'!A:A,D3671)+COUNTIF('May 2022'!A:A,D3671)+COUNTIF('June 2022'!A:A,D3671)+COUNTIF('July 2022'!A:A,D3671)+COUNTIF('Aug 2022'!A:A,D3671)+COUNTIF('Sep 2022'!A:A,D3671)+COUNTIF('Oct 2022'!A:A,D3671)+COUNTIF('Dec 2022'!A:A,D3671)</f>
        <v>1</v>
      </c>
      <c r="U3671" t="str">
        <f>VLOOKUP(Q3671,'Capital Lookup'!A:B,2,FALSE)</f>
        <v>No</v>
      </c>
      <c r="V3671" s="2">
        <f>IFERROR(VLOOKUP(LEFT(F3671,10),'Find Purchase Orders'!B:J,9,FALSE),"")</f>
        <v>44760</v>
      </c>
      <c r="W3671" s="25" t="s">
        <v>7261</v>
      </c>
    </row>
    <row r="3672" spans="1:23" hidden="1">
      <c r="A3672" s="25" t="s">
        <v>7261</v>
      </c>
      <c r="B3672" s="25" t="s">
        <v>8749</v>
      </c>
      <c r="C3672" s="25" t="s">
        <v>7282</v>
      </c>
      <c r="D3672" s="25" t="s">
        <v>5667</v>
      </c>
      <c r="E3672" s="25" t="s">
        <v>8750</v>
      </c>
      <c r="F3672" s="25" t="s">
        <v>15837</v>
      </c>
      <c r="G3672" s="25" t="s">
        <v>15838</v>
      </c>
      <c r="H3672" s="21">
        <v>9431.7800000000007</v>
      </c>
      <c r="I3672" s="25" t="s">
        <v>7296</v>
      </c>
      <c r="J3672" s="25" t="s">
        <v>7288</v>
      </c>
      <c r="K3672" s="25" t="s">
        <v>7262</v>
      </c>
      <c r="L3672" s="25" t="s">
        <v>7259</v>
      </c>
      <c r="M3672" s="21">
        <v>9431.7800000000007</v>
      </c>
      <c r="N3672" s="21">
        <v>9431.7900000000009</v>
      </c>
      <c r="O3672" s="21">
        <v>-0.01</v>
      </c>
      <c r="P3672" s="21">
        <v>9431.7800000000007</v>
      </c>
      <c r="Q3672" s="25" t="s">
        <v>8865</v>
      </c>
      <c r="R3672" s="1" t="str">
        <f t="shared" si="61"/>
        <v>ST10011</v>
      </c>
      <c r="S3672" t="str">
        <f>VLOOKUP(R3672,Data!$C$2:$D$261,2,0)</f>
        <v>The Beechwood</v>
      </c>
      <c r="T3672">
        <f>COUNTIF('Feb 2022'!A:A,D3672)+COUNTIF('Mar 2022'!A:A,D3672)+COUNTIF('Apr 2022'!A:A,D3672)+COUNTIF('May 2022'!A:A,D3672)+COUNTIF('June 2022'!A:A,D3672)+COUNTIF('July 2022'!A:A,D3672)+COUNTIF('Aug 2022'!A:A,D3672)+COUNTIF('Sep 2022'!A:A,D3672)+COUNTIF('Oct 2022'!A:A,D3672)+COUNTIF('Dec 2022'!A:A,D3672)</f>
        <v>1</v>
      </c>
      <c r="U3672" t="str">
        <f>VLOOKUP(Q3672,'Capital Lookup'!A:B,2,FALSE)</f>
        <v>No</v>
      </c>
      <c r="V3672" s="2">
        <f>IFERROR(VLOOKUP(LEFT(F3672,10),'Find Purchase Orders'!B:J,9,FALSE),"")</f>
        <v>44761</v>
      </c>
      <c r="W3672" s="25" t="s">
        <v>7261</v>
      </c>
    </row>
    <row r="3673" spans="1:23" hidden="1">
      <c r="A3673" s="25" t="s">
        <v>7261</v>
      </c>
      <c r="B3673" s="25" t="s">
        <v>8749</v>
      </c>
      <c r="C3673" s="25" t="s">
        <v>7282</v>
      </c>
      <c r="D3673" s="25" t="s">
        <v>5668</v>
      </c>
      <c r="E3673" s="25" t="s">
        <v>8750</v>
      </c>
      <c r="F3673" s="25" t="s">
        <v>15839</v>
      </c>
      <c r="G3673" s="25" t="s">
        <v>15840</v>
      </c>
      <c r="H3673" s="21">
        <v>13774.99</v>
      </c>
      <c r="I3673" s="25" t="s">
        <v>7296</v>
      </c>
      <c r="J3673" s="25" t="s">
        <v>7288</v>
      </c>
      <c r="K3673" s="25" t="s">
        <v>7262</v>
      </c>
      <c r="L3673" s="25" t="s">
        <v>7259</v>
      </c>
      <c r="M3673" s="21">
        <v>13774.99</v>
      </c>
      <c r="N3673" s="21">
        <v>13774.99</v>
      </c>
      <c r="O3673" s="21">
        <v>0</v>
      </c>
      <c r="P3673" s="21">
        <v>13774.99</v>
      </c>
      <c r="Q3673" s="25" t="s">
        <v>8865</v>
      </c>
      <c r="R3673" s="1" t="str">
        <f t="shared" si="61"/>
        <v>ST10011</v>
      </c>
      <c r="S3673" t="str">
        <f>VLOOKUP(R3673,Data!$C$2:$D$261,2,0)</f>
        <v>The Beechwood</v>
      </c>
      <c r="T3673">
        <f>COUNTIF('Feb 2022'!A:A,D3673)+COUNTIF('Mar 2022'!A:A,D3673)+COUNTIF('Apr 2022'!A:A,D3673)+COUNTIF('May 2022'!A:A,D3673)+COUNTIF('June 2022'!A:A,D3673)+COUNTIF('July 2022'!A:A,D3673)+COUNTIF('Aug 2022'!A:A,D3673)+COUNTIF('Sep 2022'!A:A,D3673)+COUNTIF('Oct 2022'!A:A,D3673)+COUNTIF('Dec 2022'!A:A,D3673)</f>
        <v>1</v>
      </c>
      <c r="U3673" t="str">
        <f>VLOOKUP(Q3673,'Capital Lookup'!A:B,2,FALSE)</f>
        <v>No</v>
      </c>
      <c r="V3673" s="2">
        <f>IFERROR(VLOOKUP(LEFT(F3673,10),'Find Purchase Orders'!B:J,9,FALSE),"")</f>
        <v>44761</v>
      </c>
      <c r="W3673" s="25" t="s">
        <v>7261</v>
      </c>
    </row>
    <row r="3674" spans="1:23" hidden="1">
      <c r="A3674" s="25" t="s">
        <v>7261</v>
      </c>
      <c r="B3674" s="25" t="s">
        <v>8749</v>
      </c>
      <c r="C3674" s="25" t="s">
        <v>7282</v>
      </c>
      <c r="D3674" s="25" t="s">
        <v>5668</v>
      </c>
      <c r="E3674" s="25" t="s">
        <v>8750</v>
      </c>
      <c r="F3674" s="25" t="s">
        <v>15841</v>
      </c>
      <c r="G3674" s="25" t="s">
        <v>15842</v>
      </c>
      <c r="H3674" s="21">
        <v>755.97</v>
      </c>
      <c r="I3674" s="25" t="s">
        <v>7296</v>
      </c>
      <c r="J3674" s="25" t="s">
        <v>7288</v>
      </c>
      <c r="K3674" s="25" t="s">
        <v>7262</v>
      </c>
      <c r="L3674" s="25" t="s">
        <v>7259</v>
      </c>
      <c r="M3674" s="21">
        <v>755.97</v>
      </c>
      <c r="N3674" s="21">
        <v>755.97</v>
      </c>
      <c r="O3674" s="21">
        <v>0</v>
      </c>
      <c r="P3674" s="21">
        <v>755.97</v>
      </c>
      <c r="Q3674" s="25" t="s">
        <v>8865</v>
      </c>
      <c r="R3674" s="1" t="str">
        <f t="shared" si="61"/>
        <v>ST10011</v>
      </c>
      <c r="S3674" t="str">
        <f>VLOOKUP(R3674,Data!$C$2:$D$261,2,0)</f>
        <v>The Beechwood</v>
      </c>
      <c r="T3674">
        <f>COUNTIF('Feb 2022'!A:A,D3674)+COUNTIF('Mar 2022'!A:A,D3674)+COUNTIF('Apr 2022'!A:A,D3674)+COUNTIF('May 2022'!A:A,D3674)+COUNTIF('June 2022'!A:A,D3674)+COUNTIF('July 2022'!A:A,D3674)+COUNTIF('Aug 2022'!A:A,D3674)+COUNTIF('Sep 2022'!A:A,D3674)+COUNTIF('Oct 2022'!A:A,D3674)+COUNTIF('Dec 2022'!A:A,D3674)</f>
        <v>1</v>
      </c>
      <c r="U3674" t="str">
        <f>VLOOKUP(Q3674,'Capital Lookup'!A:B,2,FALSE)</f>
        <v>No</v>
      </c>
      <c r="V3674" s="2">
        <f>IFERROR(VLOOKUP(LEFT(F3674,10),'Find Purchase Orders'!B:J,9,FALSE),"")</f>
        <v>44761</v>
      </c>
      <c r="W3674" s="25" t="s">
        <v>7261</v>
      </c>
    </row>
    <row r="3675" spans="1:23" hidden="1">
      <c r="A3675" s="25" t="s">
        <v>7261</v>
      </c>
      <c r="B3675" s="25" t="s">
        <v>9929</v>
      </c>
      <c r="C3675" s="25" t="s">
        <v>7264</v>
      </c>
      <c r="D3675" s="25" t="s">
        <v>5669</v>
      </c>
      <c r="E3675" s="25" t="s">
        <v>8443</v>
      </c>
      <c r="F3675" s="25" t="s">
        <v>15843</v>
      </c>
      <c r="G3675" s="25" t="s">
        <v>15844</v>
      </c>
      <c r="H3675" s="21">
        <v>8519.84</v>
      </c>
      <c r="I3675" s="25" t="s">
        <v>7296</v>
      </c>
      <c r="J3675" s="25" t="s">
        <v>7288</v>
      </c>
      <c r="K3675" s="25" t="s">
        <v>7495</v>
      </c>
      <c r="L3675" s="25" t="s">
        <v>8097</v>
      </c>
      <c r="M3675" s="21">
        <v>8519.84</v>
      </c>
      <c r="N3675" s="21">
        <v>8519.84</v>
      </c>
      <c r="O3675" s="21">
        <v>0</v>
      </c>
      <c r="P3675" s="21">
        <v>8519.84</v>
      </c>
      <c r="Q3675" s="25" t="s">
        <v>15845</v>
      </c>
      <c r="R3675" s="1" t="str">
        <f t="shared" si="61"/>
        <v>ST10057</v>
      </c>
      <c r="S3675" t="str">
        <f>VLOOKUP(R3675,Data!$C$2:$D$261,2,0)</f>
        <v>Parkwood Court</v>
      </c>
      <c r="T3675">
        <f>COUNTIF('Feb 2022'!A:A,D3675)+COUNTIF('Mar 2022'!A:A,D3675)+COUNTIF('Apr 2022'!A:A,D3675)+COUNTIF('May 2022'!A:A,D3675)+COUNTIF('June 2022'!A:A,D3675)+COUNTIF('July 2022'!A:A,D3675)+COUNTIF('Aug 2022'!A:A,D3675)+COUNTIF('Sep 2022'!A:A,D3675)+COUNTIF('Oct 2022'!A:A,D3675)+COUNTIF('Dec 2022'!A:A,D3675)</f>
        <v>1</v>
      </c>
      <c r="U3675" t="str">
        <f>VLOOKUP(Q3675,'Capital Lookup'!A:B,2,FALSE)</f>
        <v>No</v>
      </c>
      <c r="V3675" s="2">
        <f>IFERROR(VLOOKUP(LEFT(F3675,10),'Find Purchase Orders'!B:J,9,FALSE),"")</f>
        <v>44763</v>
      </c>
      <c r="W3675" s="25" t="s">
        <v>7261</v>
      </c>
    </row>
    <row r="3676" spans="1:23" hidden="1">
      <c r="A3676" s="25" t="s">
        <v>7252</v>
      </c>
      <c r="B3676" s="25" t="s">
        <v>7574</v>
      </c>
      <c r="C3676" s="25" t="s">
        <v>7254</v>
      </c>
      <c r="D3676" s="25" t="s">
        <v>15846</v>
      </c>
      <c r="E3676" s="25" t="s">
        <v>7576</v>
      </c>
      <c r="F3676" s="25" t="s">
        <v>15847</v>
      </c>
      <c r="G3676" s="25" t="s">
        <v>15848</v>
      </c>
      <c r="H3676" s="21">
        <v>3898.5</v>
      </c>
      <c r="I3676" s="25" t="s">
        <v>7296</v>
      </c>
      <c r="J3676" s="25" t="s">
        <v>7288</v>
      </c>
      <c r="K3676" s="25" t="s">
        <v>7646</v>
      </c>
      <c r="L3676" s="25" t="s">
        <v>7652</v>
      </c>
      <c r="M3676" s="21">
        <v>3898.5</v>
      </c>
      <c r="N3676" s="22">
        <v>0</v>
      </c>
      <c r="O3676" s="21">
        <v>3898.5</v>
      </c>
      <c r="P3676" s="21">
        <v>3898.5</v>
      </c>
      <c r="Q3676" s="25" t="s">
        <v>15849</v>
      </c>
      <c r="R3676" s="1" t="str">
        <f t="shared" si="61"/>
        <v>ST10039</v>
      </c>
      <c r="S3676" t="str">
        <f>VLOOKUP(R3676,Data!$C$2:$D$261,2,0)</f>
        <v>Barrhaven</v>
      </c>
      <c r="T3676">
        <f>COUNTIF('Feb 2022'!A:A,D3676)+COUNTIF('Mar 2022'!A:A,D3676)+COUNTIF('Apr 2022'!A:A,D3676)+COUNTIF('May 2022'!A:A,D3676)+COUNTIF('June 2022'!A:A,D3676)+COUNTIF('July 2022'!A:A,D3676)+COUNTIF('Aug 2022'!A:A,D3676)+COUNTIF('Sep 2022'!A:A,D3676)+COUNTIF('Oct 2022'!A:A,D3676)+COUNTIF('Dec 2022'!A:A,D3676)</f>
        <v>0</v>
      </c>
      <c r="U3676" t="str">
        <f>VLOOKUP(Q3676,'Capital Lookup'!A:B,2,FALSE)</f>
        <v>Yes</v>
      </c>
      <c r="V3676" s="2">
        <f>IFERROR(VLOOKUP(LEFT(F3676,10),'Find Purchase Orders'!B:J,9,FALSE),"")</f>
        <v>44763</v>
      </c>
      <c r="W3676" s="25" t="s">
        <v>7261</v>
      </c>
    </row>
    <row r="3677" spans="1:23" hidden="1">
      <c r="A3677" s="25" t="s">
        <v>7252</v>
      </c>
      <c r="B3677" s="25" t="s">
        <v>7574</v>
      </c>
      <c r="C3677" s="25" t="s">
        <v>7254</v>
      </c>
      <c r="D3677" s="25" t="s">
        <v>15846</v>
      </c>
      <c r="E3677" s="25" t="s">
        <v>7576</v>
      </c>
      <c r="F3677" s="25" t="s">
        <v>15850</v>
      </c>
      <c r="G3677" s="25" t="s">
        <v>15848</v>
      </c>
      <c r="H3677" s="21">
        <v>4107.55</v>
      </c>
      <c r="I3677" s="25" t="s">
        <v>7287</v>
      </c>
      <c r="J3677" s="25" t="s">
        <v>7288</v>
      </c>
      <c r="K3677" s="25" t="s">
        <v>7646</v>
      </c>
      <c r="L3677" s="25" t="s">
        <v>7652</v>
      </c>
      <c r="M3677" s="21">
        <v>4107.55</v>
      </c>
      <c r="N3677" s="22">
        <v>0</v>
      </c>
      <c r="O3677" s="21">
        <v>4107.55</v>
      </c>
      <c r="P3677" s="21">
        <v>472.55</v>
      </c>
      <c r="Q3677" s="25" t="s">
        <v>15849</v>
      </c>
      <c r="R3677" s="1" t="str">
        <f t="shared" si="61"/>
        <v>ST10039</v>
      </c>
      <c r="S3677" t="str">
        <f>VLOOKUP(R3677,Data!$C$2:$D$261,2,0)</f>
        <v>Barrhaven</v>
      </c>
      <c r="T3677">
        <f>COUNTIF('Feb 2022'!A:A,D3677)+COUNTIF('Mar 2022'!A:A,D3677)+COUNTIF('Apr 2022'!A:A,D3677)+COUNTIF('May 2022'!A:A,D3677)+COUNTIF('June 2022'!A:A,D3677)+COUNTIF('July 2022'!A:A,D3677)+COUNTIF('Aug 2022'!A:A,D3677)+COUNTIF('Sep 2022'!A:A,D3677)+COUNTIF('Oct 2022'!A:A,D3677)+COUNTIF('Dec 2022'!A:A,D3677)</f>
        <v>0</v>
      </c>
      <c r="U3677" t="str">
        <f>VLOOKUP(Q3677,'Capital Lookup'!A:B,2,FALSE)</f>
        <v>Yes</v>
      </c>
      <c r="V3677" s="2">
        <f>IFERROR(VLOOKUP(LEFT(F3677,10),'Find Purchase Orders'!B:J,9,FALSE),"")</f>
        <v>44763</v>
      </c>
      <c r="W3677" s="25" t="s">
        <v>7261</v>
      </c>
    </row>
    <row r="3678" spans="1:23" hidden="1">
      <c r="A3678" s="25" t="s">
        <v>7252</v>
      </c>
      <c r="B3678" s="25" t="s">
        <v>7574</v>
      </c>
      <c r="C3678" s="25" t="s">
        <v>7254</v>
      </c>
      <c r="D3678" s="25" t="s">
        <v>15846</v>
      </c>
      <c r="E3678" s="25" t="s">
        <v>7576</v>
      </c>
      <c r="F3678" s="25" t="s">
        <v>15851</v>
      </c>
      <c r="G3678" s="25" t="s">
        <v>15848</v>
      </c>
      <c r="H3678" s="21">
        <v>1808</v>
      </c>
      <c r="I3678" s="25" t="s">
        <v>7296</v>
      </c>
      <c r="J3678" s="25" t="s">
        <v>7288</v>
      </c>
      <c r="K3678" s="25" t="s">
        <v>7646</v>
      </c>
      <c r="L3678" s="25" t="s">
        <v>7652</v>
      </c>
      <c r="M3678" s="21">
        <v>1808</v>
      </c>
      <c r="N3678" s="21">
        <v>1808</v>
      </c>
      <c r="O3678" s="21">
        <v>0</v>
      </c>
      <c r="P3678" s="21">
        <v>1808</v>
      </c>
      <c r="Q3678" s="25" t="s">
        <v>15849</v>
      </c>
      <c r="R3678" s="1" t="str">
        <f t="shared" si="61"/>
        <v>ST10039</v>
      </c>
      <c r="S3678" t="str">
        <f>VLOOKUP(R3678,Data!$C$2:$D$261,2,0)</f>
        <v>Barrhaven</v>
      </c>
      <c r="T3678">
        <f>COUNTIF('Feb 2022'!A:A,D3678)+COUNTIF('Mar 2022'!A:A,D3678)+COUNTIF('Apr 2022'!A:A,D3678)+COUNTIF('May 2022'!A:A,D3678)+COUNTIF('June 2022'!A:A,D3678)+COUNTIF('July 2022'!A:A,D3678)+COUNTIF('Aug 2022'!A:A,D3678)+COUNTIF('Sep 2022'!A:A,D3678)+COUNTIF('Oct 2022'!A:A,D3678)+COUNTIF('Dec 2022'!A:A,D3678)</f>
        <v>0</v>
      </c>
      <c r="U3678" t="str">
        <f>VLOOKUP(Q3678,'Capital Lookup'!A:B,2,FALSE)</f>
        <v>Yes</v>
      </c>
      <c r="V3678" s="2">
        <f>IFERROR(VLOOKUP(LEFT(F3678,10),'Find Purchase Orders'!B:J,9,FALSE),"")</f>
        <v>44763</v>
      </c>
      <c r="W3678" s="25" t="s">
        <v>7261</v>
      </c>
    </row>
    <row r="3679" spans="1:23" hidden="1">
      <c r="A3679" s="25" t="s">
        <v>7252</v>
      </c>
      <c r="B3679" s="25" t="s">
        <v>7574</v>
      </c>
      <c r="C3679" s="25" t="s">
        <v>7254</v>
      </c>
      <c r="D3679" s="25" t="s">
        <v>15846</v>
      </c>
      <c r="E3679" s="25" t="s">
        <v>7576</v>
      </c>
      <c r="F3679" s="25" t="s">
        <v>15852</v>
      </c>
      <c r="G3679" s="25" t="s">
        <v>15848</v>
      </c>
      <c r="H3679" s="21">
        <v>1017</v>
      </c>
      <c r="I3679" s="25" t="s">
        <v>7296</v>
      </c>
      <c r="J3679" s="25" t="s">
        <v>7288</v>
      </c>
      <c r="K3679" s="25" t="s">
        <v>7646</v>
      </c>
      <c r="L3679" s="25" t="s">
        <v>7652</v>
      </c>
      <c r="M3679" s="21">
        <v>1017</v>
      </c>
      <c r="N3679" s="21">
        <v>1017</v>
      </c>
      <c r="O3679" s="21">
        <v>0</v>
      </c>
      <c r="P3679" s="21">
        <v>1017</v>
      </c>
      <c r="Q3679" s="25" t="s">
        <v>15849</v>
      </c>
      <c r="R3679" s="1" t="str">
        <f t="shared" si="61"/>
        <v>ST10039</v>
      </c>
      <c r="S3679" t="str">
        <f>VLOOKUP(R3679,Data!$C$2:$D$261,2,0)</f>
        <v>Barrhaven</v>
      </c>
      <c r="T3679">
        <f>COUNTIF('Feb 2022'!A:A,D3679)+COUNTIF('Mar 2022'!A:A,D3679)+COUNTIF('Apr 2022'!A:A,D3679)+COUNTIF('May 2022'!A:A,D3679)+COUNTIF('June 2022'!A:A,D3679)+COUNTIF('July 2022'!A:A,D3679)+COUNTIF('Aug 2022'!A:A,D3679)+COUNTIF('Sep 2022'!A:A,D3679)+COUNTIF('Oct 2022'!A:A,D3679)+COUNTIF('Dec 2022'!A:A,D3679)</f>
        <v>0</v>
      </c>
      <c r="U3679" t="str">
        <f>VLOOKUP(Q3679,'Capital Lookup'!A:B,2,FALSE)</f>
        <v>Yes</v>
      </c>
      <c r="V3679" s="2">
        <f>IFERROR(VLOOKUP(LEFT(F3679,10),'Find Purchase Orders'!B:J,9,FALSE),"")</f>
        <v>44763</v>
      </c>
      <c r="W3679" s="25" t="s">
        <v>7261</v>
      </c>
    </row>
    <row r="3680" spans="1:23" hidden="1">
      <c r="A3680" s="25" t="s">
        <v>7252</v>
      </c>
      <c r="B3680" s="25" t="s">
        <v>7574</v>
      </c>
      <c r="C3680" s="25" t="s">
        <v>7254</v>
      </c>
      <c r="D3680" s="25" t="s">
        <v>15846</v>
      </c>
      <c r="E3680" s="25" t="s">
        <v>7576</v>
      </c>
      <c r="F3680" s="25" t="s">
        <v>15853</v>
      </c>
      <c r="G3680" s="25" t="s">
        <v>15848</v>
      </c>
      <c r="H3680" s="21">
        <v>39292.36</v>
      </c>
      <c r="I3680" s="25" t="s">
        <v>7287</v>
      </c>
      <c r="J3680" s="25" t="s">
        <v>7288</v>
      </c>
      <c r="K3680" s="25" t="s">
        <v>7646</v>
      </c>
      <c r="L3680" s="25" t="s">
        <v>7652</v>
      </c>
      <c r="M3680" s="21">
        <v>39292.36</v>
      </c>
      <c r="N3680" s="22">
        <v>0</v>
      </c>
      <c r="O3680" s="21">
        <v>39292.36</v>
      </c>
      <c r="P3680" s="21">
        <v>4520.3599999999997</v>
      </c>
      <c r="Q3680" s="25" t="s">
        <v>15849</v>
      </c>
      <c r="R3680" s="1" t="str">
        <f t="shared" si="61"/>
        <v>ST10039</v>
      </c>
      <c r="S3680" t="str">
        <f>VLOOKUP(R3680,Data!$C$2:$D$261,2,0)</f>
        <v>Barrhaven</v>
      </c>
      <c r="T3680">
        <f>COUNTIF('Feb 2022'!A:A,D3680)+COUNTIF('Mar 2022'!A:A,D3680)+COUNTIF('Apr 2022'!A:A,D3680)+COUNTIF('May 2022'!A:A,D3680)+COUNTIF('June 2022'!A:A,D3680)+COUNTIF('July 2022'!A:A,D3680)+COUNTIF('Aug 2022'!A:A,D3680)+COUNTIF('Sep 2022'!A:A,D3680)+COUNTIF('Oct 2022'!A:A,D3680)+COUNTIF('Dec 2022'!A:A,D3680)</f>
        <v>0</v>
      </c>
      <c r="U3680" t="str">
        <f>VLOOKUP(Q3680,'Capital Lookup'!A:B,2,FALSE)</f>
        <v>Yes</v>
      </c>
      <c r="V3680" s="2">
        <f>IFERROR(VLOOKUP(LEFT(F3680,10),'Find Purchase Orders'!B:J,9,FALSE),"")</f>
        <v>44763</v>
      </c>
      <c r="W3680" s="25" t="s">
        <v>7261</v>
      </c>
    </row>
    <row r="3681" spans="1:23" hidden="1">
      <c r="A3681" s="25" t="s">
        <v>7261</v>
      </c>
      <c r="B3681" s="25" t="s">
        <v>7863</v>
      </c>
      <c r="C3681" s="25" t="s">
        <v>7282</v>
      </c>
      <c r="D3681" s="25" t="s">
        <v>5652</v>
      </c>
      <c r="E3681" s="25" t="s">
        <v>15383</v>
      </c>
      <c r="F3681" s="25" t="s">
        <v>15854</v>
      </c>
      <c r="G3681" s="25" t="s">
        <v>15855</v>
      </c>
      <c r="H3681" s="21">
        <v>7899.08</v>
      </c>
      <c r="I3681" s="25" t="s">
        <v>7296</v>
      </c>
      <c r="J3681" s="25" t="s">
        <v>7288</v>
      </c>
      <c r="K3681" s="25" t="s">
        <v>7262</v>
      </c>
      <c r="L3681" s="25" t="s">
        <v>7259</v>
      </c>
      <c r="M3681" s="21">
        <v>7899.08</v>
      </c>
      <c r="N3681" s="21">
        <v>7899.08</v>
      </c>
      <c r="O3681" s="21">
        <v>0</v>
      </c>
      <c r="P3681" s="21">
        <v>7899.08</v>
      </c>
      <c r="Q3681" s="25" t="s">
        <v>7868</v>
      </c>
      <c r="R3681" s="1" t="str">
        <f t="shared" si="61"/>
        <v>ST10029</v>
      </c>
      <c r="S3681" t="str">
        <f>VLOOKUP(R3681,Data!$C$2:$D$261,2,0)</f>
        <v>Leaside</v>
      </c>
      <c r="T3681">
        <f>COUNTIF('Feb 2022'!A:A,D3681)+COUNTIF('Mar 2022'!A:A,D3681)+COUNTIF('Apr 2022'!A:A,D3681)+COUNTIF('May 2022'!A:A,D3681)+COUNTIF('June 2022'!A:A,D3681)+COUNTIF('July 2022'!A:A,D3681)+COUNTIF('Aug 2022'!A:A,D3681)+COUNTIF('Sep 2022'!A:A,D3681)+COUNTIF('Oct 2022'!A:A,D3681)+COUNTIF('Dec 2022'!A:A,D3681)</f>
        <v>1</v>
      </c>
      <c r="U3681" t="str">
        <f>VLOOKUP(Q3681,'Capital Lookup'!A:B,2,FALSE)</f>
        <v>No</v>
      </c>
      <c r="V3681" s="2">
        <f>IFERROR(VLOOKUP(LEFT(F3681,10),'Find Purchase Orders'!B:J,9,FALSE),"")</f>
        <v>44761</v>
      </c>
      <c r="W3681" s="25" t="s">
        <v>7261</v>
      </c>
    </row>
    <row r="3682" spans="1:23" hidden="1">
      <c r="A3682" s="25" t="s">
        <v>7313</v>
      </c>
      <c r="B3682" s="25" t="s">
        <v>8460</v>
      </c>
      <c r="C3682" s="25" t="s">
        <v>7587</v>
      </c>
      <c r="D3682" s="25" t="s">
        <v>15856</v>
      </c>
      <c r="E3682" s="25" t="s">
        <v>10329</v>
      </c>
      <c r="F3682" s="25" t="s">
        <v>15857</v>
      </c>
      <c r="G3682" s="25" t="s">
        <v>15858</v>
      </c>
      <c r="H3682" s="21">
        <v>700.76</v>
      </c>
      <c r="I3682" s="25" t="s">
        <v>7296</v>
      </c>
      <c r="J3682" s="25" t="s">
        <v>7288</v>
      </c>
      <c r="K3682" s="25" t="s">
        <v>8175</v>
      </c>
      <c r="L3682" s="25" t="s">
        <v>12208</v>
      </c>
      <c r="M3682" s="21">
        <v>700.76</v>
      </c>
      <c r="N3682" s="21">
        <v>700.74</v>
      </c>
      <c r="O3682" s="21">
        <v>0.02</v>
      </c>
      <c r="P3682" s="21">
        <v>700.76</v>
      </c>
      <c r="Q3682" s="25" t="s">
        <v>12209</v>
      </c>
      <c r="R3682" s="1" t="str">
        <f t="shared" si="61"/>
        <v>ST10173</v>
      </c>
      <c r="S3682" t="str">
        <f>VLOOKUP(R3682,Data!$C$2:$D$261,2,0)</f>
        <v>Stirling Heights</v>
      </c>
      <c r="T3682">
        <f>COUNTIF('Feb 2022'!A:A,D3682)+COUNTIF('Mar 2022'!A:A,D3682)+COUNTIF('Apr 2022'!A:A,D3682)+COUNTIF('May 2022'!A:A,D3682)+COUNTIF('June 2022'!A:A,D3682)+COUNTIF('July 2022'!A:A,D3682)+COUNTIF('Aug 2022'!A:A,D3682)+COUNTIF('Sep 2022'!A:A,D3682)+COUNTIF('Oct 2022'!A:A,D3682)+COUNTIF('Dec 2022'!A:A,D3682)</f>
        <v>0</v>
      </c>
      <c r="U3682" t="str">
        <f>VLOOKUP(Q3682,'Capital Lookup'!A:B,2,FALSE)</f>
        <v>Yes</v>
      </c>
      <c r="V3682" s="2">
        <f>IFERROR(VLOOKUP(LEFT(F3682,10),'Find Purchase Orders'!B:J,9,FALSE),"")</f>
        <v>44760</v>
      </c>
      <c r="W3682" s="25" t="s">
        <v>7261</v>
      </c>
    </row>
    <row r="3683" spans="1:23" hidden="1">
      <c r="A3683" s="25" t="s">
        <v>7261</v>
      </c>
      <c r="B3683" s="25" t="s">
        <v>7384</v>
      </c>
      <c r="C3683" s="25" t="s">
        <v>7277</v>
      </c>
      <c r="D3683" s="25" t="s">
        <v>5670</v>
      </c>
      <c r="E3683" s="25" t="s">
        <v>7386</v>
      </c>
      <c r="F3683" s="25" t="s">
        <v>15859</v>
      </c>
      <c r="G3683" s="25" t="s">
        <v>15860</v>
      </c>
      <c r="H3683" s="21">
        <v>194.25</v>
      </c>
      <c r="I3683" s="25" t="s">
        <v>7296</v>
      </c>
      <c r="J3683" s="25" t="s">
        <v>7288</v>
      </c>
      <c r="K3683" s="25" t="s">
        <v>7289</v>
      </c>
      <c r="L3683" s="25" t="s">
        <v>7259</v>
      </c>
      <c r="M3683" s="21">
        <v>194.25</v>
      </c>
      <c r="N3683" s="21">
        <v>194.25</v>
      </c>
      <c r="O3683" s="21">
        <v>0</v>
      </c>
      <c r="P3683" s="21">
        <v>194.25</v>
      </c>
      <c r="Q3683" s="25" t="s">
        <v>7389</v>
      </c>
      <c r="R3683" s="1" t="str">
        <f t="shared" si="61"/>
        <v>ST10066</v>
      </c>
      <c r="S3683" t="str">
        <f>VLOOKUP(R3683,Data!$C$2:$D$261,2,0)</f>
        <v>Inglewood</v>
      </c>
      <c r="T3683">
        <f>COUNTIF('Feb 2022'!A:A,D3683)+COUNTIF('Mar 2022'!A:A,D3683)+COUNTIF('Apr 2022'!A:A,D3683)+COUNTIF('May 2022'!A:A,D3683)+COUNTIF('June 2022'!A:A,D3683)+COUNTIF('July 2022'!A:A,D3683)+COUNTIF('Aug 2022'!A:A,D3683)+COUNTIF('Sep 2022'!A:A,D3683)+COUNTIF('Oct 2022'!A:A,D3683)+COUNTIF('Dec 2022'!A:A,D3683)</f>
        <v>1</v>
      </c>
      <c r="U3683" t="str">
        <f>VLOOKUP(Q3683,'Capital Lookup'!A:B,2,FALSE)</f>
        <v>No</v>
      </c>
      <c r="V3683" s="2">
        <f>IFERROR(VLOOKUP(LEFT(F3683,10),'Find Purchase Orders'!B:J,9,FALSE),"")</f>
        <v>44763</v>
      </c>
      <c r="W3683" s="25" t="s">
        <v>7261</v>
      </c>
    </row>
    <row r="3684" spans="1:23" hidden="1">
      <c r="A3684" s="25" t="s">
        <v>7261</v>
      </c>
      <c r="B3684" s="25" t="s">
        <v>7384</v>
      </c>
      <c r="C3684" s="25" t="s">
        <v>7277</v>
      </c>
      <c r="D3684" s="25" t="s">
        <v>5670</v>
      </c>
      <c r="E3684" s="25" t="s">
        <v>7386</v>
      </c>
      <c r="F3684" s="25" t="s">
        <v>15861</v>
      </c>
      <c r="G3684" s="25" t="s">
        <v>15862</v>
      </c>
      <c r="H3684" s="21">
        <v>1438.5</v>
      </c>
      <c r="I3684" s="25" t="s">
        <v>7296</v>
      </c>
      <c r="J3684" s="25" t="s">
        <v>7288</v>
      </c>
      <c r="K3684" s="25" t="s">
        <v>7289</v>
      </c>
      <c r="L3684" s="25" t="s">
        <v>7259</v>
      </c>
      <c r="M3684" s="21">
        <v>1438.5</v>
      </c>
      <c r="N3684" s="21">
        <v>1438.5</v>
      </c>
      <c r="O3684" s="21">
        <v>0</v>
      </c>
      <c r="P3684" s="21">
        <v>1438.5</v>
      </c>
      <c r="Q3684" s="25" t="s">
        <v>7389</v>
      </c>
      <c r="R3684" s="1" t="str">
        <f t="shared" si="61"/>
        <v>ST10066</v>
      </c>
      <c r="S3684" t="str">
        <f>VLOOKUP(R3684,Data!$C$2:$D$261,2,0)</f>
        <v>Inglewood</v>
      </c>
      <c r="T3684">
        <f>COUNTIF('Feb 2022'!A:A,D3684)+COUNTIF('Mar 2022'!A:A,D3684)+COUNTIF('Apr 2022'!A:A,D3684)+COUNTIF('May 2022'!A:A,D3684)+COUNTIF('June 2022'!A:A,D3684)+COUNTIF('July 2022'!A:A,D3684)+COUNTIF('Aug 2022'!A:A,D3684)+COUNTIF('Sep 2022'!A:A,D3684)+COUNTIF('Oct 2022'!A:A,D3684)+COUNTIF('Dec 2022'!A:A,D3684)</f>
        <v>1</v>
      </c>
      <c r="U3684" t="str">
        <f>VLOOKUP(Q3684,'Capital Lookup'!A:B,2,FALSE)</f>
        <v>No</v>
      </c>
      <c r="V3684" s="2">
        <f>IFERROR(VLOOKUP(LEFT(F3684,10),'Find Purchase Orders'!B:J,9,FALSE),"")</f>
        <v>44763</v>
      </c>
      <c r="W3684" s="25" t="s">
        <v>7261</v>
      </c>
    </row>
    <row r="3685" spans="1:23" hidden="1">
      <c r="A3685" s="25" t="s">
        <v>15863</v>
      </c>
      <c r="B3685" s="25" t="s">
        <v>8259</v>
      </c>
      <c r="C3685" s="25" t="s">
        <v>8260</v>
      </c>
      <c r="D3685" s="25" t="s">
        <v>15864</v>
      </c>
      <c r="E3685" s="25" t="s">
        <v>9420</v>
      </c>
      <c r="H3685" s="21">
        <v>6365.34</v>
      </c>
      <c r="I3685" s="25" t="s">
        <v>7257</v>
      </c>
      <c r="K3685" s="25" t="s">
        <v>7262</v>
      </c>
      <c r="L3685" s="25" t="s">
        <v>7259</v>
      </c>
      <c r="M3685" s="22">
        <v>0</v>
      </c>
      <c r="N3685" s="22">
        <v>0</v>
      </c>
      <c r="O3685" s="21">
        <v>0</v>
      </c>
      <c r="P3685" s="21">
        <v>0</v>
      </c>
      <c r="Q3685" s="25" t="s">
        <v>8830</v>
      </c>
      <c r="R3685" s="1" t="str">
        <f t="shared" si="61"/>
        <v>ST10260</v>
      </c>
      <c r="S3685" t="str">
        <f>VLOOKUP(R3685,Data!$C$2:$D$261,2,0)</f>
        <v>Support Office</v>
      </c>
      <c r="T3685">
        <f>COUNTIF('Feb 2022'!A:A,D3685)+COUNTIF('Mar 2022'!A:A,D3685)+COUNTIF('Apr 2022'!A:A,D3685)+COUNTIF('May 2022'!A:A,D3685)+COUNTIF('June 2022'!A:A,D3685)+COUNTIF('July 2022'!A:A,D3685)+COUNTIF('Aug 2022'!A:A,D3685)+COUNTIF('Sep 2022'!A:A,D3685)+COUNTIF('Oct 2022'!A:A,D3685)+COUNTIF('Dec 2022'!A:A,D3685)</f>
        <v>0</v>
      </c>
      <c r="U3685" t="str">
        <f>VLOOKUP(Q3685,'Capital Lookup'!A:B,2,FALSE)</f>
        <v>No</v>
      </c>
      <c r="V3685" s="2" t="str">
        <f>IFERROR(VLOOKUP(LEFT(F3685,10),'Find Purchase Orders'!B:J,9,FALSE),"")</f>
        <v/>
      </c>
      <c r="W3685" s="25" t="s">
        <v>7261</v>
      </c>
    </row>
    <row r="3686" spans="1:23" hidden="1">
      <c r="A3686" s="25" t="s">
        <v>7252</v>
      </c>
      <c r="B3686" s="25" t="s">
        <v>8648</v>
      </c>
      <c r="C3686" s="25" t="s">
        <v>7254</v>
      </c>
      <c r="D3686" s="25" t="s">
        <v>5671</v>
      </c>
      <c r="E3686" s="25" t="s">
        <v>7500</v>
      </c>
      <c r="F3686" s="25" t="s">
        <v>15865</v>
      </c>
      <c r="G3686" s="25" t="s">
        <v>15866</v>
      </c>
      <c r="H3686" s="21">
        <v>5839.84</v>
      </c>
      <c r="I3686" s="25" t="s">
        <v>7296</v>
      </c>
      <c r="J3686" s="25" t="s">
        <v>7288</v>
      </c>
      <c r="K3686" s="25" t="s">
        <v>7495</v>
      </c>
      <c r="L3686" s="25" t="s">
        <v>8097</v>
      </c>
      <c r="M3686" s="21">
        <v>5839.84</v>
      </c>
      <c r="N3686" s="21">
        <v>5839.84</v>
      </c>
      <c r="O3686" s="21">
        <v>0</v>
      </c>
      <c r="P3686" s="21">
        <v>5839.84</v>
      </c>
      <c r="Q3686" s="25" t="s">
        <v>11298</v>
      </c>
      <c r="R3686" s="1" t="str">
        <f t="shared" ref="R3686:R3729" si="62">CONCATENATE("ST",LEFT(B3686,5))</f>
        <v>ST10053</v>
      </c>
      <c r="S3686" t="str">
        <f>VLOOKUP(R3686,Data!$C$2:$D$261,2,0)</f>
        <v>Windsor Park</v>
      </c>
      <c r="T3686">
        <f>COUNTIF('Feb 2022'!A:A,D3686)+COUNTIF('Mar 2022'!A:A,D3686)+COUNTIF('Apr 2022'!A:A,D3686)+COUNTIF('May 2022'!A:A,D3686)+COUNTIF('June 2022'!A:A,D3686)+COUNTIF('July 2022'!A:A,D3686)+COUNTIF('Aug 2022'!A:A,D3686)+COUNTIF('Sep 2022'!A:A,D3686)+COUNTIF('Oct 2022'!A:A,D3686)+COUNTIF('Dec 2022'!A:A,D3686)</f>
        <v>1</v>
      </c>
      <c r="U3686" t="str">
        <f>VLOOKUP(Q3686,'Capital Lookup'!A:B,2,FALSE)</f>
        <v>No</v>
      </c>
      <c r="V3686" s="2">
        <f>IFERROR(VLOOKUP(LEFT(F3686,10),'Find Purchase Orders'!B:J,9,FALSE),"")</f>
        <v>44761</v>
      </c>
      <c r="W3686" s="25" t="s">
        <v>7261</v>
      </c>
    </row>
    <row r="3687" spans="1:23" hidden="1">
      <c r="A3687" s="25" t="s">
        <v>7261</v>
      </c>
      <c r="B3687" s="25" t="s">
        <v>8501</v>
      </c>
      <c r="C3687" s="25" t="s">
        <v>7264</v>
      </c>
      <c r="D3687" s="25" t="s">
        <v>5672</v>
      </c>
      <c r="E3687" s="25" t="s">
        <v>15867</v>
      </c>
      <c r="F3687" s="25" t="s">
        <v>15868</v>
      </c>
      <c r="G3687" s="25" t="s">
        <v>15869</v>
      </c>
      <c r="H3687" s="21">
        <v>10135.75</v>
      </c>
      <c r="I3687" s="25" t="s">
        <v>7287</v>
      </c>
      <c r="J3687" s="25" t="s">
        <v>7288</v>
      </c>
      <c r="K3687" s="25" t="s">
        <v>7262</v>
      </c>
      <c r="L3687" s="25" t="s">
        <v>7259</v>
      </c>
      <c r="M3687" s="21">
        <v>10135.75</v>
      </c>
      <c r="N3687" s="22">
        <v>0</v>
      </c>
      <c r="O3687" s="21">
        <v>10135.75</v>
      </c>
      <c r="P3687" s="21">
        <v>1166.06</v>
      </c>
      <c r="Q3687" s="25" t="s">
        <v>9077</v>
      </c>
      <c r="R3687" s="1" t="str">
        <f t="shared" si="62"/>
        <v>ST10005</v>
      </c>
      <c r="S3687" t="str">
        <f>VLOOKUP(R3687,Data!$C$2:$D$261,2,0)</f>
        <v>The Kensington Oakville</v>
      </c>
      <c r="T3687">
        <f>COUNTIF('Feb 2022'!A:A,D3687)+COUNTIF('Mar 2022'!A:A,D3687)+COUNTIF('Apr 2022'!A:A,D3687)+COUNTIF('May 2022'!A:A,D3687)+COUNTIF('June 2022'!A:A,D3687)+COUNTIF('July 2022'!A:A,D3687)+COUNTIF('Aug 2022'!A:A,D3687)+COUNTIF('Sep 2022'!A:A,D3687)+COUNTIF('Oct 2022'!A:A,D3687)+COUNTIF('Dec 2022'!A:A,D3687)</f>
        <v>1</v>
      </c>
      <c r="U3687" t="str">
        <f>VLOOKUP(Q3687,'Capital Lookup'!A:B,2,FALSE)</f>
        <v>No</v>
      </c>
      <c r="V3687" s="2">
        <f>IFERROR(VLOOKUP(LEFT(F3687,10),'Find Purchase Orders'!B:J,9,FALSE),"")</f>
        <v>44763</v>
      </c>
      <c r="W3687" s="25" t="s">
        <v>7261</v>
      </c>
    </row>
    <row r="3688" spans="1:23" hidden="1">
      <c r="A3688" s="25" t="s">
        <v>7261</v>
      </c>
      <c r="B3688" s="25" t="s">
        <v>9727</v>
      </c>
      <c r="C3688" s="25" t="s">
        <v>7264</v>
      </c>
      <c r="D3688" s="25" t="s">
        <v>5654</v>
      </c>
      <c r="E3688" s="25" t="s">
        <v>9729</v>
      </c>
      <c r="H3688" s="21">
        <v>2219.15</v>
      </c>
      <c r="I3688" s="25" t="s">
        <v>7257</v>
      </c>
      <c r="K3688" s="25" t="s">
        <v>7262</v>
      </c>
      <c r="L3688" s="25" t="s">
        <v>7259</v>
      </c>
      <c r="M3688" s="22">
        <v>0</v>
      </c>
      <c r="N3688" s="22">
        <v>0</v>
      </c>
      <c r="O3688" s="21">
        <v>0</v>
      </c>
      <c r="P3688" s="21">
        <v>255.3</v>
      </c>
      <c r="Q3688" s="25" t="s">
        <v>9732</v>
      </c>
      <c r="R3688" s="1" t="str">
        <f t="shared" si="62"/>
        <v>ST10013</v>
      </c>
      <c r="S3688" t="str">
        <f>VLOOKUP(R3688,Data!$C$2:$D$261,2,0)</f>
        <v>Bough Beeches Place</v>
      </c>
      <c r="T3688">
        <f>COUNTIF('Feb 2022'!A:A,D3688)+COUNTIF('Mar 2022'!A:A,D3688)+COUNTIF('Apr 2022'!A:A,D3688)+COUNTIF('May 2022'!A:A,D3688)+COUNTIF('June 2022'!A:A,D3688)+COUNTIF('July 2022'!A:A,D3688)+COUNTIF('Aug 2022'!A:A,D3688)+COUNTIF('Sep 2022'!A:A,D3688)+COUNTIF('Oct 2022'!A:A,D3688)+COUNTIF('Dec 2022'!A:A,D3688)</f>
        <v>1</v>
      </c>
      <c r="U3688" t="str">
        <f>VLOOKUP(Q3688,'Capital Lookup'!A:B,2,FALSE)</f>
        <v>No</v>
      </c>
      <c r="V3688" s="2" t="str">
        <f>IFERROR(VLOOKUP(LEFT(F3688,10),'Find Purchase Orders'!B:J,9,FALSE),"")</f>
        <v/>
      </c>
      <c r="W3688" s="25" t="s">
        <v>7261</v>
      </c>
    </row>
    <row r="3689" spans="1:23" hidden="1">
      <c r="A3689" s="25" t="s">
        <v>8607</v>
      </c>
      <c r="B3689" s="25" t="s">
        <v>9044</v>
      </c>
      <c r="C3689" s="25"/>
      <c r="D3689" s="25" t="s">
        <v>15870</v>
      </c>
      <c r="E3689" s="25" t="s">
        <v>9046</v>
      </c>
      <c r="F3689" s="25" t="s">
        <v>15871</v>
      </c>
      <c r="G3689" s="25" t="s">
        <v>15872</v>
      </c>
      <c r="H3689" s="21">
        <v>1130</v>
      </c>
      <c r="I3689" s="25" t="s">
        <v>7296</v>
      </c>
      <c r="J3689" s="25" t="s">
        <v>7288</v>
      </c>
      <c r="K3689" s="25" t="s">
        <v>7258</v>
      </c>
      <c r="L3689" s="25" t="s">
        <v>7259</v>
      </c>
      <c r="M3689" s="21">
        <v>1130</v>
      </c>
      <c r="N3689" s="21">
        <v>1130</v>
      </c>
      <c r="O3689" s="21">
        <v>0</v>
      </c>
      <c r="P3689" s="21">
        <v>1130</v>
      </c>
      <c r="Q3689" s="25" t="s">
        <v>9049</v>
      </c>
      <c r="R3689" s="1" t="str">
        <f t="shared" si="62"/>
        <v>ST10398</v>
      </c>
      <c r="S3689" t="e">
        <f>VLOOKUP(R3689,Data!$C$2:$D$261,2,0)</f>
        <v>#N/A</v>
      </c>
      <c r="T3689">
        <f>COUNTIF('Feb 2022'!A:A,D3689)+COUNTIF('Mar 2022'!A:A,D3689)+COUNTIF('Apr 2022'!A:A,D3689)+COUNTIF('May 2022'!A:A,D3689)+COUNTIF('June 2022'!A:A,D3689)+COUNTIF('July 2022'!A:A,D3689)+COUNTIF('Aug 2022'!A:A,D3689)+COUNTIF('Sep 2022'!A:A,D3689)+COUNTIF('Oct 2022'!A:A,D3689)+COUNTIF('Dec 2022'!A:A,D3689)</f>
        <v>0</v>
      </c>
      <c r="U3689" t="str">
        <f>VLOOKUP(Q3689,'Capital Lookup'!A:B,2,FALSE)</f>
        <v>Yes</v>
      </c>
      <c r="V3689" s="2">
        <f>IFERROR(VLOOKUP(LEFT(F3689,10),'Find Purchase Orders'!B:J,9,FALSE),"")</f>
        <v>44790</v>
      </c>
      <c r="W3689" s="25" t="s">
        <v>7261</v>
      </c>
    </row>
    <row r="3690" spans="1:23" hidden="1">
      <c r="A3690" s="25" t="s">
        <v>8607</v>
      </c>
      <c r="B3690" s="25" t="s">
        <v>9044</v>
      </c>
      <c r="C3690" s="25"/>
      <c r="D3690" s="25" t="s">
        <v>15870</v>
      </c>
      <c r="E3690" s="25" t="s">
        <v>9046</v>
      </c>
      <c r="F3690" s="25" t="s">
        <v>15873</v>
      </c>
      <c r="G3690" s="25" t="s">
        <v>15874</v>
      </c>
      <c r="H3690" s="21">
        <v>280.33</v>
      </c>
      <c r="I3690" s="25" t="s">
        <v>7296</v>
      </c>
      <c r="J3690" s="25" t="s">
        <v>7288</v>
      </c>
      <c r="K3690" s="25" t="s">
        <v>7258</v>
      </c>
      <c r="L3690" s="25" t="s">
        <v>7259</v>
      </c>
      <c r="M3690" s="21">
        <v>280.33</v>
      </c>
      <c r="N3690" s="21">
        <v>280.33</v>
      </c>
      <c r="O3690" s="21">
        <v>0</v>
      </c>
      <c r="P3690" s="21">
        <v>280.33</v>
      </c>
      <c r="Q3690" s="25" t="s">
        <v>9049</v>
      </c>
      <c r="R3690" s="1" t="str">
        <f t="shared" si="62"/>
        <v>ST10398</v>
      </c>
      <c r="S3690" t="e">
        <f>VLOOKUP(R3690,Data!$C$2:$D$261,2,0)</f>
        <v>#N/A</v>
      </c>
      <c r="T3690">
        <f>COUNTIF('Feb 2022'!A:A,D3690)+COUNTIF('Mar 2022'!A:A,D3690)+COUNTIF('Apr 2022'!A:A,D3690)+COUNTIF('May 2022'!A:A,D3690)+COUNTIF('June 2022'!A:A,D3690)+COUNTIF('July 2022'!A:A,D3690)+COUNTIF('Aug 2022'!A:A,D3690)+COUNTIF('Sep 2022'!A:A,D3690)+COUNTIF('Oct 2022'!A:A,D3690)+COUNTIF('Dec 2022'!A:A,D3690)</f>
        <v>0</v>
      </c>
      <c r="U3690" t="str">
        <f>VLOOKUP(Q3690,'Capital Lookup'!A:B,2,FALSE)</f>
        <v>Yes</v>
      </c>
      <c r="V3690" s="2">
        <f>IFERROR(VLOOKUP(LEFT(F3690,10),'Find Purchase Orders'!B:J,9,FALSE),"")</f>
        <v>44790</v>
      </c>
      <c r="W3690" s="25" t="s">
        <v>7261</v>
      </c>
    </row>
    <row r="3691" spans="1:23" hidden="1">
      <c r="A3691" s="25" t="s">
        <v>8607</v>
      </c>
      <c r="B3691" s="25" t="s">
        <v>9044</v>
      </c>
      <c r="C3691" s="25"/>
      <c r="D3691" s="25" t="s">
        <v>15870</v>
      </c>
      <c r="E3691" s="25" t="s">
        <v>9046</v>
      </c>
      <c r="F3691" s="25" t="s">
        <v>15875</v>
      </c>
      <c r="G3691" s="25" t="s">
        <v>15876</v>
      </c>
      <c r="H3691" s="21">
        <v>3064.21</v>
      </c>
      <c r="I3691" s="25" t="s">
        <v>7296</v>
      </c>
      <c r="J3691" s="25" t="s">
        <v>7288</v>
      </c>
      <c r="K3691" s="25" t="s">
        <v>7262</v>
      </c>
      <c r="L3691" s="25" t="s">
        <v>7259</v>
      </c>
      <c r="M3691" s="21">
        <v>3064.21</v>
      </c>
      <c r="N3691" s="21">
        <v>3064.21</v>
      </c>
      <c r="O3691" s="21">
        <v>0</v>
      </c>
      <c r="P3691" s="21">
        <v>3064.21</v>
      </c>
      <c r="Q3691" s="25" t="s">
        <v>9049</v>
      </c>
      <c r="R3691" s="1" t="str">
        <f t="shared" si="62"/>
        <v>ST10398</v>
      </c>
      <c r="S3691" t="e">
        <f>VLOOKUP(R3691,Data!$C$2:$D$261,2,0)</f>
        <v>#N/A</v>
      </c>
      <c r="T3691">
        <f>COUNTIF('Feb 2022'!A:A,D3691)+COUNTIF('Mar 2022'!A:A,D3691)+COUNTIF('Apr 2022'!A:A,D3691)+COUNTIF('May 2022'!A:A,D3691)+COUNTIF('June 2022'!A:A,D3691)+COUNTIF('July 2022'!A:A,D3691)+COUNTIF('Aug 2022'!A:A,D3691)+COUNTIF('Sep 2022'!A:A,D3691)+COUNTIF('Oct 2022'!A:A,D3691)+COUNTIF('Dec 2022'!A:A,D3691)</f>
        <v>0</v>
      </c>
      <c r="U3691" t="str">
        <f>VLOOKUP(Q3691,'Capital Lookup'!A:B,2,FALSE)</f>
        <v>Yes</v>
      </c>
      <c r="V3691" s="2">
        <f>IFERROR(VLOOKUP(LEFT(F3691,10),'Find Purchase Orders'!B:J,9,FALSE),"")</f>
        <v>44790</v>
      </c>
      <c r="W3691" s="25" t="s">
        <v>7261</v>
      </c>
    </row>
    <row r="3692" spans="1:23" hidden="1">
      <c r="A3692" s="25" t="s">
        <v>7261</v>
      </c>
      <c r="B3692" s="25" t="s">
        <v>7752</v>
      </c>
      <c r="C3692" s="25" t="s">
        <v>7277</v>
      </c>
      <c r="D3692" s="25" t="s">
        <v>5673</v>
      </c>
      <c r="E3692" s="25" t="s">
        <v>8188</v>
      </c>
      <c r="F3692" s="25" t="s">
        <v>15877</v>
      </c>
      <c r="G3692" s="25" t="s">
        <v>15878</v>
      </c>
      <c r="H3692" s="21">
        <v>525</v>
      </c>
      <c r="I3692" s="25" t="s">
        <v>7296</v>
      </c>
      <c r="J3692" s="25" t="s">
        <v>7288</v>
      </c>
      <c r="K3692" s="25" t="s">
        <v>7258</v>
      </c>
      <c r="L3692" s="25" t="s">
        <v>7259</v>
      </c>
      <c r="M3692" s="21">
        <v>525</v>
      </c>
      <c r="N3692" s="21">
        <v>525</v>
      </c>
      <c r="O3692" s="21">
        <v>0</v>
      </c>
      <c r="P3692" s="21">
        <v>525</v>
      </c>
      <c r="Q3692" s="25" t="s">
        <v>8191</v>
      </c>
      <c r="R3692" s="1" t="str">
        <f t="shared" si="62"/>
        <v>ST10065</v>
      </c>
      <c r="S3692" t="str">
        <f>VLOOKUP(R3692,Data!$C$2:$D$261,2,0)</f>
        <v>Evergreen</v>
      </c>
      <c r="T3692">
        <f>COUNTIF('Feb 2022'!A:A,D3692)+COUNTIF('Mar 2022'!A:A,D3692)+COUNTIF('Apr 2022'!A:A,D3692)+COUNTIF('May 2022'!A:A,D3692)+COUNTIF('June 2022'!A:A,D3692)+COUNTIF('July 2022'!A:A,D3692)+COUNTIF('Aug 2022'!A:A,D3692)+COUNTIF('Sep 2022'!A:A,D3692)+COUNTIF('Oct 2022'!A:A,D3692)+COUNTIF('Dec 2022'!A:A,D3692)</f>
        <v>1</v>
      </c>
      <c r="U3692" t="str">
        <f>VLOOKUP(Q3692,'Capital Lookup'!A:B,2,FALSE)</f>
        <v>No</v>
      </c>
      <c r="V3692" s="2">
        <f>IFERROR(VLOOKUP(LEFT(F3692,10),'Find Purchase Orders'!B:J,9,FALSE),"")</f>
        <v>44763</v>
      </c>
      <c r="W3692" s="25" t="s">
        <v>7261</v>
      </c>
    </row>
    <row r="3693" spans="1:23" hidden="1">
      <c r="A3693" s="25" t="s">
        <v>7261</v>
      </c>
      <c r="B3693" s="25" t="s">
        <v>7752</v>
      </c>
      <c r="C3693" s="25" t="s">
        <v>7277</v>
      </c>
      <c r="D3693" s="25" t="s">
        <v>5673</v>
      </c>
      <c r="E3693" s="25" t="s">
        <v>8188</v>
      </c>
      <c r="F3693" s="25" t="s">
        <v>15879</v>
      </c>
      <c r="G3693" s="25" t="s">
        <v>8440</v>
      </c>
      <c r="H3693" s="21">
        <v>271.68</v>
      </c>
      <c r="I3693" s="25" t="s">
        <v>7296</v>
      </c>
      <c r="J3693" s="25" t="s">
        <v>7288</v>
      </c>
      <c r="K3693" s="25" t="s">
        <v>7258</v>
      </c>
      <c r="L3693" s="25" t="s">
        <v>7259</v>
      </c>
      <c r="M3693" s="21">
        <v>271.68</v>
      </c>
      <c r="N3693" s="21">
        <v>271.68</v>
      </c>
      <c r="O3693" s="21">
        <v>0</v>
      </c>
      <c r="P3693" s="21">
        <v>271.68</v>
      </c>
      <c r="Q3693" s="25" t="s">
        <v>8191</v>
      </c>
      <c r="R3693" s="1" t="str">
        <f t="shared" si="62"/>
        <v>ST10065</v>
      </c>
      <c r="S3693" t="str">
        <f>VLOOKUP(R3693,Data!$C$2:$D$261,2,0)</f>
        <v>Evergreen</v>
      </c>
      <c r="T3693">
        <f>COUNTIF('Feb 2022'!A:A,D3693)+COUNTIF('Mar 2022'!A:A,D3693)+COUNTIF('Apr 2022'!A:A,D3693)+COUNTIF('May 2022'!A:A,D3693)+COUNTIF('June 2022'!A:A,D3693)+COUNTIF('July 2022'!A:A,D3693)+COUNTIF('Aug 2022'!A:A,D3693)+COUNTIF('Sep 2022'!A:A,D3693)+COUNTIF('Oct 2022'!A:A,D3693)+COUNTIF('Dec 2022'!A:A,D3693)</f>
        <v>1</v>
      </c>
      <c r="U3693" t="str">
        <f>VLOOKUP(Q3693,'Capital Lookup'!A:B,2,FALSE)</f>
        <v>No</v>
      </c>
      <c r="V3693" s="2">
        <f>IFERROR(VLOOKUP(LEFT(F3693,10),'Find Purchase Orders'!B:J,9,FALSE),"")</f>
        <v>44763</v>
      </c>
      <c r="W3693" s="25" t="s">
        <v>7261</v>
      </c>
    </row>
    <row r="3694" spans="1:23" hidden="1">
      <c r="A3694" s="25" t="s">
        <v>7261</v>
      </c>
      <c r="B3694" s="25" t="s">
        <v>7752</v>
      </c>
      <c r="C3694" s="25" t="s">
        <v>7277</v>
      </c>
      <c r="D3694" s="25" t="s">
        <v>5673</v>
      </c>
      <c r="E3694" s="25" t="s">
        <v>8188</v>
      </c>
      <c r="F3694" s="25" t="s">
        <v>15880</v>
      </c>
      <c r="G3694" s="25" t="s">
        <v>15881</v>
      </c>
      <c r="H3694" s="21">
        <v>5636.13</v>
      </c>
      <c r="I3694" s="25" t="s">
        <v>7296</v>
      </c>
      <c r="J3694" s="25" t="s">
        <v>7288</v>
      </c>
      <c r="K3694" s="25" t="s">
        <v>7262</v>
      </c>
      <c r="L3694" s="25" t="s">
        <v>7259</v>
      </c>
      <c r="M3694" s="21">
        <v>5636.13</v>
      </c>
      <c r="N3694" s="21">
        <v>5636.13</v>
      </c>
      <c r="O3694" s="21">
        <v>0</v>
      </c>
      <c r="P3694" s="21">
        <v>5636.13</v>
      </c>
      <c r="Q3694" s="25" t="s">
        <v>8191</v>
      </c>
      <c r="R3694" s="1" t="str">
        <f t="shared" si="62"/>
        <v>ST10065</v>
      </c>
      <c r="S3694" t="str">
        <f>VLOOKUP(R3694,Data!$C$2:$D$261,2,0)</f>
        <v>Evergreen</v>
      </c>
      <c r="T3694">
        <f>COUNTIF('Feb 2022'!A:A,D3694)+COUNTIF('Mar 2022'!A:A,D3694)+COUNTIF('Apr 2022'!A:A,D3694)+COUNTIF('May 2022'!A:A,D3694)+COUNTIF('June 2022'!A:A,D3694)+COUNTIF('July 2022'!A:A,D3694)+COUNTIF('Aug 2022'!A:A,D3694)+COUNTIF('Sep 2022'!A:A,D3694)+COUNTIF('Oct 2022'!A:A,D3694)+COUNTIF('Dec 2022'!A:A,D3694)</f>
        <v>1</v>
      </c>
      <c r="U3694" t="str">
        <f>VLOOKUP(Q3694,'Capital Lookup'!A:B,2,FALSE)</f>
        <v>No</v>
      </c>
      <c r="V3694" s="2">
        <f>IFERROR(VLOOKUP(LEFT(F3694,10),'Find Purchase Orders'!B:J,9,FALSE),"")</f>
        <v>44763</v>
      </c>
      <c r="W3694" s="25" t="s">
        <v>7261</v>
      </c>
    </row>
    <row r="3695" spans="1:23" hidden="1">
      <c r="A3695" s="25" t="s">
        <v>7261</v>
      </c>
      <c r="B3695" s="25" t="s">
        <v>8387</v>
      </c>
      <c r="C3695" s="25" t="s">
        <v>7264</v>
      </c>
      <c r="D3695" s="25" t="s">
        <v>5674</v>
      </c>
      <c r="E3695" s="25" t="s">
        <v>14900</v>
      </c>
      <c r="F3695" s="25" t="s">
        <v>15882</v>
      </c>
      <c r="G3695" s="25" t="s">
        <v>15883</v>
      </c>
      <c r="H3695" s="21">
        <v>3790.5</v>
      </c>
      <c r="I3695" s="25" t="s">
        <v>7296</v>
      </c>
      <c r="J3695" s="25" t="s">
        <v>7288</v>
      </c>
      <c r="K3695" s="25" t="s">
        <v>7262</v>
      </c>
      <c r="L3695" s="25" t="s">
        <v>7259</v>
      </c>
      <c r="M3695" s="21">
        <v>3790.5</v>
      </c>
      <c r="N3695" s="21">
        <v>3790.5</v>
      </c>
      <c r="O3695" s="21">
        <v>0</v>
      </c>
      <c r="P3695" s="21">
        <v>3790.5</v>
      </c>
      <c r="Q3695" s="25" t="s">
        <v>8392</v>
      </c>
      <c r="R3695" s="1" t="str">
        <f t="shared" si="62"/>
        <v>ST10071</v>
      </c>
      <c r="S3695" t="str">
        <f>VLOOKUP(R3695,Data!$C$2:$D$261,2,0)</f>
        <v>Riverbend</v>
      </c>
      <c r="T3695">
        <f>COUNTIF('Feb 2022'!A:A,D3695)+COUNTIF('Mar 2022'!A:A,D3695)+COUNTIF('Apr 2022'!A:A,D3695)+COUNTIF('May 2022'!A:A,D3695)+COUNTIF('June 2022'!A:A,D3695)+COUNTIF('July 2022'!A:A,D3695)+COUNTIF('Aug 2022'!A:A,D3695)+COUNTIF('Sep 2022'!A:A,D3695)+COUNTIF('Oct 2022'!A:A,D3695)+COUNTIF('Dec 2022'!A:A,D3695)</f>
        <v>1</v>
      </c>
      <c r="U3695" t="str">
        <f>VLOOKUP(Q3695,'Capital Lookup'!A:B,2,FALSE)</f>
        <v>No</v>
      </c>
      <c r="V3695" s="2">
        <f>IFERROR(VLOOKUP(LEFT(F3695,10),'Find Purchase Orders'!B:J,9,FALSE),"")</f>
        <v>44763</v>
      </c>
      <c r="W3695" s="25" t="s">
        <v>7261</v>
      </c>
    </row>
    <row r="3696" spans="1:23" hidden="1">
      <c r="A3696" s="25" t="s">
        <v>7425</v>
      </c>
      <c r="B3696" s="25" t="s">
        <v>7947</v>
      </c>
      <c r="C3696" s="25" t="s">
        <v>7271</v>
      </c>
      <c r="D3696" s="25" t="s">
        <v>15884</v>
      </c>
      <c r="E3696" s="25" t="s">
        <v>10329</v>
      </c>
      <c r="F3696" s="25" t="s">
        <v>15885</v>
      </c>
      <c r="G3696" s="25" t="s">
        <v>15886</v>
      </c>
      <c r="H3696" s="21">
        <v>3378.02</v>
      </c>
      <c r="I3696" s="25" t="s">
        <v>7296</v>
      </c>
      <c r="J3696" s="25" t="s">
        <v>7288</v>
      </c>
      <c r="K3696" s="25" t="s">
        <v>8175</v>
      </c>
      <c r="L3696" s="25" t="s">
        <v>12213</v>
      </c>
      <c r="M3696" s="21">
        <v>3378.02</v>
      </c>
      <c r="N3696" s="21">
        <v>3378.02</v>
      </c>
      <c r="O3696" s="21">
        <v>0</v>
      </c>
      <c r="P3696" s="21">
        <v>3378.02</v>
      </c>
      <c r="Q3696" s="25" t="s">
        <v>12224</v>
      </c>
      <c r="R3696" s="1" t="str">
        <f t="shared" si="62"/>
        <v>ST10154</v>
      </c>
      <c r="S3696" t="str">
        <f>VLOOKUP(R3696,Data!$C$2:$D$261,2,0)</f>
        <v>Mackenzie Place</v>
      </c>
      <c r="T3696">
        <f>COUNTIF('Feb 2022'!A:A,D3696)+COUNTIF('Mar 2022'!A:A,D3696)+COUNTIF('Apr 2022'!A:A,D3696)+COUNTIF('May 2022'!A:A,D3696)+COUNTIF('June 2022'!A:A,D3696)+COUNTIF('July 2022'!A:A,D3696)+COUNTIF('Aug 2022'!A:A,D3696)+COUNTIF('Sep 2022'!A:A,D3696)+COUNTIF('Oct 2022'!A:A,D3696)+COUNTIF('Dec 2022'!A:A,D3696)</f>
        <v>0</v>
      </c>
      <c r="U3696" t="str">
        <f>VLOOKUP(Q3696,'Capital Lookup'!A:B,2,FALSE)</f>
        <v>Yes</v>
      </c>
      <c r="V3696" s="2">
        <f>IFERROR(VLOOKUP(LEFT(F3696,10),'Find Purchase Orders'!B:J,9,FALSE),"")</f>
        <v>44760</v>
      </c>
      <c r="W3696" s="25" t="s">
        <v>7261</v>
      </c>
    </row>
    <row r="3697" spans="1:23" hidden="1">
      <c r="A3697" s="25" t="s">
        <v>7478</v>
      </c>
      <c r="B3697" s="25" t="s">
        <v>8818</v>
      </c>
      <c r="C3697" s="25" t="s">
        <v>7587</v>
      </c>
      <c r="D3697" s="25" t="s">
        <v>5675</v>
      </c>
      <c r="E3697" s="25" t="s">
        <v>14048</v>
      </c>
      <c r="F3697" s="25" t="s">
        <v>15887</v>
      </c>
      <c r="G3697" s="25" t="s">
        <v>15888</v>
      </c>
      <c r="H3697" s="21">
        <v>12102.3</v>
      </c>
      <c r="I3697" s="25" t="s">
        <v>7296</v>
      </c>
      <c r="J3697" s="25" t="s">
        <v>7288</v>
      </c>
      <c r="K3697" s="25" t="s">
        <v>7598</v>
      </c>
      <c r="L3697" s="25" t="s">
        <v>7670</v>
      </c>
      <c r="M3697" s="21">
        <v>12102.3</v>
      </c>
      <c r="N3697" s="21">
        <v>12102.3</v>
      </c>
      <c r="O3697" s="21">
        <v>0</v>
      </c>
      <c r="P3697" s="21">
        <v>12102.3</v>
      </c>
      <c r="Q3697" s="25" t="s">
        <v>15889</v>
      </c>
      <c r="R3697" s="1" t="str">
        <f t="shared" si="62"/>
        <v>ST10142</v>
      </c>
      <c r="S3697" t="str">
        <f>VLOOKUP(R3697,Data!$C$2:$D$261,2,0)</f>
        <v>Burloak</v>
      </c>
      <c r="T3697">
        <f>COUNTIF('Feb 2022'!A:A,D3697)+COUNTIF('Mar 2022'!A:A,D3697)+COUNTIF('Apr 2022'!A:A,D3697)+COUNTIF('May 2022'!A:A,D3697)+COUNTIF('June 2022'!A:A,D3697)+COUNTIF('July 2022'!A:A,D3697)+COUNTIF('Aug 2022'!A:A,D3697)+COUNTIF('Sep 2022'!A:A,D3697)+COUNTIF('Oct 2022'!A:A,D3697)+COUNTIF('Dec 2022'!A:A,D3697)</f>
        <v>1</v>
      </c>
      <c r="U3697" t="str">
        <f>VLOOKUP(Q3697,'Capital Lookup'!A:B,2,FALSE)</f>
        <v>No</v>
      </c>
      <c r="V3697" s="2">
        <f>IFERROR(VLOOKUP(LEFT(F3697,10),'Find Purchase Orders'!B:J,9,FALSE),"")</f>
        <v>44761</v>
      </c>
      <c r="W3697" s="25" t="s">
        <v>7261</v>
      </c>
    </row>
    <row r="3698" spans="1:23" hidden="1">
      <c r="A3698" s="25" t="s">
        <v>7478</v>
      </c>
      <c r="B3698" s="25" t="s">
        <v>8818</v>
      </c>
      <c r="C3698" s="25" t="s">
        <v>7587</v>
      </c>
      <c r="D3698" s="25" t="s">
        <v>5675</v>
      </c>
      <c r="E3698" s="25" t="s">
        <v>14048</v>
      </c>
      <c r="F3698" s="25" t="s">
        <v>15890</v>
      </c>
      <c r="G3698" s="25" t="s">
        <v>15888</v>
      </c>
      <c r="H3698" s="21">
        <v>16452.8</v>
      </c>
      <c r="I3698" s="25" t="s">
        <v>7296</v>
      </c>
      <c r="J3698" s="25" t="s">
        <v>7288</v>
      </c>
      <c r="K3698" s="25" t="s">
        <v>7598</v>
      </c>
      <c r="L3698" s="25" t="s">
        <v>7670</v>
      </c>
      <c r="M3698" s="21">
        <v>16452.8</v>
      </c>
      <c r="N3698" s="21">
        <v>16452.8</v>
      </c>
      <c r="O3698" s="21">
        <v>0</v>
      </c>
      <c r="P3698" s="21">
        <v>16452.8</v>
      </c>
      <c r="Q3698" s="25" t="s">
        <v>15889</v>
      </c>
      <c r="R3698" s="1" t="str">
        <f t="shared" si="62"/>
        <v>ST10142</v>
      </c>
      <c r="S3698" t="str">
        <f>VLOOKUP(R3698,Data!$C$2:$D$261,2,0)</f>
        <v>Burloak</v>
      </c>
      <c r="T3698">
        <f>COUNTIF('Feb 2022'!A:A,D3698)+COUNTIF('Mar 2022'!A:A,D3698)+COUNTIF('Apr 2022'!A:A,D3698)+COUNTIF('May 2022'!A:A,D3698)+COUNTIF('June 2022'!A:A,D3698)+COUNTIF('July 2022'!A:A,D3698)+COUNTIF('Aug 2022'!A:A,D3698)+COUNTIF('Sep 2022'!A:A,D3698)+COUNTIF('Oct 2022'!A:A,D3698)+COUNTIF('Dec 2022'!A:A,D3698)</f>
        <v>1</v>
      </c>
      <c r="U3698" t="str">
        <f>VLOOKUP(Q3698,'Capital Lookup'!A:B,2,FALSE)</f>
        <v>No</v>
      </c>
      <c r="V3698" s="2">
        <f>IFERROR(VLOOKUP(LEFT(F3698,10),'Find Purchase Orders'!B:J,9,FALSE),"")</f>
        <v>44761</v>
      </c>
      <c r="W3698" s="25" t="s">
        <v>7261</v>
      </c>
    </row>
    <row r="3699" spans="1:23" hidden="1">
      <c r="A3699" s="25" t="s">
        <v>7313</v>
      </c>
      <c r="B3699" s="25" t="s">
        <v>7935</v>
      </c>
      <c r="C3699" s="25" t="s">
        <v>7587</v>
      </c>
      <c r="D3699" s="25" t="s">
        <v>5676</v>
      </c>
      <c r="E3699" s="25" t="s">
        <v>7500</v>
      </c>
      <c r="F3699" s="25" t="s">
        <v>15891</v>
      </c>
      <c r="G3699" s="25" t="s">
        <v>15892</v>
      </c>
      <c r="H3699" s="21">
        <v>5572.76</v>
      </c>
      <c r="I3699" s="25" t="s">
        <v>7339</v>
      </c>
      <c r="J3699" s="25" t="s">
        <v>7288</v>
      </c>
      <c r="K3699" s="25" t="s">
        <v>7778</v>
      </c>
      <c r="L3699" s="25" t="s">
        <v>8150</v>
      </c>
      <c r="M3699" s="21">
        <v>5572.76</v>
      </c>
      <c r="N3699" s="21">
        <v>4852.1899999999996</v>
      </c>
      <c r="O3699" s="21">
        <v>720.57</v>
      </c>
      <c r="P3699" s="21">
        <v>4935.08</v>
      </c>
      <c r="Q3699" s="25" t="s">
        <v>15893</v>
      </c>
      <c r="R3699" s="1" t="str">
        <f t="shared" si="62"/>
        <v>ST10162</v>
      </c>
      <c r="S3699" t="str">
        <f>VLOOKUP(R3699,Data!$C$2:$D$261,2,0)</f>
        <v>Elginwood</v>
      </c>
      <c r="T3699">
        <f>COUNTIF('Feb 2022'!A:A,D3699)+COUNTIF('Mar 2022'!A:A,D3699)+COUNTIF('Apr 2022'!A:A,D3699)+COUNTIF('May 2022'!A:A,D3699)+COUNTIF('June 2022'!A:A,D3699)+COUNTIF('July 2022'!A:A,D3699)+COUNTIF('Aug 2022'!A:A,D3699)+COUNTIF('Sep 2022'!A:A,D3699)+COUNTIF('Oct 2022'!A:A,D3699)+COUNTIF('Dec 2022'!A:A,D3699)</f>
        <v>1</v>
      </c>
      <c r="U3699" t="str">
        <f>VLOOKUP(Q3699,'Capital Lookup'!A:B,2,FALSE)</f>
        <v>No</v>
      </c>
      <c r="V3699" s="2">
        <f>IFERROR(VLOOKUP(LEFT(F3699,10),'Find Purchase Orders'!B:J,9,FALSE),"")</f>
        <v>44761</v>
      </c>
      <c r="W3699" s="25" t="s">
        <v>7261</v>
      </c>
    </row>
    <row r="3700" spans="1:23" hidden="1">
      <c r="A3700" s="25" t="s">
        <v>7269</v>
      </c>
      <c r="B3700" s="25" t="s">
        <v>7843</v>
      </c>
      <c r="C3700" s="25" t="s">
        <v>7271</v>
      </c>
      <c r="D3700" s="25" t="s">
        <v>5677</v>
      </c>
      <c r="E3700" s="25" t="s">
        <v>7500</v>
      </c>
      <c r="F3700" s="25" t="s">
        <v>15894</v>
      </c>
      <c r="G3700" s="25" t="s">
        <v>15895</v>
      </c>
      <c r="H3700" s="21">
        <v>2178.9</v>
      </c>
      <c r="I3700" s="25" t="s">
        <v>7296</v>
      </c>
      <c r="J3700" s="25" t="s">
        <v>7288</v>
      </c>
      <c r="K3700" s="25" t="s">
        <v>7733</v>
      </c>
      <c r="L3700" s="25" t="s">
        <v>7734</v>
      </c>
      <c r="M3700" s="21">
        <v>2178.9</v>
      </c>
      <c r="N3700" s="21">
        <v>2178.9</v>
      </c>
      <c r="O3700" s="21">
        <v>0</v>
      </c>
      <c r="P3700" s="21">
        <v>2178.9</v>
      </c>
      <c r="Q3700" s="25" t="s">
        <v>15896</v>
      </c>
      <c r="R3700" s="1" t="str">
        <f t="shared" si="62"/>
        <v>ST10167</v>
      </c>
      <c r="S3700" t="str">
        <f>VLOOKUP(R3700,Data!$C$2:$D$261,2,0)</f>
        <v>Main Street Terrace</v>
      </c>
      <c r="T3700">
        <f>COUNTIF('Feb 2022'!A:A,D3700)+COUNTIF('Mar 2022'!A:A,D3700)+COUNTIF('Apr 2022'!A:A,D3700)+COUNTIF('May 2022'!A:A,D3700)+COUNTIF('June 2022'!A:A,D3700)+COUNTIF('July 2022'!A:A,D3700)+COUNTIF('Aug 2022'!A:A,D3700)+COUNTIF('Sep 2022'!A:A,D3700)+COUNTIF('Oct 2022'!A:A,D3700)+COUNTIF('Dec 2022'!A:A,D3700)</f>
        <v>1</v>
      </c>
      <c r="U3700" t="str">
        <f>VLOOKUP(Q3700,'Capital Lookup'!A:B,2,FALSE)</f>
        <v>No</v>
      </c>
      <c r="V3700" s="2">
        <f>IFERROR(VLOOKUP(LEFT(F3700,10),'Find Purchase Orders'!B:J,9,FALSE),"")</f>
        <v>44761</v>
      </c>
      <c r="W3700" s="25" t="s">
        <v>7261</v>
      </c>
    </row>
    <row r="3701" spans="1:23" hidden="1">
      <c r="A3701" s="25" t="s">
        <v>7252</v>
      </c>
      <c r="B3701" s="25" t="s">
        <v>7747</v>
      </c>
      <c r="C3701" s="25" t="s">
        <v>7254</v>
      </c>
      <c r="D3701" s="25" t="s">
        <v>15897</v>
      </c>
      <c r="E3701" s="25" t="s">
        <v>15107</v>
      </c>
      <c r="F3701" s="25" t="s">
        <v>15898</v>
      </c>
      <c r="G3701" s="25" t="s">
        <v>15899</v>
      </c>
      <c r="H3701" s="21">
        <v>74297.5</v>
      </c>
      <c r="I3701" s="25" t="s">
        <v>7339</v>
      </c>
      <c r="J3701" s="25" t="s">
        <v>7288</v>
      </c>
      <c r="K3701" s="25" t="s">
        <v>8265</v>
      </c>
      <c r="L3701" s="25" t="s">
        <v>9819</v>
      </c>
      <c r="M3701" s="21">
        <v>74297.5</v>
      </c>
      <c r="N3701" s="21">
        <v>21023.65</v>
      </c>
      <c r="O3701" s="21">
        <v>53273.85</v>
      </c>
      <c r="P3701" s="21">
        <v>18047.5</v>
      </c>
      <c r="Q3701" s="25" t="s">
        <v>15900</v>
      </c>
      <c r="R3701" s="1" t="str">
        <f t="shared" si="62"/>
        <v>ST10050</v>
      </c>
      <c r="S3701" t="str">
        <f>VLOOKUP(R3701,Data!$C$2:$D$261,2,0)</f>
        <v>Alta Vista</v>
      </c>
      <c r="T3701">
        <f>COUNTIF('Feb 2022'!A:A,D3701)+COUNTIF('Mar 2022'!A:A,D3701)+COUNTIF('Apr 2022'!A:A,D3701)+COUNTIF('May 2022'!A:A,D3701)+COUNTIF('June 2022'!A:A,D3701)+COUNTIF('July 2022'!A:A,D3701)+COUNTIF('Aug 2022'!A:A,D3701)+COUNTIF('Sep 2022'!A:A,D3701)+COUNTIF('Oct 2022'!A:A,D3701)+COUNTIF('Dec 2022'!A:A,D3701)</f>
        <v>0</v>
      </c>
      <c r="U3701" t="str">
        <f>VLOOKUP(Q3701,'Capital Lookup'!A:B,2,FALSE)</f>
        <v>Yes</v>
      </c>
      <c r="V3701" s="2">
        <f>IFERROR(VLOOKUP(LEFT(F3701,10),'Find Purchase Orders'!B:J,9,FALSE),"")</f>
        <v>44838</v>
      </c>
      <c r="W3701" s="25" t="s">
        <v>7261</v>
      </c>
    </row>
    <row r="3702" spans="1:23" hidden="1">
      <c r="A3702" s="25" t="s">
        <v>7252</v>
      </c>
      <c r="B3702" s="25" t="s">
        <v>8648</v>
      </c>
      <c r="C3702" s="25" t="s">
        <v>7254</v>
      </c>
      <c r="D3702" s="25" t="s">
        <v>5730</v>
      </c>
      <c r="E3702" s="25" t="s">
        <v>9607</v>
      </c>
      <c r="F3702" s="25" t="s">
        <v>15901</v>
      </c>
      <c r="G3702" s="25" t="s">
        <v>15902</v>
      </c>
      <c r="H3702" s="21">
        <v>27865.22</v>
      </c>
      <c r="I3702" s="25" t="s">
        <v>7296</v>
      </c>
      <c r="J3702" s="25" t="s">
        <v>7288</v>
      </c>
      <c r="K3702" s="25" t="s">
        <v>8696</v>
      </c>
      <c r="L3702" s="25" t="s">
        <v>9814</v>
      </c>
      <c r="M3702" s="21">
        <v>27865.22</v>
      </c>
      <c r="N3702" s="22">
        <v>0</v>
      </c>
      <c r="O3702" s="21">
        <v>27865.22</v>
      </c>
      <c r="P3702" s="21">
        <v>27865.22</v>
      </c>
      <c r="Q3702" s="25" t="s">
        <v>15903</v>
      </c>
      <c r="R3702" s="1" t="str">
        <f t="shared" si="62"/>
        <v>ST10053</v>
      </c>
      <c r="S3702" t="str">
        <f>VLOOKUP(R3702,Data!$C$2:$D$261,2,0)</f>
        <v>Windsor Park</v>
      </c>
      <c r="T3702">
        <f>COUNTIF('Feb 2022'!A:A,D3702)+COUNTIF('Mar 2022'!A:A,D3702)+COUNTIF('Apr 2022'!A:A,D3702)+COUNTIF('May 2022'!A:A,D3702)+COUNTIF('June 2022'!A:A,D3702)+COUNTIF('July 2022'!A:A,D3702)+COUNTIF('Aug 2022'!A:A,D3702)+COUNTIF('Sep 2022'!A:A,D3702)+COUNTIF('Oct 2022'!A:A,D3702)+COUNTIF('Dec 2022'!A:A,D3702)</f>
        <v>1</v>
      </c>
      <c r="U3702" t="str">
        <f>VLOOKUP(Q3702,'Capital Lookup'!A:B,2,FALSE)</f>
        <v>No</v>
      </c>
      <c r="V3702" s="2">
        <f>IFERROR(VLOOKUP(LEFT(F3702,10),'Find Purchase Orders'!B:J,9,FALSE),"")</f>
        <v>44768</v>
      </c>
      <c r="W3702" s="25" t="s">
        <v>7261</v>
      </c>
    </row>
    <row r="3703" spans="1:23" hidden="1">
      <c r="A3703" s="25" t="s">
        <v>7261</v>
      </c>
      <c r="B3703" s="25" t="s">
        <v>7863</v>
      </c>
      <c r="C3703" s="25" t="s">
        <v>7282</v>
      </c>
      <c r="D3703" s="25" t="s">
        <v>15904</v>
      </c>
      <c r="E3703" s="25" t="s">
        <v>15107</v>
      </c>
      <c r="F3703" s="25" t="s">
        <v>15905</v>
      </c>
      <c r="G3703" s="25" t="s">
        <v>15899</v>
      </c>
      <c r="H3703" s="21">
        <v>64127.5</v>
      </c>
      <c r="I3703" s="25" t="s">
        <v>7339</v>
      </c>
      <c r="J3703" s="25" t="s">
        <v>7288</v>
      </c>
      <c r="K3703" s="25" t="s">
        <v>8265</v>
      </c>
      <c r="L3703" s="25" t="s">
        <v>9819</v>
      </c>
      <c r="M3703" s="21">
        <v>64127.5</v>
      </c>
      <c r="N3703" s="21">
        <v>10424.25</v>
      </c>
      <c r="O3703" s="21">
        <v>53703.25</v>
      </c>
      <c r="P3703" s="21">
        <v>16602.5</v>
      </c>
      <c r="Q3703" s="25" t="s">
        <v>9885</v>
      </c>
      <c r="R3703" s="1" t="str">
        <f t="shared" si="62"/>
        <v>ST10029</v>
      </c>
      <c r="S3703" t="str">
        <f>VLOOKUP(R3703,Data!$C$2:$D$261,2,0)</f>
        <v>Leaside</v>
      </c>
      <c r="T3703">
        <f>COUNTIF('Feb 2022'!A:A,D3703)+COUNTIF('Mar 2022'!A:A,D3703)+COUNTIF('Apr 2022'!A:A,D3703)+COUNTIF('May 2022'!A:A,D3703)+COUNTIF('June 2022'!A:A,D3703)+COUNTIF('July 2022'!A:A,D3703)+COUNTIF('Aug 2022'!A:A,D3703)+COUNTIF('Sep 2022'!A:A,D3703)+COUNTIF('Oct 2022'!A:A,D3703)+COUNTIF('Dec 2022'!A:A,D3703)</f>
        <v>0</v>
      </c>
      <c r="U3703" t="str">
        <f>VLOOKUP(Q3703,'Capital Lookup'!A:B,2,FALSE)</f>
        <v>Yes</v>
      </c>
      <c r="V3703" s="2">
        <f>IFERROR(VLOOKUP(LEFT(F3703,10),'Find Purchase Orders'!B:J,9,FALSE),"")</f>
        <v>44768</v>
      </c>
      <c r="W3703" s="25" t="s">
        <v>7261</v>
      </c>
    </row>
    <row r="3704" spans="1:23" hidden="1">
      <c r="A3704" s="25" t="s">
        <v>7261</v>
      </c>
      <c r="B3704" s="25" t="s">
        <v>9405</v>
      </c>
      <c r="C3704" s="25" t="s">
        <v>7282</v>
      </c>
      <c r="D3704" s="25" t="s">
        <v>15906</v>
      </c>
      <c r="E3704" s="25" t="s">
        <v>15107</v>
      </c>
      <c r="F3704" s="25" t="s">
        <v>15907</v>
      </c>
      <c r="G3704" s="25" t="s">
        <v>15899</v>
      </c>
      <c r="H3704" s="21">
        <v>49437.5</v>
      </c>
      <c r="I3704" s="25" t="s">
        <v>7339</v>
      </c>
      <c r="J3704" s="25" t="s">
        <v>7288</v>
      </c>
      <c r="K3704" s="25" t="s">
        <v>8265</v>
      </c>
      <c r="L3704" s="25" t="s">
        <v>9819</v>
      </c>
      <c r="M3704" s="21">
        <v>49437.5</v>
      </c>
      <c r="N3704" s="21">
        <v>7571</v>
      </c>
      <c r="O3704" s="21">
        <v>41866.5</v>
      </c>
      <c r="P3704" s="21">
        <v>12337.5</v>
      </c>
      <c r="Q3704" s="25" t="s">
        <v>12954</v>
      </c>
      <c r="R3704" s="1" t="str">
        <f t="shared" si="62"/>
        <v>ST10035</v>
      </c>
      <c r="S3704" t="str">
        <f>VLOOKUP(R3704,Data!$C$2:$D$261,2,0)</f>
        <v>The Westwood</v>
      </c>
      <c r="T3704">
        <f>COUNTIF('Feb 2022'!A:A,D3704)+COUNTIF('Mar 2022'!A:A,D3704)+COUNTIF('Apr 2022'!A:A,D3704)+COUNTIF('May 2022'!A:A,D3704)+COUNTIF('June 2022'!A:A,D3704)+COUNTIF('July 2022'!A:A,D3704)+COUNTIF('Aug 2022'!A:A,D3704)+COUNTIF('Sep 2022'!A:A,D3704)+COUNTIF('Oct 2022'!A:A,D3704)+COUNTIF('Dec 2022'!A:A,D3704)</f>
        <v>0</v>
      </c>
      <c r="U3704" t="str">
        <f>VLOOKUP(Q3704,'Capital Lookup'!A:B,2,FALSE)</f>
        <v>Yes</v>
      </c>
      <c r="V3704" s="2">
        <f>IFERROR(VLOOKUP(LEFT(F3704,10),'Find Purchase Orders'!B:J,9,FALSE),"")</f>
        <v>44775</v>
      </c>
      <c r="W3704" s="25" t="s">
        <v>7261</v>
      </c>
    </row>
    <row r="3705" spans="1:23" hidden="1">
      <c r="A3705" s="25" t="s">
        <v>7252</v>
      </c>
      <c r="B3705" s="25" t="s">
        <v>11506</v>
      </c>
      <c r="C3705" s="25" t="s">
        <v>7254</v>
      </c>
      <c r="D3705" s="25" t="s">
        <v>5678</v>
      </c>
      <c r="E3705" s="25" t="s">
        <v>7576</v>
      </c>
      <c r="F3705" s="25" t="s">
        <v>15908</v>
      </c>
      <c r="G3705" s="25" t="s">
        <v>15909</v>
      </c>
      <c r="H3705" s="21">
        <v>15481</v>
      </c>
      <c r="I3705" s="25" t="s">
        <v>7296</v>
      </c>
      <c r="J3705" s="25" t="s">
        <v>7288</v>
      </c>
      <c r="K3705" s="25" t="s">
        <v>7646</v>
      </c>
      <c r="L3705" s="25" t="s">
        <v>7652</v>
      </c>
      <c r="M3705" s="21">
        <v>15481</v>
      </c>
      <c r="N3705" s="21">
        <v>9266</v>
      </c>
      <c r="O3705" s="21">
        <v>6215</v>
      </c>
      <c r="P3705" s="21">
        <v>15481</v>
      </c>
      <c r="Q3705" s="25" t="s">
        <v>15910</v>
      </c>
      <c r="R3705" s="1" t="str">
        <f t="shared" si="62"/>
        <v>ST10042</v>
      </c>
      <c r="S3705" t="str">
        <f>VLOOKUP(R3705,Data!$C$2:$D$261,2,0)</f>
        <v>Valley Stream</v>
      </c>
      <c r="T3705">
        <f>COUNTIF('Feb 2022'!A:A,D3705)+COUNTIF('Mar 2022'!A:A,D3705)+COUNTIF('Apr 2022'!A:A,D3705)+COUNTIF('May 2022'!A:A,D3705)+COUNTIF('June 2022'!A:A,D3705)+COUNTIF('July 2022'!A:A,D3705)+COUNTIF('Aug 2022'!A:A,D3705)+COUNTIF('Sep 2022'!A:A,D3705)+COUNTIF('Oct 2022'!A:A,D3705)+COUNTIF('Dec 2022'!A:A,D3705)</f>
        <v>1</v>
      </c>
      <c r="U3705" t="str">
        <f>VLOOKUP(Q3705,'Capital Lookup'!A:B,2,FALSE)</f>
        <v>No</v>
      </c>
      <c r="V3705" s="2">
        <f>IFERROR(VLOOKUP(LEFT(F3705,10),'Find Purchase Orders'!B:J,9,FALSE),"")</f>
        <v>44761</v>
      </c>
      <c r="W3705" s="25" t="s">
        <v>7261</v>
      </c>
    </row>
    <row r="3706" spans="1:23" hidden="1">
      <c r="A3706" s="25" t="s">
        <v>7313</v>
      </c>
      <c r="B3706" s="25" t="s">
        <v>7944</v>
      </c>
      <c r="C3706" s="25" t="s">
        <v>7587</v>
      </c>
      <c r="D3706" s="25" t="s">
        <v>5679</v>
      </c>
      <c r="E3706" s="25" t="s">
        <v>14048</v>
      </c>
      <c r="F3706" s="25" t="s">
        <v>15911</v>
      </c>
      <c r="G3706" s="25" t="s">
        <v>15912</v>
      </c>
      <c r="H3706" s="21">
        <v>2844.24</v>
      </c>
      <c r="I3706" s="25" t="s">
        <v>7296</v>
      </c>
      <c r="J3706" s="25" t="s">
        <v>7288</v>
      </c>
      <c r="K3706" s="25" t="s">
        <v>7591</v>
      </c>
      <c r="L3706" s="25" t="s">
        <v>8736</v>
      </c>
      <c r="M3706" s="21">
        <v>2844.24</v>
      </c>
      <c r="N3706" s="21">
        <v>2853.04</v>
      </c>
      <c r="O3706" s="21">
        <v>-8.8000000000000007</v>
      </c>
      <c r="P3706" s="21">
        <v>2844.24</v>
      </c>
      <c r="Q3706" s="25" t="s">
        <v>10625</v>
      </c>
      <c r="R3706" s="1" t="str">
        <f t="shared" si="62"/>
        <v>ST10181</v>
      </c>
      <c r="S3706" t="str">
        <f>VLOOKUP(R3706,Data!$C$2:$D$261,2,0)</f>
        <v>Iler Lodge</v>
      </c>
      <c r="T3706">
        <f>COUNTIF('Feb 2022'!A:A,D3706)+COUNTIF('Mar 2022'!A:A,D3706)+COUNTIF('Apr 2022'!A:A,D3706)+COUNTIF('May 2022'!A:A,D3706)+COUNTIF('June 2022'!A:A,D3706)+COUNTIF('July 2022'!A:A,D3706)+COUNTIF('Aug 2022'!A:A,D3706)+COUNTIF('Sep 2022'!A:A,D3706)+COUNTIF('Oct 2022'!A:A,D3706)+COUNTIF('Dec 2022'!A:A,D3706)</f>
        <v>1</v>
      </c>
      <c r="U3706" t="str">
        <f>VLOOKUP(Q3706,'Capital Lookup'!A:B,2,FALSE)</f>
        <v>No</v>
      </c>
      <c r="V3706" s="2">
        <f>IFERROR(VLOOKUP(LEFT(F3706,10),'Find Purchase Orders'!B:J,9,FALSE),"")</f>
        <v>44761</v>
      </c>
      <c r="W3706" s="25" t="s">
        <v>7261</v>
      </c>
    </row>
    <row r="3707" spans="1:23" hidden="1">
      <c r="A3707" s="25" t="s">
        <v>7261</v>
      </c>
      <c r="B3707" s="25" t="s">
        <v>7472</v>
      </c>
      <c r="C3707" s="25" t="s">
        <v>7264</v>
      </c>
      <c r="D3707" s="25" t="s">
        <v>5680</v>
      </c>
      <c r="E3707" s="25" t="s">
        <v>7474</v>
      </c>
      <c r="F3707" s="25" t="s">
        <v>15913</v>
      </c>
      <c r="G3707" s="25" t="s">
        <v>15914</v>
      </c>
      <c r="H3707" s="21">
        <v>1076.25</v>
      </c>
      <c r="I3707" s="25" t="s">
        <v>7296</v>
      </c>
      <c r="J3707" s="25" t="s">
        <v>7288</v>
      </c>
      <c r="K3707" s="25" t="s">
        <v>7289</v>
      </c>
      <c r="L3707" s="25" t="s">
        <v>7259</v>
      </c>
      <c r="M3707" s="21">
        <v>1076.25</v>
      </c>
      <c r="N3707" s="21">
        <v>1076.25</v>
      </c>
      <c r="O3707" s="21">
        <v>0</v>
      </c>
      <c r="P3707" s="21">
        <v>1076.25</v>
      </c>
      <c r="Q3707" s="25" t="s">
        <v>7477</v>
      </c>
      <c r="R3707" s="1" t="str">
        <f t="shared" si="62"/>
        <v>ST10074</v>
      </c>
      <c r="S3707" t="str">
        <f>VLOOKUP(R3707,Data!$C$2:$D$261,2,0)</f>
        <v>McKenzie Towne Retirement</v>
      </c>
      <c r="T3707">
        <f>COUNTIF('Feb 2022'!A:A,D3707)+COUNTIF('Mar 2022'!A:A,D3707)+COUNTIF('Apr 2022'!A:A,D3707)+COUNTIF('May 2022'!A:A,D3707)+COUNTIF('June 2022'!A:A,D3707)+COUNTIF('July 2022'!A:A,D3707)+COUNTIF('Aug 2022'!A:A,D3707)+COUNTIF('Sep 2022'!A:A,D3707)+COUNTIF('Oct 2022'!A:A,D3707)+COUNTIF('Dec 2022'!A:A,D3707)</f>
        <v>1</v>
      </c>
      <c r="U3707" t="str">
        <f>VLOOKUP(Q3707,'Capital Lookup'!A:B,2,FALSE)</f>
        <v>No</v>
      </c>
      <c r="V3707" s="2">
        <f>IFERROR(VLOOKUP(LEFT(F3707,10),'Find Purchase Orders'!B:J,9,FALSE),"")</f>
        <v>44763</v>
      </c>
      <c r="W3707" s="25" t="s">
        <v>7261</v>
      </c>
    </row>
    <row r="3708" spans="1:23" hidden="1">
      <c r="A3708" s="25" t="s">
        <v>7261</v>
      </c>
      <c r="B3708" s="25" t="s">
        <v>7472</v>
      </c>
      <c r="C3708" s="25" t="s">
        <v>7264</v>
      </c>
      <c r="D3708" s="25" t="s">
        <v>5681</v>
      </c>
      <c r="E3708" s="25" t="s">
        <v>7474</v>
      </c>
      <c r="F3708" s="25" t="s">
        <v>15915</v>
      </c>
      <c r="G3708" s="25" t="s">
        <v>15916</v>
      </c>
      <c r="H3708" s="21">
        <v>1076.25</v>
      </c>
      <c r="I3708" s="25" t="s">
        <v>7296</v>
      </c>
      <c r="J3708" s="25" t="s">
        <v>7288</v>
      </c>
      <c r="K3708" s="25" t="s">
        <v>7289</v>
      </c>
      <c r="L3708" s="25" t="s">
        <v>7259</v>
      </c>
      <c r="M3708" s="21">
        <v>1076.25</v>
      </c>
      <c r="N3708" s="21">
        <v>1076.25</v>
      </c>
      <c r="O3708" s="21">
        <v>0</v>
      </c>
      <c r="P3708" s="21">
        <v>1076.25</v>
      </c>
      <c r="Q3708" s="25" t="s">
        <v>7477</v>
      </c>
      <c r="R3708" s="1" t="str">
        <f t="shared" si="62"/>
        <v>ST10074</v>
      </c>
      <c r="S3708" t="str">
        <f>VLOOKUP(R3708,Data!$C$2:$D$261,2,0)</f>
        <v>McKenzie Towne Retirement</v>
      </c>
      <c r="T3708">
        <f>COUNTIF('Feb 2022'!A:A,D3708)+COUNTIF('Mar 2022'!A:A,D3708)+COUNTIF('Apr 2022'!A:A,D3708)+COUNTIF('May 2022'!A:A,D3708)+COUNTIF('June 2022'!A:A,D3708)+COUNTIF('July 2022'!A:A,D3708)+COUNTIF('Aug 2022'!A:A,D3708)+COUNTIF('Sep 2022'!A:A,D3708)+COUNTIF('Oct 2022'!A:A,D3708)+COUNTIF('Dec 2022'!A:A,D3708)</f>
        <v>1</v>
      </c>
      <c r="U3708" t="str">
        <f>VLOOKUP(Q3708,'Capital Lookup'!A:B,2,FALSE)</f>
        <v>No</v>
      </c>
      <c r="V3708" s="2">
        <f>IFERROR(VLOOKUP(LEFT(F3708,10),'Find Purchase Orders'!B:J,9,FALSE),"")</f>
        <v>44763</v>
      </c>
      <c r="W3708" s="25" t="s">
        <v>7261</v>
      </c>
    </row>
    <row r="3709" spans="1:23" hidden="1">
      <c r="A3709" s="25" t="s">
        <v>7261</v>
      </c>
      <c r="B3709" s="25" t="s">
        <v>8595</v>
      </c>
      <c r="C3709" s="25" t="s">
        <v>7264</v>
      </c>
      <c r="D3709" s="25" t="s">
        <v>5731</v>
      </c>
      <c r="E3709" s="25" t="s">
        <v>8596</v>
      </c>
      <c r="F3709" s="25" t="s">
        <v>15917</v>
      </c>
      <c r="G3709" s="25" t="s">
        <v>15918</v>
      </c>
      <c r="H3709" s="21">
        <v>7512.08</v>
      </c>
      <c r="I3709" s="25" t="s">
        <v>7296</v>
      </c>
      <c r="J3709" s="25" t="s">
        <v>7288</v>
      </c>
      <c r="K3709" s="25" t="s">
        <v>7262</v>
      </c>
      <c r="L3709" s="25" t="s">
        <v>7259</v>
      </c>
      <c r="M3709" s="21">
        <v>7512.08</v>
      </c>
      <c r="N3709" s="21">
        <v>7512.08</v>
      </c>
      <c r="O3709" s="21">
        <v>0</v>
      </c>
      <c r="P3709" s="21">
        <v>7512.08</v>
      </c>
      <c r="Q3709" s="25" t="s">
        <v>8599</v>
      </c>
      <c r="R3709" s="1" t="str">
        <f t="shared" si="62"/>
        <v>ST10059</v>
      </c>
      <c r="S3709" t="str">
        <f>VLOOKUP(R3709,Data!$C$2:$D$261,2,0)</f>
        <v>Parkwood Manor</v>
      </c>
      <c r="T3709">
        <f>COUNTIF('Feb 2022'!A:A,D3709)+COUNTIF('Mar 2022'!A:A,D3709)+COUNTIF('Apr 2022'!A:A,D3709)+COUNTIF('May 2022'!A:A,D3709)+COUNTIF('June 2022'!A:A,D3709)+COUNTIF('July 2022'!A:A,D3709)+COUNTIF('Aug 2022'!A:A,D3709)+COUNTIF('Sep 2022'!A:A,D3709)+COUNTIF('Oct 2022'!A:A,D3709)+COUNTIF('Dec 2022'!A:A,D3709)</f>
        <v>1</v>
      </c>
      <c r="U3709" t="str">
        <f>VLOOKUP(Q3709,'Capital Lookup'!A:B,2,FALSE)</f>
        <v>No</v>
      </c>
      <c r="V3709" s="2">
        <f>IFERROR(VLOOKUP(LEFT(F3709,10),'Find Purchase Orders'!B:J,9,FALSE),"")</f>
        <v>44768</v>
      </c>
      <c r="W3709" s="25" t="s">
        <v>7261</v>
      </c>
    </row>
    <row r="3710" spans="1:23" hidden="1">
      <c r="A3710" s="25" t="s">
        <v>7261</v>
      </c>
      <c r="B3710" s="25" t="s">
        <v>8595</v>
      </c>
      <c r="C3710" s="25" t="s">
        <v>7264</v>
      </c>
      <c r="D3710" s="25" t="s">
        <v>5731</v>
      </c>
      <c r="E3710" s="25" t="s">
        <v>8596</v>
      </c>
      <c r="F3710" s="25" t="s">
        <v>15919</v>
      </c>
      <c r="G3710" s="25" t="s">
        <v>15920</v>
      </c>
      <c r="H3710" s="21">
        <v>157.5</v>
      </c>
      <c r="I3710" s="25" t="s">
        <v>7296</v>
      </c>
      <c r="J3710" s="25" t="s">
        <v>7288</v>
      </c>
      <c r="K3710" s="25" t="s">
        <v>7262</v>
      </c>
      <c r="L3710" s="25" t="s">
        <v>7259</v>
      </c>
      <c r="M3710" s="21">
        <v>157.5</v>
      </c>
      <c r="N3710" s="21">
        <v>157.5</v>
      </c>
      <c r="O3710" s="21">
        <v>0</v>
      </c>
      <c r="P3710" s="21">
        <v>157.5</v>
      </c>
      <c r="Q3710" s="25" t="s">
        <v>8599</v>
      </c>
      <c r="R3710" s="1" t="str">
        <f t="shared" si="62"/>
        <v>ST10059</v>
      </c>
      <c r="S3710" t="str">
        <f>VLOOKUP(R3710,Data!$C$2:$D$261,2,0)</f>
        <v>Parkwood Manor</v>
      </c>
      <c r="T3710">
        <f>COUNTIF('Feb 2022'!A:A,D3710)+COUNTIF('Mar 2022'!A:A,D3710)+COUNTIF('Apr 2022'!A:A,D3710)+COUNTIF('May 2022'!A:A,D3710)+COUNTIF('June 2022'!A:A,D3710)+COUNTIF('July 2022'!A:A,D3710)+COUNTIF('Aug 2022'!A:A,D3710)+COUNTIF('Sep 2022'!A:A,D3710)+COUNTIF('Oct 2022'!A:A,D3710)+COUNTIF('Dec 2022'!A:A,D3710)</f>
        <v>1</v>
      </c>
      <c r="U3710" t="str">
        <f>VLOOKUP(Q3710,'Capital Lookup'!A:B,2,FALSE)</f>
        <v>No</v>
      </c>
      <c r="V3710" s="2">
        <f>IFERROR(VLOOKUP(LEFT(F3710,10),'Find Purchase Orders'!B:J,9,FALSE),"")</f>
        <v>44768</v>
      </c>
      <c r="W3710" s="25" t="s">
        <v>7261</v>
      </c>
    </row>
    <row r="3711" spans="1:23" hidden="1">
      <c r="A3711" s="25" t="s">
        <v>10974</v>
      </c>
      <c r="B3711" s="25" t="s">
        <v>7657</v>
      </c>
      <c r="C3711" s="25" t="s">
        <v>7282</v>
      </c>
      <c r="D3711" s="25" t="s">
        <v>15921</v>
      </c>
      <c r="E3711" s="25" t="s">
        <v>10979</v>
      </c>
      <c r="H3711" s="21">
        <v>11616.4</v>
      </c>
      <c r="I3711" s="25" t="s">
        <v>7257</v>
      </c>
      <c r="K3711" s="25" t="s">
        <v>7646</v>
      </c>
      <c r="L3711" s="25" t="s">
        <v>7647</v>
      </c>
      <c r="M3711" s="22">
        <v>0</v>
      </c>
      <c r="N3711" s="22">
        <v>0</v>
      </c>
      <c r="O3711" s="21">
        <v>0</v>
      </c>
      <c r="P3711" s="21">
        <v>1336.4</v>
      </c>
      <c r="Q3711" s="25"/>
      <c r="R3711" s="1" t="str">
        <f t="shared" si="62"/>
        <v>ST10018</v>
      </c>
      <c r="S3711" t="str">
        <f>VLOOKUP(R3711,Data!$C$2:$D$261,2,0)</f>
        <v>The Annex</v>
      </c>
      <c r="T3711">
        <f>COUNTIF('Feb 2022'!A:A,D3711)+COUNTIF('Mar 2022'!A:A,D3711)+COUNTIF('Apr 2022'!A:A,D3711)+COUNTIF('May 2022'!A:A,D3711)+COUNTIF('June 2022'!A:A,D3711)+COUNTIF('July 2022'!A:A,D3711)+COUNTIF('Aug 2022'!A:A,D3711)+COUNTIF('Sep 2022'!A:A,D3711)+COUNTIF('Oct 2022'!A:A,D3711)+COUNTIF('Dec 2022'!A:A,D3711)</f>
        <v>0</v>
      </c>
      <c r="U3711" t="e">
        <f>VLOOKUP(Q3711,'Capital Lookup'!A:B,2,FALSE)</f>
        <v>#N/A</v>
      </c>
      <c r="V3711" s="2" t="str">
        <f>IFERROR(VLOOKUP(LEFT(F3711,10),'Find Purchase Orders'!B:J,9,FALSE),"")</f>
        <v/>
      </c>
      <c r="W3711" s="25" t="s">
        <v>7261</v>
      </c>
    </row>
    <row r="3712" spans="1:23" hidden="1">
      <c r="A3712" s="25" t="s">
        <v>7478</v>
      </c>
      <c r="B3712" s="25" t="s">
        <v>7935</v>
      </c>
      <c r="C3712" s="25" t="s">
        <v>7587</v>
      </c>
      <c r="D3712" s="25" t="s">
        <v>5682</v>
      </c>
      <c r="E3712" s="25" t="s">
        <v>7500</v>
      </c>
      <c r="F3712" s="25" t="s">
        <v>15922</v>
      </c>
      <c r="G3712" s="25" t="s">
        <v>15923</v>
      </c>
      <c r="H3712" s="21">
        <v>76706.66</v>
      </c>
      <c r="I3712" s="25" t="s">
        <v>7296</v>
      </c>
      <c r="J3712" s="25" t="s">
        <v>7288</v>
      </c>
      <c r="K3712" s="25" t="s">
        <v>8946</v>
      </c>
      <c r="L3712" s="25" t="s">
        <v>8176</v>
      </c>
      <c r="M3712" s="21">
        <v>76706.66</v>
      </c>
      <c r="N3712" s="21">
        <v>74405.460000000006</v>
      </c>
      <c r="O3712" s="21">
        <v>2301.1999999999998</v>
      </c>
      <c r="P3712" s="21">
        <v>76706.66</v>
      </c>
      <c r="Q3712" s="25" t="s">
        <v>15924</v>
      </c>
      <c r="R3712" s="1" t="str">
        <f t="shared" si="62"/>
        <v>ST10162</v>
      </c>
      <c r="S3712" t="str">
        <f>VLOOKUP(R3712,Data!$C$2:$D$261,2,0)</f>
        <v>Elginwood</v>
      </c>
      <c r="T3712">
        <f>COUNTIF('Feb 2022'!A:A,D3712)+COUNTIF('Mar 2022'!A:A,D3712)+COUNTIF('Apr 2022'!A:A,D3712)+COUNTIF('May 2022'!A:A,D3712)+COUNTIF('June 2022'!A:A,D3712)+COUNTIF('July 2022'!A:A,D3712)+COUNTIF('Aug 2022'!A:A,D3712)+COUNTIF('Sep 2022'!A:A,D3712)+COUNTIF('Oct 2022'!A:A,D3712)+COUNTIF('Dec 2022'!A:A,D3712)</f>
        <v>1</v>
      </c>
      <c r="U3712" t="str">
        <f>VLOOKUP(Q3712,'Capital Lookup'!A:B,2,FALSE)</f>
        <v>No</v>
      </c>
      <c r="V3712" s="2">
        <f>IFERROR(VLOOKUP(LEFT(F3712,10),'Find Purchase Orders'!B:J,9,FALSE),"")</f>
        <v>44767</v>
      </c>
      <c r="W3712" s="25" t="s">
        <v>7261</v>
      </c>
    </row>
    <row r="3713" spans="1:23" hidden="1">
      <c r="A3713" s="25" t="s">
        <v>7261</v>
      </c>
      <c r="B3713" s="25" t="s">
        <v>7472</v>
      </c>
      <c r="C3713" s="25" t="s">
        <v>7264</v>
      </c>
      <c r="D3713" s="25" t="s">
        <v>5732</v>
      </c>
      <c r="E3713" s="25" t="s">
        <v>7576</v>
      </c>
      <c r="F3713" s="25" t="s">
        <v>15925</v>
      </c>
      <c r="G3713" s="25" t="s">
        <v>15926</v>
      </c>
      <c r="H3713" s="21">
        <v>614.25</v>
      </c>
      <c r="I3713" s="25" t="s">
        <v>7287</v>
      </c>
      <c r="J3713" s="25" t="s">
        <v>7288</v>
      </c>
      <c r="K3713" s="25" t="s">
        <v>8538</v>
      </c>
      <c r="L3713" s="25" t="s">
        <v>9819</v>
      </c>
      <c r="M3713" s="21">
        <v>614.25</v>
      </c>
      <c r="N3713" s="22">
        <v>0</v>
      </c>
      <c r="O3713" s="21">
        <v>614.25</v>
      </c>
      <c r="P3713" s="21">
        <v>29.25</v>
      </c>
      <c r="Q3713" s="25" t="s">
        <v>15927</v>
      </c>
      <c r="R3713" s="1" t="str">
        <f t="shared" si="62"/>
        <v>ST10074</v>
      </c>
      <c r="S3713" t="str">
        <f>VLOOKUP(R3713,Data!$C$2:$D$261,2,0)</f>
        <v>McKenzie Towne Retirement</v>
      </c>
      <c r="T3713">
        <f>COUNTIF('Feb 2022'!A:A,D3713)+COUNTIF('Mar 2022'!A:A,D3713)+COUNTIF('Apr 2022'!A:A,D3713)+COUNTIF('May 2022'!A:A,D3713)+COUNTIF('June 2022'!A:A,D3713)+COUNTIF('July 2022'!A:A,D3713)+COUNTIF('Aug 2022'!A:A,D3713)+COUNTIF('Sep 2022'!A:A,D3713)+COUNTIF('Oct 2022'!A:A,D3713)+COUNTIF('Dec 2022'!A:A,D3713)</f>
        <v>1</v>
      </c>
      <c r="U3713" t="str">
        <f>VLOOKUP(Q3713,'Capital Lookup'!A:B,2,FALSE)</f>
        <v>No</v>
      </c>
      <c r="V3713" s="2">
        <f>IFERROR(VLOOKUP(LEFT(F3713,10),'Find Purchase Orders'!B:J,9,FALSE),"")</f>
        <v>44768</v>
      </c>
      <c r="W3713" s="25" t="s">
        <v>7261</v>
      </c>
    </row>
    <row r="3714" spans="1:23" hidden="1">
      <c r="A3714" s="25" t="s">
        <v>7261</v>
      </c>
      <c r="B3714" s="25" t="s">
        <v>7513</v>
      </c>
      <c r="C3714" s="25" t="s">
        <v>7264</v>
      </c>
      <c r="D3714" s="25" t="s">
        <v>5683</v>
      </c>
      <c r="E3714" s="25" t="s">
        <v>7500</v>
      </c>
      <c r="F3714" s="25" t="s">
        <v>15928</v>
      </c>
      <c r="G3714" s="25" t="s">
        <v>15929</v>
      </c>
      <c r="H3714" s="21">
        <v>9318.44</v>
      </c>
      <c r="I3714" s="25" t="s">
        <v>7339</v>
      </c>
      <c r="J3714" s="25" t="s">
        <v>7288</v>
      </c>
      <c r="K3714" s="25" t="s">
        <v>7510</v>
      </c>
      <c r="L3714" s="25" t="s">
        <v>8176</v>
      </c>
      <c r="M3714" s="21">
        <v>9318.44</v>
      </c>
      <c r="N3714" s="21">
        <v>5130.6499999999996</v>
      </c>
      <c r="O3714" s="21">
        <v>4187.79</v>
      </c>
      <c r="P3714" s="21">
        <v>5612.43</v>
      </c>
      <c r="Q3714" s="25" t="s">
        <v>15930</v>
      </c>
      <c r="R3714" s="1" t="str">
        <f t="shared" si="62"/>
        <v>ST10043</v>
      </c>
      <c r="S3714" t="str">
        <f>VLOOKUP(R3714,Data!$C$2:$D$261,2,0)</f>
        <v>Hunt Club Manor</v>
      </c>
      <c r="T3714">
        <f>COUNTIF('Feb 2022'!A:A,D3714)+COUNTIF('Mar 2022'!A:A,D3714)+COUNTIF('Apr 2022'!A:A,D3714)+COUNTIF('May 2022'!A:A,D3714)+COUNTIF('June 2022'!A:A,D3714)+COUNTIF('July 2022'!A:A,D3714)+COUNTIF('Aug 2022'!A:A,D3714)+COUNTIF('Sep 2022'!A:A,D3714)+COUNTIF('Oct 2022'!A:A,D3714)+COUNTIF('Dec 2022'!A:A,D3714)</f>
        <v>1</v>
      </c>
      <c r="U3714" t="str">
        <f>VLOOKUP(Q3714,'Capital Lookup'!A:B,2,FALSE)</f>
        <v>No</v>
      </c>
      <c r="V3714" s="2">
        <f>IFERROR(VLOOKUP(LEFT(F3714,10),'Find Purchase Orders'!B:J,9,FALSE),"")</f>
        <v>44767</v>
      </c>
      <c r="W3714" s="25" t="s">
        <v>7261</v>
      </c>
    </row>
    <row r="3715" spans="1:23" hidden="1">
      <c r="A3715" s="25" t="s">
        <v>7478</v>
      </c>
      <c r="B3715" s="25" t="s">
        <v>7848</v>
      </c>
      <c r="C3715" s="25"/>
      <c r="D3715" s="25" t="s">
        <v>5684</v>
      </c>
      <c r="E3715" s="25" t="s">
        <v>7500</v>
      </c>
      <c r="F3715" s="25" t="s">
        <v>15931</v>
      </c>
      <c r="G3715" s="25" t="s">
        <v>15932</v>
      </c>
      <c r="H3715" s="21">
        <v>7853.5</v>
      </c>
      <c r="I3715" s="25" t="s">
        <v>7296</v>
      </c>
      <c r="J3715" s="25" t="s">
        <v>7288</v>
      </c>
      <c r="K3715" s="25" t="s">
        <v>9320</v>
      </c>
      <c r="L3715" s="25" t="s">
        <v>10079</v>
      </c>
      <c r="M3715" s="21">
        <v>7853.5</v>
      </c>
      <c r="N3715" s="21">
        <v>7853.5</v>
      </c>
      <c r="O3715" s="21">
        <v>0</v>
      </c>
      <c r="P3715" s="21">
        <v>7853.5</v>
      </c>
      <c r="Q3715" s="25" t="s">
        <v>15933</v>
      </c>
      <c r="R3715" s="1" t="str">
        <f t="shared" si="62"/>
        <v>ST10297</v>
      </c>
      <c r="S3715" t="str">
        <f>VLOOKUP(R3715,Data!$C$2:$D$261,2,0)</f>
        <v>Arbour Heights</v>
      </c>
      <c r="T3715">
        <f>COUNTIF('Feb 2022'!A:A,D3715)+COUNTIF('Mar 2022'!A:A,D3715)+COUNTIF('Apr 2022'!A:A,D3715)+COUNTIF('May 2022'!A:A,D3715)+COUNTIF('June 2022'!A:A,D3715)+COUNTIF('July 2022'!A:A,D3715)+COUNTIF('Aug 2022'!A:A,D3715)+COUNTIF('Sep 2022'!A:A,D3715)+COUNTIF('Oct 2022'!A:A,D3715)+COUNTIF('Dec 2022'!A:A,D3715)</f>
        <v>1</v>
      </c>
      <c r="U3715" t="str">
        <f>VLOOKUP(Q3715,'Capital Lookup'!A:B,2,FALSE)</f>
        <v>No</v>
      </c>
      <c r="V3715" s="2">
        <f>IFERROR(VLOOKUP(LEFT(F3715,10),'Find Purchase Orders'!B:J,9,FALSE),"")</f>
        <v>44762</v>
      </c>
      <c r="W3715" s="25" t="s">
        <v>7261</v>
      </c>
    </row>
    <row r="3716" spans="1:23" hidden="1">
      <c r="A3716" s="25" t="s">
        <v>15934</v>
      </c>
      <c r="B3716" s="25" t="s">
        <v>9026</v>
      </c>
      <c r="C3716" s="25" t="s">
        <v>7264</v>
      </c>
      <c r="D3716" s="25" t="s">
        <v>15935</v>
      </c>
      <c r="E3716" s="25" t="s">
        <v>15936</v>
      </c>
      <c r="H3716" s="21">
        <v>219717.23</v>
      </c>
      <c r="I3716" s="25" t="s">
        <v>7257</v>
      </c>
      <c r="K3716" s="25" t="s">
        <v>7289</v>
      </c>
      <c r="L3716" s="25" t="s">
        <v>20</v>
      </c>
      <c r="M3716" s="22">
        <v>0</v>
      </c>
      <c r="N3716" s="22">
        <v>0</v>
      </c>
      <c r="O3716" s="21">
        <v>0</v>
      </c>
      <c r="P3716" s="21">
        <v>10462.73</v>
      </c>
      <c r="Q3716" s="25"/>
      <c r="R3716" s="1" t="str">
        <f t="shared" si="62"/>
        <v>ST10073</v>
      </c>
      <c r="S3716" t="str">
        <f>VLOOKUP(R3716,Data!$C$2:$D$261,2,0)</f>
        <v>The Churchill</v>
      </c>
      <c r="T3716">
        <f>COUNTIF('Feb 2022'!A:A,D3716)+COUNTIF('Mar 2022'!A:A,D3716)+COUNTIF('Apr 2022'!A:A,D3716)+COUNTIF('May 2022'!A:A,D3716)+COUNTIF('June 2022'!A:A,D3716)+COUNTIF('July 2022'!A:A,D3716)+COUNTIF('Aug 2022'!A:A,D3716)+COUNTIF('Sep 2022'!A:A,D3716)+COUNTIF('Oct 2022'!A:A,D3716)+COUNTIF('Dec 2022'!A:A,D3716)</f>
        <v>0</v>
      </c>
      <c r="U3716" t="e">
        <f>VLOOKUP(Q3716,'Capital Lookup'!A:B,2,FALSE)</f>
        <v>#N/A</v>
      </c>
      <c r="V3716" s="2" t="str">
        <f>IFERROR(VLOOKUP(LEFT(F3716,10),'Find Purchase Orders'!B:J,9,FALSE),"")</f>
        <v/>
      </c>
      <c r="W3716" s="25" t="s">
        <v>7261</v>
      </c>
    </row>
    <row r="3717" spans="1:23" hidden="1">
      <c r="A3717" s="25" t="s">
        <v>10974</v>
      </c>
      <c r="B3717" s="25" t="s">
        <v>7657</v>
      </c>
      <c r="C3717" s="25" t="s">
        <v>7282</v>
      </c>
      <c r="D3717" s="25" t="s">
        <v>15937</v>
      </c>
      <c r="E3717" s="25" t="s">
        <v>10976</v>
      </c>
      <c r="H3717" s="21">
        <v>4575.37</v>
      </c>
      <c r="I3717" s="25" t="s">
        <v>7257</v>
      </c>
      <c r="K3717" s="25" t="s">
        <v>7893</v>
      </c>
      <c r="L3717" s="25" t="s">
        <v>8526</v>
      </c>
      <c r="M3717" s="22">
        <v>0</v>
      </c>
      <c r="N3717" s="22">
        <v>0</v>
      </c>
      <c r="O3717" s="21">
        <v>0</v>
      </c>
      <c r="P3717" s="21">
        <v>526.37</v>
      </c>
      <c r="Q3717" s="25"/>
      <c r="R3717" s="1" t="str">
        <f t="shared" si="62"/>
        <v>ST10018</v>
      </c>
      <c r="S3717" t="str">
        <f>VLOOKUP(R3717,Data!$C$2:$D$261,2,0)</f>
        <v>The Annex</v>
      </c>
      <c r="T3717">
        <f>COUNTIF('Feb 2022'!A:A,D3717)+COUNTIF('Mar 2022'!A:A,D3717)+COUNTIF('Apr 2022'!A:A,D3717)+COUNTIF('May 2022'!A:A,D3717)+COUNTIF('June 2022'!A:A,D3717)+COUNTIF('July 2022'!A:A,D3717)+COUNTIF('Aug 2022'!A:A,D3717)+COUNTIF('Sep 2022'!A:A,D3717)+COUNTIF('Oct 2022'!A:A,D3717)+COUNTIF('Dec 2022'!A:A,D3717)</f>
        <v>0</v>
      </c>
      <c r="U3717" t="e">
        <f>VLOOKUP(Q3717,'Capital Lookup'!A:B,2,FALSE)</f>
        <v>#N/A</v>
      </c>
      <c r="V3717" s="2" t="str">
        <f>IFERROR(VLOOKUP(LEFT(F3717,10),'Find Purchase Orders'!B:J,9,FALSE),"")</f>
        <v/>
      </c>
      <c r="W3717" s="25" t="s">
        <v>7261</v>
      </c>
    </row>
    <row r="3718" spans="1:23" hidden="1">
      <c r="A3718" s="25" t="s">
        <v>7478</v>
      </c>
      <c r="B3718" s="25" t="s">
        <v>7608</v>
      </c>
      <c r="C3718" s="25" t="s">
        <v>7587</v>
      </c>
      <c r="D3718" s="25" t="s">
        <v>5685</v>
      </c>
      <c r="E3718" s="25" t="s">
        <v>7500</v>
      </c>
      <c r="F3718" s="25" t="s">
        <v>15938</v>
      </c>
      <c r="G3718" s="25" t="s">
        <v>15939</v>
      </c>
      <c r="H3718" s="21">
        <v>9015.0400000000009</v>
      </c>
      <c r="I3718" s="25" t="s">
        <v>7287</v>
      </c>
      <c r="J3718" s="25" t="s">
        <v>7288</v>
      </c>
      <c r="K3718" s="25" t="s">
        <v>7495</v>
      </c>
      <c r="L3718" s="25" t="s">
        <v>7745</v>
      </c>
      <c r="M3718" s="21">
        <v>9015.0400000000009</v>
      </c>
      <c r="N3718" s="22">
        <v>0</v>
      </c>
      <c r="O3718" s="21">
        <v>9015.0400000000009</v>
      </c>
      <c r="P3718" s="21">
        <v>1037.1300000000001</v>
      </c>
      <c r="Q3718" s="25" t="s">
        <v>15940</v>
      </c>
      <c r="R3718" s="1" t="str">
        <f t="shared" si="62"/>
        <v>ST10161</v>
      </c>
      <c r="S3718" t="str">
        <f>VLOOKUP(R3718,Data!$C$2:$D$261,2,0)</f>
        <v>Longfields Manor</v>
      </c>
      <c r="T3718">
        <f>COUNTIF('Feb 2022'!A:A,D3718)+COUNTIF('Mar 2022'!A:A,D3718)+COUNTIF('Apr 2022'!A:A,D3718)+COUNTIF('May 2022'!A:A,D3718)+COUNTIF('June 2022'!A:A,D3718)+COUNTIF('July 2022'!A:A,D3718)+COUNTIF('Aug 2022'!A:A,D3718)+COUNTIF('Sep 2022'!A:A,D3718)+COUNTIF('Oct 2022'!A:A,D3718)+COUNTIF('Dec 2022'!A:A,D3718)</f>
        <v>1</v>
      </c>
      <c r="U3718" t="str">
        <f>VLOOKUP(Q3718,'Capital Lookup'!A:B,2,FALSE)</f>
        <v>No</v>
      </c>
      <c r="V3718" s="2">
        <f>IFERROR(VLOOKUP(LEFT(F3718,10),'Find Purchase Orders'!B:J,9,FALSE),"")</f>
        <v>44761</v>
      </c>
      <c r="W3718" s="25" t="s">
        <v>7261</v>
      </c>
    </row>
    <row r="3719" spans="1:23" hidden="1">
      <c r="A3719" s="25" t="s">
        <v>7425</v>
      </c>
      <c r="B3719" s="25" t="s">
        <v>7931</v>
      </c>
      <c r="C3719" s="25" t="s">
        <v>7271</v>
      </c>
      <c r="D3719" s="25" t="s">
        <v>5686</v>
      </c>
      <c r="E3719" s="25" t="s">
        <v>14215</v>
      </c>
      <c r="F3719" s="25" t="s">
        <v>15941</v>
      </c>
      <c r="G3719" s="25" t="s">
        <v>15748</v>
      </c>
      <c r="H3719" s="21">
        <v>5544.49</v>
      </c>
      <c r="I3719" s="25" t="s">
        <v>7296</v>
      </c>
      <c r="J3719" s="25" t="s">
        <v>7288</v>
      </c>
      <c r="K3719" s="25" t="s">
        <v>7262</v>
      </c>
      <c r="L3719" s="25" t="s">
        <v>7259</v>
      </c>
      <c r="M3719" s="21">
        <v>5544.49</v>
      </c>
      <c r="N3719" s="21">
        <v>5544.49</v>
      </c>
      <c r="O3719" s="21">
        <v>0</v>
      </c>
      <c r="P3719" s="21">
        <v>5544.49</v>
      </c>
      <c r="Q3719" s="25" t="s">
        <v>14218</v>
      </c>
      <c r="R3719" s="1" t="str">
        <f t="shared" si="62"/>
        <v>ST10182</v>
      </c>
      <c r="S3719" t="str">
        <f>VLOOKUP(R3719,Data!$C$2:$D$261,2,0)</f>
        <v>Blenheim Community Village</v>
      </c>
      <c r="T3719">
        <f>COUNTIF('Feb 2022'!A:A,D3719)+COUNTIF('Mar 2022'!A:A,D3719)+COUNTIF('Apr 2022'!A:A,D3719)+COUNTIF('May 2022'!A:A,D3719)+COUNTIF('June 2022'!A:A,D3719)+COUNTIF('July 2022'!A:A,D3719)+COUNTIF('Aug 2022'!A:A,D3719)+COUNTIF('Sep 2022'!A:A,D3719)+COUNTIF('Oct 2022'!A:A,D3719)+COUNTIF('Dec 2022'!A:A,D3719)</f>
        <v>1</v>
      </c>
      <c r="U3719" t="str">
        <f>VLOOKUP(Q3719,'Capital Lookup'!A:B,2,FALSE)</f>
        <v>No</v>
      </c>
      <c r="V3719" s="2">
        <f>IFERROR(VLOOKUP(LEFT(F3719,10),'Find Purchase Orders'!B:J,9,FALSE),"")</f>
        <v>44761</v>
      </c>
      <c r="W3719" s="25" t="s">
        <v>7261</v>
      </c>
    </row>
    <row r="3720" spans="1:23" hidden="1">
      <c r="A3720" s="25" t="s">
        <v>7261</v>
      </c>
      <c r="B3720" s="25" t="s">
        <v>7541</v>
      </c>
      <c r="C3720" s="25" t="s">
        <v>7264</v>
      </c>
      <c r="D3720" s="25" t="s">
        <v>5687</v>
      </c>
      <c r="E3720" s="25" t="s">
        <v>7543</v>
      </c>
      <c r="F3720" s="25" t="s">
        <v>15942</v>
      </c>
      <c r="G3720" s="25" t="s">
        <v>15943</v>
      </c>
      <c r="H3720" s="21">
        <v>1689.45</v>
      </c>
      <c r="I3720" s="25" t="s">
        <v>7296</v>
      </c>
      <c r="J3720" s="25" t="s">
        <v>7288</v>
      </c>
      <c r="K3720" s="25" t="s">
        <v>7262</v>
      </c>
      <c r="L3720" s="25" t="s">
        <v>7259</v>
      </c>
      <c r="M3720" s="21">
        <v>1689.45</v>
      </c>
      <c r="N3720" s="21">
        <v>1689.45</v>
      </c>
      <c r="O3720" s="21">
        <v>0</v>
      </c>
      <c r="P3720" s="21">
        <v>1689.45</v>
      </c>
      <c r="Q3720" s="25" t="s">
        <v>7544</v>
      </c>
      <c r="R3720" s="1" t="str">
        <f t="shared" si="62"/>
        <v>ST10061</v>
      </c>
      <c r="S3720" t="str">
        <f>VLOOKUP(R3720,Data!$C$2:$D$261,2,0)</f>
        <v>The Dorchester</v>
      </c>
      <c r="T3720">
        <f>COUNTIF('Feb 2022'!A:A,D3720)+COUNTIF('Mar 2022'!A:A,D3720)+COUNTIF('Apr 2022'!A:A,D3720)+COUNTIF('May 2022'!A:A,D3720)+COUNTIF('June 2022'!A:A,D3720)+COUNTIF('July 2022'!A:A,D3720)+COUNTIF('Aug 2022'!A:A,D3720)+COUNTIF('Sep 2022'!A:A,D3720)+COUNTIF('Oct 2022'!A:A,D3720)+COUNTIF('Dec 2022'!A:A,D3720)</f>
        <v>1</v>
      </c>
      <c r="U3720" t="str">
        <f>VLOOKUP(Q3720,'Capital Lookup'!A:B,2,FALSE)</f>
        <v>No</v>
      </c>
      <c r="V3720" s="2">
        <f>IFERROR(VLOOKUP(LEFT(F3720,10),'Find Purchase Orders'!B:J,9,FALSE),"")</f>
        <v>44763</v>
      </c>
      <c r="W3720" s="25" t="s">
        <v>7261</v>
      </c>
    </row>
    <row r="3721" spans="1:23" hidden="1">
      <c r="A3721" s="25" t="s">
        <v>7261</v>
      </c>
      <c r="B3721" s="25" t="s">
        <v>7541</v>
      </c>
      <c r="C3721" s="25" t="s">
        <v>7264</v>
      </c>
      <c r="D3721" s="25" t="s">
        <v>5687</v>
      </c>
      <c r="E3721" s="25" t="s">
        <v>7543</v>
      </c>
      <c r="F3721" s="25" t="s">
        <v>15944</v>
      </c>
      <c r="G3721" s="25" t="s">
        <v>9216</v>
      </c>
      <c r="H3721" s="21">
        <v>336</v>
      </c>
      <c r="I3721" s="25" t="s">
        <v>7296</v>
      </c>
      <c r="J3721" s="25" t="s">
        <v>7288</v>
      </c>
      <c r="K3721" s="25" t="s">
        <v>7262</v>
      </c>
      <c r="L3721" s="25" t="s">
        <v>7259</v>
      </c>
      <c r="M3721" s="21">
        <v>336</v>
      </c>
      <c r="N3721" s="21">
        <v>336</v>
      </c>
      <c r="O3721" s="21">
        <v>0</v>
      </c>
      <c r="P3721" s="21">
        <v>336</v>
      </c>
      <c r="Q3721" s="25" t="s">
        <v>7544</v>
      </c>
      <c r="R3721" s="1" t="str">
        <f t="shared" si="62"/>
        <v>ST10061</v>
      </c>
      <c r="S3721" t="str">
        <f>VLOOKUP(R3721,Data!$C$2:$D$261,2,0)</f>
        <v>The Dorchester</v>
      </c>
      <c r="T3721">
        <f>COUNTIF('Feb 2022'!A:A,D3721)+COUNTIF('Mar 2022'!A:A,D3721)+COUNTIF('Apr 2022'!A:A,D3721)+COUNTIF('May 2022'!A:A,D3721)+COUNTIF('June 2022'!A:A,D3721)+COUNTIF('July 2022'!A:A,D3721)+COUNTIF('Aug 2022'!A:A,D3721)+COUNTIF('Sep 2022'!A:A,D3721)+COUNTIF('Oct 2022'!A:A,D3721)+COUNTIF('Dec 2022'!A:A,D3721)</f>
        <v>1</v>
      </c>
      <c r="U3721" t="str">
        <f>VLOOKUP(Q3721,'Capital Lookup'!A:B,2,FALSE)</f>
        <v>No</v>
      </c>
      <c r="V3721" s="2">
        <f>IFERROR(VLOOKUP(LEFT(F3721,10),'Find Purchase Orders'!B:J,9,FALSE),"")</f>
        <v>44763</v>
      </c>
      <c r="W3721" s="25" t="s">
        <v>7261</v>
      </c>
    </row>
    <row r="3722" spans="1:23" hidden="1">
      <c r="A3722" s="25" t="s">
        <v>7425</v>
      </c>
      <c r="B3722" s="25" t="s">
        <v>7931</v>
      </c>
      <c r="C3722" s="25" t="s">
        <v>7271</v>
      </c>
      <c r="D3722" s="25" t="s">
        <v>5688</v>
      </c>
      <c r="E3722" s="25" t="s">
        <v>14215</v>
      </c>
      <c r="F3722" s="25" t="s">
        <v>15945</v>
      </c>
      <c r="G3722" s="25" t="s">
        <v>15946</v>
      </c>
      <c r="H3722" s="21">
        <v>1864.5</v>
      </c>
      <c r="I3722" s="25" t="s">
        <v>7296</v>
      </c>
      <c r="J3722" s="25" t="s">
        <v>7288</v>
      </c>
      <c r="K3722" s="25" t="s">
        <v>7289</v>
      </c>
      <c r="L3722" s="25" t="s">
        <v>7259</v>
      </c>
      <c r="M3722" s="21">
        <v>1864.5</v>
      </c>
      <c r="N3722" s="21">
        <v>1864.5</v>
      </c>
      <c r="O3722" s="21">
        <v>0</v>
      </c>
      <c r="P3722" s="21">
        <v>1864.5</v>
      </c>
      <c r="Q3722" s="25" t="s">
        <v>14218</v>
      </c>
      <c r="R3722" s="1" t="str">
        <f t="shared" si="62"/>
        <v>ST10182</v>
      </c>
      <c r="S3722" t="str">
        <f>VLOOKUP(R3722,Data!$C$2:$D$261,2,0)</f>
        <v>Blenheim Community Village</v>
      </c>
      <c r="T3722">
        <f>COUNTIF('Feb 2022'!A:A,D3722)+COUNTIF('Mar 2022'!A:A,D3722)+COUNTIF('Apr 2022'!A:A,D3722)+COUNTIF('May 2022'!A:A,D3722)+COUNTIF('June 2022'!A:A,D3722)+COUNTIF('July 2022'!A:A,D3722)+COUNTIF('Aug 2022'!A:A,D3722)+COUNTIF('Sep 2022'!A:A,D3722)+COUNTIF('Oct 2022'!A:A,D3722)+COUNTIF('Dec 2022'!A:A,D3722)</f>
        <v>1</v>
      </c>
      <c r="U3722" t="str">
        <f>VLOOKUP(Q3722,'Capital Lookup'!A:B,2,FALSE)</f>
        <v>No</v>
      </c>
      <c r="V3722" s="2">
        <f>IFERROR(VLOOKUP(LEFT(F3722,10),'Find Purchase Orders'!B:J,9,FALSE),"")</f>
        <v>44761</v>
      </c>
      <c r="W3722" s="25" t="s">
        <v>7261</v>
      </c>
    </row>
    <row r="3723" spans="1:23" hidden="1">
      <c r="A3723" s="25" t="s">
        <v>7425</v>
      </c>
      <c r="B3723" s="25" t="s">
        <v>7931</v>
      </c>
      <c r="C3723" s="25" t="s">
        <v>7271</v>
      </c>
      <c r="D3723" s="25" t="s">
        <v>15947</v>
      </c>
      <c r="E3723" s="25" t="s">
        <v>14215</v>
      </c>
      <c r="H3723" s="21">
        <v>1130</v>
      </c>
      <c r="I3723" s="25" t="s">
        <v>7257</v>
      </c>
      <c r="K3723" s="25" t="s">
        <v>7258</v>
      </c>
      <c r="L3723" s="25" t="s">
        <v>7259</v>
      </c>
      <c r="M3723" s="22">
        <v>0</v>
      </c>
      <c r="N3723" s="22">
        <v>0</v>
      </c>
      <c r="O3723" s="21">
        <v>0</v>
      </c>
      <c r="P3723" s="21">
        <v>130</v>
      </c>
      <c r="Q3723" s="25" t="s">
        <v>14218</v>
      </c>
      <c r="R3723" s="1" t="str">
        <f t="shared" si="62"/>
        <v>ST10182</v>
      </c>
      <c r="S3723" t="str">
        <f>VLOOKUP(R3723,Data!$C$2:$D$261,2,0)</f>
        <v>Blenheim Community Village</v>
      </c>
      <c r="T3723">
        <f>COUNTIF('Feb 2022'!A:A,D3723)+COUNTIF('Mar 2022'!A:A,D3723)+COUNTIF('Apr 2022'!A:A,D3723)+COUNTIF('May 2022'!A:A,D3723)+COUNTIF('June 2022'!A:A,D3723)+COUNTIF('July 2022'!A:A,D3723)+COUNTIF('Aug 2022'!A:A,D3723)+COUNTIF('Sep 2022'!A:A,D3723)+COUNTIF('Oct 2022'!A:A,D3723)+COUNTIF('Dec 2022'!A:A,D3723)</f>
        <v>0</v>
      </c>
      <c r="U3723" t="str">
        <f>VLOOKUP(Q3723,'Capital Lookup'!A:B,2,FALSE)</f>
        <v>No</v>
      </c>
      <c r="V3723" s="2" t="str">
        <f>IFERROR(VLOOKUP(LEFT(F3723,10),'Find Purchase Orders'!B:J,9,FALSE),"")</f>
        <v/>
      </c>
      <c r="W3723" s="25" t="s">
        <v>7261</v>
      </c>
    </row>
    <row r="3724" spans="1:23" hidden="1">
      <c r="A3724" s="25" t="s">
        <v>7261</v>
      </c>
      <c r="B3724" s="25" t="s">
        <v>7541</v>
      </c>
      <c r="C3724" s="25" t="s">
        <v>7264</v>
      </c>
      <c r="D3724" s="25" t="s">
        <v>5689</v>
      </c>
      <c r="E3724" s="25" t="s">
        <v>7543</v>
      </c>
      <c r="F3724" s="25" t="s">
        <v>15948</v>
      </c>
      <c r="G3724" s="25" t="s">
        <v>12787</v>
      </c>
      <c r="H3724" s="21">
        <v>545.70000000000005</v>
      </c>
      <c r="I3724" s="25" t="s">
        <v>7296</v>
      </c>
      <c r="J3724" s="25" t="s">
        <v>7288</v>
      </c>
      <c r="K3724" s="25" t="s">
        <v>7258</v>
      </c>
      <c r="L3724" s="25" t="s">
        <v>7259</v>
      </c>
      <c r="M3724" s="21">
        <v>545.70000000000005</v>
      </c>
      <c r="N3724" s="21">
        <v>545.70000000000005</v>
      </c>
      <c r="O3724" s="21">
        <v>0</v>
      </c>
      <c r="P3724" s="21">
        <v>545.70000000000005</v>
      </c>
      <c r="Q3724" s="25" t="s">
        <v>7544</v>
      </c>
      <c r="R3724" s="1" t="str">
        <f t="shared" si="62"/>
        <v>ST10061</v>
      </c>
      <c r="S3724" t="str">
        <f>VLOOKUP(R3724,Data!$C$2:$D$261,2,0)</f>
        <v>The Dorchester</v>
      </c>
      <c r="T3724">
        <f>COUNTIF('Feb 2022'!A:A,D3724)+COUNTIF('Mar 2022'!A:A,D3724)+COUNTIF('Apr 2022'!A:A,D3724)+COUNTIF('May 2022'!A:A,D3724)+COUNTIF('June 2022'!A:A,D3724)+COUNTIF('July 2022'!A:A,D3724)+COUNTIF('Aug 2022'!A:A,D3724)+COUNTIF('Sep 2022'!A:A,D3724)+COUNTIF('Oct 2022'!A:A,D3724)+COUNTIF('Dec 2022'!A:A,D3724)</f>
        <v>1</v>
      </c>
      <c r="U3724" t="str">
        <f>VLOOKUP(Q3724,'Capital Lookup'!A:B,2,FALSE)</f>
        <v>No</v>
      </c>
      <c r="V3724" s="2">
        <f>IFERROR(VLOOKUP(LEFT(F3724,10),'Find Purchase Orders'!B:J,9,FALSE),"")</f>
        <v>44763</v>
      </c>
      <c r="W3724" s="25" t="s">
        <v>7261</v>
      </c>
    </row>
    <row r="3725" spans="1:23" hidden="1">
      <c r="A3725" s="25" t="s">
        <v>7261</v>
      </c>
      <c r="B3725" s="25" t="s">
        <v>7541</v>
      </c>
      <c r="C3725" s="25" t="s">
        <v>7264</v>
      </c>
      <c r="D3725" s="25" t="s">
        <v>5689</v>
      </c>
      <c r="E3725" s="25" t="s">
        <v>7543</v>
      </c>
      <c r="F3725" s="25" t="s">
        <v>15949</v>
      </c>
      <c r="G3725" s="25" t="s">
        <v>15950</v>
      </c>
      <c r="H3725" s="21">
        <v>7421.97</v>
      </c>
      <c r="I3725" s="25" t="s">
        <v>7296</v>
      </c>
      <c r="J3725" s="25" t="s">
        <v>7288</v>
      </c>
      <c r="K3725" s="25" t="s">
        <v>7262</v>
      </c>
      <c r="L3725" s="25" t="s">
        <v>7259</v>
      </c>
      <c r="M3725" s="21">
        <v>7421.97</v>
      </c>
      <c r="N3725" s="21">
        <v>7421.97</v>
      </c>
      <c r="O3725" s="21">
        <v>0</v>
      </c>
      <c r="P3725" s="21">
        <v>7421.97</v>
      </c>
      <c r="Q3725" s="25" t="s">
        <v>7544</v>
      </c>
      <c r="R3725" s="1" t="str">
        <f t="shared" si="62"/>
        <v>ST10061</v>
      </c>
      <c r="S3725" t="str">
        <f>VLOOKUP(R3725,Data!$C$2:$D$261,2,0)</f>
        <v>The Dorchester</v>
      </c>
      <c r="T3725">
        <f>COUNTIF('Feb 2022'!A:A,D3725)+COUNTIF('Mar 2022'!A:A,D3725)+COUNTIF('Apr 2022'!A:A,D3725)+COUNTIF('May 2022'!A:A,D3725)+COUNTIF('June 2022'!A:A,D3725)+COUNTIF('July 2022'!A:A,D3725)+COUNTIF('Aug 2022'!A:A,D3725)+COUNTIF('Sep 2022'!A:A,D3725)+COUNTIF('Oct 2022'!A:A,D3725)+COUNTIF('Dec 2022'!A:A,D3725)</f>
        <v>1</v>
      </c>
      <c r="U3725" t="str">
        <f>VLOOKUP(Q3725,'Capital Lookup'!A:B,2,FALSE)</f>
        <v>No</v>
      </c>
      <c r="V3725" s="2">
        <f>IFERROR(VLOOKUP(LEFT(F3725,10),'Find Purchase Orders'!B:J,9,FALSE),"")</f>
        <v>44763</v>
      </c>
      <c r="W3725" s="25" t="s">
        <v>7261</v>
      </c>
    </row>
    <row r="3726" spans="1:23" hidden="1">
      <c r="A3726" s="25" t="s">
        <v>7261</v>
      </c>
      <c r="B3726" s="25" t="s">
        <v>7541</v>
      </c>
      <c r="C3726" s="25" t="s">
        <v>7264</v>
      </c>
      <c r="D3726" s="25" t="s">
        <v>5689</v>
      </c>
      <c r="E3726" s="25" t="s">
        <v>7543</v>
      </c>
      <c r="F3726" s="25" t="s">
        <v>15951</v>
      </c>
      <c r="G3726" s="25" t="s">
        <v>10813</v>
      </c>
      <c r="H3726" s="21">
        <v>336</v>
      </c>
      <c r="I3726" s="25" t="s">
        <v>7296</v>
      </c>
      <c r="J3726" s="25" t="s">
        <v>7288</v>
      </c>
      <c r="K3726" s="25" t="s">
        <v>7262</v>
      </c>
      <c r="L3726" s="25" t="s">
        <v>7259</v>
      </c>
      <c r="M3726" s="21">
        <v>336</v>
      </c>
      <c r="N3726" s="21">
        <v>336</v>
      </c>
      <c r="O3726" s="21">
        <v>0</v>
      </c>
      <c r="P3726" s="21">
        <v>336</v>
      </c>
      <c r="Q3726" s="25" t="s">
        <v>7544</v>
      </c>
      <c r="R3726" s="1" t="str">
        <f t="shared" si="62"/>
        <v>ST10061</v>
      </c>
      <c r="S3726" t="str">
        <f>VLOOKUP(R3726,Data!$C$2:$D$261,2,0)</f>
        <v>The Dorchester</v>
      </c>
      <c r="T3726">
        <f>COUNTIF('Feb 2022'!A:A,D3726)+COUNTIF('Mar 2022'!A:A,D3726)+COUNTIF('Apr 2022'!A:A,D3726)+COUNTIF('May 2022'!A:A,D3726)+COUNTIF('June 2022'!A:A,D3726)+COUNTIF('July 2022'!A:A,D3726)+COUNTIF('Aug 2022'!A:A,D3726)+COUNTIF('Sep 2022'!A:A,D3726)+COUNTIF('Oct 2022'!A:A,D3726)+COUNTIF('Dec 2022'!A:A,D3726)</f>
        <v>1</v>
      </c>
      <c r="U3726" t="str">
        <f>VLOOKUP(Q3726,'Capital Lookup'!A:B,2,FALSE)</f>
        <v>No</v>
      </c>
      <c r="V3726" s="2">
        <f>IFERROR(VLOOKUP(LEFT(F3726,10),'Find Purchase Orders'!B:J,9,FALSE),"")</f>
        <v>44763</v>
      </c>
      <c r="W3726" s="25" t="s">
        <v>7261</v>
      </c>
    </row>
    <row r="3727" spans="1:23" hidden="1">
      <c r="A3727" s="25" t="s">
        <v>7261</v>
      </c>
      <c r="B3727" s="25" t="s">
        <v>9377</v>
      </c>
      <c r="C3727" s="25" t="s">
        <v>7282</v>
      </c>
      <c r="D3727" s="25" t="s">
        <v>5690</v>
      </c>
      <c r="E3727" s="25" t="s">
        <v>9378</v>
      </c>
      <c r="F3727" s="25" t="s">
        <v>15952</v>
      </c>
      <c r="G3727" s="25" t="s">
        <v>15953</v>
      </c>
      <c r="H3727" s="21">
        <v>2300.4299999999998</v>
      </c>
      <c r="I3727" s="25" t="s">
        <v>7296</v>
      </c>
      <c r="J3727" s="25" t="s">
        <v>7288</v>
      </c>
      <c r="K3727" s="25" t="s">
        <v>7289</v>
      </c>
      <c r="L3727" s="25" t="s">
        <v>7259</v>
      </c>
      <c r="M3727" s="21">
        <v>2300.4299999999998</v>
      </c>
      <c r="N3727" s="21">
        <v>2300.4299999999998</v>
      </c>
      <c r="O3727" s="21">
        <v>0</v>
      </c>
      <c r="P3727" s="21">
        <v>2300.4299999999998</v>
      </c>
      <c r="Q3727" s="25" t="s">
        <v>9381</v>
      </c>
      <c r="R3727" s="1" t="str">
        <f t="shared" si="62"/>
        <v>ST10069</v>
      </c>
      <c r="S3727" t="str">
        <f>VLOOKUP(R3727,Data!$C$2:$D$261,2,0)</f>
        <v>The Heartland</v>
      </c>
      <c r="T3727">
        <f>COUNTIF('Feb 2022'!A:A,D3727)+COUNTIF('Mar 2022'!A:A,D3727)+COUNTIF('Apr 2022'!A:A,D3727)+COUNTIF('May 2022'!A:A,D3727)+COUNTIF('June 2022'!A:A,D3727)+COUNTIF('July 2022'!A:A,D3727)+COUNTIF('Aug 2022'!A:A,D3727)+COUNTIF('Sep 2022'!A:A,D3727)+COUNTIF('Oct 2022'!A:A,D3727)+COUNTIF('Dec 2022'!A:A,D3727)</f>
        <v>1</v>
      </c>
      <c r="U3727" t="str">
        <f>VLOOKUP(Q3727,'Capital Lookup'!A:B,2,FALSE)</f>
        <v>No</v>
      </c>
      <c r="V3727" s="2">
        <f>IFERROR(VLOOKUP(LEFT(F3727,10),'Find Purchase Orders'!B:J,9,FALSE),"")</f>
        <v>44763</v>
      </c>
      <c r="W3727" s="25" t="s">
        <v>7261</v>
      </c>
    </row>
    <row r="3728" spans="1:23" hidden="1">
      <c r="A3728" s="25" t="s">
        <v>7261</v>
      </c>
      <c r="B3728" s="25" t="s">
        <v>9377</v>
      </c>
      <c r="C3728" s="25" t="s">
        <v>7282</v>
      </c>
      <c r="D3728" s="25" t="s">
        <v>5691</v>
      </c>
      <c r="E3728" s="25" t="s">
        <v>9378</v>
      </c>
      <c r="F3728" s="25" t="s">
        <v>15954</v>
      </c>
      <c r="G3728" s="25" t="s">
        <v>10211</v>
      </c>
      <c r="H3728" s="21">
        <v>5252.37</v>
      </c>
      <c r="I3728" s="25" t="s">
        <v>7296</v>
      </c>
      <c r="J3728" s="25" t="s">
        <v>7288</v>
      </c>
      <c r="K3728" s="25" t="s">
        <v>7262</v>
      </c>
      <c r="L3728" s="25" t="s">
        <v>7259</v>
      </c>
      <c r="M3728" s="21">
        <v>5252.37</v>
      </c>
      <c r="N3728" s="21">
        <v>5252.37</v>
      </c>
      <c r="O3728" s="21">
        <v>0</v>
      </c>
      <c r="P3728" s="21">
        <v>5252.37</v>
      </c>
      <c r="Q3728" s="25" t="s">
        <v>9381</v>
      </c>
      <c r="R3728" s="1" t="str">
        <f t="shared" si="62"/>
        <v>ST10069</v>
      </c>
      <c r="S3728" t="str">
        <f>VLOOKUP(R3728,Data!$C$2:$D$261,2,0)</f>
        <v>The Heartland</v>
      </c>
      <c r="T3728">
        <f>COUNTIF('Feb 2022'!A:A,D3728)+COUNTIF('Mar 2022'!A:A,D3728)+COUNTIF('Apr 2022'!A:A,D3728)+COUNTIF('May 2022'!A:A,D3728)+COUNTIF('June 2022'!A:A,D3728)+COUNTIF('July 2022'!A:A,D3728)+COUNTIF('Aug 2022'!A:A,D3728)+COUNTIF('Sep 2022'!A:A,D3728)+COUNTIF('Oct 2022'!A:A,D3728)+COUNTIF('Dec 2022'!A:A,D3728)</f>
        <v>1</v>
      </c>
      <c r="U3728" t="str">
        <f>VLOOKUP(Q3728,'Capital Lookup'!A:B,2,FALSE)</f>
        <v>No</v>
      </c>
      <c r="V3728" s="2">
        <f>IFERROR(VLOOKUP(LEFT(F3728,10),'Find Purchase Orders'!B:J,9,FALSE),"")</f>
        <v>44763</v>
      </c>
      <c r="W3728" s="25" t="s">
        <v>7261</v>
      </c>
    </row>
    <row r="3729" spans="1:23" hidden="1">
      <c r="A3729" s="25" t="s">
        <v>7261</v>
      </c>
      <c r="B3729" s="25" t="s">
        <v>9377</v>
      </c>
      <c r="C3729" s="25" t="s">
        <v>7282</v>
      </c>
      <c r="D3729" s="25" t="s">
        <v>5692</v>
      </c>
      <c r="E3729" s="25" t="s">
        <v>9378</v>
      </c>
      <c r="F3729" s="25" t="s">
        <v>15955</v>
      </c>
      <c r="G3729" s="25" t="s">
        <v>8988</v>
      </c>
      <c r="H3729" s="21">
        <v>4579.79</v>
      </c>
      <c r="I3729" s="25" t="s">
        <v>7296</v>
      </c>
      <c r="J3729" s="25" t="s">
        <v>7288</v>
      </c>
      <c r="K3729" s="25" t="s">
        <v>7262</v>
      </c>
      <c r="L3729" s="25" t="s">
        <v>7259</v>
      </c>
      <c r="M3729" s="21">
        <v>4579.79</v>
      </c>
      <c r="N3729" s="21">
        <v>4579.79</v>
      </c>
      <c r="O3729" s="21">
        <v>0</v>
      </c>
      <c r="P3729" s="21">
        <v>4579.79</v>
      </c>
      <c r="Q3729" s="25" t="s">
        <v>9381</v>
      </c>
      <c r="R3729" s="1" t="str">
        <f t="shared" si="62"/>
        <v>ST10069</v>
      </c>
      <c r="S3729" t="str">
        <f>VLOOKUP(R3729,Data!$C$2:$D$261,2,0)</f>
        <v>The Heartland</v>
      </c>
      <c r="T3729">
        <f>COUNTIF('Feb 2022'!A:A,D3729)+COUNTIF('Mar 2022'!A:A,D3729)+COUNTIF('Apr 2022'!A:A,D3729)+COUNTIF('May 2022'!A:A,D3729)+COUNTIF('June 2022'!A:A,D3729)+COUNTIF('July 2022'!A:A,D3729)+COUNTIF('Aug 2022'!A:A,D3729)+COUNTIF('Sep 2022'!A:A,D3729)+COUNTIF('Oct 2022'!A:A,D3729)+COUNTIF('Dec 2022'!A:A,D3729)</f>
        <v>1</v>
      </c>
      <c r="U3729" t="str">
        <f>VLOOKUP(Q3729,'Capital Lookup'!A:B,2,FALSE)</f>
        <v>No</v>
      </c>
      <c r="V3729" s="2">
        <f>IFERROR(VLOOKUP(LEFT(F3729,10),'Find Purchase Orders'!B:J,9,FALSE),"")</f>
        <v>44763</v>
      </c>
      <c r="W3729" s="25" t="s">
        <v>7261</v>
      </c>
    </row>
    <row r="3730" spans="1:23" hidden="1">
      <c r="A3730" s="25" t="s">
        <v>7261</v>
      </c>
      <c r="B3730" s="25" t="s">
        <v>8227</v>
      </c>
      <c r="C3730" s="25" t="s">
        <v>7264</v>
      </c>
      <c r="D3730" s="25" t="s">
        <v>5693</v>
      </c>
      <c r="E3730" s="25" t="s">
        <v>8229</v>
      </c>
      <c r="F3730" s="25" t="s">
        <v>15956</v>
      </c>
      <c r="G3730" s="25" t="s">
        <v>15957</v>
      </c>
      <c r="H3730" s="21">
        <v>10452.040000000001</v>
      </c>
      <c r="I3730" s="25" t="s">
        <v>7296</v>
      </c>
      <c r="J3730" s="25" t="s">
        <v>7288</v>
      </c>
      <c r="K3730" s="25" t="s">
        <v>7262</v>
      </c>
      <c r="L3730" s="25" t="s">
        <v>7259</v>
      </c>
      <c r="M3730" s="21">
        <v>10452.040000000001</v>
      </c>
      <c r="N3730" s="21">
        <v>10452.040000000001</v>
      </c>
      <c r="O3730" s="21">
        <v>0</v>
      </c>
      <c r="P3730" s="21">
        <v>10452.040000000001</v>
      </c>
      <c r="Q3730" s="25" t="s">
        <v>8232</v>
      </c>
      <c r="R3730" s="1" t="str">
        <f t="shared" ref="R3730:R3761" si="63">CONCATENATE("ST",LEFT(B3730,5))</f>
        <v>ST10026</v>
      </c>
      <c r="S3730" t="str">
        <f>VLOOKUP(R3730,Data!$C$2:$D$261,2,0)</f>
        <v>Donway Place</v>
      </c>
      <c r="T3730">
        <f>COUNTIF('Feb 2022'!A:A,D3730)+COUNTIF('Mar 2022'!A:A,D3730)+COUNTIF('Apr 2022'!A:A,D3730)+COUNTIF('May 2022'!A:A,D3730)+COUNTIF('June 2022'!A:A,D3730)+COUNTIF('July 2022'!A:A,D3730)+COUNTIF('Aug 2022'!A:A,D3730)+COUNTIF('Sep 2022'!A:A,D3730)+COUNTIF('Oct 2022'!A:A,D3730)+COUNTIF('Dec 2022'!A:A,D3730)</f>
        <v>1</v>
      </c>
      <c r="U3730" t="str">
        <f>VLOOKUP(Q3730,'Capital Lookup'!A:B,2,FALSE)</f>
        <v>No</v>
      </c>
      <c r="V3730" s="2">
        <f>IFERROR(VLOOKUP(LEFT(F3730,10),'Find Purchase Orders'!B:J,9,FALSE),"")</f>
        <v>44763</v>
      </c>
      <c r="W3730" s="25" t="s">
        <v>7261</v>
      </c>
    </row>
    <row r="3731" spans="1:23" hidden="1">
      <c r="A3731" s="25" t="s">
        <v>7261</v>
      </c>
      <c r="B3731" s="25" t="s">
        <v>9405</v>
      </c>
      <c r="C3731" s="25" t="s">
        <v>7282</v>
      </c>
      <c r="D3731" s="25" t="s">
        <v>5733</v>
      </c>
      <c r="E3731" s="25" t="s">
        <v>7500</v>
      </c>
      <c r="F3731" s="25" t="s">
        <v>15958</v>
      </c>
      <c r="G3731" s="25" t="s">
        <v>15959</v>
      </c>
      <c r="H3731" s="21">
        <v>25826.15</v>
      </c>
      <c r="I3731" s="25" t="s">
        <v>7296</v>
      </c>
      <c r="J3731" s="25" t="s">
        <v>7288</v>
      </c>
      <c r="K3731" s="25" t="s">
        <v>7495</v>
      </c>
      <c r="L3731" s="25" t="s">
        <v>7740</v>
      </c>
      <c r="M3731" s="21">
        <v>25826.15</v>
      </c>
      <c r="N3731" s="21">
        <v>25826.15</v>
      </c>
      <c r="O3731" s="21">
        <v>0</v>
      </c>
      <c r="P3731" s="21">
        <v>25826.15</v>
      </c>
      <c r="Q3731" s="25" t="s">
        <v>15960</v>
      </c>
      <c r="R3731" s="1" t="str">
        <f t="shared" si="63"/>
        <v>ST10035</v>
      </c>
      <c r="S3731" t="str">
        <f>VLOOKUP(R3731,Data!$C$2:$D$261,2,0)</f>
        <v>The Westwood</v>
      </c>
      <c r="T3731">
        <f>COUNTIF('Feb 2022'!A:A,D3731)+COUNTIF('Mar 2022'!A:A,D3731)+COUNTIF('Apr 2022'!A:A,D3731)+COUNTIF('May 2022'!A:A,D3731)+COUNTIF('June 2022'!A:A,D3731)+COUNTIF('July 2022'!A:A,D3731)+COUNTIF('Aug 2022'!A:A,D3731)+COUNTIF('Sep 2022'!A:A,D3731)+COUNTIF('Oct 2022'!A:A,D3731)+COUNTIF('Dec 2022'!A:A,D3731)</f>
        <v>1</v>
      </c>
      <c r="U3731" t="str">
        <f>VLOOKUP(Q3731,'Capital Lookup'!A:B,2,FALSE)</f>
        <v>No</v>
      </c>
      <c r="V3731" s="2">
        <f>IFERROR(VLOOKUP(LEFT(F3731,10),'Find Purchase Orders'!B:J,9,FALSE),"")</f>
        <v>44770</v>
      </c>
      <c r="W3731" s="25" t="s">
        <v>7261</v>
      </c>
    </row>
    <row r="3732" spans="1:23" hidden="1">
      <c r="A3732" s="25" t="s">
        <v>7261</v>
      </c>
      <c r="B3732" s="25" t="s">
        <v>8227</v>
      </c>
      <c r="C3732" s="25" t="s">
        <v>7264</v>
      </c>
      <c r="D3732" s="25" t="s">
        <v>5694</v>
      </c>
      <c r="E3732" s="25" t="s">
        <v>8229</v>
      </c>
      <c r="F3732" s="25" t="s">
        <v>15961</v>
      </c>
      <c r="G3732" s="25" t="s">
        <v>15962</v>
      </c>
      <c r="H3732" s="21">
        <v>6609.39</v>
      </c>
      <c r="I3732" s="25" t="s">
        <v>7296</v>
      </c>
      <c r="J3732" s="25" t="s">
        <v>7288</v>
      </c>
      <c r="K3732" s="25" t="s">
        <v>7262</v>
      </c>
      <c r="L3732" s="25" t="s">
        <v>7259</v>
      </c>
      <c r="M3732" s="21">
        <v>6609.39</v>
      </c>
      <c r="N3732" s="21">
        <v>6609.39</v>
      </c>
      <c r="O3732" s="21">
        <v>0</v>
      </c>
      <c r="P3732" s="21">
        <v>6609.39</v>
      </c>
      <c r="Q3732" s="25" t="s">
        <v>8232</v>
      </c>
      <c r="R3732" s="1" t="str">
        <f t="shared" si="63"/>
        <v>ST10026</v>
      </c>
      <c r="S3732" t="str">
        <f>VLOOKUP(R3732,Data!$C$2:$D$261,2,0)</f>
        <v>Donway Place</v>
      </c>
      <c r="T3732">
        <f>COUNTIF('Feb 2022'!A:A,D3732)+COUNTIF('Mar 2022'!A:A,D3732)+COUNTIF('Apr 2022'!A:A,D3732)+COUNTIF('May 2022'!A:A,D3732)+COUNTIF('June 2022'!A:A,D3732)+COUNTIF('July 2022'!A:A,D3732)+COUNTIF('Aug 2022'!A:A,D3732)+COUNTIF('Sep 2022'!A:A,D3732)+COUNTIF('Oct 2022'!A:A,D3732)+COUNTIF('Dec 2022'!A:A,D3732)</f>
        <v>1</v>
      </c>
      <c r="U3732" t="str">
        <f>VLOOKUP(Q3732,'Capital Lookup'!A:B,2,FALSE)</f>
        <v>No</v>
      </c>
      <c r="V3732" s="2">
        <f>IFERROR(VLOOKUP(LEFT(F3732,10),'Find Purchase Orders'!B:J,9,FALSE),"")</f>
        <v>44763</v>
      </c>
      <c r="W3732" s="25" t="s">
        <v>7261</v>
      </c>
    </row>
    <row r="3733" spans="1:23" hidden="1">
      <c r="A3733" s="25" t="s">
        <v>7261</v>
      </c>
      <c r="B3733" s="25" t="s">
        <v>8227</v>
      </c>
      <c r="C3733" s="25" t="s">
        <v>7264</v>
      </c>
      <c r="D3733" s="25" t="s">
        <v>5696</v>
      </c>
      <c r="E3733" s="25" t="s">
        <v>8229</v>
      </c>
      <c r="F3733" s="25" t="s">
        <v>15963</v>
      </c>
      <c r="G3733" s="25" t="s">
        <v>15964</v>
      </c>
      <c r="H3733" s="21">
        <v>1751.5</v>
      </c>
      <c r="I3733" s="25" t="s">
        <v>7296</v>
      </c>
      <c r="J3733" s="25" t="s">
        <v>7288</v>
      </c>
      <c r="K3733" s="25" t="s">
        <v>7289</v>
      </c>
      <c r="L3733" s="25" t="s">
        <v>7259</v>
      </c>
      <c r="M3733" s="21">
        <v>1751.5</v>
      </c>
      <c r="N3733" s="21">
        <v>1751.5</v>
      </c>
      <c r="O3733" s="21">
        <v>0</v>
      </c>
      <c r="P3733" s="21">
        <v>1751.5</v>
      </c>
      <c r="Q3733" s="25" t="s">
        <v>8232</v>
      </c>
      <c r="R3733" s="1" t="str">
        <f t="shared" si="63"/>
        <v>ST10026</v>
      </c>
      <c r="S3733" t="str">
        <f>VLOOKUP(R3733,Data!$C$2:$D$261,2,0)</f>
        <v>Donway Place</v>
      </c>
      <c r="T3733">
        <f>COUNTIF('Feb 2022'!A:A,D3733)+COUNTIF('Mar 2022'!A:A,D3733)+COUNTIF('Apr 2022'!A:A,D3733)+COUNTIF('May 2022'!A:A,D3733)+COUNTIF('June 2022'!A:A,D3733)+COUNTIF('July 2022'!A:A,D3733)+COUNTIF('Aug 2022'!A:A,D3733)+COUNTIF('Sep 2022'!A:A,D3733)+COUNTIF('Oct 2022'!A:A,D3733)+COUNTIF('Dec 2022'!A:A,D3733)</f>
        <v>1</v>
      </c>
      <c r="U3733" t="str">
        <f>VLOOKUP(Q3733,'Capital Lookup'!A:B,2,FALSE)</f>
        <v>No</v>
      </c>
      <c r="V3733" s="2">
        <f>IFERROR(VLOOKUP(LEFT(F3733,10),'Find Purchase Orders'!B:J,9,FALSE),"")</f>
        <v>44763</v>
      </c>
      <c r="W3733" s="25" t="s">
        <v>7261</v>
      </c>
    </row>
    <row r="3734" spans="1:23" hidden="1">
      <c r="A3734" s="25" t="s">
        <v>7478</v>
      </c>
      <c r="B3734" s="25" t="s">
        <v>9103</v>
      </c>
      <c r="C3734" s="25" t="s">
        <v>7587</v>
      </c>
      <c r="D3734" s="25" t="s">
        <v>5697</v>
      </c>
      <c r="E3734" s="25" t="s">
        <v>14048</v>
      </c>
      <c r="F3734" s="25" t="s">
        <v>15965</v>
      </c>
      <c r="G3734" s="25" t="s">
        <v>15966</v>
      </c>
      <c r="H3734" s="21">
        <v>4287.82</v>
      </c>
      <c r="I3734" s="25" t="s">
        <v>7296</v>
      </c>
      <c r="J3734" s="25" t="s">
        <v>7288</v>
      </c>
      <c r="K3734" s="25" t="s">
        <v>7733</v>
      </c>
      <c r="L3734" s="25" t="s">
        <v>7734</v>
      </c>
      <c r="M3734" s="21">
        <v>4287.82</v>
      </c>
      <c r="N3734" s="21">
        <v>4287.82</v>
      </c>
      <c r="O3734" s="21">
        <v>0</v>
      </c>
      <c r="P3734" s="21">
        <v>4287.82</v>
      </c>
      <c r="Q3734" s="25" t="s">
        <v>15967</v>
      </c>
      <c r="R3734" s="1" t="str">
        <f t="shared" si="63"/>
        <v>ST10141</v>
      </c>
      <c r="S3734" t="str">
        <f>VLOOKUP(R3734,Data!$C$2:$D$261,2,0)</f>
        <v>The Meadows</v>
      </c>
      <c r="T3734">
        <f>COUNTIF('Feb 2022'!A:A,D3734)+COUNTIF('Mar 2022'!A:A,D3734)+COUNTIF('Apr 2022'!A:A,D3734)+COUNTIF('May 2022'!A:A,D3734)+COUNTIF('June 2022'!A:A,D3734)+COUNTIF('July 2022'!A:A,D3734)+COUNTIF('Aug 2022'!A:A,D3734)+COUNTIF('Sep 2022'!A:A,D3734)+COUNTIF('Oct 2022'!A:A,D3734)+COUNTIF('Dec 2022'!A:A,D3734)</f>
        <v>1</v>
      </c>
      <c r="U3734" t="str">
        <f>VLOOKUP(Q3734,'Capital Lookup'!A:B,2,FALSE)</f>
        <v>No</v>
      </c>
      <c r="V3734" s="2">
        <f>IFERROR(VLOOKUP(LEFT(F3734,10),'Find Purchase Orders'!B:J,9,FALSE),"")</f>
        <v>44762</v>
      </c>
      <c r="W3734" s="25" t="s">
        <v>7261</v>
      </c>
    </row>
    <row r="3735" spans="1:23" hidden="1">
      <c r="A3735" s="25" t="s">
        <v>7261</v>
      </c>
      <c r="B3735" s="25" t="s">
        <v>8227</v>
      </c>
      <c r="C3735" s="25" t="s">
        <v>7264</v>
      </c>
      <c r="D3735" s="25" t="s">
        <v>6724</v>
      </c>
      <c r="E3735" s="25" t="s">
        <v>8229</v>
      </c>
      <c r="F3735" s="25" t="s">
        <v>15968</v>
      </c>
      <c r="G3735" s="25" t="s">
        <v>15969</v>
      </c>
      <c r="H3735" s="21">
        <v>10163.32</v>
      </c>
      <c r="I3735" s="25" t="s">
        <v>7296</v>
      </c>
      <c r="J3735" s="25" t="s">
        <v>7288</v>
      </c>
      <c r="K3735" s="25" t="s">
        <v>7262</v>
      </c>
      <c r="L3735" s="25" t="s">
        <v>7259</v>
      </c>
      <c r="M3735" s="21">
        <v>10163.32</v>
      </c>
      <c r="N3735" s="21">
        <v>10163.32</v>
      </c>
      <c r="O3735" s="21">
        <v>0</v>
      </c>
      <c r="P3735" s="21">
        <v>10163.32</v>
      </c>
      <c r="Q3735" s="25" t="s">
        <v>8232</v>
      </c>
      <c r="R3735" s="1" t="str">
        <f t="shared" si="63"/>
        <v>ST10026</v>
      </c>
      <c r="S3735" t="str">
        <f>VLOOKUP(R3735,Data!$C$2:$D$261,2,0)</f>
        <v>Donway Place</v>
      </c>
      <c r="T3735">
        <f>COUNTIF('Feb 2022'!A:A,D3735)+COUNTIF('Mar 2022'!A:A,D3735)+COUNTIF('Apr 2022'!A:A,D3735)+COUNTIF('May 2022'!A:A,D3735)+COUNTIF('June 2022'!A:A,D3735)+COUNTIF('July 2022'!A:A,D3735)+COUNTIF('Aug 2022'!A:A,D3735)+COUNTIF('Sep 2022'!A:A,D3735)+COUNTIF('Oct 2022'!A:A,D3735)+COUNTIF('Dec 2022'!A:A,D3735)</f>
        <v>1</v>
      </c>
      <c r="U3735" t="str">
        <f>VLOOKUP(Q3735,'Capital Lookup'!A:B,2,FALSE)</f>
        <v>No</v>
      </c>
      <c r="V3735" s="2">
        <f>IFERROR(VLOOKUP(LEFT(F3735,10),'Find Purchase Orders'!B:J,9,FALSE),"")</f>
        <v>44862</v>
      </c>
      <c r="W3735" s="25" t="s">
        <v>7261</v>
      </c>
    </row>
    <row r="3736" spans="1:23" hidden="1">
      <c r="A3736" s="25" t="s">
        <v>7261</v>
      </c>
      <c r="B3736" s="25" t="s">
        <v>8227</v>
      </c>
      <c r="C3736" s="25" t="s">
        <v>7264</v>
      </c>
      <c r="D3736" s="25" t="s">
        <v>5800</v>
      </c>
      <c r="E3736" s="25" t="s">
        <v>8229</v>
      </c>
      <c r="F3736" s="25" t="s">
        <v>15970</v>
      </c>
      <c r="G3736" s="25" t="s">
        <v>8436</v>
      </c>
      <c r="H3736" s="21">
        <v>8842.26</v>
      </c>
      <c r="I3736" s="25" t="s">
        <v>7296</v>
      </c>
      <c r="J3736" s="25" t="s">
        <v>7288</v>
      </c>
      <c r="K3736" s="25" t="s">
        <v>7262</v>
      </c>
      <c r="L3736" s="25" t="s">
        <v>7259</v>
      </c>
      <c r="M3736" s="21">
        <v>8842.26</v>
      </c>
      <c r="N3736" s="21">
        <v>8842.26</v>
      </c>
      <c r="O3736" s="21">
        <v>0</v>
      </c>
      <c r="P3736" s="21">
        <v>8842.26</v>
      </c>
      <c r="Q3736" s="25" t="s">
        <v>8232</v>
      </c>
      <c r="R3736" s="1" t="str">
        <f t="shared" si="63"/>
        <v>ST10026</v>
      </c>
      <c r="S3736" t="str">
        <f>VLOOKUP(R3736,Data!$C$2:$D$261,2,0)</f>
        <v>Donway Place</v>
      </c>
      <c r="T3736">
        <f>COUNTIF('Feb 2022'!A:A,D3736)+COUNTIF('Mar 2022'!A:A,D3736)+COUNTIF('Apr 2022'!A:A,D3736)+COUNTIF('May 2022'!A:A,D3736)+COUNTIF('June 2022'!A:A,D3736)+COUNTIF('July 2022'!A:A,D3736)+COUNTIF('Aug 2022'!A:A,D3736)+COUNTIF('Sep 2022'!A:A,D3736)+COUNTIF('Oct 2022'!A:A,D3736)+COUNTIF('Dec 2022'!A:A,D3736)</f>
        <v>1</v>
      </c>
      <c r="U3736" t="str">
        <f>VLOOKUP(Q3736,'Capital Lookup'!A:B,2,FALSE)</f>
        <v>No</v>
      </c>
      <c r="V3736" s="2">
        <f>IFERROR(VLOOKUP(LEFT(F3736,10),'Find Purchase Orders'!B:J,9,FALSE),"")</f>
        <v>44781</v>
      </c>
      <c r="W3736" s="25" t="s">
        <v>7261</v>
      </c>
    </row>
    <row r="3737" spans="1:23" hidden="1">
      <c r="A3737" s="25" t="s">
        <v>7261</v>
      </c>
      <c r="B3737" s="25" t="s">
        <v>8227</v>
      </c>
      <c r="C3737" s="25" t="s">
        <v>7264</v>
      </c>
      <c r="D3737" s="25" t="s">
        <v>6725</v>
      </c>
      <c r="E3737" s="25" t="s">
        <v>8229</v>
      </c>
      <c r="F3737" s="25" t="s">
        <v>15971</v>
      </c>
      <c r="G3737" s="25" t="s">
        <v>15972</v>
      </c>
      <c r="H3737" s="21">
        <v>10435.540000000001</v>
      </c>
      <c r="I3737" s="25" t="s">
        <v>7287</v>
      </c>
      <c r="J3737" s="25" t="s">
        <v>7288</v>
      </c>
      <c r="K3737" s="25" t="s">
        <v>7262</v>
      </c>
      <c r="L3737" s="25" t="s">
        <v>7259</v>
      </c>
      <c r="M3737" s="21">
        <v>10435.540000000001</v>
      </c>
      <c r="N3737" s="22">
        <v>0</v>
      </c>
      <c r="O3737" s="21">
        <v>10435.540000000001</v>
      </c>
      <c r="P3737" s="21">
        <v>1200.55</v>
      </c>
      <c r="Q3737" s="25" t="s">
        <v>8232</v>
      </c>
      <c r="R3737" s="1" t="str">
        <f t="shared" si="63"/>
        <v>ST10026</v>
      </c>
      <c r="S3737" t="str">
        <f>VLOOKUP(R3737,Data!$C$2:$D$261,2,0)</f>
        <v>Donway Place</v>
      </c>
      <c r="T3737">
        <f>COUNTIF('Feb 2022'!A:A,D3737)+COUNTIF('Mar 2022'!A:A,D3737)+COUNTIF('Apr 2022'!A:A,D3737)+COUNTIF('May 2022'!A:A,D3737)+COUNTIF('June 2022'!A:A,D3737)+COUNTIF('July 2022'!A:A,D3737)+COUNTIF('Aug 2022'!A:A,D3737)+COUNTIF('Sep 2022'!A:A,D3737)+COUNTIF('Oct 2022'!A:A,D3737)+COUNTIF('Dec 2022'!A:A,D3737)</f>
        <v>1</v>
      </c>
      <c r="U3737" t="str">
        <f>VLOOKUP(Q3737,'Capital Lookup'!A:B,2,FALSE)</f>
        <v>No</v>
      </c>
      <c r="V3737" s="2">
        <f>IFERROR(VLOOKUP(LEFT(F3737,10),'Find Purchase Orders'!B:J,9,FALSE),"")</f>
        <v>44862</v>
      </c>
      <c r="W3737" s="25" t="s">
        <v>7261</v>
      </c>
    </row>
    <row r="3738" spans="1:23" hidden="1">
      <c r="A3738" s="25" t="s">
        <v>7261</v>
      </c>
      <c r="B3738" s="25" t="s">
        <v>8227</v>
      </c>
      <c r="C3738" s="25" t="s">
        <v>7264</v>
      </c>
      <c r="D3738" s="25" t="s">
        <v>6726</v>
      </c>
      <c r="E3738" s="25" t="s">
        <v>8229</v>
      </c>
      <c r="F3738" s="25" t="s">
        <v>15973</v>
      </c>
      <c r="G3738" s="25" t="s">
        <v>15974</v>
      </c>
      <c r="H3738" s="21">
        <v>7431.19</v>
      </c>
      <c r="I3738" s="25" t="s">
        <v>7287</v>
      </c>
      <c r="J3738" s="25" t="s">
        <v>7288</v>
      </c>
      <c r="K3738" s="25" t="s">
        <v>7262</v>
      </c>
      <c r="L3738" s="25" t="s">
        <v>7259</v>
      </c>
      <c r="M3738" s="21">
        <v>7431.19</v>
      </c>
      <c r="N3738" s="22">
        <v>0</v>
      </c>
      <c r="O3738" s="21">
        <v>7431.19</v>
      </c>
      <c r="P3738" s="21">
        <v>854.92</v>
      </c>
      <c r="Q3738" s="25" t="s">
        <v>8232</v>
      </c>
      <c r="R3738" s="1" t="str">
        <f t="shared" si="63"/>
        <v>ST10026</v>
      </c>
      <c r="S3738" t="str">
        <f>VLOOKUP(R3738,Data!$C$2:$D$261,2,0)</f>
        <v>Donway Place</v>
      </c>
      <c r="T3738">
        <f>COUNTIF('Feb 2022'!A:A,D3738)+COUNTIF('Mar 2022'!A:A,D3738)+COUNTIF('Apr 2022'!A:A,D3738)+COUNTIF('May 2022'!A:A,D3738)+COUNTIF('June 2022'!A:A,D3738)+COUNTIF('July 2022'!A:A,D3738)+COUNTIF('Aug 2022'!A:A,D3738)+COUNTIF('Sep 2022'!A:A,D3738)+COUNTIF('Oct 2022'!A:A,D3738)+COUNTIF('Dec 2022'!A:A,D3738)</f>
        <v>1</v>
      </c>
      <c r="U3738" t="str">
        <f>VLOOKUP(Q3738,'Capital Lookup'!A:B,2,FALSE)</f>
        <v>No</v>
      </c>
      <c r="V3738" s="2">
        <f>IFERROR(VLOOKUP(LEFT(F3738,10),'Find Purchase Orders'!B:J,9,FALSE),"")</f>
        <v>44862</v>
      </c>
      <c r="W3738" s="25" t="s">
        <v>7261</v>
      </c>
    </row>
    <row r="3739" spans="1:23" hidden="1">
      <c r="A3739" s="25" t="s">
        <v>7261</v>
      </c>
      <c r="B3739" s="25" t="s">
        <v>8227</v>
      </c>
      <c r="C3739" s="25" t="s">
        <v>7264</v>
      </c>
      <c r="D3739" s="25" t="s">
        <v>15975</v>
      </c>
      <c r="E3739" s="25" t="s">
        <v>8229</v>
      </c>
      <c r="H3739" s="21">
        <v>6724.49</v>
      </c>
      <c r="I3739" s="25" t="s">
        <v>7257</v>
      </c>
      <c r="K3739" s="25" t="s">
        <v>7262</v>
      </c>
      <c r="L3739" s="25" t="s">
        <v>7259</v>
      </c>
      <c r="M3739" s="22">
        <v>0</v>
      </c>
      <c r="N3739" s="22">
        <v>0</v>
      </c>
      <c r="O3739" s="21">
        <v>0</v>
      </c>
      <c r="P3739" s="21">
        <v>773.61</v>
      </c>
      <c r="Q3739" s="25" t="s">
        <v>8232</v>
      </c>
      <c r="R3739" s="1" t="str">
        <f t="shared" si="63"/>
        <v>ST10026</v>
      </c>
      <c r="S3739" t="str">
        <f>VLOOKUP(R3739,Data!$C$2:$D$261,2,0)</f>
        <v>Donway Place</v>
      </c>
      <c r="T3739">
        <f>COUNTIF('Feb 2022'!A:A,D3739)+COUNTIF('Mar 2022'!A:A,D3739)+COUNTIF('Apr 2022'!A:A,D3739)+COUNTIF('May 2022'!A:A,D3739)+COUNTIF('June 2022'!A:A,D3739)+COUNTIF('July 2022'!A:A,D3739)+COUNTIF('Aug 2022'!A:A,D3739)+COUNTIF('Sep 2022'!A:A,D3739)+COUNTIF('Oct 2022'!A:A,D3739)+COUNTIF('Dec 2022'!A:A,D3739)</f>
        <v>0</v>
      </c>
      <c r="U3739" t="str">
        <f>VLOOKUP(Q3739,'Capital Lookup'!A:B,2,FALSE)</f>
        <v>No</v>
      </c>
      <c r="V3739" s="2" t="str">
        <f>IFERROR(VLOOKUP(LEFT(F3739,10),'Find Purchase Orders'!B:J,9,FALSE),"")</f>
        <v/>
      </c>
      <c r="W3739" s="25" t="s">
        <v>7261</v>
      </c>
    </row>
    <row r="3740" spans="1:23" hidden="1">
      <c r="A3740" s="25" t="s">
        <v>7252</v>
      </c>
      <c r="B3740" s="25" t="s">
        <v>7524</v>
      </c>
      <c r="C3740" s="25" t="s">
        <v>7254</v>
      </c>
      <c r="D3740" s="25" t="s">
        <v>5699</v>
      </c>
      <c r="E3740" s="25" t="s">
        <v>7500</v>
      </c>
      <c r="F3740" s="25" t="s">
        <v>15976</v>
      </c>
      <c r="G3740" s="25" t="s">
        <v>15977</v>
      </c>
      <c r="H3740" s="21">
        <v>19153.5</v>
      </c>
      <c r="I3740" s="25" t="s">
        <v>7296</v>
      </c>
      <c r="J3740" s="25" t="s">
        <v>7288</v>
      </c>
      <c r="K3740" s="25" t="s">
        <v>9972</v>
      </c>
      <c r="L3740" s="25" t="s">
        <v>9273</v>
      </c>
      <c r="M3740" s="21">
        <v>19153.5</v>
      </c>
      <c r="N3740" s="21">
        <v>19153.5</v>
      </c>
      <c r="O3740" s="21">
        <v>0</v>
      </c>
      <c r="P3740" s="21">
        <v>19153.5</v>
      </c>
      <c r="Q3740" s="25" t="s">
        <v>15978</v>
      </c>
      <c r="R3740" s="1" t="str">
        <f t="shared" si="63"/>
        <v>ST10041</v>
      </c>
      <c r="S3740" t="str">
        <f>VLOOKUP(R3740,Data!$C$2:$D$261,2,0)</f>
        <v>Prince of Wales</v>
      </c>
      <c r="T3740">
        <f>COUNTIF('Feb 2022'!A:A,D3740)+COUNTIF('Mar 2022'!A:A,D3740)+COUNTIF('Apr 2022'!A:A,D3740)+COUNTIF('May 2022'!A:A,D3740)+COUNTIF('June 2022'!A:A,D3740)+COUNTIF('July 2022'!A:A,D3740)+COUNTIF('Aug 2022'!A:A,D3740)+COUNTIF('Sep 2022'!A:A,D3740)+COUNTIF('Oct 2022'!A:A,D3740)+COUNTIF('Dec 2022'!A:A,D3740)</f>
        <v>1</v>
      </c>
      <c r="U3740" t="str">
        <f>VLOOKUP(Q3740,'Capital Lookup'!A:B,2,FALSE)</f>
        <v>No</v>
      </c>
      <c r="V3740" s="2">
        <f>IFERROR(VLOOKUP(LEFT(F3740,10),'Find Purchase Orders'!B:J,9,FALSE),"")</f>
        <v>44767</v>
      </c>
      <c r="W3740" s="25" t="s">
        <v>7261</v>
      </c>
    </row>
    <row r="3741" spans="1:23" hidden="1">
      <c r="A3741" s="25" t="s">
        <v>10283</v>
      </c>
      <c r="B3741" s="25" t="s">
        <v>7417</v>
      </c>
      <c r="C3741" s="25" t="s">
        <v>7282</v>
      </c>
      <c r="D3741" s="25" t="s">
        <v>15979</v>
      </c>
      <c r="E3741" s="25" t="s">
        <v>7419</v>
      </c>
      <c r="H3741" s="21">
        <v>7688.24</v>
      </c>
      <c r="I3741" s="25" t="s">
        <v>7257</v>
      </c>
      <c r="K3741" s="25" t="s">
        <v>7262</v>
      </c>
      <c r="L3741" s="25" t="s">
        <v>8138</v>
      </c>
      <c r="M3741" s="22">
        <v>0</v>
      </c>
      <c r="N3741" s="22">
        <v>0</v>
      </c>
      <c r="O3741" s="21">
        <v>0</v>
      </c>
      <c r="P3741" s="21">
        <v>884.49</v>
      </c>
      <c r="Q3741" s="25"/>
      <c r="R3741" s="1" t="str">
        <f t="shared" si="63"/>
        <v>ST10012</v>
      </c>
      <c r="S3741" t="str">
        <f>VLOOKUP(R3741,Data!$C$2:$D$261,2,0)</f>
        <v>Forest Hill Place</v>
      </c>
      <c r="T3741">
        <f>COUNTIF('Feb 2022'!A:A,D3741)+COUNTIF('Mar 2022'!A:A,D3741)+COUNTIF('Apr 2022'!A:A,D3741)+COUNTIF('May 2022'!A:A,D3741)+COUNTIF('June 2022'!A:A,D3741)+COUNTIF('July 2022'!A:A,D3741)+COUNTIF('Aug 2022'!A:A,D3741)+COUNTIF('Sep 2022'!A:A,D3741)+COUNTIF('Oct 2022'!A:A,D3741)+COUNTIF('Dec 2022'!A:A,D3741)</f>
        <v>0</v>
      </c>
      <c r="U3741" t="e">
        <f>VLOOKUP(Q3741,'Capital Lookup'!A:B,2,FALSE)</f>
        <v>#N/A</v>
      </c>
      <c r="V3741" s="2" t="str">
        <f>IFERROR(VLOOKUP(LEFT(F3741,10),'Find Purchase Orders'!B:J,9,FALSE),"")</f>
        <v/>
      </c>
      <c r="W3741" s="25" t="s">
        <v>7261</v>
      </c>
    </row>
    <row r="3742" spans="1:23" hidden="1">
      <c r="A3742" s="25" t="s">
        <v>7261</v>
      </c>
      <c r="B3742" s="25" t="s">
        <v>7417</v>
      </c>
      <c r="C3742" s="25" t="s">
        <v>7282</v>
      </c>
      <c r="D3742" s="25" t="s">
        <v>5734</v>
      </c>
      <c r="E3742" s="25" t="s">
        <v>7419</v>
      </c>
      <c r="F3742" s="25" t="s">
        <v>15980</v>
      </c>
      <c r="G3742" s="25" t="s">
        <v>15981</v>
      </c>
      <c r="H3742" s="21">
        <v>5911.54</v>
      </c>
      <c r="I3742" s="25" t="s">
        <v>7296</v>
      </c>
      <c r="J3742" s="25" t="s">
        <v>7288</v>
      </c>
      <c r="K3742" s="25" t="s">
        <v>7262</v>
      </c>
      <c r="L3742" s="25" t="s">
        <v>7259</v>
      </c>
      <c r="M3742" s="21">
        <v>5911.54</v>
      </c>
      <c r="N3742" s="21">
        <v>5911.54</v>
      </c>
      <c r="O3742" s="21">
        <v>0</v>
      </c>
      <c r="P3742" s="21">
        <v>5911.54</v>
      </c>
      <c r="Q3742" s="25" t="s">
        <v>7422</v>
      </c>
      <c r="R3742" s="1" t="str">
        <f t="shared" si="63"/>
        <v>ST10012</v>
      </c>
      <c r="S3742" t="str">
        <f>VLOOKUP(R3742,Data!$C$2:$D$261,2,0)</f>
        <v>Forest Hill Place</v>
      </c>
      <c r="T3742">
        <f>COUNTIF('Feb 2022'!A:A,D3742)+COUNTIF('Mar 2022'!A:A,D3742)+COUNTIF('Apr 2022'!A:A,D3742)+COUNTIF('May 2022'!A:A,D3742)+COUNTIF('June 2022'!A:A,D3742)+COUNTIF('July 2022'!A:A,D3742)+COUNTIF('Aug 2022'!A:A,D3742)+COUNTIF('Sep 2022'!A:A,D3742)+COUNTIF('Oct 2022'!A:A,D3742)+COUNTIF('Dec 2022'!A:A,D3742)</f>
        <v>1</v>
      </c>
      <c r="U3742" t="str">
        <f>VLOOKUP(Q3742,'Capital Lookup'!A:B,2,FALSE)</f>
        <v>No</v>
      </c>
      <c r="V3742" s="2">
        <f>IFERROR(VLOOKUP(LEFT(F3742,10),'Find Purchase Orders'!B:J,9,FALSE),"")</f>
        <v>44769</v>
      </c>
      <c r="W3742" s="25" t="s">
        <v>7261</v>
      </c>
    </row>
    <row r="3743" spans="1:23" hidden="1">
      <c r="A3743" s="25" t="s">
        <v>7261</v>
      </c>
      <c r="B3743" s="25" t="s">
        <v>7417</v>
      </c>
      <c r="C3743" s="25" t="s">
        <v>7282</v>
      </c>
      <c r="D3743" s="25" t="s">
        <v>5734</v>
      </c>
      <c r="E3743" s="25" t="s">
        <v>7419</v>
      </c>
      <c r="F3743" s="25" t="s">
        <v>15982</v>
      </c>
      <c r="G3743" s="25" t="s">
        <v>15983</v>
      </c>
      <c r="H3743" s="21">
        <v>293.8</v>
      </c>
      <c r="I3743" s="25" t="s">
        <v>7296</v>
      </c>
      <c r="J3743" s="25" t="s">
        <v>7288</v>
      </c>
      <c r="K3743" s="25" t="s">
        <v>7262</v>
      </c>
      <c r="L3743" s="25" t="s">
        <v>7259</v>
      </c>
      <c r="M3743" s="21">
        <v>293.8</v>
      </c>
      <c r="N3743" s="21">
        <v>293.8</v>
      </c>
      <c r="O3743" s="21">
        <v>0</v>
      </c>
      <c r="P3743" s="21">
        <v>293.8</v>
      </c>
      <c r="Q3743" s="25" t="s">
        <v>7422</v>
      </c>
      <c r="R3743" s="1" t="str">
        <f t="shared" si="63"/>
        <v>ST10012</v>
      </c>
      <c r="S3743" t="str">
        <f>VLOOKUP(R3743,Data!$C$2:$D$261,2,0)</f>
        <v>Forest Hill Place</v>
      </c>
      <c r="T3743">
        <f>COUNTIF('Feb 2022'!A:A,D3743)+COUNTIF('Mar 2022'!A:A,D3743)+COUNTIF('Apr 2022'!A:A,D3743)+COUNTIF('May 2022'!A:A,D3743)+COUNTIF('June 2022'!A:A,D3743)+COUNTIF('July 2022'!A:A,D3743)+COUNTIF('Aug 2022'!A:A,D3743)+COUNTIF('Sep 2022'!A:A,D3743)+COUNTIF('Oct 2022'!A:A,D3743)+COUNTIF('Dec 2022'!A:A,D3743)</f>
        <v>1</v>
      </c>
      <c r="U3743" t="str">
        <f>VLOOKUP(Q3743,'Capital Lookup'!A:B,2,FALSE)</f>
        <v>No</v>
      </c>
      <c r="V3743" s="2">
        <f>IFERROR(VLOOKUP(LEFT(F3743,10),'Find Purchase Orders'!B:J,9,FALSE),"")</f>
        <v>44769</v>
      </c>
      <c r="W3743" s="25" t="s">
        <v>7261</v>
      </c>
    </row>
    <row r="3744" spans="1:23" hidden="1">
      <c r="A3744" s="25" t="s">
        <v>7261</v>
      </c>
      <c r="B3744" s="25" t="s">
        <v>7417</v>
      </c>
      <c r="C3744" s="25" t="s">
        <v>7282</v>
      </c>
      <c r="D3744" s="25" t="s">
        <v>15984</v>
      </c>
      <c r="E3744" s="25" t="s">
        <v>7419</v>
      </c>
      <c r="H3744" s="21">
        <v>8104.37</v>
      </c>
      <c r="I3744" s="25" t="s">
        <v>7257</v>
      </c>
      <c r="K3744" s="25" t="s">
        <v>7262</v>
      </c>
      <c r="L3744" s="25" t="s">
        <v>7259</v>
      </c>
      <c r="M3744" s="22">
        <v>0</v>
      </c>
      <c r="N3744" s="22">
        <v>0</v>
      </c>
      <c r="O3744" s="21">
        <v>0</v>
      </c>
      <c r="P3744" s="21">
        <v>932.36</v>
      </c>
      <c r="Q3744" s="25" t="s">
        <v>7422</v>
      </c>
      <c r="R3744" s="1" t="str">
        <f t="shared" si="63"/>
        <v>ST10012</v>
      </c>
      <c r="S3744" t="str">
        <f>VLOOKUP(R3744,Data!$C$2:$D$261,2,0)</f>
        <v>Forest Hill Place</v>
      </c>
      <c r="T3744">
        <f>COUNTIF('Feb 2022'!A:A,D3744)+COUNTIF('Mar 2022'!A:A,D3744)+COUNTIF('Apr 2022'!A:A,D3744)+COUNTIF('May 2022'!A:A,D3744)+COUNTIF('June 2022'!A:A,D3744)+COUNTIF('July 2022'!A:A,D3744)+COUNTIF('Aug 2022'!A:A,D3744)+COUNTIF('Sep 2022'!A:A,D3744)+COUNTIF('Oct 2022'!A:A,D3744)+COUNTIF('Dec 2022'!A:A,D3744)</f>
        <v>0</v>
      </c>
      <c r="U3744" t="str">
        <f>VLOOKUP(Q3744,'Capital Lookup'!A:B,2,FALSE)</f>
        <v>No</v>
      </c>
      <c r="V3744" s="2" t="str">
        <f>IFERROR(VLOOKUP(LEFT(F3744,10),'Find Purchase Orders'!B:J,9,FALSE),"")</f>
        <v/>
      </c>
      <c r="W3744" s="25" t="s">
        <v>7261</v>
      </c>
    </row>
    <row r="3745" spans="1:23" hidden="1">
      <c r="A3745" s="25" t="s">
        <v>7478</v>
      </c>
      <c r="B3745" s="25" t="s">
        <v>9678</v>
      </c>
      <c r="C3745" s="25" t="s">
        <v>7587</v>
      </c>
      <c r="D3745" s="25" t="s">
        <v>5735</v>
      </c>
      <c r="E3745" s="25" t="s">
        <v>7492</v>
      </c>
      <c r="F3745" s="25" t="s">
        <v>15985</v>
      </c>
      <c r="G3745" s="25" t="s">
        <v>15986</v>
      </c>
      <c r="H3745" s="21">
        <v>61867.5</v>
      </c>
      <c r="I3745" s="25" t="s">
        <v>7296</v>
      </c>
      <c r="J3745" s="25" t="s">
        <v>7288</v>
      </c>
      <c r="K3745" s="25" t="s">
        <v>7495</v>
      </c>
      <c r="L3745" s="25" t="s">
        <v>7745</v>
      </c>
      <c r="M3745" s="21">
        <v>61867.5</v>
      </c>
      <c r="N3745" s="21">
        <v>60011.48</v>
      </c>
      <c r="O3745" s="21">
        <v>1856.02</v>
      </c>
      <c r="P3745" s="21">
        <v>61867.5</v>
      </c>
      <c r="Q3745" s="25" t="s">
        <v>15987</v>
      </c>
      <c r="R3745" s="1" t="str">
        <f t="shared" si="63"/>
        <v>ST10150</v>
      </c>
      <c r="S3745" t="str">
        <f>VLOOKUP(R3745,Data!$C$2:$D$261,2,0)</f>
        <v>Fenelon Court</v>
      </c>
      <c r="T3745">
        <f>COUNTIF('Feb 2022'!A:A,D3745)+COUNTIF('Mar 2022'!A:A,D3745)+COUNTIF('Apr 2022'!A:A,D3745)+COUNTIF('May 2022'!A:A,D3745)+COUNTIF('June 2022'!A:A,D3745)+COUNTIF('July 2022'!A:A,D3745)+COUNTIF('Aug 2022'!A:A,D3745)+COUNTIF('Sep 2022'!A:A,D3745)+COUNTIF('Oct 2022'!A:A,D3745)+COUNTIF('Dec 2022'!A:A,D3745)</f>
        <v>1</v>
      </c>
      <c r="U3745" t="str">
        <f>VLOOKUP(Q3745,'Capital Lookup'!A:B,2,FALSE)</f>
        <v>No</v>
      </c>
      <c r="V3745" s="2">
        <f>IFERROR(VLOOKUP(LEFT(F3745,10),'Find Purchase Orders'!B:J,9,FALSE),"")</f>
        <v>44769</v>
      </c>
      <c r="W3745" s="25" t="s">
        <v>7261</v>
      </c>
    </row>
    <row r="3746" spans="1:23" hidden="1">
      <c r="A3746" s="25" t="s">
        <v>7478</v>
      </c>
      <c r="B3746" s="25" t="s">
        <v>9103</v>
      </c>
      <c r="C3746" s="25" t="s">
        <v>7587</v>
      </c>
      <c r="D3746" s="25" t="s">
        <v>15988</v>
      </c>
      <c r="E3746" s="25" t="s">
        <v>7492</v>
      </c>
      <c r="F3746" s="25" t="s">
        <v>15989</v>
      </c>
      <c r="G3746" s="25" t="s">
        <v>15990</v>
      </c>
      <c r="H3746" s="21">
        <v>40533.1</v>
      </c>
      <c r="I3746" s="25" t="s">
        <v>7296</v>
      </c>
      <c r="J3746" s="25" t="s">
        <v>7288</v>
      </c>
      <c r="K3746" s="25" t="s">
        <v>7495</v>
      </c>
      <c r="L3746" s="25" t="s">
        <v>7808</v>
      </c>
      <c r="M3746" s="21">
        <v>40533.1</v>
      </c>
      <c r="N3746" s="21">
        <v>40533.1</v>
      </c>
      <c r="O3746" s="21">
        <v>0</v>
      </c>
      <c r="P3746" s="21">
        <v>40533.1</v>
      </c>
      <c r="Q3746" s="25" t="s">
        <v>9709</v>
      </c>
      <c r="R3746" s="1" t="str">
        <f t="shared" si="63"/>
        <v>ST10141</v>
      </c>
      <c r="S3746" t="str">
        <f>VLOOKUP(R3746,Data!$C$2:$D$261,2,0)</f>
        <v>The Meadows</v>
      </c>
      <c r="T3746">
        <f>COUNTIF('Feb 2022'!A:A,D3746)+COUNTIF('Mar 2022'!A:A,D3746)+COUNTIF('Apr 2022'!A:A,D3746)+COUNTIF('May 2022'!A:A,D3746)+COUNTIF('June 2022'!A:A,D3746)+COUNTIF('July 2022'!A:A,D3746)+COUNTIF('Aug 2022'!A:A,D3746)+COUNTIF('Sep 2022'!A:A,D3746)+COUNTIF('Oct 2022'!A:A,D3746)+COUNTIF('Dec 2022'!A:A,D3746)</f>
        <v>0</v>
      </c>
      <c r="U3746" t="str">
        <f>VLOOKUP(Q3746,'Capital Lookup'!A:B,2,FALSE)</f>
        <v>Yes</v>
      </c>
      <c r="V3746" s="2">
        <f>IFERROR(VLOOKUP(LEFT(F3746,10),'Find Purchase Orders'!B:J,9,FALSE),"")</f>
        <v>44763</v>
      </c>
      <c r="W3746" s="25" t="s">
        <v>7261</v>
      </c>
    </row>
    <row r="3747" spans="1:23" hidden="1">
      <c r="A3747" s="25" t="s">
        <v>7478</v>
      </c>
      <c r="B3747" s="25" t="s">
        <v>8460</v>
      </c>
      <c r="C3747" s="25" t="s">
        <v>7587</v>
      </c>
      <c r="D3747" s="25" t="s">
        <v>15991</v>
      </c>
      <c r="E3747" s="25" t="s">
        <v>7492</v>
      </c>
      <c r="F3747" s="25" t="s">
        <v>15992</v>
      </c>
      <c r="G3747" s="25" t="s">
        <v>15993</v>
      </c>
      <c r="H3747" s="21">
        <v>116148.18</v>
      </c>
      <c r="I3747" s="25" t="s">
        <v>7296</v>
      </c>
      <c r="J3747" s="25" t="s">
        <v>7288</v>
      </c>
      <c r="K3747" s="25" t="s">
        <v>7495</v>
      </c>
      <c r="L3747" s="25" t="s">
        <v>7808</v>
      </c>
      <c r="M3747" s="21">
        <v>116148.18</v>
      </c>
      <c r="N3747" s="21">
        <v>116148.18</v>
      </c>
      <c r="O3747" s="21">
        <v>0</v>
      </c>
      <c r="P3747" s="21">
        <v>116148.18</v>
      </c>
      <c r="Q3747" s="25" t="s">
        <v>15994</v>
      </c>
      <c r="R3747" s="1" t="str">
        <f t="shared" si="63"/>
        <v>ST10173</v>
      </c>
      <c r="S3747" t="str">
        <f>VLOOKUP(R3747,Data!$C$2:$D$261,2,0)</f>
        <v>Stirling Heights</v>
      </c>
      <c r="T3747">
        <f>COUNTIF('Feb 2022'!A:A,D3747)+COUNTIF('Mar 2022'!A:A,D3747)+COUNTIF('Apr 2022'!A:A,D3747)+COUNTIF('May 2022'!A:A,D3747)+COUNTIF('June 2022'!A:A,D3747)+COUNTIF('July 2022'!A:A,D3747)+COUNTIF('Aug 2022'!A:A,D3747)+COUNTIF('Sep 2022'!A:A,D3747)+COUNTIF('Oct 2022'!A:A,D3747)+COUNTIF('Dec 2022'!A:A,D3747)</f>
        <v>0</v>
      </c>
      <c r="U3747" t="str">
        <f>VLOOKUP(Q3747,'Capital Lookup'!A:B,2,FALSE)</f>
        <v>Yes</v>
      </c>
      <c r="V3747" s="2">
        <f>IFERROR(VLOOKUP(LEFT(F3747,10),'Find Purchase Orders'!B:J,9,FALSE),"")</f>
        <v>44767</v>
      </c>
      <c r="W3747" s="25" t="s">
        <v>7261</v>
      </c>
    </row>
    <row r="3748" spans="1:23" hidden="1">
      <c r="A3748" s="25" t="s">
        <v>7261</v>
      </c>
      <c r="B3748" s="25" t="s">
        <v>7600</v>
      </c>
      <c r="C3748" s="25" t="s">
        <v>7282</v>
      </c>
      <c r="D3748" s="25" t="s">
        <v>5700</v>
      </c>
      <c r="E3748" s="25" t="s">
        <v>7602</v>
      </c>
      <c r="F3748" s="25" t="s">
        <v>15995</v>
      </c>
      <c r="G3748" s="25" t="s">
        <v>10388</v>
      </c>
      <c r="H3748" s="21">
        <v>2958.06</v>
      </c>
      <c r="I3748" s="25" t="s">
        <v>7296</v>
      </c>
      <c r="J3748" s="25" t="s">
        <v>7288</v>
      </c>
      <c r="K3748" s="25" t="s">
        <v>7262</v>
      </c>
      <c r="L3748" s="25" t="s">
        <v>7259</v>
      </c>
      <c r="M3748" s="21">
        <v>2958.06</v>
      </c>
      <c r="N3748" s="21">
        <v>2958.06</v>
      </c>
      <c r="O3748" s="21">
        <v>0</v>
      </c>
      <c r="P3748" s="21">
        <v>2958.06</v>
      </c>
      <c r="Q3748" s="25" t="s">
        <v>7605</v>
      </c>
      <c r="R3748" s="1" t="str">
        <f t="shared" si="63"/>
        <v>ST10034</v>
      </c>
      <c r="S3748" t="str">
        <f>VLOOKUP(R3748,Data!$C$2:$D$261,2,0)</f>
        <v>Bridlewood Manor</v>
      </c>
      <c r="T3748">
        <f>COUNTIF('Feb 2022'!A:A,D3748)+COUNTIF('Mar 2022'!A:A,D3748)+COUNTIF('Apr 2022'!A:A,D3748)+COUNTIF('May 2022'!A:A,D3748)+COUNTIF('June 2022'!A:A,D3748)+COUNTIF('July 2022'!A:A,D3748)+COUNTIF('Aug 2022'!A:A,D3748)+COUNTIF('Sep 2022'!A:A,D3748)+COUNTIF('Oct 2022'!A:A,D3748)+COUNTIF('Dec 2022'!A:A,D3748)</f>
        <v>1</v>
      </c>
      <c r="U3748" t="str">
        <f>VLOOKUP(Q3748,'Capital Lookup'!A:B,2,FALSE)</f>
        <v>No</v>
      </c>
      <c r="V3748" s="2">
        <f>IFERROR(VLOOKUP(LEFT(F3748,10),'Find Purchase Orders'!B:J,9,FALSE),"")</f>
        <v>44763</v>
      </c>
      <c r="W3748" s="25" t="s">
        <v>7261</v>
      </c>
    </row>
    <row r="3749" spans="1:23" hidden="1">
      <c r="A3749" s="25" t="s">
        <v>7261</v>
      </c>
      <c r="B3749" s="25" t="s">
        <v>7600</v>
      </c>
      <c r="C3749" s="25" t="s">
        <v>7282</v>
      </c>
      <c r="D3749" s="25" t="s">
        <v>5700</v>
      </c>
      <c r="E3749" s="25" t="s">
        <v>7602</v>
      </c>
      <c r="F3749" s="25" t="s">
        <v>15996</v>
      </c>
      <c r="G3749" s="25" t="s">
        <v>9083</v>
      </c>
      <c r="H3749" s="21">
        <v>310.75</v>
      </c>
      <c r="I3749" s="25" t="s">
        <v>7296</v>
      </c>
      <c r="J3749" s="25" t="s">
        <v>7288</v>
      </c>
      <c r="K3749" s="25" t="s">
        <v>7262</v>
      </c>
      <c r="L3749" s="25" t="s">
        <v>7259</v>
      </c>
      <c r="M3749" s="21">
        <v>310.75</v>
      </c>
      <c r="N3749" s="21">
        <v>310.75</v>
      </c>
      <c r="O3749" s="21">
        <v>0</v>
      </c>
      <c r="P3749" s="21">
        <v>310.75</v>
      </c>
      <c r="Q3749" s="25" t="s">
        <v>7605</v>
      </c>
      <c r="R3749" s="1" t="str">
        <f t="shared" si="63"/>
        <v>ST10034</v>
      </c>
      <c r="S3749" t="str">
        <f>VLOOKUP(R3749,Data!$C$2:$D$261,2,0)</f>
        <v>Bridlewood Manor</v>
      </c>
      <c r="T3749">
        <f>COUNTIF('Feb 2022'!A:A,D3749)+COUNTIF('Mar 2022'!A:A,D3749)+COUNTIF('Apr 2022'!A:A,D3749)+COUNTIF('May 2022'!A:A,D3749)+COUNTIF('June 2022'!A:A,D3749)+COUNTIF('July 2022'!A:A,D3749)+COUNTIF('Aug 2022'!A:A,D3749)+COUNTIF('Sep 2022'!A:A,D3749)+COUNTIF('Oct 2022'!A:A,D3749)+COUNTIF('Dec 2022'!A:A,D3749)</f>
        <v>1</v>
      </c>
      <c r="U3749" t="str">
        <f>VLOOKUP(Q3749,'Capital Lookup'!A:B,2,FALSE)</f>
        <v>No</v>
      </c>
      <c r="V3749" s="2">
        <f>IFERROR(VLOOKUP(LEFT(F3749,10),'Find Purchase Orders'!B:J,9,FALSE),"")</f>
        <v>44763</v>
      </c>
      <c r="W3749" s="25" t="s">
        <v>7261</v>
      </c>
    </row>
    <row r="3750" spans="1:23" hidden="1">
      <c r="A3750" s="25" t="s">
        <v>10974</v>
      </c>
      <c r="B3750" s="25" t="s">
        <v>7657</v>
      </c>
      <c r="C3750" s="25" t="s">
        <v>7282</v>
      </c>
      <c r="D3750" s="25" t="s">
        <v>5736</v>
      </c>
      <c r="E3750" s="25" t="s">
        <v>7576</v>
      </c>
      <c r="F3750" s="25" t="s">
        <v>15997</v>
      </c>
      <c r="G3750" s="25" t="s">
        <v>15998</v>
      </c>
      <c r="H3750" s="21">
        <v>1818.4</v>
      </c>
      <c r="I3750" s="25" t="s">
        <v>7296</v>
      </c>
      <c r="J3750" s="25" t="s">
        <v>7288</v>
      </c>
      <c r="K3750" s="25" t="s">
        <v>7591</v>
      </c>
      <c r="L3750" s="25" t="s">
        <v>8736</v>
      </c>
      <c r="M3750" s="21">
        <v>1818.4</v>
      </c>
      <c r="N3750" s="21">
        <v>1826.55</v>
      </c>
      <c r="O3750" s="21">
        <v>-8.15</v>
      </c>
      <c r="P3750" s="21">
        <v>1818.4</v>
      </c>
      <c r="Q3750" s="25" t="s">
        <v>15999</v>
      </c>
      <c r="R3750" s="1" t="str">
        <f t="shared" si="63"/>
        <v>ST10018</v>
      </c>
      <c r="S3750" t="str">
        <f>VLOOKUP(R3750,Data!$C$2:$D$261,2,0)</f>
        <v>The Annex</v>
      </c>
      <c r="T3750">
        <f>COUNTIF('Feb 2022'!A:A,D3750)+COUNTIF('Mar 2022'!A:A,D3750)+COUNTIF('Apr 2022'!A:A,D3750)+COUNTIF('May 2022'!A:A,D3750)+COUNTIF('June 2022'!A:A,D3750)+COUNTIF('July 2022'!A:A,D3750)+COUNTIF('Aug 2022'!A:A,D3750)+COUNTIF('Sep 2022'!A:A,D3750)+COUNTIF('Oct 2022'!A:A,D3750)+COUNTIF('Dec 2022'!A:A,D3750)</f>
        <v>1</v>
      </c>
      <c r="U3750" t="str">
        <f>VLOOKUP(Q3750,'Capital Lookup'!A:B,2,FALSE)</f>
        <v>No</v>
      </c>
      <c r="V3750" s="2">
        <f>IFERROR(VLOOKUP(LEFT(F3750,10),'Find Purchase Orders'!B:J,9,FALSE),"")</f>
        <v>44768</v>
      </c>
      <c r="W3750" s="25" t="s">
        <v>7261</v>
      </c>
    </row>
    <row r="3751" spans="1:23" hidden="1">
      <c r="A3751" s="25" t="s">
        <v>7261</v>
      </c>
      <c r="B3751" s="25" t="s">
        <v>7513</v>
      </c>
      <c r="C3751" s="25" t="s">
        <v>7264</v>
      </c>
      <c r="D3751" s="25" t="s">
        <v>5702</v>
      </c>
      <c r="E3751" s="25" t="s">
        <v>11892</v>
      </c>
      <c r="F3751" s="25" t="s">
        <v>16000</v>
      </c>
      <c r="G3751" s="25" t="s">
        <v>16001</v>
      </c>
      <c r="H3751" s="21">
        <v>1525.5</v>
      </c>
      <c r="I3751" s="25" t="s">
        <v>7296</v>
      </c>
      <c r="J3751" s="25" t="s">
        <v>7288</v>
      </c>
      <c r="K3751" s="25" t="s">
        <v>7289</v>
      </c>
      <c r="L3751" s="25" t="s">
        <v>7259</v>
      </c>
      <c r="M3751" s="21">
        <v>1525.5</v>
      </c>
      <c r="N3751" s="21">
        <v>1525.5</v>
      </c>
      <c r="O3751" s="21">
        <v>0</v>
      </c>
      <c r="P3751" s="21">
        <v>1525.5</v>
      </c>
      <c r="Q3751" s="25" t="s">
        <v>11894</v>
      </c>
      <c r="R3751" s="1" t="str">
        <f t="shared" si="63"/>
        <v>ST10043</v>
      </c>
      <c r="S3751" t="str">
        <f>VLOOKUP(R3751,Data!$C$2:$D$261,2,0)</f>
        <v>Hunt Club Manor</v>
      </c>
      <c r="T3751">
        <f>COUNTIF('Feb 2022'!A:A,D3751)+COUNTIF('Mar 2022'!A:A,D3751)+COUNTIF('Apr 2022'!A:A,D3751)+COUNTIF('May 2022'!A:A,D3751)+COUNTIF('June 2022'!A:A,D3751)+COUNTIF('July 2022'!A:A,D3751)+COUNTIF('Aug 2022'!A:A,D3751)+COUNTIF('Sep 2022'!A:A,D3751)+COUNTIF('Oct 2022'!A:A,D3751)+COUNTIF('Dec 2022'!A:A,D3751)</f>
        <v>1</v>
      </c>
      <c r="U3751" t="str">
        <f>VLOOKUP(Q3751,'Capital Lookup'!A:B,2,FALSE)</f>
        <v>No</v>
      </c>
      <c r="V3751" s="2">
        <f>IFERROR(VLOOKUP(LEFT(F3751,10),'Find Purchase Orders'!B:J,9,FALSE),"")</f>
        <v>44762</v>
      </c>
      <c r="W3751" s="25" t="s">
        <v>7261</v>
      </c>
    </row>
    <row r="3752" spans="1:23" hidden="1">
      <c r="A3752" s="25" t="s">
        <v>7478</v>
      </c>
      <c r="B3752" s="25" t="s">
        <v>8381</v>
      </c>
      <c r="C3752" s="25" t="s">
        <v>7587</v>
      </c>
      <c r="D3752" s="25" t="s">
        <v>16002</v>
      </c>
      <c r="E3752" s="25" t="s">
        <v>7492</v>
      </c>
      <c r="F3752" s="25" t="s">
        <v>16003</v>
      </c>
      <c r="G3752" s="25" t="s">
        <v>16004</v>
      </c>
      <c r="H3752" s="21">
        <v>23959.39</v>
      </c>
      <c r="I3752" s="25" t="s">
        <v>7296</v>
      </c>
      <c r="J3752" s="25" t="s">
        <v>7288</v>
      </c>
      <c r="K3752" s="25" t="s">
        <v>7495</v>
      </c>
      <c r="L3752" s="25" t="s">
        <v>7808</v>
      </c>
      <c r="M3752" s="21">
        <v>23959.39</v>
      </c>
      <c r="N3752" s="21">
        <v>23959.39</v>
      </c>
      <c r="O3752" s="21">
        <v>0</v>
      </c>
      <c r="P3752" s="21">
        <v>23959.39</v>
      </c>
      <c r="Q3752" s="25" t="s">
        <v>9589</v>
      </c>
      <c r="R3752" s="1" t="str">
        <f t="shared" si="63"/>
        <v>ST10151</v>
      </c>
      <c r="S3752" t="str">
        <f>VLOOKUP(R3752,Data!$C$2:$D$261,2,0)</f>
        <v>Bay Ridges</v>
      </c>
      <c r="T3752">
        <f>COUNTIF('Feb 2022'!A:A,D3752)+COUNTIF('Mar 2022'!A:A,D3752)+COUNTIF('Apr 2022'!A:A,D3752)+COUNTIF('May 2022'!A:A,D3752)+COUNTIF('June 2022'!A:A,D3752)+COUNTIF('July 2022'!A:A,D3752)+COUNTIF('Aug 2022'!A:A,D3752)+COUNTIF('Sep 2022'!A:A,D3752)+COUNTIF('Oct 2022'!A:A,D3752)+COUNTIF('Dec 2022'!A:A,D3752)</f>
        <v>0</v>
      </c>
      <c r="U3752" t="str">
        <f>VLOOKUP(Q3752,'Capital Lookup'!A:B,2,FALSE)</f>
        <v>Yes</v>
      </c>
      <c r="V3752" s="2">
        <f>IFERROR(VLOOKUP(LEFT(F3752,10),'Find Purchase Orders'!B:J,9,FALSE),"")</f>
        <v>44763</v>
      </c>
      <c r="W3752" s="25" t="s">
        <v>7261</v>
      </c>
    </row>
    <row r="3753" spans="1:23" hidden="1">
      <c r="A3753" s="25" t="s">
        <v>7261</v>
      </c>
      <c r="B3753" s="25" t="s">
        <v>7600</v>
      </c>
      <c r="C3753" s="25" t="s">
        <v>7282</v>
      </c>
      <c r="D3753" s="25" t="s">
        <v>5704</v>
      </c>
      <c r="E3753" s="25" t="s">
        <v>7602</v>
      </c>
      <c r="F3753" s="25" t="s">
        <v>16005</v>
      </c>
      <c r="G3753" s="25" t="s">
        <v>6210</v>
      </c>
      <c r="H3753" s="21">
        <v>3135.41</v>
      </c>
      <c r="I3753" s="25" t="s">
        <v>7296</v>
      </c>
      <c r="J3753" s="25" t="s">
        <v>7288</v>
      </c>
      <c r="K3753" s="25" t="s">
        <v>7262</v>
      </c>
      <c r="L3753" s="25" t="s">
        <v>7259</v>
      </c>
      <c r="M3753" s="21">
        <v>3135.41</v>
      </c>
      <c r="N3753" s="21">
        <v>3135.41</v>
      </c>
      <c r="O3753" s="21">
        <v>0</v>
      </c>
      <c r="P3753" s="21">
        <v>3135.41</v>
      </c>
      <c r="Q3753" s="25" t="s">
        <v>7605</v>
      </c>
      <c r="R3753" s="1" t="str">
        <f t="shared" si="63"/>
        <v>ST10034</v>
      </c>
      <c r="S3753" t="str">
        <f>VLOOKUP(R3753,Data!$C$2:$D$261,2,0)</f>
        <v>Bridlewood Manor</v>
      </c>
      <c r="T3753">
        <f>COUNTIF('Feb 2022'!A:A,D3753)+COUNTIF('Mar 2022'!A:A,D3753)+COUNTIF('Apr 2022'!A:A,D3753)+COUNTIF('May 2022'!A:A,D3753)+COUNTIF('June 2022'!A:A,D3753)+COUNTIF('July 2022'!A:A,D3753)+COUNTIF('Aug 2022'!A:A,D3753)+COUNTIF('Sep 2022'!A:A,D3753)+COUNTIF('Oct 2022'!A:A,D3753)+COUNTIF('Dec 2022'!A:A,D3753)</f>
        <v>1</v>
      </c>
      <c r="U3753" t="str">
        <f>VLOOKUP(Q3753,'Capital Lookup'!A:B,2,FALSE)</f>
        <v>No</v>
      </c>
      <c r="V3753" s="2">
        <f>IFERROR(VLOOKUP(LEFT(F3753,10),'Find Purchase Orders'!B:J,9,FALSE),"")</f>
        <v>44763</v>
      </c>
      <c r="W3753" s="25" t="s">
        <v>7261</v>
      </c>
    </row>
    <row r="3754" spans="1:23" hidden="1">
      <c r="A3754" s="25" t="s">
        <v>7261</v>
      </c>
      <c r="B3754" s="25" t="s">
        <v>7600</v>
      </c>
      <c r="C3754" s="25" t="s">
        <v>7282</v>
      </c>
      <c r="D3754" s="25" t="s">
        <v>5706</v>
      </c>
      <c r="E3754" s="25" t="s">
        <v>7602</v>
      </c>
      <c r="F3754" s="25" t="s">
        <v>16006</v>
      </c>
      <c r="G3754" s="25" t="s">
        <v>7483</v>
      </c>
      <c r="H3754" s="21">
        <v>12669.56</v>
      </c>
      <c r="I3754" s="25" t="s">
        <v>7296</v>
      </c>
      <c r="J3754" s="25" t="s">
        <v>7288</v>
      </c>
      <c r="K3754" s="25" t="s">
        <v>7262</v>
      </c>
      <c r="L3754" s="25" t="s">
        <v>7259</v>
      </c>
      <c r="M3754" s="21">
        <v>12669.56</v>
      </c>
      <c r="N3754" s="21">
        <v>12669.56</v>
      </c>
      <c r="O3754" s="21">
        <v>0</v>
      </c>
      <c r="P3754" s="21">
        <v>12669.56</v>
      </c>
      <c r="Q3754" s="25" t="s">
        <v>7605</v>
      </c>
      <c r="R3754" s="1" t="str">
        <f t="shared" si="63"/>
        <v>ST10034</v>
      </c>
      <c r="S3754" t="str">
        <f>VLOOKUP(R3754,Data!$C$2:$D$261,2,0)</f>
        <v>Bridlewood Manor</v>
      </c>
      <c r="T3754">
        <f>COUNTIF('Feb 2022'!A:A,D3754)+COUNTIF('Mar 2022'!A:A,D3754)+COUNTIF('Apr 2022'!A:A,D3754)+COUNTIF('May 2022'!A:A,D3754)+COUNTIF('June 2022'!A:A,D3754)+COUNTIF('July 2022'!A:A,D3754)+COUNTIF('Aug 2022'!A:A,D3754)+COUNTIF('Sep 2022'!A:A,D3754)+COUNTIF('Oct 2022'!A:A,D3754)+COUNTIF('Dec 2022'!A:A,D3754)</f>
        <v>1</v>
      </c>
      <c r="U3754" t="str">
        <f>VLOOKUP(Q3754,'Capital Lookup'!A:B,2,FALSE)</f>
        <v>No</v>
      </c>
      <c r="V3754" s="2">
        <f>IFERROR(VLOOKUP(LEFT(F3754,10),'Find Purchase Orders'!B:J,9,FALSE),"")</f>
        <v>44767</v>
      </c>
      <c r="W3754" s="25" t="s">
        <v>7261</v>
      </c>
    </row>
    <row r="3755" spans="1:23" hidden="1">
      <c r="A3755" s="25" t="s">
        <v>7261</v>
      </c>
      <c r="B3755" s="25" t="s">
        <v>7600</v>
      </c>
      <c r="C3755" s="25" t="s">
        <v>7282</v>
      </c>
      <c r="D3755" s="25" t="s">
        <v>5706</v>
      </c>
      <c r="E3755" s="25" t="s">
        <v>7602</v>
      </c>
      <c r="F3755" s="25" t="s">
        <v>16007</v>
      </c>
      <c r="G3755" s="25" t="s">
        <v>7486</v>
      </c>
      <c r="H3755" s="21">
        <v>1239.6099999999999</v>
      </c>
      <c r="I3755" s="25" t="s">
        <v>7296</v>
      </c>
      <c r="J3755" s="25" t="s">
        <v>7288</v>
      </c>
      <c r="K3755" s="25" t="s">
        <v>7262</v>
      </c>
      <c r="L3755" s="25" t="s">
        <v>7259</v>
      </c>
      <c r="M3755" s="21">
        <v>1239.6099999999999</v>
      </c>
      <c r="N3755" s="21">
        <v>1239.6099999999999</v>
      </c>
      <c r="O3755" s="21">
        <v>0</v>
      </c>
      <c r="P3755" s="21">
        <v>1239.6099999999999</v>
      </c>
      <c r="Q3755" s="25" t="s">
        <v>7605</v>
      </c>
      <c r="R3755" s="1" t="str">
        <f t="shared" si="63"/>
        <v>ST10034</v>
      </c>
      <c r="S3755" t="str">
        <f>VLOOKUP(R3755,Data!$C$2:$D$261,2,0)</f>
        <v>Bridlewood Manor</v>
      </c>
      <c r="T3755">
        <f>COUNTIF('Feb 2022'!A:A,D3755)+COUNTIF('Mar 2022'!A:A,D3755)+COUNTIF('Apr 2022'!A:A,D3755)+COUNTIF('May 2022'!A:A,D3755)+COUNTIF('June 2022'!A:A,D3755)+COUNTIF('July 2022'!A:A,D3755)+COUNTIF('Aug 2022'!A:A,D3755)+COUNTIF('Sep 2022'!A:A,D3755)+COUNTIF('Oct 2022'!A:A,D3755)+COUNTIF('Dec 2022'!A:A,D3755)</f>
        <v>1</v>
      </c>
      <c r="U3755" t="str">
        <f>VLOOKUP(Q3755,'Capital Lookup'!A:B,2,FALSE)</f>
        <v>No</v>
      </c>
      <c r="V3755" s="2">
        <f>IFERROR(VLOOKUP(LEFT(F3755,10),'Find Purchase Orders'!B:J,9,FALSE),"")</f>
        <v>44767</v>
      </c>
      <c r="W3755" s="25" t="s">
        <v>7261</v>
      </c>
    </row>
    <row r="3756" spans="1:23" hidden="1">
      <c r="A3756" s="25" t="s">
        <v>7261</v>
      </c>
      <c r="B3756" s="25" t="s">
        <v>7863</v>
      </c>
      <c r="C3756" s="25" t="s">
        <v>7282</v>
      </c>
      <c r="D3756" s="25" t="s">
        <v>6158</v>
      </c>
      <c r="E3756" s="25" t="s">
        <v>15383</v>
      </c>
      <c r="F3756" s="25" t="s">
        <v>16008</v>
      </c>
      <c r="G3756" s="25" t="s">
        <v>6159</v>
      </c>
      <c r="H3756" s="21">
        <v>5084.57</v>
      </c>
      <c r="I3756" s="25" t="s">
        <v>7296</v>
      </c>
      <c r="J3756" s="25" t="s">
        <v>7288</v>
      </c>
      <c r="K3756" s="25" t="s">
        <v>7262</v>
      </c>
      <c r="L3756" s="25" t="s">
        <v>7259</v>
      </c>
      <c r="M3756" s="21">
        <v>5084.57</v>
      </c>
      <c r="N3756" s="21">
        <v>7959.01</v>
      </c>
      <c r="O3756" s="21">
        <v>-2874.44</v>
      </c>
      <c r="P3756" s="21">
        <v>5084.57</v>
      </c>
      <c r="Q3756" s="25" t="s">
        <v>7868</v>
      </c>
      <c r="R3756" s="1" t="str">
        <f t="shared" si="63"/>
        <v>ST10029</v>
      </c>
      <c r="S3756" t="str">
        <f>VLOOKUP(R3756,Data!$C$2:$D$261,2,0)</f>
        <v>Leaside</v>
      </c>
      <c r="T3756">
        <f>COUNTIF('Feb 2022'!A:A,D3756)+COUNTIF('Mar 2022'!A:A,D3756)+COUNTIF('Apr 2022'!A:A,D3756)+COUNTIF('May 2022'!A:A,D3756)+COUNTIF('June 2022'!A:A,D3756)+COUNTIF('July 2022'!A:A,D3756)+COUNTIF('Aug 2022'!A:A,D3756)+COUNTIF('Sep 2022'!A:A,D3756)+COUNTIF('Oct 2022'!A:A,D3756)+COUNTIF('Dec 2022'!A:A,D3756)</f>
        <v>1</v>
      </c>
      <c r="U3756" t="str">
        <f>VLOOKUP(Q3756,'Capital Lookup'!A:B,2,FALSE)</f>
        <v>No</v>
      </c>
      <c r="V3756" s="2">
        <f>IFERROR(VLOOKUP(LEFT(F3756,10),'Find Purchase Orders'!B:J,9,FALSE),"")</f>
        <v>44805</v>
      </c>
      <c r="W3756" s="25" t="s">
        <v>7261</v>
      </c>
    </row>
    <row r="3757" spans="1:23" hidden="1">
      <c r="A3757" s="25" t="s">
        <v>7261</v>
      </c>
      <c r="B3757" s="25" t="s">
        <v>7863</v>
      </c>
      <c r="C3757" s="25" t="s">
        <v>7282</v>
      </c>
      <c r="D3757" s="25" t="s">
        <v>5708</v>
      </c>
      <c r="E3757" s="25" t="s">
        <v>15383</v>
      </c>
      <c r="F3757" s="25" t="s">
        <v>16009</v>
      </c>
      <c r="G3757" s="25" t="s">
        <v>16010</v>
      </c>
      <c r="H3757" s="21">
        <v>8887.16</v>
      </c>
      <c r="I3757" s="25" t="s">
        <v>7296</v>
      </c>
      <c r="J3757" s="25" t="s">
        <v>7288</v>
      </c>
      <c r="K3757" s="25" t="s">
        <v>7262</v>
      </c>
      <c r="L3757" s="25" t="s">
        <v>7259</v>
      </c>
      <c r="M3757" s="21">
        <v>8887.16</v>
      </c>
      <c r="N3757" s="21">
        <v>8887.15</v>
      </c>
      <c r="O3757" s="21">
        <v>0.01</v>
      </c>
      <c r="P3757" s="21">
        <v>8887.16</v>
      </c>
      <c r="Q3757" s="25" t="s">
        <v>7868</v>
      </c>
      <c r="R3757" s="1" t="str">
        <f t="shared" si="63"/>
        <v>ST10029</v>
      </c>
      <c r="S3757" t="str">
        <f>VLOOKUP(R3757,Data!$C$2:$D$261,2,0)</f>
        <v>Leaside</v>
      </c>
      <c r="T3757">
        <f>COUNTIF('Feb 2022'!A:A,D3757)+COUNTIF('Mar 2022'!A:A,D3757)+COUNTIF('Apr 2022'!A:A,D3757)+COUNTIF('May 2022'!A:A,D3757)+COUNTIF('June 2022'!A:A,D3757)+COUNTIF('July 2022'!A:A,D3757)+COUNTIF('Aug 2022'!A:A,D3757)+COUNTIF('Sep 2022'!A:A,D3757)+COUNTIF('Oct 2022'!A:A,D3757)+COUNTIF('Dec 2022'!A:A,D3757)</f>
        <v>1</v>
      </c>
      <c r="U3757" t="str">
        <f>VLOOKUP(Q3757,'Capital Lookup'!A:B,2,FALSE)</f>
        <v>No</v>
      </c>
      <c r="V3757" s="2">
        <f>IFERROR(VLOOKUP(LEFT(F3757,10),'Find Purchase Orders'!B:J,9,FALSE),"")</f>
        <v>44763</v>
      </c>
      <c r="W3757" s="25" t="s">
        <v>7261</v>
      </c>
    </row>
    <row r="3758" spans="1:23" hidden="1">
      <c r="A3758" s="25" t="s">
        <v>8661</v>
      </c>
      <c r="B3758" s="25" t="s">
        <v>8662</v>
      </c>
      <c r="C3758" s="25" t="s">
        <v>7264</v>
      </c>
      <c r="D3758" s="25" t="s">
        <v>16011</v>
      </c>
      <c r="E3758" s="25" t="s">
        <v>14865</v>
      </c>
      <c r="H3758" s="21">
        <v>1215.45</v>
      </c>
      <c r="I3758" s="25" t="s">
        <v>7257</v>
      </c>
      <c r="K3758" s="25" t="s">
        <v>7289</v>
      </c>
      <c r="L3758" s="25" t="s">
        <v>20</v>
      </c>
      <c r="M3758" s="22">
        <v>0</v>
      </c>
      <c r="N3758" s="22">
        <v>0</v>
      </c>
      <c r="O3758" s="21">
        <v>0</v>
      </c>
      <c r="P3758" s="21">
        <v>120.45</v>
      </c>
      <c r="Q3758" s="25"/>
      <c r="R3758" s="1" t="str">
        <f t="shared" si="63"/>
        <v>ST10084</v>
      </c>
      <c r="S3758" t="str">
        <f>VLOOKUP(R3758,Data!$C$2:$D$261,2,0)</f>
        <v>Bentley Saskatoon</v>
      </c>
      <c r="T3758">
        <f>COUNTIF('Feb 2022'!A:A,D3758)+COUNTIF('Mar 2022'!A:A,D3758)+COUNTIF('Apr 2022'!A:A,D3758)+COUNTIF('May 2022'!A:A,D3758)+COUNTIF('June 2022'!A:A,D3758)+COUNTIF('July 2022'!A:A,D3758)+COUNTIF('Aug 2022'!A:A,D3758)+COUNTIF('Sep 2022'!A:A,D3758)+COUNTIF('Oct 2022'!A:A,D3758)+COUNTIF('Dec 2022'!A:A,D3758)</f>
        <v>0</v>
      </c>
      <c r="U3758" t="e">
        <f>VLOOKUP(Q3758,'Capital Lookup'!A:B,2,FALSE)</f>
        <v>#N/A</v>
      </c>
      <c r="V3758" s="2" t="str">
        <f>IFERROR(VLOOKUP(LEFT(F3758,10),'Find Purchase Orders'!B:J,9,FALSE),"")</f>
        <v/>
      </c>
      <c r="W3758" s="25" t="s">
        <v>7261</v>
      </c>
    </row>
    <row r="3759" spans="1:23" hidden="1">
      <c r="A3759" s="25" t="s">
        <v>12421</v>
      </c>
      <c r="B3759" s="25" t="s">
        <v>11506</v>
      </c>
      <c r="C3759" s="25" t="s">
        <v>7254</v>
      </c>
      <c r="D3759" s="25" t="s">
        <v>5710</v>
      </c>
      <c r="E3759" s="25" t="s">
        <v>7500</v>
      </c>
      <c r="F3759" s="25" t="s">
        <v>16012</v>
      </c>
      <c r="G3759" s="25" t="s">
        <v>16013</v>
      </c>
      <c r="H3759" s="21">
        <v>10565.5</v>
      </c>
      <c r="I3759" s="25" t="s">
        <v>7296</v>
      </c>
      <c r="J3759" s="25" t="s">
        <v>7288</v>
      </c>
      <c r="K3759" s="25" t="s">
        <v>7624</v>
      </c>
      <c r="L3759" s="25" t="s">
        <v>12556</v>
      </c>
      <c r="M3759" s="21">
        <v>10565.5</v>
      </c>
      <c r="N3759" s="21">
        <v>10565.5</v>
      </c>
      <c r="O3759" s="21">
        <v>0</v>
      </c>
      <c r="P3759" s="21">
        <v>10565.5</v>
      </c>
      <c r="Q3759" s="25" t="s">
        <v>16014</v>
      </c>
      <c r="R3759" s="1" t="str">
        <f t="shared" si="63"/>
        <v>ST10042</v>
      </c>
      <c r="S3759" t="str">
        <f>VLOOKUP(R3759,Data!$C$2:$D$261,2,0)</f>
        <v>Valley Stream</v>
      </c>
      <c r="T3759">
        <f>COUNTIF('Feb 2022'!A:A,D3759)+COUNTIF('Mar 2022'!A:A,D3759)+COUNTIF('Apr 2022'!A:A,D3759)+COUNTIF('May 2022'!A:A,D3759)+COUNTIF('June 2022'!A:A,D3759)+COUNTIF('July 2022'!A:A,D3759)+COUNTIF('Aug 2022'!A:A,D3759)+COUNTIF('Sep 2022'!A:A,D3759)+COUNTIF('Oct 2022'!A:A,D3759)+COUNTIF('Dec 2022'!A:A,D3759)</f>
        <v>1</v>
      </c>
      <c r="U3759" t="str">
        <f>VLOOKUP(Q3759,'Capital Lookup'!A:B,2,FALSE)</f>
        <v>No</v>
      </c>
      <c r="V3759" s="2">
        <f>IFERROR(VLOOKUP(LEFT(F3759,10),'Find Purchase Orders'!B:J,9,FALSE),"")</f>
        <v>44763</v>
      </c>
      <c r="W3759" s="25" t="s">
        <v>7261</v>
      </c>
    </row>
    <row r="3760" spans="1:23" hidden="1">
      <c r="A3760" s="25" t="s">
        <v>7261</v>
      </c>
      <c r="B3760" s="25" t="s">
        <v>8342</v>
      </c>
      <c r="C3760" s="25" t="s">
        <v>7264</v>
      </c>
      <c r="D3760" s="25" t="s">
        <v>5926</v>
      </c>
      <c r="E3760" s="25" t="s">
        <v>7576</v>
      </c>
      <c r="F3760" s="25" t="s">
        <v>16015</v>
      </c>
      <c r="G3760" s="25" t="s">
        <v>16016</v>
      </c>
      <c r="H3760" s="21">
        <v>68155.679999999993</v>
      </c>
      <c r="I3760" s="25" t="s">
        <v>7296</v>
      </c>
      <c r="J3760" s="25" t="s">
        <v>7288</v>
      </c>
      <c r="K3760" s="25" t="s">
        <v>7612</v>
      </c>
      <c r="L3760" s="25" t="s">
        <v>7756</v>
      </c>
      <c r="M3760" s="21">
        <v>68155.679999999993</v>
      </c>
      <c r="N3760" s="21">
        <v>68155.679999999993</v>
      </c>
      <c r="O3760" s="21">
        <v>0</v>
      </c>
      <c r="P3760" s="21">
        <v>68155.679999999993</v>
      </c>
      <c r="Q3760" s="25" t="s">
        <v>13941</v>
      </c>
      <c r="R3760" s="1" t="str">
        <f t="shared" si="63"/>
        <v>ST10025</v>
      </c>
      <c r="S3760" t="str">
        <f>VLOOKUP(R3760,Data!$C$2:$D$261,2,0)</f>
        <v>Don Mills Seniors Apartments</v>
      </c>
      <c r="T3760">
        <f>COUNTIF('Feb 2022'!A:A,D3760)+COUNTIF('Mar 2022'!A:A,D3760)+COUNTIF('Apr 2022'!A:A,D3760)+COUNTIF('May 2022'!A:A,D3760)+COUNTIF('June 2022'!A:A,D3760)+COUNTIF('July 2022'!A:A,D3760)+COUNTIF('Aug 2022'!A:A,D3760)+COUNTIF('Sep 2022'!A:A,D3760)+COUNTIF('Oct 2022'!A:A,D3760)+COUNTIF('Dec 2022'!A:A,D3760)</f>
        <v>1</v>
      </c>
      <c r="U3760" t="str">
        <f>VLOOKUP(Q3760,'Capital Lookup'!A:B,2,FALSE)</f>
        <v>No</v>
      </c>
      <c r="V3760" s="2">
        <f>IFERROR(VLOOKUP(LEFT(F3760,10),'Find Purchase Orders'!B:J,9,FALSE),"")</f>
        <v>44804</v>
      </c>
      <c r="W3760" s="25" t="s">
        <v>7261</v>
      </c>
    </row>
    <row r="3761" spans="1:23" hidden="1">
      <c r="A3761" s="25" t="s">
        <v>7261</v>
      </c>
      <c r="B3761" s="25" t="s">
        <v>8227</v>
      </c>
      <c r="C3761" s="25" t="s">
        <v>7264</v>
      </c>
      <c r="D3761" s="25" t="s">
        <v>16017</v>
      </c>
      <c r="E3761" s="25" t="s">
        <v>8229</v>
      </c>
      <c r="H3761" s="21">
        <v>10607.48</v>
      </c>
      <c r="I3761" s="25" t="s">
        <v>7257</v>
      </c>
      <c r="K3761" s="25" t="s">
        <v>7262</v>
      </c>
      <c r="L3761" s="25" t="s">
        <v>7259</v>
      </c>
      <c r="M3761" s="22">
        <v>0</v>
      </c>
      <c r="N3761" s="22">
        <v>0</v>
      </c>
      <c r="O3761" s="21">
        <v>0</v>
      </c>
      <c r="P3761" s="21">
        <v>1220.33</v>
      </c>
      <c r="Q3761" s="25" t="s">
        <v>8232</v>
      </c>
      <c r="R3761" s="1" t="str">
        <f t="shared" si="63"/>
        <v>ST10026</v>
      </c>
      <c r="S3761" t="str">
        <f>VLOOKUP(R3761,Data!$C$2:$D$261,2,0)</f>
        <v>Donway Place</v>
      </c>
      <c r="T3761">
        <f>COUNTIF('Feb 2022'!A:A,D3761)+COUNTIF('Mar 2022'!A:A,D3761)+COUNTIF('Apr 2022'!A:A,D3761)+COUNTIF('May 2022'!A:A,D3761)+COUNTIF('June 2022'!A:A,D3761)+COUNTIF('July 2022'!A:A,D3761)+COUNTIF('Aug 2022'!A:A,D3761)+COUNTIF('Sep 2022'!A:A,D3761)+COUNTIF('Oct 2022'!A:A,D3761)+COUNTIF('Dec 2022'!A:A,D3761)</f>
        <v>0</v>
      </c>
      <c r="U3761" t="str">
        <f>VLOOKUP(Q3761,'Capital Lookup'!A:B,2,FALSE)</f>
        <v>No</v>
      </c>
      <c r="V3761" s="2" t="str">
        <f>IFERROR(VLOOKUP(LEFT(F3761,10),'Find Purchase Orders'!B:J,9,FALSE),"")</f>
        <v/>
      </c>
      <c r="W3761" s="25" t="s">
        <v>7261</v>
      </c>
    </row>
    <row r="3762" spans="1:23" hidden="1">
      <c r="A3762" s="25" t="s">
        <v>7261</v>
      </c>
      <c r="B3762" s="25" t="s">
        <v>8227</v>
      </c>
      <c r="C3762" s="25" t="s">
        <v>7264</v>
      </c>
      <c r="D3762" s="25" t="s">
        <v>16017</v>
      </c>
      <c r="E3762" s="25" t="s">
        <v>8229</v>
      </c>
      <c r="H3762" s="21">
        <v>3616</v>
      </c>
      <c r="I3762" s="25" t="s">
        <v>7257</v>
      </c>
      <c r="K3762" s="25" t="s">
        <v>7262</v>
      </c>
      <c r="L3762" s="25" t="s">
        <v>7259</v>
      </c>
      <c r="M3762" s="22">
        <v>0</v>
      </c>
      <c r="N3762" s="22">
        <v>0</v>
      </c>
      <c r="O3762" s="21">
        <v>0</v>
      </c>
      <c r="P3762" s="21">
        <v>416</v>
      </c>
      <c r="Q3762" s="25" t="s">
        <v>8232</v>
      </c>
      <c r="R3762" s="1" t="str">
        <f t="shared" ref="R3762:R3793" si="64">CONCATENATE("ST",LEFT(B3762,5))</f>
        <v>ST10026</v>
      </c>
      <c r="S3762" t="str">
        <f>VLOOKUP(R3762,Data!$C$2:$D$261,2,0)</f>
        <v>Donway Place</v>
      </c>
      <c r="T3762">
        <f>COUNTIF('Feb 2022'!A:A,D3762)+COUNTIF('Mar 2022'!A:A,D3762)+COUNTIF('Apr 2022'!A:A,D3762)+COUNTIF('May 2022'!A:A,D3762)+COUNTIF('June 2022'!A:A,D3762)+COUNTIF('July 2022'!A:A,D3762)+COUNTIF('Aug 2022'!A:A,D3762)+COUNTIF('Sep 2022'!A:A,D3762)+COUNTIF('Oct 2022'!A:A,D3762)+COUNTIF('Dec 2022'!A:A,D3762)</f>
        <v>0</v>
      </c>
      <c r="U3762" t="str">
        <f>VLOOKUP(Q3762,'Capital Lookup'!A:B,2,FALSE)</f>
        <v>No</v>
      </c>
      <c r="V3762" s="2" t="str">
        <f>IFERROR(VLOOKUP(LEFT(F3762,10),'Find Purchase Orders'!B:J,9,FALSE),"")</f>
        <v/>
      </c>
      <c r="W3762" s="25" t="s">
        <v>7261</v>
      </c>
    </row>
    <row r="3763" spans="1:23" hidden="1">
      <c r="A3763" s="25" t="s">
        <v>7261</v>
      </c>
      <c r="B3763" s="25" t="s">
        <v>8576</v>
      </c>
      <c r="C3763" s="25" t="s">
        <v>7264</v>
      </c>
      <c r="D3763" s="25" t="s">
        <v>5712</v>
      </c>
      <c r="E3763" s="25" t="s">
        <v>8577</v>
      </c>
      <c r="F3763" s="25" t="s">
        <v>16018</v>
      </c>
      <c r="G3763" s="25" t="s">
        <v>16019</v>
      </c>
      <c r="H3763" s="21">
        <v>16088.77</v>
      </c>
      <c r="I3763" s="25" t="s">
        <v>7296</v>
      </c>
      <c r="J3763" s="25" t="s">
        <v>7288</v>
      </c>
      <c r="K3763" s="25" t="s">
        <v>7733</v>
      </c>
      <c r="L3763" s="25" t="s">
        <v>7734</v>
      </c>
      <c r="M3763" s="21">
        <v>16088.77</v>
      </c>
      <c r="N3763" s="21">
        <v>16088.77</v>
      </c>
      <c r="O3763" s="21">
        <v>0</v>
      </c>
      <c r="P3763" s="21">
        <v>16088.77</v>
      </c>
      <c r="Q3763" s="25" t="s">
        <v>16020</v>
      </c>
      <c r="R3763" s="1" t="str">
        <f t="shared" si="64"/>
        <v>ST10080</v>
      </c>
      <c r="S3763" t="str">
        <f>VLOOKUP(R3763,Data!$C$2:$D$261,2,0)</f>
        <v>The Bentley Yorkton</v>
      </c>
      <c r="T3763">
        <f>COUNTIF('Feb 2022'!A:A,D3763)+COUNTIF('Mar 2022'!A:A,D3763)+COUNTIF('Apr 2022'!A:A,D3763)+COUNTIF('May 2022'!A:A,D3763)+COUNTIF('June 2022'!A:A,D3763)+COUNTIF('July 2022'!A:A,D3763)+COUNTIF('Aug 2022'!A:A,D3763)+COUNTIF('Sep 2022'!A:A,D3763)+COUNTIF('Oct 2022'!A:A,D3763)+COUNTIF('Dec 2022'!A:A,D3763)</f>
        <v>1</v>
      </c>
      <c r="U3763" t="str">
        <f>VLOOKUP(Q3763,'Capital Lookup'!A:B,2,FALSE)</f>
        <v>No</v>
      </c>
      <c r="V3763" s="2">
        <f>IFERROR(VLOOKUP(LEFT(F3763,10),'Find Purchase Orders'!B:J,9,FALSE),"")</f>
        <v>44767</v>
      </c>
      <c r="W3763" s="25" t="s">
        <v>7261</v>
      </c>
    </row>
    <row r="3764" spans="1:23" hidden="1">
      <c r="A3764" s="25" t="s">
        <v>7478</v>
      </c>
      <c r="B3764" s="25" t="s">
        <v>8931</v>
      </c>
      <c r="C3764" s="25" t="s">
        <v>7587</v>
      </c>
      <c r="D3764" s="25" t="s">
        <v>5775</v>
      </c>
      <c r="E3764" s="25" t="s">
        <v>14048</v>
      </c>
      <c r="F3764" s="25" t="s">
        <v>16021</v>
      </c>
      <c r="G3764" s="25" t="s">
        <v>16022</v>
      </c>
      <c r="H3764" s="21">
        <v>9887.5</v>
      </c>
      <c r="I3764" s="25" t="s">
        <v>7296</v>
      </c>
      <c r="J3764" s="25" t="s">
        <v>7288</v>
      </c>
      <c r="K3764" s="25" t="s">
        <v>7495</v>
      </c>
      <c r="L3764" s="25" t="s">
        <v>7740</v>
      </c>
      <c r="M3764" s="21">
        <v>9887.5</v>
      </c>
      <c r="N3764" s="21">
        <v>9887.5</v>
      </c>
      <c r="O3764" s="21">
        <v>0</v>
      </c>
      <c r="P3764" s="21">
        <v>9887.5</v>
      </c>
      <c r="Q3764" s="25" t="s">
        <v>16023</v>
      </c>
      <c r="R3764" s="1" t="str">
        <f t="shared" si="64"/>
        <v>ST10174</v>
      </c>
      <c r="S3764" t="str">
        <f>VLOOKUP(R3764,Data!$C$2:$D$261,2,0)</f>
        <v>Columbia Forest</v>
      </c>
      <c r="T3764">
        <f>COUNTIF('Feb 2022'!A:A,D3764)+COUNTIF('Mar 2022'!A:A,D3764)+COUNTIF('Apr 2022'!A:A,D3764)+COUNTIF('May 2022'!A:A,D3764)+COUNTIF('June 2022'!A:A,D3764)+COUNTIF('July 2022'!A:A,D3764)+COUNTIF('Aug 2022'!A:A,D3764)+COUNTIF('Sep 2022'!A:A,D3764)+COUNTIF('Oct 2022'!A:A,D3764)+COUNTIF('Dec 2022'!A:A,D3764)</f>
        <v>1</v>
      </c>
      <c r="U3764" t="str">
        <f>VLOOKUP(Q3764,'Capital Lookup'!A:B,2,FALSE)</f>
        <v>No</v>
      </c>
      <c r="V3764" s="2">
        <f>IFERROR(VLOOKUP(LEFT(F3764,10),'Find Purchase Orders'!B:J,9,FALSE),"")</f>
        <v>44776</v>
      </c>
      <c r="W3764" s="25" t="s">
        <v>7261</v>
      </c>
    </row>
    <row r="3765" spans="1:23" hidden="1">
      <c r="A3765" s="25" t="s">
        <v>7478</v>
      </c>
      <c r="B3765" s="25" t="s">
        <v>9103</v>
      </c>
      <c r="C3765" s="25" t="s">
        <v>7587</v>
      </c>
      <c r="D3765" s="25" t="s">
        <v>5776</v>
      </c>
      <c r="E3765" s="25" t="s">
        <v>14048</v>
      </c>
      <c r="F3765" s="25" t="s">
        <v>16024</v>
      </c>
      <c r="G3765" s="25" t="s">
        <v>16025</v>
      </c>
      <c r="H3765" s="21">
        <v>2984.9</v>
      </c>
      <c r="I3765" s="25" t="s">
        <v>7296</v>
      </c>
      <c r="J3765" s="25" t="s">
        <v>7288</v>
      </c>
      <c r="K3765" s="25" t="s">
        <v>7495</v>
      </c>
      <c r="L3765" s="25" t="s">
        <v>7740</v>
      </c>
      <c r="M3765" s="21">
        <v>2984.9</v>
      </c>
      <c r="N3765" s="22">
        <v>0</v>
      </c>
      <c r="O3765" s="21">
        <v>2984.9</v>
      </c>
      <c r="P3765" s="21">
        <v>2984.9</v>
      </c>
      <c r="Q3765" s="25" t="s">
        <v>16026</v>
      </c>
      <c r="R3765" s="1" t="str">
        <f t="shared" si="64"/>
        <v>ST10141</v>
      </c>
      <c r="S3765" t="str">
        <f>VLOOKUP(R3765,Data!$C$2:$D$261,2,0)</f>
        <v>The Meadows</v>
      </c>
      <c r="T3765">
        <f>COUNTIF('Feb 2022'!A:A,D3765)+COUNTIF('Mar 2022'!A:A,D3765)+COUNTIF('Apr 2022'!A:A,D3765)+COUNTIF('May 2022'!A:A,D3765)+COUNTIF('June 2022'!A:A,D3765)+COUNTIF('July 2022'!A:A,D3765)+COUNTIF('Aug 2022'!A:A,D3765)+COUNTIF('Sep 2022'!A:A,D3765)+COUNTIF('Oct 2022'!A:A,D3765)+COUNTIF('Dec 2022'!A:A,D3765)</f>
        <v>1</v>
      </c>
      <c r="U3765" t="str">
        <f>VLOOKUP(Q3765,'Capital Lookup'!A:B,2,FALSE)</f>
        <v>No</v>
      </c>
      <c r="V3765" s="2">
        <f>IFERROR(VLOOKUP(LEFT(F3765,10),'Find Purchase Orders'!B:J,9,FALSE),"")</f>
        <v>44776</v>
      </c>
      <c r="W3765" s="25" t="s">
        <v>7261</v>
      </c>
    </row>
    <row r="3766" spans="1:23" hidden="1">
      <c r="A3766" s="25" t="s">
        <v>7478</v>
      </c>
      <c r="B3766" s="25" t="s">
        <v>7823</v>
      </c>
      <c r="C3766" s="25" t="s">
        <v>7587</v>
      </c>
      <c r="D3766" s="25" t="s">
        <v>5777</v>
      </c>
      <c r="E3766" s="25" t="s">
        <v>14048</v>
      </c>
      <c r="F3766" s="25" t="s">
        <v>16027</v>
      </c>
      <c r="G3766" s="25" t="s">
        <v>16028</v>
      </c>
      <c r="H3766" s="21">
        <v>4862.3900000000003</v>
      </c>
      <c r="I3766" s="25" t="s">
        <v>7296</v>
      </c>
      <c r="J3766" s="25" t="s">
        <v>7288</v>
      </c>
      <c r="K3766" s="25" t="s">
        <v>7495</v>
      </c>
      <c r="L3766" s="25" t="s">
        <v>7740</v>
      </c>
      <c r="M3766" s="21">
        <v>4862.3900000000003</v>
      </c>
      <c r="N3766" s="22">
        <v>0</v>
      </c>
      <c r="O3766" s="21">
        <v>4862.3900000000003</v>
      </c>
      <c r="P3766" s="21">
        <v>4862.3900000000003</v>
      </c>
      <c r="Q3766" s="25" t="s">
        <v>16029</v>
      </c>
      <c r="R3766" s="1" t="str">
        <f t="shared" si="64"/>
        <v>ST10145</v>
      </c>
      <c r="S3766" t="str">
        <f>VLOOKUP(R3766,Data!$C$2:$D$261,2,0)</f>
        <v>Ridgeview</v>
      </c>
      <c r="T3766">
        <f>COUNTIF('Feb 2022'!A:A,D3766)+COUNTIF('Mar 2022'!A:A,D3766)+COUNTIF('Apr 2022'!A:A,D3766)+COUNTIF('May 2022'!A:A,D3766)+COUNTIF('June 2022'!A:A,D3766)+COUNTIF('July 2022'!A:A,D3766)+COUNTIF('Aug 2022'!A:A,D3766)+COUNTIF('Sep 2022'!A:A,D3766)+COUNTIF('Oct 2022'!A:A,D3766)+COUNTIF('Dec 2022'!A:A,D3766)</f>
        <v>1</v>
      </c>
      <c r="U3766" t="str">
        <f>VLOOKUP(Q3766,'Capital Lookup'!A:B,2,FALSE)</f>
        <v>No</v>
      </c>
      <c r="V3766" s="2">
        <f>IFERROR(VLOOKUP(LEFT(F3766,10),'Find Purchase Orders'!B:J,9,FALSE),"")</f>
        <v>44776</v>
      </c>
      <c r="W3766" s="25" t="s">
        <v>7261</v>
      </c>
    </row>
    <row r="3767" spans="1:23" hidden="1">
      <c r="A3767" s="25" t="s">
        <v>7478</v>
      </c>
      <c r="B3767" s="25" t="s">
        <v>7944</v>
      </c>
      <c r="C3767" s="25" t="s">
        <v>7587</v>
      </c>
      <c r="D3767" s="25" t="s">
        <v>5778</v>
      </c>
      <c r="E3767" s="25" t="s">
        <v>14048</v>
      </c>
      <c r="F3767" s="25" t="s">
        <v>16030</v>
      </c>
      <c r="G3767" s="25" t="s">
        <v>16031</v>
      </c>
      <c r="H3767" s="21">
        <v>2022.7</v>
      </c>
      <c r="I3767" s="25" t="s">
        <v>7296</v>
      </c>
      <c r="J3767" s="25" t="s">
        <v>7288</v>
      </c>
      <c r="K3767" s="25" t="s">
        <v>7495</v>
      </c>
      <c r="L3767" s="25" t="s">
        <v>7740</v>
      </c>
      <c r="M3767" s="21">
        <v>2022.7</v>
      </c>
      <c r="N3767" s="22">
        <v>0</v>
      </c>
      <c r="O3767" s="21">
        <v>2022.7</v>
      </c>
      <c r="P3767" s="21">
        <v>2022.7</v>
      </c>
      <c r="Q3767" s="25" t="s">
        <v>16032</v>
      </c>
      <c r="R3767" s="1" t="str">
        <f t="shared" si="64"/>
        <v>ST10181</v>
      </c>
      <c r="S3767" t="str">
        <f>VLOOKUP(R3767,Data!$C$2:$D$261,2,0)</f>
        <v>Iler Lodge</v>
      </c>
      <c r="T3767">
        <f>COUNTIF('Feb 2022'!A:A,D3767)+COUNTIF('Mar 2022'!A:A,D3767)+COUNTIF('Apr 2022'!A:A,D3767)+COUNTIF('May 2022'!A:A,D3767)+COUNTIF('June 2022'!A:A,D3767)+COUNTIF('July 2022'!A:A,D3767)+COUNTIF('Aug 2022'!A:A,D3767)+COUNTIF('Sep 2022'!A:A,D3767)+COUNTIF('Oct 2022'!A:A,D3767)+COUNTIF('Dec 2022'!A:A,D3767)</f>
        <v>1</v>
      </c>
      <c r="U3767" t="str">
        <f>VLOOKUP(Q3767,'Capital Lookup'!A:B,2,FALSE)</f>
        <v>No</v>
      </c>
      <c r="V3767" s="2">
        <f>IFERROR(VLOOKUP(LEFT(F3767,10),'Find Purchase Orders'!B:J,9,FALSE),"")</f>
        <v>44776</v>
      </c>
      <c r="W3767" s="25" t="s">
        <v>7261</v>
      </c>
    </row>
    <row r="3768" spans="1:23" hidden="1">
      <c r="A3768" s="25" t="s">
        <v>7252</v>
      </c>
      <c r="B3768" s="25" t="s">
        <v>7506</v>
      </c>
      <c r="C3768" s="25" t="s">
        <v>7254</v>
      </c>
      <c r="D3768" s="25" t="s">
        <v>5714</v>
      </c>
      <c r="E3768" s="25" t="s">
        <v>8553</v>
      </c>
      <c r="F3768" s="25" t="s">
        <v>16033</v>
      </c>
      <c r="G3768" s="25" t="s">
        <v>16034</v>
      </c>
      <c r="H3768" s="21">
        <v>3705.76</v>
      </c>
      <c r="I3768" s="25" t="s">
        <v>7287</v>
      </c>
      <c r="J3768" s="25" t="s">
        <v>7288</v>
      </c>
      <c r="K3768" s="25" t="s">
        <v>7262</v>
      </c>
      <c r="L3768" s="25" t="s">
        <v>7259</v>
      </c>
      <c r="M3768" s="21">
        <v>3705.76</v>
      </c>
      <c r="N3768" s="22">
        <v>0</v>
      </c>
      <c r="O3768" s="21">
        <v>3705.76</v>
      </c>
      <c r="P3768" s="21">
        <v>426.33</v>
      </c>
      <c r="Q3768" s="25" t="s">
        <v>8556</v>
      </c>
      <c r="R3768" s="1" t="str">
        <f t="shared" si="64"/>
        <v>ST10031</v>
      </c>
      <c r="S3768" t="str">
        <f>VLOOKUP(R3768,Data!$C$2:$D$261,2,0)</f>
        <v>Port Perry Villa</v>
      </c>
      <c r="T3768">
        <f>COUNTIF('Feb 2022'!A:A,D3768)+COUNTIF('Mar 2022'!A:A,D3768)+COUNTIF('Apr 2022'!A:A,D3768)+COUNTIF('May 2022'!A:A,D3768)+COUNTIF('June 2022'!A:A,D3768)+COUNTIF('July 2022'!A:A,D3768)+COUNTIF('Aug 2022'!A:A,D3768)+COUNTIF('Sep 2022'!A:A,D3768)+COUNTIF('Oct 2022'!A:A,D3768)+COUNTIF('Dec 2022'!A:A,D3768)</f>
        <v>1</v>
      </c>
      <c r="U3768" t="str">
        <f>VLOOKUP(Q3768,'Capital Lookup'!A:B,2,FALSE)</f>
        <v>No</v>
      </c>
      <c r="V3768" s="2">
        <f>IFERROR(VLOOKUP(LEFT(F3768,10),'Find Purchase Orders'!B:J,9,FALSE),"")</f>
        <v>44763</v>
      </c>
      <c r="W3768" s="25" t="s">
        <v>7261</v>
      </c>
    </row>
    <row r="3769" spans="1:23" hidden="1">
      <c r="A3769" s="25" t="s">
        <v>7269</v>
      </c>
      <c r="B3769" s="25" t="s">
        <v>7953</v>
      </c>
      <c r="C3769" s="25" t="s">
        <v>7271</v>
      </c>
      <c r="D3769" s="25" t="s">
        <v>5716</v>
      </c>
      <c r="E3769" s="25" t="s">
        <v>7492</v>
      </c>
      <c r="F3769" s="25" t="s">
        <v>16035</v>
      </c>
      <c r="G3769" s="25" t="s">
        <v>16036</v>
      </c>
      <c r="H3769" s="21">
        <v>5604.25</v>
      </c>
      <c r="I3769" s="25" t="s">
        <v>7296</v>
      </c>
      <c r="J3769" s="25" t="s">
        <v>7288</v>
      </c>
      <c r="K3769" s="25" t="s">
        <v>7733</v>
      </c>
      <c r="L3769" s="25" t="s">
        <v>7734</v>
      </c>
      <c r="M3769" s="21">
        <v>21981.360000000001</v>
      </c>
      <c r="N3769" s="22">
        <v>0</v>
      </c>
      <c r="O3769" s="21">
        <v>21981.360000000001</v>
      </c>
      <c r="P3769" s="21">
        <v>22626.1</v>
      </c>
      <c r="Q3769" s="25" t="s">
        <v>15820</v>
      </c>
      <c r="R3769" s="1" t="str">
        <f t="shared" si="64"/>
        <v>ST10155</v>
      </c>
      <c r="S3769" t="str">
        <f>VLOOKUP(R3769,Data!$C$2:$D$261,2,0)</f>
        <v>Oak Terrace</v>
      </c>
      <c r="T3769">
        <f>COUNTIF('Feb 2022'!A:A,D3769)+COUNTIF('Mar 2022'!A:A,D3769)+COUNTIF('Apr 2022'!A:A,D3769)+COUNTIF('May 2022'!A:A,D3769)+COUNTIF('June 2022'!A:A,D3769)+COUNTIF('July 2022'!A:A,D3769)+COUNTIF('Aug 2022'!A:A,D3769)+COUNTIF('Sep 2022'!A:A,D3769)+COUNTIF('Oct 2022'!A:A,D3769)+COUNTIF('Dec 2022'!A:A,D3769)</f>
        <v>1</v>
      </c>
      <c r="U3769" t="str">
        <f>VLOOKUP(Q3769,'Capital Lookup'!A:B,2,FALSE)</f>
        <v>No</v>
      </c>
      <c r="V3769" s="2">
        <f>IFERROR(VLOOKUP(LEFT(F3769,10),'Find Purchase Orders'!B:J,9,FALSE),"")</f>
        <v>44764</v>
      </c>
      <c r="W3769" s="25" t="s">
        <v>7261</v>
      </c>
    </row>
    <row r="3770" spans="1:23" hidden="1">
      <c r="A3770" s="25" t="s">
        <v>7261</v>
      </c>
      <c r="B3770" s="25" t="s">
        <v>9144</v>
      </c>
      <c r="C3770" s="25" t="s">
        <v>7264</v>
      </c>
      <c r="D3770" s="25" t="s">
        <v>5737</v>
      </c>
      <c r="E3770" s="25" t="s">
        <v>9391</v>
      </c>
      <c r="F3770" s="25" t="s">
        <v>16037</v>
      </c>
      <c r="G3770" s="25" t="s">
        <v>16038</v>
      </c>
      <c r="H3770" s="21">
        <v>222</v>
      </c>
      <c r="I3770" s="25" t="s">
        <v>7296</v>
      </c>
      <c r="J3770" s="25" t="s">
        <v>7288</v>
      </c>
      <c r="K3770" s="25" t="s">
        <v>7262</v>
      </c>
      <c r="L3770" s="25" t="s">
        <v>7259</v>
      </c>
      <c r="M3770" s="21">
        <v>222</v>
      </c>
      <c r="N3770" s="21">
        <v>222</v>
      </c>
      <c r="O3770" s="21">
        <v>0</v>
      </c>
      <c r="P3770" s="21">
        <v>222</v>
      </c>
      <c r="Q3770" s="25" t="s">
        <v>9394</v>
      </c>
      <c r="R3770" s="1" t="str">
        <f t="shared" si="64"/>
        <v>ST10085</v>
      </c>
      <c r="S3770" t="str">
        <f>VLOOKUP(R3770,Data!$C$2:$D$261,2,0)</f>
        <v>Bentley Regina</v>
      </c>
      <c r="T3770">
        <f>COUNTIF('Feb 2022'!A:A,D3770)+COUNTIF('Mar 2022'!A:A,D3770)+COUNTIF('Apr 2022'!A:A,D3770)+COUNTIF('May 2022'!A:A,D3770)+COUNTIF('June 2022'!A:A,D3770)+COUNTIF('July 2022'!A:A,D3770)+COUNTIF('Aug 2022'!A:A,D3770)+COUNTIF('Sep 2022'!A:A,D3770)+COUNTIF('Oct 2022'!A:A,D3770)+COUNTIF('Dec 2022'!A:A,D3770)</f>
        <v>1</v>
      </c>
      <c r="U3770" t="str">
        <f>VLOOKUP(Q3770,'Capital Lookup'!A:B,2,FALSE)</f>
        <v>No</v>
      </c>
      <c r="V3770" s="2">
        <f>IFERROR(VLOOKUP(LEFT(F3770,10),'Find Purchase Orders'!B:J,9,FALSE),"")</f>
        <v>44768</v>
      </c>
      <c r="W3770" s="25" t="s">
        <v>7261</v>
      </c>
    </row>
    <row r="3771" spans="1:23" hidden="1">
      <c r="A3771" s="25" t="s">
        <v>7261</v>
      </c>
      <c r="B3771" s="25" t="s">
        <v>9144</v>
      </c>
      <c r="C3771" s="25" t="s">
        <v>7264</v>
      </c>
      <c r="D3771" s="25" t="s">
        <v>5737</v>
      </c>
      <c r="E3771" s="25" t="s">
        <v>9391</v>
      </c>
      <c r="F3771" s="25" t="s">
        <v>16039</v>
      </c>
      <c r="G3771" s="25" t="s">
        <v>16040</v>
      </c>
      <c r="H3771" s="21">
        <v>7245.91</v>
      </c>
      <c r="I3771" s="25" t="s">
        <v>7296</v>
      </c>
      <c r="J3771" s="25" t="s">
        <v>7288</v>
      </c>
      <c r="K3771" s="25" t="s">
        <v>7262</v>
      </c>
      <c r="L3771" s="25" t="s">
        <v>7259</v>
      </c>
      <c r="M3771" s="21">
        <v>7245.91</v>
      </c>
      <c r="N3771" s="21">
        <v>7245.91</v>
      </c>
      <c r="O3771" s="21">
        <v>0</v>
      </c>
      <c r="P3771" s="21">
        <v>7245.91</v>
      </c>
      <c r="Q3771" s="25" t="s">
        <v>9394</v>
      </c>
      <c r="R3771" s="1" t="str">
        <f t="shared" si="64"/>
        <v>ST10085</v>
      </c>
      <c r="S3771" t="str">
        <f>VLOOKUP(R3771,Data!$C$2:$D$261,2,0)</f>
        <v>Bentley Regina</v>
      </c>
      <c r="T3771">
        <f>COUNTIF('Feb 2022'!A:A,D3771)+COUNTIF('Mar 2022'!A:A,D3771)+COUNTIF('Apr 2022'!A:A,D3771)+COUNTIF('May 2022'!A:A,D3771)+COUNTIF('June 2022'!A:A,D3771)+COUNTIF('July 2022'!A:A,D3771)+COUNTIF('Aug 2022'!A:A,D3771)+COUNTIF('Sep 2022'!A:A,D3771)+COUNTIF('Oct 2022'!A:A,D3771)+COUNTIF('Dec 2022'!A:A,D3771)</f>
        <v>1</v>
      </c>
      <c r="U3771" t="str">
        <f>VLOOKUP(Q3771,'Capital Lookup'!A:B,2,FALSE)</f>
        <v>No</v>
      </c>
      <c r="V3771" s="2">
        <f>IFERROR(VLOOKUP(LEFT(F3771,10),'Find Purchase Orders'!B:J,9,FALSE),"")</f>
        <v>44768</v>
      </c>
      <c r="W3771" s="25" t="s">
        <v>7261</v>
      </c>
    </row>
    <row r="3772" spans="1:23" hidden="1">
      <c r="A3772" s="25" t="s">
        <v>7269</v>
      </c>
      <c r="B3772" s="25" t="s">
        <v>7833</v>
      </c>
      <c r="C3772" s="25" t="s">
        <v>7271</v>
      </c>
      <c r="D3772" s="25" t="s">
        <v>16041</v>
      </c>
      <c r="E3772" s="25" t="s">
        <v>7492</v>
      </c>
      <c r="F3772" s="25" t="s">
        <v>16042</v>
      </c>
      <c r="G3772" s="25" t="s">
        <v>8043</v>
      </c>
      <c r="H3772" s="21">
        <v>1776.36</v>
      </c>
      <c r="I3772" s="25" t="s">
        <v>7296</v>
      </c>
      <c r="J3772" s="25" t="s">
        <v>7288</v>
      </c>
      <c r="K3772" s="25" t="s">
        <v>7495</v>
      </c>
      <c r="L3772" s="25" t="s">
        <v>7808</v>
      </c>
      <c r="M3772" s="21">
        <v>1776.36</v>
      </c>
      <c r="N3772" s="21">
        <v>1776.36</v>
      </c>
      <c r="O3772" s="21">
        <v>0</v>
      </c>
      <c r="P3772" s="21">
        <v>1776.36</v>
      </c>
      <c r="Q3772" s="25" t="s">
        <v>7837</v>
      </c>
      <c r="R3772" s="1" t="str">
        <f t="shared" si="64"/>
        <v>ST10156</v>
      </c>
      <c r="S3772" t="str">
        <f>VLOOKUP(R3772,Data!$C$2:$D$261,2,0)</f>
        <v>ThorntonView</v>
      </c>
      <c r="T3772">
        <f>COUNTIF('Feb 2022'!A:A,D3772)+COUNTIF('Mar 2022'!A:A,D3772)+COUNTIF('Apr 2022'!A:A,D3772)+COUNTIF('May 2022'!A:A,D3772)+COUNTIF('June 2022'!A:A,D3772)+COUNTIF('July 2022'!A:A,D3772)+COUNTIF('Aug 2022'!A:A,D3772)+COUNTIF('Sep 2022'!A:A,D3772)+COUNTIF('Oct 2022'!A:A,D3772)+COUNTIF('Dec 2022'!A:A,D3772)</f>
        <v>0</v>
      </c>
      <c r="U3772" t="str">
        <f>VLOOKUP(Q3772,'Capital Lookup'!A:B,2,FALSE)</f>
        <v>Yes</v>
      </c>
      <c r="V3772" s="2">
        <f>IFERROR(VLOOKUP(LEFT(F3772,10),'Find Purchase Orders'!B:J,9,FALSE),"")</f>
        <v>44768</v>
      </c>
      <c r="W3772" s="25" t="s">
        <v>7261</v>
      </c>
    </row>
    <row r="3773" spans="1:23" hidden="1">
      <c r="A3773" s="25" t="s">
        <v>7269</v>
      </c>
      <c r="B3773" s="25" t="s">
        <v>7828</v>
      </c>
      <c r="C3773" s="25" t="s">
        <v>7271</v>
      </c>
      <c r="D3773" s="25" t="s">
        <v>16043</v>
      </c>
      <c r="E3773" s="25" t="s">
        <v>7492</v>
      </c>
      <c r="F3773" s="25" t="s">
        <v>16044</v>
      </c>
      <c r="G3773" s="25" t="s">
        <v>16045</v>
      </c>
      <c r="H3773" s="21">
        <v>1473.52</v>
      </c>
      <c r="I3773" s="25" t="s">
        <v>7296</v>
      </c>
      <c r="J3773" s="25" t="s">
        <v>7288</v>
      </c>
      <c r="K3773" s="25" t="s">
        <v>7495</v>
      </c>
      <c r="L3773" s="25" t="s">
        <v>7496</v>
      </c>
      <c r="M3773" s="21">
        <v>1473.52</v>
      </c>
      <c r="N3773" s="21">
        <v>1982.02</v>
      </c>
      <c r="O3773" s="21">
        <v>-508.5</v>
      </c>
      <c r="P3773" s="21">
        <v>1473.52</v>
      </c>
      <c r="Q3773" s="25" t="s">
        <v>9448</v>
      </c>
      <c r="R3773" s="1" t="str">
        <f t="shared" si="64"/>
        <v>ST10185</v>
      </c>
      <c r="S3773" t="str">
        <f>VLOOKUP(R3773,Data!$C$2:$D$261,2,0)</f>
        <v>Summit Place</v>
      </c>
      <c r="T3773">
        <f>COUNTIF('Feb 2022'!A:A,D3773)+COUNTIF('Mar 2022'!A:A,D3773)+COUNTIF('Apr 2022'!A:A,D3773)+COUNTIF('May 2022'!A:A,D3773)+COUNTIF('June 2022'!A:A,D3773)+COUNTIF('July 2022'!A:A,D3773)+COUNTIF('Aug 2022'!A:A,D3773)+COUNTIF('Sep 2022'!A:A,D3773)+COUNTIF('Oct 2022'!A:A,D3773)+COUNTIF('Dec 2022'!A:A,D3773)</f>
        <v>0</v>
      </c>
      <c r="U3773" t="str">
        <f>VLOOKUP(Q3773,'Capital Lookup'!A:B,2,FALSE)</f>
        <v>No</v>
      </c>
      <c r="V3773" s="2">
        <f>IFERROR(VLOOKUP(LEFT(F3773,10),'Find Purchase Orders'!B:J,9,FALSE),"")</f>
        <v>44764</v>
      </c>
      <c r="W3773" s="25" t="s">
        <v>7261</v>
      </c>
    </row>
    <row r="3774" spans="1:23" hidden="1">
      <c r="A3774" s="25" t="s">
        <v>7261</v>
      </c>
      <c r="B3774" s="25" t="s">
        <v>7600</v>
      </c>
      <c r="C3774" s="25" t="s">
        <v>7282</v>
      </c>
      <c r="D3774" s="25" t="s">
        <v>5717</v>
      </c>
      <c r="E3774" s="25" t="s">
        <v>7500</v>
      </c>
      <c r="F3774" s="25" t="s">
        <v>16046</v>
      </c>
      <c r="G3774" s="25" t="s">
        <v>16047</v>
      </c>
      <c r="H3774" s="21">
        <v>12102.3</v>
      </c>
      <c r="I3774" s="25" t="s">
        <v>7287</v>
      </c>
      <c r="J3774" s="25" t="s">
        <v>7288</v>
      </c>
      <c r="K3774" s="25" t="s">
        <v>8946</v>
      </c>
      <c r="L3774" s="25" t="s">
        <v>9029</v>
      </c>
      <c r="M3774" s="21">
        <v>12102.3</v>
      </c>
      <c r="N3774" s="22">
        <v>0</v>
      </c>
      <c r="O3774" s="21">
        <v>12102.3</v>
      </c>
      <c r="P3774" s="21">
        <v>1392.3</v>
      </c>
      <c r="Q3774" s="25" t="s">
        <v>16048</v>
      </c>
      <c r="R3774" s="1" t="str">
        <f t="shared" si="64"/>
        <v>ST10034</v>
      </c>
      <c r="S3774" t="str">
        <f>VLOOKUP(R3774,Data!$C$2:$D$261,2,0)</f>
        <v>Bridlewood Manor</v>
      </c>
      <c r="T3774">
        <f>COUNTIF('Feb 2022'!A:A,D3774)+COUNTIF('Mar 2022'!A:A,D3774)+COUNTIF('Apr 2022'!A:A,D3774)+COUNTIF('May 2022'!A:A,D3774)+COUNTIF('June 2022'!A:A,D3774)+COUNTIF('July 2022'!A:A,D3774)+COUNTIF('Aug 2022'!A:A,D3774)+COUNTIF('Sep 2022'!A:A,D3774)+COUNTIF('Oct 2022'!A:A,D3774)+COUNTIF('Dec 2022'!A:A,D3774)</f>
        <v>1</v>
      </c>
      <c r="U3774" t="str">
        <f>VLOOKUP(Q3774,'Capital Lookup'!A:B,2,FALSE)</f>
        <v>No</v>
      </c>
      <c r="V3774" s="2">
        <f>IFERROR(VLOOKUP(LEFT(F3774,10),'Find Purchase Orders'!B:J,9,FALSE),"")</f>
        <v>44763</v>
      </c>
      <c r="W3774" s="25" t="s">
        <v>7261</v>
      </c>
    </row>
    <row r="3775" spans="1:23" hidden="1">
      <c r="A3775" s="25" t="s">
        <v>7478</v>
      </c>
      <c r="B3775" s="25" t="s">
        <v>7935</v>
      </c>
      <c r="C3775" s="25" t="s">
        <v>7587</v>
      </c>
      <c r="D3775" s="25" t="s">
        <v>5719</v>
      </c>
      <c r="E3775" s="25" t="s">
        <v>7500</v>
      </c>
      <c r="F3775" s="25" t="s">
        <v>16049</v>
      </c>
      <c r="G3775" s="25" t="s">
        <v>16050</v>
      </c>
      <c r="H3775" s="21">
        <v>2938</v>
      </c>
      <c r="I3775" s="25" t="s">
        <v>7296</v>
      </c>
      <c r="J3775" s="25" t="s">
        <v>7288</v>
      </c>
      <c r="K3775" s="25" t="s">
        <v>7510</v>
      </c>
      <c r="L3775" s="25" t="s">
        <v>8176</v>
      </c>
      <c r="M3775" s="21">
        <v>2938</v>
      </c>
      <c r="N3775" s="21">
        <v>2938</v>
      </c>
      <c r="O3775" s="21">
        <v>0</v>
      </c>
      <c r="P3775" s="21">
        <v>2938</v>
      </c>
      <c r="Q3775" s="25" t="s">
        <v>14470</v>
      </c>
      <c r="R3775" s="1" t="str">
        <f t="shared" si="64"/>
        <v>ST10162</v>
      </c>
      <c r="S3775" t="str">
        <f>VLOOKUP(R3775,Data!$C$2:$D$261,2,0)</f>
        <v>Elginwood</v>
      </c>
      <c r="T3775">
        <f>COUNTIF('Feb 2022'!A:A,D3775)+COUNTIF('Mar 2022'!A:A,D3775)+COUNTIF('Apr 2022'!A:A,D3775)+COUNTIF('May 2022'!A:A,D3775)+COUNTIF('June 2022'!A:A,D3775)+COUNTIF('July 2022'!A:A,D3775)+COUNTIF('Aug 2022'!A:A,D3775)+COUNTIF('Sep 2022'!A:A,D3775)+COUNTIF('Oct 2022'!A:A,D3775)+COUNTIF('Dec 2022'!A:A,D3775)</f>
        <v>1</v>
      </c>
      <c r="U3775" t="str">
        <f>VLOOKUP(Q3775,'Capital Lookup'!A:B,2,FALSE)</f>
        <v>No</v>
      </c>
      <c r="V3775" s="2">
        <f>IFERROR(VLOOKUP(LEFT(F3775,10),'Find Purchase Orders'!B:J,9,FALSE),"")</f>
        <v>44764</v>
      </c>
      <c r="W3775" s="25" t="s">
        <v>7261</v>
      </c>
    </row>
    <row r="3776" spans="1:23" hidden="1">
      <c r="A3776" s="25" t="s">
        <v>7261</v>
      </c>
      <c r="B3776" s="25" t="s">
        <v>8227</v>
      </c>
      <c r="C3776" s="25" t="s">
        <v>7264</v>
      </c>
      <c r="D3776" s="25" t="s">
        <v>5721</v>
      </c>
      <c r="E3776" s="25" t="s">
        <v>8229</v>
      </c>
      <c r="F3776" s="25" t="s">
        <v>16051</v>
      </c>
      <c r="G3776" s="25" t="s">
        <v>16052</v>
      </c>
      <c r="H3776" s="21">
        <v>5904.63</v>
      </c>
      <c r="I3776" s="25" t="s">
        <v>7296</v>
      </c>
      <c r="J3776" s="25" t="s">
        <v>7288</v>
      </c>
      <c r="K3776" s="25" t="s">
        <v>7262</v>
      </c>
      <c r="L3776" s="25" t="s">
        <v>7259</v>
      </c>
      <c r="M3776" s="21">
        <v>5904.63</v>
      </c>
      <c r="N3776" s="21">
        <v>5904.63</v>
      </c>
      <c r="O3776" s="21">
        <v>0</v>
      </c>
      <c r="P3776" s="21">
        <v>5904.63</v>
      </c>
      <c r="Q3776" s="25" t="s">
        <v>8232</v>
      </c>
      <c r="R3776" s="1" t="str">
        <f t="shared" si="64"/>
        <v>ST10026</v>
      </c>
      <c r="S3776" t="str">
        <f>VLOOKUP(R3776,Data!$C$2:$D$261,2,0)</f>
        <v>Donway Place</v>
      </c>
      <c r="T3776">
        <f>COUNTIF('Feb 2022'!A:A,D3776)+COUNTIF('Mar 2022'!A:A,D3776)+COUNTIF('Apr 2022'!A:A,D3776)+COUNTIF('May 2022'!A:A,D3776)+COUNTIF('June 2022'!A:A,D3776)+COUNTIF('July 2022'!A:A,D3776)+COUNTIF('Aug 2022'!A:A,D3776)+COUNTIF('Sep 2022'!A:A,D3776)+COUNTIF('Oct 2022'!A:A,D3776)+COUNTIF('Dec 2022'!A:A,D3776)</f>
        <v>1</v>
      </c>
      <c r="U3776" t="str">
        <f>VLOOKUP(Q3776,'Capital Lookup'!A:B,2,FALSE)</f>
        <v>No</v>
      </c>
      <c r="V3776" s="2">
        <f>IFERROR(VLOOKUP(LEFT(F3776,10),'Find Purchase Orders'!B:J,9,FALSE),"")</f>
        <v>44763</v>
      </c>
      <c r="W3776" s="25" t="s">
        <v>7261</v>
      </c>
    </row>
    <row r="3777" spans="1:23" hidden="1">
      <c r="A3777" s="25" t="s">
        <v>7261</v>
      </c>
      <c r="B3777" s="25" t="s">
        <v>7781</v>
      </c>
      <c r="C3777" s="25" t="s">
        <v>7264</v>
      </c>
      <c r="D3777" s="25" t="s">
        <v>5738</v>
      </c>
      <c r="E3777" s="25" t="s">
        <v>12723</v>
      </c>
      <c r="F3777" s="25" t="s">
        <v>16053</v>
      </c>
      <c r="G3777" s="25" t="s">
        <v>16054</v>
      </c>
      <c r="H3777" s="21">
        <v>7600.74</v>
      </c>
      <c r="I3777" s="25" t="s">
        <v>7296</v>
      </c>
      <c r="J3777" s="25" t="s">
        <v>7288</v>
      </c>
      <c r="K3777" s="25" t="s">
        <v>7262</v>
      </c>
      <c r="L3777" s="25" t="s">
        <v>7259</v>
      </c>
      <c r="M3777" s="21">
        <v>7600.74</v>
      </c>
      <c r="N3777" s="21">
        <v>7600.74</v>
      </c>
      <c r="O3777" s="21">
        <v>0</v>
      </c>
      <c r="P3777" s="21">
        <v>7600.74</v>
      </c>
      <c r="Q3777" s="25" t="s">
        <v>7786</v>
      </c>
      <c r="R3777" s="1" t="str">
        <f t="shared" si="64"/>
        <v>ST10060</v>
      </c>
      <c r="S3777" t="str">
        <f>VLOOKUP(R3777,Data!$C$2:$D$261,2,0)</f>
        <v>Whitecliff Retirement</v>
      </c>
      <c r="T3777">
        <f>COUNTIF('Feb 2022'!A:A,D3777)+COUNTIF('Mar 2022'!A:A,D3777)+COUNTIF('Apr 2022'!A:A,D3777)+COUNTIF('May 2022'!A:A,D3777)+COUNTIF('June 2022'!A:A,D3777)+COUNTIF('July 2022'!A:A,D3777)+COUNTIF('Aug 2022'!A:A,D3777)+COUNTIF('Sep 2022'!A:A,D3777)+COUNTIF('Oct 2022'!A:A,D3777)+COUNTIF('Dec 2022'!A:A,D3777)</f>
        <v>1</v>
      </c>
      <c r="U3777" t="str">
        <f>VLOOKUP(Q3777,'Capital Lookup'!A:B,2,FALSE)</f>
        <v>No</v>
      </c>
      <c r="V3777" s="2">
        <f>IFERROR(VLOOKUP(LEFT(F3777,10),'Find Purchase Orders'!B:J,9,FALSE),"")</f>
        <v>44769</v>
      </c>
      <c r="W3777" s="25" t="s">
        <v>7261</v>
      </c>
    </row>
    <row r="3778" spans="1:23" hidden="1">
      <c r="A3778" s="25" t="s">
        <v>7261</v>
      </c>
      <c r="B3778" s="25" t="s">
        <v>7781</v>
      </c>
      <c r="C3778" s="25" t="s">
        <v>7264</v>
      </c>
      <c r="D3778" s="25" t="s">
        <v>5738</v>
      </c>
      <c r="E3778" s="25" t="s">
        <v>12723</v>
      </c>
      <c r="F3778" s="25" t="s">
        <v>16055</v>
      </c>
      <c r="G3778" s="25" t="s">
        <v>8769</v>
      </c>
      <c r="H3778" s="21">
        <v>1470</v>
      </c>
      <c r="I3778" s="25" t="s">
        <v>7296</v>
      </c>
      <c r="J3778" s="25" t="s">
        <v>7288</v>
      </c>
      <c r="K3778" s="25" t="s">
        <v>7262</v>
      </c>
      <c r="L3778" s="25" t="s">
        <v>7259</v>
      </c>
      <c r="M3778" s="21">
        <v>1470</v>
      </c>
      <c r="N3778" s="21">
        <v>1470</v>
      </c>
      <c r="O3778" s="21">
        <v>0</v>
      </c>
      <c r="P3778" s="21">
        <v>1470</v>
      </c>
      <c r="Q3778" s="25" t="s">
        <v>7786</v>
      </c>
      <c r="R3778" s="1" t="str">
        <f t="shared" si="64"/>
        <v>ST10060</v>
      </c>
      <c r="S3778" t="str">
        <f>VLOOKUP(R3778,Data!$C$2:$D$261,2,0)</f>
        <v>Whitecliff Retirement</v>
      </c>
      <c r="T3778">
        <f>COUNTIF('Feb 2022'!A:A,D3778)+COUNTIF('Mar 2022'!A:A,D3778)+COUNTIF('Apr 2022'!A:A,D3778)+COUNTIF('May 2022'!A:A,D3778)+COUNTIF('June 2022'!A:A,D3778)+COUNTIF('July 2022'!A:A,D3778)+COUNTIF('Aug 2022'!A:A,D3778)+COUNTIF('Sep 2022'!A:A,D3778)+COUNTIF('Oct 2022'!A:A,D3778)+COUNTIF('Dec 2022'!A:A,D3778)</f>
        <v>1</v>
      </c>
      <c r="U3778" t="str">
        <f>VLOOKUP(Q3778,'Capital Lookup'!A:B,2,FALSE)</f>
        <v>No</v>
      </c>
      <c r="V3778" s="2">
        <f>IFERROR(VLOOKUP(LEFT(F3778,10),'Find Purchase Orders'!B:J,9,FALSE),"")</f>
        <v>44769</v>
      </c>
      <c r="W3778" s="25" t="s">
        <v>7261</v>
      </c>
    </row>
    <row r="3779" spans="1:23" hidden="1">
      <c r="A3779" s="25" t="s">
        <v>7261</v>
      </c>
      <c r="B3779" s="25" t="s">
        <v>7513</v>
      </c>
      <c r="C3779" s="25" t="s">
        <v>7264</v>
      </c>
      <c r="D3779" s="25" t="s">
        <v>5723</v>
      </c>
      <c r="E3779" s="25" t="s">
        <v>7500</v>
      </c>
      <c r="F3779" s="25" t="s">
        <v>16056</v>
      </c>
      <c r="G3779" s="25" t="s">
        <v>16057</v>
      </c>
      <c r="H3779" s="21">
        <v>2850.99</v>
      </c>
      <c r="I3779" s="25" t="s">
        <v>7296</v>
      </c>
      <c r="J3779" s="25" t="s">
        <v>7288</v>
      </c>
      <c r="K3779" s="25" t="s">
        <v>7495</v>
      </c>
      <c r="L3779" s="25" t="s">
        <v>7745</v>
      </c>
      <c r="M3779" s="21">
        <v>2850.99</v>
      </c>
      <c r="N3779" s="21">
        <v>2850.99</v>
      </c>
      <c r="O3779" s="21">
        <v>0</v>
      </c>
      <c r="P3779" s="21">
        <v>2850.99</v>
      </c>
      <c r="Q3779" s="25" t="s">
        <v>16058</v>
      </c>
      <c r="R3779" s="1" t="str">
        <f t="shared" si="64"/>
        <v>ST10043</v>
      </c>
      <c r="S3779" t="str">
        <f>VLOOKUP(R3779,Data!$C$2:$D$261,2,0)</f>
        <v>Hunt Club Manor</v>
      </c>
      <c r="T3779">
        <f>COUNTIF('Feb 2022'!A:A,D3779)+COUNTIF('Mar 2022'!A:A,D3779)+COUNTIF('Apr 2022'!A:A,D3779)+COUNTIF('May 2022'!A:A,D3779)+COUNTIF('June 2022'!A:A,D3779)+COUNTIF('July 2022'!A:A,D3779)+COUNTIF('Aug 2022'!A:A,D3779)+COUNTIF('Sep 2022'!A:A,D3779)+COUNTIF('Oct 2022'!A:A,D3779)+COUNTIF('Dec 2022'!A:A,D3779)</f>
        <v>1</v>
      </c>
      <c r="U3779" t="str">
        <f>VLOOKUP(Q3779,'Capital Lookup'!A:B,2,FALSE)</f>
        <v>No</v>
      </c>
      <c r="V3779" s="2">
        <f>IFERROR(VLOOKUP(LEFT(F3779,10),'Find Purchase Orders'!B:J,9,FALSE),"")</f>
        <v>44767</v>
      </c>
      <c r="W3779" s="25" t="s">
        <v>7261</v>
      </c>
    </row>
    <row r="3780" spans="1:23" hidden="1">
      <c r="A3780" s="25" t="s">
        <v>7261</v>
      </c>
      <c r="B3780" s="25" t="s">
        <v>7889</v>
      </c>
      <c r="C3780" s="25" t="s">
        <v>7282</v>
      </c>
      <c r="D3780" s="25" t="s">
        <v>5725</v>
      </c>
      <c r="E3780" s="25" t="s">
        <v>7500</v>
      </c>
      <c r="F3780" s="25" t="s">
        <v>16059</v>
      </c>
      <c r="G3780" s="25" t="s">
        <v>16060</v>
      </c>
      <c r="H3780" s="21">
        <v>1263.75</v>
      </c>
      <c r="I3780" s="25" t="s">
        <v>7296</v>
      </c>
      <c r="J3780" s="25" t="s">
        <v>7288</v>
      </c>
      <c r="K3780" s="25" t="s">
        <v>7733</v>
      </c>
      <c r="L3780" s="25" t="s">
        <v>10083</v>
      </c>
      <c r="M3780" s="21">
        <v>1263.75</v>
      </c>
      <c r="N3780" s="21">
        <v>1263.75</v>
      </c>
      <c r="O3780" s="21">
        <v>0</v>
      </c>
      <c r="P3780" s="21">
        <v>1263.75</v>
      </c>
      <c r="Q3780" s="25" t="s">
        <v>16061</v>
      </c>
      <c r="R3780" s="1" t="str">
        <f t="shared" si="64"/>
        <v>ST10038</v>
      </c>
      <c r="S3780" t="str">
        <f>VLOOKUP(R3780,Data!$C$2:$D$261,2,0)</f>
        <v>St. Lawrence Place</v>
      </c>
      <c r="T3780">
        <f>COUNTIF('Feb 2022'!A:A,D3780)+COUNTIF('Mar 2022'!A:A,D3780)+COUNTIF('Apr 2022'!A:A,D3780)+COUNTIF('May 2022'!A:A,D3780)+COUNTIF('June 2022'!A:A,D3780)+COUNTIF('July 2022'!A:A,D3780)+COUNTIF('Aug 2022'!A:A,D3780)+COUNTIF('Sep 2022'!A:A,D3780)+COUNTIF('Oct 2022'!A:A,D3780)+COUNTIF('Dec 2022'!A:A,D3780)</f>
        <v>1</v>
      </c>
      <c r="U3780" t="str">
        <f>VLOOKUP(Q3780,'Capital Lookup'!A:B,2,FALSE)</f>
        <v>No</v>
      </c>
      <c r="V3780" s="2">
        <f>IFERROR(VLOOKUP(LEFT(F3780,10),'Find Purchase Orders'!B:J,9,FALSE),"")</f>
        <v>44767</v>
      </c>
      <c r="W3780" s="25" t="s">
        <v>7261</v>
      </c>
    </row>
    <row r="3781" spans="1:23" hidden="1">
      <c r="A3781" s="25" t="s">
        <v>7478</v>
      </c>
      <c r="B3781" s="25" t="s">
        <v>7944</v>
      </c>
      <c r="C3781" s="25" t="s">
        <v>7587</v>
      </c>
      <c r="D3781" s="25" t="s">
        <v>16062</v>
      </c>
      <c r="E3781" s="25" t="s">
        <v>14048</v>
      </c>
      <c r="H3781" s="21">
        <v>2022.7</v>
      </c>
      <c r="I3781" s="25" t="s">
        <v>7257</v>
      </c>
      <c r="K3781" s="25" t="s">
        <v>7495</v>
      </c>
      <c r="L3781" s="25" t="s">
        <v>7740</v>
      </c>
      <c r="M3781" s="22">
        <v>0</v>
      </c>
      <c r="N3781" s="22">
        <v>0</v>
      </c>
      <c r="O3781" s="21">
        <v>0</v>
      </c>
      <c r="P3781" s="21">
        <v>232.7</v>
      </c>
      <c r="Q3781" s="25" t="s">
        <v>16032</v>
      </c>
      <c r="R3781" s="1" t="str">
        <f t="shared" si="64"/>
        <v>ST10181</v>
      </c>
      <c r="S3781" t="str">
        <f>VLOOKUP(R3781,Data!$C$2:$D$261,2,0)</f>
        <v>Iler Lodge</v>
      </c>
      <c r="T3781">
        <f>COUNTIF('Feb 2022'!A:A,D3781)+COUNTIF('Mar 2022'!A:A,D3781)+COUNTIF('Apr 2022'!A:A,D3781)+COUNTIF('May 2022'!A:A,D3781)+COUNTIF('June 2022'!A:A,D3781)+COUNTIF('July 2022'!A:A,D3781)+COUNTIF('Aug 2022'!A:A,D3781)+COUNTIF('Sep 2022'!A:A,D3781)+COUNTIF('Oct 2022'!A:A,D3781)+COUNTIF('Dec 2022'!A:A,D3781)</f>
        <v>0</v>
      </c>
      <c r="U3781" t="str">
        <f>VLOOKUP(Q3781,'Capital Lookup'!A:B,2,FALSE)</f>
        <v>No</v>
      </c>
      <c r="V3781" s="2" t="str">
        <f>IFERROR(VLOOKUP(LEFT(F3781,10),'Find Purchase Orders'!B:J,9,FALSE),"")</f>
        <v/>
      </c>
      <c r="W3781" s="25" t="s">
        <v>7261</v>
      </c>
    </row>
    <row r="3782" spans="1:23" hidden="1">
      <c r="A3782" s="25" t="s">
        <v>7261</v>
      </c>
      <c r="B3782" s="25" t="s">
        <v>8227</v>
      </c>
      <c r="C3782" s="25" t="s">
        <v>7264</v>
      </c>
      <c r="D3782" s="25" t="s">
        <v>5739</v>
      </c>
      <c r="E3782" s="25" t="s">
        <v>7576</v>
      </c>
      <c r="F3782" s="25" t="s">
        <v>16063</v>
      </c>
      <c r="G3782" s="25" t="s">
        <v>16064</v>
      </c>
      <c r="H3782" s="21">
        <v>57347.5</v>
      </c>
      <c r="I3782" s="25" t="s">
        <v>7287</v>
      </c>
      <c r="J3782" s="25" t="s">
        <v>7288</v>
      </c>
      <c r="K3782" s="25" t="s">
        <v>7495</v>
      </c>
      <c r="L3782" s="25" t="s">
        <v>7808</v>
      </c>
      <c r="M3782" s="21">
        <v>57347.5</v>
      </c>
      <c r="N3782" s="22">
        <v>0</v>
      </c>
      <c r="O3782" s="21">
        <v>57347.5</v>
      </c>
      <c r="P3782" s="21">
        <v>6597.5</v>
      </c>
      <c r="Q3782" s="25" t="s">
        <v>16065</v>
      </c>
      <c r="R3782" s="1" t="str">
        <f t="shared" si="64"/>
        <v>ST10026</v>
      </c>
      <c r="S3782" t="str">
        <f>VLOOKUP(R3782,Data!$C$2:$D$261,2,0)</f>
        <v>Donway Place</v>
      </c>
      <c r="T3782">
        <f>COUNTIF('Feb 2022'!A:A,D3782)+COUNTIF('Mar 2022'!A:A,D3782)+COUNTIF('Apr 2022'!A:A,D3782)+COUNTIF('May 2022'!A:A,D3782)+COUNTIF('June 2022'!A:A,D3782)+COUNTIF('July 2022'!A:A,D3782)+COUNTIF('Aug 2022'!A:A,D3782)+COUNTIF('Sep 2022'!A:A,D3782)+COUNTIF('Oct 2022'!A:A,D3782)+COUNTIF('Dec 2022'!A:A,D3782)</f>
        <v>1</v>
      </c>
      <c r="U3782" t="str">
        <f>VLOOKUP(Q3782,'Capital Lookup'!A:B,2,FALSE)</f>
        <v>No</v>
      </c>
      <c r="V3782" s="2">
        <f>IFERROR(VLOOKUP(LEFT(F3782,10),'Find Purchase Orders'!B:J,9,FALSE),"")</f>
        <v>44771</v>
      </c>
      <c r="W3782" s="25" t="s">
        <v>7261</v>
      </c>
    </row>
    <row r="3783" spans="1:23" hidden="1">
      <c r="A3783" s="25" t="s">
        <v>7269</v>
      </c>
      <c r="B3783" s="25" t="s">
        <v>7838</v>
      </c>
      <c r="C3783" s="25"/>
      <c r="D3783" s="25" t="s">
        <v>5726</v>
      </c>
      <c r="E3783" s="25" t="s">
        <v>14048</v>
      </c>
      <c r="F3783" s="25" t="s">
        <v>16066</v>
      </c>
      <c r="G3783" s="25" t="s">
        <v>16067</v>
      </c>
      <c r="H3783" s="21">
        <v>14944.25</v>
      </c>
      <c r="I3783" s="25" t="s">
        <v>7296</v>
      </c>
      <c r="J3783" s="25" t="s">
        <v>7288</v>
      </c>
      <c r="K3783" s="25" t="s">
        <v>7646</v>
      </c>
      <c r="L3783" s="25" t="s">
        <v>8551</v>
      </c>
      <c r="M3783" s="21">
        <v>14944.25</v>
      </c>
      <c r="N3783" s="21">
        <v>14944.25</v>
      </c>
      <c r="O3783" s="21">
        <v>0</v>
      </c>
      <c r="P3783" s="21">
        <v>14944.25</v>
      </c>
      <c r="Q3783" s="25" t="s">
        <v>16068</v>
      </c>
      <c r="R3783" s="1" t="str">
        <f t="shared" si="64"/>
        <v>ST10336</v>
      </c>
      <c r="S3783" t="str">
        <f>VLOOKUP(R3783,Data!$C$2:$D$261,2,0)</f>
        <v>The Village Seniors Community</v>
      </c>
      <c r="T3783">
        <f>COUNTIF('Feb 2022'!A:A,D3783)+COUNTIF('Mar 2022'!A:A,D3783)+COUNTIF('Apr 2022'!A:A,D3783)+COUNTIF('May 2022'!A:A,D3783)+COUNTIF('June 2022'!A:A,D3783)+COUNTIF('July 2022'!A:A,D3783)+COUNTIF('Aug 2022'!A:A,D3783)+COUNTIF('Sep 2022'!A:A,D3783)+COUNTIF('Oct 2022'!A:A,D3783)+COUNTIF('Dec 2022'!A:A,D3783)</f>
        <v>1</v>
      </c>
      <c r="U3783" t="str">
        <f>VLOOKUP(Q3783,'Capital Lookup'!A:B,2,FALSE)</f>
        <v>No</v>
      </c>
      <c r="V3783" s="2">
        <f>IFERROR(VLOOKUP(LEFT(F3783,10),'Find Purchase Orders'!B:J,9,FALSE),"")</f>
        <v>44764</v>
      </c>
      <c r="W3783" s="25" t="s">
        <v>7261</v>
      </c>
    </row>
    <row r="3784" spans="1:23" hidden="1">
      <c r="A3784" s="25" t="s">
        <v>11922</v>
      </c>
      <c r="B3784" s="25" t="s">
        <v>7600</v>
      </c>
      <c r="C3784" s="25" t="s">
        <v>7282</v>
      </c>
      <c r="D3784" s="25" t="s">
        <v>16069</v>
      </c>
      <c r="E3784" s="25" t="s">
        <v>7602</v>
      </c>
      <c r="H3784" s="21">
        <v>6102</v>
      </c>
      <c r="I3784" s="25" t="s">
        <v>7257</v>
      </c>
      <c r="K3784" s="25" t="s">
        <v>9071</v>
      </c>
      <c r="L3784" s="25" t="s">
        <v>8647</v>
      </c>
      <c r="M3784" s="22">
        <v>0</v>
      </c>
      <c r="N3784" s="22">
        <v>0</v>
      </c>
      <c r="O3784" s="21">
        <v>0</v>
      </c>
      <c r="P3784" s="21">
        <v>702</v>
      </c>
      <c r="Q3784" s="25"/>
      <c r="R3784" s="1" t="str">
        <f t="shared" si="64"/>
        <v>ST10034</v>
      </c>
      <c r="S3784" t="str">
        <f>VLOOKUP(R3784,Data!$C$2:$D$261,2,0)</f>
        <v>Bridlewood Manor</v>
      </c>
      <c r="T3784">
        <f>COUNTIF('Feb 2022'!A:A,D3784)+COUNTIF('Mar 2022'!A:A,D3784)+COUNTIF('Apr 2022'!A:A,D3784)+COUNTIF('May 2022'!A:A,D3784)+COUNTIF('June 2022'!A:A,D3784)+COUNTIF('July 2022'!A:A,D3784)+COUNTIF('Aug 2022'!A:A,D3784)+COUNTIF('Sep 2022'!A:A,D3784)+COUNTIF('Oct 2022'!A:A,D3784)+COUNTIF('Dec 2022'!A:A,D3784)</f>
        <v>0</v>
      </c>
      <c r="U3784" t="e">
        <f>VLOOKUP(Q3784,'Capital Lookup'!A:B,2,FALSE)</f>
        <v>#N/A</v>
      </c>
      <c r="V3784" s="2" t="str">
        <f>IFERROR(VLOOKUP(LEFT(F3784,10),'Find Purchase Orders'!B:J,9,FALSE),"")</f>
        <v/>
      </c>
      <c r="W3784" s="25" t="s">
        <v>7261</v>
      </c>
    </row>
    <row r="3785" spans="1:23" hidden="1">
      <c r="A3785" s="25" t="s">
        <v>7261</v>
      </c>
      <c r="B3785" s="25" t="s">
        <v>8855</v>
      </c>
      <c r="C3785" s="25" t="s">
        <v>7264</v>
      </c>
      <c r="D3785" s="25" t="s">
        <v>5740</v>
      </c>
      <c r="E3785" s="25" t="s">
        <v>11079</v>
      </c>
      <c r="F3785" s="25" t="s">
        <v>16070</v>
      </c>
      <c r="G3785" s="25" t="s">
        <v>16071</v>
      </c>
      <c r="H3785" s="21">
        <v>6966.97</v>
      </c>
      <c r="I3785" s="25" t="s">
        <v>7296</v>
      </c>
      <c r="J3785" s="25" t="s">
        <v>7288</v>
      </c>
      <c r="K3785" s="25" t="s">
        <v>7262</v>
      </c>
      <c r="L3785" s="25" t="s">
        <v>7259</v>
      </c>
      <c r="M3785" s="21">
        <v>6966.97</v>
      </c>
      <c r="N3785" s="21">
        <v>6966.97</v>
      </c>
      <c r="O3785" s="21">
        <v>0</v>
      </c>
      <c r="P3785" s="21">
        <v>6966.97</v>
      </c>
      <c r="Q3785" s="25" t="s">
        <v>11082</v>
      </c>
      <c r="R3785" s="1" t="str">
        <f t="shared" si="64"/>
        <v>ST10067</v>
      </c>
      <c r="S3785" t="str">
        <f>VLOOKUP(R3785,Data!$C$2:$D$261,2,0)</f>
        <v>The Edgemont</v>
      </c>
      <c r="T3785">
        <f>COUNTIF('Feb 2022'!A:A,D3785)+COUNTIF('Mar 2022'!A:A,D3785)+COUNTIF('Apr 2022'!A:A,D3785)+COUNTIF('May 2022'!A:A,D3785)+COUNTIF('June 2022'!A:A,D3785)+COUNTIF('July 2022'!A:A,D3785)+COUNTIF('Aug 2022'!A:A,D3785)+COUNTIF('Sep 2022'!A:A,D3785)+COUNTIF('Oct 2022'!A:A,D3785)+COUNTIF('Dec 2022'!A:A,D3785)</f>
        <v>1</v>
      </c>
      <c r="U3785" t="str">
        <f>VLOOKUP(Q3785,'Capital Lookup'!A:B,2,FALSE)</f>
        <v>No</v>
      </c>
      <c r="V3785" s="2">
        <f>IFERROR(VLOOKUP(LEFT(F3785,10),'Find Purchase Orders'!B:J,9,FALSE),"")</f>
        <v>44768</v>
      </c>
      <c r="W3785" s="25" t="s">
        <v>7261</v>
      </c>
    </row>
    <row r="3786" spans="1:23" hidden="1">
      <c r="A3786" s="25" t="s">
        <v>8814</v>
      </c>
      <c r="B3786" s="25" t="s">
        <v>9506</v>
      </c>
      <c r="C3786" s="25" t="s">
        <v>8058</v>
      </c>
      <c r="D3786" s="25" t="s">
        <v>16072</v>
      </c>
      <c r="E3786" s="25" t="s">
        <v>16073</v>
      </c>
      <c r="H3786" s="21">
        <v>105.4</v>
      </c>
      <c r="I3786" s="25" t="s">
        <v>7257</v>
      </c>
      <c r="K3786" s="25" t="s">
        <v>16074</v>
      </c>
      <c r="L3786" s="25"/>
      <c r="M3786" s="22">
        <v>0</v>
      </c>
      <c r="N3786" s="22">
        <v>0</v>
      </c>
      <c r="O3786" s="21">
        <v>0</v>
      </c>
      <c r="P3786" s="21">
        <v>11.3</v>
      </c>
      <c r="Q3786" s="25"/>
      <c r="R3786" s="1" t="str">
        <f t="shared" si="64"/>
        <v>ST10208</v>
      </c>
      <c r="S3786" t="str">
        <f>VLOOKUP(R3786,Data!$C$2:$D$261,2,0)</f>
        <v>Royal City Manor</v>
      </c>
      <c r="T3786">
        <f>COUNTIF('Feb 2022'!A:A,D3786)+COUNTIF('Mar 2022'!A:A,D3786)+COUNTIF('Apr 2022'!A:A,D3786)+COUNTIF('May 2022'!A:A,D3786)+COUNTIF('June 2022'!A:A,D3786)+COUNTIF('July 2022'!A:A,D3786)+COUNTIF('Aug 2022'!A:A,D3786)+COUNTIF('Sep 2022'!A:A,D3786)+COUNTIF('Oct 2022'!A:A,D3786)+COUNTIF('Dec 2022'!A:A,D3786)</f>
        <v>0</v>
      </c>
      <c r="U3786" t="e">
        <f>VLOOKUP(Q3786,'Capital Lookup'!A:B,2,FALSE)</f>
        <v>#N/A</v>
      </c>
      <c r="V3786" s="2" t="str">
        <f>IFERROR(VLOOKUP(LEFT(F3786,10),'Find Purchase Orders'!B:J,9,FALSE),"")</f>
        <v/>
      </c>
      <c r="W3786" s="25" t="s">
        <v>7261</v>
      </c>
    </row>
    <row r="3787" spans="1:23" hidden="1">
      <c r="A3787" s="25" t="s">
        <v>8814</v>
      </c>
      <c r="B3787" s="25" t="s">
        <v>9506</v>
      </c>
      <c r="C3787" s="25" t="s">
        <v>8058</v>
      </c>
      <c r="D3787" s="25" t="s">
        <v>16072</v>
      </c>
      <c r="E3787" s="25" t="s">
        <v>16073</v>
      </c>
      <c r="H3787" s="21">
        <v>135.09</v>
      </c>
      <c r="I3787" s="25" t="s">
        <v>7257</v>
      </c>
      <c r="K3787" s="25" t="s">
        <v>16074</v>
      </c>
      <c r="L3787" s="25"/>
      <c r="M3787" s="22">
        <v>0</v>
      </c>
      <c r="N3787" s="22">
        <v>0</v>
      </c>
      <c r="O3787" s="21">
        <v>0</v>
      </c>
      <c r="P3787" s="21">
        <v>14.47</v>
      </c>
      <c r="Q3787" s="25"/>
      <c r="R3787" s="1" t="str">
        <f t="shared" si="64"/>
        <v>ST10208</v>
      </c>
      <c r="S3787" t="str">
        <f>VLOOKUP(R3787,Data!$C$2:$D$261,2,0)</f>
        <v>Royal City Manor</v>
      </c>
      <c r="T3787">
        <f>COUNTIF('Feb 2022'!A:A,D3787)+COUNTIF('Mar 2022'!A:A,D3787)+COUNTIF('Apr 2022'!A:A,D3787)+COUNTIF('May 2022'!A:A,D3787)+COUNTIF('June 2022'!A:A,D3787)+COUNTIF('July 2022'!A:A,D3787)+COUNTIF('Aug 2022'!A:A,D3787)+COUNTIF('Sep 2022'!A:A,D3787)+COUNTIF('Oct 2022'!A:A,D3787)+COUNTIF('Dec 2022'!A:A,D3787)</f>
        <v>0</v>
      </c>
      <c r="U3787" t="e">
        <f>VLOOKUP(Q3787,'Capital Lookup'!A:B,2,FALSE)</f>
        <v>#N/A</v>
      </c>
      <c r="V3787" s="2" t="str">
        <f>IFERROR(VLOOKUP(LEFT(F3787,10),'Find Purchase Orders'!B:J,9,FALSE),"")</f>
        <v/>
      </c>
      <c r="W3787" s="25" t="s">
        <v>7261</v>
      </c>
    </row>
    <row r="3788" spans="1:23" hidden="1">
      <c r="A3788" s="25" t="s">
        <v>8814</v>
      </c>
      <c r="B3788" s="25" t="s">
        <v>9506</v>
      </c>
      <c r="C3788" s="25" t="s">
        <v>8058</v>
      </c>
      <c r="D3788" s="25" t="s">
        <v>16075</v>
      </c>
      <c r="E3788" s="25" t="s">
        <v>16073</v>
      </c>
      <c r="H3788" s="21">
        <v>8.51</v>
      </c>
      <c r="I3788" s="25" t="s">
        <v>7257</v>
      </c>
      <c r="K3788" s="25" t="s">
        <v>9371</v>
      </c>
      <c r="L3788" s="25" t="s">
        <v>8647</v>
      </c>
      <c r="M3788" s="22">
        <v>0</v>
      </c>
      <c r="N3788" s="22">
        <v>0</v>
      </c>
      <c r="O3788" s="21">
        <v>0</v>
      </c>
      <c r="P3788" s="21">
        <v>0.91</v>
      </c>
      <c r="Q3788" s="25"/>
      <c r="R3788" s="1" t="str">
        <f t="shared" si="64"/>
        <v>ST10208</v>
      </c>
      <c r="S3788" t="str">
        <f>VLOOKUP(R3788,Data!$C$2:$D$261,2,0)</f>
        <v>Royal City Manor</v>
      </c>
      <c r="T3788">
        <f>COUNTIF('Feb 2022'!A:A,D3788)+COUNTIF('Mar 2022'!A:A,D3788)+COUNTIF('Apr 2022'!A:A,D3788)+COUNTIF('May 2022'!A:A,D3788)+COUNTIF('June 2022'!A:A,D3788)+COUNTIF('July 2022'!A:A,D3788)+COUNTIF('Aug 2022'!A:A,D3788)+COUNTIF('Sep 2022'!A:A,D3788)+COUNTIF('Oct 2022'!A:A,D3788)+COUNTIF('Dec 2022'!A:A,D3788)</f>
        <v>0</v>
      </c>
      <c r="U3788" t="e">
        <f>VLOOKUP(Q3788,'Capital Lookup'!A:B,2,FALSE)</f>
        <v>#N/A</v>
      </c>
      <c r="V3788" s="2" t="str">
        <f>IFERROR(VLOOKUP(LEFT(F3788,10),'Find Purchase Orders'!B:J,9,FALSE),"")</f>
        <v/>
      </c>
      <c r="W3788" s="25" t="s">
        <v>7261</v>
      </c>
    </row>
    <row r="3789" spans="1:23" hidden="1">
      <c r="A3789" s="25" t="s">
        <v>8814</v>
      </c>
      <c r="B3789" s="25" t="s">
        <v>9506</v>
      </c>
      <c r="C3789" s="25" t="s">
        <v>8058</v>
      </c>
      <c r="D3789" s="25" t="s">
        <v>16075</v>
      </c>
      <c r="E3789" s="25" t="s">
        <v>16073</v>
      </c>
      <c r="H3789" s="21">
        <v>105.4</v>
      </c>
      <c r="I3789" s="25" t="s">
        <v>7257</v>
      </c>
      <c r="K3789" s="25" t="s">
        <v>9371</v>
      </c>
      <c r="L3789" s="25" t="s">
        <v>8647</v>
      </c>
      <c r="M3789" s="22">
        <v>0</v>
      </c>
      <c r="N3789" s="22">
        <v>0</v>
      </c>
      <c r="O3789" s="21">
        <v>0</v>
      </c>
      <c r="P3789" s="21">
        <v>11.3</v>
      </c>
      <c r="Q3789" s="25"/>
      <c r="R3789" s="1" t="str">
        <f t="shared" si="64"/>
        <v>ST10208</v>
      </c>
      <c r="S3789" t="str">
        <f>VLOOKUP(R3789,Data!$C$2:$D$261,2,0)</f>
        <v>Royal City Manor</v>
      </c>
      <c r="T3789">
        <f>COUNTIF('Feb 2022'!A:A,D3789)+COUNTIF('Mar 2022'!A:A,D3789)+COUNTIF('Apr 2022'!A:A,D3789)+COUNTIF('May 2022'!A:A,D3789)+COUNTIF('June 2022'!A:A,D3789)+COUNTIF('July 2022'!A:A,D3789)+COUNTIF('Aug 2022'!A:A,D3789)+COUNTIF('Sep 2022'!A:A,D3789)+COUNTIF('Oct 2022'!A:A,D3789)+COUNTIF('Dec 2022'!A:A,D3789)</f>
        <v>0</v>
      </c>
      <c r="U3789" t="e">
        <f>VLOOKUP(Q3789,'Capital Lookup'!A:B,2,FALSE)</f>
        <v>#N/A</v>
      </c>
      <c r="V3789" s="2" t="str">
        <f>IFERROR(VLOOKUP(LEFT(F3789,10),'Find Purchase Orders'!B:J,9,FALSE),"")</f>
        <v/>
      </c>
      <c r="W3789" s="25" t="s">
        <v>7261</v>
      </c>
    </row>
    <row r="3790" spans="1:23" hidden="1">
      <c r="A3790" s="25" t="s">
        <v>8814</v>
      </c>
      <c r="B3790" s="25" t="s">
        <v>9506</v>
      </c>
      <c r="C3790" s="25" t="s">
        <v>8058</v>
      </c>
      <c r="D3790" s="25" t="s">
        <v>16075</v>
      </c>
      <c r="E3790" s="25" t="s">
        <v>16073</v>
      </c>
      <c r="H3790" s="21">
        <v>135.09</v>
      </c>
      <c r="I3790" s="25" t="s">
        <v>7257</v>
      </c>
      <c r="K3790" s="25" t="s">
        <v>9371</v>
      </c>
      <c r="L3790" s="25" t="s">
        <v>8647</v>
      </c>
      <c r="M3790" s="22">
        <v>0</v>
      </c>
      <c r="N3790" s="22">
        <v>0</v>
      </c>
      <c r="O3790" s="21">
        <v>0</v>
      </c>
      <c r="P3790" s="21">
        <v>14.47</v>
      </c>
      <c r="Q3790" s="25"/>
      <c r="R3790" s="1" t="str">
        <f t="shared" si="64"/>
        <v>ST10208</v>
      </c>
      <c r="S3790" t="str">
        <f>VLOOKUP(R3790,Data!$C$2:$D$261,2,0)</f>
        <v>Royal City Manor</v>
      </c>
      <c r="T3790">
        <f>COUNTIF('Feb 2022'!A:A,D3790)+COUNTIF('Mar 2022'!A:A,D3790)+COUNTIF('Apr 2022'!A:A,D3790)+COUNTIF('May 2022'!A:A,D3790)+COUNTIF('June 2022'!A:A,D3790)+COUNTIF('July 2022'!A:A,D3790)+COUNTIF('Aug 2022'!A:A,D3790)+COUNTIF('Sep 2022'!A:A,D3790)+COUNTIF('Oct 2022'!A:A,D3790)+COUNTIF('Dec 2022'!A:A,D3790)</f>
        <v>0</v>
      </c>
      <c r="U3790" t="e">
        <f>VLOOKUP(Q3790,'Capital Lookup'!A:B,2,FALSE)</f>
        <v>#N/A</v>
      </c>
      <c r="V3790" s="2" t="str">
        <f>IFERROR(VLOOKUP(LEFT(F3790,10),'Find Purchase Orders'!B:J,9,FALSE),"")</f>
        <v/>
      </c>
      <c r="W3790" s="25" t="s">
        <v>7261</v>
      </c>
    </row>
    <row r="3791" spans="1:23" hidden="1">
      <c r="A3791" s="25" t="s">
        <v>7261</v>
      </c>
      <c r="B3791" s="25" t="s">
        <v>7541</v>
      </c>
      <c r="C3791" s="25" t="s">
        <v>7264</v>
      </c>
      <c r="D3791" s="25" t="s">
        <v>5741</v>
      </c>
      <c r="E3791" s="25" t="s">
        <v>7543</v>
      </c>
      <c r="F3791" s="25" t="s">
        <v>16076</v>
      </c>
      <c r="G3791" s="25" t="s">
        <v>16077</v>
      </c>
      <c r="H3791" s="21">
        <v>6399.65</v>
      </c>
      <c r="I3791" s="25" t="s">
        <v>7296</v>
      </c>
      <c r="J3791" s="25" t="s">
        <v>7288</v>
      </c>
      <c r="K3791" s="25" t="s">
        <v>7262</v>
      </c>
      <c r="L3791" s="25" t="s">
        <v>7259</v>
      </c>
      <c r="M3791" s="21">
        <v>6399.65</v>
      </c>
      <c r="N3791" s="21">
        <v>6399.65</v>
      </c>
      <c r="O3791" s="21">
        <v>0</v>
      </c>
      <c r="P3791" s="21">
        <v>6399.65</v>
      </c>
      <c r="Q3791" s="25" t="s">
        <v>7544</v>
      </c>
      <c r="R3791" s="1" t="str">
        <f t="shared" si="64"/>
        <v>ST10061</v>
      </c>
      <c r="S3791" t="str">
        <f>VLOOKUP(R3791,Data!$C$2:$D$261,2,0)</f>
        <v>The Dorchester</v>
      </c>
      <c r="T3791">
        <f>COUNTIF('Feb 2022'!A:A,D3791)+COUNTIF('Mar 2022'!A:A,D3791)+COUNTIF('Apr 2022'!A:A,D3791)+COUNTIF('May 2022'!A:A,D3791)+COUNTIF('June 2022'!A:A,D3791)+COUNTIF('July 2022'!A:A,D3791)+COUNTIF('Aug 2022'!A:A,D3791)+COUNTIF('Sep 2022'!A:A,D3791)+COUNTIF('Oct 2022'!A:A,D3791)+COUNTIF('Dec 2022'!A:A,D3791)</f>
        <v>1</v>
      </c>
      <c r="U3791" t="str">
        <f>VLOOKUP(Q3791,'Capital Lookup'!A:B,2,FALSE)</f>
        <v>No</v>
      </c>
      <c r="V3791" s="2">
        <f>IFERROR(VLOOKUP(LEFT(F3791,10),'Find Purchase Orders'!B:J,9,FALSE),"")</f>
        <v>44769</v>
      </c>
      <c r="W3791" s="25" t="s">
        <v>7261</v>
      </c>
    </row>
    <row r="3792" spans="1:23" hidden="1">
      <c r="A3792" s="25" t="s">
        <v>7261</v>
      </c>
      <c r="B3792" s="25" t="s">
        <v>7541</v>
      </c>
      <c r="C3792" s="25" t="s">
        <v>7264</v>
      </c>
      <c r="D3792" s="25" t="s">
        <v>5741</v>
      </c>
      <c r="E3792" s="25" t="s">
        <v>7543</v>
      </c>
      <c r="F3792" s="25" t="s">
        <v>16078</v>
      </c>
      <c r="G3792" s="25" t="s">
        <v>16079</v>
      </c>
      <c r="H3792" s="21">
        <v>336</v>
      </c>
      <c r="I3792" s="25" t="s">
        <v>7296</v>
      </c>
      <c r="J3792" s="25" t="s">
        <v>7288</v>
      </c>
      <c r="K3792" s="25" t="s">
        <v>7262</v>
      </c>
      <c r="L3792" s="25" t="s">
        <v>7259</v>
      </c>
      <c r="M3792" s="21">
        <v>336</v>
      </c>
      <c r="N3792" s="21">
        <v>336</v>
      </c>
      <c r="O3792" s="21">
        <v>0</v>
      </c>
      <c r="P3792" s="21">
        <v>336</v>
      </c>
      <c r="Q3792" s="25" t="s">
        <v>7544</v>
      </c>
      <c r="R3792" s="1" t="str">
        <f t="shared" si="64"/>
        <v>ST10061</v>
      </c>
      <c r="S3792" t="str">
        <f>VLOOKUP(R3792,Data!$C$2:$D$261,2,0)</f>
        <v>The Dorchester</v>
      </c>
      <c r="T3792">
        <f>COUNTIF('Feb 2022'!A:A,D3792)+COUNTIF('Mar 2022'!A:A,D3792)+COUNTIF('Apr 2022'!A:A,D3792)+COUNTIF('May 2022'!A:A,D3792)+COUNTIF('June 2022'!A:A,D3792)+COUNTIF('July 2022'!A:A,D3792)+COUNTIF('Aug 2022'!A:A,D3792)+COUNTIF('Sep 2022'!A:A,D3792)+COUNTIF('Oct 2022'!A:A,D3792)+COUNTIF('Dec 2022'!A:A,D3792)</f>
        <v>1</v>
      </c>
      <c r="U3792" t="str">
        <f>VLOOKUP(Q3792,'Capital Lookup'!A:B,2,FALSE)</f>
        <v>No</v>
      </c>
      <c r="V3792" s="2">
        <f>IFERROR(VLOOKUP(LEFT(F3792,10),'Find Purchase Orders'!B:J,9,FALSE),"")</f>
        <v>44769</v>
      </c>
      <c r="W3792" s="25" t="s">
        <v>7261</v>
      </c>
    </row>
    <row r="3793" spans="1:23" hidden="1">
      <c r="A3793" s="25" t="s">
        <v>7261</v>
      </c>
      <c r="B3793" s="25" t="s">
        <v>9338</v>
      </c>
      <c r="C3793" s="25" t="s">
        <v>7264</v>
      </c>
      <c r="D3793" s="25" t="s">
        <v>5742</v>
      </c>
      <c r="E3793" s="25" t="s">
        <v>9339</v>
      </c>
      <c r="F3793" s="25" t="s">
        <v>16080</v>
      </c>
      <c r="G3793" s="25" t="s">
        <v>9932</v>
      </c>
      <c r="H3793" s="21">
        <v>5624.13</v>
      </c>
      <c r="I3793" s="25" t="s">
        <v>7296</v>
      </c>
      <c r="J3793" s="25" t="s">
        <v>7288</v>
      </c>
      <c r="K3793" s="25" t="s">
        <v>7262</v>
      </c>
      <c r="L3793" s="25" t="s">
        <v>7259</v>
      </c>
      <c r="M3793" s="21">
        <v>5624.13</v>
      </c>
      <c r="N3793" s="21">
        <v>5624.13</v>
      </c>
      <c r="O3793" s="21">
        <v>0</v>
      </c>
      <c r="P3793" s="21">
        <v>5624.13</v>
      </c>
      <c r="Q3793" s="25" t="s">
        <v>9341</v>
      </c>
      <c r="R3793" s="1" t="str">
        <f t="shared" si="64"/>
        <v>ST10008</v>
      </c>
      <c r="S3793" t="str">
        <f>VLOOKUP(R3793,Data!$C$2:$D$261,2,0)</f>
        <v>Trafalgar Lodge</v>
      </c>
      <c r="T3793">
        <f>COUNTIF('Feb 2022'!A:A,D3793)+COUNTIF('Mar 2022'!A:A,D3793)+COUNTIF('Apr 2022'!A:A,D3793)+COUNTIF('May 2022'!A:A,D3793)+COUNTIF('June 2022'!A:A,D3793)+COUNTIF('July 2022'!A:A,D3793)+COUNTIF('Aug 2022'!A:A,D3793)+COUNTIF('Sep 2022'!A:A,D3793)+COUNTIF('Oct 2022'!A:A,D3793)+COUNTIF('Dec 2022'!A:A,D3793)</f>
        <v>1</v>
      </c>
      <c r="U3793" t="str">
        <f>VLOOKUP(Q3793,'Capital Lookup'!A:B,2,FALSE)</f>
        <v>No</v>
      </c>
      <c r="V3793" s="2">
        <f>IFERROR(VLOOKUP(LEFT(F3793,10),'Find Purchase Orders'!B:J,9,FALSE),"")</f>
        <v>44768</v>
      </c>
      <c r="W3793" s="25" t="s">
        <v>7261</v>
      </c>
    </row>
    <row r="3794" spans="1:23" hidden="1">
      <c r="A3794" s="25" t="s">
        <v>7261</v>
      </c>
      <c r="B3794" s="25" t="s">
        <v>8586</v>
      </c>
      <c r="C3794" s="25" t="s">
        <v>7264</v>
      </c>
      <c r="D3794" s="25" t="s">
        <v>16081</v>
      </c>
      <c r="E3794" s="25" t="s">
        <v>11710</v>
      </c>
      <c r="H3794" s="21">
        <v>555</v>
      </c>
      <c r="I3794" s="25" t="s">
        <v>7257</v>
      </c>
      <c r="K3794" s="25" t="s">
        <v>7258</v>
      </c>
      <c r="L3794" s="25" t="s">
        <v>7259</v>
      </c>
      <c r="M3794" s="22">
        <v>0</v>
      </c>
      <c r="N3794" s="22">
        <v>0</v>
      </c>
      <c r="O3794" s="21">
        <v>0</v>
      </c>
      <c r="P3794" s="21">
        <v>55</v>
      </c>
      <c r="Q3794" s="25" t="s">
        <v>9452</v>
      </c>
      <c r="R3794" s="1" t="str">
        <f t="shared" ref="R3794:R3825" si="65">CONCATENATE("ST",LEFT(B3794,5))</f>
        <v>ST10079</v>
      </c>
      <c r="S3794" t="str">
        <f>VLOOKUP(R3794,Data!$C$2:$D$261,2,0)</f>
        <v>The Bentley Moose Jaw</v>
      </c>
      <c r="T3794">
        <f>COUNTIF('Feb 2022'!A:A,D3794)+COUNTIF('Mar 2022'!A:A,D3794)+COUNTIF('Apr 2022'!A:A,D3794)+COUNTIF('May 2022'!A:A,D3794)+COUNTIF('June 2022'!A:A,D3794)+COUNTIF('July 2022'!A:A,D3794)+COUNTIF('Aug 2022'!A:A,D3794)+COUNTIF('Sep 2022'!A:A,D3794)+COUNTIF('Oct 2022'!A:A,D3794)+COUNTIF('Dec 2022'!A:A,D3794)</f>
        <v>0</v>
      </c>
      <c r="U3794" t="str">
        <f>VLOOKUP(Q3794,'Capital Lookup'!A:B,2,FALSE)</f>
        <v>No</v>
      </c>
      <c r="V3794" s="2" t="str">
        <f>IFERROR(VLOOKUP(LEFT(F3794,10),'Find Purchase Orders'!B:J,9,FALSE),"")</f>
        <v/>
      </c>
      <c r="W3794" s="25" t="s">
        <v>7261</v>
      </c>
    </row>
    <row r="3795" spans="1:23" hidden="1">
      <c r="A3795" s="25" t="s">
        <v>7261</v>
      </c>
      <c r="B3795" s="25" t="s">
        <v>8586</v>
      </c>
      <c r="C3795" s="25" t="s">
        <v>7264</v>
      </c>
      <c r="D3795" s="25" t="s">
        <v>16081</v>
      </c>
      <c r="E3795" s="25" t="s">
        <v>11710</v>
      </c>
      <c r="H3795" s="21">
        <v>1710.79</v>
      </c>
      <c r="I3795" s="25" t="s">
        <v>7257</v>
      </c>
      <c r="K3795" s="25" t="s">
        <v>7262</v>
      </c>
      <c r="L3795" s="25" t="s">
        <v>7259</v>
      </c>
      <c r="M3795" s="22">
        <v>0</v>
      </c>
      <c r="N3795" s="22">
        <v>0</v>
      </c>
      <c r="O3795" s="21">
        <v>0</v>
      </c>
      <c r="P3795" s="21">
        <v>169.54</v>
      </c>
      <c r="Q3795" s="25" t="s">
        <v>9452</v>
      </c>
      <c r="R3795" s="1" t="str">
        <f t="shared" si="65"/>
        <v>ST10079</v>
      </c>
      <c r="S3795" t="str">
        <f>VLOOKUP(R3795,Data!$C$2:$D$261,2,0)</f>
        <v>The Bentley Moose Jaw</v>
      </c>
      <c r="T3795">
        <f>COUNTIF('Feb 2022'!A:A,D3795)+COUNTIF('Mar 2022'!A:A,D3795)+COUNTIF('Apr 2022'!A:A,D3795)+COUNTIF('May 2022'!A:A,D3795)+COUNTIF('June 2022'!A:A,D3795)+COUNTIF('July 2022'!A:A,D3795)+COUNTIF('Aug 2022'!A:A,D3795)+COUNTIF('Sep 2022'!A:A,D3795)+COUNTIF('Oct 2022'!A:A,D3795)+COUNTIF('Dec 2022'!A:A,D3795)</f>
        <v>0</v>
      </c>
      <c r="U3795" t="str">
        <f>VLOOKUP(Q3795,'Capital Lookup'!A:B,2,FALSE)</f>
        <v>No</v>
      </c>
      <c r="V3795" s="2" t="str">
        <f>IFERROR(VLOOKUP(LEFT(F3795,10),'Find Purchase Orders'!B:J,9,FALSE),"")</f>
        <v/>
      </c>
      <c r="W3795" s="25" t="s">
        <v>7261</v>
      </c>
    </row>
    <row r="3796" spans="1:23" hidden="1">
      <c r="A3796" s="25" t="s">
        <v>7261</v>
      </c>
      <c r="B3796" s="25" t="s">
        <v>7781</v>
      </c>
      <c r="C3796" s="25" t="s">
        <v>7264</v>
      </c>
      <c r="D3796" s="25" t="s">
        <v>5743</v>
      </c>
      <c r="E3796" s="25" t="s">
        <v>12723</v>
      </c>
      <c r="F3796" s="25" t="s">
        <v>16082</v>
      </c>
      <c r="G3796" s="25" t="s">
        <v>16083</v>
      </c>
      <c r="H3796" s="21">
        <v>7435.18</v>
      </c>
      <c r="I3796" s="25" t="s">
        <v>7296</v>
      </c>
      <c r="J3796" s="25" t="s">
        <v>7288</v>
      </c>
      <c r="K3796" s="25" t="s">
        <v>7262</v>
      </c>
      <c r="L3796" s="25" t="s">
        <v>7259</v>
      </c>
      <c r="M3796" s="21">
        <v>7435.18</v>
      </c>
      <c r="N3796" s="21">
        <v>6812.44</v>
      </c>
      <c r="O3796" s="21">
        <v>622.74</v>
      </c>
      <c r="P3796" s="21">
        <v>7435.18</v>
      </c>
      <c r="Q3796" s="25" t="s">
        <v>7786</v>
      </c>
      <c r="R3796" s="1" t="str">
        <f t="shared" si="65"/>
        <v>ST10060</v>
      </c>
      <c r="S3796" t="str">
        <f>VLOOKUP(R3796,Data!$C$2:$D$261,2,0)</f>
        <v>Whitecliff Retirement</v>
      </c>
      <c r="T3796">
        <f>COUNTIF('Feb 2022'!A:A,D3796)+COUNTIF('Mar 2022'!A:A,D3796)+COUNTIF('Apr 2022'!A:A,D3796)+COUNTIF('May 2022'!A:A,D3796)+COUNTIF('June 2022'!A:A,D3796)+COUNTIF('July 2022'!A:A,D3796)+COUNTIF('Aug 2022'!A:A,D3796)+COUNTIF('Sep 2022'!A:A,D3796)+COUNTIF('Oct 2022'!A:A,D3796)+COUNTIF('Dec 2022'!A:A,D3796)</f>
        <v>1</v>
      </c>
      <c r="U3796" t="str">
        <f>VLOOKUP(Q3796,'Capital Lookup'!A:B,2,FALSE)</f>
        <v>No</v>
      </c>
      <c r="V3796" s="2">
        <f>IFERROR(VLOOKUP(LEFT(F3796,10),'Find Purchase Orders'!B:J,9,FALSE),"")</f>
        <v>44769</v>
      </c>
      <c r="W3796" s="25" t="s">
        <v>7261</v>
      </c>
    </row>
    <row r="3797" spans="1:23" hidden="1">
      <c r="A3797" s="25" t="s">
        <v>7261</v>
      </c>
      <c r="B3797" s="25" t="s">
        <v>7781</v>
      </c>
      <c r="C3797" s="25" t="s">
        <v>7264</v>
      </c>
      <c r="D3797" s="25" t="s">
        <v>5743</v>
      </c>
      <c r="E3797" s="25" t="s">
        <v>12723</v>
      </c>
      <c r="F3797" s="25" t="s">
        <v>16084</v>
      </c>
      <c r="G3797" s="25" t="s">
        <v>16085</v>
      </c>
      <c r="H3797" s="21">
        <v>1470</v>
      </c>
      <c r="I3797" s="25" t="s">
        <v>7296</v>
      </c>
      <c r="J3797" s="25" t="s">
        <v>7288</v>
      </c>
      <c r="K3797" s="25" t="s">
        <v>7262</v>
      </c>
      <c r="L3797" s="25" t="s">
        <v>7259</v>
      </c>
      <c r="M3797" s="21">
        <v>1470</v>
      </c>
      <c r="N3797" s="21">
        <v>1470</v>
      </c>
      <c r="O3797" s="21">
        <v>0</v>
      </c>
      <c r="P3797" s="21">
        <v>1470</v>
      </c>
      <c r="Q3797" s="25" t="s">
        <v>7786</v>
      </c>
      <c r="R3797" s="1" t="str">
        <f t="shared" si="65"/>
        <v>ST10060</v>
      </c>
      <c r="S3797" t="str">
        <f>VLOOKUP(R3797,Data!$C$2:$D$261,2,0)</f>
        <v>Whitecliff Retirement</v>
      </c>
      <c r="T3797">
        <f>COUNTIF('Feb 2022'!A:A,D3797)+COUNTIF('Mar 2022'!A:A,D3797)+COUNTIF('Apr 2022'!A:A,D3797)+COUNTIF('May 2022'!A:A,D3797)+COUNTIF('June 2022'!A:A,D3797)+COUNTIF('July 2022'!A:A,D3797)+COUNTIF('Aug 2022'!A:A,D3797)+COUNTIF('Sep 2022'!A:A,D3797)+COUNTIF('Oct 2022'!A:A,D3797)+COUNTIF('Dec 2022'!A:A,D3797)</f>
        <v>1</v>
      </c>
      <c r="U3797" t="str">
        <f>VLOOKUP(Q3797,'Capital Lookup'!A:B,2,FALSE)</f>
        <v>No</v>
      </c>
      <c r="V3797" s="2">
        <f>IFERROR(VLOOKUP(LEFT(F3797,10),'Find Purchase Orders'!B:J,9,FALSE),"")</f>
        <v>44769</v>
      </c>
      <c r="W3797" s="25" t="s">
        <v>7261</v>
      </c>
    </row>
    <row r="3798" spans="1:23" hidden="1">
      <c r="A3798" s="25" t="s">
        <v>7261</v>
      </c>
      <c r="B3798" s="25" t="s">
        <v>7781</v>
      </c>
      <c r="C3798" s="25" t="s">
        <v>7264</v>
      </c>
      <c r="D3798" s="25" t="s">
        <v>5744</v>
      </c>
      <c r="E3798" s="25" t="s">
        <v>12723</v>
      </c>
      <c r="F3798" s="25" t="s">
        <v>16086</v>
      </c>
      <c r="G3798" s="25" t="s">
        <v>16087</v>
      </c>
      <c r="H3798" s="21">
        <v>1470</v>
      </c>
      <c r="I3798" s="25" t="s">
        <v>7296</v>
      </c>
      <c r="J3798" s="25" t="s">
        <v>7288</v>
      </c>
      <c r="K3798" s="25" t="s">
        <v>7262</v>
      </c>
      <c r="L3798" s="25" t="s">
        <v>7259</v>
      </c>
      <c r="M3798" s="21">
        <v>1470</v>
      </c>
      <c r="N3798" s="21">
        <v>1470</v>
      </c>
      <c r="O3798" s="21">
        <v>0</v>
      </c>
      <c r="P3798" s="21">
        <v>1470</v>
      </c>
      <c r="Q3798" s="25" t="s">
        <v>7786</v>
      </c>
      <c r="R3798" s="1" t="str">
        <f t="shared" si="65"/>
        <v>ST10060</v>
      </c>
      <c r="S3798" t="str">
        <f>VLOOKUP(R3798,Data!$C$2:$D$261,2,0)</f>
        <v>Whitecliff Retirement</v>
      </c>
      <c r="T3798">
        <f>COUNTIF('Feb 2022'!A:A,D3798)+COUNTIF('Mar 2022'!A:A,D3798)+COUNTIF('Apr 2022'!A:A,D3798)+COUNTIF('May 2022'!A:A,D3798)+COUNTIF('June 2022'!A:A,D3798)+COUNTIF('July 2022'!A:A,D3798)+COUNTIF('Aug 2022'!A:A,D3798)+COUNTIF('Sep 2022'!A:A,D3798)+COUNTIF('Oct 2022'!A:A,D3798)+COUNTIF('Dec 2022'!A:A,D3798)</f>
        <v>1</v>
      </c>
      <c r="U3798" t="str">
        <f>VLOOKUP(Q3798,'Capital Lookup'!A:B,2,FALSE)</f>
        <v>No</v>
      </c>
      <c r="V3798" s="2">
        <f>IFERROR(VLOOKUP(LEFT(F3798,10),'Find Purchase Orders'!B:J,9,FALSE),"")</f>
        <v>44769</v>
      </c>
      <c r="W3798" s="25" t="s">
        <v>7261</v>
      </c>
    </row>
    <row r="3799" spans="1:23" hidden="1">
      <c r="A3799" s="25" t="s">
        <v>7261</v>
      </c>
      <c r="B3799" s="25" t="s">
        <v>7781</v>
      </c>
      <c r="C3799" s="25" t="s">
        <v>7264</v>
      </c>
      <c r="D3799" s="25" t="s">
        <v>5744</v>
      </c>
      <c r="E3799" s="25" t="s">
        <v>12723</v>
      </c>
      <c r="F3799" s="25" t="s">
        <v>16088</v>
      </c>
      <c r="G3799" s="25" t="s">
        <v>16089</v>
      </c>
      <c r="H3799" s="21">
        <v>7435.18</v>
      </c>
      <c r="I3799" s="25" t="s">
        <v>7296</v>
      </c>
      <c r="J3799" s="25" t="s">
        <v>7288</v>
      </c>
      <c r="K3799" s="25" t="s">
        <v>7262</v>
      </c>
      <c r="L3799" s="25" t="s">
        <v>7259</v>
      </c>
      <c r="M3799" s="21">
        <v>7435.18</v>
      </c>
      <c r="N3799" s="21">
        <v>7435.19</v>
      </c>
      <c r="O3799" s="21">
        <v>-0.01</v>
      </c>
      <c r="P3799" s="21">
        <v>7435.18</v>
      </c>
      <c r="Q3799" s="25" t="s">
        <v>7786</v>
      </c>
      <c r="R3799" s="1" t="str">
        <f t="shared" si="65"/>
        <v>ST10060</v>
      </c>
      <c r="S3799" t="str">
        <f>VLOOKUP(R3799,Data!$C$2:$D$261,2,0)</f>
        <v>Whitecliff Retirement</v>
      </c>
      <c r="T3799">
        <f>COUNTIF('Feb 2022'!A:A,D3799)+COUNTIF('Mar 2022'!A:A,D3799)+COUNTIF('Apr 2022'!A:A,D3799)+COUNTIF('May 2022'!A:A,D3799)+COUNTIF('June 2022'!A:A,D3799)+COUNTIF('July 2022'!A:A,D3799)+COUNTIF('Aug 2022'!A:A,D3799)+COUNTIF('Sep 2022'!A:A,D3799)+COUNTIF('Oct 2022'!A:A,D3799)+COUNTIF('Dec 2022'!A:A,D3799)</f>
        <v>1</v>
      </c>
      <c r="U3799" t="str">
        <f>VLOOKUP(Q3799,'Capital Lookup'!A:B,2,FALSE)</f>
        <v>No</v>
      </c>
      <c r="V3799" s="2">
        <f>IFERROR(VLOOKUP(LEFT(F3799,10),'Find Purchase Orders'!B:J,9,FALSE),"")</f>
        <v>44769</v>
      </c>
      <c r="W3799" s="25" t="s">
        <v>7261</v>
      </c>
    </row>
    <row r="3800" spans="1:23" hidden="1">
      <c r="A3800" s="25" t="s">
        <v>7269</v>
      </c>
      <c r="B3800" s="25" t="s">
        <v>8259</v>
      </c>
      <c r="C3800" s="25" t="s">
        <v>8260</v>
      </c>
      <c r="D3800" s="25" t="s">
        <v>16090</v>
      </c>
      <c r="E3800" s="25" t="s">
        <v>12150</v>
      </c>
      <c r="F3800" s="25" t="s">
        <v>16091</v>
      </c>
      <c r="G3800" s="25" t="s">
        <v>16092</v>
      </c>
      <c r="H3800" s="21">
        <v>2825</v>
      </c>
      <c r="I3800" s="25" t="s">
        <v>7339</v>
      </c>
      <c r="J3800" s="25" t="s">
        <v>7288</v>
      </c>
      <c r="K3800" s="25" t="s">
        <v>8265</v>
      </c>
      <c r="L3800" s="25" t="s">
        <v>12153</v>
      </c>
      <c r="M3800" s="21">
        <v>2825</v>
      </c>
      <c r="N3800" s="21">
        <v>2034</v>
      </c>
      <c r="O3800" s="21">
        <v>791</v>
      </c>
      <c r="P3800" s="21">
        <v>2125</v>
      </c>
      <c r="Q3800" s="25" t="s">
        <v>12154</v>
      </c>
      <c r="R3800" s="1" t="str">
        <f t="shared" si="65"/>
        <v>ST10260</v>
      </c>
      <c r="S3800" t="str">
        <f>VLOOKUP(R3800,Data!$C$2:$D$261,2,0)</f>
        <v>Support Office</v>
      </c>
      <c r="T3800">
        <f>COUNTIF('Feb 2022'!A:A,D3800)+COUNTIF('Mar 2022'!A:A,D3800)+COUNTIF('Apr 2022'!A:A,D3800)+COUNTIF('May 2022'!A:A,D3800)+COUNTIF('June 2022'!A:A,D3800)+COUNTIF('July 2022'!A:A,D3800)+COUNTIF('Aug 2022'!A:A,D3800)+COUNTIF('Sep 2022'!A:A,D3800)+COUNTIF('Oct 2022'!A:A,D3800)+COUNTIF('Dec 2022'!A:A,D3800)</f>
        <v>0</v>
      </c>
      <c r="U3800" t="str">
        <f>VLOOKUP(Q3800,'Capital Lookup'!A:B,2,FALSE)</f>
        <v>Yes</v>
      </c>
      <c r="V3800" s="2">
        <f>IFERROR(VLOOKUP(LEFT(F3800,10),'Find Purchase Orders'!B:J,9,FALSE),"")</f>
        <v>44764</v>
      </c>
      <c r="W3800" s="25" t="s">
        <v>7261</v>
      </c>
    </row>
    <row r="3801" spans="1:23" hidden="1">
      <c r="A3801" s="25" t="s">
        <v>7261</v>
      </c>
      <c r="B3801" s="25" t="s">
        <v>7657</v>
      </c>
      <c r="C3801" s="25" t="s">
        <v>7282</v>
      </c>
      <c r="D3801" s="25" t="s">
        <v>16093</v>
      </c>
      <c r="E3801" s="25" t="s">
        <v>10976</v>
      </c>
      <c r="H3801" s="21">
        <v>4575.37</v>
      </c>
      <c r="I3801" s="25" t="s">
        <v>7257</v>
      </c>
      <c r="K3801" s="25" t="s">
        <v>9232</v>
      </c>
      <c r="L3801" s="25" t="s">
        <v>14536</v>
      </c>
      <c r="M3801" s="22">
        <v>0</v>
      </c>
      <c r="N3801" s="22">
        <v>0</v>
      </c>
      <c r="O3801" s="21">
        <v>0</v>
      </c>
      <c r="P3801" s="21">
        <v>526.37</v>
      </c>
      <c r="Q3801" s="25"/>
      <c r="R3801" s="1" t="str">
        <f t="shared" si="65"/>
        <v>ST10018</v>
      </c>
      <c r="S3801" t="str">
        <f>VLOOKUP(R3801,Data!$C$2:$D$261,2,0)</f>
        <v>The Annex</v>
      </c>
      <c r="T3801">
        <f>COUNTIF('Feb 2022'!A:A,D3801)+COUNTIF('Mar 2022'!A:A,D3801)+COUNTIF('Apr 2022'!A:A,D3801)+COUNTIF('May 2022'!A:A,D3801)+COUNTIF('June 2022'!A:A,D3801)+COUNTIF('July 2022'!A:A,D3801)+COUNTIF('Aug 2022'!A:A,D3801)+COUNTIF('Sep 2022'!A:A,D3801)+COUNTIF('Oct 2022'!A:A,D3801)+COUNTIF('Dec 2022'!A:A,D3801)</f>
        <v>0</v>
      </c>
      <c r="U3801" t="e">
        <f>VLOOKUP(Q3801,'Capital Lookup'!A:B,2,FALSE)</f>
        <v>#N/A</v>
      </c>
      <c r="V3801" s="2" t="str">
        <f>IFERROR(VLOOKUP(LEFT(F3801,10),'Find Purchase Orders'!B:J,9,FALSE),"")</f>
        <v/>
      </c>
      <c r="W3801" s="25" t="s">
        <v>7261</v>
      </c>
    </row>
    <row r="3802" spans="1:23" hidden="1">
      <c r="A3802" s="25" t="s">
        <v>7261</v>
      </c>
      <c r="B3802" s="25" t="s">
        <v>7417</v>
      </c>
      <c r="C3802" s="25" t="s">
        <v>7282</v>
      </c>
      <c r="D3802" s="25" t="s">
        <v>16094</v>
      </c>
      <c r="E3802" s="25" t="s">
        <v>15107</v>
      </c>
      <c r="F3802" s="25" t="s">
        <v>16095</v>
      </c>
      <c r="G3802" s="25" t="s">
        <v>16096</v>
      </c>
      <c r="H3802" s="21">
        <v>20792</v>
      </c>
      <c r="I3802" s="25" t="s">
        <v>7339</v>
      </c>
      <c r="J3802" s="25" t="s">
        <v>7288</v>
      </c>
      <c r="K3802" s="25" t="s">
        <v>12775</v>
      </c>
      <c r="L3802" s="25" t="s">
        <v>9819</v>
      </c>
      <c r="M3802" s="21">
        <v>20792</v>
      </c>
      <c r="N3802" s="21">
        <v>7164.2</v>
      </c>
      <c r="O3802" s="21">
        <v>13627.8</v>
      </c>
      <c r="P3802" s="21">
        <v>8732</v>
      </c>
      <c r="Q3802" s="25" t="s">
        <v>9879</v>
      </c>
      <c r="R3802" s="1" t="str">
        <f t="shared" si="65"/>
        <v>ST10012</v>
      </c>
      <c r="S3802" t="str">
        <f>VLOOKUP(R3802,Data!$C$2:$D$261,2,0)</f>
        <v>Forest Hill Place</v>
      </c>
      <c r="T3802">
        <f>COUNTIF('Feb 2022'!A:A,D3802)+COUNTIF('Mar 2022'!A:A,D3802)+COUNTIF('Apr 2022'!A:A,D3802)+COUNTIF('May 2022'!A:A,D3802)+COUNTIF('June 2022'!A:A,D3802)+COUNTIF('July 2022'!A:A,D3802)+COUNTIF('Aug 2022'!A:A,D3802)+COUNTIF('Sep 2022'!A:A,D3802)+COUNTIF('Oct 2022'!A:A,D3802)+COUNTIF('Dec 2022'!A:A,D3802)</f>
        <v>0</v>
      </c>
      <c r="U3802" t="str">
        <f>VLOOKUP(Q3802,'Capital Lookup'!A:B,2,FALSE)</f>
        <v>Yes</v>
      </c>
      <c r="V3802" s="2">
        <f>IFERROR(VLOOKUP(LEFT(F3802,10),'Find Purchase Orders'!B:J,9,FALSE),"")</f>
        <v>44769</v>
      </c>
      <c r="W3802" s="25" t="s">
        <v>7261</v>
      </c>
    </row>
    <row r="3803" spans="1:23" hidden="1">
      <c r="A3803" s="25" t="s">
        <v>7261</v>
      </c>
      <c r="B3803" s="25" t="s">
        <v>9149</v>
      </c>
      <c r="C3803" s="25" t="s">
        <v>7264</v>
      </c>
      <c r="D3803" s="25" t="s">
        <v>5745</v>
      </c>
      <c r="E3803" s="25" t="s">
        <v>8443</v>
      </c>
      <c r="F3803" s="25" t="s">
        <v>16097</v>
      </c>
      <c r="G3803" s="25" t="s">
        <v>16098</v>
      </c>
      <c r="H3803" s="21">
        <v>19999.349999999999</v>
      </c>
      <c r="I3803" s="25" t="s">
        <v>7296</v>
      </c>
      <c r="J3803" s="25" t="s">
        <v>7288</v>
      </c>
      <c r="K3803" s="25" t="s">
        <v>9972</v>
      </c>
      <c r="L3803" s="25" t="s">
        <v>7641</v>
      </c>
      <c r="M3803" s="21">
        <v>19999.349999999999</v>
      </c>
      <c r="N3803" s="21">
        <v>20002.5</v>
      </c>
      <c r="O3803" s="21">
        <v>-3.15</v>
      </c>
      <c r="P3803" s="21">
        <v>19999.349999999999</v>
      </c>
      <c r="Q3803" s="25" t="s">
        <v>16099</v>
      </c>
      <c r="R3803" s="1" t="str">
        <f t="shared" si="65"/>
        <v>ST10058</v>
      </c>
      <c r="S3803" t="str">
        <f>VLOOKUP(R3803,Data!$C$2:$D$261,2,0)</f>
        <v>Parkwood Place</v>
      </c>
      <c r="T3803">
        <f>COUNTIF('Feb 2022'!A:A,D3803)+COUNTIF('Mar 2022'!A:A,D3803)+COUNTIF('Apr 2022'!A:A,D3803)+COUNTIF('May 2022'!A:A,D3803)+COUNTIF('June 2022'!A:A,D3803)+COUNTIF('July 2022'!A:A,D3803)+COUNTIF('Aug 2022'!A:A,D3803)+COUNTIF('Sep 2022'!A:A,D3803)+COUNTIF('Oct 2022'!A:A,D3803)+COUNTIF('Dec 2022'!A:A,D3803)</f>
        <v>1</v>
      </c>
      <c r="U3803" t="str">
        <f>VLOOKUP(Q3803,'Capital Lookup'!A:B,2,FALSE)</f>
        <v>No</v>
      </c>
      <c r="V3803" s="2">
        <f>IFERROR(VLOOKUP(LEFT(F3803,10),'Find Purchase Orders'!B:J,9,FALSE),"")</f>
        <v>44771</v>
      </c>
      <c r="W3803" s="25" t="s">
        <v>7261</v>
      </c>
    </row>
    <row r="3804" spans="1:23" hidden="1">
      <c r="A3804" s="25" t="s">
        <v>7261</v>
      </c>
      <c r="B3804" s="25" t="s">
        <v>7472</v>
      </c>
      <c r="C3804" s="25" t="s">
        <v>7264</v>
      </c>
      <c r="D3804" s="25" t="s">
        <v>5746</v>
      </c>
      <c r="E3804" s="25" t="s">
        <v>7474</v>
      </c>
      <c r="F3804" s="25" t="s">
        <v>16100</v>
      </c>
      <c r="G3804" s="25" t="s">
        <v>16101</v>
      </c>
      <c r="H3804" s="21">
        <v>1643.25</v>
      </c>
      <c r="I3804" s="25" t="s">
        <v>7296</v>
      </c>
      <c r="J3804" s="25" t="s">
        <v>7288</v>
      </c>
      <c r="K3804" s="25" t="s">
        <v>7289</v>
      </c>
      <c r="L3804" s="25" t="s">
        <v>7259</v>
      </c>
      <c r="M3804" s="21">
        <v>1643.25</v>
      </c>
      <c r="N3804" s="21">
        <v>1643.25</v>
      </c>
      <c r="O3804" s="21">
        <v>0</v>
      </c>
      <c r="P3804" s="21">
        <v>1643.25</v>
      </c>
      <c r="Q3804" s="25" t="s">
        <v>7477</v>
      </c>
      <c r="R3804" s="1" t="str">
        <f t="shared" si="65"/>
        <v>ST10074</v>
      </c>
      <c r="S3804" t="str">
        <f>VLOOKUP(R3804,Data!$C$2:$D$261,2,0)</f>
        <v>McKenzie Towne Retirement</v>
      </c>
      <c r="T3804">
        <f>COUNTIF('Feb 2022'!A:A,D3804)+COUNTIF('Mar 2022'!A:A,D3804)+COUNTIF('Apr 2022'!A:A,D3804)+COUNTIF('May 2022'!A:A,D3804)+COUNTIF('June 2022'!A:A,D3804)+COUNTIF('July 2022'!A:A,D3804)+COUNTIF('Aug 2022'!A:A,D3804)+COUNTIF('Sep 2022'!A:A,D3804)+COUNTIF('Oct 2022'!A:A,D3804)+COUNTIF('Dec 2022'!A:A,D3804)</f>
        <v>1</v>
      </c>
      <c r="U3804" t="str">
        <f>VLOOKUP(Q3804,'Capital Lookup'!A:B,2,FALSE)</f>
        <v>No</v>
      </c>
      <c r="V3804" s="2">
        <f>IFERROR(VLOOKUP(LEFT(F3804,10),'Find Purchase Orders'!B:J,9,FALSE),"")</f>
        <v>44768</v>
      </c>
      <c r="W3804" s="25" t="s">
        <v>7261</v>
      </c>
    </row>
    <row r="3805" spans="1:23" hidden="1">
      <c r="A3805" s="25" t="s">
        <v>7261</v>
      </c>
      <c r="B3805" s="25" t="s">
        <v>7472</v>
      </c>
      <c r="C3805" s="25" t="s">
        <v>7264</v>
      </c>
      <c r="D3805" s="25" t="s">
        <v>5747</v>
      </c>
      <c r="E3805" s="25" t="s">
        <v>7474</v>
      </c>
      <c r="F3805" s="25" t="s">
        <v>16102</v>
      </c>
      <c r="G3805" s="25" t="s">
        <v>16103</v>
      </c>
      <c r="H3805" s="21">
        <v>1643.25</v>
      </c>
      <c r="I3805" s="25" t="s">
        <v>7296</v>
      </c>
      <c r="J3805" s="25" t="s">
        <v>7288</v>
      </c>
      <c r="K3805" s="25" t="s">
        <v>7289</v>
      </c>
      <c r="L3805" s="25" t="s">
        <v>7259</v>
      </c>
      <c r="M3805" s="21">
        <v>1643.25</v>
      </c>
      <c r="N3805" s="21">
        <v>1643.25</v>
      </c>
      <c r="O3805" s="21">
        <v>0</v>
      </c>
      <c r="P3805" s="21">
        <v>1643.25</v>
      </c>
      <c r="Q3805" s="25" t="s">
        <v>7477</v>
      </c>
      <c r="R3805" s="1" t="str">
        <f t="shared" si="65"/>
        <v>ST10074</v>
      </c>
      <c r="S3805" t="str">
        <f>VLOOKUP(R3805,Data!$C$2:$D$261,2,0)</f>
        <v>McKenzie Towne Retirement</v>
      </c>
      <c r="T3805">
        <f>COUNTIF('Feb 2022'!A:A,D3805)+COUNTIF('Mar 2022'!A:A,D3805)+COUNTIF('Apr 2022'!A:A,D3805)+COUNTIF('May 2022'!A:A,D3805)+COUNTIF('June 2022'!A:A,D3805)+COUNTIF('July 2022'!A:A,D3805)+COUNTIF('Aug 2022'!A:A,D3805)+COUNTIF('Sep 2022'!A:A,D3805)+COUNTIF('Oct 2022'!A:A,D3805)+COUNTIF('Dec 2022'!A:A,D3805)</f>
        <v>1</v>
      </c>
      <c r="U3805" t="str">
        <f>VLOOKUP(Q3805,'Capital Lookup'!A:B,2,FALSE)</f>
        <v>No</v>
      </c>
      <c r="V3805" s="2">
        <f>IFERROR(VLOOKUP(LEFT(F3805,10),'Find Purchase Orders'!B:J,9,FALSE),"")</f>
        <v>44768</v>
      </c>
      <c r="W3805" s="25" t="s">
        <v>7261</v>
      </c>
    </row>
    <row r="3806" spans="1:23" hidden="1">
      <c r="A3806" s="25" t="s">
        <v>7261</v>
      </c>
      <c r="B3806" s="25" t="s">
        <v>7472</v>
      </c>
      <c r="C3806" s="25" t="s">
        <v>7264</v>
      </c>
      <c r="D3806" s="25" t="s">
        <v>5748</v>
      </c>
      <c r="E3806" s="25" t="s">
        <v>7474</v>
      </c>
      <c r="F3806" s="25" t="s">
        <v>16104</v>
      </c>
      <c r="G3806" s="25" t="s">
        <v>16105</v>
      </c>
      <c r="H3806" s="21">
        <v>1643.25</v>
      </c>
      <c r="I3806" s="25" t="s">
        <v>7296</v>
      </c>
      <c r="J3806" s="25" t="s">
        <v>7288</v>
      </c>
      <c r="K3806" s="25" t="s">
        <v>7289</v>
      </c>
      <c r="L3806" s="25" t="s">
        <v>7259</v>
      </c>
      <c r="M3806" s="21">
        <v>1643.25</v>
      </c>
      <c r="N3806" s="21">
        <v>1643.25</v>
      </c>
      <c r="O3806" s="21">
        <v>0</v>
      </c>
      <c r="P3806" s="21">
        <v>1643.25</v>
      </c>
      <c r="Q3806" s="25" t="s">
        <v>7477</v>
      </c>
      <c r="R3806" s="1" t="str">
        <f t="shared" si="65"/>
        <v>ST10074</v>
      </c>
      <c r="S3806" t="str">
        <f>VLOOKUP(R3806,Data!$C$2:$D$261,2,0)</f>
        <v>McKenzie Towne Retirement</v>
      </c>
      <c r="T3806">
        <f>COUNTIF('Feb 2022'!A:A,D3806)+COUNTIF('Mar 2022'!A:A,D3806)+COUNTIF('Apr 2022'!A:A,D3806)+COUNTIF('May 2022'!A:A,D3806)+COUNTIF('June 2022'!A:A,D3806)+COUNTIF('July 2022'!A:A,D3806)+COUNTIF('Aug 2022'!A:A,D3806)+COUNTIF('Sep 2022'!A:A,D3806)+COUNTIF('Oct 2022'!A:A,D3806)+COUNTIF('Dec 2022'!A:A,D3806)</f>
        <v>1</v>
      </c>
      <c r="U3806" t="str">
        <f>VLOOKUP(Q3806,'Capital Lookup'!A:B,2,FALSE)</f>
        <v>No</v>
      </c>
      <c r="V3806" s="2">
        <f>IFERROR(VLOOKUP(LEFT(F3806,10),'Find Purchase Orders'!B:J,9,FALSE),"")</f>
        <v>44768</v>
      </c>
      <c r="W3806" s="25" t="s">
        <v>7261</v>
      </c>
    </row>
    <row r="3807" spans="1:23" hidden="1">
      <c r="A3807" s="25" t="s">
        <v>7261</v>
      </c>
      <c r="B3807" s="25" t="s">
        <v>8595</v>
      </c>
      <c r="C3807" s="25" t="s">
        <v>7264</v>
      </c>
      <c r="D3807" s="25" t="s">
        <v>5749</v>
      </c>
      <c r="E3807" s="25" t="s">
        <v>8596</v>
      </c>
      <c r="F3807" s="25" t="s">
        <v>16106</v>
      </c>
      <c r="G3807" s="25" t="s">
        <v>11831</v>
      </c>
      <c r="H3807" s="21">
        <v>724.5</v>
      </c>
      <c r="I3807" s="25" t="s">
        <v>7296</v>
      </c>
      <c r="J3807" s="25" t="s">
        <v>7288</v>
      </c>
      <c r="K3807" s="25" t="s">
        <v>7289</v>
      </c>
      <c r="L3807" s="25" t="s">
        <v>7259</v>
      </c>
      <c r="M3807" s="21">
        <v>724.5</v>
      </c>
      <c r="N3807" s="21">
        <v>1669.5</v>
      </c>
      <c r="O3807" s="21">
        <v>-945</v>
      </c>
      <c r="P3807" s="21">
        <v>724.5</v>
      </c>
      <c r="Q3807" s="25" t="s">
        <v>8599</v>
      </c>
      <c r="R3807" s="1" t="str">
        <f t="shared" si="65"/>
        <v>ST10059</v>
      </c>
      <c r="S3807" t="str">
        <f>VLOOKUP(R3807,Data!$C$2:$D$261,2,0)</f>
        <v>Parkwood Manor</v>
      </c>
      <c r="T3807">
        <f>COUNTIF('Feb 2022'!A:A,D3807)+COUNTIF('Mar 2022'!A:A,D3807)+COUNTIF('Apr 2022'!A:A,D3807)+COUNTIF('May 2022'!A:A,D3807)+COUNTIF('June 2022'!A:A,D3807)+COUNTIF('July 2022'!A:A,D3807)+COUNTIF('Aug 2022'!A:A,D3807)+COUNTIF('Sep 2022'!A:A,D3807)+COUNTIF('Oct 2022'!A:A,D3807)+COUNTIF('Dec 2022'!A:A,D3807)</f>
        <v>1</v>
      </c>
      <c r="U3807" t="str">
        <f>VLOOKUP(Q3807,'Capital Lookup'!A:B,2,FALSE)</f>
        <v>No</v>
      </c>
      <c r="V3807" s="2">
        <f>IFERROR(VLOOKUP(LEFT(F3807,10),'Find Purchase Orders'!B:J,9,FALSE),"")</f>
        <v>44768</v>
      </c>
      <c r="W3807" s="25" t="s">
        <v>7261</v>
      </c>
    </row>
    <row r="3808" spans="1:23" hidden="1">
      <c r="A3808" s="25" t="s">
        <v>7261</v>
      </c>
      <c r="B3808" s="25" t="s">
        <v>8595</v>
      </c>
      <c r="C3808" s="25" t="s">
        <v>7264</v>
      </c>
      <c r="D3808" s="25" t="s">
        <v>5750</v>
      </c>
      <c r="E3808" s="25" t="s">
        <v>8596</v>
      </c>
      <c r="F3808" s="25" t="s">
        <v>16107</v>
      </c>
      <c r="G3808" s="25" t="s">
        <v>16108</v>
      </c>
      <c r="H3808" s="21">
        <v>945</v>
      </c>
      <c r="I3808" s="25" t="s">
        <v>7296</v>
      </c>
      <c r="J3808" s="25" t="s">
        <v>7288</v>
      </c>
      <c r="K3808" s="25" t="s">
        <v>7289</v>
      </c>
      <c r="L3808" s="25" t="s">
        <v>7259</v>
      </c>
      <c r="M3808" s="21">
        <v>945</v>
      </c>
      <c r="N3808" s="22">
        <v>0</v>
      </c>
      <c r="O3808" s="21">
        <v>945</v>
      </c>
      <c r="P3808" s="21">
        <v>945</v>
      </c>
      <c r="Q3808" s="25" t="s">
        <v>8599</v>
      </c>
      <c r="R3808" s="1" t="str">
        <f t="shared" si="65"/>
        <v>ST10059</v>
      </c>
      <c r="S3808" t="str">
        <f>VLOOKUP(R3808,Data!$C$2:$D$261,2,0)</f>
        <v>Parkwood Manor</v>
      </c>
      <c r="T3808">
        <f>COUNTIF('Feb 2022'!A:A,D3808)+COUNTIF('Mar 2022'!A:A,D3808)+COUNTIF('Apr 2022'!A:A,D3808)+COUNTIF('May 2022'!A:A,D3808)+COUNTIF('June 2022'!A:A,D3808)+COUNTIF('July 2022'!A:A,D3808)+COUNTIF('Aug 2022'!A:A,D3808)+COUNTIF('Sep 2022'!A:A,D3808)+COUNTIF('Oct 2022'!A:A,D3808)+COUNTIF('Dec 2022'!A:A,D3808)</f>
        <v>1</v>
      </c>
      <c r="U3808" t="str">
        <f>VLOOKUP(Q3808,'Capital Lookup'!A:B,2,FALSE)</f>
        <v>No</v>
      </c>
      <c r="V3808" s="2">
        <f>IFERROR(VLOOKUP(LEFT(F3808,10),'Find Purchase Orders'!B:J,9,FALSE),"")</f>
        <v>44768</v>
      </c>
      <c r="W3808" s="25" t="s">
        <v>7261</v>
      </c>
    </row>
    <row r="3809" spans="1:23" hidden="1">
      <c r="A3809" s="25" t="s">
        <v>7261</v>
      </c>
      <c r="B3809" s="25" t="s">
        <v>8342</v>
      </c>
      <c r="C3809" s="25" t="s">
        <v>7264</v>
      </c>
      <c r="D3809" s="25" t="s">
        <v>5751</v>
      </c>
      <c r="E3809" s="25" t="s">
        <v>8229</v>
      </c>
      <c r="F3809" s="25" t="s">
        <v>16109</v>
      </c>
      <c r="G3809" s="25" t="s">
        <v>16110</v>
      </c>
      <c r="H3809" s="21">
        <v>11252.43</v>
      </c>
      <c r="I3809" s="25" t="s">
        <v>7296</v>
      </c>
      <c r="J3809" s="25" t="s">
        <v>7288</v>
      </c>
      <c r="K3809" s="25" t="s">
        <v>7262</v>
      </c>
      <c r="L3809" s="25" t="s">
        <v>7259</v>
      </c>
      <c r="M3809" s="21">
        <v>11252.43</v>
      </c>
      <c r="N3809" s="21">
        <v>11817.43</v>
      </c>
      <c r="O3809" s="21">
        <v>-565</v>
      </c>
      <c r="P3809" s="21">
        <v>11252.43</v>
      </c>
      <c r="Q3809" s="25" t="s">
        <v>8346</v>
      </c>
      <c r="R3809" s="1" t="str">
        <f t="shared" si="65"/>
        <v>ST10025</v>
      </c>
      <c r="S3809" t="str">
        <f>VLOOKUP(R3809,Data!$C$2:$D$261,2,0)</f>
        <v>Don Mills Seniors Apartments</v>
      </c>
      <c r="T3809">
        <f>COUNTIF('Feb 2022'!A:A,D3809)+COUNTIF('Mar 2022'!A:A,D3809)+COUNTIF('Apr 2022'!A:A,D3809)+COUNTIF('May 2022'!A:A,D3809)+COUNTIF('June 2022'!A:A,D3809)+COUNTIF('July 2022'!A:A,D3809)+COUNTIF('Aug 2022'!A:A,D3809)+COUNTIF('Sep 2022'!A:A,D3809)+COUNTIF('Oct 2022'!A:A,D3809)+COUNTIF('Dec 2022'!A:A,D3809)</f>
        <v>1</v>
      </c>
      <c r="U3809" t="str">
        <f>VLOOKUP(Q3809,'Capital Lookup'!A:B,2,FALSE)</f>
        <v>No</v>
      </c>
      <c r="V3809" s="2">
        <f>IFERROR(VLOOKUP(LEFT(F3809,10),'Find Purchase Orders'!B:J,9,FALSE),"")</f>
        <v>44768</v>
      </c>
      <c r="W3809" s="25" t="s">
        <v>7261</v>
      </c>
    </row>
    <row r="3810" spans="1:23" hidden="1">
      <c r="A3810" s="25" t="s">
        <v>7261</v>
      </c>
      <c r="B3810" s="25" t="s">
        <v>8342</v>
      </c>
      <c r="C3810" s="25" t="s">
        <v>7264</v>
      </c>
      <c r="D3810" s="25" t="s">
        <v>5751</v>
      </c>
      <c r="E3810" s="25" t="s">
        <v>8229</v>
      </c>
      <c r="F3810" s="25" t="s">
        <v>16111</v>
      </c>
      <c r="G3810" s="25" t="s">
        <v>16112</v>
      </c>
      <c r="H3810" s="21">
        <v>3202.42</v>
      </c>
      <c r="I3810" s="25" t="s">
        <v>7296</v>
      </c>
      <c r="J3810" s="25" t="s">
        <v>7288</v>
      </c>
      <c r="K3810" s="25" t="s">
        <v>7262</v>
      </c>
      <c r="L3810" s="25" t="s">
        <v>7259</v>
      </c>
      <c r="M3810" s="21">
        <v>3202.42</v>
      </c>
      <c r="N3810" s="21">
        <v>3202.42</v>
      </c>
      <c r="O3810" s="21">
        <v>0</v>
      </c>
      <c r="P3810" s="21">
        <v>3202.42</v>
      </c>
      <c r="Q3810" s="25" t="s">
        <v>8346</v>
      </c>
      <c r="R3810" s="1" t="str">
        <f t="shared" si="65"/>
        <v>ST10025</v>
      </c>
      <c r="S3810" t="str">
        <f>VLOOKUP(R3810,Data!$C$2:$D$261,2,0)</f>
        <v>Don Mills Seniors Apartments</v>
      </c>
      <c r="T3810">
        <f>COUNTIF('Feb 2022'!A:A,D3810)+COUNTIF('Mar 2022'!A:A,D3810)+COUNTIF('Apr 2022'!A:A,D3810)+COUNTIF('May 2022'!A:A,D3810)+COUNTIF('June 2022'!A:A,D3810)+COUNTIF('July 2022'!A:A,D3810)+COUNTIF('Aug 2022'!A:A,D3810)+COUNTIF('Sep 2022'!A:A,D3810)+COUNTIF('Oct 2022'!A:A,D3810)+COUNTIF('Dec 2022'!A:A,D3810)</f>
        <v>1</v>
      </c>
      <c r="U3810" t="str">
        <f>VLOOKUP(Q3810,'Capital Lookup'!A:B,2,FALSE)</f>
        <v>No</v>
      </c>
      <c r="V3810" s="2">
        <f>IFERROR(VLOOKUP(LEFT(F3810,10),'Find Purchase Orders'!B:J,9,FALSE),"")</f>
        <v>44768</v>
      </c>
      <c r="W3810" s="25" t="s">
        <v>7261</v>
      </c>
    </row>
    <row r="3811" spans="1:23" hidden="1">
      <c r="A3811" s="25" t="s">
        <v>7261</v>
      </c>
      <c r="B3811" s="25" t="s">
        <v>8586</v>
      </c>
      <c r="C3811" s="25" t="s">
        <v>7264</v>
      </c>
      <c r="D3811" s="25" t="s">
        <v>5752</v>
      </c>
      <c r="E3811" s="25" t="s">
        <v>11710</v>
      </c>
      <c r="F3811" s="25" t="s">
        <v>16113</v>
      </c>
      <c r="G3811" s="25" t="s">
        <v>16114</v>
      </c>
      <c r="H3811" s="21">
        <v>360.75</v>
      </c>
      <c r="I3811" s="25" t="s">
        <v>7296</v>
      </c>
      <c r="J3811" s="25" t="s">
        <v>7288</v>
      </c>
      <c r="K3811" s="25" t="s">
        <v>7258</v>
      </c>
      <c r="L3811" s="25" t="s">
        <v>7259</v>
      </c>
      <c r="M3811" s="21">
        <v>360.75</v>
      </c>
      <c r="N3811" s="21">
        <v>4110.8100000000004</v>
      </c>
      <c r="O3811" s="21">
        <v>-3750.06</v>
      </c>
      <c r="P3811" s="21">
        <v>360.75</v>
      </c>
      <c r="Q3811" s="25" t="s">
        <v>9452</v>
      </c>
      <c r="R3811" s="1" t="str">
        <f t="shared" si="65"/>
        <v>ST10079</v>
      </c>
      <c r="S3811" t="str">
        <f>VLOOKUP(R3811,Data!$C$2:$D$261,2,0)</f>
        <v>The Bentley Moose Jaw</v>
      </c>
      <c r="T3811">
        <f>COUNTIF('Feb 2022'!A:A,D3811)+COUNTIF('Mar 2022'!A:A,D3811)+COUNTIF('Apr 2022'!A:A,D3811)+COUNTIF('May 2022'!A:A,D3811)+COUNTIF('June 2022'!A:A,D3811)+COUNTIF('July 2022'!A:A,D3811)+COUNTIF('Aug 2022'!A:A,D3811)+COUNTIF('Sep 2022'!A:A,D3811)+COUNTIF('Oct 2022'!A:A,D3811)+COUNTIF('Dec 2022'!A:A,D3811)</f>
        <v>1</v>
      </c>
      <c r="U3811" t="str">
        <f>VLOOKUP(Q3811,'Capital Lookup'!A:B,2,FALSE)</f>
        <v>No</v>
      </c>
      <c r="V3811" s="2">
        <f>IFERROR(VLOOKUP(LEFT(F3811,10),'Find Purchase Orders'!B:J,9,FALSE),"")</f>
        <v>44768</v>
      </c>
      <c r="W3811" s="25" t="s">
        <v>7261</v>
      </c>
    </row>
    <row r="3812" spans="1:23" hidden="1">
      <c r="A3812" s="25" t="s">
        <v>7261</v>
      </c>
      <c r="B3812" s="25" t="s">
        <v>8586</v>
      </c>
      <c r="C3812" s="25" t="s">
        <v>7264</v>
      </c>
      <c r="D3812" s="25" t="s">
        <v>5752</v>
      </c>
      <c r="E3812" s="25" t="s">
        <v>11710</v>
      </c>
      <c r="F3812" s="25" t="s">
        <v>16115</v>
      </c>
      <c r="G3812" s="25" t="s">
        <v>16116</v>
      </c>
      <c r="H3812" s="21">
        <v>3750.05</v>
      </c>
      <c r="I3812" s="25" t="s">
        <v>7296</v>
      </c>
      <c r="J3812" s="25" t="s">
        <v>7288</v>
      </c>
      <c r="K3812" s="25" t="s">
        <v>7262</v>
      </c>
      <c r="L3812" s="25" t="s">
        <v>7259</v>
      </c>
      <c r="M3812" s="21">
        <v>3750.05</v>
      </c>
      <c r="N3812" s="22">
        <v>0</v>
      </c>
      <c r="O3812" s="21">
        <v>3750.05</v>
      </c>
      <c r="P3812" s="21">
        <v>3750.05</v>
      </c>
      <c r="Q3812" s="25" t="s">
        <v>9452</v>
      </c>
      <c r="R3812" s="1" t="str">
        <f t="shared" si="65"/>
        <v>ST10079</v>
      </c>
      <c r="S3812" t="str">
        <f>VLOOKUP(R3812,Data!$C$2:$D$261,2,0)</f>
        <v>The Bentley Moose Jaw</v>
      </c>
      <c r="T3812">
        <f>COUNTIF('Feb 2022'!A:A,D3812)+COUNTIF('Mar 2022'!A:A,D3812)+COUNTIF('Apr 2022'!A:A,D3812)+COUNTIF('May 2022'!A:A,D3812)+COUNTIF('June 2022'!A:A,D3812)+COUNTIF('July 2022'!A:A,D3812)+COUNTIF('Aug 2022'!A:A,D3812)+COUNTIF('Sep 2022'!A:A,D3812)+COUNTIF('Oct 2022'!A:A,D3812)+COUNTIF('Dec 2022'!A:A,D3812)</f>
        <v>1</v>
      </c>
      <c r="U3812" t="str">
        <f>VLOOKUP(Q3812,'Capital Lookup'!A:B,2,FALSE)</f>
        <v>No</v>
      </c>
      <c r="V3812" s="2">
        <f>IFERROR(VLOOKUP(LEFT(F3812,10),'Find Purchase Orders'!B:J,9,FALSE),"")</f>
        <v>44768</v>
      </c>
      <c r="W3812" s="25" t="s">
        <v>7261</v>
      </c>
    </row>
    <row r="3813" spans="1:23" hidden="1">
      <c r="A3813" s="25" t="s">
        <v>7478</v>
      </c>
      <c r="B3813" s="25" t="s">
        <v>8879</v>
      </c>
      <c r="C3813" s="25" t="s">
        <v>8058</v>
      </c>
      <c r="D3813" s="25" t="s">
        <v>5801</v>
      </c>
      <c r="E3813" s="25" t="s">
        <v>8577</v>
      </c>
      <c r="F3813" s="25" t="s">
        <v>16117</v>
      </c>
      <c r="G3813" s="25" t="s">
        <v>16118</v>
      </c>
      <c r="H3813" s="21">
        <v>25760</v>
      </c>
      <c r="I3813" s="25" t="s">
        <v>7287</v>
      </c>
      <c r="J3813" s="25" t="s">
        <v>7288</v>
      </c>
      <c r="K3813" s="25" t="s">
        <v>7510</v>
      </c>
      <c r="L3813" s="25" t="s">
        <v>8176</v>
      </c>
      <c r="M3813" s="21">
        <v>25760</v>
      </c>
      <c r="N3813" s="22">
        <v>0</v>
      </c>
      <c r="O3813" s="21">
        <v>25760</v>
      </c>
      <c r="P3813" s="21">
        <v>2760</v>
      </c>
      <c r="Q3813" s="25" t="s">
        <v>16119</v>
      </c>
      <c r="R3813" s="1" t="str">
        <f t="shared" si="65"/>
        <v>ST10191</v>
      </c>
      <c r="S3813" t="str">
        <f>VLOOKUP(R3813,Data!$C$2:$D$261,2,0)</f>
        <v>Beacon Hill Lodge</v>
      </c>
      <c r="T3813">
        <f>COUNTIF('Feb 2022'!A:A,D3813)+COUNTIF('Mar 2022'!A:A,D3813)+COUNTIF('Apr 2022'!A:A,D3813)+COUNTIF('May 2022'!A:A,D3813)+COUNTIF('June 2022'!A:A,D3813)+COUNTIF('July 2022'!A:A,D3813)+COUNTIF('Aug 2022'!A:A,D3813)+COUNTIF('Sep 2022'!A:A,D3813)+COUNTIF('Oct 2022'!A:A,D3813)+COUNTIF('Dec 2022'!A:A,D3813)</f>
        <v>1</v>
      </c>
      <c r="U3813" t="str">
        <f>VLOOKUP(Q3813,'Capital Lookup'!A:B,2,FALSE)</f>
        <v>No</v>
      </c>
      <c r="V3813" s="2">
        <f>IFERROR(VLOOKUP(LEFT(F3813,10),'Find Purchase Orders'!B:J,9,FALSE),"")</f>
        <v>44782</v>
      </c>
      <c r="W3813" s="25" t="s">
        <v>7261</v>
      </c>
    </row>
    <row r="3814" spans="1:23" hidden="1">
      <c r="A3814" s="25" t="s">
        <v>7478</v>
      </c>
      <c r="B3814" s="25" t="s">
        <v>8884</v>
      </c>
      <c r="C3814" s="25" t="s">
        <v>8058</v>
      </c>
      <c r="D3814" s="25" t="s">
        <v>5802</v>
      </c>
      <c r="E3814" s="25" t="s">
        <v>8577</v>
      </c>
      <c r="F3814" s="25" t="s">
        <v>16120</v>
      </c>
      <c r="G3814" s="25" t="s">
        <v>16121</v>
      </c>
      <c r="H3814" s="21">
        <v>17740.8</v>
      </c>
      <c r="I3814" s="25" t="s">
        <v>7296</v>
      </c>
      <c r="J3814" s="25" t="s">
        <v>7288</v>
      </c>
      <c r="K3814" s="25" t="s">
        <v>7733</v>
      </c>
      <c r="L3814" s="25" t="s">
        <v>7734</v>
      </c>
      <c r="M3814" s="21">
        <v>17740.8</v>
      </c>
      <c r="N3814" s="21">
        <v>17740.8</v>
      </c>
      <c r="O3814" s="21">
        <v>0</v>
      </c>
      <c r="P3814" s="21">
        <v>17740.8</v>
      </c>
      <c r="Q3814" s="25" t="s">
        <v>16122</v>
      </c>
      <c r="R3814" s="1" t="str">
        <f t="shared" si="65"/>
        <v>ST10196</v>
      </c>
      <c r="S3814" t="str">
        <f>VLOOKUP(R3814,Data!$C$2:$D$261,2,0)</f>
        <v>Kildonan Personal Care Home</v>
      </c>
      <c r="T3814">
        <f>COUNTIF('Feb 2022'!A:A,D3814)+COUNTIF('Mar 2022'!A:A,D3814)+COUNTIF('Apr 2022'!A:A,D3814)+COUNTIF('May 2022'!A:A,D3814)+COUNTIF('June 2022'!A:A,D3814)+COUNTIF('July 2022'!A:A,D3814)+COUNTIF('Aug 2022'!A:A,D3814)+COUNTIF('Sep 2022'!A:A,D3814)+COUNTIF('Oct 2022'!A:A,D3814)+COUNTIF('Dec 2022'!A:A,D3814)</f>
        <v>1</v>
      </c>
      <c r="U3814" t="str">
        <f>VLOOKUP(Q3814,'Capital Lookup'!A:B,2,FALSE)</f>
        <v>No</v>
      </c>
      <c r="V3814" s="2">
        <f>IFERROR(VLOOKUP(LEFT(F3814,10),'Find Purchase Orders'!B:J,9,FALSE),"")</f>
        <v>44782</v>
      </c>
      <c r="W3814" s="25" t="s">
        <v>7261</v>
      </c>
    </row>
    <row r="3815" spans="1:23" hidden="1">
      <c r="A3815" s="25" t="s">
        <v>7478</v>
      </c>
      <c r="B3815" s="25" t="s">
        <v>8889</v>
      </c>
      <c r="C3815" s="25" t="s">
        <v>8058</v>
      </c>
      <c r="D3815" s="25" t="s">
        <v>5779</v>
      </c>
      <c r="E3815" s="25" t="s">
        <v>8577</v>
      </c>
      <c r="F3815" s="25" t="s">
        <v>16123</v>
      </c>
      <c r="G3815" s="25" t="s">
        <v>16124</v>
      </c>
      <c r="H3815" s="21">
        <v>11814.17</v>
      </c>
      <c r="I3815" s="25" t="s">
        <v>7296</v>
      </c>
      <c r="J3815" s="25" t="s">
        <v>7288</v>
      </c>
      <c r="K3815" s="25" t="s">
        <v>7495</v>
      </c>
      <c r="L3815" s="25" t="s">
        <v>7740</v>
      </c>
      <c r="M3815" s="21">
        <v>11814.17</v>
      </c>
      <c r="N3815" s="21">
        <v>16688</v>
      </c>
      <c r="O3815" s="21">
        <v>-4873.83</v>
      </c>
      <c r="P3815" s="21">
        <v>11814.17</v>
      </c>
      <c r="Q3815" s="25" t="s">
        <v>16125</v>
      </c>
      <c r="R3815" s="1" t="str">
        <f t="shared" si="65"/>
        <v>ST10192</v>
      </c>
      <c r="S3815" t="str">
        <f>VLOOKUP(R3815,Data!$C$2:$D$261,2,0)</f>
        <v>Valleyview Care Centre</v>
      </c>
      <c r="T3815">
        <f>COUNTIF('Feb 2022'!A:A,D3815)+COUNTIF('Mar 2022'!A:A,D3815)+COUNTIF('Apr 2022'!A:A,D3815)+COUNTIF('May 2022'!A:A,D3815)+COUNTIF('June 2022'!A:A,D3815)+COUNTIF('July 2022'!A:A,D3815)+COUNTIF('Aug 2022'!A:A,D3815)+COUNTIF('Sep 2022'!A:A,D3815)+COUNTIF('Oct 2022'!A:A,D3815)+COUNTIF('Dec 2022'!A:A,D3815)</f>
        <v>1</v>
      </c>
      <c r="U3815" t="str">
        <f>VLOOKUP(Q3815,'Capital Lookup'!A:B,2,FALSE)</f>
        <v>No</v>
      </c>
      <c r="V3815" s="2">
        <f>IFERROR(VLOOKUP(LEFT(F3815,10),'Find Purchase Orders'!B:J,9,FALSE),"")</f>
        <v>44777</v>
      </c>
      <c r="W3815" s="25" t="s">
        <v>7261</v>
      </c>
    </row>
    <row r="3816" spans="1:23" hidden="1">
      <c r="A3816" s="25" t="s">
        <v>7261</v>
      </c>
      <c r="B3816" s="25" t="s">
        <v>8586</v>
      </c>
      <c r="C3816" s="25" t="s">
        <v>7264</v>
      </c>
      <c r="D3816" s="25" t="s">
        <v>5803</v>
      </c>
      <c r="E3816" s="25" t="s">
        <v>8577</v>
      </c>
      <c r="F3816" s="25" t="s">
        <v>16126</v>
      </c>
      <c r="G3816" s="25" t="s">
        <v>16127</v>
      </c>
      <c r="H3816" s="21">
        <v>6560.28</v>
      </c>
      <c r="I3816" s="25" t="s">
        <v>7287</v>
      </c>
      <c r="J3816" s="25" t="s">
        <v>7288</v>
      </c>
      <c r="K3816" s="25" t="s">
        <v>7495</v>
      </c>
      <c r="L3816" s="25" t="s">
        <v>7740</v>
      </c>
      <c r="M3816" s="21">
        <v>6560.28</v>
      </c>
      <c r="N3816" s="22">
        <v>0</v>
      </c>
      <c r="O3816" s="21">
        <v>6560.28</v>
      </c>
      <c r="P3816" s="21">
        <v>650.12</v>
      </c>
      <c r="Q3816" s="25" t="s">
        <v>16128</v>
      </c>
      <c r="R3816" s="1" t="str">
        <f t="shared" si="65"/>
        <v>ST10079</v>
      </c>
      <c r="S3816" t="str">
        <f>VLOOKUP(R3816,Data!$C$2:$D$261,2,0)</f>
        <v>The Bentley Moose Jaw</v>
      </c>
      <c r="T3816">
        <f>COUNTIF('Feb 2022'!A:A,D3816)+COUNTIF('Mar 2022'!A:A,D3816)+COUNTIF('Apr 2022'!A:A,D3816)+COUNTIF('May 2022'!A:A,D3816)+COUNTIF('June 2022'!A:A,D3816)+COUNTIF('July 2022'!A:A,D3816)+COUNTIF('Aug 2022'!A:A,D3816)+COUNTIF('Sep 2022'!A:A,D3816)+COUNTIF('Oct 2022'!A:A,D3816)+COUNTIF('Dec 2022'!A:A,D3816)</f>
        <v>1</v>
      </c>
      <c r="U3816" t="str">
        <f>VLOOKUP(Q3816,'Capital Lookup'!A:B,2,FALSE)</f>
        <v>No</v>
      </c>
      <c r="V3816" s="2">
        <f>IFERROR(VLOOKUP(LEFT(F3816,10),'Find Purchase Orders'!B:J,9,FALSE),"")</f>
        <v>44785</v>
      </c>
      <c r="W3816" s="25" t="s">
        <v>7261</v>
      </c>
    </row>
    <row r="3817" spans="1:23" hidden="1">
      <c r="A3817" s="25" t="s">
        <v>7261</v>
      </c>
      <c r="B3817" s="25" t="s">
        <v>8133</v>
      </c>
      <c r="C3817" s="25" t="s">
        <v>7264</v>
      </c>
      <c r="D3817" s="25" t="s">
        <v>5753</v>
      </c>
      <c r="E3817" s="25" t="s">
        <v>8577</v>
      </c>
      <c r="F3817" s="25" t="s">
        <v>16129</v>
      </c>
      <c r="G3817" s="25" t="s">
        <v>16130</v>
      </c>
      <c r="H3817" s="21">
        <v>9307.2000000000007</v>
      </c>
      <c r="I3817" s="25" t="s">
        <v>7296</v>
      </c>
      <c r="J3817" s="25" t="s">
        <v>7288</v>
      </c>
      <c r="K3817" s="25" t="s">
        <v>7495</v>
      </c>
      <c r="L3817" s="25" t="s">
        <v>7740</v>
      </c>
      <c r="M3817" s="21">
        <v>9307.2000000000007</v>
      </c>
      <c r="N3817" s="21">
        <v>9010.41</v>
      </c>
      <c r="O3817" s="21">
        <v>296.79000000000002</v>
      </c>
      <c r="P3817" s="21">
        <v>9307.2000000000007</v>
      </c>
      <c r="Q3817" s="25" t="s">
        <v>16131</v>
      </c>
      <c r="R3817" s="1" t="str">
        <f t="shared" si="65"/>
        <v>ST10076</v>
      </c>
      <c r="S3817" t="str">
        <f>VLOOKUP(R3817,Data!$C$2:$D$261,2,0)</f>
        <v>The Wellington</v>
      </c>
      <c r="T3817">
        <f>COUNTIF('Feb 2022'!A:A,D3817)+COUNTIF('Mar 2022'!A:A,D3817)+COUNTIF('Apr 2022'!A:A,D3817)+COUNTIF('May 2022'!A:A,D3817)+COUNTIF('June 2022'!A:A,D3817)+COUNTIF('July 2022'!A:A,D3817)+COUNTIF('Aug 2022'!A:A,D3817)+COUNTIF('Sep 2022'!A:A,D3817)+COUNTIF('Oct 2022'!A:A,D3817)+COUNTIF('Dec 2022'!A:A,D3817)</f>
        <v>1</v>
      </c>
      <c r="U3817" t="str">
        <f>VLOOKUP(Q3817,'Capital Lookup'!A:B,2,FALSE)</f>
        <v>No</v>
      </c>
      <c r="V3817" s="2">
        <f>IFERROR(VLOOKUP(LEFT(F3817,10),'Find Purchase Orders'!B:J,9,FALSE),"")</f>
        <v>44769</v>
      </c>
      <c r="W3817" s="25" t="s">
        <v>7261</v>
      </c>
    </row>
    <row r="3818" spans="1:23" hidden="1">
      <c r="A3818" s="25" t="s">
        <v>7261</v>
      </c>
      <c r="B3818" s="25" t="s">
        <v>8662</v>
      </c>
      <c r="C3818" s="25" t="s">
        <v>7264</v>
      </c>
      <c r="D3818" s="25" t="s">
        <v>16132</v>
      </c>
      <c r="E3818" s="25" t="s">
        <v>14865</v>
      </c>
      <c r="H3818" s="21">
        <v>5058.99</v>
      </c>
      <c r="I3818" s="25" t="s">
        <v>7257</v>
      </c>
      <c r="K3818" s="25" t="s">
        <v>7289</v>
      </c>
      <c r="L3818" s="25" t="s">
        <v>20</v>
      </c>
      <c r="M3818" s="22">
        <v>0</v>
      </c>
      <c r="N3818" s="22">
        <v>0</v>
      </c>
      <c r="O3818" s="21">
        <v>0</v>
      </c>
      <c r="P3818" s="21">
        <v>501.34</v>
      </c>
      <c r="Q3818" s="25"/>
      <c r="R3818" s="1" t="str">
        <f t="shared" si="65"/>
        <v>ST10084</v>
      </c>
      <c r="S3818" t="str">
        <f>VLOOKUP(R3818,Data!$C$2:$D$261,2,0)</f>
        <v>Bentley Saskatoon</v>
      </c>
      <c r="T3818">
        <f>COUNTIF('Feb 2022'!A:A,D3818)+COUNTIF('Mar 2022'!A:A,D3818)+COUNTIF('Apr 2022'!A:A,D3818)+COUNTIF('May 2022'!A:A,D3818)+COUNTIF('June 2022'!A:A,D3818)+COUNTIF('July 2022'!A:A,D3818)+COUNTIF('Aug 2022'!A:A,D3818)+COUNTIF('Sep 2022'!A:A,D3818)+COUNTIF('Oct 2022'!A:A,D3818)+COUNTIF('Dec 2022'!A:A,D3818)</f>
        <v>0</v>
      </c>
      <c r="U3818" t="e">
        <f>VLOOKUP(Q3818,'Capital Lookup'!A:B,2,FALSE)</f>
        <v>#N/A</v>
      </c>
      <c r="V3818" s="2" t="str">
        <f>IFERROR(VLOOKUP(LEFT(F3818,10),'Find Purchase Orders'!B:J,9,FALSE),"")</f>
        <v/>
      </c>
      <c r="W3818" s="25" t="s">
        <v>7261</v>
      </c>
    </row>
    <row r="3819" spans="1:23" hidden="1">
      <c r="A3819" s="25" t="s">
        <v>8661</v>
      </c>
      <c r="B3819" s="25" t="s">
        <v>8662</v>
      </c>
      <c r="C3819" s="25" t="s">
        <v>7264</v>
      </c>
      <c r="D3819" s="25" t="s">
        <v>16133</v>
      </c>
      <c r="E3819" s="25" t="s">
        <v>14865</v>
      </c>
      <c r="H3819" s="21">
        <v>7113.28</v>
      </c>
      <c r="I3819" s="25" t="s">
        <v>7257</v>
      </c>
      <c r="K3819" s="25" t="s">
        <v>7289</v>
      </c>
      <c r="L3819" s="25" t="s">
        <v>20</v>
      </c>
      <c r="M3819" s="22">
        <v>0</v>
      </c>
      <c r="N3819" s="22">
        <v>0</v>
      </c>
      <c r="O3819" s="21">
        <v>0</v>
      </c>
      <c r="P3819" s="21">
        <v>704.92</v>
      </c>
      <c r="Q3819" s="25"/>
      <c r="R3819" s="1" t="str">
        <f t="shared" si="65"/>
        <v>ST10084</v>
      </c>
      <c r="S3819" t="str">
        <f>VLOOKUP(R3819,Data!$C$2:$D$261,2,0)</f>
        <v>Bentley Saskatoon</v>
      </c>
      <c r="T3819">
        <f>COUNTIF('Feb 2022'!A:A,D3819)+COUNTIF('Mar 2022'!A:A,D3819)+COUNTIF('Apr 2022'!A:A,D3819)+COUNTIF('May 2022'!A:A,D3819)+COUNTIF('June 2022'!A:A,D3819)+COUNTIF('July 2022'!A:A,D3819)+COUNTIF('Aug 2022'!A:A,D3819)+COUNTIF('Sep 2022'!A:A,D3819)+COUNTIF('Oct 2022'!A:A,D3819)+COUNTIF('Dec 2022'!A:A,D3819)</f>
        <v>0</v>
      </c>
      <c r="U3819" t="e">
        <f>VLOOKUP(Q3819,'Capital Lookup'!A:B,2,FALSE)</f>
        <v>#N/A</v>
      </c>
      <c r="V3819" s="2" t="str">
        <f>IFERROR(VLOOKUP(LEFT(F3819,10),'Find Purchase Orders'!B:J,9,FALSE),"")</f>
        <v/>
      </c>
      <c r="W3819" s="25" t="s">
        <v>7261</v>
      </c>
    </row>
    <row r="3820" spans="1:23" hidden="1">
      <c r="A3820" s="25" t="s">
        <v>8661</v>
      </c>
      <c r="B3820" s="25" t="s">
        <v>8662</v>
      </c>
      <c r="C3820" s="25" t="s">
        <v>7264</v>
      </c>
      <c r="D3820" s="25" t="s">
        <v>16134</v>
      </c>
      <c r="E3820" s="25" t="s">
        <v>14865</v>
      </c>
      <c r="H3820" s="21">
        <v>1354.2</v>
      </c>
      <c r="I3820" s="25" t="s">
        <v>7257</v>
      </c>
      <c r="K3820" s="25" t="s">
        <v>7289</v>
      </c>
      <c r="L3820" s="25" t="s">
        <v>20</v>
      </c>
      <c r="M3820" s="22">
        <v>0</v>
      </c>
      <c r="N3820" s="22">
        <v>0</v>
      </c>
      <c r="O3820" s="21">
        <v>0</v>
      </c>
      <c r="P3820" s="21">
        <v>134.19999999999999</v>
      </c>
      <c r="Q3820" s="25"/>
      <c r="R3820" s="1" t="str">
        <f t="shared" si="65"/>
        <v>ST10084</v>
      </c>
      <c r="S3820" t="str">
        <f>VLOOKUP(R3820,Data!$C$2:$D$261,2,0)</f>
        <v>Bentley Saskatoon</v>
      </c>
      <c r="T3820">
        <f>COUNTIF('Feb 2022'!A:A,D3820)+COUNTIF('Mar 2022'!A:A,D3820)+COUNTIF('Apr 2022'!A:A,D3820)+COUNTIF('May 2022'!A:A,D3820)+COUNTIF('June 2022'!A:A,D3820)+COUNTIF('July 2022'!A:A,D3820)+COUNTIF('Aug 2022'!A:A,D3820)+COUNTIF('Sep 2022'!A:A,D3820)+COUNTIF('Oct 2022'!A:A,D3820)+COUNTIF('Dec 2022'!A:A,D3820)</f>
        <v>0</v>
      </c>
      <c r="U3820" t="e">
        <f>VLOOKUP(Q3820,'Capital Lookup'!A:B,2,FALSE)</f>
        <v>#N/A</v>
      </c>
      <c r="V3820" s="2" t="str">
        <f>IFERROR(VLOOKUP(LEFT(F3820,10),'Find Purchase Orders'!B:J,9,FALSE),"")</f>
        <v/>
      </c>
      <c r="W3820" s="25" t="s">
        <v>7261</v>
      </c>
    </row>
    <row r="3821" spans="1:23" hidden="1">
      <c r="A3821" s="25" t="s">
        <v>7261</v>
      </c>
      <c r="B3821" s="25" t="s">
        <v>7513</v>
      </c>
      <c r="C3821" s="25" t="s">
        <v>7264</v>
      </c>
      <c r="D3821" s="25" t="s">
        <v>5754</v>
      </c>
      <c r="E3821" s="25" t="s">
        <v>11892</v>
      </c>
      <c r="F3821" s="25" t="s">
        <v>16135</v>
      </c>
      <c r="G3821" s="25" t="s">
        <v>10347</v>
      </c>
      <c r="H3821" s="21">
        <v>6877.13</v>
      </c>
      <c r="I3821" s="25" t="s">
        <v>7296</v>
      </c>
      <c r="J3821" s="25" t="s">
        <v>7288</v>
      </c>
      <c r="K3821" s="25" t="s">
        <v>7262</v>
      </c>
      <c r="L3821" s="25" t="s">
        <v>7259</v>
      </c>
      <c r="M3821" s="21">
        <v>6877.13</v>
      </c>
      <c r="N3821" s="21">
        <v>6877.13</v>
      </c>
      <c r="O3821" s="21">
        <v>0</v>
      </c>
      <c r="P3821" s="21">
        <v>6877.13</v>
      </c>
      <c r="Q3821" s="25" t="s">
        <v>11894</v>
      </c>
      <c r="R3821" s="1" t="str">
        <f t="shared" si="65"/>
        <v>ST10043</v>
      </c>
      <c r="S3821" t="str">
        <f>VLOOKUP(R3821,Data!$C$2:$D$261,2,0)</f>
        <v>Hunt Club Manor</v>
      </c>
      <c r="T3821">
        <f>COUNTIF('Feb 2022'!A:A,D3821)+COUNTIF('Mar 2022'!A:A,D3821)+COUNTIF('Apr 2022'!A:A,D3821)+COUNTIF('May 2022'!A:A,D3821)+COUNTIF('June 2022'!A:A,D3821)+COUNTIF('July 2022'!A:A,D3821)+COUNTIF('Aug 2022'!A:A,D3821)+COUNTIF('Sep 2022'!A:A,D3821)+COUNTIF('Oct 2022'!A:A,D3821)+COUNTIF('Dec 2022'!A:A,D3821)</f>
        <v>1</v>
      </c>
      <c r="U3821" t="str">
        <f>VLOOKUP(Q3821,'Capital Lookup'!A:B,2,FALSE)</f>
        <v>No</v>
      </c>
      <c r="V3821" s="2">
        <f>IFERROR(VLOOKUP(LEFT(F3821,10),'Find Purchase Orders'!B:J,9,FALSE),"")</f>
        <v>44768</v>
      </c>
      <c r="W3821" s="25" t="s">
        <v>7261</v>
      </c>
    </row>
    <row r="3822" spans="1:23" hidden="1">
      <c r="A3822" s="25" t="s">
        <v>7261</v>
      </c>
      <c r="B3822" s="25" t="s">
        <v>7513</v>
      </c>
      <c r="C3822" s="25" t="s">
        <v>7264</v>
      </c>
      <c r="D3822" s="25" t="s">
        <v>5754</v>
      </c>
      <c r="E3822" s="25" t="s">
        <v>11892</v>
      </c>
      <c r="F3822" s="25" t="s">
        <v>16136</v>
      </c>
      <c r="G3822" s="25" t="s">
        <v>9387</v>
      </c>
      <c r="H3822" s="21">
        <v>2409.73</v>
      </c>
      <c r="I3822" s="25" t="s">
        <v>7296</v>
      </c>
      <c r="J3822" s="25" t="s">
        <v>7288</v>
      </c>
      <c r="K3822" s="25" t="s">
        <v>7262</v>
      </c>
      <c r="L3822" s="25" t="s">
        <v>7259</v>
      </c>
      <c r="M3822" s="21">
        <v>2409.73</v>
      </c>
      <c r="N3822" s="21">
        <v>2409.73</v>
      </c>
      <c r="O3822" s="21">
        <v>0</v>
      </c>
      <c r="P3822" s="21">
        <v>2409.73</v>
      </c>
      <c r="Q3822" s="25" t="s">
        <v>11894</v>
      </c>
      <c r="R3822" s="1" t="str">
        <f t="shared" si="65"/>
        <v>ST10043</v>
      </c>
      <c r="S3822" t="str">
        <f>VLOOKUP(R3822,Data!$C$2:$D$261,2,0)</f>
        <v>Hunt Club Manor</v>
      </c>
      <c r="T3822">
        <f>COUNTIF('Feb 2022'!A:A,D3822)+COUNTIF('Mar 2022'!A:A,D3822)+COUNTIF('Apr 2022'!A:A,D3822)+COUNTIF('May 2022'!A:A,D3822)+COUNTIF('June 2022'!A:A,D3822)+COUNTIF('July 2022'!A:A,D3822)+COUNTIF('Aug 2022'!A:A,D3822)+COUNTIF('Sep 2022'!A:A,D3822)+COUNTIF('Oct 2022'!A:A,D3822)+COUNTIF('Dec 2022'!A:A,D3822)</f>
        <v>1</v>
      </c>
      <c r="U3822" t="str">
        <f>VLOOKUP(Q3822,'Capital Lookup'!A:B,2,FALSE)</f>
        <v>No</v>
      </c>
      <c r="V3822" s="2">
        <f>IFERROR(VLOOKUP(LEFT(F3822,10),'Find Purchase Orders'!B:J,9,FALSE),"")</f>
        <v>44768</v>
      </c>
      <c r="W3822" s="25" t="s">
        <v>7261</v>
      </c>
    </row>
    <row r="3823" spans="1:23" hidden="1">
      <c r="A3823" s="25" t="s">
        <v>7261</v>
      </c>
      <c r="B3823" s="25" t="s">
        <v>7513</v>
      </c>
      <c r="C3823" s="25" t="s">
        <v>7264</v>
      </c>
      <c r="D3823" s="25" t="s">
        <v>5756</v>
      </c>
      <c r="E3823" s="25" t="s">
        <v>11892</v>
      </c>
      <c r="F3823" s="25" t="s">
        <v>16137</v>
      </c>
      <c r="G3823" s="25" t="s">
        <v>7347</v>
      </c>
      <c r="H3823" s="21">
        <v>491.55</v>
      </c>
      <c r="I3823" s="25" t="s">
        <v>7296</v>
      </c>
      <c r="J3823" s="25" t="s">
        <v>7288</v>
      </c>
      <c r="K3823" s="25" t="s">
        <v>7258</v>
      </c>
      <c r="L3823" s="25" t="s">
        <v>7259</v>
      </c>
      <c r="M3823" s="21">
        <v>491.55</v>
      </c>
      <c r="N3823" s="21">
        <v>491.55</v>
      </c>
      <c r="O3823" s="21">
        <v>0</v>
      </c>
      <c r="P3823" s="21">
        <v>491.55</v>
      </c>
      <c r="Q3823" s="25" t="s">
        <v>11894</v>
      </c>
      <c r="R3823" s="1" t="str">
        <f t="shared" si="65"/>
        <v>ST10043</v>
      </c>
      <c r="S3823" t="str">
        <f>VLOOKUP(R3823,Data!$C$2:$D$261,2,0)</f>
        <v>Hunt Club Manor</v>
      </c>
      <c r="T3823">
        <f>COUNTIF('Feb 2022'!A:A,D3823)+COUNTIF('Mar 2022'!A:A,D3823)+COUNTIF('Apr 2022'!A:A,D3823)+COUNTIF('May 2022'!A:A,D3823)+COUNTIF('June 2022'!A:A,D3823)+COUNTIF('July 2022'!A:A,D3823)+COUNTIF('Aug 2022'!A:A,D3823)+COUNTIF('Sep 2022'!A:A,D3823)+COUNTIF('Oct 2022'!A:A,D3823)+COUNTIF('Dec 2022'!A:A,D3823)</f>
        <v>1</v>
      </c>
      <c r="U3823" t="str">
        <f>VLOOKUP(Q3823,'Capital Lookup'!A:B,2,FALSE)</f>
        <v>No</v>
      </c>
      <c r="V3823" s="2">
        <f>IFERROR(VLOOKUP(LEFT(F3823,10),'Find Purchase Orders'!B:J,9,FALSE),"")</f>
        <v>44768</v>
      </c>
      <c r="W3823" s="25" t="s">
        <v>7261</v>
      </c>
    </row>
    <row r="3824" spans="1:23" hidden="1">
      <c r="A3824" s="25" t="s">
        <v>7261</v>
      </c>
      <c r="B3824" s="25" t="s">
        <v>7513</v>
      </c>
      <c r="C3824" s="25" t="s">
        <v>7264</v>
      </c>
      <c r="D3824" s="25" t="s">
        <v>5756</v>
      </c>
      <c r="E3824" s="25" t="s">
        <v>11892</v>
      </c>
      <c r="F3824" s="25" t="s">
        <v>16138</v>
      </c>
      <c r="G3824" s="25" t="s">
        <v>7350</v>
      </c>
      <c r="H3824" s="21">
        <v>153.96</v>
      </c>
      <c r="I3824" s="25" t="s">
        <v>7296</v>
      </c>
      <c r="J3824" s="25" t="s">
        <v>7288</v>
      </c>
      <c r="K3824" s="25" t="s">
        <v>7258</v>
      </c>
      <c r="L3824" s="25" t="s">
        <v>7259</v>
      </c>
      <c r="M3824" s="21">
        <v>153.96</v>
      </c>
      <c r="N3824" s="21">
        <v>153.96</v>
      </c>
      <c r="O3824" s="21">
        <v>0</v>
      </c>
      <c r="P3824" s="21">
        <v>153.96</v>
      </c>
      <c r="Q3824" s="25" t="s">
        <v>11894</v>
      </c>
      <c r="R3824" s="1" t="str">
        <f t="shared" si="65"/>
        <v>ST10043</v>
      </c>
      <c r="S3824" t="str">
        <f>VLOOKUP(R3824,Data!$C$2:$D$261,2,0)</f>
        <v>Hunt Club Manor</v>
      </c>
      <c r="T3824">
        <f>COUNTIF('Feb 2022'!A:A,D3824)+COUNTIF('Mar 2022'!A:A,D3824)+COUNTIF('Apr 2022'!A:A,D3824)+COUNTIF('May 2022'!A:A,D3824)+COUNTIF('June 2022'!A:A,D3824)+COUNTIF('July 2022'!A:A,D3824)+COUNTIF('Aug 2022'!A:A,D3824)+COUNTIF('Sep 2022'!A:A,D3824)+COUNTIF('Oct 2022'!A:A,D3824)+COUNTIF('Dec 2022'!A:A,D3824)</f>
        <v>1</v>
      </c>
      <c r="U3824" t="str">
        <f>VLOOKUP(Q3824,'Capital Lookup'!A:B,2,FALSE)</f>
        <v>No</v>
      </c>
      <c r="V3824" s="2">
        <f>IFERROR(VLOOKUP(LEFT(F3824,10),'Find Purchase Orders'!B:J,9,FALSE),"")</f>
        <v>44768</v>
      </c>
      <c r="W3824" s="25" t="s">
        <v>7261</v>
      </c>
    </row>
    <row r="3825" spans="1:23" hidden="1">
      <c r="A3825" s="25" t="s">
        <v>7261</v>
      </c>
      <c r="B3825" s="25" t="s">
        <v>7513</v>
      </c>
      <c r="C3825" s="25" t="s">
        <v>7264</v>
      </c>
      <c r="D3825" s="25" t="s">
        <v>5756</v>
      </c>
      <c r="E3825" s="25" t="s">
        <v>11892</v>
      </c>
      <c r="F3825" s="25" t="s">
        <v>16139</v>
      </c>
      <c r="G3825" s="25" t="s">
        <v>8286</v>
      </c>
      <c r="H3825" s="21">
        <v>7330.09</v>
      </c>
      <c r="I3825" s="25" t="s">
        <v>7296</v>
      </c>
      <c r="J3825" s="25" t="s">
        <v>7288</v>
      </c>
      <c r="K3825" s="25" t="s">
        <v>7262</v>
      </c>
      <c r="L3825" s="25" t="s">
        <v>7259</v>
      </c>
      <c r="M3825" s="21">
        <v>7330.09</v>
      </c>
      <c r="N3825" s="21">
        <v>7330.09</v>
      </c>
      <c r="O3825" s="21">
        <v>0</v>
      </c>
      <c r="P3825" s="21">
        <v>7330.09</v>
      </c>
      <c r="Q3825" s="25" t="s">
        <v>11894</v>
      </c>
      <c r="R3825" s="1" t="str">
        <f t="shared" si="65"/>
        <v>ST10043</v>
      </c>
      <c r="S3825" t="str">
        <f>VLOOKUP(R3825,Data!$C$2:$D$261,2,0)</f>
        <v>Hunt Club Manor</v>
      </c>
      <c r="T3825">
        <f>COUNTIF('Feb 2022'!A:A,D3825)+COUNTIF('Mar 2022'!A:A,D3825)+COUNTIF('Apr 2022'!A:A,D3825)+COUNTIF('May 2022'!A:A,D3825)+COUNTIF('June 2022'!A:A,D3825)+COUNTIF('July 2022'!A:A,D3825)+COUNTIF('Aug 2022'!A:A,D3825)+COUNTIF('Sep 2022'!A:A,D3825)+COUNTIF('Oct 2022'!A:A,D3825)+COUNTIF('Dec 2022'!A:A,D3825)</f>
        <v>1</v>
      </c>
      <c r="U3825" t="str">
        <f>VLOOKUP(Q3825,'Capital Lookup'!A:B,2,FALSE)</f>
        <v>No</v>
      </c>
      <c r="V3825" s="2">
        <f>IFERROR(VLOOKUP(LEFT(F3825,10),'Find Purchase Orders'!B:J,9,FALSE),"")</f>
        <v>44768</v>
      </c>
      <c r="W3825" s="25" t="s">
        <v>7261</v>
      </c>
    </row>
    <row r="3826" spans="1:23" hidden="1">
      <c r="A3826" s="25" t="s">
        <v>7261</v>
      </c>
      <c r="B3826" s="25" t="s">
        <v>7513</v>
      </c>
      <c r="C3826" s="25" t="s">
        <v>7264</v>
      </c>
      <c r="D3826" s="25" t="s">
        <v>5756</v>
      </c>
      <c r="E3826" s="25" t="s">
        <v>11892</v>
      </c>
      <c r="F3826" s="25" t="s">
        <v>16140</v>
      </c>
      <c r="G3826" s="25" t="s">
        <v>7354</v>
      </c>
      <c r="H3826" s="21">
        <v>1322.1</v>
      </c>
      <c r="I3826" s="25" t="s">
        <v>7296</v>
      </c>
      <c r="J3826" s="25" t="s">
        <v>7288</v>
      </c>
      <c r="K3826" s="25" t="s">
        <v>7262</v>
      </c>
      <c r="L3826" s="25" t="s">
        <v>7259</v>
      </c>
      <c r="M3826" s="21">
        <v>1322.1</v>
      </c>
      <c r="N3826" s="21">
        <v>1322.1</v>
      </c>
      <c r="O3826" s="21">
        <v>0</v>
      </c>
      <c r="P3826" s="21">
        <v>1322.1</v>
      </c>
      <c r="Q3826" s="25" t="s">
        <v>11894</v>
      </c>
      <c r="R3826" s="1" t="str">
        <f t="shared" ref="R3826:R3843" si="66">CONCATENATE("ST",LEFT(B3826,5))</f>
        <v>ST10043</v>
      </c>
      <c r="S3826" t="str">
        <f>VLOOKUP(R3826,Data!$C$2:$D$261,2,0)</f>
        <v>Hunt Club Manor</v>
      </c>
      <c r="T3826">
        <f>COUNTIF('Feb 2022'!A:A,D3826)+COUNTIF('Mar 2022'!A:A,D3826)+COUNTIF('Apr 2022'!A:A,D3826)+COUNTIF('May 2022'!A:A,D3826)+COUNTIF('June 2022'!A:A,D3826)+COUNTIF('July 2022'!A:A,D3826)+COUNTIF('Aug 2022'!A:A,D3826)+COUNTIF('Sep 2022'!A:A,D3826)+COUNTIF('Oct 2022'!A:A,D3826)+COUNTIF('Dec 2022'!A:A,D3826)</f>
        <v>1</v>
      </c>
      <c r="U3826" t="str">
        <f>VLOOKUP(Q3826,'Capital Lookup'!A:B,2,FALSE)</f>
        <v>No</v>
      </c>
      <c r="V3826" s="2">
        <f>IFERROR(VLOOKUP(LEFT(F3826,10),'Find Purchase Orders'!B:J,9,FALSE),"")</f>
        <v>44768</v>
      </c>
      <c r="W3826" s="25" t="s">
        <v>7261</v>
      </c>
    </row>
    <row r="3827" spans="1:23" hidden="1">
      <c r="A3827" s="25" t="s">
        <v>7261</v>
      </c>
      <c r="B3827" s="25" t="s">
        <v>7513</v>
      </c>
      <c r="C3827" s="25" t="s">
        <v>7264</v>
      </c>
      <c r="D3827" s="25" t="s">
        <v>5757</v>
      </c>
      <c r="E3827" s="25" t="s">
        <v>11892</v>
      </c>
      <c r="F3827" s="25" t="s">
        <v>16141</v>
      </c>
      <c r="G3827" s="25" t="s">
        <v>16142</v>
      </c>
      <c r="H3827" s="21">
        <v>1525.5</v>
      </c>
      <c r="I3827" s="25" t="s">
        <v>7296</v>
      </c>
      <c r="J3827" s="25" t="s">
        <v>7288</v>
      </c>
      <c r="K3827" s="25" t="s">
        <v>7289</v>
      </c>
      <c r="L3827" s="25" t="s">
        <v>7259</v>
      </c>
      <c r="M3827" s="21">
        <v>1525.5</v>
      </c>
      <c r="N3827" s="21">
        <v>1525.5</v>
      </c>
      <c r="O3827" s="21">
        <v>0</v>
      </c>
      <c r="P3827" s="21">
        <v>1525.5</v>
      </c>
      <c r="Q3827" s="25" t="s">
        <v>11894</v>
      </c>
      <c r="R3827" s="1" t="str">
        <f t="shared" si="66"/>
        <v>ST10043</v>
      </c>
      <c r="S3827" t="str">
        <f>VLOOKUP(R3827,Data!$C$2:$D$261,2,0)</f>
        <v>Hunt Club Manor</v>
      </c>
      <c r="T3827">
        <f>COUNTIF('Feb 2022'!A:A,D3827)+COUNTIF('Mar 2022'!A:A,D3827)+COUNTIF('Apr 2022'!A:A,D3827)+COUNTIF('May 2022'!A:A,D3827)+COUNTIF('June 2022'!A:A,D3827)+COUNTIF('July 2022'!A:A,D3827)+COUNTIF('Aug 2022'!A:A,D3827)+COUNTIF('Sep 2022'!A:A,D3827)+COUNTIF('Oct 2022'!A:A,D3827)+COUNTIF('Dec 2022'!A:A,D3827)</f>
        <v>1</v>
      </c>
      <c r="U3827" t="str">
        <f>VLOOKUP(Q3827,'Capital Lookup'!A:B,2,FALSE)</f>
        <v>No</v>
      </c>
      <c r="V3827" s="2">
        <f>IFERROR(VLOOKUP(LEFT(F3827,10),'Find Purchase Orders'!B:J,9,FALSE),"")</f>
        <v>44768</v>
      </c>
      <c r="W3827" s="25" t="s">
        <v>7261</v>
      </c>
    </row>
    <row r="3828" spans="1:23" hidden="1">
      <c r="A3828" s="25" t="s">
        <v>7261</v>
      </c>
      <c r="B3828" s="25" t="s">
        <v>8662</v>
      </c>
      <c r="C3828" s="25" t="s">
        <v>7264</v>
      </c>
      <c r="D3828" s="25" t="s">
        <v>16143</v>
      </c>
      <c r="E3828" s="25" t="s">
        <v>14865</v>
      </c>
      <c r="H3828" s="21">
        <v>7113.28</v>
      </c>
      <c r="I3828" s="25" t="s">
        <v>7257</v>
      </c>
      <c r="K3828" s="25" t="s">
        <v>7289</v>
      </c>
      <c r="L3828" s="25" t="s">
        <v>20</v>
      </c>
      <c r="M3828" s="22">
        <v>0</v>
      </c>
      <c r="N3828" s="22">
        <v>0</v>
      </c>
      <c r="O3828" s="21">
        <v>0</v>
      </c>
      <c r="P3828" s="21">
        <v>704.92</v>
      </c>
      <c r="Q3828" s="25"/>
      <c r="R3828" s="1" t="str">
        <f t="shared" si="66"/>
        <v>ST10084</v>
      </c>
      <c r="S3828" t="str">
        <f>VLOOKUP(R3828,Data!$C$2:$D$261,2,0)</f>
        <v>Bentley Saskatoon</v>
      </c>
      <c r="T3828">
        <f>COUNTIF('Feb 2022'!A:A,D3828)+COUNTIF('Mar 2022'!A:A,D3828)+COUNTIF('Apr 2022'!A:A,D3828)+COUNTIF('May 2022'!A:A,D3828)+COUNTIF('June 2022'!A:A,D3828)+COUNTIF('July 2022'!A:A,D3828)+COUNTIF('Aug 2022'!A:A,D3828)+COUNTIF('Sep 2022'!A:A,D3828)+COUNTIF('Oct 2022'!A:A,D3828)+COUNTIF('Dec 2022'!A:A,D3828)</f>
        <v>0</v>
      </c>
      <c r="U3828" t="e">
        <f>VLOOKUP(Q3828,'Capital Lookup'!A:B,2,FALSE)</f>
        <v>#N/A</v>
      </c>
      <c r="V3828" s="2" t="str">
        <f>IFERROR(VLOOKUP(LEFT(F3828,10),'Find Purchase Orders'!B:J,9,FALSE),"")</f>
        <v/>
      </c>
      <c r="W3828" s="25" t="s">
        <v>7261</v>
      </c>
    </row>
    <row r="3829" spans="1:23" hidden="1">
      <c r="A3829" s="25" t="s">
        <v>7261</v>
      </c>
      <c r="B3829" s="25" t="s">
        <v>8662</v>
      </c>
      <c r="C3829" s="25" t="s">
        <v>7264</v>
      </c>
      <c r="D3829" s="25" t="s">
        <v>5759</v>
      </c>
      <c r="E3829" s="25" t="s">
        <v>14865</v>
      </c>
      <c r="F3829" s="25" t="s">
        <v>16144</v>
      </c>
      <c r="G3829" s="25" t="s">
        <v>16145</v>
      </c>
      <c r="H3829" s="21">
        <v>1215.45</v>
      </c>
      <c r="I3829" s="25" t="s">
        <v>7296</v>
      </c>
      <c r="J3829" s="25" t="s">
        <v>7288</v>
      </c>
      <c r="K3829" s="25" t="s">
        <v>7289</v>
      </c>
      <c r="L3829" s="25" t="s">
        <v>7259</v>
      </c>
      <c r="M3829" s="21">
        <v>1215.45</v>
      </c>
      <c r="N3829" s="21">
        <v>1215.45</v>
      </c>
      <c r="O3829" s="21">
        <v>0</v>
      </c>
      <c r="P3829" s="21">
        <v>1215.45</v>
      </c>
      <c r="Q3829" s="25" t="s">
        <v>8679</v>
      </c>
      <c r="R3829" s="1" t="str">
        <f t="shared" si="66"/>
        <v>ST10084</v>
      </c>
      <c r="S3829" t="str">
        <f>VLOOKUP(R3829,Data!$C$2:$D$261,2,0)</f>
        <v>Bentley Saskatoon</v>
      </c>
      <c r="T3829">
        <f>COUNTIF('Feb 2022'!A:A,D3829)+COUNTIF('Mar 2022'!A:A,D3829)+COUNTIF('Apr 2022'!A:A,D3829)+COUNTIF('May 2022'!A:A,D3829)+COUNTIF('June 2022'!A:A,D3829)+COUNTIF('July 2022'!A:A,D3829)+COUNTIF('Aug 2022'!A:A,D3829)+COUNTIF('Sep 2022'!A:A,D3829)+COUNTIF('Oct 2022'!A:A,D3829)+COUNTIF('Dec 2022'!A:A,D3829)</f>
        <v>1</v>
      </c>
      <c r="U3829" t="str">
        <f>VLOOKUP(Q3829,'Capital Lookup'!A:B,2,FALSE)</f>
        <v>No</v>
      </c>
      <c r="V3829" s="2">
        <f>IFERROR(VLOOKUP(LEFT(F3829,10),'Find Purchase Orders'!B:J,9,FALSE),"")</f>
        <v>44768</v>
      </c>
      <c r="W3829" s="25" t="s">
        <v>7261</v>
      </c>
    </row>
    <row r="3830" spans="1:23" hidden="1">
      <c r="A3830" s="25" t="s">
        <v>7261</v>
      </c>
      <c r="B3830" s="25" t="s">
        <v>8662</v>
      </c>
      <c r="C3830" s="25" t="s">
        <v>7264</v>
      </c>
      <c r="D3830" s="25" t="s">
        <v>5759</v>
      </c>
      <c r="E3830" s="25" t="s">
        <v>14865</v>
      </c>
      <c r="F3830" s="25" t="s">
        <v>16146</v>
      </c>
      <c r="G3830" s="25" t="s">
        <v>16147</v>
      </c>
      <c r="H3830" s="21">
        <v>138.75</v>
      </c>
      <c r="I3830" s="25" t="s">
        <v>7296</v>
      </c>
      <c r="J3830" s="25" t="s">
        <v>7288</v>
      </c>
      <c r="K3830" s="25" t="s">
        <v>7289</v>
      </c>
      <c r="L3830" s="25" t="s">
        <v>7259</v>
      </c>
      <c r="M3830" s="21">
        <v>138.75</v>
      </c>
      <c r="N3830" s="21">
        <v>138.75</v>
      </c>
      <c r="O3830" s="21">
        <v>0</v>
      </c>
      <c r="P3830" s="21">
        <v>138.75</v>
      </c>
      <c r="Q3830" s="25" t="s">
        <v>8679</v>
      </c>
      <c r="R3830" s="1" t="str">
        <f t="shared" si="66"/>
        <v>ST10084</v>
      </c>
      <c r="S3830" t="str">
        <f>VLOOKUP(R3830,Data!$C$2:$D$261,2,0)</f>
        <v>Bentley Saskatoon</v>
      </c>
      <c r="T3830">
        <f>COUNTIF('Feb 2022'!A:A,D3830)+COUNTIF('Mar 2022'!A:A,D3830)+COUNTIF('Apr 2022'!A:A,D3830)+COUNTIF('May 2022'!A:A,D3830)+COUNTIF('June 2022'!A:A,D3830)+COUNTIF('July 2022'!A:A,D3830)+COUNTIF('Aug 2022'!A:A,D3830)+COUNTIF('Sep 2022'!A:A,D3830)+COUNTIF('Oct 2022'!A:A,D3830)+COUNTIF('Dec 2022'!A:A,D3830)</f>
        <v>1</v>
      </c>
      <c r="U3830" t="str">
        <f>VLOOKUP(Q3830,'Capital Lookup'!A:B,2,FALSE)</f>
        <v>No</v>
      </c>
      <c r="V3830" s="2">
        <f>IFERROR(VLOOKUP(LEFT(F3830,10),'Find Purchase Orders'!B:J,9,FALSE),"")</f>
        <v>44768</v>
      </c>
      <c r="W3830" s="25" t="s">
        <v>7261</v>
      </c>
    </row>
    <row r="3831" spans="1:23" hidden="1">
      <c r="A3831" s="25" t="s">
        <v>7261</v>
      </c>
      <c r="B3831" s="25" t="s">
        <v>7513</v>
      </c>
      <c r="C3831" s="25" t="s">
        <v>7264</v>
      </c>
      <c r="D3831" s="25" t="s">
        <v>5761</v>
      </c>
      <c r="E3831" s="25" t="s">
        <v>11892</v>
      </c>
      <c r="F3831" s="25" t="s">
        <v>16148</v>
      </c>
      <c r="G3831" s="25" t="s">
        <v>10829</v>
      </c>
      <c r="H3831" s="21">
        <v>1271.25</v>
      </c>
      <c r="I3831" s="25" t="s">
        <v>7296</v>
      </c>
      <c r="J3831" s="25" t="s">
        <v>7288</v>
      </c>
      <c r="K3831" s="25" t="s">
        <v>7289</v>
      </c>
      <c r="L3831" s="25" t="s">
        <v>7259</v>
      </c>
      <c r="M3831" s="21">
        <v>1271.25</v>
      </c>
      <c r="N3831" s="21">
        <v>1271.25</v>
      </c>
      <c r="O3831" s="21">
        <v>0</v>
      </c>
      <c r="P3831" s="21">
        <v>1271.25</v>
      </c>
      <c r="Q3831" s="25" t="s">
        <v>11894</v>
      </c>
      <c r="R3831" s="1" t="str">
        <f t="shared" si="66"/>
        <v>ST10043</v>
      </c>
      <c r="S3831" t="str">
        <f>VLOOKUP(R3831,Data!$C$2:$D$261,2,0)</f>
        <v>Hunt Club Manor</v>
      </c>
      <c r="T3831">
        <f>COUNTIF('Feb 2022'!A:A,D3831)+COUNTIF('Mar 2022'!A:A,D3831)+COUNTIF('Apr 2022'!A:A,D3831)+COUNTIF('May 2022'!A:A,D3831)+COUNTIF('June 2022'!A:A,D3831)+COUNTIF('July 2022'!A:A,D3831)+COUNTIF('Aug 2022'!A:A,D3831)+COUNTIF('Sep 2022'!A:A,D3831)+COUNTIF('Oct 2022'!A:A,D3831)+COUNTIF('Dec 2022'!A:A,D3831)</f>
        <v>1</v>
      </c>
      <c r="U3831" t="str">
        <f>VLOOKUP(Q3831,'Capital Lookup'!A:B,2,FALSE)</f>
        <v>No</v>
      </c>
      <c r="V3831" s="2">
        <f>IFERROR(VLOOKUP(LEFT(F3831,10),'Find Purchase Orders'!B:J,9,FALSE),"")</f>
        <v>44768</v>
      </c>
      <c r="W3831" s="25" t="s">
        <v>7261</v>
      </c>
    </row>
    <row r="3832" spans="1:23" hidden="1">
      <c r="A3832" s="25" t="s">
        <v>7261</v>
      </c>
      <c r="B3832" s="25" t="s">
        <v>7513</v>
      </c>
      <c r="C3832" s="25" t="s">
        <v>7264</v>
      </c>
      <c r="D3832" s="25" t="s">
        <v>5762</v>
      </c>
      <c r="E3832" s="25" t="s">
        <v>11892</v>
      </c>
      <c r="F3832" s="25" t="s">
        <v>16149</v>
      </c>
      <c r="G3832" s="25" t="s">
        <v>8281</v>
      </c>
      <c r="H3832" s="21">
        <v>3339.13</v>
      </c>
      <c r="I3832" s="25" t="s">
        <v>7296</v>
      </c>
      <c r="J3832" s="25" t="s">
        <v>7288</v>
      </c>
      <c r="K3832" s="25" t="s">
        <v>7262</v>
      </c>
      <c r="L3832" s="25" t="s">
        <v>7259</v>
      </c>
      <c r="M3832" s="21">
        <v>3339.13</v>
      </c>
      <c r="N3832" s="21">
        <v>3339.13</v>
      </c>
      <c r="O3832" s="21">
        <v>0</v>
      </c>
      <c r="P3832" s="21">
        <v>3339.13</v>
      </c>
      <c r="Q3832" s="25" t="s">
        <v>11894</v>
      </c>
      <c r="R3832" s="1" t="str">
        <f t="shared" si="66"/>
        <v>ST10043</v>
      </c>
      <c r="S3832" t="str">
        <f>VLOOKUP(R3832,Data!$C$2:$D$261,2,0)</f>
        <v>Hunt Club Manor</v>
      </c>
      <c r="T3832">
        <f>COUNTIF('Feb 2022'!A:A,D3832)+COUNTIF('Mar 2022'!A:A,D3832)+COUNTIF('Apr 2022'!A:A,D3832)+COUNTIF('May 2022'!A:A,D3832)+COUNTIF('June 2022'!A:A,D3832)+COUNTIF('July 2022'!A:A,D3832)+COUNTIF('Aug 2022'!A:A,D3832)+COUNTIF('Sep 2022'!A:A,D3832)+COUNTIF('Oct 2022'!A:A,D3832)+COUNTIF('Dec 2022'!A:A,D3832)</f>
        <v>1</v>
      </c>
      <c r="U3832" t="str">
        <f>VLOOKUP(Q3832,'Capital Lookup'!A:B,2,FALSE)</f>
        <v>No</v>
      </c>
      <c r="V3832" s="2">
        <f>IFERROR(VLOOKUP(LEFT(F3832,10),'Find Purchase Orders'!B:J,9,FALSE),"")</f>
        <v>44768</v>
      </c>
      <c r="W3832" s="25" t="s">
        <v>7261</v>
      </c>
    </row>
    <row r="3833" spans="1:23" hidden="1">
      <c r="A3833" s="25" t="s">
        <v>7261</v>
      </c>
      <c r="B3833" s="25" t="s">
        <v>7513</v>
      </c>
      <c r="C3833" s="25" t="s">
        <v>7264</v>
      </c>
      <c r="D3833" s="25" t="s">
        <v>5762</v>
      </c>
      <c r="E3833" s="25" t="s">
        <v>11892</v>
      </c>
      <c r="F3833" s="25" t="s">
        <v>16150</v>
      </c>
      <c r="G3833" s="25" t="s">
        <v>8279</v>
      </c>
      <c r="H3833" s="21">
        <v>169.5</v>
      </c>
      <c r="I3833" s="25" t="s">
        <v>7296</v>
      </c>
      <c r="J3833" s="25" t="s">
        <v>7288</v>
      </c>
      <c r="K3833" s="25" t="s">
        <v>7262</v>
      </c>
      <c r="L3833" s="25" t="s">
        <v>7259</v>
      </c>
      <c r="M3833" s="21">
        <v>169.5</v>
      </c>
      <c r="N3833" s="21">
        <v>169.5</v>
      </c>
      <c r="O3833" s="21">
        <v>0</v>
      </c>
      <c r="P3833" s="21">
        <v>169.5</v>
      </c>
      <c r="Q3833" s="25" t="s">
        <v>11894</v>
      </c>
      <c r="R3833" s="1" t="str">
        <f t="shared" si="66"/>
        <v>ST10043</v>
      </c>
      <c r="S3833" t="str">
        <f>VLOOKUP(R3833,Data!$C$2:$D$261,2,0)</f>
        <v>Hunt Club Manor</v>
      </c>
      <c r="T3833">
        <f>COUNTIF('Feb 2022'!A:A,D3833)+COUNTIF('Mar 2022'!A:A,D3833)+COUNTIF('Apr 2022'!A:A,D3833)+COUNTIF('May 2022'!A:A,D3833)+COUNTIF('June 2022'!A:A,D3833)+COUNTIF('July 2022'!A:A,D3833)+COUNTIF('Aug 2022'!A:A,D3833)+COUNTIF('Sep 2022'!A:A,D3833)+COUNTIF('Oct 2022'!A:A,D3833)+COUNTIF('Dec 2022'!A:A,D3833)</f>
        <v>1</v>
      </c>
      <c r="U3833" t="str">
        <f>VLOOKUP(Q3833,'Capital Lookup'!A:B,2,FALSE)</f>
        <v>No</v>
      </c>
      <c r="V3833" s="2">
        <f>IFERROR(VLOOKUP(LEFT(F3833,10),'Find Purchase Orders'!B:J,9,FALSE),"")</f>
        <v>44768</v>
      </c>
      <c r="W3833" s="25" t="s">
        <v>7261</v>
      </c>
    </row>
    <row r="3834" spans="1:23" hidden="1">
      <c r="A3834" s="25" t="s">
        <v>7261</v>
      </c>
      <c r="B3834" s="25" t="s">
        <v>8662</v>
      </c>
      <c r="C3834" s="25" t="s">
        <v>7264</v>
      </c>
      <c r="D3834" s="25" t="s">
        <v>16151</v>
      </c>
      <c r="E3834" s="25" t="s">
        <v>14865</v>
      </c>
      <c r="H3834" s="21">
        <v>5058.99</v>
      </c>
      <c r="I3834" s="25" t="s">
        <v>7257</v>
      </c>
      <c r="K3834" s="25" t="s">
        <v>7289</v>
      </c>
      <c r="L3834" s="25" t="s">
        <v>20</v>
      </c>
      <c r="M3834" s="22">
        <v>0</v>
      </c>
      <c r="N3834" s="22">
        <v>0</v>
      </c>
      <c r="O3834" s="21">
        <v>0</v>
      </c>
      <c r="P3834" s="21">
        <v>501.34</v>
      </c>
      <c r="Q3834" s="25"/>
      <c r="R3834" s="1" t="str">
        <f t="shared" si="66"/>
        <v>ST10084</v>
      </c>
      <c r="S3834" t="str">
        <f>VLOOKUP(R3834,Data!$C$2:$D$261,2,0)</f>
        <v>Bentley Saskatoon</v>
      </c>
      <c r="T3834">
        <f>COUNTIF('Feb 2022'!A:A,D3834)+COUNTIF('Mar 2022'!A:A,D3834)+COUNTIF('Apr 2022'!A:A,D3834)+COUNTIF('May 2022'!A:A,D3834)+COUNTIF('June 2022'!A:A,D3834)+COUNTIF('July 2022'!A:A,D3834)+COUNTIF('Aug 2022'!A:A,D3834)+COUNTIF('Sep 2022'!A:A,D3834)+COUNTIF('Oct 2022'!A:A,D3834)+COUNTIF('Dec 2022'!A:A,D3834)</f>
        <v>0</v>
      </c>
      <c r="U3834" t="e">
        <f>VLOOKUP(Q3834,'Capital Lookup'!A:B,2,FALSE)</f>
        <v>#N/A</v>
      </c>
      <c r="V3834" s="2" t="str">
        <f>IFERROR(VLOOKUP(LEFT(F3834,10),'Find Purchase Orders'!B:J,9,FALSE),"")</f>
        <v/>
      </c>
      <c r="W3834" s="25" t="s">
        <v>7261</v>
      </c>
    </row>
    <row r="3835" spans="1:23" hidden="1">
      <c r="A3835" s="25" t="s">
        <v>7261</v>
      </c>
      <c r="B3835" s="25" t="s">
        <v>8855</v>
      </c>
      <c r="C3835" s="25" t="s">
        <v>7264</v>
      </c>
      <c r="D3835" s="25" t="s">
        <v>5763</v>
      </c>
      <c r="E3835" s="25" t="s">
        <v>11079</v>
      </c>
      <c r="F3835" s="25" t="s">
        <v>16152</v>
      </c>
      <c r="G3835" s="25" t="s">
        <v>9536</v>
      </c>
      <c r="H3835" s="21">
        <v>6031.15</v>
      </c>
      <c r="I3835" s="25" t="s">
        <v>7296</v>
      </c>
      <c r="J3835" s="25" t="s">
        <v>7288</v>
      </c>
      <c r="K3835" s="25" t="s">
        <v>7262</v>
      </c>
      <c r="L3835" s="25" t="s">
        <v>7259</v>
      </c>
      <c r="M3835" s="21">
        <v>6031.15</v>
      </c>
      <c r="N3835" s="21">
        <v>6031.15</v>
      </c>
      <c r="O3835" s="21">
        <v>0</v>
      </c>
      <c r="P3835" s="21">
        <v>6031.15</v>
      </c>
      <c r="Q3835" s="25" t="s">
        <v>11082</v>
      </c>
      <c r="R3835" s="1" t="str">
        <f t="shared" si="66"/>
        <v>ST10067</v>
      </c>
      <c r="S3835" t="str">
        <f>VLOOKUP(R3835,Data!$C$2:$D$261,2,0)</f>
        <v>The Edgemont</v>
      </c>
      <c r="T3835">
        <f>COUNTIF('Feb 2022'!A:A,D3835)+COUNTIF('Mar 2022'!A:A,D3835)+COUNTIF('Apr 2022'!A:A,D3835)+COUNTIF('May 2022'!A:A,D3835)+COUNTIF('June 2022'!A:A,D3835)+COUNTIF('July 2022'!A:A,D3835)+COUNTIF('Aug 2022'!A:A,D3835)+COUNTIF('Sep 2022'!A:A,D3835)+COUNTIF('Oct 2022'!A:A,D3835)+COUNTIF('Dec 2022'!A:A,D3835)</f>
        <v>1</v>
      </c>
      <c r="U3835" t="str">
        <f>VLOOKUP(Q3835,'Capital Lookup'!A:B,2,FALSE)</f>
        <v>No</v>
      </c>
      <c r="V3835" s="2">
        <f>IFERROR(VLOOKUP(LEFT(F3835,10),'Find Purchase Orders'!B:J,9,FALSE),"")</f>
        <v>44768</v>
      </c>
      <c r="W3835" s="25" t="s">
        <v>7261</v>
      </c>
    </row>
    <row r="3836" spans="1:23" hidden="1">
      <c r="A3836" s="25" t="s">
        <v>7261</v>
      </c>
      <c r="B3836" s="25" t="s">
        <v>7662</v>
      </c>
      <c r="C3836" s="25" t="s">
        <v>7264</v>
      </c>
      <c r="D3836" s="25" t="s">
        <v>5764</v>
      </c>
      <c r="E3836" s="25" t="s">
        <v>8423</v>
      </c>
      <c r="F3836" s="25" t="s">
        <v>16153</v>
      </c>
      <c r="G3836" s="25" t="s">
        <v>13540</v>
      </c>
      <c r="H3836" s="21">
        <v>4464.57</v>
      </c>
      <c r="I3836" s="25" t="s">
        <v>7296</v>
      </c>
      <c r="J3836" s="25" t="s">
        <v>7288</v>
      </c>
      <c r="K3836" s="25" t="s">
        <v>7262</v>
      </c>
      <c r="L3836" s="25" t="s">
        <v>7259</v>
      </c>
      <c r="M3836" s="21">
        <v>4464.57</v>
      </c>
      <c r="N3836" s="21">
        <v>4464.57</v>
      </c>
      <c r="O3836" s="21">
        <v>0</v>
      </c>
      <c r="P3836" s="21">
        <v>4464.57</v>
      </c>
      <c r="Q3836" s="25" t="s">
        <v>8426</v>
      </c>
      <c r="R3836" s="1" t="str">
        <f t="shared" si="66"/>
        <v>ST10055</v>
      </c>
      <c r="S3836" t="str">
        <f>VLOOKUP(R3836,Data!$C$2:$D$261,2,0)</f>
        <v>Hollyburn House</v>
      </c>
      <c r="T3836">
        <f>COUNTIF('Feb 2022'!A:A,D3836)+COUNTIF('Mar 2022'!A:A,D3836)+COUNTIF('Apr 2022'!A:A,D3836)+COUNTIF('May 2022'!A:A,D3836)+COUNTIF('June 2022'!A:A,D3836)+COUNTIF('July 2022'!A:A,D3836)+COUNTIF('Aug 2022'!A:A,D3836)+COUNTIF('Sep 2022'!A:A,D3836)+COUNTIF('Oct 2022'!A:A,D3836)+COUNTIF('Dec 2022'!A:A,D3836)</f>
        <v>1</v>
      </c>
      <c r="U3836" t="str">
        <f>VLOOKUP(Q3836,'Capital Lookup'!A:B,2,FALSE)</f>
        <v>No</v>
      </c>
      <c r="V3836" s="2">
        <f>IFERROR(VLOOKUP(LEFT(F3836,10),'Find Purchase Orders'!B:J,9,FALSE),"")</f>
        <v>44770</v>
      </c>
      <c r="W3836" s="25" t="s">
        <v>7261</v>
      </c>
    </row>
    <row r="3837" spans="1:23" hidden="1">
      <c r="A3837" s="25" t="s">
        <v>7261</v>
      </c>
      <c r="B3837" s="25" t="s">
        <v>7662</v>
      </c>
      <c r="C3837" s="25" t="s">
        <v>7264</v>
      </c>
      <c r="D3837" s="25" t="s">
        <v>5764</v>
      </c>
      <c r="E3837" s="25" t="s">
        <v>8423</v>
      </c>
      <c r="F3837" s="25" t="s">
        <v>16154</v>
      </c>
      <c r="G3837" s="25" t="s">
        <v>16155</v>
      </c>
      <c r="H3837" s="21">
        <v>288.75</v>
      </c>
      <c r="I3837" s="25" t="s">
        <v>7296</v>
      </c>
      <c r="J3837" s="25" t="s">
        <v>7288</v>
      </c>
      <c r="K3837" s="25" t="s">
        <v>7262</v>
      </c>
      <c r="L3837" s="25" t="s">
        <v>7259</v>
      </c>
      <c r="M3837" s="21">
        <v>288.75</v>
      </c>
      <c r="N3837" s="21">
        <v>288.75</v>
      </c>
      <c r="O3837" s="21">
        <v>0</v>
      </c>
      <c r="P3837" s="21">
        <v>288.75</v>
      </c>
      <c r="Q3837" s="25" t="s">
        <v>8426</v>
      </c>
      <c r="R3837" s="1" t="str">
        <f t="shared" si="66"/>
        <v>ST10055</v>
      </c>
      <c r="S3837" t="str">
        <f>VLOOKUP(R3837,Data!$C$2:$D$261,2,0)</f>
        <v>Hollyburn House</v>
      </c>
      <c r="T3837">
        <f>COUNTIF('Feb 2022'!A:A,D3837)+COUNTIF('Mar 2022'!A:A,D3837)+COUNTIF('Apr 2022'!A:A,D3837)+COUNTIF('May 2022'!A:A,D3837)+COUNTIF('June 2022'!A:A,D3837)+COUNTIF('July 2022'!A:A,D3837)+COUNTIF('Aug 2022'!A:A,D3837)+COUNTIF('Sep 2022'!A:A,D3837)+COUNTIF('Oct 2022'!A:A,D3837)+COUNTIF('Dec 2022'!A:A,D3837)</f>
        <v>1</v>
      </c>
      <c r="U3837" t="str">
        <f>VLOOKUP(Q3837,'Capital Lookup'!A:B,2,FALSE)</f>
        <v>No</v>
      </c>
      <c r="V3837" s="2">
        <f>IFERROR(VLOOKUP(LEFT(F3837,10),'Find Purchase Orders'!B:J,9,FALSE),"")</f>
        <v>44770</v>
      </c>
      <c r="W3837" s="25" t="s">
        <v>7261</v>
      </c>
    </row>
    <row r="3838" spans="1:23" hidden="1">
      <c r="A3838" s="25" t="s">
        <v>7261</v>
      </c>
      <c r="B3838" s="25" t="s">
        <v>7662</v>
      </c>
      <c r="C3838" s="25" t="s">
        <v>7264</v>
      </c>
      <c r="D3838" s="25" t="s">
        <v>16156</v>
      </c>
      <c r="E3838" s="25" t="s">
        <v>8423</v>
      </c>
      <c r="H3838" s="21">
        <v>1732.5</v>
      </c>
      <c r="I3838" s="25" t="s">
        <v>7257</v>
      </c>
      <c r="K3838" s="25" t="s">
        <v>7258</v>
      </c>
      <c r="L3838" s="25" t="s">
        <v>7259</v>
      </c>
      <c r="M3838" s="22">
        <v>0</v>
      </c>
      <c r="N3838" s="22">
        <v>0</v>
      </c>
      <c r="O3838" s="21">
        <v>0</v>
      </c>
      <c r="P3838" s="21">
        <v>82.5</v>
      </c>
      <c r="Q3838" s="25" t="s">
        <v>8426</v>
      </c>
      <c r="R3838" s="1" t="str">
        <f t="shared" si="66"/>
        <v>ST10055</v>
      </c>
      <c r="S3838" t="str">
        <f>VLOOKUP(R3838,Data!$C$2:$D$261,2,0)</f>
        <v>Hollyburn House</v>
      </c>
      <c r="T3838">
        <f>COUNTIF('Feb 2022'!A:A,D3838)+COUNTIF('Mar 2022'!A:A,D3838)+COUNTIF('Apr 2022'!A:A,D3838)+COUNTIF('May 2022'!A:A,D3838)+COUNTIF('June 2022'!A:A,D3838)+COUNTIF('July 2022'!A:A,D3838)+COUNTIF('Aug 2022'!A:A,D3838)+COUNTIF('Sep 2022'!A:A,D3838)+COUNTIF('Oct 2022'!A:A,D3838)+COUNTIF('Dec 2022'!A:A,D3838)</f>
        <v>0</v>
      </c>
      <c r="U3838" t="str">
        <f>VLOOKUP(Q3838,'Capital Lookup'!A:B,2,FALSE)</f>
        <v>No</v>
      </c>
      <c r="V3838" s="2" t="str">
        <f>IFERROR(VLOOKUP(LEFT(F3838,10),'Find Purchase Orders'!B:J,9,FALSE),"")</f>
        <v/>
      </c>
      <c r="W3838" s="25" t="s">
        <v>7261</v>
      </c>
    </row>
    <row r="3839" spans="1:23" hidden="1">
      <c r="A3839" s="25" t="s">
        <v>7261</v>
      </c>
      <c r="B3839" s="25" t="s">
        <v>7662</v>
      </c>
      <c r="C3839" s="25" t="s">
        <v>7264</v>
      </c>
      <c r="D3839" s="25" t="s">
        <v>16156</v>
      </c>
      <c r="E3839" s="25" t="s">
        <v>8423</v>
      </c>
      <c r="H3839" s="21">
        <v>1312.5</v>
      </c>
      <c r="I3839" s="25" t="s">
        <v>7257</v>
      </c>
      <c r="K3839" s="25" t="s">
        <v>7258</v>
      </c>
      <c r="L3839" s="25" t="s">
        <v>7259</v>
      </c>
      <c r="M3839" s="22">
        <v>0</v>
      </c>
      <c r="N3839" s="22">
        <v>0</v>
      </c>
      <c r="O3839" s="21">
        <v>0</v>
      </c>
      <c r="P3839" s="21">
        <v>62.5</v>
      </c>
      <c r="Q3839" s="25" t="s">
        <v>8426</v>
      </c>
      <c r="R3839" s="1" t="str">
        <f t="shared" si="66"/>
        <v>ST10055</v>
      </c>
      <c r="S3839" t="str">
        <f>VLOOKUP(R3839,Data!$C$2:$D$261,2,0)</f>
        <v>Hollyburn House</v>
      </c>
      <c r="T3839">
        <f>COUNTIF('Feb 2022'!A:A,D3839)+COUNTIF('Mar 2022'!A:A,D3839)+COUNTIF('Apr 2022'!A:A,D3839)+COUNTIF('May 2022'!A:A,D3839)+COUNTIF('June 2022'!A:A,D3839)+COUNTIF('July 2022'!A:A,D3839)+COUNTIF('Aug 2022'!A:A,D3839)+COUNTIF('Sep 2022'!A:A,D3839)+COUNTIF('Oct 2022'!A:A,D3839)+COUNTIF('Dec 2022'!A:A,D3839)</f>
        <v>0</v>
      </c>
      <c r="U3839" t="str">
        <f>VLOOKUP(Q3839,'Capital Lookup'!A:B,2,FALSE)</f>
        <v>No</v>
      </c>
      <c r="V3839" s="2" t="str">
        <f>IFERROR(VLOOKUP(LEFT(F3839,10),'Find Purchase Orders'!B:J,9,FALSE),"")</f>
        <v/>
      </c>
      <c r="W3839" s="25" t="s">
        <v>7261</v>
      </c>
    </row>
    <row r="3840" spans="1:23" hidden="1">
      <c r="A3840" s="25" t="s">
        <v>7261</v>
      </c>
      <c r="B3840" s="25" t="s">
        <v>7662</v>
      </c>
      <c r="C3840" s="25" t="s">
        <v>7264</v>
      </c>
      <c r="D3840" s="25" t="s">
        <v>16156</v>
      </c>
      <c r="E3840" s="25" t="s">
        <v>8423</v>
      </c>
      <c r="H3840" s="21">
        <v>29279.75</v>
      </c>
      <c r="I3840" s="25" t="s">
        <v>7257</v>
      </c>
      <c r="K3840" s="25" t="s">
        <v>7262</v>
      </c>
      <c r="L3840" s="25" t="s">
        <v>7259</v>
      </c>
      <c r="M3840" s="22">
        <v>0</v>
      </c>
      <c r="N3840" s="22">
        <v>0</v>
      </c>
      <c r="O3840" s="21">
        <v>0</v>
      </c>
      <c r="P3840" s="21">
        <v>1394.27</v>
      </c>
      <c r="Q3840" s="25" t="s">
        <v>8426</v>
      </c>
      <c r="R3840" s="1" t="str">
        <f t="shared" si="66"/>
        <v>ST10055</v>
      </c>
      <c r="S3840" t="str">
        <f>VLOOKUP(R3840,Data!$C$2:$D$261,2,0)</f>
        <v>Hollyburn House</v>
      </c>
      <c r="T3840">
        <f>COUNTIF('Feb 2022'!A:A,D3840)+COUNTIF('Mar 2022'!A:A,D3840)+COUNTIF('Apr 2022'!A:A,D3840)+COUNTIF('May 2022'!A:A,D3840)+COUNTIF('June 2022'!A:A,D3840)+COUNTIF('July 2022'!A:A,D3840)+COUNTIF('Aug 2022'!A:A,D3840)+COUNTIF('Sep 2022'!A:A,D3840)+COUNTIF('Oct 2022'!A:A,D3840)+COUNTIF('Dec 2022'!A:A,D3840)</f>
        <v>0</v>
      </c>
      <c r="U3840" t="str">
        <f>VLOOKUP(Q3840,'Capital Lookup'!A:B,2,FALSE)</f>
        <v>No</v>
      </c>
      <c r="V3840" s="2" t="str">
        <f>IFERROR(VLOOKUP(LEFT(F3840,10),'Find Purchase Orders'!B:J,9,FALSE),"")</f>
        <v/>
      </c>
      <c r="W3840" s="25" t="s">
        <v>7261</v>
      </c>
    </row>
    <row r="3841" spans="1:23" hidden="1">
      <c r="A3841" s="25" t="s">
        <v>7261</v>
      </c>
      <c r="B3841" s="25" t="s">
        <v>7662</v>
      </c>
      <c r="C3841" s="25" t="s">
        <v>7264</v>
      </c>
      <c r="D3841" s="25" t="s">
        <v>16156</v>
      </c>
      <c r="E3841" s="25" t="s">
        <v>8423</v>
      </c>
      <c r="H3841" s="21">
        <v>9208.5</v>
      </c>
      <c r="I3841" s="25" t="s">
        <v>7257</v>
      </c>
      <c r="K3841" s="25" t="s">
        <v>7262</v>
      </c>
      <c r="L3841" s="25" t="s">
        <v>7259</v>
      </c>
      <c r="M3841" s="22">
        <v>0</v>
      </c>
      <c r="N3841" s="22">
        <v>0</v>
      </c>
      <c r="O3841" s="21">
        <v>0</v>
      </c>
      <c r="P3841" s="21">
        <v>438.5</v>
      </c>
      <c r="Q3841" s="25" t="s">
        <v>8426</v>
      </c>
      <c r="R3841" s="1" t="str">
        <f t="shared" si="66"/>
        <v>ST10055</v>
      </c>
      <c r="S3841" t="str">
        <f>VLOOKUP(R3841,Data!$C$2:$D$261,2,0)</f>
        <v>Hollyburn House</v>
      </c>
      <c r="T3841">
        <f>COUNTIF('Feb 2022'!A:A,D3841)+COUNTIF('Mar 2022'!A:A,D3841)+COUNTIF('Apr 2022'!A:A,D3841)+COUNTIF('May 2022'!A:A,D3841)+COUNTIF('June 2022'!A:A,D3841)+COUNTIF('July 2022'!A:A,D3841)+COUNTIF('Aug 2022'!A:A,D3841)+COUNTIF('Sep 2022'!A:A,D3841)+COUNTIF('Oct 2022'!A:A,D3841)+COUNTIF('Dec 2022'!A:A,D3841)</f>
        <v>0</v>
      </c>
      <c r="U3841" t="str">
        <f>VLOOKUP(Q3841,'Capital Lookup'!A:B,2,FALSE)</f>
        <v>No</v>
      </c>
      <c r="V3841" s="2" t="str">
        <f>IFERROR(VLOOKUP(LEFT(F3841,10),'Find Purchase Orders'!B:J,9,FALSE),"")</f>
        <v/>
      </c>
      <c r="W3841" s="25" t="s">
        <v>7261</v>
      </c>
    </row>
    <row r="3842" spans="1:23" hidden="1">
      <c r="A3842" s="25" t="s">
        <v>7261</v>
      </c>
      <c r="B3842" s="25" t="s">
        <v>7662</v>
      </c>
      <c r="C3842" s="25" t="s">
        <v>7264</v>
      </c>
      <c r="D3842" s="25" t="s">
        <v>5780</v>
      </c>
      <c r="E3842" s="25" t="s">
        <v>8423</v>
      </c>
      <c r="F3842" s="25" t="s">
        <v>16157</v>
      </c>
      <c r="G3842" s="25" t="s">
        <v>8988</v>
      </c>
      <c r="H3842" s="21">
        <v>5878.43</v>
      </c>
      <c r="I3842" s="25" t="s">
        <v>7296</v>
      </c>
      <c r="J3842" s="25" t="s">
        <v>7288</v>
      </c>
      <c r="K3842" s="25" t="s">
        <v>7262</v>
      </c>
      <c r="L3842" s="25" t="s">
        <v>7259</v>
      </c>
      <c r="M3842" s="21">
        <v>5878.43</v>
      </c>
      <c r="N3842" s="21">
        <v>5878.43</v>
      </c>
      <c r="O3842" s="21">
        <v>0</v>
      </c>
      <c r="P3842" s="21">
        <v>5878.43</v>
      </c>
      <c r="Q3842" s="25" t="s">
        <v>8426</v>
      </c>
      <c r="R3842" s="1" t="str">
        <f t="shared" si="66"/>
        <v>ST10055</v>
      </c>
      <c r="S3842" t="str">
        <f>VLOOKUP(R3842,Data!$C$2:$D$261,2,0)</f>
        <v>Hollyburn House</v>
      </c>
      <c r="T3842">
        <f>COUNTIF('Feb 2022'!A:A,D3842)+COUNTIF('Mar 2022'!A:A,D3842)+COUNTIF('Apr 2022'!A:A,D3842)+COUNTIF('May 2022'!A:A,D3842)+COUNTIF('June 2022'!A:A,D3842)+COUNTIF('July 2022'!A:A,D3842)+COUNTIF('Aug 2022'!A:A,D3842)+COUNTIF('Sep 2022'!A:A,D3842)+COUNTIF('Oct 2022'!A:A,D3842)+COUNTIF('Dec 2022'!A:A,D3842)</f>
        <v>1</v>
      </c>
      <c r="U3842" t="str">
        <f>VLOOKUP(Q3842,'Capital Lookup'!A:B,2,FALSE)</f>
        <v>No</v>
      </c>
      <c r="V3842" s="2">
        <f>IFERROR(VLOOKUP(LEFT(F3842,10),'Find Purchase Orders'!B:J,9,FALSE),"")</f>
        <v>44776</v>
      </c>
      <c r="W3842" s="25" t="s">
        <v>7261</v>
      </c>
    </row>
    <row r="3843" spans="1:23" hidden="1">
      <c r="A3843" s="25" t="s">
        <v>7261</v>
      </c>
      <c r="B3843" s="25" t="s">
        <v>7662</v>
      </c>
      <c r="C3843" s="25" t="s">
        <v>7264</v>
      </c>
      <c r="D3843" s="25" t="s">
        <v>5780</v>
      </c>
      <c r="E3843" s="25" t="s">
        <v>8423</v>
      </c>
      <c r="F3843" s="25" t="s">
        <v>16158</v>
      </c>
      <c r="G3843" s="25" t="s">
        <v>8986</v>
      </c>
      <c r="H3843" s="21">
        <v>9381.75</v>
      </c>
      <c r="I3843" s="25" t="s">
        <v>7296</v>
      </c>
      <c r="J3843" s="25" t="s">
        <v>7288</v>
      </c>
      <c r="K3843" s="25" t="s">
        <v>7262</v>
      </c>
      <c r="L3843" s="25" t="s">
        <v>7259</v>
      </c>
      <c r="M3843" s="21">
        <v>9381.75</v>
      </c>
      <c r="N3843" s="21">
        <v>9381.75</v>
      </c>
      <c r="O3843" s="21">
        <v>0</v>
      </c>
      <c r="P3843" s="21">
        <v>9381.75</v>
      </c>
      <c r="Q3843" s="25" t="s">
        <v>8426</v>
      </c>
      <c r="R3843" s="1" t="str">
        <f t="shared" si="66"/>
        <v>ST10055</v>
      </c>
      <c r="S3843" t="str">
        <f>VLOOKUP(R3843,Data!$C$2:$D$261,2,0)</f>
        <v>Hollyburn House</v>
      </c>
      <c r="T3843">
        <f>COUNTIF('Feb 2022'!A:A,D3843)+COUNTIF('Mar 2022'!A:A,D3843)+COUNTIF('Apr 2022'!A:A,D3843)+COUNTIF('May 2022'!A:A,D3843)+COUNTIF('June 2022'!A:A,D3843)+COUNTIF('July 2022'!A:A,D3843)+COUNTIF('Aug 2022'!A:A,D3843)+COUNTIF('Sep 2022'!A:A,D3843)+COUNTIF('Oct 2022'!A:A,D3843)+COUNTIF('Dec 2022'!A:A,D3843)</f>
        <v>1</v>
      </c>
      <c r="U3843" t="str">
        <f>VLOOKUP(Q3843,'Capital Lookup'!A:B,2,FALSE)</f>
        <v>No</v>
      </c>
      <c r="V3843" s="2">
        <f>IFERROR(VLOOKUP(LEFT(F3843,10),'Find Purchase Orders'!B:J,9,FALSE),"")</f>
        <v>44776</v>
      </c>
      <c r="W3843" s="25" t="s">
        <v>7261</v>
      </c>
    </row>
    <row r="3844" spans="1:23" hidden="1">
      <c r="A3844" s="25" t="s">
        <v>7261</v>
      </c>
      <c r="B3844" s="25" t="s">
        <v>7662</v>
      </c>
      <c r="C3844" s="25" t="s">
        <v>7264</v>
      </c>
      <c r="D3844" s="25" t="s">
        <v>16159</v>
      </c>
      <c r="E3844" s="25" t="s">
        <v>8423</v>
      </c>
      <c r="H3844" s="21">
        <v>1312.5</v>
      </c>
      <c r="I3844" s="25" t="s">
        <v>7257</v>
      </c>
      <c r="K3844" s="25" t="s">
        <v>7258</v>
      </c>
      <c r="L3844" s="25" t="s">
        <v>7259</v>
      </c>
      <c r="M3844" s="22">
        <v>0</v>
      </c>
      <c r="N3844" s="22">
        <v>0</v>
      </c>
      <c r="O3844" s="21">
        <v>0</v>
      </c>
      <c r="P3844" s="21">
        <v>62.5</v>
      </c>
      <c r="Q3844" s="25" t="s">
        <v>8426</v>
      </c>
      <c r="R3844" s="1" t="str">
        <f t="shared" ref="R3844:R3875" si="67">CONCATENATE("ST",LEFT(B3844,5))</f>
        <v>ST10055</v>
      </c>
      <c r="S3844" t="str">
        <f>VLOOKUP(R3844,Data!$C$2:$D$261,2,0)</f>
        <v>Hollyburn House</v>
      </c>
      <c r="T3844">
        <f>COUNTIF('Feb 2022'!A:A,D3844)+COUNTIF('Mar 2022'!A:A,D3844)+COUNTIF('Apr 2022'!A:A,D3844)+COUNTIF('May 2022'!A:A,D3844)+COUNTIF('June 2022'!A:A,D3844)+COUNTIF('July 2022'!A:A,D3844)+COUNTIF('Aug 2022'!A:A,D3844)+COUNTIF('Sep 2022'!A:A,D3844)+COUNTIF('Oct 2022'!A:A,D3844)+COUNTIF('Dec 2022'!A:A,D3844)</f>
        <v>0</v>
      </c>
      <c r="U3844" t="str">
        <f>VLOOKUP(Q3844,'Capital Lookup'!A:B,2,FALSE)</f>
        <v>No</v>
      </c>
      <c r="V3844" s="2" t="str">
        <f>IFERROR(VLOOKUP(LEFT(F3844,10),'Find Purchase Orders'!B:J,9,FALSE),"")</f>
        <v/>
      </c>
      <c r="W3844" s="25" t="s">
        <v>7261</v>
      </c>
    </row>
    <row r="3845" spans="1:23" hidden="1">
      <c r="A3845" s="25" t="s">
        <v>7261</v>
      </c>
      <c r="B3845" s="25" t="s">
        <v>7662</v>
      </c>
      <c r="C3845" s="25" t="s">
        <v>7264</v>
      </c>
      <c r="D3845" s="25" t="s">
        <v>16159</v>
      </c>
      <c r="E3845" s="25" t="s">
        <v>8423</v>
      </c>
      <c r="H3845" s="21">
        <v>1732.5</v>
      </c>
      <c r="I3845" s="25" t="s">
        <v>7257</v>
      </c>
      <c r="K3845" s="25" t="s">
        <v>7258</v>
      </c>
      <c r="L3845" s="25" t="s">
        <v>7259</v>
      </c>
      <c r="M3845" s="22">
        <v>0</v>
      </c>
      <c r="N3845" s="22">
        <v>0</v>
      </c>
      <c r="O3845" s="21">
        <v>0</v>
      </c>
      <c r="P3845" s="21">
        <v>82.5</v>
      </c>
      <c r="Q3845" s="25" t="s">
        <v>8426</v>
      </c>
      <c r="R3845" s="1" t="str">
        <f t="shared" si="67"/>
        <v>ST10055</v>
      </c>
      <c r="S3845" t="str">
        <f>VLOOKUP(R3845,Data!$C$2:$D$261,2,0)</f>
        <v>Hollyburn House</v>
      </c>
      <c r="T3845">
        <f>COUNTIF('Feb 2022'!A:A,D3845)+COUNTIF('Mar 2022'!A:A,D3845)+COUNTIF('Apr 2022'!A:A,D3845)+COUNTIF('May 2022'!A:A,D3845)+COUNTIF('June 2022'!A:A,D3845)+COUNTIF('July 2022'!A:A,D3845)+COUNTIF('Aug 2022'!A:A,D3845)+COUNTIF('Sep 2022'!A:A,D3845)+COUNTIF('Oct 2022'!A:A,D3845)+COUNTIF('Dec 2022'!A:A,D3845)</f>
        <v>0</v>
      </c>
      <c r="U3845" t="str">
        <f>VLOOKUP(Q3845,'Capital Lookup'!A:B,2,FALSE)</f>
        <v>No</v>
      </c>
      <c r="V3845" s="2" t="str">
        <f>IFERROR(VLOOKUP(LEFT(F3845,10),'Find Purchase Orders'!B:J,9,FALSE),"")</f>
        <v/>
      </c>
      <c r="W3845" s="25" t="s">
        <v>7261</v>
      </c>
    </row>
    <row r="3846" spans="1:23" hidden="1">
      <c r="A3846" s="25" t="s">
        <v>7261</v>
      </c>
      <c r="B3846" s="25" t="s">
        <v>7662</v>
      </c>
      <c r="C3846" s="25" t="s">
        <v>7264</v>
      </c>
      <c r="D3846" s="25" t="s">
        <v>16159</v>
      </c>
      <c r="E3846" s="25" t="s">
        <v>8423</v>
      </c>
      <c r="H3846" s="21">
        <v>29416.25</v>
      </c>
      <c r="I3846" s="25" t="s">
        <v>7257</v>
      </c>
      <c r="K3846" s="25" t="s">
        <v>7262</v>
      </c>
      <c r="L3846" s="25" t="s">
        <v>7259</v>
      </c>
      <c r="M3846" s="22">
        <v>0</v>
      </c>
      <c r="N3846" s="22">
        <v>0</v>
      </c>
      <c r="O3846" s="21">
        <v>0</v>
      </c>
      <c r="P3846" s="21">
        <v>1400.77</v>
      </c>
      <c r="Q3846" s="25" t="s">
        <v>8426</v>
      </c>
      <c r="R3846" s="1" t="str">
        <f t="shared" si="67"/>
        <v>ST10055</v>
      </c>
      <c r="S3846" t="str">
        <f>VLOOKUP(R3846,Data!$C$2:$D$261,2,0)</f>
        <v>Hollyburn House</v>
      </c>
      <c r="T3846">
        <f>COUNTIF('Feb 2022'!A:A,D3846)+COUNTIF('Mar 2022'!A:A,D3846)+COUNTIF('Apr 2022'!A:A,D3846)+COUNTIF('May 2022'!A:A,D3846)+COUNTIF('June 2022'!A:A,D3846)+COUNTIF('July 2022'!A:A,D3846)+COUNTIF('Aug 2022'!A:A,D3846)+COUNTIF('Sep 2022'!A:A,D3846)+COUNTIF('Oct 2022'!A:A,D3846)+COUNTIF('Dec 2022'!A:A,D3846)</f>
        <v>0</v>
      </c>
      <c r="U3846" t="str">
        <f>VLOOKUP(Q3846,'Capital Lookup'!A:B,2,FALSE)</f>
        <v>No</v>
      </c>
      <c r="V3846" s="2" t="str">
        <f>IFERROR(VLOOKUP(LEFT(F3846,10),'Find Purchase Orders'!B:J,9,FALSE),"")</f>
        <v/>
      </c>
      <c r="W3846" s="25" t="s">
        <v>7261</v>
      </c>
    </row>
    <row r="3847" spans="1:23" hidden="1">
      <c r="A3847" s="25" t="s">
        <v>7261</v>
      </c>
      <c r="B3847" s="25" t="s">
        <v>7662</v>
      </c>
      <c r="C3847" s="25" t="s">
        <v>7264</v>
      </c>
      <c r="D3847" s="25" t="s">
        <v>16159</v>
      </c>
      <c r="E3847" s="25" t="s">
        <v>8423</v>
      </c>
      <c r="H3847" s="21">
        <v>10846.5</v>
      </c>
      <c r="I3847" s="25" t="s">
        <v>7257</v>
      </c>
      <c r="K3847" s="25" t="s">
        <v>7262</v>
      </c>
      <c r="L3847" s="25" t="s">
        <v>7259</v>
      </c>
      <c r="M3847" s="22">
        <v>0</v>
      </c>
      <c r="N3847" s="22">
        <v>0</v>
      </c>
      <c r="O3847" s="21">
        <v>0</v>
      </c>
      <c r="P3847" s="21">
        <v>516.5</v>
      </c>
      <c r="Q3847" s="25" t="s">
        <v>8426</v>
      </c>
      <c r="R3847" s="1" t="str">
        <f t="shared" si="67"/>
        <v>ST10055</v>
      </c>
      <c r="S3847" t="str">
        <f>VLOOKUP(R3847,Data!$C$2:$D$261,2,0)</f>
        <v>Hollyburn House</v>
      </c>
      <c r="T3847">
        <f>COUNTIF('Feb 2022'!A:A,D3847)+COUNTIF('Mar 2022'!A:A,D3847)+COUNTIF('Apr 2022'!A:A,D3847)+COUNTIF('May 2022'!A:A,D3847)+COUNTIF('June 2022'!A:A,D3847)+COUNTIF('July 2022'!A:A,D3847)+COUNTIF('Aug 2022'!A:A,D3847)+COUNTIF('Sep 2022'!A:A,D3847)+COUNTIF('Oct 2022'!A:A,D3847)+COUNTIF('Dec 2022'!A:A,D3847)</f>
        <v>0</v>
      </c>
      <c r="U3847" t="str">
        <f>VLOOKUP(Q3847,'Capital Lookup'!A:B,2,FALSE)</f>
        <v>No</v>
      </c>
      <c r="V3847" s="2" t="str">
        <f>IFERROR(VLOOKUP(LEFT(F3847,10),'Find Purchase Orders'!B:J,9,FALSE),"")</f>
        <v/>
      </c>
      <c r="W3847" s="25" t="s">
        <v>7261</v>
      </c>
    </row>
    <row r="3848" spans="1:23" hidden="1">
      <c r="A3848" s="25" t="s">
        <v>7478</v>
      </c>
      <c r="B3848" s="25" t="s">
        <v>7586</v>
      </c>
      <c r="C3848" s="25" t="s">
        <v>7587</v>
      </c>
      <c r="D3848" s="25" t="s">
        <v>16160</v>
      </c>
      <c r="E3848" s="25" t="s">
        <v>7492</v>
      </c>
      <c r="F3848" s="25" t="s">
        <v>16161</v>
      </c>
      <c r="G3848" s="25" t="s">
        <v>16162</v>
      </c>
      <c r="H3848" s="21">
        <v>19436</v>
      </c>
      <c r="I3848" s="25" t="s">
        <v>7296</v>
      </c>
      <c r="J3848" s="25" t="s">
        <v>7288</v>
      </c>
      <c r="K3848" s="25" t="s">
        <v>7495</v>
      </c>
      <c r="L3848" s="25" t="s">
        <v>7808</v>
      </c>
      <c r="M3848" s="21">
        <v>19436</v>
      </c>
      <c r="N3848" s="21">
        <v>19436</v>
      </c>
      <c r="O3848" s="21">
        <v>0</v>
      </c>
      <c r="P3848" s="21">
        <v>19436</v>
      </c>
      <c r="Q3848" s="25" t="s">
        <v>9703</v>
      </c>
      <c r="R3848" s="1" t="str">
        <f t="shared" si="67"/>
        <v>ST10160</v>
      </c>
      <c r="S3848" t="str">
        <f>VLOOKUP(R3848,Data!$C$2:$D$261,2,0)</f>
        <v>Sherwood Court</v>
      </c>
      <c r="T3848">
        <f>COUNTIF('Feb 2022'!A:A,D3848)+COUNTIF('Mar 2022'!A:A,D3848)+COUNTIF('Apr 2022'!A:A,D3848)+COUNTIF('May 2022'!A:A,D3848)+COUNTIF('June 2022'!A:A,D3848)+COUNTIF('July 2022'!A:A,D3848)+COUNTIF('Aug 2022'!A:A,D3848)+COUNTIF('Sep 2022'!A:A,D3848)+COUNTIF('Oct 2022'!A:A,D3848)+COUNTIF('Dec 2022'!A:A,D3848)</f>
        <v>0</v>
      </c>
      <c r="U3848" t="str">
        <f>VLOOKUP(Q3848,'Capital Lookup'!A:B,2,FALSE)</f>
        <v>Yes</v>
      </c>
      <c r="V3848" s="2">
        <f>IFERROR(VLOOKUP(LEFT(F3848,10),'Find Purchase Orders'!B:J,9,FALSE),"")</f>
        <v>44769</v>
      </c>
      <c r="W3848" s="25" t="s">
        <v>7261</v>
      </c>
    </row>
    <row r="3849" spans="1:23" hidden="1">
      <c r="A3849" s="25" t="s">
        <v>7269</v>
      </c>
      <c r="B3849" s="25" t="s">
        <v>8259</v>
      </c>
      <c r="C3849" s="25" t="s">
        <v>8260</v>
      </c>
      <c r="D3849" s="25" t="s">
        <v>16163</v>
      </c>
      <c r="E3849" s="25" t="s">
        <v>12150</v>
      </c>
      <c r="F3849" s="25" t="s">
        <v>16164</v>
      </c>
      <c r="G3849" s="25" t="s">
        <v>13098</v>
      </c>
      <c r="H3849" s="21">
        <v>1469</v>
      </c>
      <c r="I3849" s="25" t="s">
        <v>7339</v>
      </c>
      <c r="J3849" s="25" t="s">
        <v>7288</v>
      </c>
      <c r="K3849" s="25" t="s">
        <v>8265</v>
      </c>
      <c r="L3849" s="25" t="s">
        <v>12068</v>
      </c>
      <c r="M3849" s="21">
        <v>1469</v>
      </c>
      <c r="N3849" s="21">
        <v>1468.98</v>
      </c>
      <c r="O3849" s="21">
        <v>0.02</v>
      </c>
      <c r="P3849" s="21">
        <v>1468.99</v>
      </c>
      <c r="Q3849" s="25" t="s">
        <v>13099</v>
      </c>
      <c r="R3849" s="1" t="str">
        <f t="shared" si="67"/>
        <v>ST10260</v>
      </c>
      <c r="S3849" t="str">
        <f>VLOOKUP(R3849,Data!$C$2:$D$261,2,0)</f>
        <v>Support Office</v>
      </c>
      <c r="T3849">
        <f>COUNTIF('Feb 2022'!A:A,D3849)+COUNTIF('Mar 2022'!A:A,D3849)+COUNTIF('Apr 2022'!A:A,D3849)+COUNTIF('May 2022'!A:A,D3849)+COUNTIF('June 2022'!A:A,D3849)+COUNTIF('July 2022'!A:A,D3849)+COUNTIF('Aug 2022'!A:A,D3849)+COUNTIF('Sep 2022'!A:A,D3849)+COUNTIF('Oct 2022'!A:A,D3849)+COUNTIF('Dec 2022'!A:A,D3849)</f>
        <v>0</v>
      </c>
      <c r="U3849" t="str">
        <f>VLOOKUP(Q3849,'Capital Lookup'!A:B,2,FALSE)</f>
        <v>Yes</v>
      </c>
      <c r="V3849" s="2">
        <f>IFERROR(VLOOKUP(LEFT(F3849,10),'Find Purchase Orders'!B:J,9,FALSE),"")</f>
        <v>44769</v>
      </c>
      <c r="W3849" s="25" t="s">
        <v>7261</v>
      </c>
    </row>
    <row r="3850" spans="1:23" hidden="1">
      <c r="A3850" s="25" t="s">
        <v>7261</v>
      </c>
      <c r="B3850" s="25" t="s">
        <v>8749</v>
      </c>
      <c r="C3850" s="25" t="s">
        <v>7282</v>
      </c>
      <c r="D3850" s="25" t="s">
        <v>5804</v>
      </c>
      <c r="E3850" s="25" t="s">
        <v>8750</v>
      </c>
      <c r="F3850" s="25" t="s">
        <v>16165</v>
      </c>
      <c r="G3850" s="25" t="s">
        <v>16166</v>
      </c>
      <c r="H3850" s="21">
        <v>9544.25</v>
      </c>
      <c r="I3850" s="25" t="s">
        <v>7296</v>
      </c>
      <c r="J3850" s="25" t="s">
        <v>7288</v>
      </c>
      <c r="K3850" s="25" t="s">
        <v>7262</v>
      </c>
      <c r="L3850" s="25" t="s">
        <v>7259</v>
      </c>
      <c r="M3850" s="21">
        <v>9544.25</v>
      </c>
      <c r="N3850" s="21">
        <v>9544.25</v>
      </c>
      <c r="O3850" s="21">
        <v>0</v>
      </c>
      <c r="P3850" s="21">
        <v>9544.25</v>
      </c>
      <c r="Q3850" s="25" t="s">
        <v>8865</v>
      </c>
      <c r="R3850" s="1" t="str">
        <f t="shared" si="67"/>
        <v>ST10011</v>
      </c>
      <c r="S3850" t="str">
        <f>VLOOKUP(R3850,Data!$C$2:$D$261,2,0)</f>
        <v>The Beechwood</v>
      </c>
      <c r="T3850">
        <f>COUNTIF('Feb 2022'!A:A,D3850)+COUNTIF('Mar 2022'!A:A,D3850)+COUNTIF('Apr 2022'!A:A,D3850)+COUNTIF('May 2022'!A:A,D3850)+COUNTIF('June 2022'!A:A,D3850)+COUNTIF('July 2022'!A:A,D3850)+COUNTIF('Aug 2022'!A:A,D3850)+COUNTIF('Sep 2022'!A:A,D3850)+COUNTIF('Oct 2022'!A:A,D3850)+COUNTIF('Dec 2022'!A:A,D3850)</f>
        <v>1</v>
      </c>
      <c r="U3850" t="str">
        <f>VLOOKUP(Q3850,'Capital Lookup'!A:B,2,FALSE)</f>
        <v>No</v>
      </c>
      <c r="V3850" s="2">
        <f>IFERROR(VLOOKUP(LEFT(F3850,10),'Find Purchase Orders'!B:J,9,FALSE),"")</f>
        <v>44783</v>
      </c>
      <c r="W3850" s="25" t="s">
        <v>7261</v>
      </c>
    </row>
    <row r="3851" spans="1:23" hidden="1">
      <c r="A3851" s="25" t="s">
        <v>7261</v>
      </c>
      <c r="B3851" s="25" t="s">
        <v>8749</v>
      </c>
      <c r="C3851" s="25" t="s">
        <v>7282</v>
      </c>
      <c r="D3851" s="25" t="s">
        <v>5805</v>
      </c>
      <c r="E3851" s="25" t="s">
        <v>8750</v>
      </c>
      <c r="F3851" s="25" t="s">
        <v>16167</v>
      </c>
      <c r="G3851" s="25" t="s">
        <v>16168</v>
      </c>
      <c r="H3851" s="21">
        <v>9544.25</v>
      </c>
      <c r="I3851" s="25" t="s">
        <v>7296</v>
      </c>
      <c r="J3851" s="25" t="s">
        <v>7288</v>
      </c>
      <c r="K3851" s="25" t="s">
        <v>7262</v>
      </c>
      <c r="L3851" s="25" t="s">
        <v>7259</v>
      </c>
      <c r="M3851" s="21">
        <v>9544.25</v>
      </c>
      <c r="N3851" s="21">
        <v>9544.25</v>
      </c>
      <c r="O3851" s="21">
        <v>0</v>
      </c>
      <c r="P3851" s="21">
        <v>9544.25</v>
      </c>
      <c r="Q3851" s="25" t="s">
        <v>8865</v>
      </c>
      <c r="R3851" s="1" t="str">
        <f t="shared" si="67"/>
        <v>ST10011</v>
      </c>
      <c r="S3851" t="str">
        <f>VLOOKUP(R3851,Data!$C$2:$D$261,2,0)</f>
        <v>The Beechwood</v>
      </c>
      <c r="T3851">
        <f>COUNTIF('Feb 2022'!A:A,D3851)+COUNTIF('Mar 2022'!A:A,D3851)+COUNTIF('Apr 2022'!A:A,D3851)+COUNTIF('May 2022'!A:A,D3851)+COUNTIF('June 2022'!A:A,D3851)+COUNTIF('July 2022'!A:A,D3851)+COUNTIF('Aug 2022'!A:A,D3851)+COUNTIF('Sep 2022'!A:A,D3851)+COUNTIF('Oct 2022'!A:A,D3851)+COUNTIF('Dec 2022'!A:A,D3851)</f>
        <v>1</v>
      </c>
      <c r="U3851" t="str">
        <f>VLOOKUP(Q3851,'Capital Lookup'!A:B,2,FALSE)</f>
        <v>No</v>
      </c>
      <c r="V3851" s="2">
        <f>IFERROR(VLOOKUP(LEFT(F3851,10),'Find Purchase Orders'!B:J,9,FALSE),"")</f>
        <v>44783</v>
      </c>
      <c r="W3851" s="25" t="s">
        <v>7261</v>
      </c>
    </row>
    <row r="3852" spans="1:23" hidden="1">
      <c r="A3852" s="25" t="s">
        <v>7261</v>
      </c>
      <c r="B3852" s="25" t="s">
        <v>8749</v>
      </c>
      <c r="C3852" s="25" t="s">
        <v>7282</v>
      </c>
      <c r="D3852" s="25" t="s">
        <v>5887</v>
      </c>
      <c r="E3852" s="25" t="s">
        <v>8750</v>
      </c>
      <c r="F3852" s="25" t="s">
        <v>16169</v>
      </c>
      <c r="G3852" s="25" t="s">
        <v>16170</v>
      </c>
      <c r="H3852" s="21">
        <v>9372.1</v>
      </c>
      <c r="I3852" s="25" t="s">
        <v>7296</v>
      </c>
      <c r="J3852" s="25" t="s">
        <v>7288</v>
      </c>
      <c r="K3852" s="25" t="s">
        <v>7262</v>
      </c>
      <c r="L3852" s="25" t="s">
        <v>7259</v>
      </c>
      <c r="M3852" s="21">
        <v>9372.1</v>
      </c>
      <c r="N3852" s="21">
        <v>9372.1</v>
      </c>
      <c r="O3852" s="21">
        <v>0</v>
      </c>
      <c r="P3852" s="21">
        <v>9372.1</v>
      </c>
      <c r="Q3852" s="25" t="s">
        <v>8865</v>
      </c>
      <c r="R3852" s="1" t="str">
        <f t="shared" si="67"/>
        <v>ST10011</v>
      </c>
      <c r="S3852" t="str">
        <f>VLOOKUP(R3852,Data!$C$2:$D$261,2,0)</f>
        <v>The Beechwood</v>
      </c>
      <c r="T3852">
        <f>COUNTIF('Feb 2022'!A:A,D3852)+COUNTIF('Mar 2022'!A:A,D3852)+COUNTIF('Apr 2022'!A:A,D3852)+COUNTIF('May 2022'!A:A,D3852)+COUNTIF('June 2022'!A:A,D3852)+COUNTIF('July 2022'!A:A,D3852)+COUNTIF('Aug 2022'!A:A,D3852)+COUNTIF('Sep 2022'!A:A,D3852)+COUNTIF('Oct 2022'!A:A,D3852)+COUNTIF('Dec 2022'!A:A,D3852)</f>
        <v>1</v>
      </c>
      <c r="U3852" t="str">
        <f>VLOOKUP(Q3852,'Capital Lookup'!A:B,2,FALSE)</f>
        <v>No</v>
      </c>
      <c r="V3852" s="2">
        <f>IFERROR(VLOOKUP(LEFT(F3852,10),'Find Purchase Orders'!B:J,9,FALSE),"")</f>
        <v>44796</v>
      </c>
      <c r="W3852" s="25" t="s">
        <v>7261</v>
      </c>
    </row>
    <row r="3853" spans="1:23" hidden="1">
      <c r="A3853" s="25" t="s">
        <v>7261</v>
      </c>
      <c r="B3853" s="25" t="s">
        <v>8749</v>
      </c>
      <c r="C3853" s="25" t="s">
        <v>7282</v>
      </c>
      <c r="D3853" s="25" t="s">
        <v>5887</v>
      </c>
      <c r="E3853" s="25" t="s">
        <v>8750</v>
      </c>
      <c r="F3853" s="25" t="s">
        <v>16171</v>
      </c>
      <c r="G3853" s="25" t="s">
        <v>16172</v>
      </c>
      <c r="H3853" s="21">
        <v>226</v>
      </c>
      <c r="I3853" s="25" t="s">
        <v>7296</v>
      </c>
      <c r="J3853" s="25" t="s">
        <v>7288</v>
      </c>
      <c r="K3853" s="25" t="s">
        <v>7262</v>
      </c>
      <c r="L3853" s="25" t="s">
        <v>7259</v>
      </c>
      <c r="M3853" s="21">
        <v>226</v>
      </c>
      <c r="N3853" s="21">
        <v>226</v>
      </c>
      <c r="O3853" s="21">
        <v>0</v>
      </c>
      <c r="P3853" s="21">
        <v>226</v>
      </c>
      <c r="Q3853" s="25" t="s">
        <v>8865</v>
      </c>
      <c r="R3853" s="1" t="str">
        <f t="shared" si="67"/>
        <v>ST10011</v>
      </c>
      <c r="S3853" t="str">
        <f>VLOOKUP(R3853,Data!$C$2:$D$261,2,0)</f>
        <v>The Beechwood</v>
      </c>
      <c r="T3853">
        <f>COUNTIF('Feb 2022'!A:A,D3853)+COUNTIF('Mar 2022'!A:A,D3853)+COUNTIF('Apr 2022'!A:A,D3853)+COUNTIF('May 2022'!A:A,D3853)+COUNTIF('June 2022'!A:A,D3853)+COUNTIF('July 2022'!A:A,D3853)+COUNTIF('Aug 2022'!A:A,D3853)+COUNTIF('Sep 2022'!A:A,D3853)+COUNTIF('Oct 2022'!A:A,D3853)+COUNTIF('Dec 2022'!A:A,D3853)</f>
        <v>1</v>
      </c>
      <c r="U3853" t="str">
        <f>VLOOKUP(Q3853,'Capital Lookup'!A:B,2,FALSE)</f>
        <v>No</v>
      </c>
      <c r="V3853" s="2">
        <f>IFERROR(VLOOKUP(LEFT(F3853,10),'Find Purchase Orders'!B:J,9,FALSE),"")</f>
        <v>44796</v>
      </c>
      <c r="W3853" s="25" t="s">
        <v>7261</v>
      </c>
    </row>
    <row r="3854" spans="1:23" hidden="1">
      <c r="A3854" s="25" t="s">
        <v>7269</v>
      </c>
      <c r="B3854" s="25" t="s">
        <v>8259</v>
      </c>
      <c r="C3854" s="25" t="s">
        <v>8260</v>
      </c>
      <c r="D3854" s="25" t="s">
        <v>16173</v>
      </c>
      <c r="E3854" s="25" t="s">
        <v>8591</v>
      </c>
      <c r="F3854" s="25" t="s">
        <v>16174</v>
      </c>
      <c r="G3854" s="25" t="s">
        <v>16175</v>
      </c>
      <c r="H3854" s="21">
        <v>2039.1</v>
      </c>
      <c r="I3854" s="25" t="s">
        <v>7296</v>
      </c>
      <c r="J3854" s="25" t="s">
        <v>7288</v>
      </c>
      <c r="K3854" s="25" t="s">
        <v>8592</v>
      </c>
      <c r="L3854" s="25" t="s">
        <v>8593</v>
      </c>
      <c r="M3854" s="21">
        <v>2039.1</v>
      </c>
      <c r="N3854" s="21">
        <v>2039.1</v>
      </c>
      <c r="O3854" s="21">
        <v>0</v>
      </c>
      <c r="P3854" s="21">
        <v>2039.1</v>
      </c>
      <c r="Q3854" s="25" t="s">
        <v>12769</v>
      </c>
      <c r="R3854" s="1" t="str">
        <f t="shared" si="67"/>
        <v>ST10260</v>
      </c>
      <c r="S3854" t="str">
        <f>VLOOKUP(R3854,Data!$C$2:$D$261,2,0)</f>
        <v>Support Office</v>
      </c>
      <c r="T3854">
        <f>COUNTIF('Feb 2022'!A:A,D3854)+COUNTIF('Mar 2022'!A:A,D3854)+COUNTIF('Apr 2022'!A:A,D3854)+COUNTIF('May 2022'!A:A,D3854)+COUNTIF('June 2022'!A:A,D3854)+COUNTIF('July 2022'!A:A,D3854)+COUNTIF('Aug 2022'!A:A,D3854)+COUNTIF('Sep 2022'!A:A,D3854)+COUNTIF('Oct 2022'!A:A,D3854)+COUNTIF('Dec 2022'!A:A,D3854)</f>
        <v>0</v>
      </c>
      <c r="U3854" t="str">
        <f>VLOOKUP(Q3854,'Capital Lookup'!A:B,2,FALSE)</f>
        <v>Yes</v>
      </c>
      <c r="V3854" s="2">
        <f>IFERROR(VLOOKUP(LEFT(F3854,10),'Find Purchase Orders'!B:J,9,FALSE),"")</f>
        <v>44769</v>
      </c>
      <c r="W3854" s="25" t="s">
        <v>7261</v>
      </c>
    </row>
    <row r="3855" spans="1:23" hidden="1">
      <c r="A3855" s="25" t="s">
        <v>7269</v>
      </c>
      <c r="B3855" s="25" t="s">
        <v>8259</v>
      </c>
      <c r="C3855" s="25" t="s">
        <v>8260</v>
      </c>
      <c r="D3855" s="25" t="s">
        <v>16173</v>
      </c>
      <c r="E3855" s="25" t="s">
        <v>8591</v>
      </c>
      <c r="F3855" s="25" t="s">
        <v>16176</v>
      </c>
      <c r="G3855" s="25" t="s">
        <v>8620</v>
      </c>
      <c r="H3855" s="21">
        <v>107.35</v>
      </c>
      <c r="I3855" s="25" t="s">
        <v>7296</v>
      </c>
      <c r="J3855" s="25" t="s">
        <v>7288</v>
      </c>
      <c r="K3855" s="25" t="s">
        <v>8592</v>
      </c>
      <c r="L3855" s="25" t="s">
        <v>8593</v>
      </c>
      <c r="M3855" s="21">
        <v>107.35</v>
      </c>
      <c r="N3855" s="21">
        <v>108.42</v>
      </c>
      <c r="O3855" s="21">
        <v>-1.07</v>
      </c>
      <c r="P3855" s="21">
        <v>107.35</v>
      </c>
      <c r="Q3855" s="25" t="s">
        <v>12769</v>
      </c>
      <c r="R3855" s="1" t="str">
        <f t="shared" si="67"/>
        <v>ST10260</v>
      </c>
      <c r="S3855" t="str">
        <f>VLOOKUP(R3855,Data!$C$2:$D$261,2,0)</f>
        <v>Support Office</v>
      </c>
      <c r="T3855">
        <f>COUNTIF('Feb 2022'!A:A,D3855)+COUNTIF('Mar 2022'!A:A,D3855)+COUNTIF('Apr 2022'!A:A,D3855)+COUNTIF('May 2022'!A:A,D3855)+COUNTIF('June 2022'!A:A,D3855)+COUNTIF('July 2022'!A:A,D3855)+COUNTIF('Aug 2022'!A:A,D3855)+COUNTIF('Sep 2022'!A:A,D3855)+COUNTIF('Oct 2022'!A:A,D3855)+COUNTIF('Dec 2022'!A:A,D3855)</f>
        <v>0</v>
      </c>
      <c r="U3855" t="str">
        <f>VLOOKUP(Q3855,'Capital Lookup'!A:B,2,FALSE)</f>
        <v>Yes</v>
      </c>
      <c r="V3855" s="2">
        <f>IFERROR(VLOOKUP(LEFT(F3855,10),'Find Purchase Orders'!B:J,9,FALSE),"")</f>
        <v>44769</v>
      </c>
      <c r="W3855" s="25" t="s">
        <v>7261</v>
      </c>
    </row>
    <row r="3856" spans="1:23" hidden="1">
      <c r="A3856" s="25" t="s">
        <v>9810</v>
      </c>
      <c r="B3856" s="25" t="s">
        <v>8989</v>
      </c>
      <c r="C3856" s="25"/>
      <c r="D3856" s="25" t="s">
        <v>16177</v>
      </c>
      <c r="E3856" s="25" t="s">
        <v>8991</v>
      </c>
      <c r="F3856" s="25" t="s">
        <v>16178</v>
      </c>
      <c r="G3856" s="25" t="s">
        <v>16179</v>
      </c>
      <c r="H3856" s="21">
        <v>4469.1499999999996</v>
      </c>
      <c r="I3856" s="25" t="s">
        <v>7296</v>
      </c>
      <c r="J3856" s="25" t="s">
        <v>7288</v>
      </c>
      <c r="K3856" s="25" t="s">
        <v>7579</v>
      </c>
      <c r="L3856" s="25" t="s">
        <v>7580</v>
      </c>
      <c r="M3856" s="21">
        <v>4469.1499999999996</v>
      </c>
      <c r="N3856" s="21">
        <v>4469.1499999999996</v>
      </c>
      <c r="O3856" s="21">
        <v>0</v>
      </c>
      <c r="P3856" s="21">
        <v>4469.1499999999996</v>
      </c>
      <c r="Q3856" s="25" t="s">
        <v>16180</v>
      </c>
      <c r="R3856" s="1" t="str">
        <f t="shared" si="67"/>
        <v>ST10400</v>
      </c>
      <c r="S3856" t="e">
        <f>VLOOKUP(R3856,Data!$C$2:$D$261,2,0)</f>
        <v>#N/A</v>
      </c>
      <c r="T3856">
        <f>COUNTIF('Feb 2022'!A:A,D3856)+COUNTIF('Mar 2022'!A:A,D3856)+COUNTIF('Apr 2022'!A:A,D3856)+COUNTIF('May 2022'!A:A,D3856)+COUNTIF('June 2022'!A:A,D3856)+COUNTIF('July 2022'!A:A,D3856)+COUNTIF('Aug 2022'!A:A,D3856)+COUNTIF('Sep 2022'!A:A,D3856)+COUNTIF('Oct 2022'!A:A,D3856)+COUNTIF('Dec 2022'!A:A,D3856)</f>
        <v>0</v>
      </c>
      <c r="U3856" t="str">
        <f>VLOOKUP(Q3856,'Capital Lookup'!A:B,2,FALSE)</f>
        <v>Yes</v>
      </c>
      <c r="V3856" s="2">
        <f>IFERROR(VLOOKUP(LEFT(F3856,10),'Find Purchase Orders'!B:J,9,FALSE),"")</f>
        <v>44771</v>
      </c>
      <c r="W3856" s="25" t="s">
        <v>7261</v>
      </c>
    </row>
    <row r="3857" spans="1:23" hidden="1">
      <c r="A3857" s="25" t="s">
        <v>9810</v>
      </c>
      <c r="B3857" s="25" t="s">
        <v>8989</v>
      </c>
      <c r="C3857" s="25"/>
      <c r="D3857" s="25" t="s">
        <v>16181</v>
      </c>
      <c r="E3857" s="25" t="s">
        <v>8991</v>
      </c>
      <c r="F3857" s="25" t="s">
        <v>16182</v>
      </c>
      <c r="G3857" s="25" t="s">
        <v>16183</v>
      </c>
      <c r="H3857" s="21">
        <v>6524.62</v>
      </c>
      <c r="I3857" s="25" t="s">
        <v>7287</v>
      </c>
      <c r="J3857" s="25" t="s">
        <v>11313</v>
      </c>
      <c r="K3857" s="25" t="s">
        <v>7579</v>
      </c>
      <c r="L3857" s="25" t="s">
        <v>7580</v>
      </c>
      <c r="M3857" s="21">
        <v>6524.62</v>
      </c>
      <c r="N3857" s="22">
        <v>0</v>
      </c>
      <c r="O3857" s="21">
        <v>6524.62</v>
      </c>
      <c r="P3857" s="21">
        <v>750.62</v>
      </c>
      <c r="Q3857" s="25" t="s">
        <v>16184</v>
      </c>
      <c r="R3857" s="1" t="str">
        <f t="shared" si="67"/>
        <v>ST10400</v>
      </c>
      <c r="S3857" t="e">
        <f>VLOOKUP(R3857,Data!$C$2:$D$261,2,0)</f>
        <v>#N/A</v>
      </c>
      <c r="T3857">
        <f>COUNTIF('Feb 2022'!A:A,D3857)+COUNTIF('Mar 2022'!A:A,D3857)+COUNTIF('Apr 2022'!A:A,D3857)+COUNTIF('May 2022'!A:A,D3857)+COUNTIF('June 2022'!A:A,D3857)+COUNTIF('July 2022'!A:A,D3857)+COUNTIF('Aug 2022'!A:A,D3857)+COUNTIF('Sep 2022'!A:A,D3857)+COUNTIF('Oct 2022'!A:A,D3857)+COUNTIF('Dec 2022'!A:A,D3857)</f>
        <v>0</v>
      </c>
      <c r="U3857" t="str">
        <f>VLOOKUP(Q3857,'Capital Lookup'!A:B,2,FALSE)</f>
        <v>Yes</v>
      </c>
      <c r="V3857" s="2">
        <f>IFERROR(VLOOKUP(LEFT(F3857,10),'Find Purchase Orders'!B:J,9,FALSE),"")</f>
        <v>44771</v>
      </c>
      <c r="W3857" s="25" t="s">
        <v>7261</v>
      </c>
    </row>
    <row r="3858" spans="1:23" hidden="1">
      <c r="A3858" s="25" t="s">
        <v>7261</v>
      </c>
      <c r="B3858" s="25" t="s">
        <v>9405</v>
      </c>
      <c r="C3858" s="25" t="s">
        <v>7282</v>
      </c>
      <c r="D3858" s="25" t="s">
        <v>5781</v>
      </c>
      <c r="E3858" s="25" t="s">
        <v>8200</v>
      </c>
      <c r="F3858" s="25" t="s">
        <v>16185</v>
      </c>
      <c r="G3858" s="25" t="s">
        <v>16186</v>
      </c>
      <c r="H3858" s="21">
        <v>1412.5</v>
      </c>
      <c r="I3858" s="25" t="s">
        <v>7296</v>
      </c>
      <c r="J3858" s="25" t="s">
        <v>7288</v>
      </c>
      <c r="K3858" s="25" t="s">
        <v>7289</v>
      </c>
      <c r="L3858" s="25" t="s">
        <v>7259</v>
      </c>
      <c r="M3858" s="21">
        <v>1412.5</v>
      </c>
      <c r="N3858" s="21">
        <v>1480.3</v>
      </c>
      <c r="O3858" s="21">
        <v>-67.8</v>
      </c>
      <c r="P3858" s="21">
        <v>1412.5</v>
      </c>
      <c r="Q3858" s="25" t="s">
        <v>9409</v>
      </c>
      <c r="R3858" s="1" t="str">
        <f t="shared" si="67"/>
        <v>ST10035</v>
      </c>
      <c r="S3858" t="str">
        <f>VLOOKUP(R3858,Data!$C$2:$D$261,2,0)</f>
        <v>The Westwood</v>
      </c>
      <c r="T3858">
        <f>COUNTIF('Feb 2022'!A:A,D3858)+COUNTIF('Mar 2022'!A:A,D3858)+COUNTIF('Apr 2022'!A:A,D3858)+COUNTIF('May 2022'!A:A,D3858)+COUNTIF('June 2022'!A:A,D3858)+COUNTIF('July 2022'!A:A,D3858)+COUNTIF('Aug 2022'!A:A,D3858)+COUNTIF('Sep 2022'!A:A,D3858)+COUNTIF('Oct 2022'!A:A,D3858)+COUNTIF('Dec 2022'!A:A,D3858)</f>
        <v>1</v>
      </c>
      <c r="U3858" t="str">
        <f>VLOOKUP(Q3858,'Capital Lookup'!A:B,2,FALSE)</f>
        <v>No</v>
      </c>
      <c r="V3858" s="2">
        <f>IFERROR(VLOOKUP(LEFT(F3858,10),'Find Purchase Orders'!B:J,9,FALSE),"")</f>
        <v>44775</v>
      </c>
      <c r="W3858" s="25" t="s">
        <v>7261</v>
      </c>
    </row>
    <row r="3859" spans="1:23" hidden="1">
      <c r="A3859" s="25" t="s">
        <v>7261</v>
      </c>
      <c r="B3859" s="25" t="s">
        <v>9405</v>
      </c>
      <c r="C3859" s="25" t="s">
        <v>7282</v>
      </c>
      <c r="D3859" s="25" t="s">
        <v>5782</v>
      </c>
      <c r="E3859" s="25" t="s">
        <v>8200</v>
      </c>
      <c r="F3859" s="25" t="s">
        <v>16187</v>
      </c>
      <c r="G3859" s="25" t="s">
        <v>16188</v>
      </c>
      <c r="H3859" s="21">
        <v>339</v>
      </c>
      <c r="I3859" s="25" t="s">
        <v>7296</v>
      </c>
      <c r="J3859" s="25" t="s">
        <v>7288</v>
      </c>
      <c r="K3859" s="25" t="s">
        <v>7262</v>
      </c>
      <c r="L3859" s="25" t="s">
        <v>7259</v>
      </c>
      <c r="M3859" s="21">
        <v>339</v>
      </c>
      <c r="N3859" s="21">
        <v>339</v>
      </c>
      <c r="O3859" s="21">
        <v>0</v>
      </c>
      <c r="P3859" s="21">
        <v>339</v>
      </c>
      <c r="Q3859" s="25" t="s">
        <v>9409</v>
      </c>
      <c r="R3859" s="1" t="str">
        <f t="shared" si="67"/>
        <v>ST10035</v>
      </c>
      <c r="S3859" t="str">
        <f>VLOOKUP(R3859,Data!$C$2:$D$261,2,0)</f>
        <v>The Westwood</v>
      </c>
      <c r="T3859">
        <f>COUNTIF('Feb 2022'!A:A,D3859)+COUNTIF('Mar 2022'!A:A,D3859)+COUNTIF('Apr 2022'!A:A,D3859)+COUNTIF('May 2022'!A:A,D3859)+COUNTIF('June 2022'!A:A,D3859)+COUNTIF('July 2022'!A:A,D3859)+COUNTIF('Aug 2022'!A:A,D3859)+COUNTIF('Sep 2022'!A:A,D3859)+COUNTIF('Oct 2022'!A:A,D3859)+COUNTIF('Dec 2022'!A:A,D3859)</f>
        <v>1</v>
      </c>
      <c r="U3859" t="str">
        <f>VLOOKUP(Q3859,'Capital Lookup'!A:B,2,FALSE)</f>
        <v>No</v>
      </c>
      <c r="V3859" s="2">
        <f>IFERROR(VLOOKUP(LEFT(F3859,10),'Find Purchase Orders'!B:J,9,FALSE),"")</f>
        <v>44775</v>
      </c>
      <c r="W3859" s="25" t="s">
        <v>7261</v>
      </c>
    </row>
    <row r="3860" spans="1:23" hidden="1">
      <c r="A3860" s="25" t="s">
        <v>7261</v>
      </c>
      <c r="B3860" s="25" t="s">
        <v>9405</v>
      </c>
      <c r="C3860" s="25" t="s">
        <v>7282</v>
      </c>
      <c r="D3860" s="25" t="s">
        <v>5782</v>
      </c>
      <c r="E3860" s="25" t="s">
        <v>8200</v>
      </c>
      <c r="F3860" s="25" t="s">
        <v>16189</v>
      </c>
      <c r="G3860" s="25" t="s">
        <v>16190</v>
      </c>
      <c r="H3860" s="21">
        <v>3291.38</v>
      </c>
      <c r="I3860" s="25" t="s">
        <v>7296</v>
      </c>
      <c r="J3860" s="25" t="s">
        <v>7288</v>
      </c>
      <c r="K3860" s="25" t="s">
        <v>7262</v>
      </c>
      <c r="L3860" s="25" t="s">
        <v>7259</v>
      </c>
      <c r="M3860" s="21">
        <v>3291.38</v>
      </c>
      <c r="N3860" s="21">
        <v>3291.38</v>
      </c>
      <c r="O3860" s="21">
        <v>0</v>
      </c>
      <c r="P3860" s="21">
        <v>3291.38</v>
      </c>
      <c r="Q3860" s="25" t="s">
        <v>9409</v>
      </c>
      <c r="R3860" s="1" t="str">
        <f t="shared" si="67"/>
        <v>ST10035</v>
      </c>
      <c r="S3860" t="str">
        <f>VLOOKUP(R3860,Data!$C$2:$D$261,2,0)</f>
        <v>The Westwood</v>
      </c>
      <c r="T3860">
        <f>COUNTIF('Feb 2022'!A:A,D3860)+COUNTIF('Mar 2022'!A:A,D3860)+COUNTIF('Apr 2022'!A:A,D3860)+COUNTIF('May 2022'!A:A,D3860)+COUNTIF('June 2022'!A:A,D3860)+COUNTIF('July 2022'!A:A,D3860)+COUNTIF('Aug 2022'!A:A,D3860)+COUNTIF('Sep 2022'!A:A,D3860)+COUNTIF('Oct 2022'!A:A,D3860)+COUNTIF('Dec 2022'!A:A,D3860)</f>
        <v>1</v>
      </c>
      <c r="U3860" t="str">
        <f>VLOOKUP(Q3860,'Capital Lookup'!A:B,2,FALSE)</f>
        <v>No</v>
      </c>
      <c r="V3860" s="2">
        <f>IFERROR(VLOOKUP(LEFT(F3860,10),'Find Purchase Orders'!B:J,9,FALSE),"")</f>
        <v>44775</v>
      </c>
      <c r="W3860" s="25" t="s">
        <v>7261</v>
      </c>
    </row>
    <row r="3861" spans="1:23" hidden="1">
      <c r="A3861" s="25" t="s">
        <v>7313</v>
      </c>
      <c r="B3861" s="25" t="s">
        <v>16191</v>
      </c>
      <c r="C3861" s="25"/>
      <c r="D3861" s="25" t="s">
        <v>5765</v>
      </c>
      <c r="E3861" s="25" t="s">
        <v>10329</v>
      </c>
      <c r="F3861" s="25" t="s">
        <v>16192</v>
      </c>
      <c r="G3861" s="25" t="s">
        <v>16193</v>
      </c>
      <c r="H3861" s="21">
        <v>14603.61</v>
      </c>
      <c r="I3861" s="25" t="s">
        <v>7296</v>
      </c>
      <c r="J3861" s="25" t="s">
        <v>7288</v>
      </c>
      <c r="K3861" s="25" t="s">
        <v>8175</v>
      </c>
      <c r="L3861" s="25" t="s">
        <v>16194</v>
      </c>
      <c r="M3861" s="21">
        <v>14603.61</v>
      </c>
      <c r="N3861" s="21">
        <v>14603.61</v>
      </c>
      <c r="O3861" s="21">
        <v>0</v>
      </c>
      <c r="P3861" s="21">
        <v>14603.61</v>
      </c>
      <c r="Q3861" s="25" t="s">
        <v>16195</v>
      </c>
      <c r="R3861" s="1" t="str">
        <f t="shared" si="67"/>
        <v>ST10393</v>
      </c>
      <c r="S3861" t="e">
        <f>VLOOKUP(R3861,Data!$C$2:$D$261,2,0)</f>
        <v>#N/A</v>
      </c>
      <c r="T3861">
        <f>COUNTIF('Feb 2022'!A:A,D3861)+COUNTIF('Mar 2022'!A:A,D3861)+COUNTIF('Apr 2022'!A:A,D3861)+COUNTIF('May 2022'!A:A,D3861)+COUNTIF('June 2022'!A:A,D3861)+COUNTIF('July 2022'!A:A,D3861)+COUNTIF('Aug 2022'!A:A,D3861)+COUNTIF('Sep 2022'!A:A,D3861)+COUNTIF('Oct 2022'!A:A,D3861)+COUNTIF('Dec 2022'!A:A,D3861)</f>
        <v>1</v>
      </c>
      <c r="U3861" t="str">
        <f>VLOOKUP(Q3861,'Capital Lookup'!A:B,2,FALSE)</f>
        <v>No</v>
      </c>
      <c r="V3861" s="2">
        <f>IFERROR(VLOOKUP(LEFT(F3861,10),'Find Purchase Orders'!B:J,9,FALSE),"")</f>
        <v>44769</v>
      </c>
      <c r="W3861" s="25" t="s">
        <v>7261</v>
      </c>
    </row>
    <row r="3862" spans="1:23" hidden="1">
      <c r="A3862" s="25" t="s">
        <v>7425</v>
      </c>
      <c r="B3862" s="25" t="s">
        <v>9069</v>
      </c>
      <c r="C3862" s="25" t="s">
        <v>7271</v>
      </c>
      <c r="D3862" s="25" t="s">
        <v>16196</v>
      </c>
      <c r="E3862" s="25" t="s">
        <v>8443</v>
      </c>
      <c r="H3862" s="21">
        <v>14414.4</v>
      </c>
      <c r="I3862" s="25" t="s">
        <v>7257</v>
      </c>
      <c r="K3862" s="25" t="s">
        <v>7579</v>
      </c>
      <c r="L3862" s="25" t="s">
        <v>7580</v>
      </c>
      <c r="M3862" s="22">
        <v>0</v>
      </c>
      <c r="N3862" s="22">
        <v>0</v>
      </c>
      <c r="O3862" s="21">
        <v>0</v>
      </c>
      <c r="P3862" s="21">
        <v>1544.4</v>
      </c>
      <c r="Q3862" s="25" t="s">
        <v>13253</v>
      </c>
      <c r="R3862" s="1" t="str">
        <f t="shared" si="67"/>
        <v>ST10209</v>
      </c>
      <c r="S3862" t="str">
        <f>VLOOKUP(R3862,Data!$C$2:$D$261,2,0)</f>
        <v>Arbutus Care Centre</v>
      </c>
      <c r="T3862">
        <f>COUNTIF('Feb 2022'!A:A,D3862)+COUNTIF('Mar 2022'!A:A,D3862)+COUNTIF('Apr 2022'!A:A,D3862)+COUNTIF('May 2022'!A:A,D3862)+COUNTIF('June 2022'!A:A,D3862)+COUNTIF('July 2022'!A:A,D3862)+COUNTIF('Aug 2022'!A:A,D3862)+COUNTIF('Sep 2022'!A:A,D3862)+COUNTIF('Oct 2022'!A:A,D3862)+COUNTIF('Dec 2022'!A:A,D3862)</f>
        <v>0</v>
      </c>
      <c r="U3862" t="str">
        <f>VLOOKUP(Q3862,'Capital Lookup'!A:B,2,FALSE)</f>
        <v>No</v>
      </c>
      <c r="V3862" s="2" t="str">
        <f>IFERROR(VLOOKUP(LEFT(F3862,10),'Find Purchase Orders'!B:J,9,FALSE),"")</f>
        <v/>
      </c>
      <c r="W3862" s="25" t="s">
        <v>7261</v>
      </c>
    </row>
    <row r="3863" spans="1:23" hidden="1">
      <c r="A3863" s="25" t="s">
        <v>7269</v>
      </c>
      <c r="B3863" s="25" t="s">
        <v>7426</v>
      </c>
      <c r="C3863" s="25" t="s">
        <v>7271</v>
      </c>
      <c r="D3863" s="25" t="s">
        <v>5783</v>
      </c>
      <c r="E3863" s="25" t="s">
        <v>14048</v>
      </c>
      <c r="F3863" s="25" t="s">
        <v>16197</v>
      </c>
      <c r="G3863" s="25" t="s">
        <v>16198</v>
      </c>
      <c r="H3863" s="21">
        <v>12201.74</v>
      </c>
      <c r="I3863" s="25" t="s">
        <v>7296</v>
      </c>
      <c r="J3863" s="25" t="s">
        <v>7288</v>
      </c>
      <c r="K3863" s="25" t="s">
        <v>7495</v>
      </c>
      <c r="L3863" s="25" t="s">
        <v>7740</v>
      </c>
      <c r="M3863" s="21">
        <v>12201.74</v>
      </c>
      <c r="N3863" s="21">
        <v>12201.74</v>
      </c>
      <c r="O3863" s="21">
        <v>0</v>
      </c>
      <c r="P3863" s="21">
        <v>12201.74</v>
      </c>
      <c r="Q3863" s="25" t="s">
        <v>16199</v>
      </c>
      <c r="R3863" s="1" t="str">
        <f t="shared" si="67"/>
        <v>ST10188</v>
      </c>
      <c r="S3863" t="str">
        <f>VLOOKUP(R3863,Data!$C$2:$D$261,2,0)</f>
        <v>Telfer Place</v>
      </c>
      <c r="T3863">
        <f>COUNTIF('Feb 2022'!A:A,D3863)+COUNTIF('Mar 2022'!A:A,D3863)+COUNTIF('Apr 2022'!A:A,D3863)+COUNTIF('May 2022'!A:A,D3863)+COUNTIF('June 2022'!A:A,D3863)+COUNTIF('July 2022'!A:A,D3863)+COUNTIF('Aug 2022'!A:A,D3863)+COUNTIF('Sep 2022'!A:A,D3863)+COUNTIF('Oct 2022'!A:A,D3863)+COUNTIF('Dec 2022'!A:A,D3863)</f>
        <v>1</v>
      </c>
      <c r="U3863" t="str">
        <f>VLOOKUP(Q3863,'Capital Lookup'!A:B,2,FALSE)</f>
        <v>No</v>
      </c>
      <c r="V3863" s="2">
        <f>IFERROR(VLOOKUP(LEFT(F3863,10),'Find Purchase Orders'!B:J,9,FALSE),"")</f>
        <v>44778</v>
      </c>
      <c r="W3863" s="25" t="s">
        <v>7261</v>
      </c>
    </row>
    <row r="3864" spans="1:23" hidden="1">
      <c r="A3864" s="25" t="s">
        <v>7269</v>
      </c>
      <c r="B3864" s="25" t="s">
        <v>7426</v>
      </c>
      <c r="C3864" s="25" t="s">
        <v>7271</v>
      </c>
      <c r="D3864" s="25" t="s">
        <v>5783</v>
      </c>
      <c r="E3864" s="25" t="s">
        <v>14048</v>
      </c>
      <c r="F3864" s="25" t="s">
        <v>16200</v>
      </c>
      <c r="G3864" s="25" t="s">
        <v>16198</v>
      </c>
      <c r="H3864" s="21">
        <v>2486</v>
      </c>
      <c r="I3864" s="25" t="s">
        <v>7296</v>
      </c>
      <c r="J3864" s="25" t="s">
        <v>7288</v>
      </c>
      <c r="K3864" s="25" t="s">
        <v>7495</v>
      </c>
      <c r="L3864" s="25" t="s">
        <v>7740</v>
      </c>
      <c r="M3864" s="21">
        <v>2486</v>
      </c>
      <c r="N3864" s="21">
        <v>2486</v>
      </c>
      <c r="O3864" s="21">
        <v>0</v>
      </c>
      <c r="P3864" s="21">
        <v>2486</v>
      </c>
      <c r="Q3864" s="25" t="s">
        <v>16199</v>
      </c>
      <c r="R3864" s="1" t="str">
        <f t="shared" si="67"/>
        <v>ST10188</v>
      </c>
      <c r="S3864" t="str">
        <f>VLOOKUP(R3864,Data!$C$2:$D$261,2,0)</f>
        <v>Telfer Place</v>
      </c>
      <c r="T3864">
        <f>COUNTIF('Feb 2022'!A:A,D3864)+COUNTIF('Mar 2022'!A:A,D3864)+COUNTIF('Apr 2022'!A:A,D3864)+COUNTIF('May 2022'!A:A,D3864)+COUNTIF('June 2022'!A:A,D3864)+COUNTIF('July 2022'!A:A,D3864)+COUNTIF('Aug 2022'!A:A,D3864)+COUNTIF('Sep 2022'!A:A,D3864)+COUNTIF('Oct 2022'!A:A,D3864)+COUNTIF('Dec 2022'!A:A,D3864)</f>
        <v>1</v>
      </c>
      <c r="U3864" t="str">
        <f>VLOOKUP(Q3864,'Capital Lookup'!A:B,2,FALSE)</f>
        <v>No</v>
      </c>
      <c r="V3864" s="2">
        <f>IFERROR(VLOOKUP(LEFT(F3864,10),'Find Purchase Orders'!B:J,9,FALSE),"")</f>
        <v>44778</v>
      </c>
      <c r="W3864" s="25" t="s">
        <v>7261</v>
      </c>
    </row>
    <row r="3865" spans="1:23" hidden="1">
      <c r="A3865" s="25" t="s">
        <v>7261</v>
      </c>
      <c r="B3865" s="25" t="s">
        <v>7513</v>
      </c>
      <c r="C3865" s="25" t="s">
        <v>7264</v>
      </c>
      <c r="D3865" s="25" t="s">
        <v>5784</v>
      </c>
      <c r="E3865" s="25" t="s">
        <v>11892</v>
      </c>
      <c r="F3865" s="25" t="s">
        <v>16201</v>
      </c>
      <c r="G3865" s="25" t="s">
        <v>13985</v>
      </c>
      <c r="H3865" s="21">
        <v>2804.61</v>
      </c>
      <c r="I3865" s="25" t="s">
        <v>7296</v>
      </c>
      <c r="J3865" s="25" t="s">
        <v>7288</v>
      </c>
      <c r="K3865" s="25" t="s">
        <v>7262</v>
      </c>
      <c r="L3865" s="25" t="s">
        <v>7259</v>
      </c>
      <c r="M3865" s="21">
        <v>2804.61</v>
      </c>
      <c r="N3865" s="21">
        <v>2804.61</v>
      </c>
      <c r="O3865" s="21">
        <v>0</v>
      </c>
      <c r="P3865" s="21">
        <v>2804.61</v>
      </c>
      <c r="Q3865" s="25" t="s">
        <v>11894</v>
      </c>
      <c r="R3865" s="1" t="str">
        <f t="shared" si="67"/>
        <v>ST10043</v>
      </c>
      <c r="S3865" t="str">
        <f>VLOOKUP(R3865,Data!$C$2:$D$261,2,0)</f>
        <v>Hunt Club Manor</v>
      </c>
      <c r="T3865">
        <f>COUNTIF('Feb 2022'!A:A,D3865)+COUNTIF('Mar 2022'!A:A,D3865)+COUNTIF('Apr 2022'!A:A,D3865)+COUNTIF('May 2022'!A:A,D3865)+COUNTIF('June 2022'!A:A,D3865)+COUNTIF('July 2022'!A:A,D3865)+COUNTIF('Aug 2022'!A:A,D3865)+COUNTIF('Sep 2022'!A:A,D3865)+COUNTIF('Oct 2022'!A:A,D3865)+COUNTIF('Dec 2022'!A:A,D3865)</f>
        <v>1</v>
      </c>
      <c r="U3865" t="str">
        <f>VLOOKUP(Q3865,'Capital Lookup'!A:B,2,FALSE)</f>
        <v>No</v>
      </c>
      <c r="V3865" s="2">
        <f>IFERROR(VLOOKUP(LEFT(F3865,10),'Find Purchase Orders'!B:J,9,FALSE),"")</f>
        <v>44775</v>
      </c>
      <c r="W3865" s="25" t="s">
        <v>7261</v>
      </c>
    </row>
    <row r="3866" spans="1:23" hidden="1">
      <c r="A3866" s="25" t="s">
        <v>7261</v>
      </c>
      <c r="B3866" s="25" t="s">
        <v>7513</v>
      </c>
      <c r="C3866" s="25" t="s">
        <v>7264</v>
      </c>
      <c r="D3866" s="25" t="s">
        <v>5784</v>
      </c>
      <c r="E3866" s="25" t="s">
        <v>11892</v>
      </c>
      <c r="F3866" s="25" t="s">
        <v>16202</v>
      </c>
      <c r="G3866" s="25" t="s">
        <v>13983</v>
      </c>
      <c r="H3866" s="21">
        <v>322.05</v>
      </c>
      <c r="I3866" s="25" t="s">
        <v>7296</v>
      </c>
      <c r="J3866" s="25" t="s">
        <v>7288</v>
      </c>
      <c r="K3866" s="25" t="s">
        <v>7262</v>
      </c>
      <c r="L3866" s="25" t="s">
        <v>7259</v>
      </c>
      <c r="M3866" s="21">
        <v>322.05</v>
      </c>
      <c r="N3866" s="21">
        <v>322.05</v>
      </c>
      <c r="O3866" s="21">
        <v>0</v>
      </c>
      <c r="P3866" s="21">
        <v>322.05</v>
      </c>
      <c r="Q3866" s="25" t="s">
        <v>11894</v>
      </c>
      <c r="R3866" s="1" t="str">
        <f t="shared" si="67"/>
        <v>ST10043</v>
      </c>
      <c r="S3866" t="str">
        <f>VLOOKUP(R3866,Data!$C$2:$D$261,2,0)</f>
        <v>Hunt Club Manor</v>
      </c>
      <c r="T3866">
        <f>COUNTIF('Feb 2022'!A:A,D3866)+COUNTIF('Mar 2022'!A:A,D3866)+COUNTIF('Apr 2022'!A:A,D3866)+COUNTIF('May 2022'!A:A,D3866)+COUNTIF('June 2022'!A:A,D3866)+COUNTIF('July 2022'!A:A,D3866)+COUNTIF('Aug 2022'!A:A,D3866)+COUNTIF('Sep 2022'!A:A,D3866)+COUNTIF('Oct 2022'!A:A,D3866)+COUNTIF('Dec 2022'!A:A,D3866)</f>
        <v>1</v>
      </c>
      <c r="U3866" t="str">
        <f>VLOOKUP(Q3866,'Capital Lookup'!A:B,2,FALSE)</f>
        <v>No</v>
      </c>
      <c r="V3866" s="2">
        <f>IFERROR(VLOOKUP(LEFT(F3866,10),'Find Purchase Orders'!B:J,9,FALSE),"")</f>
        <v>44775</v>
      </c>
      <c r="W3866" s="25" t="s">
        <v>7261</v>
      </c>
    </row>
    <row r="3867" spans="1:23" hidden="1">
      <c r="A3867" s="25" t="s">
        <v>7261</v>
      </c>
      <c r="B3867" s="25" t="s">
        <v>7513</v>
      </c>
      <c r="C3867" s="25" t="s">
        <v>7264</v>
      </c>
      <c r="D3867" s="25" t="s">
        <v>5785</v>
      </c>
      <c r="E3867" s="25" t="s">
        <v>11892</v>
      </c>
      <c r="F3867" s="25" t="s">
        <v>16203</v>
      </c>
      <c r="G3867" s="25" t="s">
        <v>16204</v>
      </c>
      <c r="H3867" s="21">
        <v>1440.75</v>
      </c>
      <c r="I3867" s="25" t="s">
        <v>7296</v>
      </c>
      <c r="J3867" s="25" t="s">
        <v>7288</v>
      </c>
      <c r="K3867" s="25" t="s">
        <v>7289</v>
      </c>
      <c r="L3867" s="25" t="s">
        <v>7259</v>
      </c>
      <c r="M3867" s="21">
        <v>1440.75</v>
      </c>
      <c r="N3867" s="21">
        <v>1440.75</v>
      </c>
      <c r="O3867" s="21">
        <v>0</v>
      </c>
      <c r="P3867" s="21">
        <v>1440.75</v>
      </c>
      <c r="Q3867" s="25" t="s">
        <v>11894</v>
      </c>
      <c r="R3867" s="1" t="str">
        <f t="shared" si="67"/>
        <v>ST10043</v>
      </c>
      <c r="S3867" t="str">
        <f>VLOOKUP(R3867,Data!$C$2:$D$261,2,0)</f>
        <v>Hunt Club Manor</v>
      </c>
      <c r="T3867">
        <f>COUNTIF('Feb 2022'!A:A,D3867)+COUNTIF('Mar 2022'!A:A,D3867)+COUNTIF('Apr 2022'!A:A,D3867)+COUNTIF('May 2022'!A:A,D3867)+COUNTIF('June 2022'!A:A,D3867)+COUNTIF('July 2022'!A:A,D3867)+COUNTIF('Aug 2022'!A:A,D3867)+COUNTIF('Sep 2022'!A:A,D3867)+COUNTIF('Oct 2022'!A:A,D3867)+COUNTIF('Dec 2022'!A:A,D3867)</f>
        <v>1</v>
      </c>
      <c r="U3867" t="str">
        <f>VLOOKUP(Q3867,'Capital Lookup'!A:B,2,FALSE)</f>
        <v>No</v>
      </c>
      <c r="V3867" s="2">
        <f>IFERROR(VLOOKUP(LEFT(F3867,10),'Find Purchase Orders'!B:J,9,FALSE),"")</f>
        <v>44775</v>
      </c>
      <c r="W3867" s="25" t="s">
        <v>7261</v>
      </c>
    </row>
    <row r="3868" spans="1:23" hidden="1">
      <c r="A3868" s="25" t="s">
        <v>7261</v>
      </c>
      <c r="B3868" s="25" t="s">
        <v>7343</v>
      </c>
      <c r="C3868" s="25" t="s">
        <v>7282</v>
      </c>
      <c r="D3868" s="25" t="s">
        <v>5766</v>
      </c>
      <c r="E3868" s="25" t="s">
        <v>7345</v>
      </c>
      <c r="F3868" s="25" t="s">
        <v>16205</v>
      </c>
      <c r="G3868" s="25" t="s">
        <v>16206</v>
      </c>
      <c r="H3868" s="21">
        <v>1864.5</v>
      </c>
      <c r="I3868" s="25" t="s">
        <v>7296</v>
      </c>
      <c r="J3868" s="25" t="s">
        <v>7288</v>
      </c>
      <c r="K3868" s="25" t="s">
        <v>7289</v>
      </c>
      <c r="L3868" s="25" t="s">
        <v>7259</v>
      </c>
      <c r="M3868" s="21">
        <v>1864.5</v>
      </c>
      <c r="N3868" s="21">
        <v>1864.5</v>
      </c>
      <c r="O3868" s="21">
        <v>0</v>
      </c>
      <c r="P3868" s="21">
        <v>1864.5</v>
      </c>
      <c r="Q3868" s="25" t="s">
        <v>7348</v>
      </c>
      <c r="R3868" s="1" t="str">
        <f t="shared" si="67"/>
        <v>ST10093</v>
      </c>
      <c r="S3868" t="str">
        <f>VLOOKUP(R3868,Data!$C$2:$D$261,2,0)</f>
        <v>Windermere on The Mount</v>
      </c>
      <c r="T3868">
        <f>COUNTIF('Feb 2022'!A:A,D3868)+COUNTIF('Mar 2022'!A:A,D3868)+COUNTIF('Apr 2022'!A:A,D3868)+COUNTIF('May 2022'!A:A,D3868)+COUNTIF('June 2022'!A:A,D3868)+COUNTIF('July 2022'!A:A,D3868)+COUNTIF('Aug 2022'!A:A,D3868)+COUNTIF('Sep 2022'!A:A,D3868)+COUNTIF('Oct 2022'!A:A,D3868)+COUNTIF('Dec 2022'!A:A,D3868)</f>
        <v>1</v>
      </c>
      <c r="U3868" t="str">
        <f>VLOOKUP(Q3868,'Capital Lookup'!A:B,2,FALSE)</f>
        <v>No</v>
      </c>
      <c r="V3868" s="2">
        <f>IFERROR(VLOOKUP(LEFT(F3868,10),'Find Purchase Orders'!B:J,9,FALSE),"")</f>
        <v>44770</v>
      </c>
      <c r="W3868" s="25" t="s">
        <v>7261</v>
      </c>
    </row>
    <row r="3869" spans="1:23" hidden="1">
      <c r="A3869" s="25" t="s">
        <v>7261</v>
      </c>
      <c r="B3869" s="25" t="s">
        <v>7343</v>
      </c>
      <c r="C3869" s="25" t="s">
        <v>7282</v>
      </c>
      <c r="D3869" s="25" t="s">
        <v>5766</v>
      </c>
      <c r="E3869" s="25" t="s">
        <v>7345</v>
      </c>
      <c r="F3869" s="25" t="s">
        <v>16207</v>
      </c>
      <c r="G3869" s="25" t="s">
        <v>16208</v>
      </c>
      <c r="H3869" s="21">
        <v>536.75</v>
      </c>
      <c r="I3869" s="25" t="s">
        <v>7296</v>
      </c>
      <c r="J3869" s="25" t="s">
        <v>7288</v>
      </c>
      <c r="K3869" s="25" t="s">
        <v>7289</v>
      </c>
      <c r="L3869" s="25" t="s">
        <v>7259</v>
      </c>
      <c r="M3869" s="21">
        <v>536.75</v>
      </c>
      <c r="N3869" s="21">
        <v>536.75</v>
      </c>
      <c r="O3869" s="21">
        <v>0</v>
      </c>
      <c r="P3869" s="21">
        <v>536.75</v>
      </c>
      <c r="Q3869" s="25" t="s">
        <v>7348</v>
      </c>
      <c r="R3869" s="1" t="str">
        <f t="shared" si="67"/>
        <v>ST10093</v>
      </c>
      <c r="S3869" t="str">
        <f>VLOOKUP(R3869,Data!$C$2:$D$261,2,0)</f>
        <v>Windermere on The Mount</v>
      </c>
      <c r="T3869">
        <f>COUNTIF('Feb 2022'!A:A,D3869)+COUNTIF('Mar 2022'!A:A,D3869)+COUNTIF('Apr 2022'!A:A,D3869)+COUNTIF('May 2022'!A:A,D3869)+COUNTIF('June 2022'!A:A,D3869)+COUNTIF('July 2022'!A:A,D3869)+COUNTIF('Aug 2022'!A:A,D3869)+COUNTIF('Sep 2022'!A:A,D3869)+COUNTIF('Oct 2022'!A:A,D3869)+COUNTIF('Dec 2022'!A:A,D3869)</f>
        <v>1</v>
      </c>
      <c r="U3869" t="str">
        <f>VLOOKUP(Q3869,'Capital Lookup'!A:B,2,FALSE)</f>
        <v>No</v>
      </c>
      <c r="V3869" s="2">
        <f>IFERROR(VLOOKUP(LEFT(F3869,10),'Find Purchase Orders'!B:J,9,FALSE),"")</f>
        <v>44770</v>
      </c>
      <c r="W3869" s="25" t="s">
        <v>7261</v>
      </c>
    </row>
    <row r="3870" spans="1:23" hidden="1">
      <c r="A3870" s="25" t="s">
        <v>7261</v>
      </c>
      <c r="B3870" s="25" t="s">
        <v>10603</v>
      </c>
      <c r="C3870" s="25" t="s">
        <v>7282</v>
      </c>
      <c r="D3870" s="25" t="s">
        <v>5786</v>
      </c>
      <c r="E3870" s="25" t="s">
        <v>7273</v>
      </c>
      <c r="F3870" s="25" t="s">
        <v>16209</v>
      </c>
      <c r="G3870" s="25" t="s">
        <v>16210</v>
      </c>
      <c r="H3870" s="21">
        <v>14310.82</v>
      </c>
      <c r="I3870" s="25" t="s">
        <v>7296</v>
      </c>
      <c r="J3870" s="25" t="s">
        <v>7288</v>
      </c>
      <c r="K3870" s="25" t="s">
        <v>7495</v>
      </c>
      <c r="L3870" s="25" t="s">
        <v>7745</v>
      </c>
      <c r="M3870" s="21">
        <v>14310.82</v>
      </c>
      <c r="N3870" s="21">
        <v>14310.82</v>
      </c>
      <c r="O3870" s="21">
        <v>0</v>
      </c>
      <c r="P3870" s="21">
        <v>14310.82</v>
      </c>
      <c r="Q3870" s="25" t="s">
        <v>16211</v>
      </c>
      <c r="R3870" s="1" t="str">
        <f t="shared" si="67"/>
        <v>ST10072</v>
      </c>
      <c r="S3870" t="str">
        <f>VLOOKUP(R3870,Data!$C$2:$D$261,2,0)</f>
        <v>Meadowlands</v>
      </c>
      <c r="T3870">
        <f>COUNTIF('Feb 2022'!A:A,D3870)+COUNTIF('Mar 2022'!A:A,D3870)+COUNTIF('Apr 2022'!A:A,D3870)+COUNTIF('May 2022'!A:A,D3870)+COUNTIF('June 2022'!A:A,D3870)+COUNTIF('July 2022'!A:A,D3870)+COUNTIF('Aug 2022'!A:A,D3870)+COUNTIF('Sep 2022'!A:A,D3870)+COUNTIF('Oct 2022'!A:A,D3870)+COUNTIF('Dec 2022'!A:A,D3870)</f>
        <v>1</v>
      </c>
      <c r="U3870" t="str">
        <f>VLOOKUP(Q3870,'Capital Lookup'!A:B,2,FALSE)</f>
        <v>No</v>
      </c>
      <c r="V3870" s="2">
        <f>IFERROR(VLOOKUP(LEFT(F3870,10),'Find Purchase Orders'!B:J,9,FALSE),"")</f>
        <v>44776</v>
      </c>
      <c r="W3870" s="25" t="s">
        <v>7261</v>
      </c>
    </row>
    <row r="3871" spans="1:23" hidden="1">
      <c r="A3871" s="25" t="s">
        <v>7530</v>
      </c>
      <c r="B3871" s="25" t="s">
        <v>8259</v>
      </c>
      <c r="C3871" s="25" t="s">
        <v>8260</v>
      </c>
      <c r="D3871" s="25" t="s">
        <v>16212</v>
      </c>
      <c r="E3871" s="25" t="s">
        <v>8591</v>
      </c>
      <c r="F3871" s="25" t="s">
        <v>16213</v>
      </c>
      <c r="G3871" s="25" t="s">
        <v>16214</v>
      </c>
      <c r="H3871" s="21">
        <v>1104.58</v>
      </c>
      <c r="I3871" s="25" t="s">
        <v>7296</v>
      </c>
      <c r="J3871" s="25" t="s">
        <v>7288</v>
      </c>
      <c r="K3871" s="25" t="s">
        <v>9713</v>
      </c>
      <c r="L3871" s="25" t="s">
        <v>8593</v>
      </c>
      <c r="M3871" s="21">
        <v>1104.58</v>
      </c>
      <c r="N3871" s="21">
        <v>1104.58</v>
      </c>
      <c r="O3871" s="21">
        <v>0</v>
      </c>
      <c r="P3871" s="21">
        <v>1104.58</v>
      </c>
      <c r="Q3871" s="25" t="s">
        <v>8640</v>
      </c>
      <c r="R3871" s="1" t="str">
        <f t="shared" si="67"/>
        <v>ST10260</v>
      </c>
      <c r="S3871" t="str">
        <f>VLOOKUP(R3871,Data!$C$2:$D$261,2,0)</f>
        <v>Support Office</v>
      </c>
      <c r="T3871">
        <f>COUNTIF('Feb 2022'!A:A,D3871)+COUNTIF('Mar 2022'!A:A,D3871)+COUNTIF('Apr 2022'!A:A,D3871)+COUNTIF('May 2022'!A:A,D3871)+COUNTIF('June 2022'!A:A,D3871)+COUNTIF('July 2022'!A:A,D3871)+COUNTIF('Aug 2022'!A:A,D3871)+COUNTIF('Sep 2022'!A:A,D3871)+COUNTIF('Oct 2022'!A:A,D3871)+COUNTIF('Dec 2022'!A:A,D3871)</f>
        <v>0</v>
      </c>
      <c r="U3871" t="str">
        <f>VLOOKUP(Q3871,'Capital Lookup'!A:B,2,FALSE)</f>
        <v>Yes</v>
      </c>
      <c r="V3871" s="2">
        <f>IFERROR(VLOOKUP(LEFT(F3871,10),'Find Purchase Orders'!B:J,9,FALSE),"")</f>
        <v>44769</v>
      </c>
      <c r="W3871" s="25" t="s">
        <v>7261</v>
      </c>
    </row>
    <row r="3872" spans="1:23" hidden="1">
      <c r="A3872" s="25" t="s">
        <v>7261</v>
      </c>
      <c r="B3872" s="25" t="s">
        <v>7472</v>
      </c>
      <c r="C3872" s="25" t="s">
        <v>7264</v>
      </c>
      <c r="D3872" s="25" t="s">
        <v>5787</v>
      </c>
      <c r="E3872" s="25" t="s">
        <v>7474</v>
      </c>
      <c r="F3872" s="25" t="s">
        <v>16215</v>
      </c>
      <c r="G3872" s="25" t="s">
        <v>16216</v>
      </c>
      <c r="H3872" s="21">
        <v>1643.25</v>
      </c>
      <c r="I3872" s="25" t="s">
        <v>7296</v>
      </c>
      <c r="J3872" s="25" t="s">
        <v>7288</v>
      </c>
      <c r="K3872" s="25" t="s">
        <v>7289</v>
      </c>
      <c r="L3872" s="25" t="s">
        <v>7259</v>
      </c>
      <c r="M3872" s="21">
        <v>1643.25</v>
      </c>
      <c r="N3872" s="21">
        <v>1643.25</v>
      </c>
      <c r="O3872" s="21">
        <v>0</v>
      </c>
      <c r="P3872" s="21">
        <v>1643.25</v>
      </c>
      <c r="Q3872" s="25" t="s">
        <v>7477</v>
      </c>
      <c r="R3872" s="1" t="str">
        <f t="shared" si="67"/>
        <v>ST10074</v>
      </c>
      <c r="S3872" t="str">
        <f>VLOOKUP(R3872,Data!$C$2:$D$261,2,0)</f>
        <v>McKenzie Towne Retirement</v>
      </c>
      <c r="T3872">
        <f>COUNTIF('Feb 2022'!A:A,D3872)+COUNTIF('Mar 2022'!A:A,D3872)+COUNTIF('Apr 2022'!A:A,D3872)+COUNTIF('May 2022'!A:A,D3872)+COUNTIF('June 2022'!A:A,D3872)+COUNTIF('July 2022'!A:A,D3872)+COUNTIF('Aug 2022'!A:A,D3872)+COUNTIF('Sep 2022'!A:A,D3872)+COUNTIF('Oct 2022'!A:A,D3872)+COUNTIF('Dec 2022'!A:A,D3872)</f>
        <v>1</v>
      </c>
      <c r="U3872" t="str">
        <f>VLOOKUP(Q3872,'Capital Lookup'!A:B,2,FALSE)</f>
        <v>No</v>
      </c>
      <c r="V3872" s="2">
        <f>IFERROR(VLOOKUP(LEFT(F3872,10),'Find Purchase Orders'!B:J,9,FALSE),"")</f>
        <v>44776</v>
      </c>
      <c r="W3872" s="25" t="s">
        <v>7261</v>
      </c>
    </row>
    <row r="3873" spans="1:23" hidden="1">
      <c r="A3873" s="25" t="s">
        <v>8607</v>
      </c>
      <c r="B3873" s="25" t="s">
        <v>8989</v>
      </c>
      <c r="C3873" s="25"/>
      <c r="D3873" s="25" t="s">
        <v>16217</v>
      </c>
      <c r="E3873" s="25" t="s">
        <v>8991</v>
      </c>
      <c r="F3873" s="25" t="s">
        <v>16218</v>
      </c>
      <c r="G3873" s="25" t="s">
        <v>16219</v>
      </c>
      <c r="H3873" s="21">
        <v>678</v>
      </c>
      <c r="I3873" s="25" t="s">
        <v>7296</v>
      </c>
      <c r="J3873" s="25" t="s">
        <v>7288</v>
      </c>
      <c r="K3873" s="25" t="s">
        <v>7289</v>
      </c>
      <c r="L3873" s="25" t="s">
        <v>7259</v>
      </c>
      <c r="M3873" s="21">
        <v>678</v>
      </c>
      <c r="N3873" s="21">
        <v>678</v>
      </c>
      <c r="O3873" s="21">
        <v>0</v>
      </c>
      <c r="P3873" s="21">
        <v>678</v>
      </c>
      <c r="Q3873" s="25" t="s">
        <v>8994</v>
      </c>
      <c r="R3873" s="1" t="str">
        <f t="shared" si="67"/>
        <v>ST10400</v>
      </c>
      <c r="S3873" t="e">
        <f>VLOOKUP(R3873,Data!$C$2:$D$261,2,0)</f>
        <v>#N/A</v>
      </c>
      <c r="T3873">
        <f>COUNTIF('Feb 2022'!A:A,D3873)+COUNTIF('Mar 2022'!A:A,D3873)+COUNTIF('Apr 2022'!A:A,D3873)+COUNTIF('May 2022'!A:A,D3873)+COUNTIF('June 2022'!A:A,D3873)+COUNTIF('July 2022'!A:A,D3873)+COUNTIF('Aug 2022'!A:A,D3873)+COUNTIF('Sep 2022'!A:A,D3873)+COUNTIF('Oct 2022'!A:A,D3873)+COUNTIF('Dec 2022'!A:A,D3873)</f>
        <v>0</v>
      </c>
      <c r="U3873" t="str">
        <f>VLOOKUP(Q3873,'Capital Lookup'!A:B,2,FALSE)</f>
        <v>Yes</v>
      </c>
      <c r="V3873" s="2">
        <f>IFERROR(VLOOKUP(LEFT(F3873,10),'Find Purchase Orders'!B:J,9,FALSE),"")</f>
        <v>44782</v>
      </c>
      <c r="W3873" s="25" t="s">
        <v>7261</v>
      </c>
    </row>
    <row r="3874" spans="1:23" hidden="1">
      <c r="A3874" s="25" t="s">
        <v>8607</v>
      </c>
      <c r="B3874" s="25" t="s">
        <v>8989</v>
      </c>
      <c r="C3874" s="25"/>
      <c r="D3874" s="25" t="s">
        <v>16217</v>
      </c>
      <c r="E3874" s="25" t="s">
        <v>8991</v>
      </c>
      <c r="F3874" s="25" t="s">
        <v>16220</v>
      </c>
      <c r="G3874" s="25" t="s">
        <v>16221</v>
      </c>
      <c r="H3874" s="21">
        <v>1751.5</v>
      </c>
      <c r="I3874" s="25" t="s">
        <v>7296</v>
      </c>
      <c r="J3874" s="25" t="s">
        <v>7288</v>
      </c>
      <c r="K3874" s="25" t="s">
        <v>7289</v>
      </c>
      <c r="L3874" s="25" t="s">
        <v>7259</v>
      </c>
      <c r="M3874" s="21">
        <v>1751.5</v>
      </c>
      <c r="N3874" s="21">
        <v>1751.5</v>
      </c>
      <c r="O3874" s="21">
        <v>0</v>
      </c>
      <c r="P3874" s="21">
        <v>1751.5</v>
      </c>
      <c r="Q3874" s="25" t="s">
        <v>8994</v>
      </c>
      <c r="R3874" s="1" t="str">
        <f t="shared" si="67"/>
        <v>ST10400</v>
      </c>
      <c r="S3874" t="e">
        <f>VLOOKUP(R3874,Data!$C$2:$D$261,2,0)</f>
        <v>#N/A</v>
      </c>
      <c r="T3874">
        <f>COUNTIF('Feb 2022'!A:A,D3874)+COUNTIF('Mar 2022'!A:A,D3874)+COUNTIF('Apr 2022'!A:A,D3874)+COUNTIF('May 2022'!A:A,D3874)+COUNTIF('June 2022'!A:A,D3874)+COUNTIF('July 2022'!A:A,D3874)+COUNTIF('Aug 2022'!A:A,D3874)+COUNTIF('Sep 2022'!A:A,D3874)+COUNTIF('Oct 2022'!A:A,D3874)+COUNTIF('Dec 2022'!A:A,D3874)</f>
        <v>0</v>
      </c>
      <c r="U3874" t="str">
        <f>VLOOKUP(Q3874,'Capital Lookup'!A:B,2,FALSE)</f>
        <v>Yes</v>
      </c>
      <c r="V3874" s="2">
        <f>IFERROR(VLOOKUP(LEFT(F3874,10),'Find Purchase Orders'!B:J,9,FALSE),"")</f>
        <v>44782</v>
      </c>
      <c r="W3874" s="25" t="s">
        <v>7261</v>
      </c>
    </row>
    <row r="3875" spans="1:23" hidden="1">
      <c r="A3875" s="25" t="s">
        <v>7313</v>
      </c>
      <c r="B3875" s="25" t="s">
        <v>8259</v>
      </c>
      <c r="C3875" s="25" t="s">
        <v>8260</v>
      </c>
      <c r="D3875" s="25" t="s">
        <v>16222</v>
      </c>
      <c r="E3875" s="25" t="s">
        <v>10329</v>
      </c>
      <c r="F3875" s="25" t="s">
        <v>16223</v>
      </c>
      <c r="G3875" s="25" t="s">
        <v>16224</v>
      </c>
      <c r="H3875" s="21">
        <v>2101.8000000000002</v>
      </c>
      <c r="I3875" s="25" t="s">
        <v>7296</v>
      </c>
      <c r="J3875" s="25" t="s">
        <v>7288</v>
      </c>
      <c r="K3875" s="25" t="s">
        <v>8175</v>
      </c>
      <c r="L3875" s="25" t="s">
        <v>12208</v>
      </c>
      <c r="M3875" s="21">
        <v>2101.8000000000002</v>
      </c>
      <c r="N3875" s="21">
        <v>2101.8000000000002</v>
      </c>
      <c r="O3875" s="21">
        <v>0</v>
      </c>
      <c r="P3875" s="21">
        <v>2343.6</v>
      </c>
      <c r="Q3875" s="25" t="s">
        <v>12209</v>
      </c>
      <c r="R3875" s="1" t="str">
        <f t="shared" si="67"/>
        <v>ST10260</v>
      </c>
      <c r="S3875" t="str">
        <f>VLOOKUP(R3875,Data!$C$2:$D$261,2,0)</f>
        <v>Support Office</v>
      </c>
      <c r="T3875">
        <f>COUNTIF('Feb 2022'!A:A,D3875)+COUNTIF('Mar 2022'!A:A,D3875)+COUNTIF('Apr 2022'!A:A,D3875)+COUNTIF('May 2022'!A:A,D3875)+COUNTIF('June 2022'!A:A,D3875)+COUNTIF('July 2022'!A:A,D3875)+COUNTIF('Aug 2022'!A:A,D3875)+COUNTIF('Sep 2022'!A:A,D3875)+COUNTIF('Oct 2022'!A:A,D3875)+COUNTIF('Dec 2022'!A:A,D3875)</f>
        <v>0</v>
      </c>
      <c r="U3875" t="str">
        <f>VLOOKUP(Q3875,'Capital Lookup'!A:B,2,FALSE)</f>
        <v>Yes</v>
      </c>
      <c r="V3875" s="2">
        <f>IFERROR(VLOOKUP(LEFT(F3875,10),'Find Purchase Orders'!B:J,9,FALSE),"")</f>
        <v>44775</v>
      </c>
      <c r="W3875" s="25" t="s">
        <v>7261</v>
      </c>
    </row>
    <row r="3876" spans="1:23" hidden="1">
      <c r="A3876" s="25" t="s">
        <v>7365</v>
      </c>
      <c r="B3876" s="25" t="s">
        <v>8807</v>
      </c>
      <c r="C3876" s="25"/>
      <c r="D3876" s="25" t="s">
        <v>5768</v>
      </c>
      <c r="E3876" s="25" t="s">
        <v>8808</v>
      </c>
      <c r="F3876" s="25" t="s">
        <v>16225</v>
      </c>
      <c r="G3876" s="25" t="s">
        <v>16226</v>
      </c>
      <c r="H3876" s="21">
        <v>3061.89</v>
      </c>
      <c r="I3876" s="25" t="s">
        <v>7296</v>
      </c>
      <c r="J3876" s="25" t="s">
        <v>7288</v>
      </c>
      <c r="K3876" s="25" t="s">
        <v>7262</v>
      </c>
      <c r="L3876" s="25" t="s">
        <v>8138</v>
      </c>
      <c r="M3876" s="21">
        <v>3061.89</v>
      </c>
      <c r="N3876" s="21">
        <v>3061.89</v>
      </c>
      <c r="O3876" s="21">
        <v>0</v>
      </c>
      <c r="P3876" s="21">
        <v>3061.89</v>
      </c>
      <c r="Q3876" s="25"/>
      <c r="R3876" s="1" t="str">
        <f t="shared" ref="R3876:R3907" si="68">CONCATENATE("ST",LEFT(B3876,5))</f>
        <v>ST10217</v>
      </c>
      <c r="S3876" t="str">
        <f>VLOOKUP(R3876,Data!$C$2:$D$261,2,0)</f>
        <v>Harold &amp; Grace Baker Centre</v>
      </c>
      <c r="T3876">
        <f>COUNTIF('Feb 2022'!A:A,D3876)+COUNTIF('Mar 2022'!A:A,D3876)+COUNTIF('Apr 2022'!A:A,D3876)+COUNTIF('May 2022'!A:A,D3876)+COUNTIF('June 2022'!A:A,D3876)+COUNTIF('July 2022'!A:A,D3876)+COUNTIF('Aug 2022'!A:A,D3876)+COUNTIF('Sep 2022'!A:A,D3876)+COUNTIF('Oct 2022'!A:A,D3876)+COUNTIF('Dec 2022'!A:A,D3876)</f>
        <v>1</v>
      </c>
      <c r="U3876" t="e">
        <f>VLOOKUP(Q3876,'Capital Lookup'!A:B,2,FALSE)</f>
        <v>#N/A</v>
      </c>
      <c r="V3876" s="2">
        <f>IFERROR(VLOOKUP(LEFT(F3876,10),'Find Purchase Orders'!B:J,9,FALSE),"")</f>
        <v>44770</v>
      </c>
      <c r="W3876" s="25" t="s">
        <v>7261</v>
      </c>
    </row>
    <row r="3877" spans="1:23" hidden="1">
      <c r="A3877" s="25" t="s">
        <v>7269</v>
      </c>
      <c r="B3877" s="25" t="s">
        <v>8259</v>
      </c>
      <c r="C3877" s="25" t="s">
        <v>8260</v>
      </c>
      <c r="D3877" s="25" t="s">
        <v>16227</v>
      </c>
      <c r="E3877" s="25" t="s">
        <v>12150</v>
      </c>
      <c r="F3877" s="25" t="s">
        <v>16228</v>
      </c>
      <c r="G3877" s="25" t="s">
        <v>13098</v>
      </c>
      <c r="H3877" s="21">
        <v>367.25</v>
      </c>
      <c r="I3877" s="25" t="s">
        <v>7287</v>
      </c>
      <c r="J3877" s="25" t="s">
        <v>7288</v>
      </c>
      <c r="K3877" s="25" t="s">
        <v>8265</v>
      </c>
      <c r="L3877" s="25" t="s">
        <v>12068</v>
      </c>
      <c r="M3877" s="21">
        <v>367.25</v>
      </c>
      <c r="N3877" s="22">
        <v>0</v>
      </c>
      <c r="O3877" s="21">
        <v>367.25</v>
      </c>
      <c r="P3877" s="21">
        <v>42.25</v>
      </c>
      <c r="Q3877" s="25" t="s">
        <v>16229</v>
      </c>
      <c r="R3877" s="1" t="str">
        <f t="shared" si="68"/>
        <v>ST10260</v>
      </c>
      <c r="S3877" t="str">
        <f>VLOOKUP(R3877,Data!$C$2:$D$261,2,0)</f>
        <v>Support Office</v>
      </c>
      <c r="T3877">
        <f>COUNTIF('Feb 2022'!A:A,D3877)+COUNTIF('Mar 2022'!A:A,D3877)+COUNTIF('Apr 2022'!A:A,D3877)+COUNTIF('May 2022'!A:A,D3877)+COUNTIF('June 2022'!A:A,D3877)+COUNTIF('July 2022'!A:A,D3877)+COUNTIF('Aug 2022'!A:A,D3877)+COUNTIF('Sep 2022'!A:A,D3877)+COUNTIF('Oct 2022'!A:A,D3877)+COUNTIF('Dec 2022'!A:A,D3877)</f>
        <v>0</v>
      </c>
      <c r="U3877" t="str">
        <f>VLOOKUP(Q3877,'Capital Lookup'!A:B,2,FALSE)</f>
        <v>Yes</v>
      </c>
      <c r="V3877" s="2">
        <f>IFERROR(VLOOKUP(LEFT(F3877,10),'Find Purchase Orders'!B:J,9,FALSE),"")</f>
        <v>44771</v>
      </c>
      <c r="W3877" s="25" t="s">
        <v>7261</v>
      </c>
    </row>
    <row r="3878" spans="1:23" hidden="1">
      <c r="A3878" s="25" t="s">
        <v>7261</v>
      </c>
      <c r="B3878" s="25" t="s">
        <v>7513</v>
      </c>
      <c r="C3878" s="25" t="s">
        <v>7264</v>
      </c>
      <c r="D3878" s="25" t="s">
        <v>5789</v>
      </c>
      <c r="E3878" s="25" t="s">
        <v>11892</v>
      </c>
      <c r="F3878" s="25" t="s">
        <v>16230</v>
      </c>
      <c r="G3878" s="25" t="s">
        <v>9998</v>
      </c>
      <c r="H3878" s="21">
        <v>3924.74</v>
      </c>
      <c r="I3878" s="25" t="s">
        <v>7296</v>
      </c>
      <c r="J3878" s="25" t="s">
        <v>7288</v>
      </c>
      <c r="K3878" s="25" t="s">
        <v>7262</v>
      </c>
      <c r="L3878" s="25" t="s">
        <v>7259</v>
      </c>
      <c r="M3878" s="21">
        <v>3924.74</v>
      </c>
      <c r="N3878" s="21">
        <v>3924.74</v>
      </c>
      <c r="O3878" s="21">
        <v>0</v>
      </c>
      <c r="P3878" s="21">
        <v>3924.74</v>
      </c>
      <c r="Q3878" s="25" t="s">
        <v>11894</v>
      </c>
      <c r="R3878" s="1" t="str">
        <f t="shared" si="68"/>
        <v>ST10043</v>
      </c>
      <c r="S3878" t="str">
        <f>VLOOKUP(R3878,Data!$C$2:$D$261,2,0)</f>
        <v>Hunt Club Manor</v>
      </c>
      <c r="T3878">
        <f>COUNTIF('Feb 2022'!A:A,D3878)+COUNTIF('Mar 2022'!A:A,D3878)+COUNTIF('Apr 2022'!A:A,D3878)+COUNTIF('May 2022'!A:A,D3878)+COUNTIF('June 2022'!A:A,D3878)+COUNTIF('July 2022'!A:A,D3878)+COUNTIF('Aug 2022'!A:A,D3878)+COUNTIF('Sep 2022'!A:A,D3878)+COUNTIF('Oct 2022'!A:A,D3878)+COUNTIF('Dec 2022'!A:A,D3878)</f>
        <v>1</v>
      </c>
      <c r="U3878" t="str">
        <f>VLOOKUP(Q3878,'Capital Lookup'!A:B,2,FALSE)</f>
        <v>No</v>
      </c>
      <c r="V3878" s="2">
        <f>IFERROR(VLOOKUP(LEFT(F3878,10),'Find Purchase Orders'!B:J,9,FALSE),"")</f>
        <v>44775</v>
      </c>
      <c r="W3878" s="25" t="s">
        <v>7261</v>
      </c>
    </row>
    <row r="3879" spans="1:23" hidden="1">
      <c r="A3879" s="25" t="s">
        <v>7261</v>
      </c>
      <c r="B3879" s="25" t="s">
        <v>7513</v>
      </c>
      <c r="C3879" s="25" t="s">
        <v>7264</v>
      </c>
      <c r="D3879" s="25" t="s">
        <v>5789</v>
      </c>
      <c r="E3879" s="25" t="s">
        <v>11892</v>
      </c>
      <c r="F3879" s="25" t="s">
        <v>16231</v>
      </c>
      <c r="G3879" s="25" t="s">
        <v>10000</v>
      </c>
      <c r="H3879" s="21">
        <v>361.6</v>
      </c>
      <c r="I3879" s="25" t="s">
        <v>7296</v>
      </c>
      <c r="J3879" s="25" t="s">
        <v>7288</v>
      </c>
      <c r="K3879" s="25" t="s">
        <v>7262</v>
      </c>
      <c r="L3879" s="25" t="s">
        <v>7259</v>
      </c>
      <c r="M3879" s="21">
        <v>361.6</v>
      </c>
      <c r="N3879" s="21">
        <v>361.6</v>
      </c>
      <c r="O3879" s="21">
        <v>0</v>
      </c>
      <c r="P3879" s="21">
        <v>361.6</v>
      </c>
      <c r="Q3879" s="25" t="s">
        <v>11894</v>
      </c>
      <c r="R3879" s="1" t="str">
        <f t="shared" si="68"/>
        <v>ST10043</v>
      </c>
      <c r="S3879" t="str">
        <f>VLOOKUP(R3879,Data!$C$2:$D$261,2,0)</f>
        <v>Hunt Club Manor</v>
      </c>
      <c r="T3879">
        <f>COUNTIF('Feb 2022'!A:A,D3879)+COUNTIF('Mar 2022'!A:A,D3879)+COUNTIF('Apr 2022'!A:A,D3879)+COUNTIF('May 2022'!A:A,D3879)+COUNTIF('June 2022'!A:A,D3879)+COUNTIF('July 2022'!A:A,D3879)+COUNTIF('Aug 2022'!A:A,D3879)+COUNTIF('Sep 2022'!A:A,D3879)+COUNTIF('Oct 2022'!A:A,D3879)+COUNTIF('Dec 2022'!A:A,D3879)</f>
        <v>1</v>
      </c>
      <c r="U3879" t="str">
        <f>VLOOKUP(Q3879,'Capital Lookup'!A:B,2,FALSE)</f>
        <v>No</v>
      </c>
      <c r="V3879" s="2">
        <f>IFERROR(VLOOKUP(LEFT(F3879,10),'Find Purchase Orders'!B:J,9,FALSE),"")</f>
        <v>44775</v>
      </c>
      <c r="W3879" s="25" t="s">
        <v>7261</v>
      </c>
    </row>
    <row r="3880" spans="1:23" hidden="1">
      <c r="A3880" s="25" t="s">
        <v>7365</v>
      </c>
      <c r="B3880" s="25" t="s">
        <v>8807</v>
      </c>
      <c r="C3880" s="25"/>
      <c r="D3880" s="25" t="s">
        <v>5770</v>
      </c>
      <c r="E3880" s="25" t="s">
        <v>8808</v>
      </c>
      <c r="F3880" s="25" t="s">
        <v>16232</v>
      </c>
      <c r="G3880" s="25" t="s">
        <v>16233</v>
      </c>
      <c r="H3880" s="21">
        <v>6767.03</v>
      </c>
      <c r="I3880" s="25" t="s">
        <v>7296</v>
      </c>
      <c r="J3880" s="25" t="s">
        <v>7288</v>
      </c>
      <c r="K3880" s="25" t="s">
        <v>7262</v>
      </c>
      <c r="L3880" s="25" t="s">
        <v>8138</v>
      </c>
      <c r="M3880" s="21">
        <v>6767.03</v>
      </c>
      <c r="N3880" s="21">
        <v>6767.03</v>
      </c>
      <c r="O3880" s="21">
        <v>0</v>
      </c>
      <c r="P3880" s="21">
        <v>6767.03</v>
      </c>
      <c r="Q3880" s="25"/>
      <c r="R3880" s="1" t="str">
        <f t="shared" si="68"/>
        <v>ST10217</v>
      </c>
      <c r="S3880" t="str">
        <f>VLOOKUP(R3880,Data!$C$2:$D$261,2,0)</f>
        <v>Harold &amp; Grace Baker Centre</v>
      </c>
      <c r="T3880">
        <f>COUNTIF('Feb 2022'!A:A,D3880)+COUNTIF('Mar 2022'!A:A,D3880)+COUNTIF('Apr 2022'!A:A,D3880)+COUNTIF('May 2022'!A:A,D3880)+COUNTIF('June 2022'!A:A,D3880)+COUNTIF('July 2022'!A:A,D3880)+COUNTIF('Aug 2022'!A:A,D3880)+COUNTIF('Sep 2022'!A:A,D3880)+COUNTIF('Oct 2022'!A:A,D3880)+COUNTIF('Dec 2022'!A:A,D3880)</f>
        <v>1</v>
      </c>
      <c r="U3880" t="e">
        <f>VLOOKUP(Q3880,'Capital Lookup'!A:B,2,FALSE)</f>
        <v>#N/A</v>
      </c>
      <c r="V3880" s="2">
        <f>IFERROR(VLOOKUP(LEFT(F3880,10),'Find Purchase Orders'!B:J,9,FALSE),"")</f>
        <v>44770</v>
      </c>
      <c r="W3880" s="25" t="s">
        <v>7261</v>
      </c>
    </row>
    <row r="3881" spans="1:23" hidden="1">
      <c r="A3881" s="25" t="s">
        <v>7261</v>
      </c>
      <c r="B3881" s="25" t="s">
        <v>7662</v>
      </c>
      <c r="C3881" s="25" t="s">
        <v>7264</v>
      </c>
      <c r="D3881" s="25" t="s">
        <v>5790</v>
      </c>
      <c r="E3881" s="25" t="s">
        <v>8423</v>
      </c>
      <c r="F3881" s="25" t="s">
        <v>16234</v>
      </c>
      <c r="G3881" s="25" t="s">
        <v>16235</v>
      </c>
      <c r="H3881" s="21">
        <v>157.5</v>
      </c>
      <c r="I3881" s="25" t="s">
        <v>7296</v>
      </c>
      <c r="J3881" s="25" t="s">
        <v>7288</v>
      </c>
      <c r="K3881" s="25" t="s">
        <v>7289</v>
      </c>
      <c r="L3881" s="25" t="s">
        <v>7259</v>
      </c>
      <c r="M3881" s="21">
        <v>157.5</v>
      </c>
      <c r="N3881" s="22">
        <v>0</v>
      </c>
      <c r="O3881" s="21">
        <v>157.5</v>
      </c>
      <c r="P3881" s="21">
        <v>157.5</v>
      </c>
      <c r="Q3881" s="25" t="s">
        <v>8426</v>
      </c>
      <c r="R3881" s="1" t="str">
        <f t="shared" si="68"/>
        <v>ST10055</v>
      </c>
      <c r="S3881" t="str">
        <f>VLOOKUP(R3881,Data!$C$2:$D$261,2,0)</f>
        <v>Hollyburn House</v>
      </c>
      <c r="T3881">
        <f>COUNTIF('Feb 2022'!A:A,D3881)+COUNTIF('Mar 2022'!A:A,D3881)+COUNTIF('Apr 2022'!A:A,D3881)+COUNTIF('May 2022'!A:A,D3881)+COUNTIF('June 2022'!A:A,D3881)+COUNTIF('July 2022'!A:A,D3881)+COUNTIF('Aug 2022'!A:A,D3881)+COUNTIF('Sep 2022'!A:A,D3881)+COUNTIF('Oct 2022'!A:A,D3881)+COUNTIF('Dec 2022'!A:A,D3881)</f>
        <v>1</v>
      </c>
      <c r="U3881" t="str">
        <f>VLOOKUP(Q3881,'Capital Lookup'!A:B,2,FALSE)</f>
        <v>No</v>
      </c>
      <c r="V3881" s="2">
        <f>IFERROR(VLOOKUP(LEFT(F3881,10),'Find Purchase Orders'!B:J,9,FALSE),"")</f>
        <v>44781</v>
      </c>
      <c r="W3881" s="25" t="s">
        <v>7261</v>
      </c>
    </row>
    <row r="3882" spans="1:23" hidden="1">
      <c r="A3882" s="25" t="s">
        <v>7261</v>
      </c>
      <c r="B3882" s="25" t="s">
        <v>7662</v>
      </c>
      <c r="C3882" s="25" t="s">
        <v>7264</v>
      </c>
      <c r="D3882" s="25" t="s">
        <v>5790</v>
      </c>
      <c r="E3882" s="25" t="s">
        <v>8423</v>
      </c>
      <c r="F3882" s="25" t="s">
        <v>16236</v>
      </c>
      <c r="G3882" s="25" t="s">
        <v>16237</v>
      </c>
      <c r="H3882" s="21">
        <v>724.5</v>
      </c>
      <c r="I3882" s="25" t="s">
        <v>7296</v>
      </c>
      <c r="J3882" s="25" t="s">
        <v>7288</v>
      </c>
      <c r="K3882" s="25" t="s">
        <v>7289</v>
      </c>
      <c r="L3882" s="25" t="s">
        <v>7259</v>
      </c>
      <c r="M3882" s="21">
        <v>724.5</v>
      </c>
      <c r="N3882" s="22">
        <v>0</v>
      </c>
      <c r="O3882" s="21">
        <v>724.5</v>
      </c>
      <c r="P3882" s="21">
        <v>724.5</v>
      </c>
      <c r="Q3882" s="25" t="s">
        <v>8426</v>
      </c>
      <c r="R3882" s="1" t="str">
        <f t="shared" si="68"/>
        <v>ST10055</v>
      </c>
      <c r="S3882" t="str">
        <f>VLOOKUP(R3882,Data!$C$2:$D$261,2,0)</f>
        <v>Hollyburn House</v>
      </c>
      <c r="T3882">
        <f>COUNTIF('Feb 2022'!A:A,D3882)+COUNTIF('Mar 2022'!A:A,D3882)+COUNTIF('Apr 2022'!A:A,D3882)+COUNTIF('May 2022'!A:A,D3882)+COUNTIF('June 2022'!A:A,D3882)+COUNTIF('July 2022'!A:A,D3882)+COUNTIF('Aug 2022'!A:A,D3882)+COUNTIF('Sep 2022'!A:A,D3882)+COUNTIF('Oct 2022'!A:A,D3882)+COUNTIF('Dec 2022'!A:A,D3882)</f>
        <v>1</v>
      </c>
      <c r="U3882" t="str">
        <f>VLOOKUP(Q3882,'Capital Lookup'!A:B,2,FALSE)</f>
        <v>No</v>
      </c>
      <c r="V3882" s="2">
        <f>IFERROR(VLOOKUP(LEFT(F3882,10),'Find Purchase Orders'!B:J,9,FALSE),"")</f>
        <v>44781</v>
      </c>
      <c r="W3882" s="25" t="s">
        <v>7261</v>
      </c>
    </row>
    <row r="3883" spans="1:23" hidden="1">
      <c r="A3883" s="25" t="s">
        <v>7261</v>
      </c>
      <c r="B3883" s="25" t="s">
        <v>7662</v>
      </c>
      <c r="C3883" s="25" t="s">
        <v>7264</v>
      </c>
      <c r="D3883" s="25" t="s">
        <v>5791</v>
      </c>
      <c r="E3883" s="25" t="s">
        <v>8423</v>
      </c>
      <c r="F3883" s="25" t="s">
        <v>16238</v>
      </c>
      <c r="G3883" s="25" t="s">
        <v>16239</v>
      </c>
      <c r="H3883" s="21">
        <v>945</v>
      </c>
      <c r="I3883" s="25" t="s">
        <v>7296</v>
      </c>
      <c r="J3883" s="25" t="s">
        <v>7288</v>
      </c>
      <c r="K3883" s="25" t="s">
        <v>7289</v>
      </c>
      <c r="L3883" s="25" t="s">
        <v>7259</v>
      </c>
      <c r="M3883" s="21">
        <v>945</v>
      </c>
      <c r="N3883" s="21">
        <v>945</v>
      </c>
      <c r="O3883" s="21">
        <v>0</v>
      </c>
      <c r="P3883" s="21">
        <v>945</v>
      </c>
      <c r="Q3883" s="25" t="s">
        <v>8426</v>
      </c>
      <c r="R3883" s="1" t="str">
        <f t="shared" si="68"/>
        <v>ST10055</v>
      </c>
      <c r="S3883" t="str">
        <f>VLOOKUP(R3883,Data!$C$2:$D$261,2,0)</f>
        <v>Hollyburn House</v>
      </c>
      <c r="T3883">
        <f>COUNTIF('Feb 2022'!A:A,D3883)+COUNTIF('Mar 2022'!A:A,D3883)+COUNTIF('Apr 2022'!A:A,D3883)+COUNTIF('May 2022'!A:A,D3883)+COUNTIF('June 2022'!A:A,D3883)+COUNTIF('July 2022'!A:A,D3883)+COUNTIF('Aug 2022'!A:A,D3883)+COUNTIF('Sep 2022'!A:A,D3883)+COUNTIF('Oct 2022'!A:A,D3883)+COUNTIF('Dec 2022'!A:A,D3883)</f>
        <v>1</v>
      </c>
      <c r="U3883" t="str">
        <f>VLOOKUP(Q3883,'Capital Lookup'!A:B,2,FALSE)</f>
        <v>No</v>
      </c>
      <c r="V3883" s="2">
        <f>IFERROR(VLOOKUP(LEFT(F3883,10),'Find Purchase Orders'!B:J,9,FALSE),"")</f>
        <v>44781</v>
      </c>
      <c r="W3883" s="25" t="s">
        <v>7261</v>
      </c>
    </row>
    <row r="3884" spans="1:23" hidden="1">
      <c r="A3884" s="25" t="s">
        <v>7261</v>
      </c>
      <c r="B3884" s="25" t="s">
        <v>7662</v>
      </c>
      <c r="C3884" s="25" t="s">
        <v>7264</v>
      </c>
      <c r="D3884" s="25" t="s">
        <v>5791</v>
      </c>
      <c r="E3884" s="25" t="s">
        <v>8423</v>
      </c>
      <c r="F3884" s="25" t="s">
        <v>16240</v>
      </c>
      <c r="G3884" s="25" t="s">
        <v>14798</v>
      </c>
      <c r="H3884" s="21">
        <v>157.5</v>
      </c>
      <c r="I3884" s="25" t="s">
        <v>7296</v>
      </c>
      <c r="J3884" s="25" t="s">
        <v>7288</v>
      </c>
      <c r="K3884" s="25" t="s">
        <v>7289</v>
      </c>
      <c r="L3884" s="25" t="s">
        <v>7259</v>
      </c>
      <c r="M3884" s="21">
        <v>157.5</v>
      </c>
      <c r="N3884" s="21">
        <v>157.5</v>
      </c>
      <c r="O3884" s="21">
        <v>0</v>
      </c>
      <c r="P3884" s="21">
        <v>157.5</v>
      </c>
      <c r="Q3884" s="25" t="s">
        <v>8426</v>
      </c>
      <c r="R3884" s="1" t="str">
        <f t="shared" si="68"/>
        <v>ST10055</v>
      </c>
      <c r="S3884" t="str">
        <f>VLOOKUP(R3884,Data!$C$2:$D$261,2,0)</f>
        <v>Hollyburn House</v>
      </c>
      <c r="T3884">
        <f>COUNTIF('Feb 2022'!A:A,D3884)+COUNTIF('Mar 2022'!A:A,D3884)+COUNTIF('Apr 2022'!A:A,D3884)+COUNTIF('May 2022'!A:A,D3884)+COUNTIF('June 2022'!A:A,D3884)+COUNTIF('July 2022'!A:A,D3884)+COUNTIF('Aug 2022'!A:A,D3884)+COUNTIF('Sep 2022'!A:A,D3884)+COUNTIF('Oct 2022'!A:A,D3884)+COUNTIF('Dec 2022'!A:A,D3884)</f>
        <v>1</v>
      </c>
      <c r="U3884" t="str">
        <f>VLOOKUP(Q3884,'Capital Lookup'!A:B,2,FALSE)</f>
        <v>No</v>
      </c>
      <c r="V3884" s="2">
        <f>IFERROR(VLOOKUP(LEFT(F3884,10),'Find Purchase Orders'!B:J,9,FALSE),"")</f>
        <v>44781</v>
      </c>
      <c r="W3884" s="25" t="s">
        <v>7261</v>
      </c>
    </row>
    <row r="3885" spans="1:23" hidden="1">
      <c r="A3885" s="25" t="s">
        <v>7365</v>
      </c>
      <c r="B3885" s="25" t="s">
        <v>8807</v>
      </c>
      <c r="C3885" s="25"/>
      <c r="D3885" s="25" t="s">
        <v>5772</v>
      </c>
      <c r="E3885" s="25" t="s">
        <v>8808</v>
      </c>
      <c r="F3885" s="25" t="s">
        <v>16241</v>
      </c>
      <c r="G3885" s="25" t="s">
        <v>16242</v>
      </c>
      <c r="H3885" s="21">
        <v>6321.63</v>
      </c>
      <c r="I3885" s="25" t="s">
        <v>7296</v>
      </c>
      <c r="J3885" s="25" t="s">
        <v>7288</v>
      </c>
      <c r="K3885" s="25" t="s">
        <v>7262</v>
      </c>
      <c r="L3885" s="25" t="s">
        <v>8138</v>
      </c>
      <c r="M3885" s="21">
        <v>6321.63</v>
      </c>
      <c r="N3885" s="21">
        <v>6321.63</v>
      </c>
      <c r="O3885" s="21">
        <v>0</v>
      </c>
      <c r="P3885" s="21">
        <v>6321.63</v>
      </c>
      <c r="Q3885" s="25"/>
      <c r="R3885" s="1" t="str">
        <f t="shared" si="68"/>
        <v>ST10217</v>
      </c>
      <c r="S3885" t="str">
        <f>VLOOKUP(R3885,Data!$C$2:$D$261,2,0)</f>
        <v>Harold &amp; Grace Baker Centre</v>
      </c>
      <c r="T3885">
        <f>COUNTIF('Feb 2022'!A:A,D3885)+COUNTIF('Mar 2022'!A:A,D3885)+COUNTIF('Apr 2022'!A:A,D3885)+COUNTIF('May 2022'!A:A,D3885)+COUNTIF('June 2022'!A:A,D3885)+COUNTIF('July 2022'!A:A,D3885)+COUNTIF('Aug 2022'!A:A,D3885)+COUNTIF('Sep 2022'!A:A,D3885)+COUNTIF('Oct 2022'!A:A,D3885)+COUNTIF('Dec 2022'!A:A,D3885)</f>
        <v>1</v>
      </c>
      <c r="U3885" t="e">
        <f>VLOOKUP(Q3885,'Capital Lookup'!A:B,2,FALSE)</f>
        <v>#N/A</v>
      </c>
      <c r="V3885" s="2">
        <f>IFERROR(VLOOKUP(LEFT(F3885,10),'Find Purchase Orders'!B:J,9,FALSE),"")</f>
        <v>44770</v>
      </c>
      <c r="W3885" s="25" t="s">
        <v>7261</v>
      </c>
    </row>
    <row r="3886" spans="1:23" hidden="1">
      <c r="A3886" s="25" t="s">
        <v>7365</v>
      </c>
      <c r="B3886" s="25" t="s">
        <v>8807</v>
      </c>
      <c r="C3886" s="25"/>
      <c r="D3886" s="25" t="s">
        <v>5792</v>
      </c>
      <c r="E3886" s="25" t="s">
        <v>8808</v>
      </c>
      <c r="F3886" s="25" t="s">
        <v>16243</v>
      </c>
      <c r="G3886" s="25" t="s">
        <v>16244</v>
      </c>
      <c r="H3886" s="21">
        <v>24945.61</v>
      </c>
      <c r="I3886" s="25" t="s">
        <v>7296</v>
      </c>
      <c r="J3886" s="25" t="s">
        <v>7288</v>
      </c>
      <c r="K3886" s="25" t="s">
        <v>7262</v>
      </c>
      <c r="L3886" s="25" t="s">
        <v>8138</v>
      </c>
      <c r="M3886" s="21">
        <v>24945.61</v>
      </c>
      <c r="N3886" s="21">
        <v>24945.61</v>
      </c>
      <c r="O3886" s="21">
        <v>0</v>
      </c>
      <c r="P3886" s="21">
        <v>24945.61</v>
      </c>
      <c r="Q3886" s="25"/>
      <c r="R3886" s="1" t="str">
        <f t="shared" si="68"/>
        <v>ST10217</v>
      </c>
      <c r="S3886" t="str">
        <f>VLOOKUP(R3886,Data!$C$2:$D$261,2,0)</f>
        <v>Harold &amp; Grace Baker Centre</v>
      </c>
      <c r="T3886">
        <f>COUNTIF('Feb 2022'!A:A,D3886)+COUNTIF('Mar 2022'!A:A,D3886)+COUNTIF('Apr 2022'!A:A,D3886)+COUNTIF('May 2022'!A:A,D3886)+COUNTIF('June 2022'!A:A,D3886)+COUNTIF('July 2022'!A:A,D3886)+COUNTIF('Aug 2022'!A:A,D3886)+COUNTIF('Sep 2022'!A:A,D3886)+COUNTIF('Oct 2022'!A:A,D3886)+COUNTIF('Dec 2022'!A:A,D3886)</f>
        <v>1</v>
      </c>
      <c r="U3886" t="e">
        <f>VLOOKUP(Q3886,'Capital Lookup'!A:B,2,FALSE)</f>
        <v>#N/A</v>
      </c>
      <c r="V3886" s="2">
        <f>IFERROR(VLOOKUP(LEFT(F3886,10),'Find Purchase Orders'!B:J,9,FALSE),"")</f>
        <v>44774</v>
      </c>
      <c r="W3886" s="25" t="s">
        <v>7261</v>
      </c>
    </row>
    <row r="3887" spans="1:23" hidden="1">
      <c r="A3887" s="25" t="s">
        <v>7269</v>
      </c>
      <c r="B3887" s="25" t="s">
        <v>7965</v>
      </c>
      <c r="C3887" s="25" t="s">
        <v>7271</v>
      </c>
      <c r="D3887" s="25" t="s">
        <v>16245</v>
      </c>
      <c r="E3887" s="25" t="s">
        <v>7492</v>
      </c>
      <c r="F3887" s="25" t="s">
        <v>16246</v>
      </c>
      <c r="G3887" s="25" t="s">
        <v>16247</v>
      </c>
      <c r="H3887" s="21">
        <v>207.72</v>
      </c>
      <c r="I3887" s="25" t="s">
        <v>7296</v>
      </c>
      <c r="J3887" s="25" t="s">
        <v>7288</v>
      </c>
      <c r="K3887" s="25" t="s">
        <v>7495</v>
      </c>
      <c r="L3887" s="25" t="s">
        <v>7808</v>
      </c>
      <c r="M3887" s="21">
        <v>207.72</v>
      </c>
      <c r="N3887" s="21">
        <v>207.72</v>
      </c>
      <c r="O3887" s="21">
        <v>0</v>
      </c>
      <c r="P3887" s="21">
        <v>207.72</v>
      </c>
      <c r="Q3887" s="25" t="s">
        <v>7967</v>
      </c>
      <c r="R3887" s="1" t="str">
        <f t="shared" si="68"/>
        <v>ST10190</v>
      </c>
      <c r="S3887" t="str">
        <f>VLOOKUP(R3887,Data!$C$2:$D$261,2,0)</f>
        <v>Trillium Court</v>
      </c>
      <c r="T3887">
        <f>COUNTIF('Feb 2022'!A:A,D3887)+COUNTIF('Mar 2022'!A:A,D3887)+COUNTIF('Apr 2022'!A:A,D3887)+COUNTIF('May 2022'!A:A,D3887)+COUNTIF('June 2022'!A:A,D3887)+COUNTIF('July 2022'!A:A,D3887)+COUNTIF('Aug 2022'!A:A,D3887)+COUNTIF('Sep 2022'!A:A,D3887)+COUNTIF('Oct 2022'!A:A,D3887)+COUNTIF('Dec 2022'!A:A,D3887)</f>
        <v>0</v>
      </c>
      <c r="U3887" t="str">
        <f>VLOOKUP(Q3887,'Capital Lookup'!A:B,2,FALSE)</f>
        <v>Yes</v>
      </c>
      <c r="V3887" s="2">
        <f>IFERROR(VLOOKUP(LEFT(F3887,10),'Find Purchase Orders'!B:J,9,FALSE),"")</f>
        <v>44771</v>
      </c>
      <c r="W3887" s="25" t="s">
        <v>7261</v>
      </c>
    </row>
    <row r="3888" spans="1:23" hidden="1">
      <c r="A3888" s="25" t="s">
        <v>7269</v>
      </c>
      <c r="B3888" s="25" t="s">
        <v>7615</v>
      </c>
      <c r="C3888" s="25"/>
      <c r="D3888" s="25" t="s">
        <v>16245</v>
      </c>
      <c r="E3888" s="25" t="s">
        <v>7492</v>
      </c>
      <c r="F3888" s="25" t="s">
        <v>16248</v>
      </c>
      <c r="G3888" s="25" t="s">
        <v>16249</v>
      </c>
      <c r="H3888" s="21">
        <v>207.72</v>
      </c>
      <c r="I3888" s="25" t="s">
        <v>7296</v>
      </c>
      <c r="J3888" s="25" t="s">
        <v>7288</v>
      </c>
      <c r="K3888" s="25" t="s">
        <v>7495</v>
      </c>
      <c r="L3888" s="25" t="s">
        <v>7808</v>
      </c>
      <c r="M3888" s="21">
        <v>207.72</v>
      </c>
      <c r="N3888" s="21">
        <v>207.72</v>
      </c>
      <c r="O3888" s="21">
        <v>0</v>
      </c>
      <c r="P3888" s="21">
        <v>207.72</v>
      </c>
      <c r="Q3888" s="25" t="s">
        <v>7943</v>
      </c>
      <c r="R3888" s="1" t="str">
        <f t="shared" si="68"/>
        <v>ST10334</v>
      </c>
      <c r="S3888" t="str">
        <f>VLOOKUP(R3888,Data!$C$2:$D$261,2,0)</f>
        <v>Humber Valley Terrace</v>
      </c>
      <c r="T3888">
        <f>COUNTIF('Feb 2022'!A:A,D3888)+COUNTIF('Mar 2022'!A:A,D3888)+COUNTIF('Apr 2022'!A:A,D3888)+COUNTIF('May 2022'!A:A,D3888)+COUNTIF('June 2022'!A:A,D3888)+COUNTIF('July 2022'!A:A,D3888)+COUNTIF('Aug 2022'!A:A,D3888)+COUNTIF('Sep 2022'!A:A,D3888)+COUNTIF('Oct 2022'!A:A,D3888)+COUNTIF('Dec 2022'!A:A,D3888)</f>
        <v>0</v>
      </c>
      <c r="U3888" t="str">
        <f>VLOOKUP(Q3888,'Capital Lookup'!A:B,2,FALSE)</f>
        <v>Yes</v>
      </c>
      <c r="V3888" s="2">
        <f>IFERROR(VLOOKUP(LEFT(F3888,10),'Find Purchase Orders'!B:J,9,FALSE),"")</f>
        <v>44771</v>
      </c>
      <c r="W3888" s="25" t="s">
        <v>7261</v>
      </c>
    </row>
    <row r="3889" spans="1:23" hidden="1">
      <c r="A3889" s="25" t="s">
        <v>7425</v>
      </c>
      <c r="B3889" s="25" t="s">
        <v>8071</v>
      </c>
      <c r="C3889" s="25" t="s">
        <v>7271</v>
      </c>
      <c r="D3889" s="25" t="s">
        <v>16250</v>
      </c>
      <c r="E3889" s="25" t="s">
        <v>7492</v>
      </c>
      <c r="F3889" s="25" t="s">
        <v>16251</v>
      </c>
      <c r="G3889" s="25" t="s">
        <v>16252</v>
      </c>
      <c r="H3889" s="21">
        <v>202.72</v>
      </c>
      <c r="I3889" s="25" t="s">
        <v>7296</v>
      </c>
      <c r="J3889" s="25" t="s">
        <v>7288</v>
      </c>
      <c r="K3889" s="25" t="s">
        <v>7495</v>
      </c>
      <c r="L3889" s="25" t="s">
        <v>7808</v>
      </c>
      <c r="M3889" s="21">
        <v>202.72</v>
      </c>
      <c r="N3889" s="21">
        <v>207.72</v>
      </c>
      <c r="O3889" s="21">
        <v>-5</v>
      </c>
      <c r="P3889" s="21">
        <v>202.72</v>
      </c>
      <c r="Q3889" s="25" t="s">
        <v>8075</v>
      </c>
      <c r="R3889" s="1" t="str">
        <f t="shared" si="68"/>
        <v>ST10170</v>
      </c>
      <c r="S3889" t="str">
        <f>VLOOKUP(R3889,Data!$C$2:$D$261,2,0)</f>
        <v>Montfort</v>
      </c>
      <c r="T3889">
        <f>COUNTIF('Feb 2022'!A:A,D3889)+COUNTIF('Mar 2022'!A:A,D3889)+COUNTIF('Apr 2022'!A:A,D3889)+COUNTIF('May 2022'!A:A,D3889)+COUNTIF('June 2022'!A:A,D3889)+COUNTIF('July 2022'!A:A,D3889)+COUNTIF('Aug 2022'!A:A,D3889)+COUNTIF('Sep 2022'!A:A,D3889)+COUNTIF('Oct 2022'!A:A,D3889)+COUNTIF('Dec 2022'!A:A,D3889)</f>
        <v>0</v>
      </c>
      <c r="U3889" t="str">
        <f>VLOOKUP(Q3889,'Capital Lookup'!A:B,2,FALSE)</f>
        <v>Yes</v>
      </c>
      <c r="V3889" s="2">
        <f>IFERROR(VLOOKUP(LEFT(F3889,10),'Find Purchase Orders'!B:J,9,FALSE),"")</f>
        <v>44771</v>
      </c>
      <c r="W3889" s="25" t="s">
        <v>7261</v>
      </c>
    </row>
    <row r="3890" spans="1:23" hidden="1">
      <c r="A3890" s="25" t="s">
        <v>7478</v>
      </c>
      <c r="B3890" s="25" t="s">
        <v>7974</v>
      </c>
      <c r="C3890" s="25" t="s">
        <v>7587</v>
      </c>
      <c r="D3890" s="25" t="s">
        <v>16253</v>
      </c>
      <c r="E3890" s="25" t="s">
        <v>7492</v>
      </c>
      <c r="F3890" s="25" t="s">
        <v>16254</v>
      </c>
      <c r="G3890" s="25" t="s">
        <v>16255</v>
      </c>
      <c r="H3890" s="21">
        <v>202.72</v>
      </c>
      <c r="I3890" s="25" t="s">
        <v>7296</v>
      </c>
      <c r="J3890" s="25" t="s">
        <v>7288</v>
      </c>
      <c r="K3890" s="25" t="s">
        <v>7495</v>
      </c>
      <c r="L3890" s="25" t="s">
        <v>7808</v>
      </c>
      <c r="M3890" s="21">
        <v>202.72</v>
      </c>
      <c r="N3890" s="21">
        <v>207.72</v>
      </c>
      <c r="O3890" s="21">
        <v>-5</v>
      </c>
      <c r="P3890" s="21">
        <v>202.72</v>
      </c>
      <c r="Q3890" s="25" t="s">
        <v>7976</v>
      </c>
      <c r="R3890" s="1" t="str">
        <f t="shared" si="68"/>
        <v>ST10149</v>
      </c>
      <c r="S3890" t="str">
        <f>VLOOKUP(R3890,Data!$C$2:$D$261,2,0)</f>
        <v>Winbourne Park</v>
      </c>
      <c r="T3890">
        <f>COUNTIF('Feb 2022'!A:A,D3890)+COUNTIF('Mar 2022'!A:A,D3890)+COUNTIF('Apr 2022'!A:A,D3890)+COUNTIF('May 2022'!A:A,D3890)+COUNTIF('June 2022'!A:A,D3890)+COUNTIF('July 2022'!A:A,D3890)+COUNTIF('Aug 2022'!A:A,D3890)+COUNTIF('Sep 2022'!A:A,D3890)+COUNTIF('Oct 2022'!A:A,D3890)+COUNTIF('Dec 2022'!A:A,D3890)</f>
        <v>0</v>
      </c>
      <c r="U3890" t="str">
        <f>VLOOKUP(Q3890,'Capital Lookup'!A:B,2,FALSE)</f>
        <v>Yes</v>
      </c>
      <c r="V3890" s="2">
        <f>IFERROR(VLOOKUP(LEFT(F3890,10),'Find Purchase Orders'!B:J,9,FALSE),"")</f>
        <v>44771</v>
      </c>
      <c r="W3890" s="25" t="s">
        <v>7261</v>
      </c>
    </row>
    <row r="3891" spans="1:23" hidden="1">
      <c r="A3891" s="25" t="s">
        <v>7478</v>
      </c>
      <c r="B3891" s="25" t="s">
        <v>9678</v>
      </c>
      <c r="C3891" s="25" t="s">
        <v>7587</v>
      </c>
      <c r="D3891" s="25" t="s">
        <v>16253</v>
      </c>
      <c r="E3891" s="25" t="s">
        <v>7492</v>
      </c>
      <c r="F3891" s="25" t="s">
        <v>16256</v>
      </c>
      <c r="G3891" s="25" t="s">
        <v>16257</v>
      </c>
      <c r="H3891" s="21">
        <v>202.72</v>
      </c>
      <c r="I3891" s="25" t="s">
        <v>7296</v>
      </c>
      <c r="J3891" s="25" t="s">
        <v>7288</v>
      </c>
      <c r="K3891" s="25" t="s">
        <v>7495</v>
      </c>
      <c r="L3891" s="25" t="s">
        <v>7496</v>
      </c>
      <c r="M3891" s="21">
        <v>202.72</v>
      </c>
      <c r="N3891" s="21">
        <v>207.72</v>
      </c>
      <c r="O3891" s="21">
        <v>-5</v>
      </c>
      <c r="P3891" s="21">
        <v>202.72</v>
      </c>
      <c r="Q3891" s="25" t="s">
        <v>9682</v>
      </c>
      <c r="R3891" s="1" t="str">
        <f t="shared" si="68"/>
        <v>ST10150</v>
      </c>
      <c r="S3891" t="str">
        <f>VLOOKUP(R3891,Data!$C$2:$D$261,2,0)</f>
        <v>Fenelon Court</v>
      </c>
      <c r="T3891">
        <f>COUNTIF('Feb 2022'!A:A,D3891)+COUNTIF('Mar 2022'!A:A,D3891)+COUNTIF('Apr 2022'!A:A,D3891)+COUNTIF('May 2022'!A:A,D3891)+COUNTIF('June 2022'!A:A,D3891)+COUNTIF('July 2022'!A:A,D3891)+COUNTIF('Aug 2022'!A:A,D3891)+COUNTIF('Sep 2022'!A:A,D3891)+COUNTIF('Oct 2022'!A:A,D3891)+COUNTIF('Dec 2022'!A:A,D3891)</f>
        <v>0</v>
      </c>
      <c r="U3891" t="str">
        <f>VLOOKUP(Q3891,'Capital Lookup'!A:B,2,FALSE)</f>
        <v>No</v>
      </c>
      <c r="V3891" s="2">
        <f>IFERROR(VLOOKUP(LEFT(F3891,10),'Find Purchase Orders'!B:J,9,FALSE),"")</f>
        <v>44771</v>
      </c>
      <c r="W3891" s="25" t="s">
        <v>7261</v>
      </c>
    </row>
    <row r="3892" spans="1:23" hidden="1">
      <c r="A3892" s="25" t="s">
        <v>7478</v>
      </c>
      <c r="B3892" s="25" t="s">
        <v>8381</v>
      </c>
      <c r="C3892" s="25" t="s">
        <v>7587</v>
      </c>
      <c r="D3892" s="25" t="s">
        <v>16253</v>
      </c>
      <c r="E3892" s="25" t="s">
        <v>7492</v>
      </c>
      <c r="F3892" s="25" t="s">
        <v>16258</v>
      </c>
      <c r="G3892" s="25" t="s">
        <v>16259</v>
      </c>
      <c r="H3892" s="21">
        <v>202.72</v>
      </c>
      <c r="I3892" s="25" t="s">
        <v>7296</v>
      </c>
      <c r="J3892" s="25" t="s">
        <v>7288</v>
      </c>
      <c r="K3892" s="25" t="s">
        <v>7495</v>
      </c>
      <c r="L3892" s="25" t="s">
        <v>7496</v>
      </c>
      <c r="M3892" s="21">
        <v>202.72</v>
      </c>
      <c r="N3892" s="21">
        <v>207.72</v>
      </c>
      <c r="O3892" s="21">
        <v>-5</v>
      </c>
      <c r="P3892" s="21">
        <v>202.72</v>
      </c>
      <c r="Q3892" s="25" t="s">
        <v>15032</v>
      </c>
      <c r="R3892" s="1" t="str">
        <f t="shared" si="68"/>
        <v>ST10151</v>
      </c>
      <c r="S3892" t="str">
        <f>VLOOKUP(R3892,Data!$C$2:$D$261,2,0)</f>
        <v>Bay Ridges</v>
      </c>
      <c r="T3892">
        <f>COUNTIF('Feb 2022'!A:A,D3892)+COUNTIF('Mar 2022'!A:A,D3892)+COUNTIF('Apr 2022'!A:A,D3892)+COUNTIF('May 2022'!A:A,D3892)+COUNTIF('June 2022'!A:A,D3892)+COUNTIF('July 2022'!A:A,D3892)+COUNTIF('Aug 2022'!A:A,D3892)+COUNTIF('Sep 2022'!A:A,D3892)+COUNTIF('Oct 2022'!A:A,D3892)+COUNTIF('Dec 2022'!A:A,D3892)</f>
        <v>0</v>
      </c>
      <c r="U3892" t="str">
        <f>VLOOKUP(Q3892,'Capital Lookup'!A:B,2,FALSE)</f>
        <v>No</v>
      </c>
      <c r="V3892" s="2">
        <f>IFERROR(VLOOKUP(LEFT(F3892,10),'Find Purchase Orders'!B:J,9,FALSE),"")</f>
        <v>44771</v>
      </c>
      <c r="W3892" s="25" t="s">
        <v>7261</v>
      </c>
    </row>
    <row r="3893" spans="1:23" hidden="1">
      <c r="A3893" s="25" t="s">
        <v>7478</v>
      </c>
      <c r="B3893" s="25" t="s">
        <v>7950</v>
      </c>
      <c r="C3893" s="25" t="s">
        <v>7587</v>
      </c>
      <c r="D3893" s="25" t="s">
        <v>16253</v>
      </c>
      <c r="E3893" s="25" t="s">
        <v>7492</v>
      </c>
      <c r="F3893" s="25" t="s">
        <v>16260</v>
      </c>
      <c r="G3893" s="25" t="s">
        <v>16261</v>
      </c>
      <c r="H3893" s="21">
        <v>202.72</v>
      </c>
      <c r="I3893" s="25" t="s">
        <v>7296</v>
      </c>
      <c r="J3893" s="25" t="s">
        <v>7288</v>
      </c>
      <c r="K3893" s="25" t="s">
        <v>7495</v>
      </c>
      <c r="L3893" s="25" t="s">
        <v>7808</v>
      </c>
      <c r="M3893" s="21">
        <v>202.72</v>
      </c>
      <c r="N3893" s="21">
        <v>207.72</v>
      </c>
      <c r="O3893" s="21">
        <v>-5</v>
      </c>
      <c r="P3893" s="21">
        <v>202.72</v>
      </c>
      <c r="Q3893" s="25" t="s">
        <v>7952</v>
      </c>
      <c r="R3893" s="1" t="str">
        <f t="shared" si="68"/>
        <v>ST10171</v>
      </c>
      <c r="S3893" t="str">
        <f>VLOOKUP(R3893,Data!$C$2:$D$261,2,0)</f>
        <v>McGarrell Place</v>
      </c>
      <c r="T3893">
        <f>COUNTIF('Feb 2022'!A:A,D3893)+COUNTIF('Mar 2022'!A:A,D3893)+COUNTIF('Apr 2022'!A:A,D3893)+COUNTIF('May 2022'!A:A,D3893)+COUNTIF('June 2022'!A:A,D3893)+COUNTIF('July 2022'!A:A,D3893)+COUNTIF('Aug 2022'!A:A,D3893)+COUNTIF('Sep 2022'!A:A,D3893)+COUNTIF('Oct 2022'!A:A,D3893)+COUNTIF('Dec 2022'!A:A,D3893)</f>
        <v>0</v>
      </c>
      <c r="U3893" t="str">
        <f>VLOOKUP(Q3893,'Capital Lookup'!A:B,2,FALSE)</f>
        <v>Yes</v>
      </c>
      <c r="V3893" s="2">
        <f>IFERROR(VLOOKUP(LEFT(F3893,10),'Find Purchase Orders'!B:J,9,FALSE),"")</f>
        <v>44771</v>
      </c>
      <c r="W3893" s="25" t="s">
        <v>7261</v>
      </c>
    </row>
    <row r="3894" spans="1:23" hidden="1">
      <c r="A3894" s="25" t="s">
        <v>7478</v>
      </c>
      <c r="B3894" s="25" t="s">
        <v>7959</v>
      </c>
      <c r="C3894" s="25" t="s">
        <v>7587</v>
      </c>
      <c r="D3894" s="25" t="s">
        <v>16253</v>
      </c>
      <c r="E3894" s="25" t="s">
        <v>7492</v>
      </c>
      <c r="F3894" s="25" t="s">
        <v>16262</v>
      </c>
      <c r="G3894" s="25" t="s">
        <v>16263</v>
      </c>
      <c r="H3894" s="21">
        <v>202.72</v>
      </c>
      <c r="I3894" s="25" t="s">
        <v>7296</v>
      </c>
      <c r="J3894" s="25" t="s">
        <v>7288</v>
      </c>
      <c r="K3894" s="25" t="s">
        <v>7495</v>
      </c>
      <c r="L3894" s="25" t="s">
        <v>7808</v>
      </c>
      <c r="M3894" s="21">
        <v>202.72</v>
      </c>
      <c r="N3894" s="21">
        <v>207.72</v>
      </c>
      <c r="O3894" s="21">
        <v>-5</v>
      </c>
      <c r="P3894" s="21">
        <v>202.72</v>
      </c>
      <c r="Q3894" s="25" t="s">
        <v>7961</v>
      </c>
      <c r="R3894" s="1" t="str">
        <f t="shared" si="68"/>
        <v>ST10172</v>
      </c>
      <c r="S3894" t="str">
        <f>VLOOKUP(R3894,Data!$C$2:$D$261,2,0)</f>
        <v>Riverside Place</v>
      </c>
      <c r="T3894">
        <f>COUNTIF('Feb 2022'!A:A,D3894)+COUNTIF('Mar 2022'!A:A,D3894)+COUNTIF('Apr 2022'!A:A,D3894)+COUNTIF('May 2022'!A:A,D3894)+COUNTIF('June 2022'!A:A,D3894)+COUNTIF('July 2022'!A:A,D3894)+COUNTIF('Aug 2022'!A:A,D3894)+COUNTIF('Sep 2022'!A:A,D3894)+COUNTIF('Oct 2022'!A:A,D3894)+COUNTIF('Dec 2022'!A:A,D3894)</f>
        <v>0</v>
      </c>
      <c r="U3894" t="str">
        <f>VLOOKUP(Q3894,'Capital Lookup'!A:B,2,FALSE)</f>
        <v>Yes</v>
      </c>
      <c r="V3894" s="2">
        <f>IFERROR(VLOOKUP(LEFT(F3894,10),'Find Purchase Orders'!B:J,9,FALSE),"")</f>
        <v>44771</v>
      </c>
      <c r="W3894" s="25" t="s">
        <v>7261</v>
      </c>
    </row>
    <row r="3895" spans="1:23" hidden="1">
      <c r="A3895" s="25" t="s">
        <v>7478</v>
      </c>
      <c r="B3895" s="25" t="s">
        <v>8460</v>
      </c>
      <c r="C3895" s="25" t="s">
        <v>7587</v>
      </c>
      <c r="D3895" s="25" t="s">
        <v>16253</v>
      </c>
      <c r="E3895" s="25" t="s">
        <v>7492</v>
      </c>
      <c r="F3895" s="25" t="s">
        <v>16264</v>
      </c>
      <c r="G3895" s="25" t="s">
        <v>16265</v>
      </c>
      <c r="H3895" s="21">
        <v>202.72</v>
      </c>
      <c r="I3895" s="25" t="s">
        <v>7296</v>
      </c>
      <c r="J3895" s="25" t="s">
        <v>7288</v>
      </c>
      <c r="K3895" s="25" t="s">
        <v>7495</v>
      </c>
      <c r="L3895" s="25" t="s">
        <v>7496</v>
      </c>
      <c r="M3895" s="21">
        <v>202.72</v>
      </c>
      <c r="N3895" s="21">
        <v>207.72</v>
      </c>
      <c r="O3895" s="21">
        <v>-5</v>
      </c>
      <c r="P3895" s="21">
        <v>202.72</v>
      </c>
      <c r="Q3895" s="25" t="s">
        <v>9705</v>
      </c>
      <c r="R3895" s="1" t="str">
        <f t="shared" si="68"/>
        <v>ST10173</v>
      </c>
      <c r="S3895" t="str">
        <f>VLOOKUP(R3895,Data!$C$2:$D$261,2,0)</f>
        <v>Stirling Heights</v>
      </c>
      <c r="T3895">
        <f>COUNTIF('Feb 2022'!A:A,D3895)+COUNTIF('Mar 2022'!A:A,D3895)+COUNTIF('Apr 2022'!A:A,D3895)+COUNTIF('May 2022'!A:A,D3895)+COUNTIF('June 2022'!A:A,D3895)+COUNTIF('July 2022'!A:A,D3895)+COUNTIF('Aug 2022'!A:A,D3895)+COUNTIF('Sep 2022'!A:A,D3895)+COUNTIF('Oct 2022'!A:A,D3895)+COUNTIF('Dec 2022'!A:A,D3895)</f>
        <v>0</v>
      </c>
      <c r="U3895" t="str">
        <f>VLOOKUP(Q3895,'Capital Lookup'!A:B,2,FALSE)</f>
        <v>No</v>
      </c>
      <c r="V3895" s="2">
        <f>IFERROR(VLOOKUP(LEFT(F3895,10),'Find Purchase Orders'!B:J,9,FALSE),"")</f>
        <v>44771</v>
      </c>
      <c r="W3895" s="25" t="s">
        <v>7261</v>
      </c>
    </row>
    <row r="3896" spans="1:23" hidden="1">
      <c r="A3896" s="25" t="s">
        <v>7478</v>
      </c>
      <c r="B3896" s="25" t="s">
        <v>8931</v>
      </c>
      <c r="C3896" s="25" t="s">
        <v>7587</v>
      </c>
      <c r="D3896" s="25" t="s">
        <v>16253</v>
      </c>
      <c r="E3896" s="25" t="s">
        <v>7492</v>
      </c>
      <c r="F3896" s="25" t="s">
        <v>16266</v>
      </c>
      <c r="G3896" s="25" t="s">
        <v>16267</v>
      </c>
      <c r="H3896" s="21">
        <v>202.72</v>
      </c>
      <c r="I3896" s="25" t="s">
        <v>7296</v>
      </c>
      <c r="J3896" s="25" t="s">
        <v>7288</v>
      </c>
      <c r="K3896" s="25" t="s">
        <v>7495</v>
      </c>
      <c r="L3896" s="25" t="s">
        <v>7496</v>
      </c>
      <c r="M3896" s="21">
        <v>202.72</v>
      </c>
      <c r="N3896" s="21">
        <v>207.72</v>
      </c>
      <c r="O3896" s="21">
        <v>-5</v>
      </c>
      <c r="P3896" s="21">
        <v>202.72</v>
      </c>
      <c r="Q3896" s="25" t="s">
        <v>9603</v>
      </c>
      <c r="R3896" s="1" t="str">
        <f t="shared" si="68"/>
        <v>ST10174</v>
      </c>
      <c r="S3896" t="str">
        <f>VLOOKUP(R3896,Data!$C$2:$D$261,2,0)</f>
        <v>Columbia Forest</v>
      </c>
      <c r="T3896">
        <f>COUNTIF('Feb 2022'!A:A,D3896)+COUNTIF('Mar 2022'!A:A,D3896)+COUNTIF('Apr 2022'!A:A,D3896)+COUNTIF('May 2022'!A:A,D3896)+COUNTIF('June 2022'!A:A,D3896)+COUNTIF('July 2022'!A:A,D3896)+COUNTIF('Aug 2022'!A:A,D3896)+COUNTIF('Sep 2022'!A:A,D3896)+COUNTIF('Oct 2022'!A:A,D3896)+COUNTIF('Dec 2022'!A:A,D3896)</f>
        <v>0</v>
      </c>
      <c r="U3896" t="str">
        <f>VLOOKUP(Q3896,'Capital Lookup'!A:B,2,FALSE)</f>
        <v>No</v>
      </c>
      <c r="V3896" s="2">
        <f>IFERROR(VLOOKUP(LEFT(F3896,10),'Find Purchase Orders'!B:J,9,FALSE),"")</f>
        <v>44771</v>
      </c>
      <c r="W3896" s="25" t="s">
        <v>7261</v>
      </c>
    </row>
    <row r="3897" spans="1:23" hidden="1">
      <c r="A3897" s="25" t="s">
        <v>7478</v>
      </c>
      <c r="B3897" s="25" t="s">
        <v>9103</v>
      </c>
      <c r="C3897" s="25" t="s">
        <v>7587</v>
      </c>
      <c r="D3897" s="25" t="s">
        <v>16253</v>
      </c>
      <c r="E3897" s="25" t="s">
        <v>7492</v>
      </c>
      <c r="F3897" s="25" t="s">
        <v>16268</v>
      </c>
      <c r="G3897" s="25" t="s">
        <v>16269</v>
      </c>
      <c r="H3897" s="21">
        <v>202.72</v>
      </c>
      <c r="I3897" s="25" t="s">
        <v>7296</v>
      </c>
      <c r="J3897" s="25" t="s">
        <v>7288</v>
      </c>
      <c r="K3897" s="25" t="s">
        <v>7495</v>
      </c>
      <c r="L3897" s="25" t="s">
        <v>7808</v>
      </c>
      <c r="M3897" s="21">
        <v>202.72</v>
      </c>
      <c r="N3897" s="21">
        <v>207.72</v>
      </c>
      <c r="O3897" s="21">
        <v>-5</v>
      </c>
      <c r="P3897" s="21">
        <v>202.72</v>
      </c>
      <c r="Q3897" s="25" t="s">
        <v>9709</v>
      </c>
      <c r="R3897" s="1" t="str">
        <f t="shared" si="68"/>
        <v>ST10141</v>
      </c>
      <c r="S3897" t="str">
        <f>VLOOKUP(R3897,Data!$C$2:$D$261,2,0)</f>
        <v>The Meadows</v>
      </c>
      <c r="T3897">
        <f>COUNTIF('Feb 2022'!A:A,D3897)+COUNTIF('Mar 2022'!A:A,D3897)+COUNTIF('Apr 2022'!A:A,D3897)+COUNTIF('May 2022'!A:A,D3897)+COUNTIF('June 2022'!A:A,D3897)+COUNTIF('July 2022'!A:A,D3897)+COUNTIF('Aug 2022'!A:A,D3897)+COUNTIF('Sep 2022'!A:A,D3897)+COUNTIF('Oct 2022'!A:A,D3897)+COUNTIF('Dec 2022'!A:A,D3897)</f>
        <v>0</v>
      </c>
      <c r="U3897" t="str">
        <f>VLOOKUP(Q3897,'Capital Lookup'!A:B,2,FALSE)</f>
        <v>Yes</v>
      </c>
      <c r="V3897" s="2">
        <f>IFERROR(VLOOKUP(LEFT(F3897,10),'Find Purchase Orders'!B:J,9,FALSE),"")</f>
        <v>44771</v>
      </c>
      <c r="W3897" s="25" t="s">
        <v>7261</v>
      </c>
    </row>
    <row r="3898" spans="1:23" hidden="1">
      <c r="A3898" s="25" t="s">
        <v>7478</v>
      </c>
      <c r="B3898" s="25" t="s">
        <v>8957</v>
      </c>
      <c r="C3898" s="25" t="s">
        <v>7587</v>
      </c>
      <c r="D3898" s="25" t="s">
        <v>16253</v>
      </c>
      <c r="E3898" s="25" t="s">
        <v>7492</v>
      </c>
      <c r="F3898" s="25" t="s">
        <v>16270</v>
      </c>
      <c r="G3898" s="25" t="s">
        <v>16271</v>
      </c>
      <c r="H3898" s="21">
        <v>202.72</v>
      </c>
      <c r="I3898" s="25" t="s">
        <v>7296</v>
      </c>
      <c r="J3898" s="25" t="s">
        <v>7288</v>
      </c>
      <c r="K3898" s="25" t="s">
        <v>7495</v>
      </c>
      <c r="L3898" s="25" t="s">
        <v>7496</v>
      </c>
      <c r="M3898" s="21">
        <v>202.72</v>
      </c>
      <c r="N3898" s="21">
        <v>207.72</v>
      </c>
      <c r="O3898" s="21">
        <v>-5</v>
      </c>
      <c r="P3898" s="21">
        <v>202.72</v>
      </c>
      <c r="Q3898" s="25" t="s">
        <v>9801</v>
      </c>
      <c r="R3898" s="1" t="str">
        <f t="shared" si="68"/>
        <v>ST10143</v>
      </c>
      <c r="S3898" t="str">
        <f>VLOOKUP(R3898,Data!$C$2:$D$261,2,0)</f>
        <v>Northridge</v>
      </c>
      <c r="T3898">
        <f>COUNTIF('Feb 2022'!A:A,D3898)+COUNTIF('Mar 2022'!A:A,D3898)+COUNTIF('Apr 2022'!A:A,D3898)+COUNTIF('May 2022'!A:A,D3898)+COUNTIF('June 2022'!A:A,D3898)+COUNTIF('July 2022'!A:A,D3898)+COUNTIF('Aug 2022'!A:A,D3898)+COUNTIF('Sep 2022'!A:A,D3898)+COUNTIF('Oct 2022'!A:A,D3898)+COUNTIF('Dec 2022'!A:A,D3898)</f>
        <v>0</v>
      </c>
      <c r="U3898" t="str">
        <f>VLOOKUP(Q3898,'Capital Lookup'!A:B,2,FALSE)</f>
        <v>No</v>
      </c>
      <c r="V3898" s="2">
        <f>IFERROR(VLOOKUP(LEFT(F3898,10),'Find Purchase Orders'!B:J,9,FALSE),"")</f>
        <v>44771</v>
      </c>
      <c r="W3898" s="25" t="s">
        <v>7261</v>
      </c>
    </row>
    <row r="3899" spans="1:23" hidden="1">
      <c r="A3899" s="25" t="s">
        <v>7478</v>
      </c>
      <c r="B3899" s="25" t="s">
        <v>7971</v>
      </c>
      <c r="C3899" s="25" t="s">
        <v>7587</v>
      </c>
      <c r="D3899" s="25" t="s">
        <v>16253</v>
      </c>
      <c r="E3899" s="25" t="s">
        <v>7492</v>
      </c>
      <c r="F3899" s="25" t="s">
        <v>16272</v>
      </c>
      <c r="G3899" s="25" t="s">
        <v>16273</v>
      </c>
      <c r="H3899" s="21">
        <v>202.72</v>
      </c>
      <c r="I3899" s="25" t="s">
        <v>7296</v>
      </c>
      <c r="J3899" s="25" t="s">
        <v>7288</v>
      </c>
      <c r="K3899" s="25" t="s">
        <v>7495</v>
      </c>
      <c r="L3899" s="25" t="s">
        <v>7808</v>
      </c>
      <c r="M3899" s="21">
        <v>202.72</v>
      </c>
      <c r="N3899" s="21">
        <v>207.72</v>
      </c>
      <c r="O3899" s="21">
        <v>-5</v>
      </c>
      <c r="P3899" s="21">
        <v>202.72</v>
      </c>
      <c r="Q3899" s="25" t="s">
        <v>7973</v>
      </c>
      <c r="R3899" s="1" t="str">
        <f t="shared" si="68"/>
        <v>ST10144</v>
      </c>
      <c r="S3899" t="str">
        <f>VLOOKUP(R3899,Data!$C$2:$D$261,2,0)</f>
        <v>West Oak Village</v>
      </c>
      <c r="T3899">
        <f>COUNTIF('Feb 2022'!A:A,D3899)+COUNTIF('Mar 2022'!A:A,D3899)+COUNTIF('Apr 2022'!A:A,D3899)+COUNTIF('May 2022'!A:A,D3899)+COUNTIF('June 2022'!A:A,D3899)+COUNTIF('July 2022'!A:A,D3899)+COUNTIF('Aug 2022'!A:A,D3899)+COUNTIF('Sep 2022'!A:A,D3899)+COUNTIF('Oct 2022'!A:A,D3899)+COUNTIF('Dec 2022'!A:A,D3899)</f>
        <v>0</v>
      </c>
      <c r="U3899" t="str">
        <f>VLOOKUP(Q3899,'Capital Lookup'!A:B,2,FALSE)</f>
        <v>Yes</v>
      </c>
      <c r="V3899" s="2">
        <f>IFERROR(VLOOKUP(LEFT(F3899,10),'Find Purchase Orders'!B:J,9,FALSE),"")</f>
        <v>44771</v>
      </c>
      <c r="W3899" s="25" t="s">
        <v>7261</v>
      </c>
    </row>
    <row r="3900" spans="1:23" hidden="1">
      <c r="A3900" s="25" t="s">
        <v>7478</v>
      </c>
      <c r="B3900" s="25" t="s">
        <v>7823</v>
      </c>
      <c r="C3900" s="25" t="s">
        <v>7587</v>
      </c>
      <c r="D3900" s="25" t="s">
        <v>16253</v>
      </c>
      <c r="E3900" s="25" t="s">
        <v>7492</v>
      </c>
      <c r="F3900" s="25" t="s">
        <v>16274</v>
      </c>
      <c r="G3900" s="25" t="s">
        <v>16275</v>
      </c>
      <c r="H3900" s="21">
        <v>202.72</v>
      </c>
      <c r="I3900" s="25" t="s">
        <v>7296</v>
      </c>
      <c r="J3900" s="25" t="s">
        <v>7288</v>
      </c>
      <c r="K3900" s="25" t="s">
        <v>7495</v>
      </c>
      <c r="L3900" s="25" t="s">
        <v>7808</v>
      </c>
      <c r="M3900" s="21">
        <v>202.72</v>
      </c>
      <c r="N3900" s="21">
        <v>207.72</v>
      </c>
      <c r="O3900" s="21">
        <v>-5</v>
      </c>
      <c r="P3900" s="21">
        <v>202.72</v>
      </c>
      <c r="Q3900" s="25" t="s">
        <v>7827</v>
      </c>
      <c r="R3900" s="1" t="str">
        <f t="shared" si="68"/>
        <v>ST10145</v>
      </c>
      <c r="S3900" t="str">
        <f>VLOOKUP(R3900,Data!$C$2:$D$261,2,0)</f>
        <v>Ridgeview</v>
      </c>
      <c r="T3900">
        <f>COUNTIF('Feb 2022'!A:A,D3900)+COUNTIF('Mar 2022'!A:A,D3900)+COUNTIF('Apr 2022'!A:A,D3900)+COUNTIF('May 2022'!A:A,D3900)+COUNTIF('June 2022'!A:A,D3900)+COUNTIF('July 2022'!A:A,D3900)+COUNTIF('Aug 2022'!A:A,D3900)+COUNTIF('Sep 2022'!A:A,D3900)+COUNTIF('Oct 2022'!A:A,D3900)+COUNTIF('Dec 2022'!A:A,D3900)</f>
        <v>0</v>
      </c>
      <c r="U3900" t="str">
        <f>VLOOKUP(Q3900,'Capital Lookup'!A:B,2,FALSE)</f>
        <v>Yes</v>
      </c>
      <c r="V3900" s="2">
        <f>IFERROR(VLOOKUP(LEFT(F3900,10),'Find Purchase Orders'!B:J,9,FALSE),"")</f>
        <v>44771</v>
      </c>
      <c r="W3900" s="25" t="s">
        <v>7261</v>
      </c>
    </row>
    <row r="3901" spans="1:23" hidden="1">
      <c r="A3901" s="25" t="s">
        <v>7478</v>
      </c>
      <c r="B3901" s="25" t="s">
        <v>7944</v>
      </c>
      <c r="C3901" s="25" t="s">
        <v>7587</v>
      </c>
      <c r="D3901" s="25" t="s">
        <v>16253</v>
      </c>
      <c r="E3901" s="25" t="s">
        <v>7492</v>
      </c>
      <c r="F3901" s="25" t="s">
        <v>16276</v>
      </c>
      <c r="G3901" s="25" t="s">
        <v>16277</v>
      </c>
      <c r="H3901" s="21">
        <v>202.72</v>
      </c>
      <c r="I3901" s="25" t="s">
        <v>7296</v>
      </c>
      <c r="J3901" s="25" t="s">
        <v>7288</v>
      </c>
      <c r="K3901" s="25" t="s">
        <v>7495</v>
      </c>
      <c r="L3901" s="25" t="s">
        <v>7808</v>
      </c>
      <c r="M3901" s="21">
        <v>202.72</v>
      </c>
      <c r="N3901" s="21">
        <v>207.72</v>
      </c>
      <c r="O3901" s="21">
        <v>-5</v>
      </c>
      <c r="P3901" s="21">
        <v>202.72</v>
      </c>
      <c r="Q3901" s="25" t="s">
        <v>7946</v>
      </c>
      <c r="R3901" s="1" t="str">
        <f t="shared" si="68"/>
        <v>ST10181</v>
      </c>
      <c r="S3901" t="str">
        <f>VLOOKUP(R3901,Data!$C$2:$D$261,2,0)</f>
        <v>Iler Lodge</v>
      </c>
      <c r="T3901">
        <f>COUNTIF('Feb 2022'!A:A,D3901)+COUNTIF('Mar 2022'!A:A,D3901)+COUNTIF('Apr 2022'!A:A,D3901)+COUNTIF('May 2022'!A:A,D3901)+COUNTIF('June 2022'!A:A,D3901)+COUNTIF('July 2022'!A:A,D3901)+COUNTIF('Aug 2022'!A:A,D3901)+COUNTIF('Sep 2022'!A:A,D3901)+COUNTIF('Oct 2022'!A:A,D3901)+COUNTIF('Dec 2022'!A:A,D3901)</f>
        <v>0</v>
      </c>
      <c r="U3901" t="str">
        <f>VLOOKUP(Q3901,'Capital Lookup'!A:B,2,FALSE)</f>
        <v>Yes</v>
      </c>
      <c r="V3901" s="2">
        <f>IFERROR(VLOOKUP(LEFT(F3901,10),'Find Purchase Orders'!B:J,9,FALSE),"")</f>
        <v>44771</v>
      </c>
      <c r="W3901" s="25" t="s">
        <v>7261</v>
      </c>
    </row>
    <row r="3902" spans="1:23" hidden="1">
      <c r="A3902" s="25" t="s">
        <v>7478</v>
      </c>
      <c r="B3902" s="25" t="s">
        <v>7586</v>
      </c>
      <c r="C3902" s="25" t="s">
        <v>7587</v>
      </c>
      <c r="D3902" s="25" t="s">
        <v>16253</v>
      </c>
      <c r="E3902" s="25" t="s">
        <v>7492</v>
      </c>
      <c r="F3902" s="25" t="s">
        <v>16278</v>
      </c>
      <c r="G3902" s="25" t="s">
        <v>16279</v>
      </c>
      <c r="H3902" s="21">
        <v>202.72</v>
      </c>
      <c r="I3902" s="25" t="s">
        <v>7296</v>
      </c>
      <c r="J3902" s="25" t="s">
        <v>7288</v>
      </c>
      <c r="K3902" s="25" t="s">
        <v>7495</v>
      </c>
      <c r="L3902" s="25" t="s">
        <v>7808</v>
      </c>
      <c r="M3902" s="21">
        <v>202.72</v>
      </c>
      <c r="N3902" s="21">
        <v>207.72</v>
      </c>
      <c r="O3902" s="21">
        <v>-5</v>
      </c>
      <c r="P3902" s="21">
        <v>202.72</v>
      </c>
      <c r="Q3902" s="25" t="s">
        <v>9703</v>
      </c>
      <c r="R3902" s="1" t="str">
        <f t="shared" si="68"/>
        <v>ST10160</v>
      </c>
      <c r="S3902" t="str">
        <f>VLOOKUP(R3902,Data!$C$2:$D$261,2,0)</f>
        <v>Sherwood Court</v>
      </c>
      <c r="T3902">
        <f>COUNTIF('Feb 2022'!A:A,D3902)+COUNTIF('Mar 2022'!A:A,D3902)+COUNTIF('Apr 2022'!A:A,D3902)+COUNTIF('May 2022'!A:A,D3902)+COUNTIF('June 2022'!A:A,D3902)+COUNTIF('July 2022'!A:A,D3902)+COUNTIF('Aug 2022'!A:A,D3902)+COUNTIF('Sep 2022'!A:A,D3902)+COUNTIF('Oct 2022'!A:A,D3902)+COUNTIF('Dec 2022'!A:A,D3902)</f>
        <v>0</v>
      </c>
      <c r="U3902" t="str">
        <f>VLOOKUP(Q3902,'Capital Lookup'!A:B,2,FALSE)</f>
        <v>Yes</v>
      </c>
      <c r="V3902" s="2">
        <f>IFERROR(VLOOKUP(LEFT(F3902,10),'Find Purchase Orders'!B:J,9,FALSE),"")</f>
        <v>44771</v>
      </c>
      <c r="W3902" s="25" t="s">
        <v>7261</v>
      </c>
    </row>
    <row r="3903" spans="1:23" hidden="1">
      <c r="A3903" s="25" t="s">
        <v>7478</v>
      </c>
      <c r="B3903" s="25" t="s">
        <v>7608</v>
      </c>
      <c r="C3903" s="25" t="s">
        <v>7587</v>
      </c>
      <c r="D3903" s="25" t="s">
        <v>16253</v>
      </c>
      <c r="E3903" s="25" t="s">
        <v>7492</v>
      </c>
      <c r="F3903" s="25" t="s">
        <v>16280</v>
      </c>
      <c r="G3903" s="25" t="s">
        <v>16281</v>
      </c>
      <c r="H3903" s="21">
        <v>202.72</v>
      </c>
      <c r="I3903" s="25" t="s">
        <v>7296</v>
      </c>
      <c r="J3903" s="25" t="s">
        <v>7288</v>
      </c>
      <c r="K3903" s="25" t="s">
        <v>7495</v>
      </c>
      <c r="L3903" s="25" t="s">
        <v>7808</v>
      </c>
      <c r="M3903" s="21">
        <v>202.72</v>
      </c>
      <c r="N3903" s="21">
        <v>207.72</v>
      </c>
      <c r="O3903" s="21">
        <v>-5</v>
      </c>
      <c r="P3903" s="21">
        <v>202.72</v>
      </c>
      <c r="Q3903" s="25" t="s">
        <v>7978</v>
      </c>
      <c r="R3903" s="1" t="str">
        <f t="shared" si="68"/>
        <v>ST10161</v>
      </c>
      <c r="S3903" t="str">
        <f>VLOOKUP(R3903,Data!$C$2:$D$261,2,0)</f>
        <v>Longfields Manor</v>
      </c>
      <c r="T3903">
        <f>COUNTIF('Feb 2022'!A:A,D3903)+COUNTIF('Mar 2022'!A:A,D3903)+COUNTIF('Apr 2022'!A:A,D3903)+COUNTIF('May 2022'!A:A,D3903)+COUNTIF('June 2022'!A:A,D3903)+COUNTIF('July 2022'!A:A,D3903)+COUNTIF('Aug 2022'!A:A,D3903)+COUNTIF('Sep 2022'!A:A,D3903)+COUNTIF('Oct 2022'!A:A,D3903)+COUNTIF('Dec 2022'!A:A,D3903)</f>
        <v>0</v>
      </c>
      <c r="U3903" t="str">
        <f>VLOOKUP(Q3903,'Capital Lookup'!A:B,2,FALSE)</f>
        <v>Yes</v>
      </c>
      <c r="V3903" s="2">
        <f>IFERROR(VLOOKUP(LEFT(F3903,10),'Find Purchase Orders'!B:J,9,FALSE),"")</f>
        <v>44771</v>
      </c>
      <c r="W3903" s="25" t="s">
        <v>7261</v>
      </c>
    </row>
    <row r="3904" spans="1:23" hidden="1">
      <c r="A3904" s="25" t="s">
        <v>7365</v>
      </c>
      <c r="B3904" s="25" t="s">
        <v>8807</v>
      </c>
      <c r="C3904" s="25"/>
      <c r="D3904" s="25" t="s">
        <v>5793</v>
      </c>
      <c r="E3904" s="25" t="s">
        <v>8808</v>
      </c>
      <c r="F3904" s="25" t="s">
        <v>16282</v>
      </c>
      <c r="G3904" s="25" t="s">
        <v>16283</v>
      </c>
      <c r="H3904" s="21">
        <v>5862.22</v>
      </c>
      <c r="I3904" s="25" t="s">
        <v>7296</v>
      </c>
      <c r="J3904" s="25" t="s">
        <v>7288</v>
      </c>
      <c r="K3904" s="25" t="s">
        <v>9091</v>
      </c>
      <c r="L3904" s="25" t="s">
        <v>8526</v>
      </c>
      <c r="M3904" s="21">
        <v>5862.22</v>
      </c>
      <c r="N3904" s="21">
        <v>5862.22</v>
      </c>
      <c r="O3904" s="21">
        <v>0</v>
      </c>
      <c r="P3904" s="21">
        <v>5862.22</v>
      </c>
      <c r="Q3904" s="25"/>
      <c r="R3904" s="1" t="str">
        <f t="shared" si="68"/>
        <v>ST10217</v>
      </c>
      <c r="S3904" t="str">
        <f>VLOOKUP(R3904,Data!$C$2:$D$261,2,0)</f>
        <v>Harold &amp; Grace Baker Centre</v>
      </c>
      <c r="T3904">
        <f>COUNTIF('Feb 2022'!A:A,D3904)+COUNTIF('Mar 2022'!A:A,D3904)+COUNTIF('Apr 2022'!A:A,D3904)+COUNTIF('May 2022'!A:A,D3904)+COUNTIF('June 2022'!A:A,D3904)+COUNTIF('July 2022'!A:A,D3904)+COUNTIF('Aug 2022'!A:A,D3904)+COUNTIF('Sep 2022'!A:A,D3904)+COUNTIF('Oct 2022'!A:A,D3904)+COUNTIF('Dec 2022'!A:A,D3904)</f>
        <v>1</v>
      </c>
      <c r="U3904" t="e">
        <f>VLOOKUP(Q3904,'Capital Lookup'!A:B,2,FALSE)</f>
        <v>#N/A</v>
      </c>
      <c r="V3904" s="2">
        <f>IFERROR(VLOOKUP(LEFT(F3904,10),'Find Purchase Orders'!B:J,9,FALSE),"")</f>
        <v>44775</v>
      </c>
      <c r="W3904" s="25" t="s">
        <v>7261</v>
      </c>
    </row>
    <row r="3905" spans="1:23" hidden="1">
      <c r="A3905" s="25" t="s">
        <v>7261</v>
      </c>
      <c r="B3905" s="25" t="s">
        <v>8342</v>
      </c>
      <c r="C3905" s="25" t="s">
        <v>7264</v>
      </c>
      <c r="D3905" s="25" t="s">
        <v>5794</v>
      </c>
      <c r="E3905" s="25" t="s">
        <v>8229</v>
      </c>
      <c r="F3905" s="25" t="s">
        <v>16284</v>
      </c>
      <c r="G3905" s="25" t="s">
        <v>16285</v>
      </c>
      <c r="H3905" s="21">
        <v>10844.28</v>
      </c>
      <c r="I3905" s="25" t="s">
        <v>7296</v>
      </c>
      <c r="J3905" s="25" t="s">
        <v>7288</v>
      </c>
      <c r="K3905" s="25" t="s">
        <v>7262</v>
      </c>
      <c r="L3905" s="25" t="s">
        <v>7259</v>
      </c>
      <c r="M3905" s="21">
        <v>10844.28</v>
      </c>
      <c r="N3905" s="21">
        <v>11409.28</v>
      </c>
      <c r="O3905" s="21">
        <v>-565</v>
      </c>
      <c r="P3905" s="21">
        <v>10844.28</v>
      </c>
      <c r="Q3905" s="25" t="s">
        <v>8346</v>
      </c>
      <c r="R3905" s="1" t="str">
        <f t="shared" si="68"/>
        <v>ST10025</v>
      </c>
      <c r="S3905" t="str">
        <f>VLOOKUP(R3905,Data!$C$2:$D$261,2,0)</f>
        <v>Don Mills Seniors Apartments</v>
      </c>
      <c r="T3905">
        <f>COUNTIF('Feb 2022'!A:A,D3905)+COUNTIF('Mar 2022'!A:A,D3905)+COUNTIF('Apr 2022'!A:A,D3905)+COUNTIF('May 2022'!A:A,D3905)+COUNTIF('June 2022'!A:A,D3905)+COUNTIF('July 2022'!A:A,D3905)+COUNTIF('Aug 2022'!A:A,D3905)+COUNTIF('Sep 2022'!A:A,D3905)+COUNTIF('Oct 2022'!A:A,D3905)+COUNTIF('Dec 2022'!A:A,D3905)</f>
        <v>1</v>
      </c>
      <c r="U3905" t="str">
        <f>VLOOKUP(Q3905,'Capital Lookup'!A:B,2,FALSE)</f>
        <v>No</v>
      </c>
      <c r="V3905" s="2">
        <f>IFERROR(VLOOKUP(LEFT(F3905,10),'Find Purchase Orders'!B:J,9,FALSE),"")</f>
        <v>44776</v>
      </c>
      <c r="W3905" s="25" t="s">
        <v>7261</v>
      </c>
    </row>
    <row r="3906" spans="1:23" hidden="1">
      <c r="A3906" s="25" t="s">
        <v>7261</v>
      </c>
      <c r="B3906" s="25" t="s">
        <v>7408</v>
      </c>
      <c r="C3906" s="25" t="s">
        <v>7264</v>
      </c>
      <c r="D3906" s="25" t="s">
        <v>5795</v>
      </c>
      <c r="E3906" s="25" t="s">
        <v>7410</v>
      </c>
      <c r="F3906" s="25" t="s">
        <v>16286</v>
      </c>
      <c r="G3906" s="25" t="s">
        <v>16287</v>
      </c>
      <c r="H3906" s="21">
        <v>10174.81</v>
      </c>
      <c r="I3906" s="25" t="s">
        <v>7296</v>
      </c>
      <c r="J3906" s="25" t="s">
        <v>7288</v>
      </c>
      <c r="K3906" s="25" t="s">
        <v>7262</v>
      </c>
      <c r="L3906" s="25" t="s">
        <v>7259</v>
      </c>
      <c r="M3906" s="21">
        <v>10174.81</v>
      </c>
      <c r="N3906" s="21">
        <v>10174.82</v>
      </c>
      <c r="O3906" s="21">
        <v>-0.01</v>
      </c>
      <c r="P3906" s="21">
        <v>10174.81</v>
      </c>
      <c r="Q3906" s="25" t="s">
        <v>7413</v>
      </c>
      <c r="R3906" s="1" t="str">
        <f t="shared" si="68"/>
        <v>ST10015</v>
      </c>
      <c r="S3906" t="str">
        <f>VLOOKUP(R3906,Data!$C$2:$D$261,2,0)</f>
        <v>Centennial Park Place</v>
      </c>
      <c r="T3906">
        <f>COUNTIF('Feb 2022'!A:A,D3906)+COUNTIF('Mar 2022'!A:A,D3906)+COUNTIF('Apr 2022'!A:A,D3906)+COUNTIF('May 2022'!A:A,D3906)+COUNTIF('June 2022'!A:A,D3906)+COUNTIF('July 2022'!A:A,D3906)+COUNTIF('Aug 2022'!A:A,D3906)+COUNTIF('Sep 2022'!A:A,D3906)+COUNTIF('Oct 2022'!A:A,D3906)+COUNTIF('Dec 2022'!A:A,D3906)</f>
        <v>1</v>
      </c>
      <c r="U3906" t="str">
        <f>VLOOKUP(Q3906,'Capital Lookup'!A:B,2,FALSE)</f>
        <v>No</v>
      </c>
      <c r="V3906" s="2">
        <f>IFERROR(VLOOKUP(LEFT(F3906,10),'Find Purchase Orders'!B:J,9,FALSE),"")</f>
        <v>44775</v>
      </c>
      <c r="W3906" s="25" t="s">
        <v>7261</v>
      </c>
    </row>
    <row r="3907" spans="1:23" hidden="1">
      <c r="A3907" s="25" t="s">
        <v>7261</v>
      </c>
      <c r="B3907" s="25" t="s">
        <v>7657</v>
      </c>
      <c r="C3907" s="25" t="s">
        <v>7282</v>
      </c>
      <c r="D3907" s="25" t="s">
        <v>5796</v>
      </c>
      <c r="E3907" s="25" t="s">
        <v>10979</v>
      </c>
      <c r="F3907" s="25" t="s">
        <v>16288</v>
      </c>
      <c r="G3907" s="25" t="s">
        <v>11404</v>
      </c>
      <c r="H3907" s="21">
        <v>9569.24</v>
      </c>
      <c r="I3907" s="25" t="s">
        <v>7296</v>
      </c>
      <c r="J3907" s="25" t="s">
        <v>7288</v>
      </c>
      <c r="K3907" s="25" t="s">
        <v>7262</v>
      </c>
      <c r="L3907" s="25" t="s">
        <v>7259</v>
      </c>
      <c r="M3907" s="21">
        <v>9569.24</v>
      </c>
      <c r="N3907" s="21">
        <v>9569.24</v>
      </c>
      <c r="O3907" s="21">
        <v>0</v>
      </c>
      <c r="P3907" s="21">
        <v>9569.24</v>
      </c>
      <c r="Q3907" s="25" t="s">
        <v>11239</v>
      </c>
      <c r="R3907" s="1" t="str">
        <f t="shared" si="68"/>
        <v>ST10018</v>
      </c>
      <c r="S3907" t="str">
        <f>VLOOKUP(R3907,Data!$C$2:$D$261,2,0)</f>
        <v>The Annex</v>
      </c>
      <c r="T3907">
        <f>COUNTIF('Feb 2022'!A:A,D3907)+COUNTIF('Mar 2022'!A:A,D3907)+COUNTIF('Apr 2022'!A:A,D3907)+COUNTIF('May 2022'!A:A,D3907)+COUNTIF('June 2022'!A:A,D3907)+COUNTIF('July 2022'!A:A,D3907)+COUNTIF('Aug 2022'!A:A,D3907)+COUNTIF('Sep 2022'!A:A,D3907)+COUNTIF('Oct 2022'!A:A,D3907)+COUNTIF('Dec 2022'!A:A,D3907)</f>
        <v>1</v>
      </c>
      <c r="U3907" t="str">
        <f>VLOOKUP(Q3907,'Capital Lookup'!A:B,2,FALSE)</f>
        <v>No</v>
      </c>
      <c r="V3907" s="2">
        <f>IFERROR(VLOOKUP(LEFT(F3907,10),'Find Purchase Orders'!B:J,9,FALSE),"")</f>
        <v>44775</v>
      </c>
      <c r="W3907" s="25" t="s">
        <v>7261</v>
      </c>
    </row>
    <row r="3908" spans="1:23" hidden="1">
      <c r="A3908" s="25" t="s">
        <v>7261</v>
      </c>
      <c r="B3908" s="25" t="s">
        <v>7701</v>
      </c>
      <c r="C3908" s="25" t="s">
        <v>7282</v>
      </c>
      <c r="D3908" s="25" t="s">
        <v>5806</v>
      </c>
      <c r="E3908" s="25" t="s">
        <v>16289</v>
      </c>
      <c r="F3908" s="25" t="s">
        <v>16290</v>
      </c>
      <c r="G3908" s="25" t="s">
        <v>16291</v>
      </c>
      <c r="H3908" s="21">
        <v>1659</v>
      </c>
      <c r="I3908" s="25" t="s">
        <v>7296</v>
      </c>
      <c r="J3908" s="25" t="s">
        <v>7288</v>
      </c>
      <c r="K3908" s="25" t="s">
        <v>7258</v>
      </c>
      <c r="L3908" s="25" t="s">
        <v>7259</v>
      </c>
      <c r="M3908" s="21">
        <v>1659</v>
      </c>
      <c r="N3908" s="21">
        <v>1659</v>
      </c>
      <c r="O3908" s="21">
        <v>0</v>
      </c>
      <c r="P3908" s="21">
        <v>1659</v>
      </c>
      <c r="Q3908" s="25" t="s">
        <v>7706</v>
      </c>
      <c r="R3908" s="1" t="str">
        <f t="shared" ref="R3908:R3936" si="69">CONCATENATE("ST",LEFT(B3908,5))</f>
        <v>ST10054</v>
      </c>
      <c r="S3908" t="str">
        <f>VLOOKUP(R3908,Data!$C$2:$D$261,2,0)</f>
        <v>Crofton Manor</v>
      </c>
      <c r="T3908">
        <f>COUNTIF('Feb 2022'!A:A,D3908)+COUNTIF('Mar 2022'!A:A,D3908)+COUNTIF('Apr 2022'!A:A,D3908)+COUNTIF('May 2022'!A:A,D3908)+COUNTIF('June 2022'!A:A,D3908)+COUNTIF('July 2022'!A:A,D3908)+COUNTIF('Aug 2022'!A:A,D3908)+COUNTIF('Sep 2022'!A:A,D3908)+COUNTIF('Oct 2022'!A:A,D3908)+COUNTIF('Dec 2022'!A:A,D3908)</f>
        <v>1</v>
      </c>
      <c r="U3908" t="str">
        <f>VLOOKUP(Q3908,'Capital Lookup'!A:B,2,FALSE)</f>
        <v>No</v>
      </c>
      <c r="V3908" s="2">
        <f>IFERROR(VLOOKUP(LEFT(F3908,10),'Find Purchase Orders'!B:J,9,FALSE),"")</f>
        <v>44781</v>
      </c>
      <c r="W3908" s="25" t="s">
        <v>7261</v>
      </c>
    </row>
    <row r="3909" spans="1:23" hidden="1">
      <c r="A3909" s="25" t="s">
        <v>7261</v>
      </c>
      <c r="B3909" s="25" t="s">
        <v>7701</v>
      </c>
      <c r="C3909" s="25" t="s">
        <v>7282</v>
      </c>
      <c r="D3909" s="25" t="s">
        <v>5806</v>
      </c>
      <c r="E3909" s="25" t="s">
        <v>16289</v>
      </c>
      <c r="F3909" s="25" t="s">
        <v>16292</v>
      </c>
      <c r="G3909" s="25" t="s">
        <v>16293</v>
      </c>
      <c r="H3909" s="21">
        <v>1638</v>
      </c>
      <c r="I3909" s="25" t="s">
        <v>7296</v>
      </c>
      <c r="J3909" s="25" t="s">
        <v>7288</v>
      </c>
      <c r="K3909" s="25" t="s">
        <v>7258</v>
      </c>
      <c r="L3909" s="25" t="s">
        <v>7259</v>
      </c>
      <c r="M3909" s="21">
        <v>1638</v>
      </c>
      <c r="N3909" s="21">
        <v>1638</v>
      </c>
      <c r="O3909" s="21">
        <v>0</v>
      </c>
      <c r="P3909" s="21">
        <v>1638</v>
      </c>
      <c r="Q3909" s="25" t="s">
        <v>7706</v>
      </c>
      <c r="R3909" s="1" t="str">
        <f t="shared" si="69"/>
        <v>ST10054</v>
      </c>
      <c r="S3909" t="str">
        <f>VLOOKUP(R3909,Data!$C$2:$D$261,2,0)</f>
        <v>Crofton Manor</v>
      </c>
      <c r="T3909">
        <f>COUNTIF('Feb 2022'!A:A,D3909)+COUNTIF('Mar 2022'!A:A,D3909)+COUNTIF('Apr 2022'!A:A,D3909)+COUNTIF('May 2022'!A:A,D3909)+COUNTIF('June 2022'!A:A,D3909)+COUNTIF('July 2022'!A:A,D3909)+COUNTIF('Aug 2022'!A:A,D3909)+COUNTIF('Sep 2022'!A:A,D3909)+COUNTIF('Oct 2022'!A:A,D3909)+COUNTIF('Dec 2022'!A:A,D3909)</f>
        <v>1</v>
      </c>
      <c r="U3909" t="str">
        <f>VLOOKUP(Q3909,'Capital Lookup'!A:B,2,FALSE)</f>
        <v>No</v>
      </c>
      <c r="V3909" s="2">
        <f>IFERROR(VLOOKUP(LEFT(F3909,10),'Find Purchase Orders'!B:J,9,FALSE),"")</f>
        <v>44781</v>
      </c>
      <c r="W3909" s="25" t="s">
        <v>7261</v>
      </c>
    </row>
    <row r="3910" spans="1:23" hidden="1">
      <c r="A3910" s="25" t="s">
        <v>7261</v>
      </c>
      <c r="B3910" s="25" t="s">
        <v>7701</v>
      </c>
      <c r="C3910" s="25" t="s">
        <v>7282</v>
      </c>
      <c r="D3910" s="25" t="s">
        <v>5806</v>
      </c>
      <c r="E3910" s="25" t="s">
        <v>16289</v>
      </c>
      <c r="F3910" s="25" t="s">
        <v>16294</v>
      </c>
      <c r="G3910" s="25" t="s">
        <v>16295</v>
      </c>
      <c r="H3910" s="21">
        <v>3150</v>
      </c>
      <c r="I3910" s="25" t="s">
        <v>7296</v>
      </c>
      <c r="J3910" s="25" t="s">
        <v>7288</v>
      </c>
      <c r="K3910" s="25" t="s">
        <v>7258</v>
      </c>
      <c r="L3910" s="25" t="s">
        <v>7259</v>
      </c>
      <c r="M3910" s="21">
        <v>3150</v>
      </c>
      <c r="N3910" s="21">
        <v>3150</v>
      </c>
      <c r="O3910" s="21">
        <v>0</v>
      </c>
      <c r="P3910" s="21">
        <v>3150</v>
      </c>
      <c r="Q3910" s="25" t="s">
        <v>7706</v>
      </c>
      <c r="R3910" s="1" t="str">
        <f t="shared" si="69"/>
        <v>ST10054</v>
      </c>
      <c r="S3910" t="str">
        <f>VLOOKUP(R3910,Data!$C$2:$D$261,2,0)</f>
        <v>Crofton Manor</v>
      </c>
      <c r="T3910">
        <f>COUNTIF('Feb 2022'!A:A,D3910)+COUNTIF('Mar 2022'!A:A,D3910)+COUNTIF('Apr 2022'!A:A,D3910)+COUNTIF('May 2022'!A:A,D3910)+COUNTIF('June 2022'!A:A,D3910)+COUNTIF('July 2022'!A:A,D3910)+COUNTIF('Aug 2022'!A:A,D3910)+COUNTIF('Sep 2022'!A:A,D3910)+COUNTIF('Oct 2022'!A:A,D3910)+COUNTIF('Dec 2022'!A:A,D3910)</f>
        <v>1</v>
      </c>
      <c r="U3910" t="str">
        <f>VLOOKUP(Q3910,'Capital Lookup'!A:B,2,FALSE)</f>
        <v>No</v>
      </c>
      <c r="V3910" s="2">
        <f>IFERROR(VLOOKUP(LEFT(F3910,10),'Find Purchase Orders'!B:J,9,FALSE),"")</f>
        <v>44781</v>
      </c>
      <c r="W3910" s="25" t="s">
        <v>7261</v>
      </c>
    </row>
    <row r="3911" spans="1:23" hidden="1">
      <c r="A3911" s="25" t="s">
        <v>7261</v>
      </c>
      <c r="B3911" s="25" t="s">
        <v>7701</v>
      </c>
      <c r="C3911" s="25" t="s">
        <v>7282</v>
      </c>
      <c r="D3911" s="25" t="s">
        <v>5806</v>
      </c>
      <c r="E3911" s="25" t="s">
        <v>16289</v>
      </c>
      <c r="F3911" s="25" t="s">
        <v>16296</v>
      </c>
      <c r="G3911" s="25" t="s">
        <v>16297</v>
      </c>
      <c r="H3911" s="21">
        <v>30095.94</v>
      </c>
      <c r="I3911" s="25" t="s">
        <v>7296</v>
      </c>
      <c r="J3911" s="25" t="s">
        <v>7288</v>
      </c>
      <c r="K3911" s="25" t="s">
        <v>7262</v>
      </c>
      <c r="L3911" s="25" t="s">
        <v>7259</v>
      </c>
      <c r="M3911" s="21">
        <v>30095.94</v>
      </c>
      <c r="N3911" s="21">
        <v>30095.94</v>
      </c>
      <c r="O3911" s="21">
        <v>0</v>
      </c>
      <c r="P3911" s="21">
        <v>30095.94</v>
      </c>
      <c r="Q3911" s="25" t="s">
        <v>7706</v>
      </c>
      <c r="R3911" s="1" t="str">
        <f t="shared" si="69"/>
        <v>ST10054</v>
      </c>
      <c r="S3911" t="str">
        <f>VLOOKUP(R3911,Data!$C$2:$D$261,2,0)</f>
        <v>Crofton Manor</v>
      </c>
      <c r="T3911">
        <f>COUNTIF('Feb 2022'!A:A,D3911)+COUNTIF('Mar 2022'!A:A,D3911)+COUNTIF('Apr 2022'!A:A,D3911)+COUNTIF('May 2022'!A:A,D3911)+COUNTIF('June 2022'!A:A,D3911)+COUNTIF('July 2022'!A:A,D3911)+COUNTIF('Aug 2022'!A:A,D3911)+COUNTIF('Sep 2022'!A:A,D3911)+COUNTIF('Oct 2022'!A:A,D3911)+COUNTIF('Dec 2022'!A:A,D3911)</f>
        <v>1</v>
      </c>
      <c r="U3911" t="str">
        <f>VLOOKUP(Q3911,'Capital Lookup'!A:B,2,FALSE)</f>
        <v>No</v>
      </c>
      <c r="V3911" s="2">
        <f>IFERROR(VLOOKUP(LEFT(F3911,10),'Find Purchase Orders'!B:J,9,FALSE),"")</f>
        <v>44781</v>
      </c>
      <c r="W3911" s="25" t="s">
        <v>7261</v>
      </c>
    </row>
    <row r="3912" spans="1:23" hidden="1">
      <c r="A3912" s="25" t="s">
        <v>7261</v>
      </c>
      <c r="B3912" s="25" t="s">
        <v>7701</v>
      </c>
      <c r="C3912" s="25" t="s">
        <v>7282</v>
      </c>
      <c r="D3912" s="25" t="s">
        <v>5806</v>
      </c>
      <c r="E3912" s="25" t="s">
        <v>16289</v>
      </c>
      <c r="F3912" s="25" t="s">
        <v>16298</v>
      </c>
      <c r="G3912" s="25" t="s">
        <v>16299</v>
      </c>
      <c r="H3912" s="21">
        <v>12831</v>
      </c>
      <c r="I3912" s="25" t="s">
        <v>7296</v>
      </c>
      <c r="J3912" s="25" t="s">
        <v>7288</v>
      </c>
      <c r="K3912" s="25" t="s">
        <v>7262</v>
      </c>
      <c r="L3912" s="25" t="s">
        <v>7259</v>
      </c>
      <c r="M3912" s="21">
        <v>12831</v>
      </c>
      <c r="N3912" s="21">
        <v>12831</v>
      </c>
      <c r="O3912" s="21">
        <v>0</v>
      </c>
      <c r="P3912" s="21">
        <v>12831</v>
      </c>
      <c r="Q3912" s="25" t="s">
        <v>7706</v>
      </c>
      <c r="R3912" s="1" t="str">
        <f t="shared" si="69"/>
        <v>ST10054</v>
      </c>
      <c r="S3912" t="str">
        <f>VLOOKUP(R3912,Data!$C$2:$D$261,2,0)</f>
        <v>Crofton Manor</v>
      </c>
      <c r="T3912">
        <f>COUNTIF('Feb 2022'!A:A,D3912)+COUNTIF('Mar 2022'!A:A,D3912)+COUNTIF('Apr 2022'!A:A,D3912)+COUNTIF('May 2022'!A:A,D3912)+COUNTIF('June 2022'!A:A,D3912)+COUNTIF('July 2022'!A:A,D3912)+COUNTIF('Aug 2022'!A:A,D3912)+COUNTIF('Sep 2022'!A:A,D3912)+COUNTIF('Oct 2022'!A:A,D3912)+COUNTIF('Dec 2022'!A:A,D3912)</f>
        <v>1</v>
      </c>
      <c r="U3912" t="str">
        <f>VLOOKUP(Q3912,'Capital Lookup'!A:B,2,FALSE)</f>
        <v>No</v>
      </c>
      <c r="V3912" s="2">
        <f>IFERROR(VLOOKUP(LEFT(F3912,10),'Find Purchase Orders'!B:J,9,FALSE),"")</f>
        <v>44781</v>
      </c>
      <c r="W3912" s="25" t="s">
        <v>7261</v>
      </c>
    </row>
    <row r="3913" spans="1:23" hidden="1">
      <c r="A3913" s="25" t="s">
        <v>7425</v>
      </c>
      <c r="B3913" s="25" t="s">
        <v>9069</v>
      </c>
      <c r="C3913" s="25" t="s">
        <v>7271</v>
      </c>
      <c r="D3913" s="25" t="s">
        <v>16300</v>
      </c>
      <c r="E3913" s="25" t="s">
        <v>8443</v>
      </c>
      <c r="H3913" s="21">
        <v>14414.4</v>
      </c>
      <c r="I3913" s="25" t="s">
        <v>7257</v>
      </c>
      <c r="K3913" s="25" t="s">
        <v>7579</v>
      </c>
      <c r="L3913" s="25" t="s">
        <v>8156</v>
      </c>
      <c r="M3913" s="22">
        <v>0</v>
      </c>
      <c r="N3913" s="22">
        <v>0</v>
      </c>
      <c r="O3913" s="21">
        <v>0</v>
      </c>
      <c r="P3913" s="21">
        <v>1544.4</v>
      </c>
      <c r="Q3913" s="25" t="s">
        <v>16301</v>
      </c>
      <c r="R3913" s="1" t="str">
        <f t="shared" si="69"/>
        <v>ST10209</v>
      </c>
      <c r="S3913" t="str">
        <f>VLOOKUP(R3913,Data!$C$2:$D$261,2,0)</f>
        <v>Arbutus Care Centre</v>
      </c>
      <c r="T3913">
        <f>COUNTIF('Feb 2022'!A:A,D3913)+COUNTIF('Mar 2022'!A:A,D3913)+COUNTIF('Apr 2022'!A:A,D3913)+COUNTIF('May 2022'!A:A,D3913)+COUNTIF('June 2022'!A:A,D3913)+COUNTIF('July 2022'!A:A,D3913)+COUNTIF('Aug 2022'!A:A,D3913)+COUNTIF('Sep 2022'!A:A,D3913)+COUNTIF('Oct 2022'!A:A,D3913)+COUNTIF('Dec 2022'!A:A,D3913)</f>
        <v>0</v>
      </c>
      <c r="U3913" t="e">
        <f>VLOOKUP(Q3913,'Capital Lookup'!A:B,2,FALSE)</f>
        <v>#N/A</v>
      </c>
      <c r="V3913" s="2" t="str">
        <f>IFERROR(VLOOKUP(LEFT(F3913,10),'Find Purchase Orders'!B:J,9,FALSE),"")</f>
        <v/>
      </c>
      <c r="W3913" s="25" t="s">
        <v>7261</v>
      </c>
    </row>
    <row r="3914" spans="1:23" hidden="1">
      <c r="A3914" s="25" t="s">
        <v>8607</v>
      </c>
      <c r="B3914" s="25" t="s">
        <v>9044</v>
      </c>
      <c r="C3914" s="25"/>
      <c r="D3914" s="25" t="s">
        <v>16302</v>
      </c>
      <c r="E3914" s="25" t="s">
        <v>9046</v>
      </c>
      <c r="F3914" s="25" t="s">
        <v>16303</v>
      </c>
      <c r="G3914" s="25" t="s">
        <v>6430</v>
      </c>
      <c r="H3914" s="21">
        <v>1751.5</v>
      </c>
      <c r="I3914" s="25" t="s">
        <v>7296</v>
      </c>
      <c r="J3914" s="25" t="s">
        <v>7288</v>
      </c>
      <c r="K3914" s="25" t="s">
        <v>7289</v>
      </c>
      <c r="L3914" s="25" t="s">
        <v>7259</v>
      </c>
      <c r="M3914" s="21">
        <v>1751.5</v>
      </c>
      <c r="N3914" s="21">
        <v>1751.5</v>
      </c>
      <c r="O3914" s="21">
        <v>0</v>
      </c>
      <c r="P3914" s="21">
        <v>1751.5</v>
      </c>
      <c r="Q3914" s="25" t="s">
        <v>9049</v>
      </c>
      <c r="R3914" s="1" t="str">
        <f t="shared" si="69"/>
        <v>ST10398</v>
      </c>
      <c r="S3914" t="e">
        <f>VLOOKUP(R3914,Data!$C$2:$D$261,2,0)</f>
        <v>#N/A</v>
      </c>
      <c r="T3914">
        <f>COUNTIF('Feb 2022'!A:A,D3914)+COUNTIF('Mar 2022'!A:A,D3914)+COUNTIF('Apr 2022'!A:A,D3914)+COUNTIF('May 2022'!A:A,D3914)+COUNTIF('June 2022'!A:A,D3914)+COUNTIF('July 2022'!A:A,D3914)+COUNTIF('Aug 2022'!A:A,D3914)+COUNTIF('Sep 2022'!A:A,D3914)+COUNTIF('Oct 2022'!A:A,D3914)+COUNTIF('Dec 2022'!A:A,D3914)</f>
        <v>0</v>
      </c>
      <c r="U3914" t="str">
        <f>VLOOKUP(Q3914,'Capital Lookup'!A:B,2,FALSE)</f>
        <v>Yes</v>
      </c>
      <c r="V3914" s="2">
        <f>IFERROR(VLOOKUP(LEFT(F3914,10),'Find Purchase Orders'!B:J,9,FALSE),"")</f>
        <v>44790</v>
      </c>
      <c r="W3914" s="25" t="s">
        <v>7261</v>
      </c>
    </row>
    <row r="3915" spans="1:23" hidden="1">
      <c r="A3915" s="25" t="s">
        <v>8607</v>
      </c>
      <c r="B3915" s="25" t="s">
        <v>9044</v>
      </c>
      <c r="C3915" s="25"/>
      <c r="D3915" s="25" t="s">
        <v>16302</v>
      </c>
      <c r="E3915" s="25" t="s">
        <v>9046</v>
      </c>
      <c r="F3915" s="25" t="s">
        <v>16304</v>
      </c>
      <c r="G3915" s="25" t="s">
        <v>9393</v>
      </c>
      <c r="H3915" s="21">
        <v>678</v>
      </c>
      <c r="I3915" s="25" t="s">
        <v>7296</v>
      </c>
      <c r="J3915" s="25" t="s">
        <v>7288</v>
      </c>
      <c r="K3915" s="25" t="s">
        <v>7289</v>
      </c>
      <c r="L3915" s="25" t="s">
        <v>7259</v>
      </c>
      <c r="M3915" s="21">
        <v>678</v>
      </c>
      <c r="N3915" s="21">
        <v>678</v>
      </c>
      <c r="O3915" s="21">
        <v>0</v>
      </c>
      <c r="P3915" s="21">
        <v>678</v>
      </c>
      <c r="Q3915" s="25" t="s">
        <v>9049</v>
      </c>
      <c r="R3915" s="1" t="str">
        <f t="shared" si="69"/>
        <v>ST10398</v>
      </c>
      <c r="S3915" t="e">
        <f>VLOOKUP(R3915,Data!$C$2:$D$261,2,0)</f>
        <v>#N/A</v>
      </c>
      <c r="T3915">
        <f>COUNTIF('Feb 2022'!A:A,D3915)+COUNTIF('Mar 2022'!A:A,D3915)+COUNTIF('Apr 2022'!A:A,D3915)+COUNTIF('May 2022'!A:A,D3915)+COUNTIF('June 2022'!A:A,D3915)+COUNTIF('July 2022'!A:A,D3915)+COUNTIF('Aug 2022'!A:A,D3915)+COUNTIF('Sep 2022'!A:A,D3915)+COUNTIF('Oct 2022'!A:A,D3915)+COUNTIF('Dec 2022'!A:A,D3915)</f>
        <v>0</v>
      </c>
      <c r="U3915" t="str">
        <f>VLOOKUP(Q3915,'Capital Lookup'!A:B,2,FALSE)</f>
        <v>Yes</v>
      </c>
      <c r="V3915" s="2">
        <f>IFERROR(VLOOKUP(LEFT(F3915,10),'Find Purchase Orders'!B:J,9,FALSE),"")</f>
        <v>44790</v>
      </c>
      <c r="W3915" s="25" t="s">
        <v>7261</v>
      </c>
    </row>
    <row r="3916" spans="1:23" hidden="1">
      <c r="A3916" s="25" t="s">
        <v>8607</v>
      </c>
      <c r="B3916" s="25" t="s">
        <v>9044</v>
      </c>
      <c r="C3916" s="25"/>
      <c r="D3916" s="25" t="s">
        <v>16305</v>
      </c>
      <c r="E3916" s="25" t="s">
        <v>9046</v>
      </c>
      <c r="F3916" s="25" t="s">
        <v>16306</v>
      </c>
      <c r="G3916" s="25" t="s">
        <v>16307</v>
      </c>
      <c r="H3916" s="21">
        <v>1130</v>
      </c>
      <c r="I3916" s="25" t="s">
        <v>7296</v>
      </c>
      <c r="J3916" s="25" t="s">
        <v>7288</v>
      </c>
      <c r="K3916" s="25" t="s">
        <v>7258</v>
      </c>
      <c r="L3916" s="25" t="s">
        <v>7259</v>
      </c>
      <c r="M3916" s="21">
        <v>1130</v>
      </c>
      <c r="N3916" s="21">
        <v>1130</v>
      </c>
      <c r="O3916" s="21">
        <v>0</v>
      </c>
      <c r="P3916" s="21">
        <v>1130</v>
      </c>
      <c r="Q3916" s="25" t="s">
        <v>9049</v>
      </c>
      <c r="R3916" s="1" t="str">
        <f t="shared" si="69"/>
        <v>ST10398</v>
      </c>
      <c r="S3916" t="e">
        <f>VLOOKUP(R3916,Data!$C$2:$D$261,2,0)</f>
        <v>#N/A</v>
      </c>
      <c r="T3916">
        <f>COUNTIF('Feb 2022'!A:A,D3916)+COUNTIF('Mar 2022'!A:A,D3916)+COUNTIF('Apr 2022'!A:A,D3916)+COUNTIF('May 2022'!A:A,D3916)+COUNTIF('June 2022'!A:A,D3916)+COUNTIF('July 2022'!A:A,D3916)+COUNTIF('Aug 2022'!A:A,D3916)+COUNTIF('Sep 2022'!A:A,D3916)+COUNTIF('Oct 2022'!A:A,D3916)+COUNTIF('Dec 2022'!A:A,D3916)</f>
        <v>0</v>
      </c>
      <c r="U3916" t="str">
        <f>VLOOKUP(Q3916,'Capital Lookup'!A:B,2,FALSE)</f>
        <v>Yes</v>
      </c>
      <c r="V3916" s="2">
        <f>IFERROR(VLOOKUP(LEFT(F3916,10),'Find Purchase Orders'!B:J,9,FALSE),"")</f>
        <v>44790</v>
      </c>
      <c r="W3916" s="25" t="s">
        <v>7261</v>
      </c>
    </row>
    <row r="3917" spans="1:23" hidden="1">
      <c r="A3917" s="25" t="s">
        <v>8607</v>
      </c>
      <c r="B3917" s="25" t="s">
        <v>9044</v>
      </c>
      <c r="C3917" s="25"/>
      <c r="D3917" s="25" t="s">
        <v>16305</v>
      </c>
      <c r="E3917" s="25" t="s">
        <v>9046</v>
      </c>
      <c r="F3917" s="25" t="s">
        <v>16308</v>
      </c>
      <c r="G3917" s="25" t="s">
        <v>10294</v>
      </c>
      <c r="H3917" s="21">
        <v>280.33</v>
      </c>
      <c r="I3917" s="25" t="s">
        <v>7296</v>
      </c>
      <c r="J3917" s="25" t="s">
        <v>7288</v>
      </c>
      <c r="K3917" s="25" t="s">
        <v>7258</v>
      </c>
      <c r="L3917" s="25" t="s">
        <v>7259</v>
      </c>
      <c r="M3917" s="21">
        <v>280.33</v>
      </c>
      <c r="N3917" s="21">
        <v>280.33</v>
      </c>
      <c r="O3917" s="21">
        <v>0</v>
      </c>
      <c r="P3917" s="21">
        <v>280.33</v>
      </c>
      <c r="Q3917" s="25" t="s">
        <v>9049</v>
      </c>
      <c r="R3917" s="1" t="str">
        <f t="shared" si="69"/>
        <v>ST10398</v>
      </c>
      <c r="S3917" t="e">
        <f>VLOOKUP(R3917,Data!$C$2:$D$261,2,0)</f>
        <v>#N/A</v>
      </c>
      <c r="T3917">
        <f>COUNTIF('Feb 2022'!A:A,D3917)+COUNTIF('Mar 2022'!A:A,D3917)+COUNTIF('Apr 2022'!A:A,D3917)+COUNTIF('May 2022'!A:A,D3917)+COUNTIF('June 2022'!A:A,D3917)+COUNTIF('July 2022'!A:A,D3917)+COUNTIF('Aug 2022'!A:A,D3917)+COUNTIF('Sep 2022'!A:A,D3917)+COUNTIF('Oct 2022'!A:A,D3917)+COUNTIF('Dec 2022'!A:A,D3917)</f>
        <v>0</v>
      </c>
      <c r="U3917" t="str">
        <f>VLOOKUP(Q3917,'Capital Lookup'!A:B,2,FALSE)</f>
        <v>Yes</v>
      </c>
      <c r="V3917" s="2">
        <f>IFERROR(VLOOKUP(LEFT(F3917,10),'Find Purchase Orders'!B:J,9,FALSE),"")</f>
        <v>44790</v>
      </c>
      <c r="W3917" s="25" t="s">
        <v>7261</v>
      </c>
    </row>
    <row r="3918" spans="1:23" hidden="1">
      <c r="A3918" s="25" t="s">
        <v>8607</v>
      </c>
      <c r="B3918" s="25" t="s">
        <v>9044</v>
      </c>
      <c r="C3918" s="25"/>
      <c r="D3918" s="25" t="s">
        <v>16305</v>
      </c>
      <c r="E3918" s="25" t="s">
        <v>9046</v>
      </c>
      <c r="F3918" s="25" t="s">
        <v>16309</v>
      </c>
      <c r="G3918" s="25" t="s">
        <v>16310</v>
      </c>
      <c r="H3918" s="21">
        <v>3191</v>
      </c>
      <c r="I3918" s="25" t="s">
        <v>7296</v>
      </c>
      <c r="J3918" s="25" t="s">
        <v>7288</v>
      </c>
      <c r="K3918" s="25" t="s">
        <v>7262</v>
      </c>
      <c r="L3918" s="25" t="s">
        <v>7259</v>
      </c>
      <c r="M3918" s="21">
        <v>3191</v>
      </c>
      <c r="N3918" s="21">
        <v>3869</v>
      </c>
      <c r="O3918" s="21">
        <v>-678</v>
      </c>
      <c r="P3918" s="21">
        <v>3191</v>
      </c>
      <c r="Q3918" s="25" t="s">
        <v>9049</v>
      </c>
      <c r="R3918" s="1" t="str">
        <f t="shared" si="69"/>
        <v>ST10398</v>
      </c>
      <c r="S3918" t="e">
        <f>VLOOKUP(R3918,Data!$C$2:$D$261,2,0)</f>
        <v>#N/A</v>
      </c>
      <c r="T3918">
        <f>COUNTIF('Feb 2022'!A:A,D3918)+COUNTIF('Mar 2022'!A:A,D3918)+COUNTIF('Apr 2022'!A:A,D3918)+COUNTIF('May 2022'!A:A,D3918)+COUNTIF('June 2022'!A:A,D3918)+COUNTIF('July 2022'!A:A,D3918)+COUNTIF('Aug 2022'!A:A,D3918)+COUNTIF('Sep 2022'!A:A,D3918)+COUNTIF('Oct 2022'!A:A,D3918)+COUNTIF('Dec 2022'!A:A,D3918)</f>
        <v>0</v>
      </c>
      <c r="U3918" t="str">
        <f>VLOOKUP(Q3918,'Capital Lookup'!A:B,2,FALSE)</f>
        <v>Yes</v>
      </c>
      <c r="V3918" s="2">
        <f>IFERROR(VLOOKUP(LEFT(F3918,10),'Find Purchase Orders'!B:J,9,FALSE),"")</f>
        <v>44790</v>
      </c>
      <c r="W3918" s="25" t="s">
        <v>7261</v>
      </c>
    </row>
    <row r="3919" spans="1:23" hidden="1">
      <c r="A3919" s="25" t="s">
        <v>8607</v>
      </c>
      <c r="B3919" s="25" t="s">
        <v>9044</v>
      </c>
      <c r="C3919" s="25"/>
      <c r="D3919" s="25" t="s">
        <v>16305</v>
      </c>
      <c r="E3919" s="25" t="s">
        <v>9046</v>
      </c>
      <c r="F3919" s="25" t="s">
        <v>16311</v>
      </c>
      <c r="G3919" s="25" t="s">
        <v>16312</v>
      </c>
      <c r="H3919" s="21">
        <v>678</v>
      </c>
      <c r="I3919" s="25" t="s">
        <v>7296</v>
      </c>
      <c r="J3919" s="25" t="s">
        <v>7288</v>
      </c>
      <c r="K3919" s="25" t="s">
        <v>7262</v>
      </c>
      <c r="L3919" s="25" t="s">
        <v>7259</v>
      </c>
      <c r="M3919" s="21">
        <v>678</v>
      </c>
      <c r="N3919" s="22">
        <v>0</v>
      </c>
      <c r="O3919" s="21">
        <v>678</v>
      </c>
      <c r="P3919" s="21">
        <v>678</v>
      </c>
      <c r="Q3919" s="25" t="s">
        <v>9049</v>
      </c>
      <c r="R3919" s="1" t="str">
        <f t="shared" si="69"/>
        <v>ST10398</v>
      </c>
      <c r="S3919" t="e">
        <f>VLOOKUP(R3919,Data!$C$2:$D$261,2,0)</f>
        <v>#N/A</v>
      </c>
      <c r="T3919">
        <f>COUNTIF('Feb 2022'!A:A,D3919)+COUNTIF('Mar 2022'!A:A,D3919)+COUNTIF('Apr 2022'!A:A,D3919)+COUNTIF('May 2022'!A:A,D3919)+COUNTIF('June 2022'!A:A,D3919)+COUNTIF('July 2022'!A:A,D3919)+COUNTIF('Aug 2022'!A:A,D3919)+COUNTIF('Sep 2022'!A:A,D3919)+COUNTIF('Oct 2022'!A:A,D3919)+COUNTIF('Dec 2022'!A:A,D3919)</f>
        <v>0</v>
      </c>
      <c r="U3919" t="str">
        <f>VLOOKUP(Q3919,'Capital Lookup'!A:B,2,FALSE)</f>
        <v>Yes</v>
      </c>
      <c r="V3919" s="2">
        <f>IFERROR(VLOOKUP(LEFT(F3919,10),'Find Purchase Orders'!B:J,9,FALSE),"")</f>
        <v>44790</v>
      </c>
      <c r="W3919" s="25" t="s">
        <v>7261</v>
      </c>
    </row>
    <row r="3920" spans="1:23" hidden="1">
      <c r="A3920" s="25" t="s">
        <v>7269</v>
      </c>
      <c r="B3920" s="25" t="s">
        <v>8259</v>
      </c>
      <c r="C3920" s="25" t="s">
        <v>8260</v>
      </c>
      <c r="D3920" s="25" t="s">
        <v>16313</v>
      </c>
      <c r="E3920" s="25" t="s">
        <v>10122</v>
      </c>
      <c r="F3920" s="25" t="s">
        <v>16314</v>
      </c>
      <c r="G3920" s="25" t="s">
        <v>16315</v>
      </c>
      <c r="H3920" s="21">
        <v>223.18</v>
      </c>
      <c r="I3920" s="25" t="s">
        <v>7296</v>
      </c>
      <c r="J3920" s="25" t="s">
        <v>7288</v>
      </c>
      <c r="K3920" s="25" t="s">
        <v>8265</v>
      </c>
      <c r="L3920" s="25" t="s">
        <v>8266</v>
      </c>
      <c r="M3920" s="21">
        <v>223.18</v>
      </c>
      <c r="N3920" s="21">
        <v>223.18</v>
      </c>
      <c r="O3920" s="21">
        <v>0</v>
      </c>
      <c r="P3920" s="21">
        <v>223.18</v>
      </c>
      <c r="Q3920" s="25" t="s">
        <v>8267</v>
      </c>
      <c r="R3920" s="1" t="str">
        <f t="shared" si="69"/>
        <v>ST10260</v>
      </c>
      <c r="S3920" t="str">
        <f>VLOOKUP(R3920,Data!$C$2:$D$261,2,0)</f>
        <v>Support Office</v>
      </c>
      <c r="T3920">
        <f>COUNTIF('Feb 2022'!A:A,D3920)+COUNTIF('Mar 2022'!A:A,D3920)+COUNTIF('Apr 2022'!A:A,D3920)+COUNTIF('May 2022'!A:A,D3920)+COUNTIF('June 2022'!A:A,D3920)+COUNTIF('July 2022'!A:A,D3920)+COUNTIF('Aug 2022'!A:A,D3920)+COUNTIF('Sep 2022'!A:A,D3920)+COUNTIF('Oct 2022'!A:A,D3920)+COUNTIF('Dec 2022'!A:A,D3920)</f>
        <v>0</v>
      </c>
      <c r="U3920" t="str">
        <f>VLOOKUP(Q3920,'Capital Lookup'!A:B,2,FALSE)</f>
        <v>Yes</v>
      </c>
      <c r="V3920" s="2">
        <f>IFERROR(VLOOKUP(LEFT(F3920,10),'Find Purchase Orders'!B:J,9,FALSE),"")</f>
        <v>44781</v>
      </c>
      <c r="W3920" s="25" t="s">
        <v>7261</v>
      </c>
    </row>
    <row r="3921" spans="1:23" hidden="1">
      <c r="A3921" s="25" t="s">
        <v>7261</v>
      </c>
      <c r="B3921" s="25" t="s">
        <v>7276</v>
      </c>
      <c r="C3921" s="25" t="s">
        <v>7277</v>
      </c>
      <c r="D3921" s="25" t="s">
        <v>5807</v>
      </c>
      <c r="E3921" s="25" t="s">
        <v>7386</v>
      </c>
      <c r="F3921" s="25" t="s">
        <v>16316</v>
      </c>
      <c r="G3921" s="25" t="s">
        <v>16317</v>
      </c>
      <c r="H3921" s="21">
        <v>4181.4399999999996</v>
      </c>
      <c r="I3921" s="25" t="s">
        <v>7296</v>
      </c>
      <c r="J3921" s="25" t="s">
        <v>7288</v>
      </c>
      <c r="K3921" s="25" t="s">
        <v>7262</v>
      </c>
      <c r="L3921" s="25" t="s">
        <v>7259</v>
      </c>
      <c r="M3921" s="21">
        <v>4181.4399999999996</v>
      </c>
      <c r="N3921" s="21">
        <v>4181.4399999999996</v>
      </c>
      <c r="O3921" s="21">
        <v>0</v>
      </c>
      <c r="P3921" s="21">
        <v>4181.4399999999996</v>
      </c>
      <c r="Q3921" s="25" t="s">
        <v>7395</v>
      </c>
      <c r="R3921" s="1" t="str">
        <f t="shared" si="69"/>
        <v>ST10064</v>
      </c>
      <c r="S3921" t="str">
        <f>VLOOKUP(R3921,Data!$C$2:$D$261,2,0)</f>
        <v>Aspen Ridge</v>
      </c>
      <c r="T3921">
        <f>COUNTIF('Feb 2022'!A:A,D3921)+COUNTIF('Mar 2022'!A:A,D3921)+COUNTIF('Apr 2022'!A:A,D3921)+COUNTIF('May 2022'!A:A,D3921)+COUNTIF('June 2022'!A:A,D3921)+COUNTIF('July 2022'!A:A,D3921)+COUNTIF('Aug 2022'!A:A,D3921)+COUNTIF('Sep 2022'!A:A,D3921)+COUNTIF('Oct 2022'!A:A,D3921)+COUNTIF('Dec 2022'!A:A,D3921)</f>
        <v>1</v>
      </c>
      <c r="U3921" t="str">
        <f>VLOOKUP(Q3921,'Capital Lookup'!A:B,2,FALSE)</f>
        <v>No</v>
      </c>
      <c r="V3921" s="2">
        <f>IFERROR(VLOOKUP(LEFT(F3921,10),'Find Purchase Orders'!B:J,9,FALSE),"")</f>
        <v>44782</v>
      </c>
      <c r="W3921" s="25" t="s">
        <v>7261</v>
      </c>
    </row>
    <row r="3922" spans="1:23" hidden="1">
      <c r="A3922" s="25" t="s">
        <v>7261</v>
      </c>
      <c r="B3922" s="25" t="s">
        <v>7343</v>
      </c>
      <c r="C3922" s="25" t="s">
        <v>7282</v>
      </c>
      <c r="D3922" s="25" t="s">
        <v>16318</v>
      </c>
      <c r="E3922" s="25" t="s">
        <v>7345</v>
      </c>
      <c r="H3922" s="21">
        <v>7610.97</v>
      </c>
      <c r="I3922" s="25" t="s">
        <v>7257</v>
      </c>
      <c r="K3922" s="25" t="s">
        <v>9071</v>
      </c>
      <c r="L3922" s="25" t="s">
        <v>8647</v>
      </c>
      <c r="M3922" s="22">
        <v>0</v>
      </c>
      <c r="N3922" s="22">
        <v>0</v>
      </c>
      <c r="O3922" s="21">
        <v>0</v>
      </c>
      <c r="P3922" s="21">
        <v>875.6</v>
      </c>
      <c r="Q3922" s="25"/>
      <c r="R3922" s="1" t="str">
        <f t="shared" si="69"/>
        <v>ST10093</v>
      </c>
      <c r="S3922" t="str">
        <f>VLOOKUP(R3922,Data!$C$2:$D$261,2,0)</f>
        <v>Windermere on The Mount</v>
      </c>
      <c r="T3922">
        <f>COUNTIF('Feb 2022'!A:A,D3922)+COUNTIF('Mar 2022'!A:A,D3922)+COUNTIF('Apr 2022'!A:A,D3922)+COUNTIF('May 2022'!A:A,D3922)+COUNTIF('June 2022'!A:A,D3922)+COUNTIF('July 2022'!A:A,D3922)+COUNTIF('Aug 2022'!A:A,D3922)+COUNTIF('Sep 2022'!A:A,D3922)+COUNTIF('Oct 2022'!A:A,D3922)+COUNTIF('Dec 2022'!A:A,D3922)</f>
        <v>0</v>
      </c>
      <c r="U3922" t="e">
        <f>VLOOKUP(Q3922,'Capital Lookup'!A:B,2,FALSE)</f>
        <v>#N/A</v>
      </c>
      <c r="V3922" s="2" t="str">
        <f>IFERROR(VLOOKUP(LEFT(F3922,10),'Find Purchase Orders'!B:J,9,FALSE),"")</f>
        <v/>
      </c>
      <c r="W3922" s="25" t="s">
        <v>7261</v>
      </c>
    </row>
    <row r="3923" spans="1:23" hidden="1">
      <c r="A3923" s="25" t="s">
        <v>7261</v>
      </c>
      <c r="B3923" s="25" t="s">
        <v>7291</v>
      </c>
      <c r="C3923" s="25" t="s">
        <v>7264</v>
      </c>
      <c r="D3923" s="25" t="s">
        <v>5808</v>
      </c>
      <c r="E3923" s="25" t="s">
        <v>7293</v>
      </c>
      <c r="F3923" s="25" t="s">
        <v>16319</v>
      </c>
      <c r="G3923" s="25" t="s">
        <v>16320</v>
      </c>
      <c r="H3923" s="21">
        <v>1646.4</v>
      </c>
      <c r="I3923" s="25" t="s">
        <v>7296</v>
      </c>
      <c r="J3923" s="25" t="s">
        <v>7288</v>
      </c>
      <c r="K3923" s="25" t="s">
        <v>7289</v>
      </c>
      <c r="L3923" s="25" t="s">
        <v>7259</v>
      </c>
      <c r="M3923" s="21">
        <v>1646.4</v>
      </c>
      <c r="N3923" s="21">
        <v>1008</v>
      </c>
      <c r="O3923" s="21">
        <v>638.4</v>
      </c>
      <c r="P3923" s="21">
        <v>1646.4</v>
      </c>
      <c r="Q3923" s="25" t="s">
        <v>7297</v>
      </c>
      <c r="R3923" s="1" t="str">
        <f t="shared" si="69"/>
        <v>ST10083</v>
      </c>
      <c r="S3923" t="str">
        <f>VLOOKUP(R3923,Data!$C$2:$D$261,2,0)</f>
        <v>The Waverly/Rosewood</v>
      </c>
      <c r="T3923">
        <f>COUNTIF('Feb 2022'!A:A,D3923)+COUNTIF('Mar 2022'!A:A,D3923)+COUNTIF('Apr 2022'!A:A,D3923)+COUNTIF('May 2022'!A:A,D3923)+COUNTIF('June 2022'!A:A,D3923)+COUNTIF('July 2022'!A:A,D3923)+COUNTIF('Aug 2022'!A:A,D3923)+COUNTIF('Sep 2022'!A:A,D3923)+COUNTIF('Oct 2022'!A:A,D3923)+COUNTIF('Dec 2022'!A:A,D3923)</f>
        <v>1</v>
      </c>
      <c r="U3923" t="str">
        <f>VLOOKUP(Q3923,'Capital Lookup'!A:B,2,FALSE)</f>
        <v>No</v>
      </c>
      <c r="V3923" s="2">
        <f>IFERROR(VLOOKUP(LEFT(F3923,10),'Find Purchase Orders'!B:J,9,FALSE),"")</f>
        <v>44782</v>
      </c>
      <c r="W3923" s="25" t="s">
        <v>7261</v>
      </c>
    </row>
    <row r="3924" spans="1:23" hidden="1">
      <c r="A3924" s="25" t="s">
        <v>7261</v>
      </c>
      <c r="B3924" s="25" t="s">
        <v>7291</v>
      </c>
      <c r="C3924" s="25" t="s">
        <v>7264</v>
      </c>
      <c r="D3924" s="25" t="s">
        <v>5809</v>
      </c>
      <c r="E3924" s="25" t="s">
        <v>7293</v>
      </c>
      <c r="F3924" s="25" t="s">
        <v>16321</v>
      </c>
      <c r="G3924" s="25" t="s">
        <v>16322</v>
      </c>
      <c r="H3924" s="21">
        <v>1898.4</v>
      </c>
      <c r="I3924" s="25" t="s">
        <v>7296</v>
      </c>
      <c r="J3924" s="25" t="s">
        <v>7288</v>
      </c>
      <c r="K3924" s="25" t="s">
        <v>7262</v>
      </c>
      <c r="L3924" s="25" t="s">
        <v>7259</v>
      </c>
      <c r="M3924" s="21">
        <v>1898.4</v>
      </c>
      <c r="N3924" s="21">
        <v>1244.25</v>
      </c>
      <c r="O3924" s="21">
        <v>654.15</v>
      </c>
      <c r="P3924" s="21">
        <v>1898.4</v>
      </c>
      <c r="Q3924" s="25" t="s">
        <v>7297</v>
      </c>
      <c r="R3924" s="1" t="str">
        <f t="shared" si="69"/>
        <v>ST10083</v>
      </c>
      <c r="S3924" t="str">
        <f>VLOOKUP(R3924,Data!$C$2:$D$261,2,0)</f>
        <v>The Waverly/Rosewood</v>
      </c>
      <c r="T3924">
        <f>COUNTIF('Feb 2022'!A:A,D3924)+COUNTIF('Mar 2022'!A:A,D3924)+COUNTIF('Apr 2022'!A:A,D3924)+COUNTIF('May 2022'!A:A,D3924)+COUNTIF('June 2022'!A:A,D3924)+COUNTIF('July 2022'!A:A,D3924)+COUNTIF('Aug 2022'!A:A,D3924)+COUNTIF('Sep 2022'!A:A,D3924)+COUNTIF('Oct 2022'!A:A,D3924)+COUNTIF('Dec 2022'!A:A,D3924)</f>
        <v>1</v>
      </c>
      <c r="U3924" t="str">
        <f>VLOOKUP(Q3924,'Capital Lookup'!A:B,2,FALSE)</f>
        <v>No</v>
      </c>
      <c r="V3924" s="2">
        <f>IFERROR(VLOOKUP(LEFT(F3924,10),'Find Purchase Orders'!B:J,9,FALSE),"")</f>
        <v>44782</v>
      </c>
      <c r="W3924" s="25" t="s">
        <v>7261</v>
      </c>
    </row>
    <row r="3925" spans="1:23" hidden="1">
      <c r="A3925" s="25" t="s">
        <v>7261</v>
      </c>
      <c r="B3925" s="25" t="s">
        <v>7513</v>
      </c>
      <c r="C3925" s="25" t="s">
        <v>7264</v>
      </c>
      <c r="D3925" s="25" t="s">
        <v>5810</v>
      </c>
      <c r="E3925" s="25" t="s">
        <v>11892</v>
      </c>
      <c r="F3925" s="25" t="s">
        <v>16323</v>
      </c>
      <c r="G3925" s="25" t="s">
        <v>16324</v>
      </c>
      <c r="H3925" s="21">
        <v>1440.75</v>
      </c>
      <c r="I3925" s="25" t="s">
        <v>7296</v>
      </c>
      <c r="J3925" s="25" t="s">
        <v>7288</v>
      </c>
      <c r="K3925" s="25" t="s">
        <v>7289</v>
      </c>
      <c r="L3925" s="25" t="s">
        <v>7259</v>
      </c>
      <c r="M3925" s="21">
        <v>1440.75</v>
      </c>
      <c r="N3925" s="21">
        <v>1440.75</v>
      </c>
      <c r="O3925" s="21">
        <v>0</v>
      </c>
      <c r="P3925" s="21">
        <v>1440.75</v>
      </c>
      <c r="Q3925" s="25" t="s">
        <v>11894</v>
      </c>
      <c r="R3925" s="1" t="str">
        <f t="shared" si="69"/>
        <v>ST10043</v>
      </c>
      <c r="S3925" t="str">
        <f>VLOOKUP(R3925,Data!$C$2:$D$261,2,0)</f>
        <v>Hunt Club Manor</v>
      </c>
      <c r="T3925">
        <f>COUNTIF('Feb 2022'!A:A,D3925)+COUNTIF('Mar 2022'!A:A,D3925)+COUNTIF('Apr 2022'!A:A,D3925)+COUNTIF('May 2022'!A:A,D3925)+COUNTIF('June 2022'!A:A,D3925)+COUNTIF('July 2022'!A:A,D3925)+COUNTIF('Aug 2022'!A:A,D3925)+COUNTIF('Sep 2022'!A:A,D3925)+COUNTIF('Oct 2022'!A:A,D3925)+COUNTIF('Dec 2022'!A:A,D3925)</f>
        <v>1</v>
      </c>
      <c r="U3925" t="str">
        <f>VLOOKUP(Q3925,'Capital Lookup'!A:B,2,FALSE)</f>
        <v>No</v>
      </c>
      <c r="V3925" s="2">
        <f>IFERROR(VLOOKUP(LEFT(F3925,10),'Find Purchase Orders'!B:J,9,FALSE),"")</f>
        <v>44781</v>
      </c>
      <c r="W3925" s="25" t="s">
        <v>7261</v>
      </c>
    </row>
    <row r="3926" spans="1:23" hidden="1">
      <c r="A3926" s="25" t="s">
        <v>7261</v>
      </c>
      <c r="B3926" s="25" t="s">
        <v>7513</v>
      </c>
      <c r="C3926" s="25" t="s">
        <v>7264</v>
      </c>
      <c r="D3926" s="25" t="s">
        <v>5810</v>
      </c>
      <c r="E3926" s="25" t="s">
        <v>11892</v>
      </c>
      <c r="F3926" s="25" t="s">
        <v>16325</v>
      </c>
      <c r="G3926" s="25" t="s">
        <v>16326</v>
      </c>
      <c r="H3926" s="21">
        <v>73.45</v>
      </c>
      <c r="I3926" s="25" t="s">
        <v>7296</v>
      </c>
      <c r="J3926" s="25" t="s">
        <v>7288</v>
      </c>
      <c r="K3926" s="25" t="s">
        <v>7289</v>
      </c>
      <c r="L3926" s="25" t="s">
        <v>7259</v>
      </c>
      <c r="M3926" s="21">
        <v>73.45</v>
      </c>
      <c r="N3926" s="21">
        <v>73.45</v>
      </c>
      <c r="O3926" s="21">
        <v>0</v>
      </c>
      <c r="P3926" s="21">
        <v>73.45</v>
      </c>
      <c r="Q3926" s="25" t="s">
        <v>11894</v>
      </c>
      <c r="R3926" s="1" t="str">
        <f t="shared" si="69"/>
        <v>ST10043</v>
      </c>
      <c r="S3926" t="str">
        <f>VLOOKUP(R3926,Data!$C$2:$D$261,2,0)</f>
        <v>Hunt Club Manor</v>
      </c>
      <c r="T3926">
        <f>COUNTIF('Feb 2022'!A:A,D3926)+COUNTIF('Mar 2022'!A:A,D3926)+COUNTIF('Apr 2022'!A:A,D3926)+COUNTIF('May 2022'!A:A,D3926)+COUNTIF('June 2022'!A:A,D3926)+COUNTIF('July 2022'!A:A,D3926)+COUNTIF('Aug 2022'!A:A,D3926)+COUNTIF('Sep 2022'!A:A,D3926)+COUNTIF('Oct 2022'!A:A,D3926)+COUNTIF('Dec 2022'!A:A,D3926)</f>
        <v>1</v>
      </c>
      <c r="U3926" t="str">
        <f>VLOOKUP(Q3926,'Capital Lookup'!A:B,2,FALSE)</f>
        <v>No</v>
      </c>
      <c r="V3926" s="2">
        <f>IFERROR(VLOOKUP(LEFT(F3926,10),'Find Purchase Orders'!B:J,9,FALSE),"")</f>
        <v>44781</v>
      </c>
      <c r="W3926" s="25" t="s">
        <v>7261</v>
      </c>
    </row>
    <row r="3927" spans="1:23" hidden="1">
      <c r="A3927" s="25" t="s">
        <v>7425</v>
      </c>
      <c r="B3927" s="25" t="s">
        <v>8162</v>
      </c>
      <c r="C3927" s="25" t="s">
        <v>7271</v>
      </c>
      <c r="D3927" s="25" t="s">
        <v>5811</v>
      </c>
      <c r="E3927" s="25" t="s">
        <v>15073</v>
      </c>
      <c r="F3927" s="25" t="s">
        <v>16327</v>
      </c>
      <c r="G3927" s="25" t="s">
        <v>11600</v>
      </c>
      <c r="H3927" s="21">
        <v>7562.48</v>
      </c>
      <c r="I3927" s="25" t="s">
        <v>7296</v>
      </c>
      <c r="J3927" s="25" t="s">
        <v>7288</v>
      </c>
      <c r="K3927" s="25" t="s">
        <v>7262</v>
      </c>
      <c r="L3927" s="25" t="s">
        <v>7259</v>
      </c>
      <c r="M3927" s="21">
        <v>7562.48</v>
      </c>
      <c r="N3927" s="21">
        <v>7562.48</v>
      </c>
      <c r="O3927" s="21">
        <v>0</v>
      </c>
      <c r="P3927" s="21">
        <v>7562.48</v>
      </c>
      <c r="Q3927" s="25" t="s">
        <v>9283</v>
      </c>
      <c r="R3927" s="1" t="str">
        <f t="shared" si="69"/>
        <v>ST10186</v>
      </c>
      <c r="S3927" t="str">
        <f>VLOOKUP(R3927,Data!$C$2:$D$261,2,0)</f>
        <v>Brierwood Court</v>
      </c>
      <c r="T3927">
        <f>COUNTIF('Feb 2022'!A:A,D3927)+COUNTIF('Mar 2022'!A:A,D3927)+COUNTIF('Apr 2022'!A:A,D3927)+COUNTIF('May 2022'!A:A,D3927)+COUNTIF('June 2022'!A:A,D3927)+COUNTIF('July 2022'!A:A,D3927)+COUNTIF('Aug 2022'!A:A,D3927)+COUNTIF('Sep 2022'!A:A,D3927)+COUNTIF('Oct 2022'!A:A,D3927)+COUNTIF('Dec 2022'!A:A,D3927)</f>
        <v>1</v>
      </c>
      <c r="U3927" t="str">
        <f>VLOOKUP(Q3927,'Capital Lookup'!A:B,2,FALSE)</f>
        <v>No</v>
      </c>
      <c r="V3927" s="2">
        <f>IFERROR(VLOOKUP(LEFT(F3927,10),'Find Purchase Orders'!B:J,9,FALSE),"")</f>
        <v>44782</v>
      </c>
      <c r="W3927" s="25" t="s">
        <v>7261</v>
      </c>
    </row>
    <row r="3928" spans="1:23" hidden="1">
      <c r="A3928" s="25" t="s">
        <v>7425</v>
      </c>
      <c r="B3928" s="25" t="s">
        <v>8178</v>
      </c>
      <c r="C3928" s="25" t="s">
        <v>7271</v>
      </c>
      <c r="D3928" s="25" t="s">
        <v>5812</v>
      </c>
      <c r="E3928" s="25" t="s">
        <v>15073</v>
      </c>
      <c r="F3928" s="25" t="s">
        <v>16328</v>
      </c>
      <c r="G3928" s="25" t="s">
        <v>16329</v>
      </c>
      <c r="H3928" s="21">
        <v>4131.28</v>
      </c>
      <c r="I3928" s="25" t="s">
        <v>7296</v>
      </c>
      <c r="J3928" s="25" t="s">
        <v>7288</v>
      </c>
      <c r="K3928" s="25" t="s">
        <v>7262</v>
      </c>
      <c r="L3928" s="25" t="s">
        <v>7259</v>
      </c>
      <c r="M3928" s="21">
        <v>4131.28</v>
      </c>
      <c r="N3928" s="21">
        <v>4131.28</v>
      </c>
      <c r="O3928" s="21">
        <v>0</v>
      </c>
      <c r="P3928" s="21">
        <v>4131.28</v>
      </c>
      <c r="Q3928" s="25" t="s">
        <v>16330</v>
      </c>
      <c r="R3928" s="1" t="str">
        <f t="shared" si="69"/>
        <v>ST10183</v>
      </c>
      <c r="S3928" t="str">
        <f>VLOOKUP(R3928,Data!$C$2:$D$261,2,0)</f>
        <v>Brierwood Gardens</v>
      </c>
      <c r="T3928">
        <f>COUNTIF('Feb 2022'!A:A,D3928)+COUNTIF('Mar 2022'!A:A,D3928)+COUNTIF('Apr 2022'!A:A,D3928)+COUNTIF('May 2022'!A:A,D3928)+COUNTIF('June 2022'!A:A,D3928)+COUNTIF('July 2022'!A:A,D3928)+COUNTIF('Aug 2022'!A:A,D3928)+COUNTIF('Sep 2022'!A:A,D3928)+COUNTIF('Oct 2022'!A:A,D3928)+COUNTIF('Dec 2022'!A:A,D3928)</f>
        <v>1</v>
      </c>
      <c r="U3928" t="str">
        <f>VLOOKUP(Q3928,'Capital Lookup'!A:B,2,FALSE)</f>
        <v>No</v>
      </c>
      <c r="V3928" s="2">
        <f>IFERROR(VLOOKUP(LEFT(F3928,10),'Find Purchase Orders'!B:J,9,FALSE),"")</f>
        <v>44782</v>
      </c>
      <c r="W3928" s="25" t="s">
        <v>7261</v>
      </c>
    </row>
    <row r="3929" spans="1:23" hidden="1">
      <c r="A3929" s="25" t="s">
        <v>7425</v>
      </c>
      <c r="B3929" s="25" t="s">
        <v>8178</v>
      </c>
      <c r="C3929" s="25" t="s">
        <v>7271</v>
      </c>
      <c r="D3929" s="25" t="s">
        <v>16331</v>
      </c>
      <c r="E3929" s="25" t="s">
        <v>15073</v>
      </c>
      <c r="H3929" s="21">
        <v>5529.78</v>
      </c>
      <c r="I3929" s="25" t="s">
        <v>7257</v>
      </c>
      <c r="K3929" s="25" t="s">
        <v>7289</v>
      </c>
      <c r="L3929" s="25" t="s">
        <v>20</v>
      </c>
      <c r="M3929" s="22">
        <v>0</v>
      </c>
      <c r="N3929" s="22">
        <v>0</v>
      </c>
      <c r="O3929" s="21">
        <v>0</v>
      </c>
      <c r="P3929" s="21">
        <v>636.16999999999996</v>
      </c>
      <c r="Q3929" s="25"/>
      <c r="R3929" s="1" t="str">
        <f t="shared" si="69"/>
        <v>ST10183</v>
      </c>
      <c r="S3929" t="str">
        <f>VLOOKUP(R3929,Data!$C$2:$D$261,2,0)</f>
        <v>Brierwood Gardens</v>
      </c>
      <c r="T3929">
        <f>COUNTIF('Feb 2022'!A:A,D3929)+COUNTIF('Mar 2022'!A:A,D3929)+COUNTIF('Apr 2022'!A:A,D3929)+COUNTIF('May 2022'!A:A,D3929)+COUNTIF('June 2022'!A:A,D3929)+COUNTIF('July 2022'!A:A,D3929)+COUNTIF('Aug 2022'!A:A,D3929)+COUNTIF('Sep 2022'!A:A,D3929)+COUNTIF('Oct 2022'!A:A,D3929)+COUNTIF('Dec 2022'!A:A,D3929)</f>
        <v>0</v>
      </c>
      <c r="U3929" t="e">
        <f>VLOOKUP(Q3929,'Capital Lookup'!A:B,2,FALSE)</f>
        <v>#N/A</v>
      </c>
      <c r="V3929" s="2" t="str">
        <f>IFERROR(VLOOKUP(LEFT(F3929,10),'Find Purchase Orders'!B:J,9,FALSE),"")</f>
        <v/>
      </c>
      <c r="W3929" s="25" t="s">
        <v>7261</v>
      </c>
    </row>
    <row r="3930" spans="1:23" hidden="1">
      <c r="A3930" s="25" t="s">
        <v>7425</v>
      </c>
      <c r="B3930" s="25" t="s">
        <v>8178</v>
      </c>
      <c r="C3930" s="25" t="s">
        <v>7271</v>
      </c>
      <c r="D3930" s="25" t="s">
        <v>5813</v>
      </c>
      <c r="E3930" s="25" t="s">
        <v>15073</v>
      </c>
      <c r="F3930" s="25" t="s">
        <v>16332</v>
      </c>
      <c r="G3930" s="25" t="s">
        <v>16333</v>
      </c>
      <c r="H3930" s="21">
        <v>4486.8100000000004</v>
      </c>
      <c r="I3930" s="25" t="s">
        <v>7296</v>
      </c>
      <c r="J3930" s="25" t="s">
        <v>7288</v>
      </c>
      <c r="K3930" s="25" t="s">
        <v>7262</v>
      </c>
      <c r="L3930" s="25" t="s">
        <v>7259</v>
      </c>
      <c r="M3930" s="21">
        <v>4486.8100000000004</v>
      </c>
      <c r="N3930" s="21">
        <v>4486.8100000000004</v>
      </c>
      <c r="O3930" s="21">
        <v>0</v>
      </c>
      <c r="P3930" s="21">
        <v>4486.8100000000004</v>
      </c>
      <c r="Q3930" s="25" t="s">
        <v>16330</v>
      </c>
      <c r="R3930" s="1" t="str">
        <f t="shared" si="69"/>
        <v>ST10183</v>
      </c>
      <c r="S3930" t="str">
        <f>VLOOKUP(R3930,Data!$C$2:$D$261,2,0)</f>
        <v>Brierwood Gardens</v>
      </c>
      <c r="T3930">
        <f>COUNTIF('Feb 2022'!A:A,D3930)+COUNTIF('Mar 2022'!A:A,D3930)+COUNTIF('Apr 2022'!A:A,D3930)+COUNTIF('May 2022'!A:A,D3930)+COUNTIF('June 2022'!A:A,D3930)+COUNTIF('July 2022'!A:A,D3930)+COUNTIF('Aug 2022'!A:A,D3930)+COUNTIF('Sep 2022'!A:A,D3930)+COUNTIF('Oct 2022'!A:A,D3930)+COUNTIF('Dec 2022'!A:A,D3930)</f>
        <v>1</v>
      </c>
      <c r="U3930" t="str">
        <f>VLOOKUP(Q3930,'Capital Lookup'!A:B,2,FALSE)</f>
        <v>No</v>
      </c>
      <c r="V3930" s="2">
        <f>IFERROR(VLOOKUP(LEFT(F3930,10),'Find Purchase Orders'!B:J,9,FALSE),"")</f>
        <v>44782</v>
      </c>
      <c r="W3930" s="25" t="s">
        <v>7261</v>
      </c>
    </row>
    <row r="3931" spans="1:23" hidden="1">
      <c r="A3931" s="25" t="s">
        <v>7425</v>
      </c>
      <c r="B3931" s="25" t="s">
        <v>8162</v>
      </c>
      <c r="C3931" s="25" t="s">
        <v>7271</v>
      </c>
      <c r="D3931" s="25" t="s">
        <v>5888</v>
      </c>
      <c r="E3931" s="25" t="s">
        <v>15073</v>
      </c>
      <c r="F3931" s="25" t="s">
        <v>16334</v>
      </c>
      <c r="G3931" s="25" t="s">
        <v>16335</v>
      </c>
      <c r="H3931" s="21">
        <v>7424.89</v>
      </c>
      <c r="I3931" s="25" t="s">
        <v>7296</v>
      </c>
      <c r="J3931" s="25" t="s">
        <v>7288</v>
      </c>
      <c r="K3931" s="25" t="s">
        <v>7262</v>
      </c>
      <c r="L3931" s="25" t="s">
        <v>7259</v>
      </c>
      <c r="M3931" s="21">
        <v>7424.89</v>
      </c>
      <c r="N3931" s="21">
        <v>7424.89</v>
      </c>
      <c r="O3931" s="21">
        <v>0</v>
      </c>
      <c r="P3931" s="21">
        <v>7424.89</v>
      </c>
      <c r="Q3931" s="25" t="s">
        <v>9283</v>
      </c>
      <c r="R3931" s="1" t="str">
        <f t="shared" si="69"/>
        <v>ST10186</v>
      </c>
      <c r="S3931" t="str">
        <f>VLOOKUP(R3931,Data!$C$2:$D$261,2,0)</f>
        <v>Brierwood Court</v>
      </c>
      <c r="T3931">
        <f>COUNTIF('Feb 2022'!A:A,D3931)+COUNTIF('Mar 2022'!A:A,D3931)+COUNTIF('Apr 2022'!A:A,D3931)+COUNTIF('May 2022'!A:A,D3931)+COUNTIF('June 2022'!A:A,D3931)+COUNTIF('July 2022'!A:A,D3931)+COUNTIF('Aug 2022'!A:A,D3931)+COUNTIF('Sep 2022'!A:A,D3931)+COUNTIF('Oct 2022'!A:A,D3931)+COUNTIF('Dec 2022'!A:A,D3931)</f>
        <v>1</v>
      </c>
      <c r="U3931" t="str">
        <f>VLOOKUP(Q3931,'Capital Lookup'!A:B,2,FALSE)</f>
        <v>No</v>
      </c>
      <c r="V3931" s="2">
        <f>IFERROR(VLOOKUP(LEFT(F3931,10),'Find Purchase Orders'!B:J,9,FALSE),"")</f>
        <v>44795</v>
      </c>
      <c r="W3931" s="25" t="s">
        <v>7261</v>
      </c>
    </row>
    <row r="3932" spans="1:23" hidden="1">
      <c r="A3932" s="25" t="s">
        <v>7425</v>
      </c>
      <c r="B3932" s="25" t="s">
        <v>8162</v>
      </c>
      <c r="C3932" s="25" t="s">
        <v>7271</v>
      </c>
      <c r="D3932" s="25" t="s">
        <v>5888</v>
      </c>
      <c r="E3932" s="25" t="s">
        <v>15073</v>
      </c>
      <c r="F3932" s="25" t="s">
        <v>16336</v>
      </c>
      <c r="G3932" s="25" t="s">
        <v>16337</v>
      </c>
      <c r="H3932" s="21">
        <v>2209.15</v>
      </c>
      <c r="I3932" s="25" t="s">
        <v>7296</v>
      </c>
      <c r="J3932" s="25" t="s">
        <v>7288</v>
      </c>
      <c r="K3932" s="25" t="s">
        <v>7262</v>
      </c>
      <c r="L3932" s="25" t="s">
        <v>7259</v>
      </c>
      <c r="M3932" s="21">
        <v>2209.15</v>
      </c>
      <c r="N3932" s="21">
        <v>2209.15</v>
      </c>
      <c r="O3932" s="21">
        <v>0</v>
      </c>
      <c r="P3932" s="21">
        <v>2209.15</v>
      </c>
      <c r="Q3932" s="25" t="s">
        <v>9283</v>
      </c>
      <c r="R3932" s="1" t="str">
        <f t="shared" si="69"/>
        <v>ST10186</v>
      </c>
      <c r="S3932" t="str">
        <f>VLOOKUP(R3932,Data!$C$2:$D$261,2,0)</f>
        <v>Brierwood Court</v>
      </c>
      <c r="T3932">
        <f>COUNTIF('Feb 2022'!A:A,D3932)+COUNTIF('Mar 2022'!A:A,D3932)+COUNTIF('Apr 2022'!A:A,D3932)+COUNTIF('May 2022'!A:A,D3932)+COUNTIF('June 2022'!A:A,D3932)+COUNTIF('July 2022'!A:A,D3932)+COUNTIF('Aug 2022'!A:A,D3932)+COUNTIF('Sep 2022'!A:A,D3932)+COUNTIF('Oct 2022'!A:A,D3932)+COUNTIF('Dec 2022'!A:A,D3932)</f>
        <v>1</v>
      </c>
      <c r="U3932" t="str">
        <f>VLOOKUP(Q3932,'Capital Lookup'!A:B,2,FALSE)</f>
        <v>No</v>
      </c>
      <c r="V3932" s="2">
        <f>IFERROR(VLOOKUP(LEFT(F3932,10),'Find Purchase Orders'!B:J,9,FALSE),"")</f>
        <v>44795</v>
      </c>
      <c r="W3932" s="25" t="s">
        <v>7261</v>
      </c>
    </row>
    <row r="3933" spans="1:23" hidden="1">
      <c r="A3933" s="25" t="s">
        <v>16338</v>
      </c>
      <c r="B3933" s="25" t="s">
        <v>8259</v>
      </c>
      <c r="C3933" s="25" t="s">
        <v>8260</v>
      </c>
      <c r="D3933" s="25" t="s">
        <v>16339</v>
      </c>
      <c r="E3933" s="25" t="s">
        <v>12040</v>
      </c>
      <c r="H3933" s="21">
        <v>13714.13</v>
      </c>
      <c r="I3933" s="25" t="s">
        <v>7257</v>
      </c>
      <c r="K3933" s="25" t="s">
        <v>7262</v>
      </c>
      <c r="L3933" s="25" t="s">
        <v>8138</v>
      </c>
      <c r="M3933" s="22">
        <v>0</v>
      </c>
      <c r="N3933" s="22">
        <v>0</v>
      </c>
      <c r="O3933" s="21">
        <v>0</v>
      </c>
      <c r="P3933" s="21">
        <v>1577.73</v>
      </c>
      <c r="Q3933" s="25"/>
      <c r="R3933" s="1" t="str">
        <f t="shared" si="69"/>
        <v>ST10260</v>
      </c>
      <c r="S3933" t="str">
        <f>VLOOKUP(R3933,Data!$C$2:$D$261,2,0)</f>
        <v>Support Office</v>
      </c>
      <c r="T3933">
        <f>COUNTIF('Feb 2022'!A:A,D3933)+COUNTIF('Mar 2022'!A:A,D3933)+COUNTIF('Apr 2022'!A:A,D3933)+COUNTIF('May 2022'!A:A,D3933)+COUNTIF('June 2022'!A:A,D3933)+COUNTIF('July 2022'!A:A,D3933)+COUNTIF('Aug 2022'!A:A,D3933)+COUNTIF('Sep 2022'!A:A,D3933)+COUNTIF('Oct 2022'!A:A,D3933)+COUNTIF('Dec 2022'!A:A,D3933)</f>
        <v>0</v>
      </c>
      <c r="U3933" t="e">
        <f>VLOOKUP(Q3933,'Capital Lookup'!A:B,2,FALSE)</f>
        <v>#N/A</v>
      </c>
      <c r="V3933" s="2" t="str">
        <f>IFERROR(VLOOKUP(LEFT(F3933,10),'Find Purchase Orders'!B:J,9,FALSE),"")</f>
        <v/>
      </c>
      <c r="W3933" s="25" t="s">
        <v>7261</v>
      </c>
    </row>
    <row r="3934" spans="1:23" hidden="1">
      <c r="A3934" s="25" t="s">
        <v>16338</v>
      </c>
      <c r="B3934" s="25" t="s">
        <v>8259</v>
      </c>
      <c r="C3934" s="25" t="s">
        <v>8260</v>
      </c>
      <c r="D3934" s="25" t="s">
        <v>16340</v>
      </c>
      <c r="E3934" s="25" t="s">
        <v>12040</v>
      </c>
      <c r="H3934" s="21">
        <v>5920.26</v>
      </c>
      <c r="I3934" s="25" t="s">
        <v>7257</v>
      </c>
      <c r="K3934" s="25" t="s">
        <v>7262</v>
      </c>
      <c r="L3934" s="25" t="s">
        <v>8138</v>
      </c>
      <c r="M3934" s="22">
        <v>0</v>
      </c>
      <c r="N3934" s="22">
        <v>0</v>
      </c>
      <c r="O3934" s="21">
        <v>0</v>
      </c>
      <c r="P3934" s="21">
        <v>681.09</v>
      </c>
      <c r="Q3934" s="25"/>
      <c r="R3934" s="1" t="str">
        <f t="shared" si="69"/>
        <v>ST10260</v>
      </c>
      <c r="S3934" t="str">
        <f>VLOOKUP(R3934,Data!$C$2:$D$261,2,0)</f>
        <v>Support Office</v>
      </c>
      <c r="T3934">
        <f>COUNTIF('Feb 2022'!A:A,D3934)+COUNTIF('Mar 2022'!A:A,D3934)+COUNTIF('Apr 2022'!A:A,D3934)+COUNTIF('May 2022'!A:A,D3934)+COUNTIF('June 2022'!A:A,D3934)+COUNTIF('July 2022'!A:A,D3934)+COUNTIF('Aug 2022'!A:A,D3934)+COUNTIF('Sep 2022'!A:A,D3934)+COUNTIF('Oct 2022'!A:A,D3934)+COUNTIF('Dec 2022'!A:A,D3934)</f>
        <v>0</v>
      </c>
      <c r="U3934" t="e">
        <f>VLOOKUP(Q3934,'Capital Lookup'!A:B,2,FALSE)</f>
        <v>#N/A</v>
      </c>
      <c r="V3934" s="2" t="str">
        <f>IFERROR(VLOOKUP(LEFT(F3934,10),'Find Purchase Orders'!B:J,9,FALSE),"")</f>
        <v/>
      </c>
      <c r="W3934" s="25" t="s">
        <v>7261</v>
      </c>
    </row>
    <row r="3935" spans="1:23" hidden="1">
      <c r="A3935" s="25" t="s">
        <v>7261</v>
      </c>
      <c r="B3935" s="25" t="s">
        <v>8754</v>
      </c>
      <c r="C3935" s="25" t="s">
        <v>7264</v>
      </c>
      <c r="D3935" s="25" t="s">
        <v>5814</v>
      </c>
      <c r="E3935" s="25" t="s">
        <v>8755</v>
      </c>
      <c r="F3935" s="25" t="s">
        <v>16341</v>
      </c>
      <c r="G3935" s="25" t="s">
        <v>16342</v>
      </c>
      <c r="H3935" s="21">
        <v>3017.43</v>
      </c>
      <c r="I3935" s="25" t="s">
        <v>7296</v>
      </c>
      <c r="J3935" s="25" t="s">
        <v>7288</v>
      </c>
      <c r="K3935" s="25" t="s">
        <v>7262</v>
      </c>
      <c r="L3935" s="25" t="s">
        <v>7259</v>
      </c>
      <c r="M3935" s="21">
        <v>3017.43</v>
      </c>
      <c r="N3935" s="21">
        <v>3017.43</v>
      </c>
      <c r="O3935" s="21">
        <v>0</v>
      </c>
      <c r="P3935" s="21">
        <v>3017.43</v>
      </c>
      <c r="Q3935" s="25" t="s">
        <v>8758</v>
      </c>
      <c r="R3935" s="1" t="str">
        <f t="shared" si="69"/>
        <v>ST10078</v>
      </c>
      <c r="S3935" t="str">
        <f>VLOOKUP(R3935,Data!$C$2:$D$261,2,0)</f>
        <v>Marian Chateau</v>
      </c>
      <c r="T3935">
        <f>COUNTIF('Feb 2022'!A:A,D3935)+COUNTIF('Mar 2022'!A:A,D3935)+COUNTIF('Apr 2022'!A:A,D3935)+COUNTIF('May 2022'!A:A,D3935)+COUNTIF('June 2022'!A:A,D3935)+COUNTIF('July 2022'!A:A,D3935)+COUNTIF('Aug 2022'!A:A,D3935)+COUNTIF('Sep 2022'!A:A,D3935)+COUNTIF('Oct 2022'!A:A,D3935)+COUNTIF('Dec 2022'!A:A,D3935)</f>
        <v>1</v>
      </c>
      <c r="U3935" t="str">
        <f>VLOOKUP(Q3935,'Capital Lookup'!A:B,2,FALSE)</f>
        <v>No</v>
      </c>
      <c r="V3935" s="2">
        <f>IFERROR(VLOOKUP(LEFT(F3935,10),'Find Purchase Orders'!B:J,9,FALSE),"")</f>
        <v>44782</v>
      </c>
      <c r="W3935" s="25" t="s">
        <v>7261</v>
      </c>
    </row>
    <row r="3936" spans="1:23" hidden="1">
      <c r="A3936" s="25" t="s">
        <v>7261</v>
      </c>
      <c r="B3936" s="25" t="s">
        <v>8738</v>
      </c>
      <c r="C3936" s="25" t="s">
        <v>7264</v>
      </c>
      <c r="D3936" s="25" t="s">
        <v>5797</v>
      </c>
      <c r="E3936" s="25" t="s">
        <v>7273</v>
      </c>
      <c r="F3936" s="25" t="s">
        <v>16343</v>
      </c>
      <c r="G3936" s="25" t="s">
        <v>16344</v>
      </c>
      <c r="H3936" s="21">
        <v>8447.25</v>
      </c>
      <c r="I3936" s="25" t="s">
        <v>7296</v>
      </c>
      <c r="J3936" s="25" t="s">
        <v>7288</v>
      </c>
      <c r="K3936" s="25" t="s">
        <v>7640</v>
      </c>
      <c r="L3936" s="25" t="s">
        <v>8821</v>
      </c>
      <c r="M3936" s="21">
        <v>8447.25</v>
      </c>
      <c r="N3936" s="21">
        <v>8447.25</v>
      </c>
      <c r="O3936" s="21">
        <v>0</v>
      </c>
      <c r="P3936" s="21">
        <v>8447.25</v>
      </c>
      <c r="Q3936" s="25" t="s">
        <v>16345</v>
      </c>
      <c r="R3936" s="1" t="str">
        <f t="shared" si="69"/>
        <v>ST10075</v>
      </c>
      <c r="S3936" t="str">
        <f>VLOOKUP(R3936,Data!$C$2:$D$261,2,0)</f>
        <v>River Ridge</v>
      </c>
      <c r="T3936">
        <f>COUNTIF('Feb 2022'!A:A,D3936)+COUNTIF('Mar 2022'!A:A,D3936)+COUNTIF('Apr 2022'!A:A,D3936)+COUNTIF('May 2022'!A:A,D3936)+COUNTIF('June 2022'!A:A,D3936)+COUNTIF('July 2022'!A:A,D3936)+COUNTIF('Aug 2022'!A:A,D3936)+COUNTIF('Sep 2022'!A:A,D3936)+COUNTIF('Oct 2022'!A:A,D3936)+COUNTIF('Dec 2022'!A:A,D3936)</f>
        <v>1</v>
      </c>
      <c r="U3936" t="str">
        <f>VLOOKUP(Q3936,'Capital Lookup'!A:B,2,FALSE)</f>
        <v>No</v>
      </c>
      <c r="V3936" s="2">
        <f>IFERROR(VLOOKUP(LEFT(F3936,10),'Find Purchase Orders'!B:J,9,FALSE),"")</f>
        <v>44776</v>
      </c>
      <c r="W3936" s="25" t="s">
        <v>7261</v>
      </c>
    </row>
    <row r="3937" spans="1:23" hidden="1">
      <c r="A3937" s="25" t="s">
        <v>7261</v>
      </c>
      <c r="B3937" s="25" t="s">
        <v>8754</v>
      </c>
      <c r="C3937" s="25" t="s">
        <v>7264</v>
      </c>
      <c r="D3937" s="25" t="s">
        <v>5839</v>
      </c>
      <c r="E3937" s="25" t="s">
        <v>8755</v>
      </c>
      <c r="F3937" s="25" t="s">
        <v>16346</v>
      </c>
      <c r="G3937" s="25" t="s">
        <v>11402</v>
      </c>
      <c r="H3937" s="21">
        <v>6260.55</v>
      </c>
      <c r="I3937" s="25" t="s">
        <v>7296</v>
      </c>
      <c r="J3937" s="25" t="s">
        <v>7288</v>
      </c>
      <c r="K3937" s="25" t="s">
        <v>7262</v>
      </c>
      <c r="L3937" s="25" t="s">
        <v>7259</v>
      </c>
      <c r="M3937" s="21">
        <v>6260.55</v>
      </c>
      <c r="N3937" s="21">
        <v>6260.54</v>
      </c>
      <c r="O3937" s="21">
        <v>0.01</v>
      </c>
      <c r="P3937" s="21">
        <v>6260.55</v>
      </c>
      <c r="Q3937" s="25" t="s">
        <v>8758</v>
      </c>
      <c r="R3937" s="1" t="str">
        <f t="shared" ref="R3937:R4000" si="70">CONCATENATE("ST",LEFT(B3937,5))</f>
        <v>ST10078</v>
      </c>
      <c r="S3937" t="str">
        <f>VLOOKUP(R3937,Data!$C$2:$D$261,2,0)</f>
        <v>Marian Chateau</v>
      </c>
      <c r="T3937">
        <f>COUNTIF('Feb 2022'!A:A,D3937)+COUNTIF('Mar 2022'!A:A,D3937)+COUNTIF('Apr 2022'!A:A,D3937)+COUNTIF('May 2022'!A:A,D3937)+COUNTIF('June 2022'!A:A,D3937)+COUNTIF('July 2022'!A:A,D3937)+COUNTIF('Aug 2022'!A:A,D3937)+COUNTIF('Sep 2022'!A:A,D3937)+COUNTIF('Oct 2022'!A:A,D3937)+COUNTIF('Dec 2022'!A:A,D3937)</f>
        <v>1</v>
      </c>
      <c r="U3937" t="str">
        <f>VLOOKUP(Q3937,'Capital Lookup'!A:B,2,FALSE)</f>
        <v>No</v>
      </c>
      <c r="V3937" s="2">
        <f>IFERROR(VLOOKUP(LEFT(F3937,10),'Find Purchase Orders'!B:J,9,FALSE),"")</f>
        <v>44789</v>
      </c>
      <c r="W3937" s="25" t="s">
        <v>7261</v>
      </c>
    </row>
    <row r="3938" spans="1:23" hidden="1">
      <c r="A3938" s="25" t="s">
        <v>7261</v>
      </c>
      <c r="B3938" s="25" t="s">
        <v>8754</v>
      </c>
      <c r="C3938" s="25" t="s">
        <v>7264</v>
      </c>
      <c r="D3938" s="25" t="s">
        <v>5839</v>
      </c>
      <c r="E3938" s="25" t="s">
        <v>8755</v>
      </c>
      <c r="F3938" s="25" t="s">
        <v>16347</v>
      </c>
      <c r="G3938" s="25" t="s">
        <v>16348</v>
      </c>
      <c r="H3938" s="21">
        <v>271.95</v>
      </c>
      <c r="I3938" s="25" t="s">
        <v>7296</v>
      </c>
      <c r="J3938" s="25" t="s">
        <v>7288</v>
      </c>
      <c r="K3938" s="25" t="s">
        <v>7262</v>
      </c>
      <c r="L3938" s="25" t="s">
        <v>7259</v>
      </c>
      <c r="M3938" s="21">
        <v>271.95</v>
      </c>
      <c r="N3938" s="21">
        <v>271.95999999999998</v>
      </c>
      <c r="O3938" s="21">
        <v>-0.01</v>
      </c>
      <c r="P3938" s="21">
        <v>271.95</v>
      </c>
      <c r="Q3938" s="25" t="s">
        <v>8758</v>
      </c>
      <c r="R3938" s="1" t="str">
        <f t="shared" si="70"/>
        <v>ST10078</v>
      </c>
      <c r="S3938" t="str">
        <f>VLOOKUP(R3938,Data!$C$2:$D$261,2,0)</f>
        <v>Marian Chateau</v>
      </c>
      <c r="T3938">
        <f>COUNTIF('Feb 2022'!A:A,D3938)+COUNTIF('Mar 2022'!A:A,D3938)+COUNTIF('Apr 2022'!A:A,D3938)+COUNTIF('May 2022'!A:A,D3938)+COUNTIF('June 2022'!A:A,D3938)+COUNTIF('July 2022'!A:A,D3938)+COUNTIF('Aug 2022'!A:A,D3938)+COUNTIF('Sep 2022'!A:A,D3938)+COUNTIF('Oct 2022'!A:A,D3938)+COUNTIF('Dec 2022'!A:A,D3938)</f>
        <v>1</v>
      </c>
      <c r="U3938" t="str">
        <f>VLOOKUP(Q3938,'Capital Lookup'!A:B,2,FALSE)</f>
        <v>No</v>
      </c>
      <c r="V3938" s="2">
        <f>IFERROR(VLOOKUP(LEFT(F3938,10),'Find Purchase Orders'!B:J,9,FALSE),"")</f>
        <v>44789</v>
      </c>
      <c r="W3938" s="25" t="s">
        <v>7261</v>
      </c>
    </row>
    <row r="3939" spans="1:23" hidden="1">
      <c r="A3939" s="25" t="s">
        <v>7530</v>
      </c>
      <c r="B3939" s="25" t="s">
        <v>7531</v>
      </c>
      <c r="C3939" s="25"/>
      <c r="D3939" s="25" t="s">
        <v>16349</v>
      </c>
      <c r="E3939" s="25" t="s">
        <v>7533</v>
      </c>
      <c r="H3939" s="21">
        <v>2408.6999999999998</v>
      </c>
      <c r="I3939" s="25" t="s">
        <v>7257</v>
      </c>
      <c r="K3939" s="25" t="s">
        <v>7289</v>
      </c>
      <c r="L3939" s="25" t="s">
        <v>7259</v>
      </c>
      <c r="M3939" s="22">
        <v>0</v>
      </c>
      <c r="N3939" s="22">
        <v>0</v>
      </c>
      <c r="O3939" s="21">
        <v>0</v>
      </c>
      <c r="P3939" s="21">
        <v>238.7</v>
      </c>
      <c r="Q3939" s="25" t="s">
        <v>7536</v>
      </c>
      <c r="R3939" s="1" t="str">
        <f t="shared" si="70"/>
        <v>ST10223</v>
      </c>
      <c r="S3939" t="str">
        <f>VLOOKUP(R3939,Data!$C$2:$D$261,2,0)</f>
        <v>Green Falls Landing</v>
      </c>
      <c r="T3939">
        <f>COUNTIF('Feb 2022'!A:A,D3939)+COUNTIF('Mar 2022'!A:A,D3939)+COUNTIF('Apr 2022'!A:A,D3939)+COUNTIF('May 2022'!A:A,D3939)+COUNTIF('June 2022'!A:A,D3939)+COUNTIF('July 2022'!A:A,D3939)+COUNTIF('Aug 2022'!A:A,D3939)+COUNTIF('Sep 2022'!A:A,D3939)+COUNTIF('Oct 2022'!A:A,D3939)+COUNTIF('Dec 2022'!A:A,D3939)</f>
        <v>0</v>
      </c>
      <c r="U3939" t="str">
        <f>VLOOKUP(Q3939,'Capital Lookup'!A:B,2,FALSE)</f>
        <v>No</v>
      </c>
      <c r="V3939" s="2" t="str">
        <f>IFERROR(VLOOKUP(LEFT(F3939,10),'Find Purchase Orders'!B:J,9,FALSE),"")</f>
        <v/>
      </c>
      <c r="W3939" s="25" t="s">
        <v>7261</v>
      </c>
    </row>
    <row r="3940" spans="1:23" hidden="1">
      <c r="A3940" s="25" t="s">
        <v>7530</v>
      </c>
      <c r="B3940" s="25" t="s">
        <v>7531</v>
      </c>
      <c r="C3940" s="25"/>
      <c r="D3940" s="25" t="s">
        <v>5815</v>
      </c>
      <c r="E3940" s="25" t="s">
        <v>7533</v>
      </c>
      <c r="F3940" s="25" t="s">
        <v>16350</v>
      </c>
      <c r="G3940" s="25" t="s">
        <v>16351</v>
      </c>
      <c r="H3940" s="21">
        <v>1792.65</v>
      </c>
      <c r="I3940" s="25" t="s">
        <v>7296</v>
      </c>
      <c r="J3940" s="25" t="s">
        <v>7288</v>
      </c>
      <c r="K3940" s="25" t="s">
        <v>7289</v>
      </c>
      <c r="L3940" s="25" t="s">
        <v>7259</v>
      </c>
      <c r="M3940" s="21">
        <v>1792.65</v>
      </c>
      <c r="N3940" s="21">
        <v>1792.65</v>
      </c>
      <c r="O3940" s="21">
        <v>0</v>
      </c>
      <c r="P3940" s="21">
        <v>1792.65</v>
      </c>
      <c r="Q3940" s="25" t="s">
        <v>7536</v>
      </c>
      <c r="R3940" s="1" t="str">
        <f t="shared" si="70"/>
        <v>ST10223</v>
      </c>
      <c r="S3940" t="str">
        <f>VLOOKUP(R3940,Data!$C$2:$D$261,2,0)</f>
        <v>Green Falls Landing</v>
      </c>
      <c r="T3940">
        <f>COUNTIF('Feb 2022'!A:A,D3940)+COUNTIF('Mar 2022'!A:A,D3940)+COUNTIF('Apr 2022'!A:A,D3940)+COUNTIF('May 2022'!A:A,D3940)+COUNTIF('June 2022'!A:A,D3940)+COUNTIF('July 2022'!A:A,D3940)+COUNTIF('Aug 2022'!A:A,D3940)+COUNTIF('Sep 2022'!A:A,D3940)+COUNTIF('Oct 2022'!A:A,D3940)+COUNTIF('Dec 2022'!A:A,D3940)</f>
        <v>1</v>
      </c>
      <c r="U3940" t="str">
        <f>VLOOKUP(Q3940,'Capital Lookup'!A:B,2,FALSE)</f>
        <v>No</v>
      </c>
      <c r="V3940" s="2">
        <f>IFERROR(VLOOKUP(LEFT(F3940,10),'Find Purchase Orders'!B:J,9,FALSE),"")</f>
        <v>44781</v>
      </c>
      <c r="W3940" s="25" t="s">
        <v>7261</v>
      </c>
    </row>
    <row r="3941" spans="1:23" hidden="1">
      <c r="A3941" s="25" t="s">
        <v>7530</v>
      </c>
      <c r="B3941" s="25" t="s">
        <v>7531</v>
      </c>
      <c r="C3941" s="25"/>
      <c r="D3941" s="25" t="s">
        <v>5816</v>
      </c>
      <c r="E3941" s="25" t="s">
        <v>7533</v>
      </c>
      <c r="F3941" s="25" t="s">
        <v>16352</v>
      </c>
      <c r="G3941" s="25" t="s">
        <v>16353</v>
      </c>
      <c r="H3941" s="21">
        <v>1792.65</v>
      </c>
      <c r="I3941" s="25" t="s">
        <v>7296</v>
      </c>
      <c r="J3941" s="25" t="s">
        <v>7288</v>
      </c>
      <c r="K3941" s="25" t="s">
        <v>7289</v>
      </c>
      <c r="L3941" s="25" t="s">
        <v>7259</v>
      </c>
      <c r="M3941" s="21">
        <v>1792.65</v>
      </c>
      <c r="N3941" s="21">
        <v>1792.65</v>
      </c>
      <c r="O3941" s="21">
        <v>0</v>
      </c>
      <c r="P3941" s="21">
        <v>1792.65</v>
      </c>
      <c r="Q3941" s="25" t="s">
        <v>7536</v>
      </c>
      <c r="R3941" s="1" t="str">
        <f t="shared" si="70"/>
        <v>ST10223</v>
      </c>
      <c r="S3941" t="str">
        <f>VLOOKUP(R3941,Data!$C$2:$D$261,2,0)</f>
        <v>Green Falls Landing</v>
      </c>
      <c r="T3941">
        <f>COUNTIF('Feb 2022'!A:A,D3941)+COUNTIF('Mar 2022'!A:A,D3941)+COUNTIF('Apr 2022'!A:A,D3941)+COUNTIF('May 2022'!A:A,D3941)+COUNTIF('June 2022'!A:A,D3941)+COUNTIF('July 2022'!A:A,D3941)+COUNTIF('Aug 2022'!A:A,D3941)+COUNTIF('Sep 2022'!A:A,D3941)+COUNTIF('Oct 2022'!A:A,D3941)+COUNTIF('Dec 2022'!A:A,D3941)</f>
        <v>1</v>
      </c>
      <c r="U3941" t="str">
        <f>VLOOKUP(Q3941,'Capital Lookup'!A:B,2,FALSE)</f>
        <v>No</v>
      </c>
      <c r="V3941" s="2">
        <f>IFERROR(VLOOKUP(LEFT(F3941,10),'Find Purchase Orders'!B:J,9,FALSE),"")</f>
        <v>44781</v>
      </c>
      <c r="W3941" s="25" t="s">
        <v>7261</v>
      </c>
    </row>
    <row r="3942" spans="1:23" hidden="1">
      <c r="A3942" s="25" t="s">
        <v>7261</v>
      </c>
      <c r="B3942" s="25" t="s">
        <v>8442</v>
      </c>
      <c r="C3942" s="25" t="s">
        <v>7282</v>
      </c>
      <c r="D3942" s="25" t="s">
        <v>5817</v>
      </c>
      <c r="E3942" s="25" t="s">
        <v>9352</v>
      </c>
      <c r="F3942" s="25" t="s">
        <v>16354</v>
      </c>
      <c r="G3942" s="25" t="s">
        <v>6357</v>
      </c>
      <c r="H3942" s="21">
        <v>4872.6400000000003</v>
      </c>
      <c r="I3942" s="25" t="s">
        <v>7296</v>
      </c>
      <c r="J3942" s="25" t="s">
        <v>7288</v>
      </c>
      <c r="K3942" s="25" t="s">
        <v>7262</v>
      </c>
      <c r="L3942" s="25" t="s">
        <v>7259</v>
      </c>
      <c r="M3942" s="21">
        <v>4872.6400000000003</v>
      </c>
      <c r="N3942" s="22">
        <v>0</v>
      </c>
      <c r="O3942" s="21">
        <v>4872.6400000000003</v>
      </c>
      <c r="P3942" s="21">
        <v>4872.6400000000003</v>
      </c>
      <c r="Q3942" s="25" t="s">
        <v>9355</v>
      </c>
      <c r="R3942" s="1" t="str">
        <f t="shared" si="70"/>
        <v>ST10056</v>
      </c>
      <c r="S3942" t="str">
        <f>VLOOKUP(R3942,Data!$C$2:$D$261,2,0)</f>
        <v>The Kensington Victoria</v>
      </c>
      <c r="T3942">
        <f>COUNTIF('Feb 2022'!A:A,D3942)+COUNTIF('Mar 2022'!A:A,D3942)+COUNTIF('Apr 2022'!A:A,D3942)+COUNTIF('May 2022'!A:A,D3942)+COUNTIF('June 2022'!A:A,D3942)+COUNTIF('July 2022'!A:A,D3942)+COUNTIF('Aug 2022'!A:A,D3942)+COUNTIF('Sep 2022'!A:A,D3942)+COUNTIF('Oct 2022'!A:A,D3942)+COUNTIF('Dec 2022'!A:A,D3942)</f>
        <v>1</v>
      </c>
      <c r="U3942" t="str">
        <f>VLOOKUP(Q3942,'Capital Lookup'!A:B,2,FALSE)</f>
        <v>No</v>
      </c>
      <c r="V3942" s="2">
        <f>IFERROR(VLOOKUP(LEFT(F3942,10),'Find Purchase Orders'!B:J,9,FALSE),"")</f>
        <v>44781</v>
      </c>
      <c r="W3942" s="25" t="s">
        <v>7261</v>
      </c>
    </row>
    <row r="3943" spans="1:23" hidden="1">
      <c r="A3943" s="25" t="s">
        <v>7261</v>
      </c>
      <c r="B3943" s="25" t="s">
        <v>8442</v>
      </c>
      <c r="C3943" s="25" t="s">
        <v>7282</v>
      </c>
      <c r="D3943" s="25" t="s">
        <v>5817</v>
      </c>
      <c r="E3943" s="25" t="s">
        <v>9352</v>
      </c>
      <c r="F3943" s="25" t="s">
        <v>16355</v>
      </c>
      <c r="G3943" s="25" t="s">
        <v>16356</v>
      </c>
      <c r="H3943" s="21">
        <v>1297.33</v>
      </c>
      <c r="I3943" s="25" t="s">
        <v>7296</v>
      </c>
      <c r="J3943" s="25" t="s">
        <v>7288</v>
      </c>
      <c r="K3943" s="25" t="s">
        <v>7262</v>
      </c>
      <c r="L3943" s="25" t="s">
        <v>7259</v>
      </c>
      <c r="M3943" s="21">
        <v>1297.33</v>
      </c>
      <c r="N3943" s="22">
        <v>0</v>
      </c>
      <c r="O3943" s="21">
        <v>1297.33</v>
      </c>
      <c r="P3943" s="21">
        <v>1297.33</v>
      </c>
      <c r="Q3943" s="25" t="s">
        <v>9355</v>
      </c>
      <c r="R3943" s="1" t="str">
        <f t="shared" si="70"/>
        <v>ST10056</v>
      </c>
      <c r="S3943" t="str">
        <f>VLOOKUP(R3943,Data!$C$2:$D$261,2,0)</f>
        <v>The Kensington Victoria</v>
      </c>
      <c r="T3943">
        <f>COUNTIF('Feb 2022'!A:A,D3943)+COUNTIF('Mar 2022'!A:A,D3943)+COUNTIF('Apr 2022'!A:A,D3943)+COUNTIF('May 2022'!A:A,D3943)+COUNTIF('June 2022'!A:A,D3943)+COUNTIF('July 2022'!A:A,D3943)+COUNTIF('Aug 2022'!A:A,D3943)+COUNTIF('Sep 2022'!A:A,D3943)+COUNTIF('Oct 2022'!A:A,D3943)+COUNTIF('Dec 2022'!A:A,D3943)</f>
        <v>1</v>
      </c>
      <c r="U3943" t="str">
        <f>VLOOKUP(Q3943,'Capital Lookup'!A:B,2,FALSE)</f>
        <v>No</v>
      </c>
      <c r="V3943" s="2">
        <f>IFERROR(VLOOKUP(LEFT(F3943,10),'Find Purchase Orders'!B:J,9,FALSE),"")</f>
        <v>44781</v>
      </c>
      <c r="W3943" s="25" t="s">
        <v>7261</v>
      </c>
    </row>
    <row r="3944" spans="1:23" hidden="1">
      <c r="A3944" s="25" t="s">
        <v>7261</v>
      </c>
      <c r="B3944" s="25" t="s">
        <v>7417</v>
      </c>
      <c r="C3944" s="25" t="s">
        <v>7282</v>
      </c>
      <c r="D3944" s="25" t="s">
        <v>5818</v>
      </c>
      <c r="E3944" s="25" t="s">
        <v>7419</v>
      </c>
      <c r="F3944" s="25" t="s">
        <v>16357</v>
      </c>
      <c r="G3944" s="25" t="s">
        <v>16358</v>
      </c>
      <c r="H3944" s="21">
        <v>565</v>
      </c>
      <c r="I3944" s="25" t="s">
        <v>7296</v>
      </c>
      <c r="J3944" s="25" t="s">
        <v>7288</v>
      </c>
      <c r="K3944" s="25" t="s">
        <v>7258</v>
      </c>
      <c r="L3944" s="25" t="s">
        <v>7259</v>
      </c>
      <c r="M3944" s="21">
        <v>565</v>
      </c>
      <c r="N3944" s="21">
        <v>565</v>
      </c>
      <c r="O3944" s="21">
        <v>0</v>
      </c>
      <c r="P3944" s="21">
        <v>565</v>
      </c>
      <c r="Q3944" s="25" t="s">
        <v>7422</v>
      </c>
      <c r="R3944" s="1" t="str">
        <f t="shared" si="70"/>
        <v>ST10012</v>
      </c>
      <c r="S3944" t="str">
        <f>VLOOKUP(R3944,Data!$C$2:$D$261,2,0)</f>
        <v>Forest Hill Place</v>
      </c>
      <c r="T3944">
        <f>COUNTIF('Feb 2022'!A:A,D3944)+COUNTIF('Mar 2022'!A:A,D3944)+COUNTIF('Apr 2022'!A:A,D3944)+COUNTIF('May 2022'!A:A,D3944)+COUNTIF('June 2022'!A:A,D3944)+COUNTIF('July 2022'!A:A,D3944)+COUNTIF('Aug 2022'!A:A,D3944)+COUNTIF('Sep 2022'!A:A,D3944)+COUNTIF('Oct 2022'!A:A,D3944)+COUNTIF('Dec 2022'!A:A,D3944)</f>
        <v>1</v>
      </c>
      <c r="U3944" t="str">
        <f>VLOOKUP(Q3944,'Capital Lookup'!A:B,2,FALSE)</f>
        <v>No</v>
      </c>
      <c r="V3944" s="2">
        <f>IFERROR(VLOOKUP(LEFT(F3944,10),'Find Purchase Orders'!B:J,9,FALSE),"")</f>
        <v>44782</v>
      </c>
      <c r="W3944" s="25" t="s">
        <v>7261</v>
      </c>
    </row>
    <row r="3945" spans="1:23" hidden="1">
      <c r="A3945" s="25" t="s">
        <v>7261</v>
      </c>
      <c r="B3945" s="25" t="s">
        <v>7417</v>
      </c>
      <c r="C3945" s="25" t="s">
        <v>7282</v>
      </c>
      <c r="D3945" s="25" t="s">
        <v>5818</v>
      </c>
      <c r="E3945" s="25" t="s">
        <v>7419</v>
      </c>
      <c r="F3945" s="25" t="s">
        <v>16359</v>
      </c>
      <c r="G3945" s="25" t="s">
        <v>16360</v>
      </c>
      <c r="H3945" s="21">
        <v>280.29000000000002</v>
      </c>
      <c r="I3945" s="25" t="s">
        <v>7296</v>
      </c>
      <c r="J3945" s="25" t="s">
        <v>7288</v>
      </c>
      <c r="K3945" s="25" t="s">
        <v>7258</v>
      </c>
      <c r="L3945" s="25" t="s">
        <v>7259</v>
      </c>
      <c r="M3945" s="21">
        <v>280.29000000000002</v>
      </c>
      <c r="N3945" s="21">
        <v>280.29000000000002</v>
      </c>
      <c r="O3945" s="21">
        <v>0</v>
      </c>
      <c r="P3945" s="21">
        <v>280.29000000000002</v>
      </c>
      <c r="Q3945" s="25" t="s">
        <v>7422</v>
      </c>
      <c r="R3945" s="1" t="str">
        <f t="shared" si="70"/>
        <v>ST10012</v>
      </c>
      <c r="S3945" t="str">
        <f>VLOOKUP(R3945,Data!$C$2:$D$261,2,0)</f>
        <v>Forest Hill Place</v>
      </c>
      <c r="T3945">
        <f>COUNTIF('Feb 2022'!A:A,D3945)+COUNTIF('Mar 2022'!A:A,D3945)+COUNTIF('Apr 2022'!A:A,D3945)+COUNTIF('May 2022'!A:A,D3945)+COUNTIF('June 2022'!A:A,D3945)+COUNTIF('July 2022'!A:A,D3945)+COUNTIF('Aug 2022'!A:A,D3945)+COUNTIF('Sep 2022'!A:A,D3945)+COUNTIF('Oct 2022'!A:A,D3945)+COUNTIF('Dec 2022'!A:A,D3945)</f>
        <v>1</v>
      </c>
      <c r="U3945" t="str">
        <f>VLOOKUP(Q3945,'Capital Lookup'!A:B,2,FALSE)</f>
        <v>No</v>
      </c>
      <c r="V3945" s="2">
        <f>IFERROR(VLOOKUP(LEFT(F3945,10),'Find Purchase Orders'!B:J,9,FALSE),"")</f>
        <v>44782</v>
      </c>
      <c r="W3945" s="25" t="s">
        <v>7261</v>
      </c>
    </row>
    <row r="3946" spans="1:23" hidden="1">
      <c r="A3946" s="25" t="s">
        <v>7261</v>
      </c>
      <c r="B3946" s="25" t="s">
        <v>7417</v>
      </c>
      <c r="C3946" s="25" t="s">
        <v>7282</v>
      </c>
      <c r="D3946" s="25" t="s">
        <v>5818</v>
      </c>
      <c r="E3946" s="25" t="s">
        <v>7419</v>
      </c>
      <c r="F3946" s="25" t="s">
        <v>16361</v>
      </c>
      <c r="G3946" s="25" t="s">
        <v>16362</v>
      </c>
      <c r="H3946" s="21">
        <v>5942.34</v>
      </c>
      <c r="I3946" s="25" t="s">
        <v>7296</v>
      </c>
      <c r="J3946" s="25" t="s">
        <v>7288</v>
      </c>
      <c r="K3946" s="25" t="s">
        <v>7262</v>
      </c>
      <c r="L3946" s="25" t="s">
        <v>7259</v>
      </c>
      <c r="M3946" s="21">
        <v>5942.34</v>
      </c>
      <c r="N3946" s="21">
        <v>5942.34</v>
      </c>
      <c r="O3946" s="21">
        <v>0</v>
      </c>
      <c r="P3946" s="21">
        <v>5942.34</v>
      </c>
      <c r="Q3946" s="25" t="s">
        <v>7422</v>
      </c>
      <c r="R3946" s="1" t="str">
        <f t="shared" si="70"/>
        <v>ST10012</v>
      </c>
      <c r="S3946" t="str">
        <f>VLOOKUP(R3946,Data!$C$2:$D$261,2,0)</f>
        <v>Forest Hill Place</v>
      </c>
      <c r="T3946">
        <f>COUNTIF('Feb 2022'!A:A,D3946)+COUNTIF('Mar 2022'!A:A,D3946)+COUNTIF('Apr 2022'!A:A,D3946)+COUNTIF('May 2022'!A:A,D3946)+COUNTIF('June 2022'!A:A,D3946)+COUNTIF('July 2022'!A:A,D3946)+COUNTIF('Aug 2022'!A:A,D3946)+COUNTIF('Sep 2022'!A:A,D3946)+COUNTIF('Oct 2022'!A:A,D3946)+COUNTIF('Dec 2022'!A:A,D3946)</f>
        <v>1</v>
      </c>
      <c r="U3946" t="str">
        <f>VLOOKUP(Q3946,'Capital Lookup'!A:B,2,FALSE)</f>
        <v>No</v>
      </c>
      <c r="V3946" s="2">
        <f>IFERROR(VLOOKUP(LEFT(F3946,10),'Find Purchase Orders'!B:J,9,FALSE),"")</f>
        <v>44782</v>
      </c>
      <c r="W3946" s="25" t="s">
        <v>7261</v>
      </c>
    </row>
    <row r="3947" spans="1:23" hidden="1">
      <c r="A3947" s="25" t="s">
        <v>7261</v>
      </c>
      <c r="B3947" s="25" t="s">
        <v>7417</v>
      </c>
      <c r="C3947" s="25" t="s">
        <v>7282</v>
      </c>
      <c r="D3947" s="25" t="s">
        <v>5818</v>
      </c>
      <c r="E3947" s="25" t="s">
        <v>7419</v>
      </c>
      <c r="F3947" s="25" t="s">
        <v>16363</v>
      </c>
      <c r="G3947" s="25" t="s">
        <v>16364</v>
      </c>
      <c r="H3947" s="21">
        <v>904</v>
      </c>
      <c r="I3947" s="25" t="s">
        <v>7296</v>
      </c>
      <c r="J3947" s="25" t="s">
        <v>7288</v>
      </c>
      <c r="K3947" s="25" t="s">
        <v>7262</v>
      </c>
      <c r="L3947" s="25" t="s">
        <v>7259</v>
      </c>
      <c r="M3947" s="21">
        <v>904</v>
      </c>
      <c r="N3947" s="21">
        <v>904</v>
      </c>
      <c r="O3947" s="21">
        <v>0</v>
      </c>
      <c r="P3947" s="21">
        <v>904</v>
      </c>
      <c r="Q3947" s="25" t="s">
        <v>7422</v>
      </c>
      <c r="R3947" s="1" t="str">
        <f t="shared" si="70"/>
        <v>ST10012</v>
      </c>
      <c r="S3947" t="str">
        <f>VLOOKUP(R3947,Data!$C$2:$D$261,2,0)</f>
        <v>Forest Hill Place</v>
      </c>
      <c r="T3947">
        <f>COUNTIF('Feb 2022'!A:A,D3947)+COUNTIF('Mar 2022'!A:A,D3947)+COUNTIF('Apr 2022'!A:A,D3947)+COUNTIF('May 2022'!A:A,D3947)+COUNTIF('June 2022'!A:A,D3947)+COUNTIF('July 2022'!A:A,D3947)+COUNTIF('Aug 2022'!A:A,D3947)+COUNTIF('Sep 2022'!A:A,D3947)+COUNTIF('Oct 2022'!A:A,D3947)+COUNTIF('Dec 2022'!A:A,D3947)</f>
        <v>1</v>
      </c>
      <c r="U3947" t="str">
        <f>VLOOKUP(Q3947,'Capital Lookup'!A:B,2,FALSE)</f>
        <v>No</v>
      </c>
      <c r="V3947" s="2">
        <f>IFERROR(VLOOKUP(LEFT(F3947,10),'Find Purchase Orders'!B:J,9,FALSE),"")</f>
        <v>44782</v>
      </c>
      <c r="W3947" s="25" t="s">
        <v>7261</v>
      </c>
    </row>
    <row r="3948" spans="1:23" hidden="1">
      <c r="A3948" s="25" t="s">
        <v>7261</v>
      </c>
      <c r="B3948" s="25" t="s">
        <v>7281</v>
      </c>
      <c r="C3948" s="25" t="s">
        <v>7282</v>
      </c>
      <c r="D3948" s="25" t="s">
        <v>16365</v>
      </c>
      <c r="E3948" s="25" t="s">
        <v>7284</v>
      </c>
      <c r="H3948" s="21">
        <v>1923.55</v>
      </c>
      <c r="I3948" s="25" t="s">
        <v>7257</v>
      </c>
      <c r="K3948" s="25" t="s">
        <v>8155</v>
      </c>
      <c r="L3948" s="25" t="s">
        <v>7647</v>
      </c>
      <c r="M3948" s="22">
        <v>0</v>
      </c>
      <c r="N3948" s="22">
        <v>0</v>
      </c>
      <c r="O3948" s="21">
        <v>0</v>
      </c>
      <c r="P3948" s="21">
        <v>221.29</v>
      </c>
      <c r="Q3948" s="25"/>
      <c r="R3948" s="1" t="str">
        <f t="shared" si="70"/>
        <v>ST10014</v>
      </c>
      <c r="S3948" t="str">
        <f>VLOOKUP(R3948,Data!$C$2:$D$261,2,0)</f>
        <v>Bradgate Arms</v>
      </c>
      <c r="T3948">
        <f>COUNTIF('Feb 2022'!A:A,D3948)+COUNTIF('Mar 2022'!A:A,D3948)+COUNTIF('Apr 2022'!A:A,D3948)+COUNTIF('May 2022'!A:A,D3948)+COUNTIF('June 2022'!A:A,D3948)+COUNTIF('July 2022'!A:A,D3948)+COUNTIF('Aug 2022'!A:A,D3948)+COUNTIF('Sep 2022'!A:A,D3948)+COUNTIF('Oct 2022'!A:A,D3948)+COUNTIF('Dec 2022'!A:A,D3948)</f>
        <v>0</v>
      </c>
      <c r="U3948" t="e">
        <f>VLOOKUP(Q3948,'Capital Lookup'!A:B,2,FALSE)</f>
        <v>#N/A</v>
      </c>
      <c r="V3948" s="2" t="str">
        <f>IFERROR(VLOOKUP(LEFT(F3948,10),'Find Purchase Orders'!B:J,9,FALSE),"")</f>
        <v/>
      </c>
      <c r="W3948" s="25" t="s">
        <v>7261</v>
      </c>
    </row>
    <row r="3949" spans="1:23" hidden="1">
      <c r="A3949" s="25" t="s">
        <v>7269</v>
      </c>
      <c r="B3949" s="25" t="s">
        <v>7615</v>
      </c>
      <c r="C3949" s="25"/>
      <c r="D3949" s="25" t="s">
        <v>16366</v>
      </c>
      <c r="E3949" s="25" t="s">
        <v>7492</v>
      </c>
      <c r="F3949" s="25" t="s">
        <v>16367</v>
      </c>
      <c r="G3949" s="25" t="s">
        <v>16368</v>
      </c>
      <c r="H3949" s="21">
        <v>37595.1</v>
      </c>
      <c r="I3949" s="25" t="s">
        <v>7296</v>
      </c>
      <c r="J3949" s="25" t="s">
        <v>7288</v>
      </c>
      <c r="K3949" s="25" t="s">
        <v>7495</v>
      </c>
      <c r="L3949" s="25" t="s">
        <v>7808</v>
      </c>
      <c r="M3949" s="21">
        <v>37595.1</v>
      </c>
      <c r="N3949" s="21">
        <v>37595.1</v>
      </c>
      <c r="O3949" s="21">
        <v>0</v>
      </c>
      <c r="P3949" s="21">
        <v>37595.1</v>
      </c>
      <c r="Q3949" s="25" t="s">
        <v>7943</v>
      </c>
      <c r="R3949" s="1" t="str">
        <f t="shared" si="70"/>
        <v>ST10334</v>
      </c>
      <c r="S3949" t="str">
        <f>VLOOKUP(R3949,Data!$C$2:$D$261,2,0)</f>
        <v>Humber Valley Terrace</v>
      </c>
      <c r="T3949">
        <f>COUNTIF('Feb 2022'!A:A,D3949)+COUNTIF('Mar 2022'!A:A,D3949)+COUNTIF('Apr 2022'!A:A,D3949)+COUNTIF('May 2022'!A:A,D3949)+COUNTIF('June 2022'!A:A,D3949)+COUNTIF('July 2022'!A:A,D3949)+COUNTIF('Aug 2022'!A:A,D3949)+COUNTIF('Sep 2022'!A:A,D3949)+COUNTIF('Oct 2022'!A:A,D3949)+COUNTIF('Dec 2022'!A:A,D3949)</f>
        <v>0</v>
      </c>
      <c r="U3949" t="str">
        <f>VLOOKUP(Q3949,'Capital Lookup'!A:B,2,FALSE)</f>
        <v>Yes</v>
      </c>
      <c r="V3949" s="2">
        <f>IFERROR(VLOOKUP(LEFT(F3949,10),'Find Purchase Orders'!B:J,9,FALSE),"")</f>
        <v>44789</v>
      </c>
      <c r="W3949" s="25" t="s">
        <v>7261</v>
      </c>
    </row>
    <row r="3950" spans="1:23" hidden="1">
      <c r="A3950" s="25" t="s">
        <v>7269</v>
      </c>
      <c r="B3950" s="25" t="s">
        <v>8259</v>
      </c>
      <c r="C3950" s="25" t="s">
        <v>8260</v>
      </c>
      <c r="D3950" s="25" t="s">
        <v>16369</v>
      </c>
      <c r="E3950" s="25" t="s">
        <v>12150</v>
      </c>
      <c r="F3950" s="25" t="s">
        <v>16370</v>
      </c>
      <c r="G3950" s="25" t="s">
        <v>16371</v>
      </c>
      <c r="H3950" s="21">
        <v>29380</v>
      </c>
      <c r="I3950" s="25" t="s">
        <v>7339</v>
      </c>
      <c r="J3950" s="25" t="s">
        <v>7288</v>
      </c>
      <c r="K3950" s="25" t="s">
        <v>8265</v>
      </c>
      <c r="L3950" s="25" t="s">
        <v>12153</v>
      </c>
      <c r="M3950" s="21">
        <v>29380</v>
      </c>
      <c r="N3950" s="21">
        <v>13560</v>
      </c>
      <c r="O3950" s="21">
        <v>15820</v>
      </c>
      <c r="P3950" s="21">
        <v>15380</v>
      </c>
      <c r="Q3950" s="25" t="s">
        <v>12154</v>
      </c>
      <c r="R3950" s="1" t="str">
        <f t="shared" si="70"/>
        <v>ST10260</v>
      </c>
      <c r="S3950" t="str">
        <f>VLOOKUP(R3950,Data!$C$2:$D$261,2,0)</f>
        <v>Support Office</v>
      </c>
      <c r="T3950">
        <f>COUNTIF('Feb 2022'!A:A,D3950)+COUNTIF('Mar 2022'!A:A,D3950)+COUNTIF('Apr 2022'!A:A,D3950)+COUNTIF('May 2022'!A:A,D3950)+COUNTIF('June 2022'!A:A,D3950)+COUNTIF('July 2022'!A:A,D3950)+COUNTIF('Aug 2022'!A:A,D3950)+COUNTIF('Sep 2022'!A:A,D3950)+COUNTIF('Oct 2022'!A:A,D3950)+COUNTIF('Dec 2022'!A:A,D3950)</f>
        <v>0</v>
      </c>
      <c r="U3950" t="str">
        <f>VLOOKUP(Q3950,'Capital Lookup'!A:B,2,FALSE)</f>
        <v>Yes</v>
      </c>
      <c r="V3950" s="2">
        <f>IFERROR(VLOOKUP(LEFT(F3950,10),'Find Purchase Orders'!B:J,9,FALSE),"")</f>
        <v>44778</v>
      </c>
      <c r="W3950" s="25" t="s">
        <v>7261</v>
      </c>
    </row>
    <row r="3951" spans="1:23" hidden="1">
      <c r="A3951" s="25" t="s">
        <v>7478</v>
      </c>
      <c r="B3951" s="25" t="s">
        <v>7950</v>
      </c>
      <c r="C3951" s="25" t="s">
        <v>7587</v>
      </c>
      <c r="D3951" s="25" t="s">
        <v>16372</v>
      </c>
      <c r="E3951" s="25" t="s">
        <v>7492</v>
      </c>
      <c r="F3951" s="25" t="s">
        <v>16373</v>
      </c>
      <c r="G3951" s="25" t="s">
        <v>16374</v>
      </c>
      <c r="H3951" s="21">
        <v>32990.35</v>
      </c>
      <c r="I3951" s="25" t="s">
        <v>7296</v>
      </c>
      <c r="J3951" s="25" t="s">
        <v>7288</v>
      </c>
      <c r="K3951" s="25" t="s">
        <v>7495</v>
      </c>
      <c r="L3951" s="25" t="s">
        <v>7808</v>
      </c>
      <c r="M3951" s="21">
        <v>32990.35</v>
      </c>
      <c r="N3951" s="22">
        <v>0</v>
      </c>
      <c r="O3951" s="21">
        <v>32990.35</v>
      </c>
      <c r="P3951" s="21">
        <v>32990.35</v>
      </c>
      <c r="Q3951" s="25" t="s">
        <v>7952</v>
      </c>
      <c r="R3951" s="1" t="str">
        <f t="shared" si="70"/>
        <v>ST10171</v>
      </c>
      <c r="S3951" t="str">
        <f>VLOOKUP(R3951,Data!$C$2:$D$261,2,0)</f>
        <v>McGarrell Place</v>
      </c>
      <c r="T3951">
        <f>COUNTIF('Feb 2022'!A:A,D3951)+COUNTIF('Mar 2022'!A:A,D3951)+COUNTIF('Apr 2022'!A:A,D3951)+COUNTIF('May 2022'!A:A,D3951)+COUNTIF('June 2022'!A:A,D3951)+COUNTIF('July 2022'!A:A,D3951)+COUNTIF('Aug 2022'!A:A,D3951)+COUNTIF('Sep 2022'!A:A,D3951)+COUNTIF('Oct 2022'!A:A,D3951)+COUNTIF('Dec 2022'!A:A,D3951)</f>
        <v>0</v>
      </c>
      <c r="U3951" t="str">
        <f>VLOOKUP(Q3951,'Capital Lookup'!A:B,2,FALSE)</f>
        <v>Yes</v>
      </c>
      <c r="V3951" s="2">
        <f>IFERROR(VLOOKUP(LEFT(F3951,10),'Find Purchase Orders'!B:J,9,FALSE),"")</f>
        <v>44777</v>
      </c>
      <c r="W3951" s="25" t="s">
        <v>7261</v>
      </c>
    </row>
    <row r="3952" spans="1:23" hidden="1">
      <c r="A3952" s="25" t="s">
        <v>7269</v>
      </c>
      <c r="B3952" s="25" t="s">
        <v>7965</v>
      </c>
      <c r="C3952" s="25" t="s">
        <v>7271</v>
      </c>
      <c r="D3952" s="25" t="s">
        <v>16375</v>
      </c>
      <c r="E3952" s="25" t="s">
        <v>7492</v>
      </c>
      <c r="H3952" s="21">
        <v>17492.400000000001</v>
      </c>
      <c r="I3952" s="25" t="s">
        <v>7257</v>
      </c>
      <c r="K3952" s="25" t="s">
        <v>7495</v>
      </c>
      <c r="L3952" s="25" t="s">
        <v>7808</v>
      </c>
      <c r="M3952" s="22">
        <v>0</v>
      </c>
      <c r="N3952" s="22">
        <v>0</v>
      </c>
      <c r="O3952" s="21">
        <v>0</v>
      </c>
      <c r="P3952" s="21">
        <v>2012.4</v>
      </c>
      <c r="Q3952" s="25" t="s">
        <v>7967</v>
      </c>
      <c r="R3952" s="1" t="str">
        <f t="shared" si="70"/>
        <v>ST10190</v>
      </c>
      <c r="S3952" t="str">
        <f>VLOOKUP(R3952,Data!$C$2:$D$261,2,0)</f>
        <v>Trillium Court</v>
      </c>
      <c r="T3952">
        <f>COUNTIF('Feb 2022'!A:A,D3952)+COUNTIF('Mar 2022'!A:A,D3952)+COUNTIF('Apr 2022'!A:A,D3952)+COUNTIF('May 2022'!A:A,D3952)+COUNTIF('June 2022'!A:A,D3952)+COUNTIF('July 2022'!A:A,D3952)+COUNTIF('Aug 2022'!A:A,D3952)+COUNTIF('Sep 2022'!A:A,D3952)+COUNTIF('Oct 2022'!A:A,D3952)+COUNTIF('Dec 2022'!A:A,D3952)</f>
        <v>0</v>
      </c>
      <c r="U3952" t="str">
        <f>VLOOKUP(Q3952,'Capital Lookup'!A:B,2,FALSE)</f>
        <v>Yes</v>
      </c>
      <c r="V3952" s="2" t="str">
        <f>IFERROR(VLOOKUP(LEFT(F3952,10),'Find Purchase Orders'!B:J,9,FALSE),"")</f>
        <v/>
      </c>
      <c r="W3952" s="25" t="s">
        <v>7261</v>
      </c>
    </row>
    <row r="3953" spans="1:23" hidden="1">
      <c r="A3953" s="25" t="s">
        <v>7261</v>
      </c>
      <c r="B3953" s="25" t="s">
        <v>9338</v>
      </c>
      <c r="C3953" s="25" t="s">
        <v>7264</v>
      </c>
      <c r="D3953" s="25" t="s">
        <v>5819</v>
      </c>
      <c r="E3953" s="25" t="s">
        <v>9339</v>
      </c>
      <c r="F3953" s="25" t="s">
        <v>16376</v>
      </c>
      <c r="G3953" s="25" t="s">
        <v>9008</v>
      </c>
      <c r="H3953" s="21">
        <v>7085.11</v>
      </c>
      <c r="I3953" s="25" t="s">
        <v>7296</v>
      </c>
      <c r="J3953" s="25" t="s">
        <v>7288</v>
      </c>
      <c r="K3953" s="25" t="s">
        <v>7262</v>
      </c>
      <c r="L3953" s="25" t="s">
        <v>7259</v>
      </c>
      <c r="M3953" s="21">
        <v>7085.11</v>
      </c>
      <c r="N3953" s="21">
        <v>7205.73</v>
      </c>
      <c r="O3953" s="21">
        <v>-120.62</v>
      </c>
      <c r="P3953" s="21">
        <v>7085.11</v>
      </c>
      <c r="Q3953" s="25" t="s">
        <v>9341</v>
      </c>
      <c r="R3953" s="1" t="str">
        <f t="shared" si="70"/>
        <v>ST10008</v>
      </c>
      <c r="S3953" t="str">
        <f>VLOOKUP(R3953,Data!$C$2:$D$261,2,0)</f>
        <v>Trafalgar Lodge</v>
      </c>
      <c r="T3953">
        <f>COUNTIF('Feb 2022'!A:A,D3953)+COUNTIF('Mar 2022'!A:A,D3953)+COUNTIF('Apr 2022'!A:A,D3953)+COUNTIF('May 2022'!A:A,D3953)+COUNTIF('June 2022'!A:A,D3953)+COUNTIF('July 2022'!A:A,D3953)+COUNTIF('Aug 2022'!A:A,D3953)+COUNTIF('Sep 2022'!A:A,D3953)+COUNTIF('Oct 2022'!A:A,D3953)+COUNTIF('Dec 2022'!A:A,D3953)</f>
        <v>1</v>
      </c>
      <c r="U3953" t="str">
        <f>VLOOKUP(Q3953,'Capital Lookup'!A:B,2,FALSE)</f>
        <v>No</v>
      </c>
      <c r="V3953" s="2">
        <f>IFERROR(VLOOKUP(LEFT(F3953,10),'Find Purchase Orders'!B:J,9,FALSE),"")</f>
        <v>44781</v>
      </c>
      <c r="W3953" s="25" t="s">
        <v>7261</v>
      </c>
    </row>
    <row r="3954" spans="1:23" hidden="1">
      <c r="A3954" s="25" t="s">
        <v>7261</v>
      </c>
      <c r="B3954" s="25" t="s">
        <v>9338</v>
      </c>
      <c r="C3954" s="25" t="s">
        <v>7264</v>
      </c>
      <c r="D3954" s="25" t="s">
        <v>5798</v>
      </c>
      <c r="E3954" s="25" t="s">
        <v>9339</v>
      </c>
      <c r="F3954" s="25" t="s">
        <v>16377</v>
      </c>
      <c r="G3954" s="25" t="s">
        <v>16378</v>
      </c>
      <c r="H3954" s="21">
        <v>1412.5</v>
      </c>
      <c r="I3954" s="25" t="s">
        <v>7296</v>
      </c>
      <c r="J3954" s="25" t="s">
        <v>7288</v>
      </c>
      <c r="K3954" s="25" t="s">
        <v>7289</v>
      </c>
      <c r="L3954" s="25" t="s">
        <v>7259</v>
      </c>
      <c r="M3954" s="21">
        <v>1412.5</v>
      </c>
      <c r="N3954" s="21">
        <v>1412.5</v>
      </c>
      <c r="O3954" s="21">
        <v>0</v>
      </c>
      <c r="P3954" s="21">
        <v>1412.5</v>
      </c>
      <c r="Q3954" s="25" t="s">
        <v>9341</v>
      </c>
      <c r="R3954" s="1" t="str">
        <f t="shared" si="70"/>
        <v>ST10008</v>
      </c>
      <c r="S3954" t="str">
        <f>VLOOKUP(R3954,Data!$C$2:$D$261,2,0)</f>
        <v>Trafalgar Lodge</v>
      </c>
      <c r="T3954">
        <f>COUNTIF('Feb 2022'!A:A,D3954)+COUNTIF('Mar 2022'!A:A,D3954)+COUNTIF('Apr 2022'!A:A,D3954)+COUNTIF('May 2022'!A:A,D3954)+COUNTIF('June 2022'!A:A,D3954)+COUNTIF('July 2022'!A:A,D3954)+COUNTIF('Aug 2022'!A:A,D3954)+COUNTIF('Sep 2022'!A:A,D3954)+COUNTIF('Oct 2022'!A:A,D3954)+COUNTIF('Dec 2022'!A:A,D3954)</f>
        <v>1</v>
      </c>
      <c r="U3954" t="str">
        <f>VLOOKUP(Q3954,'Capital Lookup'!A:B,2,FALSE)</f>
        <v>No</v>
      </c>
      <c r="V3954" s="2">
        <f>IFERROR(VLOOKUP(LEFT(F3954,10),'Find Purchase Orders'!B:J,9,FALSE),"")</f>
        <v>44776</v>
      </c>
      <c r="W3954" s="25" t="s">
        <v>7261</v>
      </c>
    </row>
    <row r="3955" spans="1:23" hidden="1">
      <c r="A3955" s="25" t="s">
        <v>7425</v>
      </c>
      <c r="B3955" s="25" t="s">
        <v>8178</v>
      </c>
      <c r="C3955" s="25" t="s">
        <v>7271</v>
      </c>
      <c r="D3955" s="25" t="s">
        <v>5820</v>
      </c>
      <c r="E3955" s="25" t="s">
        <v>15073</v>
      </c>
      <c r="F3955" s="25" t="s">
        <v>16379</v>
      </c>
      <c r="G3955" s="25" t="s">
        <v>16380</v>
      </c>
      <c r="H3955" s="21">
        <v>4486.8100000000004</v>
      </c>
      <c r="I3955" s="25" t="s">
        <v>7296</v>
      </c>
      <c r="J3955" s="25" t="s">
        <v>7288</v>
      </c>
      <c r="K3955" s="25" t="s">
        <v>7262</v>
      </c>
      <c r="L3955" s="25" t="s">
        <v>7259</v>
      </c>
      <c r="M3955" s="21">
        <v>4486.8100000000004</v>
      </c>
      <c r="N3955" s="21">
        <v>4486.8100000000004</v>
      </c>
      <c r="O3955" s="21">
        <v>0</v>
      </c>
      <c r="P3955" s="21">
        <v>4486.8100000000004</v>
      </c>
      <c r="Q3955" s="25" t="s">
        <v>16330</v>
      </c>
      <c r="R3955" s="1" t="str">
        <f t="shared" si="70"/>
        <v>ST10183</v>
      </c>
      <c r="S3955" t="str">
        <f>VLOOKUP(R3955,Data!$C$2:$D$261,2,0)</f>
        <v>Brierwood Gardens</v>
      </c>
      <c r="T3955">
        <f>COUNTIF('Feb 2022'!A:A,D3955)+COUNTIF('Mar 2022'!A:A,D3955)+COUNTIF('Apr 2022'!A:A,D3955)+COUNTIF('May 2022'!A:A,D3955)+COUNTIF('June 2022'!A:A,D3955)+COUNTIF('July 2022'!A:A,D3955)+COUNTIF('Aug 2022'!A:A,D3955)+COUNTIF('Sep 2022'!A:A,D3955)+COUNTIF('Oct 2022'!A:A,D3955)+COUNTIF('Dec 2022'!A:A,D3955)</f>
        <v>1</v>
      </c>
      <c r="U3955" t="str">
        <f>VLOOKUP(Q3955,'Capital Lookup'!A:B,2,FALSE)</f>
        <v>No</v>
      </c>
      <c r="V3955" s="2">
        <f>IFERROR(VLOOKUP(LEFT(F3955,10),'Find Purchase Orders'!B:J,9,FALSE),"")</f>
        <v>44782</v>
      </c>
      <c r="W3955" s="25" t="s">
        <v>7261</v>
      </c>
    </row>
    <row r="3956" spans="1:23" hidden="1">
      <c r="A3956" s="25" t="s">
        <v>7425</v>
      </c>
      <c r="B3956" s="25" t="s">
        <v>8178</v>
      </c>
      <c r="C3956" s="25" t="s">
        <v>7271</v>
      </c>
      <c r="D3956" s="25" t="s">
        <v>5820</v>
      </c>
      <c r="E3956" s="25" t="s">
        <v>15073</v>
      </c>
      <c r="F3956" s="25" t="s">
        <v>16381</v>
      </c>
      <c r="G3956" s="25" t="s">
        <v>8212</v>
      </c>
      <c r="H3956" s="21">
        <v>406.8</v>
      </c>
      <c r="I3956" s="25" t="s">
        <v>7296</v>
      </c>
      <c r="J3956" s="25" t="s">
        <v>7288</v>
      </c>
      <c r="K3956" s="25" t="s">
        <v>7262</v>
      </c>
      <c r="L3956" s="25" t="s">
        <v>7259</v>
      </c>
      <c r="M3956" s="21">
        <v>406.8</v>
      </c>
      <c r="N3956" s="21">
        <v>406.8</v>
      </c>
      <c r="O3956" s="21">
        <v>0</v>
      </c>
      <c r="P3956" s="21">
        <v>406.8</v>
      </c>
      <c r="Q3956" s="25" t="s">
        <v>16330</v>
      </c>
      <c r="R3956" s="1" t="str">
        <f t="shared" si="70"/>
        <v>ST10183</v>
      </c>
      <c r="S3956" t="str">
        <f>VLOOKUP(R3956,Data!$C$2:$D$261,2,0)</f>
        <v>Brierwood Gardens</v>
      </c>
      <c r="T3956">
        <f>COUNTIF('Feb 2022'!A:A,D3956)+COUNTIF('Mar 2022'!A:A,D3956)+COUNTIF('Apr 2022'!A:A,D3956)+COUNTIF('May 2022'!A:A,D3956)+COUNTIF('June 2022'!A:A,D3956)+COUNTIF('July 2022'!A:A,D3956)+COUNTIF('Aug 2022'!A:A,D3956)+COUNTIF('Sep 2022'!A:A,D3956)+COUNTIF('Oct 2022'!A:A,D3956)+COUNTIF('Dec 2022'!A:A,D3956)</f>
        <v>1</v>
      </c>
      <c r="U3956" t="str">
        <f>VLOOKUP(Q3956,'Capital Lookup'!A:B,2,FALSE)</f>
        <v>No</v>
      </c>
      <c r="V3956" s="2">
        <f>IFERROR(VLOOKUP(LEFT(F3956,10),'Find Purchase Orders'!B:J,9,FALSE),"")</f>
        <v>44782</v>
      </c>
      <c r="W3956" s="25" t="s">
        <v>7261</v>
      </c>
    </row>
    <row r="3957" spans="1:23" hidden="1">
      <c r="A3957" s="25" t="s">
        <v>7252</v>
      </c>
      <c r="B3957" s="25" t="s">
        <v>8048</v>
      </c>
      <c r="C3957" s="25" t="s">
        <v>7254</v>
      </c>
      <c r="D3957" s="25" t="s">
        <v>5821</v>
      </c>
      <c r="E3957" s="25" t="s">
        <v>7500</v>
      </c>
      <c r="F3957" s="25" t="s">
        <v>16382</v>
      </c>
      <c r="G3957" s="25" t="s">
        <v>16383</v>
      </c>
      <c r="H3957" s="21">
        <v>2990</v>
      </c>
      <c r="I3957" s="25" t="s">
        <v>7296</v>
      </c>
      <c r="J3957" s="25" t="s">
        <v>7288</v>
      </c>
      <c r="K3957" s="25" t="s">
        <v>7640</v>
      </c>
      <c r="L3957" s="25" t="s">
        <v>7763</v>
      </c>
      <c r="M3957" s="21">
        <v>2990</v>
      </c>
      <c r="N3957" s="21">
        <v>3277.5</v>
      </c>
      <c r="O3957" s="21">
        <v>-287.5</v>
      </c>
      <c r="P3957" s="21">
        <v>2990</v>
      </c>
      <c r="Q3957" s="25" t="s">
        <v>16384</v>
      </c>
      <c r="R3957" s="1" t="str">
        <f t="shared" si="70"/>
        <v>ST10051</v>
      </c>
      <c r="S3957" t="str">
        <f>VLOOKUP(R3957,Data!$C$2:$D$261,2,0)</f>
        <v>Cambridge Estates</v>
      </c>
      <c r="T3957">
        <f>COUNTIF('Feb 2022'!A:A,D3957)+COUNTIF('Mar 2022'!A:A,D3957)+COUNTIF('Apr 2022'!A:A,D3957)+COUNTIF('May 2022'!A:A,D3957)+COUNTIF('June 2022'!A:A,D3957)+COUNTIF('July 2022'!A:A,D3957)+COUNTIF('Aug 2022'!A:A,D3957)+COUNTIF('Sep 2022'!A:A,D3957)+COUNTIF('Oct 2022'!A:A,D3957)+COUNTIF('Dec 2022'!A:A,D3957)</f>
        <v>1</v>
      </c>
      <c r="U3957" t="str">
        <f>VLOOKUP(Q3957,'Capital Lookup'!A:B,2,FALSE)</f>
        <v>No</v>
      </c>
      <c r="V3957" s="2">
        <f>IFERROR(VLOOKUP(LEFT(F3957,10),'Find Purchase Orders'!B:J,9,FALSE),"")</f>
        <v>44782</v>
      </c>
      <c r="W3957" s="25" t="s">
        <v>7261</v>
      </c>
    </row>
    <row r="3958" spans="1:23" hidden="1">
      <c r="A3958" s="25" t="s">
        <v>7252</v>
      </c>
      <c r="B3958" s="25" t="s">
        <v>8048</v>
      </c>
      <c r="C3958" s="25" t="s">
        <v>7254</v>
      </c>
      <c r="D3958" s="25" t="s">
        <v>5821</v>
      </c>
      <c r="E3958" s="25" t="s">
        <v>7500</v>
      </c>
      <c r="F3958" s="25" t="s">
        <v>16385</v>
      </c>
      <c r="G3958" s="25" t="s">
        <v>16383</v>
      </c>
      <c r="H3958" s="21">
        <v>12999.68</v>
      </c>
      <c r="I3958" s="25" t="s">
        <v>7287</v>
      </c>
      <c r="J3958" s="25" t="s">
        <v>7288</v>
      </c>
      <c r="K3958" s="25" t="s">
        <v>7640</v>
      </c>
      <c r="L3958" s="25" t="s">
        <v>7763</v>
      </c>
      <c r="M3958" s="21">
        <v>12999.68</v>
      </c>
      <c r="N3958" s="22">
        <v>0</v>
      </c>
      <c r="O3958" s="21">
        <v>12999.68</v>
      </c>
      <c r="P3958" s="21">
        <v>1695.61</v>
      </c>
      <c r="Q3958" s="25" t="s">
        <v>16384</v>
      </c>
      <c r="R3958" s="1" t="str">
        <f t="shared" si="70"/>
        <v>ST10051</v>
      </c>
      <c r="S3958" t="str">
        <f>VLOOKUP(R3958,Data!$C$2:$D$261,2,0)</f>
        <v>Cambridge Estates</v>
      </c>
      <c r="T3958">
        <f>COUNTIF('Feb 2022'!A:A,D3958)+COUNTIF('Mar 2022'!A:A,D3958)+COUNTIF('Apr 2022'!A:A,D3958)+COUNTIF('May 2022'!A:A,D3958)+COUNTIF('June 2022'!A:A,D3958)+COUNTIF('July 2022'!A:A,D3958)+COUNTIF('Aug 2022'!A:A,D3958)+COUNTIF('Sep 2022'!A:A,D3958)+COUNTIF('Oct 2022'!A:A,D3958)+COUNTIF('Dec 2022'!A:A,D3958)</f>
        <v>1</v>
      </c>
      <c r="U3958" t="str">
        <f>VLOOKUP(Q3958,'Capital Lookup'!A:B,2,FALSE)</f>
        <v>No</v>
      </c>
      <c r="V3958" s="2">
        <f>IFERROR(VLOOKUP(LEFT(F3958,10),'Find Purchase Orders'!B:J,9,FALSE),"")</f>
        <v>44782</v>
      </c>
      <c r="W3958" s="25" t="s">
        <v>7261</v>
      </c>
    </row>
    <row r="3959" spans="1:23" hidden="1">
      <c r="A3959" s="25" t="s">
        <v>7269</v>
      </c>
      <c r="B3959" s="25" t="s">
        <v>7270</v>
      </c>
      <c r="C3959" s="25" t="s">
        <v>7271</v>
      </c>
      <c r="D3959" s="25" t="s">
        <v>5822</v>
      </c>
      <c r="E3959" s="25" t="s">
        <v>7273</v>
      </c>
      <c r="F3959" s="25" t="s">
        <v>16386</v>
      </c>
      <c r="G3959" s="25" t="s">
        <v>15369</v>
      </c>
      <c r="H3959" s="21">
        <v>21378</v>
      </c>
      <c r="I3959" s="25" t="s">
        <v>7296</v>
      </c>
      <c r="J3959" s="25" t="s">
        <v>7288</v>
      </c>
      <c r="K3959" s="25" t="s">
        <v>7640</v>
      </c>
      <c r="L3959" s="25" t="s">
        <v>8787</v>
      </c>
      <c r="M3959" s="21">
        <v>21378</v>
      </c>
      <c r="N3959" s="22">
        <v>0</v>
      </c>
      <c r="O3959" s="21">
        <v>21378</v>
      </c>
      <c r="P3959" s="21">
        <v>21378</v>
      </c>
      <c r="Q3959" s="25" t="s">
        <v>15370</v>
      </c>
      <c r="R3959" s="1" t="str">
        <f t="shared" si="70"/>
        <v>ST10211</v>
      </c>
      <c r="S3959" t="str">
        <f>VLOOKUP(R3959,Data!$C$2:$D$261,2,0)</f>
        <v>Capilano Care Centre</v>
      </c>
      <c r="T3959">
        <f>COUNTIF('Feb 2022'!A:A,D3959)+COUNTIF('Mar 2022'!A:A,D3959)+COUNTIF('Apr 2022'!A:A,D3959)+COUNTIF('May 2022'!A:A,D3959)+COUNTIF('June 2022'!A:A,D3959)+COUNTIF('July 2022'!A:A,D3959)+COUNTIF('Aug 2022'!A:A,D3959)+COUNTIF('Sep 2022'!A:A,D3959)+COUNTIF('Oct 2022'!A:A,D3959)+COUNTIF('Dec 2022'!A:A,D3959)</f>
        <v>1</v>
      </c>
      <c r="U3959" t="str">
        <f>VLOOKUP(Q3959,'Capital Lookup'!A:B,2,FALSE)</f>
        <v>No</v>
      </c>
      <c r="V3959" s="2">
        <f>IFERROR(VLOOKUP(LEFT(F3959,10),'Find Purchase Orders'!B:J,9,FALSE),"")</f>
        <v>44781</v>
      </c>
      <c r="W3959" s="25" t="s">
        <v>7261</v>
      </c>
    </row>
    <row r="3960" spans="1:23" hidden="1">
      <c r="A3960" s="25" t="s">
        <v>7261</v>
      </c>
      <c r="B3960" s="25" t="s">
        <v>7863</v>
      </c>
      <c r="C3960" s="25" t="s">
        <v>7282</v>
      </c>
      <c r="D3960" s="25" t="s">
        <v>16387</v>
      </c>
      <c r="E3960" s="25" t="s">
        <v>15107</v>
      </c>
      <c r="F3960" s="25" t="s">
        <v>16388</v>
      </c>
      <c r="G3960" s="25" t="s">
        <v>15109</v>
      </c>
      <c r="H3960" s="21">
        <v>14690</v>
      </c>
      <c r="I3960" s="25" t="s">
        <v>7339</v>
      </c>
      <c r="J3960" s="25" t="s">
        <v>7288</v>
      </c>
      <c r="K3960" s="25" t="s">
        <v>7646</v>
      </c>
      <c r="L3960" s="25" t="s">
        <v>9819</v>
      </c>
      <c r="M3960" s="21">
        <v>14690</v>
      </c>
      <c r="N3960" s="21">
        <v>6610.5</v>
      </c>
      <c r="O3960" s="21">
        <v>8079.5</v>
      </c>
      <c r="P3960" s="21">
        <v>7540</v>
      </c>
      <c r="Q3960" s="25" t="s">
        <v>9885</v>
      </c>
      <c r="R3960" s="1" t="str">
        <f t="shared" si="70"/>
        <v>ST10029</v>
      </c>
      <c r="S3960" t="str">
        <f>VLOOKUP(R3960,Data!$C$2:$D$261,2,0)</f>
        <v>Leaside</v>
      </c>
      <c r="T3960">
        <f>COUNTIF('Feb 2022'!A:A,D3960)+COUNTIF('Mar 2022'!A:A,D3960)+COUNTIF('Apr 2022'!A:A,D3960)+COUNTIF('May 2022'!A:A,D3960)+COUNTIF('June 2022'!A:A,D3960)+COUNTIF('July 2022'!A:A,D3960)+COUNTIF('Aug 2022'!A:A,D3960)+COUNTIF('Sep 2022'!A:A,D3960)+COUNTIF('Oct 2022'!A:A,D3960)+COUNTIF('Dec 2022'!A:A,D3960)</f>
        <v>0</v>
      </c>
      <c r="U3960" t="str">
        <f>VLOOKUP(Q3960,'Capital Lookup'!A:B,2,FALSE)</f>
        <v>Yes</v>
      </c>
      <c r="V3960" s="2">
        <f>IFERROR(VLOOKUP(LEFT(F3960,10),'Find Purchase Orders'!B:J,9,FALSE),"")</f>
        <v>44778</v>
      </c>
      <c r="W3960" s="25" t="s">
        <v>7261</v>
      </c>
    </row>
    <row r="3961" spans="1:23" hidden="1">
      <c r="A3961" s="25" t="s">
        <v>10550</v>
      </c>
      <c r="B3961" s="25" t="s">
        <v>8531</v>
      </c>
      <c r="C3961" s="25" t="s">
        <v>7254</v>
      </c>
      <c r="D3961" s="25" t="s">
        <v>5840</v>
      </c>
      <c r="E3961" s="25" t="s">
        <v>16389</v>
      </c>
      <c r="F3961" s="25" t="s">
        <v>16390</v>
      </c>
      <c r="G3961" s="25" t="s">
        <v>16391</v>
      </c>
      <c r="H3961" s="21">
        <v>936.08</v>
      </c>
      <c r="I3961" s="25" t="s">
        <v>7296</v>
      </c>
      <c r="J3961" s="25" t="s">
        <v>7288</v>
      </c>
      <c r="K3961" s="25" t="s">
        <v>7579</v>
      </c>
      <c r="L3961" s="25" t="s">
        <v>8156</v>
      </c>
      <c r="M3961" s="21">
        <v>936.08</v>
      </c>
      <c r="N3961" s="21">
        <v>936.08</v>
      </c>
      <c r="O3961" s="21">
        <v>0</v>
      </c>
      <c r="P3961" s="21">
        <v>936.08</v>
      </c>
      <c r="Q3961" s="25" t="s">
        <v>16392</v>
      </c>
      <c r="R3961" s="1" t="str">
        <f t="shared" si="70"/>
        <v>ST10095</v>
      </c>
      <c r="S3961" t="str">
        <f>VLOOKUP(R3961,Data!$C$2:$D$261,2,0)</f>
        <v>Greenway</v>
      </c>
      <c r="T3961">
        <f>COUNTIF('Feb 2022'!A:A,D3961)+COUNTIF('Mar 2022'!A:A,D3961)+COUNTIF('Apr 2022'!A:A,D3961)+COUNTIF('May 2022'!A:A,D3961)+COUNTIF('June 2022'!A:A,D3961)+COUNTIF('July 2022'!A:A,D3961)+COUNTIF('Aug 2022'!A:A,D3961)+COUNTIF('Sep 2022'!A:A,D3961)+COUNTIF('Oct 2022'!A:A,D3961)+COUNTIF('Dec 2022'!A:A,D3961)</f>
        <v>1</v>
      </c>
      <c r="U3961" t="str">
        <f>VLOOKUP(Q3961,'Capital Lookup'!A:B,2,FALSE)</f>
        <v>No</v>
      </c>
      <c r="V3961" s="2">
        <f>IFERROR(VLOOKUP(LEFT(F3961,10),'Find Purchase Orders'!B:J,9,FALSE),"")</f>
        <v>44786</v>
      </c>
      <c r="W3961" s="25" t="s">
        <v>7261</v>
      </c>
    </row>
    <row r="3962" spans="1:23" hidden="1">
      <c r="A3962" s="25" t="s">
        <v>7261</v>
      </c>
      <c r="B3962" s="25" t="s">
        <v>8259</v>
      </c>
      <c r="C3962" s="25" t="s">
        <v>8260</v>
      </c>
      <c r="D3962" s="25" t="s">
        <v>16393</v>
      </c>
      <c r="E3962" s="25" t="s">
        <v>8591</v>
      </c>
      <c r="F3962" s="25" t="s">
        <v>16394</v>
      </c>
      <c r="G3962" s="25" t="s">
        <v>16395</v>
      </c>
      <c r="H3962" s="21">
        <v>20380.849999999999</v>
      </c>
      <c r="I3962" s="25" t="s">
        <v>7339</v>
      </c>
      <c r="J3962" s="25" t="s">
        <v>7288</v>
      </c>
      <c r="K3962" s="25" t="s">
        <v>8592</v>
      </c>
      <c r="L3962" s="25" t="s">
        <v>8593</v>
      </c>
      <c r="M3962" s="21">
        <v>20380.849999999999</v>
      </c>
      <c r="N3962" s="21">
        <v>19190.47</v>
      </c>
      <c r="O3962" s="21">
        <v>1190.3800000000001</v>
      </c>
      <c r="P3962" s="21">
        <v>19319.900000000001</v>
      </c>
      <c r="Q3962" s="25" t="s">
        <v>8629</v>
      </c>
      <c r="R3962" s="1" t="str">
        <f t="shared" si="70"/>
        <v>ST10260</v>
      </c>
      <c r="S3962" t="str">
        <f>VLOOKUP(R3962,Data!$C$2:$D$261,2,0)</f>
        <v>Support Office</v>
      </c>
      <c r="T3962">
        <f>COUNTIF('Feb 2022'!A:A,D3962)+COUNTIF('Mar 2022'!A:A,D3962)+COUNTIF('Apr 2022'!A:A,D3962)+COUNTIF('May 2022'!A:A,D3962)+COUNTIF('June 2022'!A:A,D3962)+COUNTIF('July 2022'!A:A,D3962)+COUNTIF('Aug 2022'!A:A,D3962)+COUNTIF('Sep 2022'!A:A,D3962)+COUNTIF('Oct 2022'!A:A,D3962)+COUNTIF('Dec 2022'!A:A,D3962)</f>
        <v>0</v>
      </c>
      <c r="U3962" t="str">
        <f>VLOOKUP(Q3962,'Capital Lookup'!A:B,2,FALSE)</f>
        <v>Yes</v>
      </c>
      <c r="V3962" s="2">
        <f>IFERROR(VLOOKUP(LEFT(F3962,10),'Find Purchase Orders'!B:J,9,FALSE),"")</f>
        <v>44777</v>
      </c>
      <c r="W3962" s="25" t="s">
        <v>7261</v>
      </c>
    </row>
    <row r="3963" spans="1:23" hidden="1">
      <c r="A3963" s="25" t="s">
        <v>7261</v>
      </c>
      <c r="B3963" s="25" t="s">
        <v>8259</v>
      </c>
      <c r="C3963" s="25" t="s">
        <v>8260</v>
      </c>
      <c r="D3963" s="25" t="s">
        <v>16393</v>
      </c>
      <c r="E3963" s="25" t="s">
        <v>8591</v>
      </c>
      <c r="F3963" s="25" t="s">
        <v>16396</v>
      </c>
      <c r="G3963" s="25" t="s">
        <v>8620</v>
      </c>
      <c r="H3963" s="21">
        <v>1824.95</v>
      </c>
      <c r="I3963" s="25" t="s">
        <v>7339</v>
      </c>
      <c r="J3963" s="25" t="s">
        <v>7288</v>
      </c>
      <c r="K3963" s="25" t="s">
        <v>8592</v>
      </c>
      <c r="L3963" s="25" t="s">
        <v>8593</v>
      </c>
      <c r="M3963" s="21">
        <v>1824.95</v>
      </c>
      <c r="N3963" s="21">
        <v>1712.85</v>
      </c>
      <c r="O3963" s="21">
        <v>112.1</v>
      </c>
      <c r="P3963" s="21">
        <v>1729.95</v>
      </c>
      <c r="Q3963" s="25" t="s">
        <v>8629</v>
      </c>
      <c r="R3963" s="1" t="str">
        <f t="shared" si="70"/>
        <v>ST10260</v>
      </c>
      <c r="S3963" t="str">
        <f>VLOOKUP(R3963,Data!$C$2:$D$261,2,0)</f>
        <v>Support Office</v>
      </c>
      <c r="T3963">
        <f>COUNTIF('Feb 2022'!A:A,D3963)+COUNTIF('Mar 2022'!A:A,D3963)+COUNTIF('Apr 2022'!A:A,D3963)+COUNTIF('May 2022'!A:A,D3963)+COUNTIF('June 2022'!A:A,D3963)+COUNTIF('July 2022'!A:A,D3963)+COUNTIF('Aug 2022'!A:A,D3963)+COUNTIF('Sep 2022'!A:A,D3963)+COUNTIF('Oct 2022'!A:A,D3963)+COUNTIF('Dec 2022'!A:A,D3963)</f>
        <v>0</v>
      </c>
      <c r="U3963" t="str">
        <f>VLOOKUP(Q3963,'Capital Lookup'!A:B,2,FALSE)</f>
        <v>Yes</v>
      </c>
      <c r="V3963" s="2">
        <f>IFERROR(VLOOKUP(LEFT(F3963,10),'Find Purchase Orders'!B:J,9,FALSE),"")</f>
        <v>44777</v>
      </c>
      <c r="W3963" s="25" t="s">
        <v>7261</v>
      </c>
    </row>
    <row r="3964" spans="1:23" hidden="1">
      <c r="A3964" s="25" t="s">
        <v>7261</v>
      </c>
      <c r="B3964" s="25" t="s">
        <v>8259</v>
      </c>
      <c r="C3964" s="25" t="s">
        <v>8260</v>
      </c>
      <c r="D3964" s="25" t="s">
        <v>16393</v>
      </c>
      <c r="E3964" s="25" t="s">
        <v>8591</v>
      </c>
      <c r="F3964" s="25" t="s">
        <v>16397</v>
      </c>
      <c r="G3964" s="25" t="s">
        <v>15206</v>
      </c>
      <c r="H3964" s="21">
        <v>987.01</v>
      </c>
      <c r="I3964" s="25" t="s">
        <v>7339</v>
      </c>
      <c r="J3964" s="25" t="s">
        <v>7288</v>
      </c>
      <c r="K3964" s="25" t="s">
        <v>8592</v>
      </c>
      <c r="L3964" s="25" t="s">
        <v>8593</v>
      </c>
      <c r="M3964" s="21">
        <v>987.01</v>
      </c>
      <c r="N3964" s="21">
        <v>926.39</v>
      </c>
      <c r="O3964" s="21">
        <v>60.62</v>
      </c>
      <c r="P3964" s="21">
        <v>935.63</v>
      </c>
      <c r="Q3964" s="25" t="s">
        <v>8629</v>
      </c>
      <c r="R3964" s="1" t="str">
        <f t="shared" si="70"/>
        <v>ST10260</v>
      </c>
      <c r="S3964" t="str">
        <f>VLOOKUP(R3964,Data!$C$2:$D$261,2,0)</f>
        <v>Support Office</v>
      </c>
      <c r="T3964">
        <f>COUNTIF('Feb 2022'!A:A,D3964)+COUNTIF('Mar 2022'!A:A,D3964)+COUNTIF('Apr 2022'!A:A,D3964)+COUNTIF('May 2022'!A:A,D3964)+COUNTIF('June 2022'!A:A,D3964)+COUNTIF('July 2022'!A:A,D3964)+COUNTIF('Aug 2022'!A:A,D3964)+COUNTIF('Sep 2022'!A:A,D3964)+COUNTIF('Oct 2022'!A:A,D3964)+COUNTIF('Dec 2022'!A:A,D3964)</f>
        <v>0</v>
      </c>
      <c r="U3964" t="str">
        <f>VLOOKUP(Q3964,'Capital Lookup'!A:B,2,FALSE)</f>
        <v>Yes</v>
      </c>
      <c r="V3964" s="2">
        <f>IFERROR(VLOOKUP(LEFT(F3964,10),'Find Purchase Orders'!B:J,9,FALSE),"")</f>
        <v>44777</v>
      </c>
      <c r="W3964" s="25" t="s">
        <v>7261</v>
      </c>
    </row>
    <row r="3965" spans="1:23" hidden="1">
      <c r="A3965" s="25" t="s">
        <v>7261</v>
      </c>
      <c r="B3965" s="25" t="s">
        <v>8754</v>
      </c>
      <c r="C3965" s="25" t="s">
        <v>7264</v>
      </c>
      <c r="D3965" s="25" t="s">
        <v>5824</v>
      </c>
      <c r="E3965" s="25" t="s">
        <v>8755</v>
      </c>
      <c r="F3965" s="25" t="s">
        <v>16398</v>
      </c>
      <c r="G3965" s="25" t="s">
        <v>7367</v>
      </c>
      <c r="H3965" s="21">
        <v>264.22000000000003</v>
      </c>
      <c r="I3965" s="25" t="s">
        <v>7296</v>
      </c>
      <c r="J3965" s="25" t="s">
        <v>7288</v>
      </c>
      <c r="K3965" s="25" t="s">
        <v>7262</v>
      </c>
      <c r="L3965" s="25" t="s">
        <v>7259</v>
      </c>
      <c r="M3965" s="21">
        <v>264.22000000000003</v>
      </c>
      <c r="N3965" s="21">
        <v>264.22000000000003</v>
      </c>
      <c r="O3965" s="21">
        <v>0</v>
      </c>
      <c r="P3965" s="21">
        <v>264.22000000000003</v>
      </c>
      <c r="Q3965" s="25" t="s">
        <v>8758</v>
      </c>
      <c r="R3965" s="1" t="str">
        <f t="shared" si="70"/>
        <v>ST10078</v>
      </c>
      <c r="S3965" t="str">
        <f>VLOOKUP(R3965,Data!$C$2:$D$261,2,0)</f>
        <v>Marian Chateau</v>
      </c>
      <c r="T3965">
        <f>COUNTIF('Feb 2022'!A:A,D3965)+COUNTIF('Mar 2022'!A:A,D3965)+COUNTIF('Apr 2022'!A:A,D3965)+COUNTIF('May 2022'!A:A,D3965)+COUNTIF('June 2022'!A:A,D3965)+COUNTIF('July 2022'!A:A,D3965)+COUNTIF('Aug 2022'!A:A,D3965)+COUNTIF('Sep 2022'!A:A,D3965)+COUNTIF('Oct 2022'!A:A,D3965)+COUNTIF('Dec 2022'!A:A,D3965)</f>
        <v>1</v>
      </c>
      <c r="U3965" t="str">
        <f>VLOOKUP(Q3965,'Capital Lookup'!A:B,2,FALSE)</f>
        <v>No</v>
      </c>
      <c r="V3965" s="2">
        <f>IFERROR(VLOOKUP(LEFT(F3965,10),'Find Purchase Orders'!B:J,9,FALSE),"")</f>
        <v>44782</v>
      </c>
      <c r="W3965" s="25" t="s">
        <v>7261</v>
      </c>
    </row>
    <row r="3966" spans="1:23" hidden="1">
      <c r="A3966" s="25" t="s">
        <v>7261</v>
      </c>
      <c r="B3966" s="25" t="s">
        <v>8754</v>
      </c>
      <c r="C3966" s="25" t="s">
        <v>7264</v>
      </c>
      <c r="D3966" s="25" t="s">
        <v>5824</v>
      </c>
      <c r="E3966" s="25" t="s">
        <v>8755</v>
      </c>
      <c r="F3966" s="25" t="s">
        <v>16399</v>
      </c>
      <c r="G3966" s="25" t="s">
        <v>7364</v>
      </c>
      <c r="H3966" s="21">
        <v>1548.45</v>
      </c>
      <c r="I3966" s="25" t="s">
        <v>7296</v>
      </c>
      <c r="J3966" s="25" t="s">
        <v>7288</v>
      </c>
      <c r="K3966" s="25" t="s">
        <v>7262</v>
      </c>
      <c r="L3966" s="25" t="s">
        <v>7259</v>
      </c>
      <c r="M3966" s="21">
        <v>1548.45</v>
      </c>
      <c r="N3966" s="21">
        <v>1548.45</v>
      </c>
      <c r="O3966" s="21">
        <v>0</v>
      </c>
      <c r="P3966" s="21">
        <v>1548.45</v>
      </c>
      <c r="Q3966" s="25" t="s">
        <v>8758</v>
      </c>
      <c r="R3966" s="1" t="str">
        <f t="shared" si="70"/>
        <v>ST10078</v>
      </c>
      <c r="S3966" t="str">
        <f>VLOOKUP(R3966,Data!$C$2:$D$261,2,0)</f>
        <v>Marian Chateau</v>
      </c>
      <c r="T3966">
        <f>COUNTIF('Feb 2022'!A:A,D3966)+COUNTIF('Mar 2022'!A:A,D3966)+COUNTIF('Apr 2022'!A:A,D3966)+COUNTIF('May 2022'!A:A,D3966)+COUNTIF('June 2022'!A:A,D3966)+COUNTIF('July 2022'!A:A,D3966)+COUNTIF('Aug 2022'!A:A,D3966)+COUNTIF('Sep 2022'!A:A,D3966)+COUNTIF('Oct 2022'!A:A,D3966)+COUNTIF('Dec 2022'!A:A,D3966)</f>
        <v>1</v>
      </c>
      <c r="U3966" t="str">
        <f>VLOOKUP(Q3966,'Capital Lookup'!A:B,2,FALSE)</f>
        <v>No</v>
      </c>
      <c r="V3966" s="2">
        <f>IFERROR(VLOOKUP(LEFT(F3966,10),'Find Purchase Orders'!B:J,9,FALSE),"")</f>
        <v>44782</v>
      </c>
      <c r="W3966" s="25" t="s">
        <v>7261</v>
      </c>
    </row>
    <row r="3967" spans="1:23" hidden="1">
      <c r="A3967" s="25" t="s">
        <v>7261</v>
      </c>
      <c r="B3967" s="25" t="s">
        <v>8754</v>
      </c>
      <c r="C3967" s="25" t="s">
        <v>7264</v>
      </c>
      <c r="D3967" s="25" t="s">
        <v>5841</v>
      </c>
      <c r="E3967" s="25" t="s">
        <v>8755</v>
      </c>
      <c r="F3967" s="25" t="s">
        <v>16400</v>
      </c>
      <c r="G3967" s="25" t="s">
        <v>12169</v>
      </c>
      <c r="H3967" s="21">
        <v>1115.55</v>
      </c>
      <c r="I3967" s="25" t="s">
        <v>7296</v>
      </c>
      <c r="J3967" s="25" t="s">
        <v>7288</v>
      </c>
      <c r="K3967" s="25" t="s">
        <v>7262</v>
      </c>
      <c r="L3967" s="25" t="s">
        <v>7259</v>
      </c>
      <c r="M3967" s="21">
        <v>1115.55</v>
      </c>
      <c r="N3967" s="21">
        <v>949.05</v>
      </c>
      <c r="O3967" s="21">
        <v>166.5</v>
      </c>
      <c r="P3967" s="21">
        <v>1115.55</v>
      </c>
      <c r="Q3967" s="25" t="s">
        <v>8758</v>
      </c>
      <c r="R3967" s="1" t="str">
        <f t="shared" si="70"/>
        <v>ST10078</v>
      </c>
      <c r="S3967" t="str">
        <f>VLOOKUP(R3967,Data!$C$2:$D$261,2,0)</f>
        <v>Marian Chateau</v>
      </c>
      <c r="T3967">
        <f>COUNTIF('Feb 2022'!A:A,D3967)+COUNTIF('Mar 2022'!A:A,D3967)+COUNTIF('Apr 2022'!A:A,D3967)+COUNTIF('May 2022'!A:A,D3967)+COUNTIF('June 2022'!A:A,D3967)+COUNTIF('July 2022'!A:A,D3967)+COUNTIF('Aug 2022'!A:A,D3967)+COUNTIF('Sep 2022'!A:A,D3967)+COUNTIF('Oct 2022'!A:A,D3967)+COUNTIF('Dec 2022'!A:A,D3967)</f>
        <v>1</v>
      </c>
      <c r="U3967" t="str">
        <f>VLOOKUP(Q3967,'Capital Lookup'!A:B,2,FALSE)</f>
        <v>No</v>
      </c>
      <c r="V3967" s="2">
        <f>IFERROR(VLOOKUP(LEFT(F3967,10),'Find Purchase Orders'!B:J,9,FALSE),"")</f>
        <v>44789</v>
      </c>
      <c r="W3967" s="25" t="s">
        <v>7261</v>
      </c>
    </row>
    <row r="3968" spans="1:23" hidden="1">
      <c r="A3968" s="25" t="s">
        <v>7261</v>
      </c>
      <c r="B3968" s="25" t="s">
        <v>8754</v>
      </c>
      <c r="C3968" s="25" t="s">
        <v>7264</v>
      </c>
      <c r="D3968" s="25" t="s">
        <v>5841</v>
      </c>
      <c r="E3968" s="25" t="s">
        <v>8755</v>
      </c>
      <c r="F3968" s="25" t="s">
        <v>16401</v>
      </c>
      <c r="G3968" s="25" t="s">
        <v>16402</v>
      </c>
      <c r="H3968" s="21">
        <v>9320.5</v>
      </c>
      <c r="I3968" s="25" t="s">
        <v>7296</v>
      </c>
      <c r="J3968" s="25" t="s">
        <v>7288</v>
      </c>
      <c r="K3968" s="25" t="s">
        <v>7262</v>
      </c>
      <c r="L3968" s="25" t="s">
        <v>7259</v>
      </c>
      <c r="M3968" s="21">
        <v>9320.5</v>
      </c>
      <c r="N3968" s="21">
        <v>9320.5</v>
      </c>
      <c r="O3968" s="21">
        <v>0</v>
      </c>
      <c r="P3968" s="21">
        <v>9320.5</v>
      </c>
      <c r="Q3968" s="25" t="s">
        <v>8758</v>
      </c>
      <c r="R3968" s="1" t="str">
        <f t="shared" si="70"/>
        <v>ST10078</v>
      </c>
      <c r="S3968" t="str">
        <f>VLOOKUP(R3968,Data!$C$2:$D$261,2,0)</f>
        <v>Marian Chateau</v>
      </c>
      <c r="T3968">
        <f>COUNTIF('Feb 2022'!A:A,D3968)+COUNTIF('Mar 2022'!A:A,D3968)+COUNTIF('Apr 2022'!A:A,D3968)+COUNTIF('May 2022'!A:A,D3968)+COUNTIF('June 2022'!A:A,D3968)+COUNTIF('July 2022'!A:A,D3968)+COUNTIF('Aug 2022'!A:A,D3968)+COUNTIF('Sep 2022'!A:A,D3968)+COUNTIF('Oct 2022'!A:A,D3968)+COUNTIF('Dec 2022'!A:A,D3968)</f>
        <v>1</v>
      </c>
      <c r="U3968" t="str">
        <f>VLOOKUP(Q3968,'Capital Lookup'!A:B,2,FALSE)</f>
        <v>No</v>
      </c>
      <c r="V3968" s="2">
        <f>IFERROR(VLOOKUP(LEFT(F3968,10),'Find Purchase Orders'!B:J,9,FALSE),"")</f>
        <v>44789</v>
      </c>
      <c r="W3968" s="25" t="s">
        <v>7261</v>
      </c>
    </row>
    <row r="3969" spans="1:23" hidden="1">
      <c r="A3969" s="25" t="s">
        <v>7252</v>
      </c>
      <c r="B3969" s="25" t="s">
        <v>7574</v>
      </c>
      <c r="C3969" s="25" t="s">
        <v>7254</v>
      </c>
      <c r="D3969" s="25" t="s">
        <v>5825</v>
      </c>
      <c r="E3969" s="25" t="s">
        <v>7500</v>
      </c>
      <c r="F3969" s="25" t="s">
        <v>16403</v>
      </c>
      <c r="G3969" s="25" t="s">
        <v>16404</v>
      </c>
      <c r="H3969" s="21">
        <v>4834.28</v>
      </c>
      <c r="I3969" s="25" t="s">
        <v>7296</v>
      </c>
      <c r="J3969" s="25" t="s">
        <v>7288</v>
      </c>
      <c r="K3969" s="25" t="s">
        <v>7495</v>
      </c>
      <c r="L3969" s="25" t="s">
        <v>7517</v>
      </c>
      <c r="M3969" s="21">
        <v>4834.28</v>
      </c>
      <c r="N3969" s="21">
        <v>4834.28</v>
      </c>
      <c r="O3969" s="21">
        <v>0</v>
      </c>
      <c r="P3969" s="21">
        <v>4834.28</v>
      </c>
      <c r="Q3969" s="25" t="s">
        <v>14729</v>
      </c>
      <c r="R3969" s="1" t="str">
        <f t="shared" si="70"/>
        <v>ST10039</v>
      </c>
      <c r="S3969" t="str">
        <f>VLOOKUP(R3969,Data!$C$2:$D$261,2,0)</f>
        <v>Barrhaven</v>
      </c>
      <c r="T3969">
        <f>COUNTIF('Feb 2022'!A:A,D3969)+COUNTIF('Mar 2022'!A:A,D3969)+COUNTIF('Apr 2022'!A:A,D3969)+COUNTIF('May 2022'!A:A,D3969)+COUNTIF('June 2022'!A:A,D3969)+COUNTIF('July 2022'!A:A,D3969)+COUNTIF('Aug 2022'!A:A,D3969)+COUNTIF('Sep 2022'!A:A,D3969)+COUNTIF('Oct 2022'!A:A,D3969)+COUNTIF('Dec 2022'!A:A,D3969)</f>
        <v>1</v>
      </c>
      <c r="U3969" t="str">
        <f>VLOOKUP(Q3969,'Capital Lookup'!A:B,2,FALSE)</f>
        <v>No</v>
      </c>
      <c r="V3969" s="2">
        <f>IFERROR(VLOOKUP(LEFT(F3969,10),'Find Purchase Orders'!B:J,9,FALSE),"")</f>
        <v>44781</v>
      </c>
      <c r="W3969" s="25" t="s">
        <v>7261</v>
      </c>
    </row>
    <row r="3970" spans="1:23" hidden="1">
      <c r="A3970" s="25" t="s">
        <v>7261</v>
      </c>
      <c r="B3970" s="25" t="s">
        <v>8133</v>
      </c>
      <c r="C3970" s="25" t="s">
        <v>7264</v>
      </c>
      <c r="D3970" s="25" t="s">
        <v>5826</v>
      </c>
      <c r="E3970" s="25" t="s">
        <v>8135</v>
      </c>
      <c r="F3970" s="25" t="s">
        <v>16405</v>
      </c>
      <c r="G3970" s="25" t="s">
        <v>16406</v>
      </c>
      <c r="H3970" s="21">
        <v>4814.3599999999997</v>
      </c>
      <c r="I3970" s="25" t="s">
        <v>7296</v>
      </c>
      <c r="J3970" s="25" t="s">
        <v>7288</v>
      </c>
      <c r="K3970" s="25" t="s">
        <v>7262</v>
      </c>
      <c r="L3970" s="25" t="s">
        <v>7259</v>
      </c>
      <c r="M3970" s="21">
        <v>4814.3599999999997</v>
      </c>
      <c r="N3970" s="21">
        <v>4814.34</v>
      </c>
      <c r="O3970" s="21">
        <v>0.02</v>
      </c>
      <c r="P3970" s="21">
        <v>4814.3599999999997</v>
      </c>
      <c r="Q3970" s="25" t="s">
        <v>8136</v>
      </c>
      <c r="R3970" s="1" t="str">
        <f t="shared" si="70"/>
        <v>ST10076</v>
      </c>
      <c r="S3970" t="str">
        <f>VLOOKUP(R3970,Data!$C$2:$D$261,2,0)</f>
        <v>The Wellington</v>
      </c>
      <c r="T3970">
        <f>COUNTIF('Feb 2022'!A:A,D3970)+COUNTIF('Mar 2022'!A:A,D3970)+COUNTIF('Apr 2022'!A:A,D3970)+COUNTIF('May 2022'!A:A,D3970)+COUNTIF('June 2022'!A:A,D3970)+COUNTIF('July 2022'!A:A,D3970)+COUNTIF('Aug 2022'!A:A,D3970)+COUNTIF('Sep 2022'!A:A,D3970)+COUNTIF('Oct 2022'!A:A,D3970)+COUNTIF('Dec 2022'!A:A,D3970)</f>
        <v>1</v>
      </c>
      <c r="U3970" t="str">
        <f>VLOOKUP(Q3970,'Capital Lookup'!A:B,2,FALSE)</f>
        <v>No</v>
      </c>
      <c r="V3970" s="2">
        <f>IFERROR(VLOOKUP(LEFT(F3970,10),'Find Purchase Orders'!B:J,9,FALSE),"")</f>
        <v>44783</v>
      </c>
      <c r="W3970" s="25" t="s">
        <v>7261</v>
      </c>
    </row>
    <row r="3971" spans="1:23" hidden="1">
      <c r="A3971" s="25" t="s">
        <v>7478</v>
      </c>
      <c r="B3971" s="25" t="s">
        <v>7974</v>
      </c>
      <c r="C3971" s="25" t="s">
        <v>7587</v>
      </c>
      <c r="D3971" s="25" t="s">
        <v>16407</v>
      </c>
      <c r="E3971" s="25" t="s">
        <v>7492</v>
      </c>
      <c r="H3971" s="21">
        <v>107754.54</v>
      </c>
      <c r="I3971" s="25" t="s">
        <v>7257</v>
      </c>
      <c r="K3971" s="25" t="s">
        <v>7495</v>
      </c>
      <c r="L3971" s="25" t="s">
        <v>7504</v>
      </c>
      <c r="M3971" s="22">
        <v>0</v>
      </c>
      <c r="N3971" s="22">
        <v>0</v>
      </c>
      <c r="O3971" s="21">
        <v>0</v>
      </c>
      <c r="P3971" s="21">
        <v>12396.54</v>
      </c>
      <c r="Q3971" s="25" t="s">
        <v>12801</v>
      </c>
      <c r="R3971" s="1" t="str">
        <f t="shared" si="70"/>
        <v>ST10149</v>
      </c>
      <c r="S3971" t="str">
        <f>VLOOKUP(R3971,Data!$C$2:$D$261,2,0)</f>
        <v>Winbourne Park</v>
      </c>
      <c r="T3971">
        <f>COUNTIF('Feb 2022'!A:A,D3971)+COUNTIF('Mar 2022'!A:A,D3971)+COUNTIF('Apr 2022'!A:A,D3971)+COUNTIF('May 2022'!A:A,D3971)+COUNTIF('June 2022'!A:A,D3971)+COUNTIF('July 2022'!A:A,D3971)+COUNTIF('Aug 2022'!A:A,D3971)+COUNTIF('Sep 2022'!A:A,D3971)+COUNTIF('Oct 2022'!A:A,D3971)+COUNTIF('Dec 2022'!A:A,D3971)</f>
        <v>0</v>
      </c>
      <c r="U3971" t="str">
        <f>VLOOKUP(Q3971,'Capital Lookup'!A:B,2,FALSE)</f>
        <v>No</v>
      </c>
      <c r="V3971" s="2" t="str">
        <f>IFERROR(VLOOKUP(LEFT(F3971,10),'Find Purchase Orders'!B:J,9,FALSE),"")</f>
        <v/>
      </c>
      <c r="W3971" s="25" t="s">
        <v>7261</v>
      </c>
    </row>
    <row r="3972" spans="1:23" hidden="1">
      <c r="A3972" s="25" t="s">
        <v>7261</v>
      </c>
      <c r="B3972" s="25" t="s">
        <v>8133</v>
      </c>
      <c r="C3972" s="25" t="s">
        <v>7264</v>
      </c>
      <c r="D3972" s="25" t="s">
        <v>5842</v>
      </c>
      <c r="E3972" s="25" t="s">
        <v>8135</v>
      </c>
      <c r="F3972" s="25" t="s">
        <v>16408</v>
      </c>
      <c r="G3972" s="25" t="s">
        <v>6208</v>
      </c>
      <c r="H3972" s="21">
        <v>945</v>
      </c>
      <c r="I3972" s="25" t="s">
        <v>7296</v>
      </c>
      <c r="J3972" s="25" t="s">
        <v>7288</v>
      </c>
      <c r="K3972" s="25" t="s">
        <v>7258</v>
      </c>
      <c r="L3972" s="25" t="s">
        <v>7259</v>
      </c>
      <c r="M3972" s="21">
        <v>945</v>
      </c>
      <c r="N3972" s="21">
        <v>945</v>
      </c>
      <c r="O3972" s="21">
        <v>0</v>
      </c>
      <c r="P3972" s="21">
        <v>945</v>
      </c>
      <c r="Q3972" s="25" t="s">
        <v>8136</v>
      </c>
      <c r="R3972" s="1" t="str">
        <f t="shared" si="70"/>
        <v>ST10076</v>
      </c>
      <c r="S3972" t="str">
        <f>VLOOKUP(R3972,Data!$C$2:$D$261,2,0)</f>
        <v>The Wellington</v>
      </c>
      <c r="T3972">
        <f>COUNTIF('Feb 2022'!A:A,D3972)+COUNTIF('Mar 2022'!A:A,D3972)+COUNTIF('Apr 2022'!A:A,D3972)+COUNTIF('May 2022'!A:A,D3972)+COUNTIF('June 2022'!A:A,D3972)+COUNTIF('July 2022'!A:A,D3972)+COUNTIF('Aug 2022'!A:A,D3972)+COUNTIF('Sep 2022'!A:A,D3972)+COUNTIF('Oct 2022'!A:A,D3972)+COUNTIF('Dec 2022'!A:A,D3972)</f>
        <v>1</v>
      </c>
      <c r="U3972" t="str">
        <f>VLOOKUP(Q3972,'Capital Lookup'!A:B,2,FALSE)</f>
        <v>No</v>
      </c>
      <c r="V3972" s="2">
        <f>IFERROR(VLOOKUP(LEFT(F3972,10),'Find Purchase Orders'!B:J,9,FALSE),"")</f>
        <v>44785</v>
      </c>
      <c r="W3972" s="25" t="s">
        <v>7261</v>
      </c>
    </row>
    <row r="3973" spans="1:23" hidden="1">
      <c r="A3973" s="25" t="s">
        <v>7261</v>
      </c>
      <c r="B3973" s="25" t="s">
        <v>8133</v>
      </c>
      <c r="C3973" s="25" t="s">
        <v>7264</v>
      </c>
      <c r="D3973" s="25" t="s">
        <v>5842</v>
      </c>
      <c r="E3973" s="25" t="s">
        <v>8135</v>
      </c>
      <c r="F3973" s="25" t="s">
        <v>16409</v>
      </c>
      <c r="G3973" s="25" t="s">
        <v>16410</v>
      </c>
      <c r="H3973" s="21">
        <v>306.69</v>
      </c>
      <c r="I3973" s="25" t="s">
        <v>7296</v>
      </c>
      <c r="J3973" s="25" t="s">
        <v>7288</v>
      </c>
      <c r="K3973" s="25" t="s">
        <v>7258</v>
      </c>
      <c r="L3973" s="25" t="s">
        <v>7259</v>
      </c>
      <c r="M3973" s="21">
        <v>306.69</v>
      </c>
      <c r="N3973" s="21">
        <v>306.69</v>
      </c>
      <c r="O3973" s="21">
        <v>0</v>
      </c>
      <c r="P3973" s="21">
        <v>306.69</v>
      </c>
      <c r="Q3973" s="25" t="s">
        <v>8136</v>
      </c>
      <c r="R3973" s="1" t="str">
        <f t="shared" si="70"/>
        <v>ST10076</v>
      </c>
      <c r="S3973" t="str">
        <f>VLOOKUP(R3973,Data!$C$2:$D$261,2,0)</f>
        <v>The Wellington</v>
      </c>
      <c r="T3973">
        <f>COUNTIF('Feb 2022'!A:A,D3973)+COUNTIF('Mar 2022'!A:A,D3973)+COUNTIF('Apr 2022'!A:A,D3973)+COUNTIF('May 2022'!A:A,D3973)+COUNTIF('June 2022'!A:A,D3973)+COUNTIF('July 2022'!A:A,D3973)+COUNTIF('Aug 2022'!A:A,D3973)+COUNTIF('Sep 2022'!A:A,D3973)+COUNTIF('Oct 2022'!A:A,D3973)+COUNTIF('Dec 2022'!A:A,D3973)</f>
        <v>1</v>
      </c>
      <c r="U3973" t="str">
        <f>VLOOKUP(Q3973,'Capital Lookup'!A:B,2,FALSE)</f>
        <v>No</v>
      </c>
      <c r="V3973" s="2">
        <f>IFERROR(VLOOKUP(LEFT(F3973,10),'Find Purchase Orders'!B:J,9,FALSE),"")</f>
        <v>44785</v>
      </c>
      <c r="W3973" s="25" t="s">
        <v>7261</v>
      </c>
    </row>
    <row r="3974" spans="1:23" hidden="1">
      <c r="A3974" s="25" t="s">
        <v>7261</v>
      </c>
      <c r="B3974" s="25" t="s">
        <v>8133</v>
      </c>
      <c r="C3974" s="25" t="s">
        <v>7264</v>
      </c>
      <c r="D3974" s="25" t="s">
        <v>5842</v>
      </c>
      <c r="E3974" s="25" t="s">
        <v>8135</v>
      </c>
      <c r="F3974" s="25" t="s">
        <v>16411</v>
      </c>
      <c r="G3974" s="25" t="s">
        <v>16412</v>
      </c>
      <c r="H3974" s="21">
        <v>4348.8</v>
      </c>
      <c r="I3974" s="25" t="s">
        <v>7296</v>
      </c>
      <c r="J3974" s="25" t="s">
        <v>7288</v>
      </c>
      <c r="K3974" s="25" t="s">
        <v>7262</v>
      </c>
      <c r="L3974" s="25" t="s">
        <v>7259</v>
      </c>
      <c r="M3974" s="21">
        <v>4348.8</v>
      </c>
      <c r="N3974" s="21">
        <v>4348.8</v>
      </c>
      <c r="O3974" s="21">
        <v>0</v>
      </c>
      <c r="P3974" s="21">
        <v>4348.8</v>
      </c>
      <c r="Q3974" s="25" t="s">
        <v>8136</v>
      </c>
      <c r="R3974" s="1" t="str">
        <f t="shared" si="70"/>
        <v>ST10076</v>
      </c>
      <c r="S3974" t="str">
        <f>VLOOKUP(R3974,Data!$C$2:$D$261,2,0)</f>
        <v>The Wellington</v>
      </c>
      <c r="T3974">
        <f>COUNTIF('Feb 2022'!A:A,D3974)+COUNTIF('Mar 2022'!A:A,D3974)+COUNTIF('Apr 2022'!A:A,D3974)+COUNTIF('May 2022'!A:A,D3974)+COUNTIF('June 2022'!A:A,D3974)+COUNTIF('July 2022'!A:A,D3974)+COUNTIF('Aug 2022'!A:A,D3974)+COUNTIF('Sep 2022'!A:A,D3974)+COUNTIF('Oct 2022'!A:A,D3974)+COUNTIF('Dec 2022'!A:A,D3974)</f>
        <v>1</v>
      </c>
      <c r="U3974" t="str">
        <f>VLOOKUP(Q3974,'Capital Lookup'!A:B,2,FALSE)</f>
        <v>No</v>
      </c>
      <c r="V3974" s="2">
        <f>IFERROR(VLOOKUP(LEFT(F3974,10),'Find Purchase Orders'!B:J,9,FALSE),"")</f>
        <v>44785</v>
      </c>
      <c r="W3974" s="25" t="s">
        <v>7261</v>
      </c>
    </row>
    <row r="3975" spans="1:23" hidden="1">
      <c r="A3975" s="25" t="s">
        <v>7261</v>
      </c>
      <c r="B3975" s="25" t="s">
        <v>8754</v>
      </c>
      <c r="C3975" s="25" t="s">
        <v>7264</v>
      </c>
      <c r="D3975" s="25" t="s">
        <v>5827</v>
      </c>
      <c r="E3975" s="25" t="s">
        <v>8755</v>
      </c>
      <c r="F3975" s="25" t="s">
        <v>16413</v>
      </c>
      <c r="G3975" s="25" t="s">
        <v>8515</v>
      </c>
      <c r="H3975" s="21">
        <v>8126.25</v>
      </c>
      <c r="I3975" s="25" t="s">
        <v>7296</v>
      </c>
      <c r="J3975" s="25" t="s">
        <v>7288</v>
      </c>
      <c r="K3975" s="25" t="s">
        <v>7262</v>
      </c>
      <c r="L3975" s="25" t="s">
        <v>7259</v>
      </c>
      <c r="M3975" s="21">
        <v>8126.25</v>
      </c>
      <c r="N3975" s="21">
        <v>8126.25</v>
      </c>
      <c r="O3975" s="21">
        <v>0</v>
      </c>
      <c r="P3975" s="21">
        <v>8126.25</v>
      </c>
      <c r="Q3975" s="25" t="s">
        <v>8758</v>
      </c>
      <c r="R3975" s="1" t="str">
        <f t="shared" si="70"/>
        <v>ST10078</v>
      </c>
      <c r="S3975" t="str">
        <f>VLOOKUP(R3975,Data!$C$2:$D$261,2,0)</f>
        <v>Marian Chateau</v>
      </c>
      <c r="T3975">
        <f>COUNTIF('Feb 2022'!A:A,D3975)+COUNTIF('Mar 2022'!A:A,D3975)+COUNTIF('Apr 2022'!A:A,D3975)+COUNTIF('May 2022'!A:A,D3975)+COUNTIF('June 2022'!A:A,D3975)+COUNTIF('July 2022'!A:A,D3975)+COUNTIF('Aug 2022'!A:A,D3975)+COUNTIF('Sep 2022'!A:A,D3975)+COUNTIF('Oct 2022'!A:A,D3975)+COUNTIF('Dec 2022'!A:A,D3975)</f>
        <v>1</v>
      </c>
      <c r="U3975" t="str">
        <f>VLOOKUP(Q3975,'Capital Lookup'!A:B,2,FALSE)</f>
        <v>No</v>
      </c>
      <c r="V3975" s="2">
        <f>IFERROR(VLOOKUP(LEFT(F3975,10),'Find Purchase Orders'!B:J,9,FALSE),"")</f>
        <v>44783</v>
      </c>
      <c r="W3975" s="25" t="s">
        <v>7261</v>
      </c>
    </row>
    <row r="3976" spans="1:23" hidden="1">
      <c r="A3976" s="25" t="s">
        <v>7261</v>
      </c>
      <c r="B3976" s="25" t="s">
        <v>8754</v>
      </c>
      <c r="C3976" s="25" t="s">
        <v>7264</v>
      </c>
      <c r="D3976" s="25" t="s">
        <v>5827</v>
      </c>
      <c r="E3976" s="25" t="s">
        <v>8755</v>
      </c>
      <c r="F3976" s="25" t="s">
        <v>16414</v>
      </c>
      <c r="G3976" s="25" t="s">
        <v>8513</v>
      </c>
      <c r="H3976" s="21">
        <v>627.15</v>
      </c>
      <c r="I3976" s="25" t="s">
        <v>7296</v>
      </c>
      <c r="J3976" s="25" t="s">
        <v>7288</v>
      </c>
      <c r="K3976" s="25" t="s">
        <v>7262</v>
      </c>
      <c r="L3976" s="25" t="s">
        <v>7259</v>
      </c>
      <c r="M3976" s="21">
        <v>627.15</v>
      </c>
      <c r="N3976" s="21">
        <v>627.15</v>
      </c>
      <c r="O3976" s="21">
        <v>0</v>
      </c>
      <c r="P3976" s="21">
        <v>627.15</v>
      </c>
      <c r="Q3976" s="25" t="s">
        <v>8758</v>
      </c>
      <c r="R3976" s="1" t="str">
        <f t="shared" si="70"/>
        <v>ST10078</v>
      </c>
      <c r="S3976" t="str">
        <f>VLOOKUP(R3976,Data!$C$2:$D$261,2,0)</f>
        <v>Marian Chateau</v>
      </c>
      <c r="T3976">
        <f>COUNTIF('Feb 2022'!A:A,D3976)+COUNTIF('Mar 2022'!A:A,D3976)+COUNTIF('Apr 2022'!A:A,D3976)+COUNTIF('May 2022'!A:A,D3976)+COUNTIF('June 2022'!A:A,D3976)+COUNTIF('July 2022'!A:A,D3976)+COUNTIF('Aug 2022'!A:A,D3976)+COUNTIF('Sep 2022'!A:A,D3976)+COUNTIF('Oct 2022'!A:A,D3976)+COUNTIF('Dec 2022'!A:A,D3976)</f>
        <v>1</v>
      </c>
      <c r="U3976" t="str">
        <f>VLOOKUP(Q3976,'Capital Lookup'!A:B,2,FALSE)</f>
        <v>No</v>
      </c>
      <c r="V3976" s="2">
        <f>IFERROR(VLOOKUP(LEFT(F3976,10),'Find Purchase Orders'!B:J,9,FALSE),"")</f>
        <v>44783</v>
      </c>
      <c r="W3976" s="25" t="s">
        <v>7261</v>
      </c>
    </row>
    <row r="3977" spans="1:23" hidden="1">
      <c r="A3977" s="25" t="s">
        <v>7261</v>
      </c>
      <c r="B3977" s="25" t="s">
        <v>8754</v>
      </c>
      <c r="C3977" s="25" t="s">
        <v>7264</v>
      </c>
      <c r="D3977" s="25" t="s">
        <v>16415</v>
      </c>
      <c r="E3977" s="25" t="s">
        <v>8755</v>
      </c>
      <c r="H3977" s="21">
        <v>7377.58</v>
      </c>
      <c r="I3977" s="25" t="s">
        <v>7257</v>
      </c>
      <c r="K3977" s="25" t="s">
        <v>7262</v>
      </c>
      <c r="L3977" s="25" t="s">
        <v>7259</v>
      </c>
      <c r="M3977" s="22">
        <v>0</v>
      </c>
      <c r="N3977" s="22">
        <v>0</v>
      </c>
      <c r="O3977" s="21">
        <v>0</v>
      </c>
      <c r="P3977" s="21">
        <v>731.11</v>
      </c>
      <c r="Q3977" s="25" t="s">
        <v>8758</v>
      </c>
      <c r="R3977" s="1" t="str">
        <f t="shared" si="70"/>
        <v>ST10078</v>
      </c>
      <c r="S3977" t="str">
        <f>VLOOKUP(R3977,Data!$C$2:$D$261,2,0)</f>
        <v>Marian Chateau</v>
      </c>
      <c r="T3977">
        <f>COUNTIF('Feb 2022'!A:A,D3977)+COUNTIF('Mar 2022'!A:A,D3977)+COUNTIF('Apr 2022'!A:A,D3977)+COUNTIF('May 2022'!A:A,D3977)+COUNTIF('June 2022'!A:A,D3977)+COUNTIF('July 2022'!A:A,D3977)+COUNTIF('Aug 2022'!A:A,D3977)+COUNTIF('Sep 2022'!A:A,D3977)+COUNTIF('Oct 2022'!A:A,D3977)+COUNTIF('Dec 2022'!A:A,D3977)</f>
        <v>0</v>
      </c>
      <c r="U3977" t="str">
        <f>VLOOKUP(Q3977,'Capital Lookup'!A:B,2,FALSE)</f>
        <v>No</v>
      </c>
      <c r="V3977" s="2" t="str">
        <f>IFERROR(VLOOKUP(LEFT(F3977,10),'Find Purchase Orders'!B:J,9,FALSE),"")</f>
        <v/>
      </c>
      <c r="W3977" s="25" t="s">
        <v>7261</v>
      </c>
    </row>
    <row r="3978" spans="1:23" hidden="1">
      <c r="A3978" s="25" t="s">
        <v>7261</v>
      </c>
      <c r="B3978" s="25" t="s">
        <v>7889</v>
      </c>
      <c r="C3978" s="25" t="s">
        <v>7282</v>
      </c>
      <c r="D3978" s="25" t="s">
        <v>5828</v>
      </c>
      <c r="E3978" s="25" t="s">
        <v>7500</v>
      </c>
      <c r="F3978" s="25" t="s">
        <v>16416</v>
      </c>
      <c r="G3978" s="25" t="s">
        <v>16417</v>
      </c>
      <c r="H3978" s="21">
        <v>9677.25</v>
      </c>
      <c r="I3978" s="25" t="s">
        <v>7287</v>
      </c>
      <c r="J3978" s="25" t="s">
        <v>7288</v>
      </c>
      <c r="K3978" s="25" t="s">
        <v>8328</v>
      </c>
      <c r="L3978" s="25" t="s">
        <v>7763</v>
      </c>
      <c r="M3978" s="21">
        <v>9677.25</v>
      </c>
      <c r="N3978" s="22">
        <v>0</v>
      </c>
      <c r="O3978" s="21">
        <v>9677.25</v>
      </c>
      <c r="P3978" s="21">
        <v>1113.31</v>
      </c>
      <c r="Q3978" s="25" t="s">
        <v>8047</v>
      </c>
      <c r="R3978" s="1" t="str">
        <f t="shared" si="70"/>
        <v>ST10038</v>
      </c>
      <c r="S3978" t="str">
        <f>VLOOKUP(R3978,Data!$C$2:$D$261,2,0)</f>
        <v>St. Lawrence Place</v>
      </c>
      <c r="T3978">
        <f>COUNTIF('Feb 2022'!A:A,D3978)+COUNTIF('Mar 2022'!A:A,D3978)+COUNTIF('Apr 2022'!A:A,D3978)+COUNTIF('May 2022'!A:A,D3978)+COUNTIF('June 2022'!A:A,D3978)+COUNTIF('July 2022'!A:A,D3978)+COUNTIF('Aug 2022'!A:A,D3978)+COUNTIF('Sep 2022'!A:A,D3978)+COUNTIF('Oct 2022'!A:A,D3978)+COUNTIF('Dec 2022'!A:A,D3978)</f>
        <v>1</v>
      </c>
      <c r="U3978" t="str">
        <f>VLOOKUP(Q3978,'Capital Lookup'!A:B,2,FALSE)</f>
        <v>No</v>
      </c>
      <c r="V3978" s="2">
        <f>IFERROR(VLOOKUP(LEFT(F3978,10),'Find Purchase Orders'!B:J,9,FALSE),"")</f>
        <v>44785</v>
      </c>
      <c r="W3978" s="25" t="s">
        <v>7261</v>
      </c>
    </row>
    <row r="3979" spans="1:23" hidden="1">
      <c r="A3979" s="25" t="s">
        <v>7261</v>
      </c>
      <c r="B3979" s="25" t="s">
        <v>8754</v>
      </c>
      <c r="C3979" s="25" t="s">
        <v>7264</v>
      </c>
      <c r="D3979" s="25" t="s">
        <v>5829</v>
      </c>
      <c r="E3979" s="25" t="s">
        <v>8755</v>
      </c>
      <c r="F3979" s="25" t="s">
        <v>16418</v>
      </c>
      <c r="G3979" s="25" t="s">
        <v>13721</v>
      </c>
      <c r="H3979" s="21">
        <v>932.4</v>
      </c>
      <c r="I3979" s="25" t="s">
        <v>7287</v>
      </c>
      <c r="J3979" s="25" t="s">
        <v>7288</v>
      </c>
      <c r="K3979" s="25" t="s">
        <v>7258</v>
      </c>
      <c r="L3979" s="25" t="s">
        <v>7259</v>
      </c>
      <c r="M3979" s="21">
        <v>932.4</v>
      </c>
      <c r="N3979" s="22">
        <v>0</v>
      </c>
      <c r="O3979" s="21">
        <v>932.4</v>
      </c>
      <c r="P3979" s="21">
        <v>92.4</v>
      </c>
      <c r="Q3979" s="25" t="s">
        <v>8758</v>
      </c>
      <c r="R3979" s="1" t="str">
        <f t="shared" si="70"/>
        <v>ST10078</v>
      </c>
      <c r="S3979" t="str">
        <f>VLOOKUP(R3979,Data!$C$2:$D$261,2,0)</f>
        <v>Marian Chateau</v>
      </c>
      <c r="T3979">
        <f>COUNTIF('Feb 2022'!A:A,D3979)+COUNTIF('Mar 2022'!A:A,D3979)+COUNTIF('Apr 2022'!A:A,D3979)+COUNTIF('May 2022'!A:A,D3979)+COUNTIF('June 2022'!A:A,D3979)+COUNTIF('July 2022'!A:A,D3979)+COUNTIF('Aug 2022'!A:A,D3979)+COUNTIF('Sep 2022'!A:A,D3979)+COUNTIF('Oct 2022'!A:A,D3979)+COUNTIF('Dec 2022'!A:A,D3979)</f>
        <v>1</v>
      </c>
      <c r="U3979" t="str">
        <f>VLOOKUP(Q3979,'Capital Lookup'!A:B,2,FALSE)</f>
        <v>No</v>
      </c>
      <c r="V3979" s="2">
        <f>IFERROR(VLOOKUP(LEFT(F3979,10),'Find Purchase Orders'!B:J,9,FALSE),"")</f>
        <v>44783</v>
      </c>
      <c r="W3979" s="25" t="s">
        <v>7261</v>
      </c>
    </row>
    <row r="3980" spans="1:23" hidden="1">
      <c r="A3980" s="25" t="s">
        <v>7261</v>
      </c>
      <c r="B3980" s="25" t="s">
        <v>8754</v>
      </c>
      <c r="C3980" s="25" t="s">
        <v>7264</v>
      </c>
      <c r="D3980" s="25" t="s">
        <v>5829</v>
      </c>
      <c r="E3980" s="25" t="s">
        <v>8755</v>
      </c>
      <c r="F3980" s="25" t="s">
        <v>16419</v>
      </c>
      <c r="G3980" s="25" t="s">
        <v>11414</v>
      </c>
      <c r="H3980" s="21">
        <v>7514.3</v>
      </c>
      <c r="I3980" s="25" t="s">
        <v>7287</v>
      </c>
      <c r="J3980" s="25" t="s">
        <v>7288</v>
      </c>
      <c r="K3980" s="25" t="s">
        <v>7262</v>
      </c>
      <c r="L3980" s="25" t="s">
        <v>7259</v>
      </c>
      <c r="M3980" s="21">
        <v>7514.3</v>
      </c>
      <c r="N3980" s="22">
        <v>0</v>
      </c>
      <c r="O3980" s="21">
        <v>7514.3</v>
      </c>
      <c r="P3980" s="21">
        <v>744.66</v>
      </c>
      <c r="Q3980" s="25" t="s">
        <v>8758</v>
      </c>
      <c r="R3980" s="1" t="str">
        <f t="shared" si="70"/>
        <v>ST10078</v>
      </c>
      <c r="S3980" t="str">
        <f>VLOOKUP(R3980,Data!$C$2:$D$261,2,0)</f>
        <v>Marian Chateau</v>
      </c>
      <c r="T3980">
        <f>COUNTIF('Feb 2022'!A:A,D3980)+COUNTIF('Mar 2022'!A:A,D3980)+COUNTIF('Apr 2022'!A:A,D3980)+COUNTIF('May 2022'!A:A,D3980)+COUNTIF('June 2022'!A:A,D3980)+COUNTIF('July 2022'!A:A,D3980)+COUNTIF('Aug 2022'!A:A,D3980)+COUNTIF('Sep 2022'!A:A,D3980)+COUNTIF('Oct 2022'!A:A,D3980)+COUNTIF('Dec 2022'!A:A,D3980)</f>
        <v>1</v>
      </c>
      <c r="U3980" t="str">
        <f>VLOOKUP(Q3980,'Capital Lookup'!A:B,2,FALSE)</f>
        <v>No</v>
      </c>
      <c r="V3980" s="2">
        <f>IFERROR(VLOOKUP(LEFT(F3980,10),'Find Purchase Orders'!B:J,9,FALSE),"")</f>
        <v>44783</v>
      </c>
      <c r="W3980" s="25" t="s">
        <v>7261</v>
      </c>
    </row>
    <row r="3981" spans="1:23" hidden="1">
      <c r="A3981" s="25" t="s">
        <v>7261</v>
      </c>
      <c r="B3981" s="25" t="s">
        <v>8754</v>
      </c>
      <c r="C3981" s="25" t="s">
        <v>7264</v>
      </c>
      <c r="D3981" s="25" t="s">
        <v>5829</v>
      </c>
      <c r="E3981" s="25" t="s">
        <v>8755</v>
      </c>
      <c r="F3981" s="25" t="s">
        <v>16420</v>
      </c>
      <c r="G3981" s="25" t="s">
        <v>11412</v>
      </c>
      <c r="H3981" s="21">
        <v>27.75</v>
      </c>
      <c r="I3981" s="25" t="s">
        <v>7287</v>
      </c>
      <c r="J3981" s="25" t="s">
        <v>7288</v>
      </c>
      <c r="K3981" s="25" t="s">
        <v>7262</v>
      </c>
      <c r="L3981" s="25" t="s">
        <v>7259</v>
      </c>
      <c r="M3981" s="21">
        <v>27.75</v>
      </c>
      <c r="N3981" s="22">
        <v>0</v>
      </c>
      <c r="O3981" s="21">
        <v>27.75</v>
      </c>
      <c r="P3981" s="21">
        <v>2.75</v>
      </c>
      <c r="Q3981" s="25" t="s">
        <v>8758</v>
      </c>
      <c r="R3981" s="1" t="str">
        <f t="shared" si="70"/>
        <v>ST10078</v>
      </c>
      <c r="S3981" t="str">
        <f>VLOOKUP(R3981,Data!$C$2:$D$261,2,0)</f>
        <v>Marian Chateau</v>
      </c>
      <c r="T3981">
        <f>COUNTIF('Feb 2022'!A:A,D3981)+COUNTIF('Mar 2022'!A:A,D3981)+COUNTIF('Apr 2022'!A:A,D3981)+COUNTIF('May 2022'!A:A,D3981)+COUNTIF('June 2022'!A:A,D3981)+COUNTIF('July 2022'!A:A,D3981)+COUNTIF('Aug 2022'!A:A,D3981)+COUNTIF('Sep 2022'!A:A,D3981)+COUNTIF('Oct 2022'!A:A,D3981)+COUNTIF('Dec 2022'!A:A,D3981)</f>
        <v>1</v>
      </c>
      <c r="U3981" t="str">
        <f>VLOOKUP(Q3981,'Capital Lookup'!A:B,2,FALSE)</f>
        <v>No</v>
      </c>
      <c r="V3981" s="2">
        <f>IFERROR(VLOOKUP(LEFT(F3981,10),'Find Purchase Orders'!B:J,9,FALSE),"")</f>
        <v>44783</v>
      </c>
      <c r="W3981" s="25" t="s">
        <v>7261</v>
      </c>
    </row>
    <row r="3982" spans="1:23" hidden="1">
      <c r="A3982" s="25" t="s">
        <v>7261</v>
      </c>
      <c r="B3982" s="25" t="s">
        <v>7657</v>
      </c>
      <c r="C3982" s="25" t="s">
        <v>7282</v>
      </c>
      <c r="D3982" s="25" t="s">
        <v>16421</v>
      </c>
      <c r="E3982" s="25" t="s">
        <v>9816</v>
      </c>
      <c r="F3982" s="25" t="s">
        <v>16422</v>
      </c>
      <c r="G3982" s="25" t="s">
        <v>16423</v>
      </c>
      <c r="H3982" s="21">
        <v>1073.5</v>
      </c>
      <c r="I3982" s="25" t="s">
        <v>7296</v>
      </c>
      <c r="J3982" s="25" t="s">
        <v>7288</v>
      </c>
      <c r="K3982" s="25" t="s">
        <v>8060</v>
      </c>
      <c r="L3982" s="25" t="s">
        <v>7652</v>
      </c>
      <c r="M3982" s="21">
        <v>1073.5</v>
      </c>
      <c r="N3982" s="22">
        <v>0</v>
      </c>
      <c r="O3982" s="21">
        <v>1073.5</v>
      </c>
      <c r="P3982" s="21">
        <v>1073.5</v>
      </c>
      <c r="Q3982" s="25" t="s">
        <v>7661</v>
      </c>
      <c r="R3982" s="1" t="str">
        <f t="shared" si="70"/>
        <v>ST10018</v>
      </c>
      <c r="S3982" t="str">
        <f>VLOOKUP(R3982,Data!$C$2:$D$261,2,0)</f>
        <v>The Annex</v>
      </c>
      <c r="T3982">
        <f>COUNTIF('Feb 2022'!A:A,D3982)+COUNTIF('Mar 2022'!A:A,D3982)+COUNTIF('Apr 2022'!A:A,D3982)+COUNTIF('May 2022'!A:A,D3982)+COUNTIF('June 2022'!A:A,D3982)+COUNTIF('July 2022'!A:A,D3982)+COUNTIF('Aug 2022'!A:A,D3982)+COUNTIF('Sep 2022'!A:A,D3982)+COUNTIF('Oct 2022'!A:A,D3982)+COUNTIF('Dec 2022'!A:A,D3982)</f>
        <v>0</v>
      </c>
      <c r="U3982" t="str">
        <f>VLOOKUP(Q3982,'Capital Lookup'!A:B,2,FALSE)</f>
        <v>Yes</v>
      </c>
      <c r="V3982" s="2">
        <f>IFERROR(VLOOKUP(LEFT(F3982,10),'Find Purchase Orders'!B:J,9,FALSE),"")</f>
        <v>44785</v>
      </c>
      <c r="W3982" s="25" t="s">
        <v>7261</v>
      </c>
    </row>
    <row r="3983" spans="1:23" hidden="1">
      <c r="A3983" s="25" t="s">
        <v>7261</v>
      </c>
      <c r="B3983" s="25" t="s">
        <v>7657</v>
      </c>
      <c r="C3983" s="25" t="s">
        <v>7282</v>
      </c>
      <c r="D3983" s="25" t="s">
        <v>16421</v>
      </c>
      <c r="E3983" s="25" t="s">
        <v>9816</v>
      </c>
      <c r="F3983" s="25" t="s">
        <v>16424</v>
      </c>
      <c r="G3983" s="25" t="s">
        <v>16425</v>
      </c>
      <c r="H3983" s="21">
        <v>1271.25</v>
      </c>
      <c r="I3983" s="25" t="s">
        <v>7296</v>
      </c>
      <c r="J3983" s="25" t="s">
        <v>7288</v>
      </c>
      <c r="K3983" s="25" t="s">
        <v>8060</v>
      </c>
      <c r="L3983" s="25" t="s">
        <v>7652</v>
      </c>
      <c r="M3983" s="21">
        <v>1271.25</v>
      </c>
      <c r="N3983" s="22">
        <v>0</v>
      </c>
      <c r="O3983" s="21">
        <v>1271.25</v>
      </c>
      <c r="P3983" s="21">
        <v>1271.25</v>
      </c>
      <c r="Q3983" s="25" t="s">
        <v>7661</v>
      </c>
      <c r="R3983" s="1" t="str">
        <f t="shared" si="70"/>
        <v>ST10018</v>
      </c>
      <c r="S3983" t="str">
        <f>VLOOKUP(R3983,Data!$C$2:$D$261,2,0)</f>
        <v>The Annex</v>
      </c>
      <c r="T3983">
        <f>COUNTIF('Feb 2022'!A:A,D3983)+COUNTIF('Mar 2022'!A:A,D3983)+COUNTIF('Apr 2022'!A:A,D3983)+COUNTIF('May 2022'!A:A,D3983)+COUNTIF('June 2022'!A:A,D3983)+COUNTIF('July 2022'!A:A,D3983)+COUNTIF('Aug 2022'!A:A,D3983)+COUNTIF('Sep 2022'!A:A,D3983)+COUNTIF('Oct 2022'!A:A,D3983)+COUNTIF('Dec 2022'!A:A,D3983)</f>
        <v>0</v>
      </c>
      <c r="U3983" t="str">
        <f>VLOOKUP(Q3983,'Capital Lookup'!A:B,2,FALSE)</f>
        <v>Yes</v>
      </c>
      <c r="V3983" s="2">
        <f>IFERROR(VLOOKUP(LEFT(F3983,10),'Find Purchase Orders'!B:J,9,FALSE),"")</f>
        <v>44785</v>
      </c>
      <c r="W3983" s="25" t="s">
        <v>7261</v>
      </c>
    </row>
    <row r="3984" spans="1:23" hidden="1">
      <c r="A3984" s="25" t="s">
        <v>7261</v>
      </c>
      <c r="B3984" s="25" t="s">
        <v>7657</v>
      </c>
      <c r="C3984" s="25" t="s">
        <v>7282</v>
      </c>
      <c r="D3984" s="25" t="s">
        <v>16421</v>
      </c>
      <c r="E3984" s="25" t="s">
        <v>9816</v>
      </c>
      <c r="F3984" s="25" t="s">
        <v>16426</v>
      </c>
      <c r="G3984" s="25" t="s">
        <v>16427</v>
      </c>
      <c r="H3984" s="21">
        <v>1073.5</v>
      </c>
      <c r="I3984" s="25" t="s">
        <v>7296</v>
      </c>
      <c r="J3984" s="25" t="s">
        <v>7288</v>
      </c>
      <c r="K3984" s="25" t="s">
        <v>8060</v>
      </c>
      <c r="L3984" s="25" t="s">
        <v>7652</v>
      </c>
      <c r="M3984" s="21">
        <v>1073.5</v>
      </c>
      <c r="N3984" s="22">
        <v>0</v>
      </c>
      <c r="O3984" s="21">
        <v>1073.5</v>
      </c>
      <c r="P3984" s="21">
        <v>1073.5</v>
      </c>
      <c r="Q3984" s="25" t="s">
        <v>7661</v>
      </c>
      <c r="R3984" s="1" t="str">
        <f t="shared" si="70"/>
        <v>ST10018</v>
      </c>
      <c r="S3984" t="str">
        <f>VLOOKUP(R3984,Data!$C$2:$D$261,2,0)</f>
        <v>The Annex</v>
      </c>
      <c r="T3984">
        <f>COUNTIF('Feb 2022'!A:A,D3984)+COUNTIF('Mar 2022'!A:A,D3984)+COUNTIF('Apr 2022'!A:A,D3984)+COUNTIF('May 2022'!A:A,D3984)+COUNTIF('June 2022'!A:A,D3984)+COUNTIF('July 2022'!A:A,D3984)+COUNTIF('Aug 2022'!A:A,D3984)+COUNTIF('Sep 2022'!A:A,D3984)+COUNTIF('Oct 2022'!A:A,D3984)+COUNTIF('Dec 2022'!A:A,D3984)</f>
        <v>0</v>
      </c>
      <c r="U3984" t="str">
        <f>VLOOKUP(Q3984,'Capital Lookup'!A:B,2,FALSE)</f>
        <v>Yes</v>
      </c>
      <c r="V3984" s="2">
        <f>IFERROR(VLOOKUP(LEFT(F3984,10),'Find Purchase Orders'!B:J,9,FALSE),"")</f>
        <v>44785</v>
      </c>
      <c r="W3984" s="25" t="s">
        <v>7261</v>
      </c>
    </row>
    <row r="3985" spans="1:23" hidden="1">
      <c r="A3985" s="25" t="s">
        <v>7261</v>
      </c>
      <c r="B3985" s="25" t="s">
        <v>7662</v>
      </c>
      <c r="C3985" s="25" t="s">
        <v>7264</v>
      </c>
      <c r="D3985" s="25" t="s">
        <v>16428</v>
      </c>
      <c r="E3985" s="25" t="s">
        <v>9816</v>
      </c>
      <c r="F3985" s="25" t="s">
        <v>16429</v>
      </c>
      <c r="G3985" s="25" t="s">
        <v>16430</v>
      </c>
      <c r="H3985" s="21">
        <v>76.52</v>
      </c>
      <c r="I3985" s="25" t="s">
        <v>7296</v>
      </c>
      <c r="J3985" s="25" t="s">
        <v>7288</v>
      </c>
      <c r="K3985" s="25" t="s">
        <v>8060</v>
      </c>
      <c r="L3985" s="25" t="s">
        <v>7652</v>
      </c>
      <c r="M3985" s="21">
        <v>76.52</v>
      </c>
      <c r="N3985" s="21">
        <v>68.319999999999993</v>
      </c>
      <c r="O3985" s="21">
        <v>8.1999999999999993</v>
      </c>
      <c r="P3985" s="21">
        <v>76.52</v>
      </c>
      <c r="Q3985" s="25" t="s">
        <v>7666</v>
      </c>
      <c r="R3985" s="1" t="str">
        <f t="shared" si="70"/>
        <v>ST10055</v>
      </c>
      <c r="S3985" t="str">
        <f>VLOOKUP(R3985,Data!$C$2:$D$261,2,0)</f>
        <v>Hollyburn House</v>
      </c>
      <c r="T3985">
        <f>COUNTIF('Feb 2022'!A:A,D3985)+COUNTIF('Mar 2022'!A:A,D3985)+COUNTIF('Apr 2022'!A:A,D3985)+COUNTIF('May 2022'!A:A,D3985)+COUNTIF('June 2022'!A:A,D3985)+COUNTIF('July 2022'!A:A,D3985)+COUNTIF('Aug 2022'!A:A,D3985)+COUNTIF('Sep 2022'!A:A,D3985)+COUNTIF('Oct 2022'!A:A,D3985)+COUNTIF('Dec 2022'!A:A,D3985)</f>
        <v>0</v>
      </c>
      <c r="U3985" t="str">
        <f>VLOOKUP(Q3985,'Capital Lookup'!A:B,2,FALSE)</f>
        <v>Yes</v>
      </c>
      <c r="V3985" s="2">
        <f>IFERROR(VLOOKUP(LEFT(F3985,10),'Find Purchase Orders'!B:J,9,FALSE),"")</f>
        <v>44782</v>
      </c>
      <c r="W3985" s="25" t="s">
        <v>7261</v>
      </c>
    </row>
    <row r="3986" spans="1:23" hidden="1">
      <c r="A3986" s="25" t="s">
        <v>7261</v>
      </c>
      <c r="B3986" s="25" t="s">
        <v>7662</v>
      </c>
      <c r="C3986" s="25" t="s">
        <v>7264</v>
      </c>
      <c r="D3986" s="25" t="s">
        <v>16428</v>
      </c>
      <c r="E3986" s="25" t="s">
        <v>9816</v>
      </c>
      <c r="F3986" s="25" t="s">
        <v>16431</v>
      </c>
      <c r="G3986" s="25" t="s">
        <v>16432</v>
      </c>
      <c r="H3986" s="21">
        <v>1064</v>
      </c>
      <c r="I3986" s="25" t="s">
        <v>7296</v>
      </c>
      <c r="J3986" s="25" t="s">
        <v>7288</v>
      </c>
      <c r="K3986" s="25" t="s">
        <v>8060</v>
      </c>
      <c r="L3986" s="25" t="s">
        <v>7652</v>
      </c>
      <c r="M3986" s="21">
        <v>1064</v>
      </c>
      <c r="N3986" s="21">
        <v>1073.5</v>
      </c>
      <c r="O3986" s="21">
        <v>-9.5</v>
      </c>
      <c r="P3986" s="21">
        <v>1064</v>
      </c>
      <c r="Q3986" s="25" t="s">
        <v>7666</v>
      </c>
      <c r="R3986" s="1" t="str">
        <f t="shared" si="70"/>
        <v>ST10055</v>
      </c>
      <c r="S3986" t="str">
        <f>VLOOKUP(R3986,Data!$C$2:$D$261,2,0)</f>
        <v>Hollyburn House</v>
      </c>
      <c r="T3986">
        <f>COUNTIF('Feb 2022'!A:A,D3986)+COUNTIF('Mar 2022'!A:A,D3986)+COUNTIF('Apr 2022'!A:A,D3986)+COUNTIF('May 2022'!A:A,D3986)+COUNTIF('June 2022'!A:A,D3986)+COUNTIF('July 2022'!A:A,D3986)+COUNTIF('Aug 2022'!A:A,D3986)+COUNTIF('Sep 2022'!A:A,D3986)+COUNTIF('Oct 2022'!A:A,D3986)+COUNTIF('Dec 2022'!A:A,D3986)</f>
        <v>0</v>
      </c>
      <c r="U3986" t="str">
        <f>VLOOKUP(Q3986,'Capital Lookup'!A:B,2,FALSE)</f>
        <v>Yes</v>
      </c>
      <c r="V3986" s="2">
        <f>IFERROR(VLOOKUP(LEFT(F3986,10),'Find Purchase Orders'!B:J,9,FALSE),"")</f>
        <v>44782</v>
      </c>
      <c r="W3986" s="25" t="s">
        <v>7261</v>
      </c>
    </row>
    <row r="3987" spans="1:23" hidden="1">
      <c r="A3987" s="25" t="s">
        <v>7261</v>
      </c>
      <c r="B3987" s="25" t="s">
        <v>7643</v>
      </c>
      <c r="C3987" s="25" t="s">
        <v>7282</v>
      </c>
      <c r="D3987" s="25" t="s">
        <v>16433</v>
      </c>
      <c r="E3987" s="25" t="s">
        <v>9816</v>
      </c>
      <c r="F3987" s="25" t="s">
        <v>16434</v>
      </c>
      <c r="G3987" s="25" t="s">
        <v>16435</v>
      </c>
      <c r="H3987" s="21">
        <v>1073.5</v>
      </c>
      <c r="I3987" s="25" t="s">
        <v>7296</v>
      </c>
      <c r="J3987" s="25" t="s">
        <v>7288</v>
      </c>
      <c r="K3987" s="25" t="s">
        <v>8060</v>
      </c>
      <c r="L3987" s="25" t="s">
        <v>7652</v>
      </c>
      <c r="M3987" s="21">
        <v>1073.5</v>
      </c>
      <c r="N3987" s="21">
        <v>1073.5</v>
      </c>
      <c r="O3987" s="21">
        <v>0</v>
      </c>
      <c r="P3987" s="21">
        <v>1073.5</v>
      </c>
      <c r="Q3987" s="25" t="s">
        <v>7653</v>
      </c>
      <c r="R3987" s="1" t="str">
        <f t="shared" si="70"/>
        <v>ST10020</v>
      </c>
      <c r="S3987" t="str">
        <f>VLOOKUP(R3987,Data!$C$2:$D$261,2,0)</f>
        <v>Kingsway</v>
      </c>
      <c r="T3987">
        <f>COUNTIF('Feb 2022'!A:A,D3987)+COUNTIF('Mar 2022'!A:A,D3987)+COUNTIF('Apr 2022'!A:A,D3987)+COUNTIF('May 2022'!A:A,D3987)+COUNTIF('June 2022'!A:A,D3987)+COUNTIF('July 2022'!A:A,D3987)+COUNTIF('Aug 2022'!A:A,D3987)+COUNTIF('Sep 2022'!A:A,D3987)+COUNTIF('Oct 2022'!A:A,D3987)+COUNTIF('Dec 2022'!A:A,D3987)</f>
        <v>0</v>
      </c>
      <c r="U3987" t="str">
        <f>VLOOKUP(Q3987,'Capital Lookup'!A:B,2,FALSE)</f>
        <v>Yes</v>
      </c>
      <c r="V3987" s="2">
        <f>IFERROR(VLOOKUP(LEFT(F3987,10),'Find Purchase Orders'!B:J,9,FALSE),"")</f>
        <v>44782</v>
      </c>
      <c r="W3987" s="25" t="s">
        <v>7261</v>
      </c>
    </row>
    <row r="3988" spans="1:23" hidden="1">
      <c r="A3988" s="25" t="s">
        <v>7261</v>
      </c>
      <c r="B3988" s="25" t="s">
        <v>7643</v>
      </c>
      <c r="C3988" s="25" t="s">
        <v>7282</v>
      </c>
      <c r="D3988" s="25" t="s">
        <v>16433</v>
      </c>
      <c r="E3988" s="25" t="s">
        <v>9816</v>
      </c>
      <c r="F3988" s="25" t="s">
        <v>16436</v>
      </c>
      <c r="G3988" s="25" t="s">
        <v>16437</v>
      </c>
      <c r="H3988" s="21">
        <v>43.89</v>
      </c>
      <c r="I3988" s="25" t="s">
        <v>7296</v>
      </c>
      <c r="J3988" s="25" t="s">
        <v>7288</v>
      </c>
      <c r="K3988" s="25" t="s">
        <v>8060</v>
      </c>
      <c r="L3988" s="25" t="s">
        <v>7652</v>
      </c>
      <c r="M3988" s="21">
        <v>43.89</v>
      </c>
      <c r="N3988" s="21">
        <v>38.840000000000003</v>
      </c>
      <c r="O3988" s="21">
        <v>5.05</v>
      </c>
      <c r="P3988" s="21">
        <v>43.89</v>
      </c>
      <c r="Q3988" s="25" t="s">
        <v>7653</v>
      </c>
      <c r="R3988" s="1" t="str">
        <f t="shared" si="70"/>
        <v>ST10020</v>
      </c>
      <c r="S3988" t="str">
        <f>VLOOKUP(R3988,Data!$C$2:$D$261,2,0)</f>
        <v>Kingsway</v>
      </c>
      <c r="T3988">
        <f>COUNTIF('Feb 2022'!A:A,D3988)+COUNTIF('Mar 2022'!A:A,D3988)+COUNTIF('Apr 2022'!A:A,D3988)+COUNTIF('May 2022'!A:A,D3988)+COUNTIF('June 2022'!A:A,D3988)+COUNTIF('July 2022'!A:A,D3988)+COUNTIF('Aug 2022'!A:A,D3988)+COUNTIF('Sep 2022'!A:A,D3988)+COUNTIF('Oct 2022'!A:A,D3988)+COUNTIF('Dec 2022'!A:A,D3988)</f>
        <v>0</v>
      </c>
      <c r="U3988" t="str">
        <f>VLOOKUP(Q3988,'Capital Lookup'!A:B,2,FALSE)</f>
        <v>Yes</v>
      </c>
      <c r="V3988" s="2">
        <f>IFERROR(VLOOKUP(LEFT(F3988,10),'Find Purchase Orders'!B:J,9,FALSE),"")</f>
        <v>44782</v>
      </c>
      <c r="W3988" s="25" t="s">
        <v>7261</v>
      </c>
    </row>
    <row r="3989" spans="1:23" hidden="1">
      <c r="A3989" s="25" t="s">
        <v>7252</v>
      </c>
      <c r="B3989" s="25" t="s">
        <v>7747</v>
      </c>
      <c r="C3989" s="25" t="s">
        <v>7254</v>
      </c>
      <c r="D3989" s="25" t="s">
        <v>16438</v>
      </c>
      <c r="E3989" s="25" t="s">
        <v>9118</v>
      </c>
      <c r="H3989" s="21">
        <v>10796.53</v>
      </c>
      <c r="I3989" s="25" t="s">
        <v>7257</v>
      </c>
      <c r="K3989" s="25" t="s">
        <v>7262</v>
      </c>
      <c r="L3989" s="25" t="s">
        <v>7259</v>
      </c>
      <c r="M3989" s="22">
        <v>0</v>
      </c>
      <c r="N3989" s="22">
        <v>0</v>
      </c>
      <c r="O3989" s="21">
        <v>0</v>
      </c>
      <c r="P3989" s="21">
        <v>1242.08</v>
      </c>
      <c r="Q3989" s="25" t="s">
        <v>8854</v>
      </c>
      <c r="R3989" s="1" t="str">
        <f t="shared" si="70"/>
        <v>ST10050</v>
      </c>
      <c r="S3989" t="str">
        <f>VLOOKUP(R3989,Data!$C$2:$D$261,2,0)</f>
        <v>Alta Vista</v>
      </c>
      <c r="T3989">
        <f>COUNTIF('Feb 2022'!A:A,D3989)+COUNTIF('Mar 2022'!A:A,D3989)+COUNTIF('Apr 2022'!A:A,D3989)+COUNTIF('May 2022'!A:A,D3989)+COUNTIF('June 2022'!A:A,D3989)+COUNTIF('July 2022'!A:A,D3989)+COUNTIF('Aug 2022'!A:A,D3989)+COUNTIF('Sep 2022'!A:A,D3989)+COUNTIF('Oct 2022'!A:A,D3989)+COUNTIF('Dec 2022'!A:A,D3989)</f>
        <v>0</v>
      </c>
      <c r="U3989" t="str">
        <f>VLOOKUP(Q3989,'Capital Lookup'!A:B,2,FALSE)</f>
        <v>No</v>
      </c>
      <c r="V3989" s="2" t="str">
        <f>IFERROR(VLOOKUP(LEFT(F3989,10),'Find Purchase Orders'!B:J,9,FALSE),"")</f>
        <v/>
      </c>
      <c r="W3989" s="25" t="s">
        <v>7261</v>
      </c>
    </row>
    <row r="3990" spans="1:23" hidden="1">
      <c r="A3990" s="25" t="s">
        <v>7252</v>
      </c>
      <c r="B3990" s="25" t="s">
        <v>7747</v>
      </c>
      <c r="C3990" s="25" t="s">
        <v>7254</v>
      </c>
      <c r="D3990" s="25" t="s">
        <v>16439</v>
      </c>
      <c r="E3990" s="25" t="s">
        <v>9118</v>
      </c>
      <c r="H3990" s="21">
        <v>2378.0300000000002</v>
      </c>
      <c r="I3990" s="25" t="s">
        <v>7257</v>
      </c>
      <c r="K3990" s="25" t="s">
        <v>7262</v>
      </c>
      <c r="L3990" s="25" t="s">
        <v>7259</v>
      </c>
      <c r="M3990" s="22">
        <v>0</v>
      </c>
      <c r="N3990" s="22">
        <v>0</v>
      </c>
      <c r="O3990" s="21">
        <v>0</v>
      </c>
      <c r="P3990" s="21">
        <v>273.58</v>
      </c>
      <c r="Q3990" s="25" t="s">
        <v>8854</v>
      </c>
      <c r="R3990" s="1" t="str">
        <f t="shared" si="70"/>
        <v>ST10050</v>
      </c>
      <c r="S3990" t="str">
        <f>VLOOKUP(R3990,Data!$C$2:$D$261,2,0)</f>
        <v>Alta Vista</v>
      </c>
      <c r="T3990">
        <f>COUNTIF('Feb 2022'!A:A,D3990)+COUNTIF('Mar 2022'!A:A,D3990)+COUNTIF('Apr 2022'!A:A,D3990)+COUNTIF('May 2022'!A:A,D3990)+COUNTIF('June 2022'!A:A,D3990)+COUNTIF('July 2022'!A:A,D3990)+COUNTIF('Aug 2022'!A:A,D3990)+COUNTIF('Sep 2022'!A:A,D3990)+COUNTIF('Oct 2022'!A:A,D3990)+COUNTIF('Dec 2022'!A:A,D3990)</f>
        <v>0</v>
      </c>
      <c r="U3990" t="str">
        <f>VLOOKUP(Q3990,'Capital Lookup'!A:B,2,FALSE)</f>
        <v>No</v>
      </c>
      <c r="V3990" s="2" t="str">
        <f>IFERROR(VLOOKUP(LEFT(F3990,10),'Find Purchase Orders'!B:J,9,FALSE),"")</f>
        <v/>
      </c>
      <c r="W3990" s="25" t="s">
        <v>7261</v>
      </c>
    </row>
    <row r="3991" spans="1:23" hidden="1">
      <c r="A3991" s="25" t="s">
        <v>7252</v>
      </c>
      <c r="B3991" s="25" t="s">
        <v>7747</v>
      </c>
      <c r="C3991" s="25" t="s">
        <v>7254</v>
      </c>
      <c r="D3991" s="25" t="s">
        <v>16440</v>
      </c>
      <c r="E3991" s="25" t="s">
        <v>9118</v>
      </c>
      <c r="H3991" s="21">
        <v>7808.41</v>
      </c>
      <c r="I3991" s="25" t="s">
        <v>7257</v>
      </c>
      <c r="K3991" s="25" t="s">
        <v>7262</v>
      </c>
      <c r="L3991" s="25" t="s">
        <v>7259</v>
      </c>
      <c r="M3991" s="22">
        <v>0</v>
      </c>
      <c r="N3991" s="22">
        <v>0</v>
      </c>
      <c r="O3991" s="21">
        <v>0</v>
      </c>
      <c r="P3991" s="21">
        <v>898.31</v>
      </c>
      <c r="Q3991" s="25" t="s">
        <v>8854</v>
      </c>
      <c r="R3991" s="1" t="str">
        <f t="shared" si="70"/>
        <v>ST10050</v>
      </c>
      <c r="S3991" t="str">
        <f>VLOOKUP(R3991,Data!$C$2:$D$261,2,0)</f>
        <v>Alta Vista</v>
      </c>
      <c r="T3991">
        <f>COUNTIF('Feb 2022'!A:A,D3991)+COUNTIF('Mar 2022'!A:A,D3991)+COUNTIF('Apr 2022'!A:A,D3991)+COUNTIF('May 2022'!A:A,D3991)+COUNTIF('June 2022'!A:A,D3991)+COUNTIF('July 2022'!A:A,D3991)+COUNTIF('Aug 2022'!A:A,D3991)+COUNTIF('Sep 2022'!A:A,D3991)+COUNTIF('Oct 2022'!A:A,D3991)+COUNTIF('Dec 2022'!A:A,D3991)</f>
        <v>0</v>
      </c>
      <c r="U3991" t="str">
        <f>VLOOKUP(Q3991,'Capital Lookup'!A:B,2,FALSE)</f>
        <v>No</v>
      </c>
      <c r="V3991" s="2" t="str">
        <f>IFERROR(VLOOKUP(LEFT(F3991,10),'Find Purchase Orders'!B:J,9,FALSE),"")</f>
        <v/>
      </c>
      <c r="W3991" s="25" t="s">
        <v>7261</v>
      </c>
    </row>
    <row r="3992" spans="1:23" hidden="1">
      <c r="A3992" s="25" t="s">
        <v>7252</v>
      </c>
      <c r="B3992" s="25" t="s">
        <v>7747</v>
      </c>
      <c r="C3992" s="25" t="s">
        <v>7254</v>
      </c>
      <c r="D3992" s="25" t="s">
        <v>16440</v>
      </c>
      <c r="E3992" s="25" t="s">
        <v>9118</v>
      </c>
      <c r="H3992" s="21">
        <v>948.41</v>
      </c>
      <c r="I3992" s="25" t="s">
        <v>7257</v>
      </c>
      <c r="K3992" s="25" t="s">
        <v>7262</v>
      </c>
      <c r="L3992" s="25" t="s">
        <v>7259</v>
      </c>
      <c r="M3992" s="22">
        <v>0</v>
      </c>
      <c r="N3992" s="22">
        <v>0</v>
      </c>
      <c r="O3992" s="21">
        <v>0</v>
      </c>
      <c r="P3992" s="21">
        <v>109.11</v>
      </c>
      <c r="Q3992" s="25" t="s">
        <v>8854</v>
      </c>
      <c r="R3992" s="1" t="str">
        <f t="shared" si="70"/>
        <v>ST10050</v>
      </c>
      <c r="S3992" t="str">
        <f>VLOOKUP(R3992,Data!$C$2:$D$261,2,0)</f>
        <v>Alta Vista</v>
      </c>
      <c r="T3992">
        <f>COUNTIF('Feb 2022'!A:A,D3992)+COUNTIF('Mar 2022'!A:A,D3992)+COUNTIF('Apr 2022'!A:A,D3992)+COUNTIF('May 2022'!A:A,D3992)+COUNTIF('June 2022'!A:A,D3992)+COUNTIF('July 2022'!A:A,D3992)+COUNTIF('Aug 2022'!A:A,D3992)+COUNTIF('Sep 2022'!A:A,D3992)+COUNTIF('Oct 2022'!A:A,D3992)+COUNTIF('Dec 2022'!A:A,D3992)</f>
        <v>0</v>
      </c>
      <c r="U3992" t="str">
        <f>VLOOKUP(Q3992,'Capital Lookup'!A:B,2,FALSE)</f>
        <v>No</v>
      </c>
      <c r="V3992" s="2" t="str">
        <f>IFERROR(VLOOKUP(LEFT(F3992,10),'Find Purchase Orders'!B:J,9,FALSE),"")</f>
        <v/>
      </c>
      <c r="W3992" s="25" t="s">
        <v>7261</v>
      </c>
    </row>
    <row r="3993" spans="1:23" hidden="1">
      <c r="A3993" s="25" t="s">
        <v>7252</v>
      </c>
      <c r="B3993" s="25" t="s">
        <v>7747</v>
      </c>
      <c r="C3993" s="25" t="s">
        <v>7254</v>
      </c>
      <c r="D3993" s="25" t="s">
        <v>16441</v>
      </c>
      <c r="E3993" s="25" t="s">
        <v>9118</v>
      </c>
      <c r="H3993" s="21">
        <v>7207.27</v>
      </c>
      <c r="I3993" s="25" t="s">
        <v>7257</v>
      </c>
      <c r="K3993" s="25" t="s">
        <v>7262</v>
      </c>
      <c r="L3993" s="25" t="s">
        <v>7259</v>
      </c>
      <c r="M3993" s="22">
        <v>0</v>
      </c>
      <c r="N3993" s="22">
        <v>0</v>
      </c>
      <c r="O3993" s="21">
        <v>0</v>
      </c>
      <c r="P3993" s="21">
        <v>829.16</v>
      </c>
      <c r="Q3993" s="25" t="s">
        <v>8854</v>
      </c>
      <c r="R3993" s="1" t="str">
        <f t="shared" si="70"/>
        <v>ST10050</v>
      </c>
      <c r="S3993" t="str">
        <f>VLOOKUP(R3993,Data!$C$2:$D$261,2,0)</f>
        <v>Alta Vista</v>
      </c>
      <c r="T3993">
        <f>COUNTIF('Feb 2022'!A:A,D3993)+COUNTIF('Mar 2022'!A:A,D3993)+COUNTIF('Apr 2022'!A:A,D3993)+COUNTIF('May 2022'!A:A,D3993)+COUNTIF('June 2022'!A:A,D3993)+COUNTIF('July 2022'!A:A,D3993)+COUNTIF('Aug 2022'!A:A,D3993)+COUNTIF('Sep 2022'!A:A,D3993)+COUNTIF('Oct 2022'!A:A,D3993)+COUNTIF('Dec 2022'!A:A,D3993)</f>
        <v>0</v>
      </c>
      <c r="U3993" t="str">
        <f>VLOOKUP(Q3993,'Capital Lookup'!A:B,2,FALSE)</f>
        <v>No</v>
      </c>
      <c r="V3993" s="2" t="str">
        <f>IFERROR(VLOOKUP(LEFT(F3993,10),'Find Purchase Orders'!B:J,9,FALSE),"")</f>
        <v/>
      </c>
      <c r="W3993" s="25" t="s">
        <v>7261</v>
      </c>
    </row>
    <row r="3994" spans="1:23" hidden="1">
      <c r="A3994" s="25" t="s">
        <v>7252</v>
      </c>
      <c r="B3994" s="25" t="s">
        <v>7747</v>
      </c>
      <c r="C3994" s="25" t="s">
        <v>7254</v>
      </c>
      <c r="D3994" s="25" t="s">
        <v>16441</v>
      </c>
      <c r="E3994" s="25" t="s">
        <v>9118</v>
      </c>
      <c r="H3994" s="21">
        <v>1728.22</v>
      </c>
      <c r="I3994" s="25" t="s">
        <v>7257</v>
      </c>
      <c r="K3994" s="25" t="s">
        <v>7262</v>
      </c>
      <c r="L3994" s="25" t="s">
        <v>7259</v>
      </c>
      <c r="M3994" s="22">
        <v>0</v>
      </c>
      <c r="N3994" s="22">
        <v>0</v>
      </c>
      <c r="O3994" s="21">
        <v>0</v>
      </c>
      <c r="P3994" s="21">
        <v>198.82</v>
      </c>
      <c r="Q3994" s="25" t="s">
        <v>8854</v>
      </c>
      <c r="R3994" s="1" t="str">
        <f t="shared" si="70"/>
        <v>ST10050</v>
      </c>
      <c r="S3994" t="str">
        <f>VLOOKUP(R3994,Data!$C$2:$D$261,2,0)</f>
        <v>Alta Vista</v>
      </c>
      <c r="T3994">
        <f>COUNTIF('Feb 2022'!A:A,D3994)+COUNTIF('Mar 2022'!A:A,D3994)+COUNTIF('Apr 2022'!A:A,D3994)+COUNTIF('May 2022'!A:A,D3994)+COUNTIF('June 2022'!A:A,D3994)+COUNTIF('July 2022'!A:A,D3994)+COUNTIF('Aug 2022'!A:A,D3994)+COUNTIF('Sep 2022'!A:A,D3994)+COUNTIF('Oct 2022'!A:A,D3994)+COUNTIF('Dec 2022'!A:A,D3994)</f>
        <v>0</v>
      </c>
      <c r="U3994" t="str">
        <f>VLOOKUP(Q3994,'Capital Lookup'!A:B,2,FALSE)</f>
        <v>No</v>
      </c>
      <c r="V3994" s="2" t="str">
        <f>IFERROR(VLOOKUP(LEFT(F3994,10),'Find Purchase Orders'!B:J,9,FALSE),"")</f>
        <v/>
      </c>
      <c r="W3994" s="25" t="s">
        <v>7261</v>
      </c>
    </row>
    <row r="3995" spans="1:23" hidden="1">
      <c r="A3995" s="25" t="s">
        <v>7261</v>
      </c>
      <c r="B3995" s="25" t="s">
        <v>8754</v>
      </c>
      <c r="C3995" s="25" t="s">
        <v>7264</v>
      </c>
      <c r="D3995" s="25" t="s">
        <v>5830</v>
      </c>
      <c r="E3995" s="25" t="s">
        <v>8755</v>
      </c>
      <c r="F3995" s="25" t="s">
        <v>16442</v>
      </c>
      <c r="G3995" s="25" t="s">
        <v>9658</v>
      </c>
      <c r="H3995" s="21">
        <v>5342.02</v>
      </c>
      <c r="I3995" s="25" t="s">
        <v>7296</v>
      </c>
      <c r="J3995" s="25" t="s">
        <v>7288</v>
      </c>
      <c r="K3995" s="25" t="s">
        <v>7262</v>
      </c>
      <c r="L3995" s="25" t="s">
        <v>7259</v>
      </c>
      <c r="M3995" s="21">
        <v>5342.02</v>
      </c>
      <c r="N3995" s="21">
        <v>5342.01</v>
      </c>
      <c r="O3995" s="21">
        <v>0.01</v>
      </c>
      <c r="P3995" s="21">
        <v>5342.02</v>
      </c>
      <c r="Q3995" s="25" t="s">
        <v>8758</v>
      </c>
      <c r="R3995" s="1" t="str">
        <f t="shared" si="70"/>
        <v>ST10078</v>
      </c>
      <c r="S3995" t="str">
        <f>VLOOKUP(R3995,Data!$C$2:$D$261,2,0)</f>
        <v>Marian Chateau</v>
      </c>
      <c r="T3995">
        <f>COUNTIF('Feb 2022'!A:A,D3995)+COUNTIF('Mar 2022'!A:A,D3995)+COUNTIF('Apr 2022'!A:A,D3995)+COUNTIF('May 2022'!A:A,D3995)+COUNTIF('June 2022'!A:A,D3995)+COUNTIF('July 2022'!A:A,D3995)+COUNTIF('Aug 2022'!A:A,D3995)+COUNTIF('Sep 2022'!A:A,D3995)+COUNTIF('Oct 2022'!A:A,D3995)+COUNTIF('Dec 2022'!A:A,D3995)</f>
        <v>1</v>
      </c>
      <c r="U3995" t="str">
        <f>VLOOKUP(Q3995,'Capital Lookup'!A:B,2,FALSE)</f>
        <v>No</v>
      </c>
      <c r="V3995" s="2">
        <f>IFERROR(VLOOKUP(LEFT(F3995,10),'Find Purchase Orders'!B:J,9,FALSE),"")</f>
        <v>44783</v>
      </c>
      <c r="W3995" s="25" t="s">
        <v>7261</v>
      </c>
    </row>
    <row r="3996" spans="1:23" hidden="1">
      <c r="A3996" s="25" t="s">
        <v>7261</v>
      </c>
      <c r="B3996" s="25" t="s">
        <v>7460</v>
      </c>
      <c r="C3996" s="25" t="s">
        <v>7264</v>
      </c>
      <c r="D3996" s="25" t="s">
        <v>5843</v>
      </c>
      <c r="E3996" s="25" t="s">
        <v>7462</v>
      </c>
      <c r="F3996" s="25" t="s">
        <v>16443</v>
      </c>
      <c r="G3996" s="25" t="s">
        <v>16444</v>
      </c>
      <c r="H3996" s="21">
        <v>3587.75</v>
      </c>
      <c r="I3996" s="25" t="s">
        <v>7287</v>
      </c>
      <c r="J3996" s="25" t="s">
        <v>7288</v>
      </c>
      <c r="K3996" s="25" t="s">
        <v>12407</v>
      </c>
      <c r="L3996" s="25" t="s">
        <v>12408</v>
      </c>
      <c r="M3996" s="21">
        <v>3587.75</v>
      </c>
      <c r="N3996" s="22">
        <v>0</v>
      </c>
      <c r="O3996" s="21">
        <v>3587.75</v>
      </c>
      <c r="P3996" s="21">
        <v>412.75</v>
      </c>
      <c r="Q3996" s="25" t="s">
        <v>16445</v>
      </c>
      <c r="R3996" s="1" t="str">
        <f t="shared" si="70"/>
        <v>ST10003</v>
      </c>
      <c r="S3996" t="str">
        <f>VLOOKUP(R3996,Data!$C$2:$D$261,2,0)</f>
        <v>Appleby Place</v>
      </c>
      <c r="T3996">
        <f>COUNTIF('Feb 2022'!A:A,D3996)+COUNTIF('Mar 2022'!A:A,D3996)+COUNTIF('Apr 2022'!A:A,D3996)+COUNTIF('May 2022'!A:A,D3996)+COUNTIF('June 2022'!A:A,D3996)+COUNTIF('July 2022'!A:A,D3996)+COUNTIF('Aug 2022'!A:A,D3996)+COUNTIF('Sep 2022'!A:A,D3996)+COUNTIF('Oct 2022'!A:A,D3996)+COUNTIF('Dec 2022'!A:A,D3996)</f>
        <v>1</v>
      </c>
      <c r="U3996" t="str">
        <f>VLOOKUP(Q3996,'Capital Lookup'!A:B,2,FALSE)</f>
        <v>No</v>
      </c>
      <c r="V3996" s="2">
        <f>IFERROR(VLOOKUP(LEFT(F3996,10),'Find Purchase Orders'!B:J,9,FALSE),"")</f>
        <v>44791</v>
      </c>
      <c r="W3996" s="25" t="s">
        <v>7261</v>
      </c>
    </row>
    <row r="3997" spans="1:23" hidden="1">
      <c r="A3997" s="25" t="s">
        <v>7252</v>
      </c>
      <c r="B3997" s="25" t="s">
        <v>7253</v>
      </c>
      <c r="C3997" s="25" t="s">
        <v>7254</v>
      </c>
      <c r="D3997" s="25" t="s">
        <v>5831</v>
      </c>
      <c r="E3997" s="25" t="s">
        <v>14618</v>
      </c>
      <c r="F3997" s="25" t="s">
        <v>16446</v>
      </c>
      <c r="G3997" s="25" t="s">
        <v>14171</v>
      </c>
      <c r="H3997" s="21">
        <v>55.5</v>
      </c>
      <c r="I3997" s="25" t="s">
        <v>7296</v>
      </c>
      <c r="J3997" s="25" t="s">
        <v>7288</v>
      </c>
      <c r="K3997" s="25" t="s">
        <v>7262</v>
      </c>
      <c r="L3997" s="25" t="s">
        <v>7259</v>
      </c>
      <c r="M3997" s="21">
        <v>55.5</v>
      </c>
      <c r="N3997" s="21">
        <v>55.5</v>
      </c>
      <c r="O3997" s="21">
        <v>0</v>
      </c>
      <c r="P3997" s="21">
        <v>55.5</v>
      </c>
      <c r="Q3997" s="25" t="s">
        <v>7459</v>
      </c>
      <c r="R3997" s="1" t="str">
        <f t="shared" si="70"/>
        <v>ST10086</v>
      </c>
      <c r="S3997" t="str">
        <f>VLOOKUP(R3997,Data!$C$2:$D$261,2,0)</f>
        <v>Renaissance</v>
      </c>
      <c r="T3997">
        <f>COUNTIF('Feb 2022'!A:A,D3997)+COUNTIF('Mar 2022'!A:A,D3997)+COUNTIF('Apr 2022'!A:A,D3997)+COUNTIF('May 2022'!A:A,D3997)+COUNTIF('June 2022'!A:A,D3997)+COUNTIF('July 2022'!A:A,D3997)+COUNTIF('Aug 2022'!A:A,D3997)+COUNTIF('Sep 2022'!A:A,D3997)+COUNTIF('Oct 2022'!A:A,D3997)+COUNTIF('Dec 2022'!A:A,D3997)</f>
        <v>1</v>
      </c>
      <c r="U3997" t="str">
        <f>VLOOKUP(Q3997,'Capital Lookup'!A:B,2,FALSE)</f>
        <v>No</v>
      </c>
      <c r="V3997" s="2">
        <f>IFERROR(VLOOKUP(LEFT(F3997,10),'Find Purchase Orders'!B:J,9,FALSE),"")</f>
        <v>44782</v>
      </c>
      <c r="W3997" s="25" t="s">
        <v>7261</v>
      </c>
    </row>
    <row r="3998" spans="1:23" hidden="1">
      <c r="A3998" s="25" t="s">
        <v>7252</v>
      </c>
      <c r="B3998" s="25" t="s">
        <v>7253</v>
      </c>
      <c r="C3998" s="25" t="s">
        <v>7254</v>
      </c>
      <c r="D3998" s="25" t="s">
        <v>5831</v>
      </c>
      <c r="E3998" s="25" t="s">
        <v>14618</v>
      </c>
      <c r="F3998" s="25" t="s">
        <v>16447</v>
      </c>
      <c r="G3998" s="25" t="s">
        <v>14169</v>
      </c>
      <c r="H3998" s="21">
        <v>4712.51</v>
      </c>
      <c r="I3998" s="25" t="s">
        <v>7296</v>
      </c>
      <c r="J3998" s="25" t="s">
        <v>7288</v>
      </c>
      <c r="K3998" s="25" t="s">
        <v>7262</v>
      </c>
      <c r="L3998" s="25" t="s">
        <v>7259</v>
      </c>
      <c r="M3998" s="21">
        <v>4712.51</v>
      </c>
      <c r="N3998" s="21">
        <v>4712.51</v>
      </c>
      <c r="O3998" s="21">
        <v>0</v>
      </c>
      <c r="P3998" s="21">
        <v>4712.51</v>
      </c>
      <c r="Q3998" s="25" t="s">
        <v>7459</v>
      </c>
      <c r="R3998" s="1" t="str">
        <f t="shared" si="70"/>
        <v>ST10086</v>
      </c>
      <c r="S3998" t="str">
        <f>VLOOKUP(R3998,Data!$C$2:$D$261,2,0)</f>
        <v>Renaissance</v>
      </c>
      <c r="T3998">
        <f>COUNTIF('Feb 2022'!A:A,D3998)+COUNTIF('Mar 2022'!A:A,D3998)+COUNTIF('Apr 2022'!A:A,D3998)+COUNTIF('May 2022'!A:A,D3998)+COUNTIF('June 2022'!A:A,D3998)+COUNTIF('July 2022'!A:A,D3998)+COUNTIF('Aug 2022'!A:A,D3998)+COUNTIF('Sep 2022'!A:A,D3998)+COUNTIF('Oct 2022'!A:A,D3998)+COUNTIF('Dec 2022'!A:A,D3998)</f>
        <v>1</v>
      </c>
      <c r="U3998" t="str">
        <f>VLOOKUP(Q3998,'Capital Lookup'!A:B,2,FALSE)</f>
        <v>No</v>
      </c>
      <c r="V3998" s="2">
        <f>IFERROR(VLOOKUP(LEFT(F3998,10),'Find Purchase Orders'!B:J,9,FALSE),"")</f>
        <v>44782</v>
      </c>
      <c r="W3998" s="25" t="s">
        <v>7261</v>
      </c>
    </row>
    <row r="3999" spans="1:23" hidden="1">
      <c r="A3999" s="25" t="s">
        <v>7478</v>
      </c>
      <c r="B3999" s="25" t="s">
        <v>7944</v>
      </c>
      <c r="C3999" s="25" t="s">
        <v>7587</v>
      </c>
      <c r="D3999" s="25" t="s">
        <v>6491</v>
      </c>
      <c r="E3999" s="25" t="s">
        <v>14048</v>
      </c>
      <c r="F3999" s="25" t="s">
        <v>16448</v>
      </c>
      <c r="G3999" s="25" t="s">
        <v>16449</v>
      </c>
      <c r="H3999" s="21">
        <v>23083.96</v>
      </c>
      <c r="I3999" s="25" t="s">
        <v>7339</v>
      </c>
      <c r="J3999" s="25" t="s">
        <v>7288</v>
      </c>
      <c r="K3999" s="25" t="s">
        <v>8538</v>
      </c>
      <c r="L3999" s="25" t="s">
        <v>8858</v>
      </c>
      <c r="M3999" s="21">
        <v>23083.96</v>
      </c>
      <c r="N3999" s="21">
        <v>23083.96</v>
      </c>
      <c r="O3999" s="21">
        <v>0</v>
      </c>
      <c r="P3999" s="21">
        <v>9267.43</v>
      </c>
      <c r="Q3999" s="25" t="s">
        <v>16450</v>
      </c>
      <c r="R3999" s="1" t="str">
        <f t="shared" si="70"/>
        <v>ST10181</v>
      </c>
      <c r="S3999" t="str">
        <f>VLOOKUP(R3999,Data!$C$2:$D$261,2,0)</f>
        <v>Iler Lodge</v>
      </c>
      <c r="T3999">
        <f>COUNTIF('Feb 2022'!A:A,D3999)+COUNTIF('Mar 2022'!A:A,D3999)+COUNTIF('Apr 2022'!A:A,D3999)+COUNTIF('May 2022'!A:A,D3999)+COUNTIF('June 2022'!A:A,D3999)+COUNTIF('July 2022'!A:A,D3999)+COUNTIF('Aug 2022'!A:A,D3999)+COUNTIF('Sep 2022'!A:A,D3999)+COUNTIF('Oct 2022'!A:A,D3999)+COUNTIF('Dec 2022'!A:A,D3999)</f>
        <v>1</v>
      </c>
      <c r="U3999" t="str">
        <f>VLOOKUP(Q3999,'Capital Lookup'!A:B,2,FALSE)</f>
        <v>No</v>
      </c>
      <c r="V3999" s="2">
        <f>IFERROR(VLOOKUP(LEFT(F3999,10),'Find Purchase Orders'!B:J,9,FALSE),"")</f>
        <v>44845</v>
      </c>
      <c r="W3999" s="25" t="s">
        <v>7261</v>
      </c>
    </row>
    <row r="4000" spans="1:23" hidden="1">
      <c r="A4000" s="25" t="s">
        <v>7269</v>
      </c>
      <c r="B4000" s="25" t="s">
        <v>8259</v>
      </c>
      <c r="C4000" s="25" t="s">
        <v>8260</v>
      </c>
      <c r="D4000" s="25" t="s">
        <v>16451</v>
      </c>
      <c r="E4000" s="25" t="s">
        <v>10122</v>
      </c>
      <c r="F4000" s="25" t="s">
        <v>16452</v>
      </c>
      <c r="G4000" s="25" t="s">
        <v>16453</v>
      </c>
      <c r="H4000" s="21">
        <v>42.38</v>
      </c>
      <c r="I4000" s="25" t="s">
        <v>7296</v>
      </c>
      <c r="J4000" s="25" t="s">
        <v>7288</v>
      </c>
      <c r="K4000" s="25" t="s">
        <v>8265</v>
      </c>
      <c r="L4000" s="25" t="s">
        <v>9142</v>
      </c>
      <c r="M4000" s="21">
        <v>42.38</v>
      </c>
      <c r="N4000" s="21">
        <v>42.38</v>
      </c>
      <c r="O4000" s="21">
        <v>0</v>
      </c>
      <c r="P4000" s="21">
        <v>42.38</v>
      </c>
      <c r="Q4000" s="25" t="s">
        <v>15294</v>
      </c>
      <c r="R4000" s="1" t="str">
        <f t="shared" si="70"/>
        <v>ST10260</v>
      </c>
      <c r="S4000" t="str">
        <f>VLOOKUP(R4000,Data!$C$2:$D$261,2,0)</f>
        <v>Support Office</v>
      </c>
      <c r="T4000">
        <f>COUNTIF('Feb 2022'!A:A,D4000)+COUNTIF('Mar 2022'!A:A,D4000)+COUNTIF('Apr 2022'!A:A,D4000)+COUNTIF('May 2022'!A:A,D4000)+COUNTIF('June 2022'!A:A,D4000)+COUNTIF('July 2022'!A:A,D4000)+COUNTIF('Aug 2022'!A:A,D4000)+COUNTIF('Sep 2022'!A:A,D4000)+COUNTIF('Oct 2022'!A:A,D4000)+COUNTIF('Dec 2022'!A:A,D4000)</f>
        <v>0</v>
      </c>
      <c r="U4000" t="str">
        <f>VLOOKUP(Q4000,'Capital Lookup'!A:B,2,FALSE)</f>
        <v>Yes</v>
      </c>
      <c r="V4000" s="2">
        <f>IFERROR(VLOOKUP(LEFT(F4000,10),'Find Purchase Orders'!B:J,9,FALSE),"")</f>
        <v>44778</v>
      </c>
      <c r="W4000" s="25" t="s">
        <v>7261</v>
      </c>
    </row>
    <row r="4001" spans="1:23" hidden="1">
      <c r="A4001" s="25" t="s">
        <v>7313</v>
      </c>
      <c r="B4001" s="25" t="s">
        <v>7944</v>
      </c>
      <c r="C4001" s="25" t="s">
        <v>7587</v>
      </c>
      <c r="D4001" s="25" t="s">
        <v>16454</v>
      </c>
      <c r="E4001" s="25" t="s">
        <v>16455</v>
      </c>
      <c r="H4001" s="21">
        <v>151.41999999999999</v>
      </c>
      <c r="I4001" s="25" t="s">
        <v>7257</v>
      </c>
      <c r="K4001" s="25" t="s">
        <v>9320</v>
      </c>
      <c r="L4001" s="25" t="s">
        <v>7647</v>
      </c>
      <c r="M4001" s="22">
        <v>0</v>
      </c>
      <c r="N4001" s="22">
        <v>0</v>
      </c>
      <c r="O4001" s="21">
        <v>0</v>
      </c>
      <c r="P4001" s="21">
        <v>17.420000000000002</v>
      </c>
      <c r="Q4001" s="25"/>
      <c r="R4001" s="1" t="str">
        <f t="shared" ref="R4001:R4013" si="71">CONCATENATE("ST",LEFT(B4001,5))</f>
        <v>ST10181</v>
      </c>
      <c r="S4001" t="str">
        <f>VLOOKUP(R4001,Data!$C$2:$D$261,2,0)</f>
        <v>Iler Lodge</v>
      </c>
      <c r="T4001">
        <f>COUNTIF('Feb 2022'!A:A,D4001)+COUNTIF('Mar 2022'!A:A,D4001)+COUNTIF('Apr 2022'!A:A,D4001)+COUNTIF('May 2022'!A:A,D4001)+COUNTIF('June 2022'!A:A,D4001)+COUNTIF('July 2022'!A:A,D4001)+COUNTIF('Aug 2022'!A:A,D4001)+COUNTIF('Sep 2022'!A:A,D4001)+COUNTIF('Oct 2022'!A:A,D4001)+COUNTIF('Dec 2022'!A:A,D4001)</f>
        <v>0</v>
      </c>
      <c r="U4001" t="e">
        <f>VLOOKUP(Q4001,'Capital Lookup'!A:B,2,FALSE)</f>
        <v>#N/A</v>
      </c>
      <c r="V4001" s="2" t="str">
        <f>IFERROR(VLOOKUP(LEFT(F4001,10),'Find Purchase Orders'!B:J,9,FALSE),"")</f>
        <v/>
      </c>
      <c r="W4001" s="25" t="s">
        <v>7261</v>
      </c>
    </row>
    <row r="4002" spans="1:23" hidden="1">
      <c r="A4002" s="25" t="s">
        <v>7313</v>
      </c>
      <c r="B4002" s="25" t="s">
        <v>7944</v>
      </c>
      <c r="C4002" s="25" t="s">
        <v>7587</v>
      </c>
      <c r="D4002" s="25" t="s">
        <v>16454</v>
      </c>
      <c r="E4002" s="25" t="s">
        <v>16455</v>
      </c>
      <c r="H4002" s="21">
        <v>71.73</v>
      </c>
      <c r="I4002" s="25" t="s">
        <v>7257</v>
      </c>
      <c r="K4002" s="25" t="s">
        <v>9320</v>
      </c>
      <c r="L4002" s="25" t="s">
        <v>7647</v>
      </c>
      <c r="M4002" s="22">
        <v>0</v>
      </c>
      <c r="N4002" s="22">
        <v>0</v>
      </c>
      <c r="O4002" s="21">
        <v>0</v>
      </c>
      <c r="P4002" s="21">
        <v>8.25</v>
      </c>
      <c r="Q4002" s="25"/>
      <c r="R4002" s="1" t="str">
        <f t="shared" si="71"/>
        <v>ST10181</v>
      </c>
      <c r="S4002" t="str">
        <f>VLOOKUP(R4002,Data!$C$2:$D$261,2,0)</f>
        <v>Iler Lodge</v>
      </c>
      <c r="T4002">
        <f>COUNTIF('Feb 2022'!A:A,D4002)+COUNTIF('Mar 2022'!A:A,D4002)+COUNTIF('Apr 2022'!A:A,D4002)+COUNTIF('May 2022'!A:A,D4002)+COUNTIF('June 2022'!A:A,D4002)+COUNTIF('July 2022'!A:A,D4002)+COUNTIF('Aug 2022'!A:A,D4002)+COUNTIF('Sep 2022'!A:A,D4002)+COUNTIF('Oct 2022'!A:A,D4002)+COUNTIF('Dec 2022'!A:A,D4002)</f>
        <v>0</v>
      </c>
      <c r="U4002" t="e">
        <f>VLOOKUP(Q4002,'Capital Lookup'!A:B,2,FALSE)</f>
        <v>#N/A</v>
      </c>
      <c r="V4002" s="2" t="str">
        <f>IFERROR(VLOOKUP(LEFT(F4002,10),'Find Purchase Orders'!B:J,9,FALSE),"")</f>
        <v/>
      </c>
      <c r="W4002" s="25" t="s">
        <v>7261</v>
      </c>
    </row>
    <row r="4003" spans="1:23" hidden="1">
      <c r="A4003" s="25" t="s">
        <v>7261</v>
      </c>
      <c r="B4003" s="25" t="s">
        <v>9338</v>
      </c>
      <c r="C4003" s="25" t="s">
        <v>7264</v>
      </c>
      <c r="D4003" s="25" t="s">
        <v>5844</v>
      </c>
      <c r="E4003" s="25" t="s">
        <v>9339</v>
      </c>
      <c r="F4003" s="25" t="s">
        <v>16456</v>
      </c>
      <c r="G4003" s="25" t="s">
        <v>16457</v>
      </c>
      <c r="H4003" s="21">
        <v>1412.5</v>
      </c>
      <c r="I4003" s="25" t="s">
        <v>7296</v>
      </c>
      <c r="J4003" s="25" t="s">
        <v>7288</v>
      </c>
      <c r="K4003" s="25" t="s">
        <v>7289</v>
      </c>
      <c r="L4003" s="25" t="s">
        <v>7259</v>
      </c>
      <c r="M4003" s="21">
        <v>1412.5</v>
      </c>
      <c r="N4003" s="21">
        <v>1412.5</v>
      </c>
      <c r="O4003" s="21">
        <v>0</v>
      </c>
      <c r="P4003" s="21">
        <v>1412.5</v>
      </c>
      <c r="Q4003" s="25" t="s">
        <v>9341</v>
      </c>
      <c r="R4003" s="1" t="str">
        <f t="shared" si="71"/>
        <v>ST10008</v>
      </c>
      <c r="S4003" t="str">
        <f>VLOOKUP(R4003,Data!$C$2:$D$261,2,0)</f>
        <v>Trafalgar Lodge</v>
      </c>
      <c r="T4003">
        <f>COUNTIF('Feb 2022'!A:A,D4003)+COUNTIF('Mar 2022'!A:A,D4003)+COUNTIF('Apr 2022'!A:A,D4003)+COUNTIF('May 2022'!A:A,D4003)+COUNTIF('June 2022'!A:A,D4003)+COUNTIF('July 2022'!A:A,D4003)+COUNTIF('Aug 2022'!A:A,D4003)+COUNTIF('Sep 2022'!A:A,D4003)+COUNTIF('Oct 2022'!A:A,D4003)+COUNTIF('Dec 2022'!A:A,D4003)</f>
        <v>1</v>
      </c>
      <c r="U4003" t="str">
        <f>VLOOKUP(Q4003,'Capital Lookup'!A:B,2,FALSE)</f>
        <v>No</v>
      </c>
      <c r="V4003" s="2">
        <f>IFERROR(VLOOKUP(LEFT(F4003,10),'Find Purchase Orders'!B:J,9,FALSE),"")</f>
        <v>44791</v>
      </c>
      <c r="W4003" s="25" t="s">
        <v>7261</v>
      </c>
    </row>
    <row r="4004" spans="1:23" hidden="1">
      <c r="A4004" s="25" t="s">
        <v>7261</v>
      </c>
      <c r="B4004" s="25" t="s">
        <v>9338</v>
      </c>
      <c r="C4004" s="25" t="s">
        <v>7264</v>
      </c>
      <c r="D4004" s="25" t="s">
        <v>5844</v>
      </c>
      <c r="E4004" s="25" t="s">
        <v>9339</v>
      </c>
      <c r="F4004" s="25" t="s">
        <v>16458</v>
      </c>
      <c r="G4004" s="25" t="s">
        <v>16459</v>
      </c>
      <c r="H4004" s="21">
        <v>485.9</v>
      </c>
      <c r="I4004" s="25" t="s">
        <v>7296</v>
      </c>
      <c r="J4004" s="25" t="s">
        <v>7288</v>
      </c>
      <c r="K4004" s="25" t="s">
        <v>7289</v>
      </c>
      <c r="L4004" s="25" t="s">
        <v>7259</v>
      </c>
      <c r="M4004" s="21">
        <v>485.9</v>
      </c>
      <c r="N4004" s="21">
        <v>485.9</v>
      </c>
      <c r="O4004" s="21">
        <v>0</v>
      </c>
      <c r="P4004" s="21">
        <v>485.9</v>
      </c>
      <c r="Q4004" s="25" t="s">
        <v>9341</v>
      </c>
      <c r="R4004" s="1" t="str">
        <f t="shared" si="71"/>
        <v>ST10008</v>
      </c>
      <c r="S4004" t="str">
        <f>VLOOKUP(R4004,Data!$C$2:$D$261,2,0)</f>
        <v>Trafalgar Lodge</v>
      </c>
      <c r="T4004">
        <f>COUNTIF('Feb 2022'!A:A,D4004)+COUNTIF('Mar 2022'!A:A,D4004)+COUNTIF('Apr 2022'!A:A,D4004)+COUNTIF('May 2022'!A:A,D4004)+COUNTIF('June 2022'!A:A,D4004)+COUNTIF('July 2022'!A:A,D4004)+COUNTIF('Aug 2022'!A:A,D4004)+COUNTIF('Sep 2022'!A:A,D4004)+COUNTIF('Oct 2022'!A:A,D4004)+COUNTIF('Dec 2022'!A:A,D4004)</f>
        <v>1</v>
      </c>
      <c r="U4004" t="str">
        <f>VLOOKUP(Q4004,'Capital Lookup'!A:B,2,FALSE)</f>
        <v>No</v>
      </c>
      <c r="V4004" s="2">
        <f>IFERROR(VLOOKUP(LEFT(F4004,10),'Find Purchase Orders'!B:J,9,FALSE),"")</f>
        <v>44791</v>
      </c>
      <c r="W4004" s="25" t="s">
        <v>7261</v>
      </c>
    </row>
    <row r="4005" spans="1:23" hidden="1">
      <c r="A4005" s="25" t="s">
        <v>7530</v>
      </c>
      <c r="B4005" s="25" t="s">
        <v>7531</v>
      </c>
      <c r="C4005" s="25"/>
      <c r="D4005" s="25" t="s">
        <v>5832</v>
      </c>
      <c r="E4005" s="25" t="s">
        <v>7533</v>
      </c>
      <c r="F4005" s="25" t="s">
        <v>16460</v>
      </c>
      <c r="G4005" s="25" t="s">
        <v>16461</v>
      </c>
      <c r="H4005" s="21">
        <v>888</v>
      </c>
      <c r="I4005" s="25" t="s">
        <v>7296</v>
      </c>
      <c r="J4005" s="25" t="s">
        <v>7288</v>
      </c>
      <c r="K4005" s="25" t="s">
        <v>7289</v>
      </c>
      <c r="L4005" s="25" t="s">
        <v>7259</v>
      </c>
      <c r="M4005" s="21">
        <v>888</v>
      </c>
      <c r="N4005" s="21">
        <v>888</v>
      </c>
      <c r="O4005" s="21">
        <v>0</v>
      </c>
      <c r="P4005" s="21">
        <v>888</v>
      </c>
      <c r="Q4005" s="25" t="s">
        <v>7536</v>
      </c>
      <c r="R4005" s="1" t="str">
        <f t="shared" si="71"/>
        <v>ST10223</v>
      </c>
      <c r="S4005" t="str">
        <f>VLOOKUP(R4005,Data!$C$2:$D$261,2,0)</f>
        <v>Green Falls Landing</v>
      </c>
      <c r="T4005">
        <f>COUNTIF('Feb 2022'!A:A,D4005)+COUNTIF('Mar 2022'!A:A,D4005)+COUNTIF('Apr 2022'!A:A,D4005)+COUNTIF('May 2022'!A:A,D4005)+COUNTIF('June 2022'!A:A,D4005)+COUNTIF('July 2022'!A:A,D4005)+COUNTIF('Aug 2022'!A:A,D4005)+COUNTIF('Sep 2022'!A:A,D4005)+COUNTIF('Oct 2022'!A:A,D4005)+COUNTIF('Dec 2022'!A:A,D4005)</f>
        <v>1</v>
      </c>
      <c r="U4005" t="str">
        <f>VLOOKUP(Q4005,'Capital Lookup'!A:B,2,FALSE)</f>
        <v>No</v>
      </c>
      <c r="V4005" s="2">
        <f>IFERROR(VLOOKUP(LEFT(F4005,10),'Find Purchase Orders'!B:J,9,FALSE),"")</f>
        <v>44782</v>
      </c>
      <c r="W4005" s="25" t="s">
        <v>7261</v>
      </c>
    </row>
    <row r="4006" spans="1:23" hidden="1">
      <c r="A4006" s="25" t="s">
        <v>7261</v>
      </c>
      <c r="B4006" s="25" t="s">
        <v>7417</v>
      </c>
      <c r="C4006" s="25" t="s">
        <v>7282</v>
      </c>
      <c r="D4006" s="25" t="s">
        <v>5845</v>
      </c>
      <c r="E4006" s="25" t="s">
        <v>7419</v>
      </c>
      <c r="F4006" s="25" t="s">
        <v>16462</v>
      </c>
      <c r="G4006" s="25" t="s">
        <v>16463</v>
      </c>
      <c r="H4006" s="21">
        <v>565</v>
      </c>
      <c r="I4006" s="25" t="s">
        <v>7296</v>
      </c>
      <c r="J4006" s="25" t="s">
        <v>7288</v>
      </c>
      <c r="K4006" s="25" t="s">
        <v>7258</v>
      </c>
      <c r="L4006" s="25" t="s">
        <v>7259</v>
      </c>
      <c r="M4006" s="21">
        <v>565</v>
      </c>
      <c r="N4006" s="21">
        <v>565</v>
      </c>
      <c r="O4006" s="21">
        <v>0</v>
      </c>
      <c r="P4006" s="21">
        <v>565</v>
      </c>
      <c r="Q4006" s="25" t="s">
        <v>7422</v>
      </c>
      <c r="R4006" s="1" t="str">
        <f t="shared" si="71"/>
        <v>ST10012</v>
      </c>
      <c r="S4006" t="str">
        <f>VLOOKUP(R4006,Data!$C$2:$D$261,2,0)</f>
        <v>Forest Hill Place</v>
      </c>
      <c r="T4006">
        <f>COUNTIF('Feb 2022'!A:A,D4006)+COUNTIF('Mar 2022'!A:A,D4006)+COUNTIF('Apr 2022'!A:A,D4006)+COUNTIF('May 2022'!A:A,D4006)+COUNTIF('June 2022'!A:A,D4006)+COUNTIF('July 2022'!A:A,D4006)+COUNTIF('Aug 2022'!A:A,D4006)+COUNTIF('Sep 2022'!A:A,D4006)+COUNTIF('Oct 2022'!A:A,D4006)+COUNTIF('Dec 2022'!A:A,D4006)</f>
        <v>1</v>
      </c>
      <c r="U4006" t="str">
        <f>VLOOKUP(Q4006,'Capital Lookup'!A:B,2,FALSE)</f>
        <v>No</v>
      </c>
      <c r="V4006" s="2">
        <f>IFERROR(VLOOKUP(LEFT(F4006,10),'Find Purchase Orders'!B:J,9,FALSE),"")</f>
        <v>44787</v>
      </c>
      <c r="W4006" s="25" t="s">
        <v>7261</v>
      </c>
    </row>
    <row r="4007" spans="1:23" hidden="1">
      <c r="A4007" s="25" t="s">
        <v>7261</v>
      </c>
      <c r="B4007" s="25" t="s">
        <v>7417</v>
      </c>
      <c r="C4007" s="25" t="s">
        <v>7282</v>
      </c>
      <c r="D4007" s="25" t="s">
        <v>5845</v>
      </c>
      <c r="E4007" s="25" t="s">
        <v>7419</v>
      </c>
      <c r="F4007" s="25" t="s">
        <v>16464</v>
      </c>
      <c r="G4007" s="25" t="s">
        <v>16465</v>
      </c>
      <c r="H4007" s="21">
        <v>280.29000000000002</v>
      </c>
      <c r="I4007" s="25" t="s">
        <v>7296</v>
      </c>
      <c r="J4007" s="25" t="s">
        <v>7288</v>
      </c>
      <c r="K4007" s="25" t="s">
        <v>7258</v>
      </c>
      <c r="L4007" s="25" t="s">
        <v>7259</v>
      </c>
      <c r="M4007" s="21">
        <v>280.29000000000002</v>
      </c>
      <c r="N4007" s="21">
        <v>280.29000000000002</v>
      </c>
      <c r="O4007" s="21">
        <v>0</v>
      </c>
      <c r="P4007" s="21">
        <v>280.29000000000002</v>
      </c>
      <c r="Q4007" s="25" t="s">
        <v>7422</v>
      </c>
      <c r="R4007" s="1" t="str">
        <f t="shared" si="71"/>
        <v>ST10012</v>
      </c>
      <c r="S4007" t="str">
        <f>VLOOKUP(R4007,Data!$C$2:$D$261,2,0)</f>
        <v>Forest Hill Place</v>
      </c>
      <c r="T4007">
        <f>COUNTIF('Feb 2022'!A:A,D4007)+COUNTIF('Mar 2022'!A:A,D4007)+COUNTIF('Apr 2022'!A:A,D4007)+COUNTIF('May 2022'!A:A,D4007)+COUNTIF('June 2022'!A:A,D4007)+COUNTIF('July 2022'!A:A,D4007)+COUNTIF('Aug 2022'!A:A,D4007)+COUNTIF('Sep 2022'!A:A,D4007)+COUNTIF('Oct 2022'!A:A,D4007)+COUNTIF('Dec 2022'!A:A,D4007)</f>
        <v>1</v>
      </c>
      <c r="U4007" t="str">
        <f>VLOOKUP(Q4007,'Capital Lookup'!A:B,2,FALSE)</f>
        <v>No</v>
      </c>
      <c r="V4007" s="2">
        <f>IFERROR(VLOOKUP(LEFT(F4007,10),'Find Purchase Orders'!B:J,9,FALSE),"")</f>
        <v>44787</v>
      </c>
      <c r="W4007" s="25" t="s">
        <v>7261</v>
      </c>
    </row>
    <row r="4008" spans="1:23" hidden="1">
      <c r="A4008" s="25" t="s">
        <v>7261</v>
      </c>
      <c r="B4008" s="25" t="s">
        <v>7417</v>
      </c>
      <c r="C4008" s="25" t="s">
        <v>7282</v>
      </c>
      <c r="D4008" s="25" t="s">
        <v>5845</v>
      </c>
      <c r="E4008" s="25" t="s">
        <v>7419</v>
      </c>
      <c r="F4008" s="25" t="s">
        <v>16466</v>
      </c>
      <c r="G4008" s="25" t="s">
        <v>16467</v>
      </c>
      <c r="H4008" s="21">
        <v>10943.12</v>
      </c>
      <c r="I4008" s="25" t="s">
        <v>7296</v>
      </c>
      <c r="J4008" s="25" t="s">
        <v>7288</v>
      </c>
      <c r="K4008" s="25" t="s">
        <v>7262</v>
      </c>
      <c r="L4008" s="25" t="s">
        <v>7259</v>
      </c>
      <c r="M4008" s="21">
        <v>10943.12</v>
      </c>
      <c r="N4008" s="21">
        <v>10943.12</v>
      </c>
      <c r="O4008" s="21">
        <v>0</v>
      </c>
      <c r="P4008" s="21">
        <v>10943.12</v>
      </c>
      <c r="Q4008" s="25" t="s">
        <v>7422</v>
      </c>
      <c r="R4008" s="1" t="str">
        <f t="shared" si="71"/>
        <v>ST10012</v>
      </c>
      <c r="S4008" t="str">
        <f>VLOOKUP(R4008,Data!$C$2:$D$261,2,0)</f>
        <v>Forest Hill Place</v>
      </c>
      <c r="T4008">
        <f>COUNTIF('Feb 2022'!A:A,D4008)+COUNTIF('Mar 2022'!A:A,D4008)+COUNTIF('Apr 2022'!A:A,D4008)+COUNTIF('May 2022'!A:A,D4008)+COUNTIF('June 2022'!A:A,D4008)+COUNTIF('July 2022'!A:A,D4008)+COUNTIF('Aug 2022'!A:A,D4008)+COUNTIF('Sep 2022'!A:A,D4008)+COUNTIF('Oct 2022'!A:A,D4008)+COUNTIF('Dec 2022'!A:A,D4008)</f>
        <v>1</v>
      </c>
      <c r="U4008" t="str">
        <f>VLOOKUP(Q4008,'Capital Lookup'!A:B,2,FALSE)</f>
        <v>No</v>
      </c>
      <c r="V4008" s="2">
        <f>IFERROR(VLOOKUP(LEFT(F4008,10),'Find Purchase Orders'!B:J,9,FALSE),"")</f>
        <v>44787</v>
      </c>
      <c r="W4008" s="25" t="s">
        <v>7261</v>
      </c>
    </row>
    <row r="4009" spans="1:23" hidden="1">
      <c r="A4009" s="25" t="s">
        <v>7261</v>
      </c>
      <c r="B4009" s="25" t="s">
        <v>7417</v>
      </c>
      <c r="C4009" s="25" t="s">
        <v>7282</v>
      </c>
      <c r="D4009" s="25" t="s">
        <v>5845</v>
      </c>
      <c r="E4009" s="25" t="s">
        <v>7419</v>
      </c>
      <c r="F4009" s="25" t="s">
        <v>16468</v>
      </c>
      <c r="G4009" s="25" t="s">
        <v>16469</v>
      </c>
      <c r="H4009" s="21">
        <v>339</v>
      </c>
      <c r="I4009" s="25" t="s">
        <v>7296</v>
      </c>
      <c r="J4009" s="25" t="s">
        <v>7288</v>
      </c>
      <c r="K4009" s="25" t="s">
        <v>7262</v>
      </c>
      <c r="L4009" s="25" t="s">
        <v>7259</v>
      </c>
      <c r="M4009" s="21">
        <v>339</v>
      </c>
      <c r="N4009" s="21">
        <v>339</v>
      </c>
      <c r="O4009" s="21">
        <v>0</v>
      </c>
      <c r="P4009" s="21">
        <v>339</v>
      </c>
      <c r="Q4009" s="25" t="s">
        <v>7422</v>
      </c>
      <c r="R4009" s="1" t="str">
        <f t="shared" si="71"/>
        <v>ST10012</v>
      </c>
      <c r="S4009" t="str">
        <f>VLOOKUP(R4009,Data!$C$2:$D$261,2,0)</f>
        <v>Forest Hill Place</v>
      </c>
      <c r="T4009">
        <f>COUNTIF('Feb 2022'!A:A,D4009)+COUNTIF('Mar 2022'!A:A,D4009)+COUNTIF('Apr 2022'!A:A,D4009)+COUNTIF('May 2022'!A:A,D4009)+COUNTIF('June 2022'!A:A,D4009)+COUNTIF('July 2022'!A:A,D4009)+COUNTIF('Aug 2022'!A:A,D4009)+COUNTIF('Sep 2022'!A:A,D4009)+COUNTIF('Oct 2022'!A:A,D4009)+COUNTIF('Dec 2022'!A:A,D4009)</f>
        <v>1</v>
      </c>
      <c r="U4009" t="str">
        <f>VLOOKUP(Q4009,'Capital Lookup'!A:B,2,FALSE)</f>
        <v>No</v>
      </c>
      <c r="V4009" s="2">
        <f>IFERROR(VLOOKUP(LEFT(F4009,10),'Find Purchase Orders'!B:J,9,FALSE),"")</f>
        <v>44787</v>
      </c>
      <c r="W4009" s="25" t="s">
        <v>7261</v>
      </c>
    </row>
    <row r="4010" spans="1:23" hidden="1">
      <c r="A4010" s="25" t="s">
        <v>7269</v>
      </c>
      <c r="B4010" s="25" t="s">
        <v>8259</v>
      </c>
      <c r="C4010" s="25" t="s">
        <v>8260</v>
      </c>
      <c r="D4010" s="25" t="s">
        <v>16470</v>
      </c>
      <c r="E4010" s="25" t="s">
        <v>12150</v>
      </c>
      <c r="F4010" s="25" t="s">
        <v>16471</v>
      </c>
      <c r="G4010" s="25" t="s">
        <v>13098</v>
      </c>
      <c r="H4010" s="21">
        <v>5508.75</v>
      </c>
      <c r="I4010" s="25" t="s">
        <v>7296</v>
      </c>
      <c r="J4010" s="25" t="s">
        <v>7288</v>
      </c>
      <c r="K4010" s="25" t="s">
        <v>8265</v>
      </c>
      <c r="L4010" s="25" t="s">
        <v>12068</v>
      </c>
      <c r="M4010" s="21">
        <v>5508.75</v>
      </c>
      <c r="N4010" s="21">
        <v>5508.75</v>
      </c>
      <c r="O4010" s="21">
        <v>0</v>
      </c>
      <c r="P4010" s="21">
        <v>5508.75</v>
      </c>
      <c r="Q4010" s="25" t="s">
        <v>16229</v>
      </c>
      <c r="R4010" s="1" t="str">
        <f t="shared" si="71"/>
        <v>ST10260</v>
      </c>
      <c r="S4010" t="str">
        <f>VLOOKUP(R4010,Data!$C$2:$D$261,2,0)</f>
        <v>Support Office</v>
      </c>
      <c r="T4010">
        <f>COUNTIF('Feb 2022'!A:A,D4010)+COUNTIF('Mar 2022'!A:A,D4010)+COUNTIF('Apr 2022'!A:A,D4010)+COUNTIF('May 2022'!A:A,D4010)+COUNTIF('June 2022'!A:A,D4010)+COUNTIF('July 2022'!A:A,D4010)+COUNTIF('Aug 2022'!A:A,D4010)+COUNTIF('Sep 2022'!A:A,D4010)+COUNTIF('Oct 2022'!A:A,D4010)+COUNTIF('Dec 2022'!A:A,D4010)</f>
        <v>0</v>
      </c>
      <c r="U4010" t="str">
        <f>VLOOKUP(Q4010,'Capital Lookup'!A:B,2,FALSE)</f>
        <v>Yes</v>
      </c>
      <c r="V4010" s="2">
        <f>IFERROR(VLOOKUP(LEFT(F4010,10),'Find Purchase Orders'!B:J,9,FALSE),"")</f>
        <v>44781</v>
      </c>
      <c r="W4010" s="25" t="s">
        <v>7261</v>
      </c>
    </row>
    <row r="4011" spans="1:23" hidden="1">
      <c r="A4011" s="25" t="s">
        <v>7269</v>
      </c>
      <c r="B4011" s="25" t="s">
        <v>8259</v>
      </c>
      <c r="C4011" s="25" t="s">
        <v>8260</v>
      </c>
      <c r="D4011" s="25" t="s">
        <v>16472</v>
      </c>
      <c r="E4011" s="25" t="s">
        <v>12150</v>
      </c>
      <c r="F4011" s="25" t="s">
        <v>16473</v>
      </c>
      <c r="G4011" s="25" t="s">
        <v>13098</v>
      </c>
      <c r="H4011" s="21">
        <v>1214.75</v>
      </c>
      <c r="I4011" s="25" t="s">
        <v>7296</v>
      </c>
      <c r="J4011" s="25" t="s">
        <v>7288</v>
      </c>
      <c r="K4011" s="25" t="s">
        <v>8265</v>
      </c>
      <c r="L4011" s="25" t="s">
        <v>12068</v>
      </c>
      <c r="M4011" s="21">
        <v>1214.75</v>
      </c>
      <c r="N4011" s="21">
        <v>1214.75</v>
      </c>
      <c r="O4011" s="21">
        <v>0</v>
      </c>
      <c r="P4011" s="21">
        <v>1214.75</v>
      </c>
      <c r="Q4011" s="25" t="s">
        <v>13099</v>
      </c>
      <c r="R4011" s="1" t="str">
        <f t="shared" si="71"/>
        <v>ST10260</v>
      </c>
      <c r="S4011" t="str">
        <f>VLOOKUP(R4011,Data!$C$2:$D$261,2,0)</f>
        <v>Support Office</v>
      </c>
      <c r="T4011">
        <f>COUNTIF('Feb 2022'!A:A,D4011)+COUNTIF('Mar 2022'!A:A,D4011)+COUNTIF('Apr 2022'!A:A,D4011)+COUNTIF('May 2022'!A:A,D4011)+COUNTIF('June 2022'!A:A,D4011)+COUNTIF('July 2022'!A:A,D4011)+COUNTIF('Aug 2022'!A:A,D4011)+COUNTIF('Sep 2022'!A:A,D4011)+COUNTIF('Oct 2022'!A:A,D4011)+COUNTIF('Dec 2022'!A:A,D4011)</f>
        <v>0</v>
      </c>
      <c r="U4011" t="str">
        <f>VLOOKUP(Q4011,'Capital Lookup'!A:B,2,FALSE)</f>
        <v>Yes</v>
      </c>
      <c r="V4011" s="2">
        <f>IFERROR(VLOOKUP(LEFT(F4011,10),'Find Purchase Orders'!B:J,9,FALSE),"")</f>
        <v>44781</v>
      </c>
      <c r="W4011" s="25" t="s">
        <v>7261</v>
      </c>
    </row>
    <row r="4012" spans="1:23" hidden="1">
      <c r="A4012" s="25" t="s">
        <v>7269</v>
      </c>
      <c r="B4012" s="25" t="s">
        <v>7838</v>
      </c>
      <c r="C4012" s="25"/>
      <c r="D4012" s="25" t="s">
        <v>5846</v>
      </c>
      <c r="E4012" s="25" t="s">
        <v>8140</v>
      </c>
      <c r="F4012" s="25" t="s">
        <v>16474</v>
      </c>
      <c r="G4012" s="25" t="s">
        <v>16475</v>
      </c>
      <c r="H4012" s="21">
        <v>99734.44</v>
      </c>
      <c r="I4012" s="25" t="s">
        <v>7296</v>
      </c>
      <c r="J4012" s="25" t="s">
        <v>7288</v>
      </c>
      <c r="K4012" s="25" t="s">
        <v>7762</v>
      </c>
      <c r="L4012" s="25" t="s">
        <v>7641</v>
      </c>
      <c r="M4012" s="21">
        <v>99734.44</v>
      </c>
      <c r="N4012" s="21">
        <v>99734.44</v>
      </c>
      <c r="O4012" s="21">
        <v>0</v>
      </c>
      <c r="P4012" s="21">
        <v>99734.44</v>
      </c>
      <c r="Q4012" s="25" t="s">
        <v>12483</v>
      </c>
      <c r="R4012" s="1" t="str">
        <f t="shared" si="71"/>
        <v>ST10336</v>
      </c>
      <c r="S4012" t="str">
        <f>VLOOKUP(R4012,Data!$C$2:$D$261,2,0)</f>
        <v>The Village Seniors Community</v>
      </c>
      <c r="T4012">
        <f>COUNTIF('Feb 2022'!A:A,D4012)+COUNTIF('Mar 2022'!A:A,D4012)+COUNTIF('Apr 2022'!A:A,D4012)+COUNTIF('May 2022'!A:A,D4012)+COUNTIF('June 2022'!A:A,D4012)+COUNTIF('July 2022'!A:A,D4012)+COUNTIF('Aug 2022'!A:A,D4012)+COUNTIF('Sep 2022'!A:A,D4012)+COUNTIF('Oct 2022'!A:A,D4012)+COUNTIF('Dec 2022'!A:A,D4012)</f>
        <v>1</v>
      </c>
      <c r="U4012" t="str">
        <f>VLOOKUP(Q4012,'Capital Lookup'!A:B,2,FALSE)</f>
        <v>No</v>
      </c>
      <c r="V4012" s="2">
        <f>IFERROR(VLOOKUP(LEFT(F4012,10),'Find Purchase Orders'!B:J,9,FALSE),"")</f>
        <v>44790</v>
      </c>
      <c r="W4012" s="25" t="s">
        <v>7261</v>
      </c>
    </row>
    <row r="4013" spans="1:23" hidden="1">
      <c r="A4013" s="25" t="s">
        <v>7425</v>
      </c>
      <c r="B4013" s="25" t="s">
        <v>8178</v>
      </c>
      <c r="C4013" s="25" t="s">
        <v>7271</v>
      </c>
      <c r="D4013" s="25" t="s">
        <v>16476</v>
      </c>
      <c r="E4013" s="25"/>
      <c r="H4013" s="21">
        <v>4668.3500000000004</v>
      </c>
      <c r="I4013" s="25" t="s">
        <v>7257</v>
      </c>
      <c r="K4013" s="25" t="s">
        <v>7289</v>
      </c>
      <c r="L4013" s="25" t="s">
        <v>20</v>
      </c>
      <c r="M4013" s="22">
        <v>0</v>
      </c>
      <c r="N4013" s="22">
        <v>0</v>
      </c>
      <c r="O4013" s="21">
        <v>0</v>
      </c>
      <c r="P4013" s="21">
        <v>537.07000000000005</v>
      </c>
      <c r="Q4013" s="25"/>
      <c r="R4013" s="1" t="str">
        <f t="shared" si="71"/>
        <v>ST10183</v>
      </c>
      <c r="S4013" t="str">
        <f>VLOOKUP(R4013,Data!$C$2:$D$261,2,0)</f>
        <v>Brierwood Gardens</v>
      </c>
      <c r="T4013">
        <f>COUNTIF('Feb 2022'!A:A,D4013)+COUNTIF('Mar 2022'!A:A,D4013)+COUNTIF('Apr 2022'!A:A,D4013)+COUNTIF('May 2022'!A:A,D4013)+COUNTIF('June 2022'!A:A,D4013)+COUNTIF('July 2022'!A:A,D4013)+COUNTIF('Aug 2022'!A:A,D4013)+COUNTIF('Sep 2022'!A:A,D4013)+COUNTIF('Oct 2022'!A:A,D4013)+COUNTIF('Dec 2022'!A:A,D4013)</f>
        <v>0</v>
      </c>
      <c r="U4013" t="e">
        <f>VLOOKUP(Q4013,'Capital Lookup'!A:B,2,FALSE)</f>
        <v>#N/A</v>
      </c>
      <c r="V4013" s="2" t="str">
        <f>IFERROR(VLOOKUP(LEFT(F4013,10),'Find Purchase Orders'!B:J,9,FALSE),"")</f>
        <v/>
      </c>
      <c r="W4013" s="25" t="s">
        <v>7261</v>
      </c>
    </row>
    <row r="4014" spans="1:23" hidden="1">
      <c r="A4014" s="25" t="s">
        <v>7261</v>
      </c>
      <c r="B4014" s="25" t="s">
        <v>7541</v>
      </c>
      <c r="C4014" s="25" t="s">
        <v>7264</v>
      </c>
      <c r="D4014" s="25" t="s">
        <v>5847</v>
      </c>
      <c r="E4014" s="25" t="s">
        <v>7543</v>
      </c>
      <c r="F4014" s="25" t="s">
        <v>16477</v>
      </c>
      <c r="G4014" s="25" t="s">
        <v>16478</v>
      </c>
      <c r="H4014" s="21">
        <v>1698.9</v>
      </c>
      <c r="I4014" s="25" t="s">
        <v>7296</v>
      </c>
      <c r="J4014" s="25" t="s">
        <v>7288</v>
      </c>
      <c r="K4014" s="25" t="s">
        <v>7289</v>
      </c>
      <c r="L4014" s="25" t="s">
        <v>7259</v>
      </c>
      <c r="M4014" s="21">
        <v>1698.9</v>
      </c>
      <c r="N4014" s="21">
        <v>1698.9</v>
      </c>
      <c r="O4014" s="21">
        <v>0</v>
      </c>
      <c r="P4014" s="21">
        <v>1698.9</v>
      </c>
      <c r="Q4014" s="25" t="s">
        <v>7544</v>
      </c>
      <c r="R4014" s="1" t="str">
        <f t="shared" ref="R4014:R4077" si="72">CONCATENATE("ST",LEFT(B4014,5))</f>
        <v>ST10061</v>
      </c>
      <c r="S4014" t="str">
        <f>VLOOKUP(R4014,Data!$C$2:$D$261,2,0)</f>
        <v>The Dorchester</v>
      </c>
      <c r="T4014">
        <f>COUNTIF('Feb 2022'!A:A,D4014)+COUNTIF('Mar 2022'!A:A,D4014)+COUNTIF('Apr 2022'!A:A,D4014)+COUNTIF('May 2022'!A:A,D4014)+COUNTIF('June 2022'!A:A,D4014)+COUNTIF('July 2022'!A:A,D4014)+COUNTIF('Aug 2022'!A:A,D4014)+COUNTIF('Sep 2022'!A:A,D4014)+COUNTIF('Oct 2022'!A:A,D4014)+COUNTIF('Dec 2022'!A:A,D4014)</f>
        <v>1</v>
      </c>
      <c r="U4014" t="str">
        <f>VLOOKUP(Q4014,'Capital Lookup'!A:B,2,FALSE)</f>
        <v>No</v>
      </c>
      <c r="V4014" s="2">
        <f>IFERROR(VLOOKUP(LEFT(F4014,10),'Find Purchase Orders'!B:J,9,FALSE),"")</f>
        <v>44785</v>
      </c>
      <c r="W4014" s="25" t="s">
        <v>7261</v>
      </c>
    </row>
    <row r="4015" spans="1:23" hidden="1">
      <c r="A4015" s="25" t="s">
        <v>7261</v>
      </c>
      <c r="B4015" s="25" t="s">
        <v>7541</v>
      </c>
      <c r="C4015" s="25" t="s">
        <v>7264</v>
      </c>
      <c r="D4015" s="25" t="s">
        <v>5847</v>
      </c>
      <c r="E4015" s="25" t="s">
        <v>7543</v>
      </c>
      <c r="F4015" s="25" t="s">
        <v>16479</v>
      </c>
      <c r="G4015" s="25" t="s">
        <v>16480</v>
      </c>
      <c r="H4015" s="21">
        <v>336</v>
      </c>
      <c r="I4015" s="25" t="s">
        <v>7296</v>
      </c>
      <c r="J4015" s="25" t="s">
        <v>7288</v>
      </c>
      <c r="K4015" s="25" t="s">
        <v>7289</v>
      </c>
      <c r="L4015" s="25" t="s">
        <v>7259</v>
      </c>
      <c r="M4015" s="21">
        <v>336</v>
      </c>
      <c r="N4015" s="21">
        <v>336</v>
      </c>
      <c r="O4015" s="21">
        <v>0</v>
      </c>
      <c r="P4015" s="21">
        <v>336</v>
      </c>
      <c r="Q4015" s="25" t="s">
        <v>7544</v>
      </c>
      <c r="R4015" s="1" t="str">
        <f t="shared" si="72"/>
        <v>ST10061</v>
      </c>
      <c r="S4015" t="str">
        <f>VLOOKUP(R4015,Data!$C$2:$D$261,2,0)</f>
        <v>The Dorchester</v>
      </c>
      <c r="T4015">
        <f>COUNTIF('Feb 2022'!A:A,D4015)+COUNTIF('Mar 2022'!A:A,D4015)+COUNTIF('Apr 2022'!A:A,D4015)+COUNTIF('May 2022'!A:A,D4015)+COUNTIF('June 2022'!A:A,D4015)+COUNTIF('July 2022'!A:A,D4015)+COUNTIF('Aug 2022'!A:A,D4015)+COUNTIF('Sep 2022'!A:A,D4015)+COUNTIF('Oct 2022'!A:A,D4015)+COUNTIF('Dec 2022'!A:A,D4015)</f>
        <v>1</v>
      </c>
      <c r="U4015" t="str">
        <f>VLOOKUP(Q4015,'Capital Lookup'!A:B,2,FALSE)</f>
        <v>No</v>
      </c>
      <c r="V4015" s="2">
        <f>IFERROR(VLOOKUP(LEFT(F4015,10),'Find Purchase Orders'!B:J,9,FALSE),"")</f>
        <v>44785</v>
      </c>
      <c r="W4015" s="25" t="s">
        <v>7261</v>
      </c>
    </row>
    <row r="4016" spans="1:23" hidden="1">
      <c r="A4016" s="25" t="s">
        <v>7261</v>
      </c>
      <c r="B4016" s="25" t="s">
        <v>8387</v>
      </c>
      <c r="C4016" s="25" t="s">
        <v>7264</v>
      </c>
      <c r="D4016" s="25" t="s">
        <v>5848</v>
      </c>
      <c r="E4016" s="25" t="s">
        <v>14900</v>
      </c>
      <c r="F4016" s="25" t="s">
        <v>16481</v>
      </c>
      <c r="G4016" s="25" t="s">
        <v>16482</v>
      </c>
      <c r="H4016" s="21">
        <v>525</v>
      </c>
      <c r="I4016" s="25" t="s">
        <v>7296</v>
      </c>
      <c r="J4016" s="25" t="s">
        <v>7288</v>
      </c>
      <c r="K4016" s="25" t="s">
        <v>7258</v>
      </c>
      <c r="L4016" s="25" t="s">
        <v>7259</v>
      </c>
      <c r="M4016" s="21">
        <v>525</v>
      </c>
      <c r="N4016" s="21">
        <v>525</v>
      </c>
      <c r="O4016" s="21">
        <v>0</v>
      </c>
      <c r="P4016" s="21">
        <v>525</v>
      </c>
      <c r="Q4016" s="25" t="s">
        <v>8392</v>
      </c>
      <c r="R4016" s="1" t="str">
        <f t="shared" si="72"/>
        <v>ST10071</v>
      </c>
      <c r="S4016" t="str">
        <f>VLOOKUP(R4016,Data!$C$2:$D$261,2,0)</f>
        <v>Riverbend</v>
      </c>
      <c r="T4016">
        <f>COUNTIF('Feb 2022'!A:A,D4016)+COUNTIF('Mar 2022'!A:A,D4016)+COUNTIF('Apr 2022'!A:A,D4016)+COUNTIF('May 2022'!A:A,D4016)+COUNTIF('June 2022'!A:A,D4016)+COUNTIF('July 2022'!A:A,D4016)+COUNTIF('Aug 2022'!A:A,D4016)+COUNTIF('Sep 2022'!A:A,D4016)+COUNTIF('Oct 2022'!A:A,D4016)+COUNTIF('Dec 2022'!A:A,D4016)</f>
        <v>1</v>
      </c>
      <c r="U4016" t="str">
        <f>VLOOKUP(Q4016,'Capital Lookup'!A:B,2,FALSE)</f>
        <v>No</v>
      </c>
      <c r="V4016" s="2">
        <f>IFERROR(VLOOKUP(LEFT(F4016,10),'Find Purchase Orders'!B:J,9,FALSE),"")</f>
        <v>44785</v>
      </c>
      <c r="W4016" s="25" t="s">
        <v>7261</v>
      </c>
    </row>
    <row r="4017" spans="1:23" hidden="1">
      <c r="A4017" s="25" t="s">
        <v>7261</v>
      </c>
      <c r="B4017" s="25" t="s">
        <v>8387</v>
      </c>
      <c r="C4017" s="25" t="s">
        <v>7264</v>
      </c>
      <c r="D4017" s="25" t="s">
        <v>5848</v>
      </c>
      <c r="E4017" s="25" t="s">
        <v>14900</v>
      </c>
      <c r="F4017" s="25" t="s">
        <v>16483</v>
      </c>
      <c r="G4017" s="25" t="s">
        <v>16484</v>
      </c>
      <c r="H4017" s="21">
        <v>7343.61</v>
      </c>
      <c r="I4017" s="25" t="s">
        <v>7296</v>
      </c>
      <c r="J4017" s="25" t="s">
        <v>7288</v>
      </c>
      <c r="K4017" s="25" t="s">
        <v>7262</v>
      </c>
      <c r="L4017" s="25" t="s">
        <v>7259</v>
      </c>
      <c r="M4017" s="21">
        <v>7343.61</v>
      </c>
      <c r="N4017" s="21">
        <v>7343.61</v>
      </c>
      <c r="O4017" s="21">
        <v>0</v>
      </c>
      <c r="P4017" s="21">
        <v>7343.61</v>
      </c>
      <c r="Q4017" s="25" t="s">
        <v>8392</v>
      </c>
      <c r="R4017" s="1" t="str">
        <f t="shared" si="72"/>
        <v>ST10071</v>
      </c>
      <c r="S4017" t="str">
        <f>VLOOKUP(R4017,Data!$C$2:$D$261,2,0)</f>
        <v>Riverbend</v>
      </c>
      <c r="T4017">
        <f>COUNTIF('Feb 2022'!A:A,D4017)+COUNTIF('Mar 2022'!A:A,D4017)+COUNTIF('Apr 2022'!A:A,D4017)+COUNTIF('May 2022'!A:A,D4017)+COUNTIF('June 2022'!A:A,D4017)+COUNTIF('July 2022'!A:A,D4017)+COUNTIF('Aug 2022'!A:A,D4017)+COUNTIF('Sep 2022'!A:A,D4017)+COUNTIF('Oct 2022'!A:A,D4017)+COUNTIF('Dec 2022'!A:A,D4017)</f>
        <v>1</v>
      </c>
      <c r="U4017" t="str">
        <f>VLOOKUP(Q4017,'Capital Lookup'!A:B,2,FALSE)</f>
        <v>No</v>
      </c>
      <c r="V4017" s="2">
        <f>IFERROR(VLOOKUP(LEFT(F4017,10),'Find Purchase Orders'!B:J,9,FALSE),"")</f>
        <v>44785</v>
      </c>
      <c r="W4017" s="25" t="s">
        <v>7261</v>
      </c>
    </row>
    <row r="4018" spans="1:23" hidden="1">
      <c r="A4018" s="25" t="s">
        <v>7261</v>
      </c>
      <c r="B4018" s="25" t="s">
        <v>8387</v>
      </c>
      <c r="C4018" s="25" t="s">
        <v>7264</v>
      </c>
      <c r="D4018" s="25" t="s">
        <v>5848</v>
      </c>
      <c r="E4018" s="25" t="s">
        <v>14900</v>
      </c>
      <c r="F4018" s="25" t="s">
        <v>16485</v>
      </c>
      <c r="G4018" s="25" t="s">
        <v>16486</v>
      </c>
      <c r="H4018" s="21">
        <v>3370.5</v>
      </c>
      <c r="I4018" s="25" t="s">
        <v>7296</v>
      </c>
      <c r="J4018" s="25" t="s">
        <v>7288</v>
      </c>
      <c r="K4018" s="25" t="s">
        <v>7262</v>
      </c>
      <c r="L4018" s="25" t="s">
        <v>7259</v>
      </c>
      <c r="M4018" s="21">
        <v>3370.5</v>
      </c>
      <c r="N4018" s="21">
        <v>3370.5</v>
      </c>
      <c r="O4018" s="21">
        <v>0</v>
      </c>
      <c r="P4018" s="21">
        <v>3370.5</v>
      </c>
      <c r="Q4018" s="25" t="s">
        <v>8392</v>
      </c>
      <c r="R4018" s="1" t="str">
        <f t="shared" si="72"/>
        <v>ST10071</v>
      </c>
      <c r="S4018" t="str">
        <f>VLOOKUP(R4018,Data!$C$2:$D$261,2,0)</f>
        <v>Riverbend</v>
      </c>
      <c r="T4018">
        <f>COUNTIF('Feb 2022'!A:A,D4018)+COUNTIF('Mar 2022'!A:A,D4018)+COUNTIF('Apr 2022'!A:A,D4018)+COUNTIF('May 2022'!A:A,D4018)+COUNTIF('June 2022'!A:A,D4018)+COUNTIF('July 2022'!A:A,D4018)+COUNTIF('Aug 2022'!A:A,D4018)+COUNTIF('Sep 2022'!A:A,D4018)+COUNTIF('Oct 2022'!A:A,D4018)+COUNTIF('Dec 2022'!A:A,D4018)</f>
        <v>1</v>
      </c>
      <c r="U4018" t="str">
        <f>VLOOKUP(Q4018,'Capital Lookup'!A:B,2,FALSE)</f>
        <v>No</v>
      </c>
      <c r="V4018" s="2">
        <f>IFERROR(VLOOKUP(LEFT(F4018,10),'Find Purchase Orders'!B:J,9,FALSE),"")</f>
        <v>44785</v>
      </c>
      <c r="W4018" s="25" t="s">
        <v>7261</v>
      </c>
    </row>
    <row r="4019" spans="1:23" hidden="1">
      <c r="A4019" s="25" t="s">
        <v>7261</v>
      </c>
      <c r="B4019" s="25" t="s">
        <v>7657</v>
      </c>
      <c r="C4019" s="25" t="s">
        <v>7282</v>
      </c>
      <c r="D4019" s="25" t="s">
        <v>5849</v>
      </c>
      <c r="E4019" s="25" t="s">
        <v>10979</v>
      </c>
      <c r="F4019" s="25" t="s">
        <v>16487</v>
      </c>
      <c r="G4019" s="25" t="s">
        <v>9214</v>
      </c>
      <c r="H4019" s="21">
        <v>6087.81</v>
      </c>
      <c r="I4019" s="25" t="s">
        <v>7296</v>
      </c>
      <c r="J4019" s="25" t="s">
        <v>7288</v>
      </c>
      <c r="K4019" s="25" t="s">
        <v>7262</v>
      </c>
      <c r="L4019" s="25" t="s">
        <v>7259</v>
      </c>
      <c r="M4019" s="21">
        <v>6087.81</v>
      </c>
      <c r="N4019" s="21">
        <v>6087.8</v>
      </c>
      <c r="O4019" s="21">
        <v>0.01</v>
      </c>
      <c r="P4019" s="21">
        <v>6087.81</v>
      </c>
      <c r="Q4019" s="25" t="s">
        <v>11239</v>
      </c>
      <c r="R4019" s="1" t="str">
        <f t="shared" si="72"/>
        <v>ST10018</v>
      </c>
      <c r="S4019" t="str">
        <f>VLOOKUP(R4019,Data!$C$2:$D$261,2,0)</f>
        <v>The Annex</v>
      </c>
      <c r="T4019">
        <f>COUNTIF('Feb 2022'!A:A,D4019)+COUNTIF('Mar 2022'!A:A,D4019)+COUNTIF('Apr 2022'!A:A,D4019)+COUNTIF('May 2022'!A:A,D4019)+COUNTIF('June 2022'!A:A,D4019)+COUNTIF('July 2022'!A:A,D4019)+COUNTIF('Aug 2022'!A:A,D4019)+COUNTIF('Sep 2022'!A:A,D4019)+COUNTIF('Oct 2022'!A:A,D4019)+COUNTIF('Dec 2022'!A:A,D4019)</f>
        <v>1</v>
      </c>
      <c r="U4019" t="str">
        <f>VLOOKUP(Q4019,'Capital Lookup'!A:B,2,FALSE)</f>
        <v>No</v>
      </c>
      <c r="V4019" s="2">
        <f>IFERROR(VLOOKUP(LEFT(F4019,10),'Find Purchase Orders'!B:J,9,FALSE),"")</f>
        <v>44785</v>
      </c>
      <c r="W4019" s="25" t="s">
        <v>7261</v>
      </c>
    </row>
    <row r="4020" spans="1:23" hidden="1">
      <c r="A4020" s="25" t="s">
        <v>7261</v>
      </c>
      <c r="B4020" s="25" t="s">
        <v>7657</v>
      </c>
      <c r="C4020" s="25" t="s">
        <v>7282</v>
      </c>
      <c r="D4020" s="25" t="s">
        <v>5850</v>
      </c>
      <c r="E4020" s="25" t="s">
        <v>10979</v>
      </c>
      <c r="F4020" s="25" t="s">
        <v>16488</v>
      </c>
      <c r="G4020" s="25" t="s">
        <v>9627</v>
      </c>
      <c r="H4020" s="21">
        <v>6087.81</v>
      </c>
      <c r="I4020" s="25" t="s">
        <v>7296</v>
      </c>
      <c r="J4020" s="25" t="s">
        <v>7288</v>
      </c>
      <c r="K4020" s="25" t="s">
        <v>7262</v>
      </c>
      <c r="L4020" s="25" t="s">
        <v>7259</v>
      </c>
      <c r="M4020" s="21">
        <v>6087.81</v>
      </c>
      <c r="N4020" s="21">
        <v>6087.8</v>
      </c>
      <c r="O4020" s="21">
        <v>0.01</v>
      </c>
      <c r="P4020" s="21">
        <v>6087.81</v>
      </c>
      <c r="Q4020" s="25" t="s">
        <v>11239</v>
      </c>
      <c r="R4020" s="1" t="str">
        <f t="shared" si="72"/>
        <v>ST10018</v>
      </c>
      <c r="S4020" t="str">
        <f>VLOOKUP(R4020,Data!$C$2:$D$261,2,0)</f>
        <v>The Annex</v>
      </c>
      <c r="T4020">
        <f>COUNTIF('Feb 2022'!A:A,D4020)+COUNTIF('Mar 2022'!A:A,D4020)+COUNTIF('Apr 2022'!A:A,D4020)+COUNTIF('May 2022'!A:A,D4020)+COUNTIF('June 2022'!A:A,D4020)+COUNTIF('July 2022'!A:A,D4020)+COUNTIF('Aug 2022'!A:A,D4020)+COUNTIF('Sep 2022'!A:A,D4020)+COUNTIF('Oct 2022'!A:A,D4020)+COUNTIF('Dec 2022'!A:A,D4020)</f>
        <v>1</v>
      </c>
      <c r="U4020" t="str">
        <f>VLOOKUP(Q4020,'Capital Lookup'!A:B,2,FALSE)</f>
        <v>No</v>
      </c>
      <c r="V4020" s="2">
        <f>IFERROR(VLOOKUP(LEFT(F4020,10),'Find Purchase Orders'!B:J,9,FALSE),"")</f>
        <v>44785</v>
      </c>
      <c r="W4020" s="25" t="s">
        <v>7261</v>
      </c>
    </row>
    <row r="4021" spans="1:23" hidden="1">
      <c r="A4021" s="25" t="s">
        <v>7478</v>
      </c>
      <c r="B4021" s="25" t="s">
        <v>7944</v>
      </c>
      <c r="C4021" s="25" t="s">
        <v>7587</v>
      </c>
      <c r="D4021" s="25" t="s">
        <v>16489</v>
      </c>
      <c r="E4021" s="25" t="s">
        <v>7492</v>
      </c>
      <c r="F4021" s="25" t="s">
        <v>16490</v>
      </c>
      <c r="G4021" s="25" t="s">
        <v>16491</v>
      </c>
      <c r="H4021" s="21">
        <v>50205.9</v>
      </c>
      <c r="I4021" s="25" t="s">
        <v>7296</v>
      </c>
      <c r="J4021" s="25" t="s">
        <v>7288</v>
      </c>
      <c r="K4021" s="25" t="s">
        <v>7495</v>
      </c>
      <c r="L4021" s="25" t="s">
        <v>7808</v>
      </c>
      <c r="M4021" s="21">
        <v>50205.9</v>
      </c>
      <c r="N4021" s="21">
        <v>20082.36</v>
      </c>
      <c r="O4021" s="21">
        <v>30123.54</v>
      </c>
      <c r="P4021" s="21">
        <v>50205.9</v>
      </c>
      <c r="Q4021" s="25" t="s">
        <v>7946</v>
      </c>
      <c r="R4021" s="1" t="str">
        <f t="shared" si="72"/>
        <v>ST10181</v>
      </c>
      <c r="S4021" t="str">
        <f>VLOOKUP(R4021,Data!$C$2:$D$261,2,0)</f>
        <v>Iler Lodge</v>
      </c>
      <c r="T4021">
        <f>COUNTIF('Feb 2022'!A:A,D4021)+COUNTIF('Mar 2022'!A:A,D4021)+COUNTIF('Apr 2022'!A:A,D4021)+COUNTIF('May 2022'!A:A,D4021)+COUNTIF('June 2022'!A:A,D4021)+COUNTIF('July 2022'!A:A,D4021)+COUNTIF('Aug 2022'!A:A,D4021)+COUNTIF('Sep 2022'!A:A,D4021)+COUNTIF('Oct 2022'!A:A,D4021)+COUNTIF('Dec 2022'!A:A,D4021)</f>
        <v>0</v>
      </c>
      <c r="U4021" t="str">
        <f>VLOOKUP(Q4021,'Capital Lookup'!A:B,2,FALSE)</f>
        <v>Yes</v>
      </c>
      <c r="V4021" s="2">
        <f>IFERROR(VLOOKUP(LEFT(F4021,10),'Find Purchase Orders'!B:J,9,FALSE),"")</f>
        <v>44789</v>
      </c>
      <c r="W4021" s="25" t="s">
        <v>7261</v>
      </c>
    </row>
    <row r="4022" spans="1:23" hidden="1">
      <c r="A4022" s="25" t="s">
        <v>7478</v>
      </c>
      <c r="B4022" s="25" t="s">
        <v>7959</v>
      </c>
      <c r="C4022" s="25" t="s">
        <v>7587</v>
      </c>
      <c r="D4022" s="25" t="s">
        <v>16492</v>
      </c>
      <c r="E4022" s="25" t="s">
        <v>7492</v>
      </c>
      <c r="F4022" s="25" t="s">
        <v>16493</v>
      </c>
      <c r="G4022" s="25" t="s">
        <v>16494</v>
      </c>
      <c r="H4022" s="21">
        <v>39052.800000000003</v>
      </c>
      <c r="I4022" s="25" t="s">
        <v>7296</v>
      </c>
      <c r="J4022" s="25" t="s">
        <v>7288</v>
      </c>
      <c r="K4022" s="25" t="s">
        <v>7495</v>
      </c>
      <c r="L4022" s="25" t="s">
        <v>7808</v>
      </c>
      <c r="M4022" s="21">
        <v>39052.800000000003</v>
      </c>
      <c r="N4022" s="22">
        <v>0</v>
      </c>
      <c r="O4022" s="21">
        <v>39052.800000000003</v>
      </c>
      <c r="P4022" s="21">
        <v>39052.800000000003</v>
      </c>
      <c r="Q4022" s="25" t="s">
        <v>7961</v>
      </c>
      <c r="R4022" s="1" t="str">
        <f t="shared" si="72"/>
        <v>ST10172</v>
      </c>
      <c r="S4022" t="str">
        <f>VLOOKUP(R4022,Data!$C$2:$D$261,2,0)</f>
        <v>Riverside Place</v>
      </c>
      <c r="T4022">
        <f>COUNTIF('Feb 2022'!A:A,D4022)+COUNTIF('Mar 2022'!A:A,D4022)+COUNTIF('Apr 2022'!A:A,D4022)+COUNTIF('May 2022'!A:A,D4022)+COUNTIF('June 2022'!A:A,D4022)+COUNTIF('July 2022'!A:A,D4022)+COUNTIF('Aug 2022'!A:A,D4022)+COUNTIF('Sep 2022'!A:A,D4022)+COUNTIF('Oct 2022'!A:A,D4022)+COUNTIF('Dec 2022'!A:A,D4022)</f>
        <v>0</v>
      </c>
      <c r="U4022" t="str">
        <f>VLOOKUP(Q4022,'Capital Lookup'!A:B,2,FALSE)</f>
        <v>Yes</v>
      </c>
      <c r="V4022" s="2">
        <f>IFERROR(VLOOKUP(LEFT(F4022,10),'Find Purchase Orders'!B:J,9,FALSE),"")</f>
        <v>44789</v>
      </c>
      <c r="W4022" s="25" t="s">
        <v>7261</v>
      </c>
    </row>
    <row r="4023" spans="1:23" hidden="1">
      <c r="A4023" s="25" t="s">
        <v>7478</v>
      </c>
      <c r="B4023" s="25" t="s">
        <v>9678</v>
      </c>
      <c r="C4023" s="25" t="s">
        <v>7587</v>
      </c>
      <c r="D4023" s="25" t="s">
        <v>16495</v>
      </c>
      <c r="E4023" s="25" t="s">
        <v>7492</v>
      </c>
      <c r="F4023" s="25" t="s">
        <v>16496</v>
      </c>
      <c r="G4023" s="25" t="s">
        <v>16497</v>
      </c>
      <c r="H4023" s="21">
        <v>22351.4</v>
      </c>
      <c r="I4023" s="25" t="s">
        <v>7296</v>
      </c>
      <c r="J4023" s="25" t="s">
        <v>7288</v>
      </c>
      <c r="K4023" s="25" t="s">
        <v>7495</v>
      </c>
      <c r="L4023" s="25" t="s">
        <v>7808</v>
      </c>
      <c r="M4023" s="21">
        <v>22351.4</v>
      </c>
      <c r="N4023" s="21">
        <v>22351.4</v>
      </c>
      <c r="O4023" s="21">
        <v>0</v>
      </c>
      <c r="P4023" s="21">
        <v>22351.4</v>
      </c>
      <c r="Q4023" s="25" t="s">
        <v>16498</v>
      </c>
      <c r="R4023" s="1" t="str">
        <f t="shared" si="72"/>
        <v>ST10150</v>
      </c>
      <c r="S4023" t="str">
        <f>VLOOKUP(R4023,Data!$C$2:$D$261,2,0)</f>
        <v>Fenelon Court</v>
      </c>
      <c r="T4023">
        <f>COUNTIF('Feb 2022'!A:A,D4023)+COUNTIF('Mar 2022'!A:A,D4023)+COUNTIF('Apr 2022'!A:A,D4023)+COUNTIF('May 2022'!A:A,D4023)+COUNTIF('June 2022'!A:A,D4023)+COUNTIF('July 2022'!A:A,D4023)+COUNTIF('Aug 2022'!A:A,D4023)+COUNTIF('Sep 2022'!A:A,D4023)+COUNTIF('Oct 2022'!A:A,D4023)+COUNTIF('Dec 2022'!A:A,D4023)</f>
        <v>0</v>
      </c>
      <c r="U4023" t="str">
        <f>VLOOKUP(Q4023,'Capital Lookup'!A:B,2,FALSE)</f>
        <v>Yes</v>
      </c>
      <c r="V4023" s="2">
        <f>IFERROR(VLOOKUP(LEFT(F4023,10),'Find Purchase Orders'!B:J,9,FALSE),"")</f>
        <v>44788</v>
      </c>
      <c r="W4023" s="25" t="s">
        <v>7261</v>
      </c>
    </row>
    <row r="4024" spans="1:23" hidden="1">
      <c r="A4024" s="25" t="s">
        <v>7478</v>
      </c>
      <c r="B4024" s="25" t="s">
        <v>8931</v>
      </c>
      <c r="C4024" s="25" t="s">
        <v>7587</v>
      </c>
      <c r="D4024" s="25" t="s">
        <v>16499</v>
      </c>
      <c r="E4024" s="25" t="s">
        <v>7492</v>
      </c>
      <c r="F4024" s="25" t="s">
        <v>16500</v>
      </c>
      <c r="G4024" s="25" t="s">
        <v>16501</v>
      </c>
      <c r="H4024" s="21">
        <v>5480.5</v>
      </c>
      <c r="I4024" s="25" t="s">
        <v>7296</v>
      </c>
      <c r="J4024" s="25" t="s">
        <v>7288</v>
      </c>
      <c r="K4024" s="25" t="s">
        <v>7495</v>
      </c>
      <c r="L4024" s="25" t="s">
        <v>7496</v>
      </c>
      <c r="M4024" s="21">
        <v>5480.5</v>
      </c>
      <c r="N4024" s="21">
        <v>5480.5</v>
      </c>
      <c r="O4024" s="21">
        <v>0</v>
      </c>
      <c r="P4024" s="21">
        <v>5480.5</v>
      </c>
      <c r="Q4024" s="25" t="s">
        <v>9603</v>
      </c>
      <c r="R4024" s="1" t="str">
        <f t="shared" si="72"/>
        <v>ST10174</v>
      </c>
      <c r="S4024" t="str">
        <f>VLOOKUP(R4024,Data!$C$2:$D$261,2,0)</f>
        <v>Columbia Forest</v>
      </c>
      <c r="T4024">
        <f>COUNTIF('Feb 2022'!A:A,D4024)+COUNTIF('Mar 2022'!A:A,D4024)+COUNTIF('Apr 2022'!A:A,D4024)+COUNTIF('May 2022'!A:A,D4024)+COUNTIF('June 2022'!A:A,D4024)+COUNTIF('July 2022'!A:A,D4024)+COUNTIF('Aug 2022'!A:A,D4024)+COUNTIF('Sep 2022'!A:A,D4024)+COUNTIF('Oct 2022'!A:A,D4024)+COUNTIF('Dec 2022'!A:A,D4024)</f>
        <v>0</v>
      </c>
      <c r="U4024" t="str">
        <f>VLOOKUP(Q4024,'Capital Lookup'!A:B,2,FALSE)</f>
        <v>No</v>
      </c>
      <c r="V4024" s="2">
        <f>IFERROR(VLOOKUP(LEFT(F4024,10),'Find Purchase Orders'!B:J,9,FALSE),"")</f>
        <v>44784</v>
      </c>
      <c r="W4024" s="25" t="s">
        <v>7261</v>
      </c>
    </row>
    <row r="4025" spans="1:23" hidden="1">
      <c r="A4025" s="25" t="s">
        <v>7252</v>
      </c>
      <c r="B4025" s="25" t="s">
        <v>7466</v>
      </c>
      <c r="C4025" s="25" t="s">
        <v>7254</v>
      </c>
      <c r="D4025" s="25" t="s">
        <v>5851</v>
      </c>
      <c r="E4025" s="25" t="s">
        <v>11209</v>
      </c>
      <c r="F4025" s="25" t="s">
        <v>16502</v>
      </c>
      <c r="G4025" s="25" t="s">
        <v>16503</v>
      </c>
      <c r="H4025" s="21">
        <v>972.24</v>
      </c>
      <c r="I4025" s="25" t="s">
        <v>7296</v>
      </c>
      <c r="J4025" s="25" t="s">
        <v>7288</v>
      </c>
      <c r="K4025" s="25" t="s">
        <v>7262</v>
      </c>
      <c r="L4025" s="25" t="s">
        <v>7259</v>
      </c>
      <c r="M4025" s="21">
        <v>972.24</v>
      </c>
      <c r="N4025" s="21">
        <v>972.24</v>
      </c>
      <c r="O4025" s="21">
        <v>0</v>
      </c>
      <c r="P4025" s="21">
        <v>972.24</v>
      </c>
      <c r="Q4025" s="25" t="s">
        <v>7471</v>
      </c>
      <c r="R4025" s="1" t="str">
        <f t="shared" si="72"/>
        <v>ST10052</v>
      </c>
      <c r="S4025" t="str">
        <f>VLOOKUP(R4025,Data!$C$2:$D$261,2,0)</f>
        <v>Portobello</v>
      </c>
      <c r="T4025">
        <f>COUNTIF('Feb 2022'!A:A,D4025)+COUNTIF('Mar 2022'!A:A,D4025)+COUNTIF('Apr 2022'!A:A,D4025)+COUNTIF('May 2022'!A:A,D4025)+COUNTIF('June 2022'!A:A,D4025)+COUNTIF('July 2022'!A:A,D4025)+COUNTIF('Aug 2022'!A:A,D4025)+COUNTIF('Sep 2022'!A:A,D4025)+COUNTIF('Oct 2022'!A:A,D4025)+COUNTIF('Dec 2022'!A:A,D4025)</f>
        <v>1</v>
      </c>
      <c r="U4025" t="str">
        <f>VLOOKUP(Q4025,'Capital Lookup'!A:B,2,FALSE)</f>
        <v>No</v>
      </c>
      <c r="V4025" s="2">
        <f>IFERROR(VLOOKUP(LEFT(F4025,10),'Find Purchase Orders'!B:J,9,FALSE),"")</f>
        <v>44788</v>
      </c>
      <c r="W4025" s="25" t="s">
        <v>7261</v>
      </c>
    </row>
    <row r="4026" spans="1:23" hidden="1">
      <c r="A4026" s="25" t="s">
        <v>7252</v>
      </c>
      <c r="B4026" s="25" t="s">
        <v>7466</v>
      </c>
      <c r="C4026" s="25" t="s">
        <v>7254</v>
      </c>
      <c r="D4026" s="25" t="s">
        <v>5851</v>
      </c>
      <c r="E4026" s="25" t="s">
        <v>11209</v>
      </c>
      <c r="F4026" s="25" t="s">
        <v>16504</v>
      </c>
      <c r="G4026" s="25" t="s">
        <v>16505</v>
      </c>
      <c r="H4026" s="21">
        <v>3935.34</v>
      </c>
      <c r="I4026" s="25" t="s">
        <v>7296</v>
      </c>
      <c r="J4026" s="25" t="s">
        <v>7288</v>
      </c>
      <c r="K4026" s="25" t="s">
        <v>7262</v>
      </c>
      <c r="L4026" s="25" t="s">
        <v>7259</v>
      </c>
      <c r="M4026" s="21">
        <v>3935.34</v>
      </c>
      <c r="N4026" s="21">
        <v>3935.34</v>
      </c>
      <c r="O4026" s="21">
        <v>0</v>
      </c>
      <c r="P4026" s="21">
        <v>3935.34</v>
      </c>
      <c r="Q4026" s="25" t="s">
        <v>7471</v>
      </c>
      <c r="R4026" s="1" t="str">
        <f t="shared" si="72"/>
        <v>ST10052</v>
      </c>
      <c r="S4026" t="str">
        <f>VLOOKUP(R4026,Data!$C$2:$D$261,2,0)</f>
        <v>Portobello</v>
      </c>
      <c r="T4026">
        <f>COUNTIF('Feb 2022'!A:A,D4026)+COUNTIF('Mar 2022'!A:A,D4026)+COUNTIF('Apr 2022'!A:A,D4026)+COUNTIF('May 2022'!A:A,D4026)+COUNTIF('June 2022'!A:A,D4026)+COUNTIF('July 2022'!A:A,D4026)+COUNTIF('Aug 2022'!A:A,D4026)+COUNTIF('Sep 2022'!A:A,D4026)+COUNTIF('Oct 2022'!A:A,D4026)+COUNTIF('Dec 2022'!A:A,D4026)</f>
        <v>1</v>
      </c>
      <c r="U4026" t="str">
        <f>VLOOKUP(Q4026,'Capital Lookup'!A:B,2,FALSE)</f>
        <v>No</v>
      </c>
      <c r="V4026" s="2">
        <f>IFERROR(VLOOKUP(LEFT(F4026,10),'Find Purchase Orders'!B:J,9,FALSE),"")</f>
        <v>44788</v>
      </c>
      <c r="W4026" s="25" t="s">
        <v>7261</v>
      </c>
    </row>
    <row r="4027" spans="1:23" hidden="1">
      <c r="A4027" s="25" t="s">
        <v>8840</v>
      </c>
      <c r="B4027" s="25" t="s">
        <v>7472</v>
      </c>
      <c r="C4027" s="25" t="s">
        <v>7264</v>
      </c>
      <c r="D4027" s="25" t="s">
        <v>5833</v>
      </c>
      <c r="E4027" s="25" t="s">
        <v>7273</v>
      </c>
      <c r="F4027" s="25" t="s">
        <v>16506</v>
      </c>
      <c r="G4027" s="25" t="s">
        <v>16507</v>
      </c>
      <c r="H4027" s="21">
        <v>1821.75</v>
      </c>
      <c r="I4027" s="25" t="s">
        <v>7296</v>
      </c>
      <c r="J4027" s="25" t="s">
        <v>7288</v>
      </c>
      <c r="K4027" s="25" t="s">
        <v>7579</v>
      </c>
      <c r="L4027" s="25" t="s">
        <v>8156</v>
      </c>
      <c r="M4027" s="21">
        <v>1821.75</v>
      </c>
      <c r="N4027" s="21">
        <v>1821.75</v>
      </c>
      <c r="O4027" s="21">
        <v>0</v>
      </c>
      <c r="P4027" s="21">
        <v>1821.75</v>
      </c>
      <c r="Q4027" s="25" t="s">
        <v>16508</v>
      </c>
      <c r="R4027" s="1" t="str">
        <f t="shared" si="72"/>
        <v>ST10074</v>
      </c>
      <c r="S4027" t="str">
        <f>VLOOKUP(R4027,Data!$C$2:$D$261,2,0)</f>
        <v>McKenzie Towne Retirement</v>
      </c>
      <c r="T4027">
        <f>COUNTIF('Feb 2022'!A:A,D4027)+COUNTIF('Mar 2022'!A:A,D4027)+COUNTIF('Apr 2022'!A:A,D4027)+COUNTIF('May 2022'!A:A,D4027)+COUNTIF('June 2022'!A:A,D4027)+COUNTIF('July 2022'!A:A,D4027)+COUNTIF('Aug 2022'!A:A,D4027)+COUNTIF('Sep 2022'!A:A,D4027)+COUNTIF('Oct 2022'!A:A,D4027)+COUNTIF('Dec 2022'!A:A,D4027)</f>
        <v>1</v>
      </c>
      <c r="U4027" t="str">
        <f>VLOOKUP(Q4027,'Capital Lookup'!A:B,2,FALSE)</f>
        <v>No</v>
      </c>
      <c r="V4027" s="2">
        <f>IFERROR(VLOOKUP(LEFT(F4027,10),'Find Purchase Orders'!B:J,9,FALSE),"")</f>
        <v>44782</v>
      </c>
      <c r="W4027" s="25" t="s">
        <v>7261</v>
      </c>
    </row>
    <row r="4028" spans="1:23" hidden="1">
      <c r="A4028" s="25" t="s">
        <v>7261</v>
      </c>
      <c r="B4028" s="25" t="s">
        <v>8387</v>
      </c>
      <c r="C4028" s="25" t="s">
        <v>7264</v>
      </c>
      <c r="D4028" s="25" t="s">
        <v>5834</v>
      </c>
      <c r="E4028" s="25" t="s">
        <v>7273</v>
      </c>
      <c r="F4028" s="25" t="s">
        <v>16509</v>
      </c>
      <c r="G4028" s="25" t="s">
        <v>16510</v>
      </c>
      <c r="H4028" s="21">
        <v>5250</v>
      </c>
      <c r="I4028" s="25" t="s">
        <v>7296</v>
      </c>
      <c r="J4028" s="25" t="s">
        <v>7288</v>
      </c>
      <c r="K4028" s="25" t="s">
        <v>9766</v>
      </c>
      <c r="L4028" s="25" t="s">
        <v>9273</v>
      </c>
      <c r="M4028" s="21">
        <v>5250</v>
      </c>
      <c r="N4028" s="21">
        <v>5250</v>
      </c>
      <c r="O4028" s="21">
        <v>0</v>
      </c>
      <c r="P4028" s="21">
        <v>5250</v>
      </c>
      <c r="Q4028" s="25" t="s">
        <v>16511</v>
      </c>
      <c r="R4028" s="1" t="str">
        <f t="shared" si="72"/>
        <v>ST10071</v>
      </c>
      <c r="S4028" t="str">
        <f>VLOOKUP(R4028,Data!$C$2:$D$261,2,0)</f>
        <v>Riverbend</v>
      </c>
      <c r="T4028">
        <f>COUNTIF('Feb 2022'!A:A,D4028)+COUNTIF('Mar 2022'!A:A,D4028)+COUNTIF('Apr 2022'!A:A,D4028)+COUNTIF('May 2022'!A:A,D4028)+COUNTIF('June 2022'!A:A,D4028)+COUNTIF('July 2022'!A:A,D4028)+COUNTIF('Aug 2022'!A:A,D4028)+COUNTIF('Sep 2022'!A:A,D4028)+COUNTIF('Oct 2022'!A:A,D4028)+COUNTIF('Dec 2022'!A:A,D4028)</f>
        <v>1</v>
      </c>
      <c r="U4028" t="str">
        <f>VLOOKUP(Q4028,'Capital Lookup'!A:B,2,FALSE)</f>
        <v>No</v>
      </c>
      <c r="V4028" s="2">
        <f>IFERROR(VLOOKUP(LEFT(F4028,10),'Find Purchase Orders'!B:J,9,FALSE),"")</f>
        <v>44783</v>
      </c>
      <c r="W4028" s="25" t="s">
        <v>7261</v>
      </c>
    </row>
    <row r="4029" spans="1:23" hidden="1">
      <c r="A4029" s="25" t="s">
        <v>7269</v>
      </c>
      <c r="B4029" s="25" t="s">
        <v>7988</v>
      </c>
      <c r="C4029" s="25" t="s">
        <v>7271</v>
      </c>
      <c r="D4029" s="25" t="s">
        <v>5852</v>
      </c>
      <c r="E4029" s="25" t="s">
        <v>7500</v>
      </c>
      <c r="F4029" s="25" t="s">
        <v>16512</v>
      </c>
      <c r="G4029" s="25" t="s">
        <v>16513</v>
      </c>
      <c r="H4029" s="21">
        <v>5491.8</v>
      </c>
      <c r="I4029" s="25" t="s">
        <v>7296</v>
      </c>
      <c r="J4029" s="25" t="s">
        <v>7288</v>
      </c>
      <c r="K4029" s="25" t="s">
        <v>7495</v>
      </c>
      <c r="L4029" s="25" t="s">
        <v>7745</v>
      </c>
      <c r="M4029" s="21">
        <v>5491.8</v>
      </c>
      <c r="N4029" s="21">
        <v>5491.8</v>
      </c>
      <c r="O4029" s="21">
        <v>0</v>
      </c>
      <c r="P4029" s="21">
        <v>5491.8</v>
      </c>
      <c r="Q4029" s="25" t="s">
        <v>16514</v>
      </c>
      <c r="R4029" s="1" t="str">
        <f t="shared" si="72"/>
        <v>ST10152</v>
      </c>
      <c r="S4029" t="str">
        <f>VLOOKUP(R4029,Data!$C$2:$D$261,2,0)</f>
        <v>Fosterbrooke LTC</v>
      </c>
      <c r="T4029">
        <f>COUNTIF('Feb 2022'!A:A,D4029)+COUNTIF('Mar 2022'!A:A,D4029)+COUNTIF('Apr 2022'!A:A,D4029)+COUNTIF('May 2022'!A:A,D4029)+COUNTIF('June 2022'!A:A,D4029)+COUNTIF('July 2022'!A:A,D4029)+COUNTIF('Aug 2022'!A:A,D4029)+COUNTIF('Sep 2022'!A:A,D4029)+COUNTIF('Oct 2022'!A:A,D4029)+COUNTIF('Dec 2022'!A:A,D4029)</f>
        <v>1</v>
      </c>
      <c r="U4029" t="str">
        <f>VLOOKUP(Q4029,'Capital Lookup'!A:B,2,FALSE)</f>
        <v>No</v>
      </c>
      <c r="V4029" s="2">
        <f>IFERROR(VLOOKUP(LEFT(F4029,10),'Find Purchase Orders'!B:J,9,FALSE),"")</f>
        <v>44788</v>
      </c>
      <c r="W4029" s="25" t="s">
        <v>7261</v>
      </c>
    </row>
    <row r="4030" spans="1:23" hidden="1">
      <c r="A4030" s="25" t="s">
        <v>7252</v>
      </c>
      <c r="B4030" s="25" t="s">
        <v>13450</v>
      </c>
      <c r="C4030" s="25" t="s">
        <v>7254</v>
      </c>
      <c r="D4030" s="25" t="s">
        <v>5835</v>
      </c>
      <c r="E4030" s="25" t="s">
        <v>7500</v>
      </c>
      <c r="F4030" s="25" t="s">
        <v>16515</v>
      </c>
      <c r="G4030" s="25" t="s">
        <v>16516</v>
      </c>
      <c r="H4030" s="21">
        <v>2825</v>
      </c>
      <c r="I4030" s="25" t="s">
        <v>7296</v>
      </c>
      <c r="J4030" s="25" t="s">
        <v>7288</v>
      </c>
      <c r="K4030" s="25" t="s">
        <v>8155</v>
      </c>
      <c r="L4030" s="25" t="s">
        <v>10079</v>
      </c>
      <c r="M4030" s="21">
        <v>11639</v>
      </c>
      <c r="N4030" s="21">
        <v>11339.55</v>
      </c>
      <c r="O4030" s="21">
        <v>299.45</v>
      </c>
      <c r="P4030" s="21">
        <v>10625</v>
      </c>
      <c r="Q4030" s="25" t="s">
        <v>16517</v>
      </c>
      <c r="R4030" s="1" t="str">
        <f t="shared" si="72"/>
        <v>ST10040</v>
      </c>
      <c r="S4030" t="str">
        <f>VLOOKUP(R4030,Data!$C$2:$D$261,2,0)</f>
        <v>Lynwood</v>
      </c>
      <c r="T4030">
        <f>COUNTIF('Feb 2022'!A:A,D4030)+COUNTIF('Mar 2022'!A:A,D4030)+COUNTIF('Apr 2022'!A:A,D4030)+COUNTIF('May 2022'!A:A,D4030)+COUNTIF('June 2022'!A:A,D4030)+COUNTIF('July 2022'!A:A,D4030)+COUNTIF('Aug 2022'!A:A,D4030)+COUNTIF('Sep 2022'!A:A,D4030)+COUNTIF('Oct 2022'!A:A,D4030)+COUNTIF('Dec 2022'!A:A,D4030)</f>
        <v>1</v>
      </c>
      <c r="U4030" t="str">
        <f>VLOOKUP(Q4030,'Capital Lookup'!A:B,2,FALSE)</f>
        <v>No</v>
      </c>
      <c r="V4030" s="2">
        <f>IFERROR(VLOOKUP(LEFT(F4030,10),'Find Purchase Orders'!B:J,9,FALSE),"")</f>
        <v>44784</v>
      </c>
      <c r="W4030" s="25" t="s">
        <v>7261</v>
      </c>
    </row>
    <row r="4031" spans="1:23" hidden="1">
      <c r="A4031" s="25" t="s">
        <v>7252</v>
      </c>
      <c r="B4031" s="25" t="s">
        <v>7546</v>
      </c>
      <c r="C4031" s="25" t="s">
        <v>7254</v>
      </c>
      <c r="D4031" s="25" t="s">
        <v>16518</v>
      </c>
      <c r="E4031" s="25" t="s">
        <v>7548</v>
      </c>
      <c r="H4031" s="21">
        <v>1942.39</v>
      </c>
      <c r="I4031" s="25" t="s">
        <v>7257</v>
      </c>
      <c r="K4031" s="25" t="s">
        <v>7262</v>
      </c>
      <c r="L4031" s="25" t="s">
        <v>8138</v>
      </c>
      <c r="M4031" s="22">
        <v>0</v>
      </c>
      <c r="N4031" s="22">
        <v>0</v>
      </c>
      <c r="O4031" s="21">
        <v>0</v>
      </c>
      <c r="P4031" s="21">
        <v>223.46</v>
      </c>
      <c r="Q4031" s="25"/>
      <c r="R4031" s="1" t="str">
        <f t="shared" si="72"/>
        <v>ST10096</v>
      </c>
      <c r="S4031" t="str">
        <f>VLOOKUP(R4031,Data!$C$2:$D$261,2,0)</f>
        <v>Chatham</v>
      </c>
      <c r="T4031">
        <f>COUNTIF('Feb 2022'!A:A,D4031)+COUNTIF('Mar 2022'!A:A,D4031)+COUNTIF('Apr 2022'!A:A,D4031)+COUNTIF('May 2022'!A:A,D4031)+COUNTIF('June 2022'!A:A,D4031)+COUNTIF('July 2022'!A:A,D4031)+COUNTIF('Aug 2022'!A:A,D4031)+COUNTIF('Sep 2022'!A:A,D4031)+COUNTIF('Oct 2022'!A:A,D4031)+COUNTIF('Dec 2022'!A:A,D4031)</f>
        <v>0</v>
      </c>
      <c r="U4031" t="e">
        <f>VLOOKUP(Q4031,'Capital Lookup'!A:B,2,FALSE)</f>
        <v>#N/A</v>
      </c>
      <c r="V4031" s="2" t="str">
        <f>IFERROR(VLOOKUP(LEFT(F4031,10),'Find Purchase Orders'!B:J,9,FALSE),"")</f>
        <v/>
      </c>
      <c r="W4031" s="25" t="s">
        <v>7261</v>
      </c>
    </row>
    <row r="4032" spans="1:23" hidden="1">
      <c r="A4032" s="25" t="s">
        <v>7261</v>
      </c>
      <c r="B4032" s="25" t="s">
        <v>8477</v>
      </c>
      <c r="C4032" s="25" t="s">
        <v>7282</v>
      </c>
      <c r="D4032" s="25" t="s">
        <v>16519</v>
      </c>
      <c r="E4032" s="25" t="s">
        <v>16520</v>
      </c>
      <c r="H4032" s="21">
        <v>13568.4</v>
      </c>
      <c r="I4032" s="25" t="s">
        <v>7257</v>
      </c>
      <c r="K4032" s="25" t="s">
        <v>7262</v>
      </c>
      <c r="L4032" s="25" t="s">
        <v>7259</v>
      </c>
      <c r="M4032" s="22">
        <v>0</v>
      </c>
      <c r="N4032" s="22">
        <v>0</v>
      </c>
      <c r="O4032" s="21">
        <v>0</v>
      </c>
      <c r="P4032" s="21">
        <v>1560.97</v>
      </c>
      <c r="Q4032" s="25" t="s">
        <v>8497</v>
      </c>
      <c r="R4032" s="1" t="str">
        <f t="shared" si="72"/>
        <v>ST10017</v>
      </c>
      <c r="S4032" t="str">
        <f>VLOOKUP(R4032,Data!$C$2:$D$261,2,0)</f>
        <v>King Gardens</v>
      </c>
      <c r="T4032">
        <f>COUNTIF('Feb 2022'!A:A,D4032)+COUNTIF('Mar 2022'!A:A,D4032)+COUNTIF('Apr 2022'!A:A,D4032)+COUNTIF('May 2022'!A:A,D4032)+COUNTIF('June 2022'!A:A,D4032)+COUNTIF('July 2022'!A:A,D4032)+COUNTIF('Aug 2022'!A:A,D4032)+COUNTIF('Sep 2022'!A:A,D4032)+COUNTIF('Oct 2022'!A:A,D4032)+COUNTIF('Dec 2022'!A:A,D4032)</f>
        <v>0</v>
      </c>
      <c r="U4032" t="str">
        <f>VLOOKUP(Q4032,'Capital Lookup'!A:B,2,FALSE)</f>
        <v>No</v>
      </c>
      <c r="V4032" s="2" t="str">
        <f>IFERROR(VLOOKUP(LEFT(F4032,10),'Find Purchase Orders'!B:J,9,FALSE),"")</f>
        <v/>
      </c>
      <c r="W4032" s="25" t="s">
        <v>7261</v>
      </c>
    </row>
    <row r="4033" spans="1:23" hidden="1">
      <c r="A4033" s="25" t="s">
        <v>7269</v>
      </c>
      <c r="B4033" s="25" t="s">
        <v>7594</v>
      </c>
      <c r="C4033" s="25" t="s">
        <v>7271</v>
      </c>
      <c r="D4033" s="25" t="s">
        <v>5853</v>
      </c>
      <c r="E4033" s="25" t="s">
        <v>14048</v>
      </c>
      <c r="F4033" s="25" t="s">
        <v>16521</v>
      </c>
      <c r="G4033" s="25" t="s">
        <v>16522</v>
      </c>
      <c r="H4033" s="21">
        <v>10308.57</v>
      </c>
      <c r="I4033" s="25" t="s">
        <v>7296</v>
      </c>
      <c r="J4033" s="25" t="s">
        <v>7288</v>
      </c>
      <c r="K4033" s="25" t="s">
        <v>7733</v>
      </c>
      <c r="L4033" s="25" t="s">
        <v>7734</v>
      </c>
      <c r="M4033" s="21">
        <v>10308.57</v>
      </c>
      <c r="N4033" s="21">
        <v>10308.56</v>
      </c>
      <c r="O4033" s="21">
        <v>0.01</v>
      </c>
      <c r="P4033" s="21">
        <v>10308.57</v>
      </c>
      <c r="Q4033" s="25" t="s">
        <v>16523</v>
      </c>
      <c r="R4033" s="1" t="str">
        <f t="shared" si="72"/>
        <v>ST10157</v>
      </c>
      <c r="S4033" t="str">
        <f>VLOOKUP(R4033,Data!$C$2:$D$261,2,0)</f>
        <v>Hallowell House</v>
      </c>
      <c r="T4033">
        <f>COUNTIF('Feb 2022'!A:A,D4033)+COUNTIF('Mar 2022'!A:A,D4033)+COUNTIF('Apr 2022'!A:A,D4033)+COUNTIF('May 2022'!A:A,D4033)+COUNTIF('June 2022'!A:A,D4033)+COUNTIF('July 2022'!A:A,D4033)+COUNTIF('Aug 2022'!A:A,D4033)+COUNTIF('Sep 2022'!A:A,D4033)+COUNTIF('Oct 2022'!A:A,D4033)+COUNTIF('Dec 2022'!A:A,D4033)</f>
        <v>1</v>
      </c>
      <c r="U4033" t="str">
        <f>VLOOKUP(Q4033,'Capital Lookup'!A:B,2,FALSE)</f>
        <v>No</v>
      </c>
      <c r="V4033" s="2">
        <f>IFERROR(VLOOKUP(LEFT(F4033,10),'Find Purchase Orders'!B:J,9,FALSE),"")</f>
        <v>44790</v>
      </c>
      <c r="W4033" s="25" t="s">
        <v>7261</v>
      </c>
    </row>
    <row r="4034" spans="1:23" hidden="1">
      <c r="A4034" s="25" t="s">
        <v>7261</v>
      </c>
      <c r="B4034" s="25" t="s">
        <v>7541</v>
      </c>
      <c r="C4034" s="25" t="s">
        <v>7264</v>
      </c>
      <c r="D4034" s="25" t="s">
        <v>5854</v>
      </c>
      <c r="E4034" s="25" t="s">
        <v>7543</v>
      </c>
      <c r="F4034" s="25" t="s">
        <v>16524</v>
      </c>
      <c r="G4034" s="25" t="s">
        <v>16525</v>
      </c>
      <c r="H4034" s="21">
        <v>10644.3</v>
      </c>
      <c r="I4034" s="25" t="s">
        <v>7296</v>
      </c>
      <c r="J4034" s="25" t="s">
        <v>7288</v>
      </c>
      <c r="K4034" s="25" t="s">
        <v>7262</v>
      </c>
      <c r="L4034" s="25" t="s">
        <v>7259</v>
      </c>
      <c r="M4034" s="21">
        <v>10644.3</v>
      </c>
      <c r="N4034" s="21">
        <v>10644.3</v>
      </c>
      <c r="O4034" s="21">
        <v>0</v>
      </c>
      <c r="P4034" s="21">
        <v>10644.3</v>
      </c>
      <c r="Q4034" s="25" t="s">
        <v>7544</v>
      </c>
      <c r="R4034" s="1" t="str">
        <f t="shared" si="72"/>
        <v>ST10061</v>
      </c>
      <c r="S4034" t="str">
        <f>VLOOKUP(R4034,Data!$C$2:$D$261,2,0)</f>
        <v>The Dorchester</v>
      </c>
      <c r="T4034">
        <f>COUNTIF('Feb 2022'!A:A,D4034)+COUNTIF('Mar 2022'!A:A,D4034)+COUNTIF('Apr 2022'!A:A,D4034)+COUNTIF('May 2022'!A:A,D4034)+COUNTIF('June 2022'!A:A,D4034)+COUNTIF('July 2022'!A:A,D4034)+COUNTIF('Aug 2022'!A:A,D4034)+COUNTIF('Sep 2022'!A:A,D4034)+COUNTIF('Oct 2022'!A:A,D4034)+COUNTIF('Dec 2022'!A:A,D4034)</f>
        <v>1</v>
      </c>
      <c r="U4034" t="str">
        <f>VLOOKUP(Q4034,'Capital Lookup'!A:B,2,FALSE)</f>
        <v>No</v>
      </c>
      <c r="V4034" s="2">
        <f>IFERROR(VLOOKUP(LEFT(F4034,10),'Find Purchase Orders'!B:J,9,FALSE),"")</f>
        <v>44788</v>
      </c>
      <c r="W4034" s="25" t="s">
        <v>7261</v>
      </c>
    </row>
    <row r="4035" spans="1:23" hidden="1">
      <c r="A4035" s="25" t="s">
        <v>7261</v>
      </c>
      <c r="B4035" s="25" t="s">
        <v>7541</v>
      </c>
      <c r="C4035" s="25" t="s">
        <v>7264</v>
      </c>
      <c r="D4035" s="25" t="s">
        <v>5854</v>
      </c>
      <c r="E4035" s="25" t="s">
        <v>7543</v>
      </c>
      <c r="F4035" s="25" t="s">
        <v>16526</v>
      </c>
      <c r="G4035" s="25" t="s">
        <v>9256</v>
      </c>
      <c r="H4035" s="21">
        <v>336</v>
      </c>
      <c r="I4035" s="25" t="s">
        <v>7296</v>
      </c>
      <c r="J4035" s="25" t="s">
        <v>7288</v>
      </c>
      <c r="K4035" s="25" t="s">
        <v>7262</v>
      </c>
      <c r="L4035" s="25" t="s">
        <v>7259</v>
      </c>
      <c r="M4035" s="21">
        <v>336</v>
      </c>
      <c r="N4035" s="21">
        <v>395.27</v>
      </c>
      <c r="O4035" s="21">
        <v>-59.27</v>
      </c>
      <c r="P4035" s="21">
        <v>336</v>
      </c>
      <c r="Q4035" s="25" t="s">
        <v>7544</v>
      </c>
      <c r="R4035" s="1" t="str">
        <f t="shared" si="72"/>
        <v>ST10061</v>
      </c>
      <c r="S4035" t="str">
        <f>VLOOKUP(R4035,Data!$C$2:$D$261,2,0)</f>
        <v>The Dorchester</v>
      </c>
      <c r="T4035">
        <f>COUNTIF('Feb 2022'!A:A,D4035)+COUNTIF('Mar 2022'!A:A,D4035)+COUNTIF('Apr 2022'!A:A,D4035)+COUNTIF('May 2022'!A:A,D4035)+COUNTIF('June 2022'!A:A,D4035)+COUNTIF('July 2022'!A:A,D4035)+COUNTIF('Aug 2022'!A:A,D4035)+COUNTIF('Sep 2022'!A:A,D4035)+COUNTIF('Oct 2022'!A:A,D4035)+COUNTIF('Dec 2022'!A:A,D4035)</f>
        <v>1</v>
      </c>
      <c r="U4035" t="str">
        <f>VLOOKUP(Q4035,'Capital Lookup'!A:B,2,FALSE)</f>
        <v>No</v>
      </c>
      <c r="V4035" s="2">
        <f>IFERROR(VLOOKUP(LEFT(F4035,10),'Find Purchase Orders'!B:J,9,FALSE),"")</f>
        <v>44788</v>
      </c>
      <c r="W4035" s="25" t="s">
        <v>7261</v>
      </c>
    </row>
    <row r="4036" spans="1:23" hidden="1">
      <c r="A4036" s="25" t="s">
        <v>7261</v>
      </c>
      <c r="B4036" s="25" t="s">
        <v>7541</v>
      </c>
      <c r="C4036" s="25" t="s">
        <v>7264</v>
      </c>
      <c r="D4036" s="25" t="s">
        <v>16527</v>
      </c>
      <c r="E4036" s="25" t="s">
        <v>7543</v>
      </c>
      <c r="H4036" s="21">
        <v>2543.52</v>
      </c>
      <c r="I4036" s="25" t="s">
        <v>7257</v>
      </c>
      <c r="K4036" s="25" t="s">
        <v>7579</v>
      </c>
      <c r="L4036" s="25" t="s">
        <v>8156</v>
      </c>
      <c r="M4036" s="22">
        <v>0</v>
      </c>
      <c r="N4036" s="22">
        <v>0</v>
      </c>
      <c r="O4036" s="21">
        <v>0</v>
      </c>
      <c r="P4036" s="21">
        <v>272.52</v>
      </c>
      <c r="Q4036" s="25" t="s">
        <v>16528</v>
      </c>
      <c r="R4036" s="1" t="str">
        <f t="shared" si="72"/>
        <v>ST10061</v>
      </c>
      <c r="S4036" t="str">
        <f>VLOOKUP(R4036,Data!$C$2:$D$261,2,0)</f>
        <v>The Dorchester</v>
      </c>
      <c r="T4036">
        <f>COUNTIF('Feb 2022'!A:A,D4036)+COUNTIF('Mar 2022'!A:A,D4036)+COUNTIF('Apr 2022'!A:A,D4036)+COUNTIF('May 2022'!A:A,D4036)+COUNTIF('June 2022'!A:A,D4036)+COUNTIF('July 2022'!A:A,D4036)+COUNTIF('Aug 2022'!A:A,D4036)+COUNTIF('Sep 2022'!A:A,D4036)+COUNTIF('Oct 2022'!A:A,D4036)+COUNTIF('Dec 2022'!A:A,D4036)</f>
        <v>0</v>
      </c>
      <c r="U4036" t="str">
        <f>VLOOKUP(Q4036,'Capital Lookup'!A:B,2,FALSE)</f>
        <v>No</v>
      </c>
      <c r="V4036" s="2" t="str">
        <f>IFERROR(VLOOKUP(LEFT(F4036,10),'Find Purchase Orders'!B:J,9,FALSE),"")</f>
        <v/>
      </c>
      <c r="W4036" s="25" t="s">
        <v>7261</v>
      </c>
    </row>
    <row r="4037" spans="1:23" hidden="1">
      <c r="A4037" s="25" t="s">
        <v>7261</v>
      </c>
      <c r="B4037" s="25" t="s">
        <v>12039</v>
      </c>
      <c r="C4037" s="25" t="s">
        <v>7264</v>
      </c>
      <c r="D4037" s="25" t="s">
        <v>5855</v>
      </c>
      <c r="E4037" s="25" t="s">
        <v>12040</v>
      </c>
      <c r="F4037" s="25" t="s">
        <v>16529</v>
      </c>
      <c r="G4037" s="25" t="s">
        <v>16530</v>
      </c>
      <c r="H4037" s="21">
        <v>4257.2</v>
      </c>
      <c r="I4037" s="25" t="s">
        <v>7296</v>
      </c>
      <c r="J4037" s="25" t="s">
        <v>7288</v>
      </c>
      <c r="K4037" s="25" t="s">
        <v>7262</v>
      </c>
      <c r="L4037" s="25" t="s">
        <v>7259</v>
      </c>
      <c r="M4037" s="21">
        <v>4257.2</v>
      </c>
      <c r="N4037" s="21">
        <v>4257.2</v>
      </c>
      <c r="O4037" s="21">
        <v>0</v>
      </c>
      <c r="P4037" s="21">
        <v>4257.2</v>
      </c>
      <c r="Q4037" s="25" t="s">
        <v>12043</v>
      </c>
      <c r="R4037" s="1" t="str">
        <f t="shared" si="72"/>
        <v>ST10037</v>
      </c>
      <c r="S4037" t="str">
        <f>VLOOKUP(R4037,Data!$C$2:$D$261,2,0)</f>
        <v>Stittsville Villa</v>
      </c>
      <c r="T4037">
        <f>COUNTIF('Feb 2022'!A:A,D4037)+COUNTIF('Mar 2022'!A:A,D4037)+COUNTIF('Apr 2022'!A:A,D4037)+COUNTIF('May 2022'!A:A,D4037)+COUNTIF('June 2022'!A:A,D4037)+COUNTIF('July 2022'!A:A,D4037)+COUNTIF('Aug 2022'!A:A,D4037)+COUNTIF('Sep 2022'!A:A,D4037)+COUNTIF('Oct 2022'!A:A,D4037)+COUNTIF('Dec 2022'!A:A,D4037)</f>
        <v>1</v>
      </c>
      <c r="U4037" t="str">
        <f>VLOOKUP(Q4037,'Capital Lookup'!A:B,2,FALSE)</f>
        <v>No</v>
      </c>
      <c r="V4037" s="2">
        <f>IFERROR(VLOOKUP(LEFT(F4037,10),'Find Purchase Orders'!B:J,9,FALSE),"")</f>
        <v>44788</v>
      </c>
      <c r="W4037" s="25" t="s">
        <v>7261</v>
      </c>
    </row>
    <row r="4038" spans="1:23" hidden="1">
      <c r="A4038" s="25" t="s">
        <v>7261</v>
      </c>
      <c r="B4038" s="25" t="s">
        <v>12039</v>
      </c>
      <c r="C4038" s="25" t="s">
        <v>7264</v>
      </c>
      <c r="D4038" s="25" t="s">
        <v>5855</v>
      </c>
      <c r="E4038" s="25" t="s">
        <v>12040</v>
      </c>
      <c r="F4038" s="25" t="s">
        <v>16531</v>
      </c>
      <c r="G4038" s="25" t="s">
        <v>11081</v>
      </c>
      <c r="H4038" s="21">
        <v>316.39999999999998</v>
      </c>
      <c r="I4038" s="25" t="s">
        <v>7296</v>
      </c>
      <c r="J4038" s="25" t="s">
        <v>7288</v>
      </c>
      <c r="K4038" s="25" t="s">
        <v>7262</v>
      </c>
      <c r="L4038" s="25" t="s">
        <v>7259</v>
      </c>
      <c r="M4038" s="21">
        <v>316.39999999999998</v>
      </c>
      <c r="N4038" s="21">
        <v>229.75</v>
      </c>
      <c r="O4038" s="21">
        <v>86.65</v>
      </c>
      <c r="P4038" s="21">
        <v>316.39999999999998</v>
      </c>
      <c r="Q4038" s="25" t="s">
        <v>12043</v>
      </c>
      <c r="R4038" s="1" t="str">
        <f t="shared" si="72"/>
        <v>ST10037</v>
      </c>
      <c r="S4038" t="str">
        <f>VLOOKUP(R4038,Data!$C$2:$D$261,2,0)</f>
        <v>Stittsville Villa</v>
      </c>
      <c r="T4038">
        <f>COUNTIF('Feb 2022'!A:A,D4038)+COUNTIF('Mar 2022'!A:A,D4038)+COUNTIF('Apr 2022'!A:A,D4038)+COUNTIF('May 2022'!A:A,D4038)+COUNTIF('June 2022'!A:A,D4038)+COUNTIF('July 2022'!A:A,D4038)+COUNTIF('Aug 2022'!A:A,D4038)+COUNTIF('Sep 2022'!A:A,D4038)+COUNTIF('Oct 2022'!A:A,D4038)+COUNTIF('Dec 2022'!A:A,D4038)</f>
        <v>1</v>
      </c>
      <c r="U4038" t="str">
        <f>VLOOKUP(Q4038,'Capital Lookup'!A:B,2,FALSE)</f>
        <v>No</v>
      </c>
      <c r="V4038" s="2">
        <f>IFERROR(VLOOKUP(LEFT(F4038,10),'Find Purchase Orders'!B:J,9,FALSE),"")</f>
        <v>44788</v>
      </c>
      <c r="W4038" s="25" t="s">
        <v>7261</v>
      </c>
    </row>
    <row r="4039" spans="1:23" hidden="1">
      <c r="A4039" s="25" t="s">
        <v>16532</v>
      </c>
      <c r="B4039" s="25" t="s">
        <v>7541</v>
      </c>
      <c r="C4039" s="25" t="s">
        <v>7264</v>
      </c>
      <c r="D4039" s="25" t="s">
        <v>5856</v>
      </c>
      <c r="E4039" s="25" t="s">
        <v>7543</v>
      </c>
      <c r="F4039" s="25" t="s">
        <v>16533</v>
      </c>
      <c r="G4039" s="25" t="s">
        <v>16534</v>
      </c>
      <c r="H4039" s="21">
        <v>2543.52</v>
      </c>
      <c r="I4039" s="25" t="s">
        <v>7296</v>
      </c>
      <c r="J4039" s="25" t="s">
        <v>7288</v>
      </c>
      <c r="K4039" s="25" t="s">
        <v>7579</v>
      </c>
      <c r="L4039" s="25" t="s">
        <v>8156</v>
      </c>
      <c r="M4039" s="21">
        <v>2543.52</v>
      </c>
      <c r="N4039" s="21">
        <v>2543.52</v>
      </c>
      <c r="O4039" s="21">
        <v>0</v>
      </c>
      <c r="P4039" s="21">
        <v>2543.52</v>
      </c>
      <c r="Q4039" s="25" t="s">
        <v>16528</v>
      </c>
      <c r="R4039" s="1" t="str">
        <f t="shared" si="72"/>
        <v>ST10061</v>
      </c>
      <c r="S4039" t="str">
        <f>VLOOKUP(R4039,Data!$C$2:$D$261,2,0)</f>
        <v>The Dorchester</v>
      </c>
      <c r="T4039">
        <f>COUNTIF('Feb 2022'!A:A,D4039)+COUNTIF('Mar 2022'!A:A,D4039)+COUNTIF('Apr 2022'!A:A,D4039)+COUNTIF('May 2022'!A:A,D4039)+COUNTIF('June 2022'!A:A,D4039)+COUNTIF('July 2022'!A:A,D4039)+COUNTIF('Aug 2022'!A:A,D4039)+COUNTIF('Sep 2022'!A:A,D4039)+COUNTIF('Oct 2022'!A:A,D4039)+COUNTIF('Dec 2022'!A:A,D4039)</f>
        <v>1</v>
      </c>
      <c r="U4039" t="str">
        <f>VLOOKUP(Q4039,'Capital Lookup'!A:B,2,FALSE)</f>
        <v>No</v>
      </c>
      <c r="V4039" s="2">
        <f>IFERROR(VLOOKUP(LEFT(F4039,10),'Find Purchase Orders'!B:J,9,FALSE),"")</f>
        <v>44788</v>
      </c>
      <c r="W4039" s="25" t="s">
        <v>7261</v>
      </c>
    </row>
    <row r="4040" spans="1:23" hidden="1">
      <c r="A4040" s="25" t="s">
        <v>7261</v>
      </c>
      <c r="B4040" s="25" t="s">
        <v>12039</v>
      </c>
      <c r="C4040" s="25" t="s">
        <v>7264</v>
      </c>
      <c r="D4040" s="25" t="s">
        <v>6160</v>
      </c>
      <c r="E4040" s="25" t="s">
        <v>12040</v>
      </c>
      <c r="F4040" s="25" t="s">
        <v>16535</v>
      </c>
      <c r="G4040" s="25" t="s">
        <v>6161</v>
      </c>
      <c r="H4040" s="21">
        <v>10733.97</v>
      </c>
      <c r="I4040" s="25" t="s">
        <v>7296</v>
      </c>
      <c r="J4040" s="25" t="s">
        <v>7288</v>
      </c>
      <c r="K4040" s="25" t="s">
        <v>7262</v>
      </c>
      <c r="L4040" s="25" t="s">
        <v>7259</v>
      </c>
      <c r="M4040" s="21">
        <v>10733.97</v>
      </c>
      <c r="N4040" s="21">
        <v>10733.97</v>
      </c>
      <c r="O4040" s="21">
        <v>0</v>
      </c>
      <c r="P4040" s="21">
        <v>10733.97</v>
      </c>
      <c r="Q4040" s="25" t="s">
        <v>12043</v>
      </c>
      <c r="R4040" s="1" t="str">
        <f t="shared" si="72"/>
        <v>ST10037</v>
      </c>
      <c r="S4040" t="str">
        <f>VLOOKUP(R4040,Data!$C$2:$D$261,2,0)</f>
        <v>Stittsville Villa</v>
      </c>
      <c r="T4040">
        <f>COUNTIF('Feb 2022'!A:A,D4040)+COUNTIF('Mar 2022'!A:A,D4040)+COUNTIF('Apr 2022'!A:A,D4040)+COUNTIF('May 2022'!A:A,D4040)+COUNTIF('June 2022'!A:A,D4040)+COUNTIF('July 2022'!A:A,D4040)+COUNTIF('Aug 2022'!A:A,D4040)+COUNTIF('Sep 2022'!A:A,D4040)+COUNTIF('Oct 2022'!A:A,D4040)+COUNTIF('Dec 2022'!A:A,D4040)</f>
        <v>1</v>
      </c>
      <c r="U4040" t="str">
        <f>VLOOKUP(Q4040,'Capital Lookup'!A:B,2,FALSE)</f>
        <v>No</v>
      </c>
      <c r="V4040" s="2">
        <f>IFERROR(VLOOKUP(LEFT(F4040,10),'Find Purchase Orders'!B:J,9,FALSE),"")</f>
        <v>44805</v>
      </c>
      <c r="W4040" s="25" t="s">
        <v>7261</v>
      </c>
    </row>
    <row r="4041" spans="1:23" hidden="1">
      <c r="A4041" s="25" t="s">
        <v>7261</v>
      </c>
      <c r="B4041" s="25" t="s">
        <v>12039</v>
      </c>
      <c r="C4041" s="25" t="s">
        <v>7264</v>
      </c>
      <c r="D4041" s="25" t="s">
        <v>6160</v>
      </c>
      <c r="E4041" s="25" t="s">
        <v>12040</v>
      </c>
      <c r="F4041" s="25" t="s">
        <v>16536</v>
      </c>
      <c r="G4041" s="25" t="s">
        <v>16537</v>
      </c>
      <c r="H4041" s="21">
        <v>2980.16</v>
      </c>
      <c r="I4041" s="25" t="s">
        <v>7296</v>
      </c>
      <c r="J4041" s="25" t="s">
        <v>7288</v>
      </c>
      <c r="K4041" s="25" t="s">
        <v>7262</v>
      </c>
      <c r="L4041" s="25" t="s">
        <v>7259</v>
      </c>
      <c r="M4041" s="21">
        <v>2980.16</v>
      </c>
      <c r="N4041" s="21">
        <v>2980.16</v>
      </c>
      <c r="O4041" s="21">
        <v>0</v>
      </c>
      <c r="P4041" s="21">
        <v>2980.16</v>
      </c>
      <c r="Q4041" s="25" t="s">
        <v>12043</v>
      </c>
      <c r="R4041" s="1" t="str">
        <f t="shared" si="72"/>
        <v>ST10037</v>
      </c>
      <c r="S4041" t="str">
        <f>VLOOKUP(R4041,Data!$C$2:$D$261,2,0)</f>
        <v>Stittsville Villa</v>
      </c>
      <c r="T4041">
        <f>COUNTIF('Feb 2022'!A:A,D4041)+COUNTIF('Mar 2022'!A:A,D4041)+COUNTIF('Apr 2022'!A:A,D4041)+COUNTIF('May 2022'!A:A,D4041)+COUNTIF('June 2022'!A:A,D4041)+COUNTIF('July 2022'!A:A,D4041)+COUNTIF('Aug 2022'!A:A,D4041)+COUNTIF('Sep 2022'!A:A,D4041)+COUNTIF('Oct 2022'!A:A,D4041)+COUNTIF('Dec 2022'!A:A,D4041)</f>
        <v>1</v>
      </c>
      <c r="U4041" t="str">
        <f>VLOOKUP(Q4041,'Capital Lookup'!A:B,2,FALSE)</f>
        <v>No</v>
      </c>
      <c r="V4041" s="2">
        <f>IFERROR(VLOOKUP(LEFT(F4041,10),'Find Purchase Orders'!B:J,9,FALSE),"")</f>
        <v>44805</v>
      </c>
      <c r="W4041" s="25" t="s">
        <v>7261</v>
      </c>
    </row>
    <row r="4042" spans="1:23" hidden="1">
      <c r="A4042" s="25" t="s">
        <v>15934</v>
      </c>
      <c r="B4042" s="25" t="s">
        <v>9026</v>
      </c>
      <c r="C4042" s="25" t="s">
        <v>7264</v>
      </c>
      <c r="D4042" s="25" t="s">
        <v>5857</v>
      </c>
      <c r="E4042" s="25" t="s">
        <v>9607</v>
      </c>
      <c r="F4042" s="25" t="s">
        <v>16538</v>
      </c>
      <c r="G4042" s="25" t="s">
        <v>16539</v>
      </c>
      <c r="H4042" s="21">
        <v>1308.56</v>
      </c>
      <c r="I4042" s="25" t="s">
        <v>7296</v>
      </c>
      <c r="J4042" s="25" t="s">
        <v>7288</v>
      </c>
      <c r="K4042" s="25" t="s">
        <v>8696</v>
      </c>
      <c r="L4042" s="25" t="s">
        <v>9814</v>
      </c>
      <c r="M4042" s="21">
        <v>1308.56</v>
      </c>
      <c r="N4042" s="21">
        <v>1340.59</v>
      </c>
      <c r="O4042" s="21">
        <v>-32.03</v>
      </c>
      <c r="P4042" s="21">
        <v>1308.56</v>
      </c>
      <c r="Q4042" s="25" t="s">
        <v>16540</v>
      </c>
      <c r="R4042" s="1" t="str">
        <f t="shared" si="72"/>
        <v>ST10073</v>
      </c>
      <c r="S4042" t="str">
        <f>VLOOKUP(R4042,Data!$C$2:$D$261,2,0)</f>
        <v>The Churchill</v>
      </c>
      <c r="T4042">
        <f>COUNTIF('Feb 2022'!A:A,D4042)+COUNTIF('Mar 2022'!A:A,D4042)+COUNTIF('Apr 2022'!A:A,D4042)+COUNTIF('May 2022'!A:A,D4042)+COUNTIF('June 2022'!A:A,D4042)+COUNTIF('July 2022'!A:A,D4042)+COUNTIF('Aug 2022'!A:A,D4042)+COUNTIF('Sep 2022'!A:A,D4042)+COUNTIF('Oct 2022'!A:A,D4042)+COUNTIF('Dec 2022'!A:A,D4042)</f>
        <v>1</v>
      </c>
      <c r="U4042" t="str">
        <f>VLOOKUP(Q4042,'Capital Lookup'!A:B,2,FALSE)</f>
        <v>No</v>
      </c>
      <c r="V4042" s="2">
        <f>IFERROR(VLOOKUP(LEFT(F4042,10),'Find Purchase Orders'!B:J,9,FALSE),"")</f>
        <v>44789</v>
      </c>
      <c r="W4042" s="25" t="s">
        <v>7261</v>
      </c>
    </row>
    <row r="4043" spans="1:23" hidden="1">
      <c r="A4043" s="25" t="s">
        <v>7261</v>
      </c>
      <c r="B4043" s="25" t="s">
        <v>7889</v>
      </c>
      <c r="C4043" s="25" t="s">
        <v>7282</v>
      </c>
      <c r="D4043" s="25" t="s">
        <v>5858</v>
      </c>
      <c r="E4043" s="25" t="s">
        <v>7500</v>
      </c>
      <c r="F4043" s="25" t="s">
        <v>16541</v>
      </c>
      <c r="G4043" s="25" t="s">
        <v>16542</v>
      </c>
      <c r="H4043" s="21">
        <v>1999.26</v>
      </c>
      <c r="I4043" s="25" t="s">
        <v>7287</v>
      </c>
      <c r="J4043" s="25" t="s">
        <v>7288</v>
      </c>
      <c r="K4043" s="25" t="s">
        <v>8155</v>
      </c>
      <c r="L4043" s="25" t="s">
        <v>10083</v>
      </c>
      <c r="M4043" s="21">
        <v>1999.26</v>
      </c>
      <c r="N4043" s="22">
        <v>0</v>
      </c>
      <c r="O4043" s="21">
        <v>1999.26</v>
      </c>
      <c r="P4043" s="21">
        <v>230</v>
      </c>
      <c r="Q4043" s="25" t="s">
        <v>16543</v>
      </c>
      <c r="R4043" s="1" t="str">
        <f t="shared" si="72"/>
        <v>ST10038</v>
      </c>
      <c r="S4043" t="str">
        <f>VLOOKUP(R4043,Data!$C$2:$D$261,2,0)</f>
        <v>St. Lawrence Place</v>
      </c>
      <c r="T4043">
        <f>COUNTIF('Feb 2022'!A:A,D4043)+COUNTIF('Mar 2022'!A:A,D4043)+COUNTIF('Apr 2022'!A:A,D4043)+COUNTIF('May 2022'!A:A,D4043)+COUNTIF('June 2022'!A:A,D4043)+COUNTIF('July 2022'!A:A,D4043)+COUNTIF('Aug 2022'!A:A,D4043)+COUNTIF('Sep 2022'!A:A,D4043)+COUNTIF('Oct 2022'!A:A,D4043)+COUNTIF('Dec 2022'!A:A,D4043)</f>
        <v>1</v>
      </c>
      <c r="U4043" t="str">
        <f>VLOOKUP(Q4043,'Capital Lookup'!A:B,2,FALSE)</f>
        <v>No</v>
      </c>
      <c r="V4043" s="2">
        <f>IFERROR(VLOOKUP(LEFT(F4043,10),'Find Purchase Orders'!B:J,9,FALSE),"")</f>
        <v>44788</v>
      </c>
      <c r="W4043" s="25" t="s">
        <v>7261</v>
      </c>
    </row>
    <row r="4044" spans="1:23" hidden="1">
      <c r="A4044" s="25" t="s">
        <v>7261</v>
      </c>
      <c r="B4044" s="25" t="s">
        <v>7600</v>
      </c>
      <c r="C4044" s="25" t="s">
        <v>7282</v>
      </c>
      <c r="D4044" s="25" t="s">
        <v>5836</v>
      </c>
      <c r="E4044" s="25" t="s">
        <v>7500</v>
      </c>
      <c r="F4044" s="25" t="s">
        <v>16544</v>
      </c>
      <c r="G4044" s="25" t="s">
        <v>16545</v>
      </c>
      <c r="H4044" s="21">
        <v>3022.75</v>
      </c>
      <c r="I4044" s="25" t="s">
        <v>7296</v>
      </c>
      <c r="J4044" s="25" t="s">
        <v>7288</v>
      </c>
      <c r="K4044" s="25" t="s">
        <v>8538</v>
      </c>
      <c r="L4044" s="25" t="s">
        <v>8858</v>
      </c>
      <c r="M4044" s="21">
        <v>3022.75</v>
      </c>
      <c r="N4044" s="21">
        <v>3022.75</v>
      </c>
      <c r="O4044" s="21">
        <v>0</v>
      </c>
      <c r="P4044" s="21">
        <v>3022.75</v>
      </c>
      <c r="Q4044" s="25" t="s">
        <v>16546</v>
      </c>
      <c r="R4044" s="1" t="str">
        <f t="shared" si="72"/>
        <v>ST10034</v>
      </c>
      <c r="S4044" t="str">
        <f>VLOOKUP(R4044,Data!$C$2:$D$261,2,0)</f>
        <v>Bridlewood Manor</v>
      </c>
      <c r="T4044">
        <f>COUNTIF('Feb 2022'!A:A,D4044)+COUNTIF('Mar 2022'!A:A,D4044)+COUNTIF('Apr 2022'!A:A,D4044)+COUNTIF('May 2022'!A:A,D4044)+COUNTIF('June 2022'!A:A,D4044)+COUNTIF('July 2022'!A:A,D4044)+COUNTIF('Aug 2022'!A:A,D4044)+COUNTIF('Sep 2022'!A:A,D4044)+COUNTIF('Oct 2022'!A:A,D4044)+COUNTIF('Dec 2022'!A:A,D4044)</f>
        <v>1</v>
      </c>
      <c r="U4044" t="str">
        <f>VLOOKUP(Q4044,'Capital Lookup'!A:B,2,FALSE)</f>
        <v>No</v>
      </c>
      <c r="V4044" s="2">
        <f>IFERROR(VLOOKUP(LEFT(F4044,10),'Find Purchase Orders'!B:J,9,FALSE),"")</f>
        <v>44785</v>
      </c>
      <c r="W4044" s="25" t="s">
        <v>7261</v>
      </c>
    </row>
    <row r="4045" spans="1:23" hidden="1">
      <c r="A4045" s="25" t="s">
        <v>16547</v>
      </c>
      <c r="B4045" s="25" t="s">
        <v>12039</v>
      </c>
      <c r="C4045" s="25" t="s">
        <v>7264</v>
      </c>
      <c r="D4045" s="25" t="s">
        <v>5859</v>
      </c>
      <c r="E4045" s="25" t="s">
        <v>7500</v>
      </c>
      <c r="F4045" s="25" t="s">
        <v>16548</v>
      </c>
      <c r="G4045" s="25" t="s">
        <v>16549</v>
      </c>
      <c r="H4045" s="21">
        <v>10266.540000000001</v>
      </c>
      <c r="I4045" s="25" t="s">
        <v>7296</v>
      </c>
      <c r="J4045" s="25" t="s">
        <v>7288</v>
      </c>
      <c r="K4045" s="25" t="s">
        <v>7579</v>
      </c>
      <c r="L4045" s="25" t="s">
        <v>8156</v>
      </c>
      <c r="M4045" s="21">
        <v>10266.540000000001</v>
      </c>
      <c r="N4045" s="21">
        <v>10266.540000000001</v>
      </c>
      <c r="O4045" s="21">
        <v>0</v>
      </c>
      <c r="P4045" s="21">
        <v>10266.540000000001</v>
      </c>
      <c r="Q4045" s="25" t="s">
        <v>16550</v>
      </c>
      <c r="R4045" s="1" t="str">
        <f t="shared" si="72"/>
        <v>ST10037</v>
      </c>
      <c r="S4045" t="str">
        <f>VLOOKUP(R4045,Data!$C$2:$D$261,2,0)</f>
        <v>Stittsville Villa</v>
      </c>
      <c r="T4045">
        <f>COUNTIF('Feb 2022'!A:A,D4045)+COUNTIF('Mar 2022'!A:A,D4045)+COUNTIF('Apr 2022'!A:A,D4045)+COUNTIF('May 2022'!A:A,D4045)+COUNTIF('June 2022'!A:A,D4045)+COUNTIF('July 2022'!A:A,D4045)+COUNTIF('Aug 2022'!A:A,D4045)+COUNTIF('Sep 2022'!A:A,D4045)+COUNTIF('Oct 2022'!A:A,D4045)+COUNTIF('Dec 2022'!A:A,D4045)</f>
        <v>1</v>
      </c>
      <c r="U4045" t="str">
        <f>VLOOKUP(Q4045,'Capital Lookup'!A:B,2,FALSE)</f>
        <v>No</v>
      </c>
      <c r="V4045" s="2">
        <f>IFERROR(VLOOKUP(LEFT(F4045,10),'Find Purchase Orders'!B:J,9,FALSE),"")</f>
        <v>44785</v>
      </c>
      <c r="W4045" s="25" t="s">
        <v>7261</v>
      </c>
    </row>
    <row r="4046" spans="1:23" hidden="1">
      <c r="A4046" s="25" t="s">
        <v>7261</v>
      </c>
      <c r="B4046" s="25" t="s">
        <v>7291</v>
      </c>
      <c r="C4046" s="25" t="s">
        <v>7264</v>
      </c>
      <c r="D4046" s="25" t="s">
        <v>5860</v>
      </c>
      <c r="E4046" s="25" t="s">
        <v>7293</v>
      </c>
      <c r="F4046" s="25" t="s">
        <v>16551</v>
      </c>
      <c r="G4046" s="25" t="s">
        <v>16552</v>
      </c>
      <c r="H4046" s="21">
        <v>901.6</v>
      </c>
      <c r="I4046" s="25" t="s">
        <v>7296</v>
      </c>
      <c r="J4046" s="25" t="s">
        <v>7288</v>
      </c>
      <c r="K4046" s="25" t="s">
        <v>7258</v>
      </c>
      <c r="L4046" s="25" t="s">
        <v>7259</v>
      </c>
      <c r="M4046" s="21">
        <v>901.6</v>
      </c>
      <c r="N4046" s="21">
        <v>845.25</v>
      </c>
      <c r="O4046" s="21">
        <v>56.35</v>
      </c>
      <c r="P4046" s="21">
        <v>901.6</v>
      </c>
      <c r="Q4046" s="25" t="s">
        <v>7297</v>
      </c>
      <c r="R4046" s="1" t="str">
        <f t="shared" si="72"/>
        <v>ST10083</v>
      </c>
      <c r="S4046" t="str">
        <f>VLOOKUP(R4046,Data!$C$2:$D$261,2,0)</f>
        <v>The Waverly/Rosewood</v>
      </c>
      <c r="T4046">
        <f>COUNTIF('Feb 2022'!A:A,D4046)+COUNTIF('Mar 2022'!A:A,D4046)+COUNTIF('Apr 2022'!A:A,D4046)+COUNTIF('May 2022'!A:A,D4046)+COUNTIF('June 2022'!A:A,D4046)+COUNTIF('July 2022'!A:A,D4046)+COUNTIF('Aug 2022'!A:A,D4046)+COUNTIF('Sep 2022'!A:A,D4046)+COUNTIF('Oct 2022'!A:A,D4046)+COUNTIF('Dec 2022'!A:A,D4046)</f>
        <v>1</v>
      </c>
      <c r="U4046" t="str">
        <f>VLOOKUP(Q4046,'Capital Lookup'!A:B,2,FALSE)</f>
        <v>No</v>
      </c>
      <c r="V4046" s="2">
        <f>IFERROR(VLOOKUP(LEFT(F4046,10),'Find Purchase Orders'!B:J,9,FALSE),"")</f>
        <v>44788</v>
      </c>
      <c r="W4046" s="25" t="s">
        <v>7261</v>
      </c>
    </row>
    <row r="4047" spans="1:23" hidden="1">
      <c r="A4047" s="25" t="s">
        <v>7261</v>
      </c>
      <c r="B4047" s="25" t="s">
        <v>7291</v>
      </c>
      <c r="C4047" s="25" t="s">
        <v>7264</v>
      </c>
      <c r="D4047" s="25" t="s">
        <v>5860</v>
      </c>
      <c r="E4047" s="25" t="s">
        <v>7293</v>
      </c>
      <c r="F4047" s="25" t="s">
        <v>16553</v>
      </c>
      <c r="G4047" s="25" t="s">
        <v>11400</v>
      </c>
      <c r="H4047" s="21">
        <v>280</v>
      </c>
      <c r="I4047" s="25" t="s">
        <v>7296</v>
      </c>
      <c r="J4047" s="25" t="s">
        <v>7288</v>
      </c>
      <c r="K4047" s="25" t="s">
        <v>7258</v>
      </c>
      <c r="L4047" s="25" t="s">
        <v>7259</v>
      </c>
      <c r="M4047" s="21">
        <v>280</v>
      </c>
      <c r="N4047" s="21">
        <v>262.5</v>
      </c>
      <c r="O4047" s="21">
        <v>17.5</v>
      </c>
      <c r="P4047" s="21">
        <v>280</v>
      </c>
      <c r="Q4047" s="25" t="s">
        <v>7297</v>
      </c>
      <c r="R4047" s="1" t="str">
        <f t="shared" si="72"/>
        <v>ST10083</v>
      </c>
      <c r="S4047" t="str">
        <f>VLOOKUP(R4047,Data!$C$2:$D$261,2,0)</f>
        <v>The Waverly/Rosewood</v>
      </c>
      <c r="T4047">
        <f>COUNTIF('Feb 2022'!A:A,D4047)+COUNTIF('Mar 2022'!A:A,D4047)+COUNTIF('Apr 2022'!A:A,D4047)+COUNTIF('May 2022'!A:A,D4047)+COUNTIF('June 2022'!A:A,D4047)+COUNTIF('July 2022'!A:A,D4047)+COUNTIF('Aug 2022'!A:A,D4047)+COUNTIF('Sep 2022'!A:A,D4047)+COUNTIF('Oct 2022'!A:A,D4047)+COUNTIF('Dec 2022'!A:A,D4047)</f>
        <v>1</v>
      </c>
      <c r="U4047" t="str">
        <f>VLOOKUP(Q4047,'Capital Lookup'!A:B,2,FALSE)</f>
        <v>No</v>
      </c>
      <c r="V4047" s="2">
        <f>IFERROR(VLOOKUP(LEFT(F4047,10),'Find Purchase Orders'!B:J,9,FALSE),"")</f>
        <v>44788</v>
      </c>
      <c r="W4047" s="25" t="s">
        <v>7261</v>
      </c>
    </row>
    <row r="4048" spans="1:23" hidden="1">
      <c r="A4048" s="25" t="s">
        <v>7261</v>
      </c>
      <c r="B4048" s="25" t="s">
        <v>7291</v>
      </c>
      <c r="C4048" s="25" t="s">
        <v>7264</v>
      </c>
      <c r="D4048" s="25" t="s">
        <v>5860</v>
      </c>
      <c r="E4048" s="25" t="s">
        <v>7293</v>
      </c>
      <c r="F4048" s="25" t="s">
        <v>16554</v>
      </c>
      <c r="G4048" s="25" t="s">
        <v>16555</v>
      </c>
      <c r="H4048" s="21">
        <v>168</v>
      </c>
      <c r="I4048" s="25" t="s">
        <v>7296</v>
      </c>
      <c r="J4048" s="25" t="s">
        <v>7288</v>
      </c>
      <c r="K4048" s="25" t="s">
        <v>7258</v>
      </c>
      <c r="L4048" s="25" t="s">
        <v>7259</v>
      </c>
      <c r="M4048" s="21">
        <v>168</v>
      </c>
      <c r="N4048" s="21">
        <v>157.5</v>
      </c>
      <c r="O4048" s="21">
        <v>10.5</v>
      </c>
      <c r="P4048" s="21">
        <v>168</v>
      </c>
      <c r="Q4048" s="25" t="s">
        <v>7297</v>
      </c>
      <c r="R4048" s="1" t="str">
        <f t="shared" si="72"/>
        <v>ST10083</v>
      </c>
      <c r="S4048" t="str">
        <f>VLOOKUP(R4048,Data!$C$2:$D$261,2,0)</f>
        <v>The Waverly/Rosewood</v>
      </c>
      <c r="T4048">
        <f>COUNTIF('Feb 2022'!A:A,D4048)+COUNTIF('Mar 2022'!A:A,D4048)+COUNTIF('Apr 2022'!A:A,D4048)+COUNTIF('May 2022'!A:A,D4048)+COUNTIF('June 2022'!A:A,D4048)+COUNTIF('July 2022'!A:A,D4048)+COUNTIF('Aug 2022'!A:A,D4048)+COUNTIF('Sep 2022'!A:A,D4048)+COUNTIF('Oct 2022'!A:A,D4048)+COUNTIF('Dec 2022'!A:A,D4048)</f>
        <v>1</v>
      </c>
      <c r="U4048" t="str">
        <f>VLOOKUP(Q4048,'Capital Lookup'!A:B,2,FALSE)</f>
        <v>No</v>
      </c>
      <c r="V4048" s="2">
        <f>IFERROR(VLOOKUP(LEFT(F4048,10),'Find Purchase Orders'!B:J,9,FALSE),"")</f>
        <v>44788</v>
      </c>
      <c r="W4048" s="25" t="s">
        <v>7261</v>
      </c>
    </row>
    <row r="4049" spans="1:23" hidden="1">
      <c r="A4049" s="25" t="s">
        <v>7261</v>
      </c>
      <c r="B4049" s="25" t="s">
        <v>7291</v>
      </c>
      <c r="C4049" s="25" t="s">
        <v>7264</v>
      </c>
      <c r="D4049" s="25" t="s">
        <v>5860</v>
      </c>
      <c r="E4049" s="25" t="s">
        <v>7293</v>
      </c>
      <c r="F4049" s="25" t="s">
        <v>16556</v>
      </c>
      <c r="G4049" s="25" t="s">
        <v>16557</v>
      </c>
      <c r="H4049" s="21">
        <v>84</v>
      </c>
      <c r="I4049" s="25" t="s">
        <v>7296</v>
      </c>
      <c r="J4049" s="25" t="s">
        <v>7288</v>
      </c>
      <c r="K4049" s="25" t="s">
        <v>7262</v>
      </c>
      <c r="L4049" s="25" t="s">
        <v>7259</v>
      </c>
      <c r="M4049" s="21">
        <v>84</v>
      </c>
      <c r="N4049" s="21">
        <v>78.75</v>
      </c>
      <c r="O4049" s="21">
        <v>5.25</v>
      </c>
      <c r="P4049" s="21">
        <v>84</v>
      </c>
      <c r="Q4049" s="25" t="s">
        <v>7297</v>
      </c>
      <c r="R4049" s="1" t="str">
        <f t="shared" si="72"/>
        <v>ST10083</v>
      </c>
      <c r="S4049" t="str">
        <f>VLOOKUP(R4049,Data!$C$2:$D$261,2,0)</f>
        <v>The Waverly/Rosewood</v>
      </c>
      <c r="T4049">
        <f>COUNTIF('Feb 2022'!A:A,D4049)+COUNTIF('Mar 2022'!A:A,D4049)+COUNTIF('Apr 2022'!A:A,D4049)+COUNTIF('May 2022'!A:A,D4049)+COUNTIF('June 2022'!A:A,D4049)+COUNTIF('July 2022'!A:A,D4049)+COUNTIF('Aug 2022'!A:A,D4049)+COUNTIF('Sep 2022'!A:A,D4049)+COUNTIF('Oct 2022'!A:A,D4049)+COUNTIF('Dec 2022'!A:A,D4049)</f>
        <v>1</v>
      </c>
      <c r="U4049" t="str">
        <f>VLOOKUP(Q4049,'Capital Lookup'!A:B,2,FALSE)</f>
        <v>No</v>
      </c>
      <c r="V4049" s="2">
        <f>IFERROR(VLOOKUP(LEFT(F4049,10),'Find Purchase Orders'!B:J,9,FALSE),"")</f>
        <v>44788</v>
      </c>
      <c r="W4049" s="25" t="s">
        <v>7261</v>
      </c>
    </row>
    <row r="4050" spans="1:23" hidden="1">
      <c r="A4050" s="25" t="s">
        <v>7261</v>
      </c>
      <c r="B4050" s="25" t="s">
        <v>7291</v>
      </c>
      <c r="C4050" s="25" t="s">
        <v>7264</v>
      </c>
      <c r="D4050" s="25" t="s">
        <v>5860</v>
      </c>
      <c r="E4050" s="25" t="s">
        <v>7293</v>
      </c>
      <c r="F4050" s="25" t="s">
        <v>16558</v>
      </c>
      <c r="G4050" s="25" t="s">
        <v>11402</v>
      </c>
      <c r="H4050" s="21">
        <v>10065.11</v>
      </c>
      <c r="I4050" s="25" t="s">
        <v>7296</v>
      </c>
      <c r="J4050" s="25" t="s">
        <v>7288</v>
      </c>
      <c r="K4050" s="25" t="s">
        <v>7262</v>
      </c>
      <c r="L4050" s="25" t="s">
        <v>7259</v>
      </c>
      <c r="M4050" s="21">
        <v>10065.11</v>
      </c>
      <c r="N4050" s="21">
        <v>9436.0400000000009</v>
      </c>
      <c r="O4050" s="21">
        <v>629.07000000000005</v>
      </c>
      <c r="P4050" s="21">
        <v>10065.11</v>
      </c>
      <c r="Q4050" s="25" t="s">
        <v>7297</v>
      </c>
      <c r="R4050" s="1" t="str">
        <f t="shared" si="72"/>
        <v>ST10083</v>
      </c>
      <c r="S4050" t="str">
        <f>VLOOKUP(R4050,Data!$C$2:$D$261,2,0)</f>
        <v>The Waverly/Rosewood</v>
      </c>
      <c r="T4050">
        <f>COUNTIF('Feb 2022'!A:A,D4050)+COUNTIF('Mar 2022'!A:A,D4050)+COUNTIF('Apr 2022'!A:A,D4050)+COUNTIF('May 2022'!A:A,D4050)+COUNTIF('June 2022'!A:A,D4050)+COUNTIF('July 2022'!A:A,D4050)+COUNTIF('Aug 2022'!A:A,D4050)+COUNTIF('Sep 2022'!A:A,D4050)+COUNTIF('Oct 2022'!A:A,D4050)+COUNTIF('Dec 2022'!A:A,D4050)</f>
        <v>1</v>
      </c>
      <c r="U4050" t="str">
        <f>VLOOKUP(Q4050,'Capital Lookup'!A:B,2,FALSE)</f>
        <v>No</v>
      </c>
      <c r="V4050" s="2">
        <f>IFERROR(VLOOKUP(LEFT(F4050,10),'Find Purchase Orders'!B:J,9,FALSE),"")</f>
        <v>44788</v>
      </c>
      <c r="W4050" s="25" t="s">
        <v>7261</v>
      </c>
    </row>
    <row r="4051" spans="1:23" hidden="1">
      <c r="A4051" s="25" t="s">
        <v>7261</v>
      </c>
      <c r="B4051" s="25" t="s">
        <v>7752</v>
      </c>
      <c r="C4051" s="25" t="s">
        <v>7277</v>
      </c>
      <c r="D4051" s="25" t="s">
        <v>5861</v>
      </c>
      <c r="E4051" s="25" t="s">
        <v>8188</v>
      </c>
      <c r="F4051" s="25" t="s">
        <v>16559</v>
      </c>
      <c r="G4051" s="25" t="s">
        <v>16560</v>
      </c>
      <c r="H4051" s="21">
        <v>525</v>
      </c>
      <c r="I4051" s="25" t="s">
        <v>7296</v>
      </c>
      <c r="J4051" s="25" t="s">
        <v>7288</v>
      </c>
      <c r="K4051" s="25" t="s">
        <v>7258</v>
      </c>
      <c r="L4051" s="25" t="s">
        <v>7259</v>
      </c>
      <c r="M4051" s="21">
        <v>525</v>
      </c>
      <c r="N4051" s="21">
        <v>525</v>
      </c>
      <c r="O4051" s="21">
        <v>0</v>
      </c>
      <c r="P4051" s="21">
        <v>525</v>
      </c>
      <c r="Q4051" s="25" t="s">
        <v>8191</v>
      </c>
      <c r="R4051" s="1" t="str">
        <f t="shared" si="72"/>
        <v>ST10065</v>
      </c>
      <c r="S4051" t="str">
        <f>VLOOKUP(R4051,Data!$C$2:$D$261,2,0)</f>
        <v>Evergreen</v>
      </c>
      <c r="T4051">
        <f>COUNTIF('Feb 2022'!A:A,D4051)+COUNTIF('Mar 2022'!A:A,D4051)+COUNTIF('Apr 2022'!A:A,D4051)+COUNTIF('May 2022'!A:A,D4051)+COUNTIF('June 2022'!A:A,D4051)+COUNTIF('July 2022'!A:A,D4051)+COUNTIF('Aug 2022'!A:A,D4051)+COUNTIF('Sep 2022'!A:A,D4051)+COUNTIF('Oct 2022'!A:A,D4051)+COUNTIF('Dec 2022'!A:A,D4051)</f>
        <v>1</v>
      </c>
      <c r="U4051" t="str">
        <f>VLOOKUP(Q4051,'Capital Lookup'!A:B,2,FALSE)</f>
        <v>No</v>
      </c>
      <c r="V4051" s="2">
        <f>IFERROR(VLOOKUP(LEFT(F4051,10),'Find Purchase Orders'!B:J,9,FALSE),"")</f>
        <v>44785</v>
      </c>
      <c r="W4051" s="25" t="s">
        <v>7261</v>
      </c>
    </row>
    <row r="4052" spans="1:23" hidden="1">
      <c r="A4052" s="25" t="s">
        <v>7261</v>
      </c>
      <c r="B4052" s="25" t="s">
        <v>7752</v>
      </c>
      <c r="C4052" s="25" t="s">
        <v>7277</v>
      </c>
      <c r="D4052" s="25" t="s">
        <v>5861</v>
      </c>
      <c r="E4052" s="25" t="s">
        <v>8188</v>
      </c>
      <c r="F4052" s="25" t="s">
        <v>16561</v>
      </c>
      <c r="G4052" s="25" t="s">
        <v>16562</v>
      </c>
      <c r="H4052" s="21">
        <v>6943.41</v>
      </c>
      <c r="I4052" s="25" t="s">
        <v>7296</v>
      </c>
      <c r="J4052" s="25" t="s">
        <v>7288</v>
      </c>
      <c r="K4052" s="25" t="s">
        <v>7262</v>
      </c>
      <c r="L4052" s="25" t="s">
        <v>7259</v>
      </c>
      <c r="M4052" s="21">
        <v>6943.41</v>
      </c>
      <c r="N4052" s="21">
        <v>6943.41</v>
      </c>
      <c r="O4052" s="21">
        <v>0</v>
      </c>
      <c r="P4052" s="21">
        <v>6943.41</v>
      </c>
      <c r="Q4052" s="25" t="s">
        <v>8191</v>
      </c>
      <c r="R4052" s="1" t="str">
        <f t="shared" si="72"/>
        <v>ST10065</v>
      </c>
      <c r="S4052" t="str">
        <f>VLOOKUP(R4052,Data!$C$2:$D$261,2,0)</f>
        <v>Evergreen</v>
      </c>
      <c r="T4052">
        <f>COUNTIF('Feb 2022'!A:A,D4052)+COUNTIF('Mar 2022'!A:A,D4052)+COUNTIF('Apr 2022'!A:A,D4052)+COUNTIF('May 2022'!A:A,D4052)+COUNTIF('June 2022'!A:A,D4052)+COUNTIF('July 2022'!A:A,D4052)+COUNTIF('Aug 2022'!A:A,D4052)+COUNTIF('Sep 2022'!A:A,D4052)+COUNTIF('Oct 2022'!A:A,D4052)+COUNTIF('Dec 2022'!A:A,D4052)</f>
        <v>1</v>
      </c>
      <c r="U4052" t="str">
        <f>VLOOKUP(Q4052,'Capital Lookup'!A:B,2,FALSE)</f>
        <v>No</v>
      </c>
      <c r="V4052" s="2">
        <f>IFERROR(VLOOKUP(LEFT(F4052,10),'Find Purchase Orders'!B:J,9,FALSE),"")</f>
        <v>44785</v>
      </c>
      <c r="W4052" s="25" t="s">
        <v>7261</v>
      </c>
    </row>
    <row r="4053" spans="1:23" hidden="1">
      <c r="A4053" s="25" t="s">
        <v>7425</v>
      </c>
      <c r="B4053" s="25" t="s">
        <v>8162</v>
      </c>
      <c r="C4053" s="25" t="s">
        <v>7271</v>
      </c>
      <c r="D4053" s="25" t="s">
        <v>16563</v>
      </c>
      <c r="E4053" s="25" t="s">
        <v>16564</v>
      </c>
      <c r="H4053" s="21">
        <v>8406.92</v>
      </c>
      <c r="I4053" s="25" t="s">
        <v>7257</v>
      </c>
      <c r="K4053" s="25" t="s">
        <v>7262</v>
      </c>
      <c r="L4053" s="25" t="s">
        <v>7259</v>
      </c>
      <c r="M4053" s="22">
        <v>0</v>
      </c>
      <c r="N4053" s="22">
        <v>0</v>
      </c>
      <c r="O4053" s="21">
        <v>0</v>
      </c>
      <c r="P4053" s="21">
        <v>967.17</v>
      </c>
      <c r="Q4053" s="25" t="s">
        <v>9283</v>
      </c>
      <c r="R4053" s="1" t="str">
        <f t="shared" si="72"/>
        <v>ST10186</v>
      </c>
      <c r="S4053" t="str">
        <f>VLOOKUP(R4053,Data!$C$2:$D$261,2,0)</f>
        <v>Brierwood Court</v>
      </c>
      <c r="T4053">
        <f>COUNTIF('Feb 2022'!A:A,D4053)+COUNTIF('Mar 2022'!A:A,D4053)+COUNTIF('Apr 2022'!A:A,D4053)+COUNTIF('May 2022'!A:A,D4053)+COUNTIF('June 2022'!A:A,D4053)+COUNTIF('July 2022'!A:A,D4053)+COUNTIF('Aug 2022'!A:A,D4053)+COUNTIF('Sep 2022'!A:A,D4053)+COUNTIF('Oct 2022'!A:A,D4053)+COUNTIF('Dec 2022'!A:A,D4053)</f>
        <v>0</v>
      </c>
      <c r="U4053" t="str">
        <f>VLOOKUP(Q4053,'Capital Lookup'!A:B,2,FALSE)</f>
        <v>No</v>
      </c>
      <c r="V4053" s="2" t="str">
        <f>IFERROR(VLOOKUP(LEFT(F4053,10),'Find Purchase Orders'!B:J,9,FALSE),"")</f>
        <v/>
      </c>
      <c r="W4053" s="25" t="s">
        <v>7261</v>
      </c>
    </row>
    <row r="4054" spans="1:23" hidden="1">
      <c r="A4054" s="25" t="s">
        <v>7425</v>
      </c>
      <c r="B4054" s="25" t="s">
        <v>8162</v>
      </c>
      <c r="C4054" s="25" t="s">
        <v>7271</v>
      </c>
      <c r="D4054" s="25" t="s">
        <v>16563</v>
      </c>
      <c r="E4054" s="25" t="s">
        <v>16564</v>
      </c>
      <c r="H4054" s="21">
        <v>2666.8</v>
      </c>
      <c r="I4054" s="25" t="s">
        <v>7257</v>
      </c>
      <c r="K4054" s="25" t="s">
        <v>7262</v>
      </c>
      <c r="L4054" s="25" t="s">
        <v>7259</v>
      </c>
      <c r="M4054" s="22">
        <v>0</v>
      </c>
      <c r="N4054" s="22">
        <v>0</v>
      </c>
      <c r="O4054" s="21">
        <v>0</v>
      </c>
      <c r="P4054" s="21">
        <v>306.8</v>
      </c>
      <c r="Q4054" s="25" t="s">
        <v>9283</v>
      </c>
      <c r="R4054" s="1" t="str">
        <f t="shared" si="72"/>
        <v>ST10186</v>
      </c>
      <c r="S4054" t="str">
        <f>VLOOKUP(R4054,Data!$C$2:$D$261,2,0)</f>
        <v>Brierwood Court</v>
      </c>
      <c r="T4054">
        <f>COUNTIF('Feb 2022'!A:A,D4054)+COUNTIF('Mar 2022'!A:A,D4054)+COUNTIF('Apr 2022'!A:A,D4054)+COUNTIF('May 2022'!A:A,D4054)+COUNTIF('June 2022'!A:A,D4054)+COUNTIF('July 2022'!A:A,D4054)+COUNTIF('Aug 2022'!A:A,D4054)+COUNTIF('Sep 2022'!A:A,D4054)+COUNTIF('Oct 2022'!A:A,D4054)+COUNTIF('Dec 2022'!A:A,D4054)</f>
        <v>0</v>
      </c>
      <c r="U4054" t="str">
        <f>VLOOKUP(Q4054,'Capital Lookup'!A:B,2,FALSE)</f>
        <v>No</v>
      </c>
      <c r="V4054" s="2" t="str">
        <f>IFERROR(VLOOKUP(LEFT(F4054,10),'Find Purchase Orders'!B:J,9,FALSE),"")</f>
        <v/>
      </c>
      <c r="W4054" s="25" t="s">
        <v>7261</v>
      </c>
    </row>
    <row r="4055" spans="1:23" hidden="1">
      <c r="A4055" s="25" t="s">
        <v>7261</v>
      </c>
      <c r="B4055" s="25" t="s">
        <v>8133</v>
      </c>
      <c r="C4055" s="25" t="s">
        <v>7264</v>
      </c>
      <c r="D4055" s="25" t="s">
        <v>5862</v>
      </c>
      <c r="E4055" s="25" t="s">
        <v>8135</v>
      </c>
      <c r="F4055" s="25" t="s">
        <v>16565</v>
      </c>
      <c r="G4055" s="25" t="s">
        <v>16566</v>
      </c>
      <c r="H4055" s="21">
        <v>5640.76</v>
      </c>
      <c r="I4055" s="25" t="s">
        <v>7296</v>
      </c>
      <c r="J4055" s="25" t="s">
        <v>7288</v>
      </c>
      <c r="K4055" s="25" t="s">
        <v>7262</v>
      </c>
      <c r="L4055" s="25" t="s">
        <v>7259</v>
      </c>
      <c r="M4055" s="21">
        <v>5640.76</v>
      </c>
      <c r="N4055" s="21">
        <v>5640.76</v>
      </c>
      <c r="O4055" s="21">
        <v>0</v>
      </c>
      <c r="P4055" s="21">
        <v>5640.76</v>
      </c>
      <c r="Q4055" s="25" t="s">
        <v>8136</v>
      </c>
      <c r="R4055" s="1" t="str">
        <f t="shared" si="72"/>
        <v>ST10076</v>
      </c>
      <c r="S4055" t="str">
        <f>VLOOKUP(R4055,Data!$C$2:$D$261,2,0)</f>
        <v>The Wellington</v>
      </c>
      <c r="T4055">
        <f>COUNTIF('Feb 2022'!A:A,D4055)+COUNTIF('Mar 2022'!A:A,D4055)+COUNTIF('Apr 2022'!A:A,D4055)+COUNTIF('May 2022'!A:A,D4055)+COUNTIF('June 2022'!A:A,D4055)+COUNTIF('July 2022'!A:A,D4055)+COUNTIF('Aug 2022'!A:A,D4055)+COUNTIF('Sep 2022'!A:A,D4055)+COUNTIF('Oct 2022'!A:A,D4055)+COUNTIF('Dec 2022'!A:A,D4055)</f>
        <v>1</v>
      </c>
      <c r="U4055" t="str">
        <f>VLOOKUP(Q4055,'Capital Lookup'!A:B,2,FALSE)</f>
        <v>No</v>
      </c>
      <c r="V4055" s="2">
        <f>IFERROR(VLOOKUP(LEFT(F4055,10),'Find Purchase Orders'!B:J,9,FALSE),"")</f>
        <v>44785</v>
      </c>
      <c r="W4055" s="25" t="s">
        <v>7261</v>
      </c>
    </row>
    <row r="4056" spans="1:23" hidden="1">
      <c r="A4056" s="25" t="s">
        <v>7261</v>
      </c>
      <c r="B4056" s="25" t="s">
        <v>9405</v>
      </c>
      <c r="C4056" s="25" t="s">
        <v>7282</v>
      </c>
      <c r="D4056" s="25" t="s">
        <v>5863</v>
      </c>
      <c r="E4056" s="25" t="s">
        <v>14980</v>
      </c>
      <c r="F4056" s="25" t="s">
        <v>16567</v>
      </c>
      <c r="G4056" s="25" t="s">
        <v>16568</v>
      </c>
      <c r="H4056" s="21">
        <v>67.8</v>
      </c>
      <c r="I4056" s="25" t="s">
        <v>7296</v>
      </c>
      <c r="J4056" s="25" t="s">
        <v>7288</v>
      </c>
      <c r="K4056" s="25" t="s">
        <v>7289</v>
      </c>
      <c r="L4056" s="25" t="s">
        <v>7259</v>
      </c>
      <c r="M4056" s="21">
        <v>67.8</v>
      </c>
      <c r="N4056" s="21">
        <v>67.8</v>
      </c>
      <c r="O4056" s="21">
        <v>0</v>
      </c>
      <c r="P4056" s="21">
        <v>67.8</v>
      </c>
      <c r="Q4056" s="25" t="s">
        <v>9409</v>
      </c>
      <c r="R4056" s="1" t="str">
        <f t="shared" si="72"/>
        <v>ST10035</v>
      </c>
      <c r="S4056" t="str">
        <f>VLOOKUP(R4056,Data!$C$2:$D$261,2,0)</f>
        <v>The Westwood</v>
      </c>
      <c r="T4056">
        <f>COUNTIF('Feb 2022'!A:A,D4056)+COUNTIF('Mar 2022'!A:A,D4056)+COUNTIF('Apr 2022'!A:A,D4056)+COUNTIF('May 2022'!A:A,D4056)+COUNTIF('June 2022'!A:A,D4056)+COUNTIF('July 2022'!A:A,D4056)+COUNTIF('Aug 2022'!A:A,D4056)+COUNTIF('Sep 2022'!A:A,D4056)+COUNTIF('Oct 2022'!A:A,D4056)+COUNTIF('Dec 2022'!A:A,D4056)</f>
        <v>1</v>
      </c>
      <c r="U4056" t="str">
        <f>VLOOKUP(Q4056,'Capital Lookup'!A:B,2,FALSE)</f>
        <v>No</v>
      </c>
      <c r="V4056" s="2">
        <f>IFERROR(VLOOKUP(LEFT(F4056,10),'Find Purchase Orders'!B:J,9,FALSE),"")</f>
        <v>44790</v>
      </c>
      <c r="W4056" s="25" t="s">
        <v>7261</v>
      </c>
    </row>
    <row r="4057" spans="1:23" hidden="1">
      <c r="A4057" s="25" t="s">
        <v>7261</v>
      </c>
      <c r="B4057" s="25" t="s">
        <v>9405</v>
      </c>
      <c r="C4057" s="25" t="s">
        <v>7282</v>
      </c>
      <c r="D4057" s="25" t="s">
        <v>5863</v>
      </c>
      <c r="E4057" s="25" t="s">
        <v>14980</v>
      </c>
      <c r="F4057" s="25" t="s">
        <v>16569</v>
      </c>
      <c r="G4057" s="25" t="s">
        <v>16570</v>
      </c>
      <c r="H4057" s="21">
        <v>1412.5</v>
      </c>
      <c r="I4057" s="25" t="s">
        <v>7296</v>
      </c>
      <c r="J4057" s="25" t="s">
        <v>7288</v>
      </c>
      <c r="K4057" s="25" t="s">
        <v>7289</v>
      </c>
      <c r="L4057" s="25" t="s">
        <v>7259</v>
      </c>
      <c r="M4057" s="21">
        <v>1412.5</v>
      </c>
      <c r="N4057" s="21">
        <v>1412.5</v>
      </c>
      <c r="O4057" s="21">
        <v>0</v>
      </c>
      <c r="P4057" s="21">
        <v>1412.5</v>
      </c>
      <c r="Q4057" s="25" t="s">
        <v>9409</v>
      </c>
      <c r="R4057" s="1" t="str">
        <f t="shared" si="72"/>
        <v>ST10035</v>
      </c>
      <c r="S4057" t="str">
        <f>VLOOKUP(R4057,Data!$C$2:$D$261,2,0)</f>
        <v>The Westwood</v>
      </c>
      <c r="T4057">
        <f>COUNTIF('Feb 2022'!A:A,D4057)+COUNTIF('Mar 2022'!A:A,D4057)+COUNTIF('Apr 2022'!A:A,D4057)+COUNTIF('May 2022'!A:A,D4057)+COUNTIF('June 2022'!A:A,D4057)+COUNTIF('July 2022'!A:A,D4057)+COUNTIF('Aug 2022'!A:A,D4057)+COUNTIF('Sep 2022'!A:A,D4057)+COUNTIF('Oct 2022'!A:A,D4057)+COUNTIF('Dec 2022'!A:A,D4057)</f>
        <v>1</v>
      </c>
      <c r="U4057" t="str">
        <f>VLOOKUP(Q4057,'Capital Lookup'!A:B,2,FALSE)</f>
        <v>No</v>
      </c>
      <c r="V4057" s="2">
        <f>IFERROR(VLOOKUP(LEFT(F4057,10),'Find Purchase Orders'!B:J,9,FALSE),"")</f>
        <v>44790</v>
      </c>
      <c r="W4057" s="25" t="s">
        <v>7261</v>
      </c>
    </row>
    <row r="4058" spans="1:23" hidden="1">
      <c r="A4058" s="25" t="s">
        <v>7261</v>
      </c>
      <c r="B4058" s="25" t="s">
        <v>9405</v>
      </c>
      <c r="C4058" s="25" t="s">
        <v>7282</v>
      </c>
      <c r="D4058" s="25" t="s">
        <v>5864</v>
      </c>
      <c r="E4058" s="25" t="s">
        <v>14980</v>
      </c>
      <c r="F4058" s="25" t="s">
        <v>16571</v>
      </c>
      <c r="G4058" s="25" t="s">
        <v>16572</v>
      </c>
      <c r="H4058" s="21">
        <v>1050.9000000000001</v>
      </c>
      <c r="I4058" s="25" t="s">
        <v>7296</v>
      </c>
      <c r="J4058" s="25" t="s">
        <v>7288</v>
      </c>
      <c r="K4058" s="25" t="s">
        <v>7262</v>
      </c>
      <c r="L4058" s="25" t="s">
        <v>7259</v>
      </c>
      <c r="M4058" s="21">
        <v>1050.9000000000001</v>
      </c>
      <c r="N4058" s="21">
        <v>1050.9000000000001</v>
      </c>
      <c r="O4058" s="21">
        <v>0</v>
      </c>
      <c r="P4058" s="21">
        <v>1050.9000000000001</v>
      </c>
      <c r="Q4058" s="25" t="s">
        <v>9409</v>
      </c>
      <c r="R4058" s="1" t="str">
        <f t="shared" si="72"/>
        <v>ST10035</v>
      </c>
      <c r="S4058" t="str">
        <f>VLOOKUP(R4058,Data!$C$2:$D$261,2,0)</f>
        <v>The Westwood</v>
      </c>
      <c r="T4058">
        <f>COUNTIF('Feb 2022'!A:A,D4058)+COUNTIF('Mar 2022'!A:A,D4058)+COUNTIF('Apr 2022'!A:A,D4058)+COUNTIF('May 2022'!A:A,D4058)+COUNTIF('June 2022'!A:A,D4058)+COUNTIF('July 2022'!A:A,D4058)+COUNTIF('Aug 2022'!A:A,D4058)+COUNTIF('Sep 2022'!A:A,D4058)+COUNTIF('Oct 2022'!A:A,D4058)+COUNTIF('Dec 2022'!A:A,D4058)</f>
        <v>1</v>
      </c>
      <c r="U4058" t="str">
        <f>VLOOKUP(Q4058,'Capital Lookup'!A:B,2,FALSE)</f>
        <v>No</v>
      </c>
      <c r="V4058" s="2">
        <f>IFERROR(VLOOKUP(LEFT(F4058,10),'Find Purchase Orders'!B:J,9,FALSE),"")</f>
        <v>44790</v>
      </c>
      <c r="W4058" s="25" t="s">
        <v>7261</v>
      </c>
    </row>
    <row r="4059" spans="1:23" hidden="1">
      <c r="A4059" s="25" t="s">
        <v>7261</v>
      </c>
      <c r="B4059" s="25" t="s">
        <v>9405</v>
      </c>
      <c r="C4059" s="25" t="s">
        <v>7282</v>
      </c>
      <c r="D4059" s="25" t="s">
        <v>5864</v>
      </c>
      <c r="E4059" s="25" t="s">
        <v>14980</v>
      </c>
      <c r="F4059" s="25" t="s">
        <v>16573</v>
      </c>
      <c r="G4059" s="25" t="s">
        <v>16574</v>
      </c>
      <c r="H4059" s="21">
        <v>2363.4</v>
      </c>
      <c r="I4059" s="25" t="s">
        <v>7296</v>
      </c>
      <c r="J4059" s="25" t="s">
        <v>7288</v>
      </c>
      <c r="K4059" s="25" t="s">
        <v>7262</v>
      </c>
      <c r="L4059" s="25" t="s">
        <v>7259</v>
      </c>
      <c r="M4059" s="21">
        <v>2363.4</v>
      </c>
      <c r="N4059" s="21">
        <v>2362.83</v>
      </c>
      <c r="O4059" s="21">
        <v>0.56999999999999995</v>
      </c>
      <c r="P4059" s="21">
        <v>2363.4</v>
      </c>
      <c r="Q4059" s="25" t="s">
        <v>9409</v>
      </c>
      <c r="R4059" s="1" t="str">
        <f t="shared" si="72"/>
        <v>ST10035</v>
      </c>
      <c r="S4059" t="str">
        <f>VLOOKUP(R4059,Data!$C$2:$D$261,2,0)</f>
        <v>The Westwood</v>
      </c>
      <c r="T4059">
        <f>COUNTIF('Feb 2022'!A:A,D4059)+COUNTIF('Mar 2022'!A:A,D4059)+COUNTIF('Apr 2022'!A:A,D4059)+COUNTIF('May 2022'!A:A,D4059)+COUNTIF('June 2022'!A:A,D4059)+COUNTIF('July 2022'!A:A,D4059)+COUNTIF('Aug 2022'!A:A,D4059)+COUNTIF('Sep 2022'!A:A,D4059)+COUNTIF('Oct 2022'!A:A,D4059)+COUNTIF('Dec 2022'!A:A,D4059)</f>
        <v>1</v>
      </c>
      <c r="U4059" t="str">
        <f>VLOOKUP(Q4059,'Capital Lookup'!A:B,2,FALSE)</f>
        <v>No</v>
      </c>
      <c r="V4059" s="2">
        <f>IFERROR(VLOOKUP(LEFT(F4059,10),'Find Purchase Orders'!B:J,9,FALSE),"")</f>
        <v>44790</v>
      </c>
      <c r="W4059" s="25" t="s">
        <v>7261</v>
      </c>
    </row>
    <row r="4060" spans="1:23" hidden="1">
      <c r="A4060" s="25" t="s">
        <v>7252</v>
      </c>
      <c r="B4060" s="25" t="s">
        <v>8531</v>
      </c>
      <c r="C4060" s="25" t="s">
        <v>7254</v>
      </c>
      <c r="D4060" s="25" t="s">
        <v>6222</v>
      </c>
      <c r="E4060" s="25" t="s">
        <v>8140</v>
      </c>
      <c r="F4060" s="25" t="s">
        <v>16575</v>
      </c>
      <c r="G4060" s="25" t="s">
        <v>6223</v>
      </c>
      <c r="H4060" s="21">
        <v>98875</v>
      </c>
      <c r="I4060" s="25" t="s">
        <v>7296</v>
      </c>
      <c r="J4060" s="25" t="s">
        <v>7288</v>
      </c>
      <c r="K4060" s="25" t="s">
        <v>8946</v>
      </c>
      <c r="L4060" s="25" t="s">
        <v>7511</v>
      </c>
      <c r="M4060" s="21">
        <v>98875</v>
      </c>
      <c r="N4060" s="21">
        <v>18814.5</v>
      </c>
      <c r="O4060" s="21">
        <v>80060.5</v>
      </c>
      <c r="P4060" s="21">
        <v>98875</v>
      </c>
      <c r="Q4060" s="25" t="s">
        <v>10908</v>
      </c>
      <c r="R4060" s="1" t="str">
        <f t="shared" si="72"/>
        <v>ST10095</v>
      </c>
      <c r="S4060" t="str">
        <f>VLOOKUP(R4060,Data!$C$2:$D$261,2,0)</f>
        <v>Greenway</v>
      </c>
      <c r="T4060">
        <f>COUNTIF('Feb 2022'!A:A,D4060)+COUNTIF('Mar 2022'!A:A,D4060)+COUNTIF('Apr 2022'!A:A,D4060)+COUNTIF('May 2022'!A:A,D4060)+COUNTIF('June 2022'!A:A,D4060)+COUNTIF('July 2022'!A:A,D4060)+COUNTIF('Aug 2022'!A:A,D4060)+COUNTIF('Sep 2022'!A:A,D4060)+COUNTIF('Oct 2022'!A:A,D4060)+COUNTIF('Dec 2022'!A:A,D4060)</f>
        <v>1</v>
      </c>
      <c r="U4060" t="str">
        <f>VLOOKUP(Q4060,'Capital Lookup'!A:B,2,FALSE)</f>
        <v>No</v>
      </c>
      <c r="V4060" s="2">
        <f>IFERROR(VLOOKUP(LEFT(F4060,10),'Find Purchase Orders'!B:J,9,FALSE),"")</f>
        <v>44812</v>
      </c>
      <c r="W4060" s="25" t="s">
        <v>7261</v>
      </c>
    </row>
    <row r="4061" spans="1:23" hidden="1">
      <c r="A4061" s="25" t="s">
        <v>7261</v>
      </c>
      <c r="B4061" s="25" t="s">
        <v>7541</v>
      </c>
      <c r="C4061" s="25" t="s">
        <v>7264</v>
      </c>
      <c r="D4061" s="25" t="s">
        <v>5865</v>
      </c>
      <c r="E4061" s="25" t="s">
        <v>7543</v>
      </c>
      <c r="F4061" s="25" t="s">
        <v>16576</v>
      </c>
      <c r="G4061" s="25" t="s">
        <v>16577</v>
      </c>
      <c r="H4061" s="21">
        <v>336</v>
      </c>
      <c r="I4061" s="25" t="s">
        <v>7296</v>
      </c>
      <c r="J4061" s="25" t="s">
        <v>7288</v>
      </c>
      <c r="K4061" s="25" t="s">
        <v>7262</v>
      </c>
      <c r="L4061" s="25" t="s">
        <v>7259</v>
      </c>
      <c r="M4061" s="21">
        <v>336</v>
      </c>
      <c r="N4061" s="21">
        <v>336</v>
      </c>
      <c r="O4061" s="21">
        <v>0</v>
      </c>
      <c r="P4061" s="21">
        <v>336</v>
      </c>
      <c r="Q4061" s="25" t="s">
        <v>7544</v>
      </c>
      <c r="R4061" s="1" t="str">
        <f t="shared" si="72"/>
        <v>ST10061</v>
      </c>
      <c r="S4061" t="str">
        <f>VLOOKUP(R4061,Data!$C$2:$D$261,2,0)</f>
        <v>The Dorchester</v>
      </c>
      <c r="T4061">
        <f>COUNTIF('Feb 2022'!A:A,D4061)+COUNTIF('Mar 2022'!A:A,D4061)+COUNTIF('Apr 2022'!A:A,D4061)+COUNTIF('May 2022'!A:A,D4061)+COUNTIF('June 2022'!A:A,D4061)+COUNTIF('July 2022'!A:A,D4061)+COUNTIF('Aug 2022'!A:A,D4061)+COUNTIF('Sep 2022'!A:A,D4061)+COUNTIF('Oct 2022'!A:A,D4061)+COUNTIF('Dec 2022'!A:A,D4061)</f>
        <v>1</v>
      </c>
      <c r="U4061" t="str">
        <f>VLOOKUP(Q4061,'Capital Lookup'!A:B,2,FALSE)</f>
        <v>No</v>
      </c>
      <c r="V4061" s="2">
        <f>IFERROR(VLOOKUP(LEFT(F4061,10),'Find Purchase Orders'!B:J,9,FALSE),"")</f>
        <v>44788</v>
      </c>
      <c r="W4061" s="25" t="s">
        <v>7261</v>
      </c>
    </row>
    <row r="4062" spans="1:23" hidden="1">
      <c r="A4062" s="25" t="s">
        <v>7261</v>
      </c>
      <c r="B4062" s="25" t="s">
        <v>7541</v>
      </c>
      <c r="C4062" s="25" t="s">
        <v>7264</v>
      </c>
      <c r="D4062" s="25" t="s">
        <v>5865</v>
      </c>
      <c r="E4062" s="25" t="s">
        <v>7543</v>
      </c>
      <c r="F4062" s="25" t="s">
        <v>16578</v>
      </c>
      <c r="G4062" s="25" t="s">
        <v>16579</v>
      </c>
      <c r="H4062" s="21">
        <v>7110.21</v>
      </c>
      <c r="I4062" s="25" t="s">
        <v>7296</v>
      </c>
      <c r="J4062" s="25" t="s">
        <v>7288</v>
      </c>
      <c r="K4062" s="25" t="s">
        <v>7262</v>
      </c>
      <c r="L4062" s="25" t="s">
        <v>7259</v>
      </c>
      <c r="M4062" s="21">
        <v>7110.21</v>
      </c>
      <c r="N4062" s="21">
        <v>7110.21</v>
      </c>
      <c r="O4062" s="21">
        <v>0</v>
      </c>
      <c r="P4062" s="21">
        <v>7110.21</v>
      </c>
      <c r="Q4062" s="25" t="s">
        <v>7544</v>
      </c>
      <c r="R4062" s="1" t="str">
        <f t="shared" si="72"/>
        <v>ST10061</v>
      </c>
      <c r="S4062" t="str">
        <f>VLOOKUP(R4062,Data!$C$2:$D$261,2,0)</f>
        <v>The Dorchester</v>
      </c>
      <c r="T4062">
        <f>COUNTIF('Feb 2022'!A:A,D4062)+COUNTIF('Mar 2022'!A:A,D4062)+COUNTIF('Apr 2022'!A:A,D4062)+COUNTIF('May 2022'!A:A,D4062)+COUNTIF('June 2022'!A:A,D4062)+COUNTIF('July 2022'!A:A,D4062)+COUNTIF('Aug 2022'!A:A,D4062)+COUNTIF('Sep 2022'!A:A,D4062)+COUNTIF('Oct 2022'!A:A,D4062)+COUNTIF('Dec 2022'!A:A,D4062)</f>
        <v>1</v>
      </c>
      <c r="U4062" t="str">
        <f>VLOOKUP(Q4062,'Capital Lookup'!A:B,2,FALSE)</f>
        <v>No</v>
      </c>
      <c r="V4062" s="2">
        <f>IFERROR(VLOOKUP(LEFT(F4062,10),'Find Purchase Orders'!B:J,9,FALSE),"")</f>
        <v>44788</v>
      </c>
      <c r="W4062" s="25" t="s">
        <v>7261</v>
      </c>
    </row>
    <row r="4063" spans="1:23" hidden="1">
      <c r="A4063" s="25" t="s">
        <v>7261</v>
      </c>
      <c r="B4063" s="25" t="s">
        <v>7541</v>
      </c>
      <c r="C4063" s="25" t="s">
        <v>7264</v>
      </c>
      <c r="D4063" s="25" t="s">
        <v>5866</v>
      </c>
      <c r="E4063" s="25" t="s">
        <v>7543</v>
      </c>
      <c r="F4063" s="25" t="s">
        <v>16580</v>
      </c>
      <c r="G4063" s="25" t="s">
        <v>16581</v>
      </c>
      <c r="H4063" s="21">
        <v>545.70000000000005</v>
      </c>
      <c r="I4063" s="25" t="s">
        <v>7296</v>
      </c>
      <c r="J4063" s="25" t="s">
        <v>7288</v>
      </c>
      <c r="K4063" s="25" t="s">
        <v>7258</v>
      </c>
      <c r="L4063" s="25" t="s">
        <v>7259</v>
      </c>
      <c r="M4063" s="21">
        <v>545.70000000000005</v>
      </c>
      <c r="N4063" s="21">
        <v>545.70000000000005</v>
      </c>
      <c r="O4063" s="21">
        <v>0</v>
      </c>
      <c r="P4063" s="21">
        <v>545.70000000000005</v>
      </c>
      <c r="Q4063" s="25" t="s">
        <v>7544</v>
      </c>
      <c r="R4063" s="1" t="str">
        <f t="shared" si="72"/>
        <v>ST10061</v>
      </c>
      <c r="S4063" t="str">
        <f>VLOOKUP(R4063,Data!$C$2:$D$261,2,0)</f>
        <v>The Dorchester</v>
      </c>
      <c r="T4063">
        <f>COUNTIF('Feb 2022'!A:A,D4063)+COUNTIF('Mar 2022'!A:A,D4063)+COUNTIF('Apr 2022'!A:A,D4063)+COUNTIF('May 2022'!A:A,D4063)+COUNTIF('June 2022'!A:A,D4063)+COUNTIF('July 2022'!A:A,D4063)+COUNTIF('Aug 2022'!A:A,D4063)+COUNTIF('Sep 2022'!A:A,D4063)+COUNTIF('Oct 2022'!A:A,D4063)+COUNTIF('Dec 2022'!A:A,D4063)</f>
        <v>1</v>
      </c>
      <c r="U4063" t="str">
        <f>VLOOKUP(Q4063,'Capital Lookup'!A:B,2,FALSE)</f>
        <v>No</v>
      </c>
      <c r="V4063" s="2">
        <f>IFERROR(VLOOKUP(LEFT(F4063,10),'Find Purchase Orders'!B:J,9,FALSE),"")</f>
        <v>44788</v>
      </c>
      <c r="W4063" s="25" t="s">
        <v>7261</v>
      </c>
    </row>
    <row r="4064" spans="1:23" hidden="1">
      <c r="A4064" s="25" t="s">
        <v>7261</v>
      </c>
      <c r="B4064" s="25" t="s">
        <v>7541</v>
      </c>
      <c r="C4064" s="25" t="s">
        <v>7264</v>
      </c>
      <c r="D4064" s="25" t="s">
        <v>5866</v>
      </c>
      <c r="E4064" s="25" t="s">
        <v>7543</v>
      </c>
      <c r="F4064" s="25" t="s">
        <v>16582</v>
      </c>
      <c r="G4064" s="25" t="s">
        <v>16583</v>
      </c>
      <c r="H4064" s="21">
        <v>336</v>
      </c>
      <c r="I4064" s="25" t="s">
        <v>7296</v>
      </c>
      <c r="J4064" s="25" t="s">
        <v>7288</v>
      </c>
      <c r="K4064" s="25" t="s">
        <v>7262</v>
      </c>
      <c r="L4064" s="25" t="s">
        <v>7259</v>
      </c>
      <c r="M4064" s="21">
        <v>336</v>
      </c>
      <c r="N4064" s="21">
        <v>336</v>
      </c>
      <c r="O4064" s="21">
        <v>0</v>
      </c>
      <c r="P4064" s="21">
        <v>336</v>
      </c>
      <c r="Q4064" s="25" t="s">
        <v>7544</v>
      </c>
      <c r="R4064" s="1" t="str">
        <f t="shared" si="72"/>
        <v>ST10061</v>
      </c>
      <c r="S4064" t="str">
        <f>VLOOKUP(R4064,Data!$C$2:$D$261,2,0)</f>
        <v>The Dorchester</v>
      </c>
      <c r="T4064">
        <f>COUNTIF('Feb 2022'!A:A,D4064)+COUNTIF('Mar 2022'!A:A,D4064)+COUNTIF('Apr 2022'!A:A,D4064)+COUNTIF('May 2022'!A:A,D4064)+COUNTIF('June 2022'!A:A,D4064)+COUNTIF('July 2022'!A:A,D4064)+COUNTIF('Aug 2022'!A:A,D4064)+COUNTIF('Sep 2022'!A:A,D4064)+COUNTIF('Oct 2022'!A:A,D4064)+COUNTIF('Dec 2022'!A:A,D4064)</f>
        <v>1</v>
      </c>
      <c r="U4064" t="str">
        <f>VLOOKUP(Q4064,'Capital Lookup'!A:B,2,FALSE)</f>
        <v>No</v>
      </c>
      <c r="V4064" s="2">
        <f>IFERROR(VLOOKUP(LEFT(F4064,10),'Find Purchase Orders'!B:J,9,FALSE),"")</f>
        <v>44788</v>
      </c>
      <c r="W4064" s="25" t="s">
        <v>7261</v>
      </c>
    </row>
    <row r="4065" spans="1:23" hidden="1">
      <c r="A4065" s="25" t="s">
        <v>7261</v>
      </c>
      <c r="B4065" s="25" t="s">
        <v>7541</v>
      </c>
      <c r="C4065" s="25" t="s">
        <v>7264</v>
      </c>
      <c r="D4065" s="25" t="s">
        <v>5866</v>
      </c>
      <c r="E4065" s="25" t="s">
        <v>7543</v>
      </c>
      <c r="F4065" s="25" t="s">
        <v>16584</v>
      </c>
      <c r="G4065" s="25" t="s">
        <v>16585</v>
      </c>
      <c r="H4065" s="21">
        <v>6087.42</v>
      </c>
      <c r="I4065" s="25" t="s">
        <v>7296</v>
      </c>
      <c r="J4065" s="25" t="s">
        <v>7288</v>
      </c>
      <c r="K4065" s="25" t="s">
        <v>7262</v>
      </c>
      <c r="L4065" s="25" t="s">
        <v>7259</v>
      </c>
      <c r="M4065" s="21">
        <v>6087.42</v>
      </c>
      <c r="N4065" s="21">
        <v>6087.42</v>
      </c>
      <c r="O4065" s="21">
        <v>0</v>
      </c>
      <c r="P4065" s="21">
        <v>6087.42</v>
      </c>
      <c r="Q4065" s="25" t="s">
        <v>7544</v>
      </c>
      <c r="R4065" s="1" t="str">
        <f t="shared" si="72"/>
        <v>ST10061</v>
      </c>
      <c r="S4065" t="str">
        <f>VLOOKUP(R4065,Data!$C$2:$D$261,2,0)</f>
        <v>The Dorchester</v>
      </c>
      <c r="T4065">
        <f>COUNTIF('Feb 2022'!A:A,D4065)+COUNTIF('Mar 2022'!A:A,D4065)+COUNTIF('Apr 2022'!A:A,D4065)+COUNTIF('May 2022'!A:A,D4065)+COUNTIF('June 2022'!A:A,D4065)+COUNTIF('July 2022'!A:A,D4065)+COUNTIF('Aug 2022'!A:A,D4065)+COUNTIF('Sep 2022'!A:A,D4065)+COUNTIF('Oct 2022'!A:A,D4065)+COUNTIF('Dec 2022'!A:A,D4065)</f>
        <v>1</v>
      </c>
      <c r="U4065" t="str">
        <f>VLOOKUP(Q4065,'Capital Lookup'!A:B,2,FALSE)</f>
        <v>No</v>
      </c>
      <c r="V4065" s="2">
        <f>IFERROR(VLOOKUP(LEFT(F4065,10),'Find Purchase Orders'!B:J,9,FALSE),"")</f>
        <v>44788</v>
      </c>
      <c r="W4065" s="25" t="s">
        <v>7261</v>
      </c>
    </row>
    <row r="4066" spans="1:23" hidden="1">
      <c r="A4066" s="25" t="s">
        <v>7261</v>
      </c>
      <c r="B4066" s="25" t="s">
        <v>7541</v>
      </c>
      <c r="C4066" s="25" t="s">
        <v>7264</v>
      </c>
      <c r="D4066" s="25" t="s">
        <v>5867</v>
      </c>
      <c r="E4066" s="25" t="s">
        <v>7543</v>
      </c>
      <c r="F4066" s="25" t="s">
        <v>16586</v>
      </c>
      <c r="G4066" s="25" t="s">
        <v>16587</v>
      </c>
      <c r="H4066" s="21">
        <v>336</v>
      </c>
      <c r="I4066" s="25" t="s">
        <v>7296</v>
      </c>
      <c r="J4066" s="25" t="s">
        <v>7288</v>
      </c>
      <c r="K4066" s="25" t="s">
        <v>7262</v>
      </c>
      <c r="L4066" s="25" t="s">
        <v>7259</v>
      </c>
      <c r="M4066" s="21">
        <v>336</v>
      </c>
      <c r="N4066" s="21">
        <v>336</v>
      </c>
      <c r="O4066" s="21">
        <v>0</v>
      </c>
      <c r="P4066" s="21">
        <v>336</v>
      </c>
      <c r="Q4066" s="25" t="s">
        <v>7544</v>
      </c>
      <c r="R4066" s="1" t="str">
        <f t="shared" si="72"/>
        <v>ST10061</v>
      </c>
      <c r="S4066" t="str">
        <f>VLOOKUP(R4066,Data!$C$2:$D$261,2,0)</f>
        <v>The Dorchester</v>
      </c>
      <c r="T4066">
        <f>COUNTIF('Feb 2022'!A:A,D4066)+COUNTIF('Mar 2022'!A:A,D4066)+COUNTIF('Apr 2022'!A:A,D4066)+COUNTIF('May 2022'!A:A,D4066)+COUNTIF('June 2022'!A:A,D4066)+COUNTIF('July 2022'!A:A,D4066)+COUNTIF('Aug 2022'!A:A,D4066)+COUNTIF('Sep 2022'!A:A,D4066)+COUNTIF('Oct 2022'!A:A,D4066)+COUNTIF('Dec 2022'!A:A,D4066)</f>
        <v>1</v>
      </c>
      <c r="U4066" t="str">
        <f>VLOOKUP(Q4066,'Capital Lookup'!A:B,2,FALSE)</f>
        <v>No</v>
      </c>
      <c r="V4066" s="2">
        <f>IFERROR(VLOOKUP(LEFT(F4066,10),'Find Purchase Orders'!B:J,9,FALSE),"")</f>
        <v>44788</v>
      </c>
      <c r="W4066" s="25" t="s">
        <v>7261</v>
      </c>
    </row>
    <row r="4067" spans="1:23" hidden="1">
      <c r="A4067" s="25" t="s">
        <v>7261</v>
      </c>
      <c r="B4067" s="25" t="s">
        <v>7541</v>
      </c>
      <c r="C4067" s="25" t="s">
        <v>7264</v>
      </c>
      <c r="D4067" s="25" t="s">
        <v>5867</v>
      </c>
      <c r="E4067" s="25" t="s">
        <v>7543</v>
      </c>
      <c r="F4067" s="25" t="s">
        <v>16588</v>
      </c>
      <c r="G4067" s="25" t="s">
        <v>16589</v>
      </c>
      <c r="H4067" s="21">
        <v>7226.99</v>
      </c>
      <c r="I4067" s="25" t="s">
        <v>7296</v>
      </c>
      <c r="J4067" s="25" t="s">
        <v>7288</v>
      </c>
      <c r="K4067" s="25" t="s">
        <v>7262</v>
      </c>
      <c r="L4067" s="25" t="s">
        <v>7259</v>
      </c>
      <c r="M4067" s="21">
        <v>7226.99</v>
      </c>
      <c r="N4067" s="21">
        <v>7226.99</v>
      </c>
      <c r="O4067" s="21">
        <v>0</v>
      </c>
      <c r="P4067" s="21">
        <v>7226.99</v>
      </c>
      <c r="Q4067" s="25" t="s">
        <v>7544</v>
      </c>
      <c r="R4067" s="1" t="str">
        <f t="shared" si="72"/>
        <v>ST10061</v>
      </c>
      <c r="S4067" t="str">
        <f>VLOOKUP(R4067,Data!$C$2:$D$261,2,0)</f>
        <v>The Dorchester</v>
      </c>
      <c r="T4067">
        <f>COUNTIF('Feb 2022'!A:A,D4067)+COUNTIF('Mar 2022'!A:A,D4067)+COUNTIF('Apr 2022'!A:A,D4067)+COUNTIF('May 2022'!A:A,D4067)+COUNTIF('June 2022'!A:A,D4067)+COUNTIF('July 2022'!A:A,D4067)+COUNTIF('Aug 2022'!A:A,D4067)+COUNTIF('Sep 2022'!A:A,D4067)+COUNTIF('Oct 2022'!A:A,D4067)+COUNTIF('Dec 2022'!A:A,D4067)</f>
        <v>1</v>
      </c>
      <c r="U4067" t="str">
        <f>VLOOKUP(Q4067,'Capital Lookup'!A:B,2,FALSE)</f>
        <v>No</v>
      </c>
      <c r="V4067" s="2">
        <f>IFERROR(VLOOKUP(LEFT(F4067,10),'Find Purchase Orders'!B:J,9,FALSE),"")</f>
        <v>44788</v>
      </c>
      <c r="W4067" s="25" t="s">
        <v>7261</v>
      </c>
    </row>
    <row r="4068" spans="1:23" hidden="1">
      <c r="A4068" s="25" t="s">
        <v>7425</v>
      </c>
      <c r="B4068" s="25" t="s">
        <v>8162</v>
      </c>
      <c r="C4068" s="25" t="s">
        <v>7271</v>
      </c>
      <c r="D4068" s="25" t="s">
        <v>16590</v>
      </c>
      <c r="E4068" s="25" t="s">
        <v>15073</v>
      </c>
      <c r="H4068" s="21">
        <v>7562.48</v>
      </c>
      <c r="I4068" s="25" t="s">
        <v>7257</v>
      </c>
      <c r="K4068" s="25" t="s">
        <v>7289</v>
      </c>
      <c r="L4068" s="25" t="s">
        <v>20</v>
      </c>
      <c r="M4068" s="22">
        <v>0</v>
      </c>
      <c r="N4068" s="22">
        <v>0</v>
      </c>
      <c r="O4068" s="21">
        <v>0</v>
      </c>
      <c r="P4068" s="21">
        <v>870.02</v>
      </c>
      <c r="Q4068" s="25"/>
      <c r="R4068" s="1" t="str">
        <f t="shared" si="72"/>
        <v>ST10186</v>
      </c>
      <c r="S4068" t="str">
        <f>VLOOKUP(R4068,Data!$C$2:$D$261,2,0)</f>
        <v>Brierwood Court</v>
      </c>
      <c r="T4068">
        <f>COUNTIF('Feb 2022'!A:A,D4068)+COUNTIF('Mar 2022'!A:A,D4068)+COUNTIF('Apr 2022'!A:A,D4068)+COUNTIF('May 2022'!A:A,D4068)+COUNTIF('June 2022'!A:A,D4068)+COUNTIF('July 2022'!A:A,D4068)+COUNTIF('Aug 2022'!A:A,D4068)+COUNTIF('Sep 2022'!A:A,D4068)+COUNTIF('Oct 2022'!A:A,D4068)+COUNTIF('Dec 2022'!A:A,D4068)</f>
        <v>0</v>
      </c>
      <c r="U4068" t="e">
        <f>VLOOKUP(Q4068,'Capital Lookup'!A:B,2,FALSE)</f>
        <v>#N/A</v>
      </c>
      <c r="V4068" s="2" t="str">
        <f>IFERROR(VLOOKUP(LEFT(F4068,10),'Find Purchase Orders'!B:J,9,FALSE),"")</f>
        <v/>
      </c>
      <c r="W4068" s="25" t="s">
        <v>7261</v>
      </c>
    </row>
    <row r="4069" spans="1:23" hidden="1">
      <c r="A4069" s="25" t="s">
        <v>7261</v>
      </c>
      <c r="B4069" s="25" t="s">
        <v>8387</v>
      </c>
      <c r="C4069" s="25" t="s">
        <v>7264</v>
      </c>
      <c r="D4069" s="25" t="s">
        <v>5868</v>
      </c>
      <c r="E4069" s="25" t="s">
        <v>7273</v>
      </c>
      <c r="F4069" s="25" t="s">
        <v>16591</v>
      </c>
      <c r="G4069" s="25" t="s">
        <v>16592</v>
      </c>
      <c r="H4069" s="21">
        <v>6400.8</v>
      </c>
      <c r="I4069" s="25" t="s">
        <v>7296</v>
      </c>
      <c r="J4069" s="25" t="s">
        <v>7288</v>
      </c>
      <c r="K4069" s="25" t="s">
        <v>7630</v>
      </c>
      <c r="L4069" s="25" t="s">
        <v>10772</v>
      </c>
      <c r="M4069" s="21">
        <v>6400.8</v>
      </c>
      <c r="N4069" s="21">
        <v>6400.8</v>
      </c>
      <c r="O4069" s="21">
        <v>0</v>
      </c>
      <c r="P4069" s="21">
        <v>6400.8</v>
      </c>
      <c r="Q4069" s="25" t="s">
        <v>16593</v>
      </c>
      <c r="R4069" s="1" t="str">
        <f t="shared" si="72"/>
        <v>ST10071</v>
      </c>
      <c r="S4069" t="str">
        <f>VLOOKUP(R4069,Data!$C$2:$D$261,2,0)</f>
        <v>Riverbend</v>
      </c>
      <c r="T4069">
        <f>COUNTIF('Feb 2022'!A:A,D4069)+COUNTIF('Mar 2022'!A:A,D4069)+COUNTIF('Apr 2022'!A:A,D4069)+COUNTIF('May 2022'!A:A,D4069)+COUNTIF('June 2022'!A:A,D4069)+COUNTIF('July 2022'!A:A,D4069)+COUNTIF('Aug 2022'!A:A,D4069)+COUNTIF('Sep 2022'!A:A,D4069)+COUNTIF('Oct 2022'!A:A,D4069)+COUNTIF('Dec 2022'!A:A,D4069)</f>
        <v>1</v>
      </c>
      <c r="U4069" t="str">
        <f>VLOOKUP(Q4069,'Capital Lookup'!A:B,2,FALSE)</f>
        <v>No</v>
      </c>
      <c r="V4069" s="2">
        <f>IFERROR(VLOOKUP(LEFT(F4069,10),'Find Purchase Orders'!B:J,9,FALSE),"")</f>
        <v>44794</v>
      </c>
      <c r="W4069" s="25" t="s">
        <v>7261</v>
      </c>
    </row>
    <row r="4070" spans="1:23" hidden="1">
      <c r="A4070" s="25" t="s">
        <v>7261</v>
      </c>
      <c r="B4070" s="25" t="s">
        <v>7440</v>
      </c>
      <c r="C4070" s="25" t="s">
        <v>7264</v>
      </c>
      <c r="D4070" s="25" t="s">
        <v>5869</v>
      </c>
      <c r="E4070" s="25" t="s">
        <v>7273</v>
      </c>
      <c r="F4070" s="25" t="s">
        <v>16594</v>
      </c>
      <c r="G4070" s="25" t="s">
        <v>16595</v>
      </c>
      <c r="H4070" s="21">
        <v>18007.5</v>
      </c>
      <c r="I4070" s="25" t="s">
        <v>7296</v>
      </c>
      <c r="J4070" s="25" t="s">
        <v>7288</v>
      </c>
      <c r="K4070" s="25" t="s">
        <v>8155</v>
      </c>
      <c r="L4070" s="25" t="s">
        <v>10083</v>
      </c>
      <c r="M4070" s="21">
        <v>18007.5</v>
      </c>
      <c r="N4070" s="21">
        <v>18007.5</v>
      </c>
      <c r="O4070" s="21">
        <v>0</v>
      </c>
      <c r="P4070" s="21">
        <v>18007.5</v>
      </c>
      <c r="Q4070" s="25" t="s">
        <v>16596</v>
      </c>
      <c r="R4070" s="1" t="str">
        <f t="shared" si="72"/>
        <v>ST10068</v>
      </c>
      <c r="S4070" t="str">
        <f>VLOOKUP(R4070,Data!$C$2:$D$261,2,0)</f>
        <v>Chateau Renoir</v>
      </c>
      <c r="T4070">
        <f>COUNTIF('Feb 2022'!A:A,D4070)+COUNTIF('Mar 2022'!A:A,D4070)+COUNTIF('Apr 2022'!A:A,D4070)+COUNTIF('May 2022'!A:A,D4070)+COUNTIF('June 2022'!A:A,D4070)+COUNTIF('July 2022'!A:A,D4070)+COUNTIF('Aug 2022'!A:A,D4070)+COUNTIF('Sep 2022'!A:A,D4070)+COUNTIF('Oct 2022'!A:A,D4070)+COUNTIF('Dec 2022'!A:A,D4070)</f>
        <v>1</v>
      </c>
      <c r="U4070" t="str">
        <f>VLOOKUP(Q4070,'Capital Lookup'!A:B,2,FALSE)</f>
        <v>No</v>
      </c>
      <c r="V4070" s="2">
        <f>IFERROR(VLOOKUP(LEFT(F4070,10),'Find Purchase Orders'!B:J,9,FALSE),"")</f>
        <v>44794</v>
      </c>
      <c r="W4070" s="25" t="s">
        <v>7261</v>
      </c>
    </row>
    <row r="4071" spans="1:23" hidden="1">
      <c r="A4071" s="25" t="s">
        <v>7252</v>
      </c>
      <c r="B4071" s="25" t="s">
        <v>7747</v>
      </c>
      <c r="C4071" s="25" t="s">
        <v>7254</v>
      </c>
      <c r="D4071" s="25" t="s">
        <v>16597</v>
      </c>
      <c r="E4071" s="25" t="s">
        <v>15107</v>
      </c>
      <c r="H4071" s="21">
        <v>27459</v>
      </c>
      <c r="I4071" s="25" t="s">
        <v>7257</v>
      </c>
      <c r="K4071" s="25" t="s">
        <v>7646</v>
      </c>
      <c r="L4071" s="25" t="s">
        <v>9819</v>
      </c>
      <c r="M4071" s="22">
        <v>0</v>
      </c>
      <c r="N4071" s="22">
        <v>0</v>
      </c>
      <c r="O4071" s="21">
        <v>0</v>
      </c>
      <c r="P4071" s="21">
        <v>3159</v>
      </c>
      <c r="Q4071" s="25" t="s">
        <v>9820</v>
      </c>
      <c r="R4071" s="1" t="str">
        <f t="shared" si="72"/>
        <v>ST10050</v>
      </c>
      <c r="S4071" t="str">
        <f>VLOOKUP(R4071,Data!$C$2:$D$261,2,0)</f>
        <v>Alta Vista</v>
      </c>
      <c r="T4071">
        <f>COUNTIF('Feb 2022'!A:A,D4071)+COUNTIF('Mar 2022'!A:A,D4071)+COUNTIF('Apr 2022'!A:A,D4071)+COUNTIF('May 2022'!A:A,D4071)+COUNTIF('June 2022'!A:A,D4071)+COUNTIF('July 2022'!A:A,D4071)+COUNTIF('Aug 2022'!A:A,D4071)+COUNTIF('Sep 2022'!A:A,D4071)+COUNTIF('Oct 2022'!A:A,D4071)+COUNTIF('Dec 2022'!A:A,D4071)</f>
        <v>0</v>
      </c>
      <c r="U4071" t="str">
        <f>VLOOKUP(Q4071,'Capital Lookup'!A:B,2,FALSE)</f>
        <v>Yes</v>
      </c>
      <c r="V4071" s="2" t="str">
        <f>IFERROR(VLOOKUP(LEFT(F4071,10),'Find Purchase Orders'!B:J,9,FALSE),"")</f>
        <v/>
      </c>
      <c r="W4071" s="25" t="s">
        <v>7261</v>
      </c>
    </row>
    <row r="4072" spans="1:23" hidden="1">
      <c r="A4072" s="25" t="s">
        <v>7269</v>
      </c>
      <c r="B4072" s="25" t="s">
        <v>7804</v>
      </c>
      <c r="C4072" s="25" t="s">
        <v>7271</v>
      </c>
      <c r="D4072" s="25" t="s">
        <v>5870</v>
      </c>
      <c r="E4072" s="25" t="s">
        <v>7492</v>
      </c>
      <c r="F4072" s="25" t="s">
        <v>16598</v>
      </c>
      <c r="G4072" s="25" t="s">
        <v>16599</v>
      </c>
      <c r="H4072" s="21">
        <v>10194.299999999999</v>
      </c>
      <c r="I4072" s="25" t="s">
        <v>7296</v>
      </c>
      <c r="J4072" s="25" t="s">
        <v>7288</v>
      </c>
      <c r="K4072" s="25" t="s">
        <v>8155</v>
      </c>
      <c r="L4072" s="25" t="s">
        <v>10083</v>
      </c>
      <c r="M4072" s="21">
        <v>10194.299999999999</v>
      </c>
      <c r="N4072" s="21">
        <v>10194.299999999999</v>
      </c>
      <c r="O4072" s="21">
        <v>0</v>
      </c>
      <c r="P4072" s="21">
        <v>10194.299999999999</v>
      </c>
      <c r="Q4072" s="25" t="s">
        <v>16600</v>
      </c>
      <c r="R4072" s="1" t="str">
        <f t="shared" si="72"/>
        <v>ST10153</v>
      </c>
      <c r="S4072" t="str">
        <f>VLOOKUP(R4072,Data!$C$2:$D$261,2,0)</f>
        <v>Eagle Terrace</v>
      </c>
      <c r="T4072">
        <f>COUNTIF('Feb 2022'!A:A,D4072)+COUNTIF('Mar 2022'!A:A,D4072)+COUNTIF('Apr 2022'!A:A,D4072)+COUNTIF('May 2022'!A:A,D4072)+COUNTIF('June 2022'!A:A,D4072)+COUNTIF('July 2022'!A:A,D4072)+COUNTIF('Aug 2022'!A:A,D4072)+COUNTIF('Sep 2022'!A:A,D4072)+COUNTIF('Oct 2022'!A:A,D4072)+COUNTIF('Dec 2022'!A:A,D4072)</f>
        <v>1</v>
      </c>
      <c r="U4072" t="str">
        <f>VLOOKUP(Q4072,'Capital Lookup'!A:B,2,FALSE)</f>
        <v>No</v>
      </c>
      <c r="V4072" s="2">
        <f>IFERROR(VLOOKUP(LEFT(F4072,10),'Find Purchase Orders'!B:J,9,FALSE),"")</f>
        <v>44785</v>
      </c>
      <c r="W4072" s="25" t="s">
        <v>7261</v>
      </c>
    </row>
    <row r="4073" spans="1:23" hidden="1">
      <c r="A4073" s="25" t="s">
        <v>7425</v>
      </c>
      <c r="B4073" s="25" t="s">
        <v>8259</v>
      </c>
      <c r="C4073" s="25" t="s">
        <v>8260</v>
      </c>
      <c r="D4073" s="25" t="s">
        <v>16601</v>
      </c>
      <c r="E4073" s="25" t="s">
        <v>8591</v>
      </c>
      <c r="F4073" s="25" t="s">
        <v>16602</v>
      </c>
      <c r="G4073" s="25" t="s">
        <v>16603</v>
      </c>
      <c r="H4073" s="21">
        <v>1198.8699999999999</v>
      </c>
      <c r="I4073" s="25" t="s">
        <v>7296</v>
      </c>
      <c r="J4073" s="25" t="s">
        <v>7288</v>
      </c>
      <c r="K4073" s="25" t="s">
        <v>8592</v>
      </c>
      <c r="L4073" s="25" t="s">
        <v>8593</v>
      </c>
      <c r="M4073" s="21">
        <v>1198.8699999999999</v>
      </c>
      <c r="N4073" s="21">
        <v>1198.8699999999999</v>
      </c>
      <c r="O4073" s="21">
        <v>0</v>
      </c>
      <c r="P4073" s="21">
        <v>1198.8699999999999</v>
      </c>
      <c r="Q4073" s="25" t="s">
        <v>8603</v>
      </c>
      <c r="R4073" s="1" t="str">
        <f t="shared" si="72"/>
        <v>ST10260</v>
      </c>
      <c r="S4073" t="str">
        <f>VLOOKUP(R4073,Data!$C$2:$D$261,2,0)</f>
        <v>Support Office</v>
      </c>
      <c r="T4073">
        <f>COUNTIF('Feb 2022'!A:A,D4073)+COUNTIF('Mar 2022'!A:A,D4073)+COUNTIF('Apr 2022'!A:A,D4073)+COUNTIF('May 2022'!A:A,D4073)+COUNTIF('June 2022'!A:A,D4073)+COUNTIF('July 2022'!A:A,D4073)+COUNTIF('Aug 2022'!A:A,D4073)+COUNTIF('Sep 2022'!A:A,D4073)+COUNTIF('Oct 2022'!A:A,D4073)+COUNTIF('Dec 2022'!A:A,D4073)</f>
        <v>0</v>
      </c>
      <c r="U4073" t="str">
        <f>VLOOKUP(Q4073,'Capital Lookup'!A:B,2,FALSE)</f>
        <v>Yes</v>
      </c>
      <c r="V4073" s="2">
        <f>IFERROR(VLOOKUP(LEFT(F4073,10),'Find Purchase Orders'!B:J,9,FALSE),"")</f>
        <v>44786</v>
      </c>
      <c r="W4073" s="25" t="s">
        <v>7261</v>
      </c>
    </row>
    <row r="4074" spans="1:23" hidden="1">
      <c r="A4074" s="25" t="s">
        <v>7425</v>
      </c>
      <c r="B4074" s="25" t="s">
        <v>8259</v>
      </c>
      <c r="C4074" s="25" t="s">
        <v>8260</v>
      </c>
      <c r="D4074" s="25" t="s">
        <v>16601</v>
      </c>
      <c r="E4074" s="25" t="s">
        <v>8591</v>
      </c>
      <c r="F4074" s="25" t="s">
        <v>16604</v>
      </c>
      <c r="G4074" s="25" t="s">
        <v>8610</v>
      </c>
      <c r="H4074" s="21">
        <v>31.64</v>
      </c>
      <c r="I4074" s="25" t="s">
        <v>7296</v>
      </c>
      <c r="J4074" s="25" t="s">
        <v>7288</v>
      </c>
      <c r="K4074" s="25" t="s">
        <v>8592</v>
      </c>
      <c r="L4074" s="25" t="s">
        <v>8593</v>
      </c>
      <c r="M4074" s="21">
        <v>31.64</v>
      </c>
      <c r="N4074" s="21">
        <v>31.64</v>
      </c>
      <c r="O4074" s="21">
        <v>0</v>
      </c>
      <c r="P4074" s="21">
        <v>31.64</v>
      </c>
      <c r="Q4074" s="25" t="s">
        <v>8603</v>
      </c>
      <c r="R4074" s="1" t="str">
        <f t="shared" si="72"/>
        <v>ST10260</v>
      </c>
      <c r="S4074" t="str">
        <f>VLOOKUP(R4074,Data!$C$2:$D$261,2,0)</f>
        <v>Support Office</v>
      </c>
      <c r="T4074">
        <f>COUNTIF('Feb 2022'!A:A,D4074)+COUNTIF('Mar 2022'!A:A,D4074)+COUNTIF('Apr 2022'!A:A,D4074)+COUNTIF('May 2022'!A:A,D4074)+COUNTIF('June 2022'!A:A,D4074)+COUNTIF('July 2022'!A:A,D4074)+COUNTIF('Aug 2022'!A:A,D4074)+COUNTIF('Sep 2022'!A:A,D4074)+COUNTIF('Oct 2022'!A:A,D4074)+COUNTIF('Dec 2022'!A:A,D4074)</f>
        <v>0</v>
      </c>
      <c r="U4074" t="str">
        <f>VLOOKUP(Q4074,'Capital Lookup'!A:B,2,FALSE)</f>
        <v>Yes</v>
      </c>
      <c r="V4074" s="2">
        <f>IFERROR(VLOOKUP(LEFT(F4074,10),'Find Purchase Orders'!B:J,9,FALSE),"")</f>
        <v>44786</v>
      </c>
      <c r="W4074" s="25" t="s">
        <v>7261</v>
      </c>
    </row>
    <row r="4075" spans="1:23" hidden="1">
      <c r="A4075" s="25" t="s">
        <v>7425</v>
      </c>
      <c r="B4075" s="25" t="s">
        <v>8259</v>
      </c>
      <c r="C4075" s="25" t="s">
        <v>8260</v>
      </c>
      <c r="D4075" s="25" t="s">
        <v>16601</v>
      </c>
      <c r="E4075" s="25" t="s">
        <v>8591</v>
      </c>
      <c r="F4075" s="25" t="s">
        <v>16605</v>
      </c>
      <c r="G4075" s="25" t="s">
        <v>8620</v>
      </c>
      <c r="H4075" s="21">
        <v>107.35</v>
      </c>
      <c r="I4075" s="25" t="s">
        <v>7296</v>
      </c>
      <c r="J4075" s="25" t="s">
        <v>7288</v>
      </c>
      <c r="K4075" s="25" t="s">
        <v>8592</v>
      </c>
      <c r="L4075" s="25" t="s">
        <v>8593</v>
      </c>
      <c r="M4075" s="21">
        <v>107.35</v>
      </c>
      <c r="N4075" s="21">
        <v>107.35</v>
      </c>
      <c r="O4075" s="21">
        <v>0</v>
      </c>
      <c r="P4075" s="21">
        <v>107.35</v>
      </c>
      <c r="Q4075" s="25" t="s">
        <v>8603</v>
      </c>
      <c r="R4075" s="1" t="str">
        <f t="shared" si="72"/>
        <v>ST10260</v>
      </c>
      <c r="S4075" t="str">
        <f>VLOOKUP(R4075,Data!$C$2:$D$261,2,0)</f>
        <v>Support Office</v>
      </c>
      <c r="T4075">
        <f>COUNTIF('Feb 2022'!A:A,D4075)+COUNTIF('Mar 2022'!A:A,D4075)+COUNTIF('Apr 2022'!A:A,D4075)+COUNTIF('May 2022'!A:A,D4075)+COUNTIF('June 2022'!A:A,D4075)+COUNTIF('July 2022'!A:A,D4075)+COUNTIF('Aug 2022'!A:A,D4075)+COUNTIF('Sep 2022'!A:A,D4075)+COUNTIF('Oct 2022'!A:A,D4075)+COUNTIF('Dec 2022'!A:A,D4075)</f>
        <v>0</v>
      </c>
      <c r="U4075" t="str">
        <f>VLOOKUP(Q4075,'Capital Lookup'!A:B,2,FALSE)</f>
        <v>Yes</v>
      </c>
      <c r="V4075" s="2">
        <f>IFERROR(VLOOKUP(LEFT(F4075,10),'Find Purchase Orders'!B:J,9,FALSE),"")</f>
        <v>44786</v>
      </c>
      <c r="W4075" s="25" t="s">
        <v>7261</v>
      </c>
    </row>
    <row r="4076" spans="1:23" hidden="1">
      <c r="A4076" s="25" t="s">
        <v>7313</v>
      </c>
      <c r="B4076" s="25" t="s">
        <v>7823</v>
      </c>
      <c r="C4076" s="25" t="s">
        <v>7587</v>
      </c>
      <c r="D4076" s="25" t="s">
        <v>5927</v>
      </c>
      <c r="E4076" s="25" t="s">
        <v>7492</v>
      </c>
      <c r="F4076" s="25" t="s">
        <v>16606</v>
      </c>
      <c r="G4076" s="25" t="s">
        <v>16607</v>
      </c>
      <c r="H4076" s="21">
        <v>22459.83</v>
      </c>
      <c r="I4076" s="25" t="s">
        <v>7296</v>
      </c>
      <c r="J4076" s="25" t="s">
        <v>7288</v>
      </c>
      <c r="K4076" s="25" t="s">
        <v>7579</v>
      </c>
      <c r="L4076" s="25" t="s">
        <v>8156</v>
      </c>
      <c r="M4076" s="21">
        <v>22459.83</v>
      </c>
      <c r="N4076" s="21">
        <v>22459.83</v>
      </c>
      <c r="O4076" s="21">
        <v>0</v>
      </c>
      <c r="P4076" s="21">
        <v>22459.83</v>
      </c>
      <c r="Q4076" s="25" t="s">
        <v>16608</v>
      </c>
      <c r="R4076" s="1" t="str">
        <f t="shared" si="72"/>
        <v>ST10145</v>
      </c>
      <c r="S4076" t="str">
        <f>VLOOKUP(R4076,Data!$C$2:$D$261,2,0)</f>
        <v>Ridgeview</v>
      </c>
      <c r="T4076">
        <f>COUNTIF('Feb 2022'!A:A,D4076)+COUNTIF('Mar 2022'!A:A,D4076)+COUNTIF('Apr 2022'!A:A,D4076)+COUNTIF('May 2022'!A:A,D4076)+COUNTIF('June 2022'!A:A,D4076)+COUNTIF('July 2022'!A:A,D4076)+COUNTIF('Aug 2022'!A:A,D4076)+COUNTIF('Sep 2022'!A:A,D4076)+COUNTIF('Oct 2022'!A:A,D4076)+COUNTIF('Dec 2022'!A:A,D4076)</f>
        <v>1</v>
      </c>
      <c r="U4076" t="str">
        <f>VLOOKUP(Q4076,'Capital Lookup'!A:B,2,FALSE)</f>
        <v>No</v>
      </c>
      <c r="V4076" s="2">
        <f>IFERROR(VLOOKUP(LEFT(F4076,10),'Find Purchase Orders'!B:J,9,FALSE),"")</f>
        <v>44799</v>
      </c>
      <c r="W4076" s="25" t="s">
        <v>7261</v>
      </c>
    </row>
    <row r="4077" spans="1:23" hidden="1">
      <c r="A4077" s="25" t="s">
        <v>8685</v>
      </c>
      <c r="B4077" s="25" t="s">
        <v>8133</v>
      </c>
      <c r="C4077" s="25" t="s">
        <v>7264</v>
      </c>
      <c r="D4077" s="25" t="s">
        <v>16609</v>
      </c>
      <c r="E4077" s="25" t="s">
        <v>8135</v>
      </c>
      <c r="H4077" s="21">
        <v>1995</v>
      </c>
      <c r="I4077" s="25" t="s">
        <v>7257</v>
      </c>
      <c r="K4077" s="25" t="s">
        <v>7262</v>
      </c>
      <c r="L4077" s="25" t="s">
        <v>7259</v>
      </c>
      <c r="M4077" s="22">
        <v>0</v>
      </c>
      <c r="N4077" s="22">
        <v>0</v>
      </c>
      <c r="O4077" s="21">
        <v>0</v>
      </c>
      <c r="P4077" s="21">
        <v>95</v>
      </c>
      <c r="Q4077" s="25" t="s">
        <v>8136</v>
      </c>
      <c r="R4077" s="1" t="str">
        <f t="shared" si="72"/>
        <v>ST10076</v>
      </c>
      <c r="S4077" t="str">
        <f>VLOOKUP(R4077,Data!$C$2:$D$261,2,0)</f>
        <v>The Wellington</v>
      </c>
      <c r="T4077">
        <f>COUNTIF('Feb 2022'!A:A,D4077)+COUNTIF('Mar 2022'!A:A,D4077)+COUNTIF('Apr 2022'!A:A,D4077)+COUNTIF('May 2022'!A:A,D4077)+COUNTIF('June 2022'!A:A,D4077)+COUNTIF('July 2022'!A:A,D4077)+COUNTIF('Aug 2022'!A:A,D4077)+COUNTIF('Sep 2022'!A:A,D4077)+COUNTIF('Oct 2022'!A:A,D4077)+COUNTIF('Dec 2022'!A:A,D4077)</f>
        <v>0</v>
      </c>
      <c r="U4077" t="str">
        <f>VLOOKUP(Q4077,'Capital Lookup'!A:B,2,FALSE)</f>
        <v>No</v>
      </c>
      <c r="V4077" s="2" t="str">
        <f>IFERROR(VLOOKUP(LEFT(F4077,10),'Find Purchase Orders'!B:J,9,FALSE),"")</f>
        <v/>
      </c>
      <c r="W4077" s="25" t="s">
        <v>7261</v>
      </c>
    </row>
    <row r="4078" spans="1:23" hidden="1">
      <c r="A4078" s="25" t="s">
        <v>8685</v>
      </c>
      <c r="B4078" s="25" t="s">
        <v>8133</v>
      </c>
      <c r="C4078" s="25" t="s">
        <v>7264</v>
      </c>
      <c r="D4078" s="25" t="s">
        <v>16609</v>
      </c>
      <c r="E4078" s="25" t="s">
        <v>8135</v>
      </c>
      <c r="H4078" s="21">
        <v>210</v>
      </c>
      <c r="I4078" s="25" t="s">
        <v>7257</v>
      </c>
      <c r="K4078" s="25" t="s">
        <v>7262</v>
      </c>
      <c r="L4078" s="25" t="s">
        <v>7259</v>
      </c>
      <c r="M4078" s="22">
        <v>0</v>
      </c>
      <c r="N4078" s="22">
        <v>0</v>
      </c>
      <c r="O4078" s="21">
        <v>0</v>
      </c>
      <c r="P4078" s="21">
        <v>10</v>
      </c>
      <c r="Q4078" s="25" t="s">
        <v>8136</v>
      </c>
      <c r="R4078" s="1" t="str">
        <f t="shared" ref="R4078:R4087" si="73">CONCATENATE("ST",LEFT(B4078,5))</f>
        <v>ST10076</v>
      </c>
      <c r="S4078" t="str">
        <f>VLOOKUP(R4078,Data!$C$2:$D$261,2,0)</f>
        <v>The Wellington</v>
      </c>
      <c r="T4078">
        <f>COUNTIF('Feb 2022'!A:A,D4078)+COUNTIF('Mar 2022'!A:A,D4078)+COUNTIF('Apr 2022'!A:A,D4078)+COUNTIF('May 2022'!A:A,D4078)+COUNTIF('June 2022'!A:A,D4078)+COUNTIF('July 2022'!A:A,D4078)+COUNTIF('Aug 2022'!A:A,D4078)+COUNTIF('Sep 2022'!A:A,D4078)+COUNTIF('Oct 2022'!A:A,D4078)+COUNTIF('Dec 2022'!A:A,D4078)</f>
        <v>0</v>
      </c>
      <c r="U4078" t="str">
        <f>VLOOKUP(Q4078,'Capital Lookup'!A:B,2,FALSE)</f>
        <v>No</v>
      </c>
      <c r="V4078" s="2" t="str">
        <f>IFERROR(VLOOKUP(LEFT(F4078,10),'Find Purchase Orders'!B:J,9,FALSE),"")</f>
        <v/>
      </c>
      <c r="W4078" s="25" t="s">
        <v>7261</v>
      </c>
    </row>
    <row r="4079" spans="1:23" hidden="1">
      <c r="A4079" s="25" t="s">
        <v>8685</v>
      </c>
      <c r="B4079" s="25" t="s">
        <v>8133</v>
      </c>
      <c r="C4079" s="25" t="s">
        <v>7264</v>
      </c>
      <c r="D4079" s="25" t="s">
        <v>16609</v>
      </c>
      <c r="E4079" s="25" t="s">
        <v>8135</v>
      </c>
      <c r="H4079" s="21">
        <v>1251.69</v>
      </c>
      <c r="I4079" s="25" t="s">
        <v>7257</v>
      </c>
      <c r="K4079" s="25" t="s">
        <v>7262</v>
      </c>
      <c r="L4079" s="25" t="s">
        <v>7259</v>
      </c>
      <c r="M4079" s="22">
        <v>0</v>
      </c>
      <c r="N4079" s="22">
        <v>0</v>
      </c>
      <c r="O4079" s="21">
        <v>0</v>
      </c>
      <c r="P4079" s="21">
        <v>59.6</v>
      </c>
      <c r="Q4079" s="25" t="s">
        <v>8136</v>
      </c>
      <c r="R4079" s="1" t="str">
        <f t="shared" si="73"/>
        <v>ST10076</v>
      </c>
      <c r="S4079" t="str">
        <f>VLOOKUP(R4079,Data!$C$2:$D$261,2,0)</f>
        <v>The Wellington</v>
      </c>
      <c r="T4079">
        <f>COUNTIF('Feb 2022'!A:A,D4079)+COUNTIF('Mar 2022'!A:A,D4079)+COUNTIF('Apr 2022'!A:A,D4079)+COUNTIF('May 2022'!A:A,D4079)+COUNTIF('June 2022'!A:A,D4079)+COUNTIF('July 2022'!A:A,D4079)+COUNTIF('Aug 2022'!A:A,D4079)+COUNTIF('Sep 2022'!A:A,D4079)+COUNTIF('Oct 2022'!A:A,D4079)+COUNTIF('Dec 2022'!A:A,D4079)</f>
        <v>0</v>
      </c>
      <c r="U4079" t="str">
        <f>VLOOKUP(Q4079,'Capital Lookup'!A:B,2,FALSE)</f>
        <v>No</v>
      </c>
      <c r="V4079" s="2" t="str">
        <f>IFERROR(VLOOKUP(LEFT(F4079,10),'Find Purchase Orders'!B:J,9,FALSE),"")</f>
        <v/>
      </c>
      <c r="W4079" s="25" t="s">
        <v>7261</v>
      </c>
    </row>
    <row r="4080" spans="1:23" hidden="1">
      <c r="A4080" s="25" t="s">
        <v>7261</v>
      </c>
      <c r="B4080" s="25" t="s">
        <v>8133</v>
      </c>
      <c r="C4080" s="25" t="s">
        <v>7264</v>
      </c>
      <c r="D4080" s="25" t="s">
        <v>5871</v>
      </c>
      <c r="E4080" s="25" t="s">
        <v>8135</v>
      </c>
      <c r="F4080" s="25" t="s">
        <v>16610</v>
      </c>
      <c r="G4080" s="25" t="s">
        <v>16611</v>
      </c>
      <c r="H4080" s="21">
        <v>210</v>
      </c>
      <c r="I4080" s="25" t="s">
        <v>7287</v>
      </c>
      <c r="J4080" s="25" t="s">
        <v>7288</v>
      </c>
      <c r="K4080" s="25" t="s">
        <v>7262</v>
      </c>
      <c r="L4080" s="25" t="s">
        <v>7259</v>
      </c>
      <c r="M4080" s="21">
        <v>210</v>
      </c>
      <c r="N4080" s="21">
        <v>210</v>
      </c>
      <c r="O4080" s="21">
        <v>0</v>
      </c>
      <c r="P4080" s="21">
        <v>10</v>
      </c>
      <c r="Q4080" s="25" t="s">
        <v>8136</v>
      </c>
      <c r="R4080" s="1" t="str">
        <f t="shared" si="73"/>
        <v>ST10076</v>
      </c>
      <c r="S4080" t="str">
        <f>VLOOKUP(R4080,Data!$C$2:$D$261,2,0)</f>
        <v>The Wellington</v>
      </c>
      <c r="T4080">
        <f>COUNTIF('Feb 2022'!A:A,D4080)+COUNTIF('Mar 2022'!A:A,D4080)+COUNTIF('Apr 2022'!A:A,D4080)+COUNTIF('May 2022'!A:A,D4080)+COUNTIF('June 2022'!A:A,D4080)+COUNTIF('July 2022'!A:A,D4080)+COUNTIF('Aug 2022'!A:A,D4080)+COUNTIF('Sep 2022'!A:A,D4080)+COUNTIF('Oct 2022'!A:A,D4080)+COUNTIF('Dec 2022'!A:A,D4080)</f>
        <v>1</v>
      </c>
      <c r="U4080" t="str">
        <f>VLOOKUP(Q4080,'Capital Lookup'!A:B,2,FALSE)</f>
        <v>No</v>
      </c>
      <c r="V4080" s="2">
        <f>IFERROR(VLOOKUP(LEFT(F4080,10),'Find Purchase Orders'!B:J,9,FALSE),"")</f>
        <v>44790</v>
      </c>
      <c r="W4080" s="25" t="s">
        <v>7261</v>
      </c>
    </row>
    <row r="4081" spans="1:23" hidden="1">
      <c r="A4081" s="25" t="s">
        <v>7261</v>
      </c>
      <c r="B4081" s="25" t="s">
        <v>8133</v>
      </c>
      <c r="C4081" s="25" t="s">
        <v>7264</v>
      </c>
      <c r="D4081" s="25" t="s">
        <v>5871</v>
      </c>
      <c r="E4081" s="25" t="s">
        <v>8135</v>
      </c>
      <c r="F4081" s="25" t="s">
        <v>16612</v>
      </c>
      <c r="G4081" s="25" t="s">
        <v>16613</v>
      </c>
      <c r="H4081" s="21">
        <v>5663.88</v>
      </c>
      <c r="I4081" s="25" t="s">
        <v>7287</v>
      </c>
      <c r="J4081" s="25" t="s">
        <v>7288</v>
      </c>
      <c r="K4081" s="25" t="s">
        <v>7262</v>
      </c>
      <c r="L4081" s="25" t="s">
        <v>7259</v>
      </c>
      <c r="M4081" s="21">
        <v>5663.88</v>
      </c>
      <c r="N4081" s="21">
        <v>5663.89</v>
      </c>
      <c r="O4081" s="21">
        <v>-0.01</v>
      </c>
      <c r="P4081" s="21">
        <v>269.70999999999998</v>
      </c>
      <c r="Q4081" s="25" t="s">
        <v>8136</v>
      </c>
      <c r="R4081" s="1" t="str">
        <f t="shared" si="73"/>
        <v>ST10076</v>
      </c>
      <c r="S4081" t="str">
        <f>VLOOKUP(R4081,Data!$C$2:$D$261,2,0)</f>
        <v>The Wellington</v>
      </c>
      <c r="T4081">
        <f>COUNTIF('Feb 2022'!A:A,D4081)+COUNTIF('Mar 2022'!A:A,D4081)+COUNTIF('Apr 2022'!A:A,D4081)+COUNTIF('May 2022'!A:A,D4081)+COUNTIF('June 2022'!A:A,D4081)+COUNTIF('July 2022'!A:A,D4081)+COUNTIF('Aug 2022'!A:A,D4081)+COUNTIF('Sep 2022'!A:A,D4081)+COUNTIF('Oct 2022'!A:A,D4081)+COUNTIF('Dec 2022'!A:A,D4081)</f>
        <v>1</v>
      </c>
      <c r="U4081" t="str">
        <f>VLOOKUP(Q4081,'Capital Lookup'!A:B,2,FALSE)</f>
        <v>No</v>
      </c>
      <c r="V4081" s="2">
        <f>IFERROR(VLOOKUP(LEFT(F4081,10),'Find Purchase Orders'!B:J,9,FALSE),"")</f>
        <v>44790</v>
      </c>
      <c r="W4081" s="25" t="s">
        <v>7261</v>
      </c>
    </row>
    <row r="4082" spans="1:23" hidden="1">
      <c r="A4082" s="25" t="s">
        <v>7261</v>
      </c>
      <c r="B4082" s="25" t="s">
        <v>8133</v>
      </c>
      <c r="C4082" s="25" t="s">
        <v>7264</v>
      </c>
      <c r="D4082" s="25" t="s">
        <v>5872</v>
      </c>
      <c r="E4082" s="25" t="s">
        <v>8135</v>
      </c>
      <c r="F4082" s="25" t="s">
        <v>16614</v>
      </c>
      <c r="G4082" s="25" t="s">
        <v>6149</v>
      </c>
      <c r="H4082" s="21">
        <v>945</v>
      </c>
      <c r="I4082" s="25" t="s">
        <v>7296</v>
      </c>
      <c r="J4082" s="25" t="s">
        <v>7288</v>
      </c>
      <c r="K4082" s="25" t="s">
        <v>7258</v>
      </c>
      <c r="L4082" s="25" t="s">
        <v>7259</v>
      </c>
      <c r="M4082" s="21">
        <v>945</v>
      </c>
      <c r="N4082" s="21">
        <v>945</v>
      </c>
      <c r="O4082" s="21">
        <v>0</v>
      </c>
      <c r="P4082" s="21">
        <v>945</v>
      </c>
      <c r="Q4082" s="25" t="s">
        <v>8136</v>
      </c>
      <c r="R4082" s="1" t="str">
        <f t="shared" si="73"/>
        <v>ST10076</v>
      </c>
      <c r="S4082" t="str">
        <f>VLOOKUP(R4082,Data!$C$2:$D$261,2,0)</f>
        <v>The Wellington</v>
      </c>
      <c r="T4082">
        <f>COUNTIF('Feb 2022'!A:A,D4082)+COUNTIF('Mar 2022'!A:A,D4082)+COUNTIF('Apr 2022'!A:A,D4082)+COUNTIF('May 2022'!A:A,D4082)+COUNTIF('June 2022'!A:A,D4082)+COUNTIF('July 2022'!A:A,D4082)+COUNTIF('Aug 2022'!A:A,D4082)+COUNTIF('Sep 2022'!A:A,D4082)+COUNTIF('Oct 2022'!A:A,D4082)+COUNTIF('Dec 2022'!A:A,D4082)</f>
        <v>1</v>
      </c>
      <c r="U4082" t="str">
        <f>VLOOKUP(Q4082,'Capital Lookup'!A:B,2,FALSE)</f>
        <v>No</v>
      </c>
      <c r="V4082" s="2">
        <f>IFERROR(VLOOKUP(LEFT(F4082,10),'Find Purchase Orders'!B:J,9,FALSE),"")</f>
        <v>44790</v>
      </c>
      <c r="W4082" s="25" t="s">
        <v>7261</v>
      </c>
    </row>
    <row r="4083" spans="1:23" hidden="1">
      <c r="A4083" s="25" t="s">
        <v>7261</v>
      </c>
      <c r="B4083" s="25" t="s">
        <v>8133</v>
      </c>
      <c r="C4083" s="25" t="s">
        <v>7264</v>
      </c>
      <c r="D4083" s="25" t="s">
        <v>5872</v>
      </c>
      <c r="E4083" s="25" t="s">
        <v>8135</v>
      </c>
      <c r="F4083" s="25" t="s">
        <v>16615</v>
      </c>
      <c r="G4083" s="25" t="s">
        <v>16616</v>
      </c>
      <c r="H4083" s="21">
        <v>306.69</v>
      </c>
      <c r="I4083" s="25" t="s">
        <v>7296</v>
      </c>
      <c r="J4083" s="25" t="s">
        <v>7288</v>
      </c>
      <c r="K4083" s="25" t="s">
        <v>7258</v>
      </c>
      <c r="L4083" s="25" t="s">
        <v>7259</v>
      </c>
      <c r="M4083" s="21">
        <v>306.69</v>
      </c>
      <c r="N4083" s="21">
        <v>306.68</v>
      </c>
      <c r="O4083" s="21">
        <v>0.01</v>
      </c>
      <c r="P4083" s="21">
        <v>306.69</v>
      </c>
      <c r="Q4083" s="25" t="s">
        <v>8136</v>
      </c>
      <c r="R4083" s="1" t="str">
        <f t="shared" si="73"/>
        <v>ST10076</v>
      </c>
      <c r="S4083" t="str">
        <f>VLOOKUP(R4083,Data!$C$2:$D$261,2,0)</f>
        <v>The Wellington</v>
      </c>
      <c r="T4083">
        <f>COUNTIF('Feb 2022'!A:A,D4083)+COUNTIF('Mar 2022'!A:A,D4083)+COUNTIF('Apr 2022'!A:A,D4083)+COUNTIF('May 2022'!A:A,D4083)+COUNTIF('June 2022'!A:A,D4083)+COUNTIF('July 2022'!A:A,D4083)+COUNTIF('Aug 2022'!A:A,D4083)+COUNTIF('Sep 2022'!A:A,D4083)+COUNTIF('Oct 2022'!A:A,D4083)+COUNTIF('Dec 2022'!A:A,D4083)</f>
        <v>1</v>
      </c>
      <c r="U4083" t="str">
        <f>VLOOKUP(Q4083,'Capital Lookup'!A:B,2,FALSE)</f>
        <v>No</v>
      </c>
      <c r="V4083" s="2">
        <f>IFERROR(VLOOKUP(LEFT(F4083,10),'Find Purchase Orders'!B:J,9,FALSE),"")</f>
        <v>44790</v>
      </c>
      <c r="W4083" s="25" t="s">
        <v>7261</v>
      </c>
    </row>
    <row r="4084" spans="1:23" hidden="1">
      <c r="A4084" s="25" t="s">
        <v>7261</v>
      </c>
      <c r="B4084" s="25" t="s">
        <v>8133</v>
      </c>
      <c r="C4084" s="25" t="s">
        <v>7264</v>
      </c>
      <c r="D4084" s="25" t="s">
        <v>5872</v>
      </c>
      <c r="E4084" s="25" t="s">
        <v>8135</v>
      </c>
      <c r="F4084" s="25" t="s">
        <v>16617</v>
      </c>
      <c r="G4084" s="25" t="s">
        <v>16618</v>
      </c>
      <c r="H4084" s="21">
        <v>4793.25</v>
      </c>
      <c r="I4084" s="25" t="s">
        <v>7296</v>
      </c>
      <c r="J4084" s="25" t="s">
        <v>7288</v>
      </c>
      <c r="K4084" s="25" t="s">
        <v>7262</v>
      </c>
      <c r="L4084" s="25" t="s">
        <v>7259</v>
      </c>
      <c r="M4084" s="21">
        <v>4793.25</v>
      </c>
      <c r="N4084" s="21">
        <v>4793.25</v>
      </c>
      <c r="O4084" s="21">
        <v>0</v>
      </c>
      <c r="P4084" s="21">
        <v>4793.25</v>
      </c>
      <c r="Q4084" s="25" t="s">
        <v>8136</v>
      </c>
      <c r="R4084" s="1" t="str">
        <f t="shared" si="73"/>
        <v>ST10076</v>
      </c>
      <c r="S4084" t="str">
        <f>VLOOKUP(R4084,Data!$C$2:$D$261,2,0)</f>
        <v>The Wellington</v>
      </c>
      <c r="T4084">
        <f>COUNTIF('Feb 2022'!A:A,D4084)+COUNTIF('Mar 2022'!A:A,D4084)+COUNTIF('Apr 2022'!A:A,D4084)+COUNTIF('May 2022'!A:A,D4084)+COUNTIF('June 2022'!A:A,D4084)+COUNTIF('July 2022'!A:A,D4084)+COUNTIF('Aug 2022'!A:A,D4084)+COUNTIF('Sep 2022'!A:A,D4084)+COUNTIF('Oct 2022'!A:A,D4084)+COUNTIF('Dec 2022'!A:A,D4084)</f>
        <v>1</v>
      </c>
      <c r="U4084" t="str">
        <f>VLOOKUP(Q4084,'Capital Lookup'!A:B,2,FALSE)</f>
        <v>No</v>
      </c>
      <c r="V4084" s="2">
        <f>IFERROR(VLOOKUP(LEFT(F4084,10),'Find Purchase Orders'!B:J,9,FALSE),"")</f>
        <v>44790</v>
      </c>
      <c r="W4084" s="25" t="s">
        <v>7261</v>
      </c>
    </row>
    <row r="4085" spans="1:23" hidden="1">
      <c r="A4085" s="25" t="s">
        <v>7261</v>
      </c>
      <c r="B4085" s="25" t="s">
        <v>8133</v>
      </c>
      <c r="C4085" s="25" t="s">
        <v>7264</v>
      </c>
      <c r="D4085" s="25" t="s">
        <v>5873</v>
      </c>
      <c r="E4085" s="25" t="s">
        <v>8135</v>
      </c>
      <c r="F4085" s="25" t="s">
        <v>16619</v>
      </c>
      <c r="G4085" s="25" t="s">
        <v>6233</v>
      </c>
      <c r="H4085" s="21">
        <v>945</v>
      </c>
      <c r="I4085" s="25" t="s">
        <v>7287</v>
      </c>
      <c r="J4085" s="25" t="s">
        <v>7288</v>
      </c>
      <c r="K4085" s="25" t="s">
        <v>7258</v>
      </c>
      <c r="L4085" s="25" t="s">
        <v>7259</v>
      </c>
      <c r="M4085" s="21">
        <v>945</v>
      </c>
      <c r="N4085" s="21">
        <v>945</v>
      </c>
      <c r="O4085" s="21">
        <v>0</v>
      </c>
      <c r="P4085" s="21">
        <v>45</v>
      </c>
      <c r="Q4085" s="25" t="s">
        <v>8136</v>
      </c>
      <c r="R4085" s="1" t="str">
        <f t="shared" si="73"/>
        <v>ST10076</v>
      </c>
      <c r="S4085" t="str">
        <f>VLOOKUP(R4085,Data!$C$2:$D$261,2,0)</f>
        <v>The Wellington</v>
      </c>
      <c r="T4085">
        <f>COUNTIF('Feb 2022'!A:A,D4085)+COUNTIF('Mar 2022'!A:A,D4085)+COUNTIF('Apr 2022'!A:A,D4085)+COUNTIF('May 2022'!A:A,D4085)+COUNTIF('June 2022'!A:A,D4085)+COUNTIF('July 2022'!A:A,D4085)+COUNTIF('Aug 2022'!A:A,D4085)+COUNTIF('Sep 2022'!A:A,D4085)+COUNTIF('Oct 2022'!A:A,D4085)+COUNTIF('Dec 2022'!A:A,D4085)</f>
        <v>1</v>
      </c>
      <c r="U4085" t="str">
        <f>VLOOKUP(Q4085,'Capital Lookup'!A:B,2,FALSE)</f>
        <v>No</v>
      </c>
      <c r="V4085" s="2">
        <f>IFERROR(VLOOKUP(LEFT(F4085,10),'Find Purchase Orders'!B:J,9,FALSE),"")</f>
        <v>44790</v>
      </c>
      <c r="W4085" s="25" t="s">
        <v>7261</v>
      </c>
    </row>
    <row r="4086" spans="1:23" hidden="1">
      <c r="A4086" s="25" t="s">
        <v>7261</v>
      </c>
      <c r="B4086" s="25" t="s">
        <v>8133</v>
      </c>
      <c r="C4086" s="25" t="s">
        <v>7264</v>
      </c>
      <c r="D4086" s="25" t="s">
        <v>5873</v>
      </c>
      <c r="E4086" s="25" t="s">
        <v>8135</v>
      </c>
      <c r="F4086" s="25" t="s">
        <v>16620</v>
      </c>
      <c r="G4086" s="25" t="s">
        <v>16621</v>
      </c>
      <c r="H4086" s="21">
        <v>4343.28</v>
      </c>
      <c r="I4086" s="25" t="s">
        <v>7287</v>
      </c>
      <c r="J4086" s="25" t="s">
        <v>7288</v>
      </c>
      <c r="K4086" s="25" t="s">
        <v>7262</v>
      </c>
      <c r="L4086" s="25" t="s">
        <v>7259</v>
      </c>
      <c r="M4086" s="21">
        <v>4343.28</v>
      </c>
      <c r="N4086" s="21">
        <v>4343.2700000000004</v>
      </c>
      <c r="O4086" s="21">
        <v>0.01</v>
      </c>
      <c r="P4086" s="21">
        <v>206.82</v>
      </c>
      <c r="Q4086" s="25" t="s">
        <v>8136</v>
      </c>
      <c r="R4086" s="1" t="str">
        <f t="shared" si="73"/>
        <v>ST10076</v>
      </c>
      <c r="S4086" t="str">
        <f>VLOOKUP(R4086,Data!$C$2:$D$261,2,0)</f>
        <v>The Wellington</v>
      </c>
      <c r="T4086">
        <f>COUNTIF('Feb 2022'!A:A,D4086)+COUNTIF('Mar 2022'!A:A,D4086)+COUNTIF('Apr 2022'!A:A,D4086)+COUNTIF('May 2022'!A:A,D4086)+COUNTIF('June 2022'!A:A,D4086)+COUNTIF('July 2022'!A:A,D4086)+COUNTIF('Aug 2022'!A:A,D4086)+COUNTIF('Sep 2022'!A:A,D4086)+COUNTIF('Oct 2022'!A:A,D4086)+COUNTIF('Dec 2022'!A:A,D4086)</f>
        <v>1</v>
      </c>
      <c r="U4086" t="str">
        <f>VLOOKUP(Q4086,'Capital Lookup'!A:B,2,FALSE)</f>
        <v>No</v>
      </c>
      <c r="V4086" s="2">
        <f>IFERROR(VLOOKUP(LEFT(F4086,10),'Find Purchase Orders'!B:J,9,FALSE),"")</f>
        <v>44790</v>
      </c>
      <c r="W4086" s="25" t="s">
        <v>7261</v>
      </c>
    </row>
    <row r="4087" spans="1:23" hidden="1">
      <c r="A4087" s="25" t="s">
        <v>9660</v>
      </c>
      <c r="B4087" s="25" t="s">
        <v>7643</v>
      </c>
      <c r="C4087" s="25" t="s">
        <v>7282</v>
      </c>
      <c r="D4087" s="25" t="s">
        <v>16622</v>
      </c>
      <c r="E4087" s="25" t="s">
        <v>8533</v>
      </c>
      <c r="H4087" s="21">
        <v>5817.27</v>
      </c>
      <c r="I4087" s="25" t="s">
        <v>7257</v>
      </c>
      <c r="K4087" s="25" t="s">
        <v>7262</v>
      </c>
      <c r="L4087" s="25" t="s">
        <v>7259</v>
      </c>
      <c r="M4087" s="22">
        <v>0</v>
      </c>
      <c r="N4087" s="22">
        <v>0</v>
      </c>
      <c r="O4087" s="21">
        <v>0</v>
      </c>
      <c r="P4087" s="21">
        <v>669.24</v>
      </c>
      <c r="Q4087" s="25" t="s">
        <v>10857</v>
      </c>
      <c r="R4087" s="1" t="str">
        <f t="shared" si="73"/>
        <v>ST10020</v>
      </c>
      <c r="S4087" t="str">
        <f>VLOOKUP(R4087,Data!$C$2:$D$261,2,0)</f>
        <v>Kingsway</v>
      </c>
      <c r="T4087">
        <f>COUNTIF('Feb 2022'!A:A,D4087)+COUNTIF('Mar 2022'!A:A,D4087)+COUNTIF('Apr 2022'!A:A,D4087)+COUNTIF('May 2022'!A:A,D4087)+COUNTIF('June 2022'!A:A,D4087)+COUNTIF('July 2022'!A:A,D4087)+COUNTIF('Aug 2022'!A:A,D4087)+COUNTIF('Sep 2022'!A:A,D4087)+COUNTIF('Oct 2022'!A:A,D4087)+COUNTIF('Dec 2022'!A:A,D4087)</f>
        <v>0</v>
      </c>
      <c r="U4087" t="str">
        <f>VLOOKUP(Q4087,'Capital Lookup'!A:B,2,FALSE)</f>
        <v>No</v>
      </c>
      <c r="V4087" s="2" t="str">
        <f>IFERROR(VLOOKUP(LEFT(F4087,10),'Find Purchase Orders'!B:J,9,FALSE),"")</f>
        <v/>
      </c>
      <c r="W4087" s="25" t="s">
        <v>7261</v>
      </c>
    </row>
    <row r="4088" spans="1:23" hidden="1">
      <c r="A4088" s="25" t="s">
        <v>7261</v>
      </c>
      <c r="B4088" s="25" t="s">
        <v>7643</v>
      </c>
      <c r="C4088" s="25" t="s">
        <v>7282</v>
      </c>
      <c r="D4088" s="25" t="s">
        <v>5874</v>
      </c>
      <c r="E4088" s="25" t="s">
        <v>8533</v>
      </c>
      <c r="F4088" s="25" t="s">
        <v>16623</v>
      </c>
      <c r="G4088" s="25" t="s">
        <v>16624</v>
      </c>
      <c r="H4088" s="21">
        <v>5817.27</v>
      </c>
      <c r="I4088" s="25" t="s">
        <v>7296</v>
      </c>
      <c r="J4088" s="25" t="s">
        <v>7288</v>
      </c>
      <c r="K4088" s="25" t="s">
        <v>7262</v>
      </c>
      <c r="L4088" s="25" t="s">
        <v>7259</v>
      </c>
      <c r="M4088" s="21">
        <v>5817.27</v>
      </c>
      <c r="N4088" s="21">
        <v>5817.28</v>
      </c>
      <c r="O4088" s="21">
        <v>-0.01</v>
      </c>
      <c r="P4088" s="21">
        <v>5817.27</v>
      </c>
      <c r="Q4088" s="25" t="s">
        <v>10857</v>
      </c>
      <c r="R4088" s="1" t="str">
        <f t="shared" ref="R4088:R4119" si="74">CONCATENATE("ST",LEFT(B4088,5))</f>
        <v>ST10020</v>
      </c>
      <c r="S4088" t="str">
        <f>VLOOKUP(R4088,Data!$C$2:$D$261,2,0)</f>
        <v>Kingsway</v>
      </c>
      <c r="T4088">
        <f>COUNTIF('Feb 2022'!A:A,D4088)+COUNTIF('Mar 2022'!A:A,D4088)+COUNTIF('Apr 2022'!A:A,D4088)+COUNTIF('May 2022'!A:A,D4088)+COUNTIF('June 2022'!A:A,D4088)+COUNTIF('July 2022'!A:A,D4088)+COUNTIF('Aug 2022'!A:A,D4088)+COUNTIF('Sep 2022'!A:A,D4088)+COUNTIF('Oct 2022'!A:A,D4088)+COUNTIF('Dec 2022'!A:A,D4088)</f>
        <v>1</v>
      </c>
      <c r="U4088" t="str">
        <f>VLOOKUP(Q4088,'Capital Lookup'!A:B,2,FALSE)</f>
        <v>No</v>
      </c>
      <c r="V4088" s="2">
        <f>IFERROR(VLOOKUP(LEFT(F4088,10),'Find Purchase Orders'!B:J,9,FALSE),"")</f>
        <v>44791</v>
      </c>
      <c r="W4088" s="25" t="s">
        <v>7261</v>
      </c>
    </row>
    <row r="4089" spans="1:23" hidden="1">
      <c r="A4089" s="25" t="s">
        <v>7545</v>
      </c>
      <c r="B4089" s="25" t="s">
        <v>7889</v>
      </c>
      <c r="C4089" s="25" t="s">
        <v>7282</v>
      </c>
      <c r="D4089" s="25" t="s">
        <v>5875</v>
      </c>
      <c r="E4089" s="25" t="s">
        <v>7500</v>
      </c>
      <c r="F4089" s="25" t="s">
        <v>16625</v>
      </c>
      <c r="G4089" s="25" t="s">
        <v>16626</v>
      </c>
      <c r="H4089" s="21">
        <v>2015.92</v>
      </c>
      <c r="I4089" s="25" t="s">
        <v>7296</v>
      </c>
      <c r="J4089" s="25" t="s">
        <v>7288</v>
      </c>
      <c r="K4089" s="25" t="s">
        <v>7778</v>
      </c>
      <c r="L4089" s="25" t="s">
        <v>8150</v>
      </c>
      <c r="M4089" s="21">
        <v>2015.92</v>
      </c>
      <c r="N4089" s="21">
        <v>2041.91</v>
      </c>
      <c r="O4089" s="21">
        <v>-25.99</v>
      </c>
      <c r="P4089" s="21">
        <v>2015.92</v>
      </c>
      <c r="Q4089" s="25" t="s">
        <v>16627</v>
      </c>
      <c r="R4089" s="1" t="str">
        <f t="shared" si="74"/>
        <v>ST10038</v>
      </c>
      <c r="S4089" t="str">
        <f>VLOOKUP(R4089,Data!$C$2:$D$261,2,0)</f>
        <v>St. Lawrence Place</v>
      </c>
      <c r="T4089">
        <f>COUNTIF('Feb 2022'!A:A,D4089)+COUNTIF('Mar 2022'!A:A,D4089)+COUNTIF('Apr 2022'!A:A,D4089)+COUNTIF('May 2022'!A:A,D4089)+COUNTIF('June 2022'!A:A,D4089)+COUNTIF('July 2022'!A:A,D4089)+COUNTIF('Aug 2022'!A:A,D4089)+COUNTIF('Sep 2022'!A:A,D4089)+COUNTIF('Oct 2022'!A:A,D4089)+COUNTIF('Dec 2022'!A:A,D4089)</f>
        <v>1</v>
      </c>
      <c r="U4089" t="str">
        <f>VLOOKUP(Q4089,'Capital Lookup'!A:B,2,FALSE)</f>
        <v>No</v>
      </c>
      <c r="V4089" s="2">
        <f>IFERROR(VLOOKUP(LEFT(F4089,10),'Find Purchase Orders'!B:J,9,FALSE),"")</f>
        <v>44789</v>
      </c>
      <c r="W4089" s="25" t="s">
        <v>7261</v>
      </c>
    </row>
    <row r="4090" spans="1:23" hidden="1">
      <c r="A4090" s="25" t="s">
        <v>16628</v>
      </c>
      <c r="B4090" s="25" t="s">
        <v>7281</v>
      </c>
      <c r="C4090" s="25" t="s">
        <v>7282</v>
      </c>
      <c r="D4090" s="25" t="s">
        <v>5889</v>
      </c>
      <c r="E4090" s="25" t="s">
        <v>7284</v>
      </c>
      <c r="F4090" s="25" t="s">
        <v>16629</v>
      </c>
      <c r="G4090" s="25" t="s">
        <v>16630</v>
      </c>
      <c r="H4090" s="21">
        <v>1923.55</v>
      </c>
      <c r="I4090" s="25" t="s">
        <v>7296</v>
      </c>
      <c r="J4090" s="25" t="s">
        <v>7288</v>
      </c>
      <c r="K4090" s="25" t="s">
        <v>7579</v>
      </c>
      <c r="L4090" s="25" t="s">
        <v>8156</v>
      </c>
      <c r="M4090" s="21">
        <v>1923.55</v>
      </c>
      <c r="N4090" s="21">
        <v>2767.24</v>
      </c>
      <c r="O4090" s="21">
        <v>-843.69</v>
      </c>
      <c r="P4090" s="21">
        <v>1923.55</v>
      </c>
      <c r="Q4090" s="25" t="s">
        <v>16631</v>
      </c>
      <c r="R4090" s="1" t="str">
        <f t="shared" si="74"/>
        <v>ST10014</v>
      </c>
      <c r="S4090" t="str">
        <f>VLOOKUP(R4090,Data!$C$2:$D$261,2,0)</f>
        <v>Bradgate Arms</v>
      </c>
      <c r="T4090">
        <f>COUNTIF('Feb 2022'!A:A,D4090)+COUNTIF('Mar 2022'!A:A,D4090)+COUNTIF('Apr 2022'!A:A,D4090)+COUNTIF('May 2022'!A:A,D4090)+COUNTIF('June 2022'!A:A,D4090)+COUNTIF('July 2022'!A:A,D4090)+COUNTIF('Aug 2022'!A:A,D4090)+COUNTIF('Sep 2022'!A:A,D4090)+COUNTIF('Oct 2022'!A:A,D4090)+COUNTIF('Dec 2022'!A:A,D4090)</f>
        <v>1</v>
      </c>
      <c r="U4090" t="str">
        <f>VLOOKUP(Q4090,'Capital Lookup'!A:B,2,FALSE)</f>
        <v>No</v>
      </c>
      <c r="V4090" s="2">
        <f>IFERROR(VLOOKUP(LEFT(F4090,10),'Find Purchase Orders'!B:J,9,FALSE),"")</f>
        <v>44796</v>
      </c>
      <c r="W4090" s="25" t="s">
        <v>7261</v>
      </c>
    </row>
    <row r="4091" spans="1:23" hidden="1">
      <c r="A4091" s="25" t="s">
        <v>7261</v>
      </c>
      <c r="B4091" s="25" t="s">
        <v>9405</v>
      </c>
      <c r="C4091" s="25" t="s">
        <v>7282</v>
      </c>
      <c r="D4091" s="25" t="s">
        <v>5876</v>
      </c>
      <c r="E4091" s="25" t="s">
        <v>7500</v>
      </c>
      <c r="F4091" s="25" t="s">
        <v>16632</v>
      </c>
      <c r="G4091" s="25" t="s">
        <v>16633</v>
      </c>
      <c r="H4091" s="21">
        <v>2599</v>
      </c>
      <c r="I4091" s="25" t="s">
        <v>7296</v>
      </c>
      <c r="J4091" s="25" t="s">
        <v>7288</v>
      </c>
      <c r="K4091" s="25" t="s">
        <v>9497</v>
      </c>
      <c r="L4091" s="25" t="s">
        <v>9498</v>
      </c>
      <c r="M4091" s="21">
        <v>2599</v>
      </c>
      <c r="N4091" s="21">
        <v>2599</v>
      </c>
      <c r="O4091" s="21">
        <v>0</v>
      </c>
      <c r="P4091" s="21">
        <v>2599</v>
      </c>
      <c r="Q4091" s="25" t="s">
        <v>16634</v>
      </c>
      <c r="R4091" s="1" t="str">
        <f t="shared" si="74"/>
        <v>ST10035</v>
      </c>
      <c r="S4091" t="str">
        <f>VLOOKUP(R4091,Data!$C$2:$D$261,2,0)</f>
        <v>The Westwood</v>
      </c>
      <c r="T4091">
        <f>COUNTIF('Feb 2022'!A:A,D4091)+COUNTIF('Mar 2022'!A:A,D4091)+COUNTIF('Apr 2022'!A:A,D4091)+COUNTIF('May 2022'!A:A,D4091)+COUNTIF('June 2022'!A:A,D4091)+COUNTIF('July 2022'!A:A,D4091)+COUNTIF('Aug 2022'!A:A,D4091)+COUNTIF('Sep 2022'!A:A,D4091)+COUNTIF('Oct 2022'!A:A,D4091)+COUNTIF('Dec 2022'!A:A,D4091)</f>
        <v>1</v>
      </c>
      <c r="U4091" t="str">
        <f>VLOOKUP(Q4091,'Capital Lookup'!A:B,2,FALSE)</f>
        <v>No</v>
      </c>
      <c r="V4091" s="2">
        <f>IFERROR(VLOOKUP(LEFT(F4091,10),'Find Purchase Orders'!B:J,9,FALSE),"")</f>
        <v>44790</v>
      </c>
      <c r="W4091" s="25" t="s">
        <v>7261</v>
      </c>
    </row>
    <row r="4092" spans="1:23" hidden="1">
      <c r="A4092" s="25" t="s">
        <v>7269</v>
      </c>
      <c r="B4092" s="25" t="s">
        <v>8013</v>
      </c>
      <c r="C4092" s="25" t="s">
        <v>7271</v>
      </c>
      <c r="D4092" s="25" t="s">
        <v>5890</v>
      </c>
      <c r="E4092" s="25" t="s">
        <v>7500</v>
      </c>
      <c r="F4092" s="25" t="s">
        <v>16635</v>
      </c>
      <c r="G4092" s="25" t="s">
        <v>16636</v>
      </c>
      <c r="H4092" s="21">
        <v>1380.86</v>
      </c>
      <c r="I4092" s="25" t="s">
        <v>7296</v>
      </c>
      <c r="J4092" s="25" t="s">
        <v>7288</v>
      </c>
      <c r="K4092" s="25" t="s">
        <v>7495</v>
      </c>
      <c r="L4092" s="25" t="s">
        <v>7745</v>
      </c>
      <c r="M4092" s="21">
        <v>1380.86</v>
      </c>
      <c r="N4092" s="22">
        <v>0</v>
      </c>
      <c r="O4092" s="21">
        <v>1380.86</v>
      </c>
      <c r="P4092" s="21">
        <v>1380.86</v>
      </c>
      <c r="Q4092" s="25" t="s">
        <v>16637</v>
      </c>
      <c r="R4092" s="1" t="str">
        <f t="shared" si="74"/>
        <v>ST10168</v>
      </c>
      <c r="S4092" t="str">
        <f>VLOOKUP(R4092,Data!$C$2:$D$261,2,0)</f>
        <v>Westside</v>
      </c>
      <c r="T4092">
        <f>COUNTIF('Feb 2022'!A:A,D4092)+COUNTIF('Mar 2022'!A:A,D4092)+COUNTIF('Apr 2022'!A:A,D4092)+COUNTIF('May 2022'!A:A,D4092)+COUNTIF('June 2022'!A:A,D4092)+COUNTIF('July 2022'!A:A,D4092)+COUNTIF('Aug 2022'!A:A,D4092)+COUNTIF('Sep 2022'!A:A,D4092)+COUNTIF('Oct 2022'!A:A,D4092)+COUNTIF('Dec 2022'!A:A,D4092)</f>
        <v>1</v>
      </c>
      <c r="U4092" t="str">
        <f>VLOOKUP(Q4092,'Capital Lookup'!A:B,2,FALSE)</f>
        <v>No</v>
      </c>
      <c r="V4092" s="2">
        <f>IFERROR(VLOOKUP(LEFT(F4092,10),'Find Purchase Orders'!B:J,9,FALSE),"")</f>
        <v>44795</v>
      </c>
      <c r="W4092" s="25" t="s">
        <v>7261</v>
      </c>
    </row>
    <row r="4093" spans="1:23" hidden="1">
      <c r="A4093" s="25" t="s">
        <v>7478</v>
      </c>
      <c r="B4093" s="25" t="s">
        <v>7586</v>
      </c>
      <c r="C4093" s="25" t="s">
        <v>7587</v>
      </c>
      <c r="D4093" s="25" t="s">
        <v>16638</v>
      </c>
      <c r="E4093" s="25" t="s">
        <v>7500</v>
      </c>
      <c r="H4093" s="21">
        <v>21759.19</v>
      </c>
      <c r="I4093" s="25" t="s">
        <v>7257</v>
      </c>
      <c r="K4093" s="25" t="s">
        <v>7733</v>
      </c>
      <c r="L4093" s="25" t="s">
        <v>7734</v>
      </c>
      <c r="M4093" s="22">
        <v>0</v>
      </c>
      <c r="N4093" s="22">
        <v>0</v>
      </c>
      <c r="O4093" s="21">
        <v>0</v>
      </c>
      <c r="P4093" s="21">
        <v>2503.27</v>
      </c>
      <c r="Q4093" s="25" t="s">
        <v>16639</v>
      </c>
      <c r="R4093" s="1" t="str">
        <f t="shared" si="74"/>
        <v>ST10160</v>
      </c>
      <c r="S4093" t="str">
        <f>VLOOKUP(R4093,Data!$C$2:$D$261,2,0)</f>
        <v>Sherwood Court</v>
      </c>
      <c r="T4093">
        <f>COUNTIF('Feb 2022'!A:A,D4093)+COUNTIF('Mar 2022'!A:A,D4093)+COUNTIF('Apr 2022'!A:A,D4093)+COUNTIF('May 2022'!A:A,D4093)+COUNTIF('June 2022'!A:A,D4093)+COUNTIF('July 2022'!A:A,D4093)+COUNTIF('Aug 2022'!A:A,D4093)+COUNTIF('Sep 2022'!A:A,D4093)+COUNTIF('Oct 2022'!A:A,D4093)+COUNTIF('Dec 2022'!A:A,D4093)</f>
        <v>0</v>
      </c>
      <c r="U4093" t="str">
        <f>VLOOKUP(Q4093,'Capital Lookup'!A:B,2,FALSE)</f>
        <v>No</v>
      </c>
      <c r="V4093" s="2" t="str">
        <f>IFERROR(VLOOKUP(LEFT(F4093,10),'Find Purchase Orders'!B:J,9,FALSE),"")</f>
        <v/>
      </c>
      <c r="W4093" s="25" t="s">
        <v>7261</v>
      </c>
    </row>
    <row r="4094" spans="1:23" hidden="1">
      <c r="A4094" s="25" t="s">
        <v>7478</v>
      </c>
      <c r="B4094" s="25" t="s">
        <v>7586</v>
      </c>
      <c r="C4094" s="25" t="s">
        <v>7587</v>
      </c>
      <c r="D4094" s="25" t="s">
        <v>16638</v>
      </c>
      <c r="E4094" s="25" t="s">
        <v>7500</v>
      </c>
      <c r="H4094" s="21">
        <v>8473.4</v>
      </c>
      <c r="I4094" s="25" t="s">
        <v>7257</v>
      </c>
      <c r="K4094" s="25" t="s">
        <v>7733</v>
      </c>
      <c r="L4094" s="25" t="s">
        <v>7734</v>
      </c>
      <c r="M4094" s="22">
        <v>0</v>
      </c>
      <c r="N4094" s="22">
        <v>0</v>
      </c>
      <c r="O4094" s="21">
        <v>0</v>
      </c>
      <c r="P4094" s="21">
        <v>974.82</v>
      </c>
      <c r="Q4094" s="25" t="s">
        <v>16639</v>
      </c>
      <c r="R4094" s="1" t="str">
        <f t="shared" si="74"/>
        <v>ST10160</v>
      </c>
      <c r="S4094" t="str">
        <f>VLOOKUP(R4094,Data!$C$2:$D$261,2,0)</f>
        <v>Sherwood Court</v>
      </c>
      <c r="T4094">
        <f>COUNTIF('Feb 2022'!A:A,D4094)+COUNTIF('Mar 2022'!A:A,D4094)+COUNTIF('Apr 2022'!A:A,D4094)+COUNTIF('May 2022'!A:A,D4094)+COUNTIF('June 2022'!A:A,D4094)+COUNTIF('July 2022'!A:A,D4094)+COUNTIF('Aug 2022'!A:A,D4094)+COUNTIF('Sep 2022'!A:A,D4094)+COUNTIF('Oct 2022'!A:A,D4094)+COUNTIF('Dec 2022'!A:A,D4094)</f>
        <v>0</v>
      </c>
      <c r="U4094" t="str">
        <f>VLOOKUP(Q4094,'Capital Lookup'!A:B,2,FALSE)</f>
        <v>No</v>
      </c>
      <c r="V4094" s="2" t="str">
        <f>IFERROR(VLOOKUP(LEFT(F4094,10),'Find Purchase Orders'!B:J,9,FALSE),"")</f>
        <v/>
      </c>
      <c r="W4094" s="25" t="s">
        <v>7261</v>
      </c>
    </row>
    <row r="4095" spans="1:23" hidden="1">
      <c r="A4095" s="25" t="s">
        <v>7269</v>
      </c>
      <c r="B4095" s="25" t="s">
        <v>8259</v>
      </c>
      <c r="C4095" s="25" t="s">
        <v>8260</v>
      </c>
      <c r="D4095" s="25" t="s">
        <v>5877</v>
      </c>
      <c r="E4095" s="25" t="s">
        <v>7273</v>
      </c>
      <c r="F4095" s="25" t="s">
        <v>16640</v>
      </c>
      <c r="G4095" s="25" t="s">
        <v>6290</v>
      </c>
      <c r="H4095" s="21">
        <v>20428.8</v>
      </c>
      <c r="I4095" s="25" t="s">
        <v>7296</v>
      </c>
      <c r="J4095" s="25" t="s">
        <v>7288</v>
      </c>
      <c r="K4095" s="25" t="s">
        <v>8175</v>
      </c>
      <c r="L4095" s="25" t="s">
        <v>8787</v>
      </c>
      <c r="M4095" s="21">
        <v>20428.8</v>
      </c>
      <c r="N4095" s="22">
        <v>0</v>
      </c>
      <c r="O4095" s="21">
        <v>20428.8</v>
      </c>
      <c r="P4095" s="21">
        <v>20428.8</v>
      </c>
      <c r="Q4095" s="25" t="s">
        <v>15370</v>
      </c>
      <c r="R4095" s="1" t="str">
        <f t="shared" si="74"/>
        <v>ST10260</v>
      </c>
      <c r="S4095" t="str">
        <f>VLOOKUP(R4095,Data!$C$2:$D$261,2,0)</f>
        <v>Support Office</v>
      </c>
      <c r="T4095">
        <f>COUNTIF('Feb 2022'!A:A,D4095)+COUNTIF('Mar 2022'!A:A,D4095)+COUNTIF('Apr 2022'!A:A,D4095)+COUNTIF('May 2022'!A:A,D4095)+COUNTIF('June 2022'!A:A,D4095)+COUNTIF('July 2022'!A:A,D4095)+COUNTIF('Aug 2022'!A:A,D4095)+COUNTIF('Sep 2022'!A:A,D4095)+COUNTIF('Oct 2022'!A:A,D4095)+COUNTIF('Dec 2022'!A:A,D4095)</f>
        <v>1</v>
      </c>
      <c r="U4095" t="str">
        <f>VLOOKUP(Q4095,'Capital Lookup'!A:B,2,FALSE)</f>
        <v>No</v>
      </c>
      <c r="V4095" s="2">
        <f>IFERROR(VLOOKUP(LEFT(F4095,10),'Find Purchase Orders'!B:J,9,FALSE),"")</f>
        <v>44791</v>
      </c>
      <c r="W4095" s="25" t="s">
        <v>7261</v>
      </c>
    </row>
    <row r="4096" spans="1:23" hidden="1">
      <c r="A4096" s="25" t="s">
        <v>7425</v>
      </c>
      <c r="B4096" s="25" t="s">
        <v>8162</v>
      </c>
      <c r="C4096" s="25" t="s">
        <v>7271</v>
      </c>
      <c r="D4096" s="25" t="s">
        <v>5891</v>
      </c>
      <c r="E4096" s="25" t="s">
        <v>15073</v>
      </c>
      <c r="F4096" s="25" t="s">
        <v>16641</v>
      </c>
      <c r="G4096" s="25" t="s">
        <v>16642</v>
      </c>
      <c r="H4096" s="21">
        <v>8406.92</v>
      </c>
      <c r="I4096" s="25" t="s">
        <v>7296</v>
      </c>
      <c r="J4096" s="25" t="s">
        <v>7288</v>
      </c>
      <c r="K4096" s="25" t="s">
        <v>7262</v>
      </c>
      <c r="L4096" s="25" t="s">
        <v>7259</v>
      </c>
      <c r="M4096" s="21">
        <v>8406.92</v>
      </c>
      <c r="N4096" s="21">
        <v>8406.92</v>
      </c>
      <c r="O4096" s="21">
        <v>0</v>
      </c>
      <c r="P4096" s="21">
        <v>8406.92</v>
      </c>
      <c r="Q4096" s="25" t="s">
        <v>9283</v>
      </c>
      <c r="R4096" s="1" t="str">
        <f t="shared" si="74"/>
        <v>ST10186</v>
      </c>
      <c r="S4096" t="str">
        <f>VLOOKUP(R4096,Data!$C$2:$D$261,2,0)</f>
        <v>Brierwood Court</v>
      </c>
      <c r="T4096">
        <f>COUNTIF('Feb 2022'!A:A,D4096)+COUNTIF('Mar 2022'!A:A,D4096)+COUNTIF('Apr 2022'!A:A,D4096)+COUNTIF('May 2022'!A:A,D4096)+COUNTIF('June 2022'!A:A,D4096)+COUNTIF('July 2022'!A:A,D4096)+COUNTIF('Aug 2022'!A:A,D4096)+COUNTIF('Sep 2022'!A:A,D4096)+COUNTIF('Oct 2022'!A:A,D4096)+COUNTIF('Dec 2022'!A:A,D4096)</f>
        <v>1</v>
      </c>
      <c r="U4096" t="str">
        <f>VLOOKUP(Q4096,'Capital Lookup'!A:B,2,FALSE)</f>
        <v>No</v>
      </c>
      <c r="V4096" s="2">
        <f>IFERROR(VLOOKUP(LEFT(F4096,10),'Find Purchase Orders'!B:J,9,FALSE),"")</f>
        <v>44798</v>
      </c>
      <c r="W4096" s="25" t="s">
        <v>7261</v>
      </c>
    </row>
    <row r="4097" spans="1:23" hidden="1">
      <c r="A4097" s="25" t="s">
        <v>7425</v>
      </c>
      <c r="B4097" s="25" t="s">
        <v>7979</v>
      </c>
      <c r="C4097" s="25"/>
      <c r="D4097" s="25" t="s">
        <v>16643</v>
      </c>
      <c r="E4097" s="25" t="s">
        <v>16644</v>
      </c>
      <c r="H4097" s="21">
        <v>318.82</v>
      </c>
      <c r="I4097" s="25" t="s">
        <v>7257</v>
      </c>
      <c r="K4097" s="25" t="s">
        <v>8155</v>
      </c>
      <c r="L4097" s="25" t="s">
        <v>7647</v>
      </c>
      <c r="M4097" s="22">
        <v>0</v>
      </c>
      <c r="N4097" s="22">
        <v>0</v>
      </c>
      <c r="O4097" s="21">
        <v>0</v>
      </c>
      <c r="P4097" s="21">
        <v>36.68</v>
      </c>
      <c r="Q4097" s="25"/>
      <c r="R4097" s="1" t="str">
        <f t="shared" si="74"/>
        <v>ST10324</v>
      </c>
      <c r="S4097" t="str">
        <f>VLOOKUP(R4097,Data!$C$2:$D$261,2,0)</f>
        <v>Elmwood Place</v>
      </c>
      <c r="T4097">
        <f>COUNTIF('Feb 2022'!A:A,D4097)+COUNTIF('Mar 2022'!A:A,D4097)+COUNTIF('Apr 2022'!A:A,D4097)+COUNTIF('May 2022'!A:A,D4097)+COUNTIF('June 2022'!A:A,D4097)+COUNTIF('July 2022'!A:A,D4097)+COUNTIF('Aug 2022'!A:A,D4097)+COUNTIF('Sep 2022'!A:A,D4097)+COUNTIF('Oct 2022'!A:A,D4097)+COUNTIF('Dec 2022'!A:A,D4097)</f>
        <v>0</v>
      </c>
      <c r="U4097" t="e">
        <f>VLOOKUP(Q4097,'Capital Lookup'!A:B,2,FALSE)</f>
        <v>#N/A</v>
      </c>
      <c r="V4097" s="2" t="str">
        <f>IFERROR(VLOOKUP(LEFT(F4097,10),'Find Purchase Orders'!B:J,9,FALSE),"")</f>
        <v/>
      </c>
      <c r="W4097" s="25" t="s">
        <v>7261</v>
      </c>
    </row>
    <row r="4098" spans="1:23" hidden="1">
      <c r="A4098" s="25" t="s">
        <v>7269</v>
      </c>
      <c r="B4098" s="25" t="s">
        <v>7858</v>
      </c>
      <c r="C4098" s="25"/>
      <c r="D4098" s="25" t="s">
        <v>5878</v>
      </c>
      <c r="E4098" s="25" t="s">
        <v>7500</v>
      </c>
      <c r="F4098" s="25" t="s">
        <v>16645</v>
      </c>
      <c r="G4098" s="25" t="s">
        <v>16646</v>
      </c>
      <c r="H4098" s="21">
        <v>2919.07</v>
      </c>
      <c r="I4098" s="25" t="s">
        <v>7296</v>
      </c>
      <c r="J4098" s="25" t="s">
        <v>7288</v>
      </c>
      <c r="K4098" s="25" t="s">
        <v>7495</v>
      </c>
      <c r="L4098" s="25" t="s">
        <v>8097</v>
      </c>
      <c r="M4098" s="21">
        <v>2919.07</v>
      </c>
      <c r="N4098" s="21">
        <v>2919.07</v>
      </c>
      <c r="O4098" s="21">
        <v>0</v>
      </c>
      <c r="P4098" s="21">
        <v>2919.07</v>
      </c>
      <c r="Q4098" s="25" t="s">
        <v>14856</v>
      </c>
      <c r="R4098" s="1" t="str">
        <f t="shared" si="74"/>
        <v>ST10331</v>
      </c>
      <c r="S4098" t="str">
        <f>VLOOKUP(R4098,Data!$C$2:$D$261,2,0)</f>
        <v>Carlingview Manor</v>
      </c>
      <c r="T4098">
        <f>COUNTIF('Feb 2022'!A:A,D4098)+COUNTIF('Mar 2022'!A:A,D4098)+COUNTIF('Apr 2022'!A:A,D4098)+COUNTIF('May 2022'!A:A,D4098)+COUNTIF('June 2022'!A:A,D4098)+COUNTIF('July 2022'!A:A,D4098)+COUNTIF('Aug 2022'!A:A,D4098)+COUNTIF('Sep 2022'!A:A,D4098)+COUNTIF('Oct 2022'!A:A,D4098)+COUNTIF('Dec 2022'!A:A,D4098)</f>
        <v>1</v>
      </c>
      <c r="U4098" t="str">
        <f>VLOOKUP(Q4098,'Capital Lookup'!A:B,2,FALSE)</f>
        <v>No</v>
      </c>
      <c r="V4098" s="2">
        <f>IFERROR(VLOOKUP(LEFT(F4098,10),'Find Purchase Orders'!B:J,9,FALSE),"")</f>
        <v>44789</v>
      </c>
      <c r="W4098" s="25" t="s">
        <v>7261</v>
      </c>
    </row>
    <row r="4099" spans="1:23" hidden="1">
      <c r="A4099" s="25" t="s">
        <v>7261</v>
      </c>
      <c r="B4099" s="25" t="s">
        <v>7479</v>
      </c>
      <c r="C4099" s="25" t="s">
        <v>7264</v>
      </c>
      <c r="D4099" s="25" t="s">
        <v>16647</v>
      </c>
      <c r="E4099" s="25" t="s">
        <v>7481</v>
      </c>
      <c r="H4099" s="21">
        <v>988.75</v>
      </c>
      <c r="I4099" s="25" t="s">
        <v>7257</v>
      </c>
      <c r="K4099" s="25" t="s">
        <v>7258</v>
      </c>
      <c r="L4099" s="25" t="s">
        <v>7259</v>
      </c>
      <c r="M4099" s="22">
        <v>0</v>
      </c>
      <c r="N4099" s="22">
        <v>0</v>
      </c>
      <c r="O4099" s="21">
        <v>0</v>
      </c>
      <c r="P4099" s="21">
        <v>113.75</v>
      </c>
      <c r="Q4099" s="25" t="s">
        <v>7484</v>
      </c>
      <c r="R4099" s="1" t="str">
        <f t="shared" si="74"/>
        <v>ST10027</v>
      </c>
      <c r="S4099" t="str">
        <f>VLOOKUP(R4099,Data!$C$2:$D$261,2,0)</f>
        <v>Glynnwood</v>
      </c>
      <c r="T4099">
        <f>COUNTIF('Feb 2022'!A:A,D4099)+COUNTIF('Mar 2022'!A:A,D4099)+COUNTIF('Apr 2022'!A:A,D4099)+COUNTIF('May 2022'!A:A,D4099)+COUNTIF('June 2022'!A:A,D4099)+COUNTIF('July 2022'!A:A,D4099)+COUNTIF('Aug 2022'!A:A,D4099)+COUNTIF('Sep 2022'!A:A,D4099)+COUNTIF('Oct 2022'!A:A,D4099)+COUNTIF('Dec 2022'!A:A,D4099)</f>
        <v>0</v>
      </c>
      <c r="U4099" t="str">
        <f>VLOOKUP(Q4099,'Capital Lookup'!A:B,2,FALSE)</f>
        <v>No</v>
      </c>
      <c r="V4099" s="2" t="str">
        <f>IFERROR(VLOOKUP(LEFT(F4099,10),'Find Purchase Orders'!B:J,9,FALSE),"")</f>
        <v/>
      </c>
      <c r="W4099" s="25" t="s">
        <v>7261</v>
      </c>
    </row>
    <row r="4100" spans="1:23" hidden="1">
      <c r="A4100" s="25" t="s">
        <v>7261</v>
      </c>
      <c r="B4100" s="25" t="s">
        <v>7479</v>
      </c>
      <c r="C4100" s="25" t="s">
        <v>7264</v>
      </c>
      <c r="D4100" s="25" t="s">
        <v>16647</v>
      </c>
      <c r="E4100" s="25" t="s">
        <v>7481</v>
      </c>
      <c r="H4100" s="21">
        <v>280.29000000000002</v>
      </c>
      <c r="I4100" s="25" t="s">
        <v>7257</v>
      </c>
      <c r="K4100" s="25" t="s">
        <v>7258</v>
      </c>
      <c r="L4100" s="25" t="s">
        <v>7259</v>
      </c>
      <c r="M4100" s="22">
        <v>0</v>
      </c>
      <c r="N4100" s="22">
        <v>0</v>
      </c>
      <c r="O4100" s="21">
        <v>0</v>
      </c>
      <c r="P4100" s="21">
        <v>32.25</v>
      </c>
      <c r="Q4100" s="25" t="s">
        <v>7484</v>
      </c>
      <c r="R4100" s="1" t="str">
        <f t="shared" si="74"/>
        <v>ST10027</v>
      </c>
      <c r="S4100" t="str">
        <f>VLOOKUP(R4100,Data!$C$2:$D$261,2,0)</f>
        <v>Glynnwood</v>
      </c>
      <c r="T4100">
        <f>COUNTIF('Feb 2022'!A:A,D4100)+COUNTIF('Mar 2022'!A:A,D4100)+COUNTIF('Apr 2022'!A:A,D4100)+COUNTIF('May 2022'!A:A,D4100)+COUNTIF('June 2022'!A:A,D4100)+COUNTIF('July 2022'!A:A,D4100)+COUNTIF('Aug 2022'!A:A,D4100)+COUNTIF('Sep 2022'!A:A,D4100)+COUNTIF('Oct 2022'!A:A,D4100)+COUNTIF('Dec 2022'!A:A,D4100)</f>
        <v>0</v>
      </c>
      <c r="U4100" t="str">
        <f>VLOOKUP(Q4100,'Capital Lookup'!A:B,2,FALSE)</f>
        <v>No</v>
      </c>
      <c r="V4100" s="2" t="str">
        <f>IFERROR(VLOOKUP(LEFT(F4100,10),'Find Purchase Orders'!B:J,9,FALSE),"")</f>
        <v/>
      </c>
      <c r="W4100" s="25" t="s">
        <v>7261</v>
      </c>
    </row>
    <row r="4101" spans="1:23" hidden="1">
      <c r="A4101" s="25" t="s">
        <v>7261</v>
      </c>
      <c r="B4101" s="25" t="s">
        <v>7479</v>
      </c>
      <c r="C4101" s="25" t="s">
        <v>7264</v>
      </c>
      <c r="D4101" s="25" t="s">
        <v>16647</v>
      </c>
      <c r="E4101" s="25" t="s">
        <v>7481</v>
      </c>
      <c r="H4101" s="21">
        <v>28069.61</v>
      </c>
      <c r="I4101" s="25" t="s">
        <v>7257</v>
      </c>
      <c r="K4101" s="25" t="s">
        <v>7262</v>
      </c>
      <c r="L4101" s="25" t="s">
        <v>7259</v>
      </c>
      <c r="M4101" s="22">
        <v>0</v>
      </c>
      <c r="N4101" s="22">
        <v>0</v>
      </c>
      <c r="O4101" s="21">
        <v>0</v>
      </c>
      <c r="P4101" s="21">
        <v>3229.24</v>
      </c>
      <c r="Q4101" s="25" t="s">
        <v>7484</v>
      </c>
      <c r="R4101" s="1" t="str">
        <f t="shared" si="74"/>
        <v>ST10027</v>
      </c>
      <c r="S4101" t="str">
        <f>VLOOKUP(R4101,Data!$C$2:$D$261,2,0)</f>
        <v>Glynnwood</v>
      </c>
      <c r="T4101">
        <f>COUNTIF('Feb 2022'!A:A,D4101)+COUNTIF('Mar 2022'!A:A,D4101)+COUNTIF('Apr 2022'!A:A,D4101)+COUNTIF('May 2022'!A:A,D4101)+COUNTIF('June 2022'!A:A,D4101)+COUNTIF('July 2022'!A:A,D4101)+COUNTIF('Aug 2022'!A:A,D4101)+COUNTIF('Sep 2022'!A:A,D4101)+COUNTIF('Oct 2022'!A:A,D4101)+COUNTIF('Dec 2022'!A:A,D4101)</f>
        <v>0</v>
      </c>
      <c r="U4101" t="str">
        <f>VLOOKUP(Q4101,'Capital Lookup'!A:B,2,FALSE)</f>
        <v>No</v>
      </c>
      <c r="V4101" s="2" t="str">
        <f>IFERROR(VLOOKUP(LEFT(F4101,10),'Find Purchase Orders'!B:J,9,FALSE),"")</f>
        <v/>
      </c>
      <c r="W4101" s="25" t="s">
        <v>7261</v>
      </c>
    </row>
    <row r="4102" spans="1:23" hidden="1">
      <c r="A4102" s="25" t="s">
        <v>7261</v>
      </c>
      <c r="B4102" s="25" t="s">
        <v>7479</v>
      </c>
      <c r="C4102" s="25" t="s">
        <v>7264</v>
      </c>
      <c r="D4102" s="25" t="s">
        <v>16647</v>
      </c>
      <c r="E4102" s="25" t="s">
        <v>7481</v>
      </c>
      <c r="H4102" s="21">
        <v>2345.3200000000002</v>
      </c>
      <c r="I4102" s="25" t="s">
        <v>7257</v>
      </c>
      <c r="K4102" s="25" t="s">
        <v>7262</v>
      </c>
      <c r="L4102" s="25" t="s">
        <v>7259</v>
      </c>
      <c r="M4102" s="22">
        <v>0</v>
      </c>
      <c r="N4102" s="22">
        <v>0</v>
      </c>
      <c r="O4102" s="21">
        <v>0</v>
      </c>
      <c r="P4102" s="21">
        <v>269.82</v>
      </c>
      <c r="Q4102" s="25" t="s">
        <v>7484</v>
      </c>
      <c r="R4102" s="1" t="str">
        <f t="shared" si="74"/>
        <v>ST10027</v>
      </c>
      <c r="S4102" t="str">
        <f>VLOOKUP(R4102,Data!$C$2:$D$261,2,0)</f>
        <v>Glynnwood</v>
      </c>
      <c r="T4102">
        <f>COUNTIF('Feb 2022'!A:A,D4102)+COUNTIF('Mar 2022'!A:A,D4102)+COUNTIF('Apr 2022'!A:A,D4102)+COUNTIF('May 2022'!A:A,D4102)+COUNTIF('June 2022'!A:A,D4102)+COUNTIF('July 2022'!A:A,D4102)+COUNTIF('Aug 2022'!A:A,D4102)+COUNTIF('Sep 2022'!A:A,D4102)+COUNTIF('Oct 2022'!A:A,D4102)+COUNTIF('Dec 2022'!A:A,D4102)</f>
        <v>0</v>
      </c>
      <c r="U4102" t="str">
        <f>VLOOKUP(Q4102,'Capital Lookup'!A:B,2,FALSE)</f>
        <v>No</v>
      </c>
      <c r="V4102" s="2" t="str">
        <f>IFERROR(VLOOKUP(LEFT(F4102,10),'Find Purchase Orders'!B:J,9,FALSE),"")</f>
        <v/>
      </c>
      <c r="W4102" s="25" t="s">
        <v>7261</v>
      </c>
    </row>
    <row r="4103" spans="1:23" hidden="1">
      <c r="A4103" s="25" t="s">
        <v>7261</v>
      </c>
      <c r="B4103" s="25" t="s">
        <v>7479</v>
      </c>
      <c r="C4103" s="25" t="s">
        <v>7264</v>
      </c>
      <c r="D4103" s="25" t="s">
        <v>5879</v>
      </c>
      <c r="E4103" s="25" t="s">
        <v>7481</v>
      </c>
      <c r="F4103" s="25" t="s">
        <v>16648</v>
      </c>
      <c r="G4103" s="25" t="s">
        <v>9518</v>
      </c>
      <c r="H4103" s="21">
        <v>7134.23</v>
      </c>
      <c r="I4103" s="25" t="s">
        <v>7287</v>
      </c>
      <c r="J4103" s="25" t="s">
        <v>7288</v>
      </c>
      <c r="K4103" s="25" t="s">
        <v>7262</v>
      </c>
      <c r="L4103" s="25" t="s">
        <v>7259</v>
      </c>
      <c r="M4103" s="21">
        <v>7134.23</v>
      </c>
      <c r="N4103" s="22">
        <v>0</v>
      </c>
      <c r="O4103" s="21">
        <v>7134.23</v>
      </c>
      <c r="P4103" s="21">
        <v>820.75</v>
      </c>
      <c r="Q4103" s="25" t="s">
        <v>7484</v>
      </c>
      <c r="R4103" s="1" t="str">
        <f t="shared" si="74"/>
        <v>ST10027</v>
      </c>
      <c r="S4103" t="str">
        <f>VLOOKUP(R4103,Data!$C$2:$D$261,2,0)</f>
        <v>Glynnwood</v>
      </c>
      <c r="T4103">
        <f>COUNTIF('Feb 2022'!A:A,D4103)+COUNTIF('Mar 2022'!A:A,D4103)+COUNTIF('Apr 2022'!A:A,D4103)+COUNTIF('May 2022'!A:A,D4103)+COUNTIF('June 2022'!A:A,D4103)+COUNTIF('July 2022'!A:A,D4103)+COUNTIF('Aug 2022'!A:A,D4103)+COUNTIF('Sep 2022'!A:A,D4103)+COUNTIF('Oct 2022'!A:A,D4103)+COUNTIF('Dec 2022'!A:A,D4103)</f>
        <v>1</v>
      </c>
      <c r="U4103" t="str">
        <f>VLOOKUP(Q4103,'Capital Lookup'!A:B,2,FALSE)</f>
        <v>No</v>
      </c>
      <c r="V4103" s="2">
        <f>IFERROR(VLOOKUP(LEFT(F4103,10),'Find Purchase Orders'!B:J,9,FALSE),"")</f>
        <v>44791</v>
      </c>
      <c r="W4103" s="25" t="s">
        <v>7261</v>
      </c>
    </row>
    <row r="4104" spans="1:23" hidden="1">
      <c r="A4104" s="25" t="s">
        <v>7261</v>
      </c>
      <c r="B4104" s="25" t="s">
        <v>7479</v>
      </c>
      <c r="C4104" s="25" t="s">
        <v>7264</v>
      </c>
      <c r="D4104" s="25" t="s">
        <v>5879</v>
      </c>
      <c r="E4104" s="25" t="s">
        <v>7481</v>
      </c>
      <c r="F4104" s="25" t="s">
        <v>16649</v>
      </c>
      <c r="G4104" s="25" t="s">
        <v>9520</v>
      </c>
      <c r="H4104" s="21">
        <v>339</v>
      </c>
      <c r="I4104" s="25" t="s">
        <v>7287</v>
      </c>
      <c r="J4104" s="25" t="s">
        <v>7288</v>
      </c>
      <c r="K4104" s="25" t="s">
        <v>7262</v>
      </c>
      <c r="L4104" s="25" t="s">
        <v>7259</v>
      </c>
      <c r="M4104" s="21">
        <v>339</v>
      </c>
      <c r="N4104" s="22">
        <v>0</v>
      </c>
      <c r="O4104" s="21">
        <v>339</v>
      </c>
      <c r="P4104" s="21">
        <v>39</v>
      </c>
      <c r="Q4104" s="25" t="s">
        <v>7484</v>
      </c>
      <c r="R4104" s="1" t="str">
        <f t="shared" si="74"/>
        <v>ST10027</v>
      </c>
      <c r="S4104" t="str">
        <f>VLOOKUP(R4104,Data!$C$2:$D$261,2,0)</f>
        <v>Glynnwood</v>
      </c>
      <c r="T4104">
        <f>COUNTIF('Feb 2022'!A:A,D4104)+COUNTIF('Mar 2022'!A:A,D4104)+COUNTIF('Apr 2022'!A:A,D4104)+COUNTIF('May 2022'!A:A,D4104)+COUNTIF('June 2022'!A:A,D4104)+COUNTIF('July 2022'!A:A,D4104)+COUNTIF('Aug 2022'!A:A,D4104)+COUNTIF('Sep 2022'!A:A,D4104)+COUNTIF('Oct 2022'!A:A,D4104)+COUNTIF('Dec 2022'!A:A,D4104)</f>
        <v>1</v>
      </c>
      <c r="U4104" t="str">
        <f>VLOOKUP(Q4104,'Capital Lookup'!A:B,2,FALSE)</f>
        <v>No</v>
      </c>
      <c r="V4104" s="2">
        <f>IFERROR(VLOOKUP(LEFT(F4104,10),'Find Purchase Orders'!B:J,9,FALSE),"")</f>
        <v>44791</v>
      </c>
      <c r="W4104" s="25" t="s">
        <v>7261</v>
      </c>
    </row>
    <row r="4105" spans="1:23" hidden="1">
      <c r="A4105" s="25" t="s">
        <v>11215</v>
      </c>
      <c r="B4105" s="25" t="s">
        <v>7466</v>
      </c>
      <c r="C4105" s="25" t="s">
        <v>7254</v>
      </c>
      <c r="D4105" s="25" t="s">
        <v>5880</v>
      </c>
      <c r="E4105" s="25" t="s">
        <v>7500</v>
      </c>
      <c r="F4105" s="25" t="s">
        <v>16650</v>
      </c>
      <c r="G4105" s="25" t="s">
        <v>16651</v>
      </c>
      <c r="H4105" s="21">
        <v>864.45</v>
      </c>
      <c r="I4105" s="25" t="s">
        <v>7287</v>
      </c>
      <c r="J4105" s="25" t="s">
        <v>7288</v>
      </c>
      <c r="K4105" s="25" t="s">
        <v>7579</v>
      </c>
      <c r="L4105" s="25" t="s">
        <v>8156</v>
      </c>
      <c r="M4105" s="21">
        <v>864.45</v>
      </c>
      <c r="N4105" s="22">
        <v>0</v>
      </c>
      <c r="O4105" s="21">
        <v>864.45</v>
      </c>
      <c r="P4105" s="21">
        <v>99.45</v>
      </c>
      <c r="Q4105" s="25" t="s">
        <v>16652</v>
      </c>
      <c r="R4105" s="1" t="str">
        <f t="shared" si="74"/>
        <v>ST10052</v>
      </c>
      <c r="S4105" t="str">
        <f>VLOOKUP(R4105,Data!$C$2:$D$261,2,0)</f>
        <v>Portobello</v>
      </c>
      <c r="T4105">
        <f>COUNTIF('Feb 2022'!A:A,D4105)+COUNTIF('Mar 2022'!A:A,D4105)+COUNTIF('Apr 2022'!A:A,D4105)+COUNTIF('May 2022'!A:A,D4105)+COUNTIF('June 2022'!A:A,D4105)+COUNTIF('July 2022'!A:A,D4105)+COUNTIF('Aug 2022'!A:A,D4105)+COUNTIF('Sep 2022'!A:A,D4105)+COUNTIF('Oct 2022'!A:A,D4105)+COUNTIF('Dec 2022'!A:A,D4105)</f>
        <v>1</v>
      </c>
      <c r="U4105" t="str">
        <f>VLOOKUP(Q4105,'Capital Lookup'!A:B,2,FALSE)</f>
        <v>No</v>
      </c>
      <c r="V4105" s="2">
        <f>IFERROR(VLOOKUP(LEFT(F4105,10),'Find Purchase Orders'!B:J,9,FALSE),"")</f>
        <v>44791</v>
      </c>
      <c r="W4105" s="25" t="s">
        <v>7261</v>
      </c>
    </row>
    <row r="4106" spans="1:23" hidden="1">
      <c r="A4106" s="25" t="s">
        <v>7478</v>
      </c>
      <c r="B4106" s="25" t="s">
        <v>8957</v>
      </c>
      <c r="C4106" s="25" t="s">
        <v>7587</v>
      </c>
      <c r="D4106" s="25" t="s">
        <v>16653</v>
      </c>
      <c r="E4106" s="25" t="s">
        <v>7492</v>
      </c>
      <c r="F4106" s="25" t="s">
        <v>16654</v>
      </c>
      <c r="G4106" s="25" t="s">
        <v>16655</v>
      </c>
      <c r="H4106" s="21">
        <v>30114.5</v>
      </c>
      <c r="I4106" s="25" t="s">
        <v>7296</v>
      </c>
      <c r="J4106" s="25" t="s">
        <v>7288</v>
      </c>
      <c r="K4106" s="25" t="s">
        <v>7495</v>
      </c>
      <c r="L4106" s="25" t="s">
        <v>7496</v>
      </c>
      <c r="M4106" s="21">
        <v>30114.5</v>
      </c>
      <c r="N4106" s="21">
        <v>30114.5</v>
      </c>
      <c r="O4106" s="21">
        <v>0</v>
      </c>
      <c r="P4106" s="21">
        <v>30114.5</v>
      </c>
      <c r="Q4106" s="25" t="s">
        <v>9801</v>
      </c>
      <c r="R4106" s="1" t="str">
        <f t="shared" si="74"/>
        <v>ST10143</v>
      </c>
      <c r="S4106" t="str">
        <f>VLOOKUP(R4106,Data!$C$2:$D$261,2,0)</f>
        <v>Northridge</v>
      </c>
      <c r="T4106">
        <f>COUNTIF('Feb 2022'!A:A,D4106)+COUNTIF('Mar 2022'!A:A,D4106)+COUNTIF('Apr 2022'!A:A,D4106)+COUNTIF('May 2022'!A:A,D4106)+COUNTIF('June 2022'!A:A,D4106)+COUNTIF('July 2022'!A:A,D4106)+COUNTIF('Aug 2022'!A:A,D4106)+COUNTIF('Sep 2022'!A:A,D4106)+COUNTIF('Oct 2022'!A:A,D4106)+COUNTIF('Dec 2022'!A:A,D4106)</f>
        <v>0</v>
      </c>
      <c r="U4106" t="str">
        <f>VLOOKUP(Q4106,'Capital Lookup'!A:B,2,FALSE)</f>
        <v>No</v>
      </c>
      <c r="V4106" s="2">
        <f>IFERROR(VLOOKUP(LEFT(F4106,10),'Find Purchase Orders'!B:J,9,FALSE),"")</f>
        <v>44792</v>
      </c>
      <c r="W4106" s="25" t="s">
        <v>7261</v>
      </c>
    </row>
    <row r="4107" spans="1:23" hidden="1">
      <c r="A4107" s="25" t="s">
        <v>7261</v>
      </c>
      <c r="B4107" s="25" t="s">
        <v>9929</v>
      </c>
      <c r="C4107" s="25" t="s">
        <v>7264</v>
      </c>
      <c r="D4107" s="25" t="s">
        <v>5881</v>
      </c>
      <c r="E4107" s="25" t="s">
        <v>8443</v>
      </c>
      <c r="F4107" s="25" t="s">
        <v>16656</v>
      </c>
      <c r="G4107" s="25" t="s">
        <v>16657</v>
      </c>
      <c r="H4107" s="21">
        <v>840</v>
      </c>
      <c r="I4107" s="25" t="s">
        <v>7287</v>
      </c>
      <c r="J4107" s="25" t="s">
        <v>7288</v>
      </c>
      <c r="K4107" s="25" t="s">
        <v>7640</v>
      </c>
      <c r="L4107" s="25" t="s">
        <v>7763</v>
      </c>
      <c r="M4107" s="21">
        <v>840</v>
      </c>
      <c r="N4107" s="22">
        <v>0</v>
      </c>
      <c r="O4107" s="21">
        <v>840</v>
      </c>
      <c r="P4107" s="21">
        <v>40</v>
      </c>
      <c r="Q4107" s="25" t="s">
        <v>12499</v>
      </c>
      <c r="R4107" s="1" t="str">
        <f t="shared" si="74"/>
        <v>ST10057</v>
      </c>
      <c r="S4107" t="str">
        <f>VLOOKUP(R4107,Data!$C$2:$D$261,2,0)</f>
        <v>Parkwood Court</v>
      </c>
      <c r="T4107">
        <f>COUNTIF('Feb 2022'!A:A,D4107)+COUNTIF('Mar 2022'!A:A,D4107)+COUNTIF('Apr 2022'!A:A,D4107)+COUNTIF('May 2022'!A:A,D4107)+COUNTIF('June 2022'!A:A,D4107)+COUNTIF('July 2022'!A:A,D4107)+COUNTIF('Aug 2022'!A:A,D4107)+COUNTIF('Sep 2022'!A:A,D4107)+COUNTIF('Oct 2022'!A:A,D4107)+COUNTIF('Dec 2022'!A:A,D4107)</f>
        <v>1</v>
      </c>
      <c r="U4107" t="str">
        <f>VLOOKUP(Q4107,'Capital Lookup'!A:B,2,FALSE)</f>
        <v>No</v>
      </c>
      <c r="V4107" s="2">
        <f>IFERROR(VLOOKUP(LEFT(F4107,10),'Find Purchase Orders'!B:J,9,FALSE),"")</f>
        <v>44789</v>
      </c>
      <c r="W4107" s="25" t="s">
        <v>7261</v>
      </c>
    </row>
    <row r="4108" spans="1:23" hidden="1">
      <c r="A4108" s="25" t="s">
        <v>7269</v>
      </c>
      <c r="B4108" s="25" t="s">
        <v>8013</v>
      </c>
      <c r="C4108" s="25" t="s">
        <v>7271</v>
      </c>
      <c r="D4108" s="25" t="s">
        <v>16658</v>
      </c>
      <c r="E4108" s="25" t="s">
        <v>7492</v>
      </c>
      <c r="F4108" s="25" t="s">
        <v>16659</v>
      </c>
      <c r="G4108" s="25" t="s">
        <v>16660</v>
      </c>
      <c r="H4108" s="21">
        <v>3467.97</v>
      </c>
      <c r="I4108" s="25" t="s">
        <v>7296</v>
      </c>
      <c r="J4108" s="25" t="s">
        <v>7288</v>
      </c>
      <c r="K4108" s="25" t="s">
        <v>7495</v>
      </c>
      <c r="L4108" s="25" t="s">
        <v>7808</v>
      </c>
      <c r="M4108" s="21">
        <v>3467.97</v>
      </c>
      <c r="N4108" s="21">
        <v>3467.97</v>
      </c>
      <c r="O4108" s="21">
        <v>0</v>
      </c>
      <c r="P4108" s="21">
        <v>3467.97</v>
      </c>
      <c r="Q4108" s="25" t="s">
        <v>8017</v>
      </c>
      <c r="R4108" s="1" t="str">
        <f t="shared" si="74"/>
        <v>ST10168</v>
      </c>
      <c r="S4108" t="str">
        <f>VLOOKUP(R4108,Data!$C$2:$D$261,2,0)</f>
        <v>Westside</v>
      </c>
      <c r="T4108">
        <f>COUNTIF('Feb 2022'!A:A,D4108)+COUNTIF('Mar 2022'!A:A,D4108)+COUNTIF('Apr 2022'!A:A,D4108)+COUNTIF('May 2022'!A:A,D4108)+COUNTIF('June 2022'!A:A,D4108)+COUNTIF('July 2022'!A:A,D4108)+COUNTIF('Aug 2022'!A:A,D4108)+COUNTIF('Sep 2022'!A:A,D4108)+COUNTIF('Oct 2022'!A:A,D4108)+COUNTIF('Dec 2022'!A:A,D4108)</f>
        <v>0</v>
      </c>
      <c r="U4108" t="str">
        <f>VLOOKUP(Q4108,'Capital Lookup'!A:B,2,FALSE)</f>
        <v>Yes</v>
      </c>
      <c r="V4108" s="2">
        <f>IFERROR(VLOOKUP(LEFT(F4108,10),'Find Purchase Orders'!B:J,9,FALSE),"")</f>
        <v>44791</v>
      </c>
      <c r="W4108" s="25" t="s">
        <v>7261</v>
      </c>
    </row>
    <row r="4109" spans="1:23" hidden="1">
      <c r="A4109" s="25" t="s">
        <v>7269</v>
      </c>
      <c r="B4109" s="25" t="s">
        <v>8013</v>
      </c>
      <c r="C4109" s="25" t="s">
        <v>7271</v>
      </c>
      <c r="D4109" s="25" t="s">
        <v>16658</v>
      </c>
      <c r="E4109" s="25" t="s">
        <v>7492</v>
      </c>
      <c r="F4109" s="25" t="s">
        <v>16661</v>
      </c>
      <c r="G4109" s="25" t="s">
        <v>16662</v>
      </c>
      <c r="H4109" s="21">
        <v>113</v>
      </c>
      <c r="I4109" s="25" t="s">
        <v>7296</v>
      </c>
      <c r="J4109" s="25" t="s">
        <v>7288</v>
      </c>
      <c r="K4109" s="25" t="s">
        <v>7495</v>
      </c>
      <c r="L4109" s="25" t="s">
        <v>7808</v>
      </c>
      <c r="M4109" s="21">
        <v>113</v>
      </c>
      <c r="N4109" s="21">
        <v>113</v>
      </c>
      <c r="O4109" s="21">
        <v>0</v>
      </c>
      <c r="P4109" s="21">
        <v>113</v>
      </c>
      <c r="Q4109" s="25" t="s">
        <v>8017</v>
      </c>
      <c r="R4109" s="1" t="str">
        <f t="shared" si="74"/>
        <v>ST10168</v>
      </c>
      <c r="S4109" t="str">
        <f>VLOOKUP(R4109,Data!$C$2:$D$261,2,0)</f>
        <v>Westside</v>
      </c>
      <c r="T4109">
        <f>COUNTIF('Feb 2022'!A:A,D4109)+COUNTIF('Mar 2022'!A:A,D4109)+COUNTIF('Apr 2022'!A:A,D4109)+COUNTIF('May 2022'!A:A,D4109)+COUNTIF('June 2022'!A:A,D4109)+COUNTIF('July 2022'!A:A,D4109)+COUNTIF('Aug 2022'!A:A,D4109)+COUNTIF('Sep 2022'!A:A,D4109)+COUNTIF('Oct 2022'!A:A,D4109)+COUNTIF('Dec 2022'!A:A,D4109)</f>
        <v>0</v>
      </c>
      <c r="U4109" t="str">
        <f>VLOOKUP(Q4109,'Capital Lookup'!A:B,2,FALSE)</f>
        <v>Yes</v>
      </c>
      <c r="V4109" s="2">
        <f>IFERROR(VLOOKUP(LEFT(F4109,10),'Find Purchase Orders'!B:J,9,FALSE),"")</f>
        <v>44791</v>
      </c>
      <c r="W4109" s="25" t="s">
        <v>7261</v>
      </c>
    </row>
    <row r="4110" spans="1:23" hidden="1">
      <c r="A4110" s="25" t="s">
        <v>7261</v>
      </c>
      <c r="B4110" s="25" t="s">
        <v>9727</v>
      </c>
      <c r="C4110" s="25" t="s">
        <v>7264</v>
      </c>
      <c r="D4110" s="25" t="s">
        <v>5882</v>
      </c>
      <c r="E4110" s="25" t="s">
        <v>9729</v>
      </c>
      <c r="F4110" s="25" t="s">
        <v>16663</v>
      </c>
      <c r="G4110" s="25" t="s">
        <v>12907</v>
      </c>
      <c r="H4110" s="21">
        <v>2219.2600000000002</v>
      </c>
      <c r="I4110" s="25" t="s">
        <v>7296</v>
      </c>
      <c r="J4110" s="25" t="s">
        <v>7288</v>
      </c>
      <c r="K4110" s="25" t="s">
        <v>7262</v>
      </c>
      <c r="L4110" s="25" t="s">
        <v>7259</v>
      </c>
      <c r="M4110" s="21">
        <v>2219.2600000000002</v>
      </c>
      <c r="N4110" s="21">
        <v>1638.23</v>
      </c>
      <c r="O4110" s="21">
        <v>581.03</v>
      </c>
      <c r="P4110" s="21">
        <v>2219.2600000000002</v>
      </c>
      <c r="Q4110" s="25" t="s">
        <v>9732</v>
      </c>
      <c r="R4110" s="1" t="str">
        <f t="shared" si="74"/>
        <v>ST10013</v>
      </c>
      <c r="S4110" t="str">
        <f>VLOOKUP(R4110,Data!$C$2:$D$261,2,0)</f>
        <v>Bough Beeches Place</v>
      </c>
      <c r="T4110">
        <f>COUNTIF('Feb 2022'!A:A,D4110)+COUNTIF('Mar 2022'!A:A,D4110)+COUNTIF('Apr 2022'!A:A,D4110)+COUNTIF('May 2022'!A:A,D4110)+COUNTIF('June 2022'!A:A,D4110)+COUNTIF('July 2022'!A:A,D4110)+COUNTIF('Aug 2022'!A:A,D4110)+COUNTIF('Sep 2022'!A:A,D4110)+COUNTIF('Oct 2022'!A:A,D4110)+COUNTIF('Dec 2022'!A:A,D4110)</f>
        <v>1</v>
      </c>
      <c r="U4110" t="str">
        <f>VLOOKUP(Q4110,'Capital Lookup'!A:B,2,FALSE)</f>
        <v>No</v>
      </c>
      <c r="V4110" s="2">
        <f>IFERROR(VLOOKUP(LEFT(F4110,10),'Find Purchase Orders'!B:J,9,FALSE),"")</f>
        <v>44791</v>
      </c>
      <c r="W4110" s="25" t="s">
        <v>7261</v>
      </c>
    </row>
    <row r="4111" spans="1:23" hidden="1">
      <c r="A4111" s="25" t="s">
        <v>7261</v>
      </c>
      <c r="B4111" s="25" t="s">
        <v>7662</v>
      </c>
      <c r="C4111" s="25" t="s">
        <v>7264</v>
      </c>
      <c r="D4111" s="25" t="s">
        <v>5892</v>
      </c>
      <c r="E4111" s="25" t="s">
        <v>8443</v>
      </c>
      <c r="F4111" s="25" t="s">
        <v>16664</v>
      </c>
      <c r="G4111" s="25" t="s">
        <v>16665</v>
      </c>
      <c r="H4111" s="21">
        <v>3588.15</v>
      </c>
      <c r="I4111" s="25" t="s">
        <v>7287</v>
      </c>
      <c r="J4111" s="25" t="s">
        <v>7288</v>
      </c>
      <c r="K4111" s="25" t="s">
        <v>8155</v>
      </c>
      <c r="L4111" s="25" t="s">
        <v>8697</v>
      </c>
      <c r="M4111" s="21">
        <v>3588.15</v>
      </c>
      <c r="N4111" s="22">
        <v>0</v>
      </c>
      <c r="O4111" s="21">
        <v>3588.15</v>
      </c>
      <c r="P4111" s="21">
        <v>384.45</v>
      </c>
      <c r="Q4111" s="25" t="s">
        <v>12704</v>
      </c>
      <c r="R4111" s="1" t="str">
        <f t="shared" si="74"/>
        <v>ST10055</v>
      </c>
      <c r="S4111" t="str">
        <f>VLOOKUP(R4111,Data!$C$2:$D$261,2,0)</f>
        <v>Hollyburn House</v>
      </c>
      <c r="T4111">
        <f>COUNTIF('Feb 2022'!A:A,D4111)+COUNTIF('Mar 2022'!A:A,D4111)+COUNTIF('Apr 2022'!A:A,D4111)+COUNTIF('May 2022'!A:A,D4111)+COUNTIF('June 2022'!A:A,D4111)+COUNTIF('July 2022'!A:A,D4111)+COUNTIF('Aug 2022'!A:A,D4111)+COUNTIF('Sep 2022'!A:A,D4111)+COUNTIF('Oct 2022'!A:A,D4111)+COUNTIF('Dec 2022'!A:A,D4111)</f>
        <v>1</v>
      </c>
      <c r="U4111" t="str">
        <f>VLOOKUP(Q4111,'Capital Lookup'!A:B,2,FALSE)</f>
        <v>No</v>
      </c>
      <c r="V4111" s="2">
        <f>IFERROR(VLOOKUP(LEFT(F4111,10),'Find Purchase Orders'!B:J,9,FALSE),"")</f>
        <v>44795</v>
      </c>
      <c r="W4111" s="25" t="s">
        <v>7261</v>
      </c>
    </row>
    <row r="4112" spans="1:23" hidden="1">
      <c r="A4112" s="25" t="s">
        <v>7261</v>
      </c>
      <c r="B4112" s="25" t="s">
        <v>7662</v>
      </c>
      <c r="C4112" s="25" t="s">
        <v>7264</v>
      </c>
      <c r="D4112" s="25" t="s">
        <v>5892</v>
      </c>
      <c r="E4112" s="25" t="s">
        <v>8443</v>
      </c>
      <c r="F4112" s="25" t="s">
        <v>16666</v>
      </c>
      <c r="G4112" s="25" t="s">
        <v>16667</v>
      </c>
      <c r="H4112" s="21">
        <v>862.4</v>
      </c>
      <c r="I4112" s="25" t="s">
        <v>7287</v>
      </c>
      <c r="J4112" s="25" t="s">
        <v>7288</v>
      </c>
      <c r="K4112" s="25" t="s">
        <v>8155</v>
      </c>
      <c r="L4112" s="25" t="s">
        <v>8697</v>
      </c>
      <c r="M4112" s="21">
        <v>862.4</v>
      </c>
      <c r="N4112" s="22">
        <v>0</v>
      </c>
      <c r="O4112" s="21">
        <v>862.4</v>
      </c>
      <c r="P4112" s="21">
        <v>92.4</v>
      </c>
      <c r="Q4112" s="25" t="s">
        <v>12704</v>
      </c>
      <c r="R4112" s="1" t="str">
        <f t="shared" si="74"/>
        <v>ST10055</v>
      </c>
      <c r="S4112" t="str">
        <f>VLOOKUP(R4112,Data!$C$2:$D$261,2,0)</f>
        <v>Hollyburn House</v>
      </c>
      <c r="T4112">
        <f>COUNTIF('Feb 2022'!A:A,D4112)+COUNTIF('Mar 2022'!A:A,D4112)+COUNTIF('Apr 2022'!A:A,D4112)+COUNTIF('May 2022'!A:A,D4112)+COUNTIF('June 2022'!A:A,D4112)+COUNTIF('July 2022'!A:A,D4112)+COUNTIF('Aug 2022'!A:A,D4112)+COUNTIF('Sep 2022'!A:A,D4112)+COUNTIF('Oct 2022'!A:A,D4112)+COUNTIF('Dec 2022'!A:A,D4112)</f>
        <v>1</v>
      </c>
      <c r="U4112" t="str">
        <f>VLOOKUP(Q4112,'Capital Lookup'!A:B,2,FALSE)</f>
        <v>No</v>
      </c>
      <c r="V4112" s="2">
        <f>IFERROR(VLOOKUP(LEFT(F4112,10),'Find Purchase Orders'!B:J,9,FALSE),"")</f>
        <v>44795</v>
      </c>
      <c r="W4112" s="25" t="s">
        <v>7261</v>
      </c>
    </row>
    <row r="4113" spans="1:23" hidden="1">
      <c r="A4113" s="25" t="s">
        <v>7261</v>
      </c>
      <c r="B4113" s="25" t="s">
        <v>7662</v>
      </c>
      <c r="C4113" s="25" t="s">
        <v>7264</v>
      </c>
      <c r="D4113" s="25" t="s">
        <v>5892</v>
      </c>
      <c r="E4113" s="25" t="s">
        <v>8443</v>
      </c>
      <c r="F4113" s="25" t="s">
        <v>16668</v>
      </c>
      <c r="G4113" s="25" t="s">
        <v>16665</v>
      </c>
      <c r="H4113" s="21">
        <v>2721.6</v>
      </c>
      <c r="I4113" s="25" t="s">
        <v>7296</v>
      </c>
      <c r="J4113" s="25" t="s">
        <v>7288</v>
      </c>
      <c r="K4113" s="25" t="s">
        <v>8155</v>
      </c>
      <c r="L4113" s="25" t="s">
        <v>8697</v>
      </c>
      <c r="M4113" s="21">
        <v>2721.6</v>
      </c>
      <c r="N4113" s="21">
        <v>2721.6</v>
      </c>
      <c r="O4113" s="21">
        <v>0</v>
      </c>
      <c r="P4113" s="21">
        <v>2721.6</v>
      </c>
      <c r="Q4113" s="25" t="s">
        <v>12704</v>
      </c>
      <c r="R4113" s="1" t="str">
        <f t="shared" si="74"/>
        <v>ST10055</v>
      </c>
      <c r="S4113" t="str">
        <f>VLOOKUP(R4113,Data!$C$2:$D$261,2,0)</f>
        <v>Hollyburn House</v>
      </c>
      <c r="T4113">
        <f>COUNTIF('Feb 2022'!A:A,D4113)+COUNTIF('Mar 2022'!A:A,D4113)+COUNTIF('Apr 2022'!A:A,D4113)+COUNTIF('May 2022'!A:A,D4113)+COUNTIF('June 2022'!A:A,D4113)+COUNTIF('July 2022'!A:A,D4113)+COUNTIF('Aug 2022'!A:A,D4113)+COUNTIF('Sep 2022'!A:A,D4113)+COUNTIF('Oct 2022'!A:A,D4113)+COUNTIF('Dec 2022'!A:A,D4113)</f>
        <v>1</v>
      </c>
      <c r="U4113" t="str">
        <f>VLOOKUP(Q4113,'Capital Lookup'!A:B,2,FALSE)</f>
        <v>No</v>
      </c>
      <c r="V4113" s="2">
        <f>IFERROR(VLOOKUP(LEFT(F4113,10),'Find Purchase Orders'!B:J,9,FALSE),"")</f>
        <v>44795</v>
      </c>
      <c r="W4113" s="25" t="s">
        <v>7261</v>
      </c>
    </row>
    <row r="4114" spans="1:23" hidden="1">
      <c r="A4114" s="25" t="s">
        <v>7261</v>
      </c>
      <c r="B4114" s="25" t="s">
        <v>7662</v>
      </c>
      <c r="C4114" s="25" t="s">
        <v>7264</v>
      </c>
      <c r="D4114" s="25" t="s">
        <v>5892</v>
      </c>
      <c r="E4114" s="25" t="s">
        <v>8443</v>
      </c>
      <c r="F4114" s="25" t="s">
        <v>16669</v>
      </c>
      <c r="G4114" s="25" t="s">
        <v>16670</v>
      </c>
      <c r="H4114" s="21">
        <v>4473.28</v>
      </c>
      <c r="I4114" s="25" t="s">
        <v>7296</v>
      </c>
      <c r="J4114" s="25" t="s">
        <v>7288</v>
      </c>
      <c r="K4114" s="25" t="s">
        <v>8155</v>
      </c>
      <c r="L4114" s="25" t="s">
        <v>8697</v>
      </c>
      <c r="M4114" s="21">
        <v>4473.28</v>
      </c>
      <c r="N4114" s="21">
        <v>4193.7</v>
      </c>
      <c r="O4114" s="21">
        <v>279.58</v>
      </c>
      <c r="P4114" s="21">
        <v>4473.28</v>
      </c>
      <c r="Q4114" s="25" t="s">
        <v>12704</v>
      </c>
      <c r="R4114" s="1" t="str">
        <f t="shared" si="74"/>
        <v>ST10055</v>
      </c>
      <c r="S4114" t="str">
        <f>VLOOKUP(R4114,Data!$C$2:$D$261,2,0)</f>
        <v>Hollyburn House</v>
      </c>
      <c r="T4114">
        <f>COUNTIF('Feb 2022'!A:A,D4114)+COUNTIF('Mar 2022'!A:A,D4114)+COUNTIF('Apr 2022'!A:A,D4114)+COUNTIF('May 2022'!A:A,D4114)+COUNTIF('June 2022'!A:A,D4114)+COUNTIF('July 2022'!A:A,D4114)+COUNTIF('Aug 2022'!A:A,D4114)+COUNTIF('Sep 2022'!A:A,D4114)+COUNTIF('Oct 2022'!A:A,D4114)+COUNTIF('Dec 2022'!A:A,D4114)</f>
        <v>1</v>
      </c>
      <c r="U4114" t="str">
        <f>VLOOKUP(Q4114,'Capital Lookup'!A:B,2,FALSE)</f>
        <v>No</v>
      </c>
      <c r="V4114" s="2">
        <f>IFERROR(VLOOKUP(LEFT(F4114,10),'Find Purchase Orders'!B:J,9,FALSE),"")</f>
        <v>44795</v>
      </c>
      <c r="W4114" s="25" t="s">
        <v>7261</v>
      </c>
    </row>
    <row r="4115" spans="1:23" hidden="1">
      <c r="A4115" s="25" t="s">
        <v>8607</v>
      </c>
      <c r="B4115" s="25" t="s">
        <v>9044</v>
      </c>
      <c r="C4115" s="25"/>
      <c r="D4115" s="25" t="s">
        <v>16671</v>
      </c>
      <c r="E4115" s="25" t="s">
        <v>9046</v>
      </c>
      <c r="F4115" s="25" t="s">
        <v>16672</v>
      </c>
      <c r="G4115" s="25" t="s">
        <v>16673</v>
      </c>
      <c r="H4115" s="21">
        <v>1130</v>
      </c>
      <c r="I4115" s="25" t="s">
        <v>7296</v>
      </c>
      <c r="J4115" s="25" t="s">
        <v>7288</v>
      </c>
      <c r="K4115" s="25" t="s">
        <v>7258</v>
      </c>
      <c r="L4115" s="25" t="s">
        <v>7259</v>
      </c>
      <c r="M4115" s="21">
        <v>1130</v>
      </c>
      <c r="N4115" s="21">
        <v>1130</v>
      </c>
      <c r="O4115" s="21">
        <v>0</v>
      </c>
      <c r="P4115" s="21">
        <v>1130</v>
      </c>
      <c r="Q4115" s="25" t="s">
        <v>9049</v>
      </c>
      <c r="R4115" s="1" t="str">
        <f t="shared" si="74"/>
        <v>ST10398</v>
      </c>
      <c r="S4115" t="e">
        <f>VLOOKUP(R4115,Data!$C$2:$D$261,2,0)</f>
        <v>#N/A</v>
      </c>
      <c r="T4115">
        <f>COUNTIF('Feb 2022'!A:A,D4115)+COUNTIF('Mar 2022'!A:A,D4115)+COUNTIF('Apr 2022'!A:A,D4115)+COUNTIF('May 2022'!A:A,D4115)+COUNTIF('June 2022'!A:A,D4115)+COUNTIF('July 2022'!A:A,D4115)+COUNTIF('Aug 2022'!A:A,D4115)+COUNTIF('Sep 2022'!A:A,D4115)+COUNTIF('Oct 2022'!A:A,D4115)+COUNTIF('Dec 2022'!A:A,D4115)</f>
        <v>0</v>
      </c>
      <c r="U4115" t="str">
        <f>VLOOKUP(Q4115,'Capital Lookup'!A:B,2,FALSE)</f>
        <v>Yes</v>
      </c>
      <c r="V4115" s="2">
        <f>IFERROR(VLOOKUP(LEFT(F4115,10),'Find Purchase Orders'!B:J,9,FALSE),"")</f>
        <v>44792</v>
      </c>
      <c r="W4115" s="25" t="s">
        <v>7261</v>
      </c>
    </row>
    <row r="4116" spans="1:23" hidden="1">
      <c r="A4116" s="25" t="s">
        <v>8607</v>
      </c>
      <c r="B4116" s="25" t="s">
        <v>9044</v>
      </c>
      <c r="C4116" s="25"/>
      <c r="D4116" s="25" t="s">
        <v>16671</v>
      </c>
      <c r="E4116" s="25" t="s">
        <v>9046</v>
      </c>
      <c r="F4116" s="25" t="s">
        <v>16674</v>
      </c>
      <c r="G4116" s="25" t="s">
        <v>16675</v>
      </c>
      <c r="H4116" s="21">
        <v>280.33</v>
      </c>
      <c r="I4116" s="25" t="s">
        <v>7296</v>
      </c>
      <c r="J4116" s="25" t="s">
        <v>7288</v>
      </c>
      <c r="K4116" s="25" t="s">
        <v>7258</v>
      </c>
      <c r="L4116" s="25" t="s">
        <v>7259</v>
      </c>
      <c r="M4116" s="21">
        <v>280.33</v>
      </c>
      <c r="N4116" s="21">
        <v>280.33</v>
      </c>
      <c r="O4116" s="21">
        <v>0</v>
      </c>
      <c r="P4116" s="21">
        <v>280.33</v>
      </c>
      <c r="Q4116" s="25" t="s">
        <v>9049</v>
      </c>
      <c r="R4116" s="1" t="str">
        <f t="shared" si="74"/>
        <v>ST10398</v>
      </c>
      <c r="S4116" t="e">
        <f>VLOOKUP(R4116,Data!$C$2:$D$261,2,0)</f>
        <v>#N/A</v>
      </c>
      <c r="T4116">
        <f>COUNTIF('Feb 2022'!A:A,D4116)+COUNTIF('Mar 2022'!A:A,D4116)+COUNTIF('Apr 2022'!A:A,D4116)+COUNTIF('May 2022'!A:A,D4116)+COUNTIF('June 2022'!A:A,D4116)+COUNTIF('July 2022'!A:A,D4116)+COUNTIF('Aug 2022'!A:A,D4116)+COUNTIF('Sep 2022'!A:A,D4116)+COUNTIF('Oct 2022'!A:A,D4116)+COUNTIF('Dec 2022'!A:A,D4116)</f>
        <v>0</v>
      </c>
      <c r="U4116" t="str">
        <f>VLOOKUP(Q4116,'Capital Lookup'!A:B,2,FALSE)</f>
        <v>Yes</v>
      </c>
      <c r="V4116" s="2">
        <f>IFERROR(VLOOKUP(LEFT(F4116,10),'Find Purchase Orders'!B:J,9,FALSE),"")</f>
        <v>44792</v>
      </c>
      <c r="W4116" s="25" t="s">
        <v>7261</v>
      </c>
    </row>
    <row r="4117" spans="1:23" hidden="1">
      <c r="A4117" s="25" t="s">
        <v>8607</v>
      </c>
      <c r="B4117" s="25" t="s">
        <v>9044</v>
      </c>
      <c r="C4117" s="25"/>
      <c r="D4117" s="25" t="s">
        <v>16671</v>
      </c>
      <c r="E4117" s="25" t="s">
        <v>9046</v>
      </c>
      <c r="F4117" s="25" t="s">
        <v>16676</v>
      </c>
      <c r="G4117" s="25" t="s">
        <v>16677</v>
      </c>
      <c r="H4117" s="21">
        <v>2788.23</v>
      </c>
      <c r="I4117" s="25" t="s">
        <v>7296</v>
      </c>
      <c r="J4117" s="25" t="s">
        <v>7288</v>
      </c>
      <c r="K4117" s="25" t="s">
        <v>7262</v>
      </c>
      <c r="L4117" s="25" t="s">
        <v>7259</v>
      </c>
      <c r="M4117" s="21">
        <v>2788.23</v>
      </c>
      <c r="N4117" s="21">
        <v>2788.23</v>
      </c>
      <c r="O4117" s="21">
        <v>0</v>
      </c>
      <c r="P4117" s="21">
        <v>2788.23</v>
      </c>
      <c r="Q4117" s="25" t="s">
        <v>9049</v>
      </c>
      <c r="R4117" s="1" t="str">
        <f t="shared" si="74"/>
        <v>ST10398</v>
      </c>
      <c r="S4117" t="e">
        <f>VLOOKUP(R4117,Data!$C$2:$D$261,2,0)</f>
        <v>#N/A</v>
      </c>
      <c r="T4117">
        <f>COUNTIF('Feb 2022'!A:A,D4117)+COUNTIF('Mar 2022'!A:A,D4117)+COUNTIF('Apr 2022'!A:A,D4117)+COUNTIF('May 2022'!A:A,D4117)+COUNTIF('June 2022'!A:A,D4117)+COUNTIF('July 2022'!A:A,D4117)+COUNTIF('Aug 2022'!A:A,D4117)+COUNTIF('Sep 2022'!A:A,D4117)+COUNTIF('Oct 2022'!A:A,D4117)+COUNTIF('Dec 2022'!A:A,D4117)</f>
        <v>0</v>
      </c>
      <c r="U4117" t="str">
        <f>VLOOKUP(Q4117,'Capital Lookup'!A:B,2,FALSE)</f>
        <v>Yes</v>
      </c>
      <c r="V4117" s="2">
        <f>IFERROR(VLOOKUP(LEFT(F4117,10),'Find Purchase Orders'!B:J,9,FALSE),"")</f>
        <v>44792</v>
      </c>
      <c r="W4117" s="25" t="s">
        <v>7261</v>
      </c>
    </row>
    <row r="4118" spans="1:23" hidden="1">
      <c r="A4118" s="25" t="s">
        <v>8607</v>
      </c>
      <c r="B4118" s="25" t="s">
        <v>9044</v>
      </c>
      <c r="C4118" s="25"/>
      <c r="D4118" s="25" t="s">
        <v>16671</v>
      </c>
      <c r="E4118" s="25" t="s">
        <v>9046</v>
      </c>
      <c r="F4118" s="25" t="s">
        <v>16678</v>
      </c>
      <c r="G4118" s="25" t="s">
        <v>12102</v>
      </c>
      <c r="H4118" s="21">
        <v>1017</v>
      </c>
      <c r="I4118" s="25" t="s">
        <v>7296</v>
      </c>
      <c r="J4118" s="25" t="s">
        <v>7288</v>
      </c>
      <c r="K4118" s="25" t="s">
        <v>7262</v>
      </c>
      <c r="L4118" s="25" t="s">
        <v>7259</v>
      </c>
      <c r="M4118" s="21">
        <v>1017</v>
      </c>
      <c r="N4118" s="21">
        <v>1017</v>
      </c>
      <c r="O4118" s="21">
        <v>0</v>
      </c>
      <c r="P4118" s="21">
        <v>1017</v>
      </c>
      <c r="Q4118" s="25" t="s">
        <v>9049</v>
      </c>
      <c r="R4118" s="1" t="str">
        <f t="shared" si="74"/>
        <v>ST10398</v>
      </c>
      <c r="S4118" t="e">
        <f>VLOOKUP(R4118,Data!$C$2:$D$261,2,0)</f>
        <v>#N/A</v>
      </c>
      <c r="T4118">
        <f>COUNTIF('Feb 2022'!A:A,D4118)+COUNTIF('Mar 2022'!A:A,D4118)+COUNTIF('Apr 2022'!A:A,D4118)+COUNTIF('May 2022'!A:A,D4118)+COUNTIF('June 2022'!A:A,D4118)+COUNTIF('July 2022'!A:A,D4118)+COUNTIF('Aug 2022'!A:A,D4118)+COUNTIF('Sep 2022'!A:A,D4118)+COUNTIF('Oct 2022'!A:A,D4118)+COUNTIF('Dec 2022'!A:A,D4118)</f>
        <v>0</v>
      </c>
      <c r="U4118" t="str">
        <f>VLOOKUP(Q4118,'Capital Lookup'!A:B,2,FALSE)</f>
        <v>Yes</v>
      </c>
      <c r="V4118" s="2">
        <f>IFERROR(VLOOKUP(LEFT(F4118,10),'Find Purchase Orders'!B:J,9,FALSE),"")</f>
        <v>44792</v>
      </c>
      <c r="W4118" s="25" t="s">
        <v>7261</v>
      </c>
    </row>
    <row r="4119" spans="1:23" hidden="1">
      <c r="A4119" s="25" t="s">
        <v>7261</v>
      </c>
      <c r="B4119" s="25" t="s">
        <v>7314</v>
      </c>
      <c r="C4119" s="25" t="s">
        <v>7264</v>
      </c>
      <c r="D4119" s="25" t="s">
        <v>5893</v>
      </c>
      <c r="E4119" s="25" t="s">
        <v>10140</v>
      </c>
      <c r="F4119" s="25" t="s">
        <v>16679</v>
      </c>
      <c r="G4119" s="25" t="s">
        <v>16680</v>
      </c>
      <c r="H4119" s="21">
        <v>997.5</v>
      </c>
      <c r="I4119" s="25" t="s">
        <v>7296</v>
      </c>
      <c r="J4119" s="25" t="s">
        <v>7288</v>
      </c>
      <c r="K4119" s="25" t="s">
        <v>7289</v>
      </c>
      <c r="L4119" s="25" t="s">
        <v>7259</v>
      </c>
      <c r="M4119" s="21">
        <v>997.5</v>
      </c>
      <c r="N4119" s="21">
        <v>997.5</v>
      </c>
      <c r="O4119" s="21">
        <v>0</v>
      </c>
      <c r="P4119" s="21">
        <v>997.5</v>
      </c>
      <c r="Q4119" s="25" t="s">
        <v>7319</v>
      </c>
      <c r="R4119" s="1" t="str">
        <f t="shared" si="74"/>
        <v>ST10062</v>
      </c>
      <c r="S4119" t="str">
        <f>VLOOKUP(R4119,Data!$C$2:$D$261,2,0)</f>
        <v>Fleetwood Villa</v>
      </c>
      <c r="T4119">
        <f>COUNTIF('Feb 2022'!A:A,D4119)+COUNTIF('Mar 2022'!A:A,D4119)+COUNTIF('Apr 2022'!A:A,D4119)+COUNTIF('May 2022'!A:A,D4119)+COUNTIF('June 2022'!A:A,D4119)+COUNTIF('July 2022'!A:A,D4119)+COUNTIF('Aug 2022'!A:A,D4119)+COUNTIF('Sep 2022'!A:A,D4119)+COUNTIF('Oct 2022'!A:A,D4119)+COUNTIF('Dec 2022'!A:A,D4119)</f>
        <v>1</v>
      </c>
      <c r="U4119" t="str">
        <f>VLOOKUP(Q4119,'Capital Lookup'!A:B,2,FALSE)</f>
        <v>No</v>
      </c>
      <c r="V4119" s="2">
        <f>IFERROR(VLOOKUP(LEFT(F4119,10),'Find Purchase Orders'!B:J,9,FALSE),"")</f>
        <v>44795</v>
      </c>
      <c r="W4119" s="25" t="s">
        <v>7261</v>
      </c>
    </row>
    <row r="4120" spans="1:23" hidden="1">
      <c r="A4120" s="25" t="s">
        <v>7261</v>
      </c>
      <c r="B4120" s="25" t="s">
        <v>7314</v>
      </c>
      <c r="C4120" s="25" t="s">
        <v>7264</v>
      </c>
      <c r="D4120" s="25" t="s">
        <v>5894</v>
      </c>
      <c r="E4120" s="25" t="s">
        <v>10140</v>
      </c>
      <c r="F4120" s="25" t="s">
        <v>16681</v>
      </c>
      <c r="G4120" s="25" t="s">
        <v>16682</v>
      </c>
      <c r="H4120" s="21">
        <v>4252.7</v>
      </c>
      <c r="I4120" s="25" t="s">
        <v>7296</v>
      </c>
      <c r="J4120" s="25" t="s">
        <v>7288</v>
      </c>
      <c r="K4120" s="25" t="s">
        <v>7262</v>
      </c>
      <c r="L4120" s="25" t="s">
        <v>7259</v>
      </c>
      <c r="M4120" s="21">
        <v>4252.7</v>
      </c>
      <c r="N4120" s="21">
        <v>4263</v>
      </c>
      <c r="O4120" s="21">
        <v>-10.3</v>
      </c>
      <c r="P4120" s="21">
        <v>4252.7</v>
      </c>
      <c r="Q4120" s="25" t="s">
        <v>7319</v>
      </c>
      <c r="R4120" s="1" t="str">
        <f t="shared" ref="R4120:R4151" si="75">CONCATENATE("ST",LEFT(B4120,5))</f>
        <v>ST10062</v>
      </c>
      <c r="S4120" t="str">
        <f>VLOOKUP(R4120,Data!$C$2:$D$261,2,0)</f>
        <v>Fleetwood Villa</v>
      </c>
      <c r="T4120">
        <f>COUNTIF('Feb 2022'!A:A,D4120)+COUNTIF('Mar 2022'!A:A,D4120)+COUNTIF('Apr 2022'!A:A,D4120)+COUNTIF('May 2022'!A:A,D4120)+COUNTIF('June 2022'!A:A,D4120)+COUNTIF('July 2022'!A:A,D4120)+COUNTIF('Aug 2022'!A:A,D4120)+COUNTIF('Sep 2022'!A:A,D4120)+COUNTIF('Oct 2022'!A:A,D4120)+COUNTIF('Dec 2022'!A:A,D4120)</f>
        <v>1</v>
      </c>
      <c r="U4120" t="str">
        <f>VLOOKUP(Q4120,'Capital Lookup'!A:B,2,FALSE)</f>
        <v>No</v>
      </c>
      <c r="V4120" s="2">
        <f>IFERROR(VLOOKUP(LEFT(F4120,10),'Find Purchase Orders'!B:J,9,FALSE),"")</f>
        <v>44795</v>
      </c>
      <c r="W4120" s="25" t="s">
        <v>7261</v>
      </c>
    </row>
    <row r="4121" spans="1:23" hidden="1">
      <c r="A4121" s="25" t="s">
        <v>7261</v>
      </c>
      <c r="B4121" s="25" t="s">
        <v>7314</v>
      </c>
      <c r="C4121" s="25" t="s">
        <v>7264</v>
      </c>
      <c r="D4121" s="25" t="s">
        <v>5894</v>
      </c>
      <c r="E4121" s="25" t="s">
        <v>10140</v>
      </c>
      <c r="F4121" s="25" t="s">
        <v>16683</v>
      </c>
      <c r="G4121" s="25" t="s">
        <v>10992</v>
      </c>
      <c r="H4121" s="21">
        <v>157.5</v>
      </c>
      <c r="I4121" s="25" t="s">
        <v>7296</v>
      </c>
      <c r="J4121" s="25" t="s">
        <v>7288</v>
      </c>
      <c r="K4121" s="25" t="s">
        <v>7262</v>
      </c>
      <c r="L4121" s="25" t="s">
        <v>7259</v>
      </c>
      <c r="M4121" s="21">
        <v>157.5</v>
      </c>
      <c r="N4121" s="21">
        <v>157.5</v>
      </c>
      <c r="O4121" s="21">
        <v>0</v>
      </c>
      <c r="P4121" s="21">
        <v>157.5</v>
      </c>
      <c r="Q4121" s="25" t="s">
        <v>7319</v>
      </c>
      <c r="R4121" s="1" t="str">
        <f t="shared" si="75"/>
        <v>ST10062</v>
      </c>
      <c r="S4121" t="str">
        <f>VLOOKUP(R4121,Data!$C$2:$D$261,2,0)</f>
        <v>Fleetwood Villa</v>
      </c>
      <c r="T4121">
        <f>COUNTIF('Feb 2022'!A:A,D4121)+COUNTIF('Mar 2022'!A:A,D4121)+COUNTIF('Apr 2022'!A:A,D4121)+COUNTIF('May 2022'!A:A,D4121)+COUNTIF('June 2022'!A:A,D4121)+COUNTIF('July 2022'!A:A,D4121)+COUNTIF('Aug 2022'!A:A,D4121)+COUNTIF('Sep 2022'!A:A,D4121)+COUNTIF('Oct 2022'!A:A,D4121)+COUNTIF('Dec 2022'!A:A,D4121)</f>
        <v>1</v>
      </c>
      <c r="U4121" t="str">
        <f>VLOOKUP(Q4121,'Capital Lookup'!A:B,2,FALSE)</f>
        <v>No</v>
      </c>
      <c r="V4121" s="2">
        <f>IFERROR(VLOOKUP(LEFT(F4121,10),'Find Purchase Orders'!B:J,9,FALSE),"")</f>
        <v>44795</v>
      </c>
      <c r="W4121" s="25" t="s">
        <v>7261</v>
      </c>
    </row>
    <row r="4122" spans="1:23" hidden="1">
      <c r="A4122" s="25" t="s">
        <v>7261</v>
      </c>
      <c r="B4122" s="25" t="s">
        <v>7314</v>
      </c>
      <c r="C4122" s="25" t="s">
        <v>7264</v>
      </c>
      <c r="D4122" s="25" t="s">
        <v>5895</v>
      </c>
      <c r="E4122" s="25" t="s">
        <v>10140</v>
      </c>
      <c r="F4122" s="25" t="s">
        <v>16684</v>
      </c>
      <c r="G4122" s="25" t="s">
        <v>16685</v>
      </c>
      <c r="H4122" s="21">
        <v>1391.25</v>
      </c>
      <c r="I4122" s="25" t="s">
        <v>7296</v>
      </c>
      <c r="J4122" s="25" t="s">
        <v>7288</v>
      </c>
      <c r="K4122" s="25" t="s">
        <v>7289</v>
      </c>
      <c r="L4122" s="25" t="s">
        <v>7259</v>
      </c>
      <c r="M4122" s="21">
        <v>1391.25</v>
      </c>
      <c r="N4122" s="21">
        <v>1391.25</v>
      </c>
      <c r="O4122" s="21">
        <v>0</v>
      </c>
      <c r="P4122" s="21">
        <v>1391.25</v>
      </c>
      <c r="Q4122" s="25" t="s">
        <v>7319</v>
      </c>
      <c r="R4122" s="1" t="str">
        <f t="shared" si="75"/>
        <v>ST10062</v>
      </c>
      <c r="S4122" t="str">
        <f>VLOOKUP(R4122,Data!$C$2:$D$261,2,0)</f>
        <v>Fleetwood Villa</v>
      </c>
      <c r="T4122">
        <f>COUNTIF('Feb 2022'!A:A,D4122)+COUNTIF('Mar 2022'!A:A,D4122)+COUNTIF('Apr 2022'!A:A,D4122)+COUNTIF('May 2022'!A:A,D4122)+COUNTIF('June 2022'!A:A,D4122)+COUNTIF('July 2022'!A:A,D4122)+COUNTIF('Aug 2022'!A:A,D4122)+COUNTIF('Sep 2022'!A:A,D4122)+COUNTIF('Oct 2022'!A:A,D4122)+COUNTIF('Dec 2022'!A:A,D4122)</f>
        <v>1</v>
      </c>
      <c r="U4122" t="str">
        <f>VLOOKUP(Q4122,'Capital Lookup'!A:B,2,FALSE)</f>
        <v>No</v>
      </c>
      <c r="V4122" s="2">
        <f>IFERROR(VLOOKUP(LEFT(F4122,10),'Find Purchase Orders'!B:J,9,FALSE),"")</f>
        <v>44795</v>
      </c>
      <c r="W4122" s="25" t="s">
        <v>7261</v>
      </c>
    </row>
    <row r="4123" spans="1:23" hidden="1">
      <c r="A4123" s="25" t="s">
        <v>7261</v>
      </c>
      <c r="B4123" s="25" t="s">
        <v>7314</v>
      </c>
      <c r="C4123" s="25" t="s">
        <v>7264</v>
      </c>
      <c r="D4123" s="25" t="s">
        <v>5896</v>
      </c>
      <c r="E4123" s="25" t="s">
        <v>10140</v>
      </c>
      <c r="F4123" s="25" t="s">
        <v>16686</v>
      </c>
      <c r="G4123" s="25" t="s">
        <v>10303</v>
      </c>
      <c r="H4123" s="21">
        <v>525</v>
      </c>
      <c r="I4123" s="25" t="s">
        <v>7296</v>
      </c>
      <c r="J4123" s="25" t="s">
        <v>7288</v>
      </c>
      <c r="K4123" s="25" t="s">
        <v>7262</v>
      </c>
      <c r="L4123" s="25" t="s">
        <v>7259</v>
      </c>
      <c r="M4123" s="21">
        <v>525</v>
      </c>
      <c r="N4123" s="21">
        <v>525</v>
      </c>
      <c r="O4123" s="21">
        <v>0</v>
      </c>
      <c r="P4123" s="21">
        <v>525</v>
      </c>
      <c r="Q4123" s="25" t="s">
        <v>7319</v>
      </c>
      <c r="R4123" s="1" t="str">
        <f t="shared" si="75"/>
        <v>ST10062</v>
      </c>
      <c r="S4123" t="str">
        <f>VLOOKUP(R4123,Data!$C$2:$D$261,2,0)</f>
        <v>Fleetwood Villa</v>
      </c>
      <c r="T4123">
        <f>COUNTIF('Feb 2022'!A:A,D4123)+COUNTIF('Mar 2022'!A:A,D4123)+COUNTIF('Apr 2022'!A:A,D4123)+COUNTIF('May 2022'!A:A,D4123)+COUNTIF('June 2022'!A:A,D4123)+COUNTIF('July 2022'!A:A,D4123)+COUNTIF('Aug 2022'!A:A,D4123)+COUNTIF('Sep 2022'!A:A,D4123)+COUNTIF('Oct 2022'!A:A,D4123)+COUNTIF('Dec 2022'!A:A,D4123)</f>
        <v>1</v>
      </c>
      <c r="U4123" t="str">
        <f>VLOOKUP(Q4123,'Capital Lookup'!A:B,2,FALSE)</f>
        <v>No</v>
      </c>
      <c r="V4123" s="2">
        <f>IFERROR(VLOOKUP(LEFT(F4123,10),'Find Purchase Orders'!B:J,9,FALSE),"")</f>
        <v>44796</v>
      </c>
      <c r="W4123" s="25" t="s">
        <v>7261</v>
      </c>
    </row>
    <row r="4124" spans="1:23" hidden="1">
      <c r="A4124" s="25" t="s">
        <v>7261</v>
      </c>
      <c r="B4124" s="25" t="s">
        <v>7314</v>
      </c>
      <c r="C4124" s="25" t="s">
        <v>7264</v>
      </c>
      <c r="D4124" s="25" t="s">
        <v>5896</v>
      </c>
      <c r="E4124" s="25" t="s">
        <v>10140</v>
      </c>
      <c r="F4124" s="25" t="s">
        <v>16687</v>
      </c>
      <c r="G4124" s="25" t="s">
        <v>16688</v>
      </c>
      <c r="H4124" s="21">
        <v>4957.7299999999996</v>
      </c>
      <c r="I4124" s="25" t="s">
        <v>7296</v>
      </c>
      <c r="J4124" s="25" t="s">
        <v>7288</v>
      </c>
      <c r="K4124" s="25" t="s">
        <v>7262</v>
      </c>
      <c r="L4124" s="25" t="s">
        <v>7259</v>
      </c>
      <c r="M4124" s="21">
        <v>4957.7299999999996</v>
      </c>
      <c r="N4124" s="21">
        <v>4957.7299999999996</v>
      </c>
      <c r="O4124" s="21">
        <v>0</v>
      </c>
      <c r="P4124" s="21">
        <v>4957.7299999999996</v>
      </c>
      <c r="Q4124" s="25" t="s">
        <v>7319</v>
      </c>
      <c r="R4124" s="1" t="str">
        <f t="shared" si="75"/>
        <v>ST10062</v>
      </c>
      <c r="S4124" t="str">
        <f>VLOOKUP(R4124,Data!$C$2:$D$261,2,0)</f>
        <v>Fleetwood Villa</v>
      </c>
      <c r="T4124">
        <f>COUNTIF('Feb 2022'!A:A,D4124)+COUNTIF('Mar 2022'!A:A,D4124)+COUNTIF('Apr 2022'!A:A,D4124)+COUNTIF('May 2022'!A:A,D4124)+COUNTIF('June 2022'!A:A,D4124)+COUNTIF('July 2022'!A:A,D4124)+COUNTIF('Aug 2022'!A:A,D4124)+COUNTIF('Sep 2022'!A:A,D4124)+COUNTIF('Oct 2022'!A:A,D4124)+COUNTIF('Dec 2022'!A:A,D4124)</f>
        <v>1</v>
      </c>
      <c r="U4124" t="str">
        <f>VLOOKUP(Q4124,'Capital Lookup'!A:B,2,FALSE)</f>
        <v>No</v>
      </c>
      <c r="V4124" s="2">
        <f>IFERROR(VLOOKUP(LEFT(F4124,10),'Find Purchase Orders'!B:J,9,FALSE),"")</f>
        <v>44796</v>
      </c>
      <c r="W4124" s="25" t="s">
        <v>7261</v>
      </c>
    </row>
    <row r="4125" spans="1:23" hidden="1">
      <c r="A4125" s="25" t="s">
        <v>7261</v>
      </c>
      <c r="B4125" s="25" t="s">
        <v>7701</v>
      </c>
      <c r="C4125" s="25" t="s">
        <v>7282</v>
      </c>
      <c r="D4125" s="25" t="s">
        <v>5928</v>
      </c>
      <c r="E4125" s="25" t="s">
        <v>7703</v>
      </c>
      <c r="F4125" s="25" t="s">
        <v>16689</v>
      </c>
      <c r="G4125" s="25" t="s">
        <v>16690</v>
      </c>
      <c r="H4125" s="21">
        <v>1659</v>
      </c>
      <c r="I4125" s="25" t="s">
        <v>7296</v>
      </c>
      <c r="J4125" s="25" t="s">
        <v>7288</v>
      </c>
      <c r="K4125" s="25" t="s">
        <v>7258</v>
      </c>
      <c r="L4125" s="25" t="s">
        <v>7259</v>
      </c>
      <c r="M4125" s="21">
        <v>1659</v>
      </c>
      <c r="N4125" s="21">
        <v>1659</v>
      </c>
      <c r="O4125" s="21">
        <v>0</v>
      </c>
      <c r="P4125" s="21">
        <v>1659</v>
      </c>
      <c r="Q4125" s="25" t="s">
        <v>7706</v>
      </c>
      <c r="R4125" s="1" t="str">
        <f t="shared" si="75"/>
        <v>ST10054</v>
      </c>
      <c r="S4125" t="str">
        <f>VLOOKUP(R4125,Data!$C$2:$D$261,2,0)</f>
        <v>Crofton Manor</v>
      </c>
      <c r="T4125">
        <f>COUNTIF('Feb 2022'!A:A,D4125)+COUNTIF('Mar 2022'!A:A,D4125)+COUNTIF('Apr 2022'!A:A,D4125)+COUNTIF('May 2022'!A:A,D4125)+COUNTIF('June 2022'!A:A,D4125)+COUNTIF('July 2022'!A:A,D4125)+COUNTIF('Aug 2022'!A:A,D4125)+COUNTIF('Sep 2022'!A:A,D4125)+COUNTIF('Oct 2022'!A:A,D4125)+COUNTIF('Dec 2022'!A:A,D4125)</f>
        <v>1</v>
      </c>
      <c r="U4125" t="str">
        <f>VLOOKUP(Q4125,'Capital Lookup'!A:B,2,FALSE)</f>
        <v>No</v>
      </c>
      <c r="V4125" s="2">
        <f>IFERROR(VLOOKUP(LEFT(F4125,10),'Find Purchase Orders'!B:J,9,FALSE),"")</f>
        <v>44804</v>
      </c>
      <c r="W4125" s="25" t="s">
        <v>7261</v>
      </c>
    </row>
    <row r="4126" spans="1:23" hidden="1">
      <c r="A4126" s="25" t="s">
        <v>7261</v>
      </c>
      <c r="B4126" s="25" t="s">
        <v>7701</v>
      </c>
      <c r="C4126" s="25" t="s">
        <v>7282</v>
      </c>
      <c r="D4126" s="25" t="s">
        <v>5928</v>
      </c>
      <c r="E4126" s="25" t="s">
        <v>7703</v>
      </c>
      <c r="F4126" s="25" t="s">
        <v>16691</v>
      </c>
      <c r="G4126" s="25" t="s">
        <v>16692</v>
      </c>
      <c r="H4126" s="21">
        <v>1638</v>
      </c>
      <c r="I4126" s="25" t="s">
        <v>7296</v>
      </c>
      <c r="J4126" s="25" t="s">
        <v>7288</v>
      </c>
      <c r="K4126" s="25" t="s">
        <v>7258</v>
      </c>
      <c r="L4126" s="25" t="s">
        <v>7259</v>
      </c>
      <c r="M4126" s="21">
        <v>1638</v>
      </c>
      <c r="N4126" s="21">
        <v>1638</v>
      </c>
      <c r="O4126" s="21">
        <v>0</v>
      </c>
      <c r="P4126" s="21">
        <v>1638</v>
      </c>
      <c r="Q4126" s="25" t="s">
        <v>7706</v>
      </c>
      <c r="R4126" s="1" t="str">
        <f t="shared" si="75"/>
        <v>ST10054</v>
      </c>
      <c r="S4126" t="str">
        <f>VLOOKUP(R4126,Data!$C$2:$D$261,2,0)</f>
        <v>Crofton Manor</v>
      </c>
      <c r="T4126">
        <f>COUNTIF('Feb 2022'!A:A,D4126)+COUNTIF('Mar 2022'!A:A,D4126)+COUNTIF('Apr 2022'!A:A,D4126)+COUNTIF('May 2022'!A:A,D4126)+COUNTIF('June 2022'!A:A,D4126)+COUNTIF('July 2022'!A:A,D4126)+COUNTIF('Aug 2022'!A:A,D4126)+COUNTIF('Sep 2022'!A:A,D4126)+COUNTIF('Oct 2022'!A:A,D4126)+COUNTIF('Dec 2022'!A:A,D4126)</f>
        <v>1</v>
      </c>
      <c r="U4126" t="str">
        <f>VLOOKUP(Q4126,'Capital Lookup'!A:B,2,FALSE)</f>
        <v>No</v>
      </c>
      <c r="V4126" s="2">
        <f>IFERROR(VLOOKUP(LEFT(F4126,10),'Find Purchase Orders'!B:J,9,FALSE),"")</f>
        <v>44804</v>
      </c>
      <c r="W4126" s="25" t="s">
        <v>7261</v>
      </c>
    </row>
    <row r="4127" spans="1:23" hidden="1">
      <c r="A4127" s="25" t="s">
        <v>7261</v>
      </c>
      <c r="B4127" s="25" t="s">
        <v>7701</v>
      </c>
      <c r="C4127" s="25" t="s">
        <v>7282</v>
      </c>
      <c r="D4127" s="25" t="s">
        <v>5928</v>
      </c>
      <c r="E4127" s="25" t="s">
        <v>7703</v>
      </c>
      <c r="F4127" s="25" t="s">
        <v>16693</v>
      </c>
      <c r="G4127" s="25" t="s">
        <v>16694</v>
      </c>
      <c r="H4127" s="21">
        <v>27240.31</v>
      </c>
      <c r="I4127" s="25" t="s">
        <v>7296</v>
      </c>
      <c r="J4127" s="25" t="s">
        <v>7288</v>
      </c>
      <c r="K4127" s="25" t="s">
        <v>7262</v>
      </c>
      <c r="L4127" s="25" t="s">
        <v>7259</v>
      </c>
      <c r="M4127" s="21">
        <v>27240.31</v>
      </c>
      <c r="N4127" s="21">
        <v>27240.31</v>
      </c>
      <c r="O4127" s="21">
        <v>0</v>
      </c>
      <c r="P4127" s="21">
        <v>27240.31</v>
      </c>
      <c r="Q4127" s="25" t="s">
        <v>7706</v>
      </c>
      <c r="R4127" s="1" t="str">
        <f t="shared" si="75"/>
        <v>ST10054</v>
      </c>
      <c r="S4127" t="str">
        <f>VLOOKUP(R4127,Data!$C$2:$D$261,2,0)</f>
        <v>Crofton Manor</v>
      </c>
      <c r="T4127">
        <f>COUNTIF('Feb 2022'!A:A,D4127)+COUNTIF('Mar 2022'!A:A,D4127)+COUNTIF('Apr 2022'!A:A,D4127)+COUNTIF('May 2022'!A:A,D4127)+COUNTIF('June 2022'!A:A,D4127)+COUNTIF('July 2022'!A:A,D4127)+COUNTIF('Aug 2022'!A:A,D4127)+COUNTIF('Sep 2022'!A:A,D4127)+COUNTIF('Oct 2022'!A:A,D4127)+COUNTIF('Dec 2022'!A:A,D4127)</f>
        <v>1</v>
      </c>
      <c r="U4127" t="str">
        <f>VLOOKUP(Q4127,'Capital Lookup'!A:B,2,FALSE)</f>
        <v>No</v>
      </c>
      <c r="V4127" s="2">
        <f>IFERROR(VLOOKUP(LEFT(F4127,10),'Find Purchase Orders'!B:J,9,FALSE),"")</f>
        <v>44804</v>
      </c>
      <c r="W4127" s="25" t="s">
        <v>7261</v>
      </c>
    </row>
    <row r="4128" spans="1:23" hidden="1">
      <c r="A4128" s="25" t="s">
        <v>7261</v>
      </c>
      <c r="B4128" s="25" t="s">
        <v>7701</v>
      </c>
      <c r="C4128" s="25" t="s">
        <v>7282</v>
      </c>
      <c r="D4128" s="25" t="s">
        <v>5928</v>
      </c>
      <c r="E4128" s="25" t="s">
        <v>7703</v>
      </c>
      <c r="F4128" s="25" t="s">
        <v>16695</v>
      </c>
      <c r="G4128" s="25" t="s">
        <v>9299</v>
      </c>
      <c r="H4128" s="21">
        <v>2152.5</v>
      </c>
      <c r="I4128" s="25" t="s">
        <v>7296</v>
      </c>
      <c r="J4128" s="25" t="s">
        <v>7288</v>
      </c>
      <c r="K4128" s="25" t="s">
        <v>7262</v>
      </c>
      <c r="L4128" s="25" t="s">
        <v>7259</v>
      </c>
      <c r="M4128" s="21">
        <v>2152.5</v>
      </c>
      <c r="N4128" s="21">
        <v>2152.5</v>
      </c>
      <c r="O4128" s="21">
        <v>0</v>
      </c>
      <c r="P4128" s="21">
        <v>2152.5</v>
      </c>
      <c r="Q4128" s="25" t="s">
        <v>7706</v>
      </c>
      <c r="R4128" s="1" t="str">
        <f t="shared" si="75"/>
        <v>ST10054</v>
      </c>
      <c r="S4128" t="str">
        <f>VLOOKUP(R4128,Data!$C$2:$D$261,2,0)</f>
        <v>Crofton Manor</v>
      </c>
      <c r="T4128">
        <f>COUNTIF('Feb 2022'!A:A,D4128)+COUNTIF('Mar 2022'!A:A,D4128)+COUNTIF('Apr 2022'!A:A,D4128)+COUNTIF('May 2022'!A:A,D4128)+COUNTIF('June 2022'!A:A,D4128)+COUNTIF('July 2022'!A:A,D4128)+COUNTIF('Aug 2022'!A:A,D4128)+COUNTIF('Sep 2022'!A:A,D4128)+COUNTIF('Oct 2022'!A:A,D4128)+COUNTIF('Dec 2022'!A:A,D4128)</f>
        <v>1</v>
      </c>
      <c r="U4128" t="str">
        <f>VLOOKUP(Q4128,'Capital Lookup'!A:B,2,FALSE)</f>
        <v>No</v>
      </c>
      <c r="V4128" s="2">
        <f>IFERROR(VLOOKUP(LEFT(F4128,10),'Find Purchase Orders'!B:J,9,FALSE),"")</f>
        <v>44804</v>
      </c>
      <c r="W4128" s="25" t="s">
        <v>7261</v>
      </c>
    </row>
    <row r="4129" spans="1:23" hidden="1">
      <c r="A4129" s="25" t="s">
        <v>7261</v>
      </c>
      <c r="B4129" s="25" t="s">
        <v>7701</v>
      </c>
      <c r="C4129" s="25" t="s">
        <v>7282</v>
      </c>
      <c r="D4129" s="25" t="s">
        <v>5883</v>
      </c>
      <c r="E4129" s="25" t="s">
        <v>16289</v>
      </c>
      <c r="F4129" s="25" t="s">
        <v>16696</v>
      </c>
      <c r="G4129" s="25" t="s">
        <v>16697</v>
      </c>
      <c r="H4129" s="21">
        <v>1638</v>
      </c>
      <c r="I4129" s="25" t="s">
        <v>7296</v>
      </c>
      <c r="J4129" s="25" t="s">
        <v>7288</v>
      </c>
      <c r="K4129" s="25" t="s">
        <v>7258</v>
      </c>
      <c r="L4129" s="25" t="s">
        <v>7259</v>
      </c>
      <c r="M4129" s="21">
        <v>1638</v>
      </c>
      <c r="N4129" s="21">
        <v>1899.75</v>
      </c>
      <c r="O4129" s="21">
        <v>-261.75</v>
      </c>
      <c r="P4129" s="21">
        <v>1638</v>
      </c>
      <c r="Q4129" s="25" t="s">
        <v>7706</v>
      </c>
      <c r="R4129" s="1" t="str">
        <f t="shared" si="75"/>
        <v>ST10054</v>
      </c>
      <c r="S4129" t="str">
        <f>VLOOKUP(R4129,Data!$C$2:$D$261,2,0)</f>
        <v>Crofton Manor</v>
      </c>
      <c r="T4129">
        <f>COUNTIF('Feb 2022'!A:A,D4129)+COUNTIF('Mar 2022'!A:A,D4129)+COUNTIF('Apr 2022'!A:A,D4129)+COUNTIF('May 2022'!A:A,D4129)+COUNTIF('June 2022'!A:A,D4129)+COUNTIF('July 2022'!A:A,D4129)+COUNTIF('Aug 2022'!A:A,D4129)+COUNTIF('Sep 2022'!A:A,D4129)+COUNTIF('Oct 2022'!A:A,D4129)+COUNTIF('Dec 2022'!A:A,D4129)</f>
        <v>1</v>
      </c>
      <c r="U4129" t="str">
        <f>VLOOKUP(Q4129,'Capital Lookup'!A:B,2,FALSE)</f>
        <v>No</v>
      </c>
      <c r="V4129" s="2">
        <f>IFERROR(VLOOKUP(LEFT(F4129,10),'Find Purchase Orders'!B:J,9,FALSE),"")</f>
        <v>44794</v>
      </c>
      <c r="W4129" s="25" t="s">
        <v>7261</v>
      </c>
    </row>
    <row r="4130" spans="1:23" hidden="1">
      <c r="A4130" s="25" t="s">
        <v>7261</v>
      </c>
      <c r="B4130" s="25" t="s">
        <v>7701</v>
      </c>
      <c r="C4130" s="25" t="s">
        <v>7282</v>
      </c>
      <c r="D4130" s="25" t="s">
        <v>5883</v>
      </c>
      <c r="E4130" s="25" t="s">
        <v>16289</v>
      </c>
      <c r="F4130" s="25" t="s">
        <v>16698</v>
      </c>
      <c r="G4130" s="25" t="s">
        <v>15782</v>
      </c>
      <c r="H4130" s="21">
        <v>20723.72</v>
      </c>
      <c r="I4130" s="25" t="s">
        <v>7296</v>
      </c>
      <c r="J4130" s="25" t="s">
        <v>7288</v>
      </c>
      <c r="K4130" s="25" t="s">
        <v>7262</v>
      </c>
      <c r="L4130" s="25" t="s">
        <v>7259</v>
      </c>
      <c r="M4130" s="21">
        <v>20723.72</v>
      </c>
      <c r="N4130" s="21">
        <v>20723.73</v>
      </c>
      <c r="O4130" s="21">
        <v>-0.01</v>
      </c>
      <c r="P4130" s="21">
        <v>20723.72</v>
      </c>
      <c r="Q4130" s="25" t="s">
        <v>7706</v>
      </c>
      <c r="R4130" s="1" t="str">
        <f t="shared" si="75"/>
        <v>ST10054</v>
      </c>
      <c r="S4130" t="str">
        <f>VLOOKUP(R4130,Data!$C$2:$D$261,2,0)</f>
        <v>Crofton Manor</v>
      </c>
      <c r="T4130">
        <f>COUNTIF('Feb 2022'!A:A,D4130)+COUNTIF('Mar 2022'!A:A,D4130)+COUNTIF('Apr 2022'!A:A,D4130)+COUNTIF('May 2022'!A:A,D4130)+COUNTIF('June 2022'!A:A,D4130)+COUNTIF('July 2022'!A:A,D4130)+COUNTIF('Aug 2022'!A:A,D4130)+COUNTIF('Sep 2022'!A:A,D4130)+COUNTIF('Oct 2022'!A:A,D4130)+COUNTIF('Dec 2022'!A:A,D4130)</f>
        <v>1</v>
      </c>
      <c r="U4130" t="str">
        <f>VLOOKUP(Q4130,'Capital Lookup'!A:B,2,FALSE)</f>
        <v>No</v>
      </c>
      <c r="V4130" s="2">
        <f>IFERROR(VLOOKUP(LEFT(F4130,10),'Find Purchase Orders'!B:J,9,FALSE),"")</f>
        <v>44794</v>
      </c>
      <c r="W4130" s="25" t="s">
        <v>7261</v>
      </c>
    </row>
    <row r="4131" spans="1:23" hidden="1">
      <c r="A4131" s="25" t="s">
        <v>7261</v>
      </c>
      <c r="B4131" s="25" t="s">
        <v>7701</v>
      </c>
      <c r="C4131" s="25" t="s">
        <v>7282</v>
      </c>
      <c r="D4131" s="25" t="s">
        <v>5883</v>
      </c>
      <c r="E4131" s="25" t="s">
        <v>16289</v>
      </c>
      <c r="F4131" s="25" t="s">
        <v>16699</v>
      </c>
      <c r="G4131" s="25" t="s">
        <v>12751</v>
      </c>
      <c r="H4131" s="21">
        <v>10531.5</v>
      </c>
      <c r="I4131" s="25" t="s">
        <v>7296</v>
      </c>
      <c r="J4131" s="25" t="s">
        <v>7288</v>
      </c>
      <c r="K4131" s="25" t="s">
        <v>7262</v>
      </c>
      <c r="L4131" s="25" t="s">
        <v>7259</v>
      </c>
      <c r="M4131" s="21">
        <v>10531.5</v>
      </c>
      <c r="N4131" s="21">
        <v>10531.5</v>
      </c>
      <c r="O4131" s="21">
        <v>0</v>
      </c>
      <c r="P4131" s="21">
        <v>10531.5</v>
      </c>
      <c r="Q4131" s="25" t="s">
        <v>7706</v>
      </c>
      <c r="R4131" s="1" t="str">
        <f t="shared" si="75"/>
        <v>ST10054</v>
      </c>
      <c r="S4131" t="str">
        <f>VLOOKUP(R4131,Data!$C$2:$D$261,2,0)</f>
        <v>Crofton Manor</v>
      </c>
      <c r="T4131">
        <f>COUNTIF('Feb 2022'!A:A,D4131)+COUNTIF('Mar 2022'!A:A,D4131)+COUNTIF('Apr 2022'!A:A,D4131)+COUNTIF('May 2022'!A:A,D4131)+COUNTIF('June 2022'!A:A,D4131)+COUNTIF('July 2022'!A:A,D4131)+COUNTIF('Aug 2022'!A:A,D4131)+COUNTIF('Sep 2022'!A:A,D4131)+COUNTIF('Oct 2022'!A:A,D4131)+COUNTIF('Dec 2022'!A:A,D4131)</f>
        <v>1</v>
      </c>
      <c r="U4131" t="str">
        <f>VLOOKUP(Q4131,'Capital Lookup'!A:B,2,FALSE)</f>
        <v>No</v>
      </c>
      <c r="V4131" s="2">
        <f>IFERROR(VLOOKUP(LEFT(F4131,10),'Find Purchase Orders'!B:J,9,FALSE),"")</f>
        <v>44794</v>
      </c>
      <c r="W4131" s="25" t="s">
        <v>7261</v>
      </c>
    </row>
    <row r="4132" spans="1:23" hidden="1">
      <c r="A4132" s="25" t="s">
        <v>7261</v>
      </c>
      <c r="B4132" s="25" t="s">
        <v>8442</v>
      </c>
      <c r="C4132" s="25" t="s">
        <v>7282</v>
      </c>
      <c r="D4132" s="25" t="s">
        <v>16700</v>
      </c>
      <c r="E4132" s="25" t="s">
        <v>9352</v>
      </c>
      <c r="H4132" s="21">
        <v>2818.18</v>
      </c>
      <c r="I4132" s="25" t="s">
        <v>7257</v>
      </c>
      <c r="K4132" s="25" t="s">
        <v>7262</v>
      </c>
      <c r="L4132" s="25" t="s">
        <v>7259</v>
      </c>
      <c r="M4132" s="22">
        <v>0</v>
      </c>
      <c r="N4132" s="22">
        <v>0</v>
      </c>
      <c r="O4132" s="21">
        <v>0</v>
      </c>
      <c r="P4132" s="21">
        <v>134.19999999999999</v>
      </c>
      <c r="Q4132" s="25" t="s">
        <v>9355</v>
      </c>
      <c r="R4132" s="1" t="str">
        <f t="shared" si="75"/>
        <v>ST10056</v>
      </c>
      <c r="S4132" t="str">
        <f>VLOOKUP(R4132,Data!$C$2:$D$261,2,0)</f>
        <v>The Kensington Victoria</v>
      </c>
      <c r="T4132">
        <f>COUNTIF('Feb 2022'!A:A,D4132)+COUNTIF('Mar 2022'!A:A,D4132)+COUNTIF('Apr 2022'!A:A,D4132)+COUNTIF('May 2022'!A:A,D4132)+COUNTIF('June 2022'!A:A,D4132)+COUNTIF('July 2022'!A:A,D4132)+COUNTIF('Aug 2022'!A:A,D4132)+COUNTIF('Sep 2022'!A:A,D4132)+COUNTIF('Oct 2022'!A:A,D4132)+COUNTIF('Dec 2022'!A:A,D4132)</f>
        <v>0</v>
      </c>
      <c r="U4132" t="str">
        <f>VLOOKUP(Q4132,'Capital Lookup'!A:B,2,FALSE)</f>
        <v>No</v>
      </c>
      <c r="V4132" s="2" t="str">
        <f>IFERROR(VLOOKUP(LEFT(F4132,10),'Find Purchase Orders'!B:J,9,FALSE),"")</f>
        <v/>
      </c>
      <c r="W4132" s="25" t="s">
        <v>7261</v>
      </c>
    </row>
    <row r="4133" spans="1:23" hidden="1">
      <c r="A4133" s="25" t="s">
        <v>7261</v>
      </c>
      <c r="B4133" s="25" t="s">
        <v>8442</v>
      </c>
      <c r="C4133" s="25" t="s">
        <v>7282</v>
      </c>
      <c r="D4133" s="25" t="s">
        <v>16700</v>
      </c>
      <c r="E4133" s="25" t="s">
        <v>9352</v>
      </c>
      <c r="H4133" s="21">
        <v>1139.25</v>
      </c>
      <c r="I4133" s="25" t="s">
        <v>7257</v>
      </c>
      <c r="K4133" s="25" t="s">
        <v>7262</v>
      </c>
      <c r="L4133" s="25" t="s">
        <v>7259</v>
      </c>
      <c r="M4133" s="22">
        <v>0</v>
      </c>
      <c r="N4133" s="22">
        <v>0</v>
      </c>
      <c r="O4133" s="21">
        <v>0</v>
      </c>
      <c r="P4133" s="21">
        <v>54.25</v>
      </c>
      <c r="Q4133" s="25" t="s">
        <v>9355</v>
      </c>
      <c r="R4133" s="1" t="str">
        <f t="shared" si="75"/>
        <v>ST10056</v>
      </c>
      <c r="S4133" t="str">
        <f>VLOOKUP(R4133,Data!$C$2:$D$261,2,0)</f>
        <v>The Kensington Victoria</v>
      </c>
      <c r="T4133">
        <f>COUNTIF('Feb 2022'!A:A,D4133)+COUNTIF('Mar 2022'!A:A,D4133)+COUNTIF('Apr 2022'!A:A,D4133)+COUNTIF('May 2022'!A:A,D4133)+COUNTIF('June 2022'!A:A,D4133)+COUNTIF('July 2022'!A:A,D4133)+COUNTIF('Aug 2022'!A:A,D4133)+COUNTIF('Sep 2022'!A:A,D4133)+COUNTIF('Oct 2022'!A:A,D4133)+COUNTIF('Dec 2022'!A:A,D4133)</f>
        <v>0</v>
      </c>
      <c r="U4133" t="str">
        <f>VLOOKUP(Q4133,'Capital Lookup'!A:B,2,FALSE)</f>
        <v>No</v>
      </c>
      <c r="V4133" s="2" t="str">
        <f>IFERROR(VLOOKUP(LEFT(F4133,10),'Find Purchase Orders'!B:J,9,FALSE),"")</f>
        <v/>
      </c>
      <c r="W4133" s="25" t="s">
        <v>7261</v>
      </c>
    </row>
    <row r="4134" spans="1:23" hidden="1">
      <c r="A4134" s="25" t="s">
        <v>7261</v>
      </c>
      <c r="B4134" s="25" t="s">
        <v>8477</v>
      </c>
      <c r="C4134" s="25" t="s">
        <v>7282</v>
      </c>
      <c r="D4134" s="25" t="s">
        <v>16701</v>
      </c>
      <c r="E4134" s="25" t="s">
        <v>16702</v>
      </c>
      <c r="H4134" s="21">
        <v>12166.12</v>
      </c>
      <c r="I4134" s="25" t="s">
        <v>7257</v>
      </c>
      <c r="K4134" s="25" t="s">
        <v>8155</v>
      </c>
      <c r="L4134" s="25" t="s">
        <v>7647</v>
      </c>
      <c r="M4134" s="22">
        <v>0</v>
      </c>
      <c r="N4134" s="22">
        <v>0</v>
      </c>
      <c r="O4134" s="21">
        <v>0</v>
      </c>
      <c r="P4134" s="21">
        <v>1399.64</v>
      </c>
      <c r="Q4134" s="25"/>
      <c r="R4134" s="1" t="str">
        <f t="shared" si="75"/>
        <v>ST10017</v>
      </c>
      <c r="S4134" t="str">
        <f>VLOOKUP(R4134,Data!$C$2:$D$261,2,0)</f>
        <v>King Gardens</v>
      </c>
      <c r="T4134">
        <f>COUNTIF('Feb 2022'!A:A,D4134)+COUNTIF('Mar 2022'!A:A,D4134)+COUNTIF('Apr 2022'!A:A,D4134)+COUNTIF('May 2022'!A:A,D4134)+COUNTIF('June 2022'!A:A,D4134)+COUNTIF('July 2022'!A:A,D4134)+COUNTIF('Aug 2022'!A:A,D4134)+COUNTIF('Sep 2022'!A:A,D4134)+COUNTIF('Oct 2022'!A:A,D4134)+COUNTIF('Dec 2022'!A:A,D4134)</f>
        <v>0</v>
      </c>
      <c r="U4134" t="e">
        <f>VLOOKUP(Q4134,'Capital Lookup'!A:B,2,FALSE)</f>
        <v>#N/A</v>
      </c>
      <c r="V4134" s="2" t="str">
        <f>IFERROR(VLOOKUP(LEFT(F4134,10),'Find Purchase Orders'!B:J,9,FALSE),"")</f>
        <v/>
      </c>
      <c r="W4134" s="25" t="s">
        <v>7261</v>
      </c>
    </row>
    <row r="4135" spans="1:23" hidden="1">
      <c r="A4135" s="25" t="s">
        <v>7573</v>
      </c>
      <c r="B4135" s="25" t="s">
        <v>7574</v>
      </c>
      <c r="C4135" s="25" t="s">
        <v>7254</v>
      </c>
      <c r="D4135" s="25" t="s">
        <v>5897</v>
      </c>
      <c r="E4135" s="25" t="s">
        <v>7576</v>
      </c>
      <c r="F4135" s="25" t="s">
        <v>16703</v>
      </c>
      <c r="G4135" s="25" t="s">
        <v>16704</v>
      </c>
      <c r="H4135" s="21">
        <v>25709.05</v>
      </c>
      <c r="I4135" s="25" t="s">
        <v>7296</v>
      </c>
      <c r="J4135" s="25" t="s">
        <v>7288</v>
      </c>
      <c r="K4135" s="25" t="s">
        <v>7579</v>
      </c>
      <c r="L4135" s="25" t="s">
        <v>8156</v>
      </c>
      <c r="M4135" s="21">
        <v>25709.05</v>
      </c>
      <c r="N4135" s="21">
        <v>25516.05</v>
      </c>
      <c r="O4135" s="21">
        <v>193</v>
      </c>
      <c r="P4135" s="21">
        <v>25709.05</v>
      </c>
      <c r="Q4135" s="25" t="s">
        <v>16705</v>
      </c>
      <c r="R4135" s="1" t="str">
        <f t="shared" si="75"/>
        <v>ST10039</v>
      </c>
      <c r="S4135" t="str">
        <f>VLOOKUP(R4135,Data!$C$2:$D$261,2,0)</f>
        <v>Barrhaven</v>
      </c>
      <c r="T4135">
        <f>COUNTIF('Feb 2022'!A:A,D4135)+COUNTIF('Mar 2022'!A:A,D4135)+COUNTIF('Apr 2022'!A:A,D4135)+COUNTIF('May 2022'!A:A,D4135)+COUNTIF('June 2022'!A:A,D4135)+COUNTIF('July 2022'!A:A,D4135)+COUNTIF('Aug 2022'!A:A,D4135)+COUNTIF('Sep 2022'!A:A,D4135)+COUNTIF('Oct 2022'!A:A,D4135)+COUNTIF('Dec 2022'!A:A,D4135)</f>
        <v>1</v>
      </c>
      <c r="U4135" t="str">
        <f>VLOOKUP(Q4135,'Capital Lookup'!A:B,2,FALSE)</f>
        <v>No</v>
      </c>
      <c r="V4135" s="2">
        <f>IFERROR(VLOOKUP(LEFT(F4135,10),'Find Purchase Orders'!B:J,9,FALSE),"")</f>
        <v>44796</v>
      </c>
      <c r="W4135" s="25" t="s">
        <v>7261</v>
      </c>
    </row>
    <row r="4136" spans="1:23" hidden="1">
      <c r="A4136" s="25" t="s">
        <v>7261</v>
      </c>
      <c r="B4136" s="25" t="s">
        <v>8227</v>
      </c>
      <c r="C4136" s="25" t="s">
        <v>7264</v>
      </c>
      <c r="D4136" s="25" t="s">
        <v>6162</v>
      </c>
      <c r="E4136" s="25" t="s">
        <v>8229</v>
      </c>
      <c r="F4136" s="25" t="s">
        <v>16706</v>
      </c>
      <c r="G4136" s="25" t="s">
        <v>6163</v>
      </c>
      <c r="H4136" s="21">
        <v>6263.77</v>
      </c>
      <c r="I4136" s="25" t="s">
        <v>7287</v>
      </c>
      <c r="J4136" s="25" t="s">
        <v>7288</v>
      </c>
      <c r="K4136" s="25" t="s">
        <v>7262</v>
      </c>
      <c r="L4136" s="25" t="s">
        <v>7259</v>
      </c>
      <c r="M4136" s="21">
        <v>6263.77</v>
      </c>
      <c r="N4136" s="22">
        <v>0</v>
      </c>
      <c r="O4136" s="21">
        <v>6263.77</v>
      </c>
      <c r="P4136" s="21">
        <v>720.61</v>
      </c>
      <c r="Q4136" s="25" t="s">
        <v>8232</v>
      </c>
      <c r="R4136" s="1" t="str">
        <f t="shared" si="75"/>
        <v>ST10026</v>
      </c>
      <c r="S4136" t="str">
        <f>VLOOKUP(R4136,Data!$C$2:$D$261,2,0)</f>
        <v>Donway Place</v>
      </c>
      <c r="T4136">
        <f>COUNTIF('Feb 2022'!A:A,D4136)+COUNTIF('Mar 2022'!A:A,D4136)+COUNTIF('Apr 2022'!A:A,D4136)+COUNTIF('May 2022'!A:A,D4136)+COUNTIF('June 2022'!A:A,D4136)+COUNTIF('July 2022'!A:A,D4136)+COUNTIF('Aug 2022'!A:A,D4136)+COUNTIF('Sep 2022'!A:A,D4136)+COUNTIF('Oct 2022'!A:A,D4136)+COUNTIF('Dec 2022'!A:A,D4136)</f>
        <v>1</v>
      </c>
      <c r="U4136" t="str">
        <f>VLOOKUP(Q4136,'Capital Lookup'!A:B,2,FALSE)</f>
        <v>No</v>
      </c>
      <c r="V4136" s="2">
        <f>IFERROR(VLOOKUP(LEFT(F4136,10),'Find Purchase Orders'!B:J,9,FALSE),"")</f>
        <v>44805</v>
      </c>
      <c r="W4136" s="25" t="s">
        <v>7261</v>
      </c>
    </row>
    <row r="4137" spans="1:23" hidden="1">
      <c r="A4137" s="25" t="s">
        <v>7261</v>
      </c>
      <c r="B4137" s="25" t="s">
        <v>8259</v>
      </c>
      <c r="C4137" s="25" t="s">
        <v>8260</v>
      </c>
      <c r="D4137" s="25" t="s">
        <v>16707</v>
      </c>
      <c r="E4137" s="25"/>
      <c r="H4137" s="21">
        <v>23730</v>
      </c>
      <c r="I4137" s="25" t="s">
        <v>7257</v>
      </c>
      <c r="K4137" s="25" t="s">
        <v>10629</v>
      </c>
      <c r="L4137" s="25" t="s">
        <v>8266</v>
      </c>
      <c r="M4137" s="22">
        <v>0</v>
      </c>
      <c r="N4137" s="22">
        <v>0</v>
      </c>
      <c r="O4137" s="21">
        <v>0</v>
      </c>
      <c r="P4137" s="21">
        <v>3481.57</v>
      </c>
      <c r="Q4137" s="25" t="s">
        <v>16708</v>
      </c>
      <c r="R4137" s="1" t="str">
        <f t="shared" si="75"/>
        <v>ST10260</v>
      </c>
      <c r="S4137" t="str">
        <f>VLOOKUP(R4137,Data!$C$2:$D$261,2,0)</f>
        <v>Support Office</v>
      </c>
      <c r="T4137">
        <f>COUNTIF('Feb 2022'!A:A,D4137)+COUNTIF('Mar 2022'!A:A,D4137)+COUNTIF('Apr 2022'!A:A,D4137)+COUNTIF('May 2022'!A:A,D4137)+COUNTIF('June 2022'!A:A,D4137)+COUNTIF('July 2022'!A:A,D4137)+COUNTIF('Aug 2022'!A:A,D4137)+COUNTIF('Sep 2022'!A:A,D4137)+COUNTIF('Oct 2022'!A:A,D4137)+COUNTIF('Dec 2022'!A:A,D4137)</f>
        <v>0</v>
      </c>
      <c r="U4137" t="str">
        <f>VLOOKUP(Q4137,'Capital Lookup'!A:B,2,FALSE)</f>
        <v>Yes</v>
      </c>
      <c r="V4137" s="2" t="str">
        <f>IFERROR(VLOOKUP(LEFT(F4137,10),'Find Purchase Orders'!B:J,9,FALSE),"")</f>
        <v/>
      </c>
      <c r="W4137" s="25" t="s">
        <v>7261</v>
      </c>
    </row>
    <row r="4138" spans="1:23" hidden="1">
      <c r="A4138" s="25" t="s">
        <v>10327</v>
      </c>
      <c r="B4138" s="25" t="s">
        <v>9405</v>
      </c>
      <c r="C4138" s="25" t="s">
        <v>7282</v>
      </c>
      <c r="D4138" s="25" t="s">
        <v>5898</v>
      </c>
      <c r="E4138" s="25" t="s">
        <v>9607</v>
      </c>
      <c r="F4138" s="25" t="s">
        <v>16709</v>
      </c>
      <c r="G4138" s="25" t="s">
        <v>16710</v>
      </c>
      <c r="H4138" s="21">
        <v>13706.9</v>
      </c>
      <c r="I4138" s="25" t="s">
        <v>7296</v>
      </c>
      <c r="J4138" s="25" t="s">
        <v>7288</v>
      </c>
      <c r="K4138" s="25" t="s">
        <v>8696</v>
      </c>
      <c r="L4138" s="25" t="s">
        <v>9814</v>
      </c>
      <c r="M4138" s="21">
        <v>13706.9</v>
      </c>
      <c r="N4138" s="21">
        <v>13706.9</v>
      </c>
      <c r="O4138" s="21">
        <v>0</v>
      </c>
      <c r="P4138" s="21">
        <v>13706.9</v>
      </c>
      <c r="Q4138" s="25" t="s">
        <v>16711</v>
      </c>
      <c r="R4138" s="1" t="str">
        <f t="shared" si="75"/>
        <v>ST10035</v>
      </c>
      <c r="S4138" t="str">
        <f>VLOOKUP(R4138,Data!$C$2:$D$261,2,0)</f>
        <v>The Westwood</v>
      </c>
      <c r="T4138">
        <f>COUNTIF('Feb 2022'!A:A,D4138)+COUNTIF('Mar 2022'!A:A,D4138)+COUNTIF('Apr 2022'!A:A,D4138)+COUNTIF('May 2022'!A:A,D4138)+COUNTIF('June 2022'!A:A,D4138)+COUNTIF('July 2022'!A:A,D4138)+COUNTIF('Aug 2022'!A:A,D4138)+COUNTIF('Sep 2022'!A:A,D4138)+COUNTIF('Oct 2022'!A:A,D4138)+COUNTIF('Dec 2022'!A:A,D4138)</f>
        <v>1</v>
      </c>
      <c r="U4138" t="str">
        <f>VLOOKUP(Q4138,'Capital Lookup'!A:B,2,FALSE)</f>
        <v>No</v>
      </c>
      <c r="V4138" s="2">
        <f>IFERROR(VLOOKUP(LEFT(F4138,10),'Find Purchase Orders'!B:J,9,FALSE),"")</f>
        <v>44796</v>
      </c>
      <c r="W4138" s="25" t="s">
        <v>7261</v>
      </c>
    </row>
    <row r="4139" spans="1:23" hidden="1">
      <c r="A4139" s="25" t="s">
        <v>10327</v>
      </c>
      <c r="B4139" s="25" t="s">
        <v>9405</v>
      </c>
      <c r="C4139" s="25" t="s">
        <v>7282</v>
      </c>
      <c r="D4139" s="25" t="s">
        <v>5884</v>
      </c>
      <c r="E4139" s="25" t="s">
        <v>9607</v>
      </c>
      <c r="F4139" s="25" t="s">
        <v>16712</v>
      </c>
      <c r="G4139" s="25" t="s">
        <v>16713</v>
      </c>
      <c r="H4139" s="21">
        <v>7090.75</v>
      </c>
      <c r="I4139" s="25" t="s">
        <v>7287</v>
      </c>
      <c r="J4139" s="25" t="s">
        <v>16714</v>
      </c>
      <c r="K4139" s="25" t="s">
        <v>8696</v>
      </c>
      <c r="L4139" s="25" t="s">
        <v>9814</v>
      </c>
      <c r="M4139" s="21">
        <v>7090.75</v>
      </c>
      <c r="N4139" s="22">
        <v>0</v>
      </c>
      <c r="O4139" s="21">
        <v>7090.75</v>
      </c>
      <c r="P4139" s="21">
        <v>815.75</v>
      </c>
      <c r="Q4139" s="25" t="s">
        <v>16711</v>
      </c>
      <c r="R4139" s="1" t="str">
        <f t="shared" si="75"/>
        <v>ST10035</v>
      </c>
      <c r="S4139" t="str">
        <f>VLOOKUP(R4139,Data!$C$2:$D$261,2,0)</f>
        <v>The Westwood</v>
      </c>
      <c r="T4139">
        <f>COUNTIF('Feb 2022'!A:A,D4139)+COUNTIF('Mar 2022'!A:A,D4139)+COUNTIF('Apr 2022'!A:A,D4139)+COUNTIF('May 2022'!A:A,D4139)+COUNTIF('June 2022'!A:A,D4139)+COUNTIF('July 2022'!A:A,D4139)+COUNTIF('Aug 2022'!A:A,D4139)+COUNTIF('Sep 2022'!A:A,D4139)+COUNTIF('Oct 2022'!A:A,D4139)+COUNTIF('Dec 2022'!A:A,D4139)</f>
        <v>1</v>
      </c>
      <c r="U4139" t="str">
        <f>VLOOKUP(Q4139,'Capital Lookup'!A:B,2,FALSE)</f>
        <v>No</v>
      </c>
      <c r="V4139" s="2">
        <f>IFERROR(VLOOKUP(LEFT(F4139,10),'Find Purchase Orders'!B:J,9,FALSE),"")</f>
        <v>44791</v>
      </c>
      <c r="W4139" s="25" t="s">
        <v>7261</v>
      </c>
    </row>
    <row r="4140" spans="1:23" hidden="1">
      <c r="A4140" s="25" t="s">
        <v>7269</v>
      </c>
      <c r="B4140" s="25" t="s">
        <v>8259</v>
      </c>
      <c r="C4140" s="25" t="s">
        <v>8260</v>
      </c>
      <c r="D4140" s="25" t="s">
        <v>16715</v>
      </c>
      <c r="E4140" s="25" t="s">
        <v>10122</v>
      </c>
      <c r="F4140" s="25" t="s">
        <v>16716</v>
      </c>
      <c r="G4140" s="25" t="s">
        <v>16717</v>
      </c>
      <c r="H4140" s="21">
        <v>6356.25</v>
      </c>
      <c r="I4140" s="25" t="s">
        <v>7296</v>
      </c>
      <c r="J4140" s="25" t="s">
        <v>7288</v>
      </c>
      <c r="K4140" s="25" t="s">
        <v>8265</v>
      </c>
      <c r="L4140" s="25" t="s">
        <v>9142</v>
      </c>
      <c r="M4140" s="21">
        <v>6356.25</v>
      </c>
      <c r="N4140" s="21">
        <v>6356.25</v>
      </c>
      <c r="O4140" s="21">
        <v>0</v>
      </c>
      <c r="P4140" s="21">
        <v>6356.25</v>
      </c>
      <c r="Q4140" s="25" t="s">
        <v>16718</v>
      </c>
      <c r="R4140" s="1" t="str">
        <f t="shared" si="75"/>
        <v>ST10260</v>
      </c>
      <c r="S4140" t="str">
        <f>VLOOKUP(R4140,Data!$C$2:$D$261,2,0)</f>
        <v>Support Office</v>
      </c>
      <c r="T4140">
        <f>COUNTIF('Feb 2022'!A:A,D4140)+COUNTIF('Mar 2022'!A:A,D4140)+COUNTIF('Apr 2022'!A:A,D4140)+COUNTIF('May 2022'!A:A,D4140)+COUNTIF('June 2022'!A:A,D4140)+COUNTIF('July 2022'!A:A,D4140)+COUNTIF('Aug 2022'!A:A,D4140)+COUNTIF('Sep 2022'!A:A,D4140)+COUNTIF('Oct 2022'!A:A,D4140)+COUNTIF('Dec 2022'!A:A,D4140)</f>
        <v>0</v>
      </c>
      <c r="U4140" t="str">
        <f>VLOOKUP(Q4140,'Capital Lookup'!A:B,2,FALSE)</f>
        <v>Yes</v>
      </c>
      <c r="V4140" s="2">
        <f>IFERROR(VLOOKUP(LEFT(F4140,10),'Find Purchase Orders'!B:J,9,FALSE),"")</f>
        <v>44803</v>
      </c>
      <c r="W4140" s="25" t="s">
        <v>7261</v>
      </c>
    </row>
    <row r="4141" spans="1:23" hidden="1">
      <c r="A4141" s="25" t="s">
        <v>7261</v>
      </c>
      <c r="B4141" s="25" t="s">
        <v>7889</v>
      </c>
      <c r="C4141" s="25" t="s">
        <v>7282</v>
      </c>
      <c r="D4141" s="25" t="s">
        <v>5899</v>
      </c>
      <c r="E4141" s="25" t="s">
        <v>10537</v>
      </c>
      <c r="F4141" s="25" t="s">
        <v>16719</v>
      </c>
      <c r="G4141" s="25" t="s">
        <v>16720</v>
      </c>
      <c r="H4141" s="21">
        <v>367.25</v>
      </c>
      <c r="I4141" s="25" t="s">
        <v>7296</v>
      </c>
      <c r="J4141" s="25" t="s">
        <v>7288</v>
      </c>
      <c r="K4141" s="25" t="s">
        <v>7262</v>
      </c>
      <c r="L4141" s="25" t="s">
        <v>7259</v>
      </c>
      <c r="M4141" s="21">
        <v>367.25</v>
      </c>
      <c r="N4141" s="21">
        <v>395.5</v>
      </c>
      <c r="O4141" s="21">
        <v>-28.25</v>
      </c>
      <c r="P4141" s="21">
        <v>367.25</v>
      </c>
      <c r="Q4141" s="25" t="s">
        <v>10539</v>
      </c>
      <c r="R4141" s="1" t="str">
        <f t="shared" si="75"/>
        <v>ST10038</v>
      </c>
      <c r="S4141" t="str">
        <f>VLOOKUP(R4141,Data!$C$2:$D$261,2,0)</f>
        <v>St. Lawrence Place</v>
      </c>
      <c r="T4141">
        <f>COUNTIF('Feb 2022'!A:A,D4141)+COUNTIF('Mar 2022'!A:A,D4141)+COUNTIF('Apr 2022'!A:A,D4141)+COUNTIF('May 2022'!A:A,D4141)+COUNTIF('June 2022'!A:A,D4141)+COUNTIF('July 2022'!A:A,D4141)+COUNTIF('Aug 2022'!A:A,D4141)+COUNTIF('Sep 2022'!A:A,D4141)+COUNTIF('Oct 2022'!A:A,D4141)+COUNTIF('Dec 2022'!A:A,D4141)</f>
        <v>1</v>
      </c>
      <c r="U4141" t="str">
        <f>VLOOKUP(Q4141,'Capital Lookup'!A:B,2,FALSE)</f>
        <v>No</v>
      </c>
      <c r="V4141" s="2">
        <f>IFERROR(VLOOKUP(LEFT(F4141,10),'Find Purchase Orders'!B:J,9,FALSE),"")</f>
        <v>44796</v>
      </c>
      <c r="W4141" s="25" t="s">
        <v>7261</v>
      </c>
    </row>
    <row r="4142" spans="1:23" hidden="1">
      <c r="A4142" s="25" t="s">
        <v>7261</v>
      </c>
      <c r="B4142" s="25" t="s">
        <v>7889</v>
      </c>
      <c r="C4142" s="25" t="s">
        <v>7282</v>
      </c>
      <c r="D4142" s="25" t="s">
        <v>5899</v>
      </c>
      <c r="E4142" s="25" t="s">
        <v>10537</v>
      </c>
      <c r="F4142" s="25" t="s">
        <v>16721</v>
      </c>
      <c r="G4142" s="25" t="s">
        <v>10999</v>
      </c>
      <c r="H4142" s="21">
        <v>11585.03</v>
      </c>
      <c r="I4142" s="25" t="s">
        <v>7296</v>
      </c>
      <c r="J4142" s="25" t="s">
        <v>7288</v>
      </c>
      <c r="K4142" s="25" t="s">
        <v>7262</v>
      </c>
      <c r="L4142" s="25" t="s">
        <v>7259</v>
      </c>
      <c r="M4142" s="21">
        <v>11585.03</v>
      </c>
      <c r="N4142" s="21">
        <v>11585.03</v>
      </c>
      <c r="O4142" s="21">
        <v>0</v>
      </c>
      <c r="P4142" s="21">
        <v>11585.03</v>
      </c>
      <c r="Q4142" s="25" t="s">
        <v>10539</v>
      </c>
      <c r="R4142" s="1" t="str">
        <f t="shared" si="75"/>
        <v>ST10038</v>
      </c>
      <c r="S4142" t="str">
        <f>VLOOKUP(R4142,Data!$C$2:$D$261,2,0)</f>
        <v>St. Lawrence Place</v>
      </c>
      <c r="T4142">
        <f>COUNTIF('Feb 2022'!A:A,D4142)+COUNTIF('Mar 2022'!A:A,D4142)+COUNTIF('Apr 2022'!A:A,D4142)+COUNTIF('May 2022'!A:A,D4142)+COUNTIF('June 2022'!A:A,D4142)+COUNTIF('July 2022'!A:A,D4142)+COUNTIF('Aug 2022'!A:A,D4142)+COUNTIF('Sep 2022'!A:A,D4142)+COUNTIF('Oct 2022'!A:A,D4142)+COUNTIF('Dec 2022'!A:A,D4142)</f>
        <v>1</v>
      </c>
      <c r="U4142" t="str">
        <f>VLOOKUP(Q4142,'Capital Lookup'!A:B,2,FALSE)</f>
        <v>No</v>
      </c>
      <c r="V4142" s="2">
        <f>IFERROR(VLOOKUP(LEFT(F4142,10),'Find Purchase Orders'!B:J,9,FALSE),"")</f>
        <v>44796</v>
      </c>
      <c r="W4142" s="25" t="s">
        <v>7261</v>
      </c>
    </row>
    <row r="4143" spans="1:23" hidden="1">
      <c r="A4143" s="25" t="s">
        <v>7261</v>
      </c>
      <c r="B4143" s="25" t="s">
        <v>7889</v>
      </c>
      <c r="C4143" s="25" t="s">
        <v>7282</v>
      </c>
      <c r="D4143" s="25" t="s">
        <v>5900</v>
      </c>
      <c r="E4143" s="25" t="s">
        <v>10537</v>
      </c>
      <c r="F4143" s="25" t="s">
        <v>16722</v>
      </c>
      <c r="G4143" s="25" t="s">
        <v>16723</v>
      </c>
      <c r="H4143" s="21">
        <v>1101.75</v>
      </c>
      <c r="I4143" s="25" t="s">
        <v>7296</v>
      </c>
      <c r="J4143" s="25" t="s">
        <v>7288</v>
      </c>
      <c r="K4143" s="25" t="s">
        <v>7262</v>
      </c>
      <c r="L4143" s="25" t="s">
        <v>7259</v>
      </c>
      <c r="M4143" s="21">
        <v>1101.75</v>
      </c>
      <c r="N4143" s="21">
        <v>1186.5</v>
      </c>
      <c r="O4143" s="21">
        <v>-84.75</v>
      </c>
      <c r="P4143" s="21">
        <v>1101.75</v>
      </c>
      <c r="Q4143" s="25" t="s">
        <v>10539</v>
      </c>
      <c r="R4143" s="1" t="str">
        <f t="shared" si="75"/>
        <v>ST10038</v>
      </c>
      <c r="S4143" t="str">
        <f>VLOOKUP(R4143,Data!$C$2:$D$261,2,0)</f>
        <v>St. Lawrence Place</v>
      </c>
      <c r="T4143">
        <f>COUNTIF('Feb 2022'!A:A,D4143)+COUNTIF('Mar 2022'!A:A,D4143)+COUNTIF('Apr 2022'!A:A,D4143)+COUNTIF('May 2022'!A:A,D4143)+COUNTIF('June 2022'!A:A,D4143)+COUNTIF('July 2022'!A:A,D4143)+COUNTIF('Aug 2022'!A:A,D4143)+COUNTIF('Sep 2022'!A:A,D4143)+COUNTIF('Oct 2022'!A:A,D4143)+COUNTIF('Dec 2022'!A:A,D4143)</f>
        <v>1</v>
      </c>
      <c r="U4143" t="str">
        <f>VLOOKUP(Q4143,'Capital Lookup'!A:B,2,FALSE)</f>
        <v>No</v>
      </c>
      <c r="V4143" s="2">
        <f>IFERROR(VLOOKUP(LEFT(F4143,10),'Find Purchase Orders'!B:J,9,FALSE),"")</f>
        <v>44796</v>
      </c>
      <c r="W4143" s="25" t="s">
        <v>7261</v>
      </c>
    </row>
    <row r="4144" spans="1:23" hidden="1">
      <c r="A4144" s="25" t="s">
        <v>7261</v>
      </c>
      <c r="B4144" s="25" t="s">
        <v>7889</v>
      </c>
      <c r="C4144" s="25" t="s">
        <v>7282</v>
      </c>
      <c r="D4144" s="25" t="s">
        <v>5900</v>
      </c>
      <c r="E4144" s="25" t="s">
        <v>10537</v>
      </c>
      <c r="F4144" s="25" t="s">
        <v>16724</v>
      </c>
      <c r="G4144" s="25" t="s">
        <v>8930</v>
      </c>
      <c r="H4144" s="21">
        <v>12986.02</v>
      </c>
      <c r="I4144" s="25" t="s">
        <v>7296</v>
      </c>
      <c r="J4144" s="25" t="s">
        <v>7288</v>
      </c>
      <c r="K4144" s="25" t="s">
        <v>7262</v>
      </c>
      <c r="L4144" s="25" t="s">
        <v>7259</v>
      </c>
      <c r="M4144" s="21">
        <v>12986.02</v>
      </c>
      <c r="N4144" s="21">
        <v>12986.02</v>
      </c>
      <c r="O4144" s="21">
        <v>0</v>
      </c>
      <c r="P4144" s="21">
        <v>12986.02</v>
      </c>
      <c r="Q4144" s="25" t="s">
        <v>10539</v>
      </c>
      <c r="R4144" s="1" t="str">
        <f t="shared" si="75"/>
        <v>ST10038</v>
      </c>
      <c r="S4144" t="str">
        <f>VLOOKUP(R4144,Data!$C$2:$D$261,2,0)</f>
        <v>St. Lawrence Place</v>
      </c>
      <c r="T4144">
        <f>COUNTIF('Feb 2022'!A:A,D4144)+COUNTIF('Mar 2022'!A:A,D4144)+COUNTIF('Apr 2022'!A:A,D4144)+COUNTIF('May 2022'!A:A,D4144)+COUNTIF('June 2022'!A:A,D4144)+COUNTIF('July 2022'!A:A,D4144)+COUNTIF('Aug 2022'!A:A,D4144)+COUNTIF('Sep 2022'!A:A,D4144)+COUNTIF('Oct 2022'!A:A,D4144)+COUNTIF('Dec 2022'!A:A,D4144)</f>
        <v>1</v>
      </c>
      <c r="U4144" t="str">
        <f>VLOOKUP(Q4144,'Capital Lookup'!A:B,2,FALSE)</f>
        <v>No</v>
      </c>
      <c r="V4144" s="2">
        <f>IFERROR(VLOOKUP(LEFT(F4144,10),'Find Purchase Orders'!B:J,9,FALSE),"")</f>
        <v>44796</v>
      </c>
      <c r="W4144" s="25" t="s">
        <v>7261</v>
      </c>
    </row>
    <row r="4145" spans="1:23" hidden="1">
      <c r="A4145" s="25" t="s">
        <v>7261</v>
      </c>
      <c r="B4145" s="25" t="s">
        <v>7889</v>
      </c>
      <c r="C4145" s="25" t="s">
        <v>7282</v>
      </c>
      <c r="D4145" s="25" t="s">
        <v>5901</v>
      </c>
      <c r="E4145" s="25" t="s">
        <v>10537</v>
      </c>
      <c r="F4145" s="25" t="s">
        <v>16725</v>
      </c>
      <c r="G4145" s="25" t="s">
        <v>16726</v>
      </c>
      <c r="H4145" s="21">
        <v>649.75</v>
      </c>
      <c r="I4145" s="25" t="s">
        <v>7296</v>
      </c>
      <c r="J4145" s="25" t="s">
        <v>7288</v>
      </c>
      <c r="K4145" s="25" t="s">
        <v>7258</v>
      </c>
      <c r="L4145" s="25" t="s">
        <v>7259</v>
      </c>
      <c r="M4145" s="21">
        <v>649.75</v>
      </c>
      <c r="N4145" s="21">
        <v>649.75</v>
      </c>
      <c r="O4145" s="21">
        <v>0</v>
      </c>
      <c r="P4145" s="21">
        <v>649.75</v>
      </c>
      <c r="Q4145" s="25" t="s">
        <v>10539</v>
      </c>
      <c r="R4145" s="1" t="str">
        <f t="shared" si="75"/>
        <v>ST10038</v>
      </c>
      <c r="S4145" t="str">
        <f>VLOOKUP(R4145,Data!$C$2:$D$261,2,0)</f>
        <v>St. Lawrence Place</v>
      </c>
      <c r="T4145">
        <f>COUNTIF('Feb 2022'!A:A,D4145)+COUNTIF('Mar 2022'!A:A,D4145)+COUNTIF('Apr 2022'!A:A,D4145)+COUNTIF('May 2022'!A:A,D4145)+COUNTIF('June 2022'!A:A,D4145)+COUNTIF('July 2022'!A:A,D4145)+COUNTIF('Aug 2022'!A:A,D4145)+COUNTIF('Sep 2022'!A:A,D4145)+COUNTIF('Oct 2022'!A:A,D4145)+COUNTIF('Dec 2022'!A:A,D4145)</f>
        <v>1</v>
      </c>
      <c r="U4145" t="str">
        <f>VLOOKUP(Q4145,'Capital Lookup'!A:B,2,FALSE)</f>
        <v>No</v>
      </c>
      <c r="V4145" s="2">
        <f>IFERROR(VLOOKUP(LEFT(F4145,10),'Find Purchase Orders'!B:J,9,FALSE),"")</f>
        <v>44796</v>
      </c>
      <c r="W4145" s="25" t="s">
        <v>7261</v>
      </c>
    </row>
    <row r="4146" spans="1:23" hidden="1">
      <c r="A4146" s="25" t="s">
        <v>7261</v>
      </c>
      <c r="B4146" s="25" t="s">
        <v>7889</v>
      </c>
      <c r="C4146" s="25" t="s">
        <v>7282</v>
      </c>
      <c r="D4146" s="25" t="s">
        <v>5901</v>
      </c>
      <c r="E4146" s="25" t="s">
        <v>10537</v>
      </c>
      <c r="F4146" s="25" t="s">
        <v>16727</v>
      </c>
      <c r="G4146" s="25" t="s">
        <v>16728</v>
      </c>
      <c r="H4146" s="21">
        <v>367.25</v>
      </c>
      <c r="I4146" s="25" t="s">
        <v>7296</v>
      </c>
      <c r="J4146" s="25" t="s">
        <v>7288</v>
      </c>
      <c r="K4146" s="25" t="s">
        <v>7262</v>
      </c>
      <c r="L4146" s="25" t="s">
        <v>7259</v>
      </c>
      <c r="M4146" s="21">
        <v>367.25</v>
      </c>
      <c r="N4146" s="21">
        <v>395.5</v>
      </c>
      <c r="O4146" s="21">
        <v>-28.25</v>
      </c>
      <c r="P4146" s="21">
        <v>367.25</v>
      </c>
      <c r="Q4146" s="25" t="s">
        <v>10539</v>
      </c>
      <c r="R4146" s="1" t="str">
        <f t="shared" si="75"/>
        <v>ST10038</v>
      </c>
      <c r="S4146" t="str">
        <f>VLOOKUP(R4146,Data!$C$2:$D$261,2,0)</f>
        <v>St. Lawrence Place</v>
      </c>
      <c r="T4146">
        <f>COUNTIF('Feb 2022'!A:A,D4146)+COUNTIF('Mar 2022'!A:A,D4146)+COUNTIF('Apr 2022'!A:A,D4146)+COUNTIF('May 2022'!A:A,D4146)+COUNTIF('June 2022'!A:A,D4146)+COUNTIF('July 2022'!A:A,D4146)+COUNTIF('Aug 2022'!A:A,D4146)+COUNTIF('Sep 2022'!A:A,D4146)+COUNTIF('Oct 2022'!A:A,D4146)+COUNTIF('Dec 2022'!A:A,D4146)</f>
        <v>1</v>
      </c>
      <c r="U4146" t="str">
        <f>VLOOKUP(Q4146,'Capital Lookup'!A:B,2,FALSE)</f>
        <v>No</v>
      </c>
      <c r="V4146" s="2">
        <f>IFERROR(VLOOKUP(LEFT(F4146,10),'Find Purchase Orders'!B:J,9,FALSE),"")</f>
        <v>44796</v>
      </c>
      <c r="W4146" s="25" t="s">
        <v>7261</v>
      </c>
    </row>
    <row r="4147" spans="1:23" hidden="1">
      <c r="A4147" s="25" t="s">
        <v>7261</v>
      </c>
      <c r="B4147" s="25" t="s">
        <v>7889</v>
      </c>
      <c r="C4147" s="25" t="s">
        <v>7282</v>
      </c>
      <c r="D4147" s="25" t="s">
        <v>5901</v>
      </c>
      <c r="E4147" s="25" t="s">
        <v>10537</v>
      </c>
      <c r="F4147" s="25" t="s">
        <v>16729</v>
      </c>
      <c r="G4147" s="25" t="s">
        <v>16730</v>
      </c>
      <c r="H4147" s="21">
        <v>12609.81</v>
      </c>
      <c r="I4147" s="25" t="s">
        <v>7296</v>
      </c>
      <c r="J4147" s="25" t="s">
        <v>7288</v>
      </c>
      <c r="K4147" s="25" t="s">
        <v>7262</v>
      </c>
      <c r="L4147" s="25" t="s">
        <v>7259</v>
      </c>
      <c r="M4147" s="21">
        <v>12609.81</v>
      </c>
      <c r="N4147" s="21">
        <v>12609.81</v>
      </c>
      <c r="O4147" s="21">
        <v>0</v>
      </c>
      <c r="P4147" s="21">
        <v>12609.81</v>
      </c>
      <c r="Q4147" s="25" t="s">
        <v>10539</v>
      </c>
      <c r="R4147" s="1" t="str">
        <f t="shared" si="75"/>
        <v>ST10038</v>
      </c>
      <c r="S4147" t="str">
        <f>VLOOKUP(R4147,Data!$C$2:$D$261,2,0)</f>
        <v>St. Lawrence Place</v>
      </c>
      <c r="T4147">
        <f>COUNTIF('Feb 2022'!A:A,D4147)+COUNTIF('Mar 2022'!A:A,D4147)+COUNTIF('Apr 2022'!A:A,D4147)+COUNTIF('May 2022'!A:A,D4147)+COUNTIF('June 2022'!A:A,D4147)+COUNTIF('July 2022'!A:A,D4147)+COUNTIF('Aug 2022'!A:A,D4147)+COUNTIF('Sep 2022'!A:A,D4147)+COUNTIF('Oct 2022'!A:A,D4147)+COUNTIF('Dec 2022'!A:A,D4147)</f>
        <v>1</v>
      </c>
      <c r="U4147" t="str">
        <f>VLOOKUP(Q4147,'Capital Lookup'!A:B,2,FALSE)</f>
        <v>No</v>
      </c>
      <c r="V4147" s="2">
        <f>IFERROR(VLOOKUP(LEFT(F4147,10),'Find Purchase Orders'!B:J,9,FALSE),"")</f>
        <v>44796</v>
      </c>
      <c r="W4147" s="25" t="s">
        <v>7261</v>
      </c>
    </row>
    <row r="4148" spans="1:23" hidden="1">
      <c r="A4148" s="25" t="s">
        <v>7261</v>
      </c>
      <c r="B4148" s="25" t="s">
        <v>7752</v>
      </c>
      <c r="C4148" s="25" t="s">
        <v>7277</v>
      </c>
      <c r="D4148" s="25" t="s">
        <v>5885</v>
      </c>
      <c r="E4148" s="25" t="s">
        <v>8188</v>
      </c>
      <c r="F4148" s="25" t="s">
        <v>16731</v>
      </c>
      <c r="G4148" s="25" t="s">
        <v>16732</v>
      </c>
      <c r="H4148" s="21">
        <v>2224.9499999999998</v>
      </c>
      <c r="I4148" s="25" t="s">
        <v>7296</v>
      </c>
      <c r="J4148" s="25" t="s">
        <v>7288</v>
      </c>
      <c r="K4148" s="25" t="s">
        <v>7289</v>
      </c>
      <c r="L4148" s="25" t="s">
        <v>7259</v>
      </c>
      <c r="M4148" s="21">
        <v>2224.9499999999998</v>
      </c>
      <c r="N4148" s="21">
        <v>2224.9499999999998</v>
      </c>
      <c r="O4148" s="21">
        <v>0</v>
      </c>
      <c r="P4148" s="21">
        <v>2224.9499999999998</v>
      </c>
      <c r="Q4148" s="25" t="s">
        <v>8191</v>
      </c>
      <c r="R4148" s="1" t="str">
        <f t="shared" si="75"/>
        <v>ST10065</v>
      </c>
      <c r="S4148" t="str">
        <f>VLOOKUP(R4148,Data!$C$2:$D$261,2,0)</f>
        <v>Evergreen</v>
      </c>
      <c r="T4148">
        <f>COUNTIF('Feb 2022'!A:A,D4148)+COUNTIF('Mar 2022'!A:A,D4148)+COUNTIF('Apr 2022'!A:A,D4148)+COUNTIF('May 2022'!A:A,D4148)+COUNTIF('June 2022'!A:A,D4148)+COUNTIF('July 2022'!A:A,D4148)+COUNTIF('Aug 2022'!A:A,D4148)+COUNTIF('Sep 2022'!A:A,D4148)+COUNTIF('Oct 2022'!A:A,D4148)+COUNTIF('Dec 2022'!A:A,D4148)</f>
        <v>1</v>
      </c>
      <c r="U4148" t="str">
        <f>VLOOKUP(Q4148,'Capital Lookup'!A:B,2,FALSE)</f>
        <v>No</v>
      </c>
      <c r="V4148" s="2">
        <f>IFERROR(VLOOKUP(LEFT(F4148,10),'Find Purchase Orders'!B:J,9,FALSE),"")</f>
        <v>44794</v>
      </c>
      <c r="W4148" s="25" t="s">
        <v>7261</v>
      </c>
    </row>
    <row r="4149" spans="1:23" hidden="1">
      <c r="A4149" s="25" t="s">
        <v>7261</v>
      </c>
      <c r="B4149" s="25" t="s">
        <v>7643</v>
      </c>
      <c r="C4149" s="25" t="s">
        <v>7282</v>
      </c>
      <c r="D4149" s="25" t="s">
        <v>6224</v>
      </c>
      <c r="E4149" s="25" t="s">
        <v>8533</v>
      </c>
      <c r="F4149" s="25" t="s">
        <v>16733</v>
      </c>
      <c r="G4149" s="25" t="s">
        <v>6225</v>
      </c>
      <c r="H4149" s="21">
        <v>8023.36</v>
      </c>
      <c r="I4149" s="25" t="s">
        <v>7287</v>
      </c>
      <c r="J4149" s="25" t="s">
        <v>7288</v>
      </c>
      <c r="K4149" s="25" t="s">
        <v>7262</v>
      </c>
      <c r="L4149" s="25" t="s">
        <v>7259</v>
      </c>
      <c r="M4149" s="21">
        <v>8023.36</v>
      </c>
      <c r="N4149" s="22">
        <v>0</v>
      </c>
      <c r="O4149" s="21">
        <v>8023.36</v>
      </c>
      <c r="P4149" s="21">
        <v>923.04</v>
      </c>
      <c r="Q4149" s="25" t="s">
        <v>10857</v>
      </c>
      <c r="R4149" s="1" t="str">
        <f t="shared" si="75"/>
        <v>ST10020</v>
      </c>
      <c r="S4149" t="str">
        <f>VLOOKUP(R4149,Data!$C$2:$D$261,2,0)</f>
        <v>Kingsway</v>
      </c>
      <c r="T4149">
        <f>COUNTIF('Feb 2022'!A:A,D4149)+COUNTIF('Mar 2022'!A:A,D4149)+COUNTIF('Apr 2022'!A:A,D4149)+COUNTIF('May 2022'!A:A,D4149)+COUNTIF('June 2022'!A:A,D4149)+COUNTIF('July 2022'!A:A,D4149)+COUNTIF('Aug 2022'!A:A,D4149)+COUNTIF('Sep 2022'!A:A,D4149)+COUNTIF('Oct 2022'!A:A,D4149)+COUNTIF('Dec 2022'!A:A,D4149)</f>
        <v>1</v>
      </c>
      <c r="U4149" t="str">
        <f>VLOOKUP(Q4149,'Capital Lookup'!A:B,2,FALSE)</f>
        <v>No</v>
      </c>
      <c r="V4149" s="2">
        <f>IFERROR(VLOOKUP(LEFT(F4149,10),'Find Purchase Orders'!B:J,9,FALSE),"")</f>
        <v>44805</v>
      </c>
      <c r="W4149" s="25" t="s">
        <v>7261</v>
      </c>
    </row>
    <row r="4150" spans="1:23" hidden="1">
      <c r="A4150" s="25" t="s">
        <v>7261</v>
      </c>
      <c r="B4150" s="25" t="s">
        <v>7643</v>
      </c>
      <c r="C4150" s="25" t="s">
        <v>7282</v>
      </c>
      <c r="D4150" s="25" t="s">
        <v>5902</v>
      </c>
      <c r="E4150" s="25" t="s">
        <v>8533</v>
      </c>
      <c r="F4150" s="25" t="s">
        <v>16734</v>
      </c>
      <c r="G4150" s="25" t="s">
        <v>16735</v>
      </c>
      <c r="H4150" s="21">
        <v>6201.1</v>
      </c>
      <c r="I4150" s="25" t="s">
        <v>7287</v>
      </c>
      <c r="J4150" s="25" t="s">
        <v>7288</v>
      </c>
      <c r="K4150" s="25" t="s">
        <v>7262</v>
      </c>
      <c r="L4150" s="25" t="s">
        <v>7259</v>
      </c>
      <c r="M4150" s="21">
        <v>6201.1</v>
      </c>
      <c r="N4150" s="21">
        <v>6201.1</v>
      </c>
      <c r="O4150" s="21">
        <v>0</v>
      </c>
      <c r="P4150" s="21">
        <v>713.4</v>
      </c>
      <c r="Q4150" s="25" t="s">
        <v>10857</v>
      </c>
      <c r="R4150" s="1" t="str">
        <f t="shared" si="75"/>
        <v>ST10020</v>
      </c>
      <c r="S4150" t="str">
        <f>VLOOKUP(R4150,Data!$C$2:$D$261,2,0)</f>
        <v>Kingsway</v>
      </c>
      <c r="T4150">
        <f>COUNTIF('Feb 2022'!A:A,D4150)+COUNTIF('Mar 2022'!A:A,D4150)+COUNTIF('Apr 2022'!A:A,D4150)+COUNTIF('May 2022'!A:A,D4150)+COUNTIF('June 2022'!A:A,D4150)+COUNTIF('July 2022'!A:A,D4150)+COUNTIF('Aug 2022'!A:A,D4150)+COUNTIF('Sep 2022'!A:A,D4150)+COUNTIF('Oct 2022'!A:A,D4150)+COUNTIF('Dec 2022'!A:A,D4150)</f>
        <v>1</v>
      </c>
      <c r="U4150" t="str">
        <f>VLOOKUP(Q4150,'Capital Lookup'!A:B,2,FALSE)</f>
        <v>No</v>
      </c>
      <c r="V4150" s="2">
        <f>IFERROR(VLOOKUP(LEFT(F4150,10),'Find Purchase Orders'!B:J,9,FALSE),"")</f>
        <v>44796</v>
      </c>
      <c r="W4150" s="25" t="s">
        <v>7261</v>
      </c>
    </row>
    <row r="4151" spans="1:23" hidden="1">
      <c r="A4151" s="25" t="s">
        <v>7261</v>
      </c>
      <c r="B4151" s="25" t="s">
        <v>7281</v>
      </c>
      <c r="C4151" s="25" t="s">
        <v>7282</v>
      </c>
      <c r="D4151" s="25" t="s">
        <v>5903</v>
      </c>
      <c r="E4151" s="25" t="s">
        <v>7284</v>
      </c>
      <c r="F4151" s="25" t="s">
        <v>16736</v>
      </c>
      <c r="G4151" s="25" t="s">
        <v>16737</v>
      </c>
      <c r="H4151" s="21">
        <v>5507.82</v>
      </c>
      <c r="I4151" s="25" t="s">
        <v>7296</v>
      </c>
      <c r="J4151" s="25" t="s">
        <v>7288</v>
      </c>
      <c r="K4151" s="25" t="s">
        <v>7262</v>
      </c>
      <c r="L4151" s="25" t="s">
        <v>7259</v>
      </c>
      <c r="M4151" s="21">
        <v>5507.82</v>
      </c>
      <c r="N4151" s="21">
        <v>14810.73</v>
      </c>
      <c r="O4151" s="21">
        <v>-9302.91</v>
      </c>
      <c r="P4151" s="21">
        <v>5507.82</v>
      </c>
      <c r="Q4151" s="25" t="s">
        <v>7290</v>
      </c>
      <c r="R4151" s="1" t="str">
        <f t="shared" si="75"/>
        <v>ST10014</v>
      </c>
      <c r="S4151" t="str">
        <f>VLOOKUP(R4151,Data!$C$2:$D$261,2,0)</f>
        <v>Bradgate Arms</v>
      </c>
      <c r="T4151">
        <f>COUNTIF('Feb 2022'!A:A,D4151)+COUNTIF('Mar 2022'!A:A,D4151)+COUNTIF('Apr 2022'!A:A,D4151)+COUNTIF('May 2022'!A:A,D4151)+COUNTIF('June 2022'!A:A,D4151)+COUNTIF('July 2022'!A:A,D4151)+COUNTIF('Aug 2022'!A:A,D4151)+COUNTIF('Sep 2022'!A:A,D4151)+COUNTIF('Oct 2022'!A:A,D4151)+COUNTIF('Dec 2022'!A:A,D4151)</f>
        <v>1</v>
      </c>
      <c r="U4151" t="str">
        <f>VLOOKUP(Q4151,'Capital Lookup'!A:B,2,FALSE)</f>
        <v>No</v>
      </c>
      <c r="V4151" s="2">
        <f>IFERROR(VLOOKUP(LEFT(F4151,10),'Find Purchase Orders'!B:J,9,FALSE),"")</f>
        <v>44796</v>
      </c>
      <c r="W4151" s="25" t="s">
        <v>7261</v>
      </c>
    </row>
    <row r="4152" spans="1:23" hidden="1">
      <c r="A4152" s="25" t="s">
        <v>7261</v>
      </c>
      <c r="B4152" s="25" t="s">
        <v>7281</v>
      </c>
      <c r="C4152" s="25" t="s">
        <v>7282</v>
      </c>
      <c r="D4152" s="25" t="s">
        <v>5903</v>
      </c>
      <c r="E4152" s="25" t="s">
        <v>7284</v>
      </c>
      <c r="F4152" s="25" t="s">
        <v>16738</v>
      </c>
      <c r="G4152" s="25" t="s">
        <v>14840</v>
      </c>
      <c r="H4152" s="21">
        <v>226</v>
      </c>
      <c r="I4152" s="25" t="s">
        <v>7296</v>
      </c>
      <c r="J4152" s="25" t="s">
        <v>7288</v>
      </c>
      <c r="K4152" s="25" t="s">
        <v>7262</v>
      </c>
      <c r="L4152" s="25" t="s">
        <v>7259</v>
      </c>
      <c r="M4152" s="21">
        <v>226</v>
      </c>
      <c r="N4152" s="21">
        <v>226</v>
      </c>
      <c r="O4152" s="21">
        <v>0</v>
      </c>
      <c r="P4152" s="21">
        <v>226</v>
      </c>
      <c r="Q4152" s="25" t="s">
        <v>7290</v>
      </c>
      <c r="R4152" s="1" t="str">
        <f t="shared" ref="R4152:R4183" si="76">CONCATENATE("ST",LEFT(B4152,5))</f>
        <v>ST10014</v>
      </c>
      <c r="S4152" t="str">
        <f>VLOOKUP(R4152,Data!$C$2:$D$261,2,0)</f>
        <v>Bradgate Arms</v>
      </c>
      <c r="T4152">
        <f>COUNTIF('Feb 2022'!A:A,D4152)+COUNTIF('Mar 2022'!A:A,D4152)+COUNTIF('Apr 2022'!A:A,D4152)+COUNTIF('May 2022'!A:A,D4152)+COUNTIF('June 2022'!A:A,D4152)+COUNTIF('July 2022'!A:A,D4152)+COUNTIF('Aug 2022'!A:A,D4152)+COUNTIF('Sep 2022'!A:A,D4152)+COUNTIF('Oct 2022'!A:A,D4152)+COUNTIF('Dec 2022'!A:A,D4152)</f>
        <v>1</v>
      </c>
      <c r="U4152" t="str">
        <f>VLOOKUP(Q4152,'Capital Lookup'!A:B,2,FALSE)</f>
        <v>No</v>
      </c>
      <c r="V4152" s="2">
        <f>IFERROR(VLOOKUP(LEFT(F4152,10),'Find Purchase Orders'!B:J,9,FALSE),"")</f>
        <v>44796</v>
      </c>
      <c r="W4152" s="25" t="s">
        <v>7261</v>
      </c>
    </row>
    <row r="4153" spans="1:23" hidden="1">
      <c r="A4153" s="25" t="s">
        <v>7261</v>
      </c>
      <c r="B4153" s="25" t="s">
        <v>7281</v>
      </c>
      <c r="C4153" s="25" t="s">
        <v>7282</v>
      </c>
      <c r="D4153" s="25" t="s">
        <v>5904</v>
      </c>
      <c r="E4153" s="25" t="s">
        <v>7284</v>
      </c>
      <c r="F4153" s="25" t="s">
        <v>16739</v>
      </c>
      <c r="G4153" s="25" t="s">
        <v>10683</v>
      </c>
      <c r="H4153" s="21">
        <v>4204.7299999999996</v>
      </c>
      <c r="I4153" s="25" t="s">
        <v>7296</v>
      </c>
      <c r="J4153" s="25" t="s">
        <v>7288</v>
      </c>
      <c r="K4153" s="25" t="s">
        <v>7262</v>
      </c>
      <c r="L4153" s="25" t="s">
        <v>7259</v>
      </c>
      <c r="M4153" s="21">
        <v>4204.7299999999996</v>
      </c>
      <c r="N4153" s="21">
        <v>4204.7299999999996</v>
      </c>
      <c r="O4153" s="21">
        <v>0</v>
      </c>
      <c r="P4153" s="21">
        <v>5852.36</v>
      </c>
      <c r="Q4153" s="25" t="s">
        <v>7290</v>
      </c>
      <c r="R4153" s="1" t="str">
        <f t="shared" si="76"/>
        <v>ST10014</v>
      </c>
      <c r="S4153" t="str">
        <f>VLOOKUP(R4153,Data!$C$2:$D$261,2,0)</f>
        <v>Bradgate Arms</v>
      </c>
      <c r="T4153">
        <f>COUNTIF('Feb 2022'!A:A,D4153)+COUNTIF('Mar 2022'!A:A,D4153)+COUNTIF('Apr 2022'!A:A,D4153)+COUNTIF('May 2022'!A:A,D4153)+COUNTIF('June 2022'!A:A,D4153)+COUNTIF('July 2022'!A:A,D4153)+COUNTIF('Aug 2022'!A:A,D4153)+COUNTIF('Sep 2022'!A:A,D4153)+COUNTIF('Oct 2022'!A:A,D4153)+COUNTIF('Dec 2022'!A:A,D4153)</f>
        <v>1</v>
      </c>
      <c r="U4153" t="str">
        <f>VLOOKUP(Q4153,'Capital Lookup'!A:B,2,FALSE)</f>
        <v>No</v>
      </c>
      <c r="V4153" s="2">
        <f>IFERROR(VLOOKUP(LEFT(F4153,10),'Find Purchase Orders'!B:J,9,FALSE),"")</f>
        <v>44796</v>
      </c>
      <c r="W4153" s="25" t="s">
        <v>7261</v>
      </c>
    </row>
    <row r="4154" spans="1:23" hidden="1">
      <c r="A4154" s="25" t="s">
        <v>7261</v>
      </c>
      <c r="B4154" s="25" t="s">
        <v>7281</v>
      </c>
      <c r="C4154" s="25" t="s">
        <v>7282</v>
      </c>
      <c r="D4154" s="25" t="s">
        <v>5904</v>
      </c>
      <c r="E4154" s="25" t="s">
        <v>7284</v>
      </c>
      <c r="F4154" s="25" t="s">
        <v>16740</v>
      </c>
      <c r="G4154" s="25" t="s">
        <v>12339</v>
      </c>
      <c r="H4154" s="21">
        <v>1163.9000000000001</v>
      </c>
      <c r="I4154" s="25" t="s">
        <v>7296</v>
      </c>
      <c r="J4154" s="25" t="s">
        <v>7288</v>
      </c>
      <c r="K4154" s="25" t="s">
        <v>7262</v>
      </c>
      <c r="L4154" s="25" t="s">
        <v>7259</v>
      </c>
      <c r="M4154" s="21">
        <v>1163.9000000000001</v>
      </c>
      <c r="N4154" s="21">
        <v>1163.9000000000001</v>
      </c>
      <c r="O4154" s="21">
        <v>0</v>
      </c>
      <c r="P4154" s="21">
        <v>5502.53</v>
      </c>
      <c r="Q4154" s="25" t="s">
        <v>7290</v>
      </c>
      <c r="R4154" s="1" t="str">
        <f t="shared" si="76"/>
        <v>ST10014</v>
      </c>
      <c r="S4154" t="str">
        <f>VLOOKUP(R4154,Data!$C$2:$D$261,2,0)</f>
        <v>Bradgate Arms</v>
      </c>
      <c r="T4154">
        <f>COUNTIF('Feb 2022'!A:A,D4154)+COUNTIF('Mar 2022'!A:A,D4154)+COUNTIF('Apr 2022'!A:A,D4154)+COUNTIF('May 2022'!A:A,D4154)+COUNTIF('June 2022'!A:A,D4154)+COUNTIF('July 2022'!A:A,D4154)+COUNTIF('Aug 2022'!A:A,D4154)+COUNTIF('Sep 2022'!A:A,D4154)+COUNTIF('Oct 2022'!A:A,D4154)+COUNTIF('Dec 2022'!A:A,D4154)</f>
        <v>1</v>
      </c>
      <c r="U4154" t="str">
        <f>VLOOKUP(Q4154,'Capital Lookup'!A:B,2,FALSE)</f>
        <v>No</v>
      </c>
      <c r="V4154" s="2">
        <f>IFERROR(VLOOKUP(LEFT(F4154,10),'Find Purchase Orders'!B:J,9,FALSE),"")</f>
        <v>44796</v>
      </c>
      <c r="W4154" s="25" t="s">
        <v>7261</v>
      </c>
    </row>
    <row r="4155" spans="1:23" hidden="1">
      <c r="A4155" s="25" t="s">
        <v>15934</v>
      </c>
      <c r="B4155" s="25" t="s">
        <v>9026</v>
      </c>
      <c r="C4155" s="25" t="s">
        <v>7264</v>
      </c>
      <c r="D4155" s="25" t="s">
        <v>16741</v>
      </c>
      <c r="E4155" s="25" t="s">
        <v>15936</v>
      </c>
      <c r="H4155" s="21">
        <v>7332.6</v>
      </c>
      <c r="I4155" s="25" t="s">
        <v>7257</v>
      </c>
      <c r="K4155" s="25" t="s">
        <v>7262</v>
      </c>
      <c r="L4155" s="25" t="s">
        <v>8138</v>
      </c>
      <c r="M4155" s="22">
        <v>0</v>
      </c>
      <c r="N4155" s="22">
        <v>0</v>
      </c>
      <c r="O4155" s="21">
        <v>0</v>
      </c>
      <c r="P4155" s="21">
        <v>349.17</v>
      </c>
      <c r="Q4155" s="25"/>
      <c r="R4155" s="1" t="str">
        <f t="shared" si="76"/>
        <v>ST10073</v>
      </c>
      <c r="S4155" t="str">
        <f>VLOOKUP(R4155,Data!$C$2:$D$261,2,0)</f>
        <v>The Churchill</v>
      </c>
      <c r="T4155">
        <f>COUNTIF('Feb 2022'!A:A,D4155)+COUNTIF('Mar 2022'!A:A,D4155)+COUNTIF('Apr 2022'!A:A,D4155)+COUNTIF('May 2022'!A:A,D4155)+COUNTIF('June 2022'!A:A,D4155)+COUNTIF('July 2022'!A:A,D4155)+COUNTIF('Aug 2022'!A:A,D4155)+COUNTIF('Sep 2022'!A:A,D4155)+COUNTIF('Oct 2022'!A:A,D4155)+COUNTIF('Dec 2022'!A:A,D4155)</f>
        <v>0</v>
      </c>
      <c r="U4155" t="e">
        <f>VLOOKUP(Q4155,'Capital Lookup'!A:B,2,FALSE)</f>
        <v>#N/A</v>
      </c>
      <c r="V4155" s="2" t="str">
        <f>IFERROR(VLOOKUP(LEFT(F4155,10),'Find Purchase Orders'!B:J,9,FALSE),"")</f>
        <v/>
      </c>
      <c r="W4155" s="25" t="s">
        <v>7261</v>
      </c>
    </row>
    <row r="4156" spans="1:23" hidden="1">
      <c r="A4156" s="25" t="s">
        <v>7261</v>
      </c>
      <c r="B4156" s="25" t="s">
        <v>7281</v>
      </c>
      <c r="C4156" s="25" t="s">
        <v>7282</v>
      </c>
      <c r="D4156" s="25" t="s">
        <v>5905</v>
      </c>
      <c r="E4156" s="25" t="s">
        <v>7284</v>
      </c>
      <c r="F4156" s="25" t="s">
        <v>16742</v>
      </c>
      <c r="G4156" s="25" t="s">
        <v>16743</v>
      </c>
      <c r="H4156" s="21">
        <v>6781.72</v>
      </c>
      <c r="I4156" s="25" t="s">
        <v>7296</v>
      </c>
      <c r="J4156" s="25" t="s">
        <v>7288</v>
      </c>
      <c r="K4156" s="25" t="s">
        <v>7262</v>
      </c>
      <c r="L4156" s="25" t="s">
        <v>7259</v>
      </c>
      <c r="M4156" s="21">
        <v>6781.72</v>
      </c>
      <c r="N4156" s="21">
        <v>6781.72</v>
      </c>
      <c r="O4156" s="21">
        <v>0</v>
      </c>
      <c r="P4156" s="21">
        <v>7787.92</v>
      </c>
      <c r="Q4156" s="25" t="s">
        <v>7290</v>
      </c>
      <c r="R4156" s="1" t="str">
        <f t="shared" si="76"/>
        <v>ST10014</v>
      </c>
      <c r="S4156" t="str">
        <f>VLOOKUP(R4156,Data!$C$2:$D$261,2,0)</f>
        <v>Bradgate Arms</v>
      </c>
      <c r="T4156">
        <f>COUNTIF('Feb 2022'!A:A,D4156)+COUNTIF('Mar 2022'!A:A,D4156)+COUNTIF('Apr 2022'!A:A,D4156)+COUNTIF('May 2022'!A:A,D4156)+COUNTIF('June 2022'!A:A,D4156)+COUNTIF('July 2022'!A:A,D4156)+COUNTIF('Aug 2022'!A:A,D4156)+COUNTIF('Sep 2022'!A:A,D4156)+COUNTIF('Oct 2022'!A:A,D4156)+COUNTIF('Dec 2022'!A:A,D4156)</f>
        <v>1</v>
      </c>
      <c r="U4156" t="str">
        <f>VLOOKUP(Q4156,'Capital Lookup'!A:B,2,FALSE)</f>
        <v>No</v>
      </c>
      <c r="V4156" s="2">
        <f>IFERROR(VLOOKUP(LEFT(F4156,10),'Find Purchase Orders'!B:J,9,FALSE),"")</f>
        <v>44796</v>
      </c>
      <c r="W4156" s="25" t="s">
        <v>7261</v>
      </c>
    </row>
    <row r="4157" spans="1:23" hidden="1">
      <c r="A4157" s="25" t="s">
        <v>7261</v>
      </c>
      <c r="B4157" s="25" t="s">
        <v>7281</v>
      </c>
      <c r="C4157" s="25" t="s">
        <v>7282</v>
      </c>
      <c r="D4157" s="25" t="s">
        <v>5905</v>
      </c>
      <c r="E4157" s="25" t="s">
        <v>7284</v>
      </c>
      <c r="F4157" s="25" t="s">
        <v>16744</v>
      </c>
      <c r="G4157" s="25" t="s">
        <v>15554</v>
      </c>
      <c r="H4157" s="21">
        <v>226</v>
      </c>
      <c r="I4157" s="25" t="s">
        <v>7296</v>
      </c>
      <c r="J4157" s="25" t="s">
        <v>7288</v>
      </c>
      <c r="K4157" s="25" t="s">
        <v>7262</v>
      </c>
      <c r="L4157" s="25" t="s">
        <v>7259</v>
      </c>
      <c r="M4157" s="21">
        <v>226</v>
      </c>
      <c r="N4157" s="21">
        <v>226</v>
      </c>
      <c r="O4157" s="21">
        <v>0</v>
      </c>
      <c r="P4157" s="21">
        <v>7033.72</v>
      </c>
      <c r="Q4157" s="25" t="s">
        <v>7290</v>
      </c>
      <c r="R4157" s="1" t="str">
        <f t="shared" si="76"/>
        <v>ST10014</v>
      </c>
      <c r="S4157" t="str">
        <f>VLOOKUP(R4157,Data!$C$2:$D$261,2,0)</f>
        <v>Bradgate Arms</v>
      </c>
      <c r="T4157">
        <f>COUNTIF('Feb 2022'!A:A,D4157)+COUNTIF('Mar 2022'!A:A,D4157)+COUNTIF('Apr 2022'!A:A,D4157)+COUNTIF('May 2022'!A:A,D4157)+COUNTIF('June 2022'!A:A,D4157)+COUNTIF('July 2022'!A:A,D4157)+COUNTIF('Aug 2022'!A:A,D4157)+COUNTIF('Sep 2022'!A:A,D4157)+COUNTIF('Oct 2022'!A:A,D4157)+COUNTIF('Dec 2022'!A:A,D4157)</f>
        <v>1</v>
      </c>
      <c r="U4157" t="str">
        <f>VLOOKUP(Q4157,'Capital Lookup'!A:B,2,FALSE)</f>
        <v>No</v>
      </c>
      <c r="V4157" s="2">
        <f>IFERROR(VLOOKUP(LEFT(F4157,10),'Find Purchase Orders'!B:J,9,FALSE),"")</f>
        <v>44796</v>
      </c>
      <c r="W4157" s="25" t="s">
        <v>7261</v>
      </c>
    </row>
    <row r="4158" spans="1:23" hidden="1">
      <c r="A4158" s="25" t="s">
        <v>7252</v>
      </c>
      <c r="B4158" s="25" t="s">
        <v>9296</v>
      </c>
      <c r="C4158" s="25" t="s">
        <v>7254</v>
      </c>
      <c r="D4158" s="25" t="s">
        <v>5886</v>
      </c>
      <c r="E4158" s="25" t="s">
        <v>8443</v>
      </c>
      <c r="F4158" s="25" t="s">
        <v>16745</v>
      </c>
      <c r="G4158" s="25" t="s">
        <v>16746</v>
      </c>
      <c r="H4158" s="21">
        <v>4038.6</v>
      </c>
      <c r="I4158" s="25" t="s">
        <v>7296</v>
      </c>
      <c r="J4158" s="25" t="s">
        <v>7288</v>
      </c>
      <c r="K4158" s="25" t="s">
        <v>7733</v>
      </c>
      <c r="L4158" s="25" t="s">
        <v>7734</v>
      </c>
      <c r="M4158" s="21">
        <v>4038.6</v>
      </c>
      <c r="N4158" s="21">
        <v>4038.6</v>
      </c>
      <c r="O4158" s="21">
        <v>0</v>
      </c>
      <c r="P4158" s="21">
        <v>4038.6</v>
      </c>
      <c r="Q4158" s="25" t="s">
        <v>16747</v>
      </c>
      <c r="R4158" s="1" t="str">
        <f t="shared" si="76"/>
        <v>ST10063</v>
      </c>
      <c r="S4158" t="str">
        <f>VLOOKUP(R4158,Data!$C$2:$D$261,2,0)</f>
        <v>Sunwood</v>
      </c>
      <c r="T4158">
        <f>COUNTIF('Feb 2022'!A:A,D4158)+COUNTIF('Mar 2022'!A:A,D4158)+COUNTIF('Apr 2022'!A:A,D4158)+COUNTIF('May 2022'!A:A,D4158)+COUNTIF('June 2022'!A:A,D4158)+COUNTIF('July 2022'!A:A,D4158)+COUNTIF('Aug 2022'!A:A,D4158)+COUNTIF('Sep 2022'!A:A,D4158)+COUNTIF('Oct 2022'!A:A,D4158)+COUNTIF('Dec 2022'!A:A,D4158)</f>
        <v>1</v>
      </c>
      <c r="U4158" t="e">
        <f>VLOOKUP(Q4158,'Capital Lookup'!A:B,2,FALSE)</f>
        <v>#N/A</v>
      </c>
      <c r="V4158" s="2">
        <f>IFERROR(VLOOKUP(LEFT(F4158,10),'Find Purchase Orders'!B:J,9,FALSE),"")</f>
        <v>44792</v>
      </c>
      <c r="W4158" s="25" t="s">
        <v>7261</v>
      </c>
    </row>
    <row r="4159" spans="1:23" hidden="1">
      <c r="A4159" s="25" t="s">
        <v>7261</v>
      </c>
      <c r="B4159" s="25" t="s">
        <v>7281</v>
      </c>
      <c r="C4159" s="25" t="s">
        <v>7282</v>
      </c>
      <c r="D4159" s="25" t="s">
        <v>5906</v>
      </c>
      <c r="E4159" s="25" t="s">
        <v>7284</v>
      </c>
      <c r="F4159" s="25" t="s">
        <v>16748</v>
      </c>
      <c r="G4159" s="25" t="s">
        <v>16749</v>
      </c>
      <c r="H4159" s="21">
        <v>2877.12</v>
      </c>
      <c r="I4159" s="25" t="s">
        <v>7296</v>
      </c>
      <c r="J4159" s="25" t="s">
        <v>7288</v>
      </c>
      <c r="K4159" s="25" t="s">
        <v>7262</v>
      </c>
      <c r="L4159" s="25" t="s">
        <v>7259</v>
      </c>
      <c r="M4159" s="21">
        <v>2877.12</v>
      </c>
      <c r="N4159" s="21">
        <v>2877.12</v>
      </c>
      <c r="O4159" s="21">
        <v>0</v>
      </c>
      <c r="P4159" s="21">
        <v>2877.12</v>
      </c>
      <c r="Q4159" s="25" t="s">
        <v>7290</v>
      </c>
      <c r="R4159" s="1" t="str">
        <f t="shared" si="76"/>
        <v>ST10014</v>
      </c>
      <c r="S4159" t="str">
        <f>VLOOKUP(R4159,Data!$C$2:$D$261,2,0)</f>
        <v>Bradgate Arms</v>
      </c>
      <c r="T4159">
        <f>COUNTIF('Feb 2022'!A:A,D4159)+COUNTIF('Mar 2022'!A:A,D4159)+COUNTIF('Apr 2022'!A:A,D4159)+COUNTIF('May 2022'!A:A,D4159)+COUNTIF('June 2022'!A:A,D4159)+COUNTIF('July 2022'!A:A,D4159)+COUNTIF('Aug 2022'!A:A,D4159)+COUNTIF('Sep 2022'!A:A,D4159)+COUNTIF('Oct 2022'!A:A,D4159)+COUNTIF('Dec 2022'!A:A,D4159)</f>
        <v>1</v>
      </c>
      <c r="U4159" t="str">
        <f>VLOOKUP(Q4159,'Capital Lookup'!A:B,2,FALSE)</f>
        <v>No</v>
      </c>
      <c r="V4159" s="2">
        <f>IFERROR(VLOOKUP(LEFT(F4159,10),'Find Purchase Orders'!B:J,9,FALSE),"")</f>
        <v>44796</v>
      </c>
      <c r="W4159" s="25" t="s">
        <v>7261</v>
      </c>
    </row>
    <row r="4160" spans="1:23" hidden="1">
      <c r="A4160" s="25" t="s">
        <v>7261</v>
      </c>
      <c r="B4160" s="25" t="s">
        <v>9026</v>
      </c>
      <c r="C4160" s="25" t="s">
        <v>7264</v>
      </c>
      <c r="D4160" s="25" t="s">
        <v>5907</v>
      </c>
      <c r="E4160" s="25" t="s">
        <v>15936</v>
      </c>
      <c r="F4160" s="25" t="s">
        <v>16750</v>
      </c>
      <c r="G4160" s="25" t="s">
        <v>16751</v>
      </c>
      <c r="H4160" s="21">
        <v>6860.1</v>
      </c>
      <c r="I4160" s="25" t="s">
        <v>7296</v>
      </c>
      <c r="J4160" s="25" t="s">
        <v>7288</v>
      </c>
      <c r="K4160" s="25" t="s">
        <v>7262</v>
      </c>
      <c r="L4160" s="25" t="s">
        <v>7259</v>
      </c>
      <c r="M4160" s="21">
        <v>6860.1</v>
      </c>
      <c r="N4160" s="21">
        <v>6860.1</v>
      </c>
      <c r="O4160" s="21">
        <v>0</v>
      </c>
      <c r="P4160" s="21">
        <v>6860.1</v>
      </c>
      <c r="Q4160" s="25" t="s">
        <v>10465</v>
      </c>
      <c r="R4160" s="1" t="str">
        <f t="shared" si="76"/>
        <v>ST10073</v>
      </c>
      <c r="S4160" t="str">
        <f>VLOOKUP(R4160,Data!$C$2:$D$261,2,0)</f>
        <v>The Churchill</v>
      </c>
      <c r="T4160">
        <f>COUNTIF('Feb 2022'!A:A,D4160)+COUNTIF('Mar 2022'!A:A,D4160)+COUNTIF('Apr 2022'!A:A,D4160)+COUNTIF('May 2022'!A:A,D4160)+COUNTIF('June 2022'!A:A,D4160)+COUNTIF('July 2022'!A:A,D4160)+COUNTIF('Aug 2022'!A:A,D4160)+COUNTIF('Sep 2022'!A:A,D4160)+COUNTIF('Oct 2022'!A:A,D4160)+COUNTIF('Dec 2022'!A:A,D4160)</f>
        <v>1</v>
      </c>
      <c r="U4160" t="str">
        <f>VLOOKUP(Q4160,'Capital Lookup'!A:B,2,FALSE)</f>
        <v>No</v>
      </c>
      <c r="V4160" s="2">
        <f>IFERROR(VLOOKUP(LEFT(F4160,10),'Find Purchase Orders'!B:J,9,FALSE),"")</f>
        <v>44796</v>
      </c>
      <c r="W4160" s="25" t="s">
        <v>7261</v>
      </c>
    </row>
    <row r="4161" spans="1:23" hidden="1">
      <c r="A4161" s="25" t="s">
        <v>7261</v>
      </c>
      <c r="B4161" s="25" t="s">
        <v>9026</v>
      </c>
      <c r="C4161" s="25" t="s">
        <v>7264</v>
      </c>
      <c r="D4161" s="25" t="s">
        <v>5907</v>
      </c>
      <c r="E4161" s="25" t="s">
        <v>15936</v>
      </c>
      <c r="F4161" s="25" t="s">
        <v>16752</v>
      </c>
      <c r="G4161" s="25" t="s">
        <v>16753</v>
      </c>
      <c r="H4161" s="21">
        <v>472.5</v>
      </c>
      <c r="I4161" s="25" t="s">
        <v>7296</v>
      </c>
      <c r="J4161" s="25" t="s">
        <v>7288</v>
      </c>
      <c r="K4161" s="25" t="s">
        <v>7262</v>
      </c>
      <c r="L4161" s="25" t="s">
        <v>7259</v>
      </c>
      <c r="M4161" s="21">
        <v>472.5</v>
      </c>
      <c r="N4161" s="21">
        <v>472.5</v>
      </c>
      <c r="O4161" s="21">
        <v>0</v>
      </c>
      <c r="P4161" s="21">
        <v>472.5</v>
      </c>
      <c r="Q4161" s="25" t="s">
        <v>10465</v>
      </c>
      <c r="R4161" s="1" t="str">
        <f t="shared" si="76"/>
        <v>ST10073</v>
      </c>
      <c r="S4161" t="str">
        <f>VLOOKUP(R4161,Data!$C$2:$D$261,2,0)</f>
        <v>The Churchill</v>
      </c>
      <c r="T4161">
        <f>COUNTIF('Feb 2022'!A:A,D4161)+COUNTIF('Mar 2022'!A:A,D4161)+COUNTIF('Apr 2022'!A:A,D4161)+COUNTIF('May 2022'!A:A,D4161)+COUNTIF('June 2022'!A:A,D4161)+COUNTIF('July 2022'!A:A,D4161)+COUNTIF('Aug 2022'!A:A,D4161)+COUNTIF('Sep 2022'!A:A,D4161)+COUNTIF('Oct 2022'!A:A,D4161)+COUNTIF('Dec 2022'!A:A,D4161)</f>
        <v>1</v>
      </c>
      <c r="U4161" t="str">
        <f>VLOOKUP(Q4161,'Capital Lookup'!A:B,2,FALSE)</f>
        <v>No</v>
      </c>
      <c r="V4161" s="2">
        <f>IFERROR(VLOOKUP(LEFT(F4161,10),'Find Purchase Orders'!B:J,9,FALSE),"")</f>
        <v>44796</v>
      </c>
      <c r="W4161" s="25" t="s">
        <v>7261</v>
      </c>
    </row>
    <row r="4162" spans="1:23" hidden="1">
      <c r="A4162" s="25" t="s">
        <v>7478</v>
      </c>
      <c r="B4162" s="25" t="s">
        <v>9103</v>
      </c>
      <c r="C4162" s="25" t="s">
        <v>7587</v>
      </c>
      <c r="D4162" s="25" t="s">
        <v>16754</v>
      </c>
      <c r="E4162" s="25" t="s">
        <v>7492</v>
      </c>
      <c r="F4162" s="25" t="s">
        <v>16755</v>
      </c>
      <c r="G4162" s="25" t="s">
        <v>16756</v>
      </c>
      <c r="H4162" s="21">
        <v>30114.5</v>
      </c>
      <c r="I4162" s="25" t="s">
        <v>7296</v>
      </c>
      <c r="J4162" s="25" t="s">
        <v>7288</v>
      </c>
      <c r="K4162" s="25" t="s">
        <v>7495</v>
      </c>
      <c r="L4162" s="25" t="s">
        <v>7756</v>
      </c>
      <c r="M4162" s="21">
        <v>30114.5</v>
      </c>
      <c r="N4162" s="21">
        <v>30114.5</v>
      </c>
      <c r="O4162" s="21">
        <v>0</v>
      </c>
      <c r="P4162" s="21">
        <v>30114.5</v>
      </c>
      <c r="Q4162" s="25" t="s">
        <v>16757</v>
      </c>
      <c r="R4162" s="1" t="str">
        <f t="shared" si="76"/>
        <v>ST10141</v>
      </c>
      <c r="S4162" t="str">
        <f>VLOOKUP(R4162,Data!$C$2:$D$261,2,0)</f>
        <v>The Meadows</v>
      </c>
      <c r="T4162">
        <f>COUNTIF('Feb 2022'!A:A,D4162)+COUNTIF('Mar 2022'!A:A,D4162)+COUNTIF('Apr 2022'!A:A,D4162)+COUNTIF('May 2022'!A:A,D4162)+COUNTIF('June 2022'!A:A,D4162)+COUNTIF('July 2022'!A:A,D4162)+COUNTIF('Aug 2022'!A:A,D4162)+COUNTIF('Sep 2022'!A:A,D4162)+COUNTIF('Oct 2022'!A:A,D4162)+COUNTIF('Dec 2022'!A:A,D4162)</f>
        <v>0</v>
      </c>
      <c r="U4162" t="str">
        <f>VLOOKUP(Q4162,'Capital Lookup'!A:B,2,FALSE)</f>
        <v>Yes</v>
      </c>
      <c r="V4162" s="2">
        <f>IFERROR(VLOOKUP(LEFT(F4162,10),'Find Purchase Orders'!B:J,9,FALSE),"")</f>
        <v>44795</v>
      </c>
      <c r="W4162" s="25" t="s">
        <v>7261</v>
      </c>
    </row>
    <row r="4163" spans="1:23" hidden="1">
      <c r="A4163" s="25" t="s">
        <v>7261</v>
      </c>
      <c r="B4163" s="25" t="s">
        <v>7781</v>
      </c>
      <c r="C4163" s="25" t="s">
        <v>7264</v>
      </c>
      <c r="D4163" s="25" t="s">
        <v>6136</v>
      </c>
      <c r="E4163" s="25" t="s">
        <v>12723</v>
      </c>
      <c r="F4163" s="25" t="s">
        <v>16758</v>
      </c>
      <c r="G4163" s="25" t="s">
        <v>6137</v>
      </c>
      <c r="H4163" s="21">
        <v>10779.73</v>
      </c>
      <c r="I4163" s="25" t="s">
        <v>7296</v>
      </c>
      <c r="J4163" s="25" t="s">
        <v>7288</v>
      </c>
      <c r="K4163" s="25" t="s">
        <v>7262</v>
      </c>
      <c r="L4163" s="25" t="s">
        <v>7259</v>
      </c>
      <c r="M4163" s="21">
        <v>10779.73</v>
      </c>
      <c r="N4163" s="21">
        <v>10779.73</v>
      </c>
      <c r="O4163" s="21">
        <v>0</v>
      </c>
      <c r="P4163" s="21">
        <v>10779.73</v>
      </c>
      <c r="Q4163" s="25" t="s">
        <v>7786</v>
      </c>
      <c r="R4163" s="1" t="str">
        <f t="shared" si="76"/>
        <v>ST10060</v>
      </c>
      <c r="S4163" t="str">
        <f>VLOOKUP(R4163,Data!$C$2:$D$261,2,0)</f>
        <v>Whitecliff Retirement</v>
      </c>
      <c r="T4163">
        <f>COUNTIF('Feb 2022'!A:A,D4163)+COUNTIF('Mar 2022'!A:A,D4163)+COUNTIF('Apr 2022'!A:A,D4163)+COUNTIF('May 2022'!A:A,D4163)+COUNTIF('June 2022'!A:A,D4163)+COUNTIF('July 2022'!A:A,D4163)+COUNTIF('Aug 2022'!A:A,D4163)+COUNTIF('Sep 2022'!A:A,D4163)+COUNTIF('Oct 2022'!A:A,D4163)+COUNTIF('Dec 2022'!A:A,D4163)</f>
        <v>1</v>
      </c>
      <c r="U4163" t="str">
        <f>VLOOKUP(Q4163,'Capital Lookup'!A:B,2,FALSE)</f>
        <v>No</v>
      </c>
      <c r="V4163" s="2">
        <f>IFERROR(VLOOKUP(LEFT(F4163,10),'Find Purchase Orders'!B:J,9,FALSE),"")</f>
        <v>44810</v>
      </c>
      <c r="W4163" s="25" t="s">
        <v>7261</v>
      </c>
    </row>
    <row r="4164" spans="1:23" hidden="1">
      <c r="A4164" s="25" t="s">
        <v>7261</v>
      </c>
      <c r="B4164" s="25" t="s">
        <v>7781</v>
      </c>
      <c r="C4164" s="25" t="s">
        <v>7264</v>
      </c>
      <c r="D4164" s="25" t="s">
        <v>6136</v>
      </c>
      <c r="E4164" s="25" t="s">
        <v>12723</v>
      </c>
      <c r="F4164" s="25" t="s">
        <v>16759</v>
      </c>
      <c r="G4164" s="25" t="s">
        <v>16760</v>
      </c>
      <c r="H4164" s="21">
        <v>2362.5</v>
      </c>
      <c r="I4164" s="25" t="s">
        <v>7296</v>
      </c>
      <c r="J4164" s="25" t="s">
        <v>7288</v>
      </c>
      <c r="K4164" s="25" t="s">
        <v>7262</v>
      </c>
      <c r="L4164" s="25" t="s">
        <v>7259</v>
      </c>
      <c r="M4164" s="21">
        <v>2362.5</v>
      </c>
      <c r="N4164" s="21">
        <v>2362.5</v>
      </c>
      <c r="O4164" s="21">
        <v>0</v>
      </c>
      <c r="P4164" s="21">
        <v>2362.5</v>
      </c>
      <c r="Q4164" s="25" t="s">
        <v>7786</v>
      </c>
      <c r="R4164" s="1" t="str">
        <f t="shared" si="76"/>
        <v>ST10060</v>
      </c>
      <c r="S4164" t="str">
        <f>VLOOKUP(R4164,Data!$C$2:$D$261,2,0)</f>
        <v>Whitecliff Retirement</v>
      </c>
      <c r="T4164">
        <f>COUNTIF('Feb 2022'!A:A,D4164)+COUNTIF('Mar 2022'!A:A,D4164)+COUNTIF('Apr 2022'!A:A,D4164)+COUNTIF('May 2022'!A:A,D4164)+COUNTIF('June 2022'!A:A,D4164)+COUNTIF('July 2022'!A:A,D4164)+COUNTIF('Aug 2022'!A:A,D4164)+COUNTIF('Sep 2022'!A:A,D4164)+COUNTIF('Oct 2022'!A:A,D4164)+COUNTIF('Dec 2022'!A:A,D4164)</f>
        <v>1</v>
      </c>
      <c r="U4164" t="str">
        <f>VLOOKUP(Q4164,'Capital Lookup'!A:B,2,FALSE)</f>
        <v>No</v>
      </c>
      <c r="V4164" s="2">
        <f>IFERROR(VLOOKUP(LEFT(F4164,10),'Find Purchase Orders'!B:J,9,FALSE),"")</f>
        <v>44810</v>
      </c>
      <c r="W4164" s="25" t="s">
        <v>7261</v>
      </c>
    </row>
    <row r="4165" spans="1:23" hidden="1">
      <c r="A4165" s="25" t="s">
        <v>7261</v>
      </c>
      <c r="B4165" s="25" t="s">
        <v>9149</v>
      </c>
      <c r="C4165" s="25" t="s">
        <v>7264</v>
      </c>
      <c r="D4165" s="25" t="s">
        <v>6148</v>
      </c>
      <c r="E4165" s="25" t="s">
        <v>14416</v>
      </c>
      <c r="F4165" s="25" t="s">
        <v>16761</v>
      </c>
      <c r="G4165" s="25" t="s">
        <v>6149</v>
      </c>
      <c r="H4165" s="21">
        <v>1124.55</v>
      </c>
      <c r="I4165" s="25" t="s">
        <v>7296</v>
      </c>
      <c r="J4165" s="25" t="s">
        <v>7288</v>
      </c>
      <c r="K4165" s="25" t="s">
        <v>7258</v>
      </c>
      <c r="L4165" s="25" t="s">
        <v>7259</v>
      </c>
      <c r="M4165" s="21">
        <v>1124.55</v>
      </c>
      <c r="N4165" s="22">
        <v>0</v>
      </c>
      <c r="O4165" s="21">
        <v>1124.55</v>
      </c>
      <c r="P4165" s="21">
        <v>1124.55</v>
      </c>
      <c r="Q4165" s="25" t="s">
        <v>9153</v>
      </c>
      <c r="R4165" s="1" t="str">
        <f t="shared" si="76"/>
        <v>ST10058</v>
      </c>
      <c r="S4165" t="str">
        <f>VLOOKUP(R4165,Data!$C$2:$D$261,2,0)</f>
        <v>Parkwood Place</v>
      </c>
      <c r="T4165">
        <f>COUNTIF('Feb 2022'!A:A,D4165)+COUNTIF('Mar 2022'!A:A,D4165)+COUNTIF('Apr 2022'!A:A,D4165)+COUNTIF('May 2022'!A:A,D4165)+COUNTIF('June 2022'!A:A,D4165)+COUNTIF('July 2022'!A:A,D4165)+COUNTIF('Aug 2022'!A:A,D4165)+COUNTIF('Sep 2022'!A:A,D4165)+COUNTIF('Oct 2022'!A:A,D4165)+COUNTIF('Dec 2022'!A:A,D4165)</f>
        <v>1</v>
      </c>
      <c r="U4165" t="str">
        <f>VLOOKUP(Q4165,'Capital Lookup'!A:B,2,FALSE)</f>
        <v>No</v>
      </c>
      <c r="V4165" s="2">
        <f>IFERROR(VLOOKUP(LEFT(F4165,10),'Find Purchase Orders'!B:J,9,FALSE),"")</f>
        <v>44816</v>
      </c>
      <c r="W4165" s="25" t="s">
        <v>7261</v>
      </c>
    </row>
    <row r="4166" spans="1:23" hidden="1">
      <c r="A4166" s="25" t="s">
        <v>7261</v>
      </c>
      <c r="B4166" s="25" t="s">
        <v>9149</v>
      </c>
      <c r="C4166" s="25" t="s">
        <v>7264</v>
      </c>
      <c r="D4166" s="25" t="s">
        <v>6148</v>
      </c>
      <c r="E4166" s="25" t="s">
        <v>14416</v>
      </c>
      <c r="F4166" s="25" t="s">
        <v>16762</v>
      </c>
      <c r="G4166" s="25" t="s">
        <v>11023</v>
      </c>
      <c r="H4166" s="21">
        <v>9104.9500000000007</v>
      </c>
      <c r="I4166" s="25" t="s">
        <v>7296</v>
      </c>
      <c r="J4166" s="25" t="s">
        <v>7288</v>
      </c>
      <c r="K4166" s="25" t="s">
        <v>7262</v>
      </c>
      <c r="L4166" s="25" t="s">
        <v>7259</v>
      </c>
      <c r="M4166" s="21">
        <v>9104.9500000000007</v>
      </c>
      <c r="N4166" s="22">
        <v>0</v>
      </c>
      <c r="O4166" s="21">
        <v>9104.9500000000007</v>
      </c>
      <c r="P4166" s="21">
        <v>9104.9500000000007</v>
      </c>
      <c r="Q4166" s="25" t="s">
        <v>9153</v>
      </c>
      <c r="R4166" s="1" t="str">
        <f t="shared" si="76"/>
        <v>ST10058</v>
      </c>
      <c r="S4166" t="str">
        <f>VLOOKUP(R4166,Data!$C$2:$D$261,2,0)</f>
        <v>Parkwood Place</v>
      </c>
      <c r="T4166">
        <f>COUNTIF('Feb 2022'!A:A,D4166)+COUNTIF('Mar 2022'!A:A,D4166)+COUNTIF('Apr 2022'!A:A,D4166)+COUNTIF('May 2022'!A:A,D4166)+COUNTIF('June 2022'!A:A,D4166)+COUNTIF('July 2022'!A:A,D4166)+COUNTIF('Aug 2022'!A:A,D4166)+COUNTIF('Sep 2022'!A:A,D4166)+COUNTIF('Oct 2022'!A:A,D4166)+COUNTIF('Dec 2022'!A:A,D4166)</f>
        <v>1</v>
      </c>
      <c r="U4166" t="str">
        <f>VLOOKUP(Q4166,'Capital Lookup'!A:B,2,FALSE)</f>
        <v>No</v>
      </c>
      <c r="V4166" s="2">
        <f>IFERROR(VLOOKUP(LEFT(F4166,10),'Find Purchase Orders'!B:J,9,FALSE),"")</f>
        <v>44816</v>
      </c>
      <c r="W4166" s="25" t="s">
        <v>7261</v>
      </c>
    </row>
    <row r="4167" spans="1:23" hidden="1">
      <c r="A4167" s="25" t="s">
        <v>7261</v>
      </c>
      <c r="B4167" s="25" t="s">
        <v>9149</v>
      </c>
      <c r="C4167" s="25" t="s">
        <v>7264</v>
      </c>
      <c r="D4167" s="25" t="s">
        <v>6148</v>
      </c>
      <c r="E4167" s="25" t="s">
        <v>14416</v>
      </c>
      <c r="F4167" s="25" t="s">
        <v>16763</v>
      </c>
      <c r="G4167" s="25" t="s">
        <v>11025</v>
      </c>
      <c r="H4167" s="21">
        <v>1376.34</v>
      </c>
      <c r="I4167" s="25" t="s">
        <v>7296</v>
      </c>
      <c r="J4167" s="25" t="s">
        <v>7288</v>
      </c>
      <c r="K4167" s="25" t="s">
        <v>7262</v>
      </c>
      <c r="L4167" s="25" t="s">
        <v>7259</v>
      </c>
      <c r="M4167" s="21">
        <v>1376.34</v>
      </c>
      <c r="N4167" s="22">
        <v>0</v>
      </c>
      <c r="O4167" s="21">
        <v>1376.34</v>
      </c>
      <c r="P4167" s="21">
        <v>1376.34</v>
      </c>
      <c r="Q4167" s="25" t="s">
        <v>9153</v>
      </c>
      <c r="R4167" s="1" t="str">
        <f t="shared" si="76"/>
        <v>ST10058</v>
      </c>
      <c r="S4167" t="str">
        <f>VLOOKUP(R4167,Data!$C$2:$D$261,2,0)</f>
        <v>Parkwood Place</v>
      </c>
      <c r="T4167">
        <f>COUNTIF('Feb 2022'!A:A,D4167)+COUNTIF('Mar 2022'!A:A,D4167)+COUNTIF('Apr 2022'!A:A,D4167)+COUNTIF('May 2022'!A:A,D4167)+COUNTIF('June 2022'!A:A,D4167)+COUNTIF('July 2022'!A:A,D4167)+COUNTIF('Aug 2022'!A:A,D4167)+COUNTIF('Sep 2022'!A:A,D4167)+COUNTIF('Oct 2022'!A:A,D4167)+COUNTIF('Dec 2022'!A:A,D4167)</f>
        <v>1</v>
      </c>
      <c r="U4167" t="str">
        <f>VLOOKUP(Q4167,'Capital Lookup'!A:B,2,FALSE)</f>
        <v>No</v>
      </c>
      <c r="V4167" s="2">
        <f>IFERROR(VLOOKUP(LEFT(F4167,10),'Find Purchase Orders'!B:J,9,FALSE),"")</f>
        <v>44816</v>
      </c>
      <c r="W4167" s="25" t="s">
        <v>7261</v>
      </c>
    </row>
    <row r="4168" spans="1:23" hidden="1">
      <c r="A4168" s="25" t="s">
        <v>7261</v>
      </c>
      <c r="B4168" s="25" t="s">
        <v>8259</v>
      </c>
      <c r="C4168" s="25" t="s">
        <v>8260</v>
      </c>
      <c r="D4168" s="25" t="s">
        <v>16764</v>
      </c>
      <c r="E4168" s="25" t="s">
        <v>8591</v>
      </c>
      <c r="F4168" s="25" t="s">
        <v>16765</v>
      </c>
      <c r="G4168" s="25" t="s">
        <v>16766</v>
      </c>
      <c r="H4168" s="21">
        <v>11526</v>
      </c>
      <c r="I4168" s="25" t="s">
        <v>7287</v>
      </c>
      <c r="J4168" s="25" t="s">
        <v>7288</v>
      </c>
      <c r="K4168" s="25" t="s">
        <v>9713</v>
      </c>
      <c r="L4168" s="25" t="s">
        <v>9714</v>
      </c>
      <c r="M4168" s="21">
        <v>11526</v>
      </c>
      <c r="N4168" s="22">
        <v>0</v>
      </c>
      <c r="O4168" s="21">
        <v>11526</v>
      </c>
      <c r="P4168" s="21">
        <v>1326</v>
      </c>
      <c r="Q4168" s="25" t="s">
        <v>11562</v>
      </c>
      <c r="R4168" s="1" t="str">
        <f t="shared" si="76"/>
        <v>ST10260</v>
      </c>
      <c r="S4168" t="str">
        <f>VLOOKUP(R4168,Data!$C$2:$D$261,2,0)</f>
        <v>Support Office</v>
      </c>
      <c r="T4168">
        <f>COUNTIF('Feb 2022'!A:A,D4168)+COUNTIF('Mar 2022'!A:A,D4168)+COUNTIF('Apr 2022'!A:A,D4168)+COUNTIF('May 2022'!A:A,D4168)+COUNTIF('June 2022'!A:A,D4168)+COUNTIF('July 2022'!A:A,D4168)+COUNTIF('Aug 2022'!A:A,D4168)+COUNTIF('Sep 2022'!A:A,D4168)+COUNTIF('Oct 2022'!A:A,D4168)+COUNTIF('Dec 2022'!A:A,D4168)</f>
        <v>0</v>
      </c>
      <c r="U4168" t="str">
        <f>VLOOKUP(Q4168,'Capital Lookup'!A:B,2,FALSE)</f>
        <v>Yes</v>
      </c>
      <c r="V4168" s="2">
        <f>IFERROR(VLOOKUP(LEFT(F4168,10),'Find Purchase Orders'!B:J,9,FALSE),"")</f>
        <v>44792</v>
      </c>
      <c r="W4168" s="25" t="s">
        <v>7261</v>
      </c>
    </row>
    <row r="4169" spans="1:23" hidden="1">
      <c r="A4169" s="25" t="s">
        <v>7261</v>
      </c>
      <c r="B4169" s="25" t="s">
        <v>8259</v>
      </c>
      <c r="C4169" s="25" t="s">
        <v>8260</v>
      </c>
      <c r="D4169" s="25" t="s">
        <v>16767</v>
      </c>
      <c r="E4169" s="25" t="s">
        <v>8591</v>
      </c>
      <c r="F4169" s="25" t="s">
        <v>16768</v>
      </c>
      <c r="G4169" s="25" t="s">
        <v>16769</v>
      </c>
      <c r="H4169" s="21">
        <v>1265.4000000000001</v>
      </c>
      <c r="I4169" s="25" t="s">
        <v>7296</v>
      </c>
      <c r="J4169" s="25" t="s">
        <v>7288</v>
      </c>
      <c r="K4169" s="25" t="s">
        <v>9713</v>
      </c>
      <c r="L4169" s="25" t="s">
        <v>9714</v>
      </c>
      <c r="M4169" s="21">
        <v>1265.4000000000001</v>
      </c>
      <c r="N4169" s="22">
        <v>0</v>
      </c>
      <c r="O4169" s="21">
        <v>1265.4000000000001</v>
      </c>
      <c r="P4169" s="21">
        <v>1265.4000000000001</v>
      </c>
      <c r="Q4169" s="25" t="s">
        <v>11562</v>
      </c>
      <c r="R4169" s="1" t="str">
        <f t="shared" si="76"/>
        <v>ST10260</v>
      </c>
      <c r="S4169" t="str">
        <f>VLOOKUP(R4169,Data!$C$2:$D$261,2,0)</f>
        <v>Support Office</v>
      </c>
      <c r="T4169">
        <f>COUNTIF('Feb 2022'!A:A,D4169)+COUNTIF('Mar 2022'!A:A,D4169)+COUNTIF('Apr 2022'!A:A,D4169)+COUNTIF('May 2022'!A:A,D4169)+COUNTIF('June 2022'!A:A,D4169)+COUNTIF('July 2022'!A:A,D4169)+COUNTIF('Aug 2022'!A:A,D4169)+COUNTIF('Sep 2022'!A:A,D4169)+COUNTIF('Oct 2022'!A:A,D4169)+COUNTIF('Dec 2022'!A:A,D4169)</f>
        <v>0</v>
      </c>
      <c r="U4169" t="str">
        <f>VLOOKUP(Q4169,'Capital Lookup'!A:B,2,FALSE)</f>
        <v>Yes</v>
      </c>
      <c r="V4169" s="2">
        <f>IFERROR(VLOOKUP(LEFT(F4169,10),'Find Purchase Orders'!B:J,9,FALSE),"")</f>
        <v>44792</v>
      </c>
      <c r="W4169" s="25" t="s">
        <v>7261</v>
      </c>
    </row>
    <row r="4170" spans="1:23" hidden="1">
      <c r="A4170" s="25" t="s">
        <v>7261</v>
      </c>
      <c r="B4170" s="25" t="s">
        <v>9377</v>
      </c>
      <c r="C4170" s="25" t="s">
        <v>7282</v>
      </c>
      <c r="D4170" s="25" t="s">
        <v>5908</v>
      </c>
      <c r="E4170" s="25" t="s">
        <v>9378</v>
      </c>
      <c r="F4170" s="25" t="s">
        <v>16770</v>
      </c>
      <c r="G4170" s="25" t="s">
        <v>12856</v>
      </c>
      <c r="H4170" s="21">
        <v>236.25</v>
      </c>
      <c r="I4170" s="25" t="s">
        <v>7296</v>
      </c>
      <c r="J4170" s="25" t="s">
        <v>7288</v>
      </c>
      <c r="K4170" s="25" t="s">
        <v>7262</v>
      </c>
      <c r="L4170" s="25" t="s">
        <v>7259</v>
      </c>
      <c r="M4170" s="21">
        <v>236.25</v>
      </c>
      <c r="N4170" s="21">
        <v>236.25</v>
      </c>
      <c r="O4170" s="21">
        <v>0</v>
      </c>
      <c r="P4170" s="21">
        <v>236.25</v>
      </c>
      <c r="Q4170" s="25" t="s">
        <v>9381</v>
      </c>
      <c r="R4170" s="1" t="str">
        <f t="shared" si="76"/>
        <v>ST10069</v>
      </c>
      <c r="S4170" t="str">
        <f>VLOOKUP(R4170,Data!$C$2:$D$261,2,0)</f>
        <v>The Heartland</v>
      </c>
      <c r="T4170">
        <f>COUNTIF('Feb 2022'!A:A,D4170)+COUNTIF('Mar 2022'!A:A,D4170)+COUNTIF('Apr 2022'!A:A,D4170)+COUNTIF('May 2022'!A:A,D4170)+COUNTIF('June 2022'!A:A,D4170)+COUNTIF('July 2022'!A:A,D4170)+COUNTIF('Aug 2022'!A:A,D4170)+COUNTIF('Sep 2022'!A:A,D4170)+COUNTIF('Oct 2022'!A:A,D4170)+COUNTIF('Dec 2022'!A:A,D4170)</f>
        <v>1</v>
      </c>
      <c r="U4170" t="str">
        <f>VLOOKUP(Q4170,'Capital Lookup'!A:B,2,FALSE)</f>
        <v>No</v>
      </c>
      <c r="V4170" s="2">
        <f>IFERROR(VLOOKUP(LEFT(F4170,10),'Find Purchase Orders'!B:J,9,FALSE),"")</f>
        <v>44796</v>
      </c>
      <c r="W4170" s="25" t="s">
        <v>7261</v>
      </c>
    </row>
    <row r="4171" spans="1:23" hidden="1">
      <c r="A4171" s="25" t="s">
        <v>7261</v>
      </c>
      <c r="B4171" s="25" t="s">
        <v>9377</v>
      </c>
      <c r="C4171" s="25" t="s">
        <v>7282</v>
      </c>
      <c r="D4171" s="25" t="s">
        <v>5908</v>
      </c>
      <c r="E4171" s="25" t="s">
        <v>9378</v>
      </c>
      <c r="F4171" s="25" t="s">
        <v>16771</v>
      </c>
      <c r="G4171" s="25" t="s">
        <v>13440</v>
      </c>
      <c r="H4171" s="21">
        <v>5223.79</v>
      </c>
      <c r="I4171" s="25" t="s">
        <v>7296</v>
      </c>
      <c r="J4171" s="25" t="s">
        <v>7288</v>
      </c>
      <c r="K4171" s="25" t="s">
        <v>7262</v>
      </c>
      <c r="L4171" s="25" t="s">
        <v>7259</v>
      </c>
      <c r="M4171" s="21">
        <v>5223.79</v>
      </c>
      <c r="N4171" s="21">
        <v>5223.79</v>
      </c>
      <c r="O4171" s="21">
        <v>0</v>
      </c>
      <c r="P4171" s="21">
        <v>5223.79</v>
      </c>
      <c r="Q4171" s="25" t="s">
        <v>9381</v>
      </c>
      <c r="R4171" s="1" t="str">
        <f t="shared" si="76"/>
        <v>ST10069</v>
      </c>
      <c r="S4171" t="str">
        <f>VLOOKUP(R4171,Data!$C$2:$D$261,2,0)</f>
        <v>The Heartland</v>
      </c>
      <c r="T4171">
        <f>COUNTIF('Feb 2022'!A:A,D4171)+COUNTIF('Mar 2022'!A:A,D4171)+COUNTIF('Apr 2022'!A:A,D4171)+COUNTIF('May 2022'!A:A,D4171)+COUNTIF('June 2022'!A:A,D4171)+COUNTIF('July 2022'!A:A,D4171)+COUNTIF('Aug 2022'!A:A,D4171)+COUNTIF('Sep 2022'!A:A,D4171)+COUNTIF('Oct 2022'!A:A,D4171)+COUNTIF('Dec 2022'!A:A,D4171)</f>
        <v>1</v>
      </c>
      <c r="U4171" t="str">
        <f>VLOOKUP(Q4171,'Capital Lookup'!A:B,2,FALSE)</f>
        <v>No</v>
      </c>
      <c r="V4171" s="2">
        <f>IFERROR(VLOOKUP(LEFT(F4171,10),'Find Purchase Orders'!B:J,9,FALSE),"")</f>
        <v>44796</v>
      </c>
      <c r="W4171" s="25" t="s">
        <v>7261</v>
      </c>
    </row>
    <row r="4172" spans="1:23" hidden="1">
      <c r="A4172" s="25" t="s">
        <v>7261</v>
      </c>
      <c r="B4172" s="25" t="s">
        <v>7701</v>
      </c>
      <c r="C4172" s="25" t="s">
        <v>7282</v>
      </c>
      <c r="D4172" s="25" t="s">
        <v>16772</v>
      </c>
      <c r="E4172" s="25" t="s">
        <v>7703</v>
      </c>
      <c r="H4172" s="21">
        <v>1638</v>
      </c>
      <c r="I4172" s="25" t="s">
        <v>7257</v>
      </c>
      <c r="K4172" s="25" t="s">
        <v>7258</v>
      </c>
      <c r="L4172" s="25" t="s">
        <v>7259</v>
      </c>
      <c r="M4172" s="22">
        <v>0</v>
      </c>
      <c r="N4172" s="22">
        <v>0</v>
      </c>
      <c r="O4172" s="21">
        <v>0</v>
      </c>
      <c r="P4172" s="21">
        <v>78</v>
      </c>
      <c r="Q4172" s="25" t="s">
        <v>7706</v>
      </c>
      <c r="R4172" s="1" t="str">
        <f t="shared" si="76"/>
        <v>ST10054</v>
      </c>
      <c r="S4172" t="str">
        <f>VLOOKUP(R4172,Data!$C$2:$D$261,2,0)</f>
        <v>Crofton Manor</v>
      </c>
      <c r="T4172">
        <f>COUNTIF('Feb 2022'!A:A,D4172)+COUNTIF('Mar 2022'!A:A,D4172)+COUNTIF('Apr 2022'!A:A,D4172)+COUNTIF('May 2022'!A:A,D4172)+COUNTIF('June 2022'!A:A,D4172)+COUNTIF('July 2022'!A:A,D4172)+COUNTIF('Aug 2022'!A:A,D4172)+COUNTIF('Sep 2022'!A:A,D4172)+COUNTIF('Oct 2022'!A:A,D4172)+COUNTIF('Dec 2022'!A:A,D4172)</f>
        <v>0</v>
      </c>
      <c r="U4172" t="str">
        <f>VLOOKUP(Q4172,'Capital Lookup'!A:B,2,FALSE)</f>
        <v>No</v>
      </c>
      <c r="V4172" s="2" t="str">
        <f>IFERROR(VLOOKUP(LEFT(F4172,10),'Find Purchase Orders'!B:J,9,FALSE),"")</f>
        <v/>
      </c>
      <c r="W4172" s="25" t="s">
        <v>7261</v>
      </c>
    </row>
    <row r="4173" spans="1:23" hidden="1">
      <c r="A4173" s="25" t="s">
        <v>7261</v>
      </c>
      <c r="B4173" s="25" t="s">
        <v>7701</v>
      </c>
      <c r="C4173" s="25" t="s">
        <v>7282</v>
      </c>
      <c r="D4173" s="25" t="s">
        <v>16772</v>
      </c>
      <c r="E4173" s="25" t="s">
        <v>7703</v>
      </c>
      <c r="H4173" s="21">
        <v>16517.419999999998</v>
      </c>
      <c r="I4173" s="25" t="s">
        <v>7257</v>
      </c>
      <c r="K4173" s="25" t="s">
        <v>7262</v>
      </c>
      <c r="L4173" s="25" t="s">
        <v>7259</v>
      </c>
      <c r="M4173" s="22">
        <v>0</v>
      </c>
      <c r="N4173" s="22">
        <v>0</v>
      </c>
      <c r="O4173" s="21">
        <v>0</v>
      </c>
      <c r="P4173" s="21">
        <v>786.54</v>
      </c>
      <c r="Q4173" s="25" t="s">
        <v>7706</v>
      </c>
      <c r="R4173" s="1" t="str">
        <f t="shared" si="76"/>
        <v>ST10054</v>
      </c>
      <c r="S4173" t="str">
        <f>VLOOKUP(R4173,Data!$C$2:$D$261,2,0)</f>
        <v>Crofton Manor</v>
      </c>
      <c r="T4173">
        <f>COUNTIF('Feb 2022'!A:A,D4173)+COUNTIF('Mar 2022'!A:A,D4173)+COUNTIF('Apr 2022'!A:A,D4173)+COUNTIF('May 2022'!A:A,D4173)+COUNTIF('June 2022'!A:A,D4173)+COUNTIF('July 2022'!A:A,D4173)+COUNTIF('Aug 2022'!A:A,D4173)+COUNTIF('Sep 2022'!A:A,D4173)+COUNTIF('Oct 2022'!A:A,D4173)+COUNTIF('Dec 2022'!A:A,D4173)</f>
        <v>0</v>
      </c>
      <c r="U4173" t="str">
        <f>VLOOKUP(Q4173,'Capital Lookup'!A:B,2,FALSE)</f>
        <v>No</v>
      </c>
      <c r="V4173" s="2" t="str">
        <f>IFERROR(VLOOKUP(LEFT(F4173,10),'Find Purchase Orders'!B:J,9,FALSE),"")</f>
        <v/>
      </c>
      <c r="W4173" s="25" t="s">
        <v>7261</v>
      </c>
    </row>
    <row r="4174" spans="1:23" hidden="1">
      <c r="A4174" s="25" t="s">
        <v>7261</v>
      </c>
      <c r="B4174" s="25" t="s">
        <v>7701</v>
      </c>
      <c r="C4174" s="25" t="s">
        <v>7282</v>
      </c>
      <c r="D4174" s="25" t="s">
        <v>16772</v>
      </c>
      <c r="E4174" s="25" t="s">
        <v>7703</v>
      </c>
      <c r="H4174" s="21">
        <v>1522.5</v>
      </c>
      <c r="I4174" s="25" t="s">
        <v>7257</v>
      </c>
      <c r="K4174" s="25" t="s">
        <v>7262</v>
      </c>
      <c r="L4174" s="25" t="s">
        <v>7259</v>
      </c>
      <c r="M4174" s="22">
        <v>0</v>
      </c>
      <c r="N4174" s="22">
        <v>0</v>
      </c>
      <c r="O4174" s="21">
        <v>0</v>
      </c>
      <c r="P4174" s="21">
        <v>72.5</v>
      </c>
      <c r="Q4174" s="25" t="s">
        <v>7706</v>
      </c>
      <c r="R4174" s="1" t="str">
        <f t="shared" si="76"/>
        <v>ST10054</v>
      </c>
      <c r="S4174" t="str">
        <f>VLOOKUP(R4174,Data!$C$2:$D$261,2,0)</f>
        <v>Crofton Manor</v>
      </c>
      <c r="T4174">
        <f>COUNTIF('Feb 2022'!A:A,D4174)+COUNTIF('Mar 2022'!A:A,D4174)+COUNTIF('Apr 2022'!A:A,D4174)+COUNTIF('May 2022'!A:A,D4174)+COUNTIF('June 2022'!A:A,D4174)+COUNTIF('July 2022'!A:A,D4174)+COUNTIF('Aug 2022'!A:A,D4174)+COUNTIF('Sep 2022'!A:A,D4174)+COUNTIF('Oct 2022'!A:A,D4174)+COUNTIF('Dec 2022'!A:A,D4174)</f>
        <v>0</v>
      </c>
      <c r="U4174" t="str">
        <f>VLOOKUP(Q4174,'Capital Lookup'!A:B,2,FALSE)</f>
        <v>No</v>
      </c>
      <c r="V4174" s="2" t="str">
        <f>IFERROR(VLOOKUP(LEFT(F4174,10),'Find Purchase Orders'!B:J,9,FALSE),"")</f>
        <v/>
      </c>
      <c r="W4174" s="25" t="s">
        <v>7261</v>
      </c>
    </row>
    <row r="4175" spans="1:23" hidden="1">
      <c r="A4175" s="25" t="s">
        <v>10120</v>
      </c>
      <c r="B4175" s="25" t="s">
        <v>7709</v>
      </c>
      <c r="C4175" s="25"/>
      <c r="D4175" s="25" t="s">
        <v>16773</v>
      </c>
      <c r="E4175" s="25" t="s">
        <v>10122</v>
      </c>
      <c r="F4175" s="25" t="s">
        <v>16774</v>
      </c>
      <c r="G4175" s="25" t="s">
        <v>16775</v>
      </c>
      <c r="H4175" s="21">
        <v>57198.47</v>
      </c>
      <c r="I4175" s="25" t="s">
        <v>7339</v>
      </c>
      <c r="J4175" s="25" t="s">
        <v>7288</v>
      </c>
      <c r="K4175" s="25" t="s">
        <v>8592</v>
      </c>
      <c r="L4175" s="25" t="s">
        <v>10125</v>
      </c>
      <c r="M4175" s="21">
        <v>57198.47</v>
      </c>
      <c r="N4175" s="21">
        <v>20953.490000000002</v>
      </c>
      <c r="O4175" s="21">
        <v>36244.980000000003</v>
      </c>
      <c r="P4175" s="21">
        <v>92.18</v>
      </c>
      <c r="Q4175" s="25" t="s">
        <v>10126</v>
      </c>
      <c r="R4175" s="1" t="str">
        <f t="shared" si="76"/>
        <v>ST10335</v>
      </c>
      <c r="S4175" t="str">
        <f>VLOOKUP(R4175,Data!$C$2:$D$261,2,0)</f>
        <v>Stoneridge Manor</v>
      </c>
      <c r="T4175">
        <f>COUNTIF('Feb 2022'!A:A,D4175)+COUNTIF('Mar 2022'!A:A,D4175)+COUNTIF('Apr 2022'!A:A,D4175)+COUNTIF('May 2022'!A:A,D4175)+COUNTIF('June 2022'!A:A,D4175)+COUNTIF('July 2022'!A:A,D4175)+COUNTIF('Aug 2022'!A:A,D4175)+COUNTIF('Sep 2022'!A:A,D4175)+COUNTIF('Oct 2022'!A:A,D4175)+COUNTIF('Dec 2022'!A:A,D4175)</f>
        <v>0</v>
      </c>
      <c r="U4175" t="str">
        <f>VLOOKUP(Q4175,'Capital Lookup'!A:B,2,FALSE)</f>
        <v>Yes</v>
      </c>
      <c r="V4175" s="2">
        <f>IFERROR(VLOOKUP(LEFT(F4175,10),'Find Purchase Orders'!B:J,9,FALSE),"")</f>
        <v>44795</v>
      </c>
      <c r="W4175" s="25" t="s">
        <v>7261</v>
      </c>
    </row>
    <row r="4176" spans="1:23" hidden="1">
      <c r="A4176" s="25" t="s">
        <v>7261</v>
      </c>
      <c r="B4176" s="25" t="s">
        <v>7643</v>
      </c>
      <c r="C4176" s="25" t="s">
        <v>7282</v>
      </c>
      <c r="D4176" s="25" t="s">
        <v>16776</v>
      </c>
      <c r="E4176" s="25" t="s">
        <v>9816</v>
      </c>
      <c r="F4176" s="25" t="s">
        <v>16777</v>
      </c>
      <c r="G4176" s="25" t="s">
        <v>16778</v>
      </c>
      <c r="H4176" s="21">
        <v>223761.12</v>
      </c>
      <c r="I4176" s="25" t="s">
        <v>7296</v>
      </c>
      <c r="J4176" s="25" t="s">
        <v>7288</v>
      </c>
      <c r="K4176" s="25" t="s">
        <v>7646</v>
      </c>
      <c r="L4176" s="25" t="s">
        <v>7652</v>
      </c>
      <c r="M4176" s="21">
        <v>223761.12</v>
      </c>
      <c r="N4176" s="21">
        <v>31823.75</v>
      </c>
      <c r="O4176" s="21">
        <v>191937.37</v>
      </c>
      <c r="P4176" s="21">
        <v>223761.12</v>
      </c>
      <c r="Q4176" s="25" t="s">
        <v>7653</v>
      </c>
      <c r="R4176" s="1" t="str">
        <f t="shared" si="76"/>
        <v>ST10020</v>
      </c>
      <c r="S4176" t="str">
        <f>VLOOKUP(R4176,Data!$C$2:$D$261,2,0)</f>
        <v>Kingsway</v>
      </c>
      <c r="T4176">
        <f>COUNTIF('Feb 2022'!A:A,D4176)+COUNTIF('Mar 2022'!A:A,D4176)+COUNTIF('Apr 2022'!A:A,D4176)+COUNTIF('May 2022'!A:A,D4176)+COUNTIF('June 2022'!A:A,D4176)+COUNTIF('July 2022'!A:A,D4176)+COUNTIF('Aug 2022'!A:A,D4176)+COUNTIF('Sep 2022'!A:A,D4176)+COUNTIF('Oct 2022'!A:A,D4176)+COUNTIF('Dec 2022'!A:A,D4176)</f>
        <v>0</v>
      </c>
      <c r="U4176" t="str">
        <f>VLOOKUP(Q4176,'Capital Lookup'!A:B,2,FALSE)</f>
        <v>Yes</v>
      </c>
      <c r="V4176" s="2">
        <f>IFERROR(VLOOKUP(LEFT(F4176,10),'Find Purchase Orders'!B:J,9,FALSE),"")</f>
        <v>44799</v>
      </c>
      <c r="W4176" s="25" t="s">
        <v>7261</v>
      </c>
    </row>
    <row r="4177" spans="1:23" hidden="1">
      <c r="A4177" s="25" t="s">
        <v>10120</v>
      </c>
      <c r="B4177" s="25" t="s">
        <v>7709</v>
      </c>
      <c r="C4177" s="25"/>
      <c r="D4177" s="25" t="s">
        <v>16779</v>
      </c>
      <c r="E4177" s="25" t="s">
        <v>10122</v>
      </c>
      <c r="F4177" s="25" t="s">
        <v>16780</v>
      </c>
      <c r="G4177" s="25" t="s">
        <v>16781</v>
      </c>
      <c r="H4177" s="21">
        <v>17854.04</v>
      </c>
      <c r="I4177" s="25" t="s">
        <v>7287</v>
      </c>
      <c r="J4177" s="25" t="s">
        <v>7288</v>
      </c>
      <c r="K4177" s="25" t="s">
        <v>8592</v>
      </c>
      <c r="L4177" s="25" t="s">
        <v>10125</v>
      </c>
      <c r="M4177" s="21">
        <v>17854.04</v>
      </c>
      <c r="N4177" s="22">
        <v>0</v>
      </c>
      <c r="O4177" s="21">
        <v>17854.04</v>
      </c>
      <c r="P4177" s="21">
        <v>0</v>
      </c>
      <c r="Q4177" s="25" t="s">
        <v>10126</v>
      </c>
      <c r="R4177" s="1" t="str">
        <f t="shared" si="76"/>
        <v>ST10335</v>
      </c>
      <c r="S4177" t="str">
        <f>VLOOKUP(R4177,Data!$C$2:$D$261,2,0)</f>
        <v>Stoneridge Manor</v>
      </c>
      <c r="T4177">
        <f>COUNTIF('Feb 2022'!A:A,D4177)+COUNTIF('Mar 2022'!A:A,D4177)+COUNTIF('Apr 2022'!A:A,D4177)+COUNTIF('May 2022'!A:A,D4177)+COUNTIF('June 2022'!A:A,D4177)+COUNTIF('July 2022'!A:A,D4177)+COUNTIF('Aug 2022'!A:A,D4177)+COUNTIF('Sep 2022'!A:A,D4177)+COUNTIF('Oct 2022'!A:A,D4177)+COUNTIF('Dec 2022'!A:A,D4177)</f>
        <v>0</v>
      </c>
      <c r="U4177" t="str">
        <f>VLOOKUP(Q4177,'Capital Lookup'!A:B,2,FALSE)</f>
        <v>Yes</v>
      </c>
      <c r="V4177" s="2">
        <f>IFERROR(VLOOKUP(LEFT(F4177,10),'Find Purchase Orders'!B:J,9,FALSE),"")</f>
        <v>44795</v>
      </c>
      <c r="W4177" s="25" t="s">
        <v>7261</v>
      </c>
    </row>
    <row r="4178" spans="1:23" hidden="1">
      <c r="A4178" s="25" t="s">
        <v>7261</v>
      </c>
      <c r="B4178" s="25" t="s">
        <v>7662</v>
      </c>
      <c r="C4178" s="25" t="s">
        <v>7264</v>
      </c>
      <c r="D4178" s="25" t="s">
        <v>6164</v>
      </c>
      <c r="E4178" s="25" t="s">
        <v>8423</v>
      </c>
      <c r="F4178" s="25" t="s">
        <v>16782</v>
      </c>
      <c r="G4178" s="25" t="s">
        <v>6165</v>
      </c>
      <c r="H4178" s="21">
        <v>724.5</v>
      </c>
      <c r="I4178" s="25" t="s">
        <v>7296</v>
      </c>
      <c r="J4178" s="25" t="s">
        <v>7288</v>
      </c>
      <c r="K4178" s="25" t="s">
        <v>7289</v>
      </c>
      <c r="L4178" s="25" t="s">
        <v>7259</v>
      </c>
      <c r="M4178" s="21">
        <v>724.5</v>
      </c>
      <c r="N4178" s="21">
        <v>724.5</v>
      </c>
      <c r="O4178" s="21">
        <v>0</v>
      </c>
      <c r="P4178" s="21">
        <v>724.5</v>
      </c>
      <c r="Q4178" s="25" t="s">
        <v>8426</v>
      </c>
      <c r="R4178" s="1" t="str">
        <f t="shared" si="76"/>
        <v>ST10055</v>
      </c>
      <c r="S4178" t="str">
        <f>VLOOKUP(R4178,Data!$C$2:$D$261,2,0)</f>
        <v>Hollyburn House</v>
      </c>
      <c r="T4178">
        <f>COUNTIF('Feb 2022'!A:A,D4178)+COUNTIF('Mar 2022'!A:A,D4178)+COUNTIF('Apr 2022'!A:A,D4178)+COUNTIF('May 2022'!A:A,D4178)+COUNTIF('June 2022'!A:A,D4178)+COUNTIF('July 2022'!A:A,D4178)+COUNTIF('Aug 2022'!A:A,D4178)+COUNTIF('Sep 2022'!A:A,D4178)+COUNTIF('Oct 2022'!A:A,D4178)+COUNTIF('Dec 2022'!A:A,D4178)</f>
        <v>1</v>
      </c>
      <c r="U4178" t="str">
        <f>VLOOKUP(Q4178,'Capital Lookup'!A:B,2,FALSE)</f>
        <v>No</v>
      </c>
      <c r="V4178" s="2">
        <f>IFERROR(VLOOKUP(LEFT(F4178,10),'Find Purchase Orders'!B:J,9,FALSE),"")</f>
        <v>44805</v>
      </c>
      <c r="W4178" s="25" t="s">
        <v>7261</v>
      </c>
    </row>
    <row r="4179" spans="1:23" hidden="1">
      <c r="A4179" s="25" t="s">
        <v>7252</v>
      </c>
      <c r="B4179" s="25" t="s">
        <v>7574</v>
      </c>
      <c r="C4179" s="25" t="s">
        <v>7254</v>
      </c>
      <c r="D4179" s="25" t="s">
        <v>16783</v>
      </c>
      <c r="E4179" s="25" t="s">
        <v>9406</v>
      </c>
      <c r="H4179" s="21">
        <v>367.25</v>
      </c>
      <c r="I4179" s="25" t="s">
        <v>7257</v>
      </c>
      <c r="K4179" s="25" t="s">
        <v>7289</v>
      </c>
      <c r="L4179" s="25" t="s">
        <v>20</v>
      </c>
      <c r="M4179" s="22">
        <v>0</v>
      </c>
      <c r="N4179" s="22">
        <v>0</v>
      </c>
      <c r="O4179" s="21">
        <v>0</v>
      </c>
      <c r="P4179" s="21">
        <v>42.25</v>
      </c>
      <c r="Q4179" s="25"/>
      <c r="R4179" s="1" t="str">
        <f t="shared" si="76"/>
        <v>ST10039</v>
      </c>
      <c r="S4179" t="str">
        <f>VLOOKUP(R4179,Data!$C$2:$D$261,2,0)</f>
        <v>Barrhaven</v>
      </c>
      <c r="T4179">
        <f>COUNTIF('Feb 2022'!A:A,D4179)+COUNTIF('Mar 2022'!A:A,D4179)+COUNTIF('Apr 2022'!A:A,D4179)+COUNTIF('May 2022'!A:A,D4179)+COUNTIF('June 2022'!A:A,D4179)+COUNTIF('July 2022'!A:A,D4179)+COUNTIF('Aug 2022'!A:A,D4179)+COUNTIF('Sep 2022'!A:A,D4179)+COUNTIF('Oct 2022'!A:A,D4179)+COUNTIF('Dec 2022'!A:A,D4179)</f>
        <v>0</v>
      </c>
      <c r="U4179" t="e">
        <f>VLOOKUP(Q4179,'Capital Lookup'!A:B,2,FALSE)</f>
        <v>#N/A</v>
      </c>
      <c r="V4179" s="2" t="str">
        <f>IFERROR(VLOOKUP(LEFT(F4179,10),'Find Purchase Orders'!B:J,9,FALSE),"")</f>
        <v/>
      </c>
      <c r="W4179" s="25" t="s">
        <v>7261</v>
      </c>
    </row>
    <row r="4180" spans="1:23" hidden="1">
      <c r="A4180" s="25" t="s">
        <v>7261</v>
      </c>
      <c r="B4180" s="25" t="s">
        <v>7643</v>
      </c>
      <c r="C4180" s="25" t="s">
        <v>7282</v>
      </c>
      <c r="D4180" s="25" t="s">
        <v>16784</v>
      </c>
      <c r="E4180" s="25" t="s">
        <v>9816</v>
      </c>
      <c r="F4180" s="25" t="s">
        <v>16785</v>
      </c>
      <c r="G4180" s="25" t="s">
        <v>16786</v>
      </c>
      <c r="H4180" s="21">
        <v>1073.5</v>
      </c>
      <c r="I4180" s="25" t="s">
        <v>7287</v>
      </c>
      <c r="J4180" s="25" t="s">
        <v>7288</v>
      </c>
      <c r="K4180" s="25" t="s">
        <v>8060</v>
      </c>
      <c r="L4180" s="25" t="s">
        <v>7652</v>
      </c>
      <c r="M4180" s="21">
        <v>1073.5</v>
      </c>
      <c r="N4180" s="22">
        <v>0</v>
      </c>
      <c r="O4180" s="21">
        <v>1073.5</v>
      </c>
      <c r="P4180" s="21">
        <v>123.5</v>
      </c>
      <c r="Q4180" s="25" t="s">
        <v>7653</v>
      </c>
      <c r="R4180" s="1" t="str">
        <f t="shared" si="76"/>
        <v>ST10020</v>
      </c>
      <c r="S4180" t="str">
        <f>VLOOKUP(R4180,Data!$C$2:$D$261,2,0)</f>
        <v>Kingsway</v>
      </c>
      <c r="T4180">
        <f>COUNTIF('Feb 2022'!A:A,D4180)+COUNTIF('Mar 2022'!A:A,D4180)+COUNTIF('Apr 2022'!A:A,D4180)+COUNTIF('May 2022'!A:A,D4180)+COUNTIF('June 2022'!A:A,D4180)+COUNTIF('July 2022'!A:A,D4180)+COUNTIF('Aug 2022'!A:A,D4180)+COUNTIF('Sep 2022'!A:A,D4180)+COUNTIF('Oct 2022'!A:A,D4180)+COUNTIF('Dec 2022'!A:A,D4180)</f>
        <v>0</v>
      </c>
      <c r="U4180" t="str">
        <f>VLOOKUP(Q4180,'Capital Lookup'!A:B,2,FALSE)</f>
        <v>Yes</v>
      </c>
      <c r="V4180" s="2">
        <f>IFERROR(VLOOKUP(LEFT(F4180,10),'Find Purchase Orders'!B:J,9,FALSE),"")</f>
        <v>44796</v>
      </c>
      <c r="W4180" s="25" t="s">
        <v>7261</v>
      </c>
    </row>
    <row r="4181" spans="1:23" hidden="1">
      <c r="A4181" s="25" t="s">
        <v>7261</v>
      </c>
      <c r="B4181" s="25" t="s">
        <v>7643</v>
      </c>
      <c r="C4181" s="25" t="s">
        <v>7282</v>
      </c>
      <c r="D4181" s="25" t="s">
        <v>16784</v>
      </c>
      <c r="E4181" s="25" t="s">
        <v>9816</v>
      </c>
      <c r="F4181" s="25" t="s">
        <v>16787</v>
      </c>
      <c r="G4181" s="25" t="s">
        <v>16788</v>
      </c>
      <c r="H4181" s="21">
        <v>1073.5</v>
      </c>
      <c r="I4181" s="25" t="s">
        <v>7287</v>
      </c>
      <c r="J4181" s="25" t="s">
        <v>7288</v>
      </c>
      <c r="K4181" s="25" t="s">
        <v>8060</v>
      </c>
      <c r="L4181" s="25" t="s">
        <v>7652</v>
      </c>
      <c r="M4181" s="21">
        <v>1073.5</v>
      </c>
      <c r="N4181" s="22">
        <v>0</v>
      </c>
      <c r="O4181" s="21">
        <v>1073.5</v>
      </c>
      <c r="P4181" s="21">
        <v>123.5</v>
      </c>
      <c r="Q4181" s="25" t="s">
        <v>7653</v>
      </c>
      <c r="R4181" s="1" t="str">
        <f t="shared" si="76"/>
        <v>ST10020</v>
      </c>
      <c r="S4181" t="str">
        <f>VLOOKUP(R4181,Data!$C$2:$D$261,2,0)</f>
        <v>Kingsway</v>
      </c>
      <c r="T4181">
        <f>COUNTIF('Feb 2022'!A:A,D4181)+COUNTIF('Mar 2022'!A:A,D4181)+COUNTIF('Apr 2022'!A:A,D4181)+COUNTIF('May 2022'!A:A,D4181)+COUNTIF('June 2022'!A:A,D4181)+COUNTIF('July 2022'!A:A,D4181)+COUNTIF('Aug 2022'!A:A,D4181)+COUNTIF('Sep 2022'!A:A,D4181)+COUNTIF('Oct 2022'!A:A,D4181)+COUNTIF('Dec 2022'!A:A,D4181)</f>
        <v>0</v>
      </c>
      <c r="U4181" t="str">
        <f>VLOOKUP(Q4181,'Capital Lookup'!A:B,2,FALSE)</f>
        <v>Yes</v>
      </c>
      <c r="V4181" s="2">
        <f>IFERROR(VLOOKUP(LEFT(F4181,10),'Find Purchase Orders'!B:J,9,FALSE),"")</f>
        <v>44796</v>
      </c>
      <c r="W4181" s="25" t="s">
        <v>7261</v>
      </c>
    </row>
    <row r="4182" spans="1:23" hidden="1">
      <c r="A4182" s="25" t="s">
        <v>7261</v>
      </c>
      <c r="B4182" s="25" t="s">
        <v>7662</v>
      </c>
      <c r="C4182" s="25" t="s">
        <v>7264</v>
      </c>
      <c r="D4182" s="25" t="s">
        <v>16789</v>
      </c>
      <c r="E4182" s="25" t="s">
        <v>9816</v>
      </c>
      <c r="F4182" s="25" t="s">
        <v>16790</v>
      </c>
      <c r="G4182" s="25" t="s">
        <v>16791</v>
      </c>
      <c r="H4182" s="21">
        <v>1130</v>
      </c>
      <c r="I4182" s="25" t="s">
        <v>7287</v>
      </c>
      <c r="J4182" s="25" t="s">
        <v>7288</v>
      </c>
      <c r="K4182" s="25" t="s">
        <v>8060</v>
      </c>
      <c r="L4182" s="25" t="s">
        <v>7652</v>
      </c>
      <c r="M4182" s="21">
        <v>1130</v>
      </c>
      <c r="N4182" s="22">
        <v>0</v>
      </c>
      <c r="O4182" s="21">
        <v>1130</v>
      </c>
      <c r="P4182" s="21">
        <v>130</v>
      </c>
      <c r="Q4182" s="25" t="s">
        <v>7666</v>
      </c>
      <c r="R4182" s="1" t="str">
        <f t="shared" si="76"/>
        <v>ST10055</v>
      </c>
      <c r="S4182" t="str">
        <f>VLOOKUP(R4182,Data!$C$2:$D$261,2,0)</f>
        <v>Hollyburn House</v>
      </c>
      <c r="T4182">
        <f>COUNTIF('Feb 2022'!A:A,D4182)+COUNTIF('Mar 2022'!A:A,D4182)+COUNTIF('Apr 2022'!A:A,D4182)+COUNTIF('May 2022'!A:A,D4182)+COUNTIF('June 2022'!A:A,D4182)+COUNTIF('July 2022'!A:A,D4182)+COUNTIF('Aug 2022'!A:A,D4182)+COUNTIF('Sep 2022'!A:A,D4182)+COUNTIF('Oct 2022'!A:A,D4182)+COUNTIF('Dec 2022'!A:A,D4182)</f>
        <v>0</v>
      </c>
      <c r="U4182" t="str">
        <f>VLOOKUP(Q4182,'Capital Lookup'!A:B,2,FALSE)</f>
        <v>Yes</v>
      </c>
      <c r="V4182" s="2">
        <f>IFERROR(VLOOKUP(LEFT(F4182,10),'Find Purchase Orders'!B:J,9,FALSE),"")</f>
        <v>44796</v>
      </c>
      <c r="W4182" s="25" t="s">
        <v>7261</v>
      </c>
    </row>
    <row r="4183" spans="1:23" hidden="1">
      <c r="A4183" s="25" t="s">
        <v>7261</v>
      </c>
      <c r="B4183" s="25" t="s">
        <v>7657</v>
      </c>
      <c r="C4183" s="25" t="s">
        <v>7282</v>
      </c>
      <c r="D4183" s="25" t="s">
        <v>16792</v>
      </c>
      <c r="E4183" s="25" t="s">
        <v>9816</v>
      </c>
      <c r="F4183" s="25" t="s">
        <v>16793</v>
      </c>
      <c r="G4183" s="25" t="s">
        <v>16794</v>
      </c>
      <c r="H4183" s="21">
        <v>1073.5</v>
      </c>
      <c r="I4183" s="25" t="s">
        <v>7287</v>
      </c>
      <c r="J4183" s="25" t="s">
        <v>7288</v>
      </c>
      <c r="K4183" s="25" t="s">
        <v>8060</v>
      </c>
      <c r="L4183" s="25" t="s">
        <v>7652</v>
      </c>
      <c r="M4183" s="21">
        <v>1073.5</v>
      </c>
      <c r="N4183" s="22">
        <v>0</v>
      </c>
      <c r="O4183" s="21">
        <v>1073.5</v>
      </c>
      <c r="P4183" s="21">
        <v>123.5</v>
      </c>
      <c r="Q4183" s="25" t="s">
        <v>7661</v>
      </c>
      <c r="R4183" s="1" t="str">
        <f t="shared" si="76"/>
        <v>ST10018</v>
      </c>
      <c r="S4183" t="str">
        <f>VLOOKUP(R4183,Data!$C$2:$D$261,2,0)</f>
        <v>The Annex</v>
      </c>
      <c r="T4183">
        <f>COUNTIF('Feb 2022'!A:A,D4183)+COUNTIF('Mar 2022'!A:A,D4183)+COUNTIF('Apr 2022'!A:A,D4183)+COUNTIF('May 2022'!A:A,D4183)+COUNTIF('June 2022'!A:A,D4183)+COUNTIF('July 2022'!A:A,D4183)+COUNTIF('Aug 2022'!A:A,D4183)+COUNTIF('Sep 2022'!A:A,D4183)+COUNTIF('Oct 2022'!A:A,D4183)+COUNTIF('Dec 2022'!A:A,D4183)</f>
        <v>0</v>
      </c>
      <c r="U4183" t="str">
        <f>VLOOKUP(Q4183,'Capital Lookup'!A:B,2,FALSE)</f>
        <v>Yes</v>
      </c>
      <c r="V4183" s="2">
        <f>IFERROR(VLOOKUP(LEFT(F4183,10),'Find Purchase Orders'!B:J,9,FALSE),"")</f>
        <v>44806</v>
      </c>
      <c r="W4183" s="25" t="s">
        <v>7261</v>
      </c>
    </row>
    <row r="4184" spans="1:23" hidden="1">
      <c r="A4184" s="25" t="s">
        <v>16795</v>
      </c>
      <c r="B4184" s="25" t="s">
        <v>7343</v>
      </c>
      <c r="C4184" s="25" t="s">
        <v>7282</v>
      </c>
      <c r="D4184" s="25" t="s">
        <v>5909</v>
      </c>
      <c r="E4184" s="25" t="s">
        <v>8140</v>
      </c>
      <c r="F4184" s="25" t="s">
        <v>16796</v>
      </c>
      <c r="G4184" s="25" t="s">
        <v>16797</v>
      </c>
      <c r="H4184" s="21">
        <v>7214.08</v>
      </c>
      <c r="I4184" s="25" t="s">
        <v>7296</v>
      </c>
      <c r="J4184" s="25" t="s">
        <v>7288</v>
      </c>
      <c r="K4184" s="25" t="s">
        <v>7591</v>
      </c>
      <c r="L4184" s="25" t="s">
        <v>8454</v>
      </c>
      <c r="M4184" s="21">
        <v>7214.08</v>
      </c>
      <c r="N4184" s="21">
        <v>7222.24</v>
      </c>
      <c r="O4184" s="21">
        <v>-8.16</v>
      </c>
      <c r="P4184" s="21">
        <v>7214.08</v>
      </c>
      <c r="Q4184" s="25" t="s">
        <v>16798</v>
      </c>
      <c r="R4184" s="1" t="str">
        <f t="shared" ref="R4184:R4215" si="77">CONCATENATE("ST",LEFT(B4184,5))</f>
        <v>ST10093</v>
      </c>
      <c r="S4184" t="str">
        <f>VLOOKUP(R4184,Data!$C$2:$D$261,2,0)</f>
        <v>Windermere on The Mount</v>
      </c>
      <c r="T4184">
        <f>COUNTIF('Feb 2022'!A:A,D4184)+COUNTIF('Mar 2022'!A:A,D4184)+COUNTIF('Apr 2022'!A:A,D4184)+COUNTIF('May 2022'!A:A,D4184)+COUNTIF('June 2022'!A:A,D4184)+COUNTIF('July 2022'!A:A,D4184)+COUNTIF('Aug 2022'!A:A,D4184)+COUNTIF('Sep 2022'!A:A,D4184)+COUNTIF('Oct 2022'!A:A,D4184)+COUNTIF('Dec 2022'!A:A,D4184)</f>
        <v>1</v>
      </c>
      <c r="U4184" t="str">
        <f>VLOOKUP(Q4184,'Capital Lookup'!A:B,2,FALSE)</f>
        <v>No</v>
      </c>
      <c r="V4184" s="2">
        <f>IFERROR(VLOOKUP(LEFT(F4184,10),'Find Purchase Orders'!B:J,9,FALSE),"")</f>
        <v>44796</v>
      </c>
      <c r="W4184" s="25" t="s">
        <v>7261</v>
      </c>
    </row>
    <row r="4185" spans="1:23" hidden="1">
      <c r="A4185" s="25" t="s">
        <v>7261</v>
      </c>
      <c r="B4185" s="25" t="s">
        <v>7343</v>
      </c>
      <c r="C4185" s="25" t="s">
        <v>7282</v>
      </c>
      <c r="D4185" s="25" t="s">
        <v>6178</v>
      </c>
      <c r="E4185" s="25" t="s">
        <v>8140</v>
      </c>
      <c r="F4185" s="25" t="s">
        <v>16799</v>
      </c>
      <c r="G4185" s="25" t="s">
        <v>6179</v>
      </c>
      <c r="H4185" s="21">
        <v>6742.03</v>
      </c>
      <c r="I4185" s="25" t="s">
        <v>7296</v>
      </c>
      <c r="J4185" s="25" t="s">
        <v>7288</v>
      </c>
      <c r="K4185" s="25" t="s">
        <v>7495</v>
      </c>
      <c r="L4185" s="25" t="s">
        <v>13389</v>
      </c>
      <c r="M4185" s="21">
        <v>6742.03</v>
      </c>
      <c r="N4185" s="21">
        <v>6742.03</v>
      </c>
      <c r="O4185" s="21">
        <v>0</v>
      </c>
      <c r="P4185" s="21">
        <v>6742.03</v>
      </c>
      <c r="Q4185" s="25" t="s">
        <v>16800</v>
      </c>
      <c r="R4185" s="1" t="str">
        <f t="shared" si="77"/>
        <v>ST10093</v>
      </c>
      <c r="S4185" t="str">
        <f>VLOOKUP(R4185,Data!$C$2:$D$261,2,0)</f>
        <v>Windermere on The Mount</v>
      </c>
      <c r="T4185">
        <f>COUNTIF('Feb 2022'!A:A,D4185)+COUNTIF('Mar 2022'!A:A,D4185)+COUNTIF('Apr 2022'!A:A,D4185)+COUNTIF('May 2022'!A:A,D4185)+COUNTIF('June 2022'!A:A,D4185)+COUNTIF('July 2022'!A:A,D4185)+COUNTIF('Aug 2022'!A:A,D4185)+COUNTIF('Sep 2022'!A:A,D4185)+COUNTIF('Oct 2022'!A:A,D4185)+COUNTIF('Dec 2022'!A:A,D4185)</f>
        <v>1</v>
      </c>
      <c r="U4185" t="str">
        <f>VLOOKUP(Q4185,'Capital Lookup'!A:B,2,FALSE)</f>
        <v>No</v>
      </c>
      <c r="V4185" s="2">
        <f>IFERROR(VLOOKUP(LEFT(F4185,10),'Find Purchase Orders'!B:J,9,FALSE),"")</f>
        <v>44819</v>
      </c>
      <c r="W4185" s="25" t="s">
        <v>7261</v>
      </c>
    </row>
    <row r="4186" spans="1:23" hidden="1">
      <c r="A4186" s="25" t="s">
        <v>7261</v>
      </c>
      <c r="B4186" s="25" t="s">
        <v>7343</v>
      </c>
      <c r="C4186" s="25" t="s">
        <v>7282</v>
      </c>
      <c r="D4186" s="25" t="s">
        <v>5910</v>
      </c>
      <c r="E4186" s="25" t="s">
        <v>8140</v>
      </c>
      <c r="F4186" s="25" t="s">
        <v>16801</v>
      </c>
      <c r="G4186" s="25" t="s">
        <v>16802</v>
      </c>
      <c r="H4186" s="21">
        <v>9114.58</v>
      </c>
      <c r="I4186" s="25" t="s">
        <v>7296</v>
      </c>
      <c r="J4186" s="25" t="s">
        <v>7288</v>
      </c>
      <c r="K4186" s="25" t="s">
        <v>7495</v>
      </c>
      <c r="L4186" s="25" t="s">
        <v>13389</v>
      </c>
      <c r="M4186" s="21">
        <v>9114.58</v>
      </c>
      <c r="N4186" s="22">
        <v>0</v>
      </c>
      <c r="O4186" s="21">
        <v>9114.58</v>
      </c>
      <c r="P4186" s="21">
        <v>9114.58</v>
      </c>
      <c r="Q4186" s="25" t="s">
        <v>16803</v>
      </c>
      <c r="R4186" s="1" t="str">
        <f t="shared" si="77"/>
        <v>ST10093</v>
      </c>
      <c r="S4186" t="str">
        <f>VLOOKUP(R4186,Data!$C$2:$D$261,2,0)</f>
        <v>Windermere on The Mount</v>
      </c>
      <c r="T4186">
        <f>COUNTIF('Feb 2022'!A:A,D4186)+COUNTIF('Mar 2022'!A:A,D4186)+COUNTIF('Apr 2022'!A:A,D4186)+COUNTIF('May 2022'!A:A,D4186)+COUNTIF('June 2022'!A:A,D4186)+COUNTIF('July 2022'!A:A,D4186)+COUNTIF('Aug 2022'!A:A,D4186)+COUNTIF('Sep 2022'!A:A,D4186)+COUNTIF('Oct 2022'!A:A,D4186)+COUNTIF('Dec 2022'!A:A,D4186)</f>
        <v>1</v>
      </c>
      <c r="U4186" t="str">
        <f>VLOOKUP(Q4186,'Capital Lookup'!A:B,2,FALSE)</f>
        <v>No</v>
      </c>
      <c r="V4186" s="2">
        <f>IFERROR(VLOOKUP(LEFT(F4186,10),'Find Purchase Orders'!B:J,9,FALSE),"")</f>
        <v>44796</v>
      </c>
      <c r="W4186" s="25" t="s">
        <v>7261</v>
      </c>
    </row>
    <row r="4187" spans="1:23" hidden="1">
      <c r="A4187" s="25" t="s">
        <v>7261</v>
      </c>
      <c r="B4187" s="25" t="s">
        <v>7343</v>
      </c>
      <c r="C4187" s="25" t="s">
        <v>7282</v>
      </c>
      <c r="D4187" s="25" t="s">
        <v>5929</v>
      </c>
      <c r="E4187" s="25" t="s">
        <v>8140</v>
      </c>
      <c r="F4187" s="25" t="s">
        <v>16804</v>
      </c>
      <c r="G4187" s="25" t="s">
        <v>16805</v>
      </c>
      <c r="H4187" s="21">
        <v>57838.49</v>
      </c>
      <c r="I4187" s="25" t="s">
        <v>7296</v>
      </c>
      <c r="J4187" s="25" t="s">
        <v>7288</v>
      </c>
      <c r="K4187" s="25" t="s">
        <v>7495</v>
      </c>
      <c r="L4187" s="25" t="s">
        <v>7745</v>
      </c>
      <c r="M4187" s="21">
        <v>57838.49</v>
      </c>
      <c r="N4187" s="21">
        <v>57838.49</v>
      </c>
      <c r="O4187" s="21">
        <v>0</v>
      </c>
      <c r="P4187" s="21">
        <v>57838.49</v>
      </c>
      <c r="Q4187" s="25" t="s">
        <v>16806</v>
      </c>
      <c r="R4187" s="1" t="str">
        <f t="shared" si="77"/>
        <v>ST10093</v>
      </c>
      <c r="S4187" t="str">
        <f>VLOOKUP(R4187,Data!$C$2:$D$261,2,0)</f>
        <v>Windermere on The Mount</v>
      </c>
      <c r="T4187">
        <f>COUNTIF('Feb 2022'!A:A,D4187)+COUNTIF('Mar 2022'!A:A,D4187)+COUNTIF('Apr 2022'!A:A,D4187)+COUNTIF('May 2022'!A:A,D4187)+COUNTIF('June 2022'!A:A,D4187)+COUNTIF('July 2022'!A:A,D4187)+COUNTIF('Aug 2022'!A:A,D4187)+COUNTIF('Sep 2022'!A:A,D4187)+COUNTIF('Oct 2022'!A:A,D4187)+COUNTIF('Dec 2022'!A:A,D4187)</f>
        <v>1</v>
      </c>
      <c r="U4187" t="str">
        <f>VLOOKUP(Q4187,'Capital Lookup'!A:B,2,FALSE)</f>
        <v>No</v>
      </c>
      <c r="V4187" s="2">
        <f>IFERROR(VLOOKUP(LEFT(F4187,10),'Find Purchase Orders'!B:J,9,FALSE),"")</f>
        <v>44799</v>
      </c>
      <c r="W4187" s="25" t="s">
        <v>7261</v>
      </c>
    </row>
    <row r="4188" spans="1:23" hidden="1">
      <c r="A4188" s="25" t="s">
        <v>7261</v>
      </c>
      <c r="B4188" s="25" t="s">
        <v>9149</v>
      </c>
      <c r="C4188" s="25" t="s">
        <v>7264</v>
      </c>
      <c r="D4188" s="25" t="s">
        <v>5930</v>
      </c>
      <c r="E4188" s="25" t="s">
        <v>14416</v>
      </c>
      <c r="F4188" s="25" t="s">
        <v>16807</v>
      </c>
      <c r="G4188" s="25" t="s">
        <v>16808</v>
      </c>
      <c r="H4188" s="21">
        <v>2259.1799999999998</v>
      </c>
      <c r="I4188" s="25" t="s">
        <v>7296</v>
      </c>
      <c r="J4188" s="25" t="s">
        <v>7288</v>
      </c>
      <c r="K4188" s="25" t="s">
        <v>7262</v>
      </c>
      <c r="L4188" s="25" t="s">
        <v>7259</v>
      </c>
      <c r="M4188" s="21">
        <v>2259.1799999999998</v>
      </c>
      <c r="N4188" s="22">
        <v>0</v>
      </c>
      <c r="O4188" s="21">
        <v>2259.1799999999998</v>
      </c>
      <c r="P4188" s="21">
        <v>2259.1799999999998</v>
      </c>
      <c r="Q4188" s="25" t="s">
        <v>9153</v>
      </c>
      <c r="R4188" s="1" t="str">
        <f t="shared" si="77"/>
        <v>ST10058</v>
      </c>
      <c r="S4188" t="str">
        <f>VLOOKUP(R4188,Data!$C$2:$D$261,2,0)</f>
        <v>Parkwood Place</v>
      </c>
      <c r="T4188">
        <f>COUNTIF('Feb 2022'!A:A,D4188)+COUNTIF('Mar 2022'!A:A,D4188)+COUNTIF('Apr 2022'!A:A,D4188)+COUNTIF('May 2022'!A:A,D4188)+COUNTIF('June 2022'!A:A,D4188)+COUNTIF('July 2022'!A:A,D4188)+COUNTIF('Aug 2022'!A:A,D4188)+COUNTIF('Sep 2022'!A:A,D4188)+COUNTIF('Oct 2022'!A:A,D4188)+COUNTIF('Dec 2022'!A:A,D4188)</f>
        <v>1</v>
      </c>
      <c r="U4188" t="str">
        <f>VLOOKUP(Q4188,'Capital Lookup'!A:B,2,FALSE)</f>
        <v>No</v>
      </c>
      <c r="V4188" s="2">
        <f>IFERROR(VLOOKUP(LEFT(F4188,10),'Find Purchase Orders'!B:J,9,FALSE),"")</f>
        <v>44799</v>
      </c>
      <c r="W4188" s="25" t="s">
        <v>7261</v>
      </c>
    </row>
    <row r="4189" spans="1:23" hidden="1">
      <c r="A4189" s="25" t="s">
        <v>7261</v>
      </c>
      <c r="B4189" s="25" t="s">
        <v>9149</v>
      </c>
      <c r="C4189" s="25" t="s">
        <v>7264</v>
      </c>
      <c r="D4189" s="25" t="s">
        <v>5930</v>
      </c>
      <c r="E4189" s="25" t="s">
        <v>14416</v>
      </c>
      <c r="F4189" s="25" t="s">
        <v>16809</v>
      </c>
      <c r="G4189" s="25" t="s">
        <v>11474</v>
      </c>
      <c r="H4189" s="21">
        <v>624.75</v>
      </c>
      <c r="I4189" s="25" t="s">
        <v>7296</v>
      </c>
      <c r="J4189" s="25" t="s">
        <v>7288</v>
      </c>
      <c r="K4189" s="25" t="s">
        <v>7262</v>
      </c>
      <c r="L4189" s="25" t="s">
        <v>7259</v>
      </c>
      <c r="M4189" s="21">
        <v>624.75</v>
      </c>
      <c r="N4189" s="22">
        <v>0</v>
      </c>
      <c r="O4189" s="21">
        <v>624.75</v>
      </c>
      <c r="P4189" s="21">
        <v>624.75</v>
      </c>
      <c r="Q4189" s="25" t="s">
        <v>9153</v>
      </c>
      <c r="R4189" s="1" t="str">
        <f t="shared" si="77"/>
        <v>ST10058</v>
      </c>
      <c r="S4189" t="str">
        <f>VLOOKUP(R4189,Data!$C$2:$D$261,2,0)</f>
        <v>Parkwood Place</v>
      </c>
      <c r="T4189">
        <f>COUNTIF('Feb 2022'!A:A,D4189)+COUNTIF('Mar 2022'!A:A,D4189)+COUNTIF('Apr 2022'!A:A,D4189)+COUNTIF('May 2022'!A:A,D4189)+COUNTIF('June 2022'!A:A,D4189)+COUNTIF('July 2022'!A:A,D4189)+COUNTIF('Aug 2022'!A:A,D4189)+COUNTIF('Sep 2022'!A:A,D4189)+COUNTIF('Oct 2022'!A:A,D4189)+COUNTIF('Dec 2022'!A:A,D4189)</f>
        <v>1</v>
      </c>
      <c r="U4189" t="str">
        <f>VLOOKUP(Q4189,'Capital Lookup'!A:B,2,FALSE)</f>
        <v>No</v>
      </c>
      <c r="V4189" s="2">
        <f>IFERROR(VLOOKUP(LEFT(F4189,10),'Find Purchase Orders'!B:J,9,FALSE),"")</f>
        <v>44799</v>
      </c>
      <c r="W4189" s="25" t="s">
        <v>7261</v>
      </c>
    </row>
    <row r="4190" spans="1:23" hidden="1">
      <c r="A4190" s="25" t="s">
        <v>7261</v>
      </c>
      <c r="B4190" s="25" t="s">
        <v>7343</v>
      </c>
      <c r="C4190" s="25" t="s">
        <v>7282</v>
      </c>
      <c r="D4190" s="25" t="s">
        <v>5911</v>
      </c>
      <c r="E4190" s="25" t="s">
        <v>8140</v>
      </c>
      <c r="F4190" s="25" t="s">
        <v>16810</v>
      </c>
      <c r="G4190" s="25" t="s">
        <v>16811</v>
      </c>
      <c r="H4190" s="21">
        <v>2810.31</v>
      </c>
      <c r="I4190" s="25" t="s">
        <v>7296</v>
      </c>
      <c r="J4190" s="25" t="s">
        <v>7288</v>
      </c>
      <c r="K4190" s="25" t="s">
        <v>7495</v>
      </c>
      <c r="L4190" s="25" t="s">
        <v>10517</v>
      </c>
      <c r="M4190" s="21">
        <v>2810.31</v>
      </c>
      <c r="N4190" s="21">
        <v>2810.31</v>
      </c>
      <c r="O4190" s="21">
        <v>0</v>
      </c>
      <c r="P4190" s="21">
        <v>2810.31</v>
      </c>
      <c r="Q4190" s="25" t="s">
        <v>16812</v>
      </c>
      <c r="R4190" s="1" t="str">
        <f t="shared" si="77"/>
        <v>ST10093</v>
      </c>
      <c r="S4190" t="str">
        <f>VLOOKUP(R4190,Data!$C$2:$D$261,2,0)</f>
        <v>Windermere on The Mount</v>
      </c>
      <c r="T4190">
        <f>COUNTIF('Feb 2022'!A:A,D4190)+COUNTIF('Mar 2022'!A:A,D4190)+COUNTIF('Apr 2022'!A:A,D4190)+COUNTIF('May 2022'!A:A,D4190)+COUNTIF('June 2022'!A:A,D4190)+COUNTIF('July 2022'!A:A,D4190)+COUNTIF('Aug 2022'!A:A,D4190)+COUNTIF('Sep 2022'!A:A,D4190)+COUNTIF('Oct 2022'!A:A,D4190)+COUNTIF('Dec 2022'!A:A,D4190)</f>
        <v>1</v>
      </c>
      <c r="U4190" t="str">
        <f>VLOOKUP(Q4190,'Capital Lookup'!A:B,2,FALSE)</f>
        <v>No</v>
      </c>
      <c r="V4190" s="2">
        <f>IFERROR(VLOOKUP(LEFT(F4190,10),'Find Purchase Orders'!B:J,9,FALSE),"")</f>
        <v>44796</v>
      </c>
      <c r="W4190" s="25" t="s">
        <v>7261</v>
      </c>
    </row>
    <row r="4191" spans="1:23" hidden="1">
      <c r="A4191" s="25" t="s">
        <v>7261</v>
      </c>
      <c r="B4191" s="25" t="s">
        <v>9368</v>
      </c>
      <c r="C4191" s="25" t="s">
        <v>7282</v>
      </c>
      <c r="D4191" s="25" t="s">
        <v>5912</v>
      </c>
      <c r="E4191" s="25" t="s">
        <v>8140</v>
      </c>
      <c r="F4191" s="25" t="s">
        <v>16813</v>
      </c>
      <c r="G4191" s="25" t="s">
        <v>16814</v>
      </c>
      <c r="H4191" s="21">
        <v>5522.31</v>
      </c>
      <c r="I4191" s="25" t="s">
        <v>7296</v>
      </c>
      <c r="J4191" s="25" t="s">
        <v>7288</v>
      </c>
      <c r="K4191" s="25" t="s">
        <v>8538</v>
      </c>
      <c r="L4191" s="25" t="s">
        <v>8858</v>
      </c>
      <c r="M4191" s="21">
        <v>5522.31</v>
      </c>
      <c r="N4191" s="21">
        <v>5522.31</v>
      </c>
      <c r="O4191" s="21">
        <v>0</v>
      </c>
      <c r="P4191" s="21">
        <v>5522.31</v>
      </c>
      <c r="Q4191" s="25" t="s">
        <v>16815</v>
      </c>
      <c r="R4191" s="1" t="str">
        <f t="shared" si="77"/>
        <v>ST10006</v>
      </c>
      <c r="S4191" t="str">
        <f>VLOOKUP(R4191,Data!$C$2:$D$261,2,0)</f>
        <v>Maplecrest Village</v>
      </c>
      <c r="T4191">
        <f>COUNTIF('Feb 2022'!A:A,D4191)+COUNTIF('Mar 2022'!A:A,D4191)+COUNTIF('Apr 2022'!A:A,D4191)+COUNTIF('May 2022'!A:A,D4191)+COUNTIF('June 2022'!A:A,D4191)+COUNTIF('July 2022'!A:A,D4191)+COUNTIF('Aug 2022'!A:A,D4191)+COUNTIF('Sep 2022'!A:A,D4191)+COUNTIF('Oct 2022'!A:A,D4191)+COUNTIF('Dec 2022'!A:A,D4191)</f>
        <v>1</v>
      </c>
      <c r="U4191" t="str">
        <f>VLOOKUP(Q4191,'Capital Lookup'!A:B,2,FALSE)</f>
        <v>No</v>
      </c>
      <c r="V4191" s="2">
        <f>IFERROR(VLOOKUP(LEFT(F4191,10),'Find Purchase Orders'!B:J,9,FALSE),"")</f>
        <v>44797</v>
      </c>
      <c r="W4191" s="25" t="s">
        <v>7261</v>
      </c>
    </row>
    <row r="4192" spans="1:23" hidden="1">
      <c r="A4192" s="25" t="s">
        <v>7261</v>
      </c>
      <c r="B4192" s="25" t="s">
        <v>8108</v>
      </c>
      <c r="C4192" s="25" t="s">
        <v>7264</v>
      </c>
      <c r="D4192" s="25" t="s">
        <v>5913</v>
      </c>
      <c r="E4192" s="25" t="s">
        <v>7500</v>
      </c>
      <c r="F4192" s="25" t="s">
        <v>16816</v>
      </c>
      <c r="G4192" s="25" t="s">
        <v>16817</v>
      </c>
      <c r="H4192" s="21">
        <v>3625.28</v>
      </c>
      <c r="I4192" s="25" t="s">
        <v>7296</v>
      </c>
      <c r="J4192" s="25" t="s">
        <v>7288</v>
      </c>
      <c r="K4192" s="25" t="s">
        <v>7733</v>
      </c>
      <c r="L4192" s="25" t="s">
        <v>7734</v>
      </c>
      <c r="M4192" s="21">
        <v>3625.28</v>
      </c>
      <c r="N4192" s="21">
        <v>3625.28</v>
      </c>
      <c r="O4192" s="21">
        <v>0</v>
      </c>
      <c r="P4192" s="21">
        <v>3625.28</v>
      </c>
      <c r="Q4192" s="25" t="s">
        <v>16818</v>
      </c>
      <c r="R4192" s="1" t="str">
        <f t="shared" si="77"/>
        <v>ST10049</v>
      </c>
      <c r="S4192" t="str">
        <f>VLOOKUP(R4192,Data!$C$2:$D$261,2,0)</f>
        <v>Colonel By</v>
      </c>
      <c r="T4192">
        <f>COUNTIF('Feb 2022'!A:A,D4192)+COUNTIF('Mar 2022'!A:A,D4192)+COUNTIF('Apr 2022'!A:A,D4192)+COUNTIF('May 2022'!A:A,D4192)+COUNTIF('June 2022'!A:A,D4192)+COUNTIF('July 2022'!A:A,D4192)+COUNTIF('Aug 2022'!A:A,D4192)+COUNTIF('Sep 2022'!A:A,D4192)+COUNTIF('Oct 2022'!A:A,D4192)+COUNTIF('Dec 2022'!A:A,D4192)</f>
        <v>1</v>
      </c>
      <c r="U4192" t="str">
        <f>VLOOKUP(Q4192,'Capital Lookup'!A:B,2,FALSE)</f>
        <v>No</v>
      </c>
      <c r="V4192" s="2">
        <f>IFERROR(VLOOKUP(LEFT(F4192,10),'Find Purchase Orders'!B:J,9,FALSE),"")</f>
        <v>44796</v>
      </c>
      <c r="W4192" s="25" t="s">
        <v>7261</v>
      </c>
    </row>
    <row r="4193" spans="1:23" hidden="1">
      <c r="A4193" s="25" t="s">
        <v>7261</v>
      </c>
      <c r="B4193" s="25" t="s">
        <v>8108</v>
      </c>
      <c r="C4193" s="25" t="s">
        <v>7264</v>
      </c>
      <c r="D4193" s="25" t="s">
        <v>5914</v>
      </c>
      <c r="E4193" s="25" t="s">
        <v>7500</v>
      </c>
      <c r="F4193" s="25" t="s">
        <v>16819</v>
      </c>
      <c r="G4193" s="25" t="s">
        <v>16820</v>
      </c>
      <c r="H4193" s="21">
        <v>1710.82</v>
      </c>
      <c r="I4193" s="25" t="s">
        <v>7296</v>
      </c>
      <c r="J4193" s="25" t="s">
        <v>7288</v>
      </c>
      <c r="K4193" s="25" t="s">
        <v>7495</v>
      </c>
      <c r="L4193" s="25" t="s">
        <v>7745</v>
      </c>
      <c r="M4193" s="21">
        <v>1710.82</v>
      </c>
      <c r="N4193" s="21">
        <v>1710.82</v>
      </c>
      <c r="O4193" s="21">
        <v>0</v>
      </c>
      <c r="P4193" s="21">
        <v>1710.82</v>
      </c>
      <c r="Q4193" s="25" t="s">
        <v>16821</v>
      </c>
      <c r="R4193" s="1" t="str">
        <f t="shared" si="77"/>
        <v>ST10049</v>
      </c>
      <c r="S4193" t="str">
        <f>VLOOKUP(R4193,Data!$C$2:$D$261,2,0)</f>
        <v>Colonel By</v>
      </c>
      <c r="T4193">
        <f>COUNTIF('Feb 2022'!A:A,D4193)+COUNTIF('Mar 2022'!A:A,D4193)+COUNTIF('Apr 2022'!A:A,D4193)+COUNTIF('May 2022'!A:A,D4193)+COUNTIF('June 2022'!A:A,D4193)+COUNTIF('July 2022'!A:A,D4193)+COUNTIF('Aug 2022'!A:A,D4193)+COUNTIF('Sep 2022'!A:A,D4193)+COUNTIF('Oct 2022'!A:A,D4193)+COUNTIF('Dec 2022'!A:A,D4193)</f>
        <v>1</v>
      </c>
      <c r="U4193" t="str">
        <f>VLOOKUP(Q4193,'Capital Lookup'!A:B,2,FALSE)</f>
        <v>No</v>
      </c>
      <c r="V4193" s="2">
        <f>IFERROR(VLOOKUP(LEFT(F4193,10),'Find Purchase Orders'!B:J,9,FALSE),"")</f>
        <v>44796</v>
      </c>
      <c r="W4193" s="25" t="s">
        <v>7261</v>
      </c>
    </row>
    <row r="4194" spans="1:23" hidden="1">
      <c r="A4194" s="25" t="s">
        <v>7261</v>
      </c>
      <c r="B4194" s="25" t="s">
        <v>9368</v>
      </c>
      <c r="C4194" s="25" t="s">
        <v>7282</v>
      </c>
      <c r="D4194" s="25" t="s">
        <v>5915</v>
      </c>
      <c r="E4194" s="25" t="s">
        <v>8140</v>
      </c>
      <c r="F4194" s="25" t="s">
        <v>16822</v>
      </c>
      <c r="G4194" s="25" t="s">
        <v>16823</v>
      </c>
      <c r="H4194" s="21">
        <v>1750.37</v>
      </c>
      <c r="I4194" s="25" t="s">
        <v>7296</v>
      </c>
      <c r="J4194" s="25" t="s">
        <v>7288</v>
      </c>
      <c r="K4194" s="25" t="s">
        <v>7495</v>
      </c>
      <c r="L4194" s="25" t="s">
        <v>7745</v>
      </c>
      <c r="M4194" s="21">
        <v>1750.37</v>
      </c>
      <c r="N4194" s="21">
        <v>2619.34</v>
      </c>
      <c r="O4194" s="21">
        <v>-868.97</v>
      </c>
      <c r="P4194" s="21">
        <v>1750.37</v>
      </c>
      <c r="Q4194" s="25" t="s">
        <v>16824</v>
      </c>
      <c r="R4194" s="1" t="str">
        <f t="shared" si="77"/>
        <v>ST10006</v>
      </c>
      <c r="S4194" t="str">
        <f>VLOOKUP(R4194,Data!$C$2:$D$261,2,0)</f>
        <v>Maplecrest Village</v>
      </c>
      <c r="T4194">
        <f>COUNTIF('Feb 2022'!A:A,D4194)+COUNTIF('Mar 2022'!A:A,D4194)+COUNTIF('Apr 2022'!A:A,D4194)+COUNTIF('May 2022'!A:A,D4194)+COUNTIF('June 2022'!A:A,D4194)+COUNTIF('July 2022'!A:A,D4194)+COUNTIF('Aug 2022'!A:A,D4194)+COUNTIF('Sep 2022'!A:A,D4194)+COUNTIF('Oct 2022'!A:A,D4194)+COUNTIF('Dec 2022'!A:A,D4194)</f>
        <v>1</v>
      </c>
      <c r="U4194" t="str">
        <f>VLOOKUP(Q4194,'Capital Lookup'!A:B,2,FALSE)</f>
        <v>No</v>
      </c>
      <c r="V4194" s="2">
        <f>IFERROR(VLOOKUP(LEFT(F4194,10),'Find Purchase Orders'!B:J,9,FALSE),"")</f>
        <v>44797</v>
      </c>
      <c r="W4194" s="25" t="s">
        <v>7261</v>
      </c>
    </row>
    <row r="4195" spans="1:23" hidden="1">
      <c r="A4195" s="25" t="s">
        <v>8451</v>
      </c>
      <c r="B4195" s="25" t="s">
        <v>8108</v>
      </c>
      <c r="C4195" s="25" t="s">
        <v>7264</v>
      </c>
      <c r="D4195" s="25" t="s">
        <v>5931</v>
      </c>
      <c r="E4195" s="25" t="s">
        <v>7500</v>
      </c>
      <c r="F4195" s="25" t="s">
        <v>16825</v>
      </c>
      <c r="G4195" s="25" t="s">
        <v>16826</v>
      </c>
      <c r="H4195" s="21">
        <v>2092.94</v>
      </c>
      <c r="I4195" s="25" t="s">
        <v>7287</v>
      </c>
      <c r="J4195" s="25" t="s">
        <v>7288</v>
      </c>
      <c r="K4195" s="25" t="s">
        <v>7591</v>
      </c>
      <c r="L4195" s="25" t="s">
        <v>7592</v>
      </c>
      <c r="M4195" s="21">
        <v>2092.94</v>
      </c>
      <c r="N4195" s="22">
        <v>0</v>
      </c>
      <c r="O4195" s="21">
        <v>2092.94</v>
      </c>
      <c r="P4195" s="21">
        <v>240.78</v>
      </c>
      <c r="Q4195" s="25" t="s">
        <v>16827</v>
      </c>
      <c r="R4195" s="1" t="str">
        <f t="shared" si="77"/>
        <v>ST10049</v>
      </c>
      <c r="S4195" t="str">
        <f>VLOOKUP(R4195,Data!$C$2:$D$261,2,0)</f>
        <v>Colonel By</v>
      </c>
      <c r="T4195">
        <f>COUNTIF('Feb 2022'!A:A,D4195)+COUNTIF('Mar 2022'!A:A,D4195)+COUNTIF('Apr 2022'!A:A,D4195)+COUNTIF('May 2022'!A:A,D4195)+COUNTIF('June 2022'!A:A,D4195)+COUNTIF('July 2022'!A:A,D4195)+COUNTIF('Aug 2022'!A:A,D4195)+COUNTIF('Sep 2022'!A:A,D4195)+COUNTIF('Oct 2022'!A:A,D4195)+COUNTIF('Dec 2022'!A:A,D4195)</f>
        <v>1</v>
      </c>
      <c r="U4195" t="str">
        <f>VLOOKUP(Q4195,'Capital Lookup'!A:B,2,FALSE)</f>
        <v>No</v>
      </c>
      <c r="V4195" s="2">
        <f>IFERROR(VLOOKUP(LEFT(F4195,10),'Find Purchase Orders'!B:J,9,FALSE),"")</f>
        <v>44803</v>
      </c>
      <c r="W4195" s="25" t="s">
        <v>7261</v>
      </c>
    </row>
    <row r="4196" spans="1:23" hidden="1">
      <c r="A4196" s="25" t="s">
        <v>7252</v>
      </c>
      <c r="B4196" s="25" t="s">
        <v>11638</v>
      </c>
      <c r="C4196" s="25" t="s">
        <v>7254</v>
      </c>
      <c r="D4196" s="25" t="s">
        <v>5916</v>
      </c>
      <c r="E4196" s="25" t="s">
        <v>8140</v>
      </c>
      <c r="F4196" s="25" t="s">
        <v>16828</v>
      </c>
      <c r="G4196" s="25" t="s">
        <v>16829</v>
      </c>
      <c r="H4196" s="21">
        <v>13902.55</v>
      </c>
      <c r="I4196" s="25" t="s">
        <v>7296</v>
      </c>
      <c r="J4196" s="25" t="s">
        <v>7288</v>
      </c>
      <c r="K4196" s="25" t="s">
        <v>8946</v>
      </c>
      <c r="L4196" s="25" t="s">
        <v>9029</v>
      </c>
      <c r="M4196" s="21">
        <v>13902.55</v>
      </c>
      <c r="N4196" s="22">
        <v>0</v>
      </c>
      <c r="O4196" s="21">
        <v>13902.55</v>
      </c>
      <c r="P4196" s="21">
        <v>13902.55</v>
      </c>
      <c r="Q4196" s="25" t="s">
        <v>16830</v>
      </c>
      <c r="R4196" s="1" t="str">
        <f t="shared" si="77"/>
        <v>ST10097</v>
      </c>
      <c r="S4196" t="str">
        <f>VLOOKUP(R4196,Data!$C$2:$D$261,2,0)</f>
        <v>Grand Wood Park</v>
      </c>
      <c r="T4196">
        <f>COUNTIF('Feb 2022'!A:A,D4196)+COUNTIF('Mar 2022'!A:A,D4196)+COUNTIF('Apr 2022'!A:A,D4196)+COUNTIF('May 2022'!A:A,D4196)+COUNTIF('June 2022'!A:A,D4196)+COUNTIF('July 2022'!A:A,D4196)+COUNTIF('Aug 2022'!A:A,D4196)+COUNTIF('Sep 2022'!A:A,D4196)+COUNTIF('Oct 2022'!A:A,D4196)+COUNTIF('Dec 2022'!A:A,D4196)</f>
        <v>1</v>
      </c>
      <c r="U4196" t="str">
        <f>VLOOKUP(Q4196,'Capital Lookup'!A:B,2,FALSE)</f>
        <v>No</v>
      </c>
      <c r="V4196" s="2">
        <f>IFERROR(VLOOKUP(LEFT(F4196,10),'Find Purchase Orders'!B:J,9,FALSE),"")</f>
        <v>44797</v>
      </c>
      <c r="W4196" s="25" t="s">
        <v>7261</v>
      </c>
    </row>
    <row r="4197" spans="1:23" hidden="1">
      <c r="A4197" s="25" t="s">
        <v>7252</v>
      </c>
      <c r="B4197" s="25" t="s">
        <v>7524</v>
      </c>
      <c r="C4197" s="25" t="s">
        <v>7254</v>
      </c>
      <c r="D4197" s="25" t="s">
        <v>5932</v>
      </c>
      <c r="E4197" s="25" t="s">
        <v>7500</v>
      </c>
      <c r="F4197" s="25" t="s">
        <v>16831</v>
      </c>
      <c r="G4197" s="25" t="s">
        <v>16832</v>
      </c>
      <c r="H4197" s="21">
        <v>14485.87</v>
      </c>
      <c r="I4197" s="25" t="s">
        <v>7296</v>
      </c>
      <c r="J4197" s="25" t="s">
        <v>7288</v>
      </c>
      <c r="K4197" s="25" t="s">
        <v>7733</v>
      </c>
      <c r="L4197" s="25" t="s">
        <v>7734</v>
      </c>
      <c r="M4197" s="21">
        <v>14485.87</v>
      </c>
      <c r="N4197" s="21">
        <v>15468.94</v>
      </c>
      <c r="O4197" s="21">
        <v>-983.07</v>
      </c>
      <c r="P4197" s="21">
        <v>14485.87</v>
      </c>
      <c r="Q4197" s="25" t="s">
        <v>16833</v>
      </c>
      <c r="R4197" s="1" t="str">
        <f t="shared" si="77"/>
        <v>ST10041</v>
      </c>
      <c r="S4197" t="str">
        <f>VLOOKUP(R4197,Data!$C$2:$D$261,2,0)</f>
        <v>Prince of Wales</v>
      </c>
      <c r="T4197">
        <f>COUNTIF('Feb 2022'!A:A,D4197)+COUNTIF('Mar 2022'!A:A,D4197)+COUNTIF('Apr 2022'!A:A,D4197)+COUNTIF('May 2022'!A:A,D4197)+COUNTIF('June 2022'!A:A,D4197)+COUNTIF('July 2022'!A:A,D4197)+COUNTIF('Aug 2022'!A:A,D4197)+COUNTIF('Sep 2022'!A:A,D4197)+COUNTIF('Oct 2022'!A:A,D4197)+COUNTIF('Dec 2022'!A:A,D4197)</f>
        <v>1</v>
      </c>
      <c r="U4197" t="str">
        <f>VLOOKUP(Q4197,'Capital Lookup'!A:B,2,FALSE)</f>
        <v>No</v>
      </c>
      <c r="V4197" s="2">
        <f>IFERROR(VLOOKUP(LEFT(F4197,10),'Find Purchase Orders'!B:J,9,FALSE),"")</f>
        <v>44804</v>
      </c>
      <c r="W4197" s="25" t="s">
        <v>7261</v>
      </c>
    </row>
    <row r="4198" spans="1:23" hidden="1">
      <c r="A4198" s="25" t="s">
        <v>7252</v>
      </c>
      <c r="B4198" s="25" t="s">
        <v>7747</v>
      </c>
      <c r="C4198" s="25" t="s">
        <v>7254</v>
      </c>
      <c r="D4198" s="25" t="s">
        <v>5933</v>
      </c>
      <c r="E4198" s="25" t="s">
        <v>7500</v>
      </c>
      <c r="H4198" s="21">
        <v>618.67999999999995</v>
      </c>
      <c r="I4198" s="25" t="s">
        <v>7257</v>
      </c>
      <c r="K4198" s="25" t="s">
        <v>8155</v>
      </c>
      <c r="L4198" s="25" t="s">
        <v>10083</v>
      </c>
      <c r="M4198" s="22">
        <v>0</v>
      </c>
      <c r="N4198" s="22">
        <v>0</v>
      </c>
      <c r="O4198" s="21">
        <v>0</v>
      </c>
      <c r="P4198" s="21">
        <v>71.180000000000007</v>
      </c>
      <c r="Q4198" s="25" t="s">
        <v>16834</v>
      </c>
      <c r="R4198" s="1" t="str">
        <f t="shared" si="77"/>
        <v>ST10050</v>
      </c>
      <c r="S4198" t="str">
        <f>VLOOKUP(R4198,Data!$C$2:$D$261,2,0)</f>
        <v>Alta Vista</v>
      </c>
      <c r="T4198">
        <f>COUNTIF('Feb 2022'!A:A,D4198)+COUNTIF('Mar 2022'!A:A,D4198)+COUNTIF('Apr 2022'!A:A,D4198)+COUNTIF('May 2022'!A:A,D4198)+COUNTIF('June 2022'!A:A,D4198)+COUNTIF('July 2022'!A:A,D4198)+COUNTIF('Aug 2022'!A:A,D4198)+COUNTIF('Sep 2022'!A:A,D4198)+COUNTIF('Oct 2022'!A:A,D4198)+COUNTIF('Dec 2022'!A:A,D4198)</f>
        <v>1</v>
      </c>
      <c r="U4198" t="str">
        <f>VLOOKUP(Q4198,'Capital Lookup'!A:B,2,FALSE)</f>
        <v>No</v>
      </c>
      <c r="V4198" s="2" t="str">
        <f>IFERROR(VLOOKUP(LEFT(F4198,10),'Find Purchase Orders'!B:J,9,FALSE),"")</f>
        <v/>
      </c>
      <c r="W4198" s="25" t="s">
        <v>7261</v>
      </c>
    </row>
    <row r="4199" spans="1:23" hidden="1">
      <c r="A4199" s="25" t="s">
        <v>7261</v>
      </c>
      <c r="B4199" s="25" t="s">
        <v>9338</v>
      </c>
      <c r="C4199" s="25" t="s">
        <v>7264</v>
      </c>
      <c r="D4199" s="25" t="s">
        <v>5917</v>
      </c>
      <c r="E4199" s="25" t="s">
        <v>8140</v>
      </c>
      <c r="F4199" s="25" t="s">
        <v>16835</v>
      </c>
      <c r="G4199" s="25" t="s">
        <v>16836</v>
      </c>
      <c r="H4199" s="21">
        <v>17289</v>
      </c>
      <c r="I4199" s="25" t="s">
        <v>7296</v>
      </c>
      <c r="J4199" s="25" t="s">
        <v>7288</v>
      </c>
      <c r="K4199" s="25" t="s">
        <v>8538</v>
      </c>
      <c r="L4199" s="25" t="s">
        <v>8858</v>
      </c>
      <c r="M4199" s="21">
        <v>17289</v>
      </c>
      <c r="N4199" s="22">
        <v>0</v>
      </c>
      <c r="O4199" s="21">
        <v>17289</v>
      </c>
      <c r="P4199" s="21">
        <v>17289</v>
      </c>
      <c r="Q4199" s="25" t="s">
        <v>16837</v>
      </c>
      <c r="R4199" s="1" t="str">
        <f t="shared" si="77"/>
        <v>ST10008</v>
      </c>
      <c r="S4199" t="str">
        <f>VLOOKUP(R4199,Data!$C$2:$D$261,2,0)</f>
        <v>Trafalgar Lodge</v>
      </c>
      <c r="T4199">
        <f>COUNTIF('Feb 2022'!A:A,D4199)+COUNTIF('Mar 2022'!A:A,D4199)+COUNTIF('Apr 2022'!A:A,D4199)+COUNTIF('May 2022'!A:A,D4199)+COUNTIF('June 2022'!A:A,D4199)+COUNTIF('July 2022'!A:A,D4199)+COUNTIF('Aug 2022'!A:A,D4199)+COUNTIF('Sep 2022'!A:A,D4199)+COUNTIF('Oct 2022'!A:A,D4199)+COUNTIF('Dec 2022'!A:A,D4199)</f>
        <v>1</v>
      </c>
      <c r="U4199" t="str">
        <f>VLOOKUP(Q4199,'Capital Lookup'!A:B,2,FALSE)</f>
        <v>No</v>
      </c>
      <c r="V4199" s="2">
        <f>IFERROR(VLOOKUP(LEFT(F4199,10),'Find Purchase Orders'!B:J,9,FALSE),"")</f>
        <v>44796</v>
      </c>
      <c r="W4199" s="25" t="s">
        <v>7261</v>
      </c>
    </row>
    <row r="4200" spans="1:23" hidden="1">
      <c r="A4200" s="25" t="s">
        <v>7261</v>
      </c>
      <c r="B4200" s="25" t="s">
        <v>7479</v>
      </c>
      <c r="C4200" s="25" t="s">
        <v>7264</v>
      </c>
      <c r="D4200" s="25" t="s">
        <v>5918</v>
      </c>
      <c r="E4200" s="25" t="s">
        <v>8140</v>
      </c>
      <c r="F4200" s="25" t="s">
        <v>16838</v>
      </c>
      <c r="G4200" s="25" t="s">
        <v>16839</v>
      </c>
      <c r="H4200" s="21">
        <v>8035.43</v>
      </c>
      <c r="I4200" s="25" t="s">
        <v>7296</v>
      </c>
      <c r="J4200" s="25" t="s">
        <v>7288</v>
      </c>
      <c r="K4200" s="25" t="s">
        <v>7893</v>
      </c>
      <c r="L4200" s="25" t="s">
        <v>8166</v>
      </c>
      <c r="M4200" s="21">
        <v>8035.43</v>
      </c>
      <c r="N4200" s="22">
        <v>0</v>
      </c>
      <c r="O4200" s="21">
        <v>8035.43</v>
      </c>
      <c r="P4200" s="21">
        <v>8035.43</v>
      </c>
      <c r="Q4200" s="25" t="s">
        <v>16840</v>
      </c>
      <c r="R4200" s="1" t="str">
        <f t="shared" si="77"/>
        <v>ST10027</v>
      </c>
      <c r="S4200" t="str">
        <f>VLOOKUP(R4200,Data!$C$2:$D$261,2,0)</f>
        <v>Glynnwood</v>
      </c>
      <c r="T4200">
        <f>COUNTIF('Feb 2022'!A:A,D4200)+COUNTIF('Mar 2022'!A:A,D4200)+COUNTIF('Apr 2022'!A:A,D4200)+COUNTIF('May 2022'!A:A,D4200)+COUNTIF('June 2022'!A:A,D4200)+COUNTIF('July 2022'!A:A,D4200)+COUNTIF('Aug 2022'!A:A,D4200)+COUNTIF('Sep 2022'!A:A,D4200)+COUNTIF('Oct 2022'!A:A,D4200)+COUNTIF('Dec 2022'!A:A,D4200)</f>
        <v>1</v>
      </c>
      <c r="U4200" t="str">
        <f>VLOOKUP(Q4200,'Capital Lookup'!A:B,2,FALSE)</f>
        <v>No</v>
      </c>
      <c r="V4200" s="2">
        <f>IFERROR(VLOOKUP(LEFT(F4200,10),'Find Purchase Orders'!B:J,9,FALSE),"")</f>
        <v>44797</v>
      </c>
      <c r="W4200" s="25" t="s">
        <v>7261</v>
      </c>
    </row>
    <row r="4201" spans="1:23" hidden="1">
      <c r="A4201" s="25" t="s">
        <v>7252</v>
      </c>
      <c r="B4201" s="25" t="s">
        <v>7546</v>
      </c>
      <c r="C4201" s="25" t="s">
        <v>7254</v>
      </c>
      <c r="D4201" s="25" t="s">
        <v>6166</v>
      </c>
      <c r="E4201" s="25" t="s">
        <v>8140</v>
      </c>
      <c r="F4201" s="25" t="s">
        <v>16841</v>
      </c>
      <c r="G4201" s="25" t="s">
        <v>6167</v>
      </c>
      <c r="H4201" s="21">
        <v>7847.85</v>
      </c>
      <c r="I4201" s="25" t="s">
        <v>7296</v>
      </c>
      <c r="J4201" s="25" t="s">
        <v>7288</v>
      </c>
      <c r="K4201" s="25" t="s">
        <v>7893</v>
      </c>
      <c r="L4201" s="25" t="s">
        <v>8166</v>
      </c>
      <c r="M4201" s="21">
        <v>7847.85</v>
      </c>
      <c r="N4201" s="21">
        <v>7847.85</v>
      </c>
      <c r="O4201" s="21">
        <v>0</v>
      </c>
      <c r="P4201" s="21">
        <v>7847.85</v>
      </c>
      <c r="Q4201" s="25" t="s">
        <v>16842</v>
      </c>
      <c r="R4201" s="1" t="str">
        <f t="shared" si="77"/>
        <v>ST10096</v>
      </c>
      <c r="S4201" t="str">
        <f>VLOOKUP(R4201,Data!$C$2:$D$261,2,0)</f>
        <v>Chatham</v>
      </c>
      <c r="T4201">
        <f>COUNTIF('Feb 2022'!A:A,D4201)+COUNTIF('Mar 2022'!A:A,D4201)+COUNTIF('Apr 2022'!A:A,D4201)+COUNTIF('May 2022'!A:A,D4201)+COUNTIF('June 2022'!A:A,D4201)+COUNTIF('July 2022'!A:A,D4201)+COUNTIF('Aug 2022'!A:A,D4201)+COUNTIF('Sep 2022'!A:A,D4201)+COUNTIF('Oct 2022'!A:A,D4201)+COUNTIF('Dec 2022'!A:A,D4201)</f>
        <v>1</v>
      </c>
      <c r="U4201" t="str">
        <f>VLOOKUP(Q4201,'Capital Lookup'!A:B,2,FALSE)</f>
        <v>No</v>
      </c>
      <c r="V4201" s="2">
        <f>IFERROR(VLOOKUP(LEFT(F4201,10),'Find Purchase Orders'!B:J,9,FALSE),"")</f>
        <v>44816</v>
      </c>
      <c r="W4201" s="25" t="s">
        <v>7261</v>
      </c>
    </row>
    <row r="4202" spans="1:23" hidden="1">
      <c r="A4202" s="25" t="s">
        <v>7261</v>
      </c>
      <c r="B4202" s="25" t="s">
        <v>7600</v>
      </c>
      <c r="C4202" s="25" t="s">
        <v>7282</v>
      </c>
      <c r="D4202" s="25" t="s">
        <v>6142</v>
      </c>
      <c r="E4202" s="25" t="s">
        <v>7602</v>
      </c>
      <c r="F4202" s="25" t="s">
        <v>16843</v>
      </c>
      <c r="G4202" s="25" t="s">
        <v>6143</v>
      </c>
      <c r="H4202" s="21">
        <v>3882.89</v>
      </c>
      <c r="I4202" s="25" t="s">
        <v>7296</v>
      </c>
      <c r="J4202" s="25" t="s">
        <v>7288</v>
      </c>
      <c r="K4202" s="25" t="s">
        <v>7262</v>
      </c>
      <c r="L4202" s="25" t="s">
        <v>7259</v>
      </c>
      <c r="M4202" s="21">
        <v>3882.89</v>
      </c>
      <c r="N4202" s="21">
        <v>3882.89</v>
      </c>
      <c r="O4202" s="21">
        <v>0</v>
      </c>
      <c r="P4202" s="21">
        <v>3882.89</v>
      </c>
      <c r="Q4202" s="25" t="s">
        <v>7605</v>
      </c>
      <c r="R4202" s="1" t="str">
        <f t="shared" si="77"/>
        <v>ST10034</v>
      </c>
      <c r="S4202" t="str">
        <f>VLOOKUP(R4202,Data!$C$2:$D$261,2,0)</f>
        <v>Bridlewood Manor</v>
      </c>
      <c r="T4202">
        <f>COUNTIF('Feb 2022'!A:A,D4202)+COUNTIF('Mar 2022'!A:A,D4202)+COUNTIF('Apr 2022'!A:A,D4202)+COUNTIF('May 2022'!A:A,D4202)+COUNTIF('June 2022'!A:A,D4202)+COUNTIF('July 2022'!A:A,D4202)+COUNTIF('Aug 2022'!A:A,D4202)+COUNTIF('Sep 2022'!A:A,D4202)+COUNTIF('Oct 2022'!A:A,D4202)+COUNTIF('Dec 2022'!A:A,D4202)</f>
        <v>1</v>
      </c>
      <c r="U4202" t="str">
        <f>VLOOKUP(Q4202,'Capital Lookup'!A:B,2,FALSE)</f>
        <v>No</v>
      </c>
      <c r="V4202" s="2">
        <f>IFERROR(VLOOKUP(LEFT(F4202,10),'Find Purchase Orders'!B:J,9,FALSE),"")</f>
        <v>44810</v>
      </c>
      <c r="W4202" s="25" t="s">
        <v>7261</v>
      </c>
    </row>
    <row r="4203" spans="1:23" hidden="1">
      <c r="A4203" s="25" t="s">
        <v>7261</v>
      </c>
      <c r="B4203" s="25" t="s">
        <v>7600</v>
      </c>
      <c r="C4203" s="25" t="s">
        <v>7282</v>
      </c>
      <c r="D4203" s="25" t="s">
        <v>6142</v>
      </c>
      <c r="E4203" s="25" t="s">
        <v>7602</v>
      </c>
      <c r="F4203" s="25" t="s">
        <v>16844</v>
      </c>
      <c r="G4203" s="25" t="s">
        <v>10231</v>
      </c>
      <c r="H4203" s="21">
        <v>642.97</v>
      </c>
      <c r="I4203" s="25" t="s">
        <v>7296</v>
      </c>
      <c r="J4203" s="25" t="s">
        <v>7288</v>
      </c>
      <c r="K4203" s="25" t="s">
        <v>7262</v>
      </c>
      <c r="L4203" s="25" t="s">
        <v>7259</v>
      </c>
      <c r="M4203" s="21">
        <v>642.97</v>
      </c>
      <c r="N4203" s="21">
        <v>642.97</v>
      </c>
      <c r="O4203" s="21">
        <v>0</v>
      </c>
      <c r="P4203" s="21">
        <v>642.97</v>
      </c>
      <c r="Q4203" s="25" t="s">
        <v>7605</v>
      </c>
      <c r="R4203" s="1" t="str">
        <f t="shared" si="77"/>
        <v>ST10034</v>
      </c>
      <c r="S4203" t="str">
        <f>VLOOKUP(R4203,Data!$C$2:$D$261,2,0)</f>
        <v>Bridlewood Manor</v>
      </c>
      <c r="T4203">
        <f>COUNTIF('Feb 2022'!A:A,D4203)+COUNTIF('Mar 2022'!A:A,D4203)+COUNTIF('Apr 2022'!A:A,D4203)+COUNTIF('May 2022'!A:A,D4203)+COUNTIF('June 2022'!A:A,D4203)+COUNTIF('July 2022'!A:A,D4203)+COUNTIF('Aug 2022'!A:A,D4203)+COUNTIF('Sep 2022'!A:A,D4203)+COUNTIF('Oct 2022'!A:A,D4203)+COUNTIF('Dec 2022'!A:A,D4203)</f>
        <v>1</v>
      </c>
      <c r="U4203" t="str">
        <f>VLOOKUP(Q4203,'Capital Lookup'!A:B,2,FALSE)</f>
        <v>No</v>
      </c>
      <c r="V4203" s="2">
        <f>IFERROR(VLOOKUP(LEFT(F4203,10),'Find Purchase Orders'!B:J,9,FALSE),"")</f>
        <v>44810</v>
      </c>
      <c r="W4203" s="25" t="s">
        <v>7261</v>
      </c>
    </row>
    <row r="4204" spans="1:23" hidden="1">
      <c r="A4204" s="25" t="s">
        <v>16845</v>
      </c>
      <c r="B4204" s="25" t="s">
        <v>9727</v>
      </c>
      <c r="C4204" s="25" t="s">
        <v>7264</v>
      </c>
      <c r="D4204" s="25" t="s">
        <v>6168</v>
      </c>
      <c r="E4204" s="25" t="s">
        <v>8140</v>
      </c>
      <c r="F4204" s="25" t="s">
        <v>16846</v>
      </c>
      <c r="G4204" s="25" t="s">
        <v>6169</v>
      </c>
      <c r="H4204" s="21">
        <v>17051.21</v>
      </c>
      <c r="I4204" s="25" t="s">
        <v>7296</v>
      </c>
      <c r="J4204" s="25" t="s">
        <v>7288</v>
      </c>
      <c r="K4204" s="25" t="s">
        <v>7591</v>
      </c>
      <c r="L4204" s="25" t="s">
        <v>8454</v>
      </c>
      <c r="M4204" s="21">
        <v>17051.21</v>
      </c>
      <c r="N4204" s="21">
        <v>17059.43</v>
      </c>
      <c r="O4204" s="21">
        <v>-8.2200000000000006</v>
      </c>
      <c r="P4204" s="21">
        <v>17051.21</v>
      </c>
      <c r="Q4204" s="25" t="s">
        <v>16847</v>
      </c>
      <c r="R4204" s="1" t="str">
        <f t="shared" si="77"/>
        <v>ST10013</v>
      </c>
      <c r="S4204" t="str">
        <f>VLOOKUP(R4204,Data!$C$2:$D$261,2,0)</f>
        <v>Bough Beeches Place</v>
      </c>
      <c r="T4204">
        <f>COUNTIF('Feb 2022'!A:A,D4204)+COUNTIF('Mar 2022'!A:A,D4204)+COUNTIF('Apr 2022'!A:A,D4204)+COUNTIF('May 2022'!A:A,D4204)+COUNTIF('June 2022'!A:A,D4204)+COUNTIF('July 2022'!A:A,D4204)+COUNTIF('Aug 2022'!A:A,D4204)+COUNTIF('Sep 2022'!A:A,D4204)+COUNTIF('Oct 2022'!A:A,D4204)+COUNTIF('Dec 2022'!A:A,D4204)</f>
        <v>1</v>
      </c>
      <c r="U4204" t="str">
        <f>VLOOKUP(Q4204,'Capital Lookup'!A:B,2,FALSE)</f>
        <v>No</v>
      </c>
      <c r="V4204" s="2">
        <f>IFERROR(VLOOKUP(LEFT(F4204,10),'Find Purchase Orders'!B:J,9,FALSE),"")</f>
        <v>44806</v>
      </c>
      <c r="W4204" s="25" t="s">
        <v>7261</v>
      </c>
    </row>
    <row r="4205" spans="1:23" hidden="1">
      <c r="A4205" s="25" t="s">
        <v>7261</v>
      </c>
      <c r="B4205" s="25" t="s">
        <v>10603</v>
      </c>
      <c r="C4205" s="25" t="s">
        <v>7282</v>
      </c>
      <c r="D4205" s="25" t="s">
        <v>5934</v>
      </c>
      <c r="E4205" s="25" t="s">
        <v>7273</v>
      </c>
      <c r="F4205" s="25" t="s">
        <v>16848</v>
      </c>
      <c r="G4205" s="25" t="s">
        <v>16849</v>
      </c>
      <c r="H4205" s="21">
        <v>23100</v>
      </c>
      <c r="I4205" s="25" t="s">
        <v>7296</v>
      </c>
      <c r="J4205" s="25" t="s">
        <v>7288</v>
      </c>
      <c r="K4205" s="25" t="s">
        <v>8175</v>
      </c>
      <c r="L4205" s="25" t="s">
        <v>16850</v>
      </c>
      <c r="M4205" s="21">
        <v>23100</v>
      </c>
      <c r="N4205" s="22">
        <v>0</v>
      </c>
      <c r="O4205" s="21">
        <v>23100</v>
      </c>
      <c r="P4205" s="21">
        <v>23100</v>
      </c>
      <c r="Q4205" s="25" t="s">
        <v>16851</v>
      </c>
      <c r="R4205" s="1" t="str">
        <f t="shared" si="77"/>
        <v>ST10072</v>
      </c>
      <c r="S4205" t="str">
        <f>VLOOKUP(R4205,Data!$C$2:$D$261,2,0)</f>
        <v>Meadowlands</v>
      </c>
      <c r="T4205">
        <f>COUNTIF('Feb 2022'!A:A,D4205)+COUNTIF('Mar 2022'!A:A,D4205)+COUNTIF('Apr 2022'!A:A,D4205)+COUNTIF('May 2022'!A:A,D4205)+COUNTIF('June 2022'!A:A,D4205)+COUNTIF('July 2022'!A:A,D4205)+COUNTIF('Aug 2022'!A:A,D4205)+COUNTIF('Sep 2022'!A:A,D4205)+COUNTIF('Oct 2022'!A:A,D4205)+COUNTIF('Dec 2022'!A:A,D4205)</f>
        <v>1</v>
      </c>
      <c r="U4205" t="str">
        <f>VLOOKUP(Q4205,'Capital Lookup'!A:B,2,FALSE)</f>
        <v>No</v>
      </c>
      <c r="V4205" s="2">
        <f>IFERROR(VLOOKUP(LEFT(F4205,10),'Find Purchase Orders'!B:J,9,FALSE),"")</f>
        <v>44804</v>
      </c>
      <c r="W4205" s="25" t="s">
        <v>7261</v>
      </c>
    </row>
    <row r="4206" spans="1:23" hidden="1">
      <c r="A4206" s="25" t="s">
        <v>7261</v>
      </c>
      <c r="B4206" s="25" t="s">
        <v>9405</v>
      </c>
      <c r="C4206" s="25" t="s">
        <v>7282</v>
      </c>
      <c r="D4206" s="25" t="s">
        <v>6180</v>
      </c>
      <c r="E4206" s="25" t="s">
        <v>7500</v>
      </c>
      <c r="F4206" s="25" t="s">
        <v>16852</v>
      </c>
      <c r="G4206" s="25" t="s">
        <v>6181</v>
      </c>
      <c r="H4206" s="21">
        <v>587204.5</v>
      </c>
      <c r="I4206" s="25" t="s">
        <v>7339</v>
      </c>
      <c r="J4206" s="25" t="s">
        <v>7288</v>
      </c>
      <c r="K4206" s="25" t="s">
        <v>7640</v>
      </c>
      <c r="L4206" s="25" t="s">
        <v>7763</v>
      </c>
      <c r="M4206" s="21">
        <v>587204.5</v>
      </c>
      <c r="N4206" s="21">
        <v>110868.26</v>
      </c>
      <c r="O4206" s="21">
        <v>476336.24</v>
      </c>
      <c r="P4206" s="21">
        <v>165667.5</v>
      </c>
      <c r="Q4206" s="25" t="s">
        <v>14036</v>
      </c>
      <c r="R4206" s="1" t="str">
        <f t="shared" si="77"/>
        <v>ST10035</v>
      </c>
      <c r="S4206" t="str">
        <f>VLOOKUP(R4206,Data!$C$2:$D$261,2,0)</f>
        <v>The Westwood</v>
      </c>
      <c r="T4206">
        <f>COUNTIF('Feb 2022'!A:A,D4206)+COUNTIF('Mar 2022'!A:A,D4206)+COUNTIF('Apr 2022'!A:A,D4206)+COUNTIF('May 2022'!A:A,D4206)+COUNTIF('June 2022'!A:A,D4206)+COUNTIF('July 2022'!A:A,D4206)+COUNTIF('Aug 2022'!A:A,D4206)+COUNTIF('Sep 2022'!A:A,D4206)+COUNTIF('Oct 2022'!A:A,D4206)+COUNTIF('Dec 2022'!A:A,D4206)</f>
        <v>1</v>
      </c>
      <c r="U4206" t="str">
        <f>VLOOKUP(Q4206,'Capital Lookup'!A:B,2,FALSE)</f>
        <v>No</v>
      </c>
      <c r="V4206" s="2">
        <f>IFERROR(VLOOKUP(LEFT(F4206,10),'Find Purchase Orders'!B:J,9,FALSE),"")</f>
        <v>44818</v>
      </c>
      <c r="W4206" s="25" t="s">
        <v>7261</v>
      </c>
    </row>
    <row r="4207" spans="1:23" hidden="1">
      <c r="A4207" s="25" t="s">
        <v>7261</v>
      </c>
      <c r="B4207" s="25" t="s">
        <v>7600</v>
      </c>
      <c r="C4207" s="25" t="s">
        <v>7282</v>
      </c>
      <c r="D4207" s="25" t="s">
        <v>5935</v>
      </c>
      <c r="E4207" s="25" t="s">
        <v>7602</v>
      </c>
      <c r="F4207" s="25" t="s">
        <v>16853</v>
      </c>
      <c r="G4207" s="25" t="s">
        <v>16854</v>
      </c>
      <c r="H4207" s="21">
        <v>3976.47</v>
      </c>
      <c r="I4207" s="25" t="s">
        <v>7287</v>
      </c>
      <c r="J4207" s="25" t="s">
        <v>7288</v>
      </c>
      <c r="K4207" s="25" t="s">
        <v>7262</v>
      </c>
      <c r="L4207" s="25" t="s">
        <v>7259</v>
      </c>
      <c r="M4207" s="21">
        <v>3976.47</v>
      </c>
      <c r="N4207" s="21">
        <v>3976.47</v>
      </c>
      <c r="O4207" s="21">
        <v>0</v>
      </c>
      <c r="P4207" s="21">
        <v>457.47</v>
      </c>
      <c r="Q4207" s="25" t="s">
        <v>7605</v>
      </c>
      <c r="R4207" s="1" t="str">
        <f t="shared" si="77"/>
        <v>ST10034</v>
      </c>
      <c r="S4207" t="str">
        <f>VLOOKUP(R4207,Data!$C$2:$D$261,2,0)</f>
        <v>Bridlewood Manor</v>
      </c>
      <c r="T4207">
        <f>COUNTIF('Feb 2022'!A:A,D4207)+COUNTIF('Mar 2022'!A:A,D4207)+COUNTIF('Apr 2022'!A:A,D4207)+COUNTIF('May 2022'!A:A,D4207)+COUNTIF('June 2022'!A:A,D4207)+COUNTIF('July 2022'!A:A,D4207)+COUNTIF('Aug 2022'!A:A,D4207)+COUNTIF('Sep 2022'!A:A,D4207)+COUNTIF('Oct 2022'!A:A,D4207)+COUNTIF('Dec 2022'!A:A,D4207)</f>
        <v>1</v>
      </c>
      <c r="U4207" t="str">
        <f>VLOOKUP(Q4207,'Capital Lookup'!A:B,2,FALSE)</f>
        <v>No</v>
      </c>
      <c r="V4207" s="2">
        <f>IFERROR(VLOOKUP(LEFT(F4207,10),'Find Purchase Orders'!B:J,9,FALSE),"")</f>
        <v>44799</v>
      </c>
      <c r="W4207" s="25" t="s">
        <v>7261</v>
      </c>
    </row>
    <row r="4208" spans="1:23" hidden="1">
      <c r="A4208" s="25" t="s">
        <v>7261</v>
      </c>
      <c r="B4208" s="25" t="s">
        <v>7600</v>
      </c>
      <c r="C4208" s="25" t="s">
        <v>7282</v>
      </c>
      <c r="D4208" s="25" t="s">
        <v>5935</v>
      </c>
      <c r="E4208" s="25" t="s">
        <v>7602</v>
      </c>
      <c r="F4208" s="25" t="s">
        <v>16855</v>
      </c>
      <c r="G4208" s="25" t="s">
        <v>8601</v>
      </c>
      <c r="H4208" s="21">
        <v>412.45</v>
      </c>
      <c r="I4208" s="25" t="s">
        <v>7287</v>
      </c>
      <c r="J4208" s="25" t="s">
        <v>7288</v>
      </c>
      <c r="K4208" s="25" t="s">
        <v>7262</v>
      </c>
      <c r="L4208" s="25" t="s">
        <v>7259</v>
      </c>
      <c r="M4208" s="21">
        <v>412.45</v>
      </c>
      <c r="N4208" s="21">
        <v>412.45</v>
      </c>
      <c r="O4208" s="21">
        <v>0</v>
      </c>
      <c r="P4208" s="21">
        <v>47.45</v>
      </c>
      <c r="Q4208" s="25" t="s">
        <v>7605</v>
      </c>
      <c r="R4208" s="1" t="str">
        <f t="shared" si="77"/>
        <v>ST10034</v>
      </c>
      <c r="S4208" t="str">
        <f>VLOOKUP(R4208,Data!$C$2:$D$261,2,0)</f>
        <v>Bridlewood Manor</v>
      </c>
      <c r="T4208">
        <f>COUNTIF('Feb 2022'!A:A,D4208)+COUNTIF('Mar 2022'!A:A,D4208)+COUNTIF('Apr 2022'!A:A,D4208)+COUNTIF('May 2022'!A:A,D4208)+COUNTIF('June 2022'!A:A,D4208)+COUNTIF('July 2022'!A:A,D4208)+COUNTIF('Aug 2022'!A:A,D4208)+COUNTIF('Sep 2022'!A:A,D4208)+COUNTIF('Oct 2022'!A:A,D4208)+COUNTIF('Dec 2022'!A:A,D4208)</f>
        <v>1</v>
      </c>
      <c r="U4208" t="str">
        <f>VLOOKUP(Q4208,'Capital Lookup'!A:B,2,FALSE)</f>
        <v>No</v>
      </c>
      <c r="V4208" s="2">
        <f>IFERROR(VLOOKUP(LEFT(F4208,10),'Find Purchase Orders'!B:J,9,FALSE),"")</f>
        <v>44799</v>
      </c>
      <c r="W4208" s="25" t="s">
        <v>7261</v>
      </c>
    </row>
    <row r="4209" spans="1:23" hidden="1">
      <c r="A4209" s="25" t="s">
        <v>8476</v>
      </c>
      <c r="B4209" s="25" t="s">
        <v>8477</v>
      </c>
      <c r="C4209" s="25" t="s">
        <v>7282</v>
      </c>
      <c r="D4209" s="25" t="s">
        <v>5919</v>
      </c>
      <c r="E4209" s="25" t="s">
        <v>8140</v>
      </c>
      <c r="F4209" s="25" t="s">
        <v>16856</v>
      </c>
      <c r="G4209" s="25" t="s">
        <v>16857</v>
      </c>
      <c r="H4209" s="21">
        <v>5900.86</v>
      </c>
      <c r="I4209" s="25" t="s">
        <v>7296</v>
      </c>
      <c r="J4209" s="25" t="s">
        <v>7288</v>
      </c>
      <c r="K4209" s="25" t="s">
        <v>7778</v>
      </c>
      <c r="L4209" s="25" t="s">
        <v>8150</v>
      </c>
      <c r="M4209" s="21">
        <v>5222</v>
      </c>
      <c r="N4209" s="21">
        <v>5900.86</v>
      </c>
      <c r="O4209" s="21">
        <v>-678.86</v>
      </c>
      <c r="P4209" s="21">
        <v>5900.86</v>
      </c>
      <c r="Q4209" s="25" t="s">
        <v>16858</v>
      </c>
      <c r="R4209" s="1" t="str">
        <f t="shared" si="77"/>
        <v>ST10017</v>
      </c>
      <c r="S4209" t="str">
        <f>VLOOKUP(R4209,Data!$C$2:$D$261,2,0)</f>
        <v>King Gardens</v>
      </c>
      <c r="T4209">
        <f>COUNTIF('Feb 2022'!A:A,D4209)+COUNTIF('Mar 2022'!A:A,D4209)+COUNTIF('Apr 2022'!A:A,D4209)+COUNTIF('May 2022'!A:A,D4209)+COUNTIF('June 2022'!A:A,D4209)+COUNTIF('July 2022'!A:A,D4209)+COUNTIF('Aug 2022'!A:A,D4209)+COUNTIF('Sep 2022'!A:A,D4209)+COUNTIF('Oct 2022'!A:A,D4209)+COUNTIF('Dec 2022'!A:A,D4209)</f>
        <v>1</v>
      </c>
      <c r="U4209" t="str">
        <f>VLOOKUP(Q4209,'Capital Lookup'!A:B,2,FALSE)</f>
        <v>No</v>
      </c>
      <c r="V4209" s="2">
        <f>IFERROR(VLOOKUP(LEFT(F4209,10),'Find Purchase Orders'!B:J,9,FALSE),"")</f>
        <v>44796</v>
      </c>
      <c r="W4209" s="25" t="s">
        <v>7261</v>
      </c>
    </row>
    <row r="4210" spans="1:23" hidden="1">
      <c r="A4210" s="25" t="s">
        <v>8476</v>
      </c>
      <c r="B4210" s="25" t="s">
        <v>8477</v>
      </c>
      <c r="C4210" s="25" t="s">
        <v>7282</v>
      </c>
      <c r="D4210" s="25" t="s">
        <v>5919</v>
      </c>
      <c r="E4210" s="25" t="s">
        <v>8140</v>
      </c>
      <c r="F4210" s="25" t="s">
        <v>16859</v>
      </c>
      <c r="G4210" s="25" t="s">
        <v>16860</v>
      </c>
      <c r="H4210" s="21">
        <v>2994.5</v>
      </c>
      <c r="I4210" s="25" t="s">
        <v>7296</v>
      </c>
      <c r="J4210" s="25" t="s">
        <v>7288</v>
      </c>
      <c r="K4210" s="25" t="s">
        <v>7778</v>
      </c>
      <c r="L4210" s="25" t="s">
        <v>8150</v>
      </c>
      <c r="M4210" s="21">
        <v>2650</v>
      </c>
      <c r="N4210" s="21">
        <v>2994.5</v>
      </c>
      <c r="O4210" s="21">
        <v>-344.5</v>
      </c>
      <c r="P4210" s="21">
        <v>2994.5</v>
      </c>
      <c r="Q4210" s="25" t="s">
        <v>16858</v>
      </c>
      <c r="R4210" s="1" t="str">
        <f t="shared" si="77"/>
        <v>ST10017</v>
      </c>
      <c r="S4210" t="str">
        <f>VLOOKUP(R4210,Data!$C$2:$D$261,2,0)</f>
        <v>King Gardens</v>
      </c>
      <c r="T4210">
        <f>COUNTIF('Feb 2022'!A:A,D4210)+COUNTIF('Mar 2022'!A:A,D4210)+COUNTIF('Apr 2022'!A:A,D4210)+COUNTIF('May 2022'!A:A,D4210)+COUNTIF('June 2022'!A:A,D4210)+COUNTIF('July 2022'!A:A,D4210)+COUNTIF('Aug 2022'!A:A,D4210)+COUNTIF('Sep 2022'!A:A,D4210)+COUNTIF('Oct 2022'!A:A,D4210)+COUNTIF('Dec 2022'!A:A,D4210)</f>
        <v>1</v>
      </c>
      <c r="U4210" t="str">
        <f>VLOOKUP(Q4210,'Capital Lookup'!A:B,2,FALSE)</f>
        <v>No</v>
      </c>
      <c r="V4210" s="2">
        <f>IFERROR(VLOOKUP(LEFT(F4210,10),'Find Purchase Orders'!B:J,9,FALSE),"")</f>
        <v>44796</v>
      </c>
      <c r="W4210" s="25" t="s">
        <v>7261</v>
      </c>
    </row>
    <row r="4211" spans="1:23" hidden="1">
      <c r="A4211" s="25" t="s">
        <v>7252</v>
      </c>
      <c r="B4211" s="25" t="s">
        <v>7398</v>
      </c>
      <c r="C4211" s="25" t="s">
        <v>7254</v>
      </c>
      <c r="D4211" s="25" t="s">
        <v>16861</v>
      </c>
      <c r="E4211" s="25" t="s">
        <v>8140</v>
      </c>
      <c r="F4211" s="25" t="s">
        <v>16862</v>
      </c>
      <c r="G4211" s="25" t="s">
        <v>16863</v>
      </c>
      <c r="H4211" s="21">
        <v>8124.7</v>
      </c>
      <c r="I4211" s="25" t="s">
        <v>7296</v>
      </c>
      <c r="J4211" s="25" t="s">
        <v>7288</v>
      </c>
      <c r="K4211" s="25" t="s">
        <v>7612</v>
      </c>
      <c r="L4211" s="25" t="s">
        <v>7756</v>
      </c>
      <c r="M4211" s="21">
        <v>8124.7</v>
      </c>
      <c r="N4211" s="22">
        <v>0</v>
      </c>
      <c r="O4211" s="21">
        <v>8124.7</v>
      </c>
      <c r="P4211" s="21">
        <v>8124.7</v>
      </c>
      <c r="Q4211" s="25" t="s">
        <v>16864</v>
      </c>
      <c r="R4211" s="1" t="str">
        <f t="shared" si="77"/>
        <v>ST10009</v>
      </c>
      <c r="S4211" t="str">
        <f>VLOOKUP(R4211,Data!$C$2:$D$261,2,0)</f>
        <v>Birkdale</v>
      </c>
      <c r="T4211">
        <f>COUNTIF('Feb 2022'!A:A,D4211)+COUNTIF('Mar 2022'!A:A,D4211)+COUNTIF('Apr 2022'!A:A,D4211)+COUNTIF('May 2022'!A:A,D4211)+COUNTIF('June 2022'!A:A,D4211)+COUNTIF('July 2022'!A:A,D4211)+COUNTIF('Aug 2022'!A:A,D4211)+COUNTIF('Sep 2022'!A:A,D4211)+COUNTIF('Oct 2022'!A:A,D4211)+COUNTIF('Dec 2022'!A:A,D4211)</f>
        <v>0</v>
      </c>
      <c r="U4211" t="str">
        <f>VLOOKUP(Q4211,'Capital Lookup'!A:B,2,FALSE)</f>
        <v>Yes</v>
      </c>
      <c r="V4211" s="2">
        <f>IFERROR(VLOOKUP(LEFT(F4211,10),'Find Purchase Orders'!B:J,9,FALSE),"")</f>
        <v>44796</v>
      </c>
      <c r="W4211" s="25" t="s">
        <v>7261</v>
      </c>
    </row>
    <row r="4212" spans="1:23" hidden="1">
      <c r="A4212" s="25" t="s">
        <v>7252</v>
      </c>
      <c r="B4212" s="25" t="s">
        <v>7398</v>
      </c>
      <c r="C4212" s="25" t="s">
        <v>7254</v>
      </c>
      <c r="D4212" s="25" t="s">
        <v>6240</v>
      </c>
      <c r="E4212" s="25" t="s">
        <v>8140</v>
      </c>
      <c r="F4212" s="25" t="s">
        <v>16865</v>
      </c>
      <c r="G4212" s="25" t="s">
        <v>6241</v>
      </c>
      <c r="H4212" s="21">
        <v>7212.79</v>
      </c>
      <c r="I4212" s="25" t="s">
        <v>7296</v>
      </c>
      <c r="J4212" s="25" t="s">
        <v>7288</v>
      </c>
      <c r="K4212" s="25" t="s">
        <v>7733</v>
      </c>
      <c r="L4212" s="25" t="s">
        <v>7734</v>
      </c>
      <c r="M4212" s="21">
        <v>7212.79</v>
      </c>
      <c r="N4212" s="22">
        <v>0</v>
      </c>
      <c r="O4212" s="21">
        <v>7212.79</v>
      </c>
      <c r="P4212" s="21">
        <v>7212.79</v>
      </c>
      <c r="Q4212" s="25" t="s">
        <v>16866</v>
      </c>
      <c r="R4212" s="1" t="str">
        <f t="shared" si="77"/>
        <v>ST10009</v>
      </c>
      <c r="S4212" t="str">
        <f>VLOOKUP(R4212,Data!$C$2:$D$261,2,0)</f>
        <v>Birkdale</v>
      </c>
      <c r="T4212">
        <f>COUNTIF('Feb 2022'!A:A,D4212)+COUNTIF('Mar 2022'!A:A,D4212)+COUNTIF('Apr 2022'!A:A,D4212)+COUNTIF('May 2022'!A:A,D4212)+COUNTIF('June 2022'!A:A,D4212)+COUNTIF('July 2022'!A:A,D4212)+COUNTIF('Aug 2022'!A:A,D4212)+COUNTIF('Sep 2022'!A:A,D4212)+COUNTIF('Oct 2022'!A:A,D4212)+COUNTIF('Dec 2022'!A:A,D4212)</f>
        <v>1</v>
      </c>
      <c r="U4212" t="str">
        <f>VLOOKUP(Q4212,'Capital Lookup'!A:B,2,FALSE)</f>
        <v>No</v>
      </c>
      <c r="V4212" s="2">
        <f>IFERROR(VLOOKUP(LEFT(F4212,10),'Find Purchase Orders'!B:J,9,FALSE),"")</f>
        <v>44819</v>
      </c>
      <c r="W4212" s="25" t="s">
        <v>7261</v>
      </c>
    </row>
    <row r="4213" spans="1:23" hidden="1">
      <c r="A4213" s="25" t="s">
        <v>7261</v>
      </c>
      <c r="B4213" s="25" t="s">
        <v>8749</v>
      </c>
      <c r="C4213" s="25" t="s">
        <v>7282</v>
      </c>
      <c r="D4213" s="25" t="s">
        <v>5920</v>
      </c>
      <c r="E4213" s="25" t="s">
        <v>8140</v>
      </c>
      <c r="F4213" s="25" t="s">
        <v>16867</v>
      </c>
      <c r="G4213" s="25" t="s">
        <v>16868</v>
      </c>
      <c r="H4213" s="21">
        <v>14466.26</v>
      </c>
      <c r="I4213" s="25" t="s">
        <v>7296</v>
      </c>
      <c r="J4213" s="25" t="s">
        <v>7288</v>
      </c>
      <c r="K4213" s="25" t="s">
        <v>8538</v>
      </c>
      <c r="L4213" s="25" t="s">
        <v>8858</v>
      </c>
      <c r="M4213" s="21">
        <v>14466.26</v>
      </c>
      <c r="N4213" s="22">
        <v>0</v>
      </c>
      <c r="O4213" s="21">
        <v>14466.26</v>
      </c>
      <c r="P4213" s="21">
        <v>14466.26</v>
      </c>
      <c r="Q4213" s="25" t="s">
        <v>16869</v>
      </c>
      <c r="R4213" s="1" t="str">
        <f t="shared" si="77"/>
        <v>ST10011</v>
      </c>
      <c r="S4213" t="str">
        <f>VLOOKUP(R4213,Data!$C$2:$D$261,2,0)</f>
        <v>The Beechwood</v>
      </c>
      <c r="T4213">
        <f>COUNTIF('Feb 2022'!A:A,D4213)+COUNTIF('Mar 2022'!A:A,D4213)+COUNTIF('Apr 2022'!A:A,D4213)+COUNTIF('May 2022'!A:A,D4213)+COUNTIF('June 2022'!A:A,D4213)+COUNTIF('July 2022'!A:A,D4213)+COUNTIF('Aug 2022'!A:A,D4213)+COUNTIF('Sep 2022'!A:A,D4213)+COUNTIF('Oct 2022'!A:A,D4213)+COUNTIF('Dec 2022'!A:A,D4213)</f>
        <v>1</v>
      </c>
      <c r="U4213" t="str">
        <f>VLOOKUP(Q4213,'Capital Lookup'!A:B,2,FALSE)</f>
        <v>No</v>
      </c>
      <c r="V4213" s="2">
        <f>IFERROR(VLOOKUP(LEFT(F4213,10),'Find Purchase Orders'!B:J,9,FALSE),"")</f>
        <v>44796</v>
      </c>
      <c r="W4213" s="25" t="s">
        <v>7261</v>
      </c>
    </row>
    <row r="4214" spans="1:23" hidden="1">
      <c r="A4214" s="25" t="s">
        <v>7261</v>
      </c>
      <c r="B4214" s="25" t="s">
        <v>8749</v>
      </c>
      <c r="C4214" s="25" t="s">
        <v>7282</v>
      </c>
      <c r="D4214" s="25" t="s">
        <v>5936</v>
      </c>
      <c r="E4214" s="25" t="s">
        <v>8140</v>
      </c>
      <c r="F4214" s="25" t="s">
        <v>16870</v>
      </c>
      <c r="G4214" s="25" t="s">
        <v>16871</v>
      </c>
      <c r="H4214" s="21">
        <v>26470.25</v>
      </c>
      <c r="I4214" s="25" t="s">
        <v>7296</v>
      </c>
      <c r="J4214" s="25" t="s">
        <v>7288</v>
      </c>
      <c r="K4214" s="25" t="s">
        <v>7733</v>
      </c>
      <c r="L4214" s="25" t="s">
        <v>7734</v>
      </c>
      <c r="M4214" s="21">
        <v>26470.25</v>
      </c>
      <c r="N4214" s="21">
        <v>26470.25</v>
      </c>
      <c r="O4214" s="21">
        <v>0</v>
      </c>
      <c r="P4214" s="21">
        <v>26470.25</v>
      </c>
      <c r="Q4214" s="25" t="s">
        <v>16872</v>
      </c>
      <c r="R4214" s="1" t="str">
        <f t="shared" si="77"/>
        <v>ST10011</v>
      </c>
      <c r="S4214" t="str">
        <f>VLOOKUP(R4214,Data!$C$2:$D$261,2,0)</f>
        <v>The Beechwood</v>
      </c>
      <c r="T4214">
        <f>COUNTIF('Feb 2022'!A:A,D4214)+COUNTIF('Mar 2022'!A:A,D4214)+COUNTIF('Apr 2022'!A:A,D4214)+COUNTIF('May 2022'!A:A,D4214)+COUNTIF('June 2022'!A:A,D4214)+COUNTIF('July 2022'!A:A,D4214)+COUNTIF('Aug 2022'!A:A,D4214)+COUNTIF('Sep 2022'!A:A,D4214)+COUNTIF('Oct 2022'!A:A,D4214)+COUNTIF('Dec 2022'!A:A,D4214)</f>
        <v>1</v>
      </c>
      <c r="U4214" t="str">
        <f>VLOOKUP(Q4214,'Capital Lookup'!A:B,2,FALSE)</f>
        <v>No</v>
      </c>
      <c r="V4214" s="2">
        <f>IFERROR(VLOOKUP(LEFT(F4214,10),'Find Purchase Orders'!B:J,9,FALSE),"")</f>
        <v>44803</v>
      </c>
      <c r="W4214" s="25" t="s">
        <v>7261</v>
      </c>
    </row>
    <row r="4215" spans="1:23" hidden="1">
      <c r="A4215" s="25" t="s">
        <v>8476</v>
      </c>
      <c r="B4215" s="25" t="s">
        <v>8477</v>
      </c>
      <c r="C4215" s="25" t="s">
        <v>7282</v>
      </c>
      <c r="D4215" s="25" t="s">
        <v>5921</v>
      </c>
      <c r="E4215" s="25" t="s">
        <v>8140</v>
      </c>
      <c r="F4215" s="25" t="s">
        <v>16873</v>
      </c>
      <c r="G4215" s="25" t="s">
        <v>16874</v>
      </c>
      <c r="H4215" s="21">
        <v>15378.17</v>
      </c>
      <c r="I4215" s="25" t="s">
        <v>7296</v>
      </c>
      <c r="J4215" s="25" t="s">
        <v>7288</v>
      </c>
      <c r="K4215" s="25" t="s">
        <v>7778</v>
      </c>
      <c r="L4215" s="25" t="s">
        <v>8150</v>
      </c>
      <c r="M4215" s="21">
        <v>13609</v>
      </c>
      <c r="N4215" s="21">
        <v>15378.17</v>
      </c>
      <c r="O4215" s="21">
        <v>-1769.17</v>
      </c>
      <c r="P4215" s="21">
        <v>15378.17</v>
      </c>
      <c r="Q4215" s="25" t="s">
        <v>16875</v>
      </c>
      <c r="R4215" s="1" t="str">
        <f t="shared" si="77"/>
        <v>ST10017</v>
      </c>
      <c r="S4215" t="str">
        <f>VLOOKUP(R4215,Data!$C$2:$D$261,2,0)</f>
        <v>King Gardens</v>
      </c>
      <c r="T4215">
        <f>COUNTIF('Feb 2022'!A:A,D4215)+COUNTIF('Mar 2022'!A:A,D4215)+COUNTIF('Apr 2022'!A:A,D4215)+COUNTIF('May 2022'!A:A,D4215)+COUNTIF('June 2022'!A:A,D4215)+COUNTIF('July 2022'!A:A,D4215)+COUNTIF('Aug 2022'!A:A,D4215)+COUNTIF('Sep 2022'!A:A,D4215)+COUNTIF('Oct 2022'!A:A,D4215)+COUNTIF('Dec 2022'!A:A,D4215)</f>
        <v>1</v>
      </c>
      <c r="U4215" t="str">
        <f>VLOOKUP(Q4215,'Capital Lookup'!A:B,2,FALSE)</f>
        <v>No</v>
      </c>
      <c r="V4215" s="2">
        <f>IFERROR(VLOOKUP(LEFT(F4215,10),'Find Purchase Orders'!B:J,9,FALSE),"")</f>
        <v>44796</v>
      </c>
      <c r="W4215" s="25" t="s">
        <v>7261</v>
      </c>
    </row>
    <row r="4216" spans="1:23" hidden="1">
      <c r="A4216" s="25" t="s">
        <v>7261</v>
      </c>
      <c r="B4216" s="25" t="s">
        <v>7343</v>
      </c>
      <c r="C4216" s="25" t="s">
        <v>7282</v>
      </c>
      <c r="D4216" s="25" t="s">
        <v>5922</v>
      </c>
      <c r="E4216" s="25" t="s">
        <v>8140</v>
      </c>
      <c r="F4216" s="25" t="s">
        <v>16876</v>
      </c>
      <c r="G4216" s="25" t="s">
        <v>16877</v>
      </c>
      <c r="H4216" s="21">
        <v>3234.74</v>
      </c>
      <c r="I4216" s="25" t="s">
        <v>7296</v>
      </c>
      <c r="J4216" s="25" t="s">
        <v>7288</v>
      </c>
      <c r="K4216" s="25" t="s">
        <v>7495</v>
      </c>
      <c r="L4216" s="25" t="s">
        <v>7745</v>
      </c>
      <c r="M4216" s="21">
        <v>3234.74</v>
      </c>
      <c r="N4216" s="21">
        <v>3234.74</v>
      </c>
      <c r="O4216" s="21">
        <v>0</v>
      </c>
      <c r="P4216" s="21">
        <v>3234.74</v>
      </c>
      <c r="Q4216" s="25" t="s">
        <v>16878</v>
      </c>
      <c r="R4216" s="1" t="str">
        <f t="shared" ref="R4216:R4247" si="78">CONCATENATE("ST",LEFT(B4216,5))</f>
        <v>ST10093</v>
      </c>
      <c r="S4216" t="str">
        <f>VLOOKUP(R4216,Data!$C$2:$D$261,2,0)</f>
        <v>Windermere on The Mount</v>
      </c>
      <c r="T4216">
        <f>COUNTIF('Feb 2022'!A:A,D4216)+COUNTIF('Mar 2022'!A:A,D4216)+COUNTIF('Apr 2022'!A:A,D4216)+COUNTIF('May 2022'!A:A,D4216)+COUNTIF('June 2022'!A:A,D4216)+COUNTIF('July 2022'!A:A,D4216)+COUNTIF('Aug 2022'!A:A,D4216)+COUNTIF('Sep 2022'!A:A,D4216)+COUNTIF('Oct 2022'!A:A,D4216)+COUNTIF('Dec 2022'!A:A,D4216)</f>
        <v>1</v>
      </c>
      <c r="U4216" t="str">
        <f>VLOOKUP(Q4216,'Capital Lookup'!A:B,2,FALSE)</f>
        <v>No</v>
      </c>
      <c r="V4216" s="2">
        <f>IFERROR(VLOOKUP(LEFT(F4216,10),'Find Purchase Orders'!B:J,9,FALSE),"")</f>
        <v>44796</v>
      </c>
      <c r="W4216" s="25" t="s">
        <v>7261</v>
      </c>
    </row>
    <row r="4217" spans="1:23" hidden="1">
      <c r="A4217" s="25" t="s">
        <v>7252</v>
      </c>
      <c r="B4217" s="25" t="s">
        <v>7506</v>
      </c>
      <c r="C4217" s="25" t="s">
        <v>7254</v>
      </c>
      <c r="D4217" s="25" t="s">
        <v>5937</v>
      </c>
      <c r="E4217" s="25" t="s">
        <v>8553</v>
      </c>
      <c r="F4217" s="25" t="s">
        <v>16879</v>
      </c>
      <c r="G4217" s="25" t="s">
        <v>16880</v>
      </c>
      <c r="H4217" s="21">
        <v>14413.46</v>
      </c>
      <c r="I4217" s="25" t="s">
        <v>7296</v>
      </c>
      <c r="J4217" s="25" t="s">
        <v>7288</v>
      </c>
      <c r="K4217" s="25" t="s">
        <v>7262</v>
      </c>
      <c r="L4217" s="25" t="s">
        <v>7259</v>
      </c>
      <c r="M4217" s="21">
        <v>14413.46</v>
      </c>
      <c r="N4217" s="21">
        <v>14413.46</v>
      </c>
      <c r="O4217" s="21">
        <v>0</v>
      </c>
      <c r="P4217" s="21">
        <v>14413.46</v>
      </c>
      <c r="Q4217" s="25" t="s">
        <v>8556</v>
      </c>
      <c r="R4217" s="1" t="str">
        <f t="shared" si="78"/>
        <v>ST10031</v>
      </c>
      <c r="S4217" t="str">
        <f>VLOOKUP(R4217,Data!$C$2:$D$261,2,0)</f>
        <v>Port Perry Villa</v>
      </c>
      <c r="T4217">
        <f>COUNTIF('Feb 2022'!A:A,D4217)+COUNTIF('Mar 2022'!A:A,D4217)+COUNTIF('Apr 2022'!A:A,D4217)+COUNTIF('May 2022'!A:A,D4217)+COUNTIF('June 2022'!A:A,D4217)+COUNTIF('July 2022'!A:A,D4217)+COUNTIF('Aug 2022'!A:A,D4217)+COUNTIF('Sep 2022'!A:A,D4217)+COUNTIF('Oct 2022'!A:A,D4217)+COUNTIF('Dec 2022'!A:A,D4217)</f>
        <v>1</v>
      </c>
      <c r="U4217" t="str">
        <f>VLOOKUP(Q4217,'Capital Lookup'!A:B,2,FALSE)</f>
        <v>No</v>
      </c>
      <c r="V4217" s="2">
        <f>IFERROR(VLOOKUP(LEFT(F4217,10),'Find Purchase Orders'!B:J,9,FALSE),"")</f>
        <v>44802</v>
      </c>
      <c r="W4217" s="25" t="s">
        <v>7261</v>
      </c>
    </row>
    <row r="4218" spans="1:23" hidden="1">
      <c r="A4218" s="25" t="s">
        <v>7252</v>
      </c>
      <c r="B4218" s="25" t="s">
        <v>7506</v>
      </c>
      <c r="C4218" s="25" t="s">
        <v>7254</v>
      </c>
      <c r="D4218" s="25" t="s">
        <v>5937</v>
      </c>
      <c r="E4218" s="25" t="s">
        <v>8553</v>
      </c>
      <c r="F4218" s="25" t="s">
        <v>16881</v>
      </c>
      <c r="G4218" s="25" t="s">
        <v>6408</v>
      </c>
      <c r="H4218" s="21">
        <v>678</v>
      </c>
      <c r="I4218" s="25" t="s">
        <v>7296</v>
      </c>
      <c r="J4218" s="25" t="s">
        <v>7288</v>
      </c>
      <c r="K4218" s="25" t="s">
        <v>7262</v>
      </c>
      <c r="L4218" s="25" t="s">
        <v>7259</v>
      </c>
      <c r="M4218" s="21">
        <v>678</v>
      </c>
      <c r="N4218" s="21">
        <v>678</v>
      </c>
      <c r="O4218" s="21">
        <v>0</v>
      </c>
      <c r="P4218" s="21">
        <v>678</v>
      </c>
      <c r="Q4218" s="25" t="s">
        <v>8556</v>
      </c>
      <c r="R4218" s="1" t="str">
        <f t="shared" si="78"/>
        <v>ST10031</v>
      </c>
      <c r="S4218" t="str">
        <f>VLOOKUP(R4218,Data!$C$2:$D$261,2,0)</f>
        <v>Port Perry Villa</v>
      </c>
      <c r="T4218">
        <f>COUNTIF('Feb 2022'!A:A,D4218)+COUNTIF('Mar 2022'!A:A,D4218)+COUNTIF('Apr 2022'!A:A,D4218)+COUNTIF('May 2022'!A:A,D4218)+COUNTIF('June 2022'!A:A,D4218)+COUNTIF('July 2022'!A:A,D4218)+COUNTIF('Aug 2022'!A:A,D4218)+COUNTIF('Sep 2022'!A:A,D4218)+COUNTIF('Oct 2022'!A:A,D4218)+COUNTIF('Dec 2022'!A:A,D4218)</f>
        <v>1</v>
      </c>
      <c r="U4218" t="str">
        <f>VLOOKUP(Q4218,'Capital Lookup'!A:B,2,FALSE)</f>
        <v>No</v>
      </c>
      <c r="V4218" s="2">
        <f>IFERROR(VLOOKUP(LEFT(F4218,10),'Find Purchase Orders'!B:J,9,FALSE),"")</f>
        <v>44802</v>
      </c>
      <c r="W4218" s="25" t="s">
        <v>7261</v>
      </c>
    </row>
    <row r="4219" spans="1:23" hidden="1">
      <c r="A4219" s="25" t="s">
        <v>7425</v>
      </c>
      <c r="B4219" s="25" t="s">
        <v>8699</v>
      </c>
      <c r="C4219" s="25" t="s">
        <v>7271</v>
      </c>
      <c r="D4219" s="25" t="s">
        <v>5938</v>
      </c>
      <c r="E4219" s="25" t="s">
        <v>8577</v>
      </c>
      <c r="F4219" s="25" t="s">
        <v>16882</v>
      </c>
      <c r="G4219" s="25" t="s">
        <v>16883</v>
      </c>
      <c r="H4219" s="21">
        <v>31452.16</v>
      </c>
      <c r="I4219" s="25" t="s">
        <v>7296</v>
      </c>
      <c r="J4219" s="25" t="s">
        <v>7288</v>
      </c>
      <c r="K4219" s="25" t="s">
        <v>7579</v>
      </c>
      <c r="L4219" s="25" t="s">
        <v>8156</v>
      </c>
      <c r="M4219" s="21">
        <v>38396.43</v>
      </c>
      <c r="N4219" s="21">
        <v>38396.43</v>
      </c>
      <c r="O4219" s="21">
        <v>0</v>
      </c>
      <c r="P4219" s="21">
        <v>37652.39</v>
      </c>
      <c r="Q4219" s="25" t="s">
        <v>16884</v>
      </c>
      <c r="R4219" s="1" t="str">
        <f t="shared" si="78"/>
        <v>ST10198</v>
      </c>
      <c r="S4219" t="str">
        <f>VLOOKUP(R4219,Data!$C$2:$D$261,2,0)</f>
        <v>Poseidon Care Centre</v>
      </c>
      <c r="T4219">
        <f>COUNTIF('Feb 2022'!A:A,D4219)+COUNTIF('Mar 2022'!A:A,D4219)+COUNTIF('Apr 2022'!A:A,D4219)+COUNTIF('May 2022'!A:A,D4219)+COUNTIF('June 2022'!A:A,D4219)+COUNTIF('July 2022'!A:A,D4219)+COUNTIF('Aug 2022'!A:A,D4219)+COUNTIF('Sep 2022'!A:A,D4219)+COUNTIF('Oct 2022'!A:A,D4219)+COUNTIF('Dec 2022'!A:A,D4219)</f>
        <v>1</v>
      </c>
      <c r="U4219" t="str">
        <f>VLOOKUP(Q4219,'Capital Lookup'!A:B,2,FALSE)</f>
        <v>No</v>
      </c>
      <c r="V4219" s="2">
        <f>IFERROR(VLOOKUP(LEFT(F4219,10),'Find Purchase Orders'!B:J,9,FALSE),"")</f>
        <v>44803</v>
      </c>
      <c r="W4219" s="25" t="s">
        <v>7261</v>
      </c>
    </row>
    <row r="4220" spans="1:23" hidden="1">
      <c r="A4220" s="25" t="s">
        <v>7313</v>
      </c>
      <c r="B4220" s="25" t="s">
        <v>8889</v>
      </c>
      <c r="C4220" s="25" t="s">
        <v>8058</v>
      </c>
      <c r="D4220" s="25" t="s">
        <v>5939</v>
      </c>
      <c r="E4220" s="25" t="s">
        <v>8577</v>
      </c>
      <c r="F4220" s="25" t="s">
        <v>16885</v>
      </c>
      <c r="G4220" s="25" t="s">
        <v>16886</v>
      </c>
      <c r="H4220" s="21">
        <v>9069.76</v>
      </c>
      <c r="I4220" s="25" t="s">
        <v>7287</v>
      </c>
      <c r="J4220" s="25" t="s">
        <v>7288</v>
      </c>
      <c r="K4220" s="25" t="s">
        <v>7579</v>
      </c>
      <c r="L4220" s="25" t="s">
        <v>8156</v>
      </c>
      <c r="M4220" s="21">
        <v>9069.76</v>
      </c>
      <c r="N4220" s="22">
        <v>0</v>
      </c>
      <c r="O4220" s="21">
        <v>9069.76</v>
      </c>
      <c r="P4220" s="21">
        <v>971.76</v>
      </c>
      <c r="Q4220" s="25" t="s">
        <v>16887</v>
      </c>
      <c r="R4220" s="1" t="str">
        <f t="shared" si="78"/>
        <v>ST10192</v>
      </c>
      <c r="S4220" t="str">
        <f>VLOOKUP(R4220,Data!$C$2:$D$261,2,0)</f>
        <v>Valleyview Care Centre</v>
      </c>
      <c r="T4220">
        <f>COUNTIF('Feb 2022'!A:A,D4220)+COUNTIF('Mar 2022'!A:A,D4220)+COUNTIF('Apr 2022'!A:A,D4220)+COUNTIF('May 2022'!A:A,D4220)+COUNTIF('June 2022'!A:A,D4220)+COUNTIF('July 2022'!A:A,D4220)+COUNTIF('Aug 2022'!A:A,D4220)+COUNTIF('Sep 2022'!A:A,D4220)+COUNTIF('Oct 2022'!A:A,D4220)+COUNTIF('Dec 2022'!A:A,D4220)</f>
        <v>1</v>
      </c>
      <c r="U4220" t="str">
        <f>VLOOKUP(Q4220,'Capital Lookup'!A:B,2,FALSE)</f>
        <v>No</v>
      </c>
      <c r="V4220" s="2">
        <f>IFERROR(VLOOKUP(LEFT(F4220,10),'Find Purchase Orders'!B:J,9,FALSE),"")</f>
        <v>44802</v>
      </c>
      <c r="W4220" s="25" t="s">
        <v>7261</v>
      </c>
    </row>
    <row r="4221" spans="1:23" hidden="1">
      <c r="A4221" s="25" t="s">
        <v>7261</v>
      </c>
      <c r="B4221" s="25" t="s">
        <v>7384</v>
      </c>
      <c r="C4221" s="25" t="s">
        <v>7277</v>
      </c>
      <c r="D4221" s="25" t="s">
        <v>5940</v>
      </c>
      <c r="E4221" s="25" t="s">
        <v>7386</v>
      </c>
      <c r="F4221" s="25" t="s">
        <v>16888</v>
      </c>
      <c r="G4221" s="25" t="s">
        <v>16889</v>
      </c>
      <c r="H4221" s="21">
        <v>498.75</v>
      </c>
      <c r="I4221" s="25" t="s">
        <v>7296</v>
      </c>
      <c r="J4221" s="25" t="s">
        <v>7288</v>
      </c>
      <c r="K4221" s="25" t="s">
        <v>7262</v>
      </c>
      <c r="L4221" s="25" t="s">
        <v>7259</v>
      </c>
      <c r="M4221" s="21">
        <v>498.75</v>
      </c>
      <c r="N4221" s="21">
        <v>498.75</v>
      </c>
      <c r="O4221" s="21">
        <v>0</v>
      </c>
      <c r="P4221" s="21">
        <v>498.75</v>
      </c>
      <c r="Q4221" s="25" t="s">
        <v>7389</v>
      </c>
      <c r="R4221" s="1" t="str">
        <f t="shared" si="78"/>
        <v>ST10066</v>
      </c>
      <c r="S4221" t="str">
        <f>VLOOKUP(R4221,Data!$C$2:$D$261,2,0)</f>
        <v>Inglewood</v>
      </c>
      <c r="T4221">
        <f>COUNTIF('Feb 2022'!A:A,D4221)+COUNTIF('Mar 2022'!A:A,D4221)+COUNTIF('Apr 2022'!A:A,D4221)+COUNTIF('May 2022'!A:A,D4221)+COUNTIF('June 2022'!A:A,D4221)+COUNTIF('July 2022'!A:A,D4221)+COUNTIF('Aug 2022'!A:A,D4221)+COUNTIF('Sep 2022'!A:A,D4221)+COUNTIF('Oct 2022'!A:A,D4221)+COUNTIF('Dec 2022'!A:A,D4221)</f>
        <v>1</v>
      </c>
      <c r="U4221" t="str">
        <f>VLOOKUP(Q4221,'Capital Lookup'!A:B,2,FALSE)</f>
        <v>No</v>
      </c>
      <c r="V4221" s="2">
        <f>IFERROR(VLOOKUP(LEFT(F4221,10),'Find Purchase Orders'!B:J,9,FALSE),"")</f>
        <v>44801</v>
      </c>
      <c r="W4221" s="25" t="s">
        <v>7261</v>
      </c>
    </row>
    <row r="4222" spans="1:23" hidden="1">
      <c r="A4222" s="25" t="s">
        <v>7261</v>
      </c>
      <c r="B4222" s="25" t="s">
        <v>7384</v>
      </c>
      <c r="C4222" s="25" t="s">
        <v>7277</v>
      </c>
      <c r="D4222" s="25" t="s">
        <v>5940</v>
      </c>
      <c r="E4222" s="25" t="s">
        <v>7386</v>
      </c>
      <c r="F4222" s="25" t="s">
        <v>16890</v>
      </c>
      <c r="G4222" s="25" t="s">
        <v>16891</v>
      </c>
      <c r="H4222" s="21">
        <v>5260.58</v>
      </c>
      <c r="I4222" s="25" t="s">
        <v>7296</v>
      </c>
      <c r="J4222" s="25" t="s">
        <v>7288</v>
      </c>
      <c r="K4222" s="25" t="s">
        <v>7262</v>
      </c>
      <c r="L4222" s="25" t="s">
        <v>7259</v>
      </c>
      <c r="M4222" s="21">
        <v>5260.58</v>
      </c>
      <c r="N4222" s="21">
        <v>5260.58</v>
      </c>
      <c r="O4222" s="21">
        <v>0</v>
      </c>
      <c r="P4222" s="21">
        <v>5260.58</v>
      </c>
      <c r="Q4222" s="25" t="s">
        <v>7389</v>
      </c>
      <c r="R4222" s="1" t="str">
        <f t="shared" si="78"/>
        <v>ST10066</v>
      </c>
      <c r="S4222" t="str">
        <f>VLOOKUP(R4222,Data!$C$2:$D$261,2,0)</f>
        <v>Inglewood</v>
      </c>
      <c r="T4222">
        <f>COUNTIF('Feb 2022'!A:A,D4222)+COUNTIF('Mar 2022'!A:A,D4222)+COUNTIF('Apr 2022'!A:A,D4222)+COUNTIF('May 2022'!A:A,D4222)+COUNTIF('June 2022'!A:A,D4222)+COUNTIF('July 2022'!A:A,D4222)+COUNTIF('Aug 2022'!A:A,D4222)+COUNTIF('Sep 2022'!A:A,D4222)+COUNTIF('Oct 2022'!A:A,D4222)+COUNTIF('Dec 2022'!A:A,D4222)</f>
        <v>1</v>
      </c>
      <c r="U4222" t="str">
        <f>VLOOKUP(Q4222,'Capital Lookup'!A:B,2,FALSE)</f>
        <v>No</v>
      </c>
      <c r="V4222" s="2">
        <f>IFERROR(VLOOKUP(LEFT(F4222,10),'Find Purchase Orders'!B:J,9,FALSE),"")</f>
        <v>44801</v>
      </c>
      <c r="W4222" s="25" t="s">
        <v>7261</v>
      </c>
    </row>
    <row r="4223" spans="1:23" hidden="1">
      <c r="A4223" s="25" t="s">
        <v>7261</v>
      </c>
      <c r="B4223" s="25" t="s">
        <v>7384</v>
      </c>
      <c r="C4223" s="25" t="s">
        <v>7277</v>
      </c>
      <c r="D4223" s="25" t="s">
        <v>6226</v>
      </c>
      <c r="E4223" s="25" t="s">
        <v>7386</v>
      </c>
      <c r="F4223" s="25" t="s">
        <v>16892</v>
      </c>
      <c r="G4223" s="25" t="s">
        <v>6227</v>
      </c>
      <c r="H4223" s="21">
        <v>1391.25</v>
      </c>
      <c r="I4223" s="25" t="s">
        <v>7296</v>
      </c>
      <c r="J4223" s="25" t="s">
        <v>7288</v>
      </c>
      <c r="K4223" s="25" t="s">
        <v>7262</v>
      </c>
      <c r="L4223" s="25" t="s">
        <v>7259</v>
      </c>
      <c r="M4223" s="21">
        <v>1391.25</v>
      </c>
      <c r="N4223" s="21">
        <v>1391.25</v>
      </c>
      <c r="O4223" s="21">
        <v>0</v>
      </c>
      <c r="P4223" s="21">
        <v>1391.25</v>
      </c>
      <c r="Q4223" s="25" t="s">
        <v>7389</v>
      </c>
      <c r="R4223" s="1" t="str">
        <f t="shared" si="78"/>
        <v>ST10066</v>
      </c>
      <c r="S4223" t="str">
        <f>VLOOKUP(R4223,Data!$C$2:$D$261,2,0)</f>
        <v>Inglewood</v>
      </c>
      <c r="T4223">
        <f>COUNTIF('Feb 2022'!A:A,D4223)+COUNTIF('Mar 2022'!A:A,D4223)+COUNTIF('Apr 2022'!A:A,D4223)+COUNTIF('May 2022'!A:A,D4223)+COUNTIF('June 2022'!A:A,D4223)+COUNTIF('July 2022'!A:A,D4223)+COUNTIF('Aug 2022'!A:A,D4223)+COUNTIF('Sep 2022'!A:A,D4223)+COUNTIF('Oct 2022'!A:A,D4223)+COUNTIF('Dec 2022'!A:A,D4223)</f>
        <v>1</v>
      </c>
      <c r="U4223" t="str">
        <f>VLOOKUP(Q4223,'Capital Lookup'!A:B,2,FALSE)</f>
        <v>No</v>
      </c>
      <c r="V4223" s="2">
        <f>IFERROR(VLOOKUP(LEFT(F4223,10),'Find Purchase Orders'!B:J,9,FALSE),"")</f>
        <v>44805</v>
      </c>
      <c r="W4223" s="25" t="s">
        <v>7261</v>
      </c>
    </row>
    <row r="4224" spans="1:23" hidden="1">
      <c r="A4224" s="25" t="s">
        <v>7261</v>
      </c>
      <c r="B4224" s="25" t="s">
        <v>7384</v>
      </c>
      <c r="C4224" s="25" t="s">
        <v>7277</v>
      </c>
      <c r="D4224" s="25" t="s">
        <v>6226</v>
      </c>
      <c r="E4224" s="25" t="s">
        <v>7386</v>
      </c>
      <c r="F4224" s="25" t="s">
        <v>16893</v>
      </c>
      <c r="G4224" s="25" t="s">
        <v>16894</v>
      </c>
      <c r="H4224" s="21">
        <v>4464.6499999999996</v>
      </c>
      <c r="I4224" s="25" t="s">
        <v>7296</v>
      </c>
      <c r="J4224" s="25" t="s">
        <v>7288</v>
      </c>
      <c r="K4224" s="25" t="s">
        <v>7262</v>
      </c>
      <c r="L4224" s="25" t="s">
        <v>7259</v>
      </c>
      <c r="M4224" s="21">
        <v>4464.6499999999996</v>
      </c>
      <c r="N4224" s="21">
        <v>4464.6499999999996</v>
      </c>
      <c r="O4224" s="21">
        <v>0</v>
      </c>
      <c r="P4224" s="21">
        <v>4464.6499999999996</v>
      </c>
      <c r="Q4224" s="25" t="s">
        <v>7389</v>
      </c>
      <c r="R4224" s="1" t="str">
        <f t="shared" si="78"/>
        <v>ST10066</v>
      </c>
      <c r="S4224" t="str">
        <f>VLOOKUP(R4224,Data!$C$2:$D$261,2,0)</f>
        <v>Inglewood</v>
      </c>
      <c r="T4224">
        <f>COUNTIF('Feb 2022'!A:A,D4224)+COUNTIF('Mar 2022'!A:A,D4224)+COUNTIF('Apr 2022'!A:A,D4224)+COUNTIF('May 2022'!A:A,D4224)+COUNTIF('June 2022'!A:A,D4224)+COUNTIF('July 2022'!A:A,D4224)+COUNTIF('Aug 2022'!A:A,D4224)+COUNTIF('Sep 2022'!A:A,D4224)+COUNTIF('Oct 2022'!A:A,D4224)+COUNTIF('Dec 2022'!A:A,D4224)</f>
        <v>1</v>
      </c>
      <c r="U4224" t="str">
        <f>VLOOKUP(Q4224,'Capital Lookup'!A:B,2,FALSE)</f>
        <v>No</v>
      </c>
      <c r="V4224" s="2">
        <f>IFERROR(VLOOKUP(LEFT(F4224,10),'Find Purchase Orders'!B:J,9,FALSE),"")</f>
        <v>44805</v>
      </c>
      <c r="W4224" s="25" t="s">
        <v>7261</v>
      </c>
    </row>
    <row r="4225" spans="1:23" hidden="1">
      <c r="A4225" s="25" t="s">
        <v>7261</v>
      </c>
      <c r="B4225" s="25" t="s">
        <v>7276</v>
      </c>
      <c r="C4225" s="25" t="s">
        <v>7277</v>
      </c>
      <c r="D4225" s="25" t="s">
        <v>6228</v>
      </c>
      <c r="E4225" s="25" t="s">
        <v>7386</v>
      </c>
      <c r="F4225" s="25" t="s">
        <v>16895</v>
      </c>
      <c r="G4225" s="25" t="s">
        <v>6229</v>
      </c>
      <c r="H4225" s="21">
        <v>141.75</v>
      </c>
      <c r="I4225" s="25" t="s">
        <v>7296</v>
      </c>
      <c r="J4225" s="25" t="s">
        <v>7288</v>
      </c>
      <c r="K4225" s="25" t="s">
        <v>7262</v>
      </c>
      <c r="L4225" s="25" t="s">
        <v>7259</v>
      </c>
      <c r="M4225" s="21">
        <v>141.75</v>
      </c>
      <c r="N4225" s="21">
        <v>141.75</v>
      </c>
      <c r="O4225" s="21">
        <v>0</v>
      </c>
      <c r="P4225" s="21">
        <v>141.75</v>
      </c>
      <c r="Q4225" s="25" t="s">
        <v>7395</v>
      </c>
      <c r="R4225" s="1" t="str">
        <f t="shared" si="78"/>
        <v>ST10064</v>
      </c>
      <c r="S4225" t="str">
        <f>VLOOKUP(R4225,Data!$C$2:$D$261,2,0)</f>
        <v>Aspen Ridge</v>
      </c>
      <c r="T4225">
        <f>COUNTIF('Feb 2022'!A:A,D4225)+COUNTIF('Mar 2022'!A:A,D4225)+COUNTIF('Apr 2022'!A:A,D4225)+COUNTIF('May 2022'!A:A,D4225)+COUNTIF('June 2022'!A:A,D4225)+COUNTIF('July 2022'!A:A,D4225)+COUNTIF('Aug 2022'!A:A,D4225)+COUNTIF('Sep 2022'!A:A,D4225)+COUNTIF('Oct 2022'!A:A,D4225)+COUNTIF('Dec 2022'!A:A,D4225)</f>
        <v>1</v>
      </c>
      <c r="U4225" t="str">
        <f>VLOOKUP(Q4225,'Capital Lookup'!A:B,2,FALSE)</f>
        <v>No</v>
      </c>
      <c r="V4225" s="2">
        <f>IFERROR(VLOOKUP(LEFT(F4225,10),'Find Purchase Orders'!B:J,9,FALSE),"")</f>
        <v>44806</v>
      </c>
      <c r="W4225" s="25" t="s">
        <v>7261</v>
      </c>
    </row>
    <row r="4226" spans="1:23" hidden="1">
      <c r="A4226" s="25" t="s">
        <v>7261</v>
      </c>
      <c r="B4226" s="25" t="s">
        <v>7276</v>
      </c>
      <c r="C4226" s="25" t="s">
        <v>7277</v>
      </c>
      <c r="D4226" s="25" t="s">
        <v>6228</v>
      </c>
      <c r="E4226" s="25" t="s">
        <v>7386</v>
      </c>
      <c r="F4226" s="25" t="s">
        <v>16896</v>
      </c>
      <c r="G4226" s="25" t="s">
        <v>16897</v>
      </c>
      <c r="H4226" s="21">
        <v>4045.4</v>
      </c>
      <c r="I4226" s="25" t="s">
        <v>7296</v>
      </c>
      <c r="J4226" s="25" t="s">
        <v>7288</v>
      </c>
      <c r="K4226" s="25" t="s">
        <v>7262</v>
      </c>
      <c r="L4226" s="25" t="s">
        <v>7259</v>
      </c>
      <c r="M4226" s="21">
        <v>4045.4</v>
      </c>
      <c r="N4226" s="21">
        <v>4045.4</v>
      </c>
      <c r="O4226" s="21">
        <v>0</v>
      </c>
      <c r="P4226" s="21">
        <v>4045.4</v>
      </c>
      <c r="Q4226" s="25" t="s">
        <v>7395</v>
      </c>
      <c r="R4226" s="1" t="str">
        <f t="shared" si="78"/>
        <v>ST10064</v>
      </c>
      <c r="S4226" t="str">
        <f>VLOOKUP(R4226,Data!$C$2:$D$261,2,0)</f>
        <v>Aspen Ridge</v>
      </c>
      <c r="T4226">
        <f>COUNTIF('Feb 2022'!A:A,D4226)+COUNTIF('Mar 2022'!A:A,D4226)+COUNTIF('Apr 2022'!A:A,D4226)+COUNTIF('May 2022'!A:A,D4226)+COUNTIF('June 2022'!A:A,D4226)+COUNTIF('July 2022'!A:A,D4226)+COUNTIF('Aug 2022'!A:A,D4226)+COUNTIF('Sep 2022'!A:A,D4226)+COUNTIF('Oct 2022'!A:A,D4226)+COUNTIF('Dec 2022'!A:A,D4226)</f>
        <v>1</v>
      </c>
      <c r="U4226" t="str">
        <f>VLOOKUP(Q4226,'Capital Lookup'!A:B,2,FALSE)</f>
        <v>No</v>
      </c>
      <c r="V4226" s="2">
        <f>IFERROR(VLOOKUP(LEFT(F4226,10),'Find Purchase Orders'!B:J,9,FALSE),"")</f>
        <v>44806</v>
      </c>
      <c r="W4226" s="25" t="s">
        <v>7261</v>
      </c>
    </row>
    <row r="4227" spans="1:23" hidden="1">
      <c r="A4227" s="25" t="s">
        <v>8607</v>
      </c>
      <c r="B4227" s="25" t="s">
        <v>10744</v>
      </c>
      <c r="C4227" s="25"/>
      <c r="D4227" s="25" t="s">
        <v>16898</v>
      </c>
      <c r="E4227" s="25" t="s">
        <v>10746</v>
      </c>
      <c r="F4227" s="25" t="s">
        <v>16899</v>
      </c>
      <c r="G4227" s="25" t="s">
        <v>16900</v>
      </c>
      <c r="H4227" s="21">
        <v>3655.5</v>
      </c>
      <c r="I4227" s="25" t="s">
        <v>7296</v>
      </c>
      <c r="J4227" s="25" t="s">
        <v>7288</v>
      </c>
      <c r="K4227" s="25" t="s">
        <v>7262</v>
      </c>
      <c r="L4227" s="25" t="s">
        <v>7259</v>
      </c>
      <c r="M4227" s="21">
        <v>3655.5</v>
      </c>
      <c r="N4227" s="21">
        <v>3655.5</v>
      </c>
      <c r="O4227" s="21">
        <v>0</v>
      </c>
      <c r="P4227" s="21">
        <v>3655.5</v>
      </c>
      <c r="Q4227" s="25" t="s">
        <v>10749</v>
      </c>
      <c r="R4227" s="1" t="str">
        <f t="shared" si="78"/>
        <v>ST10397</v>
      </c>
      <c r="S4227" t="e">
        <f>VLOOKUP(R4227,Data!$C$2:$D$261,2,0)</f>
        <v>#N/A</v>
      </c>
      <c r="T4227">
        <f>COUNTIF('Feb 2022'!A:A,D4227)+COUNTIF('Mar 2022'!A:A,D4227)+COUNTIF('Apr 2022'!A:A,D4227)+COUNTIF('May 2022'!A:A,D4227)+COUNTIF('June 2022'!A:A,D4227)+COUNTIF('July 2022'!A:A,D4227)+COUNTIF('Aug 2022'!A:A,D4227)+COUNTIF('Sep 2022'!A:A,D4227)+COUNTIF('Oct 2022'!A:A,D4227)+COUNTIF('Dec 2022'!A:A,D4227)</f>
        <v>0</v>
      </c>
      <c r="U4227" t="str">
        <f>VLOOKUP(Q4227,'Capital Lookup'!A:B,2,FALSE)</f>
        <v>Yes</v>
      </c>
      <c r="V4227" s="2">
        <f>IFERROR(VLOOKUP(LEFT(F4227,10),'Find Purchase Orders'!B:J,9,FALSE),"")</f>
        <v>44799</v>
      </c>
      <c r="W4227" s="25" t="s">
        <v>7261</v>
      </c>
    </row>
    <row r="4228" spans="1:23" hidden="1">
      <c r="A4228" s="25" t="s">
        <v>7269</v>
      </c>
      <c r="B4228" s="25" t="s">
        <v>7498</v>
      </c>
      <c r="C4228" s="25" t="s">
        <v>7271</v>
      </c>
      <c r="D4228" s="25" t="s">
        <v>5923</v>
      </c>
      <c r="E4228" s="25" t="s">
        <v>7492</v>
      </c>
      <c r="F4228" s="25" t="s">
        <v>16901</v>
      </c>
      <c r="G4228" s="25" t="s">
        <v>16902</v>
      </c>
      <c r="H4228" s="21">
        <v>1275.77</v>
      </c>
      <c r="I4228" s="25" t="s">
        <v>7296</v>
      </c>
      <c r="J4228" s="25" t="s">
        <v>7288</v>
      </c>
      <c r="K4228" s="25" t="s">
        <v>7495</v>
      </c>
      <c r="L4228" s="25" t="s">
        <v>7745</v>
      </c>
      <c r="M4228" s="21">
        <v>1275.77</v>
      </c>
      <c r="N4228" s="21">
        <v>1276.28</v>
      </c>
      <c r="O4228" s="21">
        <v>-0.51</v>
      </c>
      <c r="P4228" s="21">
        <v>1275.77</v>
      </c>
      <c r="Q4228" s="25" t="s">
        <v>16903</v>
      </c>
      <c r="R4228" s="1" t="str">
        <f t="shared" si="78"/>
        <v>ST10169</v>
      </c>
      <c r="S4228" t="str">
        <f>VLOOKUP(R4228,Data!$C$2:$D$261,2,0)</f>
        <v>Kennedy Lodge</v>
      </c>
      <c r="T4228">
        <f>COUNTIF('Feb 2022'!A:A,D4228)+COUNTIF('Mar 2022'!A:A,D4228)+COUNTIF('Apr 2022'!A:A,D4228)+COUNTIF('May 2022'!A:A,D4228)+COUNTIF('June 2022'!A:A,D4228)+COUNTIF('July 2022'!A:A,D4228)+COUNTIF('Aug 2022'!A:A,D4228)+COUNTIF('Sep 2022'!A:A,D4228)+COUNTIF('Oct 2022'!A:A,D4228)+COUNTIF('Dec 2022'!A:A,D4228)</f>
        <v>1</v>
      </c>
      <c r="U4228" t="str">
        <f>VLOOKUP(Q4228,'Capital Lookup'!A:B,2,FALSE)</f>
        <v>No</v>
      </c>
      <c r="V4228" s="2">
        <f>IFERROR(VLOOKUP(LEFT(F4228,10),'Find Purchase Orders'!B:J,9,FALSE),"")</f>
        <v>44796</v>
      </c>
      <c r="W4228" s="25" t="s">
        <v>7261</v>
      </c>
    </row>
    <row r="4229" spans="1:23" hidden="1">
      <c r="A4229" s="25" t="s">
        <v>7478</v>
      </c>
      <c r="B4229" s="25" t="s">
        <v>7848</v>
      </c>
      <c r="C4229" s="25"/>
      <c r="D4229" s="25" t="s">
        <v>5924</v>
      </c>
      <c r="E4229" s="25" t="s">
        <v>7500</v>
      </c>
      <c r="F4229" s="25" t="s">
        <v>16904</v>
      </c>
      <c r="G4229" s="25" t="s">
        <v>16905</v>
      </c>
      <c r="H4229" s="21">
        <v>14853.3</v>
      </c>
      <c r="I4229" s="25" t="s">
        <v>7287</v>
      </c>
      <c r="J4229" s="25" t="s">
        <v>7288</v>
      </c>
      <c r="K4229" s="25" t="s">
        <v>7495</v>
      </c>
      <c r="L4229" s="25" t="s">
        <v>7745</v>
      </c>
      <c r="M4229" s="21">
        <v>14853.3</v>
      </c>
      <c r="N4229" s="22">
        <v>0</v>
      </c>
      <c r="O4229" s="21">
        <v>14853.3</v>
      </c>
      <c r="P4229" s="21">
        <v>1708.79</v>
      </c>
      <c r="Q4229" s="25" t="s">
        <v>16906</v>
      </c>
      <c r="R4229" s="1" t="str">
        <f t="shared" si="78"/>
        <v>ST10297</v>
      </c>
      <c r="S4229" t="str">
        <f>VLOOKUP(R4229,Data!$C$2:$D$261,2,0)</f>
        <v>Arbour Heights</v>
      </c>
      <c r="T4229">
        <f>COUNTIF('Feb 2022'!A:A,D4229)+COUNTIF('Mar 2022'!A:A,D4229)+COUNTIF('Apr 2022'!A:A,D4229)+COUNTIF('May 2022'!A:A,D4229)+COUNTIF('June 2022'!A:A,D4229)+COUNTIF('July 2022'!A:A,D4229)+COUNTIF('Aug 2022'!A:A,D4229)+COUNTIF('Sep 2022'!A:A,D4229)+COUNTIF('Oct 2022'!A:A,D4229)+COUNTIF('Dec 2022'!A:A,D4229)</f>
        <v>1</v>
      </c>
      <c r="U4229" t="str">
        <f>VLOOKUP(Q4229,'Capital Lookup'!A:B,2,FALSE)</f>
        <v>No</v>
      </c>
      <c r="V4229" s="2">
        <f>IFERROR(VLOOKUP(LEFT(F4229,10),'Find Purchase Orders'!B:J,9,FALSE),"")</f>
        <v>44796</v>
      </c>
      <c r="W4229" s="25" t="s">
        <v>7261</v>
      </c>
    </row>
    <row r="4230" spans="1:23" hidden="1">
      <c r="A4230" s="25" t="s">
        <v>7261</v>
      </c>
      <c r="B4230" s="25" t="s">
        <v>7889</v>
      </c>
      <c r="C4230" s="25" t="s">
        <v>7282</v>
      </c>
      <c r="D4230" s="25" t="s">
        <v>16907</v>
      </c>
      <c r="E4230" s="25" t="s">
        <v>10537</v>
      </c>
      <c r="H4230" s="21">
        <v>1836.25</v>
      </c>
      <c r="I4230" s="25" t="s">
        <v>7257</v>
      </c>
      <c r="K4230" s="25" t="s">
        <v>7289</v>
      </c>
      <c r="L4230" s="25" t="s">
        <v>20</v>
      </c>
      <c r="M4230" s="22">
        <v>0</v>
      </c>
      <c r="N4230" s="22">
        <v>0</v>
      </c>
      <c r="O4230" s="21">
        <v>0</v>
      </c>
      <c r="P4230" s="21">
        <v>211.25</v>
      </c>
      <c r="Q4230" s="25"/>
      <c r="R4230" s="1" t="str">
        <f t="shared" si="78"/>
        <v>ST10038</v>
      </c>
      <c r="S4230" t="str">
        <f>VLOOKUP(R4230,Data!$C$2:$D$261,2,0)</f>
        <v>St. Lawrence Place</v>
      </c>
      <c r="T4230">
        <f>COUNTIF('Feb 2022'!A:A,D4230)+COUNTIF('Mar 2022'!A:A,D4230)+COUNTIF('Apr 2022'!A:A,D4230)+COUNTIF('May 2022'!A:A,D4230)+COUNTIF('June 2022'!A:A,D4230)+COUNTIF('July 2022'!A:A,D4230)+COUNTIF('Aug 2022'!A:A,D4230)+COUNTIF('Sep 2022'!A:A,D4230)+COUNTIF('Oct 2022'!A:A,D4230)+COUNTIF('Dec 2022'!A:A,D4230)</f>
        <v>0</v>
      </c>
      <c r="U4230" t="e">
        <f>VLOOKUP(Q4230,'Capital Lookup'!A:B,2,FALSE)</f>
        <v>#N/A</v>
      </c>
      <c r="V4230" s="2" t="str">
        <f>IFERROR(VLOOKUP(LEFT(F4230,10),'Find Purchase Orders'!B:J,9,FALSE),"")</f>
        <v/>
      </c>
      <c r="W4230" s="25" t="s">
        <v>7261</v>
      </c>
    </row>
    <row r="4231" spans="1:23" hidden="1">
      <c r="A4231" s="25" t="s">
        <v>7269</v>
      </c>
      <c r="B4231" s="25" t="s">
        <v>9891</v>
      </c>
      <c r="C4231" s="25"/>
      <c r="D4231" s="25" t="s">
        <v>5941</v>
      </c>
      <c r="E4231" s="25" t="s">
        <v>11163</v>
      </c>
      <c r="F4231" s="25" t="s">
        <v>16908</v>
      </c>
      <c r="G4231" s="25" t="s">
        <v>16909</v>
      </c>
      <c r="H4231" s="21">
        <v>1047.9000000000001</v>
      </c>
      <c r="I4231" s="25" t="s">
        <v>7296</v>
      </c>
      <c r="J4231" s="25" t="s">
        <v>7288</v>
      </c>
      <c r="K4231" s="25" t="s">
        <v>7289</v>
      </c>
      <c r="L4231" s="25" t="s">
        <v>7259</v>
      </c>
      <c r="M4231" s="21">
        <v>1047.9000000000001</v>
      </c>
      <c r="N4231" s="21">
        <v>1047.9000000000001</v>
      </c>
      <c r="O4231" s="21">
        <v>0</v>
      </c>
      <c r="P4231" s="21">
        <v>1047.9000000000001</v>
      </c>
      <c r="Q4231" s="25" t="s">
        <v>11166</v>
      </c>
      <c r="R4231" s="1" t="str">
        <f t="shared" si="78"/>
        <v>ST10339</v>
      </c>
      <c r="S4231" t="str">
        <f>VLOOKUP(R4231,Data!$C$2:$D$261,2,0)</f>
        <v>Our Parents Home</v>
      </c>
      <c r="T4231">
        <f>COUNTIF('Feb 2022'!A:A,D4231)+COUNTIF('Mar 2022'!A:A,D4231)+COUNTIF('Apr 2022'!A:A,D4231)+COUNTIF('May 2022'!A:A,D4231)+COUNTIF('June 2022'!A:A,D4231)+COUNTIF('July 2022'!A:A,D4231)+COUNTIF('Aug 2022'!A:A,D4231)+COUNTIF('Sep 2022'!A:A,D4231)+COUNTIF('Oct 2022'!A:A,D4231)+COUNTIF('Dec 2022'!A:A,D4231)</f>
        <v>1</v>
      </c>
      <c r="U4231" t="str">
        <f>VLOOKUP(Q4231,'Capital Lookup'!A:B,2,FALSE)</f>
        <v>No</v>
      </c>
      <c r="V4231" s="2">
        <f>IFERROR(VLOOKUP(LEFT(F4231,10),'Find Purchase Orders'!B:J,9,FALSE),"")</f>
        <v>44804</v>
      </c>
      <c r="W4231" s="25" t="s">
        <v>7261</v>
      </c>
    </row>
    <row r="4232" spans="1:23" hidden="1">
      <c r="A4232" s="25" t="s">
        <v>7269</v>
      </c>
      <c r="B4232" s="25" t="s">
        <v>9891</v>
      </c>
      <c r="C4232" s="25"/>
      <c r="D4232" s="25" t="s">
        <v>6230</v>
      </c>
      <c r="E4232" s="25" t="s">
        <v>11163</v>
      </c>
      <c r="F4232" s="25" t="s">
        <v>16910</v>
      </c>
      <c r="G4232" s="25" t="s">
        <v>6231</v>
      </c>
      <c r="H4232" s="21">
        <v>4425.75</v>
      </c>
      <c r="I4232" s="25" t="s">
        <v>7296</v>
      </c>
      <c r="J4232" s="25" t="s">
        <v>7288</v>
      </c>
      <c r="K4232" s="25" t="s">
        <v>7262</v>
      </c>
      <c r="L4232" s="25" t="s">
        <v>7259</v>
      </c>
      <c r="M4232" s="21">
        <v>4425.75</v>
      </c>
      <c r="N4232" s="21">
        <v>5360.5</v>
      </c>
      <c r="O4232" s="21">
        <v>-934.75</v>
      </c>
      <c r="P4232" s="21">
        <v>4425.75</v>
      </c>
      <c r="Q4232" s="25" t="s">
        <v>11166</v>
      </c>
      <c r="R4232" s="1" t="str">
        <f t="shared" si="78"/>
        <v>ST10339</v>
      </c>
      <c r="S4232" t="str">
        <f>VLOOKUP(R4232,Data!$C$2:$D$261,2,0)</f>
        <v>Our Parents Home</v>
      </c>
      <c r="T4232">
        <f>COUNTIF('Feb 2022'!A:A,D4232)+COUNTIF('Mar 2022'!A:A,D4232)+COUNTIF('Apr 2022'!A:A,D4232)+COUNTIF('May 2022'!A:A,D4232)+COUNTIF('June 2022'!A:A,D4232)+COUNTIF('July 2022'!A:A,D4232)+COUNTIF('Aug 2022'!A:A,D4232)+COUNTIF('Sep 2022'!A:A,D4232)+COUNTIF('Oct 2022'!A:A,D4232)+COUNTIF('Dec 2022'!A:A,D4232)</f>
        <v>1</v>
      </c>
      <c r="U4232" t="str">
        <f>VLOOKUP(Q4232,'Capital Lookup'!A:B,2,FALSE)</f>
        <v>No</v>
      </c>
      <c r="V4232" s="2">
        <f>IFERROR(VLOOKUP(LEFT(F4232,10),'Find Purchase Orders'!B:J,9,FALSE),"")</f>
        <v>44805</v>
      </c>
      <c r="W4232" s="25" t="s">
        <v>7261</v>
      </c>
    </row>
    <row r="4233" spans="1:23" hidden="1">
      <c r="A4233" s="25" t="s">
        <v>7269</v>
      </c>
      <c r="B4233" s="25" t="s">
        <v>9891</v>
      </c>
      <c r="C4233" s="25"/>
      <c r="D4233" s="25" t="s">
        <v>6230</v>
      </c>
      <c r="E4233" s="25" t="s">
        <v>11163</v>
      </c>
      <c r="F4233" s="25" t="s">
        <v>16911</v>
      </c>
      <c r="G4233" s="25" t="s">
        <v>16912</v>
      </c>
      <c r="H4233" s="21">
        <v>2792.88</v>
      </c>
      <c r="I4233" s="25" t="s">
        <v>7296</v>
      </c>
      <c r="J4233" s="25" t="s">
        <v>7288</v>
      </c>
      <c r="K4233" s="25" t="s">
        <v>7262</v>
      </c>
      <c r="L4233" s="25" t="s">
        <v>7259</v>
      </c>
      <c r="M4233" s="21">
        <v>2792.88</v>
      </c>
      <c r="N4233" s="21">
        <v>2792.89</v>
      </c>
      <c r="O4233" s="21">
        <v>-0.01</v>
      </c>
      <c r="P4233" s="21">
        <v>2792.88</v>
      </c>
      <c r="Q4233" s="25" t="s">
        <v>11166</v>
      </c>
      <c r="R4233" s="1" t="str">
        <f t="shared" si="78"/>
        <v>ST10339</v>
      </c>
      <c r="S4233" t="str">
        <f>VLOOKUP(R4233,Data!$C$2:$D$261,2,0)</f>
        <v>Our Parents Home</v>
      </c>
      <c r="T4233">
        <f>COUNTIF('Feb 2022'!A:A,D4233)+COUNTIF('Mar 2022'!A:A,D4233)+COUNTIF('Apr 2022'!A:A,D4233)+COUNTIF('May 2022'!A:A,D4233)+COUNTIF('June 2022'!A:A,D4233)+COUNTIF('July 2022'!A:A,D4233)+COUNTIF('Aug 2022'!A:A,D4233)+COUNTIF('Sep 2022'!A:A,D4233)+COUNTIF('Oct 2022'!A:A,D4233)+COUNTIF('Dec 2022'!A:A,D4233)</f>
        <v>1</v>
      </c>
      <c r="U4233" t="str">
        <f>VLOOKUP(Q4233,'Capital Lookup'!A:B,2,FALSE)</f>
        <v>No</v>
      </c>
      <c r="V4233" s="2">
        <f>IFERROR(VLOOKUP(LEFT(F4233,10),'Find Purchase Orders'!B:J,9,FALSE),"")</f>
        <v>44805</v>
      </c>
      <c r="W4233" s="25" t="s">
        <v>7261</v>
      </c>
    </row>
    <row r="4234" spans="1:23" hidden="1">
      <c r="A4234" s="25" t="s">
        <v>7261</v>
      </c>
      <c r="B4234" s="25" t="s">
        <v>8108</v>
      </c>
      <c r="C4234" s="25" t="s">
        <v>7264</v>
      </c>
      <c r="D4234" s="25" t="s">
        <v>6170</v>
      </c>
      <c r="E4234" s="25" t="s">
        <v>8110</v>
      </c>
      <c r="F4234" s="25" t="s">
        <v>16913</v>
      </c>
      <c r="G4234" s="25" t="s">
        <v>6171</v>
      </c>
      <c r="H4234" s="21">
        <v>2118.75</v>
      </c>
      <c r="I4234" s="25" t="s">
        <v>7296</v>
      </c>
      <c r="J4234" s="25" t="s">
        <v>7288</v>
      </c>
      <c r="K4234" s="25" t="s">
        <v>7289</v>
      </c>
      <c r="L4234" s="25" t="s">
        <v>7259</v>
      </c>
      <c r="M4234" s="21">
        <v>2118.75</v>
      </c>
      <c r="N4234" s="21">
        <v>2118.75</v>
      </c>
      <c r="O4234" s="21">
        <v>0</v>
      </c>
      <c r="P4234" s="21">
        <v>2118.75</v>
      </c>
      <c r="Q4234" s="25" t="s">
        <v>8113</v>
      </c>
      <c r="R4234" s="1" t="str">
        <f t="shared" si="78"/>
        <v>ST10049</v>
      </c>
      <c r="S4234" t="str">
        <f>VLOOKUP(R4234,Data!$C$2:$D$261,2,0)</f>
        <v>Colonel By</v>
      </c>
      <c r="T4234">
        <f>COUNTIF('Feb 2022'!A:A,D4234)+COUNTIF('Mar 2022'!A:A,D4234)+COUNTIF('Apr 2022'!A:A,D4234)+COUNTIF('May 2022'!A:A,D4234)+COUNTIF('June 2022'!A:A,D4234)+COUNTIF('July 2022'!A:A,D4234)+COUNTIF('Aug 2022'!A:A,D4234)+COUNTIF('Sep 2022'!A:A,D4234)+COUNTIF('Oct 2022'!A:A,D4234)+COUNTIF('Dec 2022'!A:A,D4234)</f>
        <v>1</v>
      </c>
      <c r="U4234" t="str">
        <f>VLOOKUP(Q4234,'Capital Lookup'!A:B,2,FALSE)</f>
        <v>No</v>
      </c>
      <c r="V4234" s="2">
        <f>IFERROR(VLOOKUP(LEFT(F4234,10),'Find Purchase Orders'!B:J,9,FALSE),"")</f>
        <v>44805</v>
      </c>
      <c r="W4234" s="25" t="s">
        <v>7261</v>
      </c>
    </row>
    <row r="4235" spans="1:23" hidden="1">
      <c r="A4235" s="25" t="s">
        <v>7261</v>
      </c>
      <c r="B4235" s="25" t="s">
        <v>8108</v>
      </c>
      <c r="C4235" s="25" t="s">
        <v>7264</v>
      </c>
      <c r="D4235" s="25" t="s">
        <v>6170</v>
      </c>
      <c r="E4235" s="25" t="s">
        <v>8110</v>
      </c>
      <c r="F4235" s="25" t="s">
        <v>16914</v>
      </c>
      <c r="G4235" s="25" t="s">
        <v>16915</v>
      </c>
      <c r="H4235" s="21">
        <v>536.75</v>
      </c>
      <c r="I4235" s="25" t="s">
        <v>7296</v>
      </c>
      <c r="J4235" s="25" t="s">
        <v>7288</v>
      </c>
      <c r="K4235" s="25" t="s">
        <v>7289</v>
      </c>
      <c r="L4235" s="25" t="s">
        <v>7259</v>
      </c>
      <c r="M4235" s="21">
        <v>536.75</v>
      </c>
      <c r="N4235" s="21">
        <v>536.75</v>
      </c>
      <c r="O4235" s="21">
        <v>0</v>
      </c>
      <c r="P4235" s="21">
        <v>536.75</v>
      </c>
      <c r="Q4235" s="25" t="s">
        <v>8113</v>
      </c>
      <c r="R4235" s="1" t="str">
        <f t="shared" si="78"/>
        <v>ST10049</v>
      </c>
      <c r="S4235" t="str">
        <f>VLOOKUP(R4235,Data!$C$2:$D$261,2,0)</f>
        <v>Colonel By</v>
      </c>
      <c r="T4235">
        <f>COUNTIF('Feb 2022'!A:A,D4235)+COUNTIF('Mar 2022'!A:A,D4235)+COUNTIF('Apr 2022'!A:A,D4235)+COUNTIF('May 2022'!A:A,D4235)+COUNTIF('June 2022'!A:A,D4235)+COUNTIF('July 2022'!A:A,D4235)+COUNTIF('Aug 2022'!A:A,D4235)+COUNTIF('Sep 2022'!A:A,D4235)+COUNTIF('Oct 2022'!A:A,D4235)+COUNTIF('Dec 2022'!A:A,D4235)</f>
        <v>1</v>
      </c>
      <c r="U4235" t="str">
        <f>VLOOKUP(Q4235,'Capital Lookup'!A:B,2,FALSE)</f>
        <v>No</v>
      </c>
      <c r="V4235" s="2">
        <f>IFERROR(VLOOKUP(LEFT(F4235,10),'Find Purchase Orders'!B:J,9,FALSE),"")</f>
        <v>44805</v>
      </c>
      <c r="W4235" s="25" t="s">
        <v>7261</v>
      </c>
    </row>
    <row r="4236" spans="1:23" hidden="1">
      <c r="A4236" s="25" t="s">
        <v>7261</v>
      </c>
      <c r="B4236" s="25" t="s">
        <v>8108</v>
      </c>
      <c r="C4236" s="25" t="s">
        <v>7264</v>
      </c>
      <c r="D4236" s="25" t="s">
        <v>6172</v>
      </c>
      <c r="E4236" s="25" t="s">
        <v>8110</v>
      </c>
      <c r="F4236" s="25" t="s">
        <v>16916</v>
      </c>
      <c r="G4236" s="25" t="s">
        <v>6173</v>
      </c>
      <c r="H4236" s="21">
        <v>3850.22</v>
      </c>
      <c r="I4236" s="25" t="s">
        <v>7287</v>
      </c>
      <c r="J4236" s="25" t="s">
        <v>7288</v>
      </c>
      <c r="K4236" s="25" t="s">
        <v>7262</v>
      </c>
      <c r="L4236" s="25" t="s">
        <v>7259</v>
      </c>
      <c r="M4236" s="21">
        <v>3850.22</v>
      </c>
      <c r="N4236" s="22">
        <v>0</v>
      </c>
      <c r="O4236" s="21">
        <v>3850.22</v>
      </c>
      <c r="P4236" s="21">
        <v>442.95</v>
      </c>
      <c r="Q4236" s="25" t="s">
        <v>8113</v>
      </c>
      <c r="R4236" s="1" t="str">
        <f t="shared" si="78"/>
        <v>ST10049</v>
      </c>
      <c r="S4236" t="str">
        <f>VLOOKUP(R4236,Data!$C$2:$D$261,2,0)</f>
        <v>Colonel By</v>
      </c>
      <c r="T4236">
        <f>COUNTIF('Feb 2022'!A:A,D4236)+COUNTIF('Mar 2022'!A:A,D4236)+COUNTIF('Apr 2022'!A:A,D4236)+COUNTIF('May 2022'!A:A,D4236)+COUNTIF('June 2022'!A:A,D4236)+COUNTIF('July 2022'!A:A,D4236)+COUNTIF('Aug 2022'!A:A,D4236)+COUNTIF('Sep 2022'!A:A,D4236)+COUNTIF('Oct 2022'!A:A,D4236)+COUNTIF('Dec 2022'!A:A,D4236)</f>
        <v>1</v>
      </c>
      <c r="U4236" t="str">
        <f>VLOOKUP(Q4236,'Capital Lookup'!A:B,2,FALSE)</f>
        <v>No</v>
      </c>
      <c r="V4236" s="2">
        <f>IFERROR(VLOOKUP(LEFT(F4236,10),'Find Purchase Orders'!B:J,9,FALSE),"")</f>
        <v>44805</v>
      </c>
      <c r="W4236" s="25" t="s">
        <v>7261</v>
      </c>
    </row>
    <row r="4237" spans="1:23" hidden="1">
      <c r="A4237" s="25" t="s">
        <v>7261</v>
      </c>
      <c r="B4237" s="25" t="s">
        <v>8108</v>
      </c>
      <c r="C4237" s="25" t="s">
        <v>7264</v>
      </c>
      <c r="D4237" s="25" t="s">
        <v>6172</v>
      </c>
      <c r="E4237" s="25" t="s">
        <v>8110</v>
      </c>
      <c r="F4237" s="25" t="s">
        <v>16917</v>
      </c>
      <c r="G4237" s="25" t="s">
        <v>16918</v>
      </c>
      <c r="H4237" s="21">
        <v>1202.32</v>
      </c>
      <c r="I4237" s="25" t="s">
        <v>7287</v>
      </c>
      <c r="J4237" s="25" t="s">
        <v>7288</v>
      </c>
      <c r="K4237" s="25" t="s">
        <v>7262</v>
      </c>
      <c r="L4237" s="25" t="s">
        <v>7259</v>
      </c>
      <c r="M4237" s="21">
        <v>1202.32</v>
      </c>
      <c r="N4237" s="22">
        <v>0</v>
      </c>
      <c r="O4237" s="21">
        <v>1202.32</v>
      </c>
      <c r="P4237" s="21">
        <v>138.32</v>
      </c>
      <c r="Q4237" s="25" t="s">
        <v>8113</v>
      </c>
      <c r="R4237" s="1" t="str">
        <f t="shared" si="78"/>
        <v>ST10049</v>
      </c>
      <c r="S4237" t="str">
        <f>VLOOKUP(R4237,Data!$C$2:$D$261,2,0)</f>
        <v>Colonel By</v>
      </c>
      <c r="T4237">
        <f>COUNTIF('Feb 2022'!A:A,D4237)+COUNTIF('Mar 2022'!A:A,D4237)+COUNTIF('Apr 2022'!A:A,D4237)+COUNTIF('May 2022'!A:A,D4237)+COUNTIF('June 2022'!A:A,D4237)+COUNTIF('July 2022'!A:A,D4237)+COUNTIF('Aug 2022'!A:A,D4237)+COUNTIF('Sep 2022'!A:A,D4237)+COUNTIF('Oct 2022'!A:A,D4237)+COUNTIF('Dec 2022'!A:A,D4237)</f>
        <v>1</v>
      </c>
      <c r="U4237" t="str">
        <f>VLOOKUP(Q4237,'Capital Lookup'!A:B,2,FALSE)</f>
        <v>No</v>
      </c>
      <c r="V4237" s="2">
        <f>IFERROR(VLOOKUP(LEFT(F4237,10),'Find Purchase Orders'!B:J,9,FALSE),"")</f>
        <v>44805</v>
      </c>
      <c r="W4237" s="25" t="s">
        <v>7261</v>
      </c>
    </row>
    <row r="4238" spans="1:23" hidden="1">
      <c r="A4238" s="25" t="s">
        <v>7261</v>
      </c>
      <c r="B4238" s="25" t="s">
        <v>8662</v>
      </c>
      <c r="C4238" s="25" t="s">
        <v>7264</v>
      </c>
      <c r="D4238" s="25" t="s">
        <v>5942</v>
      </c>
      <c r="E4238" s="25" t="s">
        <v>14865</v>
      </c>
      <c r="F4238" s="25" t="s">
        <v>16919</v>
      </c>
      <c r="G4238" s="25" t="s">
        <v>16920</v>
      </c>
      <c r="H4238" s="21">
        <v>1520.7</v>
      </c>
      <c r="I4238" s="25" t="s">
        <v>7296</v>
      </c>
      <c r="J4238" s="25" t="s">
        <v>7288</v>
      </c>
      <c r="K4238" s="25" t="s">
        <v>7289</v>
      </c>
      <c r="L4238" s="25" t="s">
        <v>7259</v>
      </c>
      <c r="M4238" s="21">
        <v>1520.7</v>
      </c>
      <c r="N4238" s="21">
        <v>1520.7</v>
      </c>
      <c r="O4238" s="21">
        <v>0</v>
      </c>
      <c r="P4238" s="21">
        <v>1520.7</v>
      </c>
      <c r="Q4238" s="25" t="s">
        <v>8679</v>
      </c>
      <c r="R4238" s="1" t="str">
        <f t="shared" si="78"/>
        <v>ST10084</v>
      </c>
      <c r="S4238" t="str">
        <f>VLOOKUP(R4238,Data!$C$2:$D$261,2,0)</f>
        <v>Bentley Saskatoon</v>
      </c>
      <c r="T4238">
        <f>COUNTIF('Feb 2022'!A:A,D4238)+COUNTIF('Mar 2022'!A:A,D4238)+COUNTIF('Apr 2022'!A:A,D4238)+COUNTIF('May 2022'!A:A,D4238)+COUNTIF('June 2022'!A:A,D4238)+COUNTIF('July 2022'!A:A,D4238)+COUNTIF('Aug 2022'!A:A,D4238)+COUNTIF('Sep 2022'!A:A,D4238)+COUNTIF('Oct 2022'!A:A,D4238)+COUNTIF('Dec 2022'!A:A,D4238)</f>
        <v>1</v>
      </c>
      <c r="U4238" t="str">
        <f>VLOOKUP(Q4238,'Capital Lookup'!A:B,2,FALSE)</f>
        <v>No</v>
      </c>
      <c r="V4238" s="2">
        <f>IFERROR(VLOOKUP(LEFT(F4238,10),'Find Purchase Orders'!B:J,9,FALSE),"")</f>
        <v>44804</v>
      </c>
      <c r="W4238" s="25" t="s">
        <v>7261</v>
      </c>
    </row>
    <row r="4239" spans="1:23" hidden="1">
      <c r="A4239" s="25" t="s">
        <v>7261</v>
      </c>
      <c r="B4239" s="25" t="s">
        <v>7472</v>
      </c>
      <c r="C4239" s="25" t="s">
        <v>7264</v>
      </c>
      <c r="D4239" s="25" t="s">
        <v>6174</v>
      </c>
      <c r="E4239" s="25" t="s">
        <v>7474</v>
      </c>
      <c r="F4239" s="25" t="s">
        <v>16921</v>
      </c>
      <c r="G4239" s="25" t="s">
        <v>6175</v>
      </c>
      <c r="H4239" s="21">
        <v>2967.13</v>
      </c>
      <c r="I4239" s="25" t="s">
        <v>7296</v>
      </c>
      <c r="J4239" s="25" t="s">
        <v>7288</v>
      </c>
      <c r="K4239" s="25" t="s">
        <v>7262</v>
      </c>
      <c r="L4239" s="25" t="s">
        <v>7259</v>
      </c>
      <c r="M4239" s="21">
        <v>2967.13</v>
      </c>
      <c r="N4239" s="21">
        <v>2967.13</v>
      </c>
      <c r="O4239" s="21">
        <v>0</v>
      </c>
      <c r="P4239" s="21">
        <v>2967.13</v>
      </c>
      <c r="Q4239" s="25" t="s">
        <v>7477</v>
      </c>
      <c r="R4239" s="1" t="str">
        <f t="shared" si="78"/>
        <v>ST10074</v>
      </c>
      <c r="S4239" t="str">
        <f>VLOOKUP(R4239,Data!$C$2:$D$261,2,0)</f>
        <v>McKenzie Towne Retirement</v>
      </c>
      <c r="T4239">
        <f>COUNTIF('Feb 2022'!A:A,D4239)+COUNTIF('Mar 2022'!A:A,D4239)+COUNTIF('Apr 2022'!A:A,D4239)+COUNTIF('May 2022'!A:A,D4239)+COUNTIF('June 2022'!A:A,D4239)+COUNTIF('July 2022'!A:A,D4239)+COUNTIF('Aug 2022'!A:A,D4239)+COUNTIF('Sep 2022'!A:A,D4239)+COUNTIF('Oct 2022'!A:A,D4239)+COUNTIF('Dec 2022'!A:A,D4239)</f>
        <v>1</v>
      </c>
      <c r="U4239" t="str">
        <f>VLOOKUP(Q4239,'Capital Lookup'!A:B,2,FALSE)</f>
        <v>No</v>
      </c>
      <c r="V4239" s="2">
        <f>IFERROR(VLOOKUP(LEFT(F4239,10),'Find Purchase Orders'!B:J,9,FALSE),"")</f>
        <v>44805</v>
      </c>
      <c r="W4239" s="25" t="s">
        <v>7261</v>
      </c>
    </row>
    <row r="4240" spans="1:23" hidden="1">
      <c r="A4240" s="25" t="s">
        <v>7252</v>
      </c>
      <c r="B4240" s="25" t="s">
        <v>8648</v>
      </c>
      <c r="C4240" s="25" t="s">
        <v>7254</v>
      </c>
      <c r="D4240" s="25" t="s">
        <v>5943</v>
      </c>
      <c r="E4240" s="25" t="s">
        <v>7500</v>
      </c>
      <c r="F4240" s="25" t="s">
        <v>16922</v>
      </c>
      <c r="G4240" s="25" t="s">
        <v>16923</v>
      </c>
      <c r="H4240" s="21">
        <v>4763.9399999999996</v>
      </c>
      <c r="I4240" s="25" t="s">
        <v>7287</v>
      </c>
      <c r="J4240" s="25" t="s">
        <v>7288</v>
      </c>
      <c r="K4240" s="25" t="s">
        <v>7495</v>
      </c>
      <c r="L4240" s="25" t="s">
        <v>8097</v>
      </c>
      <c r="M4240" s="21">
        <v>4763.9399999999996</v>
      </c>
      <c r="N4240" s="22">
        <v>0</v>
      </c>
      <c r="O4240" s="21">
        <v>4763.9399999999996</v>
      </c>
      <c r="P4240" s="21">
        <v>548.05999999999995</v>
      </c>
      <c r="Q4240" s="25" t="s">
        <v>11298</v>
      </c>
      <c r="R4240" s="1" t="str">
        <f t="shared" si="78"/>
        <v>ST10053</v>
      </c>
      <c r="S4240" t="str">
        <f>VLOOKUP(R4240,Data!$C$2:$D$261,2,0)</f>
        <v>Windsor Park</v>
      </c>
      <c r="T4240">
        <f>COUNTIF('Feb 2022'!A:A,D4240)+COUNTIF('Mar 2022'!A:A,D4240)+COUNTIF('Apr 2022'!A:A,D4240)+COUNTIF('May 2022'!A:A,D4240)+COUNTIF('June 2022'!A:A,D4240)+COUNTIF('July 2022'!A:A,D4240)+COUNTIF('Aug 2022'!A:A,D4240)+COUNTIF('Sep 2022'!A:A,D4240)+COUNTIF('Oct 2022'!A:A,D4240)+COUNTIF('Dec 2022'!A:A,D4240)</f>
        <v>1</v>
      </c>
      <c r="U4240" t="str">
        <f>VLOOKUP(Q4240,'Capital Lookup'!A:B,2,FALSE)</f>
        <v>No</v>
      </c>
      <c r="V4240" s="2">
        <f>IFERROR(VLOOKUP(LEFT(F4240,10),'Find Purchase Orders'!B:J,9,FALSE),"")</f>
        <v>44802</v>
      </c>
      <c r="W4240" s="25" t="s">
        <v>7261</v>
      </c>
    </row>
    <row r="4241" spans="1:23" hidden="1">
      <c r="A4241" s="25" t="s">
        <v>7261</v>
      </c>
      <c r="B4241" s="25" t="s">
        <v>8108</v>
      </c>
      <c r="C4241" s="25" t="s">
        <v>7264</v>
      </c>
      <c r="D4241" s="25" t="s">
        <v>5925</v>
      </c>
      <c r="E4241" s="25" t="s">
        <v>7500</v>
      </c>
      <c r="F4241" s="25" t="s">
        <v>16924</v>
      </c>
      <c r="G4241" s="25" t="s">
        <v>16925</v>
      </c>
      <c r="H4241" s="21">
        <v>2847.6</v>
      </c>
      <c r="I4241" s="25" t="s">
        <v>7296</v>
      </c>
      <c r="J4241" s="25" t="s">
        <v>7288</v>
      </c>
      <c r="K4241" s="25" t="s">
        <v>7495</v>
      </c>
      <c r="L4241" s="25" t="s">
        <v>8097</v>
      </c>
      <c r="M4241" s="21">
        <v>2847.6</v>
      </c>
      <c r="N4241" s="21">
        <v>2847.6</v>
      </c>
      <c r="O4241" s="21">
        <v>0</v>
      </c>
      <c r="P4241" s="21">
        <v>2847.6</v>
      </c>
      <c r="Q4241" s="25" t="s">
        <v>9502</v>
      </c>
      <c r="R4241" s="1" t="str">
        <f t="shared" si="78"/>
        <v>ST10049</v>
      </c>
      <c r="S4241" t="str">
        <f>VLOOKUP(R4241,Data!$C$2:$D$261,2,0)</f>
        <v>Colonel By</v>
      </c>
      <c r="T4241">
        <f>COUNTIF('Feb 2022'!A:A,D4241)+COUNTIF('Mar 2022'!A:A,D4241)+COUNTIF('Apr 2022'!A:A,D4241)+COUNTIF('May 2022'!A:A,D4241)+COUNTIF('June 2022'!A:A,D4241)+COUNTIF('July 2022'!A:A,D4241)+COUNTIF('Aug 2022'!A:A,D4241)+COUNTIF('Sep 2022'!A:A,D4241)+COUNTIF('Oct 2022'!A:A,D4241)+COUNTIF('Dec 2022'!A:A,D4241)</f>
        <v>1</v>
      </c>
      <c r="U4241" t="str">
        <f>VLOOKUP(Q4241,'Capital Lookup'!A:B,2,FALSE)</f>
        <v>No</v>
      </c>
      <c r="V4241" s="2">
        <f>IFERROR(VLOOKUP(LEFT(F4241,10),'Find Purchase Orders'!B:J,9,FALSE),"")</f>
        <v>44798</v>
      </c>
      <c r="W4241" s="25" t="s">
        <v>7261</v>
      </c>
    </row>
    <row r="4242" spans="1:23" hidden="1">
      <c r="A4242" s="25" t="s">
        <v>7252</v>
      </c>
      <c r="B4242" s="25" t="s">
        <v>11638</v>
      </c>
      <c r="C4242" s="25" t="s">
        <v>7254</v>
      </c>
      <c r="D4242" s="25" t="s">
        <v>6232</v>
      </c>
      <c r="E4242" s="25" t="s">
        <v>11639</v>
      </c>
      <c r="F4242" s="25" t="s">
        <v>16926</v>
      </c>
      <c r="G4242" s="25" t="s">
        <v>6233</v>
      </c>
      <c r="H4242" s="21">
        <v>565</v>
      </c>
      <c r="I4242" s="25" t="s">
        <v>7287</v>
      </c>
      <c r="J4242" s="25" t="s">
        <v>7288</v>
      </c>
      <c r="K4242" s="25" t="s">
        <v>7258</v>
      </c>
      <c r="L4242" s="25" t="s">
        <v>7259</v>
      </c>
      <c r="M4242" s="21">
        <v>565</v>
      </c>
      <c r="N4242" s="21">
        <v>565</v>
      </c>
      <c r="O4242" s="21">
        <v>0</v>
      </c>
      <c r="P4242" s="21">
        <v>65</v>
      </c>
      <c r="Q4242" s="25" t="s">
        <v>11642</v>
      </c>
      <c r="R4242" s="1" t="str">
        <f t="shared" si="78"/>
        <v>ST10097</v>
      </c>
      <c r="S4242" t="str">
        <f>VLOOKUP(R4242,Data!$C$2:$D$261,2,0)</f>
        <v>Grand Wood Park</v>
      </c>
      <c r="T4242">
        <f>COUNTIF('Feb 2022'!A:A,D4242)+COUNTIF('Mar 2022'!A:A,D4242)+COUNTIF('Apr 2022'!A:A,D4242)+COUNTIF('May 2022'!A:A,D4242)+COUNTIF('June 2022'!A:A,D4242)+COUNTIF('July 2022'!A:A,D4242)+COUNTIF('Aug 2022'!A:A,D4242)+COUNTIF('Sep 2022'!A:A,D4242)+COUNTIF('Oct 2022'!A:A,D4242)+COUNTIF('Dec 2022'!A:A,D4242)</f>
        <v>1</v>
      </c>
      <c r="U4242" t="str">
        <f>VLOOKUP(Q4242,'Capital Lookup'!A:B,2,FALSE)</f>
        <v>No</v>
      </c>
      <c r="V4242" s="2">
        <f>IFERROR(VLOOKUP(LEFT(F4242,10),'Find Purchase Orders'!B:J,9,FALSE),"")</f>
        <v>44805</v>
      </c>
      <c r="W4242" s="25" t="s">
        <v>7261</v>
      </c>
    </row>
    <row r="4243" spans="1:23" hidden="1">
      <c r="A4243" s="25" t="s">
        <v>7252</v>
      </c>
      <c r="B4243" s="25" t="s">
        <v>11638</v>
      </c>
      <c r="C4243" s="25" t="s">
        <v>7254</v>
      </c>
      <c r="D4243" s="25" t="s">
        <v>6232</v>
      </c>
      <c r="E4243" s="25" t="s">
        <v>11639</v>
      </c>
      <c r="F4243" s="25" t="s">
        <v>16927</v>
      </c>
      <c r="G4243" s="25" t="s">
        <v>16928</v>
      </c>
      <c r="H4243" s="21">
        <v>293.8</v>
      </c>
      <c r="I4243" s="25" t="s">
        <v>7287</v>
      </c>
      <c r="J4243" s="25" t="s">
        <v>7288</v>
      </c>
      <c r="K4243" s="25" t="s">
        <v>7258</v>
      </c>
      <c r="L4243" s="25" t="s">
        <v>7259</v>
      </c>
      <c r="M4243" s="21">
        <v>293.8</v>
      </c>
      <c r="N4243" s="21">
        <v>293.8</v>
      </c>
      <c r="O4243" s="21">
        <v>0</v>
      </c>
      <c r="P4243" s="21">
        <v>33.799999999999997</v>
      </c>
      <c r="Q4243" s="25" t="s">
        <v>11642</v>
      </c>
      <c r="R4243" s="1" t="str">
        <f t="shared" si="78"/>
        <v>ST10097</v>
      </c>
      <c r="S4243" t="str">
        <f>VLOOKUP(R4243,Data!$C$2:$D$261,2,0)</f>
        <v>Grand Wood Park</v>
      </c>
      <c r="T4243">
        <f>COUNTIF('Feb 2022'!A:A,D4243)+COUNTIF('Mar 2022'!A:A,D4243)+COUNTIF('Apr 2022'!A:A,D4243)+COUNTIF('May 2022'!A:A,D4243)+COUNTIF('June 2022'!A:A,D4243)+COUNTIF('July 2022'!A:A,D4243)+COUNTIF('Aug 2022'!A:A,D4243)+COUNTIF('Sep 2022'!A:A,D4243)+COUNTIF('Oct 2022'!A:A,D4243)+COUNTIF('Dec 2022'!A:A,D4243)</f>
        <v>1</v>
      </c>
      <c r="U4243" t="str">
        <f>VLOOKUP(Q4243,'Capital Lookup'!A:B,2,FALSE)</f>
        <v>No</v>
      </c>
      <c r="V4243" s="2">
        <f>IFERROR(VLOOKUP(LEFT(F4243,10),'Find Purchase Orders'!B:J,9,FALSE),"")</f>
        <v>44805</v>
      </c>
      <c r="W4243" s="25" t="s">
        <v>7261</v>
      </c>
    </row>
    <row r="4244" spans="1:23" hidden="1">
      <c r="A4244" s="25" t="s">
        <v>7252</v>
      </c>
      <c r="B4244" s="25" t="s">
        <v>11638</v>
      </c>
      <c r="C4244" s="25" t="s">
        <v>7254</v>
      </c>
      <c r="D4244" s="25" t="s">
        <v>6232</v>
      </c>
      <c r="E4244" s="25" t="s">
        <v>11639</v>
      </c>
      <c r="F4244" s="25" t="s">
        <v>16929</v>
      </c>
      <c r="G4244" s="25" t="s">
        <v>13540</v>
      </c>
      <c r="H4244" s="21">
        <v>10249.16</v>
      </c>
      <c r="I4244" s="25" t="s">
        <v>7287</v>
      </c>
      <c r="J4244" s="25" t="s">
        <v>7288</v>
      </c>
      <c r="K4244" s="25" t="s">
        <v>7262</v>
      </c>
      <c r="L4244" s="25" t="s">
        <v>7259</v>
      </c>
      <c r="M4244" s="21">
        <v>10249.16</v>
      </c>
      <c r="N4244" s="21">
        <v>10249.16</v>
      </c>
      <c r="O4244" s="21">
        <v>0</v>
      </c>
      <c r="P4244" s="21">
        <v>1179.1099999999999</v>
      </c>
      <c r="Q4244" s="25" t="s">
        <v>11642</v>
      </c>
      <c r="R4244" s="1" t="str">
        <f t="shared" si="78"/>
        <v>ST10097</v>
      </c>
      <c r="S4244" t="str">
        <f>VLOOKUP(R4244,Data!$C$2:$D$261,2,0)</f>
        <v>Grand Wood Park</v>
      </c>
      <c r="T4244">
        <f>COUNTIF('Feb 2022'!A:A,D4244)+COUNTIF('Mar 2022'!A:A,D4244)+COUNTIF('Apr 2022'!A:A,D4244)+COUNTIF('May 2022'!A:A,D4244)+COUNTIF('June 2022'!A:A,D4244)+COUNTIF('July 2022'!A:A,D4244)+COUNTIF('Aug 2022'!A:A,D4244)+COUNTIF('Sep 2022'!A:A,D4244)+COUNTIF('Oct 2022'!A:A,D4244)+COUNTIF('Dec 2022'!A:A,D4244)</f>
        <v>1</v>
      </c>
      <c r="U4244" t="str">
        <f>VLOOKUP(Q4244,'Capital Lookup'!A:B,2,FALSE)</f>
        <v>No</v>
      </c>
      <c r="V4244" s="2">
        <f>IFERROR(VLOOKUP(LEFT(F4244,10),'Find Purchase Orders'!B:J,9,FALSE),"")</f>
        <v>44805</v>
      </c>
      <c r="W4244" s="25" t="s">
        <v>7261</v>
      </c>
    </row>
    <row r="4245" spans="1:23" hidden="1">
      <c r="A4245" s="25" t="s">
        <v>7252</v>
      </c>
      <c r="B4245" s="25" t="s">
        <v>11638</v>
      </c>
      <c r="C4245" s="25" t="s">
        <v>7254</v>
      </c>
      <c r="D4245" s="25" t="s">
        <v>6234</v>
      </c>
      <c r="E4245" s="25" t="s">
        <v>11639</v>
      </c>
      <c r="F4245" s="25" t="s">
        <v>16930</v>
      </c>
      <c r="G4245" s="25" t="s">
        <v>6235</v>
      </c>
      <c r="H4245" s="21">
        <v>565</v>
      </c>
      <c r="I4245" s="25" t="s">
        <v>7287</v>
      </c>
      <c r="J4245" s="25" t="s">
        <v>7288</v>
      </c>
      <c r="K4245" s="25" t="s">
        <v>7258</v>
      </c>
      <c r="L4245" s="25" t="s">
        <v>7259</v>
      </c>
      <c r="M4245" s="21">
        <v>565</v>
      </c>
      <c r="N4245" s="21">
        <v>565</v>
      </c>
      <c r="O4245" s="21">
        <v>0</v>
      </c>
      <c r="P4245" s="21">
        <v>65</v>
      </c>
      <c r="Q4245" s="25" t="s">
        <v>11642</v>
      </c>
      <c r="R4245" s="1" t="str">
        <f t="shared" si="78"/>
        <v>ST10097</v>
      </c>
      <c r="S4245" t="str">
        <f>VLOOKUP(R4245,Data!$C$2:$D$261,2,0)</f>
        <v>Grand Wood Park</v>
      </c>
      <c r="T4245">
        <f>COUNTIF('Feb 2022'!A:A,D4245)+COUNTIF('Mar 2022'!A:A,D4245)+COUNTIF('Apr 2022'!A:A,D4245)+COUNTIF('May 2022'!A:A,D4245)+COUNTIF('June 2022'!A:A,D4245)+COUNTIF('July 2022'!A:A,D4245)+COUNTIF('Aug 2022'!A:A,D4245)+COUNTIF('Sep 2022'!A:A,D4245)+COUNTIF('Oct 2022'!A:A,D4245)+COUNTIF('Dec 2022'!A:A,D4245)</f>
        <v>1</v>
      </c>
      <c r="U4245" t="str">
        <f>VLOOKUP(Q4245,'Capital Lookup'!A:B,2,FALSE)</f>
        <v>No</v>
      </c>
      <c r="V4245" s="2">
        <f>IFERROR(VLOOKUP(LEFT(F4245,10),'Find Purchase Orders'!B:J,9,FALSE),"")</f>
        <v>44805</v>
      </c>
      <c r="W4245" s="25" t="s">
        <v>7261</v>
      </c>
    </row>
    <row r="4246" spans="1:23" hidden="1">
      <c r="A4246" s="25" t="s">
        <v>7252</v>
      </c>
      <c r="B4246" s="25" t="s">
        <v>11638</v>
      </c>
      <c r="C4246" s="25" t="s">
        <v>7254</v>
      </c>
      <c r="D4246" s="25" t="s">
        <v>6234</v>
      </c>
      <c r="E4246" s="25" t="s">
        <v>11639</v>
      </c>
      <c r="F4246" s="25" t="s">
        <v>16931</v>
      </c>
      <c r="G4246" s="25" t="s">
        <v>16932</v>
      </c>
      <c r="H4246" s="21">
        <v>293.8</v>
      </c>
      <c r="I4246" s="25" t="s">
        <v>7287</v>
      </c>
      <c r="J4246" s="25" t="s">
        <v>7288</v>
      </c>
      <c r="K4246" s="25" t="s">
        <v>7258</v>
      </c>
      <c r="L4246" s="25" t="s">
        <v>7259</v>
      </c>
      <c r="M4246" s="21">
        <v>293.8</v>
      </c>
      <c r="N4246" s="21">
        <v>293.8</v>
      </c>
      <c r="O4246" s="21">
        <v>0</v>
      </c>
      <c r="P4246" s="21">
        <v>33.799999999999997</v>
      </c>
      <c r="Q4246" s="25" t="s">
        <v>11642</v>
      </c>
      <c r="R4246" s="1" t="str">
        <f t="shared" si="78"/>
        <v>ST10097</v>
      </c>
      <c r="S4246" t="str">
        <f>VLOOKUP(R4246,Data!$C$2:$D$261,2,0)</f>
        <v>Grand Wood Park</v>
      </c>
      <c r="T4246">
        <f>COUNTIF('Feb 2022'!A:A,D4246)+COUNTIF('Mar 2022'!A:A,D4246)+COUNTIF('Apr 2022'!A:A,D4246)+COUNTIF('May 2022'!A:A,D4246)+COUNTIF('June 2022'!A:A,D4246)+COUNTIF('July 2022'!A:A,D4246)+COUNTIF('Aug 2022'!A:A,D4246)+COUNTIF('Sep 2022'!A:A,D4246)+COUNTIF('Oct 2022'!A:A,D4246)+COUNTIF('Dec 2022'!A:A,D4246)</f>
        <v>1</v>
      </c>
      <c r="U4246" t="str">
        <f>VLOOKUP(Q4246,'Capital Lookup'!A:B,2,FALSE)</f>
        <v>No</v>
      </c>
      <c r="V4246" s="2">
        <f>IFERROR(VLOOKUP(LEFT(F4246,10),'Find Purchase Orders'!B:J,9,FALSE),"")</f>
        <v>44805</v>
      </c>
      <c r="W4246" s="25" t="s">
        <v>7261</v>
      </c>
    </row>
    <row r="4247" spans="1:23" hidden="1">
      <c r="A4247" s="25" t="s">
        <v>7252</v>
      </c>
      <c r="B4247" s="25" t="s">
        <v>11638</v>
      </c>
      <c r="C4247" s="25" t="s">
        <v>7254</v>
      </c>
      <c r="D4247" s="25" t="s">
        <v>6234</v>
      </c>
      <c r="E4247" s="25" t="s">
        <v>11639</v>
      </c>
      <c r="F4247" s="25" t="s">
        <v>16933</v>
      </c>
      <c r="G4247" s="25" t="s">
        <v>16934</v>
      </c>
      <c r="H4247" s="21">
        <v>6829.17</v>
      </c>
      <c r="I4247" s="25" t="s">
        <v>7287</v>
      </c>
      <c r="J4247" s="25" t="s">
        <v>7288</v>
      </c>
      <c r="K4247" s="25" t="s">
        <v>7262</v>
      </c>
      <c r="L4247" s="25" t="s">
        <v>7259</v>
      </c>
      <c r="M4247" s="21">
        <v>6829.17</v>
      </c>
      <c r="N4247" s="21">
        <v>6829.17</v>
      </c>
      <c r="O4247" s="21">
        <v>0</v>
      </c>
      <c r="P4247" s="21">
        <v>785.66</v>
      </c>
      <c r="Q4247" s="25" t="s">
        <v>11642</v>
      </c>
      <c r="R4247" s="1" t="str">
        <f t="shared" si="78"/>
        <v>ST10097</v>
      </c>
      <c r="S4247" t="str">
        <f>VLOOKUP(R4247,Data!$C$2:$D$261,2,0)</f>
        <v>Grand Wood Park</v>
      </c>
      <c r="T4247">
        <f>COUNTIF('Feb 2022'!A:A,D4247)+COUNTIF('Mar 2022'!A:A,D4247)+COUNTIF('Apr 2022'!A:A,D4247)+COUNTIF('May 2022'!A:A,D4247)+COUNTIF('June 2022'!A:A,D4247)+COUNTIF('July 2022'!A:A,D4247)+COUNTIF('Aug 2022'!A:A,D4247)+COUNTIF('Sep 2022'!A:A,D4247)+COUNTIF('Oct 2022'!A:A,D4247)+COUNTIF('Dec 2022'!A:A,D4247)</f>
        <v>1</v>
      </c>
      <c r="U4247" t="str">
        <f>VLOOKUP(Q4247,'Capital Lookup'!A:B,2,FALSE)</f>
        <v>No</v>
      </c>
      <c r="V4247" s="2">
        <f>IFERROR(VLOOKUP(LEFT(F4247,10),'Find Purchase Orders'!B:J,9,FALSE),"")</f>
        <v>44805</v>
      </c>
      <c r="W4247" s="25" t="s">
        <v>7261</v>
      </c>
    </row>
    <row r="4248" spans="1:23" hidden="1">
      <c r="A4248" s="25" t="s">
        <v>7252</v>
      </c>
      <c r="B4248" s="25" t="s">
        <v>11638</v>
      </c>
      <c r="C4248" s="25" t="s">
        <v>7254</v>
      </c>
      <c r="D4248" s="25" t="s">
        <v>6236</v>
      </c>
      <c r="E4248" s="25" t="s">
        <v>11639</v>
      </c>
      <c r="F4248" s="25" t="s">
        <v>16935</v>
      </c>
      <c r="G4248" s="25" t="s">
        <v>6237</v>
      </c>
      <c r="H4248" s="21">
        <v>4496.1099999999997</v>
      </c>
      <c r="I4248" s="25" t="s">
        <v>7287</v>
      </c>
      <c r="J4248" s="25" t="s">
        <v>7288</v>
      </c>
      <c r="K4248" s="25" t="s">
        <v>7262</v>
      </c>
      <c r="L4248" s="25" t="s">
        <v>7259</v>
      </c>
      <c r="M4248" s="21">
        <v>4496.1099999999997</v>
      </c>
      <c r="N4248" s="21">
        <v>4496.1099999999997</v>
      </c>
      <c r="O4248" s="21">
        <v>0</v>
      </c>
      <c r="P4248" s="21">
        <v>517.25</v>
      </c>
      <c r="Q4248" s="25" t="s">
        <v>11642</v>
      </c>
      <c r="R4248" s="1" t="str">
        <f t="shared" ref="R4248:R4255" si="79">CONCATENATE("ST",LEFT(B4248,5))</f>
        <v>ST10097</v>
      </c>
      <c r="S4248" t="str">
        <f>VLOOKUP(R4248,Data!$C$2:$D$261,2,0)</f>
        <v>Grand Wood Park</v>
      </c>
      <c r="T4248">
        <f>COUNTIF('Feb 2022'!A:A,D4248)+COUNTIF('Mar 2022'!A:A,D4248)+COUNTIF('Apr 2022'!A:A,D4248)+COUNTIF('May 2022'!A:A,D4248)+COUNTIF('June 2022'!A:A,D4248)+COUNTIF('July 2022'!A:A,D4248)+COUNTIF('Aug 2022'!A:A,D4248)+COUNTIF('Sep 2022'!A:A,D4248)+COUNTIF('Oct 2022'!A:A,D4248)+COUNTIF('Dec 2022'!A:A,D4248)</f>
        <v>1</v>
      </c>
      <c r="U4248" t="str">
        <f>VLOOKUP(Q4248,'Capital Lookup'!A:B,2,FALSE)</f>
        <v>No</v>
      </c>
      <c r="V4248" s="2">
        <f>IFERROR(VLOOKUP(LEFT(F4248,10),'Find Purchase Orders'!B:J,9,FALSE),"")</f>
        <v>44805</v>
      </c>
      <c r="W4248" s="25" t="s">
        <v>7261</v>
      </c>
    </row>
    <row r="4249" spans="1:23" hidden="1">
      <c r="A4249" s="25" t="s">
        <v>7261</v>
      </c>
      <c r="B4249" s="25" t="s">
        <v>7643</v>
      </c>
      <c r="C4249" s="25" t="s">
        <v>7282</v>
      </c>
      <c r="D4249" s="25" t="s">
        <v>6270</v>
      </c>
      <c r="E4249" s="25" t="s">
        <v>8533</v>
      </c>
      <c r="F4249" s="25" t="s">
        <v>16936</v>
      </c>
      <c r="G4249" s="25" t="s">
        <v>6271</v>
      </c>
      <c r="H4249" s="21">
        <v>1665.62</v>
      </c>
      <c r="I4249" s="25" t="s">
        <v>7287</v>
      </c>
      <c r="J4249" s="25" t="s">
        <v>7288</v>
      </c>
      <c r="K4249" s="25" t="s">
        <v>7289</v>
      </c>
      <c r="L4249" s="25" t="s">
        <v>7259</v>
      </c>
      <c r="M4249" s="21">
        <v>1665.62</v>
      </c>
      <c r="N4249" s="22">
        <v>0</v>
      </c>
      <c r="O4249" s="21">
        <v>1665.62</v>
      </c>
      <c r="P4249" s="21">
        <v>191.62</v>
      </c>
      <c r="Q4249" s="25" t="s">
        <v>10857</v>
      </c>
      <c r="R4249" s="1" t="str">
        <f t="shared" si="79"/>
        <v>ST10020</v>
      </c>
      <c r="S4249" t="str">
        <f>VLOOKUP(R4249,Data!$C$2:$D$261,2,0)</f>
        <v>Kingsway</v>
      </c>
      <c r="T4249">
        <f>COUNTIF('Feb 2022'!A:A,D4249)+COUNTIF('Mar 2022'!A:A,D4249)+COUNTIF('Apr 2022'!A:A,D4249)+COUNTIF('May 2022'!A:A,D4249)+COUNTIF('June 2022'!A:A,D4249)+COUNTIF('July 2022'!A:A,D4249)+COUNTIF('Aug 2022'!A:A,D4249)+COUNTIF('Sep 2022'!A:A,D4249)+COUNTIF('Oct 2022'!A:A,D4249)+COUNTIF('Dec 2022'!A:A,D4249)</f>
        <v>1</v>
      </c>
      <c r="U4249" t="str">
        <f>VLOOKUP(Q4249,'Capital Lookup'!A:B,2,FALSE)</f>
        <v>No</v>
      </c>
      <c r="V4249" s="2">
        <f>IFERROR(VLOOKUP(LEFT(F4249,10),'Find Purchase Orders'!B:J,9,FALSE),"")</f>
        <v>44805</v>
      </c>
      <c r="W4249" s="25" t="s">
        <v>7261</v>
      </c>
    </row>
    <row r="4250" spans="1:23" hidden="1">
      <c r="A4250" s="25" t="s">
        <v>7425</v>
      </c>
      <c r="B4250" s="25" t="s">
        <v>9315</v>
      </c>
      <c r="C4250" s="25" t="s">
        <v>7271</v>
      </c>
      <c r="D4250" s="25" t="s">
        <v>5944</v>
      </c>
      <c r="E4250" s="25" t="s">
        <v>14048</v>
      </c>
      <c r="F4250" s="25" t="s">
        <v>16937</v>
      </c>
      <c r="G4250" s="25" t="s">
        <v>16938</v>
      </c>
      <c r="H4250" s="21">
        <v>1271.24</v>
      </c>
      <c r="I4250" s="25" t="s">
        <v>7296</v>
      </c>
      <c r="J4250" s="25" t="s">
        <v>7288</v>
      </c>
      <c r="K4250" s="25" t="s">
        <v>7579</v>
      </c>
      <c r="L4250" s="25" t="s">
        <v>8156</v>
      </c>
      <c r="M4250" s="21">
        <v>1271.24</v>
      </c>
      <c r="N4250" s="21">
        <v>1271.24</v>
      </c>
      <c r="O4250" s="21">
        <v>0</v>
      </c>
      <c r="P4250" s="21">
        <v>1271.24</v>
      </c>
      <c r="Q4250" s="25" t="s">
        <v>16939</v>
      </c>
      <c r="R4250" s="1" t="str">
        <f t="shared" si="79"/>
        <v>ST10147</v>
      </c>
      <c r="S4250" t="str">
        <f>VLOOKUP(R4250,Data!$C$2:$D$261,2,0)</f>
        <v>Garden City Manor</v>
      </c>
      <c r="T4250">
        <f>COUNTIF('Feb 2022'!A:A,D4250)+COUNTIF('Mar 2022'!A:A,D4250)+COUNTIF('Apr 2022'!A:A,D4250)+COUNTIF('May 2022'!A:A,D4250)+COUNTIF('June 2022'!A:A,D4250)+COUNTIF('July 2022'!A:A,D4250)+COUNTIF('Aug 2022'!A:A,D4250)+COUNTIF('Sep 2022'!A:A,D4250)+COUNTIF('Oct 2022'!A:A,D4250)+COUNTIF('Dec 2022'!A:A,D4250)</f>
        <v>1</v>
      </c>
      <c r="U4250" t="str">
        <f>VLOOKUP(Q4250,'Capital Lookup'!A:B,2,FALSE)</f>
        <v>No</v>
      </c>
      <c r="V4250" s="2">
        <f>IFERROR(VLOOKUP(LEFT(F4250,10),'Find Purchase Orders'!B:J,9,FALSE),"")</f>
        <v>44799</v>
      </c>
      <c r="W4250" s="25" t="s">
        <v>7261</v>
      </c>
    </row>
    <row r="4251" spans="1:23" hidden="1">
      <c r="A4251" s="25" t="s">
        <v>8607</v>
      </c>
      <c r="B4251" s="25" t="s">
        <v>10744</v>
      </c>
      <c r="C4251" s="25"/>
      <c r="D4251" s="25" t="s">
        <v>6272</v>
      </c>
      <c r="E4251" s="25" t="s">
        <v>10398</v>
      </c>
      <c r="F4251" s="25" t="s">
        <v>16940</v>
      </c>
      <c r="G4251" s="25" t="s">
        <v>6273</v>
      </c>
      <c r="H4251" s="21">
        <v>11582.5</v>
      </c>
      <c r="I4251" s="25" t="s">
        <v>7287</v>
      </c>
      <c r="J4251" s="25" t="s">
        <v>11313</v>
      </c>
      <c r="K4251" s="25" t="s">
        <v>10399</v>
      </c>
      <c r="L4251" s="25" t="s">
        <v>15365</v>
      </c>
      <c r="M4251" s="21">
        <v>11582.5</v>
      </c>
      <c r="N4251" s="22">
        <v>0</v>
      </c>
      <c r="O4251" s="21">
        <v>11582.5</v>
      </c>
      <c r="P4251" s="21">
        <v>1332.5</v>
      </c>
      <c r="Q4251" s="25" t="s">
        <v>16941</v>
      </c>
      <c r="R4251" s="1" t="str">
        <f t="shared" si="79"/>
        <v>ST10397</v>
      </c>
      <c r="S4251" t="e">
        <f>VLOOKUP(R4251,Data!$C$2:$D$261,2,0)</f>
        <v>#N/A</v>
      </c>
      <c r="T4251">
        <f>COUNTIF('Feb 2022'!A:A,D4251)+COUNTIF('Mar 2022'!A:A,D4251)+COUNTIF('Apr 2022'!A:A,D4251)+COUNTIF('May 2022'!A:A,D4251)+COUNTIF('June 2022'!A:A,D4251)+COUNTIF('July 2022'!A:A,D4251)+COUNTIF('Aug 2022'!A:A,D4251)+COUNTIF('Sep 2022'!A:A,D4251)+COUNTIF('Oct 2022'!A:A,D4251)+COUNTIF('Dec 2022'!A:A,D4251)</f>
        <v>1</v>
      </c>
      <c r="U4251" t="str">
        <f>VLOOKUP(Q4251,'Capital Lookup'!A:B,2,FALSE)</f>
        <v>No</v>
      </c>
      <c r="V4251" s="2">
        <f>IFERROR(VLOOKUP(LEFT(F4251,10),'Find Purchase Orders'!B:J,9,FALSE),"")</f>
        <v>44820</v>
      </c>
      <c r="W4251" s="25" t="s">
        <v>7261</v>
      </c>
    </row>
    <row r="4252" spans="1:23" hidden="1">
      <c r="A4252" s="25" t="s">
        <v>7261</v>
      </c>
      <c r="B4252" s="25" t="s">
        <v>8227</v>
      </c>
      <c r="C4252" s="25" t="s">
        <v>7264</v>
      </c>
      <c r="D4252" s="25" t="s">
        <v>6138</v>
      </c>
      <c r="E4252" s="25" t="s">
        <v>10398</v>
      </c>
      <c r="F4252" s="25" t="s">
        <v>16942</v>
      </c>
      <c r="G4252" s="25" t="s">
        <v>6139</v>
      </c>
      <c r="H4252" s="21">
        <v>6203.7</v>
      </c>
      <c r="I4252" s="25" t="s">
        <v>7287</v>
      </c>
      <c r="J4252" s="25" t="s">
        <v>7288</v>
      </c>
      <c r="K4252" s="25" t="s">
        <v>10399</v>
      </c>
      <c r="L4252" s="25" t="s">
        <v>15365</v>
      </c>
      <c r="M4252" s="21">
        <v>6203.7</v>
      </c>
      <c r="N4252" s="22">
        <v>0</v>
      </c>
      <c r="O4252" s="21">
        <v>6203.7</v>
      </c>
      <c r="P4252" s="21">
        <v>713.7</v>
      </c>
      <c r="Q4252" s="25" t="s">
        <v>16943</v>
      </c>
      <c r="R4252" s="1" t="str">
        <f t="shared" si="79"/>
        <v>ST10026</v>
      </c>
      <c r="S4252" t="str">
        <f>VLOOKUP(R4252,Data!$C$2:$D$261,2,0)</f>
        <v>Donway Place</v>
      </c>
      <c r="T4252">
        <f>COUNTIF('Feb 2022'!A:A,D4252)+COUNTIF('Mar 2022'!A:A,D4252)+COUNTIF('Apr 2022'!A:A,D4252)+COUNTIF('May 2022'!A:A,D4252)+COUNTIF('June 2022'!A:A,D4252)+COUNTIF('July 2022'!A:A,D4252)+COUNTIF('Aug 2022'!A:A,D4252)+COUNTIF('Sep 2022'!A:A,D4252)+COUNTIF('Oct 2022'!A:A,D4252)+COUNTIF('Dec 2022'!A:A,D4252)</f>
        <v>1</v>
      </c>
      <c r="U4252" t="str">
        <f>VLOOKUP(Q4252,'Capital Lookup'!A:B,2,FALSE)</f>
        <v>No</v>
      </c>
      <c r="V4252" s="2">
        <f>IFERROR(VLOOKUP(LEFT(F4252,10),'Find Purchase Orders'!B:J,9,FALSE),"")</f>
        <v>44818</v>
      </c>
      <c r="W4252" s="25" t="s">
        <v>7261</v>
      </c>
    </row>
    <row r="4253" spans="1:23" hidden="1">
      <c r="A4253" s="25" t="s">
        <v>7261</v>
      </c>
      <c r="B4253" s="25" t="s">
        <v>7281</v>
      </c>
      <c r="C4253" s="25" t="s">
        <v>7282</v>
      </c>
      <c r="D4253" s="25" t="s">
        <v>16944</v>
      </c>
      <c r="E4253" s="25" t="s">
        <v>10398</v>
      </c>
      <c r="F4253" s="25" t="s">
        <v>16945</v>
      </c>
      <c r="G4253" s="25" t="s">
        <v>16946</v>
      </c>
      <c r="H4253" s="21">
        <v>16867.509999999998</v>
      </c>
      <c r="I4253" s="25" t="s">
        <v>7287</v>
      </c>
      <c r="J4253" s="25" t="s">
        <v>7288</v>
      </c>
      <c r="K4253" s="25" t="s">
        <v>10399</v>
      </c>
      <c r="L4253" s="25" t="s">
        <v>15365</v>
      </c>
      <c r="M4253" s="21">
        <v>16867.509999999998</v>
      </c>
      <c r="N4253" s="22">
        <v>0</v>
      </c>
      <c r="O4253" s="21">
        <v>16867.509999999998</v>
      </c>
      <c r="P4253" s="21">
        <v>1940.51</v>
      </c>
      <c r="Q4253" s="25" t="s">
        <v>15562</v>
      </c>
      <c r="R4253" s="1" t="str">
        <f t="shared" si="79"/>
        <v>ST10014</v>
      </c>
      <c r="S4253" t="str">
        <f>VLOOKUP(R4253,Data!$C$2:$D$261,2,0)</f>
        <v>Bradgate Arms</v>
      </c>
      <c r="T4253">
        <f>COUNTIF('Feb 2022'!A:A,D4253)+COUNTIF('Mar 2022'!A:A,D4253)+COUNTIF('Apr 2022'!A:A,D4253)+COUNTIF('May 2022'!A:A,D4253)+COUNTIF('June 2022'!A:A,D4253)+COUNTIF('July 2022'!A:A,D4253)+COUNTIF('Aug 2022'!A:A,D4253)+COUNTIF('Sep 2022'!A:A,D4253)+COUNTIF('Oct 2022'!A:A,D4253)+COUNTIF('Dec 2022'!A:A,D4253)</f>
        <v>0</v>
      </c>
      <c r="U4253" t="str">
        <f>VLOOKUP(Q4253,'Capital Lookup'!A:B,2,FALSE)</f>
        <v>Yes</v>
      </c>
      <c r="V4253" s="2">
        <f>IFERROR(VLOOKUP(LEFT(F4253,10),'Find Purchase Orders'!B:J,9,FALSE),"")</f>
        <v>44818</v>
      </c>
      <c r="W4253" s="25" t="s">
        <v>7261</v>
      </c>
    </row>
    <row r="4254" spans="1:23" hidden="1">
      <c r="A4254" s="25" t="s">
        <v>7269</v>
      </c>
      <c r="B4254" s="25" t="s">
        <v>7615</v>
      </c>
      <c r="C4254" s="25"/>
      <c r="D4254" s="25" t="s">
        <v>16947</v>
      </c>
      <c r="E4254" s="25" t="s">
        <v>10398</v>
      </c>
      <c r="H4254" s="21">
        <v>117995.28</v>
      </c>
      <c r="I4254" s="25" t="s">
        <v>7257</v>
      </c>
      <c r="K4254" s="25" t="s">
        <v>15670</v>
      </c>
      <c r="L4254" s="25" t="s">
        <v>10595</v>
      </c>
      <c r="M4254" s="22">
        <v>0</v>
      </c>
      <c r="N4254" s="22">
        <v>0</v>
      </c>
      <c r="O4254" s="21">
        <v>0</v>
      </c>
      <c r="P4254" s="21">
        <v>13574.68</v>
      </c>
      <c r="Q4254" s="25" t="s">
        <v>16948</v>
      </c>
      <c r="R4254" s="1" t="str">
        <f t="shared" si="79"/>
        <v>ST10334</v>
      </c>
      <c r="S4254" t="str">
        <f>VLOOKUP(R4254,Data!$C$2:$D$261,2,0)</f>
        <v>Humber Valley Terrace</v>
      </c>
      <c r="T4254">
        <f>COUNTIF('Feb 2022'!A:A,D4254)+COUNTIF('Mar 2022'!A:A,D4254)+COUNTIF('Apr 2022'!A:A,D4254)+COUNTIF('May 2022'!A:A,D4254)+COUNTIF('June 2022'!A:A,D4254)+COUNTIF('July 2022'!A:A,D4254)+COUNTIF('Aug 2022'!A:A,D4254)+COUNTIF('Sep 2022'!A:A,D4254)+COUNTIF('Oct 2022'!A:A,D4254)+COUNTIF('Dec 2022'!A:A,D4254)</f>
        <v>0</v>
      </c>
      <c r="U4254" t="str">
        <f>VLOOKUP(Q4254,'Capital Lookup'!A:B,2,FALSE)</f>
        <v>No</v>
      </c>
      <c r="V4254" s="2" t="str">
        <f>IFERROR(VLOOKUP(LEFT(F4254,10),'Find Purchase Orders'!B:J,9,FALSE),"")</f>
        <v/>
      </c>
      <c r="W4254" s="25" t="s">
        <v>7261</v>
      </c>
    </row>
    <row r="4255" spans="1:23" hidden="1">
      <c r="A4255" s="25" t="s">
        <v>10120</v>
      </c>
      <c r="B4255" s="25" t="s">
        <v>7709</v>
      </c>
      <c r="C4255" s="25"/>
      <c r="D4255" s="25" t="s">
        <v>16949</v>
      </c>
      <c r="E4255" s="25" t="s">
        <v>10122</v>
      </c>
      <c r="F4255" s="25" t="s">
        <v>16950</v>
      </c>
      <c r="G4255" s="25" t="s">
        <v>16951</v>
      </c>
      <c r="H4255" s="21">
        <v>3750</v>
      </c>
      <c r="I4255" s="25" t="s">
        <v>7296</v>
      </c>
      <c r="J4255" s="25" t="s">
        <v>7288</v>
      </c>
      <c r="K4255" s="25" t="s">
        <v>8592</v>
      </c>
      <c r="L4255" s="25" t="s">
        <v>10125</v>
      </c>
      <c r="M4255" s="21">
        <v>3750</v>
      </c>
      <c r="N4255" s="21">
        <v>3650</v>
      </c>
      <c r="O4255" s="21">
        <v>100</v>
      </c>
      <c r="P4255" s="21">
        <v>3750</v>
      </c>
      <c r="Q4255" s="25" t="s">
        <v>10126</v>
      </c>
      <c r="R4255" s="1" t="str">
        <f t="shared" si="79"/>
        <v>ST10335</v>
      </c>
      <c r="S4255" t="str">
        <f>VLOOKUP(R4255,Data!$C$2:$D$261,2,0)</f>
        <v>Stoneridge Manor</v>
      </c>
      <c r="T4255">
        <f>COUNTIF('Feb 2022'!A:A,D4255)+COUNTIF('Mar 2022'!A:A,D4255)+COUNTIF('Apr 2022'!A:A,D4255)+COUNTIF('May 2022'!A:A,D4255)+COUNTIF('June 2022'!A:A,D4255)+COUNTIF('July 2022'!A:A,D4255)+COUNTIF('Aug 2022'!A:A,D4255)+COUNTIF('Sep 2022'!A:A,D4255)+COUNTIF('Oct 2022'!A:A,D4255)+COUNTIF('Dec 2022'!A:A,D4255)</f>
        <v>0</v>
      </c>
      <c r="U4255" t="str">
        <f>VLOOKUP(Q4255,'Capital Lookup'!A:B,2,FALSE)</f>
        <v>Yes</v>
      </c>
      <c r="V4255" s="2">
        <f>IFERROR(VLOOKUP(LEFT(F4255,10),'Find Purchase Orders'!B:J,9,FALSE),"")</f>
        <v>44799</v>
      </c>
      <c r="W4255" s="25" t="s">
        <v>7261</v>
      </c>
    </row>
    <row r="4256" spans="1:23" hidden="1">
      <c r="A4256" s="25" t="s">
        <v>7261</v>
      </c>
      <c r="B4256" s="25" t="s">
        <v>7479</v>
      </c>
      <c r="C4256" s="25" t="s">
        <v>7264</v>
      </c>
      <c r="D4256" s="25" t="s">
        <v>16952</v>
      </c>
      <c r="E4256" s="25" t="s">
        <v>10329</v>
      </c>
      <c r="F4256" s="25" t="s">
        <v>16953</v>
      </c>
      <c r="G4256" s="25" t="s">
        <v>16954</v>
      </c>
      <c r="H4256" s="21">
        <v>4769.7299999999996</v>
      </c>
      <c r="I4256" s="25" t="s">
        <v>7296</v>
      </c>
      <c r="J4256" s="25" t="s">
        <v>7288</v>
      </c>
      <c r="K4256" s="25" t="s">
        <v>8175</v>
      </c>
      <c r="L4256" s="25" t="s">
        <v>10332</v>
      </c>
      <c r="M4256" s="21">
        <v>4769.7299999999996</v>
      </c>
      <c r="N4256" s="21">
        <v>4769.7299999999996</v>
      </c>
      <c r="O4256" s="21">
        <v>0</v>
      </c>
      <c r="P4256" s="21">
        <v>4769.7299999999996</v>
      </c>
      <c r="Q4256" s="25" t="s">
        <v>10333</v>
      </c>
      <c r="R4256" s="1" t="str">
        <f t="shared" ref="R4256:R4319" si="80">CONCATENATE("ST",LEFT(B4256,5))</f>
        <v>ST10027</v>
      </c>
      <c r="S4256" t="str">
        <f>VLOOKUP(R4256,Data!$C$2:$D$261,2,0)</f>
        <v>Glynnwood</v>
      </c>
      <c r="T4256">
        <f>COUNTIF('Feb 2022'!A:A,D4256)+COUNTIF('Mar 2022'!A:A,D4256)+COUNTIF('Apr 2022'!A:A,D4256)+COUNTIF('May 2022'!A:A,D4256)+COUNTIF('June 2022'!A:A,D4256)+COUNTIF('July 2022'!A:A,D4256)+COUNTIF('Aug 2022'!A:A,D4256)+COUNTIF('Sep 2022'!A:A,D4256)+COUNTIF('Oct 2022'!A:A,D4256)+COUNTIF('Dec 2022'!A:A,D4256)</f>
        <v>0</v>
      </c>
      <c r="U4256" t="str">
        <f>VLOOKUP(Q4256,'Capital Lookup'!A:B,2,FALSE)</f>
        <v>Yes</v>
      </c>
      <c r="V4256" s="2">
        <f>IFERROR(VLOOKUP(LEFT(F4256,10),'Find Purchase Orders'!B:J,9,FALSE),"")</f>
        <v>44802</v>
      </c>
      <c r="W4256" s="25" t="s">
        <v>7261</v>
      </c>
    </row>
    <row r="4257" spans="1:23" hidden="1">
      <c r="A4257" s="25" t="s">
        <v>7261</v>
      </c>
      <c r="B4257" s="25" t="s">
        <v>7752</v>
      </c>
      <c r="C4257" s="25" t="s">
        <v>7277</v>
      </c>
      <c r="D4257" s="25" t="s">
        <v>7094</v>
      </c>
      <c r="E4257" s="25" t="s">
        <v>8188</v>
      </c>
      <c r="F4257" s="25" t="s">
        <v>16955</v>
      </c>
      <c r="G4257" s="25" t="s">
        <v>16956</v>
      </c>
      <c r="H4257" s="21">
        <v>4264.76</v>
      </c>
      <c r="I4257" s="25" t="s">
        <v>7296</v>
      </c>
      <c r="J4257" s="25" t="s">
        <v>7288</v>
      </c>
      <c r="K4257" s="25" t="s">
        <v>7262</v>
      </c>
      <c r="L4257" s="25" t="s">
        <v>7259</v>
      </c>
      <c r="M4257" s="21">
        <v>4264.76</v>
      </c>
      <c r="N4257" s="21">
        <v>4264.76</v>
      </c>
      <c r="O4257" s="21">
        <v>0</v>
      </c>
      <c r="P4257" s="21">
        <v>4264.76</v>
      </c>
      <c r="Q4257" s="25" t="s">
        <v>8191</v>
      </c>
      <c r="R4257" s="1" t="str">
        <f t="shared" si="80"/>
        <v>ST10065</v>
      </c>
      <c r="S4257" t="str">
        <f>VLOOKUP(R4257,Data!$C$2:$D$261,2,0)</f>
        <v>Evergreen</v>
      </c>
      <c r="T4257">
        <f>COUNTIF('Feb 2022'!A:A,D4257)+COUNTIF('Mar 2022'!A:A,D4257)+COUNTIF('Apr 2022'!A:A,D4257)+COUNTIF('May 2022'!A:A,D4257)+COUNTIF('June 2022'!A:A,D4257)+COUNTIF('July 2022'!A:A,D4257)+COUNTIF('Aug 2022'!A:A,D4257)+COUNTIF('Sep 2022'!A:A,D4257)+COUNTIF('Oct 2022'!A:A,D4257)+COUNTIF('Dec 2022'!A:A,D4257)</f>
        <v>1</v>
      </c>
      <c r="U4257" t="str">
        <f>VLOOKUP(Q4257,'Capital Lookup'!A:B,2,FALSE)</f>
        <v>No</v>
      </c>
      <c r="V4257" s="2">
        <f>IFERROR(VLOOKUP(LEFT(F4257,10),'Find Purchase Orders'!B:J,9,FALSE),"")</f>
        <v>44887</v>
      </c>
      <c r="W4257" s="25" t="s">
        <v>7261</v>
      </c>
    </row>
    <row r="4258" spans="1:23" hidden="1">
      <c r="A4258" s="25" t="s">
        <v>7261</v>
      </c>
      <c r="B4258" s="25" t="s">
        <v>7752</v>
      </c>
      <c r="C4258" s="25" t="s">
        <v>7277</v>
      </c>
      <c r="D4258" s="25" t="s">
        <v>6242</v>
      </c>
      <c r="E4258" s="25" t="s">
        <v>8188</v>
      </c>
      <c r="F4258" s="25" t="s">
        <v>16957</v>
      </c>
      <c r="G4258" s="25" t="s">
        <v>6243</v>
      </c>
      <c r="H4258" s="21">
        <v>4264.76</v>
      </c>
      <c r="I4258" s="25" t="s">
        <v>7296</v>
      </c>
      <c r="J4258" s="25" t="s">
        <v>7288</v>
      </c>
      <c r="K4258" s="25" t="s">
        <v>7262</v>
      </c>
      <c r="L4258" s="25" t="s">
        <v>7259</v>
      </c>
      <c r="M4258" s="21">
        <v>4264.76</v>
      </c>
      <c r="N4258" s="22">
        <v>0</v>
      </c>
      <c r="O4258" s="21">
        <v>4264.76</v>
      </c>
      <c r="P4258" s="21">
        <v>4264.76</v>
      </c>
      <c r="Q4258" s="25" t="s">
        <v>8191</v>
      </c>
      <c r="R4258" s="1" t="str">
        <f t="shared" si="80"/>
        <v>ST10065</v>
      </c>
      <c r="S4258" t="str">
        <f>VLOOKUP(R4258,Data!$C$2:$D$261,2,0)</f>
        <v>Evergreen</v>
      </c>
      <c r="T4258">
        <f>COUNTIF('Feb 2022'!A:A,D4258)+COUNTIF('Mar 2022'!A:A,D4258)+COUNTIF('Apr 2022'!A:A,D4258)+COUNTIF('May 2022'!A:A,D4258)+COUNTIF('June 2022'!A:A,D4258)+COUNTIF('July 2022'!A:A,D4258)+COUNTIF('Aug 2022'!A:A,D4258)+COUNTIF('Sep 2022'!A:A,D4258)+COUNTIF('Oct 2022'!A:A,D4258)+COUNTIF('Dec 2022'!A:A,D4258)</f>
        <v>1</v>
      </c>
      <c r="U4258" t="str">
        <f>VLOOKUP(Q4258,'Capital Lookup'!A:B,2,FALSE)</f>
        <v>No</v>
      </c>
      <c r="V4258" s="2">
        <f>IFERROR(VLOOKUP(LEFT(F4258,10),'Find Purchase Orders'!B:J,9,FALSE),"")</f>
        <v>44817</v>
      </c>
      <c r="W4258" s="25" t="s">
        <v>7261</v>
      </c>
    </row>
    <row r="4259" spans="1:23" hidden="1">
      <c r="A4259" s="25" t="s">
        <v>7261</v>
      </c>
      <c r="B4259" s="25" t="s">
        <v>7752</v>
      </c>
      <c r="C4259" s="25" t="s">
        <v>7277</v>
      </c>
      <c r="D4259" s="25" t="s">
        <v>16958</v>
      </c>
      <c r="E4259" s="25" t="s">
        <v>8188</v>
      </c>
      <c r="H4259" s="21">
        <v>525</v>
      </c>
      <c r="I4259" s="25" t="s">
        <v>7257</v>
      </c>
      <c r="K4259" s="25" t="s">
        <v>7258</v>
      </c>
      <c r="L4259" s="25" t="s">
        <v>7259</v>
      </c>
      <c r="M4259" s="22">
        <v>0</v>
      </c>
      <c r="N4259" s="22">
        <v>0</v>
      </c>
      <c r="O4259" s="21">
        <v>0</v>
      </c>
      <c r="P4259" s="21">
        <v>25</v>
      </c>
      <c r="Q4259" s="25" t="s">
        <v>8191</v>
      </c>
      <c r="R4259" s="1" t="str">
        <f t="shared" si="80"/>
        <v>ST10065</v>
      </c>
      <c r="S4259" t="str">
        <f>VLOOKUP(R4259,Data!$C$2:$D$261,2,0)</f>
        <v>Evergreen</v>
      </c>
      <c r="T4259">
        <f>COUNTIF('Feb 2022'!A:A,D4259)+COUNTIF('Mar 2022'!A:A,D4259)+COUNTIF('Apr 2022'!A:A,D4259)+COUNTIF('May 2022'!A:A,D4259)+COUNTIF('June 2022'!A:A,D4259)+COUNTIF('July 2022'!A:A,D4259)+COUNTIF('Aug 2022'!A:A,D4259)+COUNTIF('Sep 2022'!A:A,D4259)+COUNTIF('Oct 2022'!A:A,D4259)+COUNTIF('Dec 2022'!A:A,D4259)</f>
        <v>0</v>
      </c>
      <c r="U4259" t="str">
        <f>VLOOKUP(Q4259,'Capital Lookup'!A:B,2,FALSE)</f>
        <v>No</v>
      </c>
      <c r="V4259" s="2" t="str">
        <f>IFERROR(VLOOKUP(LEFT(F4259,10),'Find Purchase Orders'!B:J,9,FALSE),"")</f>
        <v/>
      </c>
      <c r="W4259" s="25" t="s">
        <v>7261</v>
      </c>
    </row>
    <row r="4260" spans="1:23" hidden="1">
      <c r="A4260" s="25" t="s">
        <v>7261</v>
      </c>
      <c r="B4260" s="25" t="s">
        <v>7752</v>
      </c>
      <c r="C4260" s="25" t="s">
        <v>7277</v>
      </c>
      <c r="D4260" s="25" t="s">
        <v>16958</v>
      </c>
      <c r="E4260" s="25" t="s">
        <v>8188</v>
      </c>
      <c r="H4260" s="21">
        <v>271.68</v>
      </c>
      <c r="I4260" s="25" t="s">
        <v>7257</v>
      </c>
      <c r="K4260" s="25" t="s">
        <v>7258</v>
      </c>
      <c r="L4260" s="25" t="s">
        <v>7259</v>
      </c>
      <c r="M4260" s="22">
        <v>0</v>
      </c>
      <c r="N4260" s="22">
        <v>0</v>
      </c>
      <c r="O4260" s="21">
        <v>0</v>
      </c>
      <c r="P4260" s="21">
        <v>12.94</v>
      </c>
      <c r="Q4260" s="25" t="s">
        <v>8191</v>
      </c>
      <c r="R4260" s="1" t="str">
        <f t="shared" si="80"/>
        <v>ST10065</v>
      </c>
      <c r="S4260" t="str">
        <f>VLOOKUP(R4260,Data!$C$2:$D$261,2,0)</f>
        <v>Evergreen</v>
      </c>
      <c r="T4260">
        <f>COUNTIF('Feb 2022'!A:A,D4260)+COUNTIF('Mar 2022'!A:A,D4260)+COUNTIF('Apr 2022'!A:A,D4260)+COUNTIF('May 2022'!A:A,D4260)+COUNTIF('June 2022'!A:A,D4260)+COUNTIF('July 2022'!A:A,D4260)+COUNTIF('Aug 2022'!A:A,D4260)+COUNTIF('Sep 2022'!A:A,D4260)+COUNTIF('Oct 2022'!A:A,D4260)+COUNTIF('Dec 2022'!A:A,D4260)</f>
        <v>0</v>
      </c>
      <c r="U4260" t="str">
        <f>VLOOKUP(Q4260,'Capital Lookup'!A:B,2,FALSE)</f>
        <v>No</v>
      </c>
      <c r="V4260" s="2" t="str">
        <f>IFERROR(VLOOKUP(LEFT(F4260,10),'Find Purchase Orders'!B:J,9,FALSE),"")</f>
        <v/>
      </c>
      <c r="W4260" s="25" t="s">
        <v>7261</v>
      </c>
    </row>
    <row r="4261" spans="1:23" hidden="1">
      <c r="A4261" s="25" t="s">
        <v>7261</v>
      </c>
      <c r="B4261" s="25" t="s">
        <v>7752</v>
      </c>
      <c r="C4261" s="25" t="s">
        <v>7277</v>
      </c>
      <c r="D4261" s="25" t="s">
        <v>16958</v>
      </c>
      <c r="E4261" s="25" t="s">
        <v>8188</v>
      </c>
      <c r="H4261" s="21">
        <v>5421.02</v>
      </c>
      <c r="I4261" s="25" t="s">
        <v>7257</v>
      </c>
      <c r="K4261" s="25" t="s">
        <v>7262</v>
      </c>
      <c r="L4261" s="25" t="s">
        <v>7259</v>
      </c>
      <c r="M4261" s="22">
        <v>0</v>
      </c>
      <c r="N4261" s="22">
        <v>0</v>
      </c>
      <c r="O4261" s="21">
        <v>0</v>
      </c>
      <c r="P4261" s="21">
        <v>258.14</v>
      </c>
      <c r="Q4261" s="25" t="s">
        <v>8191</v>
      </c>
      <c r="R4261" s="1" t="str">
        <f t="shared" si="80"/>
        <v>ST10065</v>
      </c>
      <c r="S4261" t="str">
        <f>VLOOKUP(R4261,Data!$C$2:$D$261,2,0)</f>
        <v>Evergreen</v>
      </c>
      <c r="T4261">
        <f>COUNTIF('Feb 2022'!A:A,D4261)+COUNTIF('Mar 2022'!A:A,D4261)+COUNTIF('Apr 2022'!A:A,D4261)+COUNTIF('May 2022'!A:A,D4261)+COUNTIF('June 2022'!A:A,D4261)+COUNTIF('July 2022'!A:A,D4261)+COUNTIF('Aug 2022'!A:A,D4261)+COUNTIF('Sep 2022'!A:A,D4261)+COUNTIF('Oct 2022'!A:A,D4261)+COUNTIF('Dec 2022'!A:A,D4261)</f>
        <v>0</v>
      </c>
      <c r="U4261" t="str">
        <f>VLOOKUP(Q4261,'Capital Lookup'!A:B,2,FALSE)</f>
        <v>No</v>
      </c>
      <c r="V4261" s="2" t="str">
        <f>IFERROR(VLOOKUP(LEFT(F4261,10),'Find Purchase Orders'!B:J,9,FALSE),"")</f>
        <v/>
      </c>
      <c r="W4261" s="25" t="s">
        <v>7261</v>
      </c>
    </row>
    <row r="4262" spans="1:23" hidden="1">
      <c r="A4262" s="25" t="s">
        <v>7261</v>
      </c>
      <c r="B4262" s="25" t="s">
        <v>7752</v>
      </c>
      <c r="C4262" s="25" t="s">
        <v>7277</v>
      </c>
      <c r="D4262" s="25" t="s">
        <v>7095</v>
      </c>
      <c r="E4262" s="25" t="s">
        <v>8188</v>
      </c>
      <c r="F4262" s="25" t="s">
        <v>16959</v>
      </c>
      <c r="G4262" s="25" t="s">
        <v>16960</v>
      </c>
      <c r="H4262" s="21">
        <v>525</v>
      </c>
      <c r="I4262" s="25" t="s">
        <v>7296</v>
      </c>
      <c r="J4262" s="25" t="s">
        <v>7288</v>
      </c>
      <c r="K4262" s="25" t="s">
        <v>7258</v>
      </c>
      <c r="L4262" s="25" t="s">
        <v>7259</v>
      </c>
      <c r="M4262" s="21">
        <v>525</v>
      </c>
      <c r="N4262" s="22">
        <v>0</v>
      </c>
      <c r="O4262" s="21">
        <v>525</v>
      </c>
      <c r="P4262" s="21">
        <v>525</v>
      </c>
      <c r="Q4262" s="25" t="s">
        <v>8191</v>
      </c>
      <c r="R4262" s="1" t="str">
        <f t="shared" si="80"/>
        <v>ST10065</v>
      </c>
      <c r="S4262" t="str">
        <f>VLOOKUP(R4262,Data!$C$2:$D$261,2,0)</f>
        <v>Evergreen</v>
      </c>
      <c r="T4262">
        <f>COUNTIF('Feb 2022'!A:A,D4262)+COUNTIF('Mar 2022'!A:A,D4262)+COUNTIF('Apr 2022'!A:A,D4262)+COUNTIF('May 2022'!A:A,D4262)+COUNTIF('June 2022'!A:A,D4262)+COUNTIF('July 2022'!A:A,D4262)+COUNTIF('Aug 2022'!A:A,D4262)+COUNTIF('Sep 2022'!A:A,D4262)+COUNTIF('Oct 2022'!A:A,D4262)+COUNTIF('Dec 2022'!A:A,D4262)</f>
        <v>1</v>
      </c>
      <c r="U4262" t="str">
        <f>VLOOKUP(Q4262,'Capital Lookup'!A:B,2,FALSE)</f>
        <v>No</v>
      </c>
      <c r="V4262" s="2">
        <f>IFERROR(VLOOKUP(LEFT(F4262,10),'Find Purchase Orders'!B:J,9,FALSE),"")</f>
        <v>44887</v>
      </c>
      <c r="W4262" s="25" t="s">
        <v>7261</v>
      </c>
    </row>
    <row r="4263" spans="1:23" hidden="1">
      <c r="A4263" s="25" t="s">
        <v>7261</v>
      </c>
      <c r="B4263" s="25" t="s">
        <v>7752</v>
      </c>
      <c r="C4263" s="25" t="s">
        <v>7277</v>
      </c>
      <c r="D4263" s="25" t="s">
        <v>7095</v>
      </c>
      <c r="E4263" s="25" t="s">
        <v>8188</v>
      </c>
      <c r="F4263" s="25" t="s">
        <v>16961</v>
      </c>
      <c r="G4263" s="25" t="s">
        <v>11611</v>
      </c>
      <c r="H4263" s="21">
        <v>271.68</v>
      </c>
      <c r="I4263" s="25" t="s">
        <v>7296</v>
      </c>
      <c r="J4263" s="25" t="s">
        <v>7288</v>
      </c>
      <c r="K4263" s="25" t="s">
        <v>7258</v>
      </c>
      <c r="L4263" s="25" t="s">
        <v>7259</v>
      </c>
      <c r="M4263" s="21">
        <v>271.68</v>
      </c>
      <c r="N4263" s="22">
        <v>0</v>
      </c>
      <c r="O4263" s="21">
        <v>271.68</v>
      </c>
      <c r="P4263" s="21">
        <v>271.68</v>
      </c>
      <c r="Q4263" s="25" t="s">
        <v>8191</v>
      </c>
      <c r="R4263" s="1" t="str">
        <f t="shared" si="80"/>
        <v>ST10065</v>
      </c>
      <c r="S4263" t="str">
        <f>VLOOKUP(R4263,Data!$C$2:$D$261,2,0)</f>
        <v>Evergreen</v>
      </c>
      <c r="T4263">
        <f>COUNTIF('Feb 2022'!A:A,D4263)+COUNTIF('Mar 2022'!A:A,D4263)+COUNTIF('Apr 2022'!A:A,D4263)+COUNTIF('May 2022'!A:A,D4263)+COUNTIF('June 2022'!A:A,D4263)+COUNTIF('July 2022'!A:A,D4263)+COUNTIF('Aug 2022'!A:A,D4263)+COUNTIF('Sep 2022'!A:A,D4263)+COUNTIF('Oct 2022'!A:A,D4263)+COUNTIF('Dec 2022'!A:A,D4263)</f>
        <v>1</v>
      </c>
      <c r="U4263" t="str">
        <f>VLOOKUP(Q4263,'Capital Lookup'!A:B,2,FALSE)</f>
        <v>No</v>
      </c>
      <c r="V4263" s="2">
        <f>IFERROR(VLOOKUP(LEFT(F4263,10),'Find Purchase Orders'!B:J,9,FALSE),"")</f>
        <v>44887</v>
      </c>
      <c r="W4263" s="25" t="s">
        <v>7261</v>
      </c>
    </row>
    <row r="4264" spans="1:23" hidden="1">
      <c r="A4264" s="25" t="s">
        <v>7261</v>
      </c>
      <c r="B4264" s="25" t="s">
        <v>7752</v>
      </c>
      <c r="C4264" s="25" t="s">
        <v>7277</v>
      </c>
      <c r="D4264" s="25" t="s">
        <v>7095</v>
      </c>
      <c r="E4264" s="25" t="s">
        <v>8188</v>
      </c>
      <c r="F4264" s="25" t="s">
        <v>16962</v>
      </c>
      <c r="G4264" s="25" t="s">
        <v>16963</v>
      </c>
      <c r="H4264" s="21">
        <v>6105.48</v>
      </c>
      <c r="I4264" s="25" t="s">
        <v>7296</v>
      </c>
      <c r="J4264" s="25" t="s">
        <v>7288</v>
      </c>
      <c r="K4264" s="25" t="s">
        <v>7262</v>
      </c>
      <c r="L4264" s="25" t="s">
        <v>7259</v>
      </c>
      <c r="M4264" s="21">
        <v>6105.48</v>
      </c>
      <c r="N4264" s="22">
        <v>0</v>
      </c>
      <c r="O4264" s="21">
        <v>6105.48</v>
      </c>
      <c r="P4264" s="21">
        <v>6105.48</v>
      </c>
      <c r="Q4264" s="25" t="s">
        <v>8191</v>
      </c>
      <c r="R4264" s="1" t="str">
        <f t="shared" si="80"/>
        <v>ST10065</v>
      </c>
      <c r="S4264" t="str">
        <f>VLOOKUP(R4264,Data!$C$2:$D$261,2,0)</f>
        <v>Evergreen</v>
      </c>
      <c r="T4264">
        <f>COUNTIF('Feb 2022'!A:A,D4264)+COUNTIF('Mar 2022'!A:A,D4264)+COUNTIF('Apr 2022'!A:A,D4264)+COUNTIF('May 2022'!A:A,D4264)+COUNTIF('June 2022'!A:A,D4264)+COUNTIF('July 2022'!A:A,D4264)+COUNTIF('Aug 2022'!A:A,D4264)+COUNTIF('Sep 2022'!A:A,D4264)+COUNTIF('Oct 2022'!A:A,D4264)+COUNTIF('Dec 2022'!A:A,D4264)</f>
        <v>1</v>
      </c>
      <c r="U4264" t="str">
        <f>VLOOKUP(Q4264,'Capital Lookup'!A:B,2,FALSE)</f>
        <v>No</v>
      </c>
      <c r="V4264" s="2">
        <f>IFERROR(VLOOKUP(LEFT(F4264,10),'Find Purchase Orders'!B:J,9,FALSE),"")</f>
        <v>44887</v>
      </c>
      <c r="W4264" s="25" t="s">
        <v>7261</v>
      </c>
    </row>
    <row r="4265" spans="1:23" hidden="1">
      <c r="A4265" s="25" t="s">
        <v>7269</v>
      </c>
      <c r="B4265" s="25" t="s">
        <v>7498</v>
      </c>
      <c r="C4265" s="25" t="s">
        <v>7271</v>
      </c>
      <c r="D4265" s="25" t="s">
        <v>5945</v>
      </c>
      <c r="E4265" s="25" t="s">
        <v>14048</v>
      </c>
      <c r="F4265" s="25" t="s">
        <v>16964</v>
      </c>
      <c r="G4265" s="25" t="s">
        <v>16965</v>
      </c>
      <c r="H4265" s="21">
        <v>9616.2999999999993</v>
      </c>
      <c r="I4265" s="25" t="s">
        <v>7296</v>
      </c>
      <c r="J4265" s="25" t="s">
        <v>7288</v>
      </c>
      <c r="K4265" s="25" t="s">
        <v>7510</v>
      </c>
      <c r="L4265" s="25" t="s">
        <v>10138</v>
      </c>
      <c r="M4265" s="21">
        <v>9616.2999999999993</v>
      </c>
      <c r="N4265" s="22">
        <v>0</v>
      </c>
      <c r="O4265" s="21">
        <v>9616.2999999999993</v>
      </c>
      <c r="P4265" s="21">
        <v>9616.2999999999993</v>
      </c>
      <c r="Q4265" s="25" t="s">
        <v>16966</v>
      </c>
      <c r="R4265" s="1" t="str">
        <f t="shared" si="80"/>
        <v>ST10169</v>
      </c>
      <c r="S4265" t="str">
        <f>VLOOKUP(R4265,Data!$C$2:$D$261,2,0)</f>
        <v>Kennedy Lodge</v>
      </c>
      <c r="T4265">
        <f>COUNTIF('Feb 2022'!A:A,D4265)+COUNTIF('Mar 2022'!A:A,D4265)+COUNTIF('Apr 2022'!A:A,D4265)+COUNTIF('May 2022'!A:A,D4265)+COUNTIF('June 2022'!A:A,D4265)+COUNTIF('July 2022'!A:A,D4265)+COUNTIF('Aug 2022'!A:A,D4265)+COUNTIF('Sep 2022'!A:A,D4265)+COUNTIF('Oct 2022'!A:A,D4265)+COUNTIF('Dec 2022'!A:A,D4265)</f>
        <v>1</v>
      </c>
      <c r="U4265" t="str">
        <f>VLOOKUP(Q4265,'Capital Lookup'!A:B,2,FALSE)</f>
        <v>No</v>
      </c>
      <c r="V4265" s="2">
        <f>IFERROR(VLOOKUP(LEFT(F4265,10),'Find Purchase Orders'!B:J,9,FALSE),"")</f>
        <v>44803</v>
      </c>
      <c r="W4265" s="25" t="s">
        <v>7261</v>
      </c>
    </row>
    <row r="4266" spans="1:23" hidden="1">
      <c r="A4266" s="25" t="s">
        <v>7261</v>
      </c>
      <c r="B4266" s="25" t="s">
        <v>8342</v>
      </c>
      <c r="C4266" s="25" t="s">
        <v>7264</v>
      </c>
      <c r="D4266" s="25" t="s">
        <v>16967</v>
      </c>
      <c r="E4266" s="25" t="s">
        <v>8229</v>
      </c>
      <c r="H4266" s="21">
        <v>10510.83</v>
      </c>
      <c r="I4266" s="25" t="s">
        <v>7257</v>
      </c>
      <c r="K4266" s="25" t="s">
        <v>7262</v>
      </c>
      <c r="L4266" s="25" t="s">
        <v>7259</v>
      </c>
      <c r="M4266" s="22">
        <v>0</v>
      </c>
      <c r="N4266" s="22">
        <v>0</v>
      </c>
      <c r="O4266" s="21">
        <v>0</v>
      </c>
      <c r="P4266" s="21">
        <v>1209.21</v>
      </c>
      <c r="Q4266" s="25" t="s">
        <v>8346</v>
      </c>
      <c r="R4266" s="1" t="str">
        <f t="shared" si="80"/>
        <v>ST10025</v>
      </c>
      <c r="S4266" t="str">
        <f>VLOOKUP(R4266,Data!$C$2:$D$261,2,0)</f>
        <v>Don Mills Seniors Apartments</v>
      </c>
      <c r="T4266">
        <f>COUNTIF('Feb 2022'!A:A,D4266)+COUNTIF('Mar 2022'!A:A,D4266)+COUNTIF('Apr 2022'!A:A,D4266)+COUNTIF('May 2022'!A:A,D4266)+COUNTIF('June 2022'!A:A,D4266)+COUNTIF('July 2022'!A:A,D4266)+COUNTIF('Aug 2022'!A:A,D4266)+COUNTIF('Sep 2022'!A:A,D4266)+COUNTIF('Oct 2022'!A:A,D4266)+COUNTIF('Dec 2022'!A:A,D4266)</f>
        <v>0</v>
      </c>
      <c r="U4266" t="str">
        <f>VLOOKUP(Q4266,'Capital Lookup'!A:B,2,FALSE)</f>
        <v>No</v>
      </c>
      <c r="V4266" s="2" t="str">
        <f>IFERROR(VLOOKUP(LEFT(F4266,10),'Find Purchase Orders'!B:J,9,FALSE),"")</f>
        <v/>
      </c>
      <c r="W4266" s="25" t="s">
        <v>7261</v>
      </c>
    </row>
    <row r="4267" spans="1:23" hidden="1">
      <c r="A4267" s="25" t="s">
        <v>7269</v>
      </c>
      <c r="B4267" s="25" t="s">
        <v>9891</v>
      </c>
      <c r="C4267" s="25"/>
      <c r="D4267" s="25" t="s">
        <v>6238</v>
      </c>
      <c r="E4267" s="25" t="s">
        <v>11163</v>
      </c>
      <c r="F4267" s="25" t="s">
        <v>16968</v>
      </c>
      <c r="G4267" s="25" t="s">
        <v>6239</v>
      </c>
      <c r="H4267" s="21">
        <v>1047.9000000000001</v>
      </c>
      <c r="I4267" s="25" t="s">
        <v>7296</v>
      </c>
      <c r="J4267" s="25" t="s">
        <v>7288</v>
      </c>
      <c r="K4267" s="25" t="s">
        <v>7289</v>
      </c>
      <c r="L4267" s="25" t="s">
        <v>7259</v>
      </c>
      <c r="M4267" s="21">
        <v>1047.9000000000001</v>
      </c>
      <c r="N4267" s="21">
        <v>1047.9000000000001</v>
      </c>
      <c r="O4267" s="21">
        <v>0</v>
      </c>
      <c r="P4267" s="21">
        <v>1047.9000000000001</v>
      </c>
      <c r="Q4267" s="25" t="s">
        <v>11166</v>
      </c>
      <c r="R4267" s="1" t="str">
        <f t="shared" si="80"/>
        <v>ST10339</v>
      </c>
      <c r="S4267" t="str">
        <f>VLOOKUP(R4267,Data!$C$2:$D$261,2,0)</f>
        <v>Our Parents Home</v>
      </c>
      <c r="T4267">
        <f>COUNTIF('Feb 2022'!A:A,D4267)+COUNTIF('Mar 2022'!A:A,D4267)+COUNTIF('Apr 2022'!A:A,D4267)+COUNTIF('May 2022'!A:A,D4267)+COUNTIF('June 2022'!A:A,D4267)+COUNTIF('July 2022'!A:A,D4267)+COUNTIF('Aug 2022'!A:A,D4267)+COUNTIF('Sep 2022'!A:A,D4267)+COUNTIF('Oct 2022'!A:A,D4267)+COUNTIF('Dec 2022'!A:A,D4267)</f>
        <v>1</v>
      </c>
      <c r="U4267" t="str">
        <f>VLOOKUP(Q4267,'Capital Lookup'!A:B,2,FALSE)</f>
        <v>No</v>
      </c>
      <c r="V4267" s="2">
        <f>IFERROR(VLOOKUP(LEFT(F4267,10),'Find Purchase Orders'!B:J,9,FALSE),"")</f>
        <v>44805</v>
      </c>
      <c r="W4267" s="25" t="s">
        <v>7261</v>
      </c>
    </row>
    <row r="4268" spans="1:23" hidden="1">
      <c r="A4268" s="25" t="s">
        <v>7269</v>
      </c>
      <c r="B4268" s="25" t="s">
        <v>7594</v>
      </c>
      <c r="C4268" s="25" t="s">
        <v>7271</v>
      </c>
      <c r="D4268" s="25" t="s">
        <v>16969</v>
      </c>
      <c r="E4268" s="25" t="s">
        <v>7492</v>
      </c>
      <c r="F4268" s="25" t="s">
        <v>16970</v>
      </c>
      <c r="G4268" s="25" t="s">
        <v>16971</v>
      </c>
      <c r="H4268" s="21">
        <v>432.79</v>
      </c>
      <c r="I4268" s="25" t="s">
        <v>7296</v>
      </c>
      <c r="J4268" s="25" t="s">
        <v>7288</v>
      </c>
      <c r="K4268" s="25" t="s">
        <v>7495</v>
      </c>
      <c r="L4268" s="25" t="s">
        <v>7496</v>
      </c>
      <c r="M4268" s="21">
        <v>432.79</v>
      </c>
      <c r="N4268" s="21">
        <v>432.79</v>
      </c>
      <c r="O4268" s="21">
        <v>0</v>
      </c>
      <c r="P4268" s="21">
        <v>432.79</v>
      </c>
      <c r="Q4268" s="25" t="s">
        <v>9469</v>
      </c>
      <c r="R4268" s="1" t="str">
        <f t="shared" si="80"/>
        <v>ST10157</v>
      </c>
      <c r="S4268" t="str">
        <f>VLOOKUP(R4268,Data!$C$2:$D$261,2,0)</f>
        <v>Hallowell House</v>
      </c>
      <c r="T4268">
        <f>COUNTIF('Feb 2022'!A:A,D4268)+COUNTIF('Mar 2022'!A:A,D4268)+COUNTIF('Apr 2022'!A:A,D4268)+COUNTIF('May 2022'!A:A,D4268)+COUNTIF('June 2022'!A:A,D4268)+COUNTIF('July 2022'!A:A,D4268)+COUNTIF('Aug 2022'!A:A,D4268)+COUNTIF('Sep 2022'!A:A,D4268)+COUNTIF('Oct 2022'!A:A,D4268)+COUNTIF('Dec 2022'!A:A,D4268)</f>
        <v>0</v>
      </c>
      <c r="U4268" t="str">
        <f>VLOOKUP(Q4268,'Capital Lookup'!A:B,2,FALSE)</f>
        <v>No</v>
      </c>
      <c r="V4268" s="2">
        <f>IFERROR(VLOOKUP(LEFT(F4268,10),'Find Purchase Orders'!B:J,9,FALSE),"")</f>
        <v>44802</v>
      </c>
      <c r="W4268" s="25" t="s">
        <v>7261</v>
      </c>
    </row>
    <row r="4269" spans="1:23" hidden="1">
      <c r="A4269" s="25" t="s">
        <v>7261</v>
      </c>
      <c r="B4269" s="25" t="s">
        <v>9144</v>
      </c>
      <c r="C4269" s="25" t="s">
        <v>7264</v>
      </c>
      <c r="D4269" s="25" t="s">
        <v>6176</v>
      </c>
      <c r="E4269" s="25" t="s">
        <v>9391</v>
      </c>
      <c r="F4269" s="25" t="s">
        <v>16972</v>
      </c>
      <c r="G4269" s="25" t="s">
        <v>6177</v>
      </c>
      <c r="H4269" s="21">
        <v>277.5</v>
      </c>
      <c r="I4269" s="25" t="s">
        <v>7296</v>
      </c>
      <c r="J4269" s="25" t="s">
        <v>7288</v>
      </c>
      <c r="K4269" s="25" t="s">
        <v>7262</v>
      </c>
      <c r="L4269" s="25" t="s">
        <v>7259</v>
      </c>
      <c r="M4269" s="21">
        <v>277.5</v>
      </c>
      <c r="N4269" s="21">
        <v>277.5</v>
      </c>
      <c r="O4269" s="21">
        <v>0</v>
      </c>
      <c r="P4269" s="21">
        <v>277.5</v>
      </c>
      <c r="Q4269" s="25" t="s">
        <v>9394</v>
      </c>
      <c r="R4269" s="1" t="str">
        <f t="shared" si="80"/>
        <v>ST10085</v>
      </c>
      <c r="S4269" t="str">
        <f>VLOOKUP(R4269,Data!$C$2:$D$261,2,0)</f>
        <v>Bentley Regina</v>
      </c>
      <c r="T4269">
        <f>COUNTIF('Feb 2022'!A:A,D4269)+COUNTIF('Mar 2022'!A:A,D4269)+COUNTIF('Apr 2022'!A:A,D4269)+COUNTIF('May 2022'!A:A,D4269)+COUNTIF('June 2022'!A:A,D4269)+COUNTIF('July 2022'!A:A,D4269)+COUNTIF('Aug 2022'!A:A,D4269)+COUNTIF('Sep 2022'!A:A,D4269)+COUNTIF('Oct 2022'!A:A,D4269)+COUNTIF('Dec 2022'!A:A,D4269)</f>
        <v>1</v>
      </c>
      <c r="U4269" t="str">
        <f>VLOOKUP(Q4269,'Capital Lookup'!A:B,2,FALSE)</f>
        <v>No</v>
      </c>
      <c r="V4269" s="2">
        <f>IFERROR(VLOOKUP(LEFT(F4269,10),'Find Purchase Orders'!B:J,9,FALSE),"")</f>
        <v>44806</v>
      </c>
      <c r="W4269" s="25" t="s">
        <v>7261</v>
      </c>
    </row>
    <row r="4270" spans="1:23" hidden="1">
      <c r="A4270" s="25" t="s">
        <v>7261</v>
      </c>
      <c r="B4270" s="25" t="s">
        <v>9144</v>
      </c>
      <c r="C4270" s="25" t="s">
        <v>7264</v>
      </c>
      <c r="D4270" s="25" t="s">
        <v>6176</v>
      </c>
      <c r="E4270" s="25" t="s">
        <v>9391</v>
      </c>
      <c r="F4270" s="25" t="s">
        <v>16973</v>
      </c>
      <c r="G4270" s="25" t="s">
        <v>16974</v>
      </c>
      <c r="H4270" s="21">
        <v>3796.2</v>
      </c>
      <c r="I4270" s="25" t="s">
        <v>7296</v>
      </c>
      <c r="J4270" s="25" t="s">
        <v>7288</v>
      </c>
      <c r="K4270" s="25" t="s">
        <v>7262</v>
      </c>
      <c r="L4270" s="25" t="s">
        <v>7259</v>
      </c>
      <c r="M4270" s="21">
        <v>3796.2</v>
      </c>
      <c r="N4270" s="21">
        <v>3796.2</v>
      </c>
      <c r="O4270" s="21">
        <v>0</v>
      </c>
      <c r="P4270" s="21">
        <v>3796.2</v>
      </c>
      <c r="Q4270" s="25" t="s">
        <v>9394</v>
      </c>
      <c r="R4270" s="1" t="str">
        <f t="shared" si="80"/>
        <v>ST10085</v>
      </c>
      <c r="S4270" t="str">
        <f>VLOOKUP(R4270,Data!$C$2:$D$261,2,0)</f>
        <v>Bentley Regina</v>
      </c>
      <c r="T4270">
        <f>COUNTIF('Feb 2022'!A:A,D4270)+COUNTIF('Mar 2022'!A:A,D4270)+COUNTIF('Apr 2022'!A:A,D4270)+COUNTIF('May 2022'!A:A,D4270)+COUNTIF('June 2022'!A:A,D4270)+COUNTIF('July 2022'!A:A,D4270)+COUNTIF('Aug 2022'!A:A,D4270)+COUNTIF('Sep 2022'!A:A,D4270)+COUNTIF('Oct 2022'!A:A,D4270)+COUNTIF('Dec 2022'!A:A,D4270)</f>
        <v>1</v>
      </c>
      <c r="U4270" t="str">
        <f>VLOOKUP(Q4270,'Capital Lookup'!A:B,2,FALSE)</f>
        <v>No</v>
      </c>
      <c r="V4270" s="2">
        <f>IFERROR(VLOOKUP(LEFT(F4270,10),'Find Purchase Orders'!B:J,9,FALSE),"")</f>
        <v>44806</v>
      </c>
      <c r="W4270" s="25" t="s">
        <v>7261</v>
      </c>
    </row>
    <row r="4271" spans="1:23" hidden="1">
      <c r="A4271" s="25" t="s">
        <v>7261</v>
      </c>
      <c r="B4271" s="25" t="s">
        <v>8387</v>
      </c>
      <c r="C4271" s="25" t="s">
        <v>7264</v>
      </c>
      <c r="D4271" s="25" t="s">
        <v>6146</v>
      </c>
      <c r="E4271" s="25" t="s">
        <v>14900</v>
      </c>
      <c r="F4271" s="25" t="s">
        <v>16975</v>
      </c>
      <c r="G4271" s="25" t="s">
        <v>6147</v>
      </c>
      <c r="H4271" s="21">
        <v>5444.54</v>
      </c>
      <c r="I4271" s="25" t="s">
        <v>7287</v>
      </c>
      <c r="J4271" s="25" t="s">
        <v>7288</v>
      </c>
      <c r="K4271" s="25" t="s">
        <v>7262</v>
      </c>
      <c r="L4271" s="25" t="s">
        <v>7259</v>
      </c>
      <c r="M4271" s="21">
        <v>5444.54</v>
      </c>
      <c r="N4271" s="22">
        <v>0</v>
      </c>
      <c r="O4271" s="21">
        <v>5444.54</v>
      </c>
      <c r="P4271" s="21">
        <v>259.26</v>
      </c>
      <c r="Q4271" s="25" t="s">
        <v>8392</v>
      </c>
      <c r="R4271" s="1" t="str">
        <f t="shared" si="80"/>
        <v>ST10071</v>
      </c>
      <c r="S4271" t="str">
        <f>VLOOKUP(R4271,Data!$C$2:$D$261,2,0)</f>
        <v>Riverbend</v>
      </c>
      <c r="T4271">
        <f>COUNTIF('Feb 2022'!A:A,D4271)+COUNTIF('Mar 2022'!A:A,D4271)+COUNTIF('Apr 2022'!A:A,D4271)+COUNTIF('May 2022'!A:A,D4271)+COUNTIF('June 2022'!A:A,D4271)+COUNTIF('July 2022'!A:A,D4271)+COUNTIF('Aug 2022'!A:A,D4271)+COUNTIF('Sep 2022'!A:A,D4271)+COUNTIF('Oct 2022'!A:A,D4271)+COUNTIF('Dec 2022'!A:A,D4271)</f>
        <v>1</v>
      </c>
      <c r="U4271" t="str">
        <f>VLOOKUP(Q4271,'Capital Lookup'!A:B,2,FALSE)</f>
        <v>No</v>
      </c>
      <c r="V4271" s="2">
        <f>IFERROR(VLOOKUP(LEFT(F4271,10),'Find Purchase Orders'!B:J,9,FALSE),"")</f>
        <v>44805</v>
      </c>
      <c r="W4271" s="25" t="s">
        <v>7261</v>
      </c>
    </row>
    <row r="4272" spans="1:23" hidden="1">
      <c r="A4272" s="25" t="s">
        <v>7261</v>
      </c>
      <c r="B4272" s="25" t="s">
        <v>8387</v>
      </c>
      <c r="C4272" s="25" t="s">
        <v>7264</v>
      </c>
      <c r="D4272" s="25" t="s">
        <v>6146</v>
      </c>
      <c r="E4272" s="25" t="s">
        <v>14900</v>
      </c>
      <c r="F4272" s="25" t="s">
        <v>16976</v>
      </c>
      <c r="G4272" s="25" t="s">
        <v>16977</v>
      </c>
      <c r="H4272" s="21">
        <v>157.5</v>
      </c>
      <c r="I4272" s="25" t="s">
        <v>7287</v>
      </c>
      <c r="J4272" s="25" t="s">
        <v>7288</v>
      </c>
      <c r="K4272" s="25" t="s">
        <v>7262</v>
      </c>
      <c r="L4272" s="25" t="s">
        <v>7259</v>
      </c>
      <c r="M4272" s="21">
        <v>157.5</v>
      </c>
      <c r="N4272" s="22">
        <v>0</v>
      </c>
      <c r="O4272" s="21">
        <v>157.5</v>
      </c>
      <c r="P4272" s="21">
        <v>7.5</v>
      </c>
      <c r="Q4272" s="25" t="s">
        <v>8392</v>
      </c>
      <c r="R4272" s="1" t="str">
        <f t="shared" si="80"/>
        <v>ST10071</v>
      </c>
      <c r="S4272" t="str">
        <f>VLOOKUP(R4272,Data!$C$2:$D$261,2,0)</f>
        <v>Riverbend</v>
      </c>
      <c r="T4272">
        <f>COUNTIF('Feb 2022'!A:A,D4272)+COUNTIF('Mar 2022'!A:A,D4272)+COUNTIF('Apr 2022'!A:A,D4272)+COUNTIF('May 2022'!A:A,D4272)+COUNTIF('June 2022'!A:A,D4272)+COUNTIF('July 2022'!A:A,D4272)+COUNTIF('Aug 2022'!A:A,D4272)+COUNTIF('Sep 2022'!A:A,D4272)+COUNTIF('Oct 2022'!A:A,D4272)+COUNTIF('Dec 2022'!A:A,D4272)</f>
        <v>1</v>
      </c>
      <c r="U4272" t="str">
        <f>VLOOKUP(Q4272,'Capital Lookup'!A:B,2,FALSE)</f>
        <v>No</v>
      </c>
      <c r="V4272" s="2">
        <f>IFERROR(VLOOKUP(LEFT(F4272,10),'Find Purchase Orders'!B:J,9,FALSE),"")</f>
        <v>44805</v>
      </c>
      <c r="W4272" s="25" t="s">
        <v>7261</v>
      </c>
    </row>
    <row r="4273" spans="1:23" hidden="1">
      <c r="A4273" s="25" t="s">
        <v>11828</v>
      </c>
      <c r="B4273" s="25" t="s">
        <v>8595</v>
      </c>
      <c r="C4273" s="25" t="s">
        <v>7264</v>
      </c>
      <c r="D4273" s="25" t="s">
        <v>16978</v>
      </c>
      <c r="E4273" s="25" t="s">
        <v>8596</v>
      </c>
      <c r="H4273" s="21">
        <v>7744.42</v>
      </c>
      <c r="I4273" s="25" t="s">
        <v>7257</v>
      </c>
      <c r="K4273" s="25" t="s">
        <v>7262</v>
      </c>
      <c r="L4273" s="25" t="s">
        <v>8138</v>
      </c>
      <c r="M4273" s="22">
        <v>0</v>
      </c>
      <c r="N4273" s="22">
        <v>0</v>
      </c>
      <c r="O4273" s="21">
        <v>0</v>
      </c>
      <c r="P4273" s="21">
        <v>368.78</v>
      </c>
      <c r="Q4273" s="25"/>
      <c r="R4273" s="1" t="str">
        <f t="shared" si="80"/>
        <v>ST10059</v>
      </c>
      <c r="S4273" t="str">
        <f>VLOOKUP(R4273,Data!$C$2:$D$261,2,0)</f>
        <v>Parkwood Manor</v>
      </c>
      <c r="T4273">
        <f>COUNTIF('Feb 2022'!A:A,D4273)+COUNTIF('Mar 2022'!A:A,D4273)+COUNTIF('Apr 2022'!A:A,D4273)+COUNTIF('May 2022'!A:A,D4273)+COUNTIF('June 2022'!A:A,D4273)+COUNTIF('July 2022'!A:A,D4273)+COUNTIF('Aug 2022'!A:A,D4273)+COUNTIF('Sep 2022'!A:A,D4273)+COUNTIF('Oct 2022'!A:A,D4273)+COUNTIF('Dec 2022'!A:A,D4273)</f>
        <v>0</v>
      </c>
      <c r="U4273" t="e">
        <f>VLOOKUP(Q4273,'Capital Lookup'!A:B,2,FALSE)</f>
        <v>#N/A</v>
      </c>
      <c r="V4273" s="2" t="str">
        <f>IFERROR(VLOOKUP(LEFT(F4273,10),'Find Purchase Orders'!B:J,9,FALSE),"")</f>
        <v/>
      </c>
      <c r="W4273" s="25" t="s">
        <v>7261</v>
      </c>
    </row>
    <row r="4274" spans="1:23" hidden="1">
      <c r="A4274" s="25" t="s">
        <v>7261</v>
      </c>
      <c r="B4274" s="25" t="s">
        <v>8477</v>
      </c>
      <c r="C4274" s="25" t="s">
        <v>7282</v>
      </c>
      <c r="D4274" s="25" t="s">
        <v>6150</v>
      </c>
      <c r="E4274" s="25" t="s">
        <v>16702</v>
      </c>
      <c r="F4274" s="25" t="s">
        <v>16979</v>
      </c>
      <c r="G4274" s="25" t="s">
        <v>6151</v>
      </c>
      <c r="H4274" s="21">
        <v>9038.56</v>
      </c>
      <c r="I4274" s="25" t="s">
        <v>7296</v>
      </c>
      <c r="J4274" s="25" t="s">
        <v>7288</v>
      </c>
      <c r="K4274" s="25" t="s">
        <v>7262</v>
      </c>
      <c r="L4274" s="25" t="s">
        <v>7259</v>
      </c>
      <c r="M4274" s="21">
        <v>9038.56</v>
      </c>
      <c r="N4274" s="21">
        <v>9038.56</v>
      </c>
      <c r="O4274" s="21">
        <v>0</v>
      </c>
      <c r="P4274" s="21">
        <v>9038.56</v>
      </c>
      <c r="Q4274" s="25" t="s">
        <v>8497</v>
      </c>
      <c r="R4274" s="1" t="str">
        <f t="shared" si="80"/>
        <v>ST10017</v>
      </c>
      <c r="S4274" t="str">
        <f>VLOOKUP(R4274,Data!$C$2:$D$261,2,0)</f>
        <v>King Gardens</v>
      </c>
      <c r="T4274">
        <f>COUNTIF('Feb 2022'!A:A,D4274)+COUNTIF('Mar 2022'!A:A,D4274)+COUNTIF('Apr 2022'!A:A,D4274)+COUNTIF('May 2022'!A:A,D4274)+COUNTIF('June 2022'!A:A,D4274)+COUNTIF('July 2022'!A:A,D4274)+COUNTIF('Aug 2022'!A:A,D4274)+COUNTIF('Sep 2022'!A:A,D4274)+COUNTIF('Oct 2022'!A:A,D4274)+COUNTIF('Dec 2022'!A:A,D4274)</f>
        <v>1</v>
      </c>
      <c r="U4274" t="str">
        <f>VLOOKUP(Q4274,'Capital Lookup'!A:B,2,FALSE)</f>
        <v>No</v>
      </c>
      <c r="V4274" s="2">
        <f>IFERROR(VLOOKUP(LEFT(F4274,10),'Find Purchase Orders'!B:J,9,FALSE),"")</f>
        <v>44820</v>
      </c>
      <c r="W4274" s="25" t="s">
        <v>7261</v>
      </c>
    </row>
    <row r="4275" spans="1:23" hidden="1">
      <c r="A4275" s="25" t="s">
        <v>7261</v>
      </c>
      <c r="B4275" s="25" t="s">
        <v>8477</v>
      </c>
      <c r="C4275" s="25" t="s">
        <v>7282</v>
      </c>
      <c r="D4275" s="25" t="s">
        <v>6182</v>
      </c>
      <c r="E4275" s="25" t="s">
        <v>16702</v>
      </c>
      <c r="F4275" s="25" t="s">
        <v>16980</v>
      </c>
      <c r="G4275" s="25" t="s">
        <v>6183</v>
      </c>
      <c r="H4275" s="21">
        <v>339</v>
      </c>
      <c r="I4275" s="25" t="s">
        <v>7296</v>
      </c>
      <c r="J4275" s="25" t="s">
        <v>7288</v>
      </c>
      <c r="K4275" s="25" t="s">
        <v>7262</v>
      </c>
      <c r="L4275" s="25" t="s">
        <v>7259</v>
      </c>
      <c r="M4275" s="21">
        <v>339</v>
      </c>
      <c r="N4275" s="21">
        <v>339</v>
      </c>
      <c r="O4275" s="21">
        <v>0</v>
      </c>
      <c r="P4275" s="21">
        <v>339</v>
      </c>
      <c r="Q4275" s="25" t="s">
        <v>8497</v>
      </c>
      <c r="R4275" s="1" t="str">
        <f t="shared" si="80"/>
        <v>ST10017</v>
      </c>
      <c r="S4275" t="str">
        <f>VLOOKUP(R4275,Data!$C$2:$D$261,2,0)</f>
        <v>King Gardens</v>
      </c>
      <c r="T4275">
        <f>COUNTIF('Feb 2022'!A:A,D4275)+COUNTIF('Mar 2022'!A:A,D4275)+COUNTIF('Apr 2022'!A:A,D4275)+COUNTIF('May 2022'!A:A,D4275)+COUNTIF('June 2022'!A:A,D4275)+COUNTIF('July 2022'!A:A,D4275)+COUNTIF('Aug 2022'!A:A,D4275)+COUNTIF('Sep 2022'!A:A,D4275)+COUNTIF('Oct 2022'!A:A,D4275)+COUNTIF('Dec 2022'!A:A,D4275)</f>
        <v>1</v>
      </c>
      <c r="U4275" t="str">
        <f>VLOOKUP(Q4275,'Capital Lookup'!A:B,2,FALSE)</f>
        <v>No</v>
      </c>
      <c r="V4275" s="2">
        <f>IFERROR(VLOOKUP(LEFT(F4275,10),'Find Purchase Orders'!B:J,9,FALSE),"")</f>
        <v>44820</v>
      </c>
      <c r="W4275" s="25" t="s">
        <v>7261</v>
      </c>
    </row>
    <row r="4276" spans="1:23" hidden="1">
      <c r="A4276" s="25" t="s">
        <v>7261</v>
      </c>
      <c r="B4276" s="25" t="s">
        <v>8477</v>
      </c>
      <c r="C4276" s="25" t="s">
        <v>7282</v>
      </c>
      <c r="D4276" s="25" t="s">
        <v>6182</v>
      </c>
      <c r="E4276" s="25" t="s">
        <v>16702</v>
      </c>
      <c r="F4276" s="25" t="s">
        <v>16981</v>
      </c>
      <c r="G4276" s="25" t="s">
        <v>16982</v>
      </c>
      <c r="H4276" s="21">
        <v>9548.07</v>
      </c>
      <c r="I4276" s="25" t="s">
        <v>7296</v>
      </c>
      <c r="J4276" s="25" t="s">
        <v>7288</v>
      </c>
      <c r="K4276" s="25" t="s">
        <v>7262</v>
      </c>
      <c r="L4276" s="25" t="s">
        <v>7259</v>
      </c>
      <c r="M4276" s="21">
        <v>9548.07</v>
      </c>
      <c r="N4276" s="21">
        <v>9548.07</v>
      </c>
      <c r="O4276" s="21">
        <v>0</v>
      </c>
      <c r="P4276" s="21">
        <v>9548.07</v>
      </c>
      <c r="Q4276" s="25" t="s">
        <v>8497</v>
      </c>
      <c r="R4276" s="1" t="str">
        <f t="shared" si="80"/>
        <v>ST10017</v>
      </c>
      <c r="S4276" t="str">
        <f>VLOOKUP(R4276,Data!$C$2:$D$261,2,0)</f>
        <v>King Gardens</v>
      </c>
      <c r="T4276">
        <f>COUNTIF('Feb 2022'!A:A,D4276)+COUNTIF('Mar 2022'!A:A,D4276)+COUNTIF('Apr 2022'!A:A,D4276)+COUNTIF('May 2022'!A:A,D4276)+COUNTIF('June 2022'!A:A,D4276)+COUNTIF('July 2022'!A:A,D4276)+COUNTIF('Aug 2022'!A:A,D4276)+COUNTIF('Sep 2022'!A:A,D4276)+COUNTIF('Oct 2022'!A:A,D4276)+COUNTIF('Dec 2022'!A:A,D4276)</f>
        <v>1</v>
      </c>
      <c r="U4276" t="str">
        <f>VLOOKUP(Q4276,'Capital Lookup'!A:B,2,FALSE)</f>
        <v>No</v>
      </c>
      <c r="V4276" s="2">
        <f>IFERROR(VLOOKUP(LEFT(F4276,10),'Find Purchase Orders'!B:J,9,FALSE),"")</f>
        <v>44820</v>
      </c>
      <c r="W4276" s="25" t="s">
        <v>7261</v>
      </c>
    </row>
    <row r="4277" spans="1:23" hidden="1">
      <c r="A4277" s="25" t="s">
        <v>7425</v>
      </c>
      <c r="B4277" s="25" t="s">
        <v>8699</v>
      </c>
      <c r="C4277" s="25" t="s">
        <v>7271</v>
      </c>
      <c r="D4277" s="25" t="s">
        <v>16983</v>
      </c>
      <c r="E4277" s="25" t="s">
        <v>8577</v>
      </c>
      <c r="F4277" s="25" t="s">
        <v>16984</v>
      </c>
      <c r="G4277" s="25" t="s">
        <v>16985</v>
      </c>
      <c r="H4277" s="21">
        <v>43090.06</v>
      </c>
      <c r="I4277" s="25" t="s">
        <v>7339</v>
      </c>
      <c r="J4277" s="25" t="s">
        <v>7288</v>
      </c>
      <c r="K4277" s="25" t="s">
        <v>9371</v>
      </c>
      <c r="L4277" s="25" t="s">
        <v>9372</v>
      </c>
      <c r="M4277" s="21">
        <v>43090.06</v>
      </c>
      <c r="N4277" s="21">
        <v>31933.74</v>
      </c>
      <c r="O4277" s="21">
        <v>11156.32</v>
      </c>
      <c r="P4277" s="21">
        <v>6551.81</v>
      </c>
      <c r="Q4277" s="25" t="s">
        <v>16986</v>
      </c>
      <c r="R4277" s="1" t="str">
        <f t="shared" si="80"/>
        <v>ST10198</v>
      </c>
      <c r="S4277" t="str">
        <f>VLOOKUP(R4277,Data!$C$2:$D$261,2,0)</f>
        <v>Poseidon Care Centre</v>
      </c>
      <c r="T4277">
        <f>COUNTIF('Feb 2022'!A:A,D4277)+COUNTIF('Mar 2022'!A:A,D4277)+COUNTIF('Apr 2022'!A:A,D4277)+COUNTIF('May 2022'!A:A,D4277)+COUNTIF('June 2022'!A:A,D4277)+COUNTIF('July 2022'!A:A,D4277)+COUNTIF('Aug 2022'!A:A,D4277)+COUNTIF('Sep 2022'!A:A,D4277)+COUNTIF('Oct 2022'!A:A,D4277)+COUNTIF('Dec 2022'!A:A,D4277)</f>
        <v>0</v>
      </c>
      <c r="U4277" t="str">
        <f>VLOOKUP(Q4277,'Capital Lookup'!A:B,2,FALSE)</f>
        <v>Yes</v>
      </c>
      <c r="V4277" s="2">
        <f>IFERROR(VLOOKUP(LEFT(F4277,10),'Find Purchase Orders'!B:J,9,FALSE),"")</f>
        <v>44809</v>
      </c>
      <c r="W4277" s="25" t="s">
        <v>7261</v>
      </c>
    </row>
    <row r="4278" spans="1:23" hidden="1">
      <c r="A4278" s="25" t="s">
        <v>7269</v>
      </c>
      <c r="B4278" s="25" t="s">
        <v>7531</v>
      </c>
      <c r="C4278" s="25"/>
      <c r="D4278" s="25" t="s">
        <v>16987</v>
      </c>
      <c r="E4278" s="25" t="s">
        <v>7273</v>
      </c>
      <c r="F4278" s="25" t="s">
        <v>16988</v>
      </c>
      <c r="G4278" s="25" t="s">
        <v>16989</v>
      </c>
      <c r="H4278" s="21">
        <v>75430.05</v>
      </c>
      <c r="I4278" s="25" t="s">
        <v>7296</v>
      </c>
      <c r="J4278" s="25" t="s">
        <v>7288</v>
      </c>
      <c r="K4278" s="25" t="s">
        <v>8538</v>
      </c>
      <c r="L4278" s="25" t="s">
        <v>8858</v>
      </c>
      <c r="M4278" s="21">
        <v>75430.05</v>
      </c>
      <c r="N4278" s="21">
        <v>75430.05</v>
      </c>
      <c r="O4278" s="21">
        <v>0</v>
      </c>
      <c r="P4278" s="21">
        <v>75430.05</v>
      </c>
      <c r="Q4278" s="25" t="s">
        <v>10843</v>
      </c>
      <c r="R4278" s="1" t="str">
        <f t="shared" si="80"/>
        <v>ST10223</v>
      </c>
      <c r="S4278" t="str">
        <f>VLOOKUP(R4278,Data!$C$2:$D$261,2,0)</f>
        <v>Green Falls Landing</v>
      </c>
      <c r="T4278">
        <f>COUNTIF('Feb 2022'!A:A,D4278)+COUNTIF('Mar 2022'!A:A,D4278)+COUNTIF('Apr 2022'!A:A,D4278)+COUNTIF('May 2022'!A:A,D4278)+COUNTIF('June 2022'!A:A,D4278)+COUNTIF('July 2022'!A:A,D4278)+COUNTIF('Aug 2022'!A:A,D4278)+COUNTIF('Sep 2022'!A:A,D4278)+COUNTIF('Oct 2022'!A:A,D4278)+COUNTIF('Dec 2022'!A:A,D4278)</f>
        <v>0</v>
      </c>
      <c r="U4278" t="str">
        <f>VLOOKUP(Q4278,'Capital Lookup'!A:B,2,FALSE)</f>
        <v>Yes</v>
      </c>
      <c r="V4278" s="2">
        <f>IFERROR(VLOOKUP(LEFT(F4278,10),'Find Purchase Orders'!B:J,9,FALSE),"")</f>
        <v>44824</v>
      </c>
      <c r="W4278" s="25" t="s">
        <v>7261</v>
      </c>
    </row>
    <row r="4279" spans="1:23" hidden="1">
      <c r="A4279" s="25" t="s">
        <v>9810</v>
      </c>
      <c r="B4279" s="25" t="s">
        <v>10744</v>
      </c>
      <c r="C4279" s="25"/>
      <c r="D4279" s="25" t="s">
        <v>6312</v>
      </c>
      <c r="E4279" s="25" t="s">
        <v>8140</v>
      </c>
      <c r="F4279" s="25" t="s">
        <v>16990</v>
      </c>
      <c r="G4279" s="25" t="s">
        <v>6313</v>
      </c>
      <c r="H4279" s="21">
        <v>14631.27</v>
      </c>
      <c r="I4279" s="25" t="s">
        <v>7296</v>
      </c>
      <c r="J4279" s="25" t="s">
        <v>7288</v>
      </c>
      <c r="K4279" s="25" t="s">
        <v>7579</v>
      </c>
      <c r="L4279" s="25" t="s">
        <v>8156</v>
      </c>
      <c r="M4279" s="21">
        <v>14631.27</v>
      </c>
      <c r="N4279" s="22">
        <v>0</v>
      </c>
      <c r="O4279" s="21">
        <v>14631.27</v>
      </c>
      <c r="P4279" s="21">
        <v>14631.27</v>
      </c>
      <c r="Q4279" s="25" t="s">
        <v>16991</v>
      </c>
      <c r="R4279" s="1" t="str">
        <f t="shared" si="80"/>
        <v>ST10397</v>
      </c>
      <c r="S4279" t="e">
        <f>VLOOKUP(R4279,Data!$C$2:$D$261,2,0)</f>
        <v>#N/A</v>
      </c>
      <c r="T4279">
        <f>COUNTIF('Feb 2022'!A:A,D4279)+COUNTIF('Mar 2022'!A:A,D4279)+COUNTIF('Apr 2022'!A:A,D4279)+COUNTIF('May 2022'!A:A,D4279)+COUNTIF('June 2022'!A:A,D4279)+COUNTIF('July 2022'!A:A,D4279)+COUNTIF('Aug 2022'!A:A,D4279)+COUNTIF('Sep 2022'!A:A,D4279)+COUNTIF('Oct 2022'!A:A,D4279)+COUNTIF('Dec 2022'!A:A,D4279)</f>
        <v>1</v>
      </c>
      <c r="U4279" t="str">
        <f>VLOOKUP(Q4279,'Capital Lookup'!A:B,2,FALSE)</f>
        <v>No</v>
      </c>
      <c r="V4279" s="2">
        <f>IFERROR(VLOOKUP(LEFT(F4279,10),'Find Purchase Orders'!B:J,9,FALSE),"")</f>
        <v>44805</v>
      </c>
      <c r="W4279" s="25" t="s">
        <v>7261</v>
      </c>
    </row>
    <row r="4280" spans="1:23" hidden="1">
      <c r="A4280" s="25" t="s">
        <v>9810</v>
      </c>
      <c r="B4280" s="25" t="s">
        <v>10744</v>
      </c>
      <c r="C4280" s="25"/>
      <c r="D4280" s="25" t="s">
        <v>16992</v>
      </c>
      <c r="E4280" s="25" t="s">
        <v>8140</v>
      </c>
      <c r="H4280" s="21">
        <v>18095.509999999998</v>
      </c>
      <c r="I4280" s="25" t="s">
        <v>7257</v>
      </c>
      <c r="K4280" s="25" t="s">
        <v>8155</v>
      </c>
      <c r="L4280" s="25" t="s">
        <v>10083</v>
      </c>
      <c r="M4280" s="22">
        <v>0</v>
      </c>
      <c r="N4280" s="22">
        <v>0</v>
      </c>
      <c r="O4280" s="21">
        <v>0</v>
      </c>
      <c r="P4280" s="21">
        <v>2081.7800000000002</v>
      </c>
      <c r="Q4280" s="25" t="s">
        <v>16993</v>
      </c>
      <c r="R4280" s="1" t="str">
        <f t="shared" si="80"/>
        <v>ST10397</v>
      </c>
      <c r="S4280" t="e">
        <f>VLOOKUP(R4280,Data!$C$2:$D$261,2,0)</f>
        <v>#N/A</v>
      </c>
      <c r="T4280">
        <f>COUNTIF('Feb 2022'!A:A,D4280)+COUNTIF('Mar 2022'!A:A,D4280)+COUNTIF('Apr 2022'!A:A,D4280)+COUNTIF('May 2022'!A:A,D4280)+COUNTIF('June 2022'!A:A,D4280)+COUNTIF('July 2022'!A:A,D4280)+COUNTIF('Aug 2022'!A:A,D4280)+COUNTIF('Sep 2022'!A:A,D4280)+COUNTIF('Oct 2022'!A:A,D4280)+COUNTIF('Dec 2022'!A:A,D4280)</f>
        <v>0</v>
      </c>
      <c r="U4280" t="str">
        <f>VLOOKUP(Q4280,'Capital Lookup'!A:B,2,FALSE)</f>
        <v>No</v>
      </c>
      <c r="V4280" s="2" t="str">
        <f>IFERROR(VLOOKUP(LEFT(F4280,10),'Find Purchase Orders'!B:J,9,FALSE),"")</f>
        <v/>
      </c>
      <c r="W4280" s="25" t="s">
        <v>7261</v>
      </c>
    </row>
    <row r="4281" spans="1:23" hidden="1">
      <c r="A4281" s="25" t="s">
        <v>8607</v>
      </c>
      <c r="B4281" s="25" t="s">
        <v>10744</v>
      </c>
      <c r="C4281" s="25"/>
      <c r="D4281" s="25" t="s">
        <v>6314</v>
      </c>
      <c r="E4281" s="25" t="s">
        <v>8140</v>
      </c>
      <c r="F4281" s="25" t="s">
        <v>16994</v>
      </c>
      <c r="G4281" s="25" t="s">
        <v>6315</v>
      </c>
      <c r="H4281" s="21">
        <v>64082.3</v>
      </c>
      <c r="I4281" s="25" t="s">
        <v>7296</v>
      </c>
      <c r="J4281" s="25" t="s">
        <v>7288</v>
      </c>
      <c r="K4281" s="25" t="s">
        <v>9320</v>
      </c>
      <c r="L4281" s="25" t="s">
        <v>10079</v>
      </c>
      <c r="M4281" s="21">
        <v>64082.3</v>
      </c>
      <c r="N4281" s="21">
        <v>64082.3</v>
      </c>
      <c r="O4281" s="21">
        <v>0</v>
      </c>
      <c r="P4281" s="21">
        <v>64082.3</v>
      </c>
      <c r="Q4281" s="25" t="s">
        <v>16995</v>
      </c>
      <c r="R4281" s="1" t="str">
        <f t="shared" si="80"/>
        <v>ST10397</v>
      </c>
      <c r="S4281" t="e">
        <f>VLOOKUP(R4281,Data!$C$2:$D$261,2,0)</f>
        <v>#N/A</v>
      </c>
      <c r="T4281">
        <f>COUNTIF('Feb 2022'!A:A,D4281)+COUNTIF('Mar 2022'!A:A,D4281)+COUNTIF('Apr 2022'!A:A,D4281)+COUNTIF('May 2022'!A:A,D4281)+COUNTIF('June 2022'!A:A,D4281)+COUNTIF('July 2022'!A:A,D4281)+COUNTIF('Aug 2022'!A:A,D4281)+COUNTIF('Sep 2022'!A:A,D4281)+COUNTIF('Oct 2022'!A:A,D4281)+COUNTIF('Dec 2022'!A:A,D4281)</f>
        <v>1</v>
      </c>
      <c r="U4281" t="str">
        <f>VLOOKUP(Q4281,'Capital Lookup'!A:B,2,FALSE)</f>
        <v>No</v>
      </c>
      <c r="V4281" s="2">
        <f>IFERROR(VLOOKUP(LEFT(F4281,10),'Find Purchase Orders'!B:J,9,FALSE),"")</f>
        <v>44806</v>
      </c>
      <c r="W4281" s="25" t="s">
        <v>7261</v>
      </c>
    </row>
    <row r="4282" spans="1:23" hidden="1">
      <c r="A4282" s="25" t="s">
        <v>8607</v>
      </c>
      <c r="B4282" s="25" t="s">
        <v>9044</v>
      </c>
      <c r="C4282" s="25"/>
      <c r="D4282" s="25" t="s">
        <v>6316</v>
      </c>
      <c r="E4282" s="25" t="s">
        <v>8140</v>
      </c>
      <c r="F4282" s="25" t="s">
        <v>16996</v>
      </c>
      <c r="G4282" s="25" t="s">
        <v>6317</v>
      </c>
      <c r="H4282" s="21">
        <v>5902.39</v>
      </c>
      <c r="I4282" s="25" t="s">
        <v>7296</v>
      </c>
      <c r="J4282" s="25" t="s">
        <v>7288</v>
      </c>
      <c r="K4282" s="25" t="s">
        <v>8946</v>
      </c>
      <c r="L4282" s="25" t="s">
        <v>9029</v>
      </c>
      <c r="M4282" s="21">
        <v>5902.39</v>
      </c>
      <c r="N4282" s="21">
        <v>5366.51</v>
      </c>
      <c r="O4282" s="21">
        <v>535.88</v>
      </c>
      <c r="P4282" s="21">
        <v>5902.39</v>
      </c>
      <c r="Q4282" s="25" t="s">
        <v>16997</v>
      </c>
      <c r="R4282" s="1" t="str">
        <f t="shared" si="80"/>
        <v>ST10398</v>
      </c>
      <c r="S4282" t="e">
        <f>VLOOKUP(R4282,Data!$C$2:$D$261,2,0)</f>
        <v>#N/A</v>
      </c>
      <c r="T4282">
        <f>COUNTIF('Feb 2022'!A:A,D4282)+COUNTIF('Mar 2022'!A:A,D4282)+COUNTIF('Apr 2022'!A:A,D4282)+COUNTIF('May 2022'!A:A,D4282)+COUNTIF('June 2022'!A:A,D4282)+COUNTIF('July 2022'!A:A,D4282)+COUNTIF('Aug 2022'!A:A,D4282)+COUNTIF('Sep 2022'!A:A,D4282)+COUNTIF('Oct 2022'!A:A,D4282)+COUNTIF('Dec 2022'!A:A,D4282)</f>
        <v>1</v>
      </c>
      <c r="U4282" t="str">
        <f>VLOOKUP(Q4282,'Capital Lookup'!A:B,2,FALSE)</f>
        <v>No</v>
      </c>
      <c r="V4282" s="2">
        <f>IFERROR(VLOOKUP(LEFT(F4282,10),'Find Purchase Orders'!B:J,9,FALSE),"")</f>
        <v>44805</v>
      </c>
      <c r="W4282" s="25" t="s">
        <v>7261</v>
      </c>
    </row>
    <row r="4283" spans="1:23" hidden="1">
      <c r="A4283" s="25" t="s">
        <v>8607</v>
      </c>
      <c r="B4283" s="25" t="s">
        <v>9044</v>
      </c>
      <c r="C4283" s="25"/>
      <c r="D4283" s="25" t="s">
        <v>6196</v>
      </c>
      <c r="E4283" s="25" t="s">
        <v>8140</v>
      </c>
      <c r="F4283" s="25" t="s">
        <v>16998</v>
      </c>
      <c r="G4283" s="25" t="s">
        <v>6198</v>
      </c>
      <c r="H4283" s="21">
        <v>22574.44</v>
      </c>
      <c r="I4283" s="25" t="s">
        <v>7296</v>
      </c>
      <c r="J4283" s="25" t="s">
        <v>7288</v>
      </c>
      <c r="K4283" s="25" t="s">
        <v>7495</v>
      </c>
      <c r="L4283" s="25" t="s">
        <v>8097</v>
      </c>
      <c r="M4283" s="21">
        <v>22574.44</v>
      </c>
      <c r="N4283" s="21">
        <v>4919.51</v>
      </c>
      <c r="O4283" s="21">
        <v>17654.93</v>
      </c>
      <c r="P4283" s="21">
        <v>22574.44</v>
      </c>
      <c r="Q4283" s="25" t="s">
        <v>16999</v>
      </c>
      <c r="R4283" s="1" t="str">
        <f t="shared" si="80"/>
        <v>ST10398</v>
      </c>
      <c r="S4283" t="e">
        <f>VLOOKUP(R4283,Data!$C$2:$D$261,2,0)</f>
        <v>#N/A</v>
      </c>
      <c r="T4283">
        <f>COUNTIF('Feb 2022'!A:A,D4283)+COUNTIF('Mar 2022'!A:A,D4283)+COUNTIF('Apr 2022'!A:A,D4283)+COUNTIF('May 2022'!A:A,D4283)+COUNTIF('June 2022'!A:A,D4283)+COUNTIF('July 2022'!A:A,D4283)+COUNTIF('Aug 2022'!A:A,D4283)+COUNTIF('Sep 2022'!A:A,D4283)+COUNTIF('Oct 2022'!A:A,D4283)+COUNTIF('Dec 2022'!A:A,D4283)</f>
        <v>1</v>
      </c>
      <c r="U4283" t="str">
        <f>VLOOKUP(Q4283,'Capital Lookup'!A:B,2,FALSE)</f>
        <v>No</v>
      </c>
      <c r="V4283" s="2">
        <f>IFERROR(VLOOKUP(LEFT(F4283,10),'Find Purchase Orders'!B:J,9,FALSE),"")</f>
        <v>44830</v>
      </c>
      <c r="W4283" s="25" t="s">
        <v>7261</v>
      </c>
    </row>
    <row r="4284" spans="1:23" hidden="1">
      <c r="A4284" s="25" t="s">
        <v>9810</v>
      </c>
      <c r="B4284" s="25" t="s">
        <v>9044</v>
      </c>
      <c r="C4284" s="25"/>
      <c r="D4284" s="25" t="s">
        <v>6274</v>
      </c>
      <c r="E4284" s="25" t="s">
        <v>8140</v>
      </c>
      <c r="F4284" s="25" t="s">
        <v>17000</v>
      </c>
      <c r="G4284" s="25" t="s">
        <v>6275</v>
      </c>
      <c r="H4284" s="21">
        <v>2810.31</v>
      </c>
      <c r="I4284" s="25" t="s">
        <v>7296</v>
      </c>
      <c r="J4284" s="25" t="s">
        <v>7288</v>
      </c>
      <c r="K4284" s="25" t="s">
        <v>7258</v>
      </c>
      <c r="L4284" s="25" t="s">
        <v>10517</v>
      </c>
      <c r="M4284" s="21">
        <v>2810.31</v>
      </c>
      <c r="N4284" s="21">
        <v>2810.31</v>
      </c>
      <c r="O4284" s="21">
        <v>0</v>
      </c>
      <c r="P4284" s="21">
        <v>2810.31</v>
      </c>
      <c r="Q4284" s="25" t="s">
        <v>17001</v>
      </c>
      <c r="R4284" s="1" t="str">
        <f t="shared" si="80"/>
        <v>ST10398</v>
      </c>
      <c r="S4284" t="e">
        <f>VLOOKUP(R4284,Data!$C$2:$D$261,2,0)</f>
        <v>#N/A</v>
      </c>
      <c r="T4284">
        <f>COUNTIF('Feb 2022'!A:A,D4284)+COUNTIF('Mar 2022'!A:A,D4284)+COUNTIF('Apr 2022'!A:A,D4284)+COUNTIF('May 2022'!A:A,D4284)+COUNTIF('June 2022'!A:A,D4284)+COUNTIF('July 2022'!A:A,D4284)+COUNTIF('Aug 2022'!A:A,D4284)+COUNTIF('Sep 2022'!A:A,D4284)+COUNTIF('Oct 2022'!A:A,D4284)+COUNTIF('Dec 2022'!A:A,D4284)</f>
        <v>1</v>
      </c>
      <c r="U4284" t="str">
        <f>VLOOKUP(Q4284,'Capital Lookup'!A:B,2,FALSE)</f>
        <v>No</v>
      </c>
      <c r="V4284" s="2">
        <f>IFERROR(VLOOKUP(LEFT(F4284,10),'Find Purchase Orders'!B:J,9,FALSE),"")</f>
        <v>44823</v>
      </c>
      <c r="W4284" s="25" t="s">
        <v>7261</v>
      </c>
    </row>
    <row r="4285" spans="1:23" hidden="1">
      <c r="A4285" s="25" t="s">
        <v>8607</v>
      </c>
      <c r="B4285" s="25" t="s">
        <v>9044</v>
      </c>
      <c r="C4285" s="25"/>
      <c r="D4285" s="25" t="s">
        <v>6318</v>
      </c>
      <c r="E4285" s="25" t="s">
        <v>8140</v>
      </c>
      <c r="F4285" s="25" t="s">
        <v>17002</v>
      </c>
      <c r="G4285" s="25" t="s">
        <v>6319</v>
      </c>
      <c r="H4285" s="21">
        <v>8377.82</v>
      </c>
      <c r="I4285" s="25" t="s">
        <v>7296</v>
      </c>
      <c r="J4285" s="25" t="s">
        <v>7288</v>
      </c>
      <c r="K4285" s="25" t="s">
        <v>7495</v>
      </c>
      <c r="L4285" s="25" t="s">
        <v>13389</v>
      </c>
      <c r="M4285" s="21">
        <v>8377.82</v>
      </c>
      <c r="N4285" s="21">
        <v>8377.82</v>
      </c>
      <c r="O4285" s="21">
        <v>0</v>
      </c>
      <c r="P4285" s="21">
        <v>8377.82</v>
      </c>
      <c r="Q4285" s="25" t="s">
        <v>17003</v>
      </c>
      <c r="R4285" s="1" t="str">
        <f t="shared" si="80"/>
        <v>ST10398</v>
      </c>
      <c r="S4285" t="e">
        <f>VLOOKUP(R4285,Data!$C$2:$D$261,2,0)</f>
        <v>#N/A</v>
      </c>
      <c r="T4285">
        <f>COUNTIF('Feb 2022'!A:A,D4285)+COUNTIF('Mar 2022'!A:A,D4285)+COUNTIF('Apr 2022'!A:A,D4285)+COUNTIF('May 2022'!A:A,D4285)+COUNTIF('June 2022'!A:A,D4285)+COUNTIF('July 2022'!A:A,D4285)+COUNTIF('Aug 2022'!A:A,D4285)+COUNTIF('Sep 2022'!A:A,D4285)+COUNTIF('Oct 2022'!A:A,D4285)+COUNTIF('Dec 2022'!A:A,D4285)</f>
        <v>1</v>
      </c>
      <c r="U4285" t="str">
        <f>VLOOKUP(Q4285,'Capital Lookup'!A:B,2,FALSE)</f>
        <v>No</v>
      </c>
      <c r="V4285" s="2">
        <f>IFERROR(VLOOKUP(LEFT(F4285,10),'Find Purchase Orders'!B:J,9,FALSE),"")</f>
        <v>44805</v>
      </c>
      <c r="W4285" s="25" t="s">
        <v>7261</v>
      </c>
    </row>
    <row r="4286" spans="1:23" hidden="1">
      <c r="A4286" s="25" t="s">
        <v>8607</v>
      </c>
      <c r="B4286" s="25" t="s">
        <v>9044</v>
      </c>
      <c r="C4286" s="25"/>
      <c r="D4286" s="25" t="s">
        <v>6320</v>
      </c>
      <c r="E4286" s="25" t="s">
        <v>8140</v>
      </c>
      <c r="F4286" s="25" t="s">
        <v>17004</v>
      </c>
      <c r="G4286" s="25" t="s">
        <v>6321</v>
      </c>
      <c r="H4286" s="21">
        <v>2647.59</v>
      </c>
      <c r="I4286" s="25" t="s">
        <v>7296</v>
      </c>
      <c r="J4286" s="25" t="s">
        <v>7288</v>
      </c>
      <c r="K4286" s="25" t="s">
        <v>7598</v>
      </c>
      <c r="L4286" s="25" t="s">
        <v>14657</v>
      </c>
      <c r="M4286" s="21">
        <v>2647.59</v>
      </c>
      <c r="N4286" s="21">
        <v>2647.59</v>
      </c>
      <c r="O4286" s="21">
        <v>0</v>
      </c>
      <c r="P4286" s="21">
        <v>2647.59</v>
      </c>
      <c r="Q4286" s="25" t="s">
        <v>17005</v>
      </c>
      <c r="R4286" s="1" t="str">
        <f t="shared" si="80"/>
        <v>ST10398</v>
      </c>
      <c r="S4286" t="e">
        <f>VLOOKUP(R4286,Data!$C$2:$D$261,2,0)</f>
        <v>#N/A</v>
      </c>
      <c r="T4286">
        <f>COUNTIF('Feb 2022'!A:A,D4286)+COUNTIF('Mar 2022'!A:A,D4286)+COUNTIF('Apr 2022'!A:A,D4286)+COUNTIF('May 2022'!A:A,D4286)+COUNTIF('June 2022'!A:A,D4286)+COUNTIF('July 2022'!A:A,D4286)+COUNTIF('Aug 2022'!A:A,D4286)+COUNTIF('Sep 2022'!A:A,D4286)+COUNTIF('Oct 2022'!A:A,D4286)+COUNTIF('Dec 2022'!A:A,D4286)</f>
        <v>1</v>
      </c>
      <c r="U4286" t="str">
        <f>VLOOKUP(Q4286,'Capital Lookup'!A:B,2,FALSE)</f>
        <v>No</v>
      </c>
      <c r="V4286" s="2">
        <f>IFERROR(VLOOKUP(LEFT(F4286,10),'Find Purchase Orders'!B:J,9,FALSE),"")</f>
        <v>44805</v>
      </c>
      <c r="W4286" s="25" t="s">
        <v>7261</v>
      </c>
    </row>
    <row r="4287" spans="1:23" hidden="1">
      <c r="A4287" s="25" t="s">
        <v>9810</v>
      </c>
      <c r="B4287" s="25" t="s">
        <v>9044</v>
      </c>
      <c r="C4287" s="25"/>
      <c r="D4287" s="25" t="s">
        <v>6322</v>
      </c>
      <c r="E4287" s="25" t="s">
        <v>8140</v>
      </c>
      <c r="F4287" s="25" t="s">
        <v>17006</v>
      </c>
      <c r="G4287" s="25" t="s">
        <v>6323</v>
      </c>
      <c r="H4287" s="21">
        <v>1966.2</v>
      </c>
      <c r="I4287" s="25" t="s">
        <v>7296</v>
      </c>
      <c r="J4287" s="25" t="s">
        <v>7288</v>
      </c>
      <c r="K4287" s="25" t="s">
        <v>7778</v>
      </c>
      <c r="L4287" s="25" t="s">
        <v>8150</v>
      </c>
      <c r="M4287" s="21">
        <v>1966.2</v>
      </c>
      <c r="N4287" s="22">
        <v>0</v>
      </c>
      <c r="O4287" s="21">
        <v>1966.2</v>
      </c>
      <c r="P4287" s="21">
        <v>1966.2</v>
      </c>
      <c r="Q4287" s="25" t="s">
        <v>17007</v>
      </c>
      <c r="R4287" s="1" t="str">
        <f t="shared" si="80"/>
        <v>ST10398</v>
      </c>
      <c r="S4287" t="e">
        <f>VLOOKUP(R4287,Data!$C$2:$D$261,2,0)</f>
        <v>#N/A</v>
      </c>
      <c r="T4287">
        <f>COUNTIF('Feb 2022'!A:A,D4287)+COUNTIF('Mar 2022'!A:A,D4287)+COUNTIF('Apr 2022'!A:A,D4287)+COUNTIF('May 2022'!A:A,D4287)+COUNTIF('June 2022'!A:A,D4287)+COUNTIF('July 2022'!A:A,D4287)+COUNTIF('Aug 2022'!A:A,D4287)+COUNTIF('Sep 2022'!A:A,D4287)+COUNTIF('Oct 2022'!A:A,D4287)+COUNTIF('Dec 2022'!A:A,D4287)</f>
        <v>1</v>
      </c>
      <c r="U4287" t="str">
        <f>VLOOKUP(Q4287,'Capital Lookup'!A:B,2,FALSE)</f>
        <v>No</v>
      </c>
      <c r="V4287" s="2">
        <f>IFERROR(VLOOKUP(LEFT(F4287,10),'Find Purchase Orders'!B:J,9,FALSE),"")</f>
        <v>44805</v>
      </c>
      <c r="W4287" s="25" t="s">
        <v>7261</v>
      </c>
    </row>
    <row r="4288" spans="1:23" hidden="1">
      <c r="A4288" s="25" t="s">
        <v>8607</v>
      </c>
      <c r="B4288" s="25" t="s">
        <v>9044</v>
      </c>
      <c r="C4288" s="25"/>
      <c r="D4288" s="25" t="s">
        <v>6324</v>
      </c>
      <c r="E4288" s="25" t="s">
        <v>8140</v>
      </c>
      <c r="F4288" s="25" t="s">
        <v>17008</v>
      </c>
      <c r="G4288" s="25" t="s">
        <v>6325</v>
      </c>
      <c r="H4288" s="21">
        <v>13277.5</v>
      </c>
      <c r="I4288" s="25" t="s">
        <v>7296</v>
      </c>
      <c r="J4288" s="25" t="s">
        <v>7288</v>
      </c>
      <c r="K4288" s="25" t="s">
        <v>7762</v>
      </c>
      <c r="L4288" s="25" t="s">
        <v>8787</v>
      </c>
      <c r="M4288" s="21">
        <v>13277.5</v>
      </c>
      <c r="N4288" s="22">
        <v>0</v>
      </c>
      <c r="O4288" s="21">
        <v>13277.5</v>
      </c>
      <c r="P4288" s="21">
        <v>13277.5</v>
      </c>
      <c r="Q4288" s="25" t="s">
        <v>17009</v>
      </c>
      <c r="R4288" s="1" t="str">
        <f t="shared" si="80"/>
        <v>ST10398</v>
      </c>
      <c r="S4288" t="e">
        <f>VLOOKUP(R4288,Data!$C$2:$D$261,2,0)</f>
        <v>#N/A</v>
      </c>
      <c r="T4288">
        <f>COUNTIF('Feb 2022'!A:A,D4288)+COUNTIF('Mar 2022'!A:A,D4288)+COUNTIF('Apr 2022'!A:A,D4288)+COUNTIF('May 2022'!A:A,D4288)+COUNTIF('June 2022'!A:A,D4288)+COUNTIF('July 2022'!A:A,D4288)+COUNTIF('Aug 2022'!A:A,D4288)+COUNTIF('Sep 2022'!A:A,D4288)+COUNTIF('Oct 2022'!A:A,D4288)+COUNTIF('Dec 2022'!A:A,D4288)</f>
        <v>1</v>
      </c>
      <c r="U4288" t="str">
        <f>VLOOKUP(Q4288,'Capital Lookup'!A:B,2,FALSE)</f>
        <v>No</v>
      </c>
      <c r="V4288" s="2">
        <f>IFERROR(VLOOKUP(LEFT(F4288,10),'Find Purchase Orders'!B:J,9,FALSE),"")</f>
        <v>44805</v>
      </c>
      <c r="W4288" s="25" t="s">
        <v>7261</v>
      </c>
    </row>
    <row r="4289" spans="1:23" hidden="1">
      <c r="A4289" s="25" t="s">
        <v>8607</v>
      </c>
      <c r="B4289" s="25" t="s">
        <v>8866</v>
      </c>
      <c r="C4289" s="25"/>
      <c r="D4289" s="25" t="s">
        <v>6326</v>
      </c>
      <c r="E4289" s="25" t="s">
        <v>8140</v>
      </c>
      <c r="F4289" s="25" t="s">
        <v>17010</v>
      </c>
      <c r="G4289" s="25" t="s">
        <v>6328</v>
      </c>
      <c r="H4289" s="21">
        <v>15594</v>
      </c>
      <c r="I4289" s="25" t="s">
        <v>7296</v>
      </c>
      <c r="J4289" s="25" t="s">
        <v>7288</v>
      </c>
      <c r="K4289" s="25" t="s">
        <v>7762</v>
      </c>
      <c r="L4289" s="25" t="s">
        <v>9767</v>
      </c>
      <c r="M4289" s="21">
        <v>15594</v>
      </c>
      <c r="N4289" s="21">
        <v>15594</v>
      </c>
      <c r="O4289" s="21">
        <v>0</v>
      </c>
      <c r="P4289" s="21">
        <v>15594</v>
      </c>
      <c r="Q4289" s="25" t="s">
        <v>17011</v>
      </c>
      <c r="R4289" s="1" t="str">
        <f t="shared" si="80"/>
        <v>ST10399</v>
      </c>
      <c r="S4289" t="e">
        <f>VLOOKUP(R4289,Data!$C$2:$D$261,2,0)</f>
        <v>#N/A</v>
      </c>
      <c r="T4289">
        <f>COUNTIF('Feb 2022'!A:A,D4289)+COUNTIF('Mar 2022'!A:A,D4289)+COUNTIF('Apr 2022'!A:A,D4289)+COUNTIF('May 2022'!A:A,D4289)+COUNTIF('June 2022'!A:A,D4289)+COUNTIF('July 2022'!A:A,D4289)+COUNTIF('Aug 2022'!A:A,D4289)+COUNTIF('Sep 2022'!A:A,D4289)+COUNTIF('Oct 2022'!A:A,D4289)+COUNTIF('Dec 2022'!A:A,D4289)</f>
        <v>1</v>
      </c>
      <c r="U4289" t="str">
        <f>VLOOKUP(Q4289,'Capital Lookup'!A:B,2,FALSE)</f>
        <v>No</v>
      </c>
      <c r="V4289" s="2">
        <f>IFERROR(VLOOKUP(LEFT(F4289,10),'Find Purchase Orders'!B:J,9,FALSE),"")</f>
        <v>44805</v>
      </c>
      <c r="W4289" s="25" t="s">
        <v>7261</v>
      </c>
    </row>
    <row r="4290" spans="1:23" hidden="1">
      <c r="A4290" s="25" t="s">
        <v>13331</v>
      </c>
      <c r="B4290" s="25" t="s">
        <v>7460</v>
      </c>
      <c r="C4290" s="25" t="s">
        <v>7264</v>
      </c>
      <c r="D4290" s="25" t="s">
        <v>6184</v>
      </c>
      <c r="E4290" s="25" t="s">
        <v>8140</v>
      </c>
      <c r="F4290" s="25" t="s">
        <v>17012</v>
      </c>
      <c r="G4290" s="25" t="s">
        <v>6185</v>
      </c>
      <c r="H4290" s="21">
        <v>16950</v>
      </c>
      <c r="I4290" s="25" t="s">
        <v>7296</v>
      </c>
      <c r="J4290" s="25" t="s">
        <v>7288</v>
      </c>
      <c r="K4290" s="25" t="s">
        <v>7778</v>
      </c>
      <c r="L4290" s="25" t="s">
        <v>8150</v>
      </c>
      <c r="M4290" s="21">
        <v>16950</v>
      </c>
      <c r="N4290" s="21">
        <v>16950</v>
      </c>
      <c r="O4290" s="21">
        <v>0</v>
      </c>
      <c r="P4290" s="21">
        <v>16950</v>
      </c>
      <c r="Q4290" s="25" t="s">
        <v>17013</v>
      </c>
      <c r="R4290" s="1" t="str">
        <f t="shared" si="80"/>
        <v>ST10003</v>
      </c>
      <c r="S4290" t="str">
        <f>VLOOKUP(R4290,Data!$C$2:$D$261,2,0)</f>
        <v>Appleby Place</v>
      </c>
      <c r="T4290">
        <f>COUNTIF('Feb 2022'!A:A,D4290)+COUNTIF('Mar 2022'!A:A,D4290)+COUNTIF('Apr 2022'!A:A,D4290)+COUNTIF('May 2022'!A:A,D4290)+COUNTIF('June 2022'!A:A,D4290)+COUNTIF('July 2022'!A:A,D4290)+COUNTIF('Aug 2022'!A:A,D4290)+COUNTIF('Sep 2022'!A:A,D4290)+COUNTIF('Oct 2022'!A:A,D4290)+COUNTIF('Dec 2022'!A:A,D4290)</f>
        <v>1</v>
      </c>
      <c r="U4290" t="str">
        <f>VLOOKUP(Q4290,'Capital Lookup'!A:B,2,FALSE)</f>
        <v>No</v>
      </c>
      <c r="V4290" s="2">
        <f>IFERROR(VLOOKUP(LEFT(F4290,10),'Find Purchase Orders'!B:J,9,FALSE),"")</f>
        <v>44819</v>
      </c>
      <c r="W4290" s="25" t="s">
        <v>7261</v>
      </c>
    </row>
    <row r="4291" spans="1:23" hidden="1">
      <c r="A4291" s="25" t="s">
        <v>7261</v>
      </c>
      <c r="B4291" s="25" t="s">
        <v>8595</v>
      </c>
      <c r="C4291" s="25" t="s">
        <v>7264</v>
      </c>
      <c r="D4291" s="25" t="s">
        <v>6492</v>
      </c>
      <c r="E4291" s="25" t="s">
        <v>8596</v>
      </c>
      <c r="F4291" s="25" t="s">
        <v>17014</v>
      </c>
      <c r="G4291" s="25" t="s">
        <v>17015</v>
      </c>
      <c r="H4291" s="21">
        <v>5618.18</v>
      </c>
      <c r="I4291" s="25" t="s">
        <v>7296</v>
      </c>
      <c r="J4291" s="25" t="s">
        <v>7288</v>
      </c>
      <c r="K4291" s="25" t="s">
        <v>7262</v>
      </c>
      <c r="L4291" s="25" t="s">
        <v>7259</v>
      </c>
      <c r="M4291" s="21">
        <v>5618.18</v>
      </c>
      <c r="N4291" s="21">
        <v>5618.17</v>
      </c>
      <c r="O4291" s="21">
        <v>0.01</v>
      </c>
      <c r="P4291" s="21">
        <v>5618.18</v>
      </c>
      <c r="Q4291" s="25" t="s">
        <v>8599</v>
      </c>
      <c r="R4291" s="1" t="str">
        <f t="shared" si="80"/>
        <v>ST10059</v>
      </c>
      <c r="S4291" t="str">
        <f>VLOOKUP(R4291,Data!$C$2:$D$261,2,0)</f>
        <v>Parkwood Manor</v>
      </c>
      <c r="T4291">
        <f>COUNTIF('Feb 2022'!A:A,D4291)+COUNTIF('Mar 2022'!A:A,D4291)+COUNTIF('Apr 2022'!A:A,D4291)+COUNTIF('May 2022'!A:A,D4291)+COUNTIF('June 2022'!A:A,D4291)+COUNTIF('July 2022'!A:A,D4291)+COUNTIF('Aug 2022'!A:A,D4291)+COUNTIF('Sep 2022'!A:A,D4291)+COUNTIF('Oct 2022'!A:A,D4291)+COUNTIF('Dec 2022'!A:A,D4291)</f>
        <v>1</v>
      </c>
      <c r="U4291" t="str">
        <f>VLOOKUP(Q4291,'Capital Lookup'!A:B,2,FALSE)</f>
        <v>No</v>
      </c>
      <c r="V4291" s="2">
        <f>IFERROR(VLOOKUP(LEFT(F4291,10),'Find Purchase Orders'!B:J,9,FALSE),"")</f>
        <v>44854</v>
      </c>
      <c r="W4291" s="25" t="s">
        <v>7261</v>
      </c>
    </row>
    <row r="4292" spans="1:23" hidden="1">
      <c r="A4292" s="25" t="s">
        <v>7261</v>
      </c>
      <c r="B4292" s="25" t="s">
        <v>8595</v>
      </c>
      <c r="C4292" s="25" t="s">
        <v>7264</v>
      </c>
      <c r="D4292" s="25" t="s">
        <v>6492</v>
      </c>
      <c r="E4292" s="25" t="s">
        <v>8596</v>
      </c>
      <c r="F4292" s="25" t="s">
        <v>17016</v>
      </c>
      <c r="G4292" s="25" t="s">
        <v>17017</v>
      </c>
      <c r="H4292" s="21">
        <v>2126.25</v>
      </c>
      <c r="I4292" s="25" t="s">
        <v>7296</v>
      </c>
      <c r="J4292" s="25" t="s">
        <v>7288</v>
      </c>
      <c r="K4292" s="25" t="s">
        <v>7262</v>
      </c>
      <c r="L4292" s="25" t="s">
        <v>7259</v>
      </c>
      <c r="M4292" s="21">
        <v>2126.25</v>
      </c>
      <c r="N4292" s="21">
        <v>2126.25</v>
      </c>
      <c r="O4292" s="21">
        <v>0</v>
      </c>
      <c r="P4292" s="21">
        <v>2126.25</v>
      </c>
      <c r="Q4292" s="25" t="s">
        <v>8599</v>
      </c>
      <c r="R4292" s="1" t="str">
        <f t="shared" si="80"/>
        <v>ST10059</v>
      </c>
      <c r="S4292" t="str">
        <f>VLOOKUP(R4292,Data!$C$2:$D$261,2,0)</f>
        <v>Parkwood Manor</v>
      </c>
      <c r="T4292">
        <f>COUNTIF('Feb 2022'!A:A,D4292)+COUNTIF('Mar 2022'!A:A,D4292)+COUNTIF('Apr 2022'!A:A,D4292)+COUNTIF('May 2022'!A:A,D4292)+COUNTIF('June 2022'!A:A,D4292)+COUNTIF('July 2022'!A:A,D4292)+COUNTIF('Aug 2022'!A:A,D4292)+COUNTIF('Sep 2022'!A:A,D4292)+COUNTIF('Oct 2022'!A:A,D4292)+COUNTIF('Dec 2022'!A:A,D4292)</f>
        <v>1</v>
      </c>
      <c r="U4292" t="str">
        <f>VLOOKUP(Q4292,'Capital Lookup'!A:B,2,FALSE)</f>
        <v>No</v>
      </c>
      <c r="V4292" s="2">
        <f>IFERROR(VLOOKUP(LEFT(F4292,10),'Find Purchase Orders'!B:J,9,FALSE),"")</f>
        <v>44854</v>
      </c>
      <c r="W4292" s="25" t="s">
        <v>7261</v>
      </c>
    </row>
    <row r="4293" spans="1:23" hidden="1">
      <c r="A4293" s="25" t="s">
        <v>8607</v>
      </c>
      <c r="B4293" s="25" t="s">
        <v>9044</v>
      </c>
      <c r="C4293" s="25"/>
      <c r="D4293" s="25" t="s">
        <v>17018</v>
      </c>
      <c r="E4293" s="25" t="s">
        <v>9046</v>
      </c>
      <c r="F4293" s="25" t="s">
        <v>17019</v>
      </c>
      <c r="G4293" s="25" t="s">
        <v>17020</v>
      </c>
      <c r="H4293" s="21">
        <v>1130</v>
      </c>
      <c r="I4293" s="25" t="s">
        <v>7296</v>
      </c>
      <c r="J4293" s="25" t="s">
        <v>7288</v>
      </c>
      <c r="K4293" s="25" t="s">
        <v>7258</v>
      </c>
      <c r="L4293" s="25" t="s">
        <v>7259</v>
      </c>
      <c r="M4293" s="21">
        <v>1130</v>
      </c>
      <c r="N4293" s="21">
        <v>1130</v>
      </c>
      <c r="O4293" s="21">
        <v>0</v>
      </c>
      <c r="P4293" s="21">
        <v>1130</v>
      </c>
      <c r="Q4293" s="25" t="s">
        <v>9049</v>
      </c>
      <c r="R4293" s="1" t="str">
        <f t="shared" si="80"/>
        <v>ST10398</v>
      </c>
      <c r="S4293" t="e">
        <f>VLOOKUP(R4293,Data!$C$2:$D$261,2,0)</f>
        <v>#N/A</v>
      </c>
      <c r="T4293">
        <f>COUNTIF('Feb 2022'!A:A,D4293)+COUNTIF('Mar 2022'!A:A,D4293)+COUNTIF('Apr 2022'!A:A,D4293)+COUNTIF('May 2022'!A:A,D4293)+COUNTIF('June 2022'!A:A,D4293)+COUNTIF('July 2022'!A:A,D4293)+COUNTIF('Aug 2022'!A:A,D4293)+COUNTIF('Sep 2022'!A:A,D4293)+COUNTIF('Oct 2022'!A:A,D4293)+COUNTIF('Dec 2022'!A:A,D4293)</f>
        <v>0</v>
      </c>
      <c r="U4293" t="str">
        <f>VLOOKUP(Q4293,'Capital Lookup'!A:B,2,FALSE)</f>
        <v>Yes</v>
      </c>
      <c r="V4293" s="2">
        <f>IFERROR(VLOOKUP(LEFT(F4293,10),'Find Purchase Orders'!B:J,9,FALSE),"")</f>
        <v>44830</v>
      </c>
      <c r="W4293" s="25" t="s">
        <v>7261</v>
      </c>
    </row>
    <row r="4294" spans="1:23" hidden="1">
      <c r="A4294" s="25" t="s">
        <v>8607</v>
      </c>
      <c r="B4294" s="25" t="s">
        <v>9044</v>
      </c>
      <c r="C4294" s="25"/>
      <c r="D4294" s="25" t="s">
        <v>17018</v>
      </c>
      <c r="E4294" s="25" t="s">
        <v>9046</v>
      </c>
      <c r="F4294" s="25" t="s">
        <v>17021</v>
      </c>
      <c r="G4294" s="25" t="s">
        <v>17022</v>
      </c>
      <c r="H4294" s="21">
        <v>3704.73</v>
      </c>
      <c r="I4294" s="25" t="s">
        <v>7296</v>
      </c>
      <c r="J4294" s="25" t="s">
        <v>7288</v>
      </c>
      <c r="K4294" s="25" t="s">
        <v>7262</v>
      </c>
      <c r="L4294" s="25" t="s">
        <v>7259</v>
      </c>
      <c r="M4294" s="21">
        <v>3704.73</v>
      </c>
      <c r="N4294" s="21">
        <v>3704.73</v>
      </c>
      <c r="O4294" s="21">
        <v>0</v>
      </c>
      <c r="P4294" s="21">
        <v>3704.73</v>
      </c>
      <c r="Q4294" s="25" t="s">
        <v>9049</v>
      </c>
      <c r="R4294" s="1" t="str">
        <f t="shared" si="80"/>
        <v>ST10398</v>
      </c>
      <c r="S4294" t="e">
        <f>VLOOKUP(R4294,Data!$C$2:$D$261,2,0)</f>
        <v>#N/A</v>
      </c>
      <c r="T4294">
        <f>COUNTIF('Feb 2022'!A:A,D4294)+COUNTIF('Mar 2022'!A:A,D4294)+COUNTIF('Apr 2022'!A:A,D4294)+COUNTIF('May 2022'!A:A,D4294)+COUNTIF('June 2022'!A:A,D4294)+COUNTIF('July 2022'!A:A,D4294)+COUNTIF('Aug 2022'!A:A,D4294)+COUNTIF('Sep 2022'!A:A,D4294)+COUNTIF('Oct 2022'!A:A,D4294)+COUNTIF('Dec 2022'!A:A,D4294)</f>
        <v>0</v>
      </c>
      <c r="U4294" t="str">
        <f>VLOOKUP(Q4294,'Capital Lookup'!A:B,2,FALSE)</f>
        <v>Yes</v>
      </c>
      <c r="V4294" s="2">
        <f>IFERROR(VLOOKUP(LEFT(F4294,10),'Find Purchase Orders'!B:J,9,FALSE),"")</f>
        <v>44830</v>
      </c>
      <c r="W4294" s="25" t="s">
        <v>7261</v>
      </c>
    </row>
    <row r="4295" spans="1:23" hidden="1">
      <c r="A4295" s="25" t="s">
        <v>8607</v>
      </c>
      <c r="B4295" s="25" t="s">
        <v>9044</v>
      </c>
      <c r="C4295" s="25"/>
      <c r="D4295" s="25" t="s">
        <v>17023</v>
      </c>
      <c r="E4295" s="25" t="s">
        <v>9046</v>
      </c>
      <c r="F4295" s="25" t="s">
        <v>17024</v>
      </c>
      <c r="G4295" s="25" t="s">
        <v>17025</v>
      </c>
      <c r="H4295" s="21">
        <v>4217.3500000000004</v>
      </c>
      <c r="I4295" s="25" t="s">
        <v>7296</v>
      </c>
      <c r="J4295" s="25" t="s">
        <v>7288</v>
      </c>
      <c r="K4295" s="25" t="s">
        <v>7262</v>
      </c>
      <c r="L4295" s="25" t="s">
        <v>7259</v>
      </c>
      <c r="M4295" s="21">
        <v>4217.3500000000004</v>
      </c>
      <c r="N4295" s="21">
        <v>4217.3500000000004</v>
      </c>
      <c r="O4295" s="21">
        <v>0</v>
      </c>
      <c r="P4295" s="21">
        <v>4217.3500000000004</v>
      </c>
      <c r="Q4295" s="25" t="s">
        <v>9049</v>
      </c>
      <c r="R4295" s="1" t="str">
        <f t="shared" si="80"/>
        <v>ST10398</v>
      </c>
      <c r="S4295" t="e">
        <f>VLOOKUP(R4295,Data!$C$2:$D$261,2,0)</f>
        <v>#N/A</v>
      </c>
      <c r="T4295">
        <f>COUNTIF('Feb 2022'!A:A,D4295)+COUNTIF('Mar 2022'!A:A,D4295)+COUNTIF('Apr 2022'!A:A,D4295)+COUNTIF('May 2022'!A:A,D4295)+COUNTIF('June 2022'!A:A,D4295)+COUNTIF('July 2022'!A:A,D4295)+COUNTIF('Aug 2022'!A:A,D4295)+COUNTIF('Sep 2022'!A:A,D4295)+COUNTIF('Oct 2022'!A:A,D4295)+COUNTIF('Dec 2022'!A:A,D4295)</f>
        <v>0</v>
      </c>
      <c r="U4295" t="str">
        <f>VLOOKUP(Q4295,'Capital Lookup'!A:B,2,FALSE)</f>
        <v>Yes</v>
      </c>
      <c r="V4295" s="2">
        <f>IFERROR(VLOOKUP(LEFT(F4295,10),'Find Purchase Orders'!B:J,9,FALSE),"")</f>
        <v>44806</v>
      </c>
      <c r="W4295" s="25" t="s">
        <v>7261</v>
      </c>
    </row>
    <row r="4296" spans="1:23" hidden="1">
      <c r="A4296" s="25" t="s">
        <v>7261</v>
      </c>
      <c r="B4296" s="25" t="s">
        <v>7291</v>
      </c>
      <c r="C4296" s="25" t="s">
        <v>7264</v>
      </c>
      <c r="D4296" s="25" t="s">
        <v>6329</v>
      </c>
      <c r="E4296" s="25" t="s">
        <v>7293</v>
      </c>
      <c r="F4296" s="25" t="s">
        <v>17026</v>
      </c>
      <c r="G4296" s="25" t="s">
        <v>6330</v>
      </c>
      <c r="H4296" s="21">
        <v>168</v>
      </c>
      <c r="I4296" s="25" t="s">
        <v>7296</v>
      </c>
      <c r="J4296" s="25" t="s">
        <v>7288</v>
      </c>
      <c r="K4296" s="25" t="s">
        <v>7258</v>
      </c>
      <c r="L4296" s="25" t="s">
        <v>7259</v>
      </c>
      <c r="M4296" s="21">
        <v>168</v>
      </c>
      <c r="N4296" s="21">
        <v>157.5</v>
      </c>
      <c r="O4296" s="21">
        <v>10.5</v>
      </c>
      <c r="P4296" s="21">
        <v>168</v>
      </c>
      <c r="Q4296" s="25" t="s">
        <v>7297</v>
      </c>
      <c r="R4296" s="1" t="str">
        <f t="shared" si="80"/>
        <v>ST10083</v>
      </c>
      <c r="S4296" t="str">
        <f>VLOOKUP(R4296,Data!$C$2:$D$261,2,0)</f>
        <v>The Waverly/Rosewood</v>
      </c>
      <c r="T4296">
        <f>COUNTIF('Feb 2022'!A:A,D4296)+COUNTIF('Mar 2022'!A:A,D4296)+COUNTIF('Apr 2022'!A:A,D4296)+COUNTIF('May 2022'!A:A,D4296)+COUNTIF('June 2022'!A:A,D4296)+COUNTIF('July 2022'!A:A,D4296)+COUNTIF('Aug 2022'!A:A,D4296)+COUNTIF('Sep 2022'!A:A,D4296)+COUNTIF('Oct 2022'!A:A,D4296)+COUNTIF('Dec 2022'!A:A,D4296)</f>
        <v>1</v>
      </c>
      <c r="U4296" t="str">
        <f>VLOOKUP(Q4296,'Capital Lookup'!A:B,2,FALSE)</f>
        <v>No</v>
      </c>
      <c r="V4296" s="2">
        <f>IFERROR(VLOOKUP(LEFT(F4296,10),'Find Purchase Orders'!B:J,9,FALSE),"")</f>
        <v>44806</v>
      </c>
      <c r="W4296" s="25" t="s">
        <v>7261</v>
      </c>
    </row>
    <row r="4297" spans="1:23" hidden="1">
      <c r="A4297" s="25" t="s">
        <v>7261</v>
      </c>
      <c r="B4297" s="25" t="s">
        <v>7291</v>
      </c>
      <c r="C4297" s="25" t="s">
        <v>7264</v>
      </c>
      <c r="D4297" s="25" t="s">
        <v>6329</v>
      </c>
      <c r="E4297" s="25" t="s">
        <v>7293</v>
      </c>
      <c r="F4297" s="25" t="s">
        <v>17027</v>
      </c>
      <c r="G4297" s="25" t="s">
        <v>17028</v>
      </c>
      <c r="H4297" s="21">
        <v>901.6</v>
      </c>
      <c r="I4297" s="25" t="s">
        <v>7296</v>
      </c>
      <c r="J4297" s="25" t="s">
        <v>7288</v>
      </c>
      <c r="K4297" s="25" t="s">
        <v>7258</v>
      </c>
      <c r="L4297" s="25" t="s">
        <v>7259</v>
      </c>
      <c r="M4297" s="21">
        <v>901.6</v>
      </c>
      <c r="N4297" s="21">
        <v>845.25</v>
      </c>
      <c r="O4297" s="21">
        <v>56.35</v>
      </c>
      <c r="P4297" s="21">
        <v>901.6</v>
      </c>
      <c r="Q4297" s="25" t="s">
        <v>7297</v>
      </c>
      <c r="R4297" s="1" t="str">
        <f t="shared" si="80"/>
        <v>ST10083</v>
      </c>
      <c r="S4297" t="str">
        <f>VLOOKUP(R4297,Data!$C$2:$D$261,2,0)</f>
        <v>The Waverly/Rosewood</v>
      </c>
      <c r="T4297">
        <f>COUNTIF('Feb 2022'!A:A,D4297)+COUNTIF('Mar 2022'!A:A,D4297)+COUNTIF('Apr 2022'!A:A,D4297)+COUNTIF('May 2022'!A:A,D4297)+COUNTIF('June 2022'!A:A,D4297)+COUNTIF('July 2022'!A:A,D4297)+COUNTIF('Aug 2022'!A:A,D4297)+COUNTIF('Sep 2022'!A:A,D4297)+COUNTIF('Oct 2022'!A:A,D4297)+COUNTIF('Dec 2022'!A:A,D4297)</f>
        <v>1</v>
      </c>
      <c r="U4297" t="str">
        <f>VLOOKUP(Q4297,'Capital Lookup'!A:B,2,FALSE)</f>
        <v>No</v>
      </c>
      <c r="V4297" s="2">
        <f>IFERROR(VLOOKUP(LEFT(F4297,10),'Find Purchase Orders'!B:J,9,FALSE),"")</f>
        <v>44806</v>
      </c>
      <c r="W4297" s="25" t="s">
        <v>7261</v>
      </c>
    </row>
    <row r="4298" spans="1:23" hidden="1">
      <c r="A4298" s="25" t="s">
        <v>7261</v>
      </c>
      <c r="B4298" s="25" t="s">
        <v>7291</v>
      </c>
      <c r="C4298" s="25" t="s">
        <v>7264</v>
      </c>
      <c r="D4298" s="25" t="s">
        <v>6329</v>
      </c>
      <c r="E4298" s="25" t="s">
        <v>7293</v>
      </c>
      <c r="F4298" s="25" t="s">
        <v>17029</v>
      </c>
      <c r="G4298" s="25" t="s">
        <v>17030</v>
      </c>
      <c r="H4298" s="21">
        <v>280</v>
      </c>
      <c r="I4298" s="25" t="s">
        <v>7296</v>
      </c>
      <c r="J4298" s="25" t="s">
        <v>7288</v>
      </c>
      <c r="K4298" s="25" t="s">
        <v>7258</v>
      </c>
      <c r="L4298" s="25" t="s">
        <v>7259</v>
      </c>
      <c r="M4298" s="21">
        <v>280</v>
      </c>
      <c r="N4298" s="21">
        <v>262.5</v>
      </c>
      <c r="O4298" s="21">
        <v>17.5</v>
      </c>
      <c r="P4298" s="21">
        <v>280</v>
      </c>
      <c r="Q4298" s="25" t="s">
        <v>7297</v>
      </c>
      <c r="R4298" s="1" t="str">
        <f t="shared" si="80"/>
        <v>ST10083</v>
      </c>
      <c r="S4298" t="str">
        <f>VLOOKUP(R4298,Data!$C$2:$D$261,2,0)</f>
        <v>The Waverly/Rosewood</v>
      </c>
      <c r="T4298">
        <f>COUNTIF('Feb 2022'!A:A,D4298)+COUNTIF('Mar 2022'!A:A,D4298)+COUNTIF('Apr 2022'!A:A,D4298)+COUNTIF('May 2022'!A:A,D4298)+COUNTIF('June 2022'!A:A,D4298)+COUNTIF('July 2022'!A:A,D4298)+COUNTIF('Aug 2022'!A:A,D4298)+COUNTIF('Sep 2022'!A:A,D4298)+COUNTIF('Oct 2022'!A:A,D4298)+COUNTIF('Dec 2022'!A:A,D4298)</f>
        <v>1</v>
      </c>
      <c r="U4298" t="str">
        <f>VLOOKUP(Q4298,'Capital Lookup'!A:B,2,FALSE)</f>
        <v>No</v>
      </c>
      <c r="V4298" s="2">
        <f>IFERROR(VLOOKUP(LEFT(F4298,10),'Find Purchase Orders'!B:J,9,FALSE),"")</f>
        <v>44806</v>
      </c>
      <c r="W4298" s="25" t="s">
        <v>7261</v>
      </c>
    </row>
    <row r="4299" spans="1:23" hidden="1">
      <c r="A4299" s="25" t="s">
        <v>7261</v>
      </c>
      <c r="B4299" s="25" t="s">
        <v>7291</v>
      </c>
      <c r="C4299" s="25" t="s">
        <v>7264</v>
      </c>
      <c r="D4299" s="25" t="s">
        <v>6329</v>
      </c>
      <c r="E4299" s="25" t="s">
        <v>7293</v>
      </c>
      <c r="F4299" s="25" t="s">
        <v>17031</v>
      </c>
      <c r="G4299" s="25" t="s">
        <v>17032</v>
      </c>
      <c r="H4299" s="21">
        <v>7310.14</v>
      </c>
      <c r="I4299" s="25" t="s">
        <v>7296</v>
      </c>
      <c r="J4299" s="25" t="s">
        <v>7288</v>
      </c>
      <c r="K4299" s="25" t="s">
        <v>7262</v>
      </c>
      <c r="L4299" s="25" t="s">
        <v>7259</v>
      </c>
      <c r="M4299" s="21">
        <v>7310.14</v>
      </c>
      <c r="N4299" s="21">
        <v>6853.26</v>
      </c>
      <c r="O4299" s="21">
        <v>456.88</v>
      </c>
      <c r="P4299" s="21">
        <v>7310.14</v>
      </c>
      <c r="Q4299" s="25" t="s">
        <v>7297</v>
      </c>
      <c r="R4299" s="1" t="str">
        <f t="shared" si="80"/>
        <v>ST10083</v>
      </c>
      <c r="S4299" t="str">
        <f>VLOOKUP(R4299,Data!$C$2:$D$261,2,0)</f>
        <v>The Waverly/Rosewood</v>
      </c>
      <c r="T4299">
        <f>COUNTIF('Feb 2022'!A:A,D4299)+COUNTIF('Mar 2022'!A:A,D4299)+COUNTIF('Apr 2022'!A:A,D4299)+COUNTIF('May 2022'!A:A,D4299)+COUNTIF('June 2022'!A:A,D4299)+COUNTIF('July 2022'!A:A,D4299)+COUNTIF('Aug 2022'!A:A,D4299)+COUNTIF('Sep 2022'!A:A,D4299)+COUNTIF('Oct 2022'!A:A,D4299)+COUNTIF('Dec 2022'!A:A,D4299)</f>
        <v>1</v>
      </c>
      <c r="U4299" t="str">
        <f>VLOOKUP(Q4299,'Capital Lookup'!A:B,2,FALSE)</f>
        <v>No</v>
      </c>
      <c r="V4299" s="2">
        <f>IFERROR(VLOOKUP(LEFT(F4299,10),'Find Purchase Orders'!B:J,9,FALSE),"")</f>
        <v>44806</v>
      </c>
      <c r="W4299" s="25" t="s">
        <v>7261</v>
      </c>
    </row>
    <row r="4300" spans="1:23" hidden="1">
      <c r="A4300" s="25" t="s">
        <v>7261</v>
      </c>
      <c r="B4300" s="25" t="s">
        <v>9026</v>
      </c>
      <c r="C4300" s="25" t="s">
        <v>7264</v>
      </c>
      <c r="D4300" s="25" t="s">
        <v>6186</v>
      </c>
      <c r="E4300" s="25" t="s">
        <v>7273</v>
      </c>
      <c r="F4300" s="25" t="s">
        <v>17033</v>
      </c>
      <c r="G4300" s="25" t="s">
        <v>6187</v>
      </c>
      <c r="H4300" s="21">
        <v>40215</v>
      </c>
      <c r="I4300" s="25" t="s">
        <v>7296</v>
      </c>
      <c r="J4300" s="25" t="s">
        <v>7288</v>
      </c>
      <c r="K4300" s="25" t="s">
        <v>7612</v>
      </c>
      <c r="L4300" s="25" t="s">
        <v>7756</v>
      </c>
      <c r="M4300" s="21">
        <v>40215</v>
      </c>
      <c r="N4300" s="21">
        <v>40215</v>
      </c>
      <c r="O4300" s="21">
        <v>0</v>
      </c>
      <c r="P4300" s="21">
        <v>40215</v>
      </c>
      <c r="Q4300" s="25" t="s">
        <v>17034</v>
      </c>
      <c r="R4300" s="1" t="str">
        <f t="shared" si="80"/>
        <v>ST10073</v>
      </c>
      <c r="S4300" t="str">
        <f>VLOOKUP(R4300,Data!$C$2:$D$261,2,0)</f>
        <v>The Churchill</v>
      </c>
      <c r="T4300">
        <f>COUNTIF('Feb 2022'!A:A,D4300)+COUNTIF('Mar 2022'!A:A,D4300)+COUNTIF('Apr 2022'!A:A,D4300)+COUNTIF('May 2022'!A:A,D4300)+COUNTIF('June 2022'!A:A,D4300)+COUNTIF('July 2022'!A:A,D4300)+COUNTIF('Aug 2022'!A:A,D4300)+COUNTIF('Sep 2022'!A:A,D4300)+COUNTIF('Oct 2022'!A:A,D4300)+COUNTIF('Dec 2022'!A:A,D4300)</f>
        <v>1</v>
      </c>
      <c r="U4300" t="str">
        <f>VLOOKUP(Q4300,'Capital Lookup'!A:B,2,FALSE)</f>
        <v>No</v>
      </c>
      <c r="V4300" s="2">
        <f>IFERROR(VLOOKUP(LEFT(F4300,10),'Find Purchase Orders'!B:J,9,FALSE),"")</f>
        <v>44820</v>
      </c>
      <c r="W4300" s="25" t="s">
        <v>7261</v>
      </c>
    </row>
    <row r="4301" spans="1:23" hidden="1">
      <c r="A4301" s="25" t="s">
        <v>7261</v>
      </c>
      <c r="B4301" s="25" t="s">
        <v>7384</v>
      </c>
      <c r="C4301" s="25" t="s">
        <v>7277</v>
      </c>
      <c r="D4301" s="25" t="s">
        <v>6331</v>
      </c>
      <c r="E4301" s="25" t="s">
        <v>7273</v>
      </c>
      <c r="F4301" s="25" t="s">
        <v>17035</v>
      </c>
      <c r="G4301" s="25" t="s">
        <v>6332</v>
      </c>
      <c r="H4301" s="21">
        <v>20325.900000000001</v>
      </c>
      <c r="I4301" s="25" t="s">
        <v>7296</v>
      </c>
      <c r="J4301" s="25" t="s">
        <v>7288</v>
      </c>
      <c r="K4301" s="25" t="s">
        <v>8786</v>
      </c>
      <c r="L4301" s="25" t="s">
        <v>11500</v>
      </c>
      <c r="M4301" s="21">
        <v>20325.900000000001</v>
      </c>
      <c r="N4301" s="21">
        <v>20325.900000000001</v>
      </c>
      <c r="O4301" s="21">
        <v>0</v>
      </c>
      <c r="P4301" s="21">
        <v>20325.900000000001</v>
      </c>
      <c r="Q4301" s="25" t="s">
        <v>17036</v>
      </c>
      <c r="R4301" s="1" t="str">
        <f t="shared" si="80"/>
        <v>ST10066</v>
      </c>
      <c r="S4301" t="str">
        <f>VLOOKUP(R4301,Data!$C$2:$D$261,2,0)</f>
        <v>Inglewood</v>
      </c>
      <c r="T4301">
        <f>COUNTIF('Feb 2022'!A:A,D4301)+COUNTIF('Mar 2022'!A:A,D4301)+COUNTIF('Apr 2022'!A:A,D4301)+COUNTIF('May 2022'!A:A,D4301)+COUNTIF('June 2022'!A:A,D4301)+COUNTIF('July 2022'!A:A,D4301)+COUNTIF('Aug 2022'!A:A,D4301)+COUNTIF('Sep 2022'!A:A,D4301)+COUNTIF('Oct 2022'!A:A,D4301)+COUNTIF('Dec 2022'!A:A,D4301)</f>
        <v>1</v>
      </c>
      <c r="U4301" t="str">
        <f>VLOOKUP(Q4301,'Capital Lookup'!A:B,2,FALSE)</f>
        <v>No</v>
      </c>
      <c r="V4301" s="2">
        <f>IFERROR(VLOOKUP(LEFT(F4301,10),'Find Purchase Orders'!B:J,9,FALSE),"")</f>
        <v>44816</v>
      </c>
      <c r="W4301" s="25" t="s">
        <v>7261</v>
      </c>
    </row>
    <row r="4302" spans="1:23" hidden="1">
      <c r="A4302" s="25" t="s">
        <v>7252</v>
      </c>
      <c r="B4302" s="25" t="s">
        <v>7747</v>
      </c>
      <c r="C4302" s="25" t="s">
        <v>7254</v>
      </c>
      <c r="D4302" s="25" t="s">
        <v>17037</v>
      </c>
      <c r="E4302" s="25" t="s">
        <v>7500</v>
      </c>
      <c r="H4302" s="21">
        <v>618.67999999999995</v>
      </c>
      <c r="I4302" s="25" t="s">
        <v>7257</v>
      </c>
      <c r="K4302" s="25" t="s">
        <v>8155</v>
      </c>
      <c r="L4302" s="25" t="s">
        <v>10083</v>
      </c>
      <c r="M4302" s="22">
        <v>0</v>
      </c>
      <c r="N4302" s="22">
        <v>0</v>
      </c>
      <c r="O4302" s="21">
        <v>0</v>
      </c>
      <c r="P4302" s="21">
        <v>71.180000000000007</v>
      </c>
      <c r="Q4302" s="25" t="s">
        <v>16834</v>
      </c>
      <c r="R4302" s="1" t="str">
        <f t="shared" si="80"/>
        <v>ST10050</v>
      </c>
      <c r="S4302" t="str">
        <f>VLOOKUP(R4302,Data!$C$2:$D$261,2,0)</f>
        <v>Alta Vista</v>
      </c>
      <c r="T4302">
        <f>COUNTIF('Feb 2022'!A:A,D4302)+COUNTIF('Mar 2022'!A:A,D4302)+COUNTIF('Apr 2022'!A:A,D4302)+COUNTIF('May 2022'!A:A,D4302)+COUNTIF('June 2022'!A:A,D4302)+COUNTIF('July 2022'!A:A,D4302)+COUNTIF('Aug 2022'!A:A,D4302)+COUNTIF('Sep 2022'!A:A,D4302)+COUNTIF('Oct 2022'!A:A,D4302)+COUNTIF('Dec 2022'!A:A,D4302)</f>
        <v>0</v>
      </c>
      <c r="U4302" t="str">
        <f>VLOOKUP(Q4302,'Capital Lookup'!A:B,2,FALSE)</f>
        <v>No</v>
      </c>
      <c r="V4302" s="2" t="str">
        <f>IFERROR(VLOOKUP(LEFT(F4302,10),'Find Purchase Orders'!B:J,9,FALSE),"")</f>
        <v/>
      </c>
      <c r="W4302" s="25" t="s">
        <v>7261</v>
      </c>
    </row>
    <row r="4303" spans="1:23" hidden="1">
      <c r="A4303" s="25" t="s">
        <v>7313</v>
      </c>
      <c r="B4303" s="25" t="s">
        <v>7944</v>
      </c>
      <c r="C4303" s="25" t="s">
        <v>7587</v>
      </c>
      <c r="D4303" s="25" t="s">
        <v>17038</v>
      </c>
      <c r="E4303" s="25" t="s">
        <v>16455</v>
      </c>
      <c r="H4303" s="21">
        <v>106.22</v>
      </c>
      <c r="I4303" s="25" t="s">
        <v>7257</v>
      </c>
      <c r="K4303" s="25" t="s">
        <v>16074</v>
      </c>
      <c r="L4303" s="25"/>
      <c r="M4303" s="22">
        <v>0</v>
      </c>
      <c r="N4303" s="22">
        <v>0</v>
      </c>
      <c r="O4303" s="21">
        <v>0</v>
      </c>
      <c r="P4303" s="21">
        <v>12.22</v>
      </c>
      <c r="Q4303" s="25"/>
      <c r="R4303" s="1" t="str">
        <f t="shared" si="80"/>
        <v>ST10181</v>
      </c>
      <c r="S4303" t="str">
        <f>VLOOKUP(R4303,Data!$C$2:$D$261,2,0)</f>
        <v>Iler Lodge</v>
      </c>
      <c r="T4303">
        <f>COUNTIF('Feb 2022'!A:A,D4303)+COUNTIF('Mar 2022'!A:A,D4303)+COUNTIF('Apr 2022'!A:A,D4303)+COUNTIF('May 2022'!A:A,D4303)+COUNTIF('June 2022'!A:A,D4303)+COUNTIF('July 2022'!A:A,D4303)+COUNTIF('Aug 2022'!A:A,D4303)+COUNTIF('Sep 2022'!A:A,D4303)+COUNTIF('Oct 2022'!A:A,D4303)+COUNTIF('Dec 2022'!A:A,D4303)</f>
        <v>0</v>
      </c>
      <c r="U4303" t="e">
        <f>VLOOKUP(Q4303,'Capital Lookup'!A:B,2,FALSE)</f>
        <v>#N/A</v>
      </c>
      <c r="V4303" s="2" t="str">
        <f>IFERROR(VLOOKUP(LEFT(F4303,10),'Find Purchase Orders'!B:J,9,FALSE),"")</f>
        <v/>
      </c>
      <c r="W4303" s="25" t="s">
        <v>7261</v>
      </c>
    </row>
    <row r="4304" spans="1:23" hidden="1">
      <c r="A4304" s="25" t="s">
        <v>7313</v>
      </c>
      <c r="B4304" s="25" t="s">
        <v>7944</v>
      </c>
      <c r="C4304" s="25" t="s">
        <v>7587</v>
      </c>
      <c r="D4304" s="25" t="s">
        <v>17038</v>
      </c>
      <c r="E4304" s="25" t="s">
        <v>16455</v>
      </c>
      <c r="H4304" s="21">
        <v>26.55</v>
      </c>
      <c r="I4304" s="25" t="s">
        <v>7257</v>
      </c>
      <c r="K4304" s="25" t="s">
        <v>16074</v>
      </c>
      <c r="L4304" s="25"/>
      <c r="M4304" s="22">
        <v>0</v>
      </c>
      <c r="N4304" s="22">
        <v>0</v>
      </c>
      <c r="O4304" s="21">
        <v>0</v>
      </c>
      <c r="P4304" s="21">
        <v>3.05</v>
      </c>
      <c r="Q4304" s="25"/>
      <c r="R4304" s="1" t="str">
        <f t="shared" si="80"/>
        <v>ST10181</v>
      </c>
      <c r="S4304" t="str">
        <f>VLOOKUP(R4304,Data!$C$2:$D$261,2,0)</f>
        <v>Iler Lodge</v>
      </c>
      <c r="T4304">
        <f>COUNTIF('Feb 2022'!A:A,D4304)+COUNTIF('Mar 2022'!A:A,D4304)+COUNTIF('Apr 2022'!A:A,D4304)+COUNTIF('May 2022'!A:A,D4304)+COUNTIF('June 2022'!A:A,D4304)+COUNTIF('July 2022'!A:A,D4304)+COUNTIF('Aug 2022'!A:A,D4304)+COUNTIF('Sep 2022'!A:A,D4304)+COUNTIF('Oct 2022'!A:A,D4304)+COUNTIF('Dec 2022'!A:A,D4304)</f>
        <v>0</v>
      </c>
      <c r="U4304" t="e">
        <f>VLOOKUP(Q4304,'Capital Lookup'!A:B,2,FALSE)</f>
        <v>#N/A</v>
      </c>
      <c r="V4304" s="2" t="str">
        <f>IFERROR(VLOOKUP(LEFT(F4304,10),'Find Purchase Orders'!B:J,9,FALSE),"")</f>
        <v/>
      </c>
      <c r="W4304" s="25" t="s">
        <v>7261</v>
      </c>
    </row>
    <row r="4305" spans="1:23" hidden="1">
      <c r="A4305" s="25" t="s">
        <v>7313</v>
      </c>
      <c r="B4305" s="25" t="s">
        <v>7944</v>
      </c>
      <c r="C4305" s="25" t="s">
        <v>7587</v>
      </c>
      <c r="D4305" s="25" t="s">
        <v>17038</v>
      </c>
      <c r="E4305" s="25" t="s">
        <v>16455</v>
      </c>
      <c r="H4305" s="21">
        <v>37.29</v>
      </c>
      <c r="I4305" s="25" t="s">
        <v>7257</v>
      </c>
      <c r="K4305" s="25" t="s">
        <v>9320</v>
      </c>
      <c r="L4305" s="25" t="s">
        <v>7647</v>
      </c>
      <c r="M4305" s="22">
        <v>0</v>
      </c>
      <c r="N4305" s="22">
        <v>0</v>
      </c>
      <c r="O4305" s="21">
        <v>0</v>
      </c>
      <c r="P4305" s="21">
        <v>4.29</v>
      </c>
      <c r="Q4305" s="25"/>
      <c r="R4305" s="1" t="str">
        <f t="shared" si="80"/>
        <v>ST10181</v>
      </c>
      <c r="S4305" t="str">
        <f>VLOOKUP(R4305,Data!$C$2:$D$261,2,0)</f>
        <v>Iler Lodge</v>
      </c>
      <c r="T4305">
        <f>COUNTIF('Feb 2022'!A:A,D4305)+COUNTIF('Mar 2022'!A:A,D4305)+COUNTIF('Apr 2022'!A:A,D4305)+COUNTIF('May 2022'!A:A,D4305)+COUNTIF('June 2022'!A:A,D4305)+COUNTIF('July 2022'!A:A,D4305)+COUNTIF('Aug 2022'!A:A,D4305)+COUNTIF('Sep 2022'!A:A,D4305)+COUNTIF('Oct 2022'!A:A,D4305)+COUNTIF('Dec 2022'!A:A,D4305)</f>
        <v>0</v>
      </c>
      <c r="U4305" t="e">
        <f>VLOOKUP(Q4305,'Capital Lookup'!A:B,2,FALSE)</f>
        <v>#N/A</v>
      </c>
      <c r="V4305" s="2" t="str">
        <f>IFERROR(VLOOKUP(LEFT(F4305,10),'Find Purchase Orders'!B:J,9,FALSE),"")</f>
        <v/>
      </c>
      <c r="W4305" s="25" t="s">
        <v>7261</v>
      </c>
    </row>
    <row r="4306" spans="1:23" hidden="1">
      <c r="A4306" s="25" t="s">
        <v>7313</v>
      </c>
      <c r="B4306" s="25" t="s">
        <v>7944</v>
      </c>
      <c r="C4306" s="25" t="s">
        <v>7587</v>
      </c>
      <c r="D4306" s="25" t="s">
        <v>17038</v>
      </c>
      <c r="E4306" s="25" t="s">
        <v>16455</v>
      </c>
      <c r="H4306" s="21">
        <v>15.54</v>
      </c>
      <c r="I4306" s="25" t="s">
        <v>7257</v>
      </c>
      <c r="K4306" s="25" t="s">
        <v>8155</v>
      </c>
      <c r="L4306" s="25" t="s">
        <v>7647</v>
      </c>
      <c r="M4306" s="22">
        <v>0</v>
      </c>
      <c r="N4306" s="22">
        <v>0</v>
      </c>
      <c r="O4306" s="21">
        <v>0</v>
      </c>
      <c r="P4306" s="21">
        <v>1.79</v>
      </c>
      <c r="Q4306" s="25"/>
      <c r="R4306" s="1" t="str">
        <f t="shared" si="80"/>
        <v>ST10181</v>
      </c>
      <c r="S4306" t="str">
        <f>VLOOKUP(R4306,Data!$C$2:$D$261,2,0)</f>
        <v>Iler Lodge</v>
      </c>
      <c r="T4306">
        <f>COUNTIF('Feb 2022'!A:A,D4306)+COUNTIF('Mar 2022'!A:A,D4306)+COUNTIF('Apr 2022'!A:A,D4306)+COUNTIF('May 2022'!A:A,D4306)+COUNTIF('June 2022'!A:A,D4306)+COUNTIF('July 2022'!A:A,D4306)+COUNTIF('Aug 2022'!A:A,D4306)+COUNTIF('Sep 2022'!A:A,D4306)+COUNTIF('Oct 2022'!A:A,D4306)+COUNTIF('Dec 2022'!A:A,D4306)</f>
        <v>0</v>
      </c>
      <c r="U4306" t="e">
        <f>VLOOKUP(Q4306,'Capital Lookup'!A:B,2,FALSE)</f>
        <v>#N/A</v>
      </c>
      <c r="V4306" s="2" t="str">
        <f>IFERROR(VLOOKUP(LEFT(F4306,10),'Find Purchase Orders'!B:J,9,FALSE),"")</f>
        <v/>
      </c>
      <c r="W4306" s="25" t="s">
        <v>7261</v>
      </c>
    </row>
    <row r="4307" spans="1:23" hidden="1">
      <c r="A4307" s="25" t="s">
        <v>7313</v>
      </c>
      <c r="B4307" s="25" t="s">
        <v>7944</v>
      </c>
      <c r="C4307" s="25" t="s">
        <v>7587</v>
      </c>
      <c r="D4307" s="25" t="s">
        <v>17038</v>
      </c>
      <c r="E4307" s="25" t="s">
        <v>16455</v>
      </c>
      <c r="H4307" s="21">
        <v>186.45</v>
      </c>
      <c r="I4307" s="25" t="s">
        <v>7257</v>
      </c>
      <c r="K4307" s="25" t="s">
        <v>9320</v>
      </c>
      <c r="L4307" s="25" t="s">
        <v>7647</v>
      </c>
      <c r="M4307" s="22">
        <v>0</v>
      </c>
      <c r="N4307" s="22">
        <v>0</v>
      </c>
      <c r="O4307" s="21">
        <v>0</v>
      </c>
      <c r="P4307" s="21">
        <v>21.45</v>
      </c>
      <c r="Q4307" s="25"/>
      <c r="R4307" s="1" t="str">
        <f t="shared" si="80"/>
        <v>ST10181</v>
      </c>
      <c r="S4307" t="str">
        <f>VLOOKUP(R4307,Data!$C$2:$D$261,2,0)</f>
        <v>Iler Lodge</v>
      </c>
      <c r="T4307">
        <f>COUNTIF('Feb 2022'!A:A,D4307)+COUNTIF('Mar 2022'!A:A,D4307)+COUNTIF('Apr 2022'!A:A,D4307)+COUNTIF('May 2022'!A:A,D4307)+COUNTIF('June 2022'!A:A,D4307)+COUNTIF('July 2022'!A:A,D4307)+COUNTIF('Aug 2022'!A:A,D4307)+COUNTIF('Sep 2022'!A:A,D4307)+COUNTIF('Oct 2022'!A:A,D4307)+COUNTIF('Dec 2022'!A:A,D4307)</f>
        <v>0</v>
      </c>
      <c r="U4307" t="e">
        <f>VLOOKUP(Q4307,'Capital Lookup'!A:B,2,FALSE)</f>
        <v>#N/A</v>
      </c>
      <c r="V4307" s="2" t="str">
        <f>IFERROR(VLOOKUP(LEFT(F4307,10),'Find Purchase Orders'!B:J,9,FALSE),"")</f>
        <v/>
      </c>
      <c r="W4307" s="25" t="s">
        <v>7261</v>
      </c>
    </row>
    <row r="4308" spans="1:23" hidden="1">
      <c r="A4308" s="25" t="s">
        <v>7252</v>
      </c>
      <c r="B4308" s="25" t="s">
        <v>7546</v>
      </c>
      <c r="C4308" s="25" t="s">
        <v>7254</v>
      </c>
      <c r="D4308" s="25" t="s">
        <v>5946</v>
      </c>
      <c r="E4308" s="25" t="s">
        <v>7548</v>
      </c>
      <c r="F4308" s="25" t="s">
        <v>17039</v>
      </c>
      <c r="G4308" s="25" t="s">
        <v>17040</v>
      </c>
      <c r="H4308" s="21">
        <v>565</v>
      </c>
      <c r="I4308" s="25" t="s">
        <v>7296</v>
      </c>
      <c r="J4308" s="25" t="s">
        <v>7288</v>
      </c>
      <c r="K4308" s="25" t="s">
        <v>7258</v>
      </c>
      <c r="L4308" s="25" t="s">
        <v>7259</v>
      </c>
      <c r="M4308" s="21">
        <v>565</v>
      </c>
      <c r="N4308" s="21">
        <v>565</v>
      </c>
      <c r="O4308" s="21">
        <v>0</v>
      </c>
      <c r="P4308" s="21">
        <v>565</v>
      </c>
      <c r="Q4308" s="25" t="s">
        <v>7551</v>
      </c>
      <c r="R4308" s="1" t="str">
        <f t="shared" si="80"/>
        <v>ST10096</v>
      </c>
      <c r="S4308" t="str">
        <f>VLOOKUP(R4308,Data!$C$2:$D$261,2,0)</f>
        <v>Chatham</v>
      </c>
      <c r="T4308">
        <f>COUNTIF('Feb 2022'!A:A,D4308)+COUNTIF('Mar 2022'!A:A,D4308)+COUNTIF('Apr 2022'!A:A,D4308)+COUNTIF('May 2022'!A:A,D4308)+COUNTIF('June 2022'!A:A,D4308)+COUNTIF('July 2022'!A:A,D4308)+COUNTIF('Aug 2022'!A:A,D4308)+COUNTIF('Sep 2022'!A:A,D4308)+COUNTIF('Oct 2022'!A:A,D4308)+COUNTIF('Dec 2022'!A:A,D4308)</f>
        <v>1</v>
      </c>
      <c r="U4308" t="str">
        <f>VLOOKUP(Q4308,'Capital Lookup'!A:B,2,FALSE)</f>
        <v>No</v>
      </c>
      <c r="V4308" s="2">
        <f>IFERROR(VLOOKUP(LEFT(F4308,10),'Find Purchase Orders'!B:J,9,FALSE),"")</f>
        <v>44804</v>
      </c>
      <c r="W4308" s="25" t="s">
        <v>7261</v>
      </c>
    </row>
    <row r="4309" spans="1:23" hidden="1">
      <c r="A4309" s="25" t="s">
        <v>7252</v>
      </c>
      <c r="B4309" s="25" t="s">
        <v>7546</v>
      </c>
      <c r="C4309" s="25" t="s">
        <v>7254</v>
      </c>
      <c r="D4309" s="25" t="s">
        <v>5946</v>
      </c>
      <c r="E4309" s="25" t="s">
        <v>7548</v>
      </c>
      <c r="F4309" s="25" t="s">
        <v>17041</v>
      </c>
      <c r="G4309" s="25" t="s">
        <v>17042</v>
      </c>
      <c r="H4309" s="21">
        <v>15642.94</v>
      </c>
      <c r="I4309" s="25" t="s">
        <v>7296</v>
      </c>
      <c r="J4309" s="25" t="s">
        <v>7288</v>
      </c>
      <c r="K4309" s="25" t="s">
        <v>7262</v>
      </c>
      <c r="L4309" s="25" t="s">
        <v>7259</v>
      </c>
      <c r="M4309" s="21">
        <v>15642.94</v>
      </c>
      <c r="N4309" s="21">
        <v>15642.94</v>
      </c>
      <c r="O4309" s="21">
        <v>0</v>
      </c>
      <c r="P4309" s="21">
        <v>15642.94</v>
      </c>
      <c r="Q4309" s="25" t="s">
        <v>7551</v>
      </c>
      <c r="R4309" s="1" t="str">
        <f t="shared" si="80"/>
        <v>ST10096</v>
      </c>
      <c r="S4309" t="str">
        <f>VLOOKUP(R4309,Data!$C$2:$D$261,2,0)</f>
        <v>Chatham</v>
      </c>
      <c r="T4309">
        <f>COUNTIF('Feb 2022'!A:A,D4309)+COUNTIF('Mar 2022'!A:A,D4309)+COUNTIF('Apr 2022'!A:A,D4309)+COUNTIF('May 2022'!A:A,D4309)+COUNTIF('June 2022'!A:A,D4309)+COUNTIF('July 2022'!A:A,D4309)+COUNTIF('Aug 2022'!A:A,D4309)+COUNTIF('Sep 2022'!A:A,D4309)+COUNTIF('Oct 2022'!A:A,D4309)+COUNTIF('Dec 2022'!A:A,D4309)</f>
        <v>1</v>
      </c>
      <c r="U4309" t="str">
        <f>VLOOKUP(Q4309,'Capital Lookup'!A:B,2,FALSE)</f>
        <v>No</v>
      </c>
      <c r="V4309" s="2">
        <f>IFERROR(VLOOKUP(LEFT(F4309,10),'Find Purchase Orders'!B:J,9,FALSE),"")</f>
        <v>44804</v>
      </c>
      <c r="W4309" s="25" t="s">
        <v>7261</v>
      </c>
    </row>
    <row r="4310" spans="1:23" hidden="1">
      <c r="A4310" s="25" t="s">
        <v>8607</v>
      </c>
      <c r="B4310" s="25" t="s">
        <v>10744</v>
      </c>
      <c r="C4310" s="25"/>
      <c r="D4310" s="25" t="s">
        <v>6333</v>
      </c>
      <c r="E4310" s="25" t="s">
        <v>8140</v>
      </c>
      <c r="F4310" s="25" t="s">
        <v>17043</v>
      </c>
      <c r="G4310" s="25" t="s">
        <v>6334</v>
      </c>
      <c r="H4310" s="21">
        <v>18095.509999999998</v>
      </c>
      <c r="I4310" s="25" t="s">
        <v>7296</v>
      </c>
      <c r="J4310" s="25" t="s">
        <v>7288</v>
      </c>
      <c r="K4310" s="25" t="s">
        <v>8155</v>
      </c>
      <c r="L4310" s="25" t="s">
        <v>10083</v>
      </c>
      <c r="M4310" s="21">
        <v>18095.509999999998</v>
      </c>
      <c r="N4310" s="22">
        <v>0</v>
      </c>
      <c r="O4310" s="21">
        <v>18095.509999999998</v>
      </c>
      <c r="P4310" s="21">
        <v>18095.509999999998</v>
      </c>
      <c r="Q4310" s="25" t="s">
        <v>16993</v>
      </c>
      <c r="R4310" s="1" t="str">
        <f t="shared" si="80"/>
        <v>ST10397</v>
      </c>
      <c r="S4310" t="e">
        <f>VLOOKUP(R4310,Data!$C$2:$D$261,2,0)</f>
        <v>#N/A</v>
      </c>
      <c r="T4310">
        <f>COUNTIF('Feb 2022'!A:A,D4310)+COUNTIF('Mar 2022'!A:A,D4310)+COUNTIF('Apr 2022'!A:A,D4310)+COUNTIF('May 2022'!A:A,D4310)+COUNTIF('June 2022'!A:A,D4310)+COUNTIF('July 2022'!A:A,D4310)+COUNTIF('Aug 2022'!A:A,D4310)+COUNTIF('Sep 2022'!A:A,D4310)+COUNTIF('Oct 2022'!A:A,D4310)+COUNTIF('Dec 2022'!A:A,D4310)</f>
        <v>1</v>
      </c>
      <c r="U4310" t="str">
        <f>VLOOKUP(Q4310,'Capital Lookup'!A:B,2,FALSE)</f>
        <v>No</v>
      </c>
      <c r="V4310" s="2">
        <f>IFERROR(VLOOKUP(LEFT(F4310,10),'Find Purchase Orders'!B:J,9,FALSE),"")</f>
        <v>44812</v>
      </c>
      <c r="W4310" s="25" t="s">
        <v>7261</v>
      </c>
    </row>
    <row r="4311" spans="1:23" hidden="1">
      <c r="A4311" s="25" t="s">
        <v>7252</v>
      </c>
      <c r="B4311" s="25" t="s">
        <v>7546</v>
      </c>
      <c r="C4311" s="25" t="s">
        <v>7254</v>
      </c>
      <c r="D4311" s="25" t="s">
        <v>6335</v>
      </c>
      <c r="E4311" s="25" t="s">
        <v>7548</v>
      </c>
      <c r="F4311" s="25" t="s">
        <v>17044</v>
      </c>
      <c r="G4311" s="25" t="s">
        <v>6336</v>
      </c>
      <c r="H4311" s="21">
        <v>565</v>
      </c>
      <c r="I4311" s="25" t="s">
        <v>7296</v>
      </c>
      <c r="J4311" s="25" t="s">
        <v>7288</v>
      </c>
      <c r="K4311" s="25" t="s">
        <v>7258</v>
      </c>
      <c r="L4311" s="25" t="s">
        <v>7259</v>
      </c>
      <c r="M4311" s="21">
        <v>565</v>
      </c>
      <c r="N4311" s="21">
        <v>565</v>
      </c>
      <c r="O4311" s="21">
        <v>0</v>
      </c>
      <c r="P4311" s="21">
        <v>565</v>
      </c>
      <c r="Q4311" s="25" t="s">
        <v>7551</v>
      </c>
      <c r="R4311" s="1" t="str">
        <f t="shared" si="80"/>
        <v>ST10096</v>
      </c>
      <c r="S4311" t="str">
        <f>VLOOKUP(R4311,Data!$C$2:$D$261,2,0)</f>
        <v>Chatham</v>
      </c>
      <c r="T4311">
        <f>COUNTIF('Feb 2022'!A:A,D4311)+COUNTIF('Mar 2022'!A:A,D4311)+COUNTIF('Apr 2022'!A:A,D4311)+COUNTIF('May 2022'!A:A,D4311)+COUNTIF('June 2022'!A:A,D4311)+COUNTIF('July 2022'!A:A,D4311)+COUNTIF('Aug 2022'!A:A,D4311)+COUNTIF('Sep 2022'!A:A,D4311)+COUNTIF('Oct 2022'!A:A,D4311)+COUNTIF('Dec 2022'!A:A,D4311)</f>
        <v>1</v>
      </c>
      <c r="U4311" t="str">
        <f>VLOOKUP(Q4311,'Capital Lookup'!A:B,2,FALSE)</f>
        <v>No</v>
      </c>
      <c r="V4311" s="2">
        <f>IFERROR(VLOOKUP(LEFT(F4311,10),'Find Purchase Orders'!B:J,9,FALSE),"")</f>
        <v>44816</v>
      </c>
      <c r="W4311" s="25" t="s">
        <v>7261</v>
      </c>
    </row>
    <row r="4312" spans="1:23" hidden="1">
      <c r="A4312" s="25" t="s">
        <v>7252</v>
      </c>
      <c r="B4312" s="25" t="s">
        <v>7546</v>
      </c>
      <c r="C4312" s="25" t="s">
        <v>7254</v>
      </c>
      <c r="D4312" s="25" t="s">
        <v>6335</v>
      </c>
      <c r="E4312" s="25" t="s">
        <v>7548</v>
      </c>
      <c r="F4312" s="25" t="s">
        <v>17045</v>
      </c>
      <c r="G4312" s="25" t="s">
        <v>17046</v>
      </c>
      <c r="H4312" s="21">
        <v>13399.44</v>
      </c>
      <c r="I4312" s="25" t="s">
        <v>7296</v>
      </c>
      <c r="J4312" s="25" t="s">
        <v>7288</v>
      </c>
      <c r="K4312" s="25" t="s">
        <v>7262</v>
      </c>
      <c r="L4312" s="25" t="s">
        <v>7259</v>
      </c>
      <c r="M4312" s="21">
        <v>13399.44</v>
      </c>
      <c r="N4312" s="21">
        <v>13399.44</v>
      </c>
      <c r="O4312" s="21">
        <v>0</v>
      </c>
      <c r="P4312" s="21">
        <v>13399.44</v>
      </c>
      <c r="Q4312" s="25" t="s">
        <v>7551</v>
      </c>
      <c r="R4312" s="1" t="str">
        <f t="shared" si="80"/>
        <v>ST10096</v>
      </c>
      <c r="S4312" t="str">
        <f>VLOOKUP(R4312,Data!$C$2:$D$261,2,0)</f>
        <v>Chatham</v>
      </c>
      <c r="T4312">
        <f>COUNTIF('Feb 2022'!A:A,D4312)+COUNTIF('Mar 2022'!A:A,D4312)+COUNTIF('Apr 2022'!A:A,D4312)+COUNTIF('May 2022'!A:A,D4312)+COUNTIF('June 2022'!A:A,D4312)+COUNTIF('July 2022'!A:A,D4312)+COUNTIF('Aug 2022'!A:A,D4312)+COUNTIF('Sep 2022'!A:A,D4312)+COUNTIF('Oct 2022'!A:A,D4312)+COUNTIF('Dec 2022'!A:A,D4312)</f>
        <v>1</v>
      </c>
      <c r="U4312" t="str">
        <f>VLOOKUP(Q4312,'Capital Lookup'!A:B,2,FALSE)</f>
        <v>No</v>
      </c>
      <c r="V4312" s="2">
        <f>IFERROR(VLOOKUP(LEFT(F4312,10),'Find Purchase Orders'!B:J,9,FALSE),"")</f>
        <v>44816</v>
      </c>
      <c r="W4312" s="25" t="s">
        <v>7261</v>
      </c>
    </row>
    <row r="4313" spans="1:23" hidden="1">
      <c r="A4313" s="25" t="s">
        <v>7261</v>
      </c>
      <c r="B4313" s="25" t="s">
        <v>7276</v>
      </c>
      <c r="C4313" s="25" t="s">
        <v>7277</v>
      </c>
      <c r="D4313" s="25" t="s">
        <v>6286</v>
      </c>
      <c r="E4313" s="25" t="s">
        <v>7273</v>
      </c>
      <c r="F4313" s="25" t="s">
        <v>17047</v>
      </c>
      <c r="G4313" s="25" t="s">
        <v>6287</v>
      </c>
      <c r="H4313" s="21">
        <v>8277.15</v>
      </c>
      <c r="I4313" s="25" t="s">
        <v>7296</v>
      </c>
      <c r="J4313" s="25" t="s">
        <v>7288</v>
      </c>
      <c r="K4313" s="25" t="s">
        <v>9320</v>
      </c>
      <c r="L4313" s="25" t="s">
        <v>8787</v>
      </c>
      <c r="M4313" s="21">
        <v>8277.15</v>
      </c>
      <c r="N4313" s="21">
        <v>8277.15</v>
      </c>
      <c r="O4313" s="21">
        <v>0</v>
      </c>
      <c r="P4313" s="21">
        <v>8277.15</v>
      </c>
      <c r="Q4313" s="25" t="s">
        <v>17048</v>
      </c>
      <c r="R4313" s="1" t="str">
        <f t="shared" si="80"/>
        <v>ST10064</v>
      </c>
      <c r="S4313" t="str">
        <f>VLOOKUP(R4313,Data!$C$2:$D$261,2,0)</f>
        <v>Aspen Ridge</v>
      </c>
      <c r="T4313">
        <f>COUNTIF('Feb 2022'!A:A,D4313)+COUNTIF('Mar 2022'!A:A,D4313)+COUNTIF('Apr 2022'!A:A,D4313)+COUNTIF('May 2022'!A:A,D4313)+COUNTIF('June 2022'!A:A,D4313)+COUNTIF('July 2022'!A:A,D4313)+COUNTIF('Aug 2022'!A:A,D4313)+COUNTIF('Sep 2022'!A:A,D4313)+COUNTIF('Oct 2022'!A:A,D4313)+COUNTIF('Dec 2022'!A:A,D4313)</f>
        <v>1</v>
      </c>
      <c r="U4313" t="str">
        <f>VLOOKUP(Q4313,'Capital Lookup'!A:B,2,FALSE)</f>
        <v>No</v>
      </c>
      <c r="V4313" s="2">
        <f>IFERROR(VLOOKUP(LEFT(F4313,10),'Find Purchase Orders'!B:J,9,FALSE),"")</f>
        <v>44822</v>
      </c>
      <c r="W4313" s="25" t="s">
        <v>7261</v>
      </c>
    </row>
    <row r="4314" spans="1:23" hidden="1">
      <c r="A4314" s="25" t="s">
        <v>7261</v>
      </c>
      <c r="B4314" s="25" t="s">
        <v>7276</v>
      </c>
      <c r="C4314" s="25" t="s">
        <v>7277</v>
      </c>
      <c r="D4314" s="25" t="s">
        <v>6288</v>
      </c>
      <c r="E4314" s="25" t="s">
        <v>7273</v>
      </c>
      <c r="F4314" s="25" t="s">
        <v>17049</v>
      </c>
      <c r="G4314" s="25" t="s">
        <v>6287</v>
      </c>
      <c r="H4314" s="21">
        <v>24585.75</v>
      </c>
      <c r="I4314" s="25" t="s">
        <v>7296</v>
      </c>
      <c r="J4314" s="25" t="s">
        <v>7288</v>
      </c>
      <c r="K4314" s="25" t="s">
        <v>7640</v>
      </c>
      <c r="L4314" s="25" t="s">
        <v>8787</v>
      </c>
      <c r="M4314" s="21">
        <v>24585.75</v>
      </c>
      <c r="N4314" s="21">
        <v>24585.75</v>
      </c>
      <c r="O4314" s="21">
        <v>0</v>
      </c>
      <c r="P4314" s="21">
        <v>24585.75</v>
      </c>
      <c r="Q4314" s="25" t="s">
        <v>17048</v>
      </c>
      <c r="R4314" s="1" t="str">
        <f t="shared" si="80"/>
        <v>ST10064</v>
      </c>
      <c r="S4314" t="str">
        <f>VLOOKUP(R4314,Data!$C$2:$D$261,2,0)</f>
        <v>Aspen Ridge</v>
      </c>
      <c r="T4314">
        <f>COUNTIF('Feb 2022'!A:A,D4314)+COUNTIF('Mar 2022'!A:A,D4314)+COUNTIF('Apr 2022'!A:A,D4314)+COUNTIF('May 2022'!A:A,D4314)+COUNTIF('June 2022'!A:A,D4314)+COUNTIF('July 2022'!A:A,D4314)+COUNTIF('Aug 2022'!A:A,D4314)+COUNTIF('Sep 2022'!A:A,D4314)+COUNTIF('Oct 2022'!A:A,D4314)+COUNTIF('Dec 2022'!A:A,D4314)</f>
        <v>1</v>
      </c>
      <c r="U4314" t="str">
        <f>VLOOKUP(Q4314,'Capital Lookup'!A:B,2,FALSE)</f>
        <v>No</v>
      </c>
      <c r="V4314" s="2">
        <f>IFERROR(VLOOKUP(LEFT(F4314,10),'Find Purchase Orders'!B:J,9,FALSE),"")</f>
        <v>44822</v>
      </c>
      <c r="W4314" s="25" t="s">
        <v>7261</v>
      </c>
    </row>
    <row r="4315" spans="1:23" hidden="1">
      <c r="A4315" s="25" t="s">
        <v>8915</v>
      </c>
      <c r="B4315" s="25" t="s">
        <v>8826</v>
      </c>
      <c r="C4315" s="25" t="s">
        <v>7282</v>
      </c>
      <c r="D4315" s="25" t="s">
        <v>17050</v>
      </c>
      <c r="E4315" s="25" t="s">
        <v>7533</v>
      </c>
      <c r="H4315" s="21">
        <v>1456</v>
      </c>
      <c r="I4315" s="25" t="s">
        <v>7257</v>
      </c>
      <c r="K4315" s="25" t="s">
        <v>7289</v>
      </c>
      <c r="L4315" s="25" t="s">
        <v>7259</v>
      </c>
      <c r="M4315" s="22">
        <v>0</v>
      </c>
      <c r="N4315" s="22">
        <v>0</v>
      </c>
      <c r="O4315" s="21">
        <v>0</v>
      </c>
      <c r="P4315" s="21">
        <v>156</v>
      </c>
      <c r="Q4315" s="25" t="s">
        <v>8830</v>
      </c>
      <c r="R4315" s="1" t="str">
        <f t="shared" si="80"/>
        <v>ST10077</v>
      </c>
      <c r="S4315" t="str">
        <f>VLOOKUP(R4315,Data!$C$2:$D$261,2,0)</f>
        <v>Portsmouth</v>
      </c>
      <c r="T4315">
        <f>COUNTIF('Feb 2022'!A:A,D4315)+COUNTIF('Mar 2022'!A:A,D4315)+COUNTIF('Apr 2022'!A:A,D4315)+COUNTIF('May 2022'!A:A,D4315)+COUNTIF('June 2022'!A:A,D4315)+COUNTIF('July 2022'!A:A,D4315)+COUNTIF('Aug 2022'!A:A,D4315)+COUNTIF('Sep 2022'!A:A,D4315)+COUNTIF('Oct 2022'!A:A,D4315)+COUNTIF('Dec 2022'!A:A,D4315)</f>
        <v>0</v>
      </c>
      <c r="U4315" t="str">
        <f>VLOOKUP(Q4315,'Capital Lookup'!A:B,2,FALSE)</f>
        <v>No</v>
      </c>
      <c r="V4315" s="2" t="str">
        <f>IFERROR(VLOOKUP(LEFT(F4315,10),'Find Purchase Orders'!B:J,9,FALSE),"")</f>
        <v/>
      </c>
      <c r="W4315" s="25" t="s">
        <v>7261</v>
      </c>
    </row>
    <row r="4316" spans="1:23" hidden="1">
      <c r="A4316" s="25" t="s">
        <v>7261</v>
      </c>
      <c r="B4316" s="25" t="s">
        <v>7752</v>
      </c>
      <c r="C4316" s="25" t="s">
        <v>7277</v>
      </c>
      <c r="D4316" s="25" t="s">
        <v>6244</v>
      </c>
      <c r="E4316" s="25" t="s">
        <v>7273</v>
      </c>
      <c r="F4316" s="25" t="s">
        <v>17051</v>
      </c>
      <c r="G4316" s="25" t="s">
        <v>6245</v>
      </c>
      <c r="H4316" s="21">
        <v>18090.45</v>
      </c>
      <c r="I4316" s="25" t="s">
        <v>7296</v>
      </c>
      <c r="J4316" s="25" t="s">
        <v>7288</v>
      </c>
      <c r="K4316" s="25" t="s">
        <v>7612</v>
      </c>
      <c r="L4316" s="25" t="s">
        <v>7756</v>
      </c>
      <c r="M4316" s="21">
        <v>18090.45</v>
      </c>
      <c r="N4316" s="21">
        <v>18090.46</v>
      </c>
      <c r="O4316" s="21">
        <v>-0.01</v>
      </c>
      <c r="P4316" s="21">
        <v>18090.45</v>
      </c>
      <c r="Q4316" s="25" t="s">
        <v>17052</v>
      </c>
      <c r="R4316" s="1" t="str">
        <f t="shared" si="80"/>
        <v>ST10065</v>
      </c>
      <c r="S4316" t="str">
        <f>VLOOKUP(R4316,Data!$C$2:$D$261,2,0)</f>
        <v>Evergreen</v>
      </c>
      <c r="T4316">
        <f>COUNTIF('Feb 2022'!A:A,D4316)+COUNTIF('Mar 2022'!A:A,D4316)+COUNTIF('Apr 2022'!A:A,D4316)+COUNTIF('May 2022'!A:A,D4316)+COUNTIF('June 2022'!A:A,D4316)+COUNTIF('July 2022'!A:A,D4316)+COUNTIF('Aug 2022'!A:A,D4316)+COUNTIF('Sep 2022'!A:A,D4316)+COUNTIF('Oct 2022'!A:A,D4316)+COUNTIF('Dec 2022'!A:A,D4316)</f>
        <v>1</v>
      </c>
      <c r="U4316" t="str">
        <f>VLOOKUP(Q4316,'Capital Lookup'!A:B,2,FALSE)</f>
        <v>No</v>
      </c>
      <c r="V4316" s="2">
        <f>IFERROR(VLOOKUP(LEFT(F4316,10),'Find Purchase Orders'!B:J,9,FALSE),"")</f>
        <v>44817</v>
      </c>
      <c r="W4316" s="25" t="s">
        <v>7261</v>
      </c>
    </row>
    <row r="4317" spans="1:23" hidden="1">
      <c r="A4317" s="25" t="s">
        <v>7261</v>
      </c>
      <c r="B4317" s="25" t="s">
        <v>8595</v>
      </c>
      <c r="C4317" s="25" t="s">
        <v>7264</v>
      </c>
      <c r="D4317" s="25" t="s">
        <v>17053</v>
      </c>
      <c r="E4317" s="25" t="s">
        <v>8443</v>
      </c>
      <c r="H4317" s="21">
        <v>6680.8</v>
      </c>
      <c r="I4317" s="25" t="s">
        <v>7257</v>
      </c>
      <c r="K4317" s="25" t="s">
        <v>7624</v>
      </c>
      <c r="L4317" s="25" t="s">
        <v>10517</v>
      </c>
      <c r="M4317" s="22">
        <v>0</v>
      </c>
      <c r="N4317" s="22">
        <v>0</v>
      </c>
      <c r="O4317" s="21">
        <v>0</v>
      </c>
      <c r="P4317" s="21">
        <v>715.8</v>
      </c>
      <c r="Q4317" s="25" t="s">
        <v>17054</v>
      </c>
      <c r="R4317" s="1" t="str">
        <f t="shared" si="80"/>
        <v>ST10059</v>
      </c>
      <c r="S4317" t="str">
        <f>VLOOKUP(R4317,Data!$C$2:$D$261,2,0)</f>
        <v>Parkwood Manor</v>
      </c>
      <c r="T4317">
        <f>COUNTIF('Feb 2022'!A:A,D4317)+COUNTIF('Mar 2022'!A:A,D4317)+COUNTIF('Apr 2022'!A:A,D4317)+COUNTIF('May 2022'!A:A,D4317)+COUNTIF('June 2022'!A:A,D4317)+COUNTIF('July 2022'!A:A,D4317)+COUNTIF('Aug 2022'!A:A,D4317)+COUNTIF('Sep 2022'!A:A,D4317)+COUNTIF('Oct 2022'!A:A,D4317)+COUNTIF('Dec 2022'!A:A,D4317)</f>
        <v>0</v>
      </c>
      <c r="U4317" t="str">
        <f>VLOOKUP(Q4317,'Capital Lookup'!A:B,2,FALSE)</f>
        <v>No</v>
      </c>
      <c r="V4317" s="2" t="str">
        <f>IFERROR(VLOOKUP(LEFT(F4317,10),'Find Purchase Orders'!B:J,9,FALSE),"")</f>
        <v/>
      </c>
      <c r="W4317" s="25" t="s">
        <v>7261</v>
      </c>
    </row>
    <row r="4318" spans="1:23" hidden="1">
      <c r="A4318" s="25" t="s">
        <v>7261</v>
      </c>
      <c r="B4318" s="25" t="s">
        <v>7541</v>
      </c>
      <c r="C4318" s="25" t="s">
        <v>7264</v>
      </c>
      <c r="D4318" s="25" t="s">
        <v>6337</v>
      </c>
      <c r="E4318" s="25" t="s">
        <v>7543</v>
      </c>
      <c r="F4318" s="25" t="s">
        <v>17055</v>
      </c>
      <c r="G4318" s="25" t="s">
        <v>6338</v>
      </c>
      <c r="H4318" s="21">
        <v>336</v>
      </c>
      <c r="I4318" s="25" t="s">
        <v>7296</v>
      </c>
      <c r="J4318" s="25" t="s">
        <v>7288</v>
      </c>
      <c r="K4318" s="25" t="s">
        <v>7262</v>
      </c>
      <c r="L4318" s="25" t="s">
        <v>7259</v>
      </c>
      <c r="M4318" s="21">
        <v>336</v>
      </c>
      <c r="N4318" s="21">
        <v>336</v>
      </c>
      <c r="O4318" s="21">
        <v>0</v>
      </c>
      <c r="P4318" s="21">
        <v>336</v>
      </c>
      <c r="Q4318" s="25" t="s">
        <v>7544</v>
      </c>
      <c r="R4318" s="1" t="str">
        <f t="shared" si="80"/>
        <v>ST10061</v>
      </c>
      <c r="S4318" t="str">
        <f>VLOOKUP(R4318,Data!$C$2:$D$261,2,0)</f>
        <v>The Dorchester</v>
      </c>
      <c r="T4318">
        <f>COUNTIF('Feb 2022'!A:A,D4318)+COUNTIF('Mar 2022'!A:A,D4318)+COUNTIF('Apr 2022'!A:A,D4318)+COUNTIF('May 2022'!A:A,D4318)+COUNTIF('June 2022'!A:A,D4318)+COUNTIF('July 2022'!A:A,D4318)+COUNTIF('Aug 2022'!A:A,D4318)+COUNTIF('Sep 2022'!A:A,D4318)+COUNTIF('Oct 2022'!A:A,D4318)+COUNTIF('Dec 2022'!A:A,D4318)</f>
        <v>1</v>
      </c>
      <c r="U4318" t="str">
        <f>VLOOKUP(Q4318,'Capital Lookup'!A:B,2,FALSE)</f>
        <v>No</v>
      </c>
      <c r="V4318" s="2">
        <f>IFERROR(VLOOKUP(LEFT(F4318,10),'Find Purchase Orders'!B:J,9,FALSE),"")</f>
        <v>44805</v>
      </c>
      <c r="W4318" s="25" t="s">
        <v>7261</v>
      </c>
    </row>
    <row r="4319" spans="1:23" hidden="1">
      <c r="A4319" s="25" t="s">
        <v>7261</v>
      </c>
      <c r="B4319" s="25" t="s">
        <v>7541</v>
      </c>
      <c r="C4319" s="25" t="s">
        <v>7264</v>
      </c>
      <c r="D4319" s="25" t="s">
        <v>6337</v>
      </c>
      <c r="E4319" s="25" t="s">
        <v>7543</v>
      </c>
      <c r="F4319" s="25" t="s">
        <v>17056</v>
      </c>
      <c r="G4319" s="25" t="s">
        <v>17057</v>
      </c>
      <c r="H4319" s="21">
        <v>3053.19</v>
      </c>
      <c r="I4319" s="25" t="s">
        <v>7296</v>
      </c>
      <c r="J4319" s="25" t="s">
        <v>7288</v>
      </c>
      <c r="K4319" s="25" t="s">
        <v>7262</v>
      </c>
      <c r="L4319" s="25" t="s">
        <v>7259</v>
      </c>
      <c r="M4319" s="21">
        <v>3053.19</v>
      </c>
      <c r="N4319" s="21">
        <v>3053.19</v>
      </c>
      <c r="O4319" s="21">
        <v>0</v>
      </c>
      <c r="P4319" s="21">
        <v>3053.19</v>
      </c>
      <c r="Q4319" s="25" t="s">
        <v>7544</v>
      </c>
      <c r="R4319" s="1" t="str">
        <f t="shared" si="80"/>
        <v>ST10061</v>
      </c>
      <c r="S4319" t="str">
        <f>VLOOKUP(R4319,Data!$C$2:$D$261,2,0)</f>
        <v>The Dorchester</v>
      </c>
      <c r="T4319">
        <f>COUNTIF('Feb 2022'!A:A,D4319)+COUNTIF('Mar 2022'!A:A,D4319)+COUNTIF('Apr 2022'!A:A,D4319)+COUNTIF('May 2022'!A:A,D4319)+COUNTIF('June 2022'!A:A,D4319)+COUNTIF('July 2022'!A:A,D4319)+COUNTIF('Aug 2022'!A:A,D4319)+COUNTIF('Sep 2022'!A:A,D4319)+COUNTIF('Oct 2022'!A:A,D4319)+COUNTIF('Dec 2022'!A:A,D4319)</f>
        <v>1</v>
      </c>
      <c r="U4319" t="str">
        <f>VLOOKUP(Q4319,'Capital Lookup'!A:B,2,FALSE)</f>
        <v>No</v>
      </c>
      <c r="V4319" s="2">
        <f>IFERROR(VLOOKUP(LEFT(F4319,10),'Find Purchase Orders'!B:J,9,FALSE),"")</f>
        <v>44805</v>
      </c>
      <c r="W4319" s="25" t="s">
        <v>7261</v>
      </c>
    </row>
    <row r="4320" spans="1:23" hidden="1">
      <c r="A4320" s="25" t="s">
        <v>7252</v>
      </c>
      <c r="B4320" s="25" t="s">
        <v>13450</v>
      </c>
      <c r="C4320" s="25" t="s">
        <v>7254</v>
      </c>
      <c r="D4320" s="25" t="s">
        <v>17058</v>
      </c>
      <c r="E4320" s="25" t="s">
        <v>10329</v>
      </c>
      <c r="F4320" s="25" t="s">
        <v>17059</v>
      </c>
      <c r="G4320" s="25" t="s">
        <v>17060</v>
      </c>
      <c r="H4320" s="21">
        <v>25611.34</v>
      </c>
      <c r="I4320" s="25" t="s">
        <v>7339</v>
      </c>
      <c r="J4320" s="25" t="s">
        <v>7288</v>
      </c>
      <c r="K4320" s="25" t="s">
        <v>8175</v>
      </c>
      <c r="L4320" s="25" t="s">
        <v>10332</v>
      </c>
      <c r="M4320" s="21">
        <v>25611.34</v>
      </c>
      <c r="N4320" s="21">
        <v>12805.67</v>
      </c>
      <c r="O4320" s="21">
        <v>12805.67</v>
      </c>
      <c r="P4320" s="21">
        <v>15752.11</v>
      </c>
      <c r="Q4320" s="25" t="s">
        <v>13843</v>
      </c>
      <c r="R4320" s="1" t="str">
        <f t="shared" ref="R4320:R4344" si="81">CONCATENATE("ST",LEFT(B4320,5))</f>
        <v>ST10040</v>
      </c>
      <c r="S4320" t="str">
        <f>VLOOKUP(R4320,Data!$C$2:$D$261,2,0)</f>
        <v>Lynwood</v>
      </c>
      <c r="T4320">
        <f>COUNTIF('Feb 2022'!A:A,D4320)+COUNTIF('Mar 2022'!A:A,D4320)+COUNTIF('Apr 2022'!A:A,D4320)+COUNTIF('May 2022'!A:A,D4320)+COUNTIF('June 2022'!A:A,D4320)+COUNTIF('July 2022'!A:A,D4320)+COUNTIF('Aug 2022'!A:A,D4320)+COUNTIF('Sep 2022'!A:A,D4320)+COUNTIF('Oct 2022'!A:A,D4320)+COUNTIF('Dec 2022'!A:A,D4320)</f>
        <v>0</v>
      </c>
      <c r="U4320" t="str">
        <f>VLOOKUP(Q4320,'Capital Lookup'!A:B,2,FALSE)</f>
        <v>Yes</v>
      </c>
      <c r="V4320" s="2">
        <f>IFERROR(VLOOKUP(LEFT(F4320,10),'Find Purchase Orders'!B:J,9,FALSE),"")</f>
        <v>44807</v>
      </c>
      <c r="W4320" s="25" t="s">
        <v>7261</v>
      </c>
    </row>
    <row r="4321" spans="1:23" hidden="1">
      <c r="A4321" s="25" t="s">
        <v>7261</v>
      </c>
      <c r="B4321" s="25" t="s">
        <v>7657</v>
      </c>
      <c r="C4321" s="25" t="s">
        <v>7282</v>
      </c>
      <c r="D4321" s="25" t="s">
        <v>17061</v>
      </c>
      <c r="E4321" s="25" t="s">
        <v>10398</v>
      </c>
      <c r="F4321" s="25" t="s">
        <v>17062</v>
      </c>
      <c r="G4321" s="25" t="s">
        <v>17063</v>
      </c>
      <c r="H4321" s="21">
        <v>17114.98</v>
      </c>
      <c r="I4321" s="25" t="s">
        <v>7287</v>
      </c>
      <c r="J4321" s="25" t="s">
        <v>7288</v>
      </c>
      <c r="K4321" s="25" t="s">
        <v>10399</v>
      </c>
      <c r="L4321" s="25" t="s">
        <v>15365</v>
      </c>
      <c r="M4321" s="21">
        <v>17114.98</v>
      </c>
      <c r="N4321" s="22">
        <v>0</v>
      </c>
      <c r="O4321" s="21">
        <v>17114.98</v>
      </c>
      <c r="P4321" s="21">
        <v>1968.98</v>
      </c>
      <c r="Q4321" s="25" t="s">
        <v>17064</v>
      </c>
      <c r="R4321" s="1" t="str">
        <f t="shared" si="81"/>
        <v>ST10018</v>
      </c>
      <c r="S4321" t="str">
        <f>VLOOKUP(R4321,Data!$C$2:$D$261,2,0)</f>
        <v>The Annex</v>
      </c>
      <c r="T4321">
        <f>COUNTIF('Feb 2022'!A:A,D4321)+COUNTIF('Mar 2022'!A:A,D4321)+COUNTIF('Apr 2022'!A:A,D4321)+COUNTIF('May 2022'!A:A,D4321)+COUNTIF('June 2022'!A:A,D4321)+COUNTIF('July 2022'!A:A,D4321)+COUNTIF('Aug 2022'!A:A,D4321)+COUNTIF('Sep 2022'!A:A,D4321)+COUNTIF('Oct 2022'!A:A,D4321)+COUNTIF('Dec 2022'!A:A,D4321)</f>
        <v>0</v>
      </c>
      <c r="U4321" t="str">
        <f>VLOOKUP(Q4321,'Capital Lookup'!A:B,2,FALSE)</f>
        <v>Yes</v>
      </c>
      <c r="V4321" s="2">
        <f>IFERROR(VLOOKUP(LEFT(F4321,10),'Find Purchase Orders'!B:J,9,FALSE),"")</f>
        <v>44865</v>
      </c>
      <c r="W4321" s="25" t="s">
        <v>7261</v>
      </c>
    </row>
    <row r="4322" spans="1:23" hidden="1">
      <c r="A4322" s="25" t="s">
        <v>7261</v>
      </c>
      <c r="B4322" s="25" t="s">
        <v>7408</v>
      </c>
      <c r="C4322" s="25" t="s">
        <v>7264</v>
      </c>
      <c r="D4322" s="25" t="s">
        <v>17065</v>
      </c>
      <c r="E4322" s="25" t="s">
        <v>10329</v>
      </c>
      <c r="F4322" s="25" t="s">
        <v>17066</v>
      </c>
      <c r="G4322" s="25" t="s">
        <v>17067</v>
      </c>
      <c r="H4322" s="21">
        <v>15012.59</v>
      </c>
      <c r="I4322" s="25" t="s">
        <v>7339</v>
      </c>
      <c r="J4322" s="25" t="s">
        <v>7288</v>
      </c>
      <c r="K4322" s="25" t="s">
        <v>8175</v>
      </c>
      <c r="L4322" s="25" t="s">
        <v>10332</v>
      </c>
      <c r="M4322" s="21">
        <v>15012.59</v>
      </c>
      <c r="N4322" s="21">
        <v>7506.3</v>
      </c>
      <c r="O4322" s="21">
        <v>7506.29</v>
      </c>
      <c r="P4322" s="21">
        <v>9233.41</v>
      </c>
      <c r="Q4322" s="25" t="s">
        <v>10333</v>
      </c>
      <c r="R4322" s="1" t="str">
        <f t="shared" si="81"/>
        <v>ST10015</v>
      </c>
      <c r="S4322" t="str">
        <f>VLOOKUP(R4322,Data!$C$2:$D$261,2,0)</f>
        <v>Centennial Park Place</v>
      </c>
      <c r="T4322">
        <f>COUNTIF('Feb 2022'!A:A,D4322)+COUNTIF('Mar 2022'!A:A,D4322)+COUNTIF('Apr 2022'!A:A,D4322)+COUNTIF('May 2022'!A:A,D4322)+COUNTIF('June 2022'!A:A,D4322)+COUNTIF('July 2022'!A:A,D4322)+COUNTIF('Aug 2022'!A:A,D4322)+COUNTIF('Sep 2022'!A:A,D4322)+COUNTIF('Oct 2022'!A:A,D4322)+COUNTIF('Dec 2022'!A:A,D4322)</f>
        <v>0</v>
      </c>
      <c r="U4322" t="str">
        <f>VLOOKUP(Q4322,'Capital Lookup'!A:B,2,FALSE)</f>
        <v>Yes</v>
      </c>
      <c r="V4322" s="2">
        <f>IFERROR(VLOOKUP(LEFT(F4322,10),'Find Purchase Orders'!B:J,9,FALSE),"")</f>
        <v>44811</v>
      </c>
      <c r="W4322" s="25" t="s">
        <v>7261</v>
      </c>
    </row>
    <row r="4323" spans="1:23" hidden="1">
      <c r="A4323" s="25" t="s">
        <v>7261</v>
      </c>
      <c r="B4323" s="25" t="s">
        <v>7355</v>
      </c>
      <c r="C4323" s="25" t="s">
        <v>7264</v>
      </c>
      <c r="D4323" s="25" t="s">
        <v>17068</v>
      </c>
      <c r="E4323" s="25" t="s">
        <v>10329</v>
      </c>
      <c r="F4323" s="25" t="s">
        <v>17069</v>
      </c>
      <c r="G4323" s="25" t="s">
        <v>17070</v>
      </c>
      <c r="H4323" s="21">
        <v>19219.28</v>
      </c>
      <c r="I4323" s="25" t="s">
        <v>7339</v>
      </c>
      <c r="J4323" s="25" t="s">
        <v>7288</v>
      </c>
      <c r="K4323" s="25" t="s">
        <v>8175</v>
      </c>
      <c r="L4323" s="25" t="s">
        <v>10332</v>
      </c>
      <c r="M4323" s="21">
        <v>19219.28</v>
      </c>
      <c r="N4323" s="21">
        <v>9609.64</v>
      </c>
      <c r="O4323" s="21">
        <v>9609.64</v>
      </c>
      <c r="P4323" s="21">
        <v>11820.71</v>
      </c>
      <c r="Q4323" s="25" t="s">
        <v>10333</v>
      </c>
      <c r="R4323" s="1" t="str">
        <f t="shared" si="81"/>
        <v>ST10094</v>
      </c>
      <c r="S4323" t="str">
        <f>VLOOKUP(R4323,Data!$C$2:$D$261,2,0)</f>
        <v>Briarfield Gardens</v>
      </c>
      <c r="T4323">
        <f>COUNTIF('Feb 2022'!A:A,D4323)+COUNTIF('Mar 2022'!A:A,D4323)+COUNTIF('Apr 2022'!A:A,D4323)+COUNTIF('May 2022'!A:A,D4323)+COUNTIF('June 2022'!A:A,D4323)+COUNTIF('July 2022'!A:A,D4323)+COUNTIF('Aug 2022'!A:A,D4323)+COUNTIF('Sep 2022'!A:A,D4323)+COUNTIF('Oct 2022'!A:A,D4323)+COUNTIF('Dec 2022'!A:A,D4323)</f>
        <v>0</v>
      </c>
      <c r="U4323" t="str">
        <f>VLOOKUP(Q4323,'Capital Lookup'!A:B,2,FALSE)</f>
        <v>Yes</v>
      </c>
      <c r="V4323" s="2">
        <f>IFERROR(VLOOKUP(LEFT(F4323,10),'Find Purchase Orders'!B:J,9,FALSE),"")</f>
        <v>44811</v>
      </c>
      <c r="W4323" s="25" t="s">
        <v>7261</v>
      </c>
    </row>
    <row r="4324" spans="1:23" hidden="1">
      <c r="A4324" s="25" t="s">
        <v>7261</v>
      </c>
      <c r="B4324" s="25" t="s">
        <v>8754</v>
      </c>
      <c r="C4324" s="25" t="s">
        <v>7264</v>
      </c>
      <c r="D4324" s="25" t="s">
        <v>17071</v>
      </c>
      <c r="E4324" s="25" t="s">
        <v>10329</v>
      </c>
      <c r="F4324" s="25" t="s">
        <v>17072</v>
      </c>
      <c r="G4324" s="25" t="s">
        <v>17073</v>
      </c>
      <c r="H4324" s="21">
        <v>20017.39</v>
      </c>
      <c r="I4324" s="25" t="s">
        <v>7339</v>
      </c>
      <c r="J4324" s="25" t="s">
        <v>7288</v>
      </c>
      <c r="K4324" s="25" t="s">
        <v>8175</v>
      </c>
      <c r="L4324" s="25" t="s">
        <v>10332</v>
      </c>
      <c r="M4324" s="21">
        <v>20017.39</v>
      </c>
      <c r="N4324" s="21">
        <v>10008.700000000001</v>
      </c>
      <c r="O4324" s="21">
        <v>10008.69</v>
      </c>
      <c r="P4324" s="21">
        <v>11992.4</v>
      </c>
      <c r="Q4324" s="25" t="s">
        <v>10333</v>
      </c>
      <c r="R4324" s="1" t="str">
        <f t="shared" si="81"/>
        <v>ST10078</v>
      </c>
      <c r="S4324" t="str">
        <f>VLOOKUP(R4324,Data!$C$2:$D$261,2,0)</f>
        <v>Marian Chateau</v>
      </c>
      <c r="T4324">
        <f>COUNTIF('Feb 2022'!A:A,D4324)+COUNTIF('Mar 2022'!A:A,D4324)+COUNTIF('Apr 2022'!A:A,D4324)+COUNTIF('May 2022'!A:A,D4324)+COUNTIF('June 2022'!A:A,D4324)+COUNTIF('July 2022'!A:A,D4324)+COUNTIF('Aug 2022'!A:A,D4324)+COUNTIF('Sep 2022'!A:A,D4324)+COUNTIF('Oct 2022'!A:A,D4324)+COUNTIF('Dec 2022'!A:A,D4324)</f>
        <v>0</v>
      </c>
      <c r="U4324" t="str">
        <f>VLOOKUP(Q4324,'Capital Lookup'!A:B,2,FALSE)</f>
        <v>Yes</v>
      </c>
      <c r="V4324" s="2">
        <f>IFERROR(VLOOKUP(LEFT(F4324,10),'Find Purchase Orders'!B:J,9,FALSE),"")</f>
        <v>44811</v>
      </c>
      <c r="W4324" s="25" t="s">
        <v>7261</v>
      </c>
    </row>
    <row r="4325" spans="1:23" hidden="1">
      <c r="A4325" s="25" t="s">
        <v>7252</v>
      </c>
      <c r="B4325" s="25" t="s">
        <v>9296</v>
      </c>
      <c r="C4325" s="25" t="s">
        <v>7254</v>
      </c>
      <c r="D4325" s="25" t="s">
        <v>17074</v>
      </c>
      <c r="E4325" s="25" t="s">
        <v>10329</v>
      </c>
      <c r="F4325" s="25" t="s">
        <v>17075</v>
      </c>
      <c r="G4325" s="25" t="s">
        <v>17076</v>
      </c>
      <c r="H4325" s="21">
        <v>16513.41</v>
      </c>
      <c r="I4325" s="25" t="s">
        <v>7339</v>
      </c>
      <c r="J4325" s="25" t="s">
        <v>7288</v>
      </c>
      <c r="K4325" s="25" t="s">
        <v>8175</v>
      </c>
      <c r="L4325" s="25" t="s">
        <v>10332</v>
      </c>
      <c r="M4325" s="21">
        <v>16513.41</v>
      </c>
      <c r="N4325" s="21">
        <v>8273.5</v>
      </c>
      <c r="O4325" s="21">
        <v>8239.91</v>
      </c>
      <c r="P4325" s="21">
        <v>10042.799999999999</v>
      </c>
      <c r="Q4325" s="25" t="s">
        <v>13843</v>
      </c>
      <c r="R4325" s="1" t="str">
        <f t="shared" si="81"/>
        <v>ST10063</v>
      </c>
      <c r="S4325" t="str">
        <f>VLOOKUP(R4325,Data!$C$2:$D$261,2,0)</f>
        <v>Sunwood</v>
      </c>
      <c r="T4325">
        <f>COUNTIF('Feb 2022'!A:A,D4325)+COUNTIF('Mar 2022'!A:A,D4325)+COUNTIF('Apr 2022'!A:A,D4325)+COUNTIF('May 2022'!A:A,D4325)+COUNTIF('June 2022'!A:A,D4325)+COUNTIF('July 2022'!A:A,D4325)+COUNTIF('Aug 2022'!A:A,D4325)+COUNTIF('Sep 2022'!A:A,D4325)+COUNTIF('Oct 2022'!A:A,D4325)+COUNTIF('Dec 2022'!A:A,D4325)</f>
        <v>0</v>
      </c>
      <c r="U4325" t="str">
        <f>VLOOKUP(Q4325,'Capital Lookup'!A:B,2,FALSE)</f>
        <v>Yes</v>
      </c>
      <c r="V4325" s="2">
        <f>IFERROR(VLOOKUP(LEFT(F4325,10),'Find Purchase Orders'!B:J,9,FALSE),"")</f>
        <v>44806</v>
      </c>
      <c r="W4325" s="25" t="s">
        <v>7261</v>
      </c>
    </row>
    <row r="4326" spans="1:23" hidden="1">
      <c r="A4326" s="25" t="s">
        <v>7261</v>
      </c>
      <c r="B4326" s="25" t="s">
        <v>9144</v>
      </c>
      <c r="C4326" s="25" t="s">
        <v>7264</v>
      </c>
      <c r="D4326" s="25" t="s">
        <v>17077</v>
      </c>
      <c r="E4326" s="25" t="s">
        <v>10329</v>
      </c>
      <c r="F4326" s="25" t="s">
        <v>17078</v>
      </c>
      <c r="G4326" s="25" t="s">
        <v>17079</v>
      </c>
      <c r="H4326" s="21">
        <v>18609.71</v>
      </c>
      <c r="I4326" s="25" t="s">
        <v>7339</v>
      </c>
      <c r="J4326" s="25" t="s">
        <v>7288</v>
      </c>
      <c r="K4326" s="25" t="s">
        <v>8175</v>
      </c>
      <c r="L4326" s="25" t="s">
        <v>10332</v>
      </c>
      <c r="M4326" s="21">
        <v>18609.71</v>
      </c>
      <c r="N4326" s="21">
        <v>9304.86</v>
      </c>
      <c r="O4326" s="21">
        <v>9304.85</v>
      </c>
      <c r="P4326" s="21">
        <v>11149.07</v>
      </c>
      <c r="Q4326" s="25" t="s">
        <v>10333</v>
      </c>
      <c r="R4326" s="1" t="str">
        <f t="shared" si="81"/>
        <v>ST10085</v>
      </c>
      <c r="S4326" t="str">
        <f>VLOOKUP(R4326,Data!$C$2:$D$261,2,0)</f>
        <v>Bentley Regina</v>
      </c>
      <c r="T4326">
        <f>COUNTIF('Feb 2022'!A:A,D4326)+COUNTIF('Mar 2022'!A:A,D4326)+COUNTIF('Apr 2022'!A:A,D4326)+COUNTIF('May 2022'!A:A,D4326)+COUNTIF('June 2022'!A:A,D4326)+COUNTIF('July 2022'!A:A,D4326)+COUNTIF('Aug 2022'!A:A,D4326)+COUNTIF('Sep 2022'!A:A,D4326)+COUNTIF('Oct 2022'!A:A,D4326)+COUNTIF('Dec 2022'!A:A,D4326)</f>
        <v>0</v>
      </c>
      <c r="U4326" t="str">
        <f>VLOOKUP(Q4326,'Capital Lookup'!A:B,2,FALSE)</f>
        <v>Yes</v>
      </c>
      <c r="V4326" s="2">
        <f>IFERROR(VLOOKUP(LEFT(F4326,10),'Find Purchase Orders'!B:J,9,FALSE),"")</f>
        <v>44811</v>
      </c>
      <c r="W4326" s="25" t="s">
        <v>7261</v>
      </c>
    </row>
    <row r="4327" spans="1:23" hidden="1">
      <c r="A4327" s="25" t="s">
        <v>7261</v>
      </c>
      <c r="B4327" s="25" t="s">
        <v>8662</v>
      </c>
      <c r="C4327" s="25" t="s">
        <v>7264</v>
      </c>
      <c r="D4327" s="25" t="s">
        <v>17080</v>
      </c>
      <c r="E4327" s="25" t="s">
        <v>10329</v>
      </c>
      <c r="F4327" s="25" t="s">
        <v>17081</v>
      </c>
      <c r="G4327" s="25" t="s">
        <v>17082</v>
      </c>
      <c r="H4327" s="21">
        <v>19016.169999999998</v>
      </c>
      <c r="I4327" s="25" t="s">
        <v>7339</v>
      </c>
      <c r="J4327" s="25" t="s">
        <v>7288</v>
      </c>
      <c r="K4327" s="25" t="s">
        <v>8175</v>
      </c>
      <c r="L4327" s="25" t="s">
        <v>10332</v>
      </c>
      <c r="M4327" s="21">
        <v>19016.169999999998</v>
      </c>
      <c r="N4327" s="21">
        <v>9508.09</v>
      </c>
      <c r="O4327" s="21">
        <v>9508.08</v>
      </c>
      <c r="P4327" s="21">
        <v>11392.57</v>
      </c>
      <c r="Q4327" s="25" t="s">
        <v>10333</v>
      </c>
      <c r="R4327" s="1" t="str">
        <f t="shared" si="81"/>
        <v>ST10084</v>
      </c>
      <c r="S4327" t="str">
        <f>VLOOKUP(R4327,Data!$C$2:$D$261,2,0)</f>
        <v>Bentley Saskatoon</v>
      </c>
      <c r="T4327">
        <f>COUNTIF('Feb 2022'!A:A,D4327)+COUNTIF('Mar 2022'!A:A,D4327)+COUNTIF('Apr 2022'!A:A,D4327)+COUNTIF('May 2022'!A:A,D4327)+COUNTIF('June 2022'!A:A,D4327)+COUNTIF('July 2022'!A:A,D4327)+COUNTIF('Aug 2022'!A:A,D4327)+COUNTIF('Sep 2022'!A:A,D4327)+COUNTIF('Oct 2022'!A:A,D4327)+COUNTIF('Dec 2022'!A:A,D4327)</f>
        <v>0</v>
      </c>
      <c r="U4327" t="str">
        <f>VLOOKUP(Q4327,'Capital Lookup'!A:B,2,FALSE)</f>
        <v>Yes</v>
      </c>
      <c r="V4327" s="2">
        <f>IFERROR(VLOOKUP(LEFT(F4327,10),'Find Purchase Orders'!B:J,9,FALSE),"")</f>
        <v>44811</v>
      </c>
      <c r="W4327" s="25" t="s">
        <v>7261</v>
      </c>
    </row>
    <row r="4328" spans="1:23" hidden="1">
      <c r="A4328" s="25" t="s">
        <v>7261</v>
      </c>
      <c r="B4328" s="25" t="s">
        <v>8307</v>
      </c>
      <c r="C4328" s="25" t="s">
        <v>7264</v>
      </c>
      <c r="D4328" s="25" t="s">
        <v>17083</v>
      </c>
      <c r="E4328" s="25" t="s">
        <v>10329</v>
      </c>
      <c r="F4328" s="25" t="s">
        <v>17084</v>
      </c>
      <c r="G4328" s="25" t="s">
        <v>17085</v>
      </c>
      <c r="H4328" s="21">
        <v>17752.29</v>
      </c>
      <c r="I4328" s="25" t="s">
        <v>7339</v>
      </c>
      <c r="J4328" s="25" t="s">
        <v>7288</v>
      </c>
      <c r="K4328" s="25" t="s">
        <v>8175</v>
      </c>
      <c r="L4328" s="25" t="s">
        <v>10332</v>
      </c>
      <c r="M4328" s="21">
        <v>17752.29</v>
      </c>
      <c r="N4328" s="21">
        <v>8876.15</v>
      </c>
      <c r="O4328" s="21">
        <v>8876.14</v>
      </c>
      <c r="P4328" s="21">
        <v>10635.38</v>
      </c>
      <c r="Q4328" s="25" t="s">
        <v>10333</v>
      </c>
      <c r="R4328" s="1" t="str">
        <f t="shared" si="81"/>
        <v>ST10082</v>
      </c>
      <c r="S4328" t="str">
        <f>VLOOKUP(R4328,Data!$C$2:$D$261,2,0)</f>
        <v>The Franklin</v>
      </c>
      <c r="T4328">
        <f>COUNTIF('Feb 2022'!A:A,D4328)+COUNTIF('Mar 2022'!A:A,D4328)+COUNTIF('Apr 2022'!A:A,D4328)+COUNTIF('May 2022'!A:A,D4328)+COUNTIF('June 2022'!A:A,D4328)+COUNTIF('July 2022'!A:A,D4328)+COUNTIF('Aug 2022'!A:A,D4328)+COUNTIF('Sep 2022'!A:A,D4328)+COUNTIF('Oct 2022'!A:A,D4328)+COUNTIF('Dec 2022'!A:A,D4328)</f>
        <v>0</v>
      </c>
      <c r="U4328" t="str">
        <f>VLOOKUP(Q4328,'Capital Lookup'!A:B,2,FALSE)</f>
        <v>Yes</v>
      </c>
      <c r="V4328" s="2">
        <f>IFERROR(VLOOKUP(LEFT(F4328,10),'Find Purchase Orders'!B:J,9,FALSE),"")</f>
        <v>44811</v>
      </c>
      <c r="W4328" s="25" t="s">
        <v>7261</v>
      </c>
    </row>
    <row r="4329" spans="1:23" hidden="1">
      <c r="A4329" s="25" t="s">
        <v>7269</v>
      </c>
      <c r="B4329" s="25" t="s">
        <v>7838</v>
      </c>
      <c r="C4329" s="25"/>
      <c r="D4329" s="25" t="s">
        <v>6339</v>
      </c>
      <c r="E4329" s="25" t="s">
        <v>14048</v>
      </c>
      <c r="F4329" s="25" t="s">
        <v>17086</v>
      </c>
      <c r="G4329" s="25" t="s">
        <v>6340</v>
      </c>
      <c r="H4329" s="21">
        <v>2250.67</v>
      </c>
      <c r="I4329" s="25" t="s">
        <v>7296</v>
      </c>
      <c r="J4329" s="25" t="s">
        <v>7288</v>
      </c>
      <c r="K4329" s="25" t="s">
        <v>8155</v>
      </c>
      <c r="L4329" s="25" t="s">
        <v>8156</v>
      </c>
      <c r="M4329" s="21">
        <v>2250.67</v>
      </c>
      <c r="N4329" s="21">
        <v>2250.67</v>
      </c>
      <c r="O4329" s="21">
        <v>0</v>
      </c>
      <c r="P4329" s="21">
        <v>2250.67</v>
      </c>
      <c r="Q4329" s="25" t="s">
        <v>17087</v>
      </c>
      <c r="R4329" s="1" t="str">
        <f t="shared" si="81"/>
        <v>ST10336</v>
      </c>
      <c r="S4329" t="str">
        <f>VLOOKUP(R4329,Data!$C$2:$D$261,2,0)</f>
        <v>The Village Seniors Community</v>
      </c>
      <c r="T4329">
        <f>COUNTIF('Feb 2022'!A:A,D4329)+COUNTIF('Mar 2022'!A:A,D4329)+COUNTIF('Apr 2022'!A:A,D4329)+COUNTIF('May 2022'!A:A,D4329)+COUNTIF('June 2022'!A:A,D4329)+COUNTIF('July 2022'!A:A,D4329)+COUNTIF('Aug 2022'!A:A,D4329)+COUNTIF('Sep 2022'!A:A,D4329)+COUNTIF('Oct 2022'!A:A,D4329)+COUNTIF('Dec 2022'!A:A,D4329)</f>
        <v>1</v>
      </c>
      <c r="U4329" t="str">
        <f>VLOOKUP(Q4329,'Capital Lookup'!A:B,2,FALSE)</f>
        <v>No</v>
      </c>
      <c r="V4329" s="2">
        <f>IFERROR(VLOOKUP(LEFT(F4329,10),'Find Purchase Orders'!B:J,9,FALSE),"")</f>
        <v>44814</v>
      </c>
      <c r="W4329" s="25" t="s">
        <v>7261</v>
      </c>
    </row>
    <row r="4330" spans="1:23" hidden="1">
      <c r="A4330" s="25" t="s">
        <v>7261</v>
      </c>
      <c r="B4330" s="25" t="s">
        <v>8259</v>
      </c>
      <c r="C4330" s="25" t="s">
        <v>8260</v>
      </c>
      <c r="D4330" s="25" t="s">
        <v>17088</v>
      </c>
      <c r="E4330" s="25" t="s">
        <v>10329</v>
      </c>
      <c r="F4330" s="25" t="s">
        <v>17089</v>
      </c>
      <c r="G4330" s="25" t="s">
        <v>17090</v>
      </c>
      <c r="H4330" s="21">
        <v>23539.03</v>
      </c>
      <c r="I4330" s="25" t="s">
        <v>7339</v>
      </c>
      <c r="J4330" s="25" t="s">
        <v>7288</v>
      </c>
      <c r="K4330" s="25" t="s">
        <v>8175</v>
      </c>
      <c r="L4330" s="25" t="s">
        <v>10332</v>
      </c>
      <c r="M4330" s="21">
        <v>23539.03</v>
      </c>
      <c r="N4330" s="21">
        <v>11769.52</v>
      </c>
      <c r="O4330" s="21">
        <v>11769.51</v>
      </c>
      <c r="P4330" s="21">
        <v>14477.55</v>
      </c>
      <c r="Q4330" s="25" t="s">
        <v>10333</v>
      </c>
      <c r="R4330" s="1" t="str">
        <f t="shared" si="81"/>
        <v>ST10260</v>
      </c>
      <c r="S4330" t="str">
        <f>VLOOKUP(R4330,Data!$C$2:$D$261,2,0)</f>
        <v>Support Office</v>
      </c>
      <c r="T4330">
        <f>COUNTIF('Feb 2022'!A:A,D4330)+COUNTIF('Mar 2022'!A:A,D4330)+COUNTIF('Apr 2022'!A:A,D4330)+COUNTIF('May 2022'!A:A,D4330)+COUNTIF('June 2022'!A:A,D4330)+COUNTIF('July 2022'!A:A,D4330)+COUNTIF('Aug 2022'!A:A,D4330)+COUNTIF('Sep 2022'!A:A,D4330)+COUNTIF('Oct 2022'!A:A,D4330)+COUNTIF('Dec 2022'!A:A,D4330)</f>
        <v>0</v>
      </c>
      <c r="U4330" t="str">
        <f>VLOOKUP(Q4330,'Capital Lookup'!A:B,2,FALSE)</f>
        <v>Yes</v>
      </c>
      <c r="V4330" s="2">
        <f>IFERROR(VLOOKUP(LEFT(F4330,10),'Find Purchase Orders'!B:J,9,FALSE),"")</f>
        <v>44811</v>
      </c>
      <c r="W4330" s="25" t="s">
        <v>7261</v>
      </c>
    </row>
    <row r="4331" spans="1:23" hidden="1">
      <c r="A4331" s="25" t="s">
        <v>7261</v>
      </c>
      <c r="B4331" s="25" t="s">
        <v>8531</v>
      </c>
      <c r="C4331" s="25" t="s">
        <v>7254</v>
      </c>
      <c r="D4331" s="25" t="s">
        <v>17091</v>
      </c>
      <c r="E4331" s="25" t="s">
        <v>10329</v>
      </c>
      <c r="H4331" s="21">
        <v>18228.45</v>
      </c>
      <c r="I4331" s="25" t="s">
        <v>7257</v>
      </c>
      <c r="K4331" s="25" t="s">
        <v>8175</v>
      </c>
      <c r="L4331" s="25" t="s">
        <v>10332</v>
      </c>
      <c r="M4331" s="22">
        <v>0</v>
      </c>
      <c r="N4331" s="22">
        <v>0</v>
      </c>
      <c r="O4331" s="21">
        <v>0</v>
      </c>
      <c r="P4331" s="21">
        <v>2097.08</v>
      </c>
      <c r="Q4331" s="25" t="s">
        <v>10333</v>
      </c>
      <c r="R4331" s="1" t="str">
        <f t="shared" si="81"/>
        <v>ST10095</v>
      </c>
      <c r="S4331" t="str">
        <f>VLOOKUP(R4331,Data!$C$2:$D$261,2,0)</f>
        <v>Greenway</v>
      </c>
      <c r="T4331">
        <f>COUNTIF('Feb 2022'!A:A,D4331)+COUNTIF('Mar 2022'!A:A,D4331)+COUNTIF('Apr 2022'!A:A,D4331)+COUNTIF('May 2022'!A:A,D4331)+COUNTIF('June 2022'!A:A,D4331)+COUNTIF('July 2022'!A:A,D4331)+COUNTIF('Aug 2022'!A:A,D4331)+COUNTIF('Sep 2022'!A:A,D4331)+COUNTIF('Oct 2022'!A:A,D4331)+COUNTIF('Dec 2022'!A:A,D4331)</f>
        <v>0</v>
      </c>
      <c r="U4331" t="str">
        <f>VLOOKUP(Q4331,'Capital Lookup'!A:B,2,FALSE)</f>
        <v>Yes</v>
      </c>
      <c r="V4331" s="2" t="str">
        <f>IFERROR(VLOOKUP(LEFT(F4331,10),'Find Purchase Orders'!B:J,9,FALSE),"")</f>
        <v/>
      </c>
      <c r="W4331" s="25" t="s">
        <v>7261</v>
      </c>
    </row>
    <row r="4332" spans="1:23" hidden="1">
      <c r="A4332" s="25" t="s">
        <v>7261</v>
      </c>
      <c r="B4332" s="25" t="s">
        <v>10157</v>
      </c>
      <c r="C4332" s="25" t="s">
        <v>7264</v>
      </c>
      <c r="D4332" s="25" t="s">
        <v>6341</v>
      </c>
      <c r="E4332" s="25" t="s">
        <v>10212</v>
      </c>
      <c r="F4332" s="25" t="s">
        <v>17092</v>
      </c>
      <c r="G4332" s="25" t="s">
        <v>6342</v>
      </c>
      <c r="H4332" s="21">
        <v>5725.63</v>
      </c>
      <c r="I4332" s="25" t="s">
        <v>7296</v>
      </c>
      <c r="J4332" s="25" t="s">
        <v>7288</v>
      </c>
      <c r="K4332" s="25" t="s">
        <v>7262</v>
      </c>
      <c r="L4332" s="25" t="s">
        <v>7259</v>
      </c>
      <c r="M4332" s="21">
        <v>5725.63</v>
      </c>
      <c r="N4332" s="21">
        <v>5725.63</v>
      </c>
      <c r="O4332" s="21">
        <v>0</v>
      </c>
      <c r="P4332" s="21">
        <v>5725.63</v>
      </c>
      <c r="Q4332" s="25" t="s">
        <v>10215</v>
      </c>
      <c r="R4332" s="1" t="str">
        <f t="shared" si="81"/>
        <v>ST10081</v>
      </c>
      <c r="S4332" t="str">
        <f>VLOOKUP(R4332,Data!$C$2:$D$261,2,0)</f>
        <v>The Bentley Swift Current</v>
      </c>
      <c r="T4332">
        <f>COUNTIF('Feb 2022'!A:A,D4332)+COUNTIF('Mar 2022'!A:A,D4332)+COUNTIF('Apr 2022'!A:A,D4332)+COUNTIF('May 2022'!A:A,D4332)+COUNTIF('June 2022'!A:A,D4332)+COUNTIF('July 2022'!A:A,D4332)+COUNTIF('Aug 2022'!A:A,D4332)+COUNTIF('Sep 2022'!A:A,D4332)+COUNTIF('Oct 2022'!A:A,D4332)+COUNTIF('Dec 2022'!A:A,D4332)</f>
        <v>1</v>
      </c>
      <c r="U4332" t="str">
        <f>VLOOKUP(Q4332,'Capital Lookup'!A:B,2,FALSE)</f>
        <v>No</v>
      </c>
      <c r="V4332" s="2">
        <f>IFERROR(VLOOKUP(LEFT(F4332,10),'Find Purchase Orders'!B:J,9,FALSE),"")</f>
        <v>44805</v>
      </c>
      <c r="W4332" s="25" t="s">
        <v>7261</v>
      </c>
    </row>
    <row r="4333" spans="1:23" hidden="1">
      <c r="A4333" s="25" t="s">
        <v>7261</v>
      </c>
      <c r="B4333" s="25" t="s">
        <v>10157</v>
      </c>
      <c r="C4333" s="25" t="s">
        <v>7264</v>
      </c>
      <c r="D4333" s="25" t="s">
        <v>6341</v>
      </c>
      <c r="E4333" s="25" t="s">
        <v>10212</v>
      </c>
      <c r="F4333" s="25" t="s">
        <v>17093</v>
      </c>
      <c r="G4333" s="25" t="s">
        <v>7354</v>
      </c>
      <c r="H4333" s="21">
        <v>166.5</v>
      </c>
      <c r="I4333" s="25" t="s">
        <v>7296</v>
      </c>
      <c r="J4333" s="25" t="s">
        <v>7288</v>
      </c>
      <c r="K4333" s="25" t="s">
        <v>7262</v>
      </c>
      <c r="L4333" s="25" t="s">
        <v>7259</v>
      </c>
      <c r="M4333" s="21">
        <v>166.5</v>
      </c>
      <c r="N4333" s="21">
        <v>166.5</v>
      </c>
      <c r="O4333" s="21">
        <v>0</v>
      </c>
      <c r="P4333" s="21">
        <v>166.5</v>
      </c>
      <c r="Q4333" s="25" t="s">
        <v>10215</v>
      </c>
      <c r="R4333" s="1" t="str">
        <f t="shared" si="81"/>
        <v>ST10081</v>
      </c>
      <c r="S4333" t="str">
        <f>VLOOKUP(R4333,Data!$C$2:$D$261,2,0)</f>
        <v>The Bentley Swift Current</v>
      </c>
      <c r="T4333">
        <f>COUNTIF('Feb 2022'!A:A,D4333)+COUNTIF('Mar 2022'!A:A,D4333)+COUNTIF('Apr 2022'!A:A,D4333)+COUNTIF('May 2022'!A:A,D4333)+COUNTIF('June 2022'!A:A,D4333)+COUNTIF('July 2022'!A:A,D4333)+COUNTIF('Aug 2022'!A:A,D4333)+COUNTIF('Sep 2022'!A:A,D4333)+COUNTIF('Oct 2022'!A:A,D4333)+COUNTIF('Dec 2022'!A:A,D4333)</f>
        <v>1</v>
      </c>
      <c r="U4333" t="str">
        <f>VLOOKUP(Q4333,'Capital Lookup'!A:B,2,FALSE)</f>
        <v>No</v>
      </c>
      <c r="V4333" s="2">
        <f>IFERROR(VLOOKUP(LEFT(F4333,10),'Find Purchase Orders'!B:J,9,FALSE),"")</f>
        <v>44805</v>
      </c>
      <c r="W4333" s="25" t="s">
        <v>7261</v>
      </c>
    </row>
    <row r="4334" spans="1:23" hidden="1">
      <c r="A4334" s="25" t="s">
        <v>7252</v>
      </c>
      <c r="B4334" s="25" t="s">
        <v>8531</v>
      </c>
      <c r="C4334" s="25" t="s">
        <v>7254</v>
      </c>
      <c r="D4334" s="25" t="s">
        <v>17094</v>
      </c>
      <c r="E4334" s="25" t="s">
        <v>10329</v>
      </c>
      <c r="F4334" s="25" t="s">
        <v>17095</v>
      </c>
      <c r="G4334" s="25" t="s">
        <v>17096</v>
      </c>
      <c r="H4334" s="21">
        <v>18228.45</v>
      </c>
      <c r="I4334" s="25" t="s">
        <v>7339</v>
      </c>
      <c r="J4334" s="25" t="s">
        <v>7288</v>
      </c>
      <c r="K4334" s="25" t="s">
        <v>8175</v>
      </c>
      <c r="L4334" s="25" t="s">
        <v>10332</v>
      </c>
      <c r="M4334" s="21">
        <v>18228.45</v>
      </c>
      <c r="N4334" s="21">
        <v>9114.23</v>
      </c>
      <c r="O4334" s="21">
        <v>9114.2199999999993</v>
      </c>
      <c r="P4334" s="21">
        <v>11211.31</v>
      </c>
      <c r="Q4334" s="25" t="s">
        <v>13843</v>
      </c>
      <c r="R4334" s="1" t="str">
        <f t="shared" si="81"/>
        <v>ST10095</v>
      </c>
      <c r="S4334" t="str">
        <f>VLOOKUP(R4334,Data!$C$2:$D$261,2,0)</f>
        <v>Greenway</v>
      </c>
      <c r="T4334">
        <f>COUNTIF('Feb 2022'!A:A,D4334)+COUNTIF('Mar 2022'!A:A,D4334)+COUNTIF('Apr 2022'!A:A,D4334)+COUNTIF('May 2022'!A:A,D4334)+COUNTIF('June 2022'!A:A,D4334)+COUNTIF('July 2022'!A:A,D4334)+COUNTIF('Aug 2022'!A:A,D4334)+COUNTIF('Sep 2022'!A:A,D4334)+COUNTIF('Oct 2022'!A:A,D4334)+COUNTIF('Dec 2022'!A:A,D4334)</f>
        <v>0</v>
      </c>
      <c r="U4334" t="str">
        <f>VLOOKUP(Q4334,'Capital Lookup'!A:B,2,FALSE)</f>
        <v>Yes</v>
      </c>
      <c r="V4334" s="2">
        <f>IFERROR(VLOOKUP(LEFT(F4334,10),'Find Purchase Orders'!B:J,9,FALSE),"")</f>
        <v>44806</v>
      </c>
      <c r="W4334" s="25" t="s">
        <v>7261</v>
      </c>
    </row>
    <row r="4335" spans="1:23" hidden="1">
      <c r="A4335" s="25" t="s">
        <v>7261</v>
      </c>
      <c r="B4335" s="25" t="s">
        <v>10157</v>
      </c>
      <c r="C4335" s="25" t="s">
        <v>7264</v>
      </c>
      <c r="D4335" s="25" t="s">
        <v>6343</v>
      </c>
      <c r="E4335" s="25" t="s">
        <v>10212</v>
      </c>
      <c r="F4335" s="25" t="s">
        <v>17097</v>
      </c>
      <c r="G4335" s="25" t="s">
        <v>6344</v>
      </c>
      <c r="H4335" s="21">
        <v>5791.4</v>
      </c>
      <c r="I4335" s="25" t="s">
        <v>7296</v>
      </c>
      <c r="J4335" s="25" t="s">
        <v>7288</v>
      </c>
      <c r="K4335" s="25" t="s">
        <v>7262</v>
      </c>
      <c r="L4335" s="25" t="s">
        <v>7259</v>
      </c>
      <c r="M4335" s="21">
        <v>5791.4</v>
      </c>
      <c r="N4335" s="21">
        <v>5791.39</v>
      </c>
      <c r="O4335" s="21">
        <v>0.01</v>
      </c>
      <c r="P4335" s="21">
        <v>5791.4</v>
      </c>
      <c r="Q4335" s="25" t="s">
        <v>10215</v>
      </c>
      <c r="R4335" s="1" t="str">
        <f t="shared" si="81"/>
        <v>ST10081</v>
      </c>
      <c r="S4335" t="str">
        <f>VLOOKUP(R4335,Data!$C$2:$D$261,2,0)</f>
        <v>The Bentley Swift Current</v>
      </c>
      <c r="T4335">
        <f>COUNTIF('Feb 2022'!A:A,D4335)+COUNTIF('Mar 2022'!A:A,D4335)+COUNTIF('Apr 2022'!A:A,D4335)+COUNTIF('May 2022'!A:A,D4335)+COUNTIF('June 2022'!A:A,D4335)+COUNTIF('July 2022'!A:A,D4335)+COUNTIF('Aug 2022'!A:A,D4335)+COUNTIF('Sep 2022'!A:A,D4335)+COUNTIF('Oct 2022'!A:A,D4335)+COUNTIF('Dec 2022'!A:A,D4335)</f>
        <v>1</v>
      </c>
      <c r="U4335" t="str">
        <f>VLOOKUP(Q4335,'Capital Lookup'!A:B,2,FALSE)</f>
        <v>No</v>
      </c>
      <c r="V4335" s="2">
        <f>IFERROR(VLOOKUP(LEFT(F4335,10),'Find Purchase Orders'!B:J,9,FALSE),"")</f>
        <v>44805</v>
      </c>
      <c r="W4335" s="25" t="s">
        <v>7261</v>
      </c>
    </row>
    <row r="4336" spans="1:23" hidden="1">
      <c r="A4336" s="25" t="s">
        <v>7261</v>
      </c>
      <c r="B4336" s="25" t="s">
        <v>10157</v>
      </c>
      <c r="C4336" s="25" t="s">
        <v>7264</v>
      </c>
      <c r="D4336" s="25" t="s">
        <v>6343</v>
      </c>
      <c r="E4336" s="25" t="s">
        <v>10212</v>
      </c>
      <c r="F4336" s="25" t="s">
        <v>17098</v>
      </c>
      <c r="G4336" s="25" t="s">
        <v>9527</v>
      </c>
      <c r="H4336" s="21">
        <v>310.8</v>
      </c>
      <c r="I4336" s="25" t="s">
        <v>7296</v>
      </c>
      <c r="J4336" s="25" t="s">
        <v>7288</v>
      </c>
      <c r="K4336" s="25" t="s">
        <v>7262</v>
      </c>
      <c r="L4336" s="25" t="s">
        <v>7259</v>
      </c>
      <c r="M4336" s="21">
        <v>310.8</v>
      </c>
      <c r="N4336" s="22">
        <v>0</v>
      </c>
      <c r="O4336" s="21">
        <v>310.8</v>
      </c>
      <c r="P4336" s="21">
        <v>310.8</v>
      </c>
      <c r="Q4336" s="25" t="s">
        <v>10215</v>
      </c>
      <c r="R4336" s="1" t="str">
        <f t="shared" si="81"/>
        <v>ST10081</v>
      </c>
      <c r="S4336" t="str">
        <f>VLOOKUP(R4336,Data!$C$2:$D$261,2,0)</f>
        <v>The Bentley Swift Current</v>
      </c>
      <c r="T4336">
        <f>COUNTIF('Feb 2022'!A:A,D4336)+COUNTIF('Mar 2022'!A:A,D4336)+COUNTIF('Apr 2022'!A:A,D4336)+COUNTIF('May 2022'!A:A,D4336)+COUNTIF('June 2022'!A:A,D4336)+COUNTIF('July 2022'!A:A,D4336)+COUNTIF('Aug 2022'!A:A,D4336)+COUNTIF('Sep 2022'!A:A,D4336)+COUNTIF('Oct 2022'!A:A,D4336)+COUNTIF('Dec 2022'!A:A,D4336)</f>
        <v>1</v>
      </c>
      <c r="U4336" t="str">
        <f>VLOOKUP(Q4336,'Capital Lookup'!A:B,2,FALSE)</f>
        <v>No</v>
      </c>
      <c r="V4336" s="2">
        <f>IFERROR(VLOOKUP(LEFT(F4336,10),'Find Purchase Orders'!B:J,9,FALSE),"")</f>
        <v>44805</v>
      </c>
      <c r="W4336" s="25" t="s">
        <v>7261</v>
      </c>
    </row>
    <row r="4337" spans="1:23" hidden="1">
      <c r="A4337" s="25" t="s">
        <v>7261</v>
      </c>
      <c r="B4337" s="25" t="s">
        <v>8259</v>
      </c>
      <c r="C4337" s="25" t="s">
        <v>8260</v>
      </c>
      <c r="D4337" s="25" t="s">
        <v>17099</v>
      </c>
      <c r="E4337" s="25" t="s">
        <v>10329</v>
      </c>
      <c r="F4337" s="25" t="s">
        <v>17100</v>
      </c>
      <c r="G4337" s="25" t="s">
        <v>17101</v>
      </c>
      <c r="H4337" s="21">
        <v>23539.03</v>
      </c>
      <c r="I4337" s="25" t="s">
        <v>7339</v>
      </c>
      <c r="J4337" s="25" t="s">
        <v>7288</v>
      </c>
      <c r="K4337" s="25" t="s">
        <v>8175</v>
      </c>
      <c r="L4337" s="25" t="s">
        <v>10332</v>
      </c>
      <c r="M4337" s="21">
        <v>23539.03</v>
      </c>
      <c r="N4337" s="21">
        <v>11769.52</v>
      </c>
      <c r="O4337" s="21">
        <v>11769.51</v>
      </c>
      <c r="P4337" s="21">
        <v>14477.55</v>
      </c>
      <c r="Q4337" s="25" t="s">
        <v>10333</v>
      </c>
      <c r="R4337" s="1" t="str">
        <f t="shared" si="81"/>
        <v>ST10260</v>
      </c>
      <c r="S4337" t="str">
        <f>VLOOKUP(R4337,Data!$C$2:$D$261,2,0)</f>
        <v>Support Office</v>
      </c>
      <c r="T4337">
        <f>COUNTIF('Feb 2022'!A:A,D4337)+COUNTIF('Mar 2022'!A:A,D4337)+COUNTIF('Apr 2022'!A:A,D4337)+COUNTIF('May 2022'!A:A,D4337)+COUNTIF('June 2022'!A:A,D4337)+COUNTIF('July 2022'!A:A,D4337)+COUNTIF('Aug 2022'!A:A,D4337)+COUNTIF('Sep 2022'!A:A,D4337)+COUNTIF('Oct 2022'!A:A,D4337)+COUNTIF('Dec 2022'!A:A,D4337)</f>
        <v>0</v>
      </c>
      <c r="U4337" t="str">
        <f>VLOOKUP(Q4337,'Capital Lookup'!A:B,2,FALSE)</f>
        <v>Yes</v>
      </c>
      <c r="V4337" s="2">
        <f>IFERROR(VLOOKUP(LEFT(F4337,10),'Find Purchase Orders'!B:J,9,FALSE),"")</f>
        <v>44811</v>
      </c>
      <c r="W4337" s="25" t="s">
        <v>7261</v>
      </c>
    </row>
    <row r="4338" spans="1:23" hidden="1">
      <c r="A4338" s="25" t="s">
        <v>7261</v>
      </c>
      <c r="B4338" s="25" t="s">
        <v>8648</v>
      </c>
      <c r="C4338" s="25" t="s">
        <v>7254</v>
      </c>
      <c r="D4338" s="25" t="s">
        <v>17102</v>
      </c>
      <c r="E4338" s="25" t="s">
        <v>10329</v>
      </c>
      <c r="H4338" s="21">
        <v>25633.34</v>
      </c>
      <c r="I4338" s="25" t="s">
        <v>7257</v>
      </c>
      <c r="K4338" s="25" t="s">
        <v>8175</v>
      </c>
      <c r="L4338" s="25" t="s">
        <v>10332</v>
      </c>
      <c r="M4338" s="22">
        <v>0</v>
      </c>
      <c r="N4338" s="22">
        <v>0</v>
      </c>
      <c r="O4338" s="21">
        <v>0</v>
      </c>
      <c r="P4338" s="21">
        <v>2948.97</v>
      </c>
      <c r="Q4338" s="25" t="s">
        <v>10333</v>
      </c>
      <c r="R4338" s="1" t="str">
        <f t="shared" si="81"/>
        <v>ST10053</v>
      </c>
      <c r="S4338" t="str">
        <f>VLOOKUP(R4338,Data!$C$2:$D$261,2,0)</f>
        <v>Windsor Park</v>
      </c>
      <c r="T4338">
        <f>COUNTIF('Feb 2022'!A:A,D4338)+COUNTIF('Mar 2022'!A:A,D4338)+COUNTIF('Apr 2022'!A:A,D4338)+COUNTIF('May 2022'!A:A,D4338)+COUNTIF('June 2022'!A:A,D4338)+COUNTIF('July 2022'!A:A,D4338)+COUNTIF('Aug 2022'!A:A,D4338)+COUNTIF('Sep 2022'!A:A,D4338)+COUNTIF('Oct 2022'!A:A,D4338)+COUNTIF('Dec 2022'!A:A,D4338)</f>
        <v>0</v>
      </c>
      <c r="U4338" t="str">
        <f>VLOOKUP(Q4338,'Capital Lookup'!A:B,2,FALSE)</f>
        <v>Yes</v>
      </c>
      <c r="V4338" s="2" t="str">
        <f>IFERROR(VLOOKUP(LEFT(F4338,10),'Find Purchase Orders'!B:J,9,FALSE),"")</f>
        <v/>
      </c>
      <c r="W4338" s="25" t="s">
        <v>7261</v>
      </c>
    </row>
    <row r="4339" spans="1:23" hidden="1">
      <c r="A4339" s="25" t="s">
        <v>7252</v>
      </c>
      <c r="B4339" s="25" t="s">
        <v>8648</v>
      </c>
      <c r="C4339" s="25" t="s">
        <v>7254</v>
      </c>
      <c r="D4339" s="25" t="s">
        <v>17103</v>
      </c>
      <c r="E4339" s="25" t="s">
        <v>10329</v>
      </c>
      <c r="F4339" s="25" t="s">
        <v>17104</v>
      </c>
      <c r="G4339" s="25" t="s">
        <v>17105</v>
      </c>
      <c r="H4339" s="21">
        <v>25633.34</v>
      </c>
      <c r="I4339" s="25" t="s">
        <v>7339</v>
      </c>
      <c r="J4339" s="25" t="s">
        <v>7288</v>
      </c>
      <c r="K4339" s="25" t="s">
        <v>8175</v>
      </c>
      <c r="L4339" s="25" t="s">
        <v>10332</v>
      </c>
      <c r="M4339" s="21">
        <v>25633.34</v>
      </c>
      <c r="N4339" s="21">
        <v>12816.67</v>
      </c>
      <c r="O4339" s="21">
        <v>12816.67</v>
      </c>
      <c r="P4339" s="21">
        <v>15765.64</v>
      </c>
      <c r="Q4339" s="25" t="s">
        <v>13843</v>
      </c>
      <c r="R4339" s="1" t="str">
        <f t="shared" si="81"/>
        <v>ST10053</v>
      </c>
      <c r="S4339" t="str">
        <f>VLOOKUP(R4339,Data!$C$2:$D$261,2,0)</f>
        <v>Windsor Park</v>
      </c>
      <c r="T4339">
        <f>COUNTIF('Feb 2022'!A:A,D4339)+COUNTIF('Mar 2022'!A:A,D4339)+COUNTIF('Apr 2022'!A:A,D4339)+COUNTIF('May 2022'!A:A,D4339)+COUNTIF('June 2022'!A:A,D4339)+COUNTIF('July 2022'!A:A,D4339)+COUNTIF('Aug 2022'!A:A,D4339)+COUNTIF('Sep 2022'!A:A,D4339)+COUNTIF('Oct 2022'!A:A,D4339)+COUNTIF('Dec 2022'!A:A,D4339)</f>
        <v>0</v>
      </c>
      <c r="U4339" t="str">
        <f>VLOOKUP(Q4339,'Capital Lookup'!A:B,2,FALSE)</f>
        <v>Yes</v>
      </c>
      <c r="V4339" s="2">
        <f>IFERROR(VLOOKUP(LEFT(F4339,10),'Find Purchase Orders'!B:J,9,FALSE),"")</f>
        <v>44807</v>
      </c>
      <c r="W4339" s="25" t="s">
        <v>7261</v>
      </c>
    </row>
    <row r="4340" spans="1:23" hidden="1">
      <c r="A4340" s="25" t="s">
        <v>7252</v>
      </c>
      <c r="B4340" s="25" t="s">
        <v>8259</v>
      </c>
      <c r="C4340" s="25" t="s">
        <v>8260</v>
      </c>
      <c r="D4340" s="25" t="s">
        <v>17106</v>
      </c>
      <c r="E4340" s="25" t="s">
        <v>10329</v>
      </c>
      <c r="F4340" s="25" t="s">
        <v>17107</v>
      </c>
      <c r="G4340" s="25" t="s">
        <v>17108</v>
      </c>
      <c r="H4340" s="21">
        <v>26507.39</v>
      </c>
      <c r="I4340" s="25" t="s">
        <v>7339</v>
      </c>
      <c r="J4340" s="25" t="s">
        <v>7288</v>
      </c>
      <c r="K4340" s="25" t="s">
        <v>8175</v>
      </c>
      <c r="L4340" s="25" t="s">
        <v>10332</v>
      </c>
      <c r="M4340" s="21">
        <v>26507.39</v>
      </c>
      <c r="N4340" s="21">
        <v>13253.7</v>
      </c>
      <c r="O4340" s="21">
        <v>13253.69</v>
      </c>
      <c r="P4340" s="21">
        <v>16303.22</v>
      </c>
      <c r="Q4340" s="25" t="s">
        <v>13843</v>
      </c>
      <c r="R4340" s="1" t="str">
        <f t="shared" si="81"/>
        <v>ST10260</v>
      </c>
      <c r="S4340" t="str">
        <f>VLOOKUP(R4340,Data!$C$2:$D$261,2,0)</f>
        <v>Support Office</v>
      </c>
      <c r="T4340">
        <f>COUNTIF('Feb 2022'!A:A,D4340)+COUNTIF('Mar 2022'!A:A,D4340)+COUNTIF('Apr 2022'!A:A,D4340)+COUNTIF('May 2022'!A:A,D4340)+COUNTIF('June 2022'!A:A,D4340)+COUNTIF('July 2022'!A:A,D4340)+COUNTIF('Aug 2022'!A:A,D4340)+COUNTIF('Sep 2022'!A:A,D4340)+COUNTIF('Oct 2022'!A:A,D4340)+COUNTIF('Dec 2022'!A:A,D4340)</f>
        <v>0</v>
      </c>
      <c r="U4340" t="str">
        <f>VLOOKUP(Q4340,'Capital Lookup'!A:B,2,FALSE)</f>
        <v>Yes</v>
      </c>
      <c r="V4340" s="2">
        <f>IFERROR(VLOOKUP(LEFT(F4340,10),'Find Purchase Orders'!B:J,9,FALSE),"")</f>
        <v>44807</v>
      </c>
      <c r="W4340" s="25" t="s">
        <v>7261</v>
      </c>
    </row>
    <row r="4341" spans="1:23" hidden="1">
      <c r="A4341" s="25" t="s">
        <v>7261</v>
      </c>
      <c r="B4341" s="25" t="s">
        <v>8227</v>
      </c>
      <c r="C4341" s="25" t="s">
        <v>7264</v>
      </c>
      <c r="D4341" s="25" t="s">
        <v>17109</v>
      </c>
      <c r="E4341" s="25" t="s">
        <v>10329</v>
      </c>
      <c r="F4341" s="25" t="s">
        <v>17110</v>
      </c>
      <c r="G4341" s="25" t="s">
        <v>17111</v>
      </c>
      <c r="H4341" s="21">
        <v>23995.23</v>
      </c>
      <c r="I4341" s="25" t="s">
        <v>7339</v>
      </c>
      <c r="J4341" s="25" t="s">
        <v>7288</v>
      </c>
      <c r="K4341" s="25" t="s">
        <v>8175</v>
      </c>
      <c r="L4341" s="25" t="s">
        <v>10332</v>
      </c>
      <c r="M4341" s="21">
        <v>23995.23</v>
      </c>
      <c r="N4341" s="21">
        <v>11997.62</v>
      </c>
      <c r="O4341" s="21">
        <v>11997.61</v>
      </c>
      <c r="P4341" s="21">
        <v>14758.13</v>
      </c>
      <c r="Q4341" s="25" t="s">
        <v>10333</v>
      </c>
      <c r="R4341" s="1" t="str">
        <f t="shared" si="81"/>
        <v>ST10026</v>
      </c>
      <c r="S4341" t="str">
        <f>VLOOKUP(R4341,Data!$C$2:$D$261,2,0)</f>
        <v>Donway Place</v>
      </c>
      <c r="T4341">
        <f>COUNTIF('Feb 2022'!A:A,D4341)+COUNTIF('Mar 2022'!A:A,D4341)+COUNTIF('Apr 2022'!A:A,D4341)+COUNTIF('May 2022'!A:A,D4341)+COUNTIF('June 2022'!A:A,D4341)+COUNTIF('July 2022'!A:A,D4341)+COUNTIF('Aug 2022'!A:A,D4341)+COUNTIF('Sep 2022'!A:A,D4341)+COUNTIF('Oct 2022'!A:A,D4341)+COUNTIF('Dec 2022'!A:A,D4341)</f>
        <v>0</v>
      </c>
      <c r="U4341" t="str">
        <f>VLOOKUP(Q4341,'Capital Lookup'!A:B,2,FALSE)</f>
        <v>Yes</v>
      </c>
      <c r="V4341" s="2">
        <f>IFERROR(VLOOKUP(LEFT(F4341,10),'Find Purchase Orders'!B:J,9,FALSE),"")</f>
        <v>44811</v>
      </c>
      <c r="W4341" s="25" t="s">
        <v>7261</v>
      </c>
    </row>
    <row r="4342" spans="1:23" hidden="1">
      <c r="A4342" s="25" t="s">
        <v>11828</v>
      </c>
      <c r="B4342" s="25" t="s">
        <v>8595</v>
      </c>
      <c r="C4342" s="25" t="s">
        <v>7264</v>
      </c>
      <c r="D4342" s="25" t="s">
        <v>6345</v>
      </c>
      <c r="E4342" s="25" t="s">
        <v>8443</v>
      </c>
      <c r="F4342" s="25" t="s">
        <v>17112</v>
      </c>
      <c r="G4342" s="25" t="s">
        <v>6346</v>
      </c>
      <c r="H4342" s="21">
        <v>6680.8</v>
      </c>
      <c r="I4342" s="25" t="s">
        <v>7296</v>
      </c>
      <c r="J4342" s="25" t="s">
        <v>7288</v>
      </c>
      <c r="K4342" s="25" t="s">
        <v>7624</v>
      </c>
      <c r="L4342" s="25" t="s">
        <v>10517</v>
      </c>
      <c r="M4342" s="21">
        <v>6680.8</v>
      </c>
      <c r="N4342" s="21">
        <v>6680.8</v>
      </c>
      <c r="O4342" s="21">
        <v>0</v>
      </c>
      <c r="P4342" s="21">
        <v>6680.8</v>
      </c>
      <c r="Q4342" s="25" t="s">
        <v>17054</v>
      </c>
      <c r="R4342" s="1" t="str">
        <f t="shared" si="81"/>
        <v>ST10059</v>
      </c>
      <c r="S4342" t="str">
        <f>VLOOKUP(R4342,Data!$C$2:$D$261,2,0)</f>
        <v>Parkwood Manor</v>
      </c>
      <c r="T4342">
        <f>COUNTIF('Feb 2022'!A:A,D4342)+COUNTIF('Mar 2022'!A:A,D4342)+COUNTIF('Apr 2022'!A:A,D4342)+COUNTIF('May 2022'!A:A,D4342)+COUNTIF('June 2022'!A:A,D4342)+COUNTIF('July 2022'!A:A,D4342)+COUNTIF('Aug 2022'!A:A,D4342)+COUNTIF('Sep 2022'!A:A,D4342)+COUNTIF('Oct 2022'!A:A,D4342)+COUNTIF('Dec 2022'!A:A,D4342)</f>
        <v>1</v>
      </c>
      <c r="U4342" t="str">
        <f>VLOOKUP(Q4342,'Capital Lookup'!A:B,2,FALSE)</f>
        <v>No</v>
      </c>
      <c r="V4342" s="2">
        <f>IFERROR(VLOOKUP(LEFT(F4342,10),'Find Purchase Orders'!B:J,9,FALSE),"")</f>
        <v>44811</v>
      </c>
      <c r="W4342" s="25" t="s">
        <v>7261</v>
      </c>
    </row>
    <row r="4343" spans="1:23" hidden="1">
      <c r="A4343" s="25" t="s">
        <v>7252</v>
      </c>
      <c r="B4343" s="25" t="s">
        <v>8648</v>
      </c>
      <c r="C4343" s="25" t="s">
        <v>7254</v>
      </c>
      <c r="D4343" s="25" t="s">
        <v>6347</v>
      </c>
      <c r="E4343" s="25" t="s">
        <v>7500</v>
      </c>
      <c r="F4343" s="25" t="s">
        <v>17113</v>
      </c>
      <c r="G4343" s="25" t="s">
        <v>6348</v>
      </c>
      <c r="H4343" s="21">
        <v>14944.25</v>
      </c>
      <c r="I4343" s="25" t="s">
        <v>7296</v>
      </c>
      <c r="J4343" s="25" t="s">
        <v>7288</v>
      </c>
      <c r="K4343" s="25" t="s">
        <v>7495</v>
      </c>
      <c r="L4343" s="25" t="s">
        <v>7740</v>
      </c>
      <c r="M4343" s="21">
        <v>14944.25</v>
      </c>
      <c r="N4343" s="21">
        <v>14944.25</v>
      </c>
      <c r="O4343" s="21">
        <v>0</v>
      </c>
      <c r="P4343" s="21">
        <v>14944.25</v>
      </c>
      <c r="Q4343" s="25" t="s">
        <v>17114</v>
      </c>
      <c r="R4343" s="1" t="str">
        <f t="shared" si="81"/>
        <v>ST10053</v>
      </c>
      <c r="S4343" t="str">
        <f>VLOOKUP(R4343,Data!$C$2:$D$261,2,0)</f>
        <v>Windsor Park</v>
      </c>
      <c r="T4343">
        <f>COUNTIF('Feb 2022'!A:A,D4343)+COUNTIF('Mar 2022'!A:A,D4343)+COUNTIF('Apr 2022'!A:A,D4343)+COUNTIF('May 2022'!A:A,D4343)+COUNTIF('June 2022'!A:A,D4343)+COUNTIF('July 2022'!A:A,D4343)+COUNTIF('Aug 2022'!A:A,D4343)+COUNTIF('Sep 2022'!A:A,D4343)+COUNTIF('Oct 2022'!A:A,D4343)+COUNTIF('Dec 2022'!A:A,D4343)</f>
        <v>1</v>
      </c>
      <c r="U4343" t="str">
        <f>VLOOKUP(Q4343,'Capital Lookup'!A:B,2,FALSE)</f>
        <v>No</v>
      </c>
      <c r="V4343" s="2">
        <f>IFERROR(VLOOKUP(LEFT(F4343,10),'Find Purchase Orders'!B:J,9,FALSE),"")</f>
        <v>44812</v>
      </c>
      <c r="W4343" s="25" t="s">
        <v>7261</v>
      </c>
    </row>
    <row r="4344" spans="1:23" hidden="1">
      <c r="A4344" s="25" t="s">
        <v>7313</v>
      </c>
      <c r="B4344" s="25" t="s">
        <v>7823</v>
      </c>
      <c r="C4344" s="25" t="s">
        <v>7587</v>
      </c>
      <c r="D4344" s="25" t="s">
        <v>17115</v>
      </c>
      <c r="E4344" s="25" t="s">
        <v>10329</v>
      </c>
      <c r="F4344" s="25" t="s">
        <v>17116</v>
      </c>
      <c r="G4344" s="25" t="s">
        <v>17117</v>
      </c>
      <c r="H4344" s="21">
        <v>5525.69</v>
      </c>
      <c r="I4344" s="25" t="s">
        <v>7296</v>
      </c>
      <c r="J4344" s="25" t="s">
        <v>7288</v>
      </c>
      <c r="K4344" s="25" t="s">
        <v>8175</v>
      </c>
      <c r="L4344" s="25" t="s">
        <v>12213</v>
      </c>
      <c r="M4344" s="21">
        <v>6813.89</v>
      </c>
      <c r="N4344" s="21">
        <v>6813.89</v>
      </c>
      <c r="O4344" s="21">
        <v>0</v>
      </c>
      <c r="P4344" s="21">
        <v>6665.69</v>
      </c>
      <c r="Q4344" s="25" t="s">
        <v>17118</v>
      </c>
      <c r="R4344" s="1" t="str">
        <f t="shared" si="81"/>
        <v>ST10145</v>
      </c>
      <c r="S4344" t="str">
        <f>VLOOKUP(R4344,Data!$C$2:$D$261,2,0)</f>
        <v>Ridgeview</v>
      </c>
      <c r="T4344">
        <f>COUNTIF('Feb 2022'!A:A,D4344)+COUNTIF('Mar 2022'!A:A,D4344)+COUNTIF('Apr 2022'!A:A,D4344)+COUNTIF('May 2022'!A:A,D4344)+COUNTIF('June 2022'!A:A,D4344)+COUNTIF('July 2022'!A:A,D4344)+COUNTIF('Aug 2022'!A:A,D4344)+COUNTIF('Sep 2022'!A:A,D4344)+COUNTIF('Oct 2022'!A:A,D4344)+COUNTIF('Dec 2022'!A:A,D4344)</f>
        <v>0</v>
      </c>
      <c r="U4344" t="str">
        <f>VLOOKUP(Q4344,'Capital Lookup'!A:B,2,FALSE)</f>
        <v>Yes</v>
      </c>
      <c r="V4344" s="2">
        <f>IFERROR(VLOOKUP(LEFT(F4344,10),'Find Purchase Orders'!B:J,9,FALSE),"")</f>
        <v>44811</v>
      </c>
      <c r="W4344" s="25" t="s">
        <v>7261</v>
      </c>
    </row>
    <row r="4345" spans="1:23" hidden="1">
      <c r="A4345" s="25" t="s">
        <v>7269</v>
      </c>
      <c r="B4345" s="25" t="s">
        <v>8178</v>
      </c>
      <c r="C4345" s="25" t="s">
        <v>7271</v>
      </c>
      <c r="D4345" s="25" t="s">
        <v>17119</v>
      </c>
      <c r="E4345" s="25" t="s">
        <v>14048</v>
      </c>
      <c r="H4345" s="21">
        <v>5327.95</v>
      </c>
      <c r="I4345" s="25" t="s">
        <v>7257</v>
      </c>
      <c r="K4345" s="25" t="s">
        <v>7579</v>
      </c>
      <c r="L4345" s="25" t="s">
        <v>7580</v>
      </c>
      <c r="M4345" s="22">
        <v>0</v>
      </c>
      <c r="N4345" s="22">
        <v>0</v>
      </c>
      <c r="O4345" s="21">
        <v>0</v>
      </c>
      <c r="P4345" s="21">
        <v>612.95000000000005</v>
      </c>
      <c r="Q4345" s="25" t="s">
        <v>15100</v>
      </c>
      <c r="R4345" s="1" t="str">
        <f t="shared" ref="R4345:R4376" si="82">CONCATENATE("ST",LEFT(B4345,5))</f>
        <v>ST10183</v>
      </c>
      <c r="S4345" t="str">
        <f>VLOOKUP(R4345,Data!$C$2:$D$261,2,0)</f>
        <v>Brierwood Gardens</v>
      </c>
      <c r="T4345">
        <f>COUNTIF('Feb 2022'!A:A,D4345)+COUNTIF('Mar 2022'!A:A,D4345)+COUNTIF('Apr 2022'!A:A,D4345)+COUNTIF('May 2022'!A:A,D4345)+COUNTIF('June 2022'!A:A,D4345)+COUNTIF('July 2022'!A:A,D4345)+COUNTIF('Aug 2022'!A:A,D4345)+COUNTIF('Sep 2022'!A:A,D4345)+COUNTIF('Oct 2022'!A:A,D4345)+COUNTIF('Dec 2022'!A:A,D4345)</f>
        <v>0</v>
      </c>
      <c r="U4345" t="str">
        <f>VLOOKUP(Q4345,'Capital Lookup'!A:B,2,FALSE)</f>
        <v>No</v>
      </c>
      <c r="V4345" s="2" t="str">
        <f>IFERROR(VLOOKUP(LEFT(F4345,10),'Find Purchase Orders'!B:J,9,FALSE),"")</f>
        <v/>
      </c>
      <c r="W4345" s="25" t="s">
        <v>7261</v>
      </c>
    </row>
    <row r="4346" spans="1:23" hidden="1">
      <c r="A4346" s="25" t="s">
        <v>7261</v>
      </c>
      <c r="B4346" s="25" t="s">
        <v>7752</v>
      </c>
      <c r="C4346" s="25" t="s">
        <v>7277</v>
      </c>
      <c r="D4346" s="25" t="s">
        <v>6349</v>
      </c>
      <c r="E4346" s="25" t="s">
        <v>8188</v>
      </c>
      <c r="F4346" s="25" t="s">
        <v>17120</v>
      </c>
      <c r="G4346" s="25" t="s">
        <v>6350</v>
      </c>
      <c r="H4346" s="21">
        <v>525</v>
      </c>
      <c r="I4346" s="25" t="s">
        <v>7296</v>
      </c>
      <c r="J4346" s="25" t="s">
        <v>7288</v>
      </c>
      <c r="K4346" s="25" t="s">
        <v>7258</v>
      </c>
      <c r="L4346" s="25" t="s">
        <v>7259</v>
      </c>
      <c r="M4346" s="21">
        <v>525</v>
      </c>
      <c r="N4346" s="21">
        <v>525</v>
      </c>
      <c r="O4346" s="21">
        <v>0</v>
      </c>
      <c r="P4346" s="21">
        <v>525</v>
      </c>
      <c r="Q4346" s="25" t="s">
        <v>8191</v>
      </c>
      <c r="R4346" s="1" t="str">
        <f t="shared" si="82"/>
        <v>ST10065</v>
      </c>
      <c r="S4346" t="str">
        <f>VLOOKUP(R4346,Data!$C$2:$D$261,2,0)</f>
        <v>Evergreen</v>
      </c>
      <c r="T4346">
        <f>COUNTIF('Feb 2022'!A:A,D4346)+COUNTIF('Mar 2022'!A:A,D4346)+COUNTIF('Apr 2022'!A:A,D4346)+COUNTIF('May 2022'!A:A,D4346)+COUNTIF('June 2022'!A:A,D4346)+COUNTIF('July 2022'!A:A,D4346)+COUNTIF('Aug 2022'!A:A,D4346)+COUNTIF('Sep 2022'!A:A,D4346)+COUNTIF('Oct 2022'!A:A,D4346)+COUNTIF('Dec 2022'!A:A,D4346)</f>
        <v>1</v>
      </c>
      <c r="U4346" t="str">
        <f>VLOOKUP(Q4346,'Capital Lookup'!A:B,2,FALSE)</f>
        <v>No</v>
      </c>
      <c r="V4346" s="2">
        <f>IFERROR(VLOOKUP(LEFT(F4346,10),'Find Purchase Orders'!B:J,9,FALSE),"")</f>
        <v>44816</v>
      </c>
      <c r="W4346" s="25" t="s">
        <v>7261</v>
      </c>
    </row>
    <row r="4347" spans="1:23" hidden="1">
      <c r="A4347" s="25" t="s">
        <v>7261</v>
      </c>
      <c r="B4347" s="25" t="s">
        <v>7752</v>
      </c>
      <c r="C4347" s="25" t="s">
        <v>7277</v>
      </c>
      <c r="D4347" s="25" t="s">
        <v>6349</v>
      </c>
      <c r="E4347" s="25" t="s">
        <v>8188</v>
      </c>
      <c r="F4347" s="25" t="s">
        <v>17121</v>
      </c>
      <c r="G4347" s="25" t="s">
        <v>8910</v>
      </c>
      <c r="H4347" s="21">
        <v>271.68</v>
      </c>
      <c r="I4347" s="25" t="s">
        <v>7296</v>
      </c>
      <c r="J4347" s="25" t="s">
        <v>7288</v>
      </c>
      <c r="K4347" s="25" t="s">
        <v>7258</v>
      </c>
      <c r="L4347" s="25" t="s">
        <v>7259</v>
      </c>
      <c r="M4347" s="21">
        <v>271.68</v>
      </c>
      <c r="N4347" s="21">
        <v>271.68</v>
      </c>
      <c r="O4347" s="21">
        <v>0</v>
      </c>
      <c r="P4347" s="21">
        <v>271.68</v>
      </c>
      <c r="Q4347" s="25" t="s">
        <v>8191</v>
      </c>
      <c r="R4347" s="1" t="str">
        <f t="shared" si="82"/>
        <v>ST10065</v>
      </c>
      <c r="S4347" t="str">
        <f>VLOOKUP(R4347,Data!$C$2:$D$261,2,0)</f>
        <v>Evergreen</v>
      </c>
      <c r="T4347">
        <f>COUNTIF('Feb 2022'!A:A,D4347)+COUNTIF('Mar 2022'!A:A,D4347)+COUNTIF('Apr 2022'!A:A,D4347)+COUNTIF('May 2022'!A:A,D4347)+COUNTIF('June 2022'!A:A,D4347)+COUNTIF('July 2022'!A:A,D4347)+COUNTIF('Aug 2022'!A:A,D4347)+COUNTIF('Sep 2022'!A:A,D4347)+COUNTIF('Oct 2022'!A:A,D4347)+COUNTIF('Dec 2022'!A:A,D4347)</f>
        <v>1</v>
      </c>
      <c r="U4347" t="str">
        <f>VLOOKUP(Q4347,'Capital Lookup'!A:B,2,FALSE)</f>
        <v>No</v>
      </c>
      <c r="V4347" s="2">
        <f>IFERROR(VLOOKUP(LEFT(F4347,10),'Find Purchase Orders'!B:J,9,FALSE),"")</f>
        <v>44816</v>
      </c>
      <c r="W4347" s="25" t="s">
        <v>7261</v>
      </c>
    </row>
    <row r="4348" spans="1:23" hidden="1">
      <c r="A4348" s="25" t="s">
        <v>7261</v>
      </c>
      <c r="B4348" s="25" t="s">
        <v>7752</v>
      </c>
      <c r="C4348" s="25" t="s">
        <v>7277</v>
      </c>
      <c r="D4348" s="25" t="s">
        <v>6349</v>
      </c>
      <c r="E4348" s="25" t="s">
        <v>8188</v>
      </c>
      <c r="F4348" s="25" t="s">
        <v>17122</v>
      </c>
      <c r="G4348" s="25" t="s">
        <v>17123</v>
      </c>
      <c r="H4348" s="21">
        <v>5834.85</v>
      </c>
      <c r="I4348" s="25" t="s">
        <v>7296</v>
      </c>
      <c r="J4348" s="25" t="s">
        <v>7288</v>
      </c>
      <c r="K4348" s="25" t="s">
        <v>7262</v>
      </c>
      <c r="L4348" s="25" t="s">
        <v>7259</v>
      </c>
      <c r="M4348" s="21">
        <v>5834.85</v>
      </c>
      <c r="N4348" s="21">
        <v>10099.61</v>
      </c>
      <c r="O4348" s="21">
        <v>-4264.76</v>
      </c>
      <c r="P4348" s="21">
        <v>5834.85</v>
      </c>
      <c r="Q4348" s="25" t="s">
        <v>8191</v>
      </c>
      <c r="R4348" s="1" t="str">
        <f t="shared" si="82"/>
        <v>ST10065</v>
      </c>
      <c r="S4348" t="str">
        <f>VLOOKUP(R4348,Data!$C$2:$D$261,2,0)</f>
        <v>Evergreen</v>
      </c>
      <c r="T4348">
        <f>COUNTIF('Feb 2022'!A:A,D4348)+COUNTIF('Mar 2022'!A:A,D4348)+COUNTIF('Apr 2022'!A:A,D4348)+COUNTIF('May 2022'!A:A,D4348)+COUNTIF('June 2022'!A:A,D4348)+COUNTIF('July 2022'!A:A,D4348)+COUNTIF('Aug 2022'!A:A,D4348)+COUNTIF('Sep 2022'!A:A,D4348)+COUNTIF('Oct 2022'!A:A,D4348)+COUNTIF('Dec 2022'!A:A,D4348)</f>
        <v>1</v>
      </c>
      <c r="U4348" t="str">
        <f>VLOOKUP(Q4348,'Capital Lookup'!A:B,2,FALSE)</f>
        <v>No</v>
      </c>
      <c r="V4348" s="2">
        <f>IFERROR(VLOOKUP(LEFT(F4348,10),'Find Purchase Orders'!B:J,9,FALSE),"")</f>
        <v>44816</v>
      </c>
      <c r="W4348" s="25" t="s">
        <v>7261</v>
      </c>
    </row>
    <row r="4349" spans="1:23" hidden="1">
      <c r="A4349" s="25" t="s">
        <v>7425</v>
      </c>
      <c r="B4349" s="25" t="s">
        <v>8178</v>
      </c>
      <c r="C4349" s="25" t="s">
        <v>7271</v>
      </c>
      <c r="D4349" s="25" t="s">
        <v>6351</v>
      </c>
      <c r="E4349" s="25" t="s">
        <v>14048</v>
      </c>
      <c r="F4349" s="25" t="s">
        <v>17124</v>
      </c>
      <c r="G4349" s="25" t="s">
        <v>6249</v>
      </c>
      <c r="H4349" s="21">
        <v>5327.95</v>
      </c>
      <c r="I4349" s="25" t="s">
        <v>7296</v>
      </c>
      <c r="J4349" s="25" t="s">
        <v>7288</v>
      </c>
      <c r="K4349" s="25" t="s">
        <v>7579</v>
      </c>
      <c r="L4349" s="25" t="s">
        <v>7580</v>
      </c>
      <c r="M4349" s="21">
        <v>5327.95</v>
      </c>
      <c r="N4349" s="21">
        <v>5327.95</v>
      </c>
      <c r="O4349" s="21">
        <v>0</v>
      </c>
      <c r="P4349" s="21">
        <v>5327.95</v>
      </c>
      <c r="Q4349" s="25" t="s">
        <v>15100</v>
      </c>
      <c r="R4349" s="1" t="str">
        <f t="shared" si="82"/>
        <v>ST10183</v>
      </c>
      <c r="S4349" t="str">
        <f>VLOOKUP(R4349,Data!$C$2:$D$261,2,0)</f>
        <v>Brierwood Gardens</v>
      </c>
      <c r="T4349">
        <f>COUNTIF('Feb 2022'!A:A,D4349)+COUNTIF('Mar 2022'!A:A,D4349)+COUNTIF('Apr 2022'!A:A,D4349)+COUNTIF('May 2022'!A:A,D4349)+COUNTIF('June 2022'!A:A,D4349)+COUNTIF('July 2022'!A:A,D4349)+COUNTIF('Aug 2022'!A:A,D4349)+COUNTIF('Sep 2022'!A:A,D4349)+COUNTIF('Oct 2022'!A:A,D4349)+COUNTIF('Dec 2022'!A:A,D4349)</f>
        <v>1</v>
      </c>
      <c r="U4349" t="str">
        <f>VLOOKUP(Q4349,'Capital Lookup'!A:B,2,FALSE)</f>
        <v>No</v>
      </c>
      <c r="V4349" s="2">
        <f>IFERROR(VLOOKUP(LEFT(F4349,10),'Find Purchase Orders'!B:J,9,FALSE),"")</f>
        <v>44813</v>
      </c>
      <c r="W4349" s="25" t="s">
        <v>7261</v>
      </c>
    </row>
    <row r="4350" spans="1:23" hidden="1">
      <c r="A4350" s="25" t="s">
        <v>7261</v>
      </c>
      <c r="B4350" s="25" t="s">
        <v>8227</v>
      </c>
      <c r="C4350" s="25" t="s">
        <v>7264</v>
      </c>
      <c r="D4350" s="25" t="s">
        <v>6352</v>
      </c>
      <c r="E4350" s="25" t="s">
        <v>8229</v>
      </c>
      <c r="F4350" s="25" t="s">
        <v>17125</v>
      </c>
      <c r="G4350" s="25" t="s">
        <v>6353</v>
      </c>
      <c r="H4350" s="21">
        <v>7847.79</v>
      </c>
      <c r="I4350" s="25" t="s">
        <v>7296</v>
      </c>
      <c r="J4350" s="25" t="s">
        <v>7288</v>
      </c>
      <c r="K4350" s="25" t="s">
        <v>7262</v>
      </c>
      <c r="L4350" s="25" t="s">
        <v>7259</v>
      </c>
      <c r="M4350" s="21">
        <v>7847.79</v>
      </c>
      <c r="N4350" s="21">
        <v>7847.79</v>
      </c>
      <c r="O4350" s="21">
        <v>0</v>
      </c>
      <c r="P4350" s="21">
        <v>7847.79</v>
      </c>
      <c r="Q4350" s="25" t="s">
        <v>8232</v>
      </c>
      <c r="R4350" s="1" t="str">
        <f t="shared" si="82"/>
        <v>ST10026</v>
      </c>
      <c r="S4350" t="str">
        <f>VLOOKUP(R4350,Data!$C$2:$D$261,2,0)</f>
        <v>Donway Place</v>
      </c>
      <c r="T4350">
        <f>COUNTIF('Feb 2022'!A:A,D4350)+COUNTIF('Mar 2022'!A:A,D4350)+COUNTIF('Apr 2022'!A:A,D4350)+COUNTIF('May 2022'!A:A,D4350)+COUNTIF('June 2022'!A:A,D4350)+COUNTIF('July 2022'!A:A,D4350)+COUNTIF('Aug 2022'!A:A,D4350)+COUNTIF('Sep 2022'!A:A,D4350)+COUNTIF('Oct 2022'!A:A,D4350)+COUNTIF('Dec 2022'!A:A,D4350)</f>
        <v>1</v>
      </c>
      <c r="U4350" t="str">
        <f>VLOOKUP(Q4350,'Capital Lookup'!A:B,2,FALSE)</f>
        <v>No</v>
      </c>
      <c r="V4350" s="2">
        <f>IFERROR(VLOOKUP(LEFT(F4350,10),'Find Purchase Orders'!B:J,9,FALSE),"")</f>
        <v>44814</v>
      </c>
      <c r="W4350" s="25" t="s">
        <v>7261</v>
      </c>
    </row>
    <row r="4351" spans="1:23" hidden="1">
      <c r="A4351" s="25" t="s">
        <v>14916</v>
      </c>
      <c r="B4351" s="25" t="s">
        <v>8307</v>
      </c>
      <c r="C4351" s="25" t="s">
        <v>7264</v>
      </c>
      <c r="D4351" s="25" t="s">
        <v>17126</v>
      </c>
      <c r="E4351" s="25" t="s">
        <v>9607</v>
      </c>
      <c r="F4351" s="25" t="s">
        <v>17127</v>
      </c>
      <c r="G4351" s="25" t="s">
        <v>17128</v>
      </c>
      <c r="H4351" s="21">
        <v>11367.3</v>
      </c>
      <c r="I4351" s="25" t="s">
        <v>7296</v>
      </c>
      <c r="J4351" s="25" t="s">
        <v>7288</v>
      </c>
      <c r="K4351" s="25" t="s">
        <v>8696</v>
      </c>
      <c r="L4351" s="25" t="s">
        <v>9814</v>
      </c>
      <c r="M4351" s="21">
        <v>11367.3</v>
      </c>
      <c r="N4351" s="21">
        <v>11367.3</v>
      </c>
      <c r="O4351" s="21">
        <v>0</v>
      </c>
      <c r="P4351" s="21">
        <v>11367.3</v>
      </c>
      <c r="Q4351" s="25" t="s">
        <v>9909</v>
      </c>
      <c r="R4351" s="1" t="str">
        <f t="shared" si="82"/>
        <v>ST10082</v>
      </c>
      <c r="S4351" t="str">
        <f>VLOOKUP(R4351,Data!$C$2:$D$261,2,0)</f>
        <v>The Franklin</v>
      </c>
      <c r="T4351">
        <f>COUNTIF('Feb 2022'!A:A,D4351)+COUNTIF('Mar 2022'!A:A,D4351)+COUNTIF('Apr 2022'!A:A,D4351)+COUNTIF('May 2022'!A:A,D4351)+COUNTIF('June 2022'!A:A,D4351)+COUNTIF('July 2022'!A:A,D4351)+COUNTIF('Aug 2022'!A:A,D4351)+COUNTIF('Sep 2022'!A:A,D4351)+COUNTIF('Oct 2022'!A:A,D4351)+COUNTIF('Dec 2022'!A:A,D4351)</f>
        <v>0</v>
      </c>
      <c r="U4351" t="str">
        <f>VLOOKUP(Q4351,'Capital Lookup'!A:B,2,FALSE)</f>
        <v>Yes</v>
      </c>
      <c r="V4351" s="2">
        <f>IFERROR(VLOOKUP(LEFT(F4351,10),'Find Purchase Orders'!B:J,9,FALSE),"")</f>
        <v>44812</v>
      </c>
      <c r="W4351" s="25" t="s">
        <v>7261</v>
      </c>
    </row>
    <row r="4352" spans="1:23" hidden="1">
      <c r="A4352" s="25" t="s">
        <v>7269</v>
      </c>
      <c r="B4352" s="25" t="s">
        <v>8178</v>
      </c>
      <c r="C4352" s="25" t="s">
        <v>7271</v>
      </c>
      <c r="D4352" s="25" t="s">
        <v>6354</v>
      </c>
      <c r="E4352" s="25" t="s">
        <v>14048</v>
      </c>
      <c r="F4352" s="25" t="s">
        <v>17129</v>
      </c>
      <c r="G4352" s="25" t="s">
        <v>6355</v>
      </c>
      <c r="H4352" s="21">
        <v>23275.74</v>
      </c>
      <c r="I4352" s="25" t="s">
        <v>7296</v>
      </c>
      <c r="J4352" s="25" t="s">
        <v>7288</v>
      </c>
      <c r="K4352" s="25" t="s">
        <v>9766</v>
      </c>
      <c r="L4352" s="25" t="s">
        <v>9767</v>
      </c>
      <c r="M4352" s="21">
        <v>23275.74</v>
      </c>
      <c r="N4352" s="22">
        <v>0</v>
      </c>
      <c r="O4352" s="21">
        <v>23275.74</v>
      </c>
      <c r="P4352" s="21">
        <v>23275.74</v>
      </c>
      <c r="Q4352" s="25" t="s">
        <v>17130</v>
      </c>
      <c r="R4352" s="1" t="str">
        <f t="shared" si="82"/>
        <v>ST10183</v>
      </c>
      <c r="S4352" t="str">
        <f>VLOOKUP(R4352,Data!$C$2:$D$261,2,0)</f>
        <v>Brierwood Gardens</v>
      </c>
      <c r="T4352">
        <f>COUNTIF('Feb 2022'!A:A,D4352)+COUNTIF('Mar 2022'!A:A,D4352)+COUNTIF('Apr 2022'!A:A,D4352)+COUNTIF('May 2022'!A:A,D4352)+COUNTIF('June 2022'!A:A,D4352)+COUNTIF('July 2022'!A:A,D4352)+COUNTIF('Aug 2022'!A:A,D4352)+COUNTIF('Sep 2022'!A:A,D4352)+COUNTIF('Oct 2022'!A:A,D4352)+COUNTIF('Dec 2022'!A:A,D4352)</f>
        <v>1</v>
      </c>
      <c r="U4352" t="str">
        <f>VLOOKUP(Q4352,'Capital Lookup'!A:B,2,FALSE)</f>
        <v>No</v>
      </c>
      <c r="V4352" s="2">
        <f>IFERROR(VLOOKUP(LEFT(F4352,10),'Find Purchase Orders'!B:J,9,FALSE),"")</f>
        <v>44813</v>
      </c>
      <c r="W4352" s="25" t="s">
        <v>7261</v>
      </c>
    </row>
    <row r="4353" spans="1:23" hidden="1">
      <c r="A4353" s="25" t="s">
        <v>7252</v>
      </c>
      <c r="B4353" s="25" t="s">
        <v>7747</v>
      </c>
      <c r="C4353" s="25" t="s">
        <v>7254</v>
      </c>
      <c r="D4353" s="25" t="s">
        <v>17131</v>
      </c>
      <c r="E4353" s="25" t="s">
        <v>8110</v>
      </c>
      <c r="H4353" s="21">
        <v>3388.5</v>
      </c>
      <c r="I4353" s="25" t="s">
        <v>7257</v>
      </c>
      <c r="K4353" s="25" t="s">
        <v>7262</v>
      </c>
      <c r="L4353" s="25" t="s">
        <v>7259</v>
      </c>
      <c r="M4353" s="22">
        <v>0</v>
      </c>
      <c r="N4353" s="22">
        <v>0</v>
      </c>
      <c r="O4353" s="21">
        <v>0</v>
      </c>
      <c r="P4353" s="21">
        <v>389.83</v>
      </c>
      <c r="Q4353" s="25" t="s">
        <v>8854</v>
      </c>
      <c r="R4353" s="1" t="str">
        <f t="shared" si="82"/>
        <v>ST10050</v>
      </c>
      <c r="S4353" t="str">
        <f>VLOOKUP(R4353,Data!$C$2:$D$261,2,0)</f>
        <v>Alta Vista</v>
      </c>
      <c r="T4353">
        <f>COUNTIF('Feb 2022'!A:A,D4353)+COUNTIF('Mar 2022'!A:A,D4353)+COUNTIF('Apr 2022'!A:A,D4353)+COUNTIF('May 2022'!A:A,D4353)+COUNTIF('June 2022'!A:A,D4353)+COUNTIF('July 2022'!A:A,D4353)+COUNTIF('Aug 2022'!A:A,D4353)+COUNTIF('Sep 2022'!A:A,D4353)+COUNTIF('Oct 2022'!A:A,D4353)+COUNTIF('Dec 2022'!A:A,D4353)</f>
        <v>0</v>
      </c>
      <c r="U4353" t="str">
        <f>VLOOKUP(Q4353,'Capital Lookup'!A:B,2,FALSE)</f>
        <v>No</v>
      </c>
      <c r="V4353" s="2" t="str">
        <f>IFERROR(VLOOKUP(LEFT(F4353,10),'Find Purchase Orders'!B:J,9,FALSE),"")</f>
        <v/>
      </c>
      <c r="W4353" s="25" t="s">
        <v>7261</v>
      </c>
    </row>
    <row r="4354" spans="1:23" hidden="1">
      <c r="A4354" s="25" t="s">
        <v>7252</v>
      </c>
      <c r="B4354" s="25" t="s">
        <v>7747</v>
      </c>
      <c r="C4354" s="25" t="s">
        <v>7254</v>
      </c>
      <c r="D4354" s="25" t="s">
        <v>17131</v>
      </c>
      <c r="E4354" s="25" t="s">
        <v>8110</v>
      </c>
      <c r="H4354" s="21">
        <v>1124.3499999999999</v>
      </c>
      <c r="I4354" s="25" t="s">
        <v>7257</v>
      </c>
      <c r="K4354" s="25" t="s">
        <v>7262</v>
      </c>
      <c r="L4354" s="25" t="s">
        <v>7259</v>
      </c>
      <c r="M4354" s="22">
        <v>0</v>
      </c>
      <c r="N4354" s="22">
        <v>0</v>
      </c>
      <c r="O4354" s="21">
        <v>0</v>
      </c>
      <c r="P4354" s="21">
        <v>129.35</v>
      </c>
      <c r="Q4354" s="25" t="s">
        <v>8854</v>
      </c>
      <c r="R4354" s="1" t="str">
        <f t="shared" si="82"/>
        <v>ST10050</v>
      </c>
      <c r="S4354" t="str">
        <f>VLOOKUP(R4354,Data!$C$2:$D$261,2,0)</f>
        <v>Alta Vista</v>
      </c>
      <c r="T4354">
        <f>COUNTIF('Feb 2022'!A:A,D4354)+COUNTIF('Mar 2022'!A:A,D4354)+COUNTIF('Apr 2022'!A:A,D4354)+COUNTIF('May 2022'!A:A,D4354)+COUNTIF('June 2022'!A:A,D4354)+COUNTIF('July 2022'!A:A,D4354)+COUNTIF('Aug 2022'!A:A,D4354)+COUNTIF('Sep 2022'!A:A,D4354)+COUNTIF('Oct 2022'!A:A,D4354)+COUNTIF('Dec 2022'!A:A,D4354)</f>
        <v>0</v>
      </c>
      <c r="U4354" t="str">
        <f>VLOOKUP(Q4354,'Capital Lookup'!A:B,2,FALSE)</f>
        <v>No</v>
      </c>
      <c r="V4354" s="2" t="str">
        <f>IFERROR(VLOOKUP(LEFT(F4354,10),'Find Purchase Orders'!B:J,9,FALSE),"")</f>
        <v/>
      </c>
      <c r="W4354" s="25" t="s">
        <v>7261</v>
      </c>
    </row>
    <row r="4355" spans="1:23" hidden="1">
      <c r="A4355" s="25" t="s">
        <v>7269</v>
      </c>
      <c r="B4355" s="25" t="s">
        <v>7965</v>
      </c>
      <c r="C4355" s="25" t="s">
        <v>7271</v>
      </c>
      <c r="D4355" s="25" t="s">
        <v>6997</v>
      </c>
      <c r="E4355" s="25" t="s">
        <v>14048</v>
      </c>
      <c r="F4355" s="25" t="s">
        <v>17132</v>
      </c>
      <c r="G4355" s="25" t="s">
        <v>6041</v>
      </c>
      <c r="H4355" s="21">
        <v>18713.93</v>
      </c>
      <c r="I4355" s="25" t="s">
        <v>7287</v>
      </c>
      <c r="J4355" s="25" t="s">
        <v>7288</v>
      </c>
      <c r="K4355" s="25" t="s">
        <v>8538</v>
      </c>
      <c r="L4355" s="25" t="s">
        <v>8858</v>
      </c>
      <c r="M4355" s="21">
        <v>18713.93</v>
      </c>
      <c r="N4355" s="22">
        <v>0</v>
      </c>
      <c r="O4355" s="21">
        <v>18713.93</v>
      </c>
      <c r="P4355" s="21">
        <v>2152.9299999999998</v>
      </c>
      <c r="Q4355" s="25" t="s">
        <v>17133</v>
      </c>
      <c r="R4355" s="1" t="str">
        <f t="shared" si="82"/>
        <v>ST10190</v>
      </c>
      <c r="S4355" t="str">
        <f>VLOOKUP(R4355,Data!$C$2:$D$261,2,0)</f>
        <v>Trillium Court</v>
      </c>
      <c r="T4355">
        <f>COUNTIF('Feb 2022'!A:A,D4355)+COUNTIF('Mar 2022'!A:A,D4355)+COUNTIF('Apr 2022'!A:A,D4355)+COUNTIF('May 2022'!A:A,D4355)+COUNTIF('June 2022'!A:A,D4355)+COUNTIF('July 2022'!A:A,D4355)+COUNTIF('Aug 2022'!A:A,D4355)+COUNTIF('Sep 2022'!A:A,D4355)+COUNTIF('Oct 2022'!A:A,D4355)+COUNTIF('Dec 2022'!A:A,D4355)</f>
        <v>1</v>
      </c>
      <c r="U4355" t="str">
        <f>VLOOKUP(Q4355,'Capital Lookup'!A:B,2,FALSE)</f>
        <v>No</v>
      </c>
      <c r="V4355" s="2">
        <f>IFERROR(VLOOKUP(LEFT(F4355,10),'Find Purchase Orders'!B:J,9,FALSE),"")</f>
        <v>44879</v>
      </c>
      <c r="W4355" s="25" t="s">
        <v>7261</v>
      </c>
    </row>
    <row r="4356" spans="1:23" hidden="1">
      <c r="A4356" s="25" t="s">
        <v>7269</v>
      </c>
      <c r="B4356" s="25" t="s">
        <v>7931</v>
      </c>
      <c r="C4356" s="25" t="s">
        <v>7271</v>
      </c>
      <c r="D4356" s="25" t="s">
        <v>6246</v>
      </c>
      <c r="E4356" s="25" t="s">
        <v>14048</v>
      </c>
      <c r="F4356" s="25" t="s">
        <v>17134</v>
      </c>
      <c r="G4356" s="25" t="s">
        <v>6247</v>
      </c>
      <c r="H4356" s="21">
        <v>1130</v>
      </c>
      <c r="I4356" s="25" t="s">
        <v>7296</v>
      </c>
      <c r="J4356" s="25" t="s">
        <v>7288</v>
      </c>
      <c r="K4356" s="25" t="s">
        <v>8538</v>
      </c>
      <c r="L4356" s="25" t="s">
        <v>8858</v>
      </c>
      <c r="M4356" s="21">
        <v>1130</v>
      </c>
      <c r="N4356" s="21">
        <v>1130</v>
      </c>
      <c r="O4356" s="21">
        <v>0</v>
      </c>
      <c r="P4356" s="21">
        <v>1130</v>
      </c>
      <c r="Q4356" s="25" t="s">
        <v>17135</v>
      </c>
      <c r="R4356" s="1" t="str">
        <f t="shared" si="82"/>
        <v>ST10182</v>
      </c>
      <c r="S4356" t="str">
        <f>VLOOKUP(R4356,Data!$C$2:$D$261,2,0)</f>
        <v>Blenheim Community Village</v>
      </c>
      <c r="T4356">
        <f>COUNTIF('Feb 2022'!A:A,D4356)+COUNTIF('Mar 2022'!A:A,D4356)+COUNTIF('Apr 2022'!A:A,D4356)+COUNTIF('May 2022'!A:A,D4356)+COUNTIF('June 2022'!A:A,D4356)+COUNTIF('July 2022'!A:A,D4356)+COUNTIF('Aug 2022'!A:A,D4356)+COUNTIF('Sep 2022'!A:A,D4356)+COUNTIF('Oct 2022'!A:A,D4356)+COUNTIF('Dec 2022'!A:A,D4356)</f>
        <v>1</v>
      </c>
      <c r="U4356" t="str">
        <f>VLOOKUP(Q4356,'Capital Lookup'!A:B,2,FALSE)</f>
        <v>No</v>
      </c>
      <c r="V4356" s="2">
        <f>IFERROR(VLOOKUP(LEFT(F4356,10),'Find Purchase Orders'!B:J,9,FALSE),"")</f>
        <v>44823</v>
      </c>
      <c r="W4356" s="25" t="s">
        <v>7261</v>
      </c>
    </row>
    <row r="4357" spans="1:23" hidden="1">
      <c r="A4357" s="25" t="s">
        <v>7261</v>
      </c>
      <c r="B4357" s="25" t="s">
        <v>7657</v>
      </c>
      <c r="C4357" s="25" t="s">
        <v>7282</v>
      </c>
      <c r="D4357" s="25" t="s">
        <v>6493</v>
      </c>
      <c r="E4357" s="25" t="s">
        <v>10979</v>
      </c>
      <c r="F4357" s="25" t="s">
        <v>17136</v>
      </c>
      <c r="G4357" s="25" t="s">
        <v>14390</v>
      </c>
      <c r="H4357" s="21">
        <v>565</v>
      </c>
      <c r="I4357" s="25" t="s">
        <v>7296</v>
      </c>
      <c r="J4357" s="25" t="s">
        <v>7288</v>
      </c>
      <c r="K4357" s="25" t="s">
        <v>7262</v>
      </c>
      <c r="L4357" s="25" t="s">
        <v>7259</v>
      </c>
      <c r="M4357" s="21">
        <v>565</v>
      </c>
      <c r="N4357" s="21">
        <v>565</v>
      </c>
      <c r="O4357" s="21">
        <v>0</v>
      </c>
      <c r="P4357" s="21">
        <v>565</v>
      </c>
      <c r="Q4357" s="25" t="s">
        <v>11239</v>
      </c>
      <c r="R4357" s="1" t="str">
        <f t="shared" si="82"/>
        <v>ST10018</v>
      </c>
      <c r="S4357" t="str">
        <f>VLOOKUP(R4357,Data!$C$2:$D$261,2,0)</f>
        <v>The Annex</v>
      </c>
      <c r="T4357">
        <f>COUNTIF('Feb 2022'!A:A,D4357)+COUNTIF('Mar 2022'!A:A,D4357)+COUNTIF('Apr 2022'!A:A,D4357)+COUNTIF('May 2022'!A:A,D4357)+COUNTIF('June 2022'!A:A,D4357)+COUNTIF('July 2022'!A:A,D4357)+COUNTIF('Aug 2022'!A:A,D4357)+COUNTIF('Sep 2022'!A:A,D4357)+COUNTIF('Oct 2022'!A:A,D4357)+COUNTIF('Dec 2022'!A:A,D4357)</f>
        <v>1</v>
      </c>
      <c r="U4357" t="str">
        <f>VLOOKUP(Q4357,'Capital Lookup'!A:B,2,FALSE)</f>
        <v>No</v>
      </c>
      <c r="V4357" s="2">
        <f>IFERROR(VLOOKUP(LEFT(F4357,10),'Find Purchase Orders'!B:J,9,FALSE),"")</f>
        <v>44855</v>
      </c>
      <c r="W4357" s="25" t="s">
        <v>7261</v>
      </c>
    </row>
    <row r="4358" spans="1:23" hidden="1">
      <c r="A4358" s="25" t="s">
        <v>7261</v>
      </c>
      <c r="B4358" s="25" t="s">
        <v>7657</v>
      </c>
      <c r="C4358" s="25" t="s">
        <v>7282</v>
      </c>
      <c r="D4358" s="25" t="s">
        <v>6493</v>
      </c>
      <c r="E4358" s="25" t="s">
        <v>10979</v>
      </c>
      <c r="F4358" s="25" t="s">
        <v>17137</v>
      </c>
      <c r="G4358" s="25" t="s">
        <v>14388</v>
      </c>
      <c r="H4358" s="21">
        <v>7467.65</v>
      </c>
      <c r="I4358" s="25" t="s">
        <v>7296</v>
      </c>
      <c r="J4358" s="25" t="s">
        <v>7288</v>
      </c>
      <c r="K4358" s="25" t="s">
        <v>7262</v>
      </c>
      <c r="L4358" s="25" t="s">
        <v>7259</v>
      </c>
      <c r="M4358" s="21">
        <v>7467.65</v>
      </c>
      <c r="N4358" s="21">
        <v>7467.65</v>
      </c>
      <c r="O4358" s="21">
        <v>0</v>
      </c>
      <c r="P4358" s="21">
        <v>7467.65</v>
      </c>
      <c r="Q4358" s="25" t="s">
        <v>11239</v>
      </c>
      <c r="R4358" s="1" t="str">
        <f t="shared" si="82"/>
        <v>ST10018</v>
      </c>
      <c r="S4358" t="str">
        <f>VLOOKUP(R4358,Data!$C$2:$D$261,2,0)</f>
        <v>The Annex</v>
      </c>
      <c r="T4358">
        <f>COUNTIF('Feb 2022'!A:A,D4358)+COUNTIF('Mar 2022'!A:A,D4358)+COUNTIF('Apr 2022'!A:A,D4358)+COUNTIF('May 2022'!A:A,D4358)+COUNTIF('June 2022'!A:A,D4358)+COUNTIF('July 2022'!A:A,D4358)+COUNTIF('Aug 2022'!A:A,D4358)+COUNTIF('Sep 2022'!A:A,D4358)+COUNTIF('Oct 2022'!A:A,D4358)+COUNTIF('Dec 2022'!A:A,D4358)</f>
        <v>1</v>
      </c>
      <c r="U4358" t="str">
        <f>VLOOKUP(Q4358,'Capital Lookup'!A:B,2,FALSE)</f>
        <v>No</v>
      </c>
      <c r="V4358" s="2">
        <f>IFERROR(VLOOKUP(LEFT(F4358,10),'Find Purchase Orders'!B:J,9,FALSE),"")</f>
        <v>44855</v>
      </c>
      <c r="W4358" s="25" t="s">
        <v>7261</v>
      </c>
    </row>
    <row r="4359" spans="1:23" hidden="1">
      <c r="A4359" s="25" t="s">
        <v>7261</v>
      </c>
      <c r="B4359" s="25" t="s">
        <v>7657</v>
      </c>
      <c r="C4359" s="25" t="s">
        <v>7282</v>
      </c>
      <c r="D4359" s="25" t="s">
        <v>6356</v>
      </c>
      <c r="E4359" s="25" t="s">
        <v>10979</v>
      </c>
      <c r="F4359" s="25" t="s">
        <v>17138</v>
      </c>
      <c r="G4359" s="25" t="s">
        <v>6357</v>
      </c>
      <c r="H4359" s="21">
        <v>6271.21</v>
      </c>
      <c r="I4359" s="25" t="s">
        <v>7287</v>
      </c>
      <c r="J4359" s="25" t="s">
        <v>7288</v>
      </c>
      <c r="K4359" s="25" t="s">
        <v>7262</v>
      </c>
      <c r="L4359" s="25" t="s">
        <v>7259</v>
      </c>
      <c r="M4359" s="21">
        <v>6271.21</v>
      </c>
      <c r="N4359" s="22">
        <v>0</v>
      </c>
      <c r="O4359" s="21">
        <v>6271.21</v>
      </c>
      <c r="P4359" s="21">
        <v>721.47</v>
      </c>
      <c r="Q4359" s="25" t="s">
        <v>11239</v>
      </c>
      <c r="R4359" s="1" t="str">
        <f t="shared" si="82"/>
        <v>ST10018</v>
      </c>
      <c r="S4359" t="str">
        <f>VLOOKUP(R4359,Data!$C$2:$D$261,2,0)</f>
        <v>The Annex</v>
      </c>
      <c r="T4359">
        <f>COUNTIF('Feb 2022'!A:A,D4359)+COUNTIF('Mar 2022'!A:A,D4359)+COUNTIF('Apr 2022'!A:A,D4359)+COUNTIF('May 2022'!A:A,D4359)+COUNTIF('June 2022'!A:A,D4359)+COUNTIF('July 2022'!A:A,D4359)+COUNTIF('Aug 2022'!A:A,D4359)+COUNTIF('Sep 2022'!A:A,D4359)+COUNTIF('Oct 2022'!A:A,D4359)+COUNTIF('Dec 2022'!A:A,D4359)</f>
        <v>1</v>
      </c>
      <c r="U4359" t="str">
        <f>VLOOKUP(Q4359,'Capital Lookup'!A:B,2,FALSE)</f>
        <v>No</v>
      </c>
      <c r="V4359" s="2">
        <f>IFERROR(VLOOKUP(LEFT(F4359,10),'Find Purchase Orders'!B:J,9,FALSE),"")</f>
        <v>44814</v>
      </c>
      <c r="W4359" s="25" t="s">
        <v>7261</v>
      </c>
    </row>
    <row r="4360" spans="1:23" hidden="1">
      <c r="A4360" s="25" t="s">
        <v>7261</v>
      </c>
      <c r="B4360" s="25" t="s">
        <v>7657</v>
      </c>
      <c r="C4360" s="25" t="s">
        <v>7282</v>
      </c>
      <c r="D4360" s="25" t="s">
        <v>6358</v>
      </c>
      <c r="E4360" s="25" t="s">
        <v>10979</v>
      </c>
      <c r="F4360" s="25" t="s">
        <v>17139</v>
      </c>
      <c r="G4360" s="25" t="s">
        <v>6359</v>
      </c>
      <c r="H4360" s="21">
        <v>6083.4</v>
      </c>
      <c r="I4360" s="25" t="s">
        <v>7296</v>
      </c>
      <c r="J4360" s="25" t="s">
        <v>7288</v>
      </c>
      <c r="K4360" s="25" t="s">
        <v>7262</v>
      </c>
      <c r="L4360" s="25" t="s">
        <v>7259</v>
      </c>
      <c r="M4360" s="21">
        <v>6083.4</v>
      </c>
      <c r="N4360" s="21">
        <v>6083.4</v>
      </c>
      <c r="O4360" s="21">
        <v>0</v>
      </c>
      <c r="P4360" s="21">
        <v>6083.4</v>
      </c>
      <c r="Q4360" s="25" t="s">
        <v>11239</v>
      </c>
      <c r="R4360" s="1" t="str">
        <f t="shared" si="82"/>
        <v>ST10018</v>
      </c>
      <c r="S4360" t="str">
        <f>VLOOKUP(R4360,Data!$C$2:$D$261,2,0)</f>
        <v>The Annex</v>
      </c>
      <c r="T4360">
        <f>COUNTIF('Feb 2022'!A:A,D4360)+COUNTIF('Mar 2022'!A:A,D4360)+COUNTIF('Apr 2022'!A:A,D4360)+COUNTIF('May 2022'!A:A,D4360)+COUNTIF('June 2022'!A:A,D4360)+COUNTIF('July 2022'!A:A,D4360)+COUNTIF('Aug 2022'!A:A,D4360)+COUNTIF('Sep 2022'!A:A,D4360)+COUNTIF('Oct 2022'!A:A,D4360)+COUNTIF('Dec 2022'!A:A,D4360)</f>
        <v>1</v>
      </c>
      <c r="U4360" t="str">
        <f>VLOOKUP(Q4360,'Capital Lookup'!A:B,2,FALSE)</f>
        <v>No</v>
      </c>
      <c r="V4360" s="2">
        <f>IFERROR(VLOOKUP(LEFT(F4360,10),'Find Purchase Orders'!B:J,9,FALSE),"")</f>
        <v>44814</v>
      </c>
      <c r="W4360" s="25" t="s">
        <v>7261</v>
      </c>
    </row>
    <row r="4361" spans="1:23" hidden="1">
      <c r="A4361" s="25" t="s">
        <v>7261</v>
      </c>
      <c r="B4361" s="25" t="s">
        <v>8586</v>
      </c>
      <c r="C4361" s="25" t="s">
        <v>7264</v>
      </c>
      <c r="D4361" s="25" t="s">
        <v>6360</v>
      </c>
      <c r="E4361" s="25" t="s">
        <v>11710</v>
      </c>
      <c r="F4361" s="25" t="s">
        <v>17140</v>
      </c>
      <c r="G4361" s="25" t="s">
        <v>6361</v>
      </c>
      <c r="H4361" s="21">
        <v>1695.53</v>
      </c>
      <c r="I4361" s="25" t="s">
        <v>7296</v>
      </c>
      <c r="J4361" s="25" t="s">
        <v>7288</v>
      </c>
      <c r="K4361" s="25" t="s">
        <v>7289</v>
      </c>
      <c r="L4361" s="25" t="s">
        <v>7259</v>
      </c>
      <c r="M4361" s="21">
        <v>1695.53</v>
      </c>
      <c r="N4361" s="21">
        <v>1695.53</v>
      </c>
      <c r="O4361" s="21">
        <v>0</v>
      </c>
      <c r="P4361" s="21">
        <v>1695.53</v>
      </c>
      <c r="Q4361" s="25" t="s">
        <v>9452</v>
      </c>
      <c r="R4361" s="1" t="str">
        <f t="shared" si="82"/>
        <v>ST10079</v>
      </c>
      <c r="S4361" t="str">
        <f>VLOOKUP(R4361,Data!$C$2:$D$261,2,0)</f>
        <v>The Bentley Moose Jaw</v>
      </c>
      <c r="T4361">
        <f>COUNTIF('Feb 2022'!A:A,D4361)+COUNTIF('Mar 2022'!A:A,D4361)+COUNTIF('Apr 2022'!A:A,D4361)+COUNTIF('May 2022'!A:A,D4361)+COUNTIF('June 2022'!A:A,D4361)+COUNTIF('July 2022'!A:A,D4361)+COUNTIF('Aug 2022'!A:A,D4361)+COUNTIF('Sep 2022'!A:A,D4361)+COUNTIF('Oct 2022'!A:A,D4361)+COUNTIF('Dec 2022'!A:A,D4361)</f>
        <v>1</v>
      </c>
      <c r="U4361" t="str">
        <f>VLOOKUP(Q4361,'Capital Lookup'!A:B,2,FALSE)</f>
        <v>No</v>
      </c>
      <c r="V4361" s="2">
        <f>IFERROR(VLOOKUP(LEFT(F4361,10),'Find Purchase Orders'!B:J,9,FALSE),"")</f>
        <v>44805</v>
      </c>
      <c r="W4361" s="25" t="s">
        <v>7261</v>
      </c>
    </row>
    <row r="4362" spans="1:23" hidden="1">
      <c r="A4362" s="25" t="s">
        <v>7269</v>
      </c>
      <c r="B4362" s="25" t="s">
        <v>7426</v>
      </c>
      <c r="C4362" s="25" t="s">
        <v>7271</v>
      </c>
      <c r="D4362" s="25" t="s">
        <v>6362</v>
      </c>
      <c r="E4362" s="25" t="s">
        <v>14048</v>
      </c>
      <c r="F4362" s="25" t="s">
        <v>17141</v>
      </c>
      <c r="G4362" s="25" t="s">
        <v>6363</v>
      </c>
      <c r="H4362" s="21">
        <v>3365.14</v>
      </c>
      <c r="I4362" s="25" t="s">
        <v>7296</v>
      </c>
      <c r="J4362" s="25" t="s">
        <v>7288</v>
      </c>
      <c r="K4362" s="25" t="s">
        <v>7510</v>
      </c>
      <c r="L4362" s="25" t="s">
        <v>8176</v>
      </c>
      <c r="M4362" s="21">
        <v>3365.14</v>
      </c>
      <c r="N4362" s="22">
        <v>0</v>
      </c>
      <c r="O4362" s="21">
        <v>3365.14</v>
      </c>
      <c r="P4362" s="21">
        <v>3365.14</v>
      </c>
      <c r="Q4362" s="25" t="s">
        <v>17142</v>
      </c>
      <c r="R4362" s="1" t="str">
        <f t="shared" si="82"/>
        <v>ST10188</v>
      </c>
      <c r="S4362" t="str">
        <f>VLOOKUP(R4362,Data!$C$2:$D$261,2,0)</f>
        <v>Telfer Place</v>
      </c>
      <c r="T4362">
        <f>COUNTIF('Feb 2022'!A:A,D4362)+COUNTIF('Mar 2022'!A:A,D4362)+COUNTIF('Apr 2022'!A:A,D4362)+COUNTIF('May 2022'!A:A,D4362)+COUNTIF('June 2022'!A:A,D4362)+COUNTIF('July 2022'!A:A,D4362)+COUNTIF('Aug 2022'!A:A,D4362)+COUNTIF('Sep 2022'!A:A,D4362)+COUNTIF('Oct 2022'!A:A,D4362)+COUNTIF('Dec 2022'!A:A,D4362)</f>
        <v>1</v>
      </c>
      <c r="U4362" t="str">
        <f>VLOOKUP(Q4362,'Capital Lookup'!A:B,2,FALSE)</f>
        <v>No</v>
      </c>
      <c r="V4362" s="2">
        <f>IFERROR(VLOOKUP(LEFT(F4362,10),'Find Purchase Orders'!B:J,9,FALSE),"")</f>
        <v>44816</v>
      </c>
      <c r="W4362" s="25" t="s">
        <v>7261</v>
      </c>
    </row>
    <row r="4363" spans="1:23" hidden="1">
      <c r="A4363" s="25" t="s">
        <v>7425</v>
      </c>
      <c r="B4363" s="25" t="s">
        <v>9315</v>
      </c>
      <c r="C4363" s="25" t="s">
        <v>7271</v>
      </c>
      <c r="D4363" s="25" t="s">
        <v>6364</v>
      </c>
      <c r="E4363" s="25" t="s">
        <v>14048</v>
      </c>
      <c r="F4363" s="25" t="s">
        <v>17143</v>
      </c>
      <c r="G4363" s="25" t="s">
        <v>6365</v>
      </c>
      <c r="H4363" s="21">
        <v>3650</v>
      </c>
      <c r="I4363" s="25" t="s">
        <v>7296</v>
      </c>
      <c r="J4363" s="25" t="s">
        <v>7288</v>
      </c>
      <c r="K4363" s="25" t="s">
        <v>7778</v>
      </c>
      <c r="L4363" s="25" t="s">
        <v>8150</v>
      </c>
      <c r="M4363" s="21">
        <v>3650</v>
      </c>
      <c r="N4363" s="21">
        <v>3648.6</v>
      </c>
      <c r="O4363" s="21">
        <v>1.4</v>
      </c>
      <c r="P4363" s="21">
        <v>3650</v>
      </c>
      <c r="Q4363" s="25" t="s">
        <v>17144</v>
      </c>
      <c r="R4363" s="1" t="str">
        <f t="shared" si="82"/>
        <v>ST10147</v>
      </c>
      <c r="S4363" t="str">
        <f>VLOOKUP(R4363,Data!$C$2:$D$261,2,0)</f>
        <v>Garden City Manor</v>
      </c>
      <c r="T4363">
        <f>COUNTIF('Feb 2022'!A:A,D4363)+COUNTIF('Mar 2022'!A:A,D4363)+COUNTIF('Apr 2022'!A:A,D4363)+COUNTIF('May 2022'!A:A,D4363)+COUNTIF('June 2022'!A:A,D4363)+COUNTIF('July 2022'!A:A,D4363)+COUNTIF('Aug 2022'!A:A,D4363)+COUNTIF('Sep 2022'!A:A,D4363)+COUNTIF('Oct 2022'!A:A,D4363)+COUNTIF('Dec 2022'!A:A,D4363)</f>
        <v>1</v>
      </c>
      <c r="U4363" t="str">
        <f>VLOOKUP(Q4363,'Capital Lookup'!A:B,2,FALSE)</f>
        <v>No</v>
      </c>
      <c r="V4363" s="2">
        <f>IFERROR(VLOOKUP(LEFT(F4363,10),'Find Purchase Orders'!B:J,9,FALSE),"")</f>
        <v>44813</v>
      </c>
      <c r="W4363" s="25" t="s">
        <v>7261</v>
      </c>
    </row>
    <row r="4364" spans="1:23" hidden="1">
      <c r="A4364" s="25" t="s">
        <v>7252</v>
      </c>
      <c r="B4364" s="25" t="s">
        <v>13450</v>
      </c>
      <c r="C4364" s="25" t="s">
        <v>7254</v>
      </c>
      <c r="D4364" s="25" t="s">
        <v>6291</v>
      </c>
      <c r="E4364" s="25" t="s">
        <v>7576</v>
      </c>
      <c r="F4364" s="25" t="s">
        <v>17145</v>
      </c>
      <c r="G4364" s="25" t="s">
        <v>6292</v>
      </c>
      <c r="H4364" s="21">
        <v>25332.29</v>
      </c>
      <c r="I4364" s="25" t="s">
        <v>7296</v>
      </c>
      <c r="J4364" s="25" t="s">
        <v>7288</v>
      </c>
      <c r="K4364" s="25" t="s">
        <v>7646</v>
      </c>
      <c r="L4364" s="25" t="s">
        <v>9819</v>
      </c>
      <c r="M4364" s="21">
        <v>25332.29</v>
      </c>
      <c r="N4364" s="21">
        <v>25332.29</v>
      </c>
      <c r="O4364" s="21">
        <v>0</v>
      </c>
      <c r="P4364" s="21">
        <v>25332.29</v>
      </c>
      <c r="Q4364" s="25" t="s">
        <v>17146</v>
      </c>
      <c r="R4364" s="1" t="str">
        <f t="shared" si="82"/>
        <v>ST10040</v>
      </c>
      <c r="S4364" t="str">
        <f>VLOOKUP(R4364,Data!$C$2:$D$261,2,0)</f>
        <v>Lynwood</v>
      </c>
      <c r="T4364">
        <f>COUNTIF('Feb 2022'!A:A,D4364)+COUNTIF('Mar 2022'!A:A,D4364)+COUNTIF('Apr 2022'!A:A,D4364)+COUNTIF('May 2022'!A:A,D4364)+COUNTIF('June 2022'!A:A,D4364)+COUNTIF('July 2022'!A:A,D4364)+COUNTIF('Aug 2022'!A:A,D4364)+COUNTIF('Sep 2022'!A:A,D4364)+COUNTIF('Oct 2022'!A:A,D4364)+COUNTIF('Dec 2022'!A:A,D4364)</f>
        <v>1</v>
      </c>
      <c r="U4364" t="str">
        <f>VLOOKUP(Q4364,'Capital Lookup'!A:B,2,FALSE)</f>
        <v>No</v>
      </c>
      <c r="V4364" s="2">
        <f>IFERROR(VLOOKUP(LEFT(F4364,10),'Find Purchase Orders'!B:J,9,FALSE),"")</f>
        <v>44827</v>
      </c>
      <c r="W4364" s="25" t="s">
        <v>7261</v>
      </c>
    </row>
    <row r="4365" spans="1:23" hidden="1">
      <c r="A4365" s="25" t="s">
        <v>7425</v>
      </c>
      <c r="B4365" s="25" t="s">
        <v>7965</v>
      </c>
      <c r="C4365" s="25" t="s">
        <v>7271</v>
      </c>
      <c r="D4365" s="25" t="s">
        <v>6248</v>
      </c>
      <c r="E4365" s="25" t="s">
        <v>14048</v>
      </c>
      <c r="F4365" s="25" t="s">
        <v>17147</v>
      </c>
      <c r="G4365" s="25" t="s">
        <v>6249</v>
      </c>
      <c r="H4365" s="21">
        <v>5333.6</v>
      </c>
      <c r="I4365" s="25" t="s">
        <v>7296</v>
      </c>
      <c r="J4365" s="25" t="s">
        <v>7288</v>
      </c>
      <c r="K4365" s="25" t="s">
        <v>7579</v>
      </c>
      <c r="L4365" s="25" t="s">
        <v>7580</v>
      </c>
      <c r="M4365" s="21">
        <v>5333.6</v>
      </c>
      <c r="N4365" s="21">
        <v>5333.6</v>
      </c>
      <c r="O4365" s="21">
        <v>0</v>
      </c>
      <c r="P4365" s="21">
        <v>5333.6</v>
      </c>
      <c r="Q4365" s="25" t="s">
        <v>17148</v>
      </c>
      <c r="R4365" s="1" t="str">
        <f t="shared" si="82"/>
        <v>ST10190</v>
      </c>
      <c r="S4365" t="str">
        <f>VLOOKUP(R4365,Data!$C$2:$D$261,2,0)</f>
        <v>Trillium Court</v>
      </c>
      <c r="T4365">
        <f>COUNTIF('Feb 2022'!A:A,D4365)+COUNTIF('Mar 2022'!A:A,D4365)+COUNTIF('Apr 2022'!A:A,D4365)+COUNTIF('May 2022'!A:A,D4365)+COUNTIF('June 2022'!A:A,D4365)+COUNTIF('July 2022'!A:A,D4365)+COUNTIF('Aug 2022'!A:A,D4365)+COUNTIF('Sep 2022'!A:A,D4365)+COUNTIF('Oct 2022'!A:A,D4365)+COUNTIF('Dec 2022'!A:A,D4365)</f>
        <v>1</v>
      </c>
      <c r="U4365" t="str">
        <f>VLOOKUP(Q4365,'Capital Lookup'!A:B,2,FALSE)</f>
        <v>No</v>
      </c>
      <c r="V4365" s="2">
        <f>IFERROR(VLOOKUP(LEFT(F4365,10),'Find Purchase Orders'!B:J,9,FALSE),"")</f>
        <v>44823</v>
      </c>
      <c r="W4365" s="25" t="s">
        <v>7261</v>
      </c>
    </row>
    <row r="4366" spans="1:23" hidden="1">
      <c r="A4366" s="25" t="s">
        <v>7478</v>
      </c>
      <c r="B4366" s="25" t="s">
        <v>8879</v>
      </c>
      <c r="C4366" s="25" t="s">
        <v>8058</v>
      </c>
      <c r="D4366" s="25" t="s">
        <v>17149</v>
      </c>
      <c r="E4366" s="25" t="s">
        <v>8577</v>
      </c>
      <c r="F4366" s="25" t="s">
        <v>17150</v>
      </c>
      <c r="G4366" s="25" t="s">
        <v>17151</v>
      </c>
      <c r="H4366" s="21">
        <v>70521.919999999998</v>
      </c>
      <c r="I4366" s="25" t="s">
        <v>7339</v>
      </c>
      <c r="J4366" s="25" t="s">
        <v>7288</v>
      </c>
      <c r="K4366" s="25" t="s">
        <v>7733</v>
      </c>
      <c r="L4366" s="25" t="s">
        <v>7734</v>
      </c>
      <c r="M4366" s="21">
        <v>70521.919999999998</v>
      </c>
      <c r="N4366" s="21">
        <v>27500</v>
      </c>
      <c r="O4366" s="21">
        <v>43021.919999999998</v>
      </c>
      <c r="P4366" s="21">
        <v>35055.919999999998</v>
      </c>
      <c r="Q4366" s="25" t="s">
        <v>17152</v>
      </c>
      <c r="R4366" s="1" t="str">
        <f t="shared" si="82"/>
        <v>ST10191</v>
      </c>
      <c r="S4366" t="str">
        <f>VLOOKUP(R4366,Data!$C$2:$D$261,2,0)</f>
        <v>Beacon Hill Lodge</v>
      </c>
      <c r="T4366">
        <f>COUNTIF('Feb 2022'!A:A,D4366)+COUNTIF('Mar 2022'!A:A,D4366)+COUNTIF('Apr 2022'!A:A,D4366)+COUNTIF('May 2022'!A:A,D4366)+COUNTIF('June 2022'!A:A,D4366)+COUNTIF('July 2022'!A:A,D4366)+COUNTIF('Aug 2022'!A:A,D4366)+COUNTIF('Sep 2022'!A:A,D4366)+COUNTIF('Oct 2022'!A:A,D4366)+COUNTIF('Dec 2022'!A:A,D4366)</f>
        <v>0</v>
      </c>
      <c r="U4366" t="str">
        <f>VLOOKUP(Q4366,'Capital Lookup'!A:B,2,FALSE)</f>
        <v>Yes</v>
      </c>
      <c r="V4366" s="2">
        <f>IFERROR(VLOOKUP(LEFT(F4366,10),'Find Purchase Orders'!B:J,9,FALSE),"")</f>
        <v>44833</v>
      </c>
      <c r="W4366" s="25" t="s">
        <v>7261</v>
      </c>
    </row>
    <row r="4367" spans="1:23" hidden="1">
      <c r="A4367" s="25" t="s">
        <v>7269</v>
      </c>
      <c r="B4367" s="25" t="s">
        <v>8259</v>
      </c>
      <c r="C4367" s="25" t="s">
        <v>8260</v>
      </c>
      <c r="D4367" s="25" t="s">
        <v>17153</v>
      </c>
      <c r="E4367" s="25" t="s">
        <v>17154</v>
      </c>
      <c r="F4367" s="25" t="s">
        <v>17155</v>
      </c>
      <c r="G4367" s="25" t="s">
        <v>17156</v>
      </c>
      <c r="H4367" s="21">
        <v>56500</v>
      </c>
      <c r="I4367" s="25" t="s">
        <v>7339</v>
      </c>
      <c r="J4367" s="25" t="s">
        <v>7288</v>
      </c>
      <c r="K4367" s="25" t="s">
        <v>9371</v>
      </c>
      <c r="L4367" s="25" t="s">
        <v>11689</v>
      </c>
      <c r="M4367" s="21">
        <v>56500</v>
      </c>
      <c r="N4367" s="21">
        <v>41358</v>
      </c>
      <c r="O4367" s="21">
        <v>15142</v>
      </c>
      <c r="P4367" s="21">
        <v>47174.35</v>
      </c>
      <c r="Q4367" s="25" t="s">
        <v>17157</v>
      </c>
      <c r="R4367" s="1" t="str">
        <f t="shared" si="82"/>
        <v>ST10260</v>
      </c>
      <c r="S4367" t="str">
        <f>VLOOKUP(R4367,Data!$C$2:$D$261,2,0)</f>
        <v>Support Office</v>
      </c>
      <c r="T4367">
        <f>COUNTIF('Feb 2022'!A:A,D4367)+COUNTIF('Mar 2022'!A:A,D4367)+COUNTIF('Apr 2022'!A:A,D4367)+COUNTIF('May 2022'!A:A,D4367)+COUNTIF('June 2022'!A:A,D4367)+COUNTIF('July 2022'!A:A,D4367)+COUNTIF('Aug 2022'!A:A,D4367)+COUNTIF('Sep 2022'!A:A,D4367)+COUNTIF('Oct 2022'!A:A,D4367)+COUNTIF('Dec 2022'!A:A,D4367)</f>
        <v>0</v>
      </c>
      <c r="U4367" t="str">
        <f>VLOOKUP(Q4367,'Capital Lookup'!A:B,2,FALSE)</f>
        <v>Yes</v>
      </c>
      <c r="V4367" s="2">
        <f>IFERROR(VLOOKUP(LEFT(F4367,10),'Find Purchase Orders'!B:J,9,FALSE),"")</f>
        <v>44812</v>
      </c>
      <c r="W4367" s="25" t="s">
        <v>7261</v>
      </c>
    </row>
    <row r="4368" spans="1:23" hidden="1">
      <c r="A4368" s="25" t="s">
        <v>7269</v>
      </c>
      <c r="B4368" s="25" t="s">
        <v>8259</v>
      </c>
      <c r="C4368" s="25" t="s">
        <v>8260</v>
      </c>
      <c r="D4368" s="25" t="s">
        <v>17153</v>
      </c>
      <c r="E4368" s="25" t="s">
        <v>17154</v>
      </c>
      <c r="F4368" s="25" t="s">
        <v>17158</v>
      </c>
      <c r="G4368" s="25" t="s">
        <v>17159</v>
      </c>
      <c r="H4368" s="21">
        <v>28250</v>
      </c>
      <c r="I4368" s="25" t="s">
        <v>7339</v>
      </c>
      <c r="J4368" s="25" t="s">
        <v>7288</v>
      </c>
      <c r="K4368" s="25" t="s">
        <v>12775</v>
      </c>
      <c r="L4368" s="25" t="s">
        <v>11689</v>
      </c>
      <c r="M4368" s="21">
        <v>28250</v>
      </c>
      <c r="N4368" s="21">
        <v>22311.85</v>
      </c>
      <c r="O4368" s="21">
        <v>5938.15</v>
      </c>
      <c r="P4368" s="21">
        <v>25561.85</v>
      </c>
      <c r="Q4368" s="25" t="s">
        <v>17157</v>
      </c>
      <c r="R4368" s="1" t="str">
        <f t="shared" si="82"/>
        <v>ST10260</v>
      </c>
      <c r="S4368" t="str">
        <f>VLOOKUP(R4368,Data!$C$2:$D$261,2,0)</f>
        <v>Support Office</v>
      </c>
      <c r="T4368">
        <f>COUNTIF('Feb 2022'!A:A,D4368)+COUNTIF('Mar 2022'!A:A,D4368)+COUNTIF('Apr 2022'!A:A,D4368)+COUNTIF('May 2022'!A:A,D4368)+COUNTIF('June 2022'!A:A,D4368)+COUNTIF('July 2022'!A:A,D4368)+COUNTIF('Aug 2022'!A:A,D4368)+COUNTIF('Sep 2022'!A:A,D4368)+COUNTIF('Oct 2022'!A:A,D4368)+COUNTIF('Dec 2022'!A:A,D4368)</f>
        <v>0</v>
      </c>
      <c r="U4368" t="str">
        <f>VLOOKUP(Q4368,'Capital Lookup'!A:B,2,FALSE)</f>
        <v>Yes</v>
      </c>
      <c r="V4368" s="2">
        <f>IFERROR(VLOOKUP(LEFT(F4368,10),'Find Purchase Orders'!B:J,9,FALSE),"")</f>
        <v>44812</v>
      </c>
      <c r="W4368" s="25" t="s">
        <v>7261</v>
      </c>
    </row>
    <row r="4369" spans="1:23" hidden="1">
      <c r="A4369" s="25" t="s">
        <v>8607</v>
      </c>
      <c r="B4369" s="25" t="s">
        <v>10744</v>
      </c>
      <c r="C4369" s="25"/>
      <c r="D4369" s="25" t="s">
        <v>5953</v>
      </c>
      <c r="E4369" s="25" t="s">
        <v>8140</v>
      </c>
      <c r="F4369" s="25" t="s">
        <v>17160</v>
      </c>
      <c r="G4369" s="25" t="s">
        <v>5956</v>
      </c>
      <c r="H4369" s="21">
        <v>10085.25</v>
      </c>
      <c r="I4369" s="25" t="s">
        <v>7296</v>
      </c>
      <c r="J4369" s="25" t="s">
        <v>7288</v>
      </c>
      <c r="K4369" s="25" t="s">
        <v>7733</v>
      </c>
      <c r="L4369" s="25" t="s">
        <v>7734</v>
      </c>
      <c r="M4369" s="21">
        <v>10085.25</v>
      </c>
      <c r="N4369" s="21">
        <v>10085.25</v>
      </c>
      <c r="O4369" s="21">
        <v>0</v>
      </c>
      <c r="P4369" s="21">
        <v>10085.25</v>
      </c>
      <c r="Q4369" s="25" t="s">
        <v>17161</v>
      </c>
      <c r="R4369" s="1" t="str">
        <f t="shared" si="82"/>
        <v>ST10397</v>
      </c>
      <c r="S4369" t="e">
        <f>VLOOKUP(R4369,Data!$C$2:$D$261,2,0)</f>
        <v>#N/A</v>
      </c>
      <c r="T4369">
        <f>COUNTIF('Feb 2022'!A:A,D4369)+COUNTIF('Mar 2022'!A:A,D4369)+COUNTIF('Apr 2022'!A:A,D4369)+COUNTIF('May 2022'!A:A,D4369)+COUNTIF('June 2022'!A:A,D4369)+COUNTIF('July 2022'!A:A,D4369)+COUNTIF('Aug 2022'!A:A,D4369)+COUNTIF('Sep 2022'!A:A,D4369)+COUNTIF('Oct 2022'!A:A,D4369)+COUNTIF('Dec 2022'!A:A,D4369)</f>
        <v>1</v>
      </c>
      <c r="U4369" t="str">
        <f>VLOOKUP(Q4369,'Capital Lookup'!A:B,2,FALSE)</f>
        <v>No</v>
      </c>
      <c r="V4369" s="2">
        <f>IFERROR(VLOOKUP(LEFT(F4369,10),'Find Purchase Orders'!B:J,9,FALSE),"")</f>
        <v>44813</v>
      </c>
      <c r="W4369" s="25" t="s">
        <v>7261</v>
      </c>
    </row>
    <row r="4370" spans="1:23" hidden="1">
      <c r="A4370" s="25" t="s">
        <v>7252</v>
      </c>
      <c r="B4370" s="25" t="s">
        <v>7524</v>
      </c>
      <c r="C4370" s="25" t="s">
        <v>7254</v>
      </c>
      <c r="D4370" s="25" t="s">
        <v>5957</v>
      </c>
      <c r="E4370" s="25" t="s">
        <v>7526</v>
      </c>
      <c r="F4370" s="25" t="s">
        <v>17162</v>
      </c>
      <c r="G4370" s="25" t="s">
        <v>5958</v>
      </c>
      <c r="H4370" s="21">
        <v>8255.16</v>
      </c>
      <c r="I4370" s="25" t="s">
        <v>7296</v>
      </c>
      <c r="J4370" s="25" t="s">
        <v>7288</v>
      </c>
      <c r="K4370" s="25" t="s">
        <v>7262</v>
      </c>
      <c r="L4370" s="25" t="s">
        <v>7259</v>
      </c>
      <c r="M4370" s="21">
        <v>8255.16</v>
      </c>
      <c r="N4370" s="21">
        <v>8255.16</v>
      </c>
      <c r="O4370" s="21">
        <v>0</v>
      </c>
      <c r="P4370" s="21">
        <v>8255.16</v>
      </c>
      <c r="Q4370" s="25" t="s">
        <v>7529</v>
      </c>
      <c r="R4370" s="1" t="str">
        <f t="shared" si="82"/>
        <v>ST10041</v>
      </c>
      <c r="S4370" t="str">
        <f>VLOOKUP(R4370,Data!$C$2:$D$261,2,0)</f>
        <v>Prince of Wales</v>
      </c>
      <c r="T4370">
        <f>COUNTIF('Feb 2022'!A:A,D4370)+COUNTIF('Mar 2022'!A:A,D4370)+COUNTIF('Apr 2022'!A:A,D4370)+COUNTIF('May 2022'!A:A,D4370)+COUNTIF('June 2022'!A:A,D4370)+COUNTIF('July 2022'!A:A,D4370)+COUNTIF('Aug 2022'!A:A,D4370)+COUNTIF('Sep 2022'!A:A,D4370)+COUNTIF('Oct 2022'!A:A,D4370)+COUNTIF('Dec 2022'!A:A,D4370)</f>
        <v>1</v>
      </c>
      <c r="U4370" t="str">
        <f>VLOOKUP(Q4370,'Capital Lookup'!A:B,2,FALSE)</f>
        <v>No</v>
      </c>
      <c r="V4370" s="2">
        <f>IFERROR(VLOOKUP(LEFT(F4370,10),'Find Purchase Orders'!B:J,9,FALSE),"")</f>
        <v>44810</v>
      </c>
      <c r="W4370" s="25" t="s">
        <v>7261</v>
      </c>
    </row>
    <row r="4371" spans="1:23" hidden="1">
      <c r="A4371" s="25" t="s">
        <v>7252</v>
      </c>
      <c r="B4371" s="25" t="s">
        <v>7524</v>
      </c>
      <c r="C4371" s="25" t="s">
        <v>7254</v>
      </c>
      <c r="D4371" s="25" t="s">
        <v>5957</v>
      </c>
      <c r="E4371" s="25" t="s">
        <v>7526</v>
      </c>
      <c r="F4371" s="25" t="s">
        <v>17163</v>
      </c>
      <c r="G4371" s="25" t="s">
        <v>17164</v>
      </c>
      <c r="H4371" s="21">
        <v>1141.3</v>
      </c>
      <c r="I4371" s="25" t="s">
        <v>7296</v>
      </c>
      <c r="J4371" s="25" t="s">
        <v>7288</v>
      </c>
      <c r="K4371" s="25" t="s">
        <v>7262</v>
      </c>
      <c r="L4371" s="25" t="s">
        <v>7259</v>
      </c>
      <c r="M4371" s="21">
        <v>1141.3</v>
      </c>
      <c r="N4371" s="21">
        <v>1141.3</v>
      </c>
      <c r="O4371" s="21">
        <v>0</v>
      </c>
      <c r="P4371" s="21">
        <v>1141.3</v>
      </c>
      <c r="Q4371" s="25" t="s">
        <v>7529</v>
      </c>
      <c r="R4371" s="1" t="str">
        <f t="shared" si="82"/>
        <v>ST10041</v>
      </c>
      <c r="S4371" t="str">
        <f>VLOOKUP(R4371,Data!$C$2:$D$261,2,0)</f>
        <v>Prince of Wales</v>
      </c>
      <c r="T4371">
        <f>COUNTIF('Feb 2022'!A:A,D4371)+COUNTIF('Mar 2022'!A:A,D4371)+COUNTIF('Apr 2022'!A:A,D4371)+COUNTIF('May 2022'!A:A,D4371)+COUNTIF('June 2022'!A:A,D4371)+COUNTIF('July 2022'!A:A,D4371)+COUNTIF('Aug 2022'!A:A,D4371)+COUNTIF('Sep 2022'!A:A,D4371)+COUNTIF('Oct 2022'!A:A,D4371)+COUNTIF('Dec 2022'!A:A,D4371)</f>
        <v>1</v>
      </c>
      <c r="U4371" t="str">
        <f>VLOOKUP(Q4371,'Capital Lookup'!A:B,2,FALSE)</f>
        <v>No</v>
      </c>
      <c r="V4371" s="2">
        <f>IFERROR(VLOOKUP(LEFT(F4371,10),'Find Purchase Orders'!B:J,9,FALSE),"")</f>
        <v>44810</v>
      </c>
      <c r="W4371" s="25" t="s">
        <v>7261</v>
      </c>
    </row>
    <row r="4372" spans="1:23" hidden="1">
      <c r="A4372" s="25" t="s">
        <v>7261</v>
      </c>
      <c r="B4372" s="25" t="s">
        <v>8259</v>
      </c>
      <c r="C4372" s="25" t="s">
        <v>8260</v>
      </c>
      <c r="D4372" s="25" t="s">
        <v>17165</v>
      </c>
      <c r="E4372" s="25" t="s">
        <v>8591</v>
      </c>
      <c r="F4372" s="25" t="s">
        <v>17166</v>
      </c>
      <c r="G4372" s="25" t="s">
        <v>17167</v>
      </c>
      <c r="H4372" s="21">
        <v>372.41</v>
      </c>
      <c r="I4372" s="25" t="s">
        <v>7287</v>
      </c>
      <c r="J4372" s="25" t="s">
        <v>7288</v>
      </c>
      <c r="K4372" s="25" t="s">
        <v>8592</v>
      </c>
      <c r="L4372" s="25" t="s">
        <v>8593</v>
      </c>
      <c r="M4372" s="21">
        <v>372.41</v>
      </c>
      <c r="N4372" s="22">
        <v>0</v>
      </c>
      <c r="O4372" s="21">
        <v>372.41</v>
      </c>
      <c r="P4372" s="21">
        <v>39.909999999999997</v>
      </c>
      <c r="Q4372" s="25" t="s">
        <v>8629</v>
      </c>
      <c r="R4372" s="1" t="str">
        <f t="shared" si="82"/>
        <v>ST10260</v>
      </c>
      <c r="S4372" t="str">
        <f>VLOOKUP(R4372,Data!$C$2:$D$261,2,0)</f>
        <v>Support Office</v>
      </c>
      <c r="T4372">
        <f>COUNTIF('Feb 2022'!A:A,D4372)+COUNTIF('Mar 2022'!A:A,D4372)+COUNTIF('Apr 2022'!A:A,D4372)+COUNTIF('May 2022'!A:A,D4372)+COUNTIF('June 2022'!A:A,D4372)+COUNTIF('July 2022'!A:A,D4372)+COUNTIF('Aug 2022'!A:A,D4372)+COUNTIF('Sep 2022'!A:A,D4372)+COUNTIF('Oct 2022'!A:A,D4372)+COUNTIF('Dec 2022'!A:A,D4372)</f>
        <v>0</v>
      </c>
      <c r="U4372" t="str">
        <f>VLOOKUP(Q4372,'Capital Lookup'!A:B,2,FALSE)</f>
        <v>Yes</v>
      </c>
      <c r="V4372" s="2">
        <f>IFERROR(VLOOKUP(LEFT(F4372,10),'Find Purchase Orders'!B:J,9,FALSE),"")</f>
        <v>44811</v>
      </c>
      <c r="W4372" s="25" t="s">
        <v>7261</v>
      </c>
    </row>
    <row r="4373" spans="1:23" hidden="1">
      <c r="A4373" s="25" t="s">
        <v>7261</v>
      </c>
      <c r="B4373" s="25" t="s">
        <v>8259</v>
      </c>
      <c r="C4373" s="25" t="s">
        <v>8260</v>
      </c>
      <c r="D4373" s="25" t="s">
        <v>17168</v>
      </c>
      <c r="E4373" s="25" t="s">
        <v>8591</v>
      </c>
      <c r="F4373" s="25" t="s">
        <v>17169</v>
      </c>
      <c r="G4373" s="25" t="s">
        <v>17170</v>
      </c>
      <c r="H4373" s="21">
        <v>291.2</v>
      </c>
      <c r="I4373" s="25" t="s">
        <v>7287</v>
      </c>
      <c r="J4373" s="25" t="s">
        <v>7288</v>
      </c>
      <c r="K4373" s="25" t="s">
        <v>8592</v>
      </c>
      <c r="L4373" s="25" t="s">
        <v>8593</v>
      </c>
      <c r="M4373" s="21">
        <v>291.2</v>
      </c>
      <c r="N4373" s="22">
        <v>0</v>
      </c>
      <c r="O4373" s="21">
        <v>291.2</v>
      </c>
      <c r="P4373" s="21">
        <v>31.2</v>
      </c>
      <c r="Q4373" s="25" t="s">
        <v>8629</v>
      </c>
      <c r="R4373" s="1" t="str">
        <f t="shared" si="82"/>
        <v>ST10260</v>
      </c>
      <c r="S4373" t="str">
        <f>VLOOKUP(R4373,Data!$C$2:$D$261,2,0)</f>
        <v>Support Office</v>
      </c>
      <c r="T4373">
        <f>COUNTIF('Feb 2022'!A:A,D4373)+COUNTIF('Mar 2022'!A:A,D4373)+COUNTIF('Apr 2022'!A:A,D4373)+COUNTIF('May 2022'!A:A,D4373)+COUNTIF('June 2022'!A:A,D4373)+COUNTIF('July 2022'!A:A,D4373)+COUNTIF('Aug 2022'!A:A,D4373)+COUNTIF('Sep 2022'!A:A,D4373)+COUNTIF('Oct 2022'!A:A,D4373)+COUNTIF('Dec 2022'!A:A,D4373)</f>
        <v>0</v>
      </c>
      <c r="U4373" t="str">
        <f>VLOOKUP(Q4373,'Capital Lookup'!A:B,2,FALSE)</f>
        <v>Yes</v>
      </c>
      <c r="V4373" s="2">
        <f>IFERROR(VLOOKUP(LEFT(F4373,10),'Find Purchase Orders'!B:J,9,FALSE),"")</f>
        <v>44811</v>
      </c>
      <c r="W4373" s="25" t="s">
        <v>7261</v>
      </c>
    </row>
    <row r="4374" spans="1:23" hidden="1">
      <c r="A4374" s="25" t="s">
        <v>7269</v>
      </c>
      <c r="B4374" s="25" t="s">
        <v>8259</v>
      </c>
      <c r="C4374" s="25" t="s">
        <v>8260</v>
      </c>
      <c r="D4374" s="25" t="s">
        <v>5959</v>
      </c>
      <c r="E4374" s="25" t="s">
        <v>10122</v>
      </c>
      <c r="F4374" s="25" t="s">
        <v>17171</v>
      </c>
      <c r="G4374" s="25" t="s">
        <v>5960</v>
      </c>
      <c r="H4374" s="21">
        <v>1634.84</v>
      </c>
      <c r="I4374" s="25" t="s">
        <v>7296</v>
      </c>
      <c r="J4374" s="25" t="s">
        <v>7288</v>
      </c>
      <c r="K4374" s="25" t="s">
        <v>8592</v>
      </c>
      <c r="L4374" s="25" t="s">
        <v>10977</v>
      </c>
      <c r="M4374" s="21">
        <v>1634.84</v>
      </c>
      <c r="N4374" s="21">
        <v>1634.84</v>
      </c>
      <c r="O4374" s="21">
        <v>0</v>
      </c>
      <c r="P4374" s="21">
        <v>1634.84</v>
      </c>
      <c r="Q4374" s="25"/>
      <c r="R4374" s="1" t="str">
        <f t="shared" si="82"/>
        <v>ST10260</v>
      </c>
      <c r="S4374" t="str">
        <f>VLOOKUP(R4374,Data!$C$2:$D$261,2,0)</f>
        <v>Support Office</v>
      </c>
      <c r="T4374">
        <f>COUNTIF('Feb 2022'!A:A,D4374)+COUNTIF('Mar 2022'!A:A,D4374)+COUNTIF('Apr 2022'!A:A,D4374)+COUNTIF('May 2022'!A:A,D4374)+COUNTIF('June 2022'!A:A,D4374)+COUNTIF('July 2022'!A:A,D4374)+COUNTIF('Aug 2022'!A:A,D4374)+COUNTIF('Sep 2022'!A:A,D4374)+COUNTIF('Oct 2022'!A:A,D4374)+COUNTIF('Dec 2022'!A:A,D4374)</f>
        <v>1</v>
      </c>
      <c r="U4374" t="e">
        <f>VLOOKUP(Q4374,'Capital Lookup'!A:B,2,FALSE)</f>
        <v>#N/A</v>
      </c>
      <c r="V4374" s="2">
        <f>IFERROR(VLOOKUP(LEFT(F4374,10),'Find Purchase Orders'!B:J,9,FALSE),"")</f>
        <v>44811</v>
      </c>
      <c r="W4374" s="25" t="s">
        <v>7261</v>
      </c>
    </row>
    <row r="4375" spans="1:23" hidden="1">
      <c r="A4375" s="25" t="s">
        <v>7269</v>
      </c>
      <c r="B4375" s="25" t="s">
        <v>8259</v>
      </c>
      <c r="C4375" s="25" t="s">
        <v>8260</v>
      </c>
      <c r="D4375" s="25" t="s">
        <v>17172</v>
      </c>
      <c r="E4375" s="25" t="s">
        <v>10122</v>
      </c>
      <c r="F4375" s="25" t="s">
        <v>17173</v>
      </c>
      <c r="G4375" s="25" t="s">
        <v>17174</v>
      </c>
      <c r="H4375" s="21">
        <v>2415.38</v>
      </c>
      <c r="I4375" s="25" t="s">
        <v>7296</v>
      </c>
      <c r="J4375" s="25" t="s">
        <v>7288</v>
      </c>
      <c r="K4375" s="25" t="s">
        <v>8265</v>
      </c>
      <c r="L4375" s="25" t="s">
        <v>9142</v>
      </c>
      <c r="M4375" s="21">
        <v>2415.38</v>
      </c>
      <c r="N4375" s="21">
        <v>2415.38</v>
      </c>
      <c r="O4375" s="21">
        <v>0</v>
      </c>
      <c r="P4375" s="21">
        <v>2415.38</v>
      </c>
      <c r="Q4375" s="25" t="s">
        <v>16718</v>
      </c>
      <c r="R4375" s="1" t="str">
        <f t="shared" si="82"/>
        <v>ST10260</v>
      </c>
      <c r="S4375" t="str">
        <f>VLOOKUP(R4375,Data!$C$2:$D$261,2,0)</f>
        <v>Support Office</v>
      </c>
      <c r="T4375">
        <f>COUNTIF('Feb 2022'!A:A,D4375)+COUNTIF('Mar 2022'!A:A,D4375)+COUNTIF('Apr 2022'!A:A,D4375)+COUNTIF('May 2022'!A:A,D4375)+COUNTIF('June 2022'!A:A,D4375)+COUNTIF('July 2022'!A:A,D4375)+COUNTIF('Aug 2022'!A:A,D4375)+COUNTIF('Sep 2022'!A:A,D4375)+COUNTIF('Oct 2022'!A:A,D4375)+COUNTIF('Dec 2022'!A:A,D4375)</f>
        <v>0</v>
      </c>
      <c r="U4375" t="str">
        <f>VLOOKUP(Q4375,'Capital Lookup'!A:B,2,FALSE)</f>
        <v>Yes</v>
      </c>
      <c r="V4375" s="2">
        <f>IFERROR(VLOOKUP(LEFT(F4375,10),'Find Purchase Orders'!B:J,9,FALSE),"")</f>
        <v>44819</v>
      </c>
      <c r="W4375" s="25" t="s">
        <v>7261</v>
      </c>
    </row>
    <row r="4376" spans="1:23" hidden="1">
      <c r="A4376" s="25" t="s">
        <v>7261</v>
      </c>
      <c r="B4376" s="25" t="s">
        <v>7291</v>
      </c>
      <c r="C4376" s="25" t="s">
        <v>7264</v>
      </c>
      <c r="D4376" s="25" t="s">
        <v>5961</v>
      </c>
      <c r="E4376" s="25" t="s">
        <v>7293</v>
      </c>
      <c r="F4376" s="25" t="s">
        <v>17175</v>
      </c>
      <c r="G4376" s="25" t="s">
        <v>5962</v>
      </c>
      <c r="H4376" s="21">
        <v>1064</v>
      </c>
      <c r="I4376" s="25" t="s">
        <v>7296</v>
      </c>
      <c r="J4376" s="25" t="s">
        <v>7288</v>
      </c>
      <c r="K4376" s="25" t="s">
        <v>7289</v>
      </c>
      <c r="L4376" s="25" t="s">
        <v>7259</v>
      </c>
      <c r="M4376" s="21">
        <v>1064</v>
      </c>
      <c r="N4376" s="21">
        <v>1008</v>
      </c>
      <c r="O4376" s="21">
        <v>56</v>
      </c>
      <c r="P4376" s="21">
        <v>1064</v>
      </c>
      <c r="Q4376" s="25" t="s">
        <v>7297</v>
      </c>
      <c r="R4376" s="1" t="str">
        <f t="shared" si="82"/>
        <v>ST10083</v>
      </c>
      <c r="S4376" t="str">
        <f>VLOOKUP(R4376,Data!$C$2:$D$261,2,0)</f>
        <v>The Waverly/Rosewood</v>
      </c>
      <c r="T4376">
        <f>COUNTIF('Feb 2022'!A:A,D4376)+COUNTIF('Mar 2022'!A:A,D4376)+COUNTIF('Apr 2022'!A:A,D4376)+COUNTIF('May 2022'!A:A,D4376)+COUNTIF('June 2022'!A:A,D4376)+COUNTIF('July 2022'!A:A,D4376)+COUNTIF('Aug 2022'!A:A,D4376)+COUNTIF('Sep 2022'!A:A,D4376)+COUNTIF('Oct 2022'!A:A,D4376)+COUNTIF('Dec 2022'!A:A,D4376)</f>
        <v>1</v>
      </c>
      <c r="U4376" t="str">
        <f>VLOOKUP(Q4376,'Capital Lookup'!A:B,2,FALSE)</f>
        <v>No</v>
      </c>
      <c r="V4376" s="2">
        <f>IFERROR(VLOOKUP(LEFT(F4376,10),'Find Purchase Orders'!B:J,9,FALSE),"")</f>
        <v>44810</v>
      </c>
      <c r="W4376" s="25" t="s">
        <v>7261</v>
      </c>
    </row>
    <row r="4377" spans="1:23" hidden="1">
      <c r="A4377" s="25" t="s">
        <v>7261</v>
      </c>
      <c r="B4377" s="25" t="s">
        <v>7276</v>
      </c>
      <c r="C4377" s="25" t="s">
        <v>7277</v>
      </c>
      <c r="D4377" s="25" t="s">
        <v>5963</v>
      </c>
      <c r="E4377" s="25" t="s">
        <v>7386</v>
      </c>
      <c r="F4377" s="25" t="s">
        <v>17176</v>
      </c>
      <c r="G4377" s="25" t="s">
        <v>5964</v>
      </c>
      <c r="H4377" s="21">
        <v>131.25</v>
      </c>
      <c r="I4377" s="25" t="s">
        <v>7296</v>
      </c>
      <c r="J4377" s="25" t="s">
        <v>7288</v>
      </c>
      <c r="K4377" s="25" t="s">
        <v>7289</v>
      </c>
      <c r="L4377" s="25" t="s">
        <v>7259</v>
      </c>
      <c r="M4377" s="21">
        <v>131.25</v>
      </c>
      <c r="N4377" s="21">
        <v>131.25</v>
      </c>
      <c r="O4377" s="21">
        <v>0</v>
      </c>
      <c r="P4377" s="21">
        <v>131.25</v>
      </c>
      <c r="Q4377" s="25" t="s">
        <v>7395</v>
      </c>
      <c r="R4377" s="1" t="str">
        <f t="shared" ref="R4377:R4408" si="83">CONCATENATE("ST",LEFT(B4377,5))</f>
        <v>ST10064</v>
      </c>
      <c r="S4377" t="str">
        <f>VLOOKUP(R4377,Data!$C$2:$D$261,2,0)</f>
        <v>Aspen Ridge</v>
      </c>
      <c r="T4377">
        <f>COUNTIF('Feb 2022'!A:A,D4377)+COUNTIF('Mar 2022'!A:A,D4377)+COUNTIF('Apr 2022'!A:A,D4377)+COUNTIF('May 2022'!A:A,D4377)+COUNTIF('June 2022'!A:A,D4377)+COUNTIF('July 2022'!A:A,D4377)+COUNTIF('Aug 2022'!A:A,D4377)+COUNTIF('Sep 2022'!A:A,D4377)+COUNTIF('Oct 2022'!A:A,D4377)+COUNTIF('Dec 2022'!A:A,D4377)</f>
        <v>1</v>
      </c>
      <c r="U4377" t="str">
        <f>VLOOKUP(Q4377,'Capital Lookup'!A:B,2,FALSE)</f>
        <v>No</v>
      </c>
      <c r="V4377" s="2">
        <f>IFERROR(VLOOKUP(LEFT(F4377,10),'Find Purchase Orders'!B:J,9,FALSE),"")</f>
        <v>44810</v>
      </c>
      <c r="W4377" s="25" t="s">
        <v>7261</v>
      </c>
    </row>
    <row r="4378" spans="1:23" hidden="1">
      <c r="A4378" s="25" t="s">
        <v>7261</v>
      </c>
      <c r="B4378" s="25" t="s">
        <v>7276</v>
      </c>
      <c r="C4378" s="25" t="s">
        <v>7277</v>
      </c>
      <c r="D4378" s="25" t="s">
        <v>5963</v>
      </c>
      <c r="E4378" s="25" t="s">
        <v>7386</v>
      </c>
      <c r="F4378" s="25" t="s">
        <v>17177</v>
      </c>
      <c r="G4378" s="25" t="s">
        <v>17178</v>
      </c>
      <c r="H4378" s="21">
        <v>1076.25</v>
      </c>
      <c r="I4378" s="25" t="s">
        <v>7296</v>
      </c>
      <c r="J4378" s="25" t="s">
        <v>7288</v>
      </c>
      <c r="K4378" s="25" t="s">
        <v>7289</v>
      </c>
      <c r="L4378" s="25" t="s">
        <v>7259</v>
      </c>
      <c r="M4378" s="21">
        <v>1076.25</v>
      </c>
      <c r="N4378" s="21">
        <v>1076.25</v>
      </c>
      <c r="O4378" s="21">
        <v>0</v>
      </c>
      <c r="P4378" s="21">
        <v>1076.25</v>
      </c>
      <c r="Q4378" s="25" t="s">
        <v>7395</v>
      </c>
      <c r="R4378" s="1" t="str">
        <f t="shared" si="83"/>
        <v>ST10064</v>
      </c>
      <c r="S4378" t="str">
        <f>VLOOKUP(R4378,Data!$C$2:$D$261,2,0)</f>
        <v>Aspen Ridge</v>
      </c>
      <c r="T4378">
        <f>COUNTIF('Feb 2022'!A:A,D4378)+COUNTIF('Mar 2022'!A:A,D4378)+COUNTIF('Apr 2022'!A:A,D4378)+COUNTIF('May 2022'!A:A,D4378)+COUNTIF('June 2022'!A:A,D4378)+COUNTIF('July 2022'!A:A,D4378)+COUNTIF('Aug 2022'!A:A,D4378)+COUNTIF('Sep 2022'!A:A,D4378)+COUNTIF('Oct 2022'!A:A,D4378)+COUNTIF('Dec 2022'!A:A,D4378)</f>
        <v>1</v>
      </c>
      <c r="U4378" t="str">
        <f>VLOOKUP(Q4378,'Capital Lookup'!A:B,2,FALSE)</f>
        <v>No</v>
      </c>
      <c r="V4378" s="2">
        <f>IFERROR(VLOOKUP(LEFT(F4378,10),'Find Purchase Orders'!B:J,9,FALSE),"")</f>
        <v>44810</v>
      </c>
      <c r="W4378" s="25" t="s">
        <v>7261</v>
      </c>
    </row>
    <row r="4379" spans="1:23" hidden="1">
      <c r="A4379" s="25" t="s">
        <v>7261</v>
      </c>
      <c r="B4379" s="25" t="s">
        <v>9405</v>
      </c>
      <c r="C4379" s="25" t="s">
        <v>7282</v>
      </c>
      <c r="D4379" s="25" t="s">
        <v>6188</v>
      </c>
      <c r="E4379" s="25" t="s">
        <v>8200</v>
      </c>
      <c r="F4379" s="25" t="s">
        <v>17179</v>
      </c>
      <c r="G4379" s="25" t="s">
        <v>6189</v>
      </c>
      <c r="H4379" s="21">
        <v>96.05</v>
      </c>
      <c r="I4379" s="25" t="s">
        <v>7287</v>
      </c>
      <c r="J4379" s="25" t="s">
        <v>7288</v>
      </c>
      <c r="K4379" s="25" t="s">
        <v>7289</v>
      </c>
      <c r="L4379" s="25" t="s">
        <v>7259</v>
      </c>
      <c r="M4379" s="21">
        <v>96.05</v>
      </c>
      <c r="N4379" s="22">
        <v>0</v>
      </c>
      <c r="O4379" s="21">
        <v>96.05</v>
      </c>
      <c r="P4379" s="21">
        <v>11.05</v>
      </c>
      <c r="Q4379" s="25" t="s">
        <v>9409</v>
      </c>
      <c r="R4379" s="1" t="str">
        <f t="shared" si="83"/>
        <v>ST10035</v>
      </c>
      <c r="S4379" t="str">
        <f>VLOOKUP(R4379,Data!$C$2:$D$261,2,0)</f>
        <v>The Westwood</v>
      </c>
      <c r="T4379">
        <f>COUNTIF('Feb 2022'!A:A,D4379)+COUNTIF('Mar 2022'!A:A,D4379)+COUNTIF('Apr 2022'!A:A,D4379)+COUNTIF('May 2022'!A:A,D4379)+COUNTIF('June 2022'!A:A,D4379)+COUNTIF('July 2022'!A:A,D4379)+COUNTIF('Aug 2022'!A:A,D4379)+COUNTIF('Sep 2022'!A:A,D4379)+COUNTIF('Oct 2022'!A:A,D4379)+COUNTIF('Dec 2022'!A:A,D4379)</f>
        <v>1</v>
      </c>
      <c r="U4379" t="str">
        <f>VLOOKUP(Q4379,'Capital Lookup'!A:B,2,FALSE)</f>
        <v>No</v>
      </c>
      <c r="V4379" s="2">
        <f>IFERROR(VLOOKUP(LEFT(F4379,10),'Find Purchase Orders'!B:J,9,FALSE),"")</f>
        <v>44817</v>
      </c>
      <c r="W4379" s="25" t="s">
        <v>7261</v>
      </c>
    </row>
    <row r="4380" spans="1:23" hidden="1">
      <c r="A4380" s="25" t="s">
        <v>7261</v>
      </c>
      <c r="B4380" s="25" t="s">
        <v>9405</v>
      </c>
      <c r="C4380" s="25" t="s">
        <v>7282</v>
      </c>
      <c r="D4380" s="25" t="s">
        <v>6188</v>
      </c>
      <c r="E4380" s="25" t="s">
        <v>8200</v>
      </c>
      <c r="F4380" s="25" t="s">
        <v>17180</v>
      </c>
      <c r="G4380" s="25" t="s">
        <v>17181</v>
      </c>
      <c r="H4380" s="21">
        <v>1412.5</v>
      </c>
      <c r="I4380" s="25" t="s">
        <v>7287</v>
      </c>
      <c r="J4380" s="25" t="s">
        <v>7288</v>
      </c>
      <c r="K4380" s="25" t="s">
        <v>7289</v>
      </c>
      <c r="L4380" s="25" t="s">
        <v>7259</v>
      </c>
      <c r="M4380" s="21">
        <v>1412.5</v>
      </c>
      <c r="N4380" s="22">
        <v>0</v>
      </c>
      <c r="O4380" s="21">
        <v>1412.5</v>
      </c>
      <c r="P4380" s="21">
        <v>162.5</v>
      </c>
      <c r="Q4380" s="25" t="s">
        <v>9409</v>
      </c>
      <c r="R4380" s="1" t="str">
        <f t="shared" si="83"/>
        <v>ST10035</v>
      </c>
      <c r="S4380" t="str">
        <f>VLOOKUP(R4380,Data!$C$2:$D$261,2,0)</f>
        <v>The Westwood</v>
      </c>
      <c r="T4380">
        <f>COUNTIF('Feb 2022'!A:A,D4380)+COUNTIF('Mar 2022'!A:A,D4380)+COUNTIF('Apr 2022'!A:A,D4380)+COUNTIF('May 2022'!A:A,D4380)+COUNTIF('June 2022'!A:A,D4380)+COUNTIF('July 2022'!A:A,D4380)+COUNTIF('Aug 2022'!A:A,D4380)+COUNTIF('Sep 2022'!A:A,D4380)+COUNTIF('Oct 2022'!A:A,D4380)+COUNTIF('Dec 2022'!A:A,D4380)</f>
        <v>1</v>
      </c>
      <c r="U4380" t="str">
        <f>VLOOKUP(Q4380,'Capital Lookup'!A:B,2,FALSE)</f>
        <v>No</v>
      </c>
      <c r="V4380" s="2">
        <f>IFERROR(VLOOKUP(LEFT(F4380,10),'Find Purchase Orders'!B:J,9,FALSE),"")</f>
        <v>44817</v>
      </c>
      <c r="W4380" s="25" t="s">
        <v>7261</v>
      </c>
    </row>
    <row r="4381" spans="1:23" hidden="1">
      <c r="A4381" s="25" t="s">
        <v>7261</v>
      </c>
      <c r="B4381" s="25" t="s">
        <v>9405</v>
      </c>
      <c r="C4381" s="25" t="s">
        <v>7282</v>
      </c>
      <c r="D4381" s="25" t="s">
        <v>6727</v>
      </c>
      <c r="E4381" s="25" t="s">
        <v>8200</v>
      </c>
      <c r="F4381" s="25" t="s">
        <v>17182</v>
      </c>
      <c r="G4381" s="25" t="s">
        <v>11733</v>
      </c>
      <c r="H4381" s="21">
        <v>169.5</v>
      </c>
      <c r="I4381" s="25" t="s">
        <v>7296</v>
      </c>
      <c r="J4381" s="25" t="s">
        <v>7288</v>
      </c>
      <c r="K4381" s="25" t="s">
        <v>7289</v>
      </c>
      <c r="L4381" s="25" t="s">
        <v>7259</v>
      </c>
      <c r="M4381" s="21">
        <v>169.5</v>
      </c>
      <c r="N4381" s="21">
        <v>169.5</v>
      </c>
      <c r="O4381" s="21">
        <v>0</v>
      </c>
      <c r="P4381" s="21">
        <v>169.5</v>
      </c>
      <c r="Q4381" s="25" t="s">
        <v>9409</v>
      </c>
      <c r="R4381" s="1" t="str">
        <f t="shared" si="83"/>
        <v>ST10035</v>
      </c>
      <c r="S4381" t="str">
        <f>VLOOKUP(R4381,Data!$C$2:$D$261,2,0)</f>
        <v>The Westwood</v>
      </c>
      <c r="T4381">
        <f>COUNTIF('Feb 2022'!A:A,D4381)+COUNTIF('Mar 2022'!A:A,D4381)+COUNTIF('Apr 2022'!A:A,D4381)+COUNTIF('May 2022'!A:A,D4381)+COUNTIF('June 2022'!A:A,D4381)+COUNTIF('July 2022'!A:A,D4381)+COUNTIF('Aug 2022'!A:A,D4381)+COUNTIF('Sep 2022'!A:A,D4381)+COUNTIF('Oct 2022'!A:A,D4381)+COUNTIF('Dec 2022'!A:A,D4381)</f>
        <v>1</v>
      </c>
      <c r="U4381" t="str">
        <f>VLOOKUP(Q4381,'Capital Lookup'!A:B,2,FALSE)</f>
        <v>No</v>
      </c>
      <c r="V4381" s="2">
        <f>IFERROR(VLOOKUP(LEFT(F4381,10),'Find Purchase Orders'!B:J,9,FALSE),"")</f>
        <v>44860</v>
      </c>
      <c r="W4381" s="25" t="s">
        <v>7261</v>
      </c>
    </row>
    <row r="4382" spans="1:23" hidden="1">
      <c r="A4382" s="25" t="s">
        <v>7261</v>
      </c>
      <c r="B4382" s="25" t="s">
        <v>9405</v>
      </c>
      <c r="C4382" s="25" t="s">
        <v>7282</v>
      </c>
      <c r="D4382" s="25" t="s">
        <v>6727</v>
      </c>
      <c r="E4382" s="25" t="s">
        <v>8200</v>
      </c>
      <c r="F4382" s="25" t="s">
        <v>17183</v>
      </c>
      <c r="G4382" s="25" t="s">
        <v>17184</v>
      </c>
      <c r="H4382" s="21">
        <v>1412.5</v>
      </c>
      <c r="I4382" s="25" t="s">
        <v>7296</v>
      </c>
      <c r="J4382" s="25" t="s">
        <v>7288</v>
      </c>
      <c r="K4382" s="25" t="s">
        <v>7289</v>
      </c>
      <c r="L4382" s="25" t="s">
        <v>7259</v>
      </c>
      <c r="M4382" s="21">
        <v>1412.5</v>
      </c>
      <c r="N4382" s="21">
        <v>1412.5</v>
      </c>
      <c r="O4382" s="21">
        <v>0</v>
      </c>
      <c r="P4382" s="21">
        <v>1412.5</v>
      </c>
      <c r="Q4382" s="25" t="s">
        <v>9409</v>
      </c>
      <c r="R4382" s="1" t="str">
        <f t="shared" si="83"/>
        <v>ST10035</v>
      </c>
      <c r="S4382" t="str">
        <f>VLOOKUP(R4382,Data!$C$2:$D$261,2,0)</f>
        <v>The Westwood</v>
      </c>
      <c r="T4382">
        <f>COUNTIF('Feb 2022'!A:A,D4382)+COUNTIF('Mar 2022'!A:A,D4382)+COUNTIF('Apr 2022'!A:A,D4382)+COUNTIF('May 2022'!A:A,D4382)+COUNTIF('June 2022'!A:A,D4382)+COUNTIF('July 2022'!A:A,D4382)+COUNTIF('Aug 2022'!A:A,D4382)+COUNTIF('Sep 2022'!A:A,D4382)+COUNTIF('Oct 2022'!A:A,D4382)+COUNTIF('Dec 2022'!A:A,D4382)</f>
        <v>1</v>
      </c>
      <c r="U4382" t="str">
        <f>VLOOKUP(Q4382,'Capital Lookup'!A:B,2,FALSE)</f>
        <v>No</v>
      </c>
      <c r="V4382" s="2">
        <f>IFERROR(VLOOKUP(LEFT(F4382,10),'Find Purchase Orders'!B:J,9,FALSE),"")</f>
        <v>44860</v>
      </c>
      <c r="W4382" s="25" t="s">
        <v>7261</v>
      </c>
    </row>
    <row r="4383" spans="1:23" hidden="1">
      <c r="A4383" s="25" t="s">
        <v>7261</v>
      </c>
      <c r="B4383" s="25" t="s">
        <v>9405</v>
      </c>
      <c r="C4383" s="25" t="s">
        <v>7282</v>
      </c>
      <c r="D4383" s="25" t="s">
        <v>5965</v>
      </c>
      <c r="E4383" s="25" t="s">
        <v>8200</v>
      </c>
      <c r="F4383" s="25" t="s">
        <v>17185</v>
      </c>
      <c r="G4383" s="25" t="s">
        <v>5966</v>
      </c>
      <c r="H4383" s="21">
        <v>90.4</v>
      </c>
      <c r="I4383" s="25" t="s">
        <v>7296</v>
      </c>
      <c r="J4383" s="25" t="s">
        <v>7288</v>
      </c>
      <c r="K4383" s="25" t="s">
        <v>7289</v>
      </c>
      <c r="L4383" s="25" t="s">
        <v>7259</v>
      </c>
      <c r="M4383" s="21">
        <v>90.4</v>
      </c>
      <c r="N4383" s="21">
        <v>90.4</v>
      </c>
      <c r="O4383" s="21">
        <v>0</v>
      </c>
      <c r="P4383" s="21">
        <v>90.4</v>
      </c>
      <c r="Q4383" s="25" t="s">
        <v>9409</v>
      </c>
      <c r="R4383" s="1" t="str">
        <f t="shared" si="83"/>
        <v>ST10035</v>
      </c>
      <c r="S4383" t="str">
        <f>VLOOKUP(R4383,Data!$C$2:$D$261,2,0)</f>
        <v>The Westwood</v>
      </c>
      <c r="T4383">
        <f>COUNTIF('Feb 2022'!A:A,D4383)+COUNTIF('Mar 2022'!A:A,D4383)+COUNTIF('Apr 2022'!A:A,D4383)+COUNTIF('May 2022'!A:A,D4383)+COUNTIF('June 2022'!A:A,D4383)+COUNTIF('July 2022'!A:A,D4383)+COUNTIF('Aug 2022'!A:A,D4383)+COUNTIF('Sep 2022'!A:A,D4383)+COUNTIF('Oct 2022'!A:A,D4383)+COUNTIF('Dec 2022'!A:A,D4383)</f>
        <v>1</v>
      </c>
      <c r="U4383" t="str">
        <f>VLOOKUP(Q4383,'Capital Lookup'!A:B,2,FALSE)</f>
        <v>No</v>
      </c>
      <c r="V4383" s="2">
        <f>IFERROR(VLOOKUP(LEFT(F4383,10),'Find Purchase Orders'!B:J,9,FALSE),"")</f>
        <v>44811</v>
      </c>
      <c r="W4383" s="25" t="s">
        <v>7261</v>
      </c>
    </row>
    <row r="4384" spans="1:23" hidden="1">
      <c r="A4384" s="25" t="s">
        <v>7261</v>
      </c>
      <c r="B4384" s="25" t="s">
        <v>9405</v>
      </c>
      <c r="C4384" s="25" t="s">
        <v>7282</v>
      </c>
      <c r="D4384" s="25" t="s">
        <v>5965</v>
      </c>
      <c r="E4384" s="25" t="s">
        <v>8200</v>
      </c>
      <c r="F4384" s="25" t="s">
        <v>17186</v>
      </c>
      <c r="G4384" s="25" t="s">
        <v>17187</v>
      </c>
      <c r="H4384" s="21">
        <v>1412.5</v>
      </c>
      <c r="I4384" s="25" t="s">
        <v>7296</v>
      </c>
      <c r="J4384" s="25" t="s">
        <v>7288</v>
      </c>
      <c r="K4384" s="25" t="s">
        <v>7289</v>
      </c>
      <c r="L4384" s="25" t="s">
        <v>7259</v>
      </c>
      <c r="M4384" s="21">
        <v>1412.5</v>
      </c>
      <c r="N4384" s="21">
        <v>1412.5</v>
      </c>
      <c r="O4384" s="21">
        <v>0</v>
      </c>
      <c r="P4384" s="21">
        <v>1412.5</v>
      </c>
      <c r="Q4384" s="25" t="s">
        <v>9409</v>
      </c>
      <c r="R4384" s="1" t="str">
        <f t="shared" si="83"/>
        <v>ST10035</v>
      </c>
      <c r="S4384" t="str">
        <f>VLOOKUP(R4384,Data!$C$2:$D$261,2,0)</f>
        <v>The Westwood</v>
      </c>
      <c r="T4384">
        <f>COUNTIF('Feb 2022'!A:A,D4384)+COUNTIF('Mar 2022'!A:A,D4384)+COUNTIF('Apr 2022'!A:A,D4384)+COUNTIF('May 2022'!A:A,D4384)+COUNTIF('June 2022'!A:A,D4384)+COUNTIF('July 2022'!A:A,D4384)+COUNTIF('Aug 2022'!A:A,D4384)+COUNTIF('Sep 2022'!A:A,D4384)+COUNTIF('Oct 2022'!A:A,D4384)+COUNTIF('Dec 2022'!A:A,D4384)</f>
        <v>1</v>
      </c>
      <c r="U4384" t="str">
        <f>VLOOKUP(Q4384,'Capital Lookup'!A:B,2,FALSE)</f>
        <v>No</v>
      </c>
      <c r="V4384" s="2">
        <f>IFERROR(VLOOKUP(LEFT(F4384,10),'Find Purchase Orders'!B:J,9,FALSE),"")</f>
        <v>44811</v>
      </c>
      <c r="W4384" s="25" t="s">
        <v>7261</v>
      </c>
    </row>
    <row r="4385" spans="1:23" hidden="1">
      <c r="A4385" s="25" t="s">
        <v>10912</v>
      </c>
      <c r="B4385" s="25" t="s">
        <v>9296</v>
      </c>
      <c r="C4385" s="25" t="s">
        <v>7254</v>
      </c>
      <c r="D4385" s="25" t="s">
        <v>5967</v>
      </c>
      <c r="E4385" s="25" t="s">
        <v>8443</v>
      </c>
      <c r="F4385" s="25" t="s">
        <v>17188</v>
      </c>
      <c r="G4385" s="25" t="s">
        <v>5968</v>
      </c>
      <c r="H4385" s="21">
        <v>879.09</v>
      </c>
      <c r="I4385" s="25" t="s">
        <v>7296</v>
      </c>
      <c r="J4385" s="25" t="s">
        <v>7288</v>
      </c>
      <c r="K4385" s="25" t="s">
        <v>7579</v>
      </c>
      <c r="L4385" s="25" t="s">
        <v>8156</v>
      </c>
      <c r="M4385" s="21">
        <v>879.09</v>
      </c>
      <c r="N4385" s="21">
        <v>879.09</v>
      </c>
      <c r="O4385" s="21">
        <v>0</v>
      </c>
      <c r="P4385" s="21">
        <v>879.09</v>
      </c>
      <c r="Q4385" s="25" t="s">
        <v>17189</v>
      </c>
      <c r="R4385" s="1" t="str">
        <f t="shared" si="83"/>
        <v>ST10063</v>
      </c>
      <c r="S4385" t="str">
        <f>VLOOKUP(R4385,Data!$C$2:$D$261,2,0)</f>
        <v>Sunwood</v>
      </c>
      <c r="T4385">
        <f>COUNTIF('Feb 2022'!A:A,D4385)+COUNTIF('Mar 2022'!A:A,D4385)+COUNTIF('Apr 2022'!A:A,D4385)+COUNTIF('May 2022'!A:A,D4385)+COUNTIF('June 2022'!A:A,D4385)+COUNTIF('July 2022'!A:A,D4385)+COUNTIF('Aug 2022'!A:A,D4385)+COUNTIF('Sep 2022'!A:A,D4385)+COUNTIF('Oct 2022'!A:A,D4385)+COUNTIF('Dec 2022'!A:A,D4385)</f>
        <v>1</v>
      </c>
      <c r="U4385" t="e">
        <f>VLOOKUP(Q4385,'Capital Lookup'!A:B,2,FALSE)</f>
        <v>#N/A</v>
      </c>
      <c r="V4385" s="2">
        <f>IFERROR(VLOOKUP(LEFT(F4385,10),'Find Purchase Orders'!B:J,9,FALSE),"")</f>
        <v>44812</v>
      </c>
      <c r="W4385" s="25" t="s">
        <v>7261</v>
      </c>
    </row>
    <row r="4386" spans="1:23" hidden="1">
      <c r="A4386" s="25" t="s">
        <v>7261</v>
      </c>
      <c r="B4386" s="25" t="s">
        <v>8855</v>
      </c>
      <c r="C4386" s="25" t="s">
        <v>7264</v>
      </c>
      <c r="D4386" s="25" t="s">
        <v>17190</v>
      </c>
      <c r="E4386" s="25" t="s">
        <v>11079</v>
      </c>
      <c r="H4386" s="21">
        <v>8476.7999999999993</v>
      </c>
      <c r="I4386" s="25" t="s">
        <v>7257</v>
      </c>
      <c r="K4386" s="25" t="s">
        <v>8155</v>
      </c>
      <c r="L4386" s="25" t="s">
        <v>7647</v>
      </c>
      <c r="M4386" s="22">
        <v>0</v>
      </c>
      <c r="N4386" s="22">
        <v>0</v>
      </c>
      <c r="O4386" s="21">
        <v>0</v>
      </c>
      <c r="P4386" s="21">
        <v>403.66</v>
      </c>
      <c r="Q4386" s="25"/>
      <c r="R4386" s="1" t="str">
        <f t="shared" si="83"/>
        <v>ST10067</v>
      </c>
      <c r="S4386" t="str">
        <f>VLOOKUP(R4386,Data!$C$2:$D$261,2,0)</f>
        <v>The Edgemont</v>
      </c>
      <c r="T4386">
        <f>COUNTIF('Feb 2022'!A:A,D4386)+COUNTIF('Mar 2022'!A:A,D4386)+COUNTIF('Apr 2022'!A:A,D4386)+COUNTIF('May 2022'!A:A,D4386)+COUNTIF('June 2022'!A:A,D4386)+COUNTIF('July 2022'!A:A,D4386)+COUNTIF('Aug 2022'!A:A,D4386)+COUNTIF('Sep 2022'!A:A,D4386)+COUNTIF('Oct 2022'!A:A,D4386)+COUNTIF('Dec 2022'!A:A,D4386)</f>
        <v>0</v>
      </c>
      <c r="U4386" t="e">
        <f>VLOOKUP(Q4386,'Capital Lookup'!A:B,2,FALSE)</f>
        <v>#N/A</v>
      </c>
      <c r="V4386" s="2" t="str">
        <f>IFERROR(VLOOKUP(LEFT(F4386,10),'Find Purchase Orders'!B:J,9,FALSE),"")</f>
        <v/>
      </c>
      <c r="W4386" s="25" t="s">
        <v>7261</v>
      </c>
    </row>
    <row r="4387" spans="1:23" hidden="1">
      <c r="A4387" s="25" t="s">
        <v>15934</v>
      </c>
      <c r="B4387" s="25" t="s">
        <v>9026</v>
      </c>
      <c r="C4387" s="25" t="s">
        <v>7264</v>
      </c>
      <c r="D4387" s="25" t="s">
        <v>17191</v>
      </c>
      <c r="E4387" s="25" t="s">
        <v>15936</v>
      </c>
      <c r="H4387" s="21">
        <v>26250</v>
      </c>
      <c r="I4387" s="25" t="s">
        <v>7257</v>
      </c>
      <c r="K4387" s="25" t="s">
        <v>7289</v>
      </c>
      <c r="L4387" s="25" t="s">
        <v>20</v>
      </c>
      <c r="M4387" s="22">
        <v>0</v>
      </c>
      <c r="N4387" s="22">
        <v>0</v>
      </c>
      <c r="O4387" s="21">
        <v>0</v>
      </c>
      <c r="P4387" s="21">
        <v>1250</v>
      </c>
      <c r="Q4387" s="25"/>
      <c r="R4387" s="1" t="str">
        <f t="shared" si="83"/>
        <v>ST10073</v>
      </c>
      <c r="S4387" t="str">
        <f>VLOOKUP(R4387,Data!$C$2:$D$261,2,0)</f>
        <v>The Churchill</v>
      </c>
      <c r="T4387">
        <f>COUNTIF('Feb 2022'!A:A,D4387)+COUNTIF('Mar 2022'!A:A,D4387)+COUNTIF('Apr 2022'!A:A,D4387)+COUNTIF('May 2022'!A:A,D4387)+COUNTIF('June 2022'!A:A,D4387)+COUNTIF('July 2022'!A:A,D4387)+COUNTIF('Aug 2022'!A:A,D4387)+COUNTIF('Sep 2022'!A:A,D4387)+COUNTIF('Oct 2022'!A:A,D4387)+COUNTIF('Dec 2022'!A:A,D4387)</f>
        <v>0</v>
      </c>
      <c r="U4387" t="e">
        <f>VLOOKUP(Q4387,'Capital Lookup'!A:B,2,FALSE)</f>
        <v>#N/A</v>
      </c>
      <c r="V4387" s="2" t="str">
        <f>IFERROR(VLOOKUP(LEFT(F4387,10),'Find Purchase Orders'!B:J,9,FALSE),"")</f>
        <v/>
      </c>
      <c r="W4387" s="25" t="s">
        <v>7261</v>
      </c>
    </row>
    <row r="4388" spans="1:23" hidden="1">
      <c r="A4388" s="25" t="s">
        <v>7261</v>
      </c>
      <c r="B4388" s="25" t="s">
        <v>9026</v>
      </c>
      <c r="C4388" s="25" t="s">
        <v>7264</v>
      </c>
      <c r="D4388" s="25" t="s">
        <v>17192</v>
      </c>
      <c r="E4388" s="25" t="s">
        <v>15936</v>
      </c>
      <c r="H4388" s="21">
        <v>2625</v>
      </c>
      <c r="I4388" s="25" t="s">
        <v>7257</v>
      </c>
      <c r="K4388" s="25" t="s">
        <v>7262</v>
      </c>
      <c r="L4388" s="25" t="s">
        <v>7259</v>
      </c>
      <c r="M4388" s="22">
        <v>0</v>
      </c>
      <c r="N4388" s="22">
        <v>0</v>
      </c>
      <c r="O4388" s="21">
        <v>0</v>
      </c>
      <c r="P4388" s="21">
        <v>125</v>
      </c>
      <c r="Q4388" s="25" t="s">
        <v>10465</v>
      </c>
      <c r="R4388" s="1" t="str">
        <f t="shared" si="83"/>
        <v>ST10073</v>
      </c>
      <c r="S4388" t="str">
        <f>VLOOKUP(R4388,Data!$C$2:$D$261,2,0)</f>
        <v>The Churchill</v>
      </c>
      <c r="T4388">
        <f>COUNTIF('Feb 2022'!A:A,D4388)+COUNTIF('Mar 2022'!A:A,D4388)+COUNTIF('Apr 2022'!A:A,D4388)+COUNTIF('May 2022'!A:A,D4388)+COUNTIF('June 2022'!A:A,D4388)+COUNTIF('July 2022'!A:A,D4388)+COUNTIF('Aug 2022'!A:A,D4388)+COUNTIF('Sep 2022'!A:A,D4388)+COUNTIF('Oct 2022'!A:A,D4388)+COUNTIF('Dec 2022'!A:A,D4388)</f>
        <v>0</v>
      </c>
      <c r="U4388" t="str">
        <f>VLOOKUP(Q4388,'Capital Lookup'!A:B,2,FALSE)</f>
        <v>No</v>
      </c>
      <c r="V4388" s="2" t="str">
        <f>IFERROR(VLOOKUP(LEFT(F4388,10),'Find Purchase Orders'!B:J,9,FALSE),"")</f>
        <v/>
      </c>
      <c r="W4388" s="25" t="s">
        <v>7261</v>
      </c>
    </row>
    <row r="4389" spans="1:23" hidden="1">
      <c r="A4389" s="25" t="s">
        <v>7261</v>
      </c>
      <c r="B4389" s="25" t="s">
        <v>9026</v>
      </c>
      <c r="C4389" s="25" t="s">
        <v>7264</v>
      </c>
      <c r="D4389" s="25" t="s">
        <v>17192</v>
      </c>
      <c r="E4389" s="25" t="s">
        <v>15936</v>
      </c>
      <c r="H4389" s="21">
        <v>2625</v>
      </c>
      <c r="I4389" s="25" t="s">
        <v>7257</v>
      </c>
      <c r="K4389" s="25" t="s">
        <v>7262</v>
      </c>
      <c r="L4389" s="25" t="s">
        <v>7259</v>
      </c>
      <c r="M4389" s="22">
        <v>0</v>
      </c>
      <c r="N4389" s="22">
        <v>0</v>
      </c>
      <c r="O4389" s="21">
        <v>0</v>
      </c>
      <c r="P4389" s="21">
        <v>125</v>
      </c>
      <c r="Q4389" s="25" t="s">
        <v>10465</v>
      </c>
      <c r="R4389" s="1" t="str">
        <f t="shared" si="83"/>
        <v>ST10073</v>
      </c>
      <c r="S4389" t="str">
        <f>VLOOKUP(R4389,Data!$C$2:$D$261,2,0)</f>
        <v>The Churchill</v>
      </c>
      <c r="T4389">
        <f>COUNTIF('Feb 2022'!A:A,D4389)+COUNTIF('Mar 2022'!A:A,D4389)+COUNTIF('Apr 2022'!A:A,D4389)+COUNTIF('May 2022'!A:A,D4389)+COUNTIF('June 2022'!A:A,D4389)+COUNTIF('July 2022'!A:A,D4389)+COUNTIF('Aug 2022'!A:A,D4389)+COUNTIF('Sep 2022'!A:A,D4389)+COUNTIF('Oct 2022'!A:A,D4389)+COUNTIF('Dec 2022'!A:A,D4389)</f>
        <v>0</v>
      </c>
      <c r="U4389" t="str">
        <f>VLOOKUP(Q4389,'Capital Lookup'!A:B,2,FALSE)</f>
        <v>No</v>
      </c>
      <c r="V4389" s="2" t="str">
        <f>IFERROR(VLOOKUP(LEFT(F4389,10),'Find Purchase Orders'!B:J,9,FALSE),"")</f>
        <v/>
      </c>
      <c r="W4389" s="25" t="s">
        <v>7261</v>
      </c>
    </row>
    <row r="4390" spans="1:23" hidden="1">
      <c r="A4390" s="25" t="s">
        <v>7261</v>
      </c>
      <c r="B4390" s="25" t="s">
        <v>9026</v>
      </c>
      <c r="C4390" s="25" t="s">
        <v>7264</v>
      </c>
      <c r="D4390" s="25" t="s">
        <v>17192</v>
      </c>
      <c r="E4390" s="25" t="s">
        <v>15936</v>
      </c>
      <c r="H4390" s="21">
        <v>2625</v>
      </c>
      <c r="I4390" s="25" t="s">
        <v>7257</v>
      </c>
      <c r="K4390" s="25" t="s">
        <v>7262</v>
      </c>
      <c r="L4390" s="25" t="s">
        <v>7259</v>
      </c>
      <c r="M4390" s="22">
        <v>0</v>
      </c>
      <c r="N4390" s="22">
        <v>0</v>
      </c>
      <c r="O4390" s="21">
        <v>0</v>
      </c>
      <c r="P4390" s="21">
        <v>125</v>
      </c>
      <c r="Q4390" s="25" t="s">
        <v>10465</v>
      </c>
      <c r="R4390" s="1" t="str">
        <f t="shared" si="83"/>
        <v>ST10073</v>
      </c>
      <c r="S4390" t="str">
        <f>VLOOKUP(R4390,Data!$C$2:$D$261,2,0)</f>
        <v>The Churchill</v>
      </c>
      <c r="T4390">
        <f>COUNTIF('Feb 2022'!A:A,D4390)+COUNTIF('Mar 2022'!A:A,D4390)+COUNTIF('Apr 2022'!A:A,D4390)+COUNTIF('May 2022'!A:A,D4390)+COUNTIF('June 2022'!A:A,D4390)+COUNTIF('July 2022'!A:A,D4390)+COUNTIF('Aug 2022'!A:A,D4390)+COUNTIF('Sep 2022'!A:A,D4390)+COUNTIF('Oct 2022'!A:A,D4390)+COUNTIF('Dec 2022'!A:A,D4390)</f>
        <v>0</v>
      </c>
      <c r="U4390" t="str">
        <f>VLOOKUP(Q4390,'Capital Lookup'!A:B,2,FALSE)</f>
        <v>No</v>
      </c>
      <c r="V4390" s="2" t="str">
        <f>IFERROR(VLOOKUP(LEFT(F4390,10),'Find Purchase Orders'!B:J,9,FALSE),"")</f>
        <v/>
      </c>
      <c r="W4390" s="25" t="s">
        <v>7261</v>
      </c>
    </row>
    <row r="4391" spans="1:23" hidden="1">
      <c r="A4391" s="25" t="s">
        <v>7261</v>
      </c>
      <c r="B4391" s="25" t="s">
        <v>9026</v>
      </c>
      <c r="C4391" s="25" t="s">
        <v>7264</v>
      </c>
      <c r="D4391" s="25" t="s">
        <v>17192</v>
      </c>
      <c r="E4391" s="25" t="s">
        <v>15936</v>
      </c>
      <c r="H4391" s="21">
        <v>2625</v>
      </c>
      <c r="I4391" s="25" t="s">
        <v>7257</v>
      </c>
      <c r="K4391" s="25" t="s">
        <v>7262</v>
      </c>
      <c r="L4391" s="25" t="s">
        <v>7259</v>
      </c>
      <c r="M4391" s="22">
        <v>0</v>
      </c>
      <c r="N4391" s="22">
        <v>0</v>
      </c>
      <c r="O4391" s="21">
        <v>0</v>
      </c>
      <c r="P4391" s="21">
        <v>125</v>
      </c>
      <c r="Q4391" s="25" t="s">
        <v>10465</v>
      </c>
      <c r="R4391" s="1" t="str">
        <f t="shared" si="83"/>
        <v>ST10073</v>
      </c>
      <c r="S4391" t="str">
        <f>VLOOKUP(R4391,Data!$C$2:$D$261,2,0)</f>
        <v>The Churchill</v>
      </c>
      <c r="T4391">
        <f>COUNTIF('Feb 2022'!A:A,D4391)+COUNTIF('Mar 2022'!A:A,D4391)+COUNTIF('Apr 2022'!A:A,D4391)+COUNTIF('May 2022'!A:A,D4391)+COUNTIF('June 2022'!A:A,D4391)+COUNTIF('July 2022'!A:A,D4391)+COUNTIF('Aug 2022'!A:A,D4391)+COUNTIF('Sep 2022'!A:A,D4391)+COUNTIF('Oct 2022'!A:A,D4391)+COUNTIF('Dec 2022'!A:A,D4391)</f>
        <v>0</v>
      </c>
      <c r="U4391" t="str">
        <f>VLOOKUP(Q4391,'Capital Lookup'!A:B,2,FALSE)</f>
        <v>No</v>
      </c>
      <c r="V4391" s="2" t="str">
        <f>IFERROR(VLOOKUP(LEFT(F4391,10),'Find Purchase Orders'!B:J,9,FALSE),"")</f>
        <v/>
      </c>
      <c r="W4391" s="25" t="s">
        <v>7261</v>
      </c>
    </row>
    <row r="4392" spans="1:23" hidden="1">
      <c r="A4392" s="25" t="s">
        <v>7261</v>
      </c>
      <c r="B4392" s="25" t="s">
        <v>9026</v>
      </c>
      <c r="C4392" s="25" t="s">
        <v>7264</v>
      </c>
      <c r="D4392" s="25" t="s">
        <v>17192</v>
      </c>
      <c r="E4392" s="25" t="s">
        <v>15936</v>
      </c>
      <c r="H4392" s="21">
        <v>2625</v>
      </c>
      <c r="I4392" s="25" t="s">
        <v>7257</v>
      </c>
      <c r="K4392" s="25" t="s">
        <v>7262</v>
      </c>
      <c r="L4392" s="25" t="s">
        <v>7259</v>
      </c>
      <c r="M4392" s="22">
        <v>0</v>
      </c>
      <c r="N4392" s="22">
        <v>0</v>
      </c>
      <c r="O4392" s="21">
        <v>0</v>
      </c>
      <c r="P4392" s="21">
        <v>125</v>
      </c>
      <c r="Q4392" s="25" t="s">
        <v>10465</v>
      </c>
      <c r="R4392" s="1" t="str">
        <f t="shared" si="83"/>
        <v>ST10073</v>
      </c>
      <c r="S4392" t="str">
        <f>VLOOKUP(R4392,Data!$C$2:$D$261,2,0)</f>
        <v>The Churchill</v>
      </c>
      <c r="T4392">
        <f>COUNTIF('Feb 2022'!A:A,D4392)+COUNTIF('Mar 2022'!A:A,D4392)+COUNTIF('Apr 2022'!A:A,D4392)+COUNTIF('May 2022'!A:A,D4392)+COUNTIF('June 2022'!A:A,D4392)+COUNTIF('July 2022'!A:A,D4392)+COUNTIF('Aug 2022'!A:A,D4392)+COUNTIF('Sep 2022'!A:A,D4392)+COUNTIF('Oct 2022'!A:A,D4392)+COUNTIF('Dec 2022'!A:A,D4392)</f>
        <v>0</v>
      </c>
      <c r="U4392" t="str">
        <f>VLOOKUP(Q4392,'Capital Lookup'!A:B,2,FALSE)</f>
        <v>No</v>
      </c>
      <c r="V4392" s="2" t="str">
        <f>IFERROR(VLOOKUP(LEFT(F4392,10),'Find Purchase Orders'!B:J,9,FALSE),"")</f>
        <v/>
      </c>
      <c r="W4392" s="25" t="s">
        <v>7261</v>
      </c>
    </row>
    <row r="4393" spans="1:23" hidden="1">
      <c r="A4393" s="25" t="s">
        <v>7261</v>
      </c>
      <c r="B4393" s="25" t="s">
        <v>9026</v>
      </c>
      <c r="C4393" s="25" t="s">
        <v>7264</v>
      </c>
      <c r="D4393" s="25" t="s">
        <v>17192</v>
      </c>
      <c r="E4393" s="25" t="s">
        <v>15936</v>
      </c>
      <c r="H4393" s="21">
        <v>2625</v>
      </c>
      <c r="I4393" s="25" t="s">
        <v>7257</v>
      </c>
      <c r="K4393" s="25" t="s">
        <v>7262</v>
      </c>
      <c r="L4393" s="25" t="s">
        <v>7259</v>
      </c>
      <c r="M4393" s="22">
        <v>0</v>
      </c>
      <c r="N4393" s="22">
        <v>0</v>
      </c>
      <c r="O4393" s="21">
        <v>0</v>
      </c>
      <c r="P4393" s="21">
        <v>125</v>
      </c>
      <c r="Q4393" s="25" t="s">
        <v>10465</v>
      </c>
      <c r="R4393" s="1" t="str">
        <f t="shared" si="83"/>
        <v>ST10073</v>
      </c>
      <c r="S4393" t="str">
        <f>VLOOKUP(R4393,Data!$C$2:$D$261,2,0)</f>
        <v>The Churchill</v>
      </c>
      <c r="T4393">
        <f>COUNTIF('Feb 2022'!A:A,D4393)+COUNTIF('Mar 2022'!A:A,D4393)+COUNTIF('Apr 2022'!A:A,D4393)+COUNTIF('May 2022'!A:A,D4393)+COUNTIF('June 2022'!A:A,D4393)+COUNTIF('July 2022'!A:A,D4393)+COUNTIF('Aug 2022'!A:A,D4393)+COUNTIF('Sep 2022'!A:A,D4393)+COUNTIF('Oct 2022'!A:A,D4393)+COUNTIF('Dec 2022'!A:A,D4393)</f>
        <v>0</v>
      </c>
      <c r="U4393" t="str">
        <f>VLOOKUP(Q4393,'Capital Lookup'!A:B,2,FALSE)</f>
        <v>No</v>
      </c>
      <c r="V4393" s="2" t="str">
        <f>IFERROR(VLOOKUP(LEFT(F4393,10),'Find Purchase Orders'!B:J,9,FALSE),"")</f>
        <v/>
      </c>
      <c r="W4393" s="25" t="s">
        <v>7261</v>
      </c>
    </row>
    <row r="4394" spans="1:23" hidden="1">
      <c r="A4394" s="25" t="s">
        <v>7261</v>
      </c>
      <c r="B4394" s="25" t="s">
        <v>9026</v>
      </c>
      <c r="C4394" s="25" t="s">
        <v>7264</v>
      </c>
      <c r="D4394" s="25" t="s">
        <v>17192</v>
      </c>
      <c r="E4394" s="25" t="s">
        <v>15936</v>
      </c>
      <c r="H4394" s="21">
        <v>2625</v>
      </c>
      <c r="I4394" s="25" t="s">
        <v>7257</v>
      </c>
      <c r="K4394" s="25" t="s">
        <v>7262</v>
      </c>
      <c r="L4394" s="25" t="s">
        <v>7259</v>
      </c>
      <c r="M4394" s="22">
        <v>0</v>
      </c>
      <c r="N4394" s="22">
        <v>0</v>
      </c>
      <c r="O4394" s="21">
        <v>0</v>
      </c>
      <c r="P4394" s="21">
        <v>125</v>
      </c>
      <c r="Q4394" s="25" t="s">
        <v>10465</v>
      </c>
      <c r="R4394" s="1" t="str">
        <f t="shared" si="83"/>
        <v>ST10073</v>
      </c>
      <c r="S4394" t="str">
        <f>VLOOKUP(R4394,Data!$C$2:$D$261,2,0)</f>
        <v>The Churchill</v>
      </c>
      <c r="T4394">
        <f>COUNTIF('Feb 2022'!A:A,D4394)+COUNTIF('Mar 2022'!A:A,D4394)+COUNTIF('Apr 2022'!A:A,D4394)+COUNTIF('May 2022'!A:A,D4394)+COUNTIF('June 2022'!A:A,D4394)+COUNTIF('July 2022'!A:A,D4394)+COUNTIF('Aug 2022'!A:A,D4394)+COUNTIF('Sep 2022'!A:A,D4394)+COUNTIF('Oct 2022'!A:A,D4394)+COUNTIF('Dec 2022'!A:A,D4394)</f>
        <v>0</v>
      </c>
      <c r="U4394" t="str">
        <f>VLOOKUP(Q4394,'Capital Lookup'!A:B,2,FALSE)</f>
        <v>No</v>
      </c>
      <c r="V4394" s="2" t="str">
        <f>IFERROR(VLOOKUP(LEFT(F4394,10),'Find Purchase Orders'!B:J,9,FALSE),"")</f>
        <v/>
      </c>
      <c r="W4394" s="25" t="s">
        <v>7261</v>
      </c>
    </row>
    <row r="4395" spans="1:23" hidden="1">
      <c r="A4395" s="25" t="s">
        <v>7261</v>
      </c>
      <c r="B4395" s="25" t="s">
        <v>9026</v>
      </c>
      <c r="C4395" s="25" t="s">
        <v>7264</v>
      </c>
      <c r="D4395" s="25" t="s">
        <v>17192</v>
      </c>
      <c r="E4395" s="25" t="s">
        <v>15936</v>
      </c>
      <c r="H4395" s="21">
        <v>2625</v>
      </c>
      <c r="I4395" s="25" t="s">
        <v>7257</v>
      </c>
      <c r="K4395" s="25" t="s">
        <v>7262</v>
      </c>
      <c r="L4395" s="25" t="s">
        <v>7259</v>
      </c>
      <c r="M4395" s="22">
        <v>0</v>
      </c>
      <c r="N4395" s="22">
        <v>0</v>
      </c>
      <c r="O4395" s="21">
        <v>0</v>
      </c>
      <c r="P4395" s="21">
        <v>125</v>
      </c>
      <c r="Q4395" s="25" t="s">
        <v>10465</v>
      </c>
      <c r="R4395" s="1" t="str">
        <f t="shared" si="83"/>
        <v>ST10073</v>
      </c>
      <c r="S4395" t="str">
        <f>VLOOKUP(R4395,Data!$C$2:$D$261,2,0)</f>
        <v>The Churchill</v>
      </c>
      <c r="T4395">
        <f>COUNTIF('Feb 2022'!A:A,D4395)+COUNTIF('Mar 2022'!A:A,D4395)+COUNTIF('Apr 2022'!A:A,D4395)+COUNTIF('May 2022'!A:A,D4395)+COUNTIF('June 2022'!A:A,D4395)+COUNTIF('July 2022'!A:A,D4395)+COUNTIF('Aug 2022'!A:A,D4395)+COUNTIF('Sep 2022'!A:A,D4395)+COUNTIF('Oct 2022'!A:A,D4395)+COUNTIF('Dec 2022'!A:A,D4395)</f>
        <v>0</v>
      </c>
      <c r="U4395" t="str">
        <f>VLOOKUP(Q4395,'Capital Lookup'!A:B,2,FALSE)</f>
        <v>No</v>
      </c>
      <c r="V4395" s="2" t="str">
        <f>IFERROR(VLOOKUP(LEFT(F4395,10),'Find Purchase Orders'!B:J,9,FALSE),"")</f>
        <v/>
      </c>
      <c r="W4395" s="25" t="s">
        <v>7261</v>
      </c>
    </row>
    <row r="4396" spans="1:23" hidden="1">
      <c r="A4396" s="25" t="s">
        <v>7261</v>
      </c>
      <c r="B4396" s="25" t="s">
        <v>9026</v>
      </c>
      <c r="C4396" s="25" t="s">
        <v>7264</v>
      </c>
      <c r="D4396" s="25" t="s">
        <v>17192</v>
      </c>
      <c r="E4396" s="25" t="s">
        <v>15936</v>
      </c>
      <c r="H4396" s="21">
        <v>2625</v>
      </c>
      <c r="I4396" s="25" t="s">
        <v>7257</v>
      </c>
      <c r="K4396" s="25" t="s">
        <v>7262</v>
      </c>
      <c r="L4396" s="25" t="s">
        <v>7259</v>
      </c>
      <c r="M4396" s="22">
        <v>0</v>
      </c>
      <c r="N4396" s="22">
        <v>0</v>
      </c>
      <c r="O4396" s="21">
        <v>0</v>
      </c>
      <c r="P4396" s="21">
        <v>125</v>
      </c>
      <c r="Q4396" s="25" t="s">
        <v>10465</v>
      </c>
      <c r="R4396" s="1" t="str">
        <f t="shared" si="83"/>
        <v>ST10073</v>
      </c>
      <c r="S4396" t="str">
        <f>VLOOKUP(R4396,Data!$C$2:$D$261,2,0)</f>
        <v>The Churchill</v>
      </c>
      <c r="T4396">
        <f>COUNTIF('Feb 2022'!A:A,D4396)+COUNTIF('Mar 2022'!A:A,D4396)+COUNTIF('Apr 2022'!A:A,D4396)+COUNTIF('May 2022'!A:A,D4396)+COUNTIF('June 2022'!A:A,D4396)+COUNTIF('July 2022'!A:A,D4396)+COUNTIF('Aug 2022'!A:A,D4396)+COUNTIF('Sep 2022'!A:A,D4396)+COUNTIF('Oct 2022'!A:A,D4396)+COUNTIF('Dec 2022'!A:A,D4396)</f>
        <v>0</v>
      </c>
      <c r="U4396" t="str">
        <f>VLOOKUP(Q4396,'Capital Lookup'!A:B,2,FALSE)</f>
        <v>No</v>
      </c>
      <c r="V4396" s="2" t="str">
        <f>IFERROR(VLOOKUP(LEFT(F4396,10),'Find Purchase Orders'!B:J,9,FALSE),"")</f>
        <v/>
      </c>
      <c r="W4396" s="25" t="s">
        <v>7261</v>
      </c>
    </row>
    <row r="4397" spans="1:23" hidden="1">
      <c r="A4397" s="25" t="s">
        <v>7261</v>
      </c>
      <c r="B4397" s="25" t="s">
        <v>9026</v>
      </c>
      <c r="C4397" s="25" t="s">
        <v>7264</v>
      </c>
      <c r="D4397" s="25" t="s">
        <v>17192</v>
      </c>
      <c r="E4397" s="25" t="s">
        <v>15936</v>
      </c>
      <c r="H4397" s="21">
        <v>2625</v>
      </c>
      <c r="I4397" s="25" t="s">
        <v>7257</v>
      </c>
      <c r="K4397" s="25" t="s">
        <v>7262</v>
      </c>
      <c r="L4397" s="25" t="s">
        <v>7259</v>
      </c>
      <c r="M4397" s="22">
        <v>0</v>
      </c>
      <c r="N4397" s="22">
        <v>0</v>
      </c>
      <c r="O4397" s="21">
        <v>0</v>
      </c>
      <c r="P4397" s="21">
        <v>125</v>
      </c>
      <c r="Q4397" s="25" t="s">
        <v>10465</v>
      </c>
      <c r="R4397" s="1" t="str">
        <f t="shared" si="83"/>
        <v>ST10073</v>
      </c>
      <c r="S4397" t="str">
        <f>VLOOKUP(R4397,Data!$C$2:$D$261,2,0)</f>
        <v>The Churchill</v>
      </c>
      <c r="T4397">
        <f>COUNTIF('Feb 2022'!A:A,D4397)+COUNTIF('Mar 2022'!A:A,D4397)+COUNTIF('Apr 2022'!A:A,D4397)+COUNTIF('May 2022'!A:A,D4397)+COUNTIF('June 2022'!A:A,D4397)+COUNTIF('July 2022'!A:A,D4397)+COUNTIF('Aug 2022'!A:A,D4397)+COUNTIF('Sep 2022'!A:A,D4397)+COUNTIF('Oct 2022'!A:A,D4397)+COUNTIF('Dec 2022'!A:A,D4397)</f>
        <v>0</v>
      </c>
      <c r="U4397" t="str">
        <f>VLOOKUP(Q4397,'Capital Lookup'!A:B,2,FALSE)</f>
        <v>No</v>
      </c>
      <c r="V4397" s="2" t="str">
        <f>IFERROR(VLOOKUP(LEFT(F4397,10),'Find Purchase Orders'!B:J,9,FALSE),"")</f>
        <v/>
      </c>
      <c r="W4397" s="25" t="s">
        <v>7261</v>
      </c>
    </row>
    <row r="4398" spans="1:23" hidden="1">
      <c r="A4398" s="25" t="s">
        <v>12781</v>
      </c>
      <c r="B4398" s="25" t="s">
        <v>8855</v>
      </c>
      <c r="C4398" s="25" t="s">
        <v>7264</v>
      </c>
      <c r="D4398" s="25" t="s">
        <v>6250</v>
      </c>
      <c r="E4398" s="25" t="s">
        <v>11079</v>
      </c>
      <c r="F4398" s="25" t="s">
        <v>17193</v>
      </c>
      <c r="G4398" s="25" t="s">
        <v>6251</v>
      </c>
      <c r="H4398" s="21">
        <v>8476.7999999999993</v>
      </c>
      <c r="I4398" s="25" t="s">
        <v>7296</v>
      </c>
      <c r="J4398" s="25" t="s">
        <v>7288</v>
      </c>
      <c r="K4398" s="25" t="s">
        <v>8155</v>
      </c>
      <c r="L4398" s="25" t="s">
        <v>8156</v>
      </c>
      <c r="M4398" s="21">
        <v>8476.7999999999993</v>
      </c>
      <c r="N4398" s="21">
        <v>8500.42</v>
      </c>
      <c r="O4398" s="21">
        <v>-23.62</v>
      </c>
      <c r="P4398" s="21">
        <v>8476.7999999999993</v>
      </c>
      <c r="Q4398" s="25" t="s">
        <v>17194</v>
      </c>
      <c r="R4398" s="1" t="str">
        <f t="shared" si="83"/>
        <v>ST10067</v>
      </c>
      <c r="S4398" t="str">
        <f>VLOOKUP(R4398,Data!$C$2:$D$261,2,0)</f>
        <v>The Edgemont</v>
      </c>
      <c r="T4398">
        <f>COUNTIF('Feb 2022'!A:A,D4398)+COUNTIF('Mar 2022'!A:A,D4398)+COUNTIF('Apr 2022'!A:A,D4398)+COUNTIF('May 2022'!A:A,D4398)+COUNTIF('June 2022'!A:A,D4398)+COUNTIF('July 2022'!A:A,D4398)+COUNTIF('Aug 2022'!A:A,D4398)+COUNTIF('Sep 2022'!A:A,D4398)+COUNTIF('Oct 2022'!A:A,D4398)+COUNTIF('Dec 2022'!A:A,D4398)</f>
        <v>1</v>
      </c>
      <c r="U4398" t="str">
        <f>VLOOKUP(Q4398,'Capital Lookup'!A:B,2,FALSE)</f>
        <v>No</v>
      </c>
      <c r="V4398" s="2">
        <f>IFERROR(VLOOKUP(LEFT(F4398,10),'Find Purchase Orders'!B:J,9,FALSE),"")</f>
        <v>44818</v>
      </c>
      <c r="W4398" s="25" t="s">
        <v>7261</v>
      </c>
    </row>
    <row r="4399" spans="1:23" hidden="1">
      <c r="A4399" s="25" t="s">
        <v>7269</v>
      </c>
      <c r="B4399" s="25" t="s">
        <v>8259</v>
      </c>
      <c r="C4399" s="25" t="s">
        <v>8260</v>
      </c>
      <c r="D4399" s="25" t="s">
        <v>17195</v>
      </c>
      <c r="E4399" s="25" t="s">
        <v>12150</v>
      </c>
      <c r="F4399" s="25" t="s">
        <v>17196</v>
      </c>
      <c r="G4399" s="25" t="s">
        <v>17197</v>
      </c>
      <c r="H4399" s="21">
        <v>19210</v>
      </c>
      <c r="I4399" s="25" t="s">
        <v>7287</v>
      </c>
      <c r="J4399" s="25" t="s">
        <v>7288</v>
      </c>
      <c r="K4399" s="25" t="s">
        <v>8265</v>
      </c>
      <c r="L4399" s="25" t="s">
        <v>12068</v>
      </c>
      <c r="M4399" s="21">
        <v>19210</v>
      </c>
      <c r="N4399" s="21">
        <v>19471.5</v>
      </c>
      <c r="O4399" s="21">
        <v>-261.5</v>
      </c>
      <c r="P4399" s="21">
        <v>2210</v>
      </c>
      <c r="Q4399" s="25" t="s">
        <v>13099</v>
      </c>
      <c r="R4399" s="1" t="str">
        <f t="shared" si="83"/>
        <v>ST10260</v>
      </c>
      <c r="S4399" t="str">
        <f>VLOOKUP(R4399,Data!$C$2:$D$261,2,0)</f>
        <v>Support Office</v>
      </c>
      <c r="T4399">
        <f>COUNTIF('Feb 2022'!A:A,D4399)+COUNTIF('Mar 2022'!A:A,D4399)+COUNTIF('Apr 2022'!A:A,D4399)+COUNTIF('May 2022'!A:A,D4399)+COUNTIF('June 2022'!A:A,D4399)+COUNTIF('July 2022'!A:A,D4399)+COUNTIF('Aug 2022'!A:A,D4399)+COUNTIF('Sep 2022'!A:A,D4399)+COUNTIF('Oct 2022'!A:A,D4399)+COUNTIF('Dec 2022'!A:A,D4399)</f>
        <v>0</v>
      </c>
      <c r="U4399" t="str">
        <f>VLOOKUP(Q4399,'Capital Lookup'!A:B,2,FALSE)</f>
        <v>Yes</v>
      </c>
      <c r="V4399" s="2">
        <f>IFERROR(VLOOKUP(LEFT(F4399,10),'Find Purchase Orders'!B:J,9,FALSE),"")</f>
        <v>44816</v>
      </c>
      <c r="W4399" s="25" t="s">
        <v>7261</v>
      </c>
    </row>
    <row r="4400" spans="1:23" hidden="1">
      <c r="A4400" s="25" t="s">
        <v>7261</v>
      </c>
      <c r="B4400" s="25" t="s">
        <v>8108</v>
      </c>
      <c r="C4400" s="25" t="s">
        <v>7264</v>
      </c>
      <c r="D4400" s="25" t="s">
        <v>5969</v>
      </c>
      <c r="E4400" s="25" t="s">
        <v>7500</v>
      </c>
      <c r="F4400" s="25" t="s">
        <v>17198</v>
      </c>
      <c r="G4400" s="25" t="s">
        <v>5971</v>
      </c>
      <c r="H4400" s="21">
        <v>1025.06</v>
      </c>
      <c r="I4400" s="25" t="s">
        <v>7296</v>
      </c>
      <c r="J4400" s="25" t="s">
        <v>7288</v>
      </c>
      <c r="K4400" s="25" t="s">
        <v>7495</v>
      </c>
      <c r="L4400" s="25" t="s">
        <v>7808</v>
      </c>
      <c r="M4400" s="21">
        <v>1025.06</v>
      </c>
      <c r="N4400" s="21">
        <v>1025.06</v>
      </c>
      <c r="O4400" s="21">
        <v>0</v>
      </c>
      <c r="P4400" s="21">
        <v>1025.06</v>
      </c>
      <c r="Q4400" s="25" t="s">
        <v>17199</v>
      </c>
      <c r="R4400" s="1" t="str">
        <f t="shared" si="83"/>
        <v>ST10049</v>
      </c>
      <c r="S4400" t="str">
        <f>VLOOKUP(R4400,Data!$C$2:$D$261,2,0)</f>
        <v>Colonel By</v>
      </c>
      <c r="T4400">
        <f>COUNTIF('Feb 2022'!A:A,D4400)+COUNTIF('Mar 2022'!A:A,D4400)+COUNTIF('Apr 2022'!A:A,D4400)+COUNTIF('May 2022'!A:A,D4400)+COUNTIF('June 2022'!A:A,D4400)+COUNTIF('July 2022'!A:A,D4400)+COUNTIF('Aug 2022'!A:A,D4400)+COUNTIF('Sep 2022'!A:A,D4400)+COUNTIF('Oct 2022'!A:A,D4400)+COUNTIF('Dec 2022'!A:A,D4400)</f>
        <v>1</v>
      </c>
      <c r="U4400" t="str">
        <f>VLOOKUP(Q4400,'Capital Lookup'!A:B,2,FALSE)</f>
        <v>No</v>
      </c>
      <c r="V4400" s="2">
        <f>IFERROR(VLOOKUP(LEFT(F4400,10),'Find Purchase Orders'!B:J,9,FALSE),"")</f>
        <v>44812</v>
      </c>
      <c r="W4400" s="25" t="s">
        <v>7261</v>
      </c>
    </row>
    <row r="4401" spans="1:23" hidden="1">
      <c r="A4401" s="25" t="s">
        <v>7252</v>
      </c>
      <c r="B4401" s="25" t="s">
        <v>7574</v>
      </c>
      <c r="C4401" s="25" t="s">
        <v>7254</v>
      </c>
      <c r="D4401" s="25" t="s">
        <v>5972</v>
      </c>
      <c r="E4401" s="25" t="s">
        <v>7500</v>
      </c>
      <c r="F4401" s="25" t="s">
        <v>17200</v>
      </c>
      <c r="G4401" s="25" t="s">
        <v>5973</v>
      </c>
      <c r="H4401" s="21">
        <v>2599</v>
      </c>
      <c r="I4401" s="25" t="s">
        <v>7296</v>
      </c>
      <c r="J4401" s="25" t="s">
        <v>7288</v>
      </c>
      <c r="K4401" s="25" t="s">
        <v>8538</v>
      </c>
      <c r="L4401" s="25" t="s">
        <v>8858</v>
      </c>
      <c r="M4401" s="21">
        <v>2599</v>
      </c>
      <c r="N4401" s="21">
        <v>2599</v>
      </c>
      <c r="O4401" s="21">
        <v>0</v>
      </c>
      <c r="P4401" s="21">
        <v>2599</v>
      </c>
      <c r="Q4401" s="25" t="s">
        <v>17201</v>
      </c>
      <c r="R4401" s="1" t="str">
        <f t="shared" si="83"/>
        <v>ST10039</v>
      </c>
      <c r="S4401" t="str">
        <f>VLOOKUP(R4401,Data!$C$2:$D$261,2,0)</f>
        <v>Barrhaven</v>
      </c>
      <c r="T4401">
        <f>COUNTIF('Feb 2022'!A:A,D4401)+COUNTIF('Mar 2022'!A:A,D4401)+COUNTIF('Apr 2022'!A:A,D4401)+COUNTIF('May 2022'!A:A,D4401)+COUNTIF('June 2022'!A:A,D4401)+COUNTIF('July 2022'!A:A,D4401)+COUNTIF('Aug 2022'!A:A,D4401)+COUNTIF('Sep 2022'!A:A,D4401)+COUNTIF('Oct 2022'!A:A,D4401)+COUNTIF('Dec 2022'!A:A,D4401)</f>
        <v>1</v>
      </c>
      <c r="U4401" t="str">
        <f>VLOOKUP(Q4401,'Capital Lookup'!A:B,2,FALSE)</f>
        <v>No</v>
      </c>
      <c r="V4401" s="2">
        <f>IFERROR(VLOOKUP(LEFT(F4401,10),'Find Purchase Orders'!B:J,9,FALSE),"")</f>
        <v>44813</v>
      </c>
      <c r="W4401" s="25" t="s">
        <v>7261</v>
      </c>
    </row>
    <row r="4402" spans="1:23" hidden="1">
      <c r="A4402" s="25" t="s">
        <v>7425</v>
      </c>
      <c r="B4402" s="25" t="s">
        <v>7956</v>
      </c>
      <c r="C4402" s="25" t="s">
        <v>7271</v>
      </c>
      <c r="D4402" s="25" t="s">
        <v>6276</v>
      </c>
      <c r="E4402" s="25" t="s">
        <v>10018</v>
      </c>
      <c r="F4402" s="25" t="s">
        <v>17202</v>
      </c>
      <c r="G4402" s="25" t="s">
        <v>6277</v>
      </c>
      <c r="H4402" s="21">
        <v>1412.5</v>
      </c>
      <c r="I4402" s="25" t="s">
        <v>7296</v>
      </c>
      <c r="J4402" s="25" t="s">
        <v>7288</v>
      </c>
      <c r="K4402" s="25" t="s">
        <v>7289</v>
      </c>
      <c r="L4402" s="25" t="s">
        <v>7259</v>
      </c>
      <c r="M4402" s="21">
        <v>1412.5</v>
      </c>
      <c r="N4402" s="21">
        <v>1250</v>
      </c>
      <c r="O4402" s="21">
        <v>162.5</v>
      </c>
      <c r="P4402" s="21">
        <v>1412.5</v>
      </c>
      <c r="Q4402" s="25" t="s">
        <v>10021</v>
      </c>
      <c r="R4402" s="1" t="str">
        <f t="shared" si="83"/>
        <v>ST10184</v>
      </c>
      <c r="S4402" t="str">
        <f>VLOOKUP(R4402,Data!$C$2:$D$261,2,0)</f>
        <v>Riverbend Place</v>
      </c>
      <c r="T4402">
        <f>COUNTIF('Feb 2022'!A:A,D4402)+COUNTIF('Mar 2022'!A:A,D4402)+COUNTIF('Apr 2022'!A:A,D4402)+COUNTIF('May 2022'!A:A,D4402)+COUNTIF('June 2022'!A:A,D4402)+COUNTIF('July 2022'!A:A,D4402)+COUNTIF('Aug 2022'!A:A,D4402)+COUNTIF('Sep 2022'!A:A,D4402)+COUNTIF('Oct 2022'!A:A,D4402)+COUNTIF('Dec 2022'!A:A,D4402)</f>
        <v>1</v>
      </c>
      <c r="U4402" t="str">
        <f>VLOOKUP(Q4402,'Capital Lookup'!A:B,2,FALSE)</f>
        <v>No</v>
      </c>
      <c r="V4402" s="2">
        <f>IFERROR(VLOOKUP(LEFT(F4402,10),'Find Purchase Orders'!B:J,9,FALSE),"")</f>
        <v>44817</v>
      </c>
      <c r="W4402" s="25" t="s">
        <v>7261</v>
      </c>
    </row>
    <row r="4403" spans="1:23" hidden="1">
      <c r="A4403" s="25" t="s">
        <v>7425</v>
      </c>
      <c r="B4403" s="25" t="s">
        <v>7956</v>
      </c>
      <c r="C4403" s="25" t="s">
        <v>7271</v>
      </c>
      <c r="D4403" s="25" t="s">
        <v>5974</v>
      </c>
      <c r="E4403" s="25" t="s">
        <v>10018</v>
      </c>
      <c r="F4403" s="25" t="s">
        <v>17203</v>
      </c>
      <c r="G4403" s="25" t="s">
        <v>5975</v>
      </c>
      <c r="H4403" s="21">
        <v>1412.5</v>
      </c>
      <c r="I4403" s="25" t="s">
        <v>7296</v>
      </c>
      <c r="J4403" s="25" t="s">
        <v>7288</v>
      </c>
      <c r="K4403" s="25" t="s">
        <v>7289</v>
      </c>
      <c r="L4403" s="25" t="s">
        <v>7259</v>
      </c>
      <c r="M4403" s="21">
        <v>1412.5</v>
      </c>
      <c r="N4403" s="21">
        <v>1412.5</v>
      </c>
      <c r="O4403" s="21">
        <v>0</v>
      </c>
      <c r="P4403" s="21">
        <v>1412.5</v>
      </c>
      <c r="Q4403" s="25" t="s">
        <v>10021</v>
      </c>
      <c r="R4403" s="1" t="str">
        <f t="shared" si="83"/>
        <v>ST10184</v>
      </c>
      <c r="S4403" t="str">
        <f>VLOOKUP(R4403,Data!$C$2:$D$261,2,0)</f>
        <v>Riverbend Place</v>
      </c>
      <c r="T4403">
        <f>COUNTIF('Feb 2022'!A:A,D4403)+COUNTIF('Mar 2022'!A:A,D4403)+COUNTIF('Apr 2022'!A:A,D4403)+COUNTIF('May 2022'!A:A,D4403)+COUNTIF('June 2022'!A:A,D4403)+COUNTIF('July 2022'!A:A,D4403)+COUNTIF('Aug 2022'!A:A,D4403)+COUNTIF('Sep 2022'!A:A,D4403)+COUNTIF('Oct 2022'!A:A,D4403)+COUNTIF('Dec 2022'!A:A,D4403)</f>
        <v>1</v>
      </c>
      <c r="U4403" t="str">
        <f>VLOOKUP(Q4403,'Capital Lookup'!A:B,2,FALSE)</f>
        <v>No</v>
      </c>
      <c r="V4403" s="2">
        <f>IFERROR(VLOOKUP(LEFT(F4403,10),'Find Purchase Orders'!B:J,9,FALSE),"")</f>
        <v>44811</v>
      </c>
      <c r="W4403" s="25" t="s">
        <v>7261</v>
      </c>
    </row>
    <row r="4404" spans="1:23" hidden="1">
      <c r="A4404" s="25" t="s">
        <v>7269</v>
      </c>
      <c r="B4404" s="25" t="s">
        <v>7498</v>
      </c>
      <c r="C4404" s="25" t="s">
        <v>7271</v>
      </c>
      <c r="D4404" s="25" t="s">
        <v>5976</v>
      </c>
      <c r="E4404" s="25" t="s">
        <v>7500</v>
      </c>
      <c r="F4404" s="25" t="s">
        <v>17204</v>
      </c>
      <c r="G4404" s="25" t="s">
        <v>5977</v>
      </c>
      <c r="H4404" s="21">
        <v>3034.05</v>
      </c>
      <c r="I4404" s="25" t="s">
        <v>7296</v>
      </c>
      <c r="J4404" s="25" t="s">
        <v>7288</v>
      </c>
      <c r="K4404" s="25" t="s">
        <v>7733</v>
      </c>
      <c r="L4404" s="25" t="s">
        <v>7734</v>
      </c>
      <c r="M4404" s="21">
        <v>3034.05</v>
      </c>
      <c r="N4404" s="21">
        <v>3034.05</v>
      </c>
      <c r="O4404" s="21">
        <v>0</v>
      </c>
      <c r="P4404" s="21">
        <v>3034.05</v>
      </c>
      <c r="Q4404" s="25" t="s">
        <v>17205</v>
      </c>
      <c r="R4404" s="1" t="str">
        <f t="shared" si="83"/>
        <v>ST10169</v>
      </c>
      <c r="S4404" t="str">
        <f>VLOOKUP(R4404,Data!$C$2:$D$261,2,0)</f>
        <v>Kennedy Lodge</v>
      </c>
      <c r="T4404">
        <f>COUNTIF('Feb 2022'!A:A,D4404)+COUNTIF('Mar 2022'!A:A,D4404)+COUNTIF('Apr 2022'!A:A,D4404)+COUNTIF('May 2022'!A:A,D4404)+COUNTIF('June 2022'!A:A,D4404)+COUNTIF('July 2022'!A:A,D4404)+COUNTIF('Aug 2022'!A:A,D4404)+COUNTIF('Sep 2022'!A:A,D4404)+COUNTIF('Oct 2022'!A:A,D4404)+COUNTIF('Dec 2022'!A:A,D4404)</f>
        <v>1</v>
      </c>
      <c r="U4404" t="str">
        <f>VLOOKUP(Q4404,'Capital Lookup'!A:B,2,FALSE)</f>
        <v>No</v>
      </c>
      <c r="V4404" s="2">
        <f>IFERROR(VLOOKUP(LEFT(F4404,10),'Find Purchase Orders'!B:J,9,FALSE),"")</f>
        <v>44816</v>
      </c>
      <c r="W4404" s="25" t="s">
        <v>7261</v>
      </c>
    </row>
    <row r="4405" spans="1:23" hidden="1">
      <c r="A4405" s="25" t="s">
        <v>7425</v>
      </c>
      <c r="B4405" s="25" t="s">
        <v>7956</v>
      </c>
      <c r="C4405" s="25" t="s">
        <v>7271</v>
      </c>
      <c r="D4405" s="25" t="s">
        <v>5978</v>
      </c>
      <c r="E4405" s="25" t="s">
        <v>10018</v>
      </c>
      <c r="F4405" s="25" t="s">
        <v>17206</v>
      </c>
      <c r="G4405" s="25" t="s">
        <v>5979</v>
      </c>
      <c r="H4405" s="21">
        <v>3417.54</v>
      </c>
      <c r="I4405" s="25" t="s">
        <v>7296</v>
      </c>
      <c r="J4405" s="25" t="s">
        <v>7288</v>
      </c>
      <c r="K4405" s="25" t="s">
        <v>7262</v>
      </c>
      <c r="L4405" s="25" t="s">
        <v>7259</v>
      </c>
      <c r="M4405" s="21">
        <v>3417.54</v>
      </c>
      <c r="N4405" s="21">
        <v>3417.55</v>
      </c>
      <c r="O4405" s="21">
        <v>-0.01</v>
      </c>
      <c r="P4405" s="21">
        <v>3417.54</v>
      </c>
      <c r="Q4405" s="25" t="s">
        <v>10021</v>
      </c>
      <c r="R4405" s="1" t="str">
        <f t="shared" si="83"/>
        <v>ST10184</v>
      </c>
      <c r="S4405" t="str">
        <f>VLOOKUP(R4405,Data!$C$2:$D$261,2,0)</f>
        <v>Riverbend Place</v>
      </c>
      <c r="T4405">
        <f>COUNTIF('Feb 2022'!A:A,D4405)+COUNTIF('Mar 2022'!A:A,D4405)+COUNTIF('Apr 2022'!A:A,D4405)+COUNTIF('May 2022'!A:A,D4405)+COUNTIF('June 2022'!A:A,D4405)+COUNTIF('July 2022'!A:A,D4405)+COUNTIF('Aug 2022'!A:A,D4405)+COUNTIF('Sep 2022'!A:A,D4405)+COUNTIF('Oct 2022'!A:A,D4405)+COUNTIF('Dec 2022'!A:A,D4405)</f>
        <v>1</v>
      </c>
      <c r="U4405" t="str">
        <f>VLOOKUP(Q4405,'Capital Lookup'!A:B,2,FALSE)</f>
        <v>No</v>
      </c>
      <c r="V4405" s="2">
        <f>IFERROR(VLOOKUP(LEFT(F4405,10),'Find Purchase Orders'!B:J,9,FALSE),"")</f>
        <v>44816</v>
      </c>
      <c r="W4405" s="25" t="s">
        <v>7261</v>
      </c>
    </row>
    <row r="4406" spans="1:23" hidden="1">
      <c r="A4406" s="25" t="s">
        <v>8476</v>
      </c>
      <c r="B4406" s="25" t="s">
        <v>8477</v>
      </c>
      <c r="C4406" s="25" t="s">
        <v>7282</v>
      </c>
      <c r="D4406" s="25" t="s">
        <v>17207</v>
      </c>
      <c r="E4406" s="25" t="s">
        <v>9661</v>
      </c>
      <c r="H4406" s="21">
        <v>1478.85</v>
      </c>
      <c r="I4406" s="25" t="s">
        <v>7257</v>
      </c>
      <c r="K4406" s="25" t="s">
        <v>8155</v>
      </c>
      <c r="L4406" s="25" t="s">
        <v>7647</v>
      </c>
      <c r="M4406" s="22">
        <v>0</v>
      </c>
      <c r="N4406" s="22">
        <v>0</v>
      </c>
      <c r="O4406" s="21">
        <v>0</v>
      </c>
      <c r="P4406" s="21">
        <v>170.13</v>
      </c>
      <c r="Q4406" s="25"/>
      <c r="R4406" s="1" t="str">
        <f t="shared" si="83"/>
        <v>ST10017</v>
      </c>
      <c r="S4406" t="str">
        <f>VLOOKUP(R4406,Data!$C$2:$D$261,2,0)</f>
        <v>King Gardens</v>
      </c>
      <c r="T4406">
        <f>COUNTIF('Feb 2022'!A:A,D4406)+COUNTIF('Mar 2022'!A:A,D4406)+COUNTIF('Apr 2022'!A:A,D4406)+COUNTIF('May 2022'!A:A,D4406)+COUNTIF('June 2022'!A:A,D4406)+COUNTIF('July 2022'!A:A,D4406)+COUNTIF('Aug 2022'!A:A,D4406)+COUNTIF('Sep 2022'!A:A,D4406)+COUNTIF('Oct 2022'!A:A,D4406)+COUNTIF('Dec 2022'!A:A,D4406)</f>
        <v>0</v>
      </c>
      <c r="U4406" t="e">
        <f>VLOOKUP(Q4406,'Capital Lookup'!A:B,2,FALSE)</f>
        <v>#N/A</v>
      </c>
      <c r="V4406" s="2" t="str">
        <f>IFERROR(VLOOKUP(LEFT(F4406,10),'Find Purchase Orders'!B:J,9,FALSE),"")</f>
        <v/>
      </c>
      <c r="W4406" s="25" t="s">
        <v>7261</v>
      </c>
    </row>
    <row r="4407" spans="1:23" hidden="1">
      <c r="A4407" s="25" t="s">
        <v>7261</v>
      </c>
      <c r="B4407" s="25" t="s">
        <v>8662</v>
      </c>
      <c r="C4407" s="25" t="s">
        <v>7264</v>
      </c>
      <c r="D4407" s="25" t="s">
        <v>5980</v>
      </c>
      <c r="E4407" s="25" t="s">
        <v>14865</v>
      </c>
      <c r="F4407" s="25" t="s">
        <v>17208</v>
      </c>
      <c r="G4407" s="25" t="s">
        <v>5981</v>
      </c>
      <c r="H4407" s="21">
        <v>555</v>
      </c>
      <c r="I4407" s="25" t="s">
        <v>7296</v>
      </c>
      <c r="J4407" s="25" t="s">
        <v>7288</v>
      </c>
      <c r="K4407" s="25" t="s">
        <v>7258</v>
      </c>
      <c r="L4407" s="25" t="s">
        <v>7259</v>
      </c>
      <c r="M4407" s="21">
        <v>555</v>
      </c>
      <c r="N4407" s="22">
        <v>0</v>
      </c>
      <c r="O4407" s="21">
        <v>555</v>
      </c>
      <c r="P4407" s="21">
        <v>555</v>
      </c>
      <c r="Q4407" s="25" t="s">
        <v>8679</v>
      </c>
      <c r="R4407" s="1" t="str">
        <f t="shared" si="83"/>
        <v>ST10084</v>
      </c>
      <c r="S4407" t="str">
        <f>VLOOKUP(R4407,Data!$C$2:$D$261,2,0)</f>
        <v>Bentley Saskatoon</v>
      </c>
      <c r="T4407">
        <f>COUNTIF('Feb 2022'!A:A,D4407)+COUNTIF('Mar 2022'!A:A,D4407)+COUNTIF('Apr 2022'!A:A,D4407)+COUNTIF('May 2022'!A:A,D4407)+COUNTIF('June 2022'!A:A,D4407)+COUNTIF('July 2022'!A:A,D4407)+COUNTIF('Aug 2022'!A:A,D4407)+COUNTIF('Sep 2022'!A:A,D4407)+COUNTIF('Oct 2022'!A:A,D4407)+COUNTIF('Dec 2022'!A:A,D4407)</f>
        <v>1</v>
      </c>
      <c r="U4407" t="str">
        <f>VLOOKUP(Q4407,'Capital Lookup'!A:B,2,FALSE)</f>
        <v>No</v>
      </c>
      <c r="V4407" s="2">
        <f>IFERROR(VLOOKUP(LEFT(F4407,10),'Find Purchase Orders'!B:J,9,FALSE),"")</f>
        <v>44814</v>
      </c>
      <c r="W4407" s="25" t="s">
        <v>7261</v>
      </c>
    </row>
    <row r="4408" spans="1:23" hidden="1">
      <c r="A4408" s="25" t="s">
        <v>7261</v>
      </c>
      <c r="B4408" s="25" t="s">
        <v>8662</v>
      </c>
      <c r="C4408" s="25" t="s">
        <v>7264</v>
      </c>
      <c r="D4408" s="25" t="s">
        <v>5980</v>
      </c>
      <c r="E4408" s="25" t="s">
        <v>14865</v>
      </c>
      <c r="F4408" s="25" t="s">
        <v>17209</v>
      </c>
      <c r="G4408" s="25" t="s">
        <v>17210</v>
      </c>
      <c r="H4408" s="21">
        <v>330.03</v>
      </c>
      <c r="I4408" s="25" t="s">
        <v>7296</v>
      </c>
      <c r="J4408" s="25" t="s">
        <v>7288</v>
      </c>
      <c r="K4408" s="25" t="s">
        <v>7258</v>
      </c>
      <c r="L4408" s="25" t="s">
        <v>7259</v>
      </c>
      <c r="M4408" s="21">
        <v>330.03</v>
      </c>
      <c r="N4408" s="22">
        <v>0</v>
      </c>
      <c r="O4408" s="21">
        <v>330.03</v>
      </c>
      <c r="P4408" s="21">
        <v>330.03</v>
      </c>
      <c r="Q4408" s="25" t="s">
        <v>8679</v>
      </c>
      <c r="R4408" s="1" t="str">
        <f t="shared" si="83"/>
        <v>ST10084</v>
      </c>
      <c r="S4408" t="str">
        <f>VLOOKUP(R4408,Data!$C$2:$D$261,2,0)</f>
        <v>Bentley Saskatoon</v>
      </c>
      <c r="T4408">
        <f>COUNTIF('Feb 2022'!A:A,D4408)+COUNTIF('Mar 2022'!A:A,D4408)+COUNTIF('Apr 2022'!A:A,D4408)+COUNTIF('May 2022'!A:A,D4408)+COUNTIF('June 2022'!A:A,D4408)+COUNTIF('July 2022'!A:A,D4408)+COUNTIF('Aug 2022'!A:A,D4408)+COUNTIF('Sep 2022'!A:A,D4408)+COUNTIF('Oct 2022'!A:A,D4408)+COUNTIF('Dec 2022'!A:A,D4408)</f>
        <v>1</v>
      </c>
      <c r="U4408" t="str">
        <f>VLOOKUP(Q4408,'Capital Lookup'!A:B,2,FALSE)</f>
        <v>No</v>
      </c>
      <c r="V4408" s="2">
        <f>IFERROR(VLOOKUP(LEFT(F4408,10),'Find Purchase Orders'!B:J,9,FALSE),"")</f>
        <v>44814</v>
      </c>
      <c r="W4408" s="25" t="s">
        <v>7261</v>
      </c>
    </row>
    <row r="4409" spans="1:23" hidden="1">
      <c r="A4409" s="25" t="s">
        <v>7261</v>
      </c>
      <c r="B4409" s="25" t="s">
        <v>8662</v>
      </c>
      <c r="C4409" s="25" t="s">
        <v>7264</v>
      </c>
      <c r="D4409" s="25" t="s">
        <v>5980</v>
      </c>
      <c r="E4409" s="25" t="s">
        <v>14865</v>
      </c>
      <c r="F4409" s="25" t="s">
        <v>17211</v>
      </c>
      <c r="G4409" s="25" t="s">
        <v>17212</v>
      </c>
      <c r="H4409" s="21">
        <v>1322.01</v>
      </c>
      <c r="I4409" s="25" t="s">
        <v>7296</v>
      </c>
      <c r="J4409" s="25" t="s">
        <v>7288</v>
      </c>
      <c r="K4409" s="25" t="s">
        <v>7289</v>
      </c>
      <c r="L4409" s="25" t="s">
        <v>7259</v>
      </c>
      <c r="M4409" s="21">
        <v>1322.01</v>
      </c>
      <c r="N4409" s="22">
        <v>0</v>
      </c>
      <c r="O4409" s="21">
        <v>1322.01</v>
      </c>
      <c r="P4409" s="21">
        <v>1322.01</v>
      </c>
      <c r="Q4409" s="25" t="s">
        <v>8679</v>
      </c>
      <c r="R4409" s="1" t="str">
        <f t="shared" ref="R4409:R4440" si="84">CONCATENATE("ST",LEFT(B4409,5))</f>
        <v>ST10084</v>
      </c>
      <c r="S4409" t="str">
        <f>VLOOKUP(R4409,Data!$C$2:$D$261,2,0)</f>
        <v>Bentley Saskatoon</v>
      </c>
      <c r="T4409">
        <f>COUNTIF('Feb 2022'!A:A,D4409)+COUNTIF('Mar 2022'!A:A,D4409)+COUNTIF('Apr 2022'!A:A,D4409)+COUNTIF('May 2022'!A:A,D4409)+COUNTIF('June 2022'!A:A,D4409)+COUNTIF('July 2022'!A:A,D4409)+COUNTIF('Aug 2022'!A:A,D4409)+COUNTIF('Sep 2022'!A:A,D4409)+COUNTIF('Oct 2022'!A:A,D4409)+COUNTIF('Dec 2022'!A:A,D4409)</f>
        <v>1</v>
      </c>
      <c r="U4409" t="str">
        <f>VLOOKUP(Q4409,'Capital Lookup'!A:B,2,FALSE)</f>
        <v>No</v>
      </c>
      <c r="V4409" s="2">
        <f>IFERROR(VLOOKUP(LEFT(F4409,10),'Find Purchase Orders'!B:J,9,FALSE),"")</f>
        <v>44814</v>
      </c>
      <c r="W4409" s="25" t="s">
        <v>7261</v>
      </c>
    </row>
    <row r="4410" spans="1:23" hidden="1">
      <c r="A4410" s="25" t="s">
        <v>7313</v>
      </c>
      <c r="B4410" s="25" t="s">
        <v>8259</v>
      </c>
      <c r="C4410" s="25" t="s">
        <v>8260</v>
      </c>
      <c r="D4410" s="25" t="s">
        <v>17213</v>
      </c>
      <c r="E4410" s="25" t="s">
        <v>8591</v>
      </c>
      <c r="F4410" s="25" t="s">
        <v>17214</v>
      </c>
      <c r="G4410" s="25" t="s">
        <v>17215</v>
      </c>
      <c r="H4410" s="21">
        <v>107.35</v>
      </c>
      <c r="I4410" s="25" t="s">
        <v>7296</v>
      </c>
      <c r="J4410" s="25" t="s">
        <v>7288</v>
      </c>
      <c r="K4410" s="25" t="s">
        <v>8592</v>
      </c>
      <c r="L4410" s="25" t="s">
        <v>8593</v>
      </c>
      <c r="M4410" s="21">
        <v>107.35</v>
      </c>
      <c r="N4410" s="21">
        <v>107.35</v>
      </c>
      <c r="O4410" s="21">
        <v>0</v>
      </c>
      <c r="P4410" s="21">
        <v>107.35</v>
      </c>
      <c r="Q4410" s="25" t="s">
        <v>8594</v>
      </c>
      <c r="R4410" s="1" t="str">
        <f t="shared" si="84"/>
        <v>ST10260</v>
      </c>
      <c r="S4410" t="str">
        <f>VLOOKUP(R4410,Data!$C$2:$D$261,2,0)</f>
        <v>Support Office</v>
      </c>
      <c r="T4410">
        <f>COUNTIF('Feb 2022'!A:A,D4410)+COUNTIF('Mar 2022'!A:A,D4410)+COUNTIF('Apr 2022'!A:A,D4410)+COUNTIF('May 2022'!A:A,D4410)+COUNTIF('June 2022'!A:A,D4410)+COUNTIF('July 2022'!A:A,D4410)+COUNTIF('Aug 2022'!A:A,D4410)+COUNTIF('Sep 2022'!A:A,D4410)+COUNTIF('Oct 2022'!A:A,D4410)+COUNTIF('Dec 2022'!A:A,D4410)</f>
        <v>0</v>
      </c>
      <c r="U4410" t="str">
        <f>VLOOKUP(Q4410,'Capital Lookup'!A:B,2,FALSE)</f>
        <v>Yes</v>
      </c>
      <c r="V4410" s="2">
        <f>IFERROR(VLOOKUP(LEFT(F4410,10),'Find Purchase Orders'!B:J,9,FALSE),"")</f>
        <v>44816</v>
      </c>
      <c r="W4410" s="25" t="s">
        <v>7261</v>
      </c>
    </row>
    <row r="4411" spans="1:23" hidden="1">
      <c r="A4411" s="25" t="s">
        <v>7313</v>
      </c>
      <c r="B4411" s="25" t="s">
        <v>8259</v>
      </c>
      <c r="C4411" s="25" t="s">
        <v>8260</v>
      </c>
      <c r="D4411" s="25" t="s">
        <v>17213</v>
      </c>
      <c r="E4411" s="25" t="s">
        <v>8591</v>
      </c>
      <c r="F4411" s="25" t="s">
        <v>17216</v>
      </c>
      <c r="G4411" s="25" t="s">
        <v>17217</v>
      </c>
      <c r="H4411" s="21">
        <v>1230.51</v>
      </c>
      <c r="I4411" s="25" t="s">
        <v>7296</v>
      </c>
      <c r="J4411" s="25" t="s">
        <v>7288</v>
      </c>
      <c r="K4411" s="25" t="s">
        <v>8592</v>
      </c>
      <c r="L4411" s="25" t="s">
        <v>8593</v>
      </c>
      <c r="M4411" s="21">
        <v>1230.51</v>
      </c>
      <c r="N4411" s="21">
        <v>1230.51</v>
      </c>
      <c r="O4411" s="21">
        <v>0</v>
      </c>
      <c r="P4411" s="21">
        <v>1230.51</v>
      </c>
      <c r="Q4411" s="25" t="s">
        <v>8594</v>
      </c>
      <c r="R4411" s="1" t="str">
        <f t="shared" si="84"/>
        <v>ST10260</v>
      </c>
      <c r="S4411" t="str">
        <f>VLOOKUP(R4411,Data!$C$2:$D$261,2,0)</f>
        <v>Support Office</v>
      </c>
      <c r="T4411">
        <f>COUNTIF('Feb 2022'!A:A,D4411)+COUNTIF('Mar 2022'!A:A,D4411)+COUNTIF('Apr 2022'!A:A,D4411)+COUNTIF('May 2022'!A:A,D4411)+COUNTIF('June 2022'!A:A,D4411)+COUNTIF('July 2022'!A:A,D4411)+COUNTIF('Aug 2022'!A:A,D4411)+COUNTIF('Sep 2022'!A:A,D4411)+COUNTIF('Oct 2022'!A:A,D4411)+COUNTIF('Dec 2022'!A:A,D4411)</f>
        <v>0</v>
      </c>
      <c r="U4411" t="str">
        <f>VLOOKUP(Q4411,'Capital Lookup'!A:B,2,FALSE)</f>
        <v>Yes</v>
      </c>
      <c r="V4411" s="2">
        <f>IFERROR(VLOOKUP(LEFT(F4411,10),'Find Purchase Orders'!B:J,9,FALSE),"")</f>
        <v>44816</v>
      </c>
      <c r="W4411" s="25" t="s">
        <v>7261</v>
      </c>
    </row>
    <row r="4412" spans="1:23" hidden="1">
      <c r="A4412" s="25" t="s">
        <v>7252</v>
      </c>
      <c r="B4412" s="25" t="s">
        <v>13450</v>
      </c>
      <c r="C4412" s="25" t="s">
        <v>7254</v>
      </c>
      <c r="D4412" s="25" t="s">
        <v>6278</v>
      </c>
      <c r="E4412" s="25" t="s">
        <v>7576</v>
      </c>
      <c r="F4412" s="25" t="s">
        <v>17218</v>
      </c>
      <c r="G4412" s="25" t="s">
        <v>6279</v>
      </c>
      <c r="H4412" s="21">
        <v>171760</v>
      </c>
      <c r="I4412" s="25" t="s">
        <v>7296</v>
      </c>
      <c r="J4412" s="25" t="s">
        <v>7288</v>
      </c>
      <c r="K4412" s="25" t="s">
        <v>7640</v>
      </c>
      <c r="L4412" s="25" t="s">
        <v>9819</v>
      </c>
      <c r="M4412" s="21">
        <v>171760</v>
      </c>
      <c r="N4412" s="21">
        <v>3418.25</v>
      </c>
      <c r="O4412" s="21">
        <v>168341.75</v>
      </c>
      <c r="P4412" s="21">
        <v>171760</v>
      </c>
      <c r="Q4412" s="25" t="s">
        <v>17219</v>
      </c>
      <c r="R4412" s="1" t="str">
        <f t="shared" si="84"/>
        <v>ST10040</v>
      </c>
      <c r="S4412" t="str">
        <f>VLOOKUP(R4412,Data!$C$2:$D$261,2,0)</f>
        <v>Lynwood</v>
      </c>
      <c r="T4412">
        <f>COUNTIF('Feb 2022'!A:A,D4412)+COUNTIF('Mar 2022'!A:A,D4412)+COUNTIF('Apr 2022'!A:A,D4412)+COUNTIF('May 2022'!A:A,D4412)+COUNTIF('June 2022'!A:A,D4412)+COUNTIF('July 2022'!A:A,D4412)+COUNTIF('Aug 2022'!A:A,D4412)+COUNTIF('Sep 2022'!A:A,D4412)+COUNTIF('Oct 2022'!A:A,D4412)+COUNTIF('Dec 2022'!A:A,D4412)</f>
        <v>1</v>
      </c>
      <c r="U4412" t="str">
        <f>VLOOKUP(Q4412,'Capital Lookup'!A:B,2,FALSE)</f>
        <v>No</v>
      </c>
      <c r="V4412" s="2">
        <f>IFERROR(VLOOKUP(LEFT(F4412,10),'Find Purchase Orders'!B:J,9,FALSE),"")</f>
        <v>44830</v>
      </c>
      <c r="W4412" s="25" t="s">
        <v>7261</v>
      </c>
    </row>
    <row r="4413" spans="1:23" hidden="1">
      <c r="A4413" s="25" t="s">
        <v>7252</v>
      </c>
      <c r="B4413" s="25" t="s">
        <v>13450</v>
      </c>
      <c r="C4413" s="25" t="s">
        <v>7254</v>
      </c>
      <c r="D4413" s="25" t="s">
        <v>6278</v>
      </c>
      <c r="E4413" s="25" t="s">
        <v>7576</v>
      </c>
      <c r="F4413" s="25" t="s">
        <v>17220</v>
      </c>
      <c r="G4413" s="25" t="s">
        <v>6279</v>
      </c>
      <c r="H4413" s="21">
        <v>163583.32</v>
      </c>
      <c r="I4413" s="25" t="s">
        <v>7287</v>
      </c>
      <c r="J4413" s="25" t="s">
        <v>7288</v>
      </c>
      <c r="K4413" s="25" t="s">
        <v>7640</v>
      </c>
      <c r="L4413" s="25" t="s">
        <v>9819</v>
      </c>
      <c r="M4413" s="21">
        <v>163583.32</v>
      </c>
      <c r="N4413" s="22">
        <v>0</v>
      </c>
      <c r="O4413" s="21">
        <v>163583.32</v>
      </c>
      <c r="P4413" s="21">
        <v>18819.32</v>
      </c>
      <c r="Q4413" s="25" t="s">
        <v>17219</v>
      </c>
      <c r="R4413" s="1" t="str">
        <f t="shared" si="84"/>
        <v>ST10040</v>
      </c>
      <c r="S4413" t="str">
        <f>VLOOKUP(R4413,Data!$C$2:$D$261,2,0)</f>
        <v>Lynwood</v>
      </c>
      <c r="T4413">
        <f>COUNTIF('Feb 2022'!A:A,D4413)+COUNTIF('Mar 2022'!A:A,D4413)+COUNTIF('Apr 2022'!A:A,D4413)+COUNTIF('May 2022'!A:A,D4413)+COUNTIF('June 2022'!A:A,D4413)+COUNTIF('July 2022'!A:A,D4413)+COUNTIF('Aug 2022'!A:A,D4413)+COUNTIF('Sep 2022'!A:A,D4413)+COUNTIF('Oct 2022'!A:A,D4413)+COUNTIF('Dec 2022'!A:A,D4413)</f>
        <v>1</v>
      </c>
      <c r="U4413" t="str">
        <f>VLOOKUP(Q4413,'Capital Lookup'!A:B,2,FALSE)</f>
        <v>No</v>
      </c>
      <c r="V4413" s="2">
        <f>IFERROR(VLOOKUP(LEFT(F4413,10),'Find Purchase Orders'!B:J,9,FALSE),"")</f>
        <v>44830</v>
      </c>
      <c r="W4413" s="25" t="s">
        <v>7261</v>
      </c>
    </row>
    <row r="4414" spans="1:23" hidden="1">
      <c r="A4414" s="25" t="s">
        <v>7261</v>
      </c>
      <c r="B4414" s="25" t="s">
        <v>7643</v>
      </c>
      <c r="C4414" s="25" t="s">
        <v>7282</v>
      </c>
      <c r="D4414" s="25" t="s">
        <v>17221</v>
      </c>
      <c r="E4414" s="25" t="s">
        <v>15107</v>
      </c>
      <c r="H4414" s="21">
        <v>23722.09</v>
      </c>
      <c r="I4414" s="25" t="s">
        <v>7257</v>
      </c>
      <c r="K4414" s="25" t="s">
        <v>8416</v>
      </c>
      <c r="L4414" s="25" t="s">
        <v>7275</v>
      </c>
      <c r="M4414" s="22">
        <v>0</v>
      </c>
      <c r="N4414" s="22">
        <v>0</v>
      </c>
      <c r="O4414" s="21">
        <v>0</v>
      </c>
      <c r="P4414" s="21">
        <v>2729.09</v>
      </c>
      <c r="Q4414" s="25"/>
      <c r="R4414" s="1" t="str">
        <f t="shared" si="84"/>
        <v>ST10020</v>
      </c>
      <c r="S4414" t="str">
        <f>VLOOKUP(R4414,Data!$C$2:$D$261,2,0)</f>
        <v>Kingsway</v>
      </c>
      <c r="T4414">
        <f>COUNTIF('Feb 2022'!A:A,D4414)+COUNTIF('Mar 2022'!A:A,D4414)+COUNTIF('Apr 2022'!A:A,D4414)+COUNTIF('May 2022'!A:A,D4414)+COUNTIF('June 2022'!A:A,D4414)+COUNTIF('July 2022'!A:A,D4414)+COUNTIF('Aug 2022'!A:A,D4414)+COUNTIF('Sep 2022'!A:A,D4414)+COUNTIF('Oct 2022'!A:A,D4414)+COUNTIF('Dec 2022'!A:A,D4414)</f>
        <v>0</v>
      </c>
      <c r="U4414" t="e">
        <f>VLOOKUP(Q4414,'Capital Lookup'!A:B,2,FALSE)</f>
        <v>#N/A</v>
      </c>
      <c r="V4414" s="2" t="str">
        <f>IFERROR(VLOOKUP(LEFT(F4414,10),'Find Purchase Orders'!B:J,9,FALSE),"")</f>
        <v/>
      </c>
      <c r="W4414" s="25" t="s">
        <v>7261</v>
      </c>
    </row>
    <row r="4415" spans="1:23" hidden="1">
      <c r="A4415" s="25" t="s">
        <v>7261</v>
      </c>
      <c r="B4415" s="25" t="s">
        <v>7662</v>
      </c>
      <c r="C4415" s="25" t="s">
        <v>7264</v>
      </c>
      <c r="D4415" s="25" t="s">
        <v>6280</v>
      </c>
      <c r="E4415" s="25" t="s">
        <v>8423</v>
      </c>
      <c r="F4415" s="25" t="s">
        <v>17222</v>
      </c>
      <c r="G4415" s="25" t="s">
        <v>6281</v>
      </c>
      <c r="H4415" s="21">
        <v>724.5</v>
      </c>
      <c r="I4415" s="25" t="s">
        <v>7296</v>
      </c>
      <c r="J4415" s="25" t="s">
        <v>7288</v>
      </c>
      <c r="K4415" s="25" t="s">
        <v>7289</v>
      </c>
      <c r="L4415" s="25" t="s">
        <v>7259</v>
      </c>
      <c r="M4415" s="21">
        <v>724.5</v>
      </c>
      <c r="N4415" s="21">
        <v>724.5</v>
      </c>
      <c r="O4415" s="21">
        <v>0</v>
      </c>
      <c r="P4415" s="21">
        <v>724.5</v>
      </c>
      <c r="Q4415" s="25" t="s">
        <v>8426</v>
      </c>
      <c r="R4415" s="1" t="str">
        <f t="shared" si="84"/>
        <v>ST10055</v>
      </c>
      <c r="S4415" t="str">
        <f>VLOOKUP(R4415,Data!$C$2:$D$261,2,0)</f>
        <v>Hollyburn House</v>
      </c>
      <c r="T4415">
        <f>COUNTIF('Feb 2022'!A:A,D4415)+COUNTIF('Mar 2022'!A:A,D4415)+COUNTIF('Apr 2022'!A:A,D4415)+COUNTIF('May 2022'!A:A,D4415)+COUNTIF('June 2022'!A:A,D4415)+COUNTIF('July 2022'!A:A,D4415)+COUNTIF('Aug 2022'!A:A,D4415)+COUNTIF('Sep 2022'!A:A,D4415)+COUNTIF('Oct 2022'!A:A,D4415)+COUNTIF('Dec 2022'!A:A,D4415)</f>
        <v>1</v>
      </c>
      <c r="U4415" t="str">
        <f>VLOOKUP(Q4415,'Capital Lookup'!A:B,2,FALSE)</f>
        <v>No</v>
      </c>
      <c r="V4415" s="2">
        <f>IFERROR(VLOOKUP(LEFT(F4415,10),'Find Purchase Orders'!B:J,9,FALSE),"")</f>
        <v>44824</v>
      </c>
      <c r="W4415" s="25" t="s">
        <v>7261</v>
      </c>
    </row>
    <row r="4416" spans="1:23" hidden="1">
      <c r="A4416" s="25" t="s">
        <v>7269</v>
      </c>
      <c r="B4416" s="25" t="s">
        <v>7709</v>
      </c>
      <c r="C4416" s="25"/>
      <c r="D4416" s="25" t="s">
        <v>6252</v>
      </c>
      <c r="E4416" s="25" t="s">
        <v>7500</v>
      </c>
      <c r="F4416" s="25" t="s">
        <v>17223</v>
      </c>
      <c r="G4416" s="25" t="s">
        <v>6253</v>
      </c>
      <c r="H4416" s="21">
        <v>7684</v>
      </c>
      <c r="I4416" s="25" t="s">
        <v>7296</v>
      </c>
      <c r="J4416" s="25" t="s">
        <v>7288</v>
      </c>
      <c r="K4416" s="25" t="s">
        <v>9766</v>
      </c>
      <c r="L4416" s="25" t="s">
        <v>9767</v>
      </c>
      <c r="M4416" s="21">
        <v>7684</v>
      </c>
      <c r="N4416" s="21">
        <v>7684</v>
      </c>
      <c r="O4416" s="21">
        <v>0</v>
      </c>
      <c r="P4416" s="21">
        <v>7684</v>
      </c>
      <c r="Q4416" s="25" t="s">
        <v>17224</v>
      </c>
      <c r="R4416" s="1" t="str">
        <f t="shared" si="84"/>
        <v>ST10335</v>
      </c>
      <c r="S4416" t="str">
        <f>VLOOKUP(R4416,Data!$C$2:$D$261,2,0)</f>
        <v>Stoneridge Manor</v>
      </c>
      <c r="T4416">
        <f>COUNTIF('Feb 2022'!A:A,D4416)+COUNTIF('Mar 2022'!A:A,D4416)+COUNTIF('Apr 2022'!A:A,D4416)+COUNTIF('May 2022'!A:A,D4416)+COUNTIF('June 2022'!A:A,D4416)+COUNTIF('July 2022'!A:A,D4416)+COUNTIF('Aug 2022'!A:A,D4416)+COUNTIF('Sep 2022'!A:A,D4416)+COUNTIF('Oct 2022'!A:A,D4416)+COUNTIF('Dec 2022'!A:A,D4416)</f>
        <v>1</v>
      </c>
      <c r="U4416" t="str">
        <f>VLOOKUP(Q4416,'Capital Lookup'!A:B,2,FALSE)</f>
        <v>No</v>
      </c>
      <c r="V4416" s="2">
        <f>IFERROR(VLOOKUP(LEFT(F4416,10),'Find Purchase Orders'!B:J,9,FALSE),"")</f>
        <v>44820</v>
      </c>
      <c r="W4416" s="25" t="s">
        <v>7261</v>
      </c>
    </row>
    <row r="4417" spans="1:23" hidden="1">
      <c r="A4417" s="25" t="s">
        <v>7261</v>
      </c>
      <c r="B4417" s="25" t="s">
        <v>8259</v>
      </c>
      <c r="C4417" s="25" t="s">
        <v>8260</v>
      </c>
      <c r="D4417" s="25" t="s">
        <v>17225</v>
      </c>
      <c r="E4417" s="25" t="s">
        <v>17226</v>
      </c>
      <c r="F4417" s="25" t="s">
        <v>17227</v>
      </c>
      <c r="G4417" s="25" t="s">
        <v>17228</v>
      </c>
      <c r="H4417" s="21">
        <v>18933.38</v>
      </c>
      <c r="I4417" s="25" t="s">
        <v>7339</v>
      </c>
      <c r="J4417" s="25" t="s">
        <v>7288</v>
      </c>
      <c r="K4417" s="25" t="s">
        <v>8175</v>
      </c>
      <c r="L4417" s="25" t="s">
        <v>10332</v>
      </c>
      <c r="M4417" s="21">
        <v>18933.38</v>
      </c>
      <c r="N4417" s="21">
        <v>9466.7000000000007</v>
      </c>
      <c r="O4417" s="21">
        <v>9466.68</v>
      </c>
      <c r="P4417" s="21">
        <v>10368.290000000001</v>
      </c>
      <c r="Q4417" s="25" t="s">
        <v>10333</v>
      </c>
      <c r="R4417" s="1" t="str">
        <f t="shared" si="84"/>
        <v>ST10260</v>
      </c>
      <c r="S4417" t="str">
        <f>VLOOKUP(R4417,Data!$C$2:$D$261,2,0)</f>
        <v>Support Office</v>
      </c>
      <c r="T4417">
        <f>COUNTIF('Feb 2022'!A:A,D4417)+COUNTIF('Mar 2022'!A:A,D4417)+COUNTIF('Apr 2022'!A:A,D4417)+COUNTIF('May 2022'!A:A,D4417)+COUNTIF('June 2022'!A:A,D4417)+COUNTIF('July 2022'!A:A,D4417)+COUNTIF('Aug 2022'!A:A,D4417)+COUNTIF('Sep 2022'!A:A,D4417)+COUNTIF('Oct 2022'!A:A,D4417)+COUNTIF('Dec 2022'!A:A,D4417)</f>
        <v>0</v>
      </c>
      <c r="U4417" t="str">
        <f>VLOOKUP(Q4417,'Capital Lookup'!A:B,2,FALSE)</f>
        <v>Yes</v>
      </c>
      <c r="V4417" s="2">
        <f>IFERROR(VLOOKUP(LEFT(F4417,10),'Find Purchase Orders'!B:J,9,FALSE),"")</f>
        <v>44816</v>
      </c>
      <c r="W4417" s="25" t="s">
        <v>7261</v>
      </c>
    </row>
    <row r="4418" spans="1:23" hidden="1">
      <c r="A4418" s="25" t="s">
        <v>7261</v>
      </c>
      <c r="B4418" s="25" t="s">
        <v>9026</v>
      </c>
      <c r="C4418" s="25" t="s">
        <v>7264</v>
      </c>
      <c r="D4418" s="25" t="s">
        <v>17229</v>
      </c>
      <c r="E4418" s="25" t="s">
        <v>10329</v>
      </c>
      <c r="F4418" s="25" t="s">
        <v>17230</v>
      </c>
      <c r="G4418" s="25" t="s">
        <v>17231</v>
      </c>
      <c r="H4418" s="21">
        <v>22402.67</v>
      </c>
      <c r="I4418" s="25" t="s">
        <v>7339</v>
      </c>
      <c r="J4418" s="25" t="s">
        <v>7288</v>
      </c>
      <c r="K4418" s="25" t="s">
        <v>8175</v>
      </c>
      <c r="L4418" s="25" t="s">
        <v>10332</v>
      </c>
      <c r="M4418" s="21">
        <v>22402.67</v>
      </c>
      <c r="N4418" s="21">
        <v>11201.34</v>
      </c>
      <c r="O4418" s="21">
        <v>11201.33</v>
      </c>
      <c r="P4418" s="21">
        <v>12268.13</v>
      </c>
      <c r="Q4418" s="25" t="s">
        <v>10333</v>
      </c>
      <c r="R4418" s="1" t="str">
        <f t="shared" si="84"/>
        <v>ST10073</v>
      </c>
      <c r="S4418" t="str">
        <f>VLOOKUP(R4418,Data!$C$2:$D$261,2,0)</f>
        <v>The Churchill</v>
      </c>
      <c r="T4418">
        <f>COUNTIF('Feb 2022'!A:A,D4418)+COUNTIF('Mar 2022'!A:A,D4418)+COUNTIF('Apr 2022'!A:A,D4418)+COUNTIF('May 2022'!A:A,D4418)+COUNTIF('June 2022'!A:A,D4418)+COUNTIF('July 2022'!A:A,D4418)+COUNTIF('Aug 2022'!A:A,D4418)+COUNTIF('Sep 2022'!A:A,D4418)+COUNTIF('Oct 2022'!A:A,D4418)+COUNTIF('Dec 2022'!A:A,D4418)</f>
        <v>0</v>
      </c>
      <c r="U4418" t="str">
        <f>VLOOKUP(Q4418,'Capital Lookup'!A:B,2,FALSE)</f>
        <v>Yes</v>
      </c>
      <c r="V4418" s="2">
        <f>IFERROR(VLOOKUP(LEFT(F4418,10),'Find Purchase Orders'!B:J,9,FALSE),"")</f>
        <v>44816</v>
      </c>
      <c r="W4418" s="25" t="s">
        <v>7261</v>
      </c>
    </row>
    <row r="4419" spans="1:23" hidden="1">
      <c r="A4419" s="25" t="s">
        <v>7252</v>
      </c>
      <c r="B4419" s="25" t="s">
        <v>7524</v>
      </c>
      <c r="C4419" s="25" t="s">
        <v>7254</v>
      </c>
      <c r="D4419" s="25" t="s">
        <v>5982</v>
      </c>
      <c r="E4419" s="25" t="s">
        <v>7526</v>
      </c>
      <c r="F4419" s="25" t="s">
        <v>17232</v>
      </c>
      <c r="G4419" s="25" t="s">
        <v>5983</v>
      </c>
      <c r="H4419" s="21">
        <v>2825</v>
      </c>
      <c r="I4419" s="25" t="s">
        <v>7296</v>
      </c>
      <c r="J4419" s="25" t="s">
        <v>7288</v>
      </c>
      <c r="K4419" s="25" t="s">
        <v>7289</v>
      </c>
      <c r="L4419" s="25" t="s">
        <v>7259</v>
      </c>
      <c r="M4419" s="21">
        <v>2825</v>
      </c>
      <c r="N4419" s="21">
        <v>2825</v>
      </c>
      <c r="O4419" s="21">
        <v>0</v>
      </c>
      <c r="P4419" s="21">
        <v>2825</v>
      </c>
      <c r="Q4419" s="25" t="s">
        <v>7529</v>
      </c>
      <c r="R4419" s="1" t="str">
        <f t="shared" si="84"/>
        <v>ST10041</v>
      </c>
      <c r="S4419" t="str">
        <f>VLOOKUP(R4419,Data!$C$2:$D$261,2,0)</f>
        <v>Prince of Wales</v>
      </c>
      <c r="T4419">
        <f>COUNTIF('Feb 2022'!A:A,D4419)+COUNTIF('Mar 2022'!A:A,D4419)+COUNTIF('Apr 2022'!A:A,D4419)+COUNTIF('May 2022'!A:A,D4419)+COUNTIF('June 2022'!A:A,D4419)+COUNTIF('July 2022'!A:A,D4419)+COUNTIF('Aug 2022'!A:A,D4419)+COUNTIF('Sep 2022'!A:A,D4419)+COUNTIF('Oct 2022'!A:A,D4419)+COUNTIF('Dec 2022'!A:A,D4419)</f>
        <v>1</v>
      </c>
      <c r="U4419" t="str">
        <f>VLOOKUP(Q4419,'Capital Lookup'!A:B,2,FALSE)</f>
        <v>No</v>
      </c>
      <c r="V4419" s="2">
        <f>IFERROR(VLOOKUP(LEFT(F4419,10),'Find Purchase Orders'!B:J,9,FALSE),"")</f>
        <v>44816</v>
      </c>
      <c r="W4419" s="25" t="s">
        <v>7261</v>
      </c>
    </row>
    <row r="4420" spans="1:23" hidden="1">
      <c r="A4420" s="25" t="s">
        <v>7269</v>
      </c>
      <c r="B4420" s="25" t="s">
        <v>8259</v>
      </c>
      <c r="C4420" s="25" t="s">
        <v>8260</v>
      </c>
      <c r="D4420" s="25" t="s">
        <v>6289</v>
      </c>
      <c r="E4420" s="25" t="s">
        <v>7273</v>
      </c>
      <c r="F4420" s="25" t="s">
        <v>17233</v>
      </c>
      <c r="G4420" s="25" t="s">
        <v>6290</v>
      </c>
      <c r="H4420" s="21">
        <v>20815.2</v>
      </c>
      <c r="I4420" s="25" t="s">
        <v>7287</v>
      </c>
      <c r="J4420" s="25" t="s">
        <v>7288</v>
      </c>
      <c r="K4420" s="25" t="s">
        <v>8175</v>
      </c>
      <c r="L4420" s="25" t="s">
        <v>8787</v>
      </c>
      <c r="M4420" s="21">
        <v>20815.2</v>
      </c>
      <c r="N4420" s="22">
        <v>0</v>
      </c>
      <c r="O4420" s="21">
        <v>20815.2</v>
      </c>
      <c r="P4420" s="21">
        <v>0</v>
      </c>
      <c r="Q4420" s="25" t="s">
        <v>15370</v>
      </c>
      <c r="R4420" s="1" t="str">
        <f t="shared" si="84"/>
        <v>ST10260</v>
      </c>
      <c r="S4420" t="str">
        <f>VLOOKUP(R4420,Data!$C$2:$D$261,2,0)</f>
        <v>Support Office</v>
      </c>
      <c r="T4420">
        <f>COUNTIF('Feb 2022'!A:A,D4420)+COUNTIF('Mar 2022'!A:A,D4420)+COUNTIF('Apr 2022'!A:A,D4420)+COUNTIF('May 2022'!A:A,D4420)+COUNTIF('June 2022'!A:A,D4420)+COUNTIF('July 2022'!A:A,D4420)+COUNTIF('Aug 2022'!A:A,D4420)+COUNTIF('Sep 2022'!A:A,D4420)+COUNTIF('Oct 2022'!A:A,D4420)+COUNTIF('Dec 2022'!A:A,D4420)</f>
        <v>1</v>
      </c>
      <c r="U4420" t="str">
        <f>VLOOKUP(Q4420,'Capital Lookup'!A:B,2,FALSE)</f>
        <v>No</v>
      </c>
      <c r="V4420" s="2">
        <f>IFERROR(VLOOKUP(LEFT(F4420,10),'Find Purchase Orders'!B:J,9,FALSE),"")</f>
        <v>44819</v>
      </c>
      <c r="W4420" s="25" t="s">
        <v>7261</v>
      </c>
    </row>
    <row r="4421" spans="1:23" hidden="1">
      <c r="A4421" s="25" t="s">
        <v>7252</v>
      </c>
      <c r="B4421" s="25" t="s">
        <v>8648</v>
      </c>
      <c r="C4421" s="25" t="s">
        <v>7254</v>
      </c>
      <c r="D4421" s="25" t="s">
        <v>5984</v>
      </c>
      <c r="E4421" s="25" t="s">
        <v>8649</v>
      </c>
      <c r="F4421" s="25" t="s">
        <v>17234</v>
      </c>
      <c r="G4421" s="25" t="s">
        <v>5985</v>
      </c>
      <c r="H4421" s="21">
        <v>565</v>
      </c>
      <c r="I4421" s="25" t="s">
        <v>7296</v>
      </c>
      <c r="J4421" s="25" t="s">
        <v>7288</v>
      </c>
      <c r="K4421" s="25" t="s">
        <v>7258</v>
      </c>
      <c r="L4421" s="25" t="s">
        <v>7259</v>
      </c>
      <c r="M4421" s="21">
        <v>565</v>
      </c>
      <c r="N4421" s="21">
        <v>565</v>
      </c>
      <c r="O4421" s="21">
        <v>0</v>
      </c>
      <c r="P4421" s="21">
        <v>565</v>
      </c>
      <c r="Q4421" s="25" t="s">
        <v>8652</v>
      </c>
      <c r="R4421" s="1" t="str">
        <f t="shared" si="84"/>
        <v>ST10053</v>
      </c>
      <c r="S4421" t="str">
        <f>VLOOKUP(R4421,Data!$C$2:$D$261,2,0)</f>
        <v>Windsor Park</v>
      </c>
      <c r="T4421">
        <f>COUNTIF('Feb 2022'!A:A,D4421)+COUNTIF('Mar 2022'!A:A,D4421)+COUNTIF('Apr 2022'!A:A,D4421)+COUNTIF('May 2022'!A:A,D4421)+COUNTIF('June 2022'!A:A,D4421)+COUNTIF('July 2022'!A:A,D4421)+COUNTIF('Aug 2022'!A:A,D4421)+COUNTIF('Sep 2022'!A:A,D4421)+COUNTIF('Oct 2022'!A:A,D4421)+COUNTIF('Dec 2022'!A:A,D4421)</f>
        <v>1</v>
      </c>
      <c r="U4421" t="str">
        <f>VLOOKUP(Q4421,'Capital Lookup'!A:B,2,FALSE)</f>
        <v>No</v>
      </c>
      <c r="V4421" s="2">
        <f>IFERROR(VLOOKUP(LEFT(F4421,10),'Find Purchase Orders'!B:J,9,FALSE),"")</f>
        <v>44816</v>
      </c>
      <c r="W4421" s="25" t="s">
        <v>7261</v>
      </c>
    </row>
    <row r="4422" spans="1:23" hidden="1">
      <c r="A4422" s="25" t="s">
        <v>7252</v>
      </c>
      <c r="B4422" s="25" t="s">
        <v>8648</v>
      </c>
      <c r="C4422" s="25" t="s">
        <v>7254</v>
      </c>
      <c r="D4422" s="25" t="s">
        <v>5984</v>
      </c>
      <c r="E4422" s="25" t="s">
        <v>8649</v>
      </c>
      <c r="F4422" s="25" t="s">
        <v>17235</v>
      </c>
      <c r="G4422" s="25" t="s">
        <v>17236</v>
      </c>
      <c r="H4422" s="21">
        <v>259.89999999999998</v>
      </c>
      <c r="I4422" s="25" t="s">
        <v>7296</v>
      </c>
      <c r="J4422" s="25" t="s">
        <v>7288</v>
      </c>
      <c r="K4422" s="25" t="s">
        <v>7258</v>
      </c>
      <c r="L4422" s="25" t="s">
        <v>7259</v>
      </c>
      <c r="M4422" s="21">
        <v>259.89999999999998</v>
      </c>
      <c r="N4422" s="21">
        <v>259.89999999999998</v>
      </c>
      <c r="O4422" s="21">
        <v>0</v>
      </c>
      <c r="P4422" s="21">
        <v>259.89999999999998</v>
      </c>
      <c r="Q4422" s="25" t="s">
        <v>8652</v>
      </c>
      <c r="R4422" s="1" t="str">
        <f t="shared" si="84"/>
        <v>ST10053</v>
      </c>
      <c r="S4422" t="str">
        <f>VLOOKUP(R4422,Data!$C$2:$D$261,2,0)</f>
        <v>Windsor Park</v>
      </c>
      <c r="T4422">
        <f>COUNTIF('Feb 2022'!A:A,D4422)+COUNTIF('Mar 2022'!A:A,D4422)+COUNTIF('Apr 2022'!A:A,D4422)+COUNTIF('May 2022'!A:A,D4422)+COUNTIF('June 2022'!A:A,D4422)+COUNTIF('July 2022'!A:A,D4422)+COUNTIF('Aug 2022'!A:A,D4422)+COUNTIF('Sep 2022'!A:A,D4422)+COUNTIF('Oct 2022'!A:A,D4422)+COUNTIF('Dec 2022'!A:A,D4422)</f>
        <v>1</v>
      </c>
      <c r="U4422" t="str">
        <f>VLOOKUP(Q4422,'Capital Lookup'!A:B,2,FALSE)</f>
        <v>No</v>
      </c>
      <c r="V4422" s="2">
        <f>IFERROR(VLOOKUP(LEFT(F4422,10),'Find Purchase Orders'!B:J,9,FALSE),"")</f>
        <v>44816</v>
      </c>
      <c r="W4422" s="25" t="s">
        <v>7261</v>
      </c>
    </row>
    <row r="4423" spans="1:23" hidden="1">
      <c r="A4423" s="25" t="s">
        <v>7252</v>
      </c>
      <c r="B4423" s="25" t="s">
        <v>8648</v>
      </c>
      <c r="C4423" s="25" t="s">
        <v>7254</v>
      </c>
      <c r="D4423" s="25" t="s">
        <v>5984</v>
      </c>
      <c r="E4423" s="25" t="s">
        <v>8649</v>
      </c>
      <c r="F4423" s="25" t="s">
        <v>17237</v>
      </c>
      <c r="G4423" s="25" t="s">
        <v>17238</v>
      </c>
      <c r="H4423" s="21">
        <v>2870.2</v>
      </c>
      <c r="I4423" s="25" t="s">
        <v>7296</v>
      </c>
      <c r="J4423" s="25" t="s">
        <v>7288</v>
      </c>
      <c r="K4423" s="25" t="s">
        <v>7289</v>
      </c>
      <c r="L4423" s="25" t="s">
        <v>7259</v>
      </c>
      <c r="M4423" s="21">
        <v>2870.2</v>
      </c>
      <c r="N4423" s="21">
        <v>2870.2</v>
      </c>
      <c r="O4423" s="21">
        <v>0</v>
      </c>
      <c r="P4423" s="21">
        <v>2870.2</v>
      </c>
      <c r="Q4423" s="25" t="s">
        <v>8652</v>
      </c>
      <c r="R4423" s="1" t="str">
        <f t="shared" si="84"/>
        <v>ST10053</v>
      </c>
      <c r="S4423" t="str">
        <f>VLOOKUP(R4423,Data!$C$2:$D$261,2,0)</f>
        <v>Windsor Park</v>
      </c>
      <c r="T4423">
        <f>COUNTIF('Feb 2022'!A:A,D4423)+COUNTIF('Mar 2022'!A:A,D4423)+COUNTIF('Apr 2022'!A:A,D4423)+COUNTIF('May 2022'!A:A,D4423)+COUNTIF('June 2022'!A:A,D4423)+COUNTIF('July 2022'!A:A,D4423)+COUNTIF('Aug 2022'!A:A,D4423)+COUNTIF('Sep 2022'!A:A,D4423)+COUNTIF('Oct 2022'!A:A,D4423)+COUNTIF('Dec 2022'!A:A,D4423)</f>
        <v>1</v>
      </c>
      <c r="U4423" t="str">
        <f>VLOOKUP(Q4423,'Capital Lookup'!A:B,2,FALSE)</f>
        <v>No</v>
      </c>
      <c r="V4423" s="2">
        <f>IFERROR(VLOOKUP(LEFT(F4423,10),'Find Purchase Orders'!B:J,9,FALSE),"")</f>
        <v>44816</v>
      </c>
      <c r="W4423" s="25" t="s">
        <v>7261</v>
      </c>
    </row>
    <row r="4424" spans="1:23" hidden="1">
      <c r="A4424" s="25" t="s">
        <v>7252</v>
      </c>
      <c r="B4424" s="25" t="s">
        <v>8648</v>
      </c>
      <c r="C4424" s="25" t="s">
        <v>7254</v>
      </c>
      <c r="D4424" s="25" t="s">
        <v>5986</v>
      </c>
      <c r="E4424" s="25" t="s">
        <v>8649</v>
      </c>
      <c r="F4424" s="25" t="s">
        <v>17239</v>
      </c>
      <c r="G4424" s="25" t="s">
        <v>5987</v>
      </c>
      <c r="H4424" s="21">
        <v>565</v>
      </c>
      <c r="I4424" s="25" t="s">
        <v>7296</v>
      </c>
      <c r="J4424" s="25" t="s">
        <v>7288</v>
      </c>
      <c r="K4424" s="25" t="s">
        <v>7258</v>
      </c>
      <c r="L4424" s="25" t="s">
        <v>7259</v>
      </c>
      <c r="M4424" s="21">
        <v>565</v>
      </c>
      <c r="N4424" s="21">
        <v>565</v>
      </c>
      <c r="O4424" s="21">
        <v>0</v>
      </c>
      <c r="P4424" s="21">
        <v>565</v>
      </c>
      <c r="Q4424" s="25" t="s">
        <v>8652</v>
      </c>
      <c r="R4424" s="1" t="str">
        <f t="shared" si="84"/>
        <v>ST10053</v>
      </c>
      <c r="S4424" t="str">
        <f>VLOOKUP(R4424,Data!$C$2:$D$261,2,0)</f>
        <v>Windsor Park</v>
      </c>
      <c r="T4424">
        <f>COUNTIF('Feb 2022'!A:A,D4424)+COUNTIF('Mar 2022'!A:A,D4424)+COUNTIF('Apr 2022'!A:A,D4424)+COUNTIF('May 2022'!A:A,D4424)+COUNTIF('June 2022'!A:A,D4424)+COUNTIF('July 2022'!A:A,D4424)+COUNTIF('Aug 2022'!A:A,D4424)+COUNTIF('Sep 2022'!A:A,D4424)+COUNTIF('Oct 2022'!A:A,D4424)+COUNTIF('Dec 2022'!A:A,D4424)</f>
        <v>1</v>
      </c>
      <c r="U4424" t="str">
        <f>VLOOKUP(Q4424,'Capital Lookup'!A:B,2,FALSE)</f>
        <v>No</v>
      </c>
      <c r="V4424" s="2">
        <f>IFERROR(VLOOKUP(LEFT(F4424,10),'Find Purchase Orders'!B:J,9,FALSE),"")</f>
        <v>44816</v>
      </c>
      <c r="W4424" s="25" t="s">
        <v>7261</v>
      </c>
    </row>
    <row r="4425" spans="1:23" hidden="1">
      <c r="A4425" s="25" t="s">
        <v>7252</v>
      </c>
      <c r="B4425" s="25" t="s">
        <v>8648</v>
      </c>
      <c r="C4425" s="25" t="s">
        <v>7254</v>
      </c>
      <c r="D4425" s="25" t="s">
        <v>5986</v>
      </c>
      <c r="E4425" s="25" t="s">
        <v>8649</v>
      </c>
      <c r="F4425" s="25" t="s">
        <v>17240</v>
      </c>
      <c r="G4425" s="25" t="s">
        <v>17241</v>
      </c>
      <c r="H4425" s="21">
        <v>259.89999999999998</v>
      </c>
      <c r="I4425" s="25" t="s">
        <v>7296</v>
      </c>
      <c r="J4425" s="25" t="s">
        <v>7288</v>
      </c>
      <c r="K4425" s="25" t="s">
        <v>7258</v>
      </c>
      <c r="L4425" s="25" t="s">
        <v>7259</v>
      </c>
      <c r="M4425" s="21">
        <v>259.89999999999998</v>
      </c>
      <c r="N4425" s="21">
        <v>259.89999999999998</v>
      </c>
      <c r="O4425" s="21">
        <v>0</v>
      </c>
      <c r="P4425" s="21">
        <v>259.89999999999998</v>
      </c>
      <c r="Q4425" s="25" t="s">
        <v>8652</v>
      </c>
      <c r="R4425" s="1" t="str">
        <f t="shared" si="84"/>
        <v>ST10053</v>
      </c>
      <c r="S4425" t="str">
        <f>VLOOKUP(R4425,Data!$C$2:$D$261,2,0)</f>
        <v>Windsor Park</v>
      </c>
      <c r="T4425">
        <f>COUNTIF('Feb 2022'!A:A,D4425)+COUNTIF('Mar 2022'!A:A,D4425)+COUNTIF('Apr 2022'!A:A,D4425)+COUNTIF('May 2022'!A:A,D4425)+COUNTIF('June 2022'!A:A,D4425)+COUNTIF('July 2022'!A:A,D4425)+COUNTIF('Aug 2022'!A:A,D4425)+COUNTIF('Sep 2022'!A:A,D4425)+COUNTIF('Oct 2022'!A:A,D4425)+COUNTIF('Dec 2022'!A:A,D4425)</f>
        <v>1</v>
      </c>
      <c r="U4425" t="str">
        <f>VLOOKUP(Q4425,'Capital Lookup'!A:B,2,FALSE)</f>
        <v>No</v>
      </c>
      <c r="V4425" s="2">
        <f>IFERROR(VLOOKUP(LEFT(F4425,10),'Find Purchase Orders'!B:J,9,FALSE),"")</f>
        <v>44816</v>
      </c>
      <c r="W4425" s="25" t="s">
        <v>7261</v>
      </c>
    </row>
    <row r="4426" spans="1:23" hidden="1">
      <c r="A4426" s="25" t="s">
        <v>7252</v>
      </c>
      <c r="B4426" s="25" t="s">
        <v>8648</v>
      </c>
      <c r="C4426" s="25" t="s">
        <v>7254</v>
      </c>
      <c r="D4426" s="25" t="s">
        <v>5986</v>
      </c>
      <c r="E4426" s="25" t="s">
        <v>8649</v>
      </c>
      <c r="F4426" s="25" t="s">
        <v>17242</v>
      </c>
      <c r="G4426" s="25" t="s">
        <v>17243</v>
      </c>
      <c r="H4426" s="21">
        <v>2350.4</v>
      </c>
      <c r="I4426" s="25" t="s">
        <v>7296</v>
      </c>
      <c r="J4426" s="25" t="s">
        <v>7288</v>
      </c>
      <c r="K4426" s="25" t="s">
        <v>7289</v>
      </c>
      <c r="L4426" s="25" t="s">
        <v>7259</v>
      </c>
      <c r="M4426" s="21">
        <v>2350.4</v>
      </c>
      <c r="N4426" s="21">
        <v>2350.4</v>
      </c>
      <c r="O4426" s="21">
        <v>0</v>
      </c>
      <c r="P4426" s="21">
        <v>2350.4</v>
      </c>
      <c r="Q4426" s="25" t="s">
        <v>8652</v>
      </c>
      <c r="R4426" s="1" t="str">
        <f t="shared" si="84"/>
        <v>ST10053</v>
      </c>
      <c r="S4426" t="str">
        <f>VLOOKUP(R4426,Data!$C$2:$D$261,2,0)</f>
        <v>Windsor Park</v>
      </c>
      <c r="T4426">
        <f>COUNTIF('Feb 2022'!A:A,D4426)+COUNTIF('Mar 2022'!A:A,D4426)+COUNTIF('Apr 2022'!A:A,D4426)+COUNTIF('May 2022'!A:A,D4426)+COUNTIF('June 2022'!A:A,D4426)+COUNTIF('July 2022'!A:A,D4426)+COUNTIF('Aug 2022'!A:A,D4426)+COUNTIF('Sep 2022'!A:A,D4426)+COUNTIF('Oct 2022'!A:A,D4426)+COUNTIF('Dec 2022'!A:A,D4426)</f>
        <v>1</v>
      </c>
      <c r="U4426" t="str">
        <f>VLOOKUP(Q4426,'Capital Lookup'!A:B,2,FALSE)</f>
        <v>No</v>
      </c>
      <c r="V4426" s="2">
        <f>IFERROR(VLOOKUP(LEFT(F4426,10),'Find Purchase Orders'!B:J,9,FALSE),"")</f>
        <v>44816</v>
      </c>
      <c r="W4426" s="25" t="s">
        <v>7261</v>
      </c>
    </row>
    <row r="4427" spans="1:23" hidden="1">
      <c r="A4427" s="25" t="s">
        <v>7269</v>
      </c>
      <c r="B4427" s="25" t="s">
        <v>7818</v>
      </c>
      <c r="C4427" s="25" t="s">
        <v>7271</v>
      </c>
      <c r="D4427" s="25" t="s">
        <v>6190</v>
      </c>
      <c r="E4427" s="25" t="s">
        <v>14048</v>
      </c>
      <c r="F4427" s="25" t="s">
        <v>17244</v>
      </c>
      <c r="G4427" s="25" t="s">
        <v>6191</v>
      </c>
      <c r="H4427" s="21">
        <v>4407</v>
      </c>
      <c r="I4427" s="25" t="s">
        <v>7296</v>
      </c>
      <c r="J4427" s="25" t="s">
        <v>7288</v>
      </c>
      <c r="K4427" s="25" t="s">
        <v>8538</v>
      </c>
      <c r="L4427" s="25" t="s">
        <v>7259</v>
      </c>
      <c r="M4427" s="21">
        <v>4407</v>
      </c>
      <c r="N4427" s="22">
        <v>0</v>
      </c>
      <c r="O4427" s="21">
        <v>4407</v>
      </c>
      <c r="P4427" s="21">
        <v>4407</v>
      </c>
      <c r="Q4427" s="25" t="s">
        <v>17245</v>
      </c>
      <c r="R4427" s="1" t="str">
        <f t="shared" si="84"/>
        <v>ST10180</v>
      </c>
      <c r="S4427" t="str">
        <f>VLOOKUP(R4427,Data!$C$2:$D$261,2,0)</f>
        <v>Pinecrest Manor</v>
      </c>
      <c r="T4427">
        <f>COUNTIF('Feb 2022'!A:A,D4427)+COUNTIF('Mar 2022'!A:A,D4427)+COUNTIF('Apr 2022'!A:A,D4427)+COUNTIF('May 2022'!A:A,D4427)+COUNTIF('June 2022'!A:A,D4427)+COUNTIF('July 2022'!A:A,D4427)+COUNTIF('Aug 2022'!A:A,D4427)+COUNTIF('Sep 2022'!A:A,D4427)+COUNTIF('Oct 2022'!A:A,D4427)+COUNTIF('Dec 2022'!A:A,D4427)</f>
        <v>1</v>
      </c>
      <c r="U4427" t="str">
        <f>VLOOKUP(Q4427,'Capital Lookup'!A:B,2,FALSE)</f>
        <v>No</v>
      </c>
      <c r="V4427" s="2">
        <f>IFERROR(VLOOKUP(LEFT(F4427,10),'Find Purchase Orders'!B:J,9,FALSE),"")</f>
        <v>44818</v>
      </c>
      <c r="W4427" s="25" t="s">
        <v>7261</v>
      </c>
    </row>
    <row r="4428" spans="1:23" hidden="1">
      <c r="A4428" s="25" t="s">
        <v>7269</v>
      </c>
      <c r="B4428" s="25" t="s">
        <v>7818</v>
      </c>
      <c r="C4428" s="25" t="s">
        <v>7271</v>
      </c>
      <c r="D4428" s="25" t="s">
        <v>6190</v>
      </c>
      <c r="E4428" s="25" t="s">
        <v>14048</v>
      </c>
      <c r="F4428" s="25" t="s">
        <v>17246</v>
      </c>
      <c r="G4428" s="25" t="s">
        <v>17247</v>
      </c>
      <c r="H4428" s="21">
        <v>7706.6</v>
      </c>
      <c r="I4428" s="25" t="s">
        <v>7296</v>
      </c>
      <c r="J4428" s="25" t="s">
        <v>7288</v>
      </c>
      <c r="K4428" s="25" t="s">
        <v>8538</v>
      </c>
      <c r="L4428" s="25" t="s">
        <v>7259</v>
      </c>
      <c r="M4428" s="21">
        <v>7706.6</v>
      </c>
      <c r="N4428" s="22">
        <v>0</v>
      </c>
      <c r="O4428" s="21">
        <v>7706.6</v>
      </c>
      <c r="P4428" s="21">
        <v>7706.6</v>
      </c>
      <c r="Q4428" s="25" t="s">
        <v>17245</v>
      </c>
      <c r="R4428" s="1" t="str">
        <f t="shared" si="84"/>
        <v>ST10180</v>
      </c>
      <c r="S4428" t="str">
        <f>VLOOKUP(R4428,Data!$C$2:$D$261,2,0)</f>
        <v>Pinecrest Manor</v>
      </c>
      <c r="T4428">
        <f>COUNTIF('Feb 2022'!A:A,D4428)+COUNTIF('Mar 2022'!A:A,D4428)+COUNTIF('Apr 2022'!A:A,D4428)+COUNTIF('May 2022'!A:A,D4428)+COUNTIF('June 2022'!A:A,D4428)+COUNTIF('July 2022'!A:A,D4428)+COUNTIF('Aug 2022'!A:A,D4428)+COUNTIF('Sep 2022'!A:A,D4428)+COUNTIF('Oct 2022'!A:A,D4428)+COUNTIF('Dec 2022'!A:A,D4428)</f>
        <v>1</v>
      </c>
      <c r="U4428" t="str">
        <f>VLOOKUP(Q4428,'Capital Lookup'!A:B,2,FALSE)</f>
        <v>No</v>
      </c>
      <c r="V4428" s="2">
        <f>IFERROR(VLOOKUP(LEFT(F4428,10),'Find Purchase Orders'!B:J,9,FALSE),"")</f>
        <v>44818</v>
      </c>
      <c r="W4428" s="25" t="s">
        <v>7261</v>
      </c>
    </row>
    <row r="4429" spans="1:23" hidden="1">
      <c r="A4429" s="25" t="s">
        <v>7252</v>
      </c>
      <c r="B4429" s="25" t="s">
        <v>8648</v>
      </c>
      <c r="C4429" s="25" t="s">
        <v>7254</v>
      </c>
      <c r="D4429" s="25" t="s">
        <v>5988</v>
      </c>
      <c r="E4429" s="25" t="s">
        <v>8649</v>
      </c>
      <c r="F4429" s="25" t="s">
        <v>17248</v>
      </c>
      <c r="G4429" s="25" t="s">
        <v>5989</v>
      </c>
      <c r="H4429" s="21">
        <v>565</v>
      </c>
      <c r="I4429" s="25" t="s">
        <v>7296</v>
      </c>
      <c r="J4429" s="25" t="s">
        <v>7288</v>
      </c>
      <c r="K4429" s="25" t="s">
        <v>7258</v>
      </c>
      <c r="L4429" s="25" t="s">
        <v>7259</v>
      </c>
      <c r="M4429" s="21">
        <v>565</v>
      </c>
      <c r="N4429" s="21">
        <v>565</v>
      </c>
      <c r="O4429" s="21">
        <v>0</v>
      </c>
      <c r="P4429" s="21">
        <v>565</v>
      </c>
      <c r="Q4429" s="25" t="s">
        <v>8652</v>
      </c>
      <c r="R4429" s="1" t="str">
        <f t="shared" si="84"/>
        <v>ST10053</v>
      </c>
      <c r="S4429" t="str">
        <f>VLOOKUP(R4429,Data!$C$2:$D$261,2,0)</f>
        <v>Windsor Park</v>
      </c>
      <c r="T4429">
        <f>COUNTIF('Feb 2022'!A:A,D4429)+COUNTIF('Mar 2022'!A:A,D4429)+COUNTIF('Apr 2022'!A:A,D4429)+COUNTIF('May 2022'!A:A,D4429)+COUNTIF('June 2022'!A:A,D4429)+COUNTIF('July 2022'!A:A,D4429)+COUNTIF('Aug 2022'!A:A,D4429)+COUNTIF('Sep 2022'!A:A,D4429)+COUNTIF('Oct 2022'!A:A,D4429)+COUNTIF('Dec 2022'!A:A,D4429)</f>
        <v>1</v>
      </c>
      <c r="U4429" t="str">
        <f>VLOOKUP(Q4429,'Capital Lookup'!A:B,2,FALSE)</f>
        <v>No</v>
      </c>
      <c r="V4429" s="2">
        <f>IFERROR(VLOOKUP(LEFT(F4429,10),'Find Purchase Orders'!B:J,9,FALSE),"")</f>
        <v>44816</v>
      </c>
      <c r="W4429" s="25" t="s">
        <v>7261</v>
      </c>
    </row>
    <row r="4430" spans="1:23" hidden="1">
      <c r="A4430" s="25" t="s">
        <v>7252</v>
      </c>
      <c r="B4430" s="25" t="s">
        <v>8648</v>
      </c>
      <c r="C4430" s="25" t="s">
        <v>7254</v>
      </c>
      <c r="D4430" s="25" t="s">
        <v>5988</v>
      </c>
      <c r="E4430" s="25" t="s">
        <v>8649</v>
      </c>
      <c r="F4430" s="25" t="s">
        <v>17249</v>
      </c>
      <c r="G4430" s="25" t="s">
        <v>17250</v>
      </c>
      <c r="H4430" s="21">
        <v>259.89999999999998</v>
      </c>
      <c r="I4430" s="25" t="s">
        <v>7296</v>
      </c>
      <c r="J4430" s="25" t="s">
        <v>7288</v>
      </c>
      <c r="K4430" s="25" t="s">
        <v>7258</v>
      </c>
      <c r="L4430" s="25" t="s">
        <v>7259</v>
      </c>
      <c r="M4430" s="21">
        <v>259.89999999999998</v>
      </c>
      <c r="N4430" s="21">
        <v>259.89999999999998</v>
      </c>
      <c r="O4430" s="21">
        <v>0</v>
      </c>
      <c r="P4430" s="21">
        <v>259.89999999999998</v>
      </c>
      <c r="Q4430" s="25" t="s">
        <v>8652</v>
      </c>
      <c r="R4430" s="1" t="str">
        <f t="shared" si="84"/>
        <v>ST10053</v>
      </c>
      <c r="S4430" t="str">
        <f>VLOOKUP(R4430,Data!$C$2:$D$261,2,0)</f>
        <v>Windsor Park</v>
      </c>
      <c r="T4430">
        <f>COUNTIF('Feb 2022'!A:A,D4430)+COUNTIF('Mar 2022'!A:A,D4430)+COUNTIF('Apr 2022'!A:A,D4430)+COUNTIF('May 2022'!A:A,D4430)+COUNTIF('June 2022'!A:A,D4430)+COUNTIF('July 2022'!A:A,D4430)+COUNTIF('Aug 2022'!A:A,D4430)+COUNTIF('Sep 2022'!A:A,D4430)+COUNTIF('Oct 2022'!A:A,D4430)+COUNTIF('Dec 2022'!A:A,D4430)</f>
        <v>1</v>
      </c>
      <c r="U4430" t="str">
        <f>VLOOKUP(Q4430,'Capital Lookup'!A:B,2,FALSE)</f>
        <v>No</v>
      </c>
      <c r="V4430" s="2">
        <f>IFERROR(VLOOKUP(LEFT(F4430,10),'Find Purchase Orders'!B:J,9,FALSE),"")</f>
        <v>44816</v>
      </c>
      <c r="W4430" s="25" t="s">
        <v>7261</v>
      </c>
    </row>
    <row r="4431" spans="1:23" hidden="1">
      <c r="A4431" s="25" t="s">
        <v>7252</v>
      </c>
      <c r="B4431" s="25" t="s">
        <v>8648</v>
      </c>
      <c r="C4431" s="25" t="s">
        <v>7254</v>
      </c>
      <c r="D4431" s="25" t="s">
        <v>5988</v>
      </c>
      <c r="E4431" s="25" t="s">
        <v>8649</v>
      </c>
      <c r="F4431" s="25" t="s">
        <v>17251</v>
      </c>
      <c r="G4431" s="25" t="s">
        <v>17252</v>
      </c>
      <c r="H4431" s="21">
        <v>1700.65</v>
      </c>
      <c r="I4431" s="25" t="s">
        <v>7296</v>
      </c>
      <c r="J4431" s="25" t="s">
        <v>7288</v>
      </c>
      <c r="K4431" s="25" t="s">
        <v>7262</v>
      </c>
      <c r="L4431" s="25" t="s">
        <v>7259</v>
      </c>
      <c r="M4431" s="21">
        <v>1700.65</v>
      </c>
      <c r="N4431" s="21">
        <v>1700.65</v>
      </c>
      <c r="O4431" s="21">
        <v>0</v>
      </c>
      <c r="P4431" s="21">
        <v>1700.65</v>
      </c>
      <c r="Q4431" s="25" t="s">
        <v>8652</v>
      </c>
      <c r="R4431" s="1" t="str">
        <f t="shared" si="84"/>
        <v>ST10053</v>
      </c>
      <c r="S4431" t="str">
        <f>VLOOKUP(R4431,Data!$C$2:$D$261,2,0)</f>
        <v>Windsor Park</v>
      </c>
      <c r="T4431">
        <f>COUNTIF('Feb 2022'!A:A,D4431)+COUNTIF('Mar 2022'!A:A,D4431)+COUNTIF('Apr 2022'!A:A,D4431)+COUNTIF('May 2022'!A:A,D4431)+COUNTIF('June 2022'!A:A,D4431)+COUNTIF('July 2022'!A:A,D4431)+COUNTIF('Aug 2022'!A:A,D4431)+COUNTIF('Sep 2022'!A:A,D4431)+COUNTIF('Oct 2022'!A:A,D4431)+COUNTIF('Dec 2022'!A:A,D4431)</f>
        <v>1</v>
      </c>
      <c r="U4431" t="str">
        <f>VLOOKUP(Q4431,'Capital Lookup'!A:B,2,FALSE)</f>
        <v>No</v>
      </c>
      <c r="V4431" s="2">
        <f>IFERROR(VLOOKUP(LEFT(F4431,10),'Find Purchase Orders'!B:J,9,FALSE),"")</f>
        <v>44816</v>
      </c>
      <c r="W4431" s="25" t="s">
        <v>7261</v>
      </c>
    </row>
    <row r="4432" spans="1:23" hidden="1">
      <c r="A4432" s="25" t="s">
        <v>7252</v>
      </c>
      <c r="B4432" s="25" t="s">
        <v>8648</v>
      </c>
      <c r="C4432" s="25" t="s">
        <v>7254</v>
      </c>
      <c r="D4432" s="25" t="s">
        <v>5988</v>
      </c>
      <c r="E4432" s="25" t="s">
        <v>8649</v>
      </c>
      <c r="F4432" s="25" t="s">
        <v>17253</v>
      </c>
      <c r="G4432" s="25" t="s">
        <v>17254</v>
      </c>
      <c r="H4432" s="21">
        <v>1265.5999999999999</v>
      </c>
      <c r="I4432" s="25" t="s">
        <v>7296</v>
      </c>
      <c r="J4432" s="25" t="s">
        <v>7288</v>
      </c>
      <c r="K4432" s="25" t="s">
        <v>7262</v>
      </c>
      <c r="L4432" s="25" t="s">
        <v>7259</v>
      </c>
      <c r="M4432" s="21">
        <v>1265.5999999999999</v>
      </c>
      <c r="N4432" s="21">
        <v>1265.5999999999999</v>
      </c>
      <c r="O4432" s="21">
        <v>0</v>
      </c>
      <c r="P4432" s="21">
        <v>1265.5999999999999</v>
      </c>
      <c r="Q4432" s="25" t="s">
        <v>8652</v>
      </c>
      <c r="R4432" s="1" t="str">
        <f t="shared" si="84"/>
        <v>ST10053</v>
      </c>
      <c r="S4432" t="str">
        <f>VLOOKUP(R4432,Data!$C$2:$D$261,2,0)</f>
        <v>Windsor Park</v>
      </c>
      <c r="T4432">
        <f>COUNTIF('Feb 2022'!A:A,D4432)+COUNTIF('Mar 2022'!A:A,D4432)+COUNTIF('Apr 2022'!A:A,D4432)+COUNTIF('May 2022'!A:A,D4432)+COUNTIF('June 2022'!A:A,D4432)+COUNTIF('July 2022'!A:A,D4432)+COUNTIF('Aug 2022'!A:A,D4432)+COUNTIF('Sep 2022'!A:A,D4432)+COUNTIF('Oct 2022'!A:A,D4432)+COUNTIF('Dec 2022'!A:A,D4432)</f>
        <v>1</v>
      </c>
      <c r="U4432" t="str">
        <f>VLOOKUP(Q4432,'Capital Lookup'!A:B,2,FALSE)</f>
        <v>No</v>
      </c>
      <c r="V4432" s="2">
        <f>IFERROR(VLOOKUP(LEFT(F4432,10),'Find Purchase Orders'!B:J,9,FALSE),"")</f>
        <v>44816</v>
      </c>
      <c r="W4432" s="25" t="s">
        <v>7261</v>
      </c>
    </row>
    <row r="4433" spans="1:23" hidden="1">
      <c r="A4433" s="25" t="s">
        <v>7252</v>
      </c>
      <c r="B4433" s="25" t="s">
        <v>8648</v>
      </c>
      <c r="C4433" s="25" t="s">
        <v>7254</v>
      </c>
      <c r="D4433" s="25" t="s">
        <v>5990</v>
      </c>
      <c r="E4433" s="25" t="s">
        <v>8649</v>
      </c>
      <c r="F4433" s="25" t="s">
        <v>17255</v>
      </c>
      <c r="G4433" s="25" t="s">
        <v>5991</v>
      </c>
      <c r="H4433" s="21">
        <v>565</v>
      </c>
      <c r="I4433" s="25" t="s">
        <v>7296</v>
      </c>
      <c r="J4433" s="25" t="s">
        <v>7288</v>
      </c>
      <c r="K4433" s="25" t="s">
        <v>7258</v>
      </c>
      <c r="L4433" s="25" t="s">
        <v>7259</v>
      </c>
      <c r="M4433" s="21">
        <v>565</v>
      </c>
      <c r="N4433" s="21">
        <v>565</v>
      </c>
      <c r="O4433" s="21">
        <v>0</v>
      </c>
      <c r="P4433" s="21">
        <v>565</v>
      </c>
      <c r="Q4433" s="25" t="s">
        <v>8652</v>
      </c>
      <c r="R4433" s="1" t="str">
        <f t="shared" si="84"/>
        <v>ST10053</v>
      </c>
      <c r="S4433" t="str">
        <f>VLOOKUP(R4433,Data!$C$2:$D$261,2,0)</f>
        <v>Windsor Park</v>
      </c>
      <c r="T4433">
        <f>COUNTIF('Feb 2022'!A:A,D4433)+COUNTIF('Mar 2022'!A:A,D4433)+COUNTIF('Apr 2022'!A:A,D4433)+COUNTIF('May 2022'!A:A,D4433)+COUNTIF('June 2022'!A:A,D4433)+COUNTIF('July 2022'!A:A,D4433)+COUNTIF('Aug 2022'!A:A,D4433)+COUNTIF('Sep 2022'!A:A,D4433)+COUNTIF('Oct 2022'!A:A,D4433)+COUNTIF('Dec 2022'!A:A,D4433)</f>
        <v>1</v>
      </c>
      <c r="U4433" t="str">
        <f>VLOOKUP(Q4433,'Capital Lookup'!A:B,2,FALSE)</f>
        <v>No</v>
      </c>
      <c r="V4433" s="2">
        <f>IFERROR(VLOOKUP(LEFT(F4433,10),'Find Purchase Orders'!B:J,9,FALSE),"")</f>
        <v>44816</v>
      </c>
      <c r="W4433" s="25" t="s">
        <v>7261</v>
      </c>
    </row>
    <row r="4434" spans="1:23" hidden="1">
      <c r="A4434" s="25" t="s">
        <v>7252</v>
      </c>
      <c r="B4434" s="25" t="s">
        <v>8648</v>
      </c>
      <c r="C4434" s="25" t="s">
        <v>7254</v>
      </c>
      <c r="D4434" s="25" t="s">
        <v>5990</v>
      </c>
      <c r="E4434" s="25" t="s">
        <v>8649</v>
      </c>
      <c r="F4434" s="25" t="s">
        <v>17256</v>
      </c>
      <c r="G4434" s="25" t="s">
        <v>17257</v>
      </c>
      <c r="H4434" s="21">
        <v>259.89999999999998</v>
      </c>
      <c r="I4434" s="25" t="s">
        <v>7296</v>
      </c>
      <c r="J4434" s="25" t="s">
        <v>7288</v>
      </c>
      <c r="K4434" s="25" t="s">
        <v>7258</v>
      </c>
      <c r="L4434" s="25" t="s">
        <v>7259</v>
      </c>
      <c r="M4434" s="21">
        <v>259.89999999999998</v>
      </c>
      <c r="N4434" s="21">
        <v>259.89999999999998</v>
      </c>
      <c r="O4434" s="21">
        <v>0</v>
      </c>
      <c r="P4434" s="21">
        <v>259.89999999999998</v>
      </c>
      <c r="Q4434" s="25" t="s">
        <v>8652</v>
      </c>
      <c r="R4434" s="1" t="str">
        <f t="shared" si="84"/>
        <v>ST10053</v>
      </c>
      <c r="S4434" t="str">
        <f>VLOOKUP(R4434,Data!$C$2:$D$261,2,0)</f>
        <v>Windsor Park</v>
      </c>
      <c r="T4434">
        <f>COUNTIF('Feb 2022'!A:A,D4434)+COUNTIF('Mar 2022'!A:A,D4434)+COUNTIF('Apr 2022'!A:A,D4434)+COUNTIF('May 2022'!A:A,D4434)+COUNTIF('June 2022'!A:A,D4434)+COUNTIF('July 2022'!A:A,D4434)+COUNTIF('Aug 2022'!A:A,D4434)+COUNTIF('Sep 2022'!A:A,D4434)+COUNTIF('Oct 2022'!A:A,D4434)+COUNTIF('Dec 2022'!A:A,D4434)</f>
        <v>1</v>
      </c>
      <c r="U4434" t="str">
        <f>VLOOKUP(Q4434,'Capital Lookup'!A:B,2,FALSE)</f>
        <v>No</v>
      </c>
      <c r="V4434" s="2">
        <f>IFERROR(VLOOKUP(LEFT(F4434,10),'Find Purchase Orders'!B:J,9,FALSE),"")</f>
        <v>44816</v>
      </c>
      <c r="W4434" s="25" t="s">
        <v>7261</v>
      </c>
    </row>
    <row r="4435" spans="1:23" hidden="1">
      <c r="A4435" s="25" t="s">
        <v>7252</v>
      </c>
      <c r="B4435" s="25" t="s">
        <v>8648</v>
      </c>
      <c r="C4435" s="25" t="s">
        <v>7254</v>
      </c>
      <c r="D4435" s="25" t="s">
        <v>5990</v>
      </c>
      <c r="E4435" s="25" t="s">
        <v>8649</v>
      </c>
      <c r="F4435" s="25" t="s">
        <v>17258</v>
      </c>
      <c r="G4435" s="25" t="s">
        <v>17259</v>
      </c>
      <c r="H4435" s="21">
        <v>2870.2</v>
      </c>
      <c r="I4435" s="25" t="s">
        <v>7296</v>
      </c>
      <c r="J4435" s="25" t="s">
        <v>7288</v>
      </c>
      <c r="K4435" s="25" t="s">
        <v>7262</v>
      </c>
      <c r="L4435" s="25" t="s">
        <v>7259</v>
      </c>
      <c r="M4435" s="21">
        <v>2870.2</v>
      </c>
      <c r="N4435" s="21">
        <v>6045.5</v>
      </c>
      <c r="O4435" s="21">
        <v>-3175.3</v>
      </c>
      <c r="P4435" s="21">
        <v>2870.2</v>
      </c>
      <c r="Q4435" s="25" t="s">
        <v>8652</v>
      </c>
      <c r="R4435" s="1" t="str">
        <f t="shared" si="84"/>
        <v>ST10053</v>
      </c>
      <c r="S4435" t="str">
        <f>VLOOKUP(R4435,Data!$C$2:$D$261,2,0)</f>
        <v>Windsor Park</v>
      </c>
      <c r="T4435">
        <f>COUNTIF('Feb 2022'!A:A,D4435)+COUNTIF('Mar 2022'!A:A,D4435)+COUNTIF('Apr 2022'!A:A,D4435)+COUNTIF('May 2022'!A:A,D4435)+COUNTIF('June 2022'!A:A,D4435)+COUNTIF('July 2022'!A:A,D4435)+COUNTIF('Aug 2022'!A:A,D4435)+COUNTIF('Sep 2022'!A:A,D4435)+COUNTIF('Oct 2022'!A:A,D4435)+COUNTIF('Dec 2022'!A:A,D4435)</f>
        <v>1</v>
      </c>
      <c r="U4435" t="str">
        <f>VLOOKUP(Q4435,'Capital Lookup'!A:B,2,FALSE)</f>
        <v>No</v>
      </c>
      <c r="V4435" s="2">
        <f>IFERROR(VLOOKUP(LEFT(F4435,10),'Find Purchase Orders'!B:J,9,FALSE),"")</f>
        <v>44816</v>
      </c>
      <c r="W4435" s="25" t="s">
        <v>7261</v>
      </c>
    </row>
    <row r="4436" spans="1:23" hidden="1">
      <c r="A4436" s="25" t="s">
        <v>7252</v>
      </c>
      <c r="B4436" s="25" t="s">
        <v>8648</v>
      </c>
      <c r="C4436" s="25" t="s">
        <v>7254</v>
      </c>
      <c r="D4436" s="25" t="s">
        <v>5990</v>
      </c>
      <c r="E4436" s="25" t="s">
        <v>8649</v>
      </c>
      <c r="F4436" s="25" t="s">
        <v>17260</v>
      </c>
      <c r="G4436" s="25" t="s">
        <v>17261</v>
      </c>
      <c r="H4436" s="21">
        <v>1435.1</v>
      </c>
      <c r="I4436" s="25" t="s">
        <v>7296</v>
      </c>
      <c r="J4436" s="25" t="s">
        <v>7288</v>
      </c>
      <c r="K4436" s="25" t="s">
        <v>7262</v>
      </c>
      <c r="L4436" s="25" t="s">
        <v>7259</v>
      </c>
      <c r="M4436" s="21">
        <v>1435.1</v>
      </c>
      <c r="N4436" s="21">
        <v>1435.1</v>
      </c>
      <c r="O4436" s="21">
        <v>0</v>
      </c>
      <c r="P4436" s="21">
        <v>1435.1</v>
      </c>
      <c r="Q4436" s="25" t="s">
        <v>8652</v>
      </c>
      <c r="R4436" s="1" t="str">
        <f t="shared" si="84"/>
        <v>ST10053</v>
      </c>
      <c r="S4436" t="str">
        <f>VLOOKUP(R4436,Data!$C$2:$D$261,2,0)</f>
        <v>Windsor Park</v>
      </c>
      <c r="T4436">
        <f>COUNTIF('Feb 2022'!A:A,D4436)+COUNTIF('Mar 2022'!A:A,D4436)+COUNTIF('Apr 2022'!A:A,D4436)+COUNTIF('May 2022'!A:A,D4436)+COUNTIF('June 2022'!A:A,D4436)+COUNTIF('July 2022'!A:A,D4436)+COUNTIF('Aug 2022'!A:A,D4436)+COUNTIF('Sep 2022'!A:A,D4436)+COUNTIF('Oct 2022'!A:A,D4436)+COUNTIF('Dec 2022'!A:A,D4436)</f>
        <v>1</v>
      </c>
      <c r="U4436" t="str">
        <f>VLOOKUP(Q4436,'Capital Lookup'!A:B,2,FALSE)</f>
        <v>No</v>
      </c>
      <c r="V4436" s="2">
        <f>IFERROR(VLOOKUP(LEFT(F4436,10),'Find Purchase Orders'!B:J,9,FALSE),"")</f>
        <v>44816</v>
      </c>
      <c r="W4436" s="25" t="s">
        <v>7261</v>
      </c>
    </row>
    <row r="4437" spans="1:23" hidden="1">
      <c r="A4437" s="25" t="s">
        <v>7261</v>
      </c>
      <c r="B4437" s="25" t="s">
        <v>9186</v>
      </c>
      <c r="C4437" s="25" t="s">
        <v>7264</v>
      </c>
      <c r="D4437" s="25" t="s">
        <v>5992</v>
      </c>
      <c r="E4437" s="25" t="s">
        <v>12833</v>
      </c>
      <c r="F4437" s="25" t="s">
        <v>17262</v>
      </c>
      <c r="G4437" s="25" t="s">
        <v>5993</v>
      </c>
      <c r="H4437" s="21">
        <v>1732.5</v>
      </c>
      <c r="I4437" s="25" t="s">
        <v>7296</v>
      </c>
      <c r="J4437" s="25" t="s">
        <v>7288</v>
      </c>
      <c r="K4437" s="25" t="s">
        <v>7289</v>
      </c>
      <c r="L4437" s="25" t="s">
        <v>7259</v>
      </c>
      <c r="M4437" s="21">
        <v>1732.5</v>
      </c>
      <c r="N4437" s="21">
        <v>3281.25</v>
      </c>
      <c r="O4437" s="21">
        <v>-1548.75</v>
      </c>
      <c r="P4437" s="21">
        <v>1732.5</v>
      </c>
      <c r="Q4437" s="25" t="s">
        <v>12834</v>
      </c>
      <c r="R4437" s="1" t="str">
        <f t="shared" si="84"/>
        <v>ST10070</v>
      </c>
      <c r="S4437" t="str">
        <f>VLOOKUP(R4437,Data!$C$2:$D$261,2,0)</f>
        <v>Scenic Acres</v>
      </c>
      <c r="T4437">
        <f>COUNTIF('Feb 2022'!A:A,D4437)+COUNTIF('Mar 2022'!A:A,D4437)+COUNTIF('Apr 2022'!A:A,D4437)+COUNTIF('May 2022'!A:A,D4437)+COUNTIF('June 2022'!A:A,D4437)+COUNTIF('July 2022'!A:A,D4437)+COUNTIF('Aug 2022'!A:A,D4437)+COUNTIF('Sep 2022'!A:A,D4437)+COUNTIF('Oct 2022'!A:A,D4437)+COUNTIF('Dec 2022'!A:A,D4437)</f>
        <v>1</v>
      </c>
      <c r="U4437" t="str">
        <f>VLOOKUP(Q4437,'Capital Lookup'!A:B,2,FALSE)</f>
        <v>No</v>
      </c>
      <c r="V4437" s="2">
        <f>IFERROR(VLOOKUP(LEFT(F4437,10),'Find Purchase Orders'!B:J,9,FALSE),"")</f>
        <v>44816</v>
      </c>
      <c r="W4437" s="25" t="s">
        <v>7261</v>
      </c>
    </row>
    <row r="4438" spans="1:23" hidden="1">
      <c r="A4438" s="25" t="s">
        <v>7261</v>
      </c>
      <c r="B4438" s="25" t="s">
        <v>9186</v>
      </c>
      <c r="C4438" s="25" t="s">
        <v>7264</v>
      </c>
      <c r="D4438" s="25" t="s">
        <v>6192</v>
      </c>
      <c r="E4438" s="25" t="s">
        <v>12833</v>
      </c>
      <c r="F4438" s="25" t="s">
        <v>17263</v>
      </c>
      <c r="G4438" s="25" t="s">
        <v>6193</v>
      </c>
      <c r="H4438" s="21">
        <v>420</v>
      </c>
      <c r="I4438" s="25" t="s">
        <v>7296</v>
      </c>
      <c r="J4438" s="25" t="s">
        <v>7288</v>
      </c>
      <c r="K4438" s="25" t="s">
        <v>7262</v>
      </c>
      <c r="L4438" s="25" t="s">
        <v>7259</v>
      </c>
      <c r="M4438" s="21">
        <v>420</v>
      </c>
      <c r="N4438" s="21">
        <v>420</v>
      </c>
      <c r="O4438" s="21">
        <v>0</v>
      </c>
      <c r="P4438" s="21">
        <v>420</v>
      </c>
      <c r="Q4438" s="25" t="s">
        <v>12834</v>
      </c>
      <c r="R4438" s="1" t="str">
        <f t="shared" si="84"/>
        <v>ST10070</v>
      </c>
      <c r="S4438" t="str">
        <f>VLOOKUP(R4438,Data!$C$2:$D$261,2,0)</f>
        <v>Scenic Acres</v>
      </c>
      <c r="T4438">
        <f>COUNTIF('Feb 2022'!A:A,D4438)+COUNTIF('Mar 2022'!A:A,D4438)+COUNTIF('Apr 2022'!A:A,D4438)+COUNTIF('May 2022'!A:A,D4438)+COUNTIF('June 2022'!A:A,D4438)+COUNTIF('July 2022'!A:A,D4438)+COUNTIF('Aug 2022'!A:A,D4438)+COUNTIF('Sep 2022'!A:A,D4438)+COUNTIF('Oct 2022'!A:A,D4438)+COUNTIF('Dec 2022'!A:A,D4438)</f>
        <v>1</v>
      </c>
      <c r="U4438" t="str">
        <f>VLOOKUP(Q4438,'Capital Lookup'!A:B,2,FALSE)</f>
        <v>No</v>
      </c>
      <c r="V4438" s="2">
        <f>IFERROR(VLOOKUP(LEFT(F4438,10),'Find Purchase Orders'!B:J,9,FALSE),"")</f>
        <v>44817</v>
      </c>
      <c r="W4438" s="25" t="s">
        <v>7261</v>
      </c>
    </row>
    <row r="4439" spans="1:23" hidden="1">
      <c r="A4439" s="25" t="s">
        <v>7261</v>
      </c>
      <c r="B4439" s="25" t="s">
        <v>9186</v>
      </c>
      <c r="C4439" s="25" t="s">
        <v>7264</v>
      </c>
      <c r="D4439" s="25" t="s">
        <v>6192</v>
      </c>
      <c r="E4439" s="25" t="s">
        <v>12833</v>
      </c>
      <c r="F4439" s="25" t="s">
        <v>17264</v>
      </c>
      <c r="G4439" s="25" t="s">
        <v>11792</v>
      </c>
      <c r="H4439" s="21">
        <v>3003</v>
      </c>
      <c r="I4439" s="25" t="s">
        <v>7296</v>
      </c>
      <c r="J4439" s="25" t="s">
        <v>7288</v>
      </c>
      <c r="K4439" s="25" t="s">
        <v>7262</v>
      </c>
      <c r="L4439" s="25" t="s">
        <v>7259</v>
      </c>
      <c r="M4439" s="21">
        <v>3003</v>
      </c>
      <c r="N4439" s="21">
        <v>3003</v>
      </c>
      <c r="O4439" s="21">
        <v>0</v>
      </c>
      <c r="P4439" s="21">
        <v>3003</v>
      </c>
      <c r="Q4439" s="25" t="s">
        <v>12834</v>
      </c>
      <c r="R4439" s="1" t="str">
        <f t="shared" si="84"/>
        <v>ST10070</v>
      </c>
      <c r="S4439" t="str">
        <f>VLOOKUP(R4439,Data!$C$2:$D$261,2,0)</f>
        <v>Scenic Acres</v>
      </c>
      <c r="T4439">
        <f>COUNTIF('Feb 2022'!A:A,D4439)+COUNTIF('Mar 2022'!A:A,D4439)+COUNTIF('Apr 2022'!A:A,D4439)+COUNTIF('May 2022'!A:A,D4439)+COUNTIF('June 2022'!A:A,D4439)+COUNTIF('July 2022'!A:A,D4439)+COUNTIF('Aug 2022'!A:A,D4439)+COUNTIF('Sep 2022'!A:A,D4439)+COUNTIF('Oct 2022'!A:A,D4439)+COUNTIF('Dec 2022'!A:A,D4439)</f>
        <v>1</v>
      </c>
      <c r="U4439" t="str">
        <f>VLOOKUP(Q4439,'Capital Lookup'!A:B,2,FALSE)</f>
        <v>No</v>
      </c>
      <c r="V4439" s="2">
        <f>IFERROR(VLOOKUP(LEFT(F4439,10),'Find Purchase Orders'!B:J,9,FALSE),"")</f>
        <v>44817</v>
      </c>
      <c r="W4439" s="25" t="s">
        <v>7261</v>
      </c>
    </row>
    <row r="4440" spans="1:23" hidden="1">
      <c r="A4440" s="25" t="s">
        <v>7261</v>
      </c>
      <c r="B4440" s="25" t="s">
        <v>9186</v>
      </c>
      <c r="C4440" s="25" t="s">
        <v>7264</v>
      </c>
      <c r="D4440" s="25" t="s">
        <v>5994</v>
      </c>
      <c r="E4440" s="25" t="s">
        <v>12833</v>
      </c>
      <c r="F4440" s="25" t="s">
        <v>17265</v>
      </c>
      <c r="G4440" s="25" t="s">
        <v>5995</v>
      </c>
      <c r="H4440" s="21">
        <v>4292.51</v>
      </c>
      <c r="I4440" s="25" t="s">
        <v>7296</v>
      </c>
      <c r="J4440" s="25" t="s">
        <v>7288</v>
      </c>
      <c r="K4440" s="25" t="s">
        <v>7262</v>
      </c>
      <c r="L4440" s="25" t="s">
        <v>7259</v>
      </c>
      <c r="M4440" s="21">
        <v>4292.51</v>
      </c>
      <c r="N4440" s="21">
        <v>4292.51</v>
      </c>
      <c r="O4440" s="21">
        <v>0</v>
      </c>
      <c r="P4440" s="21">
        <v>4292.51</v>
      </c>
      <c r="Q4440" s="25" t="s">
        <v>12834</v>
      </c>
      <c r="R4440" s="1" t="str">
        <f t="shared" si="84"/>
        <v>ST10070</v>
      </c>
      <c r="S4440" t="str">
        <f>VLOOKUP(R4440,Data!$C$2:$D$261,2,0)</f>
        <v>Scenic Acres</v>
      </c>
      <c r="T4440">
        <f>COUNTIF('Feb 2022'!A:A,D4440)+COUNTIF('Mar 2022'!A:A,D4440)+COUNTIF('Apr 2022'!A:A,D4440)+COUNTIF('May 2022'!A:A,D4440)+COUNTIF('June 2022'!A:A,D4440)+COUNTIF('July 2022'!A:A,D4440)+COUNTIF('Aug 2022'!A:A,D4440)+COUNTIF('Sep 2022'!A:A,D4440)+COUNTIF('Oct 2022'!A:A,D4440)+COUNTIF('Dec 2022'!A:A,D4440)</f>
        <v>1</v>
      </c>
      <c r="U4440" t="str">
        <f>VLOOKUP(Q4440,'Capital Lookup'!A:B,2,FALSE)</f>
        <v>No</v>
      </c>
      <c r="V4440" s="2">
        <f>IFERROR(VLOOKUP(LEFT(F4440,10),'Find Purchase Orders'!B:J,9,FALSE),"")</f>
        <v>44816</v>
      </c>
      <c r="W4440" s="25" t="s">
        <v>7261</v>
      </c>
    </row>
    <row r="4441" spans="1:23" hidden="1">
      <c r="A4441" s="25" t="s">
        <v>7252</v>
      </c>
      <c r="B4441" s="25" t="s">
        <v>8648</v>
      </c>
      <c r="C4441" s="25" t="s">
        <v>7254</v>
      </c>
      <c r="D4441" s="25" t="s">
        <v>5996</v>
      </c>
      <c r="E4441" s="25" t="s">
        <v>8649</v>
      </c>
      <c r="F4441" s="25" t="s">
        <v>17266</v>
      </c>
      <c r="G4441" s="25" t="s">
        <v>5997</v>
      </c>
      <c r="H4441" s="21">
        <v>565</v>
      </c>
      <c r="I4441" s="25" t="s">
        <v>7287</v>
      </c>
      <c r="J4441" s="25" t="s">
        <v>7288</v>
      </c>
      <c r="K4441" s="25" t="s">
        <v>7258</v>
      </c>
      <c r="L4441" s="25" t="s">
        <v>7259</v>
      </c>
      <c r="M4441" s="21">
        <v>565</v>
      </c>
      <c r="N4441" s="22">
        <v>0</v>
      </c>
      <c r="O4441" s="21">
        <v>565</v>
      </c>
      <c r="P4441" s="21">
        <v>65</v>
      </c>
      <c r="Q4441" s="25" t="s">
        <v>8652</v>
      </c>
      <c r="R4441" s="1" t="str">
        <f t="shared" ref="R4441:R4472" si="85">CONCATENATE("ST",LEFT(B4441,5))</f>
        <v>ST10053</v>
      </c>
      <c r="S4441" t="str">
        <f>VLOOKUP(R4441,Data!$C$2:$D$261,2,0)</f>
        <v>Windsor Park</v>
      </c>
      <c r="T4441">
        <f>COUNTIF('Feb 2022'!A:A,D4441)+COUNTIF('Mar 2022'!A:A,D4441)+COUNTIF('Apr 2022'!A:A,D4441)+COUNTIF('May 2022'!A:A,D4441)+COUNTIF('June 2022'!A:A,D4441)+COUNTIF('July 2022'!A:A,D4441)+COUNTIF('Aug 2022'!A:A,D4441)+COUNTIF('Sep 2022'!A:A,D4441)+COUNTIF('Oct 2022'!A:A,D4441)+COUNTIF('Dec 2022'!A:A,D4441)</f>
        <v>1</v>
      </c>
      <c r="U4441" t="str">
        <f>VLOOKUP(Q4441,'Capital Lookup'!A:B,2,FALSE)</f>
        <v>No</v>
      </c>
      <c r="V4441" s="2">
        <f>IFERROR(VLOOKUP(LEFT(F4441,10),'Find Purchase Orders'!B:J,9,FALSE),"")</f>
        <v>44816</v>
      </c>
      <c r="W4441" s="25" t="s">
        <v>7261</v>
      </c>
    </row>
    <row r="4442" spans="1:23" hidden="1">
      <c r="A4442" s="25" t="s">
        <v>7252</v>
      </c>
      <c r="B4442" s="25" t="s">
        <v>8648</v>
      </c>
      <c r="C4442" s="25" t="s">
        <v>7254</v>
      </c>
      <c r="D4442" s="25" t="s">
        <v>5996</v>
      </c>
      <c r="E4442" s="25" t="s">
        <v>8649</v>
      </c>
      <c r="F4442" s="25" t="s">
        <v>17267</v>
      </c>
      <c r="G4442" s="25" t="s">
        <v>17268</v>
      </c>
      <c r="H4442" s="21">
        <v>259.89999999999998</v>
      </c>
      <c r="I4442" s="25" t="s">
        <v>7287</v>
      </c>
      <c r="J4442" s="25" t="s">
        <v>7288</v>
      </c>
      <c r="K4442" s="25" t="s">
        <v>7258</v>
      </c>
      <c r="L4442" s="25" t="s">
        <v>7259</v>
      </c>
      <c r="M4442" s="21">
        <v>259.89999999999998</v>
      </c>
      <c r="N4442" s="22">
        <v>0</v>
      </c>
      <c r="O4442" s="21">
        <v>259.89999999999998</v>
      </c>
      <c r="P4442" s="21">
        <v>29.9</v>
      </c>
      <c r="Q4442" s="25" t="s">
        <v>8652</v>
      </c>
      <c r="R4442" s="1" t="str">
        <f t="shared" si="85"/>
        <v>ST10053</v>
      </c>
      <c r="S4442" t="str">
        <f>VLOOKUP(R4442,Data!$C$2:$D$261,2,0)</f>
        <v>Windsor Park</v>
      </c>
      <c r="T4442">
        <f>COUNTIF('Feb 2022'!A:A,D4442)+COUNTIF('Mar 2022'!A:A,D4442)+COUNTIF('Apr 2022'!A:A,D4442)+COUNTIF('May 2022'!A:A,D4442)+COUNTIF('June 2022'!A:A,D4442)+COUNTIF('July 2022'!A:A,D4442)+COUNTIF('Aug 2022'!A:A,D4442)+COUNTIF('Sep 2022'!A:A,D4442)+COUNTIF('Oct 2022'!A:A,D4442)+COUNTIF('Dec 2022'!A:A,D4442)</f>
        <v>1</v>
      </c>
      <c r="U4442" t="str">
        <f>VLOOKUP(Q4442,'Capital Lookup'!A:B,2,FALSE)</f>
        <v>No</v>
      </c>
      <c r="V4442" s="2">
        <f>IFERROR(VLOOKUP(LEFT(F4442,10),'Find Purchase Orders'!B:J,9,FALSE),"")</f>
        <v>44816</v>
      </c>
      <c r="W4442" s="25" t="s">
        <v>7261</v>
      </c>
    </row>
    <row r="4443" spans="1:23" hidden="1">
      <c r="A4443" s="25" t="s">
        <v>7252</v>
      </c>
      <c r="B4443" s="25" t="s">
        <v>8648</v>
      </c>
      <c r="C4443" s="25" t="s">
        <v>7254</v>
      </c>
      <c r="D4443" s="25" t="s">
        <v>5996</v>
      </c>
      <c r="E4443" s="25" t="s">
        <v>8649</v>
      </c>
      <c r="F4443" s="25" t="s">
        <v>17269</v>
      </c>
      <c r="G4443" s="25" t="s">
        <v>17270</v>
      </c>
      <c r="H4443" s="21">
        <v>2350.4</v>
      </c>
      <c r="I4443" s="25" t="s">
        <v>7287</v>
      </c>
      <c r="J4443" s="25" t="s">
        <v>7288</v>
      </c>
      <c r="K4443" s="25" t="s">
        <v>7289</v>
      </c>
      <c r="L4443" s="25" t="s">
        <v>7259</v>
      </c>
      <c r="M4443" s="21">
        <v>2350.4</v>
      </c>
      <c r="N4443" s="22">
        <v>0</v>
      </c>
      <c r="O4443" s="21">
        <v>2350.4</v>
      </c>
      <c r="P4443" s="21">
        <v>270.39999999999998</v>
      </c>
      <c r="Q4443" s="25" t="s">
        <v>8652</v>
      </c>
      <c r="R4443" s="1" t="str">
        <f t="shared" si="85"/>
        <v>ST10053</v>
      </c>
      <c r="S4443" t="str">
        <f>VLOOKUP(R4443,Data!$C$2:$D$261,2,0)</f>
        <v>Windsor Park</v>
      </c>
      <c r="T4443">
        <f>COUNTIF('Feb 2022'!A:A,D4443)+COUNTIF('Mar 2022'!A:A,D4443)+COUNTIF('Apr 2022'!A:A,D4443)+COUNTIF('May 2022'!A:A,D4443)+COUNTIF('June 2022'!A:A,D4443)+COUNTIF('July 2022'!A:A,D4443)+COUNTIF('Aug 2022'!A:A,D4443)+COUNTIF('Sep 2022'!A:A,D4443)+COUNTIF('Oct 2022'!A:A,D4443)+COUNTIF('Dec 2022'!A:A,D4443)</f>
        <v>1</v>
      </c>
      <c r="U4443" t="str">
        <f>VLOOKUP(Q4443,'Capital Lookup'!A:B,2,FALSE)</f>
        <v>No</v>
      </c>
      <c r="V4443" s="2">
        <f>IFERROR(VLOOKUP(LEFT(F4443,10),'Find Purchase Orders'!B:J,9,FALSE),"")</f>
        <v>44816</v>
      </c>
      <c r="W4443" s="25" t="s">
        <v>7261</v>
      </c>
    </row>
    <row r="4444" spans="1:23" hidden="1">
      <c r="A4444" s="25" t="s">
        <v>7252</v>
      </c>
      <c r="B4444" s="25" t="s">
        <v>8648</v>
      </c>
      <c r="C4444" s="25" t="s">
        <v>7254</v>
      </c>
      <c r="D4444" s="25" t="s">
        <v>5998</v>
      </c>
      <c r="E4444" s="25" t="s">
        <v>8649</v>
      </c>
      <c r="F4444" s="25" t="s">
        <v>17271</v>
      </c>
      <c r="G4444" s="25" t="s">
        <v>5999</v>
      </c>
      <c r="H4444" s="21">
        <v>565</v>
      </c>
      <c r="I4444" s="25" t="s">
        <v>7296</v>
      </c>
      <c r="J4444" s="25" t="s">
        <v>7288</v>
      </c>
      <c r="K4444" s="25" t="s">
        <v>7258</v>
      </c>
      <c r="L4444" s="25" t="s">
        <v>7259</v>
      </c>
      <c r="M4444" s="21">
        <v>565</v>
      </c>
      <c r="N4444" s="22">
        <v>0</v>
      </c>
      <c r="O4444" s="21">
        <v>565</v>
      </c>
      <c r="P4444" s="21">
        <v>565</v>
      </c>
      <c r="Q4444" s="25" t="s">
        <v>8652</v>
      </c>
      <c r="R4444" s="1" t="str">
        <f t="shared" si="85"/>
        <v>ST10053</v>
      </c>
      <c r="S4444" t="str">
        <f>VLOOKUP(R4444,Data!$C$2:$D$261,2,0)</f>
        <v>Windsor Park</v>
      </c>
      <c r="T4444">
        <f>COUNTIF('Feb 2022'!A:A,D4444)+COUNTIF('Mar 2022'!A:A,D4444)+COUNTIF('Apr 2022'!A:A,D4444)+COUNTIF('May 2022'!A:A,D4444)+COUNTIF('June 2022'!A:A,D4444)+COUNTIF('July 2022'!A:A,D4444)+COUNTIF('Aug 2022'!A:A,D4444)+COUNTIF('Sep 2022'!A:A,D4444)+COUNTIF('Oct 2022'!A:A,D4444)+COUNTIF('Dec 2022'!A:A,D4444)</f>
        <v>1</v>
      </c>
      <c r="U4444" t="str">
        <f>VLOOKUP(Q4444,'Capital Lookup'!A:B,2,FALSE)</f>
        <v>No</v>
      </c>
      <c r="V4444" s="2">
        <f>IFERROR(VLOOKUP(LEFT(F4444,10),'Find Purchase Orders'!B:J,9,FALSE),"")</f>
        <v>44816</v>
      </c>
      <c r="W4444" s="25" t="s">
        <v>7261</v>
      </c>
    </row>
    <row r="4445" spans="1:23" hidden="1">
      <c r="A4445" s="25" t="s">
        <v>7252</v>
      </c>
      <c r="B4445" s="25" t="s">
        <v>8648</v>
      </c>
      <c r="C4445" s="25" t="s">
        <v>7254</v>
      </c>
      <c r="D4445" s="25" t="s">
        <v>5998</v>
      </c>
      <c r="E4445" s="25" t="s">
        <v>8649</v>
      </c>
      <c r="F4445" s="25" t="s">
        <v>17272</v>
      </c>
      <c r="G4445" s="25" t="s">
        <v>17273</v>
      </c>
      <c r="H4445" s="21">
        <v>259.89999999999998</v>
      </c>
      <c r="I4445" s="25" t="s">
        <v>7296</v>
      </c>
      <c r="J4445" s="25" t="s">
        <v>7288</v>
      </c>
      <c r="K4445" s="25" t="s">
        <v>7258</v>
      </c>
      <c r="L4445" s="25" t="s">
        <v>7259</v>
      </c>
      <c r="M4445" s="21">
        <v>259.89999999999998</v>
      </c>
      <c r="N4445" s="22">
        <v>0</v>
      </c>
      <c r="O4445" s="21">
        <v>259.89999999999998</v>
      </c>
      <c r="P4445" s="21">
        <v>259.89999999999998</v>
      </c>
      <c r="Q4445" s="25" t="s">
        <v>8652</v>
      </c>
      <c r="R4445" s="1" t="str">
        <f t="shared" si="85"/>
        <v>ST10053</v>
      </c>
      <c r="S4445" t="str">
        <f>VLOOKUP(R4445,Data!$C$2:$D$261,2,0)</f>
        <v>Windsor Park</v>
      </c>
      <c r="T4445">
        <f>COUNTIF('Feb 2022'!A:A,D4445)+COUNTIF('Mar 2022'!A:A,D4445)+COUNTIF('Apr 2022'!A:A,D4445)+COUNTIF('May 2022'!A:A,D4445)+COUNTIF('June 2022'!A:A,D4445)+COUNTIF('July 2022'!A:A,D4445)+COUNTIF('Aug 2022'!A:A,D4445)+COUNTIF('Sep 2022'!A:A,D4445)+COUNTIF('Oct 2022'!A:A,D4445)+COUNTIF('Dec 2022'!A:A,D4445)</f>
        <v>1</v>
      </c>
      <c r="U4445" t="str">
        <f>VLOOKUP(Q4445,'Capital Lookup'!A:B,2,FALSE)</f>
        <v>No</v>
      </c>
      <c r="V4445" s="2">
        <f>IFERROR(VLOOKUP(LEFT(F4445,10),'Find Purchase Orders'!B:J,9,FALSE),"")</f>
        <v>44816</v>
      </c>
      <c r="W4445" s="25" t="s">
        <v>7261</v>
      </c>
    </row>
    <row r="4446" spans="1:23" hidden="1">
      <c r="A4446" s="25" t="s">
        <v>7252</v>
      </c>
      <c r="B4446" s="25" t="s">
        <v>8648</v>
      </c>
      <c r="C4446" s="25" t="s">
        <v>7254</v>
      </c>
      <c r="D4446" s="25" t="s">
        <v>5998</v>
      </c>
      <c r="E4446" s="25" t="s">
        <v>8649</v>
      </c>
      <c r="F4446" s="25" t="s">
        <v>17274</v>
      </c>
      <c r="G4446" s="25" t="s">
        <v>17275</v>
      </c>
      <c r="H4446" s="21">
        <v>2096.15</v>
      </c>
      <c r="I4446" s="25" t="s">
        <v>7296</v>
      </c>
      <c r="J4446" s="25" t="s">
        <v>7288</v>
      </c>
      <c r="K4446" s="25" t="s">
        <v>7289</v>
      </c>
      <c r="L4446" s="25" t="s">
        <v>7259</v>
      </c>
      <c r="M4446" s="21">
        <v>2096.15</v>
      </c>
      <c r="N4446" s="21">
        <v>3229.54</v>
      </c>
      <c r="O4446" s="21">
        <v>-1133.3900000000001</v>
      </c>
      <c r="P4446" s="21">
        <v>2096.15</v>
      </c>
      <c r="Q4446" s="25" t="s">
        <v>8652</v>
      </c>
      <c r="R4446" s="1" t="str">
        <f t="shared" si="85"/>
        <v>ST10053</v>
      </c>
      <c r="S4446" t="str">
        <f>VLOOKUP(R4446,Data!$C$2:$D$261,2,0)</f>
        <v>Windsor Park</v>
      </c>
      <c r="T4446">
        <f>COUNTIF('Feb 2022'!A:A,D4446)+COUNTIF('Mar 2022'!A:A,D4446)+COUNTIF('Apr 2022'!A:A,D4446)+COUNTIF('May 2022'!A:A,D4446)+COUNTIF('June 2022'!A:A,D4446)+COUNTIF('July 2022'!A:A,D4446)+COUNTIF('Aug 2022'!A:A,D4446)+COUNTIF('Sep 2022'!A:A,D4446)+COUNTIF('Oct 2022'!A:A,D4446)+COUNTIF('Dec 2022'!A:A,D4446)</f>
        <v>1</v>
      </c>
      <c r="U4446" t="str">
        <f>VLOOKUP(Q4446,'Capital Lookup'!A:B,2,FALSE)</f>
        <v>No</v>
      </c>
      <c r="V4446" s="2">
        <f>IFERROR(VLOOKUP(LEFT(F4446,10),'Find Purchase Orders'!B:J,9,FALSE),"")</f>
        <v>44816</v>
      </c>
      <c r="W4446" s="25" t="s">
        <v>7261</v>
      </c>
    </row>
    <row r="4447" spans="1:23" hidden="1">
      <c r="A4447" s="25" t="s">
        <v>7261</v>
      </c>
      <c r="B4447" s="25" t="s">
        <v>9186</v>
      </c>
      <c r="C4447" s="25" t="s">
        <v>7264</v>
      </c>
      <c r="D4447" s="25" t="s">
        <v>17276</v>
      </c>
      <c r="E4447" s="25" t="s">
        <v>12833</v>
      </c>
      <c r="H4447" s="21">
        <v>1563.71</v>
      </c>
      <c r="I4447" s="25" t="s">
        <v>7257</v>
      </c>
      <c r="K4447" s="25" t="s">
        <v>7262</v>
      </c>
      <c r="L4447" s="25" t="s">
        <v>7259</v>
      </c>
      <c r="M4447" s="22">
        <v>0</v>
      </c>
      <c r="N4447" s="22">
        <v>0</v>
      </c>
      <c r="O4447" s="21">
        <v>0</v>
      </c>
      <c r="P4447" s="21">
        <v>74.459999999999994</v>
      </c>
      <c r="Q4447" s="25" t="s">
        <v>12834</v>
      </c>
      <c r="R4447" s="1" t="str">
        <f t="shared" si="85"/>
        <v>ST10070</v>
      </c>
      <c r="S4447" t="str">
        <f>VLOOKUP(R4447,Data!$C$2:$D$261,2,0)</f>
        <v>Scenic Acres</v>
      </c>
      <c r="T4447">
        <f>COUNTIF('Feb 2022'!A:A,D4447)+COUNTIF('Mar 2022'!A:A,D4447)+COUNTIF('Apr 2022'!A:A,D4447)+COUNTIF('May 2022'!A:A,D4447)+COUNTIF('June 2022'!A:A,D4447)+COUNTIF('July 2022'!A:A,D4447)+COUNTIF('Aug 2022'!A:A,D4447)+COUNTIF('Sep 2022'!A:A,D4447)+COUNTIF('Oct 2022'!A:A,D4447)+COUNTIF('Dec 2022'!A:A,D4447)</f>
        <v>0</v>
      </c>
      <c r="U4447" t="str">
        <f>VLOOKUP(Q4447,'Capital Lookup'!A:B,2,FALSE)</f>
        <v>No</v>
      </c>
      <c r="V4447" s="2" t="str">
        <f>IFERROR(VLOOKUP(LEFT(F4447,10),'Find Purchase Orders'!B:J,9,FALSE),"")</f>
        <v/>
      </c>
      <c r="W4447" s="25" t="s">
        <v>7261</v>
      </c>
    </row>
    <row r="4448" spans="1:23" hidden="1">
      <c r="A4448" s="25" t="s">
        <v>7261</v>
      </c>
      <c r="B4448" s="25" t="s">
        <v>9186</v>
      </c>
      <c r="C4448" s="25" t="s">
        <v>7264</v>
      </c>
      <c r="D4448" s="25" t="s">
        <v>6000</v>
      </c>
      <c r="E4448" s="25" t="s">
        <v>12833</v>
      </c>
      <c r="F4448" s="25" t="s">
        <v>17277</v>
      </c>
      <c r="G4448" s="25" t="s">
        <v>6001</v>
      </c>
      <c r="H4448" s="21">
        <v>6937.93</v>
      </c>
      <c r="I4448" s="25" t="s">
        <v>7296</v>
      </c>
      <c r="J4448" s="25" t="s">
        <v>7288</v>
      </c>
      <c r="K4448" s="25" t="s">
        <v>7262</v>
      </c>
      <c r="L4448" s="25" t="s">
        <v>7259</v>
      </c>
      <c r="M4448" s="21">
        <v>6937.93</v>
      </c>
      <c r="N4448" s="21">
        <v>6937.93</v>
      </c>
      <c r="O4448" s="21">
        <v>0</v>
      </c>
      <c r="P4448" s="21">
        <v>6937.93</v>
      </c>
      <c r="Q4448" s="25" t="s">
        <v>12834</v>
      </c>
      <c r="R4448" s="1" t="str">
        <f t="shared" si="85"/>
        <v>ST10070</v>
      </c>
      <c r="S4448" t="str">
        <f>VLOOKUP(R4448,Data!$C$2:$D$261,2,0)</f>
        <v>Scenic Acres</v>
      </c>
      <c r="T4448">
        <f>COUNTIF('Feb 2022'!A:A,D4448)+COUNTIF('Mar 2022'!A:A,D4448)+COUNTIF('Apr 2022'!A:A,D4448)+COUNTIF('May 2022'!A:A,D4448)+COUNTIF('June 2022'!A:A,D4448)+COUNTIF('July 2022'!A:A,D4448)+COUNTIF('Aug 2022'!A:A,D4448)+COUNTIF('Sep 2022'!A:A,D4448)+COUNTIF('Oct 2022'!A:A,D4448)+COUNTIF('Dec 2022'!A:A,D4448)</f>
        <v>1</v>
      </c>
      <c r="U4448" t="str">
        <f>VLOOKUP(Q4448,'Capital Lookup'!A:B,2,FALSE)</f>
        <v>No</v>
      </c>
      <c r="V4448" s="2">
        <f>IFERROR(VLOOKUP(LEFT(F4448,10),'Find Purchase Orders'!B:J,9,FALSE),"")</f>
        <v>44816</v>
      </c>
      <c r="W4448" s="25" t="s">
        <v>7261</v>
      </c>
    </row>
    <row r="4449" spans="1:23" hidden="1">
      <c r="A4449" s="25" t="s">
        <v>7425</v>
      </c>
      <c r="B4449" s="25" t="s">
        <v>7947</v>
      </c>
      <c r="C4449" s="25" t="s">
        <v>7271</v>
      </c>
      <c r="D4449" s="25" t="s">
        <v>6194</v>
      </c>
      <c r="E4449" s="25" t="s">
        <v>14048</v>
      </c>
      <c r="F4449" s="25" t="s">
        <v>17278</v>
      </c>
      <c r="G4449" s="25" t="s">
        <v>6195</v>
      </c>
      <c r="H4449" s="21">
        <v>5791.25</v>
      </c>
      <c r="I4449" s="25" t="s">
        <v>7296</v>
      </c>
      <c r="J4449" s="25" t="s">
        <v>7288</v>
      </c>
      <c r="K4449" s="25" t="s">
        <v>7579</v>
      </c>
      <c r="L4449" s="25" t="s">
        <v>8156</v>
      </c>
      <c r="M4449" s="21">
        <v>5791.25</v>
      </c>
      <c r="N4449" s="21">
        <v>5791.25</v>
      </c>
      <c r="O4449" s="21">
        <v>0</v>
      </c>
      <c r="P4449" s="21">
        <v>5791.25</v>
      </c>
      <c r="Q4449" s="25" t="s">
        <v>17279</v>
      </c>
      <c r="R4449" s="1" t="str">
        <f t="shared" si="85"/>
        <v>ST10154</v>
      </c>
      <c r="S4449" t="str">
        <f>VLOOKUP(R4449,Data!$C$2:$D$261,2,0)</f>
        <v>Mackenzie Place</v>
      </c>
      <c r="T4449">
        <f>COUNTIF('Feb 2022'!A:A,D4449)+COUNTIF('Mar 2022'!A:A,D4449)+COUNTIF('Apr 2022'!A:A,D4449)+COUNTIF('May 2022'!A:A,D4449)+COUNTIF('June 2022'!A:A,D4449)+COUNTIF('July 2022'!A:A,D4449)+COUNTIF('Aug 2022'!A:A,D4449)+COUNTIF('Sep 2022'!A:A,D4449)+COUNTIF('Oct 2022'!A:A,D4449)+COUNTIF('Dec 2022'!A:A,D4449)</f>
        <v>1</v>
      </c>
      <c r="U4449" t="str">
        <f>VLOOKUP(Q4449,'Capital Lookup'!A:B,2,FALSE)</f>
        <v>No</v>
      </c>
      <c r="V4449" s="2">
        <f>IFERROR(VLOOKUP(LEFT(F4449,10),'Find Purchase Orders'!B:J,9,FALSE),"")</f>
        <v>44819</v>
      </c>
      <c r="W4449" s="25" t="s">
        <v>7261</v>
      </c>
    </row>
    <row r="4450" spans="1:23" hidden="1">
      <c r="A4450" s="25" t="s">
        <v>10104</v>
      </c>
      <c r="B4450" s="25" t="s">
        <v>7838</v>
      </c>
      <c r="C4450" s="25"/>
      <c r="D4450" s="25" t="s">
        <v>6366</v>
      </c>
      <c r="E4450" s="25" t="s">
        <v>14048</v>
      </c>
      <c r="F4450" s="25" t="s">
        <v>17280</v>
      </c>
      <c r="G4450" s="25" t="s">
        <v>6367</v>
      </c>
      <c r="H4450" s="21">
        <v>1559.94</v>
      </c>
      <c r="I4450" s="25" t="s">
        <v>7296</v>
      </c>
      <c r="J4450" s="25" t="s">
        <v>7288</v>
      </c>
      <c r="K4450" s="25" t="s">
        <v>7503</v>
      </c>
      <c r="L4450" s="25" t="s">
        <v>11390</v>
      </c>
      <c r="M4450" s="21">
        <v>1380.48</v>
      </c>
      <c r="N4450" s="21">
        <v>1345.48</v>
      </c>
      <c r="O4450" s="21">
        <v>35</v>
      </c>
      <c r="P4450" s="21">
        <v>1559.94</v>
      </c>
      <c r="Q4450" s="25" t="s">
        <v>17281</v>
      </c>
      <c r="R4450" s="1" t="str">
        <f t="shared" si="85"/>
        <v>ST10336</v>
      </c>
      <c r="S4450" t="str">
        <f>VLOOKUP(R4450,Data!$C$2:$D$261,2,0)</f>
        <v>The Village Seniors Community</v>
      </c>
      <c r="T4450">
        <f>COUNTIF('Feb 2022'!A:A,D4450)+COUNTIF('Mar 2022'!A:A,D4450)+COUNTIF('Apr 2022'!A:A,D4450)+COUNTIF('May 2022'!A:A,D4450)+COUNTIF('June 2022'!A:A,D4450)+COUNTIF('July 2022'!A:A,D4450)+COUNTIF('Aug 2022'!A:A,D4450)+COUNTIF('Sep 2022'!A:A,D4450)+COUNTIF('Oct 2022'!A:A,D4450)+COUNTIF('Dec 2022'!A:A,D4450)</f>
        <v>1</v>
      </c>
      <c r="U4450" t="str">
        <f>VLOOKUP(Q4450,'Capital Lookup'!A:B,2,FALSE)</f>
        <v>No</v>
      </c>
      <c r="V4450" s="2">
        <f>IFERROR(VLOOKUP(LEFT(F4450,10),'Find Purchase Orders'!B:J,9,FALSE),"")</f>
        <v>44818</v>
      </c>
      <c r="W4450" s="25" t="s">
        <v>7261</v>
      </c>
    </row>
    <row r="4451" spans="1:23" hidden="1">
      <c r="A4451" s="25" t="s">
        <v>7261</v>
      </c>
      <c r="B4451" s="25" t="s">
        <v>8342</v>
      </c>
      <c r="C4451" s="25" t="s">
        <v>7264</v>
      </c>
      <c r="D4451" s="25" t="s">
        <v>6368</v>
      </c>
      <c r="E4451" s="25" t="s">
        <v>8229</v>
      </c>
      <c r="F4451" s="25" t="s">
        <v>17282</v>
      </c>
      <c r="G4451" s="25" t="s">
        <v>6369</v>
      </c>
      <c r="H4451" s="21">
        <v>14731.76</v>
      </c>
      <c r="I4451" s="25" t="s">
        <v>7296</v>
      </c>
      <c r="J4451" s="25" t="s">
        <v>7288</v>
      </c>
      <c r="K4451" s="25" t="s">
        <v>7262</v>
      </c>
      <c r="L4451" s="25" t="s">
        <v>7259</v>
      </c>
      <c r="M4451" s="21">
        <v>14731.76</v>
      </c>
      <c r="N4451" s="21">
        <v>14731.77</v>
      </c>
      <c r="O4451" s="21">
        <v>-0.01</v>
      </c>
      <c r="P4451" s="21">
        <v>14731.76</v>
      </c>
      <c r="Q4451" s="25" t="s">
        <v>8346</v>
      </c>
      <c r="R4451" s="1" t="str">
        <f t="shared" si="85"/>
        <v>ST10025</v>
      </c>
      <c r="S4451" t="str">
        <f>VLOOKUP(R4451,Data!$C$2:$D$261,2,0)</f>
        <v>Don Mills Seniors Apartments</v>
      </c>
      <c r="T4451">
        <f>COUNTIF('Feb 2022'!A:A,D4451)+COUNTIF('Mar 2022'!A:A,D4451)+COUNTIF('Apr 2022'!A:A,D4451)+COUNTIF('May 2022'!A:A,D4451)+COUNTIF('June 2022'!A:A,D4451)+COUNTIF('July 2022'!A:A,D4451)+COUNTIF('Aug 2022'!A:A,D4451)+COUNTIF('Sep 2022'!A:A,D4451)+COUNTIF('Oct 2022'!A:A,D4451)+COUNTIF('Dec 2022'!A:A,D4451)</f>
        <v>1</v>
      </c>
      <c r="U4451" t="str">
        <f>VLOOKUP(Q4451,'Capital Lookup'!A:B,2,FALSE)</f>
        <v>No</v>
      </c>
      <c r="V4451" s="2">
        <f>IFERROR(VLOOKUP(LEFT(F4451,10),'Find Purchase Orders'!B:J,9,FALSE),"")</f>
        <v>44818</v>
      </c>
      <c r="W4451" s="25" t="s">
        <v>7261</v>
      </c>
    </row>
    <row r="4452" spans="1:23" hidden="1">
      <c r="A4452" s="25" t="s">
        <v>7261</v>
      </c>
      <c r="B4452" s="25" t="s">
        <v>7440</v>
      </c>
      <c r="C4452" s="25" t="s">
        <v>7264</v>
      </c>
      <c r="D4452" s="25" t="s">
        <v>6370</v>
      </c>
      <c r="E4452" s="25" t="s">
        <v>17283</v>
      </c>
      <c r="F4452" s="25" t="s">
        <v>17284</v>
      </c>
      <c r="G4452" s="25" t="s">
        <v>6371</v>
      </c>
      <c r="H4452" s="21">
        <v>4451.53</v>
      </c>
      <c r="I4452" s="25" t="s">
        <v>7296</v>
      </c>
      <c r="J4452" s="25" t="s">
        <v>7288</v>
      </c>
      <c r="K4452" s="25" t="s">
        <v>7262</v>
      </c>
      <c r="L4452" s="25" t="s">
        <v>7259</v>
      </c>
      <c r="M4452" s="21">
        <v>4451.53</v>
      </c>
      <c r="N4452" s="21">
        <v>4530.28</v>
      </c>
      <c r="O4452" s="21">
        <v>-78.75</v>
      </c>
      <c r="P4452" s="21">
        <v>4451.53</v>
      </c>
      <c r="Q4452" s="25" t="s">
        <v>7445</v>
      </c>
      <c r="R4452" s="1" t="str">
        <f t="shared" si="85"/>
        <v>ST10068</v>
      </c>
      <c r="S4452" t="str">
        <f>VLOOKUP(R4452,Data!$C$2:$D$261,2,0)</f>
        <v>Chateau Renoir</v>
      </c>
      <c r="T4452">
        <f>COUNTIF('Feb 2022'!A:A,D4452)+COUNTIF('Mar 2022'!A:A,D4452)+COUNTIF('Apr 2022'!A:A,D4452)+COUNTIF('May 2022'!A:A,D4452)+COUNTIF('June 2022'!A:A,D4452)+COUNTIF('July 2022'!A:A,D4452)+COUNTIF('Aug 2022'!A:A,D4452)+COUNTIF('Sep 2022'!A:A,D4452)+COUNTIF('Oct 2022'!A:A,D4452)+COUNTIF('Dec 2022'!A:A,D4452)</f>
        <v>1</v>
      </c>
      <c r="U4452" t="str">
        <f>VLOOKUP(Q4452,'Capital Lookup'!A:B,2,FALSE)</f>
        <v>No</v>
      </c>
      <c r="V4452" s="2">
        <f>IFERROR(VLOOKUP(LEFT(F4452,10),'Find Purchase Orders'!B:J,9,FALSE),"")</f>
        <v>44819</v>
      </c>
      <c r="W4452" s="25" t="s">
        <v>7261</v>
      </c>
    </row>
    <row r="4453" spans="1:23" hidden="1">
      <c r="A4453" s="25" t="s">
        <v>7261</v>
      </c>
      <c r="B4453" s="25" t="s">
        <v>7440</v>
      </c>
      <c r="C4453" s="25" t="s">
        <v>7264</v>
      </c>
      <c r="D4453" s="25" t="s">
        <v>6370</v>
      </c>
      <c r="E4453" s="25" t="s">
        <v>17283</v>
      </c>
      <c r="F4453" s="25" t="s">
        <v>17285</v>
      </c>
      <c r="G4453" s="25" t="s">
        <v>17286</v>
      </c>
      <c r="H4453" s="21">
        <v>78.75</v>
      </c>
      <c r="I4453" s="25" t="s">
        <v>7296</v>
      </c>
      <c r="J4453" s="25" t="s">
        <v>7288</v>
      </c>
      <c r="K4453" s="25" t="s">
        <v>7262</v>
      </c>
      <c r="L4453" s="25" t="s">
        <v>7259</v>
      </c>
      <c r="M4453" s="21">
        <v>78.75</v>
      </c>
      <c r="N4453" s="22">
        <v>0</v>
      </c>
      <c r="O4453" s="21">
        <v>78.75</v>
      </c>
      <c r="P4453" s="21">
        <v>78.75</v>
      </c>
      <c r="Q4453" s="25" t="s">
        <v>7445</v>
      </c>
      <c r="R4453" s="1" t="str">
        <f t="shared" si="85"/>
        <v>ST10068</v>
      </c>
      <c r="S4453" t="str">
        <f>VLOOKUP(R4453,Data!$C$2:$D$261,2,0)</f>
        <v>Chateau Renoir</v>
      </c>
      <c r="T4453">
        <f>COUNTIF('Feb 2022'!A:A,D4453)+COUNTIF('Mar 2022'!A:A,D4453)+COUNTIF('Apr 2022'!A:A,D4453)+COUNTIF('May 2022'!A:A,D4453)+COUNTIF('June 2022'!A:A,D4453)+COUNTIF('July 2022'!A:A,D4453)+COUNTIF('Aug 2022'!A:A,D4453)+COUNTIF('Sep 2022'!A:A,D4453)+COUNTIF('Oct 2022'!A:A,D4453)+COUNTIF('Dec 2022'!A:A,D4453)</f>
        <v>1</v>
      </c>
      <c r="U4453" t="str">
        <f>VLOOKUP(Q4453,'Capital Lookup'!A:B,2,FALSE)</f>
        <v>No</v>
      </c>
      <c r="V4453" s="2">
        <f>IFERROR(VLOOKUP(LEFT(F4453,10),'Find Purchase Orders'!B:J,9,FALSE),"")</f>
        <v>44819</v>
      </c>
      <c r="W4453" s="25" t="s">
        <v>7261</v>
      </c>
    </row>
    <row r="4454" spans="1:23" hidden="1">
      <c r="A4454" s="25" t="s">
        <v>7261</v>
      </c>
      <c r="B4454" s="25" t="s">
        <v>7440</v>
      </c>
      <c r="C4454" s="25" t="s">
        <v>7264</v>
      </c>
      <c r="D4454" s="25" t="s">
        <v>6370</v>
      </c>
      <c r="E4454" s="25" t="s">
        <v>17283</v>
      </c>
      <c r="F4454" s="25" t="s">
        <v>17287</v>
      </c>
      <c r="G4454" s="25" t="s">
        <v>17288</v>
      </c>
      <c r="H4454" s="21">
        <v>1930.16</v>
      </c>
      <c r="I4454" s="25" t="s">
        <v>7296</v>
      </c>
      <c r="J4454" s="25" t="s">
        <v>7288</v>
      </c>
      <c r="K4454" s="25" t="s">
        <v>7262</v>
      </c>
      <c r="L4454" s="25" t="s">
        <v>7259</v>
      </c>
      <c r="M4454" s="21">
        <v>1930.16</v>
      </c>
      <c r="N4454" s="21">
        <v>1930.16</v>
      </c>
      <c r="O4454" s="21">
        <v>0</v>
      </c>
      <c r="P4454" s="21">
        <v>1930.16</v>
      </c>
      <c r="Q4454" s="25" t="s">
        <v>7445</v>
      </c>
      <c r="R4454" s="1" t="str">
        <f t="shared" si="85"/>
        <v>ST10068</v>
      </c>
      <c r="S4454" t="str">
        <f>VLOOKUP(R4454,Data!$C$2:$D$261,2,0)</f>
        <v>Chateau Renoir</v>
      </c>
      <c r="T4454">
        <f>COUNTIF('Feb 2022'!A:A,D4454)+COUNTIF('Mar 2022'!A:A,D4454)+COUNTIF('Apr 2022'!A:A,D4454)+COUNTIF('May 2022'!A:A,D4454)+COUNTIF('June 2022'!A:A,D4454)+COUNTIF('July 2022'!A:A,D4454)+COUNTIF('Aug 2022'!A:A,D4454)+COUNTIF('Sep 2022'!A:A,D4454)+COUNTIF('Oct 2022'!A:A,D4454)+COUNTIF('Dec 2022'!A:A,D4454)</f>
        <v>1</v>
      </c>
      <c r="U4454" t="str">
        <f>VLOOKUP(Q4454,'Capital Lookup'!A:B,2,FALSE)</f>
        <v>No</v>
      </c>
      <c r="V4454" s="2">
        <f>IFERROR(VLOOKUP(LEFT(F4454,10),'Find Purchase Orders'!B:J,9,FALSE),"")</f>
        <v>44819</v>
      </c>
      <c r="W4454" s="25" t="s">
        <v>7261</v>
      </c>
    </row>
    <row r="4455" spans="1:23" hidden="1">
      <c r="A4455" s="25" t="s">
        <v>7252</v>
      </c>
      <c r="B4455" s="25" t="s">
        <v>8531</v>
      </c>
      <c r="C4455" s="25" t="s">
        <v>7254</v>
      </c>
      <c r="D4455" s="25" t="s">
        <v>6372</v>
      </c>
      <c r="E4455" s="25" t="s">
        <v>16389</v>
      </c>
      <c r="F4455" s="25" t="s">
        <v>17289</v>
      </c>
      <c r="G4455" s="25" t="s">
        <v>6373</v>
      </c>
      <c r="H4455" s="21">
        <v>12496.66</v>
      </c>
      <c r="I4455" s="25" t="s">
        <v>7296</v>
      </c>
      <c r="J4455" s="25" t="s">
        <v>7288</v>
      </c>
      <c r="K4455" s="25" t="s">
        <v>7262</v>
      </c>
      <c r="L4455" s="25" t="s">
        <v>7259</v>
      </c>
      <c r="M4455" s="21">
        <v>12496.66</v>
      </c>
      <c r="N4455" s="21">
        <v>12496.66</v>
      </c>
      <c r="O4455" s="21">
        <v>0</v>
      </c>
      <c r="P4455" s="21">
        <v>12496.66</v>
      </c>
      <c r="Q4455" s="25" t="s">
        <v>8534</v>
      </c>
      <c r="R4455" s="1" t="str">
        <f t="shared" si="85"/>
        <v>ST10095</v>
      </c>
      <c r="S4455" t="str">
        <f>VLOOKUP(R4455,Data!$C$2:$D$261,2,0)</f>
        <v>Greenway</v>
      </c>
      <c r="T4455">
        <f>COUNTIF('Feb 2022'!A:A,D4455)+COUNTIF('Mar 2022'!A:A,D4455)+COUNTIF('Apr 2022'!A:A,D4455)+COUNTIF('May 2022'!A:A,D4455)+COUNTIF('June 2022'!A:A,D4455)+COUNTIF('July 2022'!A:A,D4455)+COUNTIF('Aug 2022'!A:A,D4455)+COUNTIF('Sep 2022'!A:A,D4455)+COUNTIF('Oct 2022'!A:A,D4455)+COUNTIF('Dec 2022'!A:A,D4455)</f>
        <v>1</v>
      </c>
      <c r="U4455" t="str">
        <f>VLOOKUP(Q4455,'Capital Lookup'!A:B,2,FALSE)</f>
        <v>No</v>
      </c>
      <c r="V4455" s="2">
        <f>IFERROR(VLOOKUP(LEFT(F4455,10),'Find Purchase Orders'!B:J,9,FALSE),"")</f>
        <v>44817</v>
      </c>
      <c r="W4455" s="25" t="s">
        <v>7261</v>
      </c>
    </row>
    <row r="4456" spans="1:23" hidden="1">
      <c r="A4456" s="25" t="s">
        <v>7252</v>
      </c>
      <c r="B4456" s="25" t="s">
        <v>8531</v>
      </c>
      <c r="C4456" s="25" t="s">
        <v>7254</v>
      </c>
      <c r="D4456" s="25" t="s">
        <v>6372</v>
      </c>
      <c r="E4456" s="25" t="s">
        <v>16389</v>
      </c>
      <c r="F4456" s="25" t="s">
        <v>17290</v>
      </c>
      <c r="G4456" s="25" t="s">
        <v>17291</v>
      </c>
      <c r="H4456" s="21">
        <v>282.5</v>
      </c>
      <c r="I4456" s="25" t="s">
        <v>7296</v>
      </c>
      <c r="J4456" s="25" t="s">
        <v>7288</v>
      </c>
      <c r="K4456" s="25" t="s">
        <v>7262</v>
      </c>
      <c r="L4456" s="25" t="s">
        <v>7259</v>
      </c>
      <c r="M4456" s="21">
        <v>282.5</v>
      </c>
      <c r="N4456" s="21">
        <v>282.5</v>
      </c>
      <c r="O4456" s="21">
        <v>0</v>
      </c>
      <c r="P4456" s="21">
        <v>282.5</v>
      </c>
      <c r="Q4456" s="25" t="s">
        <v>8534</v>
      </c>
      <c r="R4456" s="1" t="str">
        <f t="shared" si="85"/>
        <v>ST10095</v>
      </c>
      <c r="S4456" t="str">
        <f>VLOOKUP(R4456,Data!$C$2:$D$261,2,0)</f>
        <v>Greenway</v>
      </c>
      <c r="T4456">
        <f>COUNTIF('Feb 2022'!A:A,D4456)+COUNTIF('Mar 2022'!A:A,D4456)+COUNTIF('Apr 2022'!A:A,D4456)+COUNTIF('May 2022'!A:A,D4456)+COUNTIF('June 2022'!A:A,D4456)+COUNTIF('July 2022'!A:A,D4456)+COUNTIF('Aug 2022'!A:A,D4456)+COUNTIF('Sep 2022'!A:A,D4456)+COUNTIF('Oct 2022'!A:A,D4456)+COUNTIF('Dec 2022'!A:A,D4456)</f>
        <v>1</v>
      </c>
      <c r="U4456" t="str">
        <f>VLOOKUP(Q4456,'Capital Lookup'!A:B,2,FALSE)</f>
        <v>No</v>
      </c>
      <c r="V4456" s="2">
        <f>IFERROR(VLOOKUP(LEFT(F4456,10),'Find Purchase Orders'!B:J,9,FALSE),"")</f>
        <v>44817</v>
      </c>
      <c r="W4456" s="25" t="s">
        <v>7261</v>
      </c>
    </row>
    <row r="4457" spans="1:23" hidden="1">
      <c r="A4457" s="25" t="s">
        <v>7252</v>
      </c>
      <c r="B4457" s="25" t="s">
        <v>8531</v>
      </c>
      <c r="C4457" s="25" t="s">
        <v>7254</v>
      </c>
      <c r="D4457" s="25" t="s">
        <v>6374</v>
      </c>
      <c r="E4457" s="25" t="s">
        <v>16389</v>
      </c>
      <c r="F4457" s="25" t="s">
        <v>17292</v>
      </c>
      <c r="G4457" s="25" t="s">
        <v>6375</v>
      </c>
      <c r="H4457" s="21">
        <v>282.5</v>
      </c>
      <c r="I4457" s="25" t="s">
        <v>7296</v>
      </c>
      <c r="J4457" s="25" t="s">
        <v>7288</v>
      </c>
      <c r="K4457" s="25" t="s">
        <v>7262</v>
      </c>
      <c r="L4457" s="25" t="s">
        <v>7259</v>
      </c>
      <c r="M4457" s="21">
        <v>282.5</v>
      </c>
      <c r="N4457" s="21">
        <v>282.5</v>
      </c>
      <c r="O4457" s="21">
        <v>0</v>
      </c>
      <c r="P4457" s="21">
        <v>282.5</v>
      </c>
      <c r="Q4457" s="25" t="s">
        <v>8534</v>
      </c>
      <c r="R4457" s="1" t="str">
        <f t="shared" si="85"/>
        <v>ST10095</v>
      </c>
      <c r="S4457" t="str">
        <f>VLOOKUP(R4457,Data!$C$2:$D$261,2,0)</f>
        <v>Greenway</v>
      </c>
      <c r="T4457">
        <f>COUNTIF('Feb 2022'!A:A,D4457)+COUNTIF('Mar 2022'!A:A,D4457)+COUNTIF('Apr 2022'!A:A,D4457)+COUNTIF('May 2022'!A:A,D4457)+COUNTIF('June 2022'!A:A,D4457)+COUNTIF('July 2022'!A:A,D4457)+COUNTIF('Aug 2022'!A:A,D4457)+COUNTIF('Sep 2022'!A:A,D4457)+COUNTIF('Oct 2022'!A:A,D4457)+COUNTIF('Dec 2022'!A:A,D4457)</f>
        <v>1</v>
      </c>
      <c r="U4457" t="str">
        <f>VLOOKUP(Q4457,'Capital Lookup'!A:B,2,FALSE)</f>
        <v>No</v>
      </c>
      <c r="V4457" s="2">
        <f>IFERROR(VLOOKUP(LEFT(F4457,10),'Find Purchase Orders'!B:J,9,FALSE),"")</f>
        <v>44817</v>
      </c>
      <c r="W4457" s="25" t="s">
        <v>7261</v>
      </c>
    </row>
    <row r="4458" spans="1:23" hidden="1">
      <c r="A4458" s="25" t="s">
        <v>7252</v>
      </c>
      <c r="B4458" s="25" t="s">
        <v>8531</v>
      </c>
      <c r="C4458" s="25" t="s">
        <v>7254</v>
      </c>
      <c r="D4458" s="25" t="s">
        <v>6374</v>
      </c>
      <c r="E4458" s="25" t="s">
        <v>16389</v>
      </c>
      <c r="F4458" s="25" t="s">
        <v>17293</v>
      </c>
      <c r="G4458" s="25" t="s">
        <v>17294</v>
      </c>
      <c r="H4458" s="21">
        <v>8150.79</v>
      </c>
      <c r="I4458" s="25" t="s">
        <v>7296</v>
      </c>
      <c r="J4458" s="25" t="s">
        <v>7288</v>
      </c>
      <c r="K4458" s="25" t="s">
        <v>7262</v>
      </c>
      <c r="L4458" s="25" t="s">
        <v>7259</v>
      </c>
      <c r="M4458" s="21">
        <v>8150.79</v>
      </c>
      <c r="N4458" s="21">
        <v>8150.79</v>
      </c>
      <c r="O4458" s="21">
        <v>0</v>
      </c>
      <c r="P4458" s="21">
        <v>8150.79</v>
      </c>
      <c r="Q4458" s="25" t="s">
        <v>8534</v>
      </c>
      <c r="R4458" s="1" t="str">
        <f t="shared" si="85"/>
        <v>ST10095</v>
      </c>
      <c r="S4458" t="str">
        <f>VLOOKUP(R4458,Data!$C$2:$D$261,2,0)</f>
        <v>Greenway</v>
      </c>
      <c r="T4458">
        <f>COUNTIF('Feb 2022'!A:A,D4458)+COUNTIF('Mar 2022'!A:A,D4458)+COUNTIF('Apr 2022'!A:A,D4458)+COUNTIF('May 2022'!A:A,D4458)+COUNTIF('June 2022'!A:A,D4458)+COUNTIF('July 2022'!A:A,D4458)+COUNTIF('Aug 2022'!A:A,D4458)+COUNTIF('Sep 2022'!A:A,D4458)+COUNTIF('Oct 2022'!A:A,D4458)+COUNTIF('Dec 2022'!A:A,D4458)</f>
        <v>1</v>
      </c>
      <c r="U4458" t="str">
        <f>VLOOKUP(Q4458,'Capital Lookup'!A:B,2,FALSE)</f>
        <v>No</v>
      </c>
      <c r="V4458" s="2">
        <f>IFERROR(VLOOKUP(LEFT(F4458,10),'Find Purchase Orders'!B:J,9,FALSE),"")</f>
        <v>44817</v>
      </c>
      <c r="W4458" s="25" t="s">
        <v>7261</v>
      </c>
    </row>
    <row r="4459" spans="1:23" hidden="1">
      <c r="A4459" s="25" t="s">
        <v>7530</v>
      </c>
      <c r="B4459" s="25" t="s">
        <v>7531</v>
      </c>
      <c r="C4459" s="25"/>
      <c r="D4459" s="25" t="s">
        <v>6002</v>
      </c>
      <c r="E4459" s="25" t="s">
        <v>7533</v>
      </c>
      <c r="F4459" s="25" t="s">
        <v>17295</v>
      </c>
      <c r="G4459" s="25" t="s">
        <v>6003</v>
      </c>
      <c r="H4459" s="21">
        <v>943.5</v>
      </c>
      <c r="I4459" s="25" t="s">
        <v>7296</v>
      </c>
      <c r="J4459" s="25" t="s">
        <v>7288</v>
      </c>
      <c r="K4459" s="25" t="s">
        <v>7289</v>
      </c>
      <c r="L4459" s="25" t="s">
        <v>7259</v>
      </c>
      <c r="M4459" s="21">
        <v>943.5</v>
      </c>
      <c r="N4459" s="21">
        <v>943.5</v>
      </c>
      <c r="O4459" s="21">
        <v>0</v>
      </c>
      <c r="P4459" s="21">
        <v>943.5</v>
      </c>
      <c r="Q4459" s="25" t="s">
        <v>7536</v>
      </c>
      <c r="R4459" s="1" t="str">
        <f t="shared" si="85"/>
        <v>ST10223</v>
      </c>
      <c r="S4459" t="str">
        <f>VLOOKUP(R4459,Data!$C$2:$D$261,2,0)</f>
        <v>Green Falls Landing</v>
      </c>
      <c r="T4459">
        <f>COUNTIF('Feb 2022'!A:A,D4459)+COUNTIF('Mar 2022'!A:A,D4459)+COUNTIF('Apr 2022'!A:A,D4459)+COUNTIF('May 2022'!A:A,D4459)+COUNTIF('June 2022'!A:A,D4459)+COUNTIF('July 2022'!A:A,D4459)+COUNTIF('Aug 2022'!A:A,D4459)+COUNTIF('Sep 2022'!A:A,D4459)+COUNTIF('Oct 2022'!A:A,D4459)+COUNTIF('Dec 2022'!A:A,D4459)</f>
        <v>1</v>
      </c>
      <c r="U4459" t="str">
        <f>VLOOKUP(Q4459,'Capital Lookup'!A:B,2,FALSE)</f>
        <v>No</v>
      </c>
      <c r="V4459" s="2">
        <f>IFERROR(VLOOKUP(LEFT(F4459,10),'Find Purchase Orders'!B:J,9,FALSE),"")</f>
        <v>44816</v>
      </c>
      <c r="W4459" s="25" t="s">
        <v>7261</v>
      </c>
    </row>
    <row r="4460" spans="1:23" hidden="1">
      <c r="A4460" s="25" t="s">
        <v>7530</v>
      </c>
      <c r="B4460" s="25" t="s">
        <v>7531</v>
      </c>
      <c r="C4460" s="25"/>
      <c r="D4460" s="25" t="s">
        <v>6002</v>
      </c>
      <c r="E4460" s="25" t="s">
        <v>7533</v>
      </c>
      <c r="F4460" s="25" t="s">
        <v>17296</v>
      </c>
      <c r="G4460" s="25" t="s">
        <v>17297</v>
      </c>
      <c r="H4460" s="21">
        <v>133.19999999999999</v>
      </c>
      <c r="I4460" s="25" t="s">
        <v>7296</v>
      </c>
      <c r="J4460" s="25" t="s">
        <v>7288</v>
      </c>
      <c r="K4460" s="25" t="s">
        <v>7289</v>
      </c>
      <c r="L4460" s="25" t="s">
        <v>7259</v>
      </c>
      <c r="M4460" s="21">
        <v>133.19999999999999</v>
      </c>
      <c r="N4460" s="21">
        <v>133.19999999999999</v>
      </c>
      <c r="O4460" s="21">
        <v>0</v>
      </c>
      <c r="P4460" s="21">
        <v>133.19999999999999</v>
      </c>
      <c r="Q4460" s="25" t="s">
        <v>7536</v>
      </c>
      <c r="R4460" s="1" t="str">
        <f t="shared" si="85"/>
        <v>ST10223</v>
      </c>
      <c r="S4460" t="str">
        <f>VLOOKUP(R4460,Data!$C$2:$D$261,2,0)</f>
        <v>Green Falls Landing</v>
      </c>
      <c r="T4460">
        <f>COUNTIF('Feb 2022'!A:A,D4460)+COUNTIF('Mar 2022'!A:A,D4460)+COUNTIF('Apr 2022'!A:A,D4460)+COUNTIF('May 2022'!A:A,D4460)+COUNTIF('June 2022'!A:A,D4460)+COUNTIF('July 2022'!A:A,D4460)+COUNTIF('Aug 2022'!A:A,D4460)+COUNTIF('Sep 2022'!A:A,D4460)+COUNTIF('Oct 2022'!A:A,D4460)+COUNTIF('Dec 2022'!A:A,D4460)</f>
        <v>1</v>
      </c>
      <c r="U4460" t="str">
        <f>VLOOKUP(Q4460,'Capital Lookup'!A:B,2,FALSE)</f>
        <v>No</v>
      </c>
      <c r="V4460" s="2">
        <f>IFERROR(VLOOKUP(LEFT(F4460,10),'Find Purchase Orders'!B:J,9,FALSE),"")</f>
        <v>44816</v>
      </c>
      <c r="W4460" s="25" t="s">
        <v>7261</v>
      </c>
    </row>
    <row r="4461" spans="1:23" hidden="1">
      <c r="A4461" s="25" t="s">
        <v>7252</v>
      </c>
      <c r="B4461" s="25" t="s">
        <v>8531</v>
      </c>
      <c r="C4461" s="25" t="s">
        <v>7254</v>
      </c>
      <c r="D4461" s="25" t="s">
        <v>6004</v>
      </c>
      <c r="E4461" s="25" t="s">
        <v>16389</v>
      </c>
      <c r="F4461" s="25" t="s">
        <v>17298</v>
      </c>
      <c r="G4461" s="25" t="s">
        <v>6005</v>
      </c>
      <c r="H4461" s="21">
        <v>8207.57</v>
      </c>
      <c r="I4461" s="25" t="s">
        <v>7296</v>
      </c>
      <c r="J4461" s="25" t="s">
        <v>7288</v>
      </c>
      <c r="K4461" s="25" t="s">
        <v>7262</v>
      </c>
      <c r="L4461" s="25" t="s">
        <v>7259</v>
      </c>
      <c r="M4461" s="21">
        <v>8207.57</v>
      </c>
      <c r="N4461" s="21">
        <v>8207.57</v>
      </c>
      <c r="O4461" s="21">
        <v>0</v>
      </c>
      <c r="P4461" s="21">
        <v>8207.57</v>
      </c>
      <c r="Q4461" s="25" t="s">
        <v>8534</v>
      </c>
      <c r="R4461" s="1" t="str">
        <f t="shared" si="85"/>
        <v>ST10095</v>
      </c>
      <c r="S4461" t="str">
        <f>VLOOKUP(R4461,Data!$C$2:$D$261,2,0)</f>
        <v>Greenway</v>
      </c>
      <c r="T4461">
        <f>COUNTIF('Feb 2022'!A:A,D4461)+COUNTIF('Mar 2022'!A:A,D4461)+COUNTIF('Apr 2022'!A:A,D4461)+COUNTIF('May 2022'!A:A,D4461)+COUNTIF('June 2022'!A:A,D4461)+COUNTIF('July 2022'!A:A,D4461)+COUNTIF('Aug 2022'!A:A,D4461)+COUNTIF('Sep 2022'!A:A,D4461)+COUNTIF('Oct 2022'!A:A,D4461)+COUNTIF('Dec 2022'!A:A,D4461)</f>
        <v>1</v>
      </c>
      <c r="U4461" t="str">
        <f>VLOOKUP(Q4461,'Capital Lookup'!A:B,2,FALSE)</f>
        <v>No</v>
      </c>
      <c r="V4461" s="2">
        <f>IFERROR(VLOOKUP(LEFT(F4461,10),'Find Purchase Orders'!B:J,9,FALSE),"")</f>
        <v>44816</v>
      </c>
      <c r="W4461" s="25" t="s">
        <v>7261</v>
      </c>
    </row>
    <row r="4462" spans="1:23" hidden="1">
      <c r="A4462" s="25" t="s">
        <v>7252</v>
      </c>
      <c r="B4462" s="25" t="s">
        <v>8531</v>
      </c>
      <c r="C4462" s="25" t="s">
        <v>7254</v>
      </c>
      <c r="D4462" s="25" t="s">
        <v>6004</v>
      </c>
      <c r="E4462" s="25" t="s">
        <v>16389</v>
      </c>
      <c r="F4462" s="25" t="s">
        <v>17299</v>
      </c>
      <c r="G4462" s="25" t="s">
        <v>17300</v>
      </c>
      <c r="H4462" s="21">
        <v>282.5</v>
      </c>
      <c r="I4462" s="25" t="s">
        <v>7296</v>
      </c>
      <c r="J4462" s="25" t="s">
        <v>7288</v>
      </c>
      <c r="K4462" s="25" t="s">
        <v>7262</v>
      </c>
      <c r="L4462" s="25" t="s">
        <v>7259</v>
      </c>
      <c r="M4462" s="21">
        <v>282.5</v>
      </c>
      <c r="N4462" s="21">
        <v>282.5</v>
      </c>
      <c r="O4462" s="21">
        <v>0</v>
      </c>
      <c r="P4462" s="21">
        <v>282.5</v>
      </c>
      <c r="Q4462" s="25" t="s">
        <v>8534</v>
      </c>
      <c r="R4462" s="1" t="str">
        <f t="shared" si="85"/>
        <v>ST10095</v>
      </c>
      <c r="S4462" t="str">
        <f>VLOOKUP(R4462,Data!$C$2:$D$261,2,0)</f>
        <v>Greenway</v>
      </c>
      <c r="T4462">
        <f>COUNTIF('Feb 2022'!A:A,D4462)+COUNTIF('Mar 2022'!A:A,D4462)+COUNTIF('Apr 2022'!A:A,D4462)+COUNTIF('May 2022'!A:A,D4462)+COUNTIF('June 2022'!A:A,D4462)+COUNTIF('July 2022'!A:A,D4462)+COUNTIF('Aug 2022'!A:A,D4462)+COUNTIF('Sep 2022'!A:A,D4462)+COUNTIF('Oct 2022'!A:A,D4462)+COUNTIF('Dec 2022'!A:A,D4462)</f>
        <v>1</v>
      </c>
      <c r="U4462" t="str">
        <f>VLOOKUP(Q4462,'Capital Lookup'!A:B,2,FALSE)</f>
        <v>No</v>
      </c>
      <c r="V4462" s="2">
        <f>IFERROR(VLOOKUP(LEFT(F4462,10),'Find Purchase Orders'!B:J,9,FALSE),"")</f>
        <v>44816</v>
      </c>
      <c r="W4462" s="25" t="s">
        <v>7261</v>
      </c>
    </row>
    <row r="4463" spans="1:23" hidden="1">
      <c r="A4463" s="25" t="s">
        <v>7261</v>
      </c>
      <c r="B4463" s="25" t="s">
        <v>7384</v>
      </c>
      <c r="C4463" s="25" t="s">
        <v>7277</v>
      </c>
      <c r="D4463" s="25" t="s">
        <v>6006</v>
      </c>
      <c r="E4463" s="25" t="s">
        <v>7386</v>
      </c>
      <c r="F4463" s="25" t="s">
        <v>17301</v>
      </c>
      <c r="G4463" s="25" t="s">
        <v>6007</v>
      </c>
      <c r="H4463" s="21">
        <v>351.75</v>
      </c>
      <c r="I4463" s="25" t="s">
        <v>7296</v>
      </c>
      <c r="J4463" s="25" t="s">
        <v>7288</v>
      </c>
      <c r="K4463" s="25" t="s">
        <v>7262</v>
      </c>
      <c r="L4463" s="25" t="s">
        <v>7259</v>
      </c>
      <c r="M4463" s="21">
        <v>351.75</v>
      </c>
      <c r="N4463" s="21">
        <v>351.75</v>
      </c>
      <c r="O4463" s="21">
        <v>0</v>
      </c>
      <c r="P4463" s="21">
        <v>351.75</v>
      </c>
      <c r="Q4463" s="25" t="s">
        <v>7389</v>
      </c>
      <c r="R4463" s="1" t="str">
        <f t="shared" si="85"/>
        <v>ST10066</v>
      </c>
      <c r="S4463" t="str">
        <f>VLOOKUP(R4463,Data!$C$2:$D$261,2,0)</f>
        <v>Inglewood</v>
      </c>
      <c r="T4463">
        <f>COUNTIF('Feb 2022'!A:A,D4463)+COUNTIF('Mar 2022'!A:A,D4463)+COUNTIF('Apr 2022'!A:A,D4463)+COUNTIF('May 2022'!A:A,D4463)+COUNTIF('June 2022'!A:A,D4463)+COUNTIF('July 2022'!A:A,D4463)+COUNTIF('Aug 2022'!A:A,D4463)+COUNTIF('Sep 2022'!A:A,D4463)+COUNTIF('Oct 2022'!A:A,D4463)+COUNTIF('Dec 2022'!A:A,D4463)</f>
        <v>1</v>
      </c>
      <c r="U4463" t="str">
        <f>VLOOKUP(Q4463,'Capital Lookup'!A:B,2,FALSE)</f>
        <v>No</v>
      </c>
      <c r="V4463" s="2">
        <f>IFERROR(VLOOKUP(LEFT(F4463,10),'Find Purchase Orders'!B:J,9,FALSE),"")</f>
        <v>44816</v>
      </c>
      <c r="W4463" s="25" t="s">
        <v>7261</v>
      </c>
    </row>
    <row r="4464" spans="1:23" hidden="1">
      <c r="A4464" s="25" t="s">
        <v>7261</v>
      </c>
      <c r="B4464" s="25" t="s">
        <v>7384</v>
      </c>
      <c r="C4464" s="25" t="s">
        <v>7277</v>
      </c>
      <c r="D4464" s="25" t="s">
        <v>6006</v>
      </c>
      <c r="E4464" s="25" t="s">
        <v>7386</v>
      </c>
      <c r="F4464" s="25" t="s">
        <v>17302</v>
      </c>
      <c r="G4464" s="25" t="s">
        <v>14252</v>
      </c>
      <c r="H4464" s="21">
        <v>2250.15</v>
      </c>
      <c r="I4464" s="25" t="s">
        <v>7296</v>
      </c>
      <c r="J4464" s="25" t="s">
        <v>7288</v>
      </c>
      <c r="K4464" s="25" t="s">
        <v>7262</v>
      </c>
      <c r="L4464" s="25" t="s">
        <v>7259</v>
      </c>
      <c r="M4464" s="21">
        <v>2250.15</v>
      </c>
      <c r="N4464" s="21">
        <v>2250.15</v>
      </c>
      <c r="O4464" s="21">
        <v>0</v>
      </c>
      <c r="P4464" s="21">
        <v>2250.15</v>
      </c>
      <c r="Q4464" s="25" t="s">
        <v>7389</v>
      </c>
      <c r="R4464" s="1" t="str">
        <f t="shared" si="85"/>
        <v>ST10066</v>
      </c>
      <c r="S4464" t="str">
        <f>VLOOKUP(R4464,Data!$C$2:$D$261,2,0)</f>
        <v>Inglewood</v>
      </c>
      <c r="T4464">
        <f>COUNTIF('Feb 2022'!A:A,D4464)+COUNTIF('Mar 2022'!A:A,D4464)+COUNTIF('Apr 2022'!A:A,D4464)+COUNTIF('May 2022'!A:A,D4464)+COUNTIF('June 2022'!A:A,D4464)+COUNTIF('July 2022'!A:A,D4464)+COUNTIF('Aug 2022'!A:A,D4464)+COUNTIF('Sep 2022'!A:A,D4464)+COUNTIF('Oct 2022'!A:A,D4464)+COUNTIF('Dec 2022'!A:A,D4464)</f>
        <v>1</v>
      </c>
      <c r="U4464" t="str">
        <f>VLOOKUP(Q4464,'Capital Lookup'!A:B,2,FALSE)</f>
        <v>No</v>
      </c>
      <c r="V4464" s="2">
        <f>IFERROR(VLOOKUP(LEFT(F4464,10),'Find Purchase Orders'!B:J,9,FALSE),"")</f>
        <v>44816</v>
      </c>
      <c r="W4464" s="25" t="s">
        <v>7261</v>
      </c>
    </row>
    <row r="4465" spans="1:23" hidden="1">
      <c r="A4465" s="25" t="s">
        <v>7261</v>
      </c>
      <c r="B4465" s="25" t="s">
        <v>7384</v>
      </c>
      <c r="C4465" s="25" t="s">
        <v>7277</v>
      </c>
      <c r="D4465" s="25" t="s">
        <v>6008</v>
      </c>
      <c r="E4465" s="25" t="s">
        <v>7386</v>
      </c>
      <c r="F4465" s="25" t="s">
        <v>17303</v>
      </c>
      <c r="G4465" s="25" t="s">
        <v>6009</v>
      </c>
      <c r="H4465" s="21">
        <v>262.5</v>
      </c>
      <c r="I4465" s="25" t="s">
        <v>7296</v>
      </c>
      <c r="J4465" s="25" t="s">
        <v>7288</v>
      </c>
      <c r="K4465" s="25" t="s">
        <v>7262</v>
      </c>
      <c r="L4465" s="25" t="s">
        <v>7259</v>
      </c>
      <c r="M4465" s="21">
        <v>262.5</v>
      </c>
      <c r="N4465" s="21">
        <v>262.5</v>
      </c>
      <c r="O4465" s="21">
        <v>0</v>
      </c>
      <c r="P4465" s="21">
        <v>262.5</v>
      </c>
      <c r="Q4465" s="25" t="s">
        <v>7389</v>
      </c>
      <c r="R4465" s="1" t="str">
        <f t="shared" si="85"/>
        <v>ST10066</v>
      </c>
      <c r="S4465" t="str">
        <f>VLOOKUP(R4465,Data!$C$2:$D$261,2,0)</f>
        <v>Inglewood</v>
      </c>
      <c r="T4465">
        <f>COUNTIF('Feb 2022'!A:A,D4465)+COUNTIF('Mar 2022'!A:A,D4465)+COUNTIF('Apr 2022'!A:A,D4465)+COUNTIF('May 2022'!A:A,D4465)+COUNTIF('June 2022'!A:A,D4465)+COUNTIF('July 2022'!A:A,D4465)+COUNTIF('Aug 2022'!A:A,D4465)+COUNTIF('Sep 2022'!A:A,D4465)+COUNTIF('Oct 2022'!A:A,D4465)+COUNTIF('Dec 2022'!A:A,D4465)</f>
        <v>1</v>
      </c>
      <c r="U4465" t="str">
        <f>VLOOKUP(Q4465,'Capital Lookup'!A:B,2,FALSE)</f>
        <v>No</v>
      </c>
      <c r="V4465" s="2">
        <f>IFERROR(VLOOKUP(LEFT(F4465,10),'Find Purchase Orders'!B:J,9,FALSE),"")</f>
        <v>44816</v>
      </c>
      <c r="W4465" s="25" t="s">
        <v>7261</v>
      </c>
    </row>
    <row r="4466" spans="1:23" hidden="1">
      <c r="A4466" s="25" t="s">
        <v>7261</v>
      </c>
      <c r="B4466" s="25" t="s">
        <v>7384</v>
      </c>
      <c r="C4466" s="25" t="s">
        <v>7277</v>
      </c>
      <c r="D4466" s="25" t="s">
        <v>6008</v>
      </c>
      <c r="E4466" s="25" t="s">
        <v>7386</v>
      </c>
      <c r="F4466" s="25" t="s">
        <v>17304</v>
      </c>
      <c r="G4466" s="25" t="s">
        <v>17305</v>
      </c>
      <c r="H4466" s="21">
        <v>1235.27</v>
      </c>
      <c r="I4466" s="25" t="s">
        <v>7296</v>
      </c>
      <c r="J4466" s="25" t="s">
        <v>7288</v>
      </c>
      <c r="K4466" s="25" t="s">
        <v>7262</v>
      </c>
      <c r="L4466" s="25" t="s">
        <v>7259</v>
      </c>
      <c r="M4466" s="21">
        <v>1235.27</v>
      </c>
      <c r="N4466" s="21">
        <v>1235.27</v>
      </c>
      <c r="O4466" s="21">
        <v>0</v>
      </c>
      <c r="P4466" s="21">
        <v>1235.27</v>
      </c>
      <c r="Q4466" s="25" t="s">
        <v>7389</v>
      </c>
      <c r="R4466" s="1" t="str">
        <f t="shared" si="85"/>
        <v>ST10066</v>
      </c>
      <c r="S4466" t="str">
        <f>VLOOKUP(R4466,Data!$C$2:$D$261,2,0)</f>
        <v>Inglewood</v>
      </c>
      <c r="T4466">
        <f>COUNTIF('Feb 2022'!A:A,D4466)+COUNTIF('Mar 2022'!A:A,D4466)+COUNTIF('Apr 2022'!A:A,D4466)+COUNTIF('May 2022'!A:A,D4466)+COUNTIF('June 2022'!A:A,D4466)+COUNTIF('July 2022'!A:A,D4466)+COUNTIF('Aug 2022'!A:A,D4466)+COUNTIF('Sep 2022'!A:A,D4466)+COUNTIF('Oct 2022'!A:A,D4466)+COUNTIF('Dec 2022'!A:A,D4466)</f>
        <v>1</v>
      </c>
      <c r="U4466" t="str">
        <f>VLOOKUP(Q4466,'Capital Lookup'!A:B,2,FALSE)</f>
        <v>No</v>
      </c>
      <c r="V4466" s="2">
        <f>IFERROR(VLOOKUP(LEFT(F4466,10),'Find Purchase Orders'!B:J,9,FALSE),"")</f>
        <v>44816</v>
      </c>
      <c r="W4466" s="25" t="s">
        <v>7261</v>
      </c>
    </row>
    <row r="4467" spans="1:23" hidden="1">
      <c r="A4467" s="25" t="s">
        <v>7269</v>
      </c>
      <c r="B4467" s="25" t="s">
        <v>8259</v>
      </c>
      <c r="C4467" s="25" t="s">
        <v>8260</v>
      </c>
      <c r="D4467" s="25" t="s">
        <v>17306</v>
      </c>
      <c r="E4467" s="25" t="s">
        <v>12150</v>
      </c>
      <c r="F4467" s="25" t="s">
        <v>17307</v>
      </c>
      <c r="G4467" s="25" t="s">
        <v>17308</v>
      </c>
      <c r="H4467" s="21">
        <v>66875.66</v>
      </c>
      <c r="I4467" s="25" t="s">
        <v>7287</v>
      </c>
      <c r="J4467" s="25" t="s">
        <v>7288</v>
      </c>
      <c r="K4467" s="25" t="s">
        <v>12775</v>
      </c>
      <c r="L4467" s="25" t="s">
        <v>12068</v>
      </c>
      <c r="M4467" s="21">
        <v>66875.66</v>
      </c>
      <c r="N4467" s="22">
        <v>0</v>
      </c>
      <c r="O4467" s="21">
        <v>66875.66</v>
      </c>
      <c r="P4467" s="21">
        <v>7693.66</v>
      </c>
      <c r="Q4467" s="25" t="s">
        <v>16229</v>
      </c>
      <c r="R4467" s="1" t="str">
        <f t="shared" si="85"/>
        <v>ST10260</v>
      </c>
      <c r="S4467" t="str">
        <f>VLOOKUP(R4467,Data!$C$2:$D$261,2,0)</f>
        <v>Support Office</v>
      </c>
      <c r="T4467">
        <f>COUNTIF('Feb 2022'!A:A,D4467)+COUNTIF('Mar 2022'!A:A,D4467)+COUNTIF('Apr 2022'!A:A,D4467)+COUNTIF('May 2022'!A:A,D4467)+COUNTIF('June 2022'!A:A,D4467)+COUNTIF('July 2022'!A:A,D4467)+COUNTIF('Aug 2022'!A:A,D4467)+COUNTIF('Sep 2022'!A:A,D4467)+COUNTIF('Oct 2022'!A:A,D4467)+COUNTIF('Dec 2022'!A:A,D4467)</f>
        <v>0</v>
      </c>
      <c r="U4467" t="str">
        <f>VLOOKUP(Q4467,'Capital Lookup'!A:B,2,FALSE)</f>
        <v>Yes</v>
      </c>
      <c r="V4467" s="2">
        <f>IFERROR(VLOOKUP(LEFT(F4467,10),'Find Purchase Orders'!B:J,9,FALSE),"")</f>
        <v>44816</v>
      </c>
      <c r="W4467" s="25" t="s">
        <v>7261</v>
      </c>
    </row>
    <row r="4468" spans="1:23" hidden="1">
      <c r="A4468" s="25" t="s">
        <v>7261</v>
      </c>
      <c r="B4468" s="25" t="s">
        <v>7314</v>
      </c>
      <c r="C4468" s="25" t="s">
        <v>7264</v>
      </c>
      <c r="D4468" s="25" t="s">
        <v>6376</v>
      </c>
      <c r="E4468" s="25" t="s">
        <v>10140</v>
      </c>
      <c r="F4468" s="25" t="s">
        <v>17309</v>
      </c>
      <c r="G4468" s="25" t="s">
        <v>6377</v>
      </c>
      <c r="H4468" s="21">
        <v>948.75</v>
      </c>
      <c r="I4468" s="25" t="s">
        <v>7296</v>
      </c>
      <c r="J4468" s="25" t="s">
        <v>7288</v>
      </c>
      <c r="K4468" s="25" t="s">
        <v>7262</v>
      </c>
      <c r="L4468" s="25" t="s">
        <v>7259</v>
      </c>
      <c r="M4468" s="21">
        <v>948.75</v>
      </c>
      <c r="N4468" s="21">
        <v>948.75</v>
      </c>
      <c r="O4468" s="21">
        <v>0</v>
      </c>
      <c r="P4468" s="21">
        <v>948.75</v>
      </c>
      <c r="Q4468" s="25" t="s">
        <v>7319</v>
      </c>
      <c r="R4468" s="1" t="str">
        <f t="shared" si="85"/>
        <v>ST10062</v>
      </c>
      <c r="S4468" t="str">
        <f>VLOOKUP(R4468,Data!$C$2:$D$261,2,0)</f>
        <v>Fleetwood Villa</v>
      </c>
      <c r="T4468">
        <f>COUNTIF('Feb 2022'!A:A,D4468)+COUNTIF('Mar 2022'!A:A,D4468)+COUNTIF('Apr 2022'!A:A,D4468)+COUNTIF('May 2022'!A:A,D4468)+COUNTIF('June 2022'!A:A,D4468)+COUNTIF('July 2022'!A:A,D4468)+COUNTIF('Aug 2022'!A:A,D4468)+COUNTIF('Sep 2022'!A:A,D4468)+COUNTIF('Oct 2022'!A:A,D4468)+COUNTIF('Dec 2022'!A:A,D4468)</f>
        <v>1</v>
      </c>
      <c r="U4468" t="str">
        <f>VLOOKUP(Q4468,'Capital Lookup'!A:B,2,FALSE)</f>
        <v>No</v>
      </c>
      <c r="V4468" s="2">
        <f>IFERROR(VLOOKUP(LEFT(F4468,10),'Find Purchase Orders'!B:J,9,FALSE),"")</f>
        <v>44817</v>
      </c>
      <c r="W4468" s="25" t="s">
        <v>7261</v>
      </c>
    </row>
    <row r="4469" spans="1:23" hidden="1">
      <c r="A4469" s="25" t="s">
        <v>7261</v>
      </c>
      <c r="B4469" s="25" t="s">
        <v>7314</v>
      </c>
      <c r="C4469" s="25" t="s">
        <v>7264</v>
      </c>
      <c r="D4469" s="25" t="s">
        <v>6376</v>
      </c>
      <c r="E4469" s="25" t="s">
        <v>10140</v>
      </c>
      <c r="F4469" s="25" t="s">
        <v>17310</v>
      </c>
      <c r="G4469" s="25" t="s">
        <v>17311</v>
      </c>
      <c r="H4469" s="21">
        <v>472.5</v>
      </c>
      <c r="I4469" s="25" t="s">
        <v>7296</v>
      </c>
      <c r="J4469" s="25" t="s">
        <v>7288</v>
      </c>
      <c r="K4469" s="25" t="s">
        <v>7262</v>
      </c>
      <c r="L4469" s="25" t="s">
        <v>7259</v>
      </c>
      <c r="M4469" s="21">
        <v>472.5</v>
      </c>
      <c r="N4469" s="21">
        <v>472.51</v>
      </c>
      <c r="O4469" s="21">
        <v>-0.01</v>
      </c>
      <c r="P4469" s="21">
        <v>472.5</v>
      </c>
      <c r="Q4469" s="25" t="s">
        <v>7319</v>
      </c>
      <c r="R4469" s="1" t="str">
        <f t="shared" si="85"/>
        <v>ST10062</v>
      </c>
      <c r="S4469" t="str">
        <f>VLOOKUP(R4469,Data!$C$2:$D$261,2,0)</f>
        <v>Fleetwood Villa</v>
      </c>
      <c r="T4469">
        <f>COUNTIF('Feb 2022'!A:A,D4469)+COUNTIF('Mar 2022'!A:A,D4469)+COUNTIF('Apr 2022'!A:A,D4469)+COUNTIF('May 2022'!A:A,D4469)+COUNTIF('June 2022'!A:A,D4469)+COUNTIF('July 2022'!A:A,D4469)+COUNTIF('Aug 2022'!A:A,D4469)+COUNTIF('Sep 2022'!A:A,D4469)+COUNTIF('Oct 2022'!A:A,D4469)+COUNTIF('Dec 2022'!A:A,D4469)</f>
        <v>1</v>
      </c>
      <c r="U4469" t="str">
        <f>VLOOKUP(Q4469,'Capital Lookup'!A:B,2,FALSE)</f>
        <v>No</v>
      </c>
      <c r="V4469" s="2">
        <f>IFERROR(VLOOKUP(LEFT(F4469,10),'Find Purchase Orders'!B:J,9,FALSE),"")</f>
        <v>44817</v>
      </c>
      <c r="W4469" s="25" t="s">
        <v>7261</v>
      </c>
    </row>
    <row r="4470" spans="1:23" hidden="1">
      <c r="A4470" s="25" t="s">
        <v>7261</v>
      </c>
      <c r="B4470" s="25" t="s">
        <v>8133</v>
      </c>
      <c r="C4470" s="25" t="s">
        <v>7264</v>
      </c>
      <c r="D4470" s="25" t="s">
        <v>6378</v>
      </c>
      <c r="E4470" s="25" t="s">
        <v>8135</v>
      </c>
      <c r="F4470" s="25" t="s">
        <v>17312</v>
      </c>
      <c r="G4470" s="25" t="s">
        <v>6379</v>
      </c>
      <c r="H4470" s="21">
        <v>945</v>
      </c>
      <c r="I4470" s="25" t="s">
        <v>7296</v>
      </c>
      <c r="J4470" s="25" t="s">
        <v>7288</v>
      </c>
      <c r="K4470" s="25" t="s">
        <v>7258</v>
      </c>
      <c r="L4470" s="25" t="s">
        <v>7259</v>
      </c>
      <c r="M4470" s="21">
        <v>945</v>
      </c>
      <c r="N4470" s="21">
        <v>945</v>
      </c>
      <c r="O4470" s="21">
        <v>0</v>
      </c>
      <c r="P4470" s="21">
        <v>945</v>
      </c>
      <c r="Q4470" s="25" t="s">
        <v>8136</v>
      </c>
      <c r="R4470" s="1" t="str">
        <f t="shared" si="85"/>
        <v>ST10076</v>
      </c>
      <c r="S4470" t="str">
        <f>VLOOKUP(R4470,Data!$C$2:$D$261,2,0)</f>
        <v>The Wellington</v>
      </c>
      <c r="T4470">
        <f>COUNTIF('Feb 2022'!A:A,D4470)+COUNTIF('Mar 2022'!A:A,D4470)+COUNTIF('Apr 2022'!A:A,D4470)+COUNTIF('May 2022'!A:A,D4470)+COUNTIF('June 2022'!A:A,D4470)+COUNTIF('July 2022'!A:A,D4470)+COUNTIF('Aug 2022'!A:A,D4470)+COUNTIF('Sep 2022'!A:A,D4470)+COUNTIF('Oct 2022'!A:A,D4470)+COUNTIF('Dec 2022'!A:A,D4470)</f>
        <v>1</v>
      </c>
      <c r="U4470" t="str">
        <f>VLOOKUP(Q4470,'Capital Lookup'!A:B,2,FALSE)</f>
        <v>No</v>
      </c>
      <c r="V4470" s="2">
        <f>IFERROR(VLOOKUP(LEFT(F4470,10),'Find Purchase Orders'!B:J,9,FALSE),"")</f>
        <v>44818</v>
      </c>
      <c r="W4470" s="25" t="s">
        <v>7261</v>
      </c>
    </row>
    <row r="4471" spans="1:23" hidden="1">
      <c r="A4471" s="25" t="s">
        <v>7261</v>
      </c>
      <c r="B4471" s="25" t="s">
        <v>8133</v>
      </c>
      <c r="C4471" s="25" t="s">
        <v>7264</v>
      </c>
      <c r="D4471" s="25" t="s">
        <v>6378</v>
      </c>
      <c r="E4471" s="25" t="s">
        <v>8135</v>
      </c>
      <c r="F4471" s="25" t="s">
        <v>17313</v>
      </c>
      <c r="G4471" s="25" t="s">
        <v>17314</v>
      </c>
      <c r="H4471" s="21">
        <v>306.69</v>
      </c>
      <c r="I4471" s="25" t="s">
        <v>7296</v>
      </c>
      <c r="J4471" s="25" t="s">
        <v>7288</v>
      </c>
      <c r="K4471" s="25" t="s">
        <v>7258</v>
      </c>
      <c r="L4471" s="25" t="s">
        <v>7259</v>
      </c>
      <c r="M4471" s="21">
        <v>306.69</v>
      </c>
      <c r="N4471" s="21">
        <v>306.69</v>
      </c>
      <c r="O4471" s="21">
        <v>0</v>
      </c>
      <c r="P4471" s="21">
        <v>306.69</v>
      </c>
      <c r="Q4471" s="25" t="s">
        <v>8136</v>
      </c>
      <c r="R4471" s="1" t="str">
        <f t="shared" si="85"/>
        <v>ST10076</v>
      </c>
      <c r="S4471" t="str">
        <f>VLOOKUP(R4471,Data!$C$2:$D$261,2,0)</f>
        <v>The Wellington</v>
      </c>
      <c r="T4471">
        <f>COUNTIF('Feb 2022'!A:A,D4471)+COUNTIF('Mar 2022'!A:A,D4471)+COUNTIF('Apr 2022'!A:A,D4471)+COUNTIF('May 2022'!A:A,D4471)+COUNTIF('June 2022'!A:A,D4471)+COUNTIF('July 2022'!A:A,D4471)+COUNTIF('Aug 2022'!A:A,D4471)+COUNTIF('Sep 2022'!A:A,D4471)+COUNTIF('Oct 2022'!A:A,D4471)+COUNTIF('Dec 2022'!A:A,D4471)</f>
        <v>1</v>
      </c>
      <c r="U4471" t="str">
        <f>VLOOKUP(Q4471,'Capital Lookup'!A:B,2,FALSE)</f>
        <v>No</v>
      </c>
      <c r="V4471" s="2">
        <f>IFERROR(VLOOKUP(LEFT(F4471,10),'Find Purchase Orders'!B:J,9,FALSE),"")</f>
        <v>44818</v>
      </c>
      <c r="W4471" s="25" t="s">
        <v>7261</v>
      </c>
    </row>
    <row r="4472" spans="1:23" hidden="1">
      <c r="A4472" s="25" t="s">
        <v>7261</v>
      </c>
      <c r="B4472" s="25" t="s">
        <v>8133</v>
      </c>
      <c r="C4472" s="25" t="s">
        <v>7264</v>
      </c>
      <c r="D4472" s="25" t="s">
        <v>6378</v>
      </c>
      <c r="E4472" s="25" t="s">
        <v>8135</v>
      </c>
      <c r="F4472" s="25" t="s">
        <v>17315</v>
      </c>
      <c r="G4472" s="25" t="s">
        <v>17316</v>
      </c>
      <c r="H4472" s="21">
        <v>1995</v>
      </c>
      <c r="I4472" s="25" t="s">
        <v>7296</v>
      </c>
      <c r="J4472" s="25" t="s">
        <v>7288</v>
      </c>
      <c r="K4472" s="25" t="s">
        <v>7289</v>
      </c>
      <c r="L4472" s="25" t="s">
        <v>7259</v>
      </c>
      <c r="M4472" s="21">
        <v>1995</v>
      </c>
      <c r="N4472" s="21">
        <v>1995</v>
      </c>
      <c r="O4472" s="21">
        <v>0</v>
      </c>
      <c r="P4472" s="21">
        <v>1995</v>
      </c>
      <c r="Q4472" s="25" t="s">
        <v>8136</v>
      </c>
      <c r="R4472" s="1" t="str">
        <f t="shared" si="85"/>
        <v>ST10076</v>
      </c>
      <c r="S4472" t="str">
        <f>VLOOKUP(R4472,Data!$C$2:$D$261,2,0)</f>
        <v>The Wellington</v>
      </c>
      <c r="T4472">
        <f>COUNTIF('Feb 2022'!A:A,D4472)+COUNTIF('Mar 2022'!A:A,D4472)+COUNTIF('Apr 2022'!A:A,D4472)+COUNTIF('May 2022'!A:A,D4472)+COUNTIF('June 2022'!A:A,D4472)+COUNTIF('July 2022'!A:A,D4472)+COUNTIF('Aug 2022'!A:A,D4472)+COUNTIF('Sep 2022'!A:A,D4472)+COUNTIF('Oct 2022'!A:A,D4472)+COUNTIF('Dec 2022'!A:A,D4472)</f>
        <v>1</v>
      </c>
      <c r="U4472" t="str">
        <f>VLOOKUP(Q4472,'Capital Lookup'!A:B,2,FALSE)</f>
        <v>No</v>
      </c>
      <c r="V4472" s="2">
        <f>IFERROR(VLOOKUP(LEFT(F4472,10),'Find Purchase Orders'!B:J,9,FALSE),"")</f>
        <v>44818</v>
      </c>
      <c r="W4472" s="25" t="s">
        <v>7261</v>
      </c>
    </row>
    <row r="4473" spans="1:23" hidden="1">
      <c r="A4473" s="25" t="s">
        <v>7261</v>
      </c>
      <c r="B4473" s="25" t="s">
        <v>8133</v>
      </c>
      <c r="C4473" s="25" t="s">
        <v>7264</v>
      </c>
      <c r="D4473" s="25" t="s">
        <v>6378</v>
      </c>
      <c r="E4473" s="25" t="s">
        <v>8135</v>
      </c>
      <c r="F4473" s="25" t="s">
        <v>17317</v>
      </c>
      <c r="G4473" s="25" t="s">
        <v>17318</v>
      </c>
      <c r="H4473" s="21">
        <v>210</v>
      </c>
      <c r="I4473" s="25" t="s">
        <v>7296</v>
      </c>
      <c r="J4473" s="25" t="s">
        <v>7288</v>
      </c>
      <c r="K4473" s="25" t="s">
        <v>7289</v>
      </c>
      <c r="L4473" s="25" t="s">
        <v>7259</v>
      </c>
      <c r="M4473" s="21">
        <v>210</v>
      </c>
      <c r="N4473" s="21">
        <v>210</v>
      </c>
      <c r="O4473" s="21">
        <v>0</v>
      </c>
      <c r="P4473" s="21">
        <v>210</v>
      </c>
      <c r="Q4473" s="25" t="s">
        <v>8136</v>
      </c>
      <c r="R4473" s="1" t="str">
        <f t="shared" ref="R4473:R4493" si="86">CONCATENATE("ST",LEFT(B4473,5))</f>
        <v>ST10076</v>
      </c>
      <c r="S4473" t="str">
        <f>VLOOKUP(R4473,Data!$C$2:$D$261,2,0)</f>
        <v>The Wellington</v>
      </c>
      <c r="T4473">
        <f>COUNTIF('Feb 2022'!A:A,D4473)+COUNTIF('Mar 2022'!A:A,D4473)+COUNTIF('Apr 2022'!A:A,D4473)+COUNTIF('May 2022'!A:A,D4473)+COUNTIF('June 2022'!A:A,D4473)+COUNTIF('July 2022'!A:A,D4473)+COUNTIF('Aug 2022'!A:A,D4473)+COUNTIF('Sep 2022'!A:A,D4473)+COUNTIF('Oct 2022'!A:A,D4473)+COUNTIF('Dec 2022'!A:A,D4473)</f>
        <v>1</v>
      </c>
      <c r="U4473" t="str">
        <f>VLOOKUP(Q4473,'Capital Lookup'!A:B,2,FALSE)</f>
        <v>No</v>
      </c>
      <c r="V4473" s="2">
        <f>IFERROR(VLOOKUP(LEFT(F4473,10),'Find Purchase Orders'!B:J,9,FALSE),"")</f>
        <v>44818</v>
      </c>
      <c r="W4473" s="25" t="s">
        <v>7261</v>
      </c>
    </row>
    <row r="4474" spans="1:23" hidden="1">
      <c r="A4474" s="25" t="s">
        <v>7252</v>
      </c>
      <c r="B4474" s="25" t="s">
        <v>7747</v>
      </c>
      <c r="C4474" s="25" t="s">
        <v>7254</v>
      </c>
      <c r="D4474" s="25" t="s">
        <v>17319</v>
      </c>
      <c r="E4474" s="25" t="s">
        <v>15107</v>
      </c>
      <c r="F4474" s="25" t="s">
        <v>17320</v>
      </c>
      <c r="G4474" s="25" t="s">
        <v>12152</v>
      </c>
      <c r="H4474" s="21">
        <v>27459</v>
      </c>
      <c r="I4474" s="25" t="s">
        <v>7339</v>
      </c>
      <c r="J4474" s="25" t="s">
        <v>7288</v>
      </c>
      <c r="K4474" s="25" t="s">
        <v>8265</v>
      </c>
      <c r="L4474" s="25" t="s">
        <v>9819</v>
      </c>
      <c r="M4474" s="21">
        <v>27459</v>
      </c>
      <c r="N4474" s="21">
        <v>15094.54</v>
      </c>
      <c r="O4474" s="21">
        <v>12364.46</v>
      </c>
      <c r="P4474" s="21">
        <v>16517</v>
      </c>
      <c r="Q4474" s="25" t="s">
        <v>15900</v>
      </c>
      <c r="R4474" s="1" t="str">
        <f t="shared" si="86"/>
        <v>ST10050</v>
      </c>
      <c r="S4474" t="str">
        <f>VLOOKUP(R4474,Data!$C$2:$D$261,2,0)</f>
        <v>Alta Vista</v>
      </c>
      <c r="T4474">
        <f>COUNTIF('Feb 2022'!A:A,D4474)+COUNTIF('Mar 2022'!A:A,D4474)+COUNTIF('Apr 2022'!A:A,D4474)+COUNTIF('May 2022'!A:A,D4474)+COUNTIF('June 2022'!A:A,D4474)+COUNTIF('July 2022'!A:A,D4474)+COUNTIF('Aug 2022'!A:A,D4474)+COUNTIF('Sep 2022'!A:A,D4474)+COUNTIF('Oct 2022'!A:A,D4474)+COUNTIF('Dec 2022'!A:A,D4474)</f>
        <v>0</v>
      </c>
      <c r="U4474" t="str">
        <f>VLOOKUP(Q4474,'Capital Lookup'!A:B,2,FALSE)</f>
        <v>Yes</v>
      </c>
      <c r="V4474" s="2">
        <f>IFERROR(VLOOKUP(LEFT(F4474,10),'Find Purchase Orders'!B:J,9,FALSE),"")</f>
        <v>44838</v>
      </c>
      <c r="W4474" s="25" t="s">
        <v>7261</v>
      </c>
    </row>
    <row r="4475" spans="1:23" hidden="1">
      <c r="A4475" s="25" t="s">
        <v>7261</v>
      </c>
      <c r="B4475" s="25" t="s">
        <v>7662</v>
      </c>
      <c r="C4475" s="25" t="s">
        <v>7264</v>
      </c>
      <c r="D4475" s="25" t="s">
        <v>17321</v>
      </c>
      <c r="E4475" s="25" t="s">
        <v>15107</v>
      </c>
      <c r="F4475" s="25" t="s">
        <v>17322</v>
      </c>
      <c r="G4475" s="25" t="s">
        <v>17323</v>
      </c>
      <c r="H4475" s="21">
        <v>1073.5</v>
      </c>
      <c r="I4475" s="25" t="s">
        <v>7287</v>
      </c>
      <c r="J4475" s="25" t="s">
        <v>7288</v>
      </c>
      <c r="K4475" s="25" t="s">
        <v>8060</v>
      </c>
      <c r="L4475" s="25" t="s">
        <v>7652</v>
      </c>
      <c r="M4475" s="21">
        <v>1073.5</v>
      </c>
      <c r="N4475" s="22">
        <v>0</v>
      </c>
      <c r="O4475" s="21">
        <v>1073.5</v>
      </c>
      <c r="P4475" s="21">
        <v>123.5</v>
      </c>
      <c r="Q4475" s="25" t="s">
        <v>7666</v>
      </c>
      <c r="R4475" s="1" t="str">
        <f t="shared" si="86"/>
        <v>ST10055</v>
      </c>
      <c r="S4475" t="str">
        <f>VLOOKUP(R4475,Data!$C$2:$D$261,2,0)</f>
        <v>Hollyburn House</v>
      </c>
      <c r="T4475">
        <f>COUNTIF('Feb 2022'!A:A,D4475)+COUNTIF('Mar 2022'!A:A,D4475)+COUNTIF('Apr 2022'!A:A,D4475)+COUNTIF('May 2022'!A:A,D4475)+COUNTIF('June 2022'!A:A,D4475)+COUNTIF('July 2022'!A:A,D4475)+COUNTIF('Aug 2022'!A:A,D4475)+COUNTIF('Sep 2022'!A:A,D4475)+COUNTIF('Oct 2022'!A:A,D4475)+COUNTIF('Dec 2022'!A:A,D4475)</f>
        <v>0</v>
      </c>
      <c r="U4475" t="str">
        <f>VLOOKUP(Q4475,'Capital Lookup'!A:B,2,FALSE)</f>
        <v>Yes</v>
      </c>
      <c r="V4475" s="2">
        <f>IFERROR(VLOOKUP(LEFT(F4475,10),'Find Purchase Orders'!B:J,9,FALSE),"")</f>
        <v>44862</v>
      </c>
      <c r="W4475" s="25" t="s">
        <v>7261</v>
      </c>
    </row>
    <row r="4476" spans="1:23" hidden="1">
      <c r="A4476" s="25" t="s">
        <v>7261</v>
      </c>
      <c r="B4476" s="25" t="s">
        <v>7657</v>
      </c>
      <c r="C4476" s="25" t="s">
        <v>7282</v>
      </c>
      <c r="D4476" s="25" t="s">
        <v>17324</v>
      </c>
      <c r="E4476" s="25" t="s">
        <v>15107</v>
      </c>
      <c r="H4476" s="21">
        <v>1073.5</v>
      </c>
      <c r="I4476" s="25" t="s">
        <v>7257</v>
      </c>
      <c r="K4476" s="25" t="s">
        <v>8060</v>
      </c>
      <c r="L4476" s="25" t="s">
        <v>7652</v>
      </c>
      <c r="M4476" s="22">
        <v>0</v>
      </c>
      <c r="N4476" s="22">
        <v>0</v>
      </c>
      <c r="O4476" s="21">
        <v>0</v>
      </c>
      <c r="P4476" s="21">
        <v>123.5</v>
      </c>
      <c r="Q4476" s="25" t="s">
        <v>7661</v>
      </c>
      <c r="R4476" s="1" t="str">
        <f t="shared" si="86"/>
        <v>ST10018</v>
      </c>
      <c r="S4476" t="str">
        <f>VLOOKUP(R4476,Data!$C$2:$D$261,2,0)</f>
        <v>The Annex</v>
      </c>
      <c r="T4476">
        <f>COUNTIF('Feb 2022'!A:A,D4476)+COUNTIF('Mar 2022'!A:A,D4476)+COUNTIF('Apr 2022'!A:A,D4476)+COUNTIF('May 2022'!A:A,D4476)+COUNTIF('June 2022'!A:A,D4476)+COUNTIF('July 2022'!A:A,D4476)+COUNTIF('Aug 2022'!A:A,D4476)+COUNTIF('Sep 2022'!A:A,D4476)+COUNTIF('Oct 2022'!A:A,D4476)+COUNTIF('Dec 2022'!A:A,D4476)</f>
        <v>0</v>
      </c>
      <c r="U4476" t="str">
        <f>VLOOKUP(Q4476,'Capital Lookup'!A:B,2,FALSE)</f>
        <v>Yes</v>
      </c>
      <c r="V4476" s="2" t="str">
        <f>IFERROR(VLOOKUP(LEFT(F4476,10),'Find Purchase Orders'!B:J,9,FALSE),"")</f>
        <v/>
      </c>
      <c r="W4476" s="25" t="s">
        <v>7261</v>
      </c>
    </row>
    <row r="4477" spans="1:23" hidden="1">
      <c r="A4477" s="25" t="s">
        <v>7261</v>
      </c>
      <c r="B4477" s="25" t="s">
        <v>7662</v>
      </c>
      <c r="C4477" s="25" t="s">
        <v>7264</v>
      </c>
      <c r="D4477" s="25" t="s">
        <v>17325</v>
      </c>
      <c r="E4477" s="25" t="s">
        <v>15107</v>
      </c>
      <c r="F4477" s="25" t="s">
        <v>17326</v>
      </c>
      <c r="G4477" s="25" t="s">
        <v>17327</v>
      </c>
      <c r="H4477" s="21">
        <v>1073.5</v>
      </c>
      <c r="I4477" s="25" t="s">
        <v>7296</v>
      </c>
      <c r="J4477" s="25" t="s">
        <v>7288</v>
      </c>
      <c r="K4477" s="25" t="s">
        <v>8060</v>
      </c>
      <c r="L4477" s="25" t="s">
        <v>7652</v>
      </c>
      <c r="M4477" s="21">
        <v>1073.5</v>
      </c>
      <c r="N4477" s="21">
        <v>1073.5</v>
      </c>
      <c r="O4477" s="21">
        <v>0</v>
      </c>
      <c r="P4477" s="21">
        <v>1073.5</v>
      </c>
      <c r="Q4477" s="25" t="s">
        <v>7666</v>
      </c>
      <c r="R4477" s="1" t="str">
        <f t="shared" si="86"/>
        <v>ST10055</v>
      </c>
      <c r="S4477" t="str">
        <f>VLOOKUP(R4477,Data!$C$2:$D$261,2,0)</f>
        <v>Hollyburn House</v>
      </c>
      <c r="T4477">
        <f>COUNTIF('Feb 2022'!A:A,D4477)+COUNTIF('Mar 2022'!A:A,D4477)+COUNTIF('Apr 2022'!A:A,D4477)+COUNTIF('May 2022'!A:A,D4477)+COUNTIF('June 2022'!A:A,D4477)+COUNTIF('July 2022'!A:A,D4477)+COUNTIF('Aug 2022'!A:A,D4477)+COUNTIF('Sep 2022'!A:A,D4477)+COUNTIF('Oct 2022'!A:A,D4477)+COUNTIF('Dec 2022'!A:A,D4477)</f>
        <v>0</v>
      </c>
      <c r="U4477" t="str">
        <f>VLOOKUP(Q4477,'Capital Lookup'!A:B,2,FALSE)</f>
        <v>Yes</v>
      </c>
      <c r="V4477" s="2">
        <f>IFERROR(VLOOKUP(LEFT(F4477,10),'Find Purchase Orders'!B:J,9,FALSE),"")</f>
        <v>44862</v>
      </c>
      <c r="W4477" s="25" t="s">
        <v>7261</v>
      </c>
    </row>
    <row r="4478" spans="1:23" hidden="1">
      <c r="A4478" s="25" t="s">
        <v>7261</v>
      </c>
      <c r="B4478" s="25" t="s">
        <v>7643</v>
      </c>
      <c r="C4478" s="25" t="s">
        <v>7282</v>
      </c>
      <c r="D4478" s="25" t="s">
        <v>17328</v>
      </c>
      <c r="E4478" s="25" t="s">
        <v>15107</v>
      </c>
      <c r="F4478" s="25" t="s">
        <v>17329</v>
      </c>
      <c r="G4478" s="25" t="s">
        <v>17330</v>
      </c>
      <c r="H4478" s="21">
        <v>1073.5</v>
      </c>
      <c r="I4478" s="25" t="s">
        <v>7296</v>
      </c>
      <c r="J4478" s="25" t="s">
        <v>7288</v>
      </c>
      <c r="K4478" s="25" t="s">
        <v>8060</v>
      </c>
      <c r="L4478" s="25" t="s">
        <v>7652</v>
      </c>
      <c r="M4478" s="21">
        <v>1073.5</v>
      </c>
      <c r="N4478" s="21">
        <v>1073.5</v>
      </c>
      <c r="O4478" s="21">
        <v>0</v>
      </c>
      <c r="P4478" s="21">
        <v>1073.5</v>
      </c>
      <c r="Q4478" s="25" t="s">
        <v>7653</v>
      </c>
      <c r="R4478" s="1" t="str">
        <f t="shared" si="86"/>
        <v>ST10020</v>
      </c>
      <c r="S4478" t="str">
        <f>VLOOKUP(R4478,Data!$C$2:$D$261,2,0)</f>
        <v>Kingsway</v>
      </c>
      <c r="T4478">
        <f>COUNTIF('Feb 2022'!A:A,D4478)+COUNTIF('Mar 2022'!A:A,D4478)+COUNTIF('Apr 2022'!A:A,D4478)+COUNTIF('May 2022'!A:A,D4478)+COUNTIF('June 2022'!A:A,D4478)+COUNTIF('July 2022'!A:A,D4478)+COUNTIF('Aug 2022'!A:A,D4478)+COUNTIF('Sep 2022'!A:A,D4478)+COUNTIF('Oct 2022'!A:A,D4478)+COUNTIF('Dec 2022'!A:A,D4478)</f>
        <v>0</v>
      </c>
      <c r="U4478" t="str">
        <f>VLOOKUP(Q4478,'Capital Lookup'!A:B,2,FALSE)</f>
        <v>Yes</v>
      </c>
      <c r="V4478" s="2">
        <f>IFERROR(VLOOKUP(LEFT(F4478,10),'Find Purchase Orders'!B:J,9,FALSE),"")</f>
        <v>44864</v>
      </c>
      <c r="W4478" s="25" t="s">
        <v>7261</v>
      </c>
    </row>
    <row r="4479" spans="1:23" hidden="1">
      <c r="A4479" s="25" t="s">
        <v>8607</v>
      </c>
      <c r="B4479" s="25" t="s">
        <v>8866</v>
      </c>
      <c r="C4479" s="25"/>
      <c r="D4479" s="25" t="s">
        <v>6380</v>
      </c>
      <c r="E4479" s="25" t="s">
        <v>8140</v>
      </c>
      <c r="F4479" s="25" t="s">
        <v>17331</v>
      </c>
      <c r="G4479" s="25" t="s">
        <v>6381</v>
      </c>
      <c r="H4479" s="21">
        <v>5169.75</v>
      </c>
      <c r="I4479" s="25" t="s">
        <v>7296</v>
      </c>
      <c r="J4479" s="25" t="s">
        <v>7288</v>
      </c>
      <c r="K4479" s="25" t="s">
        <v>7510</v>
      </c>
      <c r="L4479" s="25" t="s">
        <v>8176</v>
      </c>
      <c r="M4479" s="21">
        <v>5169.75</v>
      </c>
      <c r="N4479" s="22">
        <v>0</v>
      </c>
      <c r="O4479" s="21">
        <v>5169.75</v>
      </c>
      <c r="P4479" s="21">
        <v>5169.75</v>
      </c>
      <c r="Q4479" s="25" t="s">
        <v>17332</v>
      </c>
      <c r="R4479" s="1" t="str">
        <f t="shared" si="86"/>
        <v>ST10399</v>
      </c>
      <c r="S4479" t="e">
        <f>VLOOKUP(R4479,Data!$C$2:$D$261,2,0)</f>
        <v>#N/A</v>
      </c>
      <c r="T4479">
        <f>COUNTIF('Feb 2022'!A:A,D4479)+COUNTIF('Mar 2022'!A:A,D4479)+COUNTIF('Apr 2022'!A:A,D4479)+COUNTIF('May 2022'!A:A,D4479)+COUNTIF('June 2022'!A:A,D4479)+COUNTIF('July 2022'!A:A,D4479)+COUNTIF('Aug 2022'!A:A,D4479)+COUNTIF('Sep 2022'!A:A,D4479)+COUNTIF('Oct 2022'!A:A,D4479)+COUNTIF('Dec 2022'!A:A,D4479)</f>
        <v>1</v>
      </c>
      <c r="U4479" t="str">
        <f>VLOOKUP(Q4479,'Capital Lookup'!A:B,2,FALSE)</f>
        <v>No</v>
      </c>
      <c r="V4479" s="2">
        <f>IFERROR(VLOOKUP(LEFT(F4479,10),'Find Purchase Orders'!B:J,9,FALSE),"")</f>
        <v>44817</v>
      </c>
      <c r="W4479" s="25" t="s">
        <v>7261</v>
      </c>
    </row>
    <row r="4480" spans="1:23" hidden="1">
      <c r="A4480" s="25" t="s">
        <v>8607</v>
      </c>
      <c r="B4480" s="25" t="s">
        <v>9044</v>
      </c>
      <c r="C4480" s="25"/>
      <c r="D4480" s="25" t="s">
        <v>6382</v>
      </c>
      <c r="E4480" s="25" t="s">
        <v>8140</v>
      </c>
      <c r="F4480" s="25" t="s">
        <v>17333</v>
      </c>
      <c r="G4480" s="25" t="s">
        <v>6383</v>
      </c>
      <c r="H4480" s="21">
        <v>11090.89</v>
      </c>
      <c r="I4480" s="25" t="s">
        <v>7296</v>
      </c>
      <c r="J4480" s="25" t="s">
        <v>7288</v>
      </c>
      <c r="K4480" s="25" t="s">
        <v>7495</v>
      </c>
      <c r="L4480" s="25" t="s">
        <v>7745</v>
      </c>
      <c r="M4480" s="21">
        <v>11090.89</v>
      </c>
      <c r="N4480" s="22">
        <v>0</v>
      </c>
      <c r="O4480" s="21">
        <v>11090.89</v>
      </c>
      <c r="P4480" s="21">
        <v>11090.89</v>
      </c>
      <c r="Q4480" s="25" t="s">
        <v>17334</v>
      </c>
      <c r="R4480" s="1" t="str">
        <f t="shared" si="86"/>
        <v>ST10398</v>
      </c>
      <c r="S4480" t="e">
        <f>VLOOKUP(R4480,Data!$C$2:$D$261,2,0)</f>
        <v>#N/A</v>
      </c>
      <c r="T4480">
        <f>COUNTIF('Feb 2022'!A:A,D4480)+COUNTIF('Mar 2022'!A:A,D4480)+COUNTIF('Apr 2022'!A:A,D4480)+COUNTIF('May 2022'!A:A,D4480)+COUNTIF('June 2022'!A:A,D4480)+COUNTIF('July 2022'!A:A,D4480)+COUNTIF('Aug 2022'!A:A,D4480)+COUNTIF('Sep 2022'!A:A,D4480)+COUNTIF('Oct 2022'!A:A,D4480)+COUNTIF('Dec 2022'!A:A,D4480)</f>
        <v>1</v>
      </c>
      <c r="U4480" t="str">
        <f>VLOOKUP(Q4480,'Capital Lookup'!A:B,2,FALSE)</f>
        <v>No</v>
      </c>
      <c r="V4480" s="2">
        <f>IFERROR(VLOOKUP(LEFT(F4480,10),'Find Purchase Orders'!B:J,9,FALSE),"")</f>
        <v>44817</v>
      </c>
      <c r="W4480" s="25" t="s">
        <v>7261</v>
      </c>
    </row>
    <row r="4481" spans="1:23" hidden="1">
      <c r="A4481" s="25" t="s">
        <v>7261</v>
      </c>
      <c r="B4481" s="25" t="s">
        <v>9149</v>
      </c>
      <c r="C4481" s="25" t="s">
        <v>7264</v>
      </c>
      <c r="D4481" s="25" t="s">
        <v>6384</v>
      </c>
      <c r="E4481" s="25" t="s">
        <v>14416</v>
      </c>
      <c r="F4481" s="25" t="s">
        <v>17335</v>
      </c>
      <c r="G4481" s="25" t="s">
        <v>6385</v>
      </c>
      <c r="H4481" s="21">
        <v>1124.55</v>
      </c>
      <c r="I4481" s="25" t="s">
        <v>7296</v>
      </c>
      <c r="J4481" s="25" t="s">
        <v>7288</v>
      </c>
      <c r="K4481" s="25" t="s">
        <v>7258</v>
      </c>
      <c r="L4481" s="25" t="s">
        <v>7259</v>
      </c>
      <c r="M4481" s="21">
        <v>1124.55</v>
      </c>
      <c r="N4481" s="22">
        <v>0</v>
      </c>
      <c r="O4481" s="21">
        <v>1124.55</v>
      </c>
      <c r="P4481" s="21">
        <v>1124.55</v>
      </c>
      <c r="Q4481" s="25" t="s">
        <v>9153</v>
      </c>
      <c r="R4481" s="1" t="str">
        <f t="shared" si="86"/>
        <v>ST10058</v>
      </c>
      <c r="S4481" t="str">
        <f>VLOOKUP(R4481,Data!$C$2:$D$261,2,0)</f>
        <v>Parkwood Place</v>
      </c>
      <c r="T4481">
        <f>COUNTIF('Feb 2022'!A:A,D4481)+COUNTIF('Mar 2022'!A:A,D4481)+COUNTIF('Apr 2022'!A:A,D4481)+COUNTIF('May 2022'!A:A,D4481)+COUNTIF('June 2022'!A:A,D4481)+COUNTIF('July 2022'!A:A,D4481)+COUNTIF('Aug 2022'!A:A,D4481)+COUNTIF('Sep 2022'!A:A,D4481)+COUNTIF('Oct 2022'!A:A,D4481)+COUNTIF('Dec 2022'!A:A,D4481)</f>
        <v>1</v>
      </c>
      <c r="U4481" t="str">
        <f>VLOOKUP(Q4481,'Capital Lookup'!A:B,2,FALSE)</f>
        <v>No</v>
      </c>
      <c r="V4481" s="2">
        <f>IFERROR(VLOOKUP(LEFT(F4481,10),'Find Purchase Orders'!B:J,9,FALSE),"")</f>
        <v>44819</v>
      </c>
      <c r="W4481" s="25" t="s">
        <v>7261</v>
      </c>
    </row>
    <row r="4482" spans="1:23" hidden="1">
      <c r="A4482" s="25" t="s">
        <v>7261</v>
      </c>
      <c r="B4482" s="25" t="s">
        <v>9149</v>
      </c>
      <c r="C4482" s="25" t="s">
        <v>7264</v>
      </c>
      <c r="D4482" s="25" t="s">
        <v>6384</v>
      </c>
      <c r="E4482" s="25" t="s">
        <v>14416</v>
      </c>
      <c r="F4482" s="25" t="s">
        <v>17336</v>
      </c>
      <c r="G4482" s="25" t="s">
        <v>17337</v>
      </c>
      <c r="H4482" s="21">
        <v>10978.79</v>
      </c>
      <c r="I4482" s="25" t="s">
        <v>7296</v>
      </c>
      <c r="J4482" s="25" t="s">
        <v>7288</v>
      </c>
      <c r="K4482" s="25" t="s">
        <v>7262</v>
      </c>
      <c r="L4482" s="25" t="s">
        <v>7259</v>
      </c>
      <c r="M4482" s="21">
        <v>10978.79</v>
      </c>
      <c r="N4482" s="22">
        <v>0</v>
      </c>
      <c r="O4482" s="21">
        <v>10978.79</v>
      </c>
      <c r="P4482" s="21">
        <v>10978.79</v>
      </c>
      <c r="Q4482" s="25" t="s">
        <v>9153</v>
      </c>
      <c r="R4482" s="1" t="str">
        <f t="shared" si="86"/>
        <v>ST10058</v>
      </c>
      <c r="S4482" t="str">
        <f>VLOOKUP(R4482,Data!$C$2:$D$261,2,0)</f>
        <v>Parkwood Place</v>
      </c>
      <c r="T4482">
        <f>COUNTIF('Feb 2022'!A:A,D4482)+COUNTIF('Mar 2022'!A:A,D4482)+COUNTIF('Apr 2022'!A:A,D4482)+COUNTIF('May 2022'!A:A,D4482)+COUNTIF('June 2022'!A:A,D4482)+COUNTIF('July 2022'!A:A,D4482)+COUNTIF('Aug 2022'!A:A,D4482)+COUNTIF('Sep 2022'!A:A,D4482)+COUNTIF('Oct 2022'!A:A,D4482)+COUNTIF('Dec 2022'!A:A,D4482)</f>
        <v>1</v>
      </c>
      <c r="U4482" t="str">
        <f>VLOOKUP(Q4482,'Capital Lookup'!A:B,2,FALSE)</f>
        <v>No</v>
      </c>
      <c r="V4482" s="2">
        <f>IFERROR(VLOOKUP(LEFT(F4482,10),'Find Purchase Orders'!B:J,9,FALSE),"")</f>
        <v>44819</v>
      </c>
      <c r="W4482" s="25" t="s">
        <v>7261</v>
      </c>
    </row>
    <row r="4483" spans="1:23" hidden="1">
      <c r="A4483" s="25" t="s">
        <v>7261</v>
      </c>
      <c r="B4483" s="25" t="s">
        <v>8227</v>
      </c>
      <c r="C4483" s="25" t="s">
        <v>7264</v>
      </c>
      <c r="D4483" s="25" t="s">
        <v>6386</v>
      </c>
      <c r="E4483" s="25" t="s">
        <v>8229</v>
      </c>
      <c r="F4483" s="25" t="s">
        <v>17338</v>
      </c>
      <c r="G4483" s="25" t="s">
        <v>6387</v>
      </c>
      <c r="H4483" s="21">
        <v>6446.72</v>
      </c>
      <c r="I4483" s="25" t="s">
        <v>7296</v>
      </c>
      <c r="J4483" s="25" t="s">
        <v>7288</v>
      </c>
      <c r="K4483" s="25" t="s">
        <v>7262</v>
      </c>
      <c r="L4483" s="25" t="s">
        <v>7259</v>
      </c>
      <c r="M4483" s="21">
        <v>6446.72</v>
      </c>
      <c r="N4483" s="21">
        <v>6446.72</v>
      </c>
      <c r="O4483" s="21">
        <v>0</v>
      </c>
      <c r="P4483" s="21">
        <v>6446.72</v>
      </c>
      <c r="Q4483" s="25" t="s">
        <v>8232</v>
      </c>
      <c r="R4483" s="1" t="str">
        <f t="shared" si="86"/>
        <v>ST10026</v>
      </c>
      <c r="S4483" t="str">
        <f>VLOOKUP(R4483,Data!$C$2:$D$261,2,0)</f>
        <v>Donway Place</v>
      </c>
      <c r="T4483">
        <f>COUNTIF('Feb 2022'!A:A,D4483)+COUNTIF('Mar 2022'!A:A,D4483)+COUNTIF('Apr 2022'!A:A,D4483)+COUNTIF('May 2022'!A:A,D4483)+COUNTIF('June 2022'!A:A,D4483)+COUNTIF('July 2022'!A:A,D4483)+COUNTIF('Aug 2022'!A:A,D4483)+COUNTIF('Sep 2022'!A:A,D4483)+COUNTIF('Oct 2022'!A:A,D4483)+COUNTIF('Dec 2022'!A:A,D4483)</f>
        <v>1</v>
      </c>
      <c r="U4483" t="str">
        <f>VLOOKUP(Q4483,'Capital Lookup'!A:B,2,FALSE)</f>
        <v>No</v>
      </c>
      <c r="V4483" s="2">
        <f>IFERROR(VLOOKUP(LEFT(F4483,10),'Find Purchase Orders'!B:J,9,FALSE),"")</f>
        <v>44818</v>
      </c>
      <c r="W4483" s="25" t="s">
        <v>7261</v>
      </c>
    </row>
    <row r="4484" spans="1:23" hidden="1">
      <c r="A4484" s="25" t="s">
        <v>7261</v>
      </c>
      <c r="B4484" s="25" t="s">
        <v>8108</v>
      </c>
      <c r="C4484" s="25" t="s">
        <v>7264</v>
      </c>
      <c r="D4484" s="25" t="s">
        <v>6388</v>
      </c>
      <c r="E4484" s="25" t="s">
        <v>8110</v>
      </c>
      <c r="F4484" s="25" t="s">
        <v>17339</v>
      </c>
      <c r="G4484" s="25" t="s">
        <v>6389</v>
      </c>
      <c r="H4484" s="21">
        <v>1932.3</v>
      </c>
      <c r="I4484" s="25" t="s">
        <v>7296</v>
      </c>
      <c r="J4484" s="25" t="s">
        <v>7288</v>
      </c>
      <c r="K4484" s="25" t="s">
        <v>7289</v>
      </c>
      <c r="L4484" s="25" t="s">
        <v>7259</v>
      </c>
      <c r="M4484" s="21">
        <v>1932.3</v>
      </c>
      <c r="N4484" s="21">
        <v>1932.3</v>
      </c>
      <c r="O4484" s="21">
        <v>0</v>
      </c>
      <c r="P4484" s="21">
        <v>1932.3</v>
      </c>
      <c r="Q4484" s="25" t="s">
        <v>8113</v>
      </c>
      <c r="R4484" s="1" t="str">
        <f t="shared" si="86"/>
        <v>ST10049</v>
      </c>
      <c r="S4484" t="str">
        <f>VLOOKUP(R4484,Data!$C$2:$D$261,2,0)</f>
        <v>Colonel By</v>
      </c>
      <c r="T4484">
        <f>COUNTIF('Feb 2022'!A:A,D4484)+COUNTIF('Mar 2022'!A:A,D4484)+COUNTIF('Apr 2022'!A:A,D4484)+COUNTIF('May 2022'!A:A,D4484)+COUNTIF('June 2022'!A:A,D4484)+COUNTIF('July 2022'!A:A,D4484)+COUNTIF('Aug 2022'!A:A,D4484)+COUNTIF('Sep 2022'!A:A,D4484)+COUNTIF('Oct 2022'!A:A,D4484)+COUNTIF('Dec 2022'!A:A,D4484)</f>
        <v>1</v>
      </c>
      <c r="U4484" t="str">
        <f>VLOOKUP(Q4484,'Capital Lookup'!A:B,2,FALSE)</f>
        <v>No</v>
      </c>
      <c r="V4484" s="2">
        <f>IFERROR(VLOOKUP(LEFT(F4484,10),'Find Purchase Orders'!B:J,9,FALSE),"")</f>
        <v>44819</v>
      </c>
      <c r="W4484" s="25" t="s">
        <v>7261</v>
      </c>
    </row>
    <row r="4485" spans="1:23" hidden="1">
      <c r="A4485" s="25" t="s">
        <v>7261</v>
      </c>
      <c r="B4485" s="25" t="s">
        <v>8108</v>
      </c>
      <c r="C4485" s="25" t="s">
        <v>7264</v>
      </c>
      <c r="D4485" s="25" t="s">
        <v>6388</v>
      </c>
      <c r="E4485" s="25" t="s">
        <v>8110</v>
      </c>
      <c r="F4485" s="25" t="s">
        <v>17340</v>
      </c>
      <c r="G4485" s="25" t="s">
        <v>17341</v>
      </c>
      <c r="H4485" s="21">
        <v>463.3</v>
      </c>
      <c r="I4485" s="25" t="s">
        <v>7296</v>
      </c>
      <c r="J4485" s="25" t="s">
        <v>7288</v>
      </c>
      <c r="K4485" s="25" t="s">
        <v>7289</v>
      </c>
      <c r="L4485" s="25" t="s">
        <v>7259</v>
      </c>
      <c r="M4485" s="21">
        <v>463.3</v>
      </c>
      <c r="N4485" s="21">
        <v>463.3</v>
      </c>
      <c r="O4485" s="21">
        <v>0</v>
      </c>
      <c r="P4485" s="21">
        <v>463.3</v>
      </c>
      <c r="Q4485" s="25" t="s">
        <v>8113</v>
      </c>
      <c r="R4485" s="1" t="str">
        <f t="shared" si="86"/>
        <v>ST10049</v>
      </c>
      <c r="S4485" t="str">
        <f>VLOOKUP(R4485,Data!$C$2:$D$261,2,0)</f>
        <v>Colonel By</v>
      </c>
      <c r="T4485">
        <f>COUNTIF('Feb 2022'!A:A,D4485)+COUNTIF('Mar 2022'!A:A,D4485)+COUNTIF('Apr 2022'!A:A,D4485)+COUNTIF('May 2022'!A:A,D4485)+COUNTIF('June 2022'!A:A,D4485)+COUNTIF('July 2022'!A:A,D4485)+COUNTIF('Aug 2022'!A:A,D4485)+COUNTIF('Sep 2022'!A:A,D4485)+COUNTIF('Oct 2022'!A:A,D4485)+COUNTIF('Dec 2022'!A:A,D4485)</f>
        <v>1</v>
      </c>
      <c r="U4485" t="str">
        <f>VLOOKUP(Q4485,'Capital Lookup'!A:B,2,FALSE)</f>
        <v>No</v>
      </c>
      <c r="V4485" s="2">
        <f>IFERROR(VLOOKUP(LEFT(F4485,10),'Find Purchase Orders'!B:J,9,FALSE),"")</f>
        <v>44819</v>
      </c>
      <c r="W4485" s="25" t="s">
        <v>7261</v>
      </c>
    </row>
    <row r="4486" spans="1:23" hidden="1">
      <c r="A4486" s="25" t="s">
        <v>8607</v>
      </c>
      <c r="B4486" s="25" t="s">
        <v>8989</v>
      </c>
      <c r="C4486" s="25"/>
      <c r="D4486" s="25" t="s">
        <v>6390</v>
      </c>
      <c r="E4486" s="25" t="s">
        <v>8140</v>
      </c>
      <c r="F4486" s="25" t="s">
        <v>17342</v>
      </c>
      <c r="G4486" s="25" t="s">
        <v>6392</v>
      </c>
      <c r="H4486" s="21">
        <v>11776.04</v>
      </c>
      <c r="I4486" s="25" t="s">
        <v>7296</v>
      </c>
      <c r="J4486" s="25" t="s">
        <v>7288</v>
      </c>
      <c r="K4486" s="25" t="s">
        <v>7495</v>
      </c>
      <c r="L4486" s="25" t="s">
        <v>7745</v>
      </c>
      <c r="M4486" s="21">
        <v>11776.04</v>
      </c>
      <c r="N4486" s="21">
        <v>11776.04</v>
      </c>
      <c r="O4486" s="21">
        <v>0</v>
      </c>
      <c r="P4486" s="21">
        <v>11776.04</v>
      </c>
      <c r="Q4486" s="25" t="s">
        <v>17343</v>
      </c>
      <c r="R4486" s="1" t="str">
        <f t="shared" si="86"/>
        <v>ST10400</v>
      </c>
      <c r="S4486" t="e">
        <f>VLOOKUP(R4486,Data!$C$2:$D$261,2,0)</f>
        <v>#N/A</v>
      </c>
      <c r="T4486">
        <f>COUNTIF('Feb 2022'!A:A,D4486)+COUNTIF('Mar 2022'!A:A,D4486)+COUNTIF('Apr 2022'!A:A,D4486)+COUNTIF('May 2022'!A:A,D4486)+COUNTIF('June 2022'!A:A,D4486)+COUNTIF('July 2022'!A:A,D4486)+COUNTIF('Aug 2022'!A:A,D4486)+COUNTIF('Sep 2022'!A:A,D4486)+COUNTIF('Oct 2022'!A:A,D4486)+COUNTIF('Dec 2022'!A:A,D4486)</f>
        <v>1</v>
      </c>
      <c r="U4486" t="str">
        <f>VLOOKUP(Q4486,'Capital Lookup'!A:B,2,FALSE)</f>
        <v>No</v>
      </c>
      <c r="V4486" s="2">
        <f>IFERROR(VLOOKUP(LEFT(F4486,10),'Find Purchase Orders'!B:J,9,FALSE),"")</f>
        <v>44817</v>
      </c>
      <c r="W4486" s="25" t="s">
        <v>7261</v>
      </c>
    </row>
    <row r="4487" spans="1:23" hidden="1">
      <c r="A4487" s="25" t="s">
        <v>8607</v>
      </c>
      <c r="B4487" s="25" t="s">
        <v>9044</v>
      </c>
      <c r="C4487" s="25"/>
      <c r="D4487" s="25" t="s">
        <v>6199</v>
      </c>
      <c r="E4487" s="25" t="s">
        <v>8140</v>
      </c>
      <c r="F4487" s="25" t="s">
        <v>17344</v>
      </c>
      <c r="G4487" s="25" t="s">
        <v>6200</v>
      </c>
      <c r="H4487" s="21">
        <v>5918.94</v>
      </c>
      <c r="I4487" s="25" t="s">
        <v>7296</v>
      </c>
      <c r="J4487" s="25" t="s">
        <v>7288</v>
      </c>
      <c r="K4487" s="25" t="s">
        <v>7598</v>
      </c>
      <c r="L4487" s="25" t="s">
        <v>14657</v>
      </c>
      <c r="M4487" s="21">
        <v>5918.94</v>
      </c>
      <c r="N4487" s="21">
        <v>5918.94</v>
      </c>
      <c r="O4487" s="21">
        <v>0</v>
      </c>
      <c r="P4487" s="21">
        <v>5918.94</v>
      </c>
      <c r="Q4487" s="25" t="s">
        <v>17345</v>
      </c>
      <c r="R4487" s="1" t="str">
        <f t="shared" si="86"/>
        <v>ST10398</v>
      </c>
      <c r="S4487" t="e">
        <f>VLOOKUP(R4487,Data!$C$2:$D$261,2,0)</f>
        <v>#N/A</v>
      </c>
      <c r="T4487">
        <f>COUNTIF('Feb 2022'!A:A,D4487)+COUNTIF('Mar 2022'!A:A,D4487)+COUNTIF('Apr 2022'!A:A,D4487)+COUNTIF('May 2022'!A:A,D4487)+COUNTIF('June 2022'!A:A,D4487)+COUNTIF('July 2022'!A:A,D4487)+COUNTIF('Aug 2022'!A:A,D4487)+COUNTIF('Sep 2022'!A:A,D4487)+COUNTIF('Oct 2022'!A:A,D4487)+COUNTIF('Dec 2022'!A:A,D4487)</f>
        <v>1</v>
      </c>
      <c r="U4487" t="str">
        <f>VLOOKUP(Q4487,'Capital Lookup'!A:B,2,FALSE)</f>
        <v>No</v>
      </c>
      <c r="V4487" s="2">
        <f>IFERROR(VLOOKUP(LEFT(F4487,10),'Find Purchase Orders'!B:J,9,FALSE),"")</f>
        <v>44830</v>
      </c>
      <c r="W4487" s="25" t="s">
        <v>7261</v>
      </c>
    </row>
    <row r="4488" spans="1:23" hidden="1">
      <c r="A4488" s="25" t="s">
        <v>7261</v>
      </c>
      <c r="B4488" s="25" t="s">
        <v>8108</v>
      </c>
      <c r="C4488" s="25" t="s">
        <v>7264</v>
      </c>
      <c r="D4488" s="25" t="s">
        <v>6393</v>
      </c>
      <c r="E4488" s="25" t="s">
        <v>8110</v>
      </c>
      <c r="F4488" s="25" t="s">
        <v>17346</v>
      </c>
      <c r="G4488" s="25" t="s">
        <v>6394</v>
      </c>
      <c r="H4488" s="21">
        <v>1412.5</v>
      </c>
      <c r="I4488" s="25" t="s">
        <v>7296</v>
      </c>
      <c r="J4488" s="25" t="s">
        <v>7288</v>
      </c>
      <c r="K4488" s="25" t="s">
        <v>7289</v>
      </c>
      <c r="L4488" s="25" t="s">
        <v>7259</v>
      </c>
      <c r="M4488" s="21">
        <v>1412.5</v>
      </c>
      <c r="N4488" s="21">
        <v>1412.5</v>
      </c>
      <c r="O4488" s="21">
        <v>0</v>
      </c>
      <c r="P4488" s="21">
        <v>1412.5</v>
      </c>
      <c r="Q4488" s="25" t="s">
        <v>8113</v>
      </c>
      <c r="R4488" s="1" t="str">
        <f t="shared" si="86"/>
        <v>ST10049</v>
      </c>
      <c r="S4488" t="str">
        <f>VLOOKUP(R4488,Data!$C$2:$D$261,2,0)</f>
        <v>Colonel By</v>
      </c>
      <c r="T4488">
        <f>COUNTIF('Feb 2022'!A:A,D4488)+COUNTIF('Mar 2022'!A:A,D4488)+COUNTIF('Apr 2022'!A:A,D4488)+COUNTIF('May 2022'!A:A,D4488)+COUNTIF('June 2022'!A:A,D4488)+COUNTIF('July 2022'!A:A,D4488)+COUNTIF('Aug 2022'!A:A,D4488)+COUNTIF('Sep 2022'!A:A,D4488)+COUNTIF('Oct 2022'!A:A,D4488)+COUNTIF('Dec 2022'!A:A,D4488)</f>
        <v>1</v>
      </c>
      <c r="U4488" t="str">
        <f>VLOOKUP(Q4488,'Capital Lookup'!A:B,2,FALSE)</f>
        <v>No</v>
      </c>
      <c r="V4488" s="2">
        <f>IFERROR(VLOOKUP(LEFT(F4488,10),'Find Purchase Orders'!B:J,9,FALSE),"")</f>
        <v>44819</v>
      </c>
      <c r="W4488" s="25" t="s">
        <v>7261</v>
      </c>
    </row>
    <row r="4489" spans="1:23" hidden="1">
      <c r="A4489" s="25" t="s">
        <v>7261</v>
      </c>
      <c r="B4489" s="25" t="s">
        <v>8108</v>
      </c>
      <c r="C4489" s="25" t="s">
        <v>7264</v>
      </c>
      <c r="D4489" s="25" t="s">
        <v>6393</v>
      </c>
      <c r="E4489" s="25" t="s">
        <v>8110</v>
      </c>
      <c r="F4489" s="25" t="s">
        <v>17347</v>
      </c>
      <c r="G4489" s="25" t="s">
        <v>17348</v>
      </c>
      <c r="H4489" s="21">
        <v>248.6</v>
      </c>
      <c r="I4489" s="25" t="s">
        <v>7296</v>
      </c>
      <c r="J4489" s="25" t="s">
        <v>7288</v>
      </c>
      <c r="K4489" s="25" t="s">
        <v>7289</v>
      </c>
      <c r="L4489" s="25" t="s">
        <v>7259</v>
      </c>
      <c r="M4489" s="21">
        <v>248.6</v>
      </c>
      <c r="N4489" s="21">
        <v>248.6</v>
      </c>
      <c r="O4489" s="21">
        <v>0</v>
      </c>
      <c r="P4489" s="21">
        <v>248.6</v>
      </c>
      <c r="Q4489" s="25" t="s">
        <v>8113</v>
      </c>
      <c r="R4489" s="1" t="str">
        <f t="shared" si="86"/>
        <v>ST10049</v>
      </c>
      <c r="S4489" t="str">
        <f>VLOOKUP(R4489,Data!$C$2:$D$261,2,0)</f>
        <v>Colonel By</v>
      </c>
      <c r="T4489">
        <f>COUNTIF('Feb 2022'!A:A,D4489)+COUNTIF('Mar 2022'!A:A,D4489)+COUNTIF('Apr 2022'!A:A,D4489)+COUNTIF('May 2022'!A:A,D4489)+COUNTIF('June 2022'!A:A,D4489)+COUNTIF('July 2022'!A:A,D4489)+COUNTIF('Aug 2022'!A:A,D4489)+COUNTIF('Sep 2022'!A:A,D4489)+COUNTIF('Oct 2022'!A:A,D4489)+COUNTIF('Dec 2022'!A:A,D4489)</f>
        <v>1</v>
      </c>
      <c r="U4489" t="str">
        <f>VLOOKUP(Q4489,'Capital Lookup'!A:B,2,FALSE)</f>
        <v>No</v>
      </c>
      <c r="V4489" s="2">
        <f>IFERROR(VLOOKUP(LEFT(F4489,10),'Find Purchase Orders'!B:J,9,FALSE),"")</f>
        <v>44819</v>
      </c>
      <c r="W4489" s="25" t="s">
        <v>7261</v>
      </c>
    </row>
    <row r="4490" spans="1:23" hidden="1">
      <c r="A4490" s="25" t="s">
        <v>7261</v>
      </c>
      <c r="B4490" s="25" t="s">
        <v>8108</v>
      </c>
      <c r="C4490" s="25" t="s">
        <v>7264</v>
      </c>
      <c r="D4490" s="25" t="s">
        <v>6395</v>
      </c>
      <c r="E4490" s="25" t="s">
        <v>8110</v>
      </c>
      <c r="F4490" s="25" t="s">
        <v>17349</v>
      </c>
      <c r="G4490" s="25" t="s">
        <v>6396</v>
      </c>
      <c r="H4490" s="21">
        <v>565</v>
      </c>
      <c r="I4490" s="25" t="s">
        <v>7296</v>
      </c>
      <c r="J4490" s="25" t="s">
        <v>7288</v>
      </c>
      <c r="K4490" s="25" t="s">
        <v>7258</v>
      </c>
      <c r="L4490" s="25" t="s">
        <v>7259</v>
      </c>
      <c r="M4490" s="21">
        <v>565</v>
      </c>
      <c r="N4490" s="21">
        <v>565</v>
      </c>
      <c r="O4490" s="21">
        <v>0</v>
      </c>
      <c r="P4490" s="21">
        <v>565</v>
      </c>
      <c r="Q4490" s="25" t="s">
        <v>8113</v>
      </c>
      <c r="R4490" s="1" t="str">
        <f t="shared" si="86"/>
        <v>ST10049</v>
      </c>
      <c r="S4490" t="str">
        <f>VLOOKUP(R4490,Data!$C$2:$D$261,2,0)</f>
        <v>Colonel By</v>
      </c>
      <c r="T4490">
        <f>COUNTIF('Feb 2022'!A:A,D4490)+COUNTIF('Mar 2022'!A:A,D4490)+COUNTIF('Apr 2022'!A:A,D4490)+COUNTIF('May 2022'!A:A,D4490)+COUNTIF('June 2022'!A:A,D4490)+COUNTIF('July 2022'!A:A,D4490)+COUNTIF('Aug 2022'!A:A,D4490)+COUNTIF('Sep 2022'!A:A,D4490)+COUNTIF('Oct 2022'!A:A,D4490)+COUNTIF('Dec 2022'!A:A,D4490)</f>
        <v>1</v>
      </c>
      <c r="U4490" t="str">
        <f>VLOOKUP(Q4490,'Capital Lookup'!A:B,2,FALSE)</f>
        <v>No</v>
      </c>
      <c r="V4490" s="2">
        <f>IFERROR(VLOOKUP(LEFT(F4490,10),'Find Purchase Orders'!B:J,9,FALSE),"")</f>
        <v>44819</v>
      </c>
      <c r="W4490" s="25" t="s">
        <v>7261</v>
      </c>
    </row>
    <row r="4491" spans="1:23" hidden="1">
      <c r="A4491" s="25" t="s">
        <v>7261</v>
      </c>
      <c r="B4491" s="25" t="s">
        <v>8108</v>
      </c>
      <c r="C4491" s="25" t="s">
        <v>7264</v>
      </c>
      <c r="D4491" s="25" t="s">
        <v>6395</v>
      </c>
      <c r="E4491" s="25" t="s">
        <v>8110</v>
      </c>
      <c r="F4491" s="25" t="s">
        <v>17350</v>
      </c>
      <c r="G4491" s="25" t="s">
        <v>17351</v>
      </c>
      <c r="H4491" s="21">
        <v>259.89999999999998</v>
      </c>
      <c r="I4491" s="25" t="s">
        <v>7296</v>
      </c>
      <c r="J4491" s="25" t="s">
        <v>7288</v>
      </c>
      <c r="K4491" s="25" t="s">
        <v>7258</v>
      </c>
      <c r="L4491" s="25" t="s">
        <v>7259</v>
      </c>
      <c r="M4491" s="21">
        <v>259.89999999999998</v>
      </c>
      <c r="N4491" s="21">
        <v>259.89999999999998</v>
      </c>
      <c r="O4491" s="21">
        <v>0</v>
      </c>
      <c r="P4491" s="21">
        <v>259.89999999999998</v>
      </c>
      <c r="Q4491" s="25" t="s">
        <v>8113</v>
      </c>
      <c r="R4491" s="1" t="str">
        <f t="shared" si="86"/>
        <v>ST10049</v>
      </c>
      <c r="S4491" t="str">
        <f>VLOOKUP(R4491,Data!$C$2:$D$261,2,0)</f>
        <v>Colonel By</v>
      </c>
      <c r="T4491">
        <f>COUNTIF('Feb 2022'!A:A,D4491)+COUNTIF('Mar 2022'!A:A,D4491)+COUNTIF('Apr 2022'!A:A,D4491)+COUNTIF('May 2022'!A:A,D4491)+COUNTIF('June 2022'!A:A,D4491)+COUNTIF('July 2022'!A:A,D4491)+COUNTIF('Aug 2022'!A:A,D4491)+COUNTIF('Sep 2022'!A:A,D4491)+COUNTIF('Oct 2022'!A:A,D4491)+COUNTIF('Dec 2022'!A:A,D4491)</f>
        <v>1</v>
      </c>
      <c r="U4491" t="str">
        <f>VLOOKUP(Q4491,'Capital Lookup'!A:B,2,FALSE)</f>
        <v>No</v>
      </c>
      <c r="V4491" s="2">
        <f>IFERROR(VLOOKUP(LEFT(F4491,10),'Find Purchase Orders'!B:J,9,FALSE),"")</f>
        <v>44819</v>
      </c>
      <c r="W4491" s="25" t="s">
        <v>7261</v>
      </c>
    </row>
    <row r="4492" spans="1:23" hidden="1">
      <c r="A4492" s="25" t="s">
        <v>7261</v>
      </c>
      <c r="B4492" s="25" t="s">
        <v>8108</v>
      </c>
      <c r="C4492" s="25" t="s">
        <v>7264</v>
      </c>
      <c r="D4492" s="25" t="s">
        <v>6395</v>
      </c>
      <c r="E4492" s="25" t="s">
        <v>8110</v>
      </c>
      <c r="F4492" s="25" t="s">
        <v>17352</v>
      </c>
      <c r="G4492" s="25" t="s">
        <v>17353</v>
      </c>
      <c r="H4492" s="21">
        <v>13517.94</v>
      </c>
      <c r="I4492" s="25" t="s">
        <v>7296</v>
      </c>
      <c r="J4492" s="25" t="s">
        <v>7288</v>
      </c>
      <c r="K4492" s="25" t="s">
        <v>7262</v>
      </c>
      <c r="L4492" s="25" t="s">
        <v>7259</v>
      </c>
      <c r="M4492" s="21">
        <v>13517.94</v>
      </c>
      <c r="N4492" s="21">
        <v>13517.94</v>
      </c>
      <c r="O4492" s="21">
        <v>0</v>
      </c>
      <c r="P4492" s="21">
        <v>13517.94</v>
      </c>
      <c r="Q4492" s="25" t="s">
        <v>8113</v>
      </c>
      <c r="R4492" s="1" t="str">
        <f t="shared" si="86"/>
        <v>ST10049</v>
      </c>
      <c r="S4492" t="str">
        <f>VLOOKUP(R4492,Data!$C$2:$D$261,2,0)</f>
        <v>Colonel By</v>
      </c>
      <c r="T4492">
        <f>COUNTIF('Feb 2022'!A:A,D4492)+COUNTIF('Mar 2022'!A:A,D4492)+COUNTIF('Apr 2022'!A:A,D4492)+COUNTIF('May 2022'!A:A,D4492)+COUNTIF('June 2022'!A:A,D4492)+COUNTIF('July 2022'!A:A,D4492)+COUNTIF('Aug 2022'!A:A,D4492)+COUNTIF('Sep 2022'!A:A,D4492)+COUNTIF('Oct 2022'!A:A,D4492)+COUNTIF('Dec 2022'!A:A,D4492)</f>
        <v>1</v>
      </c>
      <c r="U4492" t="str">
        <f>VLOOKUP(Q4492,'Capital Lookup'!A:B,2,FALSE)</f>
        <v>No</v>
      </c>
      <c r="V4492" s="2">
        <f>IFERROR(VLOOKUP(LEFT(F4492,10),'Find Purchase Orders'!B:J,9,FALSE),"")</f>
        <v>44819</v>
      </c>
      <c r="W4492" s="25" t="s">
        <v>7261</v>
      </c>
    </row>
    <row r="4493" spans="1:23" hidden="1">
      <c r="A4493" s="25" t="s">
        <v>7261</v>
      </c>
      <c r="B4493" s="25" t="s">
        <v>8108</v>
      </c>
      <c r="C4493" s="25" t="s">
        <v>7264</v>
      </c>
      <c r="D4493" s="25" t="s">
        <v>6395</v>
      </c>
      <c r="E4493" s="25" t="s">
        <v>8110</v>
      </c>
      <c r="F4493" s="25" t="s">
        <v>17354</v>
      </c>
      <c r="G4493" s="25" t="s">
        <v>17355</v>
      </c>
      <c r="H4493" s="21">
        <v>400.02</v>
      </c>
      <c r="I4493" s="25" t="s">
        <v>7296</v>
      </c>
      <c r="J4493" s="25" t="s">
        <v>7288</v>
      </c>
      <c r="K4493" s="25" t="s">
        <v>7262</v>
      </c>
      <c r="L4493" s="25" t="s">
        <v>7259</v>
      </c>
      <c r="M4493" s="21">
        <v>400.02</v>
      </c>
      <c r="N4493" s="21">
        <v>400.02</v>
      </c>
      <c r="O4493" s="21">
        <v>0</v>
      </c>
      <c r="P4493" s="21">
        <v>400.02</v>
      </c>
      <c r="Q4493" s="25" t="s">
        <v>8113</v>
      </c>
      <c r="R4493" s="1" t="str">
        <f t="shared" si="86"/>
        <v>ST10049</v>
      </c>
      <c r="S4493" t="str">
        <f>VLOOKUP(R4493,Data!$C$2:$D$261,2,0)</f>
        <v>Colonel By</v>
      </c>
      <c r="T4493">
        <f>COUNTIF('Feb 2022'!A:A,D4493)+COUNTIF('Mar 2022'!A:A,D4493)+COUNTIF('Apr 2022'!A:A,D4493)+COUNTIF('May 2022'!A:A,D4493)+COUNTIF('June 2022'!A:A,D4493)+COUNTIF('July 2022'!A:A,D4493)+COUNTIF('Aug 2022'!A:A,D4493)+COUNTIF('Sep 2022'!A:A,D4493)+COUNTIF('Oct 2022'!A:A,D4493)+COUNTIF('Dec 2022'!A:A,D4493)</f>
        <v>1</v>
      </c>
      <c r="U4493" t="str">
        <f>VLOOKUP(Q4493,'Capital Lookup'!A:B,2,FALSE)</f>
        <v>No</v>
      </c>
      <c r="V4493" s="2">
        <f>IFERROR(VLOOKUP(LEFT(F4493,10),'Find Purchase Orders'!B:J,9,FALSE),"")</f>
        <v>44819</v>
      </c>
      <c r="W4493" s="25" t="s">
        <v>7261</v>
      </c>
    </row>
    <row r="4494" spans="1:23" hidden="1">
      <c r="A4494" s="25" t="s">
        <v>7252</v>
      </c>
      <c r="B4494" s="25" t="s">
        <v>7747</v>
      </c>
      <c r="C4494" s="25" t="s">
        <v>7254</v>
      </c>
      <c r="D4494" s="25" t="s">
        <v>6397</v>
      </c>
      <c r="E4494" s="25" t="s">
        <v>8110</v>
      </c>
      <c r="F4494" s="25" t="s">
        <v>17356</v>
      </c>
      <c r="G4494" s="25" t="s">
        <v>6398</v>
      </c>
      <c r="H4494" s="21">
        <v>10906.39</v>
      </c>
      <c r="I4494" s="25" t="s">
        <v>7296</v>
      </c>
      <c r="J4494" s="25" t="s">
        <v>7288</v>
      </c>
      <c r="K4494" s="25" t="s">
        <v>7262</v>
      </c>
      <c r="L4494" s="25" t="s">
        <v>7259</v>
      </c>
      <c r="M4494" s="21">
        <v>10906.39</v>
      </c>
      <c r="N4494" s="21">
        <v>10966.03</v>
      </c>
      <c r="O4494" s="21">
        <v>-59.64</v>
      </c>
      <c r="P4494" s="21">
        <v>10906.39</v>
      </c>
      <c r="Q4494" s="25" t="s">
        <v>8854</v>
      </c>
      <c r="R4494" s="1" t="str">
        <f t="shared" ref="R4494:R4525" si="87">CONCATENATE("ST",LEFT(B4494,5))</f>
        <v>ST10050</v>
      </c>
      <c r="S4494" t="str">
        <f>VLOOKUP(R4494,Data!$C$2:$D$261,2,0)</f>
        <v>Alta Vista</v>
      </c>
      <c r="T4494">
        <f>COUNTIF('Feb 2022'!A:A,D4494)+COUNTIF('Mar 2022'!A:A,D4494)+COUNTIF('Apr 2022'!A:A,D4494)+COUNTIF('May 2022'!A:A,D4494)+COUNTIF('June 2022'!A:A,D4494)+COUNTIF('July 2022'!A:A,D4494)+COUNTIF('Aug 2022'!A:A,D4494)+COUNTIF('Sep 2022'!A:A,D4494)+COUNTIF('Oct 2022'!A:A,D4494)+COUNTIF('Dec 2022'!A:A,D4494)</f>
        <v>1</v>
      </c>
      <c r="U4494" t="str">
        <f>VLOOKUP(Q4494,'Capital Lookup'!A:B,2,FALSE)</f>
        <v>No</v>
      </c>
      <c r="V4494" s="2">
        <f>IFERROR(VLOOKUP(LEFT(F4494,10),'Find Purchase Orders'!B:J,9,FALSE),"")</f>
        <v>44819</v>
      </c>
      <c r="W4494" s="25" t="s">
        <v>7261</v>
      </c>
    </row>
    <row r="4495" spans="1:23" hidden="1">
      <c r="A4495" s="25" t="s">
        <v>7261</v>
      </c>
      <c r="B4495" s="25" t="s">
        <v>8501</v>
      </c>
      <c r="C4495" s="25" t="s">
        <v>7264</v>
      </c>
      <c r="D4495" s="25" t="s">
        <v>17357</v>
      </c>
      <c r="E4495" s="25" t="s">
        <v>14604</v>
      </c>
      <c r="H4495" s="21">
        <v>1803.66</v>
      </c>
      <c r="I4495" s="25" t="s">
        <v>7257</v>
      </c>
      <c r="K4495" s="25" t="s">
        <v>7262</v>
      </c>
      <c r="L4495" s="25" t="s">
        <v>8138</v>
      </c>
      <c r="M4495" s="22">
        <v>0</v>
      </c>
      <c r="N4495" s="22">
        <v>0</v>
      </c>
      <c r="O4495" s="21">
        <v>0</v>
      </c>
      <c r="P4495" s="21">
        <v>207.5</v>
      </c>
      <c r="Q4495" s="25"/>
      <c r="R4495" s="1" t="str">
        <f t="shared" si="87"/>
        <v>ST10005</v>
      </c>
      <c r="S4495" t="str">
        <f>VLOOKUP(R4495,Data!$C$2:$D$261,2,0)</f>
        <v>The Kensington Oakville</v>
      </c>
      <c r="T4495">
        <f>COUNTIF('Feb 2022'!A:A,D4495)+COUNTIF('Mar 2022'!A:A,D4495)+COUNTIF('Apr 2022'!A:A,D4495)+COUNTIF('May 2022'!A:A,D4495)+COUNTIF('June 2022'!A:A,D4495)+COUNTIF('July 2022'!A:A,D4495)+COUNTIF('Aug 2022'!A:A,D4495)+COUNTIF('Sep 2022'!A:A,D4495)+COUNTIF('Oct 2022'!A:A,D4495)+COUNTIF('Dec 2022'!A:A,D4495)</f>
        <v>0</v>
      </c>
      <c r="U4495" t="e">
        <f>VLOOKUP(Q4495,'Capital Lookup'!A:B,2,FALSE)</f>
        <v>#N/A</v>
      </c>
      <c r="V4495" s="2" t="str">
        <f>IFERROR(VLOOKUP(LEFT(F4495,10),'Find Purchase Orders'!B:J,9,FALSE),"")</f>
        <v/>
      </c>
      <c r="W4495" s="25" t="s">
        <v>7261</v>
      </c>
    </row>
    <row r="4496" spans="1:23" hidden="1">
      <c r="A4496" s="25" t="s">
        <v>7261</v>
      </c>
      <c r="B4496" s="25" t="s">
        <v>7752</v>
      </c>
      <c r="C4496" s="25" t="s">
        <v>7277</v>
      </c>
      <c r="D4496" s="25" t="s">
        <v>17358</v>
      </c>
      <c r="E4496" s="25" t="s">
        <v>7273</v>
      </c>
      <c r="F4496" s="25" t="s">
        <v>17359</v>
      </c>
      <c r="G4496" s="25" t="s">
        <v>17360</v>
      </c>
      <c r="H4496" s="21">
        <v>59734.5</v>
      </c>
      <c r="I4496" s="25" t="s">
        <v>7296</v>
      </c>
      <c r="J4496" s="25" t="s">
        <v>7288</v>
      </c>
      <c r="K4496" s="25" t="s">
        <v>8175</v>
      </c>
      <c r="L4496" s="25" t="s">
        <v>10138</v>
      </c>
      <c r="M4496" s="21">
        <v>59734.5</v>
      </c>
      <c r="N4496" s="21">
        <v>59734.5</v>
      </c>
      <c r="O4496" s="21">
        <v>0</v>
      </c>
      <c r="P4496" s="21">
        <v>59734.5</v>
      </c>
      <c r="Q4496" s="25" t="s">
        <v>17361</v>
      </c>
      <c r="R4496" s="1" t="str">
        <f t="shared" si="87"/>
        <v>ST10065</v>
      </c>
      <c r="S4496" t="str">
        <f>VLOOKUP(R4496,Data!$C$2:$D$261,2,0)</f>
        <v>Evergreen</v>
      </c>
      <c r="T4496">
        <f>COUNTIF('Feb 2022'!A:A,D4496)+COUNTIF('Mar 2022'!A:A,D4496)+COUNTIF('Apr 2022'!A:A,D4496)+COUNTIF('May 2022'!A:A,D4496)+COUNTIF('June 2022'!A:A,D4496)+COUNTIF('July 2022'!A:A,D4496)+COUNTIF('Aug 2022'!A:A,D4496)+COUNTIF('Sep 2022'!A:A,D4496)+COUNTIF('Oct 2022'!A:A,D4496)+COUNTIF('Dec 2022'!A:A,D4496)</f>
        <v>0</v>
      </c>
      <c r="U4496" t="str">
        <f>VLOOKUP(Q4496,'Capital Lookup'!A:B,2,FALSE)</f>
        <v>Yes</v>
      </c>
      <c r="V4496" s="2">
        <f>IFERROR(VLOOKUP(LEFT(F4496,10),'Find Purchase Orders'!B:J,9,FALSE),"")</f>
        <v>44825</v>
      </c>
      <c r="W4496" s="25" t="s">
        <v>7261</v>
      </c>
    </row>
    <row r="4497" spans="1:23" hidden="1">
      <c r="A4497" s="25" t="s">
        <v>7269</v>
      </c>
      <c r="B4497" s="25" t="s">
        <v>8259</v>
      </c>
      <c r="C4497" s="25" t="s">
        <v>8260</v>
      </c>
      <c r="D4497" s="25" t="s">
        <v>17362</v>
      </c>
      <c r="E4497" s="25" t="s">
        <v>10122</v>
      </c>
      <c r="F4497" s="25" t="s">
        <v>17363</v>
      </c>
      <c r="G4497" s="25" t="s">
        <v>17364</v>
      </c>
      <c r="H4497" s="21">
        <v>9531.5499999999993</v>
      </c>
      <c r="I4497" s="25" t="s">
        <v>7296</v>
      </c>
      <c r="J4497" s="25" t="s">
        <v>7288</v>
      </c>
      <c r="K4497" s="25" t="s">
        <v>8265</v>
      </c>
      <c r="L4497" s="25" t="s">
        <v>9142</v>
      </c>
      <c r="M4497" s="21">
        <v>9531.5499999999993</v>
      </c>
      <c r="N4497" s="21">
        <v>8856.75</v>
      </c>
      <c r="O4497" s="21">
        <v>674.8</v>
      </c>
      <c r="P4497" s="21">
        <v>9531.5499999999993</v>
      </c>
      <c r="Q4497" s="25" t="s">
        <v>16718</v>
      </c>
      <c r="R4497" s="1" t="str">
        <f t="shared" si="87"/>
        <v>ST10260</v>
      </c>
      <c r="S4497" t="str">
        <f>VLOOKUP(R4497,Data!$C$2:$D$261,2,0)</f>
        <v>Support Office</v>
      </c>
      <c r="T4497">
        <f>COUNTIF('Feb 2022'!A:A,D4497)+COUNTIF('Mar 2022'!A:A,D4497)+COUNTIF('Apr 2022'!A:A,D4497)+COUNTIF('May 2022'!A:A,D4497)+COUNTIF('June 2022'!A:A,D4497)+COUNTIF('July 2022'!A:A,D4497)+COUNTIF('Aug 2022'!A:A,D4497)+COUNTIF('Sep 2022'!A:A,D4497)+COUNTIF('Oct 2022'!A:A,D4497)+COUNTIF('Dec 2022'!A:A,D4497)</f>
        <v>0</v>
      </c>
      <c r="U4497" t="str">
        <f>VLOOKUP(Q4497,'Capital Lookup'!A:B,2,FALSE)</f>
        <v>Yes</v>
      </c>
      <c r="V4497" s="2">
        <f>IFERROR(VLOOKUP(LEFT(F4497,10),'Find Purchase Orders'!B:J,9,FALSE),"")</f>
        <v>44819</v>
      </c>
      <c r="W4497" s="25" t="s">
        <v>7261</v>
      </c>
    </row>
    <row r="4498" spans="1:23" hidden="1">
      <c r="A4498" s="25" t="s">
        <v>7269</v>
      </c>
      <c r="B4498" s="25" t="s">
        <v>8259</v>
      </c>
      <c r="C4498" s="25" t="s">
        <v>8260</v>
      </c>
      <c r="D4498" s="25" t="s">
        <v>17362</v>
      </c>
      <c r="E4498" s="25" t="s">
        <v>10122</v>
      </c>
      <c r="F4498" s="25" t="s">
        <v>17365</v>
      </c>
      <c r="G4498" s="25" t="s">
        <v>17364</v>
      </c>
      <c r="H4498" s="21">
        <v>5062.3999999999996</v>
      </c>
      <c r="I4498" s="25" t="s">
        <v>7296</v>
      </c>
      <c r="J4498" s="25" t="s">
        <v>7288</v>
      </c>
      <c r="K4498" s="25" t="s">
        <v>8265</v>
      </c>
      <c r="L4498" s="25" t="s">
        <v>9142</v>
      </c>
      <c r="M4498" s="21">
        <v>5062.3999999999996</v>
      </c>
      <c r="N4498" s="21">
        <v>4704</v>
      </c>
      <c r="O4498" s="21">
        <v>358.4</v>
      </c>
      <c r="P4498" s="21">
        <v>5062.3999999999996</v>
      </c>
      <c r="Q4498" s="25" t="s">
        <v>16718</v>
      </c>
      <c r="R4498" s="1" t="str">
        <f t="shared" si="87"/>
        <v>ST10260</v>
      </c>
      <c r="S4498" t="str">
        <f>VLOOKUP(R4498,Data!$C$2:$D$261,2,0)</f>
        <v>Support Office</v>
      </c>
      <c r="T4498">
        <f>COUNTIF('Feb 2022'!A:A,D4498)+COUNTIF('Mar 2022'!A:A,D4498)+COUNTIF('Apr 2022'!A:A,D4498)+COUNTIF('May 2022'!A:A,D4498)+COUNTIF('June 2022'!A:A,D4498)+COUNTIF('July 2022'!A:A,D4498)+COUNTIF('Aug 2022'!A:A,D4498)+COUNTIF('Sep 2022'!A:A,D4498)+COUNTIF('Oct 2022'!A:A,D4498)+COUNTIF('Dec 2022'!A:A,D4498)</f>
        <v>0</v>
      </c>
      <c r="U4498" t="str">
        <f>VLOOKUP(Q4498,'Capital Lookup'!A:B,2,FALSE)</f>
        <v>Yes</v>
      </c>
      <c r="V4498" s="2">
        <f>IFERROR(VLOOKUP(LEFT(F4498,10),'Find Purchase Orders'!B:J,9,FALSE),"")</f>
        <v>44819</v>
      </c>
      <c r="W4498" s="25" t="s">
        <v>7261</v>
      </c>
    </row>
    <row r="4499" spans="1:23" hidden="1">
      <c r="A4499" s="25" t="s">
        <v>7261</v>
      </c>
      <c r="B4499" s="25" t="s">
        <v>9405</v>
      </c>
      <c r="C4499" s="25" t="s">
        <v>7282</v>
      </c>
      <c r="D4499" s="25" t="s">
        <v>6399</v>
      </c>
      <c r="E4499" s="25" t="s">
        <v>8200</v>
      </c>
      <c r="F4499" s="25" t="s">
        <v>17366</v>
      </c>
      <c r="G4499" s="25" t="s">
        <v>6400</v>
      </c>
      <c r="H4499" s="21">
        <v>1412.5</v>
      </c>
      <c r="I4499" s="25" t="s">
        <v>7296</v>
      </c>
      <c r="J4499" s="25" t="s">
        <v>7288</v>
      </c>
      <c r="K4499" s="25" t="s">
        <v>7289</v>
      </c>
      <c r="L4499" s="25" t="s">
        <v>7259</v>
      </c>
      <c r="M4499" s="21">
        <v>1412.5</v>
      </c>
      <c r="N4499" s="21">
        <v>1412.5</v>
      </c>
      <c r="O4499" s="21">
        <v>0</v>
      </c>
      <c r="P4499" s="21">
        <v>1412.5</v>
      </c>
      <c r="Q4499" s="25" t="s">
        <v>9409</v>
      </c>
      <c r="R4499" s="1" t="str">
        <f t="shared" si="87"/>
        <v>ST10035</v>
      </c>
      <c r="S4499" t="str">
        <f>VLOOKUP(R4499,Data!$C$2:$D$261,2,0)</f>
        <v>The Westwood</v>
      </c>
      <c r="T4499">
        <f>COUNTIF('Feb 2022'!A:A,D4499)+COUNTIF('Mar 2022'!A:A,D4499)+COUNTIF('Apr 2022'!A:A,D4499)+COUNTIF('May 2022'!A:A,D4499)+COUNTIF('June 2022'!A:A,D4499)+COUNTIF('July 2022'!A:A,D4499)+COUNTIF('Aug 2022'!A:A,D4499)+COUNTIF('Sep 2022'!A:A,D4499)+COUNTIF('Oct 2022'!A:A,D4499)+COUNTIF('Dec 2022'!A:A,D4499)</f>
        <v>1</v>
      </c>
      <c r="U4499" t="str">
        <f>VLOOKUP(Q4499,'Capital Lookup'!A:B,2,FALSE)</f>
        <v>No</v>
      </c>
      <c r="V4499" s="2">
        <f>IFERROR(VLOOKUP(LEFT(F4499,10),'Find Purchase Orders'!B:J,9,FALSE),"")</f>
        <v>44823</v>
      </c>
      <c r="W4499" s="25" t="s">
        <v>7261</v>
      </c>
    </row>
    <row r="4500" spans="1:23" hidden="1">
      <c r="A4500" s="25" t="s">
        <v>7261</v>
      </c>
      <c r="B4500" s="25" t="s">
        <v>7384</v>
      </c>
      <c r="C4500" s="25" t="s">
        <v>7277</v>
      </c>
      <c r="D4500" s="25" t="s">
        <v>6401</v>
      </c>
      <c r="E4500" s="25" t="s">
        <v>7386</v>
      </c>
      <c r="F4500" s="25" t="s">
        <v>17367</v>
      </c>
      <c r="G4500" s="25" t="s">
        <v>6402</v>
      </c>
      <c r="H4500" s="21">
        <v>4069.22</v>
      </c>
      <c r="I4500" s="25" t="s">
        <v>7296</v>
      </c>
      <c r="J4500" s="25" t="s">
        <v>7288</v>
      </c>
      <c r="K4500" s="25" t="s">
        <v>7262</v>
      </c>
      <c r="L4500" s="25" t="s">
        <v>7259</v>
      </c>
      <c r="M4500" s="21">
        <v>4069.22</v>
      </c>
      <c r="N4500" s="21">
        <v>4069.22</v>
      </c>
      <c r="O4500" s="21">
        <v>0</v>
      </c>
      <c r="P4500" s="21">
        <v>4069.22</v>
      </c>
      <c r="Q4500" s="25" t="s">
        <v>7389</v>
      </c>
      <c r="R4500" s="1" t="str">
        <f t="shared" si="87"/>
        <v>ST10066</v>
      </c>
      <c r="S4500" t="str">
        <f>VLOOKUP(R4500,Data!$C$2:$D$261,2,0)</f>
        <v>Inglewood</v>
      </c>
      <c r="T4500">
        <f>COUNTIF('Feb 2022'!A:A,D4500)+COUNTIF('Mar 2022'!A:A,D4500)+COUNTIF('Apr 2022'!A:A,D4500)+COUNTIF('May 2022'!A:A,D4500)+COUNTIF('June 2022'!A:A,D4500)+COUNTIF('July 2022'!A:A,D4500)+COUNTIF('Aug 2022'!A:A,D4500)+COUNTIF('Sep 2022'!A:A,D4500)+COUNTIF('Oct 2022'!A:A,D4500)+COUNTIF('Dec 2022'!A:A,D4500)</f>
        <v>1</v>
      </c>
      <c r="U4500" t="str">
        <f>VLOOKUP(Q4500,'Capital Lookup'!A:B,2,FALSE)</f>
        <v>No</v>
      </c>
      <c r="V4500" s="2">
        <f>IFERROR(VLOOKUP(LEFT(F4500,10),'Find Purchase Orders'!B:J,9,FALSE),"")</f>
        <v>44820</v>
      </c>
      <c r="W4500" s="25" t="s">
        <v>7261</v>
      </c>
    </row>
    <row r="4501" spans="1:23" hidden="1">
      <c r="A4501" s="25" t="s">
        <v>7261</v>
      </c>
      <c r="B4501" s="25" t="s">
        <v>7384</v>
      </c>
      <c r="C4501" s="25" t="s">
        <v>7277</v>
      </c>
      <c r="D4501" s="25" t="s">
        <v>6403</v>
      </c>
      <c r="E4501" s="25" t="s">
        <v>7386</v>
      </c>
      <c r="F4501" s="25" t="s">
        <v>17368</v>
      </c>
      <c r="G4501" s="25" t="s">
        <v>6404</v>
      </c>
      <c r="H4501" s="21">
        <v>4069.22</v>
      </c>
      <c r="I4501" s="25" t="s">
        <v>7296</v>
      </c>
      <c r="J4501" s="25" t="s">
        <v>7288</v>
      </c>
      <c r="K4501" s="25" t="s">
        <v>7262</v>
      </c>
      <c r="L4501" s="25" t="s">
        <v>7259</v>
      </c>
      <c r="M4501" s="21">
        <v>4069.22</v>
      </c>
      <c r="N4501" s="21">
        <v>4069.22</v>
      </c>
      <c r="O4501" s="21">
        <v>0</v>
      </c>
      <c r="P4501" s="21">
        <v>4069.22</v>
      </c>
      <c r="Q4501" s="25" t="s">
        <v>7389</v>
      </c>
      <c r="R4501" s="1" t="str">
        <f t="shared" si="87"/>
        <v>ST10066</v>
      </c>
      <c r="S4501" t="str">
        <f>VLOOKUP(R4501,Data!$C$2:$D$261,2,0)</f>
        <v>Inglewood</v>
      </c>
      <c r="T4501">
        <f>COUNTIF('Feb 2022'!A:A,D4501)+COUNTIF('Mar 2022'!A:A,D4501)+COUNTIF('Apr 2022'!A:A,D4501)+COUNTIF('May 2022'!A:A,D4501)+COUNTIF('June 2022'!A:A,D4501)+COUNTIF('July 2022'!A:A,D4501)+COUNTIF('Aug 2022'!A:A,D4501)+COUNTIF('Sep 2022'!A:A,D4501)+COUNTIF('Oct 2022'!A:A,D4501)+COUNTIF('Dec 2022'!A:A,D4501)</f>
        <v>1</v>
      </c>
      <c r="U4501" t="str">
        <f>VLOOKUP(Q4501,'Capital Lookup'!A:B,2,FALSE)</f>
        <v>No</v>
      </c>
      <c r="V4501" s="2">
        <f>IFERROR(VLOOKUP(LEFT(F4501,10),'Find Purchase Orders'!B:J,9,FALSE),"")</f>
        <v>44820</v>
      </c>
      <c r="W4501" s="25" t="s">
        <v>7261</v>
      </c>
    </row>
    <row r="4502" spans="1:23" hidden="1">
      <c r="A4502" s="25" t="s">
        <v>7261</v>
      </c>
      <c r="B4502" s="25" t="s">
        <v>8855</v>
      </c>
      <c r="C4502" s="25" t="s">
        <v>7264</v>
      </c>
      <c r="D4502" s="25" t="s">
        <v>6405</v>
      </c>
      <c r="E4502" s="25" t="s">
        <v>7273</v>
      </c>
      <c r="F4502" s="25" t="s">
        <v>17369</v>
      </c>
      <c r="G4502" s="25" t="s">
        <v>6406</v>
      </c>
      <c r="H4502" s="21">
        <v>18790.41</v>
      </c>
      <c r="I4502" s="25" t="s">
        <v>7296</v>
      </c>
      <c r="J4502" s="25" t="s">
        <v>7288</v>
      </c>
      <c r="K4502" s="25" t="s">
        <v>7733</v>
      </c>
      <c r="L4502" s="25" t="s">
        <v>7734</v>
      </c>
      <c r="M4502" s="21">
        <v>18790.41</v>
      </c>
      <c r="N4502" s="21">
        <v>18790.41</v>
      </c>
      <c r="O4502" s="21">
        <v>0</v>
      </c>
      <c r="P4502" s="21">
        <v>18790.41</v>
      </c>
      <c r="Q4502" s="25" t="s">
        <v>17370</v>
      </c>
      <c r="R4502" s="1" t="str">
        <f t="shared" si="87"/>
        <v>ST10067</v>
      </c>
      <c r="S4502" t="str">
        <f>VLOOKUP(R4502,Data!$C$2:$D$261,2,0)</f>
        <v>The Edgemont</v>
      </c>
      <c r="T4502">
        <f>COUNTIF('Feb 2022'!A:A,D4502)+COUNTIF('Mar 2022'!A:A,D4502)+COUNTIF('Apr 2022'!A:A,D4502)+COUNTIF('May 2022'!A:A,D4502)+COUNTIF('June 2022'!A:A,D4502)+COUNTIF('July 2022'!A:A,D4502)+COUNTIF('Aug 2022'!A:A,D4502)+COUNTIF('Sep 2022'!A:A,D4502)+COUNTIF('Oct 2022'!A:A,D4502)+COUNTIF('Dec 2022'!A:A,D4502)</f>
        <v>1</v>
      </c>
      <c r="U4502" t="str">
        <f>VLOOKUP(Q4502,'Capital Lookup'!A:B,2,FALSE)</f>
        <v>No</v>
      </c>
      <c r="V4502" s="2">
        <f>IFERROR(VLOOKUP(LEFT(F4502,10),'Find Purchase Orders'!B:J,9,FALSE),"")</f>
        <v>44818</v>
      </c>
      <c r="W4502" s="25" t="s">
        <v>7261</v>
      </c>
    </row>
    <row r="4503" spans="1:23" hidden="1">
      <c r="A4503" s="25" t="s">
        <v>7261</v>
      </c>
      <c r="B4503" s="25" t="s">
        <v>9377</v>
      </c>
      <c r="C4503" s="25" t="s">
        <v>7282</v>
      </c>
      <c r="D4503" s="25" t="s">
        <v>6407</v>
      </c>
      <c r="E4503" s="25" t="s">
        <v>9378</v>
      </c>
      <c r="F4503" s="25" t="s">
        <v>17371</v>
      </c>
      <c r="G4503" s="25" t="s">
        <v>6408</v>
      </c>
      <c r="H4503" s="21">
        <v>945</v>
      </c>
      <c r="I4503" s="25" t="s">
        <v>7296</v>
      </c>
      <c r="J4503" s="25" t="s">
        <v>7288</v>
      </c>
      <c r="K4503" s="25" t="s">
        <v>7262</v>
      </c>
      <c r="L4503" s="25" t="s">
        <v>7259</v>
      </c>
      <c r="M4503" s="21">
        <v>945</v>
      </c>
      <c r="N4503" s="21">
        <v>945</v>
      </c>
      <c r="O4503" s="21">
        <v>0</v>
      </c>
      <c r="P4503" s="21">
        <v>945</v>
      </c>
      <c r="Q4503" s="25" t="s">
        <v>9381</v>
      </c>
      <c r="R4503" s="1" t="str">
        <f t="shared" si="87"/>
        <v>ST10069</v>
      </c>
      <c r="S4503" t="str">
        <f>VLOOKUP(R4503,Data!$C$2:$D$261,2,0)</f>
        <v>The Heartland</v>
      </c>
      <c r="T4503">
        <f>COUNTIF('Feb 2022'!A:A,D4503)+COUNTIF('Mar 2022'!A:A,D4503)+COUNTIF('Apr 2022'!A:A,D4503)+COUNTIF('May 2022'!A:A,D4503)+COUNTIF('June 2022'!A:A,D4503)+COUNTIF('July 2022'!A:A,D4503)+COUNTIF('Aug 2022'!A:A,D4503)+COUNTIF('Sep 2022'!A:A,D4503)+COUNTIF('Oct 2022'!A:A,D4503)+COUNTIF('Dec 2022'!A:A,D4503)</f>
        <v>1</v>
      </c>
      <c r="U4503" t="str">
        <f>VLOOKUP(Q4503,'Capital Lookup'!A:B,2,FALSE)</f>
        <v>No</v>
      </c>
      <c r="V4503" s="2">
        <f>IFERROR(VLOOKUP(LEFT(F4503,10),'Find Purchase Orders'!B:J,9,FALSE),"")</f>
        <v>44820</v>
      </c>
      <c r="W4503" s="25" t="s">
        <v>7261</v>
      </c>
    </row>
    <row r="4504" spans="1:23" hidden="1">
      <c r="A4504" s="25" t="s">
        <v>7261</v>
      </c>
      <c r="B4504" s="25" t="s">
        <v>9377</v>
      </c>
      <c r="C4504" s="25" t="s">
        <v>7282</v>
      </c>
      <c r="D4504" s="25" t="s">
        <v>6407</v>
      </c>
      <c r="E4504" s="25" t="s">
        <v>9378</v>
      </c>
      <c r="F4504" s="25" t="s">
        <v>17372</v>
      </c>
      <c r="G4504" s="25" t="s">
        <v>9658</v>
      </c>
      <c r="H4504" s="21">
        <v>2629.91</v>
      </c>
      <c r="I4504" s="25" t="s">
        <v>7296</v>
      </c>
      <c r="J4504" s="25" t="s">
        <v>7288</v>
      </c>
      <c r="K4504" s="25" t="s">
        <v>7262</v>
      </c>
      <c r="L4504" s="25" t="s">
        <v>7259</v>
      </c>
      <c r="M4504" s="21">
        <v>2629.91</v>
      </c>
      <c r="N4504" s="21">
        <v>2629.91</v>
      </c>
      <c r="O4504" s="21">
        <v>0</v>
      </c>
      <c r="P4504" s="21">
        <v>2629.91</v>
      </c>
      <c r="Q4504" s="25" t="s">
        <v>9381</v>
      </c>
      <c r="R4504" s="1" t="str">
        <f t="shared" si="87"/>
        <v>ST10069</v>
      </c>
      <c r="S4504" t="str">
        <f>VLOOKUP(R4504,Data!$C$2:$D$261,2,0)</f>
        <v>The Heartland</v>
      </c>
      <c r="T4504">
        <f>COUNTIF('Feb 2022'!A:A,D4504)+COUNTIF('Mar 2022'!A:A,D4504)+COUNTIF('Apr 2022'!A:A,D4504)+COUNTIF('May 2022'!A:A,D4504)+COUNTIF('June 2022'!A:A,D4504)+COUNTIF('July 2022'!A:A,D4504)+COUNTIF('Aug 2022'!A:A,D4504)+COUNTIF('Sep 2022'!A:A,D4504)+COUNTIF('Oct 2022'!A:A,D4504)+COUNTIF('Dec 2022'!A:A,D4504)</f>
        <v>1</v>
      </c>
      <c r="U4504" t="str">
        <f>VLOOKUP(Q4504,'Capital Lookup'!A:B,2,FALSE)</f>
        <v>No</v>
      </c>
      <c r="V4504" s="2">
        <f>IFERROR(VLOOKUP(LEFT(F4504,10),'Find Purchase Orders'!B:J,9,FALSE),"")</f>
        <v>44820</v>
      </c>
      <c r="W4504" s="25" t="s">
        <v>7261</v>
      </c>
    </row>
    <row r="4505" spans="1:23" hidden="1">
      <c r="A4505" s="25" t="s">
        <v>7261</v>
      </c>
      <c r="B4505" s="25" t="s">
        <v>9377</v>
      </c>
      <c r="C4505" s="25" t="s">
        <v>7282</v>
      </c>
      <c r="D4505" s="25" t="s">
        <v>6409</v>
      </c>
      <c r="E4505" s="25" t="s">
        <v>9378</v>
      </c>
      <c r="F4505" s="25" t="s">
        <v>17373</v>
      </c>
      <c r="G4505" s="25" t="s">
        <v>6410</v>
      </c>
      <c r="H4505" s="21">
        <v>945</v>
      </c>
      <c r="I4505" s="25" t="s">
        <v>7296</v>
      </c>
      <c r="J4505" s="25" t="s">
        <v>7288</v>
      </c>
      <c r="K4505" s="25" t="s">
        <v>7262</v>
      </c>
      <c r="L4505" s="25" t="s">
        <v>7259</v>
      </c>
      <c r="M4505" s="21">
        <v>945</v>
      </c>
      <c r="N4505" s="21">
        <v>945</v>
      </c>
      <c r="O4505" s="21">
        <v>0</v>
      </c>
      <c r="P4505" s="21">
        <v>945</v>
      </c>
      <c r="Q4505" s="25" t="s">
        <v>9381</v>
      </c>
      <c r="R4505" s="1" t="str">
        <f t="shared" si="87"/>
        <v>ST10069</v>
      </c>
      <c r="S4505" t="str">
        <f>VLOOKUP(R4505,Data!$C$2:$D$261,2,0)</f>
        <v>The Heartland</v>
      </c>
      <c r="T4505">
        <f>COUNTIF('Feb 2022'!A:A,D4505)+COUNTIF('Mar 2022'!A:A,D4505)+COUNTIF('Apr 2022'!A:A,D4505)+COUNTIF('May 2022'!A:A,D4505)+COUNTIF('June 2022'!A:A,D4505)+COUNTIF('July 2022'!A:A,D4505)+COUNTIF('Aug 2022'!A:A,D4505)+COUNTIF('Sep 2022'!A:A,D4505)+COUNTIF('Oct 2022'!A:A,D4505)+COUNTIF('Dec 2022'!A:A,D4505)</f>
        <v>1</v>
      </c>
      <c r="U4505" t="str">
        <f>VLOOKUP(Q4505,'Capital Lookup'!A:B,2,FALSE)</f>
        <v>No</v>
      </c>
      <c r="V4505" s="2">
        <f>IFERROR(VLOOKUP(LEFT(F4505,10),'Find Purchase Orders'!B:J,9,FALSE),"")</f>
        <v>44820</v>
      </c>
      <c r="W4505" s="25" t="s">
        <v>7261</v>
      </c>
    </row>
    <row r="4506" spans="1:23" hidden="1">
      <c r="A4506" s="25" t="s">
        <v>7261</v>
      </c>
      <c r="B4506" s="25" t="s">
        <v>9377</v>
      </c>
      <c r="C4506" s="25" t="s">
        <v>7282</v>
      </c>
      <c r="D4506" s="25" t="s">
        <v>6409</v>
      </c>
      <c r="E4506" s="25" t="s">
        <v>9378</v>
      </c>
      <c r="F4506" s="25" t="s">
        <v>17374</v>
      </c>
      <c r="G4506" s="25" t="s">
        <v>8834</v>
      </c>
      <c r="H4506" s="21">
        <v>5042.55</v>
      </c>
      <c r="I4506" s="25" t="s">
        <v>7296</v>
      </c>
      <c r="J4506" s="25" t="s">
        <v>7288</v>
      </c>
      <c r="K4506" s="25" t="s">
        <v>7262</v>
      </c>
      <c r="L4506" s="25" t="s">
        <v>7259</v>
      </c>
      <c r="M4506" s="21">
        <v>5042.55</v>
      </c>
      <c r="N4506" s="21">
        <v>5042.55</v>
      </c>
      <c r="O4506" s="21">
        <v>0</v>
      </c>
      <c r="P4506" s="21">
        <v>5042.55</v>
      </c>
      <c r="Q4506" s="25" t="s">
        <v>9381</v>
      </c>
      <c r="R4506" s="1" t="str">
        <f t="shared" si="87"/>
        <v>ST10069</v>
      </c>
      <c r="S4506" t="str">
        <f>VLOOKUP(R4506,Data!$C$2:$D$261,2,0)</f>
        <v>The Heartland</v>
      </c>
      <c r="T4506">
        <f>COUNTIF('Feb 2022'!A:A,D4506)+COUNTIF('Mar 2022'!A:A,D4506)+COUNTIF('Apr 2022'!A:A,D4506)+COUNTIF('May 2022'!A:A,D4506)+COUNTIF('June 2022'!A:A,D4506)+COUNTIF('July 2022'!A:A,D4506)+COUNTIF('Aug 2022'!A:A,D4506)+COUNTIF('Sep 2022'!A:A,D4506)+COUNTIF('Oct 2022'!A:A,D4506)+COUNTIF('Dec 2022'!A:A,D4506)</f>
        <v>1</v>
      </c>
      <c r="U4506" t="str">
        <f>VLOOKUP(Q4506,'Capital Lookup'!A:B,2,FALSE)</f>
        <v>No</v>
      </c>
      <c r="V4506" s="2">
        <f>IFERROR(VLOOKUP(LEFT(F4506,10),'Find Purchase Orders'!B:J,9,FALSE),"")</f>
        <v>44820</v>
      </c>
      <c r="W4506" s="25" t="s">
        <v>7261</v>
      </c>
    </row>
    <row r="4507" spans="1:23" hidden="1">
      <c r="A4507" s="25" t="s">
        <v>7252</v>
      </c>
      <c r="B4507" s="25" t="s">
        <v>7574</v>
      </c>
      <c r="C4507" s="25" t="s">
        <v>7254</v>
      </c>
      <c r="D4507" s="25" t="s">
        <v>6411</v>
      </c>
      <c r="E4507" s="25" t="s">
        <v>9406</v>
      </c>
      <c r="F4507" s="25" t="s">
        <v>17375</v>
      </c>
      <c r="G4507" s="25" t="s">
        <v>6412</v>
      </c>
      <c r="H4507" s="21">
        <v>948.24</v>
      </c>
      <c r="I4507" s="25" t="s">
        <v>7296</v>
      </c>
      <c r="J4507" s="25" t="s">
        <v>7288</v>
      </c>
      <c r="K4507" s="25" t="s">
        <v>7262</v>
      </c>
      <c r="L4507" s="25" t="s">
        <v>7259</v>
      </c>
      <c r="M4507" s="21">
        <v>948.24</v>
      </c>
      <c r="N4507" s="21">
        <v>948.24</v>
      </c>
      <c r="O4507" s="21">
        <v>0</v>
      </c>
      <c r="P4507" s="21">
        <v>948.24</v>
      </c>
      <c r="Q4507" s="25" t="s">
        <v>8203</v>
      </c>
      <c r="R4507" s="1" t="str">
        <f t="shared" si="87"/>
        <v>ST10039</v>
      </c>
      <c r="S4507" t="str">
        <f>VLOOKUP(R4507,Data!$C$2:$D$261,2,0)</f>
        <v>Barrhaven</v>
      </c>
      <c r="T4507">
        <f>COUNTIF('Feb 2022'!A:A,D4507)+COUNTIF('Mar 2022'!A:A,D4507)+COUNTIF('Apr 2022'!A:A,D4507)+COUNTIF('May 2022'!A:A,D4507)+COUNTIF('June 2022'!A:A,D4507)+COUNTIF('July 2022'!A:A,D4507)+COUNTIF('Aug 2022'!A:A,D4507)+COUNTIF('Sep 2022'!A:A,D4507)+COUNTIF('Oct 2022'!A:A,D4507)+COUNTIF('Dec 2022'!A:A,D4507)</f>
        <v>1</v>
      </c>
      <c r="U4507" t="str">
        <f>VLOOKUP(Q4507,'Capital Lookup'!A:B,2,FALSE)</f>
        <v>No</v>
      </c>
      <c r="V4507" s="2">
        <f>IFERROR(VLOOKUP(LEFT(F4507,10),'Find Purchase Orders'!B:J,9,FALSE),"")</f>
        <v>44820</v>
      </c>
      <c r="W4507" s="25" t="s">
        <v>7261</v>
      </c>
    </row>
    <row r="4508" spans="1:23" hidden="1">
      <c r="A4508" s="25" t="s">
        <v>7252</v>
      </c>
      <c r="B4508" s="25" t="s">
        <v>7574</v>
      </c>
      <c r="C4508" s="25" t="s">
        <v>7254</v>
      </c>
      <c r="D4508" s="25" t="s">
        <v>6413</v>
      </c>
      <c r="E4508" s="25" t="s">
        <v>9406</v>
      </c>
      <c r="F4508" s="25" t="s">
        <v>17376</v>
      </c>
      <c r="G4508" s="25" t="s">
        <v>6414</v>
      </c>
      <c r="H4508" s="21">
        <v>2406.62</v>
      </c>
      <c r="I4508" s="25" t="s">
        <v>7296</v>
      </c>
      <c r="J4508" s="25" t="s">
        <v>7288</v>
      </c>
      <c r="K4508" s="25" t="s">
        <v>7289</v>
      </c>
      <c r="L4508" s="25" t="s">
        <v>7259</v>
      </c>
      <c r="M4508" s="21">
        <v>2406.62</v>
      </c>
      <c r="N4508" s="21">
        <v>2406.34</v>
      </c>
      <c r="O4508" s="21">
        <v>0.28000000000000003</v>
      </c>
      <c r="P4508" s="21">
        <v>2406.62</v>
      </c>
      <c r="Q4508" s="25" t="s">
        <v>8203</v>
      </c>
      <c r="R4508" s="1" t="str">
        <f t="shared" si="87"/>
        <v>ST10039</v>
      </c>
      <c r="S4508" t="str">
        <f>VLOOKUP(R4508,Data!$C$2:$D$261,2,0)</f>
        <v>Barrhaven</v>
      </c>
      <c r="T4508">
        <f>COUNTIF('Feb 2022'!A:A,D4508)+COUNTIF('Mar 2022'!A:A,D4508)+COUNTIF('Apr 2022'!A:A,D4508)+COUNTIF('May 2022'!A:A,D4508)+COUNTIF('June 2022'!A:A,D4508)+COUNTIF('July 2022'!A:A,D4508)+COUNTIF('Aug 2022'!A:A,D4508)+COUNTIF('Sep 2022'!A:A,D4508)+COUNTIF('Oct 2022'!A:A,D4508)+COUNTIF('Dec 2022'!A:A,D4508)</f>
        <v>1</v>
      </c>
      <c r="U4508" t="str">
        <f>VLOOKUP(Q4508,'Capital Lookup'!A:B,2,FALSE)</f>
        <v>No</v>
      </c>
      <c r="V4508" s="2">
        <f>IFERROR(VLOOKUP(LEFT(F4508,10),'Find Purchase Orders'!B:J,9,FALSE),"")</f>
        <v>44820</v>
      </c>
      <c r="W4508" s="25" t="s">
        <v>7261</v>
      </c>
    </row>
    <row r="4509" spans="1:23" hidden="1">
      <c r="A4509" s="25" t="s">
        <v>7252</v>
      </c>
      <c r="B4509" s="25" t="s">
        <v>7574</v>
      </c>
      <c r="C4509" s="25" t="s">
        <v>7254</v>
      </c>
      <c r="D4509" s="25" t="s">
        <v>6415</v>
      </c>
      <c r="E4509" s="25" t="s">
        <v>9406</v>
      </c>
      <c r="F4509" s="25" t="s">
        <v>17377</v>
      </c>
      <c r="G4509" s="25" t="s">
        <v>6416</v>
      </c>
      <c r="H4509" s="21">
        <v>10182.379999999999</v>
      </c>
      <c r="I4509" s="25" t="s">
        <v>7296</v>
      </c>
      <c r="J4509" s="25" t="s">
        <v>7288</v>
      </c>
      <c r="K4509" s="25" t="s">
        <v>7262</v>
      </c>
      <c r="L4509" s="25" t="s">
        <v>7259</v>
      </c>
      <c r="M4509" s="21">
        <v>10182.379999999999</v>
      </c>
      <c r="N4509" s="21">
        <v>10182.379999999999</v>
      </c>
      <c r="O4509" s="21">
        <v>0</v>
      </c>
      <c r="P4509" s="21">
        <v>10182.379999999999</v>
      </c>
      <c r="Q4509" s="25" t="s">
        <v>8203</v>
      </c>
      <c r="R4509" s="1" t="str">
        <f t="shared" si="87"/>
        <v>ST10039</v>
      </c>
      <c r="S4509" t="str">
        <f>VLOOKUP(R4509,Data!$C$2:$D$261,2,0)</f>
        <v>Barrhaven</v>
      </c>
      <c r="T4509">
        <f>COUNTIF('Feb 2022'!A:A,D4509)+COUNTIF('Mar 2022'!A:A,D4509)+COUNTIF('Apr 2022'!A:A,D4509)+COUNTIF('May 2022'!A:A,D4509)+COUNTIF('June 2022'!A:A,D4509)+COUNTIF('July 2022'!A:A,D4509)+COUNTIF('Aug 2022'!A:A,D4509)+COUNTIF('Sep 2022'!A:A,D4509)+COUNTIF('Oct 2022'!A:A,D4509)+COUNTIF('Dec 2022'!A:A,D4509)</f>
        <v>1</v>
      </c>
      <c r="U4509" t="str">
        <f>VLOOKUP(Q4509,'Capital Lookup'!A:B,2,FALSE)</f>
        <v>No</v>
      </c>
      <c r="V4509" s="2">
        <f>IFERROR(VLOOKUP(LEFT(F4509,10),'Find Purchase Orders'!B:J,9,FALSE),"")</f>
        <v>44820</v>
      </c>
      <c r="W4509" s="25" t="s">
        <v>7261</v>
      </c>
    </row>
    <row r="4510" spans="1:23" hidden="1">
      <c r="A4510" s="25" t="s">
        <v>7252</v>
      </c>
      <c r="B4510" s="25" t="s">
        <v>7574</v>
      </c>
      <c r="C4510" s="25" t="s">
        <v>7254</v>
      </c>
      <c r="D4510" s="25" t="s">
        <v>6415</v>
      </c>
      <c r="E4510" s="25" t="s">
        <v>9406</v>
      </c>
      <c r="F4510" s="25" t="s">
        <v>17378</v>
      </c>
      <c r="G4510" s="25" t="s">
        <v>17379</v>
      </c>
      <c r="H4510" s="21">
        <v>1247.97</v>
      </c>
      <c r="I4510" s="25" t="s">
        <v>7296</v>
      </c>
      <c r="J4510" s="25" t="s">
        <v>7288</v>
      </c>
      <c r="K4510" s="25" t="s">
        <v>7262</v>
      </c>
      <c r="L4510" s="25" t="s">
        <v>7259</v>
      </c>
      <c r="M4510" s="21">
        <v>1247.97</v>
      </c>
      <c r="N4510" s="21">
        <v>1247.97</v>
      </c>
      <c r="O4510" s="21">
        <v>0</v>
      </c>
      <c r="P4510" s="21">
        <v>1247.97</v>
      </c>
      <c r="Q4510" s="25" t="s">
        <v>8203</v>
      </c>
      <c r="R4510" s="1" t="str">
        <f t="shared" si="87"/>
        <v>ST10039</v>
      </c>
      <c r="S4510" t="str">
        <f>VLOOKUP(R4510,Data!$C$2:$D$261,2,0)</f>
        <v>Barrhaven</v>
      </c>
      <c r="T4510">
        <f>COUNTIF('Feb 2022'!A:A,D4510)+COUNTIF('Mar 2022'!A:A,D4510)+COUNTIF('Apr 2022'!A:A,D4510)+COUNTIF('May 2022'!A:A,D4510)+COUNTIF('June 2022'!A:A,D4510)+COUNTIF('July 2022'!A:A,D4510)+COUNTIF('Aug 2022'!A:A,D4510)+COUNTIF('Sep 2022'!A:A,D4510)+COUNTIF('Oct 2022'!A:A,D4510)+COUNTIF('Dec 2022'!A:A,D4510)</f>
        <v>1</v>
      </c>
      <c r="U4510" t="str">
        <f>VLOOKUP(Q4510,'Capital Lookup'!A:B,2,FALSE)</f>
        <v>No</v>
      </c>
      <c r="V4510" s="2">
        <f>IFERROR(VLOOKUP(LEFT(F4510,10),'Find Purchase Orders'!B:J,9,FALSE),"")</f>
        <v>44820</v>
      </c>
      <c r="W4510" s="25" t="s">
        <v>7261</v>
      </c>
    </row>
    <row r="4511" spans="1:23" hidden="1">
      <c r="A4511" s="25" t="s">
        <v>7252</v>
      </c>
      <c r="B4511" s="25" t="s">
        <v>7574</v>
      </c>
      <c r="C4511" s="25" t="s">
        <v>7254</v>
      </c>
      <c r="D4511" s="25" t="s">
        <v>6010</v>
      </c>
      <c r="E4511" s="25" t="s">
        <v>9406</v>
      </c>
      <c r="F4511" s="25" t="s">
        <v>17380</v>
      </c>
      <c r="G4511" s="25" t="s">
        <v>6011</v>
      </c>
      <c r="H4511" s="21">
        <v>15214.03</v>
      </c>
      <c r="I4511" s="25" t="s">
        <v>7296</v>
      </c>
      <c r="J4511" s="25" t="s">
        <v>7288</v>
      </c>
      <c r="K4511" s="25" t="s">
        <v>7262</v>
      </c>
      <c r="L4511" s="25" t="s">
        <v>7259</v>
      </c>
      <c r="M4511" s="21">
        <v>15214.03</v>
      </c>
      <c r="N4511" s="21">
        <v>15101.03</v>
      </c>
      <c r="O4511" s="21">
        <v>113</v>
      </c>
      <c r="P4511" s="21">
        <v>15214.03</v>
      </c>
      <c r="Q4511" s="25" t="s">
        <v>8203</v>
      </c>
      <c r="R4511" s="1" t="str">
        <f t="shared" si="87"/>
        <v>ST10039</v>
      </c>
      <c r="S4511" t="str">
        <f>VLOOKUP(R4511,Data!$C$2:$D$261,2,0)</f>
        <v>Barrhaven</v>
      </c>
      <c r="T4511">
        <f>COUNTIF('Feb 2022'!A:A,D4511)+COUNTIF('Mar 2022'!A:A,D4511)+COUNTIF('Apr 2022'!A:A,D4511)+COUNTIF('May 2022'!A:A,D4511)+COUNTIF('June 2022'!A:A,D4511)+COUNTIF('July 2022'!A:A,D4511)+COUNTIF('Aug 2022'!A:A,D4511)+COUNTIF('Sep 2022'!A:A,D4511)+COUNTIF('Oct 2022'!A:A,D4511)+COUNTIF('Dec 2022'!A:A,D4511)</f>
        <v>1</v>
      </c>
      <c r="U4511" t="str">
        <f>VLOOKUP(Q4511,'Capital Lookup'!A:B,2,FALSE)</f>
        <v>No</v>
      </c>
      <c r="V4511" s="2">
        <f>IFERROR(VLOOKUP(LEFT(F4511,10),'Find Purchase Orders'!B:J,9,FALSE),"")</f>
        <v>44820</v>
      </c>
      <c r="W4511" s="25" t="s">
        <v>7261</v>
      </c>
    </row>
    <row r="4512" spans="1:23" hidden="1">
      <c r="A4512" s="25" t="s">
        <v>7252</v>
      </c>
      <c r="B4512" s="25" t="s">
        <v>7574</v>
      </c>
      <c r="C4512" s="25" t="s">
        <v>7254</v>
      </c>
      <c r="D4512" s="25" t="s">
        <v>6010</v>
      </c>
      <c r="E4512" s="25" t="s">
        <v>9406</v>
      </c>
      <c r="F4512" s="25" t="s">
        <v>17381</v>
      </c>
      <c r="G4512" s="25" t="s">
        <v>17382</v>
      </c>
      <c r="H4512" s="21">
        <v>2168.92</v>
      </c>
      <c r="I4512" s="25" t="s">
        <v>7296</v>
      </c>
      <c r="J4512" s="25" t="s">
        <v>7288</v>
      </c>
      <c r="K4512" s="25" t="s">
        <v>7262</v>
      </c>
      <c r="L4512" s="25" t="s">
        <v>7259</v>
      </c>
      <c r="M4512" s="21">
        <v>2168.92</v>
      </c>
      <c r="N4512" s="21">
        <v>2168.92</v>
      </c>
      <c r="O4512" s="21">
        <v>0</v>
      </c>
      <c r="P4512" s="21">
        <v>2168.92</v>
      </c>
      <c r="Q4512" s="25" t="s">
        <v>8203</v>
      </c>
      <c r="R4512" s="1" t="str">
        <f t="shared" si="87"/>
        <v>ST10039</v>
      </c>
      <c r="S4512" t="str">
        <f>VLOOKUP(R4512,Data!$C$2:$D$261,2,0)</f>
        <v>Barrhaven</v>
      </c>
      <c r="T4512">
        <f>COUNTIF('Feb 2022'!A:A,D4512)+COUNTIF('Mar 2022'!A:A,D4512)+COUNTIF('Apr 2022'!A:A,D4512)+COUNTIF('May 2022'!A:A,D4512)+COUNTIF('June 2022'!A:A,D4512)+COUNTIF('July 2022'!A:A,D4512)+COUNTIF('Aug 2022'!A:A,D4512)+COUNTIF('Sep 2022'!A:A,D4512)+COUNTIF('Oct 2022'!A:A,D4512)+COUNTIF('Dec 2022'!A:A,D4512)</f>
        <v>1</v>
      </c>
      <c r="U4512" t="str">
        <f>VLOOKUP(Q4512,'Capital Lookup'!A:B,2,FALSE)</f>
        <v>No</v>
      </c>
      <c r="V4512" s="2">
        <f>IFERROR(VLOOKUP(LEFT(F4512,10),'Find Purchase Orders'!B:J,9,FALSE),"")</f>
        <v>44820</v>
      </c>
      <c r="W4512" s="25" t="s">
        <v>7261</v>
      </c>
    </row>
    <row r="4513" spans="1:23" hidden="1">
      <c r="A4513" s="25" t="s">
        <v>8607</v>
      </c>
      <c r="B4513" s="25" t="s">
        <v>9044</v>
      </c>
      <c r="C4513" s="25"/>
      <c r="D4513" s="25" t="s">
        <v>17383</v>
      </c>
      <c r="E4513" s="25" t="s">
        <v>9046</v>
      </c>
      <c r="F4513" s="25" t="s">
        <v>17384</v>
      </c>
      <c r="G4513" s="25" t="s">
        <v>17385</v>
      </c>
      <c r="H4513" s="21">
        <v>1751.5</v>
      </c>
      <c r="I4513" s="25" t="s">
        <v>7296</v>
      </c>
      <c r="J4513" s="25" t="s">
        <v>7288</v>
      </c>
      <c r="K4513" s="25" t="s">
        <v>7289</v>
      </c>
      <c r="L4513" s="25" t="s">
        <v>7259</v>
      </c>
      <c r="M4513" s="21">
        <v>1751.5</v>
      </c>
      <c r="N4513" s="21">
        <v>1751.5</v>
      </c>
      <c r="O4513" s="21">
        <v>0</v>
      </c>
      <c r="P4513" s="21">
        <v>1751.5</v>
      </c>
      <c r="Q4513" s="25" t="s">
        <v>9049</v>
      </c>
      <c r="R4513" s="1" t="str">
        <f t="shared" si="87"/>
        <v>ST10398</v>
      </c>
      <c r="S4513" t="e">
        <f>VLOOKUP(R4513,Data!$C$2:$D$261,2,0)</f>
        <v>#N/A</v>
      </c>
      <c r="T4513">
        <f>COUNTIF('Feb 2022'!A:A,D4513)+COUNTIF('Mar 2022'!A:A,D4513)+COUNTIF('Apr 2022'!A:A,D4513)+COUNTIF('May 2022'!A:A,D4513)+COUNTIF('June 2022'!A:A,D4513)+COUNTIF('July 2022'!A:A,D4513)+COUNTIF('Aug 2022'!A:A,D4513)+COUNTIF('Sep 2022'!A:A,D4513)+COUNTIF('Oct 2022'!A:A,D4513)+COUNTIF('Dec 2022'!A:A,D4513)</f>
        <v>0</v>
      </c>
      <c r="U4513" t="str">
        <f>VLOOKUP(Q4513,'Capital Lookup'!A:B,2,FALSE)</f>
        <v>Yes</v>
      </c>
      <c r="V4513" s="2">
        <f>IFERROR(VLOOKUP(LEFT(F4513,10),'Find Purchase Orders'!B:J,9,FALSE),"")</f>
        <v>44820</v>
      </c>
      <c r="W4513" s="25" t="s">
        <v>7261</v>
      </c>
    </row>
    <row r="4514" spans="1:23" hidden="1">
      <c r="A4514" s="25" t="s">
        <v>8607</v>
      </c>
      <c r="B4514" s="25" t="s">
        <v>9044</v>
      </c>
      <c r="C4514" s="25"/>
      <c r="D4514" s="25" t="s">
        <v>17383</v>
      </c>
      <c r="E4514" s="25" t="s">
        <v>9046</v>
      </c>
      <c r="F4514" s="25" t="s">
        <v>17386</v>
      </c>
      <c r="G4514" s="25" t="s">
        <v>17387</v>
      </c>
      <c r="H4514" s="21">
        <v>678</v>
      </c>
      <c r="I4514" s="25" t="s">
        <v>7296</v>
      </c>
      <c r="J4514" s="25" t="s">
        <v>7288</v>
      </c>
      <c r="K4514" s="25" t="s">
        <v>7289</v>
      </c>
      <c r="L4514" s="25" t="s">
        <v>7259</v>
      </c>
      <c r="M4514" s="21">
        <v>678</v>
      </c>
      <c r="N4514" s="21">
        <v>678</v>
      </c>
      <c r="O4514" s="21">
        <v>0</v>
      </c>
      <c r="P4514" s="21">
        <v>678</v>
      </c>
      <c r="Q4514" s="25" t="s">
        <v>9049</v>
      </c>
      <c r="R4514" s="1" t="str">
        <f t="shared" si="87"/>
        <v>ST10398</v>
      </c>
      <c r="S4514" t="e">
        <f>VLOOKUP(R4514,Data!$C$2:$D$261,2,0)</f>
        <v>#N/A</v>
      </c>
      <c r="T4514">
        <f>COUNTIF('Feb 2022'!A:A,D4514)+COUNTIF('Mar 2022'!A:A,D4514)+COUNTIF('Apr 2022'!A:A,D4514)+COUNTIF('May 2022'!A:A,D4514)+COUNTIF('June 2022'!A:A,D4514)+COUNTIF('July 2022'!A:A,D4514)+COUNTIF('Aug 2022'!A:A,D4514)+COUNTIF('Sep 2022'!A:A,D4514)+COUNTIF('Oct 2022'!A:A,D4514)+COUNTIF('Dec 2022'!A:A,D4514)</f>
        <v>0</v>
      </c>
      <c r="U4514" t="str">
        <f>VLOOKUP(Q4514,'Capital Lookup'!A:B,2,FALSE)</f>
        <v>Yes</v>
      </c>
      <c r="V4514" s="2">
        <f>IFERROR(VLOOKUP(LEFT(F4514,10),'Find Purchase Orders'!B:J,9,FALSE),"")</f>
        <v>44820</v>
      </c>
      <c r="W4514" s="25" t="s">
        <v>7261</v>
      </c>
    </row>
    <row r="4515" spans="1:23" hidden="1">
      <c r="A4515" s="25" t="s">
        <v>8607</v>
      </c>
      <c r="B4515" s="25" t="s">
        <v>9044</v>
      </c>
      <c r="C4515" s="25"/>
      <c r="D4515" s="25" t="s">
        <v>17388</v>
      </c>
      <c r="E4515" s="25" t="s">
        <v>9046</v>
      </c>
      <c r="F4515" s="25" t="s">
        <v>17389</v>
      </c>
      <c r="G4515" s="25" t="s">
        <v>17390</v>
      </c>
      <c r="H4515" s="21">
        <v>2622.12</v>
      </c>
      <c r="I4515" s="25" t="s">
        <v>7296</v>
      </c>
      <c r="J4515" s="25" t="s">
        <v>7288</v>
      </c>
      <c r="K4515" s="25" t="s">
        <v>7262</v>
      </c>
      <c r="L4515" s="25" t="s">
        <v>7259</v>
      </c>
      <c r="M4515" s="21">
        <v>2622.12</v>
      </c>
      <c r="N4515" s="21">
        <v>2622.12</v>
      </c>
      <c r="O4515" s="21">
        <v>0</v>
      </c>
      <c r="P4515" s="21">
        <v>2622.12</v>
      </c>
      <c r="Q4515" s="25" t="s">
        <v>9049</v>
      </c>
      <c r="R4515" s="1" t="str">
        <f t="shared" si="87"/>
        <v>ST10398</v>
      </c>
      <c r="S4515" t="e">
        <f>VLOOKUP(R4515,Data!$C$2:$D$261,2,0)</f>
        <v>#N/A</v>
      </c>
      <c r="T4515">
        <f>COUNTIF('Feb 2022'!A:A,D4515)+COUNTIF('Mar 2022'!A:A,D4515)+COUNTIF('Apr 2022'!A:A,D4515)+COUNTIF('May 2022'!A:A,D4515)+COUNTIF('June 2022'!A:A,D4515)+COUNTIF('July 2022'!A:A,D4515)+COUNTIF('Aug 2022'!A:A,D4515)+COUNTIF('Sep 2022'!A:A,D4515)+COUNTIF('Oct 2022'!A:A,D4515)+COUNTIF('Dec 2022'!A:A,D4515)</f>
        <v>0</v>
      </c>
      <c r="U4515" t="str">
        <f>VLOOKUP(Q4515,'Capital Lookup'!A:B,2,FALSE)</f>
        <v>Yes</v>
      </c>
      <c r="V4515" s="2">
        <f>IFERROR(VLOOKUP(LEFT(F4515,10),'Find Purchase Orders'!B:J,9,FALSE),"")</f>
        <v>44820</v>
      </c>
      <c r="W4515" s="25" t="s">
        <v>7261</v>
      </c>
    </row>
    <row r="4516" spans="1:23" hidden="1">
      <c r="A4516" s="25" t="s">
        <v>8607</v>
      </c>
      <c r="B4516" s="25" t="s">
        <v>9044</v>
      </c>
      <c r="C4516" s="25"/>
      <c r="D4516" s="25" t="s">
        <v>17388</v>
      </c>
      <c r="E4516" s="25" t="s">
        <v>9046</v>
      </c>
      <c r="F4516" s="25" t="s">
        <v>17391</v>
      </c>
      <c r="G4516" s="25" t="s">
        <v>17392</v>
      </c>
      <c r="H4516" s="21">
        <v>678</v>
      </c>
      <c r="I4516" s="25" t="s">
        <v>7296</v>
      </c>
      <c r="J4516" s="25" t="s">
        <v>7288</v>
      </c>
      <c r="K4516" s="25" t="s">
        <v>7262</v>
      </c>
      <c r="L4516" s="25" t="s">
        <v>7259</v>
      </c>
      <c r="M4516" s="21">
        <v>678</v>
      </c>
      <c r="N4516" s="21">
        <v>678</v>
      </c>
      <c r="O4516" s="21">
        <v>0</v>
      </c>
      <c r="P4516" s="21">
        <v>678</v>
      </c>
      <c r="Q4516" s="25" t="s">
        <v>9049</v>
      </c>
      <c r="R4516" s="1" t="str">
        <f t="shared" si="87"/>
        <v>ST10398</v>
      </c>
      <c r="S4516" t="e">
        <f>VLOOKUP(R4516,Data!$C$2:$D$261,2,0)</f>
        <v>#N/A</v>
      </c>
      <c r="T4516">
        <f>COUNTIF('Feb 2022'!A:A,D4516)+COUNTIF('Mar 2022'!A:A,D4516)+COUNTIF('Apr 2022'!A:A,D4516)+COUNTIF('May 2022'!A:A,D4516)+COUNTIF('June 2022'!A:A,D4516)+COUNTIF('July 2022'!A:A,D4516)+COUNTIF('Aug 2022'!A:A,D4516)+COUNTIF('Sep 2022'!A:A,D4516)+COUNTIF('Oct 2022'!A:A,D4516)+COUNTIF('Dec 2022'!A:A,D4516)</f>
        <v>0</v>
      </c>
      <c r="U4516" t="str">
        <f>VLOOKUP(Q4516,'Capital Lookup'!A:B,2,FALSE)</f>
        <v>Yes</v>
      </c>
      <c r="V4516" s="2">
        <f>IFERROR(VLOOKUP(LEFT(F4516,10),'Find Purchase Orders'!B:J,9,FALSE),"")</f>
        <v>44820</v>
      </c>
      <c r="W4516" s="25" t="s">
        <v>7261</v>
      </c>
    </row>
    <row r="4517" spans="1:23" hidden="1">
      <c r="A4517" s="25" t="s">
        <v>7261</v>
      </c>
      <c r="B4517" s="25" t="s">
        <v>8477</v>
      </c>
      <c r="C4517" s="25" t="s">
        <v>7282</v>
      </c>
      <c r="D4517" s="25" t="s">
        <v>6012</v>
      </c>
      <c r="E4517" s="25" t="s">
        <v>8140</v>
      </c>
      <c r="F4517" s="25" t="s">
        <v>17393</v>
      </c>
      <c r="G4517" s="25" t="s">
        <v>6013</v>
      </c>
      <c r="H4517" s="21">
        <v>2188.81</v>
      </c>
      <c r="I4517" s="25" t="s">
        <v>7296</v>
      </c>
      <c r="J4517" s="25" t="s">
        <v>7288</v>
      </c>
      <c r="K4517" s="25" t="s">
        <v>7510</v>
      </c>
      <c r="L4517" s="25" t="s">
        <v>8176</v>
      </c>
      <c r="M4517" s="21">
        <v>2188.81</v>
      </c>
      <c r="N4517" s="22">
        <v>0</v>
      </c>
      <c r="O4517" s="21">
        <v>2188.81</v>
      </c>
      <c r="P4517" s="21">
        <v>2188.81</v>
      </c>
      <c r="Q4517" s="25" t="s">
        <v>17394</v>
      </c>
      <c r="R4517" s="1" t="str">
        <f t="shared" si="87"/>
        <v>ST10017</v>
      </c>
      <c r="S4517" t="str">
        <f>VLOOKUP(R4517,Data!$C$2:$D$261,2,0)</f>
        <v>King Gardens</v>
      </c>
      <c r="T4517">
        <f>COUNTIF('Feb 2022'!A:A,D4517)+COUNTIF('Mar 2022'!A:A,D4517)+COUNTIF('Apr 2022'!A:A,D4517)+COUNTIF('May 2022'!A:A,D4517)+COUNTIF('June 2022'!A:A,D4517)+COUNTIF('July 2022'!A:A,D4517)+COUNTIF('Aug 2022'!A:A,D4517)+COUNTIF('Sep 2022'!A:A,D4517)+COUNTIF('Oct 2022'!A:A,D4517)+COUNTIF('Dec 2022'!A:A,D4517)</f>
        <v>1</v>
      </c>
      <c r="U4517" t="str">
        <f>VLOOKUP(Q4517,'Capital Lookup'!A:B,2,FALSE)</f>
        <v>No</v>
      </c>
      <c r="V4517" s="2">
        <f>IFERROR(VLOOKUP(LEFT(F4517,10),'Find Purchase Orders'!B:J,9,FALSE),"")</f>
        <v>44818</v>
      </c>
      <c r="W4517" s="25" t="s">
        <v>7261</v>
      </c>
    </row>
    <row r="4518" spans="1:23" hidden="1">
      <c r="A4518" s="25" t="s">
        <v>7261</v>
      </c>
      <c r="B4518" s="25" t="s">
        <v>7343</v>
      </c>
      <c r="C4518" s="25" t="s">
        <v>7282</v>
      </c>
      <c r="D4518" s="25" t="s">
        <v>6014</v>
      </c>
      <c r="E4518" s="25" t="s">
        <v>8140</v>
      </c>
      <c r="F4518" s="25" t="s">
        <v>17395</v>
      </c>
      <c r="G4518" s="25" t="s">
        <v>6015</v>
      </c>
      <c r="H4518" s="21">
        <v>7754.4</v>
      </c>
      <c r="I4518" s="25" t="s">
        <v>7296</v>
      </c>
      <c r="J4518" s="25" t="s">
        <v>7288</v>
      </c>
      <c r="K4518" s="25" t="s">
        <v>7495</v>
      </c>
      <c r="L4518" s="25" t="s">
        <v>13389</v>
      </c>
      <c r="M4518" s="21">
        <v>7754.4</v>
      </c>
      <c r="N4518" s="21">
        <v>7754.4</v>
      </c>
      <c r="O4518" s="21">
        <v>0</v>
      </c>
      <c r="P4518" s="21">
        <v>7754.4</v>
      </c>
      <c r="Q4518" s="25" t="s">
        <v>17396</v>
      </c>
      <c r="R4518" s="1" t="str">
        <f t="shared" si="87"/>
        <v>ST10093</v>
      </c>
      <c r="S4518" t="str">
        <f>VLOOKUP(R4518,Data!$C$2:$D$261,2,0)</f>
        <v>Windermere on The Mount</v>
      </c>
      <c r="T4518">
        <f>COUNTIF('Feb 2022'!A:A,D4518)+COUNTIF('Mar 2022'!A:A,D4518)+COUNTIF('Apr 2022'!A:A,D4518)+COUNTIF('May 2022'!A:A,D4518)+COUNTIF('June 2022'!A:A,D4518)+COUNTIF('July 2022'!A:A,D4518)+COUNTIF('Aug 2022'!A:A,D4518)+COUNTIF('Sep 2022'!A:A,D4518)+COUNTIF('Oct 2022'!A:A,D4518)+COUNTIF('Dec 2022'!A:A,D4518)</f>
        <v>1</v>
      </c>
      <c r="U4518" t="str">
        <f>VLOOKUP(Q4518,'Capital Lookup'!A:B,2,FALSE)</f>
        <v>No</v>
      </c>
      <c r="V4518" s="2">
        <f>IFERROR(VLOOKUP(LEFT(F4518,10),'Find Purchase Orders'!B:J,9,FALSE),"")</f>
        <v>44819</v>
      </c>
      <c r="W4518" s="25" t="s">
        <v>7261</v>
      </c>
    </row>
    <row r="4519" spans="1:23" hidden="1">
      <c r="A4519" s="25" t="s">
        <v>7261</v>
      </c>
      <c r="B4519" s="25" t="s">
        <v>8477</v>
      </c>
      <c r="C4519" s="25" t="s">
        <v>7282</v>
      </c>
      <c r="D4519" s="25" t="s">
        <v>6201</v>
      </c>
      <c r="E4519" s="25" t="s">
        <v>8140</v>
      </c>
      <c r="F4519" s="25" t="s">
        <v>17397</v>
      </c>
      <c r="G4519" s="25" t="s">
        <v>6202</v>
      </c>
      <c r="H4519" s="21">
        <v>14831.25</v>
      </c>
      <c r="I4519" s="25" t="s">
        <v>7296</v>
      </c>
      <c r="J4519" s="25" t="s">
        <v>7288</v>
      </c>
      <c r="K4519" s="25" t="s">
        <v>7733</v>
      </c>
      <c r="L4519" s="25" t="s">
        <v>7734</v>
      </c>
      <c r="M4519" s="21">
        <v>14831.25</v>
      </c>
      <c r="N4519" s="21">
        <v>14831.25</v>
      </c>
      <c r="O4519" s="21">
        <v>0</v>
      </c>
      <c r="P4519" s="21">
        <v>14831.25</v>
      </c>
      <c r="Q4519" s="25" t="s">
        <v>17398</v>
      </c>
      <c r="R4519" s="1" t="str">
        <f t="shared" si="87"/>
        <v>ST10017</v>
      </c>
      <c r="S4519" t="str">
        <f>VLOOKUP(R4519,Data!$C$2:$D$261,2,0)</f>
        <v>King Gardens</v>
      </c>
      <c r="T4519">
        <f>COUNTIF('Feb 2022'!A:A,D4519)+COUNTIF('Mar 2022'!A:A,D4519)+COUNTIF('Apr 2022'!A:A,D4519)+COUNTIF('May 2022'!A:A,D4519)+COUNTIF('June 2022'!A:A,D4519)+COUNTIF('July 2022'!A:A,D4519)+COUNTIF('Aug 2022'!A:A,D4519)+COUNTIF('Sep 2022'!A:A,D4519)+COUNTIF('Oct 2022'!A:A,D4519)+COUNTIF('Dec 2022'!A:A,D4519)</f>
        <v>1</v>
      </c>
      <c r="U4519" t="str">
        <f>VLOOKUP(Q4519,'Capital Lookup'!A:B,2,FALSE)</f>
        <v>No</v>
      </c>
      <c r="V4519" s="2">
        <f>IFERROR(VLOOKUP(LEFT(F4519,10),'Find Purchase Orders'!B:J,9,FALSE),"")</f>
        <v>44827</v>
      </c>
      <c r="W4519" s="25" t="s">
        <v>7261</v>
      </c>
    </row>
    <row r="4520" spans="1:23" hidden="1">
      <c r="A4520" s="25" t="s">
        <v>7261</v>
      </c>
      <c r="B4520" s="25" t="s">
        <v>9727</v>
      </c>
      <c r="C4520" s="25" t="s">
        <v>7264</v>
      </c>
      <c r="D4520" s="25" t="s">
        <v>6016</v>
      </c>
      <c r="E4520" s="25" t="s">
        <v>8140</v>
      </c>
      <c r="F4520" s="25" t="s">
        <v>17399</v>
      </c>
      <c r="G4520" s="25" t="s">
        <v>6017</v>
      </c>
      <c r="H4520" s="21">
        <v>5537</v>
      </c>
      <c r="I4520" s="25" t="s">
        <v>7296</v>
      </c>
      <c r="J4520" s="25" t="s">
        <v>7288</v>
      </c>
      <c r="K4520" s="25" t="s">
        <v>9091</v>
      </c>
      <c r="L4520" s="25" t="s">
        <v>8801</v>
      </c>
      <c r="M4520" s="21">
        <v>5537</v>
      </c>
      <c r="N4520" s="22">
        <v>0</v>
      </c>
      <c r="O4520" s="21">
        <v>5537</v>
      </c>
      <c r="P4520" s="21">
        <v>5537</v>
      </c>
      <c r="Q4520" s="25" t="s">
        <v>17400</v>
      </c>
      <c r="R4520" s="1" t="str">
        <f t="shared" si="87"/>
        <v>ST10013</v>
      </c>
      <c r="S4520" t="str">
        <f>VLOOKUP(R4520,Data!$C$2:$D$261,2,0)</f>
        <v>Bough Beeches Place</v>
      </c>
      <c r="T4520">
        <f>COUNTIF('Feb 2022'!A:A,D4520)+COUNTIF('Mar 2022'!A:A,D4520)+COUNTIF('Apr 2022'!A:A,D4520)+COUNTIF('May 2022'!A:A,D4520)+COUNTIF('June 2022'!A:A,D4520)+COUNTIF('July 2022'!A:A,D4520)+COUNTIF('Aug 2022'!A:A,D4520)+COUNTIF('Sep 2022'!A:A,D4520)+COUNTIF('Oct 2022'!A:A,D4520)+COUNTIF('Dec 2022'!A:A,D4520)</f>
        <v>1</v>
      </c>
      <c r="U4520" t="str">
        <f>VLOOKUP(Q4520,'Capital Lookup'!A:B,2,FALSE)</f>
        <v>No</v>
      </c>
      <c r="V4520" s="2">
        <f>IFERROR(VLOOKUP(LEFT(F4520,10),'Find Purchase Orders'!B:J,9,FALSE),"")</f>
        <v>44823</v>
      </c>
      <c r="W4520" s="25" t="s">
        <v>7261</v>
      </c>
    </row>
    <row r="4521" spans="1:23" hidden="1">
      <c r="A4521" s="25" t="s">
        <v>7261</v>
      </c>
      <c r="B4521" s="25" t="s">
        <v>7384</v>
      </c>
      <c r="C4521" s="25" t="s">
        <v>7277</v>
      </c>
      <c r="D4521" s="25" t="s">
        <v>6018</v>
      </c>
      <c r="E4521" s="25" t="s">
        <v>7386</v>
      </c>
      <c r="F4521" s="25" t="s">
        <v>17401</v>
      </c>
      <c r="G4521" s="25" t="s">
        <v>6019</v>
      </c>
      <c r="H4521" s="21">
        <v>1023.92</v>
      </c>
      <c r="I4521" s="25" t="s">
        <v>7296</v>
      </c>
      <c r="J4521" s="25" t="s">
        <v>7288</v>
      </c>
      <c r="K4521" s="25" t="s">
        <v>7262</v>
      </c>
      <c r="L4521" s="25" t="s">
        <v>7259</v>
      </c>
      <c r="M4521" s="21">
        <v>1023.92</v>
      </c>
      <c r="N4521" s="21">
        <v>1023.92</v>
      </c>
      <c r="O4521" s="21">
        <v>0</v>
      </c>
      <c r="P4521" s="21">
        <v>1023.92</v>
      </c>
      <c r="Q4521" s="25" t="s">
        <v>7389</v>
      </c>
      <c r="R4521" s="1" t="str">
        <f t="shared" si="87"/>
        <v>ST10066</v>
      </c>
      <c r="S4521" t="str">
        <f>VLOOKUP(R4521,Data!$C$2:$D$261,2,0)</f>
        <v>Inglewood</v>
      </c>
      <c r="T4521">
        <f>COUNTIF('Feb 2022'!A:A,D4521)+COUNTIF('Mar 2022'!A:A,D4521)+COUNTIF('Apr 2022'!A:A,D4521)+COUNTIF('May 2022'!A:A,D4521)+COUNTIF('June 2022'!A:A,D4521)+COUNTIF('July 2022'!A:A,D4521)+COUNTIF('Aug 2022'!A:A,D4521)+COUNTIF('Sep 2022'!A:A,D4521)+COUNTIF('Oct 2022'!A:A,D4521)+COUNTIF('Dec 2022'!A:A,D4521)</f>
        <v>1</v>
      </c>
      <c r="U4521" t="str">
        <f>VLOOKUP(Q4521,'Capital Lookup'!A:B,2,FALSE)</f>
        <v>No</v>
      </c>
      <c r="V4521" s="2">
        <f>IFERROR(VLOOKUP(LEFT(F4521,10),'Find Purchase Orders'!B:J,9,FALSE),"")</f>
        <v>44820</v>
      </c>
      <c r="W4521" s="25" t="s">
        <v>7261</v>
      </c>
    </row>
    <row r="4522" spans="1:23" hidden="1">
      <c r="A4522" s="25" t="s">
        <v>7365</v>
      </c>
      <c r="B4522" s="25" t="s">
        <v>8807</v>
      </c>
      <c r="C4522" s="25"/>
      <c r="D4522" s="25" t="s">
        <v>6020</v>
      </c>
      <c r="E4522" s="25" t="s">
        <v>8808</v>
      </c>
      <c r="F4522" s="25" t="s">
        <v>17402</v>
      </c>
      <c r="G4522" s="25" t="s">
        <v>6021</v>
      </c>
      <c r="H4522" s="21">
        <v>2785.59</v>
      </c>
      <c r="I4522" s="25" t="s">
        <v>7296</v>
      </c>
      <c r="J4522" s="25" t="s">
        <v>7288</v>
      </c>
      <c r="K4522" s="25" t="s">
        <v>7289</v>
      </c>
      <c r="L4522" s="25" t="s">
        <v>20</v>
      </c>
      <c r="M4522" s="21">
        <v>2785.59</v>
      </c>
      <c r="N4522" s="21">
        <v>2785.59</v>
      </c>
      <c r="O4522" s="21">
        <v>0</v>
      </c>
      <c r="P4522" s="21">
        <v>2785.59</v>
      </c>
      <c r="Q4522" s="25"/>
      <c r="R4522" s="1" t="str">
        <f t="shared" si="87"/>
        <v>ST10217</v>
      </c>
      <c r="S4522" t="str">
        <f>VLOOKUP(R4522,Data!$C$2:$D$261,2,0)</f>
        <v>Harold &amp; Grace Baker Centre</v>
      </c>
      <c r="T4522">
        <f>COUNTIF('Feb 2022'!A:A,D4522)+COUNTIF('Mar 2022'!A:A,D4522)+COUNTIF('Apr 2022'!A:A,D4522)+COUNTIF('May 2022'!A:A,D4522)+COUNTIF('June 2022'!A:A,D4522)+COUNTIF('July 2022'!A:A,D4522)+COUNTIF('Aug 2022'!A:A,D4522)+COUNTIF('Sep 2022'!A:A,D4522)+COUNTIF('Oct 2022'!A:A,D4522)+COUNTIF('Dec 2022'!A:A,D4522)</f>
        <v>1</v>
      </c>
      <c r="U4522" t="e">
        <f>VLOOKUP(Q4522,'Capital Lookup'!A:B,2,FALSE)</f>
        <v>#N/A</v>
      </c>
      <c r="V4522" s="2">
        <f>IFERROR(VLOOKUP(LEFT(F4522,10),'Find Purchase Orders'!B:J,9,FALSE),"")</f>
        <v>44819</v>
      </c>
      <c r="W4522" s="25" t="s">
        <v>7261</v>
      </c>
    </row>
    <row r="4523" spans="1:23" hidden="1">
      <c r="A4523" s="25" t="s">
        <v>8607</v>
      </c>
      <c r="B4523" s="25" t="s">
        <v>8989</v>
      </c>
      <c r="C4523" s="25"/>
      <c r="D4523" s="25" t="s">
        <v>17403</v>
      </c>
      <c r="E4523" s="25" t="s">
        <v>8658</v>
      </c>
      <c r="F4523" s="25" t="s">
        <v>17404</v>
      </c>
      <c r="G4523" s="25" t="s">
        <v>17405</v>
      </c>
      <c r="H4523" s="21">
        <v>5535.5</v>
      </c>
      <c r="I4523" s="25" t="s">
        <v>7287</v>
      </c>
      <c r="J4523" s="25" t="s">
        <v>7288</v>
      </c>
      <c r="K4523" s="25" t="s">
        <v>7262</v>
      </c>
      <c r="L4523" s="25" t="s">
        <v>7259</v>
      </c>
      <c r="M4523" s="21">
        <v>5535.5</v>
      </c>
      <c r="N4523" s="21">
        <v>5535.5</v>
      </c>
      <c r="O4523" s="21">
        <v>0</v>
      </c>
      <c r="P4523" s="21">
        <v>636.83000000000004</v>
      </c>
      <c r="Q4523" s="25" t="s">
        <v>8994</v>
      </c>
      <c r="R4523" s="1" t="str">
        <f t="shared" si="87"/>
        <v>ST10400</v>
      </c>
      <c r="S4523" t="e">
        <f>VLOOKUP(R4523,Data!$C$2:$D$261,2,0)</f>
        <v>#N/A</v>
      </c>
      <c r="T4523">
        <f>COUNTIF('Feb 2022'!A:A,D4523)+COUNTIF('Mar 2022'!A:A,D4523)+COUNTIF('Apr 2022'!A:A,D4523)+COUNTIF('May 2022'!A:A,D4523)+COUNTIF('June 2022'!A:A,D4523)+COUNTIF('July 2022'!A:A,D4523)+COUNTIF('Aug 2022'!A:A,D4523)+COUNTIF('Sep 2022'!A:A,D4523)+COUNTIF('Oct 2022'!A:A,D4523)+COUNTIF('Dec 2022'!A:A,D4523)</f>
        <v>0</v>
      </c>
      <c r="U4523" t="str">
        <f>VLOOKUP(Q4523,'Capital Lookup'!A:B,2,FALSE)</f>
        <v>Yes</v>
      </c>
      <c r="V4523" s="2">
        <f>IFERROR(VLOOKUP(LEFT(F4523,10),'Find Purchase Orders'!B:J,9,FALSE),"")</f>
        <v>44830</v>
      </c>
      <c r="W4523" s="25" t="s">
        <v>7261</v>
      </c>
    </row>
    <row r="4524" spans="1:23" hidden="1">
      <c r="A4524" s="25" t="s">
        <v>7261</v>
      </c>
      <c r="B4524" s="25" t="s">
        <v>8227</v>
      </c>
      <c r="C4524" s="25" t="s">
        <v>7264</v>
      </c>
      <c r="D4524" s="25" t="s">
        <v>6022</v>
      </c>
      <c r="E4524" s="25" t="s">
        <v>7576</v>
      </c>
      <c r="F4524" s="25" t="s">
        <v>17406</v>
      </c>
      <c r="G4524" s="25" t="s">
        <v>6023</v>
      </c>
      <c r="H4524" s="21">
        <v>24136.799999999999</v>
      </c>
      <c r="I4524" s="25" t="s">
        <v>7296</v>
      </c>
      <c r="J4524" s="25" t="s">
        <v>7288</v>
      </c>
      <c r="K4524" s="25" t="s">
        <v>7646</v>
      </c>
      <c r="L4524" s="25" t="s">
        <v>8551</v>
      </c>
      <c r="M4524" s="21">
        <v>24136.799999999999</v>
      </c>
      <c r="N4524" s="21">
        <v>28964.16</v>
      </c>
      <c r="O4524" s="21">
        <v>-4827.3599999999997</v>
      </c>
      <c r="P4524" s="21">
        <v>24136.799999999999</v>
      </c>
      <c r="Q4524" s="25" t="s">
        <v>17407</v>
      </c>
      <c r="R4524" s="1" t="str">
        <f t="shared" si="87"/>
        <v>ST10026</v>
      </c>
      <c r="S4524" t="str">
        <f>VLOOKUP(R4524,Data!$C$2:$D$261,2,0)</f>
        <v>Donway Place</v>
      </c>
      <c r="T4524">
        <f>COUNTIF('Feb 2022'!A:A,D4524)+COUNTIF('Mar 2022'!A:A,D4524)+COUNTIF('Apr 2022'!A:A,D4524)+COUNTIF('May 2022'!A:A,D4524)+COUNTIF('June 2022'!A:A,D4524)+COUNTIF('July 2022'!A:A,D4524)+COUNTIF('Aug 2022'!A:A,D4524)+COUNTIF('Sep 2022'!A:A,D4524)+COUNTIF('Oct 2022'!A:A,D4524)+COUNTIF('Dec 2022'!A:A,D4524)</f>
        <v>1</v>
      </c>
      <c r="U4524" t="str">
        <f>VLOOKUP(Q4524,'Capital Lookup'!A:B,2,FALSE)</f>
        <v>No</v>
      </c>
      <c r="V4524" s="2">
        <f>IFERROR(VLOOKUP(LEFT(F4524,10),'Find Purchase Orders'!B:J,9,FALSE),"")</f>
        <v>44820</v>
      </c>
      <c r="W4524" s="25" t="s">
        <v>7261</v>
      </c>
    </row>
    <row r="4525" spans="1:23" hidden="1">
      <c r="A4525" s="25" t="s">
        <v>7261</v>
      </c>
      <c r="B4525" s="25" t="s">
        <v>7417</v>
      </c>
      <c r="C4525" s="25" t="s">
        <v>7282</v>
      </c>
      <c r="D4525" s="25" t="s">
        <v>17408</v>
      </c>
      <c r="E4525" s="25" t="s">
        <v>7419</v>
      </c>
      <c r="H4525" s="21">
        <v>3360.83</v>
      </c>
      <c r="I4525" s="25" t="s">
        <v>7257</v>
      </c>
      <c r="K4525" s="25" t="s">
        <v>7510</v>
      </c>
      <c r="L4525" s="25" t="s">
        <v>8526</v>
      </c>
      <c r="M4525" s="22">
        <v>0</v>
      </c>
      <c r="N4525" s="22">
        <v>0</v>
      </c>
      <c r="O4525" s="21">
        <v>0</v>
      </c>
      <c r="P4525" s="21">
        <v>386.64</v>
      </c>
      <c r="Q4525" s="25"/>
      <c r="R4525" s="1" t="str">
        <f t="shared" si="87"/>
        <v>ST10012</v>
      </c>
      <c r="S4525" t="str">
        <f>VLOOKUP(R4525,Data!$C$2:$D$261,2,0)</f>
        <v>Forest Hill Place</v>
      </c>
      <c r="T4525">
        <f>COUNTIF('Feb 2022'!A:A,D4525)+COUNTIF('Mar 2022'!A:A,D4525)+COUNTIF('Apr 2022'!A:A,D4525)+COUNTIF('May 2022'!A:A,D4525)+COUNTIF('June 2022'!A:A,D4525)+COUNTIF('July 2022'!A:A,D4525)+COUNTIF('Aug 2022'!A:A,D4525)+COUNTIF('Sep 2022'!A:A,D4525)+COUNTIF('Oct 2022'!A:A,D4525)+COUNTIF('Dec 2022'!A:A,D4525)</f>
        <v>0</v>
      </c>
      <c r="U4525" t="e">
        <f>VLOOKUP(Q4525,'Capital Lookup'!A:B,2,FALSE)</f>
        <v>#N/A</v>
      </c>
      <c r="V4525" s="2" t="str">
        <f>IFERROR(VLOOKUP(LEFT(F4525,10),'Find Purchase Orders'!B:J,9,FALSE),"")</f>
        <v/>
      </c>
      <c r="W4525" s="25" t="s">
        <v>7261</v>
      </c>
    </row>
    <row r="4526" spans="1:23" hidden="1">
      <c r="A4526" s="25" t="s">
        <v>7261</v>
      </c>
      <c r="B4526" s="25" t="s">
        <v>7263</v>
      </c>
      <c r="C4526" s="25" t="s">
        <v>7264</v>
      </c>
      <c r="D4526" s="25" t="s">
        <v>6024</v>
      </c>
      <c r="E4526" s="25" t="s">
        <v>7266</v>
      </c>
      <c r="F4526" s="25" t="s">
        <v>17409</v>
      </c>
      <c r="G4526" s="25" t="s">
        <v>6025</v>
      </c>
      <c r="H4526" s="21">
        <v>5959.01</v>
      </c>
      <c r="I4526" s="25" t="s">
        <v>7296</v>
      </c>
      <c r="J4526" s="25" t="s">
        <v>7288</v>
      </c>
      <c r="K4526" s="25" t="s">
        <v>7262</v>
      </c>
      <c r="L4526" s="25" t="s">
        <v>7259</v>
      </c>
      <c r="M4526" s="21">
        <v>5959.01</v>
      </c>
      <c r="N4526" s="21">
        <v>5959.01</v>
      </c>
      <c r="O4526" s="21">
        <v>0</v>
      </c>
      <c r="P4526" s="21">
        <v>5959.01</v>
      </c>
      <c r="Q4526" s="25" t="s">
        <v>7452</v>
      </c>
      <c r="R4526" s="1" t="str">
        <f t="shared" ref="R4526:R4557" si="88">CONCATENATE("ST",LEFT(B4526,5))</f>
        <v>ST10030</v>
      </c>
      <c r="S4526" t="str">
        <f>VLOOKUP(R4526,Data!$C$2:$D$261,2,0)</f>
        <v>Rayoak Place</v>
      </c>
      <c r="T4526">
        <f>COUNTIF('Feb 2022'!A:A,D4526)+COUNTIF('Mar 2022'!A:A,D4526)+COUNTIF('Apr 2022'!A:A,D4526)+COUNTIF('May 2022'!A:A,D4526)+COUNTIF('June 2022'!A:A,D4526)+COUNTIF('July 2022'!A:A,D4526)+COUNTIF('Aug 2022'!A:A,D4526)+COUNTIF('Sep 2022'!A:A,D4526)+COUNTIF('Oct 2022'!A:A,D4526)+COUNTIF('Dec 2022'!A:A,D4526)</f>
        <v>1</v>
      </c>
      <c r="U4526" t="str">
        <f>VLOOKUP(Q4526,'Capital Lookup'!A:B,2,FALSE)</f>
        <v>No</v>
      </c>
      <c r="V4526" s="2">
        <f>IFERROR(VLOOKUP(LEFT(F4526,10),'Find Purchase Orders'!B:J,9,FALSE),"")</f>
        <v>44820</v>
      </c>
      <c r="W4526" s="25" t="s">
        <v>7261</v>
      </c>
    </row>
    <row r="4527" spans="1:23" hidden="1">
      <c r="A4527" s="25" t="s">
        <v>7261</v>
      </c>
      <c r="B4527" s="25" t="s">
        <v>8754</v>
      </c>
      <c r="C4527" s="25" t="s">
        <v>7264</v>
      </c>
      <c r="D4527" s="25" t="s">
        <v>6140</v>
      </c>
      <c r="E4527" s="25" t="s">
        <v>8755</v>
      </c>
      <c r="F4527" s="25" t="s">
        <v>17410</v>
      </c>
      <c r="G4527" s="25" t="s">
        <v>6141</v>
      </c>
      <c r="H4527" s="21">
        <v>9070.7800000000007</v>
      </c>
      <c r="I4527" s="25" t="s">
        <v>7296</v>
      </c>
      <c r="J4527" s="25" t="s">
        <v>7288</v>
      </c>
      <c r="K4527" s="25" t="s">
        <v>7262</v>
      </c>
      <c r="L4527" s="25" t="s">
        <v>7259</v>
      </c>
      <c r="M4527" s="21">
        <v>9070.7800000000007</v>
      </c>
      <c r="N4527" s="21">
        <v>9070.7800000000007</v>
      </c>
      <c r="O4527" s="21">
        <v>0</v>
      </c>
      <c r="P4527" s="21">
        <v>9070.7800000000007</v>
      </c>
      <c r="Q4527" s="25" t="s">
        <v>8758</v>
      </c>
      <c r="R4527" s="1" t="str">
        <f t="shared" si="88"/>
        <v>ST10078</v>
      </c>
      <c r="S4527" t="str">
        <f>VLOOKUP(R4527,Data!$C$2:$D$261,2,0)</f>
        <v>Marian Chateau</v>
      </c>
      <c r="T4527">
        <f>COUNTIF('Feb 2022'!A:A,D4527)+COUNTIF('Mar 2022'!A:A,D4527)+COUNTIF('Apr 2022'!A:A,D4527)+COUNTIF('May 2022'!A:A,D4527)+COUNTIF('June 2022'!A:A,D4527)+COUNTIF('July 2022'!A:A,D4527)+COUNTIF('Aug 2022'!A:A,D4527)+COUNTIF('Sep 2022'!A:A,D4527)+COUNTIF('Oct 2022'!A:A,D4527)+COUNTIF('Dec 2022'!A:A,D4527)</f>
        <v>1</v>
      </c>
      <c r="U4527" t="str">
        <f>VLOOKUP(Q4527,'Capital Lookup'!A:B,2,FALSE)</f>
        <v>No</v>
      </c>
      <c r="V4527" s="2">
        <f>IFERROR(VLOOKUP(LEFT(F4527,10),'Find Purchase Orders'!B:J,9,FALSE),"")</f>
        <v>44829</v>
      </c>
      <c r="W4527" s="25" t="s">
        <v>7261</v>
      </c>
    </row>
    <row r="4528" spans="1:23" hidden="1">
      <c r="A4528" s="25" t="s">
        <v>7261</v>
      </c>
      <c r="B4528" s="25" t="s">
        <v>8754</v>
      </c>
      <c r="C4528" s="25" t="s">
        <v>7264</v>
      </c>
      <c r="D4528" s="25" t="s">
        <v>6140</v>
      </c>
      <c r="E4528" s="25" t="s">
        <v>8755</v>
      </c>
      <c r="F4528" s="25" t="s">
        <v>17411</v>
      </c>
      <c r="G4528" s="25" t="s">
        <v>8683</v>
      </c>
      <c r="H4528" s="21">
        <v>6882</v>
      </c>
      <c r="I4528" s="25" t="s">
        <v>7296</v>
      </c>
      <c r="J4528" s="25" t="s">
        <v>7288</v>
      </c>
      <c r="K4528" s="25" t="s">
        <v>7262</v>
      </c>
      <c r="L4528" s="25" t="s">
        <v>7259</v>
      </c>
      <c r="M4528" s="21">
        <v>6882</v>
      </c>
      <c r="N4528" s="21">
        <v>6881.99</v>
      </c>
      <c r="O4528" s="21">
        <v>0.01</v>
      </c>
      <c r="P4528" s="21">
        <v>6882</v>
      </c>
      <c r="Q4528" s="25" t="s">
        <v>8758</v>
      </c>
      <c r="R4528" s="1" t="str">
        <f t="shared" si="88"/>
        <v>ST10078</v>
      </c>
      <c r="S4528" t="str">
        <f>VLOOKUP(R4528,Data!$C$2:$D$261,2,0)</f>
        <v>Marian Chateau</v>
      </c>
      <c r="T4528">
        <f>COUNTIF('Feb 2022'!A:A,D4528)+COUNTIF('Mar 2022'!A:A,D4528)+COUNTIF('Apr 2022'!A:A,D4528)+COUNTIF('May 2022'!A:A,D4528)+COUNTIF('June 2022'!A:A,D4528)+COUNTIF('July 2022'!A:A,D4528)+COUNTIF('Aug 2022'!A:A,D4528)+COUNTIF('Sep 2022'!A:A,D4528)+COUNTIF('Oct 2022'!A:A,D4528)+COUNTIF('Dec 2022'!A:A,D4528)</f>
        <v>1</v>
      </c>
      <c r="U4528" t="str">
        <f>VLOOKUP(Q4528,'Capital Lookup'!A:B,2,FALSE)</f>
        <v>No</v>
      </c>
      <c r="V4528" s="2">
        <f>IFERROR(VLOOKUP(LEFT(F4528,10),'Find Purchase Orders'!B:J,9,FALSE),"")</f>
        <v>44829</v>
      </c>
      <c r="W4528" s="25" t="s">
        <v>7261</v>
      </c>
    </row>
    <row r="4529" spans="1:23" hidden="1">
      <c r="A4529" s="25" t="s">
        <v>10243</v>
      </c>
      <c r="B4529" s="25" t="s">
        <v>7524</v>
      </c>
      <c r="C4529" s="25" t="s">
        <v>7254</v>
      </c>
      <c r="D4529" s="25" t="s">
        <v>17412</v>
      </c>
      <c r="E4529" s="25" t="s">
        <v>7500</v>
      </c>
      <c r="H4529" s="21">
        <v>2691.83</v>
      </c>
      <c r="I4529" s="25" t="s">
        <v>7257</v>
      </c>
      <c r="K4529" s="25" t="s">
        <v>10453</v>
      </c>
      <c r="L4529" s="25" t="s">
        <v>10578</v>
      </c>
      <c r="M4529" s="22">
        <v>0</v>
      </c>
      <c r="N4529" s="22">
        <v>0</v>
      </c>
      <c r="O4529" s="21">
        <v>0</v>
      </c>
      <c r="P4529" s="21">
        <v>309.68</v>
      </c>
      <c r="Q4529" s="25" t="s">
        <v>17413</v>
      </c>
      <c r="R4529" s="1" t="str">
        <f t="shared" si="88"/>
        <v>ST10041</v>
      </c>
      <c r="S4529" t="str">
        <f>VLOOKUP(R4529,Data!$C$2:$D$261,2,0)</f>
        <v>Prince of Wales</v>
      </c>
      <c r="T4529">
        <f>COUNTIF('Feb 2022'!A:A,D4529)+COUNTIF('Mar 2022'!A:A,D4529)+COUNTIF('Apr 2022'!A:A,D4529)+COUNTIF('May 2022'!A:A,D4529)+COUNTIF('June 2022'!A:A,D4529)+COUNTIF('July 2022'!A:A,D4529)+COUNTIF('Aug 2022'!A:A,D4529)+COUNTIF('Sep 2022'!A:A,D4529)+COUNTIF('Oct 2022'!A:A,D4529)+COUNTIF('Dec 2022'!A:A,D4529)</f>
        <v>0</v>
      </c>
      <c r="U4529" t="str">
        <f>VLOOKUP(Q4529,'Capital Lookup'!A:B,2,FALSE)</f>
        <v>No</v>
      </c>
      <c r="V4529" s="2" t="str">
        <f>IFERROR(VLOOKUP(LEFT(F4529,10),'Find Purchase Orders'!B:J,9,FALSE),"")</f>
        <v/>
      </c>
      <c r="W4529" s="25" t="s">
        <v>7261</v>
      </c>
    </row>
    <row r="4530" spans="1:23" hidden="1">
      <c r="A4530" s="25" t="s">
        <v>7252</v>
      </c>
      <c r="B4530" s="25" t="s">
        <v>7524</v>
      </c>
      <c r="C4530" s="25" t="s">
        <v>7254</v>
      </c>
      <c r="D4530" s="25" t="s">
        <v>6203</v>
      </c>
      <c r="E4530" s="25" t="s">
        <v>7500</v>
      </c>
      <c r="F4530" s="25" t="s">
        <v>17414</v>
      </c>
      <c r="G4530" s="25" t="s">
        <v>6204</v>
      </c>
      <c r="H4530" s="21">
        <v>2691.83</v>
      </c>
      <c r="I4530" s="25" t="s">
        <v>7296</v>
      </c>
      <c r="J4530" s="25" t="s">
        <v>7288</v>
      </c>
      <c r="K4530" s="25" t="s">
        <v>10453</v>
      </c>
      <c r="L4530" s="25" t="s">
        <v>10578</v>
      </c>
      <c r="M4530" s="21">
        <v>2691.83</v>
      </c>
      <c r="N4530" s="21">
        <v>2791.95</v>
      </c>
      <c r="O4530" s="21">
        <v>-100.12</v>
      </c>
      <c r="P4530" s="21">
        <v>2691.83</v>
      </c>
      <c r="Q4530" s="25" t="s">
        <v>17413</v>
      </c>
      <c r="R4530" s="1" t="str">
        <f t="shared" si="88"/>
        <v>ST10041</v>
      </c>
      <c r="S4530" t="str">
        <f>VLOOKUP(R4530,Data!$C$2:$D$261,2,0)</f>
        <v>Prince of Wales</v>
      </c>
      <c r="T4530">
        <f>COUNTIF('Feb 2022'!A:A,D4530)+COUNTIF('Mar 2022'!A:A,D4530)+COUNTIF('Apr 2022'!A:A,D4530)+COUNTIF('May 2022'!A:A,D4530)+COUNTIF('June 2022'!A:A,D4530)+COUNTIF('July 2022'!A:A,D4530)+COUNTIF('Aug 2022'!A:A,D4530)+COUNTIF('Sep 2022'!A:A,D4530)+COUNTIF('Oct 2022'!A:A,D4530)+COUNTIF('Dec 2022'!A:A,D4530)</f>
        <v>1</v>
      </c>
      <c r="U4530" t="str">
        <f>VLOOKUP(Q4530,'Capital Lookup'!A:B,2,FALSE)</f>
        <v>No</v>
      </c>
      <c r="V4530" s="2">
        <f>IFERROR(VLOOKUP(LEFT(F4530,10),'Find Purchase Orders'!B:J,9,FALSE),"")</f>
        <v>44826</v>
      </c>
      <c r="W4530" s="25" t="s">
        <v>7261</v>
      </c>
    </row>
    <row r="4531" spans="1:23" hidden="1">
      <c r="A4531" s="25" t="s">
        <v>7252</v>
      </c>
      <c r="B4531" s="25" t="s">
        <v>8648</v>
      </c>
      <c r="C4531" s="25" t="s">
        <v>7254</v>
      </c>
      <c r="D4531" s="25" t="s">
        <v>6026</v>
      </c>
      <c r="E4531" s="25" t="s">
        <v>7500</v>
      </c>
      <c r="F4531" s="25" t="s">
        <v>17415</v>
      </c>
      <c r="G4531" s="25" t="s">
        <v>6027</v>
      </c>
      <c r="H4531" s="21">
        <v>5763</v>
      </c>
      <c r="I4531" s="25" t="s">
        <v>7287</v>
      </c>
      <c r="J4531" s="25" t="s">
        <v>7288</v>
      </c>
      <c r="K4531" s="25" t="s">
        <v>7640</v>
      </c>
      <c r="L4531" s="25" t="s">
        <v>8787</v>
      </c>
      <c r="M4531" s="21">
        <v>5763</v>
      </c>
      <c r="N4531" s="22">
        <v>0</v>
      </c>
      <c r="O4531" s="21">
        <v>5763</v>
      </c>
      <c r="P4531" s="21">
        <v>663</v>
      </c>
      <c r="Q4531" s="25" t="s">
        <v>17416</v>
      </c>
      <c r="R4531" s="1" t="str">
        <f t="shared" si="88"/>
        <v>ST10053</v>
      </c>
      <c r="S4531" t="str">
        <f>VLOOKUP(R4531,Data!$C$2:$D$261,2,0)</f>
        <v>Windsor Park</v>
      </c>
      <c r="T4531">
        <f>COUNTIF('Feb 2022'!A:A,D4531)+COUNTIF('Mar 2022'!A:A,D4531)+COUNTIF('Apr 2022'!A:A,D4531)+COUNTIF('May 2022'!A:A,D4531)+COUNTIF('June 2022'!A:A,D4531)+COUNTIF('July 2022'!A:A,D4531)+COUNTIF('Aug 2022'!A:A,D4531)+COUNTIF('Sep 2022'!A:A,D4531)+COUNTIF('Oct 2022'!A:A,D4531)+COUNTIF('Dec 2022'!A:A,D4531)</f>
        <v>1</v>
      </c>
      <c r="U4531" t="str">
        <f>VLOOKUP(Q4531,'Capital Lookup'!A:B,2,FALSE)</f>
        <v>No</v>
      </c>
      <c r="V4531" s="2">
        <f>IFERROR(VLOOKUP(LEFT(F4531,10),'Find Purchase Orders'!B:J,9,FALSE),"")</f>
        <v>44823</v>
      </c>
      <c r="W4531" s="25" t="s">
        <v>7261</v>
      </c>
    </row>
    <row r="4532" spans="1:23" hidden="1">
      <c r="A4532" s="25" t="s">
        <v>7252</v>
      </c>
      <c r="B4532" s="25" t="s">
        <v>7466</v>
      </c>
      <c r="C4532" s="25" t="s">
        <v>7254</v>
      </c>
      <c r="D4532" s="25" t="s">
        <v>6028</v>
      </c>
      <c r="E4532" s="25" t="s">
        <v>11209</v>
      </c>
      <c r="F4532" s="25" t="s">
        <v>17417</v>
      </c>
      <c r="G4532" s="25" t="s">
        <v>6029</v>
      </c>
      <c r="H4532" s="21">
        <v>1638.5</v>
      </c>
      <c r="I4532" s="25" t="s">
        <v>7296</v>
      </c>
      <c r="J4532" s="25" t="s">
        <v>7288</v>
      </c>
      <c r="K4532" s="25" t="s">
        <v>7262</v>
      </c>
      <c r="L4532" s="25" t="s">
        <v>7259</v>
      </c>
      <c r="M4532" s="21">
        <v>1638.5</v>
      </c>
      <c r="N4532" s="21">
        <v>1638.5</v>
      </c>
      <c r="O4532" s="21">
        <v>0</v>
      </c>
      <c r="P4532" s="21">
        <v>1638.5</v>
      </c>
      <c r="Q4532" s="25" t="s">
        <v>7471</v>
      </c>
      <c r="R4532" s="1" t="str">
        <f t="shared" si="88"/>
        <v>ST10052</v>
      </c>
      <c r="S4532" t="str">
        <f>VLOOKUP(R4532,Data!$C$2:$D$261,2,0)</f>
        <v>Portobello</v>
      </c>
      <c r="T4532">
        <f>COUNTIF('Feb 2022'!A:A,D4532)+COUNTIF('Mar 2022'!A:A,D4532)+COUNTIF('Apr 2022'!A:A,D4532)+COUNTIF('May 2022'!A:A,D4532)+COUNTIF('June 2022'!A:A,D4532)+COUNTIF('July 2022'!A:A,D4532)+COUNTIF('Aug 2022'!A:A,D4532)+COUNTIF('Sep 2022'!A:A,D4532)+COUNTIF('Oct 2022'!A:A,D4532)+COUNTIF('Dec 2022'!A:A,D4532)</f>
        <v>1</v>
      </c>
      <c r="U4532" t="str">
        <f>VLOOKUP(Q4532,'Capital Lookup'!A:B,2,FALSE)</f>
        <v>No</v>
      </c>
      <c r="V4532" s="2">
        <f>IFERROR(VLOOKUP(LEFT(F4532,10),'Find Purchase Orders'!B:J,9,FALSE),"")</f>
        <v>44823</v>
      </c>
      <c r="W4532" s="25" t="s">
        <v>7261</v>
      </c>
    </row>
    <row r="4533" spans="1:23" hidden="1">
      <c r="A4533" s="25" t="s">
        <v>7252</v>
      </c>
      <c r="B4533" s="25" t="s">
        <v>7466</v>
      </c>
      <c r="C4533" s="25" t="s">
        <v>7254</v>
      </c>
      <c r="D4533" s="25" t="s">
        <v>6028</v>
      </c>
      <c r="E4533" s="25" t="s">
        <v>11209</v>
      </c>
      <c r="F4533" s="25" t="s">
        <v>17418</v>
      </c>
      <c r="G4533" s="25" t="s">
        <v>17419</v>
      </c>
      <c r="H4533" s="21">
        <v>9591.67</v>
      </c>
      <c r="I4533" s="25" t="s">
        <v>7296</v>
      </c>
      <c r="J4533" s="25" t="s">
        <v>7288</v>
      </c>
      <c r="K4533" s="25" t="s">
        <v>7262</v>
      </c>
      <c r="L4533" s="25" t="s">
        <v>7259</v>
      </c>
      <c r="M4533" s="21">
        <v>9591.67</v>
      </c>
      <c r="N4533" s="21">
        <v>9591.67</v>
      </c>
      <c r="O4533" s="21">
        <v>0</v>
      </c>
      <c r="P4533" s="21">
        <v>9591.67</v>
      </c>
      <c r="Q4533" s="25" t="s">
        <v>7471</v>
      </c>
      <c r="R4533" s="1" t="str">
        <f t="shared" si="88"/>
        <v>ST10052</v>
      </c>
      <c r="S4533" t="str">
        <f>VLOOKUP(R4533,Data!$C$2:$D$261,2,0)</f>
        <v>Portobello</v>
      </c>
      <c r="T4533">
        <f>COUNTIF('Feb 2022'!A:A,D4533)+COUNTIF('Mar 2022'!A:A,D4533)+COUNTIF('Apr 2022'!A:A,D4533)+COUNTIF('May 2022'!A:A,D4533)+COUNTIF('June 2022'!A:A,D4533)+COUNTIF('July 2022'!A:A,D4533)+COUNTIF('Aug 2022'!A:A,D4533)+COUNTIF('Sep 2022'!A:A,D4533)+COUNTIF('Oct 2022'!A:A,D4533)+COUNTIF('Dec 2022'!A:A,D4533)</f>
        <v>1</v>
      </c>
      <c r="U4533" t="str">
        <f>VLOOKUP(Q4533,'Capital Lookup'!A:B,2,FALSE)</f>
        <v>No</v>
      </c>
      <c r="V4533" s="2">
        <f>IFERROR(VLOOKUP(LEFT(F4533,10),'Find Purchase Orders'!B:J,9,FALSE),"")</f>
        <v>44823</v>
      </c>
      <c r="W4533" s="25" t="s">
        <v>7261</v>
      </c>
    </row>
    <row r="4534" spans="1:23" hidden="1">
      <c r="A4534" s="25" t="s">
        <v>7261</v>
      </c>
      <c r="B4534" s="25" t="s">
        <v>8108</v>
      </c>
      <c r="C4534" s="25" t="s">
        <v>7264</v>
      </c>
      <c r="D4534" s="25" t="s">
        <v>6030</v>
      </c>
      <c r="E4534" s="25" t="s">
        <v>7500</v>
      </c>
      <c r="F4534" s="25" t="s">
        <v>17420</v>
      </c>
      <c r="G4534" s="25" t="s">
        <v>6031</v>
      </c>
      <c r="H4534" s="21">
        <v>1883.87</v>
      </c>
      <c r="I4534" s="25" t="s">
        <v>7296</v>
      </c>
      <c r="J4534" s="25" t="s">
        <v>7288</v>
      </c>
      <c r="K4534" s="25" t="s">
        <v>7495</v>
      </c>
      <c r="L4534" s="25" t="s">
        <v>7745</v>
      </c>
      <c r="M4534" s="21">
        <v>1883.87</v>
      </c>
      <c r="N4534" s="21">
        <v>1883.87</v>
      </c>
      <c r="O4534" s="21">
        <v>0</v>
      </c>
      <c r="P4534" s="21">
        <v>1883.87</v>
      </c>
      <c r="Q4534" s="25" t="s">
        <v>17421</v>
      </c>
      <c r="R4534" s="1" t="str">
        <f t="shared" si="88"/>
        <v>ST10049</v>
      </c>
      <c r="S4534" t="str">
        <f>VLOOKUP(R4534,Data!$C$2:$D$261,2,0)</f>
        <v>Colonel By</v>
      </c>
      <c r="T4534">
        <f>COUNTIF('Feb 2022'!A:A,D4534)+COUNTIF('Mar 2022'!A:A,D4534)+COUNTIF('Apr 2022'!A:A,D4534)+COUNTIF('May 2022'!A:A,D4534)+COUNTIF('June 2022'!A:A,D4534)+COUNTIF('July 2022'!A:A,D4534)+COUNTIF('Aug 2022'!A:A,D4534)+COUNTIF('Sep 2022'!A:A,D4534)+COUNTIF('Oct 2022'!A:A,D4534)+COUNTIF('Dec 2022'!A:A,D4534)</f>
        <v>1</v>
      </c>
      <c r="U4534" t="str">
        <f>VLOOKUP(Q4534,'Capital Lookup'!A:B,2,FALSE)</f>
        <v>No</v>
      </c>
      <c r="V4534" s="2">
        <f>IFERROR(VLOOKUP(LEFT(F4534,10),'Find Purchase Orders'!B:J,9,FALSE),"")</f>
        <v>44819</v>
      </c>
      <c r="W4534" s="25" t="s">
        <v>7261</v>
      </c>
    </row>
    <row r="4535" spans="1:23" hidden="1">
      <c r="A4535" s="25" t="s">
        <v>7252</v>
      </c>
      <c r="B4535" s="25" t="s">
        <v>7524</v>
      </c>
      <c r="C4535" s="25" t="s">
        <v>7254</v>
      </c>
      <c r="D4535" s="25" t="s">
        <v>6205</v>
      </c>
      <c r="E4535" s="25" t="s">
        <v>7500</v>
      </c>
      <c r="F4535" s="25" t="s">
        <v>17422</v>
      </c>
      <c r="G4535" s="25" t="s">
        <v>6206</v>
      </c>
      <c r="H4535" s="21">
        <v>3618.83</v>
      </c>
      <c r="I4535" s="25" t="s">
        <v>7296</v>
      </c>
      <c r="J4535" s="25" t="s">
        <v>7288</v>
      </c>
      <c r="K4535" s="25" t="s">
        <v>10453</v>
      </c>
      <c r="L4535" s="25" t="s">
        <v>10578</v>
      </c>
      <c r="M4535" s="21">
        <v>3618.83</v>
      </c>
      <c r="N4535" s="21">
        <v>3618.82</v>
      </c>
      <c r="O4535" s="21">
        <v>0.01</v>
      </c>
      <c r="P4535" s="21">
        <v>3618.83</v>
      </c>
      <c r="Q4535" s="25" t="s">
        <v>17423</v>
      </c>
      <c r="R4535" s="1" t="str">
        <f t="shared" si="88"/>
        <v>ST10041</v>
      </c>
      <c r="S4535" t="str">
        <f>VLOOKUP(R4535,Data!$C$2:$D$261,2,0)</f>
        <v>Prince of Wales</v>
      </c>
      <c r="T4535">
        <f>COUNTIF('Feb 2022'!A:A,D4535)+COUNTIF('Mar 2022'!A:A,D4535)+COUNTIF('Apr 2022'!A:A,D4535)+COUNTIF('May 2022'!A:A,D4535)+COUNTIF('June 2022'!A:A,D4535)+COUNTIF('July 2022'!A:A,D4535)+COUNTIF('Aug 2022'!A:A,D4535)+COUNTIF('Sep 2022'!A:A,D4535)+COUNTIF('Oct 2022'!A:A,D4535)+COUNTIF('Dec 2022'!A:A,D4535)</f>
        <v>1</v>
      </c>
      <c r="U4535" t="str">
        <f>VLOOKUP(Q4535,'Capital Lookup'!A:B,2,FALSE)</f>
        <v>No</v>
      </c>
      <c r="V4535" s="2">
        <f>IFERROR(VLOOKUP(LEFT(F4535,10),'Find Purchase Orders'!B:J,9,FALSE),"")</f>
        <v>44826</v>
      </c>
      <c r="W4535" s="25" t="s">
        <v>7261</v>
      </c>
    </row>
    <row r="4536" spans="1:23" hidden="1">
      <c r="A4536" s="25" t="s">
        <v>7261</v>
      </c>
      <c r="B4536" s="25" t="s">
        <v>7863</v>
      </c>
      <c r="C4536" s="25" t="s">
        <v>7282</v>
      </c>
      <c r="D4536" s="25" t="s">
        <v>6032</v>
      </c>
      <c r="E4536" s="25" t="s">
        <v>15383</v>
      </c>
      <c r="F4536" s="25" t="s">
        <v>17424</v>
      </c>
      <c r="G4536" s="25" t="s">
        <v>6033</v>
      </c>
      <c r="H4536" s="21">
        <v>593.82000000000005</v>
      </c>
      <c r="I4536" s="25" t="s">
        <v>7296</v>
      </c>
      <c r="J4536" s="25" t="s">
        <v>7288</v>
      </c>
      <c r="K4536" s="25" t="s">
        <v>7262</v>
      </c>
      <c r="L4536" s="25" t="s">
        <v>7259</v>
      </c>
      <c r="M4536" s="21">
        <v>593.82000000000005</v>
      </c>
      <c r="N4536" s="21">
        <v>593.82000000000005</v>
      </c>
      <c r="O4536" s="21">
        <v>0</v>
      </c>
      <c r="P4536" s="21">
        <v>593.82000000000005</v>
      </c>
      <c r="Q4536" s="25" t="s">
        <v>7868</v>
      </c>
      <c r="R4536" s="1" t="str">
        <f t="shared" si="88"/>
        <v>ST10029</v>
      </c>
      <c r="S4536" t="str">
        <f>VLOOKUP(R4536,Data!$C$2:$D$261,2,0)</f>
        <v>Leaside</v>
      </c>
      <c r="T4536">
        <f>COUNTIF('Feb 2022'!A:A,D4536)+COUNTIF('Mar 2022'!A:A,D4536)+COUNTIF('Apr 2022'!A:A,D4536)+COUNTIF('May 2022'!A:A,D4536)+COUNTIF('June 2022'!A:A,D4536)+COUNTIF('July 2022'!A:A,D4536)+COUNTIF('Aug 2022'!A:A,D4536)+COUNTIF('Sep 2022'!A:A,D4536)+COUNTIF('Oct 2022'!A:A,D4536)+COUNTIF('Dec 2022'!A:A,D4536)</f>
        <v>1</v>
      </c>
      <c r="U4536" t="str">
        <f>VLOOKUP(Q4536,'Capital Lookup'!A:B,2,FALSE)</f>
        <v>No</v>
      </c>
      <c r="V4536" s="2">
        <f>IFERROR(VLOOKUP(LEFT(F4536,10),'Find Purchase Orders'!B:J,9,FALSE),"")</f>
        <v>44820</v>
      </c>
      <c r="W4536" s="25" t="s">
        <v>7261</v>
      </c>
    </row>
    <row r="4537" spans="1:23" hidden="1">
      <c r="A4537" s="25" t="s">
        <v>7261</v>
      </c>
      <c r="B4537" s="25" t="s">
        <v>7863</v>
      </c>
      <c r="C4537" s="25" t="s">
        <v>7282</v>
      </c>
      <c r="D4537" s="25" t="s">
        <v>6032</v>
      </c>
      <c r="E4537" s="25" t="s">
        <v>15383</v>
      </c>
      <c r="F4537" s="25" t="s">
        <v>17425</v>
      </c>
      <c r="G4537" s="25" t="s">
        <v>17426</v>
      </c>
      <c r="H4537" s="21">
        <v>5560.07</v>
      </c>
      <c r="I4537" s="25" t="s">
        <v>7296</v>
      </c>
      <c r="J4537" s="25" t="s">
        <v>7288</v>
      </c>
      <c r="K4537" s="25" t="s">
        <v>7262</v>
      </c>
      <c r="L4537" s="25" t="s">
        <v>7259</v>
      </c>
      <c r="M4537" s="21">
        <v>5560.07</v>
      </c>
      <c r="N4537" s="21">
        <v>6972.57</v>
      </c>
      <c r="O4537" s="21">
        <v>-1412.5</v>
      </c>
      <c r="P4537" s="21">
        <v>5560.07</v>
      </c>
      <c r="Q4537" s="25" t="s">
        <v>7868</v>
      </c>
      <c r="R4537" s="1" t="str">
        <f t="shared" si="88"/>
        <v>ST10029</v>
      </c>
      <c r="S4537" t="str">
        <f>VLOOKUP(R4537,Data!$C$2:$D$261,2,0)</f>
        <v>Leaside</v>
      </c>
      <c r="T4537">
        <f>COUNTIF('Feb 2022'!A:A,D4537)+COUNTIF('Mar 2022'!A:A,D4537)+COUNTIF('Apr 2022'!A:A,D4537)+COUNTIF('May 2022'!A:A,D4537)+COUNTIF('June 2022'!A:A,D4537)+COUNTIF('July 2022'!A:A,D4537)+COUNTIF('Aug 2022'!A:A,D4537)+COUNTIF('Sep 2022'!A:A,D4537)+COUNTIF('Oct 2022'!A:A,D4537)+COUNTIF('Dec 2022'!A:A,D4537)</f>
        <v>1</v>
      </c>
      <c r="U4537" t="str">
        <f>VLOOKUP(Q4537,'Capital Lookup'!A:B,2,FALSE)</f>
        <v>No</v>
      </c>
      <c r="V4537" s="2">
        <f>IFERROR(VLOOKUP(LEFT(F4537,10),'Find Purchase Orders'!B:J,9,FALSE),"")</f>
        <v>44820</v>
      </c>
      <c r="W4537" s="25" t="s">
        <v>7261</v>
      </c>
    </row>
    <row r="4538" spans="1:23" hidden="1">
      <c r="A4538" s="25" t="s">
        <v>7261</v>
      </c>
      <c r="B4538" s="25" t="s">
        <v>8387</v>
      </c>
      <c r="C4538" s="25" t="s">
        <v>7264</v>
      </c>
      <c r="D4538" s="25" t="s">
        <v>6207</v>
      </c>
      <c r="E4538" s="25" t="s">
        <v>14900</v>
      </c>
      <c r="F4538" s="25" t="s">
        <v>17427</v>
      </c>
      <c r="G4538" s="25" t="s">
        <v>6208</v>
      </c>
      <c r="H4538" s="21">
        <v>525</v>
      </c>
      <c r="I4538" s="25" t="s">
        <v>7296</v>
      </c>
      <c r="J4538" s="25" t="s">
        <v>7288</v>
      </c>
      <c r="K4538" s="25" t="s">
        <v>7258</v>
      </c>
      <c r="L4538" s="25" t="s">
        <v>7259</v>
      </c>
      <c r="M4538" s="21">
        <v>525</v>
      </c>
      <c r="N4538" s="21">
        <v>525</v>
      </c>
      <c r="O4538" s="21">
        <v>0</v>
      </c>
      <c r="P4538" s="21">
        <v>525</v>
      </c>
      <c r="Q4538" s="25" t="s">
        <v>8392</v>
      </c>
      <c r="R4538" s="1" t="str">
        <f t="shared" si="88"/>
        <v>ST10071</v>
      </c>
      <c r="S4538" t="str">
        <f>VLOOKUP(R4538,Data!$C$2:$D$261,2,0)</f>
        <v>Riverbend</v>
      </c>
      <c r="T4538">
        <f>COUNTIF('Feb 2022'!A:A,D4538)+COUNTIF('Mar 2022'!A:A,D4538)+COUNTIF('Apr 2022'!A:A,D4538)+COUNTIF('May 2022'!A:A,D4538)+COUNTIF('June 2022'!A:A,D4538)+COUNTIF('July 2022'!A:A,D4538)+COUNTIF('Aug 2022'!A:A,D4538)+COUNTIF('Sep 2022'!A:A,D4538)+COUNTIF('Oct 2022'!A:A,D4538)+COUNTIF('Dec 2022'!A:A,D4538)</f>
        <v>1</v>
      </c>
      <c r="U4538" t="str">
        <f>VLOOKUP(Q4538,'Capital Lookup'!A:B,2,FALSE)</f>
        <v>No</v>
      </c>
      <c r="V4538" s="2">
        <f>IFERROR(VLOOKUP(LEFT(F4538,10),'Find Purchase Orders'!B:J,9,FALSE),"")</f>
        <v>44824</v>
      </c>
      <c r="W4538" s="25" t="s">
        <v>7261</v>
      </c>
    </row>
    <row r="4539" spans="1:23" hidden="1">
      <c r="A4539" s="25" t="s">
        <v>7261</v>
      </c>
      <c r="B4539" s="25" t="s">
        <v>8387</v>
      </c>
      <c r="C4539" s="25" t="s">
        <v>7264</v>
      </c>
      <c r="D4539" s="25" t="s">
        <v>6207</v>
      </c>
      <c r="E4539" s="25" t="s">
        <v>14900</v>
      </c>
      <c r="F4539" s="25" t="s">
        <v>17428</v>
      </c>
      <c r="G4539" s="25" t="s">
        <v>17429</v>
      </c>
      <c r="H4539" s="21">
        <v>13215.87</v>
      </c>
      <c r="I4539" s="25" t="s">
        <v>7296</v>
      </c>
      <c r="J4539" s="25" t="s">
        <v>7288</v>
      </c>
      <c r="K4539" s="25" t="s">
        <v>7262</v>
      </c>
      <c r="L4539" s="25" t="s">
        <v>7259</v>
      </c>
      <c r="M4539" s="21">
        <v>13215.87</v>
      </c>
      <c r="N4539" s="21">
        <v>12343.43</v>
      </c>
      <c r="O4539" s="21">
        <v>872.44</v>
      </c>
      <c r="P4539" s="21">
        <v>13215.87</v>
      </c>
      <c r="Q4539" s="25" t="s">
        <v>8392</v>
      </c>
      <c r="R4539" s="1" t="str">
        <f t="shared" si="88"/>
        <v>ST10071</v>
      </c>
      <c r="S4539" t="str">
        <f>VLOOKUP(R4539,Data!$C$2:$D$261,2,0)</f>
        <v>Riverbend</v>
      </c>
      <c r="T4539">
        <f>COUNTIF('Feb 2022'!A:A,D4539)+COUNTIF('Mar 2022'!A:A,D4539)+COUNTIF('Apr 2022'!A:A,D4539)+COUNTIF('May 2022'!A:A,D4539)+COUNTIF('June 2022'!A:A,D4539)+COUNTIF('July 2022'!A:A,D4539)+COUNTIF('Aug 2022'!A:A,D4539)+COUNTIF('Sep 2022'!A:A,D4539)+COUNTIF('Oct 2022'!A:A,D4539)+COUNTIF('Dec 2022'!A:A,D4539)</f>
        <v>1</v>
      </c>
      <c r="U4539" t="str">
        <f>VLOOKUP(Q4539,'Capital Lookup'!A:B,2,FALSE)</f>
        <v>No</v>
      </c>
      <c r="V4539" s="2">
        <f>IFERROR(VLOOKUP(LEFT(F4539,10),'Find Purchase Orders'!B:J,9,FALSE),"")</f>
        <v>44824</v>
      </c>
      <c r="W4539" s="25" t="s">
        <v>7261</v>
      </c>
    </row>
    <row r="4540" spans="1:23" hidden="1">
      <c r="A4540" s="25" t="s">
        <v>7261</v>
      </c>
      <c r="B4540" s="25" t="s">
        <v>12039</v>
      </c>
      <c r="C4540" s="25" t="s">
        <v>7264</v>
      </c>
      <c r="D4540" s="25" t="s">
        <v>6209</v>
      </c>
      <c r="E4540" s="25" t="s">
        <v>12040</v>
      </c>
      <c r="F4540" s="25" t="s">
        <v>17430</v>
      </c>
      <c r="G4540" s="25" t="s">
        <v>6210</v>
      </c>
      <c r="H4540" s="21">
        <v>5040.92</v>
      </c>
      <c r="I4540" s="25" t="s">
        <v>7296</v>
      </c>
      <c r="J4540" s="25" t="s">
        <v>7288</v>
      </c>
      <c r="K4540" s="25" t="s">
        <v>7262</v>
      </c>
      <c r="L4540" s="25" t="s">
        <v>7259</v>
      </c>
      <c r="M4540" s="21">
        <v>5040.92</v>
      </c>
      <c r="N4540" s="21">
        <v>11326.23</v>
      </c>
      <c r="O4540" s="21">
        <v>-6285.31</v>
      </c>
      <c r="P4540" s="21">
        <v>5040.92</v>
      </c>
      <c r="Q4540" s="25" t="s">
        <v>12043</v>
      </c>
      <c r="R4540" s="1" t="str">
        <f t="shared" si="88"/>
        <v>ST10037</v>
      </c>
      <c r="S4540" t="str">
        <f>VLOOKUP(R4540,Data!$C$2:$D$261,2,0)</f>
        <v>Stittsville Villa</v>
      </c>
      <c r="T4540">
        <f>COUNTIF('Feb 2022'!A:A,D4540)+COUNTIF('Mar 2022'!A:A,D4540)+COUNTIF('Apr 2022'!A:A,D4540)+COUNTIF('May 2022'!A:A,D4540)+COUNTIF('June 2022'!A:A,D4540)+COUNTIF('July 2022'!A:A,D4540)+COUNTIF('Aug 2022'!A:A,D4540)+COUNTIF('Sep 2022'!A:A,D4540)+COUNTIF('Oct 2022'!A:A,D4540)+COUNTIF('Dec 2022'!A:A,D4540)</f>
        <v>1</v>
      </c>
      <c r="U4540" t="str">
        <f>VLOOKUP(Q4540,'Capital Lookup'!A:B,2,FALSE)</f>
        <v>No</v>
      </c>
      <c r="V4540" s="2">
        <f>IFERROR(VLOOKUP(LEFT(F4540,10),'Find Purchase Orders'!B:J,9,FALSE),"")</f>
        <v>44830</v>
      </c>
      <c r="W4540" s="25" t="s">
        <v>7261</v>
      </c>
    </row>
    <row r="4541" spans="1:23" hidden="1">
      <c r="A4541" s="25" t="s">
        <v>7261</v>
      </c>
      <c r="B4541" s="25" t="s">
        <v>12039</v>
      </c>
      <c r="C4541" s="25" t="s">
        <v>7264</v>
      </c>
      <c r="D4541" s="25" t="s">
        <v>6209</v>
      </c>
      <c r="E4541" s="25" t="s">
        <v>12040</v>
      </c>
      <c r="F4541" s="25" t="s">
        <v>17431</v>
      </c>
      <c r="G4541" s="25" t="s">
        <v>10220</v>
      </c>
      <c r="H4541" s="21">
        <v>542.4</v>
      </c>
      <c r="I4541" s="25" t="s">
        <v>7296</v>
      </c>
      <c r="J4541" s="25" t="s">
        <v>7288</v>
      </c>
      <c r="K4541" s="25" t="s">
        <v>7262</v>
      </c>
      <c r="L4541" s="25" t="s">
        <v>7259</v>
      </c>
      <c r="M4541" s="21">
        <v>542.4</v>
      </c>
      <c r="N4541" s="21">
        <v>1084.8</v>
      </c>
      <c r="O4541" s="21">
        <v>-542.4</v>
      </c>
      <c r="P4541" s="21">
        <v>542.4</v>
      </c>
      <c r="Q4541" s="25" t="s">
        <v>12043</v>
      </c>
      <c r="R4541" s="1" t="str">
        <f t="shared" si="88"/>
        <v>ST10037</v>
      </c>
      <c r="S4541" t="str">
        <f>VLOOKUP(R4541,Data!$C$2:$D$261,2,0)</f>
        <v>Stittsville Villa</v>
      </c>
      <c r="T4541">
        <f>COUNTIF('Feb 2022'!A:A,D4541)+COUNTIF('Mar 2022'!A:A,D4541)+COUNTIF('Apr 2022'!A:A,D4541)+COUNTIF('May 2022'!A:A,D4541)+COUNTIF('June 2022'!A:A,D4541)+COUNTIF('July 2022'!A:A,D4541)+COUNTIF('Aug 2022'!A:A,D4541)+COUNTIF('Sep 2022'!A:A,D4541)+COUNTIF('Oct 2022'!A:A,D4541)+COUNTIF('Dec 2022'!A:A,D4541)</f>
        <v>1</v>
      </c>
      <c r="U4541" t="str">
        <f>VLOOKUP(Q4541,'Capital Lookup'!A:B,2,FALSE)</f>
        <v>No</v>
      </c>
      <c r="V4541" s="2">
        <f>IFERROR(VLOOKUP(LEFT(F4541,10),'Find Purchase Orders'!B:J,9,FALSE),"")</f>
        <v>44830</v>
      </c>
      <c r="W4541" s="25" t="s">
        <v>7261</v>
      </c>
    </row>
    <row r="4542" spans="1:23" hidden="1">
      <c r="A4542" s="25" t="s">
        <v>7261</v>
      </c>
      <c r="B4542" s="25" t="s">
        <v>12039</v>
      </c>
      <c r="C4542" s="25" t="s">
        <v>7264</v>
      </c>
      <c r="D4542" s="25" t="s">
        <v>6034</v>
      </c>
      <c r="E4542" s="25" t="s">
        <v>12040</v>
      </c>
      <c r="F4542" s="25" t="s">
        <v>17432</v>
      </c>
      <c r="G4542" s="25" t="s">
        <v>6035</v>
      </c>
      <c r="H4542" s="21">
        <v>2880.58</v>
      </c>
      <c r="I4542" s="25" t="s">
        <v>7296</v>
      </c>
      <c r="J4542" s="25" t="s">
        <v>7288</v>
      </c>
      <c r="K4542" s="25" t="s">
        <v>7262</v>
      </c>
      <c r="L4542" s="25" t="s">
        <v>7259</v>
      </c>
      <c r="M4542" s="21">
        <v>2880.58</v>
      </c>
      <c r="N4542" s="21">
        <v>2880.58</v>
      </c>
      <c r="O4542" s="21">
        <v>0</v>
      </c>
      <c r="P4542" s="21">
        <v>2880.58</v>
      </c>
      <c r="Q4542" s="25" t="s">
        <v>12043</v>
      </c>
      <c r="R4542" s="1" t="str">
        <f t="shared" si="88"/>
        <v>ST10037</v>
      </c>
      <c r="S4542" t="str">
        <f>VLOOKUP(R4542,Data!$C$2:$D$261,2,0)</f>
        <v>Stittsville Villa</v>
      </c>
      <c r="T4542">
        <f>COUNTIF('Feb 2022'!A:A,D4542)+COUNTIF('Mar 2022'!A:A,D4542)+COUNTIF('Apr 2022'!A:A,D4542)+COUNTIF('May 2022'!A:A,D4542)+COUNTIF('June 2022'!A:A,D4542)+COUNTIF('July 2022'!A:A,D4542)+COUNTIF('Aug 2022'!A:A,D4542)+COUNTIF('Sep 2022'!A:A,D4542)+COUNTIF('Oct 2022'!A:A,D4542)+COUNTIF('Dec 2022'!A:A,D4542)</f>
        <v>1</v>
      </c>
      <c r="U4542" t="str">
        <f>VLOOKUP(Q4542,'Capital Lookup'!A:B,2,FALSE)</f>
        <v>No</v>
      </c>
      <c r="V4542" s="2">
        <f>IFERROR(VLOOKUP(LEFT(F4542,10),'Find Purchase Orders'!B:J,9,FALSE),"")</f>
        <v>44820</v>
      </c>
      <c r="W4542" s="25" t="s">
        <v>7261</v>
      </c>
    </row>
    <row r="4543" spans="1:23" hidden="1">
      <c r="A4543" s="25" t="s">
        <v>7261</v>
      </c>
      <c r="B4543" s="25" t="s">
        <v>12039</v>
      </c>
      <c r="C4543" s="25" t="s">
        <v>7264</v>
      </c>
      <c r="D4543" s="25" t="s">
        <v>6034</v>
      </c>
      <c r="E4543" s="25" t="s">
        <v>12040</v>
      </c>
      <c r="F4543" s="25" t="s">
        <v>17433</v>
      </c>
      <c r="G4543" s="25" t="s">
        <v>14557</v>
      </c>
      <c r="H4543" s="21">
        <v>322.05</v>
      </c>
      <c r="I4543" s="25" t="s">
        <v>7296</v>
      </c>
      <c r="J4543" s="25" t="s">
        <v>7288</v>
      </c>
      <c r="K4543" s="25" t="s">
        <v>7262</v>
      </c>
      <c r="L4543" s="25" t="s">
        <v>7259</v>
      </c>
      <c r="M4543" s="21">
        <v>322.05</v>
      </c>
      <c r="N4543" s="21">
        <v>322.05</v>
      </c>
      <c r="O4543" s="21">
        <v>0</v>
      </c>
      <c r="P4543" s="21">
        <v>322.05</v>
      </c>
      <c r="Q4543" s="25" t="s">
        <v>12043</v>
      </c>
      <c r="R4543" s="1" t="str">
        <f t="shared" si="88"/>
        <v>ST10037</v>
      </c>
      <c r="S4543" t="str">
        <f>VLOOKUP(R4543,Data!$C$2:$D$261,2,0)</f>
        <v>Stittsville Villa</v>
      </c>
      <c r="T4543">
        <f>COUNTIF('Feb 2022'!A:A,D4543)+COUNTIF('Mar 2022'!A:A,D4543)+COUNTIF('Apr 2022'!A:A,D4543)+COUNTIF('May 2022'!A:A,D4543)+COUNTIF('June 2022'!A:A,D4543)+COUNTIF('July 2022'!A:A,D4543)+COUNTIF('Aug 2022'!A:A,D4543)+COUNTIF('Sep 2022'!A:A,D4543)+COUNTIF('Oct 2022'!A:A,D4543)+COUNTIF('Dec 2022'!A:A,D4543)</f>
        <v>1</v>
      </c>
      <c r="U4543" t="str">
        <f>VLOOKUP(Q4543,'Capital Lookup'!A:B,2,FALSE)</f>
        <v>No</v>
      </c>
      <c r="V4543" s="2">
        <f>IFERROR(VLOOKUP(LEFT(F4543,10),'Find Purchase Orders'!B:J,9,FALSE),"")</f>
        <v>44820</v>
      </c>
      <c r="W4543" s="25" t="s">
        <v>7261</v>
      </c>
    </row>
    <row r="4544" spans="1:23" hidden="1">
      <c r="A4544" s="25" t="s">
        <v>10104</v>
      </c>
      <c r="B4544" s="25" t="s">
        <v>7838</v>
      </c>
      <c r="C4544" s="25"/>
      <c r="D4544" s="25" t="s">
        <v>6036</v>
      </c>
      <c r="E4544" s="25" t="s">
        <v>14048</v>
      </c>
      <c r="F4544" s="25" t="s">
        <v>17434</v>
      </c>
      <c r="G4544" s="25" t="s">
        <v>6037</v>
      </c>
      <c r="H4544" s="21">
        <v>1559.94</v>
      </c>
      <c r="I4544" s="25" t="s">
        <v>7296</v>
      </c>
      <c r="J4544" s="25" t="s">
        <v>7288</v>
      </c>
      <c r="K4544" s="25" t="s">
        <v>7503</v>
      </c>
      <c r="L4544" s="25" t="s">
        <v>14657</v>
      </c>
      <c r="M4544" s="21">
        <v>1380.48</v>
      </c>
      <c r="N4544" s="21">
        <v>1345.48</v>
      </c>
      <c r="O4544" s="21">
        <v>35</v>
      </c>
      <c r="P4544" s="21">
        <v>1559.94</v>
      </c>
      <c r="Q4544" s="25" t="s">
        <v>17435</v>
      </c>
      <c r="R4544" s="1" t="str">
        <f t="shared" si="88"/>
        <v>ST10336</v>
      </c>
      <c r="S4544" t="str">
        <f>VLOOKUP(R4544,Data!$C$2:$D$261,2,0)</f>
        <v>The Village Seniors Community</v>
      </c>
      <c r="T4544">
        <f>COUNTIF('Feb 2022'!A:A,D4544)+COUNTIF('Mar 2022'!A:A,D4544)+COUNTIF('Apr 2022'!A:A,D4544)+COUNTIF('May 2022'!A:A,D4544)+COUNTIF('June 2022'!A:A,D4544)+COUNTIF('July 2022'!A:A,D4544)+COUNTIF('Aug 2022'!A:A,D4544)+COUNTIF('Sep 2022'!A:A,D4544)+COUNTIF('Oct 2022'!A:A,D4544)+COUNTIF('Dec 2022'!A:A,D4544)</f>
        <v>1</v>
      </c>
      <c r="U4544" t="str">
        <f>VLOOKUP(Q4544,'Capital Lookup'!A:B,2,FALSE)</f>
        <v>No</v>
      </c>
      <c r="V4544" s="2">
        <f>IFERROR(VLOOKUP(LEFT(F4544,10),'Find Purchase Orders'!B:J,9,FALSE),"")</f>
        <v>44823</v>
      </c>
      <c r="W4544" s="25" t="s">
        <v>7261</v>
      </c>
    </row>
    <row r="4545" spans="1:23" hidden="1">
      <c r="A4545" s="25" t="s">
        <v>7269</v>
      </c>
      <c r="B4545" s="25" t="s">
        <v>7838</v>
      </c>
      <c r="C4545" s="25"/>
      <c r="D4545" s="25" t="s">
        <v>6038</v>
      </c>
      <c r="E4545" s="25" t="s">
        <v>14048</v>
      </c>
      <c r="F4545" s="25" t="s">
        <v>17436</v>
      </c>
      <c r="G4545" s="25" t="s">
        <v>6039</v>
      </c>
      <c r="H4545" s="21">
        <v>2211.42</v>
      </c>
      <c r="I4545" s="25" t="s">
        <v>7296</v>
      </c>
      <c r="J4545" s="25" t="s">
        <v>7288</v>
      </c>
      <c r="K4545" s="25" t="s">
        <v>7733</v>
      </c>
      <c r="L4545" s="25" t="s">
        <v>14657</v>
      </c>
      <c r="M4545" s="21">
        <v>2211.42</v>
      </c>
      <c r="N4545" s="21">
        <v>368.3</v>
      </c>
      <c r="O4545" s="21">
        <v>1843.12</v>
      </c>
      <c r="P4545" s="21">
        <v>2211.42</v>
      </c>
      <c r="Q4545" s="25" t="s">
        <v>17437</v>
      </c>
      <c r="R4545" s="1" t="str">
        <f t="shared" si="88"/>
        <v>ST10336</v>
      </c>
      <c r="S4545" t="str">
        <f>VLOOKUP(R4545,Data!$C$2:$D$261,2,0)</f>
        <v>The Village Seniors Community</v>
      </c>
      <c r="T4545">
        <f>COUNTIF('Feb 2022'!A:A,D4545)+COUNTIF('Mar 2022'!A:A,D4545)+COUNTIF('Apr 2022'!A:A,D4545)+COUNTIF('May 2022'!A:A,D4545)+COUNTIF('June 2022'!A:A,D4545)+COUNTIF('July 2022'!A:A,D4545)+COUNTIF('Aug 2022'!A:A,D4545)+COUNTIF('Sep 2022'!A:A,D4545)+COUNTIF('Oct 2022'!A:A,D4545)+COUNTIF('Dec 2022'!A:A,D4545)</f>
        <v>1</v>
      </c>
      <c r="U4545" t="str">
        <f>VLOOKUP(Q4545,'Capital Lookup'!A:B,2,FALSE)</f>
        <v>No</v>
      </c>
      <c r="V4545" s="2">
        <f>IFERROR(VLOOKUP(LEFT(F4545,10),'Find Purchase Orders'!B:J,9,FALSE),"")</f>
        <v>44823</v>
      </c>
      <c r="W4545" s="25" t="s">
        <v>7261</v>
      </c>
    </row>
    <row r="4546" spans="1:23" hidden="1">
      <c r="A4546" s="25" t="s">
        <v>7425</v>
      </c>
      <c r="B4546" s="25" t="s">
        <v>7965</v>
      </c>
      <c r="C4546" s="25" t="s">
        <v>7271</v>
      </c>
      <c r="D4546" s="25" t="s">
        <v>6040</v>
      </c>
      <c r="E4546" s="25" t="s">
        <v>14048</v>
      </c>
      <c r="F4546" s="25" t="s">
        <v>17438</v>
      </c>
      <c r="G4546" s="25" t="s">
        <v>6041</v>
      </c>
      <c r="H4546" s="21">
        <v>18713.93</v>
      </c>
      <c r="I4546" s="25" t="s">
        <v>7296</v>
      </c>
      <c r="J4546" s="25" t="s">
        <v>7288</v>
      </c>
      <c r="K4546" s="25" t="s">
        <v>8538</v>
      </c>
      <c r="L4546" s="25" t="s">
        <v>8858</v>
      </c>
      <c r="M4546" s="21">
        <v>18713.93</v>
      </c>
      <c r="N4546" s="21">
        <v>18714.439999999999</v>
      </c>
      <c r="O4546" s="21">
        <v>-0.51</v>
      </c>
      <c r="P4546" s="21">
        <v>18713.93</v>
      </c>
      <c r="Q4546" s="25" t="s">
        <v>17133</v>
      </c>
      <c r="R4546" s="1" t="str">
        <f t="shared" si="88"/>
        <v>ST10190</v>
      </c>
      <c r="S4546" t="str">
        <f>VLOOKUP(R4546,Data!$C$2:$D$261,2,0)</f>
        <v>Trillium Court</v>
      </c>
      <c r="T4546">
        <f>COUNTIF('Feb 2022'!A:A,D4546)+COUNTIF('Mar 2022'!A:A,D4546)+COUNTIF('Apr 2022'!A:A,D4546)+COUNTIF('May 2022'!A:A,D4546)+COUNTIF('June 2022'!A:A,D4546)+COUNTIF('July 2022'!A:A,D4546)+COUNTIF('Aug 2022'!A:A,D4546)+COUNTIF('Sep 2022'!A:A,D4546)+COUNTIF('Oct 2022'!A:A,D4546)+COUNTIF('Dec 2022'!A:A,D4546)</f>
        <v>1</v>
      </c>
      <c r="U4546" t="str">
        <f>VLOOKUP(Q4546,'Capital Lookup'!A:B,2,FALSE)</f>
        <v>No</v>
      </c>
      <c r="V4546" s="2">
        <f>IFERROR(VLOOKUP(LEFT(F4546,10),'Find Purchase Orders'!B:J,9,FALSE),"")</f>
        <v>44823</v>
      </c>
      <c r="W4546" s="25" t="s">
        <v>7261</v>
      </c>
    </row>
    <row r="4547" spans="1:23" hidden="1">
      <c r="A4547" s="25" t="s">
        <v>7252</v>
      </c>
      <c r="B4547" s="25" t="s">
        <v>9296</v>
      </c>
      <c r="C4547" s="25" t="s">
        <v>7254</v>
      </c>
      <c r="D4547" s="25" t="s">
        <v>6282</v>
      </c>
      <c r="E4547" s="25" t="s">
        <v>8443</v>
      </c>
      <c r="F4547" s="25" t="s">
        <v>17439</v>
      </c>
      <c r="G4547" s="25" t="s">
        <v>6283</v>
      </c>
      <c r="H4547" s="21">
        <v>75799.5</v>
      </c>
      <c r="I4547" s="25" t="s">
        <v>7339</v>
      </c>
      <c r="J4547" s="25" t="s">
        <v>7288</v>
      </c>
      <c r="K4547" s="25" t="s">
        <v>7646</v>
      </c>
      <c r="L4547" s="25" t="s">
        <v>7652</v>
      </c>
      <c r="M4547" s="21">
        <v>75799.5</v>
      </c>
      <c r="N4547" s="21">
        <v>27877.5</v>
      </c>
      <c r="O4547" s="21">
        <v>47922</v>
      </c>
      <c r="P4547" s="21">
        <v>30159.5</v>
      </c>
      <c r="Q4547" s="25" t="s">
        <v>12695</v>
      </c>
      <c r="R4547" s="1" t="str">
        <f t="shared" si="88"/>
        <v>ST10063</v>
      </c>
      <c r="S4547" t="str">
        <f>VLOOKUP(R4547,Data!$C$2:$D$261,2,0)</f>
        <v>Sunwood</v>
      </c>
      <c r="T4547">
        <f>COUNTIF('Feb 2022'!A:A,D4547)+COUNTIF('Mar 2022'!A:A,D4547)+COUNTIF('Apr 2022'!A:A,D4547)+COUNTIF('May 2022'!A:A,D4547)+COUNTIF('June 2022'!A:A,D4547)+COUNTIF('July 2022'!A:A,D4547)+COUNTIF('Aug 2022'!A:A,D4547)+COUNTIF('Sep 2022'!A:A,D4547)+COUNTIF('Oct 2022'!A:A,D4547)+COUNTIF('Dec 2022'!A:A,D4547)</f>
        <v>1</v>
      </c>
      <c r="U4547" t="str">
        <f>VLOOKUP(Q4547,'Capital Lookup'!A:B,2,FALSE)</f>
        <v>No</v>
      </c>
      <c r="V4547" s="2">
        <f>IFERROR(VLOOKUP(LEFT(F4547,10),'Find Purchase Orders'!B:J,9,FALSE),"")</f>
        <v>44825</v>
      </c>
      <c r="W4547" s="25" t="s">
        <v>7261</v>
      </c>
    </row>
    <row r="4548" spans="1:23" hidden="1">
      <c r="A4548" s="25" t="s">
        <v>7252</v>
      </c>
      <c r="B4548" s="25" t="s">
        <v>7747</v>
      </c>
      <c r="C4548" s="25" t="s">
        <v>7254</v>
      </c>
      <c r="D4548" s="25" t="s">
        <v>17440</v>
      </c>
      <c r="E4548" s="25" t="s">
        <v>8110</v>
      </c>
      <c r="H4548" s="21">
        <v>3010.81</v>
      </c>
      <c r="I4548" s="25" t="s">
        <v>7257</v>
      </c>
      <c r="K4548" s="25" t="s">
        <v>7262</v>
      </c>
      <c r="L4548" s="25" t="s">
        <v>7259</v>
      </c>
      <c r="M4548" s="22">
        <v>0</v>
      </c>
      <c r="N4548" s="22">
        <v>0</v>
      </c>
      <c r="O4548" s="21">
        <v>0</v>
      </c>
      <c r="P4548" s="21">
        <v>346.38</v>
      </c>
      <c r="Q4548" s="25" t="s">
        <v>8854</v>
      </c>
      <c r="R4548" s="1" t="str">
        <f t="shared" si="88"/>
        <v>ST10050</v>
      </c>
      <c r="S4548" t="str">
        <f>VLOOKUP(R4548,Data!$C$2:$D$261,2,0)</f>
        <v>Alta Vista</v>
      </c>
      <c r="T4548">
        <f>COUNTIF('Feb 2022'!A:A,D4548)+COUNTIF('Mar 2022'!A:A,D4548)+COUNTIF('Apr 2022'!A:A,D4548)+COUNTIF('May 2022'!A:A,D4548)+COUNTIF('June 2022'!A:A,D4548)+COUNTIF('July 2022'!A:A,D4548)+COUNTIF('Aug 2022'!A:A,D4548)+COUNTIF('Sep 2022'!A:A,D4548)+COUNTIF('Oct 2022'!A:A,D4548)+COUNTIF('Dec 2022'!A:A,D4548)</f>
        <v>0</v>
      </c>
      <c r="U4548" t="str">
        <f>VLOOKUP(Q4548,'Capital Lookup'!A:B,2,FALSE)</f>
        <v>No</v>
      </c>
      <c r="V4548" s="2" t="str">
        <f>IFERROR(VLOOKUP(LEFT(F4548,10),'Find Purchase Orders'!B:J,9,FALSE),"")</f>
        <v/>
      </c>
      <c r="W4548" s="25" t="s">
        <v>7261</v>
      </c>
    </row>
    <row r="4549" spans="1:23" hidden="1">
      <c r="A4549" s="25" t="s">
        <v>7252</v>
      </c>
      <c r="B4549" s="25" t="s">
        <v>7747</v>
      </c>
      <c r="C4549" s="25" t="s">
        <v>7254</v>
      </c>
      <c r="D4549" s="25" t="s">
        <v>17440</v>
      </c>
      <c r="E4549" s="25" t="s">
        <v>8110</v>
      </c>
      <c r="H4549" s="21">
        <v>423.75</v>
      </c>
      <c r="I4549" s="25" t="s">
        <v>7257</v>
      </c>
      <c r="K4549" s="25" t="s">
        <v>7262</v>
      </c>
      <c r="L4549" s="25" t="s">
        <v>7259</v>
      </c>
      <c r="M4549" s="22">
        <v>0</v>
      </c>
      <c r="N4549" s="22">
        <v>0</v>
      </c>
      <c r="O4549" s="21">
        <v>0</v>
      </c>
      <c r="P4549" s="21">
        <v>48.75</v>
      </c>
      <c r="Q4549" s="25" t="s">
        <v>8854</v>
      </c>
      <c r="R4549" s="1" t="str">
        <f t="shared" si="88"/>
        <v>ST10050</v>
      </c>
      <c r="S4549" t="str">
        <f>VLOOKUP(R4549,Data!$C$2:$D$261,2,0)</f>
        <v>Alta Vista</v>
      </c>
      <c r="T4549">
        <f>COUNTIF('Feb 2022'!A:A,D4549)+COUNTIF('Mar 2022'!A:A,D4549)+COUNTIF('Apr 2022'!A:A,D4549)+COUNTIF('May 2022'!A:A,D4549)+COUNTIF('June 2022'!A:A,D4549)+COUNTIF('July 2022'!A:A,D4549)+COUNTIF('Aug 2022'!A:A,D4549)+COUNTIF('Sep 2022'!A:A,D4549)+COUNTIF('Oct 2022'!A:A,D4549)+COUNTIF('Dec 2022'!A:A,D4549)</f>
        <v>0</v>
      </c>
      <c r="U4549" t="str">
        <f>VLOOKUP(Q4549,'Capital Lookup'!A:B,2,FALSE)</f>
        <v>No</v>
      </c>
      <c r="V4549" s="2" t="str">
        <f>IFERROR(VLOOKUP(LEFT(F4549,10),'Find Purchase Orders'!B:J,9,FALSE),"")</f>
        <v/>
      </c>
      <c r="W4549" s="25" t="s">
        <v>7261</v>
      </c>
    </row>
    <row r="4550" spans="1:23" hidden="1">
      <c r="A4550" s="25" t="s">
        <v>7261</v>
      </c>
      <c r="B4550" s="25" t="s">
        <v>9186</v>
      </c>
      <c r="C4550" s="25" t="s">
        <v>7264</v>
      </c>
      <c r="D4550" s="25" t="s">
        <v>6494</v>
      </c>
      <c r="E4550" s="25" t="s">
        <v>12833</v>
      </c>
      <c r="F4550" s="25" t="s">
        <v>17441</v>
      </c>
      <c r="G4550" s="25" t="s">
        <v>17442</v>
      </c>
      <c r="H4550" s="21">
        <v>1522.5</v>
      </c>
      <c r="I4550" s="25" t="s">
        <v>7296</v>
      </c>
      <c r="J4550" s="25" t="s">
        <v>7288</v>
      </c>
      <c r="K4550" s="25" t="s">
        <v>7289</v>
      </c>
      <c r="L4550" s="25" t="s">
        <v>7259</v>
      </c>
      <c r="M4550" s="21">
        <v>1522.5</v>
      </c>
      <c r="N4550" s="21">
        <v>2572.5</v>
      </c>
      <c r="O4550" s="21">
        <v>-1050</v>
      </c>
      <c r="P4550" s="21">
        <v>1522.5</v>
      </c>
      <c r="Q4550" s="25" t="s">
        <v>12834</v>
      </c>
      <c r="R4550" s="1" t="str">
        <f t="shared" si="88"/>
        <v>ST10070</v>
      </c>
      <c r="S4550" t="str">
        <f>VLOOKUP(R4550,Data!$C$2:$D$261,2,0)</f>
        <v>Scenic Acres</v>
      </c>
      <c r="T4550">
        <f>COUNTIF('Feb 2022'!A:A,D4550)+COUNTIF('Mar 2022'!A:A,D4550)+COUNTIF('Apr 2022'!A:A,D4550)+COUNTIF('May 2022'!A:A,D4550)+COUNTIF('June 2022'!A:A,D4550)+COUNTIF('July 2022'!A:A,D4550)+COUNTIF('Aug 2022'!A:A,D4550)+COUNTIF('Sep 2022'!A:A,D4550)+COUNTIF('Oct 2022'!A:A,D4550)+COUNTIF('Dec 2022'!A:A,D4550)</f>
        <v>1</v>
      </c>
      <c r="U4550" t="str">
        <f>VLOOKUP(Q4550,'Capital Lookup'!A:B,2,FALSE)</f>
        <v>No</v>
      </c>
      <c r="V4550" s="2">
        <f>IFERROR(VLOOKUP(LEFT(F4550,10),'Find Purchase Orders'!B:J,9,FALSE),"")</f>
        <v>44841</v>
      </c>
      <c r="W4550" s="25" t="s">
        <v>7261</v>
      </c>
    </row>
    <row r="4551" spans="1:23" hidden="1">
      <c r="A4551" s="25" t="s">
        <v>7261</v>
      </c>
      <c r="B4551" s="25" t="s">
        <v>9186</v>
      </c>
      <c r="C4551" s="25" t="s">
        <v>7264</v>
      </c>
      <c r="D4551" s="25" t="s">
        <v>6495</v>
      </c>
      <c r="E4551" s="25" t="s">
        <v>12833</v>
      </c>
      <c r="F4551" s="25" t="s">
        <v>17443</v>
      </c>
      <c r="G4551" s="25" t="s">
        <v>17444</v>
      </c>
      <c r="H4551" s="21">
        <v>1522.5</v>
      </c>
      <c r="I4551" s="25" t="s">
        <v>7296</v>
      </c>
      <c r="J4551" s="25" t="s">
        <v>7288</v>
      </c>
      <c r="K4551" s="25" t="s">
        <v>7289</v>
      </c>
      <c r="L4551" s="25" t="s">
        <v>7259</v>
      </c>
      <c r="M4551" s="21">
        <v>1522.5</v>
      </c>
      <c r="N4551" s="21">
        <v>2572.5</v>
      </c>
      <c r="O4551" s="21">
        <v>-1050</v>
      </c>
      <c r="P4551" s="21">
        <v>1522.5</v>
      </c>
      <c r="Q4551" s="25" t="s">
        <v>12834</v>
      </c>
      <c r="R4551" s="1" t="str">
        <f t="shared" si="88"/>
        <v>ST10070</v>
      </c>
      <c r="S4551" t="str">
        <f>VLOOKUP(R4551,Data!$C$2:$D$261,2,0)</f>
        <v>Scenic Acres</v>
      </c>
      <c r="T4551">
        <f>COUNTIF('Feb 2022'!A:A,D4551)+COUNTIF('Mar 2022'!A:A,D4551)+COUNTIF('Apr 2022'!A:A,D4551)+COUNTIF('May 2022'!A:A,D4551)+COUNTIF('June 2022'!A:A,D4551)+COUNTIF('July 2022'!A:A,D4551)+COUNTIF('Aug 2022'!A:A,D4551)+COUNTIF('Sep 2022'!A:A,D4551)+COUNTIF('Oct 2022'!A:A,D4551)+COUNTIF('Dec 2022'!A:A,D4551)</f>
        <v>1</v>
      </c>
      <c r="U4551" t="str">
        <f>VLOOKUP(Q4551,'Capital Lookup'!A:B,2,FALSE)</f>
        <v>No</v>
      </c>
      <c r="V4551" s="2">
        <f>IFERROR(VLOOKUP(LEFT(F4551,10),'Find Purchase Orders'!B:J,9,FALSE),"")</f>
        <v>44841</v>
      </c>
      <c r="W4551" s="25" t="s">
        <v>7261</v>
      </c>
    </row>
    <row r="4552" spans="1:23" hidden="1">
      <c r="A4552" s="25" t="s">
        <v>7252</v>
      </c>
      <c r="B4552" s="25" t="s">
        <v>7747</v>
      </c>
      <c r="C4552" s="25" t="s">
        <v>7254</v>
      </c>
      <c r="D4552" s="25" t="s">
        <v>6042</v>
      </c>
      <c r="E4552" s="25" t="s">
        <v>8110</v>
      </c>
      <c r="F4552" s="25" t="s">
        <v>17445</v>
      </c>
      <c r="G4552" s="25" t="s">
        <v>6043</v>
      </c>
      <c r="H4552" s="21">
        <v>10906.73</v>
      </c>
      <c r="I4552" s="25" t="s">
        <v>7296</v>
      </c>
      <c r="J4552" s="25" t="s">
        <v>7288</v>
      </c>
      <c r="K4552" s="25" t="s">
        <v>7262</v>
      </c>
      <c r="L4552" s="25" t="s">
        <v>7259</v>
      </c>
      <c r="M4552" s="21">
        <v>10906.73</v>
      </c>
      <c r="N4552" s="21">
        <v>11376.08</v>
      </c>
      <c r="O4552" s="21">
        <v>-469.35</v>
      </c>
      <c r="P4552" s="21">
        <v>10906.73</v>
      </c>
      <c r="Q4552" s="25" t="s">
        <v>8854</v>
      </c>
      <c r="R4552" s="1" t="str">
        <f t="shared" si="88"/>
        <v>ST10050</v>
      </c>
      <c r="S4552" t="str">
        <f>VLOOKUP(R4552,Data!$C$2:$D$261,2,0)</f>
        <v>Alta Vista</v>
      </c>
      <c r="T4552">
        <f>COUNTIF('Feb 2022'!A:A,D4552)+COUNTIF('Mar 2022'!A:A,D4552)+COUNTIF('Apr 2022'!A:A,D4552)+COUNTIF('May 2022'!A:A,D4552)+COUNTIF('June 2022'!A:A,D4552)+COUNTIF('July 2022'!A:A,D4552)+COUNTIF('Aug 2022'!A:A,D4552)+COUNTIF('Sep 2022'!A:A,D4552)+COUNTIF('Oct 2022'!A:A,D4552)+COUNTIF('Dec 2022'!A:A,D4552)</f>
        <v>1</v>
      </c>
      <c r="U4552" t="str">
        <f>VLOOKUP(Q4552,'Capital Lookup'!A:B,2,FALSE)</f>
        <v>No</v>
      </c>
      <c r="V4552" s="2">
        <f>IFERROR(VLOOKUP(LEFT(F4552,10),'Find Purchase Orders'!B:J,9,FALSE),"")</f>
        <v>44823</v>
      </c>
      <c r="W4552" s="25" t="s">
        <v>7261</v>
      </c>
    </row>
    <row r="4553" spans="1:23" hidden="1">
      <c r="A4553" s="25" t="s">
        <v>7252</v>
      </c>
      <c r="B4553" s="25" t="s">
        <v>7747</v>
      </c>
      <c r="C4553" s="25" t="s">
        <v>7254</v>
      </c>
      <c r="D4553" s="25" t="s">
        <v>6044</v>
      </c>
      <c r="E4553" s="25" t="s">
        <v>8110</v>
      </c>
      <c r="F4553" s="25" t="s">
        <v>17446</v>
      </c>
      <c r="G4553" s="25" t="s">
        <v>6045</v>
      </c>
      <c r="H4553" s="21">
        <v>4707.91</v>
      </c>
      <c r="I4553" s="25" t="s">
        <v>7296</v>
      </c>
      <c r="J4553" s="25" t="s">
        <v>7288</v>
      </c>
      <c r="K4553" s="25" t="s">
        <v>7262</v>
      </c>
      <c r="L4553" s="25" t="s">
        <v>7259</v>
      </c>
      <c r="M4553" s="21">
        <v>4707.91</v>
      </c>
      <c r="N4553" s="21">
        <v>4815.3100000000004</v>
      </c>
      <c r="O4553" s="21">
        <v>-107.4</v>
      </c>
      <c r="P4553" s="21">
        <v>4707.91</v>
      </c>
      <c r="Q4553" s="25" t="s">
        <v>8854</v>
      </c>
      <c r="R4553" s="1" t="str">
        <f t="shared" si="88"/>
        <v>ST10050</v>
      </c>
      <c r="S4553" t="str">
        <f>VLOOKUP(R4553,Data!$C$2:$D$261,2,0)</f>
        <v>Alta Vista</v>
      </c>
      <c r="T4553">
        <f>COUNTIF('Feb 2022'!A:A,D4553)+COUNTIF('Mar 2022'!A:A,D4553)+COUNTIF('Apr 2022'!A:A,D4553)+COUNTIF('May 2022'!A:A,D4553)+COUNTIF('June 2022'!A:A,D4553)+COUNTIF('July 2022'!A:A,D4553)+COUNTIF('Aug 2022'!A:A,D4553)+COUNTIF('Sep 2022'!A:A,D4553)+COUNTIF('Oct 2022'!A:A,D4553)+COUNTIF('Dec 2022'!A:A,D4553)</f>
        <v>1</v>
      </c>
      <c r="U4553" t="str">
        <f>VLOOKUP(Q4553,'Capital Lookup'!A:B,2,FALSE)</f>
        <v>No</v>
      </c>
      <c r="V4553" s="2">
        <f>IFERROR(VLOOKUP(LEFT(F4553,10),'Find Purchase Orders'!B:J,9,FALSE),"")</f>
        <v>44820</v>
      </c>
      <c r="W4553" s="25" t="s">
        <v>7261</v>
      </c>
    </row>
    <row r="4554" spans="1:23" hidden="1">
      <c r="A4554" s="25" t="s">
        <v>7252</v>
      </c>
      <c r="B4554" s="25" t="s">
        <v>7747</v>
      </c>
      <c r="C4554" s="25" t="s">
        <v>7254</v>
      </c>
      <c r="D4554" s="25" t="s">
        <v>6044</v>
      </c>
      <c r="E4554" s="25" t="s">
        <v>8110</v>
      </c>
      <c r="F4554" s="25" t="s">
        <v>17447</v>
      </c>
      <c r="G4554" s="25" t="s">
        <v>17448</v>
      </c>
      <c r="H4554" s="21">
        <v>548.04999999999995</v>
      </c>
      <c r="I4554" s="25" t="s">
        <v>7296</v>
      </c>
      <c r="J4554" s="25" t="s">
        <v>7288</v>
      </c>
      <c r="K4554" s="25" t="s">
        <v>7262</v>
      </c>
      <c r="L4554" s="25" t="s">
        <v>7259</v>
      </c>
      <c r="M4554" s="21">
        <v>548.04999999999995</v>
      </c>
      <c r="N4554" s="21">
        <v>548.04999999999995</v>
      </c>
      <c r="O4554" s="21">
        <v>0</v>
      </c>
      <c r="P4554" s="21">
        <v>548.04999999999995</v>
      </c>
      <c r="Q4554" s="25" t="s">
        <v>8854</v>
      </c>
      <c r="R4554" s="1" t="str">
        <f t="shared" si="88"/>
        <v>ST10050</v>
      </c>
      <c r="S4554" t="str">
        <f>VLOOKUP(R4554,Data!$C$2:$D$261,2,0)</f>
        <v>Alta Vista</v>
      </c>
      <c r="T4554">
        <f>COUNTIF('Feb 2022'!A:A,D4554)+COUNTIF('Mar 2022'!A:A,D4554)+COUNTIF('Apr 2022'!A:A,D4554)+COUNTIF('May 2022'!A:A,D4554)+COUNTIF('June 2022'!A:A,D4554)+COUNTIF('July 2022'!A:A,D4554)+COUNTIF('Aug 2022'!A:A,D4554)+COUNTIF('Sep 2022'!A:A,D4554)+COUNTIF('Oct 2022'!A:A,D4554)+COUNTIF('Dec 2022'!A:A,D4554)</f>
        <v>1</v>
      </c>
      <c r="U4554" t="str">
        <f>VLOOKUP(Q4554,'Capital Lookup'!A:B,2,FALSE)</f>
        <v>No</v>
      </c>
      <c r="V4554" s="2">
        <f>IFERROR(VLOOKUP(LEFT(F4554,10),'Find Purchase Orders'!B:J,9,FALSE),"")</f>
        <v>44820</v>
      </c>
      <c r="W4554" s="25" t="s">
        <v>7261</v>
      </c>
    </row>
    <row r="4555" spans="1:23" hidden="1">
      <c r="A4555" s="25" t="s">
        <v>7261</v>
      </c>
      <c r="B4555" s="25" t="s">
        <v>9186</v>
      </c>
      <c r="C4555" s="25" t="s">
        <v>7264</v>
      </c>
      <c r="D4555" s="25" t="s">
        <v>6496</v>
      </c>
      <c r="E4555" s="25" t="s">
        <v>12833</v>
      </c>
      <c r="F4555" s="25" t="s">
        <v>17449</v>
      </c>
      <c r="G4555" s="25" t="s">
        <v>17450</v>
      </c>
      <c r="H4555" s="21">
        <v>1638</v>
      </c>
      <c r="I4555" s="25" t="s">
        <v>7296</v>
      </c>
      <c r="J4555" s="25" t="s">
        <v>7288</v>
      </c>
      <c r="K4555" s="25" t="s">
        <v>7289</v>
      </c>
      <c r="L4555" s="25" t="s">
        <v>7259</v>
      </c>
      <c r="M4555" s="21">
        <v>1638</v>
      </c>
      <c r="N4555" s="21">
        <v>1638</v>
      </c>
      <c r="O4555" s="21">
        <v>0</v>
      </c>
      <c r="P4555" s="21">
        <v>1638</v>
      </c>
      <c r="Q4555" s="25" t="s">
        <v>12834</v>
      </c>
      <c r="R4555" s="1" t="str">
        <f t="shared" si="88"/>
        <v>ST10070</v>
      </c>
      <c r="S4555" t="str">
        <f>VLOOKUP(R4555,Data!$C$2:$D$261,2,0)</f>
        <v>Scenic Acres</v>
      </c>
      <c r="T4555">
        <f>COUNTIF('Feb 2022'!A:A,D4555)+COUNTIF('Mar 2022'!A:A,D4555)+COUNTIF('Apr 2022'!A:A,D4555)+COUNTIF('May 2022'!A:A,D4555)+COUNTIF('June 2022'!A:A,D4555)+COUNTIF('July 2022'!A:A,D4555)+COUNTIF('Aug 2022'!A:A,D4555)+COUNTIF('Sep 2022'!A:A,D4555)+COUNTIF('Oct 2022'!A:A,D4555)+COUNTIF('Dec 2022'!A:A,D4555)</f>
        <v>1</v>
      </c>
      <c r="U4555" t="str">
        <f>VLOOKUP(Q4555,'Capital Lookup'!A:B,2,FALSE)</f>
        <v>No</v>
      </c>
      <c r="V4555" s="2">
        <f>IFERROR(VLOOKUP(LEFT(F4555,10),'Find Purchase Orders'!B:J,9,FALSE),"")</f>
        <v>44841</v>
      </c>
      <c r="W4555" s="25" t="s">
        <v>7261</v>
      </c>
    </row>
    <row r="4556" spans="1:23" hidden="1">
      <c r="A4556" s="25" t="s">
        <v>7261</v>
      </c>
      <c r="B4556" s="25" t="s">
        <v>9186</v>
      </c>
      <c r="C4556" s="25" t="s">
        <v>7264</v>
      </c>
      <c r="D4556" s="25" t="s">
        <v>6497</v>
      </c>
      <c r="E4556" s="25" t="s">
        <v>12833</v>
      </c>
      <c r="F4556" s="25" t="s">
        <v>17451</v>
      </c>
      <c r="G4556" s="25" t="s">
        <v>17452</v>
      </c>
      <c r="H4556" s="21">
        <v>7396.1</v>
      </c>
      <c r="I4556" s="25" t="s">
        <v>7296</v>
      </c>
      <c r="J4556" s="25" t="s">
        <v>7288</v>
      </c>
      <c r="K4556" s="25" t="s">
        <v>7262</v>
      </c>
      <c r="L4556" s="25" t="s">
        <v>7259</v>
      </c>
      <c r="M4556" s="21">
        <v>7396.1</v>
      </c>
      <c r="N4556" s="21">
        <v>7396.1</v>
      </c>
      <c r="O4556" s="21">
        <v>0</v>
      </c>
      <c r="P4556" s="21">
        <v>7396.1</v>
      </c>
      <c r="Q4556" s="25" t="s">
        <v>12834</v>
      </c>
      <c r="R4556" s="1" t="str">
        <f t="shared" si="88"/>
        <v>ST10070</v>
      </c>
      <c r="S4556" t="str">
        <f>VLOOKUP(R4556,Data!$C$2:$D$261,2,0)</f>
        <v>Scenic Acres</v>
      </c>
      <c r="T4556">
        <f>COUNTIF('Feb 2022'!A:A,D4556)+COUNTIF('Mar 2022'!A:A,D4556)+COUNTIF('Apr 2022'!A:A,D4556)+COUNTIF('May 2022'!A:A,D4556)+COUNTIF('June 2022'!A:A,D4556)+COUNTIF('July 2022'!A:A,D4556)+COUNTIF('Aug 2022'!A:A,D4556)+COUNTIF('Sep 2022'!A:A,D4556)+COUNTIF('Oct 2022'!A:A,D4556)+COUNTIF('Dec 2022'!A:A,D4556)</f>
        <v>1</v>
      </c>
      <c r="U4556" t="str">
        <f>VLOOKUP(Q4556,'Capital Lookup'!A:B,2,FALSE)</f>
        <v>No</v>
      </c>
      <c r="V4556" s="2">
        <f>IFERROR(VLOOKUP(LEFT(F4556,10),'Find Purchase Orders'!B:J,9,FALSE),"")</f>
        <v>44845</v>
      </c>
      <c r="W4556" s="25" t="s">
        <v>7261</v>
      </c>
    </row>
    <row r="4557" spans="1:23" hidden="1">
      <c r="A4557" s="25" t="s">
        <v>7261</v>
      </c>
      <c r="B4557" s="25" t="s">
        <v>9186</v>
      </c>
      <c r="C4557" s="25" t="s">
        <v>7264</v>
      </c>
      <c r="D4557" s="25" t="s">
        <v>6498</v>
      </c>
      <c r="E4557" s="25" t="s">
        <v>12833</v>
      </c>
      <c r="F4557" s="25" t="s">
        <v>17453</v>
      </c>
      <c r="G4557" s="25" t="s">
        <v>17454</v>
      </c>
      <c r="H4557" s="21">
        <v>7947.66</v>
      </c>
      <c r="I4557" s="25" t="s">
        <v>7296</v>
      </c>
      <c r="J4557" s="25" t="s">
        <v>7288</v>
      </c>
      <c r="K4557" s="25" t="s">
        <v>7262</v>
      </c>
      <c r="L4557" s="25" t="s">
        <v>7259</v>
      </c>
      <c r="M4557" s="21">
        <v>7947.66</v>
      </c>
      <c r="N4557" s="21">
        <v>11412.66</v>
      </c>
      <c r="O4557" s="21">
        <v>-3465</v>
      </c>
      <c r="P4557" s="21">
        <v>7947.66</v>
      </c>
      <c r="Q4557" s="25" t="s">
        <v>12834</v>
      </c>
      <c r="R4557" s="1" t="str">
        <f t="shared" si="88"/>
        <v>ST10070</v>
      </c>
      <c r="S4557" t="str">
        <f>VLOOKUP(R4557,Data!$C$2:$D$261,2,0)</f>
        <v>Scenic Acres</v>
      </c>
      <c r="T4557">
        <f>COUNTIF('Feb 2022'!A:A,D4557)+COUNTIF('Mar 2022'!A:A,D4557)+COUNTIF('Apr 2022'!A:A,D4557)+COUNTIF('May 2022'!A:A,D4557)+COUNTIF('June 2022'!A:A,D4557)+COUNTIF('July 2022'!A:A,D4557)+COUNTIF('Aug 2022'!A:A,D4557)+COUNTIF('Sep 2022'!A:A,D4557)+COUNTIF('Oct 2022'!A:A,D4557)+COUNTIF('Dec 2022'!A:A,D4557)</f>
        <v>1</v>
      </c>
      <c r="U4557" t="str">
        <f>VLOOKUP(Q4557,'Capital Lookup'!A:B,2,FALSE)</f>
        <v>No</v>
      </c>
      <c r="V4557" s="2">
        <f>IFERROR(VLOOKUP(LEFT(F4557,10),'Find Purchase Orders'!B:J,9,FALSE),"")</f>
        <v>44845</v>
      </c>
      <c r="W4557" s="25" t="s">
        <v>7261</v>
      </c>
    </row>
    <row r="4558" spans="1:23" hidden="1">
      <c r="A4558" s="25" t="s">
        <v>7261</v>
      </c>
      <c r="B4558" s="25" t="s">
        <v>8108</v>
      </c>
      <c r="C4558" s="25" t="s">
        <v>7264</v>
      </c>
      <c r="D4558" s="25" t="s">
        <v>6046</v>
      </c>
      <c r="E4558" s="25" t="s">
        <v>7500</v>
      </c>
      <c r="F4558" s="25" t="s">
        <v>17455</v>
      </c>
      <c r="G4558" s="25" t="s">
        <v>6047</v>
      </c>
      <c r="H4558" s="21">
        <v>1795.57</v>
      </c>
      <c r="I4558" s="25" t="s">
        <v>7296</v>
      </c>
      <c r="J4558" s="25" t="s">
        <v>7288</v>
      </c>
      <c r="K4558" s="25" t="s">
        <v>7495</v>
      </c>
      <c r="L4558" s="25" t="s">
        <v>7745</v>
      </c>
      <c r="M4558" s="21">
        <v>1795.57</v>
      </c>
      <c r="N4558" s="21">
        <v>1795.57</v>
      </c>
      <c r="O4558" s="21">
        <v>0</v>
      </c>
      <c r="P4558" s="21">
        <v>1795.57</v>
      </c>
      <c r="Q4558" s="25" t="s">
        <v>17456</v>
      </c>
      <c r="R4558" s="1" t="str">
        <f t="shared" ref="R4558:R4589" si="89">CONCATENATE("ST",LEFT(B4558,5))</f>
        <v>ST10049</v>
      </c>
      <c r="S4558" t="str">
        <f>VLOOKUP(R4558,Data!$C$2:$D$261,2,0)</f>
        <v>Colonel By</v>
      </c>
      <c r="T4558">
        <f>COUNTIF('Feb 2022'!A:A,D4558)+COUNTIF('Mar 2022'!A:A,D4558)+COUNTIF('Apr 2022'!A:A,D4558)+COUNTIF('May 2022'!A:A,D4558)+COUNTIF('June 2022'!A:A,D4558)+COUNTIF('July 2022'!A:A,D4558)+COUNTIF('Aug 2022'!A:A,D4558)+COUNTIF('Sep 2022'!A:A,D4558)+COUNTIF('Oct 2022'!A:A,D4558)+COUNTIF('Dec 2022'!A:A,D4558)</f>
        <v>1</v>
      </c>
      <c r="U4558" t="str">
        <f>VLOOKUP(Q4558,'Capital Lookup'!A:B,2,FALSE)</f>
        <v>No</v>
      </c>
      <c r="V4558" s="2">
        <f>IFERROR(VLOOKUP(LEFT(F4558,10),'Find Purchase Orders'!B:J,9,FALSE),"")</f>
        <v>44823</v>
      </c>
      <c r="W4558" s="25" t="s">
        <v>7261</v>
      </c>
    </row>
    <row r="4559" spans="1:23" hidden="1">
      <c r="A4559" s="25" t="s">
        <v>7261</v>
      </c>
      <c r="B4559" s="25" t="s">
        <v>8227</v>
      </c>
      <c r="C4559" s="25" t="s">
        <v>7264</v>
      </c>
      <c r="D4559" s="25" t="s">
        <v>6048</v>
      </c>
      <c r="E4559" s="25" t="s">
        <v>7576</v>
      </c>
      <c r="F4559" s="25" t="s">
        <v>17457</v>
      </c>
      <c r="G4559" s="25" t="s">
        <v>6049</v>
      </c>
      <c r="H4559" s="21">
        <v>8475</v>
      </c>
      <c r="I4559" s="25" t="s">
        <v>7296</v>
      </c>
      <c r="J4559" s="25" t="s">
        <v>7288</v>
      </c>
      <c r="K4559" s="25" t="s">
        <v>7733</v>
      </c>
      <c r="L4559" s="25" t="s">
        <v>7734</v>
      </c>
      <c r="M4559" s="21">
        <v>8475</v>
      </c>
      <c r="N4559" s="21">
        <v>8475</v>
      </c>
      <c r="O4559" s="21">
        <v>0</v>
      </c>
      <c r="P4559" s="21">
        <v>8475</v>
      </c>
      <c r="Q4559" s="25" t="s">
        <v>17458</v>
      </c>
      <c r="R4559" s="1" t="str">
        <f t="shared" si="89"/>
        <v>ST10026</v>
      </c>
      <c r="S4559" t="str">
        <f>VLOOKUP(R4559,Data!$C$2:$D$261,2,0)</f>
        <v>Donway Place</v>
      </c>
      <c r="T4559">
        <f>COUNTIF('Feb 2022'!A:A,D4559)+COUNTIF('Mar 2022'!A:A,D4559)+COUNTIF('Apr 2022'!A:A,D4559)+COUNTIF('May 2022'!A:A,D4559)+COUNTIF('June 2022'!A:A,D4559)+COUNTIF('July 2022'!A:A,D4559)+COUNTIF('Aug 2022'!A:A,D4559)+COUNTIF('Sep 2022'!A:A,D4559)+COUNTIF('Oct 2022'!A:A,D4559)+COUNTIF('Dec 2022'!A:A,D4559)</f>
        <v>1</v>
      </c>
      <c r="U4559" t="str">
        <f>VLOOKUP(Q4559,'Capital Lookup'!A:B,2,FALSE)</f>
        <v>No</v>
      </c>
      <c r="V4559" s="2">
        <f>IFERROR(VLOOKUP(LEFT(F4559,10),'Find Purchase Orders'!B:J,9,FALSE),"")</f>
        <v>44823</v>
      </c>
      <c r="W4559" s="25" t="s">
        <v>7261</v>
      </c>
    </row>
    <row r="4560" spans="1:23" hidden="1">
      <c r="A4560" s="25" t="s">
        <v>13636</v>
      </c>
      <c r="B4560" s="25" t="s">
        <v>7408</v>
      </c>
      <c r="C4560" s="25" t="s">
        <v>7264</v>
      </c>
      <c r="D4560" s="25" t="s">
        <v>17459</v>
      </c>
      <c r="E4560" s="25" t="s">
        <v>7410</v>
      </c>
      <c r="H4560" s="21">
        <v>1412.5</v>
      </c>
      <c r="I4560" s="25" t="s">
        <v>7257</v>
      </c>
      <c r="K4560" s="25" t="s">
        <v>7289</v>
      </c>
      <c r="L4560" s="25" t="s">
        <v>20</v>
      </c>
      <c r="M4560" s="22">
        <v>0</v>
      </c>
      <c r="N4560" s="22">
        <v>0</v>
      </c>
      <c r="O4560" s="21">
        <v>0</v>
      </c>
      <c r="P4560" s="21">
        <v>162.5</v>
      </c>
      <c r="Q4560" s="25"/>
      <c r="R4560" s="1" t="str">
        <f t="shared" si="89"/>
        <v>ST10015</v>
      </c>
      <c r="S4560" t="str">
        <f>VLOOKUP(R4560,Data!$C$2:$D$261,2,0)</f>
        <v>Centennial Park Place</v>
      </c>
      <c r="T4560">
        <f>COUNTIF('Feb 2022'!A:A,D4560)+COUNTIF('Mar 2022'!A:A,D4560)+COUNTIF('Apr 2022'!A:A,D4560)+COUNTIF('May 2022'!A:A,D4560)+COUNTIF('June 2022'!A:A,D4560)+COUNTIF('July 2022'!A:A,D4560)+COUNTIF('Aug 2022'!A:A,D4560)+COUNTIF('Sep 2022'!A:A,D4560)+COUNTIF('Oct 2022'!A:A,D4560)+COUNTIF('Dec 2022'!A:A,D4560)</f>
        <v>0</v>
      </c>
      <c r="U4560" t="e">
        <f>VLOOKUP(Q4560,'Capital Lookup'!A:B,2,FALSE)</f>
        <v>#N/A</v>
      </c>
      <c r="V4560" s="2" t="str">
        <f>IFERROR(VLOOKUP(LEFT(F4560,10),'Find Purchase Orders'!B:J,9,FALSE),"")</f>
        <v/>
      </c>
      <c r="W4560" s="25" t="s">
        <v>7261</v>
      </c>
    </row>
    <row r="4561" spans="1:23" hidden="1">
      <c r="A4561" s="25" t="s">
        <v>13636</v>
      </c>
      <c r="B4561" s="25" t="s">
        <v>7408</v>
      </c>
      <c r="C4561" s="25" t="s">
        <v>7264</v>
      </c>
      <c r="D4561" s="25" t="s">
        <v>17460</v>
      </c>
      <c r="E4561" s="25" t="s">
        <v>7410</v>
      </c>
      <c r="H4561" s="21">
        <v>7412.23</v>
      </c>
      <c r="I4561" s="25" t="s">
        <v>7257</v>
      </c>
      <c r="K4561" s="25" t="s">
        <v>7262</v>
      </c>
      <c r="L4561" s="25" t="s">
        <v>8138</v>
      </c>
      <c r="M4561" s="22">
        <v>0</v>
      </c>
      <c r="N4561" s="22">
        <v>0</v>
      </c>
      <c r="O4561" s="21">
        <v>0</v>
      </c>
      <c r="P4561" s="21">
        <v>852.73</v>
      </c>
      <c r="Q4561" s="25"/>
      <c r="R4561" s="1" t="str">
        <f t="shared" si="89"/>
        <v>ST10015</v>
      </c>
      <c r="S4561" t="str">
        <f>VLOOKUP(R4561,Data!$C$2:$D$261,2,0)</f>
        <v>Centennial Park Place</v>
      </c>
      <c r="T4561">
        <f>COUNTIF('Feb 2022'!A:A,D4561)+COUNTIF('Mar 2022'!A:A,D4561)+COUNTIF('Apr 2022'!A:A,D4561)+COUNTIF('May 2022'!A:A,D4561)+COUNTIF('June 2022'!A:A,D4561)+COUNTIF('July 2022'!A:A,D4561)+COUNTIF('Aug 2022'!A:A,D4561)+COUNTIF('Sep 2022'!A:A,D4561)+COUNTIF('Oct 2022'!A:A,D4561)+COUNTIF('Dec 2022'!A:A,D4561)</f>
        <v>0</v>
      </c>
      <c r="U4561" t="e">
        <f>VLOOKUP(Q4561,'Capital Lookup'!A:B,2,FALSE)</f>
        <v>#N/A</v>
      </c>
      <c r="V4561" s="2" t="str">
        <f>IFERROR(VLOOKUP(LEFT(F4561,10),'Find Purchase Orders'!B:J,9,FALSE),"")</f>
        <v/>
      </c>
      <c r="W4561" s="25" t="s">
        <v>7261</v>
      </c>
    </row>
    <row r="4562" spans="1:23" hidden="1">
      <c r="A4562" s="25" t="s">
        <v>13636</v>
      </c>
      <c r="B4562" s="25" t="s">
        <v>7408</v>
      </c>
      <c r="C4562" s="25" t="s">
        <v>7264</v>
      </c>
      <c r="D4562" s="25" t="s">
        <v>17460</v>
      </c>
      <c r="E4562" s="25" t="s">
        <v>7410</v>
      </c>
      <c r="H4562" s="21">
        <v>1284.5999999999999</v>
      </c>
      <c r="I4562" s="25" t="s">
        <v>7257</v>
      </c>
      <c r="K4562" s="25" t="s">
        <v>7258</v>
      </c>
      <c r="L4562" s="25" t="s">
        <v>8647</v>
      </c>
      <c r="M4562" s="22">
        <v>0</v>
      </c>
      <c r="N4562" s="22">
        <v>0</v>
      </c>
      <c r="O4562" s="21">
        <v>0</v>
      </c>
      <c r="P4562" s="21">
        <v>147.79</v>
      </c>
      <c r="Q4562" s="25"/>
      <c r="R4562" s="1" t="str">
        <f t="shared" si="89"/>
        <v>ST10015</v>
      </c>
      <c r="S4562" t="str">
        <f>VLOOKUP(R4562,Data!$C$2:$D$261,2,0)</f>
        <v>Centennial Park Place</v>
      </c>
      <c r="T4562">
        <f>COUNTIF('Feb 2022'!A:A,D4562)+COUNTIF('Mar 2022'!A:A,D4562)+COUNTIF('Apr 2022'!A:A,D4562)+COUNTIF('May 2022'!A:A,D4562)+COUNTIF('June 2022'!A:A,D4562)+COUNTIF('July 2022'!A:A,D4562)+COUNTIF('Aug 2022'!A:A,D4562)+COUNTIF('Sep 2022'!A:A,D4562)+COUNTIF('Oct 2022'!A:A,D4562)+COUNTIF('Dec 2022'!A:A,D4562)</f>
        <v>0</v>
      </c>
      <c r="U4562" t="e">
        <f>VLOOKUP(Q4562,'Capital Lookup'!A:B,2,FALSE)</f>
        <v>#N/A</v>
      </c>
      <c r="V4562" s="2" t="str">
        <f>IFERROR(VLOOKUP(LEFT(F4562,10),'Find Purchase Orders'!B:J,9,FALSE),"")</f>
        <v/>
      </c>
      <c r="W4562" s="25" t="s">
        <v>7261</v>
      </c>
    </row>
    <row r="4563" spans="1:23" hidden="1">
      <c r="A4563" s="25" t="s">
        <v>7261</v>
      </c>
      <c r="B4563" s="25" t="s">
        <v>7863</v>
      </c>
      <c r="C4563" s="25" t="s">
        <v>7282</v>
      </c>
      <c r="D4563" s="25" t="s">
        <v>6050</v>
      </c>
      <c r="E4563" s="25" t="s">
        <v>15383</v>
      </c>
      <c r="F4563" s="25" t="s">
        <v>17461</v>
      </c>
      <c r="G4563" s="25" t="s">
        <v>6051</v>
      </c>
      <c r="H4563" s="21">
        <v>8041.07</v>
      </c>
      <c r="I4563" s="25" t="s">
        <v>7296</v>
      </c>
      <c r="J4563" s="25" t="s">
        <v>7288</v>
      </c>
      <c r="K4563" s="25" t="s">
        <v>7262</v>
      </c>
      <c r="L4563" s="25" t="s">
        <v>7259</v>
      </c>
      <c r="M4563" s="21">
        <v>8041.07</v>
      </c>
      <c r="N4563" s="21">
        <v>9736.07</v>
      </c>
      <c r="O4563" s="21">
        <v>-1695</v>
      </c>
      <c r="P4563" s="21">
        <v>8041.07</v>
      </c>
      <c r="Q4563" s="25" t="s">
        <v>7868</v>
      </c>
      <c r="R4563" s="1" t="str">
        <f t="shared" si="89"/>
        <v>ST10029</v>
      </c>
      <c r="S4563" t="str">
        <f>VLOOKUP(R4563,Data!$C$2:$D$261,2,0)</f>
        <v>Leaside</v>
      </c>
      <c r="T4563">
        <f>COUNTIF('Feb 2022'!A:A,D4563)+COUNTIF('Mar 2022'!A:A,D4563)+COUNTIF('Apr 2022'!A:A,D4563)+COUNTIF('May 2022'!A:A,D4563)+COUNTIF('June 2022'!A:A,D4563)+COUNTIF('July 2022'!A:A,D4563)+COUNTIF('Aug 2022'!A:A,D4563)+COUNTIF('Sep 2022'!A:A,D4563)+COUNTIF('Oct 2022'!A:A,D4563)+COUNTIF('Dec 2022'!A:A,D4563)</f>
        <v>1</v>
      </c>
      <c r="U4563" t="str">
        <f>VLOOKUP(Q4563,'Capital Lookup'!A:B,2,FALSE)</f>
        <v>No</v>
      </c>
      <c r="V4563" s="2">
        <f>IFERROR(VLOOKUP(LEFT(F4563,10),'Find Purchase Orders'!B:J,9,FALSE),"")</f>
        <v>44823</v>
      </c>
      <c r="W4563" s="25" t="s">
        <v>7261</v>
      </c>
    </row>
    <row r="4564" spans="1:23" hidden="1">
      <c r="A4564" s="25" t="s">
        <v>7261</v>
      </c>
      <c r="B4564" s="25" t="s">
        <v>7863</v>
      </c>
      <c r="C4564" s="25" t="s">
        <v>7282</v>
      </c>
      <c r="D4564" s="25" t="s">
        <v>6050</v>
      </c>
      <c r="E4564" s="25" t="s">
        <v>15383</v>
      </c>
      <c r="F4564" s="25" t="s">
        <v>17462</v>
      </c>
      <c r="G4564" s="25" t="s">
        <v>17463</v>
      </c>
      <c r="H4564" s="21">
        <v>593.80999999999995</v>
      </c>
      <c r="I4564" s="25" t="s">
        <v>7296</v>
      </c>
      <c r="J4564" s="25" t="s">
        <v>7288</v>
      </c>
      <c r="K4564" s="25" t="s">
        <v>7262</v>
      </c>
      <c r="L4564" s="25" t="s">
        <v>7259</v>
      </c>
      <c r="M4564" s="21">
        <v>593.80999999999995</v>
      </c>
      <c r="N4564" s="21">
        <v>593.80999999999995</v>
      </c>
      <c r="O4564" s="21">
        <v>0</v>
      </c>
      <c r="P4564" s="21">
        <v>593.80999999999995</v>
      </c>
      <c r="Q4564" s="25" t="s">
        <v>7868</v>
      </c>
      <c r="R4564" s="1" t="str">
        <f t="shared" si="89"/>
        <v>ST10029</v>
      </c>
      <c r="S4564" t="str">
        <f>VLOOKUP(R4564,Data!$C$2:$D$261,2,0)</f>
        <v>Leaside</v>
      </c>
      <c r="T4564">
        <f>COUNTIF('Feb 2022'!A:A,D4564)+COUNTIF('Mar 2022'!A:A,D4564)+COUNTIF('Apr 2022'!A:A,D4564)+COUNTIF('May 2022'!A:A,D4564)+COUNTIF('June 2022'!A:A,D4564)+COUNTIF('July 2022'!A:A,D4564)+COUNTIF('Aug 2022'!A:A,D4564)+COUNTIF('Sep 2022'!A:A,D4564)+COUNTIF('Oct 2022'!A:A,D4564)+COUNTIF('Dec 2022'!A:A,D4564)</f>
        <v>1</v>
      </c>
      <c r="U4564" t="str">
        <f>VLOOKUP(Q4564,'Capital Lookup'!A:B,2,FALSE)</f>
        <v>No</v>
      </c>
      <c r="V4564" s="2">
        <f>IFERROR(VLOOKUP(LEFT(F4564,10),'Find Purchase Orders'!B:J,9,FALSE),"")</f>
        <v>44823</v>
      </c>
      <c r="W4564" s="25" t="s">
        <v>7261</v>
      </c>
    </row>
    <row r="4565" spans="1:23" hidden="1">
      <c r="A4565" s="25" t="s">
        <v>7261</v>
      </c>
      <c r="B4565" s="25" t="s">
        <v>7863</v>
      </c>
      <c r="C4565" s="25" t="s">
        <v>7282</v>
      </c>
      <c r="D4565" s="25" t="s">
        <v>6052</v>
      </c>
      <c r="E4565" s="25" t="s">
        <v>15383</v>
      </c>
      <c r="F4565" s="25" t="s">
        <v>17464</v>
      </c>
      <c r="G4565" s="25" t="s">
        <v>6053</v>
      </c>
      <c r="H4565" s="21">
        <v>7431.73</v>
      </c>
      <c r="I4565" s="25" t="s">
        <v>7296</v>
      </c>
      <c r="J4565" s="25" t="s">
        <v>7288</v>
      </c>
      <c r="K4565" s="25" t="s">
        <v>7262</v>
      </c>
      <c r="L4565" s="25" t="s">
        <v>7259</v>
      </c>
      <c r="M4565" s="21">
        <v>7431.73</v>
      </c>
      <c r="N4565" s="21">
        <v>9635.23</v>
      </c>
      <c r="O4565" s="21">
        <v>-2203.5</v>
      </c>
      <c r="P4565" s="21">
        <v>7431.73</v>
      </c>
      <c r="Q4565" s="25" t="s">
        <v>7868</v>
      </c>
      <c r="R4565" s="1" t="str">
        <f t="shared" si="89"/>
        <v>ST10029</v>
      </c>
      <c r="S4565" t="str">
        <f>VLOOKUP(R4565,Data!$C$2:$D$261,2,0)</f>
        <v>Leaside</v>
      </c>
      <c r="T4565">
        <f>COUNTIF('Feb 2022'!A:A,D4565)+COUNTIF('Mar 2022'!A:A,D4565)+COUNTIF('Apr 2022'!A:A,D4565)+COUNTIF('May 2022'!A:A,D4565)+COUNTIF('June 2022'!A:A,D4565)+COUNTIF('July 2022'!A:A,D4565)+COUNTIF('Aug 2022'!A:A,D4565)+COUNTIF('Sep 2022'!A:A,D4565)+COUNTIF('Oct 2022'!A:A,D4565)+COUNTIF('Dec 2022'!A:A,D4565)</f>
        <v>1</v>
      </c>
      <c r="U4565" t="str">
        <f>VLOOKUP(Q4565,'Capital Lookup'!A:B,2,FALSE)</f>
        <v>No</v>
      </c>
      <c r="V4565" s="2">
        <f>IFERROR(VLOOKUP(LEFT(F4565,10),'Find Purchase Orders'!B:J,9,FALSE),"")</f>
        <v>44823</v>
      </c>
      <c r="W4565" s="25" t="s">
        <v>7261</v>
      </c>
    </row>
    <row r="4566" spans="1:23" hidden="1">
      <c r="A4566" s="25" t="s">
        <v>7261</v>
      </c>
      <c r="B4566" s="25" t="s">
        <v>7863</v>
      </c>
      <c r="C4566" s="25" t="s">
        <v>7282</v>
      </c>
      <c r="D4566" s="25" t="s">
        <v>6052</v>
      </c>
      <c r="E4566" s="25" t="s">
        <v>15383</v>
      </c>
      <c r="F4566" s="25" t="s">
        <v>17465</v>
      </c>
      <c r="G4566" s="25" t="s">
        <v>17466</v>
      </c>
      <c r="H4566" s="21">
        <v>593.80999999999995</v>
      </c>
      <c r="I4566" s="25" t="s">
        <v>7296</v>
      </c>
      <c r="J4566" s="25" t="s">
        <v>7288</v>
      </c>
      <c r="K4566" s="25" t="s">
        <v>7262</v>
      </c>
      <c r="L4566" s="25" t="s">
        <v>7259</v>
      </c>
      <c r="M4566" s="21">
        <v>593.80999999999995</v>
      </c>
      <c r="N4566" s="21">
        <v>593.80999999999995</v>
      </c>
      <c r="O4566" s="21">
        <v>0</v>
      </c>
      <c r="P4566" s="21">
        <v>593.80999999999995</v>
      </c>
      <c r="Q4566" s="25" t="s">
        <v>7868</v>
      </c>
      <c r="R4566" s="1" t="str">
        <f t="shared" si="89"/>
        <v>ST10029</v>
      </c>
      <c r="S4566" t="str">
        <f>VLOOKUP(R4566,Data!$C$2:$D$261,2,0)</f>
        <v>Leaside</v>
      </c>
      <c r="T4566">
        <f>COUNTIF('Feb 2022'!A:A,D4566)+COUNTIF('Mar 2022'!A:A,D4566)+COUNTIF('Apr 2022'!A:A,D4566)+COUNTIF('May 2022'!A:A,D4566)+COUNTIF('June 2022'!A:A,D4566)+COUNTIF('July 2022'!A:A,D4566)+COUNTIF('Aug 2022'!A:A,D4566)+COUNTIF('Sep 2022'!A:A,D4566)+COUNTIF('Oct 2022'!A:A,D4566)+COUNTIF('Dec 2022'!A:A,D4566)</f>
        <v>1</v>
      </c>
      <c r="U4566" t="str">
        <f>VLOOKUP(Q4566,'Capital Lookup'!A:B,2,FALSE)</f>
        <v>No</v>
      </c>
      <c r="V4566" s="2">
        <f>IFERROR(VLOOKUP(LEFT(F4566,10),'Find Purchase Orders'!B:J,9,FALSE),"")</f>
        <v>44823</v>
      </c>
      <c r="W4566" s="25" t="s">
        <v>7261</v>
      </c>
    </row>
    <row r="4567" spans="1:23" hidden="1">
      <c r="A4567" s="25" t="s">
        <v>7261</v>
      </c>
      <c r="B4567" s="25" t="s">
        <v>7408</v>
      </c>
      <c r="C4567" s="25" t="s">
        <v>7264</v>
      </c>
      <c r="D4567" s="25" t="s">
        <v>6254</v>
      </c>
      <c r="E4567" s="25" t="s">
        <v>7410</v>
      </c>
      <c r="F4567" s="25" t="s">
        <v>17467</v>
      </c>
      <c r="G4567" s="25" t="s">
        <v>6255</v>
      </c>
      <c r="H4567" s="21">
        <v>1412.5</v>
      </c>
      <c r="I4567" s="25" t="s">
        <v>7296</v>
      </c>
      <c r="J4567" s="25" t="s">
        <v>7288</v>
      </c>
      <c r="K4567" s="25" t="s">
        <v>7289</v>
      </c>
      <c r="L4567" s="25" t="s">
        <v>7259</v>
      </c>
      <c r="M4567" s="21">
        <v>1412.5</v>
      </c>
      <c r="N4567" s="21">
        <v>1412.5</v>
      </c>
      <c r="O4567" s="21">
        <v>0</v>
      </c>
      <c r="P4567" s="21">
        <v>1412.5</v>
      </c>
      <c r="Q4567" s="25" t="s">
        <v>7413</v>
      </c>
      <c r="R4567" s="1" t="str">
        <f t="shared" si="89"/>
        <v>ST10015</v>
      </c>
      <c r="S4567" t="str">
        <f>VLOOKUP(R4567,Data!$C$2:$D$261,2,0)</f>
        <v>Centennial Park Place</v>
      </c>
      <c r="T4567">
        <f>COUNTIF('Feb 2022'!A:A,D4567)+COUNTIF('Mar 2022'!A:A,D4567)+COUNTIF('Apr 2022'!A:A,D4567)+COUNTIF('May 2022'!A:A,D4567)+COUNTIF('June 2022'!A:A,D4567)+COUNTIF('July 2022'!A:A,D4567)+COUNTIF('Aug 2022'!A:A,D4567)+COUNTIF('Sep 2022'!A:A,D4567)+COUNTIF('Oct 2022'!A:A,D4567)+COUNTIF('Dec 2022'!A:A,D4567)</f>
        <v>1</v>
      </c>
      <c r="U4567" t="str">
        <f>VLOOKUP(Q4567,'Capital Lookup'!A:B,2,FALSE)</f>
        <v>No</v>
      </c>
      <c r="V4567" s="2">
        <f>IFERROR(VLOOKUP(LEFT(F4567,10),'Find Purchase Orders'!B:J,9,FALSE),"")</f>
        <v>44824</v>
      </c>
      <c r="W4567" s="25" t="s">
        <v>7261</v>
      </c>
    </row>
    <row r="4568" spans="1:23" hidden="1">
      <c r="A4568" s="25" t="s">
        <v>7261</v>
      </c>
      <c r="B4568" s="25" t="s">
        <v>7408</v>
      </c>
      <c r="C4568" s="25" t="s">
        <v>7264</v>
      </c>
      <c r="D4568" s="25" t="s">
        <v>6256</v>
      </c>
      <c r="E4568" s="25" t="s">
        <v>7410</v>
      </c>
      <c r="F4568" s="25" t="s">
        <v>17468</v>
      </c>
      <c r="G4568" s="25" t="s">
        <v>6257</v>
      </c>
      <c r="H4568" s="21">
        <v>8696.83</v>
      </c>
      <c r="I4568" s="25" t="s">
        <v>7296</v>
      </c>
      <c r="J4568" s="25" t="s">
        <v>7288</v>
      </c>
      <c r="K4568" s="25" t="s">
        <v>7262</v>
      </c>
      <c r="L4568" s="25" t="s">
        <v>7259</v>
      </c>
      <c r="M4568" s="21">
        <v>8696.83</v>
      </c>
      <c r="N4568" s="21">
        <v>8696.83</v>
      </c>
      <c r="O4568" s="21">
        <v>0</v>
      </c>
      <c r="P4568" s="21">
        <v>8696.83</v>
      </c>
      <c r="Q4568" s="25" t="s">
        <v>7413</v>
      </c>
      <c r="R4568" s="1" t="str">
        <f t="shared" si="89"/>
        <v>ST10015</v>
      </c>
      <c r="S4568" t="str">
        <f>VLOOKUP(R4568,Data!$C$2:$D$261,2,0)</f>
        <v>Centennial Park Place</v>
      </c>
      <c r="T4568">
        <f>COUNTIF('Feb 2022'!A:A,D4568)+COUNTIF('Mar 2022'!A:A,D4568)+COUNTIF('Apr 2022'!A:A,D4568)+COUNTIF('May 2022'!A:A,D4568)+COUNTIF('June 2022'!A:A,D4568)+COUNTIF('July 2022'!A:A,D4568)+COUNTIF('Aug 2022'!A:A,D4568)+COUNTIF('Sep 2022'!A:A,D4568)+COUNTIF('Oct 2022'!A:A,D4568)+COUNTIF('Dec 2022'!A:A,D4568)</f>
        <v>1</v>
      </c>
      <c r="U4568" t="str">
        <f>VLOOKUP(Q4568,'Capital Lookup'!A:B,2,FALSE)</f>
        <v>No</v>
      </c>
      <c r="V4568" s="2">
        <f>IFERROR(VLOOKUP(LEFT(F4568,10),'Find Purchase Orders'!B:J,9,FALSE),"")</f>
        <v>44827</v>
      </c>
      <c r="W4568" s="25" t="s">
        <v>7261</v>
      </c>
    </row>
    <row r="4569" spans="1:23" hidden="1">
      <c r="A4569" s="25" t="s">
        <v>7252</v>
      </c>
      <c r="B4569" s="25" t="s">
        <v>8531</v>
      </c>
      <c r="C4569" s="25" t="s">
        <v>7254</v>
      </c>
      <c r="D4569" s="25" t="s">
        <v>6258</v>
      </c>
      <c r="E4569" s="25" t="s">
        <v>16389</v>
      </c>
      <c r="F4569" s="25" t="s">
        <v>17469</v>
      </c>
      <c r="G4569" s="25" t="s">
        <v>6259</v>
      </c>
      <c r="H4569" s="21">
        <v>4357.3500000000004</v>
      </c>
      <c r="I4569" s="25" t="s">
        <v>7296</v>
      </c>
      <c r="J4569" s="25" t="s">
        <v>7288</v>
      </c>
      <c r="K4569" s="25" t="s">
        <v>7262</v>
      </c>
      <c r="L4569" s="25" t="s">
        <v>7259</v>
      </c>
      <c r="M4569" s="21">
        <v>4357.3500000000004</v>
      </c>
      <c r="N4569" s="21">
        <v>4357.3500000000004</v>
      </c>
      <c r="O4569" s="21">
        <v>0</v>
      </c>
      <c r="P4569" s="21">
        <v>4357.3500000000004</v>
      </c>
      <c r="Q4569" s="25" t="s">
        <v>8534</v>
      </c>
      <c r="R4569" s="1" t="str">
        <f t="shared" si="89"/>
        <v>ST10095</v>
      </c>
      <c r="S4569" t="str">
        <f>VLOOKUP(R4569,Data!$C$2:$D$261,2,0)</f>
        <v>Greenway</v>
      </c>
      <c r="T4569">
        <f>COUNTIF('Feb 2022'!A:A,D4569)+COUNTIF('Mar 2022'!A:A,D4569)+COUNTIF('Apr 2022'!A:A,D4569)+COUNTIF('May 2022'!A:A,D4569)+COUNTIF('June 2022'!A:A,D4569)+COUNTIF('July 2022'!A:A,D4569)+COUNTIF('Aug 2022'!A:A,D4569)+COUNTIF('Sep 2022'!A:A,D4569)+COUNTIF('Oct 2022'!A:A,D4569)+COUNTIF('Dec 2022'!A:A,D4569)</f>
        <v>1</v>
      </c>
      <c r="U4569" t="str">
        <f>VLOOKUP(Q4569,'Capital Lookup'!A:B,2,FALSE)</f>
        <v>No</v>
      </c>
      <c r="V4569" s="2">
        <f>IFERROR(VLOOKUP(LEFT(F4569,10),'Find Purchase Orders'!B:J,9,FALSE),"")</f>
        <v>44827</v>
      </c>
      <c r="W4569" s="25" t="s">
        <v>7261</v>
      </c>
    </row>
    <row r="4570" spans="1:23" hidden="1">
      <c r="A4570" s="25" t="s">
        <v>8607</v>
      </c>
      <c r="B4570" s="25" t="s">
        <v>8866</v>
      </c>
      <c r="C4570" s="25"/>
      <c r="D4570" s="25" t="s">
        <v>17470</v>
      </c>
      <c r="E4570" s="25" t="s">
        <v>8868</v>
      </c>
      <c r="F4570" s="25" t="s">
        <v>17471</v>
      </c>
      <c r="G4570" s="25" t="s">
        <v>8496</v>
      </c>
      <c r="H4570" s="21">
        <v>1017</v>
      </c>
      <c r="I4570" s="25" t="s">
        <v>7296</v>
      </c>
      <c r="J4570" s="25" t="s">
        <v>7288</v>
      </c>
      <c r="K4570" s="25" t="s">
        <v>7262</v>
      </c>
      <c r="L4570" s="25" t="s">
        <v>7259</v>
      </c>
      <c r="M4570" s="21">
        <v>1017</v>
      </c>
      <c r="N4570" s="21">
        <v>1017</v>
      </c>
      <c r="O4570" s="21">
        <v>0</v>
      </c>
      <c r="P4570" s="21">
        <v>1017</v>
      </c>
      <c r="Q4570" s="25" t="s">
        <v>8871</v>
      </c>
      <c r="R4570" s="1" t="str">
        <f t="shared" si="89"/>
        <v>ST10399</v>
      </c>
      <c r="S4570" t="e">
        <f>VLOOKUP(R4570,Data!$C$2:$D$261,2,0)</f>
        <v>#N/A</v>
      </c>
      <c r="T4570">
        <f>COUNTIF('Feb 2022'!A:A,D4570)+COUNTIF('Mar 2022'!A:A,D4570)+COUNTIF('Apr 2022'!A:A,D4570)+COUNTIF('May 2022'!A:A,D4570)+COUNTIF('June 2022'!A:A,D4570)+COUNTIF('July 2022'!A:A,D4570)+COUNTIF('Aug 2022'!A:A,D4570)+COUNTIF('Sep 2022'!A:A,D4570)+COUNTIF('Oct 2022'!A:A,D4570)+COUNTIF('Dec 2022'!A:A,D4570)</f>
        <v>0</v>
      </c>
      <c r="U4570" t="str">
        <f>VLOOKUP(Q4570,'Capital Lookup'!A:B,2,FALSE)</f>
        <v>Yes</v>
      </c>
      <c r="V4570" s="2">
        <f>IFERROR(VLOOKUP(LEFT(F4570,10),'Find Purchase Orders'!B:J,9,FALSE),"")</f>
        <v>44824</v>
      </c>
      <c r="W4570" s="25" t="s">
        <v>7261</v>
      </c>
    </row>
    <row r="4571" spans="1:23" hidden="1">
      <c r="A4571" s="25" t="s">
        <v>8607</v>
      </c>
      <c r="B4571" s="25" t="s">
        <v>8866</v>
      </c>
      <c r="C4571" s="25"/>
      <c r="D4571" s="25" t="s">
        <v>17470</v>
      </c>
      <c r="E4571" s="25" t="s">
        <v>8868</v>
      </c>
      <c r="F4571" s="25" t="s">
        <v>17472</v>
      </c>
      <c r="G4571" s="25" t="s">
        <v>17473</v>
      </c>
      <c r="H4571" s="21">
        <v>2593.64</v>
      </c>
      <c r="I4571" s="25" t="s">
        <v>7296</v>
      </c>
      <c r="J4571" s="25" t="s">
        <v>7288</v>
      </c>
      <c r="K4571" s="25" t="s">
        <v>7262</v>
      </c>
      <c r="L4571" s="25" t="s">
        <v>7259</v>
      </c>
      <c r="M4571" s="21">
        <v>2593.64</v>
      </c>
      <c r="N4571" s="21">
        <v>2593.65</v>
      </c>
      <c r="O4571" s="21">
        <v>-0.01</v>
      </c>
      <c r="P4571" s="21">
        <v>2593.64</v>
      </c>
      <c r="Q4571" s="25" t="s">
        <v>8871</v>
      </c>
      <c r="R4571" s="1" t="str">
        <f t="shared" si="89"/>
        <v>ST10399</v>
      </c>
      <c r="S4571" t="e">
        <f>VLOOKUP(R4571,Data!$C$2:$D$261,2,0)</f>
        <v>#N/A</v>
      </c>
      <c r="T4571">
        <f>COUNTIF('Feb 2022'!A:A,D4571)+COUNTIF('Mar 2022'!A:A,D4571)+COUNTIF('Apr 2022'!A:A,D4571)+COUNTIF('May 2022'!A:A,D4571)+COUNTIF('June 2022'!A:A,D4571)+COUNTIF('July 2022'!A:A,D4571)+COUNTIF('Aug 2022'!A:A,D4571)+COUNTIF('Sep 2022'!A:A,D4571)+COUNTIF('Oct 2022'!A:A,D4571)+COUNTIF('Dec 2022'!A:A,D4571)</f>
        <v>0</v>
      </c>
      <c r="U4571" t="str">
        <f>VLOOKUP(Q4571,'Capital Lookup'!A:B,2,FALSE)</f>
        <v>Yes</v>
      </c>
      <c r="V4571" s="2">
        <f>IFERROR(VLOOKUP(LEFT(F4571,10),'Find Purchase Orders'!B:J,9,FALSE),"")</f>
        <v>44824</v>
      </c>
      <c r="W4571" s="25" t="s">
        <v>7261</v>
      </c>
    </row>
    <row r="4572" spans="1:23" hidden="1">
      <c r="A4572" s="25" t="s">
        <v>8607</v>
      </c>
      <c r="B4572" s="25" t="s">
        <v>8866</v>
      </c>
      <c r="C4572" s="25"/>
      <c r="D4572" s="25" t="s">
        <v>17474</v>
      </c>
      <c r="E4572" s="25" t="s">
        <v>8868</v>
      </c>
      <c r="F4572" s="25" t="s">
        <v>17475</v>
      </c>
      <c r="G4572" s="25" t="s">
        <v>17476</v>
      </c>
      <c r="H4572" s="21">
        <v>678</v>
      </c>
      <c r="I4572" s="25" t="s">
        <v>7296</v>
      </c>
      <c r="J4572" s="25" t="s">
        <v>7288</v>
      </c>
      <c r="K4572" s="25" t="s">
        <v>7289</v>
      </c>
      <c r="L4572" s="25" t="s">
        <v>7259</v>
      </c>
      <c r="M4572" s="21">
        <v>678</v>
      </c>
      <c r="N4572" s="21">
        <v>678</v>
      </c>
      <c r="O4572" s="21">
        <v>0</v>
      </c>
      <c r="P4572" s="21">
        <v>678</v>
      </c>
      <c r="Q4572" s="25" t="s">
        <v>8871</v>
      </c>
      <c r="R4572" s="1" t="str">
        <f t="shared" si="89"/>
        <v>ST10399</v>
      </c>
      <c r="S4572" t="e">
        <f>VLOOKUP(R4572,Data!$C$2:$D$261,2,0)</f>
        <v>#N/A</v>
      </c>
      <c r="T4572">
        <f>COUNTIF('Feb 2022'!A:A,D4572)+COUNTIF('Mar 2022'!A:A,D4572)+COUNTIF('Apr 2022'!A:A,D4572)+COUNTIF('May 2022'!A:A,D4572)+COUNTIF('June 2022'!A:A,D4572)+COUNTIF('July 2022'!A:A,D4572)+COUNTIF('Aug 2022'!A:A,D4572)+COUNTIF('Sep 2022'!A:A,D4572)+COUNTIF('Oct 2022'!A:A,D4572)+COUNTIF('Dec 2022'!A:A,D4572)</f>
        <v>0</v>
      </c>
      <c r="U4572" t="str">
        <f>VLOOKUP(Q4572,'Capital Lookup'!A:B,2,FALSE)</f>
        <v>Yes</v>
      </c>
      <c r="V4572" s="2">
        <f>IFERROR(VLOOKUP(LEFT(F4572,10),'Find Purchase Orders'!B:J,9,FALSE),"")</f>
        <v>44824</v>
      </c>
      <c r="W4572" s="25" t="s">
        <v>7261</v>
      </c>
    </row>
    <row r="4573" spans="1:23" hidden="1">
      <c r="A4573" s="25" t="s">
        <v>8607</v>
      </c>
      <c r="B4573" s="25" t="s">
        <v>8866</v>
      </c>
      <c r="C4573" s="25"/>
      <c r="D4573" s="25" t="s">
        <v>17474</v>
      </c>
      <c r="E4573" s="25" t="s">
        <v>8868</v>
      </c>
      <c r="F4573" s="25" t="s">
        <v>17477</v>
      </c>
      <c r="G4573" s="25" t="s">
        <v>17478</v>
      </c>
      <c r="H4573" s="21">
        <v>1751.5</v>
      </c>
      <c r="I4573" s="25" t="s">
        <v>7296</v>
      </c>
      <c r="J4573" s="25" t="s">
        <v>7288</v>
      </c>
      <c r="K4573" s="25" t="s">
        <v>7289</v>
      </c>
      <c r="L4573" s="25" t="s">
        <v>7259</v>
      </c>
      <c r="M4573" s="21">
        <v>1751.5</v>
      </c>
      <c r="N4573" s="21">
        <v>1751.5</v>
      </c>
      <c r="O4573" s="21">
        <v>0</v>
      </c>
      <c r="P4573" s="21">
        <v>1751.5</v>
      </c>
      <c r="Q4573" s="25" t="s">
        <v>8871</v>
      </c>
      <c r="R4573" s="1" t="str">
        <f t="shared" si="89"/>
        <v>ST10399</v>
      </c>
      <c r="S4573" t="e">
        <f>VLOOKUP(R4573,Data!$C$2:$D$261,2,0)</f>
        <v>#N/A</v>
      </c>
      <c r="T4573">
        <f>COUNTIF('Feb 2022'!A:A,D4573)+COUNTIF('Mar 2022'!A:A,D4573)+COUNTIF('Apr 2022'!A:A,D4573)+COUNTIF('May 2022'!A:A,D4573)+COUNTIF('June 2022'!A:A,D4573)+COUNTIF('July 2022'!A:A,D4573)+COUNTIF('Aug 2022'!A:A,D4573)+COUNTIF('Sep 2022'!A:A,D4573)+COUNTIF('Oct 2022'!A:A,D4573)+COUNTIF('Dec 2022'!A:A,D4573)</f>
        <v>0</v>
      </c>
      <c r="U4573" t="str">
        <f>VLOOKUP(Q4573,'Capital Lookup'!A:B,2,FALSE)</f>
        <v>Yes</v>
      </c>
      <c r="V4573" s="2">
        <f>IFERROR(VLOOKUP(LEFT(F4573,10),'Find Purchase Orders'!B:J,9,FALSE),"")</f>
        <v>44824</v>
      </c>
      <c r="W4573" s="25" t="s">
        <v>7261</v>
      </c>
    </row>
    <row r="4574" spans="1:23" hidden="1">
      <c r="A4574" s="25" t="s">
        <v>7261</v>
      </c>
      <c r="B4574" s="25" t="s">
        <v>8855</v>
      </c>
      <c r="C4574" s="25" t="s">
        <v>7264</v>
      </c>
      <c r="D4574" s="25" t="s">
        <v>6211</v>
      </c>
      <c r="E4574" s="25" t="s">
        <v>11079</v>
      </c>
      <c r="F4574" s="25" t="s">
        <v>17479</v>
      </c>
      <c r="G4574" s="25" t="s">
        <v>6212</v>
      </c>
      <c r="H4574" s="21">
        <v>8194.41</v>
      </c>
      <c r="I4574" s="25" t="s">
        <v>7296</v>
      </c>
      <c r="J4574" s="25" t="s">
        <v>7288</v>
      </c>
      <c r="K4574" s="25" t="s">
        <v>7262</v>
      </c>
      <c r="L4574" s="25" t="s">
        <v>7259</v>
      </c>
      <c r="M4574" s="21">
        <v>8194.41</v>
      </c>
      <c r="N4574" s="21">
        <v>8194.41</v>
      </c>
      <c r="O4574" s="21">
        <v>0</v>
      </c>
      <c r="P4574" s="21">
        <v>8194.41</v>
      </c>
      <c r="Q4574" s="25" t="s">
        <v>11082</v>
      </c>
      <c r="R4574" s="1" t="str">
        <f t="shared" si="89"/>
        <v>ST10067</v>
      </c>
      <c r="S4574" t="str">
        <f>VLOOKUP(R4574,Data!$C$2:$D$261,2,0)</f>
        <v>The Edgemont</v>
      </c>
      <c r="T4574">
        <f>COUNTIF('Feb 2022'!A:A,D4574)+COUNTIF('Mar 2022'!A:A,D4574)+COUNTIF('Apr 2022'!A:A,D4574)+COUNTIF('May 2022'!A:A,D4574)+COUNTIF('June 2022'!A:A,D4574)+COUNTIF('July 2022'!A:A,D4574)+COUNTIF('Aug 2022'!A:A,D4574)+COUNTIF('Sep 2022'!A:A,D4574)+COUNTIF('Oct 2022'!A:A,D4574)+COUNTIF('Dec 2022'!A:A,D4574)</f>
        <v>1</v>
      </c>
      <c r="U4574" t="str">
        <f>VLOOKUP(Q4574,'Capital Lookup'!A:B,2,FALSE)</f>
        <v>No</v>
      </c>
      <c r="V4574" s="2">
        <f>IFERROR(VLOOKUP(LEFT(F4574,10),'Find Purchase Orders'!B:J,9,FALSE),"")</f>
        <v>44827</v>
      </c>
      <c r="W4574" s="25" t="s">
        <v>7261</v>
      </c>
    </row>
    <row r="4575" spans="1:23" hidden="1">
      <c r="A4575" s="25" t="s">
        <v>7269</v>
      </c>
      <c r="B4575" s="25" t="s">
        <v>8259</v>
      </c>
      <c r="C4575" s="25" t="s">
        <v>8260</v>
      </c>
      <c r="D4575" s="25" t="s">
        <v>17480</v>
      </c>
      <c r="E4575" s="25" t="s">
        <v>8591</v>
      </c>
      <c r="F4575" s="25" t="s">
        <v>17481</v>
      </c>
      <c r="G4575" s="25" t="s">
        <v>17482</v>
      </c>
      <c r="H4575" s="21">
        <v>117.95</v>
      </c>
      <c r="I4575" s="25" t="s">
        <v>7296</v>
      </c>
      <c r="J4575" s="25" t="s">
        <v>7288</v>
      </c>
      <c r="K4575" s="25" t="s">
        <v>8592</v>
      </c>
      <c r="L4575" s="25" t="s">
        <v>8593</v>
      </c>
      <c r="M4575" s="21">
        <v>117.95</v>
      </c>
      <c r="N4575" s="21">
        <v>117.95</v>
      </c>
      <c r="O4575" s="21">
        <v>0</v>
      </c>
      <c r="P4575" s="21">
        <v>117.95</v>
      </c>
      <c r="Q4575" s="25" t="s">
        <v>12769</v>
      </c>
      <c r="R4575" s="1" t="str">
        <f t="shared" si="89"/>
        <v>ST10260</v>
      </c>
      <c r="S4575" t="str">
        <f>VLOOKUP(R4575,Data!$C$2:$D$261,2,0)</f>
        <v>Support Office</v>
      </c>
      <c r="T4575">
        <f>COUNTIF('Feb 2022'!A:A,D4575)+COUNTIF('Mar 2022'!A:A,D4575)+COUNTIF('Apr 2022'!A:A,D4575)+COUNTIF('May 2022'!A:A,D4575)+COUNTIF('June 2022'!A:A,D4575)+COUNTIF('July 2022'!A:A,D4575)+COUNTIF('Aug 2022'!A:A,D4575)+COUNTIF('Sep 2022'!A:A,D4575)+COUNTIF('Oct 2022'!A:A,D4575)+COUNTIF('Dec 2022'!A:A,D4575)</f>
        <v>0</v>
      </c>
      <c r="U4575" t="str">
        <f>VLOOKUP(Q4575,'Capital Lookup'!A:B,2,FALSE)</f>
        <v>Yes</v>
      </c>
      <c r="V4575" s="2">
        <f>IFERROR(VLOOKUP(LEFT(F4575,10),'Find Purchase Orders'!B:J,9,FALSE),"")</f>
        <v>44822</v>
      </c>
      <c r="W4575" s="25" t="s">
        <v>7261</v>
      </c>
    </row>
    <row r="4576" spans="1:23" hidden="1">
      <c r="A4576" s="25" t="s">
        <v>7269</v>
      </c>
      <c r="B4576" s="25" t="s">
        <v>8259</v>
      </c>
      <c r="C4576" s="25" t="s">
        <v>8260</v>
      </c>
      <c r="D4576" s="25" t="s">
        <v>17480</v>
      </c>
      <c r="E4576" s="25" t="s">
        <v>8591</v>
      </c>
      <c r="F4576" s="25" t="s">
        <v>17483</v>
      </c>
      <c r="G4576" s="25" t="s">
        <v>17484</v>
      </c>
      <c r="H4576" s="21">
        <v>2244.87</v>
      </c>
      <c r="I4576" s="25" t="s">
        <v>7296</v>
      </c>
      <c r="J4576" s="25" t="s">
        <v>7288</v>
      </c>
      <c r="K4576" s="25" t="s">
        <v>8592</v>
      </c>
      <c r="L4576" s="25" t="s">
        <v>8593</v>
      </c>
      <c r="M4576" s="21">
        <v>2244.87</v>
      </c>
      <c r="N4576" s="21">
        <v>2245.94</v>
      </c>
      <c r="O4576" s="21">
        <v>-1.07</v>
      </c>
      <c r="P4576" s="21">
        <v>2244.87</v>
      </c>
      <c r="Q4576" s="25" t="s">
        <v>12769</v>
      </c>
      <c r="R4576" s="1" t="str">
        <f t="shared" si="89"/>
        <v>ST10260</v>
      </c>
      <c r="S4576" t="str">
        <f>VLOOKUP(R4576,Data!$C$2:$D$261,2,0)</f>
        <v>Support Office</v>
      </c>
      <c r="T4576">
        <f>COUNTIF('Feb 2022'!A:A,D4576)+COUNTIF('Mar 2022'!A:A,D4576)+COUNTIF('Apr 2022'!A:A,D4576)+COUNTIF('May 2022'!A:A,D4576)+COUNTIF('June 2022'!A:A,D4576)+COUNTIF('July 2022'!A:A,D4576)+COUNTIF('Aug 2022'!A:A,D4576)+COUNTIF('Sep 2022'!A:A,D4576)+COUNTIF('Oct 2022'!A:A,D4576)+COUNTIF('Dec 2022'!A:A,D4576)</f>
        <v>0</v>
      </c>
      <c r="U4576" t="str">
        <f>VLOOKUP(Q4576,'Capital Lookup'!A:B,2,FALSE)</f>
        <v>Yes</v>
      </c>
      <c r="V4576" s="2">
        <f>IFERROR(VLOOKUP(LEFT(F4576,10),'Find Purchase Orders'!B:J,9,FALSE),"")</f>
        <v>44822</v>
      </c>
      <c r="W4576" s="25" t="s">
        <v>7261</v>
      </c>
    </row>
    <row r="4577" spans="1:23" hidden="1">
      <c r="A4577" s="25" t="s">
        <v>7269</v>
      </c>
      <c r="B4577" s="25" t="s">
        <v>8259</v>
      </c>
      <c r="C4577" s="25" t="s">
        <v>8260</v>
      </c>
      <c r="D4577" s="25" t="s">
        <v>17480</v>
      </c>
      <c r="E4577" s="25" t="s">
        <v>8591</v>
      </c>
      <c r="F4577" s="25" t="s">
        <v>17485</v>
      </c>
      <c r="G4577" s="25" t="s">
        <v>17486</v>
      </c>
      <c r="H4577" s="21">
        <v>127.63</v>
      </c>
      <c r="I4577" s="25" t="s">
        <v>7296</v>
      </c>
      <c r="J4577" s="25" t="s">
        <v>7288</v>
      </c>
      <c r="K4577" s="25" t="s">
        <v>8592</v>
      </c>
      <c r="L4577" s="25" t="s">
        <v>8593</v>
      </c>
      <c r="M4577" s="21">
        <v>127.63</v>
      </c>
      <c r="N4577" s="21">
        <v>127.63</v>
      </c>
      <c r="O4577" s="21">
        <v>0</v>
      </c>
      <c r="P4577" s="21">
        <v>127.63</v>
      </c>
      <c r="Q4577" s="25" t="s">
        <v>12769</v>
      </c>
      <c r="R4577" s="1" t="str">
        <f t="shared" si="89"/>
        <v>ST10260</v>
      </c>
      <c r="S4577" t="str">
        <f>VLOOKUP(R4577,Data!$C$2:$D$261,2,0)</f>
        <v>Support Office</v>
      </c>
      <c r="T4577">
        <f>COUNTIF('Feb 2022'!A:A,D4577)+COUNTIF('Mar 2022'!A:A,D4577)+COUNTIF('Apr 2022'!A:A,D4577)+COUNTIF('May 2022'!A:A,D4577)+COUNTIF('June 2022'!A:A,D4577)+COUNTIF('July 2022'!A:A,D4577)+COUNTIF('Aug 2022'!A:A,D4577)+COUNTIF('Sep 2022'!A:A,D4577)+COUNTIF('Oct 2022'!A:A,D4577)+COUNTIF('Dec 2022'!A:A,D4577)</f>
        <v>0</v>
      </c>
      <c r="U4577" t="str">
        <f>VLOOKUP(Q4577,'Capital Lookup'!A:B,2,FALSE)</f>
        <v>Yes</v>
      </c>
      <c r="V4577" s="2">
        <f>IFERROR(VLOOKUP(LEFT(F4577,10),'Find Purchase Orders'!B:J,9,FALSE),"")</f>
        <v>44822</v>
      </c>
      <c r="W4577" s="25" t="s">
        <v>7261</v>
      </c>
    </row>
    <row r="4578" spans="1:23" hidden="1">
      <c r="A4578" s="25" t="s">
        <v>7269</v>
      </c>
      <c r="B4578" s="25" t="s">
        <v>7833</v>
      </c>
      <c r="C4578" s="25" t="s">
        <v>7271</v>
      </c>
      <c r="D4578" s="25" t="s">
        <v>6054</v>
      </c>
      <c r="E4578" s="25" t="s">
        <v>14048</v>
      </c>
      <c r="F4578" s="25" t="s">
        <v>17487</v>
      </c>
      <c r="G4578" s="25" t="s">
        <v>6055</v>
      </c>
      <c r="H4578" s="21">
        <v>5101.9399999999996</v>
      </c>
      <c r="I4578" s="25" t="s">
        <v>7296</v>
      </c>
      <c r="J4578" s="25" t="s">
        <v>7288</v>
      </c>
      <c r="K4578" s="25" t="s">
        <v>7510</v>
      </c>
      <c r="L4578" s="25" t="s">
        <v>8176</v>
      </c>
      <c r="M4578" s="21">
        <v>5101.9399999999996</v>
      </c>
      <c r="N4578" s="22">
        <v>0</v>
      </c>
      <c r="O4578" s="21">
        <v>5101.9399999999996</v>
      </c>
      <c r="P4578" s="21">
        <v>5101.9399999999996</v>
      </c>
      <c r="Q4578" s="25" t="s">
        <v>17488</v>
      </c>
      <c r="R4578" s="1" t="str">
        <f t="shared" si="89"/>
        <v>ST10156</v>
      </c>
      <c r="S4578" t="str">
        <f>VLOOKUP(R4578,Data!$C$2:$D$261,2,0)</f>
        <v>ThorntonView</v>
      </c>
      <c r="T4578">
        <f>COUNTIF('Feb 2022'!A:A,D4578)+COUNTIF('Mar 2022'!A:A,D4578)+COUNTIF('Apr 2022'!A:A,D4578)+COUNTIF('May 2022'!A:A,D4578)+COUNTIF('June 2022'!A:A,D4578)+COUNTIF('July 2022'!A:A,D4578)+COUNTIF('Aug 2022'!A:A,D4578)+COUNTIF('Sep 2022'!A:A,D4578)+COUNTIF('Oct 2022'!A:A,D4578)+COUNTIF('Dec 2022'!A:A,D4578)</f>
        <v>1</v>
      </c>
      <c r="U4578" t="str">
        <f>VLOOKUP(Q4578,'Capital Lookup'!A:B,2,FALSE)</f>
        <v>No</v>
      </c>
      <c r="V4578" s="2">
        <f>IFERROR(VLOOKUP(LEFT(F4578,10),'Find Purchase Orders'!B:J,9,FALSE),"")</f>
        <v>44823</v>
      </c>
      <c r="W4578" s="25" t="s">
        <v>7261</v>
      </c>
    </row>
    <row r="4579" spans="1:23" hidden="1">
      <c r="A4579" s="25" t="s">
        <v>7269</v>
      </c>
      <c r="B4579" s="25" t="s">
        <v>7490</v>
      </c>
      <c r="C4579" s="25" t="s">
        <v>7271</v>
      </c>
      <c r="D4579" s="25" t="s">
        <v>6213</v>
      </c>
      <c r="E4579" s="25" t="s">
        <v>14048</v>
      </c>
      <c r="F4579" s="25" t="s">
        <v>17489</v>
      </c>
      <c r="G4579" s="25" t="s">
        <v>6214</v>
      </c>
      <c r="H4579" s="21">
        <v>7751.8</v>
      </c>
      <c r="I4579" s="25" t="s">
        <v>7296</v>
      </c>
      <c r="J4579" s="25" t="s">
        <v>7288</v>
      </c>
      <c r="K4579" s="25" t="s">
        <v>9766</v>
      </c>
      <c r="L4579" s="25" t="s">
        <v>9767</v>
      </c>
      <c r="M4579" s="21">
        <v>7751.8</v>
      </c>
      <c r="N4579" s="21">
        <v>6667</v>
      </c>
      <c r="O4579" s="21">
        <v>1084.8</v>
      </c>
      <c r="P4579" s="21">
        <v>7751.8</v>
      </c>
      <c r="Q4579" s="25" t="s">
        <v>17490</v>
      </c>
      <c r="R4579" s="1" t="str">
        <f t="shared" si="89"/>
        <v>ST10179</v>
      </c>
      <c r="S4579" t="str">
        <f>VLOOKUP(R4579,Data!$C$2:$D$261,2,0)</f>
        <v>Forest Heights</v>
      </c>
      <c r="T4579">
        <f>COUNTIF('Feb 2022'!A:A,D4579)+COUNTIF('Mar 2022'!A:A,D4579)+COUNTIF('Apr 2022'!A:A,D4579)+COUNTIF('May 2022'!A:A,D4579)+COUNTIF('June 2022'!A:A,D4579)+COUNTIF('July 2022'!A:A,D4579)+COUNTIF('Aug 2022'!A:A,D4579)+COUNTIF('Sep 2022'!A:A,D4579)+COUNTIF('Oct 2022'!A:A,D4579)+COUNTIF('Dec 2022'!A:A,D4579)</f>
        <v>1</v>
      </c>
      <c r="U4579" t="str">
        <f>VLOOKUP(Q4579,'Capital Lookup'!A:B,2,FALSE)</f>
        <v>No</v>
      </c>
      <c r="V4579" s="2">
        <f>IFERROR(VLOOKUP(LEFT(F4579,10),'Find Purchase Orders'!B:J,9,FALSE),"")</f>
        <v>44825</v>
      </c>
      <c r="W4579" s="25" t="s">
        <v>7261</v>
      </c>
    </row>
    <row r="4580" spans="1:23" hidden="1">
      <c r="A4580" s="25" t="s">
        <v>7269</v>
      </c>
      <c r="B4580" s="25" t="s">
        <v>7615</v>
      </c>
      <c r="C4580" s="25"/>
      <c r="D4580" s="25" t="s">
        <v>6260</v>
      </c>
      <c r="E4580" s="25" t="s">
        <v>14048</v>
      </c>
      <c r="F4580" s="25" t="s">
        <v>17491</v>
      </c>
      <c r="G4580" s="25" t="s">
        <v>6261</v>
      </c>
      <c r="H4580" s="21">
        <v>3220.5</v>
      </c>
      <c r="I4580" s="25" t="s">
        <v>7296</v>
      </c>
      <c r="J4580" s="25" t="s">
        <v>7288</v>
      </c>
      <c r="K4580" s="25" t="s">
        <v>9091</v>
      </c>
      <c r="L4580" s="25" t="s">
        <v>8801</v>
      </c>
      <c r="M4580" s="21">
        <v>3220.5</v>
      </c>
      <c r="N4580" s="21">
        <v>3220.5</v>
      </c>
      <c r="O4580" s="21">
        <v>0</v>
      </c>
      <c r="P4580" s="21">
        <v>3220.5</v>
      </c>
      <c r="Q4580" s="25" t="s">
        <v>17492</v>
      </c>
      <c r="R4580" s="1" t="str">
        <f t="shared" si="89"/>
        <v>ST10334</v>
      </c>
      <c r="S4580" t="str">
        <f>VLOOKUP(R4580,Data!$C$2:$D$261,2,0)</f>
        <v>Humber Valley Terrace</v>
      </c>
      <c r="T4580">
        <f>COUNTIF('Feb 2022'!A:A,D4580)+COUNTIF('Mar 2022'!A:A,D4580)+COUNTIF('Apr 2022'!A:A,D4580)+COUNTIF('May 2022'!A:A,D4580)+COUNTIF('June 2022'!A:A,D4580)+COUNTIF('July 2022'!A:A,D4580)+COUNTIF('Aug 2022'!A:A,D4580)+COUNTIF('Sep 2022'!A:A,D4580)+COUNTIF('Oct 2022'!A:A,D4580)+COUNTIF('Dec 2022'!A:A,D4580)</f>
        <v>1</v>
      </c>
      <c r="U4580" t="str">
        <f>VLOOKUP(Q4580,'Capital Lookup'!A:B,2,FALSE)</f>
        <v>No</v>
      </c>
      <c r="V4580" s="2">
        <f>IFERROR(VLOOKUP(LEFT(F4580,10),'Find Purchase Orders'!B:J,9,FALSE),"")</f>
        <v>44824</v>
      </c>
      <c r="W4580" s="25" t="s">
        <v>7261</v>
      </c>
    </row>
    <row r="4581" spans="1:23" hidden="1">
      <c r="A4581" s="25" t="s">
        <v>7261</v>
      </c>
      <c r="B4581" s="25" t="s">
        <v>7541</v>
      </c>
      <c r="C4581" s="25" t="s">
        <v>7264</v>
      </c>
      <c r="D4581" s="25" t="s">
        <v>6215</v>
      </c>
      <c r="E4581" s="25" t="s">
        <v>7543</v>
      </c>
      <c r="H4581" s="21">
        <v>336</v>
      </c>
      <c r="I4581" s="25" t="s">
        <v>7257</v>
      </c>
      <c r="K4581" s="25" t="s">
        <v>7289</v>
      </c>
      <c r="L4581" s="25" t="s">
        <v>7259</v>
      </c>
      <c r="M4581" s="22">
        <v>0</v>
      </c>
      <c r="N4581" s="22">
        <v>0</v>
      </c>
      <c r="O4581" s="21">
        <v>0</v>
      </c>
      <c r="P4581" s="21">
        <v>16</v>
      </c>
      <c r="Q4581" s="25" t="s">
        <v>7544</v>
      </c>
      <c r="R4581" s="1" t="str">
        <f t="shared" si="89"/>
        <v>ST10061</v>
      </c>
      <c r="S4581" t="str">
        <f>VLOOKUP(R4581,Data!$C$2:$D$261,2,0)</f>
        <v>The Dorchester</v>
      </c>
      <c r="T4581">
        <f>COUNTIF('Feb 2022'!A:A,D4581)+COUNTIF('Mar 2022'!A:A,D4581)+COUNTIF('Apr 2022'!A:A,D4581)+COUNTIF('May 2022'!A:A,D4581)+COUNTIF('June 2022'!A:A,D4581)+COUNTIF('July 2022'!A:A,D4581)+COUNTIF('Aug 2022'!A:A,D4581)+COUNTIF('Sep 2022'!A:A,D4581)+COUNTIF('Oct 2022'!A:A,D4581)+COUNTIF('Dec 2022'!A:A,D4581)</f>
        <v>1</v>
      </c>
      <c r="U4581" t="str">
        <f>VLOOKUP(Q4581,'Capital Lookup'!A:B,2,FALSE)</f>
        <v>No</v>
      </c>
      <c r="V4581" s="2" t="str">
        <f>IFERROR(VLOOKUP(LEFT(F4581,10),'Find Purchase Orders'!B:J,9,FALSE),"")</f>
        <v/>
      </c>
      <c r="W4581" s="25" t="s">
        <v>7261</v>
      </c>
    </row>
    <row r="4582" spans="1:23" hidden="1">
      <c r="A4582" s="25" t="s">
        <v>7261</v>
      </c>
      <c r="B4582" s="25" t="s">
        <v>7541</v>
      </c>
      <c r="C4582" s="25" t="s">
        <v>7264</v>
      </c>
      <c r="D4582" s="25" t="s">
        <v>6215</v>
      </c>
      <c r="E4582" s="25" t="s">
        <v>7543</v>
      </c>
      <c r="H4582" s="21">
        <v>2118.9</v>
      </c>
      <c r="I4582" s="25" t="s">
        <v>7257</v>
      </c>
      <c r="K4582" s="25" t="s">
        <v>7289</v>
      </c>
      <c r="L4582" s="25" t="s">
        <v>7259</v>
      </c>
      <c r="M4582" s="22">
        <v>0</v>
      </c>
      <c r="N4582" s="22">
        <v>0</v>
      </c>
      <c r="O4582" s="21">
        <v>0</v>
      </c>
      <c r="P4582" s="21">
        <v>100.9</v>
      </c>
      <c r="Q4582" s="25" t="s">
        <v>7544</v>
      </c>
      <c r="R4582" s="1" t="str">
        <f t="shared" si="89"/>
        <v>ST10061</v>
      </c>
      <c r="S4582" t="str">
        <f>VLOOKUP(R4582,Data!$C$2:$D$261,2,0)</f>
        <v>The Dorchester</v>
      </c>
      <c r="T4582">
        <f>COUNTIF('Feb 2022'!A:A,D4582)+COUNTIF('Mar 2022'!A:A,D4582)+COUNTIF('Apr 2022'!A:A,D4582)+COUNTIF('May 2022'!A:A,D4582)+COUNTIF('June 2022'!A:A,D4582)+COUNTIF('July 2022'!A:A,D4582)+COUNTIF('Aug 2022'!A:A,D4582)+COUNTIF('Sep 2022'!A:A,D4582)+COUNTIF('Oct 2022'!A:A,D4582)+COUNTIF('Dec 2022'!A:A,D4582)</f>
        <v>1</v>
      </c>
      <c r="U4582" t="str">
        <f>VLOOKUP(Q4582,'Capital Lookup'!A:B,2,FALSE)</f>
        <v>No</v>
      </c>
      <c r="V4582" s="2" t="str">
        <f>IFERROR(VLOOKUP(LEFT(F4582,10),'Find Purchase Orders'!B:J,9,FALSE),"")</f>
        <v/>
      </c>
      <c r="W4582" s="25" t="s">
        <v>7261</v>
      </c>
    </row>
    <row r="4583" spans="1:23" hidden="1">
      <c r="A4583" s="25" t="s">
        <v>7261</v>
      </c>
      <c r="B4583" s="25" t="s">
        <v>7417</v>
      </c>
      <c r="C4583" s="25" t="s">
        <v>7282</v>
      </c>
      <c r="D4583" s="25" t="s">
        <v>6144</v>
      </c>
      <c r="E4583" s="25" t="s">
        <v>7419</v>
      </c>
      <c r="F4583" s="25" t="s">
        <v>17493</v>
      </c>
      <c r="G4583" s="25" t="s">
        <v>6145</v>
      </c>
      <c r="H4583" s="21">
        <v>5848.52</v>
      </c>
      <c r="I4583" s="25" t="s">
        <v>7296</v>
      </c>
      <c r="J4583" s="25" t="s">
        <v>7288</v>
      </c>
      <c r="K4583" s="25" t="s">
        <v>7262</v>
      </c>
      <c r="L4583" s="25" t="s">
        <v>7259</v>
      </c>
      <c r="M4583" s="21">
        <v>5848.52</v>
      </c>
      <c r="N4583" s="21">
        <v>5848.52</v>
      </c>
      <c r="O4583" s="21">
        <v>0</v>
      </c>
      <c r="P4583" s="21">
        <v>5848.52</v>
      </c>
      <c r="Q4583" s="25" t="s">
        <v>7422</v>
      </c>
      <c r="R4583" s="1" t="str">
        <f t="shared" si="89"/>
        <v>ST10012</v>
      </c>
      <c r="S4583" t="str">
        <f>VLOOKUP(R4583,Data!$C$2:$D$261,2,0)</f>
        <v>Forest Hill Place</v>
      </c>
      <c r="T4583">
        <f>COUNTIF('Feb 2022'!A:A,D4583)+COUNTIF('Mar 2022'!A:A,D4583)+COUNTIF('Apr 2022'!A:A,D4583)+COUNTIF('May 2022'!A:A,D4583)+COUNTIF('June 2022'!A:A,D4583)+COUNTIF('July 2022'!A:A,D4583)+COUNTIF('Aug 2022'!A:A,D4583)+COUNTIF('Sep 2022'!A:A,D4583)+COUNTIF('Oct 2022'!A:A,D4583)+COUNTIF('Dec 2022'!A:A,D4583)</f>
        <v>1</v>
      </c>
      <c r="U4583" t="str">
        <f>VLOOKUP(Q4583,'Capital Lookup'!A:B,2,FALSE)</f>
        <v>No</v>
      </c>
      <c r="V4583" s="2">
        <f>IFERROR(VLOOKUP(LEFT(F4583,10),'Find Purchase Orders'!B:J,9,FALSE),"")</f>
        <v>44827</v>
      </c>
      <c r="W4583" s="25" t="s">
        <v>7261</v>
      </c>
    </row>
    <row r="4584" spans="1:23" hidden="1">
      <c r="A4584" s="25" t="s">
        <v>7261</v>
      </c>
      <c r="B4584" s="25" t="s">
        <v>7417</v>
      </c>
      <c r="C4584" s="25" t="s">
        <v>7282</v>
      </c>
      <c r="D4584" s="25" t="s">
        <v>6056</v>
      </c>
      <c r="E4584" s="25" t="s">
        <v>7419</v>
      </c>
      <c r="F4584" s="25" t="s">
        <v>17494</v>
      </c>
      <c r="G4584" s="25" t="s">
        <v>6057</v>
      </c>
      <c r="H4584" s="21">
        <v>1514.2</v>
      </c>
      <c r="I4584" s="25" t="s">
        <v>7296</v>
      </c>
      <c r="J4584" s="25" t="s">
        <v>7288</v>
      </c>
      <c r="K4584" s="25" t="s">
        <v>7289</v>
      </c>
      <c r="L4584" s="25" t="s">
        <v>7259</v>
      </c>
      <c r="M4584" s="21">
        <v>1514.2</v>
      </c>
      <c r="N4584" s="21">
        <v>1514.2</v>
      </c>
      <c r="O4584" s="21">
        <v>0</v>
      </c>
      <c r="P4584" s="21">
        <v>1514.2</v>
      </c>
      <c r="Q4584" s="25" t="s">
        <v>7422</v>
      </c>
      <c r="R4584" s="1" t="str">
        <f t="shared" si="89"/>
        <v>ST10012</v>
      </c>
      <c r="S4584" t="str">
        <f>VLOOKUP(R4584,Data!$C$2:$D$261,2,0)</f>
        <v>Forest Hill Place</v>
      </c>
      <c r="T4584">
        <f>COUNTIF('Feb 2022'!A:A,D4584)+COUNTIF('Mar 2022'!A:A,D4584)+COUNTIF('Apr 2022'!A:A,D4584)+COUNTIF('May 2022'!A:A,D4584)+COUNTIF('June 2022'!A:A,D4584)+COUNTIF('July 2022'!A:A,D4584)+COUNTIF('Aug 2022'!A:A,D4584)+COUNTIF('Sep 2022'!A:A,D4584)+COUNTIF('Oct 2022'!A:A,D4584)+COUNTIF('Dec 2022'!A:A,D4584)</f>
        <v>1</v>
      </c>
      <c r="U4584" t="str">
        <f>VLOOKUP(Q4584,'Capital Lookup'!A:B,2,FALSE)</f>
        <v>No</v>
      </c>
      <c r="V4584" s="2">
        <f>IFERROR(VLOOKUP(LEFT(F4584,10),'Find Purchase Orders'!B:J,9,FALSE),"")</f>
        <v>44824</v>
      </c>
      <c r="W4584" s="25" t="s">
        <v>7261</v>
      </c>
    </row>
    <row r="4585" spans="1:23" hidden="1">
      <c r="A4585" s="25" t="s">
        <v>7261</v>
      </c>
      <c r="B4585" s="25" t="s">
        <v>10157</v>
      </c>
      <c r="C4585" s="25" t="s">
        <v>7264</v>
      </c>
      <c r="D4585" s="25" t="s">
        <v>6262</v>
      </c>
      <c r="E4585" s="25" t="s">
        <v>10212</v>
      </c>
      <c r="F4585" s="25" t="s">
        <v>17495</v>
      </c>
      <c r="G4585" s="25" t="s">
        <v>6263</v>
      </c>
      <c r="H4585" s="21">
        <v>555</v>
      </c>
      <c r="I4585" s="25" t="s">
        <v>7287</v>
      </c>
      <c r="J4585" s="25" t="s">
        <v>7288</v>
      </c>
      <c r="K4585" s="25" t="s">
        <v>7258</v>
      </c>
      <c r="L4585" s="25" t="s">
        <v>7259</v>
      </c>
      <c r="M4585" s="21">
        <v>555</v>
      </c>
      <c r="N4585" s="22">
        <v>0</v>
      </c>
      <c r="O4585" s="21">
        <v>555</v>
      </c>
      <c r="P4585" s="21">
        <v>55</v>
      </c>
      <c r="Q4585" s="25" t="s">
        <v>10215</v>
      </c>
      <c r="R4585" s="1" t="str">
        <f t="shared" si="89"/>
        <v>ST10081</v>
      </c>
      <c r="S4585" t="str">
        <f>VLOOKUP(R4585,Data!$C$2:$D$261,2,0)</f>
        <v>The Bentley Swift Current</v>
      </c>
      <c r="T4585">
        <f>COUNTIF('Feb 2022'!A:A,D4585)+COUNTIF('Mar 2022'!A:A,D4585)+COUNTIF('Apr 2022'!A:A,D4585)+COUNTIF('May 2022'!A:A,D4585)+COUNTIF('June 2022'!A:A,D4585)+COUNTIF('July 2022'!A:A,D4585)+COUNTIF('Aug 2022'!A:A,D4585)+COUNTIF('Sep 2022'!A:A,D4585)+COUNTIF('Oct 2022'!A:A,D4585)+COUNTIF('Dec 2022'!A:A,D4585)</f>
        <v>1</v>
      </c>
      <c r="U4585" t="str">
        <f>VLOOKUP(Q4585,'Capital Lookup'!A:B,2,FALSE)</f>
        <v>No</v>
      </c>
      <c r="V4585" s="2">
        <f>IFERROR(VLOOKUP(LEFT(F4585,10),'Find Purchase Orders'!B:J,9,FALSE),"")</f>
        <v>44827</v>
      </c>
      <c r="W4585" s="25" t="s">
        <v>7261</v>
      </c>
    </row>
    <row r="4586" spans="1:23" hidden="1">
      <c r="A4586" s="25" t="s">
        <v>7261</v>
      </c>
      <c r="B4586" s="25" t="s">
        <v>10157</v>
      </c>
      <c r="C4586" s="25" t="s">
        <v>7264</v>
      </c>
      <c r="D4586" s="25" t="s">
        <v>6262</v>
      </c>
      <c r="E4586" s="25" t="s">
        <v>10212</v>
      </c>
      <c r="F4586" s="25" t="s">
        <v>17496</v>
      </c>
      <c r="G4586" s="25" t="s">
        <v>17497</v>
      </c>
      <c r="H4586" s="21">
        <v>6145.53</v>
      </c>
      <c r="I4586" s="25" t="s">
        <v>7287</v>
      </c>
      <c r="J4586" s="25" t="s">
        <v>7288</v>
      </c>
      <c r="K4586" s="25" t="s">
        <v>7262</v>
      </c>
      <c r="L4586" s="25" t="s">
        <v>7259</v>
      </c>
      <c r="M4586" s="21">
        <v>6145.53</v>
      </c>
      <c r="N4586" s="22">
        <v>0</v>
      </c>
      <c r="O4586" s="21">
        <v>6145.53</v>
      </c>
      <c r="P4586" s="21">
        <v>609.02</v>
      </c>
      <c r="Q4586" s="25" t="s">
        <v>10215</v>
      </c>
      <c r="R4586" s="1" t="str">
        <f t="shared" si="89"/>
        <v>ST10081</v>
      </c>
      <c r="S4586" t="str">
        <f>VLOOKUP(R4586,Data!$C$2:$D$261,2,0)</f>
        <v>The Bentley Swift Current</v>
      </c>
      <c r="T4586">
        <f>COUNTIF('Feb 2022'!A:A,D4586)+COUNTIF('Mar 2022'!A:A,D4586)+COUNTIF('Apr 2022'!A:A,D4586)+COUNTIF('May 2022'!A:A,D4586)+COUNTIF('June 2022'!A:A,D4586)+COUNTIF('July 2022'!A:A,D4586)+COUNTIF('Aug 2022'!A:A,D4586)+COUNTIF('Sep 2022'!A:A,D4586)+COUNTIF('Oct 2022'!A:A,D4586)+COUNTIF('Dec 2022'!A:A,D4586)</f>
        <v>1</v>
      </c>
      <c r="U4586" t="str">
        <f>VLOOKUP(Q4586,'Capital Lookup'!A:B,2,FALSE)</f>
        <v>No</v>
      </c>
      <c r="V4586" s="2">
        <f>IFERROR(VLOOKUP(LEFT(F4586,10),'Find Purchase Orders'!B:J,9,FALSE),"")</f>
        <v>44827</v>
      </c>
      <c r="W4586" s="25" t="s">
        <v>7261</v>
      </c>
    </row>
    <row r="4587" spans="1:23" hidden="1">
      <c r="A4587" s="25" t="s">
        <v>7261</v>
      </c>
      <c r="B4587" s="25" t="s">
        <v>10157</v>
      </c>
      <c r="C4587" s="25" t="s">
        <v>7264</v>
      </c>
      <c r="D4587" s="25" t="s">
        <v>6262</v>
      </c>
      <c r="E4587" s="25" t="s">
        <v>10212</v>
      </c>
      <c r="F4587" s="25" t="s">
        <v>17498</v>
      </c>
      <c r="G4587" s="25" t="s">
        <v>8496</v>
      </c>
      <c r="H4587" s="21">
        <v>1782.94</v>
      </c>
      <c r="I4587" s="25" t="s">
        <v>7287</v>
      </c>
      <c r="J4587" s="25" t="s">
        <v>7288</v>
      </c>
      <c r="K4587" s="25" t="s">
        <v>7262</v>
      </c>
      <c r="L4587" s="25" t="s">
        <v>7259</v>
      </c>
      <c r="M4587" s="21">
        <v>1782.94</v>
      </c>
      <c r="N4587" s="22">
        <v>0</v>
      </c>
      <c r="O4587" s="21">
        <v>1782.94</v>
      </c>
      <c r="P4587" s="21">
        <v>176.69</v>
      </c>
      <c r="Q4587" s="25" t="s">
        <v>10215</v>
      </c>
      <c r="R4587" s="1" t="str">
        <f t="shared" si="89"/>
        <v>ST10081</v>
      </c>
      <c r="S4587" t="str">
        <f>VLOOKUP(R4587,Data!$C$2:$D$261,2,0)</f>
        <v>The Bentley Swift Current</v>
      </c>
      <c r="T4587">
        <f>COUNTIF('Feb 2022'!A:A,D4587)+COUNTIF('Mar 2022'!A:A,D4587)+COUNTIF('Apr 2022'!A:A,D4587)+COUNTIF('May 2022'!A:A,D4587)+COUNTIF('June 2022'!A:A,D4587)+COUNTIF('July 2022'!A:A,D4587)+COUNTIF('Aug 2022'!A:A,D4587)+COUNTIF('Sep 2022'!A:A,D4587)+COUNTIF('Oct 2022'!A:A,D4587)+COUNTIF('Dec 2022'!A:A,D4587)</f>
        <v>1</v>
      </c>
      <c r="U4587" t="str">
        <f>VLOOKUP(Q4587,'Capital Lookup'!A:B,2,FALSE)</f>
        <v>No</v>
      </c>
      <c r="V4587" s="2">
        <f>IFERROR(VLOOKUP(LEFT(F4587,10),'Find Purchase Orders'!B:J,9,FALSE),"")</f>
        <v>44827</v>
      </c>
      <c r="W4587" s="25" t="s">
        <v>7261</v>
      </c>
    </row>
    <row r="4588" spans="1:23" hidden="1">
      <c r="A4588" s="25" t="s">
        <v>8607</v>
      </c>
      <c r="B4588" s="25" t="s">
        <v>8989</v>
      </c>
      <c r="C4588" s="25"/>
      <c r="D4588" s="25" t="s">
        <v>17499</v>
      </c>
      <c r="E4588" s="25" t="s">
        <v>8658</v>
      </c>
      <c r="F4588" s="25" t="s">
        <v>17500</v>
      </c>
      <c r="G4588" s="25" t="s">
        <v>17501</v>
      </c>
      <c r="H4588" s="21">
        <v>1412.5</v>
      </c>
      <c r="I4588" s="25" t="s">
        <v>7296</v>
      </c>
      <c r="J4588" s="25" t="s">
        <v>7288</v>
      </c>
      <c r="K4588" s="25" t="s">
        <v>7289</v>
      </c>
      <c r="L4588" s="25" t="s">
        <v>7259</v>
      </c>
      <c r="M4588" s="21">
        <v>1412.5</v>
      </c>
      <c r="N4588" s="21">
        <v>1412.5</v>
      </c>
      <c r="O4588" s="21">
        <v>0</v>
      </c>
      <c r="P4588" s="21">
        <v>1412.5</v>
      </c>
      <c r="Q4588" s="25" t="s">
        <v>8994</v>
      </c>
      <c r="R4588" s="1" t="str">
        <f t="shared" si="89"/>
        <v>ST10400</v>
      </c>
      <c r="S4588" t="e">
        <f>VLOOKUP(R4588,Data!$C$2:$D$261,2,0)</f>
        <v>#N/A</v>
      </c>
      <c r="T4588">
        <f>COUNTIF('Feb 2022'!A:A,D4588)+COUNTIF('Mar 2022'!A:A,D4588)+COUNTIF('Apr 2022'!A:A,D4588)+COUNTIF('May 2022'!A:A,D4588)+COUNTIF('June 2022'!A:A,D4588)+COUNTIF('July 2022'!A:A,D4588)+COUNTIF('Aug 2022'!A:A,D4588)+COUNTIF('Sep 2022'!A:A,D4588)+COUNTIF('Oct 2022'!A:A,D4588)+COUNTIF('Dec 2022'!A:A,D4588)</f>
        <v>0</v>
      </c>
      <c r="U4588" t="str">
        <f>VLOOKUP(Q4588,'Capital Lookup'!A:B,2,FALSE)</f>
        <v>Yes</v>
      </c>
      <c r="V4588" s="2">
        <f>IFERROR(VLOOKUP(LEFT(F4588,10),'Find Purchase Orders'!B:J,9,FALSE),"")</f>
        <v>44824</v>
      </c>
      <c r="W4588" s="25" t="s">
        <v>7261</v>
      </c>
    </row>
    <row r="4589" spans="1:23" hidden="1">
      <c r="A4589" s="25" t="s">
        <v>7269</v>
      </c>
      <c r="B4589" s="25" t="s">
        <v>8259</v>
      </c>
      <c r="C4589" s="25" t="s">
        <v>8260</v>
      </c>
      <c r="D4589" s="25" t="s">
        <v>17502</v>
      </c>
      <c r="E4589" s="25" t="s">
        <v>10122</v>
      </c>
      <c r="F4589" s="25" t="s">
        <v>17503</v>
      </c>
      <c r="G4589" s="25" t="s">
        <v>17504</v>
      </c>
      <c r="H4589" s="21">
        <v>26074.75</v>
      </c>
      <c r="I4589" s="25" t="s">
        <v>7296</v>
      </c>
      <c r="J4589" s="25" t="s">
        <v>7288</v>
      </c>
      <c r="K4589" s="25" t="s">
        <v>8265</v>
      </c>
      <c r="L4589" s="25" t="s">
        <v>9142</v>
      </c>
      <c r="M4589" s="21">
        <v>26074.75</v>
      </c>
      <c r="N4589" s="21">
        <v>26074.75</v>
      </c>
      <c r="O4589" s="21">
        <v>0</v>
      </c>
      <c r="P4589" s="21">
        <v>26074.75</v>
      </c>
      <c r="Q4589" s="25" t="s">
        <v>16718</v>
      </c>
      <c r="R4589" s="1" t="str">
        <f t="shared" si="89"/>
        <v>ST10260</v>
      </c>
      <c r="S4589" t="str">
        <f>VLOOKUP(R4589,Data!$C$2:$D$261,2,0)</f>
        <v>Support Office</v>
      </c>
      <c r="T4589">
        <f>COUNTIF('Feb 2022'!A:A,D4589)+COUNTIF('Mar 2022'!A:A,D4589)+COUNTIF('Apr 2022'!A:A,D4589)+COUNTIF('May 2022'!A:A,D4589)+COUNTIF('June 2022'!A:A,D4589)+COUNTIF('July 2022'!A:A,D4589)+COUNTIF('Aug 2022'!A:A,D4589)+COUNTIF('Sep 2022'!A:A,D4589)+COUNTIF('Oct 2022'!A:A,D4589)+COUNTIF('Dec 2022'!A:A,D4589)</f>
        <v>0</v>
      </c>
      <c r="U4589" t="str">
        <f>VLOOKUP(Q4589,'Capital Lookup'!A:B,2,FALSE)</f>
        <v>Yes</v>
      </c>
      <c r="V4589" s="2">
        <f>IFERROR(VLOOKUP(LEFT(F4589,10),'Find Purchase Orders'!B:J,9,FALSE),"")</f>
        <v>44824</v>
      </c>
      <c r="W4589" s="25" t="s">
        <v>7261</v>
      </c>
    </row>
    <row r="4590" spans="1:23" hidden="1">
      <c r="A4590" s="25" t="s">
        <v>7261</v>
      </c>
      <c r="B4590" s="25" t="s">
        <v>7657</v>
      </c>
      <c r="C4590" s="25" t="s">
        <v>7282</v>
      </c>
      <c r="D4590" s="25" t="s">
        <v>6264</v>
      </c>
      <c r="E4590" s="25" t="s">
        <v>10979</v>
      </c>
      <c r="F4590" s="25" t="s">
        <v>17505</v>
      </c>
      <c r="G4590" s="25" t="s">
        <v>6265</v>
      </c>
      <c r="H4590" s="21">
        <v>1412.5</v>
      </c>
      <c r="I4590" s="25" t="s">
        <v>7296</v>
      </c>
      <c r="J4590" s="25" t="s">
        <v>7288</v>
      </c>
      <c r="K4590" s="25" t="s">
        <v>7262</v>
      </c>
      <c r="L4590" s="25" t="s">
        <v>7259</v>
      </c>
      <c r="M4590" s="21">
        <v>1412.5</v>
      </c>
      <c r="N4590" s="21">
        <v>1412.5</v>
      </c>
      <c r="O4590" s="21">
        <v>0</v>
      </c>
      <c r="P4590" s="21">
        <v>1412.5</v>
      </c>
      <c r="Q4590" s="25" t="s">
        <v>11239</v>
      </c>
      <c r="R4590" s="1" t="str">
        <f t="shared" ref="R4590:R4619" si="90">CONCATENATE("ST",LEFT(B4590,5))</f>
        <v>ST10018</v>
      </c>
      <c r="S4590" t="str">
        <f>VLOOKUP(R4590,Data!$C$2:$D$261,2,0)</f>
        <v>The Annex</v>
      </c>
      <c r="T4590">
        <f>COUNTIF('Feb 2022'!A:A,D4590)+COUNTIF('Mar 2022'!A:A,D4590)+COUNTIF('Apr 2022'!A:A,D4590)+COUNTIF('May 2022'!A:A,D4590)+COUNTIF('June 2022'!A:A,D4590)+COUNTIF('July 2022'!A:A,D4590)+COUNTIF('Aug 2022'!A:A,D4590)+COUNTIF('Sep 2022'!A:A,D4590)+COUNTIF('Oct 2022'!A:A,D4590)+COUNTIF('Dec 2022'!A:A,D4590)</f>
        <v>1</v>
      </c>
      <c r="U4590" t="str">
        <f>VLOOKUP(Q4590,'Capital Lookup'!A:B,2,FALSE)</f>
        <v>No</v>
      </c>
      <c r="V4590" s="2">
        <f>IFERROR(VLOOKUP(LEFT(F4590,10),'Find Purchase Orders'!B:J,9,FALSE),"")</f>
        <v>44827</v>
      </c>
      <c r="W4590" s="25" t="s">
        <v>7261</v>
      </c>
    </row>
    <row r="4591" spans="1:23" hidden="1">
      <c r="A4591" s="25" t="s">
        <v>7261</v>
      </c>
      <c r="B4591" s="25" t="s">
        <v>7657</v>
      </c>
      <c r="C4591" s="25" t="s">
        <v>7282</v>
      </c>
      <c r="D4591" s="25" t="s">
        <v>6264</v>
      </c>
      <c r="E4591" s="25" t="s">
        <v>10979</v>
      </c>
      <c r="F4591" s="25" t="s">
        <v>17506</v>
      </c>
      <c r="G4591" s="25" t="s">
        <v>17507</v>
      </c>
      <c r="H4591" s="21">
        <v>6230.53</v>
      </c>
      <c r="I4591" s="25" t="s">
        <v>7296</v>
      </c>
      <c r="J4591" s="25" t="s">
        <v>7288</v>
      </c>
      <c r="K4591" s="25" t="s">
        <v>7262</v>
      </c>
      <c r="L4591" s="25" t="s">
        <v>7259</v>
      </c>
      <c r="M4591" s="21">
        <v>6230.53</v>
      </c>
      <c r="N4591" s="21">
        <v>6230.53</v>
      </c>
      <c r="O4591" s="21">
        <v>0</v>
      </c>
      <c r="P4591" s="21">
        <v>6230.53</v>
      </c>
      <c r="Q4591" s="25" t="s">
        <v>11239</v>
      </c>
      <c r="R4591" s="1" t="str">
        <f t="shared" si="90"/>
        <v>ST10018</v>
      </c>
      <c r="S4591" t="str">
        <f>VLOOKUP(R4591,Data!$C$2:$D$261,2,0)</f>
        <v>The Annex</v>
      </c>
      <c r="T4591">
        <f>COUNTIF('Feb 2022'!A:A,D4591)+COUNTIF('Mar 2022'!A:A,D4591)+COUNTIF('Apr 2022'!A:A,D4591)+COUNTIF('May 2022'!A:A,D4591)+COUNTIF('June 2022'!A:A,D4591)+COUNTIF('July 2022'!A:A,D4591)+COUNTIF('Aug 2022'!A:A,D4591)+COUNTIF('Sep 2022'!A:A,D4591)+COUNTIF('Oct 2022'!A:A,D4591)+COUNTIF('Dec 2022'!A:A,D4591)</f>
        <v>1</v>
      </c>
      <c r="U4591" t="str">
        <f>VLOOKUP(Q4591,'Capital Lookup'!A:B,2,FALSE)</f>
        <v>No</v>
      </c>
      <c r="V4591" s="2">
        <f>IFERROR(VLOOKUP(LEFT(F4591,10),'Find Purchase Orders'!B:J,9,FALSE),"")</f>
        <v>44827</v>
      </c>
      <c r="W4591" s="25" t="s">
        <v>7261</v>
      </c>
    </row>
    <row r="4592" spans="1:23" hidden="1">
      <c r="A4592" s="25" t="s">
        <v>11120</v>
      </c>
      <c r="B4592" s="25" t="s">
        <v>7440</v>
      </c>
      <c r="C4592" s="25" t="s">
        <v>7264</v>
      </c>
      <c r="D4592" s="25" t="s">
        <v>6266</v>
      </c>
      <c r="E4592" s="25" t="s">
        <v>9607</v>
      </c>
      <c r="F4592" s="25" t="s">
        <v>17508</v>
      </c>
      <c r="G4592" s="25" t="s">
        <v>6267</v>
      </c>
      <c r="H4592" s="21">
        <v>27936.93</v>
      </c>
      <c r="I4592" s="25" t="s">
        <v>7296</v>
      </c>
      <c r="J4592" s="25" t="s">
        <v>7288</v>
      </c>
      <c r="K4592" s="25" t="s">
        <v>8696</v>
      </c>
      <c r="L4592" s="25" t="s">
        <v>9814</v>
      </c>
      <c r="M4592" s="21">
        <v>27936.93</v>
      </c>
      <c r="N4592" s="22">
        <v>0</v>
      </c>
      <c r="O4592" s="21">
        <v>27936.93</v>
      </c>
      <c r="P4592" s="21">
        <v>27936.93</v>
      </c>
      <c r="Q4592" s="25" t="s">
        <v>17509</v>
      </c>
      <c r="R4592" s="1" t="str">
        <f t="shared" si="90"/>
        <v>ST10068</v>
      </c>
      <c r="S4592" t="str">
        <f>VLOOKUP(R4592,Data!$C$2:$D$261,2,0)</f>
        <v>Chateau Renoir</v>
      </c>
      <c r="T4592">
        <f>COUNTIF('Feb 2022'!A:A,D4592)+COUNTIF('Mar 2022'!A:A,D4592)+COUNTIF('Apr 2022'!A:A,D4592)+COUNTIF('May 2022'!A:A,D4592)+COUNTIF('June 2022'!A:A,D4592)+COUNTIF('July 2022'!A:A,D4592)+COUNTIF('Aug 2022'!A:A,D4592)+COUNTIF('Sep 2022'!A:A,D4592)+COUNTIF('Oct 2022'!A:A,D4592)+COUNTIF('Dec 2022'!A:A,D4592)</f>
        <v>1</v>
      </c>
      <c r="U4592" t="str">
        <f>VLOOKUP(Q4592,'Capital Lookup'!A:B,2,FALSE)</f>
        <v>No</v>
      </c>
      <c r="V4592" s="2">
        <f>IFERROR(VLOOKUP(LEFT(F4592,10),'Find Purchase Orders'!B:J,9,FALSE),"")</f>
        <v>44831</v>
      </c>
      <c r="W4592" s="25" t="s">
        <v>7261</v>
      </c>
    </row>
    <row r="4593" spans="1:23" hidden="1">
      <c r="A4593" s="25" t="s">
        <v>7261</v>
      </c>
      <c r="B4593" s="25" t="s">
        <v>8227</v>
      </c>
      <c r="C4593" s="25" t="s">
        <v>7264</v>
      </c>
      <c r="D4593" s="25" t="s">
        <v>6217</v>
      </c>
      <c r="E4593" s="25" t="s">
        <v>7576</v>
      </c>
      <c r="F4593" s="25" t="s">
        <v>17510</v>
      </c>
      <c r="G4593" s="25" t="s">
        <v>6109</v>
      </c>
      <c r="H4593" s="21">
        <v>1384.57</v>
      </c>
      <c r="I4593" s="25" t="s">
        <v>7287</v>
      </c>
      <c r="J4593" s="25" t="s">
        <v>7288</v>
      </c>
      <c r="K4593" s="25" t="s">
        <v>7510</v>
      </c>
      <c r="L4593" s="25" t="s">
        <v>8176</v>
      </c>
      <c r="M4593" s="21">
        <v>1384.57</v>
      </c>
      <c r="N4593" s="22">
        <v>0</v>
      </c>
      <c r="O4593" s="21">
        <v>1384.57</v>
      </c>
      <c r="P4593" s="21">
        <v>159.29</v>
      </c>
      <c r="Q4593" s="25" t="s">
        <v>17511</v>
      </c>
      <c r="R4593" s="1" t="str">
        <f t="shared" si="90"/>
        <v>ST10026</v>
      </c>
      <c r="S4593" t="str">
        <f>VLOOKUP(R4593,Data!$C$2:$D$261,2,0)</f>
        <v>Donway Place</v>
      </c>
      <c r="T4593">
        <f>COUNTIF('Feb 2022'!A:A,D4593)+COUNTIF('Mar 2022'!A:A,D4593)+COUNTIF('Apr 2022'!A:A,D4593)+COUNTIF('May 2022'!A:A,D4593)+COUNTIF('June 2022'!A:A,D4593)+COUNTIF('July 2022'!A:A,D4593)+COUNTIF('Aug 2022'!A:A,D4593)+COUNTIF('Sep 2022'!A:A,D4593)+COUNTIF('Oct 2022'!A:A,D4593)+COUNTIF('Dec 2022'!A:A,D4593)</f>
        <v>1</v>
      </c>
      <c r="U4593" t="str">
        <f>VLOOKUP(Q4593,'Capital Lookup'!A:B,2,FALSE)</f>
        <v>No</v>
      </c>
      <c r="V4593" s="2">
        <f>IFERROR(VLOOKUP(LEFT(F4593,10),'Find Purchase Orders'!B:J,9,FALSE),"")</f>
        <v>44831</v>
      </c>
      <c r="W4593" s="25" t="s">
        <v>7261</v>
      </c>
    </row>
    <row r="4594" spans="1:23" hidden="1">
      <c r="A4594" s="25" t="s">
        <v>7261</v>
      </c>
      <c r="B4594" s="25" t="s">
        <v>8227</v>
      </c>
      <c r="C4594" s="25" t="s">
        <v>7264</v>
      </c>
      <c r="D4594" s="25" t="s">
        <v>6293</v>
      </c>
      <c r="E4594" s="25" t="s">
        <v>7576</v>
      </c>
      <c r="F4594" s="25" t="s">
        <v>17512</v>
      </c>
      <c r="G4594" s="25" t="s">
        <v>6294</v>
      </c>
      <c r="H4594" s="21">
        <v>19078.72</v>
      </c>
      <c r="I4594" s="25" t="s">
        <v>7296</v>
      </c>
      <c r="J4594" s="25" t="s">
        <v>7288</v>
      </c>
      <c r="K4594" s="25" t="s">
        <v>7510</v>
      </c>
      <c r="L4594" s="25" t="s">
        <v>8176</v>
      </c>
      <c r="M4594" s="21">
        <v>19078.72</v>
      </c>
      <c r="N4594" s="21">
        <v>19078.72</v>
      </c>
      <c r="O4594" s="21">
        <v>0</v>
      </c>
      <c r="P4594" s="21">
        <v>19078.72</v>
      </c>
      <c r="Q4594" s="25" t="s">
        <v>17513</v>
      </c>
      <c r="R4594" s="1" t="str">
        <f t="shared" si="90"/>
        <v>ST10026</v>
      </c>
      <c r="S4594" t="str">
        <f>VLOOKUP(R4594,Data!$C$2:$D$261,2,0)</f>
        <v>Donway Place</v>
      </c>
      <c r="T4594">
        <f>COUNTIF('Feb 2022'!A:A,D4594)+COUNTIF('Mar 2022'!A:A,D4594)+COUNTIF('Apr 2022'!A:A,D4594)+COUNTIF('May 2022'!A:A,D4594)+COUNTIF('June 2022'!A:A,D4594)+COUNTIF('July 2022'!A:A,D4594)+COUNTIF('Aug 2022'!A:A,D4594)+COUNTIF('Sep 2022'!A:A,D4594)+COUNTIF('Oct 2022'!A:A,D4594)+COUNTIF('Dec 2022'!A:A,D4594)</f>
        <v>1</v>
      </c>
      <c r="U4594" t="str">
        <f>VLOOKUP(Q4594,'Capital Lookup'!A:B,2,FALSE)</f>
        <v>No</v>
      </c>
      <c r="V4594" s="2">
        <f>IFERROR(VLOOKUP(LEFT(F4594,10),'Find Purchase Orders'!B:J,9,FALSE),"")</f>
        <v>44832</v>
      </c>
      <c r="W4594" s="25" t="s">
        <v>7261</v>
      </c>
    </row>
    <row r="4595" spans="1:23" hidden="1">
      <c r="A4595" s="25" t="s">
        <v>7261</v>
      </c>
      <c r="B4595" s="25" t="s">
        <v>7281</v>
      </c>
      <c r="C4595" s="25" t="s">
        <v>7282</v>
      </c>
      <c r="D4595" s="25" t="s">
        <v>6218</v>
      </c>
      <c r="E4595" s="25" t="s">
        <v>7576</v>
      </c>
      <c r="F4595" s="25" t="s">
        <v>17514</v>
      </c>
      <c r="G4595" s="25" t="s">
        <v>6219</v>
      </c>
      <c r="H4595" s="21">
        <v>210164.75</v>
      </c>
      <c r="I4595" s="25" t="s">
        <v>7287</v>
      </c>
      <c r="J4595" s="25" t="s">
        <v>7288</v>
      </c>
      <c r="K4595" s="25" t="s">
        <v>7640</v>
      </c>
      <c r="L4595" s="25" t="s">
        <v>9777</v>
      </c>
      <c r="M4595" s="21">
        <v>210164.75</v>
      </c>
      <c r="N4595" s="22">
        <v>0</v>
      </c>
      <c r="O4595" s="21">
        <v>210164.75</v>
      </c>
      <c r="P4595" s="21">
        <v>0</v>
      </c>
      <c r="Q4595" s="25" t="s">
        <v>17515</v>
      </c>
      <c r="R4595" s="1" t="str">
        <f t="shared" si="90"/>
        <v>ST10014</v>
      </c>
      <c r="S4595" t="str">
        <f>VLOOKUP(R4595,Data!$C$2:$D$261,2,0)</f>
        <v>Bradgate Arms</v>
      </c>
      <c r="T4595">
        <f>COUNTIF('Feb 2022'!A:A,D4595)+COUNTIF('Mar 2022'!A:A,D4595)+COUNTIF('Apr 2022'!A:A,D4595)+COUNTIF('May 2022'!A:A,D4595)+COUNTIF('June 2022'!A:A,D4595)+COUNTIF('July 2022'!A:A,D4595)+COUNTIF('Aug 2022'!A:A,D4595)+COUNTIF('Sep 2022'!A:A,D4595)+COUNTIF('Oct 2022'!A:A,D4595)+COUNTIF('Dec 2022'!A:A,D4595)</f>
        <v>1</v>
      </c>
      <c r="U4595" t="str">
        <f>VLOOKUP(Q4595,'Capital Lookup'!A:B,2,FALSE)</f>
        <v>No</v>
      </c>
      <c r="V4595" s="2">
        <f>IFERROR(VLOOKUP(LEFT(F4595,10),'Find Purchase Orders'!B:J,9,FALSE),"")</f>
        <v>44827</v>
      </c>
      <c r="W4595" s="25" t="s">
        <v>7261</v>
      </c>
    </row>
    <row r="4596" spans="1:23" hidden="1">
      <c r="A4596" s="25" t="s">
        <v>7261</v>
      </c>
      <c r="B4596" s="25" t="s">
        <v>7281</v>
      </c>
      <c r="C4596" s="25" t="s">
        <v>7282</v>
      </c>
      <c r="D4596" s="25" t="s">
        <v>6284</v>
      </c>
      <c r="E4596" s="25" t="s">
        <v>7576</v>
      </c>
      <c r="F4596" s="25" t="s">
        <v>17516</v>
      </c>
      <c r="G4596" s="25" t="s">
        <v>6285</v>
      </c>
      <c r="H4596" s="21">
        <v>32883</v>
      </c>
      <c r="I4596" s="25" t="s">
        <v>7287</v>
      </c>
      <c r="J4596" s="25" t="s">
        <v>7288</v>
      </c>
      <c r="K4596" s="25" t="s">
        <v>7640</v>
      </c>
      <c r="L4596" s="25" t="s">
        <v>9777</v>
      </c>
      <c r="M4596" s="21">
        <v>32883</v>
      </c>
      <c r="N4596" s="22">
        <v>0</v>
      </c>
      <c r="O4596" s="21">
        <v>32883</v>
      </c>
      <c r="P4596" s="21">
        <v>3783</v>
      </c>
      <c r="Q4596" s="25" t="s">
        <v>17515</v>
      </c>
      <c r="R4596" s="1" t="str">
        <f t="shared" si="90"/>
        <v>ST10014</v>
      </c>
      <c r="S4596" t="str">
        <f>VLOOKUP(R4596,Data!$C$2:$D$261,2,0)</f>
        <v>Bradgate Arms</v>
      </c>
      <c r="T4596">
        <f>COUNTIF('Feb 2022'!A:A,D4596)+COUNTIF('Mar 2022'!A:A,D4596)+COUNTIF('Apr 2022'!A:A,D4596)+COUNTIF('May 2022'!A:A,D4596)+COUNTIF('June 2022'!A:A,D4596)+COUNTIF('July 2022'!A:A,D4596)+COUNTIF('Aug 2022'!A:A,D4596)+COUNTIF('Sep 2022'!A:A,D4596)+COUNTIF('Oct 2022'!A:A,D4596)+COUNTIF('Dec 2022'!A:A,D4596)</f>
        <v>1</v>
      </c>
      <c r="U4596" t="str">
        <f>VLOOKUP(Q4596,'Capital Lookup'!A:B,2,FALSE)</f>
        <v>No</v>
      </c>
      <c r="V4596" s="2">
        <f>IFERROR(VLOOKUP(LEFT(F4596,10),'Find Purchase Orders'!B:J,9,FALSE),"")</f>
        <v>44827</v>
      </c>
      <c r="W4596" s="25" t="s">
        <v>7261</v>
      </c>
    </row>
    <row r="4597" spans="1:23" hidden="1">
      <c r="A4597" s="25" t="s">
        <v>7252</v>
      </c>
      <c r="B4597" s="25" t="s">
        <v>7398</v>
      </c>
      <c r="C4597" s="25" t="s">
        <v>7254</v>
      </c>
      <c r="D4597" s="25" t="s">
        <v>6268</v>
      </c>
      <c r="E4597" s="25" t="s">
        <v>7400</v>
      </c>
      <c r="F4597" s="25" t="s">
        <v>17517</v>
      </c>
      <c r="G4597" s="25" t="s">
        <v>6269</v>
      </c>
      <c r="H4597" s="21">
        <v>8509.19</v>
      </c>
      <c r="I4597" s="25" t="s">
        <v>7296</v>
      </c>
      <c r="J4597" s="25" t="s">
        <v>7288</v>
      </c>
      <c r="K4597" s="25" t="s">
        <v>7262</v>
      </c>
      <c r="L4597" s="25" t="s">
        <v>7259</v>
      </c>
      <c r="M4597" s="21">
        <v>8509.19</v>
      </c>
      <c r="N4597" s="21">
        <v>8509.19</v>
      </c>
      <c r="O4597" s="21">
        <v>0</v>
      </c>
      <c r="P4597" s="21">
        <v>8509.19</v>
      </c>
      <c r="Q4597" s="25" t="s">
        <v>7403</v>
      </c>
      <c r="R4597" s="1" t="str">
        <f t="shared" si="90"/>
        <v>ST10009</v>
      </c>
      <c r="S4597" t="str">
        <f>VLOOKUP(R4597,Data!$C$2:$D$261,2,0)</f>
        <v>Birkdale</v>
      </c>
      <c r="T4597">
        <f>COUNTIF('Feb 2022'!A:A,D4597)+COUNTIF('Mar 2022'!A:A,D4597)+COUNTIF('Apr 2022'!A:A,D4597)+COUNTIF('May 2022'!A:A,D4597)+COUNTIF('June 2022'!A:A,D4597)+COUNTIF('July 2022'!A:A,D4597)+COUNTIF('Aug 2022'!A:A,D4597)+COUNTIF('Sep 2022'!A:A,D4597)+COUNTIF('Oct 2022'!A:A,D4597)+COUNTIF('Dec 2022'!A:A,D4597)</f>
        <v>1</v>
      </c>
      <c r="U4597" t="str">
        <f>VLOOKUP(Q4597,'Capital Lookup'!A:B,2,FALSE)</f>
        <v>No</v>
      </c>
      <c r="V4597" s="2">
        <f>IFERROR(VLOOKUP(LEFT(F4597,10),'Find Purchase Orders'!B:J,9,FALSE),"")</f>
        <v>44827</v>
      </c>
      <c r="W4597" s="25" t="s">
        <v>7261</v>
      </c>
    </row>
    <row r="4598" spans="1:23" hidden="1">
      <c r="A4598" s="25" t="s">
        <v>7252</v>
      </c>
      <c r="B4598" s="25" t="s">
        <v>7398</v>
      </c>
      <c r="C4598" s="25" t="s">
        <v>7254</v>
      </c>
      <c r="D4598" s="25" t="s">
        <v>6268</v>
      </c>
      <c r="E4598" s="25" t="s">
        <v>7400</v>
      </c>
      <c r="F4598" s="25" t="s">
        <v>17518</v>
      </c>
      <c r="G4598" s="25" t="s">
        <v>17519</v>
      </c>
      <c r="H4598" s="21">
        <v>254.82</v>
      </c>
      <c r="I4598" s="25" t="s">
        <v>7296</v>
      </c>
      <c r="J4598" s="25" t="s">
        <v>7288</v>
      </c>
      <c r="K4598" s="25" t="s">
        <v>7262</v>
      </c>
      <c r="L4598" s="25" t="s">
        <v>7259</v>
      </c>
      <c r="M4598" s="21">
        <v>254.82</v>
      </c>
      <c r="N4598" s="21">
        <v>254.82</v>
      </c>
      <c r="O4598" s="21">
        <v>0</v>
      </c>
      <c r="P4598" s="21">
        <v>254.82</v>
      </c>
      <c r="Q4598" s="25" t="s">
        <v>7403</v>
      </c>
      <c r="R4598" s="1" t="str">
        <f t="shared" si="90"/>
        <v>ST10009</v>
      </c>
      <c r="S4598" t="str">
        <f>VLOOKUP(R4598,Data!$C$2:$D$261,2,0)</f>
        <v>Birkdale</v>
      </c>
      <c r="T4598">
        <f>COUNTIF('Feb 2022'!A:A,D4598)+COUNTIF('Mar 2022'!A:A,D4598)+COUNTIF('Apr 2022'!A:A,D4598)+COUNTIF('May 2022'!A:A,D4598)+COUNTIF('June 2022'!A:A,D4598)+COUNTIF('July 2022'!A:A,D4598)+COUNTIF('Aug 2022'!A:A,D4598)+COUNTIF('Sep 2022'!A:A,D4598)+COUNTIF('Oct 2022'!A:A,D4598)+COUNTIF('Dec 2022'!A:A,D4598)</f>
        <v>1</v>
      </c>
      <c r="U4598" t="str">
        <f>VLOOKUP(Q4598,'Capital Lookup'!A:B,2,FALSE)</f>
        <v>No</v>
      </c>
      <c r="V4598" s="2">
        <f>IFERROR(VLOOKUP(LEFT(F4598,10),'Find Purchase Orders'!B:J,9,FALSE),"")</f>
        <v>44827</v>
      </c>
      <c r="W4598" s="25" t="s">
        <v>7261</v>
      </c>
    </row>
    <row r="4599" spans="1:23" hidden="1">
      <c r="A4599" s="25" t="s">
        <v>7425</v>
      </c>
      <c r="B4599" s="25" t="s">
        <v>7426</v>
      </c>
      <c r="C4599" s="25" t="s">
        <v>7271</v>
      </c>
      <c r="D4599" s="25" t="s">
        <v>17520</v>
      </c>
      <c r="E4599" s="25" t="s">
        <v>10329</v>
      </c>
      <c r="F4599" s="25" t="s">
        <v>17521</v>
      </c>
      <c r="G4599" s="25" t="s">
        <v>17522</v>
      </c>
      <c r="H4599" s="21">
        <v>8807.2199999999993</v>
      </c>
      <c r="I4599" s="25" t="s">
        <v>7296</v>
      </c>
      <c r="J4599" s="25" t="s">
        <v>7288</v>
      </c>
      <c r="K4599" s="25" t="s">
        <v>8175</v>
      </c>
      <c r="L4599" s="25" t="s">
        <v>12213</v>
      </c>
      <c r="M4599" s="21">
        <v>8807.2199999999993</v>
      </c>
      <c r="N4599" s="21">
        <v>8807.2199999999993</v>
      </c>
      <c r="O4599" s="21">
        <v>0</v>
      </c>
      <c r="P4599" s="21">
        <v>8807.2199999999993</v>
      </c>
      <c r="Q4599" s="25" t="s">
        <v>12224</v>
      </c>
      <c r="R4599" s="1" t="str">
        <f t="shared" si="90"/>
        <v>ST10188</v>
      </c>
      <c r="S4599" t="str">
        <f>VLOOKUP(R4599,Data!$C$2:$D$261,2,0)</f>
        <v>Telfer Place</v>
      </c>
      <c r="T4599">
        <f>COUNTIF('Feb 2022'!A:A,D4599)+COUNTIF('Mar 2022'!A:A,D4599)+COUNTIF('Apr 2022'!A:A,D4599)+COUNTIF('May 2022'!A:A,D4599)+COUNTIF('June 2022'!A:A,D4599)+COUNTIF('July 2022'!A:A,D4599)+COUNTIF('Aug 2022'!A:A,D4599)+COUNTIF('Sep 2022'!A:A,D4599)+COUNTIF('Oct 2022'!A:A,D4599)+COUNTIF('Dec 2022'!A:A,D4599)</f>
        <v>0</v>
      </c>
      <c r="U4599" t="str">
        <f>VLOOKUP(Q4599,'Capital Lookup'!A:B,2,FALSE)</f>
        <v>Yes</v>
      </c>
      <c r="V4599" s="2">
        <f>IFERROR(VLOOKUP(LEFT(F4599,10),'Find Purchase Orders'!B:J,9,FALSE),"")</f>
        <v>44824</v>
      </c>
      <c r="W4599" s="25" t="s">
        <v>7261</v>
      </c>
    </row>
    <row r="4600" spans="1:23" hidden="1">
      <c r="A4600" s="25" t="s">
        <v>7261</v>
      </c>
      <c r="B4600" s="25" t="s">
        <v>7643</v>
      </c>
      <c r="C4600" s="25" t="s">
        <v>7282</v>
      </c>
      <c r="D4600" s="25" t="s">
        <v>17523</v>
      </c>
      <c r="E4600" s="25" t="s">
        <v>15107</v>
      </c>
      <c r="H4600" s="21">
        <v>22221.45</v>
      </c>
      <c r="I4600" s="25" t="s">
        <v>7257</v>
      </c>
      <c r="K4600" s="25" t="s">
        <v>8416</v>
      </c>
      <c r="L4600" s="25" t="s">
        <v>17524</v>
      </c>
      <c r="M4600" s="22">
        <v>0</v>
      </c>
      <c r="N4600" s="22">
        <v>0</v>
      </c>
      <c r="O4600" s="21">
        <v>0</v>
      </c>
      <c r="P4600" s="21">
        <v>2556.4499999999998</v>
      </c>
      <c r="Q4600" s="25" t="s">
        <v>17525</v>
      </c>
      <c r="R4600" s="1" t="str">
        <f t="shared" si="90"/>
        <v>ST10020</v>
      </c>
      <c r="S4600" t="str">
        <f>VLOOKUP(R4600,Data!$C$2:$D$261,2,0)</f>
        <v>Kingsway</v>
      </c>
      <c r="T4600">
        <f>COUNTIF('Feb 2022'!A:A,D4600)+COUNTIF('Mar 2022'!A:A,D4600)+COUNTIF('Apr 2022'!A:A,D4600)+COUNTIF('May 2022'!A:A,D4600)+COUNTIF('June 2022'!A:A,D4600)+COUNTIF('July 2022'!A:A,D4600)+COUNTIF('Aug 2022'!A:A,D4600)+COUNTIF('Sep 2022'!A:A,D4600)+COUNTIF('Oct 2022'!A:A,D4600)+COUNTIF('Dec 2022'!A:A,D4600)</f>
        <v>0</v>
      </c>
      <c r="U4600" t="e">
        <f>VLOOKUP(Q4600,'Capital Lookup'!A:B,2,FALSE)</f>
        <v>#N/A</v>
      </c>
      <c r="V4600" s="2" t="str">
        <f>IFERROR(VLOOKUP(LEFT(F4600,10),'Find Purchase Orders'!B:J,9,FALSE),"")</f>
        <v/>
      </c>
      <c r="W4600" s="25" t="s">
        <v>7261</v>
      </c>
    </row>
    <row r="4601" spans="1:23" hidden="1">
      <c r="A4601" s="25" t="s">
        <v>7261</v>
      </c>
      <c r="B4601" s="25" t="s">
        <v>7343</v>
      </c>
      <c r="C4601" s="25" t="s">
        <v>7282</v>
      </c>
      <c r="D4601" s="25" t="s">
        <v>6417</v>
      </c>
      <c r="E4601" s="25" t="s">
        <v>8140</v>
      </c>
      <c r="F4601" s="25" t="s">
        <v>17526</v>
      </c>
      <c r="G4601" s="25" t="s">
        <v>6418</v>
      </c>
      <c r="H4601" s="21">
        <v>5810.46</v>
      </c>
      <c r="I4601" s="25" t="s">
        <v>7296</v>
      </c>
      <c r="J4601" s="25" t="s">
        <v>7288</v>
      </c>
      <c r="K4601" s="25" t="s">
        <v>7495</v>
      </c>
      <c r="L4601" s="25" t="s">
        <v>13389</v>
      </c>
      <c r="M4601" s="21">
        <v>5810.46</v>
      </c>
      <c r="N4601" s="21">
        <v>5810.46</v>
      </c>
      <c r="O4601" s="21">
        <v>0</v>
      </c>
      <c r="P4601" s="21">
        <v>5810.46</v>
      </c>
      <c r="Q4601" s="25" t="s">
        <v>17527</v>
      </c>
      <c r="R4601" s="1" t="str">
        <f t="shared" si="90"/>
        <v>ST10093</v>
      </c>
      <c r="S4601" t="str">
        <f>VLOOKUP(R4601,Data!$C$2:$D$261,2,0)</f>
        <v>Windermere on The Mount</v>
      </c>
      <c r="T4601">
        <f>COUNTIF('Feb 2022'!A:A,D4601)+COUNTIF('Mar 2022'!A:A,D4601)+COUNTIF('Apr 2022'!A:A,D4601)+COUNTIF('May 2022'!A:A,D4601)+COUNTIF('June 2022'!A:A,D4601)+COUNTIF('July 2022'!A:A,D4601)+COUNTIF('Aug 2022'!A:A,D4601)+COUNTIF('Sep 2022'!A:A,D4601)+COUNTIF('Oct 2022'!A:A,D4601)+COUNTIF('Dec 2022'!A:A,D4601)</f>
        <v>1</v>
      </c>
      <c r="U4601" t="str">
        <f>VLOOKUP(Q4601,'Capital Lookup'!A:B,2,FALSE)</f>
        <v>No</v>
      </c>
      <c r="V4601" s="2">
        <f>IFERROR(VLOOKUP(LEFT(F4601,10),'Find Purchase Orders'!B:J,9,FALSE),"")</f>
        <v>44824</v>
      </c>
      <c r="W4601" s="25" t="s">
        <v>7261</v>
      </c>
    </row>
    <row r="4602" spans="1:23" hidden="1">
      <c r="A4602" s="25" t="s">
        <v>17528</v>
      </c>
      <c r="B4602" s="25" t="s">
        <v>7546</v>
      </c>
      <c r="C4602" s="25" t="s">
        <v>7254</v>
      </c>
      <c r="D4602" s="25" t="s">
        <v>6419</v>
      </c>
      <c r="E4602" s="25" t="s">
        <v>8140</v>
      </c>
      <c r="F4602" s="25" t="s">
        <v>17529</v>
      </c>
      <c r="G4602" s="25" t="s">
        <v>6420</v>
      </c>
      <c r="H4602" s="21">
        <v>20459.78</v>
      </c>
      <c r="I4602" s="25" t="s">
        <v>7296</v>
      </c>
      <c r="J4602" s="25" t="s">
        <v>7288</v>
      </c>
      <c r="K4602" s="25" t="s">
        <v>7778</v>
      </c>
      <c r="L4602" s="25" t="s">
        <v>8150</v>
      </c>
      <c r="M4602" s="21">
        <v>20459.78</v>
      </c>
      <c r="N4602" s="21">
        <v>19261.98</v>
      </c>
      <c r="O4602" s="21">
        <v>1197.8</v>
      </c>
      <c r="P4602" s="21">
        <v>20459.78</v>
      </c>
      <c r="Q4602" s="25" t="s">
        <v>17530</v>
      </c>
      <c r="R4602" s="1" t="str">
        <f t="shared" si="90"/>
        <v>ST10096</v>
      </c>
      <c r="S4602" t="str">
        <f>VLOOKUP(R4602,Data!$C$2:$D$261,2,0)</f>
        <v>Chatham</v>
      </c>
      <c r="T4602">
        <f>COUNTIF('Feb 2022'!A:A,D4602)+COUNTIF('Mar 2022'!A:A,D4602)+COUNTIF('Apr 2022'!A:A,D4602)+COUNTIF('May 2022'!A:A,D4602)+COUNTIF('June 2022'!A:A,D4602)+COUNTIF('July 2022'!A:A,D4602)+COUNTIF('Aug 2022'!A:A,D4602)+COUNTIF('Sep 2022'!A:A,D4602)+COUNTIF('Oct 2022'!A:A,D4602)+COUNTIF('Dec 2022'!A:A,D4602)</f>
        <v>1</v>
      </c>
      <c r="U4602" t="str">
        <f>VLOOKUP(Q4602,'Capital Lookup'!A:B,2,FALSE)</f>
        <v>No</v>
      </c>
      <c r="V4602" s="2">
        <f>IFERROR(VLOOKUP(LEFT(F4602,10),'Find Purchase Orders'!B:J,9,FALSE),"")</f>
        <v>44827</v>
      </c>
      <c r="W4602" s="25" t="s">
        <v>7261</v>
      </c>
    </row>
    <row r="4603" spans="1:23" hidden="1">
      <c r="A4603" s="25" t="s">
        <v>10550</v>
      </c>
      <c r="B4603" s="25" t="s">
        <v>8531</v>
      </c>
      <c r="C4603" s="25" t="s">
        <v>7254</v>
      </c>
      <c r="D4603" s="25" t="s">
        <v>6421</v>
      </c>
      <c r="E4603" s="25" t="s">
        <v>8140</v>
      </c>
      <c r="F4603" s="25" t="s">
        <v>17531</v>
      </c>
      <c r="G4603" s="25" t="s">
        <v>6422</v>
      </c>
      <c r="H4603" s="21">
        <v>11883.08</v>
      </c>
      <c r="I4603" s="25" t="s">
        <v>7296</v>
      </c>
      <c r="J4603" s="25" t="s">
        <v>7288</v>
      </c>
      <c r="K4603" s="25" t="s">
        <v>7778</v>
      </c>
      <c r="L4603" s="25" t="s">
        <v>8150</v>
      </c>
      <c r="M4603" s="21">
        <v>11883.08</v>
      </c>
      <c r="N4603" s="22">
        <v>0</v>
      </c>
      <c r="O4603" s="21">
        <v>11883.08</v>
      </c>
      <c r="P4603" s="21">
        <v>11883.08</v>
      </c>
      <c r="Q4603" s="25" t="s">
        <v>17532</v>
      </c>
      <c r="R4603" s="1" t="str">
        <f t="shared" si="90"/>
        <v>ST10095</v>
      </c>
      <c r="S4603" t="str">
        <f>VLOOKUP(R4603,Data!$C$2:$D$261,2,0)</f>
        <v>Greenway</v>
      </c>
      <c r="T4603">
        <f>COUNTIF('Feb 2022'!A:A,D4603)+COUNTIF('Mar 2022'!A:A,D4603)+COUNTIF('Apr 2022'!A:A,D4603)+COUNTIF('May 2022'!A:A,D4603)+COUNTIF('June 2022'!A:A,D4603)+COUNTIF('July 2022'!A:A,D4603)+COUNTIF('Aug 2022'!A:A,D4603)+COUNTIF('Sep 2022'!A:A,D4603)+COUNTIF('Oct 2022'!A:A,D4603)+COUNTIF('Dec 2022'!A:A,D4603)</f>
        <v>1</v>
      </c>
      <c r="U4603" t="str">
        <f>VLOOKUP(Q4603,'Capital Lookup'!A:B,2,FALSE)</f>
        <v>No</v>
      </c>
      <c r="V4603" s="2">
        <f>IFERROR(VLOOKUP(LEFT(F4603,10),'Find Purchase Orders'!B:J,9,FALSE),"")</f>
        <v>44825</v>
      </c>
      <c r="W4603" s="25" t="s">
        <v>7261</v>
      </c>
    </row>
    <row r="4604" spans="1:23" hidden="1">
      <c r="A4604" s="25" t="s">
        <v>7252</v>
      </c>
      <c r="B4604" s="25" t="s">
        <v>7506</v>
      </c>
      <c r="C4604" s="25" t="s">
        <v>7254</v>
      </c>
      <c r="D4604" s="25" t="s">
        <v>6423</v>
      </c>
      <c r="E4604" s="25" t="s">
        <v>8553</v>
      </c>
      <c r="F4604" s="25" t="s">
        <v>17533</v>
      </c>
      <c r="G4604" s="25" t="s">
        <v>6424</v>
      </c>
      <c r="H4604" s="21">
        <v>2666.88</v>
      </c>
      <c r="I4604" s="25" t="s">
        <v>7296</v>
      </c>
      <c r="J4604" s="25" t="s">
        <v>7288</v>
      </c>
      <c r="K4604" s="25" t="s">
        <v>7262</v>
      </c>
      <c r="L4604" s="25" t="s">
        <v>7259</v>
      </c>
      <c r="M4604" s="21">
        <v>2666.88</v>
      </c>
      <c r="N4604" s="21">
        <v>2666.88</v>
      </c>
      <c r="O4604" s="21">
        <v>0</v>
      </c>
      <c r="P4604" s="21">
        <v>2666.88</v>
      </c>
      <c r="Q4604" s="25" t="s">
        <v>8556</v>
      </c>
      <c r="R4604" s="1" t="str">
        <f t="shared" si="90"/>
        <v>ST10031</v>
      </c>
      <c r="S4604" t="str">
        <f>VLOOKUP(R4604,Data!$C$2:$D$261,2,0)</f>
        <v>Port Perry Villa</v>
      </c>
      <c r="T4604">
        <f>COUNTIF('Feb 2022'!A:A,D4604)+COUNTIF('Mar 2022'!A:A,D4604)+COUNTIF('Apr 2022'!A:A,D4604)+COUNTIF('May 2022'!A:A,D4604)+COUNTIF('June 2022'!A:A,D4604)+COUNTIF('July 2022'!A:A,D4604)+COUNTIF('Aug 2022'!A:A,D4604)+COUNTIF('Sep 2022'!A:A,D4604)+COUNTIF('Oct 2022'!A:A,D4604)+COUNTIF('Dec 2022'!A:A,D4604)</f>
        <v>1</v>
      </c>
      <c r="U4604" t="str">
        <f>VLOOKUP(Q4604,'Capital Lookup'!A:B,2,FALSE)</f>
        <v>No</v>
      </c>
      <c r="V4604" s="2">
        <f>IFERROR(VLOOKUP(LEFT(F4604,10),'Find Purchase Orders'!B:J,9,FALSE),"")</f>
        <v>44827</v>
      </c>
      <c r="W4604" s="25" t="s">
        <v>7261</v>
      </c>
    </row>
    <row r="4605" spans="1:23" hidden="1">
      <c r="A4605" s="25" t="s">
        <v>7252</v>
      </c>
      <c r="B4605" s="25" t="s">
        <v>7506</v>
      </c>
      <c r="C4605" s="25" t="s">
        <v>7254</v>
      </c>
      <c r="D4605" s="25" t="s">
        <v>6423</v>
      </c>
      <c r="E4605" s="25" t="s">
        <v>8553</v>
      </c>
      <c r="F4605" s="25" t="s">
        <v>17534</v>
      </c>
      <c r="G4605" s="25" t="s">
        <v>10014</v>
      </c>
      <c r="H4605" s="21">
        <v>678</v>
      </c>
      <c r="I4605" s="25" t="s">
        <v>7296</v>
      </c>
      <c r="J4605" s="25" t="s">
        <v>7288</v>
      </c>
      <c r="K4605" s="25" t="s">
        <v>7262</v>
      </c>
      <c r="L4605" s="25" t="s">
        <v>7259</v>
      </c>
      <c r="M4605" s="21">
        <v>678</v>
      </c>
      <c r="N4605" s="21">
        <v>678</v>
      </c>
      <c r="O4605" s="21">
        <v>0</v>
      </c>
      <c r="P4605" s="21">
        <v>678</v>
      </c>
      <c r="Q4605" s="25" t="s">
        <v>8556</v>
      </c>
      <c r="R4605" s="1" t="str">
        <f t="shared" si="90"/>
        <v>ST10031</v>
      </c>
      <c r="S4605" t="str">
        <f>VLOOKUP(R4605,Data!$C$2:$D$261,2,0)</f>
        <v>Port Perry Villa</v>
      </c>
      <c r="T4605">
        <f>COUNTIF('Feb 2022'!A:A,D4605)+COUNTIF('Mar 2022'!A:A,D4605)+COUNTIF('Apr 2022'!A:A,D4605)+COUNTIF('May 2022'!A:A,D4605)+COUNTIF('June 2022'!A:A,D4605)+COUNTIF('July 2022'!A:A,D4605)+COUNTIF('Aug 2022'!A:A,D4605)+COUNTIF('Sep 2022'!A:A,D4605)+COUNTIF('Oct 2022'!A:A,D4605)+COUNTIF('Dec 2022'!A:A,D4605)</f>
        <v>1</v>
      </c>
      <c r="U4605" t="str">
        <f>VLOOKUP(Q4605,'Capital Lookup'!A:B,2,FALSE)</f>
        <v>No</v>
      </c>
      <c r="V4605" s="2">
        <f>IFERROR(VLOOKUP(LEFT(F4605,10),'Find Purchase Orders'!B:J,9,FALSE),"")</f>
        <v>44827</v>
      </c>
      <c r="W4605" s="25" t="s">
        <v>7261</v>
      </c>
    </row>
    <row r="4606" spans="1:23" hidden="1">
      <c r="A4606" s="25" t="s">
        <v>7261</v>
      </c>
      <c r="B4606" s="25" t="s">
        <v>8749</v>
      </c>
      <c r="C4606" s="25" t="s">
        <v>7282</v>
      </c>
      <c r="D4606" s="25" t="s">
        <v>6425</v>
      </c>
      <c r="E4606" s="25" t="s">
        <v>8750</v>
      </c>
      <c r="F4606" s="25" t="s">
        <v>17535</v>
      </c>
      <c r="G4606" s="25" t="s">
        <v>6426</v>
      </c>
      <c r="H4606" s="21">
        <v>10428.459999999999</v>
      </c>
      <c r="I4606" s="25" t="s">
        <v>7296</v>
      </c>
      <c r="J4606" s="25" t="s">
        <v>7288</v>
      </c>
      <c r="K4606" s="25" t="s">
        <v>7262</v>
      </c>
      <c r="L4606" s="25" t="s">
        <v>7259</v>
      </c>
      <c r="M4606" s="21">
        <v>10428.459999999999</v>
      </c>
      <c r="N4606" s="21">
        <v>10428.459999999999</v>
      </c>
      <c r="O4606" s="21">
        <v>0</v>
      </c>
      <c r="P4606" s="21">
        <v>10428.459999999999</v>
      </c>
      <c r="Q4606" s="25" t="s">
        <v>8865</v>
      </c>
      <c r="R4606" s="1" t="str">
        <f t="shared" si="90"/>
        <v>ST10011</v>
      </c>
      <c r="S4606" t="str">
        <f>VLOOKUP(R4606,Data!$C$2:$D$261,2,0)</f>
        <v>The Beechwood</v>
      </c>
      <c r="T4606">
        <f>COUNTIF('Feb 2022'!A:A,D4606)+COUNTIF('Mar 2022'!A:A,D4606)+COUNTIF('Apr 2022'!A:A,D4606)+COUNTIF('May 2022'!A:A,D4606)+COUNTIF('June 2022'!A:A,D4606)+COUNTIF('July 2022'!A:A,D4606)+COUNTIF('Aug 2022'!A:A,D4606)+COUNTIF('Sep 2022'!A:A,D4606)+COUNTIF('Oct 2022'!A:A,D4606)+COUNTIF('Dec 2022'!A:A,D4606)</f>
        <v>1</v>
      </c>
      <c r="U4606" t="str">
        <f>VLOOKUP(Q4606,'Capital Lookup'!A:B,2,FALSE)</f>
        <v>No</v>
      </c>
      <c r="V4606" s="2">
        <f>IFERROR(VLOOKUP(LEFT(F4606,10),'Find Purchase Orders'!B:J,9,FALSE),"")</f>
        <v>44827</v>
      </c>
      <c r="W4606" s="25" t="s">
        <v>7261</v>
      </c>
    </row>
    <row r="4607" spans="1:23" hidden="1">
      <c r="A4607" s="25" t="s">
        <v>7261</v>
      </c>
      <c r="B4607" s="25" t="s">
        <v>8749</v>
      </c>
      <c r="C4607" s="25" t="s">
        <v>7282</v>
      </c>
      <c r="D4607" s="25" t="s">
        <v>6425</v>
      </c>
      <c r="E4607" s="25" t="s">
        <v>8750</v>
      </c>
      <c r="F4607" s="25" t="s">
        <v>17536</v>
      </c>
      <c r="G4607" s="25" t="s">
        <v>17537</v>
      </c>
      <c r="H4607" s="21">
        <v>774.62</v>
      </c>
      <c r="I4607" s="25" t="s">
        <v>7296</v>
      </c>
      <c r="J4607" s="25" t="s">
        <v>7288</v>
      </c>
      <c r="K4607" s="25" t="s">
        <v>7262</v>
      </c>
      <c r="L4607" s="25" t="s">
        <v>7259</v>
      </c>
      <c r="M4607" s="21">
        <v>774.62</v>
      </c>
      <c r="N4607" s="21">
        <v>774.62</v>
      </c>
      <c r="O4607" s="21">
        <v>0</v>
      </c>
      <c r="P4607" s="21">
        <v>774.62</v>
      </c>
      <c r="Q4607" s="25" t="s">
        <v>8865</v>
      </c>
      <c r="R4607" s="1" t="str">
        <f t="shared" si="90"/>
        <v>ST10011</v>
      </c>
      <c r="S4607" t="str">
        <f>VLOOKUP(R4607,Data!$C$2:$D$261,2,0)</f>
        <v>The Beechwood</v>
      </c>
      <c r="T4607">
        <f>COUNTIF('Feb 2022'!A:A,D4607)+COUNTIF('Mar 2022'!A:A,D4607)+COUNTIF('Apr 2022'!A:A,D4607)+COUNTIF('May 2022'!A:A,D4607)+COUNTIF('June 2022'!A:A,D4607)+COUNTIF('July 2022'!A:A,D4607)+COUNTIF('Aug 2022'!A:A,D4607)+COUNTIF('Sep 2022'!A:A,D4607)+COUNTIF('Oct 2022'!A:A,D4607)+COUNTIF('Dec 2022'!A:A,D4607)</f>
        <v>1</v>
      </c>
      <c r="U4607" t="str">
        <f>VLOOKUP(Q4607,'Capital Lookup'!A:B,2,FALSE)</f>
        <v>No</v>
      </c>
      <c r="V4607" s="2">
        <f>IFERROR(VLOOKUP(LEFT(F4607,10),'Find Purchase Orders'!B:J,9,FALSE),"")</f>
        <v>44827</v>
      </c>
      <c r="W4607" s="25" t="s">
        <v>7261</v>
      </c>
    </row>
    <row r="4608" spans="1:23" hidden="1">
      <c r="A4608" s="25" t="s">
        <v>7261</v>
      </c>
      <c r="B4608" s="25" t="s">
        <v>7662</v>
      </c>
      <c r="C4608" s="25" t="s">
        <v>7264</v>
      </c>
      <c r="D4608" s="25" t="s">
        <v>6427</v>
      </c>
      <c r="E4608" s="25" t="s">
        <v>8423</v>
      </c>
      <c r="F4608" s="25" t="s">
        <v>17538</v>
      </c>
      <c r="G4608" s="25" t="s">
        <v>6428</v>
      </c>
      <c r="H4608" s="21">
        <v>3793.23</v>
      </c>
      <c r="I4608" s="25" t="s">
        <v>7296</v>
      </c>
      <c r="J4608" s="25" t="s">
        <v>7288</v>
      </c>
      <c r="K4608" s="25" t="s">
        <v>7262</v>
      </c>
      <c r="L4608" s="25" t="s">
        <v>7259</v>
      </c>
      <c r="M4608" s="21">
        <v>3793.23</v>
      </c>
      <c r="N4608" s="21">
        <v>3793.23</v>
      </c>
      <c r="O4608" s="21">
        <v>0</v>
      </c>
      <c r="P4608" s="21">
        <v>3793.23</v>
      </c>
      <c r="Q4608" s="25" t="s">
        <v>8426</v>
      </c>
      <c r="R4608" s="1" t="str">
        <f t="shared" si="90"/>
        <v>ST10055</v>
      </c>
      <c r="S4608" t="str">
        <f>VLOOKUP(R4608,Data!$C$2:$D$261,2,0)</f>
        <v>Hollyburn House</v>
      </c>
      <c r="T4608">
        <f>COUNTIF('Feb 2022'!A:A,D4608)+COUNTIF('Mar 2022'!A:A,D4608)+COUNTIF('Apr 2022'!A:A,D4608)+COUNTIF('May 2022'!A:A,D4608)+COUNTIF('June 2022'!A:A,D4608)+COUNTIF('July 2022'!A:A,D4608)+COUNTIF('Aug 2022'!A:A,D4608)+COUNTIF('Sep 2022'!A:A,D4608)+COUNTIF('Oct 2022'!A:A,D4608)+COUNTIF('Dec 2022'!A:A,D4608)</f>
        <v>1</v>
      </c>
      <c r="U4608" t="str">
        <f>VLOOKUP(Q4608,'Capital Lookup'!A:B,2,FALSE)</f>
        <v>No</v>
      </c>
      <c r="V4608" s="2">
        <f>IFERROR(VLOOKUP(LEFT(F4608,10),'Find Purchase Orders'!B:J,9,FALSE),"")</f>
        <v>44827</v>
      </c>
      <c r="W4608" s="25" t="s">
        <v>7261</v>
      </c>
    </row>
    <row r="4609" spans="1:23" hidden="1">
      <c r="A4609" s="25" t="s">
        <v>7261</v>
      </c>
      <c r="B4609" s="25" t="s">
        <v>7662</v>
      </c>
      <c r="C4609" s="25" t="s">
        <v>7264</v>
      </c>
      <c r="D4609" s="25" t="s">
        <v>6427</v>
      </c>
      <c r="E4609" s="25" t="s">
        <v>8423</v>
      </c>
      <c r="F4609" s="25" t="s">
        <v>17539</v>
      </c>
      <c r="G4609" s="25" t="s">
        <v>9621</v>
      </c>
      <c r="H4609" s="21">
        <v>1496.25</v>
      </c>
      <c r="I4609" s="25" t="s">
        <v>7296</v>
      </c>
      <c r="J4609" s="25" t="s">
        <v>7288</v>
      </c>
      <c r="K4609" s="25" t="s">
        <v>7262</v>
      </c>
      <c r="L4609" s="25" t="s">
        <v>7259</v>
      </c>
      <c r="M4609" s="21">
        <v>1496.25</v>
      </c>
      <c r="N4609" s="21">
        <v>1496.25</v>
      </c>
      <c r="O4609" s="21">
        <v>0</v>
      </c>
      <c r="P4609" s="21">
        <v>1496.25</v>
      </c>
      <c r="Q4609" s="25" t="s">
        <v>8426</v>
      </c>
      <c r="R4609" s="1" t="str">
        <f t="shared" si="90"/>
        <v>ST10055</v>
      </c>
      <c r="S4609" t="str">
        <f>VLOOKUP(R4609,Data!$C$2:$D$261,2,0)</f>
        <v>Hollyburn House</v>
      </c>
      <c r="T4609">
        <f>COUNTIF('Feb 2022'!A:A,D4609)+COUNTIF('Mar 2022'!A:A,D4609)+COUNTIF('Apr 2022'!A:A,D4609)+COUNTIF('May 2022'!A:A,D4609)+COUNTIF('June 2022'!A:A,D4609)+COUNTIF('July 2022'!A:A,D4609)+COUNTIF('Aug 2022'!A:A,D4609)+COUNTIF('Sep 2022'!A:A,D4609)+COUNTIF('Oct 2022'!A:A,D4609)+COUNTIF('Dec 2022'!A:A,D4609)</f>
        <v>1</v>
      </c>
      <c r="U4609" t="str">
        <f>VLOOKUP(Q4609,'Capital Lookup'!A:B,2,FALSE)</f>
        <v>No</v>
      </c>
      <c r="V4609" s="2">
        <f>IFERROR(VLOOKUP(LEFT(F4609,10),'Find Purchase Orders'!B:J,9,FALSE),"")</f>
        <v>44827</v>
      </c>
      <c r="W4609" s="25" t="s">
        <v>7261</v>
      </c>
    </row>
    <row r="4610" spans="1:23" hidden="1">
      <c r="A4610" s="25" t="s">
        <v>7261</v>
      </c>
      <c r="B4610" s="25" t="s">
        <v>7662</v>
      </c>
      <c r="C4610" s="25" t="s">
        <v>7264</v>
      </c>
      <c r="D4610" s="25" t="s">
        <v>6429</v>
      </c>
      <c r="E4610" s="25" t="s">
        <v>8423</v>
      </c>
      <c r="F4610" s="25" t="s">
        <v>17540</v>
      </c>
      <c r="G4610" s="25" t="s">
        <v>6430</v>
      </c>
      <c r="H4610" s="21">
        <v>945</v>
      </c>
      <c r="I4610" s="25" t="s">
        <v>7296</v>
      </c>
      <c r="J4610" s="25" t="s">
        <v>7288</v>
      </c>
      <c r="K4610" s="25" t="s">
        <v>7289</v>
      </c>
      <c r="L4610" s="25" t="s">
        <v>7259</v>
      </c>
      <c r="M4610" s="21">
        <v>945</v>
      </c>
      <c r="N4610" s="21">
        <v>945</v>
      </c>
      <c r="O4610" s="21">
        <v>0</v>
      </c>
      <c r="P4610" s="21">
        <v>945</v>
      </c>
      <c r="Q4610" s="25" t="s">
        <v>8426</v>
      </c>
      <c r="R4610" s="1" t="str">
        <f t="shared" si="90"/>
        <v>ST10055</v>
      </c>
      <c r="S4610" t="str">
        <f>VLOOKUP(R4610,Data!$C$2:$D$261,2,0)</f>
        <v>Hollyburn House</v>
      </c>
      <c r="T4610">
        <f>COUNTIF('Feb 2022'!A:A,D4610)+COUNTIF('Mar 2022'!A:A,D4610)+COUNTIF('Apr 2022'!A:A,D4610)+COUNTIF('May 2022'!A:A,D4610)+COUNTIF('June 2022'!A:A,D4610)+COUNTIF('July 2022'!A:A,D4610)+COUNTIF('Aug 2022'!A:A,D4610)+COUNTIF('Sep 2022'!A:A,D4610)+COUNTIF('Oct 2022'!A:A,D4610)+COUNTIF('Dec 2022'!A:A,D4610)</f>
        <v>1</v>
      </c>
      <c r="U4610" t="str">
        <f>VLOOKUP(Q4610,'Capital Lookup'!A:B,2,FALSE)</f>
        <v>No</v>
      </c>
      <c r="V4610" s="2">
        <f>IFERROR(VLOOKUP(LEFT(F4610,10),'Find Purchase Orders'!B:J,9,FALSE),"")</f>
        <v>44827</v>
      </c>
      <c r="W4610" s="25" t="s">
        <v>7261</v>
      </c>
    </row>
    <row r="4611" spans="1:23" hidden="1">
      <c r="A4611" s="25" t="s">
        <v>7261</v>
      </c>
      <c r="B4611" s="25" t="s">
        <v>7662</v>
      </c>
      <c r="C4611" s="25" t="s">
        <v>7264</v>
      </c>
      <c r="D4611" s="25" t="s">
        <v>6429</v>
      </c>
      <c r="E4611" s="25" t="s">
        <v>8423</v>
      </c>
      <c r="F4611" s="25" t="s">
        <v>17541</v>
      </c>
      <c r="G4611" s="25" t="s">
        <v>17542</v>
      </c>
      <c r="H4611" s="21">
        <v>157.5</v>
      </c>
      <c r="I4611" s="25" t="s">
        <v>7296</v>
      </c>
      <c r="J4611" s="25" t="s">
        <v>7288</v>
      </c>
      <c r="K4611" s="25" t="s">
        <v>7289</v>
      </c>
      <c r="L4611" s="25" t="s">
        <v>7259</v>
      </c>
      <c r="M4611" s="21">
        <v>157.5</v>
      </c>
      <c r="N4611" s="21">
        <v>157.5</v>
      </c>
      <c r="O4611" s="21">
        <v>0</v>
      </c>
      <c r="P4611" s="21">
        <v>157.5</v>
      </c>
      <c r="Q4611" s="25" t="s">
        <v>8426</v>
      </c>
      <c r="R4611" s="1" t="str">
        <f t="shared" si="90"/>
        <v>ST10055</v>
      </c>
      <c r="S4611" t="str">
        <f>VLOOKUP(R4611,Data!$C$2:$D$261,2,0)</f>
        <v>Hollyburn House</v>
      </c>
      <c r="T4611">
        <f>COUNTIF('Feb 2022'!A:A,D4611)+COUNTIF('Mar 2022'!A:A,D4611)+COUNTIF('Apr 2022'!A:A,D4611)+COUNTIF('May 2022'!A:A,D4611)+COUNTIF('June 2022'!A:A,D4611)+COUNTIF('July 2022'!A:A,D4611)+COUNTIF('Aug 2022'!A:A,D4611)+COUNTIF('Sep 2022'!A:A,D4611)+COUNTIF('Oct 2022'!A:A,D4611)+COUNTIF('Dec 2022'!A:A,D4611)</f>
        <v>1</v>
      </c>
      <c r="U4611" t="str">
        <f>VLOOKUP(Q4611,'Capital Lookup'!A:B,2,FALSE)</f>
        <v>No</v>
      </c>
      <c r="V4611" s="2">
        <f>IFERROR(VLOOKUP(LEFT(F4611,10),'Find Purchase Orders'!B:J,9,FALSE),"")</f>
        <v>44827</v>
      </c>
      <c r="W4611" s="25" t="s">
        <v>7261</v>
      </c>
    </row>
    <row r="4612" spans="1:23" hidden="1">
      <c r="A4612" s="25" t="s">
        <v>7261</v>
      </c>
      <c r="B4612" s="25" t="s">
        <v>7662</v>
      </c>
      <c r="C4612" s="25" t="s">
        <v>7264</v>
      </c>
      <c r="D4612" s="25" t="s">
        <v>6431</v>
      </c>
      <c r="E4612" s="25" t="s">
        <v>8423</v>
      </c>
      <c r="F4612" s="25" t="s">
        <v>17543</v>
      </c>
      <c r="G4612" s="25" t="s">
        <v>6432</v>
      </c>
      <c r="H4612" s="21">
        <v>5533.9</v>
      </c>
      <c r="I4612" s="25" t="s">
        <v>7296</v>
      </c>
      <c r="J4612" s="25" t="s">
        <v>7288</v>
      </c>
      <c r="K4612" s="25" t="s">
        <v>7262</v>
      </c>
      <c r="L4612" s="25" t="s">
        <v>7259</v>
      </c>
      <c r="M4612" s="21">
        <v>5533.9</v>
      </c>
      <c r="N4612" s="22">
        <v>0</v>
      </c>
      <c r="O4612" s="21">
        <v>5533.9</v>
      </c>
      <c r="P4612" s="21">
        <v>5533.9</v>
      </c>
      <c r="Q4612" s="25" t="s">
        <v>8426</v>
      </c>
      <c r="R4612" s="1" t="str">
        <f t="shared" si="90"/>
        <v>ST10055</v>
      </c>
      <c r="S4612" t="str">
        <f>VLOOKUP(R4612,Data!$C$2:$D$261,2,0)</f>
        <v>Hollyburn House</v>
      </c>
      <c r="T4612">
        <f>COUNTIF('Feb 2022'!A:A,D4612)+COUNTIF('Mar 2022'!A:A,D4612)+COUNTIF('Apr 2022'!A:A,D4612)+COUNTIF('May 2022'!A:A,D4612)+COUNTIF('June 2022'!A:A,D4612)+COUNTIF('July 2022'!A:A,D4612)+COUNTIF('Aug 2022'!A:A,D4612)+COUNTIF('Sep 2022'!A:A,D4612)+COUNTIF('Oct 2022'!A:A,D4612)+COUNTIF('Dec 2022'!A:A,D4612)</f>
        <v>1</v>
      </c>
      <c r="U4612" t="str">
        <f>VLOOKUP(Q4612,'Capital Lookup'!A:B,2,FALSE)</f>
        <v>No</v>
      </c>
      <c r="V4612" s="2">
        <f>IFERROR(VLOOKUP(LEFT(F4612,10),'Find Purchase Orders'!B:J,9,FALSE),"")</f>
        <v>44827</v>
      </c>
      <c r="W4612" s="25" t="s">
        <v>7261</v>
      </c>
    </row>
    <row r="4613" spans="1:23" hidden="1">
      <c r="A4613" s="25" t="s">
        <v>7261</v>
      </c>
      <c r="B4613" s="25" t="s">
        <v>7662</v>
      </c>
      <c r="C4613" s="25" t="s">
        <v>7264</v>
      </c>
      <c r="D4613" s="25" t="s">
        <v>6431</v>
      </c>
      <c r="E4613" s="25" t="s">
        <v>8423</v>
      </c>
      <c r="F4613" s="25" t="s">
        <v>17544</v>
      </c>
      <c r="G4613" s="25" t="s">
        <v>8517</v>
      </c>
      <c r="H4613" s="21">
        <v>288.75</v>
      </c>
      <c r="I4613" s="25" t="s">
        <v>7296</v>
      </c>
      <c r="J4613" s="25" t="s">
        <v>7288</v>
      </c>
      <c r="K4613" s="25" t="s">
        <v>7262</v>
      </c>
      <c r="L4613" s="25" t="s">
        <v>7259</v>
      </c>
      <c r="M4613" s="21">
        <v>288.75</v>
      </c>
      <c r="N4613" s="22">
        <v>0</v>
      </c>
      <c r="O4613" s="21">
        <v>288.75</v>
      </c>
      <c r="P4613" s="21">
        <v>288.75</v>
      </c>
      <c r="Q4613" s="25" t="s">
        <v>8426</v>
      </c>
      <c r="R4613" s="1" t="str">
        <f t="shared" si="90"/>
        <v>ST10055</v>
      </c>
      <c r="S4613" t="str">
        <f>VLOOKUP(R4613,Data!$C$2:$D$261,2,0)</f>
        <v>Hollyburn House</v>
      </c>
      <c r="T4613">
        <f>COUNTIF('Feb 2022'!A:A,D4613)+COUNTIF('Mar 2022'!A:A,D4613)+COUNTIF('Apr 2022'!A:A,D4613)+COUNTIF('May 2022'!A:A,D4613)+COUNTIF('June 2022'!A:A,D4613)+COUNTIF('July 2022'!A:A,D4613)+COUNTIF('Aug 2022'!A:A,D4613)+COUNTIF('Sep 2022'!A:A,D4613)+COUNTIF('Oct 2022'!A:A,D4613)+COUNTIF('Dec 2022'!A:A,D4613)</f>
        <v>1</v>
      </c>
      <c r="U4613" t="str">
        <f>VLOOKUP(Q4613,'Capital Lookup'!A:B,2,FALSE)</f>
        <v>No</v>
      </c>
      <c r="V4613" s="2">
        <f>IFERROR(VLOOKUP(LEFT(F4613,10),'Find Purchase Orders'!B:J,9,FALSE),"")</f>
        <v>44827</v>
      </c>
      <c r="W4613" s="25" t="s">
        <v>7261</v>
      </c>
    </row>
    <row r="4614" spans="1:23" hidden="1">
      <c r="A4614" s="25" t="s">
        <v>7261</v>
      </c>
      <c r="B4614" s="25" t="s">
        <v>7343</v>
      </c>
      <c r="C4614" s="25" t="s">
        <v>7282</v>
      </c>
      <c r="D4614" s="25" t="s">
        <v>6433</v>
      </c>
      <c r="E4614" s="25" t="s">
        <v>8140</v>
      </c>
      <c r="F4614" s="25" t="s">
        <v>17545</v>
      </c>
      <c r="G4614" s="25" t="s">
        <v>6434</v>
      </c>
      <c r="H4614" s="21">
        <v>4576.5</v>
      </c>
      <c r="I4614" s="25" t="s">
        <v>7296</v>
      </c>
      <c r="J4614" s="25" t="s">
        <v>7288</v>
      </c>
      <c r="K4614" s="25" t="s">
        <v>7495</v>
      </c>
      <c r="L4614" s="25" t="s">
        <v>13389</v>
      </c>
      <c r="M4614" s="21">
        <v>4576.5</v>
      </c>
      <c r="N4614" s="22">
        <v>0</v>
      </c>
      <c r="O4614" s="21">
        <v>4576.5</v>
      </c>
      <c r="P4614" s="21">
        <v>4576.5</v>
      </c>
      <c r="Q4614" s="25" t="s">
        <v>17546</v>
      </c>
      <c r="R4614" s="1" t="str">
        <f t="shared" si="90"/>
        <v>ST10093</v>
      </c>
      <c r="S4614" t="str">
        <f>VLOOKUP(R4614,Data!$C$2:$D$261,2,0)</f>
        <v>Windermere on The Mount</v>
      </c>
      <c r="T4614">
        <f>COUNTIF('Feb 2022'!A:A,D4614)+COUNTIF('Mar 2022'!A:A,D4614)+COUNTIF('Apr 2022'!A:A,D4614)+COUNTIF('May 2022'!A:A,D4614)+COUNTIF('June 2022'!A:A,D4614)+COUNTIF('July 2022'!A:A,D4614)+COUNTIF('Aug 2022'!A:A,D4614)+COUNTIF('Sep 2022'!A:A,D4614)+COUNTIF('Oct 2022'!A:A,D4614)+COUNTIF('Dec 2022'!A:A,D4614)</f>
        <v>1</v>
      </c>
      <c r="U4614" t="str">
        <f>VLOOKUP(Q4614,'Capital Lookup'!A:B,2,FALSE)</f>
        <v>No</v>
      </c>
      <c r="V4614" s="2">
        <f>IFERROR(VLOOKUP(LEFT(F4614,10),'Find Purchase Orders'!B:J,9,FALSE),"")</f>
        <v>44825</v>
      </c>
      <c r="W4614" s="25" t="s">
        <v>7261</v>
      </c>
    </row>
    <row r="4615" spans="1:23" hidden="1">
      <c r="A4615" s="25" t="s">
        <v>7261</v>
      </c>
      <c r="B4615" s="25" t="s">
        <v>7355</v>
      </c>
      <c r="C4615" s="25" t="s">
        <v>7264</v>
      </c>
      <c r="D4615" s="25" t="s">
        <v>6295</v>
      </c>
      <c r="E4615" s="25" t="s">
        <v>8140</v>
      </c>
      <c r="F4615" s="25" t="s">
        <v>17547</v>
      </c>
      <c r="G4615" s="25" t="s">
        <v>6296</v>
      </c>
      <c r="H4615" s="21">
        <v>30673.85</v>
      </c>
      <c r="I4615" s="25" t="s">
        <v>7296</v>
      </c>
      <c r="J4615" s="25" t="s">
        <v>7288</v>
      </c>
      <c r="K4615" s="25" t="s">
        <v>7510</v>
      </c>
      <c r="L4615" s="25" t="s">
        <v>8176</v>
      </c>
      <c r="M4615" s="21">
        <v>30673.85</v>
      </c>
      <c r="N4615" s="21">
        <v>30673.85</v>
      </c>
      <c r="O4615" s="21">
        <v>0</v>
      </c>
      <c r="P4615" s="21">
        <v>30673.85</v>
      </c>
      <c r="Q4615" s="25" t="s">
        <v>17548</v>
      </c>
      <c r="R4615" s="1" t="str">
        <f t="shared" si="90"/>
        <v>ST10094</v>
      </c>
      <c r="S4615" t="str">
        <f>VLOOKUP(R4615,Data!$C$2:$D$261,2,0)</f>
        <v>Briarfield Gardens</v>
      </c>
      <c r="T4615">
        <f>COUNTIF('Feb 2022'!A:A,D4615)+COUNTIF('Mar 2022'!A:A,D4615)+COUNTIF('Apr 2022'!A:A,D4615)+COUNTIF('May 2022'!A:A,D4615)+COUNTIF('June 2022'!A:A,D4615)+COUNTIF('July 2022'!A:A,D4615)+COUNTIF('Aug 2022'!A:A,D4615)+COUNTIF('Sep 2022'!A:A,D4615)+COUNTIF('Oct 2022'!A:A,D4615)+COUNTIF('Dec 2022'!A:A,D4615)</f>
        <v>1</v>
      </c>
      <c r="U4615" t="str">
        <f>VLOOKUP(Q4615,'Capital Lookup'!A:B,2,FALSE)</f>
        <v>No</v>
      </c>
      <c r="V4615" s="2">
        <f>IFERROR(VLOOKUP(LEFT(F4615,10),'Find Purchase Orders'!B:J,9,FALSE),"")</f>
        <v>44832</v>
      </c>
      <c r="W4615" s="25" t="s">
        <v>7261</v>
      </c>
    </row>
    <row r="4616" spans="1:23" hidden="1">
      <c r="A4616" s="25" t="s">
        <v>7261</v>
      </c>
      <c r="B4616" s="25" t="s">
        <v>7408</v>
      </c>
      <c r="C4616" s="25" t="s">
        <v>7264</v>
      </c>
      <c r="D4616" s="25" t="s">
        <v>6435</v>
      </c>
      <c r="E4616" s="25" t="s">
        <v>8140</v>
      </c>
      <c r="F4616" s="25" t="s">
        <v>17549</v>
      </c>
      <c r="G4616" s="25" t="s">
        <v>6436</v>
      </c>
      <c r="H4616" s="21">
        <v>5909.76</v>
      </c>
      <c r="I4616" s="25" t="s">
        <v>7296</v>
      </c>
      <c r="J4616" s="25" t="s">
        <v>7288</v>
      </c>
      <c r="K4616" s="25" t="s">
        <v>8155</v>
      </c>
      <c r="L4616" s="25" t="s">
        <v>10083</v>
      </c>
      <c r="M4616" s="21">
        <v>5909.76</v>
      </c>
      <c r="N4616" s="21">
        <v>5909.76</v>
      </c>
      <c r="O4616" s="21">
        <v>0</v>
      </c>
      <c r="P4616" s="21">
        <v>5909.76</v>
      </c>
      <c r="Q4616" s="25" t="s">
        <v>17550</v>
      </c>
      <c r="R4616" s="1" t="str">
        <f t="shared" si="90"/>
        <v>ST10015</v>
      </c>
      <c r="S4616" t="str">
        <f>VLOOKUP(R4616,Data!$C$2:$D$261,2,0)</f>
        <v>Centennial Park Place</v>
      </c>
      <c r="T4616">
        <f>COUNTIF('Feb 2022'!A:A,D4616)+COUNTIF('Mar 2022'!A:A,D4616)+COUNTIF('Apr 2022'!A:A,D4616)+COUNTIF('May 2022'!A:A,D4616)+COUNTIF('June 2022'!A:A,D4616)+COUNTIF('July 2022'!A:A,D4616)+COUNTIF('Aug 2022'!A:A,D4616)+COUNTIF('Sep 2022'!A:A,D4616)+COUNTIF('Oct 2022'!A:A,D4616)+COUNTIF('Dec 2022'!A:A,D4616)</f>
        <v>1</v>
      </c>
      <c r="U4616" t="str">
        <f>VLOOKUP(Q4616,'Capital Lookup'!A:B,2,FALSE)</f>
        <v>No</v>
      </c>
      <c r="V4616" s="2">
        <f>IFERROR(VLOOKUP(LEFT(F4616,10),'Find Purchase Orders'!B:J,9,FALSE),"")</f>
        <v>44828</v>
      </c>
      <c r="W4616" s="25" t="s">
        <v>7261</v>
      </c>
    </row>
    <row r="4617" spans="1:23" hidden="1">
      <c r="A4617" s="25" t="s">
        <v>8723</v>
      </c>
      <c r="B4617" s="25" t="s">
        <v>8501</v>
      </c>
      <c r="C4617" s="25" t="s">
        <v>7264</v>
      </c>
      <c r="D4617" s="25" t="s">
        <v>6437</v>
      </c>
      <c r="E4617" s="25" t="s">
        <v>8140</v>
      </c>
      <c r="F4617" s="25" t="s">
        <v>17551</v>
      </c>
      <c r="G4617" s="25" t="s">
        <v>6438</v>
      </c>
      <c r="H4617" s="21">
        <v>1343.57</v>
      </c>
      <c r="I4617" s="25" t="s">
        <v>7296</v>
      </c>
      <c r="J4617" s="25" t="s">
        <v>7288</v>
      </c>
      <c r="K4617" s="25" t="s">
        <v>7778</v>
      </c>
      <c r="L4617" s="25" t="s">
        <v>8150</v>
      </c>
      <c r="M4617" s="21">
        <v>1343.57</v>
      </c>
      <c r="N4617" s="21">
        <v>1343.57</v>
      </c>
      <c r="O4617" s="21">
        <v>0</v>
      </c>
      <c r="P4617" s="21">
        <v>1343.57</v>
      </c>
      <c r="Q4617" s="25" t="s">
        <v>17552</v>
      </c>
      <c r="R4617" s="1" t="str">
        <f t="shared" si="90"/>
        <v>ST10005</v>
      </c>
      <c r="S4617" t="str">
        <f>VLOOKUP(R4617,Data!$C$2:$D$261,2,0)</f>
        <v>The Kensington Oakville</v>
      </c>
      <c r="T4617">
        <f>COUNTIF('Feb 2022'!A:A,D4617)+COUNTIF('Mar 2022'!A:A,D4617)+COUNTIF('Apr 2022'!A:A,D4617)+COUNTIF('May 2022'!A:A,D4617)+COUNTIF('June 2022'!A:A,D4617)+COUNTIF('July 2022'!A:A,D4617)+COUNTIF('Aug 2022'!A:A,D4617)+COUNTIF('Sep 2022'!A:A,D4617)+COUNTIF('Oct 2022'!A:A,D4617)+COUNTIF('Dec 2022'!A:A,D4617)</f>
        <v>1</v>
      </c>
      <c r="U4617" t="str">
        <f>VLOOKUP(Q4617,'Capital Lookup'!A:B,2,FALSE)</f>
        <v>No</v>
      </c>
      <c r="V4617" s="2">
        <f>IFERROR(VLOOKUP(LEFT(F4617,10),'Find Purchase Orders'!B:J,9,FALSE),"")</f>
        <v>44825</v>
      </c>
      <c r="W4617" s="25" t="s">
        <v>7261</v>
      </c>
    </row>
    <row r="4618" spans="1:23" hidden="1">
      <c r="A4618" s="25" t="s">
        <v>10550</v>
      </c>
      <c r="B4618" s="25" t="s">
        <v>8531</v>
      </c>
      <c r="C4618" s="25" t="s">
        <v>7254</v>
      </c>
      <c r="D4618" s="25" t="s">
        <v>6439</v>
      </c>
      <c r="E4618" s="25" t="s">
        <v>8140</v>
      </c>
      <c r="F4618" s="25" t="s">
        <v>17553</v>
      </c>
      <c r="G4618" s="25" t="s">
        <v>6440</v>
      </c>
      <c r="H4618" s="21">
        <v>6554</v>
      </c>
      <c r="I4618" s="25" t="s">
        <v>7296</v>
      </c>
      <c r="J4618" s="25" t="s">
        <v>7288</v>
      </c>
      <c r="K4618" s="25" t="s">
        <v>7624</v>
      </c>
      <c r="L4618" s="25" t="s">
        <v>10517</v>
      </c>
      <c r="M4618" s="21">
        <v>6554</v>
      </c>
      <c r="N4618" s="21">
        <v>6554</v>
      </c>
      <c r="O4618" s="21">
        <v>0</v>
      </c>
      <c r="P4618" s="21">
        <v>6554</v>
      </c>
      <c r="Q4618" s="25" t="s">
        <v>17554</v>
      </c>
      <c r="R4618" s="1" t="str">
        <f t="shared" si="90"/>
        <v>ST10095</v>
      </c>
      <c r="S4618" t="str">
        <f>VLOOKUP(R4618,Data!$C$2:$D$261,2,0)</f>
        <v>Greenway</v>
      </c>
      <c r="T4618">
        <f>COUNTIF('Feb 2022'!A:A,D4618)+COUNTIF('Mar 2022'!A:A,D4618)+COUNTIF('Apr 2022'!A:A,D4618)+COUNTIF('May 2022'!A:A,D4618)+COUNTIF('June 2022'!A:A,D4618)+COUNTIF('July 2022'!A:A,D4618)+COUNTIF('Aug 2022'!A:A,D4618)+COUNTIF('Sep 2022'!A:A,D4618)+COUNTIF('Oct 2022'!A:A,D4618)+COUNTIF('Dec 2022'!A:A,D4618)</f>
        <v>1</v>
      </c>
      <c r="U4618" t="str">
        <f>VLOOKUP(Q4618,'Capital Lookup'!A:B,2,FALSE)</f>
        <v>No</v>
      </c>
      <c r="V4618" s="2">
        <f>IFERROR(VLOOKUP(LEFT(F4618,10),'Find Purchase Orders'!B:J,9,FALSE),"")</f>
        <v>44827</v>
      </c>
      <c r="W4618" s="25" t="s">
        <v>7261</v>
      </c>
    </row>
    <row r="4619" spans="1:23" hidden="1">
      <c r="A4619" s="25" t="s">
        <v>7261</v>
      </c>
      <c r="B4619" s="25" t="s">
        <v>8477</v>
      </c>
      <c r="C4619" s="25" t="s">
        <v>7282</v>
      </c>
      <c r="D4619" s="25" t="s">
        <v>6441</v>
      </c>
      <c r="E4619" s="25" t="s">
        <v>8140</v>
      </c>
      <c r="F4619" s="25" t="s">
        <v>17555</v>
      </c>
      <c r="G4619" s="25" t="s">
        <v>6442</v>
      </c>
      <c r="H4619" s="21">
        <v>2938</v>
      </c>
      <c r="I4619" s="25" t="s">
        <v>7296</v>
      </c>
      <c r="J4619" s="25" t="s">
        <v>7288</v>
      </c>
      <c r="K4619" s="25" t="s">
        <v>7510</v>
      </c>
      <c r="L4619" s="25" t="s">
        <v>8176</v>
      </c>
      <c r="M4619" s="21">
        <v>2938</v>
      </c>
      <c r="N4619" s="22">
        <v>0</v>
      </c>
      <c r="O4619" s="21">
        <v>2938</v>
      </c>
      <c r="P4619" s="21">
        <v>2938</v>
      </c>
      <c r="Q4619" s="25" t="s">
        <v>17556</v>
      </c>
      <c r="R4619" s="1" t="str">
        <f t="shared" si="90"/>
        <v>ST10017</v>
      </c>
      <c r="S4619" t="str">
        <f>VLOOKUP(R4619,Data!$C$2:$D$261,2,0)</f>
        <v>King Gardens</v>
      </c>
      <c r="T4619">
        <f>COUNTIF('Feb 2022'!A:A,D4619)+COUNTIF('Mar 2022'!A:A,D4619)+COUNTIF('Apr 2022'!A:A,D4619)+COUNTIF('May 2022'!A:A,D4619)+COUNTIF('June 2022'!A:A,D4619)+COUNTIF('July 2022'!A:A,D4619)+COUNTIF('Aug 2022'!A:A,D4619)+COUNTIF('Sep 2022'!A:A,D4619)+COUNTIF('Oct 2022'!A:A,D4619)+COUNTIF('Dec 2022'!A:A,D4619)</f>
        <v>1</v>
      </c>
      <c r="U4619" t="str">
        <f>VLOOKUP(Q4619,'Capital Lookup'!A:B,2,FALSE)</f>
        <v>No</v>
      </c>
      <c r="V4619" s="2">
        <f>IFERROR(VLOOKUP(LEFT(F4619,10),'Find Purchase Orders'!B:J,9,FALSE),"")</f>
        <v>44826</v>
      </c>
      <c r="W4619" s="25" t="s">
        <v>7261</v>
      </c>
    </row>
    <row r="4620" spans="1:23" hidden="1">
      <c r="A4620" s="25" t="s">
        <v>7261</v>
      </c>
      <c r="B4620" s="25" t="s">
        <v>9368</v>
      </c>
      <c r="C4620" s="25" t="s">
        <v>7282</v>
      </c>
      <c r="D4620" s="25" t="s">
        <v>6443</v>
      </c>
      <c r="E4620" s="25" t="s">
        <v>8140</v>
      </c>
      <c r="F4620" s="25" t="s">
        <v>17557</v>
      </c>
      <c r="G4620" s="25" t="s">
        <v>6444</v>
      </c>
      <c r="H4620" s="21">
        <v>18409.52</v>
      </c>
      <c r="I4620" s="25" t="s">
        <v>7296</v>
      </c>
      <c r="J4620" s="25" t="s">
        <v>7288</v>
      </c>
      <c r="K4620" s="25" t="s">
        <v>8538</v>
      </c>
      <c r="L4620" s="25" t="s">
        <v>8858</v>
      </c>
      <c r="M4620" s="21">
        <v>18409.52</v>
      </c>
      <c r="N4620" s="21">
        <v>18409.5</v>
      </c>
      <c r="O4620" s="21">
        <v>0.02</v>
      </c>
      <c r="P4620" s="21">
        <v>18409.52</v>
      </c>
      <c r="Q4620" s="25" t="s">
        <v>17558</v>
      </c>
      <c r="R4620" s="1" t="str">
        <f t="shared" ref="R4620:R4651" si="91">CONCATENATE("ST",LEFT(B4620,5))</f>
        <v>ST10006</v>
      </c>
      <c r="S4620" t="str">
        <f>VLOOKUP(R4620,Data!$C$2:$D$261,2,0)</f>
        <v>Maplecrest Village</v>
      </c>
      <c r="T4620">
        <f>COUNTIF('Feb 2022'!A:A,D4620)+COUNTIF('Mar 2022'!A:A,D4620)+COUNTIF('Apr 2022'!A:A,D4620)+COUNTIF('May 2022'!A:A,D4620)+COUNTIF('June 2022'!A:A,D4620)+COUNTIF('July 2022'!A:A,D4620)+COUNTIF('Aug 2022'!A:A,D4620)+COUNTIF('Sep 2022'!A:A,D4620)+COUNTIF('Oct 2022'!A:A,D4620)+COUNTIF('Dec 2022'!A:A,D4620)</f>
        <v>1</v>
      </c>
      <c r="U4620" t="str">
        <f>VLOOKUP(Q4620,'Capital Lookup'!A:B,2,FALSE)</f>
        <v>No</v>
      </c>
      <c r="V4620" s="2">
        <f>IFERROR(VLOOKUP(LEFT(F4620,10),'Find Purchase Orders'!B:J,9,FALSE),"")</f>
        <v>44825</v>
      </c>
      <c r="W4620" s="25" t="s">
        <v>7261</v>
      </c>
    </row>
    <row r="4621" spans="1:23" hidden="1">
      <c r="A4621" s="25" t="s">
        <v>9660</v>
      </c>
      <c r="B4621" s="25" t="s">
        <v>7643</v>
      </c>
      <c r="C4621" s="25" t="s">
        <v>7282</v>
      </c>
      <c r="D4621" s="25" t="s">
        <v>6445</v>
      </c>
      <c r="E4621" s="25" t="s">
        <v>7576</v>
      </c>
      <c r="F4621" s="25" t="s">
        <v>17559</v>
      </c>
      <c r="G4621" s="25" t="s">
        <v>6446</v>
      </c>
      <c r="H4621" s="21">
        <v>986.38</v>
      </c>
      <c r="I4621" s="25" t="s">
        <v>7287</v>
      </c>
      <c r="J4621" s="25" t="s">
        <v>7288</v>
      </c>
      <c r="K4621" s="25" t="s">
        <v>7591</v>
      </c>
      <c r="L4621" s="25" t="s">
        <v>8736</v>
      </c>
      <c r="M4621" s="21">
        <v>986.38</v>
      </c>
      <c r="N4621" s="22">
        <v>0</v>
      </c>
      <c r="O4621" s="21">
        <v>986.38</v>
      </c>
      <c r="P4621" s="21">
        <v>113.48</v>
      </c>
      <c r="Q4621" s="25" t="s">
        <v>17560</v>
      </c>
      <c r="R4621" s="1" t="str">
        <f t="shared" si="91"/>
        <v>ST10020</v>
      </c>
      <c r="S4621" t="str">
        <f>VLOOKUP(R4621,Data!$C$2:$D$261,2,0)</f>
        <v>Kingsway</v>
      </c>
      <c r="T4621">
        <f>COUNTIF('Feb 2022'!A:A,D4621)+COUNTIF('Mar 2022'!A:A,D4621)+COUNTIF('Apr 2022'!A:A,D4621)+COUNTIF('May 2022'!A:A,D4621)+COUNTIF('June 2022'!A:A,D4621)+COUNTIF('July 2022'!A:A,D4621)+COUNTIF('Aug 2022'!A:A,D4621)+COUNTIF('Sep 2022'!A:A,D4621)+COUNTIF('Oct 2022'!A:A,D4621)+COUNTIF('Dec 2022'!A:A,D4621)</f>
        <v>1</v>
      </c>
      <c r="U4621" t="str">
        <f>VLOOKUP(Q4621,'Capital Lookup'!A:B,2,FALSE)</f>
        <v>No</v>
      </c>
      <c r="V4621" s="2">
        <f>IFERROR(VLOOKUP(LEFT(F4621,10),'Find Purchase Orders'!B:J,9,FALSE),"")</f>
        <v>44824</v>
      </c>
      <c r="W4621" s="25" t="s">
        <v>7261</v>
      </c>
    </row>
    <row r="4622" spans="1:23" hidden="1">
      <c r="A4622" s="25" t="s">
        <v>7261</v>
      </c>
      <c r="B4622" s="25" t="s">
        <v>7479</v>
      </c>
      <c r="C4622" s="25" t="s">
        <v>7264</v>
      </c>
      <c r="D4622" s="25" t="s">
        <v>6447</v>
      </c>
      <c r="E4622" s="25" t="s">
        <v>8140</v>
      </c>
      <c r="F4622" s="25" t="s">
        <v>17561</v>
      </c>
      <c r="G4622" s="25" t="s">
        <v>6448</v>
      </c>
      <c r="H4622" s="21">
        <v>8044.82</v>
      </c>
      <c r="I4622" s="25" t="s">
        <v>7296</v>
      </c>
      <c r="J4622" s="25" t="s">
        <v>7288</v>
      </c>
      <c r="K4622" s="25" t="s">
        <v>7510</v>
      </c>
      <c r="L4622" s="25" t="s">
        <v>8176</v>
      </c>
      <c r="M4622" s="21">
        <v>8044.82</v>
      </c>
      <c r="N4622" s="22">
        <v>0</v>
      </c>
      <c r="O4622" s="21">
        <v>8044.82</v>
      </c>
      <c r="P4622" s="21">
        <v>8044.82</v>
      </c>
      <c r="Q4622" s="25" t="s">
        <v>17562</v>
      </c>
      <c r="R4622" s="1" t="str">
        <f t="shared" si="91"/>
        <v>ST10027</v>
      </c>
      <c r="S4622" t="str">
        <f>VLOOKUP(R4622,Data!$C$2:$D$261,2,0)</f>
        <v>Glynnwood</v>
      </c>
      <c r="T4622">
        <f>COUNTIF('Feb 2022'!A:A,D4622)+COUNTIF('Mar 2022'!A:A,D4622)+COUNTIF('Apr 2022'!A:A,D4622)+COUNTIF('May 2022'!A:A,D4622)+COUNTIF('June 2022'!A:A,D4622)+COUNTIF('July 2022'!A:A,D4622)+COUNTIF('Aug 2022'!A:A,D4622)+COUNTIF('Sep 2022'!A:A,D4622)+COUNTIF('Oct 2022'!A:A,D4622)+COUNTIF('Dec 2022'!A:A,D4622)</f>
        <v>1</v>
      </c>
      <c r="U4622" t="str">
        <f>VLOOKUP(Q4622,'Capital Lookup'!A:B,2,FALSE)</f>
        <v>No</v>
      </c>
      <c r="V4622" s="2">
        <f>IFERROR(VLOOKUP(LEFT(F4622,10),'Find Purchase Orders'!B:J,9,FALSE),"")</f>
        <v>44827</v>
      </c>
      <c r="W4622" s="25" t="s">
        <v>7261</v>
      </c>
    </row>
    <row r="4623" spans="1:23" hidden="1">
      <c r="A4623" s="25" t="s">
        <v>7261</v>
      </c>
      <c r="B4623" s="25" t="s">
        <v>7479</v>
      </c>
      <c r="C4623" s="25" t="s">
        <v>7264</v>
      </c>
      <c r="D4623" s="25" t="s">
        <v>6449</v>
      </c>
      <c r="E4623" s="25" t="s">
        <v>8140</v>
      </c>
      <c r="F4623" s="25" t="s">
        <v>17563</v>
      </c>
      <c r="G4623" s="25" t="s">
        <v>6450</v>
      </c>
      <c r="H4623" s="21">
        <v>14937.59</v>
      </c>
      <c r="I4623" s="25" t="s">
        <v>7296</v>
      </c>
      <c r="J4623" s="25" t="s">
        <v>7288</v>
      </c>
      <c r="K4623" s="25" t="s">
        <v>7510</v>
      </c>
      <c r="L4623" s="25" t="s">
        <v>8176</v>
      </c>
      <c r="M4623" s="21">
        <v>14937.59</v>
      </c>
      <c r="N4623" s="21">
        <v>14937.59</v>
      </c>
      <c r="O4623" s="21">
        <v>0</v>
      </c>
      <c r="P4623" s="21">
        <v>14937.59</v>
      </c>
      <c r="Q4623" s="25" t="s">
        <v>17564</v>
      </c>
      <c r="R4623" s="1" t="str">
        <f t="shared" si="91"/>
        <v>ST10027</v>
      </c>
      <c r="S4623" t="str">
        <f>VLOOKUP(R4623,Data!$C$2:$D$261,2,0)</f>
        <v>Glynnwood</v>
      </c>
      <c r="T4623">
        <f>COUNTIF('Feb 2022'!A:A,D4623)+COUNTIF('Mar 2022'!A:A,D4623)+COUNTIF('Apr 2022'!A:A,D4623)+COUNTIF('May 2022'!A:A,D4623)+COUNTIF('June 2022'!A:A,D4623)+COUNTIF('July 2022'!A:A,D4623)+COUNTIF('Aug 2022'!A:A,D4623)+COUNTIF('Sep 2022'!A:A,D4623)+COUNTIF('Oct 2022'!A:A,D4623)+COUNTIF('Dec 2022'!A:A,D4623)</f>
        <v>1</v>
      </c>
      <c r="U4623" t="str">
        <f>VLOOKUP(Q4623,'Capital Lookup'!A:B,2,FALSE)</f>
        <v>No</v>
      </c>
      <c r="V4623" s="2">
        <f>IFERROR(VLOOKUP(LEFT(F4623,10),'Find Purchase Orders'!B:J,9,FALSE),"")</f>
        <v>44827</v>
      </c>
      <c r="W4623" s="25" t="s">
        <v>7261</v>
      </c>
    </row>
    <row r="4624" spans="1:23" hidden="1">
      <c r="A4624" s="25" t="s">
        <v>7261</v>
      </c>
      <c r="B4624" s="25" t="s">
        <v>7384</v>
      </c>
      <c r="C4624" s="25" t="s">
        <v>7277</v>
      </c>
      <c r="D4624" s="25" t="s">
        <v>6451</v>
      </c>
      <c r="E4624" s="25" t="s">
        <v>7386</v>
      </c>
      <c r="F4624" s="25" t="s">
        <v>17565</v>
      </c>
      <c r="G4624" s="25" t="s">
        <v>6452</v>
      </c>
      <c r="H4624" s="21">
        <v>2577.1799999999998</v>
      </c>
      <c r="I4624" s="25" t="s">
        <v>7296</v>
      </c>
      <c r="J4624" s="25" t="s">
        <v>7288</v>
      </c>
      <c r="K4624" s="25" t="s">
        <v>7262</v>
      </c>
      <c r="L4624" s="25" t="s">
        <v>7259</v>
      </c>
      <c r="M4624" s="21">
        <v>2577.1799999999998</v>
      </c>
      <c r="N4624" s="21">
        <v>2577.1799999999998</v>
      </c>
      <c r="O4624" s="21">
        <v>0</v>
      </c>
      <c r="P4624" s="21">
        <v>2577.1799999999998</v>
      </c>
      <c r="Q4624" s="25" t="s">
        <v>7389</v>
      </c>
      <c r="R4624" s="1" t="str">
        <f t="shared" si="91"/>
        <v>ST10066</v>
      </c>
      <c r="S4624" t="str">
        <f>VLOOKUP(R4624,Data!$C$2:$D$261,2,0)</f>
        <v>Inglewood</v>
      </c>
      <c r="T4624">
        <f>COUNTIF('Feb 2022'!A:A,D4624)+COUNTIF('Mar 2022'!A:A,D4624)+COUNTIF('Apr 2022'!A:A,D4624)+COUNTIF('May 2022'!A:A,D4624)+COUNTIF('June 2022'!A:A,D4624)+COUNTIF('July 2022'!A:A,D4624)+COUNTIF('Aug 2022'!A:A,D4624)+COUNTIF('Sep 2022'!A:A,D4624)+COUNTIF('Oct 2022'!A:A,D4624)+COUNTIF('Dec 2022'!A:A,D4624)</f>
        <v>1</v>
      </c>
      <c r="U4624" t="str">
        <f>VLOOKUP(Q4624,'Capital Lookup'!A:B,2,FALSE)</f>
        <v>No</v>
      </c>
      <c r="V4624" s="2">
        <f>IFERROR(VLOOKUP(LEFT(F4624,10),'Find Purchase Orders'!B:J,9,FALSE),"")</f>
        <v>44827</v>
      </c>
      <c r="W4624" s="25" t="s">
        <v>7261</v>
      </c>
    </row>
    <row r="4625" spans="1:23" hidden="1">
      <c r="A4625" s="25" t="s">
        <v>7261</v>
      </c>
      <c r="B4625" s="25" t="s">
        <v>7263</v>
      </c>
      <c r="C4625" s="25" t="s">
        <v>7264</v>
      </c>
      <c r="D4625" s="25" t="s">
        <v>17566</v>
      </c>
      <c r="E4625" s="25" t="s">
        <v>7266</v>
      </c>
      <c r="H4625" s="21">
        <v>747.5</v>
      </c>
      <c r="I4625" s="25" t="s">
        <v>7257</v>
      </c>
      <c r="K4625" s="25" t="s">
        <v>7579</v>
      </c>
      <c r="L4625" s="25" t="s">
        <v>8156</v>
      </c>
      <c r="M4625" s="22">
        <v>0</v>
      </c>
      <c r="N4625" s="22">
        <v>0</v>
      </c>
      <c r="O4625" s="21">
        <v>0</v>
      </c>
      <c r="P4625" s="21">
        <v>86</v>
      </c>
      <c r="Q4625" s="25" t="s">
        <v>17567</v>
      </c>
      <c r="R4625" s="1" t="str">
        <f t="shared" si="91"/>
        <v>ST10030</v>
      </c>
      <c r="S4625" t="str">
        <f>VLOOKUP(R4625,Data!$C$2:$D$261,2,0)</f>
        <v>Rayoak Place</v>
      </c>
      <c r="T4625">
        <f>COUNTIF('Feb 2022'!A:A,D4625)+COUNTIF('Mar 2022'!A:A,D4625)+COUNTIF('Apr 2022'!A:A,D4625)+COUNTIF('May 2022'!A:A,D4625)+COUNTIF('June 2022'!A:A,D4625)+COUNTIF('July 2022'!A:A,D4625)+COUNTIF('Aug 2022'!A:A,D4625)+COUNTIF('Sep 2022'!A:A,D4625)+COUNTIF('Oct 2022'!A:A,D4625)+COUNTIF('Dec 2022'!A:A,D4625)</f>
        <v>0</v>
      </c>
      <c r="U4625" t="str">
        <f>VLOOKUP(Q4625,'Capital Lookup'!A:B,2,FALSE)</f>
        <v>No</v>
      </c>
      <c r="V4625" s="2" t="str">
        <f>IFERROR(VLOOKUP(LEFT(F4625,10),'Find Purchase Orders'!B:J,9,FALSE),"")</f>
        <v/>
      </c>
      <c r="W4625" s="25" t="s">
        <v>7261</v>
      </c>
    </row>
    <row r="4626" spans="1:23" hidden="1">
      <c r="A4626" s="25" t="s">
        <v>17568</v>
      </c>
      <c r="B4626" s="25" t="s">
        <v>7263</v>
      </c>
      <c r="C4626" s="25" t="s">
        <v>7264</v>
      </c>
      <c r="D4626" s="25" t="s">
        <v>6453</v>
      </c>
      <c r="E4626" s="25" t="s">
        <v>7266</v>
      </c>
      <c r="F4626" s="25" t="s">
        <v>17569</v>
      </c>
      <c r="G4626" s="25" t="s">
        <v>6454</v>
      </c>
      <c r="H4626" s="21">
        <v>747.5</v>
      </c>
      <c r="I4626" s="25" t="s">
        <v>7296</v>
      </c>
      <c r="J4626" s="25" t="s">
        <v>7288</v>
      </c>
      <c r="K4626" s="25" t="s">
        <v>7579</v>
      </c>
      <c r="L4626" s="25" t="s">
        <v>8156</v>
      </c>
      <c r="M4626" s="21">
        <v>747.5</v>
      </c>
      <c r="N4626" s="21">
        <v>747.5</v>
      </c>
      <c r="O4626" s="21">
        <v>0</v>
      </c>
      <c r="P4626" s="21">
        <v>747.5</v>
      </c>
      <c r="Q4626" s="25" t="s">
        <v>17567</v>
      </c>
      <c r="R4626" s="1" t="str">
        <f t="shared" si="91"/>
        <v>ST10030</v>
      </c>
      <c r="S4626" t="str">
        <f>VLOOKUP(R4626,Data!$C$2:$D$261,2,0)</f>
        <v>Rayoak Place</v>
      </c>
      <c r="T4626">
        <f>COUNTIF('Feb 2022'!A:A,D4626)+COUNTIF('Mar 2022'!A:A,D4626)+COUNTIF('Apr 2022'!A:A,D4626)+COUNTIF('May 2022'!A:A,D4626)+COUNTIF('June 2022'!A:A,D4626)+COUNTIF('July 2022'!A:A,D4626)+COUNTIF('Aug 2022'!A:A,D4626)+COUNTIF('Sep 2022'!A:A,D4626)+COUNTIF('Oct 2022'!A:A,D4626)+COUNTIF('Dec 2022'!A:A,D4626)</f>
        <v>1</v>
      </c>
      <c r="U4626" t="str">
        <f>VLOOKUP(Q4626,'Capital Lookup'!A:B,2,FALSE)</f>
        <v>No</v>
      </c>
      <c r="V4626" s="2">
        <f>IFERROR(VLOOKUP(LEFT(F4626,10),'Find Purchase Orders'!B:J,9,FALSE),"")</f>
        <v>44826</v>
      </c>
      <c r="W4626" s="25" t="s">
        <v>7261</v>
      </c>
    </row>
    <row r="4627" spans="1:23" hidden="1">
      <c r="A4627" s="25" t="s">
        <v>10974</v>
      </c>
      <c r="B4627" s="25" t="s">
        <v>7657</v>
      </c>
      <c r="C4627" s="25" t="s">
        <v>7282</v>
      </c>
      <c r="D4627" s="25" t="s">
        <v>17570</v>
      </c>
      <c r="E4627" s="25" t="s">
        <v>10976</v>
      </c>
      <c r="H4627" s="21">
        <v>9024.0400000000009</v>
      </c>
      <c r="I4627" s="25" t="s">
        <v>7257</v>
      </c>
      <c r="K4627" s="25" t="s">
        <v>7624</v>
      </c>
      <c r="L4627" s="25" t="s">
        <v>8647</v>
      </c>
      <c r="M4627" s="22">
        <v>0</v>
      </c>
      <c r="N4627" s="22">
        <v>0</v>
      </c>
      <c r="O4627" s="21">
        <v>0</v>
      </c>
      <c r="P4627" s="21">
        <v>1038.1600000000001</v>
      </c>
      <c r="Q4627" s="25"/>
      <c r="R4627" s="1" t="str">
        <f t="shared" si="91"/>
        <v>ST10018</v>
      </c>
      <c r="S4627" t="str">
        <f>VLOOKUP(R4627,Data!$C$2:$D$261,2,0)</f>
        <v>The Annex</v>
      </c>
      <c r="T4627">
        <f>COUNTIF('Feb 2022'!A:A,D4627)+COUNTIF('Mar 2022'!A:A,D4627)+COUNTIF('Apr 2022'!A:A,D4627)+COUNTIF('May 2022'!A:A,D4627)+COUNTIF('June 2022'!A:A,D4627)+COUNTIF('July 2022'!A:A,D4627)+COUNTIF('Aug 2022'!A:A,D4627)+COUNTIF('Sep 2022'!A:A,D4627)+COUNTIF('Oct 2022'!A:A,D4627)+COUNTIF('Dec 2022'!A:A,D4627)</f>
        <v>0</v>
      </c>
      <c r="U4627" t="e">
        <f>VLOOKUP(Q4627,'Capital Lookup'!A:B,2,FALSE)</f>
        <v>#N/A</v>
      </c>
      <c r="V4627" s="2" t="str">
        <f>IFERROR(VLOOKUP(LEFT(F4627,10),'Find Purchase Orders'!B:J,9,FALSE),"")</f>
        <v/>
      </c>
      <c r="W4627" s="25" t="s">
        <v>7261</v>
      </c>
    </row>
    <row r="4628" spans="1:23" hidden="1">
      <c r="A4628" s="25" t="s">
        <v>12790</v>
      </c>
      <c r="B4628" s="25" t="s">
        <v>7314</v>
      </c>
      <c r="C4628" s="25" t="s">
        <v>7264</v>
      </c>
      <c r="D4628" s="25" t="s">
        <v>17571</v>
      </c>
      <c r="E4628" s="25" t="s">
        <v>17572</v>
      </c>
      <c r="H4628" s="21">
        <v>80911.240000000005</v>
      </c>
      <c r="I4628" s="25" t="s">
        <v>7257</v>
      </c>
      <c r="K4628" s="25" t="s">
        <v>7579</v>
      </c>
      <c r="L4628" s="25" t="s">
        <v>8647</v>
      </c>
      <c r="M4628" s="22">
        <v>0</v>
      </c>
      <c r="N4628" s="22">
        <v>0</v>
      </c>
      <c r="O4628" s="21">
        <v>0</v>
      </c>
      <c r="P4628" s="21">
        <v>8669.06</v>
      </c>
      <c r="Q4628" s="25"/>
      <c r="R4628" s="1" t="str">
        <f t="shared" si="91"/>
        <v>ST10062</v>
      </c>
      <c r="S4628" t="str">
        <f>VLOOKUP(R4628,Data!$C$2:$D$261,2,0)</f>
        <v>Fleetwood Villa</v>
      </c>
      <c r="T4628">
        <f>COUNTIF('Feb 2022'!A:A,D4628)+COUNTIF('Mar 2022'!A:A,D4628)+COUNTIF('Apr 2022'!A:A,D4628)+COUNTIF('May 2022'!A:A,D4628)+COUNTIF('June 2022'!A:A,D4628)+COUNTIF('July 2022'!A:A,D4628)+COUNTIF('Aug 2022'!A:A,D4628)+COUNTIF('Sep 2022'!A:A,D4628)+COUNTIF('Oct 2022'!A:A,D4628)+COUNTIF('Dec 2022'!A:A,D4628)</f>
        <v>0</v>
      </c>
      <c r="U4628" t="e">
        <f>VLOOKUP(Q4628,'Capital Lookup'!A:B,2,FALSE)</f>
        <v>#N/A</v>
      </c>
      <c r="V4628" s="2" t="str">
        <f>IFERROR(VLOOKUP(LEFT(F4628,10),'Find Purchase Orders'!B:J,9,FALSE),"")</f>
        <v/>
      </c>
      <c r="W4628" s="25" t="s">
        <v>7261</v>
      </c>
    </row>
    <row r="4629" spans="1:23" hidden="1">
      <c r="A4629" s="25" t="s">
        <v>8607</v>
      </c>
      <c r="B4629" s="25" t="s">
        <v>9044</v>
      </c>
      <c r="C4629" s="25"/>
      <c r="D4629" s="25" t="s">
        <v>17573</v>
      </c>
      <c r="E4629" s="25" t="s">
        <v>9046</v>
      </c>
      <c r="F4629" s="25" t="s">
        <v>17574</v>
      </c>
      <c r="G4629" s="25" t="s">
        <v>16690</v>
      </c>
      <c r="H4629" s="21">
        <v>1130</v>
      </c>
      <c r="I4629" s="25" t="s">
        <v>7296</v>
      </c>
      <c r="J4629" s="25" t="s">
        <v>7288</v>
      </c>
      <c r="K4629" s="25" t="s">
        <v>7258</v>
      </c>
      <c r="L4629" s="25" t="s">
        <v>7259</v>
      </c>
      <c r="M4629" s="21">
        <v>1130</v>
      </c>
      <c r="N4629" s="21">
        <v>1130</v>
      </c>
      <c r="O4629" s="21">
        <v>0</v>
      </c>
      <c r="P4629" s="21">
        <v>1130</v>
      </c>
      <c r="Q4629" s="25" t="s">
        <v>9049</v>
      </c>
      <c r="R4629" s="1" t="str">
        <f t="shared" si="91"/>
        <v>ST10398</v>
      </c>
      <c r="S4629" t="e">
        <f>VLOOKUP(R4629,Data!$C$2:$D$261,2,0)</f>
        <v>#N/A</v>
      </c>
      <c r="T4629">
        <f>COUNTIF('Feb 2022'!A:A,D4629)+COUNTIF('Mar 2022'!A:A,D4629)+COUNTIF('Apr 2022'!A:A,D4629)+COUNTIF('May 2022'!A:A,D4629)+COUNTIF('June 2022'!A:A,D4629)+COUNTIF('July 2022'!A:A,D4629)+COUNTIF('Aug 2022'!A:A,D4629)+COUNTIF('Sep 2022'!A:A,D4629)+COUNTIF('Oct 2022'!A:A,D4629)+COUNTIF('Dec 2022'!A:A,D4629)</f>
        <v>0</v>
      </c>
      <c r="U4629" t="str">
        <f>VLOOKUP(Q4629,'Capital Lookup'!A:B,2,FALSE)</f>
        <v>Yes</v>
      </c>
      <c r="V4629" s="2">
        <f>IFERROR(VLOOKUP(LEFT(F4629,10),'Find Purchase Orders'!B:J,9,FALSE),"")</f>
        <v>44827</v>
      </c>
      <c r="W4629" s="25" t="s">
        <v>7261</v>
      </c>
    </row>
    <row r="4630" spans="1:23" hidden="1">
      <c r="A4630" s="25" t="s">
        <v>8607</v>
      </c>
      <c r="B4630" s="25" t="s">
        <v>9044</v>
      </c>
      <c r="C4630" s="25"/>
      <c r="D4630" s="25" t="s">
        <v>17573</v>
      </c>
      <c r="E4630" s="25" t="s">
        <v>9046</v>
      </c>
      <c r="F4630" s="25" t="s">
        <v>17575</v>
      </c>
      <c r="G4630" s="25" t="s">
        <v>17576</v>
      </c>
      <c r="H4630" s="21">
        <v>280.33</v>
      </c>
      <c r="I4630" s="25" t="s">
        <v>7296</v>
      </c>
      <c r="J4630" s="25" t="s">
        <v>7288</v>
      </c>
      <c r="K4630" s="25" t="s">
        <v>7258</v>
      </c>
      <c r="L4630" s="25" t="s">
        <v>7259</v>
      </c>
      <c r="M4630" s="21">
        <v>280.33</v>
      </c>
      <c r="N4630" s="21">
        <v>280.33</v>
      </c>
      <c r="O4630" s="21">
        <v>0</v>
      </c>
      <c r="P4630" s="21">
        <v>280.33</v>
      </c>
      <c r="Q4630" s="25" t="s">
        <v>9049</v>
      </c>
      <c r="R4630" s="1" t="str">
        <f t="shared" si="91"/>
        <v>ST10398</v>
      </c>
      <c r="S4630" t="e">
        <f>VLOOKUP(R4630,Data!$C$2:$D$261,2,0)</f>
        <v>#N/A</v>
      </c>
      <c r="T4630">
        <f>COUNTIF('Feb 2022'!A:A,D4630)+COUNTIF('Mar 2022'!A:A,D4630)+COUNTIF('Apr 2022'!A:A,D4630)+COUNTIF('May 2022'!A:A,D4630)+COUNTIF('June 2022'!A:A,D4630)+COUNTIF('July 2022'!A:A,D4630)+COUNTIF('Aug 2022'!A:A,D4630)+COUNTIF('Sep 2022'!A:A,D4630)+COUNTIF('Oct 2022'!A:A,D4630)+COUNTIF('Dec 2022'!A:A,D4630)</f>
        <v>0</v>
      </c>
      <c r="U4630" t="str">
        <f>VLOOKUP(Q4630,'Capital Lookup'!A:B,2,FALSE)</f>
        <v>Yes</v>
      </c>
      <c r="V4630" s="2">
        <f>IFERROR(VLOOKUP(LEFT(F4630,10),'Find Purchase Orders'!B:J,9,FALSE),"")</f>
        <v>44827</v>
      </c>
      <c r="W4630" s="25" t="s">
        <v>7261</v>
      </c>
    </row>
    <row r="4631" spans="1:23" hidden="1">
      <c r="A4631" s="25" t="s">
        <v>8607</v>
      </c>
      <c r="B4631" s="25" t="s">
        <v>9044</v>
      </c>
      <c r="C4631" s="25"/>
      <c r="D4631" s="25" t="s">
        <v>17573</v>
      </c>
      <c r="E4631" s="25" t="s">
        <v>9046</v>
      </c>
      <c r="F4631" s="25" t="s">
        <v>17577</v>
      </c>
      <c r="G4631" s="25" t="s">
        <v>17578</v>
      </c>
      <c r="H4631" s="21">
        <v>10406.18</v>
      </c>
      <c r="I4631" s="25" t="s">
        <v>7296</v>
      </c>
      <c r="J4631" s="25" t="s">
        <v>7288</v>
      </c>
      <c r="K4631" s="25" t="s">
        <v>7262</v>
      </c>
      <c r="L4631" s="25" t="s">
        <v>7259</v>
      </c>
      <c r="M4631" s="21">
        <v>10406.18</v>
      </c>
      <c r="N4631" s="21">
        <v>10406.18</v>
      </c>
      <c r="O4631" s="21">
        <v>0</v>
      </c>
      <c r="P4631" s="21">
        <v>10406.18</v>
      </c>
      <c r="Q4631" s="25" t="s">
        <v>9049</v>
      </c>
      <c r="R4631" s="1" t="str">
        <f t="shared" si="91"/>
        <v>ST10398</v>
      </c>
      <c r="S4631" t="e">
        <f>VLOOKUP(R4631,Data!$C$2:$D$261,2,0)</f>
        <v>#N/A</v>
      </c>
      <c r="T4631">
        <f>COUNTIF('Feb 2022'!A:A,D4631)+COUNTIF('Mar 2022'!A:A,D4631)+COUNTIF('Apr 2022'!A:A,D4631)+COUNTIF('May 2022'!A:A,D4631)+COUNTIF('June 2022'!A:A,D4631)+COUNTIF('July 2022'!A:A,D4631)+COUNTIF('Aug 2022'!A:A,D4631)+COUNTIF('Sep 2022'!A:A,D4631)+COUNTIF('Oct 2022'!A:A,D4631)+COUNTIF('Dec 2022'!A:A,D4631)</f>
        <v>0</v>
      </c>
      <c r="U4631" t="str">
        <f>VLOOKUP(Q4631,'Capital Lookup'!A:B,2,FALSE)</f>
        <v>Yes</v>
      </c>
      <c r="V4631" s="2">
        <f>IFERROR(VLOOKUP(LEFT(F4631,10),'Find Purchase Orders'!B:J,9,FALSE),"")</f>
        <v>44827</v>
      </c>
      <c r="W4631" s="25" t="s">
        <v>7261</v>
      </c>
    </row>
    <row r="4632" spans="1:23" hidden="1">
      <c r="A4632" s="25" t="s">
        <v>8607</v>
      </c>
      <c r="B4632" s="25" t="s">
        <v>9044</v>
      </c>
      <c r="C4632" s="25"/>
      <c r="D4632" s="25" t="s">
        <v>17573</v>
      </c>
      <c r="E4632" s="25" t="s">
        <v>9046</v>
      </c>
      <c r="F4632" s="25" t="s">
        <v>17579</v>
      </c>
      <c r="G4632" s="25" t="s">
        <v>9299</v>
      </c>
      <c r="H4632" s="21">
        <v>960.5</v>
      </c>
      <c r="I4632" s="25" t="s">
        <v>7296</v>
      </c>
      <c r="J4632" s="25" t="s">
        <v>7288</v>
      </c>
      <c r="K4632" s="25" t="s">
        <v>7262</v>
      </c>
      <c r="L4632" s="25" t="s">
        <v>7259</v>
      </c>
      <c r="M4632" s="21">
        <v>960.5</v>
      </c>
      <c r="N4632" s="21">
        <v>960.5</v>
      </c>
      <c r="O4632" s="21">
        <v>0</v>
      </c>
      <c r="P4632" s="21">
        <v>960.5</v>
      </c>
      <c r="Q4632" s="25" t="s">
        <v>9049</v>
      </c>
      <c r="R4632" s="1" t="str">
        <f t="shared" si="91"/>
        <v>ST10398</v>
      </c>
      <c r="S4632" t="e">
        <f>VLOOKUP(R4632,Data!$C$2:$D$261,2,0)</f>
        <v>#N/A</v>
      </c>
      <c r="T4632">
        <f>COUNTIF('Feb 2022'!A:A,D4632)+COUNTIF('Mar 2022'!A:A,D4632)+COUNTIF('Apr 2022'!A:A,D4632)+COUNTIF('May 2022'!A:A,D4632)+COUNTIF('June 2022'!A:A,D4632)+COUNTIF('July 2022'!A:A,D4632)+COUNTIF('Aug 2022'!A:A,D4632)+COUNTIF('Sep 2022'!A:A,D4632)+COUNTIF('Oct 2022'!A:A,D4632)+COUNTIF('Dec 2022'!A:A,D4632)</f>
        <v>0</v>
      </c>
      <c r="U4632" t="str">
        <f>VLOOKUP(Q4632,'Capital Lookup'!A:B,2,FALSE)</f>
        <v>Yes</v>
      </c>
      <c r="V4632" s="2">
        <f>IFERROR(VLOOKUP(LEFT(F4632,10),'Find Purchase Orders'!B:J,9,FALSE),"")</f>
        <v>44827</v>
      </c>
      <c r="W4632" s="25" t="s">
        <v>7261</v>
      </c>
    </row>
    <row r="4633" spans="1:23" hidden="1">
      <c r="A4633" s="25" t="s">
        <v>7252</v>
      </c>
      <c r="B4633" s="25" t="s">
        <v>9296</v>
      </c>
      <c r="C4633" s="25" t="s">
        <v>7254</v>
      </c>
      <c r="D4633" s="25" t="s">
        <v>6455</v>
      </c>
      <c r="E4633" s="25" t="s">
        <v>8443</v>
      </c>
      <c r="F4633" s="25" t="s">
        <v>17580</v>
      </c>
      <c r="G4633" s="25" t="s">
        <v>6456</v>
      </c>
      <c r="H4633" s="21">
        <v>20194.650000000001</v>
      </c>
      <c r="I4633" s="25" t="s">
        <v>7287</v>
      </c>
      <c r="J4633" s="25" t="s">
        <v>16714</v>
      </c>
      <c r="K4633" s="25" t="s">
        <v>7646</v>
      </c>
      <c r="L4633" s="25" t="s">
        <v>7652</v>
      </c>
      <c r="M4633" s="21">
        <v>20194.650000000001</v>
      </c>
      <c r="N4633" s="22">
        <v>0</v>
      </c>
      <c r="O4633" s="21">
        <v>20194.650000000001</v>
      </c>
      <c r="P4633" s="21">
        <v>961.65</v>
      </c>
      <c r="Q4633" s="25" t="s">
        <v>12695</v>
      </c>
      <c r="R4633" s="1" t="str">
        <f t="shared" si="91"/>
        <v>ST10063</v>
      </c>
      <c r="S4633" t="str">
        <f>VLOOKUP(R4633,Data!$C$2:$D$261,2,0)</f>
        <v>Sunwood</v>
      </c>
      <c r="T4633">
        <f>COUNTIF('Feb 2022'!A:A,D4633)+COUNTIF('Mar 2022'!A:A,D4633)+COUNTIF('Apr 2022'!A:A,D4633)+COUNTIF('May 2022'!A:A,D4633)+COUNTIF('June 2022'!A:A,D4633)+COUNTIF('July 2022'!A:A,D4633)+COUNTIF('Aug 2022'!A:A,D4633)+COUNTIF('Sep 2022'!A:A,D4633)+COUNTIF('Oct 2022'!A:A,D4633)+COUNTIF('Dec 2022'!A:A,D4633)</f>
        <v>1</v>
      </c>
      <c r="U4633" t="str">
        <f>VLOOKUP(Q4633,'Capital Lookup'!A:B,2,FALSE)</f>
        <v>No</v>
      </c>
      <c r="V4633" s="2">
        <f>IFERROR(VLOOKUP(LEFT(F4633,10),'Find Purchase Orders'!B:J,9,FALSE),"")</f>
        <v>44827</v>
      </c>
      <c r="W4633" s="25" t="s">
        <v>7261</v>
      </c>
    </row>
    <row r="4634" spans="1:23" hidden="1">
      <c r="A4634" s="25" t="s">
        <v>7252</v>
      </c>
      <c r="B4634" s="25" t="s">
        <v>7574</v>
      </c>
      <c r="C4634" s="25" t="s">
        <v>7254</v>
      </c>
      <c r="D4634" s="25" t="s">
        <v>6457</v>
      </c>
      <c r="E4634" s="25" t="s">
        <v>9406</v>
      </c>
      <c r="F4634" s="25" t="s">
        <v>17581</v>
      </c>
      <c r="G4634" s="25" t="s">
        <v>6458</v>
      </c>
      <c r="H4634" s="21">
        <v>1021.18</v>
      </c>
      <c r="I4634" s="25" t="s">
        <v>7296</v>
      </c>
      <c r="J4634" s="25" t="s">
        <v>7288</v>
      </c>
      <c r="K4634" s="25" t="s">
        <v>7262</v>
      </c>
      <c r="L4634" s="25" t="s">
        <v>7259</v>
      </c>
      <c r="M4634" s="21">
        <v>1021.18</v>
      </c>
      <c r="N4634" s="21">
        <v>1021.18</v>
      </c>
      <c r="O4634" s="21">
        <v>0</v>
      </c>
      <c r="P4634" s="21">
        <v>1021.18</v>
      </c>
      <c r="Q4634" s="25" t="s">
        <v>8203</v>
      </c>
      <c r="R4634" s="1" t="str">
        <f t="shared" si="91"/>
        <v>ST10039</v>
      </c>
      <c r="S4634" t="str">
        <f>VLOOKUP(R4634,Data!$C$2:$D$261,2,0)</f>
        <v>Barrhaven</v>
      </c>
      <c r="T4634">
        <f>COUNTIF('Feb 2022'!A:A,D4634)+COUNTIF('Mar 2022'!A:A,D4634)+COUNTIF('Apr 2022'!A:A,D4634)+COUNTIF('May 2022'!A:A,D4634)+COUNTIF('June 2022'!A:A,D4634)+COUNTIF('July 2022'!A:A,D4634)+COUNTIF('Aug 2022'!A:A,D4634)+COUNTIF('Sep 2022'!A:A,D4634)+COUNTIF('Oct 2022'!A:A,D4634)+COUNTIF('Dec 2022'!A:A,D4634)</f>
        <v>1</v>
      </c>
      <c r="U4634" t="str">
        <f>VLOOKUP(Q4634,'Capital Lookup'!A:B,2,FALSE)</f>
        <v>No</v>
      </c>
      <c r="V4634" s="2">
        <f>IFERROR(VLOOKUP(LEFT(F4634,10),'Find Purchase Orders'!B:J,9,FALSE),"")</f>
        <v>44830</v>
      </c>
      <c r="W4634" s="25" t="s">
        <v>7261</v>
      </c>
    </row>
    <row r="4635" spans="1:23" hidden="1">
      <c r="A4635" s="25" t="s">
        <v>7261</v>
      </c>
      <c r="B4635" s="25" t="s">
        <v>7343</v>
      </c>
      <c r="C4635" s="25" t="s">
        <v>7282</v>
      </c>
      <c r="D4635" s="25" t="s">
        <v>6459</v>
      </c>
      <c r="E4635" s="25" t="s">
        <v>7345</v>
      </c>
      <c r="F4635" s="25" t="s">
        <v>17582</v>
      </c>
      <c r="G4635" s="25" t="s">
        <v>6460</v>
      </c>
      <c r="H4635" s="21">
        <v>3576.45</v>
      </c>
      <c r="I4635" s="25" t="s">
        <v>7296</v>
      </c>
      <c r="J4635" s="25" t="s">
        <v>7288</v>
      </c>
      <c r="K4635" s="25" t="s">
        <v>7262</v>
      </c>
      <c r="L4635" s="25" t="s">
        <v>7259</v>
      </c>
      <c r="M4635" s="21">
        <v>3576.45</v>
      </c>
      <c r="N4635" s="21">
        <v>3576.45</v>
      </c>
      <c r="O4635" s="21">
        <v>0</v>
      </c>
      <c r="P4635" s="21">
        <v>3576.45</v>
      </c>
      <c r="Q4635" s="25" t="s">
        <v>7348</v>
      </c>
      <c r="R4635" s="1" t="str">
        <f t="shared" si="91"/>
        <v>ST10093</v>
      </c>
      <c r="S4635" t="str">
        <f>VLOOKUP(R4635,Data!$C$2:$D$261,2,0)</f>
        <v>Windermere on The Mount</v>
      </c>
      <c r="T4635">
        <f>COUNTIF('Feb 2022'!A:A,D4635)+COUNTIF('Mar 2022'!A:A,D4635)+COUNTIF('Apr 2022'!A:A,D4635)+COUNTIF('May 2022'!A:A,D4635)+COUNTIF('June 2022'!A:A,D4635)+COUNTIF('July 2022'!A:A,D4635)+COUNTIF('Aug 2022'!A:A,D4635)+COUNTIF('Sep 2022'!A:A,D4635)+COUNTIF('Oct 2022'!A:A,D4635)+COUNTIF('Dec 2022'!A:A,D4635)</f>
        <v>1</v>
      </c>
      <c r="U4635" t="str">
        <f>VLOOKUP(Q4635,'Capital Lookup'!A:B,2,FALSE)</f>
        <v>No</v>
      </c>
      <c r="V4635" s="2">
        <f>IFERROR(VLOOKUP(LEFT(F4635,10),'Find Purchase Orders'!B:J,9,FALSE),"")</f>
        <v>44827</v>
      </c>
      <c r="W4635" s="25" t="s">
        <v>7261</v>
      </c>
    </row>
    <row r="4636" spans="1:23" hidden="1">
      <c r="A4636" s="25" t="s">
        <v>7261</v>
      </c>
      <c r="B4636" s="25" t="s">
        <v>7343</v>
      </c>
      <c r="C4636" s="25" t="s">
        <v>7282</v>
      </c>
      <c r="D4636" s="25" t="s">
        <v>6459</v>
      </c>
      <c r="E4636" s="25" t="s">
        <v>7345</v>
      </c>
      <c r="F4636" s="25" t="s">
        <v>17583</v>
      </c>
      <c r="G4636" s="25" t="s">
        <v>17584</v>
      </c>
      <c r="H4636" s="21">
        <v>824.9</v>
      </c>
      <c r="I4636" s="25" t="s">
        <v>7296</v>
      </c>
      <c r="J4636" s="25" t="s">
        <v>7288</v>
      </c>
      <c r="K4636" s="25" t="s">
        <v>7262</v>
      </c>
      <c r="L4636" s="25" t="s">
        <v>7259</v>
      </c>
      <c r="M4636" s="21">
        <v>824.9</v>
      </c>
      <c r="N4636" s="21">
        <v>824.9</v>
      </c>
      <c r="O4636" s="21">
        <v>0</v>
      </c>
      <c r="P4636" s="21">
        <v>824.9</v>
      </c>
      <c r="Q4636" s="25" t="s">
        <v>7348</v>
      </c>
      <c r="R4636" s="1" t="str">
        <f t="shared" si="91"/>
        <v>ST10093</v>
      </c>
      <c r="S4636" t="str">
        <f>VLOOKUP(R4636,Data!$C$2:$D$261,2,0)</f>
        <v>Windermere on The Mount</v>
      </c>
      <c r="T4636">
        <f>COUNTIF('Feb 2022'!A:A,D4636)+COUNTIF('Mar 2022'!A:A,D4636)+COUNTIF('Apr 2022'!A:A,D4636)+COUNTIF('May 2022'!A:A,D4636)+COUNTIF('June 2022'!A:A,D4636)+COUNTIF('July 2022'!A:A,D4636)+COUNTIF('Aug 2022'!A:A,D4636)+COUNTIF('Sep 2022'!A:A,D4636)+COUNTIF('Oct 2022'!A:A,D4636)+COUNTIF('Dec 2022'!A:A,D4636)</f>
        <v>1</v>
      </c>
      <c r="U4636" t="str">
        <f>VLOOKUP(Q4636,'Capital Lookup'!A:B,2,FALSE)</f>
        <v>No</v>
      </c>
      <c r="V4636" s="2">
        <f>IFERROR(VLOOKUP(LEFT(F4636,10),'Find Purchase Orders'!B:J,9,FALSE),"")</f>
        <v>44827</v>
      </c>
      <c r="W4636" s="25" t="s">
        <v>7261</v>
      </c>
    </row>
    <row r="4637" spans="1:23" hidden="1">
      <c r="A4637" s="25" t="s">
        <v>7261</v>
      </c>
      <c r="B4637" s="25" t="s">
        <v>7343</v>
      </c>
      <c r="C4637" s="25" t="s">
        <v>7282</v>
      </c>
      <c r="D4637" s="25" t="s">
        <v>6461</v>
      </c>
      <c r="E4637" s="25" t="s">
        <v>7345</v>
      </c>
      <c r="F4637" s="25" t="s">
        <v>17585</v>
      </c>
      <c r="G4637" s="25" t="s">
        <v>6462</v>
      </c>
      <c r="H4637" s="21">
        <v>3363.35</v>
      </c>
      <c r="I4637" s="25" t="s">
        <v>7296</v>
      </c>
      <c r="J4637" s="25" t="s">
        <v>7288</v>
      </c>
      <c r="K4637" s="25" t="s">
        <v>7262</v>
      </c>
      <c r="L4637" s="25" t="s">
        <v>7259</v>
      </c>
      <c r="M4637" s="21">
        <v>3363.35</v>
      </c>
      <c r="N4637" s="21">
        <v>3363.35</v>
      </c>
      <c r="O4637" s="21">
        <v>0</v>
      </c>
      <c r="P4637" s="21">
        <v>3363.35</v>
      </c>
      <c r="Q4637" s="25" t="s">
        <v>7348</v>
      </c>
      <c r="R4637" s="1" t="str">
        <f t="shared" si="91"/>
        <v>ST10093</v>
      </c>
      <c r="S4637" t="str">
        <f>VLOOKUP(R4637,Data!$C$2:$D$261,2,0)</f>
        <v>Windermere on The Mount</v>
      </c>
      <c r="T4637">
        <f>COUNTIF('Feb 2022'!A:A,D4637)+COUNTIF('Mar 2022'!A:A,D4637)+COUNTIF('Apr 2022'!A:A,D4637)+COUNTIF('May 2022'!A:A,D4637)+COUNTIF('June 2022'!A:A,D4637)+COUNTIF('July 2022'!A:A,D4637)+COUNTIF('Aug 2022'!A:A,D4637)+COUNTIF('Sep 2022'!A:A,D4637)+COUNTIF('Oct 2022'!A:A,D4637)+COUNTIF('Dec 2022'!A:A,D4637)</f>
        <v>1</v>
      </c>
      <c r="U4637" t="str">
        <f>VLOOKUP(Q4637,'Capital Lookup'!A:B,2,FALSE)</f>
        <v>No</v>
      </c>
      <c r="V4637" s="2">
        <f>IFERROR(VLOOKUP(LEFT(F4637,10),'Find Purchase Orders'!B:J,9,FALSE),"")</f>
        <v>44827</v>
      </c>
      <c r="W4637" s="25" t="s">
        <v>7261</v>
      </c>
    </row>
    <row r="4638" spans="1:23" hidden="1">
      <c r="A4638" s="25" t="s">
        <v>7261</v>
      </c>
      <c r="B4638" s="25" t="s">
        <v>7343</v>
      </c>
      <c r="C4638" s="25" t="s">
        <v>7282</v>
      </c>
      <c r="D4638" s="25" t="s">
        <v>6461</v>
      </c>
      <c r="E4638" s="25" t="s">
        <v>7345</v>
      </c>
      <c r="F4638" s="25" t="s">
        <v>17586</v>
      </c>
      <c r="G4638" s="25" t="s">
        <v>7791</v>
      </c>
      <c r="H4638" s="21">
        <v>774.05</v>
      </c>
      <c r="I4638" s="25" t="s">
        <v>7296</v>
      </c>
      <c r="J4638" s="25" t="s">
        <v>7288</v>
      </c>
      <c r="K4638" s="25" t="s">
        <v>7262</v>
      </c>
      <c r="L4638" s="25" t="s">
        <v>7259</v>
      </c>
      <c r="M4638" s="21">
        <v>774.05</v>
      </c>
      <c r="N4638" s="21">
        <v>774.05</v>
      </c>
      <c r="O4638" s="21">
        <v>0</v>
      </c>
      <c r="P4638" s="21">
        <v>774.05</v>
      </c>
      <c r="Q4638" s="25" t="s">
        <v>7348</v>
      </c>
      <c r="R4638" s="1" t="str">
        <f t="shared" si="91"/>
        <v>ST10093</v>
      </c>
      <c r="S4638" t="str">
        <f>VLOOKUP(R4638,Data!$C$2:$D$261,2,0)</f>
        <v>Windermere on The Mount</v>
      </c>
      <c r="T4638">
        <f>COUNTIF('Feb 2022'!A:A,D4638)+COUNTIF('Mar 2022'!A:A,D4638)+COUNTIF('Apr 2022'!A:A,D4638)+COUNTIF('May 2022'!A:A,D4638)+COUNTIF('June 2022'!A:A,D4638)+COUNTIF('July 2022'!A:A,D4638)+COUNTIF('Aug 2022'!A:A,D4638)+COUNTIF('Sep 2022'!A:A,D4638)+COUNTIF('Oct 2022'!A:A,D4638)+COUNTIF('Dec 2022'!A:A,D4638)</f>
        <v>1</v>
      </c>
      <c r="U4638" t="str">
        <f>VLOOKUP(Q4638,'Capital Lookup'!A:B,2,FALSE)</f>
        <v>No</v>
      </c>
      <c r="V4638" s="2">
        <f>IFERROR(VLOOKUP(LEFT(F4638,10),'Find Purchase Orders'!B:J,9,FALSE),"")</f>
        <v>44827</v>
      </c>
      <c r="W4638" s="25" t="s">
        <v>7261</v>
      </c>
    </row>
    <row r="4639" spans="1:23" hidden="1">
      <c r="A4639" s="25" t="s">
        <v>7252</v>
      </c>
      <c r="B4639" s="25" t="s">
        <v>7747</v>
      </c>
      <c r="C4639" s="25" t="s">
        <v>7254</v>
      </c>
      <c r="D4639" s="25" t="s">
        <v>6463</v>
      </c>
      <c r="E4639" s="25" t="s">
        <v>8110</v>
      </c>
      <c r="F4639" s="25" t="s">
        <v>17587</v>
      </c>
      <c r="G4639" s="25" t="s">
        <v>6464</v>
      </c>
      <c r="H4639" s="21">
        <v>6885.37</v>
      </c>
      <c r="I4639" s="25" t="s">
        <v>7287</v>
      </c>
      <c r="J4639" s="25" t="s">
        <v>7288</v>
      </c>
      <c r="K4639" s="25" t="s">
        <v>7262</v>
      </c>
      <c r="L4639" s="25" t="s">
        <v>7259</v>
      </c>
      <c r="M4639" s="21">
        <v>6885.37</v>
      </c>
      <c r="N4639" s="21">
        <v>6885.37</v>
      </c>
      <c r="O4639" s="21">
        <v>0</v>
      </c>
      <c r="P4639" s="21">
        <v>792.12</v>
      </c>
      <c r="Q4639" s="25" t="s">
        <v>8854</v>
      </c>
      <c r="R4639" s="1" t="str">
        <f t="shared" si="91"/>
        <v>ST10050</v>
      </c>
      <c r="S4639" t="str">
        <f>VLOOKUP(R4639,Data!$C$2:$D$261,2,0)</f>
        <v>Alta Vista</v>
      </c>
      <c r="T4639">
        <f>COUNTIF('Feb 2022'!A:A,D4639)+COUNTIF('Mar 2022'!A:A,D4639)+COUNTIF('Apr 2022'!A:A,D4639)+COUNTIF('May 2022'!A:A,D4639)+COUNTIF('June 2022'!A:A,D4639)+COUNTIF('July 2022'!A:A,D4639)+COUNTIF('Aug 2022'!A:A,D4639)+COUNTIF('Sep 2022'!A:A,D4639)+COUNTIF('Oct 2022'!A:A,D4639)+COUNTIF('Dec 2022'!A:A,D4639)</f>
        <v>1</v>
      </c>
      <c r="U4639" t="str">
        <f>VLOOKUP(Q4639,'Capital Lookup'!A:B,2,FALSE)</f>
        <v>No</v>
      </c>
      <c r="V4639" s="2">
        <f>IFERROR(VLOOKUP(LEFT(F4639,10),'Find Purchase Orders'!B:J,9,FALSE),"")</f>
        <v>44830</v>
      </c>
      <c r="W4639" s="25" t="s">
        <v>7261</v>
      </c>
    </row>
    <row r="4640" spans="1:23" hidden="1">
      <c r="A4640" s="25" t="s">
        <v>7252</v>
      </c>
      <c r="B4640" s="25" t="s">
        <v>7747</v>
      </c>
      <c r="C4640" s="25" t="s">
        <v>7254</v>
      </c>
      <c r="D4640" s="25" t="s">
        <v>6463</v>
      </c>
      <c r="E4640" s="25" t="s">
        <v>8110</v>
      </c>
      <c r="F4640" s="25" t="s">
        <v>17588</v>
      </c>
      <c r="G4640" s="25" t="s">
        <v>8509</v>
      </c>
      <c r="H4640" s="21">
        <v>875.75</v>
      </c>
      <c r="I4640" s="25" t="s">
        <v>7287</v>
      </c>
      <c r="J4640" s="25" t="s">
        <v>7288</v>
      </c>
      <c r="K4640" s="25" t="s">
        <v>7262</v>
      </c>
      <c r="L4640" s="25" t="s">
        <v>7259</v>
      </c>
      <c r="M4640" s="21">
        <v>875.75</v>
      </c>
      <c r="N4640" s="21">
        <v>875.75</v>
      </c>
      <c r="O4640" s="21">
        <v>0</v>
      </c>
      <c r="P4640" s="21">
        <v>100.75</v>
      </c>
      <c r="Q4640" s="25" t="s">
        <v>8854</v>
      </c>
      <c r="R4640" s="1" t="str">
        <f t="shared" si="91"/>
        <v>ST10050</v>
      </c>
      <c r="S4640" t="str">
        <f>VLOOKUP(R4640,Data!$C$2:$D$261,2,0)</f>
        <v>Alta Vista</v>
      </c>
      <c r="T4640">
        <f>COUNTIF('Feb 2022'!A:A,D4640)+COUNTIF('Mar 2022'!A:A,D4640)+COUNTIF('Apr 2022'!A:A,D4640)+COUNTIF('May 2022'!A:A,D4640)+COUNTIF('June 2022'!A:A,D4640)+COUNTIF('July 2022'!A:A,D4640)+COUNTIF('Aug 2022'!A:A,D4640)+COUNTIF('Sep 2022'!A:A,D4640)+COUNTIF('Oct 2022'!A:A,D4640)+COUNTIF('Dec 2022'!A:A,D4640)</f>
        <v>1</v>
      </c>
      <c r="U4640" t="str">
        <f>VLOOKUP(Q4640,'Capital Lookup'!A:B,2,FALSE)</f>
        <v>No</v>
      </c>
      <c r="V4640" s="2">
        <f>IFERROR(VLOOKUP(LEFT(F4640,10),'Find Purchase Orders'!B:J,9,FALSE),"")</f>
        <v>44830</v>
      </c>
      <c r="W4640" s="25" t="s">
        <v>7261</v>
      </c>
    </row>
    <row r="4641" spans="1:23" hidden="1">
      <c r="A4641" s="25" t="s">
        <v>7261</v>
      </c>
      <c r="B4641" s="25" t="s">
        <v>9727</v>
      </c>
      <c r="C4641" s="25" t="s">
        <v>7264</v>
      </c>
      <c r="D4641" s="25" t="s">
        <v>6465</v>
      </c>
      <c r="E4641" s="25" t="s">
        <v>9729</v>
      </c>
      <c r="F4641" s="25" t="s">
        <v>17589</v>
      </c>
      <c r="G4641" s="25" t="s">
        <v>6466</v>
      </c>
      <c r="H4641" s="21">
        <v>5891.53</v>
      </c>
      <c r="I4641" s="25" t="s">
        <v>7296</v>
      </c>
      <c r="J4641" s="25" t="s">
        <v>7288</v>
      </c>
      <c r="K4641" s="25" t="s">
        <v>7262</v>
      </c>
      <c r="L4641" s="25" t="s">
        <v>7259</v>
      </c>
      <c r="M4641" s="21">
        <v>5891.53</v>
      </c>
      <c r="N4641" s="21">
        <v>5891.53</v>
      </c>
      <c r="O4641" s="21">
        <v>0</v>
      </c>
      <c r="P4641" s="21">
        <v>5891.53</v>
      </c>
      <c r="Q4641" s="25" t="s">
        <v>9732</v>
      </c>
      <c r="R4641" s="1" t="str">
        <f t="shared" si="91"/>
        <v>ST10013</v>
      </c>
      <c r="S4641" t="str">
        <f>VLOOKUP(R4641,Data!$C$2:$D$261,2,0)</f>
        <v>Bough Beeches Place</v>
      </c>
      <c r="T4641">
        <f>COUNTIF('Feb 2022'!A:A,D4641)+COUNTIF('Mar 2022'!A:A,D4641)+COUNTIF('Apr 2022'!A:A,D4641)+COUNTIF('May 2022'!A:A,D4641)+COUNTIF('June 2022'!A:A,D4641)+COUNTIF('July 2022'!A:A,D4641)+COUNTIF('Aug 2022'!A:A,D4641)+COUNTIF('Sep 2022'!A:A,D4641)+COUNTIF('Oct 2022'!A:A,D4641)+COUNTIF('Dec 2022'!A:A,D4641)</f>
        <v>1</v>
      </c>
      <c r="U4641" t="str">
        <f>VLOOKUP(Q4641,'Capital Lookup'!A:B,2,FALSE)</f>
        <v>No</v>
      </c>
      <c r="V4641" s="2">
        <f>IFERROR(VLOOKUP(LEFT(F4641,10),'Find Purchase Orders'!B:J,9,FALSE),"")</f>
        <v>44827</v>
      </c>
      <c r="W4641" s="25" t="s">
        <v>7261</v>
      </c>
    </row>
    <row r="4642" spans="1:23" hidden="1">
      <c r="A4642" s="25" t="s">
        <v>7261</v>
      </c>
      <c r="B4642" s="25" t="s">
        <v>9727</v>
      </c>
      <c r="C4642" s="25" t="s">
        <v>7264</v>
      </c>
      <c r="D4642" s="25" t="s">
        <v>6465</v>
      </c>
      <c r="E4642" s="25" t="s">
        <v>9729</v>
      </c>
      <c r="F4642" s="25" t="s">
        <v>17590</v>
      </c>
      <c r="G4642" s="25" t="s">
        <v>17591</v>
      </c>
      <c r="H4642" s="21">
        <v>485.9</v>
      </c>
      <c r="I4642" s="25" t="s">
        <v>7296</v>
      </c>
      <c r="J4642" s="25" t="s">
        <v>7288</v>
      </c>
      <c r="K4642" s="25" t="s">
        <v>7262</v>
      </c>
      <c r="L4642" s="25" t="s">
        <v>7259</v>
      </c>
      <c r="M4642" s="21">
        <v>485.9</v>
      </c>
      <c r="N4642" s="21">
        <v>485.9</v>
      </c>
      <c r="O4642" s="21">
        <v>0</v>
      </c>
      <c r="P4642" s="21">
        <v>485.9</v>
      </c>
      <c r="Q4642" s="25" t="s">
        <v>9732</v>
      </c>
      <c r="R4642" s="1" t="str">
        <f t="shared" si="91"/>
        <v>ST10013</v>
      </c>
      <c r="S4642" t="str">
        <f>VLOOKUP(R4642,Data!$C$2:$D$261,2,0)</f>
        <v>Bough Beeches Place</v>
      </c>
      <c r="T4642">
        <f>COUNTIF('Feb 2022'!A:A,D4642)+COUNTIF('Mar 2022'!A:A,D4642)+COUNTIF('Apr 2022'!A:A,D4642)+COUNTIF('May 2022'!A:A,D4642)+COUNTIF('June 2022'!A:A,D4642)+COUNTIF('July 2022'!A:A,D4642)+COUNTIF('Aug 2022'!A:A,D4642)+COUNTIF('Sep 2022'!A:A,D4642)+COUNTIF('Oct 2022'!A:A,D4642)+COUNTIF('Dec 2022'!A:A,D4642)</f>
        <v>1</v>
      </c>
      <c r="U4642" t="str">
        <f>VLOOKUP(Q4642,'Capital Lookup'!A:B,2,FALSE)</f>
        <v>No</v>
      </c>
      <c r="V4642" s="2">
        <f>IFERROR(VLOOKUP(LEFT(F4642,10),'Find Purchase Orders'!B:J,9,FALSE),"")</f>
        <v>44827</v>
      </c>
      <c r="W4642" s="25" t="s">
        <v>7261</v>
      </c>
    </row>
    <row r="4643" spans="1:23" hidden="1">
      <c r="A4643" s="25" t="s">
        <v>7261</v>
      </c>
      <c r="B4643" s="25" t="s">
        <v>8108</v>
      </c>
      <c r="C4643" s="25" t="s">
        <v>7264</v>
      </c>
      <c r="D4643" s="25" t="s">
        <v>6467</v>
      </c>
      <c r="E4643" s="25" t="s">
        <v>8110</v>
      </c>
      <c r="F4643" s="25" t="s">
        <v>17592</v>
      </c>
      <c r="G4643" s="25" t="s">
        <v>6468</v>
      </c>
      <c r="H4643" s="21">
        <v>565</v>
      </c>
      <c r="I4643" s="25" t="s">
        <v>7296</v>
      </c>
      <c r="J4643" s="25" t="s">
        <v>7288</v>
      </c>
      <c r="K4643" s="25" t="s">
        <v>7258</v>
      </c>
      <c r="L4643" s="25" t="s">
        <v>7259</v>
      </c>
      <c r="M4643" s="21">
        <v>565</v>
      </c>
      <c r="N4643" s="21">
        <v>565</v>
      </c>
      <c r="O4643" s="21">
        <v>0</v>
      </c>
      <c r="P4643" s="21">
        <v>565</v>
      </c>
      <c r="Q4643" s="25" t="s">
        <v>8113</v>
      </c>
      <c r="R4643" s="1" t="str">
        <f t="shared" si="91"/>
        <v>ST10049</v>
      </c>
      <c r="S4643" t="str">
        <f>VLOOKUP(R4643,Data!$C$2:$D$261,2,0)</f>
        <v>Colonel By</v>
      </c>
      <c r="T4643">
        <f>COUNTIF('Feb 2022'!A:A,D4643)+COUNTIF('Mar 2022'!A:A,D4643)+COUNTIF('Apr 2022'!A:A,D4643)+COUNTIF('May 2022'!A:A,D4643)+COUNTIF('June 2022'!A:A,D4643)+COUNTIF('July 2022'!A:A,D4643)+COUNTIF('Aug 2022'!A:A,D4643)+COUNTIF('Sep 2022'!A:A,D4643)+COUNTIF('Oct 2022'!A:A,D4643)+COUNTIF('Dec 2022'!A:A,D4643)</f>
        <v>1</v>
      </c>
      <c r="U4643" t="str">
        <f>VLOOKUP(Q4643,'Capital Lookup'!A:B,2,FALSE)</f>
        <v>No</v>
      </c>
      <c r="V4643" s="2">
        <f>IFERROR(VLOOKUP(LEFT(F4643,10),'Find Purchase Orders'!B:J,9,FALSE),"")</f>
        <v>44830</v>
      </c>
      <c r="W4643" s="25" t="s">
        <v>7261</v>
      </c>
    </row>
    <row r="4644" spans="1:23" hidden="1">
      <c r="A4644" s="25" t="s">
        <v>7261</v>
      </c>
      <c r="B4644" s="25" t="s">
        <v>8108</v>
      </c>
      <c r="C4644" s="25" t="s">
        <v>7264</v>
      </c>
      <c r="D4644" s="25" t="s">
        <v>6467</v>
      </c>
      <c r="E4644" s="25" t="s">
        <v>8110</v>
      </c>
      <c r="F4644" s="25" t="s">
        <v>17593</v>
      </c>
      <c r="G4644" s="25" t="s">
        <v>17594</v>
      </c>
      <c r="H4644" s="21">
        <v>259.89999999999998</v>
      </c>
      <c r="I4644" s="25" t="s">
        <v>7296</v>
      </c>
      <c r="J4644" s="25" t="s">
        <v>7288</v>
      </c>
      <c r="K4644" s="25" t="s">
        <v>7258</v>
      </c>
      <c r="L4644" s="25" t="s">
        <v>7259</v>
      </c>
      <c r="M4644" s="21">
        <v>259.89999999999998</v>
      </c>
      <c r="N4644" s="21">
        <v>259.89999999999998</v>
      </c>
      <c r="O4644" s="21">
        <v>0</v>
      </c>
      <c r="P4644" s="21">
        <v>259.89999999999998</v>
      </c>
      <c r="Q4644" s="25" t="s">
        <v>8113</v>
      </c>
      <c r="R4644" s="1" t="str">
        <f t="shared" si="91"/>
        <v>ST10049</v>
      </c>
      <c r="S4644" t="str">
        <f>VLOOKUP(R4644,Data!$C$2:$D$261,2,0)</f>
        <v>Colonel By</v>
      </c>
      <c r="T4644">
        <f>COUNTIF('Feb 2022'!A:A,D4644)+COUNTIF('Mar 2022'!A:A,D4644)+COUNTIF('Apr 2022'!A:A,D4644)+COUNTIF('May 2022'!A:A,D4644)+COUNTIF('June 2022'!A:A,D4644)+COUNTIF('July 2022'!A:A,D4644)+COUNTIF('Aug 2022'!A:A,D4644)+COUNTIF('Sep 2022'!A:A,D4644)+COUNTIF('Oct 2022'!A:A,D4644)+COUNTIF('Dec 2022'!A:A,D4644)</f>
        <v>1</v>
      </c>
      <c r="U4644" t="str">
        <f>VLOOKUP(Q4644,'Capital Lookup'!A:B,2,FALSE)</f>
        <v>No</v>
      </c>
      <c r="V4644" s="2">
        <f>IFERROR(VLOOKUP(LEFT(F4644,10),'Find Purchase Orders'!B:J,9,FALSE),"")</f>
        <v>44830</v>
      </c>
      <c r="W4644" s="25" t="s">
        <v>7261</v>
      </c>
    </row>
    <row r="4645" spans="1:23" hidden="1">
      <c r="A4645" s="25" t="s">
        <v>7261</v>
      </c>
      <c r="B4645" s="25" t="s">
        <v>8108</v>
      </c>
      <c r="C4645" s="25" t="s">
        <v>7264</v>
      </c>
      <c r="D4645" s="25" t="s">
        <v>6467</v>
      </c>
      <c r="E4645" s="25" t="s">
        <v>8110</v>
      </c>
      <c r="F4645" s="25" t="s">
        <v>17595</v>
      </c>
      <c r="G4645" s="25" t="s">
        <v>17596</v>
      </c>
      <c r="H4645" s="21">
        <v>2158.3000000000002</v>
      </c>
      <c r="I4645" s="25" t="s">
        <v>7296</v>
      </c>
      <c r="J4645" s="25" t="s">
        <v>7288</v>
      </c>
      <c r="K4645" s="25" t="s">
        <v>7262</v>
      </c>
      <c r="L4645" s="25" t="s">
        <v>7259</v>
      </c>
      <c r="M4645" s="21">
        <v>2158.3000000000002</v>
      </c>
      <c r="N4645" s="21">
        <v>2158.3000000000002</v>
      </c>
      <c r="O4645" s="21">
        <v>0</v>
      </c>
      <c r="P4645" s="21">
        <v>2158.3000000000002</v>
      </c>
      <c r="Q4645" s="25" t="s">
        <v>8113</v>
      </c>
      <c r="R4645" s="1" t="str">
        <f t="shared" si="91"/>
        <v>ST10049</v>
      </c>
      <c r="S4645" t="str">
        <f>VLOOKUP(R4645,Data!$C$2:$D$261,2,0)</f>
        <v>Colonel By</v>
      </c>
      <c r="T4645">
        <f>COUNTIF('Feb 2022'!A:A,D4645)+COUNTIF('Mar 2022'!A:A,D4645)+COUNTIF('Apr 2022'!A:A,D4645)+COUNTIF('May 2022'!A:A,D4645)+COUNTIF('June 2022'!A:A,D4645)+COUNTIF('July 2022'!A:A,D4645)+COUNTIF('Aug 2022'!A:A,D4645)+COUNTIF('Sep 2022'!A:A,D4645)+COUNTIF('Oct 2022'!A:A,D4645)+COUNTIF('Dec 2022'!A:A,D4645)</f>
        <v>1</v>
      </c>
      <c r="U4645" t="str">
        <f>VLOOKUP(Q4645,'Capital Lookup'!A:B,2,FALSE)</f>
        <v>No</v>
      </c>
      <c r="V4645" s="2">
        <f>IFERROR(VLOOKUP(LEFT(F4645,10),'Find Purchase Orders'!B:J,9,FALSE),"")</f>
        <v>44830</v>
      </c>
      <c r="W4645" s="25" t="s">
        <v>7261</v>
      </c>
    </row>
    <row r="4646" spans="1:23" hidden="1">
      <c r="A4646" s="25" t="s">
        <v>7261</v>
      </c>
      <c r="B4646" s="25" t="s">
        <v>8108</v>
      </c>
      <c r="C4646" s="25" t="s">
        <v>7264</v>
      </c>
      <c r="D4646" s="25" t="s">
        <v>6467</v>
      </c>
      <c r="E4646" s="25" t="s">
        <v>8110</v>
      </c>
      <c r="F4646" s="25" t="s">
        <v>17597</v>
      </c>
      <c r="G4646" s="25" t="s">
        <v>11865</v>
      </c>
      <c r="H4646" s="21">
        <v>1028.3</v>
      </c>
      <c r="I4646" s="25" t="s">
        <v>7296</v>
      </c>
      <c r="J4646" s="25" t="s">
        <v>7288</v>
      </c>
      <c r="K4646" s="25" t="s">
        <v>7262</v>
      </c>
      <c r="L4646" s="25" t="s">
        <v>7259</v>
      </c>
      <c r="M4646" s="21">
        <v>1028.3</v>
      </c>
      <c r="N4646" s="21">
        <v>1028.3</v>
      </c>
      <c r="O4646" s="21">
        <v>0</v>
      </c>
      <c r="P4646" s="21">
        <v>1028.3</v>
      </c>
      <c r="Q4646" s="25" t="s">
        <v>8113</v>
      </c>
      <c r="R4646" s="1" t="str">
        <f t="shared" si="91"/>
        <v>ST10049</v>
      </c>
      <c r="S4646" t="str">
        <f>VLOOKUP(R4646,Data!$C$2:$D$261,2,0)</f>
        <v>Colonel By</v>
      </c>
      <c r="T4646">
        <f>COUNTIF('Feb 2022'!A:A,D4646)+COUNTIF('Mar 2022'!A:A,D4646)+COUNTIF('Apr 2022'!A:A,D4646)+COUNTIF('May 2022'!A:A,D4646)+COUNTIF('June 2022'!A:A,D4646)+COUNTIF('July 2022'!A:A,D4646)+COUNTIF('Aug 2022'!A:A,D4646)+COUNTIF('Sep 2022'!A:A,D4646)+COUNTIF('Oct 2022'!A:A,D4646)+COUNTIF('Dec 2022'!A:A,D4646)</f>
        <v>1</v>
      </c>
      <c r="U4646" t="str">
        <f>VLOOKUP(Q4646,'Capital Lookup'!A:B,2,FALSE)</f>
        <v>No</v>
      </c>
      <c r="V4646" s="2">
        <f>IFERROR(VLOOKUP(LEFT(F4646,10),'Find Purchase Orders'!B:J,9,FALSE),"")</f>
        <v>44830</v>
      </c>
      <c r="W4646" s="25" t="s">
        <v>7261</v>
      </c>
    </row>
    <row r="4647" spans="1:23" hidden="1">
      <c r="A4647" s="25" t="s">
        <v>7261</v>
      </c>
      <c r="B4647" s="25" t="s">
        <v>8108</v>
      </c>
      <c r="C4647" s="25" t="s">
        <v>7264</v>
      </c>
      <c r="D4647" s="25" t="s">
        <v>6469</v>
      </c>
      <c r="E4647" s="25" t="s">
        <v>8110</v>
      </c>
      <c r="F4647" s="25" t="s">
        <v>17598</v>
      </c>
      <c r="G4647" s="25" t="s">
        <v>6470</v>
      </c>
      <c r="H4647" s="21">
        <v>2832.91</v>
      </c>
      <c r="I4647" s="25" t="s">
        <v>7287</v>
      </c>
      <c r="J4647" s="25" t="s">
        <v>7288</v>
      </c>
      <c r="K4647" s="25" t="s">
        <v>7262</v>
      </c>
      <c r="L4647" s="25" t="s">
        <v>7259</v>
      </c>
      <c r="M4647" s="21">
        <v>2832.91</v>
      </c>
      <c r="N4647" s="21">
        <v>2832.91</v>
      </c>
      <c r="O4647" s="21">
        <v>0</v>
      </c>
      <c r="P4647" s="21">
        <v>325.91000000000003</v>
      </c>
      <c r="Q4647" s="25" t="s">
        <v>8113</v>
      </c>
      <c r="R4647" s="1" t="str">
        <f t="shared" si="91"/>
        <v>ST10049</v>
      </c>
      <c r="S4647" t="str">
        <f>VLOOKUP(R4647,Data!$C$2:$D$261,2,0)</f>
        <v>Colonel By</v>
      </c>
      <c r="T4647">
        <f>COUNTIF('Feb 2022'!A:A,D4647)+COUNTIF('Mar 2022'!A:A,D4647)+COUNTIF('Apr 2022'!A:A,D4647)+COUNTIF('May 2022'!A:A,D4647)+COUNTIF('June 2022'!A:A,D4647)+COUNTIF('July 2022'!A:A,D4647)+COUNTIF('Aug 2022'!A:A,D4647)+COUNTIF('Sep 2022'!A:A,D4647)+COUNTIF('Oct 2022'!A:A,D4647)+COUNTIF('Dec 2022'!A:A,D4647)</f>
        <v>1</v>
      </c>
      <c r="U4647" t="str">
        <f>VLOOKUP(Q4647,'Capital Lookup'!A:B,2,FALSE)</f>
        <v>No</v>
      </c>
      <c r="V4647" s="2">
        <f>IFERROR(VLOOKUP(LEFT(F4647,10),'Find Purchase Orders'!B:J,9,FALSE),"")</f>
        <v>44827</v>
      </c>
      <c r="W4647" s="25" t="s">
        <v>7261</v>
      </c>
    </row>
    <row r="4648" spans="1:23" hidden="1">
      <c r="A4648" s="25" t="s">
        <v>7261</v>
      </c>
      <c r="B4648" s="25" t="s">
        <v>8108</v>
      </c>
      <c r="C4648" s="25" t="s">
        <v>7264</v>
      </c>
      <c r="D4648" s="25" t="s">
        <v>6469</v>
      </c>
      <c r="E4648" s="25" t="s">
        <v>8110</v>
      </c>
      <c r="F4648" s="25" t="s">
        <v>17599</v>
      </c>
      <c r="G4648" s="25" t="s">
        <v>11276</v>
      </c>
      <c r="H4648" s="21">
        <v>1141.3</v>
      </c>
      <c r="I4648" s="25" t="s">
        <v>7287</v>
      </c>
      <c r="J4648" s="25" t="s">
        <v>7288</v>
      </c>
      <c r="K4648" s="25" t="s">
        <v>7262</v>
      </c>
      <c r="L4648" s="25" t="s">
        <v>7259</v>
      </c>
      <c r="M4648" s="21">
        <v>1141.3</v>
      </c>
      <c r="N4648" s="21">
        <v>1141.3</v>
      </c>
      <c r="O4648" s="21">
        <v>0</v>
      </c>
      <c r="P4648" s="21">
        <v>131.30000000000001</v>
      </c>
      <c r="Q4648" s="25" t="s">
        <v>8113</v>
      </c>
      <c r="R4648" s="1" t="str">
        <f t="shared" si="91"/>
        <v>ST10049</v>
      </c>
      <c r="S4648" t="str">
        <f>VLOOKUP(R4648,Data!$C$2:$D$261,2,0)</f>
        <v>Colonel By</v>
      </c>
      <c r="T4648">
        <f>COUNTIF('Feb 2022'!A:A,D4648)+COUNTIF('Mar 2022'!A:A,D4648)+COUNTIF('Apr 2022'!A:A,D4648)+COUNTIF('May 2022'!A:A,D4648)+COUNTIF('June 2022'!A:A,D4648)+COUNTIF('July 2022'!A:A,D4648)+COUNTIF('Aug 2022'!A:A,D4648)+COUNTIF('Sep 2022'!A:A,D4648)+COUNTIF('Oct 2022'!A:A,D4648)+COUNTIF('Dec 2022'!A:A,D4648)</f>
        <v>1</v>
      </c>
      <c r="U4648" t="str">
        <f>VLOOKUP(Q4648,'Capital Lookup'!A:B,2,FALSE)</f>
        <v>No</v>
      </c>
      <c r="V4648" s="2">
        <f>IFERROR(VLOOKUP(LEFT(F4648,10),'Find Purchase Orders'!B:J,9,FALSE),"")</f>
        <v>44827</v>
      </c>
      <c r="W4648" s="25" t="s">
        <v>7261</v>
      </c>
    </row>
    <row r="4649" spans="1:23" hidden="1">
      <c r="A4649" s="25" t="s">
        <v>7269</v>
      </c>
      <c r="B4649" s="25" t="s">
        <v>7843</v>
      </c>
      <c r="C4649" s="25" t="s">
        <v>7271</v>
      </c>
      <c r="D4649" s="25" t="s">
        <v>17600</v>
      </c>
      <c r="E4649" s="25" t="s">
        <v>7500</v>
      </c>
      <c r="F4649" s="25" t="s">
        <v>17601</v>
      </c>
      <c r="G4649" s="25" t="s">
        <v>17602</v>
      </c>
      <c r="H4649" s="21">
        <v>41739.83</v>
      </c>
      <c r="I4649" s="25" t="s">
        <v>7287</v>
      </c>
      <c r="J4649" s="25" t="s">
        <v>7288</v>
      </c>
      <c r="K4649" s="25" t="s">
        <v>8274</v>
      </c>
      <c r="L4649" s="25" t="s">
        <v>12320</v>
      </c>
      <c r="M4649" s="21">
        <v>41739.83</v>
      </c>
      <c r="N4649" s="22">
        <v>0</v>
      </c>
      <c r="O4649" s="21">
        <v>41739.83</v>
      </c>
      <c r="P4649" s="21">
        <v>4801.93</v>
      </c>
      <c r="Q4649" s="25" t="s">
        <v>17603</v>
      </c>
      <c r="R4649" s="1" t="str">
        <f t="shared" si="91"/>
        <v>ST10167</v>
      </c>
      <c r="S4649" t="str">
        <f>VLOOKUP(R4649,Data!$C$2:$D$261,2,0)</f>
        <v>Main Street Terrace</v>
      </c>
      <c r="T4649">
        <f>COUNTIF('Feb 2022'!A:A,D4649)+COUNTIF('Mar 2022'!A:A,D4649)+COUNTIF('Apr 2022'!A:A,D4649)+COUNTIF('May 2022'!A:A,D4649)+COUNTIF('June 2022'!A:A,D4649)+COUNTIF('July 2022'!A:A,D4649)+COUNTIF('Aug 2022'!A:A,D4649)+COUNTIF('Sep 2022'!A:A,D4649)+COUNTIF('Oct 2022'!A:A,D4649)+COUNTIF('Dec 2022'!A:A,D4649)</f>
        <v>0</v>
      </c>
      <c r="U4649" t="str">
        <f>VLOOKUP(Q4649,'Capital Lookup'!A:B,2,FALSE)</f>
        <v>No</v>
      </c>
      <c r="V4649" s="2">
        <f>IFERROR(VLOOKUP(LEFT(F4649,10),'Find Purchase Orders'!B:J,9,FALSE),"")</f>
        <v>44832</v>
      </c>
      <c r="W4649" s="25" t="s">
        <v>7261</v>
      </c>
    </row>
    <row r="4650" spans="1:23" hidden="1">
      <c r="A4650" s="25" t="s">
        <v>7765</v>
      </c>
      <c r="B4650" s="25" t="s">
        <v>7513</v>
      </c>
      <c r="C4650" s="25" t="s">
        <v>7264</v>
      </c>
      <c r="D4650" s="25" t="s">
        <v>6058</v>
      </c>
      <c r="E4650" s="25" t="s">
        <v>7500</v>
      </c>
      <c r="F4650" s="25" t="s">
        <v>17604</v>
      </c>
      <c r="G4650" s="25" t="s">
        <v>6060</v>
      </c>
      <c r="H4650" s="21">
        <v>4376.49</v>
      </c>
      <c r="I4650" s="25" t="s">
        <v>7296</v>
      </c>
      <c r="J4650" s="25" t="s">
        <v>7288</v>
      </c>
      <c r="K4650" s="25" t="s">
        <v>7778</v>
      </c>
      <c r="L4650" s="25" t="s">
        <v>8150</v>
      </c>
      <c r="M4650" s="21">
        <v>4376.49</v>
      </c>
      <c r="N4650" s="21">
        <v>4376.49</v>
      </c>
      <c r="O4650" s="21">
        <v>0</v>
      </c>
      <c r="P4650" s="21">
        <v>4376.49</v>
      </c>
      <c r="Q4650" s="25" t="s">
        <v>17605</v>
      </c>
      <c r="R4650" s="1" t="str">
        <f t="shared" si="91"/>
        <v>ST10043</v>
      </c>
      <c r="S4650" t="str">
        <f>VLOOKUP(R4650,Data!$C$2:$D$261,2,0)</f>
        <v>Hunt Club Manor</v>
      </c>
      <c r="T4650">
        <f>COUNTIF('Feb 2022'!A:A,D4650)+COUNTIF('Mar 2022'!A:A,D4650)+COUNTIF('Apr 2022'!A:A,D4650)+COUNTIF('May 2022'!A:A,D4650)+COUNTIF('June 2022'!A:A,D4650)+COUNTIF('July 2022'!A:A,D4650)+COUNTIF('Aug 2022'!A:A,D4650)+COUNTIF('Sep 2022'!A:A,D4650)+COUNTIF('Oct 2022'!A:A,D4650)+COUNTIF('Dec 2022'!A:A,D4650)</f>
        <v>1</v>
      </c>
      <c r="U4650" t="str">
        <f>VLOOKUP(Q4650,'Capital Lookup'!A:B,2,FALSE)</f>
        <v>No</v>
      </c>
      <c r="V4650" s="2">
        <f>IFERROR(VLOOKUP(LEFT(F4650,10),'Find Purchase Orders'!B:J,9,FALSE),"")</f>
        <v>44828</v>
      </c>
      <c r="W4650" s="25" t="s">
        <v>7261</v>
      </c>
    </row>
    <row r="4651" spans="1:23" hidden="1">
      <c r="A4651" s="25" t="s">
        <v>7261</v>
      </c>
      <c r="B4651" s="25" t="s">
        <v>9405</v>
      </c>
      <c r="C4651" s="25" t="s">
        <v>7282</v>
      </c>
      <c r="D4651" s="25" t="s">
        <v>6297</v>
      </c>
      <c r="E4651" s="25" t="s">
        <v>7500</v>
      </c>
      <c r="F4651" s="25" t="s">
        <v>17606</v>
      </c>
      <c r="G4651" s="25" t="s">
        <v>6298</v>
      </c>
      <c r="H4651" s="21">
        <v>8475</v>
      </c>
      <c r="I4651" s="25" t="s">
        <v>7287</v>
      </c>
      <c r="J4651" s="25" t="s">
        <v>7288</v>
      </c>
      <c r="K4651" s="25" t="s">
        <v>9766</v>
      </c>
      <c r="L4651" s="25" t="s">
        <v>9767</v>
      </c>
      <c r="M4651" s="21">
        <v>8475</v>
      </c>
      <c r="N4651" s="22">
        <v>0</v>
      </c>
      <c r="O4651" s="21">
        <v>8475</v>
      </c>
      <c r="P4651" s="21">
        <v>975</v>
      </c>
      <c r="Q4651" s="25" t="s">
        <v>17607</v>
      </c>
      <c r="R4651" s="1" t="str">
        <f t="shared" si="91"/>
        <v>ST10035</v>
      </c>
      <c r="S4651" t="str">
        <f>VLOOKUP(R4651,Data!$C$2:$D$261,2,0)</f>
        <v>The Westwood</v>
      </c>
      <c r="T4651">
        <f>COUNTIF('Feb 2022'!A:A,D4651)+COUNTIF('Mar 2022'!A:A,D4651)+COUNTIF('Apr 2022'!A:A,D4651)+COUNTIF('May 2022'!A:A,D4651)+COUNTIF('June 2022'!A:A,D4651)+COUNTIF('July 2022'!A:A,D4651)+COUNTIF('Aug 2022'!A:A,D4651)+COUNTIF('Sep 2022'!A:A,D4651)+COUNTIF('Oct 2022'!A:A,D4651)+COUNTIF('Dec 2022'!A:A,D4651)</f>
        <v>1</v>
      </c>
      <c r="U4651" t="str">
        <f>VLOOKUP(Q4651,'Capital Lookup'!A:B,2,FALSE)</f>
        <v>No</v>
      </c>
      <c r="V4651" s="2">
        <f>IFERROR(VLOOKUP(LEFT(F4651,10),'Find Purchase Orders'!B:J,9,FALSE),"")</f>
        <v>44832</v>
      </c>
      <c r="W4651" s="25" t="s">
        <v>7261</v>
      </c>
    </row>
    <row r="4652" spans="1:23" hidden="1">
      <c r="A4652" s="25" t="s">
        <v>17608</v>
      </c>
      <c r="B4652" s="25" t="s">
        <v>8754</v>
      </c>
      <c r="C4652" s="25" t="s">
        <v>7264</v>
      </c>
      <c r="D4652" s="25" t="s">
        <v>17609</v>
      </c>
      <c r="E4652" s="25" t="s">
        <v>12660</v>
      </c>
      <c r="H4652" s="21">
        <v>15175.65</v>
      </c>
      <c r="I4652" s="25" t="s">
        <v>7257</v>
      </c>
      <c r="K4652" s="25" t="s">
        <v>9371</v>
      </c>
      <c r="L4652" s="25" t="s">
        <v>8647</v>
      </c>
      <c r="M4652" s="22">
        <v>0</v>
      </c>
      <c r="N4652" s="22">
        <v>0</v>
      </c>
      <c r="O4652" s="21">
        <v>0</v>
      </c>
      <c r="P4652" s="21">
        <v>1503.9</v>
      </c>
      <c r="Q4652" s="25"/>
      <c r="R4652" s="1" t="str">
        <f t="shared" ref="R4652:R4683" si="92">CONCATENATE("ST",LEFT(B4652,5))</f>
        <v>ST10078</v>
      </c>
      <c r="S4652" t="str">
        <f>VLOOKUP(R4652,Data!$C$2:$D$261,2,0)</f>
        <v>Marian Chateau</v>
      </c>
      <c r="T4652">
        <f>COUNTIF('Feb 2022'!A:A,D4652)+COUNTIF('Mar 2022'!A:A,D4652)+COUNTIF('Apr 2022'!A:A,D4652)+COUNTIF('May 2022'!A:A,D4652)+COUNTIF('June 2022'!A:A,D4652)+COUNTIF('July 2022'!A:A,D4652)+COUNTIF('Aug 2022'!A:A,D4652)+COUNTIF('Sep 2022'!A:A,D4652)+COUNTIF('Oct 2022'!A:A,D4652)+COUNTIF('Dec 2022'!A:A,D4652)</f>
        <v>0</v>
      </c>
      <c r="U4652" t="e">
        <f>VLOOKUP(Q4652,'Capital Lookup'!A:B,2,FALSE)</f>
        <v>#N/A</v>
      </c>
      <c r="V4652" s="2" t="str">
        <f>IFERROR(VLOOKUP(LEFT(F4652,10),'Find Purchase Orders'!B:J,9,FALSE),"")</f>
        <v/>
      </c>
      <c r="W4652" s="25" t="s">
        <v>7261</v>
      </c>
    </row>
    <row r="4653" spans="1:23" hidden="1">
      <c r="A4653" s="25" t="s">
        <v>7261</v>
      </c>
      <c r="B4653" s="25" t="s">
        <v>8749</v>
      </c>
      <c r="C4653" s="25" t="s">
        <v>7282</v>
      </c>
      <c r="D4653" s="25" t="s">
        <v>6061</v>
      </c>
      <c r="E4653" s="25" t="s">
        <v>8140</v>
      </c>
      <c r="F4653" s="25" t="s">
        <v>17610</v>
      </c>
      <c r="G4653" s="25" t="s">
        <v>6062</v>
      </c>
      <c r="H4653" s="21">
        <v>8022.66</v>
      </c>
      <c r="I4653" s="25" t="s">
        <v>7296</v>
      </c>
      <c r="J4653" s="25" t="s">
        <v>7288</v>
      </c>
      <c r="K4653" s="25" t="s">
        <v>7598</v>
      </c>
      <c r="L4653" s="25" t="s">
        <v>14657</v>
      </c>
      <c r="M4653" s="21">
        <v>8022.66</v>
      </c>
      <c r="N4653" s="22">
        <v>0</v>
      </c>
      <c r="O4653" s="21">
        <v>8022.66</v>
      </c>
      <c r="P4653" s="21">
        <v>8022.66</v>
      </c>
      <c r="Q4653" s="25" t="s">
        <v>17611</v>
      </c>
      <c r="R4653" s="1" t="str">
        <f t="shared" si="92"/>
        <v>ST10011</v>
      </c>
      <c r="S4653" t="str">
        <f>VLOOKUP(R4653,Data!$C$2:$D$261,2,0)</f>
        <v>The Beechwood</v>
      </c>
      <c r="T4653">
        <f>COUNTIF('Feb 2022'!A:A,D4653)+COUNTIF('Mar 2022'!A:A,D4653)+COUNTIF('Apr 2022'!A:A,D4653)+COUNTIF('May 2022'!A:A,D4653)+COUNTIF('June 2022'!A:A,D4653)+COUNTIF('July 2022'!A:A,D4653)+COUNTIF('Aug 2022'!A:A,D4653)+COUNTIF('Sep 2022'!A:A,D4653)+COUNTIF('Oct 2022'!A:A,D4653)+COUNTIF('Dec 2022'!A:A,D4653)</f>
        <v>1</v>
      </c>
      <c r="U4653" t="str">
        <f>VLOOKUP(Q4653,'Capital Lookup'!A:B,2,FALSE)</f>
        <v>No</v>
      </c>
      <c r="V4653" s="2">
        <f>IFERROR(VLOOKUP(LEFT(F4653,10),'Find Purchase Orders'!B:J,9,FALSE),"")</f>
        <v>44827</v>
      </c>
      <c r="W4653" s="25" t="s">
        <v>7261</v>
      </c>
    </row>
    <row r="4654" spans="1:23" hidden="1">
      <c r="A4654" s="25" t="s">
        <v>17608</v>
      </c>
      <c r="B4654" s="25" t="s">
        <v>8754</v>
      </c>
      <c r="C4654" s="25" t="s">
        <v>7264</v>
      </c>
      <c r="D4654" s="25" t="s">
        <v>17612</v>
      </c>
      <c r="E4654" s="25" t="s">
        <v>12660</v>
      </c>
      <c r="H4654" s="21">
        <v>15175.65</v>
      </c>
      <c r="I4654" s="25" t="s">
        <v>7257</v>
      </c>
      <c r="K4654" s="25" t="s">
        <v>9371</v>
      </c>
      <c r="L4654" s="25" t="s">
        <v>8647</v>
      </c>
      <c r="M4654" s="22">
        <v>0</v>
      </c>
      <c r="N4654" s="22">
        <v>0</v>
      </c>
      <c r="O4654" s="21">
        <v>0</v>
      </c>
      <c r="P4654" s="21">
        <v>1503.9</v>
      </c>
      <c r="Q4654" s="25"/>
      <c r="R4654" s="1" t="str">
        <f t="shared" si="92"/>
        <v>ST10078</v>
      </c>
      <c r="S4654" t="str">
        <f>VLOOKUP(R4654,Data!$C$2:$D$261,2,0)</f>
        <v>Marian Chateau</v>
      </c>
      <c r="T4654">
        <f>COUNTIF('Feb 2022'!A:A,D4654)+COUNTIF('Mar 2022'!A:A,D4654)+COUNTIF('Apr 2022'!A:A,D4654)+COUNTIF('May 2022'!A:A,D4654)+COUNTIF('June 2022'!A:A,D4654)+COUNTIF('July 2022'!A:A,D4654)+COUNTIF('Aug 2022'!A:A,D4654)+COUNTIF('Sep 2022'!A:A,D4654)+COUNTIF('Oct 2022'!A:A,D4654)+COUNTIF('Dec 2022'!A:A,D4654)</f>
        <v>0</v>
      </c>
      <c r="U4654" t="e">
        <f>VLOOKUP(Q4654,'Capital Lookup'!A:B,2,FALSE)</f>
        <v>#N/A</v>
      </c>
      <c r="V4654" s="2" t="str">
        <f>IFERROR(VLOOKUP(LEFT(F4654,10),'Find Purchase Orders'!B:J,9,FALSE),"")</f>
        <v/>
      </c>
      <c r="W4654" s="25" t="s">
        <v>7261</v>
      </c>
    </row>
    <row r="4655" spans="1:23" hidden="1">
      <c r="A4655" s="25" t="s">
        <v>7252</v>
      </c>
      <c r="B4655" s="25" t="s">
        <v>7524</v>
      </c>
      <c r="C4655" s="25" t="s">
        <v>7254</v>
      </c>
      <c r="D4655" s="25" t="s">
        <v>6063</v>
      </c>
      <c r="E4655" s="25" t="s">
        <v>7500</v>
      </c>
      <c r="F4655" s="25" t="s">
        <v>17613</v>
      </c>
      <c r="G4655" s="25" t="s">
        <v>6064</v>
      </c>
      <c r="H4655" s="21">
        <v>5028.5</v>
      </c>
      <c r="I4655" s="25" t="s">
        <v>7287</v>
      </c>
      <c r="J4655" s="25" t="s">
        <v>7288</v>
      </c>
      <c r="K4655" s="25" t="s">
        <v>9497</v>
      </c>
      <c r="L4655" s="25" t="s">
        <v>14139</v>
      </c>
      <c r="M4655" s="21">
        <v>5028.5</v>
      </c>
      <c r="N4655" s="22">
        <v>0</v>
      </c>
      <c r="O4655" s="21">
        <v>5028.5</v>
      </c>
      <c r="P4655" s="21">
        <v>578.5</v>
      </c>
      <c r="Q4655" s="25" t="s">
        <v>17614</v>
      </c>
      <c r="R4655" s="1" t="str">
        <f t="shared" si="92"/>
        <v>ST10041</v>
      </c>
      <c r="S4655" t="str">
        <f>VLOOKUP(R4655,Data!$C$2:$D$261,2,0)</f>
        <v>Prince of Wales</v>
      </c>
      <c r="T4655">
        <f>COUNTIF('Feb 2022'!A:A,D4655)+COUNTIF('Mar 2022'!A:A,D4655)+COUNTIF('Apr 2022'!A:A,D4655)+COUNTIF('May 2022'!A:A,D4655)+COUNTIF('June 2022'!A:A,D4655)+COUNTIF('July 2022'!A:A,D4655)+COUNTIF('Aug 2022'!A:A,D4655)+COUNTIF('Sep 2022'!A:A,D4655)+COUNTIF('Oct 2022'!A:A,D4655)+COUNTIF('Dec 2022'!A:A,D4655)</f>
        <v>1</v>
      </c>
      <c r="U4655" t="str">
        <f>VLOOKUP(Q4655,'Capital Lookup'!A:B,2,FALSE)</f>
        <v>No</v>
      </c>
      <c r="V4655" s="2">
        <f>IFERROR(VLOOKUP(LEFT(F4655,10),'Find Purchase Orders'!B:J,9,FALSE),"")</f>
        <v>44830</v>
      </c>
      <c r="W4655" s="25" t="s">
        <v>7261</v>
      </c>
    </row>
    <row r="4656" spans="1:23" hidden="1">
      <c r="A4656" s="25" t="s">
        <v>7261</v>
      </c>
      <c r="B4656" s="25" t="s">
        <v>8586</v>
      </c>
      <c r="C4656" s="25" t="s">
        <v>7264</v>
      </c>
      <c r="D4656" s="25" t="s">
        <v>6065</v>
      </c>
      <c r="E4656" s="25" t="s">
        <v>17615</v>
      </c>
      <c r="F4656" s="25" t="s">
        <v>17616</v>
      </c>
      <c r="G4656" s="25" t="s">
        <v>6066</v>
      </c>
      <c r="H4656" s="21">
        <v>2331</v>
      </c>
      <c r="I4656" s="25" t="s">
        <v>7296</v>
      </c>
      <c r="J4656" s="25" t="s">
        <v>7288</v>
      </c>
      <c r="K4656" s="25" t="s">
        <v>7289</v>
      </c>
      <c r="L4656" s="25" t="s">
        <v>7259</v>
      </c>
      <c r="M4656" s="21">
        <v>2331</v>
      </c>
      <c r="N4656" s="21">
        <v>2331</v>
      </c>
      <c r="O4656" s="21">
        <v>0</v>
      </c>
      <c r="P4656" s="21">
        <v>2331</v>
      </c>
      <c r="Q4656" s="25" t="s">
        <v>9452</v>
      </c>
      <c r="R4656" s="1" t="str">
        <f t="shared" si="92"/>
        <v>ST10079</v>
      </c>
      <c r="S4656" t="str">
        <f>VLOOKUP(R4656,Data!$C$2:$D$261,2,0)</f>
        <v>The Bentley Moose Jaw</v>
      </c>
      <c r="T4656">
        <f>COUNTIF('Feb 2022'!A:A,D4656)+COUNTIF('Mar 2022'!A:A,D4656)+COUNTIF('Apr 2022'!A:A,D4656)+COUNTIF('May 2022'!A:A,D4656)+COUNTIF('June 2022'!A:A,D4656)+COUNTIF('July 2022'!A:A,D4656)+COUNTIF('Aug 2022'!A:A,D4656)+COUNTIF('Sep 2022'!A:A,D4656)+COUNTIF('Oct 2022'!A:A,D4656)+COUNTIF('Dec 2022'!A:A,D4656)</f>
        <v>1</v>
      </c>
      <c r="U4656" t="str">
        <f>VLOOKUP(Q4656,'Capital Lookup'!A:B,2,FALSE)</f>
        <v>No</v>
      </c>
      <c r="V4656" s="2">
        <f>IFERROR(VLOOKUP(LEFT(F4656,10),'Find Purchase Orders'!B:J,9,FALSE),"")</f>
        <v>44826</v>
      </c>
      <c r="W4656" s="25" t="s">
        <v>7261</v>
      </c>
    </row>
    <row r="4657" spans="1:23" hidden="1">
      <c r="A4657" s="25" t="s">
        <v>7252</v>
      </c>
      <c r="B4657" s="25" t="s">
        <v>7747</v>
      </c>
      <c r="C4657" s="25" t="s">
        <v>7254</v>
      </c>
      <c r="D4657" s="25" t="s">
        <v>6067</v>
      </c>
      <c r="E4657" s="25" t="s">
        <v>8110</v>
      </c>
      <c r="F4657" s="25" t="s">
        <v>17617</v>
      </c>
      <c r="G4657" s="25" t="s">
        <v>6068</v>
      </c>
      <c r="H4657" s="21">
        <v>6990.43</v>
      </c>
      <c r="I4657" s="25" t="s">
        <v>7287</v>
      </c>
      <c r="J4657" s="25" t="s">
        <v>7288</v>
      </c>
      <c r="K4657" s="25" t="s">
        <v>7262</v>
      </c>
      <c r="L4657" s="25" t="s">
        <v>7259</v>
      </c>
      <c r="M4657" s="21">
        <v>6990.43</v>
      </c>
      <c r="N4657" s="22">
        <v>0</v>
      </c>
      <c r="O4657" s="21">
        <v>6990.43</v>
      </c>
      <c r="P4657" s="21">
        <v>804.21</v>
      </c>
      <c r="Q4657" s="25" t="s">
        <v>8854</v>
      </c>
      <c r="R4657" s="1" t="str">
        <f t="shared" si="92"/>
        <v>ST10050</v>
      </c>
      <c r="S4657" t="str">
        <f>VLOOKUP(R4657,Data!$C$2:$D$261,2,0)</f>
        <v>Alta Vista</v>
      </c>
      <c r="T4657">
        <f>COUNTIF('Feb 2022'!A:A,D4657)+COUNTIF('Mar 2022'!A:A,D4657)+COUNTIF('Apr 2022'!A:A,D4657)+COUNTIF('May 2022'!A:A,D4657)+COUNTIF('June 2022'!A:A,D4657)+COUNTIF('July 2022'!A:A,D4657)+COUNTIF('Aug 2022'!A:A,D4657)+COUNTIF('Sep 2022'!A:A,D4657)+COUNTIF('Oct 2022'!A:A,D4657)+COUNTIF('Dec 2022'!A:A,D4657)</f>
        <v>1</v>
      </c>
      <c r="U4657" t="str">
        <f>VLOOKUP(Q4657,'Capital Lookup'!A:B,2,FALSE)</f>
        <v>No</v>
      </c>
      <c r="V4657" s="2">
        <f>IFERROR(VLOOKUP(LEFT(F4657,10),'Find Purchase Orders'!B:J,9,FALSE),"")</f>
        <v>44830</v>
      </c>
      <c r="W4657" s="25" t="s">
        <v>7261</v>
      </c>
    </row>
    <row r="4658" spans="1:23" hidden="1">
      <c r="A4658" s="25" t="s">
        <v>7252</v>
      </c>
      <c r="B4658" s="25" t="s">
        <v>7747</v>
      </c>
      <c r="C4658" s="25" t="s">
        <v>7254</v>
      </c>
      <c r="D4658" s="25" t="s">
        <v>6067</v>
      </c>
      <c r="E4658" s="25" t="s">
        <v>8110</v>
      </c>
      <c r="F4658" s="25" t="s">
        <v>17618</v>
      </c>
      <c r="G4658" s="25" t="s">
        <v>13983</v>
      </c>
      <c r="H4658" s="21">
        <v>632.79999999999995</v>
      </c>
      <c r="I4658" s="25" t="s">
        <v>7287</v>
      </c>
      <c r="J4658" s="25" t="s">
        <v>7288</v>
      </c>
      <c r="K4658" s="25" t="s">
        <v>7262</v>
      </c>
      <c r="L4658" s="25" t="s">
        <v>7259</v>
      </c>
      <c r="M4658" s="21">
        <v>632.79999999999995</v>
      </c>
      <c r="N4658" s="22">
        <v>0</v>
      </c>
      <c r="O4658" s="21">
        <v>632.79999999999995</v>
      </c>
      <c r="P4658" s="21">
        <v>72.8</v>
      </c>
      <c r="Q4658" s="25" t="s">
        <v>8854</v>
      </c>
      <c r="R4658" s="1" t="str">
        <f t="shared" si="92"/>
        <v>ST10050</v>
      </c>
      <c r="S4658" t="str">
        <f>VLOOKUP(R4658,Data!$C$2:$D$261,2,0)</f>
        <v>Alta Vista</v>
      </c>
      <c r="T4658">
        <f>COUNTIF('Feb 2022'!A:A,D4658)+COUNTIF('Mar 2022'!A:A,D4658)+COUNTIF('Apr 2022'!A:A,D4658)+COUNTIF('May 2022'!A:A,D4658)+COUNTIF('June 2022'!A:A,D4658)+COUNTIF('July 2022'!A:A,D4658)+COUNTIF('Aug 2022'!A:A,D4658)+COUNTIF('Sep 2022'!A:A,D4658)+COUNTIF('Oct 2022'!A:A,D4658)+COUNTIF('Dec 2022'!A:A,D4658)</f>
        <v>1</v>
      </c>
      <c r="U4658" t="str">
        <f>VLOOKUP(Q4658,'Capital Lookup'!A:B,2,FALSE)</f>
        <v>No</v>
      </c>
      <c r="V4658" s="2">
        <f>IFERROR(VLOOKUP(LEFT(F4658,10),'Find Purchase Orders'!B:J,9,FALSE),"")</f>
        <v>44830</v>
      </c>
      <c r="W4658" s="25" t="s">
        <v>7261</v>
      </c>
    </row>
    <row r="4659" spans="1:23" hidden="1">
      <c r="A4659" s="25" t="s">
        <v>7252</v>
      </c>
      <c r="B4659" s="25" t="s">
        <v>7747</v>
      </c>
      <c r="C4659" s="25" t="s">
        <v>7254</v>
      </c>
      <c r="D4659" s="25" t="s">
        <v>6069</v>
      </c>
      <c r="E4659" s="25" t="s">
        <v>8110</v>
      </c>
      <c r="F4659" s="25" t="s">
        <v>17619</v>
      </c>
      <c r="G4659" s="25" t="s">
        <v>6071</v>
      </c>
      <c r="H4659" s="21">
        <v>2544.84</v>
      </c>
      <c r="I4659" s="25" t="s">
        <v>7296</v>
      </c>
      <c r="J4659" s="25" t="s">
        <v>7288</v>
      </c>
      <c r="K4659" s="25" t="s">
        <v>7262</v>
      </c>
      <c r="L4659" s="25" t="s">
        <v>7259</v>
      </c>
      <c r="M4659" s="21">
        <v>2544.84</v>
      </c>
      <c r="N4659" s="21">
        <v>3007.42</v>
      </c>
      <c r="O4659" s="21">
        <v>-462.58</v>
      </c>
      <c r="P4659" s="21">
        <v>2544.84</v>
      </c>
      <c r="Q4659" s="25" t="s">
        <v>8854</v>
      </c>
      <c r="R4659" s="1" t="str">
        <f t="shared" si="92"/>
        <v>ST10050</v>
      </c>
      <c r="S4659" t="str">
        <f>VLOOKUP(R4659,Data!$C$2:$D$261,2,0)</f>
        <v>Alta Vista</v>
      </c>
      <c r="T4659">
        <f>COUNTIF('Feb 2022'!A:A,D4659)+COUNTIF('Mar 2022'!A:A,D4659)+COUNTIF('Apr 2022'!A:A,D4659)+COUNTIF('May 2022'!A:A,D4659)+COUNTIF('June 2022'!A:A,D4659)+COUNTIF('July 2022'!A:A,D4659)+COUNTIF('Aug 2022'!A:A,D4659)+COUNTIF('Sep 2022'!A:A,D4659)+COUNTIF('Oct 2022'!A:A,D4659)+COUNTIF('Dec 2022'!A:A,D4659)</f>
        <v>1</v>
      </c>
      <c r="U4659" t="str">
        <f>VLOOKUP(Q4659,'Capital Lookup'!A:B,2,FALSE)</f>
        <v>No</v>
      </c>
      <c r="V4659" s="2">
        <f>IFERROR(VLOOKUP(LEFT(F4659,10),'Find Purchase Orders'!B:J,9,FALSE),"")</f>
        <v>44830</v>
      </c>
      <c r="W4659" s="25" t="s">
        <v>7261</v>
      </c>
    </row>
    <row r="4660" spans="1:23" hidden="1">
      <c r="A4660" s="25" t="s">
        <v>7252</v>
      </c>
      <c r="B4660" s="25" t="s">
        <v>7747</v>
      </c>
      <c r="C4660" s="25" t="s">
        <v>7254</v>
      </c>
      <c r="D4660" s="25" t="s">
        <v>6069</v>
      </c>
      <c r="E4660" s="25" t="s">
        <v>8110</v>
      </c>
      <c r="F4660" s="25" t="s">
        <v>17620</v>
      </c>
      <c r="G4660" s="25" t="s">
        <v>16312</v>
      </c>
      <c r="H4660" s="21">
        <v>423.75</v>
      </c>
      <c r="I4660" s="25" t="s">
        <v>7296</v>
      </c>
      <c r="J4660" s="25" t="s">
        <v>7288</v>
      </c>
      <c r="K4660" s="25" t="s">
        <v>7262</v>
      </c>
      <c r="L4660" s="25" t="s">
        <v>7259</v>
      </c>
      <c r="M4660" s="21">
        <v>423.75</v>
      </c>
      <c r="N4660" s="21">
        <v>423.75</v>
      </c>
      <c r="O4660" s="21">
        <v>0</v>
      </c>
      <c r="P4660" s="21">
        <v>423.75</v>
      </c>
      <c r="Q4660" s="25" t="s">
        <v>8854</v>
      </c>
      <c r="R4660" s="1" t="str">
        <f t="shared" si="92"/>
        <v>ST10050</v>
      </c>
      <c r="S4660" t="str">
        <f>VLOOKUP(R4660,Data!$C$2:$D$261,2,0)</f>
        <v>Alta Vista</v>
      </c>
      <c r="T4660">
        <f>COUNTIF('Feb 2022'!A:A,D4660)+COUNTIF('Mar 2022'!A:A,D4660)+COUNTIF('Apr 2022'!A:A,D4660)+COUNTIF('May 2022'!A:A,D4660)+COUNTIF('June 2022'!A:A,D4660)+COUNTIF('July 2022'!A:A,D4660)+COUNTIF('Aug 2022'!A:A,D4660)+COUNTIF('Sep 2022'!A:A,D4660)+COUNTIF('Oct 2022'!A:A,D4660)+COUNTIF('Dec 2022'!A:A,D4660)</f>
        <v>1</v>
      </c>
      <c r="U4660" t="str">
        <f>VLOOKUP(Q4660,'Capital Lookup'!A:B,2,FALSE)</f>
        <v>No</v>
      </c>
      <c r="V4660" s="2">
        <f>IFERROR(VLOOKUP(LEFT(F4660,10),'Find Purchase Orders'!B:J,9,FALSE),"")</f>
        <v>44830</v>
      </c>
      <c r="W4660" s="25" t="s">
        <v>7261</v>
      </c>
    </row>
    <row r="4661" spans="1:23" hidden="1">
      <c r="A4661" s="25" t="s">
        <v>7261</v>
      </c>
      <c r="B4661" s="25" t="s">
        <v>7541</v>
      </c>
      <c r="C4661" s="25" t="s">
        <v>7264</v>
      </c>
      <c r="D4661" s="25" t="s">
        <v>6072</v>
      </c>
      <c r="E4661" s="25" t="s">
        <v>7543</v>
      </c>
      <c r="F4661" s="25" t="s">
        <v>17621</v>
      </c>
      <c r="G4661" s="25" t="s">
        <v>6073</v>
      </c>
      <c r="H4661" s="21">
        <v>336</v>
      </c>
      <c r="I4661" s="25" t="s">
        <v>7296</v>
      </c>
      <c r="J4661" s="25" t="s">
        <v>7288</v>
      </c>
      <c r="K4661" s="25" t="s">
        <v>7262</v>
      </c>
      <c r="L4661" s="25" t="s">
        <v>7259</v>
      </c>
      <c r="M4661" s="21">
        <v>336</v>
      </c>
      <c r="N4661" s="21">
        <v>588</v>
      </c>
      <c r="O4661" s="21">
        <v>-252</v>
      </c>
      <c r="P4661" s="21">
        <v>336</v>
      </c>
      <c r="Q4661" s="25" t="s">
        <v>7544</v>
      </c>
      <c r="R4661" s="1" t="str">
        <f t="shared" si="92"/>
        <v>ST10061</v>
      </c>
      <c r="S4661" t="str">
        <f>VLOOKUP(R4661,Data!$C$2:$D$261,2,0)</f>
        <v>The Dorchester</v>
      </c>
      <c r="T4661">
        <f>COUNTIF('Feb 2022'!A:A,D4661)+COUNTIF('Mar 2022'!A:A,D4661)+COUNTIF('Apr 2022'!A:A,D4661)+COUNTIF('May 2022'!A:A,D4661)+COUNTIF('June 2022'!A:A,D4661)+COUNTIF('July 2022'!A:A,D4661)+COUNTIF('Aug 2022'!A:A,D4661)+COUNTIF('Sep 2022'!A:A,D4661)+COUNTIF('Oct 2022'!A:A,D4661)+COUNTIF('Dec 2022'!A:A,D4661)</f>
        <v>1</v>
      </c>
      <c r="U4661" t="str">
        <f>VLOOKUP(Q4661,'Capital Lookup'!A:B,2,FALSE)</f>
        <v>No</v>
      </c>
      <c r="V4661" s="2">
        <f>IFERROR(VLOOKUP(LEFT(F4661,10),'Find Purchase Orders'!B:J,9,FALSE),"")</f>
        <v>44831</v>
      </c>
      <c r="W4661" s="25" t="s">
        <v>7261</v>
      </c>
    </row>
    <row r="4662" spans="1:23" hidden="1">
      <c r="A4662" s="25" t="s">
        <v>7261</v>
      </c>
      <c r="B4662" s="25" t="s">
        <v>7541</v>
      </c>
      <c r="C4662" s="25" t="s">
        <v>7264</v>
      </c>
      <c r="D4662" s="25" t="s">
        <v>6072</v>
      </c>
      <c r="E4662" s="25" t="s">
        <v>7543</v>
      </c>
      <c r="F4662" s="25" t="s">
        <v>17622</v>
      </c>
      <c r="G4662" s="25" t="s">
        <v>17623</v>
      </c>
      <c r="H4662" s="21">
        <v>6552.05</v>
      </c>
      <c r="I4662" s="25" t="s">
        <v>7296</v>
      </c>
      <c r="J4662" s="25" t="s">
        <v>7288</v>
      </c>
      <c r="K4662" s="25" t="s">
        <v>7262</v>
      </c>
      <c r="L4662" s="25" t="s">
        <v>7259</v>
      </c>
      <c r="M4662" s="21">
        <v>6552.05</v>
      </c>
      <c r="N4662" s="21">
        <v>7037.65</v>
      </c>
      <c r="O4662" s="21">
        <v>-485.6</v>
      </c>
      <c r="P4662" s="21">
        <v>6552.05</v>
      </c>
      <c r="Q4662" s="25" t="s">
        <v>7544</v>
      </c>
      <c r="R4662" s="1" t="str">
        <f t="shared" si="92"/>
        <v>ST10061</v>
      </c>
      <c r="S4662" t="str">
        <f>VLOOKUP(R4662,Data!$C$2:$D$261,2,0)</f>
        <v>The Dorchester</v>
      </c>
      <c r="T4662">
        <f>COUNTIF('Feb 2022'!A:A,D4662)+COUNTIF('Mar 2022'!A:A,D4662)+COUNTIF('Apr 2022'!A:A,D4662)+COUNTIF('May 2022'!A:A,D4662)+COUNTIF('June 2022'!A:A,D4662)+COUNTIF('July 2022'!A:A,D4662)+COUNTIF('Aug 2022'!A:A,D4662)+COUNTIF('Sep 2022'!A:A,D4662)+COUNTIF('Oct 2022'!A:A,D4662)+COUNTIF('Dec 2022'!A:A,D4662)</f>
        <v>1</v>
      </c>
      <c r="U4662" t="str">
        <f>VLOOKUP(Q4662,'Capital Lookup'!A:B,2,FALSE)</f>
        <v>No</v>
      </c>
      <c r="V4662" s="2">
        <f>IFERROR(VLOOKUP(LEFT(F4662,10),'Find Purchase Orders'!B:J,9,FALSE),"")</f>
        <v>44831</v>
      </c>
      <c r="W4662" s="25" t="s">
        <v>7261</v>
      </c>
    </row>
    <row r="4663" spans="1:23" hidden="1">
      <c r="A4663" s="25" t="s">
        <v>10860</v>
      </c>
      <c r="B4663" s="25" t="s">
        <v>8754</v>
      </c>
      <c r="C4663" s="25" t="s">
        <v>7264</v>
      </c>
      <c r="D4663" s="25" t="s">
        <v>17624</v>
      </c>
      <c r="E4663" s="25" t="s">
        <v>12660</v>
      </c>
      <c r="H4663" s="21">
        <v>15175.65</v>
      </c>
      <c r="I4663" s="25" t="s">
        <v>7257</v>
      </c>
      <c r="K4663" s="25" t="s">
        <v>7258</v>
      </c>
      <c r="L4663" s="25" t="s">
        <v>12556</v>
      </c>
      <c r="M4663" s="22">
        <v>0</v>
      </c>
      <c r="N4663" s="22">
        <v>0</v>
      </c>
      <c r="O4663" s="21">
        <v>0</v>
      </c>
      <c r="P4663" s="21">
        <v>1503.9</v>
      </c>
      <c r="Q4663" s="25" t="s">
        <v>17625</v>
      </c>
      <c r="R4663" s="1" t="str">
        <f t="shared" si="92"/>
        <v>ST10078</v>
      </c>
      <c r="S4663" t="str">
        <f>VLOOKUP(R4663,Data!$C$2:$D$261,2,0)</f>
        <v>Marian Chateau</v>
      </c>
      <c r="T4663">
        <f>COUNTIF('Feb 2022'!A:A,D4663)+COUNTIF('Mar 2022'!A:A,D4663)+COUNTIF('Apr 2022'!A:A,D4663)+COUNTIF('May 2022'!A:A,D4663)+COUNTIF('June 2022'!A:A,D4663)+COUNTIF('July 2022'!A:A,D4663)+COUNTIF('Aug 2022'!A:A,D4663)+COUNTIF('Sep 2022'!A:A,D4663)+COUNTIF('Oct 2022'!A:A,D4663)+COUNTIF('Dec 2022'!A:A,D4663)</f>
        <v>0</v>
      </c>
      <c r="U4663" t="str">
        <f>VLOOKUP(Q4663,'Capital Lookup'!A:B,2,FALSE)</f>
        <v>No</v>
      </c>
      <c r="V4663" s="2" t="str">
        <f>IFERROR(VLOOKUP(LEFT(F4663,10),'Find Purchase Orders'!B:J,9,FALSE),"")</f>
        <v/>
      </c>
      <c r="W4663" s="25" t="s">
        <v>7261</v>
      </c>
    </row>
    <row r="4664" spans="1:23" hidden="1">
      <c r="A4664" s="25" t="s">
        <v>12777</v>
      </c>
      <c r="B4664" s="25" t="s">
        <v>7276</v>
      </c>
      <c r="C4664" s="25" t="s">
        <v>7277</v>
      </c>
      <c r="D4664" s="25" t="s">
        <v>17626</v>
      </c>
      <c r="E4664" s="25" t="s">
        <v>17627</v>
      </c>
      <c r="H4664" s="21">
        <v>14576.38</v>
      </c>
      <c r="I4664" s="25" t="s">
        <v>7257</v>
      </c>
      <c r="K4664" s="25" t="s">
        <v>7262</v>
      </c>
      <c r="L4664" s="25" t="s">
        <v>8138</v>
      </c>
      <c r="M4664" s="22">
        <v>0</v>
      </c>
      <c r="N4664" s="22">
        <v>0</v>
      </c>
      <c r="O4664" s="21">
        <v>0</v>
      </c>
      <c r="P4664" s="21">
        <v>694.11</v>
      </c>
      <c r="Q4664" s="25"/>
      <c r="R4664" s="1" t="str">
        <f t="shared" si="92"/>
        <v>ST10064</v>
      </c>
      <c r="S4664" t="str">
        <f>VLOOKUP(R4664,Data!$C$2:$D$261,2,0)</f>
        <v>Aspen Ridge</v>
      </c>
      <c r="T4664">
        <f>COUNTIF('Feb 2022'!A:A,D4664)+COUNTIF('Mar 2022'!A:A,D4664)+COUNTIF('Apr 2022'!A:A,D4664)+COUNTIF('May 2022'!A:A,D4664)+COUNTIF('June 2022'!A:A,D4664)+COUNTIF('July 2022'!A:A,D4664)+COUNTIF('Aug 2022'!A:A,D4664)+COUNTIF('Sep 2022'!A:A,D4664)+COUNTIF('Oct 2022'!A:A,D4664)+COUNTIF('Dec 2022'!A:A,D4664)</f>
        <v>0</v>
      </c>
      <c r="U4664" t="e">
        <f>VLOOKUP(Q4664,'Capital Lookup'!A:B,2,FALSE)</f>
        <v>#N/A</v>
      </c>
      <c r="V4664" s="2" t="str">
        <f>IFERROR(VLOOKUP(LEFT(F4664,10),'Find Purchase Orders'!B:J,9,FALSE),"")</f>
        <v/>
      </c>
      <c r="W4664" s="25" t="s">
        <v>7261</v>
      </c>
    </row>
    <row r="4665" spans="1:23" hidden="1">
      <c r="A4665" s="25" t="s">
        <v>7335</v>
      </c>
      <c r="B4665" s="25" t="s">
        <v>8738</v>
      </c>
      <c r="C4665" s="25" t="s">
        <v>7264</v>
      </c>
      <c r="D4665" s="25" t="s">
        <v>17628</v>
      </c>
      <c r="E4665" s="25" t="s">
        <v>10739</v>
      </c>
      <c r="H4665" s="21">
        <v>6740.43</v>
      </c>
      <c r="I4665" s="25" t="s">
        <v>7257</v>
      </c>
      <c r="K4665" s="25" t="s">
        <v>7262</v>
      </c>
      <c r="L4665" s="25" t="s">
        <v>7259</v>
      </c>
      <c r="M4665" s="22">
        <v>0</v>
      </c>
      <c r="N4665" s="22">
        <v>0</v>
      </c>
      <c r="O4665" s="21">
        <v>0</v>
      </c>
      <c r="P4665" s="21">
        <v>320.97000000000003</v>
      </c>
      <c r="Q4665" s="25" t="s">
        <v>8742</v>
      </c>
      <c r="R4665" s="1" t="str">
        <f t="shared" si="92"/>
        <v>ST10075</v>
      </c>
      <c r="S4665" t="str">
        <f>VLOOKUP(R4665,Data!$C$2:$D$261,2,0)</f>
        <v>River Ridge</v>
      </c>
      <c r="T4665">
        <f>COUNTIF('Feb 2022'!A:A,D4665)+COUNTIF('Mar 2022'!A:A,D4665)+COUNTIF('Apr 2022'!A:A,D4665)+COUNTIF('May 2022'!A:A,D4665)+COUNTIF('June 2022'!A:A,D4665)+COUNTIF('July 2022'!A:A,D4665)+COUNTIF('Aug 2022'!A:A,D4665)+COUNTIF('Sep 2022'!A:A,D4665)+COUNTIF('Oct 2022'!A:A,D4665)+COUNTIF('Dec 2022'!A:A,D4665)</f>
        <v>0</v>
      </c>
      <c r="U4665" t="str">
        <f>VLOOKUP(Q4665,'Capital Lookup'!A:B,2,FALSE)</f>
        <v>No</v>
      </c>
      <c r="V4665" s="2" t="str">
        <f>IFERROR(VLOOKUP(LEFT(F4665,10),'Find Purchase Orders'!B:J,9,FALSE),"")</f>
        <v/>
      </c>
      <c r="W4665" s="25" t="s">
        <v>7261</v>
      </c>
    </row>
    <row r="4666" spans="1:23" hidden="1">
      <c r="A4666" s="25" t="s">
        <v>7261</v>
      </c>
      <c r="B4666" s="25" t="s">
        <v>8738</v>
      </c>
      <c r="C4666" s="25" t="s">
        <v>7264</v>
      </c>
      <c r="D4666" s="25" t="s">
        <v>6074</v>
      </c>
      <c r="E4666" s="25" t="s">
        <v>10739</v>
      </c>
      <c r="F4666" s="25" t="s">
        <v>17629</v>
      </c>
      <c r="G4666" s="25" t="s">
        <v>6075</v>
      </c>
      <c r="H4666" s="21">
        <v>6740.43</v>
      </c>
      <c r="I4666" s="25" t="s">
        <v>7296</v>
      </c>
      <c r="J4666" s="25" t="s">
        <v>7288</v>
      </c>
      <c r="K4666" s="25" t="s">
        <v>7262</v>
      </c>
      <c r="L4666" s="25" t="s">
        <v>7259</v>
      </c>
      <c r="M4666" s="21">
        <v>6740.43</v>
      </c>
      <c r="N4666" s="21">
        <v>6740.42</v>
      </c>
      <c r="O4666" s="21">
        <v>0.01</v>
      </c>
      <c r="P4666" s="21">
        <v>6740.43</v>
      </c>
      <c r="Q4666" s="25" t="s">
        <v>8742</v>
      </c>
      <c r="R4666" s="1" t="str">
        <f t="shared" si="92"/>
        <v>ST10075</v>
      </c>
      <c r="S4666" t="str">
        <f>VLOOKUP(R4666,Data!$C$2:$D$261,2,0)</f>
        <v>River Ridge</v>
      </c>
      <c r="T4666">
        <f>COUNTIF('Feb 2022'!A:A,D4666)+COUNTIF('Mar 2022'!A:A,D4666)+COUNTIF('Apr 2022'!A:A,D4666)+COUNTIF('May 2022'!A:A,D4666)+COUNTIF('June 2022'!A:A,D4666)+COUNTIF('July 2022'!A:A,D4666)+COUNTIF('Aug 2022'!A:A,D4666)+COUNTIF('Sep 2022'!A:A,D4666)+COUNTIF('Oct 2022'!A:A,D4666)+COUNTIF('Dec 2022'!A:A,D4666)</f>
        <v>1</v>
      </c>
      <c r="U4666" t="str">
        <f>VLOOKUP(Q4666,'Capital Lookup'!A:B,2,FALSE)</f>
        <v>No</v>
      </c>
      <c r="V4666" s="2">
        <f>IFERROR(VLOOKUP(LEFT(F4666,10),'Find Purchase Orders'!B:J,9,FALSE),"")</f>
        <v>44831</v>
      </c>
      <c r="W4666" s="25" t="s">
        <v>7261</v>
      </c>
    </row>
    <row r="4667" spans="1:23" hidden="1">
      <c r="A4667" s="25" t="s">
        <v>7261</v>
      </c>
      <c r="B4667" s="25" t="s">
        <v>9149</v>
      </c>
      <c r="C4667" s="25" t="s">
        <v>7264</v>
      </c>
      <c r="D4667" s="25" t="s">
        <v>6076</v>
      </c>
      <c r="E4667" s="25" t="s">
        <v>8443</v>
      </c>
      <c r="F4667" s="25" t="s">
        <v>17630</v>
      </c>
      <c r="G4667" s="25" t="s">
        <v>6078</v>
      </c>
      <c r="H4667" s="21">
        <v>14199.68</v>
      </c>
      <c r="I4667" s="25" t="s">
        <v>7339</v>
      </c>
      <c r="J4667" s="25" t="s">
        <v>7288</v>
      </c>
      <c r="K4667" s="25" t="s">
        <v>9972</v>
      </c>
      <c r="L4667" s="25" t="s">
        <v>8086</v>
      </c>
      <c r="M4667" s="21">
        <v>14199.68</v>
      </c>
      <c r="N4667" s="21">
        <v>1548.75</v>
      </c>
      <c r="O4667" s="21">
        <v>12650.93</v>
      </c>
      <c r="P4667" s="21">
        <v>2151.1799999999998</v>
      </c>
      <c r="Q4667" s="25" t="s">
        <v>17631</v>
      </c>
      <c r="R4667" s="1" t="str">
        <f t="shared" si="92"/>
        <v>ST10058</v>
      </c>
      <c r="S4667" t="str">
        <f>VLOOKUP(R4667,Data!$C$2:$D$261,2,0)</f>
        <v>Parkwood Place</v>
      </c>
      <c r="T4667">
        <f>COUNTIF('Feb 2022'!A:A,D4667)+COUNTIF('Mar 2022'!A:A,D4667)+COUNTIF('Apr 2022'!A:A,D4667)+COUNTIF('May 2022'!A:A,D4667)+COUNTIF('June 2022'!A:A,D4667)+COUNTIF('July 2022'!A:A,D4667)+COUNTIF('Aug 2022'!A:A,D4667)+COUNTIF('Sep 2022'!A:A,D4667)+COUNTIF('Oct 2022'!A:A,D4667)+COUNTIF('Dec 2022'!A:A,D4667)</f>
        <v>1</v>
      </c>
      <c r="U4667" t="str">
        <f>VLOOKUP(Q4667,'Capital Lookup'!A:B,2,FALSE)</f>
        <v>No</v>
      </c>
      <c r="V4667" s="2">
        <f>IFERROR(VLOOKUP(LEFT(F4667,10),'Find Purchase Orders'!B:J,9,FALSE),"")</f>
        <v>44827</v>
      </c>
      <c r="W4667" s="25" t="s">
        <v>7261</v>
      </c>
    </row>
    <row r="4668" spans="1:23" hidden="1">
      <c r="A4668" s="25" t="s">
        <v>7261</v>
      </c>
      <c r="B4668" s="25" t="s">
        <v>12039</v>
      </c>
      <c r="C4668" s="25" t="s">
        <v>7264</v>
      </c>
      <c r="D4668" s="25" t="s">
        <v>6079</v>
      </c>
      <c r="E4668" s="25" t="s">
        <v>12040</v>
      </c>
      <c r="F4668" s="25" t="s">
        <v>17632</v>
      </c>
      <c r="G4668" s="25" t="s">
        <v>6080</v>
      </c>
      <c r="H4668" s="21">
        <v>5176.5</v>
      </c>
      <c r="I4668" s="25" t="s">
        <v>7296</v>
      </c>
      <c r="J4668" s="25" t="s">
        <v>7288</v>
      </c>
      <c r="K4668" s="25" t="s">
        <v>7262</v>
      </c>
      <c r="L4668" s="25" t="s">
        <v>7259</v>
      </c>
      <c r="M4668" s="21">
        <v>5176.5</v>
      </c>
      <c r="N4668" s="22">
        <v>0</v>
      </c>
      <c r="O4668" s="21">
        <v>5176.5</v>
      </c>
      <c r="P4668" s="21">
        <v>5176.5</v>
      </c>
      <c r="Q4668" s="25" t="s">
        <v>12043</v>
      </c>
      <c r="R4668" s="1" t="str">
        <f t="shared" si="92"/>
        <v>ST10037</v>
      </c>
      <c r="S4668" t="str">
        <f>VLOOKUP(R4668,Data!$C$2:$D$261,2,0)</f>
        <v>Stittsville Villa</v>
      </c>
      <c r="T4668">
        <f>COUNTIF('Feb 2022'!A:A,D4668)+COUNTIF('Mar 2022'!A:A,D4668)+COUNTIF('Apr 2022'!A:A,D4668)+COUNTIF('May 2022'!A:A,D4668)+COUNTIF('June 2022'!A:A,D4668)+COUNTIF('July 2022'!A:A,D4668)+COUNTIF('Aug 2022'!A:A,D4668)+COUNTIF('Sep 2022'!A:A,D4668)+COUNTIF('Oct 2022'!A:A,D4668)+COUNTIF('Dec 2022'!A:A,D4668)</f>
        <v>1</v>
      </c>
      <c r="U4668" t="str">
        <f>VLOOKUP(Q4668,'Capital Lookup'!A:B,2,FALSE)</f>
        <v>No</v>
      </c>
      <c r="V4668" s="2">
        <f>IFERROR(VLOOKUP(LEFT(F4668,10),'Find Purchase Orders'!B:J,9,FALSE),"")</f>
        <v>44830</v>
      </c>
      <c r="W4668" s="25" t="s">
        <v>7261</v>
      </c>
    </row>
    <row r="4669" spans="1:23" hidden="1">
      <c r="A4669" s="25" t="s">
        <v>7261</v>
      </c>
      <c r="B4669" s="25" t="s">
        <v>12039</v>
      </c>
      <c r="C4669" s="25" t="s">
        <v>7264</v>
      </c>
      <c r="D4669" s="25" t="s">
        <v>6079</v>
      </c>
      <c r="E4669" s="25" t="s">
        <v>12040</v>
      </c>
      <c r="F4669" s="25" t="s">
        <v>17633</v>
      </c>
      <c r="G4669" s="25" t="s">
        <v>8626</v>
      </c>
      <c r="H4669" s="21">
        <v>1651.21</v>
      </c>
      <c r="I4669" s="25" t="s">
        <v>7296</v>
      </c>
      <c r="J4669" s="25" t="s">
        <v>7288</v>
      </c>
      <c r="K4669" s="25" t="s">
        <v>7262</v>
      </c>
      <c r="L4669" s="25" t="s">
        <v>7259</v>
      </c>
      <c r="M4669" s="21">
        <v>1651.21</v>
      </c>
      <c r="N4669" s="22">
        <v>0</v>
      </c>
      <c r="O4669" s="21">
        <v>1651.21</v>
      </c>
      <c r="P4669" s="21">
        <v>1651.21</v>
      </c>
      <c r="Q4669" s="25" t="s">
        <v>12043</v>
      </c>
      <c r="R4669" s="1" t="str">
        <f t="shared" si="92"/>
        <v>ST10037</v>
      </c>
      <c r="S4669" t="str">
        <f>VLOOKUP(R4669,Data!$C$2:$D$261,2,0)</f>
        <v>Stittsville Villa</v>
      </c>
      <c r="T4669">
        <f>COUNTIF('Feb 2022'!A:A,D4669)+COUNTIF('Mar 2022'!A:A,D4669)+COUNTIF('Apr 2022'!A:A,D4669)+COUNTIF('May 2022'!A:A,D4669)+COUNTIF('June 2022'!A:A,D4669)+COUNTIF('July 2022'!A:A,D4669)+COUNTIF('Aug 2022'!A:A,D4669)+COUNTIF('Sep 2022'!A:A,D4669)+COUNTIF('Oct 2022'!A:A,D4669)+COUNTIF('Dec 2022'!A:A,D4669)</f>
        <v>1</v>
      </c>
      <c r="U4669" t="str">
        <f>VLOOKUP(Q4669,'Capital Lookup'!A:B,2,FALSE)</f>
        <v>No</v>
      </c>
      <c r="V4669" s="2">
        <f>IFERROR(VLOOKUP(LEFT(F4669,10),'Find Purchase Orders'!B:J,9,FALSE),"")</f>
        <v>44830</v>
      </c>
      <c r="W4669" s="25" t="s">
        <v>7261</v>
      </c>
    </row>
    <row r="4670" spans="1:23" hidden="1">
      <c r="A4670" s="25" t="s">
        <v>7261</v>
      </c>
      <c r="B4670" s="25" t="s">
        <v>12039</v>
      </c>
      <c r="C4670" s="25" t="s">
        <v>7264</v>
      </c>
      <c r="D4670" s="25" t="s">
        <v>6081</v>
      </c>
      <c r="E4670" s="25" t="s">
        <v>12040</v>
      </c>
      <c r="F4670" s="25" t="s">
        <v>17634</v>
      </c>
      <c r="G4670" s="25" t="s">
        <v>6082</v>
      </c>
      <c r="H4670" s="21">
        <v>1372.95</v>
      </c>
      <c r="I4670" s="25" t="s">
        <v>7296</v>
      </c>
      <c r="J4670" s="25" t="s">
        <v>7288</v>
      </c>
      <c r="K4670" s="25" t="s">
        <v>7289</v>
      </c>
      <c r="L4670" s="25" t="s">
        <v>7259</v>
      </c>
      <c r="M4670" s="21">
        <v>1372.95</v>
      </c>
      <c r="N4670" s="21">
        <v>1372.95</v>
      </c>
      <c r="O4670" s="21">
        <v>0</v>
      </c>
      <c r="P4670" s="21">
        <v>1372.95</v>
      </c>
      <c r="Q4670" s="25" t="s">
        <v>12043</v>
      </c>
      <c r="R4670" s="1" t="str">
        <f t="shared" si="92"/>
        <v>ST10037</v>
      </c>
      <c r="S4670" t="str">
        <f>VLOOKUP(R4670,Data!$C$2:$D$261,2,0)</f>
        <v>Stittsville Villa</v>
      </c>
      <c r="T4670">
        <f>COUNTIF('Feb 2022'!A:A,D4670)+COUNTIF('Mar 2022'!A:A,D4670)+COUNTIF('Apr 2022'!A:A,D4670)+COUNTIF('May 2022'!A:A,D4670)+COUNTIF('June 2022'!A:A,D4670)+COUNTIF('July 2022'!A:A,D4670)+COUNTIF('Aug 2022'!A:A,D4670)+COUNTIF('Sep 2022'!A:A,D4670)+COUNTIF('Oct 2022'!A:A,D4670)+COUNTIF('Dec 2022'!A:A,D4670)</f>
        <v>1</v>
      </c>
      <c r="U4670" t="str">
        <f>VLOOKUP(Q4670,'Capital Lookup'!A:B,2,FALSE)</f>
        <v>No</v>
      </c>
      <c r="V4670" s="2">
        <f>IFERROR(VLOOKUP(LEFT(F4670,10),'Find Purchase Orders'!B:J,9,FALSE),"")</f>
        <v>44829</v>
      </c>
      <c r="W4670" s="25" t="s">
        <v>7261</v>
      </c>
    </row>
    <row r="4671" spans="1:23" hidden="1">
      <c r="A4671" s="25" t="s">
        <v>7261</v>
      </c>
      <c r="B4671" s="25" t="s">
        <v>12039</v>
      </c>
      <c r="C4671" s="25" t="s">
        <v>7264</v>
      </c>
      <c r="D4671" s="25" t="s">
        <v>6083</v>
      </c>
      <c r="E4671" s="25" t="s">
        <v>12040</v>
      </c>
      <c r="F4671" s="25" t="s">
        <v>17635</v>
      </c>
      <c r="G4671" s="25" t="s">
        <v>6084</v>
      </c>
      <c r="H4671" s="21">
        <v>1372.95</v>
      </c>
      <c r="I4671" s="25" t="s">
        <v>7296</v>
      </c>
      <c r="J4671" s="25" t="s">
        <v>7288</v>
      </c>
      <c r="K4671" s="25" t="s">
        <v>7289</v>
      </c>
      <c r="L4671" s="25" t="s">
        <v>7259</v>
      </c>
      <c r="M4671" s="21">
        <v>1372.95</v>
      </c>
      <c r="N4671" s="21">
        <v>1372.95</v>
      </c>
      <c r="O4671" s="21">
        <v>0</v>
      </c>
      <c r="P4671" s="21">
        <v>1372.95</v>
      </c>
      <c r="Q4671" s="25" t="s">
        <v>12043</v>
      </c>
      <c r="R4671" s="1" t="str">
        <f t="shared" si="92"/>
        <v>ST10037</v>
      </c>
      <c r="S4671" t="str">
        <f>VLOOKUP(R4671,Data!$C$2:$D$261,2,0)</f>
        <v>Stittsville Villa</v>
      </c>
      <c r="T4671">
        <f>COUNTIF('Feb 2022'!A:A,D4671)+COUNTIF('Mar 2022'!A:A,D4671)+COUNTIF('Apr 2022'!A:A,D4671)+COUNTIF('May 2022'!A:A,D4671)+COUNTIF('June 2022'!A:A,D4671)+COUNTIF('July 2022'!A:A,D4671)+COUNTIF('Aug 2022'!A:A,D4671)+COUNTIF('Sep 2022'!A:A,D4671)+COUNTIF('Oct 2022'!A:A,D4671)+COUNTIF('Dec 2022'!A:A,D4671)</f>
        <v>1</v>
      </c>
      <c r="U4671" t="str">
        <f>VLOOKUP(Q4671,'Capital Lookup'!A:B,2,FALSE)</f>
        <v>No</v>
      </c>
      <c r="V4671" s="2">
        <f>IFERROR(VLOOKUP(LEFT(F4671,10),'Find Purchase Orders'!B:J,9,FALSE),"")</f>
        <v>44829</v>
      </c>
      <c r="W4671" s="25" t="s">
        <v>7261</v>
      </c>
    </row>
    <row r="4672" spans="1:23" hidden="1">
      <c r="A4672" s="25" t="s">
        <v>13962</v>
      </c>
      <c r="B4672" s="25" t="s">
        <v>7524</v>
      </c>
      <c r="C4672" s="25" t="s">
        <v>7254</v>
      </c>
      <c r="D4672" s="25" t="s">
        <v>6085</v>
      </c>
      <c r="E4672" s="25" t="s">
        <v>7500</v>
      </c>
      <c r="F4672" s="25" t="s">
        <v>17636</v>
      </c>
      <c r="G4672" s="25" t="s">
        <v>6086</v>
      </c>
      <c r="H4672" s="21">
        <v>11238.98</v>
      </c>
      <c r="I4672" s="25" t="s">
        <v>7287</v>
      </c>
      <c r="J4672" s="25" t="s">
        <v>7288</v>
      </c>
      <c r="K4672" s="25" t="s">
        <v>7778</v>
      </c>
      <c r="L4672" s="25" t="s">
        <v>14139</v>
      </c>
      <c r="M4672" s="21">
        <v>11238.98</v>
      </c>
      <c r="N4672" s="22">
        <v>0</v>
      </c>
      <c r="O4672" s="21">
        <v>11238.98</v>
      </c>
      <c r="P4672" s="21">
        <v>1292.98</v>
      </c>
      <c r="Q4672" s="25" t="s">
        <v>17614</v>
      </c>
      <c r="R4672" s="1" t="str">
        <f t="shared" si="92"/>
        <v>ST10041</v>
      </c>
      <c r="S4672" t="str">
        <f>VLOOKUP(R4672,Data!$C$2:$D$261,2,0)</f>
        <v>Prince of Wales</v>
      </c>
      <c r="T4672">
        <f>COUNTIF('Feb 2022'!A:A,D4672)+COUNTIF('Mar 2022'!A:A,D4672)+COUNTIF('Apr 2022'!A:A,D4672)+COUNTIF('May 2022'!A:A,D4672)+COUNTIF('June 2022'!A:A,D4672)+COUNTIF('July 2022'!A:A,D4672)+COUNTIF('Aug 2022'!A:A,D4672)+COUNTIF('Sep 2022'!A:A,D4672)+COUNTIF('Oct 2022'!A:A,D4672)+COUNTIF('Dec 2022'!A:A,D4672)</f>
        <v>1</v>
      </c>
      <c r="U4672" t="str">
        <f>VLOOKUP(Q4672,'Capital Lookup'!A:B,2,FALSE)</f>
        <v>No</v>
      </c>
      <c r="V4672" s="2">
        <f>IFERROR(VLOOKUP(LEFT(F4672,10),'Find Purchase Orders'!B:J,9,FALSE),"")</f>
        <v>44830</v>
      </c>
      <c r="W4672" s="25" t="s">
        <v>7261</v>
      </c>
    </row>
    <row r="4673" spans="1:23" hidden="1">
      <c r="A4673" s="25" t="s">
        <v>7261</v>
      </c>
      <c r="B4673" s="25" t="s">
        <v>7276</v>
      </c>
      <c r="C4673" s="25" t="s">
        <v>7277</v>
      </c>
      <c r="D4673" s="25" t="s">
        <v>6299</v>
      </c>
      <c r="E4673" s="25" t="s">
        <v>17627</v>
      </c>
      <c r="F4673" s="25" t="s">
        <v>17637</v>
      </c>
      <c r="G4673" s="25" t="s">
        <v>6007</v>
      </c>
      <c r="H4673" s="21">
        <v>183.75</v>
      </c>
      <c r="I4673" s="25" t="s">
        <v>7296</v>
      </c>
      <c r="J4673" s="25" t="s">
        <v>7288</v>
      </c>
      <c r="K4673" s="25" t="s">
        <v>7262</v>
      </c>
      <c r="L4673" s="25" t="s">
        <v>7259</v>
      </c>
      <c r="M4673" s="21">
        <v>183.75</v>
      </c>
      <c r="N4673" s="21">
        <v>183.75</v>
      </c>
      <c r="O4673" s="21">
        <v>0</v>
      </c>
      <c r="P4673" s="21">
        <v>183.75</v>
      </c>
      <c r="Q4673" s="25" t="s">
        <v>7395</v>
      </c>
      <c r="R4673" s="1" t="str">
        <f t="shared" si="92"/>
        <v>ST10064</v>
      </c>
      <c r="S4673" t="str">
        <f>VLOOKUP(R4673,Data!$C$2:$D$261,2,0)</f>
        <v>Aspen Ridge</v>
      </c>
      <c r="T4673">
        <f>COUNTIF('Feb 2022'!A:A,D4673)+COUNTIF('Mar 2022'!A:A,D4673)+COUNTIF('Apr 2022'!A:A,D4673)+COUNTIF('May 2022'!A:A,D4673)+COUNTIF('June 2022'!A:A,D4673)+COUNTIF('July 2022'!A:A,D4673)+COUNTIF('Aug 2022'!A:A,D4673)+COUNTIF('Sep 2022'!A:A,D4673)+COUNTIF('Oct 2022'!A:A,D4673)+COUNTIF('Dec 2022'!A:A,D4673)</f>
        <v>1</v>
      </c>
      <c r="U4673" t="str">
        <f>VLOOKUP(Q4673,'Capital Lookup'!A:B,2,FALSE)</f>
        <v>No</v>
      </c>
      <c r="V4673" s="2">
        <f>IFERROR(VLOOKUP(LEFT(F4673,10),'Find Purchase Orders'!B:J,9,FALSE),"")</f>
        <v>44834</v>
      </c>
      <c r="W4673" s="25" t="s">
        <v>7261</v>
      </c>
    </row>
    <row r="4674" spans="1:23" hidden="1">
      <c r="A4674" s="25" t="s">
        <v>7261</v>
      </c>
      <c r="B4674" s="25" t="s">
        <v>7276</v>
      </c>
      <c r="C4674" s="25" t="s">
        <v>7277</v>
      </c>
      <c r="D4674" s="25" t="s">
        <v>6299</v>
      </c>
      <c r="E4674" s="25" t="s">
        <v>17627</v>
      </c>
      <c r="F4674" s="25" t="s">
        <v>17638</v>
      </c>
      <c r="G4674" s="25" t="s">
        <v>14252</v>
      </c>
      <c r="H4674" s="21">
        <v>4651.2700000000004</v>
      </c>
      <c r="I4674" s="25" t="s">
        <v>7296</v>
      </c>
      <c r="J4674" s="25" t="s">
        <v>7288</v>
      </c>
      <c r="K4674" s="25" t="s">
        <v>7262</v>
      </c>
      <c r="L4674" s="25" t="s">
        <v>7259</v>
      </c>
      <c r="M4674" s="21">
        <v>4651.2700000000004</v>
      </c>
      <c r="N4674" s="21">
        <v>4651.2700000000004</v>
      </c>
      <c r="O4674" s="21">
        <v>0</v>
      </c>
      <c r="P4674" s="21">
        <v>4651.2700000000004</v>
      </c>
      <c r="Q4674" s="25" t="s">
        <v>7395</v>
      </c>
      <c r="R4674" s="1" t="str">
        <f t="shared" si="92"/>
        <v>ST10064</v>
      </c>
      <c r="S4674" t="str">
        <f>VLOOKUP(R4674,Data!$C$2:$D$261,2,0)</f>
        <v>Aspen Ridge</v>
      </c>
      <c r="T4674">
        <f>COUNTIF('Feb 2022'!A:A,D4674)+COUNTIF('Mar 2022'!A:A,D4674)+COUNTIF('Apr 2022'!A:A,D4674)+COUNTIF('May 2022'!A:A,D4674)+COUNTIF('June 2022'!A:A,D4674)+COUNTIF('July 2022'!A:A,D4674)+COUNTIF('Aug 2022'!A:A,D4674)+COUNTIF('Sep 2022'!A:A,D4674)+COUNTIF('Oct 2022'!A:A,D4674)+COUNTIF('Dec 2022'!A:A,D4674)</f>
        <v>1</v>
      </c>
      <c r="U4674" t="str">
        <f>VLOOKUP(Q4674,'Capital Lookup'!A:B,2,FALSE)</f>
        <v>No</v>
      </c>
      <c r="V4674" s="2">
        <f>IFERROR(VLOOKUP(LEFT(F4674,10),'Find Purchase Orders'!B:J,9,FALSE),"")</f>
        <v>44834</v>
      </c>
      <c r="W4674" s="25" t="s">
        <v>7261</v>
      </c>
    </row>
    <row r="4675" spans="1:23" hidden="1">
      <c r="A4675" s="25" t="s">
        <v>7261</v>
      </c>
      <c r="B4675" s="25" t="s">
        <v>7263</v>
      </c>
      <c r="C4675" s="25" t="s">
        <v>7264</v>
      </c>
      <c r="D4675" s="25" t="s">
        <v>6087</v>
      </c>
      <c r="E4675" s="25" t="s">
        <v>7266</v>
      </c>
      <c r="F4675" s="25" t="s">
        <v>17639</v>
      </c>
      <c r="G4675" s="25" t="s">
        <v>6088</v>
      </c>
      <c r="H4675" s="21">
        <v>4567.8100000000004</v>
      </c>
      <c r="I4675" s="25" t="s">
        <v>7296</v>
      </c>
      <c r="J4675" s="25" t="s">
        <v>7288</v>
      </c>
      <c r="K4675" s="25" t="s">
        <v>7262</v>
      </c>
      <c r="L4675" s="25" t="s">
        <v>7259</v>
      </c>
      <c r="M4675" s="21">
        <v>4567.8100000000004</v>
      </c>
      <c r="N4675" s="21">
        <v>4567.8100000000004</v>
      </c>
      <c r="O4675" s="21">
        <v>0</v>
      </c>
      <c r="P4675" s="21">
        <v>4567.8100000000004</v>
      </c>
      <c r="Q4675" s="25" t="s">
        <v>7452</v>
      </c>
      <c r="R4675" s="1" t="str">
        <f t="shared" si="92"/>
        <v>ST10030</v>
      </c>
      <c r="S4675" t="str">
        <f>VLOOKUP(R4675,Data!$C$2:$D$261,2,0)</f>
        <v>Rayoak Place</v>
      </c>
      <c r="T4675">
        <f>COUNTIF('Feb 2022'!A:A,D4675)+COUNTIF('Mar 2022'!A:A,D4675)+COUNTIF('Apr 2022'!A:A,D4675)+COUNTIF('May 2022'!A:A,D4675)+COUNTIF('June 2022'!A:A,D4675)+COUNTIF('July 2022'!A:A,D4675)+COUNTIF('Aug 2022'!A:A,D4675)+COUNTIF('Sep 2022'!A:A,D4675)+COUNTIF('Oct 2022'!A:A,D4675)+COUNTIF('Dec 2022'!A:A,D4675)</f>
        <v>1</v>
      </c>
      <c r="U4675" t="str">
        <f>VLOOKUP(Q4675,'Capital Lookup'!A:B,2,FALSE)</f>
        <v>No</v>
      </c>
      <c r="V4675" s="2">
        <f>IFERROR(VLOOKUP(LEFT(F4675,10),'Find Purchase Orders'!B:J,9,FALSE),"")</f>
        <v>44830</v>
      </c>
      <c r="W4675" s="25" t="s">
        <v>7261</v>
      </c>
    </row>
    <row r="4676" spans="1:23" hidden="1">
      <c r="A4676" s="25" t="s">
        <v>7269</v>
      </c>
      <c r="B4676" s="25" t="s">
        <v>8699</v>
      </c>
      <c r="C4676" s="25" t="s">
        <v>7271</v>
      </c>
      <c r="D4676" s="25" t="s">
        <v>17640</v>
      </c>
      <c r="E4676" s="25" t="s">
        <v>8577</v>
      </c>
      <c r="F4676" s="25" t="s">
        <v>17641</v>
      </c>
      <c r="G4676" s="25" t="s">
        <v>17642</v>
      </c>
      <c r="H4676" s="21">
        <v>19679.099999999999</v>
      </c>
      <c r="I4676" s="25" t="s">
        <v>7296</v>
      </c>
      <c r="J4676" s="25" t="s">
        <v>7288</v>
      </c>
      <c r="K4676" s="25" t="s">
        <v>7598</v>
      </c>
      <c r="L4676" s="25" t="s">
        <v>14657</v>
      </c>
      <c r="M4676" s="21">
        <v>19679.099999999999</v>
      </c>
      <c r="N4676" s="22">
        <v>0</v>
      </c>
      <c r="O4676" s="21">
        <v>19679.099999999999</v>
      </c>
      <c r="P4676" s="21">
        <v>19679.099999999999</v>
      </c>
      <c r="Q4676" s="25" t="s">
        <v>17643</v>
      </c>
      <c r="R4676" s="1" t="str">
        <f t="shared" si="92"/>
        <v>ST10198</v>
      </c>
      <c r="S4676" t="str">
        <f>VLOOKUP(R4676,Data!$C$2:$D$261,2,0)</f>
        <v>Poseidon Care Centre</v>
      </c>
      <c r="T4676">
        <f>COUNTIF('Feb 2022'!A:A,D4676)+COUNTIF('Mar 2022'!A:A,D4676)+COUNTIF('Apr 2022'!A:A,D4676)+COUNTIF('May 2022'!A:A,D4676)+COUNTIF('June 2022'!A:A,D4676)+COUNTIF('July 2022'!A:A,D4676)+COUNTIF('Aug 2022'!A:A,D4676)+COUNTIF('Sep 2022'!A:A,D4676)+COUNTIF('Oct 2022'!A:A,D4676)+COUNTIF('Dec 2022'!A:A,D4676)</f>
        <v>0</v>
      </c>
      <c r="U4676" t="str">
        <f>VLOOKUP(Q4676,'Capital Lookup'!A:B,2,FALSE)</f>
        <v>Yes</v>
      </c>
      <c r="V4676" s="2">
        <f>IFERROR(VLOOKUP(LEFT(F4676,10),'Find Purchase Orders'!B:J,9,FALSE),"")</f>
        <v>44847</v>
      </c>
      <c r="W4676" s="25" t="s">
        <v>7261</v>
      </c>
    </row>
    <row r="4677" spans="1:23" hidden="1">
      <c r="A4677" s="25" t="s">
        <v>7261</v>
      </c>
      <c r="B4677" s="25" t="s">
        <v>9929</v>
      </c>
      <c r="C4677" s="25" t="s">
        <v>7264</v>
      </c>
      <c r="D4677" s="25" t="s">
        <v>6089</v>
      </c>
      <c r="E4677" s="25" t="s">
        <v>8443</v>
      </c>
      <c r="F4677" s="25" t="s">
        <v>17644</v>
      </c>
      <c r="G4677" s="25" t="s">
        <v>6090</v>
      </c>
      <c r="H4677" s="21">
        <v>8850.9500000000007</v>
      </c>
      <c r="I4677" s="25" t="s">
        <v>7296</v>
      </c>
      <c r="J4677" s="25" t="s">
        <v>7288</v>
      </c>
      <c r="K4677" s="25" t="s">
        <v>7510</v>
      </c>
      <c r="L4677" s="25" t="s">
        <v>10138</v>
      </c>
      <c r="M4677" s="21">
        <v>8850.9500000000007</v>
      </c>
      <c r="N4677" s="21">
        <v>8850.9500000000007</v>
      </c>
      <c r="O4677" s="21">
        <v>0</v>
      </c>
      <c r="P4677" s="21">
        <v>8850.9500000000007</v>
      </c>
      <c r="Q4677" s="25" t="s">
        <v>17645</v>
      </c>
      <c r="R4677" s="1" t="str">
        <f t="shared" si="92"/>
        <v>ST10057</v>
      </c>
      <c r="S4677" t="str">
        <f>VLOOKUP(R4677,Data!$C$2:$D$261,2,0)</f>
        <v>Parkwood Court</v>
      </c>
      <c r="T4677">
        <f>COUNTIF('Feb 2022'!A:A,D4677)+COUNTIF('Mar 2022'!A:A,D4677)+COUNTIF('Apr 2022'!A:A,D4677)+COUNTIF('May 2022'!A:A,D4677)+COUNTIF('June 2022'!A:A,D4677)+COUNTIF('July 2022'!A:A,D4677)+COUNTIF('Aug 2022'!A:A,D4677)+COUNTIF('Sep 2022'!A:A,D4677)+COUNTIF('Oct 2022'!A:A,D4677)+COUNTIF('Dec 2022'!A:A,D4677)</f>
        <v>1</v>
      </c>
      <c r="U4677" t="str">
        <f>VLOOKUP(Q4677,'Capital Lookup'!A:B,2,FALSE)</f>
        <v>No</v>
      </c>
      <c r="V4677" s="2">
        <f>IFERROR(VLOOKUP(LEFT(F4677,10),'Find Purchase Orders'!B:J,9,FALSE),"")</f>
        <v>44832</v>
      </c>
      <c r="W4677" s="25" t="s">
        <v>7261</v>
      </c>
    </row>
    <row r="4678" spans="1:23" hidden="1">
      <c r="A4678" s="25" t="s">
        <v>7261</v>
      </c>
      <c r="B4678" s="25" t="s">
        <v>7657</v>
      </c>
      <c r="C4678" s="25" t="s">
        <v>7282</v>
      </c>
      <c r="D4678" s="25" t="s">
        <v>17646</v>
      </c>
      <c r="E4678" s="25" t="s">
        <v>10979</v>
      </c>
      <c r="H4678" s="21">
        <v>9024.0400000000009</v>
      </c>
      <c r="I4678" s="25" t="s">
        <v>7257</v>
      </c>
      <c r="K4678" s="25" t="s">
        <v>8480</v>
      </c>
      <c r="L4678" s="25" t="s">
        <v>8481</v>
      </c>
      <c r="M4678" s="22">
        <v>0</v>
      </c>
      <c r="N4678" s="22">
        <v>0</v>
      </c>
      <c r="O4678" s="21">
        <v>0</v>
      </c>
      <c r="P4678" s="21">
        <v>1038.1600000000001</v>
      </c>
      <c r="Q4678" s="25"/>
      <c r="R4678" s="1" t="str">
        <f t="shared" si="92"/>
        <v>ST10018</v>
      </c>
      <c r="S4678" t="str">
        <f>VLOOKUP(R4678,Data!$C$2:$D$261,2,0)</f>
        <v>The Annex</v>
      </c>
      <c r="T4678">
        <f>COUNTIF('Feb 2022'!A:A,D4678)+COUNTIF('Mar 2022'!A:A,D4678)+COUNTIF('Apr 2022'!A:A,D4678)+COUNTIF('May 2022'!A:A,D4678)+COUNTIF('June 2022'!A:A,D4678)+COUNTIF('July 2022'!A:A,D4678)+COUNTIF('Aug 2022'!A:A,D4678)+COUNTIF('Sep 2022'!A:A,D4678)+COUNTIF('Oct 2022'!A:A,D4678)+COUNTIF('Dec 2022'!A:A,D4678)</f>
        <v>0</v>
      </c>
      <c r="U4678" t="e">
        <f>VLOOKUP(Q4678,'Capital Lookup'!A:B,2,FALSE)</f>
        <v>#N/A</v>
      </c>
      <c r="V4678" s="2" t="str">
        <f>IFERROR(VLOOKUP(LEFT(F4678,10),'Find Purchase Orders'!B:J,9,FALSE),"")</f>
        <v/>
      </c>
      <c r="W4678" s="25" t="s">
        <v>7261</v>
      </c>
    </row>
    <row r="4679" spans="1:23" hidden="1">
      <c r="A4679" s="25" t="s">
        <v>10974</v>
      </c>
      <c r="B4679" s="25" t="s">
        <v>7657</v>
      </c>
      <c r="C4679" s="25" t="s">
        <v>7282</v>
      </c>
      <c r="D4679" s="25" t="s">
        <v>17647</v>
      </c>
      <c r="E4679" s="25" t="s">
        <v>10979</v>
      </c>
      <c r="H4679" s="21">
        <v>9024.0400000000009</v>
      </c>
      <c r="I4679" s="25" t="s">
        <v>7257</v>
      </c>
      <c r="K4679" s="25" t="s">
        <v>7624</v>
      </c>
      <c r="L4679" s="25" t="s">
        <v>8647</v>
      </c>
      <c r="M4679" s="22">
        <v>0</v>
      </c>
      <c r="N4679" s="22">
        <v>0</v>
      </c>
      <c r="O4679" s="21">
        <v>0</v>
      </c>
      <c r="P4679" s="21">
        <v>1038.1600000000001</v>
      </c>
      <c r="Q4679" s="25"/>
      <c r="R4679" s="1" t="str">
        <f t="shared" si="92"/>
        <v>ST10018</v>
      </c>
      <c r="S4679" t="str">
        <f>VLOOKUP(R4679,Data!$C$2:$D$261,2,0)</f>
        <v>The Annex</v>
      </c>
      <c r="T4679">
        <f>COUNTIF('Feb 2022'!A:A,D4679)+COUNTIF('Mar 2022'!A:A,D4679)+COUNTIF('Apr 2022'!A:A,D4679)+COUNTIF('May 2022'!A:A,D4679)+COUNTIF('June 2022'!A:A,D4679)+COUNTIF('July 2022'!A:A,D4679)+COUNTIF('Aug 2022'!A:A,D4679)+COUNTIF('Sep 2022'!A:A,D4679)+COUNTIF('Oct 2022'!A:A,D4679)+COUNTIF('Dec 2022'!A:A,D4679)</f>
        <v>0</v>
      </c>
      <c r="U4679" t="e">
        <f>VLOOKUP(Q4679,'Capital Lookup'!A:B,2,FALSE)</f>
        <v>#N/A</v>
      </c>
      <c r="V4679" s="2" t="str">
        <f>IFERROR(VLOOKUP(LEFT(F4679,10),'Find Purchase Orders'!B:J,9,FALSE),"")</f>
        <v/>
      </c>
      <c r="W4679" s="25" t="s">
        <v>7261</v>
      </c>
    </row>
    <row r="4680" spans="1:23" hidden="1">
      <c r="A4680" s="25" t="s">
        <v>7261</v>
      </c>
      <c r="B4680" s="25" t="s">
        <v>9144</v>
      </c>
      <c r="C4680" s="25" t="s">
        <v>7264</v>
      </c>
      <c r="D4680" s="25" t="s">
        <v>17648</v>
      </c>
      <c r="E4680" s="25" t="s">
        <v>9391</v>
      </c>
      <c r="H4680" s="21">
        <v>6973.02</v>
      </c>
      <c r="I4680" s="25" t="s">
        <v>7257</v>
      </c>
      <c r="K4680" s="25" t="s">
        <v>7495</v>
      </c>
      <c r="L4680" s="25" t="s">
        <v>8526</v>
      </c>
      <c r="M4680" s="22">
        <v>0</v>
      </c>
      <c r="N4680" s="22">
        <v>0</v>
      </c>
      <c r="O4680" s="21">
        <v>0</v>
      </c>
      <c r="P4680" s="21">
        <v>691.02</v>
      </c>
      <c r="Q4680" s="25"/>
      <c r="R4680" s="1" t="str">
        <f t="shared" si="92"/>
        <v>ST10085</v>
      </c>
      <c r="S4680" t="str">
        <f>VLOOKUP(R4680,Data!$C$2:$D$261,2,0)</f>
        <v>Bentley Regina</v>
      </c>
      <c r="T4680">
        <f>COUNTIF('Feb 2022'!A:A,D4680)+COUNTIF('Mar 2022'!A:A,D4680)+COUNTIF('Apr 2022'!A:A,D4680)+COUNTIF('May 2022'!A:A,D4680)+COUNTIF('June 2022'!A:A,D4680)+COUNTIF('July 2022'!A:A,D4680)+COUNTIF('Aug 2022'!A:A,D4680)+COUNTIF('Sep 2022'!A:A,D4680)+COUNTIF('Oct 2022'!A:A,D4680)+COUNTIF('Dec 2022'!A:A,D4680)</f>
        <v>0</v>
      </c>
      <c r="U4680" t="e">
        <f>VLOOKUP(Q4680,'Capital Lookup'!A:B,2,FALSE)</f>
        <v>#N/A</v>
      </c>
      <c r="V4680" s="2" t="str">
        <f>IFERROR(VLOOKUP(LEFT(F4680,10),'Find Purchase Orders'!B:J,9,FALSE),"")</f>
        <v/>
      </c>
      <c r="W4680" s="25" t="s">
        <v>7261</v>
      </c>
    </row>
    <row r="4681" spans="1:23" hidden="1">
      <c r="A4681" s="25" t="s">
        <v>7269</v>
      </c>
      <c r="B4681" s="25" t="s">
        <v>7965</v>
      </c>
      <c r="C4681" s="25" t="s">
        <v>7271</v>
      </c>
      <c r="D4681" s="25" t="s">
        <v>6499</v>
      </c>
      <c r="E4681" s="25" t="s">
        <v>14048</v>
      </c>
      <c r="F4681" s="25" t="s">
        <v>17649</v>
      </c>
      <c r="G4681" s="25" t="s">
        <v>17650</v>
      </c>
      <c r="H4681" s="21">
        <v>13560</v>
      </c>
      <c r="I4681" s="25" t="s">
        <v>7296</v>
      </c>
      <c r="J4681" s="25" t="s">
        <v>7288</v>
      </c>
      <c r="K4681" s="25" t="s">
        <v>7733</v>
      </c>
      <c r="L4681" s="25" t="s">
        <v>7734</v>
      </c>
      <c r="M4681" s="21">
        <v>14690</v>
      </c>
      <c r="N4681" s="22">
        <v>0</v>
      </c>
      <c r="O4681" s="21">
        <v>14690</v>
      </c>
      <c r="P4681" s="21">
        <v>14560</v>
      </c>
      <c r="Q4681" s="25" t="s">
        <v>17651</v>
      </c>
      <c r="R4681" s="1" t="str">
        <f t="shared" si="92"/>
        <v>ST10190</v>
      </c>
      <c r="S4681" t="str">
        <f>VLOOKUP(R4681,Data!$C$2:$D$261,2,0)</f>
        <v>Trillium Court</v>
      </c>
      <c r="T4681">
        <f>COUNTIF('Feb 2022'!A:A,D4681)+COUNTIF('Mar 2022'!A:A,D4681)+COUNTIF('Apr 2022'!A:A,D4681)+COUNTIF('May 2022'!A:A,D4681)+COUNTIF('June 2022'!A:A,D4681)+COUNTIF('July 2022'!A:A,D4681)+COUNTIF('Aug 2022'!A:A,D4681)+COUNTIF('Sep 2022'!A:A,D4681)+COUNTIF('Oct 2022'!A:A,D4681)+COUNTIF('Dec 2022'!A:A,D4681)</f>
        <v>1</v>
      </c>
      <c r="U4681" t="str">
        <f>VLOOKUP(Q4681,'Capital Lookup'!A:B,2,FALSE)</f>
        <v>No</v>
      </c>
      <c r="V4681" s="2">
        <f>IFERROR(VLOOKUP(LEFT(F4681,10),'Find Purchase Orders'!B:J,9,FALSE),"")</f>
        <v>44837</v>
      </c>
      <c r="W4681" s="25" t="s">
        <v>7261</v>
      </c>
    </row>
    <row r="4682" spans="1:23" hidden="1">
      <c r="A4682" s="25" t="s">
        <v>7261</v>
      </c>
      <c r="B4682" s="25" t="s">
        <v>8387</v>
      </c>
      <c r="C4682" s="25" t="s">
        <v>7264</v>
      </c>
      <c r="D4682" s="25" t="s">
        <v>6091</v>
      </c>
      <c r="E4682" s="25" t="s">
        <v>14900</v>
      </c>
      <c r="F4682" s="25" t="s">
        <v>17652</v>
      </c>
      <c r="G4682" s="25" t="s">
        <v>6092</v>
      </c>
      <c r="H4682" s="21">
        <v>525</v>
      </c>
      <c r="I4682" s="25" t="s">
        <v>7296</v>
      </c>
      <c r="J4682" s="25" t="s">
        <v>7288</v>
      </c>
      <c r="K4682" s="25" t="s">
        <v>7258</v>
      </c>
      <c r="L4682" s="25" t="s">
        <v>7259</v>
      </c>
      <c r="M4682" s="21">
        <v>525</v>
      </c>
      <c r="N4682" s="21">
        <v>525</v>
      </c>
      <c r="O4682" s="21">
        <v>0</v>
      </c>
      <c r="P4682" s="21">
        <v>525</v>
      </c>
      <c r="Q4682" s="25" t="s">
        <v>8392</v>
      </c>
      <c r="R4682" s="1" t="str">
        <f t="shared" si="92"/>
        <v>ST10071</v>
      </c>
      <c r="S4682" t="str">
        <f>VLOOKUP(R4682,Data!$C$2:$D$261,2,0)</f>
        <v>Riverbend</v>
      </c>
      <c r="T4682">
        <f>COUNTIF('Feb 2022'!A:A,D4682)+COUNTIF('Mar 2022'!A:A,D4682)+COUNTIF('Apr 2022'!A:A,D4682)+COUNTIF('May 2022'!A:A,D4682)+COUNTIF('June 2022'!A:A,D4682)+COUNTIF('July 2022'!A:A,D4682)+COUNTIF('Aug 2022'!A:A,D4682)+COUNTIF('Sep 2022'!A:A,D4682)+COUNTIF('Oct 2022'!A:A,D4682)+COUNTIF('Dec 2022'!A:A,D4682)</f>
        <v>1</v>
      </c>
      <c r="U4682" t="str">
        <f>VLOOKUP(Q4682,'Capital Lookup'!A:B,2,FALSE)</f>
        <v>No</v>
      </c>
      <c r="V4682" s="2">
        <f>IFERROR(VLOOKUP(LEFT(F4682,10),'Find Purchase Orders'!B:J,9,FALSE),"")</f>
        <v>44832</v>
      </c>
      <c r="W4682" s="25" t="s">
        <v>7261</v>
      </c>
    </row>
    <row r="4683" spans="1:23" hidden="1">
      <c r="A4683" s="25" t="s">
        <v>7261</v>
      </c>
      <c r="B4683" s="25" t="s">
        <v>8387</v>
      </c>
      <c r="C4683" s="25" t="s">
        <v>7264</v>
      </c>
      <c r="D4683" s="25" t="s">
        <v>6091</v>
      </c>
      <c r="E4683" s="25" t="s">
        <v>14900</v>
      </c>
      <c r="F4683" s="25" t="s">
        <v>17653</v>
      </c>
      <c r="G4683" s="25" t="s">
        <v>6080</v>
      </c>
      <c r="H4683" s="21">
        <v>8424.02</v>
      </c>
      <c r="I4683" s="25" t="s">
        <v>7296</v>
      </c>
      <c r="J4683" s="25" t="s">
        <v>7288</v>
      </c>
      <c r="K4683" s="25" t="s">
        <v>7262</v>
      </c>
      <c r="L4683" s="25" t="s">
        <v>7259</v>
      </c>
      <c r="M4683" s="21">
        <v>8424.02</v>
      </c>
      <c r="N4683" s="21">
        <v>8424.02</v>
      </c>
      <c r="O4683" s="21">
        <v>0</v>
      </c>
      <c r="P4683" s="21">
        <v>8424.02</v>
      </c>
      <c r="Q4683" s="25" t="s">
        <v>8392</v>
      </c>
      <c r="R4683" s="1" t="str">
        <f t="shared" si="92"/>
        <v>ST10071</v>
      </c>
      <c r="S4683" t="str">
        <f>VLOOKUP(R4683,Data!$C$2:$D$261,2,0)</f>
        <v>Riverbend</v>
      </c>
      <c r="T4683">
        <f>COUNTIF('Feb 2022'!A:A,D4683)+COUNTIF('Mar 2022'!A:A,D4683)+COUNTIF('Apr 2022'!A:A,D4683)+COUNTIF('May 2022'!A:A,D4683)+COUNTIF('June 2022'!A:A,D4683)+COUNTIF('July 2022'!A:A,D4683)+COUNTIF('Aug 2022'!A:A,D4683)+COUNTIF('Sep 2022'!A:A,D4683)+COUNTIF('Oct 2022'!A:A,D4683)+COUNTIF('Dec 2022'!A:A,D4683)</f>
        <v>1</v>
      </c>
      <c r="U4683" t="str">
        <f>VLOOKUP(Q4683,'Capital Lookup'!A:B,2,FALSE)</f>
        <v>No</v>
      </c>
      <c r="V4683" s="2">
        <f>IFERROR(VLOOKUP(LEFT(F4683,10),'Find Purchase Orders'!B:J,9,FALSE),"")</f>
        <v>44832</v>
      </c>
      <c r="W4683" s="25" t="s">
        <v>7261</v>
      </c>
    </row>
    <row r="4684" spans="1:23" hidden="1">
      <c r="A4684" s="25" t="s">
        <v>7261</v>
      </c>
      <c r="B4684" s="25" t="s">
        <v>8387</v>
      </c>
      <c r="C4684" s="25" t="s">
        <v>7264</v>
      </c>
      <c r="D4684" s="25" t="s">
        <v>6093</v>
      </c>
      <c r="E4684" s="25" t="s">
        <v>14900</v>
      </c>
      <c r="F4684" s="25" t="s">
        <v>17654</v>
      </c>
      <c r="G4684" s="25" t="s">
        <v>6094</v>
      </c>
      <c r="H4684" s="21">
        <v>525</v>
      </c>
      <c r="I4684" s="25" t="s">
        <v>7296</v>
      </c>
      <c r="J4684" s="25" t="s">
        <v>7288</v>
      </c>
      <c r="K4684" s="25" t="s">
        <v>7258</v>
      </c>
      <c r="L4684" s="25" t="s">
        <v>7259</v>
      </c>
      <c r="M4684" s="21">
        <v>525</v>
      </c>
      <c r="N4684" s="21">
        <v>525</v>
      </c>
      <c r="O4684" s="21">
        <v>0</v>
      </c>
      <c r="P4684" s="21">
        <v>525</v>
      </c>
      <c r="Q4684" s="25" t="s">
        <v>8392</v>
      </c>
      <c r="R4684" s="1" t="str">
        <f t="shared" ref="R4684:R4715" si="93">CONCATENATE("ST",LEFT(B4684,5))</f>
        <v>ST10071</v>
      </c>
      <c r="S4684" t="str">
        <f>VLOOKUP(R4684,Data!$C$2:$D$261,2,0)</f>
        <v>Riverbend</v>
      </c>
      <c r="T4684">
        <f>COUNTIF('Feb 2022'!A:A,D4684)+COUNTIF('Mar 2022'!A:A,D4684)+COUNTIF('Apr 2022'!A:A,D4684)+COUNTIF('May 2022'!A:A,D4684)+COUNTIF('June 2022'!A:A,D4684)+COUNTIF('July 2022'!A:A,D4684)+COUNTIF('Aug 2022'!A:A,D4684)+COUNTIF('Sep 2022'!A:A,D4684)+COUNTIF('Oct 2022'!A:A,D4684)+COUNTIF('Dec 2022'!A:A,D4684)</f>
        <v>1</v>
      </c>
      <c r="U4684" t="str">
        <f>VLOOKUP(Q4684,'Capital Lookup'!A:B,2,FALSE)</f>
        <v>No</v>
      </c>
      <c r="V4684" s="2">
        <f>IFERROR(VLOOKUP(LEFT(F4684,10),'Find Purchase Orders'!B:J,9,FALSE),"")</f>
        <v>44832</v>
      </c>
      <c r="W4684" s="25" t="s">
        <v>7261</v>
      </c>
    </row>
    <row r="4685" spans="1:23" hidden="1">
      <c r="A4685" s="25" t="s">
        <v>7261</v>
      </c>
      <c r="B4685" s="25" t="s">
        <v>8387</v>
      </c>
      <c r="C4685" s="25" t="s">
        <v>7264</v>
      </c>
      <c r="D4685" s="25" t="s">
        <v>6093</v>
      </c>
      <c r="E4685" s="25" t="s">
        <v>14900</v>
      </c>
      <c r="F4685" s="25" t="s">
        <v>17655</v>
      </c>
      <c r="G4685" s="25" t="s">
        <v>8654</v>
      </c>
      <c r="H4685" s="21">
        <v>8126.39</v>
      </c>
      <c r="I4685" s="25" t="s">
        <v>7296</v>
      </c>
      <c r="J4685" s="25" t="s">
        <v>7288</v>
      </c>
      <c r="K4685" s="25" t="s">
        <v>7262</v>
      </c>
      <c r="L4685" s="25" t="s">
        <v>7259</v>
      </c>
      <c r="M4685" s="21">
        <v>8126.39</v>
      </c>
      <c r="N4685" s="21">
        <v>8126.39</v>
      </c>
      <c r="O4685" s="21">
        <v>0</v>
      </c>
      <c r="P4685" s="21">
        <v>8126.39</v>
      </c>
      <c r="Q4685" s="25" t="s">
        <v>8392</v>
      </c>
      <c r="R4685" s="1" t="str">
        <f t="shared" si="93"/>
        <v>ST10071</v>
      </c>
      <c r="S4685" t="str">
        <f>VLOOKUP(R4685,Data!$C$2:$D$261,2,0)</f>
        <v>Riverbend</v>
      </c>
      <c r="T4685">
        <f>COUNTIF('Feb 2022'!A:A,D4685)+COUNTIF('Mar 2022'!A:A,D4685)+COUNTIF('Apr 2022'!A:A,D4685)+COUNTIF('May 2022'!A:A,D4685)+COUNTIF('June 2022'!A:A,D4685)+COUNTIF('July 2022'!A:A,D4685)+COUNTIF('Aug 2022'!A:A,D4685)+COUNTIF('Sep 2022'!A:A,D4685)+COUNTIF('Oct 2022'!A:A,D4685)+COUNTIF('Dec 2022'!A:A,D4685)</f>
        <v>1</v>
      </c>
      <c r="U4685" t="str">
        <f>VLOOKUP(Q4685,'Capital Lookup'!A:B,2,FALSE)</f>
        <v>No</v>
      </c>
      <c r="V4685" s="2">
        <f>IFERROR(VLOOKUP(LEFT(F4685,10),'Find Purchase Orders'!B:J,9,FALSE),"")</f>
        <v>44832</v>
      </c>
      <c r="W4685" s="25" t="s">
        <v>7261</v>
      </c>
    </row>
    <row r="4686" spans="1:23" hidden="1">
      <c r="A4686" s="25" t="s">
        <v>7261</v>
      </c>
      <c r="B4686" s="25" t="s">
        <v>8387</v>
      </c>
      <c r="C4686" s="25" t="s">
        <v>7264</v>
      </c>
      <c r="D4686" s="25" t="s">
        <v>6093</v>
      </c>
      <c r="E4686" s="25" t="s">
        <v>14900</v>
      </c>
      <c r="F4686" s="25" t="s">
        <v>17656</v>
      </c>
      <c r="G4686" s="25" t="s">
        <v>8656</v>
      </c>
      <c r="H4686" s="21">
        <v>1658.06</v>
      </c>
      <c r="I4686" s="25" t="s">
        <v>7296</v>
      </c>
      <c r="J4686" s="25" t="s">
        <v>7288</v>
      </c>
      <c r="K4686" s="25" t="s">
        <v>7262</v>
      </c>
      <c r="L4686" s="25" t="s">
        <v>7259</v>
      </c>
      <c r="M4686" s="21">
        <v>1658.06</v>
      </c>
      <c r="N4686" s="21">
        <v>1658.06</v>
      </c>
      <c r="O4686" s="21">
        <v>0</v>
      </c>
      <c r="P4686" s="21">
        <v>1658.06</v>
      </c>
      <c r="Q4686" s="25" t="s">
        <v>8392</v>
      </c>
      <c r="R4686" s="1" t="str">
        <f t="shared" si="93"/>
        <v>ST10071</v>
      </c>
      <c r="S4686" t="str">
        <f>VLOOKUP(R4686,Data!$C$2:$D$261,2,0)</f>
        <v>Riverbend</v>
      </c>
      <c r="T4686">
        <f>COUNTIF('Feb 2022'!A:A,D4686)+COUNTIF('Mar 2022'!A:A,D4686)+COUNTIF('Apr 2022'!A:A,D4686)+COUNTIF('May 2022'!A:A,D4686)+COUNTIF('June 2022'!A:A,D4686)+COUNTIF('July 2022'!A:A,D4686)+COUNTIF('Aug 2022'!A:A,D4686)+COUNTIF('Sep 2022'!A:A,D4686)+COUNTIF('Oct 2022'!A:A,D4686)+COUNTIF('Dec 2022'!A:A,D4686)</f>
        <v>1</v>
      </c>
      <c r="U4686" t="str">
        <f>VLOOKUP(Q4686,'Capital Lookup'!A:B,2,FALSE)</f>
        <v>No</v>
      </c>
      <c r="V4686" s="2">
        <f>IFERROR(VLOOKUP(LEFT(F4686,10),'Find Purchase Orders'!B:J,9,FALSE),"")</f>
        <v>44832</v>
      </c>
      <c r="W4686" s="25" t="s">
        <v>7261</v>
      </c>
    </row>
    <row r="4687" spans="1:23" hidden="1">
      <c r="A4687" s="25" t="s">
        <v>7261</v>
      </c>
      <c r="B4687" s="25" t="s">
        <v>7314</v>
      </c>
      <c r="C4687" s="25" t="s">
        <v>7264</v>
      </c>
      <c r="D4687" s="25" t="s">
        <v>17657</v>
      </c>
      <c r="E4687" s="25" t="s">
        <v>7316</v>
      </c>
      <c r="H4687" s="21">
        <v>22569.06</v>
      </c>
      <c r="I4687" s="25" t="s">
        <v>7257</v>
      </c>
      <c r="K4687" s="25" t="s">
        <v>7579</v>
      </c>
      <c r="L4687" s="25" t="s">
        <v>8647</v>
      </c>
      <c r="M4687" s="22">
        <v>0</v>
      </c>
      <c r="N4687" s="22">
        <v>0</v>
      </c>
      <c r="O4687" s="21">
        <v>0</v>
      </c>
      <c r="P4687" s="21">
        <v>2418.12</v>
      </c>
      <c r="Q4687" s="25"/>
      <c r="R4687" s="1" t="str">
        <f t="shared" si="93"/>
        <v>ST10062</v>
      </c>
      <c r="S4687" t="str">
        <f>VLOOKUP(R4687,Data!$C$2:$D$261,2,0)</f>
        <v>Fleetwood Villa</v>
      </c>
      <c r="T4687">
        <f>COUNTIF('Feb 2022'!A:A,D4687)+COUNTIF('Mar 2022'!A:A,D4687)+COUNTIF('Apr 2022'!A:A,D4687)+COUNTIF('May 2022'!A:A,D4687)+COUNTIF('June 2022'!A:A,D4687)+COUNTIF('July 2022'!A:A,D4687)+COUNTIF('Aug 2022'!A:A,D4687)+COUNTIF('Sep 2022'!A:A,D4687)+COUNTIF('Oct 2022'!A:A,D4687)+COUNTIF('Dec 2022'!A:A,D4687)</f>
        <v>0</v>
      </c>
      <c r="U4687" t="e">
        <f>VLOOKUP(Q4687,'Capital Lookup'!A:B,2,FALSE)</f>
        <v>#N/A</v>
      </c>
      <c r="V4687" s="2" t="str">
        <f>IFERROR(VLOOKUP(LEFT(F4687,10),'Find Purchase Orders'!B:J,9,FALSE),"")</f>
        <v/>
      </c>
      <c r="W4687" s="25" t="s">
        <v>7261</v>
      </c>
    </row>
    <row r="4688" spans="1:23" hidden="1">
      <c r="A4688" s="25" t="s">
        <v>7261</v>
      </c>
      <c r="B4688" s="25" t="s">
        <v>7314</v>
      </c>
      <c r="C4688" s="25" t="s">
        <v>7264</v>
      </c>
      <c r="D4688" s="25" t="s">
        <v>17657</v>
      </c>
      <c r="E4688" s="25" t="s">
        <v>7316</v>
      </c>
      <c r="H4688" s="21">
        <v>17886.57</v>
      </c>
      <c r="I4688" s="25" t="s">
        <v>7257</v>
      </c>
      <c r="K4688" s="25" t="s">
        <v>7579</v>
      </c>
      <c r="L4688" s="25" t="s">
        <v>8647</v>
      </c>
      <c r="M4688" s="22">
        <v>0</v>
      </c>
      <c r="N4688" s="22">
        <v>0</v>
      </c>
      <c r="O4688" s="21">
        <v>0</v>
      </c>
      <c r="P4688" s="21">
        <v>1916.42</v>
      </c>
      <c r="Q4688" s="25"/>
      <c r="R4688" s="1" t="str">
        <f t="shared" si="93"/>
        <v>ST10062</v>
      </c>
      <c r="S4688" t="str">
        <f>VLOOKUP(R4688,Data!$C$2:$D$261,2,0)</f>
        <v>Fleetwood Villa</v>
      </c>
      <c r="T4688">
        <f>COUNTIF('Feb 2022'!A:A,D4688)+COUNTIF('Mar 2022'!A:A,D4688)+COUNTIF('Apr 2022'!A:A,D4688)+COUNTIF('May 2022'!A:A,D4688)+COUNTIF('June 2022'!A:A,D4688)+COUNTIF('July 2022'!A:A,D4688)+COUNTIF('Aug 2022'!A:A,D4688)+COUNTIF('Sep 2022'!A:A,D4688)+COUNTIF('Oct 2022'!A:A,D4688)+COUNTIF('Dec 2022'!A:A,D4688)</f>
        <v>0</v>
      </c>
      <c r="U4688" t="e">
        <f>VLOOKUP(Q4688,'Capital Lookup'!A:B,2,FALSE)</f>
        <v>#N/A</v>
      </c>
      <c r="V4688" s="2" t="str">
        <f>IFERROR(VLOOKUP(LEFT(F4688,10),'Find Purchase Orders'!B:J,9,FALSE),"")</f>
        <v/>
      </c>
      <c r="W4688" s="25" t="s">
        <v>7261</v>
      </c>
    </row>
    <row r="4689" spans="1:23" hidden="1">
      <c r="A4689" s="25" t="s">
        <v>7261</v>
      </c>
      <c r="B4689" s="25" t="s">
        <v>7314</v>
      </c>
      <c r="C4689" s="25" t="s">
        <v>7264</v>
      </c>
      <c r="D4689" s="25" t="s">
        <v>17657</v>
      </c>
      <c r="E4689" s="25" t="s">
        <v>7316</v>
      </c>
      <c r="H4689" s="21">
        <v>1425.61</v>
      </c>
      <c r="I4689" s="25" t="s">
        <v>7257</v>
      </c>
      <c r="K4689" s="25" t="s">
        <v>7579</v>
      </c>
      <c r="L4689" s="25" t="s">
        <v>8647</v>
      </c>
      <c r="M4689" s="22">
        <v>0</v>
      </c>
      <c r="N4689" s="22">
        <v>0</v>
      </c>
      <c r="O4689" s="21">
        <v>0</v>
      </c>
      <c r="P4689" s="21">
        <v>152.74</v>
      </c>
      <c r="Q4689" s="25"/>
      <c r="R4689" s="1" t="str">
        <f t="shared" si="93"/>
        <v>ST10062</v>
      </c>
      <c r="S4689" t="str">
        <f>VLOOKUP(R4689,Data!$C$2:$D$261,2,0)</f>
        <v>Fleetwood Villa</v>
      </c>
      <c r="T4689">
        <f>COUNTIF('Feb 2022'!A:A,D4689)+COUNTIF('Mar 2022'!A:A,D4689)+COUNTIF('Apr 2022'!A:A,D4689)+COUNTIF('May 2022'!A:A,D4689)+COUNTIF('June 2022'!A:A,D4689)+COUNTIF('July 2022'!A:A,D4689)+COUNTIF('Aug 2022'!A:A,D4689)+COUNTIF('Sep 2022'!A:A,D4689)+COUNTIF('Oct 2022'!A:A,D4689)+COUNTIF('Dec 2022'!A:A,D4689)</f>
        <v>0</v>
      </c>
      <c r="U4689" t="e">
        <f>VLOOKUP(Q4689,'Capital Lookup'!A:B,2,FALSE)</f>
        <v>#N/A</v>
      </c>
      <c r="V4689" s="2" t="str">
        <f>IFERROR(VLOOKUP(LEFT(F4689,10),'Find Purchase Orders'!B:J,9,FALSE),"")</f>
        <v/>
      </c>
      <c r="W4689" s="25" t="s">
        <v>7261</v>
      </c>
    </row>
    <row r="4690" spans="1:23" hidden="1">
      <c r="A4690" s="25" t="s">
        <v>7261</v>
      </c>
      <c r="B4690" s="25" t="s">
        <v>7314</v>
      </c>
      <c r="C4690" s="25" t="s">
        <v>7264</v>
      </c>
      <c r="D4690" s="25" t="s">
        <v>17657</v>
      </c>
      <c r="E4690" s="25" t="s">
        <v>7316</v>
      </c>
      <c r="H4690" s="21">
        <v>5568.64</v>
      </c>
      <c r="I4690" s="25" t="s">
        <v>7257</v>
      </c>
      <c r="K4690" s="25" t="s">
        <v>7579</v>
      </c>
      <c r="L4690" s="25" t="s">
        <v>8647</v>
      </c>
      <c r="M4690" s="22">
        <v>0</v>
      </c>
      <c r="N4690" s="22">
        <v>0</v>
      </c>
      <c r="O4690" s="21">
        <v>0</v>
      </c>
      <c r="P4690" s="21">
        <v>596.64</v>
      </c>
      <c r="Q4690" s="25"/>
      <c r="R4690" s="1" t="str">
        <f t="shared" si="93"/>
        <v>ST10062</v>
      </c>
      <c r="S4690" t="str">
        <f>VLOOKUP(R4690,Data!$C$2:$D$261,2,0)</f>
        <v>Fleetwood Villa</v>
      </c>
      <c r="T4690">
        <f>COUNTIF('Feb 2022'!A:A,D4690)+COUNTIF('Mar 2022'!A:A,D4690)+COUNTIF('Apr 2022'!A:A,D4690)+COUNTIF('May 2022'!A:A,D4690)+COUNTIF('June 2022'!A:A,D4690)+COUNTIF('July 2022'!A:A,D4690)+COUNTIF('Aug 2022'!A:A,D4690)+COUNTIF('Sep 2022'!A:A,D4690)+COUNTIF('Oct 2022'!A:A,D4690)+COUNTIF('Dec 2022'!A:A,D4690)</f>
        <v>0</v>
      </c>
      <c r="U4690" t="e">
        <f>VLOOKUP(Q4690,'Capital Lookup'!A:B,2,FALSE)</f>
        <v>#N/A</v>
      </c>
      <c r="V4690" s="2" t="str">
        <f>IFERROR(VLOOKUP(LEFT(F4690,10),'Find Purchase Orders'!B:J,9,FALSE),"")</f>
        <v/>
      </c>
      <c r="W4690" s="25" t="s">
        <v>7261</v>
      </c>
    </row>
    <row r="4691" spans="1:23" hidden="1">
      <c r="A4691" s="25" t="s">
        <v>12790</v>
      </c>
      <c r="B4691" s="25" t="s">
        <v>7314</v>
      </c>
      <c r="C4691" s="25" t="s">
        <v>7264</v>
      </c>
      <c r="D4691" s="25" t="s">
        <v>17658</v>
      </c>
      <c r="E4691" s="25" t="s">
        <v>7316</v>
      </c>
      <c r="H4691" s="21">
        <v>22569.06</v>
      </c>
      <c r="I4691" s="25" t="s">
        <v>7257</v>
      </c>
      <c r="K4691" s="25" t="s">
        <v>7579</v>
      </c>
      <c r="L4691" s="25" t="s">
        <v>8647</v>
      </c>
      <c r="M4691" s="22">
        <v>0</v>
      </c>
      <c r="N4691" s="22">
        <v>0</v>
      </c>
      <c r="O4691" s="21">
        <v>0</v>
      </c>
      <c r="P4691" s="21">
        <v>2418.12</v>
      </c>
      <c r="Q4691" s="25"/>
      <c r="R4691" s="1" t="str">
        <f t="shared" si="93"/>
        <v>ST10062</v>
      </c>
      <c r="S4691" t="str">
        <f>VLOOKUP(R4691,Data!$C$2:$D$261,2,0)</f>
        <v>Fleetwood Villa</v>
      </c>
      <c r="T4691">
        <f>COUNTIF('Feb 2022'!A:A,D4691)+COUNTIF('Mar 2022'!A:A,D4691)+COUNTIF('Apr 2022'!A:A,D4691)+COUNTIF('May 2022'!A:A,D4691)+COUNTIF('June 2022'!A:A,D4691)+COUNTIF('July 2022'!A:A,D4691)+COUNTIF('Aug 2022'!A:A,D4691)+COUNTIF('Sep 2022'!A:A,D4691)+COUNTIF('Oct 2022'!A:A,D4691)+COUNTIF('Dec 2022'!A:A,D4691)</f>
        <v>0</v>
      </c>
      <c r="U4691" t="e">
        <f>VLOOKUP(Q4691,'Capital Lookup'!A:B,2,FALSE)</f>
        <v>#N/A</v>
      </c>
      <c r="V4691" s="2" t="str">
        <f>IFERROR(VLOOKUP(LEFT(F4691,10),'Find Purchase Orders'!B:J,9,FALSE),"")</f>
        <v/>
      </c>
      <c r="W4691" s="25" t="s">
        <v>7261</v>
      </c>
    </row>
    <row r="4692" spans="1:23" hidden="1">
      <c r="A4692" s="25" t="s">
        <v>12790</v>
      </c>
      <c r="B4692" s="25" t="s">
        <v>7314</v>
      </c>
      <c r="C4692" s="25" t="s">
        <v>7264</v>
      </c>
      <c r="D4692" s="25" t="s">
        <v>17658</v>
      </c>
      <c r="E4692" s="25" t="s">
        <v>7316</v>
      </c>
      <c r="H4692" s="21">
        <v>17886.57</v>
      </c>
      <c r="I4692" s="25" t="s">
        <v>7257</v>
      </c>
      <c r="K4692" s="25" t="s">
        <v>7579</v>
      </c>
      <c r="L4692" s="25" t="s">
        <v>8647</v>
      </c>
      <c r="M4692" s="22">
        <v>0</v>
      </c>
      <c r="N4692" s="22">
        <v>0</v>
      </c>
      <c r="O4692" s="21">
        <v>0</v>
      </c>
      <c r="P4692" s="21">
        <v>1916.42</v>
      </c>
      <c r="Q4692" s="25"/>
      <c r="R4692" s="1" t="str">
        <f t="shared" si="93"/>
        <v>ST10062</v>
      </c>
      <c r="S4692" t="str">
        <f>VLOOKUP(R4692,Data!$C$2:$D$261,2,0)</f>
        <v>Fleetwood Villa</v>
      </c>
      <c r="T4692">
        <f>COUNTIF('Feb 2022'!A:A,D4692)+COUNTIF('Mar 2022'!A:A,D4692)+COUNTIF('Apr 2022'!A:A,D4692)+COUNTIF('May 2022'!A:A,D4692)+COUNTIF('June 2022'!A:A,D4692)+COUNTIF('July 2022'!A:A,D4692)+COUNTIF('Aug 2022'!A:A,D4692)+COUNTIF('Sep 2022'!A:A,D4692)+COUNTIF('Oct 2022'!A:A,D4692)+COUNTIF('Dec 2022'!A:A,D4692)</f>
        <v>0</v>
      </c>
      <c r="U4692" t="e">
        <f>VLOOKUP(Q4692,'Capital Lookup'!A:B,2,FALSE)</f>
        <v>#N/A</v>
      </c>
      <c r="V4692" s="2" t="str">
        <f>IFERROR(VLOOKUP(LEFT(F4692,10),'Find Purchase Orders'!B:J,9,FALSE),"")</f>
        <v/>
      </c>
      <c r="W4692" s="25" t="s">
        <v>7261</v>
      </c>
    </row>
    <row r="4693" spans="1:23" hidden="1">
      <c r="A4693" s="25" t="s">
        <v>12790</v>
      </c>
      <c r="B4693" s="25" t="s">
        <v>7314</v>
      </c>
      <c r="C4693" s="25" t="s">
        <v>7264</v>
      </c>
      <c r="D4693" s="25" t="s">
        <v>17658</v>
      </c>
      <c r="E4693" s="25" t="s">
        <v>7316</v>
      </c>
      <c r="H4693" s="21">
        <v>5568.64</v>
      </c>
      <c r="I4693" s="25" t="s">
        <v>7257</v>
      </c>
      <c r="K4693" s="25" t="s">
        <v>7579</v>
      </c>
      <c r="L4693" s="25" t="s">
        <v>8647</v>
      </c>
      <c r="M4693" s="22">
        <v>0</v>
      </c>
      <c r="N4693" s="22">
        <v>0</v>
      </c>
      <c r="O4693" s="21">
        <v>0</v>
      </c>
      <c r="P4693" s="21">
        <v>596.64</v>
      </c>
      <c r="Q4693" s="25"/>
      <c r="R4693" s="1" t="str">
        <f t="shared" si="93"/>
        <v>ST10062</v>
      </c>
      <c r="S4693" t="str">
        <f>VLOOKUP(R4693,Data!$C$2:$D$261,2,0)</f>
        <v>Fleetwood Villa</v>
      </c>
      <c r="T4693">
        <f>COUNTIF('Feb 2022'!A:A,D4693)+COUNTIF('Mar 2022'!A:A,D4693)+COUNTIF('Apr 2022'!A:A,D4693)+COUNTIF('May 2022'!A:A,D4693)+COUNTIF('June 2022'!A:A,D4693)+COUNTIF('July 2022'!A:A,D4693)+COUNTIF('Aug 2022'!A:A,D4693)+COUNTIF('Sep 2022'!A:A,D4693)+COUNTIF('Oct 2022'!A:A,D4693)+COUNTIF('Dec 2022'!A:A,D4693)</f>
        <v>0</v>
      </c>
      <c r="U4693" t="e">
        <f>VLOOKUP(Q4693,'Capital Lookup'!A:B,2,FALSE)</f>
        <v>#N/A</v>
      </c>
      <c r="V4693" s="2" t="str">
        <f>IFERROR(VLOOKUP(LEFT(F4693,10),'Find Purchase Orders'!B:J,9,FALSE),"")</f>
        <v/>
      </c>
      <c r="W4693" s="25" t="s">
        <v>7261</v>
      </c>
    </row>
    <row r="4694" spans="1:23" hidden="1">
      <c r="A4694" s="25" t="s">
        <v>12790</v>
      </c>
      <c r="B4694" s="25" t="s">
        <v>7314</v>
      </c>
      <c r="C4694" s="25" t="s">
        <v>7264</v>
      </c>
      <c r="D4694" s="25" t="s">
        <v>17658</v>
      </c>
      <c r="E4694" s="25" t="s">
        <v>7316</v>
      </c>
      <c r="H4694" s="21">
        <v>1425.61</v>
      </c>
      <c r="I4694" s="25" t="s">
        <v>7257</v>
      </c>
      <c r="K4694" s="25" t="s">
        <v>7579</v>
      </c>
      <c r="L4694" s="25" t="s">
        <v>8647</v>
      </c>
      <c r="M4694" s="22">
        <v>0</v>
      </c>
      <c r="N4694" s="22">
        <v>0</v>
      </c>
      <c r="O4694" s="21">
        <v>0</v>
      </c>
      <c r="P4694" s="21">
        <v>152.74</v>
      </c>
      <c r="Q4694" s="25"/>
      <c r="R4694" s="1" t="str">
        <f t="shared" si="93"/>
        <v>ST10062</v>
      </c>
      <c r="S4694" t="str">
        <f>VLOOKUP(R4694,Data!$C$2:$D$261,2,0)</f>
        <v>Fleetwood Villa</v>
      </c>
      <c r="T4694">
        <f>COUNTIF('Feb 2022'!A:A,D4694)+COUNTIF('Mar 2022'!A:A,D4694)+COUNTIF('Apr 2022'!A:A,D4694)+COUNTIF('May 2022'!A:A,D4694)+COUNTIF('June 2022'!A:A,D4694)+COUNTIF('July 2022'!A:A,D4694)+COUNTIF('Aug 2022'!A:A,D4694)+COUNTIF('Sep 2022'!A:A,D4694)+COUNTIF('Oct 2022'!A:A,D4694)+COUNTIF('Dec 2022'!A:A,D4694)</f>
        <v>0</v>
      </c>
      <c r="U4694" t="e">
        <f>VLOOKUP(Q4694,'Capital Lookup'!A:B,2,FALSE)</f>
        <v>#N/A</v>
      </c>
      <c r="V4694" s="2" t="str">
        <f>IFERROR(VLOOKUP(LEFT(F4694,10),'Find Purchase Orders'!B:J,9,FALSE),"")</f>
        <v/>
      </c>
      <c r="W4694" s="25" t="s">
        <v>7261</v>
      </c>
    </row>
    <row r="4695" spans="1:23" hidden="1">
      <c r="A4695" s="25" t="s">
        <v>7261</v>
      </c>
      <c r="B4695" s="25" t="s">
        <v>7479</v>
      </c>
      <c r="C4695" s="25" t="s">
        <v>7264</v>
      </c>
      <c r="D4695" s="25" t="s">
        <v>17659</v>
      </c>
      <c r="E4695" s="25" t="s">
        <v>7481</v>
      </c>
      <c r="H4695" s="21">
        <v>7134.23</v>
      </c>
      <c r="I4695" s="25" t="s">
        <v>7257</v>
      </c>
      <c r="K4695" s="25" t="s">
        <v>7262</v>
      </c>
      <c r="L4695" s="25" t="s">
        <v>7259</v>
      </c>
      <c r="M4695" s="22">
        <v>0</v>
      </c>
      <c r="N4695" s="22">
        <v>0</v>
      </c>
      <c r="O4695" s="21">
        <v>0</v>
      </c>
      <c r="P4695" s="21">
        <v>820.75</v>
      </c>
      <c r="Q4695" s="25" t="s">
        <v>7484</v>
      </c>
      <c r="R4695" s="1" t="str">
        <f t="shared" si="93"/>
        <v>ST10027</v>
      </c>
      <c r="S4695" t="str">
        <f>VLOOKUP(R4695,Data!$C$2:$D$261,2,0)</f>
        <v>Glynnwood</v>
      </c>
      <c r="T4695">
        <f>COUNTIF('Feb 2022'!A:A,D4695)+COUNTIF('Mar 2022'!A:A,D4695)+COUNTIF('Apr 2022'!A:A,D4695)+COUNTIF('May 2022'!A:A,D4695)+COUNTIF('June 2022'!A:A,D4695)+COUNTIF('July 2022'!A:A,D4695)+COUNTIF('Aug 2022'!A:A,D4695)+COUNTIF('Sep 2022'!A:A,D4695)+COUNTIF('Oct 2022'!A:A,D4695)+COUNTIF('Dec 2022'!A:A,D4695)</f>
        <v>0</v>
      </c>
      <c r="U4695" t="str">
        <f>VLOOKUP(Q4695,'Capital Lookup'!A:B,2,FALSE)</f>
        <v>No</v>
      </c>
      <c r="V4695" s="2" t="str">
        <f>IFERROR(VLOOKUP(LEFT(F4695,10),'Find Purchase Orders'!B:J,9,FALSE),"")</f>
        <v/>
      </c>
      <c r="W4695" s="25" t="s">
        <v>7261</v>
      </c>
    </row>
    <row r="4696" spans="1:23" hidden="1">
      <c r="A4696" s="25" t="s">
        <v>7261</v>
      </c>
      <c r="B4696" s="25" t="s">
        <v>7479</v>
      </c>
      <c r="C4696" s="25" t="s">
        <v>7264</v>
      </c>
      <c r="D4696" s="25" t="s">
        <v>6500</v>
      </c>
      <c r="E4696" s="25" t="s">
        <v>7481</v>
      </c>
      <c r="F4696" s="25" t="s">
        <v>17660</v>
      </c>
      <c r="G4696" s="25" t="s">
        <v>14672</v>
      </c>
      <c r="H4696" s="21">
        <v>280.29000000000002</v>
      </c>
      <c r="I4696" s="25" t="s">
        <v>7296</v>
      </c>
      <c r="J4696" s="25" t="s">
        <v>7288</v>
      </c>
      <c r="K4696" s="25" t="s">
        <v>7258</v>
      </c>
      <c r="L4696" s="25" t="s">
        <v>7259</v>
      </c>
      <c r="M4696" s="21">
        <v>280.29000000000002</v>
      </c>
      <c r="N4696" s="21">
        <v>280.29000000000002</v>
      </c>
      <c r="O4696" s="21">
        <v>0</v>
      </c>
      <c r="P4696" s="21">
        <v>280.29000000000002</v>
      </c>
      <c r="Q4696" s="25" t="s">
        <v>7484</v>
      </c>
      <c r="R4696" s="1" t="str">
        <f t="shared" si="93"/>
        <v>ST10027</v>
      </c>
      <c r="S4696" t="str">
        <f>VLOOKUP(R4696,Data!$C$2:$D$261,2,0)</f>
        <v>Glynnwood</v>
      </c>
      <c r="T4696">
        <f>COUNTIF('Feb 2022'!A:A,D4696)+COUNTIF('Mar 2022'!A:A,D4696)+COUNTIF('Apr 2022'!A:A,D4696)+COUNTIF('May 2022'!A:A,D4696)+COUNTIF('June 2022'!A:A,D4696)+COUNTIF('July 2022'!A:A,D4696)+COUNTIF('Aug 2022'!A:A,D4696)+COUNTIF('Sep 2022'!A:A,D4696)+COUNTIF('Oct 2022'!A:A,D4696)+COUNTIF('Dec 2022'!A:A,D4696)</f>
        <v>1</v>
      </c>
      <c r="U4696" t="str">
        <f>VLOOKUP(Q4696,'Capital Lookup'!A:B,2,FALSE)</f>
        <v>No</v>
      </c>
      <c r="V4696" s="2">
        <f>IFERROR(VLOOKUP(LEFT(F4696,10),'Find Purchase Orders'!B:J,9,FALSE),"")</f>
        <v>44845</v>
      </c>
      <c r="W4696" s="25" t="s">
        <v>7261</v>
      </c>
    </row>
    <row r="4697" spans="1:23" hidden="1">
      <c r="A4697" s="25" t="s">
        <v>7261</v>
      </c>
      <c r="B4697" s="25" t="s">
        <v>7479</v>
      </c>
      <c r="C4697" s="25" t="s">
        <v>7264</v>
      </c>
      <c r="D4697" s="25" t="s">
        <v>6500</v>
      </c>
      <c r="E4697" s="25" t="s">
        <v>7481</v>
      </c>
      <c r="F4697" s="25" t="s">
        <v>17661</v>
      </c>
      <c r="G4697" s="25" t="s">
        <v>14171</v>
      </c>
      <c r="H4697" s="21">
        <v>339</v>
      </c>
      <c r="I4697" s="25" t="s">
        <v>7296</v>
      </c>
      <c r="J4697" s="25" t="s">
        <v>7288</v>
      </c>
      <c r="K4697" s="25" t="s">
        <v>7262</v>
      </c>
      <c r="L4697" s="25" t="s">
        <v>7259</v>
      </c>
      <c r="M4697" s="21">
        <v>339</v>
      </c>
      <c r="N4697" s="21">
        <v>338.99</v>
      </c>
      <c r="O4697" s="21">
        <v>0.01</v>
      </c>
      <c r="P4697" s="21">
        <v>339</v>
      </c>
      <c r="Q4697" s="25" t="s">
        <v>7484</v>
      </c>
      <c r="R4697" s="1" t="str">
        <f t="shared" si="93"/>
        <v>ST10027</v>
      </c>
      <c r="S4697" t="str">
        <f>VLOOKUP(R4697,Data!$C$2:$D$261,2,0)</f>
        <v>Glynnwood</v>
      </c>
      <c r="T4697">
        <f>COUNTIF('Feb 2022'!A:A,D4697)+COUNTIF('Mar 2022'!A:A,D4697)+COUNTIF('Apr 2022'!A:A,D4697)+COUNTIF('May 2022'!A:A,D4697)+COUNTIF('June 2022'!A:A,D4697)+COUNTIF('July 2022'!A:A,D4697)+COUNTIF('Aug 2022'!A:A,D4697)+COUNTIF('Sep 2022'!A:A,D4697)+COUNTIF('Oct 2022'!A:A,D4697)+COUNTIF('Dec 2022'!A:A,D4697)</f>
        <v>1</v>
      </c>
      <c r="U4697" t="str">
        <f>VLOOKUP(Q4697,'Capital Lookup'!A:B,2,FALSE)</f>
        <v>No</v>
      </c>
      <c r="V4697" s="2">
        <f>IFERROR(VLOOKUP(LEFT(F4697,10),'Find Purchase Orders'!B:J,9,FALSE),"")</f>
        <v>44845</v>
      </c>
      <c r="W4697" s="25" t="s">
        <v>7261</v>
      </c>
    </row>
    <row r="4698" spans="1:23" hidden="1">
      <c r="A4698" s="25" t="s">
        <v>7261</v>
      </c>
      <c r="B4698" s="25" t="s">
        <v>7479</v>
      </c>
      <c r="C4698" s="25" t="s">
        <v>7264</v>
      </c>
      <c r="D4698" s="25" t="s">
        <v>6500</v>
      </c>
      <c r="E4698" s="25" t="s">
        <v>7481</v>
      </c>
      <c r="F4698" s="25" t="s">
        <v>17662</v>
      </c>
      <c r="G4698" s="25" t="s">
        <v>17663</v>
      </c>
      <c r="H4698" s="21">
        <v>8566.01</v>
      </c>
      <c r="I4698" s="25" t="s">
        <v>7296</v>
      </c>
      <c r="J4698" s="25" t="s">
        <v>7288</v>
      </c>
      <c r="K4698" s="25" t="s">
        <v>7262</v>
      </c>
      <c r="L4698" s="25" t="s">
        <v>7259</v>
      </c>
      <c r="M4698" s="21">
        <v>8566.01</v>
      </c>
      <c r="N4698" s="21">
        <v>8566.01</v>
      </c>
      <c r="O4698" s="21">
        <v>0</v>
      </c>
      <c r="P4698" s="21">
        <v>8566.01</v>
      </c>
      <c r="Q4698" s="25" t="s">
        <v>7484</v>
      </c>
      <c r="R4698" s="1" t="str">
        <f t="shared" si="93"/>
        <v>ST10027</v>
      </c>
      <c r="S4698" t="str">
        <f>VLOOKUP(R4698,Data!$C$2:$D$261,2,0)</f>
        <v>Glynnwood</v>
      </c>
      <c r="T4698">
        <f>COUNTIF('Feb 2022'!A:A,D4698)+COUNTIF('Mar 2022'!A:A,D4698)+COUNTIF('Apr 2022'!A:A,D4698)+COUNTIF('May 2022'!A:A,D4698)+COUNTIF('June 2022'!A:A,D4698)+COUNTIF('July 2022'!A:A,D4698)+COUNTIF('Aug 2022'!A:A,D4698)+COUNTIF('Sep 2022'!A:A,D4698)+COUNTIF('Oct 2022'!A:A,D4698)+COUNTIF('Dec 2022'!A:A,D4698)</f>
        <v>1</v>
      </c>
      <c r="U4698" t="str">
        <f>VLOOKUP(Q4698,'Capital Lookup'!A:B,2,FALSE)</f>
        <v>No</v>
      </c>
      <c r="V4698" s="2">
        <f>IFERROR(VLOOKUP(LEFT(F4698,10),'Find Purchase Orders'!B:J,9,FALSE),"")</f>
        <v>44845</v>
      </c>
      <c r="W4698" s="25" t="s">
        <v>7261</v>
      </c>
    </row>
    <row r="4699" spans="1:23" hidden="1">
      <c r="A4699" s="25" t="s">
        <v>7252</v>
      </c>
      <c r="B4699" s="25" t="s">
        <v>7574</v>
      </c>
      <c r="C4699" s="25" t="s">
        <v>7254</v>
      </c>
      <c r="D4699" s="25" t="s">
        <v>6095</v>
      </c>
      <c r="E4699" s="25" t="s">
        <v>9406</v>
      </c>
      <c r="F4699" s="25" t="s">
        <v>17664</v>
      </c>
      <c r="G4699" s="25" t="s">
        <v>6096</v>
      </c>
      <c r="H4699" s="21">
        <v>2997.47</v>
      </c>
      <c r="I4699" s="25" t="s">
        <v>7296</v>
      </c>
      <c r="J4699" s="25" t="s">
        <v>7288</v>
      </c>
      <c r="K4699" s="25" t="s">
        <v>7262</v>
      </c>
      <c r="L4699" s="25" t="s">
        <v>7259</v>
      </c>
      <c r="M4699" s="21">
        <v>2997.47</v>
      </c>
      <c r="N4699" s="21">
        <v>2997.47</v>
      </c>
      <c r="O4699" s="21">
        <v>0</v>
      </c>
      <c r="P4699" s="21">
        <v>2997.47</v>
      </c>
      <c r="Q4699" s="25" t="s">
        <v>8203</v>
      </c>
      <c r="R4699" s="1" t="str">
        <f t="shared" si="93"/>
        <v>ST10039</v>
      </c>
      <c r="S4699" t="str">
        <f>VLOOKUP(R4699,Data!$C$2:$D$261,2,0)</f>
        <v>Barrhaven</v>
      </c>
      <c r="T4699">
        <f>COUNTIF('Feb 2022'!A:A,D4699)+COUNTIF('Mar 2022'!A:A,D4699)+COUNTIF('Apr 2022'!A:A,D4699)+COUNTIF('May 2022'!A:A,D4699)+COUNTIF('June 2022'!A:A,D4699)+COUNTIF('July 2022'!A:A,D4699)+COUNTIF('Aug 2022'!A:A,D4699)+COUNTIF('Sep 2022'!A:A,D4699)+COUNTIF('Oct 2022'!A:A,D4699)+COUNTIF('Dec 2022'!A:A,D4699)</f>
        <v>1</v>
      </c>
      <c r="U4699" t="str">
        <f>VLOOKUP(Q4699,'Capital Lookup'!A:B,2,FALSE)</f>
        <v>No</v>
      </c>
      <c r="V4699" s="2">
        <f>IFERROR(VLOOKUP(LEFT(F4699,10),'Find Purchase Orders'!B:J,9,FALSE),"")</f>
        <v>44831</v>
      </c>
      <c r="W4699" s="25" t="s">
        <v>7261</v>
      </c>
    </row>
    <row r="4700" spans="1:23" hidden="1">
      <c r="A4700" s="25" t="s">
        <v>7261</v>
      </c>
      <c r="B4700" s="25" t="s">
        <v>7384</v>
      </c>
      <c r="C4700" s="25" t="s">
        <v>7277</v>
      </c>
      <c r="D4700" s="25" t="s">
        <v>6097</v>
      </c>
      <c r="E4700" s="25" t="s">
        <v>7386</v>
      </c>
      <c r="F4700" s="25" t="s">
        <v>17665</v>
      </c>
      <c r="G4700" s="25" t="s">
        <v>6098</v>
      </c>
      <c r="H4700" s="21">
        <v>4124.6099999999997</v>
      </c>
      <c r="I4700" s="25" t="s">
        <v>7296</v>
      </c>
      <c r="J4700" s="25" t="s">
        <v>7288</v>
      </c>
      <c r="K4700" s="25" t="s">
        <v>7262</v>
      </c>
      <c r="L4700" s="25" t="s">
        <v>7259</v>
      </c>
      <c r="M4700" s="21">
        <v>4124.6099999999997</v>
      </c>
      <c r="N4700" s="21">
        <v>4124.6000000000004</v>
      </c>
      <c r="O4700" s="21">
        <v>0.01</v>
      </c>
      <c r="P4700" s="21">
        <v>4124.6099999999997</v>
      </c>
      <c r="Q4700" s="25" t="s">
        <v>7389</v>
      </c>
      <c r="R4700" s="1" t="str">
        <f t="shared" si="93"/>
        <v>ST10066</v>
      </c>
      <c r="S4700" t="str">
        <f>VLOOKUP(R4700,Data!$C$2:$D$261,2,0)</f>
        <v>Inglewood</v>
      </c>
      <c r="T4700">
        <f>COUNTIF('Feb 2022'!A:A,D4700)+COUNTIF('Mar 2022'!A:A,D4700)+COUNTIF('Apr 2022'!A:A,D4700)+COUNTIF('May 2022'!A:A,D4700)+COUNTIF('June 2022'!A:A,D4700)+COUNTIF('July 2022'!A:A,D4700)+COUNTIF('Aug 2022'!A:A,D4700)+COUNTIF('Sep 2022'!A:A,D4700)+COUNTIF('Oct 2022'!A:A,D4700)+COUNTIF('Dec 2022'!A:A,D4700)</f>
        <v>1</v>
      </c>
      <c r="U4700" t="str">
        <f>VLOOKUP(Q4700,'Capital Lookup'!A:B,2,FALSE)</f>
        <v>No</v>
      </c>
      <c r="V4700" s="2">
        <f>IFERROR(VLOOKUP(LEFT(F4700,10),'Find Purchase Orders'!B:J,9,FALSE),"")</f>
        <v>44831</v>
      </c>
      <c r="W4700" s="25" t="s">
        <v>7261</v>
      </c>
    </row>
    <row r="4701" spans="1:23" hidden="1">
      <c r="A4701" s="25" t="s">
        <v>7261</v>
      </c>
      <c r="B4701" s="25" t="s">
        <v>9405</v>
      </c>
      <c r="C4701" s="25" t="s">
        <v>7282</v>
      </c>
      <c r="D4701" s="25" t="s">
        <v>6300</v>
      </c>
      <c r="E4701" s="25" t="s">
        <v>7500</v>
      </c>
      <c r="F4701" s="25" t="s">
        <v>17666</v>
      </c>
      <c r="G4701" s="25" t="s">
        <v>6301</v>
      </c>
      <c r="H4701" s="21">
        <v>4705.01</v>
      </c>
      <c r="I4701" s="25" t="s">
        <v>7287</v>
      </c>
      <c r="J4701" s="25" t="s">
        <v>7288</v>
      </c>
      <c r="K4701" s="25" t="s">
        <v>8155</v>
      </c>
      <c r="L4701" s="25" t="s">
        <v>10083</v>
      </c>
      <c r="M4701" s="21">
        <v>4705.01</v>
      </c>
      <c r="N4701" s="22">
        <v>0</v>
      </c>
      <c r="O4701" s="21">
        <v>4705.01</v>
      </c>
      <c r="P4701" s="21">
        <v>541.28</v>
      </c>
      <c r="Q4701" s="25" t="s">
        <v>17667</v>
      </c>
      <c r="R4701" s="1" t="str">
        <f t="shared" si="93"/>
        <v>ST10035</v>
      </c>
      <c r="S4701" t="str">
        <f>VLOOKUP(R4701,Data!$C$2:$D$261,2,0)</f>
        <v>The Westwood</v>
      </c>
      <c r="T4701">
        <f>COUNTIF('Feb 2022'!A:A,D4701)+COUNTIF('Mar 2022'!A:A,D4701)+COUNTIF('Apr 2022'!A:A,D4701)+COUNTIF('May 2022'!A:A,D4701)+COUNTIF('June 2022'!A:A,D4701)+COUNTIF('July 2022'!A:A,D4701)+COUNTIF('Aug 2022'!A:A,D4701)+COUNTIF('Sep 2022'!A:A,D4701)+COUNTIF('Oct 2022'!A:A,D4701)+COUNTIF('Dec 2022'!A:A,D4701)</f>
        <v>1</v>
      </c>
      <c r="U4701" t="str">
        <f>VLOOKUP(Q4701,'Capital Lookup'!A:B,2,FALSE)</f>
        <v>No</v>
      </c>
      <c r="V4701" s="2">
        <f>IFERROR(VLOOKUP(LEFT(F4701,10),'Find Purchase Orders'!B:J,9,FALSE),"")</f>
        <v>44832</v>
      </c>
      <c r="W4701" s="25" t="s">
        <v>7261</v>
      </c>
    </row>
    <row r="4702" spans="1:23" hidden="1">
      <c r="A4702" s="25" t="s">
        <v>7261</v>
      </c>
      <c r="B4702" s="25" t="s">
        <v>7343</v>
      </c>
      <c r="C4702" s="25" t="s">
        <v>7282</v>
      </c>
      <c r="D4702" s="25" t="s">
        <v>6099</v>
      </c>
      <c r="E4702" s="25" t="s">
        <v>7345</v>
      </c>
      <c r="F4702" s="25" t="s">
        <v>17668</v>
      </c>
      <c r="G4702" s="25" t="s">
        <v>6100</v>
      </c>
      <c r="H4702" s="21">
        <v>5892.58</v>
      </c>
      <c r="I4702" s="25" t="s">
        <v>7296</v>
      </c>
      <c r="J4702" s="25" t="s">
        <v>7288</v>
      </c>
      <c r="K4702" s="25" t="s">
        <v>7262</v>
      </c>
      <c r="L4702" s="25" t="s">
        <v>7259</v>
      </c>
      <c r="M4702" s="21">
        <v>5892.58</v>
      </c>
      <c r="N4702" s="21">
        <v>5892.58</v>
      </c>
      <c r="O4702" s="21">
        <v>0</v>
      </c>
      <c r="P4702" s="21">
        <v>5892.58</v>
      </c>
      <c r="Q4702" s="25" t="s">
        <v>7348</v>
      </c>
      <c r="R4702" s="1" t="str">
        <f t="shared" si="93"/>
        <v>ST10093</v>
      </c>
      <c r="S4702" t="str">
        <f>VLOOKUP(R4702,Data!$C$2:$D$261,2,0)</f>
        <v>Windermere on The Mount</v>
      </c>
      <c r="T4702">
        <f>COUNTIF('Feb 2022'!A:A,D4702)+COUNTIF('Mar 2022'!A:A,D4702)+COUNTIF('Apr 2022'!A:A,D4702)+COUNTIF('May 2022'!A:A,D4702)+COUNTIF('June 2022'!A:A,D4702)+COUNTIF('July 2022'!A:A,D4702)+COUNTIF('Aug 2022'!A:A,D4702)+COUNTIF('Sep 2022'!A:A,D4702)+COUNTIF('Oct 2022'!A:A,D4702)+COUNTIF('Dec 2022'!A:A,D4702)</f>
        <v>1</v>
      </c>
      <c r="U4702" t="str">
        <f>VLOOKUP(Q4702,'Capital Lookup'!A:B,2,FALSE)</f>
        <v>No</v>
      </c>
      <c r="V4702" s="2">
        <f>IFERROR(VLOOKUP(LEFT(F4702,10),'Find Purchase Orders'!B:J,9,FALSE),"")</f>
        <v>44831</v>
      </c>
      <c r="W4702" s="25" t="s">
        <v>7261</v>
      </c>
    </row>
    <row r="4703" spans="1:23" hidden="1">
      <c r="A4703" s="25" t="s">
        <v>7261</v>
      </c>
      <c r="B4703" s="25" t="s">
        <v>7343</v>
      </c>
      <c r="C4703" s="25" t="s">
        <v>7282</v>
      </c>
      <c r="D4703" s="25" t="s">
        <v>6099</v>
      </c>
      <c r="E4703" s="25" t="s">
        <v>7345</v>
      </c>
      <c r="F4703" s="25" t="s">
        <v>17669</v>
      </c>
      <c r="G4703" s="25" t="s">
        <v>10813</v>
      </c>
      <c r="H4703" s="21">
        <v>1101.75</v>
      </c>
      <c r="I4703" s="25" t="s">
        <v>7296</v>
      </c>
      <c r="J4703" s="25" t="s">
        <v>7288</v>
      </c>
      <c r="K4703" s="25" t="s">
        <v>7262</v>
      </c>
      <c r="L4703" s="25" t="s">
        <v>7259</v>
      </c>
      <c r="M4703" s="21">
        <v>1101.75</v>
      </c>
      <c r="N4703" s="21">
        <v>1101.75</v>
      </c>
      <c r="O4703" s="21">
        <v>0</v>
      </c>
      <c r="P4703" s="21">
        <v>1101.75</v>
      </c>
      <c r="Q4703" s="25" t="s">
        <v>7348</v>
      </c>
      <c r="R4703" s="1" t="str">
        <f t="shared" si="93"/>
        <v>ST10093</v>
      </c>
      <c r="S4703" t="str">
        <f>VLOOKUP(R4703,Data!$C$2:$D$261,2,0)</f>
        <v>Windermere on The Mount</v>
      </c>
      <c r="T4703">
        <f>COUNTIF('Feb 2022'!A:A,D4703)+COUNTIF('Mar 2022'!A:A,D4703)+COUNTIF('Apr 2022'!A:A,D4703)+COUNTIF('May 2022'!A:A,D4703)+COUNTIF('June 2022'!A:A,D4703)+COUNTIF('July 2022'!A:A,D4703)+COUNTIF('Aug 2022'!A:A,D4703)+COUNTIF('Sep 2022'!A:A,D4703)+COUNTIF('Oct 2022'!A:A,D4703)+COUNTIF('Dec 2022'!A:A,D4703)</f>
        <v>1</v>
      </c>
      <c r="U4703" t="str">
        <f>VLOOKUP(Q4703,'Capital Lookup'!A:B,2,FALSE)</f>
        <v>No</v>
      </c>
      <c r="V4703" s="2">
        <f>IFERROR(VLOOKUP(LEFT(F4703,10),'Find Purchase Orders'!B:J,9,FALSE),"")</f>
        <v>44831</v>
      </c>
      <c r="W4703" s="25" t="s">
        <v>7261</v>
      </c>
    </row>
    <row r="4704" spans="1:23" hidden="1">
      <c r="A4704" s="25" t="s">
        <v>7261</v>
      </c>
      <c r="B4704" s="25" t="s">
        <v>8108</v>
      </c>
      <c r="C4704" s="25" t="s">
        <v>7264</v>
      </c>
      <c r="D4704" s="25" t="s">
        <v>6501</v>
      </c>
      <c r="E4704" s="25" t="s">
        <v>7576</v>
      </c>
      <c r="F4704" s="25" t="s">
        <v>17670</v>
      </c>
      <c r="G4704" s="25" t="s">
        <v>17671</v>
      </c>
      <c r="H4704" s="21">
        <v>89857.45</v>
      </c>
      <c r="I4704" s="25" t="s">
        <v>7287</v>
      </c>
      <c r="J4704" s="25" t="s">
        <v>7288</v>
      </c>
      <c r="K4704" s="25" t="s">
        <v>7893</v>
      </c>
      <c r="L4704" s="25" t="s">
        <v>8119</v>
      </c>
      <c r="M4704" s="21">
        <v>89857.45</v>
      </c>
      <c r="N4704" s="22">
        <v>0</v>
      </c>
      <c r="O4704" s="21">
        <v>89857.45</v>
      </c>
      <c r="P4704" s="21">
        <v>10337.58</v>
      </c>
      <c r="Q4704" s="25" t="s">
        <v>13456</v>
      </c>
      <c r="R4704" s="1" t="str">
        <f t="shared" si="93"/>
        <v>ST10049</v>
      </c>
      <c r="S4704" t="str">
        <f>VLOOKUP(R4704,Data!$C$2:$D$261,2,0)</f>
        <v>Colonel By</v>
      </c>
      <c r="T4704">
        <f>COUNTIF('Feb 2022'!A:A,D4704)+COUNTIF('Mar 2022'!A:A,D4704)+COUNTIF('Apr 2022'!A:A,D4704)+COUNTIF('May 2022'!A:A,D4704)+COUNTIF('June 2022'!A:A,D4704)+COUNTIF('July 2022'!A:A,D4704)+COUNTIF('Aug 2022'!A:A,D4704)+COUNTIF('Sep 2022'!A:A,D4704)+COUNTIF('Oct 2022'!A:A,D4704)+COUNTIF('Dec 2022'!A:A,D4704)</f>
        <v>1</v>
      </c>
      <c r="U4704" t="str">
        <f>VLOOKUP(Q4704,'Capital Lookup'!A:B,2,FALSE)</f>
        <v>No</v>
      </c>
      <c r="V4704" s="2">
        <f>IFERROR(VLOOKUP(LEFT(F4704,10),'Find Purchase Orders'!B:J,9,FALSE),"")</f>
        <v>44837</v>
      </c>
      <c r="W4704" s="25" t="s">
        <v>7261</v>
      </c>
    </row>
    <row r="4705" spans="1:23" hidden="1">
      <c r="A4705" s="25" t="s">
        <v>7261</v>
      </c>
      <c r="B4705" s="25" t="s">
        <v>7281</v>
      </c>
      <c r="C4705" s="25" t="s">
        <v>7282</v>
      </c>
      <c r="D4705" s="25" t="s">
        <v>6302</v>
      </c>
      <c r="E4705" s="25" t="s">
        <v>7576</v>
      </c>
      <c r="F4705" s="25" t="s">
        <v>17672</v>
      </c>
      <c r="G4705" s="25" t="s">
        <v>6303</v>
      </c>
      <c r="H4705" s="21">
        <v>5346.03</v>
      </c>
      <c r="I4705" s="25" t="s">
        <v>7287</v>
      </c>
      <c r="J4705" s="25" t="s">
        <v>7288</v>
      </c>
      <c r="K4705" s="25" t="s">
        <v>7640</v>
      </c>
      <c r="L4705" s="25" t="s">
        <v>8787</v>
      </c>
      <c r="M4705" s="21">
        <v>5346.03</v>
      </c>
      <c r="N4705" s="22">
        <v>0</v>
      </c>
      <c r="O4705" s="21">
        <v>5346.03</v>
      </c>
      <c r="P4705" s="21">
        <v>615.03</v>
      </c>
      <c r="Q4705" s="25" t="s">
        <v>17673</v>
      </c>
      <c r="R4705" s="1" t="str">
        <f t="shared" si="93"/>
        <v>ST10014</v>
      </c>
      <c r="S4705" t="str">
        <f>VLOOKUP(R4705,Data!$C$2:$D$261,2,0)</f>
        <v>Bradgate Arms</v>
      </c>
      <c r="T4705">
        <f>COUNTIF('Feb 2022'!A:A,D4705)+COUNTIF('Mar 2022'!A:A,D4705)+COUNTIF('Apr 2022'!A:A,D4705)+COUNTIF('May 2022'!A:A,D4705)+COUNTIF('June 2022'!A:A,D4705)+COUNTIF('July 2022'!A:A,D4705)+COUNTIF('Aug 2022'!A:A,D4705)+COUNTIF('Sep 2022'!A:A,D4705)+COUNTIF('Oct 2022'!A:A,D4705)+COUNTIF('Dec 2022'!A:A,D4705)</f>
        <v>1</v>
      </c>
      <c r="U4705" t="str">
        <f>VLOOKUP(Q4705,'Capital Lookup'!A:B,2,FALSE)</f>
        <v>No</v>
      </c>
      <c r="V4705" s="2">
        <f>IFERROR(VLOOKUP(LEFT(F4705,10),'Find Purchase Orders'!B:J,9,FALSE),"")</f>
        <v>44832</v>
      </c>
      <c r="W4705" s="25" t="s">
        <v>7261</v>
      </c>
    </row>
    <row r="4706" spans="1:23" hidden="1">
      <c r="A4706" s="25" t="s">
        <v>7269</v>
      </c>
      <c r="B4706" s="25" t="s">
        <v>8259</v>
      </c>
      <c r="C4706" s="25" t="s">
        <v>8260</v>
      </c>
      <c r="D4706" s="25" t="s">
        <v>17674</v>
      </c>
      <c r="E4706" s="25"/>
      <c r="H4706" s="21">
        <v>31527</v>
      </c>
      <c r="I4706" s="25" t="s">
        <v>7257</v>
      </c>
      <c r="K4706" s="25" t="s">
        <v>17675</v>
      </c>
      <c r="L4706" s="25" t="s">
        <v>17676</v>
      </c>
      <c r="M4706" s="22">
        <v>0</v>
      </c>
      <c r="N4706" s="22">
        <v>0</v>
      </c>
      <c r="O4706" s="21">
        <v>0</v>
      </c>
      <c r="P4706" s="21">
        <v>4889.2</v>
      </c>
      <c r="Q4706" s="25"/>
      <c r="R4706" s="1" t="str">
        <f t="shared" si="93"/>
        <v>ST10260</v>
      </c>
      <c r="S4706" t="str">
        <f>VLOOKUP(R4706,Data!$C$2:$D$261,2,0)</f>
        <v>Support Office</v>
      </c>
      <c r="T4706">
        <f>COUNTIF('Feb 2022'!A:A,D4706)+COUNTIF('Mar 2022'!A:A,D4706)+COUNTIF('Apr 2022'!A:A,D4706)+COUNTIF('May 2022'!A:A,D4706)+COUNTIF('June 2022'!A:A,D4706)+COUNTIF('July 2022'!A:A,D4706)+COUNTIF('Aug 2022'!A:A,D4706)+COUNTIF('Sep 2022'!A:A,D4706)+COUNTIF('Oct 2022'!A:A,D4706)+COUNTIF('Dec 2022'!A:A,D4706)</f>
        <v>0</v>
      </c>
      <c r="U4706" t="e">
        <f>VLOOKUP(Q4706,'Capital Lookup'!A:B,2,FALSE)</f>
        <v>#N/A</v>
      </c>
      <c r="V4706" s="2" t="str">
        <f>IFERROR(VLOOKUP(LEFT(F4706,10),'Find Purchase Orders'!B:J,9,FALSE),"")</f>
        <v/>
      </c>
      <c r="W4706" s="25" t="s">
        <v>7261</v>
      </c>
    </row>
    <row r="4707" spans="1:23" hidden="1">
      <c r="A4707" s="25" t="s">
        <v>7261</v>
      </c>
      <c r="B4707" s="25" t="s">
        <v>8227</v>
      </c>
      <c r="C4707" s="25" t="s">
        <v>7264</v>
      </c>
      <c r="D4707" s="25" t="s">
        <v>6304</v>
      </c>
      <c r="E4707" s="25" t="s">
        <v>7576</v>
      </c>
      <c r="F4707" s="25" t="s">
        <v>17677</v>
      </c>
      <c r="G4707" s="25" t="s">
        <v>6305</v>
      </c>
      <c r="H4707" s="21">
        <v>10735</v>
      </c>
      <c r="I4707" s="25" t="s">
        <v>7287</v>
      </c>
      <c r="J4707" s="25" t="s">
        <v>7288</v>
      </c>
      <c r="K4707" s="25" t="s">
        <v>8175</v>
      </c>
      <c r="L4707" s="25" t="s">
        <v>10138</v>
      </c>
      <c r="M4707" s="21">
        <v>10735</v>
      </c>
      <c r="N4707" s="22">
        <v>0</v>
      </c>
      <c r="O4707" s="21">
        <v>10735</v>
      </c>
      <c r="P4707" s="21">
        <v>1235</v>
      </c>
      <c r="Q4707" s="25" t="s">
        <v>17678</v>
      </c>
      <c r="R4707" s="1" t="str">
        <f t="shared" si="93"/>
        <v>ST10026</v>
      </c>
      <c r="S4707" t="str">
        <f>VLOOKUP(R4707,Data!$C$2:$D$261,2,0)</f>
        <v>Donway Place</v>
      </c>
      <c r="T4707">
        <f>COUNTIF('Feb 2022'!A:A,D4707)+COUNTIF('Mar 2022'!A:A,D4707)+COUNTIF('Apr 2022'!A:A,D4707)+COUNTIF('May 2022'!A:A,D4707)+COUNTIF('June 2022'!A:A,D4707)+COUNTIF('July 2022'!A:A,D4707)+COUNTIF('Aug 2022'!A:A,D4707)+COUNTIF('Sep 2022'!A:A,D4707)+COUNTIF('Oct 2022'!A:A,D4707)+COUNTIF('Dec 2022'!A:A,D4707)</f>
        <v>1</v>
      </c>
      <c r="U4707" t="str">
        <f>VLOOKUP(Q4707,'Capital Lookup'!A:B,2,FALSE)</f>
        <v>No</v>
      </c>
      <c r="V4707" s="2">
        <f>IFERROR(VLOOKUP(LEFT(F4707,10),'Find Purchase Orders'!B:J,9,FALSE),"")</f>
        <v>44832</v>
      </c>
      <c r="W4707" s="25" t="s">
        <v>7261</v>
      </c>
    </row>
    <row r="4708" spans="1:23" hidden="1">
      <c r="A4708" s="25" t="s">
        <v>7261</v>
      </c>
      <c r="B4708" s="25" t="s">
        <v>7263</v>
      </c>
      <c r="C4708" s="25" t="s">
        <v>7264</v>
      </c>
      <c r="D4708" s="25" t="s">
        <v>6306</v>
      </c>
      <c r="E4708" s="25" t="s">
        <v>7576</v>
      </c>
      <c r="F4708" s="25" t="s">
        <v>17679</v>
      </c>
      <c r="G4708" s="25" t="s">
        <v>6307</v>
      </c>
      <c r="H4708" s="21">
        <v>5003.6400000000003</v>
      </c>
      <c r="I4708" s="25" t="s">
        <v>7287</v>
      </c>
      <c r="J4708" s="25" t="s">
        <v>7288</v>
      </c>
      <c r="K4708" s="25" t="s">
        <v>7510</v>
      </c>
      <c r="L4708" s="25" t="s">
        <v>8176</v>
      </c>
      <c r="M4708" s="21">
        <v>5003.6400000000003</v>
      </c>
      <c r="N4708" s="22">
        <v>0</v>
      </c>
      <c r="O4708" s="21">
        <v>5003.6400000000003</v>
      </c>
      <c r="P4708" s="21">
        <v>575.64</v>
      </c>
      <c r="Q4708" s="25" t="s">
        <v>17680</v>
      </c>
      <c r="R4708" s="1" t="str">
        <f t="shared" si="93"/>
        <v>ST10030</v>
      </c>
      <c r="S4708" t="str">
        <f>VLOOKUP(R4708,Data!$C$2:$D$261,2,0)</f>
        <v>Rayoak Place</v>
      </c>
      <c r="T4708">
        <f>COUNTIF('Feb 2022'!A:A,D4708)+COUNTIF('Mar 2022'!A:A,D4708)+COUNTIF('Apr 2022'!A:A,D4708)+COUNTIF('May 2022'!A:A,D4708)+COUNTIF('June 2022'!A:A,D4708)+COUNTIF('July 2022'!A:A,D4708)+COUNTIF('Aug 2022'!A:A,D4708)+COUNTIF('Sep 2022'!A:A,D4708)+COUNTIF('Oct 2022'!A:A,D4708)+COUNTIF('Dec 2022'!A:A,D4708)</f>
        <v>1</v>
      </c>
      <c r="U4708" t="str">
        <f>VLOOKUP(Q4708,'Capital Lookup'!A:B,2,FALSE)</f>
        <v>No</v>
      </c>
      <c r="V4708" s="2">
        <f>IFERROR(VLOOKUP(LEFT(F4708,10),'Find Purchase Orders'!B:J,9,FALSE),"")</f>
        <v>44832</v>
      </c>
      <c r="W4708" s="25" t="s">
        <v>7261</v>
      </c>
    </row>
    <row r="4709" spans="1:23" hidden="1">
      <c r="A4709" s="25" t="s">
        <v>7252</v>
      </c>
      <c r="B4709" s="25" t="s">
        <v>7524</v>
      </c>
      <c r="C4709" s="25" t="s">
        <v>7254</v>
      </c>
      <c r="D4709" s="25" t="s">
        <v>6101</v>
      </c>
      <c r="E4709" s="25" t="s">
        <v>7526</v>
      </c>
      <c r="F4709" s="25" t="s">
        <v>17681</v>
      </c>
      <c r="G4709" s="25" t="s">
        <v>5993</v>
      </c>
      <c r="H4709" s="21">
        <v>1412.5</v>
      </c>
      <c r="I4709" s="25" t="s">
        <v>7296</v>
      </c>
      <c r="J4709" s="25" t="s">
        <v>7288</v>
      </c>
      <c r="K4709" s="25" t="s">
        <v>7289</v>
      </c>
      <c r="L4709" s="25" t="s">
        <v>7259</v>
      </c>
      <c r="M4709" s="21">
        <v>1412.5</v>
      </c>
      <c r="N4709" s="21">
        <v>1412.5</v>
      </c>
      <c r="O4709" s="21">
        <v>0</v>
      </c>
      <c r="P4709" s="21">
        <v>1412.5</v>
      </c>
      <c r="Q4709" s="25" t="s">
        <v>7529</v>
      </c>
      <c r="R4709" s="1" t="str">
        <f t="shared" si="93"/>
        <v>ST10041</v>
      </c>
      <c r="S4709" t="str">
        <f>VLOOKUP(R4709,Data!$C$2:$D$261,2,0)</f>
        <v>Prince of Wales</v>
      </c>
      <c r="T4709">
        <f>COUNTIF('Feb 2022'!A:A,D4709)+COUNTIF('Mar 2022'!A:A,D4709)+COUNTIF('Apr 2022'!A:A,D4709)+COUNTIF('May 2022'!A:A,D4709)+COUNTIF('June 2022'!A:A,D4709)+COUNTIF('July 2022'!A:A,D4709)+COUNTIF('Aug 2022'!A:A,D4709)+COUNTIF('Sep 2022'!A:A,D4709)+COUNTIF('Oct 2022'!A:A,D4709)+COUNTIF('Dec 2022'!A:A,D4709)</f>
        <v>1</v>
      </c>
      <c r="U4709" t="str">
        <f>VLOOKUP(Q4709,'Capital Lookup'!A:B,2,FALSE)</f>
        <v>No</v>
      </c>
      <c r="V4709" s="2">
        <f>IFERROR(VLOOKUP(LEFT(F4709,10),'Find Purchase Orders'!B:J,9,FALSE),"")</f>
        <v>44831</v>
      </c>
      <c r="W4709" s="25" t="s">
        <v>7261</v>
      </c>
    </row>
    <row r="4710" spans="1:23" hidden="1">
      <c r="A4710" s="25" t="s">
        <v>7252</v>
      </c>
      <c r="B4710" s="25" t="s">
        <v>7524</v>
      </c>
      <c r="C4710" s="25" t="s">
        <v>7254</v>
      </c>
      <c r="D4710" s="25" t="s">
        <v>6101</v>
      </c>
      <c r="E4710" s="25" t="s">
        <v>7526</v>
      </c>
      <c r="F4710" s="25" t="s">
        <v>17682</v>
      </c>
      <c r="G4710" s="25" t="s">
        <v>17683</v>
      </c>
      <c r="H4710" s="21">
        <v>169.5</v>
      </c>
      <c r="I4710" s="25" t="s">
        <v>7296</v>
      </c>
      <c r="J4710" s="25" t="s">
        <v>7288</v>
      </c>
      <c r="K4710" s="25" t="s">
        <v>7289</v>
      </c>
      <c r="L4710" s="25" t="s">
        <v>7259</v>
      </c>
      <c r="M4710" s="21">
        <v>169.5</v>
      </c>
      <c r="N4710" s="21">
        <v>169.5</v>
      </c>
      <c r="O4710" s="21">
        <v>0</v>
      </c>
      <c r="P4710" s="21">
        <v>169.5</v>
      </c>
      <c r="Q4710" s="25" t="s">
        <v>7529</v>
      </c>
      <c r="R4710" s="1" t="str">
        <f t="shared" si="93"/>
        <v>ST10041</v>
      </c>
      <c r="S4710" t="str">
        <f>VLOOKUP(R4710,Data!$C$2:$D$261,2,0)</f>
        <v>Prince of Wales</v>
      </c>
      <c r="T4710">
        <f>COUNTIF('Feb 2022'!A:A,D4710)+COUNTIF('Mar 2022'!A:A,D4710)+COUNTIF('Apr 2022'!A:A,D4710)+COUNTIF('May 2022'!A:A,D4710)+COUNTIF('June 2022'!A:A,D4710)+COUNTIF('July 2022'!A:A,D4710)+COUNTIF('Aug 2022'!A:A,D4710)+COUNTIF('Sep 2022'!A:A,D4710)+COUNTIF('Oct 2022'!A:A,D4710)+COUNTIF('Dec 2022'!A:A,D4710)</f>
        <v>1</v>
      </c>
      <c r="U4710" t="str">
        <f>VLOOKUP(Q4710,'Capital Lookup'!A:B,2,FALSE)</f>
        <v>No</v>
      </c>
      <c r="V4710" s="2">
        <f>IFERROR(VLOOKUP(LEFT(F4710,10),'Find Purchase Orders'!B:J,9,FALSE),"")</f>
        <v>44831</v>
      </c>
      <c r="W4710" s="25" t="s">
        <v>7261</v>
      </c>
    </row>
    <row r="4711" spans="1:23" hidden="1">
      <c r="A4711" s="25" t="s">
        <v>7252</v>
      </c>
      <c r="B4711" s="25" t="s">
        <v>7524</v>
      </c>
      <c r="C4711" s="25" t="s">
        <v>7254</v>
      </c>
      <c r="D4711" s="25" t="s">
        <v>6102</v>
      </c>
      <c r="E4711" s="25" t="s">
        <v>7526</v>
      </c>
      <c r="F4711" s="25" t="s">
        <v>17684</v>
      </c>
      <c r="G4711" s="25" t="s">
        <v>6103</v>
      </c>
      <c r="H4711" s="21">
        <v>2825</v>
      </c>
      <c r="I4711" s="25" t="s">
        <v>7296</v>
      </c>
      <c r="J4711" s="25" t="s">
        <v>7288</v>
      </c>
      <c r="K4711" s="25" t="s">
        <v>7289</v>
      </c>
      <c r="L4711" s="25" t="s">
        <v>7259</v>
      </c>
      <c r="M4711" s="21">
        <v>2825</v>
      </c>
      <c r="N4711" s="21">
        <v>2825</v>
      </c>
      <c r="O4711" s="21">
        <v>0</v>
      </c>
      <c r="P4711" s="21">
        <v>2825</v>
      </c>
      <c r="Q4711" s="25" t="s">
        <v>7529</v>
      </c>
      <c r="R4711" s="1" t="str">
        <f t="shared" si="93"/>
        <v>ST10041</v>
      </c>
      <c r="S4711" t="str">
        <f>VLOOKUP(R4711,Data!$C$2:$D$261,2,0)</f>
        <v>Prince of Wales</v>
      </c>
      <c r="T4711">
        <f>COUNTIF('Feb 2022'!A:A,D4711)+COUNTIF('Mar 2022'!A:A,D4711)+COUNTIF('Apr 2022'!A:A,D4711)+COUNTIF('May 2022'!A:A,D4711)+COUNTIF('June 2022'!A:A,D4711)+COUNTIF('July 2022'!A:A,D4711)+COUNTIF('Aug 2022'!A:A,D4711)+COUNTIF('Sep 2022'!A:A,D4711)+COUNTIF('Oct 2022'!A:A,D4711)+COUNTIF('Dec 2022'!A:A,D4711)</f>
        <v>1</v>
      </c>
      <c r="U4711" t="str">
        <f>VLOOKUP(Q4711,'Capital Lookup'!A:B,2,FALSE)</f>
        <v>No</v>
      </c>
      <c r="V4711" s="2">
        <f>IFERROR(VLOOKUP(LEFT(F4711,10),'Find Purchase Orders'!B:J,9,FALSE),"")</f>
        <v>44830</v>
      </c>
      <c r="W4711" s="25" t="s">
        <v>7261</v>
      </c>
    </row>
    <row r="4712" spans="1:23" hidden="1">
      <c r="A4712" s="25" t="s">
        <v>7269</v>
      </c>
      <c r="B4712" s="25" t="s">
        <v>7838</v>
      </c>
      <c r="C4712" s="25"/>
      <c r="D4712" s="25" t="s">
        <v>17685</v>
      </c>
      <c r="E4712" s="25" t="s">
        <v>14048</v>
      </c>
      <c r="H4712" s="21">
        <v>2229.6799999999998</v>
      </c>
      <c r="I4712" s="25" t="s">
        <v>7257</v>
      </c>
      <c r="K4712" s="25" t="s">
        <v>7778</v>
      </c>
      <c r="L4712" s="25" t="s">
        <v>8150</v>
      </c>
      <c r="M4712" s="22">
        <v>0</v>
      </c>
      <c r="N4712" s="22">
        <v>0</v>
      </c>
      <c r="O4712" s="21">
        <v>0</v>
      </c>
      <c r="P4712" s="21">
        <v>256.51</v>
      </c>
      <c r="Q4712" s="25" t="s">
        <v>17686</v>
      </c>
      <c r="R4712" s="1" t="str">
        <f t="shared" si="93"/>
        <v>ST10336</v>
      </c>
      <c r="S4712" t="str">
        <f>VLOOKUP(R4712,Data!$C$2:$D$261,2,0)</f>
        <v>The Village Seniors Community</v>
      </c>
      <c r="T4712">
        <f>COUNTIF('Feb 2022'!A:A,D4712)+COUNTIF('Mar 2022'!A:A,D4712)+COUNTIF('Apr 2022'!A:A,D4712)+COUNTIF('May 2022'!A:A,D4712)+COUNTIF('June 2022'!A:A,D4712)+COUNTIF('July 2022'!A:A,D4712)+COUNTIF('Aug 2022'!A:A,D4712)+COUNTIF('Sep 2022'!A:A,D4712)+COUNTIF('Oct 2022'!A:A,D4712)+COUNTIF('Dec 2022'!A:A,D4712)</f>
        <v>0</v>
      </c>
      <c r="U4712" t="str">
        <f>VLOOKUP(Q4712,'Capital Lookup'!A:B,2,FALSE)</f>
        <v>No</v>
      </c>
      <c r="V4712" s="2" t="str">
        <f>IFERROR(VLOOKUP(LEFT(F4712,10),'Find Purchase Orders'!B:J,9,FALSE),"")</f>
        <v/>
      </c>
      <c r="W4712" s="25" t="s">
        <v>7261</v>
      </c>
    </row>
    <row r="4713" spans="1:23" hidden="1">
      <c r="A4713" s="25" t="s">
        <v>7261</v>
      </c>
      <c r="B4713" s="25" t="s">
        <v>8586</v>
      </c>
      <c r="C4713" s="25" t="s">
        <v>7264</v>
      </c>
      <c r="D4713" s="25" t="s">
        <v>6104</v>
      </c>
      <c r="E4713" s="25" t="s">
        <v>11710</v>
      </c>
      <c r="F4713" s="25" t="s">
        <v>17687</v>
      </c>
      <c r="G4713" s="25" t="s">
        <v>6105</v>
      </c>
      <c r="H4713" s="21">
        <v>3332.15</v>
      </c>
      <c r="I4713" s="25" t="s">
        <v>7296</v>
      </c>
      <c r="J4713" s="25" t="s">
        <v>7288</v>
      </c>
      <c r="K4713" s="25" t="s">
        <v>7262</v>
      </c>
      <c r="L4713" s="25" t="s">
        <v>7259</v>
      </c>
      <c r="M4713" s="21">
        <v>3332.15</v>
      </c>
      <c r="N4713" s="21">
        <v>3332.15</v>
      </c>
      <c r="O4713" s="21">
        <v>0</v>
      </c>
      <c r="P4713" s="21">
        <v>3332.15</v>
      </c>
      <c r="Q4713" s="25" t="s">
        <v>9452</v>
      </c>
      <c r="R4713" s="1" t="str">
        <f t="shared" si="93"/>
        <v>ST10079</v>
      </c>
      <c r="S4713" t="str">
        <f>VLOOKUP(R4713,Data!$C$2:$D$261,2,0)</f>
        <v>The Bentley Moose Jaw</v>
      </c>
      <c r="T4713">
        <f>COUNTIF('Feb 2022'!A:A,D4713)+COUNTIF('Mar 2022'!A:A,D4713)+COUNTIF('Apr 2022'!A:A,D4713)+COUNTIF('May 2022'!A:A,D4713)+COUNTIF('June 2022'!A:A,D4713)+COUNTIF('July 2022'!A:A,D4713)+COUNTIF('Aug 2022'!A:A,D4713)+COUNTIF('Sep 2022'!A:A,D4713)+COUNTIF('Oct 2022'!A:A,D4713)+COUNTIF('Dec 2022'!A:A,D4713)</f>
        <v>1</v>
      </c>
      <c r="U4713" t="str">
        <f>VLOOKUP(Q4713,'Capital Lookup'!A:B,2,FALSE)</f>
        <v>No</v>
      </c>
      <c r="V4713" s="2">
        <f>IFERROR(VLOOKUP(LEFT(F4713,10),'Find Purchase Orders'!B:J,9,FALSE),"")</f>
        <v>44831</v>
      </c>
      <c r="W4713" s="25" t="s">
        <v>7261</v>
      </c>
    </row>
    <row r="4714" spans="1:23" hidden="1">
      <c r="A4714" s="25" t="s">
        <v>7261</v>
      </c>
      <c r="B4714" s="25" t="s">
        <v>9144</v>
      </c>
      <c r="C4714" s="25" t="s">
        <v>7264</v>
      </c>
      <c r="D4714" s="25" t="s">
        <v>6106</v>
      </c>
      <c r="E4714" s="25" t="s">
        <v>9391</v>
      </c>
      <c r="F4714" s="25" t="s">
        <v>17688</v>
      </c>
      <c r="G4714" s="25" t="s">
        <v>6107</v>
      </c>
      <c r="H4714" s="21">
        <v>1942.5</v>
      </c>
      <c r="I4714" s="25" t="s">
        <v>7287</v>
      </c>
      <c r="J4714" s="25" t="s">
        <v>7288</v>
      </c>
      <c r="K4714" s="25" t="s">
        <v>7262</v>
      </c>
      <c r="L4714" s="25" t="s">
        <v>7259</v>
      </c>
      <c r="M4714" s="21">
        <v>1942.5</v>
      </c>
      <c r="N4714" s="22">
        <v>0</v>
      </c>
      <c r="O4714" s="21">
        <v>1942.5</v>
      </c>
      <c r="P4714" s="21">
        <v>192.5</v>
      </c>
      <c r="Q4714" s="25" t="s">
        <v>9394</v>
      </c>
      <c r="R4714" s="1" t="str">
        <f t="shared" si="93"/>
        <v>ST10085</v>
      </c>
      <c r="S4714" t="str">
        <f>VLOOKUP(R4714,Data!$C$2:$D$261,2,0)</f>
        <v>Bentley Regina</v>
      </c>
      <c r="T4714">
        <f>COUNTIF('Feb 2022'!A:A,D4714)+COUNTIF('Mar 2022'!A:A,D4714)+COUNTIF('Apr 2022'!A:A,D4714)+COUNTIF('May 2022'!A:A,D4714)+COUNTIF('June 2022'!A:A,D4714)+COUNTIF('July 2022'!A:A,D4714)+COUNTIF('Aug 2022'!A:A,D4714)+COUNTIF('Sep 2022'!A:A,D4714)+COUNTIF('Oct 2022'!A:A,D4714)+COUNTIF('Dec 2022'!A:A,D4714)</f>
        <v>1</v>
      </c>
      <c r="U4714" t="str">
        <f>VLOOKUP(Q4714,'Capital Lookup'!A:B,2,FALSE)</f>
        <v>No</v>
      </c>
      <c r="V4714" s="2">
        <f>IFERROR(VLOOKUP(LEFT(F4714,10),'Find Purchase Orders'!B:J,9,FALSE),"")</f>
        <v>44831</v>
      </c>
      <c r="W4714" s="25" t="s">
        <v>7261</v>
      </c>
    </row>
    <row r="4715" spans="1:23" hidden="1">
      <c r="A4715" s="25" t="s">
        <v>7261</v>
      </c>
      <c r="B4715" s="25" t="s">
        <v>9144</v>
      </c>
      <c r="C4715" s="25" t="s">
        <v>7264</v>
      </c>
      <c r="D4715" s="25" t="s">
        <v>6106</v>
      </c>
      <c r="E4715" s="25" t="s">
        <v>9391</v>
      </c>
      <c r="F4715" s="25" t="s">
        <v>17689</v>
      </c>
      <c r="G4715" s="25" t="s">
        <v>17690</v>
      </c>
      <c r="H4715" s="21">
        <v>5268.48</v>
      </c>
      <c r="I4715" s="25" t="s">
        <v>7287</v>
      </c>
      <c r="J4715" s="25" t="s">
        <v>7288</v>
      </c>
      <c r="K4715" s="25" t="s">
        <v>7262</v>
      </c>
      <c r="L4715" s="25" t="s">
        <v>7259</v>
      </c>
      <c r="M4715" s="21">
        <v>5268.48</v>
      </c>
      <c r="N4715" s="22">
        <v>0</v>
      </c>
      <c r="O4715" s="21">
        <v>5268.48</v>
      </c>
      <c r="P4715" s="21">
        <v>522.1</v>
      </c>
      <c r="Q4715" s="25" t="s">
        <v>9394</v>
      </c>
      <c r="R4715" s="1" t="str">
        <f t="shared" si="93"/>
        <v>ST10085</v>
      </c>
      <c r="S4715" t="str">
        <f>VLOOKUP(R4715,Data!$C$2:$D$261,2,0)</f>
        <v>Bentley Regina</v>
      </c>
      <c r="T4715">
        <f>COUNTIF('Feb 2022'!A:A,D4715)+COUNTIF('Mar 2022'!A:A,D4715)+COUNTIF('Apr 2022'!A:A,D4715)+COUNTIF('May 2022'!A:A,D4715)+COUNTIF('June 2022'!A:A,D4715)+COUNTIF('July 2022'!A:A,D4715)+COUNTIF('Aug 2022'!A:A,D4715)+COUNTIF('Sep 2022'!A:A,D4715)+COUNTIF('Oct 2022'!A:A,D4715)+COUNTIF('Dec 2022'!A:A,D4715)</f>
        <v>1</v>
      </c>
      <c r="U4715" t="str">
        <f>VLOOKUP(Q4715,'Capital Lookup'!A:B,2,FALSE)</f>
        <v>No</v>
      </c>
      <c r="V4715" s="2">
        <f>IFERROR(VLOOKUP(LEFT(F4715,10),'Find Purchase Orders'!B:J,9,FALSE),"")</f>
        <v>44831</v>
      </c>
      <c r="W4715" s="25" t="s">
        <v>7261</v>
      </c>
    </row>
    <row r="4716" spans="1:23" hidden="1">
      <c r="A4716" s="25" t="s">
        <v>7269</v>
      </c>
      <c r="B4716" s="25" t="s">
        <v>8259</v>
      </c>
      <c r="C4716" s="25" t="s">
        <v>8260</v>
      </c>
      <c r="D4716" s="25" t="s">
        <v>17691</v>
      </c>
      <c r="E4716" s="25" t="s">
        <v>8591</v>
      </c>
      <c r="F4716" s="25" t="s">
        <v>17692</v>
      </c>
      <c r="G4716" s="25" t="s">
        <v>17693</v>
      </c>
      <c r="H4716" s="21">
        <v>889.31</v>
      </c>
      <c r="I4716" s="25" t="s">
        <v>7296</v>
      </c>
      <c r="J4716" s="25" t="s">
        <v>7288</v>
      </c>
      <c r="K4716" s="25" t="s">
        <v>10629</v>
      </c>
      <c r="L4716" s="25" t="s">
        <v>11689</v>
      </c>
      <c r="M4716" s="21">
        <v>889.31</v>
      </c>
      <c r="N4716" s="21">
        <v>889.31</v>
      </c>
      <c r="O4716" s="21">
        <v>0</v>
      </c>
      <c r="P4716" s="21">
        <v>889.31</v>
      </c>
      <c r="Q4716" s="25" t="s">
        <v>11690</v>
      </c>
      <c r="R4716" s="1" t="str">
        <f t="shared" ref="R4716:R4747" si="94">CONCATENATE("ST",LEFT(B4716,5))</f>
        <v>ST10260</v>
      </c>
      <c r="S4716" t="str">
        <f>VLOOKUP(R4716,Data!$C$2:$D$261,2,0)</f>
        <v>Support Office</v>
      </c>
      <c r="T4716">
        <f>COUNTIF('Feb 2022'!A:A,D4716)+COUNTIF('Mar 2022'!A:A,D4716)+COUNTIF('Apr 2022'!A:A,D4716)+COUNTIF('May 2022'!A:A,D4716)+COUNTIF('June 2022'!A:A,D4716)+COUNTIF('July 2022'!A:A,D4716)+COUNTIF('Aug 2022'!A:A,D4716)+COUNTIF('Sep 2022'!A:A,D4716)+COUNTIF('Oct 2022'!A:A,D4716)+COUNTIF('Dec 2022'!A:A,D4716)</f>
        <v>0</v>
      </c>
      <c r="U4716" t="str">
        <f>VLOOKUP(Q4716,'Capital Lookup'!A:B,2,FALSE)</f>
        <v>Yes</v>
      </c>
      <c r="V4716" s="2">
        <f>IFERROR(VLOOKUP(LEFT(F4716,10),'Find Purchase Orders'!B:J,9,FALSE),"")</f>
        <v>44832</v>
      </c>
      <c r="W4716" s="25" t="s">
        <v>7261</v>
      </c>
    </row>
    <row r="4717" spans="1:23" hidden="1">
      <c r="A4717" s="25" t="s">
        <v>7261</v>
      </c>
      <c r="B4717" s="25" t="s">
        <v>8259</v>
      </c>
      <c r="C4717" s="25" t="s">
        <v>8260</v>
      </c>
      <c r="D4717" s="25" t="s">
        <v>17694</v>
      </c>
      <c r="E4717" s="25" t="s">
        <v>8591</v>
      </c>
      <c r="F4717" s="25" t="s">
        <v>17695</v>
      </c>
      <c r="G4717" s="25" t="s">
        <v>17693</v>
      </c>
      <c r="H4717" s="21">
        <v>3112.59</v>
      </c>
      <c r="I4717" s="25" t="s">
        <v>7296</v>
      </c>
      <c r="J4717" s="25" t="s">
        <v>7288</v>
      </c>
      <c r="K4717" s="25" t="s">
        <v>10629</v>
      </c>
      <c r="L4717" s="25" t="s">
        <v>8593</v>
      </c>
      <c r="M4717" s="21">
        <v>3112.59</v>
      </c>
      <c r="N4717" s="21">
        <v>3112.59</v>
      </c>
      <c r="O4717" s="21">
        <v>0</v>
      </c>
      <c r="P4717" s="21">
        <v>3112.59</v>
      </c>
      <c r="Q4717" s="25" t="s">
        <v>8629</v>
      </c>
      <c r="R4717" s="1" t="str">
        <f t="shared" si="94"/>
        <v>ST10260</v>
      </c>
      <c r="S4717" t="str">
        <f>VLOOKUP(R4717,Data!$C$2:$D$261,2,0)</f>
        <v>Support Office</v>
      </c>
      <c r="T4717">
        <f>COUNTIF('Feb 2022'!A:A,D4717)+COUNTIF('Mar 2022'!A:A,D4717)+COUNTIF('Apr 2022'!A:A,D4717)+COUNTIF('May 2022'!A:A,D4717)+COUNTIF('June 2022'!A:A,D4717)+COUNTIF('July 2022'!A:A,D4717)+COUNTIF('Aug 2022'!A:A,D4717)+COUNTIF('Sep 2022'!A:A,D4717)+COUNTIF('Oct 2022'!A:A,D4717)+COUNTIF('Dec 2022'!A:A,D4717)</f>
        <v>0</v>
      </c>
      <c r="U4717" t="str">
        <f>VLOOKUP(Q4717,'Capital Lookup'!A:B,2,FALSE)</f>
        <v>Yes</v>
      </c>
      <c r="V4717" s="2">
        <f>IFERROR(VLOOKUP(LEFT(F4717,10),'Find Purchase Orders'!B:J,9,FALSE),"")</f>
        <v>44831</v>
      </c>
      <c r="W4717" s="25" t="s">
        <v>7261</v>
      </c>
    </row>
    <row r="4718" spans="1:23" hidden="1">
      <c r="A4718" s="25" t="s">
        <v>10104</v>
      </c>
      <c r="B4718" s="25" t="s">
        <v>7838</v>
      </c>
      <c r="C4718" s="25"/>
      <c r="D4718" s="25" t="s">
        <v>6308</v>
      </c>
      <c r="E4718" s="25" t="s">
        <v>14048</v>
      </c>
      <c r="F4718" s="25" t="s">
        <v>17696</v>
      </c>
      <c r="G4718" s="25" t="s">
        <v>6309</v>
      </c>
      <c r="H4718" s="21">
        <v>2229.6799999999998</v>
      </c>
      <c r="I4718" s="25" t="s">
        <v>7296</v>
      </c>
      <c r="J4718" s="25" t="s">
        <v>7288</v>
      </c>
      <c r="K4718" s="25" t="s">
        <v>7778</v>
      </c>
      <c r="L4718" s="25" t="s">
        <v>8150</v>
      </c>
      <c r="M4718" s="21">
        <v>1973.17</v>
      </c>
      <c r="N4718" s="21">
        <v>2293.7199999999998</v>
      </c>
      <c r="O4718" s="21">
        <v>-320.55</v>
      </c>
      <c r="P4718" s="21">
        <v>2229.6799999999998</v>
      </c>
      <c r="Q4718" s="25" t="s">
        <v>17686</v>
      </c>
      <c r="R4718" s="1" t="str">
        <f t="shared" si="94"/>
        <v>ST10336</v>
      </c>
      <c r="S4718" t="str">
        <f>VLOOKUP(R4718,Data!$C$2:$D$261,2,0)</f>
        <v>The Village Seniors Community</v>
      </c>
      <c r="T4718">
        <f>COUNTIF('Feb 2022'!A:A,D4718)+COUNTIF('Mar 2022'!A:A,D4718)+COUNTIF('Apr 2022'!A:A,D4718)+COUNTIF('May 2022'!A:A,D4718)+COUNTIF('June 2022'!A:A,D4718)+COUNTIF('July 2022'!A:A,D4718)+COUNTIF('Aug 2022'!A:A,D4718)+COUNTIF('Sep 2022'!A:A,D4718)+COUNTIF('Oct 2022'!A:A,D4718)+COUNTIF('Dec 2022'!A:A,D4718)</f>
        <v>1</v>
      </c>
      <c r="U4718" t="str">
        <f>VLOOKUP(Q4718,'Capital Lookup'!A:B,2,FALSE)</f>
        <v>No</v>
      </c>
      <c r="V4718" s="2">
        <f>IFERROR(VLOOKUP(LEFT(F4718,10),'Find Purchase Orders'!B:J,9,FALSE),"")</f>
        <v>44833</v>
      </c>
      <c r="W4718" s="25" t="s">
        <v>7261</v>
      </c>
    </row>
    <row r="4719" spans="1:23" hidden="1">
      <c r="A4719" s="25" t="s">
        <v>7261</v>
      </c>
      <c r="B4719" s="25" t="s">
        <v>7417</v>
      </c>
      <c r="C4719" s="25" t="s">
        <v>7282</v>
      </c>
      <c r="D4719" s="25" t="s">
        <v>6108</v>
      </c>
      <c r="E4719" s="25" t="s">
        <v>7576</v>
      </c>
      <c r="F4719" s="25" t="s">
        <v>17697</v>
      </c>
      <c r="G4719" s="25" t="s">
        <v>6109</v>
      </c>
      <c r="H4719" s="21">
        <v>6071.7</v>
      </c>
      <c r="I4719" s="25" t="s">
        <v>7287</v>
      </c>
      <c r="J4719" s="25" t="s">
        <v>7288</v>
      </c>
      <c r="K4719" s="25" t="s">
        <v>7510</v>
      </c>
      <c r="L4719" s="25" t="s">
        <v>8176</v>
      </c>
      <c r="M4719" s="21">
        <v>6071.7</v>
      </c>
      <c r="N4719" s="22">
        <v>0</v>
      </c>
      <c r="O4719" s="21">
        <v>6071.7</v>
      </c>
      <c r="P4719" s="21">
        <v>698.51</v>
      </c>
      <c r="Q4719" s="25" t="s">
        <v>17698</v>
      </c>
      <c r="R4719" s="1" t="str">
        <f t="shared" si="94"/>
        <v>ST10012</v>
      </c>
      <c r="S4719" t="str">
        <f>VLOOKUP(R4719,Data!$C$2:$D$261,2,0)</f>
        <v>Forest Hill Place</v>
      </c>
      <c r="T4719">
        <f>COUNTIF('Feb 2022'!A:A,D4719)+COUNTIF('Mar 2022'!A:A,D4719)+COUNTIF('Apr 2022'!A:A,D4719)+COUNTIF('May 2022'!A:A,D4719)+COUNTIF('June 2022'!A:A,D4719)+COUNTIF('July 2022'!A:A,D4719)+COUNTIF('Aug 2022'!A:A,D4719)+COUNTIF('Sep 2022'!A:A,D4719)+COUNTIF('Oct 2022'!A:A,D4719)+COUNTIF('Dec 2022'!A:A,D4719)</f>
        <v>1</v>
      </c>
      <c r="U4719" t="str">
        <f>VLOOKUP(Q4719,'Capital Lookup'!A:B,2,FALSE)</f>
        <v>No</v>
      </c>
      <c r="V4719" s="2">
        <f>IFERROR(VLOOKUP(LEFT(F4719,10),'Find Purchase Orders'!B:J,9,FALSE),"")</f>
        <v>44832</v>
      </c>
      <c r="W4719" s="25" t="s">
        <v>7261</v>
      </c>
    </row>
    <row r="4720" spans="1:23" hidden="1">
      <c r="A4720" s="25" t="s">
        <v>7261</v>
      </c>
      <c r="B4720" s="25" t="s">
        <v>7643</v>
      </c>
      <c r="C4720" s="25" t="s">
        <v>7282</v>
      </c>
      <c r="D4720" s="25" t="s">
        <v>6310</v>
      </c>
      <c r="E4720" s="25" t="s">
        <v>7576</v>
      </c>
      <c r="F4720" s="25" t="s">
        <v>17699</v>
      </c>
      <c r="G4720" s="25" t="s">
        <v>6311</v>
      </c>
      <c r="H4720" s="21">
        <v>11322.6</v>
      </c>
      <c r="I4720" s="25" t="s">
        <v>7287</v>
      </c>
      <c r="J4720" s="25" t="s">
        <v>7288</v>
      </c>
      <c r="K4720" s="25" t="s">
        <v>7495</v>
      </c>
      <c r="L4720" s="25" t="s">
        <v>7745</v>
      </c>
      <c r="M4720" s="21">
        <v>11322.6</v>
      </c>
      <c r="N4720" s="22">
        <v>0</v>
      </c>
      <c r="O4720" s="21">
        <v>11322.6</v>
      </c>
      <c r="P4720" s="21">
        <v>1302.5999999999999</v>
      </c>
      <c r="Q4720" s="25" t="s">
        <v>17700</v>
      </c>
      <c r="R4720" s="1" t="str">
        <f t="shared" si="94"/>
        <v>ST10020</v>
      </c>
      <c r="S4720" t="str">
        <f>VLOOKUP(R4720,Data!$C$2:$D$261,2,0)</f>
        <v>Kingsway</v>
      </c>
      <c r="T4720">
        <f>COUNTIF('Feb 2022'!A:A,D4720)+COUNTIF('Mar 2022'!A:A,D4720)+COUNTIF('Apr 2022'!A:A,D4720)+COUNTIF('May 2022'!A:A,D4720)+COUNTIF('June 2022'!A:A,D4720)+COUNTIF('July 2022'!A:A,D4720)+COUNTIF('Aug 2022'!A:A,D4720)+COUNTIF('Sep 2022'!A:A,D4720)+COUNTIF('Oct 2022'!A:A,D4720)+COUNTIF('Dec 2022'!A:A,D4720)</f>
        <v>1</v>
      </c>
      <c r="U4720" t="str">
        <f>VLOOKUP(Q4720,'Capital Lookup'!A:B,2,FALSE)</f>
        <v>No</v>
      </c>
      <c r="V4720" s="2">
        <f>IFERROR(VLOOKUP(LEFT(F4720,10),'Find Purchase Orders'!B:J,9,FALSE),"")</f>
        <v>44833</v>
      </c>
      <c r="W4720" s="25" t="s">
        <v>7261</v>
      </c>
    </row>
    <row r="4721" spans="1:23" hidden="1">
      <c r="A4721" s="25" t="s">
        <v>7269</v>
      </c>
      <c r="B4721" s="25" t="s">
        <v>8259</v>
      </c>
      <c r="C4721" s="25" t="s">
        <v>8260</v>
      </c>
      <c r="D4721" s="25" t="s">
        <v>17701</v>
      </c>
      <c r="E4721" s="25" t="s">
        <v>8591</v>
      </c>
      <c r="F4721" s="25" t="s">
        <v>17702</v>
      </c>
      <c r="G4721" s="25" t="s">
        <v>17693</v>
      </c>
      <c r="H4721" s="21">
        <v>444.66</v>
      </c>
      <c r="I4721" s="25" t="s">
        <v>7296</v>
      </c>
      <c r="J4721" s="25" t="s">
        <v>7288</v>
      </c>
      <c r="K4721" s="25" t="s">
        <v>10629</v>
      </c>
      <c r="L4721" s="25" t="s">
        <v>8593</v>
      </c>
      <c r="M4721" s="21">
        <v>444.66</v>
      </c>
      <c r="N4721" s="21">
        <v>444.66</v>
      </c>
      <c r="O4721" s="21">
        <v>0</v>
      </c>
      <c r="P4721" s="21">
        <v>444.66</v>
      </c>
      <c r="Q4721" s="25" t="s">
        <v>12769</v>
      </c>
      <c r="R4721" s="1" t="str">
        <f t="shared" si="94"/>
        <v>ST10260</v>
      </c>
      <c r="S4721" t="str">
        <f>VLOOKUP(R4721,Data!$C$2:$D$261,2,0)</f>
        <v>Support Office</v>
      </c>
      <c r="T4721">
        <f>COUNTIF('Feb 2022'!A:A,D4721)+COUNTIF('Mar 2022'!A:A,D4721)+COUNTIF('Apr 2022'!A:A,D4721)+COUNTIF('May 2022'!A:A,D4721)+COUNTIF('June 2022'!A:A,D4721)+COUNTIF('July 2022'!A:A,D4721)+COUNTIF('Aug 2022'!A:A,D4721)+COUNTIF('Sep 2022'!A:A,D4721)+COUNTIF('Oct 2022'!A:A,D4721)+COUNTIF('Dec 2022'!A:A,D4721)</f>
        <v>0</v>
      </c>
      <c r="U4721" t="str">
        <f>VLOOKUP(Q4721,'Capital Lookup'!A:B,2,FALSE)</f>
        <v>Yes</v>
      </c>
      <c r="V4721" s="2">
        <f>IFERROR(VLOOKUP(LEFT(F4721,10),'Find Purchase Orders'!B:J,9,FALSE),"")</f>
        <v>44831</v>
      </c>
      <c r="W4721" s="25" t="s">
        <v>7261</v>
      </c>
    </row>
    <row r="4722" spans="1:23" hidden="1">
      <c r="A4722" s="25" t="s">
        <v>7261</v>
      </c>
      <c r="B4722" s="25" t="s">
        <v>7276</v>
      </c>
      <c r="C4722" s="25" t="s">
        <v>7277</v>
      </c>
      <c r="D4722" s="25" t="s">
        <v>6110</v>
      </c>
      <c r="E4722" s="25" t="s">
        <v>17627</v>
      </c>
      <c r="F4722" s="25" t="s">
        <v>17703</v>
      </c>
      <c r="G4722" s="25" t="s">
        <v>6111</v>
      </c>
      <c r="H4722" s="21">
        <v>3108.34</v>
      </c>
      <c r="I4722" s="25" t="s">
        <v>7287</v>
      </c>
      <c r="J4722" s="25" t="s">
        <v>7288</v>
      </c>
      <c r="K4722" s="25" t="s">
        <v>7262</v>
      </c>
      <c r="L4722" s="25" t="s">
        <v>7259</v>
      </c>
      <c r="M4722" s="21">
        <v>3108.34</v>
      </c>
      <c r="N4722" s="22">
        <v>0</v>
      </c>
      <c r="O4722" s="21">
        <v>3108.34</v>
      </c>
      <c r="P4722" s="21">
        <v>148.02000000000001</v>
      </c>
      <c r="Q4722" s="25" t="s">
        <v>7395</v>
      </c>
      <c r="R4722" s="1" t="str">
        <f t="shared" si="94"/>
        <v>ST10064</v>
      </c>
      <c r="S4722" t="str">
        <f>VLOOKUP(R4722,Data!$C$2:$D$261,2,0)</f>
        <v>Aspen Ridge</v>
      </c>
      <c r="T4722">
        <f>COUNTIF('Feb 2022'!A:A,D4722)+COUNTIF('Mar 2022'!A:A,D4722)+COUNTIF('Apr 2022'!A:A,D4722)+COUNTIF('May 2022'!A:A,D4722)+COUNTIF('June 2022'!A:A,D4722)+COUNTIF('July 2022'!A:A,D4722)+COUNTIF('Aug 2022'!A:A,D4722)+COUNTIF('Sep 2022'!A:A,D4722)+COUNTIF('Oct 2022'!A:A,D4722)+COUNTIF('Dec 2022'!A:A,D4722)</f>
        <v>1</v>
      </c>
      <c r="U4722" t="str">
        <f>VLOOKUP(Q4722,'Capital Lookup'!A:B,2,FALSE)</f>
        <v>No</v>
      </c>
      <c r="V4722" s="2">
        <f>IFERROR(VLOOKUP(LEFT(F4722,10),'Find Purchase Orders'!B:J,9,FALSE),"")</f>
        <v>44831</v>
      </c>
      <c r="W4722" s="25" t="s">
        <v>7261</v>
      </c>
    </row>
    <row r="4723" spans="1:23" hidden="1">
      <c r="A4723" s="25" t="s">
        <v>7261</v>
      </c>
      <c r="B4723" s="25" t="s">
        <v>7541</v>
      </c>
      <c r="C4723" s="25" t="s">
        <v>7264</v>
      </c>
      <c r="D4723" s="25" t="s">
        <v>6112</v>
      </c>
      <c r="E4723" s="25" t="s">
        <v>7543</v>
      </c>
      <c r="H4723" s="21">
        <v>336</v>
      </c>
      <c r="I4723" s="25" t="s">
        <v>7257</v>
      </c>
      <c r="K4723" s="25" t="s">
        <v>7289</v>
      </c>
      <c r="L4723" s="25" t="s">
        <v>7259</v>
      </c>
      <c r="M4723" s="22">
        <v>0</v>
      </c>
      <c r="N4723" s="22">
        <v>0</v>
      </c>
      <c r="O4723" s="21">
        <v>0</v>
      </c>
      <c r="P4723" s="21">
        <v>16</v>
      </c>
      <c r="Q4723" s="25" t="s">
        <v>7544</v>
      </c>
      <c r="R4723" s="1" t="str">
        <f t="shared" si="94"/>
        <v>ST10061</v>
      </c>
      <c r="S4723" t="str">
        <f>VLOOKUP(R4723,Data!$C$2:$D$261,2,0)</f>
        <v>The Dorchester</v>
      </c>
      <c r="T4723">
        <f>COUNTIF('Feb 2022'!A:A,D4723)+COUNTIF('Mar 2022'!A:A,D4723)+COUNTIF('Apr 2022'!A:A,D4723)+COUNTIF('May 2022'!A:A,D4723)+COUNTIF('June 2022'!A:A,D4723)+COUNTIF('July 2022'!A:A,D4723)+COUNTIF('Aug 2022'!A:A,D4723)+COUNTIF('Sep 2022'!A:A,D4723)+COUNTIF('Oct 2022'!A:A,D4723)+COUNTIF('Dec 2022'!A:A,D4723)</f>
        <v>1</v>
      </c>
      <c r="U4723" t="str">
        <f>VLOOKUP(Q4723,'Capital Lookup'!A:B,2,FALSE)</f>
        <v>No</v>
      </c>
      <c r="V4723" s="2" t="str">
        <f>IFERROR(VLOOKUP(LEFT(F4723,10),'Find Purchase Orders'!B:J,9,FALSE),"")</f>
        <v/>
      </c>
      <c r="W4723" s="25" t="s">
        <v>7261</v>
      </c>
    </row>
    <row r="4724" spans="1:23" hidden="1">
      <c r="A4724" s="25" t="s">
        <v>7261</v>
      </c>
      <c r="B4724" s="25" t="s">
        <v>7541</v>
      </c>
      <c r="C4724" s="25" t="s">
        <v>7264</v>
      </c>
      <c r="D4724" s="25" t="s">
        <v>6112</v>
      </c>
      <c r="E4724" s="25" t="s">
        <v>7543</v>
      </c>
      <c r="H4724" s="21">
        <v>1908.9</v>
      </c>
      <c r="I4724" s="25" t="s">
        <v>7257</v>
      </c>
      <c r="K4724" s="25" t="s">
        <v>7289</v>
      </c>
      <c r="L4724" s="25" t="s">
        <v>7259</v>
      </c>
      <c r="M4724" s="22">
        <v>0</v>
      </c>
      <c r="N4724" s="22">
        <v>0</v>
      </c>
      <c r="O4724" s="21">
        <v>0</v>
      </c>
      <c r="P4724" s="21">
        <v>90.9</v>
      </c>
      <c r="Q4724" s="25" t="s">
        <v>7544</v>
      </c>
      <c r="R4724" s="1" t="str">
        <f t="shared" si="94"/>
        <v>ST10061</v>
      </c>
      <c r="S4724" t="str">
        <f>VLOOKUP(R4724,Data!$C$2:$D$261,2,0)</f>
        <v>The Dorchester</v>
      </c>
      <c r="T4724">
        <f>COUNTIF('Feb 2022'!A:A,D4724)+COUNTIF('Mar 2022'!A:A,D4724)+COUNTIF('Apr 2022'!A:A,D4724)+COUNTIF('May 2022'!A:A,D4724)+COUNTIF('June 2022'!A:A,D4724)+COUNTIF('July 2022'!A:A,D4724)+COUNTIF('Aug 2022'!A:A,D4724)+COUNTIF('Sep 2022'!A:A,D4724)+COUNTIF('Oct 2022'!A:A,D4724)+COUNTIF('Dec 2022'!A:A,D4724)</f>
        <v>1</v>
      </c>
      <c r="U4724" t="str">
        <f>VLOOKUP(Q4724,'Capital Lookup'!A:B,2,FALSE)</f>
        <v>No</v>
      </c>
      <c r="V4724" s="2" t="str">
        <f>IFERROR(VLOOKUP(LEFT(F4724,10),'Find Purchase Orders'!B:J,9,FALSE),"")</f>
        <v/>
      </c>
      <c r="W4724" s="25" t="s">
        <v>7261</v>
      </c>
    </row>
    <row r="4725" spans="1:23" hidden="1">
      <c r="A4725" s="25" t="s">
        <v>8607</v>
      </c>
      <c r="B4725" s="25" t="s">
        <v>9044</v>
      </c>
      <c r="C4725" s="25"/>
      <c r="D4725" s="25" t="s">
        <v>17704</v>
      </c>
      <c r="E4725" s="25" t="s">
        <v>9046</v>
      </c>
      <c r="F4725" s="25" t="s">
        <v>17705</v>
      </c>
      <c r="G4725" s="25" t="s">
        <v>17706</v>
      </c>
      <c r="H4725" s="21">
        <v>1412.5</v>
      </c>
      <c r="I4725" s="25" t="s">
        <v>7296</v>
      </c>
      <c r="J4725" s="25" t="s">
        <v>7288</v>
      </c>
      <c r="K4725" s="25" t="s">
        <v>7289</v>
      </c>
      <c r="L4725" s="25" t="s">
        <v>7259</v>
      </c>
      <c r="M4725" s="21">
        <v>1412.5</v>
      </c>
      <c r="N4725" s="21">
        <v>1412.5</v>
      </c>
      <c r="O4725" s="21">
        <v>0</v>
      </c>
      <c r="P4725" s="21">
        <v>1412.5</v>
      </c>
      <c r="Q4725" s="25" t="s">
        <v>9049</v>
      </c>
      <c r="R4725" s="1" t="str">
        <f t="shared" si="94"/>
        <v>ST10398</v>
      </c>
      <c r="S4725" t="e">
        <f>VLOOKUP(R4725,Data!$C$2:$D$261,2,0)</f>
        <v>#N/A</v>
      </c>
      <c r="T4725">
        <f>COUNTIF('Feb 2022'!A:A,D4725)+COUNTIF('Mar 2022'!A:A,D4725)+COUNTIF('Apr 2022'!A:A,D4725)+COUNTIF('May 2022'!A:A,D4725)+COUNTIF('June 2022'!A:A,D4725)+COUNTIF('July 2022'!A:A,D4725)+COUNTIF('Aug 2022'!A:A,D4725)+COUNTIF('Sep 2022'!A:A,D4725)+COUNTIF('Oct 2022'!A:A,D4725)+COUNTIF('Dec 2022'!A:A,D4725)</f>
        <v>0</v>
      </c>
      <c r="U4725" t="str">
        <f>VLOOKUP(Q4725,'Capital Lookup'!A:B,2,FALSE)</f>
        <v>Yes</v>
      </c>
      <c r="V4725" s="2">
        <f>IFERROR(VLOOKUP(LEFT(F4725,10),'Find Purchase Orders'!B:J,9,FALSE),"")</f>
        <v>44831</v>
      </c>
      <c r="W4725" s="25" t="s">
        <v>7261</v>
      </c>
    </row>
    <row r="4726" spans="1:23" hidden="1">
      <c r="A4726" s="25" t="s">
        <v>8607</v>
      </c>
      <c r="B4726" s="25" t="s">
        <v>9044</v>
      </c>
      <c r="C4726" s="25"/>
      <c r="D4726" s="25" t="s">
        <v>17704</v>
      </c>
      <c r="E4726" s="25" t="s">
        <v>9046</v>
      </c>
      <c r="F4726" s="25" t="s">
        <v>17707</v>
      </c>
      <c r="G4726" s="25" t="s">
        <v>17708</v>
      </c>
      <c r="H4726" s="21">
        <v>678</v>
      </c>
      <c r="I4726" s="25" t="s">
        <v>7296</v>
      </c>
      <c r="J4726" s="25" t="s">
        <v>7288</v>
      </c>
      <c r="K4726" s="25" t="s">
        <v>7289</v>
      </c>
      <c r="L4726" s="25" t="s">
        <v>7259</v>
      </c>
      <c r="M4726" s="21">
        <v>678</v>
      </c>
      <c r="N4726" s="21">
        <v>678</v>
      </c>
      <c r="O4726" s="21">
        <v>0</v>
      </c>
      <c r="P4726" s="21">
        <v>678</v>
      </c>
      <c r="Q4726" s="25" t="s">
        <v>9049</v>
      </c>
      <c r="R4726" s="1" t="str">
        <f t="shared" si="94"/>
        <v>ST10398</v>
      </c>
      <c r="S4726" t="e">
        <f>VLOOKUP(R4726,Data!$C$2:$D$261,2,0)</f>
        <v>#N/A</v>
      </c>
      <c r="T4726">
        <f>COUNTIF('Feb 2022'!A:A,D4726)+COUNTIF('Mar 2022'!A:A,D4726)+COUNTIF('Apr 2022'!A:A,D4726)+COUNTIF('May 2022'!A:A,D4726)+COUNTIF('June 2022'!A:A,D4726)+COUNTIF('July 2022'!A:A,D4726)+COUNTIF('Aug 2022'!A:A,D4726)+COUNTIF('Sep 2022'!A:A,D4726)+COUNTIF('Oct 2022'!A:A,D4726)+COUNTIF('Dec 2022'!A:A,D4726)</f>
        <v>0</v>
      </c>
      <c r="U4726" t="str">
        <f>VLOOKUP(Q4726,'Capital Lookup'!A:B,2,FALSE)</f>
        <v>Yes</v>
      </c>
      <c r="V4726" s="2">
        <f>IFERROR(VLOOKUP(LEFT(F4726,10),'Find Purchase Orders'!B:J,9,FALSE),"")</f>
        <v>44831</v>
      </c>
      <c r="W4726" s="25" t="s">
        <v>7261</v>
      </c>
    </row>
    <row r="4727" spans="1:23" hidden="1">
      <c r="A4727" s="25" t="s">
        <v>8607</v>
      </c>
      <c r="B4727" s="25" t="s">
        <v>9044</v>
      </c>
      <c r="C4727" s="25"/>
      <c r="D4727" s="25" t="s">
        <v>17709</v>
      </c>
      <c r="E4727" s="25" t="s">
        <v>9046</v>
      </c>
      <c r="F4727" s="25" t="s">
        <v>17710</v>
      </c>
      <c r="G4727" s="25" t="s">
        <v>17711</v>
      </c>
      <c r="H4727" s="21">
        <v>5683.31</v>
      </c>
      <c r="I4727" s="25" t="s">
        <v>7296</v>
      </c>
      <c r="J4727" s="25" t="s">
        <v>7288</v>
      </c>
      <c r="K4727" s="25" t="s">
        <v>7262</v>
      </c>
      <c r="L4727" s="25" t="s">
        <v>7259</v>
      </c>
      <c r="M4727" s="21">
        <v>5683.31</v>
      </c>
      <c r="N4727" s="21">
        <v>5683.31</v>
      </c>
      <c r="O4727" s="21">
        <v>0</v>
      </c>
      <c r="P4727" s="21">
        <v>5683.31</v>
      </c>
      <c r="Q4727" s="25" t="s">
        <v>9049</v>
      </c>
      <c r="R4727" s="1" t="str">
        <f t="shared" si="94"/>
        <v>ST10398</v>
      </c>
      <c r="S4727" t="e">
        <f>VLOOKUP(R4727,Data!$C$2:$D$261,2,0)</f>
        <v>#N/A</v>
      </c>
      <c r="T4727">
        <f>COUNTIF('Feb 2022'!A:A,D4727)+COUNTIF('Mar 2022'!A:A,D4727)+COUNTIF('Apr 2022'!A:A,D4727)+COUNTIF('May 2022'!A:A,D4727)+COUNTIF('June 2022'!A:A,D4727)+COUNTIF('July 2022'!A:A,D4727)+COUNTIF('Aug 2022'!A:A,D4727)+COUNTIF('Sep 2022'!A:A,D4727)+COUNTIF('Oct 2022'!A:A,D4727)+COUNTIF('Dec 2022'!A:A,D4727)</f>
        <v>0</v>
      </c>
      <c r="U4727" t="str">
        <f>VLOOKUP(Q4727,'Capital Lookup'!A:B,2,FALSE)</f>
        <v>Yes</v>
      </c>
      <c r="V4727" s="2">
        <f>IFERROR(VLOOKUP(LEFT(F4727,10),'Find Purchase Orders'!B:J,9,FALSE),"")</f>
        <v>44834</v>
      </c>
      <c r="W4727" s="25" t="s">
        <v>7261</v>
      </c>
    </row>
    <row r="4728" spans="1:23" hidden="1">
      <c r="A4728" s="25" t="s">
        <v>7478</v>
      </c>
      <c r="B4728" s="25" t="s">
        <v>8896</v>
      </c>
      <c r="C4728" s="25" t="s">
        <v>8058</v>
      </c>
      <c r="D4728" s="25" t="s">
        <v>6502</v>
      </c>
      <c r="E4728" s="25" t="s">
        <v>8577</v>
      </c>
      <c r="F4728" s="25" t="s">
        <v>17712</v>
      </c>
      <c r="G4728" s="25" t="s">
        <v>17713</v>
      </c>
      <c r="H4728" s="21">
        <v>9118.41</v>
      </c>
      <c r="I4728" s="25" t="s">
        <v>7287</v>
      </c>
      <c r="J4728" s="25" t="s">
        <v>7288</v>
      </c>
      <c r="K4728" s="25" t="s">
        <v>7640</v>
      </c>
      <c r="L4728" s="25" t="s">
        <v>7763</v>
      </c>
      <c r="M4728" s="21">
        <v>9118.41</v>
      </c>
      <c r="N4728" s="22">
        <v>0</v>
      </c>
      <c r="O4728" s="21">
        <v>9118.41</v>
      </c>
      <c r="P4728" s="21">
        <v>434.21</v>
      </c>
      <c r="Q4728" s="25" t="s">
        <v>11059</v>
      </c>
      <c r="R4728" s="1" t="str">
        <f t="shared" si="94"/>
        <v>ST10195</v>
      </c>
      <c r="S4728" t="str">
        <f>VLOOKUP(R4728,Data!$C$2:$D$261,2,0)</f>
        <v>Maples Personal Care Home</v>
      </c>
      <c r="T4728">
        <f>COUNTIF('Feb 2022'!A:A,D4728)+COUNTIF('Mar 2022'!A:A,D4728)+COUNTIF('Apr 2022'!A:A,D4728)+COUNTIF('May 2022'!A:A,D4728)+COUNTIF('June 2022'!A:A,D4728)+COUNTIF('July 2022'!A:A,D4728)+COUNTIF('Aug 2022'!A:A,D4728)+COUNTIF('Sep 2022'!A:A,D4728)+COUNTIF('Oct 2022'!A:A,D4728)+COUNTIF('Dec 2022'!A:A,D4728)</f>
        <v>1</v>
      </c>
      <c r="U4728" t="str">
        <f>VLOOKUP(Q4728,'Capital Lookup'!A:B,2,FALSE)</f>
        <v>No</v>
      </c>
      <c r="V4728" s="2">
        <f>IFERROR(VLOOKUP(LEFT(F4728,10),'Find Purchase Orders'!B:J,9,FALSE),"")</f>
        <v>44839</v>
      </c>
      <c r="W4728" s="25" t="s">
        <v>7261</v>
      </c>
    </row>
    <row r="4729" spans="1:23" hidden="1">
      <c r="A4729" s="25" t="s">
        <v>7313</v>
      </c>
      <c r="B4729" s="25" t="s">
        <v>8259</v>
      </c>
      <c r="C4729" s="25" t="s">
        <v>8260</v>
      </c>
      <c r="D4729" s="25" t="s">
        <v>17714</v>
      </c>
      <c r="E4729" s="25" t="s">
        <v>8591</v>
      </c>
      <c r="F4729" s="25" t="s">
        <v>17715</v>
      </c>
      <c r="G4729" s="25" t="s">
        <v>17716</v>
      </c>
      <c r="H4729" s="21">
        <v>27.07</v>
      </c>
      <c r="I4729" s="25" t="s">
        <v>7296</v>
      </c>
      <c r="J4729" s="25" t="s">
        <v>7288</v>
      </c>
      <c r="K4729" s="25" t="s">
        <v>8592</v>
      </c>
      <c r="L4729" s="25" t="s">
        <v>8593</v>
      </c>
      <c r="M4729" s="21">
        <v>27.07</v>
      </c>
      <c r="N4729" s="21">
        <v>27.07</v>
      </c>
      <c r="O4729" s="21">
        <v>0</v>
      </c>
      <c r="P4729" s="21">
        <v>27.07</v>
      </c>
      <c r="Q4729" s="25" t="s">
        <v>8594</v>
      </c>
      <c r="R4729" s="1" t="str">
        <f t="shared" si="94"/>
        <v>ST10260</v>
      </c>
      <c r="S4729" t="str">
        <f>VLOOKUP(R4729,Data!$C$2:$D$261,2,0)</f>
        <v>Support Office</v>
      </c>
      <c r="T4729">
        <f>COUNTIF('Feb 2022'!A:A,D4729)+COUNTIF('Mar 2022'!A:A,D4729)+COUNTIF('Apr 2022'!A:A,D4729)+COUNTIF('May 2022'!A:A,D4729)+COUNTIF('June 2022'!A:A,D4729)+COUNTIF('July 2022'!A:A,D4729)+COUNTIF('Aug 2022'!A:A,D4729)+COUNTIF('Sep 2022'!A:A,D4729)+COUNTIF('Oct 2022'!A:A,D4729)+COUNTIF('Dec 2022'!A:A,D4729)</f>
        <v>0</v>
      </c>
      <c r="U4729" t="str">
        <f>VLOOKUP(Q4729,'Capital Lookup'!A:B,2,FALSE)</f>
        <v>Yes</v>
      </c>
      <c r="V4729" s="2">
        <f>IFERROR(VLOOKUP(LEFT(F4729,10),'Find Purchase Orders'!B:J,9,FALSE),"")</f>
        <v>44831</v>
      </c>
      <c r="W4729" s="25" t="s">
        <v>7261</v>
      </c>
    </row>
    <row r="4730" spans="1:23" hidden="1">
      <c r="A4730" s="25" t="s">
        <v>7261</v>
      </c>
      <c r="B4730" s="25" t="s">
        <v>8259</v>
      </c>
      <c r="C4730" s="25" t="s">
        <v>8260</v>
      </c>
      <c r="D4730" s="25" t="s">
        <v>17717</v>
      </c>
      <c r="E4730" s="25"/>
      <c r="H4730" s="21">
        <v>31527</v>
      </c>
      <c r="I4730" s="25" t="s">
        <v>7257</v>
      </c>
      <c r="K4730" s="25" t="s">
        <v>10629</v>
      </c>
      <c r="L4730" s="25" t="s">
        <v>8266</v>
      </c>
      <c r="M4730" s="22">
        <v>0</v>
      </c>
      <c r="N4730" s="22">
        <v>0</v>
      </c>
      <c r="O4730" s="21">
        <v>0</v>
      </c>
      <c r="P4730" s="21">
        <v>4889.2</v>
      </c>
      <c r="Q4730" s="25" t="s">
        <v>16708</v>
      </c>
      <c r="R4730" s="1" t="str">
        <f t="shared" si="94"/>
        <v>ST10260</v>
      </c>
      <c r="S4730" t="str">
        <f>VLOOKUP(R4730,Data!$C$2:$D$261,2,0)</f>
        <v>Support Office</v>
      </c>
      <c r="T4730">
        <f>COUNTIF('Feb 2022'!A:A,D4730)+COUNTIF('Mar 2022'!A:A,D4730)+COUNTIF('Apr 2022'!A:A,D4730)+COUNTIF('May 2022'!A:A,D4730)+COUNTIF('June 2022'!A:A,D4730)+COUNTIF('July 2022'!A:A,D4730)+COUNTIF('Aug 2022'!A:A,D4730)+COUNTIF('Sep 2022'!A:A,D4730)+COUNTIF('Oct 2022'!A:A,D4730)+COUNTIF('Dec 2022'!A:A,D4730)</f>
        <v>0</v>
      </c>
      <c r="U4730" t="str">
        <f>VLOOKUP(Q4730,'Capital Lookup'!A:B,2,FALSE)</f>
        <v>Yes</v>
      </c>
      <c r="V4730" s="2" t="str">
        <f>IFERROR(VLOOKUP(LEFT(F4730,10),'Find Purchase Orders'!B:J,9,FALSE),"")</f>
        <v/>
      </c>
      <c r="W4730" s="25" t="s">
        <v>7261</v>
      </c>
    </row>
    <row r="4731" spans="1:23" hidden="1">
      <c r="A4731" s="25" t="s">
        <v>7313</v>
      </c>
      <c r="B4731" s="25" t="s">
        <v>7944</v>
      </c>
      <c r="C4731" s="25" t="s">
        <v>7587</v>
      </c>
      <c r="D4731" s="25" t="s">
        <v>17718</v>
      </c>
      <c r="E4731" s="25" t="s">
        <v>14480</v>
      </c>
      <c r="H4731" s="21">
        <v>15612.66</v>
      </c>
      <c r="I4731" s="25" t="s">
        <v>7257</v>
      </c>
      <c r="K4731" s="25" t="s">
        <v>7262</v>
      </c>
      <c r="L4731" s="25" t="s">
        <v>8138</v>
      </c>
      <c r="M4731" s="22">
        <v>0</v>
      </c>
      <c r="N4731" s="22">
        <v>0</v>
      </c>
      <c r="O4731" s="21">
        <v>0</v>
      </c>
      <c r="P4731" s="21">
        <v>1796.15</v>
      </c>
      <c r="Q4731" s="25"/>
      <c r="R4731" s="1" t="str">
        <f t="shared" si="94"/>
        <v>ST10181</v>
      </c>
      <c r="S4731" t="str">
        <f>VLOOKUP(R4731,Data!$C$2:$D$261,2,0)</f>
        <v>Iler Lodge</v>
      </c>
      <c r="T4731">
        <f>COUNTIF('Feb 2022'!A:A,D4731)+COUNTIF('Mar 2022'!A:A,D4731)+COUNTIF('Apr 2022'!A:A,D4731)+COUNTIF('May 2022'!A:A,D4731)+COUNTIF('June 2022'!A:A,D4731)+COUNTIF('July 2022'!A:A,D4731)+COUNTIF('Aug 2022'!A:A,D4731)+COUNTIF('Sep 2022'!A:A,D4731)+COUNTIF('Oct 2022'!A:A,D4731)+COUNTIF('Dec 2022'!A:A,D4731)</f>
        <v>0</v>
      </c>
      <c r="U4731" t="e">
        <f>VLOOKUP(Q4731,'Capital Lookup'!A:B,2,FALSE)</f>
        <v>#N/A</v>
      </c>
      <c r="V4731" s="2" t="str">
        <f>IFERROR(VLOOKUP(LEFT(F4731,10),'Find Purchase Orders'!B:J,9,FALSE),"")</f>
        <v/>
      </c>
      <c r="W4731" s="25" t="s">
        <v>7261</v>
      </c>
    </row>
    <row r="4732" spans="1:23" hidden="1">
      <c r="A4732" s="25" t="s">
        <v>7261</v>
      </c>
      <c r="B4732" s="25" t="s">
        <v>9405</v>
      </c>
      <c r="C4732" s="25" t="s">
        <v>7282</v>
      </c>
      <c r="D4732" s="25" t="s">
        <v>6503</v>
      </c>
      <c r="E4732" s="25" t="s">
        <v>7576</v>
      </c>
      <c r="F4732" s="25" t="s">
        <v>17719</v>
      </c>
      <c r="G4732" s="25" t="s">
        <v>17720</v>
      </c>
      <c r="H4732" s="21">
        <v>9603.59</v>
      </c>
      <c r="I4732" s="25" t="s">
        <v>7296</v>
      </c>
      <c r="J4732" s="25" t="s">
        <v>7288</v>
      </c>
      <c r="K4732" s="25" t="s">
        <v>7510</v>
      </c>
      <c r="L4732" s="25" t="s">
        <v>8385</v>
      </c>
      <c r="M4732" s="21">
        <v>9603.59</v>
      </c>
      <c r="N4732" s="21">
        <v>9603.59</v>
      </c>
      <c r="O4732" s="21">
        <v>0</v>
      </c>
      <c r="P4732" s="21">
        <v>9603.59</v>
      </c>
      <c r="Q4732" s="25" t="s">
        <v>17721</v>
      </c>
      <c r="R4732" s="1" t="str">
        <f t="shared" si="94"/>
        <v>ST10035</v>
      </c>
      <c r="S4732" t="str">
        <f>VLOOKUP(R4732,Data!$C$2:$D$261,2,0)</f>
        <v>The Westwood</v>
      </c>
      <c r="T4732">
        <f>COUNTIF('Feb 2022'!A:A,D4732)+COUNTIF('Mar 2022'!A:A,D4732)+COUNTIF('Apr 2022'!A:A,D4732)+COUNTIF('May 2022'!A:A,D4732)+COUNTIF('June 2022'!A:A,D4732)+COUNTIF('July 2022'!A:A,D4732)+COUNTIF('Aug 2022'!A:A,D4732)+COUNTIF('Sep 2022'!A:A,D4732)+COUNTIF('Oct 2022'!A:A,D4732)+COUNTIF('Dec 2022'!A:A,D4732)</f>
        <v>1</v>
      </c>
      <c r="U4732" t="str">
        <f>VLOOKUP(Q4732,'Capital Lookup'!A:B,2,FALSE)</f>
        <v>No</v>
      </c>
      <c r="V4732" s="2">
        <f>IFERROR(VLOOKUP(LEFT(F4732,10),'Find Purchase Orders'!B:J,9,FALSE),"")</f>
        <v>44838</v>
      </c>
      <c r="W4732" s="25" t="s">
        <v>7261</v>
      </c>
    </row>
    <row r="4733" spans="1:23" hidden="1">
      <c r="A4733" s="25" t="s">
        <v>7425</v>
      </c>
      <c r="B4733" s="25" t="s">
        <v>8071</v>
      </c>
      <c r="C4733" s="25" t="s">
        <v>7271</v>
      </c>
      <c r="D4733" s="25" t="s">
        <v>17722</v>
      </c>
      <c r="E4733" s="25" t="s">
        <v>7576</v>
      </c>
      <c r="F4733" s="25" t="s">
        <v>17723</v>
      </c>
      <c r="G4733" s="25" t="s">
        <v>17724</v>
      </c>
      <c r="H4733" s="21">
        <v>12387.24</v>
      </c>
      <c r="I4733" s="25" t="s">
        <v>7296</v>
      </c>
      <c r="J4733" s="25" t="s">
        <v>7288</v>
      </c>
      <c r="K4733" s="25" t="s">
        <v>7495</v>
      </c>
      <c r="L4733" s="25" t="s">
        <v>10765</v>
      </c>
      <c r="M4733" s="21">
        <v>12387.24</v>
      </c>
      <c r="N4733" s="21">
        <v>12387.23</v>
      </c>
      <c r="O4733" s="21">
        <v>0.01</v>
      </c>
      <c r="P4733" s="21">
        <v>12387.24</v>
      </c>
      <c r="Q4733" s="25" t="s">
        <v>17725</v>
      </c>
      <c r="R4733" s="1" t="str">
        <f t="shared" si="94"/>
        <v>ST10170</v>
      </c>
      <c r="S4733" t="str">
        <f>VLOOKUP(R4733,Data!$C$2:$D$261,2,0)</f>
        <v>Montfort</v>
      </c>
      <c r="T4733">
        <f>COUNTIF('Feb 2022'!A:A,D4733)+COUNTIF('Mar 2022'!A:A,D4733)+COUNTIF('Apr 2022'!A:A,D4733)+COUNTIF('May 2022'!A:A,D4733)+COUNTIF('June 2022'!A:A,D4733)+COUNTIF('July 2022'!A:A,D4733)+COUNTIF('Aug 2022'!A:A,D4733)+COUNTIF('Sep 2022'!A:A,D4733)+COUNTIF('Oct 2022'!A:A,D4733)+COUNTIF('Dec 2022'!A:A,D4733)</f>
        <v>0</v>
      </c>
      <c r="U4733" t="e">
        <f>VLOOKUP(Q4733,'Capital Lookup'!A:B,2,FALSE)</f>
        <v>#N/A</v>
      </c>
      <c r="V4733" s="2">
        <f>IFERROR(VLOOKUP(LEFT(F4733,10),'Find Purchase Orders'!B:J,9,FALSE),"")</f>
        <v>44832</v>
      </c>
      <c r="W4733" s="25" t="s">
        <v>7261</v>
      </c>
    </row>
    <row r="4734" spans="1:23" hidden="1">
      <c r="A4734" s="25" t="s">
        <v>7269</v>
      </c>
      <c r="B4734" s="25" t="s">
        <v>8259</v>
      </c>
      <c r="C4734" s="25" t="s">
        <v>8260</v>
      </c>
      <c r="D4734" s="25" t="s">
        <v>17726</v>
      </c>
      <c r="E4734" s="25" t="s">
        <v>8591</v>
      </c>
      <c r="F4734" s="25" t="s">
        <v>17727</v>
      </c>
      <c r="G4734" s="25" t="s">
        <v>17728</v>
      </c>
      <c r="H4734" s="21">
        <v>58583.72</v>
      </c>
      <c r="I4734" s="25" t="s">
        <v>7287</v>
      </c>
      <c r="J4734" s="25" t="s">
        <v>7288</v>
      </c>
      <c r="K4734" s="25" t="s">
        <v>8592</v>
      </c>
      <c r="L4734" s="25" t="s">
        <v>11689</v>
      </c>
      <c r="M4734" s="21">
        <v>58583.72</v>
      </c>
      <c r="N4734" s="22">
        <v>0</v>
      </c>
      <c r="O4734" s="21">
        <v>58583.72</v>
      </c>
      <c r="P4734" s="21">
        <v>6739.72</v>
      </c>
      <c r="Q4734" s="25" t="s">
        <v>17157</v>
      </c>
      <c r="R4734" s="1" t="str">
        <f t="shared" si="94"/>
        <v>ST10260</v>
      </c>
      <c r="S4734" t="str">
        <f>VLOOKUP(R4734,Data!$C$2:$D$261,2,0)</f>
        <v>Support Office</v>
      </c>
      <c r="T4734">
        <f>COUNTIF('Feb 2022'!A:A,D4734)+COUNTIF('Mar 2022'!A:A,D4734)+COUNTIF('Apr 2022'!A:A,D4734)+COUNTIF('May 2022'!A:A,D4734)+COUNTIF('June 2022'!A:A,D4734)+COUNTIF('July 2022'!A:A,D4734)+COUNTIF('Aug 2022'!A:A,D4734)+COUNTIF('Sep 2022'!A:A,D4734)+COUNTIF('Oct 2022'!A:A,D4734)+COUNTIF('Dec 2022'!A:A,D4734)</f>
        <v>0</v>
      </c>
      <c r="U4734" t="str">
        <f>VLOOKUP(Q4734,'Capital Lookup'!A:B,2,FALSE)</f>
        <v>Yes</v>
      </c>
      <c r="V4734" s="2">
        <f>IFERROR(VLOOKUP(LEFT(F4734,10),'Find Purchase Orders'!B:J,9,FALSE),"")</f>
        <v>44832</v>
      </c>
      <c r="W4734" s="25" t="s">
        <v>7261</v>
      </c>
    </row>
    <row r="4735" spans="1:23" hidden="1">
      <c r="A4735" s="25" t="s">
        <v>7261</v>
      </c>
      <c r="B4735" s="25" t="s">
        <v>7863</v>
      </c>
      <c r="C4735" s="25" t="s">
        <v>7282</v>
      </c>
      <c r="D4735" s="25" t="s">
        <v>6471</v>
      </c>
      <c r="E4735" s="25" t="s">
        <v>15383</v>
      </c>
      <c r="F4735" s="25" t="s">
        <v>17729</v>
      </c>
      <c r="G4735" s="25" t="s">
        <v>6472</v>
      </c>
      <c r="H4735" s="21">
        <v>5317.5</v>
      </c>
      <c r="I4735" s="25" t="s">
        <v>7296</v>
      </c>
      <c r="J4735" s="25" t="s">
        <v>7288</v>
      </c>
      <c r="K4735" s="25" t="s">
        <v>7262</v>
      </c>
      <c r="L4735" s="25" t="s">
        <v>7259</v>
      </c>
      <c r="M4735" s="21">
        <v>5317.5</v>
      </c>
      <c r="N4735" s="21">
        <v>5571.75</v>
      </c>
      <c r="O4735" s="21">
        <v>-254.25</v>
      </c>
      <c r="P4735" s="21">
        <v>5317.5</v>
      </c>
      <c r="Q4735" s="25" t="s">
        <v>7868</v>
      </c>
      <c r="R4735" s="1" t="str">
        <f t="shared" si="94"/>
        <v>ST10029</v>
      </c>
      <c r="S4735" t="str">
        <f>VLOOKUP(R4735,Data!$C$2:$D$261,2,0)</f>
        <v>Leaside</v>
      </c>
      <c r="T4735">
        <f>COUNTIF('Feb 2022'!A:A,D4735)+COUNTIF('Mar 2022'!A:A,D4735)+COUNTIF('Apr 2022'!A:A,D4735)+COUNTIF('May 2022'!A:A,D4735)+COUNTIF('June 2022'!A:A,D4735)+COUNTIF('July 2022'!A:A,D4735)+COUNTIF('Aug 2022'!A:A,D4735)+COUNTIF('Sep 2022'!A:A,D4735)+COUNTIF('Oct 2022'!A:A,D4735)+COUNTIF('Dec 2022'!A:A,D4735)</f>
        <v>1</v>
      </c>
      <c r="U4735" t="str">
        <f>VLOOKUP(Q4735,'Capital Lookup'!A:B,2,FALSE)</f>
        <v>No</v>
      </c>
      <c r="V4735" s="2">
        <f>IFERROR(VLOOKUP(LEFT(F4735,10),'Find Purchase Orders'!B:J,9,FALSE),"")</f>
        <v>44832</v>
      </c>
      <c r="W4735" s="25" t="s">
        <v>7261</v>
      </c>
    </row>
    <row r="4736" spans="1:23" hidden="1">
      <c r="A4736" s="25" t="s">
        <v>7261</v>
      </c>
      <c r="B4736" s="25" t="s">
        <v>8259</v>
      </c>
      <c r="C4736" s="25" t="s">
        <v>8260</v>
      </c>
      <c r="D4736" s="25" t="s">
        <v>17730</v>
      </c>
      <c r="E4736" s="25" t="s">
        <v>10329</v>
      </c>
      <c r="F4736" s="25" t="s">
        <v>17731</v>
      </c>
      <c r="G4736" s="25" t="s">
        <v>17732</v>
      </c>
      <c r="H4736" s="21">
        <v>12734.54</v>
      </c>
      <c r="I4736" s="25" t="s">
        <v>7296</v>
      </c>
      <c r="J4736" s="25" t="s">
        <v>7288</v>
      </c>
      <c r="K4736" s="25" t="s">
        <v>8175</v>
      </c>
      <c r="L4736" s="25" t="s">
        <v>10332</v>
      </c>
      <c r="M4736" s="21">
        <v>12734.54</v>
      </c>
      <c r="N4736" s="21">
        <v>12463.34</v>
      </c>
      <c r="O4736" s="21">
        <v>271.2</v>
      </c>
      <c r="P4736" s="21">
        <v>12734.54</v>
      </c>
      <c r="Q4736" s="25" t="s">
        <v>10333</v>
      </c>
      <c r="R4736" s="1" t="str">
        <f t="shared" si="94"/>
        <v>ST10260</v>
      </c>
      <c r="S4736" t="str">
        <f>VLOOKUP(R4736,Data!$C$2:$D$261,2,0)</f>
        <v>Support Office</v>
      </c>
      <c r="T4736">
        <f>COUNTIF('Feb 2022'!A:A,D4736)+COUNTIF('Mar 2022'!A:A,D4736)+COUNTIF('Apr 2022'!A:A,D4736)+COUNTIF('May 2022'!A:A,D4736)+COUNTIF('June 2022'!A:A,D4736)+COUNTIF('July 2022'!A:A,D4736)+COUNTIF('Aug 2022'!A:A,D4736)+COUNTIF('Sep 2022'!A:A,D4736)+COUNTIF('Oct 2022'!A:A,D4736)+COUNTIF('Dec 2022'!A:A,D4736)</f>
        <v>0</v>
      </c>
      <c r="U4736" t="str">
        <f>VLOOKUP(Q4736,'Capital Lookup'!A:B,2,FALSE)</f>
        <v>Yes</v>
      </c>
      <c r="V4736" s="2">
        <f>IFERROR(VLOOKUP(LEFT(F4736,10),'Find Purchase Orders'!B:J,9,FALSE),"")</f>
        <v>44832</v>
      </c>
      <c r="W4736" s="25" t="s">
        <v>7261</v>
      </c>
    </row>
    <row r="4737" spans="1:23" hidden="1">
      <c r="A4737" s="25" t="s">
        <v>7261</v>
      </c>
      <c r="B4737" s="25" t="s">
        <v>7408</v>
      </c>
      <c r="C4737" s="25" t="s">
        <v>7264</v>
      </c>
      <c r="D4737" s="25" t="s">
        <v>17733</v>
      </c>
      <c r="E4737" s="25" t="s">
        <v>10329</v>
      </c>
      <c r="F4737" s="25" t="s">
        <v>17734</v>
      </c>
      <c r="G4737" s="25" t="s">
        <v>17735</v>
      </c>
      <c r="H4737" s="21">
        <v>4244.8500000000004</v>
      </c>
      <c r="I4737" s="25" t="s">
        <v>7296</v>
      </c>
      <c r="J4737" s="25" t="s">
        <v>7288</v>
      </c>
      <c r="K4737" s="25" t="s">
        <v>8175</v>
      </c>
      <c r="L4737" s="25" t="s">
        <v>10332</v>
      </c>
      <c r="M4737" s="21">
        <v>4244.8500000000004</v>
      </c>
      <c r="N4737" s="21">
        <v>4154.45</v>
      </c>
      <c r="O4737" s="21">
        <v>90.4</v>
      </c>
      <c r="P4737" s="21">
        <v>4244.8500000000004</v>
      </c>
      <c r="Q4737" s="25" t="s">
        <v>10333</v>
      </c>
      <c r="R4737" s="1" t="str">
        <f t="shared" si="94"/>
        <v>ST10015</v>
      </c>
      <c r="S4737" t="str">
        <f>VLOOKUP(R4737,Data!$C$2:$D$261,2,0)</f>
        <v>Centennial Park Place</v>
      </c>
      <c r="T4737">
        <f>COUNTIF('Feb 2022'!A:A,D4737)+COUNTIF('Mar 2022'!A:A,D4737)+COUNTIF('Apr 2022'!A:A,D4737)+COUNTIF('May 2022'!A:A,D4737)+COUNTIF('June 2022'!A:A,D4737)+COUNTIF('July 2022'!A:A,D4737)+COUNTIF('Aug 2022'!A:A,D4737)+COUNTIF('Sep 2022'!A:A,D4737)+COUNTIF('Oct 2022'!A:A,D4737)+COUNTIF('Dec 2022'!A:A,D4737)</f>
        <v>0</v>
      </c>
      <c r="U4737" t="str">
        <f>VLOOKUP(Q4737,'Capital Lookup'!A:B,2,FALSE)</f>
        <v>Yes</v>
      </c>
      <c r="V4737" s="2">
        <f>IFERROR(VLOOKUP(LEFT(F4737,10),'Find Purchase Orders'!B:J,9,FALSE),"")</f>
        <v>44832</v>
      </c>
      <c r="W4737" s="25" t="s">
        <v>7261</v>
      </c>
    </row>
    <row r="4738" spans="1:23" hidden="1">
      <c r="A4738" s="25" t="s">
        <v>7252</v>
      </c>
      <c r="B4738" s="25" t="s">
        <v>11506</v>
      </c>
      <c r="C4738" s="25" t="s">
        <v>7254</v>
      </c>
      <c r="D4738" s="25" t="s">
        <v>6473</v>
      </c>
      <c r="E4738" s="25" t="s">
        <v>11666</v>
      </c>
      <c r="F4738" s="25" t="s">
        <v>17736</v>
      </c>
      <c r="G4738" s="25" t="s">
        <v>6474</v>
      </c>
      <c r="H4738" s="21">
        <v>9727.99</v>
      </c>
      <c r="I4738" s="25" t="s">
        <v>7287</v>
      </c>
      <c r="J4738" s="25" t="s">
        <v>7288</v>
      </c>
      <c r="K4738" s="25" t="s">
        <v>7262</v>
      </c>
      <c r="L4738" s="25" t="s">
        <v>7259</v>
      </c>
      <c r="M4738" s="21">
        <v>9727.99</v>
      </c>
      <c r="N4738" s="21">
        <v>9727.99</v>
      </c>
      <c r="O4738" s="21">
        <v>0</v>
      </c>
      <c r="P4738" s="21">
        <v>1119.1500000000001</v>
      </c>
      <c r="Q4738" s="25" t="s">
        <v>11669</v>
      </c>
      <c r="R4738" s="1" t="str">
        <f t="shared" si="94"/>
        <v>ST10042</v>
      </c>
      <c r="S4738" t="str">
        <f>VLOOKUP(R4738,Data!$C$2:$D$261,2,0)</f>
        <v>Valley Stream</v>
      </c>
      <c r="T4738">
        <f>COUNTIF('Feb 2022'!A:A,D4738)+COUNTIF('Mar 2022'!A:A,D4738)+COUNTIF('Apr 2022'!A:A,D4738)+COUNTIF('May 2022'!A:A,D4738)+COUNTIF('June 2022'!A:A,D4738)+COUNTIF('July 2022'!A:A,D4738)+COUNTIF('Aug 2022'!A:A,D4738)+COUNTIF('Sep 2022'!A:A,D4738)+COUNTIF('Oct 2022'!A:A,D4738)+COUNTIF('Dec 2022'!A:A,D4738)</f>
        <v>1</v>
      </c>
      <c r="U4738" t="str">
        <f>VLOOKUP(Q4738,'Capital Lookup'!A:B,2,FALSE)</f>
        <v>No</v>
      </c>
      <c r="V4738" s="2">
        <f>IFERROR(VLOOKUP(LEFT(F4738,10),'Find Purchase Orders'!B:J,9,FALSE),"")</f>
        <v>44832</v>
      </c>
      <c r="W4738" s="25" t="s">
        <v>7261</v>
      </c>
    </row>
    <row r="4739" spans="1:23" hidden="1">
      <c r="A4739" s="25" t="s">
        <v>7252</v>
      </c>
      <c r="B4739" s="25" t="s">
        <v>11506</v>
      </c>
      <c r="C4739" s="25" t="s">
        <v>7254</v>
      </c>
      <c r="D4739" s="25" t="s">
        <v>6473</v>
      </c>
      <c r="E4739" s="25" t="s">
        <v>11666</v>
      </c>
      <c r="F4739" s="25" t="s">
        <v>17737</v>
      </c>
      <c r="G4739" s="25" t="s">
        <v>17738</v>
      </c>
      <c r="H4739" s="21">
        <v>1005.7</v>
      </c>
      <c r="I4739" s="25" t="s">
        <v>7287</v>
      </c>
      <c r="J4739" s="25" t="s">
        <v>7288</v>
      </c>
      <c r="K4739" s="25" t="s">
        <v>7262</v>
      </c>
      <c r="L4739" s="25" t="s">
        <v>7259</v>
      </c>
      <c r="M4739" s="21">
        <v>1005.7</v>
      </c>
      <c r="N4739" s="21">
        <v>1005.7</v>
      </c>
      <c r="O4739" s="21">
        <v>0</v>
      </c>
      <c r="P4739" s="21">
        <v>115.7</v>
      </c>
      <c r="Q4739" s="25" t="s">
        <v>11669</v>
      </c>
      <c r="R4739" s="1" t="str">
        <f t="shared" si="94"/>
        <v>ST10042</v>
      </c>
      <c r="S4739" t="str">
        <f>VLOOKUP(R4739,Data!$C$2:$D$261,2,0)</f>
        <v>Valley Stream</v>
      </c>
      <c r="T4739">
        <f>COUNTIF('Feb 2022'!A:A,D4739)+COUNTIF('Mar 2022'!A:A,D4739)+COUNTIF('Apr 2022'!A:A,D4739)+COUNTIF('May 2022'!A:A,D4739)+COUNTIF('June 2022'!A:A,D4739)+COUNTIF('July 2022'!A:A,D4739)+COUNTIF('Aug 2022'!A:A,D4739)+COUNTIF('Sep 2022'!A:A,D4739)+COUNTIF('Oct 2022'!A:A,D4739)+COUNTIF('Dec 2022'!A:A,D4739)</f>
        <v>1</v>
      </c>
      <c r="U4739" t="str">
        <f>VLOOKUP(Q4739,'Capital Lookup'!A:B,2,FALSE)</f>
        <v>No</v>
      </c>
      <c r="V4739" s="2">
        <f>IFERROR(VLOOKUP(LEFT(F4739,10),'Find Purchase Orders'!B:J,9,FALSE),"")</f>
        <v>44832</v>
      </c>
      <c r="W4739" s="25" t="s">
        <v>7261</v>
      </c>
    </row>
    <row r="4740" spans="1:23" hidden="1">
      <c r="A4740" s="25" t="s">
        <v>7261</v>
      </c>
      <c r="B4740" s="25" t="s">
        <v>10864</v>
      </c>
      <c r="C4740" s="25" t="s">
        <v>7264</v>
      </c>
      <c r="D4740" s="25" t="s">
        <v>17739</v>
      </c>
      <c r="E4740" s="25" t="s">
        <v>9607</v>
      </c>
      <c r="F4740" s="25" t="s">
        <v>17740</v>
      </c>
      <c r="G4740" s="25" t="s">
        <v>17741</v>
      </c>
      <c r="H4740" s="21">
        <v>3695.1</v>
      </c>
      <c r="I4740" s="25" t="s">
        <v>7296</v>
      </c>
      <c r="J4740" s="25" t="s">
        <v>7288</v>
      </c>
      <c r="K4740" s="25" t="s">
        <v>8696</v>
      </c>
      <c r="L4740" s="25" t="s">
        <v>9610</v>
      </c>
      <c r="M4740" s="21">
        <v>3695.1</v>
      </c>
      <c r="N4740" s="21">
        <v>3695.1</v>
      </c>
      <c r="O4740" s="21">
        <v>0</v>
      </c>
      <c r="P4740" s="21">
        <v>3695.1</v>
      </c>
      <c r="Q4740" s="25" t="s">
        <v>17742</v>
      </c>
      <c r="R4740" s="1" t="str">
        <f t="shared" si="94"/>
        <v>ST10044</v>
      </c>
      <c r="S4740" t="str">
        <f>VLOOKUP(R4740,Data!$C$2:$D$261,2,0)</f>
        <v>Landmark Court</v>
      </c>
      <c r="T4740">
        <f>COUNTIF('Feb 2022'!A:A,D4740)+COUNTIF('Mar 2022'!A:A,D4740)+COUNTIF('Apr 2022'!A:A,D4740)+COUNTIF('May 2022'!A:A,D4740)+COUNTIF('June 2022'!A:A,D4740)+COUNTIF('July 2022'!A:A,D4740)+COUNTIF('Aug 2022'!A:A,D4740)+COUNTIF('Sep 2022'!A:A,D4740)+COUNTIF('Oct 2022'!A:A,D4740)+COUNTIF('Dec 2022'!A:A,D4740)</f>
        <v>0</v>
      </c>
      <c r="U4740" t="str">
        <f>VLOOKUP(Q4740,'Capital Lookup'!A:B,2,FALSE)</f>
        <v>Yes</v>
      </c>
      <c r="V4740" s="2">
        <f>IFERROR(VLOOKUP(LEFT(F4740,10),'Find Purchase Orders'!B:J,9,FALSE),"")</f>
        <v>44833</v>
      </c>
      <c r="W4740" s="25" t="s">
        <v>7261</v>
      </c>
    </row>
    <row r="4741" spans="1:23" hidden="1">
      <c r="A4741" s="25" t="s">
        <v>7252</v>
      </c>
      <c r="B4741" s="25" t="s">
        <v>11638</v>
      </c>
      <c r="C4741" s="25" t="s">
        <v>7254</v>
      </c>
      <c r="D4741" s="25" t="s">
        <v>17743</v>
      </c>
      <c r="E4741" s="25" t="s">
        <v>9607</v>
      </c>
      <c r="F4741" s="25" t="s">
        <v>17744</v>
      </c>
      <c r="G4741" s="25" t="s">
        <v>17745</v>
      </c>
      <c r="H4741" s="21">
        <v>4969.74</v>
      </c>
      <c r="I4741" s="25" t="s">
        <v>7296</v>
      </c>
      <c r="J4741" s="25" t="s">
        <v>7288</v>
      </c>
      <c r="K4741" s="25" t="s">
        <v>8696</v>
      </c>
      <c r="L4741" s="25" t="s">
        <v>9610</v>
      </c>
      <c r="M4741" s="21">
        <v>4969.74</v>
      </c>
      <c r="N4741" s="22">
        <v>0</v>
      </c>
      <c r="O4741" s="21">
        <v>4969.74</v>
      </c>
      <c r="P4741" s="21">
        <v>4969.74</v>
      </c>
      <c r="Q4741" s="25" t="s">
        <v>17746</v>
      </c>
      <c r="R4741" s="1" t="str">
        <f t="shared" si="94"/>
        <v>ST10097</v>
      </c>
      <c r="S4741" t="str">
        <f>VLOOKUP(R4741,Data!$C$2:$D$261,2,0)</f>
        <v>Grand Wood Park</v>
      </c>
      <c r="T4741">
        <f>COUNTIF('Feb 2022'!A:A,D4741)+COUNTIF('Mar 2022'!A:A,D4741)+COUNTIF('Apr 2022'!A:A,D4741)+COUNTIF('May 2022'!A:A,D4741)+COUNTIF('June 2022'!A:A,D4741)+COUNTIF('July 2022'!A:A,D4741)+COUNTIF('Aug 2022'!A:A,D4741)+COUNTIF('Sep 2022'!A:A,D4741)+COUNTIF('Oct 2022'!A:A,D4741)+COUNTIF('Dec 2022'!A:A,D4741)</f>
        <v>0</v>
      </c>
      <c r="U4741" t="str">
        <f>VLOOKUP(Q4741,'Capital Lookup'!A:B,2,FALSE)</f>
        <v>Yes</v>
      </c>
      <c r="V4741" s="2">
        <f>IFERROR(VLOOKUP(LEFT(F4741,10),'Find Purchase Orders'!B:J,9,FALSE),"")</f>
        <v>44833</v>
      </c>
      <c r="W4741" s="25" t="s">
        <v>7261</v>
      </c>
    </row>
    <row r="4742" spans="1:23" hidden="1">
      <c r="A4742" s="25" t="s">
        <v>7261</v>
      </c>
      <c r="B4742" s="25" t="s">
        <v>7384</v>
      </c>
      <c r="C4742" s="25" t="s">
        <v>7277</v>
      </c>
      <c r="D4742" s="25" t="s">
        <v>6504</v>
      </c>
      <c r="E4742" s="25" t="s">
        <v>7386</v>
      </c>
      <c r="F4742" s="25" t="s">
        <v>17747</v>
      </c>
      <c r="G4742" s="25" t="s">
        <v>17748</v>
      </c>
      <c r="H4742" s="21">
        <v>262.5</v>
      </c>
      <c r="I4742" s="25" t="s">
        <v>7296</v>
      </c>
      <c r="J4742" s="25" t="s">
        <v>7288</v>
      </c>
      <c r="K4742" s="25" t="s">
        <v>7262</v>
      </c>
      <c r="L4742" s="25" t="s">
        <v>7259</v>
      </c>
      <c r="M4742" s="21">
        <v>262.5</v>
      </c>
      <c r="N4742" s="21">
        <v>262.5</v>
      </c>
      <c r="O4742" s="21">
        <v>0</v>
      </c>
      <c r="P4742" s="21">
        <v>262.5</v>
      </c>
      <c r="Q4742" s="25" t="s">
        <v>7389</v>
      </c>
      <c r="R4742" s="1" t="str">
        <f t="shared" si="94"/>
        <v>ST10066</v>
      </c>
      <c r="S4742" t="str">
        <f>VLOOKUP(R4742,Data!$C$2:$D$261,2,0)</f>
        <v>Inglewood</v>
      </c>
      <c r="T4742">
        <f>COUNTIF('Feb 2022'!A:A,D4742)+COUNTIF('Mar 2022'!A:A,D4742)+COUNTIF('Apr 2022'!A:A,D4742)+COUNTIF('May 2022'!A:A,D4742)+COUNTIF('June 2022'!A:A,D4742)+COUNTIF('July 2022'!A:A,D4742)+COUNTIF('Aug 2022'!A:A,D4742)+COUNTIF('Sep 2022'!A:A,D4742)+COUNTIF('Oct 2022'!A:A,D4742)+COUNTIF('Dec 2022'!A:A,D4742)</f>
        <v>1</v>
      </c>
      <c r="U4742" t="str">
        <f>VLOOKUP(Q4742,'Capital Lookup'!A:B,2,FALSE)</f>
        <v>No</v>
      </c>
      <c r="V4742" s="2">
        <f>IFERROR(VLOOKUP(LEFT(F4742,10),'Find Purchase Orders'!B:J,9,FALSE),"")</f>
        <v>44837</v>
      </c>
      <c r="W4742" s="25" t="s">
        <v>7261</v>
      </c>
    </row>
    <row r="4743" spans="1:23" hidden="1">
      <c r="A4743" s="25" t="s">
        <v>7261</v>
      </c>
      <c r="B4743" s="25" t="s">
        <v>7384</v>
      </c>
      <c r="C4743" s="25" t="s">
        <v>7277</v>
      </c>
      <c r="D4743" s="25" t="s">
        <v>6504</v>
      </c>
      <c r="E4743" s="25" t="s">
        <v>7386</v>
      </c>
      <c r="F4743" s="25" t="s">
        <v>17749</v>
      </c>
      <c r="G4743" s="25" t="s">
        <v>17750</v>
      </c>
      <c r="H4743" s="21">
        <v>2546.25</v>
      </c>
      <c r="I4743" s="25" t="s">
        <v>7296</v>
      </c>
      <c r="J4743" s="25" t="s">
        <v>7288</v>
      </c>
      <c r="K4743" s="25" t="s">
        <v>7262</v>
      </c>
      <c r="L4743" s="25" t="s">
        <v>7259</v>
      </c>
      <c r="M4743" s="21">
        <v>2546.25</v>
      </c>
      <c r="N4743" s="21">
        <v>2546.25</v>
      </c>
      <c r="O4743" s="21">
        <v>0</v>
      </c>
      <c r="P4743" s="21">
        <v>2546.25</v>
      </c>
      <c r="Q4743" s="25" t="s">
        <v>7389</v>
      </c>
      <c r="R4743" s="1" t="str">
        <f t="shared" si="94"/>
        <v>ST10066</v>
      </c>
      <c r="S4743" t="str">
        <f>VLOOKUP(R4743,Data!$C$2:$D$261,2,0)</f>
        <v>Inglewood</v>
      </c>
      <c r="T4743">
        <f>COUNTIF('Feb 2022'!A:A,D4743)+COUNTIF('Mar 2022'!A:A,D4743)+COUNTIF('Apr 2022'!A:A,D4743)+COUNTIF('May 2022'!A:A,D4743)+COUNTIF('June 2022'!A:A,D4743)+COUNTIF('July 2022'!A:A,D4743)+COUNTIF('Aug 2022'!A:A,D4743)+COUNTIF('Sep 2022'!A:A,D4743)+COUNTIF('Oct 2022'!A:A,D4743)+COUNTIF('Dec 2022'!A:A,D4743)</f>
        <v>1</v>
      </c>
      <c r="U4743" t="str">
        <f>VLOOKUP(Q4743,'Capital Lookup'!A:B,2,FALSE)</f>
        <v>No</v>
      </c>
      <c r="V4743" s="2">
        <f>IFERROR(VLOOKUP(LEFT(F4743,10),'Find Purchase Orders'!B:J,9,FALSE),"")</f>
        <v>44837</v>
      </c>
      <c r="W4743" s="25" t="s">
        <v>7261</v>
      </c>
    </row>
    <row r="4744" spans="1:23" hidden="1">
      <c r="A4744" s="25" t="s">
        <v>7261</v>
      </c>
      <c r="B4744" s="25" t="s">
        <v>7889</v>
      </c>
      <c r="C4744" s="25" t="s">
        <v>7282</v>
      </c>
      <c r="D4744" s="25" t="s">
        <v>17751</v>
      </c>
      <c r="E4744" s="25" t="s">
        <v>9607</v>
      </c>
      <c r="F4744" s="25" t="s">
        <v>17752</v>
      </c>
      <c r="G4744" s="25" t="s">
        <v>17753</v>
      </c>
      <c r="H4744" s="21">
        <v>9427.59</v>
      </c>
      <c r="I4744" s="25" t="s">
        <v>7296</v>
      </c>
      <c r="J4744" s="25" t="s">
        <v>7288</v>
      </c>
      <c r="K4744" s="25" t="s">
        <v>8696</v>
      </c>
      <c r="L4744" s="25" t="s">
        <v>9610</v>
      </c>
      <c r="M4744" s="21">
        <v>9427.59</v>
      </c>
      <c r="N4744" s="22">
        <v>0</v>
      </c>
      <c r="O4744" s="21">
        <v>9427.59</v>
      </c>
      <c r="P4744" s="21">
        <v>9427.59</v>
      </c>
      <c r="Q4744" s="25" t="s">
        <v>17754</v>
      </c>
      <c r="R4744" s="1" t="str">
        <f t="shared" si="94"/>
        <v>ST10038</v>
      </c>
      <c r="S4744" t="str">
        <f>VLOOKUP(R4744,Data!$C$2:$D$261,2,0)</f>
        <v>St. Lawrence Place</v>
      </c>
      <c r="T4744">
        <f>COUNTIF('Feb 2022'!A:A,D4744)+COUNTIF('Mar 2022'!A:A,D4744)+COUNTIF('Apr 2022'!A:A,D4744)+COUNTIF('May 2022'!A:A,D4744)+COUNTIF('June 2022'!A:A,D4744)+COUNTIF('July 2022'!A:A,D4744)+COUNTIF('Aug 2022'!A:A,D4744)+COUNTIF('Sep 2022'!A:A,D4744)+COUNTIF('Oct 2022'!A:A,D4744)+COUNTIF('Dec 2022'!A:A,D4744)</f>
        <v>0</v>
      </c>
      <c r="U4744" t="str">
        <f>VLOOKUP(Q4744,'Capital Lookup'!A:B,2,FALSE)</f>
        <v>Yes</v>
      </c>
      <c r="V4744" s="2">
        <f>IFERROR(VLOOKUP(LEFT(F4744,10),'Find Purchase Orders'!B:J,9,FALSE),"")</f>
        <v>44833</v>
      </c>
      <c r="W4744" s="25" t="s">
        <v>7261</v>
      </c>
    </row>
    <row r="4745" spans="1:23" hidden="1">
      <c r="A4745" s="25" t="s">
        <v>7261</v>
      </c>
      <c r="B4745" s="25" t="s">
        <v>7643</v>
      </c>
      <c r="C4745" s="25" t="s">
        <v>7282</v>
      </c>
      <c r="D4745" s="25" t="s">
        <v>17755</v>
      </c>
      <c r="E4745" s="25" t="s">
        <v>15107</v>
      </c>
      <c r="F4745" s="25" t="s">
        <v>17756</v>
      </c>
      <c r="G4745" s="25" t="s">
        <v>17757</v>
      </c>
      <c r="H4745" s="21">
        <v>22221.45</v>
      </c>
      <c r="I4745" s="25" t="s">
        <v>7287</v>
      </c>
      <c r="J4745" s="25" t="s">
        <v>7288</v>
      </c>
      <c r="K4745" s="25" t="s">
        <v>8538</v>
      </c>
      <c r="L4745" s="25" t="s">
        <v>9819</v>
      </c>
      <c r="M4745" s="21">
        <v>22221.45</v>
      </c>
      <c r="N4745" s="22">
        <v>0</v>
      </c>
      <c r="O4745" s="21">
        <v>22221.45</v>
      </c>
      <c r="P4745" s="21">
        <v>2556.4499999999998</v>
      </c>
      <c r="Q4745" s="25" t="s">
        <v>17758</v>
      </c>
      <c r="R4745" s="1" t="str">
        <f t="shared" si="94"/>
        <v>ST10020</v>
      </c>
      <c r="S4745" t="str">
        <f>VLOOKUP(R4745,Data!$C$2:$D$261,2,0)</f>
        <v>Kingsway</v>
      </c>
      <c r="T4745">
        <f>COUNTIF('Feb 2022'!A:A,D4745)+COUNTIF('Mar 2022'!A:A,D4745)+COUNTIF('Apr 2022'!A:A,D4745)+COUNTIF('May 2022'!A:A,D4745)+COUNTIF('June 2022'!A:A,D4745)+COUNTIF('July 2022'!A:A,D4745)+COUNTIF('Aug 2022'!A:A,D4745)+COUNTIF('Sep 2022'!A:A,D4745)+COUNTIF('Oct 2022'!A:A,D4745)+COUNTIF('Dec 2022'!A:A,D4745)</f>
        <v>0</v>
      </c>
      <c r="U4745" t="str">
        <f>VLOOKUP(Q4745,'Capital Lookup'!A:B,2,FALSE)</f>
        <v>Yes</v>
      </c>
      <c r="V4745" s="2">
        <f>IFERROR(VLOOKUP(LEFT(F4745,10),'Find Purchase Orders'!B:J,9,FALSE),"")</f>
        <v>44833</v>
      </c>
      <c r="W4745" s="25" t="s">
        <v>7261</v>
      </c>
    </row>
    <row r="4746" spans="1:23" hidden="1">
      <c r="A4746" s="25" t="s">
        <v>7261</v>
      </c>
      <c r="B4746" s="25" t="s">
        <v>7889</v>
      </c>
      <c r="C4746" s="25" t="s">
        <v>7282</v>
      </c>
      <c r="D4746" s="25" t="s">
        <v>6475</v>
      </c>
      <c r="E4746" s="25" t="s">
        <v>7500</v>
      </c>
      <c r="F4746" s="25" t="s">
        <v>17759</v>
      </c>
      <c r="G4746" s="25" t="s">
        <v>6476</v>
      </c>
      <c r="H4746" s="21">
        <v>3457.8</v>
      </c>
      <c r="I4746" s="25" t="s">
        <v>7296</v>
      </c>
      <c r="J4746" s="25" t="s">
        <v>7288</v>
      </c>
      <c r="K4746" s="25" t="s">
        <v>7733</v>
      </c>
      <c r="L4746" s="25" t="s">
        <v>7734</v>
      </c>
      <c r="M4746" s="21">
        <v>3457.8</v>
      </c>
      <c r="N4746" s="21">
        <v>3457.8</v>
      </c>
      <c r="O4746" s="21">
        <v>0</v>
      </c>
      <c r="P4746" s="21">
        <v>3457.8</v>
      </c>
      <c r="Q4746" s="25" t="s">
        <v>17760</v>
      </c>
      <c r="R4746" s="1" t="str">
        <f t="shared" si="94"/>
        <v>ST10038</v>
      </c>
      <c r="S4746" t="str">
        <f>VLOOKUP(R4746,Data!$C$2:$D$261,2,0)</f>
        <v>St. Lawrence Place</v>
      </c>
      <c r="T4746">
        <f>COUNTIF('Feb 2022'!A:A,D4746)+COUNTIF('Mar 2022'!A:A,D4746)+COUNTIF('Apr 2022'!A:A,D4746)+COUNTIF('May 2022'!A:A,D4746)+COUNTIF('June 2022'!A:A,D4746)+COUNTIF('July 2022'!A:A,D4746)+COUNTIF('Aug 2022'!A:A,D4746)+COUNTIF('Sep 2022'!A:A,D4746)+COUNTIF('Oct 2022'!A:A,D4746)+COUNTIF('Dec 2022'!A:A,D4746)</f>
        <v>1</v>
      </c>
      <c r="U4746" t="str">
        <f>VLOOKUP(Q4746,'Capital Lookup'!A:B,2,FALSE)</f>
        <v>No</v>
      </c>
      <c r="V4746" s="2">
        <f>IFERROR(VLOOKUP(LEFT(F4746,10),'Find Purchase Orders'!B:J,9,FALSE),"")</f>
        <v>44833</v>
      </c>
      <c r="W4746" s="25" t="s">
        <v>7261</v>
      </c>
    </row>
    <row r="4747" spans="1:23" hidden="1">
      <c r="A4747" s="25" t="s">
        <v>7545</v>
      </c>
      <c r="B4747" s="25" t="s">
        <v>7889</v>
      </c>
      <c r="C4747" s="25" t="s">
        <v>7282</v>
      </c>
      <c r="D4747" s="25" t="s">
        <v>6477</v>
      </c>
      <c r="E4747" s="25" t="s">
        <v>7500</v>
      </c>
      <c r="F4747" s="25" t="s">
        <v>17761</v>
      </c>
      <c r="G4747" s="25" t="s">
        <v>6478</v>
      </c>
      <c r="H4747" s="21">
        <v>4004.72</v>
      </c>
      <c r="I4747" s="25" t="s">
        <v>7296</v>
      </c>
      <c r="J4747" s="25" t="s">
        <v>7288</v>
      </c>
      <c r="K4747" s="25" t="s">
        <v>7778</v>
      </c>
      <c r="L4747" s="25" t="s">
        <v>8150</v>
      </c>
      <c r="M4747" s="21">
        <v>4004.72</v>
      </c>
      <c r="N4747" s="21">
        <v>4004.72</v>
      </c>
      <c r="O4747" s="21">
        <v>0</v>
      </c>
      <c r="P4747" s="21">
        <v>4004.72</v>
      </c>
      <c r="Q4747" s="25" t="s">
        <v>17762</v>
      </c>
      <c r="R4747" s="1" t="str">
        <f t="shared" si="94"/>
        <v>ST10038</v>
      </c>
      <c r="S4747" t="str">
        <f>VLOOKUP(R4747,Data!$C$2:$D$261,2,0)</f>
        <v>St. Lawrence Place</v>
      </c>
      <c r="T4747">
        <f>COUNTIF('Feb 2022'!A:A,D4747)+COUNTIF('Mar 2022'!A:A,D4747)+COUNTIF('Apr 2022'!A:A,D4747)+COUNTIF('May 2022'!A:A,D4747)+COUNTIF('June 2022'!A:A,D4747)+COUNTIF('July 2022'!A:A,D4747)+COUNTIF('Aug 2022'!A:A,D4747)+COUNTIF('Sep 2022'!A:A,D4747)+COUNTIF('Oct 2022'!A:A,D4747)+COUNTIF('Dec 2022'!A:A,D4747)</f>
        <v>1</v>
      </c>
      <c r="U4747" t="str">
        <f>VLOOKUP(Q4747,'Capital Lookup'!A:B,2,FALSE)</f>
        <v>No</v>
      </c>
      <c r="V4747" s="2">
        <f>IFERROR(VLOOKUP(LEFT(F4747,10),'Find Purchase Orders'!B:J,9,FALSE),"")</f>
        <v>44833</v>
      </c>
      <c r="W4747" s="25" t="s">
        <v>7261</v>
      </c>
    </row>
    <row r="4748" spans="1:23" hidden="1">
      <c r="A4748" s="25" t="s">
        <v>7573</v>
      </c>
      <c r="B4748" s="25" t="s">
        <v>7574</v>
      </c>
      <c r="C4748" s="25" t="s">
        <v>7254</v>
      </c>
      <c r="D4748" s="25" t="s">
        <v>6479</v>
      </c>
      <c r="E4748" s="25" t="s">
        <v>7500</v>
      </c>
      <c r="F4748" s="25" t="s">
        <v>17763</v>
      </c>
      <c r="G4748" s="25" t="s">
        <v>6480</v>
      </c>
      <c r="H4748" s="21">
        <v>1966.2</v>
      </c>
      <c r="I4748" s="25" t="s">
        <v>7296</v>
      </c>
      <c r="J4748" s="25" t="s">
        <v>7288</v>
      </c>
      <c r="K4748" s="25" t="s">
        <v>7778</v>
      </c>
      <c r="L4748" s="25" t="s">
        <v>8150</v>
      </c>
      <c r="M4748" s="21">
        <v>1966.2</v>
      </c>
      <c r="N4748" s="21">
        <v>1966.2</v>
      </c>
      <c r="O4748" s="21">
        <v>0</v>
      </c>
      <c r="P4748" s="21">
        <v>1966.2</v>
      </c>
      <c r="Q4748" s="25" t="s">
        <v>17764</v>
      </c>
      <c r="R4748" s="1" t="str">
        <f t="shared" ref="R4748:R4760" si="95">CONCATENATE("ST",LEFT(B4748,5))</f>
        <v>ST10039</v>
      </c>
      <c r="S4748" t="str">
        <f>VLOOKUP(R4748,Data!$C$2:$D$261,2,0)</f>
        <v>Barrhaven</v>
      </c>
      <c r="T4748">
        <f>COUNTIF('Feb 2022'!A:A,D4748)+COUNTIF('Mar 2022'!A:A,D4748)+COUNTIF('Apr 2022'!A:A,D4748)+COUNTIF('May 2022'!A:A,D4748)+COUNTIF('June 2022'!A:A,D4748)+COUNTIF('July 2022'!A:A,D4748)+COUNTIF('Aug 2022'!A:A,D4748)+COUNTIF('Sep 2022'!A:A,D4748)+COUNTIF('Oct 2022'!A:A,D4748)+COUNTIF('Dec 2022'!A:A,D4748)</f>
        <v>1</v>
      </c>
      <c r="U4748" t="str">
        <f>VLOOKUP(Q4748,'Capital Lookup'!A:B,2,FALSE)</f>
        <v>No</v>
      </c>
      <c r="V4748" s="2">
        <f>IFERROR(VLOOKUP(LEFT(F4748,10),'Find Purchase Orders'!B:J,9,FALSE),"")</f>
        <v>44833</v>
      </c>
      <c r="W4748" s="25" t="s">
        <v>7261</v>
      </c>
    </row>
    <row r="4749" spans="1:23" hidden="1">
      <c r="A4749" s="25" t="s">
        <v>7261</v>
      </c>
      <c r="B4749" s="25" t="s">
        <v>7863</v>
      </c>
      <c r="C4749" s="25" t="s">
        <v>7282</v>
      </c>
      <c r="D4749" s="25" t="s">
        <v>6481</v>
      </c>
      <c r="E4749" s="25" t="s">
        <v>7576</v>
      </c>
      <c r="F4749" s="25" t="s">
        <v>17765</v>
      </c>
      <c r="G4749" s="25" t="s">
        <v>6482</v>
      </c>
      <c r="H4749" s="21">
        <v>11639</v>
      </c>
      <c r="I4749" s="25" t="s">
        <v>7287</v>
      </c>
      <c r="J4749" s="25" t="s">
        <v>7288</v>
      </c>
      <c r="K4749" s="25" t="s">
        <v>7640</v>
      </c>
      <c r="L4749" s="25" t="s">
        <v>9777</v>
      </c>
      <c r="M4749" s="21">
        <v>11639</v>
      </c>
      <c r="N4749" s="22">
        <v>0</v>
      </c>
      <c r="O4749" s="21">
        <v>11639</v>
      </c>
      <c r="P4749" s="21">
        <v>1339</v>
      </c>
      <c r="Q4749" s="25" t="s">
        <v>17766</v>
      </c>
      <c r="R4749" s="1" t="str">
        <f t="shared" si="95"/>
        <v>ST10029</v>
      </c>
      <c r="S4749" t="str">
        <f>VLOOKUP(R4749,Data!$C$2:$D$261,2,0)</f>
        <v>Leaside</v>
      </c>
      <c r="T4749">
        <f>COUNTIF('Feb 2022'!A:A,D4749)+COUNTIF('Mar 2022'!A:A,D4749)+COUNTIF('Apr 2022'!A:A,D4749)+COUNTIF('May 2022'!A:A,D4749)+COUNTIF('June 2022'!A:A,D4749)+COUNTIF('July 2022'!A:A,D4749)+COUNTIF('Aug 2022'!A:A,D4749)+COUNTIF('Sep 2022'!A:A,D4749)+COUNTIF('Oct 2022'!A:A,D4749)+COUNTIF('Dec 2022'!A:A,D4749)</f>
        <v>1</v>
      </c>
      <c r="U4749" t="str">
        <f>VLOOKUP(Q4749,'Capital Lookup'!A:B,2,FALSE)</f>
        <v>No</v>
      </c>
      <c r="V4749" s="2">
        <f>IFERROR(VLOOKUP(LEFT(F4749,10),'Find Purchase Orders'!B:J,9,FALSE),"")</f>
        <v>44832</v>
      </c>
      <c r="W4749" s="25" t="s">
        <v>7261</v>
      </c>
    </row>
    <row r="4750" spans="1:23" hidden="1">
      <c r="A4750" s="25" t="s">
        <v>7261</v>
      </c>
      <c r="B4750" s="25" t="s">
        <v>8307</v>
      </c>
      <c r="C4750" s="25" t="s">
        <v>7264</v>
      </c>
      <c r="D4750" s="25" t="s">
        <v>6505</v>
      </c>
      <c r="E4750" s="25" t="s">
        <v>8443</v>
      </c>
      <c r="F4750" s="25" t="s">
        <v>17767</v>
      </c>
      <c r="G4750" s="25" t="s">
        <v>17768</v>
      </c>
      <c r="H4750" s="21">
        <v>5938.42</v>
      </c>
      <c r="I4750" s="25" t="s">
        <v>7287</v>
      </c>
      <c r="J4750" s="25" t="s">
        <v>7288</v>
      </c>
      <c r="K4750" s="25" t="s">
        <v>7510</v>
      </c>
      <c r="L4750" s="25" t="s">
        <v>8176</v>
      </c>
      <c r="M4750" s="21">
        <v>5938.42</v>
      </c>
      <c r="N4750" s="22">
        <v>0</v>
      </c>
      <c r="O4750" s="21">
        <v>5938.42</v>
      </c>
      <c r="P4750" s="21">
        <v>588.5</v>
      </c>
      <c r="Q4750" s="25" t="s">
        <v>17769</v>
      </c>
      <c r="R4750" s="1" t="str">
        <f t="shared" si="95"/>
        <v>ST10082</v>
      </c>
      <c r="S4750" t="str">
        <f>VLOOKUP(R4750,Data!$C$2:$D$261,2,0)</f>
        <v>The Franklin</v>
      </c>
      <c r="T4750">
        <f>COUNTIF('Feb 2022'!A:A,D4750)+COUNTIF('Mar 2022'!A:A,D4750)+COUNTIF('Apr 2022'!A:A,D4750)+COUNTIF('May 2022'!A:A,D4750)+COUNTIF('June 2022'!A:A,D4750)+COUNTIF('July 2022'!A:A,D4750)+COUNTIF('Aug 2022'!A:A,D4750)+COUNTIF('Sep 2022'!A:A,D4750)+COUNTIF('Oct 2022'!A:A,D4750)+COUNTIF('Dec 2022'!A:A,D4750)</f>
        <v>1</v>
      </c>
      <c r="U4750" t="str">
        <f>VLOOKUP(Q4750,'Capital Lookup'!A:B,2,FALSE)</f>
        <v>No</v>
      </c>
      <c r="V4750" s="2">
        <f>IFERROR(VLOOKUP(LEFT(F4750,10),'Find Purchase Orders'!B:J,9,FALSE),"")</f>
        <v>44835</v>
      </c>
      <c r="W4750" s="25" t="s">
        <v>7261</v>
      </c>
    </row>
    <row r="4751" spans="1:23" hidden="1">
      <c r="A4751" s="25" t="s">
        <v>7261</v>
      </c>
      <c r="B4751" s="25" t="s">
        <v>7863</v>
      </c>
      <c r="C4751" s="25" t="s">
        <v>7282</v>
      </c>
      <c r="D4751" s="25" t="s">
        <v>6483</v>
      </c>
      <c r="E4751" s="25" t="s">
        <v>7576</v>
      </c>
      <c r="F4751" s="25" t="s">
        <v>17770</v>
      </c>
      <c r="G4751" s="25" t="s">
        <v>6484</v>
      </c>
      <c r="H4751" s="21">
        <v>36849.300000000003</v>
      </c>
      <c r="I4751" s="25" t="s">
        <v>7287</v>
      </c>
      <c r="J4751" s="25" t="s">
        <v>7288</v>
      </c>
      <c r="K4751" s="25" t="s">
        <v>7495</v>
      </c>
      <c r="L4751" s="25" t="s">
        <v>7745</v>
      </c>
      <c r="M4751" s="21">
        <v>36849.300000000003</v>
      </c>
      <c r="N4751" s="22">
        <v>0</v>
      </c>
      <c r="O4751" s="21">
        <v>36849.300000000003</v>
      </c>
      <c r="P4751" s="21">
        <v>4239.3</v>
      </c>
      <c r="Q4751" s="25" t="s">
        <v>17771</v>
      </c>
      <c r="R4751" s="1" t="str">
        <f t="shared" si="95"/>
        <v>ST10029</v>
      </c>
      <c r="S4751" t="str">
        <f>VLOOKUP(R4751,Data!$C$2:$D$261,2,0)</f>
        <v>Leaside</v>
      </c>
      <c r="T4751">
        <f>COUNTIF('Feb 2022'!A:A,D4751)+COUNTIF('Mar 2022'!A:A,D4751)+COUNTIF('Apr 2022'!A:A,D4751)+COUNTIF('May 2022'!A:A,D4751)+COUNTIF('June 2022'!A:A,D4751)+COUNTIF('July 2022'!A:A,D4751)+COUNTIF('Aug 2022'!A:A,D4751)+COUNTIF('Sep 2022'!A:A,D4751)+COUNTIF('Oct 2022'!A:A,D4751)+COUNTIF('Dec 2022'!A:A,D4751)</f>
        <v>1</v>
      </c>
      <c r="U4751" t="str">
        <f>VLOOKUP(Q4751,'Capital Lookup'!A:B,2,FALSE)</f>
        <v>No</v>
      </c>
      <c r="V4751" s="2">
        <f>IFERROR(VLOOKUP(LEFT(F4751,10),'Find Purchase Orders'!B:J,9,FALSE),"")</f>
        <v>44834</v>
      </c>
      <c r="W4751" s="25" t="s">
        <v>7261</v>
      </c>
    </row>
    <row r="4752" spans="1:23" hidden="1">
      <c r="A4752" s="25" t="s">
        <v>7261</v>
      </c>
      <c r="B4752" s="25" t="s">
        <v>12039</v>
      </c>
      <c r="C4752" s="25" t="s">
        <v>7264</v>
      </c>
      <c r="D4752" s="25" t="s">
        <v>6485</v>
      </c>
      <c r="E4752" s="25" t="s">
        <v>12040</v>
      </c>
      <c r="F4752" s="25" t="s">
        <v>17772</v>
      </c>
      <c r="G4752" s="25" t="s">
        <v>6486</v>
      </c>
      <c r="H4752" s="21">
        <v>4070.2</v>
      </c>
      <c r="I4752" s="25" t="s">
        <v>7296</v>
      </c>
      <c r="J4752" s="25" t="s">
        <v>7288</v>
      </c>
      <c r="K4752" s="25" t="s">
        <v>7262</v>
      </c>
      <c r="L4752" s="25" t="s">
        <v>7259</v>
      </c>
      <c r="M4752" s="21">
        <v>4070.2</v>
      </c>
      <c r="N4752" s="21">
        <v>4070.2</v>
      </c>
      <c r="O4752" s="21">
        <v>0</v>
      </c>
      <c r="P4752" s="21">
        <v>4070.2</v>
      </c>
      <c r="Q4752" s="25" t="s">
        <v>12043</v>
      </c>
      <c r="R4752" s="1" t="str">
        <f t="shared" si="95"/>
        <v>ST10037</v>
      </c>
      <c r="S4752" t="str">
        <f>VLOOKUP(R4752,Data!$C$2:$D$261,2,0)</f>
        <v>Stittsville Villa</v>
      </c>
      <c r="T4752">
        <f>COUNTIF('Feb 2022'!A:A,D4752)+COUNTIF('Mar 2022'!A:A,D4752)+COUNTIF('Apr 2022'!A:A,D4752)+COUNTIF('May 2022'!A:A,D4752)+COUNTIF('June 2022'!A:A,D4752)+COUNTIF('July 2022'!A:A,D4752)+COUNTIF('Aug 2022'!A:A,D4752)+COUNTIF('Sep 2022'!A:A,D4752)+COUNTIF('Oct 2022'!A:A,D4752)+COUNTIF('Dec 2022'!A:A,D4752)</f>
        <v>1</v>
      </c>
      <c r="U4752" t="str">
        <f>VLOOKUP(Q4752,'Capital Lookup'!A:B,2,FALSE)</f>
        <v>No</v>
      </c>
      <c r="V4752" s="2">
        <f>IFERROR(VLOOKUP(LEFT(F4752,10),'Find Purchase Orders'!B:J,9,FALSE),"")</f>
        <v>44832</v>
      </c>
      <c r="W4752" s="25" t="s">
        <v>7261</v>
      </c>
    </row>
    <row r="4753" spans="1:23" hidden="1">
      <c r="A4753" s="25" t="s">
        <v>7261</v>
      </c>
      <c r="B4753" s="25" t="s">
        <v>12039</v>
      </c>
      <c r="C4753" s="25" t="s">
        <v>7264</v>
      </c>
      <c r="D4753" s="25" t="s">
        <v>6485</v>
      </c>
      <c r="E4753" s="25" t="s">
        <v>12040</v>
      </c>
      <c r="F4753" s="25" t="s">
        <v>17773</v>
      </c>
      <c r="G4753" s="25" t="s">
        <v>12417</v>
      </c>
      <c r="H4753" s="21">
        <v>1098.79</v>
      </c>
      <c r="I4753" s="25" t="s">
        <v>7296</v>
      </c>
      <c r="J4753" s="25" t="s">
        <v>7288</v>
      </c>
      <c r="K4753" s="25" t="s">
        <v>7262</v>
      </c>
      <c r="L4753" s="25" t="s">
        <v>7259</v>
      </c>
      <c r="M4753" s="21">
        <v>1098.79</v>
      </c>
      <c r="N4753" s="21">
        <v>1098.79</v>
      </c>
      <c r="O4753" s="21">
        <v>0</v>
      </c>
      <c r="P4753" s="21">
        <v>1098.79</v>
      </c>
      <c r="Q4753" s="25" t="s">
        <v>12043</v>
      </c>
      <c r="R4753" s="1" t="str">
        <f t="shared" si="95"/>
        <v>ST10037</v>
      </c>
      <c r="S4753" t="str">
        <f>VLOOKUP(R4753,Data!$C$2:$D$261,2,0)</f>
        <v>Stittsville Villa</v>
      </c>
      <c r="T4753">
        <f>COUNTIF('Feb 2022'!A:A,D4753)+COUNTIF('Mar 2022'!A:A,D4753)+COUNTIF('Apr 2022'!A:A,D4753)+COUNTIF('May 2022'!A:A,D4753)+COUNTIF('June 2022'!A:A,D4753)+COUNTIF('July 2022'!A:A,D4753)+COUNTIF('Aug 2022'!A:A,D4753)+COUNTIF('Sep 2022'!A:A,D4753)+COUNTIF('Oct 2022'!A:A,D4753)+COUNTIF('Dec 2022'!A:A,D4753)</f>
        <v>1</v>
      </c>
      <c r="U4753" t="str">
        <f>VLOOKUP(Q4753,'Capital Lookup'!A:B,2,FALSE)</f>
        <v>No</v>
      </c>
      <c r="V4753" s="2">
        <f>IFERROR(VLOOKUP(LEFT(F4753,10),'Find Purchase Orders'!B:J,9,FALSE),"")</f>
        <v>44832</v>
      </c>
      <c r="W4753" s="25" t="s">
        <v>7261</v>
      </c>
    </row>
    <row r="4754" spans="1:23" hidden="1">
      <c r="A4754" s="25" t="s">
        <v>7261</v>
      </c>
      <c r="B4754" s="25" t="s">
        <v>7417</v>
      </c>
      <c r="C4754" s="25" t="s">
        <v>7282</v>
      </c>
      <c r="D4754" s="25" t="s">
        <v>6487</v>
      </c>
      <c r="E4754" s="25" t="s">
        <v>7576</v>
      </c>
      <c r="F4754" s="25" t="s">
        <v>17774</v>
      </c>
      <c r="G4754" s="25" t="s">
        <v>6488</v>
      </c>
      <c r="H4754" s="21">
        <v>3065.2</v>
      </c>
      <c r="I4754" s="25" t="s">
        <v>7287</v>
      </c>
      <c r="J4754" s="25" t="s">
        <v>7288</v>
      </c>
      <c r="K4754" s="25" t="s">
        <v>7495</v>
      </c>
      <c r="L4754" s="25" t="s">
        <v>7745</v>
      </c>
      <c r="M4754" s="21">
        <v>3065.2</v>
      </c>
      <c r="N4754" s="22">
        <v>0</v>
      </c>
      <c r="O4754" s="21">
        <v>3065.2</v>
      </c>
      <c r="P4754" s="21">
        <v>352.63</v>
      </c>
      <c r="Q4754" s="25" t="s">
        <v>17775</v>
      </c>
      <c r="R4754" s="1" t="str">
        <f t="shared" si="95"/>
        <v>ST10012</v>
      </c>
      <c r="S4754" t="str">
        <f>VLOOKUP(R4754,Data!$C$2:$D$261,2,0)</f>
        <v>Forest Hill Place</v>
      </c>
      <c r="T4754">
        <f>COUNTIF('Feb 2022'!A:A,D4754)+COUNTIF('Mar 2022'!A:A,D4754)+COUNTIF('Apr 2022'!A:A,D4754)+COUNTIF('May 2022'!A:A,D4754)+COUNTIF('June 2022'!A:A,D4754)+COUNTIF('July 2022'!A:A,D4754)+COUNTIF('Aug 2022'!A:A,D4754)+COUNTIF('Sep 2022'!A:A,D4754)+COUNTIF('Oct 2022'!A:A,D4754)+COUNTIF('Dec 2022'!A:A,D4754)</f>
        <v>1</v>
      </c>
      <c r="U4754" t="str">
        <f>VLOOKUP(Q4754,'Capital Lookup'!A:B,2,FALSE)</f>
        <v>No</v>
      </c>
      <c r="V4754" s="2">
        <f>IFERROR(VLOOKUP(LEFT(F4754,10),'Find Purchase Orders'!B:J,9,FALSE),"")</f>
        <v>44834</v>
      </c>
      <c r="W4754" s="25" t="s">
        <v>7261</v>
      </c>
    </row>
    <row r="4755" spans="1:23" hidden="1">
      <c r="A4755" s="25" t="s">
        <v>7261</v>
      </c>
      <c r="B4755" s="25" t="s">
        <v>7281</v>
      </c>
      <c r="C4755" s="25" t="s">
        <v>7282</v>
      </c>
      <c r="D4755" s="25" t="s">
        <v>6506</v>
      </c>
      <c r="E4755" s="25" t="s">
        <v>7576</v>
      </c>
      <c r="F4755" s="25" t="s">
        <v>17776</v>
      </c>
      <c r="G4755" s="25" t="s">
        <v>17777</v>
      </c>
      <c r="H4755" s="21">
        <v>1073.5</v>
      </c>
      <c r="I4755" s="25" t="s">
        <v>7296</v>
      </c>
      <c r="J4755" s="25" t="s">
        <v>7288</v>
      </c>
      <c r="K4755" s="25" t="s">
        <v>7612</v>
      </c>
      <c r="L4755" s="25" t="s">
        <v>7756</v>
      </c>
      <c r="M4755" s="21">
        <v>1073.5</v>
      </c>
      <c r="N4755" s="21">
        <v>1073.5</v>
      </c>
      <c r="O4755" s="21">
        <v>0</v>
      </c>
      <c r="P4755" s="21">
        <v>1073.5</v>
      </c>
      <c r="Q4755" s="25" t="s">
        <v>17778</v>
      </c>
      <c r="R4755" s="1" t="str">
        <f t="shared" si="95"/>
        <v>ST10014</v>
      </c>
      <c r="S4755" t="str">
        <f>VLOOKUP(R4755,Data!$C$2:$D$261,2,0)</f>
        <v>Bradgate Arms</v>
      </c>
      <c r="T4755">
        <f>COUNTIF('Feb 2022'!A:A,D4755)+COUNTIF('Mar 2022'!A:A,D4755)+COUNTIF('Apr 2022'!A:A,D4755)+COUNTIF('May 2022'!A:A,D4755)+COUNTIF('June 2022'!A:A,D4755)+COUNTIF('July 2022'!A:A,D4755)+COUNTIF('Aug 2022'!A:A,D4755)+COUNTIF('Sep 2022'!A:A,D4755)+COUNTIF('Oct 2022'!A:A,D4755)+COUNTIF('Dec 2022'!A:A,D4755)</f>
        <v>1</v>
      </c>
      <c r="U4755" t="str">
        <f>VLOOKUP(Q4755,'Capital Lookup'!A:B,2,FALSE)</f>
        <v>No</v>
      </c>
      <c r="V4755" s="2">
        <f>IFERROR(VLOOKUP(LEFT(F4755,10),'Find Purchase Orders'!B:J,9,FALSE),"")</f>
        <v>44838</v>
      </c>
      <c r="W4755" s="25" t="s">
        <v>7261</v>
      </c>
    </row>
    <row r="4756" spans="1:23" hidden="1">
      <c r="A4756" s="25" t="s">
        <v>15934</v>
      </c>
      <c r="B4756" s="25" t="s">
        <v>8520</v>
      </c>
      <c r="C4756" s="25" t="s">
        <v>7264</v>
      </c>
      <c r="D4756" s="25" t="s">
        <v>17779</v>
      </c>
      <c r="E4756" s="25" t="s">
        <v>8140</v>
      </c>
      <c r="H4756" s="21">
        <v>22154.49</v>
      </c>
      <c r="I4756" s="25" t="s">
        <v>7257</v>
      </c>
      <c r="K4756" s="25" t="s">
        <v>7579</v>
      </c>
      <c r="L4756" s="25" t="s">
        <v>8156</v>
      </c>
      <c r="M4756" s="22">
        <v>0</v>
      </c>
      <c r="N4756" s="22">
        <v>0</v>
      </c>
      <c r="O4756" s="21">
        <v>0</v>
      </c>
      <c r="P4756" s="21">
        <v>2548.75</v>
      </c>
      <c r="Q4756" s="25" t="s">
        <v>17780</v>
      </c>
      <c r="R4756" s="1" t="str">
        <f t="shared" si="95"/>
        <v>ST10004</v>
      </c>
      <c r="S4756" t="str">
        <f>VLOOKUP(R4756,Data!$C$2:$D$261,2,0)</f>
        <v>Churchill Place</v>
      </c>
      <c r="T4756">
        <f>COUNTIF('Feb 2022'!A:A,D4756)+COUNTIF('Mar 2022'!A:A,D4756)+COUNTIF('Apr 2022'!A:A,D4756)+COUNTIF('May 2022'!A:A,D4756)+COUNTIF('June 2022'!A:A,D4756)+COUNTIF('July 2022'!A:A,D4756)+COUNTIF('Aug 2022'!A:A,D4756)+COUNTIF('Sep 2022'!A:A,D4756)+COUNTIF('Oct 2022'!A:A,D4756)+COUNTIF('Dec 2022'!A:A,D4756)</f>
        <v>0</v>
      </c>
      <c r="U4756" t="str">
        <f>VLOOKUP(Q4756,'Capital Lookup'!A:B,2,FALSE)</f>
        <v>No</v>
      </c>
      <c r="V4756" s="2" t="str">
        <f>IFERROR(VLOOKUP(LEFT(F4756,10),'Find Purchase Orders'!B:J,9,FALSE),"")</f>
        <v/>
      </c>
      <c r="W4756" s="25" t="s">
        <v>7261</v>
      </c>
    </row>
    <row r="4757" spans="1:23" hidden="1">
      <c r="A4757" s="25" t="s">
        <v>17781</v>
      </c>
      <c r="B4757" s="25" t="s">
        <v>8520</v>
      </c>
      <c r="C4757" s="25" t="s">
        <v>7264</v>
      </c>
      <c r="D4757" s="25" t="s">
        <v>6489</v>
      </c>
      <c r="E4757" s="25" t="s">
        <v>8140</v>
      </c>
      <c r="F4757" s="25" t="s">
        <v>17782</v>
      </c>
      <c r="G4757" s="25" t="s">
        <v>6490</v>
      </c>
      <c r="H4757" s="21">
        <v>22154.49</v>
      </c>
      <c r="I4757" s="25" t="s">
        <v>7296</v>
      </c>
      <c r="J4757" s="25" t="s">
        <v>7288</v>
      </c>
      <c r="K4757" s="25" t="s">
        <v>7579</v>
      </c>
      <c r="L4757" s="25" t="s">
        <v>8156</v>
      </c>
      <c r="M4757" s="21">
        <v>22154.49</v>
      </c>
      <c r="N4757" s="22">
        <v>0</v>
      </c>
      <c r="O4757" s="21">
        <v>22154.49</v>
      </c>
      <c r="P4757" s="21">
        <v>22154.49</v>
      </c>
      <c r="Q4757" s="25" t="s">
        <v>17780</v>
      </c>
      <c r="R4757" s="1" t="str">
        <f t="shared" si="95"/>
        <v>ST10004</v>
      </c>
      <c r="S4757" t="str">
        <f>VLOOKUP(R4757,Data!$C$2:$D$261,2,0)</f>
        <v>Churchill Place</v>
      </c>
      <c r="T4757">
        <f>COUNTIF('Feb 2022'!A:A,D4757)+COUNTIF('Mar 2022'!A:A,D4757)+COUNTIF('Apr 2022'!A:A,D4757)+COUNTIF('May 2022'!A:A,D4757)+COUNTIF('June 2022'!A:A,D4757)+COUNTIF('July 2022'!A:A,D4757)+COUNTIF('Aug 2022'!A:A,D4757)+COUNTIF('Sep 2022'!A:A,D4757)+COUNTIF('Oct 2022'!A:A,D4757)+COUNTIF('Dec 2022'!A:A,D4757)</f>
        <v>1</v>
      </c>
      <c r="U4757" t="str">
        <f>VLOOKUP(Q4757,'Capital Lookup'!A:B,2,FALSE)</f>
        <v>No</v>
      </c>
      <c r="V4757" s="2">
        <f>IFERROR(VLOOKUP(LEFT(F4757,10),'Find Purchase Orders'!B:J,9,FALSE),"")</f>
        <v>44833</v>
      </c>
      <c r="W4757" s="25" t="s">
        <v>7261</v>
      </c>
    </row>
    <row r="4758" spans="1:23" hidden="1">
      <c r="A4758" s="25" t="s">
        <v>7261</v>
      </c>
      <c r="B4758" s="25" t="s">
        <v>7343</v>
      </c>
      <c r="C4758" s="25" t="s">
        <v>7282</v>
      </c>
      <c r="D4758" s="25" t="s">
        <v>6114</v>
      </c>
      <c r="E4758" s="25" t="s">
        <v>8140</v>
      </c>
      <c r="F4758" s="25" t="s">
        <v>17783</v>
      </c>
      <c r="G4758" s="25" t="s">
        <v>6115</v>
      </c>
      <c r="H4758" s="21">
        <v>7479.47</v>
      </c>
      <c r="I4758" s="25" t="s">
        <v>7296</v>
      </c>
      <c r="J4758" s="25" t="s">
        <v>7288</v>
      </c>
      <c r="K4758" s="25" t="s">
        <v>7893</v>
      </c>
      <c r="L4758" s="25" t="s">
        <v>8166</v>
      </c>
      <c r="M4758" s="21">
        <v>7479.47</v>
      </c>
      <c r="N4758" s="21">
        <v>7479.47</v>
      </c>
      <c r="O4758" s="21">
        <v>0</v>
      </c>
      <c r="P4758" s="21">
        <v>7479.47</v>
      </c>
      <c r="Q4758" s="25" t="s">
        <v>17784</v>
      </c>
      <c r="R4758" s="1" t="str">
        <f t="shared" si="95"/>
        <v>ST10093</v>
      </c>
      <c r="S4758" t="str">
        <f>VLOOKUP(R4758,Data!$C$2:$D$261,2,0)</f>
        <v>Windermere on The Mount</v>
      </c>
      <c r="T4758">
        <f>COUNTIF('Feb 2022'!A:A,D4758)+COUNTIF('Mar 2022'!A:A,D4758)+COUNTIF('Apr 2022'!A:A,D4758)+COUNTIF('May 2022'!A:A,D4758)+COUNTIF('June 2022'!A:A,D4758)+COUNTIF('July 2022'!A:A,D4758)+COUNTIF('Aug 2022'!A:A,D4758)+COUNTIF('Sep 2022'!A:A,D4758)+COUNTIF('Oct 2022'!A:A,D4758)+COUNTIF('Dec 2022'!A:A,D4758)</f>
        <v>1</v>
      </c>
      <c r="U4758" t="str">
        <f>VLOOKUP(Q4758,'Capital Lookup'!A:B,2,FALSE)</f>
        <v>No</v>
      </c>
      <c r="V4758" s="2">
        <f>IFERROR(VLOOKUP(LEFT(F4758,10),'Find Purchase Orders'!B:J,9,FALSE),"")</f>
        <v>44833</v>
      </c>
      <c r="W4758" s="25" t="s">
        <v>7261</v>
      </c>
    </row>
    <row r="4759" spans="1:23" hidden="1">
      <c r="A4759" s="25" t="s">
        <v>7252</v>
      </c>
      <c r="B4759" s="25" t="s">
        <v>7398</v>
      </c>
      <c r="C4759" s="25" t="s">
        <v>7254</v>
      </c>
      <c r="D4759" s="25" t="s">
        <v>6116</v>
      </c>
      <c r="E4759" s="25" t="s">
        <v>8140</v>
      </c>
      <c r="F4759" s="25" t="s">
        <v>17785</v>
      </c>
      <c r="G4759" s="25" t="s">
        <v>6117</v>
      </c>
      <c r="H4759" s="21">
        <v>3517.69</v>
      </c>
      <c r="I4759" s="25" t="s">
        <v>7296</v>
      </c>
      <c r="J4759" s="25" t="s">
        <v>7288</v>
      </c>
      <c r="K4759" s="25" t="s">
        <v>7495</v>
      </c>
      <c r="L4759" s="25" t="s">
        <v>7745</v>
      </c>
      <c r="M4759" s="21">
        <v>3517.69</v>
      </c>
      <c r="N4759" s="21">
        <v>3517.69</v>
      </c>
      <c r="O4759" s="21">
        <v>0</v>
      </c>
      <c r="P4759" s="21">
        <v>3517.69</v>
      </c>
      <c r="Q4759" s="25" t="s">
        <v>17786</v>
      </c>
      <c r="R4759" s="1" t="str">
        <f t="shared" si="95"/>
        <v>ST10009</v>
      </c>
      <c r="S4759" t="str">
        <f>VLOOKUP(R4759,Data!$C$2:$D$261,2,0)</f>
        <v>Birkdale</v>
      </c>
      <c r="T4759">
        <f>COUNTIF('Feb 2022'!A:A,D4759)+COUNTIF('Mar 2022'!A:A,D4759)+COUNTIF('Apr 2022'!A:A,D4759)+COUNTIF('May 2022'!A:A,D4759)+COUNTIF('June 2022'!A:A,D4759)+COUNTIF('July 2022'!A:A,D4759)+COUNTIF('Aug 2022'!A:A,D4759)+COUNTIF('Sep 2022'!A:A,D4759)+COUNTIF('Oct 2022'!A:A,D4759)+COUNTIF('Dec 2022'!A:A,D4759)</f>
        <v>1</v>
      </c>
      <c r="U4759" t="str">
        <f>VLOOKUP(Q4759,'Capital Lookup'!A:B,2,FALSE)</f>
        <v>No</v>
      </c>
      <c r="V4759" s="2">
        <f>IFERROR(VLOOKUP(LEFT(F4759,10),'Find Purchase Orders'!B:J,9,FALSE),"")</f>
        <v>44833</v>
      </c>
      <c r="W4759" s="25" t="s">
        <v>7261</v>
      </c>
    </row>
    <row r="4760" spans="1:23" hidden="1">
      <c r="A4760" s="25" t="s">
        <v>7261</v>
      </c>
      <c r="B4760" s="25" t="s">
        <v>8749</v>
      </c>
      <c r="C4760" s="25" t="s">
        <v>7282</v>
      </c>
      <c r="D4760" s="25" t="s">
        <v>6118</v>
      </c>
      <c r="E4760" s="25" t="s">
        <v>8140</v>
      </c>
      <c r="F4760" s="25" t="s">
        <v>17787</v>
      </c>
      <c r="G4760" s="25" t="s">
        <v>6119</v>
      </c>
      <c r="H4760" s="21">
        <v>16855.080000000002</v>
      </c>
      <c r="I4760" s="25" t="s">
        <v>7296</v>
      </c>
      <c r="J4760" s="25" t="s">
        <v>7288</v>
      </c>
      <c r="K4760" s="25" t="s">
        <v>7893</v>
      </c>
      <c r="L4760" s="25" t="s">
        <v>8166</v>
      </c>
      <c r="M4760" s="21">
        <v>16855.080000000002</v>
      </c>
      <c r="N4760" s="21">
        <v>16855.080000000002</v>
      </c>
      <c r="O4760" s="21">
        <v>0</v>
      </c>
      <c r="P4760" s="21">
        <v>16855.080000000002</v>
      </c>
      <c r="Q4760" s="25" t="s">
        <v>17788</v>
      </c>
      <c r="R4760" s="1" t="str">
        <f t="shared" si="95"/>
        <v>ST10011</v>
      </c>
      <c r="S4760" t="str">
        <f>VLOOKUP(R4760,Data!$C$2:$D$261,2,0)</f>
        <v>The Beechwood</v>
      </c>
      <c r="T4760">
        <f>COUNTIF('Feb 2022'!A:A,D4760)+COUNTIF('Mar 2022'!A:A,D4760)+COUNTIF('Apr 2022'!A:A,D4760)+COUNTIF('May 2022'!A:A,D4760)+COUNTIF('June 2022'!A:A,D4760)+COUNTIF('July 2022'!A:A,D4760)+COUNTIF('Aug 2022'!A:A,D4760)+COUNTIF('Sep 2022'!A:A,D4760)+COUNTIF('Oct 2022'!A:A,D4760)+COUNTIF('Dec 2022'!A:A,D4760)</f>
        <v>1</v>
      </c>
      <c r="U4760" t="str">
        <f>VLOOKUP(Q4760,'Capital Lookup'!A:B,2,FALSE)</f>
        <v>No</v>
      </c>
      <c r="V4760" s="2">
        <f>IFERROR(VLOOKUP(LEFT(F4760,10),'Find Purchase Orders'!B:J,9,FALSE),"")</f>
        <v>44833</v>
      </c>
      <c r="W4760" s="25" t="s">
        <v>7261</v>
      </c>
    </row>
    <row r="4761" spans="1:23" hidden="1">
      <c r="A4761" s="25" t="s">
        <v>7261</v>
      </c>
      <c r="B4761" s="25" t="s">
        <v>8501</v>
      </c>
      <c r="C4761" s="25" t="s">
        <v>7264</v>
      </c>
      <c r="D4761" s="25" t="s">
        <v>6120</v>
      </c>
      <c r="E4761" s="25" t="s">
        <v>8140</v>
      </c>
      <c r="F4761" s="25" t="s">
        <v>17789</v>
      </c>
      <c r="G4761" s="25" t="s">
        <v>6121</v>
      </c>
      <c r="H4761" s="21">
        <v>7148.63</v>
      </c>
      <c r="I4761" s="25" t="s">
        <v>7296</v>
      </c>
      <c r="J4761" s="25" t="s">
        <v>7288</v>
      </c>
      <c r="K4761" s="25" t="s">
        <v>7510</v>
      </c>
      <c r="L4761" s="25" t="s">
        <v>8176</v>
      </c>
      <c r="M4761" s="21">
        <v>7148.63</v>
      </c>
      <c r="N4761" s="22">
        <v>0</v>
      </c>
      <c r="O4761" s="21">
        <v>7148.63</v>
      </c>
      <c r="P4761" s="21">
        <v>7148.63</v>
      </c>
      <c r="Q4761" s="25" t="s">
        <v>17790</v>
      </c>
      <c r="R4761" s="1" t="str">
        <f t="shared" ref="R4761:R4809" si="96">CONCATENATE("ST",LEFT(B4761,5))</f>
        <v>ST10005</v>
      </c>
      <c r="S4761" t="str">
        <f>VLOOKUP(R4761,Data!$C$2:$D$261,2,0)</f>
        <v>The Kensington Oakville</v>
      </c>
      <c r="T4761">
        <f>COUNTIF('Feb 2022'!A:A,D4761)+COUNTIF('Mar 2022'!A:A,D4761)+COUNTIF('Apr 2022'!A:A,D4761)+COUNTIF('May 2022'!A:A,D4761)+COUNTIF('June 2022'!A:A,D4761)+COUNTIF('July 2022'!A:A,D4761)+COUNTIF('Aug 2022'!A:A,D4761)+COUNTIF('Sep 2022'!A:A,D4761)+COUNTIF('Oct 2022'!A:A,D4761)+COUNTIF('Dec 2022'!A:A,D4761)</f>
        <v>1</v>
      </c>
      <c r="U4761" t="str">
        <f>VLOOKUP(Q4761,'Capital Lookup'!A:B,2,FALSE)</f>
        <v>No</v>
      </c>
      <c r="V4761" s="2">
        <f>IFERROR(VLOOKUP(LEFT(F4761,10),'Find Purchase Orders'!B:J,9,FALSE),"")</f>
        <v>44834</v>
      </c>
      <c r="W4761" s="25" t="s">
        <v>7261</v>
      </c>
    </row>
    <row r="4762" spans="1:23" hidden="1">
      <c r="A4762" s="25" t="s">
        <v>7261</v>
      </c>
      <c r="B4762" s="25" t="s">
        <v>8477</v>
      </c>
      <c r="C4762" s="25" t="s">
        <v>7282</v>
      </c>
      <c r="D4762" s="25" t="s">
        <v>6122</v>
      </c>
      <c r="E4762" s="25" t="s">
        <v>8140</v>
      </c>
      <c r="F4762" s="25" t="s">
        <v>17791</v>
      </c>
      <c r="G4762" s="25" t="s">
        <v>6123</v>
      </c>
      <c r="H4762" s="21">
        <v>6007.08</v>
      </c>
      <c r="I4762" s="25" t="s">
        <v>7296</v>
      </c>
      <c r="J4762" s="25" t="s">
        <v>7288</v>
      </c>
      <c r="K4762" s="25" t="s">
        <v>7893</v>
      </c>
      <c r="L4762" s="25" t="s">
        <v>8166</v>
      </c>
      <c r="M4762" s="21">
        <v>6007.08</v>
      </c>
      <c r="N4762" s="21">
        <v>6007.08</v>
      </c>
      <c r="O4762" s="21">
        <v>0</v>
      </c>
      <c r="P4762" s="21">
        <v>6007.08</v>
      </c>
      <c r="Q4762" s="25" t="s">
        <v>17792</v>
      </c>
      <c r="R4762" s="1" t="str">
        <f t="shared" si="96"/>
        <v>ST10017</v>
      </c>
      <c r="S4762" t="str">
        <f>VLOOKUP(R4762,Data!$C$2:$D$261,2,0)</f>
        <v>King Gardens</v>
      </c>
      <c r="T4762">
        <f>COUNTIF('Feb 2022'!A:A,D4762)+COUNTIF('Mar 2022'!A:A,D4762)+COUNTIF('Apr 2022'!A:A,D4762)+COUNTIF('May 2022'!A:A,D4762)+COUNTIF('June 2022'!A:A,D4762)+COUNTIF('July 2022'!A:A,D4762)+COUNTIF('Aug 2022'!A:A,D4762)+COUNTIF('Sep 2022'!A:A,D4762)+COUNTIF('Oct 2022'!A:A,D4762)+COUNTIF('Dec 2022'!A:A,D4762)</f>
        <v>1</v>
      </c>
      <c r="U4762" t="str">
        <f>VLOOKUP(Q4762,'Capital Lookup'!A:B,2,FALSE)</f>
        <v>No</v>
      </c>
      <c r="V4762" s="2">
        <f>IFERROR(VLOOKUP(LEFT(F4762,10),'Find Purchase Orders'!B:J,9,FALSE),"")</f>
        <v>44833</v>
      </c>
      <c r="W4762" s="25" t="s">
        <v>7261</v>
      </c>
    </row>
    <row r="4763" spans="1:23" hidden="1">
      <c r="A4763" s="25" t="s">
        <v>7252</v>
      </c>
      <c r="B4763" s="25" t="s">
        <v>11506</v>
      </c>
      <c r="C4763" s="25" t="s">
        <v>7254</v>
      </c>
      <c r="D4763" s="25" t="s">
        <v>6507</v>
      </c>
      <c r="E4763" s="25" t="s">
        <v>7500</v>
      </c>
      <c r="F4763" s="25" t="s">
        <v>17793</v>
      </c>
      <c r="G4763" s="25" t="s">
        <v>17794</v>
      </c>
      <c r="H4763" s="21">
        <v>47403.5</v>
      </c>
      <c r="I4763" s="25" t="s">
        <v>7339</v>
      </c>
      <c r="J4763" s="25" t="s">
        <v>7288</v>
      </c>
      <c r="K4763" s="25" t="s">
        <v>7640</v>
      </c>
      <c r="L4763" s="25" t="s">
        <v>7763</v>
      </c>
      <c r="M4763" s="21">
        <v>47403.5</v>
      </c>
      <c r="N4763" s="21">
        <v>31425.3</v>
      </c>
      <c r="O4763" s="21">
        <v>15978.2</v>
      </c>
      <c r="P4763" s="21">
        <v>33263.5</v>
      </c>
      <c r="Q4763" s="25" t="s">
        <v>14601</v>
      </c>
      <c r="R4763" s="1" t="str">
        <f t="shared" si="96"/>
        <v>ST10042</v>
      </c>
      <c r="S4763" t="str">
        <f>VLOOKUP(R4763,Data!$C$2:$D$261,2,0)</f>
        <v>Valley Stream</v>
      </c>
      <c r="T4763">
        <f>COUNTIF('Feb 2022'!A:A,D4763)+COUNTIF('Mar 2022'!A:A,D4763)+COUNTIF('Apr 2022'!A:A,D4763)+COUNTIF('May 2022'!A:A,D4763)+COUNTIF('June 2022'!A:A,D4763)+COUNTIF('July 2022'!A:A,D4763)+COUNTIF('Aug 2022'!A:A,D4763)+COUNTIF('Sep 2022'!A:A,D4763)+COUNTIF('Oct 2022'!A:A,D4763)+COUNTIF('Dec 2022'!A:A,D4763)</f>
        <v>1</v>
      </c>
      <c r="U4763" t="str">
        <f>VLOOKUP(Q4763,'Capital Lookup'!A:B,2,FALSE)</f>
        <v>No</v>
      </c>
      <c r="V4763" s="2">
        <f>IFERROR(VLOOKUP(LEFT(F4763,10),'Find Purchase Orders'!B:J,9,FALSE),"")</f>
        <v>44846</v>
      </c>
      <c r="W4763" s="25" t="s">
        <v>7261</v>
      </c>
    </row>
    <row r="4764" spans="1:23" hidden="1">
      <c r="A4764" s="25" t="s">
        <v>7252</v>
      </c>
      <c r="B4764" s="25" t="s">
        <v>11638</v>
      </c>
      <c r="C4764" s="25" t="s">
        <v>7254</v>
      </c>
      <c r="D4764" s="25" t="s">
        <v>6124</v>
      </c>
      <c r="E4764" s="25" t="s">
        <v>8140</v>
      </c>
      <c r="F4764" s="25" t="s">
        <v>17795</v>
      </c>
      <c r="G4764" s="25" t="s">
        <v>6125</v>
      </c>
      <c r="H4764" s="21">
        <v>5957.36</v>
      </c>
      <c r="I4764" s="25" t="s">
        <v>7296</v>
      </c>
      <c r="J4764" s="25" t="s">
        <v>7288</v>
      </c>
      <c r="K4764" s="25" t="s">
        <v>7893</v>
      </c>
      <c r="L4764" s="25" t="s">
        <v>8166</v>
      </c>
      <c r="M4764" s="21">
        <v>5957.36</v>
      </c>
      <c r="N4764" s="21">
        <v>5957.36</v>
      </c>
      <c r="O4764" s="21">
        <v>0</v>
      </c>
      <c r="P4764" s="21">
        <v>5957.36</v>
      </c>
      <c r="Q4764" s="25" t="s">
        <v>17796</v>
      </c>
      <c r="R4764" s="1" t="str">
        <f t="shared" si="96"/>
        <v>ST10097</v>
      </c>
      <c r="S4764" t="str">
        <f>VLOOKUP(R4764,Data!$C$2:$D$261,2,0)</f>
        <v>Grand Wood Park</v>
      </c>
      <c r="T4764">
        <f>COUNTIF('Feb 2022'!A:A,D4764)+COUNTIF('Mar 2022'!A:A,D4764)+COUNTIF('Apr 2022'!A:A,D4764)+COUNTIF('May 2022'!A:A,D4764)+COUNTIF('June 2022'!A:A,D4764)+COUNTIF('July 2022'!A:A,D4764)+COUNTIF('Aug 2022'!A:A,D4764)+COUNTIF('Sep 2022'!A:A,D4764)+COUNTIF('Oct 2022'!A:A,D4764)+COUNTIF('Dec 2022'!A:A,D4764)</f>
        <v>1</v>
      </c>
      <c r="U4764" t="str">
        <f>VLOOKUP(Q4764,'Capital Lookup'!A:B,2,FALSE)</f>
        <v>No</v>
      </c>
      <c r="V4764" s="2">
        <f>IFERROR(VLOOKUP(LEFT(F4764,10),'Find Purchase Orders'!B:J,9,FALSE),"")</f>
        <v>44834</v>
      </c>
      <c r="W4764" s="25" t="s">
        <v>7261</v>
      </c>
    </row>
    <row r="4765" spans="1:23" hidden="1">
      <c r="A4765" s="25" t="s">
        <v>7252</v>
      </c>
      <c r="B4765" s="25" t="s">
        <v>11638</v>
      </c>
      <c r="C4765" s="25" t="s">
        <v>7254</v>
      </c>
      <c r="D4765" s="25" t="s">
        <v>6124</v>
      </c>
      <c r="E4765" s="25" t="s">
        <v>8140</v>
      </c>
      <c r="F4765" s="25" t="s">
        <v>17797</v>
      </c>
      <c r="G4765" s="25" t="s">
        <v>17798</v>
      </c>
      <c r="H4765" s="21">
        <v>8615.84</v>
      </c>
      <c r="I4765" s="25" t="s">
        <v>7296</v>
      </c>
      <c r="J4765" s="25" t="s">
        <v>7288</v>
      </c>
      <c r="K4765" s="25" t="s">
        <v>7893</v>
      </c>
      <c r="L4765" s="25" t="s">
        <v>8166</v>
      </c>
      <c r="M4765" s="21">
        <v>8615.84</v>
      </c>
      <c r="N4765" s="21">
        <v>8616.8799999999992</v>
      </c>
      <c r="O4765" s="21">
        <v>-1.04</v>
      </c>
      <c r="P4765" s="21">
        <v>8615.84</v>
      </c>
      <c r="Q4765" s="25" t="s">
        <v>17796</v>
      </c>
      <c r="R4765" s="1" t="str">
        <f t="shared" si="96"/>
        <v>ST10097</v>
      </c>
      <c r="S4765" t="str">
        <f>VLOOKUP(R4765,Data!$C$2:$D$261,2,0)</f>
        <v>Grand Wood Park</v>
      </c>
      <c r="T4765">
        <f>COUNTIF('Feb 2022'!A:A,D4765)+COUNTIF('Mar 2022'!A:A,D4765)+COUNTIF('Apr 2022'!A:A,D4765)+COUNTIF('May 2022'!A:A,D4765)+COUNTIF('June 2022'!A:A,D4765)+COUNTIF('July 2022'!A:A,D4765)+COUNTIF('Aug 2022'!A:A,D4765)+COUNTIF('Sep 2022'!A:A,D4765)+COUNTIF('Oct 2022'!A:A,D4765)+COUNTIF('Dec 2022'!A:A,D4765)</f>
        <v>1</v>
      </c>
      <c r="U4765" t="str">
        <f>VLOOKUP(Q4765,'Capital Lookup'!A:B,2,FALSE)</f>
        <v>No</v>
      </c>
      <c r="V4765" s="2">
        <f>IFERROR(VLOOKUP(LEFT(F4765,10),'Find Purchase Orders'!B:J,9,FALSE),"")</f>
        <v>44834</v>
      </c>
      <c r="W4765" s="25" t="s">
        <v>7261</v>
      </c>
    </row>
    <row r="4766" spans="1:23" hidden="1">
      <c r="A4766" s="25" t="s">
        <v>7261</v>
      </c>
      <c r="B4766" s="25" t="s">
        <v>7355</v>
      </c>
      <c r="C4766" s="25" t="s">
        <v>7264</v>
      </c>
      <c r="D4766" s="25" t="s">
        <v>6126</v>
      </c>
      <c r="E4766" s="25" t="s">
        <v>7576</v>
      </c>
      <c r="F4766" s="25" t="s">
        <v>17799</v>
      </c>
      <c r="G4766" s="25" t="s">
        <v>6128</v>
      </c>
      <c r="H4766" s="21">
        <v>14643.86</v>
      </c>
      <c r="I4766" s="25" t="s">
        <v>7296</v>
      </c>
      <c r="J4766" s="25" t="s">
        <v>7288</v>
      </c>
      <c r="K4766" s="25" t="s">
        <v>7646</v>
      </c>
      <c r="L4766" s="25" t="s">
        <v>8551</v>
      </c>
      <c r="M4766" s="21">
        <v>14643.86</v>
      </c>
      <c r="N4766" s="21">
        <v>14643.86</v>
      </c>
      <c r="O4766" s="21">
        <v>0</v>
      </c>
      <c r="P4766" s="21">
        <v>14643.86</v>
      </c>
      <c r="Q4766" s="25" t="s">
        <v>17800</v>
      </c>
      <c r="R4766" s="1" t="str">
        <f t="shared" si="96"/>
        <v>ST10094</v>
      </c>
      <c r="S4766" t="str">
        <f>VLOOKUP(R4766,Data!$C$2:$D$261,2,0)</f>
        <v>Briarfield Gardens</v>
      </c>
      <c r="T4766">
        <f>COUNTIF('Feb 2022'!A:A,D4766)+COUNTIF('Mar 2022'!A:A,D4766)+COUNTIF('Apr 2022'!A:A,D4766)+COUNTIF('May 2022'!A:A,D4766)+COUNTIF('June 2022'!A:A,D4766)+COUNTIF('July 2022'!A:A,D4766)+COUNTIF('Aug 2022'!A:A,D4766)+COUNTIF('Sep 2022'!A:A,D4766)+COUNTIF('Oct 2022'!A:A,D4766)+COUNTIF('Dec 2022'!A:A,D4766)</f>
        <v>1</v>
      </c>
      <c r="U4766" t="str">
        <f>VLOOKUP(Q4766,'Capital Lookup'!A:B,2,FALSE)</f>
        <v>No</v>
      </c>
      <c r="V4766" s="2">
        <f>IFERROR(VLOOKUP(LEFT(F4766,10),'Find Purchase Orders'!B:J,9,FALSE),"")</f>
        <v>44833</v>
      </c>
      <c r="W4766" s="25" t="s">
        <v>7261</v>
      </c>
    </row>
    <row r="4767" spans="1:23" hidden="1">
      <c r="A4767" s="25" t="s">
        <v>7478</v>
      </c>
      <c r="B4767" s="25" t="s">
        <v>7586</v>
      </c>
      <c r="C4767" s="25" t="s">
        <v>7587</v>
      </c>
      <c r="D4767" s="25" t="s">
        <v>6508</v>
      </c>
      <c r="E4767" s="25" t="s">
        <v>14048</v>
      </c>
      <c r="F4767" s="25" t="s">
        <v>17801</v>
      </c>
      <c r="G4767" s="25" t="s">
        <v>17802</v>
      </c>
      <c r="H4767" s="21">
        <v>3753.86</v>
      </c>
      <c r="I4767" s="25" t="s">
        <v>7296</v>
      </c>
      <c r="J4767" s="25" t="s">
        <v>7288</v>
      </c>
      <c r="K4767" s="25" t="s">
        <v>7495</v>
      </c>
      <c r="L4767" s="25" t="s">
        <v>7745</v>
      </c>
      <c r="M4767" s="21">
        <v>3753.86</v>
      </c>
      <c r="N4767" s="21">
        <v>3754.14</v>
      </c>
      <c r="O4767" s="21">
        <v>-0.28000000000000003</v>
      </c>
      <c r="P4767" s="21">
        <v>3753.86</v>
      </c>
      <c r="Q4767" s="25" t="s">
        <v>17803</v>
      </c>
      <c r="R4767" s="1" t="str">
        <f t="shared" si="96"/>
        <v>ST10160</v>
      </c>
      <c r="S4767" t="str">
        <f>VLOOKUP(R4767,Data!$C$2:$D$261,2,0)</f>
        <v>Sherwood Court</v>
      </c>
      <c r="T4767">
        <f>COUNTIF('Feb 2022'!A:A,D4767)+COUNTIF('Mar 2022'!A:A,D4767)+COUNTIF('Apr 2022'!A:A,D4767)+COUNTIF('May 2022'!A:A,D4767)+COUNTIF('June 2022'!A:A,D4767)+COUNTIF('July 2022'!A:A,D4767)+COUNTIF('Aug 2022'!A:A,D4767)+COUNTIF('Sep 2022'!A:A,D4767)+COUNTIF('Oct 2022'!A:A,D4767)+COUNTIF('Dec 2022'!A:A,D4767)</f>
        <v>1</v>
      </c>
      <c r="U4767" t="str">
        <f>VLOOKUP(Q4767,'Capital Lookup'!A:B,2,FALSE)</f>
        <v>No</v>
      </c>
      <c r="V4767" s="2">
        <f>IFERROR(VLOOKUP(LEFT(F4767,10),'Find Purchase Orders'!B:J,9,FALSE),"")</f>
        <v>44838</v>
      </c>
      <c r="W4767" s="25" t="s">
        <v>7261</v>
      </c>
    </row>
    <row r="4768" spans="1:23" hidden="1">
      <c r="A4768" s="25" t="s">
        <v>7478</v>
      </c>
      <c r="B4768" s="25" t="s">
        <v>17804</v>
      </c>
      <c r="C4768" s="25"/>
      <c r="D4768" s="25" t="s">
        <v>6129</v>
      </c>
      <c r="E4768" s="25" t="s">
        <v>14048</v>
      </c>
      <c r="F4768" s="25" t="s">
        <v>17805</v>
      </c>
      <c r="G4768" s="25" t="s">
        <v>6131</v>
      </c>
      <c r="H4768" s="21">
        <v>14688.14</v>
      </c>
      <c r="I4768" s="25" t="s">
        <v>7296</v>
      </c>
      <c r="J4768" s="25" t="s">
        <v>7288</v>
      </c>
      <c r="K4768" s="25" t="s">
        <v>7495</v>
      </c>
      <c r="L4768" s="25" t="s">
        <v>7745</v>
      </c>
      <c r="M4768" s="21">
        <v>14688.14</v>
      </c>
      <c r="N4768" s="21">
        <v>14688.14</v>
      </c>
      <c r="O4768" s="21">
        <v>0</v>
      </c>
      <c r="P4768" s="21">
        <v>14688.14</v>
      </c>
      <c r="Q4768" s="25" t="s">
        <v>17806</v>
      </c>
      <c r="R4768" s="1" t="str">
        <f t="shared" si="96"/>
        <v>ST10270</v>
      </c>
      <c r="S4768" t="e">
        <f>VLOOKUP(R4768,Data!$C$2:$D$261,2,0)</f>
        <v>#N/A</v>
      </c>
      <c r="T4768">
        <f>COUNTIF('Feb 2022'!A:A,D4768)+COUNTIF('Mar 2022'!A:A,D4768)+COUNTIF('Apr 2022'!A:A,D4768)+COUNTIF('May 2022'!A:A,D4768)+COUNTIF('June 2022'!A:A,D4768)+COUNTIF('July 2022'!A:A,D4768)+COUNTIF('Aug 2022'!A:A,D4768)+COUNTIF('Sep 2022'!A:A,D4768)+COUNTIF('Oct 2022'!A:A,D4768)+COUNTIF('Dec 2022'!A:A,D4768)</f>
        <v>1</v>
      </c>
      <c r="U4768" t="str">
        <f>VLOOKUP(Q4768,'Capital Lookup'!A:B,2,FALSE)</f>
        <v>No</v>
      </c>
      <c r="V4768" s="2">
        <f>IFERROR(VLOOKUP(LEFT(F4768,10),'Find Purchase Orders'!B:J,9,FALSE),"")</f>
        <v>44833</v>
      </c>
      <c r="W4768" s="25" t="s">
        <v>7261</v>
      </c>
    </row>
    <row r="4769" spans="1:23" hidden="1">
      <c r="A4769" s="25" t="s">
        <v>7269</v>
      </c>
      <c r="B4769" s="25" t="s">
        <v>7615</v>
      </c>
      <c r="C4769" s="25"/>
      <c r="D4769" s="25" t="s">
        <v>6132</v>
      </c>
      <c r="E4769" s="25" t="s">
        <v>14048</v>
      </c>
      <c r="F4769" s="25" t="s">
        <v>17807</v>
      </c>
      <c r="G4769" s="25" t="s">
        <v>6133</v>
      </c>
      <c r="H4769" s="21">
        <v>4610.3999999999996</v>
      </c>
      <c r="I4769" s="25" t="s">
        <v>7296</v>
      </c>
      <c r="J4769" s="25" t="s">
        <v>7288</v>
      </c>
      <c r="K4769" s="25" t="s">
        <v>8538</v>
      </c>
      <c r="L4769" s="25" t="s">
        <v>8858</v>
      </c>
      <c r="M4769" s="21">
        <v>4610.3999999999996</v>
      </c>
      <c r="N4769" s="21">
        <v>4610.3999999999996</v>
      </c>
      <c r="O4769" s="21">
        <v>0</v>
      </c>
      <c r="P4769" s="21">
        <v>4610.3999999999996</v>
      </c>
      <c r="Q4769" s="25" t="s">
        <v>17808</v>
      </c>
      <c r="R4769" s="1" t="str">
        <f t="shared" si="96"/>
        <v>ST10334</v>
      </c>
      <c r="S4769" t="str">
        <f>VLOOKUP(R4769,Data!$C$2:$D$261,2,0)</f>
        <v>Humber Valley Terrace</v>
      </c>
      <c r="T4769">
        <f>COUNTIF('Feb 2022'!A:A,D4769)+COUNTIF('Mar 2022'!A:A,D4769)+COUNTIF('Apr 2022'!A:A,D4769)+COUNTIF('May 2022'!A:A,D4769)+COUNTIF('June 2022'!A:A,D4769)+COUNTIF('July 2022'!A:A,D4769)+COUNTIF('Aug 2022'!A:A,D4769)+COUNTIF('Sep 2022'!A:A,D4769)+COUNTIF('Oct 2022'!A:A,D4769)+COUNTIF('Dec 2022'!A:A,D4769)</f>
        <v>1</v>
      </c>
      <c r="U4769" t="str">
        <f>VLOOKUP(Q4769,'Capital Lookup'!A:B,2,FALSE)</f>
        <v>No</v>
      </c>
      <c r="V4769" s="2">
        <f>IFERROR(VLOOKUP(LEFT(F4769,10),'Find Purchase Orders'!B:J,9,FALSE),"")</f>
        <v>44834</v>
      </c>
      <c r="W4769" s="25" t="s">
        <v>7261</v>
      </c>
    </row>
    <row r="4770" spans="1:23" hidden="1">
      <c r="A4770" s="25" t="s">
        <v>7261</v>
      </c>
      <c r="B4770" s="25" t="s">
        <v>8520</v>
      </c>
      <c r="C4770" s="25" t="s">
        <v>7264</v>
      </c>
      <c r="D4770" s="25" t="s">
        <v>17809</v>
      </c>
      <c r="E4770" s="25" t="s">
        <v>9248</v>
      </c>
      <c r="H4770" s="21">
        <v>5085</v>
      </c>
      <c r="I4770" s="25" t="s">
        <v>7257</v>
      </c>
      <c r="K4770" s="25" t="s">
        <v>7289</v>
      </c>
      <c r="L4770" s="25" t="s">
        <v>20</v>
      </c>
      <c r="M4770" s="22">
        <v>0</v>
      </c>
      <c r="N4770" s="22">
        <v>0</v>
      </c>
      <c r="O4770" s="21">
        <v>0</v>
      </c>
      <c r="P4770" s="21">
        <v>585</v>
      </c>
      <c r="Q4770" s="25"/>
      <c r="R4770" s="1" t="str">
        <f t="shared" si="96"/>
        <v>ST10004</v>
      </c>
      <c r="S4770" t="str">
        <f>VLOOKUP(R4770,Data!$C$2:$D$261,2,0)</f>
        <v>Churchill Place</v>
      </c>
      <c r="T4770">
        <f>COUNTIF('Feb 2022'!A:A,D4770)+COUNTIF('Mar 2022'!A:A,D4770)+COUNTIF('Apr 2022'!A:A,D4770)+COUNTIF('May 2022'!A:A,D4770)+COUNTIF('June 2022'!A:A,D4770)+COUNTIF('July 2022'!A:A,D4770)+COUNTIF('Aug 2022'!A:A,D4770)+COUNTIF('Sep 2022'!A:A,D4770)+COUNTIF('Oct 2022'!A:A,D4770)+COUNTIF('Dec 2022'!A:A,D4770)</f>
        <v>0</v>
      </c>
      <c r="U4770" t="e">
        <f>VLOOKUP(Q4770,'Capital Lookup'!A:B,2,FALSE)</f>
        <v>#N/A</v>
      </c>
      <c r="V4770" s="2" t="str">
        <f>IFERROR(VLOOKUP(LEFT(F4770,10),'Find Purchase Orders'!B:J,9,FALSE),"")</f>
        <v/>
      </c>
      <c r="W4770" s="25" t="s">
        <v>7261</v>
      </c>
    </row>
    <row r="4771" spans="1:23" hidden="1">
      <c r="A4771" s="25" t="s">
        <v>7261</v>
      </c>
      <c r="B4771" s="25" t="s">
        <v>8477</v>
      </c>
      <c r="C4771" s="25" t="s">
        <v>7282</v>
      </c>
      <c r="D4771" s="25" t="s">
        <v>17810</v>
      </c>
      <c r="E4771" s="25" t="s">
        <v>17811</v>
      </c>
      <c r="H4771" s="21">
        <v>0</v>
      </c>
      <c r="I4771" s="25" t="s">
        <v>7257</v>
      </c>
      <c r="K4771" s="25" t="s">
        <v>7289</v>
      </c>
      <c r="L4771" s="25" t="s">
        <v>20</v>
      </c>
      <c r="M4771" s="22">
        <v>0</v>
      </c>
      <c r="N4771" s="22">
        <v>0</v>
      </c>
      <c r="O4771" s="21">
        <v>0</v>
      </c>
      <c r="P4771" s="21">
        <v>0</v>
      </c>
      <c r="Q4771" s="25"/>
      <c r="R4771" s="1" t="str">
        <f t="shared" si="96"/>
        <v>ST10017</v>
      </c>
      <c r="S4771" t="str">
        <f>VLOOKUP(R4771,Data!$C$2:$D$261,2,0)</f>
        <v>King Gardens</v>
      </c>
      <c r="T4771">
        <f>COUNTIF('Feb 2022'!A:A,D4771)+COUNTIF('Mar 2022'!A:A,D4771)+COUNTIF('Apr 2022'!A:A,D4771)+COUNTIF('May 2022'!A:A,D4771)+COUNTIF('June 2022'!A:A,D4771)+COUNTIF('July 2022'!A:A,D4771)+COUNTIF('Aug 2022'!A:A,D4771)+COUNTIF('Sep 2022'!A:A,D4771)+COUNTIF('Oct 2022'!A:A,D4771)+COUNTIF('Dec 2022'!A:A,D4771)</f>
        <v>0</v>
      </c>
      <c r="U4771" t="e">
        <f>VLOOKUP(Q4771,'Capital Lookup'!A:B,2,FALSE)</f>
        <v>#N/A</v>
      </c>
      <c r="V4771" s="2" t="str">
        <f>IFERROR(VLOOKUP(LEFT(F4771,10),'Find Purchase Orders'!B:J,9,FALSE),"")</f>
        <v/>
      </c>
      <c r="W4771" s="25" t="s">
        <v>7261</v>
      </c>
    </row>
    <row r="4772" spans="1:23" hidden="1">
      <c r="A4772" s="25" t="s">
        <v>7478</v>
      </c>
      <c r="B4772" s="25" t="s">
        <v>7950</v>
      </c>
      <c r="C4772" s="25" t="s">
        <v>7587</v>
      </c>
      <c r="D4772" s="25" t="s">
        <v>6134</v>
      </c>
      <c r="E4772" s="25" t="s">
        <v>14048</v>
      </c>
      <c r="F4772" s="25" t="s">
        <v>17812</v>
      </c>
      <c r="G4772" s="25" t="s">
        <v>6135</v>
      </c>
      <c r="H4772" s="21">
        <v>23628.3</v>
      </c>
      <c r="I4772" s="25" t="s">
        <v>7296</v>
      </c>
      <c r="J4772" s="25" t="s">
        <v>7288</v>
      </c>
      <c r="K4772" s="25" t="s">
        <v>7510</v>
      </c>
      <c r="L4772" s="25" t="s">
        <v>8176</v>
      </c>
      <c r="M4772" s="21">
        <v>23628.3</v>
      </c>
      <c r="N4772" s="21">
        <v>23628.3</v>
      </c>
      <c r="O4772" s="21">
        <v>0</v>
      </c>
      <c r="P4772" s="21">
        <v>23628.3</v>
      </c>
      <c r="Q4772" s="25" t="s">
        <v>17813</v>
      </c>
      <c r="R4772" s="1" t="str">
        <f t="shared" si="96"/>
        <v>ST10171</v>
      </c>
      <c r="S4772" t="str">
        <f>VLOOKUP(R4772,Data!$C$2:$D$261,2,0)</f>
        <v>McGarrell Place</v>
      </c>
      <c r="T4772">
        <f>COUNTIF('Feb 2022'!A:A,D4772)+COUNTIF('Mar 2022'!A:A,D4772)+COUNTIF('Apr 2022'!A:A,D4772)+COUNTIF('May 2022'!A:A,D4772)+COUNTIF('June 2022'!A:A,D4772)+COUNTIF('July 2022'!A:A,D4772)+COUNTIF('Aug 2022'!A:A,D4772)+COUNTIF('Sep 2022'!A:A,D4772)+COUNTIF('Oct 2022'!A:A,D4772)+COUNTIF('Dec 2022'!A:A,D4772)</f>
        <v>1</v>
      </c>
      <c r="U4772" t="str">
        <f>VLOOKUP(Q4772,'Capital Lookup'!A:B,2,FALSE)</f>
        <v>No</v>
      </c>
      <c r="V4772" s="2">
        <f>IFERROR(VLOOKUP(LEFT(F4772,10),'Find Purchase Orders'!B:J,9,FALSE),"")</f>
        <v>44834</v>
      </c>
      <c r="W4772" s="25" t="s">
        <v>7261</v>
      </c>
    </row>
    <row r="4773" spans="1:23" hidden="1">
      <c r="A4773" s="25" t="s">
        <v>7425</v>
      </c>
      <c r="B4773" s="25" t="s">
        <v>7956</v>
      </c>
      <c r="C4773" s="25" t="s">
        <v>7271</v>
      </c>
      <c r="D4773" s="25" t="s">
        <v>6509</v>
      </c>
      <c r="E4773" s="25" t="s">
        <v>14048</v>
      </c>
      <c r="F4773" s="25" t="s">
        <v>17814</v>
      </c>
      <c r="G4773" s="25" t="s">
        <v>17815</v>
      </c>
      <c r="H4773" s="21">
        <v>5289.58</v>
      </c>
      <c r="I4773" s="25" t="s">
        <v>7296</v>
      </c>
      <c r="J4773" s="25" t="s">
        <v>7288</v>
      </c>
      <c r="K4773" s="25" t="s">
        <v>7579</v>
      </c>
      <c r="L4773" s="25" t="s">
        <v>8156</v>
      </c>
      <c r="M4773" s="21">
        <v>5289.58</v>
      </c>
      <c r="N4773" s="21">
        <v>5289.58</v>
      </c>
      <c r="O4773" s="21">
        <v>0</v>
      </c>
      <c r="P4773" s="21">
        <v>5289.58</v>
      </c>
      <c r="Q4773" s="25" t="s">
        <v>17816</v>
      </c>
      <c r="R4773" s="1" t="str">
        <f t="shared" si="96"/>
        <v>ST10184</v>
      </c>
      <c r="S4773" t="str">
        <f>VLOOKUP(R4773,Data!$C$2:$D$261,2,0)</f>
        <v>Riverbend Place</v>
      </c>
      <c r="T4773">
        <f>COUNTIF('Feb 2022'!A:A,D4773)+COUNTIF('Mar 2022'!A:A,D4773)+COUNTIF('Apr 2022'!A:A,D4773)+COUNTIF('May 2022'!A:A,D4773)+COUNTIF('June 2022'!A:A,D4773)+COUNTIF('July 2022'!A:A,D4773)+COUNTIF('Aug 2022'!A:A,D4773)+COUNTIF('Sep 2022'!A:A,D4773)+COUNTIF('Oct 2022'!A:A,D4773)+COUNTIF('Dec 2022'!A:A,D4773)</f>
        <v>1</v>
      </c>
      <c r="U4773" t="str">
        <f>VLOOKUP(Q4773,'Capital Lookup'!A:B,2,FALSE)</f>
        <v>No</v>
      </c>
      <c r="V4773" s="2">
        <f>IFERROR(VLOOKUP(LEFT(F4773,10),'Find Purchase Orders'!B:J,9,FALSE),"")</f>
        <v>44837</v>
      </c>
      <c r="W4773" s="25" t="s">
        <v>7261</v>
      </c>
    </row>
    <row r="4774" spans="1:23" hidden="1">
      <c r="A4774" s="25" t="s">
        <v>7252</v>
      </c>
      <c r="B4774" s="25" t="s">
        <v>13450</v>
      </c>
      <c r="C4774" s="25" t="s">
        <v>7254</v>
      </c>
      <c r="D4774" s="25" t="s">
        <v>17817</v>
      </c>
      <c r="E4774" s="25" t="s">
        <v>10329</v>
      </c>
      <c r="F4774" s="25" t="s">
        <v>17818</v>
      </c>
      <c r="G4774" s="25" t="s">
        <v>17819</v>
      </c>
      <c r="H4774" s="21">
        <v>2806.83</v>
      </c>
      <c r="I4774" s="25" t="s">
        <v>7296</v>
      </c>
      <c r="J4774" s="25" t="s">
        <v>7288</v>
      </c>
      <c r="K4774" s="25" t="s">
        <v>8175</v>
      </c>
      <c r="L4774" s="25" t="s">
        <v>10332</v>
      </c>
      <c r="M4774" s="21">
        <v>2806.83</v>
      </c>
      <c r="N4774" s="21">
        <v>2806.83</v>
      </c>
      <c r="O4774" s="21">
        <v>0</v>
      </c>
      <c r="P4774" s="21">
        <v>2806.83</v>
      </c>
      <c r="Q4774" s="25" t="s">
        <v>13843</v>
      </c>
      <c r="R4774" s="1" t="str">
        <f t="shared" si="96"/>
        <v>ST10040</v>
      </c>
      <c r="S4774" t="str">
        <f>VLOOKUP(R4774,Data!$C$2:$D$261,2,0)</f>
        <v>Lynwood</v>
      </c>
      <c r="T4774">
        <f>COUNTIF('Feb 2022'!A:A,D4774)+COUNTIF('Mar 2022'!A:A,D4774)+COUNTIF('Apr 2022'!A:A,D4774)+COUNTIF('May 2022'!A:A,D4774)+COUNTIF('June 2022'!A:A,D4774)+COUNTIF('July 2022'!A:A,D4774)+COUNTIF('Aug 2022'!A:A,D4774)+COUNTIF('Sep 2022'!A:A,D4774)+COUNTIF('Oct 2022'!A:A,D4774)+COUNTIF('Dec 2022'!A:A,D4774)</f>
        <v>0</v>
      </c>
      <c r="U4774" t="str">
        <f>VLOOKUP(Q4774,'Capital Lookup'!A:B,2,FALSE)</f>
        <v>Yes</v>
      </c>
      <c r="V4774" s="2">
        <f>IFERROR(VLOOKUP(LEFT(F4774,10),'Find Purchase Orders'!B:J,9,FALSE),"")</f>
        <v>44833</v>
      </c>
      <c r="W4774" s="25" t="s">
        <v>7261</v>
      </c>
    </row>
    <row r="4775" spans="1:23" hidden="1">
      <c r="A4775" s="25" t="s">
        <v>7261</v>
      </c>
      <c r="B4775" s="25" t="s">
        <v>8595</v>
      </c>
      <c r="C4775" s="25" t="s">
        <v>7264</v>
      </c>
      <c r="D4775" s="25" t="s">
        <v>6510</v>
      </c>
      <c r="E4775" s="25" t="s">
        <v>7273</v>
      </c>
      <c r="F4775" s="25" t="s">
        <v>17820</v>
      </c>
      <c r="G4775" s="25" t="s">
        <v>17821</v>
      </c>
      <c r="H4775" s="21">
        <v>6361.22</v>
      </c>
      <c r="I4775" s="25" t="s">
        <v>7296</v>
      </c>
      <c r="J4775" s="25" t="s">
        <v>7288</v>
      </c>
      <c r="K4775" s="25" t="s">
        <v>7495</v>
      </c>
      <c r="L4775" s="25" t="s">
        <v>7745</v>
      </c>
      <c r="M4775" s="21">
        <v>6361.21</v>
      </c>
      <c r="N4775" s="21">
        <v>5963.64</v>
      </c>
      <c r="O4775" s="21">
        <v>397.57</v>
      </c>
      <c r="P4775" s="21">
        <v>6361.22</v>
      </c>
      <c r="Q4775" s="25" t="s">
        <v>17822</v>
      </c>
      <c r="R4775" s="1" t="str">
        <f t="shared" si="96"/>
        <v>ST10059</v>
      </c>
      <c r="S4775" t="str">
        <f>VLOOKUP(R4775,Data!$C$2:$D$261,2,0)</f>
        <v>Parkwood Manor</v>
      </c>
      <c r="T4775">
        <f>COUNTIF('Feb 2022'!A:A,D4775)+COUNTIF('Mar 2022'!A:A,D4775)+COUNTIF('Apr 2022'!A:A,D4775)+COUNTIF('May 2022'!A:A,D4775)+COUNTIF('June 2022'!A:A,D4775)+COUNTIF('July 2022'!A:A,D4775)+COUNTIF('Aug 2022'!A:A,D4775)+COUNTIF('Sep 2022'!A:A,D4775)+COUNTIF('Oct 2022'!A:A,D4775)+COUNTIF('Dec 2022'!A:A,D4775)</f>
        <v>1</v>
      </c>
      <c r="U4775" t="str">
        <f>VLOOKUP(Q4775,'Capital Lookup'!A:B,2,FALSE)</f>
        <v>No</v>
      </c>
      <c r="V4775" s="2">
        <f>IFERROR(VLOOKUP(LEFT(F4775,10),'Find Purchase Orders'!B:J,9,FALSE),"")</f>
        <v>44838</v>
      </c>
      <c r="W4775" s="25" t="s">
        <v>7261</v>
      </c>
    </row>
    <row r="4776" spans="1:23" hidden="1">
      <c r="A4776" s="25" t="s">
        <v>7261</v>
      </c>
      <c r="B4776" s="25" t="s">
        <v>8520</v>
      </c>
      <c r="C4776" s="25" t="s">
        <v>7264</v>
      </c>
      <c r="D4776" s="25" t="s">
        <v>17823</v>
      </c>
      <c r="E4776" s="25" t="s">
        <v>9248</v>
      </c>
      <c r="H4776" s="21">
        <v>5085</v>
      </c>
      <c r="I4776" s="25" t="s">
        <v>7257</v>
      </c>
      <c r="K4776" s="25" t="s">
        <v>7289</v>
      </c>
      <c r="L4776" s="25" t="s">
        <v>20</v>
      </c>
      <c r="M4776" s="22">
        <v>0</v>
      </c>
      <c r="N4776" s="22">
        <v>0</v>
      </c>
      <c r="O4776" s="21">
        <v>0</v>
      </c>
      <c r="P4776" s="21">
        <v>585</v>
      </c>
      <c r="Q4776" s="25"/>
      <c r="R4776" s="1" t="str">
        <f t="shared" si="96"/>
        <v>ST10004</v>
      </c>
      <c r="S4776" t="str">
        <f>VLOOKUP(R4776,Data!$C$2:$D$261,2,0)</f>
        <v>Churchill Place</v>
      </c>
      <c r="T4776">
        <f>COUNTIF('Feb 2022'!A:A,D4776)+COUNTIF('Mar 2022'!A:A,D4776)+COUNTIF('Apr 2022'!A:A,D4776)+COUNTIF('May 2022'!A:A,D4776)+COUNTIF('June 2022'!A:A,D4776)+COUNTIF('July 2022'!A:A,D4776)+COUNTIF('Aug 2022'!A:A,D4776)+COUNTIF('Sep 2022'!A:A,D4776)+COUNTIF('Oct 2022'!A:A,D4776)+COUNTIF('Dec 2022'!A:A,D4776)</f>
        <v>0</v>
      </c>
      <c r="U4776" t="e">
        <f>VLOOKUP(Q4776,'Capital Lookup'!A:B,2,FALSE)</f>
        <v>#N/A</v>
      </c>
      <c r="V4776" s="2" t="str">
        <f>IFERROR(VLOOKUP(LEFT(F4776,10),'Find Purchase Orders'!B:J,9,FALSE),"")</f>
        <v/>
      </c>
      <c r="W4776" s="25" t="s">
        <v>7261</v>
      </c>
    </row>
    <row r="4777" spans="1:23" hidden="1">
      <c r="A4777" s="25" t="s">
        <v>7261</v>
      </c>
      <c r="B4777" s="25" t="s">
        <v>9727</v>
      </c>
      <c r="C4777" s="25" t="s">
        <v>7264</v>
      </c>
      <c r="D4777" s="25" t="s">
        <v>6511</v>
      </c>
      <c r="E4777" s="25" t="s">
        <v>9729</v>
      </c>
      <c r="F4777" s="25" t="s">
        <v>17824</v>
      </c>
      <c r="G4777" s="25" t="s">
        <v>17825</v>
      </c>
      <c r="H4777" s="21">
        <v>5457.64</v>
      </c>
      <c r="I4777" s="25" t="s">
        <v>7296</v>
      </c>
      <c r="J4777" s="25" t="s">
        <v>7288</v>
      </c>
      <c r="K4777" s="25" t="s">
        <v>7262</v>
      </c>
      <c r="L4777" s="25" t="s">
        <v>7259</v>
      </c>
      <c r="M4777" s="21">
        <v>5457.64</v>
      </c>
      <c r="N4777" s="21">
        <v>5457.64</v>
      </c>
      <c r="O4777" s="21">
        <v>0</v>
      </c>
      <c r="P4777" s="21">
        <v>5457.64</v>
      </c>
      <c r="Q4777" s="25" t="s">
        <v>9732</v>
      </c>
      <c r="R4777" s="1" t="str">
        <f t="shared" si="96"/>
        <v>ST10013</v>
      </c>
      <c r="S4777" t="str">
        <f>VLOOKUP(R4777,Data!$C$2:$D$261,2,0)</f>
        <v>Bough Beeches Place</v>
      </c>
      <c r="T4777">
        <f>COUNTIF('Feb 2022'!A:A,D4777)+COUNTIF('Mar 2022'!A:A,D4777)+COUNTIF('Apr 2022'!A:A,D4777)+COUNTIF('May 2022'!A:A,D4777)+COUNTIF('June 2022'!A:A,D4777)+COUNTIF('July 2022'!A:A,D4777)+COUNTIF('Aug 2022'!A:A,D4777)+COUNTIF('Sep 2022'!A:A,D4777)+COUNTIF('Oct 2022'!A:A,D4777)+COUNTIF('Dec 2022'!A:A,D4777)</f>
        <v>1</v>
      </c>
      <c r="U4777" t="str">
        <f>VLOOKUP(Q4777,'Capital Lookup'!A:B,2,FALSE)</f>
        <v>No</v>
      </c>
      <c r="V4777" s="2">
        <f>IFERROR(VLOOKUP(LEFT(F4777,10),'Find Purchase Orders'!B:J,9,FALSE),"")</f>
        <v>44845</v>
      </c>
      <c r="W4777" s="25" t="s">
        <v>7261</v>
      </c>
    </row>
    <row r="4778" spans="1:23" hidden="1">
      <c r="A4778" s="25" t="s">
        <v>7261</v>
      </c>
      <c r="B4778" s="25" t="s">
        <v>9727</v>
      </c>
      <c r="C4778" s="25" t="s">
        <v>7264</v>
      </c>
      <c r="D4778" s="25" t="s">
        <v>6511</v>
      </c>
      <c r="E4778" s="25" t="s">
        <v>9729</v>
      </c>
      <c r="F4778" s="25" t="s">
        <v>17826</v>
      </c>
      <c r="G4778" s="25" t="s">
        <v>7394</v>
      </c>
      <c r="H4778" s="21">
        <v>519.79999999999995</v>
      </c>
      <c r="I4778" s="25" t="s">
        <v>7296</v>
      </c>
      <c r="J4778" s="25" t="s">
        <v>7288</v>
      </c>
      <c r="K4778" s="25" t="s">
        <v>7262</v>
      </c>
      <c r="L4778" s="25" t="s">
        <v>7259</v>
      </c>
      <c r="M4778" s="21">
        <v>519.79999999999995</v>
      </c>
      <c r="N4778" s="21">
        <v>519.79999999999995</v>
      </c>
      <c r="O4778" s="21">
        <v>0</v>
      </c>
      <c r="P4778" s="21">
        <v>519.79999999999995</v>
      </c>
      <c r="Q4778" s="25" t="s">
        <v>9732</v>
      </c>
      <c r="R4778" s="1" t="str">
        <f t="shared" si="96"/>
        <v>ST10013</v>
      </c>
      <c r="S4778" t="str">
        <f>VLOOKUP(R4778,Data!$C$2:$D$261,2,0)</f>
        <v>Bough Beeches Place</v>
      </c>
      <c r="T4778">
        <f>COUNTIF('Feb 2022'!A:A,D4778)+COUNTIF('Mar 2022'!A:A,D4778)+COUNTIF('Apr 2022'!A:A,D4778)+COUNTIF('May 2022'!A:A,D4778)+COUNTIF('June 2022'!A:A,D4778)+COUNTIF('July 2022'!A:A,D4778)+COUNTIF('Aug 2022'!A:A,D4778)+COUNTIF('Sep 2022'!A:A,D4778)+COUNTIF('Oct 2022'!A:A,D4778)+COUNTIF('Dec 2022'!A:A,D4778)</f>
        <v>1</v>
      </c>
      <c r="U4778" t="str">
        <f>VLOOKUP(Q4778,'Capital Lookup'!A:B,2,FALSE)</f>
        <v>No</v>
      </c>
      <c r="V4778" s="2">
        <f>IFERROR(VLOOKUP(LEFT(F4778,10),'Find Purchase Orders'!B:J,9,FALSE),"")</f>
        <v>44845</v>
      </c>
      <c r="W4778" s="25" t="s">
        <v>7261</v>
      </c>
    </row>
    <row r="4779" spans="1:23" hidden="1">
      <c r="A4779" s="25" t="s">
        <v>7261</v>
      </c>
      <c r="B4779" s="25" t="s">
        <v>8477</v>
      </c>
      <c r="C4779" s="25" t="s">
        <v>7282</v>
      </c>
      <c r="D4779" s="25" t="s">
        <v>6728</v>
      </c>
      <c r="E4779" s="25" t="s">
        <v>17811</v>
      </c>
      <c r="F4779" s="25" t="s">
        <v>17827</v>
      </c>
      <c r="G4779" s="25" t="s">
        <v>17828</v>
      </c>
      <c r="H4779" s="21">
        <v>3257.2</v>
      </c>
      <c r="I4779" s="25" t="s">
        <v>7287</v>
      </c>
      <c r="J4779" s="25" t="s">
        <v>7288</v>
      </c>
      <c r="K4779" s="25" t="s">
        <v>7289</v>
      </c>
      <c r="L4779" s="25" t="s">
        <v>7259</v>
      </c>
      <c r="M4779" s="21">
        <v>3257.2</v>
      </c>
      <c r="N4779" s="22">
        <v>0</v>
      </c>
      <c r="O4779" s="21">
        <v>3257.2</v>
      </c>
      <c r="P4779" s="21">
        <v>374.72</v>
      </c>
      <c r="Q4779" s="25" t="s">
        <v>8497</v>
      </c>
      <c r="R4779" s="1" t="str">
        <f t="shared" si="96"/>
        <v>ST10017</v>
      </c>
      <c r="S4779" t="str">
        <f>VLOOKUP(R4779,Data!$C$2:$D$261,2,0)</f>
        <v>King Gardens</v>
      </c>
      <c r="T4779">
        <f>COUNTIF('Feb 2022'!A:A,D4779)+COUNTIF('Mar 2022'!A:A,D4779)+COUNTIF('Apr 2022'!A:A,D4779)+COUNTIF('May 2022'!A:A,D4779)+COUNTIF('June 2022'!A:A,D4779)+COUNTIF('July 2022'!A:A,D4779)+COUNTIF('Aug 2022'!A:A,D4779)+COUNTIF('Sep 2022'!A:A,D4779)+COUNTIF('Oct 2022'!A:A,D4779)+COUNTIF('Dec 2022'!A:A,D4779)</f>
        <v>1</v>
      </c>
      <c r="U4779" t="str">
        <f>VLOOKUP(Q4779,'Capital Lookup'!A:B,2,FALSE)</f>
        <v>No</v>
      </c>
      <c r="V4779" s="2">
        <f>IFERROR(VLOOKUP(LEFT(F4779,10),'Find Purchase Orders'!B:J,9,FALSE),"")</f>
        <v>44858</v>
      </c>
      <c r="W4779" s="25" t="s">
        <v>7261</v>
      </c>
    </row>
    <row r="4780" spans="1:23" hidden="1">
      <c r="A4780" s="25" t="s">
        <v>7261</v>
      </c>
      <c r="B4780" s="25" t="s">
        <v>8477</v>
      </c>
      <c r="C4780" s="25" t="s">
        <v>7282</v>
      </c>
      <c r="D4780" s="25" t="s">
        <v>6728</v>
      </c>
      <c r="E4780" s="25" t="s">
        <v>17811</v>
      </c>
      <c r="F4780" s="25" t="s">
        <v>17829</v>
      </c>
      <c r="G4780" s="25" t="s">
        <v>17830</v>
      </c>
      <c r="H4780" s="21">
        <v>1152.02</v>
      </c>
      <c r="I4780" s="25" t="s">
        <v>7287</v>
      </c>
      <c r="J4780" s="25" t="s">
        <v>7288</v>
      </c>
      <c r="K4780" s="25" t="s">
        <v>7289</v>
      </c>
      <c r="L4780" s="25" t="s">
        <v>7259</v>
      </c>
      <c r="M4780" s="21">
        <v>1152.02</v>
      </c>
      <c r="N4780" s="22">
        <v>0</v>
      </c>
      <c r="O4780" s="21">
        <v>1152.02</v>
      </c>
      <c r="P4780" s="21">
        <v>132.53</v>
      </c>
      <c r="Q4780" s="25" t="s">
        <v>8497</v>
      </c>
      <c r="R4780" s="1" t="str">
        <f t="shared" si="96"/>
        <v>ST10017</v>
      </c>
      <c r="S4780" t="str">
        <f>VLOOKUP(R4780,Data!$C$2:$D$261,2,0)</f>
        <v>King Gardens</v>
      </c>
      <c r="T4780">
        <f>COUNTIF('Feb 2022'!A:A,D4780)+COUNTIF('Mar 2022'!A:A,D4780)+COUNTIF('Apr 2022'!A:A,D4780)+COUNTIF('May 2022'!A:A,D4780)+COUNTIF('June 2022'!A:A,D4780)+COUNTIF('July 2022'!A:A,D4780)+COUNTIF('Aug 2022'!A:A,D4780)+COUNTIF('Sep 2022'!A:A,D4780)+COUNTIF('Oct 2022'!A:A,D4780)+COUNTIF('Dec 2022'!A:A,D4780)</f>
        <v>1</v>
      </c>
      <c r="U4780" t="str">
        <f>VLOOKUP(Q4780,'Capital Lookup'!A:B,2,FALSE)</f>
        <v>No</v>
      </c>
      <c r="V4780" s="2">
        <f>IFERROR(VLOOKUP(LEFT(F4780,10),'Find Purchase Orders'!B:J,9,FALSE),"")</f>
        <v>44858</v>
      </c>
      <c r="W4780" s="25" t="s">
        <v>7261</v>
      </c>
    </row>
    <row r="4781" spans="1:23" hidden="1">
      <c r="A4781" s="25" t="s">
        <v>7261</v>
      </c>
      <c r="B4781" s="25" t="s">
        <v>8477</v>
      </c>
      <c r="C4781" s="25" t="s">
        <v>7282</v>
      </c>
      <c r="D4781" s="25" t="s">
        <v>6728</v>
      </c>
      <c r="E4781" s="25" t="s">
        <v>17811</v>
      </c>
      <c r="F4781" s="25" t="s">
        <v>17831</v>
      </c>
      <c r="G4781" s="25" t="s">
        <v>17832</v>
      </c>
      <c r="H4781" s="21">
        <v>1416.5</v>
      </c>
      <c r="I4781" s="25" t="s">
        <v>7287</v>
      </c>
      <c r="J4781" s="25" t="s">
        <v>7288</v>
      </c>
      <c r="K4781" s="25" t="s">
        <v>7289</v>
      </c>
      <c r="L4781" s="25" t="s">
        <v>7259</v>
      </c>
      <c r="M4781" s="21">
        <v>1416.5</v>
      </c>
      <c r="N4781" s="22">
        <v>0</v>
      </c>
      <c r="O4781" s="21">
        <v>1416.5</v>
      </c>
      <c r="P4781" s="21">
        <v>162.96</v>
      </c>
      <c r="Q4781" s="25" t="s">
        <v>8497</v>
      </c>
      <c r="R4781" s="1" t="str">
        <f t="shared" si="96"/>
        <v>ST10017</v>
      </c>
      <c r="S4781" t="str">
        <f>VLOOKUP(R4781,Data!$C$2:$D$261,2,0)</f>
        <v>King Gardens</v>
      </c>
      <c r="T4781">
        <f>COUNTIF('Feb 2022'!A:A,D4781)+COUNTIF('Mar 2022'!A:A,D4781)+COUNTIF('Apr 2022'!A:A,D4781)+COUNTIF('May 2022'!A:A,D4781)+COUNTIF('June 2022'!A:A,D4781)+COUNTIF('July 2022'!A:A,D4781)+COUNTIF('Aug 2022'!A:A,D4781)+COUNTIF('Sep 2022'!A:A,D4781)+COUNTIF('Oct 2022'!A:A,D4781)+COUNTIF('Dec 2022'!A:A,D4781)</f>
        <v>1</v>
      </c>
      <c r="U4781" t="str">
        <f>VLOOKUP(Q4781,'Capital Lookup'!A:B,2,FALSE)</f>
        <v>No</v>
      </c>
      <c r="V4781" s="2">
        <f>IFERROR(VLOOKUP(LEFT(F4781,10),'Find Purchase Orders'!B:J,9,FALSE),"")</f>
        <v>44858</v>
      </c>
      <c r="W4781" s="25" t="s">
        <v>7261</v>
      </c>
    </row>
    <row r="4782" spans="1:23" hidden="1">
      <c r="A4782" s="25" t="s">
        <v>7261</v>
      </c>
      <c r="B4782" s="25" t="s">
        <v>8477</v>
      </c>
      <c r="C4782" s="25" t="s">
        <v>7282</v>
      </c>
      <c r="D4782" s="25" t="s">
        <v>6728</v>
      </c>
      <c r="E4782" s="25" t="s">
        <v>17811</v>
      </c>
      <c r="F4782" s="25" t="s">
        <v>17833</v>
      </c>
      <c r="G4782" s="25" t="s">
        <v>17834</v>
      </c>
      <c r="H4782" s="21">
        <v>1085.93</v>
      </c>
      <c r="I4782" s="25" t="s">
        <v>7287</v>
      </c>
      <c r="J4782" s="25" t="s">
        <v>7288</v>
      </c>
      <c r="K4782" s="25" t="s">
        <v>7289</v>
      </c>
      <c r="L4782" s="25" t="s">
        <v>7259</v>
      </c>
      <c r="M4782" s="21">
        <v>1085.93</v>
      </c>
      <c r="N4782" s="22">
        <v>0</v>
      </c>
      <c r="O4782" s="21">
        <v>1085.93</v>
      </c>
      <c r="P4782" s="21">
        <v>124.93</v>
      </c>
      <c r="Q4782" s="25" t="s">
        <v>8497</v>
      </c>
      <c r="R4782" s="1" t="str">
        <f t="shared" si="96"/>
        <v>ST10017</v>
      </c>
      <c r="S4782" t="str">
        <f>VLOOKUP(R4782,Data!$C$2:$D$261,2,0)</f>
        <v>King Gardens</v>
      </c>
      <c r="T4782">
        <f>COUNTIF('Feb 2022'!A:A,D4782)+COUNTIF('Mar 2022'!A:A,D4782)+COUNTIF('Apr 2022'!A:A,D4782)+COUNTIF('May 2022'!A:A,D4782)+COUNTIF('June 2022'!A:A,D4782)+COUNTIF('July 2022'!A:A,D4782)+COUNTIF('Aug 2022'!A:A,D4782)+COUNTIF('Sep 2022'!A:A,D4782)+COUNTIF('Oct 2022'!A:A,D4782)+COUNTIF('Dec 2022'!A:A,D4782)</f>
        <v>1</v>
      </c>
      <c r="U4782" t="str">
        <f>VLOOKUP(Q4782,'Capital Lookup'!A:B,2,FALSE)</f>
        <v>No</v>
      </c>
      <c r="V4782" s="2">
        <f>IFERROR(VLOOKUP(LEFT(F4782,10),'Find Purchase Orders'!B:J,9,FALSE),"")</f>
        <v>44858</v>
      </c>
      <c r="W4782" s="25" t="s">
        <v>7261</v>
      </c>
    </row>
    <row r="4783" spans="1:23" hidden="1">
      <c r="A4783" s="25" t="s">
        <v>7261</v>
      </c>
      <c r="B4783" s="25" t="s">
        <v>8477</v>
      </c>
      <c r="C4783" s="25" t="s">
        <v>7282</v>
      </c>
      <c r="D4783" s="25" t="s">
        <v>6728</v>
      </c>
      <c r="E4783" s="25" t="s">
        <v>17811</v>
      </c>
      <c r="F4783" s="25" t="s">
        <v>17835</v>
      </c>
      <c r="G4783" s="25" t="s">
        <v>17836</v>
      </c>
      <c r="H4783" s="21">
        <v>804.56</v>
      </c>
      <c r="I4783" s="25" t="s">
        <v>7287</v>
      </c>
      <c r="J4783" s="25" t="s">
        <v>7288</v>
      </c>
      <c r="K4783" s="25" t="s">
        <v>7289</v>
      </c>
      <c r="L4783" s="25" t="s">
        <v>7259</v>
      </c>
      <c r="M4783" s="21">
        <v>804.56</v>
      </c>
      <c r="N4783" s="22">
        <v>0</v>
      </c>
      <c r="O4783" s="21">
        <v>804.56</v>
      </c>
      <c r="P4783" s="21">
        <v>92.56</v>
      </c>
      <c r="Q4783" s="25" t="s">
        <v>8497</v>
      </c>
      <c r="R4783" s="1" t="str">
        <f t="shared" si="96"/>
        <v>ST10017</v>
      </c>
      <c r="S4783" t="str">
        <f>VLOOKUP(R4783,Data!$C$2:$D$261,2,0)</f>
        <v>King Gardens</v>
      </c>
      <c r="T4783">
        <f>COUNTIF('Feb 2022'!A:A,D4783)+COUNTIF('Mar 2022'!A:A,D4783)+COUNTIF('Apr 2022'!A:A,D4783)+COUNTIF('May 2022'!A:A,D4783)+COUNTIF('June 2022'!A:A,D4783)+COUNTIF('July 2022'!A:A,D4783)+COUNTIF('Aug 2022'!A:A,D4783)+COUNTIF('Sep 2022'!A:A,D4783)+COUNTIF('Oct 2022'!A:A,D4783)+COUNTIF('Dec 2022'!A:A,D4783)</f>
        <v>1</v>
      </c>
      <c r="U4783" t="str">
        <f>VLOOKUP(Q4783,'Capital Lookup'!A:B,2,FALSE)</f>
        <v>No</v>
      </c>
      <c r="V4783" s="2">
        <f>IFERROR(VLOOKUP(LEFT(F4783,10),'Find Purchase Orders'!B:J,9,FALSE),"")</f>
        <v>44858</v>
      </c>
      <c r="W4783" s="25" t="s">
        <v>7261</v>
      </c>
    </row>
    <row r="4784" spans="1:23" hidden="1">
      <c r="A4784" s="25" t="s">
        <v>7261</v>
      </c>
      <c r="B4784" s="25" t="s">
        <v>8477</v>
      </c>
      <c r="C4784" s="25" t="s">
        <v>7282</v>
      </c>
      <c r="D4784" s="25" t="s">
        <v>6728</v>
      </c>
      <c r="E4784" s="25" t="s">
        <v>17811</v>
      </c>
      <c r="F4784" s="25" t="s">
        <v>17837</v>
      </c>
      <c r="G4784" s="25" t="s">
        <v>17838</v>
      </c>
      <c r="H4784" s="21">
        <v>605.66999999999996</v>
      </c>
      <c r="I4784" s="25" t="s">
        <v>7287</v>
      </c>
      <c r="J4784" s="25" t="s">
        <v>7288</v>
      </c>
      <c r="K4784" s="25" t="s">
        <v>7289</v>
      </c>
      <c r="L4784" s="25" t="s">
        <v>7259</v>
      </c>
      <c r="M4784" s="21">
        <v>605.66999999999996</v>
      </c>
      <c r="N4784" s="22">
        <v>0</v>
      </c>
      <c r="O4784" s="21">
        <v>605.66999999999996</v>
      </c>
      <c r="P4784" s="21">
        <v>69.680000000000007</v>
      </c>
      <c r="Q4784" s="25" t="s">
        <v>8497</v>
      </c>
      <c r="R4784" s="1" t="str">
        <f t="shared" si="96"/>
        <v>ST10017</v>
      </c>
      <c r="S4784" t="str">
        <f>VLOOKUP(R4784,Data!$C$2:$D$261,2,0)</f>
        <v>King Gardens</v>
      </c>
      <c r="T4784">
        <f>COUNTIF('Feb 2022'!A:A,D4784)+COUNTIF('Mar 2022'!A:A,D4784)+COUNTIF('Apr 2022'!A:A,D4784)+COUNTIF('May 2022'!A:A,D4784)+COUNTIF('June 2022'!A:A,D4784)+COUNTIF('July 2022'!A:A,D4784)+COUNTIF('Aug 2022'!A:A,D4784)+COUNTIF('Sep 2022'!A:A,D4784)+COUNTIF('Oct 2022'!A:A,D4784)+COUNTIF('Dec 2022'!A:A,D4784)</f>
        <v>1</v>
      </c>
      <c r="U4784" t="str">
        <f>VLOOKUP(Q4784,'Capital Lookup'!A:B,2,FALSE)</f>
        <v>No</v>
      </c>
      <c r="V4784" s="2">
        <f>IFERROR(VLOOKUP(LEFT(F4784,10),'Find Purchase Orders'!B:J,9,FALSE),"")</f>
        <v>44858</v>
      </c>
      <c r="W4784" s="25" t="s">
        <v>7261</v>
      </c>
    </row>
    <row r="4785" spans="1:23" hidden="1">
      <c r="A4785" s="25" t="s">
        <v>7261</v>
      </c>
      <c r="B4785" s="25" t="s">
        <v>8477</v>
      </c>
      <c r="C4785" s="25" t="s">
        <v>7282</v>
      </c>
      <c r="D4785" s="25" t="s">
        <v>6728</v>
      </c>
      <c r="E4785" s="25" t="s">
        <v>17811</v>
      </c>
      <c r="F4785" s="25" t="s">
        <v>17839</v>
      </c>
      <c r="G4785" s="25" t="s">
        <v>17840</v>
      </c>
      <c r="H4785" s="21">
        <v>1344.54</v>
      </c>
      <c r="I4785" s="25" t="s">
        <v>7287</v>
      </c>
      <c r="J4785" s="25" t="s">
        <v>7288</v>
      </c>
      <c r="K4785" s="25" t="s">
        <v>7289</v>
      </c>
      <c r="L4785" s="25" t="s">
        <v>7259</v>
      </c>
      <c r="M4785" s="21">
        <v>1344.54</v>
      </c>
      <c r="N4785" s="22">
        <v>0</v>
      </c>
      <c r="O4785" s="21">
        <v>1344.54</v>
      </c>
      <c r="P4785" s="21">
        <v>154.68</v>
      </c>
      <c r="Q4785" s="25" t="s">
        <v>8497</v>
      </c>
      <c r="R4785" s="1" t="str">
        <f t="shared" si="96"/>
        <v>ST10017</v>
      </c>
      <c r="S4785" t="str">
        <f>VLOOKUP(R4785,Data!$C$2:$D$261,2,0)</f>
        <v>King Gardens</v>
      </c>
      <c r="T4785">
        <f>COUNTIF('Feb 2022'!A:A,D4785)+COUNTIF('Mar 2022'!A:A,D4785)+COUNTIF('Apr 2022'!A:A,D4785)+COUNTIF('May 2022'!A:A,D4785)+COUNTIF('June 2022'!A:A,D4785)+COUNTIF('July 2022'!A:A,D4785)+COUNTIF('Aug 2022'!A:A,D4785)+COUNTIF('Sep 2022'!A:A,D4785)+COUNTIF('Oct 2022'!A:A,D4785)+COUNTIF('Dec 2022'!A:A,D4785)</f>
        <v>1</v>
      </c>
      <c r="U4785" t="str">
        <f>VLOOKUP(Q4785,'Capital Lookup'!A:B,2,FALSE)</f>
        <v>No</v>
      </c>
      <c r="V4785" s="2">
        <f>IFERROR(VLOOKUP(LEFT(F4785,10),'Find Purchase Orders'!B:J,9,FALSE),"")</f>
        <v>44858</v>
      </c>
      <c r="W4785" s="25" t="s">
        <v>7261</v>
      </c>
    </row>
    <row r="4786" spans="1:23" hidden="1">
      <c r="A4786" s="25" t="s">
        <v>7261</v>
      </c>
      <c r="B4786" s="25" t="s">
        <v>8477</v>
      </c>
      <c r="C4786" s="25" t="s">
        <v>7282</v>
      </c>
      <c r="D4786" s="25" t="s">
        <v>6728</v>
      </c>
      <c r="E4786" s="25" t="s">
        <v>17811</v>
      </c>
      <c r="F4786" s="25" t="s">
        <v>17841</v>
      </c>
      <c r="G4786" s="25" t="s">
        <v>17842</v>
      </c>
      <c r="H4786" s="21">
        <v>1187.9000000000001</v>
      </c>
      <c r="I4786" s="25" t="s">
        <v>7287</v>
      </c>
      <c r="J4786" s="25" t="s">
        <v>7288</v>
      </c>
      <c r="K4786" s="25" t="s">
        <v>7289</v>
      </c>
      <c r="L4786" s="25" t="s">
        <v>7259</v>
      </c>
      <c r="M4786" s="21">
        <v>1187.9000000000001</v>
      </c>
      <c r="N4786" s="22">
        <v>0</v>
      </c>
      <c r="O4786" s="21">
        <v>1187.9000000000001</v>
      </c>
      <c r="P4786" s="21">
        <v>136.66</v>
      </c>
      <c r="Q4786" s="25" t="s">
        <v>8497</v>
      </c>
      <c r="R4786" s="1" t="str">
        <f t="shared" si="96"/>
        <v>ST10017</v>
      </c>
      <c r="S4786" t="str">
        <f>VLOOKUP(R4786,Data!$C$2:$D$261,2,0)</f>
        <v>King Gardens</v>
      </c>
      <c r="T4786">
        <f>COUNTIF('Feb 2022'!A:A,D4786)+COUNTIF('Mar 2022'!A:A,D4786)+COUNTIF('Apr 2022'!A:A,D4786)+COUNTIF('May 2022'!A:A,D4786)+COUNTIF('June 2022'!A:A,D4786)+COUNTIF('July 2022'!A:A,D4786)+COUNTIF('Aug 2022'!A:A,D4786)+COUNTIF('Sep 2022'!A:A,D4786)+COUNTIF('Oct 2022'!A:A,D4786)+COUNTIF('Dec 2022'!A:A,D4786)</f>
        <v>1</v>
      </c>
      <c r="U4786" t="str">
        <f>VLOOKUP(Q4786,'Capital Lookup'!A:B,2,FALSE)</f>
        <v>No</v>
      </c>
      <c r="V4786" s="2">
        <f>IFERROR(VLOOKUP(LEFT(F4786,10),'Find Purchase Orders'!B:J,9,FALSE),"")</f>
        <v>44858</v>
      </c>
      <c r="W4786" s="25" t="s">
        <v>7261</v>
      </c>
    </row>
    <row r="4787" spans="1:23" hidden="1">
      <c r="A4787" s="25" t="s">
        <v>7261</v>
      </c>
      <c r="B4787" s="25" t="s">
        <v>8477</v>
      </c>
      <c r="C4787" s="25" t="s">
        <v>7282</v>
      </c>
      <c r="D4787" s="25" t="s">
        <v>6728</v>
      </c>
      <c r="E4787" s="25" t="s">
        <v>17811</v>
      </c>
      <c r="F4787" s="25" t="s">
        <v>17843</v>
      </c>
      <c r="G4787" s="25" t="s">
        <v>17844</v>
      </c>
      <c r="H4787" s="21">
        <v>1577.91</v>
      </c>
      <c r="I4787" s="25" t="s">
        <v>7287</v>
      </c>
      <c r="J4787" s="25" t="s">
        <v>7288</v>
      </c>
      <c r="K4787" s="25" t="s">
        <v>7289</v>
      </c>
      <c r="L4787" s="25" t="s">
        <v>7259</v>
      </c>
      <c r="M4787" s="21">
        <v>1577.91</v>
      </c>
      <c r="N4787" s="22">
        <v>0</v>
      </c>
      <c r="O4787" s="21">
        <v>1577.91</v>
      </c>
      <c r="P4787" s="21">
        <v>181.53</v>
      </c>
      <c r="Q4787" s="25" t="s">
        <v>8497</v>
      </c>
      <c r="R4787" s="1" t="str">
        <f t="shared" si="96"/>
        <v>ST10017</v>
      </c>
      <c r="S4787" t="str">
        <f>VLOOKUP(R4787,Data!$C$2:$D$261,2,0)</f>
        <v>King Gardens</v>
      </c>
      <c r="T4787">
        <f>COUNTIF('Feb 2022'!A:A,D4787)+COUNTIF('Mar 2022'!A:A,D4787)+COUNTIF('Apr 2022'!A:A,D4787)+COUNTIF('May 2022'!A:A,D4787)+COUNTIF('June 2022'!A:A,D4787)+COUNTIF('July 2022'!A:A,D4787)+COUNTIF('Aug 2022'!A:A,D4787)+COUNTIF('Sep 2022'!A:A,D4787)+COUNTIF('Oct 2022'!A:A,D4787)+COUNTIF('Dec 2022'!A:A,D4787)</f>
        <v>1</v>
      </c>
      <c r="U4787" t="str">
        <f>VLOOKUP(Q4787,'Capital Lookup'!A:B,2,FALSE)</f>
        <v>No</v>
      </c>
      <c r="V4787" s="2">
        <f>IFERROR(VLOOKUP(LEFT(F4787,10),'Find Purchase Orders'!B:J,9,FALSE),"")</f>
        <v>44858</v>
      </c>
      <c r="W4787" s="25" t="s">
        <v>7261</v>
      </c>
    </row>
    <row r="4788" spans="1:23" hidden="1">
      <c r="A4788" s="25" t="s">
        <v>7261</v>
      </c>
      <c r="B4788" s="25" t="s">
        <v>8477</v>
      </c>
      <c r="C4788" s="25" t="s">
        <v>7282</v>
      </c>
      <c r="D4788" s="25" t="s">
        <v>6728</v>
      </c>
      <c r="E4788" s="25" t="s">
        <v>17811</v>
      </c>
      <c r="F4788" s="25" t="s">
        <v>17845</v>
      </c>
      <c r="G4788" s="25" t="s">
        <v>17846</v>
      </c>
      <c r="H4788" s="21">
        <v>5378.81</v>
      </c>
      <c r="I4788" s="25" t="s">
        <v>7287</v>
      </c>
      <c r="J4788" s="25" t="s">
        <v>7288</v>
      </c>
      <c r="K4788" s="25" t="s">
        <v>7289</v>
      </c>
      <c r="L4788" s="25" t="s">
        <v>7259</v>
      </c>
      <c r="M4788" s="21">
        <v>5378.81</v>
      </c>
      <c r="N4788" s="22">
        <v>0</v>
      </c>
      <c r="O4788" s="21">
        <v>5378.81</v>
      </c>
      <c r="P4788" s="21">
        <v>618.80999999999995</v>
      </c>
      <c r="Q4788" s="25" t="s">
        <v>8497</v>
      </c>
      <c r="R4788" s="1" t="str">
        <f t="shared" si="96"/>
        <v>ST10017</v>
      </c>
      <c r="S4788" t="str">
        <f>VLOOKUP(R4788,Data!$C$2:$D$261,2,0)</f>
        <v>King Gardens</v>
      </c>
      <c r="T4788">
        <f>COUNTIF('Feb 2022'!A:A,D4788)+COUNTIF('Mar 2022'!A:A,D4788)+COUNTIF('Apr 2022'!A:A,D4788)+COUNTIF('May 2022'!A:A,D4788)+COUNTIF('June 2022'!A:A,D4788)+COUNTIF('July 2022'!A:A,D4788)+COUNTIF('Aug 2022'!A:A,D4788)+COUNTIF('Sep 2022'!A:A,D4788)+COUNTIF('Oct 2022'!A:A,D4788)+COUNTIF('Dec 2022'!A:A,D4788)</f>
        <v>1</v>
      </c>
      <c r="U4788" t="str">
        <f>VLOOKUP(Q4788,'Capital Lookup'!A:B,2,FALSE)</f>
        <v>No</v>
      </c>
      <c r="V4788" s="2">
        <f>IFERROR(VLOOKUP(LEFT(F4788,10),'Find Purchase Orders'!B:J,9,FALSE),"")</f>
        <v>44858</v>
      </c>
      <c r="W4788" s="25" t="s">
        <v>7261</v>
      </c>
    </row>
    <row r="4789" spans="1:23" hidden="1">
      <c r="A4789" s="25" t="s">
        <v>7252</v>
      </c>
      <c r="B4789" s="25" t="s">
        <v>8531</v>
      </c>
      <c r="C4789" s="25" t="s">
        <v>7254</v>
      </c>
      <c r="D4789" s="25" t="s">
        <v>6513</v>
      </c>
      <c r="E4789" s="25" t="s">
        <v>16389</v>
      </c>
      <c r="F4789" s="25" t="s">
        <v>17847</v>
      </c>
      <c r="G4789" s="25" t="s">
        <v>17848</v>
      </c>
      <c r="H4789" s="21">
        <v>1751.5</v>
      </c>
      <c r="I4789" s="25" t="s">
        <v>7296</v>
      </c>
      <c r="J4789" s="25" t="s">
        <v>7288</v>
      </c>
      <c r="K4789" s="25" t="s">
        <v>7289</v>
      </c>
      <c r="L4789" s="25" t="s">
        <v>7259</v>
      </c>
      <c r="M4789" s="21">
        <v>1751.5</v>
      </c>
      <c r="N4789" s="21">
        <v>1751.5</v>
      </c>
      <c r="O4789" s="21">
        <v>0</v>
      </c>
      <c r="P4789" s="21">
        <v>1751.5</v>
      </c>
      <c r="Q4789" s="25" t="s">
        <v>8534</v>
      </c>
      <c r="R4789" s="1" t="str">
        <f t="shared" si="96"/>
        <v>ST10095</v>
      </c>
      <c r="S4789" t="str">
        <f>VLOOKUP(R4789,Data!$C$2:$D$261,2,0)</f>
        <v>Greenway</v>
      </c>
      <c r="T4789">
        <f>COUNTIF('Feb 2022'!A:A,D4789)+COUNTIF('Mar 2022'!A:A,D4789)+COUNTIF('Apr 2022'!A:A,D4789)+COUNTIF('May 2022'!A:A,D4789)+COUNTIF('June 2022'!A:A,D4789)+COUNTIF('July 2022'!A:A,D4789)+COUNTIF('Aug 2022'!A:A,D4789)+COUNTIF('Sep 2022'!A:A,D4789)+COUNTIF('Oct 2022'!A:A,D4789)+COUNTIF('Dec 2022'!A:A,D4789)</f>
        <v>1</v>
      </c>
      <c r="U4789" t="str">
        <f>VLOOKUP(Q4789,'Capital Lookup'!A:B,2,FALSE)</f>
        <v>No</v>
      </c>
      <c r="V4789" s="2">
        <f>IFERROR(VLOOKUP(LEFT(F4789,10),'Find Purchase Orders'!B:J,9,FALSE),"")</f>
        <v>44837</v>
      </c>
      <c r="W4789" s="25" t="s">
        <v>7261</v>
      </c>
    </row>
    <row r="4790" spans="1:23" hidden="1">
      <c r="A4790" s="25" t="s">
        <v>7252</v>
      </c>
      <c r="B4790" s="25" t="s">
        <v>8531</v>
      </c>
      <c r="C4790" s="25" t="s">
        <v>7254</v>
      </c>
      <c r="D4790" s="25" t="s">
        <v>6514</v>
      </c>
      <c r="E4790" s="25" t="s">
        <v>16389</v>
      </c>
      <c r="F4790" s="25" t="s">
        <v>17849</v>
      </c>
      <c r="G4790" s="25" t="s">
        <v>17850</v>
      </c>
      <c r="H4790" s="21">
        <v>4955.05</v>
      </c>
      <c r="I4790" s="25" t="s">
        <v>7296</v>
      </c>
      <c r="J4790" s="25" t="s">
        <v>7288</v>
      </c>
      <c r="K4790" s="25" t="s">
        <v>7289</v>
      </c>
      <c r="L4790" s="25" t="s">
        <v>7259</v>
      </c>
      <c r="M4790" s="21">
        <v>4955.05</v>
      </c>
      <c r="N4790" s="21">
        <v>4955.05</v>
      </c>
      <c r="O4790" s="21">
        <v>0</v>
      </c>
      <c r="P4790" s="21">
        <v>4955.05</v>
      </c>
      <c r="Q4790" s="25" t="s">
        <v>8534</v>
      </c>
      <c r="R4790" s="1" t="str">
        <f t="shared" si="96"/>
        <v>ST10095</v>
      </c>
      <c r="S4790" t="str">
        <f>VLOOKUP(R4790,Data!$C$2:$D$261,2,0)</f>
        <v>Greenway</v>
      </c>
      <c r="T4790">
        <f>COUNTIF('Feb 2022'!A:A,D4790)+COUNTIF('Mar 2022'!A:A,D4790)+COUNTIF('Apr 2022'!A:A,D4790)+COUNTIF('May 2022'!A:A,D4790)+COUNTIF('June 2022'!A:A,D4790)+COUNTIF('July 2022'!A:A,D4790)+COUNTIF('Aug 2022'!A:A,D4790)+COUNTIF('Sep 2022'!A:A,D4790)+COUNTIF('Oct 2022'!A:A,D4790)+COUNTIF('Dec 2022'!A:A,D4790)</f>
        <v>1</v>
      </c>
      <c r="U4790" t="str">
        <f>VLOOKUP(Q4790,'Capital Lookup'!A:B,2,FALSE)</f>
        <v>No</v>
      </c>
      <c r="V4790" s="2">
        <f>IFERROR(VLOOKUP(LEFT(F4790,10),'Find Purchase Orders'!B:J,9,FALSE),"")</f>
        <v>44837</v>
      </c>
      <c r="W4790" s="25" t="s">
        <v>7261</v>
      </c>
    </row>
    <row r="4791" spans="1:23" hidden="1">
      <c r="A4791" s="25" t="s">
        <v>7261</v>
      </c>
      <c r="B4791" s="25" t="s">
        <v>8227</v>
      </c>
      <c r="C4791" s="25" t="s">
        <v>7264</v>
      </c>
      <c r="D4791" s="25" t="s">
        <v>6515</v>
      </c>
      <c r="E4791" s="25" t="s">
        <v>8229</v>
      </c>
      <c r="F4791" s="25" t="s">
        <v>17851</v>
      </c>
      <c r="G4791" s="25" t="s">
        <v>17852</v>
      </c>
      <c r="H4791" s="21">
        <v>169.5</v>
      </c>
      <c r="I4791" s="25" t="s">
        <v>7296</v>
      </c>
      <c r="J4791" s="25" t="s">
        <v>7288</v>
      </c>
      <c r="K4791" s="25" t="s">
        <v>7289</v>
      </c>
      <c r="L4791" s="25" t="s">
        <v>7259</v>
      </c>
      <c r="M4791" s="21">
        <v>169.5</v>
      </c>
      <c r="N4791" s="21">
        <v>169.5</v>
      </c>
      <c r="O4791" s="21">
        <v>0</v>
      </c>
      <c r="P4791" s="21">
        <v>169.5</v>
      </c>
      <c r="Q4791" s="25" t="s">
        <v>8232</v>
      </c>
      <c r="R4791" s="1" t="str">
        <f t="shared" si="96"/>
        <v>ST10026</v>
      </c>
      <c r="S4791" t="str">
        <f>VLOOKUP(R4791,Data!$C$2:$D$261,2,0)</f>
        <v>Donway Place</v>
      </c>
      <c r="T4791">
        <f>COUNTIF('Feb 2022'!A:A,D4791)+COUNTIF('Mar 2022'!A:A,D4791)+COUNTIF('Apr 2022'!A:A,D4791)+COUNTIF('May 2022'!A:A,D4791)+COUNTIF('June 2022'!A:A,D4791)+COUNTIF('July 2022'!A:A,D4791)+COUNTIF('Aug 2022'!A:A,D4791)+COUNTIF('Sep 2022'!A:A,D4791)+COUNTIF('Oct 2022'!A:A,D4791)+COUNTIF('Dec 2022'!A:A,D4791)</f>
        <v>1</v>
      </c>
      <c r="U4791" t="str">
        <f>VLOOKUP(Q4791,'Capital Lookup'!A:B,2,FALSE)</f>
        <v>No</v>
      </c>
      <c r="V4791" s="2">
        <f>IFERROR(VLOOKUP(LEFT(F4791,10),'Find Purchase Orders'!B:J,9,FALSE),"")</f>
        <v>44838</v>
      </c>
      <c r="W4791" s="25" t="s">
        <v>7261</v>
      </c>
    </row>
    <row r="4792" spans="1:23" hidden="1">
      <c r="A4792" s="25" t="s">
        <v>7261</v>
      </c>
      <c r="B4792" s="25" t="s">
        <v>8227</v>
      </c>
      <c r="C4792" s="25" t="s">
        <v>7264</v>
      </c>
      <c r="D4792" s="25" t="s">
        <v>6515</v>
      </c>
      <c r="E4792" s="25" t="s">
        <v>8229</v>
      </c>
      <c r="F4792" s="25" t="s">
        <v>17853</v>
      </c>
      <c r="G4792" s="25" t="s">
        <v>17854</v>
      </c>
      <c r="H4792" s="21">
        <v>2926.7</v>
      </c>
      <c r="I4792" s="25" t="s">
        <v>7296</v>
      </c>
      <c r="J4792" s="25" t="s">
        <v>7288</v>
      </c>
      <c r="K4792" s="25" t="s">
        <v>7289</v>
      </c>
      <c r="L4792" s="25" t="s">
        <v>7259</v>
      </c>
      <c r="M4792" s="21">
        <v>2926.7</v>
      </c>
      <c r="N4792" s="21">
        <v>2926.7</v>
      </c>
      <c r="O4792" s="21">
        <v>0</v>
      </c>
      <c r="P4792" s="21">
        <v>2926.7</v>
      </c>
      <c r="Q4792" s="25" t="s">
        <v>8232</v>
      </c>
      <c r="R4792" s="1" t="str">
        <f t="shared" si="96"/>
        <v>ST10026</v>
      </c>
      <c r="S4792" t="str">
        <f>VLOOKUP(R4792,Data!$C$2:$D$261,2,0)</f>
        <v>Donway Place</v>
      </c>
      <c r="T4792">
        <f>COUNTIF('Feb 2022'!A:A,D4792)+COUNTIF('Mar 2022'!A:A,D4792)+COUNTIF('Apr 2022'!A:A,D4792)+COUNTIF('May 2022'!A:A,D4792)+COUNTIF('June 2022'!A:A,D4792)+COUNTIF('July 2022'!A:A,D4792)+COUNTIF('Aug 2022'!A:A,D4792)+COUNTIF('Sep 2022'!A:A,D4792)+COUNTIF('Oct 2022'!A:A,D4792)+COUNTIF('Dec 2022'!A:A,D4792)</f>
        <v>1</v>
      </c>
      <c r="U4792" t="str">
        <f>VLOOKUP(Q4792,'Capital Lookup'!A:B,2,FALSE)</f>
        <v>No</v>
      </c>
      <c r="V4792" s="2">
        <f>IFERROR(VLOOKUP(LEFT(F4792,10),'Find Purchase Orders'!B:J,9,FALSE),"")</f>
        <v>44838</v>
      </c>
      <c r="W4792" s="25" t="s">
        <v>7261</v>
      </c>
    </row>
    <row r="4793" spans="1:23" hidden="1">
      <c r="A4793" s="25" t="s">
        <v>7261</v>
      </c>
      <c r="B4793" s="25" t="s">
        <v>8520</v>
      </c>
      <c r="C4793" s="25" t="s">
        <v>7264</v>
      </c>
      <c r="D4793" s="25" t="s">
        <v>6516</v>
      </c>
      <c r="E4793" s="25" t="s">
        <v>9248</v>
      </c>
      <c r="F4793" s="25" t="s">
        <v>17855</v>
      </c>
      <c r="G4793" s="25" t="s">
        <v>17856</v>
      </c>
      <c r="H4793" s="21">
        <v>9090.35</v>
      </c>
      <c r="I4793" s="25" t="s">
        <v>7296</v>
      </c>
      <c r="J4793" s="25" t="s">
        <v>7288</v>
      </c>
      <c r="K4793" s="25" t="s">
        <v>7262</v>
      </c>
      <c r="L4793" s="25" t="s">
        <v>7259</v>
      </c>
      <c r="M4793" s="21">
        <v>9090.35</v>
      </c>
      <c r="N4793" s="21">
        <v>9090.35</v>
      </c>
      <c r="O4793" s="21">
        <v>0</v>
      </c>
      <c r="P4793" s="21">
        <v>9090.35</v>
      </c>
      <c r="Q4793" s="25" t="s">
        <v>9251</v>
      </c>
      <c r="R4793" s="1" t="str">
        <f t="shared" si="96"/>
        <v>ST10004</v>
      </c>
      <c r="S4793" t="str">
        <f>VLOOKUP(R4793,Data!$C$2:$D$261,2,0)</f>
        <v>Churchill Place</v>
      </c>
      <c r="T4793">
        <f>COUNTIF('Feb 2022'!A:A,D4793)+COUNTIF('Mar 2022'!A:A,D4793)+COUNTIF('Apr 2022'!A:A,D4793)+COUNTIF('May 2022'!A:A,D4793)+COUNTIF('June 2022'!A:A,D4793)+COUNTIF('July 2022'!A:A,D4793)+COUNTIF('Aug 2022'!A:A,D4793)+COUNTIF('Sep 2022'!A:A,D4793)+COUNTIF('Oct 2022'!A:A,D4793)+COUNTIF('Dec 2022'!A:A,D4793)</f>
        <v>1</v>
      </c>
      <c r="U4793" t="str">
        <f>VLOOKUP(Q4793,'Capital Lookup'!A:B,2,FALSE)</f>
        <v>No</v>
      </c>
      <c r="V4793" s="2">
        <f>IFERROR(VLOOKUP(LEFT(F4793,10),'Find Purchase Orders'!B:J,9,FALSE),"")</f>
        <v>44845</v>
      </c>
      <c r="W4793" s="25" t="s">
        <v>7261</v>
      </c>
    </row>
    <row r="4794" spans="1:23" hidden="1">
      <c r="A4794" s="25" t="s">
        <v>7261</v>
      </c>
      <c r="B4794" s="25" t="s">
        <v>8520</v>
      </c>
      <c r="C4794" s="25" t="s">
        <v>7264</v>
      </c>
      <c r="D4794" s="25" t="s">
        <v>6516</v>
      </c>
      <c r="E4794" s="25" t="s">
        <v>9248</v>
      </c>
      <c r="F4794" s="25" t="s">
        <v>17857</v>
      </c>
      <c r="G4794" s="25" t="s">
        <v>17858</v>
      </c>
      <c r="H4794" s="21">
        <v>254.82</v>
      </c>
      <c r="I4794" s="25" t="s">
        <v>7296</v>
      </c>
      <c r="J4794" s="25" t="s">
        <v>7288</v>
      </c>
      <c r="K4794" s="25" t="s">
        <v>7262</v>
      </c>
      <c r="L4794" s="25" t="s">
        <v>7259</v>
      </c>
      <c r="M4794" s="21">
        <v>254.82</v>
      </c>
      <c r="N4794" s="21">
        <v>254.82</v>
      </c>
      <c r="O4794" s="21">
        <v>0</v>
      </c>
      <c r="P4794" s="21">
        <v>254.82</v>
      </c>
      <c r="Q4794" s="25" t="s">
        <v>9251</v>
      </c>
      <c r="R4794" s="1" t="str">
        <f t="shared" si="96"/>
        <v>ST10004</v>
      </c>
      <c r="S4794" t="str">
        <f>VLOOKUP(R4794,Data!$C$2:$D$261,2,0)</f>
        <v>Churchill Place</v>
      </c>
      <c r="T4794">
        <f>COUNTIF('Feb 2022'!A:A,D4794)+COUNTIF('Mar 2022'!A:A,D4794)+COUNTIF('Apr 2022'!A:A,D4794)+COUNTIF('May 2022'!A:A,D4794)+COUNTIF('June 2022'!A:A,D4794)+COUNTIF('July 2022'!A:A,D4794)+COUNTIF('Aug 2022'!A:A,D4794)+COUNTIF('Sep 2022'!A:A,D4794)+COUNTIF('Oct 2022'!A:A,D4794)+COUNTIF('Dec 2022'!A:A,D4794)</f>
        <v>1</v>
      </c>
      <c r="U4794" t="str">
        <f>VLOOKUP(Q4794,'Capital Lookup'!A:B,2,FALSE)</f>
        <v>No</v>
      </c>
      <c r="V4794" s="2">
        <f>IFERROR(VLOOKUP(LEFT(F4794,10),'Find Purchase Orders'!B:J,9,FALSE),"")</f>
        <v>44845</v>
      </c>
      <c r="W4794" s="25" t="s">
        <v>7261</v>
      </c>
    </row>
    <row r="4795" spans="1:23" hidden="1">
      <c r="A4795" s="25" t="s">
        <v>7261</v>
      </c>
      <c r="B4795" s="25" t="s">
        <v>8520</v>
      </c>
      <c r="C4795" s="25" t="s">
        <v>7264</v>
      </c>
      <c r="D4795" s="25" t="s">
        <v>6517</v>
      </c>
      <c r="E4795" s="25" t="s">
        <v>9248</v>
      </c>
      <c r="F4795" s="25" t="s">
        <v>17859</v>
      </c>
      <c r="G4795" s="25" t="s">
        <v>17860</v>
      </c>
      <c r="H4795" s="21">
        <v>565</v>
      </c>
      <c r="I4795" s="25" t="s">
        <v>7296</v>
      </c>
      <c r="J4795" s="25" t="s">
        <v>7288</v>
      </c>
      <c r="K4795" s="25" t="s">
        <v>7258</v>
      </c>
      <c r="L4795" s="25" t="s">
        <v>7259</v>
      </c>
      <c r="M4795" s="21">
        <v>565</v>
      </c>
      <c r="N4795" s="21">
        <v>565</v>
      </c>
      <c r="O4795" s="21">
        <v>0</v>
      </c>
      <c r="P4795" s="21">
        <v>565</v>
      </c>
      <c r="Q4795" s="25" t="s">
        <v>9251</v>
      </c>
      <c r="R4795" s="1" t="str">
        <f t="shared" si="96"/>
        <v>ST10004</v>
      </c>
      <c r="S4795" t="str">
        <f>VLOOKUP(R4795,Data!$C$2:$D$261,2,0)</f>
        <v>Churchill Place</v>
      </c>
      <c r="T4795">
        <f>COUNTIF('Feb 2022'!A:A,D4795)+COUNTIF('Mar 2022'!A:A,D4795)+COUNTIF('Apr 2022'!A:A,D4795)+COUNTIF('May 2022'!A:A,D4795)+COUNTIF('June 2022'!A:A,D4795)+COUNTIF('July 2022'!A:A,D4795)+COUNTIF('Aug 2022'!A:A,D4795)+COUNTIF('Sep 2022'!A:A,D4795)+COUNTIF('Oct 2022'!A:A,D4795)+COUNTIF('Dec 2022'!A:A,D4795)</f>
        <v>1</v>
      </c>
      <c r="U4795" t="str">
        <f>VLOOKUP(Q4795,'Capital Lookup'!A:B,2,FALSE)</f>
        <v>No</v>
      </c>
      <c r="V4795" s="2">
        <f>IFERROR(VLOOKUP(LEFT(F4795,10),'Find Purchase Orders'!B:J,9,FALSE),"")</f>
        <v>44845</v>
      </c>
      <c r="W4795" s="25" t="s">
        <v>7261</v>
      </c>
    </row>
    <row r="4796" spans="1:23" hidden="1">
      <c r="A4796" s="25" t="s">
        <v>7261</v>
      </c>
      <c r="B4796" s="25" t="s">
        <v>8520</v>
      </c>
      <c r="C4796" s="25" t="s">
        <v>7264</v>
      </c>
      <c r="D4796" s="25" t="s">
        <v>6517</v>
      </c>
      <c r="E4796" s="25" t="s">
        <v>9248</v>
      </c>
      <c r="F4796" s="25" t="s">
        <v>17861</v>
      </c>
      <c r="G4796" s="25" t="s">
        <v>17862</v>
      </c>
      <c r="H4796" s="21">
        <v>280.29000000000002</v>
      </c>
      <c r="I4796" s="25" t="s">
        <v>7296</v>
      </c>
      <c r="J4796" s="25" t="s">
        <v>7288</v>
      </c>
      <c r="K4796" s="25" t="s">
        <v>7258</v>
      </c>
      <c r="L4796" s="25" t="s">
        <v>7259</v>
      </c>
      <c r="M4796" s="21">
        <v>280.29000000000002</v>
      </c>
      <c r="N4796" s="21">
        <v>280.29000000000002</v>
      </c>
      <c r="O4796" s="21">
        <v>0</v>
      </c>
      <c r="P4796" s="21">
        <v>280.29000000000002</v>
      </c>
      <c r="Q4796" s="25" t="s">
        <v>9251</v>
      </c>
      <c r="R4796" s="1" t="str">
        <f t="shared" si="96"/>
        <v>ST10004</v>
      </c>
      <c r="S4796" t="str">
        <f>VLOOKUP(R4796,Data!$C$2:$D$261,2,0)</f>
        <v>Churchill Place</v>
      </c>
      <c r="T4796">
        <f>COUNTIF('Feb 2022'!A:A,D4796)+COUNTIF('Mar 2022'!A:A,D4796)+COUNTIF('Apr 2022'!A:A,D4796)+COUNTIF('May 2022'!A:A,D4796)+COUNTIF('June 2022'!A:A,D4796)+COUNTIF('July 2022'!A:A,D4796)+COUNTIF('Aug 2022'!A:A,D4796)+COUNTIF('Sep 2022'!A:A,D4796)+COUNTIF('Oct 2022'!A:A,D4796)+COUNTIF('Dec 2022'!A:A,D4796)</f>
        <v>1</v>
      </c>
      <c r="U4796" t="str">
        <f>VLOOKUP(Q4796,'Capital Lookup'!A:B,2,FALSE)</f>
        <v>No</v>
      </c>
      <c r="V4796" s="2">
        <f>IFERROR(VLOOKUP(LEFT(F4796,10),'Find Purchase Orders'!B:J,9,FALSE),"")</f>
        <v>44845</v>
      </c>
      <c r="W4796" s="25" t="s">
        <v>7261</v>
      </c>
    </row>
    <row r="4797" spans="1:23" hidden="1">
      <c r="A4797" s="25" t="s">
        <v>7261</v>
      </c>
      <c r="B4797" s="25" t="s">
        <v>8520</v>
      </c>
      <c r="C4797" s="25" t="s">
        <v>7264</v>
      </c>
      <c r="D4797" s="25" t="s">
        <v>6517</v>
      </c>
      <c r="E4797" s="25" t="s">
        <v>9248</v>
      </c>
      <c r="F4797" s="25" t="s">
        <v>17863</v>
      </c>
      <c r="G4797" s="25" t="s">
        <v>17864</v>
      </c>
      <c r="H4797" s="21">
        <v>7690.54</v>
      </c>
      <c r="I4797" s="25" t="s">
        <v>7296</v>
      </c>
      <c r="J4797" s="25" t="s">
        <v>7288</v>
      </c>
      <c r="K4797" s="25" t="s">
        <v>7262</v>
      </c>
      <c r="L4797" s="25" t="s">
        <v>7259</v>
      </c>
      <c r="M4797" s="21">
        <v>7690.54</v>
      </c>
      <c r="N4797" s="21">
        <v>7690.54</v>
      </c>
      <c r="O4797" s="21">
        <v>0</v>
      </c>
      <c r="P4797" s="21">
        <v>7690.54</v>
      </c>
      <c r="Q4797" s="25" t="s">
        <v>9251</v>
      </c>
      <c r="R4797" s="1" t="str">
        <f t="shared" si="96"/>
        <v>ST10004</v>
      </c>
      <c r="S4797" t="str">
        <f>VLOOKUP(R4797,Data!$C$2:$D$261,2,0)</f>
        <v>Churchill Place</v>
      </c>
      <c r="T4797">
        <f>COUNTIF('Feb 2022'!A:A,D4797)+COUNTIF('Mar 2022'!A:A,D4797)+COUNTIF('Apr 2022'!A:A,D4797)+COUNTIF('May 2022'!A:A,D4797)+COUNTIF('June 2022'!A:A,D4797)+COUNTIF('July 2022'!A:A,D4797)+COUNTIF('Aug 2022'!A:A,D4797)+COUNTIF('Sep 2022'!A:A,D4797)+COUNTIF('Oct 2022'!A:A,D4797)+COUNTIF('Dec 2022'!A:A,D4797)</f>
        <v>1</v>
      </c>
      <c r="U4797" t="str">
        <f>VLOOKUP(Q4797,'Capital Lookup'!A:B,2,FALSE)</f>
        <v>No</v>
      </c>
      <c r="V4797" s="2">
        <f>IFERROR(VLOOKUP(LEFT(F4797,10),'Find Purchase Orders'!B:J,9,FALSE),"")</f>
        <v>44845</v>
      </c>
      <c r="W4797" s="25" t="s">
        <v>7261</v>
      </c>
    </row>
    <row r="4798" spans="1:23" hidden="1">
      <c r="A4798" s="25" t="s">
        <v>7261</v>
      </c>
      <c r="B4798" s="25" t="s">
        <v>8520</v>
      </c>
      <c r="C4798" s="25" t="s">
        <v>7264</v>
      </c>
      <c r="D4798" s="25" t="s">
        <v>6517</v>
      </c>
      <c r="E4798" s="25" t="s">
        <v>9248</v>
      </c>
      <c r="F4798" s="25" t="s">
        <v>17865</v>
      </c>
      <c r="G4798" s="25" t="s">
        <v>15554</v>
      </c>
      <c r="H4798" s="21">
        <v>254.81</v>
      </c>
      <c r="I4798" s="25" t="s">
        <v>7296</v>
      </c>
      <c r="J4798" s="25" t="s">
        <v>7288</v>
      </c>
      <c r="K4798" s="25" t="s">
        <v>7262</v>
      </c>
      <c r="L4798" s="25" t="s">
        <v>7259</v>
      </c>
      <c r="M4798" s="21">
        <v>254.81</v>
      </c>
      <c r="N4798" s="21">
        <v>254.81</v>
      </c>
      <c r="O4798" s="21">
        <v>0</v>
      </c>
      <c r="P4798" s="21">
        <v>254.81</v>
      </c>
      <c r="Q4798" s="25" t="s">
        <v>9251</v>
      </c>
      <c r="R4798" s="1" t="str">
        <f t="shared" si="96"/>
        <v>ST10004</v>
      </c>
      <c r="S4798" t="str">
        <f>VLOOKUP(R4798,Data!$C$2:$D$261,2,0)</f>
        <v>Churchill Place</v>
      </c>
      <c r="T4798">
        <f>COUNTIF('Feb 2022'!A:A,D4798)+COUNTIF('Mar 2022'!A:A,D4798)+COUNTIF('Apr 2022'!A:A,D4798)+COUNTIF('May 2022'!A:A,D4798)+COUNTIF('June 2022'!A:A,D4798)+COUNTIF('July 2022'!A:A,D4798)+COUNTIF('Aug 2022'!A:A,D4798)+COUNTIF('Sep 2022'!A:A,D4798)+COUNTIF('Oct 2022'!A:A,D4798)+COUNTIF('Dec 2022'!A:A,D4798)</f>
        <v>1</v>
      </c>
      <c r="U4798" t="str">
        <f>VLOOKUP(Q4798,'Capital Lookup'!A:B,2,FALSE)</f>
        <v>No</v>
      </c>
      <c r="V4798" s="2">
        <f>IFERROR(VLOOKUP(LEFT(F4798,10),'Find Purchase Orders'!B:J,9,FALSE),"")</f>
        <v>44845</v>
      </c>
      <c r="W4798" s="25" t="s">
        <v>7261</v>
      </c>
    </row>
    <row r="4799" spans="1:23" hidden="1">
      <c r="A4799" s="25" t="s">
        <v>7365</v>
      </c>
      <c r="B4799" s="25" t="s">
        <v>8807</v>
      </c>
      <c r="C4799" s="25"/>
      <c r="D4799" s="25" t="s">
        <v>6518</v>
      </c>
      <c r="E4799" s="25" t="s">
        <v>8808</v>
      </c>
      <c r="F4799" s="25" t="s">
        <v>17866</v>
      </c>
      <c r="G4799" s="25" t="s">
        <v>17867</v>
      </c>
      <c r="H4799" s="21">
        <v>12472.8</v>
      </c>
      <c r="I4799" s="25" t="s">
        <v>7296</v>
      </c>
      <c r="J4799" s="25" t="s">
        <v>7288</v>
      </c>
      <c r="K4799" s="25" t="s">
        <v>7289</v>
      </c>
      <c r="L4799" s="25" t="s">
        <v>20</v>
      </c>
      <c r="M4799" s="21">
        <v>12472.8</v>
      </c>
      <c r="N4799" s="21">
        <v>12472.8</v>
      </c>
      <c r="O4799" s="21">
        <v>0</v>
      </c>
      <c r="P4799" s="21">
        <v>12472.8</v>
      </c>
      <c r="Q4799" s="25"/>
      <c r="R4799" s="1" t="str">
        <f t="shared" si="96"/>
        <v>ST10217</v>
      </c>
      <c r="S4799" t="str">
        <f>VLOOKUP(R4799,Data!$C$2:$D$261,2,0)</f>
        <v>Harold &amp; Grace Baker Centre</v>
      </c>
      <c r="T4799">
        <f>COUNTIF('Feb 2022'!A:A,D4799)+COUNTIF('Mar 2022'!A:A,D4799)+COUNTIF('Apr 2022'!A:A,D4799)+COUNTIF('May 2022'!A:A,D4799)+COUNTIF('June 2022'!A:A,D4799)+COUNTIF('July 2022'!A:A,D4799)+COUNTIF('Aug 2022'!A:A,D4799)+COUNTIF('Sep 2022'!A:A,D4799)+COUNTIF('Oct 2022'!A:A,D4799)+COUNTIF('Dec 2022'!A:A,D4799)</f>
        <v>1</v>
      </c>
      <c r="U4799" t="e">
        <f>VLOOKUP(Q4799,'Capital Lookup'!A:B,2,FALSE)</f>
        <v>#N/A</v>
      </c>
      <c r="V4799" s="2">
        <f>IFERROR(VLOOKUP(LEFT(F4799,10),'Find Purchase Orders'!B:J,9,FALSE),"")</f>
        <v>44840</v>
      </c>
      <c r="W4799" s="25" t="s">
        <v>7261</v>
      </c>
    </row>
    <row r="4800" spans="1:23" hidden="1">
      <c r="A4800" s="25" t="s">
        <v>7261</v>
      </c>
      <c r="B4800" s="25" t="s">
        <v>8108</v>
      </c>
      <c r="C4800" s="25" t="s">
        <v>7264</v>
      </c>
      <c r="D4800" s="25" t="s">
        <v>6519</v>
      </c>
      <c r="E4800" s="25" t="s">
        <v>8110</v>
      </c>
      <c r="F4800" s="25" t="s">
        <v>17868</v>
      </c>
      <c r="G4800" s="25" t="s">
        <v>11602</v>
      </c>
      <c r="H4800" s="21">
        <v>565</v>
      </c>
      <c r="I4800" s="25" t="s">
        <v>7296</v>
      </c>
      <c r="J4800" s="25" t="s">
        <v>7288</v>
      </c>
      <c r="K4800" s="25" t="s">
        <v>7258</v>
      </c>
      <c r="L4800" s="25" t="s">
        <v>7259</v>
      </c>
      <c r="M4800" s="21">
        <v>565</v>
      </c>
      <c r="N4800" s="21">
        <v>565</v>
      </c>
      <c r="O4800" s="21">
        <v>0</v>
      </c>
      <c r="P4800" s="21">
        <v>565</v>
      </c>
      <c r="Q4800" s="25" t="s">
        <v>8113</v>
      </c>
      <c r="R4800" s="1" t="str">
        <f t="shared" si="96"/>
        <v>ST10049</v>
      </c>
      <c r="S4800" t="str">
        <f>VLOOKUP(R4800,Data!$C$2:$D$261,2,0)</f>
        <v>Colonel By</v>
      </c>
      <c r="T4800">
        <f>COUNTIF('Feb 2022'!A:A,D4800)+COUNTIF('Mar 2022'!A:A,D4800)+COUNTIF('Apr 2022'!A:A,D4800)+COUNTIF('May 2022'!A:A,D4800)+COUNTIF('June 2022'!A:A,D4800)+COUNTIF('July 2022'!A:A,D4800)+COUNTIF('Aug 2022'!A:A,D4800)+COUNTIF('Sep 2022'!A:A,D4800)+COUNTIF('Oct 2022'!A:A,D4800)+COUNTIF('Dec 2022'!A:A,D4800)</f>
        <v>1</v>
      </c>
      <c r="U4800" t="str">
        <f>VLOOKUP(Q4800,'Capital Lookup'!A:B,2,FALSE)</f>
        <v>No</v>
      </c>
      <c r="V4800" s="2">
        <f>IFERROR(VLOOKUP(LEFT(F4800,10),'Find Purchase Orders'!B:J,9,FALSE),"")</f>
        <v>44838</v>
      </c>
      <c r="W4800" s="25" t="s">
        <v>7261</v>
      </c>
    </row>
    <row r="4801" spans="1:23" hidden="1">
      <c r="A4801" s="25" t="s">
        <v>7261</v>
      </c>
      <c r="B4801" s="25" t="s">
        <v>8108</v>
      </c>
      <c r="C4801" s="25" t="s">
        <v>7264</v>
      </c>
      <c r="D4801" s="25" t="s">
        <v>6519</v>
      </c>
      <c r="E4801" s="25" t="s">
        <v>8110</v>
      </c>
      <c r="F4801" s="25" t="s">
        <v>17869</v>
      </c>
      <c r="G4801" s="25" t="s">
        <v>17870</v>
      </c>
      <c r="H4801" s="21">
        <v>259.89999999999998</v>
      </c>
      <c r="I4801" s="25" t="s">
        <v>7296</v>
      </c>
      <c r="J4801" s="25" t="s">
        <v>7288</v>
      </c>
      <c r="K4801" s="25" t="s">
        <v>7258</v>
      </c>
      <c r="L4801" s="25" t="s">
        <v>7259</v>
      </c>
      <c r="M4801" s="21">
        <v>259.89999999999998</v>
      </c>
      <c r="N4801" s="21">
        <v>259.89999999999998</v>
      </c>
      <c r="O4801" s="21">
        <v>0</v>
      </c>
      <c r="P4801" s="21">
        <v>259.89999999999998</v>
      </c>
      <c r="Q4801" s="25" t="s">
        <v>8113</v>
      </c>
      <c r="R4801" s="1" t="str">
        <f t="shared" si="96"/>
        <v>ST10049</v>
      </c>
      <c r="S4801" t="str">
        <f>VLOOKUP(R4801,Data!$C$2:$D$261,2,0)</f>
        <v>Colonel By</v>
      </c>
      <c r="T4801">
        <f>COUNTIF('Feb 2022'!A:A,D4801)+COUNTIF('Mar 2022'!A:A,D4801)+COUNTIF('Apr 2022'!A:A,D4801)+COUNTIF('May 2022'!A:A,D4801)+COUNTIF('June 2022'!A:A,D4801)+COUNTIF('July 2022'!A:A,D4801)+COUNTIF('Aug 2022'!A:A,D4801)+COUNTIF('Sep 2022'!A:A,D4801)+COUNTIF('Oct 2022'!A:A,D4801)+COUNTIF('Dec 2022'!A:A,D4801)</f>
        <v>1</v>
      </c>
      <c r="U4801" t="str">
        <f>VLOOKUP(Q4801,'Capital Lookup'!A:B,2,FALSE)</f>
        <v>No</v>
      </c>
      <c r="V4801" s="2">
        <f>IFERROR(VLOOKUP(LEFT(F4801,10),'Find Purchase Orders'!B:J,9,FALSE),"")</f>
        <v>44838</v>
      </c>
      <c r="W4801" s="25" t="s">
        <v>7261</v>
      </c>
    </row>
    <row r="4802" spans="1:23" hidden="1">
      <c r="A4802" s="25" t="s">
        <v>7261</v>
      </c>
      <c r="B4802" s="25" t="s">
        <v>8108</v>
      </c>
      <c r="C4802" s="25" t="s">
        <v>7264</v>
      </c>
      <c r="D4802" s="25" t="s">
        <v>6519</v>
      </c>
      <c r="E4802" s="25" t="s">
        <v>8110</v>
      </c>
      <c r="F4802" s="25" t="s">
        <v>17871</v>
      </c>
      <c r="G4802" s="25" t="s">
        <v>17872</v>
      </c>
      <c r="H4802" s="21">
        <v>12556.31</v>
      </c>
      <c r="I4802" s="25" t="s">
        <v>7296</v>
      </c>
      <c r="J4802" s="25" t="s">
        <v>7288</v>
      </c>
      <c r="K4802" s="25" t="s">
        <v>7262</v>
      </c>
      <c r="L4802" s="25" t="s">
        <v>7259</v>
      </c>
      <c r="M4802" s="21">
        <v>12556.31</v>
      </c>
      <c r="N4802" s="21">
        <v>12556.31</v>
      </c>
      <c r="O4802" s="21">
        <v>0</v>
      </c>
      <c r="P4802" s="21">
        <v>12556.31</v>
      </c>
      <c r="Q4802" s="25" t="s">
        <v>8113</v>
      </c>
      <c r="R4802" s="1" t="str">
        <f t="shared" si="96"/>
        <v>ST10049</v>
      </c>
      <c r="S4802" t="str">
        <f>VLOOKUP(R4802,Data!$C$2:$D$261,2,0)</f>
        <v>Colonel By</v>
      </c>
      <c r="T4802">
        <f>COUNTIF('Feb 2022'!A:A,D4802)+COUNTIF('Mar 2022'!A:A,D4802)+COUNTIF('Apr 2022'!A:A,D4802)+COUNTIF('May 2022'!A:A,D4802)+COUNTIF('June 2022'!A:A,D4802)+COUNTIF('July 2022'!A:A,D4802)+COUNTIF('Aug 2022'!A:A,D4802)+COUNTIF('Sep 2022'!A:A,D4802)+COUNTIF('Oct 2022'!A:A,D4802)+COUNTIF('Dec 2022'!A:A,D4802)</f>
        <v>1</v>
      </c>
      <c r="U4802" t="str">
        <f>VLOOKUP(Q4802,'Capital Lookup'!A:B,2,FALSE)</f>
        <v>No</v>
      </c>
      <c r="V4802" s="2">
        <f>IFERROR(VLOOKUP(LEFT(F4802,10),'Find Purchase Orders'!B:J,9,FALSE),"")</f>
        <v>44838</v>
      </c>
      <c r="W4802" s="25" t="s">
        <v>7261</v>
      </c>
    </row>
    <row r="4803" spans="1:23" hidden="1">
      <c r="A4803" s="25" t="s">
        <v>7261</v>
      </c>
      <c r="B4803" s="25" t="s">
        <v>8108</v>
      </c>
      <c r="C4803" s="25" t="s">
        <v>7264</v>
      </c>
      <c r="D4803" s="25" t="s">
        <v>6519</v>
      </c>
      <c r="E4803" s="25" t="s">
        <v>8110</v>
      </c>
      <c r="F4803" s="25" t="s">
        <v>17873</v>
      </c>
      <c r="G4803" s="25" t="s">
        <v>11474</v>
      </c>
      <c r="H4803" s="21">
        <v>1322.1</v>
      </c>
      <c r="I4803" s="25" t="s">
        <v>7296</v>
      </c>
      <c r="J4803" s="25" t="s">
        <v>7288</v>
      </c>
      <c r="K4803" s="25" t="s">
        <v>7262</v>
      </c>
      <c r="L4803" s="25" t="s">
        <v>7259</v>
      </c>
      <c r="M4803" s="21">
        <v>1322.1</v>
      </c>
      <c r="N4803" s="21">
        <v>1322.1</v>
      </c>
      <c r="O4803" s="21">
        <v>0</v>
      </c>
      <c r="P4803" s="21">
        <v>1322.1</v>
      </c>
      <c r="Q4803" s="25" t="s">
        <v>8113</v>
      </c>
      <c r="R4803" s="1" t="str">
        <f t="shared" si="96"/>
        <v>ST10049</v>
      </c>
      <c r="S4803" t="str">
        <f>VLOOKUP(R4803,Data!$C$2:$D$261,2,0)</f>
        <v>Colonel By</v>
      </c>
      <c r="T4803">
        <f>COUNTIF('Feb 2022'!A:A,D4803)+COUNTIF('Mar 2022'!A:A,D4803)+COUNTIF('Apr 2022'!A:A,D4803)+COUNTIF('May 2022'!A:A,D4803)+COUNTIF('June 2022'!A:A,D4803)+COUNTIF('July 2022'!A:A,D4803)+COUNTIF('Aug 2022'!A:A,D4803)+COUNTIF('Sep 2022'!A:A,D4803)+COUNTIF('Oct 2022'!A:A,D4803)+COUNTIF('Dec 2022'!A:A,D4803)</f>
        <v>1</v>
      </c>
      <c r="U4803" t="str">
        <f>VLOOKUP(Q4803,'Capital Lookup'!A:B,2,FALSE)</f>
        <v>No</v>
      </c>
      <c r="V4803" s="2">
        <f>IFERROR(VLOOKUP(LEFT(F4803,10),'Find Purchase Orders'!B:J,9,FALSE),"")</f>
        <v>44838</v>
      </c>
      <c r="W4803" s="25" t="s">
        <v>7261</v>
      </c>
    </row>
    <row r="4804" spans="1:23" hidden="1">
      <c r="A4804" s="25" t="s">
        <v>7261</v>
      </c>
      <c r="B4804" s="25" t="s">
        <v>8855</v>
      </c>
      <c r="C4804" s="25" t="s">
        <v>7264</v>
      </c>
      <c r="D4804" s="25" t="s">
        <v>6520</v>
      </c>
      <c r="E4804" s="25" t="s">
        <v>11079</v>
      </c>
      <c r="F4804" s="25" t="s">
        <v>17874</v>
      </c>
      <c r="G4804" s="25" t="s">
        <v>17875</v>
      </c>
      <c r="H4804" s="21">
        <v>7918.3</v>
      </c>
      <c r="I4804" s="25" t="s">
        <v>7296</v>
      </c>
      <c r="J4804" s="25" t="s">
        <v>7288</v>
      </c>
      <c r="K4804" s="25" t="s">
        <v>7262</v>
      </c>
      <c r="L4804" s="25" t="s">
        <v>7259</v>
      </c>
      <c r="M4804" s="21">
        <v>7918.3</v>
      </c>
      <c r="N4804" s="21">
        <v>7918.3</v>
      </c>
      <c r="O4804" s="21">
        <v>0</v>
      </c>
      <c r="P4804" s="21">
        <v>7918.3</v>
      </c>
      <c r="Q4804" s="25" t="s">
        <v>11082</v>
      </c>
      <c r="R4804" s="1" t="str">
        <f t="shared" si="96"/>
        <v>ST10067</v>
      </c>
      <c r="S4804" t="str">
        <f>VLOOKUP(R4804,Data!$C$2:$D$261,2,0)</f>
        <v>The Edgemont</v>
      </c>
      <c r="T4804">
        <f>COUNTIF('Feb 2022'!A:A,D4804)+COUNTIF('Mar 2022'!A:A,D4804)+COUNTIF('Apr 2022'!A:A,D4804)+COUNTIF('May 2022'!A:A,D4804)+COUNTIF('June 2022'!A:A,D4804)+COUNTIF('July 2022'!A:A,D4804)+COUNTIF('Aug 2022'!A:A,D4804)+COUNTIF('Sep 2022'!A:A,D4804)+COUNTIF('Oct 2022'!A:A,D4804)+COUNTIF('Dec 2022'!A:A,D4804)</f>
        <v>1</v>
      </c>
      <c r="U4804" t="str">
        <f>VLOOKUP(Q4804,'Capital Lookup'!A:B,2,FALSE)</f>
        <v>No</v>
      </c>
      <c r="V4804" s="2">
        <f>IFERROR(VLOOKUP(LEFT(F4804,10),'Find Purchase Orders'!B:J,9,FALSE),"")</f>
        <v>44838</v>
      </c>
      <c r="W4804" s="25" t="s">
        <v>7261</v>
      </c>
    </row>
    <row r="4805" spans="1:23" hidden="1">
      <c r="A4805" s="25" t="s">
        <v>7261</v>
      </c>
      <c r="B4805" s="25" t="s">
        <v>8855</v>
      </c>
      <c r="C4805" s="25" t="s">
        <v>7264</v>
      </c>
      <c r="D4805" s="25" t="s">
        <v>6520</v>
      </c>
      <c r="E4805" s="25" t="s">
        <v>11079</v>
      </c>
      <c r="F4805" s="25" t="s">
        <v>17876</v>
      </c>
      <c r="G4805" s="25" t="s">
        <v>10524</v>
      </c>
      <c r="H4805" s="21">
        <v>246.75</v>
      </c>
      <c r="I4805" s="25" t="s">
        <v>7296</v>
      </c>
      <c r="J4805" s="25" t="s">
        <v>7288</v>
      </c>
      <c r="K4805" s="25" t="s">
        <v>7262</v>
      </c>
      <c r="L4805" s="25" t="s">
        <v>7259</v>
      </c>
      <c r="M4805" s="21">
        <v>246.75</v>
      </c>
      <c r="N4805" s="21">
        <v>246.75</v>
      </c>
      <c r="O4805" s="21">
        <v>0</v>
      </c>
      <c r="P4805" s="21">
        <v>246.75</v>
      </c>
      <c r="Q4805" s="25" t="s">
        <v>11082</v>
      </c>
      <c r="R4805" s="1" t="str">
        <f t="shared" si="96"/>
        <v>ST10067</v>
      </c>
      <c r="S4805" t="str">
        <f>VLOOKUP(R4805,Data!$C$2:$D$261,2,0)</f>
        <v>The Edgemont</v>
      </c>
      <c r="T4805">
        <f>COUNTIF('Feb 2022'!A:A,D4805)+COUNTIF('Mar 2022'!A:A,D4805)+COUNTIF('Apr 2022'!A:A,D4805)+COUNTIF('May 2022'!A:A,D4805)+COUNTIF('June 2022'!A:A,D4805)+COUNTIF('July 2022'!A:A,D4805)+COUNTIF('Aug 2022'!A:A,D4805)+COUNTIF('Sep 2022'!A:A,D4805)+COUNTIF('Oct 2022'!A:A,D4805)+COUNTIF('Dec 2022'!A:A,D4805)</f>
        <v>1</v>
      </c>
      <c r="U4805" t="str">
        <f>VLOOKUP(Q4805,'Capital Lookup'!A:B,2,FALSE)</f>
        <v>No</v>
      </c>
      <c r="V4805" s="2">
        <f>IFERROR(VLOOKUP(LEFT(F4805,10),'Find Purchase Orders'!B:J,9,FALSE),"")</f>
        <v>44838</v>
      </c>
      <c r="W4805" s="25" t="s">
        <v>7261</v>
      </c>
    </row>
    <row r="4806" spans="1:23" hidden="1">
      <c r="A4806" s="25" t="s">
        <v>7261</v>
      </c>
      <c r="B4806" s="25" t="s">
        <v>8259</v>
      </c>
      <c r="C4806" s="25" t="s">
        <v>8260</v>
      </c>
      <c r="D4806" s="25" t="s">
        <v>17877</v>
      </c>
      <c r="E4806" s="25" t="s">
        <v>8591</v>
      </c>
      <c r="F4806" s="25" t="s">
        <v>17878</v>
      </c>
      <c r="G4806" s="25" t="s">
        <v>17879</v>
      </c>
      <c r="H4806" s="21">
        <v>3322.2</v>
      </c>
      <c r="I4806" s="25" t="s">
        <v>7296</v>
      </c>
      <c r="J4806" s="25" t="s">
        <v>7288</v>
      </c>
      <c r="K4806" s="25" t="s">
        <v>9713</v>
      </c>
      <c r="L4806" s="25" t="s">
        <v>9714</v>
      </c>
      <c r="M4806" s="21">
        <v>3322.2</v>
      </c>
      <c r="N4806" s="21">
        <v>3322.2</v>
      </c>
      <c r="O4806" s="21">
        <v>0</v>
      </c>
      <c r="P4806" s="21">
        <v>3322.2</v>
      </c>
      <c r="Q4806" s="25" t="s">
        <v>11562</v>
      </c>
      <c r="R4806" s="1" t="str">
        <f t="shared" si="96"/>
        <v>ST10260</v>
      </c>
      <c r="S4806" t="str">
        <f>VLOOKUP(R4806,Data!$C$2:$D$261,2,0)</f>
        <v>Support Office</v>
      </c>
      <c r="T4806">
        <f>COUNTIF('Feb 2022'!A:A,D4806)+COUNTIF('Mar 2022'!A:A,D4806)+COUNTIF('Apr 2022'!A:A,D4806)+COUNTIF('May 2022'!A:A,D4806)+COUNTIF('June 2022'!A:A,D4806)+COUNTIF('July 2022'!A:A,D4806)+COUNTIF('Aug 2022'!A:A,D4806)+COUNTIF('Sep 2022'!A:A,D4806)+COUNTIF('Oct 2022'!A:A,D4806)+COUNTIF('Dec 2022'!A:A,D4806)</f>
        <v>0</v>
      </c>
      <c r="U4806" t="str">
        <f>VLOOKUP(Q4806,'Capital Lookup'!A:B,2,FALSE)</f>
        <v>Yes</v>
      </c>
      <c r="V4806" s="2">
        <f>IFERROR(VLOOKUP(LEFT(F4806,10),'Find Purchase Orders'!B:J,9,FALSE),"")</f>
        <v>44834</v>
      </c>
      <c r="W4806" s="25" t="s">
        <v>7261</v>
      </c>
    </row>
    <row r="4807" spans="1:23" hidden="1">
      <c r="A4807" s="25" t="s">
        <v>7540</v>
      </c>
      <c r="B4807" s="25" t="s">
        <v>8387</v>
      </c>
      <c r="C4807" s="25" t="s">
        <v>7264</v>
      </c>
      <c r="D4807" s="25" t="s">
        <v>6729</v>
      </c>
      <c r="E4807" s="25" t="s">
        <v>14900</v>
      </c>
      <c r="F4807" s="25" t="s">
        <v>17880</v>
      </c>
      <c r="G4807" s="25" t="s">
        <v>17881</v>
      </c>
      <c r="H4807" s="21">
        <v>1999.89</v>
      </c>
      <c r="I4807" s="25" t="s">
        <v>7296</v>
      </c>
      <c r="J4807" s="25" t="s">
        <v>7288</v>
      </c>
      <c r="K4807" s="25" t="s">
        <v>7579</v>
      </c>
      <c r="L4807" s="25" t="s">
        <v>8156</v>
      </c>
      <c r="M4807" s="21">
        <v>1999.89</v>
      </c>
      <c r="N4807" s="21">
        <v>1999.89</v>
      </c>
      <c r="O4807" s="21">
        <v>0</v>
      </c>
      <c r="P4807" s="21">
        <v>1999.89</v>
      </c>
      <c r="Q4807" s="25" t="s">
        <v>17882</v>
      </c>
      <c r="R4807" s="1" t="str">
        <f t="shared" si="96"/>
        <v>ST10071</v>
      </c>
      <c r="S4807" t="str">
        <f>VLOOKUP(R4807,Data!$C$2:$D$261,2,0)</f>
        <v>Riverbend</v>
      </c>
      <c r="T4807">
        <f>COUNTIF('Feb 2022'!A:A,D4807)+COUNTIF('Mar 2022'!A:A,D4807)+COUNTIF('Apr 2022'!A:A,D4807)+COUNTIF('May 2022'!A:A,D4807)+COUNTIF('June 2022'!A:A,D4807)+COUNTIF('July 2022'!A:A,D4807)+COUNTIF('Aug 2022'!A:A,D4807)+COUNTIF('Sep 2022'!A:A,D4807)+COUNTIF('Oct 2022'!A:A,D4807)+COUNTIF('Dec 2022'!A:A,D4807)</f>
        <v>1</v>
      </c>
      <c r="U4807" t="str">
        <f>VLOOKUP(Q4807,'Capital Lookup'!A:B,2,FALSE)</f>
        <v>No</v>
      </c>
      <c r="V4807" s="2">
        <f>IFERROR(VLOOKUP(LEFT(F4807,10),'Find Purchase Orders'!B:J,9,FALSE),"")</f>
        <v>44837</v>
      </c>
      <c r="W4807" s="25" t="s">
        <v>7261</v>
      </c>
    </row>
    <row r="4808" spans="1:23" hidden="1">
      <c r="A4808" s="25" t="s">
        <v>17883</v>
      </c>
      <c r="B4808" s="25" t="s">
        <v>9929</v>
      </c>
      <c r="C4808" s="25" t="s">
        <v>7264</v>
      </c>
      <c r="D4808" s="25" t="s">
        <v>6521</v>
      </c>
      <c r="E4808" s="25" t="s">
        <v>17884</v>
      </c>
      <c r="F4808" s="25" t="s">
        <v>17885</v>
      </c>
      <c r="G4808" s="25" t="s">
        <v>17886</v>
      </c>
      <c r="H4808" s="21">
        <v>6702.58</v>
      </c>
      <c r="I4808" s="25" t="s">
        <v>7296</v>
      </c>
      <c r="J4808" s="25" t="s">
        <v>7288</v>
      </c>
      <c r="K4808" s="25" t="s">
        <v>7579</v>
      </c>
      <c r="L4808" s="25" t="s">
        <v>8156</v>
      </c>
      <c r="M4808" s="21">
        <v>6702.58</v>
      </c>
      <c r="N4808" s="21">
        <v>6702.58</v>
      </c>
      <c r="O4808" s="21">
        <v>0</v>
      </c>
      <c r="P4808" s="21">
        <v>6702.58</v>
      </c>
      <c r="Q4808" s="25" t="s">
        <v>17887</v>
      </c>
      <c r="R4808" s="1" t="str">
        <f t="shared" si="96"/>
        <v>ST10057</v>
      </c>
      <c r="S4808" t="str">
        <f>VLOOKUP(R4808,Data!$C$2:$D$261,2,0)</f>
        <v>Parkwood Court</v>
      </c>
      <c r="T4808">
        <f>COUNTIF('Feb 2022'!A:A,D4808)+COUNTIF('Mar 2022'!A:A,D4808)+COUNTIF('Apr 2022'!A:A,D4808)+COUNTIF('May 2022'!A:A,D4808)+COUNTIF('June 2022'!A:A,D4808)+COUNTIF('July 2022'!A:A,D4808)+COUNTIF('Aug 2022'!A:A,D4808)+COUNTIF('Sep 2022'!A:A,D4808)+COUNTIF('Oct 2022'!A:A,D4808)+COUNTIF('Dec 2022'!A:A,D4808)</f>
        <v>1</v>
      </c>
      <c r="U4808" t="str">
        <f>VLOOKUP(Q4808,'Capital Lookup'!A:B,2,FALSE)</f>
        <v>No</v>
      </c>
      <c r="V4808" s="2">
        <f>IFERROR(VLOOKUP(LEFT(F4808,10),'Find Purchase Orders'!B:J,9,FALSE),"")</f>
        <v>44838</v>
      </c>
      <c r="W4808" s="25" t="s">
        <v>7261</v>
      </c>
    </row>
    <row r="4809" spans="1:23" hidden="1">
      <c r="A4809" s="25" t="s">
        <v>7261</v>
      </c>
      <c r="B4809" s="25" t="s">
        <v>8387</v>
      </c>
      <c r="C4809" s="25" t="s">
        <v>7264</v>
      </c>
      <c r="D4809" s="25" t="s">
        <v>6522</v>
      </c>
      <c r="E4809" s="25" t="s">
        <v>14900</v>
      </c>
      <c r="F4809" s="25" t="s">
        <v>17888</v>
      </c>
      <c r="G4809" s="25" t="s">
        <v>17889</v>
      </c>
      <c r="H4809" s="21">
        <v>163.05000000000001</v>
      </c>
      <c r="I4809" s="25" t="s">
        <v>7296</v>
      </c>
      <c r="J4809" s="25" t="s">
        <v>7288</v>
      </c>
      <c r="K4809" s="25" t="s">
        <v>7289</v>
      </c>
      <c r="L4809" s="25" t="s">
        <v>7259</v>
      </c>
      <c r="M4809" s="21">
        <v>163.05000000000001</v>
      </c>
      <c r="N4809" s="22">
        <v>0</v>
      </c>
      <c r="O4809" s="21">
        <v>163.05000000000001</v>
      </c>
      <c r="P4809" s="21">
        <v>163.05000000000001</v>
      </c>
      <c r="Q4809" s="25" t="s">
        <v>8392</v>
      </c>
      <c r="R4809" s="1" t="str">
        <f t="shared" si="96"/>
        <v>ST10071</v>
      </c>
      <c r="S4809" t="str">
        <f>VLOOKUP(R4809,Data!$C$2:$D$261,2,0)</f>
        <v>Riverbend</v>
      </c>
      <c r="T4809">
        <f>COUNTIF('Feb 2022'!A:A,D4809)+COUNTIF('Mar 2022'!A:A,D4809)+COUNTIF('Apr 2022'!A:A,D4809)+COUNTIF('May 2022'!A:A,D4809)+COUNTIF('June 2022'!A:A,D4809)+COUNTIF('July 2022'!A:A,D4809)+COUNTIF('Aug 2022'!A:A,D4809)+COUNTIF('Sep 2022'!A:A,D4809)+COUNTIF('Oct 2022'!A:A,D4809)+COUNTIF('Dec 2022'!A:A,D4809)</f>
        <v>1</v>
      </c>
      <c r="U4809" t="str">
        <f>VLOOKUP(Q4809,'Capital Lookup'!A:B,2,FALSE)</f>
        <v>No</v>
      </c>
      <c r="V4809" s="2">
        <f>IFERROR(VLOOKUP(LEFT(F4809,10),'Find Purchase Orders'!B:J,9,FALSE),"")</f>
        <v>44838</v>
      </c>
      <c r="W4809" s="25" t="s">
        <v>7261</v>
      </c>
    </row>
    <row r="4810" spans="1:23" hidden="1">
      <c r="A4810" s="25" t="s">
        <v>7261</v>
      </c>
      <c r="B4810" s="25" t="s">
        <v>8387</v>
      </c>
      <c r="C4810" s="25" t="s">
        <v>7264</v>
      </c>
      <c r="D4810" s="25" t="s">
        <v>6522</v>
      </c>
      <c r="E4810" s="25" t="s">
        <v>14900</v>
      </c>
      <c r="F4810" s="25" t="s">
        <v>17890</v>
      </c>
      <c r="G4810" s="25" t="s">
        <v>17891</v>
      </c>
      <c r="H4810" s="21">
        <v>2104.62</v>
      </c>
      <c r="I4810" s="25" t="s">
        <v>7296</v>
      </c>
      <c r="J4810" s="25" t="s">
        <v>7288</v>
      </c>
      <c r="K4810" s="25" t="s">
        <v>7289</v>
      </c>
      <c r="L4810" s="25" t="s">
        <v>7259</v>
      </c>
      <c r="M4810" s="21">
        <v>2104.62</v>
      </c>
      <c r="N4810" s="22">
        <v>0</v>
      </c>
      <c r="O4810" s="21">
        <v>2104.62</v>
      </c>
      <c r="P4810" s="21">
        <v>2104.62</v>
      </c>
      <c r="Q4810" s="25" t="s">
        <v>8392</v>
      </c>
      <c r="R4810" s="1" t="str">
        <f t="shared" ref="R4810:R4873" si="97">CONCATENATE("ST",LEFT(B4810,5))</f>
        <v>ST10071</v>
      </c>
      <c r="S4810" t="str">
        <f>VLOOKUP(R4810,Data!$C$2:$D$261,2,0)</f>
        <v>Riverbend</v>
      </c>
      <c r="T4810">
        <f>COUNTIF('Feb 2022'!A:A,D4810)+COUNTIF('Mar 2022'!A:A,D4810)+COUNTIF('Apr 2022'!A:A,D4810)+COUNTIF('May 2022'!A:A,D4810)+COUNTIF('June 2022'!A:A,D4810)+COUNTIF('July 2022'!A:A,D4810)+COUNTIF('Aug 2022'!A:A,D4810)+COUNTIF('Sep 2022'!A:A,D4810)+COUNTIF('Oct 2022'!A:A,D4810)+COUNTIF('Dec 2022'!A:A,D4810)</f>
        <v>1</v>
      </c>
      <c r="U4810" t="str">
        <f>VLOOKUP(Q4810,'Capital Lookup'!A:B,2,FALSE)</f>
        <v>No</v>
      </c>
      <c r="V4810" s="2">
        <f>IFERROR(VLOOKUP(LEFT(F4810,10),'Find Purchase Orders'!B:J,9,FALSE),"")</f>
        <v>44838</v>
      </c>
      <c r="W4810" s="25" t="s">
        <v>7261</v>
      </c>
    </row>
    <row r="4811" spans="1:23" hidden="1">
      <c r="A4811" s="25" t="s">
        <v>7261</v>
      </c>
      <c r="B4811" s="25" t="s">
        <v>7276</v>
      </c>
      <c r="C4811" s="25" t="s">
        <v>7277</v>
      </c>
      <c r="D4811" s="25" t="s">
        <v>6523</v>
      </c>
      <c r="E4811" s="25" t="s">
        <v>7273</v>
      </c>
      <c r="F4811" s="25" t="s">
        <v>17892</v>
      </c>
      <c r="G4811" s="25" t="s">
        <v>17893</v>
      </c>
      <c r="H4811" s="21">
        <v>19862.060000000001</v>
      </c>
      <c r="I4811" s="25" t="s">
        <v>7287</v>
      </c>
      <c r="J4811" s="25" t="s">
        <v>7288</v>
      </c>
      <c r="K4811" s="25" t="s">
        <v>8786</v>
      </c>
      <c r="L4811" s="25" t="s">
        <v>11500</v>
      </c>
      <c r="M4811" s="21">
        <v>19862.060000000001</v>
      </c>
      <c r="N4811" s="22">
        <v>0</v>
      </c>
      <c r="O4811" s="21">
        <v>19862.060000000001</v>
      </c>
      <c r="P4811" s="21">
        <v>945.81</v>
      </c>
      <c r="Q4811" s="25" t="s">
        <v>17894</v>
      </c>
      <c r="R4811" s="1" t="str">
        <f t="shared" si="97"/>
        <v>ST10064</v>
      </c>
      <c r="S4811" t="str">
        <f>VLOOKUP(R4811,Data!$C$2:$D$261,2,0)</f>
        <v>Aspen Ridge</v>
      </c>
      <c r="T4811">
        <f>COUNTIF('Feb 2022'!A:A,D4811)+COUNTIF('Mar 2022'!A:A,D4811)+COUNTIF('Apr 2022'!A:A,D4811)+COUNTIF('May 2022'!A:A,D4811)+COUNTIF('June 2022'!A:A,D4811)+COUNTIF('July 2022'!A:A,D4811)+COUNTIF('Aug 2022'!A:A,D4811)+COUNTIF('Sep 2022'!A:A,D4811)+COUNTIF('Oct 2022'!A:A,D4811)+COUNTIF('Dec 2022'!A:A,D4811)</f>
        <v>1</v>
      </c>
      <c r="U4811" t="str">
        <f>VLOOKUP(Q4811,'Capital Lookup'!A:B,2,FALSE)</f>
        <v>No</v>
      </c>
      <c r="V4811" s="2">
        <f>IFERROR(VLOOKUP(LEFT(F4811,10),'Find Purchase Orders'!B:J,9,FALSE),"")</f>
        <v>44848</v>
      </c>
      <c r="W4811" s="25" t="s">
        <v>7261</v>
      </c>
    </row>
    <row r="4812" spans="1:23" hidden="1">
      <c r="A4812" s="25" t="s">
        <v>7261</v>
      </c>
      <c r="B4812" s="25" t="s">
        <v>7460</v>
      </c>
      <c r="C4812" s="25" t="s">
        <v>7264</v>
      </c>
      <c r="D4812" s="25" t="s">
        <v>6524</v>
      </c>
      <c r="E4812" s="25" t="s">
        <v>7462</v>
      </c>
      <c r="F4812" s="25" t="s">
        <v>17895</v>
      </c>
      <c r="G4812" s="25" t="s">
        <v>17896</v>
      </c>
      <c r="H4812" s="21">
        <v>7451.13</v>
      </c>
      <c r="I4812" s="25" t="s">
        <v>7296</v>
      </c>
      <c r="J4812" s="25" t="s">
        <v>7288</v>
      </c>
      <c r="K4812" s="25" t="s">
        <v>7262</v>
      </c>
      <c r="L4812" s="25" t="s">
        <v>7259</v>
      </c>
      <c r="M4812" s="21">
        <v>7451.13</v>
      </c>
      <c r="N4812" s="21">
        <v>7451.13</v>
      </c>
      <c r="O4812" s="21">
        <v>0</v>
      </c>
      <c r="P4812" s="21">
        <v>7451.13</v>
      </c>
      <c r="Q4812" s="25" t="s">
        <v>7465</v>
      </c>
      <c r="R4812" s="1" t="str">
        <f t="shared" si="97"/>
        <v>ST10003</v>
      </c>
      <c r="S4812" t="str">
        <f>VLOOKUP(R4812,Data!$C$2:$D$261,2,0)</f>
        <v>Appleby Place</v>
      </c>
      <c r="T4812">
        <f>COUNTIF('Feb 2022'!A:A,D4812)+COUNTIF('Mar 2022'!A:A,D4812)+COUNTIF('Apr 2022'!A:A,D4812)+COUNTIF('May 2022'!A:A,D4812)+COUNTIF('June 2022'!A:A,D4812)+COUNTIF('July 2022'!A:A,D4812)+COUNTIF('Aug 2022'!A:A,D4812)+COUNTIF('Sep 2022'!A:A,D4812)+COUNTIF('Oct 2022'!A:A,D4812)+COUNTIF('Dec 2022'!A:A,D4812)</f>
        <v>1</v>
      </c>
      <c r="U4812" t="str">
        <f>VLOOKUP(Q4812,'Capital Lookup'!A:B,2,FALSE)</f>
        <v>No</v>
      </c>
      <c r="V4812" s="2">
        <f>IFERROR(VLOOKUP(LEFT(F4812,10),'Find Purchase Orders'!B:J,9,FALSE),"")</f>
        <v>44838</v>
      </c>
      <c r="W4812" s="25" t="s">
        <v>7261</v>
      </c>
    </row>
    <row r="4813" spans="1:23" hidden="1">
      <c r="A4813" s="25" t="s">
        <v>7261</v>
      </c>
      <c r="B4813" s="25" t="s">
        <v>7460</v>
      </c>
      <c r="C4813" s="25" t="s">
        <v>7264</v>
      </c>
      <c r="D4813" s="25" t="s">
        <v>6524</v>
      </c>
      <c r="E4813" s="25" t="s">
        <v>7462</v>
      </c>
      <c r="F4813" s="25" t="s">
        <v>17897</v>
      </c>
      <c r="G4813" s="25" t="s">
        <v>8986</v>
      </c>
      <c r="H4813" s="21">
        <v>254.81</v>
      </c>
      <c r="I4813" s="25" t="s">
        <v>7296</v>
      </c>
      <c r="J4813" s="25" t="s">
        <v>7288</v>
      </c>
      <c r="K4813" s="25" t="s">
        <v>7262</v>
      </c>
      <c r="L4813" s="25" t="s">
        <v>7259</v>
      </c>
      <c r="M4813" s="21">
        <v>254.81</v>
      </c>
      <c r="N4813" s="21">
        <v>254.81</v>
      </c>
      <c r="O4813" s="21">
        <v>0</v>
      </c>
      <c r="P4813" s="21">
        <v>254.81</v>
      </c>
      <c r="Q4813" s="25" t="s">
        <v>7465</v>
      </c>
      <c r="R4813" s="1" t="str">
        <f t="shared" si="97"/>
        <v>ST10003</v>
      </c>
      <c r="S4813" t="str">
        <f>VLOOKUP(R4813,Data!$C$2:$D$261,2,0)</f>
        <v>Appleby Place</v>
      </c>
      <c r="T4813">
        <f>COUNTIF('Feb 2022'!A:A,D4813)+COUNTIF('Mar 2022'!A:A,D4813)+COUNTIF('Apr 2022'!A:A,D4813)+COUNTIF('May 2022'!A:A,D4813)+COUNTIF('June 2022'!A:A,D4813)+COUNTIF('July 2022'!A:A,D4813)+COUNTIF('Aug 2022'!A:A,D4813)+COUNTIF('Sep 2022'!A:A,D4813)+COUNTIF('Oct 2022'!A:A,D4813)+COUNTIF('Dec 2022'!A:A,D4813)</f>
        <v>1</v>
      </c>
      <c r="U4813" t="str">
        <f>VLOOKUP(Q4813,'Capital Lookup'!A:B,2,FALSE)</f>
        <v>No</v>
      </c>
      <c r="V4813" s="2">
        <f>IFERROR(VLOOKUP(LEFT(F4813,10),'Find Purchase Orders'!B:J,9,FALSE),"")</f>
        <v>44838</v>
      </c>
      <c r="W4813" s="25" t="s">
        <v>7261</v>
      </c>
    </row>
    <row r="4814" spans="1:23" hidden="1">
      <c r="A4814" s="25" t="s">
        <v>12770</v>
      </c>
      <c r="B4814" s="25" t="s">
        <v>7863</v>
      </c>
      <c r="C4814" s="25" t="s">
        <v>7282</v>
      </c>
      <c r="D4814" s="25" t="s">
        <v>6525</v>
      </c>
      <c r="E4814" s="25" t="s">
        <v>15383</v>
      </c>
      <c r="F4814" s="25" t="s">
        <v>17898</v>
      </c>
      <c r="G4814" s="25" t="s">
        <v>17899</v>
      </c>
      <c r="H4814" s="21">
        <v>10835.04</v>
      </c>
      <c r="I4814" s="25" t="s">
        <v>7287</v>
      </c>
      <c r="J4814" s="25" t="s">
        <v>7288</v>
      </c>
      <c r="K4814" s="25" t="s">
        <v>7579</v>
      </c>
      <c r="L4814" s="25" t="s">
        <v>8156</v>
      </c>
      <c r="M4814" s="21">
        <v>10835.04</v>
      </c>
      <c r="N4814" s="22">
        <v>0</v>
      </c>
      <c r="O4814" s="21">
        <v>10835.04</v>
      </c>
      <c r="P4814" s="21">
        <v>1246.51</v>
      </c>
      <c r="Q4814" s="25" t="s">
        <v>17900</v>
      </c>
      <c r="R4814" s="1" t="str">
        <f t="shared" si="97"/>
        <v>ST10029</v>
      </c>
      <c r="S4814" t="str">
        <f>VLOOKUP(R4814,Data!$C$2:$D$261,2,0)</f>
        <v>Leaside</v>
      </c>
      <c r="T4814">
        <f>COUNTIF('Feb 2022'!A:A,D4814)+COUNTIF('Mar 2022'!A:A,D4814)+COUNTIF('Apr 2022'!A:A,D4814)+COUNTIF('May 2022'!A:A,D4814)+COUNTIF('June 2022'!A:A,D4814)+COUNTIF('July 2022'!A:A,D4814)+COUNTIF('Aug 2022'!A:A,D4814)+COUNTIF('Sep 2022'!A:A,D4814)+COUNTIF('Oct 2022'!A:A,D4814)+COUNTIF('Dec 2022'!A:A,D4814)</f>
        <v>1</v>
      </c>
      <c r="U4814" t="str">
        <f>VLOOKUP(Q4814,'Capital Lookup'!A:B,2,FALSE)</f>
        <v>No</v>
      </c>
      <c r="V4814" s="2">
        <f>IFERROR(VLOOKUP(LEFT(F4814,10),'Find Purchase Orders'!B:J,9,FALSE),"")</f>
        <v>44839</v>
      </c>
      <c r="W4814" s="25" t="s">
        <v>7261</v>
      </c>
    </row>
    <row r="4815" spans="1:23" hidden="1">
      <c r="A4815" s="25" t="s">
        <v>15934</v>
      </c>
      <c r="B4815" s="25" t="s">
        <v>9026</v>
      </c>
      <c r="C4815" s="25" t="s">
        <v>7264</v>
      </c>
      <c r="D4815" s="25" t="s">
        <v>17901</v>
      </c>
      <c r="E4815" s="25" t="s">
        <v>15936</v>
      </c>
      <c r="H4815" s="21">
        <v>15853.95</v>
      </c>
      <c r="I4815" s="25" t="s">
        <v>7257</v>
      </c>
      <c r="K4815" s="25" t="s">
        <v>8946</v>
      </c>
      <c r="L4815" s="25" t="s">
        <v>8526</v>
      </c>
      <c r="M4815" s="22">
        <v>0</v>
      </c>
      <c r="N4815" s="22">
        <v>0</v>
      </c>
      <c r="O4815" s="21">
        <v>0</v>
      </c>
      <c r="P4815" s="21">
        <v>754.95</v>
      </c>
      <c r="Q4815" s="25"/>
      <c r="R4815" s="1" t="str">
        <f t="shared" si="97"/>
        <v>ST10073</v>
      </c>
      <c r="S4815" t="str">
        <f>VLOOKUP(R4815,Data!$C$2:$D$261,2,0)</f>
        <v>The Churchill</v>
      </c>
      <c r="T4815">
        <f>COUNTIF('Feb 2022'!A:A,D4815)+COUNTIF('Mar 2022'!A:A,D4815)+COUNTIF('Apr 2022'!A:A,D4815)+COUNTIF('May 2022'!A:A,D4815)+COUNTIF('June 2022'!A:A,D4815)+COUNTIF('July 2022'!A:A,D4815)+COUNTIF('Aug 2022'!A:A,D4815)+COUNTIF('Sep 2022'!A:A,D4815)+COUNTIF('Oct 2022'!A:A,D4815)+COUNTIF('Dec 2022'!A:A,D4815)</f>
        <v>0</v>
      </c>
      <c r="U4815" t="e">
        <f>VLOOKUP(Q4815,'Capital Lookup'!A:B,2,FALSE)</f>
        <v>#N/A</v>
      </c>
      <c r="V4815" s="2" t="str">
        <f>IFERROR(VLOOKUP(LEFT(F4815,10),'Find Purchase Orders'!B:J,9,FALSE),"")</f>
        <v/>
      </c>
      <c r="W4815" s="25" t="s">
        <v>7261</v>
      </c>
    </row>
    <row r="4816" spans="1:23" hidden="1">
      <c r="A4816" s="25" t="s">
        <v>10860</v>
      </c>
      <c r="B4816" s="25" t="s">
        <v>8754</v>
      </c>
      <c r="C4816" s="25" t="s">
        <v>7264</v>
      </c>
      <c r="D4816" s="25" t="s">
        <v>6526</v>
      </c>
      <c r="E4816" s="25" t="s">
        <v>12660</v>
      </c>
      <c r="F4816" s="25" t="s">
        <v>17902</v>
      </c>
      <c r="G4816" s="25" t="s">
        <v>17903</v>
      </c>
      <c r="H4816" s="21">
        <v>14985.84</v>
      </c>
      <c r="I4816" s="25" t="s">
        <v>7287</v>
      </c>
      <c r="J4816" s="25" t="s">
        <v>7288</v>
      </c>
      <c r="K4816" s="25" t="s">
        <v>7624</v>
      </c>
      <c r="L4816" s="25" t="s">
        <v>12556</v>
      </c>
      <c r="M4816" s="21">
        <v>14985.84</v>
      </c>
      <c r="N4816" s="22">
        <v>0</v>
      </c>
      <c r="O4816" s="21">
        <v>14985.84</v>
      </c>
      <c r="P4816" s="21">
        <v>1485.09</v>
      </c>
      <c r="Q4816" s="25" t="s">
        <v>17625</v>
      </c>
      <c r="R4816" s="1" t="str">
        <f t="shared" si="97"/>
        <v>ST10078</v>
      </c>
      <c r="S4816" t="str">
        <f>VLOOKUP(R4816,Data!$C$2:$D$261,2,0)</f>
        <v>Marian Chateau</v>
      </c>
      <c r="T4816">
        <f>COUNTIF('Feb 2022'!A:A,D4816)+COUNTIF('Mar 2022'!A:A,D4816)+COUNTIF('Apr 2022'!A:A,D4816)+COUNTIF('May 2022'!A:A,D4816)+COUNTIF('June 2022'!A:A,D4816)+COUNTIF('July 2022'!A:A,D4816)+COUNTIF('Aug 2022'!A:A,D4816)+COUNTIF('Sep 2022'!A:A,D4816)+COUNTIF('Oct 2022'!A:A,D4816)+COUNTIF('Dec 2022'!A:A,D4816)</f>
        <v>1</v>
      </c>
      <c r="U4816" t="str">
        <f>VLOOKUP(Q4816,'Capital Lookup'!A:B,2,FALSE)</f>
        <v>No</v>
      </c>
      <c r="V4816" s="2">
        <f>IFERROR(VLOOKUP(LEFT(F4816,10),'Find Purchase Orders'!B:J,9,FALSE),"")</f>
        <v>44839</v>
      </c>
      <c r="W4816" s="25" t="s">
        <v>7261</v>
      </c>
    </row>
    <row r="4817" spans="1:23" hidden="1">
      <c r="A4817" s="25" t="s">
        <v>7365</v>
      </c>
      <c r="B4817" s="25" t="s">
        <v>8807</v>
      </c>
      <c r="C4817" s="25"/>
      <c r="D4817" s="25" t="s">
        <v>6527</v>
      </c>
      <c r="E4817" s="25" t="s">
        <v>8808</v>
      </c>
      <c r="F4817" s="25" t="s">
        <v>17904</v>
      </c>
      <c r="G4817" s="25" t="s">
        <v>17905</v>
      </c>
      <c r="H4817" s="21">
        <v>13383.32</v>
      </c>
      <c r="I4817" s="25" t="s">
        <v>7296</v>
      </c>
      <c r="J4817" s="25" t="s">
        <v>7288</v>
      </c>
      <c r="K4817" s="25" t="s">
        <v>9091</v>
      </c>
      <c r="L4817" s="25" t="s">
        <v>8526</v>
      </c>
      <c r="M4817" s="21">
        <v>13383.32</v>
      </c>
      <c r="N4817" s="21">
        <v>13383.32</v>
      </c>
      <c r="O4817" s="21">
        <v>0</v>
      </c>
      <c r="P4817" s="21">
        <v>13383.32</v>
      </c>
      <c r="Q4817" s="25"/>
      <c r="R4817" s="1" t="str">
        <f t="shared" si="97"/>
        <v>ST10217</v>
      </c>
      <c r="S4817" t="str">
        <f>VLOOKUP(R4817,Data!$C$2:$D$261,2,0)</f>
        <v>Harold &amp; Grace Baker Centre</v>
      </c>
      <c r="T4817">
        <f>COUNTIF('Feb 2022'!A:A,D4817)+COUNTIF('Mar 2022'!A:A,D4817)+COUNTIF('Apr 2022'!A:A,D4817)+COUNTIF('May 2022'!A:A,D4817)+COUNTIF('June 2022'!A:A,D4817)+COUNTIF('July 2022'!A:A,D4817)+COUNTIF('Aug 2022'!A:A,D4817)+COUNTIF('Sep 2022'!A:A,D4817)+COUNTIF('Oct 2022'!A:A,D4817)+COUNTIF('Dec 2022'!A:A,D4817)</f>
        <v>1</v>
      </c>
      <c r="U4817" t="e">
        <f>VLOOKUP(Q4817,'Capital Lookup'!A:B,2,FALSE)</f>
        <v>#N/A</v>
      </c>
      <c r="V4817" s="2">
        <f>IFERROR(VLOOKUP(LEFT(F4817,10),'Find Purchase Orders'!B:J,9,FALSE),"")</f>
        <v>44840</v>
      </c>
      <c r="W4817" s="25" t="s">
        <v>7261</v>
      </c>
    </row>
    <row r="4818" spans="1:23" hidden="1">
      <c r="A4818" s="25" t="s">
        <v>7269</v>
      </c>
      <c r="B4818" s="25" t="s">
        <v>7853</v>
      </c>
      <c r="C4818" s="25"/>
      <c r="D4818" s="25" t="s">
        <v>17906</v>
      </c>
      <c r="E4818" s="25" t="s">
        <v>14048</v>
      </c>
      <c r="F4818" s="25" t="s">
        <v>17907</v>
      </c>
      <c r="G4818" s="25" t="s">
        <v>17908</v>
      </c>
      <c r="H4818" s="21">
        <v>31624.86</v>
      </c>
      <c r="I4818" s="25" t="s">
        <v>7296</v>
      </c>
      <c r="J4818" s="25" t="s">
        <v>7288</v>
      </c>
      <c r="K4818" s="25" t="s">
        <v>7495</v>
      </c>
      <c r="L4818" s="25" t="s">
        <v>7808</v>
      </c>
      <c r="M4818" s="21">
        <v>31624.86</v>
      </c>
      <c r="N4818" s="22">
        <v>0</v>
      </c>
      <c r="O4818" s="21">
        <v>31624.86</v>
      </c>
      <c r="P4818" s="21">
        <v>31624.86</v>
      </c>
      <c r="Q4818" s="25" t="s">
        <v>7857</v>
      </c>
      <c r="R4818" s="1" t="str">
        <f t="shared" si="97"/>
        <v>ST10330</v>
      </c>
      <c r="S4818" t="str">
        <f>VLOOKUP(R4818,Data!$C$2:$D$261,2,0)</f>
        <v>BayWoods Place</v>
      </c>
      <c r="T4818">
        <f>COUNTIF('Feb 2022'!A:A,D4818)+COUNTIF('Mar 2022'!A:A,D4818)+COUNTIF('Apr 2022'!A:A,D4818)+COUNTIF('May 2022'!A:A,D4818)+COUNTIF('June 2022'!A:A,D4818)+COUNTIF('July 2022'!A:A,D4818)+COUNTIF('Aug 2022'!A:A,D4818)+COUNTIF('Sep 2022'!A:A,D4818)+COUNTIF('Oct 2022'!A:A,D4818)+COUNTIF('Dec 2022'!A:A,D4818)</f>
        <v>0</v>
      </c>
      <c r="U4818" t="str">
        <f>VLOOKUP(Q4818,'Capital Lookup'!A:B,2,FALSE)</f>
        <v>Yes</v>
      </c>
      <c r="V4818" s="2">
        <f>IFERROR(VLOOKUP(LEFT(F4818,10),'Find Purchase Orders'!B:J,9,FALSE),"")</f>
        <v>44845</v>
      </c>
      <c r="W4818" s="25" t="s">
        <v>7261</v>
      </c>
    </row>
    <row r="4819" spans="1:23" hidden="1">
      <c r="A4819" s="25" t="s">
        <v>7261</v>
      </c>
      <c r="B4819" s="25" t="s">
        <v>8259</v>
      </c>
      <c r="C4819" s="25" t="s">
        <v>8260</v>
      </c>
      <c r="D4819" s="25" t="s">
        <v>17909</v>
      </c>
      <c r="E4819" s="25" t="s">
        <v>8591</v>
      </c>
      <c r="F4819" s="25" t="s">
        <v>17910</v>
      </c>
      <c r="G4819" s="25" t="s">
        <v>17217</v>
      </c>
      <c r="H4819" s="21">
        <v>1230.52</v>
      </c>
      <c r="I4819" s="25" t="s">
        <v>7296</v>
      </c>
      <c r="J4819" s="25" t="s">
        <v>7288</v>
      </c>
      <c r="K4819" s="25" t="s">
        <v>8592</v>
      </c>
      <c r="L4819" s="25" t="s">
        <v>8593</v>
      </c>
      <c r="M4819" s="21">
        <v>1230.52</v>
      </c>
      <c r="N4819" s="21">
        <v>1230.51</v>
      </c>
      <c r="O4819" s="21">
        <v>0.01</v>
      </c>
      <c r="P4819" s="21">
        <v>1230.52</v>
      </c>
      <c r="Q4819" s="25" t="s">
        <v>8629</v>
      </c>
      <c r="R4819" s="1" t="str">
        <f t="shared" si="97"/>
        <v>ST10260</v>
      </c>
      <c r="S4819" t="str">
        <f>VLOOKUP(R4819,Data!$C$2:$D$261,2,0)</f>
        <v>Support Office</v>
      </c>
      <c r="T4819">
        <f>COUNTIF('Feb 2022'!A:A,D4819)+COUNTIF('Mar 2022'!A:A,D4819)+COUNTIF('Apr 2022'!A:A,D4819)+COUNTIF('May 2022'!A:A,D4819)+COUNTIF('June 2022'!A:A,D4819)+COUNTIF('July 2022'!A:A,D4819)+COUNTIF('Aug 2022'!A:A,D4819)+COUNTIF('Sep 2022'!A:A,D4819)+COUNTIF('Oct 2022'!A:A,D4819)+COUNTIF('Dec 2022'!A:A,D4819)</f>
        <v>0</v>
      </c>
      <c r="U4819" t="str">
        <f>VLOOKUP(Q4819,'Capital Lookup'!A:B,2,FALSE)</f>
        <v>Yes</v>
      </c>
      <c r="V4819" s="2">
        <f>IFERROR(VLOOKUP(LEFT(F4819,10),'Find Purchase Orders'!B:J,9,FALSE),"")</f>
        <v>44838</v>
      </c>
      <c r="W4819" s="25" t="s">
        <v>7261</v>
      </c>
    </row>
    <row r="4820" spans="1:23" hidden="1">
      <c r="A4820" s="25" t="s">
        <v>7261</v>
      </c>
      <c r="B4820" s="25" t="s">
        <v>8259</v>
      </c>
      <c r="C4820" s="25" t="s">
        <v>8260</v>
      </c>
      <c r="D4820" s="25" t="s">
        <v>17909</v>
      </c>
      <c r="E4820" s="25" t="s">
        <v>8591</v>
      </c>
      <c r="F4820" s="25" t="s">
        <v>17911</v>
      </c>
      <c r="G4820" s="25" t="s">
        <v>17912</v>
      </c>
      <c r="H4820" s="21">
        <v>107.35</v>
      </c>
      <c r="I4820" s="25" t="s">
        <v>7296</v>
      </c>
      <c r="J4820" s="25" t="s">
        <v>7288</v>
      </c>
      <c r="K4820" s="25" t="s">
        <v>8592</v>
      </c>
      <c r="L4820" s="25" t="s">
        <v>8593</v>
      </c>
      <c r="M4820" s="21">
        <v>107.35</v>
      </c>
      <c r="N4820" s="21">
        <v>107.35</v>
      </c>
      <c r="O4820" s="21">
        <v>0</v>
      </c>
      <c r="P4820" s="21">
        <v>107.35</v>
      </c>
      <c r="Q4820" s="25" t="s">
        <v>8629</v>
      </c>
      <c r="R4820" s="1" t="str">
        <f t="shared" si="97"/>
        <v>ST10260</v>
      </c>
      <c r="S4820" t="str">
        <f>VLOOKUP(R4820,Data!$C$2:$D$261,2,0)</f>
        <v>Support Office</v>
      </c>
      <c r="T4820">
        <f>COUNTIF('Feb 2022'!A:A,D4820)+COUNTIF('Mar 2022'!A:A,D4820)+COUNTIF('Apr 2022'!A:A,D4820)+COUNTIF('May 2022'!A:A,D4820)+COUNTIF('June 2022'!A:A,D4820)+COUNTIF('July 2022'!A:A,D4820)+COUNTIF('Aug 2022'!A:A,D4820)+COUNTIF('Sep 2022'!A:A,D4820)+COUNTIF('Oct 2022'!A:A,D4820)+COUNTIF('Dec 2022'!A:A,D4820)</f>
        <v>0</v>
      </c>
      <c r="U4820" t="str">
        <f>VLOOKUP(Q4820,'Capital Lookup'!A:B,2,FALSE)</f>
        <v>Yes</v>
      </c>
      <c r="V4820" s="2">
        <f>IFERROR(VLOOKUP(LEFT(F4820,10),'Find Purchase Orders'!B:J,9,FALSE),"")</f>
        <v>44838</v>
      </c>
      <c r="W4820" s="25" t="s">
        <v>7261</v>
      </c>
    </row>
    <row r="4821" spans="1:23" hidden="1">
      <c r="A4821" s="25" t="s">
        <v>8476</v>
      </c>
      <c r="B4821" s="25" t="s">
        <v>8477</v>
      </c>
      <c r="C4821" s="25" t="s">
        <v>7282</v>
      </c>
      <c r="D4821" s="25" t="s">
        <v>6528</v>
      </c>
      <c r="E4821" s="25" t="s">
        <v>8140</v>
      </c>
      <c r="F4821" s="25" t="s">
        <v>17913</v>
      </c>
      <c r="G4821" s="25" t="s">
        <v>17914</v>
      </c>
      <c r="H4821" s="21">
        <v>1280.6600000000001</v>
      </c>
      <c r="I4821" s="25" t="s">
        <v>7296</v>
      </c>
      <c r="J4821" s="25" t="s">
        <v>7288</v>
      </c>
      <c r="K4821" s="25" t="s">
        <v>7579</v>
      </c>
      <c r="L4821" s="25" t="s">
        <v>8156</v>
      </c>
      <c r="M4821" s="21">
        <v>1133.33</v>
      </c>
      <c r="N4821" s="21">
        <v>1280.6600000000001</v>
      </c>
      <c r="O4821" s="21">
        <v>-147.33000000000001</v>
      </c>
      <c r="P4821" s="21">
        <v>1280.6600000000001</v>
      </c>
      <c r="Q4821" s="25" t="s">
        <v>17915</v>
      </c>
      <c r="R4821" s="1" t="str">
        <f t="shared" si="97"/>
        <v>ST10017</v>
      </c>
      <c r="S4821" t="str">
        <f>VLOOKUP(R4821,Data!$C$2:$D$261,2,0)</f>
        <v>King Gardens</v>
      </c>
      <c r="T4821">
        <f>COUNTIF('Feb 2022'!A:A,D4821)+COUNTIF('Mar 2022'!A:A,D4821)+COUNTIF('Apr 2022'!A:A,D4821)+COUNTIF('May 2022'!A:A,D4821)+COUNTIF('June 2022'!A:A,D4821)+COUNTIF('July 2022'!A:A,D4821)+COUNTIF('Aug 2022'!A:A,D4821)+COUNTIF('Sep 2022'!A:A,D4821)+COUNTIF('Oct 2022'!A:A,D4821)+COUNTIF('Dec 2022'!A:A,D4821)</f>
        <v>1</v>
      </c>
      <c r="U4821" t="str">
        <f>VLOOKUP(Q4821,'Capital Lookup'!A:B,2,FALSE)</f>
        <v>No</v>
      </c>
      <c r="V4821" s="2">
        <f>IFERROR(VLOOKUP(LEFT(F4821,10),'Find Purchase Orders'!B:J,9,FALSE),"")</f>
        <v>44838</v>
      </c>
      <c r="W4821" s="25" t="s">
        <v>7261</v>
      </c>
    </row>
    <row r="4822" spans="1:23" hidden="1">
      <c r="A4822" s="25" t="s">
        <v>7261</v>
      </c>
      <c r="B4822" s="25" t="s">
        <v>8108</v>
      </c>
      <c r="C4822" s="25" t="s">
        <v>7264</v>
      </c>
      <c r="D4822" s="25" t="s">
        <v>6529</v>
      </c>
      <c r="E4822" s="25" t="s">
        <v>7500</v>
      </c>
      <c r="F4822" s="25" t="s">
        <v>17916</v>
      </c>
      <c r="G4822" s="25" t="s">
        <v>17917</v>
      </c>
      <c r="H4822" s="21">
        <v>13656.98</v>
      </c>
      <c r="I4822" s="25" t="s">
        <v>7296</v>
      </c>
      <c r="J4822" s="25" t="s">
        <v>7288</v>
      </c>
      <c r="K4822" s="25" t="s">
        <v>7495</v>
      </c>
      <c r="L4822" s="25" t="s">
        <v>8097</v>
      </c>
      <c r="M4822" s="21">
        <v>13656.98</v>
      </c>
      <c r="N4822" s="21">
        <v>5785.84</v>
      </c>
      <c r="O4822" s="21">
        <v>7871.14</v>
      </c>
      <c r="P4822" s="21">
        <v>13656.98</v>
      </c>
      <c r="Q4822" s="25" t="s">
        <v>9502</v>
      </c>
      <c r="R4822" s="1" t="str">
        <f t="shared" si="97"/>
        <v>ST10049</v>
      </c>
      <c r="S4822" t="str">
        <f>VLOOKUP(R4822,Data!$C$2:$D$261,2,0)</f>
        <v>Colonel By</v>
      </c>
      <c r="T4822">
        <f>COUNTIF('Feb 2022'!A:A,D4822)+COUNTIF('Mar 2022'!A:A,D4822)+COUNTIF('Apr 2022'!A:A,D4822)+COUNTIF('May 2022'!A:A,D4822)+COUNTIF('June 2022'!A:A,D4822)+COUNTIF('July 2022'!A:A,D4822)+COUNTIF('Aug 2022'!A:A,D4822)+COUNTIF('Sep 2022'!A:A,D4822)+COUNTIF('Oct 2022'!A:A,D4822)+COUNTIF('Dec 2022'!A:A,D4822)</f>
        <v>1</v>
      </c>
      <c r="U4822" t="str">
        <f>VLOOKUP(Q4822,'Capital Lookup'!A:B,2,FALSE)</f>
        <v>No</v>
      </c>
      <c r="V4822" s="2">
        <f>IFERROR(VLOOKUP(LEFT(F4822,10),'Find Purchase Orders'!B:J,9,FALSE),"")</f>
        <v>44840</v>
      </c>
      <c r="W4822" s="25" t="s">
        <v>7261</v>
      </c>
    </row>
    <row r="4823" spans="1:23" hidden="1">
      <c r="A4823" s="25" t="s">
        <v>7261</v>
      </c>
      <c r="B4823" s="25" t="s">
        <v>7314</v>
      </c>
      <c r="C4823" s="25" t="s">
        <v>7264</v>
      </c>
      <c r="D4823" s="25" t="s">
        <v>6530</v>
      </c>
      <c r="E4823" s="25" t="s">
        <v>10140</v>
      </c>
      <c r="F4823" s="25" t="s">
        <v>17918</v>
      </c>
      <c r="G4823" s="25" t="s">
        <v>17919</v>
      </c>
      <c r="H4823" s="21">
        <v>918.75</v>
      </c>
      <c r="I4823" s="25" t="s">
        <v>7296</v>
      </c>
      <c r="J4823" s="25" t="s">
        <v>7288</v>
      </c>
      <c r="K4823" s="25" t="s">
        <v>7289</v>
      </c>
      <c r="L4823" s="25" t="s">
        <v>7259</v>
      </c>
      <c r="M4823" s="21">
        <v>918.75</v>
      </c>
      <c r="N4823" s="21">
        <v>918.75</v>
      </c>
      <c r="O4823" s="21">
        <v>0</v>
      </c>
      <c r="P4823" s="21">
        <v>918.75</v>
      </c>
      <c r="Q4823" s="25" t="s">
        <v>7319</v>
      </c>
      <c r="R4823" s="1" t="str">
        <f t="shared" si="97"/>
        <v>ST10062</v>
      </c>
      <c r="S4823" t="str">
        <f>VLOOKUP(R4823,Data!$C$2:$D$261,2,0)</f>
        <v>Fleetwood Villa</v>
      </c>
      <c r="T4823">
        <f>COUNTIF('Feb 2022'!A:A,D4823)+COUNTIF('Mar 2022'!A:A,D4823)+COUNTIF('Apr 2022'!A:A,D4823)+COUNTIF('May 2022'!A:A,D4823)+COUNTIF('June 2022'!A:A,D4823)+COUNTIF('July 2022'!A:A,D4823)+COUNTIF('Aug 2022'!A:A,D4823)+COUNTIF('Sep 2022'!A:A,D4823)+COUNTIF('Oct 2022'!A:A,D4823)+COUNTIF('Dec 2022'!A:A,D4823)</f>
        <v>1</v>
      </c>
      <c r="U4823" t="str">
        <f>VLOOKUP(Q4823,'Capital Lookup'!A:B,2,FALSE)</f>
        <v>No</v>
      </c>
      <c r="V4823" s="2">
        <f>IFERROR(VLOOKUP(LEFT(F4823,10),'Find Purchase Orders'!B:J,9,FALSE),"")</f>
        <v>44838</v>
      </c>
      <c r="W4823" s="25" t="s">
        <v>7261</v>
      </c>
    </row>
    <row r="4824" spans="1:23" hidden="1">
      <c r="A4824" s="25" t="s">
        <v>7261</v>
      </c>
      <c r="B4824" s="25" t="s">
        <v>7314</v>
      </c>
      <c r="C4824" s="25" t="s">
        <v>7264</v>
      </c>
      <c r="D4824" s="25" t="s">
        <v>6531</v>
      </c>
      <c r="E4824" s="25" t="s">
        <v>10140</v>
      </c>
      <c r="F4824" s="25" t="s">
        <v>17920</v>
      </c>
      <c r="G4824" s="25" t="s">
        <v>17379</v>
      </c>
      <c r="H4824" s="21">
        <v>157.5</v>
      </c>
      <c r="I4824" s="25" t="s">
        <v>7296</v>
      </c>
      <c r="J4824" s="25" t="s">
        <v>7288</v>
      </c>
      <c r="K4824" s="25" t="s">
        <v>7262</v>
      </c>
      <c r="L4824" s="25" t="s">
        <v>7259</v>
      </c>
      <c r="M4824" s="21">
        <v>157.5</v>
      </c>
      <c r="N4824" s="21">
        <v>157.5</v>
      </c>
      <c r="O4824" s="21">
        <v>0</v>
      </c>
      <c r="P4824" s="21">
        <v>157.5</v>
      </c>
      <c r="Q4824" s="25" t="s">
        <v>7319</v>
      </c>
      <c r="R4824" s="1" t="str">
        <f t="shared" si="97"/>
        <v>ST10062</v>
      </c>
      <c r="S4824" t="str">
        <f>VLOOKUP(R4824,Data!$C$2:$D$261,2,0)</f>
        <v>Fleetwood Villa</v>
      </c>
      <c r="T4824">
        <f>COUNTIF('Feb 2022'!A:A,D4824)+COUNTIF('Mar 2022'!A:A,D4824)+COUNTIF('Apr 2022'!A:A,D4824)+COUNTIF('May 2022'!A:A,D4824)+COUNTIF('June 2022'!A:A,D4824)+COUNTIF('July 2022'!A:A,D4824)+COUNTIF('Aug 2022'!A:A,D4824)+COUNTIF('Sep 2022'!A:A,D4824)+COUNTIF('Oct 2022'!A:A,D4824)+COUNTIF('Dec 2022'!A:A,D4824)</f>
        <v>1</v>
      </c>
      <c r="U4824" t="str">
        <f>VLOOKUP(Q4824,'Capital Lookup'!A:B,2,FALSE)</f>
        <v>No</v>
      </c>
      <c r="V4824" s="2">
        <f>IFERROR(VLOOKUP(LEFT(F4824,10),'Find Purchase Orders'!B:J,9,FALSE),"")</f>
        <v>44838</v>
      </c>
      <c r="W4824" s="25" t="s">
        <v>7261</v>
      </c>
    </row>
    <row r="4825" spans="1:23" hidden="1">
      <c r="A4825" s="25" t="s">
        <v>7261</v>
      </c>
      <c r="B4825" s="25" t="s">
        <v>7314</v>
      </c>
      <c r="C4825" s="25" t="s">
        <v>7264</v>
      </c>
      <c r="D4825" s="25" t="s">
        <v>6531</v>
      </c>
      <c r="E4825" s="25" t="s">
        <v>10140</v>
      </c>
      <c r="F4825" s="25" t="s">
        <v>17921</v>
      </c>
      <c r="G4825" s="25" t="s">
        <v>17922</v>
      </c>
      <c r="H4825" s="21">
        <v>4444.42</v>
      </c>
      <c r="I4825" s="25" t="s">
        <v>7296</v>
      </c>
      <c r="J4825" s="25" t="s">
        <v>7288</v>
      </c>
      <c r="K4825" s="25" t="s">
        <v>7262</v>
      </c>
      <c r="L4825" s="25" t="s">
        <v>7259</v>
      </c>
      <c r="M4825" s="21">
        <v>4444.42</v>
      </c>
      <c r="N4825" s="21">
        <v>4444.42</v>
      </c>
      <c r="O4825" s="21">
        <v>0</v>
      </c>
      <c r="P4825" s="21">
        <v>4444.42</v>
      </c>
      <c r="Q4825" s="25" t="s">
        <v>7319</v>
      </c>
      <c r="R4825" s="1" t="str">
        <f t="shared" si="97"/>
        <v>ST10062</v>
      </c>
      <c r="S4825" t="str">
        <f>VLOOKUP(R4825,Data!$C$2:$D$261,2,0)</f>
        <v>Fleetwood Villa</v>
      </c>
      <c r="T4825">
        <f>COUNTIF('Feb 2022'!A:A,D4825)+COUNTIF('Mar 2022'!A:A,D4825)+COUNTIF('Apr 2022'!A:A,D4825)+COUNTIF('May 2022'!A:A,D4825)+COUNTIF('June 2022'!A:A,D4825)+COUNTIF('July 2022'!A:A,D4825)+COUNTIF('Aug 2022'!A:A,D4825)+COUNTIF('Sep 2022'!A:A,D4825)+COUNTIF('Oct 2022'!A:A,D4825)+COUNTIF('Dec 2022'!A:A,D4825)</f>
        <v>1</v>
      </c>
      <c r="U4825" t="str">
        <f>VLOOKUP(Q4825,'Capital Lookup'!A:B,2,FALSE)</f>
        <v>No</v>
      </c>
      <c r="V4825" s="2">
        <f>IFERROR(VLOOKUP(LEFT(F4825,10),'Find Purchase Orders'!B:J,9,FALSE),"")</f>
        <v>44838</v>
      </c>
      <c r="W4825" s="25" t="s">
        <v>7261</v>
      </c>
    </row>
    <row r="4826" spans="1:23" hidden="1">
      <c r="A4826" s="25" t="s">
        <v>7261</v>
      </c>
      <c r="B4826" s="25" t="s">
        <v>7643</v>
      </c>
      <c r="C4826" s="25" t="s">
        <v>7282</v>
      </c>
      <c r="D4826" s="25" t="s">
        <v>17923</v>
      </c>
      <c r="E4826" s="25" t="s">
        <v>8533</v>
      </c>
      <c r="H4826" s="21">
        <v>10011.799999999999</v>
      </c>
      <c r="I4826" s="25" t="s">
        <v>7257</v>
      </c>
      <c r="K4826" s="25" t="s">
        <v>9232</v>
      </c>
      <c r="L4826" s="25" t="s">
        <v>14536</v>
      </c>
      <c r="M4826" s="22">
        <v>0</v>
      </c>
      <c r="N4826" s="22">
        <v>0</v>
      </c>
      <c r="O4826" s="21">
        <v>0</v>
      </c>
      <c r="P4826" s="21">
        <v>1151.8</v>
      </c>
      <c r="Q4826" s="25"/>
      <c r="R4826" s="1" t="str">
        <f t="shared" si="97"/>
        <v>ST10020</v>
      </c>
      <c r="S4826" t="str">
        <f>VLOOKUP(R4826,Data!$C$2:$D$261,2,0)</f>
        <v>Kingsway</v>
      </c>
      <c r="T4826">
        <f>COUNTIF('Feb 2022'!A:A,D4826)+COUNTIF('Mar 2022'!A:A,D4826)+COUNTIF('Apr 2022'!A:A,D4826)+COUNTIF('May 2022'!A:A,D4826)+COUNTIF('June 2022'!A:A,D4826)+COUNTIF('July 2022'!A:A,D4826)+COUNTIF('Aug 2022'!A:A,D4826)+COUNTIF('Sep 2022'!A:A,D4826)+COUNTIF('Oct 2022'!A:A,D4826)+COUNTIF('Dec 2022'!A:A,D4826)</f>
        <v>0</v>
      </c>
      <c r="U4826" t="e">
        <f>VLOOKUP(Q4826,'Capital Lookup'!A:B,2,FALSE)</f>
        <v>#N/A</v>
      </c>
      <c r="V4826" s="2" t="str">
        <f>IFERROR(VLOOKUP(LEFT(F4826,10),'Find Purchase Orders'!B:J,9,FALSE),"")</f>
        <v/>
      </c>
      <c r="W4826" s="25" t="s">
        <v>7261</v>
      </c>
    </row>
    <row r="4827" spans="1:23" hidden="1">
      <c r="A4827" s="25" t="s">
        <v>7261</v>
      </c>
      <c r="B4827" s="25" t="s">
        <v>9405</v>
      </c>
      <c r="C4827" s="25" t="s">
        <v>7282</v>
      </c>
      <c r="D4827" s="25" t="s">
        <v>6532</v>
      </c>
      <c r="E4827" s="25" t="s">
        <v>7500</v>
      </c>
      <c r="F4827" s="25" t="s">
        <v>17924</v>
      </c>
      <c r="G4827" s="25" t="s">
        <v>17925</v>
      </c>
      <c r="H4827" s="21">
        <v>2588.1999999999998</v>
      </c>
      <c r="I4827" s="25" t="s">
        <v>7296</v>
      </c>
      <c r="J4827" s="25" t="s">
        <v>7288</v>
      </c>
      <c r="K4827" s="25" t="s">
        <v>7495</v>
      </c>
      <c r="L4827" s="25" t="s">
        <v>8097</v>
      </c>
      <c r="M4827" s="21">
        <v>2588.1999999999998</v>
      </c>
      <c r="N4827" s="21">
        <v>2588.1999999999998</v>
      </c>
      <c r="O4827" s="21">
        <v>0</v>
      </c>
      <c r="P4827" s="21">
        <v>2588.1999999999998</v>
      </c>
      <c r="Q4827" s="25" t="s">
        <v>17926</v>
      </c>
      <c r="R4827" s="1" t="str">
        <f t="shared" si="97"/>
        <v>ST10035</v>
      </c>
      <c r="S4827" t="str">
        <f>VLOOKUP(R4827,Data!$C$2:$D$261,2,0)</f>
        <v>The Westwood</v>
      </c>
      <c r="T4827">
        <f>COUNTIF('Feb 2022'!A:A,D4827)+COUNTIF('Mar 2022'!A:A,D4827)+COUNTIF('Apr 2022'!A:A,D4827)+COUNTIF('May 2022'!A:A,D4827)+COUNTIF('June 2022'!A:A,D4827)+COUNTIF('July 2022'!A:A,D4827)+COUNTIF('Aug 2022'!A:A,D4827)+COUNTIF('Sep 2022'!A:A,D4827)+COUNTIF('Oct 2022'!A:A,D4827)+COUNTIF('Dec 2022'!A:A,D4827)</f>
        <v>1</v>
      </c>
      <c r="U4827" t="str">
        <f>VLOOKUP(Q4827,'Capital Lookup'!A:B,2,FALSE)</f>
        <v>No</v>
      </c>
      <c r="V4827" s="2">
        <f>IFERROR(VLOOKUP(LEFT(F4827,10),'Find Purchase Orders'!B:J,9,FALSE),"")</f>
        <v>44841</v>
      </c>
      <c r="W4827" s="25" t="s">
        <v>7261</v>
      </c>
    </row>
    <row r="4828" spans="1:23" hidden="1">
      <c r="A4828" s="25" t="s">
        <v>10632</v>
      </c>
      <c r="B4828" s="25" t="s">
        <v>7853</v>
      </c>
      <c r="C4828" s="25"/>
      <c r="D4828" s="25" t="s">
        <v>6533</v>
      </c>
      <c r="E4828" s="25" t="s">
        <v>14048</v>
      </c>
      <c r="F4828" s="25" t="s">
        <v>17927</v>
      </c>
      <c r="G4828" s="25" t="s">
        <v>17928</v>
      </c>
      <c r="H4828" s="21">
        <v>1637.37</v>
      </c>
      <c r="I4828" s="25" t="s">
        <v>7296</v>
      </c>
      <c r="J4828" s="25" t="s">
        <v>7288</v>
      </c>
      <c r="K4828" s="25" t="s">
        <v>7579</v>
      </c>
      <c r="L4828" s="25" t="s">
        <v>8156</v>
      </c>
      <c r="M4828" s="21">
        <v>1637.37</v>
      </c>
      <c r="N4828" s="21">
        <v>1637.37</v>
      </c>
      <c r="O4828" s="21">
        <v>0</v>
      </c>
      <c r="P4828" s="21">
        <v>1637.37</v>
      </c>
      <c r="Q4828" s="25" t="s">
        <v>17929</v>
      </c>
      <c r="R4828" s="1" t="str">
        <f t="shared" si="97"/>
        <v>ST10330</v>
      </c>
      <c r="S4828" t="str">
        <f>VLOOKUP(R4828,Data!$C$2:$D$261,2,0)</f>
        <v>BayWoods Place</v>
      </c>
      <c r="T4828">
        <f>COUNTIF('Feb 2022'!A:A,D4828)+COUNTIF('Mar 2022'!A:A,D4828)+COUNTIF('Apr 2022'!A:A,D4828)+COUNTIF('May 2022'!A:A,D4828)+COUNTIF('June 2022'!A:A,D4828)+COUNTIF('July 2022'!A:A,D4828)+COUNTIF('Aug 2022'!A:A,D4828)+COUNTIF('Sep 2022'!A:A,D4828)+COUNTIF('Oct 2022'!A:A,D4828)+COUNTIF('Dec 2022'!A:A,D4828)</f>
        <v>1</v>
      </c>
      <c r="U4828" t="str">
        <f>VLOOKUP(Q4828,'Capital Lookup'!A:B,2,FALSE)</f>
        <v>No</v>
      </c>
      <c r="V4828" s="2">
        <f>IFERROR(VLOOKUP(LEFT(F4828,10),'Find Purchase Orders'!B:J,9,FALSE),"")</f>
        <v>44845</v>
      </c>
      <c r="W4828" s="25" t="s">
        <v>7261</v>
      </c>
    </row>
    <row r="4829" spans="1:23" hidden="1">
      <c r="A4829" s="25" t="s">
        <v>7261</v>
      </c>
      <c r="B4829" s="25" t="s">
        <v>8477</v>
      </c>
      <c r="C4829" s="25" t="s">
        <v>7282</v>
      </c>
      <c r="D4829" s="25" t="s">
        <v>6534</v>
      </c>
      <c r="E4829" s="25" t="s">
        <v>8140</v>
      </c>
      <c r="F4829" s="25" t="s">
        <v>17930</v>
      </c>
      <c r="G4829" s="25" t="s">
        <v>17931</v>
      </c>
      <c r="H4829" s="21">
        <v>6465.86</v>
      </c>
      <c r="I4829" s="25" t="s">
        <v>7296</v>
      </c>
      <c r="J4829" s="25" t="s">
        <v>7288</v>
      </c>
      <c r="K4829" s="25" t="s">
        <v>7510</v>
      </c>
      <c r="L4829" s="25" t="s">
        <v>8176</v>
      </c>
      <c r="M4829" s="21">
        <v>6465.86</v>
      </c>
      <c r="N4829" s="21">
        <v>6465.86</v>
      </c>
      <c r="O4829" s="21">
        <v>0</v>
      </c>
      <c r="P4829" s="21">
        <v>6465.86</v>
      </c>
      <c r="Q4829" s="25" t="s">
        <v>17932</v>
      </c>
      <c r="R4829" s="1" t="str">
        <f t="shared" si="97"/>
        <v>ST10017</v>
      </c>
      <c r="S4829" t="str">
        <f>VLOOKUP(R4829,Data!$C$2:$D$261,2,0)</f>
        <v>King Gardens</v>
      </c>
      <c r="T4829">
        <f>COUNTIF('Feb 2022'!A:A,D4829)+COUNTIF('Mar 2022'!A:A,D4829)+COUNTIF('Apr 2022'!A:A,D4829)+COUNTIF('May 2022'!A:A,D4829)+COUNTIF('June 2022'!A:A,D4829)+COUNTIF('July 2022'!A:A,D4829)+COUNTIF('Aug 2022'!A:A,D4829)+COUNTIF('Sep 2022'!A:A,D4829)+COUNTIF('Oct 2022'!A:A,D4829)+COUNTIF('Dec 2022'!A:A,D4829)</f>
        <v>1</v>
      </c>
      <c r="U4829" t="str">
        <f>VLOOKUP(Q4829,'Capital Lookup'!A:B,2,FALSE)</f>
        <v>No</v>
      </c>
      <c r="V4829" s="2">
        <f>IFERROR(VLOOKUP(LEFT(F4829,10),'Find Purchase Orders'!B:J,9,FALSE),"")</f>
        <v>44839</v>
      </c>
      <c r="W4829" s="25" t="s">
        <v>7261</v>
      </c>
    </row>
    <row r="4830" spans="1:23" hidden="1">
      <c r="A4830" s="25" t="s">
        <v>7252</v>
      </c>
      <c r="B4830" s="25" t="s">
        <v>7546</v>
      </c>
      <c r="C4830" s="25" t="s">
        <v>7254</v>
      </c>
      <c r="D4830" s="25" t="s">
        <v>6535</v>
      </c>
      <c r="E4830" s="25" t="s">
        <v>8140</v>
      </c>
      <c r="F4830" s="25" t="s">
        <v>17933</v>
      </c>
      <c r="G4830" s="25" t="s">
        <v>17934</v>
      </c>
      <c r="H4830" s="21">
        <v>9472.7900000000009</v>
      </c>
      <c r="I4830" s="25" t="s">
        <v>7296</v>
      </c>
      <c r="J4830" s="25" t="s">
        <v>7288</v>
      </c>
      <c r="K4830" s="25" t="s">
        <v>7893</v>
      </c>
      <c r="L4830" s="25" t="s">
        <v>8166</v>
      </c>
      <c r="M4830" s="21">
        <v>9472.7900000000009</v>
      </c>
      <c r="N4830" s="22">
        <v>0</v>
      </c>
      <c r="O4830" s="21">
        <v>9472.7900000000009</v>
      </c>
      <c r="P4830" s="21">
        <v>9472.7900000000009</v>
      </c>
      <c r="Q4830" s="25" t="s">
        <v>17935</v>
      </c>
      <c r="R4830" s="1" t="str">
        <f t="shared" si="97"/>
        <v>ST10096</v>
      </c>
      <c r="S4830" t="str">
        <f>VLOOKUP(R4830,Data!$C$2:$D$261,2,0)</f>
        <v>Chatham</v>
      </c>
      <c r="T4830">
        <f>COUNTIF('Feb 2022'!A:A,D4830)+COUNTIF('Mar 2022'!A:A,D4830)+COUNTIF('Apr 2022'!A:A,D4830)+COUNTIF('May 2022'!A:A,D4830)+COUNTIF('June 2022'!A:A,D4830)+COUNTIF('July 2022'!A:A,D4830)+COUNTIF('Aug 2022'!A:A,D4830)+COUNTIF('Sep 2022'!A:A,D4830)+COUNTIF('Oct 2022'!A:A,D4830)+COUNTIF('Dec 2022'!A:A,D4830)</f>
        <v>1</v>
      </c>
      <c r="U4830" t="str">
        <f>VLOOKUP(Q4830,'Capital Lookup'!A:B,2,FALSE)</f>
        <v>No</v>
      </c>
      <c r="V4830" s="2">
        <f>IFERROR(VLOOKUP(LEFT(F4830,10),'Find Purchase Orders'!B:J,9,FALSE),"")</f>
        <v>44841</v>
      </c>
      <c r="W4830" s="25" t="s">
        <v>7261</v>
      </c>
    </row>
    <row r="4831" spans="1:23" hidden="1">
      <c r="A4831" s="25" t="s">
        <v>7478</v>
      </c>
      <c r="B4831" s="25" t="s">
        <v>9678</v>
      </c>
      <c r="C4831" s="25" t="s">
        <v>7587</v>
      </c>
      <c r="D4831" s="25" t="s">
        <v>6536</v>
      </c>
      <c r="E4831" s="25" t="s">
        <v>14048</v>
      </c>
      <c r="F4831" s="25" t="s">
        <v>17936</v>
      </c>
      <c r="G4831" s="25" t="s">
        <v>17937</v>
      </c>
      <c r="H4831" s="21">
        <v>19294.13</v>
      </c>
      <c r="I4831" s="25" t="s">
        <v>7296</v>
      </c>
      <c r="J4831" s="25" t="s">
        <v>7288</v>
      </c>
      <c r="K4831" s="25" t="s">
        <v>7495</v>
      </c>
      <c r="L4831" s="25" t="s">
        <v>7745</v>
      </c>
      <c r="M4831" s="21">
        <v>19294.13</v>
      </c>
      <c r="N4831" s="22">
        <v>0</v>
      </c>
      <c r="O4831" s="21">
        <v>19294.13</v>
      </c>
      <c r="P4831" s="21">
        <v>19294.13</v>
      </c>
      <c r="Q4831" s="25" t="s">
        <v>17938</v>
      </c>
      <c r="R4831" s="1" t="str">
        <f t="shared" si="97"/>
        <v>ST10150</v>
      </c>
      <c r="S4831" t="str">
        <f>VLOOKUP(R4831,Data!$C$2:$D$261,2,0)</f>
        <v>Fenelon Court</v>
      </c>
      <c r="T4831">
        <f>COUNTIF('Feb 2022'!A:A,D4831)+COUNTIF('Mar 2022'!A:A,D4831)+COUNTIF('Apr 2022'!A:A,D4831)+COUNTIF('May 2022'!A:A,D4831)+COUNTIF('June 2022'!A:A,D4831)+COUNTIF('July 2022'!A:A,D4831)+COUNTIF('Aug 2022'!A:A,D4831)+COUNTIF('Sep 2022'!A:A,D4831)+COUNTIF('Oct 2022'!A:A,D4831)+COUNTIF('Dec 2022'!A:A,D4831)</f>
        <v>1</v>
      </c>
      <c r="U4831" t="str">
        <f>VLOOKUP(Q4831,'Capital Lookup'!A:B,2,FALSE)</f>
        <v>No</v>
      </c>
      <c r="V4831" s="2">
        <f>IFERROR(VLOOKUP(LEFT(F4831,10),'Find Purchase Orders'!B:J,9,FALSE),"")</f>
        <v>44845</v>
      </c>
      <c r="W4831" s="25" t="s">
        <v>7261</v>
      </c>
    </row>
    <row r="4832" spans="1:23" hidden="1">
      <c r="A4832" s="25" t="s">
        <v>7478</v>
      </c>
      <c r="B4832" s="25" t="s">
        <v>9678</v>
      </c>
      <c r="C4832" s="25" t="s">
        <v>7587</v>
      </c>
      <c r="D4832" s="25" t="s">
        <v>6536</v>
      </c>
      <c r="E4832" s="25" t="s">
        <v>14048</v>
      </c>
      <c r="F4832" s="25" t="s">
        <v>17939</v>
      </c>
      <c r="G4832" s="25" t="s">
        <v>17937</v>
      </c>
      <c r="H4832" s="21">
        <v>1695</v>
      </c>
      <c r="I4832" s="25" t="s">
        <v>7296</v>
      </c>
      <c r="J4832" s="25" t="s">
        <v>7288</v>
      </c>
      <c r="K4832" s="25" t="s">
        <v>7495</v>
      </c>
      <c r="L4832" s="25" t="s">
        <v>7745</v>
      </c>
      <c r="M4832" s="21">
        <v>1695</v>
      </c>
      <c r="N4832" s="22">
        <v>0</v>
      </c>
      <c r="O4832" s="21">
        <v>1695</v>
      </c>
      <c r="P4832" s="21">
        <v>1695</v>
      </c>
      <c r="Q4832" s="25" t="s">
        <v>17938</v>
      </c>
      <c r="R4832" s="1" t="str">
        <f t="shared" si="97"/>
        <v>ST10150</v>
      </c>
      <c r="S4832" t="str">
        <f>VLOOKUP(R4832,Data!$C$2:$D$261,2,0)</f>
        <v>Fenelon Court</v>
      </c>
      <c r="T4832">
        <f>COUNTIF('Feb 2022'!A:A,D4832)+COUNTIF('Mar 2022'!A:A,D4832)+COUNTIF('Apr 2022'!A:A,D4832)+COUNTIF('May 2022'!A:A,D4832)+COUNTIF('June 2022'!A:A,D4832)+COUNTIF('July 2022'!A:A,D4832)+COUNTIF('Aug 2022'!A:A,D4832)+COUNTIF('Sep 2022'!A:A,D4832)+COUNTIF('Oct 2022'!A:A,D4832)+COUNTIF('Dec 2022'!A:A,D4832)</f>
        <v>1</v>
      </c>
      <c r="U4832" t="str">
        <f>VLOOKUP(Q4832,'Capital Lookup'!A:B,2,FALSE)</f>
        <v>No</v>
      </c>
      <c r="V4832" s="2">
        <f>IFERROR(VLOOKUP(LEFT(F4832,10),'Find Purchase Orders'!B:J,9,FALSE),"")</f>
        <v>44845</v>
      </c>
      <c r="W4832" s="25" t="s">
        <v>7261</v>
      </c>
    </row>
    <row r="4833" spans="1:23" hidden="1">
      <c r="A4833" s="25" t="s">
        <v>7269</v>
      </c>
      <c r="B4833" s="25" t="s">
        <v>7833</v>
      </c>
      <c r="C4833" s="25" t="s">
        <v>7271</v>
      </c>
      <c r="D4833" s="25" t="s">
        <v>6537</v>
      </c>
      <c r="E4833" s="25" t="s">
        <v>14048</v>
      </c>
      <c r="F4833" s="25" t="s">
        <v>17940</v>
      </c>
      <c r="G4833" s="25" t="s">
        <v>17941</v>
      </c>
      <c r="H4833" s="21">
        <v>6757.4</v>
      </c>
      <c r="I4833" s="25" t="s">
        <v>7296</v>
      </c>
      <c r="J4833" s="25" t="s">
        <v>7288</v>
      </c>
      <c r="K4833" s="25" t="s">
        <v>7733</v>
      </c>
      <c r="L4833" s="25" t="s">
        <v>7734</v>
      </c>
      <c r="M4833" s="21">
        <v>6757.4</v>
      </c>
      <c r="N4833" s="21">
        <v>6757.4</v>
      </c>
      <c r="O4833" s="21">
        <v>0</v>
      </c>
      <c r="P4833" s="21">
        <v>6757.4</v>
      </c>
      <c r="Q4833" s="25" t="s">
        <v>17942</v>
      </c>
      <c r="R4833" s="1" t="str">
        <f t="shared" si="97"/>
        <v>ST10156</v>
      </c>
      <c r="S4833" t="str">
        <f>VLOOKUP(R4833,Data!$C$2:$D$261,2,0)</f>
        <v>ThorntonView</v>
      </c>
      <c r="T4833">
        <f>COUNTIF('Feb 2022'!A:A,D4833)+COUNTIF('Mar 2022'!A:A,D4833)+COUNTIF('Apr 2022'!A:A,D4833)+COUNTIF('May 2022'!A:A,D4833)+COUNTIF('June 2022'!A:A,D4833)+COUNTIF('July 2022'!A:A,D4833)+COUNTIF('Aug 2022'!A:A,D4833)+COUNTIF('Sep 2022'!A:A,D4833)+COUNTIF('Oct 2022'!A:A,D4833)+COUNTIF('Dec 2022'!A:A,D4833)</f>
        <v>1</v>
      </c>
      <c r="U4833" t="str">
        <f>VLOOKUP(Q4833,'Capital Lookup'!A:B,2,FALSE)</f>
        <v>No</v>
      </c>
      <c r="V4833" s="2">
        <f>IFERROR(VLOOKUP(LEFT(F4833,10),'Find Purchase Orders'!B:J,9,FALSE),"")</f>
        <v>44840</v>
      </c>
      <c r="W4833" s="25" t="s">
        <v>7261</v>
      </c>
    </row>
    <row r="4834" spans="1:23" hidden="1">
      <c r="A4834" s="25" t="s">
        <v>7261</v>
      </c>
      <c r="B4834" s="25" t="s">
        <v>7355</v>
      </c>
      <c r="C4834" s="25" t="s">
        <v>7264</v>
      </c>
      <c r="D4834" s="25" t="s">
        <v>6538</v>
      </c>
      <c r="E4834" s="25" t="s">
        <v>7576</v>
      </c>
      <c r="F4834" s="25" t="s">
        <v>17943</v>
      </c>
      <c r="G4834" s="25" t="s">
        <v>17944</v>
      </c>
      <c r="H4834" s="21">
        <v>7221.2</v>
      </c>
      <c r="I4834" s="25" t="s">
        <v>7287</v>
      </c>
      <c r="J4834" s="25" t="s">
        <v>7288</v>
      </c>
      <c r="K4834" s="25" t="s">
        <v>7640</v>
      </c>
      <c r="L4834" s="25" t="s">
        <v>8787</v>
      </c>
      <c r="M4834" s="21">
        <v>7221.2</v>
      </c>
      <c r="N4834" s="22">
        <v>0</v>
      </c>
      <c r="O4834" s="21">
        <v>7221.2</v>
      </c>
      <c r="P4834" s="21">
        <v>0</v>
      </c>
      <c r="Q4834" s="25" t="s">
        <v>17945</v>
      </c>
      <c r="R4834" s="1" t="str">
        <f t="shared" si="97"/>
        <v>ST10094</v>
      </c>
      <c r="S4834" t="str">
        <f>VLOOKUP(R4834,Data!$C$2:$D$261,2,0)</f>
        <v>Briarfield Gardens</v>
      </c>
      <c r="T4834">
        <f>COUNTIF('Feb 2022'!A:A,D4834)+COUNTIF('Mar 2022'!A:A,D4834)+COUNTIF('Apr 2022'!A:A,D4834)+COUNTIF('May 2022'!A:A,D4834)+COUNTIF('June 2022'!A:A,D4834)+COUNTIF('July 2022'!A:A,D4834)+COUNTIF('Aug 2022'!A:A,D4834)+COUNTIF('Sep 2022'!A:A,D4834)+COUNTIF('Oct 2022'!A:A,D4834)+COUNTIF('Dec 2022'!A:A,D4834)</f>
        <v>1</v>
      </c>
      <c r="U4834" t="str">
        <f>VLOOKUP(Q4834,'Capital Lookup'!A:B,2,FALSE)</f>
        <v>No</v>
      </c>
      <c r="V4834" s="2">
        <f>IFERROR(VLOOKUP(LEFT(F4834,10),'Find Purchase Orders'!B:J,9,FALSE),"")</f>
        <v>44851</v>
      </c>
      <c r="W4834" s="25" t="s">
        <v>7261</v>
      </c>
    </row>
    <row r="4835" spans="1:23" hidden="1">
      <c r="A4835" s="25" t="s">
        <v>7252</v>
      </c>
      <c r="B4835" s="25" t="s">
        <v>13450</v>
      </c>
      <c r="C4835" s="25" t="s">
        <v>7254</v>
      </c>
      <c r="D4835" s="25" t="s">
        <v>6539</v>
      </c>
      <c r="E4835" s="25" t="s">
        <v>7576</v>
      </c>
      <c r="F4835" s="25" t="s">
        <v>17946</v>
      </c>
      <c r="G4835" s="25" t="s">
        <v>6303</v>
      </c>
      <c r="H4835" s="21">
        <v>654.95000000000005</v>
      </c>
      <c r="I4835" s="25" t="s">
        <v>7296</v>
      </c>
      <c r="J4835" s="25" t="s">
        <v>7288</v>
      </c>
      <c r="K4835" s="25" t="s">
        <v>7646</v>
      </c>
      <c r="L4835" s="25" t="s">
        <v>8551</v>
      </c>
      <c r="M4835" s="21">
        <v>654.95000000000005</v>
      </c>
      <c r="N4835" s="21">
        <v>654.95000000000005</v>
      </c>
      <c r="O4835" s="21">
        <v>0</v>
      </c>
      <c r="P4835" s="21">
        <v>654.95000000000005</v>
      </c>
      <c r="Q4835" s="25" t="s">
        <v>17947</v>
      </c>
      <c r="R4835" s="1" t="str">
        <f t="shared" si="97"/>
        <v>ST10040</v>
      </c>
      <c r="S4835" t="str">
        <f>VLOOKUP(R4835,Data!$C$2:$D$261,2,0)</f>
        <v>Lynwood</v>
      </c>
      <c r="T4835">
        <f>COUNTIF('Feb 2022'!A:A,D4835)+COUNTIF('Mar 2022'!A:A,D4835)+COUNTIF('Apr 2022'!A:A,D4835)+COUNTIF('May 2022'!A:A,D4835)+COUNTIF('June 2022'!A:A,D4835)+COUNTIF('July 2022'!A:A,D4835)+COUNTIF('Aug 2022'!A:A,D4835)+COUNTIF('Sep 2022'!A:A,D4835)+COUNTIF('Oct 2022'!A:A,D4835)+COUNTIF('Dec 2022'!A:A,D4835)</f>
        <v>1</v>
      </c>
      <c r="U4835" t="str">
        <f>VLOOKUP(Q4835,'Capital Lookup'!A:B,2,FALSE)</f>
        <v>No</v>
      </c>
      <c r="V4835" s="2">
        <f>IFERROR(VLOOKUP(LEFT(F4835,10),'Find Purchase Orders'!B:J,9,FALSE),"")</f>
        <v>44839</v>
      </c>
      <c r="W4835" s="25" t="s">
        <v>7261</v>
      </c>
    </row>
    <row r="4836" spans="1:23" hidden="1">
      <c r="A4836" s="25" t="s">
        <v>7261</v>
      </c>
      <c r="B4836" s="25" t="s">
        <v>8387</v>
      </c>
      <c r="C4836" s="25" t="s">
        <v>7264</v>
      </c>
      <c r="D4836" s="25" t="s">
        <v>6540</v>
      </c>
      <c r="E4836" s="25" t="s">
        <v>14900</v>
      </c>
      <c r="F4836" s="25" t="s">
        <v>17948</v>
      </c>
      <c r="G4836" s="25" t="s">
        <v>17949</v>
      </c>
      <c r="H4836" s="21">
        <v>5159.95</v>
      </c>
      <c r="I4836" s="25" t="s">
        <v>7296</v>
      </c>
      <c r="J4836" s="25" t="s">
        <v>7288</v>
      </c>
      <c r="K4836" s="25" t="s">
        <v>7262</v>
      </c>
      <c r="L4836" s="25" t="s">
        <v>7259</v>
      </c>
      <c r="M4836" s="21">
        <v>5159.95</v>
      </c>
      <c r="N4836" s="21">
        <v>5159.95</v>
      </c>
      <c r="O4836" s="21">
        <v>0</v>
      </c>
      <c r="P4836" s="21">
        <v>5159.95</v>
      </c>
      <c r="Q4836" s="25" t="s">
        <v>8392</v>
      </c>
      <c r="R4836" s="1" t="str">
        <f t="shared" si="97"/>
        <v>ST10071</v>
      </c>
      <c r="S4836" t="str">
        <f>VLOOKUP(R4836,Data!$C$2:$D$261,2,0)</f>
        <v>Riverbend</v>
      </c>
      <c r="T4836">
        <f>COUNTIF('Feb 2022'!A:A,D4836)+COUNTIF('Mar 2022'!A:A,D4836)+COUNTIF('Apr 2022'!A:A,D4836)+COUNTIF('May 2022'!A:A,D4836)+COUNTIF('June 2022'!A:A,D4836)+COUNTIF('July 2022'!A:A,D4836)+COUNTIF('Aug 2022'!A:A,D4836)+COUNTIF('Sep 2022'!A:A,D4836)+COUNTIF('Oct 2022'!A:A,D4836)+COUNTIF('Dec 2022'!A:A,D4836)</f>
        <v>1</v>
      </c>
      <c r="U4836" t="str">
        <f>VLOOKUP(Q4836,'Capital Lookup'!A:B,2,FALSE)</f>
        <v>No</v>
      </c>
      <c r="V4836" s="2">
        <f>IFERROR(VLOOKUP(LEFT(F4836,10),'Find Purchase Orders'!B:J,9,FALSE),"")</f>
        <v>44848</v>
      </c>
      <c r="W4836" s="25" t="s">
        <v>7261</v>
      </c>
    </row>
    <row r="4837" spans="1:23" hidden="1">
      <c r="A4837" s="25" t="s">
        <v>7261</v>
      </c>
      <c r="B4837" s="25" t="s">
        <v>8387</v>
      </c>
      <c r="C4837" s="25" t="s">
        <v>7264</v>
      </c>
      <c r="D4837" s="25" t="s">
        <v>6540</v>
      </c>
      <c r="E4837" s="25" t="s">
        <v>14900</v>
      </c>
      <c r="F4837" s="25" t="s">
        <v>17950</v>
      </c>
      <c r="G4837" s="25" t="s">
        <v>17951</v>
      </c>
      <c r="H4837" s="21">
        <v>37.909999999999997</v>
      </c>
      <c r="I4837" s="25" t="s">
        <v>7296</v>
      </c>
      <c r="J4837" s="25" t="s">
        <v>7288</v>
      </c>
      <c r="K4837" s="25" t="s">
        <v>7262</v>
      </c>
      <c r="L4837" s="25" t="s">
        <v>7259</v>
      </c>
      <c r="M4837" s="21">
        <v>37.909999999999997</v>
      </c>
      <c r="N4837" s="21">
        <v>37.909999999999997</v>
      </c>
      <c r="O4837" s="21">
        <v>0</v>
      </c>
      <c r="P4837" s="21">
        <v>37.909999999999997</v>
      </c>
      <c r="Q4837" s="25" t="s">
        <v>8392</v>
      </c>
      <c r="R4837" s="1" t="str">
        <f t="shared" si="97"/>
        <v>ST10071</v>
      </c>
      <c r="S4837" t="str">
        <f>VLOOKUP(R4837,Data!$C$2:$D$261,2,0)</f>
        <v>Riverbend</v>
      </c>
      <c r="T4837">
        <f>COUNTIF('Feb 2022'!A:A,D4837)+COUNTIF('Mar 2022'!A:A,D4837)+COUNTIF('Apr 2022'!A:A,D4837)+COUNTIF('May 2022'!A:A,D4837)+COUNTIF('June 2022'!A:A,D4837)+COUNTIF('July 2022'!A:A,D4837)+COUNTIF('Aug 2022'!A:A,D4837)+COUNTIF('Sep 2022'!A:A,D4837)+COUNTIF('Oct 2022'!A:A,D4837)+COUNTIF('Dec 2022'!A:A,D4837)</f>
        <v>1</v>
      </c>
      <c r="U4837" t="str">
        <f>VLOOKUP(Q4837,'Capital Lookup'!A:B,2,FALSE)</f>
        <v>No</v>
      </c>
      <c r="V4837" s="2">
        <f>IFERROR(VLOOKUP(LEFT(F4837,10),'Find Purchase Orders'!B:J,9,FALSE),"")</f>
        <v>44848</v>
      </c>
      <c r="W4837" s="25" t="s">
        <v>7261</v>
      </c>
    </row>
    <row r="4838" spans="1:23" hidden="1">
      <c r="A4838" s="25" t="s">
        <v>7252</v>
      </c>
      <c r="B4838" s="25" t="s">
        <v>8648</v>
      </c>
      <c r="C4838" s="25" t="s">
        <v>7254</v>
      </c>
      <c r="D4838" s="25" t="s">
        <v>6541</v>
      </c>
      <c r="E4838" s="25" t="s">
        <v>8649</v>
      </c>
      <c r="F4838" s="25" t="s">
        <v>17952</v>
      </c>
      <c r="G4838" s="25" t="s">
        <v>17953</v>
      </c>
      <c r="H4838" s="21">
        <v>1932.3</v>
      </c>
      <c r="I4838" s="25" t="s">
        <v>7287</v>
      </c>
      <c r="J4838" s="25" t="s">
        <v>7288</v>
      </c>
      <c r="K4838" s="25" t="s">
        <v>7289</v>
      </c>
      <c r="L4838" s="25" t="s">
        <v>7259</v>
      </c>
      <c r="M4838" s="21">
        <v>1932.3</v>
      </c>
      <c r="N4838" s="22">
        <v>0</v>
      </c>
      <c r="O4838" s="21">
        <v>1932.3</v>
      </c>
      <c r="P4838" s="21">
        <v>222.3</v>
      </c>
      <c r="Q4838" s="25" t="s">
        <v>8652</v>
      </c>
      <c r="R4838" s="1" t="str">
        <f t="shared" si="97"/>
        <v>ST10053</v>
      </c>
      <c r="S4838" t="str">
        <f>VLOOKUP(R4838,Data!$C$2:$D$261,2,0)</f>
        <v>Windsor Park</v>
      </c>
      <c r="T4838">
        <f>COUNTIF('Feb 2022'!A:A,D4838)+COUNTIF('Mar 2022'!A:A,D4838)+COUNTIF('Apr 2022'!A:A,D4838)+COUNTIF('May 2022'!A:A,D4838)+COUNTIF('June 2022'!A:A,D4838)+COUNTIF('July 2022'!A:A,D4838)+COUNTIF('Aug 2022'!A:A,D4838)+COUNTIF('Sep 2022'!A:A,D4838)+COUNTIF('Oct 2022'!A:A,D4838)+COUNTIF('Dec 2022'!A:A,D4838)</f>
        <v>1</v>
      </c>
      <c r="U4838" t="str">
        <f>VLOOKUP(Q4838,'Capital Lookup'!A:B,2,FALSE)</f>
        <v>No</v>
      </c>
      <c r="V4838" s="2">
        <f>IFERROR(VLOOKUP(LEFT(F4838,10),'Find Purchase Orders'!B:J,9,FALSE),"")</f>
        <v>44838</v>
      </c>
      <c r="W4838" s="25" t="s">
        <v>7261</v>
      </c>
    </row>
    <row r="4839" spans="1:23" hidden="1">
      <c r="A4839" s="25" t="s">
        <v>7261</v>
      </c>
      <c r="B4839" s="25" t="s">
        <v>8387</v>
      </c>
      <c r="C4839" s="25" t="s">
        <v>7264</v>
      </c>
      <c r="D4839" s="25" t="s">
        <v>17954</v>
      </c>
      <c r="E4839" s="25" t="s">
        <v>14900</v>
      </c>
      <c r="H4839" s="21">
        <v>4580.3100000000004</v>
      </c>
      <c r="I4839" s="25" t="s">
        <v>7257</v>
      </c>
      <c r="K4839" s="25" t="s">
        <v>7262</v>
      </c>
      <c r="L4839" s="25" t="s">
        <v>8138</v>
      </c>
      <c r="M4839" s="22">
        <v>0</v>
      </c>
      <c r="N4839" s="22">
        <v>0</v>
      </c>
      <c r="O4839" s="21">
        <v>0</v>
      </c>
      <c r="P4839" s="21">
        <v>218.11</v>
      </c>
      <c r="Q4839" s="25"/>
      <c r="R4839" s="1" t="str">
        <f t="shared" si="97"/>
        <v>ST10071</v>
      </c>
      <c r="S4839" t="str">
        <f>VLOOKUP(R4839,Data!$C$2:$D$261,2,0)</f>
        <v>Riverbend</v>
      </c>
      <c r="T4839">
        <f>COUNTIF('Feb 2022'!A:A,D4839)+COUNTIF('Mar 2022'!A:A,D4839)+COUNTIF('Apr 2022'!A:A,D4839)+COUNTIF('May 2022'!A:A,D4839)+COUNTIF('June 2022'!A:A,D4839)+COUNTIF('July 2022'!A:A,D4839)+COUNTIF('Aug 2022'!A:A,D4839)+COUNTIF('Sep 2022'!A:A,D4839)+COUNTIF('Oct 2022'!A:A,D4839)+COUNTIF('Dec 2022'!A:A,D4839)</f>
        <v>0</v>
      </c>
      <c r="U4839" t="e">
        <f>VLOOKUP(Q4839,'Capital Lookup'!A:B,2,FALSE)</f>
        <v>#N/A</v>
      </c>
      <c r="V4839" s="2" t="str">
        <f>IFERROR(VLOOKUP(LEFT(F4839,10),'Find Purchase Orders'!B:J,9,FALSE),"")</f>
        <v/>
      </c>
      <c r="W4839" s="25" t="s">
        <v>7261</v>
      </c>
    </row>
    <row r="4840" spans="1:23" hidden="1">
      <c r="A4840" s="25" t="s">
        <v>7252</v>
      </c>
      <c r="B4840" s="25" t="s">
        <v>8648</v>
      </c>
      <c r="C4840" s="25" t="s">
        <v>7254</v>
      </c>
      <c r="D4840" s="25" t="s">
        <v>6542</v>
      </c>
      <c r="E4840" s="25" t="s">
        <v>8649</v>
      </c>
      <c r="F4840" s="25" t="s">
        <v>17955</v>
      </c>
      <c r="G4840" s="25" t="s">
        <v>17956</v>
      </c>
      <c r="H4840" s="21">
        <v>565</v>
      </c>
      <c r="I4840" s="25" t="s">
        <v>7287</v>
      </c>
      <c r="J4840" s="25" t="s">
        <v>7288</v>
      </c>
      <c r="K4840" s="25" t="s">
        <v>7258</v>
      </c>
      <c r="L4840" s="25" t="s">
        <v>7259</v>
      </c>
      <c r="M4840" s="21">
        <v>565</v>
      </c>
      <c r="N4840" s="22">
        <v>0</v>
      </c>
      <c r="O4840" s="21">
        <v>565</v>
      </c>
      <c r="P4840" s="21">
        <v>65</v>
      </c>
      <c r="Q4840" s="25" t="s">
        <v>8652</v>
      </c>
      <c r="R4840" s="1" t="str">
        <f t="shared" si="97"/>
        <v>ST10053</v>
      </c>
      <c r="S4840" t="str">
        <f>VLOOKUP(R4840,Data!$C$2:$D$261,2,0)</f>
        <v>Windsor Park</v>
      </c>
      <c r="T4840">
        <f>COUNTIF('Feb 2022'!A:A,D4840)+COUNTIF('Mar 2022'!A:A,D4840)+COUNTIF('Apr 2022'!A:A,D4840)+COUNTIF('May 2022'!A:A,D4840)+COUNTIF('June 2022'!A:A,D4840)+COUNTIF('July 2022'!A:A,D4840)+COUNTIF('Aug 2022'!A:A,D4840)+COUNTIF('Sep 2022'!A:A,D4840)+COUNTIF('Oct 2022'!A:A,D4840)+COUNTIF('Dec 2022'!A:A,D4840)</f>
        <v>1</v>
      </c>
      <c r="U4840" t="str">
        <f>VLOOKUP(Q4840,'Capital Lookup'!A:B,2,FALSE)</f>
        <v>No</v>
      </c>
      <c r="V4840" s="2">
        <f>IFERROR(VLOOKUP(LEFT(F4840,10),'Find Purchase Orders'!B:J,9,FALSE),"")</f>
        <v>44839</v>
      </c>
      <c r="W4840" s="25" t="s">
        <v>7261</v>
      </c>
    </row>
    <row r="4841" spans="1:23" hidden="1">
      <c r="A4841" s="25" t="s">
        <v>7252</v>
      </c>
      <c r="B4841" s="25" t="s">
        <v>8648</v>
      </c>
      <c r="C4841" s="25" t="s">
        <v>7254</v>
      </c>
      <c r="D4841" s="25" t="s">
        <v>6542</v>
      </c>
      <c r="E4841" s="25" t="s">
        <v>8649</v>
      </c>
      <c r="F4841" s="25" t="s">
        <v>17957</v>
      </c>
      <c r="G4841" s="25" t="s">
        <v>17958</v>
      </c>
      <c r="H4841" s="21">
        <v>259.89999999999998</v>
      </c>
      <c r="I4841" s="25" t="s">
        <v>7287</v>
      </c>
      <c r="J4841" s="25" t="s">
        <v>7288</v>
      </c>
      <c r="K4841" s="25" t="s">
        <v>7258</v>
      </c>
      <c r="L4841" s="25" t="s">
        <v>7259</v>
      </c>
      <c r="M4841" s="21">
        <v>259.89999999999998</v>
      </c>
      <c r="N4841" s="22">
        <v>0</v>
      </c>
      <c r="O4841" s="21">
        <v>259.89999999999998</v>
      </c>
      <c r="P4841" s="21">
        <v>29.9</v>
      </c>
      <c r="Q4841" s="25" t="s">
        <v>8652</v>
      </c>
      <c r="R4841" s="1" t="str">
        <f t="shared" si="97"/>
        <v>ST10053</v>
      </c>
      <c r="S4841" t="str">
        <f>VLOOKUP(R4841,Data!$C$2:$D$261,2,0)</f>
        <v>Windsor Park</v>
      </c>
      <c r="T4841">
        <f>COUNTIF('Feb 2022'!A:A,D4841)+COUNTIF('Mar 2022'!A:A,D4841)+COUNTIF('Apr 2022'!A:A,D4841)+COUNTIF('May 2022'!A:A,D4841)+COUNTIF('June 2022'!A:A,D4841)+COUNTIF('July 2022'!A:A,D4841)+COUNTIF('Aug 2022'!A:A,D4841)+COUNTIF('Sep 2022'!A:A,D4841)+COUNTIF('Oct 2022'!A:A,D4841)+COUNTIF('Dec 2022'!A:A,D4841)</f>
        <v>1</v>
      </c>
      <c r="U4841" t="str">
        <f>VLOOKUP(Q4841,'Capital Lookup'!A:B,2,FALSE)</f>
        <v>No</v>
      </c>
      <c r="V4841" s="2">
        <f>IFERROR(VLOOKUP(LEFT(F4841,10),'Find Purchase Orders'!B:J,9,FALSE),"")</f>
        <v>44839</v>
      </c>
      <c r="W4841" s="25" t="s">
        <v>7261</v>
      </c>
    </row>
    <row r="4842" spans="1:23" hidden="1">
      <c r="A4842" s="25" t="s">
        <v>7252</v>
      </c>
      <c r="B4842" s="25" t="s">
        <v>8648</v>
      </c>
      <c r="C4842" s="25" t="s">
        <v>7254</v>
      </c>
      <c r="D4842" s="25" t="s">
        <v>6542</v>
      </c>
      <c r="E4842" s="25" t="s">
        <v>8649</v>
      </c>
      <c r="F4842" s="25" t="s">
        <v>17959</v>
      </c>
      <c r="G4842" s="25" t="s">
        <v>17960</v>
      </c>
      <c r="H4842" s="21">
        <v>2096.15</v>
      </c>
      <c r="I4842" s="25" t="s">
        <v>7287</v>
      </c>
      <c r="J4842" s="25" t="s">
        <v>7288</v>
      </c>
      <c r="K4842" s="25" t="s">
        <v>7289</v>
      </c>
      <c r="L4842" s="25" t="s">
        <v>7259</v>
      </c>
      <c r="M4842" s="21">
        <v>2096.15</v>
      </c>
      <c r="N4842" s="22">
        <v>0</v>
      </c>
      <c r="O4842" s="21">
        <v>2096.15</v>
      </c>
      <c r="P4842" s="21">
        <v>241.15</v>
      </c>
      <c r="Q4842" s="25" t="s">
        <v>8652</v>
      </c>
      <c r="R4842" s="1" t="str">
        <f t="shared" si="97"/>
        <v>ST10053</v>
      </c>
      <c r="S4842" t="str">
        <f>VLOOKUP(R4842,Data!$C$2:$D$261,2,0)</f>
        <v>Windsor Park</v>
      </c>
      <c r="T4842">
        <f>COUNTIF('Feb 2022'!A:A,D4842)+COUNTIF('Mar 2022'!A:A,D4842)+COUNTIF('Apr 2022'!A:A,D4842)+COUNTIF('May 2022'!A:A,D4842)+COUNTIF('June 2022'!A:A,D4842)+COUNTIF('July 2022'!A:A,D4842)+COUNTIF('Aug 2022'!A:A,D4842)+COUNTIF('Sep 2022'!A:A,D4842)+COUNTIF('Oct 2022'!A:A,D4842)+COUNTIF('Dec 2022'!A:A,D4842)</f>
        <v>1</v>
      </c>
      <c r="U4842" t="str">
        <f>VLOOKUP(Q4842,'Capital Lookup'!A:B,2,FALSE)</f>
        <v>No</v>
      </c>
      <c r="V4842" s="2">
        <f>IFERROR(VLOOKUP(LEFT(F4842,10),'Find Purchase Orders'!B:J,9,FALSE),"")</f>
        <v>44839</v>
      </c>
      <c r="W4842" s="25" t="s">
        <v>7261</v>
      </c>
    </row>
    <row r="4843" spans="1:23" hidden="1">
      <c r="A4843" s="25" t="s">
        <v>7478</v>
      </c>
      <c r="B4843" s="25" t="s">
        <v>8818</v>
      </c>
      <c r="C4843" s="25" t="s">
        <v>7587</v>
      </c>
      <c r="D4843" s="25" t="s">
        <v>6543</v>
      </c>
      <c r="E4843" s="25" t="s">
        <v>14048</v>
      </c>
      <c r="F4843" s="25" t="s">
        <v>17961</v>
      </c>
      <c r="G4843" s="25" t="s">
        <v>17962</v>
      </c>
      <c r="H4843" s="21">
        <v>3277</v>
      </c>
      <c r="I4843" s="25" t="s">
        <v>7296</v>
      </c>
      <c r="J4843" s="25" t="s">
        <v>7288</v>
      </c>
      <c r="K4843" s="25" t="s">
        <v>7510</v>
      </c>
      <c r="L4843" s="25" t="s">
        <v>8385</v>
      </c>
      <c r="M4843" s="21">
        <v>3277</v>
      </c>
      <c r="N4843" s="21">
        <v>3277</v>
      </c>
      <c r="O4843" s="21">
        <v>0</v>
      </c>
      <c r="P4843" s="21">
        <v>3277</v>
      </c>
      <c r="Q4843" s="25" t="s">
        <v>10456</v>
      </c>
      <c r="R4843" s="1" t="str">
        <f t="shared" si="97"/>
        <v>ST10142</v>
      </c>
      <c r="S4843" t="str">
        <f>VLOOKUP(R4843,Data!$C$2:$D$261,2,0)</f>
        <v>Burloak</v>
      </c>
      <c r="T4843">
        <f>COUNTIF('Feb 2022'!A:A,D4843)+COUNTIF('Mar 2022'!A:A,D4843)+COUNTIF('Apr 2022'!A:A,D4843)+COUNTIF('May 2022'!A:A,D4843)+COUNTIF('June 2022'!A:A,D4843)+COUNTIF('July 2022'!A:A,D4843)+COUNTIF('Aug 2022'!A:A,D4843)+COUNTIF('Sep 2022'!A:A,D4843)+COUNTIF('Oct 2022'!A:A,D4843)+COUNTIF('Dec 2022'!A:A,D4843)</f>
        <v>1</v>
      </c>
      <c r="U4843" t="str">
        <f>VLOOKUP(Q4843,'Capital Lookup'!A:B,2,FALSE)</f>
        <v>No</v>
      </c>
      <c r="V4843" s="2">
        <f>IFERROR(VLOOKUP(LEFT(F4843,10),'Find Purchase Orders'!B:J,9,FALSE),"")</f>
        <v>44840</v>
      </c>
      <c r="W4843" s="25" t="s">
        <v>7261</v>
      </c>
    </row>
    <row r="4844" spans="1:23" hidden="1">
      <c r="A4844" s="25" t="s">
        <v>7261</v>
      </c>
      <c r="B4844" s="25" t="s">
        <v>7752</v>
      </c>
      <c r="C4844" s="25" t="s">
        <v>7277</v>
      </c>
      <c r="D4844" s="25" t="s">
        <v>6544</v>
      </c>
      <c r="E4844" s="25" t="s">
        <v>8188</v>
      </c>
      <c r="F4844" s="25" t="s">
        <v>17963</v>
      </c>
      <c r="G4844" s="25" t="s">
        <v>17964</v>
      </c>
      <c r="H4844" s="21">
        <v>525</v>
      </c>
      <c r="I4844" s="25" t="s">
        <v>7296</v>
      </c>
      <c r="J4844" s="25" t="s">
        <v>7288</v>
      </c>
      <c r="K4844" s="25" t="s">
        <v>7258</v>
      </c>
      <c r="L4844" s="25" t="s">
        <v>7259</v>
      </c>
      <c r="M4844" s="21">
        <v>525</v>
      </c>
      <c r="N4844" s="21">
        <v>525</v>
      </c>
      <c r="O4844" s="21">
        <v>0</v>
      </c>
      <c r="P4844" s="21">
        <v>525</v>
      </c>
      <c r="Q4844" s="25" t="s">
        <v>8191</v>
      </c>
      <c r="R4844" s="1" t="str">
        <f t="shared" si="97"/>
        <v>ST10065</v>
      </c>
      <c r="S4844" t="str">
        <f>VLOOKUP(R4844,Data!$C$2:$D$261,2,0)</f>
        <v>Evergreen</v>
      </c>
      <c r="T4844">
        <f>COUNTIF('Feb 2022'!A:A,D4844)+COUNTIF('Mar 2022'!A:A,D4844)+COUNTIF('Apr 2022'!A:A,D4844)+COUNTIF('May 2022'!A:A,D4844)+COUNTIF('June 2022'!A:A,D4844)+COUNTIF('July 2022'!A:A,D4844)+COUNTIF('Aug 2022'!A:A,D4844)+COUNTIF('Sep 2022'!A:A,D4844)+COUNTIF('Oct 2022'!A:A,D4844)+COUNTIF('Dec 2022'!A:A,D4844)</f>
        <v>1</v>
      </c>
      <c r="U4844" t="str">
        <f>VLOOKUP(Q4844,'Capital Lookup'!A:B,2,FALSE)</f>
        <v>No</v>
      </c>
      <c r="V4844" s="2">
        <f>IFERROR(VLOOKUP(LEFT(F4844,10),'Find Purchase Orders'!B:J,9,FALSE),"")</f>
        <v>44854</v>
      </c>
      <c r="W4844" s="25" t="s">
        <v>7261</v>
      </c>
    </row>
    <row r="4845" spans="1:23" hidden="1">
      <c r="A4845" s="25" t="s">
        <v>7261</v>
      </c>
      <c r="B4845" s="25" t="s">
        <v>7752</v>
      </c>
      <c r="C4845" s="25" t="s">
        <v>7277</v>
      </c>
      <c r="D4845" s="25" t="s">
        <v>6544</v>
      </c>
      <c r="E4845" s="25" t="s">
        <v>8188</v>
      </c>
      <c r="F4845" s="25" t="s">
        <v>17965</v>
      </c>
      <c r="G4845" s="25" t="s">
        <v>17966</v>
      </c>
      <c r="H4845" s="21">
        <v>271.68</v>
      </c>
      <c r="I4845" s="25" t="s">
        <v>7296</v>
      </c>
      <c r="J4845" s="25" t="s">
        <v>7288</v>
      </c>
      <c r="K4845" s="25" t="s">
        <v>7258</v>
      </c>
      <c r="L4845" s="25" t="s">
        <v>7259</v>
      </c>
      <c r="M4845" s="21">
        <v>271.68</v>
      </c>
      <c r="N4845" s="21">
        <v>271.68</v>
      </c>
      <c r="O4845" s="21">
        <v>0</v>
      </c>
      <c r="P4845" s="21">
        <v>271.68</v>
      </c>
      <c r="Q4845" s="25" t="s">
        <v>8191</v>
      </c>
      <c r="R4845" s="1" t="str">
        <f t="shared" si="97"/>
        <v>ST10065</v>
      </c>
      <c r="S4845" t="str">
        <f>VLOOKUP(R4845,Data!$C$2:$D$261,2,0)</f>
        <v>Evergreen</v>
      </c>
      <c r="T4845">
        <f>COUNTIF('Feb 2022'!A:A,D4845)+COUNTIF('Mar 2022'!A:A,D4845)+COUNTIF('Apr 2022'!A:A,D4845)+COUNTIF('May 2022'!A:A,D4845)+COUNTIF('June 2022'!A:A,D4845)+COUNTIF('July 2022'!A:A,D4845)+COUNTIF('Aug 2022'!A:A,D4845)+COUNTIF('Sep 2022'!A:A,D4845)+COUNTIF('Oct 2022'!A:A,D4845)+COUNTIF('Dec 2022'!A:A,D4845)</f>
        <v>1</v>
      </c>
      <c r="U4845" t="str">
        <f>VLOOKUP(Q4845,'Capital Lookup'!A:B,2,FALSE)</f>
        <v>No</v>
      </c>
      <c r="V4845" s="2">
        <f>IFERROR(VLOOKUP(LEFT(F4845,10),'Find Purchase Orders'!B:J,9,FALSE),"")</f>
        <v>44854</v>
      </c>
      <c r="W4845" s="25" t="s">
        <v>7261</v>
      </c>
    </row>
    <row r="4846" spans="1:23" hidden="1">
      <c r="A4846" s="25" t="s">
        <v>7261</v>
      </c>
      <c r="B4846" s="25" t="s">
        <v>7752</v>
      </c>
      <c r="C4846" s="25" t="s">
        <v>7277</v>
      </c>
      <c r="D4846" s="25" t="s">
        <v>6544</v>
      </c>
      <c r="E4846" s="25" t="s">
        <v>8188</v>
      </c>
      <c r="F4846" s="25" t="s">
        <v>17967</v>
      </c>
      <c r="G4846" s="25" t="s">
        <v>17968</v>
      </c>
      <c r="H4846" s="21">
        <v>6405.47</v>
      </c>
      <c r="I4846" s="25" t="s">
        <v>7296</v>
      </c>
      <c r="J4846" s="25" t="s">
        <v>7288</v>
      </c>
      <c r="K4846" s="25" t="s">
        <v>7262</v>
      </c>
      <c r="L4846" s="25" t="s">
        <v>7259</v>
      </c>
      <c r="M4846" s="21">
        <v>6405.47</v>
      </c>
      <c r="N4846" s="21">
        <v>6405.47</v>
      </c>
      <c r="O4846" s="21">
        <v>0</v>
      </c>
      <c r="P4846" s="21">
        <v>6405.47</v>
      </c>
      <c r="Q4846" s="25" t="s">
        <v>8191</v>
      </c>
      <c r="R4846" s="1" t="str">
        <f t="shared" si="97"/>
        <v>ST10065</v>
      </c>
      <c r="S4846" t="str">
        <f>VLOOKUP(R4846,Data!$C$2:$D$261,2,0)</f>
        <v>Evergreen</v>
      </c>
      <c r="T4846">
        <f>COUNTIF('Feb 2022'!A:A,D4846)+COUNTIF('Mar 2022'!A:A,D4846)+COUNTIF('Apr 2022'!A:A,D4846)+COUNTIF('May 2022'!A:A,D4846)+COUNTIF('June 2022'!A:A,D4846)+COUNTIF('July 2022'!A:A,D4846)+COUNTIF('Aug 2022'!A:A,D4846)+COUNTIF('Sep 2022'!A:A,D4846)+COUNTIF('Oct 2022'!A:A,D4846)+COUNTIF('Dec 2022'!A:A,D4846)</f>
        <v>1</v>
      </c>
      <c r="U4846" t="str">
        <f>VLOOKUP(Q4846,'Capital Lookup'!A:B,2,FALSE)</f>
        <v>No</v>
      </c>
      <c r="V4846" s="2">
        <f>IFERROR(VLOOKUP(LEFT(F4846,10),'Find Purchase Orders'!B:J,9,FALSE),"")</f>
        <v>44854</v>
      </c>
      <c r="W4846" s="25" t="s">
        <v>7261</v>
      </c>
    </row>
    <row r="4847" spans="1:23" hidden="1">
      <c r="A4847" s="25" t="s">
        <v>7425</v>
      </c>
      <c r="B4847" s="25" t="s">
        <v>8071</v>
      </c>
      <c r="C4847" s="25" t="s">
        <v>7271</v>
      </c>
      <c r="D4847" s="25" t="s">
        <v>6730</v>
      </c>
      <c r="E4847" s="25" t="s">
        <v>7576</v>
      </c>
      <c r="F4847" s="25" t="s">
        <v>17969</v>
      </c>
      <c r="G4847" s="25" t="s">
        <v>17970</v>
      </c>
      <c r="H4847" s="21">
        <v>5085</v>
      </c>
      <c r="I4847" s="25" t="s">
        <v>7296</v>
      </c>
      <c r="J4847" s="25" t="s">
        <v>7288</v>
      </c>
      <c r="K4847" s="25" t="s">
        <v>8538</v>
      </c>
      <c r="L4847" s="25" t="s">
        <v>7267</v>
      </c>
      <c r="M4847" s="21">
        <v>5085</v>
      </c>
      <c r="N4847" s="22">
        <v>0</v>
      </c>
      <c r="O4847" s="21">
        <v>5085</v>
      </c>
      <c r="P4847" s="21">
        <v>5085</v>
      </c>
      <c r="Q4847" s="25" t="s">
        <v>17971</v>
      </c>
      <c r="R4847" s="1" t="str">
        <f t="shared" si="97"/>
        <v>ST10170</v>
      </c>
      <c r="S4847" t="str">
        <f>VLOOKUP(R4847,Data!$C$2:$D$261,2,0)</f>
        <v>Montfort</v>
      </c>
      <c r="T4847">
        <f>COUNTIF('Feb 2022'!A:A,D4847)+COUNTIF('Mar 2022'!A:A,D4847)+COUNTIF('Apr 2022'!A:A,D4847)+COUNTIF('May 2022'!A:A,D4847)+COUNTIF('June 2022'!A:A,D4847)+COUNTIF('July 2022'!A:A,D4847)+COUNTIF('Aug 2022'!A:A,D4847)+COUNTIF('Sep 2022'!A:A,D4847)+COUNTIF('Oct 2022'!A:A,D4847)+COUNTIF('Dec 2022'!A:A,D4847)</f>
        <v>1</v>
      </c>
      <c r="U4847" t="str">
        <f>VLOOKUP(Q4847,'Capital Lookup'!A:B,2,FALSE)</f>
        <v>No</v>
      </c>
      <c r="V4847" s="2">
        <f>IFERROR(VLOOKUP(LEFT(F4847,10),'Find Purchase Orders'!B:J,9,FALSE),"")</f>
        <v>44840</v>
      </c>
      <c r="W4847" s="25" t="s">
        <v>7261</v>
      </c>
    </row>
    <row r="4848" spans="1:23" hidden="1">
      <c r="A4848" s="25" t="s">
        <v>7261</v>
      </c>
      <c r="B4848" s="25" t="s">
        <v>8108</v>
      </c>
      <c r="C4848" s="25" t="s">
        <v>7264</v>
      </c>
      <c r="D4848" s="25" t="s">
        <v>6545</v>
      </c>
      <c r="E4848" s="25" t="s">
        <v>7576</v>
      </c>
      <c r="F4848" s="25" t="s">
        <v>17972</v>
      </c>
      <c r="G4848" s="25" t="s">
        <v>17973</v>
      </c>
      <c r="H4848" s="21">
        <v>39301.4</v>
      </c>
      <c r="I4848" s="25" t="s">
        <v>7296</v>
      </c>
      <c r="J4848" s="25" t="s">
        <v>7288</v>
      </c>
      <c r="K4848" s="25" t="s">
        <v>7646</v>
      </c>
      <c r="L4848" s="25" t="s">
        <v>7652</v>
      </c>
      <c r="M4848" s="21">
        <v>39301.4</v>
      </c>
      <c r="N4848" s="21">
        <v>11790.42</v>
      </c>
      <c r="O4848" s="21">
        <v>27510.98</v>
      </c>
      <c r="P4848" s="21">
        <v>39301.4</v>
      </c>
      <c r="Q4848" s="25" t="s">
        <v>17974</v>
      </c>
      <c r="R4848" s="1" t="str">
        <f t="shared" si="97"/>
        <v>ST10049</v>
      </c>
      <c r="S4848" t="str">
        <f>VLOOKUP(R4848,Data!$C$2:$D$261,2,0)</f>
        <v>Colonel By</v>
      </c>
      <c r="T4848">
        <f>COUNTIF('Feb 2022'!A:A,D4848)+COUNTIF('Mar 2022'!A:A,D4848)+COUNTIF('Apr 2022'!A:A,D4848)+COUNTIF('May 2022'!A:A,D4848)+COUNTIF('June 2022'!A:A,D4848)+COUNTIF('July 2022'!A:A,D4848)+COUNTIF('Aug 2022'!A:A,D4848)+COUNTIF('Sep 2022'!A:A,D4848)+COUNTIF('Oct 2022'!A:A,D4848)+COUNTIF('Dec 2022'!A:A,D4848)</f>
        <v>1</v>
      </c>
      <c r="U4848" t="str">
        <f>VLOOKUP(Q4848,'Capital Lookup'!A:B,2,FALSE)</f>
        <v>No</v>
      </c>
      <c r="V4848" s="2">
        <f>IFERROR(VLOOKUP(LEFT(F4848,10),'Find Purchase Orders'!B:J,9,FALSE),"")</f>
        <v>44841</v>
      </c>
      <c r="W4848" s="25" t="s">
        <v>7261</v>
      </c>
    </row>
    <row r="4849" spans="1:23" hidden="1">
      <c r="A4849" s="25" t="s">
        <v>7425</v>
      </c>
      <c r="B4849" s="25" t="s">
        <v>8071</v>
      </c>
      <c r="C4849" s="25" t="s">
        <v>7271</v>
      </c>
      <c r="D4849" s="25" t="s">
        <v>6731</v>
      </c>
      <c r="E4849" s="25" t="s">
        <v>7576</v>
      </c>
      <c r="F4849" s="25" t="s">
        <v>17975</v>
      </c>
      <c r="G4849" s="25" t="s">
        <v>17976</v>
      </c>
      <c r="H4849" s="21">
        <v>3130.1</v>
      </c>
      <c r="I4849" s="25" t="s">
        <v>7296</v>
      </c>
      <c r="J4849" s="25" t="s">
        <v>7288</v>
      </c>
      <c r="K4849" s="25" t="s">
        <v>7646</v>
      </c>
      <c r="L4849" s="25" t="s">
        <v>7580</v>
      </c>
      <c r="M4849" s="21">
        <v>3130.1</v>
      </c>
      <c r="N4849" s="22">
        <v>0</v>
      </c>
      <c r="O4849" s="21">
        <v>3130.1</v>
      </c>
      <c r="P4849" s="21">
        <v>3130.1</v>
      </c>
      <c r="Q4849" s="25" t="s">
        <v>17977</v>
      </c>
      <c r="R4849" s="1" t="str">
        <f t="shared" si="97"/>
        <v>ST10170</v>
      </c>
      <c r="S4849" t="str">
        <f>VLOOKUP(R4849,Data!$C$2:$D$261,2,0)</f>
        <v>Montfort</v>
      </c>
      <c r="T4849">
        <f>COUNTIF('Feb 2022'!A:A,D4849)+COUNTIF('Mar 2022'!A:A,D4849)+COUNTIF('Apr 2022'!A:A,D4849)+COUNTIF('May 2022'!A:A,D4849)+COUNTIF('June 2022'!A:A,D4849)+COUNTIF('July 2022'!A:A,D4849)+COUNTIF('Aug 2022'!A:A,D4849)+COUNTIF('Sep 2022'!A:A,D4849)+COUNTIF('Oct 2022'!A:A,D4849)+COUNTIF('Dec 2022'!A:A,D4849)</f>
        <v>1</v>
      </c>
      <c r="U4849" t="str">
        <f>VLOOKUP(Q4849,'Capital Lookup'!A:B,2,FALSE)</f>
        <v>No</v>
      </c>
      <c r="V4849" s="2">
        <f>IFERROR(VLOOKUP(LEFT(F4849,10),'Find Purchase Orders'!B:J,9,FALSE),"")</f>
        <v>44840</v>
      </c>
      <c r="W4849" s="25" t="s">
        <v>7261</v>
      </c>
    </row>
    <row r="4850" spans="1:23" hidden="1">
      <c r="A4850" s="25" t="s">
        <v>7252</v>
      </c>
      <c r="B4850" s="25" t="s">
        <v>7466</v>
      </c>
      <c r="C4850" s="25" t="s">
        <v>7254</v>
      </c>
      <c r="D4850" s="25" t="s">
        <v>6546</v>
      </c>
      <c r="E4850" s="25" t="s">
        <v>11209</v>
      </c>
      <c r="F4850" s="25" t="s">
        <v>17978</v>
      </c>
      <c r="G4850" s="25" t="s">
        <v>17953</v>
      </c>
      <c r="H4850" s="21">
        <v>1412.5</v>
      </c>
      <c r="I4850" s="25" t="s">
        <v>7296</v>
      </c>
      <c r="J4850" s="25" t="s">
        <v>7288</v>
      </c>
      <c r="K4850" s="25" t="s">
        <v>7289</v>
      </c>
      <c r="L4850" s="25" t="s">
        <v>7259</v>
      </c>
      <c r="M4850" s="21">
        <v>1412.5</v>
      </c>
      <c r="N4850" s="21">
        <v>1412.5</v>
      </c>
      <c r="O4850" s="21">
        <v>0</v>
      </c>
      <c r="P4850" s="21">
        <v>1412.5</v>
      </c>
      <c r="Q4850" s="25" t="s">
        <v>7471</v>
      </c>
      <c r="R4850" s="1" t="str">
        <f t="shared" si="97"/>
        <v>ST10052</v>
      </c>
      <c r="S4850" t="str">
        <f>VLOOKUP(R4850,Data!$C$2:$D$261,2,0)</f>
        <v>Portobello</v>
      </c>
      <c r="T4850">
        <f>COUNTIF('Feb 2022'!A:A,D4850)+COUNTIF('Mar 2022'!A:A,D4850)+COUNTIF('Apr 2022'!A:A,D4850)+COUNTIF('May 2022'!A:A,D4850)+COUNTIF('June 2022'!A:A,D4850)+COUNTIF('July 2022'!A:A,D4850)+COUNTIF('Aug 2022'!A:A,D4850)+COUNTIF('Sep 2022'!A:A,D4850)+COUNTIF('Oct 2022'!A:A,D4850)+COUNTIF('Dec 2022'!A:A,D4850)</f>
        <v>1</v>
      </c>
      <c r="U4850" t="str">
        <f>VLOOKUP(Q4850,'Capital Lookup'!A:B,2,FALSE)</f>
        <v>No</v>
      </c>
      <c r="V4850" s="2">
        <f>IFERROR(VLOOKUP(LEFT(F4850,10),'Find Purchase Orders'!B:J,9,FALSE),"")</f>
        <v>44839</v>
      </c>
      <c r="W4850" s="25" t="s">
        <v>7261</v>
      </c>
    </row>
    <row r="4851" spans="1:23" hidden="1">
      <c r="A4851" s="25" t="s">
        <v>7252</v>
      </c>
      <c r="B4851" s="25" t="s">
        <v>7466</v>
      </c>
      <c r="C4851" s="25" t="s">
        <v>7254</v>
      </c>
      <c r="D4851" s="25" t="s">
        <v>6547</v>
      </c>
      <c r="E4851" s="25" t="s">
        <v>11209</v>
      </c>
      <c r="F4851" s="25" t="s">
        <v>17979</v>
      </c>
      <c r="G4851" s="25" t="s">
        <v>17980</v>
      </c>
      <c r="H4851" s="21">
        <v>67.8</v>
      </c>
      <c r="I4851" s="25" t="s">
        <v>7296</v>
      </c>
      <c r="J4851" s="25" t="s">
        <v>7288</v>
      </c>
      <c r="K4851" s="25" t="s">
        <v>7289</v>
      </c>
      <c r="L4851" s="25" t="s">
        <v>7259</v>
      </c>
      <c r="M4851" s="21">
        <v>67.8</v>
      </c>
      <c r="N4851" s="21">
        <v>67.8</v>
      </c>
      <c r="O4851" s="21">
        <v>0</v>
      </c>
      <c r="P4851" s="21">
        <v>67.8</v>
      </c>
      <c r="Q4851" s="25" t="s">
        <v>7471</v>
      </c>
      <c r="R4851" s="1" t="str">
        <f t="shared" si="97"/>
        <v>ST10052</v>
      </c>
      <c r="S4851" t="str">
        <f>VLOOKUP(R4851,Data!$C$2:$D$261,2,0)</f>
        <v>Portobello</v>
      </c>
      <c r="T4851">
        <f>COUNTIF('Feb 2022'!A:A,D4851)+COUNTIF('Mar 2022'!A:A,D4851)+COUNTIF('Apr 2022'!A:A,D4851)+COUNTIF('May 2022'!A:A,D4851)+COUNTIF('June 2022'!A:A,D4851)+COUNTIF('July 2022'!A:A,D4851)+COUNTIF('Aug 2022'!A:A,D4851)+COUNTIF('Sep 2022'!A:A,D4851)+COUNTIF('Oct 2022'!A:A,D4851)+COUNTIF('Dec 2022'!A:A,D4851)</f>
        <v>1</v>
      </c>
      <c r="U4851" t="str">
        <f>VLOOKUP(Q4851,'Capital Lookup'!A:B,2,FALSE)</f>
        <v>No</v>
      </c>
      <c r="V4851" s="2">
        <f>IFERROR(VLOOKUP(LEFT(F4851,10),'Find Purchase Orders'!B:J,9,FALSE),"")</f>
        <v>44840</v>
      </c>
      <c r="W4851" s="25" t="s">
        <v>7261</v>
      </c>
    </row>
    <row r="4852" spans="1:23" hidden="1">
      <c r="A4852" s="25" t="s">
        <v>7252</v>
      </c>
      <c r="B4852" s="25" t="s">
        <v>7466</v>
      </c>
      <c r="C4852" s="25" t="s">
        <v>7254</v>
      </c>
      <c r="D4852" s="25" t="s">
        <v>6547</v>
      </c>
      <c r="E4852" s="25" t="s">
        <v>11209</v>
      </c>
      <c r="F4852" s="25" t="s">
        <v>17981</v>
      </c>
      <c r="G4852" s="25" t="s">
        <v>17982</v>
      </c>
      <c r="H4852" s="21">
        <v>1666.75</v>
      </c>
      <c r="I4852" s="25" t="s">
        <v>7296</v>
      </c>
      <c r="J4852" s="25" t="s">
        <v>7288</v>
      </c>
      <c r="K4852" s="25" t="s">
        <v>7289</v>
      </c>
      <c r="L4852" s="25" t="s">
        <v>7259</v>
      </c>
      <c r="M4852" s="21">
        <v>1666.75</v>
      </c>
      <c r="N4852" s="21">
        <v>1666.75</v>
      </c>
      <c r="O4852" s="21">
        <v>0</v>
      </c>
      <c r="P4852" s="21">
        <v>1666.75</v>
      </c>
      <c r="Q4852" s="25" t="s">
        <v>7471</v>
      </c>
      <c r="R4852" s="1" t="str">
        <f t="shared" si="97"/>
        <v>ST10052</v>
      </c>
      <c r="S4852" t="str">
        <f>VLOOKUP(R4852,Data!$C$2:$D$261,2,0)</f>
        <v>Portobello</v>
      </c>
      <c r="T4852">
        <f>COUNTIF('Feb 2022'!A:A,D4852)+COUNTIF('Mar 2022'!A:A,D4852)+COUNTIF('Apr 2022'!A:A,D4852)+COUNTIF('May 2022'!A:A,D4852)+COUNTIF('June 2022'!A:A,D4852)+COUNTIF('July 2022'!A:A,D4852)+COUNTIF('Aug 2022'!A:A,D4852)+COUNTIF('Sep 2022'!A:A,D4852)+COUNTIF('Oct 2022'!A:A,D4852)+COUNTIF('Dec 2022'!A:A,D4852)</f>
        <v>1</v>
      </c>
      <c r="U4852" t="str">
        <f>VLOOKUP(Q4852,'Capital Lookup'!A:B,2,FALSE)</f>
        <v>No</v>
      </c>
      <c r="V4852" s="2">
        <f>IFERROR(VLOOKUP(LEFT(F4852,10),'Find Purchase Orders'!B:J,9,FALSE),"")</f>
        <v>44840</v>
      </c>
      <c r="W4852" s="25" t="s">
        <v>7261</v>
      </c>
    </row>
    <row r="4853" spans="1:23" hidden="1">
      <c r="A4853" s="25" t="s">
        <v>7252</v>
      </c>
      <c r="B4853" s="25" t="s">
        <v>8531</v>
      </c>
      <c r="C4853" s="25" t="s">
        <v>7254</v>
      </c>
      <c r="D4853" s="25" t="s">
        <v>17983</v>
      </c>
      <c r="E4853" s="25" t="s">
        <v>16389</v>
      </c>
      <c r="H4853" s="21">
        <v>9269.1299999999992</v>
      </c>
      <c r="I4853" s="25" t="s">
        <v>7257</v>
      </c>
      <c r="K4853" s="25" t="s">
        <v>7262</v>
      </c>
      <c r="L4853" s="25" t="s">
        <v>7259</v>
      </c>
      <c r="M4853" s="22">
        <v>0</v>
      </c>
      <c r="N4853" s="22">
        <v>0</v>
      </c>
      <c r="O4853" s="21">
        <v>0</v>
      </c>
      <c r="P4853" s="21">
        <v>1066.3599999999999</v>
      </c>
      <c r="Q4853" s="25" t="s">
        <v>8534</v>
      </c>
      <c r="R4853" s="1" t="str">
        <f t="shared" si="97"/>
        <v>ST10095</v>
      </c>
      <c r="S4853" t="str">
        <f>VLOOKUP(R4853,Data!$C$2:$D$261,2,0)</f>
        <v>Greenway</v>
      </c>
      <c r="T4853">
        <f>COUNTIF('Feb 2022'!A:A,D4853)+COUNTIF('Mar 2022'!A:A,D4853)+COUNTIF('Apr 2022'!A:A,D4853)+COUNTIF('May 2022'!A:A,D4853)+COUNTIF('June 2022'!A:A,D4853)+COUNTIF('July 2022'!A:A,D4853)+COUNTIF('Aug 2022'!A:A,D4853)+COUNTIF('Sep 2022'!A:A,D4853)+COUNTIF('Oct 2022'!A:A,D4853)+COUNTIF('Dec 2022'!A:A,D4853)</f>
        <v>0</v>
      </c>
      <c r="U4853" t="str">
        <f>VLOOKUP(Q4853,'Capital Lookup'!A:B,2,FALSE)</f>
        <v>No</v>
      </c>
      <c r="V4853" s="2" t="str">
        <f>IFERROR(VLOOKUP(LEFT(F4853,10),'Find Purchase Orders'!B:J,9,FALSE),"")</f>
        <v/>
      </c>
      <c r="W4853" s="25" t="s">
        <v>7261</v>
      </c>
    </row>
    <row r="4854" spans="1:23" hidden="1">
      <c r="A4854" s="25" t="s">
        <v>7252</v>
      </c>
      <c r="B4854" s="25" t="s">
        <v>8531</v>
      </c>
      <c r="C4854" s="25" t="s">
        <v>7254</v>
      </c>
      <c r="D4854" s="25" t="s">
        <v>17983</v>
      </c>
      <c r="E4854" s="25" t="s">
        <v>16389</v>
      </c>
      <c r="H4854" s="21">
        <v>2260</v>
      </c>
      <c r="I4854" s="25" t="s">
        <v>7257</v>
      </c>
      <c r="K4854" s="25" t="s">
        <v>7262</v>
      </c>
      <c r="L4854" s="25" t="s">
        <v>7259</v>
      </c>
      <c r="M4854" s="22">
        <v>0</v>
      </c>
      <c r="N4854" s="22">
        <v>0</v>
      </c>
      <c r="O4854" s="21">
        <v>0</v>
      </c>
      <c r="P4854" s="21">
        <v>260</v>
      </c>
      <c r="Q4854" s="25" t="s">
        <v>8534</v>
      </c>
      <c r="R4854" s="1" t="str">
        <f t="shared" si="97"/>
        <v>ST10095</v>
      </c>
      <c r="S4854" t="str">
        <f>VLOOKUP(R4854,Data!$C$2:$D$261,2,0)</f>
        <v>Greenway</v>
      </c>
      <c r="T4854">
        <f>COUNTIF('Feb 2022'!A:A,D4854)+COUNTIF('Mar 2022'!A:A,D4854)+COUNTIF('Apr 2022'!A:A,D4854)+COUNTIF('May 2022'!A:A,D4854)+COUNTIF('June 2022'!A:A,D4854)+COUNTIF('July 2022'!A:A,D4854)+COUNTIF('Aug 2022'!A:A,D4854)+COUNTIF('Sep 2022'!A:A,D4854)+COUNTIF('Oct 2022'!A:A,D4854)+COUNTIF('Dec 2022'!A:A,D4854)</f>
        <v>0</v>
      </c>
      <c r="U4854" t="str">
        <f>VLOOKUP(Q4854,'Capital Lookup'!A:B,2,FALSE)</f>
        <v>No</v>
      </c>
      <c r="V4854" s="2" t="str">
        <f>IFERROR(VLOOKUP(LEFT(F4854,10),'Find Purchase Orders'!B:J,9,FALSE),"")</f>
        <v/>
      </c>
      <c r="W4854" s="25" t="s">
        <v>7261</v>
      </c>
    </row>
    <row r="4855" spans="1:23" hidden="1">
      <c r="A4855" s="25" t="s">
        <v>7252</v>
      </c>
      <c r="B4855" s="25" t="s">
        <v>7747</v>
      </c>
      <c r="C4855" s="25" t="s">
        <v>7254</v>
      </c>
      <c r="D4855" s="25" t="s">
        <v>6548</v>
      </c>
      <c r="E4855" s="25" t="s">
        <v>8110</v>
      </c>
      <c r="F4855" s="25" t="s">
        <v>17984</v>
      </c>
      <c r="G4855" s="25" t="s">
        <v>17985</v>
      </c>
      <c r="H4855" s="21">
        <v>3279.07</v>
      </c>
      <c r="I4855" s="25" t="s">
        <v>7287</v>
      </c>
      <c r="J4855" s="25" t="s">
        <v>7288</v>
      </c>
      <c r="K4855" s="25" t="s">
        <v>7262</v>
      </c>
      <c r="L4855" s="25" t="s">
        <v>7259</v>
      </c>
      <c r="M4855" s="21">
        <v>3279.07</v>
      </c>
      <c r="N4855" s="22">
        <v>0</v>
      </c>
      <c r="O4855" s="21">
        <v>3279.07</v>
      </c>
      <c r="P4855" s="21">
        <v>377.24</v>
      </c>
      <c r="Q4855" s="25" t="s">
        <v>8854</v>
      </c>
      <c r="R4855" s="1" t="str">
        <f t="shared" si="97"/>
        <v>ST10050</v>
      </c>
      <c r="S4855" t="str">
        <f>VLOOKUP(R4855,Data!$C$2:$D$261,2,0)</f>
        <v>Alta Vista</v>
      </c>
      <c r="T4855">
        <f>COUNTIF('Feb 2022'!A:A,D4855)+COUNTIF('Mar 2022'!A:A,D4855)+COUNTIF('Apr 2022'!A:A,D4855)+COUNTIF('May 2022'!A:A,D4855)+COUNTIF('June 2022'!A:A,D4855)+COUNTIF('July 2022'!A:A,D4855)+COUNTIF('Aug 2022'!A:A,D4855)+COUNTIF('Sep 2022'!A:A,D4855)+COUNTIF('Oct 2022'!A:A,D4855)+COUNTIF('Dec 2022'!A:A,D4855)</f>
        <v>1</v>
      </c>
      <c r="U4855" t="str">
        <f>VLOOKUP(Q4855,'Capital Lookup'!A:B,2,FALSE)</f>
        <v>No</v>
      </c>
      <c r="V4855" s="2">
        <f>IFERROR(VLOOKUP(LEFT(F4855,10),'Find Purchase Orders'!B:J,9,FALSE),"")</f>
        <v>44841</v>
      </c>
      <c r="W4855" s="25" t="s">
        <v>7261</v>
      </c>
    </row>
    <row r="4856" spans="1:23" hidden="1">
      <c r="A4856" s="25" t="s">
        <v>7252</v>
      </c>
      <c r="B4856" s="25" t="s">
        <v>7747</v>
      </c>
      <c r="C4856" s="25" t="s">
        <v>7254</v>
      </c>
      <c r="D4856" s="25" t="s">
        <v>6548</v>
      </c>
      <c r="E4856" s="25" t="s">
        <v>8110</v>
      </c>
      <c r="F4856" s="25" t="s">
        <v>17986</v>
      </c>
      <c r="G4856" s="25" t="s">
        <v>17987</v>
      </c>
      <c r="H4856" s="21">
        <v>507.09</v>
      </c>
      <c r="I4856" s="25" t="s">
        <v>7287</v>
      </c>
      <c r="J4856" s="25" t="s">
        <v>7288</v>
      </c>
      <c r="K4856" s="25" t="s">
        <v>7262</v>
      </c>
      <c r="L4856" s="25" t="s">
        <v>7259</v>
      </c>
      <c r="M4856" s="21">
        <v>507.09</v>
      </c>
      <c r="N4856" s="22">
        <v>0</v>
      </c>
      <c r="O4856" s="21">
        <v>507.09</v>
      </c>
      <c r="P4856" s="21">
        <v>58.34</v>
      </c>
      <c r="Q4856" s="25" t="s">
        <v>8854</v>
      </c>
      <c r="R4856" s="1" t="str">
        <f t="shared" si="97"/>
        <v>ST10050</v>
      </c>
      <c r="S4856" t="str">
        <f>VLOOKUP(R4856,Data!$C$2:$D$261,2,0)</f>
        <v>Alta Vista</v>
      </c>
      <c r="T4856">
        <f>COUNTIF('Feb 2022'!A:A,D4856)+COUNTIF('Mar 2022'!A:A,D4856)+COUNTIF('Apr 2022'!A:A,D4856)+COUNTIF('May 2022'!A:A,D4856)+COUNTIF('June 2022'!A:A,D4856)+COUNTIF('July 2022'!A:A,D4856)+COUNTIF('Aug 2022'!A:A,D4856)+COUNTIF('Sep 2022'!A:A,D4856)+COUNTIF('Oct 2022'!A:A,D4856)+COUNTIF('Dec 2022'!A:A,D4856)</f>
        <v>1</v>
      </c>
      <c r="U4856" t="str">
        <f>VLOOKUP(Q4856,'Capital Lookup'!A:B,2,FALSE)</f>
        <v>No</v>
      </c>
      <c r="V4856" s="2">
        <f>IFERROR(VLOOKUP(LEFT(F4856,10),'Find Purchase Orders'!B:J,9,FALSE),"")</f>
        <v>44841</v>
      </c>
      <c r="W4856" s="25" t="s">
        <v>7261</v>
      </c>
    </row>
    <row r="4857" spans="1:23" hidden="1">
      <c r="A4857" s="25" t="s">
        <v>7252</v>
      </c>
      <c r="B4857" s="25" t="s">
        <v>7747</v>
      </c>
      <c r="C4857" s="25" t="s">
        <v>7254</v>
      </c>
      <c r="D4857" s="25" t="s">
        <v>6549</v>
      </c>
      <c r="E4857" s="25" t="s">
        <v>8110</v>
      </c>
      <c r="F4857" s="25" t="s">
        <v>17988</v>
      </c>
      <c r="G4857" s="25" t="s">
        <v>17989</v>
      </c>
      <c r="H4857" s="21">
        <v>6990.44</v>
      </c>
      <c r="I4857" s="25" t="s">
        <v>7287</v>
      </c>
      <c r="J4857" s="25" t="s">
        <v>7288</v>
      </c>
      <c r="K4857" s="25" t="s">
        <v>7262</v>
      </c>
      <c r="L4857" s="25" t="s">
        <v>7259</v>
      </c>
      <c r="M4857" s="21">
        <v>6990.44</v>
      </c>
      <c r="N4857" s="21">
        <v>6990.44</v>
      </c>
      <c r="O4857" s="21">
        <v>0</v>
      </c>
      <c r="P4857" s="21">
        <v>804.21</v>
      </c>
      <c r="Q4857" s="25" t="s">
        <v>8854</v>
      </c>
      <c r="R4857" s="1" t="str">
        <f t="shared" si="97"/>
        <v>ST10050</v>
      </c>
      <c r="S4857" t="str">
        <f>VLOOKUP(R4857,Data!$C$2:$D$261,2,0)</f>
        <v>Alta Vista</v>
      </c>
      <c r="T4857">
        <f>COUNTIF('Feb 2022'!A:A,D4857)+COUNTIF('Mar 2022'!A:A,D4857)+COUNTIF('Apr 2022'!A:A,D4857)+COUNTIF('May 2022'!A:A,D4857)+COUNTIF('June 2022'!A:A,D4857)+COUNTIF('July 2022'!A:A,D4857)+COUNTIF('Aug 2022'!A:A,D4857)+COUNTIF('Sep 2022'!A:A,D4857)+COUNTIF('Oct 2022'!A:A,D4857)+COUNTIF('Dec 2022'!A:A,D4857)</f>
        <v>1</v>
      </c>
      <c r="U4857" t="str">
        <f>VLOOKUP(Q4857,'Capital Lookup'!A:B,2,FALSE)</f>
        <v>No</v>
      </c>
      <c r="V4857" s="2">
        <f>IFERROR(VLOOKUP(LEFT(F4857,10),'Find Purchase Orders'!B:J,9,FALSE),"")</f>
        <v>44841</v>
      </c>
      <c r="W4857" s="25" t="s">
        <v>7261</v>
      </c>
    </row>
    <row r="4858" spans="1:23" hidden="1">
      <c r="A4858" s="25" t="s">
        <v>7252</v>
      </c>
      <c r="B4858" s="25" t="s">
        <v>7747</v>
      </c>
      <c r="C4858" s="25" t="s">
        <v>7254</v>
      </c>
      <c r="D4858" s="25" t="s">
        <v>6549</v>
      </c>
      <c r="E4858" s="25" t="s">
        <v>8110</v>
      </c>
      <c r="F4858" s="25" t="s">
        <v>17990</v>
      </c>
      <c r="G4858" s="25" t="s">
        <v>17991</v>
      </c>
      <c r="H4858" s="21">
        <v>1061.8800000000001</v>
      </c>
      <c r="I4858" s="25" t="s">
        <v>7287</v>
      </c>
      <c r="J4858" s="25" t="s">
        <v>7288</v>
      </c>
      <c r="K4858" s="25" t="s">
        <v>7262</v>
      </c>
      <c r="L4858" s="25" t="s">
        <v>7259</v>
      </c>
      <c r="M4858" s="21">
        <v>1061.8800000000001</v>
      </c>
      <c r="N4858" s="21">
        <v>1061.8800000000001</v>
      </c>
      <c r="O4858" s="21">
        <v>0</v>
      </c>
      <c r="P4858" s="21">
        <v>122.16</v>
      </c>
      <c r="Q4858" s="25" t="s">
        <v>8854</v>
      </c>
      <c r="R4858" s="1" t="str">
        <f t="shared" si="97"/>
        <v>ST10050</v>
      </c>
      <c r="S4858" t="str">
        <f>VLOOKUP(R4858,Data!$C$2:$D$261,2,0)</f>
        <v>Alta Vista</v>
      </c>
      <c r="T4858">
        <f>COUNTIF('Feb 2022'!A:A,D4858)+COUNTIF('Mar 2022'!A:A,D4858)+COUNTIF('Apr 2022'!A:A,D4858)+COUNTIF('May 2022'!A:A,D4858)+COUNTIF('June 2022'!A:A,D4858)+COUNTIF('July 2022'!A:A,D4858)+COUNTIF('Aug 2022'!A:A,D4858)+COUNTIF('Sep 2022'!A:A,D4858)+COUNTIF('Oct 2022'!A:A,D4858)+COUNTIF('Dec 2022'!A:A,D4858)</f>
        <v>1</v>
      </c>
      <c r="U4858" t="str">
        <f>VLOOKUP(Q4858,'Capital Lookup'!A:B,2,FALSE)</f>
        <v>No</v>
      </c>
      <c r="V4858" s="2">
        <f>IFERROR(VLOOKUP(LEFT(F4858,10),'Find Purchase Orders'!B:J,9,FALSE),"")</f>
        <v>44841</v>
      </c>
      <c r="W4858" s="25" t="s">
        <v>7261</v>
      </c>
    </row>
    <row r="4859" spans="1:23" hidden="1">
      <c r="A4859" s="25" t="s">
        <v>7252</v>
      </c>
      <c r="B4859" s="25" t="s">
        <v>7747</v>
      </c>
      <c r="C4859" s="25" t="s">
        <v>7254</v>
      </c>
      <c r="D4859" s="25" t="s">
        <v>6550</v>
      </c>
      <c r="E4859" s="25" t="s">
        <v>8110</v>
      </c>
      <c r="F4859" s="25" t="s">
        <v>17992</v>
      </c>
      <c r="G4859" s="25" t="s">
        <v>17993</v>
      </c>
      <c r="H4859" s="21">
        <v>6295.48</v>
      </c>
      <c r="I4859" s="25" t="s">
        <v>7287</v>
      </c>
      <c r="J4859" s="25" t="s">
        <v>7288</v>
      </c>
      <c r="K4859" s="25" t="s">
        <v>7262</v>
      </c>
      <c r="L4859" s="25" t="s">
        <v>7259</v>
      </c>
      <c r="M4859" s="21">
        <v>6295.48</v>
      </c>
      <c r="N4859" s="21">
        <v>6295.48</v>
      </c>
      <c r="O4859" s="21">
        <v>0</v>
      </c>
      <c r="P4859" s="21">
        <v>724.26</v>
      </c>
      <c r="Q4859" s="25" t="s">
        <v>8854</v>
      </c>
      <c r="R4859" s="1" t="str">
        <f t="shared" si="97"/>
        <v>ST10050</v>
      </c>
      <c r="S4859" t="str">
        <f>VLOOKUP(R4859,Data!$C$2:$D$261,2,0)</f>
        <v>Alta Vista</v>
      </c>
      <c r="T4859">
        <f>COUNTIF('Feb 2022'!A:A,D4859)+COUNTIF('Mar 2022'!A:A,D4859)+COUNTIF('Apr 2022'!A:A,D4859)+COUNTIF('May 2022'!A:A,D4859)+COUNTIF('June 2022'!A:A,D4859)+COUNTIF('July 2022'!A:A,D4859)+COUNTIF('Aug 2022'!A:A,D4859)+COUNTIF('Sep 2022'!A:A,D4859)+COUNTIF('Oct 2022'!A:A,D4859)+COUNTIF('Dec 2022'!A:A,D4859)</f>
        <v>1</v>
      </c>
      <c r="U4859" t="str">
        <f>VLOOKUP(Q4859,'Capital Lookup'!A:B,2,FALSE)</f>
        <v>No</v>
      </c>
      <c r="V4859" s="2">
        <f>IFERROR(VLOOKUP(LEFT(F4859,10),'Find Purchase Orders'!B:J,9,FALSE),"")</f>
        <v>44841</v>
      </c>
      <c r="W4859" s="25" t="s">
        <v>7261</v>
      </c>
    </row>
    <row r="4860" spans="1:23" hidden="1">
      <c r="A4860" s="25" t="s">
        <v>7252</v>
      </c>
      <c r="B4860" s="25" t="s">
        <v>7747</v>
      </c>
      <c r="C4860" s="25" t="s">
        <v>7254</v>
      </c>
      <c r="D4860" s="25" t="s">
        <v>6550</v>
      </c>
      <c r="E4860" s="25" t="s">
        <v>8110</v>
      </c>
      <c r="F4860" s="25" t="s">
        <v>17994</v>
      </c>
      <c r="G4860" s="25" t="s">
        <v>17995</v>
      </c>
      <c r="H4860" s="21">
        <v>580.54</v>
      </c>
      <c r="I4860" s="25" t="s">
        <v>7287</v>
      </c>
      <c r="J4860" s="25" t="s">
        <v>7288</v>
      </c>
      <c r="K4860" s="25" t="s">
        <v>7262</v>
      </c>
      <c r="L4860" s="25" t="s">
        <v>7259</v>
      </c>
      <c r="M4860" s="21">
        <v>580.54</v>
      </c>
      <c r="N4860" s="21">
        <v>580.54</v>
      </c>
      <c r="O4860" s="21">
        <v>0</v>
      </c>
      <c r="P4860" s="21">
        <v>66.790000000000006</v>
      </c>
      <c r="Q4860" s="25" t="s">
        <v>8854</v>
      </c>
      <c r="R4860" s="1" t="str">
        <f t="shared" si="97"/>
        <v>ST10050</v>
      </c>
      <c r="S4860" t="str">
        <f>VLOOKUP(R4860,Data!$C$2:$D$261,2,0)</f>
        <v>Alta Vista</v>
      </c>
      <c r="T4860">
        <f>COUNTIF('Feb 2022'!A:A,D4860)+COUNTIF('Mar 2022'!A:A,D4860)+COUNTIF('Apr 2022'!A:A,D4860)+COUNTIF('May 2022'!A:A,D4860)+COUNTIF('June 2022'!A:A,D4860)+COUNTIF('July 2022'!A:A,D4860)+COUNTIF('Aug 2022'!A:A,D4860)+COUNTIF('Sep 2022'!A:A,D4860)+COUNTIF('Oct 2022'!A:A,D4860)+COUNTIF('Dec 2022'!A:A,D4860)</f>
        <v>1</v>
      </c>
      <c r="U4860" t="str">
        <f>VLOOKUP(Q4860,'Capital Lookup'!A:B,2,FALSE)</f>
        <v>No</v>
      </c>
      <c r="V4860" s="2">
        <f>IFERROR(VLOOKUP(LEFT(F4860,10),'Find Purchase Orders'!B:J,9,FALSE),"")</f>
        <v>44841</v>
      </c>
      <c r="W4860" s="25" t="s">
        <v>7261</v>
      </c>
    </row>
    <row r="4861" spans="1:23" hidden="1">
      <c r="A4861" s="25" t="s">
        <v>7252</v>
      </c>
      <c r="B4861" s="25" t="s">
        <v>7747</v>
      </c>
      <c r="C4861" s="25" t="s">
        <v>7254</v>
      </c>
      <c r="D4861" s="25" t="s">
        <v>6551</v>
      </c>
      <c r="E4861" s="25" t="s">
        <v>8110</v>
      </c>
      <c r="F4861" s="25" t="s">
        <v>17996</v>
      </c>
      <c r="G4861" s="25" t="s">
        <v>17997</v>
      </c>
      <c r="H4861" s="21">
        <v>9277.11</v>
      </c>
      <c r="I4861" s="25" t="s">
        <v>7287</v>
      </c>
      <c r="J4861" s="25" t="s">
        <v>7288</v>
      </c>
      <c r="K4861" s="25" t="s">
        <v>7262</v>
      </c>
      <c r="L4861" s="25" t="s">
        <v>7259</v>
      </c>
      <c r="M4861" s="21">
        <v>9277.11</v>
      </c>
      <c r="N4861" s="21">
        <v>9277.11</v>
      </c>
      <c r="O4861" s="21">
        <v>0</v>
      </c>
      <c r="P4861" s="21">
        <v>1067.28</v>
      </c>
      <c r="Q4861" s="25" t="s">
        <v>8854</v>
      </c>
      <c r="R4861" s="1" t="str">
        <f t="shared" si="97"/>
        <v>ST10050</v>
      </c>
      <c r="S4861" t="str">
        <f>VLOOKUP(R4861,Data!$C$2:$D$261,2,0)</f>
        <v>Alta Vista</v>
      </c>
      <c r="T4861">
        <f>COUNTIF('Feb 2022'!A:A,D4861)+COUNTIF('Mar 2022'!A:A,D4861)+COUNTIF('Apr 2022'!A:A,D4861)+COUNTIF('May 2022'!A:A,D4861)+COUNTIF('June 2022'!A:A,D4861)+COUNTIF('July 2022'!A:A,D4861)+COUNTIF('Aug 2022'!A:A,D4861)+COUNTIF('Sep 2022'!A:A,D4861)+COUNTIF('Oct 2022'!A:A,D4861)+COUNTIF('Dec 2022'!A:A,D4861)</f>
        <v>1</v>
      </c>
      <c r="U4861" t="str">
        <f>VLOOKUP(Q4861,'Capital Lookup'!A:B,2,FALSE)</f>
        <v>No</v>
      </c>
      <c r="V4861" s="2">
        <f>IFERROR(VLOOKUP(LEFT(F4861,10),'Find Purchase Orders'!B:J,9,FALSE),"")</f>
        <v>44841</v>
      </c>
      <c r="W4861" s="25" t="s">
        <v>7261</v>
      </c>
    </row>
    <row r="4862" spans="1:23" hidden="1">
      <c r="A4862" s="25" t="s">
        <v>7252</v>
      </c>
      <c r="B4862" s="25" t="s">
        <v>7747</v>
      </c>
      <c r="C4862" s="25" t="s">
        <v>7254</v>
      </c>
      <c r="D4862" s="25" t="s">
        <v>6551</v>
      </c>
      <c r="E4862" s="25" t="s">
        <v>8110</v>
      </c>
      <c r="F4862" s="25" t="s">
        <v>17998</v>
      </c>
      <c r="G4862" s="25" t="s">
        <v>17999</v>
      </c>
      <c r="H4862" s="21">
        <v>942.14</v>
      </c>
      <c r="I4862" s="25" t="s">
        <v>7287</v>
      </c>
      <c r="J4862" s="25" t="s">
        <v>7288</v>
      </c>
      <c r="K4862" s="25" t="s">
        <v>7262</v>
      </c>
      <c r="L4862" s="25" t="s">
        <v>7259</v>
      </c>
      <c r="M4862" s="21">
        <v>942.14</v>
      </c>
      <c r="N4862" s="21">
        <v>942.14</v>
      </c>
      <c r="O4862" s="21">
        <v>0</v>
      </c>
      <c r="P4862" s="21">
        <v>108.39</v>
      </c>
      <c r="Q4862" s="25" t="s">
        <v>8854</v>
      </c>
      <c r="R4862" s="1" t="str">
        <f t="shared" si="97"/>
        <v>ST10050</v>
      </c>
      <c r="S4862" t="str">
        <f>VLOOKUP(R4862,Data!$C$2:$D$261,2,0)</f>
        <v>Alta Vista</v>
      </c>
      <c r="T4862">
        <f>COUNTIF('Feb 2022'!A:A,D4862)+COUNTIF('Mar 2022'!A:A,D4862)+COUNTIF('Apr 2022'!A:A,D4862)+COUNTIF('May 2022'!A:A,D4862)+COUNTIF('June 2022'!A:A,D4862)+COUNTIF('July 2022'!A:A,D4862)+COUNTIF('Aug 2022'!A:A,D4862)+COUNTIF('Sep 2022'!A:A,D4862)+COUNTIF('Oct 2022'!A:A,D4862)+COUNTIF('Dec 2022'!A:A,D4862)</f>
        <v>1</v>
      </c>
      <c r="U4862" t="str">
        <f>VLOOKUP(Q4862,'Capital Lookup'!A:B,2,FALSE)</f>
        <v>No</v>
      </c>
      <c r="V4862" s="2">
        <f>IFERROR(VLOOKUP(LEFT(F4862,10),'Find Purchase Orders'!B:J,9,FALSE),"")</f>
        <v>44841</v>
      </c>
      <c r="W4862" s="25" t="s">
        <v>7261</v>
      </c>
    </row>
    <row r="4863" spans="1:23" hidden="1">
      <c r="A4863" s="25" t="s">
        <v>7252</v>
      </c>
      <c r="B4863" s="25" t="s">
        <v>7747</v>
      </c>
      <c r="C4863" s="25" t="s">
        <v>7254</v>
      </c>
      <c r="D4863" s="25" t="s">
        <v>6552</v>
      </c>
      <c r="E4863" s="25" t="s">
        <v>8110</v>
      </c>
      <c r="F4863" s="25" t="s">
        <v>18000</v>
      </c>
      <c r="G4863" s="25" t="s">
        <v>18001</v>
      </c>
      <c r="H4863" s="21">
        <v>6990.43</v>
      </c>
      <c r="I4863" s="25" t="s">
        <v>7287</v>
      </c>
      <c r="J4863" s="25" t="s">
        <v>7288</v>
      </c>
      <c r="K4863" s="25" t="s">
        <v>7262</v>
      </c>
      <c r="L4863" s="25" t="s">
        <v>7259</v>
      </c>
      <c r="M4863" s="21">
        <v>6990.43</v>
      </c>
      <c r="N4863" s="22">
        <v>0</v>
      </c>
      <c r="O4863" s="21">
        <v>6990.43</v>
      </c>
      <c r="P4863" s="21">
        <v>804.21</v>
      </c>
      <c r="Q4863" s="25" t="s">
        <v>8854</v>
      </c>
      <c r="R4863" s="1" t="str">
        <f t="shared" si="97"/>
        <v>ST10050</v>
      </c>
      <c r="S4863" t="str">
        <f>VLOOKUP(R4863,Data!$C$2:$D$261,2,0)</f>
        <v>Alta Vista</v>
      </c>
      <c r="T4863">
        <f>COUNTIF('Feb 2022'!A:A,D4863)+COUNTIF('Mar 2022'!A:A,D4863)+COUNTIF('Apr 2022'!A:A,D4863)+COUNTIF('May 2022'!A:A,D4863)+COUNTIF('June 2022'!A:A,D4863)+COUNTIF('July 2022'!A:A,D4863)+COUNTIF('Aug 2022'!A:A,D4863)+COUNTIF('Sep 2022'!A:A,D4863)+COUNTIF('Oct 2022'!A:A,D4863)+COUNTIF('Dec 2022'!A:A,D4863)</f>
        <v>1</v>
      </c>
      <c r="U4863" t="str">
        <f>VLOOKUP(Q4863,'Capital Lookup'!A:B,2,FALSE)</f>
        <v>No</v>
      </c>
      <c r="V4863" s="2">
        <f>IFERROR(VLOOKUP(LEFT(F4863,10),'Find Purchase Orders'!B:J,9,FALSE),"")</f>
        <v>44841</v>
      </c>
      <c r="W4863" s="25" t="s">
        <v>7261</v>
      </c>
    </row>
    <row r="4864" spans="1:23" hidden="1">
      <c r="A4864" s="25" t="s">
        <v>7252</v>
      </c>
      <c r="B4864" s="25" t="s">
        <v>7747</v>
      </c>
      <c r="C4864" s="25" t="s">
        <v>7254</v>
      </c>
      <c r="D4864" s="25" t="s">
        <v>6553</v>
      </c>
      <c r="E4864" s="25" t="s">
        <v>8110</v>
      </c>
      <c r="F4864" s="25" t="s">
        <v>18002</v>
      </c>
      <c r="G4864" s="25" t="s">
        <v>18003</v>
      </c>
      <c r="H4864" s="21">
        <v>7250.33</v>
      </c>
      <c r="I4864" s="25" t="s">
        <v>7287</v>
      </c>
      <c r="J4864" s="25" t="s">
        <v>7288</v>
      </c>
      <c r="K4864" s="25" t="s">
        <v>7262</v>
      </c>
      <c r="L4864" s="25" t="s">
        <v>7259</v>
      </c>
      <c r="M4864" s="21">
        <v>7250.33</v>
      </c>
      <c r="N4864" s="21">
        <v>8333.7199999999993</v>
      </c>
      <c r="O4864" s="21">
        <v>-1083.3900000000001</v>
      </c>
      <c r="P4864" s="21">
        <v>834.11</v>
      </c>
      <c r="Q4864" s="25" t="s">
        <v>8854</v>
      </c>
      <c r="R4864" s="1" t="str">
        <f t="shared" si="97"/>
        <v>ST10050</v>
      </c>
      <c r="S4864" t="str">
        <f>VLOOKUP(R4864,Data!$C$2:$D$261,2,0)</f>
        <v>Alta Vista</v>
      </c>
      <c r="T4864">
        <f>COUNTIF('Feb 2022'!A:A,D4864)+COUNTIF('Mar 2022'!A:A,D4864)+COUNTIF('Apr 2022'!A:A,D4864)+COUNTIF('May 2022'!A:A,D4864)+COUNTIF('June 2022'!A:A,D4864)+COUNTIF('July 2022'!A:A,D4864)+COUNTIF('Aug 2022'!A:A,D4864)+COUNTIF('Sep 2022'!A:A,D4864)+COUNTIF('Oct 2022'!A:A,D4864)+COUNTIF('Dec 2022'!A:A,D4864)</f>
        <v>1</v>
      </c>
      <c r="U4864" t="str">
        <f>VLOOKUP(Q4864,'Capital Lookup'!A:B,2,FALSE)</f>
        <v>No</v>
      </c>
      <c r="V4864" s="2">
        <f>IFERROR(VLOOKUP(LEFT(F4864,10),'Find Purchase Orders'!B:J,9,FALSE),"")</f>
        <v>44841</v>
      </c>
      <c r="W4864" s="25" t="s">
        <v>7261</v>
      </c>
    </row>
    <row r="4865" spans="1:23" hidden="1">
      <c r="A4865" s="25" t="s">
        <v>7252</v>
      </c>
      <c r="B4865" s="25" t="s">
        <v>7747</v>
      </c>
      <c r="C4865" s="25" t="s">
        <v>7254</v>
      </c>
      <c r="D4865" s="25" t="s">
        <v>6554</v>
      </c>
      <c r="E4865" s="25" t="s">
        <v>8110</v>
      </c>
      <c r="F4865" s="25" t="s">
        <v>18004</v>
      </c>
      <c r="G4865" s="25" t="s">
        <v>18005</v>
      </c>
      <c r="H4865" s="21">
        <v>6990.43</v>
      </c>
      <c r="I4865" s="25" t="s">
        <v>7287</v>
      </c>
      <c r="J4865" s="25" t="s">
        <v>7288</v>
      </c>
      <c r="K4865" s="25" t="s">
        <v>7262</v>
      </c>
      <c r="L4865" s="25" t="s">
        <v>7259</v>
      </c>
      <c r="M4865" s="21">
        <v>6990.43</v>
      </c>
      <c r="N4865" s="21">
        <v>8007.77</v>
      </c>
      <c r="O4865" s="21">
        <v>-1017.34</v>
      </c>
      <c r="P4865" s="21">
        <v>804.21</v>
      </c>
      <c r="Q4865" s="25" t="s">
        <v>8854</v>
      </c>
      <c r="R4865" s="1" t="str">
        <f t="shared" si="97"/>
        <v>ST10050</v>
      </c>
      <c r="S4865" t="str">
        <f>VLOOKUP(R4865,Data!$C$2:$D$261,2,0)</f>
        <v>Alta Vista</v>
      </c>
      <c r="T4865">
        <f>COUNTIF('Feb 2022'!A:A,D4865)+COUNTIF('Mar 2022'!A:A,D4865)+COUNTIF('Apr 2022'!A:A,D4865)+COUNTIF('May 2022'!A:A,D4865)+COUNTIF('June 2022'!A:A,D4865)+COUNTIF('July 2022'!A:A,D4865)+COUNTIF('Aug 2022'!A:A,D4865)+COUNTIF('Sep 2022'!A:A,D4865)+COUNTIF('Oct 2022'!A:A,D4865)+COUNTIF('Dec 2022'!A:A,D4865)</f>
        <v>1</v>
      </c>
      <c r="U4865" t="str">
        <f>VLOOKUP(Q4865,'Capital Lookup'!A:B,2,FALSE)</f>
        <v>No</v>
      </c>
      <c r="V4865" s="2">
        <f>IFERROR(VLOOKUP(LEFT(F4865,10),'Find Purchase Orders'!B:J,9,FALSE),"")</f>
        <v>44841</v>
      </c>
      <c r="W4865" s="25" t="s">
        <v>7261</v>
      </c>
    </row>
    <row r="4866" spans="1:23" hidden="1">
      <c r="A4866" s="25" t="s">
        <v>7252</v>
      </c>
      <c r="B4866" s="25" t="s">
        <v>7747</v>
      </c>
      <c r="C4866" s="25" t="s">
        <v>7254</v>
      </c>
      <c r="D4866" s="25" t="s">
        <v>6555</v>
      </c>
      <c r="E4866" s="25" t="s">
        <v>8110</v>
      </c>
      <c r="F4866" s="25" t="s">
        <v>18006</v>
      </c>
      <c r="G4866" s="25" t="s">
        <v>18007</v>
      </c>
      <c r="H4866" s="21">
        <v>1917.69</v>
      </c>
      <c r="I4866" s="25" t="s">
        <v>7287</v>
      </c>
      <c r="J4866" s="25" t="s">
        <v>7288</v>
      </c>
      <c r="K4866" s="25" t="s">
        <v>7262</v>
      </c>
      <c r="L4866" s="25" t="s">
        <v>7259</v>
      </c>
      <c r="M4866" s="21">
        <v>1917.69</v>
      </c>
      <c r="N4866" s="21">
        <v>1917.69</v>
      </c>
      <c r="O4866" s="21">
        <v>0</v>
      </c>
      <c r="P4866" s="21">
        <v>220.62</v>
      </c>
      <c r="Q4866" s="25" t="s">
        <v>8854</v>
      </c>
      <c r="R4866" s="1" t="str">
        <f t="shared" si="97"/>
        <v>ST10050</v>
      </c>
      <c r="S4866" t="str">
        <f>VLOOKUP(R4866,Data!$C$2:$D$261,2,0)</f>
        <v>Alta Vista</v>
      </c>
      <c r="T4866">
        <f>COUNTIF('Feb 2022'!A:A,D4866)+COUNTIF('Mar 2022'!A:A,D4866)+COUNTIF('Apr 2022'!A:A,D4866)+COUNTIF('May 2022'!A:A,D4866)+COUNTIF('June 2022'!A:A,D4866)+COUNTIF('July 2022'!A:A,D4866)+COUNTIF('Aug 2022'!A:A,D4866)+COUNTIF('Sep 2022'!A:A,D4866)+COUNTIF('Oct 2022'!A:A,D4866)+COUNTIF('Dec 2022'!A:A,D4866)</f>
        <v>1</v>
      </c>
      <c r="U4866" t="str">
        <f>VLOOKUP(Q4866,'Capital Lookup'!A:B,2,FALSE)</f>
        <v>No</v>
      </c>
      <c r="V4866" s="2">
        <f>IFERROR(VLOOKUP(LEFT(F4866,10),'Find Purchase Orders'!B:J,9,FALSE),"")</f>
        <v>44845</v>
      </c>
      <c r="W4866" s="25" t="s">
        <v>7261</v>
      </c>
    </row>
    <row r="4867" spans="1:23" hidden="1">
      <c r="A4867" s="25" t="s">
        <v>7252</v>
      </c>
      <c r="B4867" s="25" t="s">
        <v>7747</v>
      </c>
      <c r="C4867" s="25" t="s">
        <v>7254</v>
      </c>
      <c r="D4867" s="25" t="s">
        <v>6555</v>
      </c>
      <c r="E4867" s="25" t="s">
        <v>8110</v>
      </c>
      <c r="F4867" s="25" t="s">
        <v>18008</v>
      </c>
      <c r="G4867" s="25" t="s">
        <v>18009</v>
      </c>
      <c r="H4867" s="21">
        <v>230.24</v>
      </c>
      <c r="I4867" s="25" t="s">
        <v>7287</v>
      </c>
      <c r="J4867" s="25" t="s">
        <v>7288</v>
      </c>
      <c r="K4867" s="25" t="s">
        <v>7262</v>
      </c>
      <c r="L4867" s="25" t="s">
        <v>7259</v>
      </c>
      <c r="M4867" s="21">
        <v>230.24</v>
      </c>
      <c r="N4867" s="21">
        <v>230.24</v>
      </c>
      <c r="O4867" s="21">
        <v>0</v>
      </c>
      <c r="P4867" s="21">
        <v>26.49</v>
      </c>
      <c r="Q4867" s="25" t="s">
        <v>8854</v>
      </c>
      <c r="R4867" s="1" t="str">
        <f t="shared" si="97"/>
        <v>ST10050</v>
      </c>
      <c r="S4867" t="str">
        <f>VLOOKUP(R4867,Data!$C$2:$D$261,2,0)</f>
        <v>Alta Vista</v>
      </c>
      <c r="T4867">
        <f>COUNTIF('Feb 2022'!A:A,D4867)+COUNTIF('Mar 2022'!A:A,D4867)+COUNTIF('Apr 2022'!A:A,D4867)+COUNTIF('May 2022'!A:A,D4867)+COUNTIF('June 2022'!A:A,D4867)+COUNTIF('July 2022'!A:A,D4867)+COUNTIF('Aug 2022'!A:A,D4867)+COUNTIF('Sep 2022'!A:A,D4867)+COUNTIF('Oct 2022'!A:A,D4867)+COUNTIF('Dec 2022'!A:A,D4867)</f>
        <v>1</v>
      </c>
      <c r="U4867" t="str">
        <f>VLOOKUP(Q4867,'Capital Lookup'!A:B,2,FALSE)</f>
        <v>No</v>
      </c>
      <c r="V4867" s="2">
        <f>IFERROR(VLOOKUP(LEFT(F4867,10),'Find Purchase Orders'!B:J,9,FALSE),"")</f>
        <v>44845</v>
      </c>
      <c r="W4867" s="25" t="s">
        <v>7261</v>
      </c>
    </row>
    <row r="4868" spans="1:23" hidden="1">
      <c r="A4868" s="25" t="s">
        <v>7261</v>
      </c>
      <c r="B4868" s="25" t="s">
        <v>8738</v>
      </c>
      <c r="C4868" s="25" t="s">
        <v>7264</v>
      </c>
      <c r="D4868" s="25" t="s">
        <v>6556</v>
      </c>
      <c r="E4868" s="25" t="s">
        <v>10739</v>
      </c>
      <c r="F4868" s="25" t="s">
        <v>18010</v>
      </c>
      <c r="G4868" s="25" t="s">
        <v>18011</v>
      </c>
      <c r="H4868" s="21">
        <v>1819.65</v>
      </c>
      <c r="I4868" s="25" t="s">
        <v>7296</v>
      </c>
      <c r="J4868" s="25" t="s">
        <v>7288</v>
      </c>
      <c r="K4868" s="25" t="s">
        <v>7289</v>
      </c>
      <c r="L4868" s="25" t="s">
        <v>7259</v>
      </c>
      <c r="M4868" s="21">
        <v>1819.65</v>
      </c>
      <c r="N4868" s="21">
        <v>1819.65</v>
      </c>
      <c r="O4868" s="21">
        <v>0</v>
      </c>
      <c r="P4868" s="21">
        <v>1819.65</v>
      </c>
      <c r="Q4868" s="25" t="s">
        <v>8742</v>
      </c>
      <c r="R4868" s="1" t="str">
        <f t="shared" si="97"/>
        <v>ST10075</v>
      </c>
      <c r="S4868" t="str">
        <f>VLOOKUP(R4868,Data!$C$2:$D$261,2,0)</f>
        <v>River Ridge</v>
      </c>
      <c r="T4868">
        <f>COUNTIF('Feb 2022'!A:A,D4868)+COUNTIF('Mar 2022'!A:A,D4868)+COUNTIF('Apr 2022'!A:A,D4868)+COUNTIF('May 2022'!A:A,D4868)+COUNTIF('June 2022'!A:A,D4868)+COUNTIF('July 2022'!A:A,D4868)+COUNTIF('Aug 2022'!A:A,D4868)+COUNTIF('Sep 2022'!A:A,D4868)+COUNTIF('Oct 2022'!A:A,D4868)+COUNTIF('Dec 2022'!A:A,D4868)</f>
        <v>1</v>
      </c>
      <c r="U4868" t="str">
        <f>VLOOKUP(Q4868,'Capital Lookup'!A:B,2,FALSE)</f>
        <v>No</v>
      </c>
      <c r="V4868" s="2">
        <f>IFERROR(VLOOKUP(LEFT(F4868,10),'Find Purchase Orders'!B:J,9,FALSE),"")</f>
        <v>44841</v>
      </c>
      <c r="W4868" s="25" t="s">
        <v>7261</v>
      </c>
    </row>
    <row r="4869" spans="1:23" hidden="1">
      <c r="A4869" s="25" t="s">
        <v>7335</v>
      </c>
      <c r="B4869" s="25" t="s">
        <v>8738</v>
      </c>
      <c r="C4869" s="25" t="s">
        <v>7264</v>
      </c>
      <c r="D4869" s="25" t="s">
        <v>18012</v>
      </c>
      <c r="E4869" s="25" t="s">
        <v>10739</v>
      </c>
      <c r="H4869" s="21">
        <v>1157.0999999999999</v>
      </c>
      <c r="I4869" s="25" t="s">
        <v>7257</v>
      </c>
      <c r="K4869" s="25" t="s">
        <v>7262</v>
      </c>
      <c r="L4869" s="25" t="s">
        <v>8138</v>
      </c>
      <c r="M4869" s="22">
        <v>0</v>
      </c>
      <c r="N4869" s="22">
        <v>0</v>
      </c>
      <c r="O4869" s="21">
        <v>0</v>
      </c>
      <c r="P4869" s="21">
        <v>55.1</v>
      </c>
      <c r="Q4869" s="25"/>
      <c r="R4869" s="1" t="str">
        <f t="shared" si="97"/>
        <v>ST10075</v>
      </c>
      <c r="S4869" t="str">
        <f>VLOOKUP(R4869,Data!$C$2:$D$261,2,0)</f>
        <v>River Ridge</v>
      </c>
      <c r="T4869">
        <f>COUNTIF('Feb 2022'!A:A,D4869)+COUNTIF('Mar 2022'!A:A,D4869)+COUNTIF('Apr 2022'!A:A,D4869)+COUNTIF('May 2022'!A:A,D4869)+COUNTIF('June 2022'!A:A,D4869)+COUNTIF('July 2022'!A:A,D4869)+COUNTIF('Aug 2022'!A:A,D4869)+COUNTIF('Sep 2022'!A:A,D4869)+COUNTIF('Oct 2022'!A:A,D4869)+COUNTIF('Dec 2022'!A:A,D4869)</f>
        <v>0</v>
      </c>
      <c r="U4869" t="e">
        <f>VLOOKUP(Q4869,'Capital Lookup'!A:B,2,FALSE)</f>
        <v>#N/A</v>
      </c>
      <c r="V4869" s="2" t="str">
        <f>IFERROR(VLOOKUP(LEFT(F4869,10),'Find Purchase Orders'!B:J,9,FALSE),"")</f>
        <v/>
      </c>
      <c r="W4869" s="25" t="s">
        <v>7261</v>
      </c>
    </row>
    <row r="4870" spans="1:23" hidden="1">
      <c r="A4870" s="25" t="s">
        <v>12790</v>
      </c>
      <c r="B4870" s="25" t="s">
        <v>7314</v>
      </c>
      <c r="C4870" s="25" t="s">
        <v>7264</v>
      </c>
      <c r="D4870" s="25" t="s">
        <v>6557</v>
      </c>
      <c r="E4870" s="25" t="s">
        <v>8443</v>
      </c>
      <c r="F4870" s="25" t="s">
        <v>18013</v>
      </c>
      <c r="G4870" s="25" t="s">
        <v>18014</v>
      </c>
      <c r="H4870" s="21">
        <v>47449.88</v>
      </c>
      <c r="I4870" s="25" t="s">
        <v>7287</v>
      </c>
      <c r="J4870" s="25" t="s">
        <v>7288</v>
      </c>
      <c r="K4870" s="25" t="s">
        <v>7579</v>
      </c>
      <c r="L4870" s="25" t="s">
        <v>8156</v>
      </c>
      <c r="M4870" s="21">
        <v>47449.88</v>
      </c>
      <c r="N4870" s="22">
        <v>0</v>
      </c>
      <c r="O4870" s="21">
        <v>47449.88</v>
      </c>
      <c r="P4870" s="21">
        <v>5083.92</v>
      </c>
      <c r="Q4870" s="25" t="s">
        <v>18015</v>
      </c>
      <c r="R4870" s="1" t="str">
        <f t="shared" si="97"/>
        <v>ST10062</v>
      </c>
      <c r="S4870" t="str">
        <f>VLOOKUP(R4870,Data!$C$2:$D$261,2,0)</f>
        <v>Fleetwood Villa</v>
      </c>
      <c r="T4870">
        <f>COUNTIF('Feb 2022'!A:A,D4870)+COUNTIF('Mar 2022'!A:A,D4870)+COUNTIF('Apr 2022'!A:A,D4870)+COUNTIF('May 2022'!A:A,D4870)+COUNTIF('June 2022'!A:A,D4870)+COUNTIF('July 2022'!A:A,D4870)+COUNTIF('Aug 2022'!A:A,D4870)+COUNTIF('Sep 2022'!A:A,D4870)+COUNTIF('Oct 2022'!A:A,D4870)+COUNTIF('Dec 2022'!A:A,D4870)</f>
        <v>1</v>
      </c>
      <c r="U4870" t="str">
        <f>VLOOKUP(Q4870,'Capital Lookup'!A:B,2,FALSE)</f>
        <v>No</v>
      </c>
      <c r="V4870" s="2">
        <f>IFERROR(VLOOKUP(LEFT(F4870,10),'Find Purchase Orders'!B:J,9,FALSE),"")</f>
        <v>44840</v>
      </c>
      <c r="W4870" s="25" t="s">
        <v>7261</v>
      </c>
    </row>
    <row r="4871" spans="1:23" hidden="1">
      <c r="A4871" s="25" t="s">
        <v>7261</v>
      </c>
      <c r="B4871" s="25" t="s">
        <v>8738</v>
      </c>
      <c r="C4871" s="25" t="s">
        <v>7264</v>
      </c>
      <c r="D4871" s="25" t="s">
        <v>6558</v>
      </c>
      <c r="E4871" s="25" t="s">
        <v>10739</v>
      </c>
      <c r="F4871" s="25" t="s">
        <v>18016</v>
      </c>
      <c r="G4871" s="25" t="s">
        <v>18017</v>
      </c>
      <c r="H4871" s="21">
        <v>1157.0999999999999</v>
      </c>
      <c r="I4871" s="25" t="s">
        <v>7296</v>
      </c>
      <c r="J4871" s="25" t="s">
        <v>7288</v>
      </c>
      <c r="K4871" s="25" t="s">
        <v>7289</v>
      </c>
      <c r="L4871" s="25" t="s">
        <v>7259</v>
      </c>
      <c r="M4871" s="21">
        <v>1157.0999999999999</v>
      </c>
      <c r="N4871" s="21">
        <v>1157.0999999999999</v>
      </c>
      <c r="O4871" s="21">
        <v>0</v>
      </c>
      <c r="P4871" s="21">
        <v>1157.0999999999999</v>
      </c>
      <c r="Q4871" s="25" t="s">
        <v>8742</v>
      </c>
      <c r="R4871" s="1" t="str">
        <f t="shared" si="97"/>
        <v>ST10075</v>
      </c>
      <c r="S4871" t="str">
        <f>VLOOKUP(R4871,Data!$C$2:$D$261,2,0)</f>
        <v>River Ridge</v>
      </c>
      <c r="T4871">
        <f>COUNTIF('Feb 2022'!A:A,D4871)+COUNTIF('Mar 2022'!A:A,D4871)+COUNTIF('Apr 2022'!A:A,D4871)+COUNTIF('May 2022'!A:A,D4871)+COUNTIF('June 2022'!A:A,D4871)+COUNTIF('July 2022'!A:A,D4871)+COUNTIF('Aug 2022'!A:A,D4871)+COUNTIF('Sep 2022'!A:A,D4871)+COUNTIF('Oct 2022'!A:A,D4871)+COUNTIF('Dec 2022'!A:A,D4871)</f>
        <v>1</v>
      </c>
      <c r="U4871" t="str">
        <f>VLOOKUP(Q4871,'Capital Lookup'!A:B,2,FALSE)</f>
        <v>No</v>
      </c>
      <c r="V4871" s="2">
        <f>IFERROR(VLOOKUP(LEFT(F4871,10),'Find Purchase Orders'!B:J,9,FALSE),"")</f>
        <v>44841</v>
      </c>
      <c r="W4871" s="25" t="s">
        <v>7261</v>
      </c>
    </row>
    <row r="4872" spans="1:23" hidden="1">
      <c r="A4872" s="25" t="s">
        <v>7269</v>
      </c>
      <c r="B4872" s="25" t="s">
        <v>8259</v>
      </c>
      <c r="C4872" s="25" t="s">
        <v>8260</v>
      </c>
      <c r="D4872" s="25" t="s">
        <v>18018</v>
      </c>
      <c r="E4872" s="25" t="s">
        <v>18019</v>
      </c>
      <c r="H4872" s="21">
        <v>6979.09</v>
      </c>
      <c r="I4872" s="25" t="s">
        <v>7257</v>
      </c>
      <c r="K4872" s="25" t="s">
        <v>17675</v>
      </c>
      <c r="L4872" s="25" t="s">
        <v>17676</v>
      </c>
      <c r="M4872" s="22">
        <v>0</v>
      </c>
      <c r="N4872" s="22">
        <v>0</v>
      </c>
      <c r="O4872" s="21">
        <v>0</v>
      </c>
      <c r="P4872" s="21">
        <v>1089.8599999999999</v>
      </c>
      <c r="Q4872" s="25"/>
      <c r="R4872" s="1" t="str">
        <f t="shared" si="97"/>
        <v>ST10260</v>
      </c>
      <c r="S4872" t="str">
        <f>VLOOKUP(R4872,Data!$C$2:$D$261,2,0)</f>
        <v>Support Office</v>
      </c>
      <c r="T4872">
        <f>COUNTIF('Feb 2022'!A:A,D4872)+COUNTIF('Mar 2022'!A:A,D4872)+COUNTIF('Apr 2022'!A:A,D4872)+COUNTIF('May 2022'!A:A,D4872)+COUNTIF('June 2022'!A:A,D4872)+COUNTIF('July 2022'!A:A,D4872)+COUNTIF('Aug 2022'!A:A,D4872)+COUNTIF('Sep 2022'!A:A,D4872)+COUNTIF('Oct 2022'!A:A,D4872)+COUNTIF('Dec 2022'!A:A,D4872)</f>
        <v>0</v>
      </c>
      <c r="U4872" t="e">
        <f>VLOOKUP(Q4872,'Capital Lookup'!A:B,2,FALSE)</f>
        <v>#N/A</v>
      </c>
      <c r="V4872" s="2" t="str">
        <f>IFERROR(VLOOKUP(LEFT(F4872,10),'Find Purchase Orders'!B:J,9,FALSE),"")</f>
        <v/>
      </c>
      <c r="W4872" s="25" t="s">
        <v>7261</v>
      </c>
    </row>
    <row r="4873" spans="1:23" hidden="1">
      <c r="A4873" s="25" t="s">
        <v>7425</v>
      </c>
      <c r="B4873" s="25" t="s">
        <v>8162</v>
      </c>
      <c r="C4873" s="25" t="s">
        <v>7271</v>
      </c>
      <c r="D4873" s="25" t="s">
        <v>6559</v>
      </c>
      <c r="E4873" s="25" t="s">
        <v>15073</v>
      </c>
      <c r="F4873" s="25" t="s">
        <v>18020</v>
      </c>
      <c r="G4873" s="25" t="s">
        <v>18021</v>
      </c>
      <c r="H4873" s="21">
        <v>2203.5</v>
      </c>
      <c r="I4873" s="25" t="s">
        <v>7296</v>
      </c>
      <c r="J4873" s="25" t="s">
        <v>7288</v>
      </c>
      <c r="K4873" s="25" t="s">
        <v>7289</v>
      </c>
      <c r="L4873" s="25" t="s">
        <v>7259</v>
      </c>
      <c r="M4873" s="21">
        <v>2203.5</v>
      </c>
      <c r="N4873" s="21">
        <v>2203.5</v>
      </c>
      <c r="O4873" s="21">
        <v>0</v>
      </c>
      <c r="P4873" s="21">
        <v>2203.5</v>
      </c>
      <c r="Q4873" s="25" t="s">
        <v>9283</v>
      </c>
      <c r="R4873" s="1" t="str">
        <f t="shared" si="97"/>
        <v>ST10186</v>
      </c>
      <c r="S4873" t="str">
        <f>VLOOKUP(R4873,Data!$C$2:$D$261,2,0)</f>
        <v>Brierwood Court</v>
      </c>
      <c r="T4873">
        <f>COUNTIF('Feb 2022'!A:A,D4873)+COUNTIF('Mar 2022'!A:A,D4873)+COUNTIF('Apr 2022'!A:A,D4873)+COUNTIF('May 2022'!A:A,D4873)+COUNTIF('June 2022'!A:A,D4873)+COUNTIF('July 2022'!A:A,D4873)+COUNTIF('Aug 2022'!A:A,D4873)+COUNTIF('Sep 2022'!A:A,D4873)+COUNTIF('Oct 2022'!A:A,D4873)+COUNTIF('Dec 2022'!A:A,D4873)</f>
        <v>1</v>
      </c>
      <c r="U4873" t="str">
        <f>VLOOKUP(Q4873,'Capital Lookup'!A:B,2,FALSE)</f>
        <v>No</v>
      </c>
      <c r="V4873" s="2">
        <f>IFERROR(VLOOKUP(LEFT(F4873,10),'Find Purchase Orders'!B:J,9,FALSE),"")</f>
        <v>44845</v>
      </c>
      <c r="W4873" s="25" t="s">
        <v>7261</v>
      </c>
    </row>
    <row r="4874" spans="1:23" hidden="1">
      <c r="A4874" s="25" t="s">
        <v>7425</v>
      </c>
      <c r="B4874" s="25" t="s">
        <v>8162</v>
      </c>
      <c r="C4874" s="25" t="s">
        <v>7271</v>
      </c>
      <c r="D4874" s="25" t="s">
        <v>6559</v>
      </c>
      <c r="E4874" s="25" t="s">
        <v>15073</v>
      </c>
      <c r="F4874" s="25" t="s">
        <v>18022</v>
      </c>
      <c r="G4874" s="25" t="s">
        <v>18023</v>
      </c>
      <c r="H4874" s="21">
        <v>146.9</v>
      </c>
      <c r="I4874" s="25" t="s">
        <v>7296</v>
      </c>
      <c r="J4874" s="25" t="s">
        <v>7288</v>
      </c>
      <c r="K4874" s="25" t="s">
        <v>7289</v>
      </c>
      <c r="L4874" s="25" t="s">
        <v>7259</v>
      </c>
      <c r="M4874" s="21">
        <v>146.9</v>
      </c>
      <c r="N4874" s="21">
        <v>146.9</v>
      </c>
      <c r="O4874" s="21">
        <v>0</v>
      </c>
      <c r="P4874" s="21">
        <v>146.9</v>
      </c>
      <c r="Q4874" s="25" t="s">
        <v>9283</v>
      </c>
      <c r="R4874" s="1" t="str">
        <f t="shared" ref="R4874:R4937" si="98">CONCATENATE("ST",LEFT(B4874,5))</f>
        <v>ST10186</v>
      </c>
      <c r="S4874" t="str">
        <f>VLOOKUP(R4874,Data!$C$2:$D$261,2,0)</f>
        <v>Brierwood Court</v>
      </c>
      <c r="T4874">
        <f>COUNTIF('Feb 2022'!A:A,D4874)+COUNTIF('Mar 2022'!A:A,D4874)+COUNTIF('Apr 2022'!A:A,D4874)+COUNTIF('May 2022'!A:A,D4874)+COUNTIF('June 2022'!A:A,D4874)+COUNTIF('July 2022'!A:A,D4874)+COUNTIF('Aug 2022'!A:A,D4874)+COUNTIF('Sep 2022'!A:A,D4874)+COUNTIF('Oct 2022'!A:A,D4874)+COUNTIF('Dec 2022'!A:A,D4874)</f>
        <v>1</v>
      </c>
      <c r="U4874" t="str">
        <f>VLOOKUP(Q4874,'Capital Lookup'!A:B,2,FALSE)</f>
        <v>No</v>
      </c>
      <c r="V4874" s="2">
        <f>IFERROR(VLOOKUP(LEFT(F4874,10),'Find Purchase Orders'!B:J,9,FALSE),"")</f>
        <v>44845</v>
      </c>
      <c r="W4874" s="25" t="s">
        <v>7261</v>
      </c>
    </row>
    <row r="4875" spans="1:23" hidden="1">
      <c r="A4875" s="25" t="s">
        <v>7425</v>
      </c>
      <c r="B4875" s="25" t="s">
        <v>8162</v>
      </c>
      <c r="C4875" s="25" t="s">
        <v>7271</v>
      </c>
      <c r="D4875" s="25" t="s">
        <v>6560</v>
      </c>
      <c r="E4875" s="25" t="s">
        <v>15073</v>
      </c>
      <c r="F4875" s="25" t="s">
        <v>18024</v>
      </c>
      <c r="G4875" s="25" t="s">
        <v>18025</v>
      </c>
      <c r="H4875" s="21">
        <v>10666.65</v>
      </c>
      <c r="I4875" s="25" t="s">
        <v>7296</v>
      </c>
      <c r="J4875" s="25" t="s">
        <v>7288</v>
      </c>
      <c r="K4875" s="25" t="s">
        <v>7262</v>
      </c>
      <c r="L4875" s="25" t="s">
        <v>7259</v>
      </c>
      <c r="M4875" s="21">
        <v>10666.65</v>
      </c>
      <c r="N4875" s="21">
        <v>10667.22</v>
      </c>
      <c r="O4875" s="21">
        <v>-0.56999999999999995</v>
      </c>
      <c r="P4875" s="21">
        <v>10666.65</v>
      </c>
      <c r="Q4875" s="25" t="s">
        <v>9283</v>
      </c>
      <c r="R4875" s="1" t="str">
        <f t="shared" si="98"/>
        <v>ST10186</v>
      </c>
      <c r="S4875" t="str">
        <f>VLOOKUP(R4875,Data!$C$2:$D$261,2,0)</f>
        <v>Brierwood Court</v>
      </c>
      <c r="T4875">
        <f>COUNTIF('Feb 2022'!A:A,D4875)+COUNTIF('Mar 2022'!A:A,D4875)+COUNTIF('Apr 2022'!A:A,D4875)+COUNTIF('May 2022'!A:A,D4875)+COUNTIF('June 2022'!A:A,D4875)+COUNTIF('July 2022'!A:A,D4875)+COUNTIF('Aug 2022'!A:A,D4875)+COUNTIF('Sep 2022'!A:A,D4875)+COUNTIF('Oct 2022'!A:A,D4875)+COUNTIF('Dec 2022'!A:A,D4875)</f>
        <v>1</v>
      </c>
      <c r="U4875" t="str">
        <f>VLOOKUP(Q4875,'Capital Lookup'!A:B,2,FALSE)</f>
        <v>No</v>
      </c>
      <c r="V4875" s="2">
        <f>IFERROR(VLOOKUP(LEFT(F4875,10),'Find Purchase Orders'!B:J,9,FALSE),"")</f>
        <v>44848</v>
      </c>
      <c r="W4875" s="25" t="s">
        <v>7261</v>
      </c>
    </row>
    <row r="4876" spans="1:23" hidden="1">
      <c r="A4876" s="25" t="s">
        <v>7425</v>
      </c>
      <c r="B4876" s="25" t="s">
        <v>8162</v>
      </c>
      <c r="C4876" s="25" t="s">
        <v>7271</v>
      </c>
      <c r="D4876" s="25" t="s">
        <v>6560</v>
      </c>
      <c r="E4876" s="25" t="s">
        <v>15073</v>
      </c>
      <c r="F4876" s="25" t="s">
        <v>18026</v>
      </c>
      <c r="G4876" s="25" t="s">
        <v>18027</v>
      </c>
      <c r="H4876" s="21">
        <v>1143.56</v>
      </c>
      <c r="I4876" s="25" t="s">
        <v>7296</v>
      </c>
      <c r="J4876" s="25" t="s">
        <v>7288</v>
      </c>
      <c r="K4876" s="25" t="s">
        <v>7262</v>
      </c>
      <c r="L4876" s="25" t="s">
        <v>7259</v>
      </c>
      <c r="M4876" s="21">
        <v>1143.56</v>
      </c>
      <c r="N4876" s="21">
        <v>1143.56</v>
      </c>
      <c r="O4876" s="21">
        <v>0</v>
      </c>
      <c r="P4876" s="21">
        <v>1143.56</v>
      </c>
      <c r="Q4876" s="25" t="s">
        <v>9283</v>
      </c>
      <c r="R4876" s="1" t="str">
        <f t="shared" si="98"/>
        <v>ST10186</v>
      </c>
      <c r="S4876" t="str">
        <f>VLOOKUP(R4876,Data!$C$2:$D$261,2,0)</f>
        <v>Brierwood Court</v>
      </c>
      <c r="T4876">
        <f>COUNTIF('Feb 2022'!A:A,D4876)+COUNTIF('Mar 2022'!A:A,D4876)+COUNTIF('Apr 2022'!A:A,D4876)+COUNTIF('May 2022'!A:A,D4876)+COUNTIF('June 2022'!A:A,D4876)+COUNTIF('July 2022'!A:A,D4876)+COUNTIF('Aug 2022'!A:A,D4876)+COUNTIF('Sep 2022'!A:A,D4876)+COUNTIF('Oct 2022'!A:A,D4876)+COUNTIF('Dec 2022'!A:A,D4876)</f>
        <v>1</v>
      </c>
      <c r="U4876" t="str">
        <f>VLOOKUP(Q4876,'Capital Lookup'!A:B,2,FALSE)</f>
        <v>No</v>
      </c>
      <c r="V4876" s="2">
        <f>IFERROR(VLOOKUP(LEFT(F4876,10),'Find Purchase Orders'!B:J,9,FALSE),"")</f>
        <v>44848</v>
      </c>
      <c r="W4876" s="25" t="s">
        <v>7261</v>
      </c>
    </row>
    <row r="4877" spans="1:23" hidden="1">
      <c r="A4877" s="25" t="s">
        <v>7269</v>
      </c>
      <c r="B4877" s="25" t="s">
        <v>8259</v>
      </c>
      <c r="C4877" s="25" t="s">
        <v>8260</v>
      </c>
      <c r="D4877" s="25" t="s">
        <v>6561</v>
      </c>
      <c r="E4877" s="25" t="s">
        <v>8577</v>
      </c>
      <c r="F4877" s="25" t="s">
        <v>18028</v>
      </c>
      <c r="G4877" s="25" t="s">
        <v>18029</v>
      </c>
      <c r="H4877" s="21">
        <v>694.4</v>
      </c>
      <c r="I4877" s="25" t="s">
        <v>7287</v>
      </c>
      <c r="J4877" s="25" t="s">
        <v>7288</v>
      </c>
      <c r="K4877" s="25" t="s">
        <v>8175</v>
      </c>
      <c r="L4877" s="25" t="s">
        <v>8787</v>
      </c>
      <c r="M4877" s="21">
        <v>694.4</v>
      </c>
      <c r="N4877" s="22">
        <v>0</v>
      </c>
      <c r="O4877" s="21">
        <v>694.4</v>
      </c>
      <c r="P4877" s="21">
        <v>74.400000000000006</v>
      </c>
      <c r="Q4877" s="25" t="s">
        <v>15370</v>
      </c>
      <c r="R4877" s="1" t="str">
        <f t="shared" si="98"/>
        <v>ST10260</v>
      </c>
      <c r="S4877" t="str">
        <f>VLOOKUP(R4877,Data!$C$2:$D$261,2,0)</f>
        <v>Support Office</v>
      </c>
      <c r="T4877">
        <f>COUNTIF('Feb 2022'!A:A,D4877)+COUNTIF('Mar 2022'!A:A,D4877)+COUNTIF('Apr 2022'!A:A,D4877)+COUNTIF('May 2022'!A:A,D4877)+COUNTIF('June 2022'!A:A,D4877)+COUNTIF('July 2022'!A:A,D4877)+COUNTIF('Aug 2022'!A:A,D4877)+COUNTIF('Sep 2022'!A:A,D4877)+COUNTIF('Oct 2022'!A:A,D4877)+COUNTIF('Dec 2022'!A:A,D4877)</f>
        <v>1</v>
      </c>
      <c r="U4877" t="str">
        <f>VLOOKUP(Q4877,'Capital Lookup'!A:B,2,FALSE)</f>
        <v>No</v>
      </c>
      <c r="V4877" s="2">
        <f>IFERROR(VLOOKUP(LEFT(F4877,10),'Find Purchase Orders'!B:J,9,FALSE),"")</f>
        <v>44845</v>
      </c>
      <c r="W4877" s="25" t="s">
        <v>7261</v>
      </c>
    </row>
    <row r="4878" spans="1:23" hidden="1">
      <c r="A4878" s="25" t="s">
        <v>7261</v>
      </c>
      <c r="B4878" s="25" t="s">
        <v>7440</v>
      </c>
      <c r="C4878" s="25" t="s">
        <v>7264</v>
      </c>
      <c r="D4878" s="25" t="s">
        <v>6562</v>
      </c>
      <c r="E4878" s="25" t="s">
        <v>17283</v>
      </c>
      <c r="F4878" s="25" t="s">
        <v>18030</v>
      </c>
      <c r="G4878" s="25" t="s">
        <v>18031</v>
      </c>
      <c r="H4878" s="21">
        <v>6659.5</v>
      </c>
      <c r="I4878" s="25" t="s">
        <v>7296</v>
      </c>
      <c r="J4878" s="25" t="s">
        <v>7288</v>
      </c>
      <c r="K4878" s="25" t="s">
        <v>7262</v>
      </c>
      <c r="L4878" s="25" t="s">
        <v>7259</v>
      </c>
      <c r="M4878" s="21">
        <v>6659.5</v>
      </c>
      <c r="N4878" s="21">
        <v>6659.71</v>
      </c>
      <c r="O4878" s="21">
        <v>-0.21</v>
      </c>
      <c r="P4878" s="21">
        <v>6659.5</v>
      </c>
      <c r="Q4878" s="25" t="s">
        <v>7445</v>
      </c>
      <c r="R4878" s="1" t="str">
        <f t="shared" si="98"/>
        <v>ST10068</v>
      </c>
      <c r="S4878" t="str">
        <f>VLOOKUP(R4878,Data!$C$2:$D$261,2,0)</f>
        <v>Chateau Renoir</v>
      </c>
      <c r="T4878">
        <f>COUNTIF('Feb 2022'!A:A,D4878)+COUNTIF('Mar 2022'!A:A,D4878)+COUNTIF('Apr 2022'!A:A,D4878)+COUNTIF('May 2022'!A:A,D4878)+COUNTIF('June 2022'!A:A,D4878)+COUNTIF('July 2022'!A:A,D4878)+COUNTIF('Aug 2022'!A:A,D4878)+COUNTIF('Sep 2022'!A:A,D4878)+COUNTIF('Oct 2022'!A:A,D4878)+COUNTIF('Dec 2022'!A:A,D4878)</f>
        <v>1</v>
      </c>
      <c r="U4878" t="str">
        <f>VLOOKUP(Q4878,'Capital Lookup'!A:B,2,FALSE)</f>
        <v>No</v>
      </c>
      <c r="V4878" s="2">
        <f>IFERROR(VLOOKUP(LEFT(F4878,10),'Find Purchase Orders'!B:J,9,FALSE),"")</f>
        <v>44848</v>
      </c>
      <c r="W4878" s="25" t="s">
        <v>7261</v>
      </c>
    </row>
    <row r="4879" spans="1:23" hidden="1">
      <c r="A4879" s="25" t="s">
        <v>7261</v>
      </c>
      <c r="B4879" s="25" t="s">
        <v>7440</v>
      </c>
      <c r="C4879" s="25" t="s">
        <v>7264</v>
      </c>
      <c r="D4879" s="25" t="s">
        <v>6562</v>
      </c>
      <c r="E4879" s="25" t="s">
        <v>17283</v>
      </c>
      <c r="F4879" s="25" t="s">
        <v>18032</v>
      </c>
      <c r="G4879" s="25" t="s">
        <v>7607</v>
      </c>
      <c r="H4879" s="21">
        <v>78.75</v>
      </c>
      <c r="I4879" s="25" t="s">
        <v>7296</v>
      </c>
      <c r="J4879" s="25" t="s">
        <v>7288</v>
      </c>
      <c r="K4879" s="25" t="s">
        <v>7262</v>
      </c>
      <c r="L4879" s="25" t="s">
        <v>7259</v>
      </c>
      <c r="M4879" s="21">
        <v>78.75</v>
      </c>
      <c r="N4879" s="21">
        <v>78.75</v>
      </c>
      <c r="O4879" s="21">
        <v>0</v>
      </c>
      <c r="P4879" s="21">
        <v>78.75</v>
      </c>
      <c r="Q4879" s="25" t="s">
        <v>7445</v>
      </c>
      <c r="R4879" s="1" t="str">
        <f t="shared" si="98"/>
        <v>ST10068</v>
      </c>
      <c r="S4879" t="str">
        <f>VLOOKUP(R4879,Data!$C$2:$D$261,2,0)</f>
        <v>Chateau Renoir</v>
      </c>
      <c r="T4879">
        <f>COUNTIF('Feb 2022'!A:A,D4879)+COUNTIF('Mar 2022'!A:A,D4879)+COUNTIF('Apr 2022'!A:A,D4879)+COUNTIF('May 2022'!A:A,D4879)+COUNTIF('June 2022'!A:A,D4879)+COUNTIF('July 2022'!A:A,D4879)+COUNTIF('Aug 2022'!A:A,D4879)+COUNTIF('Sep 2022'!A:A,D4879)+COUNTIF('Oct 2022'!A:A,D4879)+COUNTIF('Dec 2022'!A:A,D4879)</f>
        <v>1</v>
      </c>
      <c r="U4879" t="str">
        <f>VLOOKUP(Q4879,'Capital Lookup'!A:B,2,FALSE)</f>
        <v>No</v>
      </c>
      <c r="V4879" s="2">
        <f>IFERROR(VLOOKUP(LEFT(F4879,10),'Find Purchase Orders'!B:J,9,FALSE),"")</f>
        <v>44848</v>
      </c>
      <c r="W4879" s="25" t="s">
        <v>7261</v>
      </c>
    </row>
    <row r="4880" spans="1:23" hidden="1">
      <c r="A4880" s="25" t="s">
        <v>7261</v>
      </c>
      <c r="B4880" s="25" t="s">
        <v>8754</v>
      </c>
      <c r="C4880" s="25" t="s">
        <v>7264</v>
      </c>
      <c r="D4880" s="25" t="s">
        <v>6732</v>
      </c>
      <c r="E4880" s="25" t="s">
        <v>8755</v>
      </c>
      <c r="F4880" s="25" t="s">
        <v>18033</v>
      </c>
      <c r="G4880" s="25" t="s">
        <v>8205</v>
      </c>
      <c r="H4880" s="21">
        <v>5932.36</v>
      </c>
      <c r="I4880" s="25" t="s">
        <v>7296</v>
      </c>
      <c r="J4880" s="25" t="s">
        <v>7288</v>
      </c>
      <c r="K4880" s="25" t="s">
        <v>7262</v>
      </c>
      <c r="L4880" s="25" t="s">
        <v>7259</v>
      </c>
      <c r="M4880" s="21">
        <v>5932.36</v>
      </c>
      <c r="N4880" s="21">
        <v>5932.36</v>
      </c>
      <c r="O4880" s="21">
        <v>0</v>
      </c>
      <c r="P4880" s="21">
        <v>5932.36</v>
      </c>
      <c r="Q4880" s="25" t="s">
        <v>8758</v>
      </c>
      <c r="R4880" s="1" t="str">
        <f t="shared" si="98"/>
        <v>ST10078</v>
      </c>
      <c r="S4880" t="str">
        <f>VLOOKUP(R4880,Data!$C$2:$D$261,2,0)</f>
        <v>Marian Chateau</v>
      </c>
      <c r="T4880">
        <f>COUNTIF('Feb 2022'!A:A,D4880)+COUNTIF('Mar 2022'!A:A,D4880)+COUNTIF('Apr 2022'!A:A,D4880)+COUNTIF('May 2022'!A:A,D4880)+COUNTIF('June 2022'!A:A,D4880)+COUNTIF('July 2022'!A:A,D4880)+COUNTIF('Aug 2022'!A:A,D4880)+COUNTIF('Sep 2022'!A:A,D4880)+COUNTIF('Oct 2022'!A:A,D4880)+COUNTIF('Dec 2022'!A:A,D4880)</f>
        <v>1</v>
      </c>
      <c r="U4880" t="str">
        <f>VLOOKUP(Q4880,'Capital Lookup'!A:B,2,FALSE)</f>
        <v>No</v>
      </c>
      <c r="V4880" s="2">
        <f>IFERROR(VLOOKUP(LEFT(F4880,10),'Find Purchase Orders'!B:J,9,FALSE),"")</f>
        <v>44859</v>
      </c>
      <c r="W4880" s="25" t="s">
        <v>7261</v>
      </c>
    </row>
    <row r="4881" spans="1:23" hidden="1">
      <c r="A4881" s="25" t="s">
        <v>7261</v>
      </c>
      <c r="B4881" s="25" t="s">
        <v>8754</v>
      </c>
      <c r="C4881" s="25" t="s">
        <v>7264</v>
      </c>
      <c r="D4881" s="25" t="s">
        <v>6732</v>
      </c>
      <c r="E4881" s="25" t="s">
        <v>8755</v>
      </c>
      <c r="F4881" s="25" t="s">
        <v>18034</v>
      </c>
      <c r="G4881" s="25" t="s">
        <v>8202</v>
      </c>
      <c r="H4881" s="21">
        <v>1221</v>
      </c>
      <c r="I4881" s="25" t="s">
        <v>7296</v>
      </c>
      <c r="J4881" s="25" t="s">
        <v>7288</v>
      </c>
      <c r="K4881" s="25" t="s">
        <v>7262</v>
      </c>
      <c r="L4881" s="25" t="s">
        <v>7259</v>
      </c>
      <c r="M4881" s="21">
        <v>1221</v>
      </c>
      <c r="N4881" s="21">
        <v>1221</v>
      </c>
      <c r="O4881" s="21">
        <v>0</v>
      </c>
      <c r="P4881" s="21">
        <v>1221</v>
      </c>
      <c r="Q4881" s="25" t="s">
        <v>8758</v>
      </c>
      <c r="R4881" s="1" t="str">
        <f t="shared" si="98"/>
        <v>ST10078</v>
      </c>
      <c r="S4881" t="str">
        <f>VLOOKUP(R4881,Data!$C$2:$D$261,2,0)</f>
        <v>Marian Chateau</v>
      </c>
      <c r="T4881">
        <f>COUNTIF('Feb 2022'!A:A,D4881)+COUNTIF('Mar 2022'!A:A,D4881)+COUNTIF('Apr 2022'!A:A,D4881)+COUNTIF('May 2022'!A:A,D4881)+COUNTIF('June 2022'!A:A,D4881)+COUNTIF('July 2022'!A:A,D4881)+COUNTIF('Aug 2022'!A:A,D4881)+COUNTIF('Sep 2022'!A:A,D4881)+COUNTIF('Oct 2022'!A:A,D4881)+COUNTIF('Dec 2022'!A:A,D4881)</f>
        <v>1</v>
      </c>
      <c r="U4881" t="str">
        <f>VLOOKUP(Q4881,'Capital Lookup'!A:B,2,FALSE)</f>
        <v>No</v>
      </c>
      <c r="V4881" s="2">
        <f>IFERROR(VLOOKUP(LEFT(F4881,10),'Find Purchase Orders'!B:J,9,FALSE),"")</f>
        <v>44859</v>
      </c>
      <c r="W4881" s="25" t="s">
        <v>7261</v>
      </c>
    </row>
    <row r="4882" spans="1:23" hidden="1">
      <c r="A4882" s="25" t="s">
        <v>7261</v>
      </c>
      <c r="B4882" s="25" t="s">
        <v>7276</v>
      </c>
      <c r="C4882" s="25" t="s">
        <v>7277</v>
      </c>
      <c r="D4882" s="25" t="s">
        <v>6563</v>
      </c>
      <c r="E4882" s="25" t="s">
        <v>17627</v>
      </c>
      <c r="F4882" s="25" t="s">
        <v>18035</v>
      </c>
      <c r="G4882" s="25" t="s">
        <v>18036</v>
      </c>
      <c r="H4882" s="21">
        <v>105</v>
      </c>
      <c r="I4882" s="25" t="s">
        <v>7296</v>
      </c>
      <c r="J4882" s="25" t="s">
        <v>7288</v>
      </c>
      <c r="K4882" s="25" t="s">
        <v>7262</v>
      </c>
      <c r="L4882" s="25" t="s">
        <v>7259</v>
      </c>
      <c r="M4882" s="21">
        <v>105</v>
      </c>
      <c r="N4882" s="21">
        <v>105</v>
      </c>
      <c r="O4882" s="21">
        <v>0</v>
      </c>
      <c r="P4882" s="21">
        <v>105</v>
      </c>
      <c r="Q4882" s="25" t="s">
        <v>7395</v>
      </c>
      <c r="R4882" s="1" t="str">
        <f t="shared" si="98"/>
        <v>ST10064</v>
      </c>
      <c r="S4882" t="str">
        <f>VLOOKUP(R4882,Data!$C$2:$D$261,2,0)</f>
        <v>Aspen Ridge</v>
      </c>
      <c r="T4882">
        <f>COUNTIF('Feb 2022'!A:A,D4882)+COUNTIF('Mar 2022'!A:A,D4882)+COUNTIF('Apr 2022'!A:A,D4882)+COUNTIF('May 2022'!A:A,D4882)+COUNTIF('June 2022'!A:A,D4882)+COUNTIF('July 2022'!A:A,D4882)+COUNTIF('Aug 2022'!A:A,D4882)+COUNTIF('Sep 2022'!A:A,D4882)+COUNTIF('Oct 2022'!A:A,D4882)+COUNTIF('Dec 2022'!A:A,D4882)</f>
        <v>1</v>
      </c>
      <c r="U4882" t="str">
        <f>VLOOKUP(Q4882,'Capital Lookup'!A:B,2,FALSE)</f>
        <v>No</v>
      </c>
      <c r="V4882" s="2">
        <f>IFERROR(VLOOKUP(LEFT(F4882,10),'Find Purchase Orders'!B:J,9,FALSE),"")</f>
        <v>44845</v>
      </c>
      <c r="W4882" s="25" t="s">
        <v>7261</v>
      </c>
    </row>
    <row r="4883" spans="1:23" hidden="1">
      <c r="A4883" s="25" t="s">
        <v>7261</v>
      </c>
      <c r="B4883" s="25" t="s">
        <v>7276</v>
      </c>
      <c r="C4883" s="25" t="s">
        <v>7277</v>
      </c>
      <c r="D4883" s="25" t="s">
        <v>6563</v>
      </c>
      <c r="E4883" s="25" t="s">
        <v>17627</v>
      </c>
      <c r="F4883" s="25" t="s">
        <v>18037</v>
      </c>
      <c r="G4883" s="25" t="s">
        <v>11995</v>
      </c>
      <c r="H4883" s="21">
        <v>3935.7</v>
      </c>
      <c r="I4883" s="25" t="s">
        <v>7296</v>
      </c>
      <c r="J4883" s="25" t="s">
        <v>7288</v>
      </c>
      <c r="K4883" s="25" t="s">
        <v>7262</v>
      </c>
      <c r="L4883" s="25" t="s">
        <v>7259</v>
      </c>
      <c r="M4883" s="21">
        <v>3935.7</v>
      </c>
      <c r="N4883" s="21">
        <v>3935.7</v>
      </c>
      <c r="O4883" s="21">
        <v>0</v>
      </c>
      <c r="P4883" s="21">
        <v>3935.7</v>
      </c>
      <c r="Q4883" s="25" t="s">
        <v>7395</v>
      </c>
      <c r="R4883" s="1" t="str">
        <f t="shared" si="98"/>
        <v>ST10064</v>
      </c>
      <c r="S4883" t="str">
        <f>VLOOKUP(R4883,Data!$C$2:$D$261,2,0)</f>
        <v>Aspen Ridge</v>
      </c>
      <c r="T4883">
        <f>COUNTIF('Feb 2022'!A:A,D4883)+COUNTIF('Mar 2022'!A:A,D4883)+COUNTIF('Apr 2022'!A:A,D4883)+COUNTIF('May 2022'!A:A,D4883)+COUNTIF('June 2022'!A:A,D4883)+COUNTIF('July 2022'!A:A,D4883)+COUNTIF('Aug 2022'!A:A,D4883)+COUNTIF('Sep 2022'!A:A,D4883)+COUNTIF('Oct 2022'!A:A,D4883)+COUNTIF('Dec 2022'!A:A,D4883)</f>
        <v>1</v>
      </c>
      <c r="U4883" t="str">
        <f>VLOOKUP(Q4883,'Capital Lookup'!A:B,2,FALSE)</f>
        <v>No</v>
      </c>
      <c r="V4883" s="2">
        <f>IFERROR(VLOOKUP(LEFT(F4883,10),'Find Purchase Orders'!B:J,9,FALSE),"")</f>
        <v>44845</v>
      </c>
      <c r="W4883" s="25" t="s">
        <v>7261</v>
      </c>
    </row>
    <row r="4884" spans="1:23" hidden="1">
      <c r="A4884" s="25" t="s">
        <v>7261</v>
      </c>
      <c r="B4884" s="25" t="s">
        <v>8586</v>
      </c>
      <c r="C4884" s="25" t="s">
        <v>7264</v>
      </c>
      <c r="D4884" s="25" t="s">
        <v>6564</v>
      </c>
      <c r="E4884" s="25" t="s">
        <v>11710</v>
      </c>
      <c r="F4884" s="25" t="s">
        <v>18038</v>
      </c>
      <c r="G4884" s="25" t="s">
        <v>18039</v>
      </c>
      <c r="H4884" s="21">
        <v>5615.13</v>
      </c>
      <c r="I4884" s="25" t="s">
        <v>7296</v>
      </c>
      <c r="J4884" s="25" t="s">
        <v>7288</v>
      </c>
      <c r="K4884" s="25" t="s">
        <v>7262</v>
      </c>
      <c r="L4884" s="25" t="s">
        <v>7259</v>
      </c>
      <c r="M4884" s="21">
        <v>5615.13</v>
      </c>
      <c r="N4884" s="21">
        <v>5615.13</v>
      </c>
      <c r="O4884" s="21">
        <v>0</v>
      </c>
      <c r="P4884" s="21">
        <v>5615.13</v>
      </c>
      <c r="Q4884" s="25" t="s">
        <v>9452</v>
      </c>
      <c r="R4884" s="1" t="str">
        <f t="shared" si="98"/>
        <v>ST10079</v>
      </c>
      <c r="S4884" t="str">
        <f>VLOOKUP(R4884,Data!$C$2:$D$261,2,0)</f>
        <v>The Bentley Moose Jaw</v>
      </c>
      <c r="T4884">
        <f>COUNTIF('Feb 2022'!A:A,D4884)+COUNTIF('Mar 2022'!A:A,D4884)+COUNTIF('Apr 2022'!A:A,D4884)+COUNTIF('May 2022'!A:A,D4884)+COUNTIF('June 2022'!A:A,D4884)+COUNTIF('July 2022'!A:A,D4884)+COUNTIF('Aug 2022'!A:A,D4884)+COUNTIF('Sep 2022'!A:A,D4884)+COUNTIF('Oct 2022'!A:A,D4884)+COUNTIF('Dec 2022'!A:A,D4884)</f>
        <v>1</v>
      </c>
      <c r="U4884" t="str">
        <f>VLOOKUP(Q4884,'Capital Lookup'!A:B,2,FALSE)</f>
        <v>No</v>
      </c>
      <c r="V4884" s="2">
        <f>IFERROR(VLOOKUP(LEFT(F4884,10),'Find Purchase Orders'!B:J,9,FALSE),"")</f>
        <v>44845</v>
      </c>
      <c r="W4884" s="25" t="s">
        <v>7261</v>
      </c>
    </row>
    <row r="4885" spans="1:23" hidden="1">
      <c r="A4885" s="25" t="s">
        <v>7365</v>
      </c>
      <c r="B4885" s="25" t="s">
        <v>8807</v>
      </c>
      <c r="C4885" s="25"/>
      <c r="D4885" s="25" t="s">
        <v>6565</v>
      </c>
      <c r="E4885" s="25" t="s">
        <v>8808</v>
      </c>
      <c r="F4885" s="25" t="s">
        <v>18040</v>
      </c>
      <c r="G4885" s="25" t="s">
        <v>18041</v>
      </c>
      <c r="H4885" s="21">
        <v>22546.67</v>
      </c>
      <c r="I4885" s="25" t="s">
        <v>7287</v>
      </c>
      <c r="J4885" s="25" t="s">
        <v>7288</v>
      </c>
      <c r="K4885" s="25" t="s">
        <v>7495</v>
      </c>
      <c r="L4885" s="25" t="s">
        <v>8526</v>
      </c>
      <c r="M4885" s="21">
        <v>22546.67</v>
      </c>
      <c r="N4885" s="22">
        <v>0</v>
      </c>
      <c r="O4885" s="21">
        <v>22546.67</v>
      </c>
      <c r="P4885" s="21">
        <v>854.67</v>
      </c>
      <c r="Q4885" s="25"/>
      <c r="R4885" s="1" t="str">
        <f t="shared" si="98"/>
        <v>ST10217</v>
      </c>
      <c r="S4885" t="str">
        <f>VLOOKUP(R4885,Data!$C$2:$D$261,2,0)</f>
        <v>Harold &amp; Grace Baker Centre</v>
      </c>
      <c r="T4885">
        <f>COUNTIF('Feb 2022'!A:A,D4885)+COUNTIF('Mar 2022'!A:A,D4885)+COUNTIF('Apr 2022'!A:A,D4885)+COUNTIF('May 2022'!A:A,D4885)+COUNTIF('June 2022'!A:A,D4885)+COUNTIF('July 2022'!A:A,D4885)+COUNTIF('Aug 2022'!A:A,D4885)+COUNTIF('Sep 2022'!A:A,D4885)+COUNTIF('Oct 2022'!A:A,D4885)+COUNTIF('Dec 2022'!A:A,D4885)</f>
        <v>1</v>
      </c>
      <c r="U4885" t="e">
        <f>VLOOKUP(Q4885,'Capital Lookup'!A:B,2,FALSE)</f>
        <v>#N/A</v>
      </c>
      <c r="V4885" s="2">
        <f>IFERROR(VLOOKUP(LEFT(F4885,10),'Find Purchase Orders'!B:J,9,FALSE),"")</f>
        <v>44848</v>
      </c>
      <c r="W4885" s="25" t="s">
        <v>7261</v>
      </c>
    </row>
    <row r="4886" spans="1:23" hidden="1">
      <c r="A4886" s="25" t="s">
        <v>7365</v>
      </c>
      <c r="B4886" s="25" t="s">
        <v>8807</v>
      </c>
      <c r="C4886" s="25"/>
      <c r="D4886" s="25" t="s">
        <v>6566</v>
      </c>
      <c r="E4886" s="25" t="s">
        <v>8808</v>
      </c>
      <c r="F4886" s="25" t="s">
        <v>18042</v>
      </c>
      <c r="G4886" s="25" t="s">
        <v>18043</v>
      </c>
      <c r="H4886" s="21">
        <v>17888.080000000002</v>
      </c>
      <c r="I4886" s="25" t="s">
        <v>7296</v>
      </c>
      <c r="J4886" s="25" t="s">
        <v>7288</v>
      </c>
      <c r="K4886" s="25" t="s">
        <v>7495</v>
      </c>
      <c r="L4886" s="25" t="s">
        <v>8526</v>
      </c>
      <c r="M4886" s="21">
        <v>17888.080000000002</v>
      </c>
      <c r="N4886" s="21">
        <v>17888.080000000002</v>
      </c>
      <c r="O4886" s="21">
        <v>0</v>
      </c>
      <c r="P4886" s="21">
        <v>17888.080000000002</v>
      </c>
      <c r="Q4886" s="25"/>
      <c r="R4886" s="1" t="str">
        <f t="shared" si="98"/>
        <v>ST10217</v>
      </c>
      <c r="S4886" t="str">
        <f>VLOOKUP(R4886,Data!$C$2:$D$261,2,0)</f>
        <v>Harold &amp; Grace Baker Centre</v>
      </c>
      <c r="T4886">
        <f>COUNTIF('Feb 2022'!A:A,D4886)+COUNTIF('Mar 2022'!A:A,D4886)+COUNTIF('Apr 2022'!A:A,D4886)+COUNTIF('May 2022'!A:A,D4886)+COUNTIF('June 2022'!A:A,D4886)+COUNTIF('July 2022'!A:A,D4886)+COUNTIF('Aug 2022'!A:A,D4886)+COUNTIF('Sep 2022'!A:A,D4886)+COUNTIF('Oct 2022'!A:A,D4886)+COUNTIF('Dec 2022'!A:A,D4886)</f>
        <v>1</v>
      </c>
      <c r="U4886" t="e">
        <f>VLOOKUP(Q4886,'Capital Lookup'!A:B,2,FALSE)</f>
        <v>#N/A</v>
      </c>
      <c r="V4886" s="2">
        <f>IFERROR(VLOOKUP(LEFT(F4886,10),'Find Purchase Orders'!B:J,9,FALSE),"")</f>
        <v>44847</v>
      </c>
      <c r="W4886" s="25" t="s">
        <v>7261</v>
      </c>
    </row>
    <row r="4887" spans="1:23" hidden="1">
      <c r="A4887" s="25" t="s">
        <v>7365</v>
      </c>
      <c r="B4887" s="25" t="s">
        <v>8807</v>
      </c>
      <c r="C4887" s="25"/>
      <c r="D4887" s="25" t="s">
        <v>6567</v>
      </c>
      <c r="E4887" s="25" t="s">
        <v>8808</v>
      </c>
      <c r="F4887" s="25" t="s">
        <v>18044</v>
      </c>
      <c r="G4887" s="25" t="s">
        <v>18045</v>
      </c>
      <c r="H4887" s="21">
        <v>5780.11</v>
      </c>
      <c r="I4887" s="25" t="s">
        <v>7296</v>
      </c>
      <c r="J4887" s="25" t="s">
        <v>7288</v>
      </c>
      <c r="K4887" s="25" t="s">
        <v>8155</v>
      </c>
      <c r="L4887" s="25" t="s">
        <v>7647</v>
      </c>
      <c r="M4887" s="21">
        <v>5780.11</v>
      </c>
      <c r="N4887" s="21">
        <v>5780.11</v>
      </c>
      <c r="O4887" s="21">
        <v>0</v>
      </c>
      <c r="P4887" s="21">
        <v>5780.11</v>
      </c>
      <c r="Q4887" s="25"/>
      <c r="R4887" s="1" t="str">
        <f t="shared" si="98"/>
        <v>ST10217</v>
      </c>
      <c r="S4887" t="str">
        <f>VLOOKUP(R4887,Data!$C$2:$D$261,2,0)</f>
        <v>Harold &amp; Grace Baker Centre</v>
      </c>
      <c r="T4887">
        <f>COUNTIF('Feb 2022'!A:A,D4887)+COUNTIF('Mar 2022'!A:A,D4887)+COUNTIF('Apr 2022'!A:A,D4887)+COUNTIF('May 2022'!A:A,D4887)+COUNTIF('June 2022'!A:A,D4887)+COUNTIF('July 2022'!A:A,D4887)+COUNTIF('Aug 2022'!A:A,D4887)+COUNTIF('Sep 2022'!A:A,D4887)+COUNTIF('Oct 2022'!A:A,D4887)+COUNTIF('Dec 2022'!A:A,D4887)</f>
        <v>1</v>
      </c>
      <c r="U4887" t="e">
        <f>VLOOKUP(Q4887,'Capital Lookup'!A:B,2,FALSE)</f>
        <v>#N/A</v>
      </c>
      <c r="V4887" s="2">
        <f>IFERROR(VLOOKUP(LEFT(F4887,10),'Find Purchase Orders'!B:J,9,FALSE),"")</f>
        <v>44847</v>
      </c>
      <c r="W4887" s="25" t="s">
        <v>7261</v>
      </c>
    </row>
    <row r="4888" spans="1:23" hidden="1">
      <c r="A4888" s="25" t="s">
        <v>10974</v>
      </c>
      <c r="B4888" s="25" t="s">
        <v>7657</v>
      </c>
      <c r="C4888" s="25" t="s">
        <v>7282</v>
      </c>
      <c r="D4888" s="25" t="s">
        <v>18046</v>
      </c>
      <c r="E4888" s="25" t="s">
        <v>10979</v>
      </c>
      <c r="H4888" s="21">
        <v>6265.85</v>
      </c>
      <c r="I4888" s="25" t="s">
        <v>7257</v>
      </c>
      <c r="K4888" s="25" t="s">
        <v>8060</v>
      </c>
      <c r="L4888" s="25" t="s">
        <v>8647</v>
      </c>
      <c r="M4888" s="22">
        <v>0</v>
      </c>
      <c r="N4888" s="22">
        <v>0</v>
      </c>
      <c r="O4888" s="21">
        <v>0</v>
      </c>
      <c r="P4888" s="21">
        <v>720.85</v>
      </c>
      <c r="Q4888" s="25"/>
      <c r="R4888" s="1" t="str">
        <f t="shared" si="98"/>
        <v>ST10018</v>
      </c>
      <c r="S4888" t="str">
        <f>VLOOKUP(R4888,Data!$C$2:$D$261,2,0)</f>
        <v>The Annex</v>
      </c>
      <c r="T4888">
        <f>COUNTIF('Feb 2022'!A:A,D4888)+COUNTIF('Mar 2022'!A:A,D4888)+COUNTIF('Apr 2022'!A:A,D4888)+COUNTIF('May 2022'!A:A,D4888)+COUNTIF('June 2022'!A:A,D4888)+COUNTIF('July 2022'!A:A,D4888)+COUNTIF('Aug 2022'!A:A,D4888)+COUNTIF('Sep 2022'!A:A,D4888)+COUNTIF('Oct 2022'!A:A,D4888)+COUNTIF('Dec 2022'!A:A,D4888)</f>
        <v>0</v>
      </c>
      <c r="U4888" t="e">
        <f>VLOOKUP(Q4888,'Capital Lookup'!A:B,2,FALSE)</f>
        <v>#N/A</v>
      </c>
      <c r="V4888" s="2" t="str">
        <f>IFERROR(VLOOKUP(LEFT(F4888,10),'Find Purchase Orders'!B:J,9,FALSE),"")</f>
        <v/>
      </c>
      <c r="W4888" s="25" t="s">
        <v>7261</v>
      </c>
    </row>
    <row r="4889" spans="1:23" hidden="1">
      <c r="A4889" s="25" t="s">
        <v>18047</v>
      </c>
      <c r="B4889" s="25" t="s">
        <v>7701</v>
      </c>
      <c r="C4889" s="25" t="s">
        <v>7282</v>
      </c>
      <c r="D4889" s="25" t="s">
        <v>6568</v>
      </c>
      <c r="E4889" s="25" t="s">
        <v>8443</v>
      </c>
      <c r="F4889" s="25" t="s">
        <v>18048</v>
      </c>
      <c r="G4889" s="25" t="s">
        <v>18049</v>
      </c>
      <c r="H4889" s="21">
        <v>11009.25</v>
      </c>
      <c r="I4889" s="25" t="s">
        <v>7296</v>
      </c>
      <c r="J4889" s="25" t="s">
        <v>7288</v>
      </c>
      <c r="K4889" s="25" t="s">
        <v>8060</v>
      </c>
      <c r="L4889" s="25" t="s">
        <v>8061</v>
      </c>
      <c r="M4889" s="21">
        <v>11009.25</v>
      </c>
      <c r="N4889" s="21">
        <v>11009.25</v>
      </c>
      <c r="O4889" s="21">
        <v>0</v>
      </c>
      <c r="P4889" s="21">
        <v>11009.25</v>
      </c>
      <c r="Q4889" s="25" t="s">
        <v>18050</v>
      </c>
      <c r="R4889" s="1" t="str">
        <f t="shared" si="98"/>
        <v>ST10054</v>
      </c>
      <c r="S4889" t="str">
        <f>VLOOKUP(R4889,Data!$C$2:$D$261,2,0)</f>
        <v>Crofton Manor</v>
      </c>
      <c r="T4889">
        <f>COUNTIF('Feb 2022'!A:A,D4889)+COUNTIF('Mar 2022'!A:A,D4889)+COUNTIF('Apr 2022'!A:A,D4889)+COUNTIF('May 2022'!A:A,D4889)+COUNTIF('June 2022'!A:A,D4889)+COUNTIF('July 2022'!A:A,D4889)+COUNTIF('Aug 2022'!A:A,D4889)+COUNTIF('Sep 2022'!A:A,D4889)+COUNTIF('Oct 2022'!A:A,D4889)+COUNTIF('Dec 2022'!A:A,D4889)</f>
        <v>1</v>
      </c>
      <c r="U4889" t="str">
        <f>VLOOKUP(Q4889,'Capital Lookup'!A:B,2,FALSE)</f>
        <v>No</v>
      </c>
      <c r="V4889" s="2">
        <f>IFERROR(VLOOKUP(LEFT(F4889,10),'Find Purchase Orders'!B:J,9,FALSE),"")</f>
        <v>44846</v>
      </c>
      <c r="W4889" s="25" t="s">
        <v>7261</v>
      </c>
    </row>
    <row r="4890" spans="1:23" hidden="1">
      <c r="A4890" s="25" t="s">
        <v>7261</v>
      </c>
      <c r="B4890" s="25" t="s">
        <v>8595</v>
      </c>
      <c r="C4890" s="25" t="s">
        <v>7264</v>
      </c>
      <c r="D4890" s="25" t="s">
        <v>6569</v>
      </c>
      <c r="E4890" s="25" t="s">
        <v>8596</v>
      </c>
      <c r="F4890" s="25" t="s">
        <v>18051</v>
      </c>
      <c r="G4890" s="25" t="s">
        <v>18052</v>
      </c>
      <c r="H4890" s="21">
        <v>5825.69</v>
      </c>
      <c r="I4890" s="25" t="s">
        <v>7296</v>
      </c>
      <c r="J4890" s="25" t="s">
        <v>7288</v>
      </c>
      <c r="K4890" s="25" t="s">
        <v>7262</v>
      </c>
      <c r="L4890" s="25" t="s">
        <v>7259</v>
      </c>
      <c r="M4890" s="21">
        <v>5825.69</v>
      </c>
      <c r="N4890" s="21">
        <v>5825.69</v>
      </c>
      <c r="O4890" s="21">
        <v>0</v>
      </c>
      <c r="P4890" s="21">
        <v>5825.69</v>
      </c>
      <c r="Q4890" s="25" t="s">
        <v>8599</v>
      </c>
      <c r="R4890" s="1" t="str">
        <f t="shared" si="98"/>
        <v>ST10059</v>
      </c>
      <c r="S4890" t="str">
        <f>VLOOKUP(R4890,Data!$C$2:$D$261,2,0)</f>
        <v>Parkwood Manor</v>
      </c>
      <c r="T4890">
        <f>COUNTIF('Feb 2022'!A:A,D4890)+COUNTIF('Mar 2022'!A:A,D4890)+COUNTIF('Apr 2022'!A:A,D4890)+COUNTIF('May 2022'!A:A,D4890)+COUNTIF('June 2022'!A:A,D4890)+COUNTIF('July 2022'!A:A,D4890)+COUNTIF('Aug 2022'!A:A,D4890)+COUNTIF('Sep 2022'!A:A,D4890)+COUNTIF('Oct 2022'!A:A,D4890)+COUNTIF('Dec 2022'!A:A,D4890)</f>
        <v>1</v>
      </c>
      <c r="U4890" t="str">
        <f>VLOOKUP(Q4890,'Capital Lookup'!A:B,2,FALSE)</f>
        <v>No</v>
      </c>
      <c r="V4890" s="2">
        <f>IFERROR(VLOOKUP(LEFT(F4890,10),'Find Purchase Orders'!B:J,9,FALSE),"")</f>
        <v>44846</v>
      </c>
      <c r="W4890" s="25" t="s">
        <v>7261</v>
      </c>
    </row>
    <row r="4891" spans="1:23" hidden="1">
      <c r="A4891" s="25" t="s">
        <v>7261</v>
      </c>
      <c r="B4891" s="25" t="s">
        <v>8595</v>
      </c>
      <c r="C4891" s="25" t="s">
        <v>7264</v>
      </c>
      <c r="D4891" s="25" t="s">
        <v>6569</v>
      </c>
      <c r="E4891" s="25" t="s">
        <v>8596</v>
      </c>
      <c r="F4891" s="25" t="s">
        <v>18053</v>
      </c>
      <c r="G4891" s="25" t="s">
        <v>12738</v>
      </c>
      <c r="H4891" s="21">
        <v>157.5</v>
      </c>
      <c r="I4891" s="25" t="s">
        <v>7296</v>
      </c>
      <c r="J4891" s="25" t="s">
        <v>7288</v>
      </c>
      <c r="K4891" s="25" t="s">
        <v>7262</v>
      </c>
      <c r="L4891" s="25" t="s">
        <v>7259</v>
      </c>
      <c r="M4891" s="21">
        <v>157.5</v>
      </c>
      <c r="N4891" s="21">
        <v>157.5</v>
      </c>
      <c r="O4891" s="21">
        <v>0</v>
      </c>
      <c r="P4891" s="21">
        <v>157.5</v>
      </c>
      <c r="Q4891" s="25" t="s">
        <v>8599</v>
      </c>
      <c r="R4891" s="1" t="str">
        <f t="shared" si="98"/>
        <v>ST10059</v>
      </c>
      <c r="S4891" t="str">
        <f>VLOOKUP(R4891,Data!$C$2:$D$261,2,0)</f>
        <v>Parkwood Manor</v>
      </c>
      <c r="T4891">
        <f>COUNTIF('Feb 2022'!A:A,D4891)+COUNTIF('Mar 2022'!A:A,D4891)+COUNTIF('Apr 2022'!A:A,D4891)+COUNTIF('May 2022'!A:A,D4891)+COUNTIF('June 2022'!A:A,D4891)+COUNTIF('July 2022'!A:A,D4891)+COUNTIF('Aug 2022'!A:A,D4891)+COUNTIF('Sep 2022'!A:A,D4891)+COUNTIF('Oct 2022'!A:A,D4891)+COUNTIF('Dec 2022'!A:A,D4891)</f>
        <v>1</v>
      </c>
      <c r="U4891" t="str">
        <f>VLOOKUP(Q4891,'Capital Lookup'!A:B,2,FALSE)</f>
        <v>No</v>
      </c>
      <c r="V4891" s="2">
        <f>IFERROR(VLOOKUP(LEFT(F4891,10),'Find Purchase Orders'!B:J,9,FALSE),"")</f>
        <v>44846</v>
      </c>
      <c r="W4891" s="25" t="s">
        <v>7261</v>
      </c>
    </row>
    <row r="4892" spans="1:23" hidden="1">
      <c r="A4892" s="25" t="s">
        <v>7261</v>
      </c>
      <c r="B4892" s="25" t="s">
        <v>7541</v>
      </c>
      <c r="C4892" s="25" t="s">
        <v>7264</v>
      </c>
      <c r="D4892" s="25" t="s">
        <v>6570</v>
      </c>
      <c r="E4892" s="25" t="s">
        <v>8443</v>
      </c>
      <c r="F4892" s="25" t="s">
        <v>18054</v>
      </c>
      <c r="G4892" s="25" t="s">
        <v>18055</v>
      </c>
      <c r="H4892" s="21">
        <v>2056.1</v>
      </c>
      <c r="I4892" s="25" t="s">
        <v>7296</v>
      </c>
      <c r="J4892" s="25" t="s">
        <v>7288</v>
      </c>
      <c r="K4892" s="25" t="s">
        <v>8328</v>
      </c>
      <c r="L4892" s="25" t="s">
        <v>18056</v>
      </c>
      <c r="M4892" s="21">
        <v>2056.1</v>
      </c>
      <c r="N4892" s="21">
        <v>2056.1</v>
      </c>
      <c r="O4892" s="21">
        <v>0</v>
      </c>
      <c r="P4892" s="21">
        <v>2056.1</v>
      </c>
      <c r="Q4892" s="25" t="s">
        <v>18057</v>
      </c>
      <c r="R4892" s="1" t="str">
        <f t="shared" si="98"/>
        <v>ST10061</v>
      </c>
      <c r="S4892" t="str">
        <f>VLOOKUP(R4892,Data!$C$2:$D$261,2,0)</f>
        <v>The Dorchester</v>
      </c>
      <c r="T4892">
        <f>COUNTIF('Feb 2022'!A:A,D4892)+COUNTIF('Mar 2022'!A:A,D4892)+COUNTIF('Apr 2022'!A:A,D4892)+COUNTIF('May 2022'!A:A,D4892)+COUNTIF('June 2022'!A:A,D4892)+COUNTIF('July 2022'!A:A,D4892)+COUNTIF('Aug 2022'!A:A,D4892)+COUNTIF('Sep 2022'!A:A,D4892)+COUNTIF('Oct 2022'!A:A,D4892)+COUNTIF('Dec 2022'!A:A,D4892)</f>
        <v>1</v>
      </c>
      <c r="U4892" t="str">
        <f>VLOOKUP(Q4892,'Capital Lookup'!A:B,2,FALSE)</f>
        <v>No</v>
      </c>
      <c r="V4892" s="2">
        <f>IFERROR(VLOOKUP(LEFT(F4892,10),'Find Purchase Orders'!B:J,9,FALSE),"")</f>
        <v>44846</v>
      </c>
      <c r="W4892" s="25" t="s">
        <v>7261</v>
      </c>
    </row>
    <row r="4893" spans="1:23" hidden="1">
      <c r="A4893" s="25" t="s">
        <v>7261</v>
      </c>
      <c r="B4893" s="25" t="s">
        <v>7662</v>
      </c>
      <c r="C4893" s="25" t="s">
        <v>7264</v>
      </c>
      <c r="D4893" s="25" t="s">
        <v>6571</v>
      </c>
      <c r="E4893" s="25" t="s">
        <v>8423</v>
      </c>
      <c r="F4893" s="25" t="s">
        <v>18058</v>
      </c>
      <c r="G4893" s="25" t="s">
        <v>18059</v>
      </c>
      <c r="H4893" s="21">
        <v>724.5</v>
      </c>
      <c r="I4893" s="25" t="s">
        <v>7296</v>
      </c>
      <c r="J4893" s="25" t="s">
        <v>7288</v>
      </c>
      <c r="K4893" s="25" t="s">
        <v>7289</v>
      </c>
      <c r="L4893" s="25" t="s">
        <v>7259</v>
      </c>
      <c r="M4893" s="21">
        <v>724.5</v>
      </c>
      <c r="N4893" s="21">
        <v>724.5</v>
      </c>
      <c r="O4893" s="21">
        <v>0</v>
      </c>
      <c r="P4893" s="21">
        <v>724.5</v>
      </c>
      <c r="Q4893" s="25" t="s">
        <v>8426</v>
      </c>
      <c r="R4893" s="1" t="str">
        <f t="shared" si="98"/>
        <v>ST10055</v>
      </c>
      <c r="S4893" t="str">
        <f>VLOOKUP(R4893,Data!$C$2:$D$261,2,0)</f>
        <v>Hollyburn House</v>
      </c>
      <c r="T4893">
        <f>COUNTIF('Feb 2022'!A:A,D4893)+COUNTIF('Mar 2022'!A:A,D4893)+COUNTIF('Apr 2022'!A:A,D4893)+COUNTIF('May 2022'!A:A,D4893)+COUNTIF('June 2022'!A:A,D4893)+COUNTIF('July 2022'!A:A,D4893)+COUNTIF('Aug 2022'!A:A,D4893)+COUNTIF('Sep 2022'!A:A,D4893)+COUNTIF('Oct 2022'!A:A,D4893)+COUNTIF('Dec 2022'!A:A,D4893)</f>
        <v>1</v>
      </c>
      <c r="U4893" t="str">
        <f>VLOOKUP(Q4893,'Capital Lookup'!A:B,2,FALSE)</f>
        <v>No</v>
      </c>
      <c r="V4893" s="2">
        <f>IFERROR(VLOOKUP(LEFT(F4893,10),'Find Purchase Orders'!B:J,9,FALSE),"")</f>
        <v>44846</v>
      </c>
      <c r="W4893" s="25" t="s">
        <v>7261</v>
      </c>
    </row>
    <row r="4894" spans="1:23" hidden="1">
      <c r="A4894" s="25" t="s">
        <v>7261</v>
      </c>
      <c r="B4894" s="25" t="s">
        <v>7662</v>
      </c>
      <c r="C4894" s="25" t="s">
        <v>7264</v>
      </c>
      <c r="D4894" s="25" t="s">
        <v>6571</v>
      </c>
      <c r="E4894" s="25" t="s">
        <v>8423</v>
      </c>
      <c r="F4894" s="25" t="s">
        <v>18060</v>
      </c>
      <c r="G4894" s="25" t="s">
        <v>18061</v>
      </c>
      <c r="H4894" s="21">
        <v>157.5</v>
      </c>
      <c r="I4894" s="25" t="s">
        <v>7296</v>
      </c>
      <c r="J4894" s="25" t="s">
        <v>7288</v>
      </c>
      <c r="K4894" s="25" t="s">
        <v>7289</v>
      </c>
      <c r="L4894" s="25" t="s">
        <v>7259</v>
      </c>
      <c r="M4894" s="21">
        <v>157.5</v>
      </c>
      <c r="N4894" s="21">
        <v>157.5</v>
      </c>
      <c r="O4894" s="21">
        <v>0</v>
      </c>
      <c r="P4894" s="21">
        <v>157.5</v>
      </c>
      <c r="Q4894" s="25" t="s">
        <v>8426</v>
      </c>
      <c r="R4894" s="1" t="str">
        <f t="shared" si="98"/>
        <v>ST10055</v>
      </c>
      <c r="S4894" t="str">
        <f>VLOOKUP(R4894,Data!$C$2:$D$261,2,0)</f>
        <v>Hollyburn House</v>
      </c>
      <c r="T4894">
        <f>COUNTIF('Feb 2022'!A:A,D4894)+COUNTIF('Mar 2022'!A:A,D4894)+COUNTIF('Apr 2022'!A:A,D4894)+COUNTIF('May 2022'!A:A,D4894)+COUNTIF('June 2022'!A:A,D4894)+COUNTIF('July 2022'!A:A,D4894)+COUNTIF('Aug 2022'!A:A,D4894)+COUNTIF('Sep 2022'!A:A,D4894)+COUNTIF('Oct 2022'!A:A,D4894)+COUNTIF('Dec 2022'!A:A,D4894)</f>
        <v>1</v>
      </c>
      <c r="U4894" t="str">
        <f>VLOOKUP(Q4894,'Capital Lookup'!A:B,2,FALSE)</f>
        <v>No</v>
      </c>
      <c r="V4894" s="2">
        <f>IFERROR(VLOOKUP(LEFT(F4894,10),'Find Purchase Orders'!B:J,9,FALSE),"")</f>
        <v>44846</v>
      </c>
      <c r="W4894" s="25" t="s">
        <v>7261</v>
      </c>
    </row>
    <row r="4895" spans="1:23" hidden="1">
      <c r="A4895" s="25" t="s">
        <v>7252</v>
      </c>
      <c r="B4895" s="25" t="s">
        <v>7524</v>
      </c>
      <c r="C4895" s="25" t="s">
        <v>7254</v>
      </c>
      <c r="D4895" s="25" t="s">
        <v>6572</v>
      </c>
      <c r="E4895" s="25" t="s">
        <v>7526</v>
      </c>
      <c r="F4895" s="25" t="s">
        <v>18062</v>
      </c>
      <c r="G4895" s="25" t="s">
        <v>18063</v>
      </c>
      <c r="H4895" s="21">
        <v>3746.46</v>
      </c>
      <c r="I4895" s="25" t="s">
        <v>7296</v>
      </c>
      <c r="J4895" s="25" t="s">
        <v>7288</v>
      </c>
      <c r="K4895" s="25" t="s">
        <v>7262</v>
      </c>
      <c r="L4895" s="25" t="s">
        <v>7259</v>
      </c>
      <c r="M4895" s="21">
        <v>3746.46</v>
      </c>
      <c r="N4895" s="21">
        <v>3746.46</v>
      </c>
      <c r="O4895" s="21">
        <v>0</v>
      </c>
      <c r="P4895" s="21">
        <v>3746.46</v>
      </c>
      <c r="Q4895" s="25" t="s">
        <v>7529</v>
      </c>
      <c r="R4895" s="1" t="str">
        <f t="shared" si="98"/>
        <v>ST10041</v>
      </c>
      <c r="S4895" t="str">
        <f>VLOOKUP(R4895,Data!$C$2:$D$261,2,0)</f>
        <v>Prince of Wales</v>
      </c>
      <c r="T4895">
        <f>COUNTIF('Feb 2022'!A:A,D4895)+COUNTIF('Mar 2022'!A:A,D4895)+COUNTIF('Apr 2022'!A:A,D4895)+COUNTIF('May 2022'!A:A,D4895)+COUNTIF('June 2022'!A:A,D4895)+COUNTIF('July 2022'!A:A,D4895)+COUNTIF('Aug 2022'!A:A,D4895)+COUNTIF('Sep 2022'!A:A,D4895)+COUNTIF('Oct 2022'!A:A,D4895)+COUNTIF('Dec 2022'!A:A,D4895)</f>
        <v>1</v>
      </c>
      <c r="U4895" t="str">
        <f>VLOOKUP(Q4895,'Capital Lookup'!A:B,2,FALSE)</f>
        <v>No</v>
      </c>
      <c r="V4895" s="2">
        <f>IFERROR(VLOOKUP(LEFT(F4895,10),'Find Purchase Orders'!B:J,9,FALSE),"")</f>
        <v>44844</v>
      </c>
      <c r="W4895" s="25" t="s">
        <v>7261</v>
      </c>
    </row>
    <row r="4896" spans="1:23" hidden="1">
      <c r="A4896" s="25" t="s">
        <v>7252</v>
      </c>
      <c r="B4896" s="25" t="s">
        <v>7524</v>
      </c>
      <c r="C4896" s="25" t="s">
        <v>7254</v>
      </c>
      <c r="D4896" s="25" t="s">
        <v>6572</v>
      </c>
      <c r="E4896" s="25" t="s">
        <v>7526</v>
      </c>
      <c r="F4896" s="25" t="s">
        <v>18064</v>
      </c>
      <c r="G4896" s="25" t="s">
        <v>10524</v>
      </c>
      <c r="H4896" s="21">
        <v>570.65</v>
      </c>
      <c r="I4896" s="25" t="s">
        <v>7296</v>
      </c>
      <c r="J4896" s="25" t="s">
        <v>7288</v>
      </c>
      <c r="K4896" s="25" t="s">
        <v>7262</v>
      </c>
      <c r="L4896" s="25" t="s">
        <v>7259</v>
      </c>
      <c r="M4896" s="21">
        <v>570.65</v>
      </c>
      <c r="N4896" s="21">
        <v>570.65</v>
      </c>
      <c r="O4896" s="21">
        <v>0</v>
      </c>
      <c r="P4896" s="21">
        <v>570.65</v>
      </c>
      <c r="Q4896" s="25" t="s">
        <v>7529</v>
      </c>
      <c r="R4896" s="1" t="str">
        <f t="shared" si="98"/>
        <v>ST10041</v>
      </c>
      <c r="S4896" t="str">
        <f>VLOOKUP(R4896,Data!$C$2:$D$261,2,0)</f>
        <v>Prince of Wales</v>
      </c>
      <c r="T4896">
        <f>COUNTIF('Feb 2022'!A:A,D4896)+COUNTIF('Mar 2022'!A:A,D4896)+COUNTIF('Apr 2022'!A:A,D4896)+COUNTIF('May 2022'!A:A,D4896)+COUNTIF('June 2022'!A:A,D4896)+COUNTIF('July 2022'!A:A,D4896)+COUNTIF('Aug 2022'!A:A,D4896)+COUNTIF('Sep 2022'!A:A,D4896)+COUNTIF('Oct 2022'!A:A,D4896)+COUNTIF('Dec 2022'!A:A,D4896)</f>
        <v>1</v>
      </c>
      <c r="U4896" t="str">
        <f>VLOOKUP(Q4896,'Capital Lookup'!A:B,2,FALSE)</f>
        <v>No</v>
      </c>
      <c r="V4896" s="2">
        <f>IFERROR(VLOOKUP(LEFT(F4896,10),'Find Purchase Orders'!B:J,9,FALSE),"")</f>
        <v>44844</v>
      </c>
      <c r="W4896" s="25" t="s">
        <v>7261</v>
      </c>
    </row>
    <row r="4897" spans="1:23" hidden="1">
      <c r="A4897" s="25" t="s">
        <v>10104</v>
      </c>
      <c r="B4897" s="25" t="s">
        <v>7838</v>
      </c>
      <c r="C4897" s="25"/>
      <c r="D4897" s="25" t="s">
        <v>6573</v>
      </c>
      <c r="E4897" s="25" t="s">
        <v>10105</v>
      </c>
      <c r="F4897" s="25" t="s">
        <v>18065</v>
      </c>
      <c r="G4897" s="25" t="s">
        <v>18066</v>
      </c>
      <c r="H4897" s="21">
        <v>1423.8</v>
      </c>
      <c r="I4897" s="25" t="s">
        <v>7287</v>
      </c>
      <c r="J4897" s="25" t="s">
        <v>7288</v>
      </c>
      <c r="K4897" s="25" t="s">
        <v>7258</v>
      </c>
      <c r="L4897" s="25" t="s">
        <v>7259</v>
      </c>
      <c r="M4897" s="21">
        <v>1260</v>
      </c>
      <c r="N4897" s="22">
        <v>0</v>
      </c>
      <c r="O4897" s="21">
        <v>1260</v>
      </c>
      <c r="P4897" s="21">
        <v>163.80000000000001</v>
      </c>
      <c r="Q4897" s="25" t="s">
        <v>10108</v>
      </c>
      <c r="R4897" s="1" t="str">
        <f t="shared" si="98"/>
        <v>ST10336</v>
      </c>
      <c r="S4897" t="str">
        <f>VLOOKUP(R4897,Data!$C$2:$D$261,2,0)</f>
        <v>The Village Seniors Community</v>
      </c>
      <c r="T4897">
        <f>COUNTIF('Feb 2022'!A:A,D4897)+COUNTIF('Mar 2022'!A:A,D4897)+COUNTIF('Apr 2022'!A:A,D4897)+COUNTIF('May 2022'!A:A,D4897)+COUNTIF('June 2022'!A:A,D4897)+COUNTIF('July 2022'!A:A,D4897)+COUNTIF('Aug 2022'!A:A,D4897)+COUNTIF('Sep 2022'!A:A,D4897)+COUNTIF('Oct 2022'!A:A,D4897)+COUNTIF('Dec 2022'!A:A,D4897)</f>
        <v>1</v>
      </c>
      <c r="U4897" t="str">
        <f>VLOOKUP(Q4897,'Capital Lookup'!A:B,2,FALSE)</f>
        <v>No</v>
      </c>
      <c r="V4897" s="2">
        <f>IFERROR(VLOOKUP(LEFT(F4897,10),'Find Purchase Orders'!B:J,9,FALSE),"")</f>
        <v>44858</v>
      </c>
      <c r="W4897" s="25" t="s">
        <v>7261</v>
      </c>
    </row>
    <row r="4898" spans="1:23" hidden="1">
      <c r="A4898" s="25" t="s">
        <v>10104</v>
      </c>
      <c r="B4898" s="25" t="s">
        <v>7838</v>
      </c>
      <c r="C4898" s="25"/>
      <c r="D4898" s="25" t="s">
        <v>6573</v>
      </c>
      <c r="E4898" s="25" t="s">
        <v>10105</v>
      </c>
      <c r="F4898" s="25" t="s">
        <v>18067</v>
      </c>
      <c r="G4898" s="25" t="s">
        <v>18068</v>
      </c>
      <c r="H4898" s="21">
        <v>33549.410000000003</v>
      </c>
      <c r="I4898" s="25" t="s">
        <v>7287</v>
      </c>
      <c r="J4898" s="25" t="s">
        <v>7288</v>
      </c>
      <c r="K4898" s="25" t="s">
        <v>7262</v>
      </c>
      <c r="L4898" s="25" t="s">
        <v>7259</v>
      </c>
      <c r="M4898" s="21">
        <v>29689.74</v>
      </c>
      <c r="N4898" s="22">
        <v>0</v>
      </c>
      <c r="O4898" s="21">
        <v>29689.74</v>
      </c>
      <c r="P4898" s="21">
        <v>3859.67</v>
      </c>
      <c r="Q4898" s="25" t="s">
        <v>10108</v>
      </c>
      <c r="R4898" s="1" t="str">
        <f t="shared" si="98"/>
        <v>ST10336</v>
      </c>
      <c r="S4898" t="str">
        <f>VLOOKUP(R4898,Data!$C$2:$D$261,2,0)</f>
        <v>The Village Seniors Community</v>
      </c>
      <c r="T4898">
        <f>COUNTIF('Feb 2022'!A:A,D4898)+COUNTIF('Mar 2022'!A:A,D4898)+COUNTIF('Apr 2022'!A:A,D4898)+COUNTIF('May 2022'!A:A,D4898)+COUNTIF('June 2022'!A:A,D4898)+COUNTIF('July 2022'!A:A,D4898)+COUNTIF('Aug 2022'!A:A,D4898)+COUNTIF('Sep 2022'!A:A,D4898)+COUNTIF('Oct 2022'!A:A,D4898)+COUNTIF('Dec 2022'!A:A,D4898)</f>
        <v>1</v>
      </c>
      <c r="U4898" t="str">
        <f>VLOOKUP(Q4898,'Capital Lookup'!A:B,2,FALSE)</f>
        <v>No</v>
      </c>
      <c r="V4898" s="2">
        <f>IFERROR(VLOOKUP(LEFT(F4898,10),'Find Purchase Orders'!B:J,9,FALSE),"")</f>
        <v>44858</v>
      </c>
      <c r="W4898" s="25" t="s">
        <v>7261</v>
      </c>
    </row>
    <row r="4899" spans="1:23" hidden="1">
      <c r="A4899" s="25" t="s">
        <v>10104</v>
      </c>
      <c r="B4899" s="25" t="s">
        <v>7838</v>
      </c>
      <c r="C4899" s="25"/>
      <c r="D4899" s="25" t="s">
        <v>6573</v>
      </c>
      <c r="E4899" s="25" t="s">
        <v>10105</v>
      </c>
      <c r="F4899" s="25" t="s">
        <v>18069</v>
      </c>
      <c r="G4899" s="25" t="s">
        <v>18070</v>
      </c>
      <c r="H4899" s="21">
        <v>587.6</v>
      </c>
      <c r="I4899" s="25" t="s">
        <v>7287</v>
      </c>
      <c r="J4899" s="25" t="s">
        <v>7288</v>
      </c>
      <c r="K4899" s="25" t="s">
        <v>7262</v>
      </c>
      <c r="L4899" s="25" t="s">
        <v>7259</v>
      </c>
      <c r="M4899" s="21">
        <v>520</v>
      </c>
      <c r="N4899" s="22">
        <v>0</v>
      </c>
      <c r="O4899" s="21">
        <v>520</v>
      </c>
      <c r="P4899" s="21">
        <v>67.599999999999994</v>
      </c>
      <c r="Q4899" s="25" t="s">
        <v>10108</v>
      </c>
      <c r="R4899" s="1" t="str">
        <f t="shared" si="98"/>
        <v>ST10336</v>
      </c>
      <c r="S4899" t="str">
        <f>VLOOKUP(R4899,Data!$C$2:$D$261,2,0)</f>
        <v>The Village Seniors Community</v>
      </c>
      <c r="T4899">
        <f>COUNTIF('Feb 2022'!A:A,D4899)+COUNTIF('Mar 2022'!A:A,D4899)+COUNTIF('Apr 2022'!A:A,D4899)+COUNTIF('May 2022'!A:A,D4899)+COUNTIF('June 2022'!A:A,D4899)+COUNTIF('July 2022'!A:A,D4899)+COUNTIF('Aug 2022'!A:A,D4899)+COUNTIF('Sep 2022'!A:A,D4899)+COUNTIF('Oct 2022'!A:A,D4899)+COUNTIF('Dec 2022'!A:A,D4899)</f>
        <v>1</v>
      </c>
      <c r="U4899" t="str">
        <f>VLOOKUP(Q4899,'Capital Lookup'!A:B,2,FALSE)</f>
        <v>No</v>
      </c>
      <c r="V4899" s="2">
        <f>IFERROR(VLOOKUP(LEFT(F4899,10),'Find Purchase Orders'!B:J,9,FALSE),"")</f>
        <v>44858</v>
      </c>
      <c r="W4899" s="25" t="s">
        <v>7261</v>
      </c>
    </row>
    <row r="4900" spans="1:23" hidden="1">
      <c r="A4900" s="25" t="s">
        <v>17568</v>
      </c>
      <c r="B4900" s="25" t="s">
        <v>7263</v>
      </c>
      <c r="C4900" s="25" t="s">
        <v>7264</v>
      </c>
      <c r="D4900" s="25" t="s">
        <v>6574</v>
      </c>
      <c r="E4900" s="25" t="s">
        <v>7576</v>
      </c>
      <c r="F4900" s="25" t="s">
        <v>18071</v>
      </c>
      <c r="G4900" s="25" t="s">
        <v>18072</v>
      </c>
      <c r="H4900" s="21">
        <v>862.47</v>
      </c>
      <c r="I4900" s="25" t="s">
        <v>7296</v>
      </c>
      <c r="J4900" s="25" t="s">
        <v>7288</v>
      </c>
      <c r="K4900" s="25" t="s">
        <v>7591</v>
      </c>
      <c r="L4900" s="25" t="s">
        <v>8454</v>
      </c>
      <c r="M4900" s="21">
        <v>862.47</v>
      </c>
      <c r="N4900" s="21">
        <v>862.47</v>
      </c>
      <c r="O4900" s="21">
        <v>0</v>
      </c>
      <c r="P4900" s="21">
        <v>862.47</v>
      </c>
      <c r="Q4900" s="25" t="s">
        <v>18073</v>
      </c>
      <c r="R4900" s="1" t="str">
        <f t="shared" si="98"/>
        <v>ST10030</v>
      </c>
      <c r="S4900" t="str">
        <f>VLOOKUP(R4900,Data!$C$2:$D$261,2,0)</f>
        <v>Rayoak Place</v>
      </c>
      <c r="T4900">
        <f>COUNTIF('Feb 2022'!A:A,D4900)+COUNTIF('Mar 2022'!A:A,D4900)+COUNTIF('Apr 2022'!A:A,D4900)+COUNTIF('May 2022'!A:A,D4900)+COUNTIF('June 2022'!A:A,D4900)+COUNTIF('July 2022'!A:A,D4900)+COUNTIF('Aug 2022'!A:A,D4900)+COUNTIF('Sep 2022'!A:A,D4900)+COUNTIF('Oct 2022'!A:A,D4900)+COUNTIF('Dec 2022'!A:A,D4900)</f>
        <v>1</v>
      </c>
      <c r="U4900" t="str">
        <f>VLOOKUP(Q4900,'Capital Lookup'!A:B,2,FALSE)</f>
        <v>No</v>
      </c>
      <c r="V4900" s="2">
        <f>IFERROR(VLOOKUP(LEFT(F4900,10),'Find Purchase Orders'!B:J,9,FALSE),"")</f>
        <v>44845</v>
      </c>
      <c r="W4900" s="25" t="s">
        <v>7261</v>
      </c>
    </row>
    <row r="4901" spans="1:23" hidden="1">
      <c r="A4901" s="25" t="s">
        <v>7252</v>
      </c>
      <c r="B4901" s="25" t="s">
        <v>8648</v>
      </c>
      <c r="C4901" s="25" t="s">
        <v>7254</v>
      </c>
      <c r="D4901" s="25" t="s">
        <v>6575</v>
      </c>
      <c r="E4901" s="25" t="s">
        <v>8649</v>
      </c>
      <c r="F4901" s="25" t="s">
        <v>18074</v>
      </c>
      <c r="G4901" s="25" t="s">
        <v>10467</v>
      </c>
      <c r="H4901" s="21">
        <v>565</v>
      </c>
      <c r="I4901" s="25" t="s">
        <v>7296</v>
      </c>
      <c r="J4901" s="25" t="s">
        <v>7288</v>
      </c>
      <c r="K4901" s="25" t="s">
        <v>7258</v>
      </c>
      <c r="L4901" s="25" t="s">
        <v>7259</v>
      </c>
      <c r="M4901" s="21">
        <v>565</v>
      </c>
      <c r="N4901" s="21">
        <v>565</v>
      </c>
      <c r="O4901" s="21">
        <v>0</v>
      </c>
      <c r="P4901" s="21">
        <v>565</v>
      </c>
      <c r="Q4901" s="25" t="s">
        <v>8652</v>
      </c>
      <c r="R4901" s="1" t="str">
        <f t="shared" si="98"/>
        <v>ST10053</v>
      </c>
      <c r="S4901" t="str">
        <f>VLOOKUP(R4901,Data!$C$2:$D$261,2,0)</f>
        <v>Windsor Park</v>
      </c>
      <c r="T4901">
        <f>COUNTIF('Feb 2022'!A:A,D4901)+COUNTIF('Mar 2022'!A:A,D4901)+COUNTIF('Apr 2022'!A:A,D4901)+COUNTIF('May 2022'!A:A,D4901)+COUNTIF('June 2022'!A:A,D4901)+COUNTIF('July 2022'!A:A,D4901)+COUNTIF('Aug 2022'!A:A,D4901)+COUNTIF('Sep 2022'!A:A,D4901)+COUNTIF('Oct 2022'!A:A,D4901)+COUNTIF('Dec 2022'!A:A,D4901)</f>
        <v>1</v>
      </c>
      <c r="U4901" t="str">
        <f>VLOOKUP(Q4901,'Capital Lookup'!A:B,2,FALSE)</f>
        <v>No</v>
      </c>
      <c r="V4901" s="2">
        <f>IFERROR(VLOOKUP(LEFT(F4901,10),'Find Purchase Orders'!B:J,9,FALSE),"")</f>
        <v>44845</v>
      </c>
      <c r="W4901" s="25" t="s">
        <v>7261</v>
      </c>
    </row>
    <row r="4902" spans="1:23" hidden="1">
      <c r="A4902" s="25" t="s">
        <v>7252</v>
      </c>
      <c r="B4902" s="25" t="s">
        <v>8648</v>
      </c>
      <c r="C4902" s="25" t="s">
        <v>7254</v>
      </c>
      <c r="D4902" s="25" t="s">
        <v>6575</v>
      </c>
      <c r="E4902" s="25" t="s">
        <v>8649</v>
      </c>
      <c r="F4902" s="25" t="s">
        <v>18075</v>
      </c>
      <c r="G4902" s="25" t="s">
        <v>18076</v>
      </c>
      <c r="H4902" s="21">
        <v>259.89999999999998</v>
      </c>
      <c r="I4902" s="25" t="s">
        <v>7296</v>
      </c>
      <c r="J4902" s="25" t="s">
        <v>7288</v>
      </c>
      <c r="K4902" s="25" t="s">
        <v>7258</v>
      </c>
      <c r="L4902" s="25" t="s">
        <v>7259</v>
      </c>
      <c r="M4902" s="21">
        <v>259.89999999999998</v>
      </c>
      <c r="N4902" s="21">
        <v>259.89999999999998</v>
      </c>
      <c r="O4902" s="21">
        <v>0</v>
      </c>
      <c r="P4902" s="21">
        <v>259.89999999999998</v>
      </c>
      <c r="Q4902" s="25" t="s">
        <v>8652</v>
      </c>
      <c r="R4902" s="1" t="str">
        <f t="shared" si="98"/>
        <v>ST10053</v>
      </c>
      <c r="S4902" t="str">
        <f>VLOOKUP(R4902,Data!$C$2:$D$261,2,0)</f>
        <v>Windsor Park</v>
      </c>
      <c r="T4902">
        <f>COUNTIF('Feb 2022'!A:A,D4902)+COUNTIF('Mar 2022'!A:A,D4902)+COUNTIF('Apr 2022'!A:A,D4902)+COUNTIF('May 2022'!A:A,D4902)+COUNTIF('June 2022'!A:A,D4902)+COUNTIF('July 2022'!A:A,D4902)+COUNTIF('Aug 2022'!A:A,D4902)+COUNTIF('Sep 2022'!A:A,D4902)+COUNTIF('Oct 2022'!A:A,D4902)+COUNTIF('Dec 2022'!A:A,D4902)</f>
        <v>1</v>
      </c>
      <c r="U4902" t="str">
        <f>VLOOKUP(Q4902,'Capital Lookup'!A:B,2,FALSE)</f>
        <v>No</v>
      </c>
      <c r="V4902" s="2">
        <f>IFERROR(VLOOKUP(LEFT(F4902,10),'Find Purchase Orders'!B:J,9,FALSE),"")</f>
        <v>44845</v>
      </c>
      <c r="W4902" s="25" t="s">
        <v>7261</v>
      </c>
    </row>
    <row r="4903" spans="1:23" hidden="1">
      <c r="A4903" s="25" t="s">
        <v>7252</v>
      </c>
      <c r="B4903" s="25" t="s">
        <v>8648</v>
      </c>
      <c r="C4903" s="25" t="s">
        <v>7254</v>
      </c>
      <c r="D4903" s="25" t="s">
        <v>6575</v>
      </c>
      <c r="E4903" s="25" t="s">
        <v>8649</v>
      </c>
      <c r="F4903" s="25" t="s">
        <v>18077</v>
      </c>
      <c r="G4903" s="25" t="s">
        <v>12632</v>
      </c>
      <c r="H4903" s="21">
        <v>8767.39</v>
      </c>
      <c r="I4903" s="25" t="s">
        <v>7296</v>
      </c>
      <c r="J4903" s="25" t="s">
        <v>7288</v>
      </c>
      <c r="K4903" s="25" t="s">
        <v>7262</v>
      </c>
      <c r="L4903" s="25" t="s">
        <v>7259</v>
      </c>
      <c r="M4903" s="21">
        <v>8767.39</v>
      </c>
      <c r="N4903" s="21">
        <v>8767.39</v>
      </c>
      <c r="O4903" s="21">
        <v>0</v>
      </c>
      <c r="P4903" s="21">
        <v>8767.39</v>
      </c>
      <c r="Q4903" s="25" t="s">
        <v>8652</v>
      </c>
      <c r="R4903" s="1" t="str">
        <f t="shared" si="98"/>
        <v>ST10053</v>
      </c>
      <c r="S4903" t="str">
        <f>VLOOKUP(R4903,Data!$C$2:$D$261,2,0)</f>
        <v>Windsor Park</v>
      </c>
      <c r="T4903">
        <f>COUNTIF('Feb 2022'!A:A,D4903)+COUNTIF('Mar 2022'!A:A,D4903)+COUNTIF('Apr 2022'!A:A,D4903)+COUNTIF('May 2022'!A:A,D4903)+COUNTIF('June 2022'!A:A,D4903)+COUNTIF('July 2022'!A:A,D4903)+COUNTIF('Aug 2022'!A:A,D4903)+COUNTIF('Sep 2022'!A:A,D4903)+COUNTIF('Oct 2022'!A:A,D4903)+COUNTIF('Dec 2022'!A:A,D4903)</f>
        <v>1</v>
      </c>
      <c r="U4903" t="str">
        <f>VLOOKUP(Q4903,'Capital Lookup'!A:B,2,FALSE)</f>
        <v>No</v>
      </c>
      <c r="V4903" s="2">
        <f>IFERROR(VLOOKUP(LEFT(F4903,10),'Find Purchase Orders'!B:J,9,FALSE),"")</f>
        <v>44845</v>
      </c>
      <c r="W4903" s="25" t="s">
        <v>7261</v>
      </c>
    </row>
    <row r="4904" spans="1:23" hidden="1">
      <c r="A4904" s="25" t="s">
        <v>7252</v>
      </c>
      <c r="B4904" s="25" t="s">
        <v>8648</v>
      </c>
      <c r="C4904" s="25" t="s">
        <v>7254</v>
      </c>
      <c r="D4904" s="25" t="s">
        <v>6575</v>
      </c>
      <c r="E4904" s="25" t="s">
        <v>8649</v>
      </c>
      <c r="F4904" s="25" t="s">
        <v>18078</v>
      </c>
      <c r="G4904" s="25" t="s">
        <v>12634</v>
      </c>
      <c r="H4904" s="21">
        <v>565</v>
      </c>
      <c r="I4904" s="25" t="s">
        <v>7296</v>
      </c>
      <c r="J4904" s="25" t="s">
        <v>7288</v>
      </c>
      <c r="K4904" s="25" t="s">
        <v>7262</v>
      </c>
      <c r="L4904" s="25" t="s">
        <v>7259</v>
      </c>
      <c r="M4904" s="21">
        <v>565</v>
      </c>
      <c r="N4904" s="21">
        <v>565</v>
      </c>
      <c r="O4904" s="21">
        <v>0</v>
      </c>
      <c r="P4904" s="21">
        <v>565</v>
      </c>
      <c r="Q4904" s="25" t="s">
        <v>8652</v>
      </c>
      <c r="R4904" s="1" t="str">
        <f t="shared" si="98"/>
        <v>ST10053</v>
      </c>
      <c r="S4904" t="str">
        <f>VLOOKUP(R4904,Data!$C$2:$D$261,2,0)</f>
        <v>Windsor Park</v>
      </c>
      <c r="T4904">
        <f>COUNTIF('Feb 2022'!A:A,D4904)+COUNTIF('Mar 2022'!A:A,D4904)+COUNTIF('Apr 2022'!A:A,D4904)+COUNTIF('May 2022'!A:A,D4904)+COUNTIF('June 2022'!A:A,D4904)+COUNTIF('July 2022'!A:A,D4904)+COUNTIF('Aug 2022'!A:A,D4904)+COUNTIF('Sep 2022'!A:A,D4904)+COUNTIF('Oct 2022'!A:A,D4904)+COUNTIF('Dec 2022'!A:A,D4904)</f>
        <v>1</v>
      </c>
      <c r="U4904" t="str">
        <f>VLOOKUP(Q4904,'Capital Lookup'!A:B,2,FALSE)</f>
        <v>No</v>
      </c>
      <c r="V4904" s="2">
        <f>IFERROR(VLOOKUP(LEFT(F4904,10),'Find Purchase Orders'!B:J,9,FALSE),"")</f>
        <v>44845</v>
      </c>
      <c r="W4904" s="25" t="s">
        <v>7261</v>
      </c>
    </row>
    <row r="4905" spans="1:23" hidden="1">
      <c r="A4905" s="25" t="s">
        <v>7261</v>
      </c>
      <c r="B4905" s="25" t="s">
        <v>7643</v>
      </c>
      <c r="C4905" s="25" t="s">
        <v>7282</v>
      </c>
      <c r="D4905" s="25" t="s">
        <v>6576</v>
      </c>
      <c r="E4905" s="25" t="s">
        <v>8533</v>
      </c>
      <c r="F4905" s="25" t="s">
        <v>18079</v>
      </c>
      <c r="G4905" s="25" t="s">
        <v>18080</v>
      </c>
      <c r="H4905" s="21">
        <v>9718.75</v>
      </c>
      <c r="I4905" s="25" t="s">
        <v>7296</v>
      </c>
      <c r="J4905" s="25" t="s">
        <v>7288</v>
      </c>
      <c r="K4905" s="25" t="s">
        <v>7262</v>
      </c>
      <c r="L4905" s="25" t="s">
        <v>7259</v>
      </c>
      <c r="M4905" s="21">
        <v>9718.75</v>
      </c>
      <c r="N4905" s="21">
        <v>10001.25</v>
      </c>
      <c r="O4905" s="21">
        <v>-282.5</v>
      </c>
      <c r="P4905" s="21">
        <v>9718.75</v>
      </c>
      <c r="Q4905" s="25" t="s">
        <v>10857</v>
      </c>
      <c r="R4905" s="1" t="str">
        <f t="shared" si="98"/>
        <v>ST10020</v>
      </c>
      <c r="S4905" t="str">
        <f>VLOOKUP(R4905,Data!$C$2:$D$261,2,0)</f>
        <v>Kingsway</v>
      </c>
      <c r="T4905">
        <f>COUNTIF('Feb 2022'!A:A,D4905)+COUNTIF('Mar 2022'!A:A,D4905)+COUNTIF('Apr 2022'!A:A,D4905)+COUNTIF('May 2022'!A:A,D4905)+COUNTIF('June 2022'!A:A,D4905)+COUNTIF('July 2022'!A:A,D4905)+COUNTIF('Aug 2022'!A:A,D4905)+COUNTIF('Sep 2022'!A:A,D4905)+COUNTIF('Oct 2022'!A:A,D4905)+COUNTIF('Dec 2022'!A:A,D4905)</f>
        <v>1</v>
      </c>
      <c r="U4905" t="str">
        <f>VLOOKUP(Q4905,'Capital Lookup'!A:B,2,FALSE)</f>
        <v>No</v>
      </c>
      <c r="V4905" s="2">
        <f>IFERROR(VLOOKUP(LEFT(F4905,10),'Find Purchase Orders'!B:J,9,FALSE),"")</f>
        <v>44845</v>
      </c>
      <c r="W4905" s="25" t="s">
        <v>7261</v>
      </c>
    </row>
    <row r="4906" spans="1:23" hidden="1">
      <c r="A4906" s="25" t="s">
        <v>7261</v>
      </c>
      <c r="B4906" s="25" t="s">
        <v>7643</v>
      </c>
      <c r="C4906" s="25" t="s">
        <v>7282</v>
      </c>
      <c r="D4906" s="25" t="s">
        <v>6577</v>
      </c>
      <c r="E4906" s="25" t="s">
        <v>8533</v>
      </c>
      <c r="F4906" s="25" t="s">
        <v>18081</v>
      </c>
      <c r="G4906" s="25" t="s">
        <v>11084</v>
      </c>
      <c r="H4906" s="21">
        <v>9344.31</v>
      </c>
      <c r="I4906" s="25" t="s">
        <v>7287</v>
      </c>
      <c r="J4906" s="25" t="s">
        <v>7288</v>
      </c>
      <c r="K4906" s="25" t="s">
        <v>7262</v>
      </c>
      <c r="L4906" s="25" t="s">
        <v>7259</v>
      </c>
      <c r="M4906" s="21">
        <v>9344.31</v>
      </c>
      <c r="N4906" s="21">
        <v>9344.31</v>
      </c>
      <c r="O4906" s="21">
        <v>0</v>
      </c>
      <c r="P4906" s="21">
        <v>1075.01</v>
      </c>
      <c r="Q4906" s="25" t="s">
        <v>10857</v>
      </c>
      <c r="R4906" s="1" t="str">
        <f t="shared" si="98"/>
        <v>ST10020</v>
      </c>
      <c r="S4906" t="str">
        <f>VLOOKUP(R4906,Data!$C$2:$D$261,2,0)</f>
        <v>Kingsway</v>
      </c>
      <c r="T4906">
        <f>COUNTIF('Feb 2022'!A:A,D4906)+COUNTIF('Mar 2022'!A:A,D4906)+COUNTIF('Apr 2022'!A:A,D4906)+COUNTIF('May 2022'!A:A,D4906)+COUNTIF('June 2022'!A:A,D4906)+COUNTIF('July 2022'!A:A,D4906)+COUNTIF('Aug 2022'!A:A,D4906)+COUNTIF('Sep 2022'!A:A,D4906)+COUNTIF('Oct 2022'!A:A,D4906)+COUNTIF('Dec 2022'!A:A,D4906)</f>
        <v>1</v>
      </c>
      <c r="U4906" t="str">
        <f>VLOOKUP(Q4906,'Capital Lookup'!A:B,2,FALSE)</f>
        <v>No</v>
      </c>
      <c r="V4906" s="2">
        <f>IFERROR(VLOOKUP(LEFT(F4906,10),'Find Purchase Orders'!B:J,9,FALSE),"")</f>
        <v>44845</v>
      </c>
      <c r="W4906" s="25" t="s">
        <v>7261</v>
      </c>
    </row>
    <row r="4907" spans="1:23" hidden="1">
      <c r="A4907" s="25" t="s">
        <v>7252</v>
      </c>
      <c r="B4907" s="25" t="s">
        <v>7747</v>
      </c>
      <c r="C4907" s="25" t="s">
        <v>7254</v>
      </c>
      <c r="D4907" s="25" t="s">
        <v>6578</v>
      </c>
      <c r="E4907" s="25" t="s">
        <v>8110</v>
      </c>
      <c r="F4907" s="25" t="s">
        <v>18082</v>
      </c>
      <c r="G4907" s="25" t="s">
        <v>18083</v>
      </c>
      <c r="H4907" s="21">
        <v>2633.7</v>
      </c>
      <c r="I4907" s="25" t="s">
        <v>7287</v>
      </c>
      <c r="J4907" s="25" t="s">
        <v>7288</v>
      </c>
      <c r="K4907" s="25" t="s">
        <v>7262</v>
      </c>
      <c r="L4907" s="25" t="s">
        <v>7259</v>
      </c>
      <c r="M4907" s="21">
        <v>2633.7</v>
      </c>
      <c r="N4907" s="21">
        <v>2633.71</v>
      </c>
      <c r="O4907" s="21">
        <v>-0.01</v>
      </c>
      <c r="P4907" s="21">
        <v>302.99</v>
      </c>
      <c r="Q4907" s="25" t="s">
        <v>8854</v>
      </c>
      <c r="R4907" s="1" t="str">
        <f t="shared" si="98"/>
        <v>ST10050</v>
      </c>
      <c r="S4907" t="str">
        <f>VLOOKUP(R4907,Data!$C$2:$D$261,2,0)</f>
        <v>Alta Vista</v>
      </c>
      <c r="T4907">
        <f>COUNTIF('Feb 2022'!A:A,D4907)+COUNTIF('Mar 2022'!A:A,D4907)+COUNTIF('Apr 2022'!A:A,D4907)+COUNTIF('May 2022'!A:A,D4907)+COUNTIF('June 2022'!A:A,D4907)+COUNTIF('July 2022'!A:A,D4907)+COUNTIF('Aug 2022'!A:A,D4907)+COUNTIF('Sep 2022'!A:A,D4907)+COUNTIF('Oct 2022'!A:A,D4907)+COUNTIF('Dec 2022'!A:A,D4907)</f>
        <v>1</v>
      </c>
      <c r="U4907" t="str">
        <f>VLOOKUP(Q4907,'Capital Lookup'!A:B,2,FALSE)</f>
        <v>No</v>
      </c>
      <c r="V4907" s="2">
        <f>IFERROR(VLOOKUP(LEFT(F4907,10),'Find Purchase Orders'!B:J,9,FALSE),"")</f>
        <v>44845</v>
      </c>
      <c r="W4907" s="25" t="s">
        <v>7261</v>
      </c>
    </row>
    <row r="4908" spans="1:23" hidden="1">
      <c r="A4908" s="25" t="s">
        <v>7252</v>
      </c>
      <c r="B4908" s="25" t="s">
        <v>7747</v>
      </c>
      <c r="C4908" s="25" t="s">
        <v>7254</v>
      </c>
      <c r="D4908" s="25" t="s">
        <v>6579</v>
      </c>
      <c r="E4908" s="25" t="s">
        <v>8110</v>
      </c>
      <c r="F4908" s="25" t="s">
        <v>18084</v>
      </c>
      <c r="G4908" s="25" t="s">
        <v>18085</v>
      </c>
      <c r="H4908" s="21">
        <v>3005.18</v>
      </c>
      <c r="I4908" s="25" t="s">
        <v>7287</v>
      </c>
      <c r="J4908" s="25" t="s">
        <v>7288</v>
      </c>
      <c r="K4908" s="25" t="s">
        <v>7262</v>
      </c>
      <c r="L4908" s="25" t="s">
        <v>7259</v>
      </c>
      <c r="M4908" s="21">
        <v>3005.18</v>
      </c>
      <c r="N4908" s="21">
        <v>3005.18</v>
      </c>
      <c r="O4908" s="21">
        <v>0</v>
      </c>
      <c r="P4908" s="21">
        <v>345.73</v>
      </c>
      <c r="Q4908" s="25" t="s">
        <v>8854</v>
      </c>
      <c r="R4908" s="1" t="str">
        <f t="shared" si="98"/>
        <v>ST10050</v>
      </c>
      <c r="S4908" t="str">
        <f>VLOOKUP(R4908,Data!$C$2:$D$261,2,0)</f>
        <v>Alta Vista</v>
      </c>
      <c r="T4908">
        <f>COUNTIF('Feb 2022'!A:A,D4908)+COUNTIF('Mar 2022'!A:A,D4908)+COUNTIF('Apr 2022'!A:A,D4908)+COUNTIF('May 2022'!A:A,D4908)+COUNTIF('June 2022'!A:A,D4908)+COUNTIF('July 2022'!A:A,D4908)+COUNTIF('Aug 2022'!A:A,D4908)+COUNTIF('Sep 2022'!A:A,D4908)+COUNTIF('Oct 2022'!A:A,D4908)+COUNTIF('Dec 2022'!A:A,D4908)</f>
        <v>1</v>
      </c>
      <c r="U4908" t="str">
        <f>VLOOKUP(Q4908,'Capital Lookup'!A:B,2,FALSE)</f>
        <v>No</v>
      </c>
      <c r="V4908" s="2">
        <f>IFERROR(VLOOKUP(LEFT(F4908,10),'Find Purchase Orders'!B:J,9,FALSE),"")</f>
        <v>44845</v>
      </c>
      <c r="W4908" s="25" t="s">
        <v>7261</v>
      </c>
    </row>
    <row r="4909" spans="1:23" hidden="1">
      <c r="A4909" s="25" t="s">
        <v>7252</v>
      </c>
      <c r="B4909" s="25" t="s">
        <v>7747</v>
      </c>
      <c r="C4909" s="25" t="s">
        <v>7254</v>
      </c>
      <c r="D4909" s="25" t="s">
        <v>6580</v>
      </c>
      <c r="E4909" s="25" t="s">
        <v>8110</v>
      </c>
      <c r="F4909" s="25" t="s">
        <v>18086</v>
      </c>
      <c r="G4909" s="25" t="s">
        <v>18087</v>
      </c>
      <c r="H4909" s="21">
        <v>2164.8200000000002</v>
      </c>
      <c r="I4909" s="25" t="s">
        <v>7287</v>
      </c>
      <c r="J4909" s="25" t="s">
        <v>7288</v>
      </c>
      <c r="K4909" s="25" t="s">
        <v>7262</v>
      </c>
      <c r="L4909" s="25" t="s">
        <v>7259</v>
      </c>
      <c r="M4909" s="21">
        <v>2164.8200000000002</v>
      </c>
      <c r="N4909" s="22">
        <v>0</v>
      </c>
      <c r="O4909" s="21">
        <v>2164.8200000000002</v>
      </c>
      <c r="P4909" s="21">
        <v>249.05</v>
      </c>
      <c r="Q4909" s="25" t="s">
        <v>8854</v>
      </c>
      <c r="R4909" s="1" t="str">
        <f t="shared" si="98"/>
        <v>ST10050</v>
      </c>
      <c r="S4909" t="str">
        <f>VLOOKUP(R4909,Data!$C$2:$D$261,2,0)</f>
        <v>Alta Vista</v>
      </c>
      <c r="T4909">
        <f>COUNTIF('Feb 2022'!A:A,D4909)+COUNTIF('Mar 2022'!A:A,D4909)+COUNTIF('Apr 2022'!A:A,D4909)+COUNTIF('May 2022'!A:A,D4909)+COUNTIF('June 2022'!A:A,D4909)+COUNTIF('July 2022'!A:A,D4909)+COUNTIF('Aug 2022'!A:A,D4909)+COUNTIF('Sep 2022'!A:A,D4909)+COUNTIF('Oct 2022'!A:A,D4909)+COUNTIF('Dec 2022'!A:A,D4909)</f>
        <v>1</v>
      </c>
      <c r="U4909" t="str">
        <f>VLOOKUP(Q4909,'Capital Lookup'!A:B,2,FALSE)</f>
        <v>No</v>
      </c>
      <c r="V4909" s="2">
        <f>IFERROR(VLOOKUP(LEFT(F4909,10),'Find Purchase Orders'!B:J,9,FALSE),"")</f>
        <v>44846</v>
      </c>
      <c r="W4909" s="25" t="s">
        <v>7261</v>
      </c>
    </row>
    <row r="4910" spans="1:23" hidden="1">
      <c r="A4910" s="25" t="s">
        <v>7252</v>
      </c>
      <c r="B4910" s="25" t="s">
        <v>7747</v>
      </c>
      <c r="C4910" s="25" t="s">
        <v>7254</v>
      </c>
      <c r="D4910" s="25" t="s">
        <v>6580</v>
      </c>
      <c r="E4910" s="25" t="s">
        <v>8110</v>
      </c>
      <c r="F4910" s="25" t="s">
        <v>18088</v>
      </c>
      <c r="G4910" s="25" t="s">
        <v>18089</v>
      </c>
      <c r="H4910" s="21">
        <v>67.8</v>
      </c>
      <c r="I4910" s="25" t="s">
        <v>7287</v>
      </c>
      <c r="J4910" s="25" t="s">
        <v>7288</v>
      </c>
      <c r="K4910" s="25" t="s">
        <v>7262</v>
      </c>
      <c r="L4910" s="25" t="s">
        <v>7259</v>
      </c>
      <c r="M4910" s="21">
        <v>67.8</v>
      </c>
      <c r="N4910" s="22">
        <v>0</v>
      </c>
      <c r="O4910" s="21">
        <v>67.8</v>
      </c>
      <c r="P4910" s="21">
        <v>7.8</v>
      </c>
      <c r="Q4910" s="25" t="s">
        <v>8854</v>
      </c>
      <c r="R4910" s="1" t="str">
        <f t="shared" si="98"/>
        <v>ST10050</v>
      </c>
      <c r="S4910" t="str">
        <f>VLOOKUP(R4910,Data!$C$2:$D$261,2,0)</f>
        <v>Alta Vista</v>
      </c>
      <c r="T4910">
        <f>COUNTIF('Feb 2022'!A:A,D4910)+COUNTIF('Mar 2022'!A:A,D4910)+COUNTIF('Apr 2022'!A:A,D4910)+COUNTIF('May 2022'!A:A,D4910)+COUNTIF('June 2022'!A:A,D4910)+COUNTIF('July 2022'!A:A,D4910)+COUNTIF('Aug 2022'!A:A,D4910)+COUNTIF('Sep 2022'!A:A,D4910)+COUNTIF('Oct 2022'!A:A,D4910)+COUNTIF('Dec 2022'!A:A,D4910)</f>
        <v>1</v>
      </c>
      <c r="U4910" t="str">
        <f>VLOOKUP(Q4910,'Capital Lookup'!A:B,2,FALSE)</f>
        <v>No</v>
      </c>
      <c r="V4910" s="2">
        <f>IFERROR(VLOOKUP(LEFT(F4910,10),'Find Purchase Orders'!B:J,9,FALSE),"")</f>
        <v>44846</v>
      </c>
      <c r="W4910" s="25" t="s">
        <v>7261</v>
      </c>
    </row>
    <row r="4911" spans="1:23" hidden="1">
      <c r="A4911" s="25" t="s">
        <v>7252</v>
      </c>
      <c r="B4911" s="25" t="s">
        <v>7747</v>
      </c>
      <c r="C4911" s="25" t="s">
        <v>7254</v>
      </c>
      <c r="D4911" s="25" t="s">
        <v>6581</v>
      </c>
      <c r="E4911" s="25" t="s">
        <v>8110</v>
      </c>
      <c r="F4911" s="25" t="s">
        <v>18090</v>
      </c>
      <c r="G4911" s="25" t="s">
        <v>18091</v>
      </c>
      <c r="H4911" s="21">
        <v>9137.24</v>
      </c>
      <c r="I4911" s="25" t="s">
        <v>7287</v>
      </c>
      <c r="J4911" s="25" t="s">
        <v>7288</v>
      </c>
      <c r="K4911" s="25" t="s">
        <v>7262</v>
      </c>
      <c r="L4911" s="25" t="s">
        <v>7259</v>
      </c>
      <c r="M4911" s="21">
        <v>9137.24</v>
      </c>
      <c r="N4911" s="22">
        <v>0</v>
      </c>
      <c r="O4911" s="21">
        <v>9137.24</v>
      </c>
      <c r="P4911" s="21">
        <v>1051.19</v>
      </c>
      <c r="Q4911" s="25" t="s">
        <v>8854</v>
      </c>
      <c r="R4911" s="1" t="str">
        <f t="shared" si="98"/>
        <v>ST10050</v>
      </c>
      <c r="S4911" t="str">
        <f>VLOOKUP(R4911,Data!$C$2:$D$261,2,0)</f>
        <v>Alta Vista</v>
      </c>
      <c r="T4911">
        <f>COUNTIF('Feb 2022'!A:A,D4911)+COUNTIF('Mar 2022'!A:A,D4911)+COUNTIF('Apr 2022'!A:A,D4911)+COUNTIF('May 2022'!A:A,D4911)+COUNTIF('June 2022'!A:A,D4911)+COUNTIF('July 2022'!A:A,D4911)+COUNTIF('Aug 2022'!A:A,D4911)+COUNTIF('Sep 2022'!A:A,D4911)+COUNTIF('Oct 2022'!A:A,D4911)+COUNTIF('Dec 2022'!A:A,D4911)</f>
        <v>1</v>
      </c>
      <c r="U4911" t="str">
        <f>VLOOKUP(Q4911,'Capital Lookup'!A:B,2,FALSE)</f>
        <v>No</v>
      </c>
      <c r="V4911" s="2">
        <f>IFERROR(VLOOKUP(LEFT(F4911,10),'Find Purchase Orders'!B:J,9,FALSE),"")</f>
        <v>44846</v>
      </c>
      <c r="W4911" s="25" t="s">
        <v>7261</v>
      </c>
    </row>
    <row r="4912" spans="1:23" hidden="1">
      <c r="A4912" s="25" t="s">
        <v>7252</v>
      </c>
      <c r="B4912" s="25" t="s">
        <v>7747</v>
      </c>
      <c r="C4912" s="25" t="s">
        <v>7254</v>
      </c>
      <c r="D4912" s="25" t="s">
        <v>6581</v>
      </c>
      <c r="E4912" s="25" t="s">
        <v>8110</v>
      </c>
      <c r="F4912" s="25" t="s">
        <v>18092</v>
      </c>
      <c r="G4912" s="25" t="s">
        <v>18093</v>
      </c>
      <c r="H4912" s="21">
        <v>984.57</v>
      </c>
      <c r="I4912" s="25" t="s">
        <v>7287</v>
      </c>
      <c r="J4912" s="25" t="s">
        <v>7288</v>
      </c>
      <c r="K4912" s="25" t="s">
        <v>7262</v>
      </c>
      <c r="L4912" s="25" t="s">
        <v>7259</v>
      </c>
      <c r="M4912" s="21">
        <v>984.57</v>
      </c>
      <c r="N4912" s="22">
        <v>0</v>
      </c>
      <c r="O4912" s="21">
        <v>984.57</v>
      </c>
      <c r="P4912" s="21">
        <v>113.27</v>
      </c>
      <c r="Q4912" s="25" t="s">
        <v>8854</v>
      </c>
      <c r="R4912" s="1" t="str">
        <f t="shared" si="98"/>
        <v>ST10050</v>
      </c>
      <c r="S4912" t="str">
        <f>VLOOKUP(R4912,Data!$C$2:$D$261,2,0)</f>
        <v>Alta Vista</v>
      </c>
      <c r="T4912">
        <f>COUNTIF('Feb 2022'!A:A,D4912)+COUNTIF('Mar 2022'!A:A,D4912)+COUNTIF('Apr 2022'!A:A,D4912)+COUNTIF('May 2022'!A:A,D4912)+COUNTIF('June 2022'!A:A,D4912)+COUNTIF('July 2022'!A:A,D4912)+COUNTIF('Aug 2022'!A:A,D4912)+COUNTIF('Sep 2022'!A:A,D4912)+COUNTIF('Oct 2022'!A:A,D4912)+COUNTIF('Dec 2022'!A:A,D4912)</f>
        <v>1</v>
      </c>
      <c r="U4912" t="str">
        <f>VLOOKUP(Q4912,'Capital Lookup'!A:B,2,FALSE)</f>
        <v>No</v>
      </c>
      <c r="V4912" s="2">
        <f>IFERROR(VLOOKUP(LEFT(F4912,10),'Find Purchase Orders'!B:J,9,FALSE),"")</f>
        <v>44846</v>
      </c>
      <c r="W4912" s="25" t="s">
        <v>7261</v>
      </c>
    </row>
    <row r="4913" spans="1:23" hidden="1">
      <c r="A4913" s="25" t="s">
        <v>7252</v>
      </c>
      <c r="B4913" s="25" t="s">
        <v>7398</v>
      </c>
      <c r="C4913" s="25" t="s">
        <v>7254</v>
      </c>
      <c r="D4913" s="25" t="s">
        <v>6582</v>
      </c>
      <c r="E4913" s="25" t="s">
        <v>7400</v>
      </c>
      <c r="F4913" s="25" t="s">
        <v>18094</v>
      </c>
      <c r="G4913" s="25" t="s">
        <v>18095</v>
      </c>
      <c r="H4913" s="21">
        <v>1977.23</v>
      </c>
      <c r="I4913" s="25" t="s">
        <v>7287</v>
      </c>
      <c r="J4913" s="25" t="s">
        <v>7288</v>
      </c>
      <c r="K4913" s="25" t="s">
        <v>7262</v>
      </c>
      <c r="L4913" s="25" t="s">
        <v>7259</v>
      </c>
      <c r="M4913" s="21">
        <v>1977.23</v>
      </c>
      <c r="N4913" s="22">
        <v>0</v>
      </c>
      <c r="O4913" s="21">
        <v>1977.23</v>
      </c>
      <c r="P4913" s="21">
        <v>227.47</v>
      </c>
      <c r="Q4913" s="25" t="s">
        <v>7403</v>
      </c>
      <c r="R4913" s="1" t="str">
        <f t="shared" si="98"/>
        <v>ST10009</v>
      </c>
      <c r="S4913" t="str">
        <f>VLOOKUP(R4913,Data!$C$2:$D$261,2,0)</f>
        <v>Birkdale</v>
      </c>
      <c r="T4913">
        <f>COUNTIF('Feb 2022'!A:A,D4913)+COUNTIF('Mar 2022'!A:A,D4913)+COUNTIF('Apr 2022'!A:A,D4913)+COUNTIF('May 2022'!A:A,D4913)+COUNTIF('June 2022'!A:A,D4913)+COUNTIF('July 2022'!A:A,D4913)+COUNTIF('Aug 2022'!A:A,D4913)+COUNTIF('Sep 2022'!A:A,D4913)+COUNTIF('Oct 2022'!A:A,D4913)+COUNTIF('Dec 2022'!A:A,D4913)</f>
        <v>1</v>
      </c>
      <c r="U4913" t="str">
        <f>VLOOKUP(Q4913,'Capital Lookup'!A:B,2,FALSE)</f>
        <v>No</v>
      </c>
      <c r="V4913" s="2">
        <f>IFERROR(VLOOKUP(LEFT(F4913,10),'Find Purchase Orders'!B:J,9,FALSE),"")</f>
        <v>44844</v>
      </c>
      <c r="W4913" s="25" t="s">
        <v>7261</v>
      </c>
    </row>
    <row r="4914" spans="1:23" hidden="1">
      <c r="A4914" s="25" t="s">
        <v>7261</v>
      </c>
      <c r="B4914" s="25" t="s">
        <v>8108</v>
      </c>
      <c r="C4914" s="25" t="s">
        <v>7264</v>
      </c>
      <c r="D4914" s="25" t="s">
        <v>6583</v>
      </c>
      <c r="E4914" s="25" t="s">
        <v>8110</v>
      </c>
      <c r="F4914" s="25" t="s">
        <v>18096</v>
      </c>
      <c r="G4914" s="25" t="s">
        <v>18097</v>
      </c>
      <c r="H4914" s="21">
        <v>12530.32</v>
      </c>
      <c r="I4914" s="25" t="s">
        <v>7296</v>
      </c>
      <c r="J4914" s="25" t="s">
        <v>7288</v>
      </c>
      <c r="K4914" s="25" t="s">
        <v>7262</v>
      </c>
      <c r="L4914" s="25" t="s">
        <v>7259</v>
      </c>
      <c r="M4914" s="21">
        <v>12530.32</v>
      </c>
      <c r="N4914" s="21">
        <v>12530.32</v>
      </c>
      <c r="O4914" s="21">
        <v>0</v>
      </c>
      <c r="P4914" s="21">
        <v>12530.32</v>
      </c>
      <c r="Q4914" s="25" t="s">
        <v>8113</v>
      </c>
      <c r="R4914" s="1" t="str">
        <f t="shared" si="98"/>
        <v>ST10049</v>
      </c>
      <c r="S4914" t="str">
        <f>VLOOKUP(R4914,Data!$C$2:$D$261,2,0)</f>
        <v>Colonel By</v>
      </c>
      <c r="T4914">
        <f>COUNTIF('Feb 2022'!A:A,D4914)+COUNTIF('Mar 2022'!A:A,D4914)+COUNTIF('Apr 2022'!A:A,D4914)+COUNTIF('May 2022'!A:A,D4914)+COUNTIF('June 2022'!A:A,D4914)+COUNTIF('July 2022'!A:A,D4914)+COUNTIF('Aug 2022'!A:A,D4914)+COUNTIF('Sep 2022'!A:A,D4914)+COUNTIF('Oct 2022'!A:A,D4914)+COUNTIF('Dec 2022'!A:A,D4914)</f>
        <v>1</v>
      </c>
      <c r="U4914" t="str">
        <f>VLOOKUP(Q4914,'Capital Lookup'!A:B,2,FALSE)</f>
        <v>No</v>
      </c>
      <c r="V4914" s="2">
        <f>IFERROR(VLOOKUP(LEFT(F4914,10),'Find Purchase Orders'!B:J,9,FALSE),"")</f>
        <v>44848</v>
      </c>
      <c r="W4914" s="25" t="s">
        <v>7261</v>
      </c>
    </row>
    <row r="4915" spans="1:23" hidden="1">
      <c r="A4915" s="25" t="s">
        <v>7261</v>
      </c>
      <c r="B4915" s="25" t="s">
        <v>8108</v>
      </c>
      <c r="C4915" s="25" t="s">
        <v>7264</v>
      </c>
      <c r="D4915" s="25" t="s">
        <v>6583</v>
      </c>
      <c r="E4915" s="25" t="s">
        <v>8110</v>
      </c>
      <c r="F4915" s="25" t="s">
        <v>18098</v>
      </c>
      <c r="G4915" s="25" t="s">
        <v>18099</v>
      </c>
      <c r="H4915" s="21">
        <v>2056.6</v>
      </c>
      <c r="I4915" s="25" t="s">
        <v>7296</v>
      </c>
      <c r="J4915" s="25" t="s">
        <v>7288</v>
      </c>
      <c r="K4915" s="25" t="s">
        <v>7262</v>
      </c>
      <c r="L4915" s="25" t="s">
        <v>7259</v>
      </c>
      <c r="M4915" s="21">
        <v>2056.6</v>
      </c>
      <c r="N4915" s="21">
        <v>2056.6</v>
      </c>
      <c r="O4915" s="21">
        <v>0</v>
      </c>
      <c r="P4915" s="21">
        <v>2056.6</v>
      </c>
      <c r="Q4915" s="25" t="s">
        <v>8113</v>
      </c>
      <c r="R4915" s="1" t="str">
        <f t="shared" si="98"/>
        <v>ST10049</v>
      </c>
      <c r="S4915" t="str">
        <f>VLOOKUP(R4915,Data!$C$2:$D$261,2,0)</f>
        <v>Colonel By</v>
      </c>
      <c r="T4915">
        <f>COUNTIF('Feb 2022'!A:A,D4915)+COUNTIF('Mar 2022'!A:A,D4915)+COUNTIF('Apr 2022'!A:A,D4915)+COUNTIF('May 2022'!A:A,D4915)+COUNTIF('June 2022'!A:A,D4915)+COUNTIF('July 2022'!A:A,D4915)+COUNTIF('Aug 2022'!A:A,D4915)+COUNTIF('Sep 2022'!A:A,D4915)+COUNTIF('Oct 2022'!A:A,D4915)+COUNTIF('Dec 2022'!A:A,D4915)</f>
        <v>1</v>
      </c>
      <c r="U4915" t="str">
        <f>VLOOKUP(Q4915,'Capital Lookup'!A:B,2,FALSE)</f>
        <v>No</v>
      </c>
      <c r="V4915" s="2">
        <f>IFERROR(VLOOKUP(LEFT(F4915,10),'Find Purchase Orders'!B:J,9,FALSE),"")</f>
        <v>44848</v>
      </c>
      <c r="W4915" s="25" t="s">
        <v>7261</v>
      </c>
    </row>
    <row r="4916" spans="1:23" hidden="1">
      <c r="A4916" s="25" t="s">
        <v>8607</v>
      </c>
      <c r="B4916" s="25" t="s">
        <v>10744</v>
      </c>
      <c r="C4916" s="25"/>
      <c r="D4916" s="25" t="s">
        <v>18100</v>
      </c>
      <c r="E4916" s="25" t="s">
        <v>10746</v>
      </c>
      <c r="F4916" s="25" t="s">
        <v>18101</v>
      </c>
      <c r="G4916" s="25" t="s">
        <v>9621</v>
      </c>
      <c r="H4916" s="21">
        <v>847.5</v>
      </c>
      <c r="I4916" s="25" t="s">
        <v>7296</v>
      </c>
      <c r="J4916" s="25" t="s">
        <v>7288</v>
      </c>
      <c r="K4916" s="25" t="s">
        <v>7262</v>
      </c>
      <c r="L4916" s="25" t="s">
        <v>7259</v>
      </c>
      <c r="M4916" s="21">
        <v>847.5</v>
      </c>
      <c r="N4916" s="21">
        <v>847.5</v>
      </c>
      <c r="O4916" s="21">
        <v>0</v>
      </c>
      <c r="P4916" s="21">
        <v>847.5</v>
      </c>
      <c r="Q4916" s="25" t="s">
        <v>10749</v>
      </c>
      <c r="R4916" s="1" t="str">
        <f t="shared" si="98"/>
        <v>ST10397</v>
      </c>
      <c r="S4916" t="e">
        <f>VLOOKUP(R4916,Data!$C$2:$D$261,2,0)</f>
        <v>#N/A</v>
      </c>
      <c r="T4916">
        <f>COUNTIF('Feb 2022'!A:A,D4916)+COUNTIF('Mar 2022'!A:A,D4916)+COUNTIF('Apr 2022'!A:A,D4916)+COUNTIF('May 2022'!A:A,D4916)+COUNTIF('June 2022'!A:A,D4916)+COUNTIF('July 2022'!A:A,D4916)+COUNTIF('Aug 2022'!A:A,D4916)+COUNTIF('Sep 2022'!A:A,D4916)+COUNTIF('Oct 2022'!A:A,D4916)+COUNTIF('Dec 2022'!A:A,D4916)</f>
        <v>0</v>
      </c>
      <c r="U4916" t="str">
        <f>VLOOKUP(Q4916,'Capital Lookup'!A:B,2,FALSE)</f>
        <v>Yes</v>
      </c>
      <c r="V4916" s="2">
        <f>IFERROR(VLOOKUP(LEFT(F4916,10),'Find Purchase Orders'!B:J,9,FALSE),"")</f>
        <v>44848</v>
      </c>
      <c r="W4916" s="25" t="s">
        <v>7261</v>
      </c>
    </row>
    <row r="4917" spans="1:23" hidden="1">
      <c r="A4917" s="25" t="s">
        <v>8607</v>
      </c>
      <c r="B4917" s="25" t="s">
        <v>10744</v>
      </c>
      <c r="C4917" s="25"/>
      <c r="D4917" s="25" t="s">
        <v>18100</v>
      </c>
      <c r="E4917" s="25" t="s">
        <v>10746</v>
      </c>
      <c r="F4917" s="25" t="s">
        <v>18102</v>
      </c>
      <c r="G4917" s="25" t="s">
        <v>9619</v>
      </c>
      <c r="H4917" s="21">
        <v>10608.59</v>
      </c>
      <c r="I4917" s="25" t="s">
        <v>7296</v>
      </c>
      <c r="J4917" s="25" t="s">
        <v>7288</v>
      </c>
      <c r="K4917" s="25" t="s">
        <v>7262</v>
      </c>
      <c r="L4917" s="25" t="s">
        <v>7259</v>
      </c>
      <c r="M4917" s="21">
        <v>10608.59</v>
      </c>
      <c r="N4917" s="21">
        <v>10720.45</v>
      </c>
      <c r="O4917" s="21">
        <v>-111.86</v>
      </c>
      <c r="P4917" s="21">
        <v>10608.59</v>
      </c>
      <c r="Q4917" s="25" t="s">
        <v>10749</v>
      </c>
      <c r="R4917" s="1" t="str">
        <f t="shared" si="98"/>
        <v>ST10397</v>
      </c>
      <c r="S4917" t="e">
        <f>VLOOKUP(R4917,Data!$C$2:$D$261,2,0)</f>
        <v>#N/A</v>
      </c>
      <c r="T4917">
        <f>COUNTIF('Feb 2022'!A:A,D4917)+COUNTIF('Mar 2022'!A:A,D4917)+COUNTIF('Apr 2022'!A:A,D4917)+COUNTIF('May 2022'!A:A,D4917)+COUNTIF('June 2022'!A:A,D4917)+COUNTIF('July 2022'!A:A,D4917)+COUNTIF('Aug 2022'!A:A,D4917)+COUNTIF('Sep 2022'!A:A,D4917)+COUNTIF('Oct 2022'!A:A,D4917)+COUNTIF('Dec 2022'!A:A,D4917)</f>
        <v>0</v>
      </c>
      <c r="U4917" t="str">
        <f>VLOOKUP(Q4917,'Capital Lookup'!A:B,2,FALSE)</f>
        <v>Yes</v>
      </c>
      <c r="V4917" s="2">
        <f>IFERROR(VLOOKUP(LEFT(F4917,10),'Find Purchase Orders'!B:J,9,FALSE),"")</f>
        <v>44848</v>
      </c>
      <c r="W4917" s="25" t="s">
        <v>7261</v>
      </c>
    </row>
    <row r="4918" spans="1:23" hidden="1">
      <c r="A4918" s="25" t="s">
        <v>7261</v>
      </c>
      <c r="B4918" s="25" t="s">
        <v>7662</v>
      </c>
      <c r="C4918" s="25" t="s">
        <v>7264</v>
      </c>
      <c r="D4918" s="25" t="s">
        <v>6584</v>
      </c>
      <c r="E4918" s="25" t="s">
        <v>8443</v>
      </c>
      <c r="F4918" s="25" t="s">
        <v>18103</v>
      </c>
      <c r="G4918" s="25" t="s">
        <v>18104</v>
      </c>
      <c r="H4918" s="21">
        <v>3872.4</v>
      </c>
      <c r="I4918" s="25" t="s">
        <v>7287</v>
      </c>
      <c r="J4918" s="25" t="s">
        <v>7288</v>
      </c>
      <c r="K4918" s="25" t="s">
        <v>9972</v>
      </c>
      <c r="L4918" s="25" t="s">
        <v>15143</v>
      </c>
      <c r="M4918" s="21">
        <v>3872.4</v>
      </c>
      <c r="N4918" s="22">
        <v>0</v>
      </c>
      <c r="O4918" s="21">
        <v>3872.4</v>
      </c>
      <c r="P4918" s="21">
        <v>184.4</v>
      </c>
      <c r="Q4918" s="25" t="s">
        <v>18105</v>
      </c>
      <c r="R4918" s="1" t="str">
        <f t="shared" si="98"/>
        <v>ST10055</v>
      </c>
      <c r="S4918" t="str">
        <f>VLOOKUP(R4918,Data!$C$2:$D$261,2,0)</f>
        <v>Hollyburn House</v>
      </c>
      <c r="T4918">
        <f>COUNTIF('Feb 2022'!A:A,D4918)+COUNTIF('Mar 2022'!A:A,D4918)+COUNTIF('Apr 2022'!A:A,D4918)+COUNTIF('May 2022'!A:A,D4918)+COUNTIF('June 2022'!A:A,D4918)+COUNTIF('July 2022'!A:A,D4918)+COUNTIF('Aug 2022'!A:A,D4918)+COUNTIF('Sep 2022'!A:A,D4918)+COUNTIF('Oct 2022'!A:A,D4918)+COUNTIF('Dec 2022'!A:A,D4918)</f>
        <v>1</v>
      </c>
      <c r="U4918" t="str">
        <f>VLOOKUP(Q4918,'Capital Lookup'!A:B,2,FALSE)</f>
        <v>No</v>
      </c>
      <c r="V4918" s="2">
        <f>IFERROR(VLOOKUP(LEFT(F4918,10),'Find Purchase Orders'!B:J,9,FALSE),"")</f>
        <v>44846</v>
      </c>
      <c r="W4918" s="25" t="s">
        <v>7261</v>
      </c>
    </row>
    <row r="4919" spans="1:23" hidden="1">
      <c r="A4919" s="25" t="s">
        <v>7261</v>
      </c>
      <c r="B4919" s="25" t="s">
        <v>7541</v>
      </c>
      <c r="C4919" s="25" t="s">
        <v>7264</v>
      </c>
      <c r="D4919" s="25" t="s">
        <v>6585</v>
      </c>
      <c r="E4919" s="25" t="s">
        <v>8443</v>
      </c>
      <c r="F4919" s="25" t="s">
        <v>18106</v>
      </c>
      <c r="G4919" s="25" t="s">
        <v>18107</v>
      </c>
      <c r="H4919" s="21">
        <v>2477.5300000000002</v>
      </c>
      <c r="I4919" s="25" t="s">
        <v>7287</v>
      </c>
      <c r="J4919" s="25" t="s">
        <v>7288</v>
      </c>
      <c r="K4919" s="25" t="s">
        <v>7733</v>
      </c>
      <c r="L4919" s="25" t="s">
        <v>7734</v>
      </c>
      <c r="M4919" s="21">
        <v>2477.5300000000002</v>
      </c>
      <c r="N4919" s="22">
        <v>0</v>
      </c>
      <c r="O4919" s="21">
        <v>2477.5300000000002</v>
      </c>
      <c r="P4919" s="21">
        <v>0</v>
      </c>
      <c r="Q4919" s="25" t="s">
        <v>18108</v>
      </c>
      <c r="R4919" s="1" t="str">
        <f t="shared" si="98"/>
        <v>ST10061</v>
      </c>
      <c r="S4919" t="str">
        <f>VLOOKUP(R4919,Data!$C$2:$D$261,2,0)</f>
        <v>The Dorchester</v>
      </c>
      <c r="T4919">
        <f>COUNTIF('Feb 2022'!A:A,D4919)+COUNTIF('Mar 2022'!A:A,D4919)+COUNTIF('Apr 2022'!A:A,D4919)+COUNTIF('May 2022'!A:A,D4919)+COUNTIF('June 2022'!A:A,D4919)+COUNTIF('July 2022'!A:A,D4919)+COUNTIF('Aug 2022'!A:A,D4919)+COUNTIF('Sep 2022'!A:A,D4919)+COUNTIF('Oct 2022'!A:A,D4919)+COUNTIF('Dec 2022'!A:A,D4919)</f>
        <v>1</v>
      </c>
      <c r="U4919" t="str">
        <f>VLOOKUP(Q4919,'Capital Lookup'!A:B,2,FALSE)</f>
        <v>No</v>
      </c>
      <c r="V4919" s="2">
        <f>IFERROR(VLOOKUP(LEFT(F4919,10),'Find Purchase Orders'!B:J,9,FALSE),"")</f>
        <v>44846</v>
      </c>
      <c r="W4919" s="25" t="s">
        <v>7261</v>
      </c>
    </row>
    <row r="4920" spans="1:23" hidden="1">
      <c r="A4920" s="25" t="s">
        <v>7261</v>
      </c>
      <c r="B4920" s="25" t="s">
        <v>8749</v>
      </c>
      <c r="C4920" s="25" t="s">
        <v>7282</v>
      </c>
      <c r="D4920" s="25" t="s">
        <v>6586</v>
      </c>
      <c r="E4920" s="25" t="s">
        <v>8140</v>
      </c>
      <c r="F4920" s="25" t="s">
        <v>18109</v>
      </c>
      <c r="G4920" s="25" t="s">
        <v>18110</v>
      </c>
      <c r="H4920" s="21">
        <v>2750.42</v>
      </c>
      <c r="I4920" s="25" t="s">
        <v>7296</v>
      </c>
      <c r="J4920" s="25" t="s">
        <v>7288</v>
      </c>
      <c r="K4920" s="25" t="s">
        <v>7495</v>
      </c>
      <c r="L4920" s="25" t="s">
        <v>7740</v>
      </c>
      <c r="M4920" s="21">
        <v>2750.42</v>
      </c>
      <c r="N4920" s="22">
        <v>0</v>
      </c>
      <c r="O4920" s="21">
        <v>2750.42</v>
      </c>
      <c r="P4920" s="21">
        <v>2750.42</v>
      </c>
      <c r="Q4920" s="25" t="s">
        <v>18111</v>
      </c>
      <c r="R4920" s="1" t="str">
        <f t="shared" si="98"/>
        <v>ST10011</v>
      </c>
      <c r="S4920" t="str">
        <f>VLOOKUP(R4920,Data!$C$2:$D$261,2,0)</f>
        <v>The Beechwood</v>
      </c>
      <c r="T4920">
        <f>COUNTIF('Feb 2022'!A:A,D4920)+COUNTIF('Mar 2022'!A:A,D4920)+COUNTIF('Apr 2022'!A:A,D4920)+COUNTIF('May 2022'!A:A,D4920)+COUNTIF('June 2022'!A:A,D4920)+COUNTIF('July 2022'!A:A,D4920)+COUNTIF('Aug 2022'!A:A,D4920)+COUNTIF('Sep 2022'!A:A,D4920)+COUNTIF('Oct 2022'!A:A,D4920)+COUNTIF('Dec 2022'!A:A,D4920)</f>
        <v>1</v>
      </c>
      <c r="U4920" t="str">
        <f>VLOOKUP(Q4920,'Capital Lookup'!A:B,2,FALSE)</f>
        <v>No</v>
      </c>
      <c r="V4920" s="2">
        <f>IFERROR(VLOOKUP(LEFT(F4920,10),'Find Purchase Orders'!B:J,9,FALSE),"")</f>
        <v>44846</v>
      </c>
      <c r="W4920" s="25" t="s">
        <v>7261</v>
      </c>
    </row>
    <row r="4921" spans="1:23" hidden="1">
      <c r="A4921" s="25" t="s">
        <v>7261</v>
      </c>
      <c r="B4921" s="25" t="s">
        <v>7479</v>
      </c>
      <c r="C4921" s="25" t="s">
        <v>7264</v>
      </c>
      <c r="D4921" s="25" t="s">
        <v>6587</v>
      </c>
      <c r="E4921" s="25" t="s">
        <v>8140</v>
      </c>
      <c r="F4921" s="25" t="s">
        <v>18112</v>
      </c>
      <c r="G4921" s="25" t="s">
        <v>18113</v>
      </c>
      <c r="H4921" s="21">
        <v>6800.34</v>
      </c>
      <c r="I4921" s="25" t="s">
        <v>7296</v>
      </c>
      <c r="J4921" s="25" t="s">
        <v>7288</v>
      </c>
      <c r="K4921" s="25" t="s">
        <v>7893</v>
      </c>
      <c r="L4921" s="25" t="s">
        <v>8166</v>
      </c>
      <c r="M4921" s="21">
        <v>6800.34</v>
      </c>
      <c r="N4921" s="21">
        <v>907.39</v>
      </c>
      <c r="O4921" s="21">
        <v>5892.95</v>
      </c>
      <c r="P4921" s="21">
        <v>6800.34</v>
      </c>
      <c r="Q4921" s="25" t="s">
        <v>18114</v>
      </c>
      <c r="R4921" s="1" t="str">
        <f t="shared" si="98"/>
        <v>ST10027</v>
      </c>
      <c r="S4921" t="str">
        <f>VLOOKUP(R4921,Data!$C$2:$D$261,2,0)</f>
        <v>Glynnwood</v>
      </c>
      <c r="T4921">
        <f>COUNTIF('Feb 2022'!A:A,D4921)+COUNTIF('Mar 2022'!A:A,D4921)+COUNTIF('Apr 2022'!A:A,D4921)+COUNTIF('May 2022'!A:A,D4921)+COUNTIF('June 2022'!A:A,D4921)+COUNTIF('July 2022'!A:A,D4921)+COUNTIF('Aug 2022'!A:A,D4921)+COUNTIF('Sep 2022'!A:A,D4921)+COUNTIF('Oct 2022'!A:A,D4921)+COUNTIF('Dec 2022'!A:A,D4921)</f>
        <v>1</v>
      </c>
      <c r="U4921" t="str">
        <f>VLOOKUP(Q4921,'Capital Lookup'!A:B,2,FALSE)</f>
        <v>No</v>
      </c>
      <c r="V4921" s="2">
        <f>IFERROR(VLOOKUP(LEFT(F4921,10),'Find Purchase Orders'!B:J,9,FALSE),"")</f>
        <v>44845</v>
      </c>
      <c r="W4921" s="25" t="s">
        <v>7261</v>
      </c>
    </row>
    <row r="4922" spans="1:23" hidden="1">
      <c r="A4922" s="25" t="s">
        <v>7261</v>
      </c>
      <c r="B4922" s="25" t="s">
        <v>9727</v>
      </c>
      <c r="C4922" s="25" t="s">
        <v>7264</v>
      </c>
      <c r="D4922" s="25" t="s">
        <v>6588</v>
      </c>
      <c r="E4922" s="25" t="s">
        <v>8140</v>
      </c>
      <c r="F4922" s="25" t="s">
        <v>18115</v>
      </c>
      <c r="G4922" s="25" t="s">
        <v>18116</v>
      </c>
      <c r="H4922" s="21">
        <v>5840.24</v>
      </c>
      <c r="I4922" s="25" t="s">
        <v>7296</v>
      </c>
      <c r="J4922" s="25" t="s">
        <v>7288</v>
      </c>
      <c r="K4922" s="25" t="s">
        <v>8175</v>
      </c>
      <c r="L4922" s="25" t="s">
        <v>10138</v>
      </c>
      <c r="M4922" s="21">
        <v>5840.24</v>
      </c>
      <c r="N4922" s="21">
        <v>5840.24</v>
      </c>
      <c r="O4922" s="21">
        <v>0</v>
      </c>
      <c r="P4922" s="21">
        <v>5840.24</v>
      </c>
      <c r="Q4922" s="25" t="s">
        <v>18117</v>
      </c>
      <c r="R4922" s="1" t="str">
        <f t="shared" si="98"/>
        <v>ST10013</v>
      </c>
      <c r="S4922" t="str">
        <f>VLOOKUP(R4922,Data!$C$2:$D$261,2,0)</f>
        <v>Bough Beeches Place</v>
      </c>
      <c r="T4922">
        <f>COUNTIF('Feb 2022'!A:A,D4922)+COUNTIF('Mar 2022'!A:A,D4922)+COUNTIF('Apr 2022'!A:A,D4922)+COUNTIF('May 2022'!A:A,D4922)+COUNTIF('June 2022'!A:A,D4922)+COUNTIF('July 2022'!A:A,D4922)+COUNTIF('Aug 2022'!A:A,D4922)+COUNTIF('Sep 2022'!A:A,D4922)+COUNTIF('Oct 2022'!A:A,D4922)+COUNTIF('Dec 2022'!A:A,D4922)</f>
        <v>1</v>
      </c>
      <c r="U4922" t="str">
        <f>VLOOKUP(Q4922,'Capital Lookup'!A:B,2,FALSE)</f>
        <v>No</v>
      </c>
      <c r="V4922" s="2">
        <f>IFERROR(VLOOKUP(LEFT(F4922,10),'Find Purchase Orders'!B:J,9,FALSE),"")</f>
        <v>44846</v>
      </c>
      <c r="W4922" s="25" t="s">
        <v>7261</v>
      </c>
    </row>
    <row r="4923" spans="1:23" hidden="1">
      <c r="A4923" s="25" t="s">
        <v>7261</v>
      </c>
      <c r="B4923" s="25" t="s">
        <v>9727</v>
      </c>
      <c r="C4923" s="25" t="s">
        <v>7264</v>
      </c>
      <c r="D4923" s="25" t="s">
        <v>6589</v>
      </c>
      <c r="E4923" s="25" t="s">
        <v>8140</v>
      </c>
      <c r="F4923" s="25" t="s">
        <v>18118</v>
      </c>
      <c r="G4923" s="25" t="s">
        <v>18119</v>
      </c>
      <c r="H4923" s="21">
        <v>12660.29</v>
      </c>
      <c r="I4923" s="25" t="s">
        <v>7296</v>
      </c>
      <c r="J4923" s="25" t="s">
        <v>7288</v>
      </c>
      <c r="K4923" s="25" t="s">
        <v>7510</v>
      </c>
      <c r="L4923" s="25" t="s">
        <v>10138</v>
      </c>
      <c r="M4923" s="21">
        <v>12660.29</v>
      </c>
      <c r="N4923" s="21">
        <v>5043.76</v>
      </c>
      <c r="O4923" s="21">
        <v>7616.53</v>
      </c>
      <c r="P4923" s="21">
        <v>12660.29</v>
      </c>
      <c r="Q4923" s="25" t="s">
        <v>18120</v>
      </c>
      <c r="R4923" s="1" t="str">
        <f t="shared" si="98"/>
        <v>ST10013</v>
      </c>
      <c r="S4923" t="str">
        <f>VLOOKUP(R4923,Data!$C$2:$D$261,2,0)</f>
        <v>Bough Beeches Place</v>
      </c>
      <c r="T4923">
        <f>COUNTIF('Feb 2022'!A:A,D4923)+COUNTIF('Mar 2022'!A:A,D4923)+COUNTIF('Apr 2022'!A:A,D4923)+COUNTIF('May 2022'!A:A,D4923)+COUNTIF('June 2022'!A:A,D4923)+COUNTIF('July 2022'!A:A,D4923)+COUNTIF('Aug 2022'!A:A,D4923)+COUNTIF('Sep 2022'!A:A,D4923)+COUNTIF('Oct 2022'!A:A,D4923)+COUNTIF('Dec 2022'!A:A,D4923)</f>
        <v>1</v>
      </c>
      <c r="U4923" t="str">
        <f>VLOOKUP(Q4923,'Capital Lookup'!A:B,2,FALSE)</f>
        <v>No</v>
      </c>
      <c r="V4923" s="2">
        <f>IFERROR(VLOOKUP(LEFT(F4923,10),'Find Purchase Orders'!B:J,9,FALSE),"")</f>
        <v>44846</v>
      </c>
      <c r="W4923" s="25" t="s">
        <v>7261</v>
      </c>
    </row>
    <row r="4924" spans="1:23" hidden="1">
      <c r="A4924" s="25" t="s">
        <v>7252</v>
      </c>
      <c r="B4924" s="25" t="s">
        <v>7398</v>
      </c>
      <c r="C4924" s="25" t="s">
        <v>7254</v>
      </c>
      <c r="D4924" s="25" t="s">
        <v>6590</v>
      </c>
      <c r="E4924" s="25" t="s">
        <v>8140</v>
      </c>
      <c r="F4924" s="25" t="s">
        <v>18121</v>
      </c>
      <c r="G4924" s="25" t="s">
        <v>18122</v>
      </c>
      <c r="H4924" s="21">
        <v>30679.5</v>
      </c>
      <c r="I4924" s="25" t="s">
        <v>7296</v>
      </c>
      <c r="J4924" s="25" t="s">
        <v>7288</v>
      </c>
      <c r="K4924" s="25" t="s">
        <v>7640</v>
      </c>
      <c r="L4924" s="25" t="s">
        <v>9777</v>
      </c>
      <c r="M4924" s="21">
        <v>30679.5</v>
      </c>
      <c r="N4924" s="21">
        <v>30679.5</v>
      </c>
      <c r="O4924" s="21">
        <v>0</v>
      </c>
      <c r="P4924" s="21">
        <v>30679.5</v>
      </c>
      <c r="Q4924" s="25" t="s">
        <v>18123</v>
      </c>
      <c r="R4924" s="1" t="str">
        <f t="shared" si="98"/>
        <v>ST10009</v>
      </c>
      <c r="S4924" t="str">
        <f>VLOOKUP(R4924,Data!$C$2:$D$261,2,0)</f>
        <v>Birkdale</v>
      </c>
      <c r="T4924">
        <f>COUNTIF('Feb 2022'!A:A,D4924)+COUNTIF('Mar 2022'!A:A,D4924)+COUNTIF('Apr 2022'!A:A,D4924)+COUNTIF('May 2022'!A:A,D4924)+COUNTIF('June 2022'!A:A,D4924)+COUNTIF('July 2022'!A:A,D4924)+COUNTIF('Aug 2022'!A:A,D4924)+COUNTIF('Sep 2022'!A:A,D4924)+COUNTIF('Oct 2022'!A:A,D4924)+COUNTIF('Dec 2022'!A:A,D4924)</f>
        <v>1</v>
      </c>
      <c r="U4924" t="str">
        <f>VLOOKUP(Q4924,'Capital Lookup'!A:B,2,FALSE)</f>
        <v>No</v>
      </c>
      <c r="V4924" s="2">
        <f>IFERROR(VLOOKUP(LEFT(F4924,10),'Find Purchase Orders'!B:J,9,FALSE),"")</f>
        <v>44847</v>
      </c>
      <c r="W4924" s="25" t="s">
        <v>7261</v>
      </c>
    </row>
    <row r="4925" spans="1:23" hidden="1">
      <c r="A4925" s="25" t="s">
        <v>7261</v>
      </c>
      <c r="B4925" s="25" t="s">
        <v>8595</v>
      </c>
      <c r="C4925" s="25" t="s">
        <v>7264</v>
      </c>
      <c r="D4925" s="25" t="s">
        <v>6591</v>
      </c>
      <c r="E4925" s="25" t="s">
        <v>8596</v>
      </c>
      <c r="F4925" s="25" t="s">
        <v>18124</v>
      </c>
      <c r="G4925" s="25" t="s">
        <v>18125</v>
      </c>
      <c r="H4925" s="21">
        <v>1128.75</v>
      </c>
      <c r="I4925" s="25" t="s">
        <v>7296</v>
      </c>
      <c r="J4925" s="25" t="s">
        <v>7288</v>
      </c>
      <c r="K4925" s="25" t="s">
        <v>7289</v>
      </c>
      <c r="L4925" s="25" t="s">
        <v>7259</v>
      </c>
      <c r="M4925" s="21">
        <v>1128.75</v>
      </c>
      <c r="N4925" s="21">
        <v>1128.75</v>
      </c>
      <c r="O4925" s="21">
        <v>0</v>
      </c>
      <c r="P4925" s="21">
        <v>1128.75</v>
      </c>
      <c r="Q4925" s="25" t="s">
        <v>8599</v>
      </c>
      <c r="R4925" s="1" t="str">
        <f t="shared" si="98"/>
        <v>ST10059</v>
      </c>
      <c r="S4925" t="str">
        <f>VLOOKUP(R4925,Data!$C$2:$D$261,2,0)</f>
        <v>Parkwood Manor</v>
      </c>
      <c r="T4925">
        <f>COUNTIF('Feb 2022'!A:A,D4925)+COUNTIF('Mar 2022'!A:A,D4925)+COUNTIF('Apr 2022'!A:A,D4925)+COUNTIF('May 2022'!A:A,D4925)+COUNTIF('June 2022'!A:A,D4925)+COUNTIF('July 2022'!A:A,D4925)+COUNTIF('Aug 2022'!A:A,D4925)+COUNTIF('Sep 2022'!A:A,D4925)+COUNTIF('Oct 2022'!A:A,D4925)+COUNTIF('Dec 2022'!A:A,D4925)</f>
        <v>1</v>
      </c>
      <c r="U4925" t="str">
        <f>VLOOKUP(Q4925,'Capital Lookup'!A:B,2,FALSE)</f>
        <v>No</v>
      </c>
      <c r="V4925" s="2">
        <f>IFERROR(VLOOKUP(LEFT(F4925,10),'Find Purchase Orders'!B:J,9,FALSE),"")</f>
        <v>44846</v>
      </c>
      <c r="W4925" s="25" t="s">
        <v>7261</v>
      </c>
    </row>
    <row r="4926" spans="1:23" hidden="1">
      <c r="A4926" s="25" t="s">
        <v>7261</v>
      </c>
      <c r="B4926" s="25" t="s">
        <v>7417</v>
      </c>
      <c r="C4926" s="25" t="s">
        <v>7282</v>
      </c>
      <c r="D4926" s="25" t="s">
        <v>6592</v>
      </c>
      <c r="E4926" s="25" t="s">
        <v>7419</v>
      </c>
      <c r="F4926" s="25" t="s">
        <v>18126</v>
      </c>
      <c r="G4926" s="25" t="s">
        <v>18127</v>
      </c>
      <c r="H4926" s="21">
        <v>1751.5</v>
      </c>
      <c r="I4926" s="25" t="s">
        <v>7296</v>
      </c>
      <c r="J4926" s="25" t="s">
        <v>7288</v>
      </c>
      <c r="K4926" s="25" t="s">
        <v>7289</v>
      </c>
      <c r="L4926" s="25" t="s">
        <v>7259</v>
      </c>
      <c r="M4926" s="21">
        <v>1751.5</v>
      </c>
      <c r="N4926" s="21">
        <v>1751.5</v>
      </c>
      <c r="O4926" s="21">
        <v>0</v>
      </c>
      <c r="P4926" s="21">
        <v>1751.5</v>
      </c>
      <c r="Q4926" s="25" t="s">
        <v>7422</v>
      </c>
      <c r="R4926" s="1" t="str">
        <f t="shared" si="98"/>
        <v>ST10012</v>
      </c>
      <c r="S4926" t="str">
        <f>VLOOKUP(R4926,Data!$C$2:$D$261,2,0)</f>
        <v>Forest Hill Place</v>
      </c>
      <c r="T4926">
        <f>COUNTIF('Feb 2022'!A:A,D4926)+COUNTIF('Mar 2022'!A:A,D4926)+COUNTIF('Apr 2022'!A:A,D4926)+COUNTIF('May 2022'!A:A,D4926)+COUNTIF('June 2022'!A:A,D4926)+COUNTIF('July 2022'!A:A,D4926)+COUNTIF('Aug 2022'!A:A,D4926)+COUNTIF('Sep 2022'!A:A,D4926)+COUNTIF('Oct 2022'!A:A,D4926)+COUNTIF('Dec 2022'!A:A,D4926)</f>
        <v>1</v>
      </c>
      <c r="U4926" t="str">
        <f>VLOOKUP(Q4926,'Capital Lookup'!A:B,2,FALSE)</f>
        <v>No</v>
      </c>
      <c r="V4926" s="2">
        <f>IFERROR(VLOOKUP(LEFT(F4926,10),'Find Purchase Orders'!B:J,9,FALSE),"")</f>
        <v>44846</v>
      </c>
      <c r="W4926" s="25" t="s">
        <v>7261</v>
      </c>
    </row>
    <row r="4927" spans="1:23" hidden="1">
      <c r="A4927" s="25" t="s">
        <v>7261</v>
      </c>
      <c r="B4927" s="25" t="s">
        <v>7417</v>
      </c>
      <c r="C4927" s="25" t="s">
        <v>7282</v>
      </c>
      <c r="D4927" s="25" t="s">
        <v>6593</v>
      </c>
      <c r="E4927" s="25" t="s">
        <v>7419</v>
      </c>
      <c r="F4927" s="25" t="s">
        <v>18128</v>
      </c>
      <c r="G4927" s="25" t="s">
        <v>18129</v>
      </c>
      <c r="H4927" s="21">
        <v>1751.5</v>
      </c>
      <c r="I4927" s="25" t="s">
        <v>7296</v>
      </c>
      <c r="J4927" s="25" t="s">
        <v>7288</v>
      </c>
      <c r="K4927" s="25" t="s">
        <v>7289</v>
      </c>
      <c r="L4927" s="25" t="s">
        <v>7259</v>
      </c>
      <c r="M4927" s="21">
        <v>1751.5</v>
      </c>
      <c r="N4927" s="21">
        <v>1751.5</v>
      </c>
      <c r="O4927" s="21">
        <v>0</v>
      </c>
      <c r="P4927" s="21">
        <v>1751.5</v>
      </c>
      <c r="Q4927" s="25" t="s">
        <v>7422</v>
      </c>
      <c r="R4927" s="1" t="str">
        <f t="shared" si="98"/>
        <v>ST10012</v>
      </c>
      <c r="S4927" t="str">
        <f>VLOOKUP(R4927,Data!$C$2:$D$261,2,0)</f>
        <v>Forest Hill Place</v>
      </c>
      <c r="T4927">
        <f>COUNTIF('Feb 2022'!A:A,D4927)+COUNTIF('Mar 2022'!A:A,D4927)+COUNTIF('Apr 2022'!A:A,D4927)+COUNTIF('May 2022'!A:A,D4927)+COUNTIF('June 2022'!A:A,D4927)+COUNTIF('July 2022'!A:A,D4927)+COUNTIF('Aug 2022'!A:A,D4927)+COUNTIF('Sep 2022'!A:A,D4927)+COUNTIF('Oct 2022'!A:A,D4927)+COUNTIF('Dec 2022'!A:A,D4927)</f>
        <v>1</v>
      </c>
      <c r="U4927" t="str">
        <f>VLOOKUP(Q4927,'Capital Lookup'!A:B,2,FALSE)</f>
        <v>No</v>
      </c>
      <c r="V4927" s="2">
        <f>IFERROR(VLOOKUP(LEFT(F4927,10),'Find Purchase Orders'!B:J,9,FALSE),"")</f>
        <v>44846</v>
      </c>
      <c r="W4927" s="25" t="s">
        <v>7261</v>
      </c>
    </row>
    <row r="4928" spans="1:23" hidden="1">
      <c r="A4928" s="25" t="s">
        <v>7261</v>
      </c>
      <c r="B4928" s="25" t="s">
        <v>8133</v>
      </c>
      <c r="C4928" s="25" t="s">
        <v>7264</v>
      </c>
      <c r="D4928" s="25" t="s">
        <v>6594</v>
      </c>
      <c r="E4928" s="25" t="s">
        <v>7273</v>
      </c>
      <c r="F4928" s="25" t="s">
        <v>18130</v>
      </c>
      <c r="G4928" s="25" t="s">
        <v>18131</v>
      </c>
      <c r="H4928" s="21">
        <v>13637.12</v>
      </c>
      <c r="I4928" s="25" t="s">
        <v>7287</v>
      </c>
      <c r="J4928" s="25" t="s">
        <v>7288</v>
      </c>
      <c r="K4928" s="25" t="s">
        <v>8328</v>
      </c>
      <c r="L4928" s="25" t="s">
        <v>8329</v>
      </c>
      <c r="M4928" s="21">
        <v>13637.12</v>
      </c>
      <c r="N4928" s="22">
        <v>0</v>
      </c>
      <c r="O4928" s="21">
        <v>13637.12</v>
      </c>
      <c r="P4928" s="21">
        <v>649.39</v>
      </c>
      <c r="Q4928" s="25" t="s">
        <v>18132</v>
      </c>
      <c r="R4928" s="1" t="str">
        <f t="shared" si="98"/>
        <v>ST10076</v>
      </c>
      <c r="S4928" t="str">
        <f>VLOOKUP(R4928,Data!$C$2:$D$261,2,0)</f>
        <v>The Wellington</v>
      </c>
      <c r="T4928">
        <f>COUNTIF('Feb 2022'!A:A,D4928)+COUNTIF('Mar 2022'!A:A,D4928)+COUNTIF('Apr 2022'!A:A,D4928)+COUNTIF('May 2022'!A:A,D4928)+COUNTIF('June 2022'!A:A,D4928)+COUNTIF('July 2022'!A:A,D4928)+COUNTIF('Aug 2022'!A:A,D4928)+COUNTIF('Sep 2022'!A:A,D4928)+COUNTIF('Oct 2022'!A:A,D4928)+COUNTIF('Dec 2022'!A:A,D4928)</f>
        <v>1</v>
      </c>
      <c r="U4928" t="str">
        <f>VLOOKUP(Q4928,'Capital Lookup'!A:B,2,FALSE)</f>
        <v>No</v>
      </c>
      <c r="V4928" s="2">
        <f>IFERROR(VLOOKUP(LEFT(F4928,10),'Find Purchase Orders'!B:J,9,FALSE),"")</f>
        <v>44851</v>
      </c>
      <c r="W4928" s="25" t="s">
        <v>7261</v>
      </c>
    </row>
    <row r="4929" spans="1:23" hidden="1">
      <c r="A4929" s="25" t="s">
        <v>7261</v>
      </c>
      <c r="B4929" s="25" t="s">
        <v>7752</v>
      </c>
      <c r="C4929" s="25" t="s">
        <v>7277</v>
      </c>
      <c r="D4929" s="25" t="s">
        <v>6595</v>
      </c>
      <c r="E4929" s="25" t="s">
        <v>8188</v>
      </c>
      <c r="F4929" s="25" t="s">
        <v>18133</v>
      </c>
      <c r="G4929" s="25" t="s">
        <v>18134</v>
      </c>
      <c r="H4929" s="21">
        <v>525</v>
      </c>
      <c r="I4929" s="25" t="s">
        <v>7296</v>
      </c>
      <c r="J4929" s="25" t="s">
        <v>7288</v>
      </c>
      <c r="K4929" s="25" t="s">
        <v>7258</v>
      </c>
      <c r="L4929" s="25" t="s">
        <v>7259</v>
      </c>
      <c r="M4929" s="21">
        <v>525</v>
      </c>
      <c r="N4929" s="21">
        <v>525</v>
      </c>
      <c r="O4929" s="21">
        <v>0</v>
      </c>
      <c r="P4929" s="21">
        <v>525</v>
      </c>
      <c r="Q4929" s="25" t="s">
        <v>8191</v>
      </c>
      <c r="R4929" s="1" t="str">
        <f t="shared" si="98"/>
        <v>ST10065</v>
      </c>
      <c r="S4929" t="str">
        <f>VLOOKUP(R4929,Data!$C$2:$D$261,2,0)</f>
        <v>Evergreen</v>
      </c>
      <c r="T4929">
        <f>COUNTIF('Feb 2022'!A:A,D4929)+COUNTIF('Mar 2022'!A:A,D4929)+COUNTIF('Apr 2022'!A:A,D4929)+COUNTIF('May 2022'!A:A,D4929)+COUNTIF('June 2022'!A:A,D4929)+COUNTIF('July 2022'!A:A,D4929)+COUNTIF('Aug 2022'!A:A,D4929)+COUNTIF('Sep 2022'!A:A,D4929)+COUNTIF('Oct 2022'!A:A,D4929)+COUNTIF('Dec 2022'!A:A,D4929)</f>
        <v>1</v>
      </c>
      <c r="U4929" t="str">
        <f>VLOOKUP(Q4929,'Capital Lookup'!A:B,2,FALSE)</f>
        <v>No</v>
      </c>
      <c r="V4929" s="2">
        <f>IFERROR(VLOOKUP(LEFT(F4929,10),'Find Purchase Orders'!B:J,9,FALSE),"")</f>
        <v>44848</v>
      </c>
      <c r="W4929" s="25" t="s">
        <v>7261</v>
      </c>
    </row>
    <row r="4930" spans="1:23" hidden="1">
      <c r="A4930" s="25" t="s">
        <v>7261</v>
      </c>
      <c r="B4930" s="25" t="s">
        <v>7752</v>
      </c>
      <c r="C4930" s="25" t="s">
        <v>7277</v>
      </c>
      <c r="D4930" s="25" t="s">
        <v>6595</v>
      </c>
      <c r="E4930" s="25" t="s">
        <v>8188</v>
      </c>
      <c r="F4930" s="25" t="s">
        <v>18135</v>
      </c>
      <c r="G4930" s="25" t="s">
        <v>18136</v>
      </c>
      <c r="H4930" s="21">
        <v>5500.53</v>
      </c>
      <c r="I4930" s="25" t="s">
        <v>7296</v>
      </c>
      <c r="J4930" s="25" t="s">
        <v>7288</v>
      </c>
      <c r="K4930" s="25" t="s">
        <v>7262</v>
      </c>
      <c r="L4930" s="25" t="s">
        <v>7259</v>
      </c>
      <c r="M4930" s="21">
        <v>5500.53</v>
      </c>
      <c r="N4930" s="21">
        <v>5500.53</v>
      </c>
      <c r="O4930" s="21">
        <v>0</v>
      </c>
      <c r="P4930" s="21">
        <v>5500.53</v>
      </c>
      <c r="Q4930" s="25" t="s">
        <v>8191</v>
      </c>
      <c r="R4930" s="1" t="str">
        <f t="shared" si="98"/>
        <v>ST10065</v>
      </c>
      <c r="S4930" t="str">
        <f>VLOOKUP(R4930,Data!$C$2:$D$261,2,0)</f>
        <v>Evergreen</v>
      </c>
      <c r="T4930">
        <f>COUNTIF('Feb 2022'!A:A,D4930)+COUNTIF('Mar 2022'!A:A,D4930)+COUNTIF('Apr 2022'!A:A,D4930)+COUNTIF('May 2022'!A:A,D4930)+COUNTIF('June 2022'!A:A,D4930)+COUNTIF('July 2022'!A:A,D4930)+COUNTIF('Aug 2022'!A:A,D4930)+COUNTIF('Sep 2022'!A:A,D4930)+COUNTIF('Oct 2022'!A:A,D4930)+COUNTIF('Dec 2022'!A:A,D4930)</f>
        <v>1</v>
      </c>
      <c r="U4930" t="str">
        <f>VLOOKUP(Q4930,'Capital Lookup'!A:B,2,FALSE)</f>
        <v>No</v>
      </c>
      <c r="V4930" s="2">
        <f>IFERROR(VLOOKUP(LEFT(F4930,10),'Find Purchase Orders'!B:J,9,FALSE),"")</f>
        <v>44848</v>
      </c>
      <c r="W4930" s="25" t="s">
        <v>7261</v>
      </c>
    </row>
    <row r="4931" spans="1:23" hidden="1">
      <c r="A4931" s="25" t="s">
        <v>7261</v>
      </c>
      <c r="B4931" s="25" t="s">
        <v>9338</v>
      </c>
      <c r="C4931" s="25" t="s">
        <v>7264</v>
      </c>
      <c r="D4931" s="25" t="s">
        <v>6596</v>
      </c>
      <c r="E4931" s="25" t="s">
        <v>9339</v>
      </c>
      <c r="F4931" s="25" t="s">
        <v>18137</v>
      </c>
      <c r="G4931" s="25" t="s">
        <v>18138</v>
      </c>
      <c r="H4931" s="21">
        <v>2840.5</v>
      </c>
      <c r="I4931" s="25" t="s">
        <v>7296</v>
      </c>
      <c r="J4931" s="25" t="s">
        <v>7288</v>
      </c>
      <c r="K4931" s="25" t="s">
        <v>7262</v>
      </c>
      <c r="L4931" s="25" t="s">
        <v>7259</v>
      </c>
      <c r="M4931" s="21">
        <v>2840.5</v>
      </c>
      <c r="N4931" s="21">
        <v>2840.5</v>
      </c>
      <c r="O4931" s="21">
        <v>0</v>
      </c>
      <c r="P4931" s="21">
        <v>2840.5</v>
      </c>
      <c r="Q4931" s="25" t="s">
        <v>9341</v>
      </c>
      <c r="R4931" s="1" t="str">
        <f t="shared" si="98"/>
        <v>ST10008</v>
      </c>
      <c r="S4931" t="str">
        <f>VLOOKUP(R4931,Data!$C$2:$D$261,2,0)</f>
        <v>Trafalgar Lodge</v>
      </c>
      <c r="T4931">
        <f>COUNTIF('Feb 2022'!A:A,D4931)+COUNTIF('Mar 2022'!A:A,D4931)+COUNTIF('Apr 2022'!A:A,D4931)+COUNTIF('May 2022'!A:A,D4931)+COUNTIF('June 2022'!A:A,D4931)+COUNTIF('July 2022'!A:A,D4931)+COUNTIF('Aug 2022'!A:A,D4931)+COUNTIF('Sep 2022'!A:A,D4931)+COUNTIF('Oct 2022'!A:A,D4931)+COUNTIF('Dec 2022'!A:A,D4931)</f>
        <v>1</v>
      </c>
      <c r="U4931" t="str">
        <f>VLOOKUP(Q4931,'Capital Lookup'!A:B,2,FALSE)</f>
        <v>No</v>
      </c>
      <c r="V4931" s="2">
        <f>IFERROR(VLOOKUP(LEFT(F4931,10),'Find Purchase Orders'!B:J,9,FALSE),"")</f>
        <v>44845</v>
      </c>
      <c r="W4931" s="25" t="s">
        <v>7261</v>
      </c>
    </row>
    <row r="4932" spans="1:23" hidden="1">
      <c r="A4932" s="25" t="s">
        <v>7261</v>
      </c>
      <c r="B4932" s="25" t="s">
        <v>9338</v>
      </c>
      <c r="C4932" s="25" t="s">
        <v>7264</v>
      </c>
      <c r="D4932" s="25" t="s">
        <v>6596</v>
      </c>
      <c r="E4932" s="25" t="s">
        <v>9339</v>
      </c>
      <c r="F4932" s="25" t="s">
        <v>18139</v>
      </c>
      <c r="G4932" s="25" t="s">
        <v>18140</v>
      </c>
      <c r="H4932" s="21">
        <v>339</v>
      </c>
      <c r="I4932" s="25" t="s">
        <v>7296</v>
      </c>
      <c r="J4932" s="25" t="s">
        <v>7288</v>
      </c>
      <c r="K4932" s="25" t="s">
        <v>7262</v>
      </c>
      <c r="L4932" s="25" t="s">
        <v>7259</v>
      </c>
      <c r="M4932" s="21">
        <v>339</v>
      </c>
      <c r="N4932" s="21">
        <v>339</v>
      </c>
      <c r="O4932" s="21">
        <v>0</v>
      </c>
      <c r="P4932" s="21">
        <v>339</v>
      </c>
      <c r="Q4932" s="25" t="s">
        <v>9341</v>
      </c>
      <c r="R4932" s="1" t="str">
        <f t="shared" si="98"/>
        <v>ST10008</v>
      </c>
      <c r="S4932" t="str">
        <f>VLOOKUP(R4932,Data!$C$2:$D$261,2,0)</f>
        <v>Trafalgar Lodge</v>
      </c>
      <c r="T4932">
        <f>COUNTIF('Feb 2022'!A:A,D4932)+COUNTIF('Mar 2022'!A:A,D4932)+COUNTIF('Apr 2022'!A:A,D4932)+COUNTIF('May 2022'!A:A,D4932)+COUNTIF('June 2022'!A:A,D4932)+COUNTIF('July 2022'!A:A,D4932)+COUNTIF('Aug 2022'!A:A,D4932)+COUNTIF('Sep 2022'!A:A,D4932)+COUNTIF('Oct 2022'!A:A,D4932)+COUNTIF('Dec 2022'!A:A,D4932)</f>
        <v>1</v>
      </c>
      <c r="U4932" t="str">
        <f>VLOOKUP(Q4932,'Capital Lookup'!A:B,2,FALSE)</f>
        <v>No</v>
      </c>
      <c r="V4932" s="2">
        <f>IFERROR(VLOOKUP(LEFT(F4932,10),'Find Purchase Orders'!B:J,9,FALSE),"")</f>
        <v>44845</v>
      </c>
      <c r="W4932" s="25" t="s">
        <v>7261</v>
      </c>
    </row>
    <row r="4933" spans="1:23" hidden="1">
      <c r="A4933" s="25" t="s">
        <v>7261</v>
      </c>
      <c r="B4933" s="25" t="s">
        <v>9405</v>
      </c>
      <c r="C4933" s="25" t="s">
        <v>7282</v>
      </c>
      <c r="D4933" s="25" t="s">
        <v>6597</v>
      </c>
      <c r="E4933" s="25" t="s">
        <v>8200</v>
      </c>
      <c r="F4933" s="25" t="s">
        <v>18141</v>
      </c>
      <c r="G4933" s="25" t="s">
        <v>18142</v>
      </c>
      <c r="H4933" s="21">
        <v>642.97</v>
      </c>
      <c r="I4933" s="25" t="s">
        <v>7296</v>
      </c>
      <c r="J4933" s="25" t="s">
        <v>7288</v>
      </c>
      <c r="K4933" s="25" t="s">
        <v>7262</v>
      </c>
      <c r="L4933" s="25" t="s">
        <v>7259</v>
      </c>
      <c r="M4933" s="21">
        <v>642.97</v>
      </c>
      <c r="N4933" s="21">
        <v>642.97</v>
      </c>
      <c r="O4933" s="21">
        <v>0</v>
      </c>
      <c r="P4933" s="21">
        <v>642.97</v>
      </c>
      <c r="Q4933" s="25" t="s">
        <v>9409</v>
      </c>
      <c r="R4933" s="1" t="str">
        <f t="shared" si="98"/>
        <v>ST10035</v>
      </c>
      <c r="S4933" t="str">
        <f>VLOOKUP(R4933,Data!$C$2:$D$261,2,0)</f>
        <v>The Westwood</v>
      </c>
      <c r="T4933">
        <f>COUNTIF('Feb 2022'!A:A,D4933)+COUNTIF('Mar 2022'!A:A,D4933)+COUNTIF('Apr 2022'!A:A,D4933)+COUNTIF('May 2022'!A:A,D4933)+COUNTIF('June 2022'!A:A,D4933)+COUNTIF('July 2022'!A:A,D4933)+COUNTIF('Aug 2022'!A:A,D4933)+COUNTIF('Sep 2022'!A:A,D4933)+COUNTIF('Oct 2022'!A:A,D4933)+COUNTIF('Dec 2022'!A:A,D4933)</f>
        <v>1</v>
      </c>
      <c r="U4933" t="str">
        <f>VLOOKUP(Q4933,'Capital Lookup'!A:B,2,FALSE)</f>
        <v>No</v>
      </c>
      <c r="V4933" s="2">
        <f>IFERROR(VLOOKUP(LEFT(F4933,10),'Find Purchase Orders'!B:J,9,FALSE),"")</f>
        <v>44847</v>
      </c>
      <c r="W4933" s="25" t="s">
        <v>7261</v>
      </c>
    </row>
    <row r="4934" spans="1:23" hidden="1">
      <c r="A4934" s="25" t="s">
        <v>7261</v>
      </c>
      <c r="B4934" s="25" t="s">
        <v>9405</v>
      </c>
      <c r="C4934" s="25" t="s">
        <v>7282</v>
      </c>
      <c r="D4934" s="25" t="s">
        <v>6597</v>
      </c>
      <c r="E4934" s="25" t="s">
        <v>8200</v>
      </c>
      <c r="F4934" s="25" t="s">
        <v>18143</v>
      </c>
      <c r="G4934" s="25" t="s">
        <v>18144</v>
      </c>
      <c r="H4934" s="21">
        <v>5806.09</v>
      </c>
      <c r="I4934" s="25" t="s">
        <v>7296</v>
      </c>
      <c r="J4934" s="25" t="s">
        <v>7288</v>
      </c>
      <c r="K4934" s="25" t="s">
        <v>7262</v>
      </c>
      <c r="L4934" s="25" t="s">
        <v>7259</v>
      </c>
      <c r="M4934" s="21">
        <v>5806.09</v>
      </c>
      <c r="N4934" s="21">
        <v>5806.09</v>
      </c>
      <c r="O4934" s="21">
        <v>0</v>
      </c>
      <c r="P4934" s="21">
        <v>5806.09</v>
      </c>
      <c r="Q4934" s="25" t="s">
        <v>9409</v>
      </c>
      <c r="R4934" s="1" t="str">
        <f t="shared" si="98"/>
        <v>ST10035</v>
      </c>
      <c r="S4934" t="str">
        <f>VLOOKUP(R4934,Data!$C$2:$D$261,2,0)</f>
        <v>The Westwood</v>
      </c>
      <c r="T4934">
        <f>COUNTIF('Feb 2022'!A:A,D4934)+COUNTIF('Mar 2022'!A:A,D4934)+COUNTIF('Apr 2022'!A:A,D4934)+COUNTIF('May 2022'!A:A,D4934)+COUNTIF('June 2022'!A:A,D4934)+COUNTIF('July 2022'!A:A,D4934)+COUNTIF('Aug 2022'!A:A,D4934)+COUNTIF('Sep 2022'!A:A,D4934)+COUNTIF('Oct 2022'!A:A,D4934)+COUNTIF('Dec 2022'!A:A,D4934)</f>
        <v>1</v>
      </c>
      <c r="U4934" t="str">
        <f>VLOOKUP(Q4934,'Capital Lookup'!A:B,2,FALSE)</f>
        <v>No</v>
      </c>
      <c r="V4934" s="2">
        <f>IFERROR(VLOOKUP(LEFT(F4934,10),'Find Purchase Orders'!B:J,9,FALSE),"")</f>
        <v>44847</v>
      </c>
      <c r="W4934" s="25" t="s">
        <v>7261</v>
      </c>
    </row>
    <row r="4935" spans="1:23" hidden="1">
      <c r="A4935" s="25" t="s">
        <v>7425</v>
      </c>
      <c r="B4935" s="25" t="s">
        <v>8071</v>
      </c>
      <c r="C4935" s="25" t="s">
        <v>7271</v>
      </c>
      <c r="D4935" s="25" t="s">
        <v>6733</v>
      </c>
      <c r="E4935" s="25" t="s">
        <v>18145</v>
      </c>
      <c r="F4935" s="25" t="s">
        <v>18146</v>
      </c>
      <c r="G4935" s="25" t="s">
        <v>18147</v>
      </c>
      <c r="H4935" s="21">
        <v>58190.3</v>
      </c>
      <c r="I4935" s="25" t="s">
        <v>7296</v>
      </c>
      <c r="J4935" s="25" t="s">
        <v>7288</v>
      </c>
      <c r="K4935" s="25" t="s">
        <v>7598</v>
      </c>
      <c r="L4935" s="25" t="s">
        <v>7670</v>
      </c>
      <c r="M4935" s="21">
        <v>58190.3</v>
      </c>
      <c r="N4935" s="21">
        <v>58190.3</v>
      </c>
      <c r="O4935" s="21">
        <v>0</v>
      </c>
      <c r="P4935" s="21">
        <v>58190.3</v>
      </c>
      <c r="Q4935" s="25" t="s">
        <v>18148</v>
      </c>
      <c r="R4935" s="1" t="str">
        <f t="shared" si="98"/>
        <v>ST10170</v>
      </c>
      <c r="S4935" t="str">
        <f>VLOOKUP(R4935,Data!$C$2:$D$261,2,0)</f>
        <v>Montfort</v>
      </c>
      <c r="T4935">
        <f>COUNTIF('Feb 2022'!A:A,D4935)+COUNTIF('Mar 2022'!A:A,D4935)+COUNTIF('Apr 2022'!A:A,D4935)+COUNTIF('May 2022'!A:A,D4935)+COUNTIF('June 2022'!A:A,D4935)+COUNTIF('July 2022'!A:A,D4935)+COUNTIF('Aug 2022'!A:A,D4935)+COUNTIF('Sep 2022'!A:A,D4935)+COUNTIF('Oct 2022'!A:A,D4935)+COUNTIF('Dec 2022'!A:A,D4935)</f>
        <v>1</v>
      </c>
      <c r="U4935" t="str">
        <f>VLOOKUP(Q4935,'Capital Lookup'!A:B,2,FALSE)</f>
        <v>No</v>
      </c>
      <c r="V4935" s="2">
        <f>IFERROR(VLOOKUP(LEFT(F4935,10),'Find Purchase Orders'!B:J,9,FALSE),"")</f>
        <v>44846</v>
      </c>
      <c r="W4935" s="25" t="s">
        <v>7261</v>
      </c>
    </row>
    <row r="4936" spans="1:23" hidden="1">
      <c r="A4936" s="25" t="s">
        <v>7425</v>
      </c>
      <c r="B4936" s="25" t="s">
        <v>7490</v>
      </c>
      <c r="C4936" s="25" t="s">
        <v>7271</v>
      </c>
      <c r="D4936" s="25" t="s">
        <v>6598</v>
      </c>
      <c r="E4936" s="25" t="s">
        <v>14048</v>
      </c>
      <c r="F4936" s="25" t="s">
        <v>18149</v>
      </c>
      <c r="G4936" s="25" t="s">
        <v>18150</v>
      </c>
      <c r="H4936" s="21">
        <v>6133.22</v>
      </c>
      <c r="I4936" s="25" t="s">
        <v>7296</v>
      </c>
      <c r="J4936" s="25" t="s">
        <v>7288</v>
      </c>
      <c r="K4936" s="25" t="s">
        <v>7579</v>
      </c>
      <c r="L4936" s="25" t="s">
        <v>8156</v>
      </c>
      <c r="M4936" s="21">
        <v>6133.22</v>
      </c>
      <c r="N4936" s="21">
        <v>5794.22</v>
      </c>
      <c r="O4936" s="21">
        <v>339</v>
      </c>
      <c r="P4936" s="21">
        <v>6133.22</v>
      </c>
      <c r="Q4936" s="25" t="s">
        <v>18151</v>
      </c>
      <c r="R4936" s="1" t="str">
        <f t="shared" si="98"/>
        <v>ST10179</v>
      </c>
      <c r="S4936" t="str">
        <f>VLOOKUP(R4936,Data!$C$2:$D$261,2,0)</f>
        <v>Forest Heights</v>
      </c>
      <c r="T4936">
        <f>COUNTIF('Feb 2022'!A:A,D4936)+COUNTIF('Mar 2022'!A:A,D4936)+COUNTIF('Apr 2022'!A:A,D4936)+COUNTIF('May 2022'!A:A,D4936)+COUNTIF('June 2022'!A:A,D4936)+COUNTIF('July 2022'!A:A,D4936)+COUNTIF('Aug 2022'!A:A,D4936)+COUNTIF('Sep 2022'!A:A,D4936)+COUNTIF('Oct 2022'!A:A,D4936)+COUNTIF('Dec 2022'!A:A,D4936)</f>
        <v>1</v>
      </c>
      <c r="U4936" t="str">
        <f>VLOOKUP(Q4936,'Capital Lookup'!A:B,2,FALSE)</f>
        <v>No</v>
      </c>
      <c r="V4936" s="2">
        <f>IFERROR(VLOOKUP(LEFT(F4936,10),'Find Purchase Orders'!B:J,9,FALSE),"")</f>
        <v>44845</v>
      </c>
      <c r="W4936" s="25" t="s">
        <v>7261</v>
      </c>
    </row>
    <row r="4937" spans="1:23" hidden="1">
      <c r="A4937" s="25" t="s">
        <v>7261</v>
      </c>
      <c r="B4937" s="25" t="s">
        <v>9338</v>
      </c>
      <c r="C4937" s="25" t="s">
        <v>7264</v>
      </c>
      <c r="D4937" s="25" t="s">
        <v>6599</v>
      </c>
      <c r="E4937" s="25" t="s">
        <v>9339</v>
      </c>
      <c r="F4937" s="25" t="s">
        <v>18152</v>
      </c>
      <c r="G4937" s="25" t="s">
        <v>18153</v>
      </c>
      <c r="H4937" s="21">
        <v>2657.42</v>
      </c>
      <c r="I4937" s="25" t="s">
        <v>7296</v>
      </c>
      <c r="J4937" s="25" t="s">
        <v>7288</v>
      </c>
      <c r="K4937" s="25" t="s">
        <v>7262</v>
      </c>
      <c r="L4937" s="25" t="s">
        <v>7259</v>
      </c>
      <c r="M4937" s="21">
        <v>2657.42</v>
      </c>
      <c r="N4937" s="21">
        <v>2657.42</v>
      </c>
      <c r="O4937" s="21">
        <v>0</v>
      </c>
      <c r="P4937" s="21">
        <v>2657.42</v>
      </c>
      <c r="Q4937" s="25" t="s">
        <v>9341</v>
      </c>
      <c r="R4937" s="1" t="str">
        <f t="shared" si="98"/>
        <v>ST10008</v>
      </c>
      <c r="S4937" t="str">
        <f>VLOOKUP(R4937,Data!$C$2:$D$261,2,0)</f>
        <v>Trafalgar Lodge</v>
      </c>
      <c r="T4937">
        <f>COUNTIF('Feb 2022'!A:A,D4937)+COUNTIF('Mar 2022'!A:A,D4937)+COUNTIF('Apr 2022'!A:A,D4937)+COUNTIF('May 2022'!A:A,D4937)+COUNTIF('June 2022'!A:A,D4937)+COUNTIF('July 2022'!A:A,D4937)+COUNTIF('Aug 2022'!A:A,D4937)+COUNTIF('Sep 2022'!A:A,D4937)+COUNTIF('Oct 2022'!A:A,D4937)+COUNTIF('Dec 2022'!A:A,D4937)</f>
        <v>1</v>
      </c>
      <c r="U4937" t="str">
        <f>VLOOKUP(Q4937,'Capital Lookup'!A:B,2,FALSE)</f>
        <v>No</v>
      </c>
      <c r="V4937" s="2">
        <f>IFERROR(VLOOKUP(LEFT(F4937,10),'Find Purchase Orders'!B:J,9,FALSE),"")</f>
        <v>44845</v>
      </c>
      <c r="W4937" s="25" t="s">
        <v>7261</v>
      </c>
    </row>
    <row r="4938" spans="1:23" hidden="1">
      <c r="A4938" s="25" t="s">
        <v>7261</v>
      </c>
      <c r="B4938" s="25" t="s">
        <v>9338</v>
      </c>
      <c r="C4938" s="25" t="s">
        <v>7264</v>
      </c>
      <c r="D4938" s="25" t="s">
        <v>6599</v>
      </c>
      <c r="E4938" s="25" t="s">
        <v>9339</v>
      </c>
      <c r="F4938" s="25" t="s">
        <v>18154</v>
      </c>
      <c r="G4938" s="25" t="s">
        <v>18155</v>
      </c>
      <c r="H4938" s="21">
        <v>339</v>
      </c>
      <c r="I4938" s="25" t="s">
        <v>7296</v>
      </c>
      <c r="J4938" s="25" t="s">
        <v>7288</v>
      </c>
      <c r="K4938" s="25" t="s">
        <v>7262</v>
      </c>
      <c r="L4938" s="25" t="s">
        <v>7259</v>
      </c>
      <c r="M4938" s="21">
        <v>339</v>
      </c>
      <c r="N4938" s="21">
        <v>339</v>
      </c>
      <c r="O4938" s="21">
        <v>0</v>
      </c>
      <c r="P4938" s="21">
        <v>339</v>
      </c>
      <c r="Q4938" s="25" t="s">
        <v>9341</v>
      </c>
      <c r="R4938" s="1" t="str">
        <f t="shared" ref="R4938:R5001" si="99">CONCATENATE("ST",LEFT(B4938,5))</f>
        <v>ST10008</v>
      </c>
      <c r="S4938" t="str">
        <f>VLOOKUP(R4938,Data!$C$2:$D$261,2,0)</f>
        <v>Trafalgar Lodge</v>
      </c>
      <c r="T4938">
        <f>COUNTIF('Feb 2022'!A:A,D4938)+COUNTIF('Mar 2022'!A:A,D4938)+COUNTIF('Apr 2022'!A:A,D4938)+COUNTIF('May 2022'!A:A,D4938)+COUNTIF('June 2022'!A:A,D4938)+COUNTIF('July 2022'!A:A,D4938)+COUNTIF('Aug 2022'!A:A,D4938)+COUNTIF('Sep 2022'!A:A,D4938)+COUNTIF('Oct 2022'!A:A,D4938)+COUNTIF('Dec 2022'!A:A,D4938)</f>
        <v>1</v>
      </c>
      <c r="U4938" t="str">
        <f>VLOOKUP(Q4938,'Capital Lookup'!A:B,2,FALSE)</f>
        <v>No</v>
      </c>
      <c r="V4938" s="2">
        <f>IFERROR(VLOOKUP(LEFT(F4938,10),'Find Purchase Orders'!B:J,9,FALSE),"")</f>
        <v>44845</v>
      </c>
      <c r="W4938" s="25" t="s">
        <v>7261</v>
      </c>
    </row>
    <row r="4939" spans="1:23" hidden="1">
      <c r="A4939" s="25" t="s">
        <v>7261</v>
      </c>
      <c r="B4939" s="25" t="s">
        <v>9338</v>
      </c>
      <c r="C4939" s="25" t="s">
        <v>7264</v>
      </c>
      <c r="D4939" s="25" t="s">
        <v>6600</v>
      </c>
      <c r="E4939" s="25" t="s">
        <v>9339</v>
      </c>
      <c r="F4939" s="25" t="s">
        <v>18156</v>
      </c>
      <c r="G4939" s="25" t="s">
        <v>18157</v>
      </c>
      <c r="H4939" s="21">
        <v>2694.04</v>
      </c>
      <c r="I4939" s="25" t="s">
        <v>7296</v>
      </c>
      <c r="J4939" s="25" t="s">
        <v>7288</v>
      </c>
      <c r="K4939" s="25" t="s">
        <v>7262</v>
      </c>
      <c r="L4939" s="25" t="s">
        <v>7259</v>
      </c>
      <c r="M4939" s="21">
        <v>2694.04</v>
      </c>
      <c r="N4939" s="21">
        <v>2694.04</v>
      </c>
      <c r="O4939" s="21">
        <v>0</v>
      </c>
      <c r="P4939" s="21">
        <v>2694.04</v>
      </c>
      <c r="Q4939" s="25" t="s">
        <v>9341</v>
      </c>
      <c r="R4939" s="1" t="str">
        <f t="shared" si="99"/>
        <v>ST10008</v>
      </c>
      <c r="S4939" t="str">
        <f>VLOOKUP(R4939,Data!$C$2:$D$261,2,0)</f>
        <v>Trafalgar Lodge</v>
      </c>
      <c r="T4939">
        <f>COUNTIF('Feb 2022'!A:A,D4939)+COUNTIF('Mar 2022'!A:A,D4939)+COUNTIF('Apr 2022'!A:A,D4939)+COUNTIF('May 2022'!A:A,D4939)+COUNTIF('June 2022'!A:A,D4939)+COUNTIF('July 2022'!A:A,D4939)+COUNTIF('Aug 2022'!A:A,D4939)+COUNTIF('Sep 2022'!A:A,D4939)+COUNTIF('Oct 2022'!A:A,D4939)+COUNTIF('Dec 2022'!A:A,D4939)</f>
        <v>1</v>
      </c>
      <c r="U4939" t="str">
        <f>VLOOKUP(Q4939,'Capital Lookup'!A:B,2,FALSE)</f>
        <v>No</v>
      </c>
      <c r="V4939" s="2">
        <f>IFERROR(VLOOKUP(LEFT(F4939,10),'Find Purchase Orders'!B:J,9,FALSE),"")</f>
        <v>44845</v>
      </c>
      <c r="W4939" s="25" t="s">
        <v>7261</v>
      </c>
    </row>
    <row r="4940" spans="1:23" hidden="1">
      <c r="A4940" s="25" t="s">
        <v>7261</v>
      </c>
      <c r="B4940" s="25" t="s">
        <v>7479</v>
      </c>
      <c r="C4940" s="25" t="s">
        <v>7264</v>
      </c>
      <c r="D4940" s="25" t="s">
        <v>6601</v>
      </c>
      <c r="E4940" s="25" t="s">
        <v>7481</v>
      </c>
      <c r="F4940" s="25" t="s">
        <v>18158</v>
      </c>
      <c r="G4940" s="25" t="s">
        <v>10010</v>
      </c>
      <c r="H4940" s="21">
        <v>988.75</v>
      </c>
      <c r="I4940" s="25" t="s">
        <v>7296</v>
      </c>
      <c r="J4940" s="25" t="s">
        <v>7288</v>
      </c>
      <c r="K4940" s="25" t="s">
        <v>7258</v>
      </c>
      <c r="L4940" s="25" t="s">
        <v>7259</v>
      </c>
      <c r="M4940" s="21">
        <v>988.75</v>
      </c>
      <c r="N4940" s="21">
        <v>988.75</v>
      </c>
      <c r="O4940" s="21">
        <v>0</v>
      </c>
      <c r="P4940" s="21">
        <v>988.75</v>
      </c>
      <c r="Q4940" s="25" t="s">
        <v>7484</v>
      </c>
      <c r="R4940" s="1" t="str">
        <f t="shared" si="99"/>
        <v>ST10027</v>
      </c>
      <c r="S4940" t="str">
        <f>VLOOKUP(R4940,Data!$C$2:$D$261,2,0)</f>
        <v>Glynnwood</v>
      </c>
      <c r="T4940">
        <f>COUNTIF('Feb 2022'!A:A,D4940)+COUNTIF('Mar 2022'!A:A,D4940)+COUNTIF('Apr 2022'!A:A,D4940)+COUNTIF('May 2022'!A:A,D4940)+COUNTIF('June 2022'!A:A,D4940)+COUNTIF('July 2022'!A:A,D4940)+COUNTIF('Aug 2022'!A:A,D4940)+COUNTIF('Sep 2022'!A:A,D4940)+COUNTIF('Oct 2022'!A:A,D4940)+COUNTIF('Dec 2022'!A:A,D4940)</f>
        <v>1</v>
      </c>
      <c r="U4940" t="str">
        <f>VLOOKUP(Q4940,'Capital Lookup'!A:B,2,FALSE)</f>
        <v>No</v>
      </c>
      <c r="V4940" s="2">
        <f>IFERROR(VLOOKUP(LEFT(F4940,10),'Find Purchase Orders'!B:J,9,FALSE),"")</f>
        <v>44845</v>
      </c>
      <c r="W4940" s="25" t="s">
        <v>7261</v>
      </c>
    </row>
    <row r="4941" spans="1:23" hidden="1">
      <c r="A4941" s="25" t="s">
        <v>7261</v>
      </c>
      <c r="B4941" s="25" t="s">
        <v>7479</v>
      </c>
      <c r="C4941" s="25" t="s">
        <v>7264</v>
      </c>
      <c r="D4941" s="25" t="s">
        <v>6601</v>
      </c>
      <c r="E4941" s="25" t="s">
        <v>7481</v>
      </c>
      <c r="F4941" s="25" t="s">
        <v>18159</v>
      </c>
      <c r="G4941" s="25" t="s">
        <v>18160</v>
      </c>
      <c r="H4941" s="21">
        <v>280.29000000000002</v>
      </c>
      <c r="I4941" s="25" t="s">
        <v>7296</v>
      </c>
      <c r="J4941" s="25" t="s">
        <v>7288</v>
      </c>
      <c r="K4941" s="25" t="s">
        <v>7258</v>
      </c>
      <c r="L4941" s="25" t="s">
        <v>7259</v>
      </c>
      <c r="M4941" s="21">
        <v>280.29000000000002</v>
      </c>
      <c r="N4941" s="21">
        <v>280.29000000000002</v>
      </c>
      <c r="O4941" s="21">
        <v>0</v>
      </c>
      <c r="P4941" s="21">
        <v>280.29000000000002</v>
      </c>
      <c r="Q4941" s="25" t="s">
        <v>7484</v>
      </c>
      <c r="R4941" s="1" t="str">
        <f t="shared" si="99"/>
        <v>ST10027</v>
      </c>
      <c r="S4941" t="str">
        <f>VLOOKUP(R4941,Data!$C$2:$D$261,2,0)</f>
        <v>Glynnwood</v>
      </c>
      <c r="T4941">
        <f>COUNTIF('Feb 2022'!A:A,D4941)+COUNTIF('Mar 2022'!A:A,D4941)+COUNTIF('Apr 2022'!A:A,D4941)+COUNTIF('May 2022'!A:A,D4941)+COUNTIF('June 2022'!A:A,D4941)+COUNTIF('July 2022'!A:A,D4941)+COUNTIF('Aug 2022'!A:A,D4941)+COUNTIF('Sep 2022'!A:A,D4941)+COUNTIF('Oct 2022'!A:A,D4941)+COUNTIF('Dec 2022'!A:A,D4941)</f>
        <v>1</v>
      </c>
      <c r="U4941" t="str">
        <f>VLOOKUP(Q4941,'Capital Lookup'!A:B,2,FALSE)</f>
        <v>No</v>
      </c>
      <c r="V4941" s="2">
        <f>IFERROR(VLOOKUP(LEFT(F4941,10),'Find Purchase Orders'!B:J,9,FALSE),"")</f>
        <v>44845</v>
      </c>
      <c r="W4941" s="25" t="s">
        <v>7261</v>
      </c>
    </row>
    <row r="4942" spans="1:23" hidden="1">
      <c r="A4942" s="25" t="s">
        <v>7261</v>
      </c>
      <c r="B4942" s="25" t="s">
        <v>7479</v>
      </c>
      <c r="C4942" s="25" t="s">
        <v>7264</v>
      </c>
      <c r="D4942" s="25" t="s">
        <v>6601</v>
      </c>
      <c r="E4942" s="25" t="s">
        <v>7481</v>
      </c>
      <c r="F4942" s="25" t="s">
        <v>18161</v>
      </c>
      <c r="G4942" s="25" t="s">
        <v>10012</v>
      </c>
      <c r="H4942" s="21">
        <v>2970.21</v>
      </c>
      <c r="I4942" s="25" t="s">
        <v>7296</v>
      </c>
      <c r="J4942" s="25" t="s">
        <v>7288</v>
      </c>
      <c r="K4942" s="25" t="s">
        <v>7262</v>
      </c>
      <c r="L4942" s="25" t="s">
        <v>7259</v>
      </c>
      <c r="M4942" s="21">
        <v>2970.21</v>
      </c>
      <c r="N4942" s="21">
        <v>2970.21</v>
      </c>
      <c r="O4942" s="21">
        <v>0</v>
      </c>
      <c r="P4942" s="21">
        <v>2970.21</v>
      </c>
      <c r="Q4942" s="25" t="s">
        <v>7484</v>
      </c>
      <c r="R4942" s="1" t="str">
        <f t="shared" si="99"/>
        <v>ST10027</v>
      </c>
      <c r="S4942" t="str">
        <f>VLOOKUP(R4942,Data!$C$2:$D$261,2,0)</f>
        <v>Glynnwood</v>
      </c>
      <c r="T4942">
        <f>COUNTIF('Feb 2022'!A:A,D4942)+COUNTIF('Mar 2022'!A:A,D4942)+COUNTIF('Apr 2022'!A:A,D4942)+COUNTIF('May 2022'!A:A,D4942)+COUNTIF('June 2022'!A:A,D4942)+COUNTIF('July 2022'!A:A,D4942)+COUNTIF('Aug 2022'!A:A,D4942)+COUNTIF('Sep 2022'!A:A,D4942)+COUNTIF('Oct 2022'!A:A,D4942)+COUNTIF('Dec 2022'!A:A,D4942)</f>
        <v>1</v>
      </c>
      <c r="U4942" t="str">
        <f>VLOOKUP(Q4942,'Capital Lookup'!A:B,2,FALSE)</f>
        <v>No</v>
      </c>
      <c r="V4942" s="2">
        <f>IFERROR(VLOOKUP(LEFT(F4942,10),'Find Purchase Orders'!B:J,9,FALSE),"")</f>
        <v>44845</v>
      </c>
      <c r="W4942" s="25" t="s">
        <v>7261</v>
      </c>
    </row>
    <row r="4943" spans="1:23" hidden="1">
      <c r="A4943" s="25" t="s">
        <v>7261</v>
      </c>
      <c r="B4943" s="25" t="s">
        <v>7479</v>
      </c>
      <c r="C4943" s="25" t="s">
        <v>7264</v>
      </c>
      <c r="D4943" s="25" t="s">
        <v>6601</v>
      </c>
      <c r="E4943" s="25" t="s">
        <v>7481</v>
      </c>
      <c r="F4943" s="25" t="s">
        <v>18162</v>
      </c>
      <c r="G4943" s="25" t="s">
        <v>10014</v>
      </c>
      <c r="H4943" s="21">
        <v>395.5</v>
      </c>
      <c r="I4943" s="25" t="s">
        <v>7296</v>
      </c>
      <c r="J4943" s="25" t="s">
        <v>7288</v>
      </c>
      <c r="K4943" s="25" t="s">
        <v>7262</v>
      </c>
      <c r="L4943" s="25" t="s">
        <v>7259</v>
      </c>
      <c r="M4943" s="21">
        <v>395.5</v>
      </c>
      <c r="N4943" s="21">
        <v>395.5</v>
      </c>
      <c r="O4943" s="21">
        <v>0</v>
      </c>
      <c r="P4943" s="21">
        <v>395.5</v>
      </c>
      <c r="Q4943" s="25" t="s">
        <v>7484</v>
      </c>
      <c r="R4943" s="1" t="str">
        <f t="shared" si="99"/>
        <v>ST10027</v>
      </c>
      <c r="S4943" t="str">
        <f>VLOOKUP(R4943,Data!$C$2:$D$261,2,0)</f>
        <v>Glynnwood</v>
      </c>
      <c r="T4943">
        <f>COUNTIF('Feb 2022'!A:A,D4943)+COUNTIF('Mar 2022'!A:A,D4943)+COUNTIF('Apr 2022'!A:A,D4943)+COUNTIF('May 2022'!A:A,D4943)+COUNTIF('June 2022'!A:A,D4943)+COUNTIF('July 2022'!A:A,D4943)+COUNTIF('Aug 2022'!A:A,D4943)+COUNTIF('Sep 2022'!A:A,D4943)+COUNTIF('Oct 2022'!A:A,D4943)+COUNTIF('Dec 2022'!A:A,D4943)</f>
        <v>1</v>
      </c>
      <c r="U4943" t="str">
        <f>VLOOKUP(Q4943,'Capital Lookup'!A:B,2,FALSE)</f>
        <v>No</v>
      </c>
      <c r="V4943" s="2">
        <f>IFERROR(VLOOKUP(LEFT(F4943,10),'Find Purchase Orders'!B:J,9,FALSE),"")</f>
        <v>44845</v>
      </c>
      <c r="W4943" s="25" t="s">
        <v>7261</v>
      </c>
    </row>
    <row r="4944" spans="1:23" hidden="1">
      <c r="A4944" s="25" t="s">
        <v>7261</v>
      </c>
      <c r="B4944" s="25" t="s">
        <v>7384</v>
      </c>
      <c r="C4944" s="25" t="s">
        <v>7277</v>
      </c>
      <c r="D4944" s="25" t="s">
        <v>6602</v>
      </c>
      <c r="E4944" s="25" t="s">
        <v>7386</v>
      </c>
      <c r="F4944" s="25" t="s">
        <v>18163</v>
      </c>
      <c r="G4944" s="25" t="s">
        <v>18164</v>
      </c>
      <c r="H4944" s="21">
        <v>262.5</v>
      </c>
      <c r="I4944" s="25" t="s">
        <v>7296</v>
      </c>
      <c r="J4944" s="25" t="s">
        <v>7288</v>
      </c>
      <c r="K4944" s="25" t="s">
        <v>7289</v>
      </c>
      <c r="L4944" s="25" t="s">
        <v>7259</v>
      </c>
      <c r="M4944" s="21">
        <v>262.5</v>
      </c>
      <c r="N4944" s="21">
        <v>262.5</v>
      </c>
      <c r="O4944" s="21">
        <v>0</v>
      </c>
      <c r="P4944" s="21">
        <v>262.5</v>
      </c>
      <c r="Q4944" s="25" t="s">
        <v>7389</v>
      </c>
      <c r="R4944" s="1" t="str">
        <f t="shared" si="99"/>
        <v>ST10066</v>
      </c>
      <c r="S4944" t="str">
        <f>VLOOKUP(R4944,Data!$C$2:$D$261,2,0)</f>
        <v>Inglewood</v>
      </c>
      <c r="T4944">
        <f>COUNTIF('Feb 2022'!A:A,D4944)+COUNTIF('Mar 2022'!A:A,D4944)+COUNTIF('Apr 2022'!A:A,D4944)+COUNTIF('May 2022'!A:A,D4944)+COUNTIF('June 2022'!A:A,D4944)+COUNTIF('July 2022'!A:A,D4944)+COUNTIF('Aug 2022'!A:A,D4944)+COUNTIF('Sep 2022'!A:A,D4944)+COUNTIF('Oct 2022'!A:A,D4944)+COUNTIF('Dec 2022'!A:A,D4944)</f>
        <v>1</v>
      </c>
      <c r="U4944" t="str">
        <f>VLOOKUP(Q4944,'Capital Lookup'!A:B,2,FALSE)</f>
        <v>No</v>
      </c>
      <c r="V4944" s="2">
        <f>IFERROR(VLOOKUP(LEFT(F4944,10),'Find Purchase Orders'!B:J,9,FALSE),"")</f>
        <v>44848</v>
      </c>
      <c r="W4944" s="25" t="s">
        <v>7261</v>
      </c>
    </row>
    <row r="4945" spans="1:23" hidden="1">
      <c r="A4945" s="25" t="s">
        <v>7261</v>
      </c>
      <c r="B4945" s="25" t="s">
        <v>7384</v>
      </c>
      <c r="C4945" s="25" t="s">
        <v>7277</v>
      </c>
      <c r="D4945" s="25" t="s">
        <v>6602</v>
      </c>
      <c r="E4945" s="25" t="s">
        <v>7386</v>
      </c>
      <c r="F4945" s="25" t="s">
        <v>18165</v>
      </c>
      <c r="G4945" s="25" t="s">
        <v>18166</v>
      </c>
      <c r="H4945" s="21">
        <v>1695.75</v>
      </c>
      <c r="I4945" s="25" t="s">
        <v>7296</v>
      </c>
      <c r="J4945" s="25" t="s">
        <v>7288</v>
      </c>
      <c r="K4945" s="25" t="s">
        <v>7289</v>
      </c>
      <c r="L4945" s="25" t="s">
        <v>7259</v>
      </c>
      <c r="M4945" s="21">
        <v>1695.75</v>
      </c>
      <c r="N4945" s="21">
        <v>1695.75</v>
      </c>
      <c r="O4945" s="21">
        <v>0</v>
      </c>
      <c r="P4945" s="21">
        <v>1695.75</v>
      </c>
      <c r="Q4945" s="25" t="s">
        <v>7389</v>
      </c>
      <c r="R4945" s="1" t="str">
        <f t="shared" si="99"/>
        <v>ST10066</v>
      </c>
      <c r="S4945" t="str">
        <f>VLOOKUP(R4945,Data!$C$2:$D$261,2,0)</f>
        <v>Inglewood</v>
      </c>
      <c r="T4945">
        <f>COUNTIF('Feb 2022'!A:A,D4945)+COUNTIF('Mar 2022'!A:A,D4945)+COUNTIF('Apr 2022'!A:A,D4945)+COUNTIF('May 2022'!A:A,D4945)+COUNTIF('June 2022'!A:A,D4945)+COUNTIF('July 2022'!A:A,D4945)+COUNTIF('Aug 2022'!A:A,D4945)+COUNTIF('Sep 2022'!A:A,D4945)+COUNTIF('Oct 2022'!A:A,D4945)+COUNTIF('Dec 2022'!A:A,D4945)</f>
        <v>1</v>
      </c>
      <c r="U4945" t="str">
        <f>VLOOKUP(Q4945,'Capital Lookup'!A:B,2,FALSE)</f>
        <v>No</v>
      </c>
      <c r="V4945" s="2">
        <f>IFERROR(VLOOKUP(LEFT(F4945,10),'Find Purchase Orders'!B:J,9,FALSE),"")</f>
        <v>44848</v>
      </c>
      <c r="W4945" s="25" t="s">
        <v>7261</v>
      </c>
    </row>
    <row r="4946" spans="1:23" hidden="1">
      <c r="A4946" s="25" t="s">
        <v>7269</v>
      </c>
      <c r="B4946" s="25" t="s">
        <v>8259</v>
      </c>
      <c r="C4946" s="25" t="s">
        <v>8260</v>
      </c>
      <c r="D4946" s="25" t="s">
        <v>18167</v>
      </c>
      <c r="E4946" s="25" t="s">
        <v>8591</v>
      </c>
      <c r="F4946" s="25" t="s">
        <v>18168</v>
      </c>
      <c r="G4946" s="25" t="s">
        <v>18169</v>
      </c>
      <c r="H4946" s="21">
        <v>206.67</v>
      </c>
      <c r="I4946" s="25" t="s">
        <v>7296</v>
      </c>
      <c r="J4946" s="25" t="s">
        <v>7288</v>
      </c>
      <c r="K4946" s="25" t="s">
        <v>10629</v>
      </c>
      <c r="L4946" s="25" t="s">
        <v>11689</v>
      </c>
      <c r="M4946" s="21">
        <v>283.39</v>
      </c>
      <c r="N4946" s="21">
        <v>270.95</v>
      </c>
      <c r="O4946" s="21">
        <v>12.44</v>
      </c>
      <c r="P4946" s="21">
        <v>283.39</v>
      </c>
      <c r="Q4946" s="25" t="s">
        <v>17157</v>
      </c>
      <c r="R4946" s="1" t="str">
        <f t="shared" si="99"/>
        <v>ST10260</v>
      </c>
      <c r="S4946" t="str">
        <f>VLOOKUP(R4946,Data!$C$2:$D$261,2,0)</f>
        <v>Support Office</v>
      </c>
      <c r="T4946">
        <f>COUNTIF('Feb 2022'!A:A,D4946)+COUNTIF('Mar 2022'!A:A,D4946)+COUNTIF('Apr 2022'!A:A,D4946)+COUNTIF('May 2022'!A:A,D4946)+COUNTIF('June 2022'!A:A,D4946)+COUNTIF('July 2022'!A:A,D4946)+COUNTIF('Aug 2022'!A:A,D4946)+COUNTIF('Sep 2022'!A:A,D4946)+COUNTIF('Oct 2022'!A:A,D4946)+COUNTIF('Dec 2022'!A:A,D4946)</f>
        <v>0</v>
      </c>
      <c r="U4946" t="str">
        <f>VLOOKUP(Q4946,'Capital Lookup'!A:B,2,FALSE)</f>
        <v>Yes</v>
      </c>
      <c r="V4946" s="2">
        <f>IFERROR(VLOOKUP(LEFT(F4946,10),'Find Purchase Orders'!B:J,9,FALSE),"")</f>
        <v>44846</v>
      </c>
      <c r="W4946" s="25" t="s">
        <v>7261</v>
      </c>
    </row>
    <row r="4947" spans="1:23" hidden="1">
      <c r="A4947" s="25" t="s">
        <v>7261</v>
      </c>
      <c r="B4947" s="25" t="s">
        <v>8307</v>
      </c>
      <c r="C4947" s="25" t="s">
        <v>7264</v>
      </c>
      <c r="D4947" s="25" t="s">
        <v>6603</v>
      </c>
      <c r="E4947" s="25" t="s">
        <v>8309</v>
      </c>
      <c r="F4947" s="25" t="s">
        <v>18170</v>
      </c>
      <c r="G4947" s="25" t="s">
        <v>18171</v>
      </c>
      <c r="H4947" s="21">
        <v>5311.82</v>
      </c>
      <c r="I4947" s="25" t="s">
        <v>7296</v>
      </c>
      <c r="J4947" s="25" t="s">
        <v>7288</v>
      </c>
      <c r="K4947" s="25" t="s">
        <v>7262</v>
      </c>
      <c r="L4947" s="25" t="s">
        <v>7259</v>
      </c>
      <c r="M4947" s="21">
        <v>5311.82</v>
      </c>
      <c r="N4947" s="21">
        <v>5311.82</v>
      </c>
      <c r="O4947" s="21">
        <v>0</v>
      </c>
      <c r="P4947" s="21">
        <v>5311.82</v>
      </c>
      <c r="Q4947" s="25" t="s">
        <v>8312</v>
      </c>
      <c r="R4947" s="1" t="str">
        <f t="shared" si="99"/>
        <v>ST10082</v>
      </c>
      <c r="S4947" t="str">
        <f>VLOOKUP(R4947,Data!$C$2:$D$261,2,0)</f>
        <v>The Franklin</v>
      </c>
      <c r="T4947">
        <f>COUNTIF('Feb 2022'!A:A,D4947)+COUNTIF('Mar 2022'!A:A,D4947)+COUNTIF('Apr 2022'!A:A,D4947)+COUNTIF('May 2022'!A:A,D4947)+COUNTIF('June 2022'!A:A,D4947)+COUNTIF('July 2022'!A:A,D4947)+COUNTIF('Aug 2022'!A:A,D4947)+COUNTIF('Sep 2022'!A:A,D4947)+COUNTIF('Oct 2022'!A:A,D4947)+COUNTIF('Dec 2022'!A:A,D4947)</f>
        <v>1</v>
      </c>
      <c r="U4947" t="str">
        <f>VLOOKUP(Q4947,'Capital Lookup'!A:B,2,FALSE)</f>
        <v>No</v>
      </c>
      <c r="V4947" s="2">
        <f>IFERROR(VLOOKUP(LEFT(F4947,10),'Find Purchase Orders'!B:J,9,FALSE),"")</f>
        <v>44846</v>
      </c>
      <c r="W4947" s="25" t="s">
        <v>7261</v>
      </c>
    </row>
    <row r="4948" spans="1:23" hidden="1">
      <c r="A4948" s="25" t="s">
        <v>7261</v>
      </c>
      <c r="B4948" s="25" t="s">
        <v>8307</v>
      </c>
      <c r="C4948" s="25" t="s">
        <v>7264</v>
      </c>
      <c r="D4948" s="25" t="s">
        <v>6603</v>
      </c>
      <c r="E4948" s="25" t="s">
        <v>8309</v>
      </c>
      <c r="F4948" s="25" t="s">
        <v>18172</v>
      </c>
      <c r="G4948" s="25" t="s">
        <v>18173</v>
      </c>
      <c r="H4948" s="21">
        <v>222</v>
      </c>
      <c r="I4948" s="25" t="s">
        <v>7296</v>
      </c>
      <c r="J4948" s="25" t="s">
        <v>7288</v>
      </c>
      <c r="K4948" s="25" t="s">
        <v>7262</v>
      </c>
      <c r="L4948" s="25" t="s">
        <v>7259</v>
      </c>
      <c r="M4948" s="21">
        <v>222</v>
      </c>
      <c r="N4948" s="21">
        <v>222</v>
      </c>
      <c r="O4948" s="21">
        <v>0</v>
      </c>
      <c r="P4948" s="21">
        <v>222</v>
      </c>
      <c r="Q4948" s="25" t="s">
        <v>8312</v>
      </c>
      <c r="R4948" s="1" t="str">
        <f t="shared" si="99"/>
        <v>ST10082</v>
      </c>
      <c r="S4948" t="str">
        <f>VLOOKUP(R4948,Data!$C$2:$D$261,2,0)</f>
        <v>The Franklin</v>
      </c>
      <c r="T4948">
        <f>COUNTIF('Feb 2022'!A:A,D4948)+COUNTIF('Mar 2022'!A:A,D4948)+COUNTIF('Apr 2022'!A:A,D4948)+COUNTIF('May 2022'!A:A,D4948)+COUNTIF('June 2022'!A:A,D4948)+COUNTIF('July 2022'!A:A,D4948)+COUNTIF('Aug 2022'!A:A,D4948)+COUNTIF('Sep 2022'!A:A,D4948)+COUNTIF('Oct 2022'!A:A,D4948)+COUNTIF('Dec 2022'!A:A,D4948)</f>
        <v>1</v>
      </c>
      <c r="U4948" t="str">
        <f>VLOOKUP(Q4948,'Capital Lookup'!A:B,2,FALSE)</f>
        <v>No</v>
      </c>
      <c r="V4948" s="2">
        <f>IFERROR(VLOOKUP(LEFT(F4948,10),'Find Purchase Orders'!B:J,9,FALSE),"")</f>
        <v>44846</v>
      </c>
      <c r="W4948" s="25" t="s">
        <v>7261</v>
      </c>
    </row>
    <row r="4949" spans="1:23" hidden="1">
      <c r="A4949" s="25" t="s">
        <v>7261</v>
      </c>
      <c r="B4949" s="25" t="s">
        <v>7752</v>
      </c>
      <c r="C4949" s="25" t="s">
        <v>7277</v>
      </c>
      <c r="D4949" s="25" t="s">
        <v>6604</v>
      </c>
      <c r="E4949" s="25" t="s">
        <v>8188</v>
      </c>
      <c r="F4949" s="25" t="s">
        <v>18174</v>
      </c>
      <c r="G4949" s="25" t="s">
        <v>10467</v>
      </c>
      <c r="H4949" s="21">
        <v>525</v>
      </c>
      <c r="I4949" s="25" t="s">
        <v>7296</v>
      </c>
      <c r="J4949" s="25" t="s">
        <v>7288</v>
      </c>
      <c r="K4949" s="25" t="s">
        <v>7258</v>
      </c>
      <c r="L4949" s="25" t="s">
        <v>7259</v>
      </c>
      <c r="M4949" s="21">
        <v>525</v>
      </c>
      <c r="N4949" s="21">
        <v>525</v>
      </c>
      <c r="O4949" s="21">
        <v>0</v>
      </c>
      <c r="P4949" s="21">
        <v>525</v>
      </c>
      <c r="Q4949" s="25" t="s">
        <v>8191</v>
      </c>
      <c r="R4949" s="1" t="str">
        <f t="shared" si="99"/>
        <v>ST10065</v>
      </c>
      <c r="S4949" t="str">
        <f>VLOOKUP(R4949,Data!$C$2:$D$261,2,0)</f>
        <v>Evergreen</v>
      </c>
      <c r="T4949">
        <f>COUNTIF('Feb 2022'!A:A,D4949)+COUNTIF('Mar 2022'!A:A,D4949)+COUNTIF('Apr 2022'!A:A,D4949)+COUNTIF('May 2022'!A:A,D4949)+COUNTIF('June 2022'!A:A,D4949)+COUNTIF('July 2022'!A:A,D4949)+COUNTIF('Aug 2022'!A:A,D4949)+COUNTIF('Sep 2022'!A:A,D4949)+COUNTIF('Oct 2022'!A:A,D4949)+COUNTIF('Dec 2022'!A:A,D4949)</f>
        <v>1</v>
      </c>
      <c r="U4949" t="str">
        <f>VLOOKUP(Q4949,'Capital Lookup'!A:B,2,FALSE)</f>
        <v>No</v>
      </c>
      <c r="V4949" s="2">
        <f>IFERROR(VLOOKUP(LEFT(F4949,10),'Find Purchase Orders'!B:J,9,FALSE),"")</f>
        <v>44848</v>
      </c>
      <c r="W4949" s="25" t="s">
        <v>7261</v>
      </c>
    </row>
    <row r="4950" spans="1:23" hidden="1">
      <c r="A4950" s="25" t="s">
        <v>7261</v>
      </c>
      <c r="B4950" s="25" t="s">
        <v>7752</v>
      </c>
      <c r="C4950" s="25" t="s">
        <v>7277</v>
      </c>
      <c r="D4950" s="25" t="s">
        <v>6604</v>
      </c>
      <c r="E4950" s="25" t="s">
        <v>8188</v>
      </c>
      <c r="F4950" s="25" t="s">
        <v>18175</v>
      </c>
      <c r="G4950" s="25" t="s">
        <v>18176</v>
      </c>
      <c r="H4950" s="21">
        <v>4468.46</v>
      </c>
      <c r="I4950" s="25" t="s">
        <v>7296</v>
      </c>
      <c r="J4950" s="25" t="s">
        <v>7288</v>
      </c>
      <c r="K4950" s="25" t="s">
        <v>7262</v>
      </c>
      <c r="L4950" s="25" t="s">
        <v>7259</v>
      </c>
      <c r="M4950" s="21">
        <v>4468.46</v>
      </c>
      <c r="N4950" s="21">
        <v>4468.46</v>
      </c>
      <c r="O4950" s="21">
        <v>0</v>
      </c>
      <c r="P4950" s="21">
        <v>4468.46</v>
      </c>
      <c r="Q4950" s="25" t="s">
        <v>8191</v>
      </c>
      <c r="R4950" s="1" t="str">
        <f t="shared" si="99"/>
        <v>ST10065</v>
      </c>
      <c r="S4950" t="str">
        <f>VLOOKUP(R4950,Data!$C$2:$D$261,2,0)</f>
        <v>Evergreen</v>
      </c>
      <c r="T4950">
        <f>COUNTIF('Feb 2022'!A:A,D4950)+COUNTIF('Mar 2022'!A:A,D4950)+COUNTIF('Apr 2022'!A:A,D4950)+COUNTIF('May 2022'!A:A,D4950)+COUNTIF('June 2022'!A:A,D4950)+COUNTIF('July 2022'!A:A,D4950)+COUNTIF('Aug 2022'!A:A,D4950)+COUNTIF('Sep 2022'!A:A,D4950)+COUNTIF('Oct 2022'!A:A,D4950)+COUNTIF('Dec 2022'!A:A,D4950)</f>
        <v>1</v>
      </c>
      <c r="U4950" t="str">
        <f>VLOOKUP(Q4950,'Capital Lookup'!A:B,2,FALSE)</f>
        <v>No</v>
      </c>
      <c r="V4950" s="2">
        <f>IFERROR(VLOOKUP(LEFT(F4950,10),'Find Purchase Orders'!B:J,9,FALSE),"")</f>
        <v>44848</v>
      </c>
      <c r="W4950" s="25" t="s">
        <v>7261</v>
      </c>
    </row>
    <row r="4951" spans="1:23" hidden="1">
      <c r="A4951" s="25" t="s">
        <v>7252</v>
      </c>
      <c r="B4951" s="25" t="s">
        <v>7506</v>
      </c>
      <c r="C4951" s="25" t="s">
        <v>7254</v>
      </c>
      <c r="D4951" s="25" t="s">
        <v>6605</v>
      </c>
      <c r="E4951" s="25" t="s">
        <v>8553</v>
      </c>
      <c r="F4951" s="25" t="s">
        <v>18177</v>
      </c>
      <c r="G4951" s="25" t="s">
        <v>18178</v>
      </c>
      <c r="H4951" s="21">
        <v>9274.5300000000007</v>
      </c>
      <c r="I4951" s="25" t="s">
        <v>7296</v>
      </c>
      <c r="J4951" s="25" t="s">
        <v>7288</v>
      </c>
      <c r="K4951" s="25" t="s">
        <v>7262</v>
      </c>
      <c r="L4951" s="25" t="s">
        <v>7259</v>
      </c>
      <c r="M4951" s="21">
        <v>9274.5300000000007</v>
      </c>
      <c r="N4951" s="21">
        <v>9274.5300000000007</v>
      </c>
      <c r="O4951" s="21">
        <v>0</v>
      </c>
      <c r="P4951" s="21">
        <v>9274.5300000000007</v>
      </c>
      <c r="Q4951" s="25" t="s">
        <v>8556</v>
      </c>
      <c r="R4951" s="1" t="str">
        <f t="shared" si="99"/>
        <v>ST10031</v>
      </c>
      <c r="S4951" t="str">
        <f>VLOOKUP(R4951,Data!$C$2:$D$261,2,0)</f>
        <v>Port Perry Villa</v>
      </c>
      <c r="T4951">
        <f>COUNTIF('Feb 2022'!A:A,D4951)+COUNTIF('Mar 2022'!A:A,D4951)+COUNTIF('Apr 2022'!A:A,D4951)+COUNTIF('May 2022'!A:A,D4951)+COUNTIF('June 2022'!A:A,D4951)+COUNTIF('July 2022'!A:A,D4951)+COUNTIF('Aug 2022'!A:A,D4951)+COUNTIF('Sep 2022'!A:A,D4951)+COUNTIF('Oct 2022'!A:A,D4951)+COUNTIF('Dec 2022'!A:A,D4951)</f>
        <v>1</v>
      </c>
      <c r="U4951" t="str">
        <f>VLOOKUP(Q4951,'Capital Lookup'!A:B,2,FALSE)</f>
        <v>No</v>
      </c>
      <c r="V4951" s="2">
        <f>IFERROR(VLOOKUP(LEFT(F4951,10),'Find Purchase Orders'!B:J,9,FALSE),"")</f>
        <v>44846</v>
      </c>
      <c r="W4951" s="25" t="s">
        <v>7261</v>
      </c>
    </row>
    <row r="4952" spans="1:23" hidden="1">
      <c r="A4952" s="25" t="s">
        <v>7252</v>
      </c>
      <c r="B4952" s="25" t="s">
        <v>7506</v>
      </c>
      <c r="C4952" s="25" t="s">
        <v>7254</v>
      </c>
      <c r="D4952" s="25" t="s">
        <v>6605</v>
      </c>
      <c r="E4952" s="25" t="s">
        <v>8553</v>
      </c>
      <c r="F4952" s="25" t="s">
        <v>18179</v>
      </c>
      <c r="G4952" s="25" t="s">
        <v>18180</v>
      </c>
      <c r="H4952" s="21">
        <v>508.5</v>
      </c>
      <c r="I4952" s="25" t="s">
        <v>7296</v>
      </c>
      <c r="J4952" s="25" t="s">
        <v>7288</v>
      </c>
      <c r="K4952" s="25" t="s">
        <v>7262</v>
      </c>
      <c r="L4952" s="25" t="s">
        <v>7259</v>
      </c>
      <c r="M4952" s="21">
        <v>508.5</v>
      </c>
      <c r="N4952" s="21">
        <v>508.5</v>
      </c>
      <c r="O4952" s="21">
        <v>0</v>
      </c>
      <c r="P4952" s="21">
        <v>508.5</v>
      </c>
      <c r="Q4952" s="25" t="s">
        <v>8556</v>
      </c>
      <c r="R4952" s="1" t="str">
        <f t="shared" si="99"/>
        <v>ST10031</v>
      </c>
      <c r="S4952" t="str">
        <f>VLOOKUP(R4952,Data!$C$2:$D$261,2,0)</f>
        <v>Port Perry Villa</v>
      </c>
      <c r="T4952">
        <f>COUNTIF('Feb 2022'!A:A,D4952)+COUNTIF('Mar 2022'!A:A,D4952)+COUNTIF('Apr 2022'!A:A,D4952)+COUNTIF('May 2022'!A:A,D4952)+COUNTIF('June 2022'!A:A,D4952)+COUNTIF('July 2022'!A:A,D4952)+COUNTIF('Aug 2022'!A:A,D4952)+COUNTIF('Sep 2022'!A:A,D4952)+COUNTIF('Oct 2022'!A:A,D4952)+COUNTIF('Dec 2022'!A:A,D4952)</f>
        <v>1</v>
      </c>
      <c r="U4952" t="str">
        <f>VLOOKUP(Q4952,'Capital Lookup'!A:B,2,FALSE)</f>
        <v>No</v>
      </c>
      <c r="V4952" s="2">
        <f>IFERROR(VLOOKUP(LEFT(F4952,10),'Find Purchase Orders'!B:J,9,FALSE),"")</f>
        <v>44846</v>
      </c>
      <c r="W4952" s="25" t="s">
        <v>7261</v>
      </c>
    </row>
    <row r="4953" spans="1:23" hidden="1">
      <c r="A4953" s="25" t="s">
        <v>7261</v>
      </c>
      <c r="B4953" s="25" t="s">
        <v>8387</v>
      </c>
      <c r="C4953" s="25" t="s">
        <v>7264</v>
      </c>
      <c r="D4953" s="25" t="s">
        <v>6606</v>
      </c>
      <c r="E4953" s="25" t="s">
        <v>14900</v>
      </c>
      <c r="F4953" s="25" t="s">
        <v>18181</v>
      </c>
      <c r="G4953" s="25" t="s">
        <v>7570</v>
      </c>
      <c r="H4953" s="21">
        <v>525</v>
      </c>
      <c r="I4953" s="25" t="s">
        <v>7296</v>
      </c>
      <c r="J4953" s="25" t="s">
        <v>7288</v>
      </c>
      <c r="K4953" s="25" t="s">
        <v>7258</v>
      </c>
      <c r="L4953" s="25" t="s">
        <v>7259</v>
      </c>
      <c r="M4953" s="21">
        <v>525</v>
      </c>
      <c r="N4953" s="21">
        <v>3654.82</v>
      </c>
      <c r="O4953" s="21">
        <v>-3129.82</v>
      </c>
      <c r="P4953" s="21">
        <v>525</v>
      </c>
      <c r="Q4953" s="25" t="s">
        <v>8392</v>
      </c>
      <c r="R4953" s="1" t="str">
        <f t="shared" si="99"/>
        <v>ST10071</v>
      </c>
      <c r="S4953" t="str">
        <f>VLOOKUP(R4953,Data!$C$2:$D$261,2,0)</f>
        <v>Riverbend</v>
      </c>
      <c r="T4953">
        <f>COUNTIF('Feb 2022'!A:A,D4953)+COUNTIF('Mar 2022'!A:A,D4953)+COUNTIF('Apr 2022'!A:A,D4953)+COUNTIF('May 2022'!A:A,D4953)+COUNTIF('June 2022'!A:A,D4953)+COUNTIF('July 2022'!A:A,D4953)+COUNTIF('Aug 2022'!A:A,D4953)+COUNTIF('Sep 2022'!A:A,D4953)+COUNTIF('Oct 2022'!A:A,D4953)+COUNTIF('Dec 2022'!A:A,D4953)</f>
        <v>1</v>
      </c>
      <c r="U4953" t="str">
        <f>VLOOKUP(Q4953,'Capital Lookup'!A:B,2,FALSE)</f>
        <v>No</v>
      </c>
      <c r="V4953" s="2">
        <f>IFERROR(VLOOKUP(LEFT(F4953,10),'Find Purchase Orders'!B:J,9,FALSE),"")</f>
        <v>44848</v>
      </c>
      <c r="W4953" s="25" t="s">
        <v>7261</v>
      </c>
    </row>
    <row r="4954" spans="1:23" hidden="1">
      <c r="A4954" s="25" t="s">
        <v>7261</v>
      </c>
      <c r="B4954" s="25" t="s">
        <v>8387</v>
      </c>
      <c r="C4954" s="25" t="s">
        <v>7264</v>
      </c>
      <c r="D4954" s="25" t="s">
        <v>6606</v>
      </c>
      <c r="E4954" s="25" t="s">
        <v>14900</v>
      </c>
      <c r="F4954" s="25" t="s">
        <v>18182</v>
      </c>
      <c r="G4954" s="25" t="s">
        <v>9512</v>
      </c>
      <c r="H4954" s="21">
        <v>157.5</v>
      </c>
      <c r="I4954" s="25" t="s">
        <v>7296</v>
      </c>
      <c r="J4954" s="25" t="s">
        <v>7288</v>
      </c>
      <c r="K4954" s="25" t="s">
        <v>7262</v>
      </c>
      <c r="L4954" s="25" t="s">
        <v>7259</v>
      </c>
      <c r="M4954" s="21">
        <v>157.5</v>
      </c>
      <c r="N4954" s="22">
        <v>0</v>
      </c>
      <c r="O4954" s="21">
        <v>157.5</v>
      </c>
      <c r="P4954" s="21">
        <v>157.5</v>
      </c>
      <c r="Q4954" s="25" t="s">
        <v>8392</v>
      </c>
      <c r="R4954" s="1" t="str">
        <f t="shared" si="99"/>
        <v>ST10071</v>
      </c>
      <c r="S4954" t="str">
        <f>VLOOKUP(R4954,Data!$C$2:$D$261,2,0)</f>
        <v>Riverbend</v>
      </c>
      <c r="T4954">
        <f>COUNTIF('Feb 2022'!A:A,D4954)+COUNTIF('Mar 2022'!A:A,D4954)+COUNTIF('Apr 2022'!A:A,D4954)+COUNTIF('May 2022'!A:A,D4954)+COUNTIF('June 2022'!A:A,D4954)+COUNTIF('July 2022'!A:A,D4954)+COUNTIF('Aug 2022'!A:A,D4954)+COUNTIF('Sep 2022'!A:A,D4954)+COUNTIF('Oct 2022'!A:A,D4954)+COUNTIF('Dec 2022'!A:A,D4954)</f>
        <v>1</v>
      </c>
      <c r="U4954" t="str">
        <f>VLOOKUP(Q4954,'Capital Lookup'!A:B,2,FALSE)</f>
        <v>No</v>
      </c>
      <c r="V4954" s="2">
        <f>IFERROR(VLOOKUP(LEFT(F4954,10),'Find Purchase Orders'!B:J,9,FALSE),"")</f>
        <v>44848</v>
      </c>
      <c r="W4954" s="25" t="s">
        <v>7261</v>
      </c>
    </row>
    <row r="4955" spans="1:23" hidden="1">
      <c r="A4955" s="25" t="s">
        <v>7261</v>
      </c>
      <c r="B4955" s="25" t="s">
        <v>8387</v>
      </c>
      <c r="C4955" s="25" t="s">
        <v>7264</v>
      </c>
      <c r="D4955" s="25" t="s">
        <v>6606</v>
      </c>
      <c r="E4955" s="25" t="s">
        <v>14900</v>
      </c>
      <c r="F4955" s="25" t="s">
        <v>18183</v>
      </c>
      <c r="G4955" s="25" t="s">
        <v>8574</v>
      </c>
      <c r="H4955" s="21">
        <v>2972.32</v>
      </c>
      <c r="I4955" s="25" t="s">
        <v>7296</v>
      </c>
      <c r="J4955" s="25" t="s">
        <v>7288</v>
      </c>
      <c r="K4955" s="25" t="s">
        <v>7262</v>
      </c>
      <c r="L4955" s="25" t="s">
        <v>7259</v>
      </c>
      <c r="M4955" s="21">
        <v>2972.32</v>
      </c>
      <c r="N4955" s="22">
        <v>0</v>
      </c>
      <c r="O4955" s="21">
        <v>2972.32</v>
      </c>
      <c r="P4955" s="21">
        <v>2972.32</v>
      </c>
      <c r="Q4955" s="25" t="s">
        <v>8392</v>
      </c>
      <c r="R4955" s="1" t="str">
        <f t="shared" si="99"/>
        <v>ST10071</v>
      </c>
      <c r="S4955" t="str">
        <f>VLOOKUP(R4955,Data!$C$2:$D$261,2,0)</f>
        <v>Riverbend</v>
      </c>
      <c r="T4955">
        <f>COUNTIF('Feb 2022'!A:A,D4955)+COUNTIF('Mar 2022'!A:A,D4955)+COUNTIF('Apr 2022'!A:A,D4955)+COUNTIF('May 2022'!A:A,D4955)+COUNTIF('June 2022'!A:A,D4955)+COUNTIF('July 2022'!A:A,D4955)+COUNTIF('Aug 2022'!A:A,D4955)+COUNTIF('Sep 2022'!A:A,D4955)+COUNTIF('Oct 2022'!A:A,D4955)+COUNTIF('Dec 2022'!A:A,D4955)</f>
        <v>1</v>
      </c>
      <c r="U4955" t="str">
        <f>VLOOKUP(Q4955,'Capital Lookup'!A:B,2,FALSE)</f>
        <v>No</v>
      </c>
      <c r="V4955" s="2">
        <f>IFERROR(VLOOKUP(LEFT(F4955,10),'Find Purchase Orders'!B:J,9,FALSE),"")</f>
        <v>44848</v>
      </c>
      <c r="W4955" s="25" t="s">
        <v>7261</v>
      </c>
    </row>
    <row r="4956" spans="1:23" hidden="1">
      <c r="A4956" s="25" t="s">
        <v>10104</v>
      </c>
      <c r="B4956" s="25" t="s">
        <v>7838</v>
      </c>
      <c r="C4956" s="25"/>
      <c r="D4956" s="25" t="s">
        <v>6607</v>
      </c>
      <c r="E4956" s="25" t="s">
        <v>14048</v>
      </c>
      <c r="F4956" s="25" t="s">
        <v>18184</v>
      </c>
      <c r="G4956" s="25" t="s">
        <v>18185</v>
      </c>
      <c r="H4956" s="21">
        <v>7479.4</v>
      </c>
      <c r="I4956" s="25" t="s">
        <v>7296</v>
      </c>
      <c r="J4956" s="25" t="s">
        <v>7288</v>
      </c>
      <c r="K4956" s="25" t="s">
        <v>7258</v>
      </c>
      <c r="L4956" s="25" t="s">
        <v>18186</v>
      </c>
      <c r="M4956" s="21">
        <v>7479.4</v>
      </c>
      <c r="N4956" s="21">
        <v>7479.4</v>
      </c>
      <c r="O4956" s="21">
        <v>0</v>
      </c>
      <c r="P4956" s="21">
        <v>7479.4</v>
      </c>
      <c r="Q4956" s="25" t="s">
        <v>18187</v>
      </c>
      <c r="R4956" s="1" t="str">
        <f t="shared" si="99"/>
        <v>ST10336</v>
      </c>
      <c r="S4956" t="str">
        <f>VLOOKUP(R4956,Data!$C$2:$D$261,2,0)</f>
        <v>The Village Seniors Community</v>
      </c>
      <c r="T4956">
        <f>COUNTIF('Feb 2022'!A:A,D4956)+COUNTIF('Mar 2022'!A:A,D4956)+COUNTIF('Apr 2022'!A:A,D4956)+COUNTIF('May 2022'!A:A,D4956)+COUNTIF('June 2022'!A:A,D4956)+COUNTIF('July 2022'!A:A,D4956)+COUNTIF('Aug 2022'!A:A,D4956)+COUNTIF('Sep 2022'!A:A,D4956)+COUNTIF('Oct 2022'!A:A,D4956)+COUNTIF('Dec 2022'!A:A,D4956)</f>
        <v>1</v>
      </c>
      <c r="U4956" t="str">
        <f>VLOOKUP(Q4956,'Capital Lookup'!A:B,2,FALSE)</f>
        <v>No</v>
      </c>
      <c r="V4956" s="2">
        <f>IFERROR(VLOOKUP(LEFT(F4956,10),'Find Purchase Orders'!B:J,9,FALSE),"")</f>
        <v>44847</v>
      </c>
      <c r="W4956" s="25" t="s">
        <v>7261</v>
      </c>
    </row>
    <row r="4957" spans="1:23" hidden="1">
      <c r="A4957" s="25" t="s">
        <v>7261</v>
      </c>
      <c r="B4957" s="25" t="s">
        <v>7417</v>
      </c>
      <c r="C4957" s="25" t="s">
        <v>7282</v>
      </c>
      <c r="D4957" s="25" t="s">
        <v>18188</v>
      </c>
      <c r="E4957" s="25" t="s">
        <v>15107</v>
      </c>
      <c r="F4957" s="25" t="s">
        <v>18189</v>
      </c>
      <c r="G4957" s="25" t="s">
        <v>18190</v>
      </c>
      <c r="H4957" s="21">
        <v>16611</v>
      </c>
      <c r="I4957" s="25" t="s">
        <v>7287</v>
      </c>
      <c r="J4957" s="25" t="s">
        <v>7288</v>
      </c>
      <c r="K4957" s="25" t="s">
        <v>7646</v>
      </c>
      <c r="L4957" s="25" t="s">
        <v>9819</v>
      </c>
      <c r="M4957" s="21">
        <v>16611</v>
      </c>
      <c r="N4957" s="22">
        <v>0</v>
      </c>
      <c r="O4957" s="21">
        <v>16611</v>
      </c>
      <c r="P4957" s="21">
        <v>1911</v>
      </c>
      <c r="Q4957" s="25" t="s">
        <v>9879</v>
      </c>
      <c r="R4957" s="1" t="str">
        <f t="shared" si="99"/>
        <v>ST10012</v>
      </c>
      <c r="S4957" t="str">
        <f>VLOOKUP(R4957,Data!$C$2:$D$261,2,0)</f>
        <v>Forest Hill Place</v>
      </c>
      <c r="T4957">
        <f>COUNTIF('Feb 2022'!A:A,D4957)+COUNTIF('Mar 2022'!A:A,D4957)+COUNTIF('Apr 2022'!A:A,D4957)+COUNTIF('May 2022'!A:A,D4957)+COUNTIF('June 2022'!A:A,D4957)+COUNTIF('July 2022'!A:A,D4957)+COUNTIF('Aug 2022'!A:A,D4957)+COUNTIF('Sep 2022'!A:A,D4957)+COUNTIF('Oct 2022'!A:A,D4957)+COUNTIF('Dec 2022'!A:A,D4957)</f>
        <v>0</v>
      </c>
      <c r="U4957" t="str">
        <f>VLOOKUP(Q4957,'Capital Lookup'!A:B,2,FALSE)</f>
        <v>Yes</v>
      </c>
      <c r="V4957" s="2">
        <f>IFERROR(VLOOKUP(LEFT(F4957,10),'Find Purchase Orders'!B:J,9,FALSE),"")</f>
        <v>44862</v>
      </c>
      <c r="W4957" s="25" t="s">
        <v>7261</v>
      </c>
    </row>
    <row r="4958" spans="1:23" hidden="1">
      <c r="A4958" s="25" t="s">
        <v>7269</v>
      </c>
      <c r="B4958" s="25" t="s">
        <v>7498</v>
      </c>
      <c r="C4958" s="25" t="s">
        <v>7271</v>
      </c>
      <c r="D4958" s="25" t="s">
        <v>6608</v>
      </c>
      <c r="E4958" s="25" t="s">
        <v>14048</v>
      </c>
      <c r="F4958" s="25" t="s">
        <v>18191</v>
      </c>
      <c r="G4958" s="25" t="s">
        <v>18192</v>
      </c>
      <c r="H4958" s="21">
        <v>5639.83</v>
      </c>
      <c r="I4958" s="25" t="s">
        <v>7296</v>
      </c>
      <c r="J4958" s="25" t="s">
        <v>7288</v>
      </c>
      <c r="K4958" s="25" t="s">
        <v>8175</v>
      </c>
      <c r="L4958" s="25" t="s">
        <v>10138</v>
      </c>
      <c r="M4958" s="21">
        <v>5639.83</v>
      </c>
      <c r="N4958" s="22">
        <v>0</v>
      </c>
      <c r="O4958" s="21">
        <v>5639.83</v>
      </c>
      <c r="P4958" s="21">
        <v>5639.83</v>
      </c>
      <c r="Q4958" s="25" t="s">
        <v>18193</v>
      </c>
      <c r="R4958" s="1" t="str">
        <f t="shared" si="99"/>
        <v>ST10169</v>
      </c>
      <c r="S4958" t="str">
        <f>VLOOKUP(R4958,Data!$C$2:$D$261,2,0)</f>
        <v>Kennedy Lodge</v>
      </c>
      <c r="T4958">
        <f>COUNTIF('Feb 2022'!A:A,D4958)+COUNTIF('Mar 2022'!A:A,D4958)+COUNTIF('Apr 2022'!A:A,D4958)+COUNTIF('May 2022'!A:A,D4958)+COUNTIF('June 2022'!A:A,D4958)+COUNTIF('July 2022'!A:A,D4958)+COUNTIF('Aug 2022'!A:A,D4958)+COUNTIF('Sep 2022'!A:A,D4958)+COUNTIF('Oct 2022'!A:A,D4958)+COUNTIF('Dec 2022'!A:A,D4958)</f>
        <v>1</v>
      </c>
      <c r="U4958" t="str">
        <f>VLOOKUP(Q4958,'Capital Lookup'!A:B,2,FALSE)</f>
        <v>No</v>
      </c>
      <c r="V4958" s="2">
        <f>IFERROR(VLOOKUP(LEFT(F4958,10),'Find Purchase Orders'!B:J,9,FALSE),"")</f>
        <v>44847</v>
      </c>
      <c r="W4958" s="25" t="s">
        <v>7261</v>
      </c>
    </row>
    <row r="4959" spans="1:23" hidden="1">
      <c r="A4959" s="25" t="s">
        <v>7261</v>
      </c>
      <c r="B4959" s="25" t="s">
        <v>9405</v>
      </c>
      <c r="C4959" s="25" t="s">
        <v>7282</v>
      </c>
      <c r="D4959" s="25" t="s">
        <v>18194</v>
      </c>
      <c r="E4959" s="25" t="s">
        <v>15107</v>
      </c>
      <c r="F4959" s="25" t="s">
        <v>18195</v>
      </c>
      <c r="G4959" s="25" t="s">
        <v>18196</v>
      </c>
      <c r="H4959" s="21">
        <v>3955</v>
      </c>
      <c r="I4959" s="25" t="s">
        <v>7287</v>
      </c>
      <c r="J4959" s="25" t="s">
        <v>7288</v>
      </c>
      <c r="K4959" s="25" t="s">
        <v>7646</v>
      </c>
      <c r="L4959" s="25" t="s">
        <v>9819</v>
      </c>
      <c r="M4959" s="21">
        <v>3955</v>
      </c>
      <c r="N4959" s="22">
        <v>0</v>
      </c>
      <c r="O4959" s="21">
        <v>3955</v>
      </c>
      <c r="P4959" s="21">
        <v>455</v>
      </c>
      <c r="Q4959" s="25" t="s">
        <v>12954</v>
      </c>
      <c r="R4959" s="1" t="str">
        <f t="shared" si="99"/>
        <v>ST10035</v>
      </c>
      <c r="S4959" t="str">
        <f>VLOOKUP(R4959,Data!$C$2:$D$261,2,0)</f>
        <v>The Westwood</v>
      </c>
      <c r="T4959">
        <f>COUNTIF('Feb 2022'!A:A,D4959)+COUNTIF('Mar 2022'!A:A,D4959)+COUNTIF('Apr 2022'!A:A,D4959)+COUNTIF('May 2022'!A:A,D4959)+COUNTIF('June 2022'!A:A,D4959)+COUNTIF('July 2022'!A:A,D4959)+COUNTIF('Aug 2022'!A:A,D4959)+COUNTIF('Sep 2022'!A:A,D4959)+COUNTIF('Oct 2022'!A:A,D4959)+COUNTIF('Dec 2022'!A:A,D4959)</f>
        <v>0</v>
      </c>
      <c r="U4959" t="str">
        <f>VLOOKUP(Q4959,'Capital Lookup'!A:B,2,FALSE)</f>
        <v>Yes</v>
      </c>
      <c r="V4959" s="2">
        <f>IFERROR(VLOOKUP(LEFT(F4959,10),'Find Purchase Orders'!B:J,9,FALSE),"")</f>
        <v>44865</v>
      </c>
      <c r="W4959" s="25" t="s">
        <v>7261</v>
      </c>
    </row>
    <row r="4960" spans="1:23" hidden="1">
      <c r="A4960" s="25" t="s">
        <v>7261</v>
      </c>
      <c r="B4960" s="25" t="s">
        <v>8342</v>
      </c>
      <c r="C4960" s="25" t="s">
        <v>7264</v>
      </c>
      <c r="D4960" s="25" t="s">
        <v>6734</v>
      </c>
      <c r="E4960" s="25" t="s">
        <v>18145</v>
      </c>
      <c r="F4960" s="25" t="s">
        <v>18197</v>
      </c>
      <c r="G4960" s="25" t="s">
        <v>18198</v>
      </c>
      <c r="H4960" s="21">
        <v>82131.199999999997</v>
      </c>
      <c r="I4960" s="25" t="s">
        <v>7296</v>
      </c>
      <c r="J4960" s="25" t="s">
        <v>7288</v>
      </c>
      <c r="K4960" s="25" t="s">
        <v>7612</v>
      </c>
      <c r="L4960" s="25" t="s">
        <v>7756</v>
      </c>
      <c r="M4960" s="21">
        <v>82131.199999999997</v>
      </c>
      <c r="N4960" s="21">
        <v>82131.199999999997</v>
      </c>
      <c r="O4960" s="21">
        <v>0</v>
      </c>
      <c r="P4960" s="21">
        <v>82131.199999999997</v>
      </c>
      <c r="Q4960" s="25" t="s">
        <v>18199</v>
      </c>
      <c r="R4960" s="1" t="str">
        <f t="shared" si="99"/>
        <v>ST10025</v>
      </c>
      <c r="S4960" t="str">
        <f>VLOOKUP(R4960,Data!$C$2:$D$261,2,0)</f>
        <v>Don Mills Seniors Apartments</v>
      </c>
      <c r="T4960">
        <f>COUNTIF('Feb 2022'!A:A,D4960)+COUNTIF('Mar 2022'!A:A,D4960)+COUNTIF('Apr 2022'!A:A,D4960)+COUNTIF('May 2022'!A:A,D4960)+COUNTIF('June 2022'!A:A,D4960)+COUNTIF('July 2022'!A:A,D4960)+COUNTIF('Aug 2022'!A:A,D4960)+COUNTIF('Sep 2022'!A:A,D4960)+COUNTIF('Oct 2022'!A:A,D4960)+COUNTIF('Dec 2022'!A:A,D4960)</f>
        <v>1</v>
      </c>
      <c r="U4960" t="str">
        <f>VLOOKUP(Q4960,'Capital Lookup'!A:B,2,FALSE)</f>
        <v>No</v>
      </c>
      <c r="V4960" s="2">
        <f>IFERROR(VLOOKUP(LEFT(F4960,10),'Find Purchase Orders'!B:J,9,FALSE),"")</f>
        <v>44858</v>
      </c>
      <c r="W4960" s="25" t="s">
        <v>7261</v>
      </c>
    </row>
    <row r="4961" spans="1:23" hidden="1">
      <c r="A4961" s="25" t="s">
        <v>7261</v>
      </c>
      <c r="B4961" s="25" t="s">
        <v>8342</v>
      </c>
      <c r="C4961" s="25" t="s">
        <v>7264</v>
      </c>
      <c r="D4961" s="25" t="s">
        <v>6734</v>
      </c>
      <c r="E4961" s="25" t="s">
        <v>18145</v>
      </c>
      <c r="F4961" s="25" t="s">
        <v>18200</v>
      </c>
      <c r="G4961" s="25" t="s">
        <v>18198</v>
      </c>
      <c r="H4961" s="21">
        <v>23206.82</v>
      </c>
      <c r="I4961" s="25" t="s">
        <v>7296</v>
      </c>
      <c r="J4961" s="25" t="s">
        <v>7288</v>
      </c>
      <c r="K4961" s="25" t="s">
        <v>7612</v>
      </c>
      <c r="L4961" s="25" t="s">
        <v>7756</v>
      </c>
      <c r="M4961" s="21">
        <v>23206.82</v>
      </c>
      <c r="N4961" s="21">
        <v>23206.82</v>
      </c>
      <c r="O4961" s="21">
        <v>0</v>
      </c>
      <c r="P4961" s="21">
        <v>23206.82</v>
      </c>
      <c r="Q4961" s="25" t="s">
        <v>18199</v>
      </c>
      <c r="R4961" s="1" t="str">
        <f t="shared" si="99"/>
        <v>ST10025</v>
      </c>
      <c r="S4961" t="str">
        <f>VLOOKUP(R4961,Data!$C$2:$D$261,2,0)</f>
        <v>Don Mills Seniors Apartments</v>
      </c>
      <c r="T4961">
        <f>COUNTIF('Feb 2022'!A:A,D4961)+COUNTIF('Mar 2022'!A:A,D4961)+COUNTIF('Apr 2022'!A:A,D4961)+COUNTIF('May 2022'!A:A,D4961)+COUNTIF('June 2022'!A:A,D4961)+COUNTIF('July 2022'!A:A,D4961)+COUNTIF('Aug 2022'!A:A,D4961)+COUNTIF('Sep 2022'!A:A,D4961)+COUNTIF('Oct 2022'!A:A,D4961)+COUNTIF('Dec 2022'!A:A,D4961)</f>
        <v>1</v>
      </c>
      <c r="U4961" t="str">
        <f>VLOOKUP(Q4961,'Capital Lookup'!A:B,2,FALSE)</f>
        <v>No</v>
      </c>
      <c r="V4961" s="2">
        <f>IFERROR(VLOOKUP(LEFT(F4961,10),'Find Purchase Orders'!B:J,9,FALSE),"")</f>
        <v>44858</v>
      </c>
      <c r="W4961" s="25" t="s">
        <v>7261</v>
      </c>
    </row>
    <row r="4962" spans="1:23" hidden="1">
      <c r="A4962" s="25" t="s">
        <v>7620</v>
      </c>
      <c r="B4962" s="25" t="s">
        <v>7615</v>
      </c>
      <c r="C4962" s="25"/>
      <c r="D4962" s="25" t="s">
        <v>6609</v>
      </c>
      <c r="E4962" s="25" t="s">
        <v>14048</v>
      </c>
      <c r="F4962" s="25" t="s">
        <v>18201</v>
      </c>
      <c r="G4962" s="25" t="s">
        <v>18202</v>
      </c>
      <c r="H4962" s="21">
        <v>3066.14</v>
      </c>
      <c r="I4962" s="25" t="s">
        <v>7296</v>
      </c>
      <c r="J4962" s="25" t="s">
        <v>7288</v>
      </c>
      <c r="K4962" s="25" t="s">
        <v>7591</v>
      </c>
      <c r="L4962" s="25" t="s">
        <v>8454</v>
      </c>
      <c r="M4962" s="21">
        <v>3066.14</v>
      </c>
      <c r="N4962" s="21">
        <v>3066.14</v>
      </c>
      <c r="O4962" s="21">
        <v>0</v>
      </c>
      <c r="P4962" s="21">
        <v>3066.14</v>
      </c>
      <c r="Q4962" s="25" t="s">
        <v>18203</v>
      </c>
      <c r="R4962" s="1" t="str">
        <f t="shared" si="99"/>
        <v>ST10334</v>
      </c>
      <c r="S4962" t="str">
        <f>VLOOKUP(R4962,Data!$C$2:$D$261,2,0)</f>
        <v>Humber Valley Terrace</v>
      </c>
      <c r="T4962">
        <f>COUNTIF('Feb 2022'!A:A,D4962)+COUNTIF('Mar 2022'!A:A,D4962)+COUNTIF('Apr 2022'!A:A,D4962)+COUNTIF('May 2022'!A:A,D4962)+COUNTIF('June 2022'!A:A,D4962)+COUNTIF('July 2022'!A:A,D4962)+COUNTIF('Aug 2022'!A:A,D4962)+COUNTIF('Sep 2022'!A:A,D4962)+COUNTIF('Oct 2022'!A:A,D4962)+COUNTIF('Dec 2022'!A:A,D4962)</f>
        <v>1</v>
      </c>
      <c r="U4962" t="str">
        <f>VLOOKUP(Q4962,'Capital Lookup'!A:B,2,FALSE)</f>
        <v>No</v>
      </c>
      <c r="V4962" s="2">
        <f>IFERROR(VLOOKUP(LEFT(F4962,10),'Find Purchase Orders'!B:J,9,FALSE),"")</f>
        <v>44847</v>
      </c>
      <c r="W4962" s="25" t="s">
        <v>7261</v>
      </c>
    </row>
    <row r="4963" spans="1:23" hidden="1">
      <c r="A4963" s="25" t="s">
        <v>7261</v>
      </c>
      <c r="B4963" s="25" t="s">
        <v>7355</v>
      </c>
      <c r="C4963" s="25" t="s">
        <v>7264</v>
      </c>
      <c r="D4963" s="25" t="s">
        <v>6610</v>
      </c>
      <c r="E4963" s="25" t="s">
        <v>18145</v>
      </c>
      <c r="F4963" s="25" t="s">
        <v>18204</v>
      </c>
      <c r="G4963" s="25" t="s">
        <v>18205</v>
      </c>
      <c r="H4963" s="21">
        <v>4747.51</v>
      </c>
      <c r="I4963" s="25" t="s">
        <v>7296</v>
      </c>
      <c r="J4963" s="25" t="s">
        <v>7288</v>
      </c>
      <c r="K4963" s="25" t="s">
        <v>8946</v>
      </c>
      <c r="L4963" s="25" t="s">
        <v>7511</v>
      </c>
      <c r="M4963" s="21">
        <v>4747.51</v>
      </c>
      <c r="N4963" s="21">
        <v>2219.1799999999998</v>
      </c>
      <c r="O4963" s="21">
        <v>2528.33</v>
      </c>
      <c r="P4963" s="21">
        <v>4747.51</v>
      </c>
      <c r="Q4963" s="25" t="s">
        <v>10260</v>
      </c>
      <c r="R4963" s="1" t="str">
        <f t="shared" si="99"/>
        <v>ST10094</v>
      </c>
      <c r="S4963" t="str">
        <f>VLOOKUP(R4963,Data!$C$2:$D$261,2,0)</f>
        <v>Briarfield Gardens</v>
      </c>
      <c r="T4963">
        <f>COUNTIF('Feb 2022'!A:A,D4963)+COUNTIF('Mar 2022'!A:A,D4963)+COUNTIF('Apr 2022'!A:A,D4963)+COUNTIF('May 2022'!A:A,D4963)+COUNTIF('June 2022'!A:A,D4963)+COUNTIF('July 2022'!A:A,D4963)+COUNTIF('Aug 2022'!A:A,D4963)+COUNTIF('Sep 2022'!A:A,D4963)+COUNTIF('Oct 2022'!A:A,D4963)+COUNTIF('Dec 2022'!A:A,D4963)</f>
        <v>1</v>
      </c>
      <c r="U4963" t="str">
        <f>VLOOKUP(Q4963,'Capital Lookup'!A:B,2,FALSE)</f>
        <v>No</v>
      </c>
      <c r="V4963" s="2">
        <f>IFERROR(VLOOKUP(LEFT(F4963,10),'Find Purchase Orders'!B:J,9,FALSE),"")</f>
        <v>44851</v>
      </c>
      <c r="W4963" s="25" t="s">
        <v>7261</v>
      </c>
    </row>
    <row r="4964" spans="1:23" hidden="1">
      <c r="A4964" s="25" t="s">
        <v>7269</v>
      </c>
      <c r="B4964" s="25" t="s">
        <v>7426</v>
      </c>
      <c r="C4964" s="25" t="s">
        <v>7271</v>
      </c>
      <c r="D4964" s="25" t="s">
        <v>6735</v>
      </c>
      <c r="E4964" s="25" t="s">
        <v>14048</v>
      </c>
      <c r="F4964" s="25" t="s">
        <v>18206</v>
      </c>
      <c r="G4964" s="25" t="s">
        <v>18207</v>
      </c>
      <c r="H4964" s="21">
        <v>6423.45</v>
      </c>
      <c r="I4964" s="25" t="s">
        <v>7296</v>
      </c>
      <c r="J4964" s="25" t="s">
        <v>7288</v>
      </c>
      <c r="K4964" s="25" t="s">
        <v>7646</v>
      </c>
      <c r="L4964" s="25" t="s">
        <v>8858</v>
      </c>
      <c r="M4964" s="21">
        <v>6423.45</v>
      </c>
      <c r="N4964" s="22">
        <v>0</v>
      </c>
      <c r="O4964" s="21">
        <v>6423.45</v>
      </c>
      <c r="P4964" s="21">
        <v>6423.45</v>
      </c>
      <c r="Q4964" s="25" t="s">
        <v>18208</v>
      </c>
      <c r="R4964" s="1" t="str">
        <f t="shared" si="99"/>
        <v>ST10188</v>
      </c>
      <c r="S4964" t="str">
        <f>VLOOKUP(R4964,Data!$C$2:$D$261,2,0)</f>
        <v>Telfer Place</v>
      </c>
      <c r="T4964">
        <f>COUNTIF('Feb 2022'!A:A,D4964)+COUNTIF('Mar 2022'!A:A,D4964)+COUNTIF('Apr 2022'!A:A,D4964)+COUNTIF('May 2022'!A:A,D4964)+COUNTIF('June 2022'!A:A,D4964)+COUNTIF('July 2022'!A:A,D4964)+COUNTIF('Aug 2022'!A:A,D4964)+COUNTIF('Sep 2022'!A:A,D4964)+COUNTIF('Oct 2022'!A:A,D4964)+COUNTIF('Dec 2022'!A:A,D4964)</f>
        <v>1</v>
      </c>
      <c r="U4964" t="str">
        <f>VLOOKUP(Q4964,'Capital Lookup'!A:B,2,FALSE)</f>
        <v>No</v>
      </c>
      <c r="V4964" s="2">
        <f>IFERROR(VLOOKUP(LEFT(F4964,10),'Find Purchase Orders'!B:J,9,FALSE),"")</f>
        <v>44861</v>
      </c>
      <c r="W4964" s="25" t="s">
        <v>7261</v>
      </c>
    </row>
    <row r="4965" spans="1:23" hidden="1">
      <c r="A4965" s="25" t="s">
        <v>7269</v>
      </c>
      <c r="B4965" s="25" t="s">
        <v>7426</v>
      </c>
      <c r="C4965" s="25" t="s">
        <v>7271</v>
      </c>
      <c r="D4965" s="25" t="s">
        <v>6735</v>
      </c>
      <c r="E4965" s="25" t="s">
        <v>14048</v>
      </c>
      <c r="F4965" s="25" t="s">
        <v>18209</v>
      </c>
      <c r="G4965" s="25" t="s">
        <v>18207</v>
      </c>
      <c r="H4965" s="21">
        <v>5167.3</v>
      </c>
      <c r="I4965" s="25" t="s">
        <v>7296</v>
      </c>
      <c r="J4965" s="25" t="s">
        <v>7288</v>
      </c>
      <c r="K4965" s="25" t="s">
        <v>7262</v>
      </c>
      <c r="L4965" s="25" t="s">
        <v>8858</v>
      </c>
      <c r="M4965" s="21">
        <v>5167.3</v>
      </c>
      <c r="N4965" s="22">
        <v>0</v>
      </c>
      <c r="O4965" s="21">
        <v>5167.3</v>
      </c>
      <c r="P4965" s="21">
        <v>5167.3</v>
      </c>
      <c r="Q4965" s="25" t="s">
        <v>18208</v>
      </c>
      <c r="R4965" s="1" t="str">
        <f t="shared" si="99"/>
        <v>ST10188</v>
      </c>
      <c r="S4965" t="str">
        <f>VLOOKUP(R4965,Data!$C$2:$D$261,2,0)</f>
        <v>Telfer Place</v>
      </c>
      <c r="T4965">
        <f>COUNTIF('Feb 2022'!A:A,D4965)+COUNTIF('Mar 2022'!A:A,D4965)+COUNTIF('Apr 2022'!A:A,D4965)+COUNTIF('May 2022'!A:A,D4965)+COUNTIF('June 2022'!A:A,D4965)+COUNTIF('July 2022'!A:A,D4965)+COUNTIF('Aug 2022'!A:A,D4965)+COUNTIF('Sep 2022'!A:A,D4965)+COUNTIF('Oct 2022'!A:A,D4965)+COUNTIF('Dec 2022'!A:A,D4965)</f>
        <v>1</v>
      </c>
      <c r="U4965" t="str">
        <f>VLOOKUP(Q4965,'Capital Lookup'!A:B,2,FALSE)</f>
        <v>No</v>
      </c>
      <c r="V4965" s="2">
        <f>IFERROR(VLOOKUP(LEFT(F4965,10),'Find Purchase Orders'!B:J,9,FALSE),"")</f>
        <v>44861</v>
      </c>
      <c r="W4965" s="25" t="s">
        <v>7261</v>
      </c>
    </row>
    <row r="4966" spans="1:23" hidden="1">
      <c r="A4966" s="25" t="s">
        <v>7313</v>
      </c>
      <c r="B4966" s="25" t="s">
        <v>8259</v>
      </c>
      <c r="C4966" s="25" t="s">
        <v>8260</v>
      </c>
      <c r="D4966" s="25" t="s">
        <v>18210</v>
      </c>
      <c r="E4966" s="25" t="s">
        <v>8591</v>
      </c>
      <c r="F4966" s="25" t="s">
        <v>18211</v>
      </c>
      <c r="G4966" s="25" t="s">
        <v>18212</v>
      </c>
      <c r="H4966" s="21">
        <v>2953.82</v>
      </c>
      <c r="I4966" s="25" t="s">
        <v>7296</v>
      </c>
      <c r="J4966" s="25" t="s">
        <v>7288</v>
      </c>
      <c r="K4966" s="25" t="s">
        <v>8592</v>
      </c>
      <c r="L4966" s="25" t="s">
        <v>8593</v>
      </c>
      <c r="M4966" s="21">
        <v>2953.82</v>
      </c>
      <c r="N4966" s="21">
        <v>2953.82</v>
      </c>
      <c r="O4966" s="21">
        <v>0</v>
      </c>
      <c r="P4966" s="21">
        <v>2953.82</v>
      </c>
      <c r="Q4966" s="25" t="s">
        <v>8594</v>
      </c>
      <c r="R4966" s="1" t="str">
        <f t="shared" si="99"/>
        <v>ST10260</v>
      </c>
      <c r="S4966" t="str">
        <f>VLOOKUP(R4966,Data!$C$2:$D$261,2,0)</f>
        <v>Support Office</v>
      </c>
      <c r="T4966">
        <f>COUNTIF('Feb 2022'!A:A,D4966)+COUNTIF('Mar 2022'!A:A,D4966)+COUNTIF('Apr 2022'!A:A,D4966)+COUNTIF('May 2022'!A:A,D4966)+COUNTIF('June 2022'!A:A,D4966)+COUNTIF('July 2022'!A:A,D4966)+COUNTIF('Aug 2022'!A:A,D4966)+COUNTIF('Sep 2022'!A:A,D4966)+COUNTIF('Oct 2022'!A:A,D4966)+COUNTIF('Dec 2022'!A:A,D4966)</f>
        <v>0</v>
      </c>
      <c r="U4966" t="str">
        <f>VLOOKUP(Q4966,'Capital Lookup'!A:B,2,FALSE)</f>
        <v>Yes</v>
      </c>
      <c r="V4966" s="2">
        <f>IFERROR(VLOOKUP(LEFT(F4966,10),'Find Purchase Orders'!B:J,9,FALSE),"")</f>
        <v>44847</v>
      </c>
      <c r="W4966" s="25" t="s">
        <v>7261</v>
      </c>
    </row>
    <row r="4967" spans="1:23" hidden="1">
      <c r="A4967" s="25" t="s">
        <v>7313</v>
      </c>
      <c r="B4967" s="25" t="s">
        <v>8259</v>
      </c>
      <c r="C4967" s="25" t="s">
        <v>8260</v>
      </c>
      <c r="D4967" s="25" t="s">
        <v>18210</v>
      </c>
      <c r="E4967" s="25" t="s">
        <v>8591</v>
      </c>
      <c r="F4967" s="25" t="s">
        <v>18213</v>
      </c>
      <c r="G4967" s="25" t="s">
        <v>18214</v>
      </c>
      <c r="H4967" s="21">
        <v>1674.66</v>
      </c>
      <c r="I4967" s="25" t="s">
        <v>7296</v>
      </c>
      <c r="J4967" s="25" t="s">
        <v>7288</v>
      </c>
      <c r="K4967" s="25" t="s">
        <v>8592</v>
      </c>
      <c r="L4967" s="25" t="s">
        <v>8593</v>
      </c>
      <c r="M4967" s="21">
        <v>1674.66</v>
      </c>
      <c r="N4967" s="21">
        <v>1759.41</v>
      </c>
      <c r="O4967" s="21">
        <v>-84.75</v>
      </c>
      <c r="P4967" s="21">
        <v>1674.66</v>
      </c>
      <c r="Q4967" s="25" t="s">
        <v>8594</v>
      </c>
      <c r="R4967" s="1" t="str">
        <f t="shared" si="99"/>
        <v>ST10260</v>
      </c>
      <c r="S4967" t="str">
        <f>VLOOKUP(R4967,Data!$C$2:$D$261,2,0)</f>
        <v>Support Office</v>
      </c>
      <c r="T4967">
        <f>COUNTIF('Feb 2022'!A:A,D4967)+COUNTIF('Mar 2022'!A:A,D4967)+COUNTIF('Apr 2022'!A:A,D4967)+COUNTIF('May 2022'!A:A,D4967)+COUNTIF('June 2022'!A:A,D4967)+COUNTIF('July 2022'!A:A,D4967)+COUNTIF('Aug 2022'!A:A,D4967)+COUNTIF('Sep 2022'!A:A,D4967)+COUNTIF('Oct 2022'!A:A,D4967)+COUNTIF('Dec 2022'!A:A,D4967)</f>
        <v>0</v>
      </c>
      <c r="U4967" t="str">
        <f>VLOOKUP(Q4967,'Capital Lookup'!A:B,2,FALSE)</f>
        <v>Yes</v>
      </c>
      <c r="V4967" s="2">
        <f>IFERROR(VLOOKUP(LEFT(F4967,10),'Find Purchase Orders'!B:J,9,FALSE),"")</f>
        <v>44847</v>
      </c>
      <c r="W4967" s="25" t="s">
        <v>7261</v>
      </c>
    </row>
    <row r="4968" spans="1:23" hidden="1">
      <c r="A4968" s="25" t="s">
        <v>7313</v>
      </c>
      <c r="B4968" s="25" t="s">
        <v>8259</v>
      </c>
      <c r="C4968" s="25" t="s">
        <v>8260</v>
      </c>
      <c r="D4968" s="25" t="s">
        <v>18215</v>
      </c>
      <c r="E4968" s="25" t="s">
        <v>8591</v>
      </c>
      <c r="F4968" s="25" t="s">
        <v>18216</v>
      </c>
      <c r="G4968" s="25" t="s">
        <v>18212</v>
      </c>
      <c r="H4968" s="21">
        <v>4430.7299999999996</v>
      </c>
      <c r="I4968" s="25" t="s">
        <v>7296</v>
      </c>
      <c r="J4968" s="25" t="s">
        <v>7288</v>
      </c>
      <c r="K4968" s="25" t="s">
        <v>8592</v>
      </c>
      <c r="L4968" s="25" t="s">
        <v>8593</v>
      </c>
      <c r="M4968" s="21">
        <v>4430.7299999999996</v>
      </c>
      <c r="N4968" s="21">
        <v>4430.7299999999996</v>
      </c>
      <c r="O4968" s="21">
        <v>0</v>
      </c>
      <c r="P4968" s="21">
        <v>4430.7299999999996</v>
      </c>
      <c r="Q4968" s="25" t="s">
        <v>8594</v>
      </c>
      <c r="R4968" s="1" t="str">
        <f t="shared" si="99"/>
        <v>ST10260</v>
      </c>
      <c r="S4968" t="str">
        <f>VLOOKUP(R4968,Data!$C$2:$D$261,2,0)</f>
        <v>Support Office</v>
      </c>
      <c r="T4968">
        <f>COUNTIF('Feb 2022'!A:A,D4968)+COUNTIF('Mar 2022'!A:A,D4968)+COUNTIF('Apr 2022'!A:A,D4968)+COUNTIF('May 2022'!A:A,D4968)+COUNTIF('June 2022'!A:A,D4968)+COUNTIF('July 2022'!A:A,D4968)+COUNTIF('Aug 2022'!A:A,D4968)+COUNTIF('Sep 2022'!A:A,D4968)+COUNTIF('Oct 2022'!A:A,D4968)+COUNTIF('Dec 2022'!A:A,D4968)</f>
        <v>0</v>
      </c>
      <c r="U4968" t="str">
        <f>VLOOKUP(Q4968,'Capital Lookup'!A:B,2,FALSE)</f>
        <v>Yes</v>
      </c>
      <c r="V4968" s="2">
        <f>IFERROR(VLOOKUP(LEFT(F4968,10),'Find Purchase Orders'!B:J,9,FALSE),"")</f>
        <v>44847</v>
      </c>
      <c r="W4968" s="25" t="s">
        <v>7261</v>
      </c>
    </row>
    <row r="4969" spans="1:23" hidden="1">
      <c r="A4969" s="25" t="s">
        <v>7313</v>
      </c>
      <c r="B4969" s="25" t="s">
        <v>8259</v>
      </c>
      <c r="C4969" s="25" t="s">
        <v>8260</v>
      </c>
      <c r="D4969" s="25" t="s">
        <v>18215</v>
      </c>
      <c r="E4969" s="25" t="s">
        <v>8591</v>
      </c>
      <c r="F4969" s="25" t="s">
        <v>18217</v>
      </c>
      <c r="G4969" s="25" t="s">
        <v>18214</v>
      </c>
      <c r="H4969" s="21">
        <v>1674.66</v>
      </c>
      <c r="I4969" s="25" t="s">
        <v>7296</v>
      </c>
      <c r="J4969" s="25" t="s">
        <v>7288</v>
      </c>
      <c r="K4969" s="25" t="s">
        <v>8592</v>
      </c>
      <c r="L4969" s="25" t="s">
        <v>8593</v>
      </c>
      <c r="M4969" s="21">
        <v>1674.66</v>
      </c>
      <c r="N4969" s="21">
        <v>1787.66</v>
      </c>
      <c r="O4969" s="21">
        <v>-113</v>
      </c>
      <c r="P4969" s="21">
        <v>1674.66</v>
      </c>
      <c r="Q4969" s="25" t="s">
        <v>8594</v>
      </c>
      <c r="R4969" s="1" t="str">
        <f t="shared" si="99"/>
        <v>ST10260</v>
      </c>
      <c r="S4969" t="str">
        <f>VLOOKUP(R4969,Data!$C$2:$D$261,2,0)</f>
        <v>Support Office</v>
      </c>
      <c r="T4969">
        <f>COUNTIF('Feb 2022'!A:A,D4969)+COUNTIF('Mar 2022'!A:A,D4969)+COUNTIF('Apr 2022'!A:A,D4969)+COUNTIF('May 2022'!A:A,D4969)+COUNTIF('June 2022'!A:A,D4969)+COUNTIF('July 2022'!A:A,D4969)+COUNTIF('Aug 2022'!A:A,D4969)+COUNTIF('Sep 2022'!A:A,D4969)+COUNTIF('Oct 2022'!A:A,D4969)+COUNTIF('Dec 2022'!A:A,D4969)</f>
        <v>0</v>
      </c>
      <c r="U4969" t="str">
        <f>VLOOKUP(Q4969,'Capital Lookup'!A:B,2,FALSE)</f>
        <v>Yes</v>
      </c>
      <c r="V4969" s="2">
        <f>IFERROR(VLOOKUP(LEFT(F4969,10),'Find Purchase Orders'!B:J,9,FALSE),"")</f>
        <v>44847</v>
      </c>
      <c r="W4969" s="25" t="s">
        <v>7261</v>
      </c>
    </row>
    <row r="4970" spans="1:23" hidden="1">
      <c r="A4970" s="25" t="s">
        <v>7313</v>
      </c>
      <c r="B4970" s="25" t="s">
        <v>8259</v>
      </c>
      <c r="C4970" s="25" t="s">
        <v>8260</v>
      </c>
      <c r="D4970" s="25" t="s">
        <v>18218</v>
      </c>
      <c r="E4970" s="25" t="s">
        <v>8591</v>
      </c>
      <c r="F4970" s="25" t="s">
        <v>18219</v>
      </c>
      <c r="G4970" s="25" t="s">
        <v>18214</v>
      </c>
      <c r="H4970" s="21">
        <v>1674.66</v>
      </c>
      <c r="I4970" s="25" t="s">
        <v>7296</v>
      </c>
      <c r="J4970" s="25" t="s">
        <v>7288</v>
      </c>
      <c r="K4970" s="25" t="s">
        <v>8592</v>
      </c>
      <c r="L4970" s="25" t="s">
        <v>8593</v>
      </c>
      <c r="M4970" s="21">
        <v>1674.66</v>
      </c>
      <c r="N4970" s="21">
        <v>1787.66</v>
      </c>
      <c r="O4970" s="21">
        <v>-113</v>
      </c>
      <c r="P4970" s="21">
        <v>1674.66</v>
      </c>
      <c r="Q4970" s="25" t="s">
        <v>8594</v>
      </c>
      <c r="R4970" s="1" t="str">
        <f t="shared" si="99"/>
        <v>ST10260</v>
      </c>
      <c r="S4970" t="str">
        <f>VLOOKUP(R4970,Data!$C$2:$D$261,2,0)</f>
        <v>Support Office</v>
      </c>
      <c r="T4970">
        <f>COUNTIF('Feb 2022'!A:A,D4970)+COUNTIF('Mar 2022'!A:A,D4970)+COUNTIF('Apr 2022'!A:A,D4970)+COUNTIF('May 2022'!A:A,D4970)+COUNTIF('June 2022'!A:A,D4970)+COUNTIF('July 2022'!A:A,D4970)+COUNTIF('Aug 2022'!A:A,D4970)+COUNTIF('Sep 2022'!A:A,D4970)+COUNTIF('Oct 2022'!A:A,D4970)+COUNTIF('Dec 2022'!A:A,D4970)</f>
        <v>0</v>
      </c>
      <c r="U4970" t="str">
        <f>VLOOKUP(Q4970,'Capital Lookup'!A:B,2,FALSE)</f>
        <v>Yes</v>
      </c>
      <c r="V4970" s="2">
        <f>IFERROR(VLOOKUP(LEFT(F4970,10),'Find Purchase Orders'!B:J,9,FALSE),"")</f>
        <v>44847</v>
      </c>
      <c r="W4970" s="25" t="s">
        <v>7261</v>
      </c>
    </row>
    <row r="4971" spans="1:23" hidden="1">
      <c r="A4971" s="25" t="s">
        <v>7313</v>
      </c>
      <c r="B4971" s="25" t="s">
        <v>8259</v>
      </c>
      <c r="C4971" s="25" t="s">
        <v>8260</v>
      </c>
      <c r="D4971" s="25" t="s">
        <v>18218</v>
      </c>
      <c r="E4971" s="25" t="s">
        <v>8591</v>
      </c>
      <c r="F4971" s="25" t="s">
        <v>18220</v>
      </c>
      <c r="G4971" s="25" t="s">
        <v>18212</v>
      </c>
      <c r="H4971" s="21">
        <v>4430.7299999999996</v>
      </c>
      <c r="I4971" s="25" t="s">
        <v>7296</v>
      </c>
      <c r="J4971" s="25" t="s">
        <v>7288</v>
      </c>
      <c r="K4971" s="25" t="s">
        <v>8592</v>
      </c>
      <c r="L4971" s="25" t="s">
        <v>8593</v>
      </c>
      <c r="M4971" s="21">
        <v>4430.7299999999996</v>
      </c>
      <c r="N4971" s="21">
        <v>4430.7299999999996</v>
      </c>
      <c r="O4971" s="21">
        <v>0</v>
      </c>
      <c r="P4971" s="21">
        <v>4430.7299999999996</v>
      </c>
      <c r="Q4971" s="25" t="s">
        <v>8594</v>
      </c>
      <c r="R4971" s="1" t="str">
        <f t="shared" si="99"/>
        <v>ST10260</v>
      </c>
      <c r="S4971" t="str">
        <f>VLOOKUP(R4971,Data!$C$2:$D$261,2,0)</f>
        <v>Support Office</v>
      </c>
      <c r="T4971">
        <f>COUNTIF('Feb 2022'!A:A,D4971)+COUNTIF('Mar 2022'!A:A,D4971)+COUNTIF('Apr 2022'!A:A,D4971)+COUNTIF('May 2022'!A:A,D4971)+COUNTIF('June 2022'!A:A,D4971)+COUNTIF('July 2022'!A:A,D4971)+COUNTIF('Aug 2022'!A:A,D4971)+COUNTIF('Sep 2022'!A:A,D4971)+COUNTIF('Oct 2022'!A:A,D4971)+COUNTIF('Dec 2022'!A:A,D4971)</f>
        <v>0</v>
      </c>
      <c r="U4971" t="str">
        <f>VLOOKUP(Q4971,'Capital Lookup'!A:B,2,FALSE)</f>
        <v>Yes</v>
      </c>
      <c r="V4971" s="2">
        <f>IFERROR(VLOOKUP(LEFT(F4971,10),'Find Purchase Orders'!B:J,9,FALSE),"")</f>
        <v>44847</v>
      </c>
      <c r="W4971" s="25" t="s">
        <v>7261</v>
      </c>
    </row>
    <row r="4972" spans="1:23" hidden="1">
      <c r="A4972" s="25" t="s">
        <v>7425</v>
      </c>
      <c r="B4972" s="25" t="s">
        <v>8259</v>
      </c>
      <c r="C4972" s="25" t="s">
        <v>8260</v>
      </c>
      <c r="D4972" s="25" t="s">
        <v>18221</v>
      </c>
      <c r="E4972" s="25" t="s">
        <v>8591</v>
      </c>
      <c r="F4972" s="25" t="s">
        <v>18222</v>
      </c>
      <c r="G4972" s="25" t="s">
        <v>18214</v>
      </c>
      <c r="H4972" s="21">
        <v>8373.2999999999993</v>
      </c>
      <c r="I4972" s="25" t="s">
        <v>7296</v>
      </c>
      <c r="J4972" s="25" t="s">
        <v>7288</v>
      </c>
      <c r="K4972" s="25" t="s">
        <v>8592</v>
      </c>
      <c r="L4972" s="25" t="s">
        <v>8593</v>
      </c>
      <c r="M4972" s="21">
        <v>8373.2999999999993</v>
      </c>
      <c r="N4972" s="21">
        <v>8373.2999999999993</v>
      </c>
      <c r="O4972" s="21">
        <v>0</v>
      </c>
      <c r="P4972" s="21">
        <v>8373.2999999999993</v>
      </c>
      <c r="Q4972" s="25" t="s">
        <v>8603</v>
      </c>
      <c r="R4972" s="1" t="str">
        <f t="shared" si="99"/>
        <v>ST10260</v>
      </c>
      <c r="S4972" t="str">
        <f>VLOOKUP(R4972,Data!$C$2:$D$261,2,0)</f>
        <v>Support Office</v>
      </c>
      <c r="T4972">
        <f>COUNTIF('Feb 2022'!A:A,D4972)+COUNTIF('Mar 2022'!A:A,D4972)+COUNTIF('Apr 2022'!A:A,D4972)+COUNTIF('May 2022'!A:A,D4972)+COUNTIF('June 2022'!A:A,D4972)+COUNTIF('July 2022'!A:A,D4972)+COUNTIF('Aug 2022'!A:A,D4972)+COUNTIF('Sep 2022'!A:A,D4972)+COUNTIF('Oct 2022'!A:A,D4972)+COUNTIF('Dec 2022'!A:A,D4972)</f>
        <v>0</v>
      </c>
      <c r="U4972" t="str">
        <f>VLOOKUP(Q4972,'Capital Lookup'!A:B,2,FALSE)</f>
        <v>Yes</v>
      </c>
      <c r="V4972" s="2">
        <f>IFERROR(VLOOKUP(LEFT(F4972,10),'Find Purchase Orders'!B:J,9,FALSE),"")</f>
        <v>44847</v>
      </c>
      <c r="W4972" s="25" t="s">
        <v>7261</v>
      </c>
    </row>
    <row r="4973" spans="1:23" hidden="1">
      <c r="A4973" s="25" t="s">
        <v>7425</v>
      </c>
      <c r="B4973" s="25" t="s">
        <v>8259</v>
      </c>
      <c r="C4973" s="25" t="s">
        <v>8260</v>
      </c>
      <c r="D4973" s="25" t="s">
        <v>18221</v>
      </c>
      <c r="E4973" s="25" t="s">
        <v>8591</v>
      </c>
      <c r="F4973" s="25" t="s">
        <v>18223</v>
      </c>
      <c r="G4973" s="25" t="s">
        <v>18212</v>
      </c>
      <c r="H4973" s="21">
        <v>1476.91</v>
      </c>
      <c r="I4973" s="25" t="s">
        <v>7296</v>
      </c>
      <c r="J4973" s="25" t="s">
        <v>7288</v>
      </c>
      <c r="K4973" s="25" t="s">
        <v>8592</v>
      </c>
      <c r="L4973" s="25" t="s">
        <v>8593</v>
      </c>
      <c r="M4973" s="21">
        <v>1476.91</v>
      </c>
      <c r="N4973" s="21">
        <v>1646.41</v>
      </c>
      <c r="O4973" s="21">
        <v>-169.5</v>
      </c>
      <c r="P4973" s="21">
        <v>1476.91</v>
      </c>
      <c r="Q4973" s="25" t="s">
        <v>8603</v>
      </c>
      <c r="R4973" s="1" t="str">
        <f t="shared" si="99"/>
        <v>ST10260</v>
      </c>
      <c r="S4973" t="str">
        <f>VLOOKUP(R4973,Data!$C$2:$D$261,2,0)</f>
        <v>Support Office</v>
      </c>
      <c r="T4973">
        <f>COUNTIF('Feb 2022'!A:A,D4973)+COUNTIF('Mar 2022'!A:A,D4973)+COUNTIF('Apr 2022'!A:A,D4973)+COUNTIF('May 2022'!A:A,D4973)+COUNTIF('June 2022'!A:A,D4973)+COUNTIF('July 2022'!A:A,D4973)+COUNTIF('Aug 2022'!A:A,D4973)+COUNTIF('Sep 2022'!A:A,D4973)+COUNTIF('Oct 2022'!A:A,D4973)+COUNTIF('Dec 2022'!A:A,D4973)</f>
        <v>0</v>
      </c>
      <c r="U4973" t="str">
        <f>VLOOKUP(Q4973,'Capital Lookup'!A:B,2,FALSE)</f>
        <v>Yes</v>
      </c>
      <c r="V4973" s="2">
        <f>IFERROR(VLOOKUP(LEFT(F4973,10),'Find Purchase Orders'!B:J,9,FALSE),"")</f>
        <v>44847</v>
      </c>
      <c r="W4973" s="25" t="s">
        <v>7261</v>
      </c>
    </row>
    <row r="4974" spans="1:23" hidden="1">
      <c r="A4974" s="25" t="s">
        <v>7261</v>
      </c>
      <c r="B4974" s="25" t="s">
        <v>8754</v>
      </c>
      <c r="C4974" s="25" t="s">
        <v>7264</v>
      </c>
      <c r="D4974" s="25" t="s">
        <v>6611</v>
      </c>
      <c r="E4974" s="25" t="s">
        <v>8755</v>
      </c>
      <c r="F4974" s="25" t="s">
        <v>18224</v>
      </c>
      <c r="G4974" s="25" t="s">
        <v>18225</v>
      </c>
      <c r="H4974" s="21">
        <v>11594.87</v>
      </c>
      <c r="I4974" s="25" t="s">
        <v>7296</v>
      </c>
      <c r="J4974" s="25" t="s">
        <v>7288</v>
      </c>
      <c r="K4974" s="25" t="s">
        <v>7262</v>
      </c>
      <c r="L4974" s="25" t="s">
        <v>7259</v>
      </c>
      <c r="M4974" s="21">
        <v>11594.87</v>
      </c>
      <c r="N4974" s="21">
        <v>11594.87</v>
      </c>
      <c r="O4974" s="21">
        <v>0</v>
      </c>
      <c r="P4974" s="21">
        <v>11594.87</v>
      </c>
      <c r="Q4974" s="25" t="s">
        <v>8758</v>
      </c>
      <c r="R4974" s="1" t="str">
        <f t="shared" si="99"/>
        <v>ST10078</v>
      </c>
      <c r="S4974" t="str">
        <f>VLOOKUP(R4974,Data!$C$2:$D$261,2,0)</f>
        <v>Marian Chateau</v>
      </c>
      <c r="T4974">
        <f>COUNTIF('Feb 2022'!A:A,D4974)+COUNTIF('Mar 2022'!A:A,D4974)+COUNTIF('Apr 2022'!A:A,D4974)+COUNTIF('May 2022'!A:A,D4974)+COUNTIF('June 2022'!A:A,D4974)+COUNTIF('July 2022'!A:A,D4974)+COUNTIF('Aug 2022'!A:A,D4974)+COUNTIF('Sep 2022'!A:A,D4974)+COUNTIF('Oct 2022'!A:A,D4974)+COUNTIF('Dec 2022'!A:A,D4974)</f>
        <v>1</v>
      </c>
      <c r="U4974" t="str">
        <f>VLOOKUP(Q4974,'Capital Lookup'!A:B,2,FALSE)</f>
        <v>No</v>
      </c>
      <c r="V4974" s="2">
        <f>IFERROR(VLOOKUP(LEFT(F4974,10),'Find Purchase Orders'!B:J,9,FALSE),"")</f>
        <v>44855</v>
      </c>
      <c r="W4974" s="25" t="s">
        <v>7261</v>
      </c>
    </row>
    <row r="4975" spans="1:23" hidden="1">
      <c r="A4975" s="25" t="s">
        <v>7261</v>
      </c>
      <c r="B4975" s="25" t="s">
        <v>8754</v>
      </c>
      <c r="C4975" s="25" t="s">
        <v>7264</v>
      </c>
      <c r="D4975" s="25" t="s">
        <v>6611</v>
      </c>
      <c r="E4975" s="25" t="s">
        <v>8755</v>
      </c>
      <c r="F4975" s="25" t="s">
        <v>18226</v>
      </c>
      <c r="G4975" s="25" t="s">
        <v>15402</v>
      </c>
      <c r="H4975" s="21">
        <v>111</v>
      </c>
      <c r="I4975" s="25" t="s">
        <v>7296</v>
      </c>
      <c r="J4975" s="25" t="s">
        <v>7288</v>
      </c>
      <c r="K4975" s="25" t="s">
        <v>7262</v>
      </c>
      <c r="L4975" s="25" t="s">
        <v>7259</v>
      </c>
      <c r="M4975" s="21">
        <v>111</v>
      </c>
      <c r="N4975" s="21">
        <v>111</v>
      </c>
      <c r="O4975" s="21">
        <v>0</v>
      </c>
      <c r="P4975" s="21">
        <v>111</v>
      </c>
      <c r="Q4975" s="25" t="s">
        <v>8758</v>
      </c>
      <c r="R4975" s="1" t="str">
        <f t="shared" si="99"/>
        <v>ST10078</v>
      </c>
      <c r="S4975" t="str">
        <f>VLOOKUP(R4975,Data!$C$2:$D$261,2,0)</f>
        <v>Marian Chateau</v>
      </c>
      <c r="T4975">
        <f>COUNTIF('Feb 2022'!A:A,D4975)+COUNTIF('Mar 2022'!A:A,D4975)+COUNTIF('Apr 2022'!A:A,D4975)+COUNTIF('May 2022'!A:A,D4975)+COUNTIF('June 2022'!A:A,D4975)+COUNTIF('July 2022'!A:A,D4975)+COUNTIF('Aug 2022'!A:A,D4975)+COUNTIF('Sep 2022'!A:A,D4975)+COUNTIF('Oct 2022'!A:A,D4975)+COUNTIF('Dec 2022'!A:A,D4975)</f>
        <v>1</v>
      </c>
      <c r="U4975" t="str">
        <f>VLOOKUP(Q4975,'Capital Lookup'!A:B,2,FALSE)</f>
        <v>No</v>
      </c>
      <c r="V4975" s="2">
        <f>IFERROR(VLOOKUP(LEFT(F4975,10),'Find Purchase Orders'!B:J,9,FALSE),"")</f>
        <v>44855</v>
      </c>
      <c r="W4975" s="25" t="s">
        <v>7261</v>
      </c>
    </row>
    <row r="4976" spans="1:23" hidden="1">
      <c r="A4976" s="25" t="s">
        <v>10104</v>
      </c>
      <c r="B4976" s="25" t="s">
        <v>7838</v>
      </c>
      <c r="C4976" s="25"/>
      <c r="D4976" s="25" t="s">
        <v>6612</v>
      </c>
      <c r="E4976" s="25" t="s">
        <v>14048</v>
      </c>
      <c r="F4976" s="25" t="s">
        <v>18227</v>
      </c>
      <c r="G4976" s="25" t="s">
        <v>18228</v>
      </c>
      <c r="H4976" s="21">
        <v>3049.06</v>
      </c>
      <c r="I4976" s="25" t="s">
        <v>7296</v>
      </c>
      <c r="J4976" s="25" t="s">
        <v>7288</v>
      </c>
      <c r="K4976" s="25" t="s">
        <v>7579</v>
      </c>
      <c r="L4976" s="25" t="s">
        <v>8156</v>
      </c>
      <c r="M4976" s="21">
        <v>2698.28</v>
      </c>
      <c r="N4976" s="21">
        <v>3049.06</v>
      </c>
      <c r="O4976" s="21">
        <v>-350.78</v>
      </c>
      <c r="P4976" s="21">
        <v>3049.06</v>
      </c>
      <c r="Q4976" s="25" t="s">
        <v>18229</v>
      </c>
      <c r="R4976" s="1" t="str">
        <f t="shared" si="99"/>
        <v>ST10336</v>
      </c>
      <c r="S4976" t="str">
        <f>VLOOKUP(R4976,Data!$C$2:$D$261,2,0)</f>
        <v>The Village Seniors Community</v>
      </c>
      <c r="T4976">
        <f>COUNTIF('Feb 2022'!A:A,D4976)+COUNTIF('Mar 2022'!A:A,D4976)+COUNTIF('Apr 2022'!A:A,D4976)+COUNTIF('May 2022'!A:A,D4976)+COUNTIF('June 2022'!A:A,D4976)+COUNTIF('July 2022'!A:A,D4976)+COUNTIF('Aug 2022'!A:A,D4976)+COUNTIF('Sep 2022'!A:A,D4976)+COUNTIF('Oct 2022'!A:A,D4976)+COUNTIF('Dec 2022'!A:A,D4976)</f>
        <v>1</v>
      </c>
      <c r="U4976" t="str">
        <f>VLOOKUP(Q4976,'Capital Lookup'!A:B,2,FALSE)</f>
        <v>No</v>
      </c>
      <c r="V4976" s="2">
        <f>IFERROR(VLOOKUP(LEFT(F4976,10),'Find Purchase Orders'!B:J,9,FALSE),"")</f>
        <v>44848</v>
      </c>
      <c r="W4976" s="25" t="s">
        <v>7261</v>
      </c>
    </row>
    <row r="4977" spans="1:23" hidden="1">
      <c r="A4977" s="25" t="s">
        <v>7252</v>
      </c>
      <c r="B4977" s="25" t="s">
        <v>7506</v>
      </c>
      <c r="C4977" s="25" t="s">
        <v>7254</v>
      </c>
      <c r="D4977" s="25" t="s">
        <v>6614</v>
      </c>
      <c r="E4977" s="25" t="s">
        <v>8553</v>
      </c>
      <c r="F4977" s="25" t="s">
        <v>18230</v>
      </c>
      <c r="G4977" s="25" t="s">
        <v>18231</v>
      </c>
      <c r="H4977" s="21">
        <v>5263.98</v>
      </c>
      <c r="I4977" s="25" t="s">
        <v>7296</v>
      </c>
      <c r="J4977" s="25" t="s">
        <v>7288</v>
      </c>
      <c r="K4977" s="25" t="s">
        <v>7262</v>
      </c>
      <c r="L4977" s="25" t="s">
        <v>7259</v>
      </c>
      <c r="M4977" s="21">
        <v>5263.98</v>
      </c>
      <c r="N4977" s="21">
        <v>5263.98</v>
      </c>
      <c r="O4977" s="21">
        <v>0</v>
      </c>
      <c r="P4977" s="21">
        <v>5263.98</v>
      </c>
      <c r="Q4977" s="25" t="s">
        <v>8556</v>
      </c>
      <c r="R4977" s="1" t="str">
        <f t="shared" si="99"/>
        <v>ST10031</v>
      </c>
      <c r="S4977" t="str">
        <f>VLOOKUP(R4977,Data!$C$2:$D$261,2,0)</f>
        <v>Port Perry Villa</v>
      </c>
      <c r="T4977">
        <f>COUNTIF('Feb 2022'!A:A,D4977)+COUNTIF('Mar 2022'!A:A,D4977)+COUNTIF('Apr 2022'!A:A,D4977)+COUNTIF('May 2022'!A:A,D4977)+COUNTIF('June 2022'!A:A,D4977)+COUNTIF('July 2022'!A:A,D4977)+COUNTIF('Aug 2022'!A:A,D4977)+COUNTIF('Sep 2022'!A:A,D4977)+COUNTIF('Oct 2022'!A:A,D4977)+COUNTIF('Dec 2022'!A:A,D4977)</f>
        <v>1</v>
      </c>
      <c r="U4977" t="str">
        <f>VLOOKUP(Q4977,'Capital Lookup'!A:B,2,FALSE)</f>
        <v>No</v>
      </c>
      <c r="V4977" s="2">
        <f>IFERROR(VLOOKUP(LEFT(F4977,10),'Find Purchase Orders'!B:J,9,FALSE),"")</f>
        <v>44847</v>
      </c>
      <c r="W4977" s="25" t="s">
        <v>7261</v>
      </c>
    </row>
    <row r="4978" spans="1:23" hidden="1">
      <c r="A4978" s="25" t="s">
        <v>7252</v>
      </c>
      <c r="B4978" s="25" t="s">
        <v>7506</v>
      </c>
      <c r="C4978" s="25" t="s">
        <v>7254</v>
      </c>
      <c r="D4978" s="25" t="s">
        <v>6614</v>
      </c>
      <c r="E4978" s="25" t="s">
        <v>8553</v>
      </c>
      <c r="F4978" s="25" t="s">
        <v>18232</v>
      </c>
      <c r="G4978" s="25" t="s">
        <v>18233</v>
      </c>
      <c r="H4978" s="21">
        <v>678</v>
      </c>
      <c r="I4978" s="25" t="s">
        <v>7296</v>
      </c>
      <c r="J4978" s="25" t="s">
        <v>7288</v>
      </c>
      <c r="K4978" s="25" t="s">
        <v>7262</v>
      </c>
      <c r="L4978" s="25" t="s">
        <v>7259</v>
      </c>
      <c r="M4978" s="21">
        <v>678</v>
      </c>
      <c r="N4978" s="21">
        <v>678</v>
      </c>
      <c r="O4978" s="21">
        <v>0</v>
      </c>
      <c r="P4978" s="21">
        <v>678</v>
      </c>
      <c r="Q4978" s="25" t="s">
        <v>8556</v>
      </c>
      <c r="R4978" s="1" t="str">
        <f t="shared" si="99"/>
        <v>ST10031</v>
      </c>
      <c r="S4978" t="str">
        <f>VLOOKUP(R4978,Data!$C$2:$D$261,2,0)</f>
        <v>Port Perry Villa</v>
      </c>
      <c r="T4978">
        <f>COUNTIF('Feb 2022'!A:A,D4978)+COUNTIF('Mar 2022'!A:A,D4978)+COUNTIF('Apr 2022'!A:A,D4978)+COUNTIF('May 2022'!A:A,D4978)+COUNTIF('June 2022'!A:A,D4978)+COUNTIF('July 2022'!A:A,D4978)+COUNTIF('Aug 2022'!A:A,D4978)+COUNTIF('Sep 2022'!A:A,D4978)+COUNTIF('Oct 2022'!A:A,D4978)+COUNTIF('Dec 2022'!A:A,D4978)</f>
        <v>1</v>
      </c>
      <c r="U4978" t="str">
        <f>VLOOKUP(Q4978,'Capital Lookup'!A:B,2,FALSE)</f>
        <v>No</v>
      </c>
      <c r="V4978" s="2">
        <f>IFERROR(VLOOKUP(LEFT(F4978,10),'Find Purchase Orders'!B:J,9,FALSE),"")</f>
        <v>44847</v>
      </c>
      <c r="W4978" s="25" t="s">
        <v>7261</v>
      </c>
    </row>
    <row r="4979" spans="1:23" hidden="1">
      <c r="A4979" s="25" t="s">
        <v>7252</v>
      </c>
      <c r="B4979" s="25" t="s">
        <v>7506</v>
      </c>
      <c r="C4979" s="25" t="s">
        <v>7254</v>
      </c>
      <c r="D4979" s="25" t="s">
        <v>6615</v>
      </c>
      <c r="E4979" s="25" t="s">
        <v>8553</v>
      </c>
      <c r="F4979" s="25" t="s">
        <v>18234</v>
      </c>
      <c r="G4979" s="25" t="s">
        <v>18235</v>
      </c>
      <c r="H4979" s="21">
        <v>2630.27</v>
      </c>
      <c r="I4979" s="25" t="s">
        <v>7296</v>
      </c>
      <c r="J4979" s="25" t="s">
        <v>7288</v>
      </c>
      <c r="K4979" s="25" t="s">
        <v>7262</v>
      </c>
      <c r="L4979" s="25" t="s">
        <v>7259</v>
      </c>
      <c r="M4979" s="21">
        <v>2630.27</v>
      </c>
      <c r="N4979" s="21">
        <v>2630.27</v>
      </c>
      <c r="O4979" s="21">
        <v>0</v>
      </c>
      <c r="P4979" s="21">
        <v>2630.27</v>
      </c>
      <c r="Q4979" s="25" t="s">
        <v>8556</v>
      </c>
      <c r="R4979" s="1" t="str">
        <f t="shared" si="99"/>
        <v>ST10031</v>
      </c>
      <c r="S4979" t="str">
        <f>VLOOKUP(R4979,Data!$C$2:$D$261,2,0)</f>
        <v>Port Perry Villa</v>
      </c>
      <c r="T4979">
        <f>COUNTIF('Feb 2022'!A:A,D4979)+COUNTIF('Mar 2022'!A:A,D4979)+COUNTIF('Apr 2022'!A:A,D4979)+COUNTIF('May 2022'!A:A,D4979)+COUNTIF('June 2022'!A:A,D4979)+COUNTIF('July 2022'!A:A,D4979)+COUNTIF('Aug 2022'!A:A,D4979)+COUNTIF('Sep 2022'!A:A,D4979)+COUNTIF('Oct 2022'!A:A,D4979)+COUNTIF('Dec 2022'!A:A,D4979)</f>
        <v>1</v>
      </c>
      <c r="U4979" t="str">
        <f>VLOOKUP(Q4979,'Capital Lookup'!A:B,2,FALSE)</f>
        <v>No</v>
      </c>
      <c r="V4979" s="2">
        <f>IFERROR(VLOOKUP(LEFT(F4979,10),'Find Purchase Orders'!B:J,9,FALSE),"")</f>
        <v>44847</v>
      </c>
      <c r="W4979" s="25" t="s">
        <v>7261</v>
      </c>
    </row>
    <row r="4980" spans="1:23" hidden="1">
      <c r="A4980" s="25" t="s">
        <v>7252</v>
      </c>
      <c r="B4980" s="25" t="s">
        <v>7506</v>
      </c>
      <c r="C4980" s="25" t="s">
        <v>7254</v>
      </c>
      <c r="D4980" s="25" t="s">
        <v>6615</v>
      </c>
      <c r="E4980" s="25" t="s">
        <v>8553</v>
      </c>
      <c r="F4980" s="25" t="s">
        <v>18236</v>
      </c>
      <c r="G4980" s="25" t="s">
        <v>18237</v>
      </c>
      <c r="H4980" s="21">
        <v>282.5</v>
      </c>
      <c r="I4980" s="25" t="s">
        <v>7296</v>
      </c>
      <c r="J4980" s="25" t="s">
        <v>7288</v>
      </c>
      <c r="K4980" s="25" t="s">
        <v>7262</v>
      </c>
      <c r="L4980" s="25" t="s">
        <v>7259</v>
      </c>
      <c r="M4980" s="21">
        <v>282.5</v>
      </c>
      <c r="N4980" s="21">
        <v>282.5</v>
      </c>
      <c r="O4980" s="21">
        <v>0</v>
      </c>
      <c r="P4980" s="21">
        <v>282.5</v>
      </c>
      <c r="Q4980" s="25" t="s">
        <v>8556</v>
      </c>
      <c r="R4980" s="1" t="str">
        <f t="shared" si="99"/>
        <v>ST10031</v>
      </c>
      <c r="S4980" t="str">
        <f>VLOOKUP(R4980,Data!$C$2:$D$261,2,0)</f>
        <v>Port Perry Villa</v>
      </c>
      <c r="T4980">
        <f>COUNTIF('Feb 2022'!A:A,D4980)+COUNTIF('Mar 2022'!A:A,D4980)+COUNTIF('Apr 2022'!A:A,D4980)+COUNTIF('May 2022'!A:A,D4980)+COUNTIF('June 2022'!A:A,D4980)+COUNTIF('July 2022'!A:A,D4980)+COUNTIF('Aug 2022'!A:A,D4980)+COUNTIF('Sep 2022'!A:A,D4980)+COUNTIF('Oct 2022'!A:A,D4980)+COUNTIF('Dec 2022'!A:A,D4980)</f>
        <v>1</v>
      </c>
      <c r="U4980" t="str">
        <f>VLOOKUP(Q4980,'Capital Lookup'!A:B,2,FALSE)</f>
        <v>No</v>
      </c>
      <c r="V4980" s="2">
        <f>IFERROR(VLOOKUP(LEFT(F4980,10),'Find Purchase Orders'!B:J,9,FALSE),"")</f>
        <v>44847</v>
      </c>
      <c r="W4980" s="25" t="s">
        <v>7261</v>
      </c>
    </row>
    <row r="4981" spans="1:23" hidden="1">
      <c r="A4981" s="25" t="s">
        <v>7261</v>
      </c>
      <c r="B4981" s="25" t="s">
        <v>8749</v>
      </c>
      <c r="C4981" s="25" t="s">
        <v>7282</v>
      </c>
      <c r="D4981" s="25" t="s">
        <v>6616</v>
      </c>
      <c r="E4981" s="25" t="s">
        <v>8750</v>
      </c>
      <c r="F4981" s="25" t="s">
        <v>18238</v>
      </c>
      <c r="G4981" s="25" t="s">
        <v>18239</v>
      </c>
      <c r="H4981" s="21">
        <v>7206.34</v>
      </c>
      <c r="I4981" s="25" t="s">
        <v>7296</v>
      </c>
      <c r="J4981" s="25" t="s">
        <v>7288</v>
      </c>
      <c r="K4981" s="25" t="s">
        <v>7262</v>
      </c>
      <c r="L4981" s="25" t="s">
        <v>7259</v>
      </c>
      <c r="M4981" s="21">
        <v>7206.34</v>
      </c>
      <c r="N4981" s="21">
        <v>7206.34</v>
      </c>
      <c r="O4981" s="21">
        <v>0</v>
      </c>
      <c r="P4981" s="21">
        <v>7206.34</v>
      </c>
      <c r="Q4981" s="25" t="s">
        <v>8865</v>
      </c>
      <c r="R4981" s="1" t="str">
        <f t="shared" si="99"/>
        <v>ST10011</v>
      </c>
      <c r="S4981" t="str">
        <f>VLOOKUP(R4981,Data!$C$2:$D$261,2,0)</f>
        <v>The Beechwood</v>
      </c>
      <c r="T4981">
        <f>COUNTIF('Feb 2022'!A:A,D4981)+COUNTIF('Mar 2022'!A:A,D4981)+COUNTIF('Apr 2022'!A:A,D4981)+COUNTIF('May 2022'!A:A,D4981)+COUNTIF('June 2022'!A:A,D4981)+COUNTIF('July 2022'!A:A,D4981)+COUNTIF('Aug 2022'!A:A,D4981)+COUNTIF('Sep 2022'!A:A,D4981)+COUNTIF('Oct 2022'!A:A,D4981)+COUNTIF('Dec 2022'!A:A,D4981)</f>
        <v>1</v>
      </c>
      <c r="U4981" t="str">
        <f>VLOOKUP(Q4981,'Capital Lookup'!A:B,2,FALSE)</f>
        <v>No</v>
      </c>
      <c r="V4981" s="2">
        <f>IFERROR(VLOOKUP(LEFT(F4981,10),'Find Purchase Orders'!B:J,9,FALSE),"")</f>
        <v>44854</v>
      </c>
      <c r="W4981" s="25" t="s">
        <v>7261</v>
      </c>
    </row>
    <row r="4982" spans="1:23" hidden="1">
      <c r="A4982" s="25" t="s">
        <v>7261</v>
      </c>
      <c r="B4982" s="25" t="s">
        <v>8749</v>
      </c>
      <c r="C4982" s="25" t="s">
        <v>7282</v>
      </c>
      <c r="D4982" s="25" t="s">
        <v>6617</v>
      </c>
      <c r="E4982" s="25" t="s">
        <v>8750</v>
      </c>
      <c r="F4982" s="25" t="s">
        <v>18240</v>
      </c>
      <c r="G4982" s="25" t="s">
        <v>18241</v>
      </c>
      <c r="H4982" s="21">
        <v>2563.08</v>
      </c>
      <c r="I4982" s="25" t="s">
        <v>7296</v>
      </c>
      <c r="J4982" s="25" t="s">
        <v>7288</v>
      </c>
      <c r="K4982" s="25" t="s">
        <v>7262</v>
      </c>
      <c r="L4982" s="25" t="s">
        <v>7259</v>
      </c>
      <c r="M4982" s="21">
        <v>2563.08</v>
      </c>
      <c r="N4982" s="21">
        <v>2563.08</v>
      </c>
      <c r="O4982" s="21">
        <v>0</v>
      </c>
      <c r="P4982" s="21">
        <v>2563.08</v>
      </c>
      <c r="Q4982" s="25" t="s">
        <v>8865</v>
      </c>
      <c r="R4982" s="1" t="str">
        <f t="shared" si="99"/>
        <v>ST10011</v>
      </c>
      <c r="S4982" t="str">
        <f>VLOOKUP(R4982,Data!$C$2:$D$261,2,0)</f>
        <v>The Beechwood</v>
      </c>
      <c r="T4982">
        <f>COUNTIF('Feb 2022'!A:A,D4982)+COUNTIF('Mar 2022'!A:A,D4982)+COUNTIF('Apr 2022'!A:A,D4982)+COUNTIF('May 2022'!A:A,D4982)+COUNTIF('June 2022'!A:A,D4982)+COUNTIF('July 2022'!A:A,D4982)+COUNTIF('Aug 2022'!A:A,D4982)+COUNTIF('Sep 2022'!A:A,D4982)+COUNTIF('Oct 2022'!A:A,D4982)+COUNTIF('Dec 2022'!A:A,D4982)</f>
        <v>1</v>
      </c>
      <c r="U4982" t="str">
        <f>VLOOKUP(Q4982,'Capital Lookup'!A:B,2,FALSE)</f>
        <v>No</v>
      </c>
      <c r="V4982" s="2">
        <f>IFERROR(VLOOKUP(LEFT(F4982,10),'Find Purchase Orders'!B:J,9,FALSE),"")</f>
        <v>44847</v>
      </c>
      <c r="W4982" s="25" t="s">
        <v>7261</v>
      </c>
    </row>
    <row r="4983" spans="1:23" hidden="1">
      <c r="A4983" s="25" t="s">
        <v>10796</v>
      </c>
      <c r="B4983" s="25" t="s">
        <v>7781</v>
      </c>
      <c r="C4983" s="25" t="s">
        <v>7264</v>
      </c>
      <c r="D4983" s="25" t="s">
        <v>18242</v>
      </c>
      <c r="E4983" s="25" t="s">
        <v>12723</v>
      </c>
      <c r="H4983" s="21">
        <v>997.5</v>
      </c>
      <c r="I4983" s="25" t="s">
        <v>7257</v>
      </c>
      <c r="K4983" s="25" t="s">
        <v>7579</v>
      </c>
      <c r="L4983" s="25" t="s">
        <v>8647</v>
      </c>
      <c r="M4983" s="22">
        <v>0</v>
      </c>
      <c r="N4983" s="22">
        <v>0</v>
      </c>
      <c r="O4983" s="21">
        <v>0</v>
      </c>
      <c r="P4983" s="21">
        <v>47.5</v>
      </c>
      <c r="Q4983" s="25"/>
      <c r="R4983" s="1" t="str">
        <f t="shared" si="99"/>
        <v>ST10060</v>
      </c>
      <c r="S4983" t="str">
        <f>VLOOKUP(R4983,Data!$C$2:$D$261,2,0)</f>
        <v>Whitecliff Retirement</v>
      </c>
      <c r="T4983">
        <f>COUNTIF('Feb 2022'!A:A,D4983)+COUNTIF('Mar 2022'!A:A,D4983)+COUNTIF('Apr 2022'!A:A,D4983)+COUNTIF('May 2022'!A:A,D4983)+COUNTIF('June 2022'!A:A,D4983)+COUNTIF('July 2022'!A:A,D4983)+COUNTIF('Aug 2022'!A:A,D4983)+COUNTIF('Sep 2022'!A:A,D4983)+COUNTIF('Oct 2022'!A:A,D4983)+COUNTIF('Dec 2022'!A:A,D4983)</f>
        <v>0</v>
      </c>
      <c r="U4983" t="e">
        <f>VLOOKUP(Q4983,'Capital Lookup'!A:B,2,FALSE)</f>
        <v>#N/A</v>
      </c>
      <c r="V4983" s="2" t="str">
        <f>IFERROR(VLOOKUP(LEFT(F4983,10),'Find Purchase Orders'!B:J,9,FALSE),"")</f>
        <v/>
      </c>
      <c r="W4983" s="25" t="s">
        <v>7261</v>
      </c>
    </row>
    <row r="4984" spans="1:23" hidden="1">
      <c r="A4984" s="25" t="s">
        <v>7261</v>
      </c>
      <c r="B4984" s="25" t="s">
        <v>7343</v>
      </c>
      <c r="C4984" s="25" t="s">
        <v>7282</v>
      </c>
      <c r="D4984" s="25" t="s">
        <v>6618</v>
      </c>
      <c r="E4984" s="25" t="s">
        <v>7345</v>
      </c>
      <c r="F4984" s="25" t="s">
        <v>18243</v>
      </c>
      <c r="G4984" s="25" t="s">
        <v>18244</v>
      </c>
      <c r="H4984" s="21">
        <v>734.5</v>
      </c>
      <c r="I4984" s="25" t="s">
        <v>7296</v>
      </c>
      <c r="J4984" s="25" t="s">
        <v>7288</v>
      </c>
      <c r="K4984" s="25" t="s">
        <v>7289</v>
      </c>
      <c r="L4984" s="25" t="s">
        <v>7259</v>
      </c>
      <c r="M4984" s="21">
        <v>734.5</v>
      </c>
      <c r="N4984" s="21">
        <v>734.5</v>
      </c>
      <c r="O4984" s="21">
        <v>0</v>
      </c>
      <c r="P4984" s="21">
        <v>734.5</v>
      </c>
      <c r="Q4984" s="25" t="s">
        <v>7348</v>
      </c>
      <c r="R4984" s="1" t="str">
        <f t="shared" si="99"/>
        <v>ST10093</v>
      </c>
      <c r="S4984" t="str">
        <f>VLOOKUP(R4984,Data!$C$2:$D$261,2,0)</f>
        <v>Windermere on The Mount</v>
      </c>
      <c r="T4984">
        <f>COUNTIF('Feb 2022'!A:A,D4984)+COUNTIF('Mar 2022'!A:A,D4984)+COUNTIF('Apr 2022'!A:A,D4984)+COUNTIF('May 2022'!A:A,D4984)+COUNTIF('June 2022'!A:A,D4984)+COUNTIF('July 2022'!A:A,D4984)+COUNTIF('Aug 2022'!A:A,D4984)+COUNTIF('Sep 2022'!A:A,D4984)+COUNTIF('Oct 2022'!A:A,D4984)+COUNTIF('Dec 2022'!A:A,D4984)</f>
        <v>1</v>
      </c>
      <c r="U4984" t="str">
        <f>VLOOKUP(Q4984,'Capital Lookup'!A:B,2,FALSE)</f>
        <v>No</v>
      </c>
      <c r="V4984" s="2">
        <f>IFERROR(VLOOKUP(LEFT(F4984,10),'Find Purchase Orders'!B:J,9,FALSE),"")</f>
        <v>44847</v>
      </c>
      <c r="W4984" s="25" t="s">
        <v>7261</v>
      </c>
    </row>
    <row r="4985" spans="1:23" hidden="1">
      <c r="A4985" s="25" t="s">
        <v>7261</v>
      </c>
      <c r="B4985" s="25" t="s">
        <v>7343</v>
      </c>
      <c r="C4985" s="25" t="s">
        <v>7282</v>
      </c>
      <c r="D4985" s="25" t="s">
        <v>6618</v>
      </c>
      <c r="E4985" s="25" t="s">
        <v>7345</v>
      </c>
      <c r="F4985" s="25" t="s">
        <v>18245</v>
      </c>
      <c r="G4985" s="25" t="s">
        <v>18246</v>
      </c>
      <c r="H4985" s="21">
        <v>1864.5</v>
      </c>
      <c r="I4985" s="25" t="s">
        <v>7296</v>
      </c>
      <c r="J4985" s="25" t="s">
        <v>7288</v>
      </c>
      <c r="K4985" s="25" t="s">
        <v>7289</v>
      </c>
      <c r="L4985" s="25" t="s">
        <v>7259</v>
      </c>
      <c r="M4985" s="21">
        <v>1864.5</v>
      </c>
      <c r="N4985" s="21">
        <v>1864.5</v>
      </c>
      <c r="O4985" s="21">
        <v>0</v>
      </c>
      <c r="P4985" s="21">
        <v>1864.5</v>
      </c>
      <c r="Q4985" s="25" t="s">
        <v>7348</v>
      </c>
      <c r="R4985" s="1" t="str">
        <f t="shared" si="99"/>
        <v>ST10093</v>
      </c>
      <c r="S4985" t="str">
        <f>VLOOKUP(R4985,Data!$C$2:$D$261,2,0)</f>
        <v>Windermere on The Mount</v>
      </c>
      <c r="T4985">
        <f>COUNTIF('Feb 2022'!A:A,D4985)+COUNTIF('Mar 2022'!A:A,D4985)+COUNTIF('Apr 2022'!A:A,D4985)+COUNTIF('May 2022'!A:A,D4985)+COUNTIF('June 2022'!A:A,D4985)+COUNTIF('July 2022'!A:A,D4985)+COUNTIF('Aug 2022'!A:A,D4985)+COUNTIF('Sep 2022'!A:A,D4985)+COUNTIF('Oct 2022'!A:A,D4985)+COUNTIF('Dec 2022'!A:A,D4985)</f>
        <v>1</v>
      </c>
      <c r="U4985" t="str">
        <f>VLOOKUP(Q4985,'Capital Lookup'!A:B,2,FALSE)</f>
        <v>No</v>
      </c>
      <c r="V4985" s="2">
        <f>IFERROR(VLOOKUP(LEFT(F4985,10),'Find Purchase Orders'!B:J,9,FALSE),"")</f>
        <v>44847</v>
      </c>
      <c r="W4985" s="25" t="s">
        <v>7261</v>
      </c>
    </row>
    <row r="4986" spans="1:23" hidden="1">
      <c r="A4986" s="25" t="s">
        <v>7261</v>
      </c>
      <c r="B4986" s="25" t="s">
        <v>7657</v>
      </c>
      <c r="C4986" s="25" t="s">
        <v>7282</v>
      </c>
      <c r="D4986" s="25" t="s">
        <v>18247</v>
      </c>
      <c r="E4986" s="25" t="s">
        <v>15107</v>
      </c>
      <c r="F4986" s="25" t="s">
        <v>18248</v>
      </c>
      <c r="G4986" s="25" t="s">
        <v>18249</v>
      </c>
      <c r="H4986" s="21">
        <v>514.15</v>
      </c>
      <c r="I4986" s="25" t="s">
        <v>7287</v>
      </c>
      <c r="J4986" s="25" t="s">
        <v>7288</v>
      </c>
      <c r="K4986" s="25" t="s">
        <v>8696</v>
      </c>
      <c r="L4986" s="25" t="s">
        <v>7652</v>
      </c>
      <c r="M4986" s="21">
        <v>514.15</v>
      </c>
      <c r="N4986" s="22">
        <v>0</v>
      </c>
      <c r="O4986" s="21">
        <v>514.15</v>
      </c>
      <c r="P4986" s="21">
        <v>59.15</v>
      </c>
      <c r="Q4986" s="25" t="s">
        <v>7661</v>
      </c>
      <c r="R4986" s="1" t="str">
        <f t="shared" si="99"/>
        <v>ST10018</v>
      </c>
      <c r="S4986" t="str">
        <f>VLOOKUP(R4986,Data!$C$2:$D$261,2,0)</f>
        <v>The Annex</v>
      </c>
      <c r="T4986">
        <f>COUNTIF('Feb 2022'!A:A,D4986)+COUNTIF('Mar 2022'!A:A,D4986)+COUNTIF('Apr 2022'!A:A,D4986)+COUNTIF('May 2022'!A:A,D4986)+COUNTIF('June 2022'!A:A,D4986)+COUNTIF('July 2022'!A:A,D4986)+COUNTIF('Aug 2022'!A:A,D4986)+COUNTIF('Sep 2022'!A:A,D4986)+COUNTIF('Oct 2022'!A:A,D4986)+COUNTIF('Dec 2022'!A:A,D4986)</f>
        <v>0</v>
      </c>
      <c r="U4986" t="str">
        <f>VLOOKUP(Q4986,'Capital Lookup'!A:B,2,FALSE)</f>
        <v>Yes</v>
      </c>
      <c r="V4986" s="2">
        <f>IFERROR(VLOOKUP(LEFT(F4986,10),'Find Purchase Orders'!B:J,9,FALSE),"")</f>
        <v>44863</v>
      </c>
      <c r="W4986" s="25" t="s">
        <v>7261</v>
      </c>
    </row>
    <row r="4987" spans="1:23" hidden="1">
      <c r="A4987" s="25" t="s">
        <v>7261</v>
      </c>
      <c r="B4987" s="25" t="s">
        <v>7343</v>
      </c>
      <c r="C4987" s="25" t="s">
        <v>7282</v>
      </c>
      <c r="D4987" s="25" t="s">
        <v>6619</v>
      </c>
      <c r="E4987" s="25" t="s">
        <v>7345</v>
      </c>
      <c r="F4987" s="25" t="s">
        <v>18250</v>
      </c>
      <c r="G4987" s="25" t="s">
        <v>15314</v>
      </c>
      <c r="H4987" s="21">
        <v>1423.8</v>
      </c>
      <c r="I4987" s="25" t="s">
        <v>7296</v>
      </c>
      <c r="J4987" s="25" t="s">
        <v>7288</v>
      </c>
      <c r="K4987" s="25" t="s">
        <v>7258</v>
      </c>
      <c r="L4987" s="25" t="s">
        <v>7259</v>
      </c>
      <c r="M4987" s="21">
        <v>1423.8</v>
      </c>
      <c r="N4987" s="21">
        <v>1423.8</v>
      </c>
      <c r="O4987" s="21">
        <v>0</v>
      </c>
      <c r="P4987" s="21">
        <v>1423.8</v>
      </c>
      <c r="Q4987" s="25" t="s">
        <v>7348</v>
      </c>
      <c r="R4987" s="1" t="str">
        <f t="shared" si="99"/>
        <v>ST10093</v>
      </c>
      <c r="S4987" t="str">
        <f>VLOOKUP(R4987,Data!$C$2:$D$261,2,0)</f>
        <v>Windermere on The Mount</v>
      </c>
      <c r="T4987">
        <f>COUNTIF('Feb 2022'!A:A,D4987)+COUNTIF('Mar 2022'!A:A,D4987)+COUNTIF('Apr 2022'!A:A,D4987)+COUNTIF('May 2022'!A:A,D4987)+COUNTIF('June 2022'!A:A,D4987)+COUNTIF('July 2022'!A:A,D4987)+COUNTIF('Aug 2022'!A:A,D4987)+COUNTIF('Sep 2022'!A:A,D4987)+COUNTIF('Oct 2022'!A:A,D4987)+COUNTIF('Dec 2022'!A:A,D4987)</f>
        <v>1</v>
      </c>
      <c r="U4987" t="str">
        <f>VLOOKUP(Q4987,'Capital Lookup'!A:B,2,FALSE)</f>
        <v>No</v>
      </c>
      <c r="V4987" s="2">
        <f>IFERROR(VLOOKUP(LEFT(F4987,10),'Find Purchase Orders'!B:J,9,FALSE),"")</f>
        <v>44854</v>
      </c>
      <c r="W4987" s="25" t="s">
        <v>7261</v>
      </c>
    </row>
    <row r="4988" spans="1:23" hidden="1">
      <c r="A4988" s="25" t="s">
        <v>7261</v>
      </c>
      <c r="B4988" s="25" t="s">
        <v>7343</v>
      </c>
      <c r="C4988" s="25" t="s">
        <v>7282</v>
      </c>
      <c r="D4988" s="25" t="s">
        <v>6619</v>
      </c>
      <c r="E4988" s="25" t="s">
        <v>7345</v>
      </c>
      <c r="F4988" s="25" t="s">
        <v>18251</v>
      </c>
      <c r="G4988" s="25" t="s">
        <v>18252</v>
      </c>
      <c r="H4988" s="21">
        <v>960.5</v>
      </c>
      <c r="I4988" s="25" t="s">
        <v>7296</v>
      </c>
      <c r="J4988" s="25" t="s">
        <v>7288</v>
      </c>
      <c r="K4988" s="25" t="s">
        <v>7258</v>
      </c>
      <c r="L4988" s="25" t="s">
        <v>7259</v>
      </c>
      <c r="M4988" s="21">
        <v>960.5</v>
      </c>
      <c r="N4988" s="21">
        <v>960.5</v>
      </c>
      <c r="O4988" s="21">
        <v>0</v>
      </c>
      <c r="P4988" s="21">
        <v>960.5</v>
      </c>
      <c r="Q4988" s="25" t="s">
        <v>7348</v>
      </c>
      <c r="R4988" s="1" t="str">
        <f t="shared" si="99"/>
        <v>ST10093</v>
      </c>
      <c r="S4988" t="str">
        <f>VLOOKUP(R4988,Data!$C$2:$D$261,2,0)</f>
        <v>Windermere on The Mount</v>
      </c>
      <c r="T4988">
        <f>COUNTIF('Feb 2022'!A:A,D4988)+COUNTIF('Mar 2022'!A:A,D4988)+COUNTIF('Apr 2022'!A:A,D4988)+COUNTIF('May 2022'!A:A,D4988)+COUNTIF('June 2022'!A:A,D4988)+COUNTIF('July 2022'!A:A,D4988)+COUNTIF('Aug 2022'!A:A,D4988)+COUNTIF('Sep 2022'!A:A,D4988)+COUNTIF('Oct 2022'!A:A,D4988)+COUNTIF('Dec 2022'!A:A,D4988)</f>
        <v>1</v>
      </c>
      <c r="U4988" t="str">
        <f>VLOOKUP(Q4988,'Capital Lookup'!A:B,2,FALSE)</f>
        <v>No</v>
      </c>
      <c r="V4988" s="2">
        <f>IFERROR(VLOOKUP(LEFT(F4988,10),'Find Purchase Orders'!B:J,9,FALSE),"")</f>
        <v>44854</v>
      </c>
      <c r="W4988" s="25" t="s">
        <v>7261</v>
      </c>
    </row>
    <row r="4989" spans="1:23" hidden="1">
      <c r="A4989" s="25" t="s">
        <v>7261</v>
      </c>
      <c r="B4989" s="25" t="s">
        <v>7343</v>
      </c>
      <c r="C4989" s="25" t="s">
        <v>7282</v>
      </c>
      <c r="D4989" s="25" t="s">
        <v>6619</v>
      </c>
      <c r="E4989" s="25" t="s">
        <v>7345</v>
      </c>
      <c r="F4989" s="25" t="s">
        <v>18253</v>
      </c>
      <c r="G4989" s="25" t="s">
        <v>18254</v>
      </c>
      <c r="H4989" s="21">
        <v>282.5</v>
      </c>
      <c r="I4989" s="25" t="s">
        <v>7296</v>
      </c>
      <c r="J4989" s="25" t="s">
        <v>7288</v>
      </c>
      <c r="K4989" s="25" t="s">
        <v>7262</v>
      </c>
      <c r="L4989" s="25" t="s">
        <v>7259</v>
      </c>
      <c r="M4989" s="21">
        <v>282.5</v>
      </c>
      <c r="N4989" s="21">
        <v>282.5</v>
      </c>
      <c r="O4989" s="21">
        <v>0</v>
      </c>
      <c r="P4989" s="21">
        <v>282.5</v>
      </c>
      <c r="Q4989" s="25" t="s">
        <v>7348</v>
      </c>
      <c r="R4989" s="1" t="str">
        <f t="shared" si="99"/>
        <v>ST10093</v>
      </c>
      <c r="S4989" t="str">
        <f>VLOOKUP(R4989,Data!$C$2:$D$261,2,0)</f>
        <v>Windermere on The Mount</v>
      </c>
      <c r="T4989">
        <f>COUNTIF('Feb 2022'!A:A,D4989)+COUNTIF('Mar 2022'!A:A,D4989)+COUNTIF('Apr 2022'!A:A,D4989)+COUNTIF('May 2022'!A:A,D4989)+COUNTIF('June 2022'!A:A,D4989)+COUNTIF('July 2022'!A:A,D4989)+COUNTIF('Aug 2022'!A:A,D4989)+COUNTIF('Sep 2022'!A:A,D4989)+COUNTIF('Oct 2022'!A:A,D4989)+COUNTIF('Dec 2022'!A:A,D4989)</f>
        <v>1</v>
      </c>
      <c r="U4989" t="str">
        <f>VLOOKUP(Q4989,'Capital Lookup'!A:B,2,FALSE)</f>
        <v>No</v>
      </c>
      <c r="V4989" s="2">
        <f>IFERROR(VLOOKUP(LEFT(F4989,10),'Find Purchase Orders'!B:J,9,FALSE),"")</f>
        <v>44854</v>
      </c>
      <c r="W4989" s="25" t="s">
        <v>7261</v>
      </c>
    </row>
    <row r="4990" spans="1:23" hidden="1">
      <c r="A4990" s="25" t="s">
        <v>7261</v>
      </c>
      <c r="B4990" s="25" t="s">
        <v>7343</v>
      </c>
      <c r="C4990" s="25" t="s">
        <v>7282</v>
      </c>
      <c r="D4990" s="25" t="s">
        <v>6619</v>
      </c>
      <c r="E4990" s="25" t="s">
        <v>7345</v>
      </c>
      <c r="F4990" s="25" t="s">
        <v>18255</v>
      </c>
      <c r="G4990" s="25" t="s">
        <v>18256</v>
      </c>
      <c r="H4990" s="21">
        <v>5224.7</v>
      </c>
      <c r="I4990" s="25" t="s">
        <v>7296</v>
      </c>
      <c r="J4990" s="25" t="s">
        <v>7288</v>
      </c>
      <c r="K4990" s="25" t="s">
        <v>7262</v>
      </c>
      <c r="L4990" s="25" t="s">
        <v>7259</v>
      </c>
      <c r="M4990" s="21">
        <v>5224.7</v>
      </c>
      <c r="N4990" s="21">
        <v>5224.7</v>
      </c>
      <c r="O4990" s="21">
        <v>0</v>
      </c>
      <c r="P4990" s="21">
        <v>5224.7</v>
      </c>
      <c r="Q4990" s="25" t="s">
        <v>7348</v>
      </c>
      <c r="R4990" s="1" t="str">
        <f t="shared" si="99"/>
        <v>ST10093</v>
      </c>
      <c r="S4990" t="str">
        <f>VLOOKUP(R4990,Data!$C$2:$D$261,2,0)</f>
        <v>Windermere on The Mount</v>
      </c>
      <c r="T4990">
        <f>COUNTIF('Feb 2022'!A:A,D4990)+COUNTIF('Mar 2022'!A:A,D4990)+COUNTIF('Apr 2022'!A:A,D4990)+COUNTIF('May 2022'!A:A,D4990)+COUNTIF('June 2022'!A:A,D4990)+COUNTIF('July 2022'!A:A,D4990)+COUNTIF('Aug 2022'!A:A,D4990)+COUNTIF('Sep 2022'!A:A,D4990)+COUNTIF('Oct 2022'!A:A,D4990)+COUNTIF('Dec 2022'!A:A,D4990)</f>
        <v>1</v>
      </c>
      <c r="U4990" t="str">
        <f>VLOOKUP(Q4990,'Capital Lookup'!A:B,2,FALSE)</f>
        <v>No</v>
      </c>
      <c r="V4990" s="2">
        <f>IFERROR(VLOOKUP(LEFT(F4990,10),'Find Purchase Orders'!B:J,9,FALSE),"")</f>
        <v>44854</v>
      </c>
      <c r="W4990" s="25" t="s">
        <v>7261</v>
      </c>
    </row>
    <row r="4991" spans="1:23" hidden="1">
      <c r="A4991" s="25" t="s">
        <v>7261</v>
      </c>
      <c r="B4991" s="25" t="s">
        <v>8749</v>
      </c>
      <c r="C4991" s="25" t="s">
        <v>7282</v>
      </c>
      <c r="D4991" s="25" t="s">
        <v>6620</v>
      </c>
      <c r="E4991" s="25" t="s">
        <v>8750</v>
      </c>
      <c r="F4991" s="25" t="s">
        <v>18257</v>
      </c>
      <c r="G4991" s="25" t="s">
        <v>18258</v>
      </c>
      <c r="H4991" s="21">
        <v>6908.16</v>
      </c>
      <c r="I4991" s="25" t="s">
        <v>7296</v>
      </c>
      <c r="J4991" s="25" t="s">
        <v>7288</v>
      </c>
      <c r="K4991" s="25" t="s">
        <v>7262</v>
      </c>
      <c r="L4991" s="25" t="s">
        <v>7259</v>
      </c>
      <c r="M4991" s="21">
        <v>6908.16</v>
      </c>
      <c r="N4991" s="21">
        <v>6908.17</v>
      </c>
      <c r="O4991" s="21">
        <v>-0.01</v>
      </c>
      <c r="P4991" s="21">
        <v>6908.16</v>
      </c>
      <c r="Q4991" s="25" t="s">
        <v>8865</v>
      </c>
      <c r="R4991" s="1" t="str">
        <f t="shared" si="99"/>
        <v>ST10011</v>
      </c>
      <c r="S4991" t="str">
        <f>VLOOKUP(R4991,Data!$C$2:$D$261,2,0)</f>
        <v>The Beechwood</v>
      </c>
      <c r="T4991">
        <f>COUNTIF('Feb 2022'!A:A,D4991)+COUNTIF('Mar 2022'!A:A,D4991)+COUNTIF('Apr 2022'!A:A,D4991)+COUNTIF('May 2022'!A:A,D4991)+COUNTIF('June 2022'!A:A,D4991)+COUNTIF('July 2022'!A:A,D4991)+COUNTIF('Aug 2022'!A:A,D4991)+COUNTIF('Sep 2022'!A:A,D4991)+COUNTIF('Oct 2022'!A:A,D4991)+COUNTIF('Dec 2022'!A:A,D4991)</f>
        <v>1</v>
      </c>
      <c r="U4991" t="str">
        <f>VLOOKUP(Q4991,'Capital Lookup'!A:B,2,FALSE)</f>
        <v>No</v>
      </c>
      <c r="V4991" s="2">
        <f>IFERROR(VLOOKUP(LEFT(F4991,10),'Find Purchase Orders'!B:J,9,FALSE),"")</f>
        <v>44854</v>
      </c>
      <c r="W4991" s="25" t="s">
        <v>7261</v>
      </c>
    </row>
    <row r="4992" spans="1:23" hidden="1">
      <c r="A4992" s="25" t="s">
        <v>7261</v>
      </c>
      <c r="B4992" s="25" t="s">
        <v>8749</v>
      </c>
      <c r="C4992" s="25" t="s">
        <v>7282</v>
      </c>
      <c r="D4992" s="25" t="s">
        <v>6621</v>
      </c>
      <c r="E4992" s="25" t="s">
        <v>8750</v>
      </c>
      <c r="F4992" s="25" t="s">
        <v>18259</v>
      </c>
      <c r="G4992" s="25" t="s">
        <v>18260</v>
      </c>
      <c r="H4992" s="21">
        <v>7954.12</v>
      </c>
      <c r="I4992" s="25" t="s">
        <v>7287</v>
      </c>
      <c r="J4992" s="25" t="s">
        <v>7288</v>
      </c>
      <c r="K4992" s="25" t="s">
        <v>7262</v>
      </c>
      <c r="L4992" s="25" t="s">
        <v>7259</v>
      </c>
      <c r="M4992" s="21">
        <v>7954.12</v>
      </c>
      <c r="N4992" s="21">
        <v>7954.12</v>
      </c>
      <c r="O4992" s="21">
        <v>0</v>
      </c>
      <c r="P4992" s="21">
        <v>915.08</v>
      </c>
      <c r="Q4992" s="25" t="s">
        <v>8865</v>
      </c>
      <c r="R4992" s="1" t="str">
        <f t="shared" si="99"/>
        <v>ST10011</v>
      </c>
      <c r="S4992" t="str">
        <f>VLOOKUP(R4992,Data!$C$2:$D$261,2,0)</f>
        <v>The Beechwood</v>
      </c>
      <c r="T4992">
        <f>COUNTIF('Feb 2022'!A:A,D4992)+COUNTIF('Mar 2022'!A:A,D4992)+COUNTIF('Apr 2022'!A:A,D4992)+COUNTIF('May 2022'!A:A,D4992)+COUNTIF('June 2022'!A:A,D4992)+COUNTIF('July 2022'!A:A,D4992)+COUNTIF('Aug 2022'!A:A,D4992)+COUNTIF('Sep 2022'!A:A,D4992)+COUNTIF('Oct 2022'!A:A,D4992)+COUNTIF('Dec 2022'!A:A,D4992)</f>
        <v>1</v>
      </c>
      <c r="U4992" t="str">
        <f>VLOOKUP(Q4992,'Capital Lookup'!A:B,2,FALSE)</f>
        <v>No</v>
      </c>
      <c r="V4992" s="2">
        <f>IFERROR(VLOOKUP(LEFT(F4992,10),'Find Purchase Orders'!B:J,9,FALSE),"")</f>
        <v>44854</v>
      </c>
      <c r="W4992" s="25" t="s">
        <v>7261</v>
      </c>
    </row>
    <row r="4993" spans="1:23" hidden="1">
      <c r="A4993" s="25" t="s">
        <v>7261</v>
      </c>
      <c r="B4993" s="25" t="s">
        <v>8749</v>
      </c>
      <c r="C4993" s="25" t="s">
        <v>7282</v>
      </c>
      <c r="D4993" s="25" t="s">
        <v>18261</v>
      </c>
      <c r="E4993" s="25" t="s">
        <v>8750</v>
      </c>
      <c r="H4993" s="21">
        <v>7954.12</v>
      </c>
      <c r="I4993" s="25" t="s">
        <v>7257</v>
      </c>
      <c r="K4993" s="25" t="s">
        <v>7262</v>
      </c>
      <c r="L4993" s="25" t="s">
        <v>8138</v>
      </c>
      <c r="M4993" s="22">
        <v>0</v>
      </c>
      <c r="N4993" s="22">
        <v>0</v>
      </c>
      <c r="O4993" s="21">
        <v>0</v>
      </c>
      <c r="P4993" s="21">
        <v>915.08</v>
      </c>
      <c r="Q4993" s="25"/>
      <c r="R4993" s="1" t="str">
        <f t="shared" si="99"/>
        <v>ST10011</v>
      </c>
      <c r="S4993" t="str">
        <f>VLOOKUP(R4993,Data!$C$2:$D$261,2,0)</f>
        <v>The Beechwood</v>
      </c>
      <c r="T4993">
        <f>COUNTIF('Feb 2022'!A:A,D4993)+COUNTIF('Mar 2022'!A:A,D4993)+COUNTIF('Apr 2022'!A:A,D4993)+COUNTIF('May 2022'!A:A,D4993)+COUNTIF('June 2022'!A:A,D4993)+COUNTIF('July 2022'!A:A,D4993)+COUNTIF('Aug 2022'!A:A,D4993)+COUNTIF('Sep 2022'!A:A,D4993)+COUNTIF('Oct 2022'!A:A,D4993)+COUNTIF('Dec 2022'!A:A,D4993)</f>
        <v>0</v>
      </c>
      <c r="U4993" t="e">
        <f>VLOOKUP(Q4993,'Capital Lookup'!A:B,2,FALSE)</f>
        <v>#N/A</v>
      </c>
      <c r="V4993" s="2" t="str">
        <f>IFERROR(VLOOKUP(LEFT(F4993,10),'Find Purchase Orders'!B:J,9,FALSE),"")</f>
        <v/>
      </c>
      <c r="W4993" s="25" t="s">
        <v>7261</v>
      </c>
    </row>
    <row r="4994" spans="1:23" hidden="1">
      <c r="A4994" s="25" t="s">
        <v>7269</v>
      </c>
      <c r="B4994" s="25" t="s">
        <v>7997</v>
      </c>
      <c r="C4994" s="25" t="s">
        <v>7271</v>
      </c>
      <c r="D4994" s="25" t="s">
        <v>6622</v>
      </c>
      <c r="E4994" s="25" t="s">
        <v>14048</v>
      </c>
      <c r="F4994" s="25" t="s">
        <v>18262</v>
      </c>
      <c r="G4994" s="25" t="s">
        <v>18263</v>
      </c>
      <c r="H4994" s="21">
        <v>8243.35</v>
      </c>
      <c r="I4994" s="25" t="s">
        <v>7296</v>
      </c>
      <c r="J4994" s="25" t="s">
        <v>7288</v>
      </c>
      <c r="K4994" s="25" t="s">
        <v>7495</v>
      </c>
      <c r="L4994" s="25" t="s">
        <v>7740</v>
      </c>
      <c r="M4994" s="21">
        <v>8243.35</v>
      </c>
      <c r="N4994" s="22">
        <v>0</v>
      </c>
      <c r="O4994" s="21">
        <v>8243.35</v>
      </c>
      <c r="P4994" s="21">
        <v>8243.35</v>
      </c>
      <c r="Q4994" s="25" t="s">
        <v>18264</v>
      </c>
      <c r="R4994" s="1" t="str">
        <f t="shared" si="99"/>
        <v>ST10148</v>
      </c>
      <c r="S4994" t="str">
        <f>VLOOKUP(R4994,Data!$C$2:$D$261,2,0)</f>
        <v>Kilean Lodge</v>
      </c>
      <c r="T4994">
        <f>COUNTIF('Feb 2022'!A:A,D4994)+COUNTIF('Mar 2022'!A:A,D4994)+COUNTIF('Apr 2022'!A:A,D4994)+COUNTIF('May 2022'!A:A,D4994)+COUNTIF('June 2022'!A:A,D4994)+COUNTIF('July 2022'!A:A,D4994)+COUNTIF('Aug 2022'!A:A,D4994)+COUNTIF('Sep 2022'!A:A,D4994)+COUNTIF('Oct 2022'!A:A,D4994)+COUNTIF('Dec 2022'!A:A,D4994)</f>
        <v>1</v>
      </c>
      <c r="U4994" t="str">
        <f>VLOOKUP(Q4994,'Capital Lookup'!A:B,2,FALSE)</f>
        <v>No</v>
      </c>
      <c r="V4994" s="2">
        <f>IFERROR(VLOOKUP(LEFT(F4994,10),'Find Purchase Orders'!B:J,9,FALSE),"")</f>
        <v>44851</v>
      </c>
      <c r="W4994" s="25" t="s">
        <v>7261</v>
      </c>
    </row>
    <row r="4995" spans="1:23" hidden="1">
      <c r="A4995" s="25" t="s">
        <v>7252</v>
      </c>
      <c r="B4995" s="25" t="s">
        <v>7398</v>
      </c>
      <c r="C4995" s="25" t="s">
        <v>7254</v>
      </c>
      <c r="D4995" s="25" t="s">
        <v>6624</v>
      </c>
      <c r="E4995" s="25" t="s">
        <v>8140</v>
      </c>
      <c r="F4995" s="25" t="s">
        <v>18265</v>
      </c>
      <c r="G4995" s="25" t="s">
        <v>18266</v>
      </c>
      <c r="H4995" s="21">
        <v>9023.0499999999993</v>
      </c>
      <c r="I4995" s="25" t="s">
        <v>7296</v>
      </c>
      <c r="J4995" s="25" t="s">
        <v>7288</v>
      </c>
      <c r="K4995" s="25" t="s">
        <v>7495</v>
      </c>
      <c r="L4995" s="25" t="s">
        <v>7808</v>
      </c>
      <c r="M4995" s="21">
        <v>9023.0499999999993</v>
      </c>
      <c r="N4995" s="22">
        <v>0</v>
      </c>
      <c r="O4995" s="21">
        <v>9023.0499999999993</v>
      </c>
      <c r="P4995" s="21">
        <v>9023.0499999999993</v>
      </c>
      <c r="Q4995" s="25" t="s">
        <v>18267</v>
      </c>
      <c r="R4995" s="1" t="str">
        <f t="shared" si="99"/>
        <v>ST10009</v>
      </c>
      <c r="S4995" t="str">
        <f>VLOOKUP(R4995,Data!$C$2:$D$261,2,0)</f>
        <v>Birkdale</v>
      </c>
      <c r="T4995">
        <f>COUNTIF('Feb 2022'!A:A,D4995)+COUNTIF('Mar 2022'!A:A,D4995)+COUNTIF('Apr 2022'!A:A,D4995)+COUNTIF('May 2022'!A:A,D4995)+COUNTIF('June 2022'!A:A,D4995)+COUNTIF('July 2022'!A:A,D4995)+COUNTIF('Aug 2022'!A:A,D4995)+COUNTIF('Sep 2022'!A:A,D4995)+COUNTIF('Oct 2022'!A:A,D4995)+COUNTIF('Dec 2022'!A:A,D4995)</f>
        <v>1</v>
      </c>
      <c r="U4995" t="str">
        <f>VLOOKUP(Q4995,'Capital Lookup'!A:B,2,FALSE)</f>
        <v>No</v>
      </c>
      <c r="V4995" s="2">
        <f>IFERROR(VLOOKUP(LEFT(F4995,10),'Find Purchase Orders'!B:J,9,FALSE),"")</f>
        <v>44848</v>
      </c>
      <c r="W4995" s="25" t="s">
        <v>7261</v>
      </c>
    </row>
    <row r="4996" spans="1:23" hidden="1">
      <c r="A4996" s="25" t="s">
        <v>7261</v>
      </c>
      <c r="B4996" s="25" t="s">
        <v>9338</v>
      </c>
      <c r="C4996" s="25" t="s">
        <v>7264</v>
      </c>
      <c r="D4996" s="25" t="s">
        <v>6626</v>
      </c>
      <c r="E4996" s="25" t="s">
        <v>8140</v>
      </c>
      <c r="F4996" s="25" t="s">
        <v>18268</v>
      </c>
      <c r="G4996" s="25" t="s">
        <v>18269</v>
      </c>
      <c r="H4996" s="21">
        <v>6987.92</v>
      </c>
      <c r="I4996" s="25" t="s">
        <v>7296</v>
      </c>
      <c r="J4996" s="25" t="s">
        <v>7288</v>
      </c>
      <c r="K4996" s="25" t="s">
        <v>7733</v>
      </c>
      <c r="L4996" s="25" t="s">
        <v>7734</v>
      </c>
      <c r="M4996" s="21">
        <v>6987.92</v>
      </c>
      <c r="N4996" s="22">
        <v>0</v>
      </c>
      <c r="O4996" s="21">
        <v>6987.92</v>
      </c>
      <c r="P4996" s="21">
        <v>6987.92</v>
      </c>
      <c r="Q4996" s="25" t="s">
        <v>18270</v>
      </c>
      <c r="R4996" s="1" t="str">
        <f t="shared" si="99"/>
        <v>ST10008</v>
      </c>
      <c r="S4996" t="str">
        <f>VLOOKUP(R4996,Data!$C$2:$D$261,2,0)</f>
        <v>Trafalgar Lodge</v>
      </c>
      <c r="T4996">
        <f>COUNTIF('Feb 2022'!A:A,D4996)+COUNTIF('Mar 2022'!A:A,D4996)+COUNTIF('Apr 2022'!A:A,D4996)+COUNTIF('May 2022'!A:A,D4996)+COUNTIF('June 2022'!A:A,D4996)+COUNTIF('July 2022'!A:A,D4996)+COUNTIF('Aug 2022'!A:A,D4996)+COUNTIF('Sep 2022'!A:A,D4996)+COUNTIF('Oct 2022'!A:A,D4996)+COUNTIF('Dec 2022'!A:A,D4996)</f>
        <v>1</v>
      </c>
      <c r="U4996" t="str">
        <f>VLOOKUP(Q4996,'Capital Lookup'!A:B,2,FALSE)</f>
        <v>No</v>
      </c>
      <c r="V4996" s="2">
        <f>IFERROR(VLOOKUP(LEFT(F4996,10),'Find Purchase Orders'!B:J,9,FALSE),"")</f>
        <v>44848</v>
      </c>
      <c r="W4996" s="25" t="s">
        <v>7261</v>
      </c>
    </row>
    <row r="4997" spans="1:23" hidden="1">
      <c r="A4997" s="25" t="s">
        <v>7261</v>
      </c>
      <c r="B4997" s="25" t="s">
        <v>7343</v>
      </c>
      <c r="C4997" s="25" t="s">
        <v>7282</v>
      </c>
      <c r="D4997" s="25" t="s">
        <v>6628</v>
      </c>
      <c r="E4997" s="25" t="s">
        <v>8140</v>
      </c>
      <c r="F4997" s="25" t="s">
        <v>18271</v>
      </c>
      <c r="G4997" s="25" t="s">
        <v>18272</v>
      </c>
      <c r="H4997" s="21">
        <v>15142</v>
      </c>
      <c r="I4997" s="25" t="s">
        <v>7296</v>
      </c>
      <c r="J4997" s="25" t="s">
        <v>7288</v>
      </c>
      <c r="K4997" s="25" t="s">
        <v>7733</v>
      </c>
      <c r="L4997" s="25" t="s">
        <v>7734</v>
      </c>
      <c r="M4997" s="21">
        <v>15142</v>
      </c>
      <c r="N4997" s="22">
        <v>0</v>
      </c>
      <c r="O4997" s="21">
        <v>15142</v>
      </c>
      <c r="P4997" s="21">
        <v>15142</v>
      </c>
      <c r="Q4997" s="25" t="s">
        <v>18273</v>
      </c>
      <c r="R4997" s="1" t="str">
        <f t="shared" si="99"/>
        <v>ST10093</v>
      </c>
      <c r="S4997" t="str">
        <f>VLOOKUP(R4997,Data!$C$2:$D$261,2,0)</f>
        <v>Windermere on The Mount</v>
      </c>
      <c r="T4997">
        <f>COUNTIF('Feb 2022'!A:A,D4997)+COUNTIF('Mar 2022'!A:A,D4997)+COUNTIF('Apr 2022'!A:A,D4997)+COUNTIF('May 2022'!A:A,D4997)+COUNTIF('June 2022'!A:A,D4997)+COUNTIF('July 2022'!A:A,D4997)+COUNTIF('Aug 2022'!A:A,D4997)+COUNTIF('Sep 2022'!A:A,D4997)+COUNTIF('Oct 2022'!A:A,D4997)+COUNTIF('Dec 2022'!A:A,D4997)</f>
        <v>1</v>
      </c>
      <c r="U4997" t="str">
        <f>VLOOKUP(Q4997,'Capital Lookup'!A:B,2,FALSE)</f>
        <v>No</v>
      </c>
      <c r="V4997" s="2">
        <f>IFERROR(VLOOKUP(LEFT(F4997,10),'Find Purchase Orders'!B:J,9,FALSE),"")</f>
        <v>44848</v>
      </c>
      <c r="W4997" s="25" t="s">
        <v>7261</v>
      </c>
    </row>
    <row r="4998" spans="1:23" hidden="1">
      <c r="A4998" s="25" t="s">
        <v>7252</v>
      </c>
      <c r="B4998" s="25" t="s">
        <v>8531</v>
      </c>
      <c r="C4998" s="25" t="s">
        <v>7254</v>
      </c>
      <c r="D4998" s="25" t="s">
        <v>6630</v>
      </c>
      <c r="E4998" s="25" t="s">
        <v>8140</v>
      </c>
      <c r="F4998" s="25" t="s">
        <v>18274</v>
      </c>
      <c r="G4998" s="25" t="s">
        <v>18275</v>
      </c>
      <c r="H4998" s="21">
        <v>8178.94</v>
      </c>
      <c r="I4998" s="25" t="s">
        <v>7296</v>
      </c>
      <c r="J4998" s="25" t="s">
        <v>7288</v>
      </c>
      <c r="K4998" s="25" t="s">
        <v>7893</v>
      </c>
      <c r="L4998" s="25" t="s">
        <v>8166</v>
      </c>
      <c r="M4998" s="21">
        <v>8178.94</v>
      </c>
      <c r="N4998" s="22">
        <v>0</v>
      </c>
      <c r="O4998" s="21">
        <v>8178.94</v>
      </c>
      <c r="P4998" s="21">
        <v>8178.94</v>
      </c>
      <c r="Q4998" s="25" t="s">
        <v>18276</v>
      </c>
      <c r="R4998" s="1" t="str">
        <f t="shared" si="99"/>
        <v>ST10095</v>
      </c>
      <c r="S4998" t="str">
        <f>VLOOKUP(R4998,Data!$C$2:$D$261,2,0)</f>
        <v>Greenway</v>
      </c>
      <c r="T4998">
        <f>COUNTIF('Feb 2022'!A:A,D4998)+COUNTIF('Mar 2022'!A:A,D4998)+COUNTIF('Apr 2022'!A:A,D4998)+COUNTIF('May 2022'!A:A,D4998)+COUNTIF('June 2022'!A:A,D4998)+COUNTIF('July 2022'!A:A,D4998)+COUNTIF('Aug 2022'!A:A,D4998)+COUNTIF('Sep 2022'!A:A,D4998)+COUNTIF('Oct 2022'!A:A,D4998)+COUNTIF('Dec 2022'!A:A,D4998)</f>
        <v>1</v>
      </c>
      <c r="U4998" t="str">
        <f>VLOOKUP(Q4998,'Capital Lookup'!A:B,2,FALSE)</f>
        <v>No</v>
      </c>
      <c r="V4998" s="2">
        <f>IFERROR(VLOOKUP(LEFT(F4998,10),'Find Purchase Orders'!B:J,9,FALSE),"")</f>
        <v>44854</v>
      </c>
      <c r="W4998" s="25" t="s">
        <v>7261</v>
      </c>
    </row>
    <row r="4999" spans="1:23" hidden="1">
      <c r="A4999" s="25" t="s">
        <v>7261</v>
      </c>
      <c r="B4999" s="25" t="s">
        <v>7479</v>
      </c>
      <c r="C4999" s="25" t="s">
        <v>7264</v>
      </c>
      <c r="D4999" s="25" t="s">
        <v>6632</v>
      </c>
      <c r="E4999" s="25" t="s">
        <v>8140</v>
      </c>
      <c r="F4999" s="25" t="s">
        <v>18277</v>
      </c>
      <c r="G4999" s="25" t="s">
        <v>18278</v>
      </c>
      <c r="H4999" s="21">
        <v>11825.45</v>
      </c>
      <c r="I4999" s="25" t="s">
        <v>7296</v>
      </c>
      <c r="J4999" s="25" t="s">
        <v>7288</v>
      </c>
      <c r="K4999" s="25" t="s">
        <v>7495</v>
      </c>
      <c r="L4999" s="25" t="s">
        <v>7808</v>
      </c>
      <c r="M4999" s="21">
        <v>11825.45</v>
      </c>
      <c r="N4999" s="21">
        <v>11825.45</v>
      </c>
      <c r="O4999" s="21">
        <v>0</v>
      </c>
      <c r="P4999" s="21">
        <v>11825.45</v>
      </c>
      <c r="Q4999" s="25" t="s">
        <v>18279</v>
      </c>
      <c r="R4999" s="1" t="str">
        <f t="shared" si="99"/>
        <v>ST10027</v>
      </c>
      <c r="S4999" t="str">
        <f>VLOOKUP(R4999,Data!$C$2:$D$261,2,0)</f>
        <v>Glynnwood</v>
      </c>
      <c r="T4999">
        <f>COUNTIF('Feb 2022'!A:A,D4999)+COUNTIF('Mar 2022'!A:A,D4999)+COUNTIF('Apr 2022'!A:A,D4999)+COUNTIF('May 2022'!A:A,D4999)+COUNTIF('June 2022'!A:A,D4999)+COUNTIF('July 2022'!A:A,D4999)+COUNTIF('Aug 2022'!A:A,D4999)+COUNTIF('Sep 2022'!A:A,D4999)+COUNTIF('Oct 2022'!A:A,D4999)+COUNTIF('Dec 2022'!A:A,D4999)</f>
        <v>1</v>
      </c>
      <c r="U4999" t="str">
        <f>VLOOKUP(Q4999,'Capital Lookup'!A:B,2,FALSE)</f>
        <v>No</v>
      </c>
      <c r="V4999" s="2">
        <f>IFERROR(VLOOKUP(LEFT(F4999,10),'Find Purchase Orders'!B:J,9,FALSE),"")</f>
        <v>44852</v>
      </c>
      <c r="W4999" s="25" t="s">
        <v>7261</v>
      </c>
    </row>
    <row r="5000" spans="1:23" hidden="1">
      <c r="A5000" s="25" t="s">
        <v>7774</v>
      </c>
      <c r="B5000" s="25" t="s">
        <v>7506</v>
      </c>
      <c r="C5000" s="25" t="s">
        <v>7254</v>
      </c>
      <c r="D5000" s="25" t="s">
        <v>6634</v>
      </c>
      <c r="E5000" s="25" t="s">
        <v>8140</v>
      </c>
      <c r="F5000" s="25" t="s">
        <v>18280</v>
      </c>
      <c r="G5000" s="25" t="s">
        <v>18281</v>
      </c>
      <c r="H5000" s="21">
        <v>3761.77</v>
      </c>
      <c r="I5000" s="25" t="s">
        <v>7296</v>
      </c>
      <c r="J5000" s="25" t="s">
        <v>7288</v>
      </c>
      <c r="K5000" s="25" t="s">
        <v>7778</v>
      </c>
      <c r="L5000" s="25" t="s">
        <v>8150</v>
      </c>
      <c r="M5000" s="21">
        <v>3761.77</v>
      </c>
      <c r="N5000" s="21">
        <v>3761.77</v>
      </c>
      <c r="O5000" s="21">
        <v>0</v>
      </c>
      <c r="P5000" s="21">
        <v>3761.77</v>
      </c>
      <c r="Q5000" s="25" t="s">
        <v>18282</v>
      </c>
      <c r="R5000" s="1" t="str">
        <f t="shared" si="99"/>
        <v>ST10031</v>
      </c>
      <c r="S5000" t="str">
        <f>VLOOKUP(R5000,Data!$C$2:$D$261,2,0)</f>
        <v>Port Perry Villa</v>
      </c>
      <c r="T5000">
        <f>COUNTIF('Feb 2022'!A:A,D5000)+COUNTIF('Mar 2022'!A:A,D5000)+COUNTIF('Apr 2022'!A:A,D5000)+COUNTIF('May 2022'!A:A,D5000)+COUNTIF('June 2022'!A:A,D5000)+COUNTIF('July 2022'!A:A,D5000)+COUNTIF('Aug 2022'!A:A,D5000)+COUNTIF('Sep 2022'!A:A,D5000)+COUNTIF('Oct 2022'!A:A,D5000)+COUNTIF('Dec 2022'!A:A,D5000)</f>
        <v>1</v>
      </c>
      <c r="U5000" t="str">
        <f>VLOOKUP(Q5000,'Capital Lookup'!A:B,2,FALSE)</f>
        <v>No</v>
      </c>
      <c r="V5000" s="2">
        <f>IFERROR(VLOOKUP(LEFT(F5000,10),'Find Purchase Orders'!B:J,9,FALSE),"")</f>
        <v>44848</v>
      </c>
      <c r="W5000" s="25" t="s">
        <v>7261</v>
      </c>
    </row>
    <row r="5001" spans="1:23" hidden="1">
      <c r="A5001" s="25" t="s">
        <v>7261</v>
      </c>
      <c r="B5001" s="25" t="s">
        <v>7513</v>
      </c>
      <c r="C5001" s="25" t="s">
        <v>7264</v>
      </c>
      <c r="D5001" s="25" t="s">
        <v>6636</v>
      </c>
      <c r="E5001" s="25" t="s">
        <v>7500</v>
      </c>
      <c r="F5001" s="25" t="s">
        <v>18283</v>
      </c>
      <c r="G5001" s="25" t="s">
        <v>18284</v>
      </c>
      <c r="H5001" s="21">
        <v>825.75</v>
      </c>
      <c r="I5001" s="25" t="s">
        <v>7296</v>
      </c>
      <c r="J5001" s="25" t="s">
        <v>7288</v>
      </c>
      <c r="K5001" s="25" t="s">
        <v>7495</v>
      </c>
      <c r="L5001" s="25" t="s">
        <v>7740</v>
      </c>
      <c r="M5001" s="21">
        <v>825.75</v>
      </c>
      <c r="N5001" s="21">
        <v>825.75</v>
      </c>
      <c r="O5001" s="21">
        <v>0</v>
      </c>
      <c r="P5001" s="21">
        <v>825.75</v>
      </c>
      <c r="Q5001" s="25" t="s">
        <v>18285</v>
      </c>
      <c r="R5001" s="1" t="str">
        <f t="shared" si="99"/>
        <v>ST10043</v>
      </c>
      <c r="S5001" t="str">
        <f>VLOOKUP(R5001,Data!$C$2:$D$261,2,0)</f>
        <v>Hunt Club Manor</v>
      </c>
      <c r="T5001">
        <f>COUNTIF('Feb 2022'!A:A,D5001)+COUNTIF('Mar 2022'!A:A,D5001)+COUNTIF('Apr 2022'!A:A,D5001)+COUNTIF('May 2022'!A:A,D5001)+COUNTIF('June 2022'!A:A,D5001)+COUNTIF('July 2022'!A:A,D5001)+COUNTIF('Aug 2022'!A:A,D5001)+COUNTIF('Sep 2022'!A:A,D5001)+COUNTIF('Oct 2022'!A:A,D5001)+COUNTIF('Dec 2022'!A:A,D5001)</f>
        <v>1</v>
      </c>
      <c r="U5001" t="str">
        <f>VLOOKUP(Q5001,'Capital Lookup'!A:B,2,FALSE)</f>
        <v>No</v>
      </c>
      <c r="V5001" s="2">
        <f>IFERROR(VLOOKUP(LEFT(F5001,10),'Find Purchase Orders'!B:J,9,FALSE),"")</f>
        <v>44853</v>
      </c>
      <c r="W5001" s="25" t="s">
        <v>7261</v>
      </c>
    </row>
    <row r="5002" spans="1:23" hidden="1">
      <c r="A5002" s="25" t="s">
        <v>7261</v>
      </c>
      <c r="B5002" s="25" t="s">
        <v>8749</v>
      </c>
      <c r="C5002" s="25" t="s">
        <v>7282</v>
      </c>
      <c r="D5002" s="25" t="s">
        <v>6638</v>
      </c>
      <c r="E5002" s="25" t="s">
        <v>8140</v>
      </c>
      <c r="F5002" s="25" t="s">
        <v>18286</v>
      </c>
      <c r="G5002" s="25" t="s">
        <v>18287</v>
      </c>
      <c r="H5002" s="21">
        <v>13317.05</v>
      </c>
      <c r="I5002" s="25" t="s">
        <v>7296</v>
      </c>
      <c r="J5002" s="25" t="s">
        <v>7288</v>
      </c>
      <c r="K5002" s="25" t="s">
        <v>7495</v>
      </c>
      <c r="L5002" s="25" t="s">
        <v>7740</v>
      </c>
      <c r="M5002" s="21">
        <v>13317.05</v>
      </c>
      <c r="N5002" s="22">
        <v>0</v>
      </c>
      <c r="O5002" s="21">
        <v>13317.05</v>
      </c>
      <c r="P5002" s="21">
        <v>13317.05</v>
      </c>
      <c r="Q5002" s="25" t="s">
        <v>18288</v>
      </c>
      <c r="R5002" s="1" t="str">
        <f t="shared" ref="R5002:R5065" si="100">CONCATENATE("ST",LEFT(B5002,5))</f>
        <v>ST10011</v>
      </c>
      <c r="S5002" t="str">
        <f>VLOOKUP(R5002,Data!$C$2:$D$261,2,0)</f>
        <v>The Beechwood</v>
      </c>
      <c r="T5002">
        <f>COUNTIF('Feb 2022'!A:A,D5002)+COUNTIF('Mar 2022'!A:A,D5002)+COUNTIF('Apr 2022'!A:A,D5002)+COUNTIF('May 2022'!A:A,D5002)+COUNTIF('June 2022'!A:A,D5002)+COUNTIF('July 2022'!A:A,D5002)+COUNTIF('Aug 2022'!A:A,D5002)+COUNTIF('Sep 2022'!A:A,D5002)+COUNTIF('Oct 2022'!A:A,D5002)+COUNTIF('Dec 2022'!A:A,D5002)</f>
        <v>1</v>
      </c>
      <c r="U5002" t="str">
        <f>VLOOKUP(Q5002,'Capital Lookup'!A:B,2,FALSE)</f>
        <v>No</v>
      </c>
      <c r="V5002" s="2">
        <f>IFERROR(VLOOKUP(LEFT(F5002,10),'Find Purchase Orders'!B:J,9,FALSE),"")</f>
        <v>44853</v>
      </c>
      <c r="W5002" s="25" t="s">
        <v>7261</v>
      </c>
    </row>
    <row r="5003" spans="1:23" hidden="1">
      <c r="A5003" s="25" t="s">
        <v>7261</v>
      </c>
      <c r="B5003" s="25" t="s">
        <v>7479</v>
      </c>
      <c r="C5003" s="25" t="s">
        <v>7264</v>
      </c>
      <c r="D5003" s="25" t="s">
        <v>6639</v>
      </c>
      <c r="E5003" s="25" t="s">
        <v>8140</v>
      </c>
      <c r="F5003" s="25" t="s">
        <v>18289</v>
      </c>
      <c r="G5003" s="25" t="s">
        <v>18290</v>
      </c>
      <c r="H5003" s="21">
        <v>1331.14</v>
      </c>
      <c r="I5003" s="25" t="s">
        <v>7296</v>
      </c>
      <c r="J5003" s="25" t="s">
        <v>7288</v>
      </c>
      <c r="K5003" s="25" t="s">
        <v>7510</v>
      </c>
      <c r="L5003" s="25" t="s">
        <v>8176</v>
      </c>
      <c r="M5003" s="21">
        <v>1331.14</v>
      </c>
      <c r="N5003" s="21">
        <v>1331.14</v>
      </c>
      <c r="O5003" s="21">
        <v>0</v>
      </c>
      <c r="P5003" s="21">
        <v>1331.14</v>
      </c>
      <c r="Q5003" s="25" t="s">
        <v>18291</v>
      </c>
      <c r="R5003" s="1" t="str">
        <f t="shared" si="100"/>
        <v>ST10027</v>
      </c>
      <c r="S5003" t="str">
        <f>VLOOKUP(R5003,Data!$C$2:$D$261,2,0)</f>
        <v>Glynnwood</v>
      </c>
      <c r="T5003">
        <f>COUNTIF('Feb 2022'!A:A,D5003)+COUNTIF('Mar 2022'!A:A,D5003)+COUNTIF('Apr 2022'!A:A,D5003)+COUNTIF('May 2022'!A:A,D5003)+COUNTIF('June 2022'!A:A,D5003)+COUNTIF('July 2022'!A:A,D5003)+COUNTIF('Aug 2022'!A:A,D5003)+COUNTIF('Sep 2022'!A:A,D5003)+COUNTIF('Oct 2022'!A:A,D5003)+COUNTIF('Dec 2022'!A:A,D5003)</f>
        <v>1</v>
      </c>
      <c r="U5003" t="str">
        <f>VLOOKUP(Q5003,'Capital Lookup'!A:B,2,FALSE)</f>
        <v>No</v>
      </c>
      <c r="V5003" s="2">
        <f>IFERROR(VLOOKUP(LEFT(F5003,10),'Find Purchase Orders'!B:J,9,FALSE),"")</f>
        <v>44851</v>
      </c>
      <c r="W5003" s="25" t="s">
        <v>7261</v>
      </c>
    </row>
    <row r="5004" spans="1:23" hidden="1">
      <c r="A5004" s="25" t="s">
        <v>7252</v>
      </c>
      <c r="B5004" s="25" t="s">
        <v>7524</v>
      </c>
      <c r="C5004" s="25" t="s">
        <v>7254</v>
      </c>
      <c r="D5004" s="25" t="s">
        <v>6641</v>
      </c>
      <c r="E5004" s="25" t="s">
        <v>7500</v>
      </c>
      <c r="F5004" s="25" t="s">
        <v>18292</v>
      </c>
      <c r="G5004" s="25" t="s">
        <v>18293</v>
      </c>
      <c r="H5004" s="21">
        <v>1961.62</v>
      </c>
      <c r="I5004" s="25" t="s">
        <v>7296</v>
      </c>
      <c r="J5004" s="25" t="s">
        <v>7288</v>
      </c>
      <c r="K5004" s="25" t="s">
        <v>10453</v>
      </c>
      <c r="L5004" s="25" t="s">
        <v>10578</v>
      </c>
      <c r="M5004" s="21">
        <v>1961.62</v>
      </c>
      <c r="N5004" s="21">
        <v>1961.62</v>
      </c>
      <c r="O5004" s="21">
        <v>0</v>
      </c>
      <c r="P5004" s="21">
        <v>1961.62</v>
      </c>
      <c r="Q5004" s="25" t="s">
        <v>18294</v>
      </c>
      <c r="R5004" s="1" t="str">
        <f t="shared" si="100"/>
        <v>ST10041</v>
      </c>
      <c r="S5004" t="str">
        <f>VLOOKUP(R5004,Data!$C$2:$D$261,2,0)</f>
        <v>Prince of Wales</v>
      </c>
      <c r="T5004">
        <f>COUNTIF('Feb 2022'!A:A,D5004)+COUNTIF('Mar 2022'!A:A,D5004)+COUNTIF('Apr 2022'!A:A,D5004)+COUNTIF('May 2022'!A:A,D5004)+COUNTIF('June 2022'!A:A,D5004)+COUNTIF('July 2022'!A:A,D5004)+COUNTIF('Aug 2022'!A:A,D5004)+COUNTIF('Sep 2022'!A:A,D5004)+COUNTIF('Oct 2022'!A:A,D5004)+COUNTIF('Dec 2022'!A:A,D5004)</f>
        <v>1</v>
      </c>
      <c r="U5004" t="str">
        <f>VLOOKUP(Q5004,'Capital Lookup'!A:B,2,FALSE)</f>
        <v>No</v>
      </c>
      <c r="V5004" s="2">
        <f>IFERROR(VLOOKUP(LEFT(F5004,10),'Find Purchase Orders'!B:J,9,FALSE),"")</f>
        <v>44852</v>
      </c>
      <c r="W5004" s="25" t="s">
        <v>7261</v>
      </c>
    </row>
    <row r="5005" spans="1:23" hidden="1">
      <c r="A5005" s="25" t="s">
        <v>7261</v>
      </c>
      <c r="B5005" s="25" t="s">
        <v>9186</v>
      </c>
      <c r="C5005" s="25" t="s">
        <v>7264</v>
      </c>
      <c r="D5005" s="25" t="s">
        <v>6642</v>
      </c>
      <c r="E5005" s="25" t="s">
        <v>7273</v>
      </c>
      <c r="F5005" s="25" t="s">
        <v>18295</v>
      </c>
      <c r="G5005" s="25" t="s">
        <v>9188</v>
      </c>
      <c r="H5005" s="21">
        <v>21367.5</v>
      </c>
      <c r="I5005" s="25" t="s">
        <v>7296</v>
      </c>
      <c r="J5005" s="25" t="s">
        <v>7288</v>
      </c>
      <c r="K5005" s="25" t="s">
        <v>7495</v>
      </c>
      <c r="L5005" s="25" t="s">
        <v>7740</v>
      </c>
      <c r="M5005" s="21">
        <v>21367.5</v>
      </c>
      <c r="N5005" s="22">
        <v>0</v>
      </c>
      <c r="O5005" s="21">
        <v>21367.5</v>
      </c>
      <c r="P5005" s="21">
        <v>21367.5</v>
      </c>
      <c r="Q5005" s="25" t="s">
        <v>18296</v>
      </c>
      <c r="R5005" s="1" t="str">
        <f t="shared" si="100"/>
        <v>ST10070</v>
      </c>
      <c r="S5005" t="str">
        <f>VLOOKUP(R5005,Data!$C$2:$D$261,2,0)</f>
        <v>Scenic Acres</v>
      </c>
      <c r="T5005">
        <f>COUNTIF('Feb 2022'!A:A,D5005)+COUNTIF('Mar 2022'!A:A,D5005)+COUNTIF('Apr 2022'!A:A,D5005)+COUNTIF('May 2022'!A:A,D5005)+COUNTIF('June 2022'!A:A,D5005)+COUNTIF('July 2022'!A:A,D5005)+COUNTIF('Aug 2022'!A:A,D5005)+COUNTIF('Sep 2022'!A:A,D5005)+COUNTIF('Oct 2022'!A:A,D5005)+COUNTIF('Dec 2022'!A:A,D5005)</f>
        <v>1</v>
      </c>
      <c r="U5005" t="str">
        <f>VLOOKUP(Q5005,'Capital Lookup'!A:B,2,FALSE)</f>
        <v>No</v>
      </c>
      <c r="V5005" s="2">
        <f>IFERROR(VLOOKUP(LEFT(F5005,10),'Find Purchase Orders'!B:J,9,FALSE),"")</f>
        <v>44853</v>
      </c>
      <c r="W5005" s="25" t="s">
        <v>7261</v>
      </c>
    </row>
    <row r="5006" spans="1:23" hidden="1">
      <c r="A5006" s="25" t="s">
        <v>7261</v>
      </c>
      <c r="B5006" s="25" t="s">
        <v>7343</v>
      </c>
      <c r="C5006" s="25" t="s">
        <v>7282</v>
      </c>
      <c r="D5006" s="25" t="s">
        <v>6644</v>
      </c>
      <c r="E5006" s="25" t="s">
        <v>7345</v>
      </c>
      <c r="F5006" s="25" t="s">
        <v>18297</v>
      </c>
      <c r="G5006" s="25" t="s">
        <v>18298</v>
      </c>
      <c r="H5006" s="21">
        <v>791</v>
      </c>
      <c r="I5006" s="25" t="s">
        <v>7296</v>
      </c>
      <c r="J5006" s="25" t="s">
        <v>7288</v>
      </c>
      <c r="K5006" s="25" t="s">
        <v>7258</v>
      </c>
      <c r="L5006" s="25" t="s">
        <v>7259</v>
      </c>
      <c r="M5006" s="21">
        <v>791</v>
      </c>
      <c r="N5006" s="22">
        <v>0</v>
      </c>
      <c r="O5006" s="21">
        <v>791</v>
      </c>
      <c r="P5006" s="21">
        <v>791</v>
      </c>
      <c r="Q5006" s="25" t="s">
        <v>7348</v>
      </c>
      <c r="R5006" s="1" t="str">
        <f t="shared" si="100"/>
        <v>ST10093</v>
      </c>
      <c r="S5006" t="str">
        <f>VLOOKUP(R5006,Data!$C$2:$D$261,2,0)</f>
        <v>Windermere on The Mount</v>
      </c>
      <c r="T5006">
        <f>COUNTIF('Feb 2022'!A:A,D5006)+COUNTIF('Mar 2022'!A:A,D5006)+COUNTIF('Apr 2022'!A:A,D5006)+COUNTIF('May 2022'!A:A,D5006)+COUNTIF('June 2022'!A:A,D5006)+COUNTIF('July 2022'!A:A,D5006)+COUNTIF('Aug 2022'!A:A,D5006)+COUNTIF('Sep 2022'!A:A,D5006)+COUNTIF('Oct 2022'!A:A,D5006)+COUNTIF('Dec 2022'!A:A,D5006)</f>
        <v>1</v>
      </c>
      <c r="U5006" t="str">
        <f>VLOOKUP(Q5006,'Capital Lookup'!A:B,2,FALSE)</f>
        <v>No</v>
      </c>
      <c r="V5006" s="2">
        <f>IFERROR(VLOOKUP(LEFT(F5006,10),'Find Purchase Orders'!B:J,9,FALSE),"")</f>
        <v>44854</v>
      </c>
      <c r="W5006" s="25" t="s">
        <v>7261</v>
      </c>
    </row>
    <row r="5007" spans="1:23" hidden="1">
      <c r="A5007" s="25" t="s">
        <v>7261</v>
      </c>
      <c r="B5007" s="25" t="s">
        <v>7343</v>
      </c>
      <c r="C5007" s="25" t="s">
        <v>7282</v>
      </c>
      <c r="D5007" s="25" t="s">
        <v>6644</v>
      </c>
      <c r="E5007" s="25" t="s">
        <v>7345</v>
      </c>
      <c r="F5007" s="25" t="s">
        <v>18299</v>
      </c>
      <c r="G5007" s="25" t="s">
        <v>18300</v>
      </c>
      <c r="H5007" s="21">
        <v>352.56</v>
      </c>
      <c r="I5007" s="25" t="s">
        <v>7296</v>
      </c>
      <c r="J5007" s="25" t="s">
        <v>7288</v>
      </c>
      <c r="K5007" s="25" t="s">
        <v>7258</v>
      </c>
      <c r="L5007" s="25" t="s">
        <v>7259</v>
      </c>
      <c r="M5007" s="21">
        <v>352.56</v>
      </c>
      <c r="N5007" s="22">
        <v>0</v>
      </c>
      <c r="O5007" s="21">
        <v>352.56</v>
      </c>
      <c r="P5007" s="21">
        <v>352.56</v>
      </c>
      <c r="Q5007" s="25" t="s">
        <v>7348</v>
      </c>
      <c r="R5007" s="1" t="str">
        <f t="shared" si="100"/>
        <v>ST10093</v>
      </c>
      <c r="S5007" t="str">
        <f>VLOOKUP(R5007,Data!$C$2:$D$261,2,0)</f>
        <v>Windermere on The Mount</v>
      </c>
      <c r="T5007">
        <f>COUNTIF('Feb 2022'!A:A,D5007)+COUNTIF('Mar 2022'!A:A,D5007)+COUNTIF('Apr 2022'!A:A,D5007)+COUNTIF('May 2022'!A:A,D5007)+COUNTIF('June 2022'!A:A,D5007)+COUNTIF('July 2022'!A:A,D5007)+COUNTIF('Aug 2022'!A:A,D5007)+COUNTIF('Sep 2022'!A:A,D5007)+COUNTIF('Oct 2022'!A:A,D5007)+COUNTIF('Dec 2022'!A:A,D5007)</f>
        <v>1</v>
      </c>
      <c r="U5007" t="str">
        <f>VLOOKUP(Q5007,'Capital Lookup'!A:B,2,FALSE)</f>
        <v>No</v>
      </c>
      <c r="V5007" s="2">
        <f>IFERROR(VLOOKUP(LEFT(F5007,10),'Find Purchase Orders'!B:J,9,FALSE),"")</f>
        <v>44854</v>
      </c>
      <c r="W5007" s="25" t="s">
        <v>7261</v>
      </c>
    </row>
    <row r="5008" spans="1:23" hidden="1">
      <c r="A5008" s="25" t="s">
        <v>7261</v>
      </c>
      <c r="B5008" s="25" t="s">
        <v>7343</v>
      </c>
      <c r="C5008" s="25" t="s">
        <v>7282</v>
      </c>
      <c r="D5008" s="25" t="s">
        <v>6644</v>
      </c>
      <c r="E5008" s="25" t="s">
        <v>7345</v>
      </c>
      <c r="F5008" s="25" t="s">
        <v>18301</v>
      </c>
      <c r="G5008" s="25" t="s">
        <v>18302</v>
      </c>
      <c r="H5008" s="21">
        <v>9006.5300000000007</v>
      </c>
      <c r="I5008" s="25" t="s">
        <v>7296</v>
      </c>
      <c r="J5008" s="25" t="s">
        <v>7288</v>
      </c>
      <c r="K5008" s="25" t="s">
        <v>7262</v>
      </c>
      <c r="L5008" s="25" t="s">
        <v>7259</v>
      </c>
      <c r="M5008" s="21">
        <v>9006.5300000000007</v>
      </c>
      <c r="N5008" s="22">
        <v>0</v>
      </c>
      <c r="O5008" s="21">
        <v>9006.5300000000007</v>
      </c>
      <c r="P5008" s="21">
        <v>9006.5300000000007</v>
      </c>
      <c r="Q5008" s="25" t="s">
        <v>7348</v>
      </c>
      <c r="R5008" s="1" t="str">
        <f t="shared" si="100"/>
        <v>ST10093</v>
      </c>
      <c r="S5008" t="str">
        <f>VLOOKUP(R5008,Data!$C$2:$D$261,2,0)</f>
        <v>Windermere on The Mount</v>
      </c>
      <c r="T5008">
        <f>COUNTIF('Feb 2022'!A:A,D5008)+COUNTIF('Mar 2022'!A:A,D5008)+COUNTIF('Apr 2022'!A:A,D5008)+COUNTIF('May 2022'!A:A,D5008)+COUNTIF('June 2022'!A:A,D5008)+COUNTIF('July 2022'!A:A,D5008)+COUNTIF('Aug 2022'!A:A,D5008)+COUNTIF('Sep 2022'!A:A,D5008)+COUNTIF('Oct 2022'!A:A,D5008)+COUNTIF('Dec 2022'!A:A,D5008)</f>
        <v>1</v>
      </c>
      <c r="U5008" t="str">
        <f>VLOOKUP(Q5008,'Capital Lookup'!A:B,2,FALSE)</f>
        <v>No</v>
      </c>
      <c r="V5008" s="2">
        <f>IFERROR(VLOOKUP(LEFT(F5008,10),'Find Purchase Orders'!B:J,9,FALSE),"")</f>
        <v>44854</v>
      </c>
      <c r="W5008" s="25" t="s">
        <v>7261</v>
      </c>
    </row>
    <row r="5009" spans="1:23" hidden="1">
      <c r="A5009" s="25" t="s">
        <v>7252</v>
      </c>
      <c r="B5009" s="25" t="s">
        <v>7253</v>
      </c>
      <c r="C5009" s="25" t="s">
        <v>7254</v>
      </c>
      <c r="D5009" s="25" t="s">
        <v>6646</v>
      </c>
      <c r="E5009" s="25" t="s">
        <v>14618</v>
      </c>
      <c r="F5009" s="25" t="s">
        <v>18303</v>
      </c>
      <c r="G5009" s="25" t="s">
        <v>6149</v>
      </c>
      <c r="H5009" s="21">
        <v>555</v>
      </c>
      <c r="I5009" s="25" t="s">
        <v>7296</v>
      </c>
      <c r="J5009" s="25" t="s">
        <v>7288</v>
      </c>
      <c r="K5009" s="25" t="s">
        <v>7258</v>
      </c>
      <c r="L5009" s="25" t="s">
        <v>7259</v>
      </c>
      <c r="M5009" s="21">
        <v>555</v>
      </c>
      <c r="N5009" s="21">
        <v>555</v>
      </c>
      <c r="O5009" s="21">
        <v>0</v>
      </c>
      <c r="P5009" s="21">
        <v>555</v>
      </c>
      <c r="Q5009" s="25" t="s">
        <v>7459</v>
      </c>
      <c r="R5009" s="1" t="str">
        <f t="shared" si="100"/>
        <v>ST10086</v>
      </c>
      <c r="S5009" t="str">
        <f>VLOOKUP(R5009,Data!$C$2:$D$261,2,0)</f>
        <v>Renaissance</v>
      </c>
      <c r="T5009">
        <f>COUNTIF('Feb 2022'!A:A,D5009)+COUNTIF('Mar 2022'!A:A,D5009)+COUNTIF('Apr 2022'!A:A,D5009)+COUNTIF('May 2022'!A:A,D5009)+COUNTIF('June 2022'!A:A,D5009)+COUNTIF('July 2022'!A:A,D5009)+COUNTIF('Aug 2022'!A:A,D5009)+COUNTIF('Sep 2022'!A:A,D5009)+COUNTIF('Oct 2022'!A:A,D5009)+COUNTIF('Dec 2022'!A:A,D5009)</f>
        <v>1</v>
      </c>
      <c r="U5009" t="str">
        <f>VLOOKUP(Q5009,'Capital Lookup'!A:B,2,FALSE)</f>
        <v>No</v>
      </c>
      <c r="V5009" s="2">
        <f>IFERROR(VLOOKUP(LEFT(F5009,10),'Find Purchase Orders'!B:J,9,FALSE),"")</f>
        <v>44855</v>
      </c>
      <c r="W5009" s="25" t="s">
        <v>7261</v>
      </c>
    </row>
    <row r="5010" spans="1:23" hidden="1">
      <c r="A5010" s="25" t="s">
        <v>7252</v>
      </c>
      <c r="B5010" s="25" t="s">
        <v>7253</v>
      </c>
      <c r="C5010" s="25" t="s">
        <v>7254</v>
      </c>
      <c r="D5010" s="25" t="s">
        <v>6646</v>
      </c>
      <c r="E5010" s="25" t="s">
        <v>14618</v>
      </c>
      <c r="F5010" s="25" t="s">
        <v>18304</v>
      </c>
      <c r="G5010" s="25" t="s">
        <v>11025</v>
      </c>
      <c r="H5010" s="21">
        <v>360.75</v>
      </c>
      <c r="I5010" s="25" t="s">
        <v>7296</v>
      </c>
      <c r="J5010" s="25" t="s">
        <v>7288</v>
      </c>
      <c r="K5010" s="25" t="s">
        <v>7262</v>
      </c>
      <c r="L5010" s="25" t="s">
        <v>7259</v>
      </c>
      <c r="M5010" s="21">
        <v>360.75</v>
      </c>
      <c r="N5010" s="21">
        <v>360.75</v>
      </c>
      <c r="O5010" s="21">
        <v>0</v>
      </c>
      <c r="P5010" s="21">
        <v>360.75</v>
      </c>
      <c r="Q5010" s="25" t="s">
        <v>7459</v>
      </c>
      <c r="R5010" s="1" t="str">
        <f t="shared" si="100"/>
        <v>ST10086</v>
      </c>
      <c r="S5010" t="str">
        <f>VLOOKUP(R5010,Data!$C$2:$D$261,2,0)</f>
        <v>Renaissance</v>
      </c>
      <c r="T5010">
        <f>COUNTIF('Feb 2022'!A:A,D5010)+COUNTIF('Mar 2022'!A:A,D5010)+COUNTIF('Apr 2022'!A:A,D5010)+COUNTIF('May 2022'!A:A,D5010)+COUNTIF('June 2022'!A:A,D5010)+COUNTIF('July 2022'!A:A,D5010)+COUNTIF('Aug 2022'!A:A,D5010)+COUNTIF('Sep 2022'!A:A,D5010)+COUNTIF('Oct 2022'!A:A,D5010)+COUNTIF('Dec 2022'!A:A,D5010)</f>
        <v>1</v>
      </c>
      <c r="U5010" t="str">
        <f>VLOOKUP(Q5010,'Capital Lookup'!A:B,2,FALSE)</f>
        <v>No</v>
      </c>
      <c r="V5010" s="2">
        <f>IFERROR(VLOOKUP(LEFT(F5010,10),'Find Purchase Orders'!B:J,9,FALSE),"")</f>
        <v>44855</v>
      </c>
      <c r="W5010" s="25" t="s">
        <v>7261</v>
      </c>
    </row>
    <row r="5011" spans="1:23" hidden="1">
      <c r="A5011" s="25" t="s">
        <v>7252</v>
      </c>
      <c r="B5011" s="25" t="s">
        <v>7253</v>
      </c>
      <c r="C5011" s="25" t="s">
        <v>7254</v>
      </c>
      <c r="D5011" s="25" t="s">
        <v>6646</v>
      </c>
      <c r="E5011" s="25" t="s">
        <v>14618</v>
      </c>
      <c r="F5011" s="25" t="s">
        <v>18305</v>
      </c>
      <c r="G5011" s="25" t="s">
        <v>11023</v>
      </c>
      <c r="H5011" s="21">
        <v>7381.46</v>
      </c>
      <c r="I5011" s="25" t="s">
        <v>7296</v>
      </c>
      <c r="J5011" s="25" t="s">
        <v>7288</v>
      </c>
      <c r="K5011" s="25" t="s">
        <v>7262</v>
      </c>
      <c r="L5011" s="25" t="s">
        <v>7259</v>
      </c>
      <c r="M5011" s="21">
        <v>7381.46</v>
      </c>
      <c r="N5011" s="21">
        <v>7381.46</v>
      </c>
      <c r="O5011" s="21">
        <v>0</v>
      </c>
      <c r="P5011" s="21">
        <v>7381.46</v>
      </c>
      <c r="Q5011" s="25" t="s">
        <v>7459</v>
      </c>
      <c r="R5011" s="1" t="str">
        <f t="shared" si="100"/>
        <v>ST10086</v>
      </c>
      <c r="S5011" t="str">
        <f>VLOOKUP(R5011,Data!$C$2:$D$261,2,0)</f>
        <v>Renaissance</v>
      </c>
      <c r="T5011">
        <f>COUNTIF('Feb 2022'!A:A,D5011)+COUNTIF('Mar 2022'!A:A,D5011)+COUNTIF('Apr 2022'!A:A,D5011)+COUNTIF('May 2022'!A:A,D5011)+COUNTIF('June 2022'!A:A,D5011)+COUNTIF('July 2022'!A:A,D5011)+COUNTIF('Aug 2022'!A:A,D5011)+COUNTIF('Sep 2022'!A:A,D5011)+COUNTIF('Oct 2022'!A:A,D5011)+COUNTIF('Dec 2022'!A:A,D5011)</f>
        <v>1</v>
      </c>
      <c r="U5011" t="str">
        <f>VLOOKUP(Q5011,'Capital Lookup'!A:B,2,FALSE)</f>
        <v>No</v>
      </c>
      <c r="V5011" s="2">
        <f>IFERROR(VLOOKUP(LEFT(F5011,10),'Find Purchase Orders'!B:J,9,FALSE),"")</f>
        <v>44855</v>
      </c>
      <c r="W5011" s="25" t="s">
        <v>7261</v>
      </c>
    </row>
    <row r="5012" spans="1:23" hidden="1">
      <c r="A5012" s="25" t="s">
        <v>7252</v>
      </c>
      <c r="B5012" s="25" t="s">
        <v>7253</v>
      </c>
      <c r="C5012" s="25" t="s">
        <v>7254</v>
      </c>
      <c r="D5012" s="25" t="s">
        <v>6648</v>
      </c>
      <c r="E5012" s="25" t="s">
        <v>14618</v>
      </c>
      <c r="F5012" s="25" t="s">
        <v>18306</v>
      </c>
      <c r="G5012" s="25" t="s">
        <v>7570</v>
      </c>
      <c r="H5012" s="21">
        <v>555</v>
      </c>
      <c r="I5012" s="25" t="s">
        <v>7296</v>
      </c>
      <c r="J5012" s="25" t="s">
        <v>7288</v>
      </c>
      <c r="K5012" s="25" t="s">
        <v>7258</v>
      </c>
      <c r="L5012" s="25" t="s">
        <v>7259</v>
      </c>
      <c r="M5012" s="21">
        <v>555</v>
      </c>
      <c r="N5012" s="21">
        <v>555</v>
      </c>
      <c r="O5012" s="21">
        <v>0</v>
      </c>
      <c r="P5012" s="21">
        <v>555</v>
      </c>
      <c r="Q5012" s="25" t="s">
        <v>7459</v>
      </c>
      <c r="R5012" s="1" t="str">
        <f t="shared" si="100"/>
        <v>ST10086</v>
      </c>
      <c r="S5012" t="str">
        <f>VLOOKUP(R5012,Data!$C$2:$D$261,2,0)</f>
        <v>Renaissance</v>
      </c>
      <c r="T5012">
        <f>COUNTIF('Feb 2022'!A:A,D5012)+COUNTIF('Mar 2022'!A:A,D5012)+COUNTIF('Apr 2022'!A:A,D5012)+COUNTIF('May 2022'!A:A,D5012)+COUNTIF('June 2022'!A:A,D5012)+COUNTIF('July 2022'!A:A,D5012)+COUNTIF('Aug 2022'!A:A,D5012)+COUNTIF('Sep 2022'!A:A,D5012)+COUNTIF('Oct 2022'!A:A,D5012)+COUNTIF('Dec 2022'!A:A,D5012)</f>
        <v>1</v>
      </c>
      <c r="U5012" t="str">
        <f>VLOOKUP(Q5012,'Capital Lookup'!A:B,2,FALSE)</f>
        <v>No</v>
      </c>
      <c r="V5012" s="2">
        <f>IFERROR(VLOOKUP(LEFT(F5012,10),'Find Purchase Orders'!B:J,9,FALSE),"")</f>
        <v>44855</v>
      </c>
      <c r="W5012" s="25" t="s">
        <v>7261</v>
      </c>
    </row>
    <row r="5013" spans="1:23" hidden="1">
      <c r="A5013" s="25" t="s">
        <v>7252</v>
      </c>
      <c r="B5013" s="25" t="s">
        <v>7253</v>
      </c>
      <c r="C5013" s="25" t="s">
        <v>7254</v>
      </c>
      <c r="D5013" s="25" t="s">
        <v>6648</v>
      </c>
      <c r="E5013" s="25" t="s">
        <v>14618</v>
      </c>
      <c r="F5013" s="25" t="s">
        <v>18307</v>
      </c>
      <c r="G5013" s="25" t="s">
        <v>9512</v>
      </c>
      <c r="H5013" s="21">
        <v>277.5</v>
      </c>
      <c r="I5013" s="25" t="s">
        <v>7296</v>
      </c>
      <c r="J5013" s="25" t="s">
        <v>7288</v>
      </c>
      <c r="K5013" s="25" t="s">
        <v>7262</v>
      </c>
      <c r="L5013" s="25" t="s">
        <v>7259</v>
      </c>
      <c r="M5013" s="21">
        <v>277.5</v>
      </c>
      <c r="N5013" s="21">
        <v>277.5</v>
      </c>
      <c r="O5013" s="21">
        <v>0</v>
      </c>
      <c r="P5013" s="21">
        <v>277.5</v>
      </c>
      <c r="Q5013" s="25" t="s">
        <v>7459</v>
      </c>
      <c r="R5013" s="1" t="str">
        <f t="shared" si="100"/>
        <v>ST10086</v>
      </c>
      <c r="S5013" t="str">
        <f>VLOOKUP(R5013,Data!$C$2:$D$261,2,0)</f>
        <v>Renaissance</v>
      </c>
      <c r="T5013">
        <f>COUNTIF('Feb 2022'!A:A,D5013)+COUNTIF('Mar 2022'!A:A,D5013)+COUNTIF('Apr 2022'!A:A,D5013)+COUNTIF('May 2022'!A:A,D5013)+COUNTIF('June 2022'!A:A,D5013)+COUNTIF('July 2022'!A:A,D5013)+COUNTIF('Aug 2022'!A:A,D5013)+COUNTIF('Sep 2022'!A:A,D5013)+COUNTIF('Oct 2022'!A:A,D5013)+COUNTIF('Dec 2022'!A:A,D5013)</f>
        <v>1</v>
      </c>
      <c r="U5013" t="str">
        <f>VLOOKUP(Q5013,'Capital Lookup'!A:B,2,FALSE)</f>
        <v>No</v>
      </c>
      <c r="V5013" s="2">
        <f>IFERROR(VLOOKUP(LEFT(F5013,10),'Find Purchase Orders'!B:J,9,FALSE),"")</f>
        <v>44855</v>
      </c>
      <c r="W5013" s="25" t="s">
        <v>7261</v>
      </c>
    </row>
    <row r="5014" spans="1:23" hidden="1">
      <c r="A5014" s="25" t="s">
        <v>7252</v>
      </c>
      <c r="B5014" s="25" t="s">
        <v>7253</v>
      </c>
      <c r="C5014" s="25" t="s">
        <v>7254</v>
      </c>
      <c r="D5014" s="25" t="s">
        <v>6648</v>
      </c>
      <c r="E5014" s="25" t="s">
        <v>14618</v>
      </c>
      <c r="F5014" s="25" t="s">
        <v>18308</v>
      </c>
      <c r="G5014" s="25" t="s">
        <v>8574</v>
      </c>
      <c r="H5014" s="21">
        <v>6178.58</v>
      </c>
      <c r="I5014" s="25" t="s">
        <v>7296</v>
      </c>
      <c r="J5014" s="25" t="s">
        <v>7288</v>
      </c>
      <c r="K5014" s="25" t="s">
        <v>7262</v>
      </c>
      <c r="L5014" s="25" t="s">
        <v>7259</v>
      </c>
      <c r="M5014" s="21">
        <v>6178.58</v>
      </c>
      <c r="N5014" s="21">
        <v>6178.58</v>
      </c>
      <c r="O5014" s="21">
        <v>0</v>
      </c>
      <c r="P5014" s="21">
        <v>6178.58</v>
      </c>
      <c r="Q5014" s="25" t="s">
        <v>7459</v>
      </c>
      <c r="R5014" s="1" t="str">
        <f t="shared" si="100"/>
        <v>ST10086</v>
      </c>
      <c r="S5014" t="str">
        <f>VLOOKUP(R5014,Data!$C$2:$D$261,2,0)</f>
        <v>Renaissance</v>
      </c>
      <c r="T5014">
        <f>COUNTIF('Feb 2022'!A:A,D5014)+COUNTIF('Mar 2022'!A:A,D5014)+COUNTIF('Apr 2022'!A:A,D5014)+COUNTIF('May 2022'!A:A,D5014)+COUNTIF('June 2022'!A:A,D5014)+COUNTIF('July 2022'!A:A,D5014)+COUNTIF('Aug 2022'!A:A,D5014)+COUNTIF('Sep 2022'!A:A,D5014)+COUNTIF('Oct 2022'!A:A,D5014)+COUNTIF('Dec 2022'!A:A,D5014)</f>
        <v>1</v>
      </c>
      <c r="U5014" t="str">
        <f>VLOOKUP(Q5014,'Capital Lookup'!A:B,2,FALSE)</f>
        <v>No</v>
      </c>
      <c r="V5014" s="2">
        <f>IFERROR(VLOOKUP(LEFT(F5014,10),'Find Purchase Orders'!B:J,9,FALSE),"")</f>
        <v>44855</v>
      </c>
      <c r="W5014" s="25" t="s">
        <v>7261</v>
      </c>
    </row>
    <row r="5015" spans="1:23" hidden="1">
      <c r="A5015" s="25" t="s">
        <v>7252</v>
      </c>
      <c r="B5015" s="25" t="s">
        <v>7253</v>
      </c>
      <c r="C5015" s="25" t="s">
        <v>7254</v>
      </c>
      <c r="D5015" s="25" t="s">
        <v>6649</v>
      </c>
      <c r="E5015" s="25" t="s">
        <v>14618</v>
      </c>
      <c r="F5015" s="25" t="s">
        <v>18309</v>
      </c>
      <c r="G5015" s="25" t="s">
        <v>10997</v>
      </c>
      <c r="H5015" s="21">
        <v>360.75</v>
      </c>
      <c r="I5015" s="25" t="s">
        <v>7296</v>
      </c>
      <c r="J5015" s="25" t="s">
        <v>7288</v>
      </c>
      <c r="K5015" s="25" t="s">
        <v>7262</v>
      </c>
      <c r="L5015" s="25" t="s">
        <v>7259</v>
      </c>
      <c r="M5015" s="21">
        <v>360.75</v>
      </c>
      <c r="N5015" s="21">
        <v>360.75</v>
      </c>
      <c r="O5015" s="21">
        <v>0</v>
      </c>
      <c r="P5015" s="21">
        <v>360.75</v>
      </c>
      <c r="Q5015" s="25" t="s">
        <v>7459</v>
      </c>
      <c r="R5015" s="1" t="str">
        <f t="shared" si="100"/>
        <v>ST10086</v>
      </c>
      <c r="S5015" t="str">
        <f>VLOOKUP(R5015,Data!$C$2:$D$261,2,0)</f>
        <v>Renaissance</v>
      </c>
      <c r="T5015">
        <f>COUNTIF('Feb 2022'!A:A,D5015)+COUNTIF('Mar 2022'!A:A,D5015)+COUNTIF('Apr 2022'!A:A,D5015)+COUNTIF('May 2022'!A:A,D5015)+COUNTIF('June 2022'!A:A,D5015)+COUNTIF('July 2022'!A:A,D5015)+COUNTIF('Aug 2022'!A:A,D5015)+COUNTIF('Sep 2022'!A:A,D5015)+COUNTIF('Oct 2022'!A:A,D5015)+COUNTIF('Dec 2022'!A:A,D5015)</f>
        <v>1</v>
      </c>
      <c r="U5015" t="str">
        <f>VLOOKUP(Q5015,'Capital Lookup'!A:B,2,FALSE)</f>
        <v>No</v>
      </c>
      <c r="V5015" s="2">
        <f>IFERROR(VLOOKUP(LEFT(F5015,10),'Find Purchase Orders'!B:J,9,FALSE),"")</f>
        <v>44851</v>
      </c>
      <c r="W5015" s="25" t="s">
        <v>7261</v>
      </c>
    </row>
    <row r="5016" spans="1:23" hidden="1">
      <c r="A5016" s="25" t="s">
        <v>7252</v>
      </c>
      <c r="B5016" s="25" t="s">
        <v>7253</v>
      </c>
      <c r="C5016" s="25" t="s">
        <v>7254</v>
      </c>
      <c r="D5016" s="25" t="s">
        <v>6649</v>
      </c>
      <c r="E5016" s="25" t="s">
        <v>14618</v>
      </c>
      <c r="F5016" s="25" t="s">
        <v>18310</v>
      </c>
      <c r="G5016" s="25" t="s">
        <v>10999</v>
      </c>
      <c r="H5016" s="21">
        <v>3508.38</v>
      </c>
      <c r="I5016" s="25" t="s">
        <v>7296</v>
      </c>
      <c r="J5016" s="25" t="s">
        <v>7288</v>
      </c>
      <c r="K5016" s="25" t="s">
        <v>7262</v>
      </c>
      <c r="L5016" s="25" t="s">
        <v>7259</v>
      </c>
      <c r="M5016" s="21">
        <v>3508.38</v>
      </c>
      <c r="N5016" s="21">
        <v>3508.38</v>
      </c>
      <c r="O5016" s="21">
        <v>0</v>
      </c>
      <c r="P5016" s="21">
        <v>3508.38</v>
      </c>
      <c r="Q5016" s="25" t="s">
        <v>7459</v>
      </c>
      <c r="R5016" s="1" t="str">
        <f t="shared" si="100"/>
        <v>ST10086</v>
      </c>
      <c r="S5016" t="str">
        <f>VLOOKUP(R5016,Data!$C$2:$D$261,2,0)</f>
        <v>Renaissance</v>
      </c>
      <c r="T5016">
        <f>COUNTIF('Feb 2022'!A:A,D5016)+COUNTIF('Mar 2022'!A:A,D5016)+COUNTIF('Apr 2022'!A:A,D5016)+COUNTIF('May 2022'!A:A,D5016)+COUNTIF('June 2022'!A:A,D5016)+COUNTIF('July 2022'!A:A,D5016)+COUNTIF('Aug 2022'!A:A,D5016)+COUNTIF('Sep 2022'!A:A,D5016)+COUNTIF('Oct 2022'!A:A,D5016)+COUNTIF('Dec 2022'!A:A,D5016)</f>
        <v>1</v>
      </c>
      <c r="U5016" t="str">
        <f>VLOOKUP(Q5016,'Capital Lookup'!A:B,2,FALSE)</f>
        <v>No</v>
      </c>
      <c r="V5016" s="2">
        <f>IFERROR(VLOOKUP(LEFT(F5016,10),'Find Purchase Orders'!B:J,9,FALSE),"")</f>
        <v>44851</v>
      </c>
      <c r="W5016" s="25" t="s">
        <v>7261</v>
      </c>
    </row>
    <row r="5017" spans="1:23" hidden="1">
      <c r="A5017" s="25" t="s">
        <v>7425</v>
      </c>
      <c r="B5017" s="25" t="s">
        <v>7833</v>
      </c>
      <c r="C5017" s="25" t="s">
        <v>7271</v>
      </c>
      <c r="D5017" s="25" t="s">
        <v>6651</v>
      </c>
      <c r="E5017" s="25" t="s">
        <v>14048</v>
      </c>
      <c r="F5017" s="25" t="s">
        <v>18311</v>
      </c>
      <c r="G5017" s="25" t="s">
        <v>18312</v>
      </c>
      <c r="H5017" s="21">
        <v>2499.56</v>
      </c>
      <c r="I5017" s="25" t="s">
        <v>7296</v>
      </c>
      <c r="J5017" s="25" t="s">
        <v>7288</v>
      </c>
      <c r="K5017" s="25" t="s">
        <v>7579</v>
      </c>
      <c r="L5017" s="25" t="s">
        <v>7580</v>
      </c>
      <c r="M5017" s="21">
        <v>2499.56</v>
      </c>
      <c r="N5017" s="21">
        <v>2499.56</v>
      </c>
      <c r="O5017" s="21">
        <v>0</v>
      </c>
      <c r="P5017" s="21">
        <v>2499.56</v>
      </c>
      <c r="Q5017" s="25" t="s">
        <v>18313</v>
      </c>
      <c r="R5017" s="1" t="str">
        <f t="shared" si="100"/>
        <v>ST10156</v>
      </c>
      <c r="S5017" t="str">
        <f>VLOOKUP(R5017,Data!$C$2:$D$261,2,0)</f>
        <v>ThorntonView</v>
      </c>
      <c r="T5017">
        <f>COUNTIF('Feb 2022'!A:A,D5017)+COUNTIF('Mar 2022'!A:A,D5017)+COUNTIF('Apr 2022'!A:A,D5017)+COUNTIF('May 2022'!A:A,D5017)+COUNTIF('June 2022'!A:A,D5017)+COUNTIF('July 2022'!A:A,D5017)+COUNTIF('Aug 2022'!A:A,D5017)+COUNTIF('Sep 2022'!A:A,D5017)+COUNTIF('Oct 2022'!A:A,D5017)+COUNTIF('Dec 2022'!A:A,D5017)</f>
        <v>1</v>
      </c>
      <c r="U5017" t="str">
        <f>VLOOKUP(Q5017,'Capital Lookup'!A:B,2,FALSE)</f>
        <v>No</v>
      </c>
      <c r="V5017" s="2">
        <f>IFERROR(VLOOKUP(LEFT(F5017,10),'Find Purchase Orders'!B:J,9,FALSE),"")</f>
        <v>44851</v>
      </c>
      <c r="W5017" s="25" t="s">
        <v>7261</v>
      </c>
    </row>
    <row r="5018" spans="1:23" hidden="1">
      <c r="A5018" s="25" t="s">
        <v>7335</v>
      </c>
      <c r="B5018" s="25" t="s">
        <v>8738</v>
      </c>
      <c r="C5018" s="25" t="s">
        <v>7264</v>
      </c>
      <c r="D5018" s="25" t="s">
        <v>18314</v>
      </c>
      <c r="E5018" s="25" t="s">
        <v>10739</v>
      </c>
      <c r="H5018" s="21">
        <v>5912.75</v>
      </c>
      <c r="I5018" s="25" t="s">
        <v>7257</v>
      </c>
      <c r="K5018" s="25" t="s">
        <v>7289</v>
      </c>
      <c r="L5018" s="25" t="s">
        <v>20</v>
      </c>
      <c r="M5018" s="22">
        <v>0</v>
      </c>
      <c r="N5018" s="22">
        <v>0</v>
      </c>
      <c r="O5018" s="21">
        <v>0</v>
      </c>
      <c r="P5018" s="21">
        <v>281.56</v>
      </c>
      <c r="Q5018" s="25"/>
      <c r="R5018" s="1" t="str">
        <f t="shared" si="100"/>
        <v>ST10075</v>
      </c>
      <c r="S5018" t="str">
        <f>VLOOKUP(R5018,Data!$C$2:$D$261,2,0)</f>
        <v>River Ridge</v>
      </c>
      <c r="T5018">
        <f>COUNTIF('Feb 2022'!A:A,D5018)+COUNTIF('Mar 2022'!A:A,D5018)+COUNTIF('Apr 2022'!A:A,D5018)+COUNTIF('May 2022'!A:A,D5018)+COUNTIF('June 2022'!A:A,D5018)+COUNTIF('July 2022'!A:A,D5018)+COUNTIF('Aug 2022'!A:A,D5018)+COUNTIF('Sep 2022'!A:A,D5018)+COUNTIF('Oct 2022'!A:A,D5018)+COUNTIF('Dec 2022'!A:A,D5018)</f>
        <v>0</v>
      </c>
      <c r="U5018" t="e">
        <f>VLOOKUP(Q5018,'Capital Lookup'!A:B,2,FALSE)</f>
        <v>#N/A</v>
      </c>
      <c r="V5018" s="2" t="str">
        <f>IFERROR(VLOOKUP(LEFT(F5018,10),'Find Purchase Orders'!B:J,9,FALSE),"")</f>
        <v/>
      </c>
      <c r="W5018" s="25" t="s">
        <v>7261</v>
      </c>
    </row>
    <row r="5019" spans="1:23" hidden="1">
      <c r="A5019" s="25" t="s">
        <v>7261</v>
      </c>
      <c r="B5019" s="25" t="s">
        <v>8738</v>
      </c>
      <c r="C5019" s="25" t="s">
        <v>7264</v>
      </c>
      <c r="D5019" s="25" t="s">
        <v>6652</v>
      </c>
      <c r="E5019" s="25" t="s">
        <v>10739</v>
      </c>
      <c r="F5019" s="25" t="s">
        <v>18315</v>
      </c>
      <c r="G5019" s="25" t="s">
        <v>18316</v>
      </c>
      <c r="H5019" s="21">
        <v>5912.75</v>
      </c>
      <c r="I5019" s="25" t="s">
        <v>7296</v>
      </c>
      <c r="J5019" s="25" t="s">
        <v>7288</v>
      </c>
      <c r="K5019" s="25" t="s">
        <v>7262</v>
      </c>
      <c r="L5019" s="25" t="s">
        <v>7259</v>
      </c>
      <c r="M5019" s="21">
        <v>5912.75</v>
      </c>
      <c r="N5019" s="21">
        <v>5912.75</v>
      </c>
      <c r="O5019" s="21">
        <v>0</v>
      </c>
      <c r="P5019" s="21">
        <v>5912.75</v>
      </c>
      <c r="Q5019" s="25" t="s">
        <v>8742</v>
      </c>
      <c r="R5019" s="1" t="str">
        <f t="shared" si="100"/>
        <v>ST10075</v>
      </c>
      <c r="S5019" t="str">
        <f>VLOOKUP(R5019,Data!$C$2:$D$261,2,0)</f>
        <v>River Ridge</v>
      </c>
      <c r="T5019">
        <f>COUNTIF('Feb 2022'!A:A,D5019)+COUNTIF('Mar 2022'!A:A,D5019)+COUNTIF('Apr 2022'!A:A,D5019)+COUNTIF('May 2022'!A:A,D5019)+COUNTIF('June 2022'!A:A,D5019)+COUNTIF('July 2022'!A:A,D5019)+COUNTIF('Aug 2022'!A:A,D5019)+COUNTIF('Sep 2022'!A:A,D5019)+COUNTIF('Oct 2022'!A:A,D5019)+COUNTIF('Dec 2022'!A:A,D5019)</f>
        <v>1</v>
      </c>
      <c r="U5019" t="str">
        <f>VLOOKUP(Q5019,'Capital Lookup'!A:B,2,FALSE)</f>
        <v>No</v>
      </c>
      <c r="V5019" s="2">
        <f>IFERROR(VLOOKUP(LEFT(F5019,10),'Find Purchase Orders'!B:J,9,FALSE),"")</f>
        <v>44851</v>
      </c>
      <c r="W5019" s="25" t="s">
        <v>7261</v>
      </c>
    </row>
    <row r="5020" spans="1:23" hidden="1">
      <c r="A5020" s="25" t="s">
        <v>10283</v>
      </c>
      <c r="B5020" s="25" t="s">
        <v>7417</v>
      </c>
      <c r="C5020" s="25" t="s">
        <v>7282</v>
      </c>
      <c r="D5020" s="25" t="s">
        <v>6653</v>
      </c>
      <c r="E5020" s="25" t="s">
        <v>18317</v>
      </c>
      <c r="F5020" s="25" t="s">
        <v>18318</v>
      </c>
      <c r="G5020" s="25" t="s">
        <v>18319</v>
      </c>
      <c r="H5020" s="21">
        <v>2140.5700000000002</v>
      </c>
      <c r="I5020" s="25" t="s">
        <v>7296</v>
      </c>
      <c r="J5020" s="25" t="s">
        <v>7288</v>
      </c>
      <c r="K5020" s="25" t="s">
        <v>7579</v>
      </c>
      <c r="L5020" s="25" t="s">
        <v>8156</v>
      </c>
      <c r="M5020" s="21">
        <v>2140.5700000000002</v>
      </c>
      <c r="N5020" s="21">
        <v>2140.5700000000002</v>
      </c>
      <c r="O5020" s="21">
        <v>0</v>
      </c>
      <c r="P5020" s="21">
        <v>2140.5700000000002</v>
      </c>
      <c r="Q5020" s="25" t="s">
        <v>18320</v>
      </c>
      <c r="R5020" s="1" t="str">
        <f t="shared" si="100"/>
        <v>ST10012</v>
      </c>
      <c r="S5020" t="str">
        <f>VLOOKUP(R5020,Data!$C$2:$D$261,2,0)</f>
        <v>Forest Hill Place</v>
      </c>
      <c r="T5020">
        <f>COUNTIF('Feb 2022'!A:A,D5020)+COUNTIF('Mar 2022'!A:A,D5020)+COUNTIF('Apr 2022'!A:A,D5020)+COUNTIF('May 2022'!A:A,D5020)+COUNTIF('June 2022'!A:A,D5020)+COUNTIF('July 2022'!A:A,D5020)+COUNTIF('Aug 2022'!A:A,D5020)+COUNTIF('Sep 2022'!A:A,D5020)+COUNTIF('Oct 2022'!A:A,D5020)+COUNTIF('Dec 2022'!A:A,D5020)</f>
        <v>1</v>
      </c>
      <c r="U5020" t="str">
        <f>VLOOKUP(Q5020,'Capital Lookup'!A:B,2,FALSE)</f>
        <v>No</v>
      </c>
      <c r="V5020" s="2">
        <f>IFERROR(VLOOKUP(LEFT(F5020,10),'Find Purchase Orders'!B:J,9,FALSE),"")</f>
        <v>44854</v>
      </c>
      <c r="W5020" s="25" t="s">
        <v>7261</v>
      </c>
    </row>
    <row r="5021" spans="1:23" hidden="1">
      <c r="A5021" s="25" t="s">
        <v>7261</v>
      </c>
      <c r="B5021" s="25" t="s">
        <v>7889</v>
      </c>
      <c r="C5021" s="25" t="s">
        <v>7282</v>
      </c>
      <c r="D5021" s="25" t="s">
        <v>6736</v>
      </c>
      <c r="E5021" s="25" t="s">
        <v>10537</v>
      </c>
      <c r="F5021" s="25" t="s">
        <v>18321</v>
      </c>
      <c r="G5021" s="25" t="s">
        <v>18134</v>
      </c>
      <c r="H5021" s="21">
        <v>565</v>
      </c>
      <c r="I5021" s="25" t="s">
        <v>7296</v>
      </c>
      <c r="J5021" s="25" t="s">
        <v>7288</v>
      </c>
      <c r="K5021" s="25" t="s">
        <v>7258</v>
      </c>
      <c r="L5021" s="25" t="s">
        <v>7259</v>
      </c>
      <c r="M5021" s="21">
        <v>565</v>
      </c>
      <c r="N5021" s="21">
        <v>565</v>
      </c>
      <c r="O5021" s="21">
        <v>0</v>
      </c>
      <c r="P5021" s="21">
        <v>565</v>
      </c>
      <c r="Q5021" s="25" t="s">
        <v>10539</v>
      </c>
      <c r="R5021" s="1" t="str">
        <f t="shared" si="100"/>
        <v>ST10038</v>
      </c>
      <c r="S5021" t="str">
        <f>VLOOKUP(R5021,Data!$C$2:$D$261,2,0)</f>
        <v>St. Lawrence Place</v>
      </c>
      <c r="T5021">
        <f>COUNTIF('Feb 2022'!A:A,D5021)+COUNTIF('Mar 2022'!A:A,D5021)+COUNTIF('Apr 2022'!A:A,D5021)+COUNTIF('May 2022'!A:A,D5021)+COUNTIF('June 2022'!A:A,D5021)+COUNTIF('July 2022'!A:A,D5021)+COUNTIF('Aug 2022'!A:A,D5021)+COUNTIF('Sep 2022'!A:A,D5021)+COUNTIF('Oct 2022'!A:A,D5021)+COUNTIF('Dec 2022'!A:A,D5021)</f>
        <v>1</v>
      </c>
      <c r="U5021" t="str">
        <f>VLOOKUP(Q5021,'Capital Lookup'!A:B,2,FALSE)</f>
        <v>No</v>
      </c>
      <c r="V5021" s="2">
        <f>IFERROR(VLOOKUP(LEFT(F5021,10),'Find Purchase Orders'!B:J,9,FALSE),"")</f>
        <v>44862</v>
      </c>
      <c r="W5021" s="25" t="s">
        <v>7261</v>
      </c>
    </row>
    <row r="5022" spans="1:23" hidden="1">
      <c r="A5022" s="25" t="s">
        <v>7261</v>
      </c>
      <c r="B5022" s="25" t="s">
        <v>7889</v>
      </c>
      <c r="C5022" s="25" t="s">
        <v>7282</v>
      </c>
      <c r="D5022" s="25" t="s">
        <v>6736</v>
      </c>
      <c r="E5022" s="25" t="s">
        <v>10537</v>
      </c>
      <c r="F5022" s="25" t="s">
        <v>18322</v>
      </c>
      <c r="G5022" s="25" t="s">
        <v>18323</v>
      </c>
      <c r="H5022" s="21">
        <v>13360.34</v>
      </c>
      <c r="I5022" s="25" t="s">
        <v>7296</v>
      </c>
      <c r="J5022" s="25" t="s">
        <v>7288</v>
      </c>
      <c r="K5022" s="25" t="s">
        <v>7262</v>
      </c>
      <c r="L5022" s="25" t="s">
        <v>7259</v>
      </c>
      <c r="M5022" s="21">
        <v>13360.34</v>
      </c>
      <c r="N5022" s="21">
        <v>13360.34</v>
      </c>
      <c r="O5022" s="21">
        <v>0</v>
      </c>
      <c r="P5022" s="21">
        <v>13360.34</v>
      </c>
      <c r="Q5022" s="25" t="s">
        <v>10539</v>
      </c>
      <c r="R5022" s="1" t="str">
        <f t="shared" si="100"/>
        <v>ST10038</v>
      </c>
      <c r="S5022" t="str">
        <f>VLOOKUP(R5022,Data!$C$2:$D$261,2,0)</f>
        <v>St. Lawrence Place</v>
      </c>
      <c r="T5022">
        <f>COUNTIF('Feb 2022'!A:A,D5022)+COUNTIF('Mar 2022'!A:A,D5022)+COUNTIF('Apr 2022'!A:A,D5022)+COUNTIF('May 2022'!A:A,D5022)+COUNTIF('June 2022'!A:A,D5022)+COUNTIF('July 2022'!A:A,D5022)+COUNTIF('Aug 2022'!A:A,D5022)+COUNTIF('Sep 2022'!A:A,D5022)+COUNTIF('Oct 2022'!A:A,D5022)+COUNTIF('Dec 2022'!A:A,D5022)</f>
        <v>1</v>
      </c>
      <c r="U5022" t="str">
        <f>VLOOKUP(Q5022,'Capital Lookup'!A:B,2,FALSE)</f>
        <v>No</v>
      </c>
      <c r="V5022" s="2">
        <f>IFERROR(VLOOKUP(LEFT(F5022,10),'Find Purchase Orders'!B:J,9,FALSE),"")</f>
        <v>44862</v>
      </c>
      <c r="W5022" s="25" t="s">
        <v>7261</v>
      </c>
    </row>
    <row r="5023" spans="1:23" hidden="1">
      <c r="A5023" s="25" t="s">
        <v>7261</v>
      </c>
      <c r="B5023" s="25" t="s">
        <v>8749</v>
      </c>
      <c r="C5023" s="25" t="s">
        <v>7282</v>
      </c>
      <c r="D5023" s="25" t="s">
        <v>6655</v>
      </c>
      <c r="E5023" s="25" t="s">
        <v>8750</v>
      </c>
      <c r="F5023" s="25" t="s">
        <v>18324</v>
      </c>
      <c r="G5023" s="25" t="s">
        <v>18325</v>
      </c>
      <c r="H5023" s="21">
        <v>8351.9699999999993</v>
      </c>
      <c r="I5023" s="25" t="s">
        <v>7296</v>
      </c>
      <c r="J5023" s="25" t="s">
        <v>7288</v>
      </c>
      <c r="K5023" s="25" t="s">
        <v>7262</v>
      </c>
      <c r="L5023" s="25" t="s">
        <v>7259</v>
      </c>
      <c r="M5023" s="21">
        <v>8351.9699999999993</v>
      </c>
      <c r="N5023" s="21">
        <v>8351.9699999999993</v>
      </c>
      <c r="O5023" s="21">
        <v>0</v>
      </c>
      <c r="P5023" s="21">
        <v>8351.9699999999993</v>
      </c>
      <c r="Q5023" s="25" t="s">
        <v>8865</v>
      </c>
      <c r="R5023" s="1" t="str">
        <f t="shared" si="100"/>
        <v>ST10011</v>
      </c>
      <c r="S5023" t="str">
        <f>VLOOKUP(R5023,Data!$C$2:$D$261,2,0)</f>
        <v>The Beechwood</v>
      </c>
      <c r="T5023">
        <f>COUNTIF('Feb 2022'!A:A,D5023)+COUNTIF('Mar 2022'!A:A,D5023)+COUNTIF('Apr 2022'!A:A,D5023)+COUNTIF('May 2022'!A:A,D5023)+COUNTIF('June 2022'!A:A,D5023)+COUNTIF('July 2022'!A:A,D5023)+COUNTIF('Aug 2022'!A:A,D5023)+COUNTIF('Sep 2022'!A:A,D5023)+COUNTIF('Oct 2022'!A:A,D5023)+COUNTIF('Dec 2022'!A:A,D5023)</f>
        <v>1</v>
      </c>
      <c r="U5023" t="str">
        <f>VLOOKUP(Q5023,'Capital Lookup'!A:B,2,FALSE)</f>
        <v>No</v>
      </c>
      <c r="V5023" s="2">
        <f>IFERROR(VLOOKUP(LEFT(F5023,10),'Find Purchase Orders'!B:J,9,FALSE),"")</f>
        <v>44854</v>
      </c>
      <c r="W5023" s="25" t="s">
        <v>7261</v>
      </c>
    </row>
    <row r="5024" spans="1:23" hidden="1">
      <c r="A5024" s="25" t="s">
        <v>7261</v>
      </c>
      <c r="B5024" s="25" t="s">
        <v>8477</v>
      </c>
      <c r="C5024" s="25" t="s">
        <v>7282</v>
      </c>
      <c r="D5024" s="25" t="s">
        <v>6656</v>
      </c>
      <c r="E5024" s="25" t="s">
        <v>17811</v>
      </c>
      <c r="F5024" s="25" t="s">
        <v>18326</v>
      </c>
      <c r="G5024" s="25" t="s">
        <v>18327</v>
      </c>
      <c r="H5024" s="21">
        <v>1944.17</v>
      </c>
      <c r="I5024" s="25" t="s">
        <v>7296</v>
      </c>
      <c r="J5024" s="25" t="s">
        <v>7288</v>
      </c>
      <c r="K5024" s="25" t="s">
        <v>7289</v>
      </c>
      <c r="L5024" s="25" t="s">
        <v>7259</v>
      </c>
      <c r="M5024" s="21">
        <v>1944.17</v>
      </c>
      <c r="N5024" s="21">
        <v>1944.17</v>
      </c>
      <c r="O5024" s="21">
        <v>0</v>
      </c>
      <c r="P5024" s="21">
        <v>1944.17</v>
      </c>
      <c r="Q5024" s="25" t="s">
        <v>8497</v>
      </c>
      <c r="R5024" s="1" t="str">
        <f t="shared" si="100"/>
        <v>ST10017</v>
      </c>
      <c r="S5024" t="str">
        <f>VLOOKUP(R5024,Data!$C$2:$D$261,2,0)</f>
        <v>King Gardens</v>
      </c>
      <c r="T5024">
        <f>COUNTIF('Feb 2022'!A:A,D5024)+COUNTIF('Mar 2022'!A:A,D5024)+COUNTIF('Apr 2022'!A:A,D5024)+COUNTIF('May 2022'!A:A,D5024)+COUNTIF('June 2022'!A:A,D5024)+COUNTIF('July 2022'!A:A,D5024)+COUNTIF('Aug 2022'!A:A,D5024)+COUNTIF('Sep 2022'!A:A,D5024)+COUNTIF('Oct 2022'!A:A,D5024)+COUNTIF('Dec 2022'!A:A,D5024)</f>
        <v>1</v>
      </c>
      <c r="U5024" t="str">
        <f>VLOOKUP(Q5024,'Capital Lookup'!A:B,2,FALSE)</f>
        <v>No</v>
      </c>
      <c r="V5024" s="2">
        <f>IFERROR(VLOOKUP(LEFT(F5024,10),'Find Purchase Orders'!B:J,9,FALSE),"")</f>
        <v>44852</v>
      </c>
      <c r="W5024" s="25" t="s">
        <v>7261</v>
      </c>
    </row>
    <row r="5025" spans="1:23" hidden="1">
      <c r="A5025" s="25" t="s">
        <v>7261</v>
      </c>
      <c r="B5025" s="25" t="s">
        <v>8477</v>
      </c>
      <c r="C5025" s="25" t="s">
        <v>7282</v>
      </c>
      <c r="D5025" s="25" t="s">
        <v>6656</v>
      </c>
      <c r="E5025" s="25" t="s">
        <v>17811</v>
      </c>
      <c r="F5025" s="25" t="s">
        <v>18328</v>
      </c>
      <c r="G5025" s="25" t="s">
        <v>18329</v>
      </c>
      <c r="H5025" s="21">
        <v>774.05</v>
      </c>
      <c r="I5025" s="25" t="s">
        <v>7296</v>
      </c>
      <c r="J5025" s="25" t="s">
        <v>7288</v>
      </c>
      <c r="K5025" s="25" t="s">
        <v>7289</v>
      </c>
      <c r="L5025" s="25" t="s">
        <v>7259</v>
      </c>
      <c r="M5025" s="21">
        <v>774.05</v>
      </c>
      <c r="N5025" s="21">
        <v>774.05</v>
      </c>
      <c r="O5025" s="21">
        <v>0</v>
      </c>
      <c r="P5025" s="21">
        <v>774.05</v>
      </c>
      <c r="Q5025" s="25" t="s">
        <v>8497</v>
      </c>
      <c r="R5025" s="1" t="str">
        <f t="shared" si="100"/>
        <v>ST10017</v>
      </c>
      <c r="S5025" t="str">
        <f>VLOOKUP(R5025,Data!$C$2:$D$261,2,0)</f>
        <v>King Gardens</v>
      </c>
      <c r="T5025">
        <f>COUNTIF('Feb 2022'!A:A,D5025)+COUNTIF('Mar 2022'!A:A,D5025)+COUNTIF('Apr 2022'!A:A,D5025)+COUNTIF('May 2022'!A:A,D5025)+COUNTIF('June 2022'!A:A,D5025)+COUNTIF('July 2022'!A:A,D5025)+COUNTIF('Aug 2022'!A:A,D5025)+COUNTIF('Sep 2022'!A:A,D5025)+COUNTIF('Oct 2022'!A:A,D5025)+COUNTIF('Dec 2022'!A:A,D5025)</f>
        <v>1</v>
      </c>
      <c r="U5025" t="str">
        <f>VLOOKUP(Q5025,'Capital Lookup'!A:B,2,FALSE)</f>
        <v>No</v>
      </c>
      <c r="V5025" s="2">
        <f>IFERROR(VLOOKUP(LEFT(F5025,10),'Find Purchase Orders'!B:J,9,FALSE),"")</f>
        <v>44852</v>
      </c>
      <c r="W5025" s="25" t="s">
        <v>7261</v>
      </c>
    </row>
    <row r="5026" spans="1:23" hidden="1">
      <c r="A5026" s="25" t="s">
        <v>7261</v>
      </c>
      <c r="B5026" s="25" t="s">
        <v>7408</v>
      </c>
      <c r="C5026" s="25" t="s">
        <v>7264</v>
      </c>
      <c r="D5026" s="25" t="s">
        <v>6657</v>
      </c>
      <c r="E5026" s="25" t="s">
        <v>7410</v>
      </c>
      <c r="F5026" s="25" t="s">
        <v>18330</v>
      </c>
      <c r="G5026" s="25" t="s">
        <v>18331</v>
      </c>
      <c r="H5026" s="21">
        <v>485.9</v>
      </c>
      <c r="I5026" s="25" t="s">
        <v>7287</v>
      </c>
      <c r="J5026" s="25" t="s">
        <v>7288</v>
      </c>
      <c r="K5026" s="25" t="s">
        <v>7262</v>
      </c>
      <c r="L5026" s="25" t="s">
        <v>7259</v>
      </c>
      <c r="M5026" s="21">
        <v>485.9</v>
      </c>
      <c r="N5026" s="21">
        <v>485.9</v>
      </c>
      <c r="O5026" s="21">
        <v>0</v>
      </c>
      <c r="P5026" s="21">
        <v>55.9</v>
      </c>
      <c r="Q5026" s="25" t="s">
        <v>7413</v>
      </c>
      <c r="R5026" s="1" t="str">
        <f t="shared" si="100"/>
        <v>ST10015</v>
      </c>
      <c r="S5026" t="str">
        <f>VLOOKUP(R5026,Data!$C$2:$D$261,2,0)</f>
        <v>Centennial Park Place</v>
      </c>
      <c r="T5026">
        <f>COUNTIF('Feb 2022'!A:A,D5026)+COUNTIF('Mar 2022'!A:A,D5026)+COUNTIF('Apr 2022'!A:A,D5026)+COUNTIF('May 2022'!A:A,D5026)+COUNTIF('June 2022'!A:A,D5026)+COUNTIF('July 2022'!A:A,D5026)+COUNTIF('Aug 2022'!A:A,D5026)+COUNTIF('Sep 2022'!A:A,D5026)+COUNTIF('Oct 2022'!A:A,D5026)+COUNTIF('Dec 2022'!A:A,D5026)</f>
        <v>1</v>
      </c>
      <c r="U5026" t="str">
        <f>VLOOKUP(Q5026,'Capital Lookup'!A:B,2,FALSE)</f>
        <v>No</v>
      </c>
      <c r="V5026" s="2">
        <f>IFERROR(VLOOKUP(LEFT(F5026,10),'Find Purchase Orders'!B:J,9,FALSE),"")</f>
        <v>44854</v>
      </c>
      <c r="W5026" s="25" t="s">
        <v>7261</v>
      </c>
    </row>
    <row r="5027" spans="1:23" hidden="1">
      <c r="A5027" s="25" t="s">
        <v>7261</v>
      </c>
      <c r="B5027" s="25" t="s">
        <v>7408</v>
      </c>
      <c r="C5027" s="25" t="s">
        <v>7264</v>
      </c>
      <c r="D5027" s="25" t="s">
        <v>6657</v>
      </c>
      <c r="E5027" s="25" t="s">
        <v>7410</v>
      </c>
      <c r="F5027" s="25" t="s">
        <v>18332</v>
      </c>
      <c r="G5027" s="25" t="s">
        <v>18333</v>
      </c>
      <c r="H5027" s="21">
        <v>8413.14</v>
      </c>
      <c r="I5027" s="25" t="s">
        <v>7287</v>
      </c>
      <c r="J5027" s="25" t="s">
        <v>7288</v>
      </c>
      <c r="K5027" s="25" t="s">
        <v>7262</v>
      </c>
      <c r="L5027" s="25" t="s">
        <v>7259</v>
      </c>
      <c r="M5027" s="21">
        <v>8413.14</v>
      </c>
      <c r="N5027" s="21">
        <v>8413.14</v>
      </c>
      <c r="O5027" s="21">
        <v>0</v>
      </c>
      <c r="P5027" s="21">
        <v>967.88</v>
      </c>
      <c r="Q5027" s="25" t="s">
        <v>7413</v>
      </c>
      <c r="R5027" s="1" t="str">
        <f t="shared" si="100"/>
        <v>ST10015</v>
      </c>
      <c r="S5027" t="str">
        <f>VLOOKUP(R5027,Data!$C$2:$D$261,2,0)</f>
        <v>Centennial Park Place</v>
      </c>
      <c r="T5027">
        <f>COUNTIF('Feb 2022'!A:A,D5027)+COUNTIF('Mar 2022'!A:A,D5027)+COUNTIF('Apr 2022'!A:A,D5027)+COUNTIF('May 2022'!A:A,D5027)+COUNTIF('June 2022'!A:A,D5027)+COUNTIF('July 2022'!A:A,D5027)+COUNTIF('Aug 2022'!A:A,D5027)+COUNTIF('Sep 2022'!A:A,D5027)+COUNTIF('Oct 2022'!A:A,D5027)+COUNTIF('Dec 2022'!A:A,D5027)</f>
        <v>1</v>
      </c>
      <c r="U5027" t="str">
        <f>VLOOKUP(Q5027,'Capital Lookup'!A:B,2,FALSE)</f>
        <v>No</v>
      </c>
      <c r="V5027" s="2">
        <f>IFERROR(VLOOKUP(LEFT(F5027,10),'Find Purchase Orders'!B:J,9,FALSE),"")</f>
        <v>44854</v>
      </c>
      <c r="W5027" s="25" t="s">
        <v>7261</v>
      </c>
    </row>
    <row r="5028" spans="1:23" hidden="1">
      <c r="A5028" s="25" t="s">
        <v>7269</v>
      </c>
      <c r="B5028" s="25" t="s">
        <v>7931</v>
      </c>
      <c r="C5028" s="25" t="s">
        <v>7271</v>
      </c>
      <c r="D5028" s="25" t="s">
        <v>18334</v>
      </c>
      <c r="E5028" s="25" t="s">
        <v>7492</v>
      </c>
      <c r="F5028" s="25" t="s">
        <v>18335</v>
      </c>
      <c r="G5028" s="25" t="s">
        <v>18336</v>
      </c>
      <c r="H5028" s="21">
        <v>2045.3</v>
      </c>
      <c r="I5028" s="25" t="s">
        <v>7296</v>
      </c>
      <c r="J5028" s="25" t="s">
        <v>7288</v>
      </c>
      <c r="K5028" s="25" t="s">
        <v>7495</v>
      </c>
      <c r="L5028" s="25" t="s">
        <v>7808</v>
      </c>
      <c r="M5028" s="21">
        <v>2045.3</v>
      </c>
      <c r="N5028" s="21">
        <v>2045.3</v>
      </c>
      <c r="O5028" s="21">
        <v>0</v>
      </c>
      <c r="P5028" s="21">
        <v>2045.3</v>
      </c>
      <c r="Q5028" s="25" t="s">
        <v>7933</v>
      </c>
      <c r="R5028" s="1" t="str">
        <f t="shared" si="100"/>
        <v>ST10182</v>
      </c>
      <c r="S5028" t="str">
        <f>VLOOKUP(R5028,Data!$C$2:$D$261,2,0)</f>
        <v>Blenheim Community Village</v>
      </c>
      <c r="T5028">
        <f>COUNTIF('Feb 2022'!A:A,D5028)+COUNTIF('Mar 2022'!A:A,D5028)+COUNTIF('Apr 2022'!A:A,D5028)+COUNTIF('May 2022'!A:A,D5028)+COUNTIF('June 2022'!A:A,D5028)+COUNTIF('July 2022'!A:A,D5028)+COUNTIF('Aug 2022'!A:A,D5028)+COUNTIF('Sep 2022'!A:A,D5028)+COUNTIF('Oct 2022'!A:A,D5028)+COUNTIF('Dec 2022'!A:A,D5028)</f>
        <v>0</v>
      </c>
      <c r="U5028" t="str">
        <f>VLOOKUP(Q5028,'Capital Lookup'!A:B,2,FALSE)</f>
        <v>Yes</v>
      </c>
      <c r="V5028" s="2">
        <f>IFERROR(VLOOKUP(LEFT(F5028,10),'Find Purchase Orders'!B:J,9,FALSE),"")</f>
        <v>44852</v>
      </c>
      <c r="W5028" s="25" t="s">
        <v>7261</v>
      </c>
    </row>
    <row r="5029" spans="1:23" hidden="1">
      <c r="A5029" s="25" t="s">
        <v>7313</v>
      </c>
      <c r="B5029" s="25" t="s">
        <v>7959</v>
      </c>
      <c r="C5029" s="25" t="s">
        <v>7587</v>
      </c>
      <c r="D5029" s="25" t="s">
        <v>18337</v>
      </c>
      <c r="E5029" s="25" t="s">
        <v>15265</v>
      </c>
      <c r="H5029" s="21">
        <v>300.61</v>
      </c>
      <c r="I5029" s="25" t="s">
        <v>7257</v>
      </c>
      <c r="K5029" s="25" t="s">
        <v>9071</v>
      </c>
      <c r="L5029" s="25" t="s">
        <v>8647</v>
      </c>
      <c r="M5029" s="22">
        <v>0</v>
      </c>
      <c r="N5029" s="22">
        <v>0</v>
      </c>
      <c r="O5029" s="21">
        <v>0</v>
      </c>
      <c r="P5029" s="21">
        <v>34.58</v>
      </c>
      <c r="Q5029" s="25"/>
      <c r="R5029" s="1" t="str">
        <f t="shared" si="100"/>
        <v>ST10172</v>
      </c>
      <c r="S5029" t="str">
        <f>VLOOKUP(R5029,Data!$C$2:$D$261,2,0)</f>
        <v>Riverside Place</v>
      </c>
      <c r="T5029">
        <f>COUNTIF('Feb 2022'!A:A,D5029)+COUNTIF('Mar 2022'!A:A,D5029)+COUNTIF('Apr 2022'!A:A,D5029)+COUNTIF('May 2022'!A:A,D5029)+COUNTIF('June 2022'!A:A,D5029)+COUNTIF('July 2022'!A:A,D5029)+COUNTIF('Aug 2022'!A:A,D5029)+COUNTIF('Sep 2022'!A:A,D5029)+COUNTIF('Oct 2022'!A:A,D5029)+COUNTIF('Dec 2022'!A:A,D5029)</f>
        <v>0</v>
      </c>
      <c r="U5029" t="e">
        <f>VLOOKUP(Q5029,'Capital Lookup'!A:B,2,FALSE)</f>
        <v>#N/A</v>
      </c>
      <c r="V5029" s="2" t="str">
        <f>IFERROR(VLOOKUP(LEFT(F5029,10),'Find Purchase Orders'!B:J,9,FALSE),"")</f>
        <v/>
      </c>
      <c r="W5029" s="25" t="s">
        <v>7261</v>
      </c>
    </row>
    <row r="5030" spans="1:23" hidden="1">
      <c r="A5030" s="25" t="s">
        <v>7261</v>
      </c>
      <c r="B5030" s="25" t="s">
        <v>7276</v>
      </c>
      <c r="C5030" s="25" t="s">
        <v>7277</v>
      </c>
      <c r="D5030" s="25" t="s">
        <v>6658</v>
      </c>
      <c r="E5030" s="25" t="s">
        <v>17627</v>
      </c>
      <c r="F5030" s="25" t="s">
        <v>18338</v>
      </c>
      <c r="G5030" s="25" t="s">
        <v>18339</v>
      </c>
      <c r="H5030" s="21">
        <v>78.75</v>
      </c>
      <c r="I5030" s="25" t="s">
        <v>7296</v>
      </c>
      <c r="J5030" s="25" t="s">
        <v>7288</v>
      </c>
      <c r="K5030" s="25" t="s">
        <v>7262</v>
      </c>
      <c r="L5030" s="25" t="s">
        <v>7259</v>
      </c>
      <c r="M5030" s="21">
        <v>78.75</v>
      </c>
      <c r="N5030" s="22">
        <v>0</v>
      </c>
      <c r="O5030" s="21">
        <v>78.75</v>
      </c>
      <c r="P5030" s="21">
        <v>78.75</v>
      </c>
      <c r="Q5030" s="25" t="s">
        <v>7395</v>
      </c>
      <c r="R5030" s="1" t="str">
        <f t="shared" si="100"/>
        <v>ST10064</v>
      </c>
      <c r="S5030" t="str">
        <f>VLOOKUP(R5030,Data!$C$2:$D$261,2,0)</f>
        <v>Aspen Ridge</v>
      </c>
      <c r="T5030">
        <f>COUNTIF('Feb 2022'!A:A,D5030)+COUNTIF('Mar 2022'!A:A,D5030)+COUNTIF('Apr 2022'!A:A,D5030)+COUNTIF('May 2022'!A:A,D5030)+COUNTIF('June 2022'!A:A,D5030)+COUNTIF('July 2022'!A:A,D5030)+COUNTIF('Aug 2022'!A:A,D5030)+COUNTIF('Sep 2022'!A:A,D5030)+COUNTIF('Oct 2022'!A:A,D5030)+COUNTIF('Dec 2022'!A:A,D5030)</f>
        <v>1</v>
      </c>
      <c r="U5030" t="str">
        <f>VLOOKUP(Q5030,'Capital Lookup'!A:B,2,FALSE)</f>
        <v>No</v>
      </c>
      <c r="V5030" s="2">
        <f>IFERROR(VLOOKUP(LEFT(F5030,10),'Find Purchase Orders'!B:J,9,FALSE),"")</f>
        <v>44852</v>
      </c>
      <c r="W5030" s="25" t="s">
        <v>7261</v>
      </c>
    </row>
    <row r="5031" spans="1:23" hidden="1">
      <c r="A5031" s="25" t="s">
        <v>7261</v>
      </c>
      <c r="B5031" s="25" t="s">
        <v>7276</v>
      </c>
      <c r="C5031" s="25" t="s">
        <v>7277</v>
      </c>
      <c r="D5031" s="25" t="s">
        <v>6658</v>
      </c>
      <c r="E5031" s="25" t="s">
        <v>17627</v>
      </c>
      <c r="F5031" s="25" t="s">
        <v>18340</v>
      </c>
      <c r="G5031" s="25" t="s">
        <v>6452</v>
      </c>
      <c r="H5031" s="21">
        <v>4909.22</v>
      </c>
      <c r="I5031" s="25" t="s">
        <v>7296</v>
      </c>
      <c r="J5031" s="25" t="s">
        <v>7288</v>
      </c>
      <c r="K5031" s="25" t="s">
        <v>7262</v>
      </c>
      <c r="L5031" s="25" t="s">
        <v>7259</v>
      </c>
      <c r="M5031" s="21">
        <v>4909.22</v>
      </c>
      <c r="N5031" s="21">
        <v>4672.97</v>
      </c>
      <c r="O5031" s="21">
        <v>236.25</v>
      </c>
      <c r="P5031" s="21">
        <v>4909.22</v>
      </c>
      <c r="Q5031" s="25" t="s">
        <v>7395</v>
      </c>
      <c r="R5031" s="1" t="str">
        <f t="shared" si="100"/>
        <v>ST10064</v>
      </c>
      <c r="S5031" t="str">
        <f>VLOOKUP(R5031,Data!$C$2:$D$261,2,0)</f>
        <v>Aspen Ridge</v>
      </c>
      <c r="T5031">
        <f>COUNTIF('Feb 2022'!A:A,D5031)+COUNTIF('Mar 2022'!A:A,D5031)+COUNTIF('Apr 2022'!A:A,D5031)+COUNTIF('May 2022'!A:A,D5031)+COUNTIF('June 2022'!A:A,D5031)+COUNTIF('July 2022'!A:A,D5031)+COUNTIF('Aug 2022'!A:A,D5031)+COUNTIF('Sep 2022'!A:A,D5031)+COUNTIF('Oct 2022'!A:A,D5031)+COUNTIF('Dec 2022'!A:A,D5031)</f>
        <v>1</v>
      </c>
      <c r="U5031" t="str">
        <f>VLOOKUP(Q5031,'Capital Lookup'!A:B,2,FALSE)</f>
        <v>No</v>
      </c>
      <c r="V5031" s="2">
        <f>IFERROR(VLOOKUP(LEFT(F5031,10),'Find Purchase Orders'!B:J,9,FALSE),"")</f>
        <v>44852</v>
      </c>
      <c r="W5031" s="25" t="s">
        <v>7261</v>
      </c>
    </row>
    <row r="5032" spans="1:23" hidden="1">
      <c r="A5032" s="25" t="s">
        <v>7261</v>
      </c>
      <c r="B5032" s="25" t="s">
        <v>9405</v>
      </c>
      <c r="C5032" s="25" t="s">
        <v>7282</v>
      </c>
      <c r="D5032" s="25" t="s">
        <v>6659</v>
      </c>
      <c r="E5032" s="25" t="s">
        <v>8200</v>
      </c>
      <c r="F5032" s="25" t="s">
        <v>18341</v>
      </c>
      <c r="G5032" s="25" t="s">
        <v>18342</v>
      </c>
      <c r="H5032" s="21">
        <v>242.95</v>
      </c>
      <c r="I5032" s="25" t="s">
        <v>7296</v>
      </c>
      <c r="J5032" s="25" t="s">
        <v>7288</v>
      </c>
      <c r="K5032" s="25" t="s">
        <v>7262</v>
      </c>
      <c r="L5032" s="25" t="s">
        <v>7259</v>
      </c>
      <c r="M5032" s="21">
        <v>242.95</v>
      </c>
      <c r="N5032" s="21">
        <v>242.95</v>
      </c>
      <c r="O5032" s="21">
        <v>0</v>
      </c>
      <c r="P5032" s="21">
        <v>242.95</v>
      </c>
      <c r="Q5032" s="25" t="s">
        <v>9409</v>
      </c>
      <c r="R5032" s="1" t="str">
        <f t="shared" si="100"/>
        <v>ST10035</v>
      </c>
      <c r="S5032" t="str">
        <f>VLOOKUP(R5032,Data!$C$2:$D$261,2,0)</f>
        <v>The Westwood</v>
      </c>
      <c r="T5032">
        <f>COUNTIF('Feb 2022'!A:A,D5032)+COUNTIF('Mar 2022'!A:A,D5032)+COUNTIF('Apr 2022'!A:A,D5032)+COUNTIF('May 2022'!A:A,D5032)+COUNTIF('June 2022'!A:A,D5032)+COUNTIF('July 2022'!A:A,D5032)+COUNTIF('Aug 2022'!A:A,D5032)+COUNTIF('Sep 2022'!A:A,D5032)+COUNTIF('Oct 2022'!A:A,D5032)+COUNTIF('Dec 2022'!A:A,D5032)</f>
        <v>1</v>
      </c>
      <c r="U5032" t="str">
        <f>VLOOKUP(Q5032,'Capital Lookup'!A:B,2,FALSE)</f>
        <v>No</v>
      </c>
      <c r="V5032" s="2">
        <f>IFERROR(VLOOKUP(LEFT(F5032,10),'Find Purchase Orders'!B:J,9,FALSE),"")</f>
        <v>44852</v>
      </c>
      <c r="W5032" s="25" t="s">
        <v>7261</v>
      </c>
    </row>
    <row r="5033" spans="1:23" hidden="1">
      <c r="A5033" s="25" t="s">
        <v>7261</v>
      </c>
      <c r="B5033" s="25" t="s">
        <v>9405</v>
      </c>
      <c r="C5033" s="25" t="s">
        <v>7282</v>
      </c>
      <c r="D5033" s="25" t="s">
        <v>6659</v>
      </c>
      <c r="E5033" s="25" t="s">
        <v>8200</v>
      </c>
      <c r="F5033" s="25" t="s">
        <v>18343</v>
      </c>
      <c r="G5033" s="25" t="s">
        <v>18344</v>
      </c>
      <c r="H5033" s="21">
        <v>3735.08</v>
      </c>
      <c r="I5033" s="25" t="s">
        <v>7296</v>
      </c>
      <c r="J5033" s="25" t="s">
        <v>7288</v>
      </c>
      <c r="K5033" s="25" t="s">
        <v>7262</v>
      </c>
      <c r="L5033" s="25" t="s">
        <v>7259</v>
      </c>
      <c r="M5033" s="21">
        <v>3735.08</v>
      </c>
      <c r="N5033" s="21">
        <v>3735.08</v>
      </c>
      <c r="O5033" s="21">
        <v>0</v>
      </c>
      <c r="P5033" s="21">
        <v>3735.08</v>
      </c>
      <c r="Q5033" s="25" t="s">
        <v>9409</v>
      </c>
      <c r="R5033" s="1" t="str">
        <f t="shared" si="100"/>
        <v>ST10035</v>
      </c>
      <c r="S5033" t="str">
        <f>VLOOKUP(R5033,Data!$C$2:$D$261,2,0)</f>
        <v>The Westwood</v>
      </c>
      <c r="T5033">
        <f>COUNTIF('Feb 2022'!A:A,D5033)+COUNTIF('Mar 2022'!A:A,D5033)+COUNTIF('Apr 2022'!A:A,D5033)+COUNTIF('May 2022'!A:A,D5033)+COUNTIF('June 2022'!A:A,D5033)+COUNTIF('July 2022'!A:A,D5033)+COUNTIF('Aug 2022'!A:A,D5033)+COUNTIF('Sep 2022'!A:A,D5033)+COUNTIF('Oct 2022'!A:A,D5033)+COUNTIF('Dec 2022'!A:A,D5033)</f>
        <v>1</v>
      </c>
      <c r="U5033" t="str">
        <f>VLOOKUP(Q5033,'Capital Lookup'!A:B,2,FALSE)</f>
        <v>No</v>
      </c>
      <c r="V5033" s="2">
        <f>IFERROR(VLOOKUP(LEFT(F5033,10),'Find Purchase Orders'!B:J,9,FALSE),"")</f>
        <v>44852</v>
      </c>
      <c r="W5033" s="25" t="s">
        <v>7261</v>
      </c>
    </row>
    <row r="5034" spans="1:23" hidden="1">
      <c r="A5034" s="25" t="s">
        <v>7261</v>
      </c>
      <c r="B5034" s="25" t="s">
        <v>9405</v>
      </c>
      <c r="C5034" s="25" t="s">
        <v>7282</v>
      </c>
      <c r="D5034" s="25" t="s">
        <v>6660</v>
      </c>
      <c r="E5034" s="25" t="s">
        <v>8200</v>
      </c>
      <c r="F5034" s="25" t="s">
        <v>18345</v>
      </c>
      <c r="G5034" s="25" t="s">
        <v>18346</v>
      </c>
      <c r="H5034" s="21">
        <v>33.9</v>
      </c>
      <c r="I5034" s="25" t="s">
        <v>7287</v>
      </c>
      <c r="J5034" s="25" t="s">
        <v>7288</v>
      </c>
      <c r="K5034" s="25" t="s">
        <v>7262</v>
      </c>
      <c r="L5034" s="25" t="s">
        <v>7259</v>
      </c>
      <c r="M5034" s="21">
        <v>33.9</v>
      </c>
      <c r="N5034" s="22">
        <v>0</v>
      </c>
      <c r="O5034" s="21">
        <v>33.9</v>
      </c>
      <c r="P5034" s="21">
        <v>3.9</v>
      </c>
      <c r="Q5034" s="25" t="s">
        <v>9409</v>
      </c>
      <c r="R5034" s="1" t="str">
        <f t="shared" si="100"/>
        <v>ST10035</v>
      </c>
      <c r="S5034" t="str">
        <f>VLOOKUP(R5034,Data!$C$2:$D$261,2,0)</f>
        <v>The Westwood</v>
      </c>
      <c r="T5034">
        <f>COUNTIF('Feb 2022'!A:A,D5034)+COUNTIF('Mar 2022'!A:A,D5034)+COUNTIF('Apr 2022'!A:A,D5034)+COUNTIF('May 2022'!A:A,D5034)+COUNTIF('June 2022'!A:A,D5034)+COUNTIF('July 2022'!A:A,D5034)+COUNTIF('Aug 2022'!A:A,D5034)+COUNTIF('Sep 2022'!A:A,D5034)+COUNTIF('Oct 2022'!A:A,D5034)+COUNTIF('Dec 2022'!A:A,D5034)</f>
        <v>1</v>
      </c>
      <c r="U5034" t="str">
        <f>VLOOKUP(Q5034,'Capital Lookup'!A:B,2,FALSE)</f>
        <v>No</v>
      </c>
      <c r="V5034" s="2">
        <f>IFERROR(VLOOKUP(LEFT(F5034,10),'Find Purchase Orders'!B:J,9,FALSE),"")</f>
        <v>44852</v>
      </c>
      <c r="W5034" s="25" t="s">
        <v>7261</v>
      </c>
    </row>
    <row r="5035" spans="1:23" hidden="1">
      <c r="A5035" s="25" t="s">
        <v>7261</v>
      </c>
      <c r="B5035" s="25" t="s">
        <v>9405</v>
      </c>
      <c r="C5035" s="25" t="s">
        <v>7282</v>
      </c>
      <c r="D5035" s="25" t="s">
        <v>6660</v>
      </c>
      <c r="E5035" s="25" t="s">
        <v>8200</v>
      </c>
      <c r="F5035" s="25" t="s">
        <v>18347</v>
      </c>
      <c r="G5035" s="25" t="s">
        <v>18348</v>
      </c>
      <c r="H5035" s="21">
        <v>3483.56</v>
      </c>
      <c r="I5035" s="25" t="s">
        <v>7287</v>
      </c>
      <c r="J5035" s="25" t="s">
        <v>7288</v>
      </c>
      <c r="K5035" s="25" t="s">
        <v>7262</v>
      </c>
      <c r="L5035" s="25" t="s">
        <v>7259</v>
      </c>
      <c r="M5035" s="21">
        <v>3483.56</v>
      </c>
      <c r="N5035" s="22">
        <v>0</v>
      </c>
      <c r="O5035" s="21">
        <v>3483.56</v>
      </c>
      <c r="P5035" s="21">
        <v>400.76</v>
      </c>
      <c r="Q5035" s="25" t="s">
        <v>9409</v>
      </c>
      <c r="R5035" s="1" t="str">
        <f t="shared" si="100"/>
        <v>ST10035</v>
      </c>
      <c r="S5035" t="str">
        <f>VLOOKUP(R5035,Data!$C$2:$D$261,2,0)</f>
        <v>The Westwood</v>
      </c>
      <c r="T5035">
        <f>COUNTIF('Feb 2022'!A:A,D5035)+COUNTIF('Mar 2022'!A:A,D5035)+COUNTIF('Apr 2022'!A:A,D5035)+COUNTIF('May 2022'!A:A,D5035)+COUNTIF('June 2022'!A:A,D5035)+COUNTIF('July 2022'!A:A,D5035)+COUNTIF('Aug 2022'!A:A,D5035)+COUNTIF('Sep 2022'!A:A,D5035)+COUNTIF('Oct 2022'!A:A,D5035)+COUNTIF('Dec 2022'!A:A,D5035)</f>
        <v>1</v>
      </c>
      <c r="U5035" t="str">
        <f>VLOOKUP(Q5035,'Capital Lookup'!A:B,2,FALSE)</f>
        <v>No</v>
      </c>
      <c r="V5035" s="2">
        <f>IFERROR(VLOOKUP(LEFT(F5035,10),'Find Purchase Orders'!B:J,9,FALSE),"")</f>
        <v>44852</v>
      </c>
      <c r="W5035" s="25" t="s">
        <v>7261</v>
      </c>
    </row>
    <row r="5036" spans="1:23" hidden="1">
      <c r="A5036" s="25" t="s">
        <v>7269</v>
      </c>
      <c r="B5036" s="25" t="s">
        <v>8699</v>
      </c>
      <c r="C5036" s="25" t="s">
        <v>7271</v>
      </c>
      <c r="D5036" s="25" t="s">
        <v>6737</v>
      </c>
      <c r="E5036" s="25" t="s">
        <v>8577</v>
      </c>
      <c r="F5036" s="25" t="s">
        <v>18349</v>
      </c>
      <c r="G5036" s="25" t="s">
        <v>18350</v>
      </c>
      <c r="H5036" s="21">
        <v>89194.559999999998</v>
      </c>
      <c r="I5036" s="25" t="s">
        <v>7296</v>
      </c>
      <c r="J5036" s="25" t="s">
        <v>7288</v>
      </c>
      <c r="K5036" s="25" t="s">
        <v>7289</v>
      </c>
      <c r="L5036" s="25" t="s">
        <v>7267</v>
      </c>
      <c r="M5036" s="21">
        <v>89194.559999999998</v>
      </c>
      <c r="N5036" s="22">
        <v>0</v>
      </c>
      <c r="O5036" s="21">
        <v>89194.559999999998</v>
      </c>
      <c r="P5036" s="21">
        <v>89194.559999999998</v>
      </c>
      <c r="Q5036" s="25" t="s">
        <v>18351</v>
      </c>
      <c r="R5036" s="1" t="str">
        <f t="shared" si="100"/>
        <v>ST10198</v>
      </c>
      <c r="S5036" t="str">
        <f>VLOOKUP(R5036,Data!$C$2:$D$261,2,0)</f>
        <v>Poseidon Care Centre</v>
      </c>
      <c r="T5036">
        <f>COUNTIF('Feb 2022'!A:A,D5036)+COUNTIF('Mar 2022'!A:A,D5036)+COUNTIF('Apr 2022'!A:A,D5036)+COUNTIF('May 2022'!A:A,D5036)+COUNTIF('June 2022'!A:A,D5036)+COUNTIF('July 2022'!A:A,D5036)+COUNTIF('Aug 2022'!A:A,D5036)+COUNTIF('Sep 2022'!A:A,D5036)+COUNTIF('Oct 2022'!A:A,D5036)+COUNTIF('Dec 2022'!A:A,D5036)</f>
        <v>1</v>
      </c>
      <c r="U5036" t="str">
        <f>VLOOKUP(Q5036,'Capital Lookup'!A:B,2,FALSE)</f>
        <v>No</v>
      </c>
      <c r="V5036" s="2">
        <f>IFERROR(VLOOKUP(LEFT(F5036,10),'Find Purchase Orders'!B:J,9,FALSE),"")</f>
        <v>44851</v>
      </c>
      <c r="W5036" s="25" t="s">
        <v>7261</v>
      </c>
    </row>
    <row r="5037" spans="1:23" hidden="1">
      <c r="A5037" s="25" t="s">
        <v>7261</v>
      </c>
      <c r="B5037" s="25" t="s">
        <v>7276</v>
      </c>
      <c r="C5037" s="25" t="s">
        <v>7277</v>
      </c>
      <c r="D5037" s="25" t="s">
        <v>6662</v>
      </c>
      <c r="E5037" s="25" t="s">
        <v>17627</v>
      </c>
      <c r="F5037" s="25" t="s">
        <v>18352</v>
      </c>
      <c r="G5037" s="25" t="s">
        <v>7791</v>
      </c>
      <c r="H5037" s="21">
        <v>26.25</v>
      </c>
      <c r="I5037" s="25" t="s">
        <v>7296</v>
      </c>
      <c r="J5037" s="25" t="s">
        <v>7288</v>
      </c>
      <c r="K5037" s="25" t="s">
        <v>7262</v>
      </c>
      <c r="L5037" s="25" t="s">
        <v>7259</v>
      </c>
      <c r="M5037" s="21">
        <v>26.25</v>
      </c>
      <c r="N5037" s="21">
        <v>26.25</v>
      </c>
      <c r="O5037" s="21">
        <v>0</v>
      </c>
      <c r="P5037" s="21">
        <v>26.25</v>
      </c>
      <c r="Q5037" s="25" t="s">
        <v>7395</v>
      </c>
      <c r="R5037" s="1" t="str">
        <f t="shared" si="100"/>
        <v>ST10064</v>
      </c>
      <c r="S5037" t="str">
        <f>VLOOKUP(R5037,Data!$C$2:$D$261,2,0)</f>
        <v>Aspen Ridge</v>
      </c>
      <c r="T5037">
        <f>COUNTIF('Feb 2022'!A:A,D5037)+COUNTIF('Mar 2022'!A:A,D5037)+COUNTIF('Apr 2022'!A:A,D5037)+COUNTIF('May 2022'!A:A,D5037)+COUNTIF('June 2022'!A:A,D5037)+COUNTIF('July 2022'!A:A,D5037)+COUNTIF('Aug 2022'!A:A,D5037)+COUNTIF('Sep 2022'!A:A,D5037)+COUNTIF('Oct 2022'!A:A,D5037)+COUNTIF('Dec 2022'!A:A,D5037)</f>
        <v>1</v>
      </c>
      <c r="U5037" t="str">
        <f>VLOOKUP(Q5037,'Capital Lookup'!A:B,2,FALSE)</f>
        <v>No</v>
      </c>
      <c r="V5037" s="2">
        <f>IFERROR(VLOOKUP(LEFT(F5037,10),'Find Purchase Orders'!B:J,9,FALSE),"")</f>
        <v>44854</v>
      </c>
      <c r="W5037" s="25" t="s">
        <v>7261</v>
      </c>
    </row>
    <row r="5038" spans="1:23" hidden="1">
      <c r="A5038" s="25" t="s">
        <v>7261</v>
      </c>
      <c r="B5038" s="25" t="s">
        <v>7276</v>
      </c>
      <c r="C5038" s="25" t="s">
        <v>7277</v>
      </c>
      <c r="D5038" s="25" t="s">
        <v>6662</v>
      </c>
      <c r="E5038" s="25" t="s">
        <v>17627</v>
      </c>
      <c r="F5038" s="25" t="s">
        <v>18353</v>
      </c>
      <c r="G5038" s="25" t="s">
        <v>7793</v>
      </c>
      <c r="H5038" s="21">
        <v>5917.89</v>
      </c>
      <c r="I5038" s="25" t="s">
        <v>7296</v>
      </c>
      <c r="J5038" s="25" t="s">
        <v>7288</v>
      </c>
      <c r="K5038" s="25" t="s">
        <v>7262</v>
      </c>
      <c r="L5038" s="25" t="s">
        <v>7259</v>
      </c>
      <c r="M5038" s="21">
        <v>5917.89</v>
      </c>
      <c r="N5038" s="21">
        <v>5917.89</v>
      </c>
      <c r="O5038" s="21">
        <v>0</v>
      </c>
      <c r="P5038" s="21">
        <v>5917.89</v>
      </c>
      <c r="Q5038" s="25" t="s">
        <v>7395</v>
      </c>
      <c r="R5038" s="1" t="str">
        <f t="shared" si="100"/>
        <v>ST10064</v>
      </c>
      <c r="S5038" t="str">
        <f>VLOOKUP(R5038,Data!$C$2:$D$261,2,0)</f>
        <v>Aspen Ridge</v>
      </c>
      <c r="T5038">
        <f>COUNTIF('Feb 2022'!A:A,D5038)+COUNTIF('Mar 2022'!A:A,D5038)+COUNTIF('Apr 2022'!A:A,D5038)+COUNTIF('May 2022'!A:A,D5038)+COUNTIF('June 2022'!A:A,D5038)+COUNTIF('July 2022'!A:A,D5038)+COUNTIF('Aug 2022'!A:A,D5038)+COUNTIF('Sep 2022'!A:A,D5038)+COUNTIF('Oct 2022'!A:A,D5038)+COUNTIF('Dec 2022'!A:A,D5038)</f>
        <v>1</v>
      </c>
      <c r="U5038" t="str">
        <f>VLOOKUP(Q5038,'Capital Lookup'!A:B,2,FALSE)</f>
        <v>No</v>
      </c>
      <c r="V5038" s="2">
        <f>IFERROR(VLOOKUP(LEFT(F5038,10),'Find Purchase Orders'!B:J,9,FALSE),"")</f>
        <v>44854</v>
      </c>
      <c r="W5038" s="25" t="s">
        <v>7261</v>
      </c>
    </row>
    <row r="5039" spans="1:23" hidden="1">
      <c r="A5039" s="25" t="s">
        <v>7261</v>
      </c>
      <c r="B5039" s="25" t="s">
        <v>7276</v>
      </c>
      <c r="C5039" s="25" t="s">
        <v>7277</v>
      </c>
      <c r="D5039" s="25" t="s">
        <v>6922</v>
      </c>
      <c r="E5039" s="25" t="s">
        <v>17627</v>
      </c>
      <c r="F5039" s="25" t="s">
        <v>18354</v>
      </c>
      <c r="G5039" s="25" t="s">
        <v>15462</v>
      </c>
      <c r="H5039" s="21">
        <v>4939.46</v>
      </c>
      <c r="I5039" s="25" t="s">
        <v>7296</v>
      </c>
      <c r="J5039" s="25" t="s">
        <v>7288</v>
      </c>
      <c r="K5039" s="25" t="s">
        <v>7262</v>
      </c>
      <c r="L5039" s="25" t="s">
        <v>7259</v>
      </c>
      <c r="M5039" s="21">
        <v>4939.46</v>
      </c>
      <c r="N5039" s="21">
        <v>4939.46</v>
      </c>
      <c r="O5039" s="21">
        <v>0</v>
      </c>
      <c r="P5039" s="21">
        <v>4939.46</v>
      </c>
      <c r="Q5039" s="25" t="s">
        <v>7395</v>
      </c>
      <c r="R5039" s="1" t="str">
        <f t="shared" si="100"/>
        <v>ST10064</v>
      </c>
      <c r="S5039" t="str">
        <f>VLOOKUP(R5039,Data!$C$2:$D$261,2,0)</f>
        <v>Aspen Ridge</v>
      </c>
      <c r="T5039">
        <f>COUNTIF('Feb 2022'!A:A,D5039)+COUNTIF('Mar 2022'!A:A,D5039)+COUNTIF('Apr 2022'!A:A,D5039)+COUNTIF('May 2022'!A:A,D5039)+COUNTIF('June 2022'!A:A,D5039)+COUNTIF('July 2022'!A:A,D5039)+COUNTIF('Aug 2022'!A:A,D5039)+COUNTIF('Sep 2022'!A:A,D5039)+COUNTIF('Oct 2022'!A:A,D5039)+COUNTIF('Dec 2022'!A:A,D5039)</f>
        <v>1</v>
      </c>
      <c r="U5039" t="str">
        <f>VLOOKUP(Q5039,'Capital Lookup'!A:B,2,FALSE)</f>
        <v>No</v>
      </c>
      <c r="V5039" s="2">
        <f>IFERROR(VLOOKUP(LEFT(F5039,10),'Find Purchase Orders'!B:J,9,FALSE),"")</f>
        <v>44873</v>
      </c>
      <c r="W5039" s="25" t="s">
        <v>7261</v>
      </c>
    </row>
    <row r="5040" spans="1:23" hidden="1">
      <c r="A5040" s="25" t="s">
        <v>7261</v>
      </c>
      <c r="B5040" s="25" t="s">
        <v>7276</v>
      </c>
      <c r="C5040" s="25" t="s">
        <v>7277</v>
      </c>
      <c r="D5040" s="25" t="s">
        <v>6922</v>
      </c>
      <c r="E5040" s="25" t="s">
        <v>17627</v>
      </c>
      <c r="F5040" s="25" t="s">
        <v>18355</v>
      </c>
      <c r="G5040" s="25" t="s">
        <v>15241</v>
      </c>
      <c r="H5040" s="21">
        <v>236.25</v>
      </c>
      <c r="I5040" s="25" t="s">
        <v>7296</v>
      </c>
      <c r="J5040" s="25" t="s">
        <v>7288</v>
      </c>
      <c r="K5040" s="25" t="s">
        <v>7262</v>
      </c>
      <c r="L5040" s="25" t="s">
        <v>7259</v>
      </c>
      <c r="M5040" s="21">
        <v>236.25</v>
      </c>
      <c r="N5040" s="21">
        <v>236.25</v>
      </c>
      <c r="O5040" s="21">
        <v>0</v>
      </c>
      <c r="P5040" s="21">
        <v>236.25</v>
      </c>
      <c r="Q5040" s="25" t="s">
        <v>7395</v>
      </c>
      <c r="R5040" s="1" t="str">
        <f t="shared" si="100"/>
        <v>ST10064</v>
      </c>
      <c r="S5040" t="str">
        <f>VLOOKUP(R5040,Data!$C$2:$D$261,2,0)</f>
        <v>Aspen Ridge</v>
      </c>
      <c r="T5040">
        <f>COUNTIF('Feb 2022'!A:A,D5040)+COUNTIF('Mar 2022'!A:A,D5040)+COUNTIF('Apr 2022'!A:A,D5040)+COUNTIF('May 2022'!A:A,D5040)+COUNTIF('June 2022'!A:A,D5040)+COUNTIF('July 2022'!A:A,D5040)+COUNTIF('Aug 2022'!A:A,D5040)+COUNTIF('Sep 2022'!A:A,D5040)+COUNTIF('Oct 2022'!A:A,D5040)+COUNTIF('Dec 2022'!A:A,D5040)</f>
        <v>1</v>
      </c>
      <c r="U5040" t="str">
        <f>VLOOKUP(Q5040,'Capital Lookup'!A:B,2,FALSE)</f>
        <v>No</v>
      </c>
      <c r="V5040" s="2">
        <f>IFERROR(VLOOKUP(LEFT(F5040,10),'Find Purchase Orders'!B:J,9,FALSE),"")</f>
        <v>44873</v>
      </c>
      <c r="W5040" s="25" t="s">
        <v>7261</v>
      </c>
    </row>
    <row r="5041" spans="1:23" hidden="1">
      <c r="A5041" s="25" t="s">
        <v>7261</v>
      </c>
      <c r="B5041" s="25" t="s">
        <v>7276</v>
      </c>
      <c r="C5041" s="25" t="s">
        <v>7277</v>
      </c>
      <c r="D5041" s="25" t="s">
        <v>6738</v>
      </c>
      <c r="E5041" s="25" t="s">
        <v>17627</v>
      </c>
      <c r="F5041" s="25" t="s">
        <v>18356</v>
      </c>
      <c r="G5041" s="25" t="s">
        <v>7364</v>
      </c>
      <c r="H5041" s="21">
        <v>451.5</v>
      </c>
      <c r="I5041" s="25" t="s">
        <v>7296</v>
      </c>
      <c r="J5041" s="25" t="s">
        <v>7288</v>
      </c>
      <c r="K5041" s="25" t="s">
        <v>7262</v>
      </c>
      <c r="L5041" s="25" t="s">
        <v>7259</v>
      </c>
      <c r="M5041" s="21">
        <v>451.5</v>
      </c>
      <c r="N5041" s="21">
        <v>451.5</v>
      </c>
      <c r="O5041" s="21">
        <v>0</v>
      </c>
      <c r="P5041" s="21">
        <v>451.5</v>
      </c>
      <c r="Q5041" s="25" t="s">
        <v>7395</v>
      </c>
      <c r="R5041" s="1" t="str">
        <f t="shared" si="100"/>
        <v>ST10064</v>
      </c>
      <c r="S5041" t="str">
        <f>VLOOKUP(R5041,Data!$C$2:$D$261,2,0)</f>
        <v>Aspen Ridge</v>
      </c>
      <c r="T5041">
        <f>COUNTIF('Feb 2022'!A:A,D5041)+COUNTIF('Mar 2022'!A:A,D5041)+COUNTIF('Apr 2022'!A:A,D5041)+COUNTIF('May 2022'!A:A,D5041)+COUNTIF('June 2022'!A:A,D5041)+COUNTIF('July 2022'!A:A,D5041)+COUNTIF('Aug 2022'!A:A,D5041)+COUNTIF('Sep 2022'!A:A,D5041)+COUNTIF('Oct 2022'!A:A,D5041)+COUNTIF('Dec 2022'!A:A,D5041)</f>
        <v>1</v>
      </c>
      <c r="U5041" t="str">
        <f>VLOOKUP(Q5041,'Capital Lookup'!A:B,2,FALSE)</f>
        <v>No</v>
      </c>
      <c r="V5041" s="2">
        <f>IFERROR(VLOOKUP(LEFT(F5041,10),'Find Purchase Orders'!B:J,9,FALSE),"")</f>
        <v>44862</v>
      </c>
      <c r="W5041" s="25" t="s">
        <v>7261</v>
      </c>
    </row>
    <row r="5042" spans="1:23" hidden="1">
      <c r="A5042" s="25" t="s">
        <v>7261</v>
      </c>
      <c r="B5042" s="25" t="s">
        <v>7276</v>
      </c>
      <c r="C5042" s="25" t="s">
        <v>7277</v>
      </c>
      <c r="D5042" s="25" t="s">
        <v>6738</v>
      </c>
      <c r="E5042" s="25" t="s">
        <v>17627</v>
      </c>
      <c r="F5042" s="25" t="s">
        <v>18357</v>
      </c>
      <c r="G5042" s="25" t="s">
        <v>7367</v>
      </c>
      <c r="H5042" s="21">
        <v>7339.06</v>
      </c>
      <c r="I5042" s="25" t="s">
        <v>7296</v>
      </c>
      <c r="J5042" s="25" t="s">
        <v>7288</v>
      </c>
      <c r="K5042" s="25" t="s">
        <v>7262</v>
      </c>
      <c r="L5042" s="25" t="s">
        <v>7259</v>
      </c>
      <c r="M5042" s="21">
        <v>7339.06</v>
      </c>
      <c r="N5042" s="21">
        <v>7339.06</v>
      </c>
      <c r="O5042" s="21">
        <v>0</v>
      </c>
      <c r="P5042" s="21">
        <v>7339.06</v>
      </c>
      <c r="Q5042" s="25" t="s">
        <v>7395</v>
      </c>
      <c r="R5042" s="1" t="str">
        <f t="shared" si="100"/>
        <v>ST10064</v>
      </c>
      <c r="S5042" t="str">
        <f>VLOOKUP(R5042,Data!$C$2:$D$261,2,0)</f>
        <v>Aspen Ridge</v>
      </c>
      <c r="T5042">
        <f>COUNTIF('Feb 2022'!A:A,D5042)+COUNTIF('Mar 2022'!A:A,D5042)+COUNTIF('Apr 2022'!A:A,D5042)+COUNTIF('May 2022'!A:A,D5042)+COUNTIF('June 2022'!A:A,D5042)+COUNTIF('July 2022'!A:A,D5042)+COUNTIF('Aug 2022'!A:A,D5042)+COUNTIF('Sep 2022'!A:A,D5042)+COUNTIF('Oct 2022'!A:A,D5042)+COUNTIF('Dec 2022'!A:A,D5042)</f>
        <v>1</v>
      </c>
      <c r="U5042" t="str">
        <f>VLOOKUP(Q5042,'Capital Lookup'!A:B,2,FALSE)</f>
        <v>No</v>
      </c>
      <c r="V5042" s="2">
        <f>IFERROR(VLOOKUP(LEFT(F5042,10),'Find Purchase Orders'!B:J,9,FALSE),"")</f>
        <v>44862</v>
      </c>
      <c r="W5042" s="25" t="s">
        <v>7261</v>
      </c>
    </row>
    <row r="5043" spans="1:23" hidden="1">
      <c r="A5043" s="25" t="s">
        <v>7261</v>
      </c>
      <c r="B5043" s="25" t="s">
        <v>7513</v>
      </c>
      <c r="C5043" s="25" t="s">
        <v>7264</v>
      </c>
      <c r="D5043" s="25" t="s">
        <v>6663</v>
      </c>
      <c r="E5043" s="25" t="s">
        <v>7500</v>
      </c>
      <c r="F5043" s="25" t="s">
        <v>18358</v>
      </c>
      <c r="G5043" s="25" t="s">
        <v>18359</v>
      </c>
      <c r="H5043" s="21">
        <v>793.78</v>
      </c>
      <c r="I5043" s="25" t="s">
        <v>7296</v>
      </c>
      <c r="J5043" s="25" t="s">
        <v>7288</v>
      </c>
      <c r="K5043" s="25" t="s">
        <v>7495</v>
      </c>
      <c r="L5043" s="25" t="s">
        <v>7745</v>
      </c>
      <c r="M5043" s="21">
        <v>793.78</v>
      </c>
      <c r="N5043" s="21">
        <v>793.78</v>
      </c>
      <c r="O5043" s="21">
        <v>0</v>
      </c>
      <c r="P5043" s="21">
        <v>793.78</v>
      </c>
      <c r="Q5043" s="25" t="s">
        <v>18360</v>
      </c>
      <c r="R5043" s="1" t="str">
        <f t="shared" si="100"/>
        <v>ST10043</v>
      </c>
      <c r="S5043" t="str">
        <f>VLOOKUP(R5043,Data!$C$2:$D$261,2,0)</f>
        <v>Hunt Club Manor</v>
      </c>
      <c r="T5043">
        <f>COUNTIF('Feb 2022'!A:A,D5043)+COUNTIF('Mar 2022'!A:A,D5043)+COUNTIF('Apr 2022'!A:A,D5043)+COUNTIF('May 2022'!A:A,D5043)+COUNTIF('June 2022'!A:A,D5043)+COUNTIF('July 2022'!A:A,D5043)+COUNTIF('Aug 2022'!A:A,D5043)+COUNTIF('Sep 2022'!A:A,D5043)+COUNTIF('Oct 2022'!A:A,D5043)+COUNTIF('Dec 2022'!A:A,D5043)</f>
        <v>1</v>
      </c>
      <c r="U5043" t="str">
        <f>VLOOKUP(Q5043,'Capital Lookup'!A:B,2,FALSE)</f>
        <v>No</v>
      </c>
      <c r="V5043" s="2">
        <f>IFERROR(VLOOKUP(LEFT(F5043,10),'Find Purchase Orders'!B:J,9,FALSE),"")</f>
        <v>44853</v>
      </c>
      <c r="W5043" s="25" t="s">
        <v>7261</v>
      </c>
    </row>
    <row r="5044" spans="1:23" hidden="1">
      <c r="A5044" s="25" t="s">
        <v>7261</v>
      </c>
      <c r="B5044" s="25" t="s">
        <v>7291</v>
      </c>
      <c r="C5044" s="25" t="s">
        <v>7264</v>
      </c>
      <c r="D5044" s="25" t="s">
        <v>6665</v>
      </c>
      <c r="E5044" s="25" t="s">
        <v>7293</v>
      </c>
      <c r="F5044" s="25" t="s">
        <v>18361</v>
      </c>
      <c r="G5044" s="25" t="s">
        <v>18362</v>
      </c>
      <c r="H5044" s="21">
        <v>896</v>
      </c>
      <c r="I5044" s="25" t="s">
        <v>7296</v>
      </c>
      <c r="J5044" s="25" t="s">
        <v>7288</v>
      </c>
      <c r="K5044" s="25" t="s">
        <v>7289</v>
      </c>
      <c r="L5044" s="25" t="s">
        <v>7259</v>
      </c>
      <c r="M5044" s="21">
        <v>896</v>
      </c>
      <c r="N5044" s="21">
        <v>840</v>
      </c>
      <c r="O5044" s="21">
        <v>56</v>
      </c>
      <c r="P5044" s="21">
        <v>896</v>
      </c>
      <c r="Q5044" s="25" t="s">
        <v>7297</v>
      </c>
      <c r="R5044" s="1" t="str">
        <f t="shared" si="100"/>
        <v>ST10083</v>
      </c>
      <c r="S5044" t="str">
        <f>VLOOKUP(R5044,Data!$C$2:$D$261,2,0)</f>
        <v>The Waverly/Rosewood</v>
      </c>
      <c r="T5044">
        <f>COUNTIF('Feb 2022'!A:A,D5044)+COUNTIF('Mar 2022'!A:A,D5044)+COUNTIF('Apr 2022'!A:A,D5044)+COUNTIF('May 2022'!A:A,D5044)+COUNTIF('June 2022'!A:A,D5044)+COUNTIF('July 2022'!A:A,D5044)+COUNTIF('Aug 2022'!A:A,D5044)+COUNTIF('Sep 2022'!A:A,D5044)+COUNTIF('Oct 2022'!A:A,D5044)+COUNTIF('Dec 2022'!A:A,D5044)</f>
        <v>1</v>
      </c>
      <c r="U5044" t="str">
        <f>VLOOKUP(Q5044,'Capital Lookup'!A:B,2,FALSE)</f>
        <v>No</v>
      </c>
      <c r="V5044" s="2">
        <f>IFERROR(VLOOKUP(LEFT(F5044,10),'Find Purchase Orders'!B:J,9,FALSE),"")</f>
        <v>44852</v>
      </c>
      <c r="W5044" s="25" t="s">
        <v>7261</v>
      </c>
    </row>
    <row r="5045" spans="1:23" hidden="1">
      <c r="A5045" s="25" t="s">
        <v>7261</v>
      </c>
      <c r="B5045" s="25" t="s">
        <v>7291</v>
      </c>
      <c r="C5045" s="25" t="s">
        <v>7264</v>
      </c>
      <c r="D5045" s="25" t="s">
        <v>6667</v>
      </c>
      <c r="E5045" s="25" t="s">
        <v>7293</v>
      </c>
      <c r="F5045" s="25" t="s">
        <v>18363</v>
      </c>
      <c r="G5045" s="25" t="s">
        <v>18364</v>
      </c>
      <c r="H5045" s="21">
        <v>1064</v>
      </c>
      <c r="I5045" s="25" t="s">
        <v>7296</v>
      </c>
      <c r="J5045" s="25" t="s">
        <v>7288</v>
      </c>
      <c r="K5045" s="25" t="s">
        <v>7289</v>
      </c>
      <c r="L5045" s="25" t="s">
        <v>7259</v>
      </c>
      <c r="M5045" s="21">
        <v>1064</v>
      </c>
      <c r="N5045" s="21">
        <v>997.5</v>
      </c>
      <c r="O5045" s="21">
        <v>66.5</v>
      </c>
      <c r="P5045" s="21">
        <v>1064</v>
      </c>
      <c r="Q5045" s="25" t="s">
        <v>7297</v>
      </c>
      <c r="R5045" s="1" t="str">
        <f t="shared" si="100"/>
        <v>ST10083</v>
      </c>
      <c r="S5045" t="str">
        <f>VLOOKUP(R5045,Data!$C$2:$D$261,2,0)</f>
        <v>The Waverly/Rosewood</v>
      </c>
      <c r="T5045">
        <f>COUNTIF('Feb 2022'!A:A,D5045)+COUNTIF('Mar 2022'!A:A,D5045)+COUNTIF('Apr 2022'!A:A,D5045)+COUNTIF('May 2022'!A:A,D5045)+COUNTIF('June 2022'!A:A,D5045)+COUNTIF('July 2022'!A:A,D5045)+COUNTIF('Aug 2022'!A:A,D5045)+COUNTIF('Sep 2022'!A:A,D5045)+COUNTIF('Oct 2022'!A:A,D5045)+COUNTIF('Dec 2022'!A:A,D5045)</f>
        <v>1</v>
      </c>
      <c r="U5045" t="str">
        <f>VLOOKUP(Q5045,'Capital Lookup'!A:B,2,FALSE)</f>
        <v>No</v>
      </c>
      <c r="V5045" s="2">
        <f>IFERROR(VLOOKUP(LEFT(F5045,10),'Find Purchase Orders'!B:J,9,FALSE),"")</f>
        <v>44852</v>
      </c>
      <c r="W5045" s="25" t="s">
        <v>7261</v>
      </c>
    </row>
    <row r="5046" spans="1:23" hidden="1">
      <c r="A5046" s="25" t="s">
        <v>7261</v>
      </c>
      <c r="B5046" s="25" t="s">
        <v>7291</v>
      </c>
      <c r="C5046" s="25" t="s">
        <v>7264</v>
      </c>
      <c r="D5046" s="25" t="s">
        <v>6669</v>
      </c>
      <c r="E5046" s="25" t="s">
        <v>7293</v>
      </c>
      <c r="F5046" s="25" t="s">
        <v>18365</v>
      </c>
      <c r="G5046" s="25" t="s">
        <v>18366</v>
      </c>
      <c r="H5046" s="21">
        <v>1316</v>
      </c>
      <c r="I5046" s="25" t="s">
        <v>7296</v>
      </c>
      <c r="J5046" s="25" t="s">
        <v>7288</v>
      </c>
      <c r="K5046" s="25" t="s">
        <v>7289</v>
      </c>
      <c r="L5046" s="25" t="s">
        <v>7259</v>
      </c>
      <c r="M5046" s="21">
        <v>1316</v>
      </c>
      <c r="N5046" s="21">
        <v>1233.75</v>
      </c>
      <c r="O5046" s="21">
        <v>82.25</v>
      </c>
      <c r="P5046" s="21">
        <v>1316</v>
      </c>
      <c r="Q5046" s="25" t="s">
        <v>7297</v>
      </c>
      <c r="R5046" s="1" t="str">
        <f t="shared" si="100"/>
        <v>ST10083</v>
      </c>
      <c r="S5046" t="str">
        <f>VLOOKUP(R5046,Data!$C$2:$D$261,2,0)</f>
        <v>The Waverly/Rosewood</v>
      </c>
      <c r="T5046">
        <f>COUNTIF('Feb 2022'!A:A,D5046)+COUNTIF('Mar 2022'!A:A,D5046)+COUNTIF('Apr 2022'!A:A,D5046)+COUNTIF('May 2022'!A:A,D5046)+COUNTIF('June 2022'!A:A,D5046)+COUNTIF('July 2022'!A:A,D5046)+COUNTIF('Aug 2022'!A:A,D5046)+COUNTIF('Sep 2022'!A:A,D5046)+COUNTIF('Oct 2022'!A:A,D5046)+COUNTIF('Dec 2022'!A:A,D5046)</f>
        <v>1</v>
      </c>
      <c r="U5046" t="str">
        <f>VLOOKUP(Q5046,'Capital Lookup'!A:B,2,FALSE)</f>
        <v>No</v>
      </c>
      <c r="V5046" s="2">
        <f>IFERROR(VLOOKUP(LEFT(F5046,10),'Find Purchase Orders'!B:J,9,FALSE),"")</f>
        <v>44852</v>
      </c>
      <c r="W5046" s="25" t="s">
        <v>7261</v>
      </c>
    </row>
    <row r="5047" spans="1:23" hidden="1">
      <c r="A5047" s="25" t="s">
        <v>7261</v>
      </c>
      <c r="B5047" s="25" t="s">
        <v>7291</v>
      </c>
      <c r="C5047" s="25" t="s">
        <v>7264</v>
      </c>
      <c r="D5047" s="25" t="s">
        <v>6923</v>
      </c>
      <c r="E5047" s="25" t="s">
        <v>7293</v>
      </c>
      <c r="F5047" s="25" t="s">
        <v>18367</v>
      </c>
      <c r="G5047" s="25" t="s">
        <v>18368</v>
      </c>
      <c r="H5047" s="21">
        <v>1064</v>
      </c>
      <c r="I5047" s="25" t="s">
        <v>7296</v>
      </c>
      <c r="J5047" s="25" t="s">
        <v>7288</v>
      </c>
      <c r="K5047" s="25" t="s">
        <v>7289</v>
      </c>
      <c r="L5047" s="25" t="s">
        <v>7259</v>
      </c>
      <c r="M5047" s="21">
        <v>1064</v>
      </c>
      <c r="N5047" s="21">
        <v>997.5</v>
      </c>
      <c r="O5047" s="21">
        <v>66.5</v>
      </c>
      <c r="P5047" s="21">
        <v>1064</v>
      </c>
      <c r="Q5047" s="25" t="s">
        <v>7297</v>
      </c>
      <c r="R5047" s="1" t="str">
        <f t="shared" si="100"/>
        <v>ST10083</v>
      </c>
      <c r="S5047" t="str">
        <f>VLOOKUP(R5047,Data!$C$2:$D$261,2,0)</f>
        <v>The Waverly/Rosewood</v>
      </c>
      <c r="T5047">
        <f>COUNTIF('Feb 2022'!A:A,D5047)+COUNTIF('Mar 2022'!A:A,D5047)+COUNTIF('Apr 2022'!A:A,D5047)+COUNTIF('May 2022'!A:A,D5047)+COUNTIF('June 2022'!A:A,D5047)+COUNTIF('July 2022'!A:A,D5047)+COUNTIF('Aug 2022'!A:A,D5047)+COUNTIF('Sep 2022'!A:A,D5047)+COUNTIF('Oct 2022'!A:A,D5047)+COUNTIF('Dec 2022'!A:A,D5047)</f>
        <v>1</v>
      </c>
      <c r="U5047" t="str">
        <f>VLOOKUP(Q5047,'Capital Lookup'!A:B,2,FALSE)</f>
        <v>No</v>
      </c>
      <c r="V5047" s="2">
        <f>IFERROR(VLOOKUP(LEFT(F5047,10),'Find Purchase Orders'!B:J,9,FALSE),"")</f>
        <v>44872</v>
      </c>
      <c r="W5047" s="25" t="s">
        <v>7261</v>
      </c>
    </row>
    <row r="5048" spans="1:23" hidden="1">
      <c r="A5048" s="25" t="s">
        <v>7261</v>
      </c>
      <c r="B5048" s="25" t="s">
        <v>7291</v>
      </c>
      <c r="C5048" s="25" t="s">
        <v>7264</v>
      </c>
      <c r="D5048" s="25" t="s">
        <v>6671</v>
      </c>
      <c r="E5048" s="25" t="s">
        <v>7293</v>
      </c>
      <c r="F5048" s="25" t="s">
        <v>18369</v>
      </c>
      <c r="G5048" s="25" t="s">
        <v>18370</v>
      </c>
      <c r="H5048" s="21">
        <v>1316</v>
      </c>
      <c r="I5048" s="25" t="s">
        <v>7296</v>
      </c>
      <c r="J5048" s="25" t="s">
        <v>7288</v>
      </c>
      <c r="K5048" s="25" t="s">
        <v>7289</v>
      </c>
      <c r="L5048" s="25" t="s">
        <v>7259</v>
      </c>
      <c r="M5048" s="21">
        <v>1316</v>
      </c>
      <c r="N5048" s="21">
        <v>1470</v>
      </c>
      <c r="O5048" s="21">
        <v>-154</v>
      </c>
      <c r="P5048" s="21">
        <v>1316</v>
      </c>
      <c r="Q5048" s="25" t="s">
        <v>7297</v>
      </c>
      <c r="R5048" s="1" t="str">
        <f t="shared" si="100"/>
        <v>ST10083</v>
      </c>
      <c r="S5048" t="str">
        <f>VLOOKUP(R5048,Data!$C$2:$D$261,2,0)</f>
        <v>The Waverly/Rosewood</v>
      </c>
      <c r="T5048">
        <f>COUNTIF('Feb 2022'!A:A,D5048)+COUNTIF('Mar 2022'!A:A,D5048)+COUNTIF('Apr 2022'!A:A,D5048)+COUNTIF('May 2022'!A:A,D5048)+COUNTIF('June 2022'!A:A,D5048)+COUNTIF('July 2022'!A:A,D5048)+COUNTIF('Aug 2022'!A:A,D5048)+COUNTIF('Sep 2022'!A:A,D5048)+COUNTIF('Oct 2022'!A:A,D5048)+COUNTIF('Dec 2022'!A:A,D5048)</f>
        <v>1</v>
      </c>
      <c r="U5048" t="str">
        <f>VLOOKUP(Q5048,'Capital Lookup'!A:B,2,FALSE)</f>
        <v>No</v>
      </c>
      <c r="V5048" s="2">
        <f>IFERROR(VLOOKUP(LEFT(F5048,10),'Find Purchase Orders'!B:J,9,FALSE),"")</f>
        <v>44852</v>
      </c>
      <c r="W5048" s="25" t="s">
        <v>7261</v>
      </c>
    </row>
    <row r="5049" spans="1:23" hidden="1">
      <c r="A5049" s="25" t="s">
        <v>7261</v>
      </c>
      <c r="B5049" s="25" t="s">
        <v>7291</v>
      </c>
      <c r="C5049" s="25" t="s">
        <v>7264</v>
      </c>
      <c r="D5049" s="25" t="s">
        <v>6673</v>
      </c>
      <c r="E5049" s="25" t="s">
        <v>7293</v>
      </c>
      <c r="F5049" s="25" t="s">
        <v>18371</v>
      </c>
      <c r="G5049" s="25" t="s">
        <v>18372</v>
      </c>
      <c r="H5049" s="21">
        <v>1064</v>
      </c>
      <c r="I5049" s="25" t="s">
        <v>7296</v>
      </c>
      <c r="J5049" s="25" t="s">
        <v>7288</v>
      </c>
      <c r="K5049" s="25" t="s">
        <v>7289</v>
      </c>
      <c r="L5049" s="25" t="s">
        <v>7259</v>
      </c>
      <c r="M5049" s="21">
        <v>1064</v>
      </c>
      <c r="N5049" s="21">
        <v>997.5</v>
      </c>
      <c r="O5049" s="21">
        <v>66.5</v>
      </c>
      <c r="P5049" s="21">
        <v>1064</v>
      </c>
      <c r="Q5049" s="25" t="s">
        <v>7297</v>
      </c>
      <c r="R5049" s="1" t="str">
        <f t="shared" si="100"/>
        <v>ST10083</v>
      </c>
      <c r="S5049" t="str">
        <f>VLOOKUP(R5049,Data!$C$2:$D$261,2,0)</f>
        <v>The Waverly/Rosewood</v>
      </c>
      <c r="T5049">
        <f>COUNTIF('Feb 2022'!A:A,D5049)+COUNTIF('Mar 2022'!A:A,D5049)+COUNTIF('Apr 2022'!A:A,D5049)+COUNTIF('May 2022'!A:A,D5049)+COUNTIF('June 2022'!A:A,D5049)+COUNTIF('July 2022'!A:A,D5049)+COUNTIF('Aug 2022'!A:A,D5049)+COUNTIF('Sep 2022'!A:A,D5049)+COUNTIF('Oct 2022'!A:A,D5049)+COUNTIF('Dec 2022'!A:A,D5049)</f>
        <v>1</v>
      </c>
      <c r="U5049" t="str">
        <f>VLOOKUP(Q5049,'Capital Lookup'!A:B,2,FALSE)</f>
        <v>No</v>
      </c>
      <c r="V5049" s="2">
        <f>IFERROR(VLOOKUP(LEFT(F5049,10),'Find Purchase Orders'!B:J,9,FALSE),"")</f>
        <v>44849</v>
      </c>
      <c r="W5049" s="25" t="s">
        <v>7261</v>
      </c>
    </row>
    <row r="5050" spans="1:23" hidden="1">
      <c r="A5050" s="25" t="s">
        <v>8607</v>
      </c>
      <c r="B5050" s="25" t="s">
        <v>10744</v>
      </c>
      <c r="C5050" s="25"/>
      <c r="D5050" s="25" t="s">
        <v>18373</v>
      </c>
      <c r="E5050" s="25" t="s">
        <v>10746</v>
      </c>
      <c r="F5050" s="25" t="s">
        <v>18374</v>
      </c>
      <c r="G5050" s="25" t="s">
        <v>18375</v>
      </c>
      <c r="H5050" s="21">
        <v>6197.99</v>
      </c>
      <c r="I5050" s="25" t="s">
        <v>7287</v>
      </c>
      <c r="J5050" s="25" t="s">
        <v>7288</v>
      </c>
      <c r="K5050" s="25" t="s">
        <v>7262</v>
      </c>
      <c r="L5050" s="25" t="s">
        <v>7259</v>
      </c>
      <c r="M5050" s="21">
        <v>6197.99</v>
      </c>
      <c r="N5050" s="21">
        <v>6197.99</v>
      </c>
      <c r="O5050" s="21">
        <v>0</v>
      </c>
      <c r="P5050" s="21">
        <v>713.04</v>
      </c>
      <c r="Q5050" s="25" t="s">
        <v>10749</v>
      </c>
      <c r="R5050" s="1" t="str">
        <f t="shared" si="100"/>
        <v>ST10397</v>
      </c>
      <c r="S5050" t="e">
        <f>VLOOKUP(R5050,Data!$C$2:$D$261,2,0)</f>
        <v>#N/A</v>
      </c>
      <c r="T5050">
        <f>COUNTIF('Feb 2022'!A:A,D5050)+COUNTIF('Mar 2022'!A:A,D5050)+COUNTIF('Apr 2022'!A:A,D5050)+COUNTIF('May 2022'!A:A,D5050)+COUNTIF('June 2022'!A:A,D5050)+COUNTIF('July 2022'!A:A,D5050)+COUNTIF('Aug 2022'!A:A,D5050)+COUNTIF('Sep 2022'!A:A,D5050)+COUNTIF('Oct 2022'!A:A,D5050)+COUNTIF('Dec 2022'!A:A,D5050)</f>
        <v>0</v>
      </c>
      <c r="U5050" t="str">
        <f>VLOOKUP(Q5050,'Capital Lookup'!A:B,2,FALSE)</f>
        <v>Yes</v>
      </c>
      <c r="V5050" s="2">
        <f>IFERROR(VLOOKUP(LEFT(F5050,10),'Find Purchase Orders'!B:J,9,FALSE),"")</f>
        <v>44850</v>
      </c>
      <c r="W5050" s="25" t="s">
        <v>7261</v>
      </c>
    </row>
    <row r="5051" spans="1:23" hidden="1">
      <c r="A5051" s="25" t="s">
        <v>8607</v>
      </c>
      <c r="B5051" s="25" t="s">
        <v>10744</v>
      </c>
      <c r="C5051" s="25"/>
      <c r="D5051" s="25" t="s">
        <v>18373</v>
      </c>
      <c r="E5051" s="25" t="s">
        <v>10746</v>
      </c>
      <c r="F5051" s="25" t="s">
        <v>18376</v>
      </c>
      <c r="G5051" s="25" t="s">
        <v>18377</v>
      </c>
      <c r="H5051" s="21">
        <v>678</v>
      </c>
      <c r="I5051" s="25" t="s">
        <v>7287</v>
      </c>
      <c r="J5051" s="25" t="s">
        <v>7288</v>
      </c>
      <c r="K5051" s="25" t="s">
        <v>7262</v>
      </c>
      <c r="L5051" s="25" t="s">
        <v>7259</v>
      </c>
      <c r="M5051" s="21">
        <v>678</v>
      </c>
      <c r="N5051" s="21">
        <v>678</v>
      </c>
      <c r="O5051" s="21">
        <v>0</v>
      </c>
      <c r="P5051" s="21">
        <v>78</v>
      </c>
      <c r="Q5051" s="25" t="s">
        <v>10749</v>
      </c>
      <c r="R5051" s="1" t="str">
        <f t="shared" si="100"/>
        <v>ST10397</v>
      </c>
      <c r="S5051" t="e">
        <f>VLOOKUP(R5051,Data!$C$2:$D$261,2,0)</f>
        <v>#N/A</v>
      </c>
      <c r="T5051">
        <f>COUNTIF('Feb 2022'!A:A,D5051)+COUNTIF('Mar 2022'!A:A,D5051)+COUNTIF('Apr 2022'!A:A,D5051)+COUNTIF('May 2022'!A:A,D5051)+COUNTIF('June 2022'!A:A,D5051)+COUNTIF('July 2022'!A:A,D5051)+COUNTIF('Aug 2022'!A:A,D5051)+COUNTIF('Sep 2022'!A:A,D5051)+COUNTIF('Oct 2022'!A:A,D5051)+COUNTIF('Dec 2022'!A:A,D5051)</f>
        <v>0</v>
      </c>
      <c r="U5051" t="str">
        <f>VLOOKUP(Q5051,'Capital Lookup'!A:B,2,FALSE)</f>
        <v>Yes</v>
      </c>
      <c r="V5051" s="2">
        <f>IFERROR(VLOOKUP(LEFT(F5051,10),'Find Purchase Orders'!B:J,9,FALSE),"")</f>
        <v>44850</v>
      </c>
      <c r="W5051" s="25" t="s">
        <v>7261</v>
      </c>
    </row>
    <row r="5052" spans="1:23" hidden="1">
      <c r="A5052" s="25" t="s">
        <v>7261</v>
      </c>
      <c r="B5052" s="25" t="s">
        <v>8520</v>
      </c>
      <c r="C5052" s="25" t="s">
        <v>7264</v>
      </c>
      <c r="D5052" s="25" t="s">
        <v>6675</v>
      </c>
      <c r="E5052" s="25" t="s">
        <v>9248</v>
      </c>
      <c r="F5052" s="25" t="s">
        <v>18378</v>
      </c>
      <c r="G5052" s="25" t="s">
        <v>18379</v>
      </c>
      <c r="H5052" s="21">
        <v>7396.95</v>
      </c>
      <c r="I5052" s="25" t="s">
        <v>7287</v>
      </c>
      <c r="J5052" s="25" t="s">
        <v>7288</v>
      </c>
      <c r="K5052" s="25" t="s">
        <v>7262</v>
      </c>
      <c r="L5052" s="25" t="s">
        <v>7259</v>
      </c>
      <c r="M5052" s="21">
        <v>7396.95</v>
      </c>
      <c r="N5052" s="21">
        <v>7396.95</v>
      </c>
      <c r="O5052" s="21">
        <v>0</v>
      </c>
      <c r="P5052" s="21">
        <v>850.98</v>
      </c>
      <c r="Q5052" s="25" t="s">
        <v>9251</v>
      </c>
      <c r="R5052" s="1" t="str">
        <f t="shared" si="100"/>
        <v>ST10004</v>
      </c>
      <c r="S5052" t="str">
        <f>VLOOKUP(R5052,Data!$C$2:$D$261,2,0)</f>
        <v>Churchill Place</v>
      </c>
      <c r="T5052">
        <f>COUNTIF('Feb 2022'!A:A,D5052)+COUNTIF('Mar 2022'!A:A,D5052)+COUNTIF('Apr 2022'!A:A,D5052)+COUNTIF('May 2022'!A:A,D5052)+COUNTIF('June 2022'!A:A,D5052)+COUNTIF('July 2022'!A:A,D5052)+COUNTIF('Aug 2022'!A:A,D5052)+COUNTIF('Sep 2022'!A:A,D5052)+COUNTIF('Oct 2022'!A:A,D5052)+COUNTIF('Dec 2022'!A:A,D5052)</f>
        <v>1</v>
      </c>
      <c r="U5052" t="str">
        <f>VLOOKUP(Q5052,'Capital Lookup'!A:B,2,FALSE)</f>
        <v>No</v>
      </c>
      <c r="V5052" s="2">
        <f>IFERROR(VLOOKUP(LEFT(F5052,10),'Find Purchase Orders'!B:J,9,FALSE),"")</f>
        <v>44854</v>
      </c>
      <c r="W5052" s="25" t="s">
        <v>7261</v>
      </c>
    </row>
    <row r="5053" spans="1:23" hidden="1">
      <c r="A5053" s="25" t="s">
        <v>7261</v>
      </c>
      <c r="B5053" s="25" t="s">
        <v>8520</v>
      </c>
      <c r="C5053" s="25" t="s">
        <v>7264</v>
      </c>
      <c r="D5053" s="25" t="s">
        <v>6675</v>
      </c>
      <c r="E5053" s="25" t="s">
        <v>9248</v>
      </c>
      <c r="F5053" s="25" t="s">
        <v>18380</v>
      </c>
      <c r="G5053" s="25" t="s">
        <v>12401</v>
      </c>
      <c r="H5053" s="21">
        <v>254.81</v>
      </c>
      <c r="I5053" s="25" t="s">
        <v>7296</v>
      </c>
      <c r="J5053" s="25" t="s">
        <v>7288</v>
      </c>
      <c r="K5053" s="25" t="s">
        <v>7262</v>
      </c>
      <c r="L5053" s="25" t="s">
        <v>7259</v>
      </c>
      <c r="M5053" s="21">
        <v>254.81</v>
      </c>
      <c r="N5053" s="21">
        <v>254.81</v>
      </c>
      <c r="O5053" s="21">
        <v>0</v>
      </c>
      <c r="P5053" s="21">
        <v>254.81</v>
      </c>
      <c r="Q5053" s="25" t="s">
        <v>9251</v>
      </c>
      <c r="R5053" s="1" t="str">
        <f t="shared" si="100"/>
        <v>ST10004</v>
      </c>
      <c r="S5053" t="str">
        <f>VLOOKUP(R5053,Data!$C$2:$D$261,2,0)</f>
        <v>Churchill Place</v>
      </c>
      <c r="T5053">
        <f>COUNTIF('Feb 2022'!A:A,D5053)+COUNTIF('Mar 2022'!A:A,D5053)+COUNTIF('Apr 2022'!A:A,D5053)+COUNTIF('May 2022'!A:A,D5053)+COUNTIF('June 2022'!A:A,D5053)+COUNTIF('July 2022'!A:A,D5053)+COUNTIF('Aug 2022'!A:A,D5053)+COUNTIF('Sep 2022'!A:A,D5053)+COUNTIF('Oct 2022'!A:A,D5053)+COUNTIF('Dec 2022'!A:A,D5053)</f>
        <v>1</v>
      </c>
      <c r="U5053" t="str">
        <f>VLOOKUP(Q5053,'Capital Lookup'!A:B,2,FALSE)</f>
        <v>No</v>
      </c>
      <c r="V5053" s="2">
        <f>IFERROR(VLOOKUP(LEFT(F5053,10),'Find Purchase Orders'!B:J,9,FALSE),"")</f>
        <v>44854</v>
      </c>
      <c r="W5053" s="25" t="s">
        <v>7261</v>
      </c>
    </row>
    <row r="5054" spans="1:23" hidden="1">
      <c r="A5054" s="25" t="s">
        <v>7261</v>
      </c>
      <c r="B5054" s="25" t="s">
        <v>7291</v>
      </c>
      <c r="C5054" s="25" t="s">
        <v>7264</v>
      </c>
      <c r="D5054" s="25" t="s">
        <v>6677</v>
      </c>
      <c r="E5054" s="25" t="s">
        <v>7293</v>
      </c>
      <c r="F5054" s="25" t="s">
        <v>18381</v>
      </c>
      <c r="G5054" s="25" t="s">
        <v>6210</v>
      </c>
      <c r="H5054" s="21">
        <v>8023.17</v>
      </c>
      <c r="I5054" s="25" t="s">
        <v>7296</v>
      </c>
      <c r="J5054" s="25" t="s">
        <v>7288</v>
      </c>
      <c r="K5054" s="25" t="s">
        <v>7262</v>
      </c>
      <c r="L5054" s="25" t="s">
        <v>7259</v>
      </c>
      <c r="M5054" s="21">
        <v>8023.17</v>
      </c>
      <c r="N5054" s="21">
        <v>7521.72</v>
      </c>
      <c r="O5054" s="21">
        <v>501.45</v>
      </c>
      <c r="P5054" s="21">
        <v>8023.17</v>
      </c>
      <c r="Q5054" s="25" t="s">
        <v>7297</v>
      </c>
      <c r="R5054" s="1" t="str">
        <f t="shared" si="100"/>
        <v>ST10083</v>
      </c>
      <c r="S5054" t="str">
        <f>VLOOKUP(R5054,Data!$C$2:$D$261,2,0)</f>
        <v>The Waverly/Rosewood</v>
      </c>
      <c r="T5054">
        <f>COUNTIF('Feb 2022'!A:A,D5054)+COUNTIF('Mar 2022'!A:A,D5054)+COUNTIF('Apr 2022'!A:A,D5054)+COUNTIF('May 2022'!A:A,D5054)+COUNTIF('June 2022'!A:A,D5054)+COUNTIF('July 2022'!A:A,D5054)+COUNTIF('Aug 2022'!A:A,D5054)+COUNTIF('Sep 2022'!A:A,D5054)+COUNTIF('Oct 2022'!A:A,D5054)+COUNTIF('Dec 2022'!A:A,D5054)</f>
        <v>1</v>
      </c>
      <c r="U5054" t="str">
        <f>VLOOKUP(Q5054,'Capital Lookup'!A:B,2,FALSE)</f>
        <v>No</v>
      </c>
      <c r="V5054" s="2">
        <f>IFERROR(VLOOKUP(LEFT(F5054,10),'Find Purchase Orders'!B:J,9,FALSE),"")</f>
        <v>44854</v>
      </c>
      <c r="W5054" s="25" t="s">
        <v>7261</v>
      </c>
    </row>
    <row r="5055" spans="1:23" hidden="1">
      <c r="A5055" s="25" t="s">
        <v>7261</v>
      </c>
      <c r="B5055" s="25" t="s">
        <v>7291</v>
      </c>
      <c r="C5055" s="25" t="s">
        <v>7264</v>
      </c>
      <c r="D5055" s="25" t="s">
        <v>6678</v>
      </c>
      <c r="E5055" s="25" t="s">
        <v>7293</v>
      </c>
      <c r="F5055" s="25" t="s">
        <v>18382</v>
      </c>
      <c r="G5055" s="25" t="s">
        <v>12038</v>
      </c>
      <c r="H5055" s="21">
        <v>6848.37</v>
      </c>
      <c r="I5055" s="25" t="s">
        <v>7296</v>
      </c>
      <c r="J5055" s="25" t="s">
        <v>7288</v>
      </c>
      <c r="K5055" s="25" t="s">
        <v>7262</v>
      </c>
      <c r="L5055" s="25" t="s">
        <v>7259</v>
      </c>
      <c r="M5055" s="21">
        <v>6848.37</v>
      </c>
      <c r="N5055" s="21">
        <v>6420.35</v>
      </c>
      <c r="O5055" s="21">
        <v>428.02</v>
      </c>
      <c r="P5055" s="21">
        <v>6848.37</v>
      </c>
      <c r="Q5055" s="25" t="s">
        <v>7297</v>
      </c>
      <c r="R5055" s="1" t="str">
        <f t="shared" si="100"/>
        <v>ST10083</v>
      </c>
      <c r="S5055" t="str">
        <f>VLOOKUP(R5055,Data!$C$2:$D$261,2,0)</f>
        <v>The Waverly/Rosewood</v>
      </c>
      <c r="T5055">
        <f>COUNTIF('Feb 2022'!A:A,D5055)+COUNTIF('Mar 2022'!A:A,D5055)+COUNTIF('Apr 2022'!A:A,D5055)+COUNTIF('May 2022'!A:A,D5055)+COUNTIF('June 2022'!A:A,D5055)+COUNTIF('July 2022'!A:A,D5055)+COUNTIF('Aug 2022'!A:A,D5055)+COUNTIF('Sep 2022'!A:A,D5055)+COUNTIF('Oct 2022'!A:A,D5055)+COUNTIF('Dec 2022'!A:A,D5055)</f>
        <v>1</v>
      </c>
      <c r="U5055" t="str">
        <f>VLOOKUP(Q5055,'Capital Lookup'!A:B,2,FALSE)</f>
        <v>No</v>
      </c>
      <c r="V5055" s="2">
        <f>IFERROR(VLOOKUP(LEFT(F5055,10),'Find Purchase Orders'!B:J,9,FALSE),"")</f>
        <v>44854</v>
      </c>
      <c r="W5055" s="25" t="s">
        <v>7261</v>
      </c>
    </row>
    <row r="5056" spans="1:23" hidden="1">
      <c r="A5056" s="25" t="s">
        <v>7313</v>
      </c>
      <c r="B5056" s="25" t="s">
        <v>8818</v>
      </c>
      <c r="C5056" s="25" t="s">
        <v>7587</v>
      </c>
      <c r="D5056" s="25" t="s">
        <v>6679</v>
      </c>
      <c r="E5056" s="25" t="s">
        <v>14048</v>
      </c>
      <c r="F5056" s="25" t="s">
        <v>18383</v>
      </c>
      <c r="G5056" s="25" t="s">
        <v>18384</v>
      </c>
      <c r="H5056" s="21">
        <v>6050.47</v>
      </c>
      <c r="I5056" s="25" t="s">
        <v>7296</v>
      </c>
      <c r="J5056" s="25" t="s">
        <v>7288</v>
      </c>
      <c r="K5056" s="25" t="s">
        <v>7579</v>
      </c>
      <c r="L5056" s="25" t="s">
        <v>8156</v>
      </c>
      <c r="M5056" s="21">
        <v>6050.47</v>
      </c>
      <c r="N5056" s="22">
        <v>0</v>
      </c>
      <c r="O5056" s="21">
        <v>6050.47</v>
      </c>
      <c r="P5056" s="21">
        <v>6050.47</v>
      </c>
      <c r="Q5056" s="25" t="s">
        <v>18385</v>
      </c>
      <c r="R5056" s="1" t="str">
        <f t="shared" si="100"/>
        <v>ST10142</v>
      </c>
      <c r="S5056" t="str">
        <f>VLOOKUP(R5056,Data!$C$2:$D$261,2,0)</f>
        <v>Burloak</v>
      </c>
      <c r="T5056">
        <f>COUNTIF('Feb 2022'!A:A,D5056)+COUNTIF('Mar 2022'!A:A,D5056)+COUNTIF('Apr 2022'!A:A,D5056)+COUNTIF('May 2022'!A:A,D5056)+COUNTIF('June 2022'!A:A,D5056)+COUNTIF('July 2022'!A:A,D5056)+COUNTIF('Aug 2022'!A:A,D5056)+COUNTIF('Sep 2022'!A:A,D5056)+COUNTIF('Oct 2022'!A:A,D5056)+COUNTIF('Dec 2022'!A:A,D5056)</f>
        <v>1</v>
      </c>
      <c r="U5056" t="str">
        <f>VLOOKUP(Q5056,'Capital Lookup'!A:B,2,FALSE)</f>
        <v>No</v>
      </c>
      <c r="V5056" s="2">
        <f>IFERROR(VLOOKUP(LEFT(F5056,10),'Find Purchase Orders'!B:J,9,FALSE),"")</f>
        <v>44852</v>
      </c>
      <c r="W5056" s="25" t="s">
        <v>7261</v>
      </c>
    </row>
    <row r="5057" spans="1:23" hidden="1">
      <c r="A5057" s="25" t="s">
        <v>7269</v>
      </c>
      <c r="B5057" s="25" t="s">
        <v>7490</v>
      </c>
      <c r="C5057" s="25" t="s">
        <v>7271</v>
      </c>
      <c r="D5057" s="25" t="s">
        <v>6681</v>
      </c>
      <c r="E5057" s="25" t="s">
        <v>14048</v>
      </c>
      <c r="F5057" s="25" t="s">
        <v>18386</v>
      </c>
      <c r="G5057" s="25" t="s">
        <v>18387</v>
      </c>
      <c r="H5057" s="21">
        <v>8475</v>
      </c>
      <c r="I5057" s="25" t="s">
        <v>7296</v>
      </c>
      <c r="J5057" s="25" t="s">
        <v>7288</v>
      </c>
      <c r="K5057" s="25" t="s">
        <v>7640</v>
      </c>
      <c r="L5057" s="25" t="s">
        <v>9777</v>
      </c>
      <c r="M5057" s="21">
        <v>8475</v>
      </c>
      <c r="N5057" s="22">
        <v>0</v>
      </c>
      <c r="O5057" s="21">
        <v>8475</v>
      </c>
      <c r="P5057" s="21">
        <v>8475</v>
      </c>
      <c r="Q5057" s="25" t="s">
        <v>18388</v>
      </c>
      <c r="R5057" s="1" t="str">
        <f t="shared" si="100"/>
        <v>ST10179</v>
      </c>
      <c r="S5057" t="str">
        <f>VLOOKUP(R5057,Data!$C$2:$D$261,2,0)</f>
        <v>Forest Heights</v>
      </c>
      <c r="T5057">
        <f>COUNTIF('Feb 2022'!A:A,D5057)+COUNTIF('Mar 2022'!A:A,D5057)+COUNTIF('Apr 2022'!A:A,D5057)+COUNTIF('May 2022'!A:A,D5057)+COUNTIF('June 2022'!A:A,D5057)+COUNTIF('July 2022'!A:A,D5057)+COUNTIF('Aug 2022'!A:A,D5057)+COUNTIF('Sep 2022'!A:A,D5057)+COUNTIF('Oct 2022'!A:A,D5057)+COUNTIF('Dec 2022'!A:A,D5057)</f>
        <v>1</v>
      </c>
      <c r="U5057" t="str">
        <f>VLOOKUP(Q5057,'Capital Lookup'!A:B,2,FALSE)</f>
        <v>No</v>
      </c>
      <c r="V5057" s="2">
        <f>IFERROR(VLOOKUP(LEFT(F5057,10),'Find Purchase Orders'!B:J,9,FALSE),"")</f>
        <v>44853</v>
      </c>
      <c r="W5057" s="25" t="s">
        <v>7261</v>
      </c>
    </row>
    <row r="5058" spans="1:23" hidden="1">
      <c r="A5058" s="25" t="s">
        <v>7261</v>
      </c>
      <c r="B5058" s="25" t="s">
        <v>8477</v>
      </c>
      <c r="C5058" s="25" t="s">
        <v>7282</v>
      </c>
      <c r="D5058" s="25" t="s">
        <v>6683</v>
      </c>
      <c r="E5058" s="25" t="s">
        <v>17811</v>
      </c>
      <c r="F5058" s="25" t="s">
        <v>18389</v>
      </c>
      <c r="G5058" s="25" t="s">
        <v>18390</v>
      </c>
      <c r="H5058" s="21">
        <v>1412.5</v>
      </c>
      <c r="I5058" s="25" t="s">
        <v>7296</v>
      </c>
      <c r="J5058" s="25" t="s">
        <v>7288</v>
      </c>
      <c r="K5058" s="25" t="s">
        <v>7289</v>
      </c>
      <c r="L5058" s="25" t="s">
        <v>7259</v>
      </c>
      <c r="M5058" s="21">
        <v>1412.5</v>
      </c>
      <c r="N5058" s="21">
        <v>1412.5</v>
      </c>
      <c r="O5058" s="21">
        <v>0</v>
      </c>
      <c r="P5058" s="21">
        <v>1412.5</v>
      </c>
      <c r="Q5058" s="25" t="s">
        <v>8497</v>
      </c>
      <c r="R5058" s="1" t="str">
        <f t="shared" si="100"/>
        <v>ST10017</v>
      </c>
      <c r="S5058" t="str">
        <f>VLOOKUP(R5058,Data!$C$2:$D$261,2,0)</f>
        <v>King Gardens</v>
      </c>
      <c r="T5058">
        <f>COUNTIF('Feb 2022'!A:A,D5058)+COUNTIF('Mar 2022'!A:A,D5058)+COUNTIF('Apr 2022'!A:A,D5058)+COUNTIF('May 2022'!A:A,D5058)+COUNTIF('June 2022'!A:A,D5058)+COUNTIF('July 2022'!A:A,D5058)+COUNTIF('Aug 2022'!A:A,D5058)+COUNTIF('Sep 2022'!A:A,D5058)+COUNTIF('Oct 2022'!A:A,D5058)+COUNTIF('Dec 2022'!A:A,D5058)</f>
        <v>1</v>
      </c>
      <c r="U5058" t="str">
        <f>VLOOKUP(Q5058,'Capital Lookup'!A:B,2,FALSE)</f>
        <v>No</v>
      </c>
      <c r="V5058" s="2">
        <f>IFERROR(VLOOKUP(LEFT(F5058,10),'Find Purchase Orders'!B:J,9,FALSE),"")</f>
        <v>44851</v>
      </c>
      <c r="W5058" s="25" t="s">
        <v>7261</v>
      </c>
    </row>
    <row r="5059" spans="1:23" hidden="1">
      <c r="A5059" s="25" t="s">
        <v>7261</v>
      </c>
      <c r="B5059" s="25" t="s">
        <v>8477</v>
      </c>
      <c r="C5059" s="25" t="s">
        <v>7282</v>
      </c>
      <c r="D5059" s="25" t="s">
        <v>6683</v>
      </c>
      <c r="E5059" s="25" t="s">
        <v>17811</v>
      </c>
      <c r="F5059" s="25" t="s">
        <v>18391</v>
      </c>
      <c r="G5059" s="25" t="s">
        <v>18392</v>
      </c>
      <c r="H5059" s="21">
        <v>519.79999999999995</v>
      </c>
      <c r="I5059" s="25" t="s">
        <v>7296</v>
      </c>
      <c r="J5059" s="25" t="s">
        <v>7288</v>
      </c>
      <c r="K5059" s="25" t="s">
        <v>7289</v>
      </c>
      <c r="L5059" s="25" t="s">
        <v>7259</v>
      </c>
      <c r="M5059" s="21">
        <v>519.79999999999995</v>
      </c>
      <c r="N5059" s="21">
        <v>519.79999999999995</v>
      </c>
      <c r="O5059" s="21">
        <v>0</v>
      </c>
      <c r="P5059" s="21">
        <v>519.79999999999995</v>
      </c>
      <c r="Q5059" s="25" t="s">
        <v>8497</v>
      </c>
      <c r="R5059" s="1" t="str">
        <f t="shared" si="100"/>
        <v>ST10017</v>
      </c>
      <c r="S5059" t="str">
        <f>VLOOKUP(R5059,Data!$C$2:$D$261,2,0)</f>
        <v>King Gardens</v>
      </c>
      <c r="T5059">
        <f>COUNTIF('Feb 2022'!A:A,D5059)+COUNTIF('Mar 2022'!A:A,D5059)+COUNTIF('Apr 2022'!A:A,D5059)+COUNTIF('May 2022'!A:A,D5059)+COUNTIF('June 2022'!A:A,D5059)+COUNTIF('July 2022'!A:A,D5059)+COUNTIF('Aug 2022'!A:A,D5059)+COUNTIF('Sep 2022'!A:A,D5059)+COUNTIF('Oct 2022'!A:A,D5059)+COUNTIF('Dec 2022'!A:A,D5059)</f>
        <v>1</v>
      </c>
      <c r="U5059" t="str">
        <f>VLOOKUP(Q5059,'Capital Lookup'!A:B,2,FALSE)</f>
        <v>No</v>
      </c>
      <c r="V5059" s="2">
        <f>IFERROR(VLOOKUP(LEFT(F5059,10),'Find Purchase Orders'!B:J,9,FALSE),"")</f>
        <v>44851</v>
      </c>
      <c r="W5059" s="25" t="s">
        <v>7261</v>
      </c>
    </row>
    <row r="5060" spans="1:23" hidden="1">
      <c r="A5060" s="25" t="s">
        <v>8476</v>
      </c>
      <c r="B5060" s="25" t="s">
        <v>8477</v>
      </c>
      <c r="C5060" s="25" t="s">
        <v>7282</v>
      </c>
      <c r="D5060" s="25" t="s">
        <v>18393</v>
      </c>
      <c r="E5060" s="25" t="s">
        <v>17811</v>
      </c>
      <c r="H5060" s="21">
        <v>1751.5</v>
      </c>
      <c r="I5060" s="25" t="s">
        <v>7257</v>
      </c>
      <c r="K5060" s="25" t="s">
        <v>7289</v>
      </c>
      <c r="L5060" s="25" t="s">
        <v>20</v>
      </c>
      <c r="M5060" s="22">
        <v>0</v>
      </c>
      <c r="N5060" s="22">
        <v>0</v>
      </c>
      <c r="O5060" s="21">
        <v>0</v>
      </c>
      <c r="P5060" s="21">
        <v>201.5</v>
      </c>
      <c r="Q5060" s="25"/>
      <c r="R5060" s="1" t="str">
        <f t="shared" si="100"/>
        <v>ST10017</v>
      </c>
      <c r="S5060" t="str">
        <f>VLOOKUP(R5060,Data!$C$2:$D$261,2,0)</f>
        <v>King Gardens</v>
      </c>
      <c r="T5060">
        <f>COUNTIF('Feb 2022'!A:A,D5060)+COUNTIF('Mar 2022'!A:A,D5060)+COUNTIF('Apr 2022'!A:A,D5060)+COUNTIF('May 2022'!A:A,D5060)+COUNTIF('June 2022'!A:A,D5060)+COUNTIF('July 2022'!A:A,D5060)+COUNTIF('Aug 2022'!A:A,D5060)+COUNTIF('Sep 2022'!A:A,D5060)+COUNTIF('Oct 2022'!A:A,D5060)+COUNTIF('Dec 2022'!A:A,D5060)</f>
        <v>0</v>
      </c>
      <c r="U5060" t="e">
        <f>VLOOKUP(Q5060,'Capital Lookup'!A:B,2,FALSE)</f>
        <v>#N/A</v>
      </c>
      <c r="V5060" s="2" t="str">
        <f>IFERROR(VLOOKUP(LEFT(F5060,10),'Find Purchase Orders'!B:J,9,FALSE),"")</f>
        <v/>
      </c>
      <c r="W5060" s="25" t="s">
        <v>7261</v>
      </c>
    </row>
    <row r="5061" spans="1:23" hidden="1">
      <c r="A5061" s="25" t="s">
        <v>8476</v>
      </c>
      <c r="B5061" s="25" t="s">
        <v>8477</v>
      </c>
      <c r="C5061" s="25" t="s">
        <v>7282</v>
      </c>
      <c r="D5061" s="25" t="s">
        <v>18394</v>
      </c>
      <c r="E5061" s="25" t="s">
        <v>17811</v>
      </c>
      <c r="H5061" s="21">
        <v>2747.03</v>
      </c>
      <c r="I5061" s="25" t="s">
        <v>7257</v>
      </c>
      <c r="K5061" s="25" t="s">
        <v>7289</v>
      </c>
      <c r="L5061" s="25" t="s">
        <v>20</v>
      </c>
      <c r="M5061" s="22">
        <v>0</v>
      </c>
      <c r="N5061" s="22">
        <v>0</v>
      </c>
      <c r="O5061" s="21">
        <v>0</v>
      </c>
      <c r="P5061" s="21">
        <v>316.02999999999997</v>
      </c>
      <c r="Q5061" s="25"/>
      <c r="R5061" s="1" t="str">
        <f t="shared" si="100"/>
        <v>ST10017</v>
      </c>
      <c r="S5061" t="str">
        <f>VLOOKUP(R5061,Data!$C$2:$D$261,2,0)</f>
        <v>King Gardens</v>
      </c>
      <c r="T5061">
        <f>COUNTIF('Feb 2022'!A:A,D5061)+COUNTIF('Mar 2022'!A:A,D5061)+COUNTIF('Apr 2022'!A:A,D5061)+COUNTIF('May 2022'!A:A,D5061)+COUNTIF('June 2022'!A:A,D5061)+COUNTIF('July 2022'!A:A,D5061)+COUNTIF('Aug 2022'!A:A,D5061)+COUNTIF('Sep 2022'!A:A,D5061)+COUNTIF('Oct 2022'!A:A,D5061)+COUNTIF('Dec 2022'!A:A,D5061)</f>
        <v>0</v>
      </c>
      <c r="U5061" t="e">
        <f>VLOOKUP(Q5061,'Capital Lookup'!A:B,2,FALSE)</f>
        <v>#N/A</v>
      </c>
      <c r="V5061" s="2" t="str">
        <f>IFERROR(VLOOKUP(LEFT(F5061,10),'Find Purchase Orders'!B:J,9,FALSE),"")</f>
        <v/>
      </c>
      <c r="W5061" s="25" t="s">
        <v>7261</v>
      </c>
    </row>
    <row r="5062" spans="1:23" hidden="1">
      <c r="A5062" s="25" t="s">
        <v>7540</v>
      </c>
      <c r="B5062" s="25" t="s">
        <v>8586</v>
      </c>
      <c r="C5062" s="25" t="s">
        <v>7264</v>
      </c>
      <c r="D5062" s="25" t="s">
        <v>18395</v>
      </c>
      <c r="E5062" s="25" t="s">
        <v>7273</v>
      </c>
      <c r="H5062" s="21">
        <v>6493.26</v>
      </c>
      <c r="I5062" s="25" t="s">
        <v>7257</v>
      </c>
      <c r="K5062" s="25" t="s">
        <v>7591</v>
      </c>
      <c r="L5062" s="25" t="s">
        <v>8454</v>
      </c>
      <c r="M5062" s="22">
        <v>0</v>
      </c>
      <c r="N5062" s="22">
        <v>0</v>
      </c>
      <c r="O5062" s="21">
        <v>0</v>
      </c>
      <c r="P5062" s="21">
        <v>643.48</v>
      </c>
      <c r="Q5062" s="25" t="s">
        <v>18396</v>
      </c>
      <c r="R5062" s="1" t="str">
        <f t="shared" si="100"/>
        <v>ST10079</v>
      </c>
      <c r="S5062" t="str">
        <f>VLOOKUP(R5062,Data!$C$2:$D$261,2,0)</f>
        <v>The Bentley Moose Jaw</v>
      </c>
      <c r="T5062">
        <f>COUNTIF('Feb 2022'!A:A,D5062)+COUNTIF('Mar 2022'!A:A,D5062)+COUNTIF('Apr 2022'!A:A,D5062)+COUNTIF('May 2022'!A:A,D5062)+COUNTIF('June 2022'!A:A,D5062)+COUNTIF('July 2022'!A:A,D5062)+COUNTIF('Aug 2022'!A:A,D5062)+COUNTIF('Sep 2022'!A:A,D5062)+COUNTIF('Oct 2022'!A:A,D5062)+COUNTIF('Dec 2022'!A:A,D5062)</f>
        <v>0</v>
      </c>
      <c r="U5062" t="str">
        <f>VLOOKUP(Q5062,'Capital Lookup'!A:B,2,FALSE)</f>
        <v>No</v>
      </c>
      <c r="V5062" s="2" t="str">
        <f>IFERROR(VLOOKUP(LEFT(F5062,10),'Find Purchase Orders'!B:J,9,FALSE),"")</f>
        <v/>
      </c>
      <c r="W5062" s="25" t="s">
        <v>7261</v>
      </c>
    </row>
    <row r="5063" spans="1:23" hidden="1">
      <c r="A5063" s="25" t="s">
        <v>7261</v>
      </c>
      <c r="B5063" s="25" t="s">
        <v>8855</v>
      </c>
      <c r="C5063" s="25" t="s">
        <v>7264</v>
      </c>
      <c r="D5063" s="25" t="s">
        <v>6685</v>
      </c>
      <c r="E5063" s="25" t="s">
        <v>7273</v>
      </c>
      <c r="F5063" s="25" t="s">
        <v>18397</v>
      </c>
      <c r="G5063" s="25" t="s">
        <v>18398</v>
      </c>
      <c r="H5063" s="21">
        <v>8559.57</v>
      </c>
      <c r="I5063" s="25" t="s">
        <v>7296</v>
      </c>
      <c r="J5063" s="25" t="s">
        <v>7288</v>
      </c>
      <c r="K5063" s="25" t="s">
        <v>7495</v>
      </c>
      <c r="L5063" s="25" t="s">
        <v>7740</v>
      </c>
      <c r="M5063" s="21">
        <v>8559.57</v>
      </c>
      <c r="N5063" s="21">
        <v>8559.57</v>
      </c>
      <c r="O5063" s="21">
        <v>0</v>
      </c>
      <c r="P5063" s="21">
        <v>8559.57</v>
      </c>
      <c r="Q5063" s="25" t="s">
        <v>18399</v>
      </c>
      <c r="R5063" s="1" t="str">
        <f t="shared" si="100"/>
        <v>ST10067</v>
      </c>
      <c r="S5063" t="str">
        <f>VLOOKUP(R5063,Data!$C$2:$D$261,2,0)</f>
        <v>The Edgemont</v>
      </c>
      <c r="T5063">
        <f>COUNTIF('Feb 2022'!A:A,D5063)+COUNTIF('Mar 2022'!A:A,D5063)+COUNTIF('Apr 2022'!A:A,D5063)+COUNTIF('May 2022'!A:A,D5063)+COUNTIF('June 2022'!A:A,D5063)+COUNTIF('July 2022'!A:A,D5063)+COUNTIF('Aug 2022'!A:A,D5063)+COUNTIF('Sep 2022'!A:A,D5063)+COUNTIF('Oct 2022'!A:A,D5063)+COUNTIF('Dec 2022'!A:A,D5063)</f>
        <v>1</v>
      </c>
      <c r="U5063" t="str">
        <f>VLOOKUP(Q5063,'Capital Lookup'!A:B,2,FALSE)</f>
        <v>No</v>
      </c>
      <c r="V5063" s="2">
        <f>IFERROR(VLOOKUP(LEFT(F5063,10),'Find Purchase Orders'!B:J,9,FALSE),"")</f>
        <v>44852</v>
      </c>
      <c r="W5063" s="25" t="s">
        <v>7261</v>
      </c>
    </row>
    <row r="5064" spans="1:23" hidden="1">
      <c r="A5064" s="25" t="s">
        <v>7261</v>
      </c>
      <c r="B5064" s="25" t="s">
        <v>7384</v>
      </c>
      <c r="C5064" s="25" t="s">
        <v>7277</v>
      </c>
      <c r="D5064" s="25" t="s">
        <v>6687</v>
      </c>
      <c r="E5064" s="25" t="s">
        <v>7273</v>
      </c>
      <c r="F5064" s="25" t="s">
        <v>18400</v>
      </c>
      <c r="G5064" s="25" t="s">
        <v>18401</v>
      </c>
      <c r="H5064" s="21">
        <v>9864.75</v>
      </c>
      <c r="I5064" s="25" t="s">
        <v>7296</v>
      </c>
      <c r="J5064" s="25" t="s">
        <v>7288</v>
      </c>
      <c r="K5064" s="25" t="s">
        <v>7495</v>
      </c>
      <c r="L5064" s="25" t="s">
        <v>7740</v>
      </c>
      <c r="M5064" s="21">
        <v>9864.75</v>
      </c>
      <c r="N5064" s="21">
        <v>9864.75</v>
      </c>
      <c r="O5064" s="21">
        <v>0</v>
      </c>
      <c r="P5064" s="21">
        <v>9864.75</v>
      </c>
      <c r="Q5064" s="25" t="s">
        <v>18402</v>
      </c>
      <c r="R5064" s="1" t="str">
        <f t="shared" si="100"/>
        <v>ST10066</v>
      </c>
      <c r="S5064" t="str">
        <f>VLOOKUP(R5064,Data!$C$2:$D$261,2,0)</f>
        <v>Inglewood</v>
      </c>
      <c r="T5064">
        <f>COUNTIF('Feb 2022'!A:A,D5064)+COUNTIF('Mar 2022'!A:A,D5064)+COUNTIF('Apr 2022'!A:A,D5064)+COUNTIF('May 2022'!A:A,D5064)+COUNTIF('June 2022'!A:A,D5064)+COUNTIF('July 2022'!A:A,D5064)+COUNTIF('Aug 2022'!A:A,D5064)+COUNTIF('Sep 2022'!A:A,D5064)+COUNTIF('Oct 2022'!A:A,D5064)+COUNTIF('Dec 2022'!A:A,D5064)</f>
        <v>1</v>
      </c>
      <c r="U5064" t="str">
        <f>VLOOKUP(Q5064,'Capital Lookup'!A:B,2,FALSE)</f>
        <v>No</v>
      </c>
      <c r="V5064" s="2">
        <f>IFERROR(VLOOKUP(LEFT(F5064,10),'Find Purchase Orders'!B:J,9,FALSE),"")</f>
        <v>44852</v>
      </c>
      <c r="W5064" s="25" t="s">
        <v>7261</v>
      </c>
    </row>
    <row r="5065" spans="1:23" hidden="1">
      <c r="A5065" s="25" t="s">
        <v>7261</v>
      </c>
      <c r="B5065" s="25" t="s">
        <v>9144</v>
      </c>
      <c r="C5065" s="25" t="s">
        <v>7264</v>
      </c>
      <c r="D5065" s="25" t="s">
        <v>6688</v>
      </c>
      <c r="E5065" s="25" t="s">
        <v>7273</v>
      </c>
      <c r="F5065" s="25" t="s">
        <v>18403</v>
      </c>
      <c r="G5065" s="25" t="s">
        <v>18404</v>
      </c>
      <c r="H5065" s="21">
        <v>6973.02</v>
      </c>
      <c r="I5065" s="25" t="s">
        <v>7296</v>
      </c>
      <c r="J5065" s="25" t="s">
        <v>7288</v>
      </c>
      <c r="K5065" s="25" t="s">
        <v>7495</v>
      </c>
      <c r="L5065" s="25" t="s">
        <v>13389</v>
      </c>
      <c r="M5065" s="21">
        <v>6973.02</v>
      </c>
      <c r="N5065" s="22">
        <v>0</v>
      </c>
      <c r="O5065" s="21">
        <v>6973.02</v>
      </c>
      <c r="P5065" s="21">
        <v>6973.02</v>
      </c>
      <c r="Q5065" s="25" t="s">
        <v>18405</v>
      </c>
      <c r="R5065" s="1" t="str">
        <f t="shared" si="100"/>
        <v>ST10085</v>
      </c>
      <c r="S5065" t="str">
        <f>VLOOKUP(R5065,Data!$C$2:$D$261,2,0)</f>
        <v>Bentley Regina</v>
      </c>
      <c r="T5065">
        <f>COUNTIF('Feb 2022'!A:A,D5065)+COUNTIF('Mar 2022'!A:A,D5065)+COUNTIF('Apr 2022'!A:A,D5065)+COUNTIF('May 2022'!A:A,D5065)+COUNTIF('June 2022'!A:A,D5065)+COUNTIF('July 2022'!A:A,D5065)+COUNTIF('Aug 2022'!A:A,D5065)+COUNTIF('Sep 2022'!A:A,D5065)+COUNTIF('Oct 2022'!A:A,D5065)+COUNTIF('Dec 2022'!A:A,D5065)</f>
        <v>1</v>
      </c>
      <c r="U5065" t="str">
        <f>VLOOKUP(Q5065,'Capital Lookup'!A:B,2,FALSE)</f>
        <v>No</v>
      </c>
      <c r="V5065" s="2">
        <f>IFERROR(VLOOKUP(LEFT(F5065,10),'Find Purchase Orders'!B:J,9,FALSE),"")</f>
        <v>44853</v>
      </c>
      <c r="W5065" s="25" t="s">
        <v>7261</v>
      </c>
    </row>
    <row r="5066" spans="1:23" hidden="1">
      <c r="A5066" s="25" t="s">
        <v>18406</v>
      </c>
      <c r="B5066" s="25" t="s">
        <v>13450</v>
      </c>
      <c r="C5066" s="25" t="s">
        <v>7254</v>
      </c>
      <c r="D5066" s="25" t="s">
        <v>18407</v>
      </c>
      <c r="E5066" s="25" t="s">
        <v>18408</v>
      </c>
      <c r="H5066" s="21">
        <v>1073.5</v>
      </c>
      <c r="I5066" s="25" t="s">
        <v>7257</v>
      </c>
      <c r="K5066" s="25" t="s">
        <v>7262</v>
      </c>
      <c r="L5066" s="25" t="s">
        <v>8138</v>
      </c>
      <c r="M5066" s="22">
        <v>0</v>
      </c>
      <c r="N5066" s="22">
        <v>0</v>
      </c>
      <c r="O5066" s="21">
        <v>0</v>
      </c>
      <c r="P5066" s="21">
        <v>0</v>
      </c>
      <c r="Q5066" s="25"/>
      <c r="R5066" s="1" t="str">
        <f t="shared" ref="R5066:R5129" si="101">CONCATENATE("ST",LEFT(B5066,5))</f>
        <v>ST10040</v>
      </c>
      <c r="S5066" t="str">
        <f>VLOOKUP(R5066,Data!$C$2:$D$261,2,0)</f>
        <v>Lynwood</v>
      </c>
      <c r="T5066">
        <f>COUNTIF('Feb 2022'!A:A,D5066)+COUNTIF('Mar 2022'!A:A,D5066)+COUNTIF('Apr 2022'!A:A,D5066)+COUNTIF('May 2022'!A:A,D5066)+COUNTIF('June 2022'!A:A,D5066)+COUNTIF('July 2022'!A:A,D5066)+COUNTIF('Aug 2022'!A:A,D5066)+COUNTIF('Sep 2022'!A:A,D5066)+COUNTIF('Oct 2022'!A:A,D5066)+COUNTIF('Dec 2022'!A:A,D5066)</f>
        <v>0</v>
      </c>
      <c r="U5066" t="e">
        <f>VLOOKUP(Q5066,'Capital Lookup'!A:B,2,FALSE)</f>
        <v>#N/A</v>
      </c>
      <c r="V5066" s="2" t="str">
        <f>IFERROR(VLOOKUP(LEFT(F5066,10),'Find Purchase Orders'!B:J,9,FALSE),"")</f>
        <v/>
      </c>
      <c r="W5066" s="25" t="s">
        <v>7261</v>
      </c>
    </row>
    <row r="5067" spans="1:23" hidden="1">
      <c r="A5067" s="25" t="s">
        <v>18406</v>
      </c>
      <c r="B5067" s="25" t="s">
        <v>13450</v>
      </c>
      <c r="C5067" s="25" t="s">
        <v>7254</v>
      </c>
      <c r="D5067" s="25" t="s">
        <v>18409</v>
      </c>
      <c r="E5067" s="25" t="s">
        <v>18408</v>
      </c>
      <c r="H5067" s="21">
        <v>1073.5</v>
      </c>
      <c r="I5067" s="25" t="s">
        <v>7257</v>
      </c>
      <c r="K5067" s="25" t="s">
        <v>7262</v>
      </c>
      <c r="L5067" s="25" t="s">
        <v>8138</v>
      </c>
      <c r="M5067" s="22">
        <v>0</v>
      </c>
      <c r="N5067" s="22">
        <v>0</v>
      </c>
      <c r="O5067" s="21">
        <v>0</v>
      </c>
      <c r="P5067" s="21">
        <v>0</v>
      </c>
      <c r="Q5067" s="25"/>
      <c r="R5067" s="1" t="str">
        <f t="shared" si="101"/>
        <v>ST10040</v>
      </c>
      <c r="S5067" t="str">
        <f>VLOOKUP(R5067,Data!$C$2:$D$261,2,0)</f>
        <v>Lynwood</v>
      </c>
      <c r="T5067">
        <f>COUNTIF('Feb 2022'!A:A,D5067)+COUNTIF('Mar 2022'!A:A,D5067)+COUNTIF('Apr 2022'!A:A,D5067)+COUNTIF('May 2022'!A:A,D5067)+COUNTIF('June 2022'!A:A,D5067)+COUNTIF('July 2022'!A:A,D5067)+COUNTIF('Aug 2022'!A:A,D5067)+COUNTIF('Sep 2022'!A:A,D5067)+COUNTIF('Oct 2022'!A:A,D5067)+COUNTIF('Dec 2022'!A:A,D5067)</f>
        <v>0</v>
      </c>
      <c r="U5067" t="e">
        <f>VLOOKUP(Q5067,'Capital Lookup'!A:B,2,FALSE)</f>
        <v>#N/A</v>
      </c>
      <c r="V5067" s="2" t="str">
        <f>IFERROR(VLOOKUP(LEFT(F5067,10),'Find Purchase Orders'!B:J,9,FALSE),"")</f>
        <v/>
      </c>
      <c r="W5067" s="25" t="s">
        <v>7261</v>
      </c>
    </row>
    <row r="5068" spans="1:23" hidden="1">
      <c r="A5068" s="25" t="s">
        <v>8607</v>
      </c>
      <c r="B5068" s="25" t="s">
        <v>10744</v>
      </c>
      <c r="C5068" s="25"/>
      <c r="D5068" s="25" t="s">
        <v>18410</v>
      </c>
      <c r="E5068" s="25" t="s">
        <v>10746</v>
      </c>
      <c r="F5068" s="25" t="s">
        <v>18411</v>
      </c>
      <c r="G5068" s="25" t="s">
        <v>10142</v>
      </c>
      <c r="H5068" s="21">
        <v>5645.34</v>
      </c>
      <c r="I5068" s="25" t="s">
        <v>7287</v>
      </c>
      <c r="J5068" s="25" t="s">
        <v>7288</v>
      </c>
      <c r="K5068" s="25" t="s">
        <v>7262</v>
      </c>
      <c r="L5068" s="25" t="s">
        <v>7259</v>
      </c>
      <c r="M5068" s="21">
        <v>5645.34</v>
      </c>
      <c r="N5068" s="21">
        <v>5645.35</v>
      </c>
      <c r="O5068" s="21">
        <v>-0.01</v>
      </c>
      <c r="P5068" s="21">
        <v>649.46</v>
      </c>
      <c r="Q5068" s="25" t="s">
        <v>10749</v>
      </c>
      <c r="R5068" s="1" t="str">
        <f t="shared" si="101"/>
        <v>ST10397</v>
      </c>
      <c r="S5068" t="e">
        <f>VLOOKUP(R5068,Data!$C$2:$D$261,2,0)</f>
        <v>#N/A</v>
      </c>
      <c r="T5068">
        <f>COUNTIF('Feb 2022'!A:A,D5068)+COUNTIF('Mar 2022'!A:A,D5068)+COUNTIF('Apr 2022'!A:A,D5068)+COUNTIF('May 2022'!A:A,D5068)+COUNTIF('June 2022'!A:A,D5068)+COUNTIF('July 2022'!A:A,D5068)+COUNTIF('Aug 2022'!A:A,D5068)+COUNTIF('Sep 2022'!A:A,D5068)+COUNTIF('Oct 2022'!A:A,D5068)+COUNTIF('Dec 2022'!A:A,D5068)</f>
        <v>0</v>
      </c>
      <c r="U5068" t="str">
        <f>VLOOKUP(Q5068,'Capital Lookup'!A:B,2,FALSE)</f>
        <v>Yes</v>
      </c>
      <c r="V5068" s="2">
        <f>IFERROR(VLOOKUP(LEFT(F5068,10),'Find Purchase Orders'!B:J,9,FALSE),"")</f>
        <v>44852</v>
      </c>
      <c r="W5068" s="25" t="s">
        <v>7261</v>
      </c>
    </row>
    <row r="5069" spans="1:23" hidden="1">
      <c r="A5069" s="25" t="s">
        <v>8607</v>
      </c>
      <c r="B5069" s="25" t="s">
        <v>10744</v>
      </c>
      <c r="C5069" s="25"/>
      <c r="D5069" s="25" t="s">
        <v>18410</v>
      </c>
      <c r="E5069" s="25" t="s">
        <v>10746</v>
      </c>
      <c r="F5069" s="25" t="s">
        <v>18412</v>
      </c>
      <c r="G5069" s="25" t="s">
        <v>8832</v>
      </c>
      <c r="H5069" s="21">
        <v>678</v>
      </c>
      <c r="I5069" s="25" t="s">
        <v>7287</v>
      </c>
      <c r="J5069" s="25" t="s">
        <v>7288</v>
      </c>
      <c r="K5069" s="25" t="s">
        <v>7262</v>
      </c>
      <c r="L5069" s="25" t="s">
        <v>7259</v>
      </c>
      <c r="M5069" s="21">
        <v>678</v>
      </c>
      <c r="N5069" s="21">
        <v>678</v>
      </c>
      <c r="O5069" s="21">
        <v>0</v>
      </c>
      <c r="P5069" s="21">
        <v>78</v>
      </c>
      <c r="Q5069" s="25" t="s">
        <v>10749</v>
      </c>
      <c r="R5069" s="1" t="str">
        <f t="shared" si="101"/>
        <v>ST10397</v>
      </c>
      <c r="S5069" t="e">
        <f>VLOOKUP(R5069,Data!$C$2:$D$261,2,0)</f>
        <v>#N/A</v>
      </c>
      <c r="T5069">
        <f>COUNTIF('Feb 2022'!A:A,D5069)+COUNTIF('Mar 2022'!A:A,D5069)+COUNTIF('Apr 2022'!A:A,D5069)+COUNTIF('May 2022'!A:A,D5069)+COUNTIF('June 2022'!A:A,D5069)+COUNTIF('July 2022'!A:A,D5069)+COUNTIF('Aug 2022'!A:A,D5069)+COUNTIF('Sep 2022'!A:A,D5069)+COUNTIF('Oct 2022'!A:A,D5069)+COUNTIF('Dec 2022'!A:A,D5069)</f>
        <v>0</v>
      </c>
      <c r="U5069" t="str">
        <f>VLOOKUP(Q5069,'Capital Lookup'!A:B,2,FALSE)</f>
        <v>Yes</v>
      </c>
      <c r="V5069" s="2">
        <f>IFERROR(VLOOKUP(LEFT(F5069,10),'Find Purchase Orders'!B:J,9,FALSE),"")</f>
        <v>44852</v>
      </c>
      <c r="W5069" s="25" t="s">
        <v>7261</v>
      </c>
    </row>
    <row r="5070" spans="1:23" hidden="1">
      <c r="A5070" s="25" t="s">
        <v>7261</v>
      </c>
      <c r="B5070" s="25" t="s">
        <v>9405</v>
      </c>
      <c r="C5070" s="25" t="s">
        <v>7282</v>
      </c>
      <c r="D5070" s="25" t="s">
        <v>6690</v>
      </c>
      <c r="E5070" s="25" t="s">
        <v>8200</v>
      </c>
      <c r="F5070" s="25" t="s">
        <v>18413</v>
      </c>
      <c r="G5070" s="25" t="s">
        <v>18414</v>
      </c>
      <c r="H5070" s="21">
        <v>587.6</v>
      </c>
      <c r="I5070" s="25" t="s">
        <v>7296</v>
      </c>
      <c r="J5070" s="25" t="s">
        <v>7288</v>
      </c>
      <c r="K5070" s="25" t="s">
        <v>7262</v>
      </c>
      <c r="L5070" s="25" t="s">
        <v>7259</v>
      </c>
      <c r="M5070" s="21">
        <v>587.6</v>
      </c>
      <c r="N5070" s="21">
        <v>587.6</v>
      </c>
      <c r="O5070" s="21">
        <v>0</v>
      </c>
      <c r="P5070" s="21">
        <v>587.6</v>
      </c>
      <c r="Q5070" s="25" t="s">
        <v>9409</v>
      </c>
      <c r="R5070" s="1" t="str">
        <f t="shared" si="101"/>
        <v>ST10035</v>
      </c>
      <c r="S5070" t="str">
        <f>VLOOKUP(R5070,Data!$C$2:$D$261,2,0)</f>
        <v>The Westwood</v>
      </c>
      <c r="T5070">
        <f>COUNTIF('Feb 2022'!A:A,D5070)+COUNTIF('Mar 2022'!A:A,D5070)+COUNTIF('Apr 2022'!A:A,D5070)+COUNTIF('May 2022'!A:A,D5070)+COUNTIF('June 2022'!A:A,D5070)+COUNTIF('July 2022'!A:A,D5070)+COUNTIF('Aug 2022'!A:A,D5070)+COUNTIF('Sep 2022'!A:A,D5070)+COUNTIF('Oct 2022'!A:A,D5070)+COUNTIF('Dec 2022'!A:A,D5070)</f>
        <v>1</v>
      </c>
      <c r="U5070" t="str">
        <f>VLOOKUP(Q5070,'Capital Lookup'!A:B,2,FALSE)</f>
        <v>No</v>
      </c>
      <c r="V5070" s="2">
        <f>IFERROR(VLOOKUP(LEFT(F5070,10),'Find Purchase Orders'!B:J,9,FALSE),"")</f>
        <v>44852</v>
      </c>
      <c r="W5070" s="25" t="s">
        <v>7261</v>
      </c>
    </row>
    <row r="5071" spans="1:23" hidden="1">
      <c r="A5071" s="25" t="s">
        <v>7261</v>
      </c>
      <c r="B5071" s="25" t="s">
        <v>9405</v>
      </c>
      <c r="C5071" s="25" t="s">
        <v>7282</v>
      </c>
      <c r="D5071" s="25" t="s">
        <v>6690</v>
      </c>
      <c r="E5071" s="25" t="s">
        <v>8200</v>
      </c>
      <c r="F5071" s="25" t="s">
        <v>18415</v>
      </c>
      <c r="G5071" s="25" t="s">
        <v>18416</v>
      </c>
      <c r="H5071" s="21">
        <v>3062.3</v>
      </c>
      <c r="I5071" s="25" t="s">
        <v>7296</v>
      </c>
      <c r="J5071" s="25" t="s">
        <v>7288</v>
      </c>
      <c r="K5071" s="25" t="s">
        <v>7262</v>
      </c>
      <c r="L5071" s="25" t="s">
        <v>7259</v>
      </c>
      <c r="M5071" s="21">
        <v>3062.3</v>
      </c>
      <c r="N5071" s="21">
        <v>3062.3</v>
      </c>
      <c r="O5071" s="21">
        <v>0</v>
      </c>
      <c r="P5071" s="21">
        <v>3062.3</v>
      </c>
      <c r="Q5071" s="25" t="s">
        <v>9409</v>
      </c>
      <c r="R5071" s="1" t="str">
        <f t="shared" si="101"/>
        <v>ST10035</v>
      </c>
      <c r="S5071" t="str">
        <f>VLOOKUP(R5071,Data!$C$2:$D$261,2,0)</f>
        <v>The Westwood</v>
      </c>
      <c r="T5071">
        <f>COUNTIF('Feb 2022'!A:A,D5071)+COUNTIF('Mar 2022'!A:A,D5071)+COUNTIF('Apr 2022'!A:A,D5071)+COUNTIF('May 2022'!A:A,D5071)+COUNTIF('June 2022'!A:A,D5071)+COUNTIF('July 2022'!A:A,D5071)+COUNTIF('Aug 2022'!A:A,D5071)+COUNTIF('Sep 2022'!A:A,D5071)+COUNTIF('Oct 2022'!A:A,D5071)+COUNTIF('Dec 2022'!A:A,D5071)</f>
        <v>1</v>
      </c>
      <c r="U5071" t="str">
        <f>VLOOKUP(Q5071,'Capital Lookup'!A:B,2,FALSE)</f>
        <v>No</v>
      </c>
      <c r="V5071" s="2">
        <f>IFERROR(VLOOKUP(LEFT(F5071,10),'Find Purchase Orders'!B:J,9,FALSE),"")</f>
        <v>44852</v>
      </c>
      <c r="W5071" s="25" t="s">
        <v>7261</v>
      </c>
    </row>
    <row r="5072" spans="1:23" hidden="1">
      <c r="A5072" s="25" t="s">
        <v>7261</v>
      </c>
      <c r="B5072" s="25" t="s">
        <v>8477</v>
      </c>
      <c r="C5072" s="25" t="s">
        <v>7282</v>
      </c>
      <c r="D5072" s="25" t="s">
        <v>6739</v>
      </c>
      <c r="E5072" s="25" t="s">
        <v>17811</v>
      </c>
      <c r="F5072" s="25" t="s">
        <v>18417</v>
      </c>
      <c r="G5072" s="25" t="s">
        <v>18418</v>
      </c>
      <c r="H5072" s="21">
        <v>2747.03</v>
      </c>
      <c r="I5072" s="25" t="s">
        <v>7287</v>
      </c>
      <c r="J5072" s="25" t="s">
        <v>7288</v>
      </c>
      <c r="K5072" s="25" t="s">
        <v>7289</v>
      </c>
      <c r="L5072" s="25" t="s">
        <v>7259</v>
      </c>
      <c r="M5072" s="21">
        <v>2747.03</v>
      </c>
      <c r="N5072" s="22">
        <v>0</v>
      </c>
      <c r="O5072" s="21">
        <v>2747.03</v>
      </c>
      <c r="P5072" s="21">
        <v>316.02999999999997</v>
      </c>
      <c r="Q5072" s="25" t="s">
        <v>8497</v>
      </c>
      <c r="R5072" s="1" t="str">
        <f t="shared" si="101"/>
        <v>ST10017</v>
      </c>
      <c r="S5072" t="str">
        <f>VLOOKUP(R5072,Data!$C$2:$D$261,2,0)</f>
        <v>King Gardens</v>
      </c>
      <c r="T5072">
        <f>COUNTIF('Feb 2022'!A:A,D5072)+COUNTIF('Mar 2022'!A:A,D5072)+COUNTIF('Apr 2022'!A:A,D5072)+COUNTIF('May 2022'!A:A,D5072)+COUNTIF('June 2022'!A:A,D5072)+COUNTIF('July 2022'!A:A,D5072)+COUNTIF('Aug 2022'!A:A,D5072)+COUNTIF('Sep 2022'!A:A,D5072)+COUNTIF('Oct 2022'!A:A,D5072)+COUNTIF('Dec 2022'!A:A,D5072)</f>
        <v>1</v>
      </c>
      <c r="U5072" t="str">
        <f>VLOOKUP(Q5072,'Capital Lookup'!A:B,2,FALSE)</f>
        <v>No</v>
      </c>
      <c r="V5072" s="2">
        <f>IFERROR(VLOOKUP(LEFT(F5072,10),'Find Purchase Orders'!B:J,9,FALSE),"")</f>
        <v>44858</v>
      </c>
      <c r="W5072" s="25" t="s">
        <v>7261</v>
      </c>
    </row>
    <row r="5073" spans="1:23" hidden="1">
      <c r="A5073" s="25" t="s">
        <v>7261</v>
      </c>
      <c r="B5073" s="25" t="s">
        <v>7889</v>
      </c>
      <c r="C5073" s="25" t="s">
        <v>7282</v>
      </c>
      <c r="D5073" s="25" t="s">
        <v>6691</v>
      </c>
      <c r="E5073" s="25" t="s">
        <v>10537</v>
      </c>
      <c r="F5073" s="25" t="s">
        <v>18419</v>
      </c>
      <c r="G5073" s="25" t="s">
        <v>18420</v>
      </c>
      <c r="H5073" s="21">
        <v>367.25</v>
      </c>
      <c r="I5073" s="25" t="s">
        <v>7287</v>
      </c>
      <c r="J5073" s="25" t="s">
        <v>7288</v>
      </c>
      <c r="K5073" s="25" t="s">
        <v>7262</v>
      </c>
      <c r="L5073" s="25" t="s">
        <v>7259</v>
      </c>
      <c r="M5073" s="21">
        <v>367.25</v>
      </c>
      <c r="N5073" s="22">
        <v>0</v>
      </c>
      <c r="O5073" s="21">
        <v>367.25</v>
      </c>
      <c r="P5073" s="21">
        <v>42.25</v>
      </c>
      <c r="Q5073" s="25" t="s">
        <v>10539</v>
      </c>
      <c r="R5073" s="1" t="str">
        <f t="shared" si="101"/>
        <v>ST10038</v>
      </c>
      <c r="S5073" t="str">
        <f>VLOOKUP(R5073,Data!$C$2:$D$261,2,0)</f>
        <v>St. Lawrence Place</v>
      </c>
      <c r="T5073">
        <f>COUNTIF('Feb 2022'!A:A,D5073)+COUNTIF('Mar 2022'!A:A,D5073)+COUNTIF('Apr 2022'!A:A,D5073)+COUNTIF('May 2022'!A:A,D5073)+COUNTIF('June 2022'!A:A,D5073)+COUNTIF('July 2022'!A:A,D5073)+COUNTIF('Aug 2022'!A:A,D5073)+COUNTIF('Sep 2022'!A:A,D5073)+COUNTIF('Oct 2022'!A:A,D5073)+COUNTIF('Dec 2022'!A:A,D5073)</f>
        <v>1</v>
      </c>
      <c r="U5073" t="str">
        <f>VLOOKUP(Q5073,'Capital Lookup'!A:B,2,FALSE)</f>
        <v>No</v>
      </c>
      <c r="V5073" s="2">
        <f>IFERROR(VLOOKUP(LEFT(F5073,10),'Find Purchase Orders'!B:J,9,FALSE),"")</f>
        <v>44855</v>
      </c>
      <c r="W5073" s="25" t="s">
        <v>7261</v>
      </c>
    </row>
    <row r="5074" spans="1:23" hidden="1">
      <c r="A5074" s="25" t="s">
        <v>7261</v>
      </c>
      <c r="B5074" s="25" t="s">
        <v>7889</v>
      </c>
      <c r="C5074" s="25" t="s">
        <v>7282</v>
      </c>
      <c r="D5074" s="25" t="s">
        <v>6691</v>
      </c>
      <c r="E5074" s="25" t="s">
        <v>10537</v>
      </c>
      <c r="F5074" s="25" t="s">
        <v>18421</v>
      </c>
      <c r="G5074" s="25" t="s">
        <v>18422</v>
      </c>
      <c r="H5074" s="21">
        <v>10293.959999999999</v>
      </c>
      <c r="I5074" s="25" t="s">
        <v>7296</v>
      </c>
      <c r="J5074" s="25" t="s">
        <v>7288</v>
      </c>
      <c r="K5074" s="25" t="s">
        <v>7262</v>
      </c>
      <c r="L5074" s="25" t="s">
        <v>7259</v>
      </c>
      <c r="M5074" s="21">
        <v>10293.959999999999</v>
      </c>
      <c r="N5074" s="21">
        <v>10293.959999999999</v>
      </c>
      <c r="O5074" s="21">
        <v>0</v>
      </c>
      <c r="P5074" s="21">
        <v>10293.959999999999</v>
      </c>
      <c r="Q5074" s="25" t="s">
        <v>10539</v>
      </c>
      <c r="R5074" s="1" t="str">
        <f t="shared" si="101"/>
        <v>ST10038</v>
      </c>
      <c r="S5074" t="str">
        <f>VLOOKUP(R5074,Data!$C$2:$D$261,2,0)</f>
        <v>St. Lawrence Place</v>
      </c>
      <c r="T5074">
        <f>COUNTIF('Feb 2022'!A:A,D5074)+COUNTIF('Mar 2022'!A:A,D5074)+COUNTIF('Apr 2022'!A:A,D5074)+COUNTIF('May 2022'!A:A,D5074)+COUNTIF('June 2022'!A:A,D5074)+COUNTIF('July 2022'!A:A,D5074)+COUNTIF('Aug 2022'!A:A,D5074)+COUNTIF('Sep 2022'!A:A,D5074)+COUNTIF('Oct 2022'!A:A,D5074)+COUNTIF('Dec 2022'!A:A,D5074)</f>
        <v>1</v>
      </c>
      <c r="U5074" t="str">
        <f>VLOOKUP(Q5074,'Capital Lookup'!A:B,2,FALSE)</f>
        <v>No</v>
      </c>
      <c r="V5074" s="2">
        <f>IFERROR(VLOOKUP(LEFT(F5074,10),'Find Purchase Orders'!B:J,9,FALSE),"")</f>
        <v>44855</v>
      </c>
      <c r="W5074" s="25" t="s">
        <v>7261</v>
      </c>
    </row>
    <row r="5075" spans="1:23" hidden="1">
      <c r="A5075" s="25" t="s">
        <v>7261</v>
      </c>
      <c r="B5075" s="25" t="s">
        <v>7889</v>
      </c>
      <c r="C5075" s="25" t="s">
        <v>7282</v>
      </c>
      <c r="D5075" s="25" t="s">
        <v>6740</v>
      </c>
      <c r="E5075" s="25" t="s">
        <v>10537</v>
      </c>
      <c r="F5075" s="25" t="s">
        <v>18423</v>
      </c>
      <c r="G5075" s="25" t="s">
        <v>18424</v>
      </c>
      <c r="H5075" s="21">
        <v>1469</v>
      </c>
      <c r="I5075" s="25" t="s">
        <v>7287</v>
      </c>
      <c r="J5075" s="25" t="s">
        <v>7288</v>
      </c>
      <c r="K5075" s="25" t="s">
        <v>7262</v>
      </c>
      <c r="L5075" s="25" t="s">
        <v>7259</v>
      </c>
      <c r="M5075" s="21">
        <v>1469</v>
      </c>
      <c r="N5075" s="22">
        <v>0</v>
      </c>
      <c r="O5075" s="21">
        <v>1469</v>
      </c>
      <c r="P5075" s="21">
        <v>169</v>
      </c>
      <c r="Q5075" s="25" t="s">
        <v>10539</v>
      </c>
      <c r="R5075" s="1" t="str">
        <f t="shared" si="101"/>
        <v>ST10038</v>
      </c>
      <c r="S5075" t="str">
        <f>VLOOKUP(R5075,Data!$C$2:$D$261,2,0)</f>
        <v>St. Lawrence Place</v>
      </c>
      <c r="T5075">
        <f>COUNTIF('Feb 2022'!A:A,D5075)+COUNTIF('Mar 2022'!A:A,D5075)+COUNTIF('Apr 2022'!A:A,D5075)+COUNTIF('May 2022'!A:A,D5075)+COUNTIF('June 2022'!A:A,D5075)+COUNTIF('July 2022'!A:A,D5075)+COUNTIF('Aug 2022'!A:A,D5075)+COUNTIF('Sep 2022'!A:A,D5075)+COUNTIF('Oct 2022'!A:A,D5075)+COUNTIF('Dec 2022'!A:A,D5075)</f>
        <v>1</v>
      </c>
      <c r="U5075" t="str">
        <f>VLOOKUP(Q5075,'Capital Lookup'!A:B,2,FALSE)</f>
        <v>No</v>
      </c>
      <c r="V5075" s="2">
        <f>IFERROR(VLOOKUP(LEFT(F5075,10),'Find Purchase Orders'!B:J,9,FALSE),"")</f>
        <v>44862</v>
      </c>
      <c r="W5075" s="25" t="s">
        <v>7261</v>
      </c>
    </row>
    <row r="5076" spans="1:23" hidden="1">
      <c r="A5076" s="25" t="s">
        <v>7261</v>
      </c>
      <c r="B5076" s="25" t="s">
        <v>7889</v>
      </c>
      <c r="C5076" s="25" t="s">
        <v>7282</v>
      </c>
      <c r="D5076" s="25" t="s">
        <v>6740</v>
      </c>
      <c r="E5076" s="25" t="s">
        <v>10537</v>
      </c>
      <c r="F5076" s="25" t="s">
        <v>18425</v>
      </c>
      <c r="G5076" s="25" t="s">
        <v>18426</v>
      </c>
      <c r="H5076" s="21">
        <v>13573.65</v>
      </c>
      <c r="I5076" s="25" t="s">
        <v>7287</v>
      </c>
      <c r="J5076" s="25" t="s">
        <v>7288</v>
      </c>
      <c r="K5076" s="25" t="s">
        <v>7262</v>
      </c>
      <c r="L5076" s="25" t="s">
        <v>7259</v>
      </c>
      <c r="M5076" s="21">
        <v>13573.65</v>
      </c>
      <c r="N5076" s="21">
        <v>13573.65</v>
      </c>
      <c r="O5076" s="21">
        <v>0</v>
      </c>
      <c r="P5076" s="21">
        <v>1561.57</v>
      </c>
      <c r="Q5076" s="25" t="s">
        <v>10539</v>
      </c>
      <c r="R5076" s="1" t="str">
        <f t="shared" si="101"/>
        <v>ST10038</v>
      </c>
      <c r="S5076" t="str">
        <f>VLOOKUP(R5076,Data!$C$2:$D$261,2,0)</f>
        <v>St. Lawrence Place</v>
      </c>
      <c r="T5076">
        <f>COUNTIF('Feb 2022'!A:A,D5076)+COUNTIF('Mar 2022'!A:A,D5076)+COUNTIF('Apr 2022'!A:A,D5076)+COUNTIF('May 2022'!A:A,D5076)+COUNTIF('June 2022'!A:A,D5076)+COUNTIF('July 2022'!A:A,D5076)+COUNTIF('Aug 2022'!A:A,D5076)+COUNTIF('Sep 2022'!A:A,D5076)+COUNTIF('Oct 2022'!A:A,D5076)+COUNTIF('Dec 2022'!A:A,D5076)</f>
        <v>1</v>
      </c>
      <c r="U5076" t="str">
        <f>VLOOKUP(Q5076,'Capital Lookup'!A:B,2,FALSE)</f>
        <v>No</v>
      </c>
      <c r="V5076" s="2">
        <f>IFERROR(VLOOKUP(LEFT(F5076,10),'Find Purchase Orders'!B:J,9,FALSE),"")</f>
        <v>44862</v>
      </c>
      <c r="W5076" s="25" t="s">
        <v>7261</v>
      </c>
    </row>
    <row r="5077" spans="1:23" hidden="1">
      <c r="A5077" s="25" t="s">
        <v>7261</v>
      </c>
      <c r="B5077" s="25" t="s">
        <v>8477</v>
      </c>
      <c r="C5077" s="25" t="s">
        <v>7282</v>
      </c>
      <c r="D5077" s="25" t="s">
        <v>6693</v>
      </c>
      <c r="E5077" s="25" t="s">
        <v>17811</v>
      </c>
      <c r="F5077" s="25" t="s">
        <v>18427</v>
      </c>
      <c r="G5077" s="25" t="s">
        <v>18428</v>
      </c>
      <c r="H5077" s="21">
        <v>1751.5</v>
      </c>
      <c r="I5077" s="25" t="s">
        <v>7296</v>
      </c>
      <c r="J5077" s="25" t="s">
        <v>7288</v>
      </c>
      <c r="K5077" s="25" t="s">
        <v>7289</v>
      </c>
      <c r="L5077" s="25" t="s">
        <v>7259</v>
      </c>
      <c r="M5077" s="21">
        <v>1751.5</v>
      </c>
      <c r="N5077" s="21">
        <v>1751.5</v>
      </c>
      <c r="O5077" s="21">
        <v>0</v>
      </c>
      <c r="P5077" s="21">
        <v>1751.5</v>
      </c>
      <c r="Q5077" s="25" t="s">
        <v>8497</v>
      </c>
      <c r="R5077" s="1" t="str">
        <f t="shared" si="101"/>
        <v>ST10017</v>
      </c>
      <c r="S5077" t="str">
        <f>VLOOKUP(R5077,Data!$C$2:$D$261,2,0)</f>
        <v>King Gardens</v>
      </c>
      <c r="T5077">
        <f>COUNTIF('Feb 2022'!A:A,D5077)+COUNTIF('Mar 2022'!A:A,D5077)+COUNTIF('Apr 2022'!A:A,D5077)+COUNTIF('May 2022'!A:A,D5077)+COUNTIF('June 2022'!A:A,D5077)+COUNTIF('July 2022'!A:A,D5077)+COUNTIF('Aug 2022'!A:A,D5077)+COUNTIF('Sep 2022'!A:A,D5077)+COUNTIF('Oct 2022'!A:A,D5077)+COUNTIF('Dec 2022'!A:A,D5077)</f>
        <v>1</v>
      </c>
      <c r="U5077" t="str">
        <f>VLOOKUP(Q5077,'Capital Lookup'!A:B,2,FALSE)</f>
        <v>No</v>
      </c>
      <c r="V5077" s="2">
        <f>IFERROR(VLOOKUP(LEFT(F5077,10),'Find Purchase Orders'!B:J,9,FALSE),"")</f>
        <v>44851</v>
      </c>
      <c r="W5077" s="25" t="s">
        <v>7261</v>
      </c>
    </row>
    <row r="5078" spans="1:23" hidden="1">
      <c r="A5078" s="25" t="s">
        <v>7261</v>
      </c>
      <c r="B5078" s="25" t="s">
        <v>7889</v>
      </c>
      <c r="C5078" s="25" t="s">
        <v>7282</v>
      </c>
      <c r="D5078" s="25" t="s">
        <v>6695</v>
      </c>
      <c r="E5078" s="25" t="s">
        <v>10537</v>
      </c>
      <c r="F5078" s="25" t="s">
        <v>18429</v>
      </c>
      <c r="G5078" s="25" t="s">
        <v>18430</v>
      </c>
      <c r="H5078" s="21">
        <v>367.25</v>
      </c>
      <c r="I5078" s="25" t="s">
        <v>7287</v>
      </c>
      <c r="J5078" s="25" t="s">
        <v>7288</v>
      </c>
      <c r="K5078" s="25" t="s">
        <v>7262</v>
      </c>
      <c r="L5078" s="25" t="s">
        <v>7259</v>
      </c>
      <c r="M5078" s="21">
        <v>367.25</v>
      </c>
      <c r="N5078" s="22">
        <v>0</v>
      </c>
      <c r="O5078" s="21">
        <v>367.25</v>
      </c>
      <c r="P5078" s="21">
        <v>42.25</v>
      </c>
      <c r="Q5078" s="25" t="s">
        <v>10539</v>
      </c>
      <c r="R5078" s="1" t="str">
        <f t="shared" si="101"/>
        <v>ST10038</v>
      </c>
      <c r="S5078" t="str">
        <f>VLOOKUP(R5078,Data!$C$2:$D$261,2,0)</f>
        <v>St. Lawrence Place</v>
      </c>
      <c r="T5078">
        <f>COUNTIF('Feb 2022'!A:A,D5078)+COUNTIF('Mar 2022'!A:A,D5078)+COUNTIF('Apr 2022'!A:A,D5078)+COUNTIF('May 2022'!A:A,D5078)+COUNTIF('June 2022'!A:A,D5078)+COUNTIF('July 2022'!A:A,D5078)+COUNTIF('Aug 2022'!A:A,D5078)+COUNTIF('Sep 2022'!A:A,D5078)+COUNTIF('Oct 2022'!A:A,D5078)+COUNTIF('Dec 2022'!A:A,D5078)</f>
        <v>1</v>
      </c>
      <c r="U5078" t="str">
        <f>VLOOKUP(Q5078,'Capital Lookup'!A:B,2,FALSE)</f>
        <v>No</v>
      </c>
      <c r="V5078" s="2">
        <f>IFERROR(VLOOKUP(LEFT(F5078,10),'Find Purchase Orders'!B:J,9,FALSE),"")</f>
        <v>44855</v>
      </c>
      <c r="W5078" s="25" t="s">
        <v>7261</v>
      </c>
    </row>
    <row r="5079" spans="1:23" hidden="1">
      <c r="A5079" s="25" t="s">
        <v>7261</v>
      </c>
      <c r="B5079" s="25" t="s">
        <v>7889</v>
      </c>
      <c r="C5079" s="25" t="s">
        <v>7282</v>
      </c>
      <c r="D5079" s="25" t="s">
        <v>6695</v>
      </c>
      <c r="E5079" s="25" t="s">
        <v>10537</v>
      </c>
      <c r="F5079" s="25" t="s">
        <v>18431</v>
      </c>
      <c r="G5079" s="25" t="s">
        <v>18432</v>
      </c>
      <c r="H5079" s="21">
        <v>10554.43</v>
      </c>
      <c r="I5079" s="25" t="s">
        <v>7287</v>
      </c>
      <c r="J5079" s="25" t="s">
        <v>7288</v>
      </c>
      <c r="K5079" s="25" t="s">
        <v>7262</v>
      </c>
      <c r="L5079" s="25" t="s">
        <v>7259</v>
      </c>
      <c r="M5079" s="21">
        <v>10554.43</v>
      </c>
      <c r="N5079" s="21">
        <v>10554.43</v>
      </c>
      <c r="O5079" s="21">
        <v>0</v>
      </c>
      <c r="P5079" s="21">
        <v>1214.23</v>
      </c>
      <c r="Q5079" s="25" t="s">
        <v>10539</v>
      </c>
      <c r="R5079" s="1" t="str">
        <f t="shared" si="101"/>
        <v>ST10038</v>
      </c>
      <c r="S5079" t="str">
        <f>VLOOKUP(R5079,Data!$C$2:$D$261,2,0)</f>
        <v>St. Lawrence Place</v>
      </c>
      <c r="T5079">
        <f>COUNTIF('Feb 2022'!A:A,D5079)+COUNTIF('Mar 2022'!A:A,D5079)+COUNTIF('Apr 2022'!A:A,D5079)+COUNTIF('May 2022'!A:A,D5079)+COUNTIF('June 2022'!A:A,D5079)+COUNTIF('July 2022'!A:A,D5079)+COUNTIF('Aug 2022'!A:A,D5079)+COUNTIF('Sep 2022'!A:A,D5079)+COUNTIF('Oct 2022'!A:A,D5079)+COUNTIF('Dec 2022'!A:A,D5079)</f>
        <v>1</v>
      </c>
      <c r="U5079" t="str">
        <f>VLOOKUP(Q5079,'Capital Lookup'!A:B,2,FALSE)</f>
        <v>No</v>
      </c>
      <c r="V5079" s="2">
        <f>IFERROR(VLOOKUP(LEFT(F5079,10),'Find Purchase Orders'!B:J,9,FALSE),"")</f>
        <v>44855</v>
      </c>
      <c r="W5079" s="25" t="s">
        <v>7261</v>
      </c>
    </row>
    <row r="5080" spans="1:23" hidden="1">
      <c r="A5080" s="25" t="s">
        <v>7261</v>
      </c>
      <c r="B5080" s="25" t="s">
        <v>8108</v>
      </c>
      <c r="C5080" s="25" t="s">
        <v>7264</v>
      </c>
      <c r="D5080" s="25" t="s">
        <v>6698</v>
      </c>
      <c r="E5080" s="25" t="s">
        <v>8110</v>
      </c>
      <c r="F5080" s="25" t="s">
        <v>18433</v>
      </c>
      <c r="G5080" s="25" t="s">
        <v>18434</v>
      </c>
      <c r="H5080" s="21">
        <v>3043.97</v>
      </c>
      <c r="I5080" s="25" t="s">
        <v>7296</v>
      </c>
      <c r="J5080" s="25" t="s">
        <v>7288</v>
      </c>
      <c r="K5080" s="25" t="s">
        <v>7262</v>
      </c>
      <c r="L5080" s="25" t="s">
        <v>7259</v>
      </c>
      <c r="M5080" s="21">
        <v>3043.97</v>
      </c>
      <c r="N5080" s="21">
        <v>3043.97</v>
      </c>
      <c r="O5080" s="21">
        <v>0</v>
      </c>
      <c r="P5080" s="21">
        <v>3043.97</v>
      </c>
      <c r="Q5080" s="25" t="s">
        <v>8113</v>
      </c>
      <c r="R5080" s="1" t="str">
        <f t="shared" si="101"/>
        <v>ST10049</v>
      </c>
      <c r="S5080" t="str">
        <f>VLOOKUP(R5080,Data!$C$2:$D$261,2,0)</f>
        <v>Colonel By</v>
      </c>
      <c r="T5080">
        <f>COUNTIF('Feb 2022'!A:A,D5080)+COUNTIF('Mar 2022'!A:A,D5080)+COUNTIF('Apr 2022'!A:A,D5080)+COUNTIF('May 2022'!A:A,D5080)+COUNTIF('June 2022'!A:A,D5080)+COUNTIF('July 2022'!A:A,D5080)+COUNTIF('Aug 2022'!A:A,D5080)+COUNTIF('Sep 2022'!A:A,D5080)+COUNTIF('Oct 2022'!A:A,D5080)+COUNTIF('Dec 2022'!A:A,D5080)</f>
        <v>1</v>
      </c>
      <c r="U5080" t="str">
        <f>VLOOKUP(Q5080,'Capital Lookup'!A:B,2,FALSE)</f>
        <v>No</v>
      </c>
      <c r="V5080" s="2">
        <f>IFERROR(VLOOKUP(LEFT(F5080,10),'Find Purchase Orders'!B:J,9,FALSE),"")</f>
        <v>44852</v>
      </c>
      <c r="W5080" s="25" t="s">
        <v>7261</v>
      </c>
    </row>
    <row r="5081" spans="1:23" hidden="1">
      <c r="A5081" s="25" t="s">
        <v>7261</v>
      </c>
      <c r="B5081" s="25" t="s">
        <v>8108</v>
      </c>
      <c r="C5081" s="25" t="s">
        <v>7264</v>
      </c>
      <c r="D5081" s="25" t="s">
        <v>6698</v>
      </c>
      <c r="E5081" s="25" t="s">
        <v>8110</v>
      </c>
      <c r="F5081" s="25" t="s">
        <v>18435</v>
      </c>
      <c r="G5081" s="25" t="s">
        <v>13424</v>
      </c>
      <c r="H5081" s="21">
        <v>1661.1</v>
      </c>
      <c r="I5081" s="25" t="s">
        <v>7296</v>
      </c>
      <c r="J5081" s="25" t="s">
        <v>7288</v>
      </c>
      <c r="K5081" s="25" t="s">
        <v>7262</v>
      </c>
      <c r="L5081" s="25" t="s">
        <v>7259</v>
      </c>
      <c r="M5081" s="21">
        <v>1661.1</v>
      </c>
      <c r="N5081" s="21">
        <v>1661.1</v>
      </c>
      <c r="O5081" s="21">
        <v>0</v>
      </c>
      <c r="P5081" s="21">
        <v>1661.1</v>
      </c>
      <c r="Q5081" s="25" t="s">
        <v>8113</v>
      </c>
      <c r="R5081" s="1" t="str">
        <f t="shared" si="101"/>
        <v>ST10049</v>
      </c>
      <c r="S5081" t="str">
        <f>VLOOKUP(R5081,Data!$C$2:$D$261,2,0)</f>
        <v>Colonel By</v>
      </c>
      <c r="T5081">
        <f>COUNTIF('Feb 2022'!A:A,D5081)+COUNTIF('Mar 2022'!A:A,D5081)+COUNTIF('Apr 2022'!A:A,D5081)+COUNTIF('May 2022'!A:A,D5081)+COUNTIF('June 2022'!A:A,D5081)+COUNTIF('July 2022'!A:A,D5081)+COUNTIF('Aug 2022'!A:A,D5081)+COUNTIF('Sep 2022'!A:A,D5081)+COUNTIF('Oct 2022'!A:A,D5081)+COUNTIF('Dec 2022'!A:A,D5081)</f>
        <v>1</v>
      </c>
      <c r="U5081" t="str">
        <f>VLOOKUP(Q5081,'Capital Lookup'!A:B,2,FALSE)</f>
        <v>No</v>
      </c>
      <c r="V5081" s="2">
        <f>IFERROR(VLOOKUP(LEFT(F5081,10),'Find Purchase Orders'!B:J,9,FALSE),"")</f>
        <v>44852</v>
      </c>
      <c r="W5081" s="25" t="s">
        <v>7261</v>
      </c>
    </row>
    <row r="5082" spans="1:23" hidden="1">
      <c r="A5082" s="25" t="s">
        <v>7261</v>
      </c>
      <c r="B5082" s="25" t="s">
        <v>7889</v>
      </c>
      <c r="C5082" s="25" t="s">
        <v>7282</v>
      </c>
      <c r="D5082" s="25" t="s">
        <v>6741</v>
      </c>
      <c r="E5082" s="25" t="s">
        <v>10537</v>
      </c>
      <c r="F5082" s="25" t="s">
        <v>18436</v>
      </c>
      <c r="G5082" s="25" t="s">
        <v>18437</v>
      </c>
      <c r="H5082" s="21">
        <v>565</v>
      </c>
      <c r="I5082" s="25" t="s">
        <v>7287</v>
      </c>
      <c r="J5082" s="25" t="s">
        <v>7288</v>
      </c>
      <c r="K5082" s="25" t="s">
        <v>7258</v>
      </c>
      <c r="L5082" s="25" t="s">
        <v>7259</v>
      </c>
      <c r="M5082" s="21">
        <v>565</v>
      </c>
      <c r="N5082" s="21">
        <v>565</v>
      </c>
      <c r="O5082" s="21">
        <v>0</v>
      </c>
      <c r="P5082" s="21">
        <v>65</v>
      </c>
      <c r="Q5082" s="25" t="s">
        <v>10539</v>
      </c>
      <c r="R5082" s="1" t="str">
        <f t="shared" si="101"/>
        <v>ST10038</v>
      </c>
      <c r="S5082" t="str">
        <f>VLOOKUP(R5082,Data!$C$2:$D$261,2,0)</f>
        <v>St. Lawrence Place</v>
      </c>
      <c r="T5082">
        <f>COUNTIF('Feb 2022'!A:A,D5082)+COUNTIF('Mar 2022'!A:A,D5082)+COUNTIF('Apr 2022'!A:A,D5082)+COUNTIF('May 2022'!A:A,D5082)+COUNTIF('June 2022'!A:A,D5082)+COUNTIF('July 2022'!A:A,D5082)+COUNTIF('Aug 2022'!A:A,D5082)+COUNTIF('Sep 2022'!A:A,D5082)+COUNTIF('Oct 2022'!A:A,D5082)+COUNTIF('Dec 2022'!A:A,D5082)</f>
        <v>1</v>
      </c>
      <c r="U5082" t="str">
        <f>VLOOKUP(Q5082,'Capital Lookup'!A:B,2,FALSE)</f>
        <v>No</v>
      </c>
      <c r="V5082" s="2">
        <f>IFERROR(VLOOKUP(LEFT(F5082,10),'Find Purchase Orders'!B:J,9,FALSE),"")</f>
        <v>44862</v>
      </c>
      <c r="W5082" s="25" t="s">
        <v>7261</v>
      </c>
    </row>
    <row r="5083" spans="1:23" hidden="1">
      <c r="A5083" s="25" t="s">
        <v>7261</v>
      </c>
      <c r="B5083" s="25" t="s">
        <v>7889</v>
      </c>
      <c r="C5083" s="25" t="s">
        <v>7282</v>
      </c>
      <c r="D5083" s="25" t="s">
        <v>6741</v>
      </c>
      <c r="E5083" s="25" t="s">
        <v>10537</v>
      </c>
      <c r="F5083" s="25" t="s">
        <v>18438</v>
      </c>
      <c r="G5083" s="25" t="s">
        <v>18439</v>
      </c>
      <c r="H5083" s="21">
        <v>1101.75</v>
      </c>
      <c r="I5083" s="25" t="s">
        <v>7287</v>
      </c>
      <c r="J5083" s="25" t="s">
        <v>7288</v>
      </c>
      <c r="K5083" s="25" t="s">
        <v>7262</v>
      </c>
      <c r="L5083" s="25" t="s">
        <v>7259</v>
      </c>
      <c r="M5083" s="21">
        <v>1101.75</v>
      </c>
      <c r="N5083" s="22">
        <v>0</v>
      </c>
      <c r="O5083" s="21">
        <v>1101.75</v>
      </c>
      <c r="P5083" s="21">
        <v>126.75</v>
      </c>
      <c r="Q5083" s="25" t="s">
        <v>10539</v>
      </c>
      <c r="R5083" s="1" t="str">
        <f t="shared" si="101"/>
        <v>ST10038</v>
      </c>
      <c r="S5083" t="str">
        <f>VLOOKUP(R5083,Data!$C$2:$D$261,2,0)</f>
        <v>St. Lawrence Place</v>
      </c>
      <c r="T5083">
        <f>COUNTIF('Feb 2022'!A:A,D5083)+COUNTIF('Mar 2022'!A:A,D5083)+COUNTIF('Apr 2022'!A:A,D5083)+COUNTIF('May 2022'!A:A,D5083)+COUNTIF('June 2022'!A:A,D5083)+COUNTIF('July 2022'!A:A,D5083)+COUNTIF('Aug 2022'!A:A,D5083)+COUNTIF('Sep 2022'!A:A,D5083)+COUNTIF('Oct 2022'!A:A,D5083)+COUNTIF('Dec 2022'!A:A,D5083)</f>
        <v>1</v>
      </c>
      <c r="U5083" t="str">
        <f>VLOOKUP(Q5083,'Capital Lookup'!A:B,2,FALSE)</f>
        <v>No</v>
      </c>
      <c r="V5083" s="2">
        <f>IFERROR(VLOOKUP(LEFT(F5083,10),'Find Purchase Orders'!B:J,9,FALSE),"")</f>
        <v>44862</v>
      </c>
      <c r="W5083" s="25" t="s">
        <v>7261</v>
      </c>
    </row>
    <row r="5084" spans="1:23" hidden="1">
      <c r="A5084" s="25" t="s">
        <v>7261</v>
      </c>
      <c r="B5084" s="25" t="s">
        <v>7889</v>
      </c>
      <c r="C5084" s="25" t="s">
        <v>7282</v>
      </c>
      <c r="D5084" s="25" t="s">
        <v>6741</v>
      </c>
      <c r="E5084" s="25" t="s">
        <v>10537</v>
      </c>
      <c r="F5084" s="25" t="s">
        <v>18440</v>
      </c>
      <c r="G5084" s="25" t="s">
        <v>9214</v>
      </c>
      <c r="H5084" s="21">
        <v>12211.59</v>
      </c>
      <c r="I5084" s="25" t="s">
        <v>7287</v>
      </c>
      <c r="J5084" s="25" t="s">
        <v>7288</v>
      </c>
      <c r="K5084" s="25" t="s">
        <v>7262</v>
      </c>
      <c r="L5084" s="25" t="s">
        <v>7259</v>
      </c>
      <c r="M5084" s="21">
        <v>12211.59</v>
      </c>
      <c r="N5084" s="21">
        <v>12211.59</v>
      </c>
      <c r="O5084" s="21">
        <v>0</v>
      </c>
      <c r="P5084" s="21">
        <v>1404.87</v>
      </c>
      <c r="Q5084" s="25" t="s">
        <v>10539</v>
      </c>
      <c r="R5084" s="1" t="str">
        <f t="shared" si="101"/>
        <v>ST10038</v>
      </c>
      <c r="S5084" t="str">
        <f>VLOOKUP(R5084,Data!$C$2:$D$261,2,0)</f>
        <v>St. Lawrence Place</v>
      </c>
      <c r="T5084">
        <f>COUNTIF('Feb 2022'!A:A,D5084)+COUNTIF('Mar 2022'!A:A,D5084)+COUNTIF('Apr 2022'!A:A,D5084)+COUNTIF('May 2022'!A:A,D5084)+COUNTIF('June 2022'!A:A,D5084)+COUNTIF('July 2022'!A:A,D5084)+COUNTIF('Aug 2022'!A:A,D5084)+COUNTIF('Sep 2022'!A:A,D5084)+COUNTIF('Oct 2022'!A:A,D5084)+COUNTIF('Dec 2022'!A:A,D5084)</f>
        <v>1</v>
      </c>
      <c r="U5084" t="str">
        <f>VLOOKUP(Q5084,'Capital Lookup'!A:B,2,FALSE)</f>
        <v>No</v>
      </c>
      <c r="V5084" s="2">
        <f>IFERROR(VLOOKUP(LEFT(F5084,10),'Find Purchase Orders'!B:J,9,FALSE),"")</f>
        <v>44862</v>
      </c>
      <c r="W5084" s="25" t="s">
        <v>7261</v>
      </c>
    </row>
    <row r="5085" spans="1:23" hidden="1">
      <c r="A5085" s="25" t="s">
        <v>7269</v>
      </c>
      <c r="B5085" s="25" t="s">
        <v>8259</v>
      </c>
      <c r="C5085" s="25" t="s">
        <v>8260</v>
      </c>
      <c r="D5085" s="25" t="s">
        <v>18441</v>
      </c>
      <c r="E5085" s="25" t="s">
        <v>10122</v>
      </c>
      <c r="F5085" s="25" t="s">
        <v>18442</v>
      </c>
      <c r="G5085" s="25" t="s">
        <v>18443</v>
      </c>
      <c r="H5085" s="21">
        <v>10994.9</v>
      </c>
      <c r="I5085" s="25" t="s">
        <v>7296</v>
      </c>
      <c r="J5085" s="25" t="s">
        <v>7288</v>
      </c>
      <c r="K5085" s="25" t="s">
        <v>8265</v>
      </c>
      <c r="L5085" s="25" t="s">
        <v>9142</v>
      </c>
      <c r="M5085" s="21">
        <v>10994.9</v>
      </c>
      <c r="N5085" s="21">
        <v>10216.5</v>
      </c>
      <c r="O5085" s="21">
        <v>778.4</v>
      </c>
      <c r="P5085" s="21">
        <v>10994.9</v>
      </c>
      <c r="Q5085" s="25" t="s">
        <v>16718</v>
      </c>
      <c r="R5085" s="1" t="str">
        <f t="shared" si="101"/>
        <v>ST10260</v>
      </c>
      <c r="S5085" t="str">
        <f>VLOOKUP(R5085,Data!$C$2:$D$261,2,0)</f>
        <v>Support Office</v>
      </c>
      <c r="T5085">
        <f>COUNTIF('Feb 2022'!A:A,D5085)+COUNTIF('Mar 2022'!A:A,D5085)+COUNTIF('Apr 2022'!A:A,D5085)+COUNTIF('May 2022'!A:A,D5085)+COUNTIF('June 2022'!A:A,D5085)+COUNTIF('July 2022'!A:A,D5085)+COUNTIF('Aug 2022'!A:A,D5085)+COUNTIF('Sep 2022'!A:A,D5085)+COUNTIF('Oct 2022'!A:A,D5085)+COUNTIF('Dec 2022'!A:A,D5085)</f>
        <v>0</v>
      </c>
      <c r="U5085" t="str">
        <f>VLOOKUP(Q5085,'Capital Lookup'!A:B,2,FALSE)</f>
        <v>Yes</v>
      </c>
      <c r="V5085" s="2">
        <f>IFERROR(VLOOKUP(LEFT(F5085,10),'Find Purchase Orders'!B:J,9,FALSE),"")</f>
        <v>44853</v>
      </c>
      <c r="W5085" s="25" t="s">
        <v>7261</v>
      </c>
    </row>
    <row r="5086" spans="1:23" hidden="1">
      <c r="A5086" s="25" t="s">
        <v>7269</v>
      </c>
      <c r="B5086" s="25" t="s">
        <v>8259</v>
      </c>
      <c r="C5086" s="25" t="s">
        <v>8260</v>
      </c>
      <c r="D5086" s="25" t="s">
        <v>18441</v>
      </c>
      <c r="E5086" s="25" t="s">
        <v>10122</v>
      </c>
      <c r="F5086" s="25" t="s">
        <v>18444</v>
      </c>
      <c r="G5086" s="25" t="s">
        <v>18445</v>
      </c>
      <c r="H5086" s="21">
        <v>6604.85</v>
      </c>
      <c r="I5086" s="25" t="s">
        <v>7296</v>
      </c>
      <c r="J5086" s="25" t="s">
        <v>7288</v>
      </c>
      <c r="K5086" s="25" t="s">
        <v>8265</v>
      </c>
      <c r="L5086" s="25" t="s">
        <v>9142</v>
      </c>
      <c r="M5086" s="21">
        <v>6604.85</v>
      </c>
      <c r="N5086" s="21">
        <v>6137.25</v>
      </c>
      <c r="O5086" s="21">
        <v>467.6</v>
      </c>
      <c r="P5086" s="21">
        <v>6604.85</v>
      </c>
      <c r="Q5086" s="25" t="s">
        <v>16718</v>
      </c>
      <c r="R5086" s="1" t="str">
        <f t="shared" si="101"/>
        <v>ST10260</v>
      </c>
      <c r="S5086" t="str">
        <f>VLOOKUP(R5086,Data!$C$2:$D$261,2,0)</f>
        <v>Support Office</v>
      </c>
      <c r="T5086">
        <f>COUNTIF('Feb 2022'!A:A,D5086)+COUNTIF('Mar 2022'!A:A,D5086)+COUNTIF('Apr 2022'!A:A,D5086)+COUNTIF('May 2022'!A:A,D5086)+COUNTIF('June 2022'!A:A,D5086)+COUNTIF('July 2022'!A:A,D5086)+COUNTIF('Aug 2022'!A:A,D5086)+COUNTIF('Sep 2022'!A:A,D5086)+COUNTIF('Oct 2022'!A:A,D5086)+COUNTIF('Dec 2022'!A:A,D5086)</f>
        <v>0</v>
      </c>
      <c r="U5086" t="str">
        <f>VLOOKUP(Q5086,'Capital Lookup'!A:B,2,FALSE)</f>
        <v>Yes</v>
      </c>
      <c r="V5086" s="2">
        <f>IFERROR(VLOOKUP(LEFT(F5086,10),'Find Purchase Orders'!B:J,9,FALSE),"")</f>
        <v>44853</v>
      </c>
      <c r="W5086" s="25" t="s">
        <v>7261</v>
      </c>
    </row>
    <row r="5087" spans="1:23" hidden="1">
      <c r="A5087" s="25" t="s">
        <v>7261</v>
      </c>
      <c r="B5087" s="25" t="s">
        <v>7314</v>
      </c>
      <c r="C5087" s="25" t="s">
        <v>7264</v>
      </c>
      <c r="D5087" s="25" t="s">
        <v>6742</v>
      </c>
      <c r="E5087" s="25" t="s">
        <v>8443</v>
      </c>
      <c r="F5087" s="25" t="s">
        <v>18446</v>
      </c>
      <c r="G5087" s="25" t="s">
        <v>18447</v>
      </c>
      <c r="H5087" s="21">
        <v>9938.25</v>
      </c>
      <c r="I5087" s="25" t="s">
        <v>7296</v>
      </c>
      <c r="J5087" s="25" t="s">
        <v>7288</v>
      </c>
      <c r="K5087" s="25" t="s">
        <v>9972</v>
      </c>
      <c r="L5087" s="25" t="s">
        <v>8086</v>
      </c>
      <c r="M5087" s="21">
        <v>9938.25</v>
      </c>
      <c r="N5087" s="21">
        <v>9938.25</v>
      </c>
      <c r="O5087" s="21">
        <v>0</v>
      </c>
      <c r="P5087" s="21">
        <v>9938.25</v>
      </c>
      <c r="Q5087" s="25" t="s">
        <v>14636</v>
      </c>
      <c r="R5087" s="1" t="str">
        <f t="shared" si="101"/>
        <v>ST10062</v>
      </c>
      <c r="S5087" t="str">
        <f>VLOOKUP(R5087,Data!$C$2:$D$261,2,0)</f>
        <v>Fleetwood Villa</v>
      </c>
      <c r="T5087">
        <f>COUNTIF('Feb 2022'!A:A,D5087)+COUNTIF('Mar 2022'!A:A,D5087)+COUNTIF('Apr 2022'!A:A,D5087)+COUNTIF('May 2022'!A:A,D5087)+COUNTIF('June 2022'!A:A,D5087)+COUNTIF('July 2022'!A:A,D5087)+COUNTIF('Aug 2022'!A:A,D5087)+COUNTIF('Sep 2022'!A:A,D5087)+COUNTIF('Oct 2022'!A:A,D5087)+COUNTIF('Dec 2022'!A:A,D5087)</f>
        <v>1</v>
      </c>
      <c r="U5087" t="str">
        <f>VLOOKUP(Q5087,'Capital Lookup'!A:B,2,FALSE)</f>
        <v>No</v>
      </c>
      <c r="V5087" s="2">
        <f>IFERROR(VLOOKUP(LEFT(F5087,10),'Find Purchase Orders'!B:J,9,FALSE),"")</f>
        <v>44859</v>
      </c>
      <c r="W5087" s="25" t="s">
        <v>7261</v>
      </c>
    </row>
    <row r="5088" spans="1:23" hidden="1">
      <c r="A5088" s="25" t="s">
        <v>7269</v>
      </c>
      <c r="B5088" s="25" t="s">
        <v>8259</v>
      </c>
      <c r="C5088" s="25" t="s">
        <v>8260</v>
      </c>
      <c r="D5088" s="25" t="s">
        <v>18448</v>
      </c>
      <c r="E5088" s="25" t="s">
        <v>12150</v>
      </c>
      <c r="F5088" s="25" t="s">
        <v>18449</v>
      </c>
      <c r="G5088" s="25" t="s">
        <v>18450</v>
      </c>
      <c r="H5088" s="21">
        <v>10678.5</v>
      </c>
      <c r="I5088" s="25" t="s">
        <v>7287</v>
      </c>
      <c r="J5088" s="25" t="s">
        <v>7288</v>
      </c>
      <c r="K5088" s="25" t="s">
        <v>8265</v>
      </c>
      <c r="L5088" s="25" t="s">
        <v>12153</v>
      </c>
      <c r="M5088" s="21">
        <v>10678.5</v>
      </c>
      <c r="N5088" s="22">
        <v>0</v>
      </c>
      <c r="O5088" s="21">
        <v>10678.5</v>
      </c>
      <c r="P5088" s="21">
        <v>1228.5</v>
      </c>
      <c r="Q5088" s="25" t="s">
        <v>12154</v>
      </c>
      <c r="R5088" s="1" t="str">
        <f t="shared" si="101"/>
        <v>ST10260</v>
      </c>
      <c r="S5088" t="str">
        <f>VLOOKUP(R5088,Data!$C$2:$D$261,2,0)</f>
        <v>Support Office</v>
      </c>
      <c r="T5088">
        <f>COUNTIF('Feb 2022'!A:A,D5088)+COUNTIF('Mar 2022'!A:A,D5088)+COUNTIF('Apr 2022'!A:A,D5088)+COUNTIF('May 2022'!A:A,D5088)+COUNTIF('June 2022'!A:A,D5088)+COUNTIF('July 2022'!A:A,D5088)+COUNTIF('Aug 2022'!A:A,D5088)+COUNTIF('Sep 2022'!A:A,D5088)+COUNTIF('Oct 2022'!A:A,D5088)+COUNTIF('Dec 2022'!A:A,D5088)</f>
        <v>0</v>
      </c>
      <c r="U5088" t="str">
        <f>VLOOKUP(Q5088,'Capital Lookup'!A:B,2,FALSE)</f>
        <v>Yes</v>
      </c>
      <c r="V5088" s="2">
        <f>IFERROR(VLOOKUP(LEFT(F5088,10),'Find Purchase Orders'!B:J,9,FALSE),"")</f>
        <v>44852</v>
      </c>
      <c r="W5088" s="25" t="s">
        <v>7261</v>
      </c>
    </row>
    <row r="5089" spans="1:23" hidden="1">
      <c r="A5089" s="25" t="s">
        <v>7261</v>
      </c>
      <c r="B5089" s="25" t="s">
        <v>9144</v>
      </c>
      <c r="C5089" s="25" t="s">
        <v>7264</v>
      </c>
      <c r="D5089" s="25" t="s">
        <v>6743</v>
      </c>
      <c r="E5089" s="25" t="s">
        <v>9391</v>
      </c>
      <c r="F5089" s="25" t="s">
        <v>18451</v>
      </c>
      <c r="G5089" s="25" t="s">
        <v>10035</v>
      </c>
      <c r="H5089" s="21">
        <v>693.75</v>
      </c>
      <c r="I5089" s="25" t="s">
        <v>7296</v>
      </c>
      <c r="J5089" s="25" t="s">
        <v>7288</v>
      </c>
      <c r="K5089" s="25" t="s">
        <v>7262</v>
      </c>
      <c r="L5089" s="25" t="s">
        <v>7259</v>
      </c>
      <c r="M5089" s="21">
        <v>693.75</v>
      </c>
      <c r="N5089" s="21">
        <v>693.75</v>
      </c>
      <c r="O5089" s="21">
        <v>0</v>
      </c>
      <c r="P5089" s="21">
        <v>693.75</v>
      </c>
      <c r="Q5089" s="25" t="s">
        <v>9394</v>
      </c>
      <c r="R5089" s="1" t="str">
        <f t="shared" si="101"/>
        <v>ST10085</v>
      </c>
      <c r="S5089" t="str">
        <f>VLOOKUP(R5089,Data!$C$2:$D$261,2,0)</f>
        <v>Bentley Regina</v>
      </c>
      <c r="T5089">
        <f>COUNTIF('Feb 2022'!A:A,D5089)+COUNTIF('Mar 2022'!A:A,D5089)+COUNTIF('Apr 2022'!A:A,D5089)+COUNTIF('May 2022'!A:A,D5089)+COUNTIF('June 2022'!A:A,D5089)+COUNTIF('July 2022'!A:A,D5089)+COUNTIF('Aug 2022'!A:A,D5089)+COUNTIF('Sep 2022'!A:A,D5089)+COUNTIF('Oct 2022'!A:A,D5089)+COUNTIF('Dec 2022'!A:A,D5089)</f>
        <v>1</v>
      </c>
      <c r="U5089" t="str">
        <f>VLOOKUP(Q5089,'Capital Lookup'!A:B,2,FALSE)</f>
        <v>No</v>
      </c>
      <c r="V5089" s="2">
        <f>IFERROR(VLOOKUP(LEFT(F5089,10),'Find Purchase Orders'!B:J,9,FALSE),"")</f>
        <v>44860</v>
      </c>
      <c r="W5089" s="25" t="s">
        <v>7261</v>
      </c>
    </row>
    <row r="5090" spans="1:23" hidden="1">
      <c r="A5090" s="25" t="s">
        <v>7261</v>
      </c>
      <c r="B5090" s="25" t="s">
        <v>9144</v>
      </c>
      <c r="C5090" s="25" t="s">
        <v>7264</v>
      </c>
      <c r="D5090" s="25" t="s">
        <v>6743</v>
      </c>
      <c r="E5090" s="25" t="s">
        <v>9391</v>
      </c>
      <c r="F5090" s="25" t="s">
        <v>18452</v>
      </c>
      <c r="G5090" s="25" t="s">
        <v>18453</v>
      </c>
      <c r="H5090" s="21">
        <v>5811.29</v>
      </c>
      <c r="I5090" s="25" t="s">
        <v>7296</v>
      </c>
      <c r="J5090" s="25" t="s">
        <v>7288</v>
      </c>
      <c r="K5090" s="25" t="s">
        <v>7262</v>
      </c>
      <c r="L5090" s="25" t="s">
        <v>7259</v>
      </c>
      <c r="M5090" s="21">
        <v>5811.29</v>
      </c>
      <c r="N5090" s="21">
        <v>5811.29</v>
      </c>
      <c r="O5090" s="21">
        <v>0</v>
      </c>
      <c r="P5090" s="21">
        <v>5811.29</v>
      </c>
      <c r="Q5090" s="25" t="s">
        <v>9394</v>
      </c>
      <c r="R5090" s="1" t="str">
        <f t="shared" si="101"/>
        <v>ST10085</v>
      </c>
      <c r="S5090" t="str">
        <f>VLOOKUP(R5090,Data!$C$2:$D$261,2,0)</f>
        <v>Bentley Regina</v>
      </c>
      <c r="T5090">
        <f>COUNTIF('Feb 2022'!A:A,D5090)+COUNTIF('Mar 2022'!A:A,D5090)+COUNTIF('Apr 2022'!A:A,D5090)+COUNTIF('May 2022'!A:A,D5090)+COUNTIF('June 2022'!A:A,D5090)+COUNTIF('July 2022'!A:A,D5090)+COUNTIF('Aug 2022'!A:A,D5090)+COUNTIF('Sep 2022'!A:A,D5090)+COUNTIF('Oct 2022'!A:A,D5090)+COUNTIF('Dec 2022'!A:A,D5090)</f>
        <v>1</v>
      </c>
      <c r="U5090" t="str">
        <f>VLOOKUP(Q5090,'Capital Lookup'!A:B,2,FALSE)</f>
        <v>No</v>
      </c>
      <c r="V5090" s="2">
        <f>IFERROR(VLOOKUP(LEFT(F5090,10),'Find Purchase Orders'!B:J,9,FALSE),"")</f>
        <v>44860</v>
      </c>
      <c r="W5090" s="25" t="s">
        <v>7261</v>
      </c>
    </row>
    <row r="5091" spans="1:23" hidden="1">
      <c r="A5091" s="25" t="s">
        <v>7261</v>
      </c>
      <c r="B5091" s="25" t="s">
        <v>9144</v>
      </c>
      <c r="C5091" s="25" t="s">
        <v>7264</v>
      </c>
      <c r="D5091" s="25" t="s">
        <v>6744</v>
      </c>
      <c r="E5091" s="25" t="s">
        <v>9391</v>
      </c>
      <c r="F5091" s="25" t="s">
        <v>18454</v>
      </c>
      <c r="G5091" s="25" t="s">
        <v>18455</v>
      </c>
      <c r="H5091" s="21">
        <v>6233.8</v>
      </c>
      <c r="I5091" s="25" t="s">
        <v>7296</v>
      </c>
      <c r="J5091" s="25" t="s">
        <v>7288</v>
      </c>
      <c r="K5091" s="25" t="s">
        <v>7262</v>
      </c>
      <c r="L5091" s="25" t="s">
        <v>7259</v>
      </c>
      <c r="M5091" s="21">
        <v>6233.8</v>
      </c>
      <c r="N5091" s="21">
        <v>6233.8</v>
      </c>
      <c r="O5091" s="21">
        <v>0</v>
      </c>
      <c r="P5091" s="21">
        <v>6233.8</v>
      </c>
      <c r="Q5091" s="25" t="s">
        <v>9394</v>
      </c>
      <c r="R5091" s="1" t="str">
        <f t="shared" si="101"/>
        <v>ST10085</v>
      </c>
      <c r="S5091" t="str">
        <f>VLOOKUP(R5091,Data!$C$2:$D$261,2,0)</f>
        <v>Bentley Regina</v>
      </c>
      <c r="T5091">
        <f>COUNTIF('Feb 2022'!A:A,D5091)+COUNTIF('Mar 2022'!A:A,D5091)+COUNTIF('Apr 2022'!A:A,D5091)+COUNTIF('May 2022'!A:A,D5091)+COUNTIF('June 2022'!A:A,D5091)+COUNTIF('July 2022'!A:A,D5091)+COUNTIF('Aug 2022'!A:A,D5091)+COUNTIF('Sep 2022'!A:A,D5091)+COUNTIF('Oct 2022'!A:A,D5091)+COUNTIF('Dec 2022'!A:A,D5091)</f>
        <v>1</v>
      </c>
      <c r="U5091" t="str">
        <f>VLOOKUP(Q5091,'Capital Lookup'!A:B,2,FALSE)</f>
        <v>No</v>
      </c>
      <c r="V5091" s="2">
        <f>IFERROR(VLOOKUP(LEFT(F5091,10),'Find Purchase Orders'!B:J,9,FALSE),"")</f>
        <v>44860</v>
      </c>
      <c r="W5091" s="25" t="s">
        <v>7261</v>
      </c>
    </row>
    <row r="5092" spans="1:23" hidden="1">
      <c r="A5092" s="25" t="s">
        <v>7261</v>
      </c>
      <c r="B5092" s="25" t="s">
        <v>9144</v>
      </c>
      <c r="C5092" s="25" t="s">
        <v>7264</v>
      </c>
      <c r="D5092" s="25" t="s">
        <v>6745</v>
      </c>
      <c r="E5092" s="25" t="s">
        <v>9391</v>
      </c>
      <c r="F5092" s="25" t="s">
        <v>18456</v>
      </c>
      <c r="G5092" s="25" t="s">
        <v>18457</v>
      </c>
      <c r="H5092" s="21">
        <v>5897.58</v>
      </c>
      <c r="I5092" s="25" t="s">
        <v>7296</v>
      </c>
      <c r="J5092" s="25" t="s">
        <v>7288</v>
      </c>
      <c r="K5092" s="25" t="s">
        <v>7262</v>
      </c>
      <c r="L5092" s="25" t="s">
        <v>7259</v>
      </c>
      <c r="M5092" s="21">
        <v>5897.58</v>
      </c>
      <c r="N5092" s="21">
        <v>5897.58</v>
      </c>
      <c r="O5092" s="21">
        <v>0</v>
      </c>
      <c r="P5092" s="21">
        <v>5897.58</v>
      </c>
      <c r="Q5092" s="25" t="s">
        <v>9394</v>
      </c>
      <c r="R5092" s="1" t="str">
        <f t="shared" si="101"/>
        <v>ST10085</v>
      </c>
      <c r="S5092" t="str">
        <f>VLOOKUP(R5092,Data!$C$2:$D$261,2,0)</f>
        <v>Bentley Regina</v>
      </c>
      <c r="T5092">
        <f>COUNTIF('Feb 2022'!A:A,D5092)+COUNTIF('Mar 2022'!A:A,D5092)+COUNTIF('Apr 2022'!A:A,D5092)+COUNTIF('May 2022'!A:A,D5092)+COUNTIF('June 2022'!A:A,D5092)+COUNTIF('July 2022'!A:A,D5092)+COUNTIF('Aug 2022'!A:A,D5092)+COUNTIF('Sep 2022'!A:A,D5092)+COUNTIF('Oct 2022'!A:A,D5092)+COUNTIF('Dec 2022'!A:A,D5092)</f>
        <v>1</v>
      </c>
      <c r="U5092" t="str">
        <f>VLOOKUP(Q5092,'Capital Lookup'!A:B,2,FALSE)</f>
        <v>No</v>
      </c>
      <c r="V5092" s="2">
        <f>IFERROR(VLOOKUP(LEFT(F5092,10),'Find Purchase Orders'!B:J,9,FALSE),"")</f>
        <v>44860</v>
      </c>
      <c r="W5092" s="25" t="s">
        <v>7261</v>
      </c>
    </row>
    <row r="5093" spans="1:23" hidden="1">
      <c r="A5093" s="25" t="s">
        <v>9632</v>
      </c>
      <c r="B5093" s="25" t="s">
        <v>7662</v>
      </c>
      <c r="C5093" s="25" t="s">
        <v>7264</v>
      </c>
      <c r="D5093" s="25" t="s">
        <v>6700</v>
      </c>
      <c r="E5093" s="25" t="s">
        <v>8423</v>
      </c>
      <c r="F5093" s="25" t="s">
        <v>18458</v>
      </c>
      <c r="G5093" s="25" t="s">
        <v>18459</v>
      </c>
      <c r="H5093" s="21">
        <v>3045</v>
      </c>
      <c r="I5093" s="25" t="s">
        <v>7296</v>
      </c>
      <c r="J5093" s="25" t="s">
        <v>7288</v>
      </c>
      <c r="K5093" s="25" t="s">
        <v>12407</v>
      </c>
      <c r="L5093" s="25" t="s">
        <v>12408</v>
      </c>
      <c r="M5093" s="21">
        <v>3045</v>
      </c>
      <c r="N5093" s="21">
        <v>3045</v>
      </c>
      <c r="O5093" s="21">
        <v>0</v>
      </c>
      <c r="P5093" s="21">
        <v>3045</v>
      </c>
      <c r="Q5093" s="25" t="s">
        <v>18460</v>
      </c>
      <c r="R5093" s="1" t="str">
        <f t="shared" si="101"/>
        <v>ST10055</v>
      </c>
      <c r="S5093" t="str">
        <f>VLOOKUP(R5093,Data!$C$2:$D$261,2,0)</f>
        <v>Hollyburn House</v>
      </c>
      <c r="T5093">
        <f>COUNTIF('Feb 2022'!A:A,D5093)+COUNTIF('Mar 2022'!A:A,D5093)+COUNTIF('Apr 2022'!A:A,D5093)+COUNTIF('May 2022'!A:A,D5093)+COUNTIF('June 2022'!A:A,D5093)+COUNTIF('July 2022'!A:A,D5093)+COUNTIF('Aug 2022'!A:A,D5093)+COUNTIF('Sep 2022'!A:A,D5093)+COUNTIF('Oct 2022'!A:A,D5093)+COUNTIF('Dec 2022'!A:A,D5093)</f>
        <v>1</v>
      </c>
      <c r="U5093" t="str">
        <f>VLOOKUP(Q5093,'Capital Lookup'!A:B,2,FALSE)</f>
        <v>No</v>
      </c>
      <c r="V5093" s="2">
        <f>IFERROR(VLOOKUP(LEFT(F5093,10),'Find Purchase Orders'!B:J,9,FALSE),"")</f>
        <v>44855</v>
      </c>
      <c r="W5093" s="25" t="s">
        <v>7261</v>
      </c>
    </row>
    <row r="5094" spans="1:23" hidden="1">
      <c r="A5094" s="25" t="s">
        <v>7261</v>
      </c>
      <c r="B5094" s="25" t="s">
        <v>8342</v>
      </c>
      <c r="C5094" s="25" t="s">
        <v>7264</v>
      </c>
      <c r="D5094" s="25" t="s">
        <v>6746</v>
      </c>
      <c r="E5094" s="25" t="s">
        <v>8229</v>
      </c>
      <c r="F5094" s="25" t="s">
        <v>18461</v>
      </c>
      <c r="G5094" s="25" t="s">
        <v>18462</v>
      </c>
      <c r="H5094" s="21">
        <v>17841.3</v>
      </c>
      <c r="I5094" s="25" t="s">
        <v>7296</v>
      </c>
      <c r="J5094" s="25" t="s">
        <v>7288</v>
      </c>
      <c r="K5094" s="25" t="s">
        <v>7262</v>
      </c>
      <c r="L5094" s="25" t="s">
        <v>7259</v>
      </c>
      <c r="M5094" s="21">
        <v>17841.3</v>
      </c>
      <c r="N5094" s="21">
        <v>17841.3</v>
      </c>
      <c r="O5094" s="21">
        <v>0</v>
      </c>
      <c r="P5094" s="21">
        <v>17841.3</v>
      </c>
      <c r="Q5094" s="25" t="s">
        <v>8346</v>
      </c>
      <c r="R5094" s="1" t="str">
        <f t="shared" si="101"/>
        <v>ST10025</v>
      </c>
      <c r="S5094" t="str">
        <f>VLOOKUP(R5094,Data!$C$2:$D$261,2,0)</f>
        <v>Don Mills Seniors Apartments</v>
      </c>
      <c r="T5094">
        <f>COUNTIF('Feb 2022'!A:A,D5094)+COUNTIF('Mar 2022'!A:A,D5094)+COUNTIF('Apr 2022'!A:A,D5094)+COUNTIF('May 2022'!A:A,D5094)+COUNTIF('June 2022'!A:A,D5094)+COUNTIF('July 2022'!A:A,D5094)+COUNTIF('Aug 2022'!A:A,D5094)+COUNTIF('Sep 2022'!A:A,D5094)+COUNTIF('Oct 2022'!A:A,D5094)+COUNTIF('Dec 2022'!A:A,D5094)</f>
        <v>1</v>
      </c>
      <c r="U5094" t="str">
        <f>VLOOKUP(Q5094,'Capital Lookup'!A:B,2,FALSE)</f>
        <v>No</v>
      </c>
      <c r="V5094" s="2">
        <f>IFERROR(VLOOKUP(LEFT(F5094,10),'Find Purchase Orders'!B:J,9,FALSE),"")</f>
        <v>44862</v>
      </c>
      <c r="W5094" s="25" t="s">
        <v>7261</v>
      </c>
    </row>
    <row r="5095" spans="1:23" hidden="1">
      <c r="A5095" s="25" t="s">
        <v>7261</v>
      </c>
      <c r="B5095" s="25" t="s">
        <v>7513</v>
      </c>
      <c r="C5095" s="25" t="s">
        <v>7264</v>
      </c>
      <c r="D5095" s="25" t="s">
        <v>18463</v>
      </c>
      <c r="E5095" s="25" t="s">
        <v>10329</v>
      </c>
      <c r="F5095" s="25" t="s">
        <v>18464</v>
      </c>
      <c r="G5095" s="25" t="s">
        <v>18465</v>
      </c>
      <c r="H5095" s="21">
        <v>1007.96</v>
      </c>
      <c r="I5095" s="25" t="s">
        <v>7287</v>
      </c>
      <c r="J5095" s="25" t="s">
        <v>7288</v>
      </c>
      <c r="K5095" s="25" t="s">
        <v>8175</v>
      </c>
      <c r="L5095" s="25" t="s">
        <v>12213</v>
      </c>
      <c r="M5095" s="21">
        <v>1007.96</v>
      </c>
      <c r="N5095" s="22">
        <v>0</v>
      </c>
      <c r="O5095" s="21">
        <v>1007.96</v>
      </c>
      <c r="P5095" s="21">
        <v>115.96</v>
      </c>
      <c r="Q5095" s="25" t="s">
        <v>12214</v>
      </c>
      <c r="R5095" s="1" t="str">
        <f t="shared" si="101"/>
        <v>ST10043</v>
      </c>
      <c r="S5095" t="str">
        <f>VLOOKUP(R5095,Data!$C$2:$D$261,2,0)</f>
        <v>Hunt Club Manor</v>
      </c>
      <c r="T5095">
        <f>COUNTIF('Feb 2022'!A:A,D5095)+COUNTIF('Mar 2022'!A:A,D5095)+COUNTIF('Apr 2022'!A:A,D5095)+COUNTIF('May 2022'!A:A,D5095)+COUNTIF('June 2022'!A:A,D5095)+COUNTIF('July 2022'!A:A,D5095)+COUNTIF('Aug 2022'!A:A,D5095)+COUNTIF('Sep 2022'!A:A,D5095)+COUNTIF('Oct 2022'!A:A,D5095)+COUNTIF('Dec 2022'!A:A,D5095)</f>
        <v>0</v>
      </c>
      <c r="U5095" t="str">
        <f>VLOOKUP(Q5095,'Capital Lookup'!A:B,2,FALSE)</f>
        <v>Yes</v>
      </c>
      <c r="V5095" s="2">
        <f>IFERROR(VLOOKUP(LEFT(F5095,10),'Find Purchase Orders'!B:J,9,FALSE),"")</f>
        <v>44854</v>
      </c>
      <c r="W5095" s="25" t="s">
        <v>7261</v>
      </c>
    </row>
    <row r="5096" spans="1:23" hidden="1">
      <c r="A5096" s="25" t="s">
        <v>7425</v>
      </c>
      <c r="B5096" s="25" t="s">
        <v>8071</v>
      </c>
      <c r="C5096" s="25" t="s">
        <v>7271</v>
      </c>
      <c r="D5096" s="25" t="s">
        <v>18466</v>
      </c>
      <c r="E5096" s="25" t="s">
        <v>7492</v>
      </c>
      <c r="F5096" s="25" t="s">
        <v>18467</v>
      </c>
      <c r="G5096" s="25" t="s">
        <v>18468</v>
      </c>
      <c r="H5096" s="21">
        <v>4972</v>
      </c>
      <c r="I5096" s="25" t="s">
        <v>7296</v>
      </c>
      <c r="J5096" s="25" t="s">
        <v>7288</v>
      </c>
      <c r="K5096" s="25" t="s">
        <v>7495</v>
      </c>
      <c r="L5096" s="25" t="s">
        <v>7808</v>
      </c>
      <c r="M5096" s="21">
        <v>4972</v>
      </c>
      <c r="N5096" s="21">
        <v>4972</v>
      </c>
      <c r="O5096" s="21">
        <v>0</v>
      </c>
      <c r="P5096" s="21">
        <v>4972</v>
      </c>
      <c r="Q5096" s="25" t="s">
        <v>8075</v>
      </c>
      <c r="R5096" s="1" t="str">
        <f t="shared" si="101"/>
        <v>ST10170</v>
      </c>
      <c r="S5096" t="str">
        <f>VLOOKUP(R5096,Data!$C$2:$D$261,2,0)</f>
        <v>Montfort</v>
      </c>
      <c r="T5096">
        <f>COUNTIF('Feb 2022'!A:A,D5096)+COUNTIF('Mar 2022'!A:A,D5096)+COUNTIF('Apr 2022'!A:A,D5096)+COUNTIF('May 2022'!A:A,D5096)+COUNTIF('June 2022'!A:A,D5096)+COUNTIF('July 2022'!A:A,D5096)+COUNTIF('Aug 2022'!A:A,D5096)+COUNTIF('Sep 2022'!A:A,D5096)+COUNTIF('Oct 2022'!A:A,D5096)+COUNTIF('Dec 2022'!A:A,D5096)</f>
        <v>0</v>
      </c>
      <c r="U5096" t="str">
        <f>VLOOKUP(Q5096,'Capital Lookup'!A:B,2,FALSE)</f>
        <v>Yes</v>
      </c>
      <c r="V5096" s="2">
        <f>IFERROR(VLOOKUP(LEFT(F5096,10),'Find Purchase Orders'!B:J,9,FALSE),"")</f>
        <v>44854</v>
      </c>
      <c r="W5096" s="25" t="s">
        <v>7261</v>
      </c>
    </row>
    <row r="5097" spans="1:23" hidden="1">
      <c r="A5097" s="25" t="s">
        <v>7261</v>
      </c>
      <c r="B5097" s="25" t="s">
        <v>8387</v>
      </c>
      <c r="C5097" s="25" t="s">
        <v>7264</v>
      </c>
      <c r="D5097" s="25" t="s">
        <v>6701</v>
      </c>
      <c r="E5097" s="25" t="s">
        <v>14900</v>
      </c>
      <c r="F5097" s="25" t="s">
        <v>18469</v>
      </c>
      <c r="G5097" s="25" t="s">
        <v>14670</v>
      </c>
      <c r="H5097" s="21">
        <v>525</v>
      </c>
      <c r="I5097" s="25" t="s">
        <v>7296</v>
      </c>
      <c r="J5097" s="25" t="s">
        <v>7288</v>
      </c>
      <c r="K5097" s="25" t="s">
        <v>7258</v>
      </c>
      <c r="L5097" s="25" t="s">
        <v>7259</v>
      </c>
      <c r="M5097" s="21">
        <v>525</v>
      </c>
      <c r="N5097" s="21">
        <v>525</v>
      </c>
      <c r="O5097" s="21">
        <v>0</v>
      </c>
      <c r="P5097" s="21">
        <v>525</v>
      </c>
      <c r="Q5097" s="25" t="s">
        <v>8392</v>
      </c>
      <c r="R5097" s="1" t="str">
        <f t="shared" si="101"/>
        <v>ST10071</v>
      </c>
      <c r="S5097" t="str">
        <f>VLOOKUP(R5097,Data!$C$2:$D$261,2,0)</f>
        <v>Riverbend</v>
      </c>
      <c r="T5097">
        <f>COUNTIF('Feb 2022'!A:A,D5097)+COUNTIF('Mar 2022'!A:A,D5097)+COUNTIF('Apr 2022'!A:A,D5097)+COUNTIF('May 2022'!A:A,D5097)+COUNTIF('June 2022'!A:A,D5097)+COUNTIF('July 2022'!A:A,D5097)+COUNTIF('Aug 2022'!A:A,D5097)+COUNTIF('Sep 2022'!A:A,D5097)+COUNTIF('Oct 2022'!A:A,D5097)+COUNTIF('Dec 2022'!A:A,D5097)</f>
        <v>1</v>
      </c>
      <c r="U5097" t="str">
        <f>VLOOKUP(Q5097,'Capital Lookup'!A:B,2,FALSE)</f>
        <v>No</v>
      </c>
      <c r="V5097" s="2">
        <f>IFERROR(VLOOKUP(LEFT(F5097,10),'Find Purchase Orders'!B:J,9,FALSE),"")</f>
        <v>44855</v>
      </c>
      <c r="W5097" s="25" t="s">
        <v>7261</v>
      </c>
    </row>
    <row r="5098" spans="1:23" hidden="1">
      <c r="A5098" s="25" t="s">
        <v>7261</v>
      </c>
      <c r="B5098" s="25" t="s">
        <v>8387</v>
      </c>
      <c r="C5098" s="25" t="s">
        <v>7264</v>
      </c>
      <c r="D5098" s="25" t="s">
        <v>6701</v>
      </c>
      <c r="E5098" s="25" t="s">
        <v>14900</v>
      </c>
      <c r="F5098" s="25" t="s">
        <v>18470</v>
      </c>
      <c r="G5098" s="25" t="s">
        <v>18471</v>
      </c>
      <c r="H5098" s="21">
        <v>9225.0499999999993</v>
      </c>
      <c r="I5098" s="25" t="s">
        <v>7296</v>
      </c>
      <c r="J5098" s="25" t="s">
        <v>7288</v>
      </c>
      <c r="K5098" s="25" t="s">
        <v>7262</v>
      </c>
      <c r="L5098" s="25" t="s">
        <v>7259</v>
      </c>
      <c r="M5098" s="21">
        <v>9225.0499999999993</v>
      </c>
      <c r="N5098" s="21">
        <v>9225.0499999999993</v>
      </c>
      <c r="O5098" s="21">
        <v>0</v>
      </c>
      <c r="P5098" s="21">
        <v>9225.0499999999993</v>
      </c>
      <c r="Q5098" s="25" t="s">
        <v>8392</v>
      </c>
      <c r="R5098" s="1" t="str">
        <f t="shared" si="101"/>
        <v>ST10071</v>
      </c>
      <c r="S5098" t="str">
        <f>VLOOKUP(R5098,Data!$C$2:$D$261,2,0)</f>
        <v>Riverbend</v>
      </c>
      <c r="T5098">
        <f>COUNTIF('Feb 2022'!A:A,D5098)+COUNTIF('Mar 2022'!A:A,D5098)+COUNTIF('Apr 2022'!A:A,D5098)+COUNTIF('May 2022'!A:A,D5098)+COUNTIF('June 2022'!A:A,D5098)+COUNTIF('July 2022'!A:A,D5098)+COUNTIF('Aug 2022'!A:A,D5098)+COUNTIF('Sep 2022'!A:A,D5098)+COUNTIF('Oct 2022'!A:A,D5098)+COUNTIF('Dec 2022'!A:A,D5098)</f>
        <v>1</v>
      </c>
      <c r="U5098" t="str">
        <f>VLOOKUP(Q5098,'Capital Lookup'!A:B,2,FALSE)</f>
        <v>No</v>
      </c>
      <c r="V5098" s="2">
        <f>IFERROR(VLOOKUP(LEFT(F5098,10),'Find Purchase Orders'!B:J,9,FALSE),"")</f>
        <v>44855</v>
      </c>
      <c r="W5098" s="25" t="s">
        <v>7261</v>
      </c>
    </row>
    <row r="5099" spans="1:23" hidden="1">
      <c r="A5099" s="25" t="s">
        <v>7261</v>
      </c>
      <c r="B5099" s="25" t="s">
        <v>8387</v>
      </c>
      <c r="C5099" s="25" t="s">
        <v>7264</v>
      </c>
      <c r="D5099" s="25" t="s">
        <v>6701</v>
      </c>
      <c r="E5099" s="25" t="s">
        <v>14900</v>
      </c>
      <c r="F5099" s="25" t="s">
        <v>18472</v>
      </c>
      <c r="G5099" s="25" t="s">
        <v>14171</v>
      </c>
      <c r="H5099" s="21">
        <v>372.75</v>
      </c>
      <c r="I5099" s="25" t="s">
        <v>7296</v>
      </c>
      <c r="J5099" s="25" t="s">
        <v>7288</v>
      </c>
      <c r="K5099" s="25" t="s">
        <v>7262</v>
      </c>
      <c r="L5099" s="25" t="s">
        <v>7259</v>
      </c>
      <c r="M5099" s="21">
        <v>372.75</v>
      </c>
      <c r="N5099" s="21">
        <v>372.75</v>
      </c>
      <c r="O5099" s="21">
        <v>0</v>
      </c>
      <c r="P5099" s="21">
        <v>372.75</v>
      </c>
      <c r="Q5099" s="25" t="s">
        <v>8392</v>
      </c>
      <c r="R5099" s="1" t="str">
        <f t="shared" si="101"/>
        <v>ST10071</v>
      </c>
      <c r="S5099" t="str">
        <f>VLOOKUP(R5099,Data!$C$2:$D$261,2,0)</f>
        <v>Riverbend</v>
      </c>
      <c r="T5099">
        <f>COUNTIF('Feb 2022'!A:A,D5099)+COUNTIF('Mar 2022'!A:A,D5099)+COUNTIF('Apr 2022'!A:A,D5099)+COUNTIF('May 2022'!A:A,D5099)+COUNTIF('June 2022'!A:A,D5099)+COUNTIF('July 2022'!A:A,D5099)+COUNTIF('Aug 2022'!A:A,D5099)+COUNTIF('Sep 2022'!A:A,D5099)+COUNTIF('Oct 2022'!A:A,D5099)+COUNTIF('Dec 2022'!A:A,D5099)</f>
        <v>1</v>
      </c>
      <c r="U5099" t="str">
        <f>VLOOKUP(Q5099,'Capital Lookup'!A:B,2,FALSE)</f>
        <v>No</v>
      </c>
      <c r="V5099" s="2">
        <f>IFERROR(VLOOKUP(LEFT(F5099,10),'Find Purchase Orders'!B:J,9,FALSE),"")</f>
        <v>44855</v>
      </c>
      <c r="W5099" s="25" t="s">
        <v>7261</v>
      </c>
    </row>
    <row r="5100" spans="1:23" hidden="1">
      <c r="A5100" s="25" t="s">
        <v>7425</v>
      </c>
      <c r="B5100" s="25" t="s">
        <v>7956</v>
      </c>
      <c r="C5100" s="25" t="s">
        <v>7271</v>
      </c>
      <c r="D5100" s="25" t="s">
        <v>6747</v>
      </c>
      <c r="E5100" s="25" t="s">
        <v>10018</v>
      </c>
      <c r="F5100" s="25" t="s">
        <v>18473</v>
      </c>
      <c r="G5100" s="25" t="s">
        <v>8314</v>
      </c>
      <c r="H5100" s="21">
        <v>282.5</v>
      </c>
      <c r="I5100" s="25" t="s">
        <v>7287</v>
      </c>
      <c r="J5100" s="25" t="s">
        <v>7288</v>
      </c>
      <c r="K5100" s="25" t="s">
        <v>7262</v>
      </c>
      <c r="L5100" s="25" t="s">
        <v>7259</v>
      </c>
      <c r="M5100" s="21">
        <v>282.5</v>
      </c>
      <c r="N5100" s="22">
        <v>0</v>
      </c>
      <c r="O5100" s="21">
        <v>282.5</v>
      </c>
      <c r="P5100" s="21">
        <v>32.5</v>
      </c>
      <c r="Q5100" s="25" t="s">
        <v>10021</v>
      </c>
      <c r="R5100" s="1" t="str">
        <f t="shared" si="101"/>
        <v>ST10184</v>
      </c>
      <c r="S5100" t="str">
        <f>VLOOKUP(R5100,Data!$C$2:$D$261,2,0)</f>
        <v>Riverbend Place</v>
      </c>
      <c r="T5100">
        <f>COUNTIF('Feb 2022'!A:A,D5100)+COUNTIF('Mar 2022'!A:A,D5100)+COUNTIF('Apr 2022'!A:A,D5100)+COUNTIF('May 2022'!A:A,D5100)+COUNTIF('June 2022'!A:A,D5100)+COUNTIF('July 2022'!A:A,D5100)+COUNTIF('Aug 2022'!A:A,D5100)+COUNTIF('Sep 2022'!A:A,D5100)+COUNTIF('Oct 2022'!A:A,D5100)+COUNTIF('Dec 2022'!A:A,D5100)</f>
        <v>1</v>
      </c>
      <c r="U5100" t="str">
        <f>VLOOKUP(Q5100,'Capital Lookup'!A:B,2,FALSE)</f>
        <v>No</v>
      </c>
      <c r="V5100" s="2">
        <f>IFERROR(VLOOKUP(LEFT(F5100,10),'Find Purchase Orders'!B:J,9,FALSE),"")</f>
        <v>44865</v>
      </c>
      <c r="W5100" s="25" t="s">
        <v>7261</v>
      </c>
    </row>
    <row r="5101" spans="1:23" hidden="1">
      <c r="A5101" s="25" t="s">
        <v>7425</v>
      </c>
      <c r="B5101" s="25" t="s">
        <v>7956</v>
      </c>
      <c r="C5101" s="25" t="s">
        <v>7271</v>
      </c>
      <c r="D5101" s="25" t="s">
        <v>6747</v>
      </c>
      <c r="E5101" s="25" t="s">
        <v>10018</v>
      </c>
      <c r="F5101" s="25" t="s">
        <v>18474</v>
      </c>
      <c r="G5101" s="25" t="s">
        <v>18475</v>
      </c>
      <c r="H5101" s="21">
        <v>18377.47</v>
      </c>
      <c r="I5101" s="25" t="s">
        <v>7287</v>
      </c>
      <c r="J5101" s="25" t="s">
        <v>7288</v>
      </c>
      <c r="K5101" s="25" t="s">
        <v>7262</v>
      </c>
      <c r="L5101" s="25" t="s">
        <v>7259</v>
      </c>
      <c r="M5101" s="21">
        <v>18377.47</v>
      </c>
      <c r="N5101" s="22">
        <v>0</v>
      </c>
      <c r="O5101" s="21">
        <v>18377.47</v>
      </c>
      <c r="P5101" s="21">
        <v>2114.2199999999998</v>
      </c>
      <c r="Q5101" s="25" t="s">
        <v>10021</v>
      </c>
      <c r="R5101" s="1" t="str">
        <f t="shared" si="101"/>
        <v>ST10184</v>
      </c>
      <c r="S5101" t="str">
        <f>VLOOKUP(R5101,Data!$C$2:$D$261,2,0)</f>
        <v>Riverbend Place</v>
      </c>
      <c r="T5101">
        <f>COUNTIF('Feb 2022'!A:A,D5101)+COUNTIF('Mar 2022'!A:A,D5101)+COUNTIF('Apr 2022'!A:A,D5101)+COUNTIF('May 2022'!A:A,D5101)+COUNTIF('June 2022'!A:A,D5101)+COUNTIF('July 2022'!A:A,D5101)+COUNTIF('Aug 2022'!A:A,D5101)+COUNTIF('Sep 2022'!A:A,D5101)+COUNTIF('Oct 2022'!A:A,D5101)+COUNTIF('Dec 2022'!A:A,D5101)</f>
        <v>1</v>
      </c>
      <c r="U5101" t="str">
        <f>VLOOKUP(Q5101,'Capital Lookup'!A:B,2,FALSE)</f>
        <v>No</v>
      </c>
      <c r="V5101" s="2">
        <f>IFERROR(VLOOKUP(LEFT(F5101,10),'Find Purchase Orders'!B:J,9,FALSE),"")</f>
        <v>44865</v>
      </c>
      <c r="W5101" s="25" t="s">
        <v>7261</v>
      </c>
    </row>
    <row r="5102" spans="1:23" hidden="1">
      <c r="A5102" s="25" t="s">
        <v>7261</v>
      </c>
      <c r="B5102" s="25" t="s">
        <v>8855</v>
      </c>
      <c r="C5102" s="25" t="s">
        <v>7264</v>
      </c>
      <c r="D5102" s="25" t="s">
        <v>6702</v>
      </c>
      <c r="E5102" s="25" t="s">
        <v>11079</v>
      </c>
      <c r="F5102" s="25" t="s">
        <v>18476</v>
      </c>
      <c r="G5102" s="25" t="s">
        <v>18477</v>
      </c>
      <c r="H5102" s="21">
        <v>4426.2</v>
      </c>
      <c r="I5102" s="25" t="s">
        <v>7296</v>
      </c>
      <c r="J5102" s="25" t="s">
        <v>7288</v>
      </c>
      <c r="K5102" s="25" t="s">
        <v>7262</v>
      </c>
      <c r="L5102" s="25" t="s">
        <v>7259</v>
      </c>
      <c r="M5102" s="21">
        <v>4426.2</v>
      </c>
      <c r="N5102" s="21">
        <v>4426.2</v>
      </c>
      <c r="O5102" s="21">
        <v>0</v>
      </c>
      <c r="P5102" s="21">
        <v>4426.2</v>
      </c>
      <c r="Q5102" s="25" t="s">
        <v>11082</v>
      </c>
      <c r="R5102" s="1" t="str">
        <f t="shared" si="101"/>
        <v>ST10067</v>
      </c>
      <c r="S5102" t="str">
        <f>VLOOKUP(R5102,Data!$C$2:$D$261,2,0)</f>
        <v>The Edgemont</v>
      </c>
      <c r="T5102">
        <f>COUNTIF('Feb 2022'!A:A,D5102)+COUNTIF('Mar 2022'!A:A,D5102)+COUNTIF('Apr 2022'!A:A,D5102)+COUNTIF('May 2022'!A:A,D5102)+COUNTIF('June 2022'!A:A,D5102)+COUNTIF('July 2022'!A:A,D5102)+COUNTIF('Aug 2022'!A:A,D5102)+COUNTIF('Sep 2022'!A:A,D5102)+COUNTIF('Oct 2022'!A:A,D5102)+COUNTIF('Dec 2022'!A:A,D5102)</f>
        <v>1</v>
      </c>
      <c r="U5102" t="str">
        <f>VLOOKUP(Q5102,'Capital Lookup'!A:B,2,FALSE)</f>
        <v>No</v>
      </c>
      <c r="V5102" s="2">
        <f>IFERROR(VLOOKUP(LEFT(F5102,10),'Find Purchase Orders'!B:J,9,FALSE),"")</f>
        <v>44854</v>
      </c>
      <c r="W5102" s="25" t="s">
        <v>7261</v>
      </c>
    </row>
    <row r="5103" spans="1:23" hidden="1">
      <c r="A5103" s="25" t="s">
        <v>7261</v>
      </c>
      <c r="B5103" s="25" t="s">
        <v>8855</v>
      </c>
      <c r="C5103" s="25" t="s">
        <v>7264</v>
      </c>
      <c r="D5103" s="25" t="s">
        <v>6702</v>
      </c>
      <c r="E5103" s="25" t="s">
        <v>11079</v>
      </c>
      <c r="F5103" s="25" t="s">
        <v>18478</v>
      </c>
      <c r="G5103" s="25" t="s">
        <v>18479</v>
      </c>
      <c r="H5103" s="21">
        <v>246.75</v>
      </c>
      <c r="I5103" s="25" t="s">
        <v>7296</v>
      </c>
      <c r="J5103" s="25" t="s">
        <v>7288</v>
      </c>
      <c r="K5103" s="25" t="s">
        <v>7262</v>
      </c>
      <c r="L5103" s="25" t="s">
        <v>7259</v>
      </c>
      <c r="M5103" s="21">
        <v>246.75</v>
      </c>
      <c r="N5103" s="21">
        <v>246.75</v>
      </c>
      <c r="O5103" s="21">
        <v>0</v>
      </c>
      <c r="P5103" s="21">
        <v>246.75</v>
      </c>
      <c r="Q5103" s="25" t="s">
        <v>11082</v>
      </c>
      <c r="R5103" s="1" t="str">
        <f t="shared" si="101"/>
        <v>ST10067</v>
      </c>
      <c r="S5103" t="str">
        <f>VLOOKUP(R5103,Data!$C$2:$D$261,2,0)</f>
        <v>The Edgemont</v>
      </c>
      <c r="T5103">
        <f>COUNTIF('Feb 2022'!A:A,D5103)+COUNTIF('Mar 2022'!A:A,D5103)+COUNTIF('Apr 2022'!A:A,D5103)+COUNTIF('May 2022'!A:A,D5103)+COUNTIF('June 2022'!A:A,D5103)+COUNTIF('July 2022'!A:A,D5103)+COUNTIF('Aug 2022'!A:A,D5103)+COUNTIF('Sep 2022'!A:A,D5103)+COUNTIF('Oct 2022'!A:A,D5103)+COUNTIF('Dec 2022'!A:A,D5103)</f>
        <v>1</v>
      </c>
      <c r="U5103" t="str">
        <f>VLOOKUP(Q5103,'Capital Lookup'!A:B,2,FALSE)</f>
        <v>No</v>
      </c>
      <c r="V5103" s="2">
        <f>IFERROR(VLOOKUP(LEFT(F5103,10),'Find Purchase Orders'!B:J,9,FALSE),"")</f>
        <v>44854</v>
      </c>
      <c r="W5103" s="25" t="s">
        <v>7261</v>
      </c>
    </row>
    <row r="5104" spans="1:23" hidden="1">
      <c r="A5104" s="25" t="s">
        <v>7261</v>
      </c>
      <c r="B5104" s="25" t="s">
        <v>8595</v>
      </c>
      <c r="C5104" s="25" t="s">
        <v>7264</v>
      </c>
      <c r="D5104" s="25" t="s">
        <v>18480</v>
      </c>
      <c r="E5104" s="25" t="s">
        <v>8443</v>
      </c>
      <c r="H5104" s="21">
        <v>185629.5</v>
      </c>
      <c r="I5104" s="25" t="s">
        <v>7257</v>
      </c>
      <c r="K5104" s="25" t="s">
        <v>7646</v>
      </c>
      <c r="L5104" s="25" t="s">
        <v>7652</v>
      </c>
      <c r="M5104" s="22">
        <v>0</v>
      </c>
      <c r="N5104" s="22">
        <v>0</v>
      </c>
      <c r="O5104" s="21">
        <v>0</v>
      </c>
      <c r="P5104" s="21">
        <v>8839.5</v>
      </c>
      <c r="Q5104" s="25" t="s">
        <v>12698</v>
      </c>
      <c r="R5104" s="1" t="str">
        <f t="shared" si="101"/>
        <v>ST10059</v>
      </c>
      <c r="S5104" t="str">
        <f>VLOOKUP(R5104,Data!$C$2:$D$261,2,0)</f>
        <v>Parkwood Manor</v>
      </c>
      <c r="T5104">
        <f>COUNTIF('Feb 2022'!A:A,D5104)+COUNTIF('Mar 2022'!A:A,D5104)+COUNTIF('Apr 2022'!A:A,D5104)+COUNTIF('May 2022'!A:A,D5104)+COUNTIF('June 2022'!A:A,D5104)+COUNTIF('July 2022'!A:A,D5104)+COUNTIF('Aug 2022'!A:A,D5104)+COUNTIF('Sep 2022'!A:A,D5104)+COUNTIF('Oct 2022'!A:A,D5104)+COUNTIF('Dec 2022'!A:A,D5104)</f>
        <v>0</v>
      </c>
      <c r="U5104" t="str">
        <f>VLOOKUP(Q5104,'Capital Lookup'!A:B,2,FALSE)</f>
        <v>No</v>
      </c>
      <c r="V5104" s="2" t="str">
        <f>IFERROR(VLOOKUP(LEFT(F5104,10),'Find Purchase Orders'!B:J,9,FALSE),"")</f>
        <v/>
      </c>
      <c r="W5104" s="25" t="s">
        <v>7261</v>
      </c>
    </row>
    <row r="5105" spans="1:23" hidden="1">
      <c r="A5105" s="25" t="s">
        <v>8607</v>
      </c>
      <c r="B5105" s="25" t="s">
        <v>8866</v>
      </c>
      <c r="C5105" s="25"/>
      <c r="D5105" s="25" t="s">
        <v>18481</v>
      </c>
      <c r="E5105" s="25" t="s">
        <v>8868</v>
      </c>
      <c r="F5105" s="25" t="s">
        <v>18482</v>
      </c>
      <c r="G5105" s="25" t="s">
        <v>18483</v>
      </c>
      <c r="H5105" s="21">
        <v>678</v>
      </c>
      <c r="I5105" s="25" t="s">
        <v>7296</v>
      </c>
      <c r="J5105" s="25" t="s">
        <v>7288</v>
      </c>
      <c r="K5105" s="25" t="s">
        <v>7262</v>
      </c>
      <c r="L5105" s="25" t="s">
        <v>7259</v>
      </c>
      <c r="M5105" s="21">
        <v>678</v>
      </c>
      <c r="N5105" s="21">
        <v>678</v>
      </c>
      <c r="O5105" s="21">
        <v>0</v>
      </c>
      <c r="P5105" s="21">
        <v>678</v>
      </c>
      <c r="Q5105" s="25" t="s">
        <v>8871</v>
      </c>
      <c r="R5105" s="1" t="str">
        <f t="shared" si="101"/>
        <v>ST10399</v>
      </c>
      <c r="S5105" t="e">
        <f>VLOOKUP(R5105,Data!$C$2:$D$261,2,0)</f>
        <v>#N/A</v>
      </c>
      <c r="T5105">
        <f>COUNTIF('Feb 2022'!A:A,D5105)+COUNTIF('Mar 2022'!A:A,D5105)+COUNTIF('Apr 2022'!A:A,D5105)+COUNTIF('May 2022'!A:A,D5105)+COUNTIF('June 2022'!A:A,D5105)+COUNTIF('July 2022'!A:A,D5105)+COUNTIF('Aug 2022'!A:A,D5105)+COUNTIF('Sep 2022'!A:A,D5105)+COUNTIF('Oct 2022'!A:A,D5105)+COUNTIF('Dec 2022'!A:A,D5105)</f>
        <v>0</v>
      </c>
      <c r="U5105" t="str">
        <f>VLOOKUP(Q5105,'Capital Lookup'!A:B,2,FALSE)</f>
        <v>Yes</v>
      </c>
      <c r="V5105" s="2">
        <f>IFERROR(VLOOKUP(LEFT(F5105,10),'Find Purchase Orders'!B:J,9,FALSE),"")</f>
        <v>44855</v>
      </c>
      <c r="W5105" s="25" t="s">
        <v>7261</v>
      </c>
    </row>
    <row r="5106" spans="1:23" hidden="1">
      <c r="A5106" s="25" t="s">
        <v>8607</v>
      </c>
      <c r="B5106" s="25" t="s">
        <v>8866</v>
      </c>
      <c r="C5106" s="25"/>
      <c r="D5106" s="25" t="s">
        <v>18481</v>
      </c>
      <c r="E5106" s="25" t="s">
        <v>8868</v>
      </c>
      <c r="F5106" s="25" t="s">
        <v>18484</v>
      </c>
      <c r="G5106" s="25" t="s">
        <v>18485</v>
      </c>
      <c r="H5106" s="21">
        <v>2666.89</v>
      </c>
      <c r="I5106" s="25" t="s">
        <v>7296</v>
      </c>
      <c r="J5106" s="25" t="s">
        <v>7288</v>
      </c>
      <c r="K5106" s="25" t="s">
        <v>7262</v>
      </c>
      <c r="L5106" s="25" t="s">
        <v>7259</v>
      </c>
      <c r="M5106" s="21">
        <v>2666.89</v>
      </c>
      <c r="N5106" s="21">
        <v>2666.88</v>
      </c>
      <c r="O5106" s="21">
        <v>0.01</v>
      </c>
      <c r="P5106" s="21">
        <v>2666.89</v>
      </c>
      <c r="Q5106" s="25" t="s">
        <v>8871</v>
      </c>
      <c r="R5106" s="1" t="str">
        <f t="shared" si="101"/>
        <v>ST10399</v>
      </c>
      <c r="S5106" t="e">
        <f>VLOOKUP(R5106,Data!$C$2:$D$261,2,0)</f>
        <v>#N/A</v>
      </c>
      <c r="T5106">
        <f>COUNTIF('Feb 2022'!A:A,D5106)+COUNTIF('Mar 2022'!A:A,D5106)+COUNTIF('Apr 2022'!A:A,D5106)+COUNTIF('May 2022'!A:A,D5106)+COUNTIF('June 2022'!A:A,D5106)+COUNTIF('July 2022'!A:A,D5106)+COUNTIF('Aug 2022'!A:A,D5106)+COUNTIF('Sep 2022'!A:A,D5106)+COUNTIF('Oct 2022'!A:A,D5106)+COUNTIF('Dec 2022'!A:A,D5106)</f>
        <v>0</v>
      </c>
      <c r="U5106" t="str">
        <f>VLOOKUP(Q5106,'Capital Lookup'!A:B,2,FALSE)</f>
        <v>Yes</v>
      </c>
      <c r="V5106" s="2">
        <f>IFERROR(VLOOKUP(LEFT(F5106,10),'Find Purchase Orders'!B:J,9,FALSE),"")</f>
        <v>44855</v>
      </c>
      <c r="W5106" s="25" t="s">
        <v>7261</v>
      </c>
    </row>
    <row r="5107" spans="1:23" hidden="1">
      <c r="A5107" s="25" t="s">
        <v>8607</v>
      </c>
      <c r="B5107" s="25" t="s">
        <v>8866</v>
      </c>
      <c r="C5107" s="25"/>
      <c r="D5107" s="25" t="s">
        <v>18486</v>
      </c>
      <c r="E5107" s="25" t="s">
        <v>8868</v>
      </c>
      <c r="F5107" s="25" t="s">
        <v>18487</v>
      </c>
      <c r="G5107" s="25" t="s">
        <v>18488</v>
      </c>
      <c r="H5107" s="21">
        <v>2593.66</v>
      </c>
      <c r="I5107" s="25" t="s">
        <v>7296</v>
      </c>
      <c r="J5107" s="25" t="s">
        <v>7288</v>
      </c>
      <c r="K5107" s="25" t="s">
        <v>7262</v>
      </c>
      <c r="L5107" s="25" t="s">
        <v>7259</v>
      </c>
      <c r="M5107" s="21">
        <v>2593.66</v>
      </c>
      <c r="N5107" s="21">
        <v>2593.65</v>
      </c>
      <c r="O5107" s="21">
        <v>0.01</v>
      </c>
      <c r="P5107" s="21">
        <v>2593.66</v>
      </c>
      <c r="Q5107" s="25" t="s">
        <v>8871</v>
      </c>
      <c r="R5107" s="1" t="str">
        <f t="shared" si="101"/>
        <v>ST10399</v>
      </c>
      <c r="S5107" t="e">
        <f>VLOOKUP(R5107,Data!$C$2:$D$261,2,0)</f>
        <v>#N/A</v>
      </c>
      <c r="T5107">
        <f>COUNTIF('Feb 2022'!A:A,D5107)+COUNTIF('Mar 2022'!A:A,D5107)+COUNTIF('Apr 2022'!A:A,D5107)+COUNTIF('May 2022'!A:A,D5107)+COUNTIF('June 2022'!A:A,D5107)+COUNTIF('July 2022'!A:A,D5107)+COUNTIF('Aug 2022'!A:A,D5107)+COUNTIF('Sep 2022'!A:A,D5107)+COUNTIF('Oct 2022'!A:A,D5107)+COUNTIF('Dec 2022'!A:A,D5107)</f>
        <v>0</v>
      </c>
      <c r="U5107" t="str">
        <f>VLOOKUP(Q5107,'Capital Lookup'!A:B,2,FALSE)</f>
        <v>Yes</v>
      </c>
      <c r="V5107" s="2">
        <f>IFERROR(VLOOKUP(LEFT(F5107,10),'Find Purchase Orders'!B:J,9,FALSE),"")</f>
        <v>44858</v>
      </c>
      <c r="W5107" s="25" t="s">
        <v>7261</v>
      </c>
    </row>
    <row r="5108" spans="1:23" hidden="1">
      <c r="A5108" s="25" t="s">
        <v>8607</v>
      </c>
      <c r="B5108" s="25" t="s">
        <v>8866</v>
      </c>
      <c r="C5108" s="25"/>
      <c r="D5108" s="25" t="s">
        <v>18489</v>
      </c>
      <c r="E5108" s="25" t="s">
        <v>8868</v>
      </c>
      <c r="F5108" s="25" t="s">
        <v>18490</v>
      </c>
      <c r="G5108" s="25" t="s">
        <v>18491</v>
      </c>
      <c r="H5108" s="21">
        <v>678</v>
      </c>
      <c r="I5108" s="25" t="s">
        <v>7296</v>
      </c>
      <c r="J5108" s="25" t="s">
        <v>7288</v>
      </c>
      <c r="K5108" s="25" t="s">
        <v>7262</v>
      </c>
      <c r="L5108" s="25" t="s">
        <v>7259</v>
      </c>
      <c r="M5108" s="21">
        <v>678</v>
      </c>
      <c r="N5108" s="21">
        <v>678</v>
      </c>
      <c r="O5108" s="21">
        <v>0</v>
      </c>
      <c r="P5108" s="21">
        <v>678</v>
      </c>
      <c r="Q5108" s="25" t="s">
        <v>8871</v>
      </c>
      <c r="R5108" s="1" t="str">
        <f t="shared" si="101"/>
        <v>ST10399</v>
      </c>
      <c r="S5108" t="e">
        <f>VLOOKUP(R5108,Data!$C$2:$D$261,2,0)</f>
        <v>#N/A</v>
      </c>
      <c r="T5108">
        <f>COUNTIF('Feb 2022'!A:A,D5108)+COUNTIF('Mar 2022'!A:A,D5108)+COUNTIF('Apr 2022'!A:A,D5108)+COUNTIF('May 2022'!A:A,D5108)+COUNTIF('June 2022'!A:A,D5108)+COUNTIF('July 2022'!A:A,D5108)+COUNTIF('Aug 2022'!A:A,D5108)+COUNTIF('Sep 2022'!A:A,D5108)+COUNTIF('Oct 2022'!A:A,D5108)+COUNTIF('Dec 2022'!A:A,D5108)</f>
        <v>0</v>
      </c>
      <c r="U5108" t="str">
        <f>VLOOKUP(Q5108,'Capital Lookup'!A:B,2,FALSE)</f>
        <v>Yes</v>
      </c>
      <c r="V5108" s="2">
        <f>IFERROR(VLOOKUP(LEFT(F5108,10),'Find Purchase Orders'!B:J,9,FALSE),"")</f>
        <v>44855</v>
      </c>
      <c r="W5108" s="25" t="s">
        <v>7261</v>
      </c>
    </row>
    <row r="5109" spans="1:23" hidden="1">
      <c r="A5109" s="25" t="s">
        <v>8607</v>
      </c>
      <c r="B5109" s="25" t="s">
        <v>8866</v>
      </c>
      <c r="C5109" s="25"/>
      <c r="D5109" s="25" t="s">
        <v>18489</v>
      </c>
      <c r="E5109" s="25" t="s">
        <v>8868</v>
      </c>
      <c r="F5109" s="25" t="s">
        <v>18492</v>
      </c>
      <c r="G5109" s="25" t="s">
        <v>18493</v>
      </c>
      <c r="H5109" s="21">
        <v>2593.66</v>
      </c>
      <c r="I5109" s="25" t="s">
        <v>7296</v>
      </c>
      <c r="J5109" s="25" t="s">
        <v>7288</v>
      </c>
      <c r="K5109" s="25" t="s">
        <v>7262</v>
      </c>
      <c r="L5109" s="25" t="s">
        <v>7259</v>
      </c>
      <c r="M5109" s="21">
        <v>2593.66</v>
      </c>
      <c r="N5109" s="21">
        <v>2593.65</v>
      </c>
      <c r="O5109" s="21">
        <v>0.01</v>
      </c>
      <c r="P5109" s="21">
        <v>2593.66</v>
      </c>
      <c r="Q5109" s="25" t="s">
        <v>8871</v>
      </c>
      <c r="R5109" s="1" t="str">
        <f t="shared" si="101"/>
        <v>ST10399</v>
      </c>
      <c r="S5109" t="e">
        <f>VLOOKUP(R5109,Data!$C$2:$D$261,2,0)</f>
        <v>#N/A</v>
      </c>
      <c r="T5109">
        <f>COUNTIF('Feb 2022'!A:A,D5109)+COUNTIF('Mar 2022'!A:A,D5109)+COUNTIF('Apr 2022'!A:A,D5109)+COUNTIF('May 2022'!A:A,D5109)+COUNTIF('June 2022'!A:A,D5109)+COUNTIF('July 2022'!A:A,D5109)+COUNTIF('Aug 2022'!A:A,D5109)+COUNTIF('Sep 2022'!A:A,D5109)+COUNTIF('Oct 2022'!A:A,D5109)+COUNTIF('Dec 2022'!A:A,D5109)</f>
        <v>0</v>
      </c>
      <c r="U5109" t="str">
        <f>VLOOKUP(Q5109,'Capital Lookup'!A:B,2,FALSE)</f>
        <v>Yes</v>
      </c>
      <c r="V5109" s="2">
        <f>IFERROR(VLOOKUP(LEFT(F5109,10),'Find Purchase Orders'!B:J,9,FALSE),"")</f>
        <v>44855</v>
      </c>
      <c r="W5109" s="25" t="s">
        <v>7261</v>
      </c>
    </row>
    <row r="5110" spans="1:23" hidden="1">
      <c r="A5110" s="25" t="s">
        <v>7252</v>
      </c>
      <c r="B5110" s="25" t="s">
        <v>7466</v>
      </c>
      <c r="C5110" s="25" t="s">
        <v>7254</v>
      </c>
      <c r="D5110" s="25" t="s">
        <v>18494</v>
      </c>
      <c r="E5110" s="25" t="s">
        <v>11209</v>
      </c>
      <c r="H5110" s="21">
        <v>875.75</v>
      </c>
      <c r="I5110" s="25" t="s">
        <v>7257</v>
      </c>
      <c r="K5110" s="25" t="s">
        <v>7289</v>
      </c>
      <c r="L5110" s="25" t="s">
        <v>7259</v>
      </c>
      <c r="M5110" s="22">
        <v>0</v>
      </c>
      <c r="N5110" s="22">
        <v>0</v>
      </c>
      <c r="O5110" s="21">
        <v>0</v>
      </c>
      <c r="P5110" s="21">
        <v>100.75</v>
      </c>
      <c r="Q5110" s="25" t="s">
        <v>7471</v>
      </c>
      <c r="R5110" s="1" t="str">
        <f t="shared" si="101"/>
        <v>ST10052</v>
      </c>
      <c r="S5110" t="str">
        <f>VLOOKUP(R5110,Data!$C$2:$D$261,2,0)</f>
        <v>Portobello</v>
      </c>
      <c r="T5110">
        <f>COUNTIF('Feb 2022'!A:A,D5110)+COUNTIF('Mar 2022'!A:A,D5110)+COUNTIF('Apr 2022'!A:A,D5110)+COUNTIF('May 2022'!A:A,D5110)+COUNTIF('June 2022'!A:A,D5110)+COUNTIF('July 2022'!A:A,D5110)+COUNTIF('Aug 2022'!A:A,D5110)+COUNTIF('Sep 2022'!A:A,D5110)+COUNTIF('Oct 2022'!A:A,D5110)+COUNTIF('Dec 2022'!A:A,D5110)</f>
        <v>0</v>
      </c>
      <c r="U5110" t="str">
        <f>VLOOKUP(Q5110,'Capital Lookup'!A:B,2,FALSE)</f>
        <v>No</v>
      </c>
      <c r="V5110" s="2" t="str">
        <f>IFERROR(VLOOKUP(LEFT(F5110,10),'Find Purchase Orders'!B:J,9,FALSE),"")</f>
        <v/>
      </c>
      <c r="W5110" s="25" t="s">
        <v>7261</v>
      </c>
    </row>
    <row r="5111" spans="1:23" hidden="1">
      <c r="A5111" s="25" t="s">
        <v>7252</v>
      </c>
      <c r="B5111" s="25" t="s">
        <v>7466</v>
      </c>
      <c r="C5111" s="25" t="s">
        <v>7254</v>
      </c>
      <c r="D5111" s="25" t="s">
        <v>18495</v>
      </c>
      <c r="E5111" s="25" t="s">
        <v>11209</v>
      </c>
      <c r="H5111" s="21">
        <v>875.75</v>
      </c>
      <c r="I5111" s="25" t="s">
        <v>7257</v>
      </c>
      <c r="K5111" s="25" t="s">
        <v>7289</v>
      </c>
      <c r="L5111" s="25" t="s">
        <v>20</v>
      </c>
      <c r="M5111" s="22">
        <v>0</v>
      </c>
      <c r="N5111" s="22">
        <v>0</v>
      </c>
      <c r="O5111" s="21">
        <v>0</v>
      </c>
      <c r="P5111" s="21">
        <v>100.75</v>
      </c>
      <c r="Q5111" s="25"/>
      <c r="R5111" s="1" t="str">
        <f t="shared" si="101"/>
        <v>ST10052</v>
      </c>
      <c r="S5111" t="str">
        <f>VLOOKUP(R5111,Data!$C$2:$D$261,2,0)</f>
        <v>Portobello</v>
      </c>
      <c r="T5111">
        <f>COUNTIF('Feb 2022'!A:A,D5111)+COUNTIF('Mar 2022'!A:A,D5111)+COUNTIF('Apr 2022'!A:A,D5111)+COUNTIF('May 2022'!A:A,D5111)+COUNTIF('June 2022'!A:A,D5111)+COUNTIF('July 2022'!A:A,D5111)+COUNTIF('Aug 2022'!A:A,D5111)+COUNTIF('Sep 2022'!A:A,D5111)+COUNTIF('Oct 2022'!A:A,D5111)+COUNTIF('Dec 2022'!A:A,D5111)</f>
        <v>0</v>
      </c>
      <c r="U5111" t="e">
        <f>VLOOKUP(Q5111,'Capital Lookup'!A:B,2,FALSE)</f>
        <v>#N/A</v>
      </c>
      <c r="V5111" s="2" t="str">
        <f>IFERROR(VLOOKUP(LEFT(F5111,10),'Find Purchase Orders'!B:J,9,FALSE),"")</f>
        <v/>
      </c>
      <c r="W5111" s="25" t="s">
        <v>7261</v>
      </c>
    </row>
    <row r="5112" spans="1:23" hidden="1">
      <c r="A5112" s="25" t="s">
        <v>7261</v>
      </c>
      <c r="B5112" s="25" t="s">
        <v>7781</v>
      </c>
      <c r="C5112" s="25" t="s">
        <v>7264</v>
      </c>
      <c r="D5112" s="25" t="s">
        <v>6748</v>
      </c>
      <c r="E5112" s="25" t="s">
        <v>12723</v>
      </c>
      <c r="F5112" s="25" t="s">
        <v>18496</v>
      </c>
      <c r="G5112" s="25" t="s">
        <v>18497</v>
      </c>
      <c r="H5112" s="21">
        <v>5079.1400000000003</v>
      </c>
      <c r="I5112" s="25" t="s">
        <v>7296</v>
      </c>
      <c r="J5112" s="25" t="s">
        <v>7288</v>
      </c>
      <c r="K5112" s="25" t="s">
        <v>7262</v>
      </c>
      <c r="L5112" s="25" t="s">
        <v>7259</v>
      </c>
      <c r="M5112" s="21">
        <v>5079.1400000000003</v>
      </c>
      <c r="N5112" s="21">
        <v>5079.1400000000003</v>
      </c>
      <c r="O5112" s="21">
        <v>0</v>
      </c>
      <c r="P5112" s="21">
        <v>5079.1400000000003</v>
      </c>
      <c r="Q5112" s="25" t="s">
        <v>7786</v>
      </c>
      <c r="R5112" s="1" t="str">
        <f t="shared" si="101"/>
        <v>ST10060</v>
      </c>
      <c r="S5112" t="str">
        <f>VLOOKUP(R5112,Data!$C$2:$D$261,2,0)</f>
        <v>Whitecliff Retirement</v>
      </c>
      <c r="T5112">
        <f>COUNTIF('Feb 2022'!A:A,D5112)+COUNTIF('Mar 2022'!A:A,D5112)+COUNTIF('Apr 2022'!A:A,D5112)+COUNTIF('May 2022'!A:A,D5112)+COUNTIF('June 2022'!A:A,D5112)+COUNTIF('July 2022'!A:A,D5112)+COUNTIF('Aug 2022'!A:A,D5112)+COUNTIF('Sep 2022'!A:A,D5112)+COUNTIF('Oct 2022'!A:A,D5112)+COUNTIF('Dec 2022'!A:A,D5112)</f>
        <v>1</v>
      </c>
      <c r="U5112" t="str">
        <f>VLOOKUP(Q5112,'Capital Lookup'!A:B,2,FALSE)</f>
        <v>No</v>
      </c>
      <c r="V5112" s="2">
        <f>IFERROR(VLOOKUP(LEFT(F5112,10),'Find Purchase Orders'!B:J,9,FALSE),"")</f>
        <v>44865</v>
      </c>
      <c r="W5112" s="25" t="s">
        <v>7261</v>
      </c>
    </row>
    <row r="5113" spans="1:23" hidden="1">
      <c r="A5113" s="25" t="s">
        <v>7261</v>
      </c>
      <c r="B5113" s="25" t="s">
        <v>7781</v>
      </c>
      <c r="C5113" s="25" t="s">
        <v>7264</v>
      </c>
      <c r="D5113" s="25" t="s">
        <v>6748</v>
      </c>
      <c r="E5113" s="25" t="s">
        <v>12723</v>
      </c>
      <c r="F5113" s="25" t="s">
        <v>18498</v>
      </c>
      <c r="G5113" s="25" t="s">
        <v>10374</v>
      </c>
      <c r="H5113" s="21">
        <v>2651.25</v>
      </c>
      <c r="I5113" s="25" t="s">
        <v>7296</v>
      </c>
      <c r="J5113" s="25" t="s">
        <v>7288</v>
      </c>
      <c r="K5113" s="25" t="s">
        <v>7262</v>
      </c>
      <c r="L5113" s="25" t="s">
        <v>7259</v>
      </c>
      <c r="M5113" s="21">
        <v>2651.25</v>
      </c>
      <c r="N5113" s="21">
        <v>2651.25</v>
      </c>
      <c r="O5113" s="21">
        <v>0</v>
      </c>
      <c r="P5113" s="21">
        <v>2651.25</v>
      </c>
      <c r="Q5113" s="25" t="s">
        <v>7786</v>
      </c>
      <c r="R5113" s="1" t="str">
        <f t="shared" si="101"/>
        <v>ST10060</v>
      </c>
      <c r="S5113" t="str">
        <f>VLOOKUP(R5113,Data!$C$2:$D$261,2,0)</f>
        <v>Whitecliff Retirement</v>
      </c>
      <c r="T5113">
        <f>COUNTIF('Feb 2022'!A:A,D5113)+COUNTIF('Mar 2022'!A:A,D5113)+COUNTIF('Apr 2022'!A:A,D5113)+COUNTIF('May 2022'!A:A,D5113)+COUNTIF('June 2022'!A:A,D5113)+COUNTIF('July 2022'!A:A,D5113)+COUNTIF('Aug 2022'!A:A,D5113)+COUNTIF('Sep 2022'!A:A,D5113)+COUNTIF('Oct 2022'!A:A,D5113)+COUNTIF('Dec 2022'!A:A,D5113)</f>
        <v>1</v>
      </c>
      <c r="U5113" t="str">
        <f>VLOOKUP(Q5113,'Capital Lookup'!A:B,2,FALSE)</f>
        <v>No</v>
      </c>
      <c r="V5113" s="2">
        <f>IFERROR(VLOOKUP(LEFT(F5113,10),'Find Purchase Orders'!B:J,9,FALSE),"")</f>
        <v>44865</v>
      </c>
      <c r="W5113" s="25" t="s">
        <v>7261</v>
      </c>
    </row>
    <row r="5114" spans="1:23" hidden="1">
      <c r="A5114" s="25" t="s">
        <v>7261</v>
      </c>
      <c r="B5114" s="25" t="s">
        <v>7781</v>
      </c>
      <c r="C5114" s="25" t="s">
        <v>7264</v>
      </c>
      <c r="D5114" s="25" t="s">
        <v>6749</v>
      </c>
      <c r="E5114" s="25" t="s">
        <v>12723</v>
      </c>
      <c r="F5114" s="25" t="s">
        <v>18499</v>
      </c>
      <c r="G5114" s="25" t="s">
        <v>18500</v>
      </c>
      <c r="H5114" s="21">
        <v>3786.67</v>
      </c>
      <c r="I5114" s="25" t="s">
        <v>7296</v>
      </c>
      <c r="J5114" s="25" t="s">
        <v>7288</v>
      </c>
      <c r="K5114" s="25" t="s">
        <v>7262</v>
      </c>
      <c r="L5114" s="25" t="s">
        <v>7259</v>
      </c>
      <c r="M5114" s="21">
        <v>3786.67</v>
      </c>
      <c r="N5114" s="21">
        <v>3786.68</v>
      </c>
      <c r="O5114" s="21">
        <v>-0.01</v>
      </c>
      <c r="P5114" s="21">
        <v>3786.67</v>
      </c>
      <c r="Q5114" s="25" t="s">
        <v>7786</v>
      </c>
      <c r="R5114" s="1" t="str">
        <f t="shared" si="101"/>
        <v>ST10060</v>
      </c>
      <c r="S5114" t="str">
        <f>VLOOKUP(R5114,Data!$C$2:$D$261,2,0)</f>
        <v>Whitecliff Retirement</v>
      </c>
      <c r="T5114">
        <f>COUNTIF('Feb 2022'!A:A,D5114)+COUNTIF('Mar 2022'!A:A,D5114)+COUNTIF('Apr 2022'!A:A,D5114)+COUNTIF('May 2022'!A:A,D5114)+COUNTIF('June 2022'!A:A,D5114)+COUNTIF('July 2022'!A:A,D5114)+COUNTIF('Aug 2022'!A:A,D5114)+COUNTIF('Sep 2022'!A:A,D5114)+COUNTIF('Oct 2022'!A:A,D5114)+COUNTIF('Dec 2022'!A:A,D5114)</f>
        <v>1</v>
      </c>
      <c r="U5114" t="str">
        <f>VLOOKUP(Q5114,'Capital Lookup'!A:B,2,FALSE)</f>
        <v>No</v>
      </c>
      <c r="V5114" s="2">
        <f>IFERROR(VLOOKUP(LEFT(F5114,10),'Find Purchase Orders'!B:J,9,FALSE),"")</f>
        <v>44865</v>
      </c>
      <c r="W5114" s="25" t="s">
        <v>7261</v>
      </c>
    </row>
    <row r="5115" spans="1:23" hidden="1">
      <c r="A5115" s="25" t="s">
        <v>7252</v>
      </c>
      <c r="B5115" s="25" t="s">
        <v>7466</v>
      </c>
      <c r="C5115" s="25" t="s">
        <v>7254</v>
      </c>
      <c r="D5115" s="25" t="s">
        <v>6703</v>
      </c>
      <c r="E5115" s="25" t="s">
        <v>11209</v>
      </c>
      <c r="F5115" s="25" t="s">
        <v>18501</v>
      </c>
      <c r="G5115" s="25" t="s">
        <v>18502</v>
      </c>
      <c r="H5115" s="21">
        <v>875.75</v>
      </c>
      <c r="I5115" s="25" t="s">
        <v>7287</v>
      </c>
      <c r="J5115" s="25" t="s">
        <v>7288</v>
      </c>
      <c r="K5115" s="25" t="s">
        <v>7289</v>
      </c>
      <c r="L5115" s="25" t="s">
        <v>7259</v>
      </c>
      <c r="M5115" s="21">
        <v>875.75</v>
      </c>
      <c r="N5115" s="22">
        <v>0</v>
      </c>
      <c r="O5115" s="21">
        <v>875.75</v>
      </c>
      <c r="P5115" s="21">
        <v>100.75</v>
      </c>
      <c r="Q5115" s="25" t="s">
        <v>7471</v>
      </c>
      <c r="R5115" s="1" t="str">
        <f t="shared" si="101"/>
        <v>ST10052</v>
      </c>
      <c r="S5115" t="str">
        <f>VLOOKUP(R5115,Data!$C$2:$D$261,2,0)</f>
        <v>Portobello</v>
      </c>
      <c r="T5115">
        <f>COUNTIF('Feb 2022'!A:A,D5115)+COUNTIF('Mar 2022'!A:A,D5115)+COUNTIF('Apr 2022'!A:A,D5115)+COUNTIF('May 2022'!A:A,D5115)+COUNTIF('June 2022'!A:A,D5115)+COUNTIF('July 2022'!A:A,D5115)+COUNTIF('Aug 2022'!A:A,D5115)+COUNTIF('Sep 2022'!A:A,D5115)+COUNTIF('Oct 2022'!A:A,D5115)+COUNTIF('Dec 2022'!A:A,D5115)</f>
        <v>1</v>
      </c>
      <c r="U5115" t="str">
        <f>VLOOKUP(Q5115,'Capital Lookup'!A:B,2,FALSE)</f>
        <v>No</v>
      </c>
      <c r="V5115" s="2">
        <f>IFERROR(VLOOKUP(LEFT(F5115,10),'Find Purchase Orders'!B:J,9,FALSE),"")</f>
        <v>44854</v>
      </c>
      <c r="W5115" s="25" t="s">
        <v>7261</v>
      </c>
    </row>
    <row r="5116" spans="1:23" hidden="1">
      <c r="A5116" s="25" t="s">
        <v>7252</v>
      </c>
      <c r="B5116" s="25" t="s">
        <v>7466</v>
      </c>
      <c r="C5116" s="25" t="s">
        <v>7254</v>
      </c>
      <c r="D5116" s="25" t="s">
        <v>6705</v>
      </c>
      <c r="E5116" s="25" t="s">
        <v>11209</v>
      </c>
      <c r="F5116" s="25" t="s">
        <v>18503</v>
      </c>
      <c r="G5116" s="25" t="s">
        <v>18504</v>
      </c>
      <c r="H5116" s="21">
        <v>875.75</v>
      </c>
      <c r="I5116" s="25" t="s">
        <v>7287</v>
      </c>
      <c r="J5116" s="25" t="s">
        <v>7288</v>
      </c>
      <c r="K5116" s="25" t="s">
        <v>7289</v>
      </c>
      <c r="L5116" s="25" t="s">
        <v>7259</v>
      </c>
      <c r="M5116" s="21">
        <v>875.75</v>
      </c>
      <c r="N5116" s="22">
        <v>0</v>
      </c>
      <c r="O5116" s="21">
        <v>875.75</v>
      </c>
      <c r="P5116" s="21">
        <v>100.75</v>
      </c>
      <c r="Q5116" s="25" t="s">
        <v>7471</v>
      </c>
      <c r="R5116" s="1" t="str">
        <f t="shared" si="101"/>
        <v>ST10052</v>
      </c>
      <c r="S5116" t="str">
        <f>VLOOKUP(R5116,Data!$C$2:$D$261,2,0)</f>
        <v>Portobello</v>
      </c>
      <c r="T5116">
        <f>COUNTIF('Feb 2022'!A:A,D5116)+COUNTIF('Mar 2022'!A:A,D5116)+COUNTIF('Apr 2022'!A:A,D5116)+COUNTIF('May 2022'!A:A,D5116)+COUNTIF('June 2022'!A:A,D5116)+COUNTIF('July 2022'!A:A,D5116)+COUNTIF('Aug 2022'!A:A,D5116)+COUNTIF('Sep 2022'!A:A,D5116)+COUNTIF('Oct 2022'!A:A,D5116)+COUNTIF('Dec 2022'!A:A,D5116)</f>
        <v>1</v>
      </c>
      <c r="U5116" t="str">
        <f>VLOOKUP(Q5116,'Capital Lookup'!A:B,2,FALSE)</f>
        <v>No</v>
      </c>
      <c r="V5116" s="2">
        <f>IFERROR(VLOOKUP(LEFT(F5116,10),'Find Purchase Orders'!B:J,9,FALSE),"")</f>
        <v>44854</v>
      </c>
      <c r="W5116" s="25" t="s">
        <v>7261</v>
      </c>
    </row>
    <row r="5117" spans="1:23" hidden="1">
      <c r="A5117" s="25" t="s">
        <v>7261</v>
      </c>
      <c r="B5117" s="25" t="s">
        <v>7355</v>
      </c>
      <c r="C5117" s="25" t="s">
        <v>7264</v>
      </c>
      <c r="D5117" s="25" t="s">
        <v>6707</v>
      </c>
      <c r="E5117" s="25" t="s">
        <v>7357</v>
      </c>
      <c r="F5117" s="25" t="s">
        <v>18505</v>
      </c>
      <c r="G5117" s="25" t="s">
        <v>18506</v>
      </c>
      <c r="H5117" s="21">
        <v>8656.44</v>
      </c>
      <c r="I5117" s="25" t="s">
        <v>7296</v>
      </c>
      <c r="J5117" s="25" t="s">
        <v>7288</v>
      </c>
      <c r="K5117" s="25" t="s">
        <v>7262</v>
      </c>
      <c r="L5117" s="25" t="s">
        <v>7259</v>
      </c>
      <c r="M5117" s="21">
        <v>8656.44</v>
      </c>
      <c r="N5117" s="21">
        <v>8656.44</v>
      </c>
      <c r="O5117" s="21">
        <v>0</v>
      </c>
      <c r="P5117" s="21">
        <v>8656.44</v>
      </c>
      <c r="Q5117" s="25" t="s">
        <v>7360</v>
      </c>
      <c r="R5117" s="1" t="str">
        <f t="shared" si="101"/>
        <v>ST10094</v>
      </c>
      <c r="S5117" t="str">
        <f>VLOOKUP(R5117,Data!$C$2:$D$261,2,0)</f>
        <v>Briarfield Gardens</v>
      </c>
      <c r="T5117">
        <f>COUNTIF('Feb 2022'!A:A,D5117)+COUNTIF('Mar 2022'!A:A,D5117)+COUNTIF('Apr 2022'!A:A,D5117)+COUNTIF('May 2022'!A:A,D5117)+COUNTIF('June 2022'!A:A,D5117)+COUNTIF('July 2022'!A:A,D5117)+COUNTIF('Aug 2022'!A:A,D5117)+COUNTIF('Sep 2022'!A:A,D5117)+COUNTIF('Oct 2022'!A:A,D5117)+COUNTIF('Dec 2022'!A:A,D5117)</f>
        <v>1</v>
      </c>
      <c r="U5117" t="str">
        <f>VLOOKUP(Q5117,'Capital Lookup'!A:B,2,FALSE)</f>
        <v>No</v>
      </c>
      <c r="V5117" s="2">
        <f>IFERROR(VLOOKUP(LEFT(F5117,10),'Find Purchase Orders'!B:J,9,FALSE),"")</f>
        <v>44854</v>
      </c>
      <c r="W5117" s="25" t="s">
        <v>7261</v>
      </c>
    </row>
    <row r="5118" spans="1:23" hidden="1">
      <c r="A5118" s="25" t="s">
        <v>7261</v>
      </c>
      <c r="B5118" s="25" t="s">
        <v>7355</v>
      </c>
      <c r="C5118" s="25" t="s">
        <v>7264</v>
      </c>
      <c r="D5118" s="25" t="s">
        <v>6708</v>
      </c>
      <c r="E5118" s="25" t="s">
        <v>7357</v>
      </c>
      <c r="F5118" s="25" t="s">
        <v>18507</v>
      </c>
      <c r="G5118" s="25" t="s">
        <v>8499</v>
      </c>
      <c r="H5118" s="21">
        <v>8656.44</v>
      </c>
      <c r="I5118" s="25" t="s">
        <v>7296</v>
      </c>
      <c r="J5118" s="25" t="s">
        <v>7288</v>
      </c>
      <c r="K5118" s="25" t="s">
        <v>7262</v>
      </c>
      <c r="L5118" s="25" t="s">
        <v>7259</v>
      </c>
      <c r="M5118" s="21">
        <v>8656.44</v>
      </c>
      <c r="N5118" s="21">
        <v>8656.44</v>
      </c>
      <c r="O5118" s="21">
        <v>0</v>
      </c>
      <c r="P5118" s="21">
        <v>8656.44</v>
      </c>
      <c r="Q5118" s="25" t="s">
        <v>7360</v>
      </c>
      <c r="R5118" s="1" t="str">
        <f t="shared" si="101"/>
        <v>ST10094</v>
      </c>
      <c r="S5118" t="str">
        <f>VLOOKUP(R5118,Data!$C$2:$D$261,2,0)</f>
        <v>Briarfield Gardens</v>
      </c>
      <c r="T5118">
        <f>COUNTIF('Feb 2022'!A:A,D5118)+COUNTIF('Mar 2022'!A:A,D5118)+COUNTIF('Apr 2022'!A:A,D5118)+COUNTIF('May 2022'!A:A,D5118)+COUNTIF('June 2022'!A:A,D5118)+COUNTIF('July 2022'!A:A,D5118)+COUNTIF('Aug 2022'!A:A,D5118)+COUNTIF('Sep 2022'!A:A,D5118)+COUNTIF('Oct 2022'!A:A,D5118)+COUNTIF('Dec 2022'!A:A,D5118)</f>
        <v>1</v>
      </c>
      <c r="U5118" t="str">
        <f>VLOOKUP(Q5118,'Capital Lookup'!A:B,2,FALSE)</f>
        <v>No</v>
      </c>
      <c r="V5118" s="2">
        <f>IFERROR(VLOOKUP(LEFT(F5118,10),'Find Purchase Orders'!B:J,9,FALSE),"")</f>
        <v>44854</v>
      </c>
      <c r="W5118" s="25" t="s">
        <v>7261</v>
      </c>
    </row>
    <row r="5119" spans="1:23" hidden="1">
      <c r="A5119" s="25" t="s">
        <v>7252</v>
      </c>
      <c r="B5119" s="25" t="s">
        <v>7524</v>
      </c>
      <c r="C5119" s="25" t="s">
        <v>7254</v>
      </c>
      <c r="D5119" s="25" t="s">
        <v>6710</v>
      </c>
      <c r="E5119" s="25" t="s">
        <v>7500</v>
      </c>
      <c r="F5119" s="25" t="s">
        <v>18508</v>
      </c>
      <c r="G5119" s="25" t="s">
        <v>18509</v>
      </c>
      <c r="H5119" s="21">
        <v>33893.22</v>
      </c>
      <c r="I5119" s="25" t="s">
        <v>7287</v>
      </c>
      <c r="J5119" s="25" t="s">
        <v>7288</v>
      </c>
      <c r="K5119" s="25" t="s">
        <v>7495</v>
      </c>
      <c r="L5119" s="25" t="s">
        <v>14139</v>
      </c>
      <c r="M5119" s="21">
        <v>33893.22</v>
      </c>
      <c r="N5119" s="22">
        <v>0</v>
      </c>
      <c r="O5119" s="21">
        <v>33893.22</v>
      </c>
      <c r="P5119" s="21">
        <v>3899.22</v>
      </c>
      <c r="Q5119" s="25" t="s">
        <v>17614</v>
      </c>
      <c r="R5119" s="1" t="str">
        <f t="shared" si="101"/>
        <v>ST10041</v>
      </c>
      <c r="S5119" t="str">
        <f>VLOOKUP(R5119,Data!$C$2:$D$261,2,0)</f>
        <v>Prince of Wales</v>
      </c>
      <c r="T5119">
        <f>COUNTIF('Feb 2022'!A:A,D5119)+COUNTIF('Mar 2022'!A:A,D5119)+COUNTIF('Apr 2022'!A:A,D5119)+COUNTIF('May 2022'!A:A,D5119)+COUNTIF('June 2022'!A:A,D5119)+COUNTIF('July 2022'!A:A,D5119)+COUNTIF('Aug 2022'!A:A,D5119)+COUNTIF('Sep 2022'!A:A,D5119)+COUNTIF('Oct 2022'!A:A,D5119)+COUNTIF('Dec 2022'!A:A,D5119)</f>
        <v>1</v>
      </c>
      <c r="U5119" t="str">
        <f>VLOOKUP(Q5119,'Capital Lookup'!A:B,2,FALSE)</f>
        <v>No</v>
      </c>
      <c r="V5119" s="2">
        <f>IFERROR(VLOOKUP(LEFT(F5119,10),'Find Purchase Orders'!B:J,9,FALSE),"")</f>
        <v>44855</v>
      </c>
      <c r="W5119" s="25" t="s">
        <v>7261</v>
      </c>
    </row>
    <row r="5120" spans="1:23" hidden="1">
      <c r="A5120" s="25" t="s">
        <v>7252</v>
      </c>
      <c r="B5120" s="25" t="s">
        <v>8531</v>
      </c>
      <c r="C5120" s="25" t="s">
        <v>7254</v>
      </c>
      <c r="D5120" s="25" t="s">
        <v>6712</v>
      </c>
      <c r="E5120" s="25" t="s">
        <v>16389</v>
      </c>
      <c r="F5120" s="25" t="s">
        <v>18510</v>
      </c>
      <c r="G5120" s="25" t="s">
        <v>18511</v>
      </c>
      <c r="H5120" s="21">
        <v>7948.33</v>
      </c>
      <c r="I5120" s="25" t="s">
        <v>7296</v>
      </c>
      <c r="J5120" s="25" t="s">
        <v>7288</v>
      </c>
      <c r="K5120" s="25" t="s">
        <v>7262</v>
      </c>
      <c r="L5120" s="25" t="s">
        <v>7259</v>
      </c>
      <c r="M5120" s="21">
        <v>7948.33</v>
      </c>
      <c r="N5120" s="21">
        <v>7948.33</v>
      </c>
      <c r="O5120" s="21">
        <v>0</v>
      </c>
      <c r="P5120" s="21">
        <v>7948.33</v>
      </c>
      <c r="Q5120" s="25" t="s">
        <v>8534</v>
      </c>
      <c r="R5120" s="1" t="str">
        <f t="shared" si="101"/>
        <v>ST10095</v>
      </c>
      <c r="S5120" t="str">
        <f>VLOOKUP(R5120,Data!$C$2:$D$261,2,0)</f>
        <v>Greenway</v>
      </c>
      <c r="T5120">
        <f>COUNTIF('Feb 2022'!A:A,D5120)+COUNTIF('Mar 2022'!A:A,D5120)+COUNTIF('Apr 2022'!A:A,D5120)+COUNTIF('May 2022'!A:A,D5120)+COUNTIF('June 2022'!A:A,D5120)+COUNTIF('July 2022'!A:A,D5120)+COUNTIF('Aug 2022'!A:A,D5120)+COUNTIF('Sep 2022'!A:A,D5120)+COUNTIF('Oct 2022'!A:A,D5120)+COUNTIF('Dec 2022'!A:A,D5120)</f>
        <v>1</v>
      </c>
      <c r="U5120" t="str">
        <f>VLOOKUP(Q5120,'Capital Lookup'!A:B,2,FALSE)</f>
        <v>No</v>
      </c>
      <c r="V5120" s="2">
        <f>IFERROR(VLOOKUP(LEFT(F5120,10),'Find Purchase Orders'!B:J,9,FALSE),"")</f>
        <v>44854</v>
      </c>
      <c r="W5120" s="25" t="s">
        <v>7261</v>
      </c>
    </row>
    <row r="5121" spans="1:23" hidden="1">
      <c r="A5121" s="25" t="s">
        <v>7261</v>
      </c>
      <c r="B5121" s="25" t="s">
        <v>8259</v>
      </c>
      <c r="C5121" s="25" t="s">
        <v>8260</v>
      </c>
      <c r="D5121" s="25" t="s">
        <v>18512</v>
      </c>
      <c r="E5121" s="25" t="s">
        <v>18513</v>
      </c>
      <c r="F5121" s="25" t="s">
        <v>18514</v>
      </c>
      <c r="G5121" s="25" t="s">
        <v>18515</v>
      </c>
      <c r="H5121" s="21">
        <v>27900.01</v>
      </c>
      <c r="I5121" s="25" t="s">
        <v>7287</v>
      </c>
      <c r="J5121" s="25" t="s">
        <v>7288</v>
      </c>
      <c r="K5121" s="25" t="s">
        <v>10629</v>
      </c>
      <c r="L5121" s="25" t="s">
        <v>8266</v>
      </c>
      <c r="M5121" s="21">
        <v>37073.53</v>
      </c>
      <c r="N5121" s="22">
        <v>0</v>
      </c>
      <c r="O5121" s="21">
        <v>37073.53</v>
      </c>
      <c r="P5121" s="21">
        <v>4380.97</v>
      </c>
      <c r="Q5121" s="25" t="s">
        <v>16708</v>
      </c>
      <c r="R5121" s="1" t="str">
        <f t="shared" si="101"/>
        <v>ST10260</v>
      </c>
      <c r="S5121" t="str">
        <f>VLOOKUP(R5121,Data!$C$2:$D$261,2,0)</f>
        <v>Support Office</v>
      </c>
      <c r="T5121">
        <f>COUNTIF('Feb 2022'!A:A,D5121)+COUNTIF('Mar 2022'!A:A,D5121)+COUNTIF('Apr 2022'!A:A,D5121)+COUNTIF('May 2022'!A:A,D5121)+COUNTIF('June 2022'!A:A,D5121)+COUNTIF('July 2022'!A:A,D5121)+COUNTIF('Aug 2022'!A:A,D5121)+COUNTIF('Sep 2022'!A:A,D5121)+COUNTIF('Oct 2022'!A:A,D5121)+COUNTIF('Dec 2022'!A:A,D5121)</f>
        <v>0</v>
      </c>
      <c r="U5121" t="str">
        <f>VLOOKUP(Q5121,'Capital Lookup'!A:B,2,FALSE)</f>
        <v>Yes</v>
      </c>
      <c r="V5121" s="2">
        <f>IFERROR(VLOOKUP(LEFT(F5121,10),'Find Purchase Orders'!B:J,9,FALSE),"")</f>
        <v>44881</v>
      </c>
      <c r="W5121" s="25" t="s">
        <v>7261</v>
      </c>
    </row>
    <row r="5122" spans="1:23" hidden="1">
      <c r="A5122" s="25" t="s">
        <v>7252</v>
      </c>
      <c r="B5122" s="25" t="s">
        <v>7574</v>
      </c>
      <c r="C5122" s="25" t="s">
        <v>7254</v>
      </c>
      <c r="D5122" s="25" t="s">
        <v>6713</v>
      </c>
      <c r="E5122" s="25" t="s">
        <v>9406</v>
      </c>
      <c r="F5122" s="25" t="s">
        <v>18516</v>
      </c>
      <c r="G5122" s="25" t="s">
        <v>18517</v>
      </c>
      <c r="H5122" s="21">
        <v>1412.5</v>
      </c>
      <c r="I5122" s="25" t="s">
        <v>7296</v>
      </c>
      <c r="J5122" s="25" t="s">
        <v>7288</v>
      </c>
      <c r="K5122" s="25" t="s">
        <v>7289</v>
      </c>
      <c r="L5122" s="25" t="s">
        <v>7259</v>
      </c>
      <c r="M5122" s="21">
        <v>1412.5</v>
      </c>
      <c r="N5122" s="21">
        <v>1412.5</v>
      </c>
      <c r="O5122" s="21">
        <v>0</v>
      </c>
      <c r="P5122" s="21">
        <v>1412.5</v>
      </c>
      <c r="Q5122" s="25" t="s">
        <v>8203</v>
      </c>
      <c r="R5122" s="1" t="str">
        <f t="shared" si="101"/>
        <v>ST10039</v>
      </c>
      <c r="S5122" t="str">
        <f>VLOOKUP(R5122,Data!$C$2:$D$261,2,0)</f>
        <v>Barrhaven</v>
      </c>
      <c r="T5122">
        <f>COUNTIF('Feb 2022'!A:A,D5122)+COUNTIF('Mar 2022'!A:A,D5122)+COUNTIF('Apr 2022'!A:A,D5122)+COUNTIF('May 2022'!A:A,D5122)+COUNTIF('June 2022'!A:A,D5122)+COUNTIF('July 2022'!A:A,D5122)+COUNTIF('Aug 2022'!A:A,D5122)+COUNTIF('Sep 2022'!A:A,D5122)+COUNTIF('Oct 2022'!A:A,D5122)+COUNTIF('Dec 2022'!A:A,D5122)</f>
        <v>1</v>
      </c>
      <c r="U5122" t="str">
        <f>VLOOKUP(Q5122,'Capital Lookup'!A:B,2,FALSE)</f>
        <v>No</v>
      </c>
      <c r="V5122" s="2">
        <f>IFERROR(VLOOKUP(LEFT(F5122,10),'Find Purchase Orders'!B:J,9,FALSE),"")</f>
        <v>44854</v>
      </c>
      <c r="W5122" s="25" t="s">
        <v>7261</v>
      </c>
    </row>
    <row r="5123" spans="1:23" hidden="1">
      <c r="A5123" s="25" t="s">
        <v>7252</v>
      </c>
      <c r="B5123" s="25" t="s">
        <v>7574</v>
      </c>
      <c r="C5123" s="25" t="s">
        <v>7254</v>
      </c>
      <c r="D5123" s="25" t="s">
        <v>6714</v>
      </c>
      <c r="E5123" s="25" t="s">
        <v>9406</v>
      </c>
      <c r="F5123" s="25" t="s">
        <v>18518</v>
      </c>
      <c r="G5123" s="25" t="s">
        <v>8256</v>
      </c>
      <c r="H5123" s="21">
        <v>1412.5</v>
      </c>
      <c r="I5123" s="25" t="s">
        <v>7296</v>
      </c>
      <c r="J5123" s="25" t="s">
        <v>7288</v>
      </c>
      <c r="K5123" s="25" t="s">
        <v>7289</v>
      </c>
      <c r="L5123" s="25" t="s">
        <v>7259</v>
      </c>
      <c r="M5123" s="21">
        <v>1412.5</v>
      </c>
      <c r="N5123" s="21">
        <v>1412.5</v>
      </c>
      <c r="O5123" s="21">
        <v>0</v>
      </c>
      <c r="P5123" s="21">
        <v>1412.5</v>
      </c>
      <c r="Q5123" s="25" t="s">
        <v>8203</v>
      </c>
      <c r="R5123" s="1" t="str">
        <f t="shared" si="101"/>
        <v>ST10039</v>
      </c>
      <c r="S5123" t="str">
        <f>VLOOKUP(R5123,Data!$C$2:$D$261,2,0)</f>
        <v>Barrhaven</v>
      </c>
      <c r="T5123">
        <f>COUNTIF('Feb 2022'!A:A,D5123)+COUNTIF('Mar 2022'!A:A,D5123)+COUNTIF('Apr 2022'!A:A,D5123)+COUNTIF('May 2022'!A:A,D5123)+COUNTIF('June 2022'!A:A,D5123)+COUNTIF('July 2022'!A:A,D5123)+COUNTIF('Aug 2022'!A:A,D5123)+COUNTIF('Sep 2022'!A:A,D5123)+COUNTIF('Oct 2022'!A:A,D5123)+COUNTIF('Dec 2022'!A:A,D5123)</f>
        <v>1</v>
      </c>
      <c r="U5123" t="str">
        <f>VLOOKUP(Q5123,'Capital Lookup'!A:B,2,FALSE)</f>
        <v>No</v>
      </c>
      <c r="V5123" s="2">
        <f>IFERROR(VLOOKUP(LEFT(F5123,10),'Find Purchase Orders'!B:J,9,FALSE),"")</f>
        <v>44854</v>
      </c>
      <c r="W5123" s="25" t="s">
        <v>7261</v>
      </c>
    </row>
    <row r="5124" spans="1:23" hidden="1">
      <c r="A5124" s="25" t="s">
        <v>7252</v>
      </c>
      <c r="B5124" s="25" t="s">
        <v>7574</v>
      </c>
      <c r="C5124" s="25" t="s">
        <v>7254</v>
      </c>
      <c r="D5124" s="25" t="s">
        <v>6750</v>
      </c>
      <c r="E5124" s="25" t="s">
        <v>9406</v>
      </c>
      <c r="F5124" s="25" t="s">
        <v>18519</v>
      </c>
      <c r="G5124" s="25" t="s">
        <v>9383</v>
      </c>
      <c r="H5124" s="21">
        <v>870.1</v>
      </c>
      <c r="I5124" s="25" t="s">
        <v>7287</v>
      </c>
      <c r="J5124" s="25" t="s">
        <v>7288</v>
      </c>
      <c r="K5124" s="25" t="s">
        <v>7262</v>
      </c>
      <c r="L5124" s="25" t="s">
        <v>7259</v>
      </c>
      <c r="M5124" s="21">
        <v>870.1</v>
      </c>
      <c r="N5124" s="22">
        <v>0</v>
      </c>
      <c r="O5124" s="21">
        <v>870.1</v>
      </c>
      <c r="P5124" s="21">
        <v>100.1</v>
      </c>
      <c r="Q5124" s="25" t="s">
        <v>8203</v>
      </c>
      <c r="R5124" s="1" t="str">
        <f t="shared" si="101"/>
        <v>ST10039</v>
      </c>
      <c r="S5124" t="str">
        <f>VLOOKUP(R5124,Data!$C$2:$D$261,2,0)</f>
        <v>Barrhaven</v>
      </c>
      <c r="T5124">
        <f>COUNTIF('Feb 2022'!A:A,D5124)+COUNTIF('Mar 2022'!A:A,D5124)+COUNTIF('Apr 2022'!A:A,D5124)+COUNTIF('May 2022'!A:A,D5124)+COUNTIF('June 2022'!A:A,D5124)+COUNTIF('July 2022'!A:A,D5124)+COUNTIF('Aug 2022'!A:A,D5124)+COUNTIF('Sep 2022'!A:A,D5124)+COUNTIF('Oct 2022'!A:A,D5124)+COUNTIF('Dec 2022'!A:A,D5124)</f>
        <v>1</v>
      </c>
      <c r="U5124" t="str">
        <f>VLOOKUP(Q5124,'Capital Lookup'!A:B,2,FALSE)</f>
        <v>No</v>
      </c>
      <c r="V5124" s="2">
        <f>IFERROR(VLOOKUP(LEFT(F5124,10),'Find Purchase Orders'!B:J,9,FALSE),"")</f>
        <v>44865</v>
      </c>
      <c r="W5124" s="25" t="s">
        <v>7261</v>
      </c>
    </row>
    <row r="5125" spans="1:23" hidden="1">
      <c r="A5125" s="25" t="s">
        <v>7252</v>
      </c>
      <c r="B5125" s="25" t="s">
        <v>7574</v>
      </c>
      <c r="C5125" s="25" t="s">
        <v>7254</v>
      </c>
      <c r="D5125" s="25" t="s">
        <v>6750</v>
      </c>
      <c r="E5125" s="25" t="s">
        <v>9406</v>
      </c>
      <c r="F5125" s="25" t="s">
        <v>18520</v>
      </c>
      <c r="G5125" s="25" t="s">
        <v>18521</v>
      </c>
      <c r="H5125" s="21">
        <v>21830.61</v>
      </c>
      <c r="I5125" s="25" t="s">
        <v>7287</v>
      </c>
      <c r="J5125" s="25" t="s">
        <v>7288</v>
      </c>
      <c r="K5125" s="25" t="s">
        <v>7262</v>
      </c>
      <c r="L5125" s="25" t="s">
        <v>7259</v>
      </c>
      <c r="M5125" s="21">
        <v>21830.61</v>
      </c>
      <c r="N5125" s="22">
        <v>0</v>
      </c>
      <c r="O5125" s="21">
        <v>21830.61</v>
      </c>
      <c r="P5125" s="21">
        <v>2511.4899999999998</v>
      </c>
      <c r="Q5125" s="25" t="s">
        <v>8203</v>
      </c>
      <c r="R5125" s="1" t="str">
        <f t="shared" si="101"/>
        <v>ST10039</v>
      </c>
      <c r="S5125" t="str">
        <f>VLOOKUP(R5125,Data!$C$2:$D$261,2,0)</f>
        <v>Barrhaven</v>
      </c>
      <c r="T5125">
        <f>COUNTIF('Feb 2022'!A:A,D5125)+COUNTIF('Mar 2022'!A:A,D5125)+COUNTIF('Apr 2022'!A:A,D5125)+COUNTIF('May 2022'!A:A,D5125)+COUNTIF('June 2022'!A:A,D5125)+COUNTIF('July 2022'!A:A,D5125)+COUNTIF('Aug 2022'!A:A,D5125)+COUNTIF('Sep 2022'!A:A,D5125)+COUNTIF('Oct 2022'!A:A,D5125)+COUNTIF('Dec 2022'!A:A,D5125)</f>
        <v>1</v>
      </c>
      <c r="U5125" t="str">
        <f>VLOOKUP(Q5125,'Capital Lookup'!A:B,2,FALSE)</f>
        <v>No</v>
      </c>
      <c r="V5125" s="2">
        <f>IFERROR(VLOOKUP(LEFT(F5125,10),'Find Purchase Orders'!B:J,9,FALSE),"")</f>
        <v>44865</v>
      </c>
      <c r="W5125" s="25" t="s">
        <v>7261</v>
      </c>
    </row>
    <row r="5126" spans="1:23" hidden="1">
      <c r="A5126" s="25" t="s">
        <v>7478</v>
      </c>
      <c r="B5126" s="25" t="s">
        <v>7586</v>
      </c>
      <c r="C5126" s="25" t="s">
        <v>7587</v>
      </c>
      <c r="D5126" s="25" t="s">
        <v>6751</v>
      </c>
      <c r="E5126" s="25" t="s">
        <v>7500</v>
      </c>
      <c r="F5126" s="25" t="s">
        <v>18522</v>
      </c>
      <c r="G5126" s="25" t="s">
        <v>18523</v>
      </c>
      <c r="H5126" s="21">
        <v>19041.14</v>
      </c>
      <c r="I5126" s="25" t="s">
        <v>7296</v>
      </c>
      <c r="J5126" s="25" t="s">
        <v>7288</v>
      </c>
      <c r="K5126" s="25" t="s">
        <v>7733</v>
      </c>
      <c r="L5126" s="25" t="s">
        <v>7734</v>
      </c>
      <c r="M5126" s="21">
        <v>19041.14</v>
      </c>
      <c r="N5126" s="21">
        <v>19041.25</v>
      </c>
      <c r="O5126" s="21">
        <v>-0.11</v>
      </c>
      <c r="P5126" s="21">
        <v>19041.14</v>
      </c>
      <c r="Q5126" s="25" t="s">
        <v>16639</v>
      </c>
      <c r="R5126" s="1" t="str">
        <f t="shared" si="101"/>
        <v>ST10160</v>
      </c>
      <c r="S5126" t="str">
        <f>VLOOKUP(R5126,Data!$C$2:$D$261,2,0)</f>
        <v>Sherwood Court</v>
      </c>
      <c r="T5126">
        <f>COUNTIF('Feb 2022'!A:A,D5126)+COUNTIF('Mar 2022'!A:A,D5126)+COUNTIF('Apr 2022'!A:A,D5126)+COUNTIF('May 2022'!A:A,D5126)+COUNTIF('June 2022'!A:A,D5126)+COUNTIF('July 2022'!A:A,D5126)+COUNTIF('Aug 2022'!A:A,D5126)+COUNTIF('Sep 2022'!A:A,D5126)+COUNTIF('Oct 2022'!A:A,D5126)+COUNTIF('Dec 2022'!A:A,D5126)</f>
        <v>1</v>
      </c>
      <c r="U5126" t="str">
        <f>VLOOKUP(Q5126,'Capital Lookup'!A:B,2,FALSE)</f>
        <v>No</v>
      </c>
      <c r="V5126" s="2">
        <f>IFERROR(VLOOKUP(LEFT(F5126,10),'Find Purchase Orders'!B:J,9,FALSE),"")</f>
        <v>44858</v>
      </c>
      <c r="W5126" s="25" t="s">
        <v>7261</v>
      </c>
    </row>
    <row r="5127" spans="1:23" hidden="1">
      <c r="A5127" s="25" t="s">
        <v>7478</v>
      </c>
      <c r="B5127" s="25" t="s">
        <v>7586</v>
      </c>
      <c r="C5127" s="25" t="s">
        <v>7587</v>
      </c>
      <c r="D5127" s="25" t="s">
        <v>6751</v>
      </c>
      <c r="E5127" s="25" t="s">
        <v>7500</v>
      </c>
      <c r="F5127" s="25" t="s">
        <v>18524</v>
      </c>
      <c r="G5127" s="25" t="s">
        <v>18523</v>
      </c>
      <c r="H5127" s="21">
        <v>21759.19</v>
      </c>
      <c r="I5127" s="25" t="s">
        <v>7296</v>
      </c>
      <c r="J5127" s="25" t="s">
        <v>7288</v>
      </c>
      <c r="K5127" s="25" t="s">
        <v>7733</v>
      </c>
      <c r="L5127" s="25" t="s">
        <v>7734</v>
      </c>
      <c r="M5127" s="21">
        <v>21759.19</v>
      </c>
      <c r="N5127" s="21">
        <v>21759.200000000001</v>
      </c>
      <c r="O5127" s="21">
        <v>-0.01</v>
      </c>
      <c r="P5127" s="21">
        <v>21759.19</v>
      </c>
      <c r="Q5127" s="25" t="s">
        <v>16639</v>
      </c>
      <c r="R5127" s="1" t="str">
        <f t="shared" si="101"/>
        <v>ST10160</v>
      </c>
      <c r="S5127" t="str">
        <f>VLOOKUP(R5127,Data!$C$2:$D$261,2,0)</f>
        <v>Sherwood Court</v>
      </c>
      <c r="T5127">
        <f>COUNTIF('Feb 2022'!A:A,D5127)+COUNTIF('Mar 2022'!A:A,D5127)+COUNTIF('Apr 2022'!A:A,D5127)+COUNTIF('May 2022'!A:A,D5127)+COUNTIF('June 2022'!A:A,D5127)+COUNTIF('July 2022'!A:A,D5127)+COUNTIF('Aug 2022'!A:A,D5127)+COUNTIF('Sep 2022'!A:A,D5127)+COUNTIF('Oct 2022'!A:A,D5127)+COUNTIF('Dec 2022'!A:A,D5127)</f>
        <v>1</v>
      </c>
      <c r="U5127" t="str">
        <f>VLOOKUP(Q5127,'Capital Lookup'!A:B,2,FALSE)</f>
        <v>No</v>
      </c>
      <c r="V5127" s="2">
        <f>IFERROR(VLOOKUP(LEFT(F5127,10),'Find Purchase Orders'!B:J,9,FALSE),"")</f>
        <v>44858</v>
      </c>
      <c r="W5127" s="25" t="s">
        <v>7261</v>
      </c>
    </row>
    <row r="5128" spans="1:23" hidden="1">
      <c r="A5128" s="25" t="s">
        <v>7261</v>
      </c>
      <c r="B5128" s="25" t="s">
        <v>7541</v>
      </c>
      <c r="C5128" s="25" t="s">
        <v>7264</v>
      </c>
      <c r="D5128" s="25" t="s">
        <v>6715</v>
      </c>
      <c r="E5128" s="25" t="s">
        <v>8443</v>
      </c>
      <c r="F5128" s="25" t="s">
        <v>18525</v>
      </c>
      <c r="G5128" s="25" t="s">
        <v>18526</v>
      </c>
      <c r="H5128" s="21">
        <v>2472.2199999999998</v>
      </c>
      <c r="I5128" s="25" t="s">
        <v>7287</v>
      </c>
      <c r="J5128" s="25" t="s">
        <v>7288</v>
      </c>
      <c r="K5128" s="25" t="s">
        <v>7262</v>
      </c>
      <c r="L5128" s="25" t="s">
        <v>10517</v>
      </c>
      <c r="M5128" s="21">
        <v>2472.2199999999998</v>
      </c>
      <c r="N5128" s="22">
        <v>0</v>
      </c>
      <c r="O5128" s="21">
        <v>2472.2199999999998</v>
      </c>
      <c r="P5128" s="21">
        <v>0</v>
      </c>
      <c r="Q5128" s="25" t="s">
        <v>18527</v>
      </c>
      <c r="R5128" s="1" t="str">
        <f t="shared" si="101"/>
        <v>ST10061</v>
      </c>
      <c r="S5128" t="str">
        <f>VLOOKUP(R5128,Data!$C$2:$D$261,2,0)</f>
        <v>The Dorchester</v>
      </c>
      <c r="T5128">
        <f>COUNTIF('Feb 2022'!A:A,D5128)+COUNTIF('Mar 2022'!A:A,D5128)+COUNTIF('Apr 2022'!A:A,D5128)+COUNTIF('May 2022'!A:A,D5128)+COUNTIF('June 2022'!A:A,D5128)+COUNTIF('July 2022'!A:A,D5128)+COUNTIF('Aug 2022'!A:A,D5128)+COUNTIF('Sep 2022'!A:A,D5128)+COUNTIF('Oct 2022'!A:A,D5128)+COUNTIF('Dec 2022'!A:A,D5128)</f>
        <v>1</v>
      </c>
      <c r="U5128" t="str">
        <f>VLOOKUP(Q5128,'Capital Lookup'!A:B,2,FALSE)</f>
        <v>No</v>
      </c>
      <c r="V5128" s="2">
        <f>IFERROR(VLOOKUP(LEFT(F5128,10),'Find Purchase Orders'!B:J,9,FALSE),"")</f>
        <v>44855</v>
      </c>
      <c r="W5128" s="25" t="s">
        <v>7261</v>
      </c>
    </row>
    <row r="5129" spans="1:23" hidden="1">
      <c r="A5129" s="25" t="s">
        <v>7425</v>
      </c>
      <c r="B5129" s="25" t="s">
        <v>7426</v>
      </c>
      <c r="C5129" s="25" t="s">
        <v>7271</v>
      </c>
      <c r="D5129" s="25" t="s">
        <v>6752</v>
      </c>
      <c r="E5129" s="25" t="s">
        <v>7428</v>
      </c>
      <c r="F5129" s="25" t="s">
        <v>18528</v>
      </c>
      <c r="G5129" s="25" t="s">
        <v>18529</v>
      </c>
      <c r="H5129" s="21">
        <v>4725.1899999999996</v>
      </c>
      <c r="I5129" s="25" t="s">
        <v>7287</v>
      </c>
      <c r="J5129" s="25" t="s">
        <v>7288</v>
      </c>
      <c r="K5129" s="25" t="s">
        <v>7262</v>
      </c>
      <c r="L5129" s="25" t="s">
        <v>7259</v>
      </c>
      <c r="M5129" s="21">
        <v>4725.1899999999996</v>
      </c>
      <c r="N5129" s="22">
        <v>0</v>
      </c>
      <c r="O5129" s="21">
        <v>4725.1899999999996</v>
      </c>
      <c r="P5129" s="21">
        <v>543.61</v>
      </c>
      <c r="Q5129" s="25" t="s">
        <v>7429</v>
      </c>
      <c r="R5129" s="1" t="str">
        <f t="shared" si="101"/>
        <v>ST10188</v>
      </c>
      <c r="S5129" t="str">
        <f>VLOOKUP(R5129,Data!$C$2:$D$261,2,0)</f>
        <v>Telfer Place</v>
      </c>
      <c r="T5129">
        <f>COUNTIF('Feb 2022'!A:A,D5129)+COUNTIF('Mar 2022'!A:A,D5129)+COUNTIF('Apr 2022'!A:A,D5129)+COUNTIF('May 2022'!A:A,D5129)+COUNTIF('June 2022'!A:A,D5129)+COUNTIF('July 2022'!A:A,D5129)+COUNTIF('Aug 2022'!A:A,D5129)+COUNTIF('Sep 2022'!A:A,D5129)+COUNTIF('Oct 2022'!A:A,D5129)+COUNTIF('Dec 2022'!A:A,D5129)</f>
        <v>1</v>
      </c>
      <c r="U5129" t="str">
        <f>VLOOKUP(Q5129,'Capital Lookup'!A:B,2,FALSE)</f>
        <v>No</v>
      </c>
      <c r="V5129" s="2">
        <f>IFERROR(VLOOKUP(LEFT(F5129,10),'Find Purchase Orders'!B:J,9,FALSE),"")</f>
        <v>44864</v>
      </c>
      <c r="W5129" s="25" t="s">
        <v>7261</v>
      </c>
    </row>
    <row r="5130" spans="1:23" hidden="1">
      <c r="A5130" s="25" t="s">
        <v>7425</v>
      </c>
      <c r="B5130" s="25" t="s">
        <v>7426</v>
      </c>
      <c r="C5130" s="25" t="s">
        <v>7271</v>
      </c>
      <c r="D5130" s="25" t="s">
        <v>6753</v>
      </c>
      <c r="E5130" s="25" t="s">
        <v>7428</v>
      </c>
      <c r="F5130" s="25" t="s">
        <v>18530</v>
      </c>
      <c r="G5130" s="25" t="s">
        <v>18531</v>
      </c>
      <c r="H5130" s="21">
        <v>4006.56</v>
      </c>
      <c r="I5130" s="25" t="s">
        <v>7296</v>
      </c>
      <c r="J5130" s="25" t="s">
        <v>7288</v>
      </c>
      <c r="K5130" s="25" t="s">
        <v>7262</v>
      </c>
      <c r="L5130" s="25" t="s">
        <v>7259</v>
      </c>
      <c r="M5130" s="21">
        <v>4006.56</v>
      </c>
      <c r="N5130" s="21">
        <v>4006.56</v>
      </c>
      <c r="O5130" s="21">
        <v>0</v>
      </c>
      <c r="P5130" s="21">
        <v>4006.56</v>
      </c>
      <c r="Q5130" s="25" t="s">
        <v>7429</v>
      </c>
      <c r="R5130" s="1" t="str">
        <f t="shared" ref="R5130:R5156" si="102">CONCATENATE("ST",LEFT(B5130,5))</f>
        <v>ST10188</v>
      </c>
      <c r="S5130" t="str">
        <f>VLOOKUP(R5130,Data!$C$2:$D$261,2,0)</f>
        <v>Telfer Place</v>
      </c>
      <c r="T5130">
        <f>COUNTIF('Feb 2022'!A:A,D5130)+COUNTIF('Mar 2022'!A:A,D5130)+COUNTIF('Apr 2022'!A:A,D5130)+COUNTIF('May 2022'!A:A,D5130)+COUNTIF('June 2022'!A:A,D5130)+COUNTIF('July 2022'!A:A,D5130)+COUNTIF('Aug 2022'!A:A,D5130)+COUNTIF('Sep 2022'!A:A,D5130)+COUNTIF('Oct 2022'!A:A,D5130)+COUNTIF('Dec 2022'!A:A,D5130)</f>
        <v>1</v>
      </c>
      <c r="U5130" t="str">
        <f>VLOOKUP(Q5130,'Capital Lookup'!A:B,2,FALSE)</f>
        <v>No</v>
      </c>
      <c r="V5130" s="2">
        <f>IFERROR(VLOOKUP(LEFT(F5130,10),'Find Purchase Orders'!B:J,9,FALSE),"")</f>
        <v>44865</v>
      </c>
      <c r="W5130" s="25" t="s">
        <v>7261</v>
      </c>
    </row>
    <row r="5131" spans="1:23" hidden="1">
      <c r="A5131" s="25" t="s">
        <v>7313</v>
      </c>
      <c r="B5131" s="25" t="s">
        <v>7586</v>
      </c>
      <c r="C5131" s="25" t="s">
        <v>7587</v>
      </c>
      <c r="D5131" s="25" t="s">
        <v>18532</v>
      </c>
      <c r="E5131" s="25" t="s">
        <v>18533</v>
      </c>
      <c r="H5131" s="21">
        <v>3249.74</v>
      </c>
      <c r="I5131" s="25" t="s">
        <v>7257</v>
      </c>
      <c r="K5131" s="25" t="s">
        <v>7579</v>
      </c>
      <c r="L5131" s="25" t="s">
        <v>8647</v>
      </c>
      <c r="M5131" s="22">
        <v>0</v>
      </c>
      <c r="N5131" s="22">
        <v>0</v>
      </c>
      <c r="O5131" s="21">
        <v>0</v>
      </c>
      <c r="P5131" s="21">
        <v>373.86</v>
      </c>
      <c r="Q5131" s="25"/>
      <c r="R5131" s="1" t="str">
        <f t="shared" si="102"/>
        <v>ST10160</v>
      </c>
      <c r="S5131" t="str">
        <f>VLOOKUP(R5131,Data!$C$2:$D$261,2,0)</f>
        <v>Sherwood Court</v>
      </c>
      <c r="T5131">
        <f>COUNTIF('Feb 2022'!A:A,D5131)+COUNTIF('Mar 2022'!A:A,D5131)+COUNTIF('Apr 2022'!A:A,D5131)+COUNTIF('May 2022'!A:A,D5131)+COUNTIF('June 2022'!A:A,D5131)+COUNTIF('July 2022'!A:A,D5131)+COUNTIF('Aug 2022'!A:A,D5131)+COUNTIF('Sep 2022'!A:A,D5131)+COUNTIF('Oct 2022'!A:A,D5131)+COUNTIF('Dec 2022'!A:A,D5131)</f>
        <v>0</v>
      </c>
      <c r="U5131" t="e">
        <f>VLOOKUP(Q5131,'Capital Lookup'!A:B,2,FALSE)</f>
        <v>#N/A</v>
      </c>
      <c r="V5131" s="2" t="str">
        <f>IFERROR(VLOOKUP(LEFT(F5131,10),'Find Purchase Orders'!B:J,9,FALSE),"")</f>
        <v/>
      </c>
      <c r="W5131" s="25" t="s">
        <v>7261</v>
      </c>
    </row>
    <row r="5132" spans="1:23" hidden="1">
      <c r="A5132" s="25" t="s">
        <v>7425</v>
      </c>
      <c r="B5132" s="25" t="s">
        <v>7426</v>
      </c>
      <c r="C5132" s="25" t="s">
        <v>7271</v>
      </c>
      <c r="D5132" s="25" t="s">
        <v>6754</v>
      </c>
      <c r="E5132" s="25" t="s">
        <v>7428</v>
      </c>
      <c r="F5132" s="25" t="s">
        <v>18534</v>
      </c>
      <c r="G5132" s="25" t="s">
        <v>18535</v>
      </c>
      <c r="H5132" s="21">
        <v>11061.29</v>
      </c>
      <c r="I5132" s="25" t="s">
        <v>7287</v>
      </c>
      <c r="J5132" s="25" t="s">
        <v>7288</v>
      </c>
      <c r="K5132" s="25" t="s">
        <v>7262</v>
      </c>
      <c r="L5132" s="25" t="s">
        <v>7259</v>
      </c>
      <c r="M5132" s="21">
        <v>11061.29</v>
      </c>
      <c r="N5132" s="22">
        <v>0</v>
      </c>
      <c r="O5132" s="21">
        <v>11061.29</v>
      </c>
      <c r="P5132" s="21">
        <v>1272.54</v>
      </c>
      <c r="Q5132" s="25" t="s">
        <v>7429</v>
      </c>
      <c r="R5132" s="1" t="str">
        <f t="shared" si="102"/>
        <v>ST10188</v>
      </c>
      <c r="S5132" t="str">
        <f>VLOOKUP(R5132,Data!$C$2:$D$261,2,0)</f>
        <v>Telfer Place</v>
      </c>
      <c r="T5132">
        <f>COUNTIF('Feb 2022'!A:A,D5132)+COUNTIF('Mar 2022'!A:A,D5132)+COUNTIF('Apr 2022'!A:A,D5132)+COUNTIF('May 2022'!A:A,D5132)+COUNTIF('June 2022'!A:A,D5132)+COUNTIF('July 2022'!A:A,D5132)+COUNTIF('Aug 2022'!A:A,D5132)+COUNTIF('Sep 2022'!A:A,D5132)+COUNTIF('Oct 2022'!A:A,D5132)+COUNTIF('Dec 2022'!A:A,D5132)</f>
        <v>1</v>
      </c>
      <c r="U5132" t="str">
        <f>VLOOKUP(Q5132,'Capital Lookup'!A:B,2,FALSE)</f>
        <v>No</v>
      </c>
      <c r="V5132" s="2">
        <f>IFERROR(VLOOKUP(LEFT(F5132,10),'Find Purchase Orders'!B:J,9,FALSE),"")</f>
        <v>44861</v>
      </c>
      <c r="W5132" s="25" t="s">
        <v>7261</v>
      </c>
    </row>
    <row r="5133" spans="1:23" hidden="1">
      <c r="A5133" s="25" t="s">
        <v>7425</v>
      </c>
      <c r="B5133" s="25" t="s">
        <v>7965</v>
      </c>
      <c r="C5133" s="25" t="s">
        <v>7271</v>
      </c>
      <c r="D5133" s="25" t="s">
        <v>6849</v>
      </c>
      <c r="E5133" s="25" t="s">
        <v>18536</v>
      </c>
      <c r="F5133" s="25" t="s">
        <v>18537</v>
      </c>
      <c r="G5133" s="25" t="s">
        <v>18538</v>
      </c>
      <c r="H5133" s="21">
        <v>5757.35</v>
      </c>
      <c r="I5133" s="25" t="s">
        <v>7296</v>
      </c>
      <c r="J5133" s="25" t="s">
        <v>7288</v>
      </c>
      <c r="K5133" s="25" t="s">
        <v>7262</v>
      </c>
      <c r="L5133" s="25" t="s">
        <v>7259</v>
      </c>
      <c r="M5133" s="21">
        <v>5757.35</v>
      </c>
      <c r="N5133" s="21">
        <v>5757.35</v>
      </c>
      <c r="O5133" s="21">
        <v>0</v>
      </c>
      <c r="P5133" s="21">
        <v>5757.35</v>
      </c>
      <c r="Q5133" s="25" t="s">
        <v>13377</v>
      </c>
      <c r="R5133" s="1" t="str">
        <f t="shared" si="102"/>
        <v>ST10190</v>
      </c>
      <c r="S5133" t="str">
        <f>VLOOKUP(R5133,Data!$C$2:$D$261,2,0)</f>
        <v>Trillium Court</v>
      </c>
      <c r="T5133">
        <f>COUNTIF('Feb 2022'!A:A,D5133)+COUNTIF('Mar 2022'!A:A,D5133)+COUNTIF('Apr 2022'!A:A,D5133)+COUNTIF('May 2022'!A:A,D5133)+COUNTIF('June 2022'!A:A,D5133)+COUNTIF('July 2022'!A:A,D5133)+COUNTIF('Aug 2022'!A:A,D5133)+COUNTIF('Sep 2022'!A:A,D5133)+COUNTIF('Oct 2022'!A:A,D5133)+COUNTIF('Dec 2022'!A:A,D5133)</f>
        <v>1</v>
      </c>
      <c r="U5133" t="str">
        <f>VLOOKUP(Q5133,'Capital Lookup'!A:B,2,FALSE)</f>
        <v>No</v>
      </c>
      <c r="V5133" s="2">
        <f>IFERROR(VLOOKUP(LEFT(F5133,10),'Find Purchase Orders'!B:J,9,FALSE),"")</f>
        <v>44866</v>
      </c>
      <c r="W5133" s="25" t="s">
        <v>7261</v>
      </c>
    </row>
    <row r="5134" spans="1:23" hidden="1">
      <c r="A5134" s="25" t="s">
        <v>7425</v>
      </c>
      <c r="B5134" s="25" t="s">
        <v>7965</v>
      </c>
      <c r="C5134" s="25" t="s">
        <v>7271</v>
      </c>
      <c r="D5134" s="25" t="s">
        <v>6755</v>
      </c>
      <c r="E5134" s="25" t="s">
        <v>18539</v>
      </c>
      <c r="F5134" s="25" t="s">
        <v>18540</v>
      </c>
      <c r="G5134" s="25" t="s">
        <v>18541</v>
      </c>
      <c r="H5134" s="21">
        <v>3929.58</v>
      </c>
      <c r="I5134" s="25" t="s">
        <v>7296</v>
      </c>
      <c r="J5134" s="25" t="s">
        <v>7288</v>
      </c>
      <c r="K5134" s="25" t="s">
        <v>7262</v>
      </c>
      <c r="L5134" s="25" t="s">
        <v>7259</v>
      </c>
      <c r="M5134" s="21">
        <v>3929.58</v>
      </c>
      <c r="N5134" s="22">
        <v>0</v>
      </c>
      <c r="O5134" s="21">
        <v>3929.58</v>
      </c>
      <c r="P5134" s="21">
        <v>3929.58</v>
      </c>
      <c r="Q5134" s="25" t="s">
        <v>13377</v>
      </c>
      <c r="R5134" s="1" t="str">
        <f t="shared" si="102"/>
        <v>ST10190</v>
      </c>
      <c r="S5134" t="str">
        <f>VLOOKUP(R5134,Data!$C$2:$D$261,2,0)</f>
        <v>Trillium Court</v>
      </c>
      <c r="T5134">
        <f>COUNTIF('Feb 2022'!A:A,D5134)+COUNTIF('Mar 2022'!A:A,D5134)+COUNTIF('Apr 2022'!A:A,D5134)+COUNTIF('May 2022'!A:A,D5134)+COUNTIF('June 2022'!A:A,D5134)+COUNTIF('July 2022'!A:A,D5134)+COUNTIF('Aug 2022'!A:A,D5134)+COUNTIF('Sep 2022'!A:A,D5134)+COUNTIF('Oct 2022'!A:A,D5134)+COUNTIF('Dec 2022'!A:A,D5134)</f>
        <v>1</v>
      </c>
      <c r="U5134" t="str">
        <f>VLOOKUP(Q5134,'Capital Lookup'!A:B,2,FALSE)</f>
        <v>No</v>
      </c>
      <c r="V5134" s="2">
        <f>IFERROR(VLOOKUP(LEFT(F5134,10),'Find Purchase Orders'!B:J,9,FALSE),"")</f>
        <v>44865</v>
      </c>
      <c r="W5134" s="25" t="s">
        <v>7261</v>
      </c>
    </row>
    <row r="5135" spans="1:23" hidden="1">
      <c r="A5135" s="25" t="s">
        <v>7261</v>
      </c>
      <c r="B5135" s="25" t="s">
        <v>7408</v>
      </c>
      <c r="C5135" s="25" t="s">
        <v>7264</v>
      </c>
      <c r="D5135" s="25" t="s">
        <v>18542</v>
      </c>
      <c r="E5135" s="25" t="s">
        <v>10329</v>
      </c>
      <c r="F5135" s="25" t="s">
        <v>18543</v>
      </c>
      <c r="G5135" s="25" t="s">
        <v>18544</v>
      </c>
      <c r="H5135" s="21">
        <v>124.3</v>
      </c>
      <c r="I5135" s="25" t="s">
        <v>7296</v>
      </c>
      <c r="J5135" s="25" t="s">
        <v>7288</v>
      </c>
      <c r="K5135" s="25" t="s">
        <v>8175</v>
      </c>
      <c r="L5135" s="25" t="s">
        <v>10332</v>
      </c>
      <c r="M5135" s="21">
        <v>124.3</v>
      </c>
      <c r="N5135" s="21">
        <v>124.3</v>
      </c>
      <c r="O5135" s="21">
        <v>0</v>
      </c>
      <c r="P5135" s="21">
        <v>124.3</v>
      </c>
      <c r="Q5135" s="25" t="s">
        <v>10333</v>
      </c>
      <c r="R5135" s="1" t="str">
        <f t="shared" si="102"/>
        <v>ST10015</v>
      </c>
      <c r="S5135" t="str">
        <f>VLOOKUP(R5135,Data!$C$2:$D$261,2,0)</f>
        <v>Centennial Park Place</v>
      </c>
      <c r="T5135">
        <f>COUNTIF('Feb 2022'!A:A,D5135)+COUNTIF('Mar 2022'!A:A,D5135)+COUNTIF('Apr 2022'!A:A,D5135)+COUNTIF('May 2022'!A:A,D5135)+COUNTIF('June 2022'!A:A,D5135)+COUNTIF('July 2022'!A:A,D5135)+COUNTIF('Aug 2022'!A:A,D5135)+COUNTIF('Sep 2022'!A:A,D5135)+COUNTIF('Oct 2022'!A:A,D5135)+COUNTIF('Dec 2022'!A:A,D5135)</f>
        <v>0</v>
      </c>
      <c r="U5135" t="str">
        <f>VLOOKUP(Q5135,'Capital Lookup'!A:B,2,FALSE)</f>
        <v>Yes</v>
      </c>
      <c r="V5135" s="2">
        <f>IFERROR(VLOOKUP(LEFT(F5135,10),'Find Purchase Orders'!B:J,9,FALSE),"")</f>
        <v>44855</v>
      </c>
      <c r="W5135" s="25" t="s">
        <v>7261</v>
      </c>
    </row>
    <row r="5136" spans="1:23" hidden="1">
      <c r="A5136" s="25" t="s">
        <v>7252</v>
      </c>
      <c r="B5136" s="25" t="s">
        <v>7524</v>
      </c>
      <c r="C5136" s="25" t="s">
        <v>7254</v>
      </c>
      <c r="D5136" s="25" t="s">
        <v>18545</v>
      </c>
      <c r="E5136" s="25" t="s">
        <v>10329</v>
      </c>
      <c r="F5136" s="25" t="s">
        <v>18546</v>
      </c>
      <c r="G5136" s="25" t="s">
        <v>18547</v>
      </c>
      <c r="H5136" s="21">
        <v>372.9</v>
      </c>
      <c r="I5136" s="25" t="s">
        <v>7296</v>
      </c>
      <c r="J5136" s="25" t="s">
        <v>7288</v>
      </c>
      <c r="K5136" s="25" t="s">
        <v>8175</v>
      </c>
      <c r="L5136" s="25" t="s">
        <v>10332</v>
      </c>
      <c r="M5136" s="21">
        <v>372.9</v>
      </c>
      <c r="N5136" s="21">
        <v>372.9</v>
      </c>
      <c r="O5136" s="21">
        <v>0</v>
      </c>
      <c r="P5136" s="21">
        <v>372.9</v>
      </c>
      <c r="Q5136" s="25" t="s">
        <v>13843</v>
      </c>
      <c r="R5136" s="1" t="str">
        <f t="shared" si="102"/>
        <v>ST10041</v>
      </c>
      <c r="S5136" t="str">
        <f>VLOOKUP(R5136,Data!$C$2:$D$261,2,0)</f>
        <v>Prince of Wales</v>
      </c>
      <c r="T5136">
        <f>COUNTIF('Feb 2022'!A:A,D5136)+COUNTIF('Mar 2022'!A:A,D5136)+COUNTIF('Apr 2022'!A:A,D5136)+COUNTIF('May 2022'!A:A,D5136)+COUNTIF('June 2022'!A:A,D5136)+COUNTIF('July 2022'!A:A,D5136)+COUNTIF('Aug 2022'!A:A,D5136)+COUNTIF('Sep 2022'!A:A,D5136)+COUNTIF('Oct 2022'!A:A,D5136)+COUNTIF('Dec 2022'!A:A,D5136)</f>
        <v>0</v>
      </c>
      <c r="U5136" t="str">
        <f>VLOOKUP(Q5136,'Capital Lookup'!A:B,2,FALSE)</f>
        <v>Yes</v>
      </c>
      <c r="V5136" s="2">
        <f>IFERROR(VLOOKUP(LEFT(F5136,10),'Find Purchase Orders'!B:J,9,FALSE),"")</f>
        <v>44855</v>
      </c>
      <c r="W5136" s="25" t="s">
        <v>7261</v>
      </c>
    </row>
    <row r="5137" spans="1:23" hidden="1">
      <c r="A5137" s="25" t="s">
        <v>7261</v>
      </c>
      <c r="B5137" s="25" t="s">
        <v>8282</v>
      </c>
      <c r="C5137" s="25" t="s">
        <v>7264</v>
      </c>
      <c r="D5137" s="25" t="s">
        <v>6756</v>
      </c>
      <c r="E5137" s="25" t="s">
        <v>8284</v>
      </c>
      <c r="F5137" s="25" t="s">
        <v>18548</v>
      </c>
      <c r="G5137" s="25" t="s">
        <v>18426</v>
      </c>
      <c r="H5137" s="21">
        <v>6628.09</v>
      </c>
      <c r="I5137" s="25" t="s">
        <v>7296</v>
      </c>
      <c r="J5137" s="25" t="s">
        <v>7288</v>
      </c>
      <c r="K5137" s="25" t="s">
        <v>7262</v>
      </c>
      <c r="L5137" s="25" t="s">
        <v>7259</v>
      </c>
      <c r="M5137" s="21">
        <v>6628.09</v>
      </c>
      <c r="N5137" s="21">
        <v>6628.1</v>
      </c>
      <c r="O5137" s="21">
        <v>-0.01</v>
      </c>
      <c r="P5137" s="21">
        <v>6628.09</v>
      </c>
      <c r="Q5137" s="25" t="s">
        <v>8287</v>
      </c>
      <c r="R5137" s="1" t="str">
        <f t="shared" si="102"/>
        <v>ST10021</v>
      </c>
      <c r="S5137" t="str">
        <f>VLOOKUP(R5137,Data!$C$2:$D$261,2,0)</f>
        <v>The Claremont</v>
      </c>
      <c r="T5137">
        <f>COUNTIF('Feb 2022'!A:A,D5137)+COUNTIF('Mar 2022'!A:A,D5137)+COUNTIF('Apr 2022'!A:A,D5137)+COUNTIF('May 2022'!A:A,D5137)+COUNTIF('June 2022'!A:A,D5137)+COUNTIF('July 2022'!A:A,D5137)+COUNTIF('Aug 2022'!A:A,D5137)+COUNTIF('Sep 2022'!A:A,D5137)+COUNTIF('Oct 2022'!A:A,D5137)+COUNTIF('Dec 2022'!A:A,D5137)</f>
        <v>1</v>
      </c>
      <c r="U5137" t="str">
        <f>VLOOKUP(Q5137,'Capital Lookup'!A:B,2,FALSE)</f>
        <v>No</v>
      </c>
      <c r="V5137" s="2">
        <f>IFERROR(VLOOKUP(LEFT(F5137,10),'Find Purchase Orders'!B:J,9,FALSE),"")</f>
        <v>44858</v>
      </c>
      <c r="W5137" s="25" t="s">
        <v>7261</v>
      </c>
    </row>
    <row r="5138" spans="1:23" hidden="1">
      <c r="A5138" s="25" t="s">
        <v>7252</v>
      </c>
      <c r="B5138" s="25" t="s">
        <v>13450</v>
      </c>
      <c r="C5138" s="25" t="s">
        <v>7254</v>
      </c>
      <c r="D5138" s="25" t="s">
        <v>18549</v>
      </c>
      <c r="E5138" s="25" t="s">
        <v>10329</v>
      </c>
      <c r="F5138" s="25" t="s">
        <v>18550</v>
      </c>
      <c r="G5138" s="25" t="s">
        <v>18551</v>
      </c>
      <c r="H5138" s="21">
        <v>180.8</v>
      </c>
      <c r="I5138" s="25" t="s">
        <v>7296</v>
      </c>
      <c r="J5138" s="25" t="s">
        <v>7288</v>
      </c>
      <c r="K5138" s="25" t="s">
        <v>8175</v>
      </c>
      <c r="L5138" s="25" t="s">
        <v>10332</v>
      </c>
      <c r="M5138" s="21">
        <v>180.8</v>
      </c>
      <c r="N5138" s="21">
        <v>180.8</v>
      </c>
      <c r="O5138" s="21">
        <v>0</v>
      </c>
      <c r="P5138" s="21">
        <v>180.8</v>
      </c>
      <c r="Q5138" s="25" t="s">
        <v>13843</v>
      </c>
      <c r="R5138" s="1" t="str">
        <f t="shared" si="102"/>
        <v>ST10040</v>
      </c>
      <c r="S5138" t="str">
        <f>VLOOKUP(R5138,Data!$C$2:$D$261,2,0)</f>
        <v>Lynwood</v>
      </c>
      <c r="T5138">
        <f>COUNTIF('Feb 2022'!A:A,D5138)+COUNTIF('Mar 2022'!A:A,D5138)+COUNTIF('Apr 2022'!A:A,D5138)+COUNTIF('May 2022'!A:A,D5138)+COUNTIF('June 2022'!A:A,D5138)+COUNTIF('July 2022'!A:A,D5138)+COUNTIF('Aug 2022'!A:A,D5138)+COUNTIF('Sep 2022'!A:A,D5138)+COUNTIF('Oct 2022'!A:A,D5138)+COUNTIF('Dec 2022'!A:A,D5138)</f>
        <v>0</v>
      </c>
      <c r="U5138" t="str">
        <f>VLOOKUP(Q5138,'Capital Lookup'!A:B,2,FALSE)</f>
        <v>Yes</v>
      </c>
      <c r="V5138" s="2">
        <f>IFERROR(VLOOKUP(LEFT(F5138,10),'Find Purchase Orders'!B:J,9,FALSE),"")</f>
        <v>44855</v>
      </c>
      <c r="W5138" s="25" t="s">
        <v>7261</v>
      </c>
    </row>
    <row r="5139" spans="1:23" hidden="1">
      <c r="A5139" s="25" t="s">
        <v>7425</v>
      </c>
      <c r="B5139" s="25" t="s">
        <v>7426</v>
      </c>
      <c r="C5139" s="25" t="s">
        <v>7271</v>
      </c>
      <c r="D5139" s="25" t="s">
        <v>6850</v>
      </c>
      <c r="E5139" s="25" t="s">
        <v>7428</v>
      </c>
      <c r="F5139" s="25" t="s">
        <v>18552</v>
      </c>
      <c r="G5139" s="25" t="s">
        <v>18553</v>
      </c>
      <c r="H5139" s="21">
        <v>1118.7</v>
      </c>
      <c r="I5139" s="25" t="s">
        <v>7287</v>
      </c>
      <c r="J5139" s="25" t="s">
        <v>7288</v>
      </c>
      <c r="K5139" s="25" t="s">
        <v>7258</v>
      </c>
      <c r="L5139" s="25" t="s">
        <v>7259</v>
      </c>
      <c r="M5139" s="21">
        <v>1118.7</v>
      </c>
      <c r="N5139" s="22">
        <v>0</v>
      </c>
      <c r="O5139" s="21">
        <v>1118.7</v>
      </c>
      <c r="P5139" s="21">
        <v>128.69999999999999</v>
      </c>
      <c r="Q5139" s="25" t="s">
        <v>7429</v>
      </c>
      <c r="R5139" s="1" t="str">
        <f t="shared" si="102"/>
        <v>ST10188</v>
      </c>
      <c r="S5139" t="str">
        <f>VLOOKUP(R5139,Data!$C$2:$D$261,2,0)</f>
        <v>Telfer Place</v>
      </c>
      <c r="T5139">
        <f>COUNTIF('Feb 2022'!A:A,D5139)+COUNTIF('Mar 2022'!A:A,D5139)+COUNTIF('Apr 2022'!A:A,D5139)+COUNTIF('May 2022'!A:A,D5139)+COUNTIF('June 2022'!A:A,D5139)+COUNTIF('July 2022'!A:A,D5139)+COUNTIF('Aug 2022'!A:A,D5139)+COUNTIF('Sep 2022'!A:A,D5139)+COUNTIF('Oct 2022'!A:A,D5139)+COUNTIF('Dec 2022'!A:A,D5139)</f>
        <v>1</v>
      </c>
      <c r="U5139" t="str">
        <f>VLOOKUP(Q5139,'Capital Lookup'!A:B,2,FALSE)</f>
        <v>No</v>
      </c>
      <c r="V5139" s="2">
        <f>IFERROR(VLOOKUP(LEFT(F5139,10),'Find Purchase Orders'!B:J,9,FALSE),"")</f>
        <v>44866</v>
      </c>
      <c r="W5139" s="25" t="s">
        <v>7261</v>
      </c>
    </row>
    <row r="5140" spans="1:23" hidden="1">
      <c r="A5140" s="25" t="s">
        <v>7425</v>
      </c>
      <c r="B5140" s="25" t="s">
        <v>7426</v>
      </c>
      <c r="C5140" s="25" t="s">
        <v>7271</v>
      </c>
      <c r="D5140" s="25" t="s">
        <v>6850</v>
      </c>
      <c r="E5140" s="25" t="s">
        <v>7428</v>
      </c>
      <c r="F5140" s="25" t="s">
        <v>18554</v>
      </c>
      <c r="G5140" s="25" t="s">
        <v>18555</v>
      </c>
      <c r="H5140" s="21">
        <v>1056.55</v>
      </c>
      <c r="I5140" s="25" t="s">
        <v>7287</v>
      </c>
      <c r="J5140" s="25" t="s">
        <v>7288</v>
      </c>
      <c r="K5140" s="25" t="s">
        <v>7258</v>
      </c>
      <c r="L5140" s="25" t="s">
        <v>7259</v>
      </c>
      <c r="M5140" s="21">
        <v>1056.55</v>
      </c>
      <c r="N5140" s="22">
        <v>0</v>
      </c>
      <c r="O5140" s="21">
        <v>1056.55</v>
      </c>
      <c r="P5140" s="21">
        <v>121.55</v>
      </c>
      <c r="Q5140" s="25" t="s">
        <v>7429</v>
      </c>
      <c r="R5140" s="1" t="str">
        <f t="shared" si="102"/>
        <v>ST10188</v>
      </c>
      <c r="S5140" t="str">
        <f>VLOOKUP(R5140,Data!$C$2:$D$261,2,0)</f>
        <v>Telfer Place</v>
      </c>
      <c r="T5140">
        <f>COUNTIF('Feb 2022'!A:A,D5140)+COUNTIF('Mar 2022'!A:A,D5140)+COUNTIF('Apr 2022'!A:A,D5140)+COUNTIF('May 2022'!A:A,D5140)+COUNTIF('June 2022'!A:A,D5140)+COUNTIF('July 2022'!A:A,D5140)+COUNTIF('Aug 2022'!A:A,D5140)+COUNTIF('Sep 2022'!A:A,D5140)+COUNTIF('Oct 2022'!A:A,D5140)+COUNTIF('Dec 2022'!A:A,D5140)</f>
        <v>1</v>
      </c>
      <c r="U5140" t="str">
        <f>VLOOKUP(Q5140,'Capital Lookup'!A:B,2,FALSE)</f>
        <v>No</v>
      </c>
      <c r="V5140" s="2">
        <f>IFERROR(VLOOKUP(LEFT(F5140,10),'Find Purchase Orders'!B:J,9,FALSE),"")</f>
        <v>44866</v>
      </c>
      <c r="W5140" s="25" t="s">
        <v>7261</v>
      </c>
    </row>
    <row r="5141" spans="1:23" hidden="1">
      <c r="A5141" s="25" t="s">
        <v>7425</v>
      </c>
      <c r="B5141" s="25" t="s">
        <v>7426</v>
      </c>
      <c r="C5141" s="25" t="s">
        <v>7271</v>
      </c>
      <c r="D5141" s="25" t="s">
        <v>6850</v>
      </c>
      <c r="E5141" s="25" t="s">
        <v>7428</v>
      </c>
      <c r="F5141" s="25" t="s">
        <v>18556</v>
      </c>
      <c r="G5141" s="25" t="s">
        <v>18557</v>
      </c>
      <c r="H5141" s="21">
        <v>28787.25</v>
      </c>
      <c r="I5141" s="25" t="s">
        <v>7287</v>
      </c>
      <c r="J5141" s="25" t="s">
        <v>7288</v>
      </c>
      <c r="K5141" s="25" t="s">
        <v>7262</v>
      </c>
      <c r="L5141" s="25" t="s">
        <v>7259</v>
      </c>
      <c r="M5141" s="21">
        <v>28787.25</v>
      </c>
      <c r="N5141" s="22">
        <v>0</v>
      </c>
      <c r="O5141" s="21">
        <v>28787.25</v>
      </c>
      <c r="P5141" s="21">
        <v>3311.81</v>
      </c>
      <c r="Q5141" s="25" t="s">
        <v>7429</v>
      </c>
      <c r="R5141" s="1" t="str">
        <f t="shared" si="102"/>
        <v>ST10188</v>
      </c>
      <c r="S5141" t="str">
        <f>VLOOKUP(R5141,Data!$C$2:$D$261,2,0)</f>
        <v>Telfer Place</v>
      </c>
      <c r="T5141">
        <f>COUNTIF('Feb 2022'!A:A,D5141)+COUNTIF('Mar 2022'!A:A,D5141)+COUNTIF('Apr 2022'!A:A,D5141)+COUNTIF('May 2022'!A:A,D5141)+COUNTIF('June 2022'!A:A,D5141)+COUNTIF('July 2022'!A:A,D5141)+COUNTIF('Aug 2022'!A:A,D5141)+COUNTIF('Sep 2022'!A:A,D5141)+COUNTIF('Oct 2022'!A:A,D5141)+COUNTIF('Dec 2022'!A:A,D5141)</f>
        <v>1</v>
      </c>
      <c r="U5141" t="str">
        <f>VLOOKUP(Q5141,'Capital Lookup'!A:B,2,FALSE)</f>
        <v>No</v>
      </c>
      <c r="V5141" s="2">
        <f>IFERROR(VLOOKUP(LEFT(F5141,10),'Find Purchase Orders'!B:J,9,FALSE),"")</f>
        <v>44866</v>
      </c>
      <c r="W5141" s="25" t="s">
        <v>7261</v>
      </c>
    </row>
    <row r="5142" spans="1:23" hidden="1">
      <c r="A5142" s="25" t="s">
        <v>7261</v>
      </c>
      <c r="B5142" s="25" t="s">
        <v>7701</v>
      </c>
      <c r="C5142" s="25" t="s">
        <v>7282</v>
      </c>
      <c r="D5142" s="25" t="s">
        <v>6717</v>
      </c>
      <c r="E5142" s="25" t="s">
        <v>16289</v>
      </c>
      <c r="F5142" s="25" t="s">
        <v>18558</v>
      </c>
      <c r="G5142" s="25" t="s">
        <v>18559</v>
      </c>
      <c r="H5142" s="21">
        <v>2346.7399999999998</v>
      </c>
      <c r="I5142" s="25" t="s">
        <v>7296</v>
      </c>
      <c r="J5142" s="25" t="s">
        <v>7288</v>
      </c>
      <c r="K5142" s="25" t="s">
        <v>7262</v>
      </c>
      <c r="L5142" s="25" t="s">
        <v>7259</v>
      </c>
      <c r="M5142" s="21">
        <v>2346.7399999999998</v>
      </c>
      <c r="N5142" s="21">
        <v>2346.7399999999998</v>
      </c>
      <c r="O5142" s="21">
        <v>0</v>
      </c>
      <c r="P5142" s="21">
        <v>2346.7399999999998</v>
      </c>
      <c r="Q5142" s="25" t="s">
        <v>7706</v>
      </c>
      <c r="R5142" s="1" t="str">
        <f t="shared" si="102"/>
        <v>ST10054</v>
      </c>
      <c r="S5142" t="str">
        <f>VLOOKUP(R5142,Data!$C$2:$D$261,2,0)</f>
        <v>Crofton Manor</v>
      </c>
      <c r="T5142">
        <f>COUNTIF('Feb 2022'!A:A,D5142)+COUNTIF('Mar 2022'!A:A,D5142)+COUNTIF('Apr 2022'!A:A,D5142)+COUNTIF('May 2022'!A:A,D5142)+COUNTIF('June 2022'!A:A,D5142)+COUNTIF('July 2022'!A:A,D5142)+COUNTIF('Aug 2022'!A:A,D5142)+COUNTIF('Sep 2022'!A:A,D5142)+COUNTIF('Oct 2022'!A:A,D5142)+COUNTIF('Dec 2022'!A:A,D5142)</f>
        <v>1</v>
      </c>
      <c r="U5142" t="str">
        <f>VLOOKUP(Q5142,'Capital Lookup'!A:B,2,FALSE)</f>
        <v>No</v>
      </c>
      <c r="V5142" s="2">
        <f>IFERROR(VLOOKUP(LEFT(F5142,10),'Find Purchase Orders'!B:J,9,FALSE),"")</f>
        <v>44855</v>
      </c>
      <c r="W5142" s="25" t="s">
        <v>7261</v>
      </c>
    </row>
    <row r="5143" spans="1:23" hidden="1">
      <c r="A5143" s="25" t="s">
        <v>7261</v>
      </c>
      <c r="B5143" s="25" t="s">
        <v>8282</v>
      </c>
      <c r="C5143" s="25" t="s">
        <v>7264</v>
      </c>
      <c r="D5143" s="25" t="s">
        <v>6757</v>
      </c>
      <c r="E5143" s="25" t="s">
        <v>8284</v>
      </c>
      <c r="F5143" s="25" t="s">
        <v>18560</v>
      </c>
      <c r="G5143" s="25" t="s">
        <v>18561</v>
      </c>
      <c r="H5143" s="21">
        <v>6554.87</v>
      </c>
      <c r="I5143" s="25" t="s">
        <v>7296</v>
      </c>
      <c r="J5143" s="25" t="s">
        <v>7288</v>
      </c>
      <c r="K5143" s="25" t="s">
        <v>7262</v>
      </c>
      <c r="L5143" s="25" t="s">
        <v>7259</v>
      </c>
      <c r="M5143" s="21">
        <v>6554.87</v>
      </c>
      <c r="N5143" s="21">
        <v>6554.87</v>
      </c>
      <c r="O5143" s="21">
        <v>0</v>
      </c>
      <c r="P5143" s="21">
        <v>6554.87</v>
      </c>
      <c r="Q5143" s="25" t="s">
        <v>8287</v>
      </c>
      <c r="R5143" s="1" t="str">
        <f t="shared" si="102"/>
        <v>ST10021</v>
      </c>
      <c r="S5143" t="str">
        <f>VLOOKUP(R5143,Data!$C$2:$D$261,2,0)</f>
        <v>The Claremont</v>
      </c>
      <c r="T5143">
        <f>COUNTIF('Feb 2022'!A:A,D5143)+COUNTIF('Mar 2022'!A:A,D5143)+COUNTIF('Apr 2022'!A:A,D5143)+COUNTIF('May 2022'!A:A,D5143)+COUNTIF('June 2022'!A:A,D5143)+COUNTIF('July 2022'!A:A,D5143)+COUNTIF('Aug 2022'!A:A,D5143)+COUNTIF('Sep 2022'!A:A,D5143)+COUNTIF('Oct 2022'!A:A,D5143)+COUNTIF('Dec 2022'!A:A,D5143)</f>
        <v>1</v>
      </c>
      <c r="U5143" t="str">
        <f>VLOOKUP(Q5143,'Capital Lookup'!A:B,2,FALSE)</f>
        <v>No</v>
      </c>
      <c r="V5143" s="2">
        <f>IFERROR(VLOOKUP(LEFT(F5143,10),'Find Purchase Orders'!B:J,9,FALSE),"")</f>
        <v>44858</v>
      </c>
      <c r="W5143" s="25" t="s">
        <v>7261</v>
      </c>
    </row>
    <row r="5144" spans="1:23" hidden="1">
      <c r="A5144" s="25" t="s">
        <v>7261</v>
      </c>
      <c r="B5144" s="25" t="s">
        <v>8282</v>
      </c>
      <c r="C5144" s="25" t="s">
        <v>7264</v>
      </c>
      <c r="D5144" s="25" t="s">
        <v>6758</v>
      </c>
      <c r="E5144" s="25" t="s">
        <v>8284</v>
      </c>
      <c r="F5144" s="25" t="s">
        <v>18562</v>
      </c>
      <c r="G5144" s="25" t="s">
        <v>18563</v>
      </c>
      <c r="H5144" s="21">
        <v>6842.88</v>
      </c>
      <c r="I5144" s="25" t="s">
        <v>7296</v>
      </c>
      <c r="J5144" s="25" t="s">
        <v>7288</v>
      </c>
      <c r="K5144" s="25" t="s">
        <v>7262</v>
      </c>
      <c r="L5144" s="25" t="s">
        <v>7259</v>
      </c>
      <c r="M5144" s="21">
        <v>6842.88</v>
      </c>
      <c r="N5144" s="21">
        <v>6842.88</v>
      </c>
      <c r="O5144" s="21">
        <v>0</v>
      </c>
      <c r="P5144" s="21">
        <v>6842.88</v>
      </c>
      <c r="Q5144" s="25" t="s">
        <v>8287</v>
      </c>
      <c r="R5144" s="1" t="str">
        <f t="shared" si="102"/>
        <v>ST10021</v>
      </c>
      <c r="S5144" t="str">
        <f>VLOOKUP(R5144,Data!$C$2:$D$261,2,0)</f>
        <v>The Claremont</v>
      </c>
      <c r="T5144">
        <f>COUNTIF('Feb 2022'!A:A,D5144)+COUNTIF('Mar 2022'!A:A,D5144)+COUNTIF('Apr 2022'!A:A,D5144)+COUNTIF('May 2022'!A:A,D5144)+COUNTIF('June 2022'!A:A,D5144)+COUNTIF('July 2022'!A:A,D5144)+COUNTIF('Aug 2022'!A:A,D5144)+COUNTIF('Sep 2022'!A:A,D5144)+COUNTIF('Oct 2022'!A:A,D5144)+COUNTIF('Dec 2022'!A:A,D5144)</f>
        <v>1</v>
      </c>
      <c r="U5144" t="str">
        <f>VLOOKUP(Q5144,'Capital Lookup'!A:B,2,FALSE)</f>
        <v>No</v>
      </c>
      <c r="V5144" s="2">
        <f>IFERROR(VLOOKUP(LEFT(F5144,10),'Find Purchase Orders'!B:J,9,FALSE),"")</f>
        <v>44858</v>
      </c>
      <c r="W5144" s="25" t="s">
        <v>7261</v>
      </c>
    </row>
    <row r="5145" spans="1:23" hidden="1">
      <c r="A5145" s="25" t="s">
        <v>7261</v>
      </c>
      <c r="B5145" s="25" t="s">
        <v>7657</v>
      </c>
      <c r="C5145" s="25" t="s">
        <v>7282</v>
      </c>
      <c r="D5145" s="25" t="s">
        <v>18564</v>
      </c>
      <c r="E5145" s="25" t="s">
        <v>15107</v>
      </c>
      <c r="F5145" s="25" t="s">
        <v>18565</v>
      </c>
      <c r="G5145" s="25" t="s">
        <v>18566</v>
      </c>
      <c r="H5145" s="21">
        <v>1073.5</v>
      </c>
      <c r="I5145" s="25" t="s">
        <v>7296</v>
      </c>
      <c r="J5145" s="25" t="s">
        <v>7288</v>
      </c>
      <c r="K5145" s="25" t="s">
        <v>8060</v>
      </c>
      <c r="L5145" s="25" t="s">
        <v>7652</v>
      </c>
      <c r="M5145" s="21">
        <v>1073.5</v>
      </c>
      <c r="N5145" s="21">
        <v>1073.5</v>
      </c>
      <c r="O5145" s="21">
        <v>0</v>
      </c>
      <c r="P5145" s="21">
        <v>1073.5</v>
      </c>
      <c r="Q5145" s="25" t="s">
        <v>7661</v>
      </c>
      <c r="R5145" s="1" t="str">
        <f t="shared" si="102"/>
        <v>ST10018</v>
      </c>
      <c r="S5145" t="str">
        <f>VLOOKUP(R5145,Data!$C$2:$D$261,2,0)</f>
        <v>The Annex</v>
      </c>
      <c r="T5145">
        <f>COUNTIF('Feb 2022'!A:A,D5145)+COUNTIF('Mar 2022'!A:A,D5145)+COUNTIF('Apr 2022'!A:A,D5145)+COUNTIF('May 2022'!A:A,D5145)+COUNTIF('June 2022'!A:A,D5145)+COUNTIF('July 2022'!A:A,D5145)+COUNTIF('Aug 2022'!A:A,D5145)+COUNTIF('Sep 2022'!A:A,D5145)+COUNTIF('Oct 2022'!A:A,D5145)+COUNTIF('Dec 2022'!A:A,D5145)</f>
        <v>0</v>
      </c>
      <c r="U5145" t="str">
        <f>VLOOKUP(Q5145,'Capital Lookup'!A:B,2,FALSE)</f>
        <v>Yes</v>
      </c>
      <c r="V5145" s="2">
        <f>IFERROR(VLOOKUP(LEFT(F5145,10),'Find Purchase Orders'!B:J,9,FALSE),"")</f>
        <v>44863</v>
      </c>
      <c r="W5145" s="25" t="s">
        <v>7261</v>
      </c>
    </row>
    <row r="5146" spans="1:23" hidden="1">
      <c r="A5146" s="25" t="s">
        <v>7252</v>
      </c>
      <c r="B5146" s="25" t="s">
        <v>7466</v>
      </c>
      <c r="C5146" s="25" t="s">
        <v>7254</v>
      </c>
      <c r="D5146" s="25" t="s">
        <v>6718</v>
      </c>
      <c r="E5146" s="25" t="s">
        <v>11209</v>
      </c>
      <c r="F5146" s="25" t="s">
        <v>18567</v>
      </c>
      <c r="G5146" s="25" t="s">
        <v>18568</v>
      </c>
      <c r="H5146" s="21">
        <v>1412.5</v>
      </c>
      <c r="I5146" s="25" t="s">
        <v>7296</v>
      </c>
      <c r="J5146" s="25" t="s">
        <v>7288</v>
      </c>
      <c r="K5146" s="25" t="s">
        <v>7289</v>
      </c>
      <c r="L5146" s="25" t="s">
        <v>7259</v>
      </c>
      <c r="M5146" s="21">
        <v>1412.5</v>
      </c>
      <c r="N5146" s="21">
        <v>1412.5</v>
      </c>
      <c r="O5146" s="21">
        <v>0</v>
      </c>
      <c r="P5146" s="21">
        <v>1412.5</v>
      </c>
      <c r="Q5146" s="25" t="s">
        <v>7471</v>
      </c>
      <c r="R5146" s="1" t="str">
        <f t="shared" si="102"/>
        <v>ST10052</v>
      </c>
      <c r="S5146" t="str">
        <f>VLOOKUP(R5146,Data!$C$2:$D$261,2,0)</f>
        <v>Portobello</v>
      </c>
      <c r="T5146">
        <f>COUNTIF('Feb 2022'!A:A,D5146)+COUNTIF('Mar 2022'!A:A,D5146)+COUNTIF('Apr 2022'!A:A,D5146)+COUNTIF('May 2022'!A:A,D5146)+COUNTIF('June 2022'!A:A,D5146)+COUNTIF('July 2022'!A:A,D5146)+COUNTIF('Aug 2022'!A:A,D5146)+COUNTIF('Sep 2022'!A:A,D5146)+COUNTIF('Oct 2022'!A:A,D5146)+COUNTIF('Dec 2022'!A:A,D5146)</f>
        <v>1</v>
      </c>
      <c r="U5146" t="str">
        <f>VLOOKUP(Q5146,'Capital Lookup'!A:B,2,FALSE)</f>
        <v>No</v>
      </c>
      <c r="V5146" s="2">
        <f>IFERROR(VLOOKUP(LEFT(F5146,10),'Find Purchase Orders'!B:J,9,FALSE),"")</f>
        <v>44855</v>
      </c>
      <c r="W5146" s="25" t="s">
        <v>7261</v>
      </c>
    </row>
    <row r="5147" spans="1:23" hidden="1">
      <c r="A5147" s="25" t="s">
        <v>7261</v>
      </c>
      <c r="B5147" s="25" t="s">
        <v>7643</v>
      </c>
      <c r="C5147" s="25" t="s">
        <v>7282</v>
      </c>
      <c r="D5147" s="25" t="s">
        <v>18569</v>
      </c>
      <c r="E5147" s="25" t="s">
        <v>15107</v>
      </c>
      <c r="F5147" s="25" t="s">
        <v>18570</v>
      </c>
      <c r="G5147" s="25" t="s">
        <v>18571</v>
      </c>
      <c r="H5147" s="21">
        <v>1073.5</v>
      </c>
      <c r="I5147" s="25" t="s">
        <v>7296</v>
      </c>
      <c r="J5147" s="25" t="s">
        <v>7288</v>
      </c>
      <c r="K5147" s="25" t="s">
        <v>8060</v>
      </c>
      <c r="L5147" s="25" t="s">
        <v>7652</v>
      </c>
      <c r="M5147" s="21">
        <v>1073.5</v>
      </c>
      <c r="N5147" s="21">
        <v>1073.5</v>
      </c>
      <c r="O5147" s="21">
        <v>0</v>
      </c>
      <c r="P5147" s="21">
        <v>1073.5</v>
      </c>
      <c r="Q5147" s="25" t="s">
        <v>7653</v>
      </c>
      <c r="R5147" s="1" t="str">
        <f t="shared" si="102"/>
        <v>ST10020</v>
      </c>
      <c r="S5147" t="str">
        <f>VLOOKUP(R5147,Data!$C$2:$D$261,2,0)</f>
        <v>Kingsway</v>
      </c>
      <c r="T5147">
        <f>COUNTIF('Feb 2022'!A:A,D5147)+COUNTIF('Mar 2022'!A:A,D5147)+COUNTIF('Apr 2022'!A:A,D5147)+COUNTIF('May 2022'!A:A,D5147)+COUNTIF('June 2022'!A:A,D5147)+COUNTIF('July 2022'!A:A,D5147)+COUNTIF('Aug 2022'!A:A,D5147)+COUNTIF('Sep 2022'!A:A,D5147)+COUNTIF('Oct 2022'!A:A,D5147)+COUNTIF('Dec 2022'!A:A,D5147)</f>
        <v>0</v>
      </c>
      <c r="U5147" t="str">
        <f>VLOOKUP(Q5147,'Capital Lookup'!A:B,2,FALSE)</f>
        <v>Yes</v>
      </c>
      <c r="V5147" s="2">
        <f>IFERROR(VLOOKUP(LEFT(F5147,10),'Find Purchase Orders'!B:J,9,FALSE),"")</f>
        <v>44864</v>
      </c>
      <c r="W5147" s="25" t="s">
        <v>7261</v>
      </c>
    </row>
    <row r="5148" spans="1:23" hidden="1">
      <c r="A5148" s="25" t="s">
        <v>7261</v>
      </c>
      <c r="B5148" s="25" t="s">
        <v>7662</v>
      </c>
      <c r="C5148" s="25" t="s">
        <v>7264</v>
      </c>
      <c r="D5148" s="25" t="s">
        <v>18572</v>
      </c>
      <c r="E5148" s="25" t="s">
        <v>15107</v>
      </c>
      <c r="F5148" s="25" t="s">
        <v>18573</v>
      </c>
      <c r="G5148" s="25" t="s">
        <v>18574</v>
      </c>
      <c r="H5148" s="21">
        <v>1073.5</v>
      </c>
      <c r="I5148" s="25" t="s">
        <v>7296</v>
      </c>
      <c r="J5148" s="25" t="s">
        <v>7288</v>
      </c>
      <c r="K5148" s="25" t="s">
        <v>8060</v>
      </c>
      <c r="L5148" s="25" t="s">
        <v>7652</v>
      </c>
      <c r="M5148" s="21">
        <v>1073.5</v>
      </c>
      <c r="N5148" s="21">
        <v>1073.5</v>
      </c>
      <c r="O5148" s="21">
        <v>0</v>
      </c>
      <c r="P5148" s="21">
        <v>1073.5</v>
      </c>
      <c r="Q5148" s="25" t="s">
        <v>7666</v>
      </c>
      <c r="R5148" s="1" t="str">
        <f t="shared" si="102"/>
        <v>ST10055</v>
      </c>
      <c r="S5148" t="str">
        <f>VLOOKUP(R5148,Data!$C$2:$D$261,2,0)</f>
        <v>Hollyburn House</v>
      </c>
      <c r="T5148">
        <f>COUNTIF('Feb 2022'!A:A,D5148)+COUNTIF('Mar 2022'!A:A,D5148)+COUNTIF('Apr 2022'!A:A,D5148)+COUNTIF('May 2022'!A:A,D5148)+COUNTIF('June 2022'!A:A,D5148)+COUNTIF('July 2022'!A:A,D5148)+COUNTIF('Aug 2022'!A:A,D5148)+COUNTIF('Sep 2022'!A:A,D5148)+COUNTIF('Oct 2022'!A:A,D5148)+COUNTIF('Dec 2022'!A:A,D5148)</f>
        <v>0</v>
      </c>
      <c r="U5148" t="str">
        <f>VLOOKUP(Q5148,'Capital Lookup'!A:B,2,FALSE)</f>
        <v>Yes</v>
      </c>
      <c r="V5148" s="2">
        <f>IFERROR(VLOOKUP(LEFT(F5148,10),'Find Purchase Orders'!B:J,9,FALSE),"")</f>
        <v>44862</v>
      </c>
      <c r="W5148" s="25" t="s">
        <v>7261</v>
      </c>
    </row>
    <row r="5149" spans="1:23" hidden="1">
      <c r="A5149" s="25" t="s">
        <v>7261</v>
      </c>
      <c r="B5149" s="25" t="s">
        <v>7408</v>
      </c>
      <c r="C5149" s="25" t="s">
        <v>7264</v>
      </c>
      <c r="D5149" s="25" t="s">
        <v>6720</v>
      </c>
      <c r="E5149" s="25" t="s">
        <v>7410</v>
      </c>
      <c r="F5149" s="25" t="s">
        <v>18575</v>
      </c>
      <c r="G5149" s="25" t="s">
        <v>18576</v>
      </c>
      <c r="H5149" s="21">
        <v>2074.13</v>
      </c>
      <c r="I5149" s="25" t="s">
        <v>7296</v>
      </c>
      <c r="J5149" s="25" t="s">
        <v>7288</v>
      </c>
      <c r="K5149" s="25" t="s">
        <v>7262</v>
      </c>
      <c r="L5149" s="25" t="s">
        <v>7259</v>
      </c>
      <c r="M5149" s="21">
        <v>2074.13</v>
      </c>
      <c r="N5149" s="21">
        <v>2074.13</v>
      </c>
      <c r="O5149" s="21">
        <v>0</v>
      </c>
      <c r="P5149" s="21">
        <v>2074.13</v>
      </c>
      <c r="Q5149" s="25" t="s">
        <v>7413</v>
      </c>
      <c r="R5149" s="1" t="str">
        <f t="shared" si="102"/>
        <v>ST10015</v>
      </c>
      <c r="S5149" t="str">
        <f>VLOOKUP(R5149,Data!$C$2:$D$261,2,0)</f>
        <v>Centennial Park Place</v>
      </c>
      <c r="T5149">
        <f>COUNTIF('Feb 2022'!A:A,D5149)+COUNTIF('Mar 2022'!A:A,D5149)+COUNTIF('Apr 2022'!A:A,D5149)+COUNTIF('May 2022'!A:A,D5149)+COUNTIF('June 2022'!A:A,D5149)+COUNTIF('July 2022'!A:A,D5149)+COUNTIF('Aug 2022'!A:A,D5149)+COUNTIF('Sep 2022'!A:A,D5149)+COUNTIF('Oct 2022'!A:A,D5149)+COUNTIF('Dec 2022'!A:A,D5149)</f>
        <v>1</v>
      </c>
      <c r="U5149" t="str">
        <f>VLOOKUP(Q5149,'Capital Lookup'!A:B,2,FALSE)</f>
        <v>No</v>
      </c>
      <c r="V5149" s="2">
        <f>IFERROR(VLOOKUP(LEFT(F5149,10),'Find Purchase Orders'!B:J,9,FALSE),"")</f>
        <v>44855</v>
      </c>
      <c r="W5149" s="25" t="s">
        <v>7261</v>
      </c>
    </row>
    <row r="5150" spans="1:23" hidden="1">
      <c r="A5150" s="25" t="s">
        <v>7252</v>
      </c>
      <c r="B5150" s="25" t="s">
        <v>8648</v>
      </c>
      <c r="C5150" s="25" t="s">
        <v>7254</v>
      </c>
      <c r="D5150" s="25" t="s">
        <v>18577</v>
      </c>
      <c r="E5150" s="25" t="s">
        <v>8649</v>
      </c>
      <c r="H5150" s="21">
        <v>565</v>
      </c>
      <c r="I5150" s="25" t="s">
        <v>7257</v>
      </c>
      <c r="K5150" s="25" t="s">
        <v>7258</v>
      </c>
      <c r="L5150" s="25" t="s">
        <v>7259</v>
      </c>
      <c r="M5150" s="22">
        <v>0</v>
      </c>
      <c r="N5150" s="22">
        <v>0</v>
      </c>
      <c r="O5150" s="21">
        <v>0</v>
      </c>
      <c r="P5150" s="21">
        <v>65</v>
      </c>
      <c r="Q5150" s="25" t="s">
        <v>8652</v>
      </c>
      <c r="R5150" s="1" t="str">
        <f t="shared" si="102"/>
        <v>ST10053</v>
      </c>
      <c r="S5150" t="str">
        <f>VLOOKUP(R5150,Data!$C$2:$D$261,2,0)</f>
        <v>Windsor Park</v>
      </c>
      <c r="T5150">
        <f>COUNTIF('Feb 2022'!A:A,D5150)+COUNTIF('Mar 2022'!A:A,D5150)+COUNTIF('Apr 2022'!A:A,D5150)+COUNTIF('May 2022'!A:A,D5150)+COUNTIF('June 2022'!A:A,D5150)+COUNTIF('July 2022'!A:A,D5150)+COUNTIF('Aug 2022'!A:A,D5150)+COUNTIF('Sep 2022'!A:A,D5150)+COUNTIF('Oct 2022'!A:A,D5150)+COUNTIF('Dec 2022'!A:A,D5150)</f>
        <v>0</v>
      </c>
      <c r="U5150" t="str">
        <f>VLOOKUP(Q5150,'Capital Lookup'!A:B,2,FALSE)</f>
        <v>No</v>
      </c>
      <c r="V5150" s="2" t="str">
        <f>IFERROR(VLOOKUP(LEFT(F5150,10),'Find Purchase Orders'!B:J,9,FALSE),"")</f>
        <v/>
      </c>
      <c r="W5150" s="25" t="s">
        <v>7261</v>
      </c>
    </row>
    <row r="5151" spans="1:23" hidden="1">
      <c r="A5151" s="25" t="s">
        <v>7252</v>
      </c>
      <c r="B5151" s="25" t="s">
        <v>8648</v>
      </c>
      <c r="C5151" s="25" t="s">
        <v>7254</v>
      </c>
      <c r="D5151" s="25" t="s">
        <v>18577</v>
      </c>
      <c r="E5151" s="25" t="s">
        <v>8649</v>
      </c>
      <c r="H5151" s="21">
        <v>259.89999999999998</v>
      </c>
      <c r="I5151" s="25" t="s">
        <v>7257</v>
      </c>
      <c r="K5151" s="25" t="s">
        <v>7258</v>
      </c>
      <c r="L5151" s="25" t="s">
        <v>7259</v>
      </c>
      <c r="M5151" s="22">
        <v>0</v>
      </c>
      <c r="N5151" s="22">
        <v>0</v>
      </c>
      <c r="O5151" s="21">
        <v>0</v>
      </c>
      <c r="P5151" s="21">
        <v>29.9</v>
      </c>
      <c r="Q5151" s="25" t="s">
        <v>8652</v>
      </c>
      <c r="R5151" s="1" t="str">
        <f t="shared" si="102"/>
        <v>ST10053</v>
      </c>
      <c r="S5151" t="str">
        <f>VLOOKUP(R5151,Data!$C$2:$D$261,2,0)</f>
        <v>Windsor Park</v>
      </c>
      <c r="T5151">
        <f>COUNTIF('Feb 2022'!A:A,D5151)+COUNTIF('Mar 2022'!A:A,D5151)+COUNTIF('Apr 2022'!A:A,D5151)+COUNTIF('May 2022'!A:A,D5151)+COUNTIF('June 2022'!A:A,D5151)+COUNTIF('July 2022'!A:A,D5151)+COUNTIF('Aug 2022'!A:A,D5151)+COUNTIF('Sep 2022'!A:A,D5151)+COUNTIF('Oct 2022'!A:A,D5151)+COUNTIF('Dec 2022'!A:A,D5151)</f>
        <v>0</v>
      </c>
      <c r="U5151" t="str">
        <f>VLOOKUP(Q5151,'Capital Lookup'!A:B,2,FALSE)</f>
        <v>No</v>
      </c>
      <c r="V5151" s="2" t="str">
        <f>IFERROR(VLOOKUP(LEFT(F5151,10),'Find Purchase Orders'!B:J,9,FALSE),"")</f>
        <v/>
      </c>
      <c r="W5151" s="25" t="s">
        <v>7261</v>
      </c>
    </row>
    <row r="5152" spans="1:23" hidden="1">
      <c r="A5152" s="25" t="s">
        <v>7252</v>
      </c>
      <c r="B5152" s="25" t="s">
        <v>8648</v>
      </c>
      <c r="C5152" s="25" t="s">
        <v>7254</v>
      </c>
      <c r="D5152" s="25" t="s">
        <v>18577</v>
      </c>
      <c r="E5152" s="25" t="s">
        <v>8649</v>
      </c>
      <c r="H5152" s="21">
        <v>2289.38</v>
      </c>
      <c r="I5152" s="25" t="s">
        <v>7257</v>
      </c>
      <c r="K5152" s="25" t="s">
        <v>7262</v>
      </c>
      <c r="L5152" s="25" t="s">
        <v>7259</v>
      </c>
      <c r="M5152" s="22">
        <v>0</v>
      </c>
      <c r="N5152" s="22">
        <v>0</v>
      </c>
      <c r="O5152" s="21">
        <v>0</v>
      </c>
      <c r="P5152" s="21">
        <v>263.38</v>
      </c>
      <c r="Q5152" s="25" t="s">
        <v>8652</v>
      </c>
      <c r="R5152" s="1" t="str">
        <f t="shared" si="102"/>
        <v>ST10053</v>
      </c>
      <c r="S5152" t="str">
        <f>VLOOKUP(R5152,Data!$C$2:$D$261,2,0)</f>
        <v>Windsor Park</v>
      </c>
      <c r="T5152">
        <f>COUNTIF('Feb 2022'!A:A,D5152)+COUNTIF('Mar 2022'!A:A,D5152)+COUNTIF('Apr 2022'!A:A,D5152)+COUNTIF('May 2022'!A:A,D5152)+COUNTIF('June 2022'!A:A,D5152)+COUNTIF('July 2022'!A:A,D5152)+COUNTIF('Aug 2022'!A:A,D5152)+COUNTIF('Sep 2022'!A:A,D5152)+COUNTIF('Oct 2022'!A:A,D5152)+COUNTIF('Dec 2022'!A:A,D5152)</f>
        <v>0</v>
      </c>
      <c r="U5152" t="str">
        <f>VLOOKUP(Q5152,'Capital Lookup'!A:B,2,FALSE)</f>
        <v>No</v>
      </c>
      <c r="V5152" s="2" t="str">
        <f>IFERROR(VLOOKUP(LEFT(F5152,10),'Find Purchase Orders'!B:J,9,FALSE),"")</f>
        <v/>
      </c>
      <c r="W5152" s="25" t="s">
        <v>7261</v>
      </c>
    </row>
    <row r="5153" spans="1:23" hidden="1">
      <c r="A5153" s="25" t="s">
        <v>7261</v>
      </c>
      <c r="B5153" s="25" t="s">
        <v>8259</v>
      </c>
      <c r="C5153" s="25" t="s">
        <v>8260</v>
      </c>
      <c r="D5153" s="25" t="s">
        <v>18578</v>
      </c>
      <c r="E5153" s="25" t="s">
        <v>8591</v>
      </c>
      <c r="F5153" s="25" t="s">
        <v>18579</v>
      </c>
      <c r="G5153" s="25" t="s">
        <v>18580</v>
      </c>
      <c r="H5153" s="21">
        <v>2745.34</v>
      </c>
      <c r="I5153" s="25" t="s">
        <v>7296</v>
      </c>
      <c r="J5153" s="25" t="s">
        <v>7288</v>
      </c>
      <c r="K5153" s="25" t="s">
        <v>9713</v>
      </c>
      <c r="L5153" s="25" t="s">
        <v>9714</v>
      </c>
      <c r="M5153" s="21">
        <v>2745.34</v>
      </c>
      <c r="N5153" s="21">
        <v>2745.34</v>
      </c>
      <c r="O5153" s="21">
        <v>0</v>
      </c>
      <c r="P5153" s="21">
        <v>2745.34</v>
      </c>
      <c r="Q5153" s="25" t="s">
        <v>11562</v>
      </c>
      <c r="R5153" s="1" t="str">
        <f t="shared" si="102"/>
        <v>ST10260</v>
      </c>
      <c r="S5153" t="str">
        <f>VLOOKUP(R5153,Data!$C$2:$D$261,2,0)</f>
        <v>Support Office</v>
      </c>
      <c r="T5153">
        <f>COUNTIF('Feb 2022'!A:A,D5153)+COUNTIF('Mar 2022'!A:A,D5153)+COUNTIF('Apr 2022'!A:A,D5153)+COUNTIF('May 2022'!A:A,D5153)+COUNTIF('June 2022'!A:A,D5153)+COUNTIF('July 2022'!A:A,D5153)+COUNTIF('Aug 2022'!A:A,D5153)+COUNTIF('Sep 2022'!A:A,D5153)+COUNTIF('Oct 2022'!A:A,D5153)+COUNTIF('Dec 2022'!A:A,D5153)</f>
        <v>0</v>
      </c>
      <c r="U5153" t="str">
        <f>VLOOKUP(Q5153,'Capital Lookup'!A:B,2,FALSE)</f>
        <v>Yes</v>
      </c>
      <c r="V5153" s="2">
        <f>IFERROR(VLOOKUP(LEFT(F5153,10),'Find Purchase Orders'!B:J,9,FALSE),"")</f>
        <v>44855</v>
      </c>
      <c r="W5153" s="25" t="s">
        <v>7261</v>
      </c>
    </row>
    <row r="5154" spans="1:23" hidden="1">
      <c r="A5154" s="25" t="s">
        <v>7261</v>
      </c>
      <c r="B5154" s="25" t="s">
        <v>10603</v>
      </c>
      <c r="C5154" s="25" t="s">
        <v>7282</v>
      </c>
      <c r="D5154" s="25" t="s">
        <v>6722</v>
      </c>
      <c r="E5154" s="25" t="s">
        <v>18581</v>
      </c>
      <c r="F5154" s="25" t="s">
        <v>18582</v>
      </c>
      <c r="G5154" s="25" t="s">
        <v>18583</v>
      </c>
      <c r="H5154" s="21">
        <v>4150.6899999999996</v>
      </c>
      <c r="I5154" s="25" t="s">
        <v>7296</v>
      </c>
      <c r="J5154" s="25" t="s">
        <v>7288</v>
      </c>
      <c r="K5154" s="25" t="s">
        <v>7262</v>
      </c>
      <c r="L5154" s="25" t="s">
        <v>7259</v>
      </c>
      <c r="M5154" s="21">
        <v>4150.6899999999996</v>
      </c>
      <c r="N5154" s="21">
        <v>4150.6899999999996</v>
      </c>
      <c r="O5154" s="21">
        <v>0</v>
      </c>
      <c r="P5154" s="21">
        <v>4150.6899999999996</v>
      </c>
      <c r="Q5154" s="25" t="s">
        <v>18584</v>
      </c>
      <c r="R5154" s="1" t="str">
        <f t="shared" si="102"/>
        <v>ST10072</v>
      </c>
      <c r="S5154" t="str">
        <f>VLOOKUP(R5154,Data!$C$2:$D$261,2,0)</f>
        <v>Meadowlands</v>
      </c>
      <c r="T5154">
        <f>COUNTIF('Feb 2022'!A:A,D5154)+COUNTIF('Mar 2022'!A:A,D5154)+COUNTIF('Apr 2022'!A:A,D5154)+COUNTIF('May 2022'!A:A,D5154)+COUNTIF('June 2022'!A:A,D5154)+COUNTIF('July 2022'!A:A,D5154)+COUNTIF('Aug 2022'!A:A,D5154)+COUNTIF('Sep 2022'!A:A,D5154)+COUNTIF('Oct 2022'!A:A,D5154)+COUNTIF('Dec 2022'!A:A,D5154)</f>
        <v>1</v>
      </c>
      <c r="U5154" t="str">
        <f>VLOOKUP(Q5154,'Capital Lookup'!A:B,2,FALSE)</f>
        <v>No</v>
      </c>
      <c r="V5154" s="2">
        <f>IFERROR(VLOOKUP(LEFT(F5154,10),'Find Purchase Orders'!B:J,9,FALSE),"")</f>
        <v>44856</v>
      </c>
      <c r="W5154" s="25" t="s">
        <v>7261</v>
      </c>
    </row>
    <row r="5155" spans="1:23" hidden="1">
      <c r="A5155" s="25" t="s">
        <v>7261</v>
      </c>
      <c r="B5155" s="25" t="s">
        <v>7472</v>
      </c>
      <c r="C5155" s="25" t="s">
        <v>7264</v>
      </c>
      <c r="D5155" s="25" t="s">
        <v>6723</v>
      </c>
      <c r="E5155" s="25" t="s">
        <v>7474</v>
      </c>
      <c r="F5155" s="25" t="s">
        <v>18585</v>
      </c>
      <c r="G5155" s="25" t="s">
        <v>18586</v>
      </c>
      <c r="H5155" s="21">
        <v>5487.91</v>
      </c>
      <c r="I5155" s="25" t="s">
        <v>7296</v>
      </c>
      <c r="J5155" s="25" t="s">
        <v>7288</v>
      </c>
      <c r="K5155" s="25" t="s">
        <v>7262</v>
      </c>
      <c r="L5155" s="25" t="s">
        <v>7259</v>
      </c>
      <c r="M5155" s="21">
        <v>5487.91</v>
      </c>
      <c r="N5155" s="21">
        <v>5498.41</v>
      </c>
      <c r="O5155" s="21">
        <v>-10.5</v>
      </c>
      <c r="P5155" s="21">
        <v>5487.91</v>
      </c>
      <c r="Q5155" s="25" t="s">
        <v>7477</v>
      </c>
      <c r="R5155" s="1" t="str">
        <f t="shared" si="102"/>
        <v>ST10074</v>
      </c>
      <c r="S5155" t="str">
        <f>VLOOKUP(R5155,Data!$C$2:$D$261,2,0)</f>
        <v>McKenzie Towne Retirement</v>
      </c>
      <c r="T5155">
        <f>COUNTIF('Feb 2022'!A:A,D5155)+COUNTIF('Mar 2022'!A:A,D5155)+COUNTIF('Apr 2022'!A:A,D5155)+COUNTIF('May 2022'!A:A,D5155)+COUNTIF('June 2022'!A:A,D5155)+COUNTIF('July 2022'!A:A,D5155)+COUNTIF('Aug 2022'!A:A,D5155)+COUNTIF('Sep 2022'!A:A,D5155)+COUNTIF('Oct 2022'!A:A,D5155)+COUNTIF('Dec 2022'!A:A,D5155)</f>
        <v>1</v>
      </c>
      <c r="U5155" t="str">
        <f>VLOOKUP(Q5155,'Capital Lookup'!A:B,2,FALSE)</f>
        <v>No</v>
      </c>
      <c r="V5155" s="2">
        <f>IFERROR(VLOOKUP(LEFT(F5155,10),'Find Purchase Orders'!B:J,9,FALSE),"")</f>
        <v>44856</v>
      </c>
      <c r="W5155" s="25" t="s">
        <v>7261</v>
      </c>
    </row>
    <row r="5156" spans="1:23" hidden="1">
      <c r="A5156" s="25" t="s">
        <v>7261</v>
      </c>
      <c r="B5156" s="25" t="s">
        <v>9377</v>
      </c>
      <c r="C5156" s="25" t="s">
        <v>7282</v>
      </c>
      <c r="D5156" s="25" t="s">
        <v>6759</v>
      </c>
      <c r="E5156" s="25" t="s">
        <v>9378</v>
      </c>
      <c r="F5156" s="25" t="s">
        <v>18587</v>
      </c>
      <c r="G5156" s="25" t="s">
        <v>14949</v>
      </c>
      <c r="H5156" s="21">
        <v>1050</v>
      </c>
      <c r="I5156" s="25" t="s">
        <v>7296</v>
      </c>
      <c r="J5156" s="25" t="s">
        <v>7288</v>
      </c>
      <c r="K5156" s="25" t="s">
        <v>7262</v>
      </c>
      <c r="L5156" s="25" t="s">
        <v>7259</v>
      </c>
      <c r="M5156" s="21">
        <v>1050</v>
      </c>
      <c r="N5156" s="21">
        <v>1050</v>
      </c>
      <c r="O5156" s="21">
        <v>0</v>
      </c>
      <c r="P5156" s="21">
        <v>1050</v>
      </c>
      <c r="Q5156" s="25" t="s">
        <v>9381</v>
      </c>
      <c r="R5156" s="1" t="str">
        <f t="shared" si="102"/>
        <v>ST10069</v>
      </c>
      <c r="S5156" t="str">
        <f>VLOOKUP(R5156,Data!$C$2:$D$261,2,0)</f>
        <v>The Heartland</v>
      </c>
      <c r="T5156">
        <f>COUNTIF('Feb 2022'!A:A,D5156)+COUNTIF('Mar 2022'!A:A,D5156)+COUNTIF('Apr 2022'!A:A,D5156)+COUNTIF('May 2022'!A:A,D5156)+COUNTIF('June 2022'!A:A,D5156)+COUNTIF('July 2022'!A:A,D5156)+COUNTIF('Aug 2022'!A:A,D5156)+COUNTIF('Sep 2022'!A:A,D5156)+COUNTIF('Oct 2022'!A:A,D5156)+COUNTIF('Dec 2022'!A:A,D5156)</f>
        <v>1</v>
      </c>
      <c r="U5156" t="str">
        <f>VLOOKUP(Q5156,'Capital Lookup'!A:B,2,FALSE)</f>
        <v>No</v>
      </c>
      <c r="V5156" s="2">
        <f>IFERROR(VLOOKUP(LEFT(F5156,10),'Find Purchase Orders'!B:J,9,FALSE),"")</f>
        <v>44858</v>
      </c>
      <c r="W5156" s="25" t="s">
        <v>7261</v>
      </c>
    </row>
    <row r="5157" spans="1:23" hidden="1">
      <c r="A5157" s="25" t="s">
        <v>7261</v>
      </c>
      <c r="B5157" s="25" t="s">
        <v>9377</v>
      </c>
      <c r="C5157" s="25" t="s">
        <v>7282</v>
      </c>
      <c r="D5157" s="25" t="s">
        <v>6759</v>
      </c>
      <c r="E5157" s="25" t="s">
        <v>9378</v>
      </c>
      <c r="F5157" s="25" t="s">
        <v>18588</v>
      </c>
      <c r="G5157" s="25" t="s">
        <v>18589</v>
      </c>
      <c r="H5157" s="21">
        <v>6087.29</v>
      </c>
      <c r="I5157" s="25" t="s">
        <v>7296</v>
      </c>
      <c r="J5157" s="25" t="s">
        <v>7288</v>
      </c>
      <c r="K5157" s="25" t="s">
        <v>7262</v>
      </c>
      <c r="L5157" s="25" t="s">
        <v>7259</v>
      </c>
      <c r="M5157" s="21">
        <v>6087.29</v>
      </c>
      <c r="N5157" s="21">
        <v>6087.29</v>
      </c>
      <c r="O5157" s="21">
        <v>0</v>
      </c>
      <c r="P5157" s="21">
        <v>6087.29</v>
      </c>
      <c r="Q5157" s="25" t="s">
        <v>9381</v>
      </c>
      <c r="R5157" s="1" t="str">
        <f t="shared" ref="R5157:R5220" si="103">CONCATENATE("ST",LEFT(B5157,5))</f>
        <v>ST10069</v>
      </c>
      <c r="S5157" t="str">
        <f>VLOOKUP(R5157,Data!$C$2:$D$261,2,0)</f>
        <v>The Heartland</v>
      </c>
      <c r="T5157">
        <f>COUNTIF('Feb 2022'!A:A,D5157)+COUNTIF('Mar 2022'!A:A,D5157)+COUNTIF('Apr 2022'!A:A,D5157)+COUNTIF('May 2022'!A:A,D5157)+COUNTIF('June 2022'!A:A,D5157)+COUNTIF('July 2022'!A:A,D5157)+COUNTIF('Aug 2022'!A:A,D5157)+COUNTIF('Sep 2022'!A:A,D5157)+COUNTIF('Oct 2022'!A:A,D5157)+COUNTIF('Dec 2022'!A:A,D5157)</f>
        <v>1</v>
      </c>
      <c r="U5157" t="str">
        <f>VLOOKUP(Q5157,'Capital Lookup'!A:B,2,FALSE)</f>
        <v>No</v>
      </c>
      <c r="V5157" s="2">
        <f>IFERROR(VLOOKUP(LEFT(F5157,10),'Find Purchase Orders'!B:J,9,FALSE),"")</f>
        <v>44858</v>
      </c>
      <c r="W5157" s="25" t="s">
        <v>7261</v>
      </c>
    </row>
    <row r="5158" spans="1:23" hidden="1">
      <c r="A5158" s="25" t="s">
        <v>7252</v>
      </c>
      <c r="B5158" s="25" t="s">
        <v>8648</v>
      </c>
      <c r="C5158" s="25" t="s">
        <v>7254</v>
      </c>
      <c r="D5158" s="25" t="s">
        <v>6760</v>
      </c>
      <c r="E5158" s="25" t="s">
        <v>7500</v>
      </c>
      <c r="F5158" s="25" t="s">
        <v>18590</v>
      </c>
      <c r="G5158" s="25" t="s">
        <v>18591</v>
      </c>
      <c r="H5158" s="21">
        <v>3524</v>
      </c>
      <c r="I5158" s="25" t="s">
        <v>7287</v>
      </c>
      <c r="J5158" s="25" t="s">
        <v>7288</v>
      </c>
      <c r="K5158" s="25" t="s">
        <v>7495</v>
      </c>
      <c r="L5158" s="25" t="s">
        <v>8097</v>
      </c>
      <c r="M5158" s="21">
        <v>3524</v>
      </c>
      <c r="N5158" s="22">
        <v>0</v>
      </c>
      <c r="O5158" s="21">
        <v>3524</v>
      </c>
      <c r="P5158" s="21">
        <v>405.42</v>
      </c>
      <c r="Q5158" s="25" t="s">
        <v>11298</v>
      </c>
      <c r="R5158" s="1" t="str">
        <f t="shared" si="103"/>
        <v>ST10053</v>
      </c>
      <c r="S5158" t="str">
        <f>VLOOKUP(R5158,Data!$C$2:$D$261,2,0)</f>
        <v>Windsor Park</v>
      </c>
      <c r="T5158">
        <f>COUNTIF('Feb 2022'!A:A,D5158)+COUNTIF('Mar 2022'!A:A,D5158)+COUNTIF('Apr 2022'!A:A,D5158)+COUNTIF('May 2022'!A:A,D5158)+COUNTIF('June 2022'!A:A,D5158)+COUNTIF('July 2022'!A:A,D5158)+COUNTIF('Aug 2022'!A:A,D5158)+COUNTIF('Sep 2022'!A:A,D5158)+COUNTIF('Oct 2022'!A:A,D5158)+COUNTIF('Dec 2022'!A:A,D5158)</f>
        <v>1</v>
      </c>
      <c r="U5158" t="str">
        <f>VLOOKUP(Q5158,'Capital Lookup'!A:B,2,FALSE)</f>
        <v>No</v>
      </c>
      <c r="V5158" s="2">
        <f>IFERROR(VLOOKUP(LEFT(F5158,10),'Find Purchase Orders'!B:J,9,FALSE),"")</f>
        <v>44861</v>
      </c>
      <c r="W5158" s="25" t="s">
        <v>7261</v>
      </c>
    </row>
    <row r="5159" spans="1:23" hidden="1">
      <c r="A5159" s="25" t="s">
        <v>7252</v>
      </c>
      <c r="B5159" s="25" t="s">
        <v>7574</v>
      </c>
      <c r="C5159" s="25" t="s">
        <v>7254</v>
      </c>
      <c r="D5159" s="25" t="s">
        <v>6762</v>
      </c>
      <c r="E5159" s="25" t="s">
        <v>7500</v>
      </c>
      <c r="F5159" s="25" t="s">
        <v>18592</v>
      </c>
      <c r="G5159" s="25" t="s">
        <v>18593</v>
      </c>
      <c r="H5159" s="21">
        <v>46838.5</v>
      </c>
      <c r="I5159" s="25" t="s">
        <v>7339</v>
      </c>
      <c r="J5159" s="25" t="s">
        <v>7288</v>
      </c>
      <c r="K5159" s="25" t="s">
        <v>8155</v>
      </c>
      <c r="L5159" s="25" t="s">
        <v>8697</v>
      </c>
      <c r="M5159" s="21">
        <v>46838.5</v>
      </c>
      <c r="N5159" s="21">
        <v>23419.25</v>
      </c>
      <c r="O5159" s="21">
        <v>23419.25</v>
      </c>
      <c r="P5159" s="21">
        <v>26113.5</v>
      </c>
      <c r="Q5159" s="25" t="s">
        <v>18594</v>
      </c>
      <c r="R5159" s="1" t="str">
        <f t="shared" si="103"/>
        <v>ST10039</v>
      </c>
      <c r="S5159" t="str">
        <f>VLOOKUP(R5159,Data!$C$2:$D$261,2,0)</f>
        <v>Barrhaven</v>
      </c>
      <c r="T5159">
        <f>COUNTIF('Feb 2022'!A:A,D5159)+COUNTIF('Mar 2022'!A:A,D5159)+COUNTIF('Apr 2022'!A:A,D5159)+COUNTIF('May 2022'!A:A,D5159)+COUNTIF('June 2022'!A:A,D5159)+COUNTIF('July 2022'!A:A,D5159)+COUNTIF('Aug 2022'!A:A,D5159)+COUNTIF('Sep 2022'!A:A,D5159)+COUNTIF('Oct 2022'!A:A,D5159)+COUNTIF('Dec 2022'!A:A,D5159)</f>
        <v>1</v>
      </c>
      <c r="U5159" t="str">
        <f>VLOOKUP(Q5159,'Capital Lookup'!A:B,2,FALSE)</f>
        <v>No</v>
      </c>
      <c r="V5159" s="2">
        <f>IFERROR(VLOOKUP(LEFT(F5159,10),'Find Purchase Orders'!B:J,9,FALSE),"")</f>
        <v>44860</v>
      </c>
      <c r="W5159" s="25" t="s">
        <v>7261</v>
      </c>
    </row>
    <row r="5160" spans="1:23" hidden="1">
      <c r="A5160" s="25" t="s">
        <v>8607</v>
      </c>
      <c r="B5160" s="25" t="s">
        <v>9044</v>
      </c>
      <c r="C5160" s="25"/>
      <c r="D5160" s="25" t="s">
        <v>18595</v>
      </c>
      <c r="E5160" s="25" t="s">
        <v>8140</v>
      </c>
      <c r="H5160" s="21">
        <v>7618.13</v>
      </c>
      <c r="I5160" s="25" t="s">
        <v>7257</v>
      </c>
      <c r="K5160" s="25" t="s">
        <v>7495</v>
      </c>
      <c r="L5160" s="25" t="s">
        <v>7740</v>
      </c>
      <c r="M5160" s="22">
        <v>0</v>
      </c>
      <c r="N5160" s="22">
        <v>0</v>
      </c>
      <c r="O5160" s="21">
        <v>0</v>
      </c>
      <c r="P5160" s="21">
        <v>876.42</v>
      </c>
      <c r="Q5160" s="25" t="s">
        <v>18596</v>
      </c>
      <c r="R5160" s="1" t="str">
        <f t="shared" si="103"/>
        <v>ST10398</v>
      </c>
      <c r="S5160" t="e">
        <f>VLOOKUP(R5160,Data!$C$2:$D$261,2,0)</f>
        <v>#N/A</v>
      </c>
      <c r="T5160">
        <f>COUNTIF('Feb 2022'!A:A,D5160)+COUNTIF('Mar 2022'!A:A,D5160)+COUNTIF('Apr 2022'!A:A,D5160)+COUNTIF('May 2022'!A:A,D5160)+COUNTIF('June 2022'!A:A,D5160)+COUNTIF('July 2022'!A:A,D5160)+COUNTIF('Aug 2022'!A:A,D5160)+COUNTIF('Sep 2022'!A:A,D5160)+COUNTIF('Oct 2022'!A:A,D5160)+COUNTIF('Dec 2022'!A:A,D5160)</f>
        <v>0</v>
      </c>
      <c r="U5160" t="e">
        <f>VLOOKUP(Q5160,'Capital Lookup'!A:B,2,FALSE)</f>
        <v>#N/A</v>
      </c>
      <c r="V5160" s="2" t="str">
        <f>IFERROR(VLOOKUP(LEFT(F5160,10),'Find Purchase Orders'!B:J,9,FALSE),"")</f>
        <v/>
      </c>
      <c r="W5160" s="25" t="s">
        <v>7261</v>
      </c>
    </row>
    <row r="5161" spans="1:23" hidden="1">
      <c r="A5161" s="25" t="s">
        <v>7252</v>
      </c>
      <c r="B5161" s="25" t="s">
        <v>8648</v>
      </c>
      <c r="C5161" s="25" t="s">
        <v>7254</v>
      </c>
      <c r="D5161" s="25" t="s">
        <v>6764</v>
      </c>
      <c r="E5161" s="25" t="s">
        <v>8649</v>
      </c>
      <c r="F5161" s="25" t="s">
        <v>18597</v>
      </c>
      <c r="G5161" s="25" t="s">
        <v>18598</v>
      </c>
      <c r="H5161" s="21">
        <v>565</v>
      </c>
      <c r="I5161" s="25" t="s">
        <v>7296</v>
      </c>
      <c r="J5161" s="25" t="s">
        <v>7288</v>
      </c>
      <c r="K5161" s="25" t="s">
        <v>7258</v>
      </c>
      <c r="L5161" s="25" t="s">
        <v>7259</v>
      </c>
      <c r="M5161" s="21">
        <v>565</v>
      </c>
      <c r="N5161" s="21">
        <v>565</v>
      </c>
      <c r="O5161" s="21">
        <v>0</v>
      </c>
      <c r="P5161" s="21">
        <v>565</v>
      </c>
      <c r="Q5161" s="25" t="s">
        <v>8652</v>
      </c>
      <c r="R5161" s="1" t="str">
        <f t="shared" si="103"/>
        <v>ST10053</v>
      </c>
      <c r="S5161" t="str">
        <f>VLOOKUP(R5161,Data!$C$2:$D$261,2,0)</f>
        <v>Windsor Park</v>
      </c>
      <c r="T5161">
        <f>COUNTIF('Feb 2022'!A:A,D5161)+COUNTIF('Mar 2022'!A:A,D5161)+COUNTIF('Apr 2022'!A:A,D5161)+COUNTIF('May 2022'!A:A,D5161)+COUNTIF('June 2022'!A:A,D5161)+COUNTIF('July 2022'!A:A,D5161)+COUNTIF('Aug 2022'!A:A,D5161)+COUNTIF('Sep 2022'!A:A,D5161)+COUNTIF('Oct 2022'!A:A,D5161)+COUNTIF('Dec 2022'!A:A,D5161)</f>
        <v>1</v>
      </c>
      <c r="U5161" t="str">
        <f>VLOOKUP(Q5161,'Capital Lookup'!A:B,2,FALSE)</f>
        <v>No</v>
      </c>
      <c r="V5161" s="2">
        <f>IFERROR(VLOOKUP(LEFT(F5161,10),'Find Purchase Orders'!B:J,9,FALSE),"")</f>
        <v>44861</v>
      </c>
      <c r="W5161" s="25" t="s">
        <v>7261</v>
      </c>
    </row>
    <row r="5162" spans="1:23" hidden="1">
      <c r="A5162" s="25" t="s">
        <v>7252</v>
      </c>
      <c r="B5162" s="25" t="s">
        <v>8648</v>
      </c>
      <c r="C5162" s="25" t="s">
        <v>7254</v>
      </c>
      <c r="D5162" s="25" t="s">
        <v>6764</v>
      </c>
      <c r="E5162" s="25" t="s">
        <v>8649</v>
      </c>
      <c r="F5162" s="25" t="s">
        <v>18599</v>
      </c>
      <c r="G5162" s="25" t="s">
        <v>18600</v>
      </c>
      <c r="H5162" s="21">
        <v>259.89999999999998</v>
      </c>
      <c r="I5162" s="25" t="s">
        <v>7296</v>
      </c>
      <c r="J5162" s="25" t="s">
        <v>7288</v>
      </c>
      <c r="K5162" s="25" t="s">
        <v>7258</v>
      </c>
      <c r="L5162" s="25" t="s">
        <v>7259</v>
      </c>
      <c r="M5162" s="21">
        <v>259.89999999999998</v>
      </c>
      <c r="N5162" s="21">
        <v>259.89999999999998</v>
      </c>
      <c r="O5162" s="21">
        <v>0</v>
      </c>
      <c r="P5162" s="21">
        <v>259.89999999999998</v>
      </c>
      <c r="Q5162" s="25" t="s">
        <v>8652</v>
      </c>
      <c r="R5162" s="1" t="str">
        <f t="shared" si="103"/>
        <v>ST10053</v>
      </c>
      <c r="S5162" t="str">
        <f>VLOOKUP(R5162,Data!$C$2:$D$261,2,0)</f>
        <v>Windsor Park</v>
      </c>
      <c r="T5162">
        <f>COUNTIF('Feb 2022'!A:A,D5162)+COUNTIF('Mar 2022'!A:A,D5162)+COUNTIF('Apr 2022'!A:A,D5162)+COUNTIF('May 2022'!A:A,D5162)+COUNTIF('June 2022'!A:A,D5162)+COUNTIF('July 2022'!A:A,D5162)+COUNTIF('Aug 2022'!A:A,D5162)+COUNTIF('Sep 2022'!A:A,D5162)+COUNTIF('Oct 2022'!A:A,D5162)+COUNTIF('Dec 2022'!A:A,D5162)</f>
        <v>1</v>
      </c>
      <c r="U5162" t="str">
        <f>VLOOKUP(Q5162,'Capital Lookup'!A:B,2,FALSE)</f>
        <v>No</v>
      </c>
      <c r="V5162" s="2">
        <f>IFERROR(VLOOKUP(LEFT(F5162,10),'Find Purchase Orders'!B:J,9,FALSE),"")</f>
        <v>44861</v>
      </c>
      <c r="W5162" s="25" t="s">
        <v>7261</v>
      </c>
    </row>
    <row r="5163" spans="1:23" hidden="1">
      <c r="A5163" s="25" t="s">
        <v>7252</v>
      </c>
      <c r="B5163" s="25" t="s">
        <v>8648</v>
      </c>
      <c r="C5163" s="25" t="s">
        <v>7254</v>
      </c>
      <c r="D5163" s="25" t="s">
        <v>6764</v>
      </c>
      <c r="E5163" s="25" t="s">
        <v>8649</v>
      </c>
      <c r="F5163" s="25" t="s">
        <v>18601</v>
      </c>
      <c r="G5163" s="25" t="s">
        <v>18602</v>
      </c>
      <c r="H5163" s="21">
        <v>8702.91</v>
      </c>
      <c r="I5163" s="25" t="s">
        <v>7296</v>
      </c>
      <c r="J5163" s="25" t="s">
        <v>7288</v>
      </c>
      <c r="K5163" s="25" t="s">
        <v>7262</v>
      </c>
      <c r="L5163" s="25" t="s">
        <v>7259</v>
      </c>
      <c r="M5163" s="21">
        <v>8702.91</v>
      </c>
      <c r="N5163" s="21">
        <v>8702.91</v>
      </c>
      <c r="O5163" s="21">
        <v>0</v>
      </c>
      <c r="P5163" s="21">
        <v>8702.91</v>
      </c>
      <c r="Q5163" s="25" t="s">
        <v>8652</v>
      </c>
      <c r="R5163" s="1" t="str">
        <f t="shared" si="103"/>
        <v>ST10053</v>
      </c>
      <c r="S5163" t="str">
        <f>VLOOKUP(R5163,Data!$C$2:$D$261,2,0)</f>
        <v>Windsor Park</v>
      </c>
      <c r="T5163">
        <f>COUNTIF('Feb 2022'!A:A,D5163)+COUNTIF('Mar 2022'!A:A,D5163)+COUNTIF('Apr 2022'!A:A,D5163)+COUNTIF('May 2022'!A:A,D5163)+COUNTIF('June 2022'!A:A,D5163)+COUNTIF('July 2022'!A:A,D5163)+COUNTIF('Aug 2022'!A:A,D5163)+COUNTIF('Sep 2022'!A:A,D5163)+COUNTIF('Oct 2022'!A:A,D5163)+COUNTIF('Dec 2022'!A:A,D5163)</f>
        <v>1</v>
      </c>
      <c r="U5163" t="str">
        <f>VLOOKUP(Q5163,'Capital Lookup'!A:B,2,FALSE)</f>
        <v>No</v>
      </c>
      <c r="V5163" s="2">
        <f>IFERROR(VLOOKUP(LEFT(F5163,10),'Find Purchase Orders'!B:J,9,FALSE),"")</f>
        <v>44861</v>
      </c>
      <c r="W5163" s="25" t="s">
        <v>7261</v>
      </c>
    </row>
    <row r="5164" spans="1:23" hidden="1">
      <c r="A5164" s="25" t="s">
        <v>7252</v>
      </c>
      <c r="B5164" s="25" t="s">
        <v>8648</v>
      </c>
      <c r="C5164" s="25" t="s">
        <v>7254</v>
      </c>
      <c r="D5164" s="25" t="s">
        <v>6764</v>
      </c>
      <c r="E5164" s="25" t="s">
        <v>8649</v>
      </c>
      <c r="F5164" s="25" t="s">
        <v>18603</v>
      </c>
      <c r="G5164" s="25" t="s">
        <v>18604</v>
      </c>
      <c r="H5164" s="21">
        <v>271.2</v>
      </c>
      <c r="I5164" s="25" t="s">
        <v>7296</v>
      </c>
      <c r="J5164" s="25" t="s">
        <v>7288</v>
      </c>
      <c r="K5164" s="25" t="s">
        <v>7262</v>
      </c>
      <c r="L5164" s="25" t="s">
        <v>7259</v>
      </c>
      <c r="M5164" s="21">
        <v>271.2</v>
      </c>
      <c r="N5164" s="21">
        <v>271.2</v>
      </c>
      <c r="O5164" s="21">
        <v>0</v>
      </c>
      <c r="P5164" s="21">
        <v>271.2</v>
      </c>
      <c r="Q5164" s="25" t="s">
        <v>8652</v>
      </c>
      <c r="R5164" s="1" t="str">
        <f t="shared" si="103"/>
        <v>ST10053</v>
      </c>
      <c r="S5164" t="str">
        <f>VLOOKUP(R5164,Data!$C$2:$D$261,2,0)</f>
        <v>Windsor Park</v>
      </c>
      <c r="T5164">
        <f>COUNTIF('Feb 2022'!A:A,D5164)+COUNTIF('Mar 2022'!A:A,D5164)+COUNTIF('Apr 2022'!A:A,D5164)+COUNTIF('May 2022'!A:A,D5164)+COUNTIF('June 2022'!A:A,D5164)+COUNTIF('July 2022'!A:A,D5164)+COUNTIF('Aug 2022'!A:A,D5164)+COUNTIF('Sep 2022'!A:A,D5164)+COUNTIF('Oct 2022'!A:A,D5164)+COUNTIF('Dec 2022'!A:A,D5164)</f>
        <v>1</v>
      </c>
      <c r="U5164" t="str">
        <f>VLOOKUP(Q5164,'Capital Lookup'!A:B,2,FALSE)</f>
        <v>No</v>
      </c>
      <c r="V5164" s="2">
        <f>IFERROR(VLOOKUP(LEFT(F5164,10),'Find Purchase Orders'!B:J,9,FALSE),"")</f>
        <v>44861</v>
      </c>
      <c r="W5164" s="25" t="s">
        <v>7261</v>
      </c>
    </row>
    <row r="5165" spans="1:23" hidden="1">
      <c r="A5165" s="25" t="s">
        <v>7252</v>
      </c>
      <c r="B5165" s="25" t="s">
        <v>8648</v>
      </c>
      <c r="C5165" s="25" t="s">
        <v>7254</v>
      </c>
      <c r="D5165" s="25" t="s">
        <v>6765</v>
      </c>
      <c r="E5165" s="25" t="s">
        <v>8649</v>
      </c>
      <c r="F5165" s="25" t="s">
        <v>18605</v>
      </c>
      <c r="G5165" s="25" t="s">
        <v>6208</v>
      </c>
      <c r="H5165" s="21">
        <v>565</v>
      </c>
      <c r="I5165" s="25" t="s">
        <v>7296</v>
      </c>
      <c r="J5165" s="25" t="s">
        <v>7288</v>
      </c>
      <c r="K5165" s="25" t="s">
        <v>7258</v>
      </c>
      <c r="L5165" s="25" t="s">
        <v>7259</v>
      </c>
      <c r="M5165" s="21">
        <v>565</v>
      </c>
      <c r="N5165" s="21">
        <v>565</v>
      </c>
      <c r="O5165" s="21">
        <v>0</v>
      </c>
      <c r="P5165" s="21">
        <v>565</v>
      </c>
      <c r="Q5165" s="25" t="s">
        <v>8652</v>
      </c>
      <c r="R5165" s="1" t="str">
        <f t="shared" si="103"/>
        <v>ST10053</v>
      </c>
      <c r="S5165" t="str">
        <f>VLOOKUP(R5165,Data!$C$2:$D$261,2,0)</f>
        <v>Windsor Park</v>
      </c>
      <c r="T5165">
        <f>COUNTIF('Feb 2022'!A:A,D5165)+COUNTIF('Mar 2022'!A:A,D5165)+COUNTIF('Apr 2022'!A:A,D5165)+COUNTIF('May 2022'!A:A,D5165)+COUNTIF('June 2022'!A:A,D5165)+COUNTIF('July 2022'!A:A,D5165)+COUNTIF('Aug 2022'!A:A,D5165)+COUNTIF('Sep 2022'!A:A,D5165)+COUNTIF('Oct 2022'!A:A,D5165)+COUNTIF('Dec 2022'!A:A,D5165)</f>
        <v>1</v>
      </c>
      <c r="U5165" t="str">
        <f>VLOOKUP(Q5165,'Capital Lookup'!A:B,2,FALSE)</f>
        <v>No</v>
      </c>
      <c r="V5165" s="2">
        <f>IFERROR(VLOOKUP(LEFT(F5165,10),'Find Purchase Orders'!B:J,9,FALSE),"")</f>
        <v>44861</v>
      </c>
      <c r="W5165" s="25" t="s">
        <v>7261</v>
      </c>
    </row>
    <row r="5166" spans="1:23" hidden="1">
      <c r="A5166" s="25" t="s">
        <v>7252</v>
      </c>
      <c r="B5166" s="25" t="s">
        <v>8648</v>
      </c>
      <c r="C5166" s="25" t="s">
        <v>7254</v>
      </c>
      <c r="D5166" s="25" t="s">
        <v>6765</v>
      </c>
      <c r="E5166" s="25" t="s">
        <v>8649</v>
      </c>
      <c r="F5166" s="25" t="s">
        <v>18606</v>
      </c>
      <c r="G5166" s="25" t="s">
        <v>16410</v>
      </c>
      <c r="H5166" s="21">
        <v>259.89999999999998</v>
      </c>
      <c r="I5166" s="25" t="s">
        <v>7296</v>
      </c>
      <c r="J5166" s="25" t="s">
        <v>7288</v>
      </c>
      <c r="K5166" s="25" t="s">
        <v>7258</v>
      </c>
      <c r="L5166" s="25" t="s">
        <v>7259</v>
      </c>
      <c r="M5166" s="21">
        <v>259.89999999999998</v>
      </c>
      <c r="N5166" s="21">
        <v>259.89999999999998</v>
      </c>
      <c r="O5166" s="21">
        <v>0</v>
      </c>
      <c r="P5166" s="21">
        <v>259.89999999999998</v>
      </c>
      <c r="Q5166" s="25" t="s">
        <v>8652</v>
      </c>
      <c r="R5166" s="1" t="str">
        <f t="shared" si="103"/>
        <v>ST10053</v>
      </c>
      <c r="S5166" t="str">
        <f>VLOOKUP(R5166,Data!$C$2:$D$261,2,0)</f>
        <v>Windsor Park</v>
      </c>
      <c r="T5166">
        <f>COUNTIF('Feb 2022'!A:A,D5166)+COUNTIF('Mar 2022'!A:A,D5166)+COUNTIF('Apr 2022'!A:A,D5166)+COUNTIF('May 2022'!A:A,D5166)+COUNTIF('June 2022'!A:A,D5166)+COUNTIF('July 2022'!A:A,D5166)+COUNTIF('Aug 2022'!A:A,D5166)+COUNTIF('Sep 2022'!A:A,D5166)+COUNTIF('Oct 2022'!A:A,D5166)+COUNTIF('Dec 2022'!A:A,D5166)</f>
        <v>1</v>
      </c>
      <c r="U5166" t="str">
        <f>VLOOKUP(Q5166,'Capital Lookup'!A:B,2,FALSE)</f>
        <v>No</v>
      </c>
      <c r="V5166" s="2">
        <f>IFERROR(VLOOKUP(LEFT(F5166,10),'Find Purchase Orders'!B:J,9,FALSE),"")</f>
        <v>44861</v>
      </c>
      <c r="W5166" s="25" t="s">
        <v>7261</v>
      </c>
    </row>
    <row r="5167" spans="1:23" hidden="1">
      <c r="A5167" s="25" t="s">
        <v>7252</v>
      </c>
      <c r="B5167" s="25" t="s">
        <v>8648</v>
      </c>
      <c r="C5167" s="25" t="s">
        <v>7254</v>
      </c>
      <c r="D5167" s="25" t="s">
        <v>6765</v>
      </c>
      <c r="E5167" s="25" t="s">
        <v>8649</v>
      </c>
      <c r="F5167" s="25" t="s">
        <v>18607</v>
      </c>
      <c r="G5167" s="25" t="s">
        <v>11084</v>
      </c>
      <c r="H5167" s="21">
        <v>8702.91</v>
      </c>
      <c r="I5167" s="25" t="s">
        <v>7296</v>
      </c>
      <c r="J5167" s="25" t="s">
        <v>7288</v>
      </c>
      <c r="K5167" s="25" t="s">
        <v>7262</v>
      </c>
      <c r="L5167" s="25" t="s">
        <v>7259</v>
      </c>
      <c r="M5167" s="21">
        <v>8702.91</v>
      </c>
      <c r="N5167" s="21">
        <v>8702.91</v>
      </c>
      <c r="O5167" s="21">
        <v>0</v>
      </c>
      <c r="P5167" s="21">
        <v>8702.91</v>
      </c>
      <c r="Q5167" s="25" t="s">
        <v>8652</v>
      </c>
      <c r="R5167" s="1" t="str">
        <f t="shared" si="103"/>
        <v>ST10053</v>
      </c>
      <c r="S5167" t="str">
        <f>VLOOKUP(R5167,Data!$C$2:$D$261,2,0)</f>
        <v>Windsor Park</v>
      </c>
      <c r="T5167">
        <f>COUNTIF('Feb 2022'!A:A,D5167)+COUNTIF('Mar 2022'!A:A,D5167)+COUNTIF('Apr 2022'!A:A,D5167)+COUNTIF('May 2022'!A:A,D5167)+COUNTIF('June 2022'!A:A,D5167)+COUNTIF('July 2022'!A:A,D5167)+COUNTIF('Aug 2022'!A:A,D5167)+COUNTIF('Sep 2022'!A:A,D5167)+COUNTIF('Oct 2022'!A:A,D5167)+COUNTIF('Dec 2022'!A:A,D5167)</f>
        <v>1</v>
      </c>
      <c r="U5167" t="str">
        <f>VLOOKUP(Q5167,'Capital Lookup'!A:B,2,FALSE)</f>
        <v>No</v>
      </c>
      <c r="V5167" s="2">
        <f>IFERROR(VLOOKUP(LEFT(F5167,10),'Find Purchase Orders'!B:J,9,FALSE),"")</f>
        <v>44861</v>
      </c>
      <c r="W5167" s="25" t="s">
        <v>7261</v>
      </c>
    </row>
    <row r="5168" spans="1:23" hidden="1">
      <c r="A5168" s="25" t="s">
        <v>7252</v>
      </c>
      <c r="B5168" s="25" t="s">
        <v>8648</v>
      </c>
      <c r="C5168" s="25" t="s">
        <v>7254</v>
      </c>
      <c r="D5168" s="25" t="s">
        <v>6765</v>
      </c>
      <c r="E5168" s="25" t="s">
        <v>8649</v>
      </c>
      <c r="F5168" s="25" t="s">
        <v>18608</v>
      </c>
      <c r="G5168" s="25" t="s">
        <v>11081</v>
      </c>
      <c r="H5168" s="21">
        <v>271.2</v>
      </c>
      <c r="I5168" s="25" t="s">
        <v>7296</v>
      </c>
      <c r="J5168" s="25" t="s">
        <v>7288</v>
      </c>
      <c r="K5168" s="25" t="s">
        <v>7262</v>
      </c>
      <c r="L5168" s="25" t="s">
        <v>7259</v>
      </c>
      <c r="M5168" s="21">
        <v>271.2</v>
      </c>
      <c r="N5168" s="21">
        <v>271.2</v>
      </c>
      <c r="O5168" s="21">
        <v>0</v>
      </c>
      <c r="P5168" s="21">
        <v>271.2</v>
      </c>
      <c r="Q5168" s="25" t="s">
        <v>8652</v>
      </c>
      <c r="R5168" s="1" t="str">
        <f t="shared" si="103"/>
        <v>ST10053</v>
      </c>
      <c r="S5168" t="str">
        <f>VLOOKUP(R5168,Data!$C$2:$D$261,2,0)</f>
        <v>Windsor Park</v>
      </c>
      <c r="T5168">
        <f>COUNTIF('Feb 2022'!A:A,D5168)+COUNTIF('Mar 2022'!A:A,D5168)+COUNTIF('Apr 2022'!A:A,D5168)+COUNTIF('May 2022'!A:A,D5168)+COUNTIF('June 2022'!A:A,D5168)+COUNTIF('July 2022'!A:A,D5168)+COUNTIF('Aug 2022'!A:A,D5168)+COUNTIF('Sep 2022'!A:A,D5168)+COUNTIF('Oct 2022'!A:A,D5168)+COUNTIF('Dec 2022'!A:A,D5168)</f>
        <v>1</v>
      </c>
      <c r="U5168" t="str">
        <f>VLOOKUP(Q5168,'Capital Lookup'!A:B,2,FALSE)</f>
        <v>No</v>
      </c>
      <c r="V5168" s="2">
        <f>IFERROR(VLOOKUP(LEFT(F5168,10),'Find Purchase Orders'!B:J,9,FALSE),"")</f>
        <v>44861</v>
      </c>
      <c r="W5168" s="25" t="s">
        <v>7261</v>
      </c>
    </row>
    <row r="5169" spans="1:23" hidden="1">
      <c r="A5169" s="25" t="s">
        <v>7252</v>
      </c>
      <c r="B5169" s="25" t="s">
        <v>8648</v>
      </c>
      <c r="C5169" s="25" t="s">
        <v>7254</v>
      </c>
      <c r="D5169" s="25" t="s">
        <v>6766</v>
      </c>
      <c r="E5169" s="25" t="s">
        <v>8649</v>
      </c>
      <c r="F5169" s="25" t="s">
        <v>18609</v>
      </c>
      <c r="G5169" s="25" t="s">
        <v>18610</v>
      </c>
      <c r="H5169" s="21">
        <v>565</v>
      </c>
      <c r="I5169" s="25" t="s">
        <v>7296</v>
      </c>
      <c r="J5169" s="25" t="s">
        <v>7288</v>
      </c>
      <c r="K5169" s="25" t="s">
        <v>7258</v>
      </c>
      <c r="L5169" s="25" t="s">
        <v>7259</v>
      </c>
      <c r="M5169" s="21">
        <v>565</v>
      </c>
      <c r="N5169" s="21">
        <v>565</v>
      </c>
      <c r="O5169" s="21">
        <v>0</v>
      </c>
      <c r="P5169" s="21">
        <v>565</v>
      </c>
      <c r="Q5169" s="25" t="s">
        <v>8652</v>
      </c>
      <c r="R5169" s="1" t="str">
        <f t="shared" si="103"/>
        <v>ST10053</v>
      </c>
      <c r="S5169" t="str">
        <f>VLOOKUP(R5169,Data!$C$2:$D$261,2,0)</f>
        <v>Windsor Park</v>
      </c>
      <c r="T5169">
        <f>COUNTIF('Feb 2022'!A:A,D5169)+COUNTIF('Mar 2022'!A:A,D5169)+COUNTIF('Apr 2022'!A:A,D5169)+COUNTIF('May 2022'!A:A,D5169)+COUNTIF('June 2022'!A:A,D5169)+COUNTIF('July 2022'!A:A,D5169)+COUNTIF('Aug 2022'!A:A,D5169)+COUNTIF('Sep 2022'!A:A,D5169)+COUNTIF('Oct 2022'!A:A,D5169)+COUNTIF('Dec 2022'!A:A,D5169)</f>
        <v>1</v>
      </c>
      <c r="U5169" t="str">
        <f>VLOOKUP(Q5169,'Capital Lookup'!A:B,2,FALSE)</f>
        <v>No</v>
      </c>
      <c r="V5169" s="2">
        <f>IFERROR(VLOOKUP(LEFT(F5169,10),'Find Purchase Orders'!B:J,9,FALSE),"")</f>
        <v>44858</v>
      </c>
      <c r="W5169" s="25" t="s">
        <v>7261</v>
      </c>
    </row>
    <row r="5170" spans="1:23" hidden="1">
      <c r="A5170" s="25" t="s">
        <v>7252</v>
      </c>
      <c r="B5170" s="25" t="s">
        <v>8648</v>
      </c>
      <c r="C5170" s="25" t="s">
        <v>7254</v>
      </c>
      <c r="D5170" s="25" t="s">
        <v>6766</v>
      </c>
      <c r="E5170" s="25" t="s">
        <v>8649</v>
      </c>
      <c r="F5170" s="25" t="s">
        <v>18611</v>
      </c>
      <c r="G5170" s="25" t="s">
        <v>18612</v>
      </c>
      <c r="H5170" s="21">
        <v>259.89999999999998</v>
      </c>
      <c r="I5170" s="25" t="s">
        <v>7296</v>
      </c>
      <c r="J5170" s="25" t="s">
        <v>7288</v>
      </c>
      <c r="K5170" s="25" t="s">
        <v>7258</v>
      </c>
      <c r="L5170" s="25" t="s">
        <v>7259</v>
      </c>
      <c r="M5170" s="21">
        <v>259.89999999999998</v>
      </c>
      <c r="N5170" s="21">
        <v>259.89999999999998</v>
      </c>
      <c r="O5170" s="21">
        <v>0</v>
      </c>
      <c r="P5170" s="21">
        <v>259.89999999999998</v>
      </c>
      <c r="Q5170" s="25" t="s">
        <v>8652</v>
      </c>
      <c r="R5170" s="1" t="str">
        <f t="shared" si="103"/>
        <v>ST10053</v>
      </c>
      <c r="S5170" t="str">
        <f>VLOOKUP(R5170,Data!$C$2:$D$261,2,0)</f>
        <v>Windsor Park</v>
      </c>
      <c r="T5170">
        <f>COUNTIF('Feb 2022'!A:A,D5170)+COUNTIF('Mar 2022'!A:A,D5170)+COUNTIF('Apr 2022'!A:A,D5170)+COUNTIF('May 2022'!A:A,D5170)+COUNTIF('June 2022'!A:A,D5170)+COUNTIF('July 2022'!A:A,D5170)+COUNTIF('Aug 2022'!A:A,D5170)+COUNTIF('Sep 2022'!A:A,D5170)+COUNTIF('Oct 2022'!A:A,D5170)+COUNTIF('Dec 2022'!A:A,D5170)</f>
        <v>1</v>
      </c>
      <c r="U5170" t="str">
        <f>VLOOKUP(Q5170,'Capital Lookup'!A:B,2,FALSE)</f>
        <v>No</v>
      </c>
      <c r="V5170" s="2">
        <f>IFERROR(VLOOKUP(LEFT(F5170,10),'Find Purchase Orders'!B:J,9,FALSE),"")</f>
        <v>44858</v>
      </c>
      <c r="W5170" s="25" t="s">
        <v>7261</v>
      </c>
    </row>
    <row r="5171" spans="1:23" hidden="1">
      <c r="A5171" s="25" t="s">
        <v>7252</v>
      </c>
      <c r="B5171" s="25" t="s">
        <v>8648</v>
      </c>
      <c r="C5171" s="25" t="s">
        <v>7254</v>
      </c>
      <c r="D5171" s="25" t="s">
        <v>6766</v>
      </c>
      <c r="E5171" s="25" t="s">
        <v>8649</v>
      </c>
      <c r="F5171" s="25" t="s">
        <v>18613</v>
      </c>
      <c r="G5171" s="25" t="s">
        <v>18614</v>
      </c>
      <c r="H5171" s="21">
        <v>2289.38</v>
      </c>
      <c r="I5171" s="25" t="s">
        <v>7296</v>
      </c>
      <c r="J5171" s="25" t="s">
        <v>7288</v>
      </c>
      <c r="K5171" s="25" t="s">
        <v>7262</v>
      </c>
      <c r="L5171" s="25" t="s">
        <v>7259</v>
      </c>
      <c r="M5171" s="21">
        <v>2289.38</v>
      </c>
      <c r="N5171" s="21">
        <v>2289.38</v>
      </c>
      <c r="O5171" s="21">
        <v>0</v>
      </c>
      <c r="P5171" s="21">
        <v>2289.38</v>
      </c>
      <c r="Q5171" s="25" t="s">
        <v>8652</v>
      </c>
      <c r="R5171" s="1" t="str">
        <f t="shared" si="103"/>
        <v>ST10053</v>
      </c>
      <c r="S5171" t="str">
        <f>VLOOKUP(R5171,Data!$C$2:$D$261,2,0)</f>
        <v>Windsor Park</v>
      </c>
      <c r="T5171">
        <f>COUNTIF('Feb 2022'!A:A,D5171)+COUNTIF('Mar 2022'!A:A,D5171)+COUNTIF('Apr 2022'!A:A,D5171)+COUNTIF('May 2022'!A:A,D5171)+COUNTIF('June 2022'!A:A,D5171)+COUNTIF('July 2022'!A:A,D5171)+COUNTIF('Aug 2022'!A:A,D5171)+COUNTIF('Sep 2022'!A:A,D5171)+COUNTIF('Oct 2022'!A:A,D5171)+COUNTIF('Dec 2022'!A:A,D5171)</f>
        <v>1</v>
      </c>
      <c r="U5171" t="str">
        <f>VLOOKUP(Q5171,'Capital Lookup'!A:B,2,FALSE)</f>
        <v>No</v>
      </c>
      <c r="V5171" s="2">
        <f>IFERROR(VLOOKUP(LEFT(F5171,10),'Find Purchase Orders'!B:J,9,FALSE),"")</f>
        <v>44858</v>
      </c>
      <c r="W5171" s="25" t="s">
        <v>7261</v>
      </c>
    </row>
    <row r="5172" spans="1:23" hidden="1">
      <c r="A5172" s="25" t="s">
        <v>7252</v>
      </c>
      <c r="B5172" s="25" t="s">
        <v>8648</v>
      </c>
      <c r="C5172" s="25" t="s">
        <v>7254</v>
      </c>
      <c r="D5172" s="25" t="s">
        <v>6766</v>
      </c>
      <c r="E5172" s="25" t="s">
        <v>8649</v>
      </c>
      <c r="F5172" s="25" t="s">
        <v>18615</v>
      </c>
      <c r="G5172" s="25" t="s">
        <v>18616</v>
      </c>
      <c r="H5172" s="21">
        <v>339</v>
      </c>
      <c r="I5172" s="25" t="s">
        <v>7296</v>
      </c>
      <c r="J5172" s="25" t="s">
        <v>7288</v>
      </c>
      <c r="K5172" s="25" t="s">
        <v>7262</v>
      </c>
      <c r="L5172" s="25" t="s">
        <v>7259</v>
      </c>
      <c r="M5172" s="21">
        <v>339</v>
      </c>
      <c r="N5172" s="21">
        <v>339</v>
      </c>
      <c r="O5172" s="21">
        <v>0</v>
      </c>
      <c r="P5172" s="21">
        <v>339</v>
      </c>
      <c r="Q5172" s="25" t="s">
        <v>8652</v>
      </c>
      <c r="R5172" s="1" t="str">
        <f t="shared" si="103"/>
        <v>ST10053</v>
      </c>
      <c r="S5172" t="str">
        <f>VLOOKUP(R5172,Data!$C$2:$D$261,2,0)</f>
        <v>Windsor Park</v>
      </c>
      <c r="T5172">
        <f>COUNTIF('Feb 2022'!A:A,D5172)+COUNTIF('Mar 2022'!A:A,D5172)+COUNTIF('Apr 2022'!A:A,D5172)+COUNTIF('May 2022'!A:A,D5172)+COUNTIF('June 2022'!A:A,D5172)+COUNTIF('July 2022'!A:A,D5172)+COUNTIF('Aug 2022'!A:A,D5172)+COUNTIF('Sep 2022'!A:A,D5172)+COUNTIF('Oct 2022'!A:A,D5172)+COUNTIF('Dec 2022'!A:A,D5172)</f>
        <v>1</v>
      </c>
      <c r="U5172" t="str">
        <f>VLOOKUP(Q5172,'Capital Lookup'!A:B,2,FALSE)</f>
        <v>No</v>
      </c>
      <c r="V5172" s="2">
        <f>IFERROR(VLOOKUP(LEFT(F5172,10),'Find Purchase Orders'!B:J,9,FALSE),"")</f>
        <v>44858</v>
      </c>
      <c r="W5172" s="25" t="s">
        <v>7261</v>
      </c>
    </row>
    <row r="5173" spans="1:23" hidden="1">
      <c r="A5173" s="25" t="s">
        <v>7269</v>
      </c>
      <c r="B5173" s="25" t="s">
        <v>7531</v>
      </c>
      <c r="C5173" s="25"/>
      <c r="D5173" s="25" t="s">
        <v>6767</v>
      </c>
      <c r="E5173" s="25" t="s">
        <v>7273</v>
      </c>
      <c r="F5173" s="25" t="s">
        <v>18617</v>
      </c>
      <c r="G5173" s="25" t="s">
        <v>18618</v>
      </c>
      <c r="H5173" s="21">
        <v>33418.769999999997</v>
      </c>
      <c r="I5173" s="25" t="s">
        <v>7296</v>
      </c>
      <c r="J5173" s="25" t="s">
        <v>7288</v>
      </c>
      <c r="K5173" s="25" t="s">
        <v>8538</v>
      </c>
      <c r="L5173" s="25" t="s">
        <v>8858</v>
      </c>
      <c r="M5173" s="21">
        <v>33418.769999999997</v>
      </c>
      <c r="N5173" s="21">
        <v>33418.769999999997</v>
      </c>
      <c r="O5173" s="21">
        <v>0</v>
      </c>
      <c r="P5173" s="21">
        <v>33418.769999999997</v>
      </c>
      <c r="Q5173" s="25" t="s">
        <v>18619</v>
      </c>
      <c r="R5173" s="1" t="str">
        <f t="shared" si="103"/>
        <v>ST10223</v>
      </c>
      <c r="S5173" t="str">
        <f>VLOOKUP(R5173,Data!$C$2:$D$261,2,0)</f>
        <v>Green Falls Landing</v>
      </c>
      <c r="T5173">
        <f>COUNTIF('Feb 2022'!A:A,D5173)+COUNTIF('Mar 2022'!A:A,D5173)+COUNTIF('Apr 2022'!A:A,D5173)+COUNTIF('May 2022'!A:A,D5173)+COUNTIF('June 2022'!A:A,D5173)+COUNTIF('July 2022'!A:A,D5173)+COUNTIF('Aug 2022'!A:A,D5173)+COUNTIF('Sep 2022'!A:A,D5173)+COUNTIF('Oct 2022'!A:A,D5173)+COUNTIF('Dec 2022'!A:A,D5173)</f>
        <v>1</v>
      </c>
      <c r="U5173" t="str">
        <f>VLOOKUP(Q5173,'Capital Lookup'!A:B,2,FALSE)</f>
        <v>No</v>
      </c>
      <c r="V5173" s="2">
        <f>IFERROR(VLOOKUP(LEFT(F5173,10),'Find Purchase Orders'!B:J,9,FALSE),"")</f>
        <v>44860</v>
      </c>
      <c r="W5173" s="25" t="s">
        <v>7261</v>
      </c>
    </row>
    <row r="5174" spans="1:23" hidden="1">
      <c r="A5174" s="25" t="s">
        <v>7252</v>
      </c>
      <c r="B5174" s="25" t="s">
        <v>7466</v>
      </c>
      <c r="C5174" s="25" t="s">
        <v>7254</v>
      </c>
      <c r="D5174" s="25" t="s">
        <v>6769</v>
      </c>
      <c r="E5174" s="25" t="s">
        <v>11209</v>
      </c>
      <c r="F5174" s="25" t="s">
        <v>18620</v>
      </c>
      <c r="G5174" s="25" t="s">
        <v>14886</v>
      </c>
      <c r="H5174" s="21">
        <v>1525.5</v>
      </c>
      <c r="I5174" s="25" t="s">
        <v>7296</v>
      </c>
      <c r="J5174" s="25" t="s">
        <v>7288</v>
      </c>
      <c r="K5174" s="25" t="s">
        <v>7262</v>
      </c>
      <c r="L5174" s="25" t="s">
        <v>7259</v>
      </c>
      <c r="M5174" s="21">
        <v>1525.5</v>
      </c>
      <c r="N5174" s="21">
        <v>1525.5</v>
      </c>
      <c r="O5174" s="21">
        <v>0</v>
      </c>
      <c r="P5174" s="21">
        <v>1525.5</v>
      </c>
      <c r="Q5174" s="25" t="s">
        <v>7471</v>
      </c>
      <c r="R5174" s="1" t="str">
        <f t="shared" si="103"/>
        <v>ST10052</v>
      </c>
      <c r="S5174" t="str">
        <f>VLOOKUP(R5174,Data!$C$2:$D$261,2,0)</f>
        <v>Portobello</v>
      </c>
      <c r="T5174">
        <f>COUNTIF('Feb 2022'!A:A,D5174)+COUNTIF('Mar 2022'!A:A,D5174)+COUNTIF('Apr 2022'!A:A,D5174)+COUNTIF('May 2022'!A:A,D5174)+COUNTIF('June 2022'!A:A,D5174)+COUNTIF('July 2022'!A:A,D5174)+COUNTIF('Aug 2022'!A:A,D5174)+COUNTIF('Sep 2022'!A:A,D5174)+COUNTIF('Oct 2022'!A:A,D5174)+COUNTIF('Dec 2022'!A:A,D5174)</f>
        <v>1</v>
      </c>
      <c r="U5174" t="str">
        <f>VLOOKUP(Q5174,'Capital Lookup'!A:B,2,FALSE)</f>
        <v>No</v>
      </c>
      <c r="V5174" s="2">
        <f>IFERROR(VLOOKUP(LEFT(F5174,10),'Find Purchase Orders'!B:J,9,FALSE),"")</f>
        <v>44858</v>
      </c>
      <c r="W5174" s="25" t="s">
        <v>7261</v>
      </c>
    </row>
    <row r="5175" spans="1:23" hidden="1">
      <c r="A5175" s="25" t="s">
        <v>7252</v>
      </c>
      <c r="B5175" s="25" t="s">
        <v>7466</v>
      </c>
      <c r="C5175" s="25" t="s">
        <v>7254</v>
      </c>
      <c r="D5175" s="25" t="s">
        <v>6769</v>
      </c>
      <c r="E5175" s="25" t="s">
        <v>11209</v>
      </c>
      <c r="F5175" s="25" t="s">
        <v>18621</v>
      </c>
      <c r="G5175" s="25" t="s">
        <v>18622</v>
      </c>
      <c r="H5175" s="21">
        <v>2449.84</v>
      </c>
      <c r="I5175" s="25" t="s">
        <v>7296</v>
      </c>
      <c r="J5175" s="25" t="s">
        <v>7288</v>
      </c>
      <c r="K5175" s="25" t="s">
        <v>7262</v>
      </c>
      <c r="L5175" s="25" t="s">
        <v>7259</v>
      </c>
      <c r="M5175" s="21">
        <v>2449.84</v>
      </c>
      <c r="N5175" s="21">
        <v>2449.84</v>
      </c>
      <c r="O5175" s="21">
        <v>0</v>
      </c>
      <c r="P5175" s="21">
        <v>2449.84</v>
      </c>
      <c r="Q5175" s="25" t="s">
        <v>7471</v>
      </c>
      <c r="R5175" s="1" t="str">
        <f t="shared" si="103"/>
        <v>ST10052</v>
      </c>
      <c r="S5175" t="str">
        <f>VLOOKUP(R5175,Data!$C$2:$D$261,2,0)</f>
        <v>Portobello</v>
      </c>
      <c r="T5175">
        <f>COUNTIF('Feb 2022'!A:A,D5175)+COUNTIF('Mar 2022'!A:A,D5175)+COUNTIF('Apr 2022'!A:A,D5175)+COUNTIF('May 2022'!A:A,D5175)+COUNTIF('June 2022'!A:A,D5175)+COUNTIF('July 2022'!A:A,D5175)+COUNTIF('Aug 2022'!A:A,D5175)+COUNTIF('Sep 2022'!A:A,D5175)+COUNTIF('Oct 2022'!A:A,D5175)+COUNTIF('Dec 2022'!A:A,D5175)</f>
        <v>1</v>
      </c>
      <c r="U5175" t="str">
        <f>VLOOKUP(Q5175,'Capital Lookup'!A:B,2,FALSE)</f>
        <v>No</v>
      </c>
      <c r="V5175" s="2">
        <f>IFERROR(VLOOKUP(LEFT(F5175,10),'Find Purchase Orders'!B:J,9,FALSE),"")</f>
        <v>44858</v>
      </c>
      <c r="W5175" s="25" t="s">
        <v>7261</v>
      </c>
    </row>
    <row r="5176" spans="1:23" hidden="1">
      <c r="A5176" s="25" t="s">
        <v>7261</v>
      </c>
      <c r="B5176" s="25" t="s">
        <v>7314</v>
      </c>
      <c r="C5176" s="25" t="s">
        <v>7264</v>
      </c>
      <c r="D5176" s="25" t="s">
        <v>18623</v>
      </c>
      <c r="E5176" s="25" t="s">
        <v>7316</v>
      </c>
      <c r="H5176" s="21">
        <v>13697.25</v>
      </c>
      <c r="I5176" s="25" t="s">
        <v>7257</v>
      </c>
      <c r="K5176" s="25" t="s">
        <v>7262</v>
      </c>
      <c r="L5176" s="25" t="s">
        <v>7259</v>
      </c>
      <c r="M5176" s="22">
        <v>0</v>
      </c>
      <c r="N5176" s="22">
        <v>0</v>
      </c>
      <c r="O5176" s="21">
        <v>0</v>
      </c>
      <c r="P5176" s="21">
        <v>652.25</v>
      </c>
      <c r="Q5176" s="25" t="s">
        <v>7319</v>
      </c>
      <c r="R5176" s="1" t="str">
        <f t="shared" si="103"/>
        <v>ST10062</v>
      </c>
      <c r="S5176" t="str">
        <f>VLOOKUP(R5176,Data!$C$2:$D$261,2,0)</f>
        <v>Fleetwood Villa</v>
      </c>
      <c r="T5176">
        <f>COUNTIF('Feb 2022'!A:A,D5176)+COUNTIF('Mar 2022'!A:A,D5176)+COUNTIF('Apr 2022'!A:A,D5176)+COUNTIF('May 2022'!A:A,D5176)+COUNTIF('June 2022'!A:A,D5176)+COUNTIF('July 2022'!A:A,D5176)+COUNTIF('Aug 2022'!A:A,D5176)+COUNTIF('Sep 2022'!A:A,D5176)+COUNTIF('Oct 2022'!A:A,D5176)+COUNTIF('Dec 2022'!A:A,D5176)</f>
        <v>0</v>
      </c>
      <c r="U5176" t="str">
        <f>VLOOKUP(Q5176,'Capital Lookup'!A:B,2,FALSE)</f>
        <v>No</v>
      </c>
      <c r="V5176" s="2" t="str">
        <f>IFERROR(VLOOKUP(LEFT(F5176,10),'Find Purchase Orders'!B:J,9,FALSE),"")</f>
        <v/>
      </c>
      <c r="W5176" s="25" t="s">
        <v>7261</v>
      </c>
    </row>
    <row r="5177" spans="1:23" hidden="1">
      <c r="A5177" s="25" t="s">
        <v>7261</v>
      </c>
      <c r="B5177" s="25" t="s">
        <v>7314</v>
      </c>
      <c r="C5177" s="25" t="s">
        <v>7264</v>
      </c>
      <c r="D5177" s="25" t="s">
        <v>18623</v>
      </c>
      <c r="E5177" s="25" t="s">
        <v>7316</v>
      </c>
      <c r="H5177" s="21">
        <v>17021.11</v>
      </c>
      <c r="I5177" s="25" t="s">
        <v>7257</v>
      </c>
      <c r="K5177" s="25" t="s">
        <v>7262</v>
      </c>
      <c r="L5177" s="25" t="s">
        <v>7259</v>
      </c>
      <c r="M5177" s="22">
        <v>0</v>
      </c>
      <c r="N5177" s="22">
        <v>0</v>
      </c>
      <c r="O5177" s="21">
        <v>0</v>
      </c>
      <c r="P5177" s="21">
        <v>810.53</v>
      </c>
      <c r="Q5177" s="25" t="s">
        <v>7319</v>
      </c>
      <c r="R5177" s="1" t="str">
        <f t="shared" si="103"/>
        <v>ST10062</v>
      </c>
      <c r="S5177" t="str">
        <f>VLOOKUP(R5177,Data!$C$2:$D$261,2,0)</f>
        <v>Fleetwood Villa</v>
      </c>
      <c r="T5177">
        <f>COUNTIF('Feb 2022'!A:A,D5177)+COUNTIF('Mar 2022'!A:A,D5177)+COUNTIF('Apr 2022'!A:A,D5177)+COUNTIF('May 2022'!A:A,D5177)+COUNTIF('June 2022'!A:A,D5177)+COUNTIF('July 2022'!A:A,D5177)+COUNTIF('Aug 2022'!A:A,D5177)+COUNTIF('Sep 2022'!A:A,D5177)+COUNTIF('Oct 2022'!A:A,D5177)+COUNTIF('Dec 2022'!A:A,D5177)</f>
        <v>0</v>
      </c>
      <c r="U5177" t="str">
        <f>VLOOKUP(Q5177,'Capital Lookup'!A:B,2,FALSE)</f>
        <v>No</v>
      </c>
      <c r="V5177" s="2" t="str">
        <f>IFERROR(VLOOKUP(LEFT(F5177,10),'Find Purchase Orders'!B:J,9,FALSE),"")</f>
        <v/>
      </c>
      <c r="W5177" s="25" t="s">
        <v>7261</v>
      </c>
    </row>
    <row r="5178" spans="1:23" hidden="1">
      <c r="A5178" s="25" t="s">
        <v>7425</v>
      </c>
      <c r="B5178" s="25" t="s">
        <v>8259</v>
      </c>
      <c r="C5178" s="25" t="s">
        <v>8260</v>
      </c>
      <c r="D5178" s="25" t="s">
        <v>18624</v>
      </c>
      <c r="E5178" s="25" t="s">
        <v>8591</v>
      </c>
      <c r="F5178" s="25" t="s">
        <v>18625</v>
      </c>
      <c r="G5178" s="25" t="s">
        <v>18626</v>
      </c>
      <c r="H5178" s="21">
        <v>634.80999999999995</v>
      </c>
      <c r="I5178" s="25" t="s">
        <v>7296</v>
      </c>
      <c r="J5178" s="25" t="s">
        <v>7288</v>
      </c>
      <c r="K5178" s="25" t="s">
        <v>8592</v>
      </c>
      <c r="L5178" s="25" t="s">
        <v>8593</v>
      </c>
      <c r="M5178" s="21">
        <v>634.80999999999995</v>
      </c>
      <c r="N5178" s="22">
        <v>0</v>
      </c>
      <c r="O5178" s="21">
        <v>634.80999999999995</v>
      </c>
      <c r="P5178" s="21">
        <v>634.80999999999995</v>
      </c>
      <c r="Q5178" s="25" t="s">
        <v>8603</v>
      </c>
      <c r="R5178" s="1" t="str">
        <f t="shared" si="103"/>
        <v>ST10260</v>
      </c>
      <c r="S5178" t="str">
        <f>VLOOKUP(R5178,Data!$C$2:$D$261,2,0)</f>
        <v>Support Office</v>
      </c>
      <c r="T5178">
        <f>COUNTIF('Feb 2022'!A:A,D5178)+COUNTIF('Mar 2022'!A:A,D5178)+COUNTIF('Apr 2022'!A:A,D5178)+COUNTIF('May 2022'!A:A,D5178)+COUNTIF('June 2022'!A:A,D5178)+COUNTIF('July 2022'!A:A,D5178)+COUNTIF('Aug 2022'!A:A,D5178)+COUNTIF('Sep 2022'!A:A,D5178)+COUNTIF('Oct 2022'!A:A,D5178)+COUNTIF('Dec 2022'!A:A,D5178)</f>
        <v>0</v>
      </c>
      <c r="U5178" t="str">
        <f>VLOOKUP(Q5178,'Capital Lookup'!A:B,2,FALSE)</f>
        <v>Yes</v>
      </c>
      <c r="V5178" s="2">
        <f>IFERROR(VLOOKUP(LEFT(F5178,10),'Find Purchase Orders'!B:J,9,FALSE),"")</f>
        <v>44860</v>
      </c>
      <c r="W5178" s="25" t="s">
        <v>7261</v>
      </c>
    </row>
    <row r="5179" spans="1:23" hidden="1">
      <c r="A5179" s="25" t="s">
        <v>7261</v>
      </c>
      <c r="B5179" s="25" t="s">
        <v>8259</v>
      </c>
      <c r="C5179" s="25" t="s">
        <v>8260</v>
      </c>
      <c r="D5179" s="25" t="s">
        <v>18627</v>
      </c>
      <c r="E5179" s="25" t="s">
        <v>8591</v>
      </c>
      <c r="F5179" s="25" t="s">
        <v>18628</v>
      </c>
      <c r="G5179" s="25" t="s">
        <v>18629</v>
      </c>
      <c r="H5179" s="21">
        <v>2616.6</v>
      </c>
      <c r="I5179" s="25" t="s">
        <v>7287</v>
      </c>
      <c r="J5179" s="25" t="s">
        <v>7288</v>
      </c>
      <c r="K5179" s="25" t="s">
        <v>9713</v>
      </c>
      <c r="L5179" s="25" t="s">
        <v>9714</v>
      </c>
      <c r="M5179" s="21">
        <v>2616.6</v>
      </c>
      <c r="N5179" s="22">
        <v>0</v>
      </c>
      <c r="O5179" s="21">
        <v>2616.6</v>
      </c>
      <c r="P5179" s="21">
        <v>124.6</v>
      </c>
      <c r="Q5179" s="25" t="s">
        <v>11562</v>
      </c>
      <c r="R5179" s="1" t="str">
        <f t="shared" si="103"/>
        <v>ST10260</v>
      </c>
      <c r="S5179" t="str">
        <f>VLOOKUP(R5179,Data!$C$2:$D$261,2,0)</f>
        <v>Support Office</v>
      </c>
      <c r="T5179">
        <f>COUNTIF('Feb 2022'!A:A,D5179)+COUNTIF('Mar 2022'!A:A,D5179)+COUNTIF('Apr 2022'!A:A,D5179)+COUNTIF('May 2022'!A:A,D5179)+COUNTIF('June 2022'!A:A,D5179)+COUNTIF('July 2022'!A:A,D5179)+COUNTIF('Aug 2022'!A:A,D5179)+COUNTIF('Sep 2022'!A:A,D5179)+COUNTIF('Oct 2022'!A:A,D5179)+COUNTIF('Dec 2022'!A:A,D5179)</f>
        <v>0</v>
      </c>
      <c r="U5179" t="str">
        <f>VLOOKUP(Q5179,'Capital Lookup'!A:B,2,FALSE)</f>
        <v>Yes</v>
      </c>
      <c r="V5179" s="2">
        <f>IFERROR(VLOOKUP(LEFT(F5179,10),'Find Purchase Orders'!B:J,9,FALSE),"")</f>
        <v>44860</v>
      </c>
      <c r="W5179" s="25" t="s">
        <v>7261</v>
      </c>
    </row>
    <row r="5180" spans="1:23" hidden="1">
      <c r="A5180" s="25" t="s">
        <v>7261</v>
      </c>
      <c r="B5180" s="25" t="s">
        <v>7314</v>
      </c>
      <c r="C5180" s="25" t="s">
        <v>7264</v>
      </c>
      <c r="D5180" s="25" t="s">
        <v>6771</v>
      </c>
      <c r="E5180" s="25" t="s">
        <v>8443</v>
      </c>
      <c r="F5180" s="25" t="s">
        <v>18630</v>
      </c>
      <c r="G5180" s="25" t="s">
        <v>18631</v>
      </c>
      <c r="H5180" s="21">
        <v>3459.75</v>
      </c>
      <c r="I5180" s="25" t="s">
        <v>7287</v>
      </c>
      <c r="J5180" s="25" t="s">
        <v>7288</v>
      </c>
      <c r="K5180" s="25" t="s">
        <v>7640</v>
      </c>
      <c r="L5180" s="25" t="s">
        <v>8787</v>
      </c>
      <c r="M5180" s="21">
        <v>3459.75</v>
      </c>
      <c r="N5180" s="22">
        <v>0</v>
      </c>
      <c r="O5180" s="21">
        <v>3459.75</v>
      </c>
      <c r="P5180" s="21">
        <v>164.75</v>
      </c>
      <c r="Q5180" s="25" t="s">
        <v>14762</v>
      </c>
      <c r="R5180" s="1" t="str">
        <f t="shared" si="103"/>
        <v>ST10062</v>
      </c>
      <c r="S5180" t="str">
        <f>VLOOKUP(R5180,Data!$C$2:$D$261,2,0)</f>
        <v>Fleetwood Villa</v>
      </c>
      <c r="T5180">
        <f>COUNTIF('Feb 2022'!A:A,D5180)+COUNTIF('Mar 2022'!A:A,D5180)+COUNTIF('Apr 2022'!A:A,D5180)+COUNTIF('May 2022'!A:A,D5180)+COUNTIF('June 2022'!A:A,D5180)+COUNTIF('July 2022'!A:A,D5180)+COUNTIF('Aug 2022'!A:A,D5180)+COUNTIF('Sep 2022'!A:A,D5180)+COUNTIF('Oct 2022'!A:A,D5180)+COUNTIF('Dec 2022'!A:A,D5180)</f>
        <v>1</v>
      </c>
      <c r="U5180" t="str">
        <f>VLOOKUP(Q5180,'Capital Lookup'!A:B,2,FALSE)</f>
        <v>No</v>
      </c>
      <c r="V5180" s="2">
        <f>IFERROR(VLOOKUP(LEFT(F5180,10),'Find Purchase Orders'!B:J,9,FALSE),"")</f>
        <v>44861</v>
      </c>
      <c r="W5180" s="25" t="s">
        <v>7261</v>
      </c>
    </row>
    <row r="5181" spans="1:23" hidden="1">
      <c r="A5181" s="25" t="s">
        <v>7261</v>
      </c>
      <c r="B5181" s="25" t="s">
        <v>9144</v>
      </c>
      <c r="C5181" s="25" t="s">
        <v>7264</v>
      </c>
      <c r="D5181" s="25" t="s">
        <v>6773</v>
      </c>
      <c r="E5181" s="25" t="s">
        <v>7273</v>
      </c>
      <c r="F5181" s="25" t="s">
        <v>18632</v>
      </c>
      <c r="G5181" s="25" t="s">
        <v>18633</v>
      </c>
      <c r="H5181" s="21">
        <v>33106.86</v>
      </c>
      <c r="I5181" s="25" t="s">
        <v>7287</v>
      </c>
      <c r="J5181" s="25" t="s">
        <v>7288</v>
      </c>
      <c r="K5181" s="25" t="s">
        <v>7640</v>
      </c>
      <c r="L5181" s="25" t="s">
        <v>18634</v>
      </c>
      <c r="M5181" s="21">
        <v>33106.86</v>
      </c>
      <c r="N5181" s="22">
        <v>0</v>
      </c>
      <c r="O5181" s="21">
        <v>33106.86</v>
      </c>
      <c r="P5181" s="21">
        <v>3280.86</v>
      </c>
      <c r="Q5181" s="25" t="s">
        <v>18635</v>
      </c>
      <c r="R5181" s="1" t="str">
        <f t="shared" si="103"/>
        <v>ST10085</v>
      </c>
      <c r="S5181" t="str">
        <f>VLOOKUP(R5181,Data!$C$2:$D$261,2,0)</f>
        <v>Bentley Regina</v>
      </c>
      <c r="T5181">
        <f>COUNTIF('Feb 2022'!A:A,D5181)+COUNTIF('Mar 2022'!A:A,D5181)+COUNTIF('Apr 2022'!A:A,D5181)+COUNTIF('May 2022'!A:A,D5181)+COUNTIF('June 2022'!A:A,D5181)+COUNTIF('July 2022'!A:A,D5181)+COUNTIF('Aug 2022'!A:A,D5181)+COUNTIF('Sep 2022'!A:A,D5181)+COUNTIF('Oct 2022'!A:A,D5181)+COUNTIF('Dec 2022'!A:A,D5181)</f>
        <v>1</v>
      </c>
      <c r="U5181" t="str">
        <f>VLOOKUP(Q5181,'Capital Lookup'!A:B,2,FALSE)</f>
        <v>No</v>
      </c>
      <c r="V5181" s="2">
        <f>IFERROR(VLOOKUP(LEFT(F5181,10),'Find Purchase Orders'!B:J,9,FALSE),"")</f>
        <v>44860</v>
      </c>
      <c r="W5181" s="25" t="s">
        <v>7261</v>
      </c>
    </row>
    <row r="5182" spans="1:23" hidden="1">
      <c r="A5182" s="25" t="s">
        <v>7261</v>
      </c>
      <c r="B5182" s="25" t="s">
        <v>8586</v>
      </c>
      <c r="C5182" s="25" t="s">
        <v>7264</v>
      </c>
      <c r="D5182" s="25" t="s">
        <v>6775</v>
      </c>
      <c r="E5182" s="25" t="s">
        <v>7273</v>
      </c>
      <c r="F5182" s="25" t="s">
        <v>18636</v>
      </c>
      <c r="G5182" s="25" t="s">
        <v>18637</v>
      </c>
      <c r="H5182" s="21">
        <v>7758.9</v>
      </c>
      <c r="I5182" s="25" t="s">
        <v>7296</v>
      </c>
      <c r="J5182" s="25" t="s">
        <v>7288</v>
      </c>
      <c r="K5182" s="25" t="s">
        <v>8328</v>
      </c>
      <c r="L5182" s="25" t="s">
        <v>18056</v>
      </c>
      <c r="M5182" s="21">
        <v>7758.9</v>
      </c>
      <c r="N5182" s="21">
        <v>5760.9</v>
      </c>
      <c r="O5182" s="21">
        <v>1998</v>
      </c>
      <c r="P5182" s="21">
        <v>7758.9</v>
      </c>
      <c r="Q5182" s="25" t="s">
        <v>18638</v>
      </c>
      <c r="R5182" s="1" t="str">
        <f t="shared" si="103"/>
        <v>ST10079</v>
      </c>
      <c r="S5182" t="str">
        <f>VLOOKUP(R5182,Data!$C$2:$D$261,2,0)</f>
        <v>The Bentley Moose Jaw</v>
      </c>
      <c r="T5182">
        <f>COUNTIF('Feb 2022'!A:A,D5182)+COUNTIF('Mar 2022'!A:A,D5182)+COUNTIF('Apr 2022'!A:A,D5182)+COUNTIF('May 2022'!A:A,D5182)+COUNTIF('June 2022'!A:A,D5182)+COUNTIF('July 2022'!A:A,D5182)+COUNTIF('Aug 2022'!A:A,D5182)+COUNTIF('Sep 2022'!A:A,D5182)+COUNTIF('Oct 2022'!A:A,D5182)+COUNTIF('Dec 2022'!A:A,D5182)</f>
        <v>1</v>
      </c>
      <c r="U5182" t="str">
        <f>VLOOKUP(Q5182,'Capital Lookup'!A:B,2,FALSE)</f>
        <v>No</v>
      </c>
      <c r="V5182" s="2">
        <f>IFERROR(VLOOKUP(LEFT(F5182,10),'Find Purchase Orders'!B:J,9,FALSE),"")</f>
        <v>44860</v>
      </c>
      <c r="W5182" s="25" t="s">
        <v>7261</v>
      </c>
    </row>
    <row r="5183" spans="1:23" hidden="1">
      <c r="A5183" s="25" t="s">
        <v>7261</v>
      </c>
      <c r="B5183" s="25" t="s">
        <v>8387</v>
      </c>
      <c r="C5183" s="25" t="s">
        <v>7264</v>
      </c>
      <c r="D5183" s="25" t="s">
        <v>6777</v>
      </c>
      <c r="E5183" s="25" t="s">
        <v>14900</v>
      </c>
      <c r="F5183" s="25" t="s">
        <v>18639</v>
      </c>
      <c r="G5183" s="25" t="s">
        <v>10703</v>
      </c>
      <c r="H5183" s="21">
        <v>525</v>
      </c>
      <c r="I5183" s="25" t="s">
        <v>7296</v>
      </c>
      <c r="J5183" s="25" t="s">
        <v>7288</v>
      </c>
      <c r="K5183" s="25" t="s">
        <v>7258</v>
      </c>
      <c r="L5183" s="25" t="s">
        <v>7259</v>
      </c>
      <c r="M5183" s="21">
        <v>525</v>
      </c>
      <c r="N5183" s="21">
        <v>525</v>
      </c>
      <c r="O5183" s="21">
        <v>0</v>
      </c>
      <c r="P5183" s="21">
        <v>525</v>
      </c>
      <c r="Q5183" s="25" t="s">
        <v>8392</v>
      </c>
      <c r="R5183" s="1" t="str">
        <f t="shared" si="103"/>
        <v>ST10071</v>
      </c>
      <c r="S5183" t="str">
        <f>VLOOKUP(R5183,Data!$C$2:$D$261,2,0)</f>
        <v>Riverbend</v>
      </c>
      <c r="T5183">
        <f>COUNTIF('Feb 2022'!A:A,D5183)+COUNTIF('Mar 2022'!A:A,D5183)+COUNTIF('Apr 2022'!A:A,D5183)+COUNTIF('May 2022'!A:A,D5183)+COUNTIF('June 2022'!A:A,D5183)+COUNTIF('July 2022'!A:A,D5183)+COUNTIF('Aug 2022'!A:A,D5183)+COUNTIF('Sep 2022'!A:A,D5183)+COUNTIF('Oct 2022'!A:A,D5183)+COUNTIF('Dec 2022'!A:A,D5183)</f>
        <v>1</v>
      </c>
      <c r="U5183" t="str">
        <f>VLOOKUP(Q5183,'Capital Lookup'!A:B,2,FALSE)</f>
        <v>No</v>
      </c>
      <c r="V5183" s="2">
        <f>IFERROR(VLOOKUP(LEFT(F5183,10),'Find Purchase Orders'!B:J,9,FALSE),"")</f>
        <v>44859</v>
      </c>
      <c r="W5183" s="25" t="s">
        <v>7261</v>
      </c>
    </row>
    <row r="5184" spans="1:23" hidden="1">
      <c r="A5184" s="25" t="s">
        <v>7261</v>
      </c>
      <c r="B5184" s="25" t="s">
        <v>8387</v>
      </c>
      <c r="C5184" s="25" t="s">
        <v>7264</v>
      </c>
      <c r="D5184" s="25" t="s">
        <v>6777</v>
      </c>
      <c r="E5184" s="25" t="s">
        <v>14900</v>
      </c>
      <c r="F5184" s="25" t="s">
        <v>18640</v>
      </c>
      <c r="G5184" s="25" t="s">
        <v>18641</v>
      </c>
      <c r="H5184" s="21">
        <v>2721.22</v>
      </c>
      <c r="I5184" s="25" t="s">
        <v>7296</v>
      </c>
      <c r="J5184" s="25" t="s">
        <v>7288</v>
      </c>
      <c r="K5184" s="25" t="s">
        <v>7262</v>
      </c>
      <c r="L5184" s="25" t="s">
        <v>7259</v>
      </c>
      <c r="M5184" s="21">
        <v>2721.22</v>
      </c>
      <c r="N5184" s="21">
        <v>2721.22</v>
      </c>
      <c r="O5184" s="21">
        <v>0</v>
      </c>
      <c r="P5184" s="21">
        <v>2721.22</v>
      </c>
      <c r="Q5184" s="25" t="s">
        <v>8392</v>
      </c>
      <c r="R5184" s="1" t="str">
        <f t="shared" si="103"/>
        <v>ST10071</v>
      </c>
      <c r="S5184" t="str">
        <f>VLOOKUP(R5184,Data!$C$2:$D$261,2,0)</f>
        <v>Riverbend</v>
      </c>
      <c r="T5184">
        <f>COUNTIF('Feb 2022'!A:A,D5184)+COUNTIF('Mar 2022'!A:A,D5184)+COUNTIF('Apr 2022'!A:A,D5184)+COUNTIF('May 2022'!A:A,D5184)+COUNTIF('June 2022'!A:A,D5184)+COUNTIF('July 2022'!A:A,D5184)+COUNTIF('Aug 2022'!A:A,D5184)+COUNTIF('Sep 2022'!A:A,D5184)+COUNTIF('Oct 2022'!A:A,D5184)+COUNTIF('Dec 2022'!A:A,D5184)</f>
        <v>1</v>
      </c>
      <c r="U5184" t="str">
        <f>VLOOKUP(Q5184,'Capital Lookup'!A:B,2,FALSE)</f>
        <v>No</v>
      </c>
      <c r="V5184" s="2">
        <f>IFERROR(VLOOKUP(LEFT(F5184,10),'Find Purchase Orders'!B:J,9,FALSE),"")</f>
        <v>44859</v>
      </c>
      <c r="W5184" s="25" t="s">
        <v>7261</v>
      </c>
    </row>
    <row r="5185" spans="1:23" hidden="1">
      <c r="A5185" s="25" t="s">
        <v>7261</v>
      </c>
      <c r="B5185" s="25" t="s">
        <v>8387</v>
      </c>
      <c r="C5185" s="25" t="s">
        <v>7264</v>
      </c>
      <c r="D5185" s="25" t="s">
        <v>6777</v>
      </c>
      <c r="E5185" s="25" t="s">
        <v>14900</v>
      </c>
      <c r="F5185" s="25" t="s">
        <v>18642</v>
      </c>
      <c r="G5185" s="25" t="s">
        <v>13985</v>
      </c>
      <c r="H5185" s="21">
        <v>157.5</v>
      </c>
      <c r="I5185" s="25" t="s">
        <v>7296</v>
      </c>
      <c r="J5185" s="25" t="s">
        <v>7288</v>
      </c>
      <c r="K5185" s="25" t="s">
        <v>7262</v>
      </c>
      <c r="L5185" s="25" t="s">
        <v>7259</v>
      </c>
      <c r="M5185" s="21">
        <v>157.5</v>
      </c>
      <c r="N5185" s="21">
        <v>157.5</v>
      </c>
      <c r="O5185" s="21">
        <v>0</v>
      </c>
      <c r="P5185" s="21">
        <v>157.5</v>
      </c>
      <c r="Q5185" s="25" t="s">
        <v>8392</v>
      </c>
      <c r="R5185" s="1" t="str">
        <f t="shared" si="103"/>
        <v>ST10071</v>
      </c>
      <c r="S5185" t="str">
        <f>VLOOKUP(R5185,Data!$C$2:$D$261,2,0)</f>
        <v>Riverbend</v>
      </c>
      <c r="T5185">
        <f>COUNTIF('Feb 2022'!A:A,D5185)+COUNTIF('Mar 2022'!A:A,D5185)+COUNTIF('Apr 2022'!A:A,D5185)+COUNTIF('May 2022'!A:A,D5185)+COUNTIF('June 2022'!A:A,D5185)+COUNTIF('July 2022'!A:A,D5185)+COUNTIF('Aug 2022'!A:A,D5185)+COUNTIF('Sep 2022'!A:A,D5185)+COUNTIF('Oct 2022'!A:A,D5185)+COUNTIF('Dec 2022'!A:A,D5185)</f>
        <v>1</v>
      </c>
      <c r="U5185" t="str">
        <f>VLOOKUP(Q5185,'Capital Lookup'!A:B,2,FALSE)</f>
        <v>No</v>
      </c>
      <c r="V5185" s="2">
        <f>IFERROR(VLOOKUP(LEFT(F5185,10),'Find Purchase Orders'!B:J,9,FALSE),"")</f>
        <v>44859</v>
      </c>
      <c r="W5185" s="25" t="s">
        <v>7261</v>
      </c>
    </row>
    <row r="5186" spans="1:23" hidden="1">
      <c r="A5186" s="25" t="s">
        <v>7261</v>
      </c>
      <c r="B5186" s="25" t="s">
        <v>9149</v>
      </c>
      <c r="C5186" s="25" t="s">
        <v>7264</v>
      </c>
      <c r="D5186" s="25" t="s">
        <v>6778</v>
      </c>
      <c r="E5186" s="25" t="s">
        <v>14416</v>
      </c>
      <c r="F5186" s="25" t="s">
        <v>18643</v>
      </c>
      <c r="G5186" s="25" t="s">
        <v>18644</v>
      </c>
      <c r="H5186" s="21">
        <v>1973.53</v>
      </c>
      <c r="I5186" s="25" t="s">
        <v>7296</v>
      </c>
      <c r="J5186" s="25" t="s">
        <v>7288</v>
      </c>
      <c r="K5186" s="25" t="s">
        <v>7262</v>
      </c>
      <c r="L5186" s="25" t="s">
        <v>7259</v>
      </c>
      <c r="M5186" s="21">
        <v>1973.53</v>
      </c>
      <c r="N5186" s="22">
        <v>0</v>
      </c>
      <c r="O5186" s="21">
        <v>1973.53</v>
      </c>
      <c r="P5186" s="21">
        <v>1973.53</v>
      </c>
      <c r="Q5186" s="25" t="s">
        <v>9153</v>
      </c>
      <c r="R5186" s="1" t="str">
        <f t="shared" si="103"/>
        <v>ST10058</v>
      </c>
      <c r="S5186" t="str">
        <f>VLOOKUP(R5186,Data!$C$2:$D$261,2,0)</f>
        <v>Parkwood Place</v>
      </c>
      <c r="T5186">
        <f>COUNTIF('Feb 2022'!A:A,D5186)+COUNTIF('Mar 2022'!A:A,D5186)+COUNTIF('Apr 2022'!A:A,D5186)+COUNTIF('May 2022'!A:A,D5186)+COUNTIF('June 2022'!A:A,D5186)+COUNTIF('July 2022'!A:A,D5186)+COUNTIF('Aug 2022'!A:A,D5186)+COUNTIF('Sep 2022'!A:A,D5186)+COUNTIF('Oct 2022'!A:A,D5186)+COUNTIF('Dec 2022'!A:A,D5186)</f>
        <v>1</v>
      </c>
      <c r="U5186" t="str">
        <f>VLOOKUP(Q5186,'Capital Lookup'!A:B,2,FALSE)</f>
        <v>No</v>
      </c>
      <c r="V5186" s="2">
        <f>IFERROR(VLOOKUP(LEFT(F5186,10),'Find Purchase Orders'!B:J,9,FALSE),"")</f>
        <v>44861</v>
      </c>
      <c r="W5186" s="25" t="s">
        <v>7261</v>
      </c>
    </row>
    <row r="5187" spans="1:23" hidden="1">
      <c r="A5187" s="25" t="s">
        <v>7261</v>
      </c>
      <c r="B5187" s="25" t="s">
        <v>9149</v>
      </c>
      <c r="C5187" s="25" t="s">
        <v>7264</v>
      </c>
      <c r="D5187" s="25" t="s">
        <v>6780</v>
      </c>
      <c r="E5187" s="25" t="s">
        <v>14416</v>
      </c>
      <c r="F5187" s="25" t="s">
        <v>18645</v>
      </c>
      <c r="G5187" s="25" t="s">
        <v>18646</v>
      </c>
      <c r="H5187" s="21">
        <v>9612.82</v>
      </c>
      <c r="I5187" s="25" t="s">
        <v>7296</v>
      </c>
      <c r="J5187" s="25" t="s">
        <v>7288</v>
      </c>
      <c r="K5187" s="25" t="s">
        <v>7262</v>
      </c>
      <c r="L5187" s="25" t="s">
        <v>7259</v>
      </c>
      <c r="M5187" s="21">
        <v>9612.82</v>
      </c>
      <c r="N5187" s="22">
        <v>0</v>
      </c>
      <c r="O5187" s="21">
        <v>9612.82</v>
      </c>
      <c r="P5187" s="21">
        <v>9612.82</v>
      </c>
      <c r="Q5187" s="25" t="s">
        <v>9153</v>
      </c>
      <c r="R5187" s="1" t="str">
        <f t="shared" si="103"/>
        <v>ST10058</v>
      </c>
      <c r="S5187" t="str">
        <f>VLOOKUP(R5187,Data!$C$2:$D$261,2,0)</f>
        <v>Parkwood Place</v>
      </c>
      <c r="T5187">
        <f>COUNTIF('Feb 2022'!A:A,D5187)+COUNTIF('Mar 2022'!A:A,D5187)+COUNTIF('Apr 2022'!A:A,D5187)+COUNTIF('May 2022'!A:A,D5187)+COUNTIF('June 2022'!A:A,D5187)+COUNTIF('July 2022'!A:A,D5187)+COUNTIF('Aug 2022'!A:A,D5187)+COUNTIF('Sep 2022'!A:A,D5187)+COUNTIF('Oct 2022'!A:A,D5187)+COUNTIF('Dec 2022'!A:A,D5187)</f>
        <v>1</v>
      </c>
      <c r="U5187" t="str">
        <f>VLOOKUP(Q5187,'Capital Lookup'!A:B,2,FALSE)</f>
        <v>No</v>
      </c>
      <c r="V5187" s="2">
        <f>IFERROR(VLOOKUP(LEFT(F5187,10),'Find Purchase Orders'!B:J,9,FALSE),"")</f>
        <v>44861</v>
      </c>
      <c r="W5187" s="25" t="s">
        <v>7261</v>
      </c>
    </row>
    <row r="5188" spans="1:23" hidden="1">
      <c r="A5188" s="25" t="s">
        <v>7261</v>
      </c>
      <c r="B5188" s="25" t="s">
        <v>9149</v>
      </c>
      <c r="C5188" s="25" t="s">
        <v>7264</v>
      </c>
      <c r="D5188" s="25" t="s">
        <v>6781</v>
      </c>
      <c r="E5188" s="25" t="s">
        <v>14416</v>
      </c>
      <c r="F5188" s="25" t="s">
        <v>18647</v>
      </c>
      <c r="G5188" s="25" t="s">
        <v>18648</v>
      </c>
      <c r="H5188" s="21">
        <v>1124.55</v>
      </c>
      <c r="I5188" s="25" t="s">
        <v>7296</v>
      </c>
      <c r="J5188" s="25" t="s">
        <v>7288</v>
      </c>
      <c r="K5188" s="25" t="s">
        <v>7258</v>
      </c>
      <c r="L5188" s="25" t="s">
        <v>7259</v>
      </c>
      <c r="M5188" s="21">
        <v>1124.55</v>
      </c>
      <c r="N5188" s="22">
        <v>0</v>
      </c>
      <c r="O5188" s="21">
        <v>1124.55</v>
      </c>
      <c r="P5188" s="21">
        <v>1124.55</v>
      </c>
      <c r="Q5188" s="25" t="s">
        <v>9153</v>
      </c>
      <c r="R5188" s="1" t="str">
        <f t="shared" si="103"/>
        <v>ST10058</v>
      </c>
      <c r="S5188" t="str">
        <f>VLOOKUP(R5188,Data!$C$2:$D$261,2,0)</f>
        <v>Parkwood Place</v>
      </c>
      <c r="T5188">
        <f>COUNTIF('Feb 2022'!A:A,D5188)+COUNTIF('Mar 2022'!A:A,D5188)+COUNTIF('Apr 2022'!A:A,D5188)+COUNTIF('May 2022'!A:A,D5188)+COUNTIF('June 2022'!A:A,D5188)+COUNTIF('July 2022'!A:A,D5188)+COUNTIF('Aug 2022'!A:A,D5188)+COUNTIF('Sep 2022'!A:A,D5188)+COUNTIF('Oct 2022'!A:A,D5188)+COUNTIF('Dec 2022'!A:A,D5188)</f>
        <v>1</v>
      </c>
      <c r="U5188" t="str">
        <f>VLOOKUP(Q5188,'Capital Lookup'!A:B,2,FALSE)</f>
        <v>No</v>
      </c>
      <c r="V5188" s="2">
        <f>IFERROR(VLOOKUP(LEFT(F5188,10),'Find Purchase Orders'!B:J,9,FALSE),"")</f>
        <v>44861</v>
      </c>
      <c r="W5188" s="25" t="s">
        <v>7261</v>
      </c>
    </row>
    <row r="5189" spans="1:23" hidden="1">
      <c r="A5189" s="25" t="s">
        <v>7261</v>
      </c>
      <c r="B5189" s="25" t="s">
        <v>9149</v>
      </c>
      <c r="C5189" s="25" t="s">
        <v>7264</v>
      </c>
      <c r="D5189" s="25" t="s">
        <v>6781</v>
      </c>
      <c r="E5189" s="25" t="s">
        <v>14416</v>
      </c>
      <c r="F5189" s="25" t="s">
        <v>18649</v>
      </c>
      <c r="G5189" s="25" t="s">
        <v>18650</v>
      </c>
      <c r="H5189" s="21">
        <v>9923.31</v>
      </c>
      <c r="I5189" s="25" t="s">
        <v>7296</v>
      </c>
      <c r="J5189" s="25" t="s">
        <v>7288</v>
      </c>
      <c r="K5189" s="25" t="s">
        <v>7262</v>
      </c>
      <c r="L5189" s="25" t="s">
        <v>7259</v>
      </c>
      <c r="M5189" s="21">
        <v>9923.31</v>
      </c>
      <c r="N5189" s="22">
        <v>0</v>
      </c>
      <c r="O5189" s="21">
        <v>9923.31</v>
      </c>
      <c r="P5189" s="21">
        <v>9923.31</v>
      </c>
      <c r="Q5189" s="25" t="s">
        <v>9153</v>
      </c>
      <c r="R5189" s="1" t="str">
        <f t="shared" si="103"/>
        <v>ST10058</v>
      </c>
      <c r="S5189" t="str">
        <f>VLOOKUP(R5189,Data!$C$2:$D$261,2,0)</f>
        <v>Parkwood Place</v>
      </c>
      <c r="T5189">
        <f>COUNTIF('Feb 2022'!A:A,D5189)+COUNTIF('Mar 2022'!A:A,D5189)+COUNTIF('Apr 2022'!A:A,D5189)+COUNTIF('May 2022'!A:A,D5189)+COUNTIF('June 2022'!A:A,D5189)+COUNTIF('July 2022'!A:A,D5189)+COUNTIF('Aug 2022'!A:A,D5189)+COUNTIF('Sep 2022'!A:A,D5189)+COUNTIF('Oct 2022'!A:A,D5189)+COUNTIF('Dec 2022'!A:A,D5189)</f>
        <v>1</v>
      </c>
      <c r="U5189" t="str">
        <f>VLOOKUP(Q5189,'Capital Lookup'!A:B,2,FALSE)</f>
        <v>No</v>
      </c>
      <c r="V5189" s="2">
        <f>IFERROR(VLOOKUP(LEFT(F5189,10),'Find Purchase Orders'!B:J,9,FALSE),"")</f>
        <v>44861</v>
      </c>
      <c r="W5189" s="25" t="s">
        <v>7261</v>
      </c>
    </row>
    <row r="5190" spans="1:23" hidden="1">
      <c r="A5190" s="25" t="s">
        <v>7261</v>
      </c>
      <c r="B5190" s="25" t="s">
        <v>9149</v>
      </c>
      <c r="C5190" s="25" t="s">
        <v>7264</v>
      </c>
      <c r="D5190" s="25" t="s">
        <v>6781</v>
      </c>
      <c r="E5190" s="25" t="s">
        <v>14416</v>
      </c>
      <c r="F5190" s="25" t="s">
        <v>18651</v>
      </c>
      <c r="G5190" s="25" t="s">
        <v>9625</v>
      </c>
      <c r="H5190" s="21">
        <v>1806.58</v>
      </c>
      <c r="I5190" s="25" t="s">
        <v>7296</v>
      </c>
      <c r="J5190" s="25" t="s">
        <v>7288</v>
      </c>
      <c r="K5190" s="25" t="s">
        <v>7262</v>
      </c>
      <c r="L5190" s="25" t="s">
        <v>7259</v>
      </c>
      <c r="M5190" s="21">
        <v>1806.58</v>
      </c>
      <c r="N5190" s="22">
        <v>0</v>
      </c>
      <c r="O5190" s="21">
        <v>1806.58</v>
      </c>
      <c r="P5190" s="21">
        <v>1806.58</v>
      </c>
      <c r="Q5190" s="25" t="s">
        <v>9153</v>
      </c>
      <c r="R5190" s="1" t="str">
        <f t="shared" si="103"/>
        <v>ST10058</v>
      </c>
      <c r="S5190" t="str">
        <f>VLOOKUP(R5190,Data!$C$2:$D$261,2,0)</f>
        <v>Parkwood Place</v>
      </c>
      <c r="T5190">
        <f>COUNTIF('Feb 2022'!A:A,D5190)+COUNTIF('Mar 2022'!A:A,D5190)+COUNTIF('Apr 2022'!A:A,D5190)+COUNTIF('May 2022'!A:A,D5190)+COUNTIF('June 2022'!A:A,D5190)+COUNTIF('July 2022'!A:A,D5190)+COUNTIF('Aug 2022'!A:A,D5190)+COUNTIF('Sep 2022'!A:A,D5190)+COUNTIF('Oct 2022'!A:A,D5190)+COUNTIF('Dec 2022'!A:A,D5190)</f>
        <v>1</v>
      </c>
      <c r="U5190" t="str">
        <f>VLOOKUP(Q5190,'Capital Lookup'!A:B,2,FALSE)</f>
        <v>No</v>
      </c>
      <c r="V5190" s="2">
        <f>IFERROR(VLOOKUP(LEFT(F5190,10),'Find Purchase Orders'!B:J,9,FALSE),"")</f>
        <v>44861</v>
      </c>
      <c r="W5190" s="25" t="s">
        <v>7261</v>
      </c>
    </row>
    <row r="5191" spans="1:23" hidden="1">
      <c r="A5191" s="25" t="s">
        <v>7261</v>
      </c>
      <c r="B5191" s="25" t="s">
        <v>8586</v>
      </c>
      <c r="C5191" s="25" t="s">
        <v>7264</v>
      </c>
      <c r="D5191" s="25" t="s">
        <v>6782</v>
      </c>
      <c r="E5191" s="25" t="s">
        <v>7273</v>
      </c>
      <c r="F5191" s="25" t="s">
        <v>18652</v>
      </c>
      <c r="G5191" s="25" t="s">
        <v>18653</v>
      </c>
      <c r="H5191" s="21">
        <v>5000.55</v>
      </c>
      <c r="I5191" s="25" t="s">
        <v>7296</v>
      </c>
      <c r="J5191" s="25" t="s">
        <v>7288</v>
      </c>
      <c r="K5191" s="25" t="s">
        <v>7733</v>
      </c>
      <c r="L5191" s="25" t="s">
        <v>7734</v>
      </c>
      <c r="M5191" s="21">
        <v>5000.55</v>
      </c>
      <c r="N5191" s="22">
        <v>0</v>
      </c>
      <c r="O5191" s="21">
        <v>5000.55</v>
      </c>
      <c r="P5191" s="21">
        <v>5000.55</v>
      </c>
      <c r="Q5191" s="25" t="s">
        <v>18654</v>
      </c>
      <c r="R5191" s="1" t="str">
        <f t="shared" si="103"/>
        <v>ST10079</v>
      </c>
      <c r="S5191" t="str">
        <f>VLOOKUP(R5191,Data!$C$2:$D$261,2,0)</f>
        <v>The Bentley Moose Jaw</v>
      </c>
      <c r="T5191">
        <f>COUNTIF('Feb 2022'!A:A,D5191)+COUNTIF('Mar 2022'!A:A,D5191)+COUNTIF('Apr 2022'!A:A,D5191)+COUNTIF('May 2022'!A:A,D5191)+COUNTIF('June 2022'!A:A,D5191)+COUNTIF('July 2022'!A:A,D5191)+COUNTIF('Aug 2022'!A:A,D5191)+COUNTIF('Sep 2022'!A:A,D5191)+COUNTIF('Oct 2022'!A:A,D5191)+COUNTIF('Dec 2022'!A:A,D5191)</f>
        <v>1</v>
      </c>
      <c r="U5191" t="str">
        <f>VLOOKUP(Q5191,'Capital Lookup'!A:B,2,FALSE)</f>
        <v>No</v>
      </c>
      <c r="V5191" s="2">
        <f>IFERROR(VLOOKUP(LEFT(F5191,10),'Find Purchase Orders'!B:J,9,FALSE),"")</f>
        <v>44860</v>
      </c>
      <c r="W5191" s="25" t="s">
        <v>7261</v>
      </c>
    </row>
    <row r="5192" spans="1:23" hidden="1">
      <c r="A5192" s="25" t="s">
        <v>7261</v>
      </c>
      <c r="B5192" s="25" t="s">
        <v>9149</v>
      </c>
      <c r="C5192" s="25" t="s">
        <v>7264</v>
      </c>
      <c r="D5192" s="25" t="s">
        <v>6783</v>
      </c>
      <c r="E5192" s="25" t="s">
        <v>14416</v>
      </c>
      <c r="F5192" s="25" t="s">
        <v>18655</v>
      </c>
      <c r="G5192" s="25" t="s">
        <v>7570</v>
      </c>
      <c r="H5192" s="21">
        <v>1124.55</v>
      </c>
      <c r="I5192" s="25" t="s">
        <v>7296</v>
      </c>
      <c r="J5192" s="25" t="s">
        <v>7288</v>
      </c>
      <c r="K5192" s="25" t="s">
        <v>7258</v>
      </c>
      <c r="L5192" s="25" t="s">
        <v>7259</v>
      </c>
      <c r="M5192" s="21">
        <v>1124.55</v>
      </c>
      <c r="N5192" s="22">
        <v>0</v>
      </c>
      <c r="O5192" s="21">
        <v>1124.55</v>
      </c>
      <c r="P5192" s="21">
        <v>1124.55</v>
      </c>
      <c r="Q5192" s="25" t="s">
        <v>9153</v>
      </c>
      <c r="R5192" s="1" t="str">
        <f t="shared" si="103"/>
        <v>ST10058</v>
      </c>
      <c r="S5192" t="str">
        <f>VLOOKUP(R5192,Data!$C$2:$D$261,2,0)</f>
        <v>Parkwood Place</v>
      </c>
      <c r="T5192">
        <f>COUNTIF('Feb 2022'!A:A,D5192)+COUNTIF('Mar 2022'!A:A,D5192)+COUNTIF('Apr 2022'!A:A,D5192)+COUNTIF('May 2022'!A:A,D5192)+COUNTIF('June 2022'!A:A,D5192)+COUNTIF('July 2022'!A:A,D5192)+COUNTIF('Aug 2022'!A:A,D5192)+COUNTIF('Sep 2022'!A:A,D5192)+COUNTIF('Oct 2022'!A:A,D5192)+COUNTIF('Dec 2022'!A:A,D5192)</f>
        <v>1</v>
      </c>
      <c r="U5192" t="str">
        <f>VLOOKUP(Q5192,'Capital Lookup'!A:B,2,FALSE)</f>
        <v>No</v>
      </c>
      <c r="V5192" s="2">
        <f>IFERROR(VLOOKUP(LEFT(F5192,10),'Find Purchase Orders'!B:J,9,FALSE),"")</f>
        <v>44861</v>
      </c>
      <c r="W5192" s="25" t="s">
        <v>7261</v>
      </c>
    </row>
    <row r="5193" spans="1:23" hidden="1">
      <c r="A5193" s="25" t="s">
        <v>7261</v>
      </c>
      <c r="B5193" s="25" t="s">
        <v>9149</v>
      </c>
      <c r="C5193" s="25" t="s">
        <v>7264</v>
      </c>
      <c r="D5193" s="25" t="s">
        <v>6783</v>
      </c>
      <c r="E5193" s="25" t="s">
        <v>14416</v>
      </c>
      <c r="F5193" s="25" t="s">
        <v>18656</v>
      </c>
      <c r="G5193" s="25" t="s">
        <v>18657</v>
      </c>
      <c r="H5193" s="21">
        <v>7494.86</v>
      </c>
      <c r="I5193" s="25" t="s">
        <v>7296</v>
      </c>
      <c r="J5193" s="25" t="s">
        <v>7288</v>
      </c>
      <c r="K5193" s="25" t="s">
        <v>7262</v>
      </c>
      <c r="L5193" s="25" t="s">
        <v>7259</v>
      </c>
      <c r="M5193" s="21">
        <v>7494.86</v>
      </c>
      <c r="N5193" s="22">
        <v>0</v>
      </c>
      <c r="O5193" s="21">
        <v>7494.86</v>
      </c>
      <c r="P5193" s="21">
        <v>7494.86</v>
      </c>
      <c r="Q5193" s="25" t="s">
        <v>9153</v>
      </c>
      <c r="R5193" s="1" t="str">
        <f t="shared" si="103"/>
        <v>ST10058</v>
      </c>
      <c r="S5193" t="str">
        <f>VLOOKUP(R5193,Data!$C$2:$D$261,2,0)</f>
        <v>Parkwood Place</v>
      </c>
      <c r="T5193">
        <f>COUNTIF('Feb 2022'!A:A,D5193)+COUNTIF('Mar 2022'!A:A,D5193)+COUNTIF('Apr 2022'!A:A,D5193)+COUNTIF('May 2022'!A:A,D5193)+COUNTIF('June 2022'!A:A,D5193)+COUNTIF('July 2022'!A:A,D5193)+COUNTIF('Aug 2022'!A:A,D5193)+COUNTIF('Sep 2022'!A:A,D5193)+COUNTIF('Oct 2022'!A:A,D5193)+COUNTIF('Dec 2022'!A:A,D5193)</f>
        <v>1</v>
      </c>
      <c r="U5193" t="str">
        <f>VLOOKUP(Q5193,'Capital Lookup'!A:B,2,FALSE)</f>
        <v>No</v>
      </c>
      <c r="V5193" s="2">
        <f>IFERROR(VLOOKUP(LEFT(F5193,10),'Find Purchase Orders'!B:J,9,FALSE),"")</f>
        <v>44861</v>
      </c>
      <c r="W5193" s="25" t="s">
        <v>7261</v>
      </c>
    </row>
    <row r="5194" spans="1:23" hidden="1">
      <c r="A5194" s="25" t="s">
        <v>7261</v>
      </c>
      <c r="B5194" s="25" t="s">
        <v>9149</v>
      </c>
      <c r="C5194" s="25" t="s">
        <v>7264</v>
      </c>
      <c r="D5194" s="25" t="s">
        <v>6783</v>
      </c>
      <c r="E5194" s="25" t="s">
        <v>14416</v>
      </c>
      <c r="F5194" s="25" t="s">
        <v>18658</v>
      </c>
      <c r="G5194" s="25" t="s">
        <v>9512</v>
      </c>
      <c r="H5194" s="21">
        <v>1518.43</v>
      </c>
      <c r="I5194" s="25" t="s">
        <v>7296</v>
      </c>
      <c r="J5194" s="25" t="s">
        <v>7288</v>
      </c>
      <c r="K5194" s="25" t="s">
        <v>7262</v>
      </c>
      <c r="L5194" s="25" t="s">
        <v>7259</v>
      </c>
      <c r="M5194" s="21">
        <v>1518.43</v>
      </c>
      <c r="N5194" s="22">
        <v>0</v>
      </c>
      <c r="O5194" s="21">
        <v>1518.43</v>
      </c>
      <c r="P5194" s="21">
        <v>1518.43</v>
      </c>
      <c r="Q5194" s="25" t="s">
        <v>9153</v>
      </c>
      <c r="R5194" s="1" t="str">
        <f t="shared" si="103"/>
        <v>ST10058</v>
      </c>
      <c r="S5194" t="str">
        <f>VLOOKUP(R5194,Data!$C$2:$D$261,2,0)</f>
        <v>Parkwood Place</v>
      </c>
      <c r="T5194">
        <f>COUNTIF('Feb 2022'!A:A,D5194)+COUNTIF('Mar 2022'!A:A,D5194)+COUNTIF('Apr 2022'!A:A,D5194)+COUNTIF('May 2022'!A:A,D5194)+COUNTIF('June 2022'!A:A,D5194)+COUNTIF('July 2022'!A:A,D5194)+COUNTIF('Aug 2022'!A:A,D5194)+COUNTIF('Sep 2022'!A:A,D5194)+COUNTIF('Oct 2022'!A:A,D5194)+COUNTIF('Dec 2022'!A:A,D5194)</f>
        <v>1</v>
      </c>
      <c r="U5194" t="str">
        <f>VLOOKUP(Q5194,'Capital Lookup'!A:B,2,FALSE)</f>
        <v>No</v>
      </c>
      <c r="V5194" s="2">
        <f>IFERROR(VLOOKUP(LEFT(F5194,10),'Find Purchase Orders'!B:J,9,FALSE),"")</f>
        <v>44861</v>
      </c>
      <c r="W5194" s="25" t="s">
        <v>7261</v>
      </c>
    </row>
    <row r="5195" spans="1:23" hidden="1">
      <c r="A5195" s="25" t="s">
        <v>7261</v>
      </c>
      <c r="B5195" s="25" t="s">
        <v>8133</v>
      </c>
      <c r="C5195" s="25" t="s">
        <v>7264</v>
      </c>
      <c r="D5195" s="25" t="s">
        <v>6784</v>
      </c>
      <c r="E5195" s="25" t="s">
        <v>7273</v>
      </c>
      <c r="F5195" s="25" t="s">
        <v>18659</v>
      </c>
      <c r="G5195" s="25" t="s">
        <v>18660</v>
      </c>
      <c r="H5195" s="21">
        <v>8886.5</v>
      </c>
      <c r="I5195" s="25" t="s">
        <v>7287</v>
      </c>
      <c r="J5195" s="25" t="s">
        <v>7288</v>
      </c>
      <c r="K5195" s="25" t="s">
        <v>7495</v>
      </c>
      <c r="L5195" s="25" t="s">
        <v>7745</v>
      </c>
      <c r="M5195" s="21">
        <v>8886.5</v>
      </c>
      <c r="N5195" s="22">
        <v>0</v>
      </c>
      <c r="O5195" s="21">
        <v>8886.5</v>
      </c>
      <c r="P5195" s="21">
        <v>952.13</v>
      </c>
      <c r="Q5195" s="25" t="s">
        <v>18661</v>
      </c>
      <c r="R5195" s="1" t="str">
        <f t="shared" si="103"/>
        <v>ST10076</v>
      </c>
      <c r="S5195" t="str">
        <f>VLOOKUP(R5195,Data!$C$2:$D$261,2,0)</f>
        <v>The Wellington</v>
      </c>
      <c r="T5195">
        <f>COUNTIF('Feb 2022'!A:A,D5195)+COUNTIF('Mar 2022'!A:A,D5195)+COUNTIF('Apr 2022'!A:A,D5195)+COUNTIF('May 2022'!A:A,D5195)+COUNTIF('June 2022'!A:A,D5195)+COUNTIF('July 2022'!A:A,D5195)+COUNTIF('Aug 2022'!A:A,D5195)+COUNTIF('Sep 2022'!A:A,D5195)+COUNTIF('Oct 2022'!A:A,D5195)+COUNTIF('Dec 2022'!A:A,D5195)</f>
        <v>1</v>
      </c>
      <c r="U5195" t="str">
        <f>VLOOKUP(Q5195,'Capital Lookup'!A:B,2,FALSE)</f>
        <v>No</v>
      </c>
      <c r="V5195" s="2">
        <f>IFERROR(VLOOKUP(LEFT(F5195,10),'Find Purchase Orders'!B:J,9,FALSE),"")</f>
        <v>44861</v>
      </c>
      <c r="W5195" s="25" t="s">
        <v>7261</v>
      </c>
    </row>
    <row r="5196" spans="1:23" hidden="1">
      <c r="A5196" s="25" t="s">
        <v>7261</v>
      </c>
      <c r="B5196" s="25" t="s">
        <v>9377</v>
      </c>
      <c r="C5196" s="25" t="s">
        <v>7282</v>
      </c>
      <c r="D5196" s="25" t="s">
        <v>6786</v>
      </c>
      <c r="E5196" s="25" t="s">
        <v>7273</v>
      </c>
      <c r="F5196" s="25" t="s">
        <v>18662</v>
      </c>
      <c r="G5196" s="25" t="s">
        <v>18663</v>
      </c>
      <c r="H5196" s="21">
        <v>2588.21</v>
      </c>
      <c r="I5196" s="25" t="s">
        <v>7296</v>
      </c>
      <c r="J5196" s="25" t="s">
        <v>7288</v>
      </c>
      <c r="K5196" s="25" t="s">
        <v>7495</v>
      </c>
      <c r="L5196" s="25" t="s">
        <v>7745</v>
      </c>
      <c r="M5196" s="21">
        <v>2588.21</v>
      </c>
      <c r="N5196" s="21">
        <v>2588.21</v>
      </c>
      <c r="O5196" s="21">
        <v>0</v>
      </c>
      <c r="P5196" s="21">
        <v>2588.21</v>
      </c>
      <c r="Q5196" s="25" t="s">
        <v>18664</v>
      </c>
      <c r="R5196" s="1" t="str">
        <f t="shared" si="103"/>
        <v>ST10069</v>
      </c>
      <c r="S5196" t="str">
        <f>VLOOKUP(R5196,Data!$C$2:$D$261,2,0)</f>
        <v>The Heartland</v>
      </c>
      <c r="T5196">
        <f>COUNTIF('Feb 2022'!A:A,D5196)+COUNTIF('Mar 2022'!A:A,D5196)+COUNTIF('Apr 2022'!A:A,D5196)+COUNTIF('May 2022'!A:A,D5196)+COUNTIF('June 2022'!A:A,D5196)+COUNTIF('July 2022'!A:A,D5196)+COUNTIF('Aug 2022'!A:A,D5196)+COUNTIF('Sep 2022'!A:A,D5196)+COUNTIF('Oct 2022'!A:A,D5196)+COUNTIF('Dec 2022'!A:A,D5196)</f>
        <v>1</v>
      </c>
      <c r="U5196" t="str">
        <f>VLOOKUP(Q5196,'Capital Lookup'!A:B,2,FALSE)</f>
        <v>No</v>
      </c>
      <c r="V5196" s="2">
        <f>IFERROR(VLOOKUP(LEFT(F5196,10),'Find Purchase Orders'!B:J,9,FALSE),"")</f>
        <v>44861</v>
      </c>
      <c r="W5196" s="25" t="s">
        <v>7261</v>
      </c>
    </row>
    <row r="5197" spans="1:23" hidden="1">
      <c r="A5197" s="25" t="s">
        <v>8585</v>
      </c>
      <c r="B5197" s="25" t="s">
        <v>8586</v>
      </c>
      <c r="C5197" s="25" t="s">
        <v>7264</v>
      </c>
      <c r="D5197" s="25" t="s">
        <v>6788</v>
      </c>
      <c r="E5197" s="25" t="s">
        <v>7273</v>
      </c>
      <c r="F5197" s="25" t="s">
        <v>18665</v>
      </c>
      <c r="G5197" s="25" t="s">
        <v>18666</v>
      </c>
      <c r="H5197" s="21">
        <v>6493.26</v>
      </c>
      <c r="I5197" s="25" t="s">
        <v>7296</v>
      </c>
      <c r="J5197" s="25" t="s">
        <v>7288</v>
      </c>
      <c r="K5197" s="25" t="s">
        <v>7591</v>
      </c>
      <c r="L5197" s="25" t="s">
        <v>8454</v>
      </c>
      <c r="M5197" s="21">
        <v>6493.26</v>
      </c>
      <c r="N5197" s="22">
        <v>0</v>
      </c>
      <c r="O5197" s="21">
        <v>6493.26</v>
      </c>
      <c r="P5197" s="21">
        <v>6493.26</v>
      </c>
      <c r="Q5197" s="25" t="s">
        <v>18667</v>
      </c>
      <c r="R5197" s="1" t="str">
        <f t="shared" si="103"/>
        <v>ST10079</v>
      </c>
      <c r="S5197" t="str">
        <f>VLOOKUP(R5197,Data!$C$2:$D$261,2,0)</f>
        <v>The Bentley Moose Jaw</v>
      </c>
      <c r="T5197">
        <f>COUNTIF('Feb 2022'!A:A,D5197)+COUNTIF('Mar 2022'!A:A,D5197)+COUNTIF('Apr 2022'!A:A,D5197)+COUNTIF('May 2022'!A:A,D5197)+COUNTIF('June 2022'!A:A,D5197)+COUNTIF('July 2022'!A:A,D5197)+COUNTIF('Aug 2022'!A:A,D5197)+COUNTIF('Sep 2022'!A:A,D5197)+COUNTIF('Oct 2022'!A:A,D5197)+COUNTIF('Dec 2022'!A:A,D5197)</f>
        <v>1</v>
      </c>
      <c r="U5197" t="str">
        <f>VLOOKUP(Q5197,'Capital Lookup'!A:B,2,FALSE)</f>
        <v>No</v>
      </c>
      <c r="V5197" s="2">
        <f>IFERROR(VLOOKUP(LEFT(F5197,10),'Find Purchase Orders'!B:J,9,FALSE),"")</f>
        <v>44860</v>
      </c>
      <c r="W5197" s="25" t="s">
        <v>7261</v>
      </c>
    </row>
    <row r="5198" spans="1:23" hidden="1">
      <c r="A5198" s="25" t="s">
        <v>7269</v>
      </c>
      <c r="B5198" s="25" t="s">
        <v>7531</v>
      </c>
      <c r="C5198" s="25"/>
      <c r="D5198" s="25" t="s">
        <v>6790</v>
      </c>
      <c r="E5198" s="25" t="s">
        <v>7273</v>
      </c>
      <c r="F5198" s="25" t="s">
        <v>18668</v>
      </c>
      <c r="G5198" s="25" t="s">
        <v>18669</v>
      </c>
      <c r="H5198" s="21">
        <v>2588.52</v>
      </c>
      <c r="I5198" s="25" t="s">
        <v>7296</v>
      </c>
      <c r="J5198" s="25" t="s">
        <v>7288</v>
      </c>
      <c r="K5198" s="25" t="s">
        <v>7495</v>
      </c>
      <c r="L5198" s="25" t="s">
        <v>7740</v>
      </c>
      <c r="M5198" s="21">
        <v>2588.52</v>
      </c>
      <c r="N5198" s="22">
        <v>0</v>
      </c>
      <c r="O5198" s="21">
        <v>2588.52</v>
      </c>
      <c r="P5198" s="21">
        <v>2588.52</v>
      </c>
      <c r="Q5198" s="25" t="s">
        <v>18670</v>
      </c>
      <c r="R5198" s="1" t="str">
        <f t="shared" si="103"/>
        <v>ST10223</v>
      </c>
      <c r="S5198" t="str">
        <f>VLOOKUP(R5198,Data!$C$2:$D$261,2,0)</f>
        <v>Green Falls Landing</v>
      </c>
      <c r="T5198">
        <f>COUNTIF('Feb 2022'!A:A,D5198)+COUNTIF('Mar 2022'!A:A,D5198)+COUNTIF('Apr 2022'!A:A,D5198)+COUNTIF('May 2022'!A:A,D5198)+COUNTIF('June 2022'!A:A,D5198)+COUNTIF('July 2022'!A:A,D5198)+COUNTIF('Aug 2022'!A:A,D5198)+COUNTIF('Sep 2022'!A:A,D5198)+COUNTIF('Oct 2022'!A:A,D5198)+COUNTIF('Dec 2022'!A:A,D5198)</f>
        <v>1</v>
      </c>
      <c r="U5198" t="str">
        <f>VLOOKUP(Q5198,'Capital Lookup'!A:B,2,FALSE)</f>
        <v>No</v>
      </c>
      <c r="V5198" s="2">
        <f>IFERROR(VLOOKUP(LEFT(F5198,10),'Find Purchase Orders'!B:J,9,FALSE),"")</f>
        <v>44860</v>
      </c>
      <c r="W5198" s="25" t="s">
        <v>7261</v>
      </c>
    </row>
    <row r="5199" spans="1:23" hidden="1">
      <c r="A5199" s="25" t="s">
        <v>7269</v>
      </c>
      <c r="B5199" s="25" t="s">
        <v>7736</v>
      </c>
      <c r="C5199" s="25"/>
      <c r="D5199" s="25" t="s">
        <v>6791</v>
      </c>
      <c r="E5199" s="25" t="s">
        <v>7273</v>
      </c>
      <c r="F5199" s="25" t="s">
        <v>18671</v>
      </c>
      <c r="G5199" s="25" t="s">
        <v>18672</v>
      </c>
      <c r="H5199" s="21">
        <v>7005.61</v>
      </c>
      <c r="I5199" s="25" t="s">
        <v>7296</v>
      </c>
      <c r="J5199" s="25" t="s">
        <v>7288</v>
      </c>
      <c r="K5199" s="25" t="s">
        <v>7289</v>
      </c>
      <c r="L5199" s="25" t="s">
        <v>10935</v>
      </c>
      <c r="M5199" s="21">
        <v>7005.61</v>
      </c>
      <c r="N5199" s="22">
        <v>0</v>
      </c>
      <c r="O5199" s="21">
        <v>7005.61</v>
      </c>
      <c r="P5199" s="21">
        <v>7005.61</v>
      </c>
      <c r="Q5199" s="25" t="s">
        <v>18673</v>
      </c>
      <c r="R5199" s="1" t="str">
        <f t="shared" si="103"/>
        <v>ST10221</v>
      </c>
      <c r="S5199" t="str">
        <f>VLOOKUP(R5199,Data!$C$2:$D$261,2,0)</f>
        <v>McConachie Gardens</v>
      </c>
      <c r="T5199">
        <f>COUNTIF('Feb 2022'!A:A,D5199)+COUNTIF('Mar 2022'!A:A,D5199)+COUNTIF('Apr 2022'!A:A,D5199)+COUNTIF('May 2022'!A:A,D5199)+COUNTIF('June 2022'!A:A,D5199)+COUNTIF('July 2022'!A:A,D5199)+COUNTIF('Aug 2022'!A:A,D5199)+COUNTIF('Sep 2022'!A:A,D5199)+COUNTIF('Oct 2022'!A:A,D5199)+COUNTIF('Dec 2022'!A:A,D5199)</f>
        <v>1</v>
      </c>
      <c r="U5199" t="str">
        <f>VLOOKUP(Q5199,'Capital Lookup'!A:B,2,FALSE)</f>
        <v>No</v>
      </c>
      <c r="V5199" s="2">
        <f>IFERROR(VLOOKUP(LEFT(F5199,10),'Find Purchase Orders'!B:J,9,FALSE),"")</f>
        <v>44859</v>
      </c>
      <c r="W5199" s="25" t="s">
        <v>7261</v>
      </c>
    </row>
    <row r="5200" spans="1:23" hidden="1">
      <c r="A5200" s="25" t="s">
        <v>7261</v>
      </c>
      <c r="B5200" s="25" t="s">
        <v>7662</v>
      </c>
      <c r="C5200" s="25" t="s">
        <v>7264</v>
      </c>
      <c r="D5200" s="25" t="s">
        <v>6792</v>
      </c>
      <c r="E5200" s="25" t="s">
        <v>8423</v>
      </c>
      <c r="F5200" s="25" t="s">
        <v>18674</v>
      </c>
      <c r="G5200" s="25" t="s">
        <v>18675</v>
      </c>
      <c r="H5200" s="21">
        <v>945</v>
      </c>
      <c r="I5200" s="25" t="s">
        <v>7296</v>
      </c>
      <c r="J5200" s="25" t="s">
        <v>7288</v>
      </c>
      <c r="K5200" s="25" t="s">
        <v>7289</v>
      </c>
      <c r="L5200" s="25" t="s">
        <v>7259</v>
      </c>
      <c r="M5200" s="21">
        <v>945</v>
      </c>
      <c r="N5200" s="21">
        <v>945</v>
      </c>
      <c r="O5200" s="21">
        <v>0</v>
      </c>
      <c r="P5200" s="21">
        <v>945</v>
      </c>
      <c r="Q5200" s="25" t="s">
        <v>8426</v>
      </c>
      <c r="R5200" s="1" t="str">
        <f t="shared" si="103"/>
        <v>ST10055</v>
      </c>
      <c r="S5200" t="str">
        <f>VLOOKUP(R5200,Data!$C$2:$D$261,2,0)</f>
        <v>Hollyburn House</v>
      </c>
      <c r="T5200">
        <f>COUNTIF('Feb 2022'!A:A,D5200)+COUNTIF('Mar 2022'!A:A,D5200)+COUNTIF('Apr 2022'!A:A,D5200)+COUNTIF('May 2022'!A:A,D5200)+COUNTIF('June 2022'!A:A,D5200)+COUNTIF('July 2022'!A:A,D5200)+COUNTIF('Aug 2022'!A:A,D5200)+COUNTIF('Sep 2022'!A:A,D5200)+COUNTIF('Oct 2022'!A:A,D5200)+COUNTIF('Dec 2022'!A:A,D5200)</f>
        <v>1</v>
      </c>
      <c r="U5200" t="str">
        <f>VLOOKUP(Q5200,'Capital Lookup'!A:B,2,FALSE)</f>
        <v>No</v>
      </c>
      <c r="V5200" s="2">
        <f>IFERROR(VLOOKUP(LEFT(F5200,10),'Find Purchase Orders'!B:J,9,FALSE),"")</f>
        <v>44859</v>
      </c>
      <c r="W5200" s="25" t="s">
        <v>7261</v>
      </c>
    </row>
    <row r="5201" spans="1:23" hidden="1">
      <c r="A5201" s="25" t="s">
        <v>7261</v>
      </c>
      <c r="B5201" s="25" t="s">
        <v>7662</v>
      </c>
      <c r="C5201" s="25" t="s">
        <v>7264</v>
      </c>
      <c r="D5201" s="25" t="s">
        <v>6792</v>
      </c>
      <c r="E5201" s="25" t="s">
        <v>8423</v>
      </c>
      <c r="F5201" s="25" t="s">
        <v>18676</v>
      </c>
      <c r="G5201" s="25" t="s">
        <v>18677</v>
      </c>
      <c r="H5201" s="21">
        <v>157.5</v>
      </c>
      <c r="I5201" s="25" t="s">
        <v>7296</v>
      </c>
      <c r="J5201" s="25" t="s">
        <v>7288</v>
      </c>
      <c r="K5201" s="25" t="s">
        <v>7289</v>
      </c>
      <c r="L5201" s="25" t="s">
        <v>7259</v>
      </c>
      <c r="M5201" s="21">
        <v>157.5</v>
      </c>
      <c r="N5201" s="21">
        <v>157.5</v>
      </c>
      <c r="O5201" s="21">
        <v>0</v>
      </c>
      <c r="P5201" s="21">
        <v>157.5</v>
      </c>
      <c r="Q5201" s="25" t="s">
        <v>8426</v>
      </c>
      <c r="R5201" s="1" t="str">
        <f t="shared" si="103"/>
        <v>ST10055</v>
      </c>
      <c r="S5201" t="str">
        <f>VLOOKUP(R5201,Data!$C$2:$D$261,2,0)</f>
        <v>Hollyburn House</v>
      </c>
      <c r="T5201">
        <f>COUNTIF('Feb 2022'!A:A,D5201)+COUNTIF('Mar 2022'!A:A,D5201)+COUNTIF('Apr 2022'!A:A,D5201)+COUNTIF('May 2022'!A:A,D5201)+COUNTIF('June 2022'!A:A,D5201)+COUNTIF('July 2022'!A:A,D5201)+COUNTIF('Aug 2022'!A:A,D5201)+COUNTIF('Sep 2022'!A:A,D5201)+COUNTIF('Oct 2022'!A:A,D5201)+COUNTIF('Dec 2022'!A:A,D5201)</f>
        <v>1</v>
      </c>
      <c r="U5201" t="str">
        <f>VLOOKUP(Q5201,'Capital Lookup'!A:B,2,FALSE)</f>
        <v>No</v>
      </c>
      <c r="V5201" s="2">
        <f>IFERROR(VLOOKUP(LEFT(F5201,10),'Find Purchase Orders'!B:J,9,FALSE),"")</f>
        <v>44859</v>
      </c>
      <c r="W5201" s="25" t="s">
        <v>7261</v>
      </c>
    </row>
    <row r="5202" spans="1:23" hidden="1">
      <c r="A5202" s="25" t="s">
        <v>7261</v>
      </c>
      <c r="B5202" s="25" t="s">
        <v>7662</v>
      </c>
      <c r="C5202" s="25" t="s">
        <v>7264</v>
      </c>
      <c r="D5202" s="25" t="s">
        <v>6794</v>
      </c>
      <c r="E5202" s="25" t="s">
        <v>8423</v>
      </c>
      <c r="F5202" s="25" t="s">
        <v>18678</v>
      </c>
      <c r="G5202" s="25" t="s">
        <v>18679</v>
      </c>
      <c r="H5202" s="21">
        <v>1155</v>
      </c>
      <c r="I5202" s="25" t="s">
        <v>7296</v>
      </c>
      <c r="J5202" s="25" t="s">
        <v>7288</v>
      </c>
      <c r="K5202" s="25" t="s">
        <v>7289</v>
      </c>
      <c r="L5202" s="25" t="s">
        <v>7259</v>
      </c>
      <c r="M5202" s="21">
        <v>1155</v>
      </c>
      <c r="N5202" s="21">
        <v>1155</v>
      </c>
      <c r="O5202" s="21">
        <v>0</v>
      </c>
      <c r="P5202" s="21">
        <v>1155</v>
      </c>
      <c r="Q5202" s="25" t="s">
        <v>8426</v>
      </c>
      <c r="R5202" s="1" t="str">
        <f t="shared" si="103"/>
        <v>ST10055</v>
      </c>
      <c r="S5202" t="str">
        <f>VLOOKUP(R5202,Data!$C$2:$D$261,2,0)</f>
        <v>Hollyburn House</v>
      </c>
      <c r="T5202">
        <f>COUNTIF('Feb 2022'!A:A,D5202)+COUNTIF('Mar 2022'!A:A,D5202)+COUNTIF('Apr 2022'!A:A,D5202)+COUNTIF('May 2022'!A:A,D5202)+COUNTIF('June 2022'!A:A,D5202)+COUNTIF('July 2022'!A:A,D5202)+COUNTIF('Aug 2022'!A:A,D5202)+COUNTIF('Sep 2022'!A:A,D5202)+COUNTIF('Oct 2022'!A:A,D5202)+COUNTIF('Dec 2022'!A:A,D5202)</f>
        <v>1</v>
      </c>
      <c r="U5202" t="str">
        <f>VLOOKUP(Q5202,'Capital Lookup'!A:B,2,FALSE)</f>
        <v>No</v>
      </c>
      <c r="V5202" s="2">
        <f>IFERROR(VLOOKUP(LEFT(F5202,10),'Find Purchase Orders'!B:J,9,FALSE),"")</f>
        <v>44859</v>
      </c>
      <c r="W5202" s="25" t="s">
        <v>7261</v>
      </c>
    </row>
    <row r="5203" spans="1:23" hidden="1">
      <c r="A5203" s="25" t="s">
        <v>7261</v>
      </c>
      <c r="B5203" s="25" t="s">
        <v>7662</v>
      </c>
      <c r="C5203" s="25" t="s">
        <v>7264</v>
      </c>
      <c r="D5203" s="25" t="s">
        <v>6794</v>
      </c>
      <c r="E5203" s="25" t="s">
        <v>8423</v>
      </c>
      <c r="F5203" s="25" t="s">
        <v>18680</v>
      </c>
      <c r="G5203" s="25" t="s">
        <v>18681</v>
      </c>
      <c r="H5203" s="21">
        <v>157.5</v>
      </c>
      <c r="I5203" s="25" t="s">
        <v>7296</v>
      </c>
      <c r="J5203" s="25" t="s">
        <v>7288</v>
      </c>
      <c r="K5203" s="25" t="s">
        <v>7289</v>
      </c>
      <c r="L5203" s="25" t="s">
        <v>7259</v>
      </c>
      <c r="M5203" s="21">
        <v>157.5</v>
      </c>
      <c r="N5203" s="21">
        <v>157.5</v>
      </c>
      <c r="O5203" s="21">
        <v>0</v>
      </c>
      <c r="P5203" s="21">
        <v>157.5</v>
      </c>
      <c r="Q5203" s="25" t="s">
        <v>8426</v>
      </c>
      <c r="R5203" s="1" t="str">
        <f t="shared" si="103"/>
        <v>ST10055</v>
      </c>
      <c r="S5203" t="str">
        <f>VLOOKUP(R5203,Data!$C$2:$D$261,2,0)</f>
        <v>Hollyburn House</v>
      </c>
      <c r="T5203">
        <f>COUNTIF('Feb 2022'!A:A,D5203)+COUNTIF('Mar 2022'!A:A,D5203)+COUNTIF('Apr 2022'!A:A,D5203)+COUNTIF('May 2022'!A:A,D5203)+COUNTIF('June 2022'!A:A,D5203)+COUNTIF('July 2022'!A:A,D5203)+COUNTIF('Aug 2022'!A:A,D5203)+COUNTIF('Sep 2022'!A:A,D5203)+COUNTIF('Oct 2022'!A:A,D5203)+COUNTIF('Dec 2022'!A:A,D5203)</f>
        <v>1</v>
      </c>
      <c r="U5203" t="str">
        <f>VLOOKUP(Q5203,'Capital Lookup'!A:B,2,FALSE)</f>
        <v>No</v>
      </c>
      <c r="V5203" s="2">
        <f>IFERROR(VLOOKUP(LEFT(F5203,10),'Find Purchase Orders'!B:J,9,FALSE),"")</f>
        <v>44859</v>
      </c>
      <c r="W5203" s="25" t="s">
        <v>7261</v>
      </c>
    </row>
    <row r="5204" spans="1:23" hidden="1">
      <c r="A5204" s="25" t="s">
        <v>7261</v>
      </c>
      <c r="B5204" s="25" t="s">
        <v>7662</v>
      </c>
      <c r="C5204" s="25" t="s">
        <v>7264</v>
      </c>
      <c r="D5204" s="25" t="s">
        <v>6795</v>
      </c>
      <c r="E5204" s="25" t="s">
        <v>8423</v>
      </c>
      <c r="F5204" s="25" t="s">
        <v>18682</v>
      </c>
      <c r="G5204" s="25" t="s">
        <v>18683</v>
      </c>
      <c r="H5204" s="21">
        <v>724.5</v>
      </c>
      <c r="I5204" s="25" t="s">
        <v>7296</v>
      </c>
      <c r="J5204" s="25" t="s">
        <v>7288</v>
      </c>
      <c r="K5204" s="25" t="s">
        <v>7289</v>
      </c>
      <c r="L5204" s="25" t="s">
        <v>7259</v>
      </c>
      <c r="M5204" s="21">
        <v>724.5</v>
      </c>
      <c r="N5204" s="21">
        <v>724.5</v>
      </c>
      <c r="O5204" s="21">
        <v>0</v>
      </c>
      <c r="P5204" s="21">
        <v>724.5</v>
      </c>
      <c r="Q5204" s="25" t="s">
        <v>8426</v>
      </c>
      <c r="R5204" s="1" t="str">
        <f t="shared" si="103"/>
        <v>ST10055</v>
      </c>
      <c r="S5204" t="str">
        <f>VLOOKUP(R5204,Data!$C$2:$D$261,2,0)</f>
        <v>Hollyburn House</v>
      </c>
      <c r="T5204">
        <f>COUNTIF('Feb 2022'!A:A,D5204)+COUNTIF('Mar 2022'!A:A,D5204)+COUNTIF('Apr 2022'!A:A,D5204)+COUNTIF('May 2022'!A:A,D5204)+COUNTIF('June 2022'!A:A,D5204)+COUNTIF('July 2022'!A:A,D5204)+COUNTIF('Aug 2022'!A:A,D5204)+COUNTIF('Sep 2022'!A:A,D5204)+COUNTIF('Oct 2022'!A:A,D5204)+COUNTIF('Dec 2022'!A:A,D5204)</f>
        <v>1</v>
      </c>
      <c r="U5204" t="str">
        <f>VLOOKUP(Q5204,'Capital Lookup'!A:B,2,FALSE)</f>
        <v>No</v>
      </c>
      <c r="V5204" s="2">
        <f>IFERROR(VLOOKUP(LEFT(F5204,10),'Find Purchase Orders'!B:J,9,FALSE),"")</f>
        <v>44859</v>
      </c>
      <c r="W5204" s="25" t="s">
        <v>7261</v>
      </c>
    </row>
    <row r="5205" spans="1:23" hidden="1">
      <c r="A5205" s="25" t="s">
        <v>7261</v>
      </c>
      <c r="B5205" s="25" t="s">
        <v>7662</v>
      </c>
      <c r="C5205" s="25" t="s">
        <v>7264</v>
      </c>
      <c r="D5205" s="25" t="s">
        <v>6795</v>
      </c>
      <c r="E5205" s="25" t="s">
        <v>8423</v>
      </c>
      <c r="F5205" s="25" t="s">
        <v>18684</v>
      </c>
      <c r="G5205" s="25" t="s">
        <v>18685</v>
      </c>
      <c r="H5205" s="21">
        <v>157.5</v>
      </c>
      <c r="I5205" s="25" t="s">
        <v>7296</v>
      </c>
      <c r="J5205" s="25" t="s">
        <v>7288</v>
      </c>
      <c r="K5205" s="25" t="s">
        <v>7289</v>
      </c>
      <c r="L5205" s="25" t="s">
        <v>7259</v>
      </c>
      <c r="M5205" s="21">
        <v>157.5</v>
      </c>
      <c r="N5205" s="21">
        <v>157.5</v>
      </c>
      <c r="O5205" s="21">
        <v>0</v>
      </c>
      <c r="P5205" s="21">
        <v>157.5</v>
      </c>
      <c r="Q5205" s="25" t="s">
        <v>8426</v>
      </c>
      <c r="R5205" s="1" t="str">
        <f t="shared" si="103"/>
        <v>ST10055</v>
      </c>
      <c r="S5205" t="str">
        <f>VLOOKUP(R5205,Data!$C$2:$D$261,2,0)</f>
        <v>Hollyburn House</v>
      </c>
      <c r="T5205">
        <f>COUNTIF('Feb 2022'!A:A,D5205)+COUNTIF('Mar 2022'!A:A,D5205)+COUNTIF('Apr 2022'!A:A,D5205)+COUNTIF('May 2022'!A:A,D5205)+COUNTIF('June 2022'!A:A,D5205)+COUNTIF('July 2022'!A:A,D5205)+COUNTIF('Aug 2022'!A:A,D5205)+COUNTIF('Sep 2022'!A:A,D5205)+COUNTIF('Oct 2022'!A:A,D5205)+COUNTIF('Dec 2022'!A:A,D5205)</f>
        <v>1</v>
      </c>
      <c r="U5205" t="str">
        <f>VLOOKUP(Q5205,'Capital Lookup'!A:B,2,FALSE)</f>
        <v>No</v>
      </c>
      <c r="V5205" s="2">
        <f>IFERROR(VLOOKUP(LEFT(F5205,10),'Find Purchase Orders'!B:J,9,FALSE),"")</f>
        <v>44859</v>
      </c>
      <c r="W5205" s="25" t="s">
        <v>7261</v>
      </c>
    </row>
    <row r="5206" spans="1:23" hidden="1">
      <c r="A5206" s="25" t="s">
        <v>7252</v>
      </c>
      <c r="B5206" s="25" t="s">
        <v>7747</v>
      </c>
      <c r="C5206" s="25" t="s">
        <v>7254</v>
      </c>
      <c r="D5206" s="25" t="s">
        <v>6797</v>
      </c>
      <c r="E5206" s="25" t="s">
        <v>7500</v>
      </c>
      <c r="F5206" s="25" t="s">
        <v>18686</v>
      </c>
      <c r="G5206" s="25" t="s">
        <v>18687</v>
      </c>
      <c r="H5206" s="21">
        <v>704.27</v>
      </c>
      <c r="I5206" s="25" t="s">
        <v>7287</v>
      </c>
      <c r="J5206" s="25" t="s">
        <v>7288</v>
      </c>
      <c r="K5206" s="25" t="s">
        <v>7495</v>
      </c>
      <c r="L5206" s="25" t="s">
        <v>7745</v>
      </c>
      <c r="M5206" s="21">
        <v>704.27</v>
      </c>
      <c r="N5206" s="22">
        <v>0</v>
      </c>
      <c r="O5206" s="21">
        <v>704.27</v>
      </c>
      <c r="P5206" s="21">
        <v>81.02</v>
      </c>
      <c r="Q5206" s="25" t="s">
        <v>18688</v>
      </c>
      <c r="R5206" s="1" t="str">
        <f t="shared" si="103"/>
        <v>ST10050</v>
      </c>
      <c r="S5206" t="str">
        <f>VLOOKUP(R5206,Data!$C$2:$D$261,2,0)</f>
        <v>Alta Vista</v>
      </c>
      <c r="T5206">
        <f>COUNTIF('Feb 2022'!A:A,D5206)+COUNTIF('Mar 2022'!A:A,D5206)+COUNTIF('Apr 2022'!A:A,D5206)+COUNTIF('May 2022'!A:A,D5206)+COUNTIF('June 2022'!A:A,D5206)+COUNTIF('July 2022'!A:A,D5206)+COUNTIF('Aug 2022'!A:A,D5206)+COUNTIF('Sep 2022'!A:A,D5206)+COUNTIF('Oct 2022'!A:A,D5206)+COUNTIF('Dec 2022'!A:A,D5206)</f>
        <v>1</v>
      </c>
      <c r="U5206" t="str">
        <f>VLOOKUP(Q5206,'Capital Lookup'!A:B,2,FALSE)</f>
        <v>No</v>
      </c>
      <c r="V5206" s="2">
        <f>IFERROR(VLOOKUP(LEFT(F5206,10),'Find Purchase Orders'!B:J,9,FALSE),"")</f>
        <v>44860</v>
      </c>
      <c r="W5206" s="25" t="s">
        <v>7261</v>
      </c>
    </row>
    <row r="5207" spans="1:23" hidden="1">
      <c r="A5207" s="25" t="s">
        <v>7252</v>
      </c>
      <c r="B5207" s="25" t="s">
        <v>7747</v>
      </c>
      <c r="C5207" s="25" t="s">
        <v>7254</v>
      </c>
      <c r="D5207" s="25" t="s">
        <v>6798</v>
      </c>
      <c r="E5207" s="25" t="s">
        <v>7500</v>
      </c>
      <c r="F5207" s="25" t="s">
        <v>18689</v>
      </c>
      <c r="G5207" s="25" t="s">
        <v>18690</v>
      </c>
      <c r="H5207" s="21">
        <v>1111.69</v>
      </c>
      <c r="I5207" s="25" t="s">
        <v>7287</v>
      </c>
      <c r="J5207" s="25" t="s">
        <v>7288</v>
      </c>
      <c r="K5207" s="25" t="s">
        <v>7495</v>
      </c>
      <c r="L5207" s="25" t="s">
        <v>7745</v>
      </c>
      <c r="M5207" s="21">
        <v>1111.69</v>
      </c>
      <c r="N5207" s="22">
        <v>0</v>
      </c>
      <c r="O5207" s="21">
        <v>1111.69</v>
      </c>
      <c r="P5207" s="21">
        <v>127.89</v>
      </c>
      <c r="Q5207" s="25" t="s">
        <v>18691</v>
      </c>
      <c r="R5207" s="1" t="str">
        <f t="shared" si="103"/>
        <v>ST10050</v>
      </c>
      <c r="S5207" t="str">
        <f>VLOOKUP(R5207,Data!$C$2:$D$261,2,0)</f>
        <v>Alta Vista</v>
      </c>
      <c r="T5207">
        <f>COUNTIF('Feb 2022'!A:A,D5207)+COUNTIF('Mar 2022'!A:A,D5207)+COUNTIF('Apr 2022'!A:A,D5207)+COUNTIF('May 2022'!A:A,D5207)+COUNTIF('June 2022'!A:A,D5207)+COUNTIF('July 2022'!A:A,D5207)+COUNTIF('Aug 2022'!A:A,D5207)+COUNTIF('Sep 2022'!A:A,D5207)+COUNTIF('Oct 2022'!A:A,D5207)+COUNTIF('Dec 2022'!A:A,D5207)</f>
        <v>1</v>
      </c>
      <c r="U5207" t="str">
        <f>VLOOKUP(Q5207,'Capital Lookup'!A:B,2,FALSE)</f>
        <v>No</v>
      </c>
      <c r="V5207" s="2">
        <f>IFERROR(VLOOKUP(LEFT(F5207,10),'Find Purchase Orders'!B:J,9,FALSE),"")</f>
        <v>44860</v>
      </c>
      <c r="W5207" s="25" t="s">
        <v>7261</v>
      </c>
    </row>
    <row r="5208" spans="1:23" hidden="1">
      <c r="A5208" s="25" t="s">
        <v>7252</v>
      </c>
      <c r="B5208" s="25" t="s">
        <v>7747</v>
      </c>
      <c r="C5208" s="25" t="s">
        <v>7254</v>
      </c>
      <c r="D5208" s="25" t="s">
        <v>6799</v>
      </c>
      <c r="E5208" s="25" t="s">
        <v>7500</v>
      </c>
      <c r="F5208" s="25" t="s">
        <v>18692</v>
      </c>
      <c r="G5208" s="25" t="s">
        <v>18693</v>
      </c>
      <c r="H5208" s="21">
        <v>988.52</v>
      </c>
      <c r="I5208" s="25" t="s">
        <v>7287</v>
      </c>
      <c r="J5208" s="25" t="s">
        <v>7288</v>
      </c>
      <c r="K5208" s="25" t="s">
        <v>7495</v>
      </c>
      <c r="L5208" s="25" t="s">
        <v>7745</v>
      </c>
      <c r="M5208" s="21">
        <v>988.52</v>
      </c>
      <c r="N5208" s="22">
        <v>0</v>
      </c>
      <c r="O5208" s="21">
        <v>988.52</v>
      </c>
      <c r="P5208" s="21">
        <v>113.72</v>
      </c>
      <c r="Q5208" s="25" t="s">
        <v>18694</v>
      </c>
      <c r="R5208" s="1" t="str">
        <f t="shared" si="103"/>
        <v>ST10050</v>
      </c>
      <c r="S5208" t="str">
        <f>VLOOKUP(R5208,Data!$C$2:$D$261,2,0)</f>
        <v>Alta Vista</v>
      </c>
      <c r="T5208">
        <f>COUNTIF('Feb 2022'!A:A,D5208)+COUNTIF('Mar 2022'!A:A,D5208)+COUNTIF('Apr 2022'!A:A,D5208)+COUNTIF('May 2022'!A:A,D5208)+COUNTIF('June 2022'!A:A,D5208)+COUNTIF('July 2022'!A:A,D5208)+COUNTIF('Aug 2022'!A:A,D5208)+COUNTIF('Sep 2022'!A:A,D5208)+COUNTIF('Oct 2022'!A:A,D5208)+COUNTIF('Dec 2022'!A:A,D5208)</f>
        <v>1</v>
      </c>
      <c r="U5208" t="str">
        <f>VLOOKUP(Q5208,'Capital Lookup'!A:B,2,FALSE)</f>
        <v>No</v>
      </c>
      <c r="V5208" s="2">
        <f>IFERROR(VLOOKUP(LEFT(F5208,10),'Find Purchase Orders'!B:J,9,FALSE),"")</f>
        <v>44860</v>
      </c>
      <c r="W5208" s="25" t="s">
        <v>7261</v>
      </c>
    </row>
    <row r="5209" spans="1:23" hidden="1">
      <c r="A5209" s="25" t="s">
        <v>7252</v>
      </c>
      <c r="B5209" s="25" t="s">
        <v>7466</v>
      </c>
      <c r="C5209" s="25" t="s">
        <v>7254</v>
      </c>
      <c r="D5209" s="25" t="s">
        <v>6800</v>
      </c>
      <c r="E5209" s="25" t="s">
        <v>7500</v>
      </c>
      <c r="F5209" s="25" t="s">
        <v>18695</v>
      </c>
      <c r="G5209" s="25" t="s">
        <v>18696</v>
      </c>
      <c r="H5209" s="21">
        <v>2373</v>
      </c>
      <c r="I5209" s="25" t="s">
        <v>7296</v>
      </c>
      <c r="J5209" s="25" t="s">
        <v>7288</v>
      </c>
      <c r="K5209" s="25" t="s">
        <v>7289</v>
      </c>
      <c r="L5209" s="25" t="s">
        <v>8858</v>
      </c>
      <c r="M5209" s="21">
        <v>2373</v>
      </c>
      <c r="N5209" s="21">
        <v>2373</v>
      </c>
      <c r="O5209" s="21">
        <v>0</v>
      </c>
      <c r="P5209" s="21">
        <v>2373</v>
      </c>
      <c r="Q5209" s="25" t="s">
        <v>18697</v>
      </c>
      <c r="R5209" s="1" t="str">
        <f t="shared" si="103"/>
        <v>ST10052</v>
      </c>
      <c r="S5209" t="str">
        <f>VLOOKUP(R5209,Data!$C$2:$D$261,2,0)</f>
        <v>Portobello</v>
      </c>
      <c r="T5209">
        <f>COUNTIF('Feb 2022'!A:A,D5209)+COUNTIF('Mar 2022'!A:A,D5209)+COUNTIF('Apr 2022'!A:A,D5209)+COUNTIF('May 2022'!A:A,D5209)+COUNTIF('June 2022'!A:A,D5209)+COUNTIF('July 2022'!A:A,D5209)+COUNTIF('Aug 2022'!A:A,D5209)+COUNTIF('Sep 2022'!A:A,D5209)+COUNTIF('Oct 2022'!A:A,D5209)+COUNTIF('Dec 2022'!A:A,D5209)</f>
        <v>1</v>
      </c>
      <c r="U5209" t="str">
        <f>VLOOKUP(Q5209,'Capital Lookup'!A:B,2,FALSE)</f>
        <v>No</v>
      </c>
      <c r="V5209" s="2">
        <f>IFERROR(VLOOKUP(LEFT(F5209,10),'Find Purchase Orders'!B:J,9,FALSE),"")</f>
        <v>44860</v>
      </c>
      <c r="W5209" s="25" t="s">
        <v>7261</v>
      </c>
    </row>
    <row r="5210" spans="1:23" hidden="1">
      <c r="A5210" s="25" t="s">
        <v>7252</v>
      </c>
      <c r="B5210" s="25" t="s">
        <v>7747</v>
      </c>
      <c r="C5210" s="25" t="s">
        <v>7254</v>
      </c>
      <c r="D5210" s="25" t="s">
        <v>6802</v>
      </c>
      <c r="E5210" s="25" t="s">
        <v>7500</v>
      </c>
      <c r="F5210" s="25" t="s">
        <v>18698</v>
      </c>
      <c r="G5210" s="25" t="s">
        <v>18699</v>
      </c>
      <c r="H5210" s="21">
        <v>1961</v>
      </c>
      <c r="I5210" s="25" t="s">
        <v>7287</v>
      </c>
      <c r="J5210" s="25" t="s">
        <v>7288</v>
      </c>
      <c r="K5210" s="25" t="s">
        <v>7495</v>
      </c>
      <c r="L5210" s="25" t="s">
        <v>8097</v>
      </c>
      <c r="M5210" s="21">
        <v>1961</v>
      </c>
      <c r="N5210" s="22">
        <v>0</v>
      </c>
      <c r="O5210" s="21">
        <v>1961</v>
      </c>
      <c r="P5210" s="21">
        <v>225.6</v>
      </c>
      <c r="Q5210" s="25" t="s">
        <v>18700</v>
      </c>
      <c r="R5210" s="1" t="str">
        <f t="shared" si="103"/>
        <v>ST10050</v>
      </c>
      <c r="S5210" t="str">
        <f>VLOOKUP(R5210,Data!$C$2:$D$261,2,0)</f>
        <v>Alta Vista</v>
      </c>
      <c r="T5210">
        <f>COUNTIF('Feb 2022'!A:A,D5210)+COUNTIF('Mar 2022'!A:A,D5210)+COUNTIF('Apr 2022'!A:A,D5210)+COUNTIF('May 2022'!A:A,D5210)+COUNTIF('June 2022'!A:A,D5210)+COUNTIF('July 2022'!A:A,D5210)+COUNTIF('Aug 2022'!A:A,D5210)+COUNTIF('Sep 2022'!A:A,D5210)+COUNTIF('Oct 2022'!A:A,D5210)+COUNTIF('Dec 2022'!A:A,D5210)</f>
        <v>1</v>
      </c>
      <c r="U5210" t="str">
        <f>VLOOKUP(Q5210,'Capital Lookup'!A:B,2,FALSE)</f>
        <v>No</v>
      </c>
      <c r="V5210" s="2">
        <f>IFERROR(VLOOKUP(LEFT(F5210,10),'Find Purchase Orders'!B:J,9,FALSE),"")</f>
        <v>44860</v>
      </c>
      <c r="W5210" s="25" t="s">
        <v>7261</v>
      </c>
    </row>
    <row r="5211" spans="1:23" hidden="1">
      <c r="A5211" s="25" t="s">
        <v>7261</v>
      </c>
      <c r="B5211" s="25" t="s">
        <v>9405</v>
      </c>
      <c r="C5211" s="25" t="s">
        <v>7282</v>
      </c>
      <c r="D5211" s="25" t="s">
        <v>6804</v>
      </c>
      <c r="E5211" s="25" t="s">
        <v>7500</v>
      </c>
      <c r="F5211" s="25" t="s">
        <v>18701</v>
      </c>
      <c r="G5211" s="25" t="s">
        <v>18702</v>
      </c>
      <c r="H5211" s="21">
        <v>1207.26</v>
      </c>
      <c r="I5211" s="25" t="s">
        <v>7287</v>
      </c>
      <c r="J5211" s="25" t="s">
        <v>7288</v>
      </c>
      <c r="K5211" s="25" t="s">
        <v>8328</v>
      </c>
      <c r="L5211" s="25" t="s">
        <v>18056</v>
      </c>
      <c r="M5211" s="21">
        <v>1207.26</v>
      </c>
      <c r="N5211" s="22">
        <v>0</v>
      </c>
      <c r="O5211" s="21">
        <v>1207.26</v>
      </c>
      <c r="P5211" s="21">
        <v>138.88999999999999</v>
      </c>
      <c r="Q5211" s="25" t="s">
        <v>18703</v>
      </c>
      <c r="R5211" s="1" t="str">
        <f t="shared" si="103"/>
        <v>ST10035</v>
      </c>
      <c r="S5211" t="str">
        <f>VLOOKUP(R5211,Data!$C$2:$D$261,2,0)</f>
        <v>The Westwood</v>
      </c>
      <c r="T5211">
        <f>COUNTIF('Feb 2022'!A:A,D5211)+COUNTIF('Mar 2022'!A:A,D5211)+COUNTIF('Apr 2022'!A:A,D5211)+COUNTIF('May 2022'!A:A,D5211)+COUNTIF('June 2022'!A:A,D5211)+COUNTIF('July 2022'!A:A,D5211)+COUNTIF('Aug 2022'!A:A,D5211)+COUNTIF('Sep 2022'!A:A,D5211)+COUNTIF('Oct 2022'!A:A,D5211)+COUNTIF('Dec 2022'!A:A,D5211)</f>
        <v>1</v>
      </c>
      <c r="U5211" t="str">
        <f>VLOOKUP(Q5211,'Capital Lookup'!A:B,2,FALSE)</f>
        <v>No</v>
      </c>
      <c r="V5211" s="2">
        <f>IFERROR(VLOOKUP(LEFT(F5211,10),'Find Purchase Orders'!B:J,9,FALSE),"")</f>
        <v>44860</v>
      </c>
      <c r="W5211" s="25" t="s">
        <v>7261</v>
      </c>
    </row>
    <row r="5212" spans="1:23" hidden="1">
      <c r="A5212" s="25" t="s">
        <v>7261</v>
      </c>
      <c r="B5212" s="25" t="s">
        <v>9405</v>
      </c>
      <c r="C5212" s="25" t="s">
        <v>7282</v>
      </c>
      <c r="D5212" s="25" t="s">
        <v>6806</v>
      </c>
      <c r="E5212" s="25" t="s">
        <v>7500</v>
      </c>
      <c r="F5212" s="25" t="s">
        <v>18704</v>
      </c>
      <c r="G5212" s="25" t="s">
        <v>18705</v>
      </c>
      <c r="H5212" s="21">
        <v>5389.31</v>
      </c>
      <c r="I5212" s="25" t="s">
        <v>7296</v>
      </c>
      <c r="J5212" s="25" t="s">
        <v>7288</v>
      </c>
      <c r="K5212" s="25" t="s">
        <v>7495</v>
      </c>
      <c r="L5212" s="25" t="s">
        <v>7745</v>
      </c>
      <c r="M5212" s="21">
        <v>5389.31</v>
      </c>
      <c r="N5212" s="21">
        <v>5389.31</v>
      </c>
      <c r="O5212" s="21">
        <v>0</v>
      </c>
      <c r="P5212" s="21">
        <v>5389.31</v>
      </c>
      <c r="Q5212" s="25" t="s">
        <v>18706</v>
      </c>
      <c r="R5212" s="1" t="str">
        <f t="shared" si="103"/>
        <v>ST10035</v>
      </c>
      <c r="S5212" t="str">
        <f>VLOOKUP(R5212,Data!$C$2:$D$261,2,0)</f>
        <v>The Westwood</v>
      </c>
      <c r="T5212">
        <f>COUNTIF('Feb 2022'!A:A,D5212)+COUNTIF('Mar 2022'!A:A,D5212)+COUNTIF('Apr 2022'!A:A,D5212)+COUNTIF('May 2022'!A:A,D5212)+COUNTIF('June 2022'!A:A,D5212)+COUNTIF('July 2022'!A:A,D5212)+COUNTIF('Aug 2022'!A:A,D5212)+COUNTIF('Sep 2022'!A:A,D5212)+COUNTIF('Oct 2022'!A:A,D5212)+COUNTIF('Dec 2022'!A:A,D5212)</f>
        <v>1</v>
      </c>
      <c r="U5212" t="str">
        <f>VLOOKUP(Q5212,'Capital Lookup'!A:B,2,FALSE)</f>
        <v>No</v>
      </c>
      <c r="V5212" s="2">
        <f>IFERROR(VLOOKUP(LEFT(F5212,10),'Find Purchase Orders'!B:J,9,FALSE),"")</f>
        <v>44859</v>
      </c>
      <c r="W5212" s="25" t="s">
        <v>7261</v>
      </c>
    </row>
    <row r="5213" spans="1:23" hidden="1">
      <c r="A5213" s="25" t="s">
        <v>7269</v>
      </c>
      <c r="B5213" s="25" t="s">
        <v>7736</v>
      </c>
      <c r="C5213" s="25"/>
      <c r="D5213" s="25" t="s">
        <v>6808</v>
      </c>
      <c r="E5213" s="25" t="s">
        <v>7273</v>
      </c>
      <c r="F5213" s="25" t="s">
        <v>18707</v>
      </c>
      <c r="G5213" s="25" t="s">
        <v>18708</v>
      </c>
      <c r="H5213" s="21">
        <v>7980</v>
      </c>
      <c r="I5213" s="25" t="s">
        <v>7296</v>
      </c>
      <c r="J5213" s="25" t="s">
        <v>7288</v>
      </c>
      <c r="K5213" s="25" t="s">
        <v>7640</v>
      </c>
      <c r="L5213" s="25" t="s">
        <v>18709</v>
      </c>
      <c r="M5213" s="21">
        <v>7980</v>
      </c>
      <c r="N5213" s="21">
        <v>7980</v>
      </c>
      <c r="O5213" s="21">
        <v>0</v>
      </c>
      <c r="P5213" s="21">
        <v>7980</v>
      </c>
      <c r="Q5213" s="25" t="s">
        <v>18710</v>
      </c>
      <c r="R5213" s="1" t="str">
        <f t="shared" si="103"/>
        <v>ST10221</v>
      </c>
      <c r="S5213" t="str">
        <f>VLOOKUP(R5213,Data!$C$2:$D$261,2,0)</f>
        <v>McConachie Gardens</v>
      </c>
      <c r="T5213">
        <f>COUNTIF('Feb 2022'!A:A,D5213)+COUNTIF('Mar 2022'!A:A,D5213)+COUNTIF('Apr 2022'!A:A,D5213)+COUNTIF('May 2022'!A:A,D5213)+COUNTIF('June 2022'!A:A,D5213)+COUNTIF('July 2022'!A:A,D5213)+COUNTIF('Aug 2022'!A:A,D5213)+COUNTIF('Sep 2022'!A:A,D5213)+COUNTIF('Oct 2022'!A:A,D5213)+COUNTIF('Dec 2022'!A:A,D5213)</f>
        <v>1</v>
      </c>
      <c r="U5213" t="str">
        <f>VLOOKUP(Q5213,'Capital Lookup'!A:B,2,FALSE)</f>
        <v>No</v>
      </c>
      <c r="V5213" s="2">
        <f>IFERROR(VLOOKUP(LEFT(F5213,10),'Find Purchase Orders'!B:J,9,FALSE),"")</f>
        <v>44860</v>
      </c>
      <c r="W5213" s="25" t="s">
        <v>7261</v>
      </c>
    </row>
    <row r="5214" spans="1:23" hidden="1">
      <c r="A5214" s="25" t="s">
        <v>7269</v>
      </c>
      <c r="B5214" s="25" t="s">
        <v>7838</v>
      </c>
      <c r="C5214" s="25"/>
      <c r="D5214" s="25" t="s">
        <v>6809</v>
      </c>
      <c r="E5214" s="25" t="s">
        <v>14048</v>
      </c>
      <c r="F5214" s="25" t="s">
        <v>18711</v>
      </c>
      <c r="G5214" s="25" t="s">
        <v>18712</v>
      </c>
      <c r="H5214" s="21">
        <v>4719.83</v>
      </c>
      <c r="I5214" s="25" t="s">
        <v>7296</v>
      </c>
      <c r="J5214" s="25" t="s">
        <v>7288</v>
      </c>
      <c r="K5214" s="25" t="s">
        <v>7510</v>
      </c>
      <c r="L5214" s="25" t="s">
        <v>8176</v>
      </c>
      <c r="M5214" s="21">
        <v>4719.83</v>
      </c>
      <c r="N5214" s="22">
        <v>0</v>
      </c>
      <c r="O5214" s="21">
        <v>4719.83</v>
      </c>
      <c r="P5214" s="21">
        <v>4719.83</v>
      </c>
      <c r="Q5214" s="25" t="s">
        <v>18713</v>
      </c>
      <c r="R5214" s="1" t="str">
        <f t="shared" si="103"/>
        <v>ST10336</v>
      </c>
      <c r="S5214" t="str">
        <f>VLOOKUP(R5214,Data!$C$2:$D$261,2,0)</f>
        <v>The Village Seniors Community</v>
      </c>
      <c r="T5214">
        <f>COUNTIF('Feb 2022'!A:A,D5214)+COUNTIF('Mar 2022'!A:A,D5214)+COUNTIF('Apr 2022'!A:A,D5214)+COUNTIF('May 2022'!A:A,D5214)+COUNTIF('June 2022'!A:A,D5214)+COUNTIF('July 2022'!A:A,D5214)+COUNTIF('Aug 2022'!A:A,D5214)+COUNTIF('Sep 2022'!A:A,D5214)+COUNTIF('Oct 2022'!A:A,D5214)+COUNTIF('Dec 2022'!A:A,D5214)</f>
        <v>1</v>
      </c>
      <c r="U5214" t="str">
        <f>VLOOKUP(Q5214,'Capital Lookup'!A:B,2,FALSE)</f>
        <v>No</v>
      </c>
      <c r="V5214" s="2">
        <f>IFERROR(VLOOKUP(LEFT(F5214,10),'Find Purchase Orders'!B:J,9,FALSE),"")</f>
        <v>44861</v>
      </c>
      <c r="W5214" s="25" t="s">
        <v>7261</v>
      </c>
    </row>
    <row r="5215" spans="1:23" hidden="1">
      <c r="A5215" s="25" t="s">
        <v>7269</v>
      </c>
      <c r="B5215" s="25" t="s">
        <v>7615</v>
      </c>
      <c r="C5215" s="25"/>
      <c r="D5215" s="25" t="s">
        <v>6810</v>
      </c>
      <c r="E5215" s="25" t="s">
        <v>14048</v>
      </c>
      <c r="F5215" s="25" t="s">
        <v>18714</v>
      </c>
      <c r="G5215" s="25" t="s">
        <v>18715</v>
      </c>
      <c r="H5215" s="21">
        <v>5578.84</v>
      </c>
      <c r="I5215" s="25" t="s">
        <v>7296</v>
      </c>
      <c r="J5215" s="25" t="s">
        <v>7288</v>
      </c>
      <c r="K5215" s="25" t="s">
        <v>7510</v>
      </c>
      <c r="L5215" s="25" t="s">
        <v>8176</v>
      </c>
      <c r="M5215" s="21">
        <v>5578.84</v>
      </c>
      <c r="N5215" s="22">
        <v>0</v>
      </c>
      <c r="O5215" s="21">
        <v>5578.84</v>
      </c>
      <c r="P5215" s="21">
        <v>5578.84</v>
      </c>
      <c r="Q5215" s="25" t="s">
        <v>18716</v>
      </c>
      <c r="R5215" s="1" t="str">
        <f t="shared" si="103"/>
        <v>ST10334</v>
      </c>
      <c r="S5215" t="str">
        <f>VLOOKUP(R5215,Data!$C$2:$D$261,2,0)</f>
        <v>Humber Valley Terrace</v>
      </c>
      <c r="T5215">
        <f>COUNTIF('Feb 2022'!A:A,D5215)+COUNTIF('Mar 2022'!A:A,D5215)+COUNTIF('Apr 2022'!A:A,D5215)+COUNTIF('May 2022'!A:A,D5215)+COUNTIF('June 2022'!A:A,D5215)+COUNTIF('July 2022'!A:A,D5215)+COUNTIF('Aug 2022'!A:A,D5215)+COUNTIF('Sep 2022'!A:A,D5215)+COUNTIF('Oct 2022'!A:A,D5215)+COUNTIF('Dec 2022'!A:A,D5215)</f>
        <v>1</v>
      </c>
      <c r="U5215" t="str">
        <f>VLOOKUP(Q5215,'Capital Lookup'!A:B,2,FALSE)</f>
        <v>No</v>
      </c>
      <c r="V5215" s="2">
        <f>IFERROR(VLOOKUP(LEFT(F5215,10),'Find Purchase Orders'!B:J,9,FALSE),"")</f>
        <v>44861</v>
      </c>
      <c r="W5215" s="25" t="s">
        <v>7261</v>
      </c>
    </row>
    <row r="5216" spans="1:23" hidden="1">
      <c r="A5216" s="25" t="s">
        <v>7261</v>
      </c>
      <c r="B5216" s="25" t="s">
        <v>10864</v>
      </c>
      <c r="C5216" s="25" t="s">
        <v>7264</v>
      </c>
      <c r="D5216" s="25" t="s">
        <v>6811</v>
      </c>
      <c r="E5216" s="25" t="s">
        <v>12796</v>
      </c>
      <c r="F5216" s="25" t="s">
        <v>18717</v>
      </c>
      <c r="G5216" s="25" t="s">
        <v>18718</v>
      </c>
      <c r="H5216" s="21">
        <v>5643.73</v>
      </c>
      <c r="I5216" s="25" t="s">
        <v>7296</v>
      </c>
      <c r="J5216" s="25" t="s">
        <v>7288</v>
      </c>
      <c r="K5216" s="25" t="s">
        <v>7262</v>
      </c>
      <c r="L5216" s="25" t="s">
        <v>7259</v>
      </c>
      <c r="M5216" s="21">
        <v>5643.73</v>
      </c>
      <c r="N5216" s="21">
        <v>5055.26</v>
      </c>
      <c r="O5216" s="21">
        <v>588.47</v>
      </c>
      <c r="P5216" s="21">
        <v>5643.73</v>
      </c>
      <c r="Q5216" s="25" t="s">
        <v>10868</v>
      </c>
      <c r="R5216" s="1" t="str">
        <f t="shared" si="103"/>
        <v>ST10044</v>
      </c>
      <c r="S5216" t="str">
        <f>VLOOKUP(R5216,Data!$C$2:$D$261,2,0)</f>
        <v>Landmark Court</v>
      </c>
      <c r="T5216">
        <f>COUNTIF('Feb 2022'!A:A,D5216)+COUNTIF('Mar 2022'!A:A,D5216)+COUNTIF('Apr 2022'!A:A,D5216)+COUNTIF('May 2022'!A:A,D5216)+COUNTIF('June 2022'!A:A,D5216)+COUNTIF('July 2022'!A:A,D5216)+COUNTIF('Aug 2022'!A:A,D5216)+COUNTIF('Sep 2022'!A:A,D5216)+COUNTIF('Oct 2022'!A:A,D5216)+COUNTIF('Dec 2022'!A:A,D5216)</f>
        <v>1</v>
      </c>
      <c r="U5216" t="str">
        <f>VLOOKUP(Q5216,'Capital Lookup'!A:B,2,FALSE)</f>
        <v>No</v>
      </c>
      <c r="V5216" s="2">
        <f>IFERROR(VLOOKUP(LEFT(F5216,10),'Find Purchase Orders'!B:J,9,FALSE),"")</f>
        <v>44861</v>
      </c>
      <c r="W5216" s="25" t="s">
        <v>7261</v>
      </c>
    </row>
    <row r="5217" spans="1:23" hidden="1">
      <c r="A5217" s="25" t="s">
        <v>7261</v>
      </c>
      <c r="B5217" s="25" t="s">
        <v>10864</v>
      </c>
      <c r="C5217" s="25" t="s">
        <v>7264</v>
      </c>
      <c r="D5217" s="25" t="s">
        <v>6811</v>
      </c>
      <c r="E5217" s="25" t="s">
        <v>12796</v>
      </c>
      <c r="F5217" s="25" t="s">
        <v>18719</v>
      </c>
      <c r="G5217" s="25" t="s">
        <v>18720</v>
      </c>
      <c r="H5217" s="21">
        <v>642.97</v>
      </c>
      <c r="I5217" s="25" t="s">
        <v>7296</v>
      </c>
      <c r="J5217" s="25" t="s">
        <v>7288</v>
      </c>
      <c r="K5217" s="25" t="s">
        <v>7262</v>
      </c>
      <c r="L5217" s="25" t="s">
        <v>7259</v>
      </c>
      <c r="M5217" s="21">
        <v>642.97</v>
      </c>
      <c r="N5217" s="22">
        <v>0</v>
      </c>
      <c r="O5217" s="21">
        <v>642.97</v>
      </c>
      <c r="P5217" s="21">
        <v>642.97</v>
      </c>
      <c r="Q5217" s="25" t="s">
        <v>10868</v>
      </c>
      <c r="R5217" s="1" t="str">
        <f t="shared" si="103"/>
        <v>ST10044</v>
      </c>
      <c r="S5217" t="str">
        <f>VLOOKUP(R5217,Data!$C$2:$D$261,2,0)</f>
        <v>Landmark Court</v>
      </c>
      <c r="T5217">
        <f>COUNTIF('Feb 2022'!A:A,D5217)+COUNTIF('Mar 2022'!A:A,D5217)+COUNTIF('Apr 2022'!A:A,D5217)+COUNTIF('May 2022'!A:A,D5217)+COUNTIF('June 2022'!A:A,D5217)+COUNTIF('July 2022'!A:A,D5217)+COUNTIF('Aug 2022'!A:A,D5217)+COUNTIF('Sep 2022'!A:A,D5217)+COUNTIF('Oct 2022'!A:A,D5217)+COUNTIF('Dec 2022'!A:A,D5217)</f>
        <v>1</v>
      </c>
      <c r="U5217" t="str">
        <f>VLOOKUP(Q5217,'Capital Lookup'!A:B,2,FALSE)</f>
        <v>No</v>
      </c>
      <c r="V5217" s="2">
        <f>IFERROR(VLOOKUP(LEFT(F5217,10),'Find Purchase Orders'!B:J,9,FALSE),"")</f>
        <v>44861</v>
      </c>
      <c r="W5217" s="25" t="s">
        <v>7261</v>
      </c>
    </row>
    <row r="5218" spans="1:23" hidden="1">
      <c r="A5218" s="25" t="s">
        <v>7261</v>
      </c>
      <c r="B5218" s="25" t="s">
        <v>7479</v>
      </c>
      <c r="C5218" s="25" t="s">
        <v>7264</v>
      </c>
      <c r="D5218" s="25" t="s">
        <v>6813</v>
      </c>
      <c r="E5218" s="25" t="s">
        <v>8140</v>
      </c>
      <c r="F5218" s="25" t="s">
        <v>18721</v>
      </c>
      <c r="G5218" s="25" t="s">
        <v>18722</v>
      </c>
      <c r="H5218" s="21">
        <v>21357</v>
      </c>
      <c r="I5218" s="25" t="s">
        <v>7296</v>
      </c>
      <c r="J5218" s="25" t="s">
        <v>7288</v>
      </c>
      <c r="K5218" s="25" t="s">
        <v>7495</v>
      </c>
      <c r="L5218" s="25" t="s">
        <v>7740</v>
      </c>
      <c r="M5218" s="21">
        <v>21357</v>
      </c>
      <c r="N5218" s="22">
        <v>0</v>
      </c>
      <c r="O5218" s="21">
        <v>21357</v>
      </c>
      <c r="P5218" s="21">
        <v>21357</v>
      </c>
      <c r="Q5218" s="25" t="s">
        <v>18723</v>
      </c>
      <c r="R5218" s="1" t="str">
        <f t="shared" si="103"/>
        <v>ST10027</v>
      </c>
      <c r="S5218" t="str">
        <f>VLOOKUP(R5218,Data!$C$2:$D$261,2,0)</f>
        <v>Glynnwood</v>
      </c>
      <c r="T5218">
        <f>COUNTIF('Feb 2022'!A:A,D5218)+COUNTIF('Mar 2022'!A:A,D5218)+COUNTIF('Apr 2022'!A:A,D5218)+COUNTIF('May 2022'!A:A,D5218)+COUNTIF('June 2022'!A:A,D5218)+COUNTIF('July 2022'!A:A,D5218)+COUNTIF('Aug 2022'!A:A,D5218)+COUNTIF('Sep 2022'!A:A,D5218)+COUNTIF('Oct 2022'!A:A,D5218)+COUNTIF('Dec 2022'!A:A,D5218)</f>
        <v>1</v>
      </c>
      <c r="U5218" t="str">
        <f>VLOOKUP(Q5218,'Capital Lookup'!A:B,2,FALSE)</f>
        <v>No</v>
      </c>
      <c r="V5218" s="2">
        <f>IFERROR(VLOOKUP(LEFT(F5218,10),'Find Purchase Orders'!B:J,9,FALSE),"")</f>
        <v>44861</v>
      </c>
      <c r="W5218" s="25" t="s">
        <v>7261</v>
      </c>
    </row>
    <row r="5219" spans="1:23" hidden="1">
      <c r="A5219" s="25" t="s">
        <v>7261</v>
      </c>
      <c r="B5219" s="25" t="s">
        <v>7479</v>
      </c>
      <c r="C5219" s="25" t="s">
        <v>7264</v>
      </c>
      <c r="D5219" s="25" t="s">
        <v>6814</v>
      </c>
      <c r="E5219" s="25" t="s">
        <v>8140</v>
      </c>
      <c r="F5219" s="25" t="s">
        <v>18724</v>
      </c>
      <c r="G5219" s="25" t="s">
        <v>18725</v>
      </c>
      <c r="H5219" s="21">
        <v>14661.75</v>
      </c>
      <c r="I5219" s="25" t="s">
        <v>7296</v>
      </c>
      <c r="J5219" s="25" t="s">
        <v>7288</v>
      </c>
      <c r="K5219" s="25" t="s">
        <v>7733</v>
      </c>
      <c r="L5219" s="25" t="s">
        <v>7734</v>
      </c>
      <c r="M5219" s="21">
        <v>14661.75</v>
      </c>
      <c r="N5219" s="22">
        <v>0</v>
      </c>
      <c r="O5219" s="21">
        <v>14661.75</v>
      </c>
      <c r="P5219" s="21">
        <v>14661.75</v>
      </c>
      <c r="Q5219" s="25" t="s">
        <v>18726</v>
      </c>
      <c r="R5219" s="1" t="str">
        <f t="shared" si="103"/>
        <v>ST10027</v>
      </c>
      <c r="S5219" t="str">
        <f>VLOOKUP(R5219,Data!$C$2:$D$261,2,0)</f>
        <v>Glynnwood</v>
      </c>
      <c r="T5219">
        <f>COUNTIF('Feb 2022'!A:A,D5219)+COUNTIF('Mar 2022'!A:A,D5219)+COUNTIF('Apr 2022'!A:A,D5219)+COUNTIF('May 2022'!A:A,D5219)+COUNTIF('June 2022'!A:A,D5219)+COUNTIF('July 2022'!A:A,D5219)+COUNTIF('Aug 2022'!A:A,D5219)+COUNTIF('Sep 2022'!A:A,D5219)+COUNTIF('Oct 2022'!A:A,D5219)+COUNTIF('Dec 2022'!A:A,D5219)</f>
        <v>1</v>
      </c>
      <c r="U5219" t="str">
        <f>VLOOKUP(Q5219,'Capital Lookup'!A:B,2,FALSE)</f>
        <v>No</v>
      </c>
      <c r="V5219" s="2">
        <f>IFERROR(VLOOKUP(LEFT(F5219,10),'Find Purchase Orders'!B:J,9,FALSE),"")</f>
        <v>44861</v>
      </c>
      <c r="W5219" s="25" t="s">
        <v>7261</v>
      </c>
    </row>
    <row r="5220" spans="1:23" hidden="1">
      <c r="A5220" s="25" t="s">
        <v>7261</v>
      </c>
      <c r="B5220" s="25" t="s">
        <v>8749</v>
      </c>
      <c r="C5220" s="25" t="s">
        <v>7282</v>
      </c>
      <c r="D5220" s="25" t="s">
        <v>6815</v>
      </c>
      <c r="E5220" s="25" t="s">
        <v>8140</v>
      </c>
      <c r="F5220" s="25" t="s">
        <v>18727</v>
      </c>
      <c r="G5220" s="25" t="s">
        <v>18728</v>
      </c>
      <c r="H5220" s="21">
        <v>12458.39</v>
      </c>
      <c r="I5220" s="25" t="s">
        <v>7296</v>
      </c>
      <c r="J5220" s="25" t="s">
        <v>7288</v>
      </c>
      <c r="K5220" s="25" t="s">
        <v>7510</v>
      </c>
      <c r="L5220" s="25" t="s">
        <v>8176</v>
      </c>
      <c r="M5220" s="21">
        <v>12458.39</v>
      </c>
      <c r="N5220" s="22">
        <v>0</v>
      </c>
      <c r="O5220" s="21">
        <v>12458.39</v>
      </c>
      <c r="P5220" s="21">
        <v>12458.39</v>
      </c>
      <c r="Q5220" s="25" t="s">
        <v>18729</v>
      </c>
      <c r="R5220" s="1" t="str">
        <f t="shared" si="103"/>
        <v>ST10011</v>
      </c>
      <c r="S5220" t="str">
        <f>VLOOKUP(R5220,Data!$C$2:$D$261,2,0)</f>
        <v>The Beechwood</v>
      </c>
      <c r="T5220">
        <f>COUNTIF('Feb 2022'!A:A,D5220)+COUNTIF('Mar 2022'!A:A,D5220)+COUNTIF('Apr 2022'!A:A,D5220)+COUNTIF('May 2022'!A:A,D5220)+COUNTIF('June 2022'!A:A,D5220)+COUNTIF('July 2022'!A:A,D5220)+COUNTIF('Aug 2022'!A:A,D5220)+COUNTIF('Sep 2022'!A:A,D5220)+COUNTIF('Oct 2022'!A:A,D5220)+COUNTIF('Dec 2022'!A:A,D5220)</f>
        <v>1</v>
      </c>
      <c r="U5220" t="str">
        <f>VLOOKUP(Q5220,'Capital Lookup'!A:B,2,FALSE)</f>
        <v>No</v>
      </c>
      <c r="V5220" s="2">
        <f>IFERROR(VLOOKUP(LEFT(F5220,10),'Find Purchase Orders'!B:J,9,FALSE),"")</f>
        <v>44861</v>
      </c>
      <c r="W5220" s="25" t="s">
        <v>7261</v>
      </c>
    </row>
    <row r="5221" spans="1:23" hidden="1">
      <c r="A5221" s="25" t="s">
        <v>7261</v>
      </c>
      <c r="B5221" s="25" t="s">
        <v>7460</v>
      </c>
      <c r="C5221" s="25" t="s">
        <v>7264</v>
      </c>
      <c r="D5221" s="25" t="s">
        <v>6816</v>
      </c>
      <c r="E5221" s="25" t="s">
        <v>8140</v>
      </c>
      <c r="F5221" s="25" t="s">
        <v>18730</v>
      </c>
      <c r="G5221" s="25" t="s">
        <v>18731</v>
      </c>
      <c r="H5221" s="21">
        <v>1297.24</v>
      </c>
      <c r="I5221" s="25" t="s">
        <v>7296</v>
      </c>
      <c r="J5221" s="25" t="s">
        <v>7983</v>
      </c>
      <c r="K5221" s="25" t="s">
        <v>7495</v>
      </c>
      <c r="L5221" s="25" t="s">
        <v>7745</v>
      </c>
      <c r="M5221" s="21">
        <v>1297.24</v>
      </c>
      <c r="N5221" s="22">
        <v>0</v>
      </c>
      <c r="O5221" s="21">
        <v>1297.24</v>
      </c>
      <c r="P5221" s="21">
        <v>1297.24</v>
      </c>
      <c r="Q5221" s="25" t="s">
        <v>18732</v>
      </c>
      <c r="R5221" s="1" t="str">
        <f t="shared" ref="R5221:R5284" si="104">CONCATENATE("ST",LEFT(B5221,5))</f>
        <v>ST10003</v>
      </c>
      <c r="S5221" t="str">
        <f>VLOOKUP(R5221,Data!$C$2:$D$261,2,0)</f>
        <v>Appleby Place</v>
      </c>
      <c r="T5221">
        <f>COUNTIF('Feb 2022'!A:A,D5221)+COUNTIF('Mar 2022'!A:A,D5221)+COUNTIF('Apr 2022'!A:A,D5221)+COUNTIF('May 2022'!A:A,D5221)+COUNTIF('June 2022'!A:A,D5221)+COUNTIF('July 2022'!A:A,D5221)+COUNTIF('Aug 2022'!A:A,D5221)+COUNTIF('Sep 2022'!A:A,D5221)+COUNTIF('Oct 2022'!A:A,D5221)+COUNTIF('Dec 2022'!A:A,D5221)</f>
        <v>1</v>
      </c>
      <c r="U5221" t="str">
        <f>VLOOKUP(Q5221,'Capital Lookup'!A:B,2,FALSE)</f>
        <v>No</v>
      </c>
      <c r="V5221" s="2">
        <f>IFERROR(VLOOKUP(LEFT(F5221,10),'Find Purchase Orders'!B:J,9,FALSE),"")</f>
        <v>44860</v>
      </c>
      <c r="W5221" s="25" t="s">
        <v>7261</v>
      </c>
    </row>
    <row r="5222" spans="1:23" hidden="1">
      <c r="A5222" s="25" t="s">
        <v>7261</v>
      </c>
      <c r="B5222" s="25" t="s">
        <v>7460</v>
      </c>
      <c r="C5222" s="25" t="s">
        <v>7264</v>
      </c>
      <c r="D5222" s="25" t="s">
        <v>6817</v>
      </c>
      <c r="E5222" s="25" t="s">
        <v>8140</v>
      </c>
      <c r="F5222" s="25" t="s">
        <v>18733</v>
      </c>
      <c r="G5222" s="25" t="s">
        <v>18734</v>
      </c>
      <c r="H5222" s="21">
        <v>1245.24</v>
      </c>
      <c r="I5222" s="25" t="s">
        <v>7296</v>
      </c>
      <c r="J5222" s="25" t="s">
        <v>7288</v>
      </c>
      <c r="K5222" s="25" t="s">
        <v>7495</v>
      </c>
      <c r="L5222" s="25" t="s">
        <v>7745</v>
      </c>
      <c r="M5222" s="21">
        <v>1245.24</v>
      </c>
      <c r="N5222" s="21">
        <v>1245.24</v>
      </c>
      <c r="O5222" s="21">
        <v>0</v>
      </c>
      <c r="P5222" s="21">
        <v>1245.24</v>
      </c>
      <c r="Q5222" s="25" t="s">
        <v>18735</v>
      </c>
      <c r="R5222" s="1" t="str">
        <f t="shared" si="104"/>
        <v>ST10003</v>
      </c>
      <c r="S5222" t="str">
        <f>VLOOKUP(R5222,Data!$C$2:$D$261,2,0)</f>
        <v>Appleby Place</v>
      </c>
      <c r="T5222">
        <f>COUNTIF('Feb 2022'!A:A,D5222)+COUNTIF('Mar 2022'!A:A,D5222)+COUNTIF('Apr 2022'!A:A,D5222)+COUNTIF('May 2022'!A:A,D5222)+COUNTIF('June 2022'!A:A,D5222)+COUNTIF('July 2022'!A:A,D5222)+COUNTIF('Aug 2022'!A:A,D5222)+COUNTIF('Sep 2022'!A:A,D5222)+COUNTIF('Oct 2022'!A:A,D5222)+COUNTIF('Dec 2022'!A:A,D5222)</f>
        <v>1</v>
      </c>
      <c r="U5222" t="str">
        <f>VLOOKUP(Q5222,'Capital Lookup'!A:B,2,FALSE)</f>
        <v>No</v>
      </c>
      <c r="V5222" s="2">
        <f>IFERROR(VLOOKUP(LEFT(F5222,10),'Find Purchase Orders'!B:J,9,FALSE),"")</f>
        <v>44860</v>
      </c>
      <c r="W5222" s="25" t="s">
        <v>7261</v>
      </c>
    </row>
    <row r="5223" spans="1:23" hidden="1">
      <c r="A5223" s="25" t="s">
        <v>7261</v>
      </c>
      <c r="B5223" s="25" t="s">
        <v>7343</v>
      </c>
      <c r="C5223" s="25" t="s">
        <v>7282</v>
      </c>
      <c r="D5223" s="25" t="s">
        <v>6818</v>
      </c>
      <c r="E5223" s="25" t="s">
        <v>8140</v>
      </c>
      <c r="F5223" s="25" t="s">
        <v>18736</v>
      </c>
      <c r="G5223" s="25" t="s">
        <v>18737</v>
      </c>
      <c r="H5223" s="21">
        <v>2241.04</v>
      </c>
      <c r="I5223" s="25" t="s">
        <v>7296</v>
      </c>
      <c r="J5223" s="25" t="s">
        <v>7288</v>
      </c>
      <c r="K5223" s="25" t="s">
        <v>7893</v>
      </c>
      <c r="L5223" s="25" t="s">
        <v>8166</v>
      </c>
      <c r="M5223" s="21">
        <v>2241.04</v>
      </c>
      <c r="N5223" s="21">
        <v>2241.0700000000002</v>
      </c>
      <c r="O5223" s="21">
        <v>-0.03</v>
      </c>
      <c r="P5223" s="21">
        <v>2241.04</v>
      </c>
      <c r="Q5223" s="25" t="s">
        <v>18738</v>
      </c>
      <c r="R5223" s="1" t="str">
        <f t="shared" si="104"/>
        <v>ST10093</v>
      </c>
      <c r="S5223" t="str">
        <f>VLOOKUP(R5223,Data!$C$2:$D$261,2,0)</f>
        <v>Windermere on The Mount</v>
      </c>
      <c r="T5223">
        <f>COUNTIF('Feb 2022'!A:A,D5223)+COUNTIF('Mar 2022'!A:A,D5223)+COUNTIF('Apr 2022'!A:A,D5223)+COUNTIF('May 2022'!A:A,D5223)+COUNTIF('June 2022'!A:A,D5223)+COUNTIF('July 2022'!A:A,D5223)+COUNTIF('Aug 2022'!A:A,D5223)+COUNTIF('Sep 2022'!A:A,D5223)+COUNTIF('Oct 2022'!A:A,D5223)+COUNTIF('Dec 2022'!A:A,D5223)</f>
        <v>1</v>
      </c>
      <c r="U5223" t="str">
        <f>VLOOKUP(Q5223,'Capital Lookup'!A:B,2,FALSE)</f>
        <v>No</v>
      </c>
      <c r="V5223" s="2">
        <f>IFERROR(VLOOKUP(LEFT(F5223,10),'Find Purchase Orders'!B:J,9,FALSE),"")</f>
        <v>44860</v>
      </c>
      <c r="W5223" s="25" t="s">
        <v>7261</v>
      </c>
    </row>
    <row r="5224" spans="1:23" hidden="1">
      <c r="A5224" s="25" t="s">
        <v>7261</v>
      </c>
      <c r="B5224" s="25" t="s">
        <v>7355</v>
      </c>
      <c r="C5224" s="25" t="s">
        <v>7264</v>
      </c>
      <c r="D5224" s="25" t="s">
        <v>6819</v>
      </c>
      <c r="E5224" s="25" t="s">
        <v>8140</v>
      </c>
      <c r="F5224" s="25" t="s">
        <v>18739</v>
      </c>
      <c r="G5224" s="25" t="s">
        <v>18740</v>
      </c>
      <c r="H5224" s="21">
        <v>9056.9500000000007</v>
      </c>
      <c r="I5224" s="25" t="s">
        <v>7296</v>
      </c>
      <c r="J5224" s="25" t="s">
        <v>7288</v>
      </c>
      <c r="K5224" s="25" t="s">
        <v>7495</v>
      </c>
      <c r="L5224" s="25" t="s">
        <v>7740</v>
      </c>
      <c r="M5224" s="21">
        <v>9056.9500000000007</v>
      </c>
      <c r="N5224" s="21">
        <v>9056.9500000000007</v>
      </c>
      <c r="O5224" s="21">
        <v>0</v>
      </c>
      <c r="P5224" s="21">
        <v>9056.9500000000007</v>
      </c>
      <c r="Q5224" s="25" t="s">
        <v>18741</v>
      </c>
      <c r="R5224" s="1" t="str">
        <f t="shared" si="104"/>
        <v>ST10094</v>
      </c>
      <c r="S5224" t="str">
        <f>VLOOKUP(R5224,Data!$C$2:$D$261,2,0)</f>
        <v>Briarfield Gardens</v>
      </c>
      <c r="T5224">
        <f>COUNTIF('Feb 2022'!A:A,D5224)+COUNTIF('Mar 2022'!A:A,D5224)+COUNTIF('Apr 2022'!A:A,D5224)+COUNTIF('May 2022'!A:A,D5224)+COUNTIF('June 2022'!A:A,D5224)+COUNTIF('July 2022'!A:A,D5224)+COUNTIF('Aug 2022'!A:A,D5224)+COUNTIF('Sep 2022'!A:A,D5224)+COUNTIF('Oct 2022'!A:A,D5224)+COUNTIF('Dec 2022'!A:A,D5224)</f>
        <v>1</v>
      </c>
      <c r="U5224" t="str">
        <f>VLOOKUP(Q5224,'Capital Lookup'!A:B,2,FALSE)</f>
        <v>No</v>
      </c>
      <c r="V5224" s="2">
        <f>IFERROR(VLOOKUP(LEFT(F5224,10),'Find Purchase Orders'!B:J,9,FALSE),"")</f>
        <v>44860</v>
      </c>
      <c r="W5224" s="25" t="s">
        <v>7261</v>
      </c>
    </row>
    <row r="5225" spans="1:23" hidden="1">
      <c r="A5225" s="25" t="s">
        <v>7252</v>
      </c>
      <c r="B5225" s="25" t="s">
        <v>7524</v>
      </c>
      <c r="C5225" s="25" t="s">
        <v>7254</v>
      </c>
      <c r="D5225" s="25" t="s">
        <v>6820</v>
      </c>
      <c r="E5225" s="25" t="s">
        <v>7526</v>
      </c>
      <c r="F5225" s="25" t="s">
        <v>18742</v>
      </c>
      <c r="G5225" s="25" t="s">
        <v>18743</v>
      </c>
      <c r="H5225" s="21">
        <v>994.4</v>
      </c>
      <c r="I5225" s="25" t="s">
        <v>7287</v>
      </c>
      <c r="J5225" s="25" t="s">
        <v>7288</v>
      </c>
      <c r="K5225" s="25" t="s">
        <v>7289</v>
      </c>
      <c r="L5225" s="25" t="s">
        <v>7259</v>
      </c>
      <c r="M5225" s="21">
        <v>994.4</v>
      </c>
      <c r="N5225" s="22">
        <v>0</v>
      </c>
      <c r="O5225" s="21">
        <v>994.4</v>
      </c>
      <c r="P5225" s="21">
        <v>114.4</v>
      </c>
      <c r="Q5225" s="25" t="s">
        <v>7529</v>
      </c>
      <c r="R5225" s="1" t="str">
        <f t="shared" si="104"/>
        <v>ST10041</v>
      </c>
      <c r="S5225" t="str">
        <f>VLOOKUP(R5225,Data!$C$2:$D$261,2,0)</f>
        <v>Prince of Wales</v>
      </c>
      <c r="T5225">
        <f>COUNTIF('Feb 2022'!A:A,D5225)+COUNTIF('Mar 2022'!A:A,D5225)+COUNTIF('Apr 2022'!A:A,D5225)+COUNTIF('May 2022'!A:A,D5225)+COUNTIF('June 2022'!A:A,D5225)+COUNTIF('July 2022'!A:A,D5225)+COUNTIF('Aug 2022'!A:A,D5225)+COUNTIF('Sep 2022'!A:A,D5225)+COUNTIF('Oct 2022'!A:A,D5225)+COUNTIF('Dec 2022'!A:A,D5225)</f>
        <v>1</v>
      </c>
      <c r="U5225" t="str">
        <f>VLOOKUP(Q5225,'Capital Lookup'!A:B,2,FALSE)</f>
        <v>No</v>
      </c>
      <c r="V5225" s="2">
        <f>IFERROR(VLOOKUP(LEFT(F5225,10),'Find Purchase Orders'!B:J,9,FALSE),"")</f>
        <v>44860</v>
      </c>
      <c r="W5225" s="25" t="s">
        <v>7261</v>
      </c>
    </row>
    <row r="5226" spans="1:23" hidden="1">
      <c r="A5226" s="25" t="s">
        <v>7313</v>
      </c>
      <c r="B5226" s="25" t="s">
        <v>8957</v>
      </c>
      <c r="C5226" s="25" t="s">
        <v>7587</v>
      </c>
      <c r="D5226" s="25" t="s">
        <v>18744</v>
      </c>
      <c r="E5226" s="25" t="s">
        <v>15626</v>
      </c>
      <c r="H5226" s="21">
        <v>4509.83</v>
      </c>
      <c r="I5226" s="25" t="s">
        <v>7257</v>
      </c>
      <c r="K5226" s="25" t="s">
        <v>9232</v>
      </c>
      <c r="L5226" s="25" t="s">
        <v>14536</v>
      </c>
      <c r="M5226" s="22">
        <v>0</v>
      </c>
      <c r="N5226" s="22">
        <v>0</v>
      </c>
      <c r="O5226" s="21">
        <v>0</v>
      </c>
      <c r="P5226" s="21">
        <v>518.83000000000004</v>
      </c>
      <c r="Q5226" s="25"/>
      <c r="R5226" s="1" t="str">
        <f t="shared" si="104"/>
        <v>ST10143</v>
      </c>
      <c r="S5226" t="str">
        <f>VLOOKUP(R5226,Data!$C$2:$D$261,2,0)</f>
        <v>Northridge</v>
      </c>
      <c r="T5226">
        <f>COUNTIF('Feb 2022'!A:A,D5226)+COUNTIF('Mar 2022'!A:A,D5226)+COUNTIF('Apr 2022'!A:A,D5226)+COUNTIF('May 2022'!A:A,D5226)+COUNTIF('June 2022'!A:A,D5226)+COUNTIF('July 2022'!A:A,D5226)+COUNTIF('Aug 2022'!A:A,D5226)+COUNTIF('Sep 2022'!A:A,D5226)+COUNTIF('Oct 2022'!A:A,D5226)+COUNTIF('Dec 2022'!A:A,D5226)</f>
        <v>0</v>
      </c>
      <c r="U5226" t="e">
        <f>VLOOKUP(Q5226,'Capital Lookup'!A:B,2,FALSE)</f>
        <v>#N/A</v>
      </c>
      <c r="V5226" s="2" t="str">
        <f>IFERROR(VLOOKUP(LEFT(F5226,10),'Find Purchase Orders'!B:J,9,FALSE),"")</f>
        <v/>
      </c>
      <c r="W5226" s="25" t="s">
        <v>7261</v>
      </c>
    </row>
    <row r="5227" spans="1:23" hidden="1">
      <c r="A5227" s="25" t="s">
        <v>7261</v>
      </c>
      <c r="B5227" s="25" t="s">
        <v>9149</v>
      </c>
      <c r="C5227" s="25" t="s">
        <v>7264</v>
      </c>
      <c r="D5227" s="25" t="s">
        <v>6821</v>
      </c>
      <c r="E5227" s="25" t="s">
        <v>14416</v>
      </c>
      <c r="F5227" s="25" t="s">
        <v>18745</v>
      </c>
      <c r="G5227" s="25" t="s">
        <v>18746</v>
      </c>
      <c r="H5227" s="21">
        <v>7403.82</v>
      </c>
      <c r="I5227" s="25" t="s">
        <v>7296</v>
      </c>
      <c r="J5227" s="25" t="s">
        <v>7288</v>
      </c>
      <c r="K5227" s="25" t="s">
        <v>7262</v>
      </c>
      <c r="L5227" s="25" t="s">
        <v>7259</v>
      </c>
      <c r="M5227" s="21">
        <v>7403.82</v>
      </c>
      <c r="N5227" s="22">
        <v>0</v>
      </c>
      <c r="O5227" s="21">
        <v>7403.82</v>
      </c>
      <c r="P5227" s="21">
        <v>7403.82</v>
      </c>
      <c r="Q5227" s="25" t="s">
        <v>9153</v>
      </c>
      <c r="R5227" s="1" t="str">
        <f t="shared" si="104"/>
        <v>ST10058</v>
      </c>
      <c r="S5227" t="str">
        <f>VLOOKUP(R5227,Data!$C$2:$D$261,2,0)</f>
        <v>Parkwood Place</v>
      </c>
      <c r="T5227">
        <f>COUNTIF('Feb 2022'!A:A,D5227)+COUNTIF('Mar 2022'!A:A,D5227)+COUNTIF('Apr 2022'!A:A,D5227)+COUNTIF('May 2022'!A:A,D5227)+COUNTIF('June 2022'!A:A,D5227)+COUNTIF('July 2022'!A:A,D5227)+COUNTIF('Aug 2022'!A:A,D5227)+COUNTIF('Sep 2022'!A:A,D5227)+COUNTIF('Oct 2022'!A:A,D5227)+COUNTIF('Dec 2022'!A:A,D5227)</f>
        <v>1</v>
      </c>
      <c r="U5227" t="str">
        <f>VLOOKUP(Q5227,'Capital Lookup'!A:B,2,FALSE)</f>
        <v>No</v>
      </c>
      <c r="V5227" s="2">
        <f>IFERROR(VLOOKUP(LEFT(F5227,10),'Find Purchase Orders'!B:J,9,FALSE),"")</f>
        <v>44861</v>
      </c>
      <c r="W5227" s="25" t="s">
        <v>7261</v>
      </c>
    </row>
    <row r="5228" spans="1:23" hidden="1">
      <c r="A5228" s="25" t="s">
        <v>7261</v>
      </c>
      <c r="B5228" s="25" t="s">
        <v>9149</v>
      </c>
      <c r="C5228" s="25" t="s">
        <v>7264</v>
      </c>
      <c r="D5228" s="25" t="s">
        <v>6821</v>
      </c>
      <c r="E5228" s="25" t="s">
        <v>14416</v>
      </c>
      <c r="F5228" s="25" t="s">
        <v>18747</v>
      </c>
      <c r="G5228" s="25" t="s">
        <v>12106</v>
      </c>
      <c r="H5228" s="21">
        <v>1550.12</v>
      </c>
      <c r="I5228" s="25" t="s">
        <v>7296</v>
      </c>
      <c r="J5228" s="25" t="s">
        <v>7288</v>
      </c>
      <c r="K5228" s="25" t="s">
        <v>7262</v>
      </c>
      <c r="L5228" s="25" t="s">
        <v>7259</v>
      </c>
      <c r="M5228" s="21">
        <v>1550.12</v>
      </c>
      <c r="N5228" s="22">
        <v>0</v>
      </c>
      <c r="O5228" s="21">
        <v>1550.12</v>
      </c>
      <c r="P5228" s="21">
        <v>1550.12</v>
      </c>
      <c r="Q5228" s="25" t="s">
        <v>9153</v>
      </c>
      <c r="R5228" s="1" t="str">
        <f t="shared" si="104"/>
        <v>ST10058</v>
      </c>
      <c r="S5228" t="str">
        <f>VLOOKUP(R5228,Data!$C$2:$D$261,2,0)</f>
        <v>Parkwood Place</v>
      </c>
      <c r="T5228">
        <f>COUNTIF('Feb 2022'!A:A,D5228)+COUNTIF('Mar 2022'!A:A,D5228)+COUNTIF('Apr 2022'!A:A,D5228)+COUNTIF('May 2022'!A:A,D5228)+COUNTIF('June 2022'!A:A,D5228)+COUNTIF('July 2022'!A:A,D5228)+COUNTIF('Aug 2022'!A:A,D5228)+COUNTIF('Sep 2022'!A:A,D5228)+COUNTIF('Oct 2022'!A:A,D5228)+COUNTIF('Dec 2022'!A:A,D5228)</f>
        <v>1</v>
      </c>
      <c r="U5228" t="str">
        <f>VLOOKUP(Q5228,'Capital Lookup'!A:B,2,FALSE)</f>
        <v>No</v>
      </c>
      <c r="V5228" s="2">
        <f>IFERROR(VLOOKUP(LEFT(F5228,10),'Find Purchase Orders'!B:J,9,FALSE),"")</f>
        <v>44861</v>
      </c>
      <c r="W5228" s="25" t="s">
        <v>7261</v>
      </c>
    </row>
    <row r="5229" spans="1:23" hidden="1">
      <c r="A5229" s="25" t="s">
        <v>7261</v>
      </c>
      <c r="B5229" s="25" t="s">
        <v>7291</v>
      </c>
      <c r="C5229" s="25" t="s">
        <v>7264</v>
      </c>
      <c r="D5229" s="25" t="s">
        <v>6822</v>
      </c>
      <c r="E5229" s="25" t="s">
        <v>7293</v>
      </c>
      <c r="F5229" s="25" t="s">
        <v>18748</v>
      </c>
      <c r="G5229" s="25" t="s">
        <v>18749</v>
      </c>
      <c r="H5229" s="21">
        <v>1232</v>
      </c>
      <c r="I5229" s="25" t="s">
        <v>7296</v>
      </c>
      <c r="J5229" s="25" t="s">
        <v>7288</v>
      </c>
      <c r="K5229" s="25" t="s">
        <v>7289</v>
      </c>
      <c r="L5229" s="25" t="s">
        <v>7259</v>
      </c>
      <c r="M5229" s="21">
        <v>1232</v>
      </c>
      <c r="N5229" s="21">
        <v>1155</v>
      </c>
      <c r="O5229" s="21">
        <v>77</v>
      </c>
      <c r="P5229" s="21">
        <v>1232</v>
      </c>
      <c r="Q5229" s="25" t="s">
        <v>7297</v>
      </c>
      <c r="R5229" s="1" t="str">
        <f t="shared" si="104"/>
        <v>ST10083</v>
      </c>
      <c r="S5229" t="str">
        <f>VLOOKUP(R5229,Data!$C$2:$D$261,2,0)</f>
        <v>The Waverly/Rosewood</v>
      </c>
      <c r="T5229">
        <f>COUNTIF('Feb 2022'!A:A,D5229)+COUNTIF('Mar 2022'!A:A,D5229)+COUNTIF('Apr 2022'!A:A,D5229)+COUNTIF('May 2022'!A:A,D5229)+COUNTIF('June 2022'!A:A,D5229)+COUNTIF('July 2022'!A:A,D5229)+COUNTIF('Aug 2022'!A:A,D5229)+COUNTIF('Sep 2022'!A:A,D5229)+COUNTIF('Oct 2022'!A:A,D5229)+COUNTIF('Dec 2022'!A:A,D5229)</f>
        <v>1</v>
      </c>
      <c r="U5229" t="str">
        <f>VLOOKUP(Q5229,'Capital Lookup'!A:B,2,FALSE)</f>
        <v>No</v>
      </c>
      <c r="V5229" s="2">
        <f>IFERROR(VLOOKUP(LEFT(F5229,10),'Find Purchase Orders'!B:J,9,FALSE),"")</f>
        <v>44862</v>
      </c>
      <c r="W5229" s="25" t="s">
        <v>7261</v>
      </c>
    </row>
    <row r="5230" spans="1:23" hidden="1">
      <c r="A5230" s="25" t="s">
        <v>7261</v>
      </c>
      <c r="B5230" s="25" t="s">
        <v>7291</v>
      </c>
      <c r="C5230" s="25" t="s">
        <v>7264</v>
      </c>
      <c r="D5230" s="25" t="s">
        <v>6823</v>
      </c>
      <c r="E5230" s="25" t="s">
        <v>7293</v>
      </c>
      <c r="F5230" s="25" t="s">
        <v>18750</v>
      </c>
      <c r="G5230" s="25" t="s">
        <v>15462</v>
      </c>
      <c r="H5230" s="21">
        <v>6092.37</v>
      </c>
      <c r="I5230" s="25" t="s">
        <v>7287</v>
      </c>
      <c r="J5230" s="25" t="s">
        <v>7288</v>
      </c>
      <c r="K5230" s="25" t="s">
        <v>7262</v>
      </c>
      <c r="L5230" s="25" t="s">
        <v>7259</v>
      </c>
      <c r="M5230" s="21">
        <v>6092.37</v>
      </c>
      <c r="N5230" s="22">
        <v>0</v>
      </c>
      <c r="O5230" s="21">
        <v>6092.37</v>
      </c>
      <c r="P5230" s="21">
        <v>652.75</v>
      </c>
      <c r="Q5230" s="25" t="s">
        <v>7297</v>
      </c>
      <c r="R5230" s="1" t="str">
        <f t="shared" si="104"/>
        <v>ST10083</v>
      </c>
      <c r="S5230" t="str">
        <f>VLOOKUP(R5230,Data!$C$2:$D$261,2,0)</f>
        <v>The Waverly/Rosewood</v>
      </c>
      <c r="T5230">
        <f>COUNTIF('Feb 2022'!A:A,D5230)+COUNTIF('Mar 2022'!A:A,D5230)+COUNTIF('Apr 2022'!A:A,D5230)+COUNTIF('May 2022'!A:A,D5230)+COUNTIF('June 2022'!A:A,D5230)+COUNTIF('July 2022'!A:A,D5230)+COUNTIF('Aug 2022'!A:A,D5230)+COUNTIF('Sep 2022'!A:A,D5230)+COUNTIF('Oct 2022'!A:A,D5230)+COUNTIF('Dec 2022'!A:A,D5230)</f>
        <v>1</v>
      </c>
      <c r="U5230" t="str">
        <f>VLOOKUP(Q5230,'Capital Lookup'!A:B,2,FALSE)</f>
        <v>No</v>
      </c>
      <c r="V5230" s="2">
        <f>IFERROR(VLOOKUP(LEFT(F5230,10),'Find Purchase Orders'!B:J,9,FALSE),"")</f>
        <v>44862</v>
      </c>
      <c r="W5230" s="25" t="s">
        <v>7261</v>
      </c>
    </row>
    <row r="5231" spans="1:23" hidden="1">
      <c r="A5231" s="25" t="s">
        <v>7261</v>
      </c>
      <c r="B5231" s="25" t="s">
        <v>7291</v>
      </c>
      <c r="C5231" s="25" t="s">
        <v>7264</v>
      </c>
      <c r="D5231" s="25" t="s">
        <v>6824</v>
      </c>
      <c r="E5231" s="25" t="s">
        <v>7293</v>
      </c>
      <c r="F5231" s="25" t="s">
        <v>18751</v>
      </c>
      <c r="G5231" s="25" t="s">
        <v>9627</v>
      </c>
      <c r="H5231" s="21">
        <v>7430.77</v>
      </c>
      <c r="I5231" s="25" t="s">
        <v>7287</v>
      </c>
      <c r="J5231" s="25" t="s">
        <v>7288</v>
      </c>
      <c r="K5231" s="25" t="s">
        <v>7262</v>
      </c>
      <c r="L5231" s="25" t="s">
        <v>7259</v>
      </c>
      <c r="M5231" s="21">
        <v>7430.77</v>
      </c>
      <c r="N5231" s="22">
        <v>0</v>
      </c>
      <c r="O5231" s="21">
        <v>7430.77</v>
      </c>
      <c r="P5231" s="21">
        <v>796.15</v>
      </c>
      <c r="Q5231" s="25" t="s">
        <v>7297</v>
      </c>
      <c r="R5231" s="1" t="str">
        <f t="shared" si="104"/>
        <v>ST10083</v>
      </c>
      <c r="S5231" t="str">
        <f>VLOOKUP(R5231,Data!$C$2:$D$261,2,0)</f>
        <v>The Waverly/Rosewood</v>
      </c>
      <c r="T5231">
        <f>COUNTIF('Feb 2022'!A:A,D5231)+COUNTIF('Mar 2022'!A:A,D5231)+COUNTIF('Apr 2022'!A:A,D5231)+COUNTIF('May 2022'!A:A,D5231)+COUNTIF('June 2022'!A:A,D5231)+COUNTIF('July 2022'!A:A,D5231)+COUNTIF('Aug 2022'!A:A,D5231)+COUNTIF('Sep 2022'!A:A,D5231)+COUNTIF('Oct 2022'!A:A,D5231)+COUNTIF('Dec 2022'!A:A,D5231)</f>
        <v>1</v>
      </c>
      <c r="U5231" t="str">
        <f>VLOOKUP(Q5231,'Capital Lookup'!A:B,2,FALSE)</f>
        <v>No</v>
      </c>
      <c r="V5231" s="2">
        <f>IFERROR(VLOOKUP(LEFT(F5231,10),'Find Purchase Orders'!B:J,9,FALSE),"")</f>
        <v>44862</v>
      </c>
      <c r="W5231" s="25" t="s">
        <v>7261</v>
      </c>
    </row>
    <row r="5232" spans="1:23" hidden="1">
      <c r="A5232" s="25" t="s">
        <v>7261</v>
      </c>
      <c r="B5232" s="25" t="s">
        <v>7291</v>
      </c>
      <c r="C5232" s="25" t="s">
        <v>7264</v>
      </c>
      <c r="D5232" s="25" t="s">
        <v>6825</v>
      </c>
      <c r="E5232" s="25" t="s">
        <v>7293</v>
      </c>
      <c r="F5232" s="25" t="s">
        <v>18752</v>
      </c>
      <c r="G5232" s="25" t="s">
        <v>18753</v>
      </c>
      <c r="H5232" s="21">
        <v>280</v>
      </c>
      <c r="I5232" s="25" t="s">
        <v>7296</v>
      </c>
      <c r="J5232" s="25" t="s">
        <v>7288</v>
      </c>
      <c r="K5232" s="25" t="s">
        <v>7258</v>
      </c>
      <c r="L5232" s="25" t="s">
        <v>7259</v>
      </c>
      <c r="M5232" s="21">
        <v>280</v>
      </c>
      <c r="N5232" s="21">
        <v>262.5</v>
      </c>
      <c r="O5232" s="21">
        <v>17.5</v>
      </c>
      <c r="P5232" s="21">
        <v>280</v>
      </c>
      <c r="Q5232" s="25" t="s">
        <v>7297</v>
      </c>
      <c r="R5232" s="1" t="str">
        <f t="shared" si="104"/>
        <v>ST10083</v>
      </c>
      <c r="S5232" t="str">
        <f>VLOOKUP(R5232,Data!$C$2:$D$261,2,0)</f>
        <v>The Waverly/Rosewood</v>
      </c>
      <c r="T5232">
        <f>COUNTIF('Feb 2022'!A:A,D5232)+COUNTIF('Mar 2022'!A:A,D5232)+COUNTIF('Apr 2022'!A:A,D5232)+COUNTIF('May 2022'!A:A,D5232)+COUNTIF('June 2022'!A:A,D5232)+COUNTIF('July 2022'!A:A,D5232)+COUNTIF('Aug 2022'!A:A,D5232)+COUNTIF('Sep 2022'!A:A,D5232)+COUNTIF('Oct 2022'!A:A,D5232)+COUNTIF('Dec 2022'!A:A,D5232)</f>
        <v>1</v>
      </c>
      <c r="U5232" t="str">
        <f>VLOOKUP(Q5232,'Capital Lookup'!A:B,2,FALSE)</f>
        <v>No</v>
      </c>
      <c r="V5232" s="2">
        <f>IFERROR(VLOOKUP(LEFT(F5232,10),'Find Purchase Orders'!B:J,9,FALSE),"")</f>
        <v>44862</v>
      </c>
      <c r="W5232" s="25" t="s">
        <v>7261</v>
      </c>
    </row>
    <row r="5233" spans="1:23" hidden="1">
      <c r="A5233" s="25" t="s">
        <v>7261</v>
      </c>
      <c r="B5233" s="25" t="s">
        <v>7291</v>
      </c>
      <c r="C5233" s="25" t="s">
        <v>7264</v>
      </c>
      <c r="D5233" s="25" t="s">
        <v>6825</v>
      </c>
      <c r="E5233" s="25" t="s">
        <v>7293</v>
      </c>
      <c r="F5233" s="25" t="s">
        <v>18754</v>
      </c>
      <c r="G5233" s="25" t="s">
        <v>16505</v>
      </c>
      <c r="H5233" s="21">
        <v>6904.37</v>
      </c>
      <c r="I5233" s="25" t="s">
        <v>7296</v>
      </c>
      <c r="J5233" s="25" t="s">
        <v>7288</v>
      </c>
      <c r="K5233" s="25" t="s">
        <v>7262</v>
      </c>
      <c r="L5233" s="25" t="s">
        <v>7259</v>
      </c>
      <c r="M5233" s="21">
        <v>6904.37</v>
      </c>
      <c r="N5233" s="21">
        <v>6472.85</v>
      </c>
      <c r="O5233" s="21">
        <v>431.52</v>
      </c>
      <c r="P5233" s="21">
        <v>6904.37</v>
      </c>
      <c r="Q5233" s="25" t="s">
        <v>7297</v>
      </c>
      <c r="R5233" s="1" t="str">
        <f t="shared" si="104"/>
        <v>ST10083</v>
      </c>
      <c r="S5233" t="str">
        <f>VLOOKUP(R5233,Data!$C$2:$D$261,2,0)</f>
        <v>The Waverly/Rosewood</v>
      </c>
      <c r="T5233">
        <f>COUNTIF('Feb 2022'!A:A,D5233)+COUNTIF('Mar 2022'!A:A,D5233)+COUNTIF('Apr 2022'!A:A,D5233)+COUNTIF('May 2022'!A:A,D5233)+COUNTIF('June 2022'!A:A,D5233)+COUNTIF('July 2022'!A:A,D5233)+COUNTIF('Aug 2022'!A:A,D5233)+COUNTIF('Sep 2022'!A:A,D5233)+COUNTIF('Oct 2022'!A:A,D5233)+COUNTIF('Dec 2022'!A:A,D5233)</f>
        <v>1</v>
      </c>
      <c r="U5233" t="str">
        <f>VLOOKUP(Q5233,'Capital Lookup'!A:B,2,FALSE)</f>
        <v>No</v>
      </c>
      <c r="V5233" s="2">
        <f>IFERROR(VLOOKUP(LEFT(F5233,10),'Find Purchase Orders'!B:J,9,FALSE),"")</f>
        <v>44862</v>
      </c>
      <c r="W5233" s="25" t="s">
        <v>7261</v>
      </c>
    </row>
    <row r="5234" spans="1:23" hidden="1">
      <c r="A5234" s="25" t="s">
        <v>7261</v>
      </c>
      <c r="B5234" s="25" t="s">
        <v>9026</v>
      </c>
      <c r="C5234" s="25" t="s">
        <v>7264</v>
      </c>
      <c r="D5234" s="25" t="s">
        <v>6826</v>
      </c>
      <c r="E5234" s="25" t="s">
        <v>15936</v>
      </c>
      <c r="F5234" s="25" t="s">
        <v>18755</v>
      </c>
      <c r="G5234" s="25" t="s">
        <v>18756</v>
      </c>
      <c r="H5234" s="21">
        <v>2625</v>
      </c>
      <c r="I5234" s="25" t="s">
        <v>7287</v>
      </c>
      <c r="J5234" s="25" t="s">
        <v>7288</v>
      </c>
      <c r="K5234" s="25" t="s">
        <v>7262</v>
      </c>
      <c r="L5234" s="25" t="s">
        <v>7259</v>
      </c>
      <c r="M5234" s="21">
        <v>2625</v>
      </c>
      <c r="N5234" s="22">
        <v>0</v>
      </c>
      <c r="O5234" s="21">
        <v>2625</v>
      </c>
      <c r="P5234" s="21">
        <v>125</v>
      </c>
      <c r="Q5234" s="25" t="s">
        <v>10465</v>
      </c>
      <c r="R5234" s="1" t="str">
        <f t="shared" si="104"/>
        <v>ST10073</v>
      </c>
      <c r="S5234" t="str">
        <f>VLOOKUP(R5234,Data!$C$2:$D$261,2,0)</f>
        <v>The Churchill</v>
      </c>
      <c r="T5234">
        <f>COUNTIF('Feb 2022'!A:A,D5234)+COUNTIF('Mar 2022'!A:A,D5234)+COUNTIF('Apr 2022'!A:A,D5234)+COUNTIF('May 2022'!A:A,D5234)+COUNTIF('June 2022'!A:A,D5234)+COUNTIF('July 2022'!A:A,D5234)+COUNTIF('Aug 2022'!A:A,D5234)+COUNTIF('Sep 2022'!A:A,D5234)+COUNTIF('Oct 2022'!A:A,D5234)+COUNTIF('Dec 2022'!A:A,D5234)</f>
        <v>1</v>
      </c>
      <c r="U5234" t="str">
        <f>VLOOKUP(Q5234,'Capital Lookup'!A:B,2,FALSE)</f>
        <v>No</v>
      </c>
      <c r="V5234" s="2">
        <f>IFERROR(VLOOKUP(LEFT(F5234,10),'Find Purchase Orders'!B:J,9,FALSE),"")</f>
        <v>44862</v>
      </c>
      <c r="W5234" s="25" t="s">
        <v>7261</v>
      </c>
    </row>
    <row r="5235" spans="1:23" hidden="1">
      <c r="A5235" s="25" t="s">
        <v>7261</v>
      </c>
      <c r="B5235" s="25" t="s">
        <v>9026</v>
      </c>
      <c r="C5235" s="25" t="s">
        <v>7264</v>
      </c>
      <c r="D5235" s="25" t="s">
        <v>6826</v>
      </c>
      <c r="E5235" s="25" t="s">
        <v>15936</v>
      </c>
      <c r="F5235" s="25" t="s">
        <v>18757</v>
      </c>
      <c r="G5235" s="25" t="s">
        <v>18758</v>
      </c>
      <c r="H5235" s="21">
        <v>2625</v>
      </c>
      <c r="I5235" s="25" t="s">
        <v>7287</v>
      </c>
      <c r="J5235" s="25" t="s">
        <v>7288</v>
      </c>
      <c r="K5235" s="25" t="s">
        <v>7262</v>
      </c>
      <c r="L5235" s="25" t="s">
        <v>7259</v>
      </c>
      <c r="M5235" s="21">
        <v>2625</v>
      </c>
      <c r="N5235" s="22">
        <v>0</v>
      </c>
      <c r="O5235" s="21">
        <v>2625</v>
      </c>
      <c r="P5235" s="21">
        <v>125</v>
      </c>
      <c r="Q5235" s="25" t="s">
        <v>10465</v>
      </c>
      <c r="R5235" s="1" t="str">
        <f t="shared" si="104"/>
        <v>ST10073</v>
      </c>
      <c r="S5235" t="str">
        <f>VLOOKUP(R5235,Data!$C$2:$D$261,2,0)</f>
        <v>The Churchill</v>
      </c>
      <c r="T5235">
        <f>COUNTIF('Feb 2022'!A:A,D5235)+COUNTIF('Mar 2022'!A:A,D5235)+COUNTIF('Apr 2022'!A:A,D5235)+COUNTIF('May 2022'!A:A,D5235)+COUNTIF('June 2022'!A:A,D5235)+COUNTIF('July 2022'!A:A,D5235)+COUNTIF('Aug 2022'!A:A,D5235)+COUNTIF('Sep 2022'!A:A,D5235)+COUNTIF('Oct 2022'!A:A,D5235)+COUNTIF('Dec 2022'!A:A,D5235)</f>
        <v>1</v>
      </c>
      <c r="U5235" t="str">
        <f>VLOOKUP(Q5235,'Capital Lookup'!A:B,2,FALSE)</f>
        <v>No</v>
      </c>
      <c r="V5235" s="2">
        <f>IFERROR(VLOOKUP(LEFT(F5235,10),'Find Purchase Orders'!B:J,9,FALSE),"")</f>
        <v>44862</v>
      </c>
      <c r="W5235" s="25" t="s">
        <v>7261</v>
      </c>
    </row>
    <row r="5236" spans="1:23" hidden="1">
      <c r="A5236" s="25" t="s">
        <v>7261</v>
      </c>
      <c r="B5236" s="25" t="s">
        <v>9026</v>
      </c>
      <c r="C5236" s="25" t="s">
        <v>7264</v>
      </c>
      <c r="D5236" s="25" t="s">
        <v>6826</v>
      </c>
      <c r="E5236" s="25" t="s">
        <v>15936</v>
      </c>
      <c r="F5236" s="25" t="s">
        <v>18759</v>
      </c>
      <c r="G5236" s="25" t="s">
        <v>18760</v>
      </c>
      <c r="H5236" s="21">
        <v>2625</v>
      </c>
      <c r="I5236" s="25" t="s">
        <v>7287</v>
      </c>
      <c r="J5236" s="25" t="s">
        <v>7288</v>
      </c>
      <c r="K5236" s="25" t="s">
        <v>7262</v>
      </c>
      <c r="L5236" s="25" t="s">
        <v>7259</v>
      </c>
      <c r="M5236" s="21">
        <v>2625</v>
      </c>
      <c r="N5236" s="22">
        <v>0</v>
      </c>
      <c r="O5236" s="21">
        <v>2625</v>
      </c>
      <c r="P5236" s="21">
        <v>125</v>
      </c>
      <c r="Q5236" s="25" t="s">
        <v>10465</v>
      </c>
      <c r="R5236" s="1" t="str">
        <f t="shared" si="104"/>
        <v>ST10073</v>
      </c>
      <c r="S5236" t="str">
        <f>VLOOKUP(R5236,Data!$C$2:$D$261,2,0)</f>
        <v>The Churchill</v>
      </c>
      <c r="T5236">
        <f>COUNTIF('Feb 2022'!A:A,D5236)+COUNTIF('Mar 2022'!A:A,D5236)+COUNTIF('Apr 2022'!A:A,D5236)+COUNTIF('May 2022'!A:A,D5236)+COUNTIF('June 2022'!A:A,D5236)+COUNTIF('July 2022'!A:A,D5236)+COUNTIF('Aug 2022'!A:A,D5236)+COUNTIF('Sep 2022'!A:A,D5236)+COUNTIF('Oct 2022'!A:A,D5236)+COUNTIF('Dec 2022'!A:A,D5236)</f>
        <v>1</v>
      </c>
      <c r="U5236" t="str">
        <f>VLOOKUP(Q5236,'Capital Lookup'!A:B,2,FALSE)</f>
        <v>No</v>
      </c>
      <c r="V5236" s="2">
        <f>IFERROR(VLOOKUP(LEFT(F5236,10),'Find Purchase Orders'!B:J,9,FALSE),"")</f>
        <v>44862</v>
      </c>
      <c r="W5236" s="25" t="s">
        <v>7261</v>
      </c>
    </row>
    <row r="5237" spans="1:23" hidden="1">
      <c r="A5237" s="25" t="s">
        <v>7261</v>
      </c>
      <c r="B5237" s="25" t="s">
        <v>9026</v>
      </c>
      <c r="C5237" s="25" t="s">
        <v>7264</v>
      </c>
      <c r="D5237" s="25" t="s">
        <v>6826</v>
      </c>
      <c r="E5237" s="25" t="s">
        <v>15936</v>
      </c>
      <c r="F5237" s="25" t="s">
        <v>18761</v>
      </c>
      <c r="G5237" s="25" t="s">
        <v>18762</v>
      </c>
      <c r="H5237" s="21">
        <v>2625</v>
      </c>
      <c r="I5237" s="25" t="s">
        <v>7287</v>
      </c>
      <c r="J5237" s="25" t="s">
        <v>7288</v>
      </c>
      <c r="K5237" s="25" t="s">
        <v>7262</v>
      </c>
      <c r="L5237" s="25" t="s">
        <v>7259</v>
      </c>
      <c r="M5237" s="21">
        <v>2625</v>
      </c>
      <c r="N5237" s="22">
        <v>0</v>
      </c>
      <c r="O5237" s="21">
        <v>2625</v>
      </c>
      <c r="P5237" s="21">
        <v>125</v>
      </c>
      <c r="Q5237" s="25" t="s">
        <v>10465</v>
      </c>
      <c r="R5237" s="1" t="str">
        <f t="shared" si="104"/>
        <v>ST10073</v>
      </c>
      <c r="S5237" t="str">
        <f>VLOOKUP(R5237,Data!$C$2:$D$261,2,0)</f>
        <v>The Churchill</v>
      </c>
      <c r="T5237">
        <f>COUNTIF('Feb 2022'!A:A,D5237)+COUNTIF('Mar 2022'!A:A,D5237)+COUNTIF('Apr 2022'!A:A,D5237)+COUNTIF('May 2022'!A:A,D5237)+COUNTIF('June 2022'!A:A,D5237)+COUNTIF('July 2022'!A:A,D5237)+COUNTIF('Aug 2022'!A:A,D5237)+COUNTIF('Sep 2022'!A:A,D5237)+COUNTIF('Oct 2022'!A:A,D5237)+COUNTIF('Dec 2022'!A:A,D5237)</f>
        <v>1</v>
      </c>
      <c r="U5237" t="str">
        <f>VLOOKUP(Q5237,'Capital Lookup'!A:B,2,FALSE)</f>
        <v>No</v>
      </c>
      <c r="V5237" s="2">
        <f>IFERROR(VLOOKUP(LEFT(F5237,10),'Find Purchase Orders'!B:J,9,FALSE),"")</f>
        <v>44862</v>
      </c>
      <c r="W5237" s="25" t="s">
        <v>7261</v>
      </c>
    </row>
    <row r="5238" spans="1:23" hidden="1">
      <c r="A5238" s="25" t="s">
        <v>7261</v>
      </c>
      <c r="B5238" s="25" t="s">
        <v>9026</v>
      </c>
      <c r="C5238" s="25" t="s">
        <v>7264</v>
      </c>
      <c r="D5238" s="25" t="s">
        <v>6826</v>
      </c>
      <c r="E5238" s="25" t="s">
        <v>15936</v>
      </c>
      <c r="F5238" s="25" t="s">
        <v>18763</v>
      </c>
      <c r="G5238" s="25" t="s">
        <v>18764</v>
      </c>
      <c r="H5238" s="21">
        <v>2625</v>
      </c>
      <c r="I5238" s="25" t="s">
        <v>7287</v>
      </c>
      <c r="J5238" s="25" t="s">
        <v>7288</v>
      </c>
      <c r="K5238" s="25" t="s">
        <v>7262</v>
      </c>
      <c r="L5238" s="25" t="s">
        <v>7259</v>
      </c>
      <c r="M5238" s="21">
        <v>2625</v>
      </c>
      <c r="N5238" s="22">
        <v>0</v>
      </c>
      <c r="O5238" s="21">
        <v>2625</v>
      </c>
      <c r="P5238" s="21">
        <v>125</v>
      </c>
      <c r="Q5238" s="25" t="s">
        <v>10465</v>
      </c>
      <c r="R5238" s="1" t="str">
        <f t="shared" si="104"/>
        <v>ST10073</v>
      </c>
      <c r="S5238" t="str">
        <f>VLOOKUP(R5238,Data!$C$2:$D$261,2,0)</f>
        <v>The Churchill</v>
      </c>
      <c r="T5238">
        <f>COUNTIF('Feb 2022'!A:A,D5238)+COUNTIF('Mar 2022'!A:A,D5238)+COUNTIF('Apr 2022'!A:A,D5238)+COUNTIF('May 2022'!A:A,D5238)+COUNTIF('June 2022'!A:A,D5238)+COUNTIF('July 2022'!A:A,D5238)+COUNTIF('Aug 2022'!A:A,D5238)+COUNTIF('Sep 2022'!A:A,D5238)+COUNTIF('Oct 2022'!A:A,D5238)+COUNTIF('Dec 2022'!A:A,D5238)</f>
        <v>1</v>
      </c>
      <c r="U5238" t="str">
        <f>VLOOKUP(Q5238,'Capital Lookup'!A:B,2,FALSE)</f>
        <v>No</v>
      </c>
      <c r="V5238" s="2">
        <f>IFERROR(VLOOKUP(LEFT(F5238,10),'Find Purchase Orders'!B:J,9,FALSE),"")</f>
        <v>44862</v>
      </c>
      <c r="W5238" s="25" t="s">
        <v>7261</v>
      </c>
    </row>
    <row r="5239" spans="1:23" hidden="1">
      <c r="A5239" s="25" t="s">
        <v>7261</v>
      </c>
      <c r="B5239" s="25" t="s">
        <v>9026</v>
      </c>
      <c r="C5239" s="25" t="s">
        <v>7264</v>
      </c>
      <c r="D5239" s="25" t="s">
        <v>6826</v>
      </c>
      <c r="E5239" s="25" t="s">
        <v>15936</v>
      </c>
      <c r="F5239" s="25" t="s">
        <v>18765</v>
      </c>
      <c r="G5239" s="25" t="s">
        <v>18766</v>
      </c>
      <c r="H5239" s="21">
        <v>2625</v>
      </c>
      <c r="I5239" s="25" t="s">
        <v>7287</v>
      </c>
      <c r="J5239" s="25" t="s">
        <v>7288</v>
      </c>
      <c r="K5239" s="25" t="s">
        <v>7262</v>
      </c>
      <c r="L5239" s="25" t="s">
        <v>7259</v>
      </c>
      <c r="M5239" s="21">
        <v>2625</v>
      </c>
      <c r="N5239" s="22">
        <v>0</v>
      </c>
      <c r="O5239" s="21">
        <v>2625</v>
      </c>
      <c r="P5239" s="21">
        <v>125</v>
      </c>
      <c r="Q5239" s="25" t="s">
        <v>10465</v>
      </c>
      <c r="R5239" s="1" t="str">
        <f t="shared" si="104"/>
        <v>ST10073</v>
      </c>
      <c r="S5239" t="str">
        <f>VLOOKUP(R5239,Data!$C$2:$D$261,2,0)</f>
        <v>The Churchill</v>
      </c>
      <c r="T5239">
        <f>COUNTIF('Feb 2022'!A:A,D5239)+COUNTIF('Mar 2022'!A:A,D5239)+COUNTIF('Apr 2022'!A:A,D5239)+COUNTIF('May 2022'!A:A,D5239)+COUNTIF('June 2022'!A:A,D5239)+COUNTIF('July 2022'!A:A,D5239)+COUNTIF('Aug 2022'!A:A,D5239)+COUNTIF('Sep 2022'!A:A,D5239)+COUNTIF('Oct 2022'!A:A,D5239)+COUNTIF('Dec 2022'!A:A,D5239)</f>
        <v>1</v>
      </c>
      <c r="U5239" t="str">
        <f>VLOOKUP(Q5239,'Capital Lookup'!A:B,2,FALSE)</f>
        <v>No</v>
      </c>
      <c r="V5239" s="2">
        <f>IFERROR(VLOOKUP(LEFT(F5239,10),'Find Purchase Orders'!B:J,9,FALSE),"")</f>
        <v>44862</v>
      </c>
      <c r="W5239" s="25" t="s">
        <v>7261</v>
      </c>
    </row>
    <row r="5240" spans="1:23" hidden="1">
      <c r="A5240" s="25" t="s">
        <v>7261</v>
      </c>
      <c r="B5240" s="25" t="s">
        <v>9026</v>
      </c>
      <c r="C5240" s="25" t="s">
        <v>7264</v>
      </c>
      <c r="D5240" s="25" t="s">
        <v>6826</v>
      </c>
      <c r="E5240" s="25" t="s">
        <v>15936</v>
      </c>
      <c r="F5240" s="25" t="s">
        <v>18767</v>
      </c>
      <c r="G5240" s="25" t="s">
        <v>18768</v>
      </c>
      <c r="H5240" s="21">
        <v>2625</v>
      </c>
      <c r="I5240" s="25" t="s">
        <v>7287</v>
      </c>
      <c r="J5240" s="25" t="s">
        <v>7288</v>
      </c>
      <c r="K5240" s="25" t="s">
        <v>7262</v>
      </c>
      <c r="L5240" s="25" t="s">
        <v>7259</v>
      </c>
      <c r="M5240" s="21">
        <v>2625</v>
      </c>
      <c r="N5240" s="22">
        <v>0</v>
      </c>
      <c r="O5240" s="21">
        <v>2625</v>
      </c>
      <c r="P5240" s="21">
        <v>125</v>
      </c>
      <c r="Q5240" s="25" t="s">
        <v>10465</v>
      </c>
      <c r="R5240" s="1" t="str">
        <f t="shared" si="104"/>
        <v>ST10073</v>
      </c>
      <c r="S5240" t="str">
        <f>VLOOKUP(R5240,Data!$C$2:$D$261,2,0)</f>
        <v>The Churchill</v>
      </c>
      <c r="T5240">
        <f>COUNTIF('Feb 2022'!A:A,D5240)+COUNTIF('Mar 2022'!A:A,D5240)+COUNTIF('Apr 2022'!A:A,D5240)+COUNTIF('May 2022'!A:A,D5240)+COUNTIF('June 2022'!A:A,D5240)+COUNTIF('July 2022'!A:A,D5240)+COUNTIF('Aug 2022'!A:A,D5240)+COUNTIF('Sep 2022'!A:A,D5240)+COUNTIF('Oct 2022'!A:A,D5240)+COUNTIF('Dec 2022'!A:A,D5240)</f>
        <v>1</v>
      </c>
      <c r="U5240" t="str">
        <f>VLOOKUP(Q5240,'Capital Lookup'!A:B,2,FALSE)</f>
        <v>No</v>
      </c>
      <c r="V5240" s="2">
        <f>IFERROR(VLOOKUP(LEFT(F5240,10),'Find Purchase Orders'!B:J,9,FALSE),"")</f>
        <v>44862</v>
      </c>
      <c r="W5240" s="25" t="s">
        <v>7261</v>
      </c>
    </row>
    <row r="5241" spans="1:23" hidden="1">
      <c r="A5241" s="25" t="s">
        <v>7261</v>
      </c>
      <c r="B5241" s="25" t="s">
        <v>9026</v>
      </c>
      <c r="C5241" s="25" t="s">
        <v>7264</v>
      </c>
      <c r="D5241" s="25" t="s">
        <v>6826</v>
      </c>
      <c r="E5241" s="25" t="s">
        <v>15936</v>
      </c>
      <c r="F5241" s="25" t="s">
        <v>18769</v>
      </c>
      <c r="G5241" s="25" t="s">
        <v>18770</v>
      </c>
      <c r="H5241" s="21">
        <v>2625</v>
      </c>
      <c r="I5241" s="25" t="s">
        <v>7287</v>
      </c>
      <c r="J5241" s="25" t="s">
        <v>7288</v>
      </c>
      <c r="K5241" s="25" t="s">
        <v>7262</v>
      </c>
      <c r="L5241" s="25" t="s">
        <v>7259</v>
      </c>
      <c r="M5241" s="21">
        <v>2625</v>
      </c>
      <c r="N5241" s="22">
        <v>0</v>
      </c>
      <c r="O5241" s="21">
        <v>2625</v>
      </c>
      <c r="P5241" s="21">
        <v>125</v>
      </c>
      <c r="Q5241" s="25" t="s">
        <v>10465</v>
      </c>
      <c r="R5241" s="1" t="str">
        <f t="shared" si="104"/>
        <v>ST10073</v>
      </c>
      <c r="S5241" t="str">
        <f>VLOOKUP(R5241,Data!$C$2:$D$261,2,0)</f>
        <v>The Churchill</v>
      </c>
      <c r="T5241">
        <f>COUNTIF('Feb 2022'!A:A,D5241)+COUNTIF('Mar 2022'!A:A,D5241)+COUNTIF('Apr 2022'!A:A,D5241)+COUNTIF('May 2022'!A:A,D5241)+COUNTIF('June 2022'!A:A,D5241)+COUNTIF('July 2022'!A:A,D5241)+COUNTIF('Aug 2022'!A:A,D5241)+COUNTIF('Sep 2022'!A:A,D5241)+COUNTIF('Oct 2022'!A:A,D5241)+COUNTIF('Dec 2022'!A:A,D5241)</f>
        <v>1</v>
      </c>
      <c r="U5241" t="str">
        <f>VLOOKUP(Q5241,'Capital Lookup'!A:B,2,FALSE)</f>
        <v>No</v>
      </c>
      <c r="V5241" s="2">
        <f>IFERROR(VLOOKUP(LEFT(F5241,10),'Find Purchase Orders'!B:J,9,FALSE),"")</f>
        <v>44862</v>
      </c>
      <c r="W5241" s="25" t="s">
        <v>7261</v>
      </c>
    </row>
    <row r="5242" spans="1:23" hidden="1">
      <c r="A5242" s="25" t="s">
        <v>7261</v>
      </c>
      <c r="B5242" s="25" t="s">
        <v>9026</v>
      </c>
      <c r="C5242" s="25" t="s">
        <v>7264</v>
      </c>
      <c r="D5242" s="25" t="s">
        <v>6826</v>
      </c>
      <c r="E5242" s="25" t="s">
        <v>15936</v>
      </c>
      <c r="F5242" s="25" t="s">
        <v>18771</v>
      </c>
      <c r="G5242" s="25" t="s">
        <v>18772</v>
      </c>
      <c r="H5242" s="21">
        <v>2625</v>
      </c>
      <c r="I5242" s="25" t="s">
        <v>7287</v>
      </c>
      <c r="J5242" s="25" t="s">
        <v>7288</v>
      </c>
      <c r="K5242" s="25" t="s">
        <v>7262</v>
      </c>
      <c r="L5242" s="25" t="s">
        <v>7259</v>
      </c>
      <c r="M5242" s="21">
        <v>2625</v>
      </c>
      <c r="N5242" s="22">
        <v>0</v>
      </c>
      <c r="O5242" s="21">
        <v>2625</v>
      </c>
      <c r="P5242" s="21">
        <v>125</v>
      </c>
      <c r="Q5242" s="25" t="s">
        <v>10465</v>
      </c>
      <c r="R5242" s="1" t="str">
        <f t="shared" si="104"/>
        <v>ST10073</v>
      </c>
      <c r="S5242" t="str">
        <f>VLOOKUP(R5242,Data!$C$2:$D$261,2,0)</f>
        <v>The Churchill</v>
      </c>
      <c r="T5242">
        <f>COUNTIF('Feb 2022'!A:A,D5242)+COUNTIF('Mar 2022'!A:A,D5242)+COUNTIF('Apr 2022'!A:A,D5242)+COUNTIF('May 2022'!A:A,D5242)+COUNTIF('June 2022'!A:A,D5242)+COUNTIF('July 2022'!A:A,D5242)+COUNTIF('Aug 2022'!A:A,D5242)+COUNTIF('Sep 2022'!A:A,D5242)+COUNTIF('Oct 2022'!A:A,D5242)+COUNTIF('Dec 2022'!A:A,D5242)</f>
        <v>1</v>
      </c>
      <c r="U5242" t="str">
        <f>VLOOKUP(Q5242,'Capital Lookup'!A:B,2,FALSE)</f>
        <v>No</v>
      </c>
      <c r="V5242" s="2">
        <f>IFERROR(VLOOKUP(LEFT(F5242,10),'Find Purchase Orders'!B:J,9,FALSE),"")</f>
        <v>44862</v>
      </c>
      <c r="W5242" s="25" t="s">
        <v>7261</v>
      </c>
    </row>
    <row r="5243" spans="1:23" hidden="1">
      <c r="A5243" s="25" t="s">
        <v>7261</v>
      </c>
      <c r="B5243" s="25" t="s">
        <v>9026</v>
      </c>
      <c r="C5243" s="25" t="s">
        <v>7264</v>
      </c>
      <c r="D5243" s="25" t="s">
        <v>6826</v>
      </c>
      <c r="E5243" s="25" t="s">
        <v>15936</v>
      </c>
      <c r="F5243" s="25" t="s">
        <v>18773</v>
      </c>
      <c r="G5243" s="25" t="s">
        <v>18774</v>
      </c>
      <c r="H5243" s="21">
        <v>2625</v>
      </c>
      <c r="I5243" s="25" t="s">
        <v>7287</v>
      </c>
      <c r="J5243" s="25" t="s">
        <v>7288</v>
      </c>
      <c r="K5243" s="25" t="s">
        <v>7262</v>
      </c>
      <c r="L5243" s="25" t="s">
        <v>7259</v>
      </c>
      <c r="M5243" s="21">
        <v>2625</v>
      </c>
      <c r="N5243" s="22">
        <v>0</v>
      </c>
      <c r="O5243" s="21">
        <v>2625</v>
      </c>
      <c r="P5243" s="21">
        <v>125</v>
      </c>
      <c r="Q5243" s="25" t="s">
        <v>10465</v>
      </c>
      <c r="R5243" s="1" t="str">
        <f t="shared" si="104"/>
        <v>ST10073</v>
      </c>
      <c r="S5243" t="str">
        <f>VLOOKUP(R5243,Data!$C$2:$D$261,2,0)</f>
        <v>The Churchill</v>
      </c>
      <c r="T5243">
        <f>COUNTIF('Feb 2022'!A:A,D5243)+COUNTIF('Mar 2022'!A:A,D5243)+COUNTIF('Apr 2022'!A:A,D5243)+COUNTIF('May 2022'!A:A,D5243)+COUNTIF('June 2022'!A:A,D5243)+COUNTIF('July 2022'!A:A,D5243)+COUNTIF('Aug 2022'!A:A,D5243)+COUNTIF('Sep 2022'!A:A,D5243)+COUNTIF('Oct 2022'!A:A,D5243)+COUNTIF('Dec 2022'!A:A,D5243)</f>
        <v>1</v>
      </c>
      <c r="U5243" t="str">
        <f>VLOOKUP(Q5243,'Capital Lookup'!A:B,2,FALSE)</f>
        <v>No</v>
      </c>
      <c r="V5243" s="2">
        <f>IFERROR(VLOOKUP(LEFT(F5243,10),'Find Purchase Orders'!B:J,9,FALSE),"")</f>
        <v>44862</v>
      </c>
      <c r="W5243" s="25" t="s">
        <v>7261</v>
      </c>
    </row>
    <row r="5244" spans="1:23" hidden="1">
      <c r="A5244" s="25" t="s">
        <v>9367</v>
      </c>
      <c r="B5244" s="25" t="s">
        <v>9368</v>
      </c>
      <c r="C5244" s="25" t="s">
        <v>7282</v>
      </c>
      <c r="D5244" s="25" t="s">
        <v>6851</v>
      </c>
      <c r="E5244" s="25" t="s">
        <v>8140</v>
      </c>
      <c r="F5244" s="25" t="s">
        <v>18775</v>
      </c>
      <c r="G5244" s="25" t="s">
        <v>18776</v>
      </c>
      <c r="H5244" s="21">
        <v>6913.71</v>
      </c>
      <c r="I5244" s="25" t="s">
        <v>7296</v>
      </c>
      <c r="J5244" s="25" t="s">
        <v>7288</v>
      </c>
      <c r="K5244" s="25" t="s">
        <v>7579</v>
      </c>
      <c r="L5244" s="25" t="s">
        <v>8156</v>
      </c>
      <c r="M5244" s="21">
        <v>6913.71</v>
      </c>
      <c r="N5244" s="21">
        <v>6913.71</v>
      </c>
      <c r="O5244" s="21">
        <v>0</v>
      </c>
      <c r="P5244" s="21">
        <v>6913.71</v>
      </c>
      <c r="Q5244" s="25" t="s">
        <v>18777</v>
      </c>
      <c r="R5244" s="1" t="str">
        <f t="shared" si="104"/>
        <v>ST10006</v>
      </c>
      <c r="S5244" t="str">
        <f>VLOOKUP(R5244,Data!$C$2:$D$261,2,0)</f>
        <v>Maplecrest Village</v>
      </c>
      <c r="T5244">
        <f>COUNTIF('Feb 2022'!A:A,D5244)+COUNTIF('Mar 2022'!A:A,D5244)+COUNTIF('Apr 2022'!A:A,D5244)+COUNTIF('May 2022'!A:A,D5244)+COUNTIF('June 2022'!A:A,D5244)+COUNTIF('July 2022'!A:A,D5244)+COUNTIF('Aug 2022'!A:A,D5244)+COUNTIF('Sep 2022'!A:A,D5244)+COUNTIF('Oct 2022'!A:A,D5244)+COUNTIF('Dec 2022'!A:A,D5244)</f>
        <v>1</v>
      </c>
      <c r="U5244" t="str">
        <f>VLOOKUP(Q5244,'Capital Lookup'!A:B,2,FALSE)</f>
        <v>No</v>
      </c>
      <c r="V5244" s="2">
        <f>IFERROR(VLOOKUP(LEFT(F5244,10),'Find Purchase Orders'!B:J,9,FALSE),"")</f>
        <v>44866</v>
      </c>
      <c r="W5244" s="25" t="s">
        <v>7261</v>
      </c>
    </row>
    <row r="5245" spans="1:23" hidden="1">
      <c r="A5245" s="25" t="s">
        <v>7261</v>
      </c>
      <c r="B5245" s="25" t="s">
        <v>7343</v>
      </c>
      <c r="C5245" s="25" t="s">
        <v>7282</v>
      </c>
      <c r="D5245" s="25" t="s">
        <v>6827</v>
      </c>
      <c r="E5245" s="25" t="s">
        <v>7345</v>
      </c>
      <c r="F5245" s="25" t="s">
        <v>18778</v>
      </c>
      <c r="G5245" s="25" t="s">
        <v>8509</v>
      </c>
      <c r="H5245" s="21">
        <v>480.25</v>
      </c>
      <c r="I5245" s="25" t="s">
        <v>7296</v>
      </c>
      <c r="J5245" s="25" t="s">
        <v>7288</v>
      </c>
      <c r="K5245" s="25" t="s">
        <v>7262</v>
      </c>
      <c r="L5245" s="25" t="s">
        <v>7259</v>
      </c>
      <c r="M5245" s="21">
        <v>480.25</v>
      </c>
      <c r="N5245" s="21">
        <v>480.25</v>
      </c>
      <c r="O5245" s="21">
        <v>0</v>
      </c>
      <c r="P5245" s="21">
        <v>480.25</v>
      </c>
      <c r="Q5245" s="25" t="s">
        <v>7348</v>
      </c>
      <c r="R5245" s="1" t="str">
        <f t="shared" si="104"/>
        <v>ST10093</v>
      </c>
      <c r="S5245" t="str">
        <f>VLOOKUP(R5245,Data!$C$2:$D$261,2,0)</f>
        <v>Windermere on The Mount</v>
      </c>
      <c r="T5245">
        <f>COUNTIF('Feb 2022'!A:A,D5245)+COUNTIF('Mar 2022'!A:A,D5245)+COUNTIF('Apr 2022'!A:A,D5245)+COUNTIF('May 2022'!A:A,D5245)+COUNTIF('June 2022'!A:A,D5245)+COUNTIF('July 2022'!A:A,D5245)+COUNTIF('Aug 2022'!A:A,D5245)+COUNTIF('Sep 2022'!A:A,D5245)+COUNTIF('Oct 2022'!A:A,D5245)+COUNTIF('Dec 2022'!A:A,D5245)</f>
        <v>1</v>
      </c>
      <c r="U5245" t="str">
        <f>VLOOKUP(Q5245,'Capital Lookup'!A:B,2,FALSE)</f>
        <v>No</v>
      </c>
      <c r="V5245" s="2">
        <f>IFERROR(VLOOKUP(LEFT(F5245,10),'Find Purchase Orders'!B:J,9,FALSE),"")</f>
        <v>44861</v>
      </c>
      <c r="W5245" s="25" t="s">
        <v>7261</v>
      </c>
    </row>
    <row r="5246" spans="1:23" hidden="1">
      <c r="A5246" s="25" t="s">
        <v>7261</v>
      </c>
      <c r="B5246" s="25" t="s">
        <v>7343</v>
      </c>
      <c r="C5246" s="25" t="s">
        <v>7282</v>
      </c>
      <c r="D5246" s="25" t="s">
        <v>6827</v>
      </c>
      <c r="E5246" s="25" t="s">
        <v>7345</v>
      </c>
      <c r="F5246" s="25" t="s">
        <v>18779</v>
      </c>
      <c r="G5246" s="25" t="s">
        <v>8511</v>
      </c>
      <c r="H5246" s="21">
        <v>3546.26</v>
      </c>
      <c r="I5246" s="25" t="s">
        <v>7296</v>
      </c>
      <c r="J5246" s="25" t="s">
        <v>7288</v>
      </c>
      <c r="K5246" s="25" t="s">
        <v>7262</v>
      </c>
      <c r="L5246" s="25" t="s">
        <v>7259</v>
      </c>
      <c r="M5246" s="21">
        <v>3546.26</v>
      </c>
      <c r="N5246" s="21">
        <v>3546.26</v>
      </c>
      <c r="O5246" s="21">
        <v>0</v>
      </c>
      <c r="P5246" s="21">
        <v>3546.26</v>
      </c>
      <c r="Q5246" s="25" t="s">
        <v>7348</v>
      </c>
      <c r="R5246" s="1" t="str">
        <f t="shared" si="104"/>
        <v>ST10093</v>
      </c>
      <c r="S5246" t="str">
        <f>VLOOKUP(R5246,Data!$C$2:$D$261,2,0)</f>
        <v>Windermere on The Mount</v>
      </c>
      <c r="T5246">
        <f>COUNTIF('Feb 2022'!A:A,D5246)+COUNTIF('Mar 2022'!A:A,D5246)+COUNTIF('Apr 2022'!A:A,D5246)+COUNTIF('May 2022'!A:A,D5246)+COUNTIF('June 2022'!A:A,D5246)+COUNTIF('July 2022'!A:A,D5246)+COUNTIF('Aug 2022'!A:A,D5246)+COUNTIF('Sep 2022'!A:A,D5246)+COUNTIF('Oct 2022'!A:A,D5246)+COUNTIF('Dec 2022'!A:A,D5246)</f>
        <v>1</v>
      </c>
      <c r="U5246" t="str">
        <f>VLOOKUP(Q5246,'Capital Lookup'!A:B,2,FALSE)</f>
        <v>No</v>
      </c>
      <c r="V5246" s="2">
        <f>IFERROR(VLOOKUP(LEFT(F5246,10),'Find Purchase Orders'!B:J,9,FALSE),"")</f>
        <v>44861</v>
      </c>
      <c r="W5246" s="25" t="s">
        <v>7261</v>
      </c>
    </row>
    <row r="5247" spans="1:23" hidden="1">
      <c r="A5247" s="25" t="s">
        <v>7365</v>
      </c>
      <c r="B5247" s="25" t="s">
        <v>8807</v>
      </c>
      <c r="C5247" s="25"/>
      <c r="D5247" s="25" t="s">
        <v>6828</v>
      </c>
      <c r="E5247" s="25" t="s">
        <v>8808</v>
      </c>
      <c r="F5247" s="25" t="s">
        <v>18780</v>
      </c>
      <c r="G5247" s="25" t="s">
        <v>18781</v>
      </c>
      <c r="H5247" s="21">
        <v>36254.29</v>
      </c>
      <c r="I5247" s="25" t="s">
        <v>7296</v>
      </c>
      <c r="J5247" s="25" t="s">
        <v>7288</v>
      </c>
      <c r="K5247" s="25" t="s">
        <v>7495</v>
      </c>
      <c r="L5247" s="25" t="s">
        <v>8526</v>
      </c>
      <c r="M5247" s="21">
        <v>36254.29</v>
      </c>
      <c r="N5247" s="21">
        <v>36254.29</v>
      </c>
      <c r="O5247" s="21">
        <v>0</v>
      </c>
      <c r="P5247" s="21">
        <v>36254.29</v>
      </c>
      <c r="Q5247" s="25"/>
      <c r="R5247" s="1" t="str">
        <f t="shared" si="104"/>
        <v>ST10217</v>
      </c>
      <c r="S5247" t="str">
        <f>VLOOKUP(R5247,Data!$C$2:$D$261,2,0)</f>
        <v>Harold &amp; Grace Baker Centre</v>
      </c>
      <c r="T5247">
        <f>COUNTIF('Feb 2022'!A:A,D5247)+COUNTIF('Mar 2022'!A:A,D5247)+COUNTIF('Apr 2022'!A:A,D5247)+COUNTIF('May 2022'!A:A,D5247)+COUNTIF('June 2022'!A:A,D5247)+COUNTIF('July 2022'!A:A,D5247)+COUNTIF('Aug 2022'!A:A,D5247)+COUNTIF('Sep 2022'!A:A,D5247)+COUNTIF('Oct 2022'!A:A,D5247)+COUNTIF('Dec 2022'!A:A,D5247)</f>
        <v>1</v>
      </c>
      <c r="U5247" t="e">
        <f>VLOOKUP(Q5247,'Capital Lookup'!A:B,2,FALSE)</f>
        <v>#N/A</v>
      </c>
      <c r="V5247" s="2">
        <f>IFERROR(VLOOKUP(LEFT(F5247,10),'Find Purchase Orders'!B:J,9,FALSE),"")</f>
        <v>44865</v>
      </c>
      <c r="W5247" s="25" t="s">
        <v>7261</v>
      </c>
    </row>
    <row r="5248" spans="1:23" hidden="1">
      <c r="A5248" s="25" t="s">
        <v>7425</v>
      </c>
      <c r="B5248" s="25" t="s">
        <v>7947</v>
      </c>
      <c r="C5248" s="25" t="s">
        <v>7271</v>
      </c>
      <c r="D5248" s="25" t="s">
        <v>18782</v>
      </c>
      <c r="E5248" s="25" t="s">
        <v>18783</v>
      </c>
      <c r="H5248" s="21">
        <v>259.89999999999998</v>
      </c>
      <c r="I5248" s="25" t="s">
        <v>7257</v>
      </c>
      <c r="K5248" s="25" t="s">
        <v>8416</v>
      </c>
      <c r="L5248" s="25" t="s">
        <v>7275</v>
      </c>
      <c r="M5248" s="22">
        <v>0</v>
      </c>
      <c r="N5248" s="22">
        <v>0</v>
      </c>
      <c r="O5248" s="21">
        <v>0</v>
      </c>
      <c r="P5248" s="21">
        <v>29.9</v>
      </c>
      <c r="Q5248" s="25"/>
      <c r="R5248" s="1" t="str">
        <f t="shared" si="104"/>
        <v>ST10154</v>
      </c>
      <c r="S5248" t="str">
        <f>VLOOKUP(R5248,Data!$C$2:$D$261,2,0)</f>
        <v>Mackenzie Place</v>
      </c>
      <c r="T5248">
        <f>COUNTIF('Feb 2022'!A:A,D5248)+COUNTIF('Mar 2022'!A:A,D5248)+COUNTIF('Apr 2022'!A:A,D5248)+COUNTIF('May 2022'!A:A,D5248)+COUNTIF('June 2022'!A:A,D5248)+COUNTIF('July 2022'!A:A,D5248)+COUNTIF('Aug 2022'!A:A,D5248)+COUNTIF('Sep 2022'!A:A,D5248)+COUNTIF('Oct 2022'!A:A,D5248)+COUNTIF('Dec 2022'!A:A,D5248)</f>
        <v>0</v>
      </c>
      <c r="U5248" t="e">
        <f>VLOOKUP(Q5248,'Capital Lookup'!A:B,2,FALSE)</f>
        <v>#N/A</v>
      </c>
      <c r="V5248" s="2" t="str">
        <f>IFERROR(VLOOKUP(LEFT(F5248,10),'Find Purchase Orders'!B:J,9,FALSE),"")</f>
        <v/>
      </c>
      <c r="W5248" s="25" t="s">
        <v>7261</v>
      </c>
    </row>
    <row r="5249" spans="1:23" hidden="1">
      <c r="A5249" s="25" t="s">
        <v>7269</v>
      </c>
      <c r="B5249" s="25" t="s">
        <v>7615</v>
      </c>
      <c r="C5249" s="25"/>
      <c r="D5249" s="25" t="s">
        <v>6829</v>
      </c>
      <c r="E5249" s="25" t="s">
        <v>14048</v>
      </c>
      <c r="F5249" s="25" t="s">
        <v>18784</v>
      </c>
      <c r="G5249" s="25" t="s">
        <v>18785</v>
      </c>
      <c r="H5249" s="21">
        <v>6081.66</v>
      </c>
      <c r="I5249" s="25" t="s">
        <v>7296</v>
      </c>
      <c r="J5249" s="25" t="s">
        <v>7288</v>
      </c>
      <c r="K5249" s="25" t="s">
        <v>7733</v>
      </c>
      <c r="L5249" s="25" t="s">
        <v>7734</v>
      </c>
      <c r="M5249" s="21">
        <v>6081.66</v>
      </c>
      <c r="N5249" s="21">
        <v>6081.66</v>
      </c>
      <c r="O5249" s="21">
        <v>0</v>
      </c>
      <c r="P5249" s="21">
        <v>6081.66</v>
      </c>
      <c r="Q5249" s="25" t="s">
        <v>18786</v>
      </c>
      <c r="R5249" s="1" t="str">
        <f t="shared" si="104"/>
        <v>ST10334</v>
      </c>
      <c r="S5249" t="str">
        <f>VLOOKUP(R5249,Data!$C$2:$D$261,2,0)</f>
        <v>Humber Valley Terrace</v>
      </c>
      <c r="T5249">
        <f>COUNTIF('Feb 2022'!A:A,D5249)+COUNTIF('Mar 2022'!A:A,D5249)+COUNTIF('Apr 2022'!A:A,D5249)+COUNTIF('May 2022'!A:A,D5249)+COUNTIF('June 2022'!A:A,D5249)+COUNTIF('July 2022'!A:A,D5249)+COUNTIF('Aug 2022'!A:A,D5249)+COUNTIF('Sep 2022'!A:A,D5249)+COUNTIF('Oct 2022'!A:A,D5249)+COUNTIF('Dec 2022'!A:A,D5249)</f>
        <v>1</v>
      </c>
      <c r="U5249" t="str">
        <f>VLOOKUP(Q5249,'Capital Lookup'!A:B,2,FALSE)</f>
        <v>No</v>
      </c>
      <c r="V5249" s="2">
        <f>IFERROR(VLOOKUP(LEFT(F5249,10),'Find Purchase Orders'!B:J,9,FALSE),"")</f>
        <v>44862</v>
      </c>
      <c r="W5249" s="25" t="s">
        <v>7261</v>
      </c>
    </row>
    <row r="5250" spans="1:23" hidden="1">
      <c r="A5250" s="25" t="s">
        <v>7269</v>
      </c>
      <c r="B5250" s="25" t="s">
        <v>7953</v>
      </c>
      <c r="C5250" s="25" t="s">
        <v>7271</v>
      </c>
      <c r="D5250" s="25" t="s">
        <v>6830</v>
      </c>
      <c r="E5250" s="25" t="s">
        <v>14048</v>
      </c>
      <c r="F5250" s="25" t="s">
        <v>18787</v>
      </c>
      <c r="G5250" s="25" t="s">
        <v>18788</v>
      </c>
      <c r="H5250" s="21">
        <v>9576.75</v>
      </c>
      <c r="I5250" s="25" t="s">
        <v>7296</v>
      </c>
      <c r="J5250" s="25" t="s">
        <v>7288</v>
      </c>
      <c r="K5250" s="25" t="s">
        <v>7733</v>
      </c>
      <c r="L5250" s="25" t="s">
        <v>7734</v>
      </c>
      <c r="M5250" s="21">
        <v>9576.75</v>
      </c>
      <c r="N5250" s="22">
        <v>0</v>
      </c>
      <c r="O5250" s="21">
        <v>9576.75</v>
      </c>
      <c r="P5250" s="21">
        <v>9576.75</v>
      </c>
      <c r="Q5250" s="25" t="s">
        <v>18789</v>
      </c>
      <c r="R5250" s="1" t="str">
        <f t="shared" si="104"/>
        <v>ST10155</v>
      </c>
      <c r="S5250" t="str">
        <f>VLOOKUP(R5250,Data!$C$2:$D$261,2,0)</f>
        <v>Oak Terrace</v>
      </c>
      <c r="T5250">
        <f>COUNTIF('Feb 2022'!A:A,D5250)+COUNTIF('Mar 2022'!A:A,D5250)+COUNTIF('Apr 2022'!A:A,D5250)+COUNTIF('May 2022'!A:A,D5250)+COUNTIF('June 2022'!A:A,D5250)+COUNTIF('July 2022'!A:A,D5250)+COUNTIF('Aug 2022'!A:A,D5250)+COUNTIF('Sep 2022'!A:A,D5250)+COUNTIF('Oct 2022'!A:A,D5250)+COUNTIF('Dec 2022'!A:A,D5250)</f>
        <v>1</v>
      </c>
      <c r="U5250" t="str">
        <f>VLOOKUP(Q5250,'Capital Lookup'!A:B,2,FALSE)</f>
        <v>No</v>
      </c>
      <c r="V5250" s="2">
        <f>IFERROR(VLOOKUP(LEFT(F5250,10),'Find Purchase Orders'!B:J,9,FALSE),"")</f>
        <v>44862</v>
      </c>
      <c r="W5250" s="25" t="s">
        <v>7261</v>
      </c>
    </row>
    <row r="5251" spans="1:23" hidden="1">
      <c r="A5251" s="25" t="s">
        <v>7261</v>
      </c>
      <c r="B5251" s="25" t="s">
        <v>8227</v>
      </c>
      <c r="C5251" s="25" t="s">
        <v>7264</v>
      </c>
      <c r="D5251" s="25" t="s">
        <v>6831</v>
      </c>
      <c r="E5251" s="25" t="s">
        <v>8229</v>
      </c>
      <c r="F5251" s="25" t="s">
        <v>18790</v>
      </c>
      <c r="G5251" s="25" t="s">
        <v>18791</v>
      </c>
      <c r="H5251" s="21">
        <v>1412.5</v>
      </c>
      <c r="I5251" s="25" t="s">
        <v>7296</v>
      </c>
      <c r="J5251" s="25" t="s">
        <v>7288</v>
      </c>
      <c r="K5251" s="25" t="s">
        <v>7289</v>
      </c>
      <c r="L5251" s="25" t="s">
        <v>7259</v>
      </c>
      <c r="M5251" s="21">
        <v>1412.5</v>
      </c>
      <c r="N5251" s="22">
        <v>0</v>
      </c>
      <c r="O5251" s="21">
        <v>1412.5</v>
      </c>
      <c r="P5251" s="21">
        <v>1412.5</v>
      </c>
      <c r="Q5251" s="25" t="s">
        <v>8232</v>
      </c>
      <c r="R5251" s="1" t="str">
        <f t="shared" si="104"/>
        <v>ST10026</v>
      </c>
      <c r="S5251" t="str">
        <f>VLOOKUP(R5251,Data!$C$2:$D$261,2,0)</f>
        <v>Donway Place</v>
      </c>
      <c r="T5251">
        <f>COUNTIF('Feb 2022'!A:A,D5251)+COUNTIF('Mar 2022'!A:A,D5251)+COUNTIF('Apr 2022'!A:A,D5251)+COUNTIF('May 2022'!A:A,D5251)+COUNTIF('June 2022'!A:A,D5251)+COUNTIF('July 2022'!A:A,D5251)+COUNTIF('Aug 2022'!A:A,D5251)+COUNTIF('Sep 2022'!A:A,D5251)+COUNTIF('Oct 2022'!A:A,D5251)+COUNTIF('Dec 2022'!A:A,D5251)</f>
        <v>1</v>
      </c>
      <c r="U5251" t="str">
        <f>VLOOKUP(Q5251,'Capital Lookup'!A:B,2,FALSE)</f>
        <v>No</v>
      </c>
      <c r="V5251" s="2">
        <f>IFERROR(VLOOKUP(LEFT(F5251,10),'Find Purchase Orders'!B:J,9,FALSE),"")</f>
        <v>44862</v>
      </c>
      <c r="W5251" s="25" t="s">
        <v>7261</v>
      </c>
    </row>
    <row r="5252" spans="1:23" hidden="1">
      <c r="A5252" s="25" t="s">
        <v>7261</v>
      </c>
      <c r="B5252" s="25" t="s">
        <v>8227</v>
      </c>
      <c r="C5252" s="25" t="s">
        <v>7264</v>
      </c>
      <c r="D5252" s="25" t="s">
        <v>6832</v>
      </c>
      <c r="E5252" s="25" t="s">
        <v>8229</v>
      </c>
      <c r="F5252" s="25" t="s">
        <v>18792</v>
      </c>
      <c r="G5252" s="25" t="s">
        <v>18793</v>
      </c>
      <c r="H5252" s="21">
        <v>6367.96</v>
      </c>
      <c r="I5252" s="25" t="s">
        <v>7287</v>
      </c>
      <c r="J5252" s="25" t="s">
        <v>7288</v>
      </c>
      <c r="K5252" s="25" t="s">
        <v>7262</v>
      </c>
      <c r="L5252" s="25" t="s">
        <v>7259</v>
      </c>
      <c r="M5252" s="21">
        <v>6367.96</v>
      </c>
      <c r="N5252" s="22">
        <v>0</v>
      </c>
      <c r="O5252" s="21">
        <v>6367.96</v>
      </c>
      <c r="P5252" s="21">
        <v>732.6</v>
      </c>
      <c r="Q5252" s="25" t="s">
        <v>8232</v>
      </c>
      <c r="R5252" s="1" t="str">
        <f t="shared" si="104"/>
        <v>ST10026</v>
      </c>
      <c r="S5252" t="str">
        <f>VLOOKUP(R5252,Data!$C$2:$D$261,2,0)</f>
        <v>Donway Place</v>
      </c>
      <c r="T5252">
        <f>COUNTIF('Feb 2022'!A:A,D5252)+COUNTIF('Mar 2022'!A:A,D5252)+COUNTIF('Apr 2022'!A:A,D5252)+COUNTIF('May 2022'!A:A,D5252)+COUNTIF('June 2022'!A:A,D5252)+COUNTIF('July 2022'!A:A,D5252)+COUNTIF('Aug 2022'!A:A,D5252)+COUNTIF('Sep 2022'!A:A,D5252)+COUNTIF('Oct 2022'!A:A,D5252)+COUNTIF('Dec 2022'!A:A,D5252)</f>
        <v>1</v>
      </c>
      <c r="U5252" t="str">
        <f>VLOOKUP(Q5252,'Capital Lookup'!A:B,2,FALSE)</f>
        <v>No</v>
      </c>
      <c r="V5252" s="2">
        <f>IFERROR(VLOOKUP(LEFT(F5252,10),'Find Purchase Orders'!B:J,9,FALSE),"")</f>
        <v>44862</v>
      </c>
      <c r="W5252" s="25" t="s">
        <v>7261</v>
      </c>
    </row>
    <row r="5253" spans="1:23" hidden="1">
      <c r="A5253" s="25" t="s">
        <v>7261</v>
      </c>
      <c r="B5253" s="25" t="s">
        <v>8227</v>
      </c>
      <c r="C5253" s="25" t="s">
        <v>7264</v>
      </c>
      <c r="D5253" s="25" t="s">
        <v>6832</v>
      </c>
      <c r="E5253" s="25" t="s">
        <v>8229</v>
      </c>
      <c r="F5253" s="25" t="s">
        <v>18794</v>
      </c>
      <c r="G5253" s="25" t="s">
        <v>18795</v>
      </c>
      <c r="H5253" s="21">
        <v>678</v>
      </c>
      <c r="I5253" s="25" t="s">
        <v>7287</v>
      </c>
      <c r="J5253" s="25" t="s">
        <v>7288</v>
      </c>
      <c r="K5253" s="25" t="s">
        <v>7262</v>
      </c>
      <c r="L5253" s="25" t="s">
        <v>7259</v>
      </c>
      <c r="M5253" s="21">
        <v>678</v>
      </c>
      <c r="N5253" s="22">
        <v>0</v>
      </c>
      <c r="O5253" s="21">
        <v>678</v>
      </c>
      <c r="P5253" s="21">
        <v>78</v>
      </c>
      <c r="Q5253" s="25" t="s">
        <v>8232</v>
      </c>
      <c r="R5253" s="1" t="str">
        <f t="shared" si="104"/>
        <v>ST10026</v>
      </c>
      <c r="S5253" t="str">
        <f>VLOOKUP(R5253,Data!$C$2:$D$261,2,0)</f>
        <v>Donway Place</v>
      </c>
      <c r="T5253">
        <f>COUNTIF('Feb 2022'!A:A,D5253)+COUNTIF('Mar 2022'!A:A,D5253)+COUNTIF('Apr 2022'!A:A,D5253)+COUNTIF('May 2022'!A:A,D5253)+COUNTIF('June 2022'!A:A,D5253)+COUNTIF('July 2022'!A:A,D5253)+COUNTIF('Aug 2022'!A:A,D5253)+COUNTIF('Sep 2022'!A:A,D5253)+COUNTIF('Oct 2022'!A:A,D5253)+COUNTIF('Dec 2022'!A:A,D5253)</f>
        <v>1</v>
      </c>
      <c r="U5253" t="str">
        <f>VLOOKUP(Q5253,'Capital Lookup'!A:B,2,FALSE)</f>
        <v>No</v>
      </c>
      <c r="V5253" s="2">
        <f>IFERROR(VLOOKUP(LEFT(F5253,10),'Find Purchase Orders'!B:J,9,FALSE),"")</f>
        <v>44862</v>
      </c>
      <c r="W5253" s="25" t="s">
        <v>7261</v>
      </c>
    </row>
    <row r="5254" spans="1:23" hidden="1">
      <c r="A5254" s="25" t="s">
        <v>7261</v>
      </c>
      <c r="B5254" s="25" t="s">
        <v>8342</v>
      </c>
      <c r="C5254" s="25" t="s">
        <v>7264</v>
      </c>
      <c r="D5254" s="25" t="s">
        <v>6833</v>
      </c>
      <c r="E5254" s="25" t="s">
        <v>8229</v>
      </c>
      <c r="F5254" s="25" t="s">
        <v>18796</v>
      </c>
      <c r="G5254" s="25" t="s">
        <v>18797</v>
      </c>
      <c r="H5254" s="21">
        <v>12210.17</v>
      </c>
      <c r="I5254" s="25" t="s">
        <v>7287</v>
      </c>
      <c r="J5254" s="25" t="s">
        <v>7288</v>
      </c>
      <c r="K5254" s="25" t="s">
        <v>7262</v>
      </c>
      <c r="L5254" s="25" t="s">
        <v>7259</v>
      </c>
      <c r="M5254" s="21">
        <v>12210.17</v>
      </c>
      <c r="N5254" s="22">
        <v>0</v>
      </c>
      <c r="O5254" s="21">
        <v>12210.17</v>
      </c>
      <c r="P5254" s="21">
        <v>1404.71</v>
      </c>
      <c r="Q5254" s="25" t="s">
        <v>8346</v>
      </c>
      <c r="R5254" s="1" t="str">
        <f t="shared" si="104"/>
        <v>ST10025</v>
      </c>
      <c r="S5254" t="str">
        <f>VLOOKUP(R5254,Data!$C$2:$D$261,2,0)</f>
        <v>Don Mills Seniors Apartments</v>
      </c>
      <c r="T5254">
        <f>COUNTIF('Feb 2022'!A:A,D5254)+COUNTIF('Mar 2022'!A:A,D5254)+COUNTIF('Apr 2022'!A:A,D5254)+COUNTIF('May 2022'!A:A,D5254)+COUNTIF('June 2022'!A:A,D5254)+COUNTIF('July 2022'!A:A,D5254)+COUNTIF('Aug 2022'!A:A,D5254)+COUNTIF('Sep 2022'!A:A,D5254)+COUNTIF('Oct 2022'!A:A,D5254)+COUNTIF('Dec 2022'!A:A,D5254)</f>
        <v>1</v>
      </c>
      <c r="U5254" t="str">
        <f>VLOOKUP(Q5254,'Capital Lookup'!A:B,2,FALSE)</f>
        <v>No</v>
      </c>
      <c r="V5254" s="2">
        <f>IFERROR(VLOOKUP(LEFT(F5254,10),'Find Purchase Orders'!B:J,9,FALSE),"")</f>
        <v>44862</v>
      </c>
      <c r="W5254" s="25" t="s">
        <v>7261</v>
      </c>
    </row>
    <row r="5255" spans="1:23" hidden="1">
      <c r="A5255" s="25" t="s">
        <v>7261</v>
      </c>
      <c r="B5255" s="25" t="s">
        <v>8342</v>
      </c>
      <c r="C5255" s="25" t="s">
        <v>7264</v>
      </c>
      <c r="D5255" s="25" t="s">
        <v>6834</v>
      </c>
      <c r="E5255" s="25" t="s">
        <v>8229</v>
      </c>
      <c r="F5255" s="25" t="s">
        <v>18798</v>
      </c>
      <c r="G5255" s="25" t="s">
        <v>18799</v>
      </c>
      <c r="H5255" s="21">
        <v>2203.5</v>
      </c>
      <c r="I5255" s="25" t="s">
        <v>7287</v>
      </c>
      <c r="J5255" s="25" t="s">
        <v>7288</v>
      </c>
      <c r="K5255" s="25" t="s">
        <v>7289</v>
      </c>
      <c r="L5255" s="25" t="s">
        <v>7259</v>
      </c>
      <c r="M5255" s="21">
        <v>2203.5</v>
      </c>
      <c r="N5255" s="22">
        <v>0</v>
      </c>
      <c r="O5255" s="21">
        <v>2203.5</v>
      </c>
      <c r="P5255" s="21">
        <v>253.5</v>
      </c>
      <c r="Q5255" s="25" t="s">
        <v>8346</v>
      </c>
      <c r="R5255" s="1" t="str">
        <f t="shared" si="104"/>
        <v>ST10025</v>
      </c>
      <c r="S5255" t="str">
        <f>VLOOKUP(R5255,Data!$C$2:$D$261,2,0)</f>
        <v>Don Mills Seniors Apartments</v>
      </c>
      <c r="T5255">
        <f>COUNTIF('Feb 2022'!A:A,D5255)+COUNTIF('Mar 2022'!A:A,D5255)+COUNTIF('Apr 2022'!A:A,D5255)+COUNTIF('May 2022'!A:A,D5255)+COUNTIF('June 2022'!A:A,D5255)+COUNTIF('July 2022'!A:A,D5255)+COUNTIF('Aug 2022'!A:A,D5255)+COUNTIF('Sep 2022'!A:A,D5255)+COUNTIF('Oct 2022'!A:A,D5255)+COUNTIF('Dec 2022'!A:A,D5255)</f>
        <v>1</v>
      </c>
      <c r="U5255" t="str">
        <f>VLOOKUP(Q5255,'Capital Lookup'!A:B,2,FALSE)</f>
        <v>No</v>
      </c>
      <c r="V5255" s="2">
        <f>IFERROR(VLOOKUP(LEFT(F5255,10),'Find Purchase Orders'!B:J,9,FALSE),"")</f>
        <v>44862</v>
      </c>
      <c r="W5255" s="25" t="s">
        <v>7261</v>
      </c>
    </row>
    <row r="5256" spans="1:23" hidden="1">
      <c r="A5256" s="25" t="s">
        <v>7261</v>
      </c>
      <c r="B5256" s="25" t="s">
        <v>8749</v>
      </c>
      <c r="C5256" s="25" t="s">
        <v>7282</v>
      </c>
      <c r="D5256" s="25" t="s">
        <v>18800</v>
      </c>
      <c r="E5256" s="25" t="s">
        <v>9607</v>
      </c>
      <c r="F5256" s="25" t="s">
        <v>18801</v>
      </c>
      <c r="G5256" s="25" t="s">
        <v>18802</v>
      </c>
      <c r="H5256" s="21">
        <v>570.88</v>
      </c>
      <c r="I5256" s="25" t="s">
        <v>7296</v>
      </c>
      <c r="J5256" s="25" t="s">
        <v>7288</v>
      </c>
      <c r="K5256" s="25" t="s">
        <v>8696</v>
      </c>
      <c r="L5256" s="25" t="s">
        <v>9610</v>
      </c>
      <c r="M5256" s="21">
        <v>570.88</v>
      </c>
      <c r="N5256" s="21">
        <v>570.88</v>
      </c>
      <c r="O5256" s="21">
        <v>0</v>
      </c>
      <c r="P5256" s="21">
        <v>570.88</v>
      </c>
      <c r="Q5256" s="25" t="s">
        <v>14260</v>
      </c>
      <c r="R5256" s="1" t="str">
        <f t="shared" si="104"/>
        <v>ST10011</v>
      </c>
      <c r="S5256" t="str">
        <f>VLOOKUP(R5256,Data!$C$2:$D$261,2,0)</f>
        <v>The Beechwood</v>
      </c>
      <c r="T5256">
        <f>COUNTIF('Feb 2022'!A:A,D5256)+COUNTIF('Mar 2022'!A:A,D5256)+COUNTIF('Apr 2022'!A:A,D5256)+COUNTIF('May 2022'!A:A,D5256)+COUNTIF('June 2022'!A:A,D5256)+COUNTIF('July 2022'!A:A,D5256)+COUNTIF('Aug 2022'!A:A,D5256)+COUNTIF('Sep 2022'!A:A,D5256)+COUNTIF('Oct 2022'!A:A,D5256)+COUNTIF('Dec 2022'!A:A,D5256)</f>
        <v>0</v>
      </c>
      <c r="U5256" t="str">
        <f>VLOOKUP(Q5256,'Capital Lookup'!A:B,2,FALSE)</f>
        <v>Yes</v>
      </c>
      <c r="V5256" s="2">
        <f>IFERROR(VLOOKUP(LEFT(F5256,10),'Find Purchase Orders'!B:J,9,FALSE),"")</f>
        <v>44872</v>
      </c>
      <c r="W5256" s="25" t="s">
        <v>7261</v>
      </c>
    </row>
    <row r="5257" spans="1:23" hidden="1">
      <c r="A5257" s="25" t="s">
        <v>7261</v>
      </c>
      <c r="B5257" s="25" t="s">
        <v>9405</v>
      </c>
      <c r="C5257" s="25" t="s">
        <v>7282</v>
      </c>
      <c r="D5257" s="25" t="s">
        <v>6835</v>
      </c>
      <c r="E5257" s="25" t="s">
        <v>8200</v>
      </c>
      <c r="F5257" s="25" t="s">
        <v>18803</v>
      </c>
      <c r="G5257" s="25" t="s">
        <v>18804</v>
      </c>
      <c r="H5257" s="21">
        <v>2169.6</v>
      </c>
      <c r="I5257" s="25" t="s">
        <v>7296</v>
      </c>
      <c r="J5257" s="25" t="s">
        <v>7288</v>
      </c>
      <c r="K5257" s="25" t="s">
        <v>7289</v>
      </c>
      <c r="L5257" s="25" t="s">
        <v>7259</v>
      </c>
      <c r="M5257" s="21">
        <v>2169.6</v>
      </c>
      <c r="N5257" s="21">
        <v>2169.6</v>
      </c>
      <c r="O5257" s="21">
        <v>0</v>
      </c>
      <c r="P5257" s="21">
        <v>2169.6</v>
      </c>
      <c r="Q5257" s="25" t="s">
        <v>9409</v>
      </c>
      <c r="R5257" s="1" t="str">
        <f t="shared" si="104"/>
        <v>ST10035</v>
      </c>
      <c r="S5257" t="str">
        <f>VLOOKUP(R5257,Data!$C$2:$D$261,2,0)</f>
        <v>The Westwood</v>
      </c>
      <c r="T5257">
        <f>COUNTIF('Feb 2022'!A:A,D5257)+COUNTIF('Mar 2022'!A:A,D5257)+COUNTIF('Apr 2022'!A:A,D5257)+COUNTIF('May 2022'!A:A,D5257)+COUNTIF('June 2022'!A:A,D5257)+COUNTIF('July 2022'!A:A,D5257)+COUNTIF('Aug 2022'!A:A,D5257)+COUNTIF('Sep 2022'!A:A,D5257)+COUNTIF('Oct 2022'!A:A,D5257)+COUNTIF('Dec 2022'!A:A,D5257)</f>
        <v>1</v>
      </c>
      <c r="U5257" t="str">
        <f>VLOOKUP(Q5257,'Capital Lookup'!A:B,2,FALSE)</f>
        <v>No</v>
      </c>
      <c r="V5257" s="2">
        <f>IFERROR(VLOOKUP(LEFT(F5257,10),'Find Purchase Orders'!B:J,9,FALSE),"")</f>
        <v>44862</v>
      </c>
      <c r="W5257" s="25" t="s">
        <v>7261</v>
      </c>
    </row>
    <row r="5258" spans="1:23" hidden="1">
      <c r="A5258" s="25" t="s">
        <v>7261</v>
      </c>
      <c r="B5258" s="25" t="s">
        <v>9405</v>
      </c>
      <c r="C5258" s="25" t="s">
        <v>7282</v>
      </c>
      <c r="D5258" s="25" t="s">
        <v>6836</v>
      </c>
      <c r="E5258" s="25" t="s">
        <v>8200</v>
      </c>
      <c r="F5258" s="25" t="s">
        <v>18805</v>
      </c>
      <c r="G5258" s="25" t="s">
        <v>18806</v>
      </c>
      <c r="H5258" s="21">
        <v>1412.5</v>
      </c>
      <c r="I5258" s="25" t="s">
        <v>7296</v>
      </c>
      <c r="J5258" s="25" t="s">
        <v>7288</v>
      </c>
      <c r="K5258" s="25" t="s">
        <v>7289</v>
      </c>
      <c r="L5258" s="25" t="s">
        <v>7259</v>
      </c>
      <c r="M5258" s="21">
        <v>1412.5</v>
      </c>
      <c r="N5258" s="21">
        <v>1412.5</v>
      </c>
      <c r="O5258" s="21">
        <v>0</v>
      </c>
      <c r="P5258" s="21">
        <v>1412.5</v>
      </c>
      <c r="Q5258" s="25" t="s">
        <v>9409</v>
      </c>
      <c r="R5258" s="1" t="str">
        <f t="shared" si="104"/>
        <v>ST10035</v>
      </c>
      <c r="S5258" t="str">
        <f>VLOOKUP(R5258,Data!$C$2:$D$261,2,0)</f>
        <v>The Westwood</v>
      </c>
      <c r="T5258">
        <f>COUNTIF('Feb 2022'!A:A,D5258)+COUNTIF('Mar 2022'!A:A,D5258)+COUNTIF('Apr 2022'!A:A,D5258)+COUNTIF('May 2022'!A:A,D5258)+COUNTIF('June 2022'!A:A,D5258)+COUNTIF('July 2022'!A:A,D5258)+COUNTIF('Aug 2022'!A:A,D5258)+COUNTIF('Sep 2022'!A:A,D5258)+COUNTIF('Oct 2022'!A:A,D5258)+COUNTIF('Dec 2022'!A:A,D5258)</f>
        <v>1</v>
      </c>
      <c r="U5258" t="str">
        <f>VLOOKUP(Q5258,'Capital Lookup'!A:B,2,FALSE)</f>
        <v>No</v>
      </c>
      <c r="V5258" s="2">
        <f>IFERROR(VLOOKUP(LEFT(F5258,10),'Find Purchase Orders'!B:J,9,FALSE),"")</f>
        <v>44862</v>
      </c>
      <c r="W5258" s="25" t="s">
        <v>7261</v>
      </c>
    </row>
    <row r="5259" spans="1:23" hidden="1">
      <c r="A5259" s="25" t="s">
        <v>7261</v>
      </c>
      <c r="B5259" s="25" t="s">
        <v>9405</v>
      </c>
      <c r="C5259" s="25" t="s">
        <v>7282</v>
      </c>
      <c r="D5259" s="25" t="s">
        <v>6837</v>
      </c>
      <c r="E5259" s="25" t="s">
        <v>8200</v>
      </c>
      <c r="F5259" s="25" t="s">
        <v>18807</v>
      </c>
      <c r="G5259" s="25" t="s">
        <v>18808</v>
      </c>
      <c r="H5259" s="21">
        <v>1412.5</v>
      </c>
      <c r="I5259" s="25" t="s">
        <v>7296</v>
      </c>
      <c r="J5259" s="25" t="s">
        <v>7288</v>
      </c>
      <c r="K5259" s="25" t="s">
        <v>7289</v>
      </c>
      <c r="L5259" s="25" t="s">
        <v>7259</v>
      </c>
      <c r="M5259" s="21">
        <v>1412.5</v>
      </c>
      <c r="N5259" s="21">
        <v>1412.5</v>
      </c>
      <c r="O5259" s="21">
        <v>0</v>
      </c>
      <c r="P5259" s="21">
        <v>1412.5</v>
      </c>
      <c r="Q5259" s="25" t="s">
        <v>9409</v>
      </c>
      <c r="R5259" s="1" t="str">
        <f t="shared" si="104"/>
        <v>ST10035</v>
      </c>
      <c r="S5259" t="str">
        <f>VLOOKUP(R5259,Data!$C$2:$D$261,2,0)</f>
        <v>The Westwood</v>
      </c>
      <c r="T5259">
        <f>COUNTIF('Feb 2022'!A:A,D5259)+COUNTIF('Mar 2022'!A:A,D5259)+COUNTIF('Apr 2022'!A:A,D5259)+COUNTIF('May 2022'!A:A,D5259)+COUNTIF('June 2022'!A:A,D5259)+COUNTIF('July 2022'!A:A,D5259)+COUNTIF('Aug 2022'!A:A,D5259)+COUNTIF('Sep 2022'!A:A,D5259)+COUNTIF('Oct 2022'!A:A,D5259)+COUNTIF('Dec 2022'!A:A,D5259)</f>
        <v>1</v>
      </c>
      <c r="U5259" t="str">
        <f>VLOOKUP(Q5259,'Capital Lookup'!A:B,2,FALSE)</f>
        <v>No</v>
      </c>
      <c r="V5259" s="2">
        <f>IFERROR(VLOOKUP(LEFT(F5259,10),'Find Purchase Orders'!B:J,9,FALSE),"")</f>
        <v>44862</v>
      </c>
      <c r="W5259" s="25" t="s">
        <v>7261</v>
      </c>
    </row>
    <row r="5260" spans="1:23" hidden="1">
      <c r="A5260" s="25" t="s">
        <v>7261</v>
      </c>
      <c r="B5260" s="25" t="s">
        <v>9405</v>
      </c>
      <c r="C5260" s="25" t="s">
        <v>7282</v>
      </c>
      <c r="D5260" s="25" t="s">
        <v>6838</v>
      </c>
      <c r="E5260" s="25" t="s">
        <v>8200</v>
      </c>
      <c r="F5260" s="25" t="s">
        <v>18809</v>
      </c>
      <c r="G5260" s="25" t="s">
        <v>18810</v>
      </c>
      <c r="H5260" s="21">
        <v>169.5</v>
      </c>
      <c r="I5260" s="25" t="s">
        <v>7296</v>
      </c>
      <c r="J5260" s="25" t="s">
        <v>7288</v>
      </c>
      <c r="K5260" s="25" t="s">
        <v>7289</v>
      </c>
      <c r="L5260" s="25" t="s">
        <v>7259</v>
      </c>
      <c r="M5260" s="21">
        <v>169.5</v>
      </c>
      <c r="N5260" s="21">
        <v>169.5</v>
      </c>
      <c r="O5260" s="21">
        <v>0</v>
      </c>
      <c r="P5260" s="21">
        <v>169.5</v>
      </c>
      <c r="Q5260" s="25" t="s">
        <v>9409</v>
      </c>
      <c r="R5260" s="1" t="str">
        <f t="shared" si="104"/>
        <v>ST10035</v>
      </c>
      <c r="S5260" t="str">
        <f>VLOOKUP(R5260,Data!$C$2:$D$261,2,0)</f>
        <v>The Westwood</v>
      </c>
      <c r="T5260">
        <f>COUNTIF('Feb 2022'!A:A,D5260)+COUNTIF('Mar 2022'!A:A,D5260)+COUNTIF('Apr 2022'!A:A,D5260)+COUNTIF('May 2022'!A:A,D5260)+COUNTIF('June 2022'!A:A,D5260)+COUNTIF('July 2022'!A:A,D5260)+COUNTIF('Aug 2022'!A:A,D5260)+COUNTIF('Sep 2022'!A:A,D5260)+COUNTIF('Oct 2022'!A:A,D5260)+COUNTIF('Dec 2022'!A:A,D5260)</f>
        <v>1</v>
      </c>
      <c r="U5260" t="str">
        <f>VLOOKUP(Q5260,'Capital Lookup'!A:B,2,FALSE)</f>
        <v>No</v>
      </c>
      <c r="V5260" s="2">
        <f>IFERROR(VLOOKUP(LEFT(F5260,10),'Find Purchase Orders'!B:J,9,FALSE),"")</f>
        <v>44862</v>
      </c>
      <c r="W5260" s="25" t="s">
        <v>7261</v>
      </c>
    </row>
    <row r="5261" spans="1:23" hidden="1">
      <c r="A5261" s="25" t="s">
        <v>7261</v>
      </c>
      <c r="B5261" s="25" t="s">
        <v>9405</v>
      </c>
      <c r="C5261" s="25" t="s">
        <v>7282</v>
      </c>
      <c r="D5261" s="25" t="s">
        <v>6838</v>
      </c>
      <c r="E5261" s="25" t="s">
        <v>8200</v>
      </c>
      <c r="F5261" s="25" t="s">
        <v>18811</v>
      </c>
      <c r="G5261" s="25" t="s">
        <v>18812</v>
      </c>
      <c r="H5261" s="21">
        <v>1412.5</v>
      </c>
      <c r="I5261" s="25" t="s">
        <v>7296</v>
      </c>
      <c r="J5261" s="25" t="s">
        <v>7288</v>
      </c>
      <c r="K5261" s="25" t="s">
        <v>7289</v>
      </c>
      <c r="L5261" s="25" t="s">
        <v>7259</v>
      </c>
      <c r="M5261" s="21">
        <v>1412.5</v>
      </c>
      <c r="N5261" s="21">
        <v>1412.5</v>
      </c>
      <c r="O5261" s="21">
        <v>0</v>
      </c>
      <c r="P5261" s="21">
        <v>1412.5</v>
      </c>
      <c r="Q5261" s="25" t="s">
        <v>9409</v>
      </c>
      <c r="R5261" s="1" t="str">
        <f t="shared" si="104"/>
        <v>ST10035</v>
      </c>
      <c r="S5261" t="str">
        <f>VLOOKUP(R5261,Data!$C$2:$D$261,2,0)</f>
        <v>The Westwood</v>
      </c>
      <c r="T5261">
        <f>COUNTIF('Feb 2022'!A:A,D5261)+COUNTIF('Mar 2022'!A:A,D5261)+COUNTIF('Apr 2022'!A:A,D5261)+COUNTIF('May 2022'!A:A,D5261)+COUNTIF('June 2022'!A:A,D5261)+COUNTIF('July 2022'!A:A,D5261)+COUNTIF('Aug 2022'!A:A,D5261)+COUNTIF('Sep 2022'!A:A,D5261)+COUNTIF('Oct 2022'!A:A,D5261)+COUNTIF('Dec 2022'!A:A,D5261)</f>
        <v>1</v>
      </c>
      <c r="U5261" t="str">
        <f>VLOOKUP(Q5261,'Capital Lookup'!A:B,2,FALSE)</f>
        <v>No</v>
      </c>
      <c r="V5261" s="2">
        <f>IFERROR(VLOOKUP(LEFT(F5261,10),'Find Purchase Orders'!B:J,9,FALSE),"")</f>
        <v>44862</v>
      </c>
      <c r="W5261" s="25" t="s">
        <v>7261</v>
      </c>
    </row>
    <row r="5262" spans="1:23" hidden="1">
      <c r="A5262" s="25" t="s">
        <v>7261</v>
      </c>
      <c r="B5262" s="25" t="s">
        <v>9405</v>
      </c>
      <c r="C5262" s="25" t="s">
        <v>7282</v>
      </c>
      <c r="D5262" s="25" t="s">
        <v>6839</v>
      </c>
      <c r="E5262" s="25" t="s">
        <v>8200</v>
      </c>
      <c r="F5262" s="25" t="s">
        <v>18813</v>
      </c>
      <c r="G5262" s="25" t="s">
        <v>18814</v>
      </c>
      <c r="H5262" s="21">
        <v>67.8</v>
      </c>
      <c r="I5262" s="25" t="s">
        <v>7296</v>
      </c>
      <c r="J5262" s="25" t="s">
        <v>7288</v>
      </c>
      <c r="K5262" s="25" t="s">
        <v>7289</v>
      </c>
      <c r="L5262" s="25" t="s">
        <v>7259</v>
      </c>
      <c r="M5262" s="21">
        <v>67.8</v>
      </c>
      <c r="N5262" s="21">
        <v>67.8</v>
      </c>
      <c r="O5262" s="21">
        <v>0</v>
      </c>
      <c r="P5262" s="21">
        <v>67.8</v>
      </c>
      <c r="Q5262" s="25" t="s">
        <v>9409</v>
      </c>
      <c r="R5262" s="1" t="str">
        <f t="shared" si="104"/>
        <v>ST10035</v>
      </c>
      <c r="S5262" t="str">
        <f>VLOOKUP(R5262,Data!$C$2:$D$261,2,0)</f>
        <v>The Westwood</v>
      </c>
      <c r="T5262">
        <f>COUNTIF('Feb 2022'!A:A,D5262)+COUNTIF('Mar 2022'!A:A,D5262)+COUNTIF('Apr 2022'!A:A,D5262)+COUNTIF('May 2022'!A:A,D5262)+COUNTIF('June 2022'!A:A,D5262)+COUNTIF('July 2022'!A:A,D5262)+COUNTIF('Aug 2022'!A:A,D5262)+COUNTIF('Sep 2022'!A:A,D5262)+COUNTIF('Oct 2022'!A:A,D5262)+COUNTIF('Dec 2022'!A:A,D5262)</f>
        <v>1</v>
      </c>
      <c r="U5262" t="str">
        <f>VLOOKUP(Q5262,'Capital Lookup'!A:B,2,FALSE)</f>
        <v>No</v>
      </c>
      <c r="V5262" s="2">
        <f>IFERROR(VLOOKUP(LEFT(F5262,10),'Find Purchase Orders'!B:J,9,FALSE),"")</f>
        <v>44862</v>
      </c>
      <c r="W5262" s="25" t="s">
        <v>7261</v>
      </c>
    </row>
    <row r="5263" spans="1:23" hidden="1">
      <c r="A5263" s="25" t="s">
        <v>7261</v>
      </c>
      <c r="B5263" s="25" t="s">
        <v>9405</v>
      </c>
      <c r="C5263" s="25" t="s">
        <v>7282</v>
      </c>
      <c r="D5263" s="25" t="s">
        <v>6839</v>
      </c>
      <c r="E5263" s="25" t="s">
        <v>8200</v>
      </c>
      <c r="F5263" s="25" t="s">
        <v>18815</v>
      </c>
      <c r="G5263" s="25" t="s">
        <v>18816</v>
      </c>
      <c r="H5263" s="21">
        <v>1666.75</v>
      </c>
      <c r="I5263" s="25" t="s">
        <v>7296</v>
      </c>
      <c r="J5263" s="25" t="s">
        <v>7288</v>
      </c>
      <c r="K5263" s="25" t="s">
        <v>7289</v>
      </c>
      <c r="L5263" s="25" t="s">
        <v>7259</v>
      </c>
      <c r="M5263" s="21">
        <v>1666.75</v>
      </c>
      <c r="N5263" s="21">
        <v>1666.75</v>
      </c>
      <c r="O5263" s="21">
        <v>0</v>
      </c>
      <c r="P5263" s="21">
        <v>1666.75</v>
      </c>
      <c r="Q5263" s="25" t="s">
        <v>9409</v>
      </c>
      <c r="R5263" s="1" t="str">
        <f t="shared" si="104"/>
        <v>ST10035</v>
      </c>
      <c r="S5263" t="str">
        <f>VLOOKUP(R5263,Data!$C$2:$D$261,2,0)</f>
        <v>The Westwood</v>
      </c>
      <c r="T5263">
        <f>COUNTIF('Feb 2022'!A:A,D5263)+COUNTIF('Mar 2022'!A:A,D5263)+COUNTIF('Apr 2022'!A:A,D5263)+COUNTIF('May 2022'!A:A,D5263)+COUNTIF('June 2022'!A:A,D5263)+COUNTIF('July 2022'!A:A,D5263)+COUNTIF('Aug 2022'!A:A,D5263)+COUNTIF('Sep 2022'!A:A,D5263)+COUNTIF('Oct 2022'!A:A,D5263)+COUNTIF('Dec 2022'!A:A,D5263)</f>
        <v>1</v>
      </c>
      <c r="U5263" t="str">
        <f>VLOOKUP(Q5263,'Capital Lookup'!A:B,2,FALSE)</f>
        <v>No</v>
      </c>
      <c r="V5263" s="2">
        <f>IFERROR(VLOOKUP(LEFT(F5263,10),'Find Purchase Orders'!B:J,9,FALSE),"")</f>
        <v>44862</v>
      </c>
      <c r="W5263" s="25" t="s">
        <v>7261</v>
      </c>
    </row>
    <row r="5264" spans="1:23" hidden="1">
      <c r="A5264" s="25" t="s">
        <v>7261</v>
      </c>
      <c r="B5264" s="25" t="s">
        <v>9405</v>
      </c>
      <c r="C5264" s="25" t="s">
        <v>7282</v>
      </c>
      <c r="D5264" s="25" t="s">
        <v>6840</v>
      </c>
      <c r="E5264" s="25" t="s">
        <v>8200</v>
      </c>
      <c r="F5264" s="25" t="s">
        <v>18817</v>
      </c>
      <c r="G5264" s="25" t="s">
        <v>18818</v>
      </c>
      <c r="H5264" s="21">
        <v>169.5</v>
      </c>
      <c r="I5264" s="25" t="s">
        <v>7287</v>
      </c>
      <c r="J5264" s="25" t="s">
        <v>7288</v>
      </c>
      <c r="K5264" s="25" t="s">
        <v>7289</v>
      </c>
      <c r="L5264" s="25" t="s">
        <v>7259</v>
      </c>
      <c r="M5264" s="21">
        <v>169.5</v>
      </c>
      <c r="N5264" s="22">
        <v>0</v>
      </c>
      <c r="O5264" s="21">
        <v>169.5</v>
      </c>
      <c r="P5264" s="21">
        <v>19.5</v>
      </c>
      <c r="Q5264" s="25" t="s">
        <v>9409</v>
      </c>
      <c r="R5264" s="1" t="str">
        <f t="shared" si="104"/>
        <v>ST10035</v>
      </c>
      <c r="S5264" t="str">
        <f>VLOOKUP(R5264,Data!$C$2:$D$261,2,0)</f>
        <v>The Westwood</v>
      </c>
      <c r="T5264">
        <f>COUNTIF('Feb 2022'!A:A,D5264)+COUNTIF('Mar 2022'!A:A,D5264)+COUNTIF('Apr 2022'!A:A,D5264)+COUNTIF('May 2022'!A:A,D5264)+COUNTIF('June 2022'!A:A,D5264)+COUNTIF('July 2022'!A:A,D5264)+COUNTIF('Aug 2022'!A:A,D5264)+COUNTIF('Sep 2022'!A:A,D5264)+COUNTIF('Oct 2022'!A:A,D5264)+COUNTIF('Dec 2022'!A:A,D5264)</f>
        <v>1</v>
      </c>
      <c r="U5264" t="str">
        <f>VLOOKUP(Q5264,'Capital Lookup'!A:B,2,FALSE)</f>
        <v>No</v>
      </c>
      <c r="V5264" s="2">
        <f>IFERROR(VLOOKUP(LEFT(F5264,10),'Find Purchase Orders'!B:J,9,FALSE),"")</f>
        <v>44862</v>
      </c>
      <c r="W5264" s="25" t="s">
        <v>7261</v>
      </c>
    </row>
    <row r="5265" spans="1:23" hidden="1">
      <c r="A5265" s="25" t="s">
        <v>7261</v>
      </c>
      <c r="B5265" s="25" t="s">
        <v>9405</v>
      </c>
      <c r="C5265" s="25" t="s">
        <v>7282</v>
      </c>
      <c r="D5265" s="25" t="s">
        <v>6840</v>
      </c>
      <c r="E5265" s="25" t="s">
        <v>8200</v>
      </c>
      <c r="F5265" s="25" t="s">
        <v>18819</v>
      </c>
      <c r="G5265" s="25" t="s">
        <v>18820</v>
      </c>
      <c r="H5265" s="21">
        <v>1519.85</v>
      </c>
      <c r="I5265" s="25" t="s">
        <v>7287</v>
      </c>
      <c r="J5265" s="25" t="s">
        <v>7288</v>
      </c>
      <c r="K5265" s="25" t="s">
        <v>7289</v>
      </c>
      <c r="L5265" s="25" t="s">
        <v>7259</v>
      </c>
      <c r="M5265" s="21">
        <v>1519.85</v>
      </c>
      <c r="N5265" s="22">
        <v>0</v>
      </c>
      <c r="O5265" s="21">
        <v>1519.85</v>
      </c>
      <c r="P5265" s="21">
        <v>174.85</v>
      </c>
      <c r="Q5265" s="25" t="s">
        <v>9409</v>
      </c>
      <c r="R5265" s="1" t="str">
        <f t="shared" si="104"/>
        <v>ST10035</v>
      </c>
      <c r="S5265" t="str">
        <f>VLOOKUP(R5265,Data!$C$2:$D$261,2,0)</f>
        <v>The Westwood</v>
      </c>
      <c r="T5265">
        <f>COUNTIF('Feb 2022'!A:A,D5265)+COUNTIF('Mar 2022'!A:A,D5265)+COUNTIF('Apr 2022'!A:A,D5265)+COUNTIF('May 2022'!A:A,D5265)+COUNTIF('June 2022'!A:A,D5265)+COUNTIF('July 2022'!A:A,D5265)+COUNTIF('Aug 2022'!A:A,D5265)+COUNTIF('Sep 2022'!A:A,D5265)+COUNTIF('Oct 2022'!A:A,D5265)+COUNTIF('Dec 2022'!A:A,D5265)</f>
        <v>1</v>
      </c>
      <c r="U5265" t="str">
        <f>VLOOKUP(Q5265,'Capital Lookup'!A:B,2,FALSE)</f>
        <v>No</v>
      </c>
      <c r="V5265" s="2">
        <f>IFERROR(VLOOKUP(LEFT(F5265,10),'Find Purchase Orders'!B:J,9,FALSE),"")</f>
        <v>44862</v>
      </c>
      <c r="W5265" s="25" t="s">
        <v>7261</v>
      </c>
    </row>
    <row r="5266" spans="1:23" hidden="1">
      <c r="A5266" s="25" t="s">
        <v>7252</v>
      </c>
      <c r="B5266" s="25" t="s">
        <v>13450</v>
      </c>
      <c r="C5266" s="25" t="s">
        <v>7254</v>
      </c>
      <c r="D5266" s="25" t="s">
        <v>6841</v>
      </c>
      <c r="E5266" s="25" t="s">
        <v>18408</v>
      </c>
      <c r="F5266" s="25" t="s">
        <v>18821</v>
      </c>
      <c r="G5266" s="25" t="s">
        <v>18822</v>
      </c>
      <c r="H5266" s="21">
        <v>1073.5</v>
      </c>
      <c r="I5266" s="25" t="s">
        <v>7296</v>
      </c>
      <c r="J5266" s="25" t="s">
        <v>7288</v>
      </c>
      <c r="K5266" s="25" t="s">
        <v>7262</v>
      </c>
      <c r="L5266" s="25" t="s">
        <v>7259</v>
      </c>
      <c r="M5266" s="21">
        <v>1073.5</v>
      </c>
      <c r="N5266" s="21">
        <v>1073.5</v>
      </c>
      <c r="O5266" s="21">
        <v>0</v>
      </c>
      <c r="P5266" s="21">
        <v>1073.5</v>
      </c>
      <c r="Q5266" s="25" t="s">
        <v>18823</v>
      </c>
      <c r="R5266" s="1" t="str">
        <f t="shared" si="104"/>
        <v>ST10040</v>
      </c>
      <c r="S5266" t="str">
        <f>VLOOKUP(R5266,Data!$C$2:$D$261,2,0)</f>
        <v>Lynwood</v>
      </c>
      <c r="T5266">
        <f>COUNTIF('Feb 2022'!A:A,D5266)+COUNTIF('Mar 2022'!A:A,D5266)+COUNTIF('Apr 2022'!A:A,D5266)+COUNTIF('May 2022'!A:A,D5266)+COUNTIF('June 2022'!A:A,D5266)+COUNTIF('July 2022'!A:A,D5266)+COUNTIF('Aug 2022'!A:A,D5266)+COUNTIF('Sep 2022'!A:A,D5266)+COUNTIF('Oct 2022'!A:A,D5266)+COUNTIF('Dec 2022'!A:A,D5266)</f>
        <v>1</v>
      </c>
      <c r="U5266" t="str">
        <f>VLOOKUP(Q5266,'Capital Lookup'!A:B,2,FALSE)</f>
        <v>No</v>
      </c>
      <c r="V5266" s="2">
        <f>IFERROR(VLOOKUP(LEFT(F5266,10),'Find Purchase Orders'!B:J,9,FALSE),"")</f>
        <v>44865</v>
      </c>
      <c r="W5266" s="25" t="s">
        <v>7261</v>
      </c>
    </row>
    <row r="5267" spans="1:23" hidden="1">
      <c r="A5267" s="25" t="s">
        <v>18824</v>
      </c>
      <c r="B5267" s="25" t="s">
        <v>13450</v>
      </c>
      <c r="C5267" s="25" t="s">
        <v>7254</v>
      </c>
      <c r="D5267" s="25" t="s">
        <v>18825</v>
      </c>
      <c r="E5267" s="25" t="s">
        <v>18408</v>
      </c>
      <c r="H5267" s="21">
        <v>1213.06</v>
      </c>
      <c r="I5267" s="25" t="s">
        <v>7257</v>
      </c>
      <c r="K5267" s="25" t="s">
        <v>7262</v>
      </c>
      <c r="L5267" s="25" t="s">
        <v>8138</v>
      </c>
      <c r="M5267" s="22">
        <v>0</v>
      </c>
      <c r="N5267" s="22">
        <v>0</v>
      </c>
      <c r="O5267" s="21">
        <v>0</v>
      </c>
      <c r="P5267" s="21">
        <v>139.56</v>
      </c>
      <c r="Q5267" s="25"/>
      <c r="R5267" s="1" t="str">
        <f t="shared" si="104"/>
        <v>ST10040</v>
      </c>
      <c r="S5267" t="str">
        <f>VLOOKUP(R5267,Data!$C$2:$D$261,2,0)</f>
        <v>Lynwood</v>
      </c>
      <c r="T5267">
        <f>COUNTIF('Feb 2022'!A:A,D5267)+COUNTIF('Mar 2022'!A:A,D5267)+COUNTIF('Apr 2022'!A:A,D5267)+COUNTIF('May 2022'!A:A,D5267)+COUNTIF('June 2022'!A:A,D5267)+COUNTIF('July 2022'!A:A,D5267)+COUNTIF('Aug 2022'!A:A,D5267)+COUNTIF('Sep 2022'!A:A,D5267)+COUNTIF('Oct 2022'!A:A,D5267)+COUNTIF('Dec 2022'!A:A,D5267)</f>
        <v>0</v>
      </c>
      <c r="U5267" t="e">
        <f>VLOOKUP(Q5267,'Capital Lookup'!A:B,2,FALSE)</f>
        <v>#N/A</v>
      </c>
      <c r="V5267" s="2" t="str">
        <f>IFERROR(VLOOKUP(LEFT(F5267,10),'Find Purchase Orders'!B:J,9,FALSE),"")</f>
        <v/>
      </c>
      <c r="W5267" s="25" t="s">
        <v>7261</v>
      </c>
    </row>
    <row r="5268" spans="1:23" hidden="1">
      <c r="A5268" s="25" t="s">
        <v>7252</v>
      </c>
      <c r="B5268" s="25" t="s">
        <v>13450</v>
      </c>
      <c r="C5268" s="25" t="s">
        <v>7254</v>
      </c>
      <c r="D5268" s="25" t="s">
        <v>6852</v>
      </c>
      <c r="E5268" s="25" t="s">
        <v>18408</v>
      </c>
      <c r="F5268" s="25" t="s">
        <v>18826</v>
      </c>
      <c r="G5268" s="25" t="s">
        <v>18827</v>
      </c>
      <c r="H5268" s="21">
        <v>1073.5</v>
      </c>
      <c r="I5268" s="25" t="s">
        <v>7296</v>
      </c>
      <c r="J5268" s="25" t="s">
        <v>7288</v>
      </c>
      <c r="K5268" s="25" t="s">
        <v>7262</v>
      </c>
      <c r="L5268" s="25" t="s">
        <v>7259</v>
      </c>
      <c r="M5268" s="21">
        <v>1073.5</v>
      </c>
      <c r="N5268" s="21">
        <v>1073.5</v>
      </c>
      <c r="O5268" s="21">
        <v>0</v>
      </c>
      <c r="P5268" s="21">
        <v>1073.5</v>
      </c>
      <c r="Q5268" s="25" t="s">
        <v>18823</v>
      </c>
      <c r="R5268" s="1" t="str">
        <f t="shared" si="104"/>
        <v>ST10040</v>
      </c>
      <c r="S5268" t="str">
        <f>VLOOKUP(R5268,Data!$C$2:$D$261,2,0)</f>
        <v>Lynwood</v>
      </c>
      <c r="T5268">
        <f>COUNTIF('Feb 2022'!A:A,D5268)+COUNTIF('Mar 2022'!A:A,D5268)+COUNTIF('Apr 2022'!A:A,D5268)+COUNTIF('May 2022'!A:A,D5268)+COUNTIF('June 2022'!A:A,D5268)+COUNTIF('July 2022'!A:A,D5268)+COUNTIF('Aug 2022'!A:A,D5268)+COUNTIF('Sep 2022'!A:A,D5268)+COUNTIF('Oct 2022'!A:A,D5268)+COUNTIF('Dec 2022'!A:A,D5268)</f>
        <v>1</v>
      </c>
      <c r="U5268" t="str">
        <f>VLOOKUP(Q5268,'Capital Lookup'!A:B,2,FALSE)</f>
        <v>No</v>
      </c>
      <c r="V5268" s="2">
        <f>IFERROR(VLOOKUP(LEFT(F5268,10),'Find Purchase Orders'!B:J,9,FALSE),"")</f>
        <v>44866</v>
      </c>
      <c r="W5268" s="25" t="s">
        <v>7261</v>
      </c>
    </row>
    <row r="5269" spans="1:23" hidden="1">
      <c r="A5269" s="25" t="s">
        <v>7252</v>
      </c>
      <c r="B5269" s="25" t="s">
        <v>7546</v>
      </c>
      <c r="C5269" s="25" t="s">
        <v>7254</v>
      </c>
      <c r="D5269" s="25" t="s">
        <v>6842</v>
      </c>
      <c r="E5269" s="25" t="s">
        <v>7548</v>
      </c>
      <c r="F5269" s="25" t="s">
        <v>18828</v>
      </c>
      <c r="G5269" s="25" t="s">
        <v>18829</v>
      </c>
      <c r="H5269" s="21">
        <v>711.9</v>
      </c>
      <c r="I5269" s="25" t="s">
        <v>7287</v>
      </c>
      <c r="J5269" s="25" t="s">
        <v>7288</v>
      </c>
      <c r="K5269" s="25" t="s">
        <v>7262</v>
      </c>
      <c r="L5269" s="25" t="s">
        <v>7259</v>
      </c>
      <c r="M5269" s="21">
        <v>711.9</v>
      </c>
      <c r="N5269" s="22">
        <v>0</v>
      </c>
      <c r="O5269" s="21">
        <v>711.9</v>
      </c>
      <c r="P5269" s="21">
        <v>81.900000000000006</v>
      </c>
      <c r="Q5269" s="25" t="s">
        <v>7551</v>
      </c>
      <c r="R5269" s="1" t="str">
        <f t="shared" si="104"/>
        <v>ST10096</v>
      </c>
      <c r="S5269" t="str">
        <f>VLOOKUP(R5269,Data!$C$2:$D$261,2,0)</f>
        <v>Chatham</v>
      </c>
      <c r="T5269">
        <f>COUNTIF('Feb 2022'!A:A,D5269)+COUNTIF('Mar 2022'!A:A,D5269)+COUNTIF('Apr 2022'!A:A,D5269)+COUNTIF('May 2022'!A:A,D5269)+COUNTIF('June 2022'!A:A,D5269)+COUNTIF('July 2022'!A:A,D5269)+COUNTIF('Aug 2022'!A:A,D5269)+COUNTIF('Sep 2022'!A:A,D5269)+COUNTIF('Oct 2022'!A:A,D5269)+COUNTIF('Dec 2022'!A:A,D5269)</f>
        <v>1</v>
      </c>
      <c r="U5269" t="str">
        <f>VLOOKUP(Q5269,'Capital Lookup'!A:B,2,FALSE)</f>
        <v>No</v>
      </c>
      <c r="V5269" s="2">
        <f>IFERROR(VLOOKUP(LEFT(F5269,10),'Find Purchase Orders'!B:J,9,FALSE),"")</f>
        <v>44862</v>
      </c>
      <c r="W5269" s="25" t="s">
        <v>7261</v>
      </c>
    </row>
    <row r="5270" spans="1:23" hidden="1">
      <c r="A5270" s="25" t="s">
        <v>7252</v>
      </c>
      <c r="B5270" s="25" t="s">
        <v>7546</v>
      </c>
      <c r="C5270" s="25" t="s">
        <v>7254</v>
      </c>
      <c r="D5270" s="25" t="s">
        <v>6842</v>
      </c>
      <c r="E5270" s="25" t="s">
        <v>7548</v>
      </c>
      <c r="F5270" s="25" t="s">
        <v>18830</v>
      </c>
      <c r="G5270" s="25" t="s">
        <v>18831</v>
      </c>
      <c r="H5270" s="21">
        <v>7544.45</v>
      </c>
      <c r="I5270" s="25" t="s">
        <v>7287</v>
      </c>
      <c r="J5270" s="25" t="s">
        <v>7288</v>
      </c>
      <c r="K5270" s="25" t="s">
        <v>7262</v>
      </c>
      <c r="L5270" s="25" t="s">
        <v>7259</v>
      </c>
      <c r="M5270" s="21">
        <v>7544.45</v>
      </c>
      <c r="N5270" s="22">
        <v>0</v>
      </c>
      <c r="O5270" s="21">
        <v>7544.45</v>
      </c>
      <c r="P5270" s="21">
        <v>867.95</v>
      </c>
      <c r="Q5270" s="25" t="s">
        <v>7551</v>
      </c>
      <c r="R5270" s="1" t="str">
        <f t="shared" si="104"/>
        <v>ST10096</v>
      </c>
      <c r="S5270" t="str">
        <f>VLOOKUP(R5270,Data!$C$2:$D$261,2,0)</f>
        <v>Chatham</v>
      </c>
      <c r="T5270">
        <f>COUNTIF('Feb 2022'!A:A,D5270)+COUNTIF('Mar 2022'!A:A,D5270)+COUNTIF('Apr 2022'!A:A,D5270)+COUNTIF('May 2022'!A:A,D5270)+COUNTIF('June 2022'!A:A,D5270)+COUNTIF('July 2022'!A:A,D5270)+COUNTIF('Aug 2022'!A:A,D5270)+COUNTIF('Sep 2022'!A:A,D5270)+COUNTIF('Oct 2022'!A:A,D5270)+COUNTIF('Dec 2022'!A:A,D5270)</f>
        <v>1</v>
      </c>
      <c r="U5270" t="str">
        <f>VLOOKUP(Q5270,'Capital Lookup'!A:B,2,FALSE)</f>
        <v>No</v>
      </c>
      <c r="V5270" s="2">
        <f>IFERROR(VLOOKUP(LEFT(F5270,10),'Find Purchase Orders'!B:J,9,FALSE),"")</f>
        <v>44862</v>
      </c>
      <c r="W5270" s="25" t="s">
        <v>7261</v>
      </c>
    </row>
    <row r="5271" spans="1:23" hidden="1">
      <c r="A5271" s="25" t="s">
        <v>7425</v>
      </c>
      <c r="B5271" s="25" t="s">
        <v>7956</v>
      </c>
      <c r="C5271" s="25" t="s">
        <v>7271</v>
      </c>
      <c r="D5271" s="25" t="s">
        <v>6853</v>
      </c>
      <c r="E5271" s="25" t="s">
        <v>14048</v>
      </c>
      <c r="F5271" s="25" t="s">
        <v>18832</v>
      </c>
      <c r="G5271" s="25" t="s">
        <v>18833</v>
      </c>
      <c r="H5271" s="21">
        <v>3638.45</v>
      </c>
      <c r="I5271" s="25" t="s">
        <v>7296</v>
      </c>
      <c r="J5271" s="25" t="s">
        <v>7288</v>
      </c>
      <c r="K5271" s="25" t="s">
        <v>7579</v>
      </c>
      <c r="L5271" s="25" t="s">
        <v>7580</v>
      </c>
      <c r="M5271" s="21">
        <v>3638.45</v>
      </c>
      <c r="N5271" s="21">
        <v>3638.45</v>
      </c>
      <c r="O5271" s="21">
        <v>0</v>
      </c>
      <c r="P5271" s="21">
        <v>3638.45</v>
      </c>
      <c r="Q5271" s="25" t="s">
        <v>14286</v>
      </c>
      <c r="R5271" s="1" t="str">
        <f t="shared" si="104"/>
        <v>ST10184</v>
      </c>
      <c r="S5271" t="str">
        <f>VLOOKUP(R5271,Data!$C$2:$D$261,2,0)</f>
        <v>Riverbend Place</v>
      </c>
      <c r="T5271">
        <f>COUNTIF('Feb 2022'!A:A,D5271)+COUNTIF('Mar 2022'!A:A,D5271)+COUNTIF('Apr 2022'!A:A,D5271)+COUNTIF('May 2022'!A:A,D5271)+COUNTIF('June 2022'!A:A,D5271)+COUNTIF('July 2022'!A:A,D5271)+COUNTIF('Aug 2022'!A:A,D5271)+COUNTIF('Sep 2022'!A:A,D5271)+COUNTIF('Oct 2022'!A:A,D5271)+COUNTIF('Dec 2022'!A:A,D5271)</f>
        <v>1</v>
      </c>
      <c r="U5271" t="str">
        <f>VLOOKUP(Q5271,'Capital Lookup'!A:B,2,FALSE)</f>
        <v>No</v>
      </c>
      <c r="V5271" s="2">
        <f>IFERROR(VLOOKUP(LEFT(F5271,10),'Find Purchase Orders'!B:J,9,FALSE),"")</f>
        <v>44868</v>
      </c>
      <c r="W5271" s="25" t="s">
        <v>7261</v>
      </c>
    </row>
    <row r="5272" spans="1:23" hidden="1">
      <c r="A5272" s="25" t="s">
        <v>7425</v>
      </c>
      <c r="B5272" s="25" t="s">
        <v>8162</v>
      </c>
      <c r="C5272" s="25" t="s">
        <v>7271</v>
      </c>
      <c r="D5272" s="25" t="s">
        <v>6854</v>
      </c>
      <c r="E5272" s="25" t="s">
        <v>9280</v>
      </c>
      <c r="F5272" s="25" t="s">
        <v>18834</v>
      </c>
      <c r="G5272" s="25" t="s">
        <v>18835</v>
      </c>
      <c r="H5272" s="21">
        <v>13564.38</v>
      </c>
      <c r="I5272" s="25" t="s">
        <v>7287</v>
      </c>
      <c r="J5272" s="25" t="s">
        <v>7288</v>
      </c>
      <c r="K5272" s="25" t="s">
        <v>7262</v>
      </c>
      <c r="L5272" s="25" t="s">
        <v>7259</v>
      </c>
      <c r="M5272" s="21">
        <v>13564.38</v>
      </c>
      <c r="N5272" s="22">
        <v>0</v>
      </c>
      <c r="O5272" s="21">
        <v>13564.38</v>
      </c>
      <c r="P5272" s="21">
        <v>1560.5</v>
      </c>
      <c r="Q5272" s="25" t="s">
        <v>9283</v>
      </c>
      <c r="R5272" s="1" t="str">
        <f t="shared" si="104"/>
        <v>ST10186</v>
      </c>
      <c r="S5272" t="str">
        <f>VLOOKUP(R5272,Data!$C$2:$D$261,2,0)</f>
        <v>Brierwood Court</v>
      </c>
      <c r="T5272">
        <f>COUNTIF('Feb 2022'!A:A,D5272)+COUNTIF('Mar 2022'!A:A,D5272)+COUNTIF('Apr 2022'!A:A,D5272)+COUNTIF('May 2022'!A:A,D5272)+COUNTIF('June 2022'!A:A,D5272)+COUNTIF('July 2022'!A:A,D5272)+COUNTIF('Aug 2022'!A:A,D5272)+COUNTIF('Sep 2022'!A:A,D5272)+COUNTIF('Oct 2022'!A:A,D5272)+COUNTIF('Dec 2022'!A:A,D5272)</f>
        <v>1</v>
      </c>
      <c r="U5272" t="str">
        <f>VLOOKUP(Q5272,'Capital Lookup'!A:B,2,FALSE)</f>
        <v>No</v>
      </c>
      <c r="V5272" s="2">
        <f>IFERROR(VLOOKUP(LEFT(F5272,10),'Find Purchase Orders'!B:J,9,FALSE),"")</f>
        <v>44871</v>
      </c>
      <c r="W5272" s="25" t="s">
        <v>7261</v>
      </c>
    </row>
    <row r="5273" spans="1:23" hidden="1">
      <c r="A5273" s="25" t="s">
        <v>7425</v>
      </c>
      <c r="B5273" s="25" t="s">
        <v>8162</v>
      </c>
      <c r="C5273" s="25" t="s">
        <v>7271</v>
      </c>
      <c r="D5273" s="25" t="s">
        <v>6854</v>
      </c>
      <c r="E5273" s="25" t="s">
        <v>9280</v>
      </c>
      <c r="F5273" s="25" t="s">
        <v>18836</v>
      </c>
      <c r="G5273" s="25" t="s">
        <v>18837</v>
      </c>
      <c r="H5273" s="21">
        <v>4068</v>
      </c>
      <c r="I5273" s="25" t="s">
        <v>7287</v>
      </c>
      <c r="J5273" s="25" t="s">
        <v>7288</v>
      </c>
      <c r="K5273" s="25" t="s">
        <v>7262</v>
      </c>
      <c r="L5273" s="25" t="s">
        <v>7259</v>
      </c>
      <c r="M5273" s="21">
        <v>4068</v>
      </c>
      <c r="N5273" s="22">
        <v>0</v>
      </c>
      <c r="O5273" s="21">
        <v>4068</v>
      </c>
      <c r="P5273" s="21">
        <v>468</v>
      </c>
      <c r="Q5273" s="25" t="s">
        <v>9283</v>
      </c>
      <c r="R5273" s="1" t="str">
        <f t="shared" si="104"/>
        <v>ST10186</v>
      </c>
      <c r="S5273" t="str">
        <f>VLOOKUP(R5273,Data!$C$2:$D$261,2,0)</f>
        <v>Brierwood Court</v>
      </c>
      <c r="T5273">
        <f>COUNTIF('Feb 2022'!A:A,D5273)+COUNTIF('Mar 2022'!A:A,D5273)+COUNTIF('Apr 2022'!A:A,D5273)+COUNTIF('May 2022'!A:A,D5273)+COUNTIF('June 2022'!A:A,D5273)+COUNTIF('July 2022'!A:A,D5273)+COUNTIF('Aug 2022'!A:A,D5273)+COUNTIF('Sep 2022'!A:A,D5273)+COUNTIF('Oct 2022'!A:A,D5273)+COUNTIF('Dec 2022'!A:A,D5273)</f>
        <v>1</v>
      </c>
      <c r="U5273" t="str">
        <f>VLOOKUP(Q5273,'Capital Lookup'!A:B,2,FALSE)</f>
        <v>No</v>
      </c>
      <c r="V5273" s="2">
        <f>IFERROR(VLOOKUP(LEFT(F5273,10),'Find Purchase Orders'!B:J,9,FALSE),"")</f>
        <v>44871</v>
      </c>
      <c r="W5273" s="25" t="s">
        <v>7261</v>
      </c>
    </row>
    <row r="5274" spans="1:23" hidden="1">
      <c r="A5274" s="25" t="s">
        <v>7269</v>
      </c>
      <c r="B5274" s="25" t="s">
        <v>8178</v>
      </c>
      <c r="C5274" s="25" t="s">
        <v>7271</v>
      </c>
      <c r="D5274" s="25" t="s">
        <v>6856</v>
      </c>
      <c r="E5274" s="25" t="s">
        <v>7492</v>
      </c>
      <c r="F5274" s="25" t="s">
        <v>18838</v>
      </c>
      <c r="G5274" s="25" t="s">
        <v>18839</v>
      </c>
      <c r="H5274" s="21">
        <v>5263.87</v>
      </c>
      <c r="I5274" s="25" t="s">
        <v>7296</v>
      </c>
      <c r="J5274" s="25" t="s">
        <v>7288</v>
      </c>
      <c r="K5274" s="25" t="s">
        <v>7733</v>
      </c>
      <c r="L5274" s="25" t="s">
        <v>7734</v>
      </c>
      <c r="M5274" s="21">
        <v>5263.87</v>
      </c>
      <c r="N5274" s="21">
        <v>5263.87</v>
      </c>
      <c r="O5274" s="21">
        <v>0</v>
      </c>
      <c r="P5274" s="21">
        <v>5263.87</v>
      </c>
      <c r="Q5274" s="25" t="s">
        <v>18840</v>
      </c>
      <c r="R5274" s="1" t="str">
        <f t="shared" si="104"/>
        <v>ST10183</v>
      </c>
      <c r="S5274" t="str">
        <f>VLOOKUP(R5274,Data!$C$2:$D$261,2,0)</f>
        <v>Brierwood Gardens</v>
      </c>
      <c r="T5274">
        <f>COUNTIF('Feb 2022'!A:A,D5274)+COUNTIF('Mar 2022'!A:A,D5274)+COUNTIF('Apr 2022'!A:A,D5274)+COUNTIF('May 2022'!A:A,D5274)+COUNTIF('June 2022'!A:A,D5274)+COUNTIF('July 2022'!A:A,D5274)+COUNTIF('Aug 2022'!A:A,D5274)+COUNTIF('Sep 2022'!A:A,D5274)+COUNTIF('Oct 2022'!A:A,D5274)+COUNTIF('Dec 2022'!A:A,D5274)</f>
        <v>1</v>
      </c>
      <c r="U5274" t="str">
        <f>VLOOKUP(Q5274,'Capital Lookup'!A:B,2,FALSE)</f>
        <v>No</v>
      </c>
      <c r="V5274" s="2">
        <f>IFERROR(VLOOKUP(LEFT(F5274,10),'Find Purchase Orders'!B:J,9,FALSE),"")</f>
        <v>44871</v>
      </c>
      <c r="W5274" s="25" t="s">
        <v>7261</v>
      </c>
    </row>
    <row r="5275" spans="1:23" hidden="1">
      <c r="A5275" s="25" t="s">
        <v>7269</v>
      </c>
      <c r="B5275" s="25" t="s">
        <v>7858</v>
      </c>
      <c r="C5275" s="25"/>
      <c r="D5275" s="25" t="s">
        <v>6857</v>
      </c>
      <c r="E5275" s="25" t="s">
        <v>14048</v>
      </c>
      <c r="F5275" s="25" t="s">
        <v>18841</v>
      </c>
      <c r="G5275" s="25" t="s">
        <v>18842</v>
      </c>
      <c r="H5275" s="21">
        <v>14441.4</v>
      </c>
      <c r="I5275" s="25" t="s">
        <v>7339</v>
      </c>
      <c r="J5275" s="25" t="s">
        <v>7288</v>
      </c>
      <c r="K5275" s="25" t="s">
        <v>9091</v>
      </c>
      <c r="L5275" s="25" t="s">
        <v>8801</v>
      </c>
      <c r="M5275" s="21">
        <v>16735.3</v>
      </c>
      <c r="N5275" s="21">
        <v>16735.3</v>
      </c>
      <c r="O5275" s="21">
        <v>0</v>
      </c>
      <c r="P5275" s="21">
        <v>14441.4</v>
      </c>
      <c r="Q5275" s="25" t="s">
        <v>18843</v>
      </c>
      <c r="R5275" s="1" t="str">
        <f t="shared" si="104"/>
        <v>ST10331</v>
      </c>
      <c r="S5275" t="str">
        <f>VLOOKUP(R5275,Data!$C$2:$D$261,2,0)</f>
        <v>Carlingview Manor</v>
      </c>
      <c r="T5275">
        <f>COUNTIF('Feb 2022'!A:A,D5275)+COUNTIF('Mar 2022'!A:A,D5275)+COUNTIF('Apr 2022'!A:A,D5275)+COUNTIF('May 2022'!A:A,D5275)+COUNTIF('June 2022'!A:A,D5275)+COUNTIF('July 2022'!A:A,D5275)+COUNTIF('Aug 2022'!A:A,D5275)+COUNTIF('Sep 2022'!A:A,D5275)+COUNTIF('Oct 2022'!A:A,D5275)+COUNTIF('Dec 2022'!A:A,D5275)</f>
        <v>1</v>
      </c>
      <c r="U5275" t="str">
        <f>VLOOKUP(Q5275,'Capital Lookup'!A:B,2,FALSE)</f>
        <v>No</v>
      </c>
      <c r="V5275" s="2">
        <f>IFERROR(VLOOKUP(LEFT(F5275,10),'Find Purchase Orders'!B:J,9,FALSE),"")</f>
        <v>44866</v>
      </c>
      <c r="W5275" s="25" t="s">
        <v>7261</v>
      </c>
    </row>
    <row r="5276" spans="1:23" hidden="1">
      <c r="A5276" s="25" t="s">
        <v>7269</v>
      </c>
      <c r="B5276" s="25" t="s">
        <v>8178</v>
      </c>
      <c r="C5276" s="25" t="s">
        <v>7271</v>
      </c>
      <c r="D5276" s="25" t="s">
        <v>6858</v>
      </c>
      <c r="E5276" s="25" t="s">
        <v>7492</v>
      </c>
      <c r="F5276" s="25" t="s">
        <v>18844</v>
      </c>
      <c r="G5276" s="25" t="s">
        <v>18845</v>
      </c>
      <c r="H5276" s="21">
        <v>7574.29</v>
      </c>
      <c r="I5276" s="25" t="s">
        <v>7296</v>
      </c>
      <c r="J5276" s="25" t="s">
        <v>7288</v>
      </c>
      <c r="K5276" s="25" t="s">
        <v>8538</v>
      </c>
      <c r="L5276" s="25" t="s">
        <v>8551</v>
      </c>
      <c r="M5276" s="21">
        <v>7574.29</v>
      </c>
      <c r="N5276" s="22">
        <v>0</v>
      </c>
      <c r="O5276" s="21">
        <v>7574.29</v>
      </c>
      <c r="P5276" s="21">
        <v>7574.29</v>
      </c>
      <c r="Q5276" s="25" t="s">
        <v>18846</v>
      </c>
      <c r="R5276" s="1" t="str">
        <f t="shared" si="104"/>
        <v>ST10183</v>
      </c>
      <c r="S5276" t="str">
        <f>VLOOKUP(R5276,Data!$C$2:$D$261,2,0)</f>
        <v>Brierwood Gardens</v>
      </c>
      <c r="T5276">
        <f>COUNTIF('Feb 2022'!A:A,D5276)+COUNTIF('Mar 2022'!A:A,D5276)+COUNTIF('Apr 2022'!A:A,D5276)+COUNTIF('May 2022'!A:A,D5276)+COUNTIF('June 2022'!A:A,D5276)+COUNTIF('July 2022'!A:A,D5276)+COUNTIF('Aug 2022'!A:A,D5276)+COUNTIF('Sep 2022'!A:A,D5276)+COUNTIF('Oct 2022'!A:A,D5276)+COUNTIF('Dec 2022'!A:A,D5276)</f>
        <v>1</v>
      </c>
      <c r="U5276" t="str">
        <f>VLOOKUP(Q5276,'Capital Lookup'!A:B,2,FALSE)</f>
        <v>No</v>
      </c>
      <c r="V5276" s="2">
        <f>IFERROR(VLOOKUP(LEFT(F5276,10),'Find Purchase Orders'!B:J,9,FALSE),"")</f>
        <v>44871</v>
      </c>
      <c r="W5276" s="25" t="s">
        <v>7261</v>
      </c>
    </row>
    <row r="5277" spans="1:23" hidden="1">
      <c r="A5277" s="25" t="s">
        <v>7313</v>
      </c>
      <c r="B5277" s="25" t="s">
        <v>7959</v>
      </c>
      <c r="C5277" s="25" t="s">
        <v>7587</v>
      </c>
      <c r="D5277" s="25" t="s">
        <v>6859</v>
      </c>
      <c r="E5277" s="25" t="s">
        <v>7492</v>
      </c>
      <c r="F5277" s="25" t="s">
        <v>18847</v>
      </c>
      <c r="G5277" s="25" t="s">
        <v>18848</v>
      </c>
      <c r="H5277" s="21">
        <v>2202.37</v>
      </c>
      <c r="I5277" s="25" t="s">
        <v>7296</v>
      </c>
      <c r="J5277" s="25" t="s">
        <v>7288</v>
      </c>
      <c r="K5277" s="25" t="s">
        <v>7579</v>
      </c>
      <c r="L5277" s="25" t="s">
        <v>8156</v>
      </c>
      <c r="M5277" s="21">
        <v>2202.37</v>
      </c>
      <c r="N5277" s="21">
        <v>2202.37</v>
      </c>
      <c r="O5277" s="21">
        <v>0</v>
      </c>
      <c r="P5277" s="21">
        <v>2202.37</v>
      </c>
      <c r="Q5277" s="25" t="s">
        <v>18849</v>
      </c>
      <c r="R5277" s="1" t="str">
        <f t="shared" si="104"/>
        <v>ST10172</v>
      </c>
      <c r="S5277" t="str">
        <f>VLOOKUP(R5277,Data!$C$2:$D$261,2,0)</f>
        <v>Riverside Place</v>
      </c>
      <c r="T5277">
        <f>COUNTIF('Feb 2022'!A:A,D5277)+COUNTIF('Mar 2022'!A:A,D5277)+COUNTIF('Apr 2022'!A:A,D5277)+COUNTIF('May 2022'!A:A,D5277)+COUNTIF('June 2022'!A:A,D5277)+COUNTIF('July 2022'!A:A,D5277)+COUNTIF('Aug 2022'!A:A,D5277)+COUNTIF('Sep 2022'!A:A,D5277)+COUNTIF('Oct 2022'!A:A,D5277)+COUNTIF('Dec 2022'!A:A,D5277)</f>
        <v>1</v>
      </c>
      <c r="U5277" t="str">
        <f>VLOOKUP(Q5277,'Capital Lookup'!A:B,2,FALSE)</f>
        <v>No</v>
      </c>
      <c r="V5277" s="2">
        <f>IFERROR(VLOOKUP(LEFT(F5277,10),'Find Purchase Orders'!B:J,9,FALSE),"")</f>
        <v>44867</v>
      </c>
      <c r="W5277" s="25" t="s">
        <v>7261</v>
      </c>
    </row>
    <row r="5278" spans="1:23" hidden="1">
      <c r="A5278" s="25" t="s">
        <v>7261</v>
      </c>
      <c r="B5278" s="25" t="s">
        <v>8501</v>
      </c>
      <c r="C5278" s="25" t="s">
        <v>7264</v>
      </c>
      <c r="D5278" s="25" t="s">
        <v>6860</v>
      </c>
      <c r="E5278" s="25" t="s">
        <v>9607</v>
      </c>
      <c r="F5278" s="25" t="s">
        <v>18850</v>
      </c>
      <c r="G5278" s="25" t="s">
        <v>18851</v>
      </c>
      <c r="H5278" s="21">
        <v>26882.7</v>
      </c>
      <c r="I5278" s="25" t="s">
        <v>7296</v>
      </c>
      <c r="J5278" s="25" t="s">
        <v>7288</v>
      </c>
      <c r="K5278" s="25" t="s">
        <v>8696</v>
      </c>
      <c r="L5278" s="25" t="s">
        <v>9610</v>
      </c>
      <c r="M5278" s="21">
        <v>26882.7</v>
      </c>
      <c r="N5278" s="22">
        <v>0</v>
      </c>
      <c r="O5278" s="21">
        <v>26882.7</v>
      </c>
      <c r="P5278" s="21">
        <v>26882.7</v>
      </c>
      <c r="Q5278" s="25" t="s">
        <v>9611</v>
      </c>
      <c r="R5278" s="1" t="str">
        <f t="shared" si="104"/>
        <v>ST10005</v>
      </c>
      <c r="S5278" t="str">
        <f>VLOOKUP(R5278,Data!$C$2:$D$261,2,0)</f>
        <v>The Kensington Oakville</v>
      </c>
      <c r="T5278">
        <f>COUNTIF('Feb 2022'!A:A,D5278)+COUNTIF('Mar 2022'!A:A,D5278)+COUNTIF('Apr 2022'!A:A,D5278)+COUNTIF('May 2022'!A:A,D5278)+COUNTIF('June 2022'!A:A,D5278)+COUNTIF('July 2022'!A:A,D5278)+COUNTIF('Aug 2022'!A:A,D5278)+COUNTIF('Sep 2022'!A:A,D5278)+COUNTIF('Oct 2022'!A:A,D5278)+COUNTIF('Dec 2022'!A:A,D5278)</f>
        <v>1</v>
      </c>
      <c r="U5278" t="str">
        <f>VLOOKUP(Q5278,'Capital Lookup'!A:B,2,FALSE)</f>
        <v>No</v>
      </c>
      <c r="V5278" s="2">
        <f>IFERROR(VLOOKUP(LEFT(F5278,10),'Find Purchase Orders'!B:J,9,FALSE),"")</f>
        <v>44868</v>
      </c>
      <c r="W5278" s="25" t="s">
        <v>7261</v>
      </c>
    </row>
    <row r="5279" spans="1:23" hidden="1">
      <c r="A5279" s="25" t="s">
        <v>10974</v>
      </c>
      <c r="B5279" s="25" t="s">
        <v>7657</v>
      </c>
      <c r="C5279" s="25" t="s">
        <v>7282</v>
      </c>
      <c r="D5279" s="25" t="s">
        <v>6925</v>
      </c>
      <c r="E5279" s="25" t="s">
        <v>7500</v>
      </c>
      <c r="F5279" s="25" t="s">
        <v>18852</v>
      </c>
      <c r="G5279" s="25" t="s">
        <v>18853</v>
      </c>
      <c r="H5279" s="21">
        <v>9024.0400000000009</v>
      </c>
      <c r="I5279" s="25" t="s">
        <v>7287</v>
      </c>
      <c r="J5279" s="25" t="s">
        <v>7288</v>
      </c>
      <c r="K5279" s="25" t="s">
        <v>7262</v>
      </c>
      <c r="L5279" s="25" t="s">
        <v>8858</v>
      </c>
      <c r="M5279" s="21">
        <v>9024.0400000000009</v>
      </c>
      <c r="N5279" s="22">
        <v>0</v>
      </c>
      <c r="O5279" s="21">
        <v>9024.0400000000009</v>
      </c>
      <c r="P5279" s="21">
        <v>1038.1600000000001</v>
      </c>
      <c r="Q5279" s="25" t="s">
        <v>18854</v>
      </c>
      <c r="R5279" s="1" t="str">
        <f t="shared" si="104"/>
        <v>ST10018</v>
      </c>
      <c r="S5279" t="str">
        <f>VLOOKUP(R5279,Data!$C$2:$D$261,2,0)</f>
        <v>The Annex</v>
      </c>
      <c r="T5279">
        <f>COUNTIF('Feb 2022'!A:A,D5279)+COUNTIF('Mar 2022'!A:A,D5279)+COUNTIF('Apr 2022'!A:A,D5279)+COUNTIF('May 2022'!A:A,D5279)+COUNTIF('June 2022'!A:A,D5279)+COUNTIF('July 2022'!A:A,D5279)+COUNTIF('Aug 2022'!A:A,D5279)+COUNTIF('Sep 2022'!A:A,D5279)+COUNTIF('Oct 2022'!A:A,D5279)+COUNTIF('Dec 2022'!A:A,D5279)</f>
        <v>1</v>
      </c>
      <c r="U5279" t="str">
        <f>VLOOKUP(Q5279,'Capital Lookup'!A:B,2,FALSE)</f>
        <v>No</v>
      </c>
      <c r="V5279" s="2">
        <f>IFERROR(VLOOKUP(LEFT(F5279,10),'Find Purchase Orders'!B:J,9,FALSE),"")</f>
        <v>44876</v>
      </c>
      <c r="W5279" s="25" t="s">
        <v>7261</v>
      </c>
    </row>
    <row r="5280" spans="1:23" hidden="1">
      <c r="A5280" s="25" t="s">
        <v>7252</v>
      </c>
      <c r="B5280" s="25" t="s">
        <v>7253</v>
      </c>
      <c r="C5280" s="25" t="s">
        <v>7254</v>
      </c>
      <c r="D5280" s="25" t="s">
        <v>6843</v>
      </c>
      <c r="E5280" s="25" t="s">
        <v>14618</v>
      </c>
      <c r="F5280" s="25" t="s">
        <v>18855</v>
      </c>
      <c r="G5280" s="25" t="s">
        <v>8870</v>
      </c>
      <c r="H5280" s="21">
        <v>83.25</v>
      </c>
      <c r="I5280" s="25" t="s">
        <v>7296</v>
      </c>
      <c r="J5280" s="25" t="s">
        <v>7288</v>
      </c>
      <c r="K5280" s="25" t="s">
        <v>7289</v>
      </c>
      <c r="L5280" s="25" t="s">
        <v>7259</v>
      </c>
      <c r="M5280" s="21">
        <v>83.25</v>
      </c>
      <c r="N5280" s="21">
        <v>83.25</v>
      </c>
      <c r="O5280" s="21">
        <v>0</v>
      </c>
      <c r="P5280" s="21">
        <v>83.25</v>
      </c>
      <c r="Q5280" s="25" t="s">
        <v>7459</v>
      </c>
      <c r="R5280" s="1" t="str">
        <f t="shared" si="104"/>
        <v>ST10086</v>
      </c>
      <c r="S5280" t="str">
        <f>VLOOKUP(R5280,Data!$C$2:$D$261,2,0)</f>
        <v>Renaissance</v>
      </c>
      <c r="T5280">
        <f>COUNTIF('Feb 2022'!A:A,D5280)+COUNTIF('Mar 2022'!A:A,D5280)+COUNTIF('Apr 2022'!A:A,D5280)+COUNTIF('May 2022'!A:A,D5280)+COUNTIF('June 2022'!A:A,D5280)+COUNTIF('July 2022'!A:A,D5280)+COUNTIF('Aug 2022'!A:A,D5280)+COUNTIF('Sep 2022'!A:A,D5280)+COUNTIF('Oct 2022'!A:A,D5280)+COUNTIF('Dec 2022'!A:A,D5280)</f>
        <v>1</v>
      </c>
      <c r="U5280" t="str">
        <f>VLOOKUP(Q5280,'Capital Lookup'!A:B,2,FALSE)</f>
        <v>No</v>
      </c>
      <c r="V5280" s="2">
        <f>IFERROR(VLOOKUP(LEFT(F5280,10),'Find Purchase Orders'!B:J,9,FALSE),"")</f>
        <v>44865</v>
      </c>
      <c r="W5280" s="25" t="s">
        <v>7261</v>
      </c>
    </row>
    <row r="5281" spans="1:23" hidden="1">
      <c r="A5281" s="25" t="s">
        <v>7252</v>
      </c>
      <c r="B5281" s="25" t="s">
        <v>7253</v>
      </c>
      <c r="C5281" s="25" t="s">
        <v>7254</v>
      </c>
      <c r="D5281" s="25" t="s">
        <v>6843</v>
      </c>
      <c r="E5281" s="25" t="s">
        <v>14618</v>
      </c>
      <c r="F5281" s="25" t="s">
        <v>18856</v>
      </c>
      <c r="G5281" s="25" t="s">
        <v>8873</v>
      </c>
      <c r="H5281" s="21">
        <v>1364.37</v>
      </c>
      <c r="I5281" s="25" t="s">
        <v>7296</v>
      </c>
      <c r="J5281" s="25" t="s">
        <v>7288</v>
      </c>
      <c r="K5281" s="25" t="s">
        <v>7289</v>
      </c>
      <c r="L5281" s="25" t="s">
        <v>7259</v>
      </c>
      <c r="M5281" s="21">
        <v>1364.37</v>
      </c>
      <c r="N5281" s="21">
        <v>1364.37</v>
      </c>
      <c r="O5281" s="21">
        <v>0</v>
      </c>
      <c r="P5281" s="21">
        <v>1364.37</v>
      </c>
      <c r="Q5281" s="25" t="s">
        <v>7459</v>
      </c>
      <c r="R5281" s="1" t="str">
        <f t="shared" si="104"/>
        <v>ST10086</v>
      </c>
      <c r="S5281" t="str">
        <f>VLOOKUP(R5281,Data!$C$2:$D$261,2,0)</f>
        <v>Renaissance</v>
      </c>
      <c r="T5281">
        <f>COUNTIF('Feb 2022'!A:A,D5281)+COUNTIF('Mar 2022'!A:A,D5281)+COUNTIF('Apr 2022'!A:A,D5281)+COUNTIF('May 2022'!A:A,D5281)+COUNTIF('June 2022'!A:A,D5281)+COUNTIF('July 2022'!A:A,D5281)+COUNTIF('Aug 2022'!A:A,D5281)+COUNTIF('Sep 2022'!A:A,D5281)+COUNTIF('Oct 2022'!A:A,D5281)+COUNTIF('Dec 2022'!A:A,D5281)</f>
        <v>1</v>
      </c>
      <c r="U5281" t="str">
        <f>VLOOKUP(Q5281,'Capital Lookup'!A:B,2,FALSE)</f>
        <v>No</v>
      </c>
      <c r="V5281" s="2">
        <f>IFERROR(VLOOKUP(LEFT(F5281,10),'Find Purchase Orders'!B:J,9,FALSE),"")</f>
        <v>44865</v>
      </c>
      <c r="W5281" s="25" t="s">
        <v>7261</v>
      </c>
    </row>
    <row r="5282" spans="1:23" hidden="1">
      <c r="A5282" s="25" t="s">
        <v>7313</v>
      </c>
      <c r="B5282" s="25" t="s">
        <v>8381</v>
      </c>
      <c r="C5282" s="25" t="s">
        <v>7587</v>
      </c>
      <c r="D5282" s="25" t="s">
        <v>18857</v>
      </c>
      <c r="E5282" s="25" t="s">
        <v>7500</v>
      </c>
      <c r="H5282" s="21">
        <v>14530.67</v>
      </c>
      <c r="I5282" s="25" t="s">
        <v>7257</v>
      </c>
      <c r="K5282" s="25" t="s">
        <v>7579</v>
      </c>
      <c r="L5282" s="25" t="s">
        <v>8156</v>
      </c>
      <c r="M5282" s="22">
        <v>0</v>
      </c>
      <c r="N5282" s="22">
        <v>0</v>
      </c>
      <c r="O5282" s="21">
        <v>0</v>
      </c>
      <c r="P5282" s="21">
        <v>1671.67</v>
      </c>
      <c r="Q5282" s="25" t="s">
        <v>18858</v>
      </c>
      <c r="R5282" s="1" t="str">
        <f t="shared" si="104"/>
        <v>ST10151</v>
      </c>
      <c r="S5282" t="str">
        <f>VLOOKUP(R5282,Data!$C$2:$D$261,2,0)</f>
        <v>Bay Ridges</v>
      </c>
      <c r="T5282">
        <f>COUNTIF('Feb 2022'!A:A,D5282)+COUNTIF('Mar 2022'!A:A,D5282)+COUNTIF('Apr 2022'!A:A,D5282)+COUNTIF('May 2022'!A:A,D5282)+COUNTIF('June 2022'!A:A,D5282)+COUNTIF('July 2022'!A:A,D5282)+COUNTIF('Aug 2022'!A:A,D5282)+COUNTIF('Sep 2022'!A:A,D5282)+COUNTIF('Oct 2022'!A:A,D5282)+COUNTIF('Dec 2022'!A:A,D5282)</f>
        <v>0</v>
      </c>
      <c r="U5282" t="str">
        <f>VLOOKUP(Q5282,'Capital Lookup'!A:B,2,FALSE)</f>
        <v>No</v>
      </c>
      <c r="V5282" s="2" t="str">
        <f>IFERROR(VLOOKUP(LEFT(F5282,10),'Find Purchase Orders'!B:J,9,FALSE),"")</f>
        <v/>
      </c>
      <c r="W5282" s="25" t="s">
        <v>7261</v>
      </c>
    </row>
    <row r="5283" spans="1:23" hidden="1">
      <c r="A5283" s="25" t="s">
        <v>7425</v>
      </c>
      <c r="B5283" s="25" t="s">
        <v>7997</v>
      </c>
      <c r="C5283" s="25" t="s">
        <v>7271</v>
      </c>
      <c r="D5283" s="25" t="s">
        <v>6844</v>
      </c>
      <c r="E5283" s="25" t="s">
        <v>14048</v>
      </c>
      <c r="F5283" s="25" t="s">
        <v>18859</v>
      </c>
      <c r="G5283" s="25" t="s">
        <v>18860</v>
      </c>
      <c r="H5283" s="21">
        <v>805.41</v>
      </c>
      <c r="I5283" s="25" t="s">
        <v>7296</v>
      </c>
      <c r="J5283" s="25" t="s">
        <v>7288</v>
      </c>
      <c r="K5283" s="25" t="s">
        <v>7579</v>
      </c>
      <c r="L5283" s="25" t="s">
        <v>8156</v>
      </c>
      <c r="M5283" s="21">
        <v>805.41</v>
      </c>
      <c r="N5283" s="22">
        <v>0</v>
      </c>
      <c r="O5283" s="21">
        <v>805.41</v>
      </c>
      <c r="P5283" s="21">
        <v>805.41</v>
      </c>
      <c r="Q5283" s="25" t="s">
        <v>18861</v>
      </c>
      <c r="R5283" s="1" t="str">
        <f t="shared" si="104"/>
        <v>ST10148</v>
      </c>
      <c r="S5283" t="str">
        <f>VLOOKUP(R5283,Data!$C$2:$D$261,2,0)</f>
        <v>Kilean Lodge</v>
      </c>
      <c r="T5283">
        <f>COUNTIF('Feb 2022'!A:A,D5283)+COUNTIF('Mar 2022'!A:A,D5283)+COUNTIF('Apr 2022'!A:A,D5283)+COUNTIF('May 2022'!A:A,D5283)+COUNTIF('June 2022'!A:A,D5283)+COUNTIF('July 2022'!A:A,D5283)+COUNTIF('Aug 2022'!A:A,D5283)+COUNTIF('Sep 2022'!A:A,D5283)+COUNTIF('Oct 2022'!A:A,D5283)+COUNTIF('Dec 2022'!A:A,D5283)</f>
        <v>1</v>
      </c>
      <c r="U5283" t="str">
        <f>VLOOKUP(Q5283,'Capital Lookup'!A:B,2,FALSE)</f>
        <v>No</v>
      </c>
      <c r="V5283" s="2">
        <f>IFERROR(VLOOKUP(LEFT(F5283,10),'Find Purchase Orders'!B:J,9,FALSE),"")</f>
        <v>44865</v>
      </c>
      <c r="W5283" s="25" t="s">
        <v>7261</v>
      </c>
    </row>
    <row r="5284" spans="1:23" hidden="1">
      <c r="A5284" s="25" t="s">
        <v>7269</v>
      </c>
      <c r="B5284" s="25" t="s">
        <v>7953</v>
      </c>
      <c r="C5284" s="25" t="s">
        <v>7271</v>
      </c>
      <c r="D5284" s="25" t="s">
        <v>6845</v>
      </c>
      <c r="E5284" s="25" t="s">
        <v>14048</v>
      </c>
      <c r="F5284" s="25" t="s">
        <v>18862</v>
      </c>
      <c r="G5284" s="25" t="s">
        <v>18863</v>
      </c>
      <c r="H5284" s="21">
        <v>565</v>
      </c>
      <c r="I5284" s="25" t="s">
        <v>7296</v>
      </c>
      <c r="J5284" s="25" t="s">
        <v>16714</v>
      </c>
      <c r="K5284" s="25" t="s">
        <v>7612</v>
      </c>
      <c r="L5284" s="25" t="s">
        <v>7756</v>
      </c>
      <c r="M5284" s="21">
        <v>565</v>
      </c>
      <c r="N5284" s="22">
        <v>0</v>
      </c>
      <c r="O5284" s="21">
        <v>565</v>
      </c>
      <c r="P5284" s="21">
        <v>565</v>
      </c>
      <c r="Q5284" s="25" t="s">
        <v>18864</v>
      </c>
      <c r="R5284" s="1" t="str">
        <f t="shared" si="104"/>
        <v>ST10155</v>
      </c>
      <c r="S5284" t="str">
        <f>VLOOKUP(R5284,Data!$C$2:$D$261,2,0)</f>
        <v>Oak Terrace</v>
      </c>
      <c r="T5284">
        <f>COUNTIF('Feb 2022'!A:A,D5284)+COUNTIF('Mar 2022'!A:A,D5284)+COUNTIF('Apr 2022'!A:A,D5284)+COUNTIF('May 2022'!A:A,D5284)+COUNTIF('June 2022'!A:A,D5284)+COUNTIF('July 2022'!A:A,D5284)+COUNTIF('Aug 2022'!A:A,D5284)+COUNTIF('Sep 2022'!A:A,D5284)+COUNTIF('Oct 2022'!A:A,D5284)+COUNTIF('Dec 2022'!A:A,D5284)</f>
        <v>1</v>
      </c>
      <c r="U5284" t="str">
        <f>VLOOKUP(Q5284,'Capital Lookup'!A:B,2,FALSE)</f>
        <v>No</v>
      </c>
      <c r="V5284" s="2">
        <f>IFERROR(VLOOKUP(LEFT(F5284,10),'Find Purchase Orders'!B:J,9,FALSE),"")</f>
        <v>44863</v>
      </c>
      <c r="W5284" s="25" t="s">
        <v>7261</v>
      </c>
    </row>
    <row r="5285" spans="1:23" hidden="1">
      <c r="A5285" s="25" t="s">
        <v>7252</v>
      </c>
      <c r="B5285" s="25" t="s">
        <v>13450</v>
      </c>
      <c r="C5285" s="25" t="s">
        <v>7254</v>
      </c>
      <c r="D5285" s="25" t="s">
        <v>18865</v>
      </c>
      <c r="E5285" s="25" t="s">
        <v>10329</v>
      </c>
      <c r="F5285" s="25" t="s">
        <v>18866</v>
      </c>
      <c r="G5285" s="25" t="s">
        <v>18867</v>
      </c>
      <c r="H5285" s="21">
        <v>559.35</v>
      </c>
      <c r="I5285" s="25" t="s">
        <v>7287</v>
      </c>
      <c r="J5285" s="25" t="s">
        <v>7288</v>
      </c>
      <c r="K5285" s="25" t="s">
        <v>8175</v>
      </c>
      <c r="L5285" s="25" t="s">
        <v>10332</v>
      </c>
      <c r="M5285" s="21">
        <v>559.35</v>
      </c>
      <c r="N5285" s="22">
        <v>0</v>
      </c>
      <c r="O5285" s="21">
        <v>559.35</v>
      </c>
      <c r="P5285" s="21">
        <v>64.349999999999994</v>
      </c>
      <c r="Q5285" s="25" t="s">
        <v>13843</v>
      </c>
      <c r="R5285" s="1" t="str">
        <f t="shared" ref="R5285:R5342" si="105">CONCATENATE("ST",LEFT(B5285,5))</f>
        <v>ST10040</v>
      </c>
      <c r="S5285" t="str">
        <f>VLOOKUP(R5285,Data!$C$2:$D$261,2,0)</f>
        <v>Lynwood</v>
      </c>
      <c r="T5285">
        <f>COUNTIF('Feb 2022'!A:A,D5285)+COUNTIF('Mar 2022'!A:A,D5285)+COUNTIF('Apr 2022'!A:A,D5285)+COUNTIF('May 2022'!A:A,D5285)+COUNTIF('June 2022'!A:A,D5285)+COUNTIF('July 2022'!A:A,D5285)+COUNTIF('Aug 2022'!A:A,D5285)+COUNTIF('Sep 2022'!A:A,D5285)+COUNTIF('Oct 2022'!A:A,D5285)+COUNTIF('Dec 2022'!A:A,D5285)</f>
        <v>0</v>
      </c>
      <c r="U5285" t="str">
        <f>VLOOKUP(Q5285,'Capital Lookup'!A:B,2,FALSE)</f>
        <v>Yes</v>
      </c>
      <c r="V5285" s="2">
        <f>IFERROR(VLOOKUP(LEFT(F5285,10),'Find Purchase Orders'!B:J,9,FALSE),"")</f>
        <v>44864</v>
      </c>
      <c r="W5285" s="25" t="s">
        <v>7261</v>
      </c>
    </row>
    <row r="5286" spans="1:23" hidden="1">
      <c r="A5286" s="25" t="s">
        <v>7261</v>
      </c>
      <c r="B5286" s="25" t="s">
        <v>7460</v>
      </c>
      <c r="C5286" s="25" t="s">
        <v>7264</v>
      </c>
      <c r="D5286" s="25" t="s">
        <v>18868</v>
      </c>
      <c r="E5286" s="25" t="s">
        <v>10329</v>
      </c>
      <c r="F5286" s="25" t="s">
        <v>18869</v>
      </c>
      <c r="G5286" s="25" t="s">
        <v>18870</v>
      </c>
      <c r="H5286" s="21">
        <v>19768.810000000001</v>
      </c>
      <c r="I5286" s="25" t="s">
        <v>7296</v>
      </c>
      <c r="J5286" s="25" t="s">
        <v>7288</v>
      </c>
      <c r="K5286" s="25" t="s">
        <v>8175</v>
      </c>
      <c r="L5286" s="25" t="s">
        <v>10332</v>
      </c>
      <c r="M5286" s="21">
        <v>19768.810000000001</v>
      </c>
      <c r="N5286" s="22">
        <v>0</v>
      </c>
      <c r="O5286" s="21">
        <v>19768.810000000001</v>
      </c>
      <c r="P5286" s="21">
        <v>19768.810000000001</v>
      </c>
      <c r="Q5286" s="25" t="s">
        <v>10333</v>
      </c>
      <c r="R5286" s="1" t="str">
        <f t="shared" si="105"/>
        <v>ST10003</v>
      </c>
      <c r="S5286" t="str">
        <f>VLOOKUP(R5286,Data!$C$2:$D$261,2,0)</f>
        <v>Appleby Place</v>
      </c>
      <c r="T5286">
        <f>COUNTIF('Feb 2022'!A:A,D5286)+COUNTIF('Mar 2022'!A:A,D5286)+COUNTIF('Apr 2022'!A:A,D5286)+COUNTIF('May 2022'!A:A,D5286)+COUNTIF('June 2022'!A:A,D5286)+COUNTIF('July 2022'!A:A,D5286)+COUNTIF('Aug 2022'!A:A,D5286)+COUNTIF('Sep 2022'!A:A,D5286)+COUNTIF('Oct 2022'!A:A,D5286)+COUNTIF('Dec 2022'!A:A,D5286)</f>
        <v>0</v>
      </c>
      <c r="U5286" t="str">
        <f>VLOOKUP(Q5286,'Capital Lookup'!A:B,2,FALSE)</f>
        <v>Yes</v>
      </c>
      <c r="V5286" s="2">
        <f>IFERROR(VLOOKUP(LEFT(F5286,10),'Find Purchase Orders'!B:J,9,FALSE),"")</f>
        <v>44865</v>
      </c>
      <c r="W5286" s="25" t="s">
        <v>7261</v>
      </c>
    </row>
    <row r="5287" spans="1:23" hidden="1">
      <c r="A5287" s="25" t="s">
        <v>7261</v>
      </c>
      <c r="B5287" s="25" t="s">
        <v>7701</v>
      </c>
      <c r="C5287" s="25" t="s">
        <v>7282</v>
      </c>
      <c r="D5287" s="25" t="s">
        <v>18871</v>
      </c>
      <c r="E5287" s="25" t="s">
        <v>10329</v>
      </c>
      <c r="F5287" s="25" t="s">
        <v>18872</v>
      </c>
      <c r="G5287" s="25" t="s">
        <v>18873</v>
      </c>
      <c r="H5287" s="21">
        <v>10590.98</v>
      </c>
      <c r="I5287" s="25" t="s">
        <v>7296</v>
      </c>
      <c r="J5287" s="25" t="s">
        <v>7288</v>
      </c>
      <c r="K5287" s="25" t="s">
        <v>8175</v>
      </c>
      <c r="L5287" s="25" t="s">
        <v>10332</v>
      </c>
      <c r="M5287" s="21">
        <v>10590.98</v>
      </c>
      <c r="N5287" s="22">
        <v>0</v>
      </c>
      <c r="O5287" s="21">
        <v>10590.98</v>
      </c>
      <c r="P5287" s="21">
        <v>10590.98</v>
      </c>
      <c r="Q5287" s="25" t="s">
        <v>10333</v>
      </c>
      <c r="R5287" s="1" t="str">
        <f t="shared" si="105"/>
        <v>ST10054</v>
      </c>
      <c r="S5287" t="str">
        <f>VLOOKUP(R5287,Data!$C$2:$D$261,2,0)</f>
        <v>Crofton Manor</v>
      </c>
      <c r="T5287">
        <f>COUNTIF('Feb 2022'!A:A,D5287)+COUNTIF('Mar 2022'!A:A,D5287)+COUNTIF('Apr 2022'!A:A,D5287)+COUNTIF('May 2022'!A:A,D5287)+COUNTIF('June 2022'!A:A,D5287)+COUNTIF('July 2022'!A:A,D5287)+COUNTIF('Aug 2022'!A:A,D5287)+COUNTIF('Sep 2022'!A:A,D5287)+COUNTIF('Oct 2022'!A:A,D5287)+COUNTIF('Dec 2022'!A:A,D5287)</f>
        <v>0</v>
      </c>
      <c r="U5287" t="str">
        <f>VLOOKUP(Q5287,'Capital Lookup'!A:B,2,FALSE)</f>
        <v>Yes</v>
      </c>
      <c r="V5287" s="2">
        <f>IFERROR(VLOOKUP(LEFT(F5287,10),'Find Purchase Orders'!B:J,9,FALSE),"")</f>
        <v>44865</v>
      </c>
      <c r="W5287" s="25" t="s">
        <v>7261</v>
      </c>
    </row>
    <row r="5288" spans="1:23" hidden="1">
      <c r="A5288" s="25" t="s">
        <v>7261</v>
      </c>
      <c r="B5288" s="25" t="s">
        <v>7417</v>
      </c>
      <c r="C5288" s="25" t="s">
        <v>7282</v>
      </c>
      <c r="D5288" s="25" t="s">
        <v>18874</v>
      </c>
      <c r="E5288" s="25" t="s">
        <v>10329</v>
      </c>
      <c r="F5288" s="25" t="s">
        <v>18875</v>
      </c>
      <c r="G5288" s="25" t="s">
        <v>18876</v>
      </c>
      <c r="H5288" s="21">
        <v>10119.16</v>
      </c>
      <c r="I5288" s="25" t="s">
        <v>7296</v>
      </c>
      <c r="J5288" s="25" t="s">
        <v>7288</v>
      </c>
      <c r="K5288" s="25" t="s">
        <v>8175</v>
      </c>
      <c r="L5288" s="25" t="s">
        <v>10332</v>
      </c>
      <c r="M5288" s="21">
        <v>10119.16</v>
      </c>
      <c r="N5288" s="22">
        <v>0</v>
      </c>
      <c r="O5288" s="21">
        <v>10119.16</v>
      </c>
      <c r="P5288" s="21">
        <v>10119.16</v>
      </c>
      <c r="Q5288" s="25" t="s">
        <v>10333</v>
      </c>
      <c r="R5288" s="1" t="str">
        <f t="shared" si="105"/>
        <v>ST10012</v>
      </c>
      <c r="S5288" t="str">
        <f>VLOOKUP(R5288,Data!$C$2:$D$261,2,0)</f>
        <v>Forest Hill Place</v>
      </c>
      <c r="T5288">
        <f>COUNTIF('Feb 2022'!A:A,D5288)+COUNTIF('Mar 2022'!A:A,D5288)+COUNTIF('Apr 2022'!A:A,D5288)+COUNTIF('May 2022'!A:A,D5288)+COUNTIF('June 2022'!A:A,D5288)+COUNTIF('July 2022'!A:A,D5288)+COUNTIF('Aug 2022'!A:A,D5288)+COUNTIF('Sep 2022'!A:A,D5288)+COUNTIF('Oct 2022'!A:A,D5288)+COUNTIF('Dec 2022'!A:A,D5288)</f>
        <v>0</v>
      </c>
      <c r="U5288" t="str">
        <f>VLOOKUP(Q5288,'Capital Lookup'!A:B,2,FALSE)</f>
        <v>Yes</v>
      </c>
      <c r="V5288" s="2">
        <f>IFERROR(VLOOKUP(LEFT(F5288,10),'Find Purchase Orders'!B:J,9,FALSE),"")</f>
        <v>44865</v>
      </c>
      <c r="W5288" s="25" t="s">
        <v>7261</v>
      </c>
    </row>
    <row r="5289" spans="1:23" hidden="1">
      <c r="A5289" s="25" t="s">
        <v>7261</v>
      </c>
      <c r="B5289" s="25" t="s">
        <v>7479</v>
      </c>
      <c r="C5289" s="25" t="s">
        <v>7264</v>
      </c>
      <c r="D5289" s="25" t="s">
        <v>18877</v>
      </c>
      <c r="E5289" s="25" t="s">
        <v>10329</v>
      </c>
      <c r="F5289" s="25" t="s">
        <v>18878</v>
      </c>
      <c r="G5289" s="25" t="s">
        <v>18879</v>
      </c>
      <c r="H5289" s="21">
        <v>8703.2099999999991</v>
      </c>
      <c r="I5289" s="25" t="s">
        <v>7296</v>
      </c>
      <c r="J5289" s="25" t="s">
        <v>7288</v>
      </c>
      <c r="K5289" s="25" t="s">
        <v>8175</v>
      </c>
      <c r="L5289" s="25" t="s">
        <v>10332</v>
      </c>
      <c r="M5289" s="21">
        <v>8703.2099999999991</v>
      </c>
      <c r="N5289" s="22">
        <v>0</v>
      </c>
      <c r="O5289" s="21">
        <v>8703.2099999999991</v>
      </c>
      <c r="P5289" s="21">
        <v>8703.2099999999991</v>
      </c>
      <c r="Q5289" s="25" t="s">
        <v>10333</v>
      </c>
      <c r="R5289" s="1" t="str">
        <f t="shared" si="105"/>
        <v>ST10027</v>
      </c>
      <c r="S5289" t="str">
        <f>VLOOKUP(R5289,Data!$C$2:$D$261,2,0)</f>
        <v>Glynnwood</v>
      </c>
      <c r="T5289">
        <f>COUNTIF('Feb 2022'!A:A,D5289)+COUNTIF('Mar 2022'!A:A,D5289)+COUNTIF('Apr 2022'!A:A,D5289)+COUNTIF('May 2022'!A:A,D5289)+COUNTIF('June 2022'!A:A,D5289)+COUNTIF('July 2022'!A:A,D5289)+COUNTIF('Aug 2022'!A:A,D5289)+COUNTIF('Sep 2022'!A:A,D5289)+COUNTIF('Oct 2022'!A:A,D5289)+COUNTIF('Dec 2022'!A:A,D5289)</f>
        <v>0</v>
      </c>
      <c r="U5289" t="str">
        <f>VLOOKUP(Q5289,'Capital Lookup'!A:B,2,FALSE)</f>
        <v>Yes</v>
      </c>
      <c r="V5289" s="2">
        <f>IFERROR(VLOOKUP(LEFT(F5289,10),'Find Purchase Orders'!B:J,9,FALSE),"")</f>
        <v>44865</v>
      </c>
      <c r="W5289" s="25" t="s">
        <v>7261</v>
      </c>
    </row>
    <row r="5290" spans="1:23" hidden="1">
      <c r="A5290" s="25" t="s">
        <v>7261</v>
      </c>
      <c r="B5290" s="25" t="s">
        <v>7662</v>
      </c>
      <c r="C5290" s="25" t="s">
        <v>7264</v>
      </c>
      <c r="D5290" s="25" t="s">
        <v>18880</v>
      </c>
      <c r="E5290" s="25" t="s">
        <v>10329</v>
      </c>
      <c r="F5290" s="25" t="s">
        <v>18881</v>
      </c>
      <c r="G5290" s="25" t="s">
        <v>18882</v>
      </c>
      <c r="H5290" s="21">
        <v>10310.290000000001</v>
      </c>
      <c r="I5290" s="25" t="s">
        <v>7296</v>
      </c>
      <c r="J5290" s="25" t="s">
        <v>7288</v>
      </c>
      <c r="K5290" s="25" t="s">
        <v>8175</v>
      </c>
      <c r="L5290" s="25" t="s">
        <v>10332</v>
      </c>
      <c r="M5290" s="21">
        <v>10310.290000000001</v>
      </c>
      <c r="N5290" s="22">
        <v>0</v>
      </c>
      <c r="O5290" s="21">
        <v>10310.290000000001</v>
      </c>
      <c r="P5290" s="21">
        <v>10310.290000000001</v>
      </c>
      <c r="Q5290" s="25" t="s">
        <v>10333</v>
      </c>
      <c r="R5290" s="1" t="str">
        <f t="shared" si="105"/>
        <v>ST10055</v>
      </c>
      <c r="S5290" t="str">
        <f>VLOOKUP(R5290,Data!$C$2:$D$261,2,0)</f>
        <v>Hollyburn House</v>
      </c>
      <c r="T5290">
        <f>COUNTIF('Feb 2022'!A:A,D5290)+COUNTIF('Mar 2022'!A:A,D5290)+COUNTIF('Apr 2022'!A:A,D5290)+COUNTIF('May 2022'!A:A,D5290)+COUNTIF('June 2022'!A:A,D5290)+COUNTIF('July 2022'!A:A,D5290)+COUNTIF('Aug 2022'!A:A,D5290)+COUNTIF('Sep 2022'!A:A,D5290)+COUNTIF('Oct 2022'!A:A,D5290)+COUNTIF('Dec 2022'!A:A,D5290)</f>
        <v>0</v>
      </c>
      <c r="U5290" t="str">
        <f>VLOOKUP(Q5290,'Capital Lookup'!A:B,2,FALSE)</f>
        <v>Yes</v>
      </c>
      <c r="V5290" s="2">
        <f>IFERROR(VLOOKUP(LEFT(F5290,10),'Find Purchase Orders'!B:J,9,FALSE),"")</f>
        <v>44865</v>
      </c>
      <c r="W5290" s="25" t="s">
        <v>7261</v>
      </c>
    </row>
    <row r="5291" spans="1:23" hidden="1">
      <c r="A5291" s="25" t="s">
        <v>7261</v>
      </c>
      <c r="B5291" s="25" t="s">
        <v>8477</v>
      </c>
      <c r="C5291" s="25" t="s">
        <v>7282</v>
      </c>
      <c r="D5291" s="25" t="s">
        <v>18883</v>
      </c>
      <c r="E5291" s="25" t="s">
        <v>10329</v>
      </c>
      <c r="F5291" s="25" t="s">
        <v>18884</v>
      </c>
      <c r="G5291" s="25" t="s">
        <v>18885</v>
      </c>
      <c r="H5291" s="21">
        <v>10402.35</v>
      </c>
      <c r="I5291" s="25" t="s">
        <v>7296</v>
      </c>
      <c r="J5291" s="25" t="s">
        <v>7288</v>
      </c>
      <c r="K5291" s="25" t="s">
        <v>8175</v>
      </c>
      <c r="L5291" s="25" t="s">
        <v>10332</v>
      </c>
      <c r="M5291" s="21">
        <v>10402.35</v>
      </c>
      <c r="N5291" s="22">
        <v>0</v>
      </c>
      <c r="O5291" s="21">
        <v>10402.35</v>
      </c>
      <c r="P5291" s="21">
        <v>10402.35</v>
      </c>
      <c r="Q5291" s="25" t="s">
        <v>10333</v>
      </c>
      <c r="R5291" s="1" t="str">
        <f t="shared" si="105"/>
        <v>ST10017</v>
      </c>
      <c r="S5291" t="str">
        <f>VLOOKUP(R5291,Data!$C$2:$D$261,2,0)</f>
        <v>King Gardens</v>
      </c>
      <c r="T5291">
        <f>COUNTIF('Feb 2022'!A:A,D5291)+COUNTIF('Mar 2022'!A:A,D5291)+COUNTIF('Apr 2022'!A:A,D5291)+COUNTIF('May 2022'!A:A,D5291)+COUNTIF('June 2022'!A:A,D5291)+COUNTIF('July 2022'!A:A,D5291)+COUNTIF('Aug 2022'!A:A,D5291)+COUNTIF('Sep 2022'!A:A,D5291)+COUNTIF('Oct 2022'!A:A,D5291)+COUNTIF('Dec 2022'!A:A,D5291)</f>
        <v>0</v>
      </c>
      <c r="U5291" t="str">
        <f>VLOOKUP(Q5291,'Capital Lookup'!A:B,2,FALSE)</f>
        <v>Yes</v>
      </c>
      <c r="V5291" s="2">
        <f>IFERROR(VLOOKUP(LEFT(F5291,10),'Find Purchase Orders'!B:J,9,FALSE),"")</f>
        <v>44865</v>
      </c>
      <c r="W5291" s="25" t="s">
        <v>7261</v>
      </c>
    </row>
    <row r="5292" spans="1:23" hidden="1">
      <c r="A5292" s="25" t="s">
        <v>7269</v>
      </c>
      <c r="B5292" s="25" t="s">
        <v>8004</v>
      </c>
      <c r="C5292" s="25" t="s">
        <v>7271</v>
      </c>
      <c r="D5292" s="25" t="s">
        <v>6861</v>
      </c>
      <c r="E5292" s="25" t="s">
        <v>14048</v>
      </c>
      <c r="F5292" s="25" t="s">
        <v>18886</v>
      </c>
      <c r="G5292" s="25" t="s">
        <v>18887</v>
      </c>
      <c r="H5292" s="21">
        <v>10483.01</v>
      </c>
      <c r="I5292" s="25" t="s">
        <v>7296</v>
      </c>
      <c r="J5292" s="25" t="s">
        <v>7288</v>
      </c>
      <c r="K5292" s="25" t="s">
        <v>7733</v>
      </c>
      <c r="L5292" s="25" t="s">
        <v>7734</v>
      </c>
      <c r="M5292" s="21">
        <v>10483.01</v>
      </c>
      <c r="N5292" s="21">
        <v>10483.01</v>
      </c>
      <c r="O5292" s="21">
        <v>0</v>
      </c>
      <c r="P5292" s="21">
        <v>10483.01</v>
      </c>
      <c r="Q5292" s="25" t="s">
        <v>18888</v>
      </c>
      <c r="R5292" s="1" t="str">
        <f t="shared" si="105"/>
        <v>ST10176</v>
      </c>
      <c r="S5292" t="str">
        <f>VLOOKUP(R5292,Data!$C$2:$D$261,2,0)</f>
        <v>Sumac Lodge</v>
      </c>
      <c r="T5292">
        <f>COUNTIF('Feb 2022'!A:A,D5292)+COUNTIF('Mar 2022'!A:A,D5292)+COUNTIF('Apr 2022'!A:A,D5292)+COUNTIF('May 2022'!A:A,D5292)+COUNTIF('June 2022'!A:A,D5292)+COUNTIF('July 2022'!A:A,D5292)+COUNTIF('Aug 2022'!A:A,D5292)+COUNTIF('Sep 2022'!A:A,D5292)+COUNTIF('Oct 2022'!A:A,D5292)+COUNTIF('Dec 2022'!A:A,D5292)</f>
        <v>1</v>
      </c>
      <c r="U5292" t="str">
        <f>VLOOKUP(Q5292,'Capital Lookup'!A:B,2,FALSE)</f>
        <v>No</v>
      </c>
      <c r="V5292" s="2">
        <f>IFERROR(VLOOKUP(LEFT(F5292,10),'Find Purchase Orders'!B:J,9,FALSE),"")</f>
        <v>44866</v>
      </c>
      <c r="W5292" s="25" t="s">
        <v>7261</v>
      </c>
    </row>
    <row r="5293" spans="1:23" hidden="1">
      <c r="A5293" s="25" t="s">
        <v>7261</v>
      </c>
      <c r="B5293" s="25" t="s">
        <v>7643</v>
      </c>
      <c r="C5293" s="25" t="s">
        <v>7282</v>
      </c>
      <c r="D5293" s="25" t="s">
        <v>18889</v>
      </c>
      <c r="E5293" s="25" t="s">
        <v>10329</v>
      </c>
      <c r="F5293" s="25" t="s">
        <v>18890</v>
      </c>
      <c r="G5293" s="25" t="s">
        <v>18891</v>
      </c>
      <c r="H5293" s="21">
        <v>7570.46</v>
      </c>
      <c r="I5293" s="25" t="s">
        <v>7296</v>
      </c>
      <c r="J5293" s="25" t="s">
        <v>7288</v>
      </c>
      <c r="K5293" s="25" t="s">
        <v>8175</v>
      </c>
      <c r="L5293" s="25" t="s">
        <v>10332</v>
      </c>
      <c r="M5293" s="21">
        <v>7570.46</v>
      </c>
      <c r="N5293" s="22">
        <v>0</v>
      </c>
      <c r="O5293" s="21">
        <v>7570.46</v>
      </c>
      <c r="P5293" s="21">
        <v>7570.46</v>
      </c>
      <c r="Q5293" s="25" t="s">
        <v>10333</v>
      </c>
      <c r="R5293" s="1" t="str">
        <f t="shared" si="105"/>
        <v>ST10020</v>
      </c>
      <c r="S5293" t="str">
        <f>VLOOKUP(R5293,Data!$C$2:$D$261,2,0)</f>
        <v>Kingsway</v>
      </c>
      <c r="T5293">
        <f>COUNTIF('Feb 2022'!A:A,D5293)+COUNTIF('Mar 2022'!A:A,D5293)+COUNTIF('Apr 2022'!A:A,D5293)+COUNTIF('May 2022'!A:A,D5293)+COUNTIF('June 2022'!A:A,D5293)+COUNTIF('July 2022'!A:A,D5293)+COUNTIF('Aug 2022'!A:A,D5293)+COUNTIF('Sep 2022'!A:A,D5293)+COUNTIF('Oct 2022'!A:A,D5293)+COUNTIF('Dec 2022'!A:A,D5293)</f>
        <v>0</v>
      </c>
      <c r="U5293" t="str">
        <f>VLOOKUP(Q5293,'Capital Lookup'!A:B,2,FALSE)</f>
        <v>Yes</v>
      </c>
      <c r="V5293" s="2">
        <f>IFERROR(VLOOKUP(LEFT(F5293,10),'Find Purchase Orders'!B:J,9,FALSE),"")</f>
        <v>44865</v>
      </c>
      <c r="W5293" s="25" t="s">
        <v>7261</v>
      </c>
    </row>
    <row r="5294" spans="1:23" hidden="1">
      <c r="A5294" s="25" t="s">
        <v>7261</v>
      </c>
      <c r="B5294" s="25" t="s">
        <v>8595</v>
      </c>
      <c r="C5294" s="25" t="s">
        <v>7264</v>
      </c>
      <c r="D5294" s="25" t="s">
        <v>18892</v>
      </c>
      <c r="E5294" s="25" t="s">
        <v>10329</v>
      </c>
      <c r="F5294" s="25" t="s">
        <v>18893</v>
      </c>
      <c r="G5294" s="25" t="s">
        <v>18894</v>
      </c>
      <c r="H5294" s="21">
        <v>6942.1</v>
      </c>
      <c r="I5294" s="25" t="s">
        <v>7296</v>
      </c>
      <c r="J5294" s="25" t="s">
        <v>7288</v>
      </c>
      <c r="K5294" s="25" t="s">
        <v>8175</v>
      </c>
      <c r="L5294" s="25" t="s">
        <v>10332</v>
      </c>
      <c r="M5294" s="21">
        <v>6942.1</v>
      </c>
      <c r="N5294" s="22">
        <v>0</v>
      </c>
      <c r="O5294" s="21">
        <v>6942.1</v>
      </c>
      <c r="P5294" s="21">
        <v>6942.1</v>
      </c>
      <c r="Q5294" s="25" t="s">
        <v>10333</v>
      </c>
      <c r="R5294" s="1" t="str">
        <f t="shared" si="105"/>
        <v>ST10059</v>
      </c>
      <c r="S5294" t="str">
        <f>VLOOKUP(R5294,Data!$C$2:$D$261,2,0)</f>
        <v>Parkwood Manor</v>
      </c>
      <c r="T5294">
        <f>COUNTIF('Feb 2022'!A:A,D5294)+COUNTIF('Mar 2022'!A:A,D5294)+COUNTIF('Apr 2022'!A:A,D5294)+COUNTIF('May 2022'!A:A,D5294)+COUNTIF('June 2022'!A:A,D5294)+COUNTIF('July 2022'!A:A,D5294)+COUNTIF('Aug 2022'!A:A,D5294)+COUNTIF('Sep 2022'!A:A,D5294)+COUNTIF('Oct 2022'!A:A,D5294)+COUNTIF('Dec 2022'!A:A,D5294)</f>
        <v>0</v>
      </c>
      <c r="U5294" t="str">
        <f>VLOOKUP(Q5294,'Capital Lookup'!A:B,2,FALSE)</f>
        <v>Yes</v>
      </c>
      <c r="V5294" s="2">
        <f>IFERROR(VLOOKUP(LEFT(F5294,10),'Find Purchase Orders'!B:J,9,FALSE),"")</f>
        <v>44865</v>
      </c>
      <c r="W5294" s="25" t="s">
        <v>7261</v>
      </c>
    </row>
    <row r="5295" spans="1:23" hidden="1">
      <c r="A5295" s="25" t="s">
        <v>7261</v>
      </c>
      <c r="B5295" s="25" t="s">
        <v>8387</v>
      </c>
      <c r="C5295" s="25" t="s">
        <v>7264</v>
      </c>
      <c r="D5295" s="25" t="s">
        <v>18895</v>
      </c>
      <c r="E5295" s="25" t="s">
        <v>10329</v>
      </c>
      <c r="F5295" s="25" t="s">
        <v>18896</v>
      </c>
      <c r="G5295" s="25" t="s">
        <v>18897</v>
      </c>
      <c r="H5295" s="21">
        <v>6245.07</v>
      </c>
      <c r="I5295" s="25" t="s">
        <v>7296</v>
      </c>
      <c r="J5295" s="25" t="s">
        <v>7288</v>
      </c>
      <c r="K5295" s="25" t="s">
        <v>8175</v>
      </c>
      <c r="L5295" s="25" t="s">
        <v>10332</v>
      </c>
      <c r="M5295" s="21">
        <v>6245.07</v>
      </c>
      <c r="N5295" s="22">
        <v>0</v>
      </c>
      <c r="O5295" s="21">
        <v>6245.07</v>
      </c>
      <c r="P5295" s="21">
        <v>6245.07</v>
      </c>
      <c r="Q5295" s="25" t="s">
        <v>10333</v>
      </c>
      <c r="R5295" s="1" t="str">
        <f t="shared" si="105"/>
        <v>ST10071</v>
      </c>
      <c r="S5295" t="str">
        <f>VLOOKUP(R5295,Data!$C$2:$D$261,2,0)</f>
        <v>Riverbend</v>
      </c>
      <c r="T5295">
        <f>COUNTIF('Feb 2022'!A:A,D5295)+COUNTIF('Mar 2022'!A:A,D5295)+COUNTIF('Apr 2022'!A:A,D5295)+COUNTIF('May 2022'!A:A,D5295)+COUNTIF('June 2022'!A:A,D5295)+COUNTIF('July 2022'!A:A,D5295)+COUNTIF('Aug 2022'!A:A,D5295)+COUNTIF('Sep 2022'!A:A,D5295)+COUNTIF('Oct 2022'!A:A,D5295)+COUNTIF('Dec 2022'!A:A,D5295)</f>
        <v>0</v>
      </c>
      <c r="U5295" t="str">
        <f>VLOOKUP(Q5295,'Capital Lookup'!A:B,2,FALSE)</f>
        <v>Yes</v>
      </c>
      <c r="V5295" s="2">
        <f>IFERROR(VLOOKUP(LEFT(F5295,10),'Find Purchase Orders'!B:J,9,FALSE),"")</f>
        <v>44865</v>
      </c>
      <c r="W5295" s="25" t="s">
        <v>7261</v>
      </c>
    </row>
    <row r="5296" spans="1:23" hidden="1">
      <c r="A5296" s="25" t="s">
        <v>7261</v>
      </c>
      <c r="B5296" s="25" t="s">
        <v>9186</v>
      </c>
      <c r="C5296" s="25" t="s">
        <v>7264</v>
      </c>
      <c r="D5296" s="25" t="s">
        <v>18898</v>
      </c>
      <c r="E5296" s="25" t="s">
        <v>10329</v>
      </c>
      <c r="F5296" s="25" t="s">
        <v>18899</v>
      </c>
      <c r="G5296" s="25" t="s">
        <v>18900</v>
      </c>
      <c r="H5296" s="21">
        <v>8613.34</v>
      </c>
      <c r="I5296" s="25" t="s">
        <v>7296</v>
      </c>
      <c r="J5296" s="25" t="s">
        <v>7288</v>
      </c>
      <c r="K5296" s="25" t="s">
        <v>8175</v>
      </c>
      <c r="L5296" s="25" t="s">
        <v>10332</v>
      </c>
      <c r="M5296" s="21">
        <v>8613.34</v>
      </c>
      <c r="N5296" s="22">
        <v>0</v>
      </c>
      <c r="O5296" s="21">
        <v>8613.34</v>
      </c>
      <c r="P5296" s="21">
        <v>8613.34</v>
      </c>
      <c r="Q5296" s="25" t="s">
        <v>10333</v>
      </c>
      <c r="R5296" s="1" t="str">
        <f t="shared" si="105"/>
        <v>ST10070</v>
      </c>
      <c r="S5296" t="str">
        <f>VLOOKUP(R5296,Data!$C$2:$D$261,2,0)</f>
        <v>Scenic Acres</v>
      </c>
      <c r="T5296">
        <f>COUNTIF('Feb 2022'!A:A,D5296)+COUNTIF('Mar 2022'!A:A,D5296)+COUNTIF('Apr 2022'!A:A,D5296)+COUNTIF('May 2022'!A:A,D5296)+COUNTIF('June 2022'!A:A,D5296)+COUNTIF('July 2022'!A:A,D5296)+COUNTIF('Aug 2022'!A:A,D5296)+COUNTIF('Sep 2022'!A:A,D5296)+COUNTIF('Oct 2022'!A:A,D5296)+COUNTIF('Dec 2022'!A:A,D5296)</f>
        <v>0</v>
      </c>
      <c r="U5296" t="str">
        <f>VLOOKUP(Q5296,'Capital Lookup'!A:B,2,FALSE)</f>
        <v>Yes</v>
      </c>
      <c r="V5296" s="2">
        <f>IFERROR(VLOOKUP(LEFT(F5296,10),'Find Purchase Orders'!B:J,9,FALSE),"")</f>
        <v>44865</v>
      </c>
      <c r="W5296" s="25" t="s">
        <v>7261</v>
      </c>
    </row>
    <row r="5297" spans="1:23" hidden="1">
      <c r="A5297" s="25" t="s">
        <v>7261</v>
      </c>
      <c r="B5297" s="25" t="s">
        <v>7657</v>
      </c>
      <c r="C5297" s="25" t="s">
        <v>7282</v>
      </c>
      <c r="D5297" s="25" t="s">
        <v>18901</v>
      </c>
      <c r="E5297" s="25" t="s">
        <v>10329</v>
      </c>
      <c r="F5297" s="25" t="s">
        <v>18902</v>
      </c>
      <c r="G5297" s="25" t="s">
        <v>18903</v>
      </c>
      <c r="H5297" s="21">
        <v>8420.0300000000007</v>
      </c>
      <c r="I5297" s="25" t="s">
        <v>7296</v>
      </c>
      <c r="J5297" s="25" t="s">
        <v>7288</v>
      </c>
      <c r="K5297" s="25" t="s">
        <v>8175</v>
      </c>
      <c r="L5297" s="25" t="s">
        <v>10332</v>
      </c>
      <c r="M5297" s="21">
        <v>8420.0300000000007</v>
      </c>
      <c r="N5297" s="22">
        <v>0</v>
      </c>
      <c r="O5297" s="21">
        <v>8420.0300000000007</v>
      </c>
      <c r="P5297" s="21">
        <v>8420.0300000000007</v>
      </c>
      <c r="Q5297" s="25" t="s">
        <v>10333</v>
      </c>
      <c r="R5297" s="1" t="str">
        <f t="shared" si="105"/>
        <v>ST10018</v>
      </c>
      <c r="S5297" t="str">
        <f>VLOOKUP(R5297,Data!$C$2:$D$261,2,0)</f>
        <v>The Annex</v>
      </c>
      <c r="T5297">
        <f>COUNTIF('Feb 2022'!A:A,D5297)+COUNTIF('Mar 2022'!A:A,D5297)+COUNTIF('Apr 2022'!A:A,D5297)+COUNTIF('May 2022'!A:A,D5297)+COUNTIF('June 2022'!A:A,D5297)+COUNTIF('July 2022'!A:A,D5297)+COUNTIF('Aug 2022'!A:A,D5297)+COUNTIF('Sep 2022'!A:A,D5297)+COUNTIF('Oct 2022'!A:A,D5297)+COUNTIF('Dec 2022'!A:A,D5297)</f>
        <v>0</v>
      </c>
      <c r="U5297" t="str">
        <f>VLOOKUP(Q5297,'Capital Lookup'!A:B,2,FALSE)</f>
        <v>Yes</v>
      </c>
      <c r="V5297" s="2">
        <f>IFERROR(VLOOKUP(LEFT(F5297,10),'Find Purchase Orders'!B:J,9,FALSE),"")</f>
        <v>44865</v>
      </c>
      <c r="W5297" s="25" t="s">
        <v>7261</v>
      </c>
    </row>
    <row r="5298" spans="1:23" hidden="1">
      <c r="A5298" s="25" t="s">
        <v>7261</v>
      </c>
      <c r="B5298" s="25" t="s">
        <v>8282</v>
      </c>
      <c r="C5298" s="25" t="s">
        <v>7264</v>
      </c>
      <c r="D5298" s="25" t="s">
        <v>18904</v>
      </c>
      <c r="E5298" s="25" t="s">
        <v>10329</v>
      </c>
      <c r="F5298" s="25" t="s">
        <v>18905</v>
      </c>
      <c r="G5298" s="25" t="s">
        <v>18906</v>
      </c>
      <c r="H5298" s="21">
        <v>7287.27</v>
      </c>
      <c r="I5298" s="25" t="s">
        <v>7296</v>
      </c>
      <c r="J5298" s="25" t="s">
        <v>7288</v>
      </c>
      <c r="K5298" s="25" t="s">
        <v>8175</v>
      </c>
      <c r="L5298" s="25" t="s">
        <v>10332</v>
      </c>
      <c r="M5298" s="21">
        <v>7287.27</v>
      </c>
      <c r="N5298" s="22">
        <v>0</v>
      </c>
      <c r="O5298" s="21">
        <v>7287.27</v>
      </c>
      <c r="P5298" s="21">
        <v>7287.27</v>
      </c>
      <c r="Q5298" s="25" t="s">
        <v>10333</v>
      </c>
      <c r="R5298" s="1" t="str">
        <f t="shared" si="105"/>
        <v>ST10021</v>
      </c>
      <c r="S5298" t="str">
        <f>VLOOKUP(R5298,Data!$C$2:$D$261,2,0)</f>
        <v>The Claremont</v>
      </c>
      <c r="T5298">
        <f>COUNTIF('Feb 2022'!A:A,D5298)+COUNTIF('Mar 2022'!A:A,D5298)+COUNTIF('Apr 2022'!A:A,D5298)+COUNTIF('May 2022'!A:A,D5298)+COUNTIF('June 2022'!A:A,D5298)+COUNTIF('July 2022'!A:A,D5298)+COUNTIF('Aug 2022'!A:A,D5298)+COUNTIF('Sep 2022'!A:A,D5298)+COUNTIF('Oct 2022'!A:A,D5298)+COUNTIF('Dec 2022'!A:A,D5298)</f>
        <v>0</v>
      </c>
      <c r="U5298" t="str">
        <f>VLOOKUP(Q5298,'Capital Lookup'!A:B,2,FALSE)</f>
        <v>Yes</v>
      </c>
      <c r="V5298" s="2">
        <f>IFERROR(VLOOKUP(LEFT(F5298,10),'Find Purchase Orders'!B:J,9,FALSE),"")</f>
        <v>44865</v>
      </c>
      <c r="W5298" s="25" t="s">
        <v>7261</v>
      </c>
    </row>
    <row r="5299" spans="1:23" hidden="1">
      <c r="A5299" s="25" t="s">
        <v>7425</v>
      </c>
      <c r="B5299" s="25" t="s">
        <v>7965</v>
      </c>
      <c r="C5299" s="25" t="s">
        <v>7271</v>
      </c>
      <c r="D5299" s="25" t="s">
        <v>6846</v>
      </c>
      <c r="E5299" s="25" t="s">
        <v>18536</v>
      </c>
      <c r="F5299" s="25" t="s">
        <v>18907</v>
      </c>
      <c r="G5299" s="25" t="s">
        <v>18908</v>
      </c>
      <c r="H5299" s="21">
        <v>1073.5</v>
      </c>
      <c r="I5299" s="25" t="s">
        <v>7296</v>
      </c>
      <c r="J5299" s="25" t="s">
        <v>7288</v>
      </c>
      <c r="K5299" s="25" t="s">
        <v>7262</v>
      </c>
      <c r="L5299" s="25" t="s">
        <v>7259</v>
      </c>
      <c r="M5299" s="21">
        <v>1073.5</v>
      </c>
      <c r="N5299" s="21">
        <v>1073.5</v>
      </c>
      <c r="O5299" s="21">
        <v>0</v>
      </c>
      <c r="P5299" s="21">
        <v>1073.5</v>
      </c>
      <c r="Q5299" s="25" t="s">
        <v>13377</v>
      </c>
      <c r="R5299" s="1" t="str">
        <f t="shared" si="105"/>
        <v>ST10190</v>
      </c>
      <c r="S5299" t="str">
        <f>VLOOKUP(R5299,Data!$C$2:$D$261,2,0)</f>
        <v>Trillium Court</v>
      </c>
      <c r="T5299">
        <f>COUNTIF('Feb 2022'!A:A,D5299)+COUNTIF('Mar 2022'!A:A,D5299)+COUNTIF('Apr 2022'!A:A,D5299)+COUNTIF('May 2022'!A:A,D5299)+COUNTIF('June 2022'!A:A,D5299)+COUNTIF('July 2022'!A:A,D5299)+COUNTIF('Aug 2022'!A:A,D5299)+COUNTIF('Sep 2022'!A:A,D5299)+COUNTIF('Oct 2022'!A:A,D5299)+COUNTIF('Dec 2022'!A:A,D5299)</f>
        <v>1</v>
      </c>
      <c r="U5299" t="str">
        <f>VLOOKUP(Q5299,'Capital Lookup'!A:B,2,FALSE)</f>
        <v>No</v>
      </c>
      <c r="V5299" s="2">
        <f>IFERROR(VLOOKUP(LEFT(F5299,10),'Find Purchase Orders'!B:J,9,FALSE),"")</f>
        <v>44865</v>
      </c>
      <c r="W5299" s="25" t="s">
        <v>7261</v>
      </c>
    </row>
    <row r="5300" spans="1:23" hidden="1">
      <c r="A5300" s="25" t="s">
        <v>7261</v>
      </c>
      <c r="B5300" s="25" t="s">
        <v>8855</v>
      </c>
      <c r="C5300" s="25" t="s">
        <v>7264</v>
      </c>
      <c r="D5300" s="25" t="s">
        <v>18909</v>
      </c>
      <c r="E5300" s="25" t="s">
        <v>10329</v>
      </c>
      <c r="F5300" s="25" t="s">
        <v>18910</v>
      </c>
      <c r="G5300" s="25" t="s">
        <v>18911</v>
      </c>
      <c r="H5300" s="21">
        <v>8087.06</v>
      </c>
      <c r="I5300" s="25" t="s">
        <v>7296</v>
      </c>
      <c r="J5300" s="25" t="s">
        <v>7288</v>
      </c>
      <c r="K5300" s="25" t="s">
        <v>8175</v>
      </c>
      <c r="L5300" s="25" t="s">
        <v>10332</v>
      </c>
      <c r="M5300" s="21">
        <v>8087.06</v>
      </c>
      <c r="N5300" s="22">
        <v>0</v>
      </c>
      <c r="O5300" s="21">
        <v>8087.06</v>
      </c>
      <c r="P5300" s="21">
        <v>8087.06</v>
      </c>
      <c r="Q5300" s="25" t="s">
        <v>10333</v>
      </c>
      <c r="R5300" s="1" t="str">
        <f t="shared" si="105"/>
        <v>ST10067</v>
      </c>
      <c r="S5300" t="str">
        <f>VLOOKUP(R5300,Data!$C$2:$D$261,2,0)</f>
        <v>The Edgemont</v>
      </c>
      <c r="T5300">
        <f>COUNTIF('Feb 2022'!A:A,D5300)+COUNTIF('Mar 2022'!A:A,D5300)+COUNTIF('Apr 2022'!A:A,D5300)+COUNTIF('May 2022'!A:A,D5300)+COUNTIF('June 2022'!A:A,D5300)+COUNTIF('July 2022'!A:A,D5300)+COUNTIF('Aug 2022'!A:A,D5300)+COUNTIF('Sep 2022'!A:A,D5300)+COUNTIF('Oct 2022'!A:A,D5300)+COUNTIF('Dec 2022'!A:A,D5300)</f>
        <v>0</v>
      </c>
      <c r="U5300" t="str">
        <f>VLOOKUP(Q5300,'Capital Lookup'!A:B,2,FALSE)</f>
        <v>Yes</v>
      </c>
      <c r="V5300" s="2">
        <f>IFERROR(VLOOKUP(LEFT(F5300,10),'Find Purchase Orders'!B:J,9,FALSE),"")</f>
        <v>44865</v>
      </c>
      <c r="W5300" s="25" t="s">
        <v>7261</v>
      </c>
    </row>
    <row r="5301" spans="1:23" hidden="1">
      <c r="A5301" s="25" t="s">
        <v>7261</v>
      </c>
      <c r="B5301" s="25" t="s">
        <v>8501</v>
      </c>
      <c r="C5301" s="25" t="s">
        <v>7264</v>
      </c>
      <c r="D5301" s="25" t="s">
        <v>18912</v>
      </c>
      <c r="E5301" s="25" t="s">
        <v>10329</v>
      </c>
      <c r="F5301" s="25" t="s">
        <v>18913</v>
      </c>
      <c r="G5301" s="25" t="s">
        <v>18914</v>
      </c>
      <c r="H5301" s="21">
        <v>8136.84</v>
      </c>
      <c r="I5301" s="25" t="s">
        <v>7296</v>
      </c>
      <c r="J5301" s="25" t="s">
        <v>7288</v>
      </c>
      <c r="K5301" s="25" t="s">
        <v>8175</v>
      </c>
      <c r="L5301" s="25" t="s">
        <v>10332</v>
      </c>
      <c r="M5301" s="21">
        <v>8136.84</v>
      </c>
      <c r="N5301" s="21">
        <v>8136.84</v>
      </c>
      <c r="O5301" s="21">
        <v>0</v>
      </c>
      <c r="P5301" s="21">
        <v>8136.84</v>
      </c>
      <c r="Q5301" s="25" t="s">
        <v>10333</v>
      </c>
      <c r="R5301" s="1" t="str">
        <f t="shared" si="105"/>
        <v>ST10005</v>
      </c>
      <c r="S5301" t="str">
        <f>VLOOKUP(R5301,Data!$C$2:$D$261,2,0)</f>
        <v>The Kensington Oakville</v>
      </c>
      <c r="T5301">
        <f>COUNTIF('Feb 2022'!A:A,D5301)+COUNTIF('Mar 2022'!A:A,D5301)+COUNTIF('Apr 2022'!A:A,D5301)+COUNTIF('May 2022'!A:A,D5301)+COUNTIF('June 2022'!A:A,D5301)+COUNTIF('July 2022'!A:A,D5301)+COUNTIF('Aug 2022'!A:A,D5301)+COUNTIF('Sep 2022'!A:A,D5301)+COUNTIF('Oct 2022'!A:A,D5301)+COUNTIF('Dec 2022'!A:A,D5301)</f>
        <v>0</v>
      </c>
      <c r="U5301" t="str">
        <f>VLOOKUP(Q5301,'Capital Lookup'!A:B,2,FALSE)</f>
        <v>Yes</v>
      </c>
      <c r="V5301" s="2">
        <f>IFERROR(VLOOKUP(LEFT(F5301,10),'Find Purchase Orders'!B:J,9,FALSE),"")</f>
        <v>44865</v>
      </c>
      <c r="W5301" s="25" t="s">
        <v>7261</v>
      </c>
    </row>
    <row r="5302" spans="1:23" hidden="1">
      <c r="A5302" s="25" t="s">
        <v>7261</v>
      </c>
      <c r="B5302" s="25" t="s">
        <v>8133</v>
      </c>
      <c r="C5302" s="25" t="s">
        <v>7264</v>
      </c>
      <c r="D5302" s="25" t="s">
        <v>18915</v>
      </c>
      <c r="E5302" s="25" t="s">
        <v>10329</v>
      </c>
      <c r="F5302" s="25" t="s">
        <v>18916</v>
      </c>
      <c r="G5302" s="25" t="s">
        <v>18917</v>
      </c>
      <c r="H5302" s="21">
        <v>7503.47</v>
      </c>
      <c r="I5302" s="25" t="s">
        <v>7296</v>
      </c>
      <c r="J5302" s="25" t="s">
        <v>7288</v>
      </c>
      <c r="K5302" s="25" t="s">
        <v>8175</v>
      </c>
      <c r="L5302" s="25" t="s">
        <v>10332</v>
      </c>
      <c r="M5302" s="21">
        <v>7503.47</v>
      </c>
      <c r="N5302" s="21">
        <v>7503.47</v>
      </c>
      <c r="O5302" s="21">
        <v>0</v>
      </c>
      <c r="P5302" s="21">
        <v>7503.47</v>
      </c>
      <c r="Q5302" s="25" t="s">
        <v>10333</v>
      </c>
      <c r="R5302" s="1" t="str">
        <f t="shared" si="105"/>
        <v>ST10076</v>
      </c>
      <c r="S5302" t="str">
        <f>VLOOKUP(R5302,Data!$C$2:$D$261,2,0)</f>
        <v>The Wellington</v>
      </c>
      <c r="T5302">
        <f>COUNTIF('Feb 2022'!A:A,D5302)+COUNTIF('Mar 2022'!A:A,D5302)+COUNTIF('Apr 2022'!A:A,D5302)+COUNTIF('May 2022'!A:A,D5302)+COUNTIF('June 2022'!A:A,D5302)+COUNTIF('July 2022'!A:A,D5302)+COUNTIF('Aug 2022'!A:A,D5302)+COUNTIF('Sep 2022'!A:A,D5302)+COUNTIF('Oct 2022'!A:A,D5302)+COUNTIF('Dec 2022'!A:A,D5302)</f>
        <v>0</v>
      </c>
      <c r="U5302" t="str">
        <f>VLOOKUP(Q5302,'Capital Lookup'!A:B,2,FALSE)</f>
        <v>Yes</v>
      </c>
      <c r="V5302" s="2">
        <f>IFERROR(VLOOKUP(LEFT(F5302,10),'Find Purchase Orders'!B:J,9,FALSE),"")</f>
        <v>44865</v>
      </c>
      <c r="W5302" s="25" t="s">
        <v>7261</v>
      </c>
    </row>
    <row r="5303" spans="1:23" hidden="1">
      <c r="A5303" s="25" t="s">
        <v>7261</v>
      </c>
      <c r="B5303" s="25" t="s">
        <v>9929</v>
      </c>
      <c r="C5303" s="25" t="s">
        <v>7264</v>
      </c>
      <c r="D5303" s="25" t="s">
        <v>18918</v>
      </c>
      <c r="E5303" s="25" t="s">
        <v>10329</v>
      </c>
      <c r="F5303" s="25" t="s">
        <v>18919</v>
      </c>
      <c r="G5303" s="25" t="s">
        <v>18920</v>
      </c>
      <c r="H5303" s="21">
        <v>7503.47</v>
      </c>
      <c r="I5303" s="25" t="s">
        <v>7287</v>
      </c>
      <c r="J5303" s="25" t="s">
        <v>16714</v>
      </c>
      <c r="K5303" s="25" t="s">
        <v>8175</v>
      </c>
      <c r="L5303" s="25" t="s">
        <v>10332</v>
      </c>
      <c r="M5303" s="21">
        <v>7503.47</v>
      </c>
      <c r="N5303" s="21">
        <v>8064.83</v>
      </c>
      <c r="O5303" s="21">
        <v>-561.36</v>
      </c>
      <c r="P5303" s="21">
        <v>803.95</v>
      </c>
      <c r="Q5303" s="25" t="s">
        <v>10333</v>
      </c>
      <c r="R5303" s="1" t="str">
        <f t="shared" si="105"/>
        <v>ST10057</v>
      </c>
      <c r="S5303" t="str">
        <f>VLOOKUP(R5303,Data!$C$2:$D$261,2,0)</f>
        <v>Parkwood Court</v>
      </c>
      <c r="T5303">
        <f>COUNTIF('Feb 2022'!A:A,D5303)+COUNTIF('Mar 2022'!A:A,D5303)+COUNTIF('Apr 2022'!A:A,D5303)+COUNTIF('May 2022'!A:A,D5303)+COUNTIF('June 2022'!A:A,D5303)+COUNTIF('July 2022'!A:A,D5303)+COUNTIF('Aug 2022'!A:A,D5303)+COUNTIF('Sep 2022'!A:A,D5303)+COUNTIF('Oct 2022'!A:A,D5303)+COUNTIF('Dec 2022'!A:A,D5303)</f>
        <v>0</v>
      </c>
      <c r="U5303" t="str">
        <f>VLOOKUP(Q5303,'Capital Lookup'!A:B,2,FALSE)</f>
        <v>Yes</v>
      </c>
      <c r="V5303" s="2">
        <f>IFERROR(VLOOKUP(LEFT(F5303,10),'Find Purchase Orders'!B:J,9,FALSE),"")</f>
        <v>44865</v>
      </c>
      <c r="W5303" s="25" t="s">
        <v>7261</v>
      </c>
    </row>
    <row r="5304" spans="1:23" hidden="1">
      <c r="A5304" s="25" t="s">
        <v>7261</v>
      </c>
      <c r="B5304" s="25" t="s">
        <v>9149</v>
      </c>
      <c r="C5304" s="25" t="s">
        <v>7264</v>
      </c>
      <c r="D5304" s="25" t="s">
        <v>18921</v>
      </c>
      <c r="E5304" s="25" t="s">
        <v>10329</v>
      </c>
      <c r="F5304" s="25" t="s">
        <v>18922</v>
      </c>
      <c r="G5304" s="25" t="s">
        <v>18923</v>
      </c>
      <c r="H5304" s="21">
        <v>6661.41</v>
      </c>
      <c r="I5304" s="25" t="s">
        <v>7296</v>
      </c>
      <c r="J5304" s="25" t="s">
        <v>7288</v>
      </c>
      <c r="K5304" s="25" t="s">
        <v>8175</v>
      </c>
      <c r="L5304" s="25" t="s">
        <v>10332</v>
      </c>
      <c r="M5304" s="21">
        <v>6661.41</v>
      </c>
      <c r="N5304" s="21">
        <v>6661.41</v>
      </c>
      <c r="O5304" s="21">
        <v>0</v>
      </c>
      <c r="P5304" s="21">
        <v>6661.41</v>
      </c>
      <c r="Q5304" s="25" t="s">
        <v>10333</v>
      </c>
      <c r="R5304" s="1" t="str">
        <f t="shared" si="105"/>
        <v>ST10058</v>
      </c>
      <c r="S5304" t="str">
        <f>VLOOKUP(R5304,Data!$C$2:$D$261,2,0)</f>
        <v>Parkwood Place</v>
      </c>
      <c r="T5304">
        <f>COUNTIF('Feb 2022'!A:A,D5304)+COUNTIF('Mar 2022'!A:A,D5304)+COUNTIF('Apr 2022'!A:A,D5304)+COUNTIF('May 2022'!A:A,D5304)+COUNTIF('June 2022'!A:A,D5304)+COUNTIF('July 2022'!A:A,D5304)+COUNTIF('Aug 2022'!A:A,D5304)+COUNTIF('Sep 2022'!A:A,D5304)+COUNTIF('Oct 2022'!A:A,D5304)+COUNTIF('Dec 2022'!A:A,D5304)</f>
        <v>0</v>
      </c>
      <c r="U5304" t="str">
        <f>VLOOKUP(Q5304,'Capital Lookup'!A:B,2,FALSE)</f>
        <v>Yes</v>
      </c>
      <c r="V5304" s="2">
        <f>IFERROR(VLOOKUP(LEFT(F5304,10),'Find Purchase Orders'!B:J,9,FALSE),"")</f>
        <v>44865</v>
      </c>
      <c r="W5304" s="25" t="s">
        <v>7261</v>
      </c>
    </row>
    <row r="5305" spans="1:23" hidden="1">
      <c r="A5305" s="25" t="s">
        <v>7261</v>
      </c>
      <c r="B5305" s="25" t="s">
        <v>8826</v>
      </c>
      <c r="C5305" s="25" t="s">
        <v>7282</v>
      </c>
      <c r="D5305" s="25" t="s">
        <v>18924</v>
      </c>
      <c r="E5305" s="25" t="s">
        <v>10329</v>
      </c>
      <c r="F5305" s="25" t="s">
        <v>18925</v>
      </c>
      <c r="G5305" s="25" t="s">
        <v>18926</v>
      </c>
      <c r="H5305" s="21">
        <v>6380.73</v>
      </c>
      <c r="I5305" s="25" t="s">
        <v>7296</v>
      </c>
      <c r="J5305" s="25" t="s">
        <v>7288</v>
      </c>
      <c r="K5305" s="25" t="s">
        <v>8175</v>
      </c>
      <c r="L5305" s="25" t="s">
        <v>10332</v>
      </c>
      <c r="M5305" s="21">
        <v>6380.73</v>
      </c>
      <c r="N5305" s="21">
        <v>6380.73</v>
      </c>
      <c r="O5305" s="21">
        <v>0</v>
      </c>
      <c r="P5305" s="21">
        <v>6380.73</v>
      </c>
      <c r="Q5305" s="25" t="s">
        <v>10333</v>
      </c>
      <c r="R5305" s="1" t="str">
        <f t="shared" si="105"/>
        <v>ST10077</v>
      </c>
      <c r="S5305" t="str">
        <f>VLOOKUP(R5305,Data!$C$2:$D$261,2,0)</f>
        <v>Portsmouth</v>
      </c>
      <c r="T5305">
        <f>COUNTIF('Feb 2022'!A:A,D5305)+COUNTIF('Mar 2022'!A:A,D5305)+COUNTIF('Apr 2022'!A:A,D5305)+COUNTIF('May 2022'!A:A,D5305)+COUNTIF('June 2022'!A:A,D5305)+COUNTIF('July 2022'!A:A,D5305)+COUNTIF('Aug 2022'!A:A,D5305)+COUNTIF('Sep 2022'!A:A,D5305)+COUNTIF('Oct 2022'!A:A,D5305)+COUNTIF('Dec 2022'!A:A,D5305)</f>
        <v>0</v>
      </c>
      <c r="U5305" t="str">
        <f>VLOOKUP(Q5305,'Capital Lookup'!A:B,2,FALSE)</f>
        <v>Yes</v>
      </c>
      <c r="V5305" s="2">
        <f>IFERROR(VLOOKUP(LEFT(F5305,10),'Find Purchase Orders'!B:J,9,FALSE),"")</f>
        <v>44865</v>
      </c>
      <c r="W5305" s="25" t="s">
        <v>7261</v>
      </c>
    </row>
    <row r="5306" spans="1:23" hidden="1">
      <c r="A5306" s="25" t="s">
        <v>7252</v>
      </c>
      <c r="B5306" s="25" t="s">
        <v>7398</v>
      </c>
      <c r="C5306" s="25" t="s">
        <v>7254</v>
      </c>
      <c r="D5306" s="25" t="s">
        <v>18927</v>
      </c>
      <c r="E5306" s="25" t="s">
        <v>10329</v>
      </c>
      <c r="F5306" s="25" t="s">
        <v>18928</v>
      </c>
      <c r="G5306" s="25" t="s">
        <v>18929</v>
      </c>
      <c r="H5306" s="21">
        <v>7287.27</v>
      </c>
      <c r="I5306" s="25" t="s">
        <v>7296</v>
      </c>
      <c r="J5306" s="25" t="s">
        <v>7288</v>
      </c>
      <c r="K5306" s="25" t="s">
        <v>8175</v>
      </c>
      <c r="L5306" s="25" t="s">
        <v>10332</v>
      </c>
      <c r="M5306" s="21">
        <v>7287.27</v>
      </c>
      <c r="N5306" s="21">
        <v>7287.27</v>
      </c>
      <c r="O5306" s="21">
        <v>0</v>
      </c>
      <c r="P5306" s="21">
        <v>7287.27</v>
      </c>
      <c r="Q5306" s="25" t="s">
        <v>13843</v>
      </c>
      <c r="R5306" s="1" t="str">
        <f t="shared" si="105"/>
        <v>ST10009</v>
      </c>
      <c r="S5306" t="str">
        <f>VLOOKUP(R5306,Data!$C$2:$D$261,2,0)</f>
        <v>Birkdale</v>
      </c>
      <c r="T5306">
        <f>COUNTIF('Feb 2022'!A:A,D5306)+COUNTIF('Mar 2022'!A:A,D5306)+COUNTIF('Apr 2022'!A:A,D5306)+COUNTIF('May 2022'!A:A,D5306)+COUNTIF('June 2022'!A:A,D5306)+COUNTIF('July 2022'!A:A,D5306)+COUNTIF('Aug 2022'!A:A,D5306)+COUNTIF('Sep 2022'!A:A,D5306)+COUNTIF('Oct 2022'!A:A,D5306)+COUNTIF('Dec 2022'!A:A,D5306)</f>
        <v>0</v>
      </c>
      <c r="U5306" t="str">
        <f>VLOOKUP(Q5306,'Capital Lookup'!A:B,2,FALSE)</f>
        <v>Yes</v>
      </c>
      <c r="V5306" s="2">
        <f>IFERROR(VLOOKUP(LEFT(F5306,10),'Find Purchase Orders'!B:J,9,FALSE),"")</f>
        <v>44864</v>
      </c>
      <c r="W5306" s="25" t="s">
        <v>7261</v>
      </c>
    </row>
    <row r="5307" spans="1:23" hidden="1">
      <c r="A5307" s="25" t="s">
        <v>7261</v>
      </c>
      <c r="B5307" s="25" t="s">
        <v>7863</v>
      </c>
      <c r="C5307" s="25" t="s">
        <v>7282</v>
      </c>
      <c r="D5307" s="25" t="s">
        <v>18930</v>
      </c>
      <c r="E5307" s="25" t="s">
        <v>10329</v>
      </c>
      <c r="F5307" s="25" t="s">
        <v>18931</v>
      </c>
      <c r="G5307" s="25" t="s">
        <v>18932</v>
      </c>
      <c r="H5307" s="21">
        <v>16066.14</v>
      </c>
      <c r="I5307" s="25" t="s">
        <v>7296</v>
      </c>
      <c r="J5307" s="25" t="s">
        <v>7288</v>
      </c>
      <c r="K5307" s="25" t="s">
        <v>8175</v>
      </c>
      <c r="L5307" s="25" t="s">
        <v>10332</v>
      </c>
      <c r="M5307" s="21">
        <v>16066.14</v>
      </c>
      <c r="N5307" s="21">
        <v>16066.14</v>
      </c>
      <c r="O5307" s="21">
        <v>0</v>
      </c>
      <c r="P5307" s="21">
        <v>16066.14</v>
      </c>
      <c r="Q5307" s="25" t="s">
        <v>10333</v>
      </c>
      <c r="R5307" s="1" t="str">
        <f t="shared" si="105"/>
        <v>ST10029</v>
      </c>
      <c r="S5307" t="str">
        <f>VLOOKUP(R5307,Data!$C$2:$D$261,2,0)</f>
        <v>Leaside</v>
      </c>
      <c r="T5307">
        <f>COUNTIF('Feb 2022'!A:A,D5307)+COUNTIF('Mar 2022'!A:A,D5307)+COUNTIF('Apr 2022'!A:A,D5307)+COUNTIF('May 2022'!A:A,D5307)+COUNTIF('June 2022'!A:A,D5307)+COUNTIF('July 2022'!A:A,D5307)+COUNTIF('Aug 2022'!A:A,D5307)+COUNTIF('Sep 2022'!A:A,D5307)+COUNTIF('Oct 2022'!A:A,D5307)+COUNTIF('Dec 2022'!A:A,D5307)</f>
        <v>0</v>
      </c>
      <c r="U5307" t="str">
        <f>VLOOKUP(Q5307,'Capital Lookup'!A:B,2,FALSE)</f>
        <v>Yes</v>
      </c>
      <c r="V5307" s="2">
        <f>IFERROR(VLOOKUP(LEFT(F5307,10),'Find Purchase Orders'!B:J,9,FALSE),"")</f>
        <v>44865</v>
      </c>
      <c r="W5307" s="25" t="s">
        <v>7261</v>
      </c>
    </row>
    <row r="5308" spans="1:23" hidden="1">
      <c r="A5308" s="25" t="s">
        <v>7252</v>
      </c>
      <c r="B5308" s="25" t="s">
        <v>7253</v>
      </c>
      <c r="C5308" s="25" t="s">
        <v>7254</v>
      </c>
      <c r="D5308" s="25" t="s">
        <v>18933</v>
      </c>
      <c r="E5308" s="25" t="s">
        <v>10329</v>
      </c>
      <c r="F5308" s="25" t="s">
        <v>18934</v>
      </c>
      <c r="G5308" s="25" t="s">
        <v>18935</v>
      </c>
      <c r="H5308" s="21">
        <v>5767.4</v>
      </c>
      <c r="I5308" s="25" t="s">
        <v>7296</v>
      </c>
      <c r="J5308" s="25" t="s">
        <v>7288</v>
      </c>
      <c r="K5308" s="25" t="s">
        <v>8175</v>
      </c>
      <c r="L5308" s="25" t="s">
        <v>10332</v>
      </c>
      <c r="M5308" s="21">
        <v>5767.4</v>
      </c>
      <c r="N5308" s="21">
        <v>5767.4</v>
      </c>
      <c r="O5308" s="21">
        <v>0</v>
      </c>
      <c r="P5308" s="21">
        <v>5767.4</v>
      </c>
      <c r="Q5308" s="25" t="s">
        <v>13843</v>
      </c>
      <c r="R5308" s="1" t="str">
        <f t="shared" si="105"/>
        <v>ST10086</v>
      </c>
      <c r="S5308" t="str">
        <f>VLOOKUP(R5308,Data!$C$2:$D$261,2,0)</f>
        <v>Renaissance</v>
      </c>
      <c r="T5308">
        <f>COUNTIF('Feb 2022'!A:A,D5308)+COUNTIF('Mar 2022'!A:A,D5308)+COUNTIF('Apr 2022'!A:A,D5308)+COUNTIF('May 2022'!A:A,D5308)+COUNTIF('June 2022'!A:A,D5308)+COUNTIF('July 2022'!A:A,D5308)+COUNTIF('Aug 2022'!A:A,D5308)+COUNTIF('Sep 2022'!A:A,D5308)+COUNTIF('Oct 2022'!A:A,D5308)+COUNTIF('Dec 2022'!A:A,D5308)</f>
        <v>0</v>
      </c>
      <c r="U5308" t="str">
        <f>VLOOKUP(Q5308,'Capital Lookup'!A:B,2,FALSE)</f>
        <v>Yes</v>
      </c>
      <c r="V5308" s="2">
        <f>IFERROR(VLOOKUP(LEFT(F5308,10),'Find Purchase Orders'!B:J,9,FALSE),"")</f>
        <v>44864</v>
      </c>
      <c r="W5308" s="25" t="s">
        <v>7261</v>
      </c>
    </row>
    <row r="5309" spans="1:23" hidden="1">
      <c r="A5309" s="25" t="s">
        <v>7261</v>
      </c>
      <c r="B5309" s="25" t="s">
        <v>7314</v>
      </c>
      <c r="C5309" s="25" t="s">
        <v>7264</v>
      </c>
      <c r="D5309" s="25" t="s">
        <v>18936</v>
      </c>
      <c r="E5309" s="25" t="s">
        <v>10329</v>
      </c>
      <c r="F5309" s="25" t="s">
        <v>18937</v>
      </c>
      <c r="G5309" s="25" t="s">
        <v>18938</v>
      </c>
      <c r="H5309" s="21">
        <v>10590.98</v>
      </c>
      <c r="I5309" s="25" t="s">
        <v>7296</v>
      </c>
      <c r="J5309" s="25" t="s">
        <v>7288</v>
      </c>
      <c r="K5309" s="25" t="s">
        <v>8175</v>
      </c>
      <c r="L5309" s="25" t="s">
        <v>10332</v>
      </c>
      <c r="M5309" s="21">
        <v>10590.98</v>
      </c>
      <c r="N5309" s="21">
        <v>10590.98</v>
      </c>
      <c r="O5309" s="21">
        <v>0</v>
      </c>
      <c r="P5309" s="21">
        <v>10590.98</v>
      </c>
      <c r="Q5309" s="25" t="s">
        <v>10333</v>
      </c>
      <c r="R5309" s="1" t="str">
        <f t="shared" si="105"/>
        <v>ST10062</v>
      </c>
      <c r="S5309" t="str">
        <f>VLOOKUP(R5309,Data!$C$2:$D$261,2,0)</f>
        <v>Fleetwood Villa</v>
      </c>
      <c r="T5309">
        <f>COUNTIF('Feb 2022'!A:A,D5309)+COUNTIF('Mar 2022'!A:A,D5309)+COUNTIF('Apr 2022'!A:A,D5309)+COUNTIF('May 2022'!A:A,D5309)+COUNTIF('June 2022'!A:A,D5309)+COUNTIF('July 2022'!A:A,D5309)+COUNTIF('Aug 2022'!A:A,D5309)+COUNTIF('Sep 2022'!A:A,D5309)+COUNTIF('Oct 2022'!A:A,D5309)+COUNTIF('Dec 2022'!A:A,D5309)</f>
        <v>0</v>
      </c>
      <c r="U5309" t="str">
        <f>VLOOKUP(Q5309,'Capital Lookup'!A:B,2,FALSE)</f>
        <v>Yes</v>
      </c>
      <c r="V5309" s="2">
        <f>IFERROR(VLOOKUP(LEFT(F5309,10),'Find Purchase Orders'!B:J,9,FALSE),"")</f>
        <v>44865</v>
      </c>
      <c r="W5309" s="25" t="s">
        <v>7261</v>
      </c>
    </row>
    <row r="5310" spans="1:23" hidden="1">
      <c r="A5310" s="25" t="s">
        <v>7261</v>
      </c>
      <c r="B5310" s="25" t="s">
        <v>8749</v>
      </c>
      <c r="C5310" s="25" t="s">
        <v>7282</v>
      </c>
      <c r="D5310" s="25" t="s">
        <v>18939</v>
      </c>
      <c r="E5310" s="25" t="s">
        <v>10329</v>
      </c>
      <c r="F5310" s="25" t="s">
        <v>18940</v>
      </c>
      <c r="G5310" s="25" t="s">
        <v>18941</v>
      </c>
      <c r="H5310" s="21">
        <v>14367</v>
      </c>
      <c r="I5310" s="25" t="s">
        <v>7296</v>
      </c>
      <c r="J5310" s="25" t="s">
        <v>7288</v>
      </c>
      <c r="K5310" s="25" t="s">
        <v>8175</v>
      </c>
      <c r="L5310" s="25" t="s">
        <v>10332</v>
      </c>
      <c r="M5310" s="21">
        <v>14367</v>
      </c>
      <c r="N5310" s="22">
        <v>0</v>
      </c>
      <c r="O5310" s="21">
        <v>14367</v>
      </c>
      <c r="P5310" s="21">
        <v>14367</v>
      </c>
      <c r="Q5310" s="25" t="s">
        <v>10333</v>
      </c>
      <c r="R5310" s="1" t="str">
        <f t="shared" si="105"/>
        <v>ST10011</v>
      </c>
      <c r="S5310" t="str">
        <f>VLOOKUP(R5310,Data!$C$2:$D$261,2,0)</f>
        <v>The Beechwood</v>
      </c>
      <c r="T5310">
        <f>COUNTIF('Feb 2022'!A:A,D5310)+COUNTIF('Mar 2022'!A:A,D5310)+COUNTIF('Apr 2022'!A:A,D5310)+COUNTIF('May 2022'!A:A,D5310)+COUNTIF('June 2022'!A:A,D5310)+COUNTIF('July 2022'!A:A,D5310)+COUNTIF('Aug 2022'!A:A,D5310)+COUNTIF('Sep 2022'!A:A,D5310)+COUNTIF('Oct 2022'!A:A,D5310)+COUNTIF('Dec 2022'!A:A,D5310)</f>
        <v>0</v>
      </c>
      <c r="U5310" t="str">
        <f>VLOOKUP(Q5310,'Capital Lookup'!A:B,2,FALSE)</f>
        <v>Yes</v>
      </c>
      <c r="V5310" s="2">
        <f>IFERROR(VLOOKUP(LEFT(F5310,10),'Find Purchase Orders'!B:J,9,FALSE),"")</f>
        <v>44865</v>
      </c>
      <c r="W5310" s="25" t="s">
        <v>7261</v>
      </c>
    </row>
    <row r="5311" spans="1:23" hidden="1">
      <c r="A5311" s="25" t="s">
        <v>7261</v>
      </c>
      <c r="B5311" s="25" t="s">
        <v>8259</v>
      </c>
      <c r="C5311" s="25" t="s">
        <v>8260</v>
      </c>
      <c r="D5311" s="25" t="s">
        <v>18942</v>
      </c>
      <c r="E5311" s="25" t="s">
        <v>10329</v>
      </c>
      <c r="F5311" s="25" t="s">
        <v>18943</v>
      </c>
      <c r="G5311" s="25" t="s">
        <v>18944</v>
      </c>
      <c r="H5311" s="21">
        <v>8986.4</v>
      </c>
      <c r="I5311" s="25" t="s">
        <v>7296</v>
      </c>
      <c r="J5311" s="25" t="s">
        <v>7288</v>
      </c>
      <c r="K5311" s="25" t="s">
        <v>8175</v>
      </c>
      <c r="L5311" s="25" t="s">
        <v>10332</v>
      </c>
      <c r="M5311" s="21">
        <v>8986.4</v>
      </c>
      <c r="N5311" s="22">
        <v>0</v>
      </c>
      <c r="O5311" s="21">
        <v>8986.4</v>
      </c>
      <c r="P5311" s="21">
        <v>8986.4</v>
      </c>
      <c r="Q5311" s="25" t="s">
        <v>10333</v>
      </c>
      <c r="R5311" s="1" t="str">
        <f t="shared" si="105"/>
        <v>ST10260</v>
      </c>
      <c r="S5311" t="str">
        <f>VLOOKUP(R5311,Data!$C$2:$D$261,2,0)</f>
        <v>Support Office</v>
      </c>
      <c r="T5311">
        <f>COUNTIF('Feb 2022'!A:A,D5311)+COUNTIF('Mar 2022'!A:A,D5311)+COUNTIF('Apr 2022'!A:A,D5311)+COUNTIF('May 2022'!A:A,D5311)+COUNTIF('June 2022'!A:A,D5311)+COUNTIF('July 2022'!A:A,D5311)+COUNTIF('Aug 2022'!A:A,D5311)+COUNTIF('Sep 2022'!A:A,D5311)+COUNTIF('Oct 2022'!A:A,D5311)+COUNTIF('Dec 2022'!A:A,D5311)</f>
        <v>0</v>
      </c>
      <c r="U5311" t="str">
        <f>VLOOKUP(Q5311,'Capital Lookup'!A:B,2,FALSE)</f>
        <v>Yes</v>
      </c>
      <c r="V5311" s="2">
        <f>IFERROR(VLOOKUP(LEFT(F5311,10),'Find Purchase Orders'!B:J,9,FALSE),"")</f>
        <v>44865</v>
      </c>
      <c r="W5311" s="25" t="s">
        <v>7261</v>
      </c>
    </row>
    <row r="5312" spans="1:23" hidden="1">
      <c r="A5312" s="25" t="s">
        <v>7261</v>
      </c>
      <c r="B5312" s="25" t="s">
        <v>7291</v>
      </c>
      <c r="C5312" s="25" t="s">
        <v>7264</v>
      </c>
      <c r="D5312" s="25" t="s">
        <v>18945</v>
      </c>
      <c r="E5312" s="25" t="s">
        <v>10329</v>
      </c>
      <c r="F5312" s="25" t="s">
        <v>18946</v>
      </c>
      <c r="G5312" s="25" t="s">
        <v>18947</v>
      </c>
      <c r="H5312" s="21">
        <v>10871.66</v>
      </c>
      <c r="I5312" s="25" t="s">
        <v>7296</v>
      </c>
      <c r="J5312" s="25" t="s">
        <v>7288</v>
      </c>
      <c r="K5312" s="25" t="s">
        <v>8175</v>
      </c>
      <c r="L5312" s="25" t="s">
        <v>10332</v>
      </c>
      <c r="M5312" s="21">
        <v>10871.66</v>
      </c>
      <c r="N5312" s="22">
        <v>0</v>
      </c>
      <c r="O5312" s="21">
        <v>10871.66</v>
      </c>
      <c r="P5312" s="21">
        <v>10871.66</v>
      </c>
      <c r="Q5312" s="25" t="s">
        <v>10333</v>
      </c>
      <c r="R5312" s="1" t="str">
        <f t="shared" si="105"/>
        <v>ST10083</v>
      </c>
      <c r="S5312" t="str">
        <f>VLOOKUP(R5312,Data!$C$2:$D$261,2,0)</f>
        <v>The Waverly/Rosewood</v>
      </c>
      <c r="T5312">
        <f>COUNTIF('Feb 2022'!A:A,D5312)+COUNTIF('Mar 2022'!A:A,D5312)+COUNTIF('Apr 2022'!A:A,D5312)+COUNTIF('May 2022'!A:A,D5312)+COUNTIF('June 2022'!A:A,D5312)+COUNTIF('July 2022'!A:A,D5312)+COUNTIF('Aug 2022'!A:A,D5312)+COUNTIF('Sep 2022'!A:A,D5312)+COUNTIF('Oct 2022'!A:A,D5312)+COUNTIF('Dec 2022'!A:A,D5312)</f>
        <v>0</v>
      </c>
      <c r="U5312" t="str">
        <f>VLOOKUP(Q5312,'Capital Lookup'!A:B,2,FALSE)</f>
        <v>Yes</v>
      </c>
      <c r="V5312" s="2">
        <f>IFERROR(VLOOKUP(LEFT(F5312,10),'Find Purchase Orders'!B:J,9,FALSE),"")</f>
        <v>44865</v>
      </c>
      <c r="W5312" s="25" t="s">
        <v>7261</v>
      </c>
    </row>
    <row r="5313" spans="1:23" hidden="1">
      <c r="A5313" s="25" t="s">
        <v>7261</v>
      </c>
      <c r="B5313" s="25" t="s">
        <v>7343</v>
      </c>
      <c r="C5313" s="25" t="s">
        <v>7282</v>
      </c>
      <c r="D5313" s="25" t="s">
        <v>18948</v>
      </c>
      <c r="E5313" s="25" t="s">
        <v>10329</v>
      </c>
      <c r="F5313" s="25" t="s">
        <v>18949</v>
      </c>
      <c r="G5313" s="25" t="s">
        <v>18950</v>
      </c>
      <c r="H5313" s="21">
        <v>10685.54</v>
      </c>
      <c r="I5313" s="25" t="s">
        <v>7296</v>
      </c>
      <c r="J5313" s="25" t="s">
        <v>7288</v>
      </c>
      <c r="K5313" s="25" t="s">
        <v>8175</v>
      </c>
      <c r="L5313" s="25" t="s">
        <v>10332</v>
      </c>
      <c r="M5313" s="21">
        <v>10685.54</v>
      </c>
      <c r="N5313" s="22">
        <v>0</v>
      </c>
      <c r="O5313" s="21">
        <v>10685.54</v>
      </c>
      <c r="P5313" s="21">
        <v>10685.54</v>
      </c>
      <c r="Q5313" s="25" t="s">
        <v>10333</v>
      </c>
      <c r="R5313" s="1" t="str">
        <f t="shared" si="105"/>
        <v>ST10093</v>
      </c>
      <c r="S5313" t="str">
        <f>VLOOKUP(R5313,Data!$C$2:$D$261,2,0)</f>
        <v>Windermere on The Mount</v>
      </c>
      <c r="T5313">
        <f>COUNTIF('Feb 2022'!A:A,D5313)+COUNTIF('Mar 2022'!A:A,D5313)+COUNTIF('Apr 2022'!A:A,D5313)+COUNTIF('May 2022'!A:A,D5313)+COUNTIF('June 2022'!A:A,D5313)+COUNTIF('July 2022'!A:A,D5313)+COUNTIF('Aug 2022'!A:A,D5313)+COUNTIF('Sep 2022'!A:A,D5313)+COUNTIF('Oct 2022'!A:A,D5313)+COUNTIF('Dec 2022'!A:A,D5313)</f>
        <v>0</v>
      </c>
      <c r="U5313" t="str">
        <f>VLOOKUP(Q5313,'Capital Lookup'!A:B,2,FALSE)</f>
        <v>Yes</v>
      </c>
      <c r="V5313" s="2">
        <f>IFERROR(VLOOKUP(LEFT(F5313,10),'Find Purchase Orders'!B:J,9,FALSE),"")</f>
        <v>44865</v>
      </c>
      <c r="W5313" s="25" t="s">
        <v>7261</v>
      </c>
    </row>
    <row r="5314" spans="1:23" hidden="1">
      <c r="A5314" s="25" t="s">
        <v>7261</v>
      </c>
      <c r="B5314" s="25" t="s">
        <v>8259</v>
      </c>
      <c r="C5314" s="25" t="s">
        <v>8260</v>
      </c>
      <c r="D5314" s="25" t="s">
        <v>18951</v>
      </c>
      <c r="E5314" s="25" t="s">
        <v>10329</v>
      </c>
      <c r="F5314" s="25" t="s">
        <v>18952</v>
      </c>
      <c r="G5314" s="25" t="s">
        <v>18953</v>
      </c>
      <c r="H5314" s="21">
        <v>11202</v>
      </c>
      <c r="I5314" s="25" t="s">
        <v>7296</v>
      </c>
      <c r="J5314" s="25" t="s">
        <v>7288</v>
      </c>
      <c r="K5314" s="25" t="s">
        <v>8175</v>
      </c>
      <c r="L5314" s="25" t="s">
        <v>10332</v>
      </c>
      <c r="M5314" s="21">
        <v>11202</v>
      </c>
      <c r="N5314" s="22">
        <v>0</v>
      </c>
      <c r="O5314" s="21">
        <v>11202</v>
      </c>
      <c r="P5314" s="21">
        <v>11202</v>
      </c>
      <c r="Q5314" s="25" t="s">
        <v>10333</v>
      </c>
      <c r="R5314" s="1" t="str">
        <f t="shared" si="105"/>
        <v>ST10260</v>
      </c>
      <c r="S5314" t="str">
        <f>VLOOKUP(R5314,Data!$C$2:$D$261,2,0)</f>
        <v>Support Office</v>
      </c>
      <c r="T5314">
        <f>COUNTIF('Feb 2022'!A:A,D5314)+COUNTIF('Mar 2022'!A:A,D5314)+COUNTIF('Apr 2022'!A:A,D5314)+COUNTIF('May 2022'!A:A,D5314)+COUNTIF('June 2022'!A:A,D5314)+COUNTIF('July 2022'!A:A,D5314)+COUNTIF('Aug 2022'!A:A,D5314)+COUNTIF('Sep 2022'!A:A,D5314)+COUNTIF('Oct 2022'!A:A,D5314)+COUNTIF('Dec 2022'!A:A,D5314)</f>
        <v>0</v>
      </c>
      <c r="U5314" t="str">
        <f>VLOOKUP(Q5314,'Capital Lookup'!A:B,2,FALSE)</f>
        <v>Yes</v>
      </c>
      <c r="V5314" s="2">
        <f>IFERROR(VLOOKUP(LEFT(F5314,10),'Find Purchase Orders'!B:J,9,FALSE),"")</f>
        <v>44865</v>
      </c>
      <c r="W5314" s="25" t="s">
        <v>7261</v>
      </c>
    </row>
    <row r="5315" spans="1:23" hidden="1">
      <c r="A5315" s="25" t="s">
        <v>7252</v>
      </c>
      <c r="B5315" s="25" t="s">
        <v>8259</v>
      </c>
      <c r="C5315" s="25" t="s">
        <v>8260</v>
      </c>
      <c r="D5315" s="25" t="s">
        <v>18954</v>
      </c>
      <c r="E5315" s="25" t="s">
        <v>10329</v>
      </c>
      <c r="F5315" s="25" t="s">
        <v>18955</v>
      </c>
      <c r="G5315" s="25" t="s">
        <v>18956</v>
      </c>
      <c r="H5315" s="21">
        <v>9665.9</v>
      </c>
      <c r="I5315" s="25" t="s">
        <v>7296</v>
      </c>
      <c r="J5315" s="25" t="s">
        <v>7288</v>
      </c>
      <c r="K5315" s="25" t="s">
        <v>8175</v>
      </c>
      <c r="L5315" s="25" t="s">
        <v>10332</v>
      </c>
      <c r="M5315" s="21">
        <v>9665.9</v>
      </c>
      <c r="N5315" s="22">
        <v>0</v>
      </c>
      <c r="O5315" s="21">
        <v>9665.9</v>
      </c>
      <c r="P5315" s="21">
        <v>9665.9</v>
      </c>
      <c r="Q5315" s="25" t="s">
        <v>13843</v>
      </c>
      <c r="R5315" s="1" t="str">
        <f t="shared" si="105"/>
        <v>ST10260</v>
      </c>
      <c r="S5315" t="str">
        <f>VLOOKUP(R5315,Data!$C$2:$D$261,2,0)</f>
        <v>Support Office</v>
      </c>
      <c r="T5315">
        <f>COUNTIF('Feb 2022'!A:A,D5315)+COUNTIF('Mar 2022'!A:A,D5315)+COUNTIF('Apr 2022'!A:A,D5315)+COUNTIF('May 2022'!A:A,D5315)+COUNTIF('June 2022'!A:A,D5315)+COUNTIF('July 2022'!A:A,D5315)+COUNTIF('Aug 2022'!A:A,D5315)+COUNTIF('Sep 2022'!A:A,D5315)+COUNTIF('Oct 2022'!A:A,D5315)+COUNTIF('Dec 2022'!A:A,D5315)</f>
        <v>0</v>
      </c>
      <c r="U5315" t="str">
        <f>VLOOKUP(Q5315,'Capital Lookup'!A:B,2,FALSE)</f>
        <v>Yes</v>
      </c>
      <c r="V5315" s="2">
        <f>IFERROR(VLOOKUP(LEFT(F5315,10),'Find Purchase Orders'!B:J,9,FALSE),"")</f>
        <v>44864</v>
      </c>
      <c r="W5315" s="25" t="s">
        <v>7261</v>
      </c>
    </row>
    <row r="5316" spans="1:23" hidden="1">
      <c r="A5316" s="25" t="s">
        <v>7261</v>
      </c>
      <c r="B5316" s="25" t="s">
        <v>7513</v>
      </c>
      <c r="C5316" s="25" t="s">
        <v>7264</v>
      </c>
      <c r="D5316" s="25" t="s">
        <v>6862</v>
      </c>
      <c r="E5316" s="25" t="s">
        <v>7500</v>
      </c>
      <c r="F5316" s="25" t="s">
        <v>18957</v>
      </c>
      <c r="G5316" s="25" t="s">
        <v>18958</v>
      </c>
      <c r="H5316" s="21">
        <v>1322.1</v>
      </c>
      <c r="I5316" s="25" t="s">
        <v>7287</v>
      </c>
      <c r="J5316" s="25" t="s">
        <v>7288</v>
      </c>
      <c r="K5316" s="25" t="s">
        <v>9320</v>
      </c>
      <c r="L5316" s="25" t="s">
        <v>10079</v>
      </c>
      <c r="M5316" s="21">
        <v>1322.1</v>
      </c>
      <c r="N5316" s="22">
        <v>0</v>
      </c>
      <c r="O5316" s="21">
        <v>1322.1</v>
      </c>
      <c r="P5316" s="21">
        <v>152.1</v>
      </c>
      <c r="Q5316" s="25" t="s">
        <v>18959</v>
      </c>
      <c r="R5316" s="1" t="str">
        <f t="shared" si="105"/>
        <v>ST10043</v>
      </c>
      <c r="S5316" t="str">
        <f>VLOOKUP(R5316,Data!$C$2:$D$261,2,0)</f>
        <v>Hunt Club Manor</v>
      </c>
      <c r="T5316">
        <f>COUNTIF('Feb 2022'!A:A,D5316)+COUNTIF('Mar 2022'!A:A,D5316)+COUNTIF('Apr 2022'!A:A,D5316)+COUNTIF('May 2022'!A:A,D5316)+COUNTIF('June 2022'!A:A,D5316)+COUNTIF('July 2022'!A:A,D5316)+COUNTIF('Aug 2022'!A:A,D5316)+COUNTIF('Sep 2022'!A:A,D5316)+COUNTIF('Oct 2022'!A:A,D5316)+COUNTIF('Dec 2022'!A:A,D5316)</f>
        <v>1</v>
      </c>
      <c r="U5316" t="str">
        <f>VLOOKUP(Q5316,'Capital Lookup'!A:B,2,FALSE)</f>
        <v>No</v>
      </c>
      <c r="V5316" s="2">
        <f>IFERROR(VLOOKUP(LEFT(F5316,10),'Find Purchase Orders'!B:J,9,FALSE),"")</f>
        <v>44866</v>
      </c>
      <c r="W5316" s="25" t="s">
        <v>7261</v>
      </c>
    </row>
    <row r="5317" spans="1:23" hidden="1">
      <c r="A5317" s="25" t="s">
        <v>7252</v>
      </c>
      <c r="B5317" s="25" t="s">
        <v>7466</v>
      </c>
      <c r="C5317" s="25" t="s">
        <v>7254</v>
      </c>
      <c r="D5317" s="25" t="s">
        <v>6863</v>
      </c>
      <c r="E5317" s="25" t="s">
        <v>7500</v>
      </c>
      <c r="F5317" s="25" t="s">
        <v>18960</v>
      </c>
      <c r="G5317" s="25" t="s">
        <v>18961</v>
      </c>
      <c r="H5317" s="21">
        <v>5305.35</v>
      </c>
      <c r="I5317" s="25" t="s">
        <v>7287</v>
      </c>
      <c r="J5317" s="25" t="s">
        <v>7288</v>
      </c>
      <c r="K5317" s="25" t="s">
        <v>8274</v>
      </c>
      <c r="L5317" s="25" t="s">
        <v>10102</v>
      </c>
      <c r="M5317" s="21">
        <v>5305.35</v>
      </c>
      <c r="N5317" s="22">
        <v>0</v>
      </c>
      <c r="O5317" s="21">
        <v>5305.35</v>
      </c>
      <c r="P5317" s="21">
        <v>610.35</v>
      </c>
      <c r="Q5317" s="25" t="s">
        <v>18962</v>
      </c>
      <c r="R5317" s="1" t="str">
        <f t="shared" si="105"/>
        <v>ST10052</v>
      </c>
      <c r="S5317" t="str">
        <f>VLOOKUP(R5317,Data!$C$2:$D$261,2,0)</f>
        <v>Portobello</v>
      </c>
      <c r="T5317">
        <f>COUNTIF('Feb 2022'!A:A,D5317)+COUNTIF('Mar 2022'!A:A,D5317)+COUNTIF('Apr 2022'!A:A,D5317)+COUNTIF('May 2022'!A:A,D5317)+COUNTIF('June 2022'!A:A,D5317)+COUNTIF('July 2022'!A:A,D5317)+COUNTIF('Aug 2022'!A:A,D5317)+COUNTIF('Sep 2022'!A:A,D5317)+COUNTIF('Oct 2022'!A:A,D5317)+COUNTIF('Dec 2022'!A:A,D5317)</f>
        <v>1</v>
      </c>
      <c r="U5317" t="str">
        <f>VLOOKUP(Q5317,'Capital Lookup'!A:B,2,FALSE)</f>
        <v>No</v>
      </c>
      <c r="V5317" s="2">
        <f>IFERROR(VLOOKUP(LEFT(F5317,10),'Find Purchase Orders'!B:J,9,FALSE),"")</f>
        <v>44866</v>
      </c>
      <c r="W5317" s="25" t="s">
        <v>7261</v>
      </c>
    </row>
    <row r="5318" spans="1:23" hidden="1">
      <c r="A5318" s="25" t="s">
        <v>7261</v>
      </c>
      <c r="B5318" s="25" t="s">
        <v>8093</v>
      </c>
      <c r="C5318" s="25" t="s">
        <v>7282</v>
      </c>
      <c r="D5318" s="25" t="s">
        <v>6864</v>
      </c>
      <c r="E5318" s="25" t="s">
        <v>7500</v>
      </c>
      <c r="F5318" s="25" t="s">
        <v>18963</v>
      </c>
      <c r="G5318" s="25" t="s">
        <v>18964</v>
      </c>
      <c r="H5318" s="21">
        <v>5199.57</v>
      </c>
      <c r="I5318" s="25" t="s">
        <v>7287</v>
      </c>
      <c r="J5318" s="25" t="s">
        <v>7288</v>
      </c>
      <c r="K5318" s="25" t="s">
        <v>7495</v>
      </c>
      <c r="L5318" s="25" t="s">
        <v>8097</v>
      </c>
      <c r="M5318" s="21">
        <v>5199.57</v>
      </c>
      <c r="N5318" s="22">
        <v>0</v>
      </c>
      <c r="O5318" s="21">
        <v>5199.57</v>
      </c>
      <c r="P5318" s="21">
        <v>598.17999999999995</v>
      </c>
      <c r="Q5318" s="25" t="s">
        <v>18965</v>
      </c>
      <c r="R5318" s="1" t="str">
        <f t="shared" si="105"/>
        <v>ST10045</v>
      </c>
      <c r="S5318" t="str">
        <f>VLOOKUP(R5318,Data!$C$2:$D$261,2,0)</f>
        <v>The Edinburgh</v>
      </c>
      <c r="T5318">
        <f>COUNTIF('Feb 2022'!A:A,D5318)+COUNTIF('Mar 2022'!A:A,D5318)+COUNTIF('Apr 2022'!A:A,D5318)+COUNTIF('May 2022'!A:A,D5318)+COUNTIF('June 2022'!A:A,D5318)+COUNTIF('July 2022'!A:A,D5318)+COUNTIF('Aug 2022'!A:A,D5318)+COUNTIF('Sep 2022'!A:A,D5318)+COUNTIF('Oct 2022'!A:A,D5318)+COUNTIF('Dec 2022'!A:A,D5318)</f>
        <v>1</v>
      </c>
      <c r="U5318" t="str">
        <f>VLOOKUP(Q5318,'Capital Lookup'!A:B,2,FALSE)</f>
        <v>No</v>
      </c>
      <c r="V5318" s="2">
        <f>IFERROR(VLOOKUP(LEFT(F5318,10),'Find Purchase Orders'!B:J,9,FALSE),"")</f>
        <v>44866</v>
      </c>
      <c r="W5318" s="25" t="s">
        <v>7261</v>
      </c>
    </row>
    <row r="5319" spans="1:23" hidden="1">
      <c r="A5319" s="25" t="s">
        <v>7252</v>
      </c>
      <c r="B5319" s="25" t="s">
        <v>7524</v>
      </c>
      <c r="C5319" s="25" t="s">
        <v>7254</v>
      </c>
      <c r="D5319" s="25" t="s">
        <v>6865</v>
      </c>
      <c r="E5319" s="25" t="s">
        <v>7500</v>
      </c>
      <c r="F5319" s="25" t="s">
        <v>18966</v>
      </c>
      <c r="G5319" s="25" t="s">
        <v>18967</v>
      </c>
      <c r="H5319" s="21">
        <v>1088.17</v>
      </c>
      <c r="I5319" s="25" t="s">
        <v>7296</v>
      </c>
      <c r="J5319" s="25" t="s">
        <v>7288</v>
      </c>
      <c r="K5319" s="25" t="s">
        <v>7495</v>
      </c>
      <c r="L5319" s="25" t="s">
        <v>8097</v>
      </c>
      <c r="M5319" s="21">
        <v>1088.17</v>
      </c>
      <c r="N5319" s="21">
        <v>1088.17</v>
      </c>
      <c r="O5319" s="21">
        <v>0</v>
      </c>
      <c r="P5319" s="21">
        <v>1088.17</v>
      </c>
      <c r="Q5319" s="25" t="s">
        <v>18968</v>
      </c>
      <c r="R5319" s="1" t="str">
        <f t="shared" si="105"/>
        <v>ST10041</v>
      </c>
      <c r="S5319" t="str">
        <f>VLOOKUP(R5319,Data!$C$2:$D$261,2,0)</f>
        <v>Prince of Wales</v>
      </c>
      <c r="T5319">
        <f>COUNTIF('Feb 2022'!A:A,D5319)+COUNTIF('Mar 2022'!A:A,D5319)+COUNTIF('Apr 2022'!A:A,D5319)+COUNTIF('May 2022'!A:A,D5319)+COUNTIF('June 2022'!A:A,D5319)+COUNTIF('July 2022'!A:A,D5319)+COUNTIF('Aug 2022'!A:A,D5319)+COUNTIF('Sep 2022'!A:A,D5319)+COUNTIF('Oct 2022'!A:A,D5319)+COUNTIF('Dec 2022'!A:A,D5319)</f>
        <v>1</v>
      </c>
      <c r="U5319" t="str">
        <f>VLOOKUP(Q5319,'Capital Lookup'!A:B,2,FALSE)</f>
        <v>No</v>
      </c>
      <c r="V5319" s="2">
        <f>IFERROR(VLOOKUP(LEFT(F5319,10),'Find Purchase Orders'!B:J,9,FALSE),"")</f>
        <v>44866</v>
      </c>
      <c r="W5319" s="25" t="s">
        <v>7261</v>
      </c>
    </row>
    <row r="5320" spans="1:23" hidden="1">
      <c r="A5320" s="25" t="s">
        <v>7261</v>
      </c>
      <c r="B5320" s="25" t="s">
        <v>9144</v>
      </c>
      <c r="C5320" s="25" t="s">
        <v>7264</v>
      </c>
      <c r="D5320" s="25" t="s">
        <v>6847</v>
      </c>
      <c r="E5320" s="25" t="s">
        <v>9391</v>
      </c>
      <c r="F5320" s="25" t="s">
        <v>18969</v>
      </c>
      <c r="G5320" s="25" t="s">
        <v>18970</v>
      </c>
      <c r="H5320" s="21">
        <v>4189.1400000000003</v>
      </c>
      <c r="I5320" s="25" t="s">
        <v>7287</v>
      </c>
      <c r="J5320" s="25" t="s">
        <v>7288</v>
      </c>
      <c r="K5320" s="25" t="s">
        <v>7262</v>
      </c>
      <c r="L5320" s="25" t="s">
        <v>7259</v>
      </c>
      <c r="M5320" s="21">
        <v>4189.1400000000003</v>
      </c>
      <c r="N5320" s="22">
        <v>0</v>
      </c>
      <c r="O5320" s="21">
        <v>4189.1400000000003</v>
      </c>
      <c r="P5320" s="21">
        <v>415.14</v>
      </c>
      <c r="Q5320" s="25" t="s">
        <v>9394</v>
      </c>
      <c r="R5320" s="1" t="str">
        <f t="shared" si="105"/>
        <v>ST10085</v>
      </c>
      <c r="S5320" t="str">
        <f>VLOOKUP(R5320,Data!$C$2:$D$261,2,0)</f>
        <v>Bentley Regina</v>
      </c>
      <c r="T5320">
        <f>COUNTIF('Feb 2022'!A:A,D5320)+COUNTIF('Mar 2022'!A:A,D5320)+COUNTIF('Apr 2022'!A:A,D5320)+COUNTIF('May 2022'!A:A,D5320)+COUNTIF('June 2022'!A:A,D5320)+COUNTIF('July 2022'!A:A,D5320)+COUNTIF('Aug 2022'!A:A,D5320)+COUNTIF('Sep 2022'!A:A,D5320)+COUNTIF('Oct 2022'!A:A,D5320)+COUNTIF('Dec 2022'!A:A,D5320)</f>
        <v>1</v>
      </c>
      <c r="U5320" t="str">
        <f>VLOOKUP(Q5320,'Capital Lookup'!A:B,2,FALSE)</f>
        <v>No</v>
      </c>
      <c r="V5320" s="2">
        <f>IFERROR(VLOOKUP(LEFT(F5320,10),'Find Purchase Orders'!B:J,9,FALSE),"")</f>
        <v>44865</v>
      </c>
      <c r="W5320" s="25" t="s">
        <v>7261</v>
      </c>
    </row>
    <row r="5321" spans="1:23" hidden="1">
      <c r="A5321" s="25" t="s">
        <v>7269</v>
      </c>
      <c r="B5321" s="25" t="s">
        <v>8178</v>
      </c>
      <c r="C5321" s="25" t="s">
        <v>7271</v>
      </c>
      <c r="D5321" s="25" t="s">
        <v>6866</v>
      </c>
      <c r="E5321" s="25" t="s">
        <v>7492</v>
      </c>
      <c r="F5321" s="25" t="s">
        <v>18971</v>
      </c>
      <c r="G5321" s="25" t="s">
        <v>18972</v>
      </c>
      <c r="H5321" s="21">
        <v>16212.9</v>
      </c>
      <c r="I5321" s="25" t="s">
        <v>7296</v>
      </c>
      <c r="J5321" s="25" t="s">
        <v>7288</v>
      </c>
      <c r="K5321" s="25" t="s">
        <v>8538</v>
      </c>
      <c r="L5321" s="25" t="s">
        <v>8551</v>
      </c>
      <c r="M5321" s="21">
        <v>16212.9</v>
      </c>
      <c r="N5321" s="22">
        <v>0</v>
      </c>
      <c r="O5321" s="21">
        <v>16212.9</v>
      </c>
      <c r="P5321" s="21">
        <v>16212.9</v>
      </c>
      <c r="Q5321" s="25" t="s">
        <v>18973</v>
      </c>
      <c r="R5321" s="1" t="str">
        <f t="shared" si="105"/>
        <v>ST10183</v>
      </c>
      <c r="S5321" t="str">
        <f>VLOOKUP(R5321,Data!$C$2:$D$261,2,0)</f>
        <v>Brierwood Gardens</v>
      </c>
      <c r="T5321">
        <f>COUNTIF('Feb 2022'!A:A,D5321)+COUNTIF('Mar 2022'!A:A,D5321)+COUNTIF('Apr 2022'!A:A,D5321)+COUNTIF('May 2022'!A:A,D5321)+COUNTIF('June 2022'!A:A,D5321)+COUNTIF('July 2022'!A:A,D5321)+COUNTIF('Aug 2022'!A:A,D5321)+COUNTIF('Sep 2022'!A:A,D5321)+COUNTIF('Oct 2022'!A:A,D5321)+COUNTIF('Dec 2022'!A:A,D5321)</f>
        <v>1</v>
      </c>
      <c r="U5321" t="str">
        <f>VLOOKUP(Q5321,'Capital Lookup'!A:B,2,FALSE)</f>
        <v>No</v>
      </c>
      <c r="V5321" s="2">
        <f>IFERROR(VLOOKUP(LEFT(F5321,10),'Find Purchase Orders'!B:J,9,FALSE),"")</f>
        <v>44871</v>
      </c>
      <c r="W5321" s="25" t="s">
        <v>7261</v>
      </c>
    </row>
    <row r="5322" spans="1:23" hidden="1">
      <c r="A5322" s="25" t="s">
        <v>7425</v>
      </c>
      <c r="B5322" s="25" t="s">
        <v>8071</v>
      </c>
      <c r="C5322" s="25" t="s">
        <v>7271</v>
      </c>
      <c r="D5322" s="25" t="s">
        <v>18974</v>
      </c>
      <c r="E5322" s="25" t="s">
        <v>7500</v>
      </c>
      <c r="F5322" s="25" t="s">
        <v>18975</v>
      </c>
      <c r="G5322" s="25" t="s">
        <v>18976</v>
      </c>
      <c r="H5322" s="21">
        <v>8220.75</v>
      </c>
      <c r="I5322" s="25" t="s">
        <v>7296</v>
      </c>
      <c r="J5322" s="25" t="s">
        <v>7288</v>
      </c>
      <c r="K5322" s="25" t="s">
        <v>9972</v>
      </c>
      <c r="L5322" s="25" t="s">
        <v>9273</v>
      </c>
      <c r="M5322" s="21">
        <v>8220.75</v>
      </c>
      <c r="N5322" s="21">
        <v>8220.75</v>
      </c>
      <c r="O5322" s="21">
        <v>0</v>
      </c>
      <c r="P5322" s="21">
        <v>8220.75</v>
      </c>
      <c r="Q5322" s="25" t="s">
        <v>18977</v>
      </c>
      <c r="R5322" s="1" t="str">
        <f t="shared" si="105"/>
        <v>ST10170</v>
      </c>
      <c r="S5322" t="str">
        <f>VLOOKUP(R5322,Data!$C$2:$D$261,2,0)</f>
        <v>Montfort</v>
      </c>
      <c r="T5322">
        <f>COUNTIF('Feb 2022'!A:A,D5322)+COUNTIF('Mar 2022'!A:A,D5322)+COUNTIF('Apr 2022'!A:A,D5322)+COUNTIF('May 2022'!A:A,D5322)+COUNTIF('June 2022'!A:A,D5322)+COUNTIF('July 2022'!A:A,D5322)+COUNTIF('Aug 2022'!A:A,D5322)+COUNTIF('Sep 2022'!A:A,D5322)+COUNTIF('Oct 2022'!A:A,D5322)+COUNTIF('Dec 2022'!A:A,D5322)</f>
        <v>0</v>
      </c>
      <c r="U5322" t="e">
        <f>VLOOKUP(Q5322,'Capital Lookup'!A:B,2,FALSE)</f>
        <v>#N/A</v>
      </c>
      <c r="V5322" s="2">
        <f>IFERROR(VLOOKUP(LEFT(F5322,10),'Find Purchase Orders'!B:J,9,FALSE),"")</f>
        <v>44867</v>
      </c>
      <c r="W5322" s="25" t="s">
        <v>7261</v>
      </c>
    </row>
    <row r="5323" spans="1:23" hidden="1">
      <c r="A5323" s="25" t="s">
        <v>7261</v>
      </c>
      <c r="B5323" s="25" t="s">
        <v>7384</v>
      </c>
      <c r="C5323" s="25" t="s">
        <v>7277</v>
      </c>
      <c r="D5323" s="25" t="s">
        <v>6867</v>
      </c>
      <c r="E5323" s="25" t="s">
        <v>7386</v>
      </c>
      <c r="F5323" s="25" t="s">
        <v>18978</v>
      </c>
      <c r="G5323" s="25" t="s">
        <v>16001</v>
      </c>
      <c r="H5323" s="21">
        <v>892.5</v>
      </c>
      <c r="I5323" s="25" t="s">
        <v>7296</v>
      </c>
      <c r="J5323" s="25" t="s">
        <v>7288</v>
      </c>
      <c r="K5323" s="25" t="s">
        <v>7289</v>
      </c>
      <c r="L5323" s="25" t="s">
        <v>7259</v>
      </c>
      <c r="M5323" s="21">
        <v>892.5</v>
      </c>
      <c r="N5323" s="21">
        <v>892.5</v>
      </c>
      <c r="O5323" s="21">
        <v>0</v>
      </c>
      <c r="P5323" s="21">
        <v>892.5</v>
      </c>
      <c r="Q5323" s="25" t="s">
        <v>7389</v>
      </c>
      <c r="R5323" s="1" t="str">
        <f t="shared" si="105"/>
        <v>ST10066</v>
      </c>
      <c r="S5323" t="str">
        <f>VLOOKUP(R5323,Data!$C$2:$D$261,2,0)</f>
        <v>Inglewood</v>
      </c>
      <c r="T5323">
        <f>COUNTIF('Feb 2022'!A:A,D5323)+COUNTIF('Mar 2022'!A:A,D5323)+COUNTIF('Apr 2022'!A:A,D5323)+COUNTIF('May 2022'!A:A,D5323)+COUNTIF('June 2022'!A:A,D5323)+COUNTIF('July 2022'!A:A,D5323)+COUNTIF('Aug 2022'!A:A,D5323)+COUNTIF('Sep 2022'!A:A,D5323)+COUNTIF('Oct 2022'!A:A,D5323)+COUNTIF('Dec 2022'!A:A,D5323)</f>
        <v>1</v>
      </c>
      <c r="U5323" t="str">
        <f>VLOOKUP(Q5323,'Capital Lookup'!A:B,2,FALSE)</f>
        <v>No</v>
      </c>
      <c r="V5323" s="2">
        <f>IFERROR(VLOOKUP(LEFT(F5323,10),'Find Purchase Orders'!B:J,9,FALSE),"")</f>
        <v>44866</v>
      </c>
      <c r="W5323" s="25" t="s">
        <v>7261</v>
      </c>
    </row>
    <row r="5324" spans="1:23" hidden="1">
      <c r="A5324" s="25" t="s">
        <v>7261</v>
      </c>
      <c r="B5324" s="25" t="s">
        <v>9405</v>
      </c>
      <c r="C5324" s="25" t="s">
        <v>7282</v>
      </c>
      <c r="D5324" s="25" t="s">
        <v>6868</v>
      </c>
      <c r="E5324" s="25" t="s">
        <v>8200</v>
      </c>
      <c r="F5324" s="25" t="s">
        <v>18979</v>
      </c>
      <c r="G5324" s="25" t="s">
        <v>18980</v>
      </c>
      <c r="H5324" s="21">
        <v>84.75</v>
      </c>
      <c r="I5324" s="25" t="s">
        <v>7296</v>
      </c>
      <c r="J5324" s="25" t="s">
        <v>7288</v>
      </c>
      <c r="K5324" s="25" t="s">
        <v>7262</v>
      </c>
      <c r="L5324" s="25" t="s">
        <v>7259</v>
      </c>
      <c r="M5324" s="21">
        <v>84.75</v>
      </c>
      <c r="N5324" s="21">
        <v>84.75</v>
      </c>
      <c r="O5324" s="21">
        <v>0</v>
      </c>
      <c r="P5324" s="21">
        <v>84.75</v>
      </c>
      <c r="Q5324" s="25" t="s">
        <v>9409</v>
      </c>
      <c r="R5324" s="1" t="str">
        <f t="shared" si="105"/>
        <v>ST10035</v>
      </c>
      <c r="S5324" t="str">
        <f>VLOOKUP(R5324,Data!$C$2:$D$261,2,0)</f>
        <v>The Westwood</v>
      </c>
      <c r="T5324">
        <f>COUNTIF('Feb 2022'!A:A,D5324)+COUNTIF('Mar 2022'!A:A,D5324)+COUNTIF('Apr 2022'!A:A,D5324)+COUNTIF('May 2022'!A:A,D5324)+COUNTIF('June 2022'!A:A,D5324)+COUNTIF('July 2022'!A:A,D5324)+COUNTIF('Aug 2022'!A:A,D5324)+COUNTIF('Sep 2022'!A:A,D5324)+COUNTIF('Oct 2022'!A:A,D5324)+COUNTIF('Dec 2022'!A:A,D5324)</f>
        <v>1</v>
      </c>
      <c r="U5324" t="str">
        <f>VLOOKUP(Q5324,'Capital Lookup'!A:B,2,FALSE)</f>
        <v>No</v>
      </c>
      <c r="V5324" s="2">
        <f>IFERROR(VLOOKUP(LEFT(F5324,10),'Find Purchase Orders'!B:J,9,FALSE),"")</f>
        <v>44867</v>
      </c>
      <c r="W5324" s="25" t="s">
        <v>7261</v>
      </c>
    </row>
    <row r="5325" spans="1:23" hidden="1">
      <c r="A5325" s="25" t="s">
        <v>7261</v>
      </c>
      <c r="B5325" s="25" t="s">
        <v>9405</v>
      </c>
      <c r="C5325" s="25" t="s">
        <v>7282</v>
      </c>
      <c r="D5325" s="25" t="s">
        <v>6868</v>
      </c>
      <c r="E5325" s="25" t="s">
        <v>8200</v>
      </c>
      <c r="F5325" s="25" t="s">
        <v>18981</v>
      </c>
      <c r="G5325" s="25" t="s">
        <v>18982</v>
      </c>
      <c r="H5325" s="21">
        <v>2276.9499999999998</v>
      </c>
      <c r="I5325" s="25" t="s">
        <v>7296</v>
      </c>
      <c r="J5325" s="25" t="s">
        <v>7288</v>
      </c>
      <c r="K5325" s="25" t="s">
        <v>7262</v>
      </c>
      <c r="L5325" s="25" t="s">
        <v>7259</v>
      </c>
      <c r="M5325" s="21">
        <v>2276.9499999999998</v>
      </c>
      <c r="N5325" s="21">
        <v>2276.9499999999998</v>
      </c>
      <c r="O5325" s="21">
        <v>0</v>
      </c>
      <c r="P5325" s="21">
        <v>2276.9499999999998</v>
      </c>
      <c r="Q5325" s="25" t="s">
        <v>9409</v>
      </c>
      <c r="R5325" s="1" t="str">
        <f t="shared" si="105"/>
        <v>ST10035</v>
      </c>
      <c r="S5325" t="str">
        <f>VLOOKUP(R5325,Data!$C$2:$D$261,2,0)</f>
        <v>The Westwood</v>
      </c>
      <c r="T5325">
        <f>COUNTIF('Feb 2022'!A:A,D5325)+COUNTIF('Mar 2022'!A:A,D5325)+COUNTIF('Apr 2022'!A:A,D5325)+COUNTIF('May 2022'!A:A,D5325)+COUNTIF('June 2022'!A:A,D5325)+COUNTIF('July 2022'!A:A,D5325)+COUNTIF('Aug 2022'!A:A,D5325)+COUNTIF('Sep 2022'!A:A,D5325)+COUNTIF('Oct 2022'!A:A,D5325)+COUNTIF('Dec 2022'!A:A,D5325)</f>
        <v>1</v>
      </c>
      <c r="U5325" t="str">
        <f>VLOOKUP(Q5325,'Capital Lookup'!A:B,2,FALSE)</f>
        <v>No</v>
      </c>
      <c r="V5325" s="2">
        <f>IFERROR(VLOOKUP(LEFT(F5325,10),'Find Purchase Orders'!B:J,9,FALSE),"")</f>
        <v>44867</v>
      </c>
      <c r="W5325" s="25" t="s">
        <v>7261</v>
      </c>
    </row>
    <row r="5326" spans="1:23" hidden="1">
      <c r="A5326" s="25" t="s">
        <v>7261</v>
      </c>
      <c r="B5326" s="25" t="s">
        <v>9405</v>
      </c>
      <c r="C5326" s="25" t="s">
        <v>7282</v>
      </c>
      <c r="D5326" s="25" t="s">
        <v>6869</v>
      </c>
      <c r="E5326" s="25" t="s">
        <v>8200</v>
      </c>
      <c r="F5326" s="25" t="s">
        <v>18983</v>
      </c>
      <c r="G5326" s="25" t="s">
        <v>18984</v>
      </c>
      <c r="H5326" s="21">
        <v>1457.7</v>
      </c>
      <c r="I5326" s="25" t="s">
        <v>7296</v>
      </c>
      <c r="J5326" s="25" t="s">
        <v>7288</v>
      </c>
      <c r="K5326" s="25" t="s">
        <v>7289</v>
      </c>
      <c r="L5326" s="25" t="s">
        <v>7259</v>
      </c>
      <c r="M5326" s="21">
        <v>1457.7</v>
      </c>
      <c r="N5326" s="21">
        <v>1457.7</v>
      </c>
      <c r="O5326" s="21">
        <v>0</v>
      </c>
      <c r="P5326" s="21">
        <v>1457.7</v>
      </c>
      <c r="Q5326" s="25" t="s">
        <v>9409</v>
      </c>
      <c r="R5326" s="1" t="str">
        <f t="shared" si="105"/>
        <v>ST10035</v>
      </c>
      <c r="S5326" t="str">
        <f>VLOOKUP(R5326,Data!$C$2:$D$261,2,0)</f>
        <v>The Westwood</v>
      </c>
      <c r="T5326">
        <f>COUNTIF('Feb 2022'!A:A,D5326)+COUNTIF('Mar 2022'!A:A,D5326)+COUNTIF('Apr 2022'!A:A,D5326)+COUNTIF('May 2022'!A:A,D5326)+COUNTIF('June 2022'!A:A,D5326)+COUNTIF('July 2022'!A:A,D5326)+COUNTIF('Aug 2022'!A:A,D5326)+COUNTIF('Sep 2022'!A:A,D5326)+COUNTIF('Oct 2022'!A:A,D5326)+COUNTIF('Dec 2022'!A:A,D5326)</f>
        <v>1</v>
      </c>
      <c r="U5326" t="str">
        <f>VLOOKUP(Q5326,'Capital Lookup'!A:B,2,FALSE)</f>
        <v>No</v>
      </c>
      <c r="V5326" s="2">
        <f>IFERROR(VLOOKUP(LEFT(F5326,10),'Find Purchase Orders'!B:J,9,FALSE),"")</f>
        <v>44867</v>
      </c>
      <c r="W5326" s="25" t="s">
        <v>7261</v>
      </c>
    </row>
    <row r="5327" spans="1:23" hidden="1">
      <c r="A5327" s="25" t="s">
        <v>7261</v>
      </c>
      <c r="B5327" s="25" t="s">
        <v>9405</v>
      </c>
      <c r="C5327" s="25" t="s">
        <v>7282</v>
      </c>
      <c r="D5327" s="25" t="s">
        <v>6869</v>
      </c>
      <c r="E5327" s="25" t="s">
        <v>8200</v>
      </c>
      <c r="F5327" s="25" t="s">
        <v>18985</v>
      </c>
      <c r="G5327" s="25" t="s">
        <v>18986</v>
      </c>
      <c r="H5327" s="21">
        <v>1412.5</v>
      </c>
      <c r="I5327" s="25" t="s">
        <v>7296</v>
      </c>
      <c r="J5327" s="25" t="s">
        <v>7288</v>
      </c>
      <c r="K5327" s="25" t="s">
        <v>7289</v>
      </c>
      <c r="L5327" s="25" t="s">
        <v>7259</v>
      </c>
      <c r="M5327" s="21">
        <v>1412.5</v>
      </c>
      <c r="N5327" s="21">
        <v>1412.5</v>
      </c>
      <c r="O5327" s="21">
        <v>0</v>
      </c>
      <c r="P5327" s="21">
        <v>1412.5</v>
      </c>
      <c r="Q5327" s="25" t="s">
        <v>9409</v>
      </c>
      <c r="R5327" s="1" t="str">
        <f t="shared" si="105"/>
        <v>ST10035</v>
      </c>
      <c r="S5327" t="str">
        <f>VLOOKUP(R5327,Data!$C$2:$D$261,2,0)</f>
        <v>The Westwood</v>
      </c>
      <c r="T5327">
        <f>COUNTIF('Feb 2022'!A:A,D5327)+COUNTIF('Mar 2022'!A:A,D5327)+COUNTIF('Apr 2022'!A:A,D5327)+COUNTIF('May 2022'!A:A,D5327)+COUNTIF('June 2022'!A:A,D5327)+COUNTIF('July 2022'!A:A,D5327)+COUNTIF('Aug 2022'!A:A,D5327)+COUNTIF('Sep 2022'!A:A,D5327)+COUNTIF('Oct 2022'!A:A,D5327)+COUNTIF('Dec 2022'!A:A,D5327)</f>
        <v>1</v>
      </c>
      <c r="U5327" t="str">
        <f>VLOOKUP(Q5327,'Capital Lookup'!A:B,2,FALSE)</f>
        <v>No</v>
      </c>
      <c r="V5327" s="2">
        <f>IFERROR(VLOOKUP(LEFT(F5327,10),'Find Purchase Orders'!B:J,9,FALSE),"")</f>
        <v>44867</v>
      </c>
      <c r="W5327" s="25" t="s">
        <v>7261</v>
      </c>
    </row>
    <row r="5328" spans="1:23" hidden="1">
      <c r="A5328" s="25" t="s">
        <v>7252</v>
      </c>
      <c r="B5328" s="25" t="s">
        <v>13450</v>
      </c>
      <c r="C5328" s="25" t="s">
        <v>7254</v>
      </c>
      <c r="D5328" s="25" t="s">
        <v>18987</v>
      </c>
      <c r="E5328" s="25" t="s">
        <v>10329</v>
      </c>
      <c r="F5328" s="25" t="s">
        <v>18988</v>
      </c>
      <c r="G5328" s="25" t="s">
        <v>18989</v>
      </c>
      <c r="H5328" s="21">
        <v>237.57</v>
      </c>
      <c r="I5328" s="25" t="s">
        <v>7287</v>
      </c>
      <c r="J5328" s="25" t="s">
        <v>7288</v>
      </c>
      <c r="K5328" s="25" t="s">
        <v>8175</v>
      </c>
      <c r="L5328" s="25" t="s">
        <v>10332</v>
      </c>
      <c r="M5328" s="21">
        <v>237.57</v>
      </c>
      <c r="N5328" s="22">
        <v>0</v>
      </c>
      <c r="O5328" s="21">
        <v>237.57</v>
      </c>
      <c r="P5328" s="21">
        <v>27.33</v>
      </c>
      <c r="Q5328" s="25" t="s">
        <v>13843</v>
      </c>
      <c r="R5328" s="1" t="str">
        <f t="shared" si="105"/>
        <v>ST10040</v>
      </c>
      <c r="S5328" t="str">
        <f>VLOOKUP(R5328,Data!$C$2:$D$261,2,0)</f>
        <v>Lynwood</v>
      </c>
      <c r="T5328">
        <f>COUNTIF('Feb 2022'!A:A,D5328)+COUNTIF('Mar 2022'!A:A,D5328)+COUNTIF('Apr 2022'!A:A,D5328)+COUNTIF('May 2022'!A:A,D5328)+COUNTIF('June 2022'!A:A,D5328)+COUNTIF('July 2022'!A:A,D5328)+COUNTIF('Aug 2022'!A:A,D5328)+COUNTIF('Sep 2022'!A:A,D5328)+COUNTIF('Oct 2022'!A:A,D5328)+COUNTIF('Dec 2022'!A:A,D5328)</f>
        <v>0</v>
      </c>
      <c r="U5328" t="str">
        <f>VLOOKUP(Q5328,'Capital Lookup'!A:B,2,FALSE)</f>
        <v>Yes</v>
      </c>
      <c r="V5328" s="2">
        <f>IFERROR(VLOOKUP(LEFT(F5328,10),'Find Purchase Orders'!B:J,9,FALSE),"")</f>
        <v>44865</v>
      </c>
      <c r="W5328" s="25" t="s">
        <v>7261</v>
      </c>
    </row>
    <row r="5329" spans="1:23" hidden="1">
      <c r="A5329" s="25" t="s">
        <v>7252</v>
      </c>
      <c r="B5329" s="25" t="s">
        <v>7524</v>
      </c>
      <c r="C5329" s="25" t="s">
        <v>7254</v>
      </c>
      <c r="D5329" s="25" t="s">
        <v>6870</v>
      </c>
      <c r="E5329" s="25" t="s">
        <v>7526</v>
      </c>
      <c r="F5329" s="25" t="s">
        <v>18990</v>
      </c>
      <c r="G5329" s="25" t="s">
        <v>18991</v>
      </c>
      <c r="H5329" s="21">
        <v>1412.5</v>
      </c>
      <c r="I5329" s="25" t="s">
        <v>7296</v>
      </c>
      <c r="J5329" s="25" t="s">
        <v>7288</v>
      </c>
      <c r="K5329" s="25" t="s">
        <v>7289</v>
      </c>
      <c r="L5329" s="25" t="s">
        <v>7259</v>
      </c>
      <c r="M5329" s="21">
        <v>1412.5</v>
      </c>
      <c r="N5329" s="21">
        <v>1412.5</v>
      </c>
      <c r="O5329" s="21">
        <v>0</v>
      </c>
      <c r="P5329" s="21">
        <v>1412.5</v>
      </c>
      <c r="Q5329" s="25" t="s">
        <v>7529</v>
      </c>
      <c r="R5329" s="1" t="str">
        <f t="shared" si="105"/>
        <v>ST10041</v>
      </c>
      <c r="S5329" t="str">
        <f>VLOOKUP(R5329,Data!$C$2:$D$261,2,0)</f>
        <v>Prince of Wales</v>
      </c>
      <c r="T5329">
        <f>COUNTIF('Feb 2022'!A:A,D5329)+COUNTIF('Mar 2022'!A:A,D5329)+COUNTIF('Apr 2022'!A:A,D5329)+COUNTIF('May 2022'!A:A,D5329)+COUNTIF('June 2022'!A:A,D5329)+COUNTIF('July 2022'!A:A,D5329)+COUNTIF('Aug 2022'!A:A,D5329)+COUNTIF('Sep 2022'!A:A,D5329)+COUNTIF('Oct 2022'!A:A,D5329)+COUNTIF('Dec 2022'!A:A,D5329)</f>
        <v>1</v>
      </c>
      <c r="U5329" t="str">
        <f>VLOOKUP(Q5329,'Capital Lookup'!A:B,2,FALSE)</f>
        <v>No</v>
      </c>
      <c r="V5329" s="2">
        <f>IFERROR(VLOOKUP(LEFT(F5329,10),'Find Purchase Orders'!B:J,9,FALSE),"")</f>
        <v>44867</v>
      </c>
      <c r="W5329" s="25" t="s">
        <v>7261</v>
      </c>
    </row>
    <row r="5330" spans="1:23" hidden="1">
      <c r="A5330" s="25" t="s">
        <v>7252</v>
      </c>
      <c r="B5330" s="25" t="s">
        <v>7524</v>
      </c>
      <c r="C5330" s="25" t="s">
        <v>7254</v>
      </c>
      <c r="D5330" s="25" t="s">
        <v>6870</v>
      </c>
      <c r="E5330" s="25" t="s">
        <v>7526</v>
      </c>
      <c r="F5330" s="25" t="s">
        <v>18992</v>
      </c>
      <c r="G5330" s="25" t="s">
        <v>18993</v>
      </c>
      <c r="H5330" s="21">
        <v>33.9</v>
      </c>
      <c r="I5330" s="25" t="s">
        <v>7296</v>
      </c>
      <c r="J5330" s="25" t="s">
        <v>7288</v>
      </c>
      <c r="K5330" s="25" t="s">
        <v>7289</v>
      </c>
      <c r="L5330" s="25" t="s">
        <v>7259</v>
      </c>
      <c r="M5330" s="21">
        <v>33.9</v>
      </c>
      <c r="N5330" s="21">
        <v>33.9</v>
      </c>
      <c r="O5330" s="21">
        <v>0</v>
      </c>
      <c r="P5330" s="21">
        <v>33.9</v>
      </c>
      <c r="Q5330" s="25" t="s">
        <v>7529</v>
      </c>
      <c r="R5330" s="1" t="str">
        <f t="shared" si="105"/>
        <v>ST10041</v>
      </c>
      <c r="S5330" t="str">
        <f>VLOOKUP(R5330,Data!$C$2:$D$261,2,0)</f>
        <v>Prince of Wales</v>
      </c>
      <c r="T5330">
        <f>COUNTIF('Feb 2022'!A:A,D5330)+COUNTIF('Mar 2022'!A:A,D5330)+COUNTIF('Apr 2022'!A:A,D5330)+COUNTIF('May 2022'!A:A,D5330)+COUNTIF('June 2022'!A:A,D5330)+COUNTIF('July 2022'!A:A,D5330)+COUNTIF('Aug 2022'!A:A,D5330)+COUNTIF('Sep 2022'!A:A,D5330)+COUNTIF('Oct 2022'!A:A,D5330)+COUNTIF('Dec 2022'!A:A,D5330)</f>
        <v>1</v>
      </c>
      <c r="U5330" t="str">
        <f>VLOOKUP(Q5330,'Capital Lookup'!A:B,2,FALSE)</f>
        <v>No</v>
      </c>
      <c r="V5330" s="2">
        <f>IFERROR(VLOOKUP(LEFT(F5330,10),'Find Purchase Orders'!B:J,9,FALSE),"")</f>
        <v>44867</v>
      </c>
      <c r="W5330" s="25" t="s">
        <v>7261</v>
      </c>
    </row>
    <row r="5331" spans="1:23" hidden="1">
      <c r="A5331" s="25" t="s">
        <v>7252</v>
      </c>
      <c r="B5331" s="25" t="s">
        <v>7524</v>
      </c>
      <c r="C5331" s="25" t="s">
        <v>7254</v>
      </c>
      <c r="D5331" s="25" t="s">
        <v>6871</v>
      </c>
      <c r="E5331" s="25" t="s">
        <v>7526</v>
      </c>
      <c r="F5331" s="25" t="s">
        <v>18994</v>
      </c>
      <c r="G5331" s="25" t="s">
        <v>6271</v>
      </c>
      <c r="H5331" s="21">
        <v>1412.5</v>
      </c>
      <c r="I5331" s="25" t="s">
        <v>7296</v>
      </c>
      <c r="J5331" s="25" t="s">
        <v>7288</v>
      </c>
      <c r="K5331" s="25" t="s">
        <v>7289</v>
      </c>
      <c r="L5331" s="25" t="s">
        <v>7259</v>
      </c>
      <c r="M5331" s="21">
        <v>1412.5</v>
      </c>
      <c r="N5331" s="21">
        <v>1412.5</v>
      </c>
      <c r="O5331" s="21">
        <v>0</v>
      </c>
      <c r="P5331" s="21">
        <v>1412.5</v>
      </c>
      <c r="Q5331" s="25" t="s">
        <v>7529</v>
      </c>
      <c r="R5331" s="1" t="str">
        <f t="shared" si="105"/>
        <v>ST10041</v>
      </c>
      <c r="S5331" t="str">
        <f>VLOOKUP(R5331,Data!$C$2:$D$261,2,0)</f>
        <v>Prince of Wales</v>
      </c>
      <c r="T5331">
        <f>COUNTIF('Feb 2022'!A:A,D5331)+COUNTIF('Mar 2022'!A:A,D5331)+COUNTIF('Apr 2022'!A:A,D5331)+COUNTIF('May 2022'!A:A,D5331)+COUNTIF('June 2022'!A:A,D5331)+COUNTIF('July 2022'!A:A,D5331)+COUNTIF('Aug 2022'!A:A,D5331)+COUNTIF('Sep 2022'!A:A,D5331)+COUNTIF('Oct 2022'!A:A,D5331)+COUNTIF('Dec 2022'!A:A,D5331)</f>
        <v>1</v>
      </c>
      <c r="U5331" t="str">
        <f>VLOOKUP(Q5331,'Capital Lookup'!A:B,2,FALSE)</f>
        <v>No</v>
      </c>
      <c r="V5331" s="2">
        <f>IFERROR(VLOOKUP(LEFT(F5331,10),'Find Purchase Orders'!B:J,9,FALSE),"")</f>
        <v>44867</v>
      </c>
      <c r="W5331" s="25" t="s">
        <v>7261</v>
      </c>
    </row>
    <row r="5332" spans="1:23" hidden="1">
      <c r="A5332" s="25" t="s">
        <v>7252</v>
      </c>
      <c r="B5332" s="25" t="s">
        <v>7524</v>
      </c>
      <c r="C5332" s="25" t="s">
        <v>7254</v>
      </c>
      <c r="D5332" s="25" t="s">
        <v>6871</v>
      </c>
      <c r="E5332" s="25" t="s">
        <v>7526</v>
      </c>
      <c r="F5332" s="25" t="s">
        <v>18995</v>
      </c>
      <c r="G5332" s="25" t="s">
        <v>18996</v>
      </c>
      <c r="H5332" s="21">
        <v>118.65</v>
      </c>
      <c r="I5332" s="25" t="s">
        <v>7296</v>
      </c>
      <c r="J5332" s="25" t="s">
        <v>7288</v>
      </c>
      <c r="K5332" s="25" t="s">
        <v>7289</v>
      </c>
      <c r="L5332" s="25" t="s">
        <v>7259</v>
      </c>
      <c r="M5332" s="21">
        <v>118.65</v>
      </c>
      <c r="N5332" s="21">
        <v>118.65</v>
      </c>
      <c r="O5332" s="21">
        <v>0</v>
      </c>
      <c r="P5332" s="21">
        <v>118.65</v>
      </c>
      <c r="Q5332" s="25" t="s">
        <v>7529</v>
      </c>
      <c r="R5332" s="1" t="str">
        <f t="shared" si="105"/>
        <v>ST10041</v>
      </c>
      <c r="S5332" t="str">
        <f>VLOOKUP(R5332,Data!$C$2:$D$261,2,0)</f>
        <v>Prince of Wales</v>
      </c>
      <c r="T5332">
        <f>COUNTIF('Feb 2022'!A:A,D5332)+COUNTIF('Mar 2022'!A:A,D5332)+COUNTIF('Apr 2022'!A:A,D5332)+COUNTIF('May 2022'!A:A,D5332)+COUNTIF('June 2022'!A:A,D5332)+COUNTIF('July 2022'!A:A,D5332)+COUNTIF('Aug 2022'!A:A,D5332)+COUNTIF('Sep 2022'!A:A,D5332)+COUNTIF('Oct 2022'!A:A,D5332)+COUNTIF('Dec 2022'!A:A,D5332)</f>
        <v>1</v>
      </c>
      <c r="U5332" t="str">
        <f>VLOOKUP(Q5332,'Capital Lookup'!A:B,2,FALSE)</f>
        <v>No</v>
      </c>
      <c r="V5332" s="2">
        <f>IFERROR(VLOOKUP(LEFT(F5332,10),'Find Purchase Orders'!B:J,9,FALSE),"")</f>
        <v>44867</v>
      </c>
      <c r="W5332" s="25" t="s">
        <v>7261</v>
      </c>
    </row>
    <row r="5333" spans="1:23" hidden="1">
      <c r="A5333" s="25" t="s">
        <v>8607</v>
      </c>
      <c r="B5333" s="25" t="s">
        <v>10744</v>
      </c>
      <c r="C5333" s="25"/>
      <c r="D5333" s="25" t="s">
        <v>18997</v>
      </c>
      <c r="E5333" s="25" t="s">
        <v>10746</v>
      </c>
      <c r="F5333" s="25" t="s">
        <v>18998</v>
      </c>
      <c r="G5333" s="25" t="s">
        <v>18999</v>
      </c>
      <c r="H5333" s="21">
        <v>6279.35</v>
      </c>
      <c r="I5333" s="25" t="s">
        <v>7287</v>
      </c>
      <c r="J5333" s="25" t="s">
        <v>11313</v>
      </c>
      <c r="K5333" s="25" t="s">
        <v>7262</v>
      </c>
      <c r="L5333" s="25" t="s">
        <v>7259</v>
      </c>
      <c r="M5333" s="21">
        <v>6279.35</v>
      </c>
      <c r="N5333" s="22">
        <v>0</v>
      </c>
      <c r="O5333" s="21">
        <v>6279.35</v>
      </c>
      <c r="P5333" s="21">
        <v>722.4</v>
      </c>
      <c r="Q5333" s="25" t="s">
        <v>10749</v>
      </c>
      <c r="R5333" s="1" t="str">
        <f t="shared" si="105"/>
        <v>ST10397</v>
      </c>
      <c r="S5333" t="e">
        <f>VLOOKUP(R5333,Data!$C$2:$D$261,2,0)</f>
        <v>#N/A</v>
      </c>
      <c r="T5333">
        <f>COUNTIF('Feb 2022'!A:A,D5333)+COUNTIF('Mar 2022'!A:A,D5333)+COUNTIF('Apr 2022'!A:A,D5333)+COUNTIF('May 2022'!A:A,D5333)+COUNTIF('June 2022'!A:A,D5333)+COUNTIF('July 2022'!A:A,D5333)+COUNTIF('Aug 2022'!A:A,D5333)+COUNTIF('Sep 2022'!A:A,D5333)+COUNTIF('Oct 2022'!A:A,D5333)+COUNTIF('Dec 2022'!A:A,D5333)</f>
        <v>0</v>
      </c>
      <c r="U5333" t="str">
        <f>VLOOKUP(Q5333,'Capital Lookup'!A:B,2,FALSE)</f>
        <v>Yes</v>
      </c>
      <c r="V5333" s="2">
        <f>IFERROR(VLOOKUP(LEFT(F5333,10),'Find Purchase Orders'!B:J,9,FALSE),"")</f>
        <v>44872</v>
      </c>
      <c r="W5333" s="25" t="s">
        <v>7261</v>
      </c>
    </row>
    <row r="5334" spans="1:23" hidden="1">
      <c r="A5334" s="25" t="s">
        <v>8607</v>
      </c>
      <c r="B5334" s="25" t="s">
        <v>10744</v>
      </c>
      <c r="C5334" s="25"/>
      <c r="D5334" s="25" t="s">
        <v>18997</v>
      </c>
      <c r="E5334" s="25" t="s">
        <v>10746</v>
      </c>
      <c r="F5334" s="25" t="s">
        <v>19000</v>
      </c>
      <c r="G5334" s="25" t="s">
        <v>19001</v>
      </c>
      <c r="H5334" s="21">
        <v>678</v>
      </c>
      <c r="I5334" s="25" t="s">
        <v>7287</v>
      </c>
      <c r="J5334" s="25" t="s">
        <v>11313</v>
      </c>
      <c r="K5334" s="25" t="s">
        <v>7262</v>
      </c>
      <c r="L5334" s="25" t="s">
        <v>7259</v>
      </c>
      <c r="M5334" s="21">
        <v>678</v>
      </c>
      <c r="N5334" s="22">
        <v>0</v>
      </c>
      <c r="O5334" s="21">
        <v>678</v>
      </c>
      <c r="P5334" s="21">
        <v>78</v>
      </c>
      <c r="Q5334" s="25" t="s">
        <v>10749</v>
      </c>
      <c r="R5334" s="1" t="str">
        <f t="shared" si="105"/>
        <v>ST10397</v>
      </c>
      <c r="S5334" t="e">
        <f>VLOOKUP(R5334,Data!$C$2:$D$261,2,0)</f>
        <v>#N/A</v>
      </c>
      <c r="T5334">
        <f>COUNTIF('Feb 2022'!A:A,D5334)+COUNTIF('Mar 2022'!A:A,D5334)+COUNTIF('Apr 2022'!A:A,D5334)+COUNTIF('May 2022'!A:A,D5334)+COUNTIF('June 2022'!A:A,D5334)+COUNTIF('July 2022'!A:A,D5334)+COUNTIF('Aug 2022'!A:A,D5334)+COUNTIF('Sep 2022'!A:A,D5334)+COUNTIF('Oct 2022'!A:A,D5334)+COUNTIF('Dec 2022'!A:A,D5334)</f>
        <v>0</v>
      </c>
      <c r="U5334" t="str">
        <f>VLOOKUP(Q5334,'Capital Lookup'!A:B,2,FALSE)</f>
        <v>Yes</v>
      </c>
      <c r="V5334" s="2">
        <f>IFERROR(VLOOKUP(LEFT(F5334,10),'Find Purchase Orders'!B:J,9,FALSE),"")</f>
        <v>44872</v>
      </c>
      <c r="W5334" s="25" t="s">
        <v>7261</v>
      </c>
    </row>
    <row r="5335" spans="1:23" hidden="1">
      <c r="A5335" s="25" t="s">
        <v>7252</v>
      </c>
      <c r="B5335" s="25" t="s">
        <v>11506</v>
      </c>
      <c r="C5335" s="25" t="s">
        <v>7254</v>
      </c>
      <c r="D5335" s="25" t="s">
        <v>6872</v>
      </c>
      <c r="E5335" s="25" t="s">
        <v>11666</v>
      </c>
      <c r="F5335" s="25" t="s">
        <v>19002</v>
      </c>
      <c r="G5335" s="25" t="s">
        <v>19003</v>
      </c>
      <c r="H5335" s="21">
        <v>4425.5</v>
      </c>
      <c r="I5335" s="25" t="s">
        <v>7287</v>
      </c>
      <c r="J5335" s="25" t="s">
        <v>7288</v>
      </c>
      <c r="K5335" s="25" t="s">
        <v>7262</v>
      </c>
      <c r="L5335" s="25" t="s">
        <v>7259</v>
      </c>
      <c r="M5335" s="21">
        <v>4425.5</v>
      </c>
      <c r="N5335" s="21">
        <v>4425.51</v>
      </c>
      <c r="O5335" s="21">
        <v>-0.01</v>
      </c>
      <c r="P5335" s="21">
        <v>509.13</v>
      </c>
      <c r="Q5335" s="25" t="s">
        <v>11669</v>
      </c>
      <c r="R5335" s="1" t="str">
        <f t="shared" si="105"/>
        <v>ST10042</v>
      </c>
      <c r="S5335" t="str">
        <f>VLOOKUP(R5335,Data!$C$2:$D$261,2,0)</f>
        <v>Valley Stream</v>
      </c>
      <c r="T5335">
        <f>COUNTIF('Feb 2022'!A:A,D5335)+COUNTIF('Mar 2022'!A:A,D5335)+COUNTIF('Apr 2022'!A:A,D5335)+COUNTIF('May 2022'!A:A,D5335)+COUNTIF('June 2022'!A:A,D5335)+COUNTIF('July 2022'!A:A,D5335)+COUNTIF('Aug 2022'!A:A,D5335)+COUNTIF('Sep 2022'!A:A,D5335)+COUNTIF('Oct 2022'!A:A,D5335)+COUNTIF('Dec 2022'!A:A,D5335)</f>
        <v>1</v>
      </c>
      <c r="U5335" t="str">
        <f>VLOOKUP(Q5335,'Capital Lookup'!A:B,2,FALSE)</f>
        <v>No</v>
      </c>
      <c r="V5335" s="2">
        <f>IFERROR(VLOOKUP(LEFT(F5335,10),'Find Purchase Orders'!B:J,9,FALSE),"")</f>
        <v>44866</v>
      </c>
      <c r="W5335" s="25" t="s">
        <v>7261</v>
      </c>
    </row>
    <row r="5336" spans="1:23" hidden="1">
      <c r="A5336" s="25" t="s">
        <v>7252</v>
      </c>
      <c r="B5336" s="25" t="s">
        <v>11506</v>
      </c>
      <c r="C5336" s="25" t="s">
        <v>7254</v>
      </c>
      <c r="D5336" s="25" t="s">
        <v>6872</v>
      </c>
      <c r="E5336" s="25" t="s">
        <v>11666</v>
      </c>
      <c r="F5336" s="25" t="s">
        <v>19004</v>
      </c>
      <c r="G5336" s="25" t="s">
        <v>10035</v>
      </c>
      <c r="H5336" s="21">
        <v>203.4</v>
      </c>
      <c r="I5336" s="25" t="s">
        <v>7287</v>
      </c>
      <c r="J5336" s="25" t="s">
        <v>7288</v>
      </c>
      <c r="K5336" s="25" t="s">
        <v>7262</v>
      </c>
      <c r="L5336" s="25" t="s">
        <v>7259</v>
      </c>
      <c r="M5336" s="21">
        <v>203.4</v>
      </c>
      <c r="N5336" s="21">
        <v>203.4</v>
      </c>
      <c r="O5336" s="21">
        <v>0</v>
      </c>
      <c r="P5336" s="21">
        <v>23.4</v>
      </c>
      <c r="Q5336" s="25" t="s">
        <v>11669</v>
      </c>
      <c r="R5336" s="1" t="str">
        <f t="shared" si="105"/>
        <v>ST10042</v>
      </c>
      <c r="S5336" t="str">
        <f>VLOOKUP(R5336,Data!$C$2:$D$261,2,0)</f>
        <v>Valley Stream</v>
      </c>
      <c r="T5336">
        <f>COUNTIF('Feb 2022'!A:A,D5336)+COUNTIF('Mar 2022'!A:A,D5336)+COUNTIF('Apr 2022'!A:A,D5336)+COUNTIF('May 2022'!A:A,D5336)+COUNTIF('June 2022'!A:A,D5336)+COUNTIF('July 2022'!A:A,D5336)+COUNTIF('Aug 2022'!A:A,D5336)+COUNTIF('Sep 2022'!A:A,D5336)+COUNTIF('Oct 2022'!A:A,D5336)+COUNTIF('Dec 2022'!A:A,D5336)</f>
        <v>1</v>
      </c>
      <c r="U5336" t="str">
        <f>VLOOKUP(Q5336,'Capital Lookup'!A:B,2,FALSE)</f>
        <v>No</v>
      </c>
      <c r="V5336" s="2">
        <f>IFERROR(VLOOKUP(LEFT(F5336,10),'Find Purchase Orders'!B:J,9,FALSE),"")</f>
        <v>44866</v>
      </c>
      <c r="W5336" s="25" t="s">
        <v>7261</v>
      </c>
    </row>
    <row r="5337" spans="1:23" hidden="1">
      <c r="A5337" s="25" t="s">
        <v>8607</v>
      </c>
      <c r="B5337" s="25" t="s">
        <v>10744</v>
      </c>
      <c r="C5337" s="25"/>
      <c r="D5337" s="25" t="s">
        <v>19005</v>
      </c>
      <c r="E5337" s="25" t="s">
        <v>10746</v>
      </c>
      <c r="F5337" s="25" t="s">
        <v>19006</v>
      </c>
      <c r="G5337" s="25" t="s">
        <v>19007</v>
      </c>
      <c r="H5337" s="21">
        <v>4497.6499999999996</v>
      </c>
      <c r="I5337" s="25" t="s">
        <v>7287</v>
      </c>
      <c r="J5337" s="25" t="s">
        <v>11313</v>
      </c>
      <c r="K5337" s="25" t="s">
        <v>7262</v>
      </c>
      <c r="L5337" s="25" t="s">
        <v>7259</v>
      </c>
      <c r="M5337" s="21">
        <v>4497.6499999999996</v>
      </c>
      <c r="N5337" s="22">
        <v>0</v>
      </c>
      <c r="O5337" s="21">
        <v>4497.6499999999996</v>
      </c>
      <c r="P5337" s="21">
        <v>517.42999999999995</v>
      </c>
      <c r="Q5337" s="25" t="s">
        <v>10749</v>
      </c>
      <c r="R5337" s="1" t="str">
        <f t="shared" si="105"/>
        <v>ST10397</v>
      </c>
      <c r="S5337" t="e">
        <f>VLOOKUP(R5337,Data!$C$2:$D$261,2,0)</f>
        <v>#N/A</v>
      </c>
      <c r="T5337">
        <f>COUNTIF('Feb 2022'!A:A,D5337)+COUNTIF('Mar 2022'!A:A,D5337)+COUNTIF('Apr 2022'!A:A,D5337)+COUNTIF('May 2022'!A:A,D5337)+COUNTIF('June 2022'!A:A,D5337)+COUNTIF('July 2022'!A:A,D5337)+COUNTIF('Aug 2022'!A:A,D5337)+COUNTIF('Sep 2022'!A:A,D5337)+COUNTIF('Oct 2022'!A:A,D5337)+COUNTIF('Dec 2022'!A:A,D5337)</f>
        <v>0</v>
      </c>
      <c r="U5337" t="str">
        <f>VLOOKUP(Q5337,'Capital Lookup'!A:B,2,FALSE)</f>
        <v>Yes</v>
      </c>
      <c r="V5337" s="2">
        <f>IFERROR(VLOOKUP(LEFT(F5337,10),'Find Purchase Orders'!B:J,9,FALSE),"")</f>
        <v>44872</v>
      </c>
      <c r="W5337" s="25" t="s">
        <v>7261</v>
      </c>
    </row>
    <row r="5338" spans="1:23" hidden="1">
      <c r="A5338" s="25" t="s">
        <v>8607</v>
      </c>
      <c r="B5338" s="25" t="s">
        <v>10744</v>
      </c>
      <c r="C5338" s="25"/>
      <c r="D5338" s="25" t="s">
        <v>19005</v>
      </c>
      <c r="E5338" s="25" t="s">
        <v>10746</v>
      </c>
      <c r="F5338" s="25" t="s">
        <v>19008</v>
      </c>
      <c r="G5338" s="25" t="s">
        <v>19009</v>
      </c>
      <c r="H5338" s="21">
        <v>678</v>
      </c>
      <c r="I5338" s="25" t="s">
        <v>7287</v>
      </c>
      <c r="J5338" s="25" t="s">
        <v>11313</v>
      </c>
      <c r="K5338" s="25" t="s">
        <v>7262</v>
      </c>
      <c r="L5338" s="25" t="s">
        <v>7259</v>
      </c>
      <c r="M5338" s="21">
        <v>678</v>
      </c>
      <c r="N5338" s="22">
        <v>0</v>
      </c>
      <c r="O5338" s="21">
        <v>678</v>
      </c>
      <c r="P5338" s="21">
        <v>78</v>
      </c>
      <c r="Q5338" s="25" t="s">
        <v>10749</v>
      </c>
      <c r="R5338" s="1" t="str">
        <f t="shared" si="105"/>
        <v>ST10397</v>
      </c>
      <c r="S5338" t="e">
        <f>VLOOKUP(R5338,Data!$C$2:$D$261,2,0)</f>
        <v>#N/A</v>
      </c>
      <c r="T5338">
        <f>COUNTIF('Feb 2022'!A:A,D5338)+COUNTIF('Mar 2022'!A:A,D5338)+COUNTIF('Apr 2022'!A:A,D5338)+COUNTIF('May 2022'!A:A,D5338)+COUNTIF('June 2022'!A:A,D5338)+COUNTIF('July 2022'!A:A,D5338)+COUNTIF('Aug 2022'!A:A,D5338)+COUNTIF('Sep 2022'!A:A,D5338)+COUNTIF('Oct 2022'!A:A,D5338)+COUNTIF('Dec 2022'!A:A,D5338)</f>
        <v>0</v>
      </c>
      <c r="U5338" t="str">
        <f>VLOOKUP(Q5338,'Capital Lookup'!A:B,2,FALSE)</f>
        <v>Yes</v>
      </c>
      <c r="V5338" s="2">
        <f>IFERROR(VLOOKUP(LEFT(F5338,10),'Find Purchase Orders'!B:J,9,FALSE),"")</f>
        <v>44872</v>
      </c>
      <c r="W5338" s="25" t="s">
        <v>7261</v>
      </c>
    </row>
    <row r="5339" spans="1:23" hidden="1">
      <c r="A5339" s="25" t="s">
        <v>7261</v>
      </c>
      <c r="B5339" s="25" t="s">
        <v>8501</v>
      </c>
      <c r="C5339" s="25" t="s">
        <v>7264</v>
      </c>
      <c r="D5339" s="25" t="s">
        <v>6873</v>
      </c>
      <c r="E5339" s="25" t="s">
        <v>8140</v>
      </c>
      <c r="F5339" s="25" t="s">
        <v>19010</v>
      </c>
      <c r="G5339" s="25" t="s">
        <v>19011</v>
      </c>
      <c r="H5339" s="21">
        <v>16933.05</v>
      </c>
      <c r="I5339" s="25" t="s">
        <v>7296</v>
      </c>
      <c r="J5339" s="25" t="s">
        <v>7288</v>
      </c>
      <c r="K5339" s="25" t="s">
        <v>7495</v>
      </c>
      <c r="L5339" s="25" t="s">
        <v>7745</v>
      </c>
      <c r="M5339" s="21">
        <v>16933.05</v>
      </c>
      <c r="N5339" s="22">
        <v>0</v>
      </c>
      <c r="O5339" s="21">
        <v>16933.05</v>
      </c>
      <c r="P5339" s="21">
        <v>16933.05</v>
      </c>
      <c r="Q5339" s="25" t="s">
        <v>19012</v>
      </c>
      <c r="R5339" s="1" t="str">
        <f t="shared" si="105"/>
        <v>ST10005</v>
      </c>
      <c r="S5339" t="str">
        <f>VLOOKUP(R5339,Data!$C$2:$D$261,2,0)</f>
        <v>The Kensington Oakville</v>
      </c>
      <c r="T5339">
        <f>COUNTIF('Feb 2022'!A:A,D5339)+COUNTIF('Mar 2022'!A:A,D5339)+COUNTIF('Apr 2022'!A:A,D5339)+COUNTIF('May 2022'!A:A,D5339)+COUNTIF('June 2022'!A:A,D5339)+COUNTIF('July 2022'!A:A,D5339)+COUNTIF('Aug 2022'!A:A,D5339)+COUNTIF('Sep 2022'!A:A,D5339)+COUNTIF('Oct 2022'!A:A,D5339)+COUNTIF('Dec 2022'!A:A,D5339)</f>
        <v>1</v>
      </c>
      <c r="U5339" t="str">
        <f>VLOOKUP(Q5339,'Capital Lookup'!A:B,2,FALSE)</f>
        <v>No</v>
      </c>
      <c r="V5339" s="2">
        <f>IFERROR(VLOOKUP(LEFT(F5339,10),'Find Purchase Orders'!B:J,9,FALSE),"")</f>
        <v>44868</v>
      </c>
      <c r="W5339" s="25" t="s">
        <v>7261</v>
      </c>
    </row>
    <row r="5340" spans="1:23" hidden="1">
      <c r="A5340" s="25" t="s">
        <v>8607</v>
      </c>
      <c r="B5340" s="25" t="s">
        <v>10744</v>
      </c>
      <c r="C5340" s="25"/>
      <c r="D5340" s="25" t="s">
        <v>19013</v>
      </c>
      <c r="E5340" s="25" t="s">
        <v>10746</v>
      </c>
      <c r="F5340" s="25" t="s">
        <v>19014</v>
      </c>
      <c r="G5340" s="25" t="s">
        <v>19015</v>
      </c>
      <c r="H5340" s="21">
        <v>3765.35</v>
      </c>
      <c r="I5340" s="25" t="s">
        <v>7287</v>
      </c>
      <c r="J5340" s="25" t="s">
        <v>11313</v>
      </c>
      <c r="K5340" s="25" t="s">
        <v>7262</v>
      </c>
      <c r="L5340" s="25" t="s">
        <v>7259</v>
      </c>
      <c r="M5340" s="21">
        <v>3765.35</v>
      </c>
      <c r="N5340" s="22">
        <v>0</v>
      </c>
      <c r="O5340" s="21">
        <v>3765.35</v>
      </c>
      <c r="P5340" s="21">
        <v>433.18</v>
      </c>
      <c r="Q5340" s="25" t="s">
        <v>10749</v>
      </c>
      <c r="R5340" s="1" t="str">
        <f t="shared" si="105"/>
        <v>ST10397</v>
      </c>
      <c r="S5340" t="e">
        <f>VLOOKUP(R5340,Data!$C$2:$D$261,2,0)</f>
        <v>#N/A</v>
      </c>
      <c r="T5340">
        <f>COUNTIF('Feb 2022'!A:A,D5340)+COUNTIF('Mar 2022'!A:A,D5340)+COUNTIF('Apr 2022'!A:A,D5340)+COUNTIF('May 2022'!A:A,D5340)+COUNTIF('June 2022'!A:A,D5340)+COUNTIF('July 2022'!A:A,D5340)+COUNTIF('Aug 2022'!A:A,D5340)+COUNTIF('Sep 2022'!A:A,D5340)+COUNTIF('Oct 2022'!A:A,D5340)+COUNTIF('Dec 2022'!A:A,D5340)</f>
        <v>0</v>
      </c>
      <c r="U5340" t="str">
        <f>VLOOKUP(Q5340,'Capital Lookup'!A:B,2,FALSE)</f>
        <v>Yes</v>
      </c>
      <c r="V5340" s="2">
        <f>IFERROR(VLOOKUP(LEFT(F5340,10),'Find Purchase Orders'!B:J,9,FALSE),"")</f>
        <v>44872</v>
      </c>
      <c r="W5340" s="25" t="s">
        <v>7261</v>
      </c>
    </row>
    <row r="5341" spans="1:23" hidden="1">
      <c r="A5341" s="25" t="s">
        <v>8607</v>
      </c>
      <c r="B5341" s="25" t="s">
        <v>10744</v>
      </c>
      <c r="C5341" s="25"/>
      <c r="D5341" s="25" t="s">
        <v>19013</v>
      </c>
      <c r="E5341" s="25" t="s">
        <v>10746</v>
      </c>
      <c r="F5341" s="25" t="s">
        <v>19016</v>
      </c>
      <c r="G5341" s="25" t="s">
        <v>19017</v>
      </c>
      <c r="H5341" s="21">
        <v>678</v>
      </c>
      <c r="I5341" s="25" t="s">
        <v>7287</v>
      </c>
      <c r="J5341" s="25" t="s">
        <v>11313</v>
      </c>
      <c r="K5341" s="25" t="s">
        <v>7262</v>
      </c>
      <c r="L5341" s="25" t="s">
        <v>7259</v>
      </c>
      <c r="M5341" s="21">
        <v>678</v>
      </c>
      <c r="N5341" s="22">
        <v>0</v>
      </c>
      <c r="O5341" s="21">
        <v>678</v>
      </c>
      <c r="P5341" s="21">
        <v>78</v>
      </c>
      <c r="Q5341" s="25" t="s">
        <v>10749</v>
      </c>
      <c r="R5341" s="1" t="str">
        <f t="shared" si="105"/>
        <v>ST10397</v>
      </c>
      <c r="S5341" t="e">
        <f>VLOOKUP(R5341,Data!$C$2:$D$261,2,0)</f>
        <v>#N/A</v>
      </c>
      <c r="T5341">
        <f>COUNTIF('Feb 2022'!A:A,D5341)+COUNTIF('Mar 2022'!A:A,D5341)+COUNTIF('Apr 2022'!A:A,D5341)+COUNTIF('May 2022'!A:A,D5341)+COUNTIF('June 2022'!A:A,D5341)+COUNTIF('July 2022'!A:A,D5341)+COUNTIF('Aug 2022'!A:A,D5341)+COUNTIF('Sep 2022'!A:A,D5341)+COUNTIF('Oct 2022'!A:A,D5341)+COUNTIF('Dec 2022'!A:A,D5341)</f>
        <v>0</v>
      </c>
      <c r="U5341" t="str">
        <f>VLOOKUP(Q5341,'Capital Lookup'!A:B,2,FALSE)</f>
        <v>Yes</v>
      </c>
      <c r="V5341" s="2">
        <f>IFERROR(VLOOKUP(LEFT(F5341,10),'Find Purchase Orders'!B:J,9,FALSE),"")</f>
        <v>44872</v>
      </c>
      <c r="W5341" s="25" t="s">
        <v>7261</v>
      </c>
    </row>
    <row r="5342" spans="1:23" hidden="1">
      <c r="A5342" s="25" t="s">
        <v>7261</v>
      </c>
      <c r="B5342" s="25" t="s">
        <v>8501</v>
      </c>
      <c r="C5342" s="25" t="s">
        <v>7264</v>
      </c>
      <c r="D5342" s="25" t="s">
        <v>19018</v>
      </c>
      <c r="E5342" s="25" t="s">
        <v>8140</v>
      </c>
      <c r="H5342" s="21">
        <v>7148.63</v>
      </c>
      <c r="I5342" s="25" t="s">
        <v>7257</v>
      </c>
      <c r="K5342" s="25" t="s">
        <v>7510</v>
      </c>
      <c r="L5342" s="25" t="s">
        <v>8176</v>
      </c>
      <c r="M5342" s="22">
        <v>0</v>
      </c>
      <c r="N5342" s="22">
        <v>0</v>
      </c>
      <c r="O5342" s="21">
        <v>0</v>
      </c>
      <c r="P5342" s="21">
        <v>822.41</v>
      </c>
      <c r="Q5342" s="25" t="s">
        <v>19019</v>
      </c>
      <c r="R5342" s="1" t="str">
        <f t="shared" si="105"/>
        <v>ST10005</v>
      </c>
      <c r="S5342" t="str">
        <f>VLOOKUP(R5342,Data!$C$2:$D$261,2,0)</f>
        <v>The Kensington Oakville</v>
      </c>
      <c r="T5342">
        <f>COUNTIF('Feb 2022'!A:A,D5342)+COUNTIF('Mar 2022'!A:A,D5342)+COUNTIF('Apr 2022'!A:A,D5342)+COUNTIF('May 2022'!A:A,D5342)+COUNTIF('June 2022'!A:A,D5342)+COUNTIF('July 2022'!A:A,D5342)+COUNTIF('Aug 2022'!A:A,D5342)+COUNTIF('Sep 2022'!A:A,D5342)+COUNTIF('Oct 2022'!A:A,D5342)+COUNTIF('Dec 2022'!A:A,D5342)</f>
        <v>0</v>
      </c>
      <c r="U5342" t="e">
        <f>VLOOKUP(Q5342,'Capital Lookup'!A:B,2,FALSE)</f>
        <v>#N/A</v>
      </c>
      <c r="V5342" s="2" t="str">
        <f>IFERROR(VLOOKUP(LEFT(F5342,10),'Find Purchase Orders'!B:J,9,FALSE),"")</f>
        <v/>
      </c>
      <c r="W5342" s="25" t="s">
        <v>7261</v>
      </c>
    </row>
    <row r="5343" spans="1:23" hidden="1">
      <c r="A5343" s="25" t="s">
        <v>7261</v>
      </c>
      <c r="B5343" s="25" t="s">
        <v>8501</v>
      </c>
      <c r="C5343" s="25" t="s">
        <v>7264</v>
      </c>
      <c r="D5343" s="25" t="s">
        <v>6874</v>
      </c>
      <c r="E5343" s="25" t="s">
        <v>8140</v>
      </c>
      <c r="F5343" s="25" t="s">
        <v>19020</v>
      </c>
      <c r="G5343" s="25" t="s">
        <v>19021</v>
      </c>
      <c r="H5343" s="21">
        <v>1392.16</v>
      </c>
      <c r="I5343" s="25" t="s">
        <v>7296</v>
      </c>
      <c r="J5343" s="25" t="s">
        <v>7288</v>
      </c>
      <c r="K5343" s="25" t="s">
        <v>7733</v>
      </c>
      <c r="L5343" s="25" t="s">
        <v>7734</v>
      </c>
      <c r="M5343" s="21">
        <v>1392.16</v>
      </c>
      <c r="N5343" s="22">
        <v>0</v>
      </c>
      <c r="O5343" s="21">
        <v>1392.16</v>
      </c>
      <c r="P5343" s="21">
        <v>1392.16</v>
      </c>
      <c r="Q5343" s="25" t="s">
        <v>19022</v>
      </c>
      <c r="R5343" s="1" t="str">
        <f t="shared" ref="R5343:R5406" si="106">CONCATENATE("ST",LEFT(B5343,5))</f>
        <v>ST10005</v>
      </c>
      <c r="S5343" t="str">
        <f>VLOOKUP(R5343,Data!$C$2:$D$261,2,0)</f>
        <v>The Kensington Oakville</v>
      </c>
      <c r="T5343">
        <f>COUNTIF('Feb 2022'!A:A,D5343)+COUNTIF('Mar 2022'!A:A,D5343)+COUNTIF('Apr 2022'!A:A,D5343)+COUNTIF('May 2022'!A:A,D5343)+COUNTIF('June 2022'!A:A,D5343)+COUNTIF('July 2022'!A:A,D5343)+COUNTIF('Aug 2022'!A:A,D5343)+COUNTIF('Sep 2022'!A:A,D5343)+COUNTIF('Oct 2022'!A:A,D5343)+COUNTIF('Dec 2022'!A:A,D5343)</f>
        <v>1</v>
      </c>
      <c r="U5343" t="str">
        <f>VLOOKUP(Q5343,'Capital Lookup'!A:B,2,FALSE)</f>
        <v>No</v>
      </c>
      <c r="V5343" s="2">
        <f>IFERROR(VLOOKUP(LEFT(F5343,10),'Find Purchase Orders'!B:J,9,FALSE),"")</f>
        <v>44868</v>
      </c>
      <c r="W5343" s="25" t="s">
        <v>7261</v>
      </c>
    </row>
    <row r="5344" spans="1:23" hidden="1">
      <c r="A5344" s="25" t="s">
        <v>7261</v>
      </c>
      <c r="B5344" s="25" t="s">
        <v>8501</v>
      </c>
      <c r="C5344" s="25" t="s">
        <v>7264</v>
      </c>
      <c r="D5344" s="25" t="s">
        <v>6875</v>
      </c>
      <c r="E5344" s="25" t="s">
        <v>8140</v>
      </c>
      <c r="F5344" s="25" t="s">
        <v>19023</v>
      </c>
      <c r="G5344" s="25" t="s">
        <v>19024</v>
      </c>
      <c r="H5344" s="21">
        <v>2141.9299999999998</v>
      </c>
      <c r="I5344" s="25" t="s">
        <v>7296</v>
      </c>
      <c r="J5344" s="25" t="s">
        <v>7288</v>
      </c>
      <c r="K5344" s="25" t="s">
        <v>7733</v>
      </c>
      <c r="L5344" s="25" t="s">
        <v>7734</v>
      </c>
      <c r="M5344" s="21">
        <v>2141.9299999999998</v>
      </c>
      <c r="N5344" s="22">
        <v>0</v>
      </c>
      <c r="O5344" s="21">
        <v>2141.9299999999998</v>
      </c>
      <c r="P5344" s="21">
        <v>2141.9299999999998</v>
      </c>
      <c r="Q5344" s="25" t="s">
        <v>19025</v>
      </c>
      <c r="R5344" s="1" t="str">
        <f t="shared" si="106"/>
        <v>ST10005</v>
      </c>
      <c r="S5344" t="str">
        <f>VLOOKUP(R5344,Data!$C$2:$D$261,2,0)</f>
        <v>The Kensington Oakville</v>
      </c>
      <c r="T5344">
        <f>COUNTIF('Feb 2022'!A:A,D5344)+COUNTIF('Mar 2022'!A:A,D5344)+COUNTIF('Apr 2022'!A:A,D5344)+COUNTIF('May 2022'!A:A,D5344)+COUNTIF('June 2022'!A:A,D5344)+COUNTIF('July 2022'!A:A,D5344)+COUNTIF('Aug 2022'!A:A,D5344)+COUNTIF('Sep 2022'!A:A,D5344)+COUNTIF('Oct 2022'!A:A,D5344)+COUNTIF('Dec 2022'!A:A,D5344)</f>
        <v>1</v>
      </c>
      <c r="U5344" t="str">
        <f>VLOOKUP(Q5344,'Capital Lookup'!A:B,2,FALSE)</f>
        <v>No</v>
      </c>
      <c r="V5344" s="2">
        <f>IFERROR(VLOOKUP(LEFT(F5344,10),'Find Purchase Orders'!B:J,9,FALSE),"")</f>
        <v>44868</v>
      </c>
      <c r="W5344" s="25" t="s">
        <v>7261</v>
      </c>
    </row>
    <row r="5345" spans="1:23" hidden="1">
      <c r="A5345" s="25" t="s">
        <v>7261</v>
      </c>
      <c r="B5345" s="25" t="s">
        <v>8501</v>
      </c>
      <c r="C5345" s="25" t="s">
        <v>7264</v>
      </c>
      <c r="D5345" s="25" t="s">
        <v>6876</v>
      </c>
      <c r="E5345" s="25" t="s">
        <v>8140</v>
      </c>
      <c r="F5345" s="25" t="s">
        <v>19026</v>
      </c>
      <c r="G5345" s="25" t="s">
        <v>19027</v>
      </c>
      <c r="H5345" s="21">
        <v>1112.99</v>
      </c>
      <c r="I5345" s="25" t="s">
        <v>7296</v>
      </c>
      <c r="J5345" s="25" t="s">
        <v>7288</v>
      </c>
      <c r="K5345" s="25" t="s">
        <v>7495</v>
      </c>
      <c r="L5345" s="25" t="s">
        <v>7745</v>
      </c>
      <c r="M5345" s="21">
        <v>1112.99</v>
      </c>
      <c r="N5345" s="22">
        <v>0</v>
      </c>
      <c r="O5345" s="21">
        <v>1112.99</v>
      </c>
      <c r="P5345" s="21">
        <v>1112.99</v>
      </c>
      <c r="Q5345" s="25" t="s">
        <v>19028</v>
      </c>
      <c r="R5345" s="1" t="str">
        <f t="shared" si="106"/>
        <v>ST10005</v>
      </c>
      <c r="S5345" t="str">
        <f>VLOOKUP(R5345,Data!$C$2:$D$261,2,0)</f>
        <v>The Kensington Oakville</v>
      </c>
      <c r="T5345">
        <f>COUNTIF('Feb 2022'!A:A,D5345)+COUNTIF('Mar 2022'!A:A,D5345)+COUNTIF('Apr 2022'!A:A,D5345)+COUNTIF('May 2022'!A:A,D5345)+COUNTIF('June 2022'!A:A,D5345)+COUNTIF('July 2022'!A:A,D5345)+COUNTIF('Aug 2022'!A:A,D5345)+COUNTIF('Sep 2022'!A:A,D5345)+COUNTIF('Oct 2022'!A:A,D5345)+COUNTIF('Dec 2022'!A:A,D5345)</f>
        <v>1</v>
      </c>
      <c r="U5345" t="str">
        <f>VLOOKUP(Q5345,'Capital Lookup'!A:B,2,FALSE)</f>
        <v>No</v>
      </c>
      <c r="V5345" s="2">
        <f>IFERROR(VLOOKUP(LEFT(F5345,10),'Find Purchase Orders'!B:J,9,FALSE),"")</f>
        <v>44868</v>
      </c>
      <c r="W5345" s="25" t="s">
        <v>7261</v>
      </c>
    </row>
    <row r="5346" spans="1:23" hidden="1">
      <c r="A5346" s="25" t="s">
        <v>7261</v>
      </c>
      <c r="B5346" s="25" t="s">
        <v>8501</v>
      </c>
      <c r="C5346" s="25" t="s">
        <v>7264</v>
      </c>
      <c r="D5346" s="25" t="s">
        <v>6877</v>
      </c>
      <c r="E5346" s="25" t="s">
        <v>8140</v>
      </c>
      <c r="F5346" s="25" t="s">
        <v>19029</v>
      </c>
      <c r="G5346" s="25" t="s">
        <v>19030</v>
      </c>
      <c r="H5346" s="21">
        <v>1111.92</v>
      </c>
      <c r="I5346" s="25" t="s">
        <v>7296</v>
      </c>
      <c r="J5346" s="25" t="s">
        <v>7288</v>
      </c>
      <c r="K5346" s="25" t="s">
        <v>9091</v>
      </c>
      <c r="L5346" s="25" t="s">
        <v>8801</v>
      </c>
      <c r="M5346" s="21">
        <v>1111.92</v>
      </c>
      <c r="N5346" s="22">
        <v>0</v>
      </c>
      <c r="O5346" s="21">
        <v>1111.92</v>
      </c>
      <c r="P5346" s="21">
        <v>1111.92</v>
      </c>
      <c r="Q5346" s="25" t="s">
        <v>19031</v>
      </c>
      <c r="R5346" s="1" t="str">
        <f t="shared" si="106"/>
        <v>ST10005</v>
      </c>
      <c r="S5346" t="str">
        <f>VLOOKUP(R5346,Data!$C$2:$D$261,2,0)</f>
        <v>The Kensington Oakville</v>
      </c>
      <c r="T5346">
        <f>COUNTIF('Feb 2022'!A:A,D5346)+COUNTIF('Mar 2022'!A:A,D5346)+COUNTIF('Apr 2022'!A:A,D5346)+COUNTIF('May 2022'!A:A,D5346)+COUNTIF('June 2022'!A:A,D5346)+COUNTIF('July 2022'!A:A,D5346)+COUNTIF('Aug 2022'!A:A,D5346)+COUNTIF('Sep 2022'!A:A,D5346)+COUNTIF('Oct 2022'!A:A,D5346)+COUNTIF('Dec 2022'!A:A,D5346)</f>
        <v>1</v>
      </c>
      <c r="U5346" t="str">
        <f>VLOOKUP(Q5346,'Capital Lookup'!A:B,2,FALSE)</f>
        <v>No</v>
      </c>
      <c r="V5346" s="2">
        <f>IFERROR(VLOOKUP(LEFT(F5346,10),'Find Purchase Orders'!B:J,9,FALSE),"")</f>
        <v>44868</v>
      </c>
      <c r="W5346" s="25" t="s">
        <v>7261</v>
      </c>
    </row>
    <row r="5347" spans="1:23" hidden="1">
      <c r="A5347" s="25" t="s">
        <v>7261</v>
      </c>
      <c r="B5347" s="25" t="s">
        <v>8501</v>
      </c>
      <c r="C5347" s="25" t="s">
        <v>7264</v>
      </c>
      <c r="D5347" s="25" t="s">
        <v>6878</v>
      </c>
      <c r="E5347" s="25" t="s">
        <v>8140</v>
      </c>
      <c r="F5347" s="25" t="s">
        <v>19032</v>
      </c>
      <c r="G5347" s="25" t="s">
        <v>19033</v>
      </c>
      <c r="H5347" s="21">
        <v>4113.2</v>
      </c>
      <c r="I5347" s="25" t="s">
        <v>7296</v>
      </c>
      <c r="J5347" s="25" t="s">
        <v>7288</v>
      </c>
      <c r="K5347" s="25" t="s">
        <v>7510</v>
      </c>
      <c r="L5347" s="25" t="s">
        <v>10138</v>
      </c>
      <c r="M5347" s="21">
        <v>4113.2</v>
      </c>
      <c r="N5347" s="22">
        <v>0</v>
      </c>
      <c r="O5347" s="21">
        <v>4113.2</v>
      </c>
      <c r="P5347" s="21">
        <v>4113.2</v>
      </c>
      <c r="Q5347" s="25" t="s">
        <v>19034</v>
      </c>
      <c r="R5347" s="1" t="str">
        <f t="shared" si="106"/>
        <v>ST10005</v>
      </c>
      <c r="S5347" t="str">
        <f>VLOOKUP(R5347,Data!$C$2:$D$261,2,0)</f>
        <v>The Kensington Oakville</v>
      </c>
      <c r="T5347">
        <f>COUNTIF('Feb 2022'!A:A,D5347)+COUNTIF('Mar 2022'!A:A,D5347)+COUNTIF('Apr 2022'!A:A,D5347)+COUNTIF('May 2022'!A:A,D5347)+COUNTIF('June 2022'!A:A,D5347)+COUNTIF('July 2022'!A:A,D5347)+COUNTIF('Aug 2022'!A:A,D5347)+COUNTIF('Sep 2022'!A:A,D5347)+COUNTIF('Oct 2022'!A:A,D5347)+COUNTIF('Dec 2022'!A:A,D5347)</f>
        <v>1</v>
      </c>
      <c r="U5347" t="str">
        <f>VLOOKUP(Q5347,'Capital Lookup'!A:B,2,FALSE)</f>
        <v>No</v>
      </c>
      <c r="V5347" s="2">
        <f>IFERROR(VLOOKUP(LEFT(F5347,10),'Find Purchase Orders'!B:J,9,FALSE),"")</f>
        <v>44868</v>
      </c>
      <c r="W5347" s="25" t="s">
        <v>7261</v>
      </c>
    </row>
    <row r="5348" spans="1:23" hidden="1">
      <c r="A5348" s="25" t="s">
        <v>7261</v>
      </c>
      <c r="B5348" s="25" t="s">
        <v>8501</v>
      </c>
      <c r="C5348" s="25" t="s">
        <v>7264</v>
      </c>
      <c r="D5348" s="25" t="s">
        <v>6880</v>
      </c>
      <c r="E5348" s="25" t="s">
        <v>8140</v>
      </c>
      <c r="F5348" s="25" t="s">
        <v>19035</v>
      </c>
      <c r="G5348" s="25" t="s">
        <v>19036</v>
      </c>
      <c r="H5348" s="21">
        <v>14039.04</v>
      </c>
      <c r="I5348" s="25" t="s">
        <v>7296</v>
      </c>
      <c r="J5348" s="25" t="s">
        <v>7288</v>
      </c>
      <c r="K5348" s="25" t="s">
        <v>7495</v>
      </c>
      <c r="L5348" s="25" t="s">
        <v>7745</v>
      </c>
      <c r="M5348" s="21">
        <v>14039.04</v>
      </c>
      <c r="N5348" s="22">
        <v>0</v>
      </c>
      <c r="O5348" s="21">
        <v>14039.04</v>
      </c>
      <c r="P5348" s="21">
        <v>14039.04</v>
      </c>
      <c r="Q5348" s="25" t="s">
        <v>19037</v>
      </c>
      <c r="R5348" s="1" t="str">
        <f t="shared" si="106"/>
        <v>ST10005</v>
      </c>
      <c r="S5348" t="str">
        <f>VLOOKUP(R5348,Data!$C$2:$D$261,2,0)</f>
        <v>The Kensington Oakville</v>
      </c>
      <c r="T5348">
        <f>COUNTIF('Feb 2022'!A:A,D5348)+COUNTIF('Mar 2022'!A:A,D5348)+COUNTIF('Apr 2022'!A:A,D5348)+COUNTIF('May 2022'!A:A,D5348)+COUNTIF('June 2022'!A:A,D5348)+COUNTIF('July 2022'!A:A,D5348)+COUNTIF('Aug 2022'!A:A,D5348)+COUNTIF('Sep 2022'!A:A,D5348)+COUNTIF('Oct 2022'!A:A,D5348)+COUNTIF('Dec 2022'!A:A,D5348)</f>
        <v>1</v>
      </c>
      <c r="U5348" t="str">
        <f>VLOOKUP(Q5348,'Capital Lookup'!A:B,2,FALSE)</f>
        <v>No</v>
      </c>
      <c r="V5348" s="2">
        <f>IFERROR(VLOOKUP(LEFT(F5348,10),'Find Purchase Orders'!B:J,9,FALSE),"")</f>
        <v>44868</v>
      </c>
      <c r="W5348" s="25" t="s">
        <v>7261</v>
      </c>
    </row>
    <row r="5349" spans="1:23" hidden="1">
      <c r="A5349" s="25" t="s">
        <v>7261</v>
      </c>
      <c r="B5349" s="25" t="s">
        <v>9727</v>
      </c>
      <c r="C5349" s="25" t="s">
        <v>7264</v>
      </c>
      <c r="D5349" s="25" t="s">
        <v>6881</v>
      </c>
      <c r="E5349" s="25" t="s">
        <v>8140</v>
      </c>
      <c r="F5349" s="25" t="s">
        <v>19038</v>
      </c>
      <c r="G5349" s="25" t="s">
        <v>19039</v>
      </c>
      <c r="H5349" s="21">
        <v>2779.57</v>
      </c>
      <c r="I5349" s="25" t="s">
        <v>7296</v>
      </c>
      <c r="J5349" s="25" t="s">
        <v>7288</v>
      </c>
      <c r="K5349" s="25" t="s">
        <v>7495</v>
      </c>
      <c r="L5349" s="25" t="s">
        <v>7745</v>
      </c>
      <c r="M5349" s="21">
        <v>2779.57</v>
      </c>
      <c r="N5349" s="21">
        <v>2779.57</v>
      </c>
      <c r="O5349" s="21">
        <v>0</v>
      </c>
      <c r="P5349" s="21">
        <v>2779.57</v>
      </c>
      <c r="Q5349" s="25" t="s">
        <v>19040</v>
      </c>
      <c r="R5349" s="1" t="str">
        <f t="shared" si="106"/>
        <v>ST10013</v>
      </c>
      <c r="S5349" t="str">
        <f>VLOOKUP(R5349,Data!$C$2:$D$261,2,0)</f>
        <v>Bough Beeches Place</v>
      </c>
      <c r="T5349">
        <f>COUNTIF('Feb 2022'!A:A,D5349)+COUNTIF('Mar 2022'!A:A,D5349)+COUNTIF('Apr 2022'!A:A,D5349)+COUNTIF('May 2022'!A:A,D5349)+COUNTIF('June 2022'!A:A,D5349)+COUNTIF('July 2022'!A:A,D5349)+COUNTIF('Aug 2022'!A:A,D5349)+COUNTIF('Sep 2022'!A:A,D5349)+COUNTIF('Oct 2022'!A:A,D5349)+COUNTIF('Dec 2022'!A:A,D5349)</f>
        <v>1</v>
      </c>
      <c r="U5349" t="str">
        <f>VLOOKUP(Q5349,'Capital Lookup'!A:B,2,FALSE)</f>
        <v>No</v>
      </c>
      <c r="V5349" s="2">
        <f>IFERROR(VLOOKUP(LEFT(F5349,10),'Find Purchase Orders'!B:J,9,FALSE),"")</f>
        <v>44868</v>
      </c>
      <c r="W5349" s="25" t="s">
        <v>7261</v>
      </c>
    </row>
    <row r="5350" spans="1:23" hidden="1">
      <c r="A5350" s="25" t="s">
        <v>7261</v>
      </c>
      <c r="B5350" s="25" t="s">
        <v>7460</v>
      </c>
      <c r="C5350" s="25" t="s">
        <v>7264</v>
      </c>
      <c r="D5350" s="25" t="s">
        <v>6882</v>
      </c>
      <c r="E5350" s="25" t="s">
        <v>8140</v>
      </c>
      <c r="F5350" s="25" t="s">
        <v>19041</v>
      </c>
      <c r="G5350" s="25" t="s">
        <v>19042</v>
      </c>
      <c r="H5350" s="21">
        <v>1031.98</v>
      </c>
      <c r="I5350" s="25" t="s">
        <v>7296</v>
      </c>
      <c r="J5350" s="25" t="s">
        <v>7288</v>
      </c>
      <c r="K5350" s="25" t="s">
        <v>7495</v>
      </c>
      <c r="L5350" s="25" t="s">
        <v>7740</v>
      </c>
      <c r="M5350" s="21">
        <v>1031.98</v>
      </c>
      <c r="N5350" s="22">
        <v>0</v>
      </c>
      <c r="O5350" s="21">
        <v>1031.98</v>
      </c>
      <c r="P5350" s="21">
        <v>1031.98</v>
      </c>
      <c r="Q5350" s="25" t="s">
        <v>19043</v>
      </c>
      <c r="R5350" s="1" t="str">
        <f t="shared" si="106"/>
        <v>ST10003</v>
      </c>
      <c r="S5350" t="str">
        <f>VLOOKUP(R5350,Data!$C$2:$D$261,2,0)</f>
        <v>Appleby Place</v>
      </c>
      <c r="T5350">
        <f>COUNTIF('Feb 2022'!A:A,D5350)+COUNTIF('Mar 2022'!A:A,D5350)+COUNTIF('Apr 2022'!A:A,D5350)+COUNTIF('May 2022'!A:A,D5350)+COUNTIF('June 2022'!A:A,D5350)+COUNTIF('July 2022'!A:A,D5350)+COUNTIF('Aug 2022'!A:A,D5350)+COUNTIF('Sep 2022'!A:A,D5350)+COUNTIF('Oct 2022'!A:A,D5350)+COUNTIF('Dec 2022'!A:A,D5350)</f>
        <v>1</v>
      </c>
      <c r="U5350" t="str">
        <f>VLOOKUP(Q5350,'Capital Lookup'!A:B,2,FALSE)</f>
        <v>No</v>
      </c>
      <c r="V5350" s="2">
        <f>IFERROR(VLOOKUP(LEFT(F5350,10),'Find Purchase Orders'!B:J,9,FALSE),"")</f>
        <v>44867</v>
      </c>
      <c r="W5350" s="25" t="s">
        <v>7261</v>
      </c>
    </row>
    <row r="5351" spans="1:23" hidden="1">
      <c r="A5351" s="25" t="s">
        <v>7261</v>
      </c>
      <c r="B5351" s="25" t="s">
        <v>7460</v>
      </c>
      <c r="C5351" s="25" t="s">
        <v>7264</v>
      </c>
      <c r="D5351" s="25" t="s">
        <v>6883</v>
      </c>
      <c r="E5351" s="25" t="s">
        <v>8140</v>
      </c>
      <c r="F5351" s="25" t="s">
        <v>19044</v>
      </c>
      <c r="G5351" s="25" t="s">
        <v>19045</v>
      </c>
      <c r="H5351" s="21">
        <v>1291.71</v>
      </c>
      <c r="I5351" s="25" t="s">
        <v>7296</v>
      </c>
      <c r="J5351" s="25" t="s">
        <v>7288</v>
      </c>
      <c r="K5351" s="25" t="s">
        <v>7495</v>
      </c>
      <c r="L5351" s="25" t="s">
        <v>7740</v>
      </c>
      <c r="M5351" s="21">
        <v>1291.71</v>
      </c>
      <c r="N5351" s="22">
        <v>0</v>
      </c>
      <c r="O5351" s="21">
        <v>1291.71</v>
      </c>
      <c r="P5351" s="21">
        <v>1291.71</v>
      </c>
      <c r="Q5351" s="25" t="s">
        <v>19046</v>
      </c>
      <c r="R5351" s="1" t="str">
        <f t="shared" si="106"/>
        <v>ST10003</v>
      </c>
      <c r="S5351" t="str">
        <f>VLOOKUP(R5351,Data!$C$2:$D$261,2,0)</f>
        <v>Appleby Place</v>
      </c>
      <c r="T5351">
        <f>COUNTIF('Feb 2022'!A:A,D5351)+COUNTIF('Mar 2022'!A:A,D5351)+COUNTIF('Apr 2022'!A:A,D5351)+COUNTIF('May 2022'!A:A,D5351)+COUNTIF('June 2022'!A:A,D5351)+COUNTIF('July 2022'!A:A,D5351)+COUNTIF('Aug 2022'!A:A,D5351)+COUNTIF('Sep 2022'!A:A,D5351)+COUNTIF('Oct 2022'!A:A,D5351)+COUNTIF('Dec 2022'!A:A,D5351)</f>
        <v>1</v>
      </c>
      <c r="U5351" t="str">
        <f>VLOOKUP(Q5351,'Capital Lookup'!A:B,2,FALSE)</f>
        <v>No</v>
      </c>
      <c r="V5351" s="2">
        <f>IFERROR(VLOOKUP(LEFT(F5351,10),'Find Purchase Orders'!B:J,9,FALSE),"")</f>
        <v>44867</v>
      </c>
      <c r="W5351" s="25" t="s">
        <v>7261</v>
      </c>
    </row>
    <row r="5352" spans="1:23" hidden="1">
      <c r="A5352" s="25" t="s">
        <v>7261</v>
      </c>
      <c r="B5352" s="25" t="s">
        <v>7460</v>
      </c>
      <c r="C5352" s="25" t="s">
        <v>7264</v>
      </c>
      <c r="D5352" s="25" t="s">
        <v>6884</v>
      </c>
      <c r="E5352" s="25" t="s">
        <v>8140</v>
      </c>
      <c r="F5352" s="25" t="s">
        <v>19047</v>
      </c>
      <c r="G5352" s="25" t="s">
        <v>19048</v>
      </c>
      <c r="H5352" s="21">
        <v>1594.49</v>
      </c>
      <c r="I5352" s="25" t="s">
        <v>7296</v>
      </c>
      <c r="J5352" s="25" t="s">
        <v>7288</v>
      </c>
      <c r="K5352" s="25" t="s">
        <v>8155</v>
      </c>
      <c r="L5352" s="25" t="s">
        <v>10083</v>
      </c>
      <c r="M5352" s="21">
        <v>1594.49</v>
      </c>
      <c r="N5352" s="22">
        <v>0</v>
      </c>
      <c r="O5352" s="21">
        <v>1594.49</v>
      </c>
      <c r="P5352" s="21">
        <v>1594.49</v>
      </c>
      <c r="Q5352" s="25" t="s">
        <v>19049</v>
      </c>
      <c r="R5352" s="1" t="str">
        <f t="shared" si="106"/>
        <v>ST10003</v>
      </c>
      <c r="S5352" t="str">
        <f>VLOOKUP(R5352,Data!$C$2:$D$261,2,0)</f>
        <v>Appleby Place</v>
      </c>
      <c r="T5352">
        <f>COUNTIF('Feb 2022'!A:A,D5352)+COUNTIF('Mar 2022'!A:A,D5352)+COUNTIF('Apr 2022'!A:A,D5352)+COUNTIF('May 2022'!A:A,D5352)+COUNTIF('June 2022'!A:A,D5352)+COUNTIF('July 2022'!A:A,D5352)+COUNTIF('Aug 2022'!A:A,D5352)+COUNTIF('Sep 2022'!A:A,D5352)+COUNTIF('Oct 2022'!A:A,D5352)+COUNTIF('Dec 2022'!A:A,D5352)</f>
        <v>1</v>
      </c>
      <c r="U5352" t="str">
        <f>VLOOKUP(Q5352,'Capital Lookup'!A:B,2,FALSE)</f>
        <v>No</v>
      </c>
      <c r="V5352" s="2">
        <f>IFERROR(VLOOKUP(LEFT(F5352,10),'Find Purchase Orders'!B:J,9,FALSE),"")</f>
        <v>44867</v>
      </c>
      <c r="W5352" s="25" t="s">
        <v>7261</v>
      </c>
    </row>
    <row r="5353" spans="1:23" hidden="1">
      <c r="A5353" s="25" t="s">
        <v>7261</v>
      </c>
      <c r="B5353" s="25" t="s">
        <v>7479</v>
      </c>
      <c r="C5353" s="25" t="s">
        <v>7264</v>
      </c>
      <c r="D5353" s="25" t="s">
        <v>6885</v>
      </c>
      <c r="E5353" s="25" t="s">
        <v>8140</v>
      </c>
      <c r="F5353" s="25" t="s">
        <v>19050</v>
      </c>
      <c r="G5353" s="25" t="s">
        <v>19051</v>
      </c>
      <c r="H5353" s="21">
        <v>6796.89</v>
      </c>
      <c r="I5353" s="25" t="s">
        <v>7296</v>
      </c>
      <c r="J5353" s="25" t="s">
        <v>7288</v>
      </c>
      <c r="K5353" s="25" t="s">
        <v>7733</v>
      </c>
      <c r="L5353" s="25" t="s">
        <v>7734</v>
      </c>
      <c r="M5353" s="21">
        <v>6796.89</v>
      </c>
      <c r="N5353" s="22">
        <v>0</v>
      </c>
      <c r="O5353" s="21">
        <v>6796.89</v>
      </c>
      <c r="P5353" s="21">
        <v>6796.89</v>
      </c>
      <c r="Q5353" s="25" t="s">
        <v>19052</v>
      </c>
      <c r="R5353" s="1" t="str">
        <f t="shared" si="106"/>
        <v>ST10027</v>
      </c>
      <c r="S5353" t="str">
        <f>VLOOKUP(R5353,Data!$C$2:$D$261,2,0)</f>
        <v>Glynnwood</v>
      </c>
      <c r="T5353">
        <f>COUNTIF('Feb 2022'!A:A,D5353)+COUNTIF('Mar 2022'!A:A,D5353)+COUNTIF('Apr 2022'!A:A,D5353)+COUNTIF('May 2022'!A:A,D5353)+COUNTIF('June 2022'!A:A,D5353)+COUNTIF('July 2022'!A:A,D5353)+COUNTIF('Aug 2022'!A:A,D5353)+COUNTIF('Sep 2022'!A:A,D5353)+COUNTIF('Oct 2022'!A:A,D5353)+COUNTIF('Dec 2022'!A:A,D5353)</f>
        <v>1</v>
      </c>
      <c r="U5353" t="str">
        <f>VLOOKUP(Q5353,'Capital Lookup'!A:B,2,FALSE)</f>
        <v>No</v>
      </c>
      <c r="V5353" s="2">
        <f>IFERROR(VLOOKUP(LEFT(F5353,10),'Find Purchase Orders'!B:J,9,FALSE),"")</f>
        <v>44868</v>
      </c>
      <c r="W5353" s="25" t="s">
        <v>7261</v>
      </c>
    </row>
    <row r="5354" spans="1:23" hidden="1">
      <c r="A5354" s="25" t="s">
        <v>7269</v>
      </c>
      <c r="B5354" s="25" t="s">
        <v>7853</v>
      </c>
      <c r="C5354" s="25"/>
      <c r="D5354" s="25" t="s">
        <v>6998</v>
      </c>
      <c r="E5354" s="25" t="s">
        <v>7492</v>
      </c>
      <c r="F5354" s="25" t="s">
        <v>19053</v>
      </c>
      <c r="G5354" s="25" t="s">
        <v>19054</v>
      </c>
      <c r="H5354" s="21">
        <v>5885.94</v>
      </c>
      <c r="I5354" s="25" t="s">
        <v>7296</v>
      </c>
      <c r="J5354" s="25" t="s">
        <v>7288</v>
      </c>
      <c r="K5354" s="25" t="s">
        <v>7495</v>
      </c>
      <c r="L5354" s="25" t="s">
        <v>7808</v>
      </c>
      <c r="M5354" s="21">
        <v>5885.94</v>
      </c>
      <c r="N5354" s="22">
        <v>0</v>
      </c>
      <c r="O5354" s="21">
        <v>5885.94</v>
      </c>
      <c r="P5354" s="21">
        <v>5885.94</v>
      </c>
      <c r="Q5354" s="25" t="s">
        <v>19055</v>
      </c>
      <c r="R5354" s="1" t="str">
        <f t="shared" si="106"/>
        <v>ST10330</v>
      </c>
      <c r="S5354" t="str">
        <f>VLOOKUP(R5354,Data!$C$2:$D$261,2,0)</f>
        <v>BayWoods Place</v>
      </c>
      <c r="T5354">
        <f>COUNTIF('Feb 2022'!A:A,D5354)+COUNTIF('Mar 2022'!A:A,D5354)+COUNTIF('Apr 2022'!A:A,D5354)+COUNTIF('May 2022'!A:A,D5354)+COUNTIF('June 2022'!A:A,D5354)+COUNTIF('July 2022'!A:A,D5354)+COUNTIF('Aug 2022'!A:A,D5354)+COUNTIF('Sep 2022'!A:A,D5354)+COUNTIF('Oct 2022'!A:A,D5354)+COUNTIF('Dec 2022'!A:A,D5354)</f>
        <v>1</v>
      </c>
      <c r="U5354" t="str">
        <f>VLOOKUP(Q5354,'Capital Lookup'!A:B,2,FALSE)</f>
        <v>No</v>
      </c>
      <c r="V5354" s="2">
        <f>IFERROR(VLOOKUP(LEFT(F5354,10),'Find Purchase Orders'!B:J,9,FALSE),"")</f>
        <v>44879</v>
      </c>
      <c r="W5354" s="25" t="s">
        <v>7261</v>
      </c>
    </row>
    <row r="5355" spans="1:23" hidden="1">
      <c r="A5355" s="25" t="s">
        <v>7261</v>
      </c>
      <c r="B5355" s="25" t="s">
        <v>7417</v>
      </c>
      <c r="C5355" s="25" t="s">
        <v>7282</v>
      </c>
      <c r="D5355" s="25" t="s">
        <v>6886</v>
      </c>
      <c r="E5355" s="25" t="s">
        <v>7419</v>
      </c>
      <c r="F5355" s="25" t="s">
        <v>19056</v>
      </c>
      <c r="G5355" s="25" t="s">
        <v>19057</v>
      </c>
      <c r="H5355" s="21">
        <v>1977.23</v>
      </c>
      <c r="I5355" s="25" t="s">
        <v>7287</v>
      </c>
      <c r="J5355" s="25" t="s">
        <v>7288</v>
      </c>
      <c r="K5355" s="25" t="s">
        <v>7262</v>
      </c>
      <c r="L5355" s="25" t="s">
        <v>7259</v>
      </c>
      <c r="M5355" s="21">
        <v>1977.23</v>
      </c>
      <c r="N5355" s="21">
        <v>1977.23</v>
      </c>
      <c r="O5355" s="21">
        <v>0</v>
      </c>
      <c r="P5355" s="21">
        <v>227.47</v>
      </c>
      <c r="Q5355" s="25" t="s">
        <v>7422</v>
      </c>
      <c r="R5355" s="1" t="str">
        <f t="shared" si="106"/>
        <v>ST10012</v>
      </c>
      <c r="S5355" t="str">
        <f>VLOOKUP(R5355,Data!$C$2:$D$261,2,0)</f>
        <v>Forest Hill Place</v>
      </c>
      <c r="T5355">
        <f>COUNTIF('Feb 2022'!A:A,D5355)+COUNTIF('Mar 2022'!A:A,D5355)+COUNTIF('Apr 2022'!A:A,D5355)+COUNTIF('May 2022'!A:A,D5355)+COUNTIF('June 2022'!A:A,D5355)+COUNTIF('July 2022'!A:A,D5355)+COUNTIF('Aug 2022'!A:A,D5355)+COUNTIF('Sep 2022'!A:A,D5355)+COUNTIF('Oct 2022'!A:A,D5355)+COUNTIF('Dec 2022'!A:A,D5355)</f>
        <v>1</v>
      </c>
      <c r="U5355" t="str">
        <f>VLOOKUP(Q5355,'Capital Lookup'!A:B,2,FALSE)</f>
        <v>No</v>
      </c>
      <c r="V5355" s="2">
        <f>IFERROR(VLOOKUP(LEFT(F5355,10),'Find Purchase Orders'!B:J,9,FALSE),"")</f>
        <v>44867</v>
      </c>
      <c r="W5355" s="25" t="s">
        <v>7261</v>
      </c>
    </row>
    <row r="5356" spans="1:23" hidden="1">
      <c r="A5356" s="25" t="s">
        <v>7261</v>
      </c>
      <c r="B5356" s="25" t="s">
        <v>7417</v>
      </c>
      <c r="C5356" s="25" t="s">
        <v>7282</v>
      </c>
      <c r="D5356" s="25" t="s">
        <v>6887</v>
      </c>
      <c r="E5356" s="25" t="s">
        <v>7419</v>
      </c>
      <c r="F5356" s="25" t="s">
        <v>19058</v>
      </c>
      <c r="G5356" s="25" t="s">
        <v>19059</v>
      </c>
      <c r="H5356" s="21">
        <v>5054.8599999999997</v>
      </c>
      <c r="I5356" s="25" t="s">
        <v>7287</v>
      </c>
      <c r="J5356" s="25" t="s">
        <v>7288</v>
      </c>
      <c r="K5356" s="25" t="s">
        <v>7262</v>
      </c>
      <c r="L5356" s="25" t="s">
        <v>7259</v>
      </c>
      <c r="M5356" s="21">
        <v>5054.8599999999997</v>
      </c>
      <c r="N5356" s="21">
        <v>5054.8599999999997</v>
      </c>
      <c r="O5356" s="21">
        <v>0</v>
      </c>
      <c r="P5356" s="21">
        <v>581.53</v>
      </c>
      <c r="Q5356" s="25" t="s">
        <v>7422</v>
      </c>
      <c r="R5356" s="1" t="str">
        <f t="shared" si="106"/>
        <v>ST10012</v>
      </c>
      <c r="S5356" t="str">
        <f>VLOOKUP(R5356,Data!$C$2:$D$261,2,0)</f>
        <v>Forest Hill Place</v>
      </c>
      <c r="T5356">
        <f>COUNTIF('Feb 2022'!A:A,D5356)+COUNTIF('Mar 2022'!A:A,D5356)+COUNTIF('Apr 2022'!A:A,D5356)+COUNTIF('May 2022'!A:A,D5356)+COUNTIF('June 2022'!A:A,D5356)+COUNTIF('July 2022'!A:A,D5356)+COUNTIF('Aug 2022'!A:A,D5356)+COUNTIF('Sep 2022'!A:A,D5356)+COUNTIF('Oct 2022'!A:A,D5356)+COUNTIF('Dec 2022'!A:A,D5356)</f>
        <v>1</v>
      </c>
      <c r="U5356" t="str">
        <f>VLOOKUP(Q5356,'Capital Lookup'!A:B,2,FALSE)</f>
        <v>No</v>
      </c>
      <c r="V5356" s="2">
        <f>IFERROR(VLOOKUP(LEFT(F5356,10),'Find Purchase Orders'!B:J,9,FALSE),"")</f>
        <v>44867</v>
      </c>
      <c r="W5356" s="25" t="s">
        <v>7261</v>
      </c>
    </row>
    <row r="5357" spans="1:23" hidden="1">
      <c r="A5357" s="25" t="s">
        <v>7261</v>
      </c>
      <c r="B5357" s="25" t="s">
        <v>8259</v>
      </c>
      <c r="C5357" s="25" t="s">
        <v>8260</v>
      </c>
      <c r="D5357" s="25" t="s">
        <v>19060</v>
      </c>
      <c r="E5357" s="25" t="s">
        <v>8591</v>
      </c>
      <c r="F5357" s="25" t="s">
        <v>19061</v>
      </c>
      <c r="G5357" s="25" t="s">
        <v>19062</v>
      </c>
      <c r="H5357" s="21">
        <v>1198.8699999999999</v>
      </c>
      <c r="I5357" s="25" t="s">
        <v>7296</v>
      </c>
      <c r="J5357" s="25" t="s">
        <v>7288</v>
      </c>
      <c r="K5357" s="25" t="s">
        <v>8592</v>
      </c>
      <c r="L5357" s="25" t="s">
        <v>8593</v>
      </c>
      <c r="M5357" s="21">
        <v>1198.8699999999999</v>
      </c>
      <c r="N5357" s="21">
        <v>1198.8699999999999</v>
      </c>
      <c r="O5357" s="21">
        <v>0</v>
      </c>
      <c r="P5357" s="21">
        <v>1198.8699999999999</v>
      </c>
      <c r="Q5357" s="25" t="s">
        <v>8629</v>
      </c>
      <c r="R5357" s="1" t="str">
        <f t="shared" si="106"/>
        <v>ST10260</v>
      </c>
      <c r="S5357" t="str">
        <f>VLOOKUP(R5357,Data!$C$2:$D$261,2,0)</f>
        <v>Support Office</v>
      </c>
      <c r="T5357">
        <f>COUNTIF('Feb 2022'!A:A,D5357)+COUNTIF('Mar 2022'!A:A,D5357)+COUNTIF('Apr 2022'!A:A,D5357)+COUNTIF('May 2022'!A:A,D5357)+COUNTIF('June 2022'!A:A,D5357)+COUNTIF('July 2022'!A:A,D5357)+COUNTIF('Aug 2022'!A:A,D5357)+COUNTIF('Sep 2022'!A:A,D5357)+COUNTIF('Oct 2022'!A:A,D5357)+COUNTIF('Dec 2022'!A:A,D5357)</f>
        <v>0</v>
      </c>
      <c r="U5357" t="str">
        <f>VLOOKUP(Q5357,'Capital Lookup'!A:B,2,FALSE)</f>
        <v>Yes</v>
      </c>
      <c r="V5357" s="2">
        <f>IFERROR(VLOOKUP(LEFT(F5357,10),'Find Purchase Orders'!B:J,9,FALSE),"")</f>
        <v>44868</v>
      </c>
      <c r="W5357" s="25" t="s">
        <v>7261</v>
      </c>
    </row>
    <row r="5358" spans="1:23" hidden="1">
      <c r="A5358" s="25" t="s">
        <v>7261</v>
      </c>
      <c r="B5358" s="25" t="s">
        <v>8259</v>
      </c>
      <c r="C5358" s="25" t="s">
        <v>8260</v>
      </c>
      <c r="D5358" s="25" t="s">
        <v>19060</v>
      </c>
      <c r="E5358" s="25" t="s">
        <v>8591</v>
      </c>
      <c r="F5358" s="25" t="s">
        <v>19063</v>
      </c>
      <c r="G5358" s="25" t="s">
        <v>8620</v>
      </c>
      <c r="H5358" s="21">
        <v>107.35</v>
      </c>
      <c r="I5358" s="25" t="s">
        <v>7296</v>
      </c>
      <c r="J5358" s="25" t="s">
        <v>7288</v>
      </c>
      <c r="K5358" s="25" t="s">
        <v>8592</v>
      </c>
      <c r="L5358" s="25" t="s">
        <v>8593</v>
      </c>
      <c r="M5358" s="21">
        <v>107.35</v>
      </c>
      <c r="N5358" s="21">
        <v>107.35</v>
      </c>
      <c r="O5358" s="21">
        <v>0</v>
      </c>
      <c r="P5358" s="21">
        <v>107.35</v>
      </c>
      <c r="Q5358" s="25" t="s">
        <v>8629</v>
      </c>
      <c r="R5358" s="1" t="str">
        <f t="shared" si="106"/>
        <v>ST10260</v>
      </c>
      <c r="S5358" t="str">
        <f>VLOOKUP(R5358,Data!$C$2:$D$261,2,0)</f>
        <v>Support Office</v>
      </c>
      <c r="T5358">
        <f>COUNTIF('Feb 2022'!A:A,D5358)+COUNTIF('Mar 2022'!A:A,D5358)+COUNTIF('Apr 2022'!A:A,D5358)+COUNTIF('May 2022'!A:A,D5358)+COUNTIF('June 2022'!A:A,D5358)+COUNTIF('July 2022'!A:A,D5358)+COUNTIF('Aug 2022'!A:A,D5358)+COUNTIF('Sep 2022'!A:A,D5358)+COUNTIF('Oct 2022'!A:A,D5358)+COUNTIF('Dec 2022'!A:A,D5358)</f>
        <v>0</v>
      </c>
      <c r="U5358" t="str">
        <f>VLOOKUP(Q5358,'Capital Lookup'!A:B,2,FALSE)</f>
        <v>Yes</v>
      </c>
      <c r="V5358" s="2">
        <f>IFERROR(VLOOKUP(LEFT(F5358,10),'Find Purchase Orders'!B:J,9,FALSE),"")</f>
        <v>44868</v>
      </c>
      <c r="W5358" s="25" t="s">
        <v>7261</v>
      </c>
    </row>
    <row r="5359" spans="1:23" hidden="1">
      <c r="A5359" s="25" t="s">
        <v>7261</v>
      </c>
      <c r="B5359" s="25" t="s">
        <v>7384</v>
      </c>
      <c r="C5359" s="25" t="s">
        <v>7277</v>
      </c>
      <c r="D5359" s="25" t="s">
        <v>6888</v>
      </c>
      <c r="E5359" s="25" t="s">
        <v>7273</v>
      </c>
      <c r="F5359" s="25" t="s">
        <v>19064</v>
      </c>
      <c r="G5359" s="25" t="s">
        <v>19065</v>
      </c>
      <c r="H5359" s="21">
        <v>9864.75</v>
      </c>
      <c r="I5359" s="25" t="s">
        <v>7287</v>
      </c>
      <c r="J5359" s="25" t="s">
        <v>7288</v>
      </c>
      <c r="K5359" s="25" t="s">
        <v>7733</v>
      </c>
      <c r="L5359" s="25" t="s">
        <v>7734</v>
      </c>
      <c r="M5359" s="21">
        <v>9864.75</v>
      </c>
      <c r="N5359" s="22">
        <v>0</v>
      </c>
      <c r="O5359" s="21">
        <v>9864.75</v>
      </c>
      <c r="P5359" s="21">
        <v>469.75</v>
      </c>
      <c r="Q5359" s="25" t="s">
        <v>19066</v>
      </c>
      <c r="R5359" s="1" t="str">
        <f t="shared" si="106"/>
        <v>ST10066</v>
      </c>
      <c r="S5359" t="str">
        <f>VLOOKUP(R5359,Data!$C$2:$D$261,2,0)</f>
        <v>Inglewood</v>
      </c>
      <c r="T5359">
        <f>COUNTIF('Feb 2022'!A:A,D5359)+COUNTIF('Mar 2022'!A:A,D5359)+COUNTIF('Apr 2022'!A:A,D5359)+COUNTIF('May 2022'!A:A,D5359)+COUNTIF('June 2022'!A:A,D5359)+COUNTIF('July 2022'!A:A,D5359)+COUNTIF('Aug 2022'!A:A,D5359)+COUNTIF('Sep 2022'!A:A,D5359)+COUNTIF('Oct 2022'!A:A,D5359)+COUNTIF('Dec 2022'!A:A,D5359)</f>
        <v>1</v>
      </c>
      <c r="U5359" t="str">
        <f>VLOOKUP(Q5359,'Capital Lookup'!A:B,2,FALSE)</f>
        <v>No</v>
      </c>
      <c r="V5359" s="2">
        <f>IFERROR(VLOOKUP(LEFT(F5359,10),'Find Purchase Orders'!B:J,9,FALSE),"")</f>
        <v>44868</v>
      </c>
      <c r="W5359" s="25" t="s">
        <v>7261</v>
      </c>
    </row>
    <row r="5360" spans="1:23" hidden="1">
      <c r="A5360" s="25" t="s">
        <v>7425</v>
      </c>
      <c r="B5360" s="25" t="s">
        <v>8013</v>
      </c>
      <c r="C5360" s="25" t="s">
        <v>7271</v>
      </c>
      <c r="D5360" s="25" t="s">
        <v>6926</v>
      </c>
      <c r="E5360" s="25" t="s">
        <v>7492</v>
      </c>
      <c r="F5360" s="25" t="s">
        <v>19067</v>
      </c>
      <c r="G5360" s="25" t="s">
        <v>19068</v>
      </c>
      <c r="H5360" s="21">
        <v>6874.83</v>
      </c>
      <c r="I5360" s="25" t="s">
        <v>7296</v>
      </c>
      <c r="J5360" s="25" t="s">
        <v>7288</v>
      </c>
      <c r="K5360" s="25" t="s">
        <v>9371</v>
      </c>
      <c r="L5360" s="25" t="s">
        <v>8551</v>
      </c>
      <c r="M5360" s="21">
        <v>6874.83</v>
      </c>
      <c r="N5360" s="22">
        <v>0</v>
      </c>
      <c r="O5360" s="21">
        <v>6874.83</v>
      </c>
      <c r="P5360" s="21">
        <v>6874.83</v>
      </c>
      <c r="Q5360" s="25" t="s">
        <v>19069</v>
      </c>
      <c r="R5360" s="1" t="str">
        <f t="shared" si="106"/>
        <v>ST10168</v>
      </c>
      <c r="S5360" t="str">
        <f>VLOOKUP(R5360,Data!$C$2:$D$261,2,0)</f>
        <v>Westside</v>
      </c>
      <c r="T5360">
        <f>COUNTIF('Feb 2022'!A:A,D5360)+COUNTIF('Mar 2022'!A:A,D5360)+COUNTIF('Apr 2022'!A:A,D5360)+COUNTIF('May 2022'!A:A,D5360)+COUNTIF('June 2022'!A:A,D5360)+COUNTIF('July 2022'!A:A,D5360)+COUNTIF('Aug 2022'!A:A,D5360)+COUNTIF('Sep 2022'!A:A,D5360)+COUNTIF('Oct 2022'!A:A,D5360)+COUNTIF('Dec 2022'!A:A,D5360)</f>
        <v>1</v>
      </c>
      <c r="U5360" t="str">
        <f>VLOOKUP(Q5360,'Capital Lookup'!A:B,2,FALSE)</f>
        <v>No</v>
      </c>
      <c r="V5360" s="2">
        <f>IFERROR(VLOOKUP(LEFT(F5360,10),'Find Purchase Orders'!B:J,9,FALSE),"")</f>
        <v>44874</v>
      </c>
      <c r="W5360" s="25" t="s">
        <v>7261</v>
      </c>
    </row>
    <row r="5361" spans="1:23" hidden="1">
      <c r="A5361" s="25" t="s">
        <v>7261</v>
      </c>
      <c r="B5361" s="25" t="s">
        <v>7384</v>
      </c>
      <c r="C5361" s="25" t="s">
        <v>7277</v>
      </c>
      <c r="D5361" s="25" t="s">
        <v>19070</v>
      </c>
      <c r="E5361" s="25" t="s">
        <v>7273</v>
      </c>
      <c r="H5361" s="21">
        <v>4074</v>
      </c>
      <c r="I5361" s="25" t="s">
        <v>7257</v>
      </c>
      <c r="K5361" s="25" t="s">
        <v>9091</v>
      </c>
      <c r="L5361" s="25" t="s">
        <v>8801</v>
      </c>
      <c r="M5361" s="22">
        <v>0</v>
      </c>
      <c r="N5361" s="22">
        <v>0</v>
      </c>
      <c r="O5361" s="21">
        <v>0</v>
      </c>
      <c r="P5361" s="21">
        <v>194</v>
      </c>
      <c r="Q5361" s="25" t="s">
        <v>19071</v>
      </c>
      <c r="R5361" s="1" t="str">
        <f t="shared" si="106"/>
        <v>ST10066</v>
      </c>
      <c r="S5361" t="str">
        <f>VLOOKUP(R5361,Data!$C$2:$D$261,2,0)</f>
        <v>Inglewood</v>
      </c>
      <c r="T5361">
        <f>COUNTIF('Feb 2022'!A:A,D5361)+COUNTIF('Mar 2022'!A:A,D5361)+COUNTIF('Apr 2022'!A:A,D5361)+COUNTIF('May 2022'!A:A,D5361)+COUNTIF('June 2022'!A:A,D5361)+COUNTIF('July 2022'!A:A,D5361)+COUNTIF('Aug 2022'!A:A,D5361)+COUNTIF('Sep 2022'!A:A,D5361)+COUNTIF('Oct 2022'!A:A,D5361)+COUNTIF('Dec 2022'!A:A,D5361)</f>
        <v>0</v>
      </c>
      <c r="U5361" t="e">
        <f>VLOOKUP(Q5361,'Capital Lookup'!A:B,2,FALSE)</f>
        <v>#N/A</v>
      </c>
      <c r="V5361" s="2" t="str">
        <f>IFERROR(VLOOKUP(LEFT(F5361,10),'Find Purchase Orders'!B:J,9,FALSE),"")</f>
        <v/>
      </c>
      <c r="W5361" s="25" t="s">
        <v>7261</v>
      </c>
    </row>
    <row r="5362" spans="1:23" hidden="1">
      <c r="A5362" s="25" t="s">
        <v>7261</v>
      </c>
      <c r="B5362" s="25" t="s">
        <v>9377</v>
      </c>
      <c r="C5362" s="25" t="s">
        <v>7282</v>
      </c>
      <c r="D5362" s="25" t="s">
        <v>6889</v>
      </c>
      <c r="E5362" s="25" t="s">
        <v>7273</v>
      </c>
      <c r="F5362" s="25" t="s">
        <v>19072</v>
      </c>
      <c r="G5362" s="25" t="s">
        <v>19073</v>
      </c>
      <c r="H5362" s="21">
        <v>3826.06</v>
      </c>
      <c r="I5362" s="25" t="s">
        <v>7287</v>
      </c>
      <c r="J5362" s="25" t="s">
        <v>7288</v>
      </c>
      <c r="K5362" s="25" t="s">
        <v>7495</v>
      </c>
      <c r="L5362" s="25" t="s">
        <v>7740</v>
      </c>
      <c r="M5362" s="21">
        <v>3826.06</v>
      </c>
      <c r="N5362" s="22">
        <v>0</v>
      </c>
      <c r="O5362" s="21">
        <v>3826.06</v>
      </c>
      <c r="P5362" s="21">
        <v>182.19</v>
      </c>
      <c r="Q5362" s="25" t="s">
        <v>19074</v>
      </c>
      <c r="R5362" s="1" t="str">
        <f t="shared" si="106"/>
        <v>ST10069</v>
      </c>
      <c r="S5362" t="str">
        <f>VLOOKUP(R5362,Data!$C$2:$D$261,2,0)</f>
        <v>The Heartland</v>
      </c>
      <c r="T5362">
        <f>COUNTIF('Feb 2022'!A:A,D5362)+COUNTIF('Mar 2022'!A:A,D5362)+COUNTIF('Apr 2022'!A:A,D5362)+COUNTIF('May 2022'!A:A,D5362)+COUNTIF('June 2022'!A:A,D5362)+COUNTIF('July 2022'!A:A,D5362)+COUNTIF('Aug 2022'!A:A,D5362)+COUNTIF('Sep 2022'!A:A,D5362)+COUNTIF('Oct 2022'!A:A,D5362)+COUNTIF('Dec 2022'!A:A,D5362)</f>
        <v>1</v>
      </c>
      <c r="U5362" t="str">
        <f>VLOOKUP(Q5362,'Capital Lookup'!A:B,2,FALSE)</f>
        <v>No</v>
      </c>
      <c r="V5362" s="2">
        <f>IFERROR(VLOOKUP(LEFT(F5362,10),'Find Purchase Orders'!B:J,9,FALSE),"")</f>
        <v>44868</v>
      </c>
      <c r="W5362" s="25" t="s">
        <v>7261</v>
      </c>
    </row>
    <row r="5363" spans="1:23" hidden="1">
      <c r="A5363" s="25" t="s">
        <v>7425</v>
      </c>
      <c r="B5363" s="25" t="s">
        <v>8071</v>
      </c>
      <c r="C5363" s="25" t="s">
        <v>7271</v>
      </c>
      <c r="D5363" s="25" t="s">
        <v>19075</v>
      </c>
      <c r="E5363" s="25" t="s">
        <v>7500</v>
      </c>
      <c r="F5363" s="25" t="s">
        <v>19076</v>
      </c>
      <c r="G5363" s="25" t="s">
        <v>19077</v>
      </c>
      <c r="H5363" s="21">
        <v>5085</v>
      </c>
      <c r="I5363" s="25" t="s">
        <v>7287</v>
      </c>
      <c r="J5363" s="25" t="s">
        <v>7288</v>
      </c>
      <c r="K5363" s="25" t="s">
        <v>7640</v>
      </c>
      <c r="L5363" s="25" t="s">
        <v>7763</v>
      </c>
      <c r="M5363" s="21">
        <v>5085</v>
      </c>
      <c r="N5363" s="22">
        <v>0</v>
      </c>
      <c r="O5363" s="21">
        <v>5085</v>
      </c>
      <c r="P5363" s="21">
        <v>585</v>
      </c>
      <c r="Q5363" s="25" t="s">
        <v>19078</v>
      </c>
      <c r="R5363" s="1" t="str">
        <f t="shared" si="106"/>
        <v>ST10170</v>
      </c>
      <c r="S5363" t="str">
        <f>VLOOKUP(R5363,Data!$C$2:$D$261,2,0)</f>
        <v>Montfort</v>
      </c>
      <c r="T5363">
        <f>COUNTIF('Feb 2022'!A:A,D5363)+COUNTIF('Mar 2022'!A:A,D5363)+COUNTIF('Apr 2022'!A:A,D5363)+COUNTIF('May 2022'!A:A,D5363)+COUNTIF('June 2022'!A:A,D5363)+COUNTIF('July 2022'!A:A,D5363)+COUNTIF('Aug 2022'!A:A,D5363)+COUNTIF('Sep 2022'!A:A,D5363)+COUNTIF('Oct 2022'!A:A,D5363)+COUNTIF('Dec 2022'!A:A,D5363)</f>
        <v>0</v>
      </c>
      <c r="U5363" t="e">
        <f>VLOOKUP(Q5363,'Capital Lookup'!A:B,2,FALSE)</f>
        <v>#N/A</v>
      </c>
      <c r="V5363" s="2">
        <f>IFERROR(VLOOKUP(LEFT(F5363,10),'Find Purchase Orders'!B:J,9,FALSE),"")</f>
        <v>44868</v>
      </c>
      <c r="W5363" s="25" t="s">
        <v>7261</v>
      </c>
    </row>
    <row r="5364" spans="1:23" hidden="1">
      <c r="A5364" s="25" t="s">
        <v>7261</v>
      </c>
      <c r="B5364" s="25" t="s">
        <v>8662</v>
      </c>
      <c r="C5364" s="25" t="s">
        <v>7264</v>
      </c>
      <c r="D5364" s="25" t="s">
        <v>6890</v>
      </c>
      <c r="E5364" s="25" t="s">
        <v>7273</v>
      </c>
      <c r="F5364" s="25" t="s">
        <v>19079</v>
      </c>
      <c r="G5364" s="25" t="s">
        <v>19080</v>
      </c>
      <c r="H5364" s="21">
        <v>5279.1</v>
      </c>
      <c r="I5364" s="25" t="s">
        <v>7287</v>
      </c>
      <c r="J5364" s="25" t="s">
        <v>7288</v>
      </c>
      <c r="K5364" s="25" t="s">
        <v>8328</v>
      </c>
      <c r="L5364" s="25" t="s">
        <v>18056</v>
      </c>
      <c r="M5364" s="21">
        <v>5279.1</v>
      </c>
      <c r="N5364" s="22">
        <v>0</v>
      </c>
      <c r="O5364" s="21">
        <v>5279.1</v>
      </c>
      <c r="P5364" s="21">
        <v>523.16</v>
      </c>
      <c r="Q5364" s="25" t="s">
        <v>19081</v>
      </c>
      <c r="R5364" s="1" t="str">
        <f t="shared" si="106"/>
        <v>ST10084</v>
      </c>
      <c r="S5364" t="str">
        <f>VLOOKUP(R5364,Data!$C$2:$D$261,2,0)</f>
        <v>Bentley Saskatoon</v>
      </c>
      <c r="T5364">
        <f>COUNTIF('Feb 2022'!A:A,D5364)+COUNTIF('Mar 2022'!A:A,D5364)+COUNTIF('Apr 2022'!A:A,D5364)+COUNTIF('May 2022'!A:A,D5364)+COUNTIF('June 2022'!A:A,D5364)+COUNTIF('July 2022'!A:A,D5364)+COUNTIF('Aug 2022'!A:A,D5364)+COUNTIF('Sep 2022'!A:A,D5364)+COUNTIF('Oct 2022'!A:A,D5364)+COUNTIF('Dec 2022'!A:A,D5364)</f>
        <v>1</v>
      </c>
      <c r="U5364" t="str">
        <f>VLOOKUP(Q5364,'Capital Lookup'!A:B,2,FALSE)</f>
        <v>No</v>
      </c>
      <c r="V5364" s="2">
        <f>IFERROR(VLOOKUP(LEFT(F5364,10),'Find Purchase Orders'!B:J,9,FALSE),"")</f>
        <v>44868</v>
      </c>
      <c r="W5364" s="25" t="s">
        <v>7261</v>
      </c>
    </row>
    <row r="5365" spans="1:23" hidden="1">
      <c r="A5365" s="25" t="s">
        <v>7261</v>
      </c>
      <c r="B5365" s="25" t="s">
        <v>8133</v>
      </c>
      <c r="C5365" s="25" t="s">
        <v>7264</v>
      </c>
      <c r="D5365" s="25" t="s">
        <v>6891</v>
      </c>
      <c r="E5365" s="25" t="s">
        <v>7273</v>
      </c>
      <c r="F5365" s="25" t="s">
        <v>19082</v>
      </c>
      <c r="G5365" s="25" t="s">
        <v>19083</v>
      </c>
      <c r="H5365" s="21">
        <v>24218.11</v>
      </c>
      <c r="I5365" s="25" t="s">
        <v>7296</v>
      </c>
      <c r="J5365" s="25" t="s">
        <v>7288</v>
      </c>
      <c r="K5365" s="25" t="s">
        <v>7495</v>
      </c>
      <c r="L5365" s="25" t="s">
        <v>7740</v>
      </c>
      <c r="M5365" s="21">
        <v>24218.11</v>
      </c>
      <c r="N5365" s="21">
        <v>14866.87</v>
      </c>
      <c r="O5365" s="21">
        <v>9351.24</v>
      </c>
      <c r="P5365" s="21">
        <v>24218.11</v>
      </c>
      <c r="Q5365" s="25" t="s">
        <v>19084</v>
      </c>
      <c r="R5365" s="1" t="str">
        <f t="shared" si="106"/>
        <v>ST10076</v>
      </c>
      <c r="S5365" t="str">
        <f>VLOOKUP(R5365,Data!$C$2:$D$261,2,0)</f>
        <v>The Wellington</v>
      </c>
      <c r="T5365">
        <f>COUNTIF('Feb 2022'!A:A,D5365)+COUNTIF('Mar 2022'!A:A,D5365)+COUNTIF('Apr 2022'!A:A,D5365)+COUNTIF('May 2022'!A:A,D5365)+COUNTIF('June 2022'!A:A,D5365)+COUNTIF('July 2022'!A:A,D5365)+COUNTIF('Aug 2022'!A:A,D5365)+COUNTIF('Sep 2022'!A:A,D5365)+COUNTIF('Oct 2022'!A:A,D5365)+COUNTIF('Dec 2022'!A:A,D5365)</f>
        <v>1</v>
      </c>
      <c r="U5365" t="str">
        <f>VLOOKUP(Q5365,'Capital Lookup'!A:B,2,FALSE)</f>
        <v>No</v>
      </c>
      <c r="V5365" s="2">
        <f>IFERROR(VLOOKUP(LEFT(F5365,10),'Find Purchase Orders'!B:J,9,FALSE),"")</f>
        <v>44868</v>
      </c>
      <c r="W5365" s="25" t="s">
        <v>7261</v>
      </c>
    </row>
    <row r="5366" spans="1:23" hidden="1">
      <c r="A5366" s="25" t="s">
        <v>7261</v>
      </c>
      <c r="B5366" s="25" t="s">
        <v>7472</v>
      </c>
      <c r="C5366" s="25" t="s">
        <v>7264</v>
      </c>
      <c r="D5366" s="25" t="s">
        <v>6892</v>
      </c>
      <c r="E5366" s="25" t="s">
        <v>7273</v>
      </c>
      <c r="F5366" s="25" t="s">
        <v>19085</v>
      </c>
      <c r="G5366" s="25" t="s">
        <v>19086</v>
      </c>
      <c r="H5366" s="21">
        <v>3316.95</v>
      </c>
      <c r="I5366" s="25" t="s">
        <v>7287</v>
      </c>
      <c r="J5366" s="25" t="s">
        <v>7288</v>
      </c>
      <c r="K5366" s="25" t="s">
        <v>8175</v>
      </c>
      <c r="L5366" s="25" t="s">
        <v>10138</v>
      </c>
      <c r="M5366" s="21">
        <v>3316.95</v>
      </c>
      <c r="N5366" s="22">
        <v>0</v>
      </c>
      <c r="O5366" s="21">
        <v>3316.95</v>
      </c>
      <c r="P5366" s="21">
        <v>157.94999999999999</v>
      </c>
      <c r="Q5366" s="25" t="s">
        <v>19087</v>
      </c>
      <c r="R5366" s="1" t="str">
        <f t="shared" si="106"/>
        <v>ST10074</v>
      </c>
      <c r="S5366" t="str">
        <f>VLOOKUP(R5366,Data!$C$2:$D$261,2,0)</f>
        <v>McKenzie Towne Retirement</v>
      </c>
      <c r="T5366">
        <f>COUNTIF('Feb 2022'!A:A,D5366)+COUNTIF('Mar 2022'!A:A,D5366)+COUNTIF('Apr 2022'!A:A,D5366)+COUNTIF('May 2022'!A:A,D5366)+COUNTIF('June 2022'!A:A,D5366)+COUNTIF('July 2022'!A:A,D5366)+COUNTIF('Aug 2022'!A:A,D5366)+COUNTIF('Sep 2022'!A:A,D5366)+COUNTIF('Oct 2022'!A:A,D5366)+COUNTIF('Dec 2022'!A:A,D5366)</f>
        <v>1</v>
      </c>
      <c r="U5366" t="str">
        <f>VLOOKUP(Q5366,'Capital Lookup'!A:B,2,FALSE)</f>
        <v>No</v>
      </c>
      <c r="V5366" s="2">
        <f>IFERROR(VLOOKUP(LEFT(F5366,10),'Find Purchase Orders'!B:J,9,FALSE),"")</f>
        <v>44868</v>
      </c>
      <c r="W5366" s="25" t="s">
        <v>7261</v>
      </c>
    </row>
    <row r="5367" spans="1:23" hidden="1">
      <c r="A5367" s="25" t="s">
        <v>7252</v>
      </c>
      <c r="B5367" s="25" t="s">
        <v>7546</v>
      </c>
      <c r="C5367" s="25" t="s">
        <v>7254</v>
      </c>
      <c r="D5367" s="25" t="s">
        <v>6893</v>
      </c>
      <c r="E5367" s="25" t="s">
        <v>7548</v>
      </c>
      <c r="F5367" s="25" t="s">
        <v>19088</v>
      </c>
      <c r="G5367" s="25" t="s">
        <v>19089</v>
      </c>
      <c r="H5367" s="21">
        <v>4413.55</v>
      </c>
      <c r="I5367" s="25" t="s">
        <v>7287</v>
      </c>
      <c r="J5367" s="25" t="s">
        <v>7288</v>
      </c>
      <c r="K5367" s="25" t="s">
        <v>7262</v>
      </c>
      <c r="L5367" s="25" t="s">
        <v>7259</v>
      </c>
      <c r="M5367" s="21">
        <v>4413.55</v>
      </c>
      <c r="N5367" s="22">
        <v>0</v>
      </c>
      <c r="O5367" s="21">
        <v>4413.55</v>
      </c>
      <c r="P5367" s="21">
        <v>507.75</v>
      </c>
      <c r="Q5367" s="25" t="s">
        <v>7551</v>
      </c>
      <c r="R5367" s="1" t="str">
        <f t="shared" si="106"/>
        <v>ST10096</v>
      </c>
      <c r="S5367" t="str">
        <f>VLOOKUP(R5367,Data!$C$2:$D$261,2,0)</f>
        <v>Chatham</v>
      </c>
      <c r="T5367">
        <f>COUNTIF('Feb 2022'!A:A,D5367)+COUNTIF('Mar 2022'!A:A,D5367)+COUNTIF('Apr 2022'!A:A,D5367)+COUNTIF('May 2022'!A:A,D5367)+COUNTIF('June 2022'!A:A,D5367)+COUNTIF('July 2022'!A:A,D5367)+COUNTIF('Aug 2022'!A:A,D5367)+COUNTIF('Sep 2022'!A:A,D5367)+COUNTIF('Oct 2022'!A:A,D5367)+COUNTIF('Dec 2022'!A:A,D5367)</f>
        <v>1</v>
      </c>
      <c r="U5367" t="str">
        <f>VLOOKUP(Q5367,'Capital Lookup'!A:B,2,FALSE)</f>
        <v>No</v>
      </c>
      <c r="V5367" s="2">
        <f>IFERROR(VLOOKUP(LEFT(F5367,10),'Find Purchase Orders'!B:J,9,FALSE),"")</f>
        <v>44868</v>
      </c>
      <c r="W5367" s="25" t="s">
        <v>7261</v>
      </c>
    </row>
    <row r="5368" spans="1:23" hidden="1">
      <c r="A5368" s="25" t="s">
        <v>7261</v>
      </c>
      <c r="B5368" s="25" t="s">
        <v>9377</v>
      </c>
      <c r="C5368" s="25" t="s">
        <v>7282</v>
      </c>
      <c r="D5368" s="25" t="s">
        <v>6894</v>
      </c>
      <c r="E5368" s="25" t="s">
        <v>9378</v>
      </c>
      <c r="F5368" s="25" t="s">
        <v>19090</v>
      </c>
      <c r="G5368" s="25" t="s">
        <v>11241</v>
      </c>
      <c r="H5368" s="21">
        <v>945</v>
      </c>
      <c r="I5368" s="25" t="s">
        <v>7287</v>
      </c>
      <c r="J5368" s="25" t="s">
        <v>7288</v>
      </c>
      <c r="K5368" s="25" t="s">
        <v>7262</v>
      </c>
      <c r="L5368" s="25" t="s">
        <v>7259</v>
      </c>
      <c r="M5368" s="21">
        <v>945</v>
      </c>
      <c r="N5368" s="22">
        <v>0</v>
      </c>
      <c r="O5368" s="21">
        <v>945</v>
      </c>
      <c r="P5368" s="21">
        <v>45</v>
      </c>
      <c r="Q5368" s="25" t="s">
        <v>9381</v>
      </c>
      <c r="R5368" s="1" t="str">
        <f t="shared" si="106"/>
        <v>ST10069</v>
      </c>
      <c r="S5368" t="str">
        <f>VLOOKUP(R5368,Data!$C$2:$D$261,2,0)</f>
        <v>The Heartland</v>
      </c>
      <c r="T5368">
        <f>COUNTIF('Feb 2022'!A:A,D5368)+COUNTIF('Mar 2022'!A:A,D5368)+COUNTIF('Apr 2022'!A:A,D5368)+COUNTIF('May 2022'!A:A,D5368)+COUNTIF('June 2022'!A:A,D5368)+COUNTIF('July 2022'!A:A,D5368)+COUNTIF('Aug 2022'!A:A,D5368)+COUNTIF('Sep 2022'!A:A,D5368)+COUNTIF('Oct 2022'!A:A,D5368)+COUNTIF('Dec 2022'!A:A,D5368)</f>
        <v>1</v>
      </c>
      <c r="U5368" t="str">
        <f>VLOOKUP(Q5368,'Capital Lookup'!A:B,2,FALSE)</f>
        <v>No</v>
      </c>
      <c r="V5368" s="2">
        <f>IFERROR(VLOOKUP(LEFT(F5368,10),'Find Purchase Orders'!B:J,9,FALSE),"")</f>
        <v>44867</v>
      </c>
      <c r="W5368" s="25" t="s">
        <v>7261</v>
      </c>
    </row>
    <row r="5369" spans="1:23" hidden="1">
      <c r="A5369" s="25" t="s">
        <v>7261</v>
      </c>
      <c r="B5369" s="25" t="s">
        <v>9377</v>
      </c>
      <c r="C5369" s="25" t="s">
        <v>7282</v>
      </c>
      <c r="D5369" s="25" t="s">
        <v>6894</v>
      </c>
      <c r="E5369" s="25" t="s">
        <v>9378</v>
      </c>
      <c r="F5369" s="25" t="s">
        <v>19091</v>
      </c>
      <c r="G5369" s="25" t="s">
        <v>19092</v>
      </c>
      <c r="H5369" s="21">
        <v>5938.36</v>
      </c>
      <c r="I5369" s="25" t="s">
        <v>7287</v>
      </c>
      <c r="J5369" s="25" t="s">
        <v>7288</v>
      </c>
      <c r="K5369" s="25" t="s">
        <v>7262</v>
      </c>
      <c r="L5369" s="25" t="s">
        <v>7259</v>
      </c>
      <c r="M5369" s="21">
        <v>5938.36</v>
      </c>
      <c r="N5369" s="22">
        <v>0</v>
      </c>
      <c r="O5369" s="21">
        <v>5938.36</v>
      </c>
      <c r="P5369" s="21">
        <v>282.77999999999997</v>
      </c>
      <c r="Q5369" s="25" t="s">
        <v>9381</v>
      </c>
      <c r="R5369" s="1" t="str">
        <f t="shared" si="106"/>
        <v>ST10069</v>
      </c>
      <c r="S5369" t="str">
        <f>VLOOKUP(R5369,Data!$C$2:$D$261,2,0)</f>
        <v>The Heartland</v>
      </c>
      <c r="T5369">
        <f>COUNTIF('Feb 2022'!A:A,D5369)+COUNTIF('Mar 2022'!A:A,D5369)+COUNTIF('Apr 2022'!A:A,D5369)+COUNTIF('May 2022'!A:A,D5369)+COUNTIF('June 2022'!A:A,D5369)+COUNTIF('July 2022'!A:A,D5369)+COUNTIF('Aug 2022'!A:A,D5369)+COUNTIF('Sep 2022'!A:A,D5369)+COUNTIF('Oct 2022'!A:A,D5369)+COUNTIF('Dec 2022'!A:A,D5369)</f>
        <v>1</v>
      </c>
      <c r="U5369" t="str">
        <f>VLOOKUP(Q5369,'Capital Lookup'!A:B,2,FALSE)</f>
        <v>No</v>
      </c>
      <c r="V5369" s="2">
        <f>IFERROR(VLOOKUP(LEFT(F5369,10),'Find Purchase Orders'!B:J,9,FALSE),"")</f>
        <v>44867</v>
      </c>
      <c r="W5369" s="25" t="s">
        <v>7261</v>
      </c>
    </row>
    <row r="5370" spans="1:23" hidden="1">
      <c r="A5370" s="25" t="s">
        <v>7252</v>
      </c>
      <c r="B5370" s="25" t="s">
        <v>13450</v>
      </c>
      <c r="C5370" s="25" t="s">
        <v>7254</v>
      </c>
      <c r="D5370" s="25" t="s">
        <v>19093</v>
      </c>
      <c r="E5370" s="25" t="s">
        <v>10329</v>
      </c>
      <c r="F5370" s="25" t="s">
        <v>19094</v>
      </c>
      <c r="G5370" s="25" t="s">
        <v>19095</v>
      </c>
      <c r="H5370" s="21">
        <v>1445.99</v>
      </c>
      <c r="I5370" s="25" t="s">
        <v>7296</v>
      </c>
      <c r="J5370" s="25" t="s">
        <v>7288</v>
      </c>
      <c r="K5370" s="25" t="s">
        <v>8175</v>
      </c>
      <c r="L5370" s="25" t="s">
        <v>10332</v>
      </c>
      <c r="M5370" s="21">
        <v>1445.99</v>
      </c>
      <c r="N5370" s="21">
        <v>1319.84</v>
      </c>
      <c r="O5370" s="21">
        <v>126.15</v>
      </c>
      <c r="P5370" s="21">
        <v>1445.99</v>
      </c>
      <c r="Q5370" s="25" t="s">
        <v>13843</v>
      </c>
      <c r="R5370" s="1" t="str">
        <f t="shared" si="106"/>
        <v>ST10040</v>
      </c>
      <c r="S5370" t="str">
        <f>VLOOKUP(R5370,Data!$C$2:$D$261,2,0)</f>
        <v>Lynwood</v>
      </c>
      <c r="T5370">
        <f>COUNTIF('Feb 2022'!A:A,D5370)+COUNTIF('Mar 2022'!A:A,D5370)+COUNTIF('Apr 2022'!A:A,D5370)+COUNTIF('May 2022'!A:A,D5370)+COUNTIF('June 2022'!A:A,D5370)+COUNTIF('July 2022'!A:A,D5370)+COUNTIF('Aug 2022'!A:A,D5370)+COUNTIF('Sep 2022'!A:A,D5370)+COUNTIF('Oct 2022'!A:A,D5370)+COUNTIF('Dec 2022'!A:A,D5370)</f>
        <v>0</v>
      </c>
      <c r="U5370" t="str">
        <f>VLOOKUP(Q5370,'Capital Lookup'!A:B,2,FALSE)</f>
        <v>Yes</v>
      </c>
      <c r="V5370" s="2">
        <f>IFERROR(VLOOKUP(LEFT(F5370,10),'Find Purchase Orders'!B:J,9,FALSE),"")</f>
        <v>44868</v>
      </c>
      <c r="W5370" s="25" t="s">
        <v>7261</v>
      </c>
    </row>
    <row r="5371" spans="1:23" hidden="1">
      <c r="A5371" s="25" t="s">
        <v>7269</v>
      </c>
      <c r="B5371" s="25" t="s">
        <v>7498</v>
      </c>
      <c r="C5371" s="25" t="s">
        <v>7271</v>
      </c>
      <c r="D5371" s="25" t="s">
        <v>19096</v>
      </c>
      <c r="E5371" s="25" t="s">
        <v>7500</v>
      </c>
      <c r="H5371" s="21">
        <v>2185.4699999999998</v>
      </c>
      <c r="I5371" s="25" t="s">
        <v>7257</v>
      </c>
      <c r="K5371" s="25" t="s">
        <v>8946</v>
      </c>
      <c r="L5371" s="25" t="s">
        <v>9029</v>
      </c>
      <c r="M5371" s="22">
        <v>0</v>
      </c>
      <c r="N5371" s="22">
        <v>0</v>
      </c>
      <c r="O5371" s="21">
        <v>0</v>
      </c>
      <c r="P5371" s="21">
        <v>251.43</v>
      </c>
      <c r="Q5371" s="25" t="s">
        <v>19097</v>
      </c>
      <c r="R5371" s="1" t="str">
        <f t="shared" si="106"/>
        <v>ST10169</v>
      </c>
      <c r="S5371" t="str">
        <f>VLOOKUP(R5371,Data!$C$2:$D$261,2,0)</f>
        <v>Kennedy Lodge</v>
      </c>
      <c r="T5371">
        <f>COUNTIF('Feb 2022'!A:A,D5371)+COUNTIF('Mar 2022'!A:A,D5371)+COUNTIF('Apr 2022'!A:A,D5371)+COUNTIF('May 2022'!A:A,D5371)+COUNTIF('June 2022'!A:A,D5371)+COUNTIF('July 2022'!A:A,D5371)+COUNTIF('Aug 2022'!A:A,D5371)+COUNTIF('Sep 2022'!A:A,D5371)+COUNTIF('Oct 2022'!A:A,D5371)+COUNTIF('Dec 2022'!A:A,D5371)</f>
        <v>0</v>
      </c>
      <c r="U5371" t="str">
        <f>VLOOKUP(Q5371,'Capital Lookup'!A:B,2,FALSE)</f>
        <v>No</v>
      </c>
      <c r="V5371" s="2" t="str">
        <f>IFERROR(VLOOKUP(LEFT(F5371,10),'Find Purchase Orders'!B:J,9,FALSE),"")</f>
        <v/>
      </c>
      <c r="W5371" s="25" t="s">
        <v>7261</v>
      </c>
    </row>
    <row r="5372" spans="1:23" hidden="1">
      <c r="A5372" s="25" t="s">
        <v>7269</v>
      </c>
      <c r="B5372" s="25" t="s">
        <v>7498</v>
      </c>
      <c r="C5372" s="25" t="s">
        <v>7271</v>
      </c>
      <c r="D5372" s="25" t="s">
        <v>6927</v>
      </c>
      <c r="E5372" s="25" t="s">
        <v>7500</v>
      </c>
      <c r="F5372" s="25" t="s">
        <v>19098</v>
      </c>
      <c r="G5372" s="25" t="s">
        <v>19099</v>
      </c>
      <c r="H5372" s="21">
        <v>2451.6999999999998</v>
      </c>
      <c r="I5372" s="25" t="s">
        <v>7287</v>
      </c>
      <c r="J5372" s="25" t="s">
        <v>7288</v>
      </c>
      <c r="K5372" s="25" t="s">
        <v>7640</v>
      </c>
      <c r="L5372" s="25" t="s">
        <v>8787</v>
      </c>
      <c r="M5372" s="21">
        <v>2451.6999999999998</v>
      </c>
      <c r="N5372" s="22">
        <v>0</v>
      </c>
      <c r="O5372" s="21">
        <v>2451.6999999999998</v>
      </c>
      <c r="P5372" s="21">
        <v>282.05</v>
      </c>
      <c r="Q5372" s="25" t="s">
        <v>19100</v>
      </c>
      <c r="R5372" s="1" t="str">
        <f t="shared" si="106"/>
        <v>ST10169</v>
      </c>
      <c r="S5372" t="str">
        <f>VLOOKUP(R5372,Data!$C$2:$D$261,2,0)</f>
        <v>Kennedy Lodge</v>
      </c>
      <c r="T5372">
        <f>COUNTIF('Feb 2022'!A:A,D5372)+COUNTIF('Mar 2022'!A:A,D5372)+COUNTIF('Apr 2022'!A:A,D5372)+COUNTIF('May 2022'!A:A,D5372)+COUNTIF('June 2022'!A:A,D5372)+COUNTIF('July 2022'!A:A,D5372)+COUNTIF('Aug 2022'!A:A,D5372)+COUNTIF('Sep 2022'!A:A,D5372)+COUNTIF('Oct 2022'!A:A,D5372)+COUNTIF('Dec 2022'!A:A,D5372)</f>
        <v>1</v>
      </c>
      <c r="U5372" t="str">
        <f>VLOOKUP(Q5372,'Capital Lookup'!A:B,2,FALSE)</f>
        <v>No</v>
      </c>
      <c r="V5372" s="2">
        <f>IFERROR(VLOOKUP(LEFT(F5372,10),'Find Purchase Orders'!B:J,9,FALSE),"")</f>
        <v>44872</v>
      </c>
      <c r="W5372" s="25" t="s">
        <v>7261</v>
      </c>
    </row>
    <row r="5373" spans="1:23" hidden="1">
      <c r="A5373" s="25" t="s">
        <v>10104</v>
      </c>
      <c r="B5373" s="25" t="s">
        <v>7838</v>
      </c>
      <c r="C5373" s="25"/>
      <c r="D5373" s="25" t="s">
        <v>6896</v>
      </c>
      <c r="E5373" s="25" t="s">
        <v>10105</v>
      </c>
      <c r="F5373" s="25" t="s">
        <v>19101</v>
      </c>
      <c r="G5373" s="25" t="s">
        <v>19102</v>
      </c>
      <c r="H5373" s="21">
        <v>11081.19</v>
      </c>
      <c r="I5373" s="25" t="s">
        <v>7287</v>
      </c>
      <c r="J5373" s="25" t="s">
        <v>7288</v>
      </c>
      <c r="K5373" s="25" t="s">
        <v>7262</v>
      </c>
      <c r="L5373" s="25" t="s">
        <v>7259</v>
      </c>
      <c r="M5373" s="21">
        <v>9806.36</v>
      </c>
      <c r="N5373" s="21">
        <v>11081.19</v>
      </c>
      <c r="O5373" s="21">
        <v>-1274.83</v>
      </c>
      <c r="P5373" s="21">
        <v>1274.83</v>
      </c>
      <c r="Q5373" s="25" t="s">
        <v>10108</v>
      </c>
      <c r="R5373" s="1" t="str">
        <f t="shared" si="106"/>
        <v>ST10336</v>
      </c>
      <c r="S5373" t="str">
        <f>VLOOKUP(R5373,Data!$C$2:$D$261,2,0)</f>
        <v>The Village Seniors Community</v>
      </c>
      <c r="T5373">
        <f>COUNTIF('Feb 2022'!A:A,D5373)+COUNTIF('Mar 2022'!A:A,D5373)+COUNTIF('Apr 2022'!A:A,D5373)+COUNTIF('May 2022'!A:A,D5373)+COUNTIF('June 2022'!A:A,D5373)+COUNTIF('July 2022'!A:A,D5373)+COUNTIF('Aug 2022'!A:A,D5373)+COUNTIF('Sep 2022'!A:A,D5373)+COUNTIF('Oct 2022'!A:A,D5373)+COUNTIF('Dec 2022'!A:A,D5373)</f>
        <v>1</v>
      </c>
      <c r="U5373" t="str">
        <f>VLOOKUP(Q5373,'Capital Lookup'!A:B,2,FALSE)</f>
        <v>No</v>
      </c>
      <c r="V5373" s="2">
        <f>IFERROR(VLOOKUP(LEFT(F5373,10),'Find Purchase Orders'!B:J,9,FALSE),"")</f>
        <v>44871</v>
      </c>
      <c r="W5373" s="25" t="s">
        <v>7261</v>
      </c>
    </row>
    <row r="5374" spans="1:23" hidden="1">
      <c r="A5374" s="25" t="s">
        <v>7252</v>
      </c>
      <c r="B5374" s="25" t="s">
        <v>8648</v>
      </c>
      <c r="C5374" s="25" t="s">
        <v>7254</v>
      </c>
      <c r="D5374" s="25" t="s">
        <v>19103</v>
      </c>
      <c r="E5374" s="25" t="s">
        <v>8649</v>
      </c>
      <c r="H5374" s="21">
        <v>565</v>
      </c>
      <c r="I5374" s="25" t="s">
        <v>7257</v>
      </c>
      <c r="K5374" s="25" t="s">
        <v>7258</v>
      </c>
      <c r="L5374" s="25" t="s">
        <v>7259</v>
      </c>
      <c r="M5374" s="22">
        <v>0</v>
      </c>
      <c r="N5374" s="22">
        <v>0</v>
      </c>
      <c r="O5374" s="21">
        <v>0</v>
      </c>
      <c r="P5374" s="21">
        <v>65</v>
      </c>
      <c r="Q5374" s="25" t="s">
        <v>8652</v>
      </c>
      <c r="R5374" s="1" t="str">
        <f t="shared" si="106"/>
        <v>ST10053</v>
      </c>
      <c r="S5374" t="str">
        <f>VLOOKUP(R5374,Data!$C$2:$D$261,2,0)</f>
        <v>Windsor Park</v>
      </c>
      <c r="T5374">
        <f>COUNTIF('Feb 2022'!A:A,D5374)+COUNTIF('Mar 2022'!A:A,D5374)+COUNTIF('Apr 2022'!A:A,D5374)+COUNTIF('May 2022'!A:A,D5374)+COUNTIF('June 2022'!A:A,D5374)+COUNTIF('July 2022'!A:A,D5374)+COUNTIF('Aug 2022'!A:A,D5374)+COUNTIF('Sep 2022'!A:A,D5374)+COUNTIF('Oct 2022'!A:A,D5374)+COUNTIF('Dec 2022'!A:A,D5374)</f>
        <v>0</v>
      </c>
      <c r="U5374" t="str">
        <f>VLOOKUP(Q5374,'Capital Lookup'!A:B,2,FALSE)</f>
        <v>No</v>
      </c>
      <c r="V5374" s="2" t="str">
        <f>IFERROR(VLOOKUP(LEFT(F5374,10),'Find Purchase Orders'!B:J,9,FALSE),"")</f>
        <v/>
      </c>
      <c r="W5374" s="25" t="s">
        <v>7261</v>
      </c>
    </row>
    <row r="5375" spans="1:23" hidden="1">
      <c r="A5375" s="25" t="s">
        <v>7252</v>
      </c>
      <c r="B5375" s="25" t="s">
        <v>8648</v>
      </c>
      <c r="C5375" s="25" t="s">
        <v>7254</v>
      </c>
      <c r="D5375" s="25" t="s">
        <v>19103</v>
      </c>
      <c r="E5375" s="25" t="s">
        <v>8649</v>
      </c>
      <c r="H5375" s="21">
        <v>259.89999999999998</v>
      </c>
      <c r="I5375" s="25" t="s">
        <v>7257</v>
      </c>
      <c r="K5375" s="25" t="s">
        <v>7258</v>
      </c>
      <c r="L5375" s="25" t="s">
        <v>7259</v>
      </c>
      <c r="M5375" s="22">
        <v>0</v>
      </c>
      <c r="N5375" s="22">
        <v>0</v>
      </c>
      <c r="O5375" s="21">
        <v>0</v>
      </c>
      <c r="P5375" s="21">
        <v>29.9</v>
      </c>
      <c r="Q5375" s="25" t="s">
        <v>8652</v>
      </c>
      <c r="R5375" s="1" t="str">
        <f t="shared" si="106"/>
        <v>ST10053</v>
      </c>
      <c r="S5375" t="str">
        <f>VLOOKUP(R5375,Data!$C$2:$D$261,2,0)</f>
        <v>Windsor Park</v>
      </c>
      <c r="T5375">
        <f>COUNTIF('Feb 2022'!A:A,D5375)+COUNTIF('Mar 2022'!A:A,D5375)+COUNTIF('Apr 2022'!A:A,D5375)+COUNTIF('May 2022'!A:A,D5375)+COUNTIF('June 2022'!A:A,D5375)+COUNTIF('July 2022'!A:A,D5375)+COUNTIF('Aug 2022'!A:A,D5375)+COUNTIF('Sep 2022'!A:A,D5375)+COUNTIF('Oct 2022'!A:A,D5375)+COUNTIF('Dec 2022'!A:A,D5375)</f>
        <v>0</v>
      </c>
      <c r="U5375" t="str">
        <f>VLOOKUP(Q5375,'Capital Lookup'!A:B,2,FALSE)</f>
        <v>No</v>
      </c>
      <c r="V5375" s="2" t="str">
        <f>IFERROR(VLOOKUP(LEFT(F5375,10),'Find Purchase Orders'!B:J,9,FALSE),"")</f>
        <v/>
      </c>
      <c r="W5375" s="25" t="s">
        <v>7261</v>
      </c>
    </row>
    <row r="5376" spans="1:23" hidden="1">
      <c r="A5376" s="25" t="s">
        <v>7252</v>
      </c>
      <c r="B5376" s="25" t="s">
        <v>8648</v>
      </c>
      <c r="C5376" s="25" t="s">
        <v>7254</v>
      </c>
      <c r="D5376" s="25" t="s">
        <v>19103</v>
      </c>
      <c r="E5376" s="25" t="s">
        <v>8649</v>
      </c>
      <c r="H5376" s="21">
        <v>2553.8000000000002</v>
      </c>
      <c r="I5376" s="25" t="s">
        <v>7257</v>
      </c>
      <c r="K5376" s="25" t="s">
        <v>7262</v>
      </c>
      <c r="L5376" s="25" t="s">
        <v>7259</v>
      </c>
      <c r="M5376" s="22">
        <v>0</v>
      </c>
      <c r="N5376" s="22">
        <v>0</v>
      </c>
      <c r="O5376" s="21">
        <v>0</v>
      </c>
      <c r="P5376" s="21">
        <v>293.8</v>
      </c>
      <c r="Q5376" s="25" t="s">
        <v>8652</v>
      </c>
      <c r="R5376" s="1" t="str">
        <f t="shared" si="106"/>
        <v>ST10053</v>
      </c>
      <c r="S5376" t="str">
        <f>VLOOKUP(R5376,Data!$C$2:$D$261,2,0)</f>
        <v>Windsor Park</v>
      </c>
      <c r="T5376">
        <f>COUNTIF('Feb 2022'!A:A,D5376)+COUNTIF('Mar 2022'!A:A,D5376)+COUNTIF('Apr 2022'!A:A,D5376)+COUNTIF('May 2022'!A:A,D5376)+COUNTIF('June 2022'!A:A,D5376)+COUNTIF('July 2022'!A:A,D5376)+COUNTIF('Aug 2022'!A:A,D5376)+COUNTIF('Sep 2022'!A:A,D5376)+COUNTIF('Oct 2022'!A:A,D5376)+COUNTIF('Dec 2022'!A:A,D5376)</f>
        <v>0</v>
      </c>
      <c r="U5376" t="str">
        <f>VLOOKUP(Q5376,'Capital Lookup'!A:B,2,FALSE)</f>
        <v>No</v>
      </c>
      <c r="V5376" s="2" t="str">
        <f>IFERROR(VLOOKUP(LEFT(F5376,10),'Find Purchase Orders'!B:J,9,FALSE),"")</f>
        <v/>
      </c>
      <c r="W5376" s="25" t="s">
        <v>7261</v>
      </c>
    </row>
    <row r="5377" spans="1:23" hidden="1">
      <c r="A5377" s="25" t="s">
        <v>7252</v>
      </c>
      <c r="B5377" s="25" t="s">
        <v>8648</v>
      </c>
      <c r="C5377" s="25" t="s">
        <v>7254</v>
      </c>
      <c r="D5377" s="25" t="s">
        <v>19103</v>
      </c>
      <c r="E5377" s="25" t="s">
        <v>8649</v>
      </c>
      <c r="H5377" s="21">
        <v>6889.76</v>
      </c>
      <c r="I5377" s="25" t="s">
        <v>7257</v>
      </c>
      <c r="K5377" s="25" t="s">
        <v>7262</v>
      </c>
      <c r="L5377" s="25" t="s">
        <v>7259</v>
      </c>
      <c r="M5377" s="22">
        <v>0</v>
      </c>
      <c r="N5377" s="22">
        <v>0</v>
      </c>
      <c r="O5377" s="21">
        <v>0</v>
      </c>
      <c r="P5377" s="21">
        <v>792.63</v>
      </c>
      <c r="Q5377" s="25" t="s">
        <v>8652</v>
      </c>
      <c r="R5377" s="1" t="str">
        <f t="shared" si="106"/>
        <v>ST10053</v>
      </c>
      <c r="S5377" t="str">
        <f>VLOOKUP(R5377,Data!$C$2:$D$261,2,0)</f>
        <v>Windsor Park</v>
      </c>
      <c r="T5377">
        <f>COUNTIF('Feb 2022'!A:A,D5377)+COUNTIF('Mar 2022'!A:A,D5377)+COUNTIF('Apr 2022'!A:A,D5377)+COUNTIF('May 2022'!A:A,D5377)+COUNTIF('June 2022'!A:A,D5377)+COUNTIF('July 2022'!A:A,D5377)+COUNTIF('Aug 2022'!A:A,D5377)+COUNTIF('Sep 2022'!A:A,D5377)+COUNTIF('Oct 2022'!A:A,D5377)+COUNTIF('Dec 2022'!A:A,D5377)</f>
        <v>0</v>
      </c>
      <c r="U5377" t="str">
        <f>VLOOKUP(Q5377,'Capital Lookup'!A:B,2,FALSE)</f>
        <v>No</v>
      </c>
      <c r="V5377" s="2" t="str">
        <f>IFERROR(VLOOKUP(LEFT(F5377,10),'Find Purchase Orders'!B:J,9,FALSE),"")</f>
        <v/>
      </c>
      <c r="W5377" s="25" t="s">
        <v>7261</v>
      </c>
    </row>
    <row r="5378" spans="1:23" hidden="1">
      <c r="A5378" s="25" t="s">
        <v>7252</v>
      </c>
      <c r="B5378" s="25" t="s">
        <v>8648</v>
      </c>
      <c r="C5378" s="25" t="s">
        <v>7254</v>
      </c>
      <c r="D5378" s="25" t="s">
        <v>6897</v>
      </c>
      <c r="E5378" s="25" t="s">
        <v>8649</v>
      </c>
      <c r="F5378" s="25" t="s">
        <v>19104</v>
      </c>
      <c r="G5378" s="25" t="s">
        <v>19105</v>
      </c>
      <c r="H5378" s="21">
        <v>565</v>
      </c>
      <c r="I5378" s="25" t="s">
        <v>7287</v>
      </c>
      <c r="J5378" s="25" t="s">
        <v>7288</v>
      </c>
      <c r="K5378" s="25" t="s">
        <v>7258</v>
      </c>
      <c r="L5378" s="25" t="s">
        <v>7259</v>
      </c>
      <c r="M5378" s="21">
        <v>565</v>
      </c>
      <c r="N5378" s="22">
        <v>0</v>
      </c>
      <c r="O5378" s="21">
        <v>565</v>
      </c>
      <c r="P5378" s="21">
        <v>65</v>
      </c>
      <c r="Q5378" s="25" t="s">
        <v>8652</v>
      </c>
      <c r="R5378" s="1" t="str">
        <f t="shared" si="106"/>
        <v>ST10053</v>
      </c>
      <c r="S5378" t="str">
        <f>VLOOKUP(R5378,Data!$C$2:$D$261,2,0)</f>
        <v>Windsor Park</v>
      </c>
      <c r="T5378">
        <f>COUNTIF('Feb 2022'!A:A,D5378)+COUNTIF('Mar 2022'!A:A,D5378)+COUNTIF('Apr 2022'!A:A,D5378)+COUNTIF('May 2022'!A:A,D5378)+COUNTIF('June 2022'!A:A,D5378)+COUNTIF('July 2022'!A:A,D5378)+COUNTIF('Aug 2022'!A:A,D5378)+COUNTIF('Sep 2022'!A:A,D5378)+COUNTIF('Oct 2022'!A:A,D5378)+COUNTIF('Dec 2022'!A:A,D5378)</f>
        <v>1</v>
      </c>
      <c r="U5378" t="str">
        <f>VLOOKUP(Q5378,'Capital Lookup'!A:B,2,FALSE)</f>
        <v>No</v>
      </c>
      <c r="V5378" s="2">
        <f>IFERROR(VLOOKUP(LEFT(F5378,10),'Find Purchase Orders'!B:J,9,FALSE),"")</f>
        <v>44867</v>
      </c>
      <c r="W5378" s="25" t="s">
        <v>7261</v>
      </c>
    </row>
    <row r="5379" spans="1:23" hidden="1">
      <c r="A5379" s="25" t="s">
        <v>7252</v>
      </c>
      <c r="B5379" s="25" t="s">
        <v>8648</v>
      </c>
      <c r="C5379" s="25" t="s">
        <v>7254</v>
      </c>
      <c r="D5379" s="25" t="s">
        <v>6897</v>
      </c>
      <c r="E5379" s="25" t="s">
        <v>8649</v>
      </c>
      <c r="F5379" s="25" t="s">
        <v>19106</v>
      </c>
      <c r="G5379" s="25" t="s">
        <v>19107</v>
      </c>
      <c r="H5379" s="21">
        <v>259.89999999999998</v>
      </c>
      <c r="I5379" s="25" t="s">
        <v>7287</v>
      </c>
      <c r="J5379" s="25" t="s">
        <v>7288</v>
      </c>
      <c r="K5379" s="25" t="s">
        <v>7258</v>
      </c>
      <c r="L5379" s="25" t="s">
        <v>7259</v>
      </c>
      <c r="M5379" s="21">
        <v>259.89999999999998</v>
      </c>
      <c r="N5379" s="22">
        <v>0</v>
      </c>
      <c r="O5379" s="21">
        <v>259.89999999999998</v>
      </c>
      <c r="P5379" s="21">
        <v>29.9</v>
      </c>
      <c r="Q5379" s="25" t="s">
        <v>8652</v>
      </c>
      <c r="R5379" s="1" t="str">
        <f t="shared" si="106"/>
        <v>ST10053</v>
      </c>
      <c r="S5379" t="str">
        <f>VLOOKUP(R5379,Data!$C$2:$D$261,2,0)</f>
        <v>Windsor Park</v>
      </c>
      <c r="T5379">
        <f>COUNTIF('Feb 2022'!A:A,D5379)+COUNTIF('Mar 2022'!A:A,D5379)+COUNTIF('Apr 2022'!A:A,D5379)+COUNTIF('May 2022'!A:A,D5379)+COUNTIF('June 2022'!A:A,D5379)+COUNTIF('July 2022'!A:A,D5379)+COUNTIF('Aug 2022'!A:A,D5379)+COUNTIF('Sep 2022'!A:A,D5379)+COUNTIF('Oct 2022'!A:A,D5379)+COUNTIF('Dec 2022'!A:A,D5379)</f>
        <v>1</v>
      </c>
      <c r="U5379" t="str">
        <f>VLOOKUP(Q5379,'Capital Lookup'!A:B,2,FALSE)</f>
        <v>No</v>
      </c>
      <c r="V5379" s="2">
        <f>IFERROR(VLOOKUP(LEFT(F5379,10),'Find Purchase Orders'!B:J,9,FALSE),"")</f>
        <v>44867</v>
      </c>
      <c r="W5379" s="25" t="s">
        <v>7261</v>
      </c>
    </row>
    <row r="5380" spans="1:23" hidden="1">
      <c r="A5380" s="25" t="s">
        <v>7252</v>
      </c>
      <c r="B5380" s="25" t="s">
        <v>8648</v>
      </c>
      <c r="C5380" s="25" t="s">
        <v>7254</v>
      </c>
      <c r="D5380" s="25" t="s">
        <v>6897</v>
      </c>
      <c r="E5380" s="25" t="s">
        <v>8649</v>
      </c>
      <c r="F5380" s="25" t="s">
        <v>19108</v>
      </c>
      <c r="G5380" s="25" t="s">
        <v>16402</v>
      </c>
      <c r="H5380" s="21">
        <v>7768.9</v>
      </c>
      <c r="I5380" s="25" t="s">
        <v>7287</v>
      </c>
      <c r="J5380" s="25" t="s">
        <v>7288</v>
      </c>
      <c r="K5380" s="25" t="s">
        <v>7262</v>
      </c>
      <c r="L5380" s="25" t="s">
        <v>7259</v>
      </c>
      <c r="M5380" s="21">
        <v>7768.9</v>
      </c>
      <c r="N5380" s="22">
        <v>0</v>
      </c>
      <c r="O5380" s="21">
        <v>7768.9</v>
      </c>
      <c r="P5380" s="21">
        <v>893.77</v>
      </c>
      <c r="Q5380" s="25" t="s">
        <v>8652</v>
      </c>
      <c r="R5380" s="1" t="str">
        <f t="shared" si="106"/>
        <v>ST10053</v>
      </c>
      <c r="S5380" t="str">
        <f>VLOOKUP(R5380,Data!$C$2:$D$261,2,0)</f>
        <v>Windsor Park</v>
      </c>
      <c r="T5380">
        <f>COUNTIF('Feb 2022'!A:A,D5380)+COUNTIF('Mar 2022'!A:A,D5380)+COUNTIF('Apr 2022'!A:A,D5380)+COUNTIF('May 2022'!A:A,D5380)+COUNTIF('June 2022'!A:A,D5380)+COUNTIF('July 2022'!A:A,D5380)+COUNTIF('Aug 2022'!A:A,D5380)+COUNTIF('Sep 2022'!A:A,D5380)+COUNTIF('Oct 2022'!A:A,D5380)+COUNTIF('Dec 2022'!A:A,D5380)</f>
        <v>1</v>
      </c>
      <c r="U5380" t="str">
        <f>VLOOKUP(Q5380,'Capital Lookup'!A:B,2,FALSE)</f>
        <v>No</v>
      </c>
      <c r="V5380" s="2">
        <f>IFERROR(VLOOKUP(LEFT(F5380,10),'Find Purchase Orders'!B:J,9,FALSE),"")</f>
        <v>44867</v>
      </c>
      <c r="W5380" s="25" t="s">
        <v>7261</v>
      </c>
    </row>
    <row r="5381" spans="1:23" hidden="1">
      <c r="A5381" s="25" t="s">
        <v>7252</v>
      </c>
      <c r="B5381" s="25" t="s">
        <v>8648</v>
      </c>
      <c r="C5381" s="25" t="s">
        <v>7254</v>
      </c>
      <c r="D5381" s="25" t="s">
        <v>6897</v>
      </c>
      <c r="E5381" s="25" t="s">
        <v>8649</v>
      </c>
      <c r="F5381" s="25" t="s">
        <v>19109</v>
      </c>
      <c r="G5381" s="25" t="s">
        <v>12169</v>
      </c>
      <c r="H5381" s="21">
        <v>406.8</v>
      </c>
      <c r="I5381" s="25" t="s">
        <v>7287</v>
      </c>
      <c r="J5381" s="25" t="s">
        <v>7288</v>
      </c>
      <c r="K5381" s="25" t="s">
        <v>7262</v>
      </c>
      <c r="L5381" s="25" t="s">
        <v>7259</v>
      </c>
      <c r="M5381" s="21">
        <v>406.8</v>
      </c>
      <c r="N5381" s="22">
        <v>0</v>
      </c>
      <c r="O5381" s="21">
        <v>406.8</v>
      </c>
      <c r="P5381" s="21">
        <v>46.8</v>
      </c>
      <c r="Q5381" s="25" t="s">
        <v>8652</v>
      </c>
      <c r="R5381" s="1" t="str">
        <f t="shared" si="106"/>
        <v>ST10053</v>
      </c>
      <c r="S5381" t="str">
        <f>VLOOKUP(R5381,Data!$C$2:$D$261,2,0)</f>
        <v>Windsor Park</v>
      </c>
      <c r="T5381">
        <f>COUNTIF('Feb 2022'!A:A,D5381)+COUNTIF('Mar 2022'!A:A,D5381)+COUNTIF('Apr 2022'!A:A,D5381)+COUNTIF('May 2022'!A:A,D5381)+COUNTIF('June 2022'!A:A,D5381)+COUNTIF('July 2022'!A:A,D5381)+COUNTIF('Aug 2022'!A:A,D5381)+COUNTIF('Sep 2022'!A:A,D5381)+COUNTIF('Oct 2022'!A:A,D5381)+COUNTIF('Dec 2022'!A:A,D5381)</f>
        <v>1</v>
      </c>
      <c r="U5381" t="str">
        <f>VLOOKUP(Q5381,'Capital Lookup'!A:B,2,FALSE)</f>
        <v>No</v>
      </c>
      <c r="V5381" s="2">
        <f>IFERROR(VLOOKUP(LEFT(F5381,10),'Find Purchase Orders'!B:J,9,FALSE),"")</f>
        <v>44867</v>
      </c>
      <c r="W5381" s="25" t="s">
        <v>7261</v>
      </c>
    </row>
    <row r="5382" spans="1:23" hidden="1">
      <c r="A5382" s="25" t="s">
        <v>7269</v>
      </c>
      <c r="B5382" s="25" t="s">
        <v>7709</v>
      </c>
      <c r="C5382" s="25"/>
      <c r="D5382" s="25" t="s">
        <v>19110</v>
      </c>
      <c r="E5382" s="25" t="s">
        <v>7500</v>
      </c>
      <c r="H5382" s="21">
        <v>1084.51</v>
      </c>
      <c r="I5382" s="25" t="s">
        <v>7257</v>
      </c>
      <c r="K5382" s="25" t="s">
        <v>8946</v>
      </c>
      <c r="L5382" s="25" t="s">
        <v>9029</v>
      </c>
      <c r="M5382" s="22">
        <v>0</v>
      </c>
      <c r="N5382" s="22">
        <v>0</v>
      </c>
      <c r="O5382" s="21">
        <v>0</v>
      </c>
      <c r="P5382" s="21">
        <v>124.77</v>
      </c>
      <c r="Q5382" s="25" t="s">
        <v>19111</v>
      </c>
      <c r="R5382" s="1" t="str">
        <f t="shared" si="106"/>
        <v>ST10335</v>
      </c>
      <c r="S5382" t="str">
        <f>VLOOKUP(R5382,Data!$C$2:$D$261,2,0)</f>
        <v>Stoneridge Manor</v>
      </c>
      <c r="T5382">
        <f>COUNTIF('Feb 2022'!A:A,D5382)+COUNTIF('Mar 2022'!A:A,D5382)+COUNTIF('Apr 2022'!A:A,D5382)+COUNTIF('May 2022'!A:A,D5382)+COUNTIF('June 2022'!A:A,D5382)+COUNTIF('July 2022'!A:A,D5382)+COUNTIF('Aug 2022'!A:A,D5382)+COUNTIF('Sep 2022'!A:A,D5382)+COUNTIF('Oct 2022'!A:A,D5382)+COUNTIF('Dec 2022'!A:A,D5382)</f>
        <v>0</v>
      </c>
      <c r="U5382" t="str">
        <f>VLOOKUP(Q5382,'Capital Lookup'!A:B,2,FALSE)</f>
        <v>No</v>
      </c>
      <c r="V5382" s="2" t="str">
        <f>IFERROR(VLOOKUP(LEFT(F5382,10),'Find Purchase Orders'!B:J,9,FALSE),"")</f>
        <v/>
      </c>
      <c r="W5382" s="25" t="s">
        <v>7261</v>
      </c>
    </row>
    <row r="5383" spans="1:23" hidden="1">
      <c r="A5383" s="25" t="s">
        <v>7313</v>
      </c>
      <c r="B5383" s="25" t="s">
        <v>7608</v>
      </c>
      <c r="C5383" s="25" t="s">
        <v>7587</v>
      </c>
      <c r="D5383" s="25" t="s">
        <v>6999</v>
      </c>
      <c r="E5383" s="25" t="s">
        <v>7492</v>
      </c>
      <c r="F5383" s="25" t="s">
        <v>19112</v>
      </c>
      <c r="G5383" s="25" t="s">
        <v>19113</v>
      </c>
      <c r="H5383" s="21">
        <v>10659.29</v>
      </c>
      <c r="I5383" s="25" t="s">
        <v>7296</v>
      </c>
      <c r="J5383" s="25" t="s">
        <v>7288</v>
      </c>
      <c r="K5383" s="25" t="s">
        <v>7579</v>
      </c>
      <c r="L5383" s="25" t="s">
        <v>8156</v>
      </c>
      <c r="M5383" s="21">
        <v>10659.29</v>
      </c>
      <c r="N5383" s="22">
        <v>0</v>
      </c>
      <c r="O5383" s="21">
        <v>10659.29</v>
      </c>
      <c r="P5383" s="21">
        <v>10659.29</v>
      </c>
      <c r="Q5383" s="25" t="s">
        <v>19114</v>
      </c>
      <c r="R5383" s="1" t="str">
        <f t="shared" si="106"/>
        <v>ST10161</v>
      </c>
      <c r="S5383" t="str">
        <f>VLOOKUP(R5383,Data!$C$2:$D$261,2,0)</f>
        <v>Longfields Manor</v>
      </c>
      <c r="T5383">
        <f>COUNTIF('Feb 2022'!A:A,D5383)+COUNTIF('Mar 2022'!A:A,D5383)+COUNTIF('Apr 2022'!A:A,D5383)+COUNTIF('May 2022'!A:A,D5383)+COUNTIF('June 2022'!A:A,D5383)+COUNTIF('July 2022'!A:A,D5383)+COUNTIF('Aug 2022'!A:A,D5383)+COUNTIF('Sep 2022'!A:A,D5383)+COUNTIF('Oct 2022'!A:A,D5383)+COUNTIF('Dec 2022'!A:A,D5383)</f>
        <v>1</v>
      </c>
      <c r="U5383" t="str">
        <f>VLOOKUP(Q5383,'Capital Lookup'!A:B,2,FALSE)</f>
        <v>No</v>
      </c>
      <c r="V5383" s="2">
        <f>IFERROR(VLOOKUP(LEFT(F5383,10),'Find Purchase Orders'!B:J,9,FALSE),"")</f>
        <v>44880</v>
      </c>
      <c r="W5383" s="25" t="s">
        <v>7261</v>
      </c>
    </row>
    <row r="5384" spans="1:23" hidden="1">
      <c r="A5384" s="25" t="s">
        <v>7425</v>
      </c>
      <c r="B5384" s="25" t="s">
        <v>7843</v>
      </c>
      <c r="C5384" s="25" t="s">
        <v>7271</v>
      </c>
      <c r="D5384" s="25" t="s">
        <v>6928</v>
      </c>
      <c r="E5384" s="25" t="s">
        <v>7492</v>
      </c>
      <c r="F5384" s="25" t="s">
        <v>19115</v>
      </c>
      <c r="G5384" s="25" t="s">
        <v>19116</v>
      </c>
      <c r="H5384" s="21">
        <v>4496.6899999999996</v>
      </c>
      <c r="I5384" s="25" t="s">
        <v>7296</v>
      </c>
      <c r="J5384" s="25" t="s">
        <v>7288</v>
      </c>
      <c r="K5384" s="25" t="s">
        <v>7579</v>
      </c>
      <c r="L5384" s="25" t="s">
        <v>8156</v>
      </c>
      <c r="M5384" s="21">
        <v>4496.6899999999996</v>
      </c>
      <c r="N5384" s="21">
        <v>4496.6899999999996</v>
      </c>
      <c r="O5384" s="21">
        <v>0</v>
      </c>
      <c r="P5384" s="21">
        <v>4496.6899999999996</v>
      </c>
      <c r="Q5384" s="25" t="s">
        <v>19117</v>
      </c>
      <c r="R5384" s="1" t="str">
        <f t="shared" si="106"/>
        <v>ST10167</v>
      </c>
      <c r="S5384" t="str">
        <f>VLOOKUP(R5384,Data!$C$2:$D$261,2,0)</f>
        <v>Main Street Terrace</v>
      </c>
      <c r="T5384">
        <f>COUNTIF('Feb 2022'!A:A,D5384)+COUNTIF('Mar 2022'!A:A,D5384)+COUNTIF('Apr 2022'!A:A,D5384)+COUNTIF('May 2022'!A:A,D5384)+COUNTIF('June 2022'!A:A,D5384)+COUNTIF('July 2022'!A:A,D5384)+COUNTIF('Aug 2022'!A:A,D5384)+COUNTIF('Sep 2022'!A:A,D5384)+COUNTIF('Oct 2022'!A:A,D5384)+COUNTIF('Dec 2022'!A:A,D5384)</f>
        <v>1</v>
      </c>
      <c r="U5384" t="str">
        <f>VLOOKUP(Q5384,'Capital Lookup'!A:B,2,FALSE)</f>
        <v>No</v>
      </c>
      <c r="V5384" s="2">
        <f>IFERROR(VLOOKUP(LEFT(F5384,10),'Find Purchase Orders'!B:J,9,FALSE),"")</f>
        <v>44872</v>
      </c>
      <c r="W5384" s="25" t="s">
        <v>7261</v>
      </c>
    </row>
    <row r="5385" spans="1:23" hidden="1">
      <c r="A5385" s="25" t="s">
        <v>7269</v>
      </c>
      <c r="B5385" s="25" t="s">
        <v>7965</v>
      </c>
      <c r="C5385" s="25" t="s">
        <v>7271</v>
      </c>
      <c r="D5385" s="25" t="s">
        <v>19118</v>
      </c>
      <c r="E5385" s="25" t="s">
        <v>7492</v>
      </c>
      <c r="H5385" s="21">
        <v>1435.1</v>
      </c>
      <c r="I5385" s="25" t="s">
        <v>7257</v>
      </c>
      <c r="K5385" s="25" t="s">
        <v>8946</v>
      </c>
      <c r="L5385" s="25" t="s">
        <v>9029</v>
      </c>
      <c r="M5385" s="22">
        <v>0</v>
      </c>
      <c r="N5385" s="22">
        <v>0</v>
      </c>
      <c r="O5385" s="21">
        <v>0</v>
      </c>
      <c r="P5385" s="21">
        <v>165.1</v>
      </c>
      <c r="Q5385" s="25" t="s">
        <v>19119</v>
      </c>
      <c r="R5385" s="1" t="str">
        <f t="shared" si="106"/>
        <v>ST10190</v>
      </c>
      <c r="S5385" t="str">
        <f>VLOOKUP(R5385,Data!$C$2:$D$261,2,0)</f>
        <v>Trillium Court</v>
      </c>
      <c r="T5385">
        <f>COUNTIF('Feb 2022'!A:A,D5385)+COUNTIF('Mar 2022'!A:A,D5385)+COUNTIF('Apr 2022'!A:A,D5385)+COUNTIF('May 2022'!A:A,D5385)+COUNTIF('June 2022'!A:A,D5385)+COUNTIF('July 2022'!A:A,D5385)+COUNTIF('Aug 2022'!A:A,D5385)+COUNTIF('Sep 2022'!A:A,D5385)+COUNTIF('Oct 2022'!A:A,D5385)+COUNTIF('Dec 2022'!A:A,D5385)</f>
        <v>0</v>
      </c>
      <c r="U5385" t="str">
        <f>VLOOKUP(Q5385,'Capital Lookup'!A:B,2,FALSE)</f>
        <v>No</v>
      </c>
      <c r="V5385" s="2" t="str">
        <f>IFERROR(VLOOKUP(LEFT(F5385,10),'Find Purchase Orders'!B:J,9,FALSE),"")</f>
        <v/>
      </c>
      <c r="W5385" s="25" t="s">
        <v>7261</v>
      </c>
    </row>
    <row r="5386" spans="1:23" hidden="1">
      <c r="A5386" s="25" t="s">
        <v>7313</v>
      </c>
      <c r="B5386" s="25" t="s">
        <v>8931</v>
      </c>
      <c r="C5386" s="25" t="s">
        <v>7587</v>
      </c>
      <c r="D5386" s="25" t="s">
        <v>19120</v>
      </c>
      <c r="E5386" s="25" t="s">
        <v>7492</v>
      </c>
      <c r="H5386" s="21">
        <v>6356.32</v>
      </c>
      <c r="I5386" s="25" t="s">
        <v>7257</v>
      </c>
      <c r="K5386" s="25" t="s">
        <v>7579</v>
      </c>
      <c r="L5386" s="25" t="s">
        <v>8156</v>
      </c>
      <c r="M5386" s="22">
        <v>0</v>
      </c>
      <c r="N5386" s="22">
        <v>0</v>
      </c>
      <c r="O5386" s="21">
        <v>0</v>
      </c>
      <c r="P5386" s="21">
        <v>731.26</v>
      </c>
      <c r="Q5386" s="25" t="s">
        <v>19121</v>
      </c>
      <c r="R5386" s="1" t="str">
        <f t="shared" si="106"/>
        <v>ST10174</v>
      </c>
      <c r="S5386" t="str">
        <f>VLOOKUP(R5386,Data!$C$2:$D$261,2,0)</f>
        <v>Columbia Forest</v>
      </c>
      <c r="T5386">
        <f>COUNTIF('Feb 2022'!A:A,D5386)+COUNTIF('Mar 2022'!A:A,D5386)+COUNTIF('Apr 2022'!A:A,D5386)+COUNTIF('May 2022'!A:A,D5386)+COUNTIF('June 2022'!A:A,D5386)+COUNTIF('July 2022'!A:A,D5386)+COUNTIF('Aug 2022'!A:A,D5386)+COUNTIF('Sep 2022'!A:A,D5386)+COUNTIF('Oct 2022'!A:A,D5386)+COUNTIF('Dec 2022'!A:A,D5386)</f>
        <v>0</v>
      </c>
      <c r="U5386" t="str">
        <f>VLOOKUP(Q5386,'Capital Lookup'!A:B,2,FALSE)</f>
        <v>No</v>
      </c>
      <c r="V5386" s="2" t="str">
        <f>IFERROR(VLOOKUP(LEFT(F5386,10),'Find Purchase Orders'!B:J,9,FALSE),"")</f>
        <v/>
      </c>
      <c r="W5386" s="25" t="s">
        <v>7261</v>
      </c>
    </row>
    <row r="5387" spans="1:23" hidden="1">
      <c r="A5387" s="25" t="s">
        <v>19122</v>
      </c>
      <c r="B5387" s="25" t="s">
        <v>9311</v>
      </c>
      <c r="C5387" s="25"/>
      <c r="D5387" s="25" t="s">
        <v>6929</v>
      </c>
      <c r="E5387" s="25" t="s">
        <v>7492</v>
      </c>
      <c r="F5387" s="25" t="s">
        <v>19123</v>
      </c>
      <c r="G5387" s="25" t="s">
        <v>19124</v>
      </c>
      <c r="H5387" s="21">
        <v>2707.8</v>
      </c>
      <c r="I5387" s="25" t="s">
        <v>7296</v>
      </c>
      <c r="J5387" s="25" t="s">
        <v>7288</v>
      </c>
      <c r="K5387" s="25" t="s">
        <v>7579</v>
      </c>
      <c r="L5387" s="25" t="s">
        <v>8156</v>
      </c>
      <c r="M5387" s="21">
        <v>2707.8</v>
      </c>
      <c r="N5387" s="21">
        <v>2707.8</v>
      </c>
      <c r="O5387" s="21">
        <v>0</v>
      </c>
      <c r="P5387" s="21">
        <v>2707.8</v>
      </c>
      <c r="Q5387" s="25" t="s">
        <v>19125</v>
      </c>
      <c r="R5387" s="1" t="str">
        <f t="shared" si="106"/>
        <v>ST10332</v>
      </c>
      <c r="S5387" t="str">
        <f>VLOOKUP(R5387,Data!$C$2:$D$261,2,0)</f>
        <v>Dover Cliffs</v>
      </c>
      <c r="T5387">
        <f>COUNTIF('Feb 2022'!A:A,D5387)+COUNTIF('Mar 2022'!A:A,D5387)+COUNTIF('Apr 2022'!A:A,D5387)+COUNTIF('May 2022'!A:A,D5387)+COUNTIF('June 2022'!A:A,D5387)+COUNTIF('July 2022'!A:A,D5387)+COUNTIF('Aug 2022'!A:A,D5387)+COUNTIF('Sep 2022'!A:A,D5387)+COUNTIF('Oct 2022'!A:A,D5387)+COUNTIF('Dec 2022'!A:A,D5387)</f>
        <v>1</v>
      </c>
      <c r="U5387" t="str">
        <f>VLOOKUP(Q5387,'Capital Lookup'!A:B,2,FALSE)</f>
        <v>No</v>
      </c>
      <c r="V5387" s="2">
        <f>IFERROR(VLOOKUP(LEFT(F5387,10),'Find Purchase Orders'!B:J,9,FALSE),"")</f>
        <v>44872</v>
      </c>
      <c r="W5387" s="25" t="s">
        <v>7261</v>
      </c>
    </row>
    <row r="5388" spans="1:23" hidden="1">
      <c r="A5388" s="25" t="s">
        <v>7261</v>
      </c>
      <c r="B5388" s="25" t="s">
        <v>8749</v>
      </c>
      <c r="C5388" s="25" t="s">
        <v>7282</v>
      </c>
      <c r="D5388" s="25" t="s">
        <v>6898</v>
      </c>
      <c r="E5388" s="25" t="s">
        <v>8750</v>
      </c>
      <c r="F5388" s="25" t="s">
        <v>19126</v>
      </c>
      <c r="G5388" s="25" t="s">
        <v>19127</v>
      </c>
      <c r="H5388" s="21">
        <v>2283.17</v>
      </c>
      <c r="I5388" s="25" t="s">
        <v>7287</v>
      </c>
      <c r="J5388" s="25" t="s">
        <v>7288</v>
      </c>
      <c r="K5388" s="25" t="s">
        <v>7262</v>
      </c>
      <c r="L5388" s="25" t="s">
        <v>7259</v>
      </c>
      <c r="M5388" s="21">
        <v>2283.17</v>
      </c>
      <c r="N5388" s="22">
        <v>0</v>
      </c>
      <c r="O5388" s="21">
        <v>2283.17</v>
      </c>
      <c r="P5388" s="21">
        <v>262.67</v>
      </c>
      <c r="Q5388" s="25" t="s">
        <v>8865</v>
      </c>
      <c r="R5388" s="1" t="str">
        <f t="shared" si="106"/>
        <v>ST10011</v>
      </c>
      <c r="S5388" t="str">
        <f>VLOOKUP(R5388,Data!$C$2:$D$261,2,0)</f>
        <v>The Beechwood</v>
      </c>
      <c r="T5388">
        <f>COUNTIF('Feb 2022'!A:A,D5388)+COUNTIF('Mar 2022'!A:A,D5388)+COUNTIF('Apr 2022'!A:A,D5388)+COUNTIF('May 2022'!A:A,D5388)+COUNTIF('June 2022'!A:A,D5388)+COUNTIF('July 2022'!A:A,D5388)+COUNTIF('Aug 2022'!A:A,D5388)+COUNTIF('Sep 2022'!A:A,D5388)+COUNTIF('Oct 2022'!A:A,D5388)+COUNTIF('Dec 2022'!A:A,D5388)</f>
        <v>1</v>
      </c>
      <c r="U5388" t="str">
        <f>VLOOKUP(Q5388,'Capital Lookup'!A:B,2,FALSE)</f>
        <v>No</v>
      </c>
      <c r="V5388" s="2">
        <f>IFERROR(VLOOKUP(LEFT(F5388,10),'Find Purchase Orders'!B:J,9,FALSE),"")</f>
        <v>44868</v>
      </c>
      <c r="W5388" s="25" t="s">
        <v>7261</v>
      </c>
    </row>
    <row r="5389" spans="1:23" hidden="1">
      <c r="A5389" s="25" t="s">
        <v>7261</v>
      </c>
      <c r="B5389" s="25" t="s">
        <v>8749</v>
      </c>
      <c r="C5389" s="25" t="s">
        <v>7282</v>
      </c>
      <c r="D5389" s="25" t="s">
        <v>6898</v>
      </c>
      <c r="E5389" s="25" t="s">
        <v>8750</v>
      </c>
      <c r="F5389" s="25" t="s">
        <v>19128</v>
      </c>
      <c r="G5389" s="25" t="s">
        <v>8690</v>
      </c>
      <c r="H5389" s="21">
        <v>519.79999999999995</v>
      </c>
      <c r="I5389" s="25" t="s">
        <v>7287</v>
      </c>
      <c r="J5389" s="25" t="s">
        <v>7288</v>
      </c>
      <c r="K5389" s="25" t="s">
        <v>7262</v>
      </c>
      <c r="L5389" s="25" t="s">
        <v>7259</v>
      </c>
      <c r="M5389" s="21">
        <v>519.79999999999995</v>
      </c>
      <c r="N5389" s="22">
        <v>0</v>
      </c>
      <c r="O5389" s="21">
        <v>519.79999999999995</v>
      </c>
      <c r="P5389" s="21">
        <v>59.8</v>
      </c>
      <c r="Q5389" s="25" t="s">
        <v>8865</v>
      </c>
      <c r="R5389" s="1" t="str">
        <f t="shared" si="106"/>
        <v>ST10011</v>
      </c>
      <c r="S5389" t="str">
        <f>VLOOKUP(R5389,Data!$C$2:$D$261,2,0)</f>
        <v>The Beechwood</v>
      </c>
      <c r="T5389">
        <f>COUNTIF('Feb 2022'!A:A,D5389)+COUNTIF('Mar 2022'!A:A,D5389)+COUNTIF('Apr 2022'!A:A,D5389)+COUNTIF('May 2022'!A:A,D5389)+COUNTIF('June 2022'!A:A,D5389)+COUNTIF('July 2022'!A:A,D5389)+COUNTIF('Aug 2022'!A:A,D5389)+COUNTIF('Sep 2022'!A:A,D5389)+COUNTIF('Oct 2022'!A:A,D5389)+COUNTIF('Dec 2022'!A:A,D5389)</f>
        <v>1</v>
      </c>
      <c r="U5389" t="str">
        <f>VLOOKUP(Q5389,'Capital Lookup'!A:B,2,FALSE)</f>
        <v>No</v>
      </c>
      <c r="V5389" s="2">
        <f>IFERROR(VLOOKUP(LEFT(F5389,10),'Find Purchase Orders'!B:J,9,FALSE),"")</f>
        <v>44868</v>
      </c>
      <c r="W5389" s="25" t="s">
        <v>7261</v>
      </c>
    </row>
    <row r="5390" spans="1:23" hidden="1">
      <c r="A5390" s="25" t="s">
        <v>7252</v>
      </c>
      <c r="B5390" s="25" t="s">
        <v>7524</v>
      </c>
      <c r="C5390" s="25" t="s">
        <v>7254</v>
      </c>
      <c r="D5390" s="25" t="s">
        <v>6930</v>
      </c>
      <c r="E5390" s="25" t="s">
        <v>7526</v>
      </c>
      <c r="F5390" s="25" t="s">
        <v>19129</v>
      </c>
      <c r="G5390" s="25" t="s">
        <v>19130</v>
      </c>
      <c r="H5390" s="21">
        <v>3561.65</v>
      </c>
      <c r="I5390" s="25" t="s">
        <v>7287</v>
      </c>
      <c r="J5390" s="25" t="s">
        <v>7288</v>
      </c>
      <c r="K5390" s="25" t="s">
        <v>7262</v>
      </c>
      <c r="L5390" s="25" t="s">
        <v>7259</v>
      </c>
      <c r="M5390" s="21">
        <v>3561.65</v>
      </c>
      <c r="N5390" s="22">
        <v>0</v>
      </c>
      <c r="O5390" s="21">
        <v>3561.65</v>
      </c>
      <c r="P5390" s="21">
        <v>409.75</v>
      </c>
      <c r="Q5390" s="25" t="s">
        <v>7529</v>
      </c>
      <c r="R5390" s="1" t="str">
        <f t="shared" si="106"/>
        <v>ST10041</v>
      </c>
      <c r="S5390" t="str">
        <f>VLOOKUP(R5390,Data!$C$2:$D$261,2,0)</f>
        <v>Prince of Wales</v>
      </c>
      <c r="T5390">
        <f>COUNTIF('Feb 2022'!A:A,D5390)+COUNTIF('Mar 2022'!A:A,D5390)+COUNTIF('Apr 2022'!A:A,D5390)+COUNTIF('May 2022'!A:A,D5390)+COUNTIF('June 2022'!A:A,D5390)+COUNTIF('July 2022'!A:A,D5390)+COUNTIF('Aug 2022'!A:A,D5390)+COUNTIF('Sep 2022'!A:A,D5390)+COUNTIF('Oct 2022'!A:A,D5390)+COUNTIF('Dec 2022'!A:A,D5390)</f>
        <v>1</v>
      </c>
      <c r="U5390" t="str">
        <f>VLOOKUP(Q5390,'Capital Lookup'!A:B,2,FALSE)</f>
        <v>No</v>
      </c>
      <c r="V5390" s="2">
        <f>IFERROR(VLOOKUP(LEFT(F5390,10),'Find Purchase Orders'!B:J,9,FALSE),"")</f>
        <v>44872</v>
      </c>
      <c r="W5390" s="25" t="s">
        <v>7261</v>
      </c>
    </row>
    <row r="5391" spans="1:23" hidden="1">
      <c r="A5391" s="25" t="s">
        <v>7252</v>
      </c>
      <c r="B5391" s="25" t="s">
        <v>7524</v>
      </c>
      <c r="C5391" s="25" t="s">
        <v>7254</v>
      </c>
      <c r="D5391" s="25" t="s">
        <v>6930</v>
      </c>
      <c r="E5391" s="25" t="s">
        <v>7526</v>
      </c>
      <c r="F5391" s="25" t="s">
        <v>19131</v>
      </c>
      <c r="G5391" s="25" t="s">
        <v>16155</v>
      </c>
      <c r="H5391" s="21">
        <v>33.9</v>
      </c>
      <c r="I5391" s="25" t="s">
        <v>7287</v>
      </c>
      <c r="J5391" s="25" t="s">
        <v>7288</v>
      </c>
      <c r="K5391" s="25" t="s">
        <v>7262</v>
      </c>
      <c r="L5391" s="25" t="s">
        <v>7259</v>
      </c>
      <c r="M5391" s="21">
        <v>33.9</v>
      </c>
      <c r="N5391" s="22">
        <v>0</v>
      </c>
      <c r="O5391" s="21">
        <v>33.9</v>
      </c>
      <c r="P5391" s="21">
        <v>3.9</v>
      </c>
      <c r="Q5391" s="25" t="s">
        <v>7529</v>
      </c>
      <c r="R5391" s="1" t="str">
        <f t="shared" si="106"/>
        <v>ST10041</v>
      </c>
      <c r="S5391" t="str">
        <f>VLOOKUP(R5391,Data!$C$2:$D$261,2,0)</f>
        <v>Prince of Wales</v>
      </c>
      <c r="T5391">
        <f>COUNTIF('Feb 2022'!A:A,D5391)+COUNTIF('Mar 2022'!A:A,D5391)+COUNTIF('Apr 2022'!A:A,D5391)+COUNTIF('May 2022'!A:A,D5391)+COUNTIF('June 2022'!A:A,D5391)+COUNTIF('July 2022'!A:A,D5391)+COUNTIF('Aug 2022'!A:A,D5391)+COUNTIF('Sep 2022'!A:A,D5391)+COUNTIF('Oct 2022'!A:A,D5391)+COUNTIF('Dec 2022'!A:A,D5391)</f>
        <v>1</v>
      </c>
      <c r="U5391" t="str">
        <f>VLOOKUP(Q5391,'Capital Lookup'!A:B,2,FALSE)</f>
        <v>No</v>
      </c>
      <c r="V5391" s="2">
        <f>IFERROR(VLOOKUP(LEFT(F5391,10),'Find Purchase Orders'!B:J,9,FALSE),"")</f>
        <v>44872</v>
      </c>
      <c r="W5391" s="25" t="s">
        <v>7261</v>
      </c>
    </row>
    <row r="5392" spans="1:23" hidden="1">
      <c r="A5392" s="25" t="s">
        <v>7261</v>
      </c>
      <c r="B5392" s="25" t="s">
        <v>7408</v>
      </c>
      <c r="C5392" s="25" t="s">
        <v>7264</v>
      </c>
      <c r="D5392" s="25" t="s">
        <v>19132</v>
      </c>
      <c r="E5392" s="25" t="s">
        <v>10329</v>
      </c>
      <c r="F5392" s="25" t="s">
        <v>19133</v>
      </c>
      <c r="G5392" s="25" t="s">
        <v>19134</v>
      </c>
      <c r="H5392" s="21">
        <v>187.13</v>
      </c>
      <c r="I5392" s="25" t="s">
        <v>7287</v>
      </c>
      <c r="J5392" s="25" t="s">
        <v>7288</v>
      </c>
      <c r="K5392" s="25" t="s">
        <v>8175</v>
      </c>
      <c r="L5392" s="25" t="s">
        <v>10332</v>
      </c>
      <c r="M5392" s="21">
        <v>187.13</v>
      </c>
      <c r="N5392" s="22">
        <v>0</v>
      </c>
      <c r="O5392" s="21">
        <v>187.13</v>
      </c>
      <c r="P5392" s="21">
        <v>21.53</v>
      </c>
      <c r="Q5392" s="25" t="s">
        <v>10333</v>
      </c>
      <c r="R5392" s="1" t="str">
        <f t="shared" si="106"/>
        <v>ST10015</v>
      </c>
      <c r="S5392" t="str">
        <f>VLOOKUP(R5392,Data!$C$2:$D$261,2,0)</f>
        <v>Centennial Park Place</v>
      </c>
      <c r="T5392">
        <f>COUNTIF('Feb 2022'!A:A,D5392)+COUNTIF('Mar 2022'!A:A,D5392)+COUNTIF('Apr 2022'!A:A,D5392)+COUNTIF('May 2022'!A:A,D5392)+COUNTIF('June 2022'!A:A,D5392)+COUNTIF('July 2022'!A:A,D5392)+COUNTIF('Aug 2022'!A:A,D5392)+COUNTIF('Sep 2022'!A:A,D5392)+COUNTIF('Oct 2022'!A:A,D5392)+COUNTIF('Dec 2022'!A:A,D5392)</f>
        <v>0</v>
      </c>
      <c r="U5392" t="str">
        <f>VLOOKUP(Q5392,'Capital Lookup'!A:B,2,FALSE)</f>
        <v>Yes</v>
      </c>
      <c r="V5392" s="2">
        <f>IFERROR(VLOOKUP(LEFT(F5392,10),'Find Purchase Orders'!B:J,9,FALSE),"")</f>
        <v>44868</v>
      </c>
      <c r="W5392" s="25" t="s">
        <v>7261</v>
      </c>
    </row>
    <row r="5393" spans="1:23" hidden="1">
      <c r="A5393" s="25" t="s">
        <v>7252</v>
      </c>
      <c r="B5393" s="25" t="s">
        <v>7524</v>
      </c>
      <c r="C5393" s="25" t="s">
        <v>7254</v>
      </c>
      <c r="D5393" s="25" t="s">
        <v>19135</v>
      </c>
      <c r="E5393" s="25" t="s">
        <v>10329</v>
      </c>
      <c r="F5393" s="25" t="s">
        <v>19136</v>
      </c>
      <c r="G5393" s="25" t="s">
        <v>19137</v>
      </c>
      <c r="H5393" s="21">
        <v>467.82</v>
      </c>
      <c r="I5393" s="25" t="s">
        <v>7287</v>
      </c>
      <c r="J5393" s="25" t="s">
        <v>7288</v>
      </c>
      <c r="K5393" s="25" t="s">
        <v>8175</v>
      </c>
      <c r="L5393" s="25" t="s">
        <v>10332</v>
      </c>
      <c r="M5393" s="21">
        <v>467.82</v>
      </c>
      <c r="N5393" s="22">
        <v>0</v>
      </c>
      <c r="O5393" s="21">
        <v>467.82</v>
      </c>
      <c r="P5393" s="21">
        <v>53.82</v>
      </c>
      <c r="Q5393" s="25" t="s">
        <v>13843</v>
      </c>
      <c r="R5393" s="1" t="str">
        <f t="shared" si="106"/>
        <v>ST10041</v>
      </c>
      <c r="S5393" t="str">
        <f>VLOOKUP(R5393,Data!$C$2:$D$261,2,0)</f>
        <v>Prince of Wales</v>
      </c>
      <c r="T5393">
        <f>COUNTIF('Feb 2022'!A:A,D5393)+COUNTIF('Mar 2022'!A:A,D5393)+COUNTIF('Apr 2022'!A:A,D5393)+COUNTIF('May 2022'!A:A,D5393)+COUNTIF('June 2022'!A:A,D5393)+COUNTIF('July 2022'!A:A,D5393)+COUNTIF('Aug 2022'!A:A,D5393)+COUNTIF('Sep 2022'!A:A,D5393)+COUNTIF('Oct 2022'!A:A,D5393)+COUNTIF('Dec 2022'!A:A,D5393)</f>
        <v>0</v>
      </c>
      <c r="U5393" t="str">
        <f>VLOOKUP(Q5393,'Capital Lookup'!A:B,2,FALSE)</f>
        <v>Yes</v>
      </c>
      <c r="V5393" s="2">
        <f>IFERROR(VLOOKUP(LEFT(F5393,10),'Find Purchase Orders'!B:J,9,FALSE),"")</f>
        <v>44868</v>
      </c>
      <c r="W5393" s="25" t="s">
        <v>7261</v>
      </c>
    </row>
    <row r="5394" spans="1:23" hidden="1">
      <c r="A5394" s="25" t="s">
        <v>7261</v>
      </c>
      <c r="B5394" s="25" t="s">
        <v>8738</v>
      </c>
      <c r="C5394" s="25" t="s">
        <v>7264</v>
      </c>
      <c r="D5394" s="25" t="s">
        <v>19138</v>
      </c>
      <c r="E5394" s="25" t="s">
        <v>10739</v>
      </c>
      <c r="H5394" s="21">
        <v>7143.36</v>
      </c>
      <c r="I5394" s="25" t="s">
        <v>7257</v>
      </c>
      <c r="K5394" s="25" t="s">
        <v>7262</v>
      </c>
      <c r="L5394" s="25" t="s">
        <v>8138</v>
      </c>
      <c r="M5394" s="22">
        <v>0</v>
      </c>
      <c r="N5394" s="22">
        <v>0</v>
      </c>
      <c r="O5394" s="21">
        <v>0</v>
      </c>
      <c r="P5394" s="21">
        <v>340.16</v>
      </c>
      <c r="Q5394" s="25"/>
      <c r="R5394" s="1" t="str">
        <f t="shared" si="106"/>
        <v>ST10075</v>
      </c>
      <c r="S5394" t="str">
        <f>VLOOKUP(R5394,Data!$C$2:$D$261,2,0)</f>
        <v>River Ridge</v>
      </c>
      <c r="T5394">
        <f>COUNTIF('Feb 2022'!A:A,D5394)+COUNTIF('Mar 2022'!A:A,D5394)+COUNTIF('Apr 2022'!A:A,D5394)+COUNTIF('May 2022'!A:A,D5394)+COUNTIF('June 2022'!A:A,D5394)+COUNTIF('July 2022'!A:A,D5394)+COUNTIF('Aug 2022'!A:A,D5394)+COUNTIF('Sep 2022'!A:A,D5394)+COUNTIF('Oct 2022'!A:A,D5394)+COUNTIF('Dec 2022'!A:A,D5394)</f>
        <v>0</v>
      </c>
      <c r="U5394" t="e">
        <f>VLOOKUP(Q5394,'Capital Lookup'!A:B,2,FALSE)</f>
        <v>#N/A</v>
      </c>
      <c r="V5394" s="2" t="str">
        <f>IFERROR(VLOOKUP(LEFT(F5394,10),'Find Purchase Orders'!B:J,9,FALSE),"")</f>
        <v/>
      </c>
      <c r="W5394" s="25" t="s">
        <v>7261</v>
      </c>
    </row>
    <row r="5395" spans="1:23" hidden="1">
      <c r="A5395" s="25" t="s">
        <v>7261</v>
      </c>
      <c r="B5395" s="25" t="s">
        <v>9026</v>
      </c>
      <c r="C5395" s="25" t="s">
        <v>7264</v>
      </c>
      <c r="D5395" s="25" t="s">
        <v>7000</v>
      </c>
      <c r="E5395" s="25" t="s">
        <v>7273</v>
      </c>
      <c r="F5395" s="25" t="s">
        <v>19139</v>
      </c>
      <c r="G5395" s="25" t="s">
        <v>19140</v>
      </c>
      <c r="H5395" s="21">
        <v>294667.8</v>
      </c>
      <c r="I5395" s="25" t="s">
        <v>7296</v>
      </c>
      <c r="J5395" s="25" t="s">
        <v>7288</v>
      </c>
      <c r="K5395" s="25" t="s">
        <v>7646</v>
      </c>
      <c r="L5395" s="25" t="s">
        <v>7652</v>
      </c>
      <c r="M5395" s="21">
        <v>294667.8</v>
      </c>
      <c r="N5395" s="22">
        <v>0</v>
      </c>
      <c r="O5395" s="21">
        <v>294667.8</v>
      </c>
      <c r="P5395" s="21">
        <v>294667.8</v>
      </c>
      <c r="Q5395" s="25" t="s">
        <v>13163</v>
      </c>
      <c r="R5395" s="1" t="str">
        <f t="shared" si="106"/>
        <v>ST10073</v>
      </c>
      <c r="S5395" t="str">
        <f>VLOOKUP(R5395,Data!$C$2:$D$261,2,0)</f>
        <v>The Churchill</v>
      </c>
      <c r="T5395">
        <f>COUNTIF('Feb 2022'!A:A,D5395)+COUNTIF('Mar 2022'!A:A,D5395)+COUNTIF('Apr 2022'!A:A,D5395)+COUNTIF('May 2022'!A:A,D5395)+COUNTIF('June 2022'!A:A,D5395)+COUNTIF('July 2022'!A:A,D5395)+COUNTIF('Aug 2022'!A:A,D5395)+COUNTIF('Sep 2022'!A:A,D5395)+COUNTIF('Oct 2022'!A:A,D5395)+COUNTIF('Dec 2022'!A:A,D5395)</f>
        <v>1</v>
      </c>
      <c r="U5395" t="str">
        <f>VLOOKUP(Q5395,'Capital Lookup'!A:B,2,FALSE)</f>
        <v>No</v>
      </c>
      <c r="V5395" s="2">
        <f>IFERROR(VLOOKUP(LEFT(F5395,10),'Find Purchase Orders'!B:J,9,FALSE),"")</f>
        <v>44880</v>
      </c>
      <c r="W5395" s="25" t="s">
        <v>7261</v>
      </c>
    </row>
    <row r="5396" spans="1:23" hidden="1">
      <c r="A5396" s="25" t="s">
        <v>7269</v>
      </c>
      <c r="B5396" s="25" t="s">
        <v>9311</v>
      </c>
      <c r="C5396" s="25"/>
      <c r="D5396" s="25" t="s">
        <v>6899</v>
      </c>
      <c r="E5396" s="25" t="s">
        <v>14048</v>
      </c>
      <c r="F5396" s="25" t="s">
        <v>19141</v>
      </c>
      <c r="G5396" s="25" t="s">
        <v>19142</v>
      </c>
      <c r="H5396" s="21">
        <v>4000.2</v>
      </c>
      <c r="I5396" s="25" t="s">
        <v>7296</v>
      </c>
      <c r="J5396" s="25" t="s">
        <v>7288</v>
      </c>
      <c r="K5396" s="25" t="s">
        <v>7495</v>
      </c>
      <c r="L5396" s="25" t="s">
        <v>7745</v>
      </c>
      <c r="M5396" s="21">
        <v>4000.2</v>
      </c>
      <c r="N5396" s="22">
        <v>0</v>
      </c>
      <c r="O5396" s="21">
        <v>4000.2</v>
      </c>
      <c r="P5396" s="21">
        <v>4000.2</v>
      </c>
      <c r="Q5396" s="25" t="s">
        <v>19143</v>
      </c>
      <c r="R5396" s="1" t="str">
        <f t="shared" si="106"/>
        <v>ST10332</v>
      </c>
      <c r="S5396" t="str">
        <f>VLOOKUP(R5396,Data!$C$2:$D$261,2,0)</f>
        <v>Dover Cliffs</v>
      </c>
      <c r="T5396">
        <f>COUNTIF('Feb 2022'!A:A,D5396)+COUNTIF('Mar 2022'!A:A,D5396)+COUNTIF('Apr 2022'!A:A,D5396)+COUNTIF('May 2022'!A:A,D5396)+COUNTIF('June 2022'!A:A,D5396)+COUNTIF('July 2022'!A:A,D5396)+COUNTIF('Aug 2022'!A:A,D5396)+COUNTIF('Sep 2022'!A:A,D5396)+COUNTIF('Oct 2022'!A:A,D5396)+COUNTIF('Dec 2022'!A:A,D5396)</f>
        <v>1</v>
      </c>
      <c r="U5396" t="str">
        <f>VLOOKUP(Q5396,'Capital Lookup'!A:B,2,FALSE)</f>
        <v>No</v>
      </c>
      <c r="V5396" s="2">
        <f>IFERROR(VLOOKUP(LEFT(F5396,10),'Find Purchase Orders'!B:J,9,FALSE),"")</f>
        <v>44868</v>
      </c>
      <c r="W5396" s="25" t="s">
        <v>7261</v>
      </c>
    </row>
    <row r="5397" spans="1:23" hidden="1">
      <c r="A5397" s="25" t="s">
        <v>7261</v>
      </c>
      <c r="B5397" s="25" t="s">
        <v>9405</v>
      </c>
      <c r="C5397" s="25" t="s">
        <v>7282</v>
      </c>
      <c r="D5397" s="25" t="s">
        <v>6900</v>
      </c>
      <c r="E5397" s="25" t="s">
        <v>8200</v>
      </c>
      <c r="F5397" s="25" t="s">
        <v>19144</v>
      </c>
      <c r="G5397" s="25" t="s">
        <v>19145</v>
      </c>
      <c r="H5397" s="21">
        <v>2275.8200000000002</v>
      </c>
      <c r="I5397" s="25" t="s">
        <v>7287</v>
      </c>
      <c r="J5397" s="25" t="s">
        <v>7288</v>
      </c>
      <c r="K5397" s="25" t="s">
        <v>7262</v>
      </c>
      <c r="L5397" s="25" t="s">
        <v>7259</v>
      </c>
      <c r="M5397" s="21">
        <v>2275.8200000000002</v>
      </c>
      <c r="N5397" s="22">
        <v>0</v>
      </c>
      <c r="O5397" s="21">
        <v>2275.8200000000002</v>
      </c>
      <c r="P5397" s="21">
        <v>261.82</v>
      </c>
      <c r="Q5397" s="25" t="s">
        <v>9409</v>
      </c>
      <c r="R5397" s="1" t="str">
        <f t="shared" si="106"/>
        <v>ST10035</v>
      </c>
      <c r="S5397" t="str">
        <f>VLOOKUP(R5397,Data!$C$2:$D$261,2,0)</f>
        <v>The Westwood</v>
      </c>
      <c r="T5397">
        <f>COUNTIF('Feb 2022'!A:A,D5397)+COUNTIF('Mar 2022'!A:A,D5397)+COUNTIF('Apr 2022'!A:A,D5397)+COUNTIF('May 2022'!A:A,D5397)+COUNTIF('June 2022'!A:A,D5397)+COUNTIF('July 2022'!A:A,D5397)+COUNTIF('Aug 2022'!A:A,D5397)+COUNTIF('Sep 2022'!A:A,D5397)+COUNTIF('Oct 2022'!A:A,D5397)+COUNTIF('Dec 2022'!A:A,D5397)</f>
        <v>1</v>
      </c>
      <c r="U5397" t="str">
        <f>VLOOKUP(Q5397,'Capital Lookup'!A:B,2,FALSE)</f>
        <v>No</v>
      </c>
      <c r="V5397" s="2">
        <f>IFERROR(VLOOKUP(LEFT(F5397,10),'Find Purchase Orders'!B:J,9,FALSE),"")</f>
        <v>44868</v>
      </c>
      <c r="W5397" s="25" t="s">
        <v>7261</v>
      </c>
    </row>
    <row r="5398" spans="1:23" hidden="1">
      <c r="A5398" s="25" t="s">
        <v>7261</v>
      </c>
      <c r="B5398" s="25" t="s">
        <v>9405</v>
      </c>
      <c r="C5398" s="25" t="s">
        <v>7282</v>
      </c>
      <c r="D5398" s="25" t="s">
        <v>6900</v>
      </c>
      <c r="E5398" s="25" t="s">
        <v>8200</v>
      </c>
      <c r="F5398" s="25" t="s">
        <v>19146</v>
      </c>
      <c r="G5398" s="25" t="s">
        <v>19147</v>
      </c>
      <c r="H5398" s="21">
        <v>9040.09</v>
      </c>
      <c r="I5398" s="25" t="s">
        <v>7287</v>
      </c>
      <c r="J5398" s="25" t="s">
        <v>7288</v>
      </c>
      <c r="K5398" s="25" t="s">
        <v>7262</v>
      </c>
      <c r="L5398" s="25" t="s">
        <v>7259</v>
      </c>
      <c r="M5398" s="21">
        <v>9040.09</v>
      </c>
      <c r="N5398" s="22">
        <v>0</v>
      </c>
      <c r="O5398" s="21">
        <v>9040.09</v>
      </c>
      <c r="P5398" s="21">
        <v>1040.01</v>
      </c>
      <c r="Q5398" s="25" t="s">
        <v>9409</v>
      </c>
      <c r="R5398" s="1" t="str">
        <f t="shared" si="106"/>
        <v>ST10035</v>
      </c>
      <c r="S5398" t="str">
        <f>VLOOKUP(R5398,Data!$C$2:$D$261,2,0)</f>
        <v>The Westwood</v>
      </c>
      <c r="T5398">
        <f>COUNTIF('Feb 2022'!A:A,D5398)+COUNTIF('Mar 2022'!A:A,D5398)+COUNTIF('Apr 2022'!A:A,D5398)+COUNTIF('May 2022'!A:A,D5398)+COUNTIF('June 2022'!A:A,D5398)+COUNTIF('July 2022'!A:A,D5398)+COUNTIF('Aug 2022'!A:A,D5398)+COUNTIF('Sep 2022'!A:A,D5398)+COUNTIF('Oct 2022'!A:A,D5398)+COUNTIF('Dec 2022'!A:A,D5398)</f>
        <v>1</v>
      </c>
      <c r="U5398" t="str">
        <f>VLOOKUP(Q5398,'Capital Lookup'!A:B,2,FALSE)</f>
        <v>No</v>
      </c>
      <c r="V5398" s="2">
        <f>IFERROR(VLOOKUP(LEFT(F5398,10),'Find Purchase Orders'!B:J,9,FALSE),"")</f>
        <v>44868</v>
      </c>
      <c r="W5398" s="25" t="s">
        <v>7261</v>
      </c>
    </row>
    <row r="5399" spans="1:23" hidden="1">
      <c r="A5399" s="25" t="s">
        <v>7252</v>
      </c>
      <c r="B5399" s="25" t="s">
        <v>7466</v>
      </c>
      <c r="C5399" s="25" t="s">
        <v>7254</v>
      </c>
      <c r="D5399" s="25" t="s">
        <v>6901</v>
      </c>
      <c r="E5399" s="25" t="s">
        <v>11209</v>
      </c>
      <c r="F5399" s="25" t="s">
        <v>19148</v>
      </c>
      <c r="G5399" s="25" t="s">
        <v>19149</v>
      </c>
      <c r="H5399" s="21">
        <v>84.75</v>
      </c>
      <c r="I5399" s="25" t="s">
        <v>7287</v>
      </c>
      <c r="J5399" s="25" t="s">
        <v>7288</v>
      </c>
      <c r="K5399" s="25" t="s">
        <v>7262</v>
      </c>
      <c r="L5399" s="25" t="s">
        <v>7259</v>
      </c>
      <c r="M5399" s="21">
        <v>84.75</v>
      </c>
      <c r="N5399" s="22">
        <v>0</v>
      </c>
      <c r="O5399" s="21">
        <v>84.75</v>
      </c>
      <c r="P5399" s="21">
        <v>9.75</v>
      </c>
      <c r="Q5399" s="25" t="s">
        <v>7471</v>
      </c>
      <c r="R5399" s="1" t="str">
        <f t="shared" si="106"/>
        <v>ST10052</v>
      </c>
      <c r="S5399" t="str">
        <f>VLOOKUP(R5399,Data!$C$2:$D$261,2,0)</f>
        <v>Portobello</v>
      </c>
      <c r="T5399">
        <f>COUNTIF('Feb 2022'!A:A,D5399)+COUNTIF('Mar 2022'!A:A,D5399)+COUNTIF('Apr 2022'!A:A,D5399)+COUNTIF('May 2022'!A:A,D5399)+COUNTIF('June 2022'!A:A,D5399)+COUNTIF('July 2022'!A:A,D5399)+COUNTIF('Aug 2022'!A:A,D5399)+COUNTIF('Sep 2022'!A:A,D5399)+COUNTIF('Oct 2022'!A:A,D5399)+COUNTIF('Dec 2022'!A:A,D5399)</f>
        <v>1</v>
      </c>
      <c r="U5399" t="str">
        <f>VLOOKUP(Q5399,'Capital Lookup'!A:B,2,FALSE)</f>
        <v>No</v>
      </c>
      <c r="V5399" s="2">
        <f>IFERROR(VLOOKUP(LEFT(F5399,10),'Find Purchase Orders'!B:J,9,FALSE),"")</f>
        <v>44868</v>
      </c>
      <c r="W5399" s="25" t="s">
        <v>7261</v>
      </c>
    </row>
    <row r="5400" spans="1:23" hidden="1">
      <c r="A5400" s="25" t="s">
        <v>7252</v>
      </c>
      <c r="B5400" s="25" t="s">
        <v>7466</v>
      </c>
      <c r="C5400" s="25" t="s">
        <v>7254</v>
      </c>
      <c r="D5400" s="25" t="s">
        <v>6901</v>
      </c>
      <c r="E5400" s="25" t="s">
        <v>11209</v>
      </c>
      <c r="F5400" s="25" t="s">
        <v>19150</v>
      </c>
      <c r="G5400" s="25" t="s">
        <v>19151</v>
      </c>
      <c r="H5400" s="21">
        <v>5829.22</v>
      </c>
      <c r="I5400" s="25" t="s">
        <v>7287</v>
      </c>
      <c r="J5400" s="25" t="s">
        <v>7288</v>
      </c>
      <c r="K5400" s="25" t="s">
        <v>7262</v>
      </c>
      <c r="L5400" s="25" t="s">
        <v>7259</v>
      </c>
      <c r="M5400" s="21">
        <v>5829.22</v>
      </c>
      <c r="N5400" s="22">
        <v>0</v>
      </c>
      <c r="O5400" s="21">
        <v>5829.22</v>
      </c>
      <c r="P5400" s="21">
        <v>670.62</v>
      </c>
      <c r="Q5400" s="25" t="s">
        <v>7471</v>
      </c>
      <c r="R5400" s="1" t="str">
        <f t="shared" si="106"/>
        <v>ST10052</v>
      </c>
      <c r="S5400" t="str">
        <f>VLOOKUP(R5400,Data!$C$2:$D$261,2,0)</f>
        <v>Portobello</v>
      </c>
      <c r="T5400">
        <f>COUNTIF('Feb 2022'!A:A,D5400)+COUNTIF('Mar 2022'!A:A,D5400)+COUNTIF('Apr 2022'!A:A,D5400)+COUNTIF('May 2022'!A:A,D5400)+COUNTIF('June 2022'!A:A,D5400)+COUNTIF('July 2022'!A:A,D5400)+COUNTIF('Aug 2022'!A:A,D5400)+COUNTIF('Sep 2022'!A:A,D5400)+COUNTIF('Oct 2022'!A:A,D5400)+COUNTIF('Dec 2022'!A:A,D5400)</f>
        <v>1</v>
      </c>
      <c r="U5400" t="str">
        <f>VLOOKUP(Q5400,'Capital Lookup'!A:B,2,FALSE)</f>
        <v>No</v>
      </c>
      <c r="V5400" s="2">
        <f>IFERROR(VLOOKUP(LEFT(F5400,10),'Find Purchase Orders'!B:J,9,FALSE),"")</f>
        <v>44868</v>
      </c>
      <c r="W5400" s="25" t="s">
        <v>7261</v>
      </c>
    </row>
    <row r="5401" spans="1:23" hidden="1">
      <c r="A5401" s="25" t="s">
        <v>7261</v>
      </c>
      <c r="B5401" s="25" t="s">
        <v>8738</v>
      </c>
      <c r="C5401" s="25" t="s">
        <v>7264</v>
      </c>
      <c r="D5401" s="25" t="s">
        <v>6902</v>
      </c>
      <c r="E5401" s="25" t="s">
        <v>10739</v>
      </c>
      <c r="F5401" s="25" t="s">
        <v>19152</v>
      </c>
      <c r="G5401" s="25" t="s">
        <v>19153</v>
      </c>
      <c r="H5401" s="21">
        <v>7143.36</v>
      </c>
      <c r="I5401" s="25" t="s">
        <v>7296</v>
      </c>
      <c r="J5401" s="25" t="s">
        <v>7288</v>
      </c>
      <c r="K5401" s="25" t="s">
        <v>7262</v>
      </c>
      <c r="L5401" s="25" t="s">
        <v>7259</v>
      </c>
      <c r="M5401" s="21">
        <v>7143.36</v>
      </c>
      <c r="N5401" s="22">
        <v>0</v>
      </c>
      <c r="O5401" s="21">
        <v>7143.36</v>
      </c>
      <c r="P5401" s="21">
        <v>7143.36</v>
      </c>
      <c r="Q5401" s="25" t="s">
        <v>8742</v>
      </c>
      <c r="R5401" s="1" t="str">
        <f t="shared" si="106"/>
        <v>ST10075</v>
      </c>
      <c r="S5401" t="str">
        <f>VLOOKUP(R5401,Data!$C$2:$D$261,2,0)</f>
        <v>River Ridge</v>
      </c>
      <c r="T5401">
        <f>COUNTIF('Feb 2022'!A:A,D5401)+COUNTIF('Mar 2022'!A:A,D5401)+COUNTIF('Apr 2022'!A:A,D5401)+COUNTIF('May 2022'!A:A,D5401)+COUNTIF('June 2022'!A:A,D5401)+COUNTIF('July 2022'!A:A,D5401)+COUNTIF('Aug 2022'!A:A,D5401)+COUNTIF('Sep 2022'!A:A,D5401)+COUNTIF('Oct 2022'!A:A,D5401)+COUNTIF('Dec 2022'!A:A,D5401)</f>
        <v>1</v>
      </c>
      <c r="U5401" t="str">
        <f>VLOOKUP(Q5401,'Capital Lookup'!A:B,2,FALSE)</f>
        <v>No</v>
      </c>
      <c r="V5401" s="2">
        <f>IFERROR(VLOOKUP(LEFT(F5401,10),'Find Purchase Orders'!B:J,9,FALSE),"")</f>
        <v>44868</v>
      </c>
      <c r="W5401" s="25" t="s">
        <v>7261</v>
      </c>
    </row>
    <row r="5402" spans="1:23" hidden="1">
      <c r="A5402" s="25" t="s">
        <v>7252</v>
      </c>
      <c r="B5402" s="25" t="s">
        <v>7466</v>
      </c>
      <c r="C5402" s="25" t="s">
        <v>7254</v>
      </c>
      <c r="D5402" s="25" t="s">
        <v>6903</v>
      </c>
      <c r="E5402" s="25" t="s">
        <v>11209</v>
      </c>
      <c r="F5402" s="25" t="s">
        <v>19154</v>
      </c>
      <c r="G5402" s="25" t="s">
        <v>10020</v>
      </c>
      <c r="H5402" s="21">
        <v>3543.96</v>
      </c>
      <c r="I5402" s="25" t="s">
        <v>7287</v>
      </c>
      <c r="J5402" s="25" t="s">
        <v>7288</v>
      </c>
      <c r="K5402" s="25" t="s">
        <v>7262</v>
      </c>
      <c r="L5402" s="25" t="s">
        <v>7259</v>
      </c>
      <c r="M5402" s="21">
        <v>3543.96</v>
      </c>
      <c r="N5402" s="22">
        <v>0</v>
      </c>
      <c r="O5402" s="21">
        <v>3543.96</v>
      </c>
      <c r="P5402" s="21">
        <v>407.71</v>
      </c>
      <c r="Q5402" s="25" t="s">
        <v>7471</v>
      </c>
      <c r="R5402" s="1" t="str">
        <f t="shared" si="106"/>
        <v>ST10052</v>
      </c>
      <c r="S5402" t="str">
        <f>VLOOKUP(R5402,Data!$C$2:$D$261,2,0)</f>
        <v>Portobello</v>
      </c>
      <c r="T5402">
        <f>COUNTIF('Feb 2022'!A:A,D5402)+COUNTIF('Mar 2022'!A:A,D5402)+COUNTIF('Apr 2022'!A:A,D5402)+COUNTIF('May 2022'!A:A,D5402)+COUNTIF('June 2022'!A:A,D5402)+COUNTIF('July 2022'!A:A,D5402)+COUNTIF('Aug 2022'!A:A,D5402)+COUNTIF('Sep 2022'!A:A,D5402)+COUNTIF('Oct 2022'!A:A,D5402)+COUNTIF('Dec 2022'!A:A,D5402)</f>
        <v>1</v>
      </c>
      <c r="U5402" t="str">
        <f>VLOOKUP(Q5402,'Capital Lookup'!A:B,2,FALSE)</f>
        <v>No</v>
      </c>
      <c r="V5402" s="2">
        <f>IFERROR(VLOOKUP(LEFT(F5402,10),'Find Purchase Orders'!B:J,9,FALSE),"")</f>
        <v>44868</v>
      </c>
      <c r="W5402" s="25" t="s">
        <v>7261</v>
      </c>
    </row>
    <row r="5403" spans="1:23" hidden="1">
      <c r="A5403" s="25" t="s">
        <v>7269</v>
      </c>
      <c r="B5403" s="25" t="s">
        <v>8259</v>
      </c>
      <c r="C5403" s="25" t="s">
        <v>8260</v>
      </c>
      <c r="D5403" s="25" t="s">
        <v>6904</v>
      </c>
      <c r="E5403" s="25" t="s">
        <v>7273</v>
      </c>
      <c r="F5403" s="25" t="s">
        <v>19155</v>
      </c>
      <c r="G5403" s="25" t="s">
        <v>6290</v>
      </c>
      <c r="H5403" s="21">
        <v>20428.8</v>
      </c>
      <c r="I5403" s="25" t="s">
        <v>7287</v>
      </c>
      <c r="J5403" s="25" t="s">
        <v>7288</v>
      </c>
      <c r="K5403" s="25" t="s">
        <v>8175</v>
      </c>
      <c r="L5403" s="25" t="s">
        <v>8787</v>
      </c>
      <c r="M5403" s="21">
        <v>20428.8</v>
      </c>
      <c r="N5403" s="22">
        <v>0</v>
      </c>
      <c r="O5403" s="21">
        <v>20428.8</v>
      </c>
      <c r="P5403" s="21">
        <v>0</v>
      </c>
      <c r="Q5403" s="25" t="s">
        <v>15370</v>
      </c>
      <c r="R5403" s="1" t="str">
        <f t="shared" si="106"/>
        <v>ST10260</v>
      </c>
      <c r="S5403" t="str">
        <f>VLOOKUP(R5403,Data!$C$2:$D$261,2,0)</f>
        <v>Support Office</v>
      </c>
      <c r="T5403">
        <f>COUNTIF('Feb 2022'!A:A,D5403)+COUNTIF('Mar 2022'!A:A,D5403)+COUNTIF('Apr 2022'!A:A,D5403)+COUNTIF('May 2022'!A:A,D5403)+COUNTIF('June 2022'!A:A,D5403)+COUNTIF('July 2022'!A:A,D5403)+COUNTIF('Aug 2022'!A:A,D5403)+COUNTIF('Sep 2022'!A:A,D5403)+COUNTIF('Oct 2022'!A:A,D5403)+COUNTIF('Dec 2022'!A:A,D5403)</f>
        <v>1</v>
      </c>
      <c r="U5403" t="str">
        <f>VLOOKUP(Q5403,'Capital Lookup'!A:B,2,FALSE)</f>
        <v>No</v>
      </c>
      <c r="V5403" s="2">
        <f>IFERROR(VLOOKUP(LEFT(F5403,10),'Find Purchase Orders'!B:J,9,FALSE),"")</f>
        <v>44868</v>
      </c>
      <c r="W5403" s="25" t="s">
        <v>7261</v>
      </c>
    </row>
    <row r="5404" spans="1:23" hidden="1">
      <c r="A5404" s="25" t="s">
        <v>7269</v>
      </c>
      <c r="B5404" s="25" t="s">
        <v>7736</v>
      </c>
      <c r="C5404" s="25"/>
      <c r="D5404" s="25" t="s">
        <v>6932</v>
      </c>
      <c r="E5404" s="25" t="s">
        <v>7273</v>
      </c>
      <c r="F5404" s="25" t="s">
        <v>19156</v>
      </c>
      <c r="G5404" s="25" t="s">
        <v>19157</v>
      </c>
      <c r="H5404" s="21">
        <v>5625.9</v>
      </c>
      <c r="I5404" s="25" t="s">
        <v>7296</v>
      </c>
      <c r="J5404" s="25" t="s">
        <v>7288</v>
      </c>
      <c r="K5404" s="25" t="s">
        <v>7579</v>
      </c>
      <c r="L5404" s="25" t="s">
        <v>8156</v>
      </c>
      <c r="M5404" s="21">
        <v>5625.9</v>
      </c>
      <c r="N5404" s="22">
        <v>0</v>
      </c>
      <c r="O5404" s="21">
        <v>5625.9</v>
      </c>
      <c r="P5404" s="21">
        <v>5625.9</v>
      </c>
      <c r="Q5404" s="25" t="s">
        <v>19158</v>
      </c>
      <c r="R5404" s="1" t="str">
        <f t="shared" si="106"/>
        <v>ST10221</v>
      </c>
      <c r="S5404" t="str">
        <f>VLOOKUP(R5404,Data!$C$2:$D$261,2,0)</f>
        <v>McConachie Gardens</v>
      </c>
      <c r="T5404">
        <f>COUNTIF('Feb 2022'!A:A,D5404)+COUNTIF('Mar 2022'!A:A,D5404)+COUNTIF('Apr 2022'!A:A,D5404)+COUNTIF('May 2022'!A:A,D5404)+COUNTIF('June 2022'!A:A,D5404)+COUNTIF('July 2022'!A:A,D5404)+COUNTIF('Aug 2022'!A:A,D5404)+COUNTIF('Sep 2022'!A:A,D5404)+COUNTIF('Oct 2022'!A:A,D5404)+COUNTIF('Dec 2022'!A:A,D5404)</f>
        <v>1</v>
      </c>
      <c r="U5404" t="str">
        <f>VLOOKUP(Q5404,'Capital Lookup'!A:B,2,FALSE)</f>
        <v>No</v>
      </c>
      <c r="V5404" s="2">
        <f>IFERROR(VLOOKUP(LEFT(F5404,10),'Find Purchase Orders'!B:J,9,FALSE),"")</f>
        <v>44873</v>
      </c>
      <c r="W5404" s="25" t="s">
        <v>7261</v>
      </c>
    </row>
    <row r="5405" spans="1:23" hidden="1">
      <c r="A5405" s="25" t="s">
        <v>7425</v>
      </c>
      <c r="B5405" s="25" t="s">
        <v>7997</v>
      </c>
      <c r="C5405" s="25" t="s">
        <v>7271</v>
      </c>
      <c r="D5405" s="25" t="s">
        <v>6905</v>
      </c>
      <c r="E5405" s="25" t="s">
        <v>14048</v>
      </c>
      <c r="F5405" s="25" t="s">
        <v>19159</v>
      </c>
      <c r="G5405" s="25" t="s">
        <v>19160</v>
      </c>
      <c r="H5405" s="21">
        <v>2963.53</v>
      </c>
      <c r="I5405" s="25" t="s">
        <v>7296</v>
      </c>
      <c r="J5405" s="25" t="s">
        <v>7288</v>
      </c>
      <c r="K5405" s="25" t="s">
        <v>7778</v>
      </c>
      <c r="L5405" s="25" t="s">
        <v>8150</v>
      </c>
      <c r="M5405" s="21">
        <v>2963.53</v>
      </c>
      <c r="N5405" s="21">
        <v>331.99</v>
      </c>
      <c r="O5405" s="21">
        <v>2631.54</v>
      </c>
      <c r="P5405" s="21">
        <v>2963.53</v>
      </c>
      <c r="Q5405" s="25" t="s">
        <v>19161</v>
      </c>
      <c r="R5405" s="1" t="str">
        <f t="shared" si="106"/>
        <v>ST10148</v>
      </c>
      <c r="S5405" t="str">
        <f>VLOOKUP(R5405,Data!$C$2:$D$261,2,0)</f>
        <v>Kilean Lodge</v>
      </c>
      <c r="T5405">
        <f>COUNTIF('Feb 2022'!A:A,D5405)+COUNTIF('Mar 2022'!A:A,D5405)+COUNTIF('Apr 2022'!A:A,D5405)+COUNTIF('May 2022'!A:A,D5405)+COUNTIF('June 2022'!A:A,D5405)+COUNTIF('July 2022'!A:A,D5405)+COUNTIF('Aug 2022'!A:A,D5405)+COUNTIF('Sep 2022'!A:A,D5405)+COUNTIF('Oct 2022'!A:A,D5405)+COUNTIF('Dec 2022'!A:A,D5405)</f>
        <v>1</v>
      </c>
      <c r="U5405" t="str">
        <f>VLOOKUP(Q5405,'Capital Lookup'!A:B,2,FALSE)</f>
        <v>No</v>
      </c>
      <c r="V5405" s="2">
        <f>IFERROR(VLOOKUP(LEFT(F5405,10),'Find Purchase Orders'!B:J,9,FALSE),"")</f>
        <v>44868</v>
      </c>
      <c r="W5405" s="25" t="s">
        <v>7261</v>
      </c>
    </row>
    <row r="5406" spans="1:23" hidden="1">
      <c r="A5406" s="25" t="s">
        <v>7252</v>
      </c>
      <c r="B5406" s="25" t="s">
        <v>8531</v>
      </c>
      <c r="C5406" s="25" t="s">
        <v>7254</v>
      </c>
      <c r="D5406" s="25" t="s">
        <v>19162</v>
      </c>
      <c r="E5406" s="25" t="s">
        <v>10329</v>
      </c>
      <c r="F5406" s="25" t="s">
        <v>19163</v>
      </c>
      <c r="G5406" s="25" t="s">
        <v>19164</v>
      </c>
      <c r="H5406" s="21">
        <v>397.65</v>
      </c>
      <c r="I5406" s="25" t="s">
        <v>7287</v>
      </c>
      <c r="J5406" s="25" t="s">
        <v>7288</v>
      </c>
      <c r="K5406" s="25" t="s">
        <v>8175</v>
      </c>
      <c r="L5406" s="25" t="s">
        <v>10332</v>
      </c>
      <c r="M5406" s="21">
        <v>397.65</v>
      </c>
      <c r="N5406" s="22">
        <v>0</v>
      </c>
      <c r="O5406" s="21">
        <v>397.65</v>
      </c>
      <c r="P5406" s="21">
        <v>45.75</v>
      </c>
      <c r="Q5406" s="25" t="s">
        <v>13843</v>
      </c>
      <c r="R5406" s="1" t="str">
        <f t="shared" si="106"/>
        <v>ST10095</v>
      </c>
      <c r="S5406" t="str">
        <f>VLOOKUP(R5406,Data!$C$2:$D$261,2,0)</f>
        <v>Greenway</v>
      </c>
      <c r="T5406">
        <f>COUNTIF('Feb 2022'!A:A,D5406)+COUNTIF('Mar 2022'!A:A,D5406)+COUNTIF('Apr 2022'!A:A,D5406)+COUNTIF('May 2022'!A:A,D5406)+COUNTIF('June 2022'!A:A,D5406)+COUNTIF('July 2022'!A:A,D5406)+COUNTIF('Aug 2022'!A:A,D5406)+COUNTIF('Sep 2022'!A:A,D5406)+COUNTIF('Oct 2022'!A:A,D5406)+COUNTIF('Dec 2022'!A:A,D5406)</f>
        <v>0</v>
      </c>
      <c r="U5406" t="str">
        <f>VLOOKUP(Q5406,'Capital Lookup'!A:B,2,FALSE)</f>
        <v>Yes</v>
      </c>
      <c r="V5406" s="2">
        <f>IFERROR(VLOOKUP(LEFT(F5406,10),'Find Purchase Orders'!B:J,9,FALSE),"")</f>
        <v>44868</v>
      </c>
      <c r="W5406" s="25" t="s">
        <v>7261</v>
      </c>
    </row>
    <row r="5407" spans="1:23" hidden="1">
      <c r="A5407" s="25" t="s">
        <v>7252</v>
      </c>
      <c r="B5407" s="25" t="s">
        <v>9296</v>
      </c>
      <c r="C5407" s="25" t="s">
        <v>7254</v>
      </c>
      <c r="D5407" s="25" t="s">
        <v>19165</v>
      </c>
      <c r="E5407" s="25" t="s">
        <v>10329</v>
      </c>
      <c r="F5407" s="25" t="s">
        <v>19166</v>
      </c>
      <c r="G5407" s="25" t="s">
        <v>19167</v>
      </c>
      <c r="H5407" s="21">
        <v>255.03</v>
      </c>
      <c r="I5407" s="25" t="s">
        <v>7287</v>
      </c>
      <c r="J5407" s="25" t="s">
        <v>7288</v>
      </c>
      <c r="K5407" s="25" t="s">
        <v>8175</v>
      </c>
      <c r="L5407" s="25" t="s">
        <v>10332</v>
      </c>
      <c r="M5407" s="21">
        <v>255.03</v>
      </c>
      <c r="N5407" s="22">
        <v>0</v>
      </c>
      <c r="O5407" s="21">
        <v>255.03</v>
      </c>
      <c r="P5407" s="21">
        <v>27.33</v>
      </c>
      <c r="Q5407" s="25" t="s">
        <v>13843</v>
      </c>
      <c r="R5407" s="1" t="str">
        <f t="shared" ref="R5407:R5470" si="107">CONCATENATE("ST",LEFT(B5407,5))</f>
        <v>ST10063</v>
      </c>
      <c r="S5407" t="str">
        <f>VLOOKUP(R5407,Data!$C$2:$D$261,2,0)</f>
        <v>Sunwood</v>
      </c>
      <c r="T5407">
        <f>COUNTIF('Feb 2022'!A:A,D5407)+COUNTIF('Mar 2022'!A:A,D5407)+COUNTIF('Apr 2022'!A:A,D5407)+COUNTIF('May 2022'!A:A,D5407)+COUNTIF('June 2022'!A:A,D5407)+COUNTIF('July 2022'!A:A,D5407)+COUNTIF('Aug 2022'!A:A,D5407)+COUNTIF('Sep 2022'!A:A,D5407)+COUNTIF('Oct 2022'!A:A,D5407)+COUNTIF('Dec 2022'!A:A,D5407)</f>
        <v>0</v>
      </c>
      <c r="U5407" t="str">
        <f>VLOOKUP(Q5407,'Capital Lookup'!A:B,2,FALSE)</f>
        <v>Yes</v>
      </c>
      <c r="V5407" s="2">
        <f>IFERROR(VLOOKUP(LEFT(F5407,10),'Find Purchase Orders'!B:J,9,FALSE),"")</f>
        <v>44868</v>
      </c>
      <c r="W5407" s="25" t="s">
        <v>7261</v>
      </c>
    </row>
    <row r="5408" spans="1:23" hidden="1">
      <c r="A5408" s="25" t="s">
        <v>7252</v>
      </c>
      <c r="B5408" s="25" t="s">
        <v>11506</v>
      </c>
      <c r="C5408" s="25" t="s">
        <v>7254</v>
      </c>
      <c r="D5408" s="25" t="s">
        <v>19168</v>
      </c>
      <c r="E5408" s="25" t="s">
        <v>10329</v>
      </c>
      <c r="F5408" s="25" t="s">
        <v>19169</v>
      </c>
      <c r="G5408" s="25" t="s">
        <v>19170</v>
      </c>
      <c r="H5408" s="21">
        <v>795.29</v>
      </c>
      <c r="I5408" s="25" t="s">
        <v>7287</v>
      </c>
      <c r="J5408" s="25" t="s">
        <v>7288</v>
      </c>
      <c r="K5408" s="25" t="s">
        <v>8175</v>
      </c>
      <c r="L5408" s="25" t="s">
        <v>10332</v>
      </c>
      <c r="M5408" s="21">
        <v>795.29</v>
      </c>
      <c r="N5408" s="22">
        <v>0</v>
      </c>
      <c r="O5408" s="21">
        <v>795.29</v>
      </c>
      <c r="P5408" s="21">
        <v>91.49</v>
      </c>
      <c r="Q5408" s="25" t="s">
        <v>13843</v>
      </c>
      <c r="R5408" s="1" t="str">
        <f t="shared" si="107"/>
        <v>ST10042</v>
      </c>
      <c r="S5408" t="str">
        <f>VLOOKUP(R5408,Data!$C$2:$D$261,2,0)</f>
        <v>Valley Stream</v>
      </c>
      <c r="T5408">
        <f>COUNTIF('Feb 2022'!A:A,D5408)+COUNTIF('Mar 2022'!A:A,D5408)+COUNTIF('Apr 2022'!A:A,D5408)+COUNTIF('May 2022'!A:A,D5408)+COUNTIF('June 2022'!A:A,D5408)+COUNTIF('July 2022'!A:A,D5408)+COUNTIF('Aug 2022'!A:A,D5408)+COUNTIF('Sep 2022'!A:A,D5408)+COUNTIF('Oct 2022'!A:A,D5408)+COUNTIF('Dec 2022'!A:A,D5408)</f>
        <v>0</v>
      </c>
      <c r="U5408" t="str">
        <f>VLOOKUP(Q5408,'Capital Lookup'!A:B,2,FALSE)</f>
        <v>Yes</v>
      </c>
      <c r="V5408" s="2">
        <f>IFERROR(VLOOKUP(LEFT(F5408,10),'Find Purchase Orders'!B:J,9,FALSE),"")</f>
        <v>44868</v>
      </c>
      <c r="W5408" s="25" t="s">
        <v>7261</v>
      </c>
    </row>
    <row r="5409" spans="1:23" hidden="1">
      <c r="A5409" s="25" t="s">
        <v>7252</v>
      </c>
      <c r="B5409" s="25" t="s">
        <v>8648</v>
      </c>
      <c r="C5409" s="25" t="s">
        <v>7254</v>
      </c>
      <c r="D5409" s="25" t="s">
        <v>19171</v>
      </c>
      <c r="E5409" s="25" t="s">
        <v>10329</v>
      </c>
      <c r="F5409" s="25" t="s">
        <v>19172</v>
      </c>
      <c r="G5409" s="25" t="s">
        <v>19173</v>
      </c>
      <c r="H5409" s="21">
        <v>397.65</v>
      </c>
      <c r="I5409" s="25" t="s">
        <v>7287</v>
      </c>
      <c r="J5409" s="25" t="s">
        <v>7288</v>
      </c>
      <c r="K5409" s="25" t="s">
        <v>8175</v>
      </c>
      <c r="L5409" s="25" t="s">
        <v>10332</v>
      </c>
      <c r="M5409" s="21">
        <v>397.65</v>
      </c>
      <c r="N5409" s="22">
        <v>0</v>
      </c>
      <c r="O5409" s="21">
        <v>397.65</v>
      </c>
      <c r="P5409" s="21">
        <v>45.75</v>
      </c>
      <c r="Q5409" s="25" t="s">
        <v>13843</v>
      </c>
      <c r="R5409" s="1" t="str">
        <f t="shared" si="107"/>
        <v>ST10053</v>
      </c>
      <c r="S5409" t="str">
        <f>VLOOKUP(R5409,Data!$C$2:$D$261,2,0)</f>
        <v>Windsor Park</v>
      </c>
      <c r="T5409">
        <f>COUNTIF('Feb 2022'!A:A,D5409)+COUNTIF('Mar 2022'!A:A,D5409)+COUNTIF('Apr 2022'!A:A,D5409)+COUNTIF('May 2022'!A:A,D5409)+COUNTIF('June 2022'!A:A,D5409)+COUNTIF('July 2022'!A:A,D5409)+COUNTIF('Aug 2022'!A:A,D5409)+COUNTIF('Sep 2022'!A:A,D5409)+COUNTIF('Oct 2022'!A:A,D5409)+COUNTIF('Dec 2022'!A:A,D5409)</f>
        <v>0</v>
      </c>
      <c r="U5409" t="str">
        <f>VLOOKUP(Q5409,'Capital Lookup'!A:B,2,FALSE)</f>
        <v>Yes</v>
      </c>
      <c r="V5409" s="2">
        <f>IFERROR(VLOOKUP(LEFT(F5409,10),'Find Purchase Orders'!B:J,9,FALSE),"")</f>
        <v>44868</v>
      </c>
      <c r="W5409" s="25" t="s">
        <v>7261</v>
      </c>
    </row>
    <row r="5410" spans="1:23" hidden="1">
      <c r="A5410" s="25" t="s">
        <v>7261</v>
      </c>
      <c r="B5410" s="25" t="s">
        <v>7355</v>
      </c>
      <c r="C5410" s="25" t="s">
        <v>7264</v>
      </c>
      <c r="D5410" s="25" t="s">
        <v>19174</v>
      </c>
      <c r="E5410" s="25" t="s">
        <v>10329</v>
      </c>
      <c r="F5410" s="25" t="s">
        <v>19175</v>
      </c>
      <c r="G5410" s="25" t="s">
        <v>19176</v>
      </c>
      <c r="H5410" s="21">
        <v>491.21</v>
      </c>
      <c r="I5410" s="25" t="s">
        <v>7287</v>
      </c>
      <c r="J5410" s="25" t="s">
        <v>7288</v>
      </c>
      <c r="K5410" s="25" t="s">
        <v>8175</v>
      </c>
      <c r="L5410" s="25" t="s">
        <v>10332</v>
      </c>
      <c r="M5410" s="21">
        <v>491.21</v>
      </c>
      <c r="N5410" s="22">
        <v>0</v>
      </c>
      <c r="O5410" s="21">
        <v>491.21</v>
      </c>
      <c r="P5410" s="21">
        <v>56.51</v>
      </c>
      <c r="Q5410" s="25" t="s">
        <v>10333</v>
      </c>
      <c r="R5410" s="1" t="str">
        <f t="shared" si="107"/>
        <v>ST10094</v>
      </c>
      <c r="S5410" t="str">
        <f>VLOOKUP(R5410,Data!$C$2:$D$261,2,0)</f>
        <v>Briarfield Gardens</v>
      </c>
      <c r="T5410">
        <f>COUNTIF('Feb 2022'!A:A,D5410)+COUNTIF('Mar 2022'!A:A,D5410)+COUNTIF('Apr 2022'!A:A,D5410)+COUNTIF('May 2022'!A:A,D5410)+COUNTIF('June 2022'!A:A,D5410)+COUNTIF('July 2022'!A:A,D5410)+COUNTIF('Aug 2022'!A:A,D5410)+COUNTIF('Sep 2022'!A:A,D5410)+COUNTIF('Oct 2022'!A:A,D5410)+COUNTIF('Dec 2022'!A:A,D5410)</f>
        <v>0</v>
      </c>
      <c r="U5410" t="str">
        <f>VLOOKUP(Q5410,'Capital Lookup'!A:B,2,FALSE)</f>
        <v>Yes</v>
      </c>
      <c r="V5410" s="2">
        <f>IFERROR(VLOOKUP(LEFT(F5410,10),'Find Purchase Orders'!B:J,9,FALSE),"")</f>
        <v>44868</v>
      </c>
      <c r="W5410" s="25" t="s">
        <v>7261</v>
      </c>
    </row>
    <row r="5411" spans="1:23" hidden="1">
      <c r="A5411" s="25" t="s">
        <v>7261</v>
      </c>
      <c r="B5411" s="25" t="s">
        <v>9144</v>
      </c>
      <c r="C5411" s="25" t="s">
        <v>7264</v>
      </c>
      <c r="D5411" s="25" t="s">
        <v>19177</v>
      </c>
      <c r="E5411" s="25" t="s">
        <v>10329</v>
      </c>
      <c r="F5411" s="25" t="s">
        <v>19178</v>
      </c>
      <c r="G5411" s="25" t="s">
        <v>19179</v>
      </c>
      <c r="H5411" s="21">
        <v>229.77</v>
      </c>
      <c r="I5411" s="25" t="s">
        <v>7287</v>
      </c>
      <c r="J5411" s="25" t="s">
        <v>7288</v>
      </c>
      <c r="K5411" s="25" t="s">
        <v>8175</v>
      </c>
      <c r="L5411" s="25" t="s">
        <v>10332</v>
      </c>
      <c r="M5411" s="21">
        <v>229.77</v>
      </c>
      <c r="N5411" s="22">
        <v>0</v>
      </c>
      <c r="O5411" s="21">
        <v>229.77</v>
      </c>
      <c r="P5411" s="21">
        <v>22.77</v>
      </c>
      <c r="Q5411" s="25" t="s">
        <v>10333</v>
      </c>
      <c r="R5411" s="1" t="str">
        <f t="shared" si="107"/>
        <v>ST10085</v>
      </c>
      <c r="S5411" t="str">
        <f>VLOOKUP(R5411,Data!$C$2:$D$261,2,0)</f>
        <v>Bentley Regina</v>
      </c>
      <c r="T5411">
        <f>COUNTIF('Feb 2022'!A:A,D5411)+COUNTIF('Mar 2022'!A:A,D5411)+COUNTIF('Apr 2022'!A:A,D5411)+COUNTIF('May 2022'!A:A,D5411)+COUNTIF('June 2022'!A:A,D5411)+COUNTIF('July 2022'!A:A,D5411)+COUNTIF('Aug 2022'!A:A,D5411)+COUNTIF('Sep 2022'!A:A,D5411)+COUNTIF('Oct 2022'!A:A,D5411)+COUNTIF('Dec 2022'!A:A,D5411)</f>
        <v>0</v>
      </c>
      <c r="U5411" t="str">
        <f>VLOOKUP(Q5411,'Capital Lookup'!A:B,2,FALSE)</f>
        <v>Yes</v>
      </c>
      <c r="V5411" s="2">
        <f>IFERROR(VLOOKUP(LEFT(F5411,10),'Find Purchase Orders'!B:J,9,FALSE),"")</f>
        <v>44868</v>
      </c>
      <c r="W5411" s="25" t="s">
        <v>7261</v>
      </c>
    </row>
    <row r="5412" spans="1:23" hidden="1">
      <c r="A5412" s="25" t="s">
        <v>7365</v>
      </c>
      <c r="B5412" s="25" t="s">
        <v>8807</v>
      </c>
      <c r="C5412" s="25"/>
      <c r="D5412" s="25" t="s">
        <v>6933</v>
      </c>
      <c r="E5412" s="25" t="s">
        <v>8808</v>
      </c>
      <c r="F5412" s="25" t="s">
        <v>19180</v>
      </c>
      <c r="G5412" s="25" t="s">
        <v>19181</v>
      </c>
      <c r="H5412" s="21">
        <v>23240.99</v>
      </c>
      <c r="I5412" s="25" t="s">
        <v>7287</v>
      </c>
      <c r="J5412" s="25" t="s">
        <v>7288</v>
      </c>
      <c r="K5412" s="25" t="s">
        <v>7495</v>
      </c>
      <c r="L5412" s="25" t="s">
        <v>8526</v>
      </c>
      <c r="M5412" s="21">
        <v>23240.99</v>
      </c>
      <c r="N5412" s="22">
        <v>0</v>
      </c>
      <c r="O5412" s="21">
        <v>23240.99</v>
      </c>
      <c r="P5412" s="21">
        <v>880.99</v>
      </c>
      <c r="Q5412" s="25"/>
      <c r="R5412" s="1" t="str">
        <f t="shared" si="107"/>
        <v>ST10217</v>
      </c>
      <c r="S5412" t="str">
        <f>VLOOKUP(R5412,Data!$C$2:$D$261,2,0)</f>
        <v>Harold &amp; Grace Baker Centre</v>
      </c>
      <c r="T5412">
        <f>COUNTIF('Feb 2022'!A:A,D5412)+COUNTIF('Mar 2022'!A:A,D5412)+COUNTIF('Apr 2022'!A:A,D5412)+COUNTIF('May 2022'!A:A,D5412)+COUNTIF('June 2022'!A:A,D5412)+COUNTIF('July 2022'!A:A,D5412)+COUNTIF('Aug 2022'!A:A,D5412)+COUNTIF('Sep 2022'!A:A,D5412)+COUNTIF('Oct 2022'!A:A,D5412)+COUNTIF('Dec 2022'!A:A,D5412)</f>
        <v>1</v>
      </c>
      <c r="U5412" t="e">
        <f>VLOOKUP(Q5412,'Capital Lookup'!A:B,2,FALSE)</f>
        <v>#N/A</v>
      </c>
      <c r="V5412" s="2">
        <f>IFERROR(VLOOKUP(LEFT(F5412,10),'Find Purchase Orders'!B:J,9,FALSE),"")</f>
        <v>44875</v>
      </c>
      <c r="W5412" s="25" t="s">
        <v>7261</v>
      </c>
    </row>
    <row r="5413" spans="1:23" hidden="1">
      <c r="A5413" s="25" t="s">
        <v>10796</v>
      </c>
      <c r="B5413" s="25" t="s">
        <v>7781</v>
      </c>
      <c r="C5413" s="25" t="s">
        <v>7264</v>
      </c>
      <c r="D5413" s="25" t="s">
        <v>6934</v>
      </c>
      <c r="E5413" s="25" t="s">
        <v>12723</v>
      </c>
      <c r="F5413" s="25" t="s">
        <v>19182</v>
      </c>
      <c r="G5413" s="25" t="s">
        <v>19183</v>
      </c>
      <c r="H5413" s="21">
        <v>3150</v>
      </c>
      <c r="I5413" s="25" t="s">
        <v>7296</v>
      </c>
      <c r="J5413" s="25" t="s">
        <v>7288</v>
      </c>
      <c r="K5413" s="25" t="s">
        <v>12407</v>
      </c>
      <c r="L5413" s="25" t="s">
        <v>12408</v>
      </c>
      <c r="M5413" s="21">
        <v>3150</v>
      </c>
      <c r="N5413" s="21">
        <v>3150</v>
      </c>
      <c r="O5413" s="21">
        <v>0</v>
      </c>
      <c r="P5413" s="21">
        <v>3150</v>
      </c>
      <c r="Q5413" s="25" t="s">
        <v>19184</v>
      </c>
      <c r="R5413" s="1" t="str">
        <f t="shared" si="107"/>
        <v>ST10060</v>
      </c>
      <c r="S5413" t="str">
        <f>VLOOKUP(R5413,Data!$C$2:$D$261,2,0)</f>
        <v>Whitecliff Retirement</v>
      </c>
      <c r="T5413">
        <f>COUNTIF('Feb 2022'!A:A,D5413)+COUNTIF('Mar 2022'!A:A,D5413)+COUNTIF('Apr 2022'!A:A,D5413)+COUNTIF('May 2022'!A:A,D5413)+COUNTIF('June 2022'!A:A,D5413)+COUNTIF('July 2022'!A:A,D5413)+COUNTIF('Aug 2022'!A:A,D5413)+COUNTIF('Sep 2022'!A:A,D5413)+COUNTIF('Oct 2022'!A:A,D5413)+COUNTIF('Dec 2022'!A:A,D5413)</f>
        <v>1</v>
      </c>
      <c r="U5413" t="str">
        <f>VLOOKUP(Q5413,'Capital Lookup'!A:B,2,FALSE)</f>
        <v>No</v>
      </c>
      <c r="V5413" s="2">
        <f>IFERROR(VLOOKUP(LEFT(F5413,10),'Find Purchase Orders'!B:J,9,FALSE),"")</f>
        <v>44873</v>
      </c>
      <c r="W5413" s="25" t="s">
        <v>7261</v>
      </c>
    </row>
    <row r="5414" spans="1:23" hidden="1">
      <c r="A5414" s="25" t="s">
        <v>7261</v>
      </c>
      <c r="B5414" s="25" t="s">
        <v>8307</v>
      </c>
      <c r="C5414" s="25" t="s">
        <v>7264</v>
      </c>
      <c r="D5414" s="25" t="s">
        <v>19185</v>
      </c>
      <c r="E5414" s="25" t="s">
        <v>10329</v>
      </c>
      <c r="F5414" s="25" t="s">
        <v>19186</v>
      </c>
      <c r="G5414" s="25" t="s">
        <v>19187</v>
      </c>
      <c r="H5414" s="21">
        <v>137.86000000000001</v>
      </c>
      <c r="I5414" s="25" t="s">
        <v>7287</v>
      </c>
      <c r="J5414" s="25" t="s">
        <v>7288</v>
      </c>
      <c r="K5414" s="25" t="s">
        <v>8175</v>
      </c>
      <c r="L5414" s="25" t="s">
        <v>10332</v>
      </c>
      <c r="M5414" s="21">
        <v>137.86000000000001</v>
      </c>
      <c r="N5414" s="22">
        <v>0</v>
      </c>
      <c r="O5414" s="21">
        <v>137.86000000000001</v>
      </c>
      <c r="P5414" s="21">
        <v>13.66</v>
      </c>
      <c r="Q5414" s="25" t="s">
        <v>10333</v>
      </c>
      <c r="R5414" s="1" t="str">
        <f t="shared" si="107"/>
        <v>ST10082</v>
      </c>
      <c r="S5414" t="str">
        <f>VLOOKUP(R5414,Data!$C$2:$D$261,2,0)</f>
        <v>The Franklin</v>
      </c>
      <c r="T5414">
        <f>COUNTIF('Feb 2022'!A:A,D5414)+COUNTIF('Mar 2022'!A:A,D5414)+COUNTIF('Apr 2022'!A:A,D5414)+COUNTIF('May 2022'!A:A,D5414)+COUNTIF('June 2022'!A:A,D5414)+COUNTIF('July 2022'!A:A,D5414)+COUNTIF('Aug 2022'!A:A,D5414)+COUNTIF('Sep 2022'!A:A,D5414)+COUNTIF('Oct 2022'!A:A,D5414)+COUNTIF('Dec 2022'!A:A,D5414)</f>
        <v>0</v>
      </c>
      <c r="U5414" t="str">
        <f>VLOOKUP(Q5414,'Capital Lookup'!A:B,2,FALSE)</f>
        <v>Yes</v>
      </c>
      <c r="V5414" s="2">
        <f>IFERROR(VLOOKUP(LEFT(F5414,10),'Find Purchase Orders'!B:J,9,FALSE),"")</f>
        <v>44868</v>
      </c>
      <c r="W5414" s="25" t="s">
        <v>7261</v>
      </c>
    </row>
    <row r="5415" spans="1:23" hidden="1">
      <c r="A5415" s="25" t="s">
        <v>7261</v>
      </c>
      <c r="B5415" s="25" t="s">
        <v>8259</v>
      </c>
      <c r="C5415" s="25" t="s">
        <v>8260</v>
      </c>
      <c r="D5415" s="25" t="s">
        <v>19188</v>
      </c>
      <c r="E5415" s="25" t="s">
        <v>8591</v>
      </c>
      <c r="F5415" s="25" t="s">
        <v>19189</v>
      </c>
      <c r="G5415" s="25" t="s">
        <v>19190</v>
      </c>
      <c r="H5415" s="21">
        <v>1977.5</v>
      </c>
      <c r="I5415" s="25" t="s">
        <v>7296</v>
      </c>
      <c r="J5415" s="25" t="s">
        <v>7288</v>
      </c>
      <c r="K5415" s="25" t="s">
        <v>9713</v>
      </c>
      <c r="L5415" s="25" t="s">
        <v>9714</v>
      </c>
      <c r="M5415" s="21">
        <v>1977.5</v>
      </c>
      <c r="N5415" s="21">
        <v>2175.25</v>
      </c>
      <c r="O5415" s="21">
        <v>-197.75</v>
      </c>
      <c r="P5415" s="21">
        <v>1977.5</v>
      </c>
      <c r="Q5415" s="25" t="s">
        <v>11562</v>
      </c>
      <c r="R5415" s="1" t="str">
        <f t="shared" si="107"/>
        <v>ST10260</v>
      </c>
      <c r="S5415" t="str">
        <f>VLOOKUP(R5415,Data!$C$2:$D$261,2,0)</f>
        <v>Support Office</v>
      </c>
      <c r="T5415">
        <f>COUNTIF('Feb 2022'!A:A,D5415)+COUNTIF('Mar 2022'!A:A,D5415)+COUNTIF('Apr 2022'!A:A,D5415)+COUNTIF('May 2022'!A:A,D5415)+COUNTIF('June 2022'!A:A,D5415)+COUNTIF('July 2022'!A:A,D5415)+COUNTIF('Aug 2022'!A:A,D5415)+COUNTIF('Sep 2022'!A:A,D5415)+COUNTIF('Oct 2022'!A:A,D5415)+COUNTIF('Dec 2022'!A:A,D5415)</f>
        <v>0</v>
      </c>
      <c r="U5415" t="str">
        <f>VLOOKUP(Q5415,'Capital Lookup'!A:B,2,FALSE)</f>
        <v>Yes</v>
      </c>
      <c r="V5415" s="2">
        <f>IFERROR(VLOOKUP(LEFT(F5415,10),'Find Purchase Orders'!B:J,9,FALSE),"")</f>
        <v>44868</v>
      </c>
      <c r="W5415" s="25" t="s">
        <v>7261</v>
      </c>
    </row>
    <row r="5416" spans="1:23" hidden="1">
      <c r="A5416" s="25" t="s">
        <v>7261</v>
      </c>
      <c r="B5416" s="25" t="s">
        <v>8754</v>
      </c>
      <c r="C5416" s="25" t="s">
        <v>7264</v>
      </c>
      <c r="D5416" s="25" t="s">
        <v>19191</v>
      </c>
      <c r="E5416" s="25" t="s">
        <v>10329</v>
      </c>
      <c r="F5416" s="25" t="s">
        <v>19192</v>
      </c>
      <c r="G5416" s="25" t="s">
        <v>19193</v>
      </c>
      <c r="H5416" s="21">
        <v>206.8</v>
      </c>
      <c r="I5416" s="25" t="s">
        <v>7287</v>
      </c>
      <c r="J5416" s="25" t="s">
        <v>7288</v>
      </c>
      <c r="K5416" s="25" t="s">
        <v>8175</v>
      </c>
      <c r="L5416" s="25" t="s">
        <v>10332</v>
      </c>
      <c r="M5416" s="21">
        <v>206.8</v>
      </c>
      <c r="N5416" s="22">
        <v>0</v>
      </c>
      <c r="O5416" s="21">
        <v>206.8</v>
      </c>
      <c r="P5416" s="21">
        <v>20.5</v>
      </c>
      <c r="Q5416" s="25" t="s">
        <v>10333</v>
      </c>
      <c r="R5416" s="1" t="str">
        <f t="shared" si="107"/>
        <v>ST10078</v>
      </c>
      <c r="S5416" t="str">
        <f>VLOOKUP(R5416,Data!$C$2:$D$261,2,0)</f>
        <v>Marian Chateau</v>
      </c>
      <c r="T5416">
        <f>COUNTIF('Feb 2022'!A:A,D5416)+COUNTIF('Mar 2022'!A:A,D5416)+COUNTIF('Apr 2022'!A:A,D5416)+COUNTIF('May 2022'!A:A,D5416)+COUNTIF('June 2022'!A:A,D5416)+COUNTIF('July 2022'!A:A,D5416)+COUNTIF('Aug 2022'!A:A,D5416)+COUNTIF('Sep 2022'!A:A,D5416)+COUNTIF('Oct 2022'!A:A,D5416)+COUNTIF('Dec 2022'!A:A,D5416)</f>
        <v>0</v>
      </c>
      <c r="U5416" t="str">
        <f>VLOOKUP(Q5416,'Capital Lookup'!A:B,2,FALSE)</f>
        <v>Yes</v>
      </c>
      <c r="V5416" s="2">
        <f>IFERROR(VLOOKUP(LEFT(F5416,10),'Find Purchase Orders'!B:J,9,FALSE),"")</f>
        <v>44868</v>
      </c>
      <c r="W5416" s="25" t="s">
        <v>7261</v>
      </c>
    </row>
    <row r="5417" spans="1:23" hidden="1">
      <c r="A5417" s="25" t="s">
        <v>7261</v>
      </c>
      <c r="B5417" s="25" t="s">
        <v>8662</v>
      </c>
      <c r="C5417" s="25" t="s">
        <v>7264</v>
      </c>
      <c r="D5417" s="25" t="s">
        <v>19194</v>
      </c>
      <c r="E5417" s="25" t="s">
        <v>10329</v>
      </c>
      <c r="F5417" s="25" t="s">
        <v>19195</v>
      </c>
      <c r="G5417" s="25" t="s">
        <v>19196</v>
      </c>
      <c r="H5417" s="21">
        <v>206.49</v>
      </c>
      <c r="I5417" s="25" t="s">
        <v>7287</v>
      </c>
      <c r="J5417" s="25" t="s">
        <v>7288</v>
      </c>
      <c r="K5417" s="25" t="s">
        <v>8175</v>
      </c>
      <c r="L5417" s="25" t="s">
        <v>10332</v>
      </c>
      <c r="M5417" s="21">
        <v>206.49</v>
      </c>
      <c r="N5417" s="22">
        <v>0</v>
      </c>
      <c r="O5417" s="21">
        <v>206.49</v>
      </c>
      <c r="P5417" s="21">
        <v>20.46</v>
      </c>
      <c r="Q5417" s="25" t="s">
        <v>10333</v>
      </c>
      <c r="R5417" s="1" t="str">
        <f t="shared" si="107"/>
        <v>ST10084</v>
      </c>
      <c r="S5417" t="str">
        <f>VLOOKUP(R5417,Data!$C$2:$D$261,2,0)</f>
        <v>Bentley Saskatoon</v>
      </c>
      <c r="T5417">
        <f>COUNTIF('Feb 2022'!A:A,D5417)+COUNTIF('Mar 2022'!A:A,D5417)+COUNTIF('Apr 2022'!A:A,D5417)+COUNTIF('May 2022'!A:A,D5417)+COUNTIF('June 2022'!A:A,D5417)+COUNTIF('July 2022'!A:A,D5417)+COUNTIF('Aug 2022'!A:A,D5417)+COUNTIF('Sep 2022'!A:A,D5417)+COUNTIF('Oct 2022'!A:A,D5417)+COUNTIF('Dec 2022'!A:A,D5417)</f>
        <v>0</v>
      </c>
      <c r="U5417" t="str">
        <f>VLOOKUP(Q5417,'Capital Lookup'!A:B,2,FALSE)</f>
        <v>Yes</v>
      </c>
      <c r="V5417" s="2">
        <f>IFERROR(VLOOKUP(LEFT(F5417,10),'Find Purchase Orders'!B:J,9,FALSE),"")</f>
        <v>44868</v>
      </c>
      <c r="W5417" s="25" t="s">
        <v>7261</v>
      </c>
    </row>
    <row r="5418" spans="1:23" hidden="1">
      <c r="A5418" s="25" t="s">
        <v>7261</v>
      </c>
      <c r="B5418" s="25" t="s">
        <v>8227</v>
      </c>
      <c r="C5418" s="25" t="s">
        <v>7264</v>
      </c>
      <c r="D5418" s="25" t="s">
        <v>19197</v>
      </c>
      <c r="E5418" s="25" t="s">
        <v>10329</v>
      </c>
      <c r="F5418" s="25" t="s">
        <v>19198</v>
      </c>
      <c r="G5418" s="25" t="s">
        <v>19199</v>
      </c>
      <c r="H5418" s="21">
        <v>701.73</v>
      </c>
      <c r="I5418" s="25" t="s">
        <v>7287</v>
      </c>
      <c r="J5418" s="25" t="s">
        <v>7288</v>
      </c>
      <c r="K5418" s="25" t="s">
        <v>8175</v>
      </c>
      <c r="L5418" s="25" t="s">
        <v>10332</v>
      </c>
      <c r="M5418" s="21">
        <v>701.73</v>
      </c>
      <c r="N5418" s="22">
        <v>0</v>
      </c>
      <c r="O5418" s="21">
        <v>701.73</v>
      </c>
      <c r="P5418" s="21">
        <v>80.73</v>
      </c>
      <c r="Q5418" s="25" t="s">
        <v>10333</v>
      </c>
      <c r="R5418" s="1" t="str">
        <f t="shared" si="107"/>
        <v>ST10026</v>
      </c>
      <c r="S5418" t="str">
        <f>VLOOKUP(R5418,Data!$C$2:$D$261,2,0)</f>
        <v>Donway Place</v>
      </c>
      <c r="T5418">
        <f>COUNTIF('Feb 2022'!A:A,D5418)+COUNTIF('Mar 2022'!A:A,D5418)+COUNTIF('Apr 2022'!A:A,D5418)+COUNTIF('May 2022'!A:A,D5418)+COUNTIF('June 2022'!A:A,D5418)+COUNTIF('July 2022'!A:A,D5418)+COUNTIF('Aug 2022'!A:A,D5418)+COUNTIF('Sep 2022'!A:A,D5418)+COUNTIF('Oct 2022'!A:A,D5418)+COUNTIF('Dec 2022'!A:A,D5418)</f>
        <v>0</v>
      </c>
      <c r="U5418" t="str">
        <f>VLOOKUP(Q5418,'Capital Lookup'!A:B,2,FALSE)</f>
        <v>Yes</v>
      </c>
      <c r="V5418" s="2">
        <f>IFERROR(VLOOKUP(LEFT(F5418,10),'Find Purchase Orders'!B:J,9,FALSE),"")</f>
        <v>44869</v>
      </c>
      <c r="W5418" s="25" t="s">
        <v>7261</v>
      </c>
    </row>
    <row r="5419" spans="1:23" hidden="1">
      <c r="A5419" s="25" t="s">
        <v>7269</v>
      </c>
      <c r="B5419" s="25" t="s">
        <v>7953</v>
      </c>
      <c r="C5419" s="25" t="s">
        <v>7271</v>
      </c>
      <c r="D5419" s="25" t="s">
        <v>6935</v>
      </c>
      <c r="E5419" s="25" t="s">
        <v>7492</v>
      </c>
      <c r="F5419" s="25" t="s">
        <v>19200</v>
      </c>
      <c r="G5419" s="25" t="s">
        <v>19201</v>
      </c>
      <c r="H5419" s="21">
        <v>21511.02</v>
      </c>
      <c r="I5419" s="25" t="s">
        <v>7296</v>
      </c>
      <c r="J5419" s="25" t="s">
        <v>7288</v>
      </c>
      <c r="K5419" s="25" t="s">
        <v>7646</v>
      </c>
      <c r="L5419" s="25" t="s">
        <v>8551</v>
      </c>
      <c r="M5419" s="21">
        <v>21511.02</v>
      </c>
      <c r="N5419" s="21">
        <v>21511.02</v>
      </c>
      <c r="O5419" s="21">
        <v>0</v>
      </c>
      <c r="P5419" s="21">
        <v>21511.02</v>
      </c>
      <c r="Q5419" s="25" t="s">
        <v>19202</v>
      </c>
      <c r="R5419" s="1" t="str">
        <f t="shared" si="107"/>
        <v>ST10155</v>
      </c>
      <c r="S5419" t="str">
        <f>VLOOKUP(R5419,Data!$C$2:$D$261,2,0)</f>
        <v>Oak Terrace</v>
      </c>
      <c r="T5419">
        <f>COUNTIF('Feb 2022'!A:A,D5419)+COUNTIF('Mar 2022'!A:A,D5419)+COUNTIF('Apr 2022'!A:A,D5419)+COUNTIF('May 2022'!A:A,D5419)+COUNTIF('June 2022'!A:A,D5419)+COUNTIF('July 2022'!A:A,D5419)+COUNTIF('Aug 2022'!A:A,D5419)+COUNTIF('Sep 2022'!A:A,D5419)+COUNTIF('Oct 2022'!A:A,D5419)+COUNTIF('Dec 2022'!A:A,D5419)</f>
        <v>1</v>
      </c>
      <c r="U5419" t="str">
        <f>VLOOKUP(Q5419,'Capital Lookup'!A:B,2,FALSE)</f>
        <v>No</v>
      </c>
      <c r="V5419" s="2">
        <f>IFERROR(VLOOKUP(LEFT(F5419,10),'Find Purchase Orders'!B:J,9,FALSE),"")</f>
        <v>44872</v>
      </c>
      <c r="W5419" s="25" t="s">
        <v>7261</v>
      </c>
    </row>
    <row r="5420" spans="1:23" hidden="1">
      <c r="A5420" s="25" t="s">
        <v>7261</v>
      </c>
      <c r="B5420" s="25" t="s">
        <v>8259</v>
      </c>
      <c r="C5420" s="25" t="s">
        <v>8260</v>
      </c>
      <c r="D5420" s="25" t="s">
        <v>19203</v>
      </c>
      <c r="E5420" s="25" t="s">
        <v>10329</v>
      </c>
      <c r="F5420" s="25" t="s">
        <v>19204</v>
      </c>
      <c r="G5420" s="25" t="s">
        <v>19205</v>
      </c>
      <c r="H5420" s="21">
        <v>467.82</v>
      </c>
      <c r="I5420" s="25" t="s">
        <v>7287</v>
      </c>
      <c r="J5420" s="25" t="s">
        <v>7288</v>
      </c>
      <c r="K5420" s="25" t="s">
        <v>8175</v>
      </c>
      <c r="L5420" s="25" t="s">
        <v>10332</v>
      </c>
      <c r="M5420" s="21">
        <v>467.82</v>
      </c>
      <c r="N5420" s="22">
        <v>0</v>
      </c>
      <c r="O5420" s="21">
        <v>467.82</v>
      </c>
      <c r="P5420" s="21">
        <v>53.82</v>
      </c>
      <c r="Q5420" s="25" t="s">
        <v>10333</v>
      </c>
      <c r="R5420" s="1" t="str">
        <f t="shared" si="107"/>
        <v>ST10260</v>
      </c>
      <c r="S5420" t="str">
        <f>VLOOKUP(R5420,Data!$C$2:$D$261,2,0)</f>
        <v>Support Office</v>
      </c>
      <c r="T5420">
        <f>COUNTIF('Feb 2022'!A:A,D5420)+COUNTIF('Mar 2022'!A:A,D5420)+COUNTIF('Apr 2022'!A:A,D5420)+COUNTIF('May 2022'!A:A,D5420)+COUNTIF('June 2022'!A:A,D5420)+COUNTIF('July 2022'!A:A,D5420)+COUNTIF('Aug 2022'!A:A,D5420)+COUNTIF('Sep 2022'!A:A,D5420)+COUNTIF('Oct 2022'!A:A,D5420)+COUNTIF('Dec 2022'!A:A,D5420)</f>
        <v>0</v>
      </c>
      <c r="U5420" t="str">
        <f>VLOOKUP(Q5420,'Capital Lookup'!A:B,2,FALSE)</f>
        <v>Yes</v>
      </c>
      <c r="V5420" s="2">
        <f>IFERROR(VLOOKUP(LEFT(F5420,10),'Find Purchase Orders'!B:J,9,FALSE),"")</f>
        <v>44868</v>
      </c>
      <c r="W5420" s="25" t="s">
        <v>7261</v>
      </c>
    </row>
    <row r="5421" spans="1:23" hidden="1">
      <c r="A5421" s="25" t="s">
        <v>7261</v>
      </c>
      <c r="B5421" s="25" t="s">
        <v>9026</v>
      </c>
      <c r="C5421" s="25" t="s">
        <v>7264</v>
      </c>
      <c r="D5421" s="25" t="s">
        <v>19206</v>
      </c>
      <c r="E5421" s="25" t="s">
        <v>10329</v>
      </c>
      <c r="F5421" s="25" t="s">
        <v>19207</v>
      </c>
      <c r="G5421" s="25" t="s">
        <v>19208</v>
      </c>
      <c r="H5421" s="21">
        <v>565.11</v>
      </c>
      <c r="I5421" s="25" t="s">
        <v>7287</v>
      </c>
      <c r="J5421" s="25" t="s">
        <v>7288</v>
      </c>
      <c r="K5421" s="25" t="s">
        <v>8175</v>
      </c>
      <c r="L5421" s="25" t="s">
        <v>10332</v>
      </c>
      <c r="M5421" s="21">
        <v>565.11</v>
      </c>
      <c r="N5421" s="22">
        <v>0</v>
      </c>
      <c r="O5421" s="21">
        <v>565.11</v>
      </c>
      <c r="P5421" s="21">
        <v>26.91</v>
      </c>
      <c r="Q5421" s="25" t="s">
        <v>10333</v>
      </c>
      <c r="R5421" s="1" t="str">
        <f t="shared" si="107"/>
        <v>ST10073</v>
      </c>
      <c r="S5421" t="str">
        <f>VLOOKUP(R5421,Data!$C$2:$D$261,2,0)</f>
        <v>The Churchill</v>
      </c>
      <c r="T5421">
        <f>COUNTIF('Feb 2022'!A:A,D5421)+COUNTIF('Mar 2022'!A:A,D5421)+COUNTIF('Apr 2022'!A:A,D5421)+COUNTIF('May 2022'!A:A,D5421)+COUNTIF('June 2022'!A:A,D5421)+COUNTIF('July 2022'!A:A,D5421)+COUNTIF('Aug 2022'!A:A,D5421)+COUNTIF('Sep 2022'!A:A,D5421)+COUNTIF('Oct 2022'!A:A,D5421)+COUNTIF('Dec 2022'!A:A,D5421)</f>
        <v>0</v>
      </c>
      <c r="U5421" t="str">
        <f>VLOOKUP(Q5421,'Capital Lookup'!A:B,2,FALSE)</f>
        <v>Yes</v>
      </c>
      <c r="V5421" s="2">
        <f>IFERROR(VLOOKUP(LEFT(F5421,10),'Find Purchase Orders'!B:J,9,FALSE),"")</f>
        <v>44868</v>
      </c>
      <c r="W5421" s="25" t="s">
        <v>7261</v>
      </c>
    </row>
    <row r="5422" spans="1:23" hidden="1">
      <c r="A5422" s="25" t="s">
        <v>7252</v>
      </c>
      <c r="B5422" s="25" t="s">
        <v>7466</v>
      </c>
      <c r="C5422" s="25" t="s">
        <v>7254</v>
      </c>
      <c r="D5422" s="25" t="s">
        <v>19209</v>
      </c>
      <c r="E5422" s="25" t="s">
        <v>11209</v>
      </c>
      <c r="H5422" s="21">
        <v>788.62</v>
      </c>
      <c r="I5422" s="25" t="s">
        <v>7257</v>
      </c>
      <c r="K5422" s="25" t="s">
        <v>7579</v>
      </c>
      <c r="L5422" s="25" t="s">
        <v>8647</v>
      </c>
      <c r="M5422" s="22">
        <v>0</v>
      </c>
      <c r="N5422" s="22">
        <v>0</v>
      </c>
      <c r="O5422" s="21">
        <v>0</v>
      </c>
      <c r="P5422" s="21">
        <v>90.73</v>
      </c>
      <c r="Q5422" s="25"/>
      <c r="R5422" s="1" t="str">
        <f t="shared" si="107"/>
        <v>ST10052</v>
      </c>
      <c r="S5422" t="str">
        <f>VLOOKUP(R5422,Data!$C$2:$D$261,2,0)</f>
        <v>Portobello</v>
      </c>
      <c r="T5422">
        <f>COUNTIF('Feb 2022'!A:A,D5422)+COUNTIF('Mar 2022'!A:A,D5422)+COUNTIF('Apr 2022'!A:A,D5422)+COUNTIF('May 2022'!A:A,D5422)+COUNTIF('June 2022'!A:A,D5422)+COUNTIF('July 2022'!A:A,D5422)+COUNTIF('Aug 2022'!A:A,D5422)+COUNTIF('Sep 2022'!A:A,D5422)+COUNTIF('Oct 2022'!A:A,D5422)+COUNTIF('Dec 2022'!A:A,D5422)</f>
        <v>0</v>
      </c>
      <c r="U5422" t="e">
        <f>VLOOKUP(Q5422,'Capital Lookup'!A:B,2,FALSE)</f>
        <v>#N/A</v>
      </c>
      <c r="V5422" s="2" t="str">
        <f>IFERROR(VLOOKUP(LEFT(F5422,10),'Find Purchase Orders'!B:J,9,FALSE),"")</f>
        <v/>
      </c>
      <c r="W5422" s="25" t="s">
        <v>7261</v>
      </c>
    </row>
    <row r="5423" spans="1:23" hidden="1">
      <c r="A5423" s="25" t="s">
        <v>7252</v>
      </c>
      <c r="B5423" s="25" t="s">
        <v>7466</v>
      </c>
      <c r="C5423" s="25" t="s">
        <v>7254</v>
      </c>
      <c r="D5423" s="25" t="s">
        <v>19209</v>
      </c>
      <c r="E5423" s="25" t="s">
        <v>11209</v>
      </c>
      <c r="H5423" s="21">
        <v>56.5</v>
      </c>
      <c r="I5423" s="25" t="s">
        <v>7257</v>
      </c>
      <c r="K5423" s="25" t="s">
        <v>7579</v>
      </c>
      <c r="L5423" s="25" t="s">
        <v>8647</v>
      </c>
      <c r="M5423" s="22">
        <v>0</v>
      </c>
      <c r="N5423" s="22">
        <v>0</v>
      </c>
      <c r="O5423" s="21">
        <v>0</v>
      </c>
      <c r="P5423" s="21">
        <v>6.5</v>
      </c>
      <c r="Q5423" s="25"/>
      <c r="R5423" s="1" t="str">
        <f t="shared" si="107"/>
        <v>ST10052</v>
      </c>
      <c r="S5423" t="str">
        <f>VLOOKUP(R5423,Data!$C$2:$D$261,2,0)</f>
        <v>Portobello</v>
      </c>
      <c r="T5423">
        <f>COUNTIF('Feb 2022'!A:A,D5423)+COUNTIF('Mar 2022'!A:A,D5423)+COUNTIF('Apr 2022'!A:A,D5423)+COUNTIF('May 2022'!A:A,D5423)+COUNTIF('June 2022'!A:A,D5423)+COUNTIF('July 2022'!A:A,D5423)+COUNTIF('Aug 2022'!A:A,D5423)+COUNTIF('Sep 2022'!A:A,D5423)+COUNTIF('Oct 2022'!A:A,D5423)+COUNTIF('Dec 2022'!A:A,D5423)</f>
        <v>0</v>
      </c>
      <c r="U5423" t="e">
        <f>VLOOKUP(Q5423,'Capital Lookup'!A:B,2,FALSE)</f>
        <v>#N/A</v>
      </c>
      <c r="V5423" s="2" t="str">
        <f>IFERROR(VLOOKUP(LEFT(F5423,10),'Find Purchase Orders'!B:J,9,FALSE),"")</f>
        <v/>
      </c>
      <c r="W5423" s="25" t="s">
        <v>7261</v>
      </c>
    </row>
    <row r="5424" spans="1:23" hidden="1">
      <c r="A5424" s="25" t="s">
        <v>7261</v>
      </c>
      <c r="B5424" s="25" t="s">
        <v>8738</v>
      </c>
      <c r="C5424" s="25" t="s">
        <v>7264</v>
      </c>
      <c r="D5424" s="25" t="s">
        <v>19210</v>
      </c>
      <c r="E5424" s="25" t="s">
        <v>10329</v>
      </c>
      <c r="F5424" s="25" t="s">
        <v>19211</v>
      </c>
      <c r="G5424" s="25" t="s">
        <v>19212</v>
      </c>
      <c r="H5424" s="21">
        <v>412.97</v>
      </c>
      <c r="I5424" s="25" t="s">
        <v>7287</v>
      </c>
      <c r="J5424" s="25" t="s">
        <v>7288</v>
      </c>
      <c r="K5424" s="25" t="s">
        <v>8175</v>
      </c>
      <c r="L5424" s="25" t="s">
        <v>10332</v>
      </c>
      <c r="M5424" s="21">
        <v>412.97</v>
      </c>
      <c r="N5424" s="22">
        <v>0</v>
      </c>
      <c r="O5424" s="21">
        <v>412.97</v>
      </c>
      <c r="P5424" s="21">
        <v>19.670000000000002</v>
      </c>
      <c r="Q5424" s="25" t="s">
        <v>10333</v>
      </c>
      <c r="R5424" s="1" t="str">
        <f t="shared" si="107"/>
        <v>ST10075</v>
      </c>
      <c r="S5424" t="str">
        <f>VLOOKUP(R5424,Data!$C$2:$D$261,2,0)</f>
        <v>River Ridge</v>
      </c>
      <c r="T5424">
        <f>COUNTIF('Feb 2022'!A:A,D5424)+COUNTIF('Mar 2022'!A:A,D5424)+COUNTIF('Apr 2022'!A:A,D5424)+COUNTIF('May 2022'!A:A,D5424)+COUNTIF('June 2022'!A:A,D5424)+COUNTIF('July 2022'!A:A,D5424)+COUNTIF('Aug 2022'!A:A,D5424)+COUNTIF('Sep 2022'!A:A,D5424)+COUNTIF('Oct 2022'!A:A,D5424)+COUNTIF('Dec 2022'!A:A,D5424)</f>
        <v>0</v>
      </c>
      <c r="U5424" t="str">
        <f>VLOOKUP(Q5424,'Capital Lookup'!A:B,2,FALSE)</f>
        <v>Yes</v>
      </c>
      <c r="V5424" s="2">
        <f>IFERROR(VLOOKUP(LEFT(F5424,10),'Find Purchase Orders'!B:J,9,FALSE),"")</f>
        <v>44868</v>
      </c>
      <c r="W5424" s="25" t="s">
        <v>7261</v>
      </c>
    </row>
    <row r="5425" spans="1:23" hidden="1">
      <c r="A5425" s="25" t="s">
        <v>7269</v>
      </c>
      <c r="B5425" s="25" t="s">
        <v>7270</v>
      </c>
      <c r="C5425" s="25" t="s">
        <v>7271</v>
      </c>
      <c r="D5425" s="25" t="s">
        <v>19213</v>
      </c>
      <c r="E5425" s="25" t="s">
        <v>7273</v>
      </c>
      <c r="H5425" s="21">
        <v>19152</v>
      </c>
      <c r="I5425" s="25" t="s">
        <v>7257</v>
      </c>
      <c r="K5425" s="25" t="s">
        <v>8175</v>
      </c>
      <c r="L5425" s="25" t="s">
        <v>8787</v>
      </c>
      <c r="M5425" s="22">
        <v>0</v>
      </c>
      <c r="N5425" s="22">
        <v>0</v>
      </c>
      <c r="O5425" s="21">
        <v>0</v>
      </c>
      <c r="P5425" s="21">
        <v>0</v>
      </c>
      <c r="Q5425" s="25" t="s">
        <v>15370</v>
      </c>
      <c r="R5425" s="1" t="str">
        <f t="shared" si="107"/>
        <v>ST10211</v>
      </c>
      <c r="S5425" t="str">
        <f>VLOOKUP(R5425,Data!$C$2:$D$261,2,0)</f>
        <v>Capilano Care Centre</v>
      </c>
      <c r="T5425">
        <f>COUNTIF('Feb 2022'!A:A,D5425)+COUNTIF('Mar 2022'!A:A,D5425)+COUNTIF('Apr 2022'!A:A,D5425)+COUNTIF('May 2022'!A:A,D5425)+COUNTIF('June 2022'!A:A,D5425)+COUNTIF('July 2022'!A:A,D5425)+COUNTIF('Aug 2022'!A:A,D5425)+COUNTIF('Sep 2022'!A:A,D5425)+COUNTIF('Oct 2022'!A:A,D5425)+COUNTIF('Dec 2022'!A:A,D5425)</f>
        <v>0</v>
      </c>
      <c r="U5425" t="str">
        <f>VLOOKUP(Q5425,'Capital Lookup'!A:B,2,FALSE)</f>
        <v>No</v>
      </c>
      <c r="V5425" s="2" t="str">
        <f>IFERROR(VLOOKUP(LEFT(F5425,10),'Find Purchase Orders'!B:J,9,FALSE),"")</f>
        <v/>
      </c>
      <c r="W5425" s="25" t="s">
        <v>7261</v>
      </c>
    </row>
    <row r="5426" spans="1:23" hidden="1">
      <c r="A5426" s="25" t="s">
        <v>7269</v>
      </c>
      <c r="B5426" s="25" t="s">
        <v>7270</v>
      </c>
      <c r="C5426" s="25" t="s">
        <v>7271</v>
      </c>
      <c r="D5426" s="25" t="s">
        <v>6936</v>
      </c>
      <c r="E5426" s="25" t="s">
        <v>7273</v>
      </c>
      <c r="F5426" s="25" t="s">
        <v>19214</v>
      </c>
      <c r="G5426" s="25" t="s">
        <v>19215</v>
      </c>
      <c r="H5426" s="21">
        <v>20815.2</v>
      </c>
      <c r="I5426" s="25" t="s">
        <v>7287</v>
      </c>
      <c r="J5426" s="25" t="s">
        <v>7288</v>
      </c>
      <c r="K5426" s="25" t="s">
        <v>8175</v>
      </c>
      <c r="L5426" s="25" t="s">
        <v>8787</v>
      </c>
      <c r="M5426" s="21">
        <v>20815.2</v>
      </c>
      <c r="N5426" s="22">
        <v>0</v>
      </c>
      <c r="O5426" s="21">
        <v>20815.2</v>
      </c>
      <c r="P5426" s="21">
        <v>0</v>
      </c>
      <c r="Q5426" s="25" t="s">
        <v>15370</v>
      </c>
      <c r="R5426" s="1" t="str">
        <f t="shared" si="107"/>
        <v>ST10211</v>
      </c>
      <c r="S5426" t="str">
        <f>VLOOKUP(R5426,Data!$C$2:$D$261,2,0)</f>
        <v>Capilano Care Centre</v>
      </c>
      <c r="T5426">
        <f>COUNTIF('Feb 2022'!A:A,D5426)+COUNTIF('Mar 2022'!A:A,D5426)+COUNTIF('Apr 2022'!A:A,D5426)+COUNTIF('May 2022'!A:A,D5426)+COUNTIF('June 2022'!A:A,D5426)+COUNTIF('July 2022'!A:A,D5426)+COUNTIF('Aug 2022'!A:A,D5426)+COUNTIF('Sep 2022'!A:A,D5426)+COUNTIF('Oct 2022'!A:A,D5426)+COUNTIF('Dec 2022'!A:A,D5426)</f>
        <v>1</v>
      </c>
      <c r="U5426" t="str">
        <f>VLOOKUP(Q5426,'Capital Lookup'!A:B,2,FALSE)</f>
        <v>No</v>
      </c>
      <c r="V5426" s="2">
        <f>IFERROR(VLOOKUP(LEFT(F5426,10),'Find Purchase Orders'!B:J,9,FALSE),"")</f>
        <v>44873</v>
      </c>
      <c r="W5426" s="25" t="s">
        <v>7261</v>
      </c>
    </row>
    <row r="5427" spans="1:23" hidden="1">
      <c r="A5427" s="25" t="s">
        <v>7269</v>
      </c>
      <c r="B5427" s="25" t="s">
        <v>7270</v>
      </c>
      <c r="C5427" s="25" t="s">
        <v>7271</v>
      </c>
      <c r="D5427" s="25" t="s">
        <v>6937</v>
      </c>
      <c r="E5427" s="25" t="s">
        <v>7273</v>
      </c>
      <c r="F5427" s="25" t="s">
        <v>19216</v>
      </c>
      <c r="G5427" s="25" t="s">
        <v>19215</v>
      </c>
      <c r="H5427" s="21">
        <v>20563.2</v>
      </c>
      <c r="I5427" s="25" t="s">
        <v>7287</v>
      </c>
      <c r="J5427" s="25" t="s">
        <v>7288</v>
      </c>
      <c r="K5427" s="25" t="s">
        <v>8175</v>
      </c>
      <c r="L5427" s="25" t="s">
        <v>8787</v>
      </c>
      <c r="M5427" s="21">
        <v>20563.2</v>
      </c>
      <c r="N5427" s="22">
        <v>0</v>
      </c>
      <c r="O5427" s="21">
        <v>20563.2</v>
      </c>
      <c r="P5427" s="21">
        <v>0</v>
      </c>
      <c r="Q5427" s="25" t="s">
        <v>15370</v>
      </c>
      <c r="R5427" s="1" t="str">
        <f t="shared" si="107"/>
        <v>ST10211</v>
      </c>
      <c r="S5427" t="str">
        <f>VLOOKUP(R5427,Data!$C$2:$D$261,2,0)</f>
        <v>Capilano Care Centre</v>
      </c>
      <c r="T5427">
        <f>COUNTIF('Feb 2022'!A:A,D5427)+COUNTIF('Mar 2022'!A:A,D5427)+COUNTIF('Apr 2022'!A:A,D5427)+COUNTIF('May 2022'!A:A,D5427)+COUNTIF('June 2022'!A:A,D5427)+COUNTIF('July 2022'!A:A,D5427)+COUNTIF('Aug 2022'!A:A,D5427)+COUNTIF('Sep 2022'!A:A,D5427)+COUNTIF('Oct 2022'!A:A,D5427)+COUNTIF('Dec 2022'!A:A,D5427)</f>
        <v>1</v>
      </c>
      <c r="U5427" t="str">
        <f>VLOOKUP(Q5427,'Capital Lookup'!A:B,2,FALSE)</f>
        <v>No</v>
      </c>
      <c r="V5427" s="2">
        <f>IFERROR(VLOOKUP(LEFT(F5427,10),'Find Purchase Orders'!B:J,9,FALSE),"")</f>
        <v>44872</v>
      </c>
      <c r="W5427" s="25" t="s">
        <v>7261</v>
      </c>
    </row>
    <row r="5428" spans="1:23" hidden="1">
      <c r="A5428" s="25" t="s">
        <v>7365</v>
      </c>
      <c r="B5428" s="25" t="s">
        <v>8807</v>
      </c>
      <c r="C5428" s="25"/>
      <c r="D5428" s="25" t="s">
        <v>6906</v>
      </c>
      <c r="E5428" s="25" t="s">
        <v>8808</v>
      </c>
      <c r="F5428" s="25" t="s">
        <v>19217</v>
      </c>
      <c r="G5428" s="25" t="s">
        <v>19218</v>
      </c>
      <c r="H5428" s="21">
        <v>1161.92</v>
      </c>
      <c r="I5428" s="25" t="s">
        <v>7296</v>
      </c>
      <c r="J5428" s="25" t="s">
        <v>7288</v>
      </c>
      <c r="K5428" s="25" t="s">
        <v>7624</v>
      </c>
      <c r="L5428" s="25" t="s">
        <v>8647</v>
      </c>
      <c r="M5428" s="21">
        <v>1161.92</v>
      </c>
      <c r="N5428" s="21">
        <v>1161.92</v>
      </c>
      <c r="O5428" s="21">
        <v>0</v>
      </c>
      <c r="P5428" s="21">
        <v>1161.92</v>
      </c>
      <c r="Q5428" s="25"/>
      <c r="R5428" s="1" t="str">
        <f t="shared" si="107"/>
        <v>ST10217</v>
      </c>
      <c r="S5428" t="str">
        <f>VLOOKUP(R5428,Data!$C$2:$D$261,2,0)</f>
        <v>Harold &amp; Grace Baker Centre</v>
      </c>
      <c r="T5428">
        <f>COUNTIF('Feb 2022'!A:A,D5428)+COUNTIF('Mar 2022'!A:A,D5428)+COUNTIF('Apr 2022'!A:A,D5428)+COUNTIF('May 2022'!A:A,D5428)+COUNTIF('June 2022'!A:A,D5428)+COUNTIF('July 2022'!A:A,D5428)+COUNTIF('Aug 2022'!A:A,D5428)+COUNTIF('Sep 2022'!A:A,D5428)+COUNTIF('Oct 2022'!A:A,D5428)+COUNTIF('Dec 2022'!A:A,D5428)</f>
        <v>1</v>
      </c>
      <c r="U5428" t="e">
        <f>VLOOKUP(Q5428,'Capital Lookup'!A:B,2,FALSE)</f>
        <v>#N/A</v>
      </c>
      <c r="V5428" s="2">
        <f>IFERROR(VLOOKUP(LEFT(F5428,10),'Find Purchase Orders'!B:J,9,FALSE),"")</f>
        <v>44871</v>
      </c>
      <c r="W5428" s="25" t="s">
        <v>7261</v>
      </c>
    </row>
    <row r="5429" spans="1:23" hidden="1">
      <c r="A5429" s="25" t="s">
        <v>7365</v>
      </c>
      <c r="B5429" s="25" t="s">
        <v>8807</v>
      </c>
      <c r="C5429" s="25"/>
      <c r="D5429" s="25" t="s">
        <v>6906</v>
      </c>
      <c r="E5429" s="25" t="s">
        <v>8808</v>
      </c>
      <c r="F5429" s="25" t="s">
        <v>19219</v>
      </c>
      <c r="G5429" s="25" t="s">
        <v>19220</v>
      </c>
      <c r="H5429" s="21">
        <v>1161.9000000000001</v>
      </c>
      <c r="I5429" s="25" t="s">
        <v>7296</v>
      </c>
      <c r="J5429" s="25" t="s">
        <v>7288</v>
      </c>
      <c r="K5429" s="25" t="s">
        <v>7624</v>
      </c>
      <c r="L5429" s="25" t="s">
        <v>8647</v>
      </c>
      <c r="M5429" s="21">
        <v>1161.9000000000001</v>
      </c>
      <c r="N5429" s="21">
        <v>1161.9000000000001</v>
      </c>
      <c r="O5429" s="21">
        <v>0</v>
      </c>
      <c r="P5429" s="21">
        <v>1161.9000000000001</v>
      </c>
      <c r="Q5429" s="25"/>
      <c r="R5429" s="1" t="str">
        <f t="shared" si="107"/>
        <v>ST10217</v>
      </c>
      <c r="S5429" t="str">
        <f>VLOOKUP(R5429,Data!$C$2:$D$261,2,0)</f>
        <v>Harold &amp; Grace Baker Centre</v>
      </c>
      <c r="T5429">
        <f>COUNTIF('Feb 2022'!A:A,D5429)+COUNTIF('Mar 2022'!A:A,D5429)+COUNTIF('Apr 2022'!A:A,D5429)+COUNTIF('May 2022'!A:A,D5429)+COUNTIF('June 2022'!A:A,D5429)+COUNTIF('July 2022'!A:A,D5429)+COUNTIF('Aug 2022'!A:A,D5429)+COUNTIF('Sep 2022'!A:A,D5429)+COUNTIF('Oct 2022'!A:A,D5429)+COUNTIF('Dec 2022'!A:A,D5429)</f>
        <v>1</v>
      </c>
      <c r="U5429" t="e">
        <f>VLOOKUP(Q5429,'Capital Lookup'!A:B,2,FALSE)</f>
        <v>#N/A</v>
      </c>
      <c r="V5429" s="2">
        <f>IFERROR(VLOOKUP(LEFT(F5429,10),'Find Purchase Orders'!B:J,9,FALSE),"")</f>
        <v>44871</v>
      </c>
      <c r="W5429" s="25" t="s">
        <v>7261</v>
      </c>
    </row>
    <row r="5430" spans="1:23" hidden="1">
      <c r="A5430" s="25" t="s">
        <v>7269</v>
      </c>
      <c r="B5430" s="25" t="s">
        <v>7270</v>
      </c>
      <c r="C5430" s="25" t="s">
        <v>7271</v>
      </c>
      <c r="D5430" s="25" t="s">
        <v>6938</v>
      </c>
      <c r="E5430" s="25" t="s">
        <v>7273</v>
      </c>
      <c r="F5430" s="25" t="s">
        <v>19221</v>
      </c>
      <c r="G5430" s="25" t="s">
        <v>19215</v>
      </c>
      <c r="H5430" s="21">
        <v>19152</v>
      </c>
      <c r="I5430" s="25" t="s">
        <v>7287</v>
      </c>
      <c r="J5430" s="25" t="s">
        <v>7288</v>
      </c>
      <c r="K5430" s="25" t="s">
        <v>8175</v>
      </c>
      <c r="L5430" s="25" t="s">
        <v>8787</v>
      </c>
      <c r="M5430" s="21">
        <v>19152</v>
      </c>
      <c r="N5430" s="22">
        <v>0</v>
      </c>
      <c r="O5430" s="21">
        <v>19152</v>
      </c>
      <c r="P5430" s="21">
        <v>0</v>
      </c>
      <c r="Q5430" s="25" t="s">
        <v>15370</v>
      </c>
      <c r="R5430" s="1" t="str">
        <f t="shared" si="107"/>
        <v>ST10211</v>
      </c>
      <c r="S5430" t="str">
        <f>VLOOKUP(R5430,Data!$C$2:$D$261,2,0)</f>
        <v>Capilano Care Centre</v>
      </c>
      <c r="T5430">
        <f>COUNTIF('Feb 2022'!A:A,D5430)+COUNTIF('Mar 2022'!A:A,D5430)+COUNTIF('Apr 2022'!A:A,D5430)+COUNTIF('May 2022'!A:A,D5430)+COUNTIF('June 2022'!A:A,D5430)+COUNTIF('July 2022'!A:A,D5430)+COUNTIF('Aug 2022'!A:A,D5430)+COUNTIF('Sep 2022'!A:A,D5430)+COUNTIF('Oct 2022'!A:A,D5430)+COUNTIF('Dec 2022'!A:A,D5430)</f>
        <v>1</v>
      </c>
      <c r="U5430" t="str">
        <f>VLOOKUP(Q5430,'Capital Lookup'!A:B,2,FALSE)</f>
        <v>No</v>
      </c>
      <c r="V5430" s="2">
        <f>IFERROR(VLOOKUP(LEFT(F5430,10),'Find Purchase Orders'!B:J,9,FALSE),"")</f>
        <v>44872</v>
      </c>
      <c r="W5430" s="25" t="s">
        <v>7261</v>
      </c>
    </row>
    <row r="5431" spans="1:23" hidden="1">
      <c r="A5431" s="25" t="s">
        <v>7261</v>
      </c>
      <c r="B5431" s="25" t="s">
        <v>7276</v>
      </c>
      <c r="C5431" s="25" t="s">
        <v>7277</v>
      </c>
      <c r="D5431" s="25" t="s">
        <v>6907</v>
      </c>
      <c r="E5431" s="25" t="s">
        <v>17627</v>
      </c>
      <c r="F5431" s="25" t="s">
        <v>19222</v>
      </c>
      <c r="G5431" s="25" t="s">
        <v>19223</v>
      </c>
      <c r="H5431" s="21">
        <v>3990.47</v>
      </c>
      <c r="I5431" s="25" t="s">
        <v>7296</v>
      </c>
      <c r="J5431" s="25" t="s">
        <v>7288</v>
      </c>
      <c r="K5431" s="25" t="s">
        <v>7262</v>
      </c>
      <c r="L5431" s="25" t="s">
        <v>7259</v>
      </c>
      <c r="M5431" s="21">
        <v>3990.47</v>
      </c>
      <c r="N5431" s="21">
        <v>3990.47</v>
      </c>
      <c r="O5431" s="21">
        <v>0</v>
      </c>
      <c r="P5431" s="21">
        <v>3990.47</v>
      </c>
      <c r="Q5431" s="25" t="s">
        <v>7395</v>
      </c>
      <c r="R5431" s="1" t="str">
        <f t="shared" si="107"/>
        <v>ST10064</v>
      </c>
      <c r="S5431" t="str">
        <f>VLOOKUP(R5431,Data!$C$2:$D$261,2,0)</f>
        <v>Aspen Ridge</v>
      </c>
      <c r="T5431">
        <f>COUNTIF('Feb 2022'!A:A,D5431)+COUNTIF('Mar 2022'!A:A,D5431)+COUNTIF('Apr 2022'!A:A,D5431)+COUNTIF('May 2022'!A:A,D5431)+COUNTIF('June 2022'!A:A,D5431)+COUNTIF('July 2022'!A:A,D5431)+COUNTIF('Aug 2022'!A:A,D5431)+COUNTIF('Sep 2022'!A:A,D5431)+COUNTIF('Oct 2022'!A:A,D5431)+COUNTIF('Dec 2022'!A:A,D5431)</f>
        <v>1</v>
      </c>
      <c r="U5431" t="str">
        <f>VLOOKUP(Q5431,'Capital Lookup'!A:B,2,FALSE)</f>
        <v>No</v>
      </c>
      <c r="V5431" s="2">
        <f>IFERROR(VLOOKUP(LEFT(F5431,10),'Find Purchase Orders'!B:J,9,FALSE),"")</f>
        <v>44868</v>
      </c>
      <c r="W5431" s="25" t="s">
        <v>7261</v>
      </c>
    </row>
    <row r="5432" spans="1:23" hidden="1">
      <c r="A5432" s="25" t="s">
        <v>7261</v>
      </c>
      <c r="B5432" s="25" t="s">
        <v>7541</v>
      </c>
      <c r="C5432" s="25" t="s">
        <v>7264</v>
      </c>
      <c r="D5432" s="25" t="s">
        <v>6939</v>
      </c>
      <c r="E5432" s="25" t="s">
        <v>8443</v>
      </c>
      <c r="F5432" s="25" t="s">
        <v>19224</v>
      </c>
      <c r="G5432" s="25" t="s">
        <v>19225</v>
      </c>
      <c r="H5432" s="21">
        <v>3107.5</v>
      </c>
      <c r="I5432" s="25" t="s">
        <v>7296</v>
      </c>
      <c r="J5432" s="25" t="s">
        <v>7288</v>
      </c>
      <c r="K5432" s="25" t="s">
        <v>7495</v>
      </c>
      <c r="L5432" s="25" t="s">
        <v>7745</v>
      </c>
      <c r="M5432" s="21">
        <v>3107.5</v>
      </c>
      <c r="N5432" s="21">
        <v>3107.5</v>
      </c>
      <c r="O5432" s="21">
        <v>0</v>
      </c>
      <c r="P5432" s="21">
        <v>3107.5</v>
      </c>
      <c r="Q5432" s="25" t="s">
        <v>19226</v>
      </c>
      <c r="R5432" s="1" t="str">
        <f t="shared" si="107"/>
        <v>ST10061</v>
      </c>
      <c r="S5432" t="str">
        <f>VLOOKUP(R5432,Data!$C$2:$D$261,2,0)</f>
        <v>The Dorchester</v>
      </c>
      <c r="T5432">
        <f>COUNTIF('Feb 2022'!A:A,D5432)+COUNTIF('Mar 2022'!A:A,D5432)+COUNTIF('Apr 2022'!A:A,D5432)+COUNTIF('May 2022'!A:A,D5432)+COUNTIF('June 2022'!A:A,D5432)+COUNTIF('July 2022'!A:A,D5432)+COUNTIF('Aug 2022'!A:A,D5432)+COUNTIF('Sep 2022'!A:A,D5432)+COUNTIF('Oct 2022'!A:A,D5432)+COUNTIF('Dec 2022'!A:A,D5432)</f>
        <v>1</v>
      </c>
      <c r="U5432" t="str">
        <f>VLOOKUP(Q5432,'Capital Lookup'!A:B,2,FALSE)</f>
        <v>No</v>
      </c>
      <c r="V5432" s="2">
        <f>IFERROR(VLOOKUP(LEFT(F5432,10),'Find Purchase Orders'!B:J,9,FALSE),"")</f>
        <v>44872</v>
      </c>
      <c r="W5432" s="25" t="s">
        <v>7261</v>
      </c>
    </row>
    <row r="5433" spans="1:23" hidden="1">
      <c r="A5433" s="25" t="s">
        <v>7261</v>
      </c>
      <c r="B5433" s="25" t="s">
        <v>7276</v>
      </c>
      <c r="C5433" s="25" t="s">
        <v>7277</v>
      </c>
      <c r="D5433" s="25" t="s">
        <v>6908</v>
      </c>
      <c r="E5433" s="25" t="s">
        <v>17627</v>
      </c>
      <c r="F5433" s="25" t="s">
        <v>19227</v>
      </c>
      <c r="G5433" s="25" t="s">
        <v>9512</v>
      </c>
      <c r="H5433" s="21">
        <v>131.25</v>
      </c>
      <c r="I5433" s="25" t="s">
        <v>7296</v>
      </c>
      <c r="J5433" s="25" t="s">
        <v>7288</v>
      </c>
      <c r="K5433" s="25" t="s">
        <v>7262</v>
      </c>
      <c r="L5433" s="25" t="s">
        <v>7259</v>
      </c>
      <c r="M5433" s="21">
        <v>131.25</v>
      </c>
      <c r="N5433" s="21">
        <v>131.25</v>
      </c>
      <c r="O5433" s="21">
        <v>0</v>
      </c>
      <c r="P5433" s="21">
        <v>131.25</v>
      </c>
      <c r="Q5433" s="25" t="s">
        <v>7395</v>
      </c>
      <c r="R5433" s="1" t="str">
        <f t="shared" si="107"/>
        <v>ST10064</v>
      </c>
      <c r="S5433" t="str">
        <f>VLOOKUP(R5433,Data!$C$2:$D$261,2,0)</f>
        <v>Aspen Ridge</v>
      </c>
      <c r="T5433">
        <f>COUNTIF('Feb 2022'!A:A,D5433)+COUNTIF('Mar 2022'!A:A,D5433)+COUNTIF('Apr 2022'!A:A,D5433)+COUNTIF('May 2022'!A:A,D5433)+COUNTIF('June 2022'!A:A,D5433)+COUNTIF('July 2022'!A:A,D5433)+COUNTIF('Aug 2022'!A:A,D5433)+COUNTIF('Sep 2022'!A:A,D5433)+COUNTIF('Oct 2022'!A:A,D5433)+COUNTIF('Dec 2022'!A:A,D5433)</f>
        <v>1</v>
      </c>
      <c r="U5433" t="str">
        <f>VLOOKUP(Q5433,'Capital Lookup'!A:B,2,FALSE)</f>
        <v>No</v>
      </c>
      <c r="V5433" s="2">
        <f>IFERROR(VLOOKUP(LEFT(F5433,10),'Find Purchase Orders'!B:J,9,FALSE),"")</f>
        <v>44868</v>
      </c>
      <c r="W5433" s="25" t="s">
        <v>7261</v>
      </c>
    </row>
    <row r="5434" spans="1:23" hidden="1">
      <c r="A5434" s="25" t="s">
        <v>7261</v>
      </c>
      <c r="B5434" s="25" t="s">
        <v>7276</v>
      </c>
      <c r="C5434" s="25" t="s">
        <v>7277</v>
      </c>
      <c r="D5434" s="25" t="s">
        <v>6908</v>
      </c>
      <c r="E5434" s="25" t="s">
        <v>17627</v>
      </c>
      <c r="F5434" s="25" t="s">
        <v>19228</v>
      </c>
      <c r="G5434" s="25" t="s">
        <v>8574</v>
      </c>
      <c r="H5434" s="21">
        <v>3459.02</v>
      </c>
      <c r="I5434" s="25" t="s">
        <v>7296</v>
      </c>
      <c r="J5434" s="25" t="s">
        <v>7288</v>
      </c>
      <c r="K5434" s="25" t="s">
        <v>7262</v>
      </c>
      <c r="L5434" s="25" t="s">
        <v>7259</v>
      </c>
      <c r="M5434" s="21">
        <v>3459.02</v>
      </c>
      <c r="N5434" s="21">
        <v>3459.02</v>
      </c>
      <c r="O5434" s="21">
        <v>0</v>
      </c>
      <c r="P5434" s="21">
        <v>3459.02</v>
      </c>
      <c r="Q5434" s="25" t="s">
        <v>7395</v>
      </c>
      <c r="R5434" s="1" t="str">
        <f t="shared" si="107"/>
        <v>ST10064</v>
      </c>
      <c r="S5434" t="str">
        <f>VLOOKUP(R5434,Data!$C$2:$D$261,2,0)</f>
        <v>Aspen Ridge</v>
      </c>
      <c r="T5434">
        <f>COUNTIF('Feb 2022'!A:A,D5434)+COUNTIF('Mar 2022'!A:A,D5434)+COUNTIF('Apr 2022'!A:A,D5434)+COUNTIF('May 2022'!A:A,D5434)+COUNTIF('June 2022'!A:A,D5434)+COUNTIF('July 2022'!A:A,D5434)+COUNTIF('Aug 2022'!A:A,D5434)+COUNTIF('Sep 2022'!A:A,D5434)+COUNTIF('Oct 2022'!A:A,D5434)+COUNTIF('Dec 2022'!A:A,D5434)</f>
        <v>1</v>
      </c>
      <c r="U5434" t="str">
        <f>VLOOKUP(Q5434,'Capital Lookup'!A:B,2,FALSE)</f>
        <v>No</v>
      </c>
      <c r="V5434" s="2">
        <f>IFERROR(VLOOKUP(LEFT(F5434,10),'Find Purchase Orders'!B:J,9,FALSE),"")</f>
        <v>44868</v>
      </c>
      <c r="W5434" s="25" t="s">
        <v>7261</v>
      </c>
    </row>
    <row r="5435" spans="1:23" hidden="1">
      <c r="A5435" s="25" t="s">
        <v>7261</v>
      </c>
      <c r="B5435" s="25" t="s">
        <v>8595</v>
      </c>
      <c r="C5435" s="25" t="s">
        <v>7264</v>
      </c>
      <c r="D5435" s="25" t="s">
        <v>6940</v>
      </c>
      <c r="E5435" s="25" t="s">
        <v>8443</v>
      </c>
      <c r="F5435" s="25" t="s">
        <v>19229</v>
      </c>
      <c r="G5435" s="25" t="s">
        <v>19230</v>
      </c>
      <c r="H5435" s="21">
        <v>3684.52</v>
      </c>
      <c r="I5435" s="25" t="s">
        <v>7339</v>
      </c>
      <c r="J5435" s="25" t="s">
        <v>7288</v>
      </c>
      <c r="K5435" s="25" t="s">
        <v>7495</v>
      </c>
      <c r="L5435" s="25" t="s">
        <v>7745</v>
      </c>
      <c r="M5435" s="21">
        <v>3684.52</v>
      </c>
      <c r="N5435" s="21">
        <v>3930.15</v>
      </c>
      <c r="O5435" s="21">
        <v>-245.63</v>
      </c>
      <c r="P5435" s="21">
        <v>175.45</v>
      </c>
      <c r="Q5435" s="25" t="s">
        <v>19231</v>
      </c>
      <c r="R5435" s="1" t="str">
        <f t="shared" si="107"/>
        <v>ST10059</v>
      </c>
      <c r="S5435" t="str">
        <f>VLOOKUP(R5435,Data!$C$2:$D$261,2,0)</f>
        <v>Parkwood Manor</v>
      </c>
      <c r="T5435">
        <f>COUNTIF('Feb 2022'!A:A,D5435)+COUNTIF('Mar 2022'!A:A,D5435)+COUNTIF('Apr 2022'!A:A,D5435)+COUNTIF('May 2022'!A:A,D5435)+COUNTIF('June 2022'!A:A,D5435)+COUNTIF('July 2022'!A:A,D5435)+COUNTIF('Aug 2022'!A:A,D5435)+COUNTIF('Sep 2022'!A:A,D5435)+COUNTIF('Oct 2022'!A:A,D5435)+COUNTIF('Dec 2022'!A:A,D5435)</f>
        <v>1</v>
      </c>
      <c r="U5435" t="str">
        <f>VLOOKUP(Q5435,'Capital Lookup'!A:B,2,FALSE)</f>
        <v>No</v>
      </c>
      <c r="V5435" s="2">
        <f>IFERROR(VLOOKUP(LEFT(F5435,10),'Find Purchase Orders'!B:J,9,FALSE),"")</f>
        <v>44872</v>
      </c>
      <c r="W5435" s="25" t="s">
        <v>7261</v>
      </c>
    </row>
    <row r="5436" spans="1:23" hidden="1">
      <c r="A5436" s="25" t="s">
        <v>7261</v>
      </c>
      <c r="B5436" s="25" t="s">
        <v>7276</v>
      </c>
      <c r="C5436" s="25" t="s">
        <v>7277</v>
      </c>
      <c r="D5436" s="25" t="s">
        <v>6909</v>
      </c>
      <c r="E5436" s="25" t="s">
        <v>17627</v>
      </c>
      <c r="F5436" s="25" t="s">
        <v>19232</v>
      </c>
      <c r="G5436" s="25" t="s">
        <v>19233</v>
      </c>
      <c r="H5436" s="21">
        <v>26.25</v>
      </c>
      <c r="I5436" s="25" t="s">
        <v>7296</v>
      </c>
      <c r="J5436" s="25" t="s">
        <v>7288</v>
      </c>
      <c r="K5436" s="25" t="s">
        <v>7262</v>
      </c>
      <c r="L5436" s="25" t="s">
        <v>7259</v>
      </c>
      <c r="M5436" s="21">
        <v>26.25</v>
      </c>
      <c r="N5436" s="21">
        <v>26.25</v>
      </c>
      <c r="O5436" s="21">
        <v>0</v>
      </c>
      <c r="P5436" s="21">
        <v>26.25</v>
      </c>
      <c r="Q5436" s="25" t="s">
        <v>7395</v>
      </c>
      <c r="R5436" s="1" t="str">
        <f t="shared" si="107"/>
        <v>ST10064</v>
      </c>
      <c r="S5436" t="str">
        <f>VLOOKUP(R5436,Data!$C$2:$D$261,2,0)</f>
        <v>Aspen Ridge</v>
      </c>
      <c r="T5436">
        <f>COUNTIF('Feb 2022'!A:A,D5436)+COUNTIF('Mar 2022'!A:A,D5436)+COUNTIF('Apr 2022'!A:A,D5436)+COUNTIF('May 2022'!A:A,D5436)+COUNTIF('June 2022'!A:A,D5436)+COUNTIF('July 2022'!A:A,D5436)+COUNTIF('Aug 2022'!A:A,D5436)+COUNTIF('Sep 2022'!A:A,D5436)+COUNTIF('Oct 2022'!A:A,D5436)+COUNTIF('Dec 2022'!A:A,D5436)</f>
        <v>1</v>
      </c>
      <c r="U5436" t="str">
        <f>VLOOKUP(Q5436,'Capital Lookup'!A:B,2,FALSE)</f>
        <v>No</v>
      </c>
      <c r="V5436" s="2">
        <f>IFERROR(VLOOKUP(LEFT(F5436,10),'Find Purchase Orders'!B:J,9,FALSE),"")</f>
        <v>44868</v>
      </c>
      <c r="W5436" s="25" t="s">
        <v>7261</v>
      </c>
    </row>
    <row r="5437" spans="1:23" hidden="1">
      <c r="A5437" s="25" t="s">
        <v>7261</v>
      </c>
      <c r="B5437" s="25" t="s">
        <v>7276</v>
      </c>
      <c r="C5437" s="25" t="s">
        <v>7277</v>
      </c>
      <c r="D5437" s="25" t="s">
        <v>6909</v>
      </c>
      <c r="E5437" s="25" t="s">
        <v>17627</v>
      </c>
      <c r="F5437" s="25" t="s">
        <v>19234</v>
      </c>
      <c r="G5437" s="25" t="s">
        <v>19235</v>
      </c>
      <c r="H5437" s="21">
        <v>3893.87</v>
      </c>
      <c r="I5437" s="25" t="s">
        <v>7296</v>
      </c>
      <c r="J5437" s="25" t="s">
        <v>7288</v>
      </c>
      <c r="K5437" s="25" t="s">
        <v>7262</v>
      </c>
      <c r="L5437" s="25" t="s">
        <v>7259</v>
      </c>
      <c r="M5437" s="21">
        <v>3893.87</v>
      </c>
      <c r="N5437" s="21">
        <v>3893.87</v>
      </c>
      <c r="O5437" s="21">
        <v>0</v>
      </c>
      <c r="P5437" s="21">
        <v>3893.87</v>
      </c>
      <c r="Q5437" s="25" t="s">
        <v>7395</v>
      </c>
      <c r="R5437" s="1" t="str">
        <f t="shared" si="107"/>
        <v>ST10064</v>
      </c>
      <c r="S5437" t="str">
        <f>VLOOKUP(R5437,Data!$C$2:$D$261,2,0)</f>
        <v>Aspen Ridge</v>
      </c>
      <c r="T5437">
        <f>COUNTIF('Feb 2022'!A:A,D5437)+COUNTIF('Mar 2022'!A:A,D5437)+COUNTIF('Apr 2022'!A:A,D5437)+COUNTIF('May 2022'!A:A,D5437)+COUNTIF('June 2022'!A:A,D5437)+COUNTIF('July 2022'!A:A,D5437)+COUNTIF('Aug 2022'!A:A,D5437)+COUNTIF('Sep 2022'!A:A,D5437)+COUNTIF('Oct 2022'!A:A,D5437)+COUNTIF('Dec 2022'!A:A,D5437)</f>
        <v>1</v>
      </c>
      <c r="U5437" t="str">
        <f>VLOOKUP(Q5437,'Capital Lookup'!A:B,2,FALSE)</f>
        <v>No</v>
      </c>
      <c r="V5437" s="2">
        <f>IFERROR(VLOOKUP(LEFT(F5437,10),'Find Purchase Orders'!B:J,9,FALSE),"")</f>
        <v>44868</v>
      </c>
      <c r="W5437" s="25" t="s">
        <v>7261</v>
      </c>
    </row>
    <row r="5438" spans="1:23" hidden="1">
      <c r="A5438" s="25" t="s">
        <v>7261</v>
      </c>
      <c r="B5438" s="25" t="s">
        <v>9338</v>
      </c>
      <c r="C5438" s="25" t="s">
        <v>7264</v>
      </c>
      <c r="D5438" s="25" t="s">
        <v>6910</v>
      </c>
      <c r="E5438" s="25" t="s">
        <v>8140</v>
      </c>
      <c r="F5438" s="25" t="s">
        <v>19236</v>
      </c>
      <c r="G5438" s="25" t="s">
        <v>19237</v>
      </c>
      <c r="H5438" s="21">
        <v>10729.35</v>
      </c>
      <c r="I5438" s="25" t="s">
        <v>7296</v>
      </c>
      <c r="J5438" s="25" t="s">
        <v>7288</v>
      </c>
      <c r="K5438" s="25" t="s">
        <v>7733</v>
      </c>
      <c r="L5438" s="25" t="s">
        <v>7734</v>
      </c>
      <c r="M5438" s="21">
        <v>10729.35</v>
      </c>
      <c r="N5438" s="22">
        <v>0</v>
      </c>
      <c r="O5438" s="21">
        <v>10729.35</v>
      </c>
      <c r="P5438" s="21">
        <v>10729.35</v>
      </c>
      <c r="Q5438" s="25" t="s">
        <v>19238</v>
      </c>
      <c r="R5438" s="1" t="str">
        <f t="shared" si="107"/>
        <v>ST10008</v>
      </c>
      <c r="S5438" t="str">
        <f>VLOOKUP(R5438,Data!$C$2:$D$261,2,0)</f>
        <v>Trafalgar Lodge</v>
      </c>
      <c r="T5438">
        <f>COUNTIF('Feb 2022'!A:A,D5438)+COUNTIF('Mar 2022'!A:A,D5438)+COUNTIF('Apr 2022'!A:A,D5438)+COUNTIF('May 2022'!A:A,D5438)+COUNTIF('June 2022'!A:A,D5438)+COUNTIF('July 2022'!A:A,D5438)+COUNTIF('Aug 2022'!A:A,D5438)+COUNTIF('Sep 2022'!A:A,D5438)+COUNTIF('Oct 2022'!A:A,D5438)+COUNTIF('Dec 2022'!A:A,D5438)</f>
        <v>1</v>
      </c>
      <c r="U5438" t="str">
        <f>VLOOKUP(Q5438,'Capital Lookup'!A:B,2,FALSE)</f>
        <v>No</v>
      </c>
      <c r="V5438" s="2">
        <f>IFERROR(VLOOKUP(LEFT(F5438,10),'Find Purchase Orders'!B:J,9,FALSE),"")</f>
        <v>44869</v>
      </c>
      <c r="W5438" s="25" t="s">
        <v>7261</v>
      </c>
    </row>
    <row r="5439" spans="1:23" hidden="1">
      <c r="A5439" s="25" t="s">
        <v>7252</v>
      </c>
      <c r="B5439" s="25" t="s">
        <v>7546</v>
      </c>
      <c r="C5439" s="25" t="s">
        <v>7254</v>
      </c>
      <c r="D5439" s="25" t="s">
        <v>6911</v>
      </c>
      <c r="E5439" s="25" t="s">
        <v>8140</v>
      </c>
      <c r="F5439" s="25" t="s">
        <v>19239</v>
      </c>
      <c r="G5439" s="25" t="s">
        <v>19240</v>
      </c>
      <c r="H5439" s="21">
        <v>2587.29</v>
      </c>
      <c r="I5439" s="25" t="s">
        <v>7296</v>
      </c>
      <c r="J5439" s="25" t="s">
        <v>7288</v>
      </c>
      <c r="K5439" s="25" t="s">
        <v>7495</v>
      </c>
      <c r="L5439" s="25" t="s">
        <v>7740</v>
      </c>
      <c r="M5439" s="21">
        <v>2587.29</v>
      </c>
      <c r="N5439" s="22">
        <v>0</v>
      </c>
      <c r="O5439" s="21">
        <v>2587.29</v>
      </c>
      <c r="P5439" s="21">
        <v>2587.29</v>
      </c>
      <c r="Q5439" s="25" t="s">
        <v>19241</v>
      </c>
      <c r="R5439" s="1" t="str">
        <f t="shared" si="107"/>
        <v>ST10096</v>
      </c>
      <c r="S5439" t="str">
        <f>VLOOKUP(R5439,Data!$C$2:$D$261,2,0)</f>
        <v>Chatham</v>
      </c>
      <c r="T5439">
        <f>COUNTIF('Feb 2022'!A:A,D5439)+COUNTIF('Mar 2022'!A:A,D5439)+COUNTIF('Apr 2022'!A:A,D5439)+COUNTIF('May 2022'!A:A,D5439)+COUNTIF('June 2022'!A:A,D5439)+COUNTIF('July 2022'!A:A,D5439)+COUNTIF('Aug 2022'!A:A,D5439)+COUNTIF('Sep 2022'!A:A,D5439)+COUNTIF('Oct 2022'!A:A,D5439)+COUNTIF('Dec 2022'!A:A,D5439)</f>
        <v>1</v>
      </c>
      <c r="U5439" t="str">
        <f>VLOOKUP(Q5439,'Capital Lookup'!A:B,2,FALSE)</f>
        <v>No</v>
      </c>
      <c r="V5439" s="2">
        <f>IFERROR(VLOOKUP(LEFT(F5439,10),'Find Purchase Orders'!B:J,9,FALSE),"")</f>
        <v>44869</v>
      </c>
      <c r="W5439" s="25" t="s">
        <v>7261</v>
      </c>
    </row>
    <row r="5440" spans="1:23" hidden="1">
      <c r="A5440" s="25" t="s">
        <v>7261</v>
      </c>
      <c r="B5440" s="25" t="s">
        <v>7541</v>
      </c>
      <c r="C5440" s="25" t="s">
        <v>7264</v>
      </c>
      <c r="D5440" s="25" t="s">
        <v>6941</v>
      </c>
      <c r="E5440" s="25" t="s">
        <v>7543</v>
      </c>
      <c r="F5440" s="25" t="s">
        <v>19242</v>
      </c>
      <c r="G5440" s="25" t="s">
        <v>19243</v>
      </c>
      <c r="H5440" s="21">
        <v>1698.9</v>
      </c>
      <c r="I5440" s="25" t="s">
        <v>7296</v>
      </c>
      <c r="J5440" s="25" t="s">
        <v>7288</v>
      </c>
      <c r="K5440" s="25" t="s">
        <v>7289</v>
      </c>
      <c r="L5440" s="25" t="s">
        <v>7259</v>
      </c>
      <c r="M5440" s="21">
        <v>1698.9</v>
      </c>
      <c r="N5440" s="22">
        <v>0</v>
      </c>
      <c r="O5440" s="21">
        <v>1698.9</v>
      </c>
      <c r="P5440" s="21">
        <v>1698.9</v>
      </c>
      <c r="Q5440" s="25" t="s">
        <v>7544</v>
      </c>
      <c r="R5440" s="1" t="str">
        <f t="shared" si="107"/>
        <v>ST10061</v>
      </c>
      <c r="S5440" t="str">
        <f>VLOOKUP(R5440,Data!$C$2:$D$261,2,0)</f>
        <v>The Dorchester</v>
      </c>
      <c r="T5440">
        <f>COUNTIF('Feb 2022'!A:A,D5440)+COUNTIF('Mar 2022'!A:A,D5440)+COUNTIF('Apr 2022'!A:A,D5440)+COUNTIF('May 2022'!A:A,D5440)+COUNTIF('June 2022'!A:A,D5440)+COUNTIF('July 2022'!A:A,D5440)+COUNTIF('Aug 2022'!A:A,D5440)+COUNTIF('Sep 2022'!A:A,D5440)+COUNTIF('Oct 2022'!A:A,D5440)+COUNTIF('Dec 2022'!A:A,D5440)</f>
        <v>1</v>
      </c>
      <c r="U5440" t="str">
        <f>VLOOKUP(Q5440,'Capital Lookup'!A:B,2,FALSE)</f>
        <v>No</v>
      </c>
      <c r="V5440" s="2">
        <f>IFERROR(VLOOKUP(LEFT(F5440,10),'Find Purchase Orders'!B:J,9,FALSE),"")</f>
        <v>44872</v>
      </c>
      <c r="W5440" s="25" t="s">
        <v>7261</v>
      </c>
    </row>
    <row r="5441" spans="1:23" hidden="1">
      <c r="A5441" s="25" t="s">
        <v>7261</v>
      </c>
      <c r="B5441" s="25" t="s">
        <v>8586</v>
      </c>
      <c r="C5441" s="25" t="s">
        <v>7264</v>
      </c>
      <c r="D5441" s="25" t="s">
        <v>6912</v>
      </c>
      <c r="E5441" s="25" t="s">
        <v>11710</v>
      </c>
      <c r="F5441" s="25" t="s">
        <v>19244</v>
      </c>
      <c r="G5441" s="25" t="s">
        <v>19245</v>
      </c>
      <c r="H5441" s="21">
        <v>1565.1</v>
      </c>
      <c r="I5441" s="25" t="s">
        <v>7296</v>
      </c>
      <c r="J5441" s="25" t="s">
        <v>7288</v>
      </c>
      <c r="K5441" s="25" t="s">
        <v>7289</v>
      </c>
      <c r="L5441" s="25" t="s">
        <v>7259</v>
      </c>
      <c r="M5441" s="21">
        <v>1565.1</v>
      </c>
      <c r="N5441" s="22">
        <v>0</v>
      </c>
      <c r="O5441" s="21">
        <v>1565.1</v>
      </c>
      <c r="P5441" s="21">
        <v>1565.1</v>
      </c>
      <c r="Q5441" s="25" t="s">
        <v>9452</v>
      </c>
      <c r="R5441" s="1" t="str">
        <f t="shared" si="107"/>
        <v>ST10079</v>
      </c>
      <c r="S5441" t="str">
        <f>VLOOKUP(R5441,Data!$C$2:$D$261,2,0)</f>
        <v>The Bentley Moose Jaw</v>
      </c>
      <c r="T5441">
        <f>COUNTIF('Feb 2022'!A:A,D5441)+COUNTIF('Mar 2022'!A:A,D5441)+COUNTIF('Apr 2022'!A:A,D5441)+COUNTIF('May 2022'!A:A,D5441)+COUNTIF('June 2022'!A:A,D5441)+COUNTIF('July 2022'!A:A,D5441)+COUNTIF('Aug 2022'!A:A,D5441)+COUNTIF('Sep 2022'!A:A,D5441)+COUNTIF('Oct 2022'!A:A,D5441)+COUNTIF('Dec 2022'!A:A,D5441)</f>
        <v>1</v>
      </c>
      <c r="U5441" t="str">
        <f>VLOOKUP(Q5441,'Capital Lookup'!A:B,2,FALSE)</f>
        <v>No</v>
      </c>
      <c r="V5441" s="2">
        <f>IFERROR(VLOOKUP(LEFT(F5441,10),'Find Purchase Orders'!B:J,9,FALSE),"")</f>
        <v>44868</v>
      </c>
      <c r="W5441" s="25" t="s">
        <v>7261</v>
      </c>
    </row>
    <row r="5442" spans="1:23" hidden="1">
      <c r="A5442" s="25" t="s">
        <v>7261</v>
      </c>
      <c r="B5442" s="25" t="s">
        <v>8586</v>
      </c>
      <c r="C5442" s="25" t="s">
        <v>7264</v>
      </c>
      <c r="D5442" s="25" t="s">
        <v>6913</v>
      </c>
      <c r="E5442" s="25" t="s">
        <v>11710</v>
      </c>
      <c r="F5442" s="25" t="s">
        <v>19246</v>
      </c>
      <c r="G5442" s="25" t="s">
        <v>19247</v>
      </c>
      <c r="H5442" s="21">
        <v>3164.47</v>
      </c>
      <c r="I5442" s="25" t="s">
        <v>7296</v>
      </c>
      <c r="J5442" s="25" t="s">
        <v>7288</v>
      </c>
      <c r="K5442" s="25" t="s">
        <v>7262</v>
      </c>
      <c r="L5442" s="25" t="s">
        <v>7259</v>
      </c>
      <c r="M5442" s="21">
        <v>3164.47</v>
      </c>
      <c r="N5442" s="22">
        <v>0</v>
      </c>
      <c r="O5442" s="21">
        <v>3164.47</v>
      </c>
      <c r="P5442" s="21">
        <v>3164.47</v>
      </c>
      <c r="Q5442" s="25" t="s">
        <v>9452</v>
      </c>
      <c r="R5442" s="1" t="str">
        <f t="shared" si="107"/>
        <v>ST10079</v>
      </c>
      <c r="S5442" t="str">
        <f>VLOOKUP(R5442,Data!$C$2:$D$261,2,0)</f>
        <v>The Bentley Moose Jaw</v>
      </c>
      <c r="T5442">
        <f>COUNTIF('Feb 2022'!A:A,D5442)+COUNTIF('Mar 2022'!A:A,D5442)+COUNTIF('Apr 2022'!A:A,D5442)+COUNTIF('May 2022'!A:A,D5442)+COUNTIF('June 2022'!A:A,D5442)+COUNTIF('July 2022'!A:A,D5442)+COUNTIF('Aug 2022'!A:A,D5442)+COUNTIF('Sep 2022'!A:A,D5442)+COUNTIF('Oct 2022'!A:A,D5442)+COUNTIF('Dec 2022'!A:A,D5442)</f>
        <v>1</v>
      </c>
      <c r="U5442" t="str">
        <f>VLOOKUP(Q5442,'Capital Lookup'!A:B,2,FALSE)</f>
        <v>No</v>
      </c>
      <c r="V5442" s="2">
        <f>IFERROR(VLOOKUP(LEFT(F5442,10),'Find Purchase Orders'!B:J,9,FALSE),"")</f>
        <v>44868</v>
      </c>
      <c r="W5442" s="25" t="s">
        <v>7261</v>
      </c>
    </row>
    <row r="5443" spans="1:23" hidden="1">
      <c r="A5443" s="25" t="s">
        <v>7261</v>
      </c>
      <c r="B5443" s="25" t="s">
        <v>8586</v>
      </c>
      <c r="C5443" s="25" t="s">
        <v>7264</v>
      </c>
      <c r="D5443" s="25" t="s">
        <v>6914</v>
      </c>
      <c r="E5443" s="25" t="s">
        <v>11710</v>
      </c>
      <c r="F5443" s="25" t="s">
        <v>19248</v>
      </c>
      <c r="G5443" s="25" t="s">
        <v>19249</v>
      </c>
      <c r="H5443" s="21">
        <v>3536.41</v>
      </c>
      <c r="I5443" s="25" t="s">
        <v>7296</v>
      </c>
      <c r="J5443" s="25" t="s">
        <v>7288</v>
      </c>
      <c r="K5443" s="25" t="s">
        <v>7262</v>
      </c>
      <c r="L5443" s="25" t="s">
        <v>7259</v>
      </c>
      <c r="M5443" s="21">
        <v>3536.41</v>
      </c>
      <c r="N5443" s="22">
        <v>0</v>
      </c>
      <c r="O5443" s="21">
        <v>3536.41</v>
      </c>
      <c r="P5443" s="21">
        <v>3536.41</v>
      </c>
      <c r="Q5443" s="25" t="s">
        <v>9452</v>
      </c>
      <c r="R5443" s="1" t="str">
        <f t="shared" si="107"/>
        <v>ST10079</v>
      </c>
      <c r="S5443" t="str">
        <f>VLOOKUP(R5443,Data!$C$2:$D$261,2,0)</f>
        <v>The Bentley Moose Jaw</v>
      </c>
      <c r="T5443">
        <f>COUNTIF('Feb 2022'!A:A,D5443)+COUNTIF('Mar 2022'!A:A,D5443)+COUNTIF('Apr 2022'!A:A,D5443)+COUNTIF('May 2022'!A:A,D5443)+COUNTIF('June 2022'!A:A,D5443)+COUNTIF('July 2022'!A:A,D5443)+COUNTIF('Aug 2022'!A:A,D5443)+COUNTIF('Sep 2022'!A:A,D5443)+COUNTIF('Oct 2022'!A:A,D5443)+COUNTIF('Dec 2022'!A:A,D5443)</f>
        <v>1</v>
      </c>
      <c r="U5443" t="str">
        <f>VLOOKUP(Q5443,'Capital Lookup'!A:B,2,FALSE)</f>
        <v>No</v>
      </c>
      <c r="V5443" s="2">
        <f>IFERROR(VLOOKUP(LEFT(F5443,10),'Find Purchase Orders'!B:J,9,FALSE),"")</f>
        <v>44868</v>
      </c>
      <c r="W5443" s="25" t="s">
        <v>7261</v>
      </c>
    </row>
    <row r="5444" spans="1:23" hidden="1">
      <c r="A5444" s="25" t="s">
        <v>7425</v>
      </c>
      <c r="B5444" s="25" t="s">
        <v>8162</v>
      </c>
      <c r="C5444" s="25" t="s">
        <v>7271</v>
      </c>
      <c r="D5444" s="25" t="s">
        <v>6943</v>
      </c>
      <c r="E5444" s="25" t="s">
        <v>9280</v>
      </c>
      <c r="F5444" s="25" t="s">
        <v>19250</v>
      </c>
      <c r="G5444" s="25" t="s">
        <v>19251</v>
      </c>
      <c r="H5444" s="21">
        <v>8756.65</v>
      </c>
      <c r="I5444" s="25" t="s">
        <v>7287</v>
      </c>
      <c r="J5444" s="25" t="s">
        <v>7288</v>
      </c>
      <c r="K5444" s="25" t="s">
        <v>7262</v>
      </c>
      <c r="L5444" s="25" t="s">
        <v>7259</v>
      </c>
      <c r="M5444" s="21">
        <v>8756.65</v>
      </c>
      <c r="N5444" s="22">
        <v>0</v>
      </c>
      <c r="O5444" s="21">
        <v>8756.65</v>
      </c>
      <c r="P5444" s="21">
        <v>1007.4</v>
      </c>
      <c r="Q5444" s="25" t="s">
        <v>9283</v>
      </c>
      <c r="R5444" s="1" t="str">
        <f t="shared" si="107"/>
        <v>ST10186</v>
      </c>
      <c r="S5444" t="str">
        <f>VLOOKUP(R5444,Data!$C$2:$D$261,2,0)</f>
        <v>Brierwood Court</v>
      </c>
      <c r="T5444">
        <f>COUNTIF('Feb 2022'!A:A,D5444)+COUNTIF('Mar 2022'!A:A,D5444)+COUNTIF('Apr 2022'!A:A,D5444)+COUNTIF('May 2022'!A:A,D5444)+COUNTIF('June 2022'!A:A,D5444)+COUNTIF('July 2022'!A:A,D5444)+COUNTIF('Aug 2022'!A:A,D5444)+COUNTIF('Sep 2022'!A:A,D5444)+COUNTIF('Oct 2022'!A:A,D5444)+COUNTIF('Dec 2022'!A:A,D5444)</f>
        <v>1</v>
      </c>
      <c r="U5444" t="str">
        <f>VLOOKUP(Q5444,'Capital Lookup'!A:B,2,FALSE)</f>
        <v>No</v>
      </c>
      <c r="V5444" s="2">
        <f>IFERROR(VLOOKUP(LEFT(F5444,10),'Find Purchase Orders'!B:J,9,FALSE),"")</f>
        <v>44875</v>
      </c>
      <c r="W5444" s="25" t="s">
        <v>7261</v>
      </c>
    </row>
    <row r="5445" spans="1:23" hidden="1">
      <c r="A5445" s="25" t="s">
        <v>7425</v>
      </c>
      <c r="B5445" s="25" t="s">
        <v>8162</v>
      </c>
      <c r="C5445" s="25" t="s">
        <v>7271</v>
      </c>
      <c r="D5445" s="25" t="s">
        <v>6943</v>
      </c>
      <c r="E5445" s="25" t="s">
        <v>9280</v>
      </c>
      <c r="F5445" s="25" t="s">
        <v>19252</v>
      </c>
      <c r="G5445" s="25" t="s">
        <v>19253</v>
      </c>
      <c r="H5445" s="21">
        <v>3390</v>
      </c>
      <c r="I5445" s="25" t="s">
        <v>7287</v>
      </c>
      <c r="J5445" s="25" t="s">
        <v>7288</v>
      </c>
      <c r="K5445" s="25" t="s">
        <v>7262</v>
      </c>
      <c r="L5445" s="25" t="s">
        <v>7259</v>
      </c>
      <c r="M5445" s="21">
        <v>3390</v>
      </c>
      <c r="N5445" s="22">
        <v>0</v>
      </c>
      <c r="O5445" s="21">
        <v>3390</v>
      </c>
      <c r="P5445" s="21">
        <v>390</v>
      </c>
      <c r="Q5445" s="25" t="s">
        <v>9283</v>
      </c>
      <c r="R5445" s="1" t="str">
        <f t="shared" si="107"/>
        <v>ST10186</v>
      </c>
      <c r="S5445" t="str">
        <f>VLOOKUP(R5445,Data!$C$2:$D$261,2,0)</f>
        <v>Brierwood Court</v>
      </c>
      <c r="T5445">
        <f>COUNTIF('Feb 2022'!A:A,D5445)+COUNTIF('Mar 2022'!A:A,D5445)+COUNTIF('Apr 2022'!A:A,D5445)+COUNTIF('May 2022'!A:A,D5445)+COUNTIF('June 2022'!A:A,D5445)+COUNTIF('July 2022'!A:A,D5445)+COUNTIF('Aug 2022'!A:A,D5445)+COUNTIF('Sep 2022'!A:A,D5445)+COUNTIF('Oct 2022'!A:A,D5445)+COUNTIF('Dec 2022'!A:A,D5445)</f>
        <v>1</v>
      </c>
      <c r="U5445" t="str">
        <f>VLOOKUP(Q5445,'Capital Lookup'!A:B,2,FALSE)</f>
        <v>No</v>
      </c>
      <c r="V5445" s="2">
        <f>IFERROR(VLOOKUP(LEFT(F5445,10),'Find Purchase Orders'!B:J,9,FALSE),"")</f>
        <v>44875</v>
      </c>
      <c r="W5445" s="25" t="s">
        <v>7261</v>
      </c>
    </row>
    <row r="5446" spans="1:23" hidden="1">
      <c r="A5446" s="25" t="s">
        <v>7269</v>
      </c>
      <c r="B5446" s="25" t="s">
        <v>8259</v>
      </c>
      <c r="C5446" s="25" t="s">
        <v>8260</v>
      </c>
      <c r="D5446" s="25" t="s">
        <v>19254</v>
      </c>
      <c r="E5446" s="25" t="s">
        <v>10122</v>
      </c>
      <c r="F5446" s="25" t="s">
        <v>19255</v>
      </c>
      <c r="G5446" s="25" t="s">
        <v>19256</v>
      </c>
      <c r="H5446" s="21">
        <v>4492.88</v>
      </c>
      <c r="I5446" s="25" t="s">
        <v>7296</v>
      </c>
      <c r="J5446" s="25" t="s">
        <v>7288</v>
      </c>
      <c r="K5446" s="25" t="s">
        <v>8265</v>
      </c>
      <c r="L5446" s="25" t="s">
        <v>9142</v>
      </c>
      <c r="M5446" s="21">
        <v>4492.88</v>
      </c>
      <c r="N5446" s="21">
        <v>4492.88</v>
      </c>
      <c r="O5446" s="21">
        <v>0</v>
      </c>
      <c r="P5446" s="21">
        <v>4492.88</v>
      </c>
      <c r="Q5446" s="25" t="s">
        <v>16718</v>
      </c>
      <c r="R5446" s="1" t="str">
        <f t="shared" si="107"/>
        <v>ST10260</v>
      </c>
      <c r="S5446" t="str">
        <f>VLOOKUP(R5446,Data!$C$2:$D$261,2,0)</f>
        <v>Support Office</v>
      </c>
      <c r="T5446">
        <f>COUNTIF('Feb 2022'!A:A,D5446)+COUNTIF('Mar 2022'!A:A,D5446)+COUNTIF('Apr 2022'!A:A,D5446)+COUNTIF('May 2022'!A:A,D5446)+COUNTIF('June 2022'!A:A,D5446)+COUNTIF('July 2022'!A:A,D5446)+COUNTIF('Aug 2022'!A:A,D5446)+COUNTIF('Sep 2022'!A:A,D5446)+COUNTIF('Oct 2022'!A:A,D5446)+COUNTIF('Dec 2022'!A:A,D5446)</f>
        <v>0</v>
      </c>
      <c r="U5446" t="str">
        <f>VLOOKUP(Q5446,'Capital Lookup'!A:B,2,FALSE)</f>
        <v>Yes</v>
      </c>
      <c r="V5446" s="2">
        <f>IFERROR(VLOOKUP(LEFT(F5446,10),'Find Purchase Orders'!B:J,9,FALSE),"")</f>
        <v>44872</v>
      </c>
      <c r="W5446" s="25" t="s">
        <v>7261</v>
      </c>
    </row>
    <row r="5447" spans="1:23" hidden="1">
      <c r="A5447" s="25" t="s">
        <v>7425</v>
      </c>
      <c r="B5447" s="25" t="s">
        <v>8162</v>
      </c>
      <c r="C5447" s="25" t="s">
        <v>7271</v>
      </c>
      <c r="D5447" s="25" t="s">
        <v>6944</v>
      </c>
      <c r="E5447" s="25" t="s">
        <v>9280</v>
      </c>
      <c r="F5447" s="25" t="s">
        <v>19257</v>
      </c>
      <c r="G5447" s="25" t="s">
        <v>19258</v>
      </c>
      <c r="H5447" s="21">
        <v>1751.5</v>
      </c>
      <c r="I5447" s="25" t="s">
        <v>7287</v>
      </c>
      <c r="J5447" s="25" t="s">
        <v>7288</v>
      </c>
      <c r="K5447" s="25" t="s">
        <v>7289</v>
      </c>
      <c r="L5447" s="25" t="s">
        <v>7259</v>
      </c>
      <c r="M5447" s="21">
        <v>1751.5</v>
      </c>
      <c r="N5447" s="22">
        <v>0</v>
      </c>
      <c r="O5447" s="21">
        <v>1751.5</v>
      </c>
      <c r="P5447" s="21">
        <v>201.5</v>
      </c>
      <c r="Q5447" s="25" t="s">
        <v>9283</v>
      </c>
      <c r="R5447" s="1" t="str">
        <f t="shared" si="107"/>
        <v>ST10186</v>
      </c>
      <c r="S5447" t="str">
        <f>VLOOKUP(R5447,Data!$C$2:$D$261,2,0)</f>
        <v>Brierwood Court</v>
      </c>
      <c r="T5447">
        <f>COUNTIF('Feb 2022'!A:A,D5447)+COUNTIF('Mar 2022'!A:A,D5447)+COUNTIF('Apr 2022'!A:A,D5447)+COUNTIF('May 2022'!A:A,D5447)+COUNTIF('June 2022'!A:A,D5447)+COUNTIF('July 2022'!A:A,D5447)+COUNTIF('Aug 2022'!A:A,D5447)+COUNTIF('Sep 2022'!A:A,D5447)+COUNTIF('Oct 2022'!A:A,D5447)+COUNTIF('Dec 2022'!A:A,D5447)</f>
        <v>1</v>
      </c>
      <c r="U5447" t="str">
        <f>VLOOKUP(Q5447,'Capital Lookup'!A:B,2,FALSE)</f>
        <v>No</v>
      </c>
      <c r="V5447" s="2">
        <f>IFERROR(VLOOKUP(LEFT(F5447,10),'Find Purchase Orders'!B:J,9,FALSE),"")</f>
        <v>44875</v>
      </c>
      <c r="W5447" s="25" t="s">
        <v>7261</v>
      </c>
    </row>
    <row r="5448" spans="1:23" hidden="1">
      <c r="A5448" s="25" t="s">
        <v>11215</v>
      </c>
      <c r="B5448" s="25" t="s">
        <v>7466</v>
      </c>
      <c r="C5448" s="25" t="s">
        <v>7254</v>
      </c>
      <c r="D5448" s="25" t="s">
        <v>6946</v>
      </c>
      <c r="E5448" s="25" t="s">
        <v>11209</v>
      </c>
      <c r="F5448" s="25" t="s">
        <v>19259</v>
      </c>
      <c r="G5448" s="25" t="s">
        <v>19260</v>
      </c>
      <c r="H5448" s="21">
        <v>788.62</v>
      </c>
      <c r="I5448" s="25" t="s">
        <v>7296</v>
      </c>
      <c r="J5448" s="25" t="s">
        <v>7288</v>
      </c>
      <c r="K5448" s="25" t="s">
        <v>7579</v>
      </c>
      <c r="L5448" s="25" t="s">
        <v>8156</v>
      </c>
      <c r="M5448" s="21">
        <v>788.62</v>
      </c>
      <c r="N5448" s="21">
        <v>788.62</v>
      </c>
      <c r="O5448" s="21">
        <v>0</v>
      </c>
      <c r="P5448" s="21">
        <v>788.62</v>
      </c>
      <c r="Q5448" s="25" t="s">
        <v>19261</v>
      </c>
      <c r="R5448" s="1" t="str">
        <f t="shared" si="107"/>
        <v>ST10052</v>
      </c>
      <c r="S5448" t="str">
        <f>VLOOKUP(R5448,Data!$C$2:$D$261,2,0)</f>
        <v>Portobello</v>
      </c>
      <c r="T5448">
        <f>COUNTIF('Feb 2022'!A:A,D5448)+COUNTIF('Mar 2022'!A:A,D5448)+COUNTIF('Apr 2022'!A:A,D5448)+COUNTIF('May 2022'!A:A,D5448)+COUNTIF('June 2022'!A:A,D5448)+COUNTIF('July 2022'!A:A,D5448)+COUNTIF('Aug 2022'!A:A,D5448)+COUNTIF('Sep 2022'!A:A,D5448)+COUNTIF('Oct 2022'!A:A,D5448)+COUNTIF('Dec 2022'!A:A,D5448)</f>
        <v>1</v>
      </c>
      <c r="U5448" t="str">
        <f>VLOOKUP(Q5448,'Capital Lookup'!A:B,2,FALSE)</f>
        <v>No</v>
      </c>
      <c r="V5448" s="2">
        <f>IFERROR(VLOOKUP(LEFT(F5448,10),'Find Purchase Orders'!B:J,9,FALSE),"")</f>
        <v>44874</v>
      </c>
      <c r="W5448" s="25" t="s">
        <v>7261</v>
      </c>
    </row>
    <row r="5449" spans="1:23" hidden="1">
      <c r="A5449" s="25" t="s">
        <v>11215</v>
      </c>
      <c r="B5449" s="25" t="s">
        <v>7466</v>
      </c>
      <c r="C5449" s="25" t="s">
        <v>7254</v>
      </c>
      <c r="D5449" s="25" t="s">
        <v>6946</v>
      </c>
      <c r="E5449" s="25" t="s">
        <v>11209</v>
      </c>
      <c r="F5449" s="25" t="s">
        <v>19262</v>
      </c>
      <c r="G5449" s="25" t="s">
        <v>19263</v>
      </c>
      <c r="H5449" s="21">
        <v>56.5</v>
      </c>
      <c r="I5449" s="25" t="s">
        <v>7296</v>
      </c>
      <c r="J5449" s="25" t="s">
        <v>7288</v>
      </c>
      <c r="K5449" s="25" t="s">
        <v>7579</v>
      </c>
      <c r="L5449" s="25" t="s">
        <v>8156</v>
      </c>
      <c r="M5449" s="21">
        <v>56.5</v>
      </c>
      <c r="N5449" s="21">
        <v>56.5</v>
      </c>
      <c r="O5449" s="21">
        <v>0</v>
      </c>
      <c r="P5449" s="21">
        <v>56.5</v>
      </c>
      <c r="Q5449" s="25" t="s">
        <v>19261</v>
      </c>
      <c r="R5449" s="1" t="str">
        <f t="shared" si="107"/>
        <v>ST10052</v>
      </c>
      <c r="S5449" t="str">
        <f>VLOOKUP(R5449,Data!$C$2:$D$261,2,0)</f>
        <v>Portobello</v>
      </c>
      <c r="T5449">
        <f>COUNTIF('Feb 2022'!A:A,D5449)+COUNTIF('Mar 2022'!A:A,D5449)+COUNTIF('Apr 2022'!A:A,D5449)+COUNTIF('May 2022'!A:A,D5449)+COUNTIF('June 2022'!A:A,D5449)+COUNTIF('July 2022'!A:A,D5449)+COUNTIF('Aug 2022'!A:A,D5449)+COUNTIF('Sep 2022'!A:A,D5449)+COUNTIF('Oct 2022'!A:A,D5449)+COUNTIF('Dec 2022'!A:A,D5449)</f>
        <v>1</v>
      </c>
      <c r="U5449" t="str">
        <f>VLOOKUP(Q5449,'Capital Lookup'!A:B,2,FALSE)</f>
        <v>No</v>
      </c>
      <c r="V5449" s="2">
        <f>IFERROR(VLOOKUP(LEFT(F5449,10),'Find Purchase Orders'!B:J,9,FALSE),"")</f>
        <v>44874</v>
      </c>
      <c r="W5449" s="25" t="s">
        <v>7261</v>
      </c>
    </row>
    <row r="5450" spans="1:23" hidden="1">
      <c r="A5450" s="25" t="s">
        <v>8607</v>
      </c>
      <c r="B5450" s="25" t="s">
        <v>9044</v>
      </c>
      <c r="C5450" s="25"/>
      <c r="D5450" s="25" t="s">
        <v>19264</v>
      </c>
      <c r="E5450" s="25" t="s">
        <v>9046</v>
      </c>
      <c r="F5450" s="25" t="s">
        <v>19265</v>
      </c>
      <c r="G5450" s="25" t="s">
        <v>19266</v>
      </c>
      <c r="H5450" s="21">
        <v>1412.5</v>
      </c>
      <c r="I5450" s="25" t="s">
        <v>7287</v>
      </c>
      <c r="J5450" s="25" t="s">
        <v>7288</v>
      </c>
      <c r="K5450" s="25" t="s">
        <v>7289</v>
      </c>
      <c r="L5450" s="25" t="s">
        <v>7259</v>
      </c>
      <c r="M5450" s="21">
        <v>1412.5</v>
      </c>
      <c r="N5450" s="22">
        <v>0</v>
      </c>
      <c r="O5450" s="21">
        <v>1412.5</v>
      </c>
      <c r="P5450" s="21">
        <v>162.5</v>
      </c>
      <c r="Q5450" s="25" t="s">
        <v>9049</v>
      </c>
      <c r="R5450" s="1" t="str">
        <f t="shared" si="107"/>
        <v>ST10398</v>
      </c>
      <c r="S5450" t="e">
        <f>VLOOKUP(R5450,Data!$C$2:$D$261,2,0)</f>
        <v>#N/A</v>
      </c>
      <c r="T5450">
        <f>COUNTIF('Feb 2022'!A:A,D5450)+COUNTIF('Mar 2022'!A:A,D5450)+COUNTIF('Apr 2022'!A:A,D5450)+COUNTIF('May 2022'!A:A,D5450)+COUNTIF('June 2022'!A:A,D5450)+COUNTIF('July 2022'!A:A,D5450)+COUNTIF('Aug 2022'!A:A,D5450)+COUNTIF('Sep 2022'!A:A,D5450)+COUNTIF('Oct 2022'!A:A,D5450)+COUNTIF('Dec 2022'!A:A,D5450)</f>
        <v>0</v>
      </c>
      <c r="U5450" t="str">
        <f>VLOOKUP(Q5450,'Capital Lookup'!A:B,2,FALSE)</f>
        <v>Yes</v>
      </c>
      <c r="V5450" s="2">
        <f>IFERROR(VLOOKUP(LEFT(F5450,10),'Find Purchase Orders'!B:J,9,FALSE),"")</f>
        <v>44873</v>
      </c>
      <c r="W5450" s="25" t="s">
        <v>7261</v>
      </c>
    </row>
    <row r="5451" spans="1:23" hidden="1">
      <c r="A5451" s="25" t="s">
        <v>8607</v>
      </c>
      <c r="B5451" s="25" t="s">
        <v>9044</v>
      </c>
      <c r="C5451" s="25"/>
      <c r="D5451" s="25" t="s">
        <v>19264</v>
      </c>
      <c r="E5451" s="25" t="s">
        <v>9046</v>
      </c>
      <c r="F5451" s="25" t="s">
        <v>19267</v>
      </c>
      <c r="G5451" s="25" t="s">
        <v>19268</v>
      </c>
      <c r="H5451" s="21">
        <v>960.5</v>
      </c>
      <c r="I5451" s="25" t="s">
        <v>7287</v>
      </c>
      <c r="J5451" s="25" t="s">
        <v>7288</v>
      </c>
      <c r="K5451" s="25" t="s">
        <v>7289</v>
      </c>
      <c r="L5451" s="25" t="s">
        <v>7259</v>
      </c>
      <c r="M5451" s="21">
        <v>960.5</v>
      </c>
      <c r="N5451" s="22">
        <v>0</v>
      </c>
      <c r="O5451" s="21">
        <v>960.5</v>
      </c>
      <c r="P5451" s="21">
        <v>110.5</v>
      </c>
      <c r="Q5451" s="25" t="s">
        <v>9049</v>
      </c>
      <c r="R5451" s="1" t="str">
        <f t="shared" si="107"/>
        <v>ST10398</v>
      </c>
      <c r="S5451" t="e">
        <f>VLOOKUP(R5451,Data!$C$2:$D$261,2,0)</f>
        <v>#N/A</v>
      </c>
      <c r="T5451">
        <f>COUNTIF('Feb 2022'!A:A,D5451)+COUNTIF('Mar 2022'!A:A,D5451)+COUNTIF('Apr 2022'!A:A,D5451)+COUNTIF('May 2022'!A:A,D5451)+COUNTIF('June 2022'!A:A,D5451)+COUNTIF('July 2022'!A:A,D5451)+COUNTIF('Aug 2022'!A:A,D5451)+COUNTIF('Sep 2022'!A:A,D5451)+COUNTIF('Oct 2022'!A:A,D5451)+COUNTIF('Dec 2022'!A:A,D5451)</f>
        <v>0</v>
      </c>
      <c r="U5451" t="str">
        <f>VLOOKUP(Q5451,'Capital Lookup'!A:B,2,FALSE)</f>
        <v>Yes</v>
      </c>
      <c r="V5451" s="2">
        <f>IFERROR(VLOOKUP(LEFT(F5451,10),'Find Purchase Orders'!B:J,9,FALSE),"")</f>
        <v>44873</v>
      </c>
      <c r="W5451" s="25" t="s">
        <v>7261</v>
      </c>
    </row>
    <row r="5452" spans="1:23" hidden="1">
      <c r="A5452" s="25" t="s">
        <v>7425</v>
      </c>
      <c r="B5452" s="25" t="s">
        <v>7828</v>
      </c>
      <c r="C5452" s="25" t="s">
        <v>7271</v>
      </c>
      <c r="D5452" s="25" t="s">
        <v>6915</v>
      </c>
      <c r="E5452" s="25" t="s">
        <v>7492</v>
      </c>
      <c r="F5452" s="25" t="s">
        <v>19269</v>
      </c>
      <c r="G5452" s="25" t="s">
        <v>19270</v>
      </c>
      <c r="H5452" s="21">
        <v>5011.55</v>
      </c>
      <c r="I5452" s="25" t="s">
        <v>7296</v>
      </c>
      <c r="J5452" s="25" t="s">
        <v>7288</v>
      </c>
      <c r="K5452" s="25" t="s">
        <v>7258</v>
      </c>
      <c r="L5452" s="25" t="s">
        <v>18186</v>
      </c>
      <c r="M5452" s="21">
        <v>5011.55</v>
      </c>
      <c r="N5452" s="22">
        <v>0</v>
      </c>
      <c r="O5452" s="21">
        <v>5011.55</v>
      </c>
      <c r="P5452" s="21">
        <v>5011.55</v>
      </c>
      <c r="Q5452" s="25" t="s">
        <v>19271</v>
      </c>
      <c r="R5452" s="1" t="str">
        <f t="shared" si="107"/>
        <v>ST10185</v>
      </c>
      <c r="S5452" t="str">
        <f>VLOOKUP(R5452,Data!$C$2:$D$261,2,0)</f>
        <v>Summit Place</v>
      </c>
      <c r="T5452">
        <f>COUNTIF('Feb 2022'!A:A,D5452)+COUNTIF('Mar 2022'!A:A,D5452)+COUNTIF('Apr 2022'!A:A,D5452)+COUNTIF('May 2022'!A:A,D5452)+COUNTIF('June 2022'!A:A,D5452)+COUNTIF('July 2022'!A:A,D5452)+COUNTIF('Aug 2022'!A:A,D5452)+COUNTIF('Sep 2022'!A:A,D5452)+COUNTIF('Oct 2022'!A:A,D5452)+COUNTIF('Dec 2022'!A:A,D5452)</f>
        <v>1</v>
      </c>
      <c r="U5452" t="str">
        <f>VLOOKUP(Q5452,'Capital Lookup'!A:B,2,FALSE)</f>
        <v>No</v>
      </c>
      <c r="V5452" s="2">
        <f>IFERROR(VLOOKUP(LEFT(F5452,10),'Find Purchase Orders'!B:J,9,FALSE),"")</f>
        <v>44871</v>
      </c>
      <c r="W5452" s="25" t="s">
        <v>7261</v>
      </c>
    </row>
    <row r="5453" spans="1:23" hidden="1">
      <c r="A5453" s="25" t="s">
        <v>7269</v>
      </c>
      <c r="B5453" s="25" t="s">
        <v>7804</v>
      </c>
      <c r="C5453" s="25" t="s">
        <v>7271</v>
      </c>
      <c r="D5453" s="25" t="s">
        <v>6947</v>
      </c>
      <c r="E5453" s="25" t="s">
        <v>7492</v>
      </c>
      <c r="F5453" s="25" t="s">
        <v>19272</v>
      </c>
      <c r="G5453" s="25" t="s">
        <v>19273</v>
      </c>
      <c r="H5453" s="21">
        <v>1525.5</v>
      </c>
      <c r="I5453" s="25" t="s">
        <v>7296</v>
      </c>
      <c r="J5453" s="25" t="s">
        <v>7288</v>
      </c>
      <c r="K5453" s="25" t="s">
        <v>9091</v>
      </c>
      <c r="L5453" s="25" t="s">
        <v>8801</v>
      </c>
      <c r="M5453" s="21">
        <v>1525.5</v>
      </c>
      <c r="N5453" s="22">
        <v>0</v>
      </c>
      <c r="O5453" s="21">
        <v>1525.5</v>
      </c>
      <c r="P5453" s="21">
        <v>1525.5</v>
      </c>
      <c r="Q5453" s="25" t="s">
        <v>19274</v>
      </c>
      <c r="R5453" s="1" t="str">
        <f t="shared" si="107"/>
        <v>ST10153</v>
      </c>
      <c r="S5453" t="str">
        <f>VLOOKUP(R5453,Data!$C$2:$D$261,2,0)</f>
        <v>Eagle Terrace</v>
      </c>
      <c r="T5453">
        <f>COUNTIF('Feb 2022'!A:A,D5453)+COUNTIF('Mar 2022'!A:A,D5453)+COUNTIF('Apr 2022'!A:A,D5453)+COUNTIF('May 2022'!A:A,D5453)+COUNTIF('June 2022'!A:A,D5453)+COUNTIF('July 2022'!A:A,D5453)+COUNTIF('Aug 2022'!A:A,D5453)+COUNTIF('Sep 2022'!A:A,D5453)+COUNTIF('Oct 2022'!A:A,D5453)+COUNTIF('Dec 2022'!A:A,D5453)</f>
        <v>1</v>
      </c>
      <c r="U5453" t="str">
        <f>VLOOKUP(Q5453,'Capital Lookup'!A:B,2,FALSE)</f>
        <v>No</v>
      </c>
      <c r="V5453" s="2">
        <f>IFERROR(VLOOKUP(LEFT(F5453,10),'Find Purchase Orders'!B:J,9,FALSE),"")</f>
        <v>44872</v>
      </c>
      <c r="W5453" s="25" t="s">
        <v>7261</v>
      </c>
    </row>
    <row r="5454" spans="1:23" hidden="1">
      <c r="A5454" s="25" t="s">
        <v>7269</v>
      </c>
      <c r="B5454" s="25" t="s">
        <v>7804</v>
      </c>
      <c r="C5454" s="25" t="s">
        <v>7271</v>
      </c>
      <c r="D5454" s="25" t="s">
        <v>19275</v>
      </c>
      <c r="E5454" s="25" t="s">
        <v>7492</v>
      </c>
      <c r="H5454" s="21">
        <v>8491.9500000000007</v>
      </c>
      <c r="I5454" s="25" t="s">
        <v>7257</v>
      </c>
      <c r="K5454" s="25" t="s">
        <v>9091</v>
      </c>
      <c r="L5454" s="25" t="s">
        <v>8801</v>
      </c>
      <c r="M5454" s="22">
        <v>0</v>
      </c>
      <c r="N5454" s="22">
        <v>0</v>
      </c>
      <c r="O5454" s="21">
        <v>0</v>
      </c>
      <c r="P5454" s="21">
        <v>976.95</v>
      </c>
      <c r="Q5454" s="25" t="s">
        <v>19276</v>
      </c>
      <c r="R5454" s="1" t="str">
        <f t="shared" si="107"/>
        <v>ST10153</v>
      </c>
      <c r="S5454" t="str">
        <f>VLOOKUP(R5454,Data!$C$2:$D$261,2,0)</f>
        <v>Eagle Terrace</v>
      </c>
      <c r="T5454">
        <f>COUNTIF('Feb 2022'!A:A,D5454)+COUNTIF('Mar 2022'!A:A,D5454)+COUNTIF('Apr 2022'!A:A,D5454)+COUNTIF('May 2022'!A:A,D5454)+COUNTIF('June 2022'!A:A,D5454)+COUNTIF('July 2022'!A:A,D5454)+COUNTIF('Aug 2022'!A:A,D5454)+COUNTIF('Sep 2022'!A:A,D5454)+COUNTIF('Oct 2022'!A:A,D5454)+COUNTIF('Dec 2022'!A:A,D5454)</f>
        <v>0</v>
      </c>
      <c r="U5454" t="str">
        <f>VLOOKUP(Q5454,'Capital Lookup'!A:B,2,FALSE)</f>
        <v>No</v>
      </c>
      <c r="V5454" s="2" t="str">
        <f>IFERROR(VLOOKUP(LEFT(F5454,10),'Find Purchase Orders'!B:J,9,FALSE),"")</f>
        <v/>
      </c>
      <c r="W5454" s="25" t="s">
        <v>7261</v>
      </c>
    </row>
    <row r="5455" spans="1:23" hidden="1">
      <c r="A5455" s="25" t="s">
        <v>7269</v>
      </c>
      <c r="B5455" s="25" t="s">
        <v>7804</v>
      </c>
      <c r="C5455" s="25" t="s">
        <v>7271</v>
      </c>
      <c r="D5455" s="25" t="s">
        <v>6948</v>
      </c>
      <c r="E5455" s="25" t="s">
        <v>7492</v>
      </c>
      <c r="F5455" s="25" t="s">
        <v>19277</v>
      </c>
      <c r="G5455" s="25" t="s">
        <v>19278</v>
      </c>
      <c r="H5455" s="21">
        <v>1553.75</v>
      </c>
      <c r="I5455" s="25" t="s">
        <v>7296</v>
      </c>
      <c r="J5455" s="25" t="s">
        <v>7288</v>
      </c>
      <c r="K5455" s="25" t="s">
        <v>9091</v>
      </c>
      <c r="L5455" s="25" t="s">
        <v>8801</v>
      </c>
      <c r="M5455" s="21">
        <v>1553.75</v>
      </c>
      <c r="N5455" s="21">
        <v>1553.75</v>
      </c>
      <c r="O5455" s="21">
        <v>0</v>
      </c>
      <c r="P5455" s="21">
        <v>1553.75</v>
      </c>
      <c r="Q5455" s="25" t="s">
        <v>19279</v>
      </c>
      <c r="R5455" s="1" t="str">
        <f t="shared" si="107"/>
        <v>ST10153</v>
      </c>
      <c r="S5455" t="str">
        <f>VLOOKUP(R5455,Data!$C$2:$D$261,2,0)</f>
        <v>Eagle Terrace</v>
      </c>
      <c r="T5455">
        <f>COUNTIF('Feb 2022'!A:A,D5455)+COUNTIF('Mar 2022'!A:A,D5455)+COUNTIF('Apr 2022'!A:A,D5455)+COUNTIF('May 2022'!A:A,D5455)+COUNTIF('June 2022'!A:A,D5455)+COUNTIF('July 2022'!A:A,D5455)+COUNTIF('Aug 2022'!A:A,D5455)+COUNTIF('Sep 2022'!A:A,D5455)+COUNTIF('Oct 2022'!A:A,D5455)+COUNTIF('Dec 2022'!A:A,D5455)</f>
        <v>1</v>
      </c>
      <c r="U5455" t="str">
        <f>VLOOKUP(Q5455,'Capital Lookup'!A:B,2,FALSE)</f>
        <v>No</v>
      </c>
      <c r="V5455" s="2">
        <f>IFERROR(VLOOKUP(LEFT(F5455,10),'Find Purchase Orders'!B:J,9,FALSE),"")</f>
        <v>44872</v>
      </c>
      <c r="W5455" s="25" t="s">
        <v>7261</v>
      </c>
    </row>
    <row r="5456" spans="1:23" hidden="1">
      <c r="A5456" s="25" t="s">
        <v>7425</v>
      </c>
      <c r="B5456" s="25" t="s">
        <v>8259</v>
      </c>
      <c r="C5456" s="25" t="s">
        <v>8260</v>
      </c>
      <c r="D5456" s="25" t="s">
        <v>19280</v>
      </c>
      <c r="E5456" s="25" t="s">
        <v>8591</v>
      </c>
      <c r="F5456" s="25" t="s">
        <v>19281</v>
      </c>
      <c r="G5456" s="25" t="s">
        <v>19282</v>
      </c>
      <c r="H5456" s="21">
        <v>403.41</v>
      </c>
      <c r="I5456" s="25" t="s">
        <v>7287</v>
      </c>
      <c r="J5456" s="25" t="s">
        <v>7288</v>
      </c>
      <c r="K5456" s="25" t="s">
        <v>9713</v>
      </c>
      <c r="L5456" s="25" t="s">
        <v>9714</v>
      </c>
      <c r="M5456" s="21">
        <v>403.41</v>
      </c>
      <c r="N5456" s="22">
        <v>0</v>
      </c>
      <c r="O5456" s="21">
        <v>403.41</v>
      </c>
      <c r="P5456" s="21">
        <v>46.41</v>
      </c>
      <c r="Q5456" s="25" t="s">
        <v>9715</v>
      </c>
      <c r="R5456" s="1" t="str">
        <f t="shared" si="107"/>
        <v>ST10260</v>
      </c>
      <c r="S5456" t="str">
        <f>VLOOKUP(R5456,Data!$C$2:$D$261,2,0)</f>
        <v>Support Office</v>
      </c>
      <c r="T5456">
        <f>COUNTIF('Feb 2022'!A:A,D5456)+COUNTIF('Mar 2022'!A:A,D5456)+COUNTIF('Apr 2022'!A:A,D5456)+COUNTIF('May 2022'!A:A,D5456)+COUNTIF('June 2022'!A:A,D5456)+COUNTIF('July 2022'!A:A,D5456)+COUNTIF('Aug 2022'!A:A,D5456)+COUNTIF('Sep 2022'!A:A,D5456)+COUNTIF('Oct 2022'!A:A,D5456)+COUNTIF('Dec 2022'!A:A,D5456)</f>
        <v>0</v>
      </c>
      <c r="U5456" t="str">
        <f>VLOOKUP(Q5456,'Capital Lookup'!A:B,2,FALSE)</f>
        <v>Yes</v>
      </c>
      <c r="V5456" s="2">
        <f>IFERROR(VLOOKUP(LEFT(F5456,10),'Find Purchase Orders'!B:J,9,FALSE),"")</f>
        <v>44869</v>
      </c>
      <c r="W5456" s="25" t="s">
        <v>7261</v>
      </c>
    </row>
    <row r="5457" spans="1:23" hidden="1">
      <c r="A5457" s="25" t="s">
        <v>7261</v>
      </c>
      <c r="B5457" s="25" t="s">
        <v>9405</v>
      </c>
      <c r="C5457" s="25" t="s">
        <v>7282</v>
      </c>
      <c r="D5457" s="25" t="s">
        <v>6916</v>
      </c>
      <c r="E5457" s="25" t="s">
        <v>8200</v>
      </c>
      <c r="F5457" s="25" t="s">
        <v>19283</v>
      </c>
      <c r="G5457" s="25" t="s">
        <v>19284</v>
      </c>
      <c r="H5457" s="21">
        <v>1525.5</v>
      </c>
      <c r="I5457" s="25" t="s">
        <v>7287</v>
      </c>
      <c r="J5457" s="25" t="s">
        <v>7288</v>
      </c>
      <c r="K5457" s="25" t="s">
        <v>7262</v>
      </c>
      <c r="L5457" s="25" t="s">
        <v>7259</v>
      </c>
      <c r="M5457" s="21">
        <v>1525.5</v>
      </c>
      <c r="N5457" s="22">
        <v>0</v>
      </c>
      <c r="O5457" s="21">
        <v>1525.5</v>
      </c>
      <c r="P5457" s="21">
        <v>175.5</v>
      </c>
      <c r="Q5457" s="25" t="s">
        <v>9409</v>
      </c>
      <c r="R5457" s="1" t="str">
        <f t="shared" si="107"/>
        <v>ST10035</v>
      </c>
      <c r="S5457" t="str">
        <f>VLOOKUP(R5457,Data!$C$2:$D$261,2,0)</f>
        <v>The Westwood</v>
      </c>
      <c r="T5457">
        <f>COUNTIF('Feb 2022'!A:A,D5457)+COUNTIF('Mar 2022'!A:A,D5457)+COUNTIF('Apr 2022'!A:A,D5457)+COUNTIF('May 2022'!A:A,D5457)+COUNTIF('June 2022'!A:A,D5457)+COUNTIF('July 2022'!A:A,D5457)+COUNTIF('Aug 2022'!A:A,D5457)+COUNTIF('Sep 2022'!A:A,D5457)+COUNTIF('Oct 2022'!A:A,D5457)+COUNTIF('Dec 2022'!A:A,D5457)</f>
        <v>1</v>
      </c>
      <c r="U5457" t="str">
        <f>VLOOKUP(Q5457,'Capital Lookup'!A:B,2,FALSE)</f>
        <v>No</v>
      </c>
      <c r="V5457" s="2">
        <f>IFERROR(VLOOKUP(LEFT(F5457,10),'Find Purchase Orders'!B:J,9,FALSE),"")</f>
        <v>44869</v>
      </c>
      <c r="W5457" s="25" t="s">
        <v>7261</v>
      </c>
    </row>
    <row r="5458" spans="1:23" hidden="1">
      <c r="A5458" s="25" t="s">
        <v>7261</v>
      </c>
      <c r="B5458" s="25" t="s">
        <v>9405</v>
      </c>
      <c r="C5458" s="25" t="s">
        <v>7282</v>
      </c>
      <c r="D5458" s="25" t="s">
        <v>6916</v>
      </c>
      <c r="E5458" s="25" t="s">
        <v>8200</v>
      </c>
      <c r="F5458" s="25" t="s">
        <v>19285</v>
      </c>
      <c r="G5458" s="25" t="s">
        <v>19286</v>
      </c>
      <c r="H5458" s="21">
        <v>4439.21</v>
      </c>
      <c r="I5458" s="25" t="s">
        <v>7287</v>
      </c>
      <c r="J5458" s="25" t="s">
        <v>7288</v>
      </c>
      <c r="K5458" s="25" t="s">
        <v>7262</v>
      </c>
      <c r="L5458" s="25" t="s">
        <v>7259</v>
      </c>
      <c r="M5458" s="21">
        <v>4439.21</v>
      </c>
      <c r="N5458" s="22">
        <v>0</v>
      </c>
      <c r="O5458" s="21">
        <v>4439.21</v>
      </c>
      <c r="P5458" s="21">
        <v>510.71</v>
      </c>
      <c r="Q5458" s="25" t="s">
        <v>9409</v>
      </c>
      <c r="R5458" s="1" t="str">
        <f t="shared" si="107"/>
        <v>ST10035</v>
      </c>
      <c r="S5458" t="str">
        <f>VLOOKUP(R5458,Data!$C$2:$D$261,2,0)</f>
        <v>The Westwood</v>
      </c>
      <c r="T5458">
        <f>COUNTIF('Feb 2022'!A:A,D5458)+COUNTIF('Mar 2022'!A:A,D5458)+COUNTIF('Apr 2022'!A:A,D5458)+COUNTIF('May 2022'!A:A,D5458)+COUNTIF('June 2022'!A:A,D5458)+COUNTIF('July 2022'!A:A,D5458)+COUNTIF('Aug 2022'!A:A,D5458)+COUNTIF('Sep 2022'!A:A,D5458)+COUNTIF('Oct 2022'!A:A,D5458)+COUNTIF('Dec 2022'!A:A,D5458)</f>
        <v>1</v>
      </c>
      <c r="U5458" t="str">
        <f>VLOOKUP(Q5458,'Capital Lookup'!A:B,2,FALSE)</f>
        <v>No</v>
      </c>
      <c r="V5458" s="2">
        <f>IFERROR(VLOOKUP(LEFT(F5458,10),'Find Purchase Orders'!B:J,9,FALSE),"")</f>
        <v>44869</v>
      </c>
      <c r="W5458" s="25" t="s">
        <v>7261</v>
      </c>
    </row>
    <row r="5459" spans="1:23" hidden="1">
      <c r="A5459" s="25" t="s">
        <v>7261</v>
      </c>
      <c r="B5459" s="25" t="s">
        <v>7662</v>
      </c>
      <c r="C5459" s="25" t="s">
        <v>7264</v>
      </c>
      <c r="D5459" s="25" t="s">
        <v>19287</v>
      </c>
      <c r="E5459" s="25" t="s">
        <v>10329</v>
      </c>
      <c r="F5459" s="25" t="s">
        <v>19288</v>
      </c>
      <c r="G5459" s="25" t="s">
        <v>19289</v>
      </c>
      <c r="H5459" s="21">
        <v>2122.14</v>
      </c>
      <c r="I5459" s="25" t="s">
        <v>7296</v>
      </c>
      <c r="J5459" s="25" t="s">
        <v>7288</v>
      </c>
      <c r="K5459" s="25" t="s">
        <v>8175</v>
      </c>
      <c r="L5459" s="25" t="s">
        <v>10332</v>
      </c>
      <c r="M5459" s="21">
        <v>2122.14</v>
      </c>
      <c r="N5459" s="21">
        <v>1878</v>
      </c>
      <c r="O5459" s="21">
        <v>244.14</v>
      </c>
      <c r="P5459" s="21">
        <v>2122.14</v>
      </c>
      <c r="Q5459" s="25" t="s">
        <v>10333</v>
      </c>
      <c r="R5459" s="1" t="str">
        <f t="shared" si="107"/>
        <v>ST10055</v>
      </c>
      <c r="S5459" t="str">
        <f>VLOOKUP(R5459,Data!$C$2:$D$261,2,0)</f>
        <v>Hollyburn House</v>
      </c>
      <c r="T5459">
        <f>COUNTIF('Feb 2022'!A:A,D5459)+COUNTIF('Mar 2022'!A:A,D5459)+COUNTIF('Apr 2022'!A:A,D5459)+COUNTIF('May 2022'!A:A,D5459)+COUNTIF('June 2022'!A:A,D5459)+COUNTIF('July 2022'!A:A,D5459)+COUNTIF('Aug 2022'!A:A,D5459)+COUNTIF('Sep 2022'!A:A,D5459)+COUNTIF('Oct 2022'!A:A,D5459)+COUNTIF('Dec 2022'!A:A,D5459)</f>
        <v>0</v>
      </c>
      <c r="U5459" t="str">
        <f>VLOOKUP(Q5459,'Capital Lookup'!A:B,2,FALSE)</f>
        <v>Yes</v>
      </c>
      <c r="V5459" s="2">
        <f>IFERROR(VLOOKUP(LEFT(F5459,10),'Find Purchase Orders'!B:J,9,FALSE),"")</f>
        <v>44869</v>
      </c>
      <c r="W5459" s="25" t="s">
        <v>7261</v>
      </c>
    </row>
    <row r="5460" spans="1:23" hidden="1">
      <c r="A5460" s="25" t="s">
        <v>7252</v>
      </c>
      <c r="B5460" s="25" t="s">
        <v>7747</v>
      </c>
      <c r="C5460" s="25" t="s">
        <v>7254</v>
      </c>
      <c r="D5460" s="25" t="s">
        <v>19290</v>
      </c>
      <c r="E5460" s="25" t="s">
        <v>19291</v>
      </c>
      <c r="H5460" s="21">
        <v>2039.93</v>
      </c>
      <c r="I5460" s="25" t="s">
        <v>7257</v>
      </c>
      <c r="K5460" s="25" t="s">
        <v>7579</v>
      </c>
      <c r="L5460" s="25" t="s">
        <v>8156</v>
      </c>
      <c r="M5460" s="22">
        <v>0</v>
      </c>
      <c r="N5460" s="22">
        <v>0</v>
      </c>
      <c r="O5460" s="21">
        <v>0</v>
      </c>
      <c r="P5460" s="21">
        <v>234.68</v>
      </c>
      <c r="Q5460" s="25" t="s">
        <v>19292</v>
      </c>
      <c r="R5460" s="1" t="str">
        <f t="shared" si="107"/>
        <v>ST10050</v>
      </c>
      <c r="S5460" t="str">
        <f>VLOOKUP(R5460,Data!$C$2:$D$261,2,0)</f>
        <v>Alta Vista</v>
      </c>
      <c r="T5460">
        <f>COUNTIF('Feb 2022'!A:A,D5460)+COUNTIF('Mar 2022'!A:A,D5460)+COUNTIF('Apr 2022'!A:A,D5460)+COUNTIF('May 2022'!A:A,D5460)+COUNTIF('June 2022'!A:A,D5460)+COUNTIF('July 2022'!A:A,D5460)+COUNTIF('Aug 2022'!A:A,D5460)+COUNTIF('Sep 2022'!A:A,D5460)+COUNTIF('Oct 2022'!A:A,D5460)+COUNTIF('Dec 2022'!A:A,D5460)</f>
        <v>0</v>
      </c>
      <c r="U5460" t="e">
        <f>VLOOKUP(Q5460,'Capital Lookup'!A:B,2,FALSE)</f>
        <v>#N/A</v>
      </c>
      <c r="V5460" s="2" t="str">
        <f>IFERROR(VLOOKUP(LEFT(F5460,10),'Find Purchase Orders'!B:J,9,FALSE),"")</f>
        <v/>
      </c>
      <c r="W5460" s="25" t="s">
        <v>7261</v>
      </c>
    </row>
    <row r="5461" spans="1:23" hidden="1">
      <c r="A5461" s="25" t="s">
        <v>7252</v>
      </c>
      <c r="B5461" s="25" t="s">
        <v>7747</v>
      </c>
      <c r="C5461" s="25" t="s">
        <v>7254</v>
      </c>
      <c r="D5461" s="25" t="s">
        <v>19290</v>
      </c>
      <c r="E5461" s="25" t="s">
        <v>19291</v>
      </c>
      <c r="H5461" s="21">
        <v>100.64</v>
      </c>
      <c r="I5461" s="25" t="s">
        <v>7257</v>
      </c>
      <c r="K5461" s="25" t="s">
        <v>7579</v>
      </c>
      <c r="L5461" s="25" t="s">
        <v>8156</v>
      </c>
      <c r="M5461" s="22">
        <v>0</v>
      </c>
      <c r="N5461" s="22">
        <v>0</v>
      </c>
      <c r="O5461" s="21">
        <v>0</v>
      </c>
      <c r="P5461" s="21">
        <v>11.58</v>
      </c>
      <c r="Q5461" s="25" t="s">
        <v>19292</v>
      </c>
      <c r="R5461" s="1" t="str">
        <f t="shared" si="107"/>
        <v>ST10050</v>
      </c>
      <c r="S5461" t="str">
        <f>VLOOKUP(R5461,Data!$C$2:$D$261,2,0)</f>
        <v>Alta Vista</v>
      </c>
      <c r="T5461">
        <f>COUNTIF('Feb 2022'!A:A,D5461)+COUNTIF('Mar 2022'!A:A,D5461)+COUNTIF('Apr 2022'!A:A,D5461)+COUNTIF('May 2022'!A:A,D5461)+COUNTIF('June 2022'!A:A,D5461)+COUNTIF('July 2022'!A:A,D5461)+COUNTIF('Aug 2022'!A:A,D5461)+COUNTIF('Sep 2022'!A:A,D5461)+COUNTIF('Oct 2022'!A:A,D5461)+COUNTIF('Dec 2022'!A:A,D5461)</f>
        <v>0</v>
      </c>
      <c r="U5461" t="e">
        <f>VLOOKUP(Q5461,'Capital Lookup'!A:B,2,FALSE)</f>
        <v>#N/A</v>
      </c>
      <c r="V5461" s="2" t="str">
        <f>IFERROR(VLOOKUP(LEFT(F5461,10),'Find Purchase Orders'!B:J,9,FALSE),"")</f>
        <v/>
      </c>
      <c r="W5461" s="25" t="s">
        <v>7261</v>
      </c>
    </row>
    <row r="5462" spans="1:23" hidden="1">
      <c r="A5462" s="25" t="s">
        <v>7261</v>
      </c>
      <c r="B5462" s="25" t="s">
        <v>7643</v>
      </c>
      <c r="C5462" s="25" t="s">
        <v>7282</v>
      </c>
      <c r="D5462" s="25" t="s">
        <v>19293</v>
      </c>
      <c r="E5462" s="25" t="s">
        <v>10329</v>
      </c>
      <c r="F5462" s="25" t="s">
        <v>19294</v>
      </c>
      <c r="G5462" s="25" t="s">
        <v>19295</v>
      </c>
      <c r="H5462" s="21">
        <v>186.45</v>
      </c>
      <c r="I5462" s="25" t="s">
        <v>7296</v>
      </c>
      <c r="J5462" s="25" t="s">
        <v>7288</v>
      </c>
      <c r="K5462" s="25" t="s">
        <v>8175</v>
      </c>
      <c r="L5462" s="25" t="s">
        <v>10332</v>
      </c>
      <c r="M5462" s="21">
        <v>186.45</v>
      </c>
      <c r="N5462" s="21">
        <v>186.45</v>
      </c>
      <c r="O5462" s="21">
        <v>0</v>
      </c>
      <c r="P5462" s="21">
        <v>186.45</v>
      </c>
      <c r="Q5462" s="25" t="s">
        <v>10333</v>
      </c>
      <c r="R5462" s="1" t="str">
        <f t="shared" si="107"/>
        <v>ST10020</v>
      </c>
      <c r="S5462" t="str">
        <f>VLOOKUP(R5462,Data!$C$2:$D$261,2,0)</f>
        <v>Kingsway</v>
      </c>
      <c r="T5462">
        <f>COUNTIF('Feb 2022'!A:A,D5462)+COUNTIF('Mar 2022'!A:A,D5462)+COUNTIF('Apr 2022'!A:A,D5462)+COUNTIF('May 2022'!A:A,D5462)+COUNTIF('June 2022'!A:A,D5462)+COUNTIF('July 2022'!A:A,D5462)+COUNTIF('Aug 2022'!A:A,D5462)+COUNTIF('Sep 2022'!A:A,D5462)+COUNTIF('Oct 2022'!A:A,D5462)+COUNTIF('Dec 2022'!A:A,D5462)</f>
        <v>0</v>
      </c>
      <c r="U5462" t="str">
        <f>VLOOKUP(Q5462,'Capital Lookup'!A:B,2,FALSE)</f>
        <v>Yes</v>
      </c>
      <c r="V5462" s="2">
        <f>IFERROR(VLOOKUP(LEFT(F5462,10),'Find Purchase Orders'!B:J,9,FALSE),"")</f>
        <v>44869</v>
      </c>
      <c r="W5462" s="25" t="s">
        <v>7261</v>
      </c>
    </row>
    <row r="5463" spans="1:23" hidden="1">
      <c r="A5463" s="25" t="s">
        <v>7261</v>
      </c>
      <c r="B5463" s="25" t="s">
        <v>7513</v>
      </c>
      <c r="C5463" s="25" t="s">
        <v>7264</v>
      </c>
      <c r="D5463" s="25" t="s">
        <v>6917</v>
      </c>
      <c r="E5463" s="25" t="s">
        <v>11892</v>
      </c>
      <c r="F5463" s="25" t="s">
        <v>19296</v>
      </c>
      <c r="G5463" s="25" t="s">
        <v>19297</v>
      </c>
      <c r="H5463" s="21">
        <v>491.55</v>
      </c>
      <c r="I5463" s="25" t="s">
        <v>7296</v>
      </c>
      <c r="J5463" s="25" t="s">
        <v>7288</v>
      </c>
      <c r="K5463" s="25" t="s">
        <v>7258</v>
      </c>
      <c r="L5463" s="25" t="s">
        <v>7259</v>
      </c>
      <c r="M5463" s="21">
        <v>491.55</v>
      </c>
      <c r="N5463" s="21">
        <v>491.55</v>
      </c>
      <c r="O5463" s="21">
        <v>0</v>
      </c>
      <c r="P5463" s="21">
        <v>491.55</v>
      </c>
      <c r="Q5463" s="25" t="s">
        <v>11894</v>
      </c>
      <c r="R5463" s="1" t="str">
        <f t="shared" si="107"/>
        <v>ST10043</v>
      </c>
      <c r="S5463" t="str">
        <f>VLOOKUP(R5463,Data!$C$2:$D$261,2,0)</f>
        <v>Hunt Club Manor</v>
      </c>
      <c r="T5463">
        <f>COUNTIF('Feb 2022'!A:A,D5463)+COUNTIF('Mar 2022'!A:A,D5463)+COUNTIF('Apr 2022'!A:A,D5463)+COUNTIF('May 2022'!A:A,D5463)+COUNTIF('June 2022'!A:A,D5463)+COUNTIF('July 2022'!A:A,D5463)+COUNTIF('Aug 2022'!A:A,D5463)+COUNTIF('Sep 2022'!A:A,D5463)+COUNTIF('Oct 2022'!A:A,D5463)+COUNTIF('Dec 2022'!A:A,D5463)</f>
        <v>1</v>
      </c>
      <c r="U5463" t="str">
        <f>VLOOKUP(Q5463,'Capital Lookup'!A:B,2,FALSE)</f>
        <v>No</v>
      </c>
      <c r="V5463" s="2">
        <f>IFERROR(VLOOKUP(LEFT(F5463,10),'Find Purchase Orders'!B:J,9,FALSE),"")</f>
        <v>44872</v>
      </c>
      <c r="W5463" s="25" t="s">
        <v>7261</v>
      </c>
    </row>
    <row r="5464" spans="1:23" hidden="1">
      <c r="A5464" s="25" t="s">
        <v>7261</v>
      </c>
      <c r="B5464" s="25" t="s">
        <v>7513</v>
      </c>
      <c r="C5464" s="25" t="s">
        <v>7264</v>
      </c>
      <c r="D5464" s="25" t="s">
        <v>6917</v>
      </c>
      <c r="E5464" s="25" t="s">
        <v>11892</v>
      </c>
      <c r="F5464" s="25" t="s">
        <v>19298</v>
      </c>
      <c r="G5464" s="25" t="s">
        <v>19299</v>
      </c>
      <c r="H5464" s="21">
        <v>1678.05</v>
      </c>
      <c r="I5464" s="25" t="s">
        <v>7296</v>
      </c>
      <c r="J5464" s="25" t="s">
        <v>7288</v>
      </c>
      <c r="K5464" s="25" t="s">
        <v>7289</v>
      </c>
      <c r="L5464" s="25" t="s">
        <v>7259</v>
      </c>
      <c r="M5464" s="21">
        <v>1678.05</v>
      </c>
      <c r="N5464" s="21">
        <v>1678.05</v>
      </c>
      <c r="O5464" s="21">
        <v>0</v>
      </c>
      <c r="P5464" s="21">
        <v>1678.05</v>
      </c>
      <c r="Q5464" s="25" t="s">
        <v>11894</v>
      </c>
      <c r="R5464" s="1" t="str">
        <f t="shared" si="107"/>
        <v>ST10043</v>
      </c>
      <c r="S5464" t="str">
        <f>VLOOKUP(R5464,Data!$C$2:$D$261,2,0)</f>
        <v>Hunt Club Manor</v>
      </c>
      <c r="T5464">
        <f>COUNTIF('Feb 2022'!A:A,D5464)+COUNTIF('Mar 2022'!A:A,D5464)+COUNTIF('Apr 2022'!A:A,D5464)+COUNTIF('May 2022'!A:A,D5464)+COUNTIF('June 2022'!A:A,D5464)+COUNTIF('July 2022'!A:A,D5464)+COUNTIF('Aug 2022'!A:A,D5464)+COUNTIF('Sep 2022'!A:A,D5464)+COUNTIF('Oct 2022'!A:A,D5464)+COUNTIF('Dec 2022'!A:A,D5464)</f>
        <v>1</v>
      </c>
      <c r="U5464" t="str">
        <f>VLOOKUP(Q5464,'Capital Lookup'!A:B,2,FALSE)</f>
        <v>No</v>
      </c>
      <c r="V5464" s="2">
        <f>IFERROR(VLOOKUP(LEFT(F5464,10),'Find Purchase Orders'!B:J,9,FALSE),"")</f>
        <v>44872</v>
      </c>
      <c r="W5464" s="25" t="s">
        <v>7261</v>
      </c>
    </row>
    <row r="5465" spans="1:23" hidden="1">
      <c r="A5465" s="25" t="s">
        <v>7261</v>
      </c>
      <c r="B5465" s="25" t="s">
        <v>7513</v>
      </c>
      <c r="C5465" s="25" t="s">
        <v>7264</v>
      </c>
      <c r="D5465" s="25" t="s">
        <v>6917</v>
      </c>
      <c r="E5465" s="25" t="s">
        <v>11892</v>
      </c>
      <c r="F5465" s="25" t="s">
        <v>19300</v>
      </c>
      <c r="G5465" s="25" t="s">
        <v>19301</v>
      </c>
      <c r="H5465" s="21">
        <v>375.73</v>
      </c>
      <c r="I5465" s="25" t="s">
        <v>7296</v>
      </c>
      <c r="J5465" s="25" t="s">
        <v>7288</v>
      </c>
      <c r="K5465" s="25" t="s">
        <v>7289</v>
      </c>
      <c r="L5465" s="25" t="s">
        <v>7259</v>
      </c>
      <c r="M5465" s="21">
        <v>375.73</v>
      </c>
      <c r="N5465" s="21">
        <v>375.73</v>
      </c>
      <c r="O5465" s="21">
        <v>0</v>
      </c>
      <c r="P5465" s="21">
        <v>375.73</v>
      </c>
      <c r="Q5465" s="25" t="s">
        <v>11894</v>
      </c>
      <c r="R5465" s="1" t="str">
        <f t="shared" si="107"/>
        <v>ST10043</v>
      </c>
      <c r="S5465" t="str">
        <f>VLOOKUP(R5465,Data!$C$2:$D$261,2,0)</f>
        <v>Hunt Club Manor</v>
      </c>
      <c r="T5465">
        <f>COUNTIF('Feb 2022'!A:A,D5465)+COUNTIF('Mar 2022'!A:A,D5465)+COUNTIF('Apr 2022'!A:A,D5465)+COUNTIF('May 2022'!A:A,D5465)+COUNTIF('June 2022'!A:A,D5465)+COUNTIF('July 2022'!A:A,D5465)+COUNTIF('Aug 2022'!A:A,D5465)+COUNTIF('Sep 2022'!A:A,D5465)+COUNTIF('Oct 2022'!A:A,D5465)+COUNTIF('Dec 2022'!A:A,D5465)</f>
        <v>1</v>
      </c>
      <c r="U5465" t="str">
        <f>VLOOKUP(Q5465,'Capital Lookup'!A:B,2,FALSE)</f>
        <v>No</v>
      </c>
      <c r="V5465" s="2">
        <f>IFERROR(VLOOKUP(LEFT(F5465,10),'Find Purchase Orders'!B:J,9,FALSE),"")</f>
        <v>44872</v>
      </c>
      <c r="W5465" s="25" t="s">
        <v>7261</v>
      </c>
    </row>
    <row r="5466" spans="1:23" hidden="1">
      <c r="A5466" s="25" t="s">
        <v>10912</v>
      </c>
      <c r="B5466" s="25" t="s">
        <v>9296</v>
      </c>
      <c r="C5466" s="25" t="s">
        <v>7254</v>
      </c>
      <c r="D5466" s="25" t="s">
        <v>6918</v>
      </c>
      <c r="E5466" s="25" t="s">
        <v>8443</v>
      </c>
      <c r="F5466" s="25" t="s">
        <v>19302</v>
      </c>
      <c r="G5466" s="25" t="s">
        <v>19303</v>
      </c>
      <c r="H5466" s="21">
        <v>3672.48</v>
      </c>
      <c r="I5466" s="25" t="s">
        <v>7287</v>
      </c>
      <c r="J5466" s="25" t="s">
        <v>7288</v>
      </c>
      <c r="K5466" s="25" t="s">
        <v>7630</v>
      </c>
      <c r="L5466" s="25" t="s">
        <v>10772</v>
      </c>
      <c r="M5466" s="21">
        <v>3672.48</v>
      </c>
      <c r="N5466" s="22">
        <v>0</v>
      </c>
      <c r="O5466" s="21">
        <v>3672.48</v>
      </c>
      <c r="P5466" s="21">
        <v>393.48</v>
      </c>
      <c r="Q5466" s="25" t="s">
        <v>19304</v>
      </c>
      <c r="R5466" s="1" t="str">
        <f t="shared" si="107"/>
        <v>ST10063</v>
      </c>
      <c r="S5466" t="str">
        <f>VLOOKUP(R5466,Data!$C$2:$D$261,2,0)</f>
        <v>Sunwood</v>
      </c>
      <c r="T5466">
        <f>COUNTIF('Feb 2022'!A:A,D5466)+COUNTIF('Mar 2022'!A:A,D5466)+COUNTIF('Apr 2022'!A:A,D5466)+COUNTIF('May 2022'!A:A,D5466)+COUNTIF('June 2022'!A:A,D5466)+COUNTIF('July 2022'!A:A,D5466)+COUNTIF('Aug 2022'!A:A,D5466)+COUNTIF('Sep 2022'!A:A,D5466)+COUNTIF('Oct 2022'!A:A,D5466)+COUNTIF('Dec 2022'!A:A,D5466)</f>
        <v>1</v>
      </c>
      <c r="U5466" t="str">
        <f>VLOOKUP(Q5466,'Capital Lookup'!A:B,2,FALSE)</f>
        <v>No</v>
      </c>
      <c r="V5466" s="2">
        <f>IFERROR(VLOOKUP(LEFT(F5466,10),'Find Purchase Orders'!B:J,9,FALSE),"")</f>
        <v>44871</v>
      </c>
      <c r="W5466" s="25" t="s">
        <v>7261</v>
      </c>
    </row>
    <row r="5467" spans="1:23" hidden="1">
      <c r="A5467" s="25" t="s">
        <v>7425</v>
      </c>
      <c r="B5467" s="25" t="s">
        <v>7965</v>
      </c>
      <c r="C5467" s="25" t="s">
        <v>7271</v>
      </c>
      <c r="D5467" s="25" t="s">
        <v>6949</v>
      </c>
      <c r="E5467" s="25" t="s">
        <v>18536</v>
      </c>
      <c r="F5467" s="25" t="s">
        <v>19305</v>
      </c>
      <c r="G5467" s="25" t="s">
        <v>19306</v>
      </c>
      <c r="H5467" s="21">
        <v>1864.5</v>
      </c>
      <c r="I5467" s="25" t="s">
        <v>7296</v>
      </c>
      <c r="J5467" s="25" t="s">
        <v>7288</v>
      </c>
      <c r="K5467" s="25" t="s">
        <v>7262</v>
      </c>
      <c r="L5467" s="25" t="s">
        <v>7259</v>
      </c>
      <c r="M5467" s="21">
        <v>1864.5</v>
      </c>
      <c r="N5467" s="21">
        <v>1864.5</v>
      </c>
      <c r="O5467" s="21">
        <v>0</v>
      </c>
      <c r="P5467" s="21">
        <v>1864.5</v>
      </c>
      <c r="Q5467" s="25" t="s">
        <v>13377</v>
      </c>
      <c r="R5467" s="1" t="str">
        <f t="shared" si="107"/>
        <v>ST10190</v>
      </c>
      <c r="S5467" t="str">
        <f>VLOOKUP(R5467,Data!$C$2:$D$261,2,0)</f>
        <v>Trillium Court</v>
      </c>
      <c r="T5467">
        <f>COUNTIF('Feb 2022'!A:A,D5467)+COUNTIF('Mar 2022'!A:A,D5467)+COUNTIF('Apr 2022'!A:A,D5467)+COUNTIF('May 2022'!A:A,D5467)+COUNTIF('June 2022'!A:A,D5467)+COUNTIF('July 2022'!A:A,D5467)+COUNTIF('Aug 2022'!A:A,D5467)+COUNTIF('Sep 2022'!A:A,D5467)+COUNTIF('Oct 2022'!A:A,D5467)+COUNTIF('Dec 2022'!A:A,D5467)</f>
        <v>1</v>
      </c>
      <c r="U5467" t="str">
        <f>VLOOKUP(Q5467,'Capital Lookup'!A:B,2,FALSE)</f>
        <v>No</v>
      </c>
      <c r="V5467" s="2">
        <f>IFERROR(VLOOKUP(LEFT(F5467,10),'Find Purchase Orders'!B:J,9,FALSE),"")</f>
        <v>44875</v>
      </c>
      <c r="W5467" s="25" t="s">
        <v>7261</v>
      </c>
    </row>
    <row r="5468" spans="1:23" hidden="1">
      <c r="A5468" s="25" t="s">
        <v>7261</v>
      </c>
      <c r="B5468" s="25" t="s">
        <v>7541</v>
      </c>
      <c r="C5468" s="25" t="s">
        <v>7264</v>
      </c>
      <c r="D5468" s="25" t="s">
        <v>6919</v>
      </c>
      <c r="E5468" s="25" t="s">
        <v>7543</v>
      </c>
      <c r="F5468" s="25" t="s">
        <v>19307</v>
      </c>
      <c r="G5468" s="25" t="s">
        <v>19308</v>
      </c>
      <c r="H5468" s="21">
        <v>336</v>
      </c>
      <c r="I5468" s="25" t="s">
        <v>7287</v>
      </c>
      <c r="J5468" s="25" t="s">
        <v>7288</v>
      </c>
      <c r="K5468" s="25" t="s">
        <v>7262</v>
      </c>
      <c r="L5468" s="25" t="s">
        <v>7259</v>
      </c>
      <c r="M5468" s="21">
        <v>336</v>
      </c>
      <c r="N5468" s="22">
        <v>0</v>
      </c>
      <c r="O5468" s="21">
        <v>336</v>
      </c>
      <c r="P5468" s="21">
        <v>16</v>
      </c>
      <c r="Q5468" s="25" t="s">
        <v>7544</v>
      </c>
      <c r="R5468" s="1" t="str">
        <f t="shared" si="107"/>
        <v>ST10061</v>
      </c>
      <c r="S5468" t="str">
        <f>VLOOKUP(R5468,Data!$C$2:$D$261,2,0)</f>
        <v>The Dorchester</v>
      </c>
      <c r="T5468">
        <f>COUNTIF('Feb 2022'!A:A,D5468)+COUNTIF('Mar 2022'!A:A,D5468)+COUNTIF('Apr 2022'!A:A,D5468)+COUNTIF('May 2022'!A:A,D5468)+COUNTIF('June 2022'!A:A,D5468)+COUNTIF('July 2022'!A:A,D5468)+COUNTIF('Aug 2022'!A:A,D5468)+COUNTIF('Sep 2022'!A:A,D5468)+COUNTIF('Oct 2022'!A:A,D5468)+COUNTIF('Dec 2022'!A:A,D5468)</f>
        <v>1</v>
      </c>
      <c r="U5468" t="str">
        <f>VLOOKUP(Q5468,'Capital Lookup'!A:B,2,FALSE)</f>
        <v>No</v>
      </c>
      <c r="V5468" s="2">
        <f>IFERROR(VLOOKUP(LEFT(F5468,10),'Find Purchase Orders'!B:J,9,FALSE),"")</f>
        <v>44870</v>
      </c>
      <c r="W5468" s="25" t="s">
        <v>7261</v>
      </c>
    </row>
    <row r="5469" spans="1:23" hidden="1">
      <c r="A5469" s="25" t="s">
        <v>7261</v>
      </c>
      <c r="B5469" s="25" t="s">
        <v>7541</v>
      </c>
      <c r="C5469" s="25" t="s">
        <v>7264</v>
      </c>
      <c r="D5469" s="25" t="s">
        <v>6919</v>
      </c>
      <c r="E5469" s="25" t="s">
        <v>7543</v>
      </c>
      <c r="F5469" s="25" t="s">
        <v>19309</v>
      </c>
      <c r="G5469" s="25" t="s">
        <v>19310</v>
      </c>
      <c r="H5469" s="21">
        <v>6953.57</v>
      </c>
      <c r="I5469" s="25" t="s">
        <v>7287</v>
      </c>
      <c r="J5469" s="25" t="s">
        <v>7288</v>
      </c>
      <c r="K5469" s="25" t="s">
        <v>7262</v>
      </c>
      <c r="L5469" s="25" t="s">
        <v>7259</v>
      </c>
      <c r="M5469" s="21">
        <v>6953.57</v>
      </c>
      <c r="N5469" s="22">
        <v>0</v>
      </c>
      <c r="O5469" s="21">
        <v>6953.57</v>
      </c>
      <c r="P5469" s="21">
        <v>331.12</v>
      </c>
      <c r="Q5469" s="25" t="s">
        <v>7544</v>
      </c>
      <c r="R5469" s="1" t="str">
        <f t="shared" si="107"/>
        <v>ST10061</v>
      </c>
      <c r="S5469" t="str">
        <f>VLOOKUP(R5469,Data!$C$2:$D$261,2,0)</f>
        <v>The Dorchester</v>
      </c>
      <c r="T5469">
        <f>COUNTIF('Feb 2022'!A:A,D5469)+COUNTIF('Mar 2022'!A:A,D5469)+COUNTIF('Apr 2022'!A:A,D5469)+COUNTIF('May 2022'!A:A,D5469)+COUNTIF('June 2022'!A:A,D5469)+COUNTIF('July 2022'!A:A,D5469)+COUNTIF('Aug 2022'!A:A,D5469)+COUNTIF('Sep 2022'!A:A,D5469)+COUNTIF('Oct 2022'!A:A,D5469)+COUNTIF('Dec 2022'!A:A,D5469)</f>
        <v>1</v>
      </c>
      <c r="U5469" t="str">
        <f>VLOOKUP(Q5469,'Capital Lookup'!A:B,2,FALSE)</f>
        <v>No</v>
      </c>
      <c r="V5469" s="2">
        <f>IFERROR(VLOOKUP(LEFT(F5469,10),'Find Purchase Orders'!B:J,9,FALSE),"")</f>
        <v>44870</v>
      </c>
      <c r="W5469" s="25" t="s">
        <v>7261</v>
      </c>
    </row>
    <row r="5470" spans="1:23" hidden="1">
      <c r="A5470" s="25" t="s">
        <v>7261</v>
      </c>
      <c r="B5470" s="25" t="s">
        <v>7384</v>
      </c>
      <c r="C5470" s="25" t="s">
        <v>7277</v>
      </c>
      <c r="D5470" s="25" t="s">
        <v>6950</v>
      </c>
      <c r="E5470" s="25" t="s">
        <v>7386</v>
      </c>
      <c r="F5470" s="25" t="s">
        <v>19311</v>
      </c>
      <c r="G5470" s="25" t="s">
        <v>19312</v>
      </c>
      <c r="H5470" s="21">
        <v>131.25</v>
      </c>
      <c r="I5470" s="25" t="s">
        <v>7296</v>
      </c>
      <c r="J5470" s="25" t="s">
        <v>7288</v>
      </c>
      <c r="K5470" s="25" t="s">
        <v>7289</v>
      </c>
      <c r="L5470" s="25" t="s">
        <v>7259</v>
      </c>
      <c r="M5470" s="21">
        <v>131.25</v>
      </c>
      <c r="N5470" s="21">
        <v>131.25</v>
      </c>
      <c r="O5470" s="21">
        <v>0</v>
      </c>
      <c r="P5470" s="21">
        <v>131.25</v>
      </c>
      <c r="Q5470" s="25" t="s">
        <v>7389</v>
      </c>
      <c r="R5470" s="1" t="str">
        <f t="shared" si="107"/>
        <v>ST10066</v>
      </c>
      <c r="S5470" t="str">
        <f>VLOOKUP(R5470,Data!$C$2:$D$261,2,0)</f>
        <v>Inglewood</v>
      </c>
      <c r="T5470">
        <f>COUNTIF('Feb 2022'!A:A,D5470)+COUNTIF('Mar 2022'!A:A,D5470)+COUNTIF('Apr 2022'!A:A,D5470)+COUNTIF('May 2022'!A:A,D5470)+COUNTIF('June 2022'!A:A,D5470)+COUNTIF('July 2022'!A:A,D5470)+COUNTIF('Aug 2022'!A:A,D5470)+COUNTIF('Sep 2022'!A:A,D5470)+COUNTIF('Oct 2022'!A:A,D5470)+COUNTIF('Dec 2022'!A:A,D5470)</f>
        <v>1</v>
      </c>
      <c r="U5470" t="str">
        <f>VLOOKUP(Q5470,'Capital Lookup'!A:B,2,FALSE)</f>
        <v>No</v>
      </c>
      <c r="V5470" s="2">
        <f>IFERROR(VLOOKUP(LEFT(F5470,10),'Find Purchase Orders'!B:J,9,FALSE),"")</f>
        <v>44872</v>
      </c>
      <c r="W5470" s="25" t="s">
        <v>7261</v>
      </c>
    </row>
    <row r="5471" spans="1:23" hidden="1">
      <c r="A5471" s="25" t="s">
        <v>7261</v>
      </c>
      <c r="B5471" s="25" t="s">
        <v>7384</v>
      </c>
      <c r="C5471" s="25" t="s">
        <v>7277</v>
      </c>
      <c r="D5471" s="25" t="s">
        <v>6950</v>
      </c>
      <c r="E5471" s="25" t="s">
        <v>7386</v>
      </c>
      <c r="F5471" s="25" t="s">
        <v>19313</v>
      </c>
      <c r="G5471" s="25" t="s">
        <v>19314</v>
      </c>
      <c r="H5471" s="21">
        <v>1695.75</v>
      </c>
      <c r="I5471" s="25" t="s">
        <v>7296</v>
      </c>
      <c r="J5471" s="25" t="s">
        <v>7288</v>
      </c>
      <c r="K5471" s="25" t="s">
        <v>7289</v>
      </c>
      <c r="L5471" s="25" t="s">
        <v>7259</v>
      </c>
      <c r="M5471" s="21">
        <v>1695.75</v>
      </c>
      <c r="N5471" s="21">
        <v>1695.75</v>
      </c>
      <c r="O5471" s="21">
        <v>0</v>
      </c>
      <c r="P5471" s="21">
        <v>1695.75</v>
      </c>
      <c r="Q5471" s="25" t="s">
        <v>7389</v>
      </c>
      <c r="R5471" s="1" t="str">
        <f t="shared" ref="R5471:R5491" si="108">CONCATENATE("ST",LEFT(B5471,5))</f>
        <v>ST10066</v>
      </c>
      <c r="S5471" t="str">
        <f>VLOOKUP(R5471,Data!$C$2:$D$261,2,0)</f>
        <v>Inglewood</v>
      </c>
      <c r="T5471">
        <f>COUNTIF('Feb 2022'!A:A,D5471)+COUNTIF('Mar 2022'!A:A,D5471)+COUNTIF('Apr 2022'!A:A,D5471)+COUNTIF('May 2022'!A:A,D5471)+COUNTIF('June 2022'!A:A,D5471)+COUNTIF('July 2022'!A:A,D5471)+COUNTIF('Aug 2022'!A:A,D5471)+COUNTIF('Sep 2022'!A:A,D5471)+COUNTIF('Oct 2022'!A:A,D5471)+COUNTIF('Dec 2022'!A:A,D5471)</f>
        <v>1</v>
      </c>
      <c r="U5471" t="str">
        <f>VLOOKUP(Q5471,'Capital Lookup'!A:B,2,FALSE)</f>
        <v>No</v>
      </c>
      <c r="V5471" s="2">
        <f>IFERROR(VLOOKUP(LEFT(F5471,10),'Find Purchase Orders'!B:J,9,FALSE),"")</f>
        <v>44872</v>
      </c>
      <c r="W5471" s="25" t="s">
        <v>7261</v>
      </c>
    </row>
    <row r="5472" spans="1:23" hidden="1">
      <c r="A5472" s="25" t="s">
        <v>7425</v>
      </c>
      <c r="B5472" s="25" t="s">
        <v>7498</v>
      </c>
      <c r="C5472" s="25" t="s">
        <v>7271</v>
      </c>
      <c r="D5472" s="25" t="s">
        <v>19315</v>
      </c>
      <c r="E5472" s="25" t="s">
        <v>14048</v>
      </c>
      <c r="H5472" s="21">
        <v>999.78</v>
      </c>
      <c r="I5472" s="25" t="s">
        <v>7257</v>
      </c>
      <c r="K5472" s="25" t="s">
        <v>7579</v>
      </c>
      <c r="L5472" s="25" t="s">
        <v>8156</v>
      </c>
      <c r="M5472" s="22">
        <v>0</v>
      </c>
      <c r="N5472" s="22">
        <v>0</v>
      </c>
      <c r="O5472" s="21">
        <v>0</v>
      </c>
      <c r="P5472" s="21">
        <v>115.02</v>
      </c>
      <c r="Q5472" s="25" t="s">
        <v>19316</v>
      </c>
      <c r="R5472" s="1" t="str">
        <f t="shared" si="108"/>
        <v>ST10169</v>
      </c>
      <c r="S5472" t="str">
        <f>VLOOKUP(R5472,Data!$C$2:$D$261,2,0)</f>
        <v>Kennedy Lodge</v>
      </c>
      <c r="T5472">
        <f>COUNTIF('Feb 2022'!A:A,D5472)+COUNTIF('Mar 2022'!A:A,D5472)+COUNTIF('Apr 2022'!A:A,D5472)+COUNTIF('May 2022'!A:A,D5472)+COUNTIF('June 2022'!A:A,D5472)+COUNTIF('July 2022'!A:A,D5472)+COUNTIF('Aug 2022'!A:A,D5472)+COUNTIF('Sep 2022'!A:A,D5472)+COUNTIF('Oct 2022'!A:A,D5472)+COUNTIF('Dec 2022'!A:A,D5472)</f>
        <v>0</v>
      </c>
      <c r="U5472" t="str">
        <f>VLOOKUP(Q5472,'Capital Lookup'!A:B,2,FALSE)</f>
        <v>No</v>
      </c>
      <c r="V5472" s="2" t="str">
        <f>IFERROR(VLOOKUP(LEFT(F5472,10),'Find Purchase Orders'!B:J,9,FALSE),"")</f>
        <v/>
      </c>
      <c r="W5472" s="25" t="s">
        <v>7261</v>
      </c>
    </row>
    <row r="5473" spans="1:23" hidden="1">
      <c r="A5473" s="25" t="s">
        <v>7425</v>
      </c>
      <c r="B5473" s="25" t="s">
        <v>7498</v>
      </c>
      <c r="C5473" s="25" t="s">
        <v>7271</v>
      </c>
      <c r="D5473" s="25" t="s">
        <v>19317</v>
      </c>
      <c r="E5473" s="25" t="s">
        <v>14048</v>
      </c>
      <c r="H5473" s="21">
        <v>1453.61</v>
      </c>
      <c r="I5473" s="25" t="s">
        <v>7257</v>
      </c>
      <c r="K5473" s="25" t="s">
        <v>7579</v>
      </c>
      <c r="L5473" s="25" t="s">
        <v>8156</v>
      </c>
      <c r="M5473" s="22">
        <v>0</v>
      </c>
      <c r="N5473" s="22">
        <v>0</v>
      </c>
      <c r="O5473" s="21">
        <v>0</v>
      </c>
      <c r="P5473" s="21">
        <v>167.23</v>
      </c>
      <c r="Q5473" s="25" t="s">
        <v>19318</v>
      </c>
      <c r="R5473" s="1" t="str">
        <f t="shared" si="108"/>
        <v>ST10169</v>
      </c>
      <c r="S5473" t="str">
        <f>VLOOKUP(R5473,Data!$C$2:$D$261,2,0)</f>
        <v>Kennedy Lodge</v>
      </c>
      <c r="T5473">
        <f>COUNTIF('Feb 2022'!A:A,D5473)+COUNTIF('Mar 2022'!A:A,D5473)+COUNTIF('Apr 2022'!A:A,D5473)+COUNTIF('May 2022'!A:A,D5473)+COUNTIF('June 2022'!A:A,D5473)+COUNTIF('July 2022'!A:A,D5473)+COUNTIF('Aug 2022'!A:A,D5473)+COUNTIF('Sep 2022'!A:A,D5473)+COUNTIF('Oct 2022'!A:A,D5473)+COUNTIF('Dec 2022'!A:A,D5473)</f>
        <v>0</v>
      </c>
      <c r="U5473" t="str">
        <f>VLOOKUP(Q5473,'Capital Lookup'!A:B,2,FALSE)</f>
        <v>No</v>
      </c>
      <c r="V5473" s="2" t="str">
        <f>IFERROR(VLOOKUP(LEFT(F5473,10),'Find Purchase Orders'!B:J,9,FALSE),"")</f>
        <v/>
      </c>
      <c r="W5473" s="25" t="s">
        <v>7261</v>
      </c>
    </row>
    <row r="5474" spans="1:23" hidden="1">
      <c r="A5474" s="25" t="s">
        <v>7261</v>
      </c>
      <c r="B5474" s="25" t="s">
        <v>8227</v>
      </c>
      <c r="C5474" s="25" t="s">
        <v>7264</v>
      </c>
      <c r="D5474" s="25" t="s">
        <v>6920</v>
      </c>
      <c r="E5474" s="25" t="s">
        <v>8229</v>
      </c>
      <c r="F5474" s="25" t="s">
        <v>19319</v>
      </c>
      <c r="G5474" s="25" t="s">
        <v>18616</v>
      </c>
      <c r="H5474" s="21">
        <v>678</v>
      </c>
      <c r="I5474" s="25" t="s">
        <v>7296</v>
      </c>
      <c r="J5474" s="25" t="s">
        <v>7288</v>
      </c>
      <c r="K5474" s="25" t="s">
        <v>7262</v>
      </c>
      <c r="L5474" s="25" t="s">
        <v>7259</v>
      </c>
      <c r="M5474" s="21">
        <v>678</v>
      </c>
      <c r="N5474" s="21">
        <v>678</v>
      </c>
      <c r="O5474" s="21">
        <v>0</v>
      </c>
      <c r="P5474" s="21">
        <v>678</v>
      </c>
      <c r="Q5474" s="25" t="s">
        <v>8232</v>
      </c>
      <c r="R5474" s="1" t="str">
        <f t="shared" si="108"/>
        <v>ST10026</v>
      </c>
      <c r="S5474" t="str">
        <f>VLOOKUP(R5474,Data!$C$2:$D$261,2,0)</f>
        <v>Donway Place</v>
      </c>
      <c r="T5474">
        <f>COUNTIF('Feb 2022'!A:A,D5474)+COUNTIF('Mar 2022'!A:A,D5474)+COUNTIF('Apr 2022'!A:A,D5474)+COUNTIF('May 2022'!A:A,D5474)+COUNTIF('June 2022'!A:A,D5474)+COUNTIF('July 2022'!A:A,D5474)+COUNTIF('Aug 2022'!A:A,D5474)+COUNTIF('Sep 2022'!A:A,D5474)+COUNTIF('Oct 2022'!A:A,D5474)+COUNTIF('Dec 2022'!A:A,D5474)</f>
        <v>1</v>
      </c>
      <c r="U5474" t="str">
        <f>VLOOKUP(Q5474,'Capital Lookup'!A:B,2,FALSE)</f>
        <v>No</v>
      </c>
      <c r="V5474" s="2">
        <f>IFERROR(VLOOKUP(LEFT(F5474,10),'Find Purchase Orders'!B:J,9,FALSE),"")</f>
        <v>44870</v>
      </c>
      <c r="W5474" s="25" t="s">
        <v>7261</v>
      </c>
    </row>
    <row r="5475" spans="1:23" hidden="1">
      <c r="A5475" s="25" t="s">
        <v>7261</v>
      </c>
      <c r="B5475" s="25" t="s">
        <v>8227</v>
      </c>
      <c r="C5475" s="25" t="s">
        <v>7264</v>
      </c>
      <c r="D5475" s="25" t="s">
        <v>6920</v>
      </c>
      <c r="E5475" s="25" t="s">
        <v>8229</v>
      </c>
      <c r="F5475" s="25" t="s">
        <v>19320</v>
      </c>
      <c r="G5475" s="25" t="s">
        <v>19321</v>
      </c>
      <c r="H5475" s="21">
        <v>3125.29</v>
      </c>
      <c r="I5475" s="25" t="s">
        <v>7296</v>
      </c>
      <c r="J5475" s="25" t="s">
        <v>7288</v>
      </c>
      <c r="K5475" s="25" t="s">
        <v>7262</v>
      </c>
      <c r="L5475" s="25" t="s">
        <v>7259</v>
      </c>
      <c r="M5475" s="21">
        <v>3125.29</v>
      </c>
      <c r="N5475" s="21">
        <v>3125.28</v>
      </c>
      <c r="O5475" s="21">
        <v>0.01</v>
      </c>
      <c r="P5475" s="21">
        <v>3125.29</v>
      </c>
      <c r="Q5475" s="25" t="s">
        <v>8232</v>
      </c>
      <c r="R5475" s="1" t="str">
        <f t="shared" si="108"/>
        <v>ST10026</v>
      </c>
      <c r="S5475" t="str">
        <f>VLOOKUP(R5475,Data!$C$2:$D$261,2,0)</f>
        <v>Donway Place</v>
      </c>
      <c r="T5475">
        <f>COUNTIF('Feb 2022'!A:A,D5475)+COUNTIF('Mar 2022'!A:A,D5475)+COUNTIF('Apr 2022'!A:A,D5475)+COUNTIF('May 2022'!A:A,D5475)+COUNTIF('June 2022'!A:A,D5475)+COUNTIF('July 2022'!A:A,D5475)+COUNTIF('Aug 2022'!A:A,D5475)+COUNTIF('Sep 2022'!A:A,D5475)+COUNTIF('Oct 2022'!A:A,D5475)+COUNTIF('Dec 2022'!A:A,D5475)</f>
        <v>1</v>
      </c>
      <c r="U5475" t="str">
        <f>VLOOKUP(Q5475,'Capital Lookup'!A:B,2,FALSE)</f>
        <v>No</v>
      </c>
      <c r="V5475" s="2">
        <f>IFERROR(VLOOKUP(LEFT(F5475,10),'Find Purchase Orders'!B:J,9,FALSE),"")</f>
        <v>44870</v>
      </c>
      <c r="W5475" s="25" t="s">
        <v>7261</v>
      </c>
    </row>
    <row r="5476" spans="1:23" hidden="1">
      <c r="A5476" s="25" t="s">
        <v>7261</v>
      </c>
      <c r="B5476" s="25" t="s">
        <v>7408</v>
      </c>
      <c r="C5476" s="25" t="s">
        <v>7264</v>
      </c>
      <c r="D5476" s="25" t="s">
        <v>6951</v>
      </c>
      <c r="E5476" s="25" t="s">
        <v>7410</v>
      </c>
      <c r="F5476" s="25" t="s">
        <v>19322</v>
      </c>
      <c r="G5476" s="25" t="s">
        <v>19323</v>
      </c>
      <c r="H5476" s="21">
        <v>2547.5700000000002</v>
      </c>
      <c r="I5476" s="25" t="s">
        <v>7296</v>
      </c>
      <c r="J5476" s="25" t="s">
        <v>7288</v>
      </c>
      <c r="K5476" s="25" t="s">
        <v>7262</v>
      </c>
      <c r="L5476" s="25" t="s">
        <v>7259</v>
      </c>
      <c r="M5476" s="21">
        <v>2547.5700000000002</v>
      </c>
      <c r="N5476" s="21">
        <v>2547.58</v>
      </c>
      <c r="O5476" s="21">
        <v>-0.01</v>
      </c>
      <c r="P5476" s="21">
        <v>2547.5700000000002</v>
      </c>
      <c r="Q5476" s="25" t="s">
        <v>7413</v>
      </c>
      <c r="R5476" s="1" t="str">
        <f t="shared" si="108"/>
        <v>ST10015</v>
      </c>
      <c r="S5476" t="str">
        <f>VLOOKUP(R5476,Data!$C$2:$D$261,2,0)</f>
        <v>Centennial Park Place</v>
      </c>
      <c r="T5476">
        <f>COUNTIF('Feb 2022'!A:A,D5476)+COUNTIF('Mar 2022'!A:A,D5476)+COUNTIF('Apr 2022'!A:A,D5476)+COUNTIF('May 2022'!A:A,D5476)+COUNTIF('June 2022'!A:A,D5476)+COUNTIF('July 2022'!A:A,D5476)+COUNTIF('Aug 2022'!A:A,D5476)+COUNTIF('Sep 2022'!A:A,D5476)+COUNTIF('Oct 2022'!A:A,D5476)+COUNTIF('Dec 2022'!A:A,D5476)</f>
        <v>1</v>
      </c>
      <c r="U5476" t="str">
        <f>VLOOKUP(Q5476,'Capital Lookup'!A:B,2,FALSE)</f>
        <v>No</v>
      </c>
      <c r="V5476" s="2">
        <f>IFERROR(VLOOKUP(LEFT(F5476,10),'Find Purchase Orders'!B:J,9,FALSE),"")</f>
        <v>44872</v>
      </c>
      <c r="W5476" s="25" t="s">
        <v>7261</v>
      </c>
    </row>
    <row r="5477" spans="1:23" hidden="1">
      <c r="A5477" s="25" t="s">
        <v>7261</v>
      </c>
      <c r="B5477" s="25" t="s">
        <v>7408</v>
      </c>
      <c r="C5477" s="25" t="s">
        <v>7264</v>
      </c>
      <c r="D5477" s="25" t="s">
        <v>6921</v>
      </c>
      <c r="E5477" s="25" t="s">
        <v>7410</v>
      </c>
      <c r="F5477" s="25" t="s">
        <v>19324</v>
      </c>
      <c r="G5477" s="25" t="s">
        <v>19325</v>
      </c>
      <c r="H5477" s="21">
        <v>2547.59</v>
      </c>
      <c r="I5477" s="25" t="s">
        <v>7296</v>
      </c>
      <c r="J5477" s="25" t="s">
        <v>7288</v>
      </c>
      <c r="K5477" s="25" t="s">
        <v>7262</v>
      </c>
      <c r="L5477" s="25" t="s">
        <v>7259</v>
      </c>
      <c r="M5477" s="21">
        <v>2547.59</v>
      </c>
      <c r="N5477" s="21">
        <v>2547.58</v>
      </c>
      <c r="O5477" s="21">
        <v>0.01</v>
      </c>
      <c r="P5477" s="21">
        <v>2547.59</v>
      </c>
      <c r="Q5477" s="25" t="s">
        <v>7413</v>
      </c>
      <c r="R5477" s="1" t="str">
        <f t="shared" si="108"/>
        <v>ST10015</v>
      </c>
      <c r="S5477" t="str">
        <f>VLOOKUP(R5477,Data!$C$2:$D$261,2,0)</f>
        <v>Centennial Park Place</v>
      </c>
      <c r="T5477">
        <f>COUNTIF('Feb 2022'!A:A,D5477)+COUNTIF('Mar 2022'!A:A,D5477)+COUNTIF('Apr 2022'!A:A,D5477)+COUNTIF('May 2022'!A:A,D5477)+COUNTIF('June 2022'!A:A,D5477)+COUNTIF('July 2022'!A:A,D5477)+COUNTIF('Aug 2022'!A:A,D5477)+COUNTIF('Sep 2022'!A:A,D5477)+COUNTIF('Oct 2022'!A:A,D5477)+COUNTIF('Dec 2022'!A:A,D5477)</f>
        <v>1</v>
      </c>
      <c r="U5477" t="str">
        <f>VLOOKUP(Q5477,'Capital Lookup'!A:B,2,FALSE)</f>
        <v>No</v>
      </c>
      <c r="V5477" s="2">
        <f>IFERROR(VLOOKUP(LEFT(F5477,10),'Find Purchase Orders'!B:J,9,FALSE),"")</f>
        <v>44872</v>
      </c>
      <c r="W5477" s="25" t="s">
        <v>7261</v>
      </c>
    </row>
    <row r="5478" spans="1:23" hidden="1">
      <c r="A5478" s="25" t="s">
        <v>7261</v>
      </c>
      <c r="B5478" s="25" t="s">
        <v>7384</v>
      </c>
      <c r="C5478" s="25" t="s">
        <v>7277</v>
      </c>
      <c r="D5478" s="25" t="s">
        <v>6952</v>
      </c>
      <c r="E5478" s="25" t="s">
        <v>7386</v>
      </c>
      <c r="F5478" s="25" t="s">
        <v>19326</v>
      </c>
      <c r="G5478" s="25" t="s">
        <v>7798</v>
      </c>
      <c r="H5478" s="21">
        <v>131.25</v>
      </c>
      <c r="I5478" s="25" t="s">
        <v>7296</v>
      </c>
      <c r="J5478" s="25" t="s">
        <v>7288</v>
      </c>
      <c r="K5478" s="25" t="s">
        <v>7262</v>
      </c>
      <c r="L5478" s="25" t="s">
        <v>7259</v>
      </c>
      <c r="M5478" s="21">
        <v>131.25</v>
      </c>
      <c r="N5478" s="21">
        <v>131.25</v>
      </c>
      <c r="O5478" s="21">
        <v>0</v>
      </c>
      <c r="P5478" s="21">
        <v>131.25</v>
      </c>
      <c r="Q5478" s="25" t="s">
        <v>7389</v>
      </c>
      <c r="R5478" s="1" t="str">
        <f t="shared" si="108"/>
        <v>ST10066</v>
      </c>
      <c r="S5478" t="str">
        <f>VLOOKUP(R5478,Data!$C$2:$D$261,2,0)</f>
        <v>Inglewood</v>
      </c>
      <c r="T5478">
        <f>COUNTIF('Feb 2022'!A:A,D5478)+COUNTIF('Mar 2022'!A:A,D5478)+COUNTIF('Apr 2022'!A:A,D5478)+COUNTIF('May 2022'!A:A,D5478)+COUNTIF('June 2022'!A:A,D5478)+COUNTIF('July 2022'!A:A,D5478)+COUNTIF('Aug 2022'!A:A,D5478)+COUNTIF('Sep 2022'!A:A,D5478)+COUNTIF('Oct 2022'!A:A,D5478)+COUNTIF('Dec 2022'!A:A,D5478)</f>
        <v>1</v>
      </c>
      <c r="U5478" t="str">
        <f>VLOOKUP(Q5478,'Capital Lookup'!A:B,2,FALSE)</f>
        <v>No</v>
      </c>
      <c r="V5478" s="2">
        <f>IFERROR(VLOOKUP(LEFT(F5478,10),'Find Purchase Orders'!B:J,9,FALSE),"")</f>
        <v>44872</v>
      </c>
      <c r="W5478" s="25" t="s">
        <v>7261</v>
      </c>
    </row>
    <row r="5479" spans="1:23" hidden="1">
      <c r="A5479" s="25" t="s">
        <v>7261</v>
      </c>
      <c r="B5479" s="25" t="s">
        <v>7384</v>
      </c>
      <c r="C5479" s="25" t="s">
        <v>7277</v>
      </c>
      <c r="D5479" s="25" t="s">
        <v>6952</v>
      </c>
      <c r="E5479" s="25" t="s">
        <v>7386</v>
      </c>
      <c r="F5479" s="25" t="s">
        <v>19327</v>
      </c>
      <c r="G5479" s="25" t="s">
        <v>7796</v>
      </c>
      <c r="H5479" s="21">
        <v>5274.9</v>
      </c>
      <c r="I5479" s="25" t="s">
        <v>7296</v>
      </c>
      <c r="J5479" s="25" t="s">
        <v>7288</v>
      </c>
      <c r="K5479" s="25" t="s">
        <v>7262</v>
      </c>
      <c r="L5479" s="25" t="s">
        <v>7259</v>
      </c>
      <c r="M5479" s="21">
        <v>5274.9</v>
      </c>
      <c r="N5479" s="21">
        <v>5274.9</v>
      </c>
      <c r="O5479" s="21">
        <v>0</v>
      </c>
      <c r="P5479" s="21">
        <v>5274.9</v>
      </c>
      <c r="Q5479" s="25" t="s">
        <v>7389</v>
      </c>
      <c r="R5479" s="1" t="str">
        <f t="shared" si="108"/>
        <v>ST10066</v>
      </c>
      <c r="S5479" t="str">
        <f>VLOOKUP(R5479,Data!$C$2:$D$261,2,0)</f>
        <v>Inglewood</v>
      </c>
      <c r="T5479">
        <f>COUNTIF('Feb 2022'!A:A,D5479)+COUNTIF('Mar 2022'!A:A,D5479)+COUNTIF('Apr 2022'!A:A,D5479)+COUNTIF('May 2022'!A:A,D5479)+COUNTIF('June 2022'!A:A,D5479)+COUNTIF('July 2022'!A:A,D5479)+COUNTIF('Aug 2022'!A:A,D5479)+COUNTIF('Sep 2022'!A:A,D5479)+COUNTIF('Oct 2022'!A:A,D5479)+COUNTIF('Dec 2022'!A:A,D5479)</f>
        <v>1</v>
      </c>
      <c r="U5479" t="str">
        <f>VLOOKUP(Q5479,'Capital Lookup'!A:B,2,FALSE)</f>
        <v>No</v>
      </c>
      <c r="V5479" s="2">
        <f>IFERROR(VLOOKUP(LEFT(F5479,10),'Find Purchase Orders'!B:J,9,FALSE),"")</f>
        <v>44872</v>
      </c>
      <c r="W5479" s="25" t="s">
        <v>7261</v>
      </c>
    </row>
    <row r="5480" spans="1:23" hidden="1">
      <c r="A5480" s="25" t="s">
        <v>8607</v>
      </c>
      <c r="B5480" s="25" t="s">
        <v>10744</v>
      </c>
      <c r="C5480" s="25"/>
      <c r="D5480" s="25" t="s">
        <v>19328</v>
      </c>
      <c r="E5480" s="25" t="s">
        <v>10746</v>
      </c>
      <c r="F5480" s="25" t="s">
        <v>19329</v>
      </c>
      <c r="G5480" s="25" t="s">
        <v>19330</v>
      </c>
      <c r="H5480" s="21">
        <v>1695</v>
      </c>
      <c r="I5480" s="25" t="s">
        <v>7287</v>
      </c>
      <c r="J5480" s="25" t="s">
        <v>11313</v>
      </c>
      <c r="K5480" s="25" t="s">
        <v>7262</v>
      </c>
      <c r="L5480" s="25" t="s">
        <v>7259</v>
      </c>
      <c r="M5480" s="21">
        <v>1695</v>
      </c>
      <c r="N5480" s="22">
        <v>0</v>
      </c>
      <c r="O5480" s="21">
        <v>1695</v>
      </c>
      <c r="P5480" s="21">
        <v>195</v>
      </c>
      <c r="Q5480" s="25" t="s">
        <v>10749</v>
      </c>
      <c r="R5480" s="1" t="str">
        <f t="shared" si="108"/>
        <v>ST10397</v>
      </c>
      <c r="S5480" t="e">
        <f>VLOOKUP(R5480,Data!$C$2:$D$261,2,0)</f>
        <v>#N/A</v>
      </c>
      <c r="T5480">
        <f>COUNTIF('Feb 2022'!A:A,D5480)+COUNTIF('Mar 2022'!A:A,D5480)+COUNTIF('Apr 2022'!A:A,D5480)+COUNTIF('May 2022'!A:A,D5480)+COUNTIF('June 2022'!A:A,D5480)+COUNTIF('July 2022'!A:A,D5480)+COUNTIF('Aug 2022'!A:A,D5480)+COUNTIF('Sep 2022'!A:A,D5480)+COUNTIF('Oct 2022'!A:A,D5480)+COUNTIF('Dec 2022'!A:A,D5480)</f>
        <v>0</v>
      </c>
      <c r="U5480" t="str">
        <f>VLOOKUP(Q5480,'Capital Lookup'!A:B,2,FALSE)</f>
        <v>Yes</v>
      </c>
      <c r="V5480" s="2">
        <f>IFERROR(VLOOKUP(LEFT(F5480,10),'Find Purchase Orders'!B:J,9,FALSE),"")</f>
        <v>44872</v>
      </c>
      <c r="W5480" s="25" t="s">
        <v>7261</v>
      </c>
    </row>
    <row r="5481" spans="1:23" hidden="1">
      <c r="A5481" s="25" t="s">
        <v>7425</v>
      </c>
      <c r="B5481" s="25" t="s">
        <v>8162</v>
      </c>
      <c r="C5481" s="25" t="s">
        <v>7271</v>
      </c>
      <c r="D5481" s="25" t="s">
        <v>6953</v>
      </c>
      <c r="E5481" s="25" t="s">
        <v>9280</v>
      </c>
      <c r="F5481" s="25" t="s">
        <v>19331</v>
      </c>
      <c r="G5481" s="25" t="s">
        <v>19332</v>
      </c>
      <c r="H5481" s="21">
        <v>339</v>
      </c>
      <c r="I5481" s="25" t="s">
        <v>7287</v>
      </c>
      <c r="J5481" s="25" t="s">
        <v>7288</v>
      </c>
      <c r="K5481" s="25" t="s">
        <v>7262</v>
      </c>
      <c r="L5481" s="25" t="s">
        <v>7259</v>
      </c>
      <c r="M5481" s="21">
        <v>339</v>
      </c>
      <c r="N5481" s="22">
        <v>0</v>
      </c>
      <c r="O5481" s="21">
        <v>339</v>
      </c>
      <c r="P5481" s="21">
        <v>39</v>
      </c>
      <c r="Q5481" s="25" t="s">
        <v>9283</v>
      </c>
      <c r="R5481" s="1" t="str">
        <f t="shared" si="108"/>
        <v>ST10186</v>
      </c>
      <c r="S5481" t="str">
        <f>VLOOKUP(R5481,Data!$C$2:$D$261,2,0)</f>
        <v>Brierwood Court</v>
      </c>
      <c r="T5481">
        <f>COUNTIF('Feb 2022'!A:A,D5481)+COUNTIF('Mar 2022'!A:A,D5481)+COUNTIF('Apr 2022'!A:A,D5481)+COUNTIF('May 2022'!A:A,D5481)+COUNTIF('June 2022'!A:A,D5481)+COUNTIF('July 2022'!A:A,D5481)+COUNTIF('Aug 2022'!A:A,D5481)+COUNTIF('Sep 2022'!A:A,D5481)+COUNTIF('Oct 2022'!A:A,D5481)+COUNTIF('Dec 2022'!A:A,D5481)</f>
        <v>1</v>
      </c>
      <c r="U5481" t="str">
        <f>VLOOKUP(Q5481,'Capital Lookup'!A:B,2,FALSE)</f>
        <v>No</v>
      </c>
      <c r="V5481" s="2">
        <f>IFERROR(VLOOKUP(LEFT(F5481,10),'Find Purchase Orders'!B:J,9,FALSE),"")</f>
        <v>44875</v>
      </c>
      <c r="W5481" s="25" t="s">
        <v>7261</v>
      </c>
    </row>
    <row r="5482" spans="1:23" hidden="1">
      <c r="A5482" s="25" t="s">
        <v>7425</v>
      </c>
      <c r="B5482" s="25" t="s">
        <v>8162</v>
      </c>
      <c r="C5482" s="25" t="s">
        <v>7271</v>
      </c>
      <c r="D5482" s="25" t="s">
        <v>6953</v>
      </c>
      <c r="E5482" s="25" t="s">
        <v>9280</v>
      </c>
      <c r="F5482" s="25" t="s">
        <v>19333</v>
      </c>
      <c r="G5482" s="25" t="s">
        <v>19334</v>
      </c>
      <c r="H5482" s="21">
        <v>7332.28</v>
      </c>
      <c r="I5482" s="25" t="s">
        <v>7287</v>
      </c>
      <c r="J5482" s="25" t="s">
        <v>7288</v>
      </c>
      <c r="K5482" s="25" t="s">
        <v>7262</v>
      </c>
      <c r="L5482" s="25" t="s">
        <v>7259</v>
      </c>
      <c r="M5482" s="21">
        <v>7332.28</v>
      </c>
      <c r="N5482" s="22">
        <v>0</v>
      </c>
      <c r="O5482" s="21">
        <v>7332.28</v>
      </c>
      <c r="P5482" s="21">
        <v>843.54</v>
      </c>
      <c r="Q5482" s="25" t="s">
        <v>9283</v>
      </c>
      <c r="R5482" s="1" t="str">
        <f t="shared" si="108"/>
        <v>ST10186</v>
      </c>
      <c r="S5482" t="str">
        <f>VLOOKUP(R5482,Data!$C$2:$D$261,2,0)</f>
        <v>Brierwood Court</v>
      </c>
      <c r="T5482">
        <f>COUNTIF('Feb 2022'!A:A,D5482)+COUNTIF('Mar 2022'!A:A,D5482)+COUNTIF('Apr 2022'!A:A,D5482)+COUNTIF('May 2022'!A:A,D5482)+COUNTIF('June 2022'!A:A,D5482)+COUNTIF('July 2022'!A:A,D5482)+COUNTIF('Aug 2022'!A:A,D5482)+COUNTIF('Sep 2022'!A:A,D5482)+COUNTIF('Oct 2022'!A:A,D5482)+COUNTIF('Dec 2022'!A:A,D5482)</f>
        <v>1</v>
      </c>
      <c r="U5482" t="str">
        <f>VLOOKUP(Q5482,'Capital Lookup'!A:B,2,FALSE)</f>
        <v>No</v>
      </c>
      <c r="V5482" s="2">
        <f>IFERROR(VLOOKUP(LEFT(F5482,10),'Find Purchase Orders'!B:J,9,FALSE),"")</f>
        <v>44875</v>
      </c>
      <c r="W5482" s="25" t="s">
        <v>7261</v>
      </c>
    </row>
    <row r="5483" spans="1:23" hidden="1">
      <c r="A5483" s="25" t="s">
        <v>10243</v>
      </c>
      <c r="B5483" s="25" t="s">
        <v>7524</v>
      </c>
      <c r="C5483" s="25" t="s">
        <v>7254</v>
      </c>
      <c r="D5483" s="25" t="s">
        <v>19335</v>
      </c>
      <c r="E5483" s="25" t="s">
        <v>7526</v>
      </c>
      <c r="H5483" s="21">
        <v>2676.48</v>
      </c>
      <c r="I5483" s="25" t="s">
        <v>7257</v>
      </c>
      <c r="K5483" s="25" t="s">
        <v>7262</v>
      </c>
      <c r="L5483" s="25" t="s">
        <v>7259</v>
      </c>
      <c r="M5483" s="22">
        <v>0</v>
      </c>
      <c r="N5483" s="22">
        <v>0</v>
      </c>
      <c r="O5483" s="21">
        <v>0</v>
      </c>
      <c r="P5483" s="21">
        <v>307.91000000000003</v>
      </c>
      <c r="Q5483" s="25" t="s">
        <v>7529</v>
      </c>
      <c r="R5483" s="1" t="str">
        <f t="shared" si="108"/>
        <v>ST10041</v>
      </c>
      <c r="S5483" t="str">
        <f>VLOOKUP(R5483,Data!$C$2:$D$261,2,0)</f>
        <v>Prince of Wales</v>
      </c>
      <c r="T5483">
        <f>COUNTIF('Feb 2022'!A:A,D5483)+COUNTIF('Mar 2022'!A:A,D5483)+COUNTIF('Apr 2022'!A:A,D5483)+COUNTIF('May 2022'!A:A,D5483)+COUNTIF('June 2022'!A:A,D5483)+COUNTIF('July 2022'!A:A,D5483)+COUNTIF('Aug 2022'!A:A,D5483)+COUNTIF('Sep 2022'!A:A,D5483)+COUNTIF('Oct 2022'!A:A,D5483)+COUNTIF('Dec 2022'!A:A,D5483)</f>
        <v>0</v>
      </c>
      <c r="U5483" t="str">
        <f>VLOOKUP(Q5483,'Capital Lookup'!A:B,2,FALSE)</f>
        <v>No</v>
      </c>
      <c r="V5483" s="2" t="str">
        <f>IFERROR(VLOOKUP(LEFT(F5483,10),'Find Purchase Orders'!B:J,9,FALSE),"")</f>
        <v/>
      </c>
      <c r="W5483" s="25" t="s">
        <v>7261</v>
      </c>
    </row>
    <row r="5484" spans="1:23" hidden="1">
      <c r="A5484" s="25" t="s">
        <v>7252</v>
      </c>
      <c r="B5484" s="25" t="s">
        <v>7524</v>
      </c>
      <c r="C5484" s="25" t="s">
        <v>7254</v>
      </c>
      <c r="D5484" s="25" t="s">
        <v>6954</v>
      </c>
      <c r="E5484" s="25" t="s">
        <v>7526</v>
      </c>
      <c r="F5484" s="25" t="s">
        <v>19336</v>
      </c>
      <c r="G5484" s="25" t="s">
        <v>19337</v>
      </c>
      <c r="H5484" s="21">
        <v>5162.4799999999996</v>
      </c>
      <c r="I5484" s="25" t="s">
        <v>7287</v>
      </c>
      <c r="J5484" s="25" t="s">
        <v>7288</v>
      </c>
      <c r="K5484" s="25" t="s">
        <v>7262</v>
      </c>
      <c r="L5484" s="25" t="s">
        <v>7259</v>
      </c>
      <c r="M5484" s="21">
        <v>5162.4799999999996</v>
      </c>
      <c r="N5484" s="22">
        <v>0</v>
      </c>
      <c r="O5484" s="21">
        <v>5162.4799999999996</v>
      </c>
      <c r="P5484" s="21">
        <v>593.91</v>
      </c>
      <c r="Q5484" s="25" t="s">
        <v>7529</v>
      </c>
      <c r="R5484" s="1" t="str">
        <f t="shared" si="108"/>
        <v>ST10041</v>
      </c>
      <c r="S5484" t="str">
        <f>VLOOKUP(R5484,Data!$C$2:$D$261,2,0)</f>
        <v>Prince of Wales</v>
      </c>
      <c r="T5484">
        <f>COUNTIF('Feb 2022'!A:A,D5484)+COUNTIF('Mar 2022'!A:A,D5484)+COUNTIF('Apr 2022'!A:A,D5484)+COUNTIF('May 2022'!A:A,D5484)+COUNTIF('June 2022'!A:A,D5484)+COUNTIF('July 2022'!A:A,D5484)+COUNTIF('Aug 2022'!A:A,D5484)+COUNTIF('Sep 2022'!A:A,D5484)+COUNTIF('Oct 2022'!A:A,D5484)+COUNTIF('Dec 2022'!A:A,D5484)</f>
        <v>1</v>
      </c>
      <c r="U5484" t="str">
        <f>VLOOKUP(Q5484,'Capital Lookup'!A:B,2,FALSE)</f>
        <v>No</v>
      </c>
      <c r="V5484" s="2">
        <f>IFERROR(VLOOKUP(LEFT(F5484,10),'Find Purchase Orders'!B:J,9,FALSE),"")</f>
        <v>44873</v>
      </c>
      <c r="W5484" s="25" t="s">
        <v>7261</v>
      </c>
    </row>
    <row r="5485" spans="1:23" hidden="1">
      <c r="A5485" s="25" t="s">
        <v>7252</v>
      </c>
      <c r="B5485" s="25" t="s">
        <v>7524</v>
      </c>
      <c r="C5485" s="25" t="s">
        <v>7254</v>
      </c>
      <c r="D5485" s="25" t="s">
        <v>6954</v>
      </c>
      <c r="E5485" s="25" t="s">
        <v>7526</v>
      </c>
      <c r="F5485" s="25" t="s">
        <v>19338</v>
      </c>
      <c r="G5485" s="25" t="s">
        <v>8982</v>
      </c>
      <c r="H5485" s="21">
        <v>904</v>
      </c>
      <c r="I5485" s="25" t="s">
        <v>7287</v>
      </c>
      <c r="J5485" s="25" t="s">
        <v>7288</v>
      </c>
      <c r="K5485" s="25" t="s">
        <v>7262</v>
      </c>
      <c r="L5485" s="25" t="s">
        <v>7259</v>
      </c>
      <c r="M5485" s="21">
        <v>904</v>
      </c>
      <c r="N5485" s="22">
        <v>0</v>
      </c>
      <c r="O5485" s="21">
        <v>904</v>
      </c>
      <c r="P5485" s="21">
        <v>104</v>
      </c>
      <c r="Q5485" s="25" t="s">
        <v>7529</v>
      </c>
      <c r="R5485" s="1" t="str">
        <f t="shared" si="108"/>
        <v>ST10041</v>
      </c>
      <c r="S5485" t="str">
        <f>VLOOKUP(R5485,Data!$C$2:$D$261,2,0)</f>
        <v>Prince of Wales</v>
      </c>
      <c r="T5485">
        <f>COUNTIF('Feb 2022'!A:A,D5485)+COUNTIF('Mar 2022'!A:A,D5485)+COUNTIF('Apr 2022'!A:A,D5485)+COUNTIF('May 2022'!A:A,D5485)+COUNTIF('June 2022'!A:A,D5485)+COUNTIF('July 2022'!A:A,D5485)+COUNTIF('Aug 2022'!A:A,D5485)+COUNTIF('Sep 2022'!A:A,D5485)+COUNTIF('Oct 2022'!A:A,D5485)+COUNTIF('Dec 2022'!A:A,D5485)</f>
        <v>1</v>
      </c>
      <c r="U5485" t="str">
        <f>VLOOKUP(Q5485,'Capital Lookup'!A:B,2,FALSE)</f>
        <v>No</v>
      </c>
      <c r="V5485" s="2">
        <f>IFERROR(VLOOKUP(LEFT(F5485,10),'Find Purchase Orders'!B:J,9,FALSE),"")</f>
        <v>44873</v>
      </c>
      <c r="W5485" s="25" t="s">
        <v>7261</v>
      </c>
    </row>
    <row r="5486" spans="1:23" hidden="1">
      <c r="A5486" s="25" t="s">
        <v>7261</v>
      </c>
      <c r="B5486" s="25" t="s">
        <v>7657</v>
      </c>
      <c r="C5486" s="25" t="s">
        <v>7282</v>
      </c>
      <c r="D5486" s="25" t="s">
        <v>19339</v>
      </c>
      <c r="E5486" s="25" t="s">
        <v>10979</v>
      </c>
      <c r="H5486" s="21">
        <v>8048.99</v>
      </c>
      <c r="I5486" s="25" t="s">
        <v>7257</v>
      </c>
      <c r="K5486" s="25" t="s">
        <v>19340</v>
      </c>
      <c r="L5486" s="25"/>
      <c r="M5486" s="22">
        <v>0</v>
      </c>
      <c r="N5486" s="22">
        <v>0</v>
      </c>
      <c r="O5486" s="21">
        <v>0</v>
      </c>
      <c r="P5486" s="21">
        <v>925.99</v>
      </c>
      <c r="Q5486" s="25"/>
      <c r="R5486" s="1" t="str">
        <f t="shared" si="108"/>
        <v>ST10018</v>
      </c>
      <c r="S5486" t="str">
        <f>VLOOKUP(R5486,Data!$C$2:$D$261,2,0)</f>
        <v>The Annex</v>
      </c>
      <c r="T5486">
        <f>COUNTIF('Feb 2022'!A:A,D5486)+COUNTIF('Mar 2022'!A:A,D5486)+COUNTIF('Apr 2022'!A:A,D5486)+COUNTIF('May 2022'!A:A,D5486)+COUNTIF('June 2022'!A:A,D5486)+COUNTIF('July 2022'!A:A,D5486)+COUNTIF('Aug 2022'!A:A,D5486)+COUNTIF('Sep 2022'!A:A,D5486)+COUNTIF('Oct 2022'!A:A,D5486)+COUNTIF('Dec 2022'!A:A,D5486)</f>
        <v>0</v>
      </c>
      <c r="U5486" t="e">
        <f>VLOOKUP(Q5486,'Capital Lookup'!A:B,2,FALSE)</f>
        <v>#N/A</v>
      </c>
      <c r="V5486" s="2" t="str">
        <f>IFERROR(VLOOKUP(LEFT(F5486,10),'Find Purchase Orders'!B:J,9,FALSE),"")</f>
        <v/>
      </c>
      <c r="W5486" s="25" t="s">
        <v>7261</v>
      </c>
    </row>
    <row r="5487" spans="1:23" hidden="1">
      <c r="A5487" s="25" t="s">
        <v>7261</v>
      </c>
      <c r="B5487" s="25" t="s">
        <v>7657</v>
      </c>
      <c r="C5487" s="25" t="s">
        <v>7282</v>
      </c>
      <c r="D5487" s="25" t="s">
        <v>19341</v>
      </c>
      <c r="E5487" s="25" t="s">
        <v>10979</v>
      </c>
      <c r="H5487" s="21">
        <v>8048.99</v>
      </c>
      <c r="I5487" s="25" t="s">
        <v>7257</v>
      </c>
      <c r="K5487" s="25" t="s">
        <v>19340</v>
      </c>
      <c r="L5487" s="25"/>
      <c r="M5487" s="22">
        <v>0</v>
      </c>
      <c r="N5487" s="22">
        <v>0</v>
      </c>
      <c r="O5487" s="21">
        <v>0</v>
      </c>
      <c r="P5487" s="21">
        <v>925.99</v>
      </c>
      <c r="Q5487" s="25"/>
      <c r="R5487" s="1" t="str">
        <f t="shared" si="108"/>
        <v>ST10018</v>
      </c>
      <c r="S5487" t="str">
        <f>VLOOKUP(R5487,Data!$C$2:$D$261,2,0)</f>
        <v>The Annex</v>
      </c>
      <c r="T5487">
        <f>COUNTIF('Feb 2022'!A:A,D5487)+COUNTIF('Mar 2022'!A:A,D5487)+COUNTIF('Apr 2022'!A:A,D5487)+COUNTIF('May 2022'!A:A,D5487)+COUNTIF('June 2022'!A:A,D5487)+COUNTIF('July 2022'!A:A,D5487)+COUNTIF('Aug 2022'!A:A,D5487)+COUNTIF('Sep 2022'!A:A,D5487)+COUNTIF('Oct 2022'!A:A,D5487)+COUNTIF('Dec 2022'!A:A,D5487)</f>
        <v>0</v>
      </c>
      <c r="U5487" t="e">
        <f>VLOOKUP(Q5487,'Capital Lookup'!A:B,2,FALSE)</f>
        <v>#N/A</v>
      </c>
      <c r="V5487" s="2" t="str">
        <f>IFERROR(VLOOKUP(LEFT(F5487,10),'Find Purchase Orders'!B:J,9,FALSE),"")</f>
        <v/>
      </c>
      <c r="W5487" s="25" t="s">
        <v>7261</v>
      </c>
    </row>
    <row r="5488" spans="1:23" hidden="1">
      <c r="A5488" s="25" t="s">
        <v>10974</v>
      </c>
      <c r="B5488" s="25" t="s">
        <v>7657</v>
      </c>
      <c r="C5488" s="25" t="s">
        <v>7282</v>
      </c>
      <c r="D5488" s="25" t="s">
        <v>19342</v>
      </c>
      <c r="E5488" s="25" t="s">
        <v>10979</v>
      </c>
      <c r="H5488" s="21">
        <v>8048.99</v>
      </c>
      <c r="I5488" s="25" t="s">
        <v>7257</v>
      </c>
      <c r="K5488" s="25" t="s">
        <v>19340</v>
      </c>
      <c r="L5488" s="25"/>
      <c r="M5488" s="22">
        <v>0</v>
      </c>
      <c r="N5488" s="22">
        <v>0</v>
      </c>
      <c r="O5488" s="21">
        <v>0</v>
      </c>
      <c r="P5488" s="21">
        <v>925.99</v>
      </c>
      <c r="Q5488" s="25"/>
      <c r="R5488" s="1" t="str">
        <f t="shared" si="108"/>
        <v>ST10018</v>
      </c>
      <c r="S5488" t="str">
        <f>VLOOKUP(R5488,Data!$C$2:$D$261,2,0)</f>
        <v>The Annex</v>
      </c>
      <c r="T5488">
        <f>COUNTIF('Feb 2022'!A:A,D5488)+COUNTIF('Mar 2022'!A:A,D5488)+COUNTIF('Apr 2022'!A:A,D5488)+COUNTIF('May 2022'!A:A,D5488)+COUNTIF('June 2022'!A:A,D5488)+COUNTIF('July 2022'!A:A,D5488)+COUNTIF('Aug 2022'!A:A,D5488)+COUNTIF('Sep 2022'!A:A,D5488)+COUNTIF('Oct 2022'!A:A,D5488)+COUNTIF('Dec 2022'!A:A,D5488)</f>
        <v>0</v>
      </c>
      <c r="U5488" t="e">
        <f>VLOOKUP(Q5488,'Capital Lookup'!A:B,2,FALSE)</f>
        <v>#N/A</v>
      </c>
      <c r="V5488" s="2" t="str">
        <f>IFERROR(VLOOKUP(LEFT(F5488,10),'Find Purchase Orders'!B:J,9,FALSE),"")</f>
        <v/>
      </c>
      <c r="W5488" s="25" t="s">
        <v>7261</v>
      </c>
    </row>
    <row r="5489" spans="1:23" hidden="1">
      <c r="A5489" s="25" t="s">
        <v>10974</v>
      </c>
      <c r="B5489" s="25" t="s">
        <v>7657</v>
      </c>
      <c r="C5489" s="25" t="s">
        <v>7282</v>
      </c>
      <c r="D5489" s="25" t="s">
        <v>19343</v>
      </c>
      <c r="E5489" s="25" t="s">
        <v>10979</v>
      </c>
      <c r="H5489" s="21">
        <v>5152.8</v>
      </c>
      <c r="I5489" s="25" t="s">
        <v>7257</v>
      </c>
      <c r="K5489" s="25" t="s">
        <v>9232</v>
      </c>
      <c r="L5489" s="25" t="s">
        <v>14536</v>
      </c>
      <c r="M5489" s="22">
        <v>0</v>
      </c>
      <c r="N5489" s="22">
        <v>0</v>
      </c>
      <c r="O5489" s="21">
        <v>0</v>
      </c>
      <c r="P5489" s="21">
        <v>592.79999999999995</v>
      </c>
      <c r="Q5489" s="25"/>
      <c r="R5489" s="1" t="str">
        <f t="shared" si="108"/>
        <v>ST10018</v>
      </c>
      <c r="S5489" t="str">
        <f>VLOOKUP(R5489,Data!$C$2:$D$261,2,0)</f>
        <v>The Annex</v>
      </c>
      <c r="T5489">
        <f>COUNTIF('Feb 2022'!A:A,D5489)+COUNTIF('Mar 2022'!A:A,D5489)+COUNTIF('Apr 2022'!A:A,D5489)+COUNTIF('May 2022'!A:A,D5489)+COUNTIF('June 2022'!A:A,D5489)+COUNTIF('July 2022'!A:A,D5489)+COUNTIF('Aug 2022'!A:A,D5489)+COUNTIF('Sep 2022'!A:A,D5489)+COUNTIF('Oct 2022'!A:A,D5489)+COUNTIF('Dec 2022'!A:A,D5489)</f>
        <v>0</v>
      </c>
      <c r="U5489" t="e">
        <f>VLOOKUP(Q5489,'Capital Lookup'!A:B,2,FALSE)</f>
        <v>#N/A</v>
      </c>
      <c r="V5489" s="2" t="str">
        <f>IFERROR(VLOOKUP(LEFT(F5489,10),'Find Purchase Orders'!B:J,9,FALSE),"")</f>
        <v/>
      </c>
      <c r="W5489" s="25" t="s">
        <v>7261</v>
      </c>
    </row>
    <row r="5490" spans="1:23" hidden="1">
      <c r="A5490" s="25" t="s">
        <v>10974</v>
      </c>
      <c r="B5490" s="25" t="s">
        <v>7657</v>
      </c>
      <c r="C5490" s="25" t="s">
        <v>7282</v>
      </c>
      <c r="D5490" s="25" t="s">
        <v>19344</v>
      </c>
      <c r="E5490" s="25" t="s">
        <v>10979</v>
      </c>
      <c r="H5490" s="21">
        <v>4881.22</v>
      </c>
      <c r="I5490" s="25" t="s">
        <v>7257</v>
      </c>
      <c r="K5490" s="25" t="s">
        <v>7495</v>
      </c>
      <c r="L5490" s="25" t="s">
        <v>8526</v>
      </c>
      <c r="M5490" s="22">
        <v>0</v>
      </c>
      <c r="N5490" s="22">
        <v>0</v>
      </c>
      <c r="O5490" s="21">
        <v>0</v>
      </c>
      <c r="P5490" s="21">
        <v>561.55999999999995</v>
      </c>
      <c r="Q5490" s="25"/>
      <c r="R5490" s="1" t="str">
        <f t="shared" si="108"/>
        <v>ST10018</v>
      </c>
      <c r="S5490" t="str">
        <f>VLOOKUP(R5490,Data!$C$2:$D$261,2,0)</f>
        <v>The Annex</v>
      </c>
      <c r="T5490">
        <f>COUNTIF('Feb 2022'!A:A,D5490)+COUNTIF('Mar 2022'!A:A,D5490)+COUNTIF('Apr 2022'!A:A,D5490)+COUNTIF('May 2022'!A:A,D5490)+COUNTIF('June 2022'!A:A,D5490)+COUNTIF('July 2022'!A:A,D5490)+COUNTIF('Aug 2022'!A:A,D5490)+COUNTIF('Sep 2022'!A:A,D5490)+COUNTIF('Oct 2022'!A:A,D5490)+COUNTIF('Dec 2022'!A:A,D5490)</f>
        <v>0</v>
      </c>
      <c r="U5490" t="e">
        <f>VLOOKUP(Q5490,'Capital Lookup'!A:B,2,FALSE)</f>
        <v>#N/A</v>
      </c>
      <c r="V5490" s="2" t="str">
        <f>IFERROR(VLOOKUP(LEFT(F5490,10),'Find Purchase Orders'!B:J,9,FALSE),"")</f>
        <v/>
      </c>
      <c r="W5490" s="25" t="s">
        <v>7261</v>
      </c>
    </row>
    <row r="5491" spans="1:23" hidden="1">
      <c r="A5491" s="25" t="s">
        <v>10974</v>
      </c>
      <c r="B5491" s="25" t="s">
        <v>7657</v>
      </c>
      <c r="C5491" s="25" t="s">
        <v>7282</v>
      </c>
      <c r="D5491" s="25" t="s">
        <v>19345</v>
      </c>
      <c r="E5491" s="25" t="s">
        <v>10979</v>
      </c>
      <c r="H5491" s="21">
        <v>4651.08</v>
      </c>
      <c r="I5491" s="25" t="s">
        <v>7257</v>
      </c>
      <c r="K5491" s="25" t="s">
        <v>9091</v>
      </c>
      <c r="L5491" s="25" t="s">
        <v>8526</v>
      </c>
      <c r="M5491" s="22">
        <v>0</v>
      </c>
      <c r="N5491" s="22">
        <v>0</v>
      </c>
      <c r="O5491" s="21">
        <v>0</v>
      </c>
      <c r="P5491" s="21">
        <v>535.08000000000004</v>
      </c>
      <c r="Q5491" s="25"/>
      <c r="R5491" s="1" t="str">
        <f t="shared" si="108"/>
        <v>ST10018</v>
      </c>
      <c r="S5491" t="str">
        <f>VLOOKUP(R5491,Data!$C$2:$D$261,2,0)</f>
        <v>The Annex</v>
      </c>
      <c r="T5491">
        <f>COUNTIF('Feb 2022'!A:A,D5491)+COUNTIF('Mar 2022'!A:A,D5491)+COUNTIF('Apr 2022'!A:A,D5491)+COUNTIF('May 2022'!A:A,D5491)+COUNTIF('June 2022'!A:A,D5491)+COUNTIF('July 2022'!A:A,D5491)+COUNTIF('Aug 2022'!A:A,D5491)+COUNTIF('Sep 2022'!A:A,D5491)+COUNTIF('Oct 2022'!A:A,D5491)+COUNTIF('Dec 2022'!A:A,D5491)</f>
        <v>0</v>
      </c>
      <c r="U5491" t="e">
        <f>VLOOKUP(Q5491,'Capital Lookup'!A:B,2,FALSE)</f>
        <v>#N/A</v>
      </c>
      <c r="V5491" s="2" t="str">
        <f>IFERROR(VLOOKUP(LEFT(F5491,10),'Find Purchase Orders'!B:J,9,FALSE),"")</f>
        <v/>
      </c>
      <c r="W5491" s="25" t="s">
        <v>7261</v>
      </c>
    </row>
    <row r="5492" spans="1:23" hidden="1">
      <c r="A5492" s="25" t="s">
        <v>10974</v>
      </c>
      <c r="B5492" s="25" t="s">
        <v>7657</v>
      </c>
      <c r="C5492" s="25" t="s">
        <v>7282</v>
      </c>
      <c r="D5492" s="25" t="s">
        <v>19346</v>
      </c>
      <c r="E5492" s="25" t="s">
        <v>10979</v>
      </c>
      <c r="H5492" s="21">
        <v>4208.59</v>
      </c>
      <c r="I5492" s="25" t="s">
        <v>7257</v>
      </c>
      <c r="K5492" s="25" t="s">
        <v>7510</v>
      </c>
      <c r="L5492" s="25" t="s">
        <v>8526</v>
      </c>
      <c r="M5492" s="22">
        <v>0</v>
      </c>
      <c r="N5492" s="22">
        <v>0</v>
      </c>
      <c r="O5492" s="21">
        <v>0</v>
      </c>
      <c r="P5492" s="21">
        <v>484.17</v>
      </c>
      <c r="Q5492" s="25"/>
      <c r="R5492" s="1" t="str">
        <f t="shared" ref="R5492:R5523" si="109">CONCATENATE("ST",LEFT(B5492,5))</f>
        <v>ST10018</v>
      </c>
      <c r="S5492" t="str">
        <f>VLOOKUP(R5492,Data!$C$2:$D$261,2,0)</f>
        <v>The Annex</v>
      </c>
      <c r="T5492">
        <f>COUNTIF('Feb 2022'!A:A,D5492)+COUNTIF('Mar 2022'!A:A,D5492)+COUNTIF('Apr 2022'!A:A,D5492)+COUNTIF('May 2022'!A:A,D5492)+COUNTIF('June 2022'!A:A,D5492)+COUNTIF('July 2022'!A:A,D5492)+COUNTIF('Aug 2022'!A:A,D5492)+COUNTIF('Sep 2022'!A:A,D5492)+COUNTIF('Oct 2022'!A:A,D5492)+COUNTIF('Dec 2022'!A:A,D5492)</f>
        <v>0</v>
      </c>
      <c r="U5492" t="e">
        <f>VLOOKUP(Q5492,'Capital Lookup'!A:B,2,FALSE)</f>
        <v>#N/A</v>
      </c>
      <c r="V5492" s="2" t="str">
        <f>IFERROR(VLOOKUP(LEFT(F5492,10),'Find Purchase Orders'!B:J,9,FALSE),"")</f>
        <v/>
      </c>
      <c r="W5492" s="25" t="s">
        <v>7261</v>
      </c>
    </row>
    <row r="5493" spans="1:23" hidden="1">
      <c r="A5493" s="25" t="s">
        <v>7313</v>
      </c>
      <c r="B5493" s="25" t="s">
        <v>8381</v>
      </c>
      <c r="C5493" s="25" t="s">
        <v>7587</v>
      </c>
      <c r="D5493" s="25" t="s">
        <v>7001</v>
      </c>
      <c r="E5493" s="25" t="s">
        <v>7500</v>
      </c>
      <c r="F5493" s="25" t="s">
        <v>19347</v>
      </c>
      <c r="G5493" s="25" t="s">
        <v>19348</v>
      </c>
      <c r="H5493" s="21">
        <v>14530.67</v>
      </c>
      <c r="I5493" s="25" t="s">
        <v>7287</v>
      </c>
      <c r="J5493" s="25" t="s">
        <v>7288</v>
      </c>
      <c r="K5493" s="25" t="s">
        <v>7579</v>
      </c>
      <c r="L5493" s="25" t="s">
        <v>8156</v>
      </c>
      <c r="M5493" s="21">
        <v>14530.67</v>
      </c>
      <c r="N5493" s="22">
        <v>0</v>
      </c>
      <c r="O5493" s="21">
        <v>14530.67</v>
      </c>
      <c r="P5493" s="21">
        <v>1671.67</v>
      </c>
      <c r="Q5493" s="25" t="s">
        <v>18858</v>
      </c>
      <c r="R5493" s="1" t="str">
        <f t="shared" si="109"/>
        <v>ST10151</v>
      </c>
      <c r="S5493" t="str">
        <f>VLOOKUP(R5493,Data!$C$2:$D$261,2,0)</f>
        <v>Bay Ridges</v>
      </c>
      <c r="T5493">
        <f>COUNTIF('Feb 2022'!A:A,D5493)+COUNTIF('Mar 2022'!A:A,D5493)+COUNTIF('Apr 2022'!A:A,D5493)+COUNTIF('May 2022'!A:A,D5493)+COUNTIF('June 2022'!A:A,D5493)+COUNTIF('July 2022'!A:A,D5493)+COUNTIF('Aug 2022'!A:A,D5493)+COUNTIF('Sep 2022'!A:A,D5493)+COUNTIF('Oct 2022'!A:A,D5493)+COUNTIF('Dec 2022'!A:A,D5493)</f>
        <v>1</v>
      </c>
      <c r="U5493" t="str">
        <f>VLOOKUP(Q5493,'Capital Lookup'!A:B,2,FALSE)</f>
        <v>No</v>
      </c>
      <c r="V5493" s="2">
        <f>IFERROR(VLOOKUP(LEFT(F5493,10),'Find Purchase Orders'!B:J,9,FALSE),"")</f>
        <v>44882</v>
      </c>
      <c r="W5493" s="25" t="s">
        <v>7261</v>
      </c>
    </row>
    <row r="5494" spans="1:23" hidden="1">
      <c r="A5494" s="25" t="s">
        <v>7269</v>
      </c>
      <c r="B5494" s="25" t="s">
        <v>7709</v>
      </c>
      <c r="C5494" s="25"/>
      <c r="D5494" s="25" t="s">
        <v>6955</v>
      </c>
      <c r="E5494" s="25" t="s">
        <v>7500</v>
      </c>
      <c r="F5494" s="25" t="s">
        <v>19349</v>
      </c>
      <c r="G5494" s="25" t="s">
        <v>19350</v>
      </c>
      <c r="H5494" s="21">
        <v>1084.51</v>
      </c>
      <c r="I5494" s="25" t="s">
        <v>7296</v>
      </c>
      <c r="J5494" s="25" t="s">
        <v>7288</v>
      </c>
      <c r="K5494" s="25" t="s">
        <v>8946</v>
      </c>
      <c r="L5494" s="25" t="s">
        <v>9029</v>
      </c>
      <c r="M5494" s="21">
        <v>1084.51</v>
      </c>
      <c r="N5494" s="21">
        <v>1084.51</v>
      </c>
      <c r="O5494" s="21">
        <v>0</v>
      </c>
      <c r="P5494" s="21">
        <v>1084.51</v>
      </c>
      <c r="Q5494" s="25" t="s">
        <v>19111</v>
      </c>
      <c r="R5494" s="1" t="str">
        <f t="shared" si="109"/>
        <v>ST10335</v>
      </c>
      <c r="S5494" t="str">
        <f>VLOOKUP(R5494,Data!$C$2:$D$261,2,0)</f>
        <v>Stoneridge Manor</v>
      </c>
      <c r="T5494">
        <f>COUNTIF('Feb 2022'!A:A,D5494)+COUNTIF('Mar 2022'!A:A,D5494)+COUNTIF('Apr 2022'!A:A,D5494)+COUNTIF('May 2022'!A:A,D5494)+COUNTIF('June 2022'!A:A,D5494)+COUNTIF('July 2022'!A:A,D5494)+COUNTIF('Aug 2022'!A:A,D5494)+COUNTIF('Sep 2022'!A:A,D5494)+COUNTIF('Oct 2022'!A:A,D5494)+COUNTIF('Dec 2022'!A:A,D5494)</f>
        <v>1</v>
      </c>
      <c r="U5494" t="str">
        <f>VLOOKUP(Q5494,'Capital Lookup'!A:B,2,FALSE)</f>
        <v>No</v>
      </c>
      <c r="V5494" s="2">
        <f>IFERROR(VLOOKUP(LEFT(F5494,10),'Find Purchase Orders'!B:J,9,FALSE),"")</f>
        <v>44876</v>
      </c>
      <c r="W5494" s="25" t="s">
        <v>7261</v>
      </c>
    </row>
    <row r="5495" spans="1:23" hidden="1">
      <c r="A5495" s="25" t="s">
        <v>7269</v>
      </c>
      <c r="B5495" s="25" t="s">
        <v>7498</v>
      </c>
      <c r="C5495" s="25" t="s">
        <v>7271</v>
      </c>
      <c r="D5495" s="25" t="s">
        <v>6956</v>
      </c>
      <c r="E5495" s="25" t="s">
        <v>7500</v>
      </c>
      <c r="F5495" s="25" t="s">
        <v>19351</v>
      </c>
      <c r="G5495" s="25" t="s">
        <v>19352</v>
      </c>
      <c r="H5495" s="21">
        <v>2185.4699999999998</v>
      </c>
      <c r="I5495" s="25" t="s">
        <v>7287</v>
      </c>
      <c r="J5495" s="25" t="s">
        <v>7288</v>
      </c>
      <c r="K5495" s="25" t="s">
        <v>8946</v>
      </c>
      <c r="L5495" s="25" t="s">
        <v>9029</v>
      </c>
      <c r="M5495" s="21">
        <v>2185.4699999999998</v>
      </c>
      <c r="N5495" s="22">
        <v>0</v>
      </c>
      <c r="O5495" s="21">
        <v>2185.4699999999998</v>
      </c>
      <c r="P5495" s="21">
        <v>251.43</v>
      </c>
      <c r="Q5495" s="25" t="s">
        <v>19097</v>
      </c>
      <c r="R5495" s="1" t="str">
        <f t="shared" si="109"/>
        <v>ST10169</v>
      </c>
      <c r="S5495" t="str">
        <f>VLOOKUP(R5495,Data!$C$2:$D$261,2,0)</f>
        <v>Kennedy Lodge</v>
      </c>
      <c r="T5495">
        <f>COUNTIF('Feb 2022'!A:A,D5495)+COUNTIF('Mar 2022'!A:A,D5495)+COUNTIF('Apr 2022'!A:A,D5495)+COUNTIF('May 2022'!A:A,D5495)+COUNTIF('June 2022'!A:A,D5495)+COUNTIF('July 2022'!A:A,D5495)+COUNTIF('Aug 2022'!A:A,D5495)+COUNTIF('Sep 2022'!A:A,D5495)+COUNTIF('Oct 2022'!A:A,D5495)+COUNTIF('Dec 2022'!A:A,D5495)</f>
        <v>1</v>
      </c>
      <c r="U5495" t="str">
        <f>VLOOKUP(Q5495,'Capital Lookup'!A:B,2,FALSE)</f>
        <v>No</v>
      </c>
      <c r="V5495" s="2">
        <f>IFERROR(VLOOKUP(LEFT(F5495,10),'Find Purchase Orders'!B:J,9,FALSE),"")</f>
        <v>44876</v>
      </c>
      <c r="W5495" s="25" t="s">
        <v>7261</v>
      </c>
    </row>
    <row r="5496" spans="1:23" hidden="1">
      <c r="A5496" s="25" t="s">
        <v>7252</v>
      </c>
      <c r="B5496" s="25" t="s">
        <v>11506</v>
      </c>
      <c r="C5496" s="25" t="s">
        <v>7254</v>
      </c>
      <c r="D5496" s="25" t="s">
        <v>6957</v>
      </c>
      <c r="E5496" s="25" t="s">
        <v>11666</v>
      </c>
      <c r="F5496" s="25" t="s">
        <v>19353</v>
      </c>
      <c r="G5496" s="25" t="s">
        <v>19354</v>
      </c>
      <c r="H5496" s="21">
        <v>5422.81</v>
      </c>
      <c r="I5496" s="25" t="s">
        <v>7287</v>
      </c>
      <c r="J5496" s="25" t="s">
        <v>7288</v>
      </c>
      <c r="K5496" s="25" t="s">
        <v>7262</v>
      </c>
      <c r="L5496" s="25" t="s">
        <v>7259</v>
      </c>
      <c r="M5496" s="21">
        <v>5422.81</v>
      </c>
      <c r="N5496" s="22">
        <v>0</v>
      </c>
      <c r="O5496" s="21">
        <v>5422.81</v>
      </c>
      <c r="P5496" s="21">
        <v>623.86</v>
      </c>
      <c r="Q5496" s="25" t="s">
        <v>11669</v>
      </c>
      <c r="R5496" s="1" t="str">
        <f t="shared" si="109"/>
        <v>ST10042</v>
      </c>
      <c r="S5496" t="str">
        <f>VLOOKUP(R5496,Data!$C$2:$D$261,2,0)</f>
        <v>Valley Stream</v>
      </c>
      <c r="T5496">
        <f>COUNTIF('Feb 2022'!A:A,D5496)+COUNTIF('Mar 2022'!A:A,D5496)+COUNTIF('Apr 2022'!A:A,D5496)+COUNTIF('May 2022'!A:A,D5496)+COUNTIF('June 2022'!A:A,D5496)+COUNTIF('July 2022'!A:A,D5496)+COUNTIF('Aug 2022'!A:A,D5496)+COUNTIF('Sep 2022'!A:A,D5496)+COUNTIF('Oct 2022'!A:A,D5496)+COUNTIF('Dec 2022'!A:A,D5496)</f>
        <v>1</v>
      </c>
      <c r="U5496" t="str">
        <f>VLOOKUP(Q5496,'Capital Lookup'!A:B,2,FALSE)</f>
        <v>No</v>
      </c>
      <c r="V5496" s="2">
        <f>IFERROR(VLOOKUP(LEFT(F5496,10),'Find Purchase Orders'!B:J,9,FALSE),"")</f>
        <v>44876</v>
      </c>
      <c r="W5496" s="25" t="s">
        <v>7261</v>
      </c>
    </row>
    <row r="5497" spans="1:23" hidden="1">
      <c r="A5497" s="25" t="s">
        <v>7269</v>
      </c>
      <c r="B5497" s="25" t="s">
        <v>9891</v>
      </c>
      <c r="C5497" s="25"/>
      <c r="D5497" s="25" t="s">
        <v>19355</v>
      </c>
      <c r="E5497" s="25" t="s">
        <v>11163</v>
      </c>
      <c r="H5497" s="21">
        <v>840</v>
      </c>
      <c r="I5497" s="25" t="s">
        <v>7257</v>
      </c>
      <c r="K5497" s="25" t="s">
        <v>7289</v>
      </c>
      <c r="L5497" s="25" t="s">
        <v>7259</v>
      </c>
      <c r="M5497" s="22">
        <v>0</v>
      </c>
      <c r="N5497" s="22">
        <v>0</v>
      </c>
      <c r="O5497" s="21">
        <v>0</v>
      </c>
      <c r="P5497" s="21">
        <v>40</v>
      </c>
      <c r="Q5497" s="25" t="s">
        <v>11166</v>
      </c>
      <c r="R5497" s="1" t="str">
        <f t="shared" si="109"/>
        <v>ST10339</v>
      </c>
      <c r="S5497" t="str">
        <f>VLOOKUP(R5497,Data!$C$2:$D$261,2,0)</f>
        <v>Our Parents Home</v>
      </c>
      <c r="T5497">
        <f>COUNTIF('Feb 2022'!A:A,D5497)+COUNTIF('Mar 2022'!A:A,D5497)+COUNTIF('Apr 2022'!A:A,D5497)+COUNTIF('May 2022'!A:A,D5497)+COUNTIF('June 2022'!A:A,D5497)+COUNTIF('July 2022'!A:A,D5497)+COUNTIF('Aug 2022'!A:A,D5497)+COUNTIF('Sep 2022'!A:A,D5497)+COUNTIF('Oct 2022'!A:A,D5497)+COUNTIF('Dec 2022'!A:A,D5497)</f>
        <v>0</v>
      </c>
      <c r="U5497" t="str">
        <f>VLOOKUP(Q5497,'Capital Lookup'!A:B,2,FALSE)</f>
        <v>No</v>
      </c>
      <c r="V5497" s="2" t="str">
        <f>IFERROR(VLOOKUP(LEFT(F5497,10),'Find Purchase Orders'!B:J,9,FALSE),"")</f>
        <v/>
      </c>
      <c r="W5497" s="25" t="s">
        <v>7261</v>
      </c>
    </row>
    <row r="5498" spans="1:23" hidden="1">
      <c r="A5498" s="25" t="s">
        <v>7269</v>
      </c>
      <c r="B5498" s="25" t="s">
        <v>9891</v>
      </c>
      <c r="C5498" s="25"/>
      <c r="D5498" s="25" t="s">
        <v>6958</v>
      </c>
      <c r="E5498" s="25" t="s">
        <v>11163</v>
      </c>
      <c r="F5498" s="25" t="s">
        <v>19356</v>
      </c>
      <c r="G5498" s="25" t="s">
        <v>19357</v>
      </c>
      <c r="H5498" s="21">
        <v>2150.4</v>
      </c>
      <c r="I5498" s="25" t="s">
        <v>7296</v>
      </c>
      <c r="J5498" s="25" t="s">
        <v>7288</v>
      </c>
      <c r="K5498" s="25" t="s">
        <v>7289</v>
      </c>
      <c r="L5498" s="25" t="s">
        <v>7259</v>
      </c>
      <c r="M5498" s="21">
        <v>2150.4</v>
      </c>
      <c r="N5498" s="21">
        <v>2150.4</v>
      </c>
      <c r="O5498" s="21">
        <v>0</v>
      </c>
      <c r="P5498" s="21">
        <v>2150.4</v>
      </c>
      <c r="Q5498" s="25" t="s">
        <v>11166</v>
      </c>
      <c r="R5498" s="1" t="str">
        <f t="shared" si="109"/>
        <v>ST10339</v>
      </c>
      <c r="S5498" t="str">
        <f>VLOOKUP(R5498,Data!$C$2:$D$261,2,0)</f>
        <v>Our Parents Home</v>
      </c>
      <c r="T5498">
        <f>COUNTIF('Feb 2022'!A:A,D5498)+COUNTIF('Mar 2022'!A:A,D5498)+COUNTIF('Apr 2022'!A:A,D5498)+COUNTIF('May 2022'!A:A,D5498)+COUNTIF('June 2022'!A:A,D5498)+COUNTIF('July 2022'!A:A,D5498)+COUNTIF('Aug 2022'!A:A,D5498)+COUNTIF('Sep 2022'!A:A,D5498)+COUNTIF('Oct 2022'!A:A,D5498)+COUNTIF('Dec 2022'!A:A,D5498)</f>
        <v>1</v>
      </c>
      <c r="U5498" t="str">
        <f>VLOOKUP(Q5498,'Capital Lookup'!A:B,2,FALSE)</f>
        <v>No</v>
      </c>
      <c r="V5498" s="2">
        <f>IFERROR(VLOOKUP(LEFT(F5498,10),'Find Purchase Orders'!B:J,9,FALSE),"")</f>
        <v>44873</v>
      </c>
      <c r="W5498" s="25" t="s">
        <v>7261</v>
      </c>
    </row>
    <row r="5499" spans="1:23" hidden="1">
      <c r="A5499" s="25" t="s">
        <v>7269</v>
      </c>
      <c r="B5499" s="25" t="s">
        <v>7965</v>
      </c>
      <c r="C5499" s="25" t="s">
        <v>7271</v>
      </c>
      <c r="D5499" s="25" t="s">
        <v>19358</v>
      </c>
      <c r="E5499" s="25" t="s">
        <v>7492</v>
      </c>
      <c r="F5499" s="25" t="s">
        <v>19359</v>
      </c>
      <c r="G5499" s="25" t="s">
        <v>19360</v>
      </c>
      <c r="H5499" s="21">
        <v>1130</v>
      </c>
      <c r="I5499" s="25" t="s">
        <v>7296</v>
      </c>
      <c r="J5499" s="25" t="s">
        <v>7288</v>
      </c>
      <c r="K5499" s="25" t="s">
        <v>7495</v>
      </c>
      <c r="L5499" s="25" t="s">
        <v>7808</v>
      </c>
      <c r="M5499" s="21">
        <v>1130</v>
      </c>
      <c r="N5499" s="21">
        <v>1130</v>
      </c>
      <c r="O5499" s="21">
        <v>0</v>
      </c>
      <c r="P5499" s="21">
        <v>1130</v>
      </c>
      <c r="Q5499" s="25" t="s">
        <v>7967</v>
      </c>
      <c r="R5499" s="1" t="str">
        <f t="shared" si="109"/>
        <v>ST10190</v>
      </c>
      <c r="S5499" t="str">
        <f>VLOOKUP(R5499,Data!$C$2:$D$261,2,0)</f>
        <v>Trillium Court</v>
      </c>
      <c r="T5499">
        <f>COUNTIF('Feb 2022'!A:A,D5499)+COUNTIF('Mar 2022'!A:A,D5499)+COUNTIF('Apr 2022'!A:A,D5499)+COUNTIF('May 2022'!A:A,D5499)+COUNTIF('June 2022'!A:A,D5499)+COUNTIF('July 2022'!A:A,D5499)+COUNTIF('Aug 2022'!A:A,D5499)+COUNTIF('Sep 2022'!A:A,D5499)+COUNTIF('Oct 2022'!A:A,D5499)+COUNTIF('Dec 2022'!A:A,D5499)</f>
        <v>0</v>
      </c>
      <c r="U5499" t="str">
        <f>VLOOKUP(Q5499,'Capital Lookup'!A:B,2,FALSE)</f>
        <v>Yes</v>
      </c>
      <c r="V5499" s="2">
        <f>IFERROR(VLOOKUP(LEFT(F5499,10),'Find Purchase Orders'!B:J,9,FALSE),"")</f>
        <v>44875</v>
      </c>
      <c r="W5499" s="25" t="s">
        <v>7261</v>
      </c>
    </row>
    <row r="5500" spans="1:23" hidden="1">
      <c r="A5500" s="25" t="s">
        <v>7269</v>
      </c>
      <c r="B5500" s="25" t="s">
        <v>9891</v>
      </c>
      <c r="C5500" s="25"/>
      <c r="D5500" s="25" t="s">
        <v>6959</v>
      </c>
      <c r="E5500" s="25" t="s">
        <v>11163</v>
      </c>
      <c r="F5500" s="25" t="s">
        <v>19361</v>
      </c>
      <c r="G5500" s="25" t="s">
        <v>19362</v>
      </c>
      <c r="H5500" s="21">
        <v>2150.4</v>
      </c>
      <c r="I5500" s="25" t="s">
        <v>7287</v>
      </c>
      <c r="J5500" s="25" t="s">
        <v>7288</v>
      </c>
      <c r="K5500" s="25" t="s">
        <v>7289</v>
      </c>
      <c r="L5500" s="25" t="s">
        <v>7259</v>
      </c>
      <c r="M5500" s="21">
        <v>2150.4</v>
      </c>
      <c r="N5500" s="22">
        <v>0</v>
      </c>
      <c r="O5500" s="21">
        <v>2150.4</v>
      </c>
      <c r="P5500" s="21">
        <v>102.4</v>
      </c>
      <c r="Q5500" s="25" t="s">
        <v>11166</v>
      </c>
      <c r="R5500" s="1" t="str">
        <f t="shared" si="109"/>
        <v>ST10339</v>
      </c>
      <c r="S5500" t="str">
        <f>VLOOKUP(R5500,Data!$C$2:$D$261,2,0)</f>
        <v>Our Parents Home</v>
      </c>
      <c r="T5500">
        <f>COUNTIF('Feb 2022'!A:A,D5500)+COUNTIF('Mar 2022'!A:A,D5500)+COUNTIF('Apr 2022'!A:A,D5500)+COUNTIF('May 2022'!A:A,D5500)+COUNTIF('June 2022'!A:A,D5500)+COUNTIF('July 2022'!A:A,D5500)+COUNTIF('Aug 2022'!A:A,D5500)+COUNTIF('Sep 2022'!A:A,D5500)+COUNTIF('Oct 2022'!A:A,D5500)+COUNTIF('Dec 2022'!A:A,D5500)</f>
        <v>1</v>
      </c>
      <c r="U5500" t="str">
        <f>VLOOKUP(Q5500,'Capital Lookup'!A:B,2,FALSE)</f>
        <v>No</v>
      </c>
      <c r="V5500" s="2">
        <f>IFERROR(VLOOKUP(LEFT(F5500,10),'Find Purchase Orders'!B:J,9,FALSE),"")</f>
        <v>44872</v>
      </c>
      <c r="W5500" s="25" t="s">
        <v>7261</v>
      </c>
    </row>
    <row r="5501" spans="1:23" hidden="1">
      <c r="A5501" s="25" t="s">
        <v>7261</v>
      </c>
      <c r="B5501" s="25" t="s">
        <v>7657</v>
      </c>
      <c r="C5501" s="25" t="s">
        <v>7282</v>
      </c>
      <c r="D5501" s="25" t="s">
        <v>19363</v>
      </c>
      <c r="E5501" s="25" t="s">
        <v>15107</v>
      </c>
      <c r="F5501" s="25" t="s">
        <v>19364</v>
      </c>
      <c r="G5501" s="25" t="s">
        <v>19365</v>
      </c>
      <c r="H5501" s="21">
        <v>1073.5</v>
      </c>
      <c r="I5501" s="25" t="s">
        <v>7296</v>
      </c>
      <c r="J5501" s="25" t="s">
        <v>7288</v>
      </c>
      <c r="K5501" s="25" t="s">
        <v>7646</v>
      </c>
      <c r="L5501" s="25" t="s">
        <v>7652</v>
      </c>
      <c r="M5501" s="21">
        <v>1073.5</v>
      </c>
      <c r="N5501" s="21">
        <v>1073.5</v>
      </c>
      <c r="O5501" s="21">
        <v>0</v>
      </c>
      <c r="P5501" s="21">
        <v>1073.5</v>
      </c>
      <c r="Q5501" s="25" t="s">
        <v>7661</v>
      </c>
      <c r="R5501" s="1" t="str">
        <f t="shared" si="109"/>
        <v>ST10018</v>
      </c>
      <c r="S5501" t="str">
        <f>VLOOKUP(R5501,Data!$C$2:$D$261,2,0)</f>
        <v>The Annex</v>
      </c>
      <c r="T5501">
        <f>COUNTIF('Feb 2022'!A:A,D5501)+COUNTIF('Mar 2022'!A:A,D5501)+COUNTIF('Apr 2022'!A:A,D5501)+COUNTIF('May 2022'!A:A,D5501)+COUNTIF('June 2022'!A:A,D5501)+COUNTIF('July 2022'!A:A,D5501)+COUNTIF('Aug 2022'!A:A,D5501)+COUNTIF('Sep 2022'!A:A,D5501)+COUNTIF('Oct 2022'!A:A,D5501)+COUNTIF('Dec 2022'!A:A,D5501)</f>
        <v>0</v>
      </c>
      <c r="U5501" t="str">
        <f>VLOOKUP(Q5501,'Capital Lookup'!A:B,2,FALSE)</f>
        <v>Yes</v>
      </c>
      <c r="V5501" s="2">
        <f>IFERROR(VLOOKUP(LEFT(F5501,10),'Find Purchase Orders'!B:J,9,FALSE),"")</f>
        <v>44873</v>
      </c>
      <c r="W5501" s="25" t="s">
        <v>7261</v>
      </c>
    </row>
    <row r="5502" spans="1:23" hidden="1">
      <c r="A5502" s="25" t="s">
        <v>7261</v>
      </c>
      <c r="B5502" s="25" t="s">
        <v>9149</v>
      </c>
      <c r="C5502" s="25" t="s">
        <v>7264</v>
      </c>
      <c r="D5502" s="25" t="s">
        <v>6960</v>
      </c>
      <c r="E5502" s="25" t="s">
        <v>14416</v>
      </c>
      <c r="F5502" s="25" t="s">
        <v>19366</v>
      </c>
      <c r="G5502" s="25" t="s">
        <v>6263</v>
      </c>
      <c r="H5502" s="21">
        <v>1124.55</v>
      </c>
      <c r="I5502" s="25" t="s">
        <v>7287</v>
      </c>
      <c r="J5502" s="25" t="s">
        <v>7288</v>
      </c>
      <c r="K5502" s="25" t="s">
        <v>7258</v>
      </c>
      <c r="L5502" s="25" t="s">
        <v>7259</v>
      </c>
      <c r="M5502" s="21">
        <v>1124.55</v>
      </c>
      <c r="N5502" s="22">
        <v>0</v>
      </c>
      <c r="O5502" s="21">
        <v>1124.55</v>
      </c>
      <c r="P5502" s="21">
        <v>53.55</v>
      </c>
      <c r="Q5502" s="25" t="s">
        <v>9153</v>
      </c>
      <c r="R5502" s="1" t="str">
        <f t="shared" si="109"/>
        <v>ST10058</v>
      </c>
      <c r="S5502" t="str">
        <f>VLOOKUP(R5502,Data!$C$2:$D$261,2,0)</f>
        <v>Parkwood Place</v>
      </c>
      <c r="T5502">
        <f>COUNTIF('Feb 2022'!A:A,D5502)+COUNTIF('Mar 2022'!A:A,D5502)+COUNTIF('Apr 2022'!A:A,D5502)+COUNTIF('May 2022'!A:A,D5502)+COUNTIF('June 2022'!A:A,D5502)+COUNTIF('July 2022'!A:A,D5502)+COUNTIF('Aug 2022'!A:A,D5502)+COUNTIF('Sep 2022'!A:A,D5502)+COUNTIF('Oct 2022'!A:A,D5502)+COUNTIF('Dec 2022'!A:A,D5502)</f>
        <v>1</v>
      </c>
      <c r="U5502" t="str">
        <f>VLOOKUP(Q5502,'Capital Lookup'!A:B,2,FALSE)</f>
        <v>No</v>
      </c>
      <c r="V5502" s="2">
        <f>IFERROR(VLOOKUP(LEFT(F5502,10),'Find Purchase Orders'!B:J,9,FALSE),"")</f>
        <v>44873</v>
      </c>
      <c r="W5502" s="25" t="s">
        <v>7261</v>
      </c>
    </row>
    <row r="5503" spans="1:23" hidden="1">
      <c r="A5503" s="25" t="s">
        <v>7261</v>
      </c>
      <c r="B5503" s="25" t="s">
        <v>9149</v>
      </c>
      <c r="C5503" s="25" t="s">
        <v>7264</v>
      </c>
      <c r="D5503" s="25" t="s">
        <v>6960</v>
      </c>
      <c r="E5503" s="25" t="s">
        <v>14416</v>
      </c>
      <c r="F5503" s="25" t="s">
        <v>19367</v>
      </c>
      <c r="G5503" s="25" t="s">
        <v>8499</v>
      </c>
      <c r="H5503" s="21">
        <v>6613.87</v>
      </c>
      <c r="I5503" s="25" t="s">
        <v>7287</v>
      </c>
      <c r="J5503" s="25" t="s">
        <v>7288</v>
      </c>
      <c r="K5503" s="25" t="s">
        <v>7262</v>
      </c>
      <c r="L5503" s="25" t="s">
        <v>7259</v>
      </c>
      <c r="M5503" s="21">
        <v>6613.87</v>
      </c>
      <c r="N5503" s="22">
        <v>0</v>
      </c>
      <c r="O5503" s="21">
        <v>6613.87</v>
      </c>
      <c r="P5503" s="21">
        <v>314.95</v>
      </c>
      <c r="Q5503" s="25" t="s">
        <v>9153</v>
      </c>
      <c r="R5503" s="1" t="str">
        <f t="shared" si="109"/>
        <v>ST10058</v>
      </c>
      <c r="S5503" t="str">
        <f>VLOOKUP(R5503,Data!$C$2:$D$261,2,0)</f>
        <v>Parkwood Place</v>
      </c>
      <c r="T5503">
        <f>COUNTIF('Feb 2022'!A:A,D5503)+COUNTIF('Mar 2022'!A:A,D5503)+COUNTIF('Apr 2022'!A:A,D5503)+COUNTIF('May 2022'!A:A,D5503)+COUNTIF('June 2022'!A:A,D5503)+COUNTIF('July 2022'!A:A,D5503)+COUNTIF('Aug 2022'!A:A,D5503)+COUNTIF('Sep 2022'!A:A,D5503)+COUNTIF('Oct 2022'!A:A,D5503)+COUNTIF('Dec 2022'!A:A,D5503)</f>
        <v>1</v>
      </c>
      <c r="U5503" t="str">
        <f>VLOOKUP(Q5503,'Capital Lookup'!A:B,2,FALSE)</f>
        <v>No</v>
      </c>
      <c r="V5503" s="2">
        <f>IFERROR(VLOOKUP(LEFT(F5503,10),'Find Purchase Orders'!B:J,9,FALSE),"")</f>
        <v>44873</v>
      </c>
      <c r="W5503" s="25" t="s">
        <v>7261</v>
      </c>
    </row>
    <row r="5504" spans="1:23" hidden="1">
      <c r="A5504" s="25" t="s">
        <v>7261</v>
      </c>
      <c r="B5504" s="25" t="s">
        <v>9149</v>
      </c>
      <c r="C5504" s="25" t="s">
        <v>7264</v>
      </c>
      <c r="D5504" s="25" t="s">
        <v>6960</v>
      </c>
      <c r="E5504" s="25" t="s">
        <v>14416</v>
      </c>
      <c r="F5504" s="25" t="s">
        <v>19368</v>
      </c>
      <c r="G5504" s="25" t="s">
        <v>8496</v>
      </c>
      <c r="H5504" s="21">
        <v>1825.74</v>
      </c>
      <c r="I5504" s="25" t="s">
        <v>7287</v>
      </c>
      <c r="J5504" s="25" t="s">
        <v>7288</v>
      </c>
      <c r="K5504" s="25" t="s">
        <v>7262</v>
      </c>
      <c r="L5504" s="25" t="s">
        <v>7259</v>
      </c>
      <c r="M5504" s="21">
        <v>1825.74</v>
      </c>
      <c r="N5504" s="22">
        <v>0</v>
      </c>
      <c r="O5504" s="21">
        <v>1825.74</v>
      </c>
      <c r="P5504" s="21">
        <v>86.94</v>
      </c>
      <c r="Q5504" s="25" t="s">
        <v>9153</v>
      </c>
      <c r="R5504" s="1" t="str">
        <f t="shared" si="109"/>
        <v>ST10058</v>
      </c>
      <c r="S5504" t="str">
        <f>VLOOKUP(R5504,Data!$C$2:$D$261,2,0)</f>
        <v>Parkwood Place</v>
      </c>
      <c r="T5504">
        <f>COUNTIF('Feb 2022'!A:A,D5504)+COUNTIF('Mar 2022'!A:A,D5504)+COUNTIF('Apr 2022'!A:A,D5504)+COUNTIF('May 2022'!A:A,D5504)+COUNTIF('June 2022'!A:A,D5504)+COUNTIF('July 2022'!A:A,D5504)+COUNTIF('Aug 2022'!A:A,D5504)+COUNTIF('Sep 2022'!A:A,D5504)+COUNTIF('Oct 2022'!A:A,D5504)+COUNTIF('Dec 2022'!A:A,D5504)</f>
        <v>1</v>
      </c>
      <c r="U5504" t="str">
        <f>VLOOKUP(Q5504,'Capital Lookup'!A:B,2,FALSE)</f>
        <v>No</v>
      </c>
      <c r="V5504" s="2">
        <f>IFERROR(VLOOKUP(LEFT(F5504,10),'Find Purchase Orders'!B:J,9,FALSE),"")</f>
        <v>44873</v>
      </c>
      <c r="W5504" s="25" t="s">
        <v>7261</v>
      </c>
    </row>
    <row r="5505" spans="1:23" hidden="1">
      <c r="A5505" s="25" t="s">
        <v>7261</v>
      </c>
      <c r="B5505" s="25" t="s">
        <v>9149</v>
      </c>
      <c r="C5505" s="25" t="s">
        <v>7264</v>
      </c>
      <c r="D5505" s="25" t="s">
        <v>6961</v>
      </c>
      <c r="E5505" s="25" t="s">
        <v>14416</v>
      </c>
      <c r="F5505" s="25" t="s">
        <v>19369</v>
      </c>
      <c r="G5505" s="25" t="s">
        <v>11598</v>
      </c>
      <c r="H5505" s="21">
        <v>1124.55</v>
      </c>
      <c r="I5505" s="25" t="s">
        <v>7287</v>
      </c>
      <c r="J5505" s="25" t="s">
        <v>7288</v>
      </c>
      <c r="K5505" s="25" t="s">
        <v>7258</v>
      </c>
      <c r="L5505" s="25" t="s">
        <v>7259</v>
      </c>
      <c r="M5505" s="21">
        <v>1124.55</v>
      </c>
      <c r="N5505" s="22">
        <v>0</v>
      </c>
      <c r="O5505" s="21">
        <v>1124.55</v>
      </c>
      <c r="P5505" s="21">
        <v>53.55</v>
      </c>
      <c r="Q5505" s="25" t="s">
        <v>9153</v>
      </c>
      <c r="R5505" s="1" t="str">
        <f t="shared" si="109"/>
        <v>ST10058</v>
      </c>
      <c r="S5505" t="str">
        <f>VLOOKUP(R5505,Data!$C$2:$D$261,2,0)</f>
        <v>Parkwood Place</v>
      </c>
      <c r="T5505">
        <f>COUNTIF('Feb 2022'!A:A,D5505)+COUNTIF('Mar 2022'!A:A,D5505)+COUNTIF('Apr 2022'!A:A,D5505)+COUNTIF('May 2022'!A:A,D5505)+COUNTIF('June 2022'!A:A,D5505)+COUNTIF('July 2022'!A:A,D5505)+COUNTIF('Aug 2022'!A:A,D5505)+COUNTIF('Sep 2022'!A:A,D5505)+COUNTIF('Oct 2022'!A:A,D5505)+COUNTIF('Dec 2022'!A:A,D5505)</f>
        <v>1</v>
      </c>
      <c r="U5505" t="str">
        <f>VLOOKUP(Q5505,'Capital Lookup'!A:B,2,FALSE)</f>
        <v>No</v>
      </c>
      <c r="V5505" s="2">
        <f>IFERROR(VLOOKUP(LEFT(F5505,10),'Find Purchase Orders'!B:J,9,FALSE),"")</f>
        <v>44873</v>
      </c>
      <c r="W5505" s="25" t="s">
        <v>7261</v>
      </c>
    </row>
    <row r="5506" spans="1:23" hidden="1">
      <c r="A5506" s="25" t="s">
        <v>7261</v>
      </c>
      <c r="B5506" s="25" t="s">
        <v>9149</v>
      </c>
      <c r="C5506" s="25" t="s">
        <v>7264</v>
      </c>
      <c r="D5506" s="25" t="s">
        <v>6961</v>
      </c>
      <c r="E5506" s="25" t="s">
        <v>14416</v>
      </c>
      <c r="F5506" s="25" t="s">
        <v>19370</v>
      </c>
      <c r="G5506" s="25" t="s">
        <v>9256</v>
      </c>
      <c r="H5506" s="21">
        <v>1690.52</v>
      </c>
      <c r="I5506" s="25" t="s">
        <v>7287</v>
      </c>
      <c r="J5506" s="25" t="s">
        <v>7288</v>
      </c>
      <c r="K5506" s="25" t="s">
        <v>7262</v>
      </c>
      <c r="L5506" s="25" t="s">
        <v>7259</v>
      </c>
      <c r="M5506" s="21">
        <v>1690.52</v>
      </c>
      <c r="N5506" s="22">
        <v>0</v>
      </c>
      <c r="O5506" s="21">
        <v>1690.52</v>
      </c>
      <c r="P5506" s="21">
        <v>80.5</v>
      </c>
      <c r="Q5506" s="25" t="s">
        <v>9153</v>
      </c>
      <c r="R5506" s="1" t="str">
        <f t="shared" si="109"/>
        <v>ST10058</v>
      </c>
      <c r="S5506" t="str">
        <f>VLOOKUP(R5506,Data!$C$2:$D$261,2,0)</f>
        <v>Parkwood Place</v>
      </c>
      <c r="T5506">
        <f>COUNTIF('Feb 2022'!A:A,D5506)+COUNTIF('Mar 2022'!A:A,D5506)+COUNTIF('Apr 2022'!A:A,D5506)+COUNTIF('May 2022'!A:A,D5506)+COUNTIF('June 2022'!A:A,D5506)+COUNTIF('July 2022'!A:A,D5506)+COUNTIF('Aug 2022'!A:A,D5506)+COUNTIF('Sep 2022'!A:A,D5506)+COUNTIF('Oct 2022'!A:A,D5506)+COUNTIF('Dec 2022'!A:A,D5506)</f>
        <v>1</v>
      </c>
      <c r="U5506" t="str">
        <f>VLOOKUP(Q5506,'Capital Lookup'!A:B,2,FALSE)</f>
        <v>No</v>
      </c>
      <c r="V5506" s="2">
        <f>IFERROR(VLOOKUP(LEFT(F5506,10),'Find Purchase Orders'!B:J,9,FALSE),"")</f>
        <v>44873</v>
      </c>
      <c r="W5506" s="25" t="s">
        <v>7261</v>
      </c>
    </row>
    <row r="5507" spans="1:23" hidden="1">
      <c r="A5507" s="25" t="s">
        <v>7261</v>
      </c>
      <c r="B5507" s="25" t="s">
        <v>9149</v>
      </c>
      <c r="C5507" s="25" t="s">
        <v>7264</v>
      </c>
      <c r="D5507" s="25" t="s">
        <v>6961</v>
      </c>
      <c r="E5507" s="25" t="s">
        <v>14416</v>
      </c>
      <c r="F5507" s="25" t="s">
        <v>19371</v>
      </c>
      <c r="G5507" s="25" t="s">
        <v>11600</v>
      </c>
      <c r="H5507" s="21">
        <v>6613.87</v>
      </c>
      <c r="I5507" s="25" t="s">
        <v>7287</v>
      </c>
      <c r="J5507" s="25" t="s">
        <v>7288</v>
      </c>
      <c r="K5507" s="25" t="s">
        <v>7262</v>
      </c>
      <c r="L5507" s="25" t="s">
        <v>7259</v>
      </c>
      <c r="M5507" s="21">
        <v>6613.87</v>
      </c>
      <c r="N5507" s="22">
        <v>0</v>
      </c>
      <c r="O5507" s="21">
        <v>6613.87</v>
      </c>
      <c r="P5507" s="21">
        <v>314.95</v>
      </c>
      <c r="Q5507" s="25" t="s">
        <v>9153</v>
      </c>
      <c r="R5507" s="1" t="str">
        <f t="shared" si="109"/>
        <v>ST10058</v>
      </c>
      <c r="S5507" t="str">
        <f>VLOOKUP(R5507,Data!$C$2:$D$261,2,0)</f>
        <v>Parkwood Place</v>
      </c>
      <c r="T5507">
        <f>COUNTIF('Feb 2022'!A:A,D5507)+COUNTIF('Mar 2022'!A:A,D5507)+COUNTIF('Apr 2022'!A:A,D5507)+COUNTIF('May 2022'!A:A,D5507)+COUNTIF('June 2022'!A:A,D5507)+COUNTIF('July 2022'!A:A,D5507)+COUNTIF('Aug 2022'!A:A,D5507)+COUNTIF('Sep 2022'!A:A,D5507)+COUNTIF('Oct 2022'!A:A,D5507)+COUNTIF('Dec 2022'!A:A,D5507)</f>
        <v>1</v>
      </c>
      <c r="U5507" t="str">
        <f>VLOOKUP(Q5507,'Capital Lookup'!A:B,2,FALSE)</f>
        <v>No</v>
      </c>
      <c r="V5507" s="2">
        <f>IFERROR(VLOOKUP(LEFT(F5507,10),'Find Purchase Orders'!B:J,9,FALSE),"")</f>
        <v>44873</v>
      </c>
      <c r="W5507" s="25" t="s">
        <v>7261</v>
      </c>
    </row>
    <row r="5508" spans="1:23" hidden="1">
      <c r="A5508" s="25" t="s">
        <v>7261</v>
      </c>
      <c r="B5508" s="25" t="s">
        <v>9149</v>
      </c>
      <c r="C5508" s="25" t="s">
        <v>7264</v>
      </c>
      <c r="D5508" s="25" t="s">
        <v>6962</v>
      </c>
      <c r="E5508" s="25" t="s">
        <v>14416</v>
      </c>
      <c r="F5508" s="25" t="s">
        <v>19372</v>
      </c>
      <c r="G5508" s="25" t="s">
        <v>10467</v>
      </c>
      <c r="H5508" s="21">
        <v>1124.55</v>
      </c>
      <c r="I5508" s="25" t="s">
        <v>7287</v>
      </c>
      <c r="J5508" s="25" t="s">
        <v>7288</v>
      </c>
      <c r="K5508" s="25" t="s">
        <v>7258</v>
      </c>
      <c r="L5508" s="25" t="s">
        <v>7259</v>
      </c>
      <c r="M5508" s="21">
        <v>1124.55</v>
      </c>
      <c r="N5508" s="22">
        <v>0</v>
      </c>
      <c r="O5508" s="21">
        <v>1124.55</v>
      </c>
      <c r="P5508" s="21">
        <v>53.55</v>
      </c>
      <c r="Q5508" s="25" t="s">
        <v>9153</v>
      </c>
      <c r="R5508" s="1" t="str">
        <f t="shared" si="109"/>
        <v>ST10058</v>
      </c>
      <c r="S5508" t="str">
        <f>VLOOKUP(R5508,Data!$C$2:$D$261,2,0)</f>
        <v>Parkwood Place</v>
      </c>
      <c r="T5508">
        <f>COUNTIF('Feb 2022'!A:A,D5508)+COUNTIF('Mar 2022'!A:A,D5508)+COUNTIF('Apr 2022'!A:A,D5508)+COUNTIF('May 2022'!A:A,D5508)+COUNTIF('June 2022'!A:A,D5508)+COUNTIF('July 2022'!A:A,D5508)+COUNTIF('Aug 2022'!A:A,D5508)+COUNTIF('Sep 2022'!A:A,D5508)+COUNTIF('Oct 2022'!A:A,D5508)+COUNTIF('Dec 2022'!A:A,D5508)</f>
        <v>1</v>
      </c>
      <c r="U5508" t="str">
        <f>VLOOKUP(Q5508,'Capital Lookup'!A:B,2,FALSE)</f>
        <v>No</v>
      </c>
      <c r="V5508" s="2">
        <f>IFERROR(VLOOKUP(LEFT(F5508,10),'Find Purchase Orders'!B:J,9,FALSE),"")</f>
        <v>44873</v>
      </c>
      <c r="W5508" s="25" t="s">
        <v>7261</v>
      </c>
    </row>
    <row r="5509" spans="1:23" hidden="1">
      <c r="A5509" s="25" t="s">
        <v>7261</v>
      </c>
      <c r="B5509" s="25" t="s">
        <v>9149</v>
      </c>
      <c r="C5509" s="25" t="s">
        <v>7264</v>
      </c>
      <c r="D5509" s="25" t="s">
        <v>6962</v>
      </c>
      <c r="E5509" s="25" t="s">
        <v>14416</v>
      </c>
      <c r="F5509" s="25" t="s">
        <v>19373</v>
      </c>
      <c r="G5509" s="25" t="s">
        <v>12632</v>
      </c>
      <c r="H5509" s="21">
        <v>6613.87</v>
      </c>
      <c r="I5509" s="25" t="s">
        <v>7287</v>
      </c>
      <c r="J5509" s="25" t="s">
        <v>7288</v>
      </c>
      <c r="K5509" s="25" t="s">
        <v>7262</v>
      </c>
      <c r="L5509" s="25" t="s">
        <v>7259</v>
      </c>
      <c r="M5509" s="21">
        <v>6613.87</v>
      </c>
      <c r="N5509" s="22">
        <v>0</v>
      </c>
      <c r="O5509" s="21">
        <v>6613.87</v>
      </c>
      <c r="P5509" s="21">
        <v>314.95</v>
      </c>
      <c r="Q5509" s="25" t="s">
        <v>9153</v>
      </c>
      <c r="R5509" s="1" t="str">
        <f t="shared" si="109"/>
        <v>ST10058</v>
      </c>
      <c r="S5509" t="str">
        <f>VLOOKUP(R5509,Data!$C$2:$D$261,2,0)</f>
        <v>Parkwood Place</v>
      </c>
      <c r="T5509">
        <f>COUNTIF('Feb 2022'!A:A,D5509)+COUNTIF('Mar 2022'!A:A,D5509)+COUNTIF('Apr 2022'!A:A,D5509)+COUNTIF('May 2022'!A:A,D5509)+COUNTIF('June 2022'!A:A,D5509)+COUNTIF('July 2022'!A:A,D5509)+COUNTIF('Aug 2022'!A:A,D5509)+COUNTIF('Sep 2022'!A:A,D5509)+COUNTIF('Oct 2022'!A:A,D5509)+COUNTIF('Dec 2022'!A:A,D5509)</f>
        <v>1</v>
      </c>
      <c r="U5509" t="str">
        <f>VLOOKUP(Q5509,'Capital Lookup'!A:B,2,FALSE)</f>
        <v>No</v>
      </c>
      <c r="V5509" s="2">
        <f>IFERROR(VLOOKUP(LEFT(F5509,10),'Find Purchase Orders'!B:J,9,FALSE),"")</f>
        <v>44873</v>
      </c>
      <c r="W5509" s="25" t="s">
        <v>7261</v>
      </c>
    </row>
    <row r="5510" spans="1:23" hidden="1">
      <c r="A5510" s="25" t="s">
        <v>7261</v>
      </c>
      <c r="B5510" s="25" t="s">
        <v>9149</v>
      </c>
      <c r="C5510" s="25" t="s">
        <v>7264</v>
      </c>
      <c r="D5510" s="25" t="s">
        <v>6962</v>
      </c>
      <c r="E5510" s="25" t="s">
        <v>14416</v>
      </c>
      <c r="F5510" s="25" t="s">
        <v>19374</v>
      </c>
      <c r="G5510" s="25" t="s">
        <v>12634</v>
      </c>
      <c r="H5510" s="21">
        <v>1555.15</v>
      </c>
      <c r="I5510" s="25" t="s">
        <v>7287</v>
      </c>
      <c r="J5510" s="25" t="s">
        <v>7288</v>
      </c>
      <c r="K5510" s="25" t="s">
        <v>7262</v>
      </c>
      <c r="L5510" s="25" t="s">
        <v>7259</v>
      </c>
      <c r="M5510" s="21">
        <v>1555.15</v>
      </c>
      <c r="N5510" s="22">
        <v>0</v>
      </c>
      <c r="O5510" s="21">
        <v>1555.15</v>
      </c>
      <c r="P5510" s="21">
        <v>74.05</v>
      </c>
      <c r="Q5510" s="25" t="s">
        <v>9153</v>
      </c>
      <c r="R5510" s="1" t="str">
        <f t="shared" si="109"/>
        <v>ST10058</v>
      </c>
      <c r="S5510" t="str">
        <f>VLOOKUP(R5510,Data!$C$2:$D$261,2,0)</f>
        <v>Parkwood Place</v>
      </c>
      <c r="T5510">
        <f>COUNTIF('Feb 2022'!A:A,D5510)+COUNTIF('Mar 2022'!A:A,D5510)+COUNTIF('Apr 2022'!A:A,D5510)+COUNTIF('May 2022'!A:A,D5510)+COUNTIF('June 2022'!A:A,D5510)+COUNTIF('July 2022'!A:A,D5510)+COUNTIF('Aug 2022'!A:A,D5510)+COUNTIF('Sep 2022'!A:A,D5510)+COUNTIF('Oct 2022'!A:A,D5510)+COUNTIF('Dec 2022'!A:A,D5510)</f>
        <v>1</v>
      </c>
      <c r="U5510" t="str">
        <f>VLOOKUP(Q5510,'Capital Lookup'!A:B,2,FALSE)</f>
        <v>No</v>
      </c>
      <c r="V5510" s="2">
        <f>IFERROR(VLOOKUP(LEFT(F5510,10),'Find Purchase Orders'!B:J,9,FALSE),"")</f>
        <v>44873</v>
      </c>
      <c r="W5510" s="25" t="s">
        <v>7261</v>
      </c>
    </row>
    <row r="5511" spans="1:23" hidden="1">
      <c r="A5511" s="25" t="s">
        <v>7261</v>
      </c>
      <c r="B5511" s="25" t="s">
        <v>9149</v>
      </c>
      <c r="C5511" s="25" t="s">
        <v>7264</v>
      </c>
      <c r="D5511" s="25" t="s">
        <v>6963</v>
      </c>
      <c r="E5511" s="25" t="s">
        <v>14416</v>
      </c>
      <c r="F5511" s="25" t="s">
        <v>19375</v>
      </c>
      <c r="G5511" s="25" t="s">
        <v>9241</v>
      </c>
      <c r="H5511" s="21">
        <v>1124.55</v>
      </c>
      <c r="I5511" s="25" t="s">
        <v>7287</v>
      </c>
      <c r="J5511" s="25" t="s">
        <v>7288</v>
      </c>
      <c r="K5511" s="25" t="s">
        <v>7258</v>
      </c>
      <c r="L5511" s="25" t="s">
        <v>7259</v>
      </c>
      <c r="M5511" s="21">
        <v>1124.55</v>
      </c>
      <c r="N5511" s="22">
        <v>0</v>
      </c>
      <c r="O5511" s="21">
        <v>1124.55</v>
      </c>
      <c r="P5511" s="21">
        <v>53.55</v>
      </c>
      <c r="Q5511" s="25" t="s">
        <v>9153</v>
      </c>
      <c r="R5511" s="1" t="str">
        <f t="shared" si="109"/>
        <v>ST10058</v>
      </c>
      <c r="S5511" t="str">
        <f>VLOOKUP(R5511,Data!$C$2:$D$261,2,0)</f>
        <v>Parkwood Place</v>
      </c>
      <c r="T5511">
        <f>COUNTIF('Feb 2022'!A:A,D5511)+COUNTIF('Mar 2022'!A:A,D5511)+COUNTIF('Apr 2022'!A:A,D5511)+COUNTIF('May 2022'!A:A,D5511)+COUNTIF('June 2022'!A:A,D5511)+COUNTIF('July 2022'!A:A,D5511)+COUNTIF('Aug 2022'!A:A,D5511)+COUNTIF('Sep 2022'!A:A,D5511)+COUNTIF('Oct 2022'!A:A,D5511)+COUNTIF('Dec 2022'!A:A,D5511)</f>
        <v>1</v>
      </c>
      <c r="U5511" t="str">
        <f>VLOOKUP(Q5511,'Capital Lookup'!A:B,2,FALSE)</f>
        <v>No</v>
      </c>
      <c r="V5511" s="2">
        <f>IFERROR(VLOOKUP(LEFT(F5511,10),'Find Purchase Orders'!B:J,9,FALSE),"")</f>
        <v>44873</v>
      </c>
      <c r="W5511" s="25" t="s">
        <v>7261</v>
      </c>
    </row>
    <row r="5512" spans="1:23" hidden="1">
      <c r="A5512" s="25" t="s">
        <v>7261</v>
      </c>
      <c r="B5512" s="25" t="s">
        <v>9149</v>
      </c>
      <c r="C5512" s="25" t="s">
        <v>7264</v>
      </c>
      <c r="D5512" s="25" t="s">
        <v>6963</v>
      </c>
      <c r="E5512" s="25" t="s">
        <v>14416</v>
      </c>
      <c r="F5512" s="25" t="s">
        <v>19376</v>
      </c>
      <c r="G5512" s="25" t="s">
        <v>19377</v>
      </c>
      <c r="H5512" s="21">
        <v>6772.19</v>
      </c>
      <c r="I5512" s="25" t="s">
        <v>7287</v>
      </c>
      <c r="J5512" s="25" t="s">
        <v>7288</v>
      </c>
      <c r="K5512" s="25" t="s">
        <v>7262</v>
      </c>
      <c r="L5512" s="25" t="s">
        <v>7259</v>
      </c>
      <c r="M5512" s="21">
        <v>6772.19</v>
      </c>
      <c r="N5512" s="22">
        <v>0</v>
      </c>
      <c r="O5512" s="21">
        <v>6772.19</v>
      </c>
      <c r="P5512" s="21">
        <v>322.48</v>
      </c>
      <c r="Q5512" s="25" t="s">
        <v>9153</v>
      </c>
      <c r="R5512" s="1" t="str">
        <f t="shared" si="109"/>
        <v>ST10058</v>
      </c>
      <c r="S5512" t="str">
        <f>VLOOKUP(R5512,Data!$C$2:$D$261,2,0)</f>
        <v>Parkwood Place</v>
      </c>
      <c r="T5512">
        <f>COUNTIF('Feb 2022'!A:A,D5512)+COUNTIF('Mar 2022'!A:A,D5512)+COUNTIF('Apr 2022'!A:A,D5512)+COUNTIF('May 2022'!A:A,D5512)+COUNTIF('June 2022'!A:A,D5512)+COUNTIF('July 2022'!A:A,D5512)+COUNTIF('Aug 2022'!A:A,D5512)+COUNTIF('Sep 2022'!A:A,D5512)+COUNTIF('Oct 2022'!A:A,D5512)+COUNTIF('Dec 2022'!A:A,D5512)</f>
        <v>1</v>
      </c>
      <c r="U5512" t="str">
        <f>VLOOKUP(Q5512,'Capital Lookup'!A:B,2,FALSE)</f>
        <v>No</v>
      </c>
      <c r="V5512" s="2">
        <f>IFERROR(VLOOKUP(LEFT(F5512,10),'Find Purchase Orders'!B:J,9,FALSE),"")</f>
        <v>44873</v>
      </c>
      <c r="W5512" s="25" t="s">
        <v>7261</v>
      </c>
    </row>
    <row r="5513" spans="1:23" hidden="1">
      <c r="A5513" s="25" t="s">
        <v>7261</v>
      </c>
      <c r="B5513" s="25" t="s">
        <v>9149</v>
      </c>
      <c r="C5513" s="25" t="s">
        <v>7264</v>
      </c>
      <c r="D5513" s="25" t="s">
        <v>6963</v>
      </c>
      <c r="E5513" s="25" t="s">
        <v>14416</v>
      </c>
      <c r="F5513" s="25" t="s">
        <v>19378</v>
      </c>
      <c r="G5513" s="25" t="s">
        <v>9959</v>
      </c>
      <c r="H5513" s="21">
        <v>1867.47</v>
      </c>
      <c r="I5513" s="25" t="s">
        <v>7287</v>
      </c>
      <c r="J5513" s="25" t="s">
        <v>7288</v>
      </c>
      <c r="K5513" s="25" t="s">
        <v>7262</v>
      </c>
      <c r="L5513" s="25" t="s">
        <v>7259</v>
      </c>
      <c r="M5513" s="21">
        <v>1867.47</v>
      </c>
      <c r="N5513" s="22">
        <v>0</v>
      </c>
      <c r="O5513" s="21">
        <v>1867.47</v>
      </c>
      <c r="P5513" s="21">
        <v>88.93</v>
      </c>
      <c r="Q5513" s="25" t="s">
        <v>9153</v>
      </c>
      <c r="R5513" s="1" t="str">
        <f t="shared" si="109"/>
        <v>ST10058</v>
      </c>
      <c r="S5513" t="str">
        <f>VLOOKUP(R5513,Data!$C$2:$D$261,2,0)</f>
        <v>Parkwood Place</v>
      </c>
      <c r="T5513">
        <f>COUNTIF('Feb 2022'!A:A,D5513)+COUNTIF('Mar 2022'!A:A,D5513)+COUNTIF('Apr 2022'!A:A,D5513)+COUNTIF('May 2022'!A:A,D5513)+COUNTIF('June 2022'!A:A,D5513)+COUNTIF('July 2022'!A:A,D5513)+COUNTIF('Aug 2022'!A:A,D5513)+COUNTIF('Sep 2022'!A:A,D5513)+COUNTIF('Oct 2022'!A:A,D5513)+COUNTIF('Dec 2022'!A:A,D5513)</f>
        <v>1</v>
      </c>
      <c r="U5513" t="str">
        <f>VLOOKUP(Q5513,'Capital Lookup'!A:B,2,FALSE)</f>
        <v>No</v>
      </c>
      <c r="V5513" s="2">
        <f>IFERROR(VLOOKUP(LEFT(F5513,10),'Find Purchase Orders'!B:J,9,FALSE),"")</f>
        <v>44873</v>
      </c>
      <c r="W5513" s="25" t="s">
        <v>7261</v>
      </c>
    </row>
    <row r="5514" spans="1:23" hidden="1">
      <c r="A5514" s="25" t="s">
        <v>7261</v>
      </c>
      <c r="B5514" s="25" t="s">
        <v>9149</v>
      </c>
      <c r="C5514" s="25" t="s">
        <v>7264</v>
      </c>
      <c r="D5514" s="25" t="s">
        <v>6964</v>
      </c>
      <c r="E5514" s="25" t="s">
        <v>14416</v>
      </c>
      <c r="F5514" s="25" t="s">
        <v>19379</v>
      </c>
      <c r="G5514" s="25" t="s">
        <v>10559</v>
      </c>
      <c r="H5514" s="21">
        <v>1124.55</v>
      </c>
      <c r="I5514" s="25" t="s">
        <v>7287</v>
      </c>
      <c r="J5514" s="25" t="s">
        <v>7288</v>
      </c>
      <c r="K5514" s="25" t="s">
        <v>7258</v>
      </c>
      <c r="L5514" s="25" t="s">
        <v>7259</v>
      </c>
      <c r="M5514" s="21">
        <v>1124.55</v>
      </c>
      <c r="N5514" s="22">
        <v>0</v>
      </c>
      <c r="O5514" s="21">
        <v>1124.55</v>
      </c>
      <c r="P5514" s="21">
        <v>53.55</v>
      </c>
      <c r="Q5514" s="25" t="s">
        <v>9153</v>
      </c>
      <c r="R5514" s="1" t="str">
        <f t="shared" si="109"/>
        <v>ST10058</v>
      </c>
      <c r="S5514" t="str">
        <f>VLOOKUP(R5514,Data!$C$2:$D$261,2,0)</f>
        <v>Parkwood Place</v>
      </c>
      <c r="T5514">
        <f>COUNTIF('Feb 2022'!A:A,D5514)+COUNTIF('Mar 2022'!A:A,D5514)+COUNTIF('Apr 2022'!A:A,D5514)+COUNTIF('May 2022'!A:A,D5514)+COUNTIF('June 2022'!A:A,D5514)+COUNTIF('July 2022'!A:A,D5514)+COUNTIF('Aug 2022'!A:A,D5514)+COUNTIF('Sep 2022'!A:A,D5514)+COUNTIF('Oct 2022'!A:A,D5514)+COUNTIF('Dec 2022'!A:A,D5514)</f>
        <v>1</v>
      </c>
      <c r="U5514" t="str">
        <f>VLOOKUP(Q5514,'Capital Lookup'!A:B,2,FALSE)</f>
        <v>No</v>
      </c>
      <c r="V5514" s="2">
        <f>IFERROR(VLOOKUP(LEFT(F5514,10),'Find Purchase Orders'!B:J,9,FALSE),"")</f>
        <v>44873</v>
      </c>
      <c r="W5514" s="25" t="s">
        <v>7261</v>
      </c>
    </row>
    <row r="5515" spans="1:23" hidden="1">
      <c r="A5515" s="25" t="s">
        <v>7261</v>
      </c>
      <c r="B5515" s="25" t="s">
        <v>9149</v>
      </c>
      <c r="C5515" s="25" t="s">
        <v>7264</v>
      </c>
      <c r="D5515" s="25" t="s">
        <v>6964</v>
      </c>
      <c r="E5515" s="25" t="s">
        <v>14416</v>
      </c>
      <c r="F5515" s="25" t="s">
        <v>19380</v>
      </c>
      <c r="G5515" s="25" t="s">
        <v>19381</v>
      </c>
      <c r="H5515" s="21">
        <v>8772.82</v>
      </c>
      <c r="I5515" s="25" t="s">
        <v>7287</v>
      </c>
      <c r="J5515" s="25" t="s">
        <v>7288</v>
      </c>
      <c r="K5515" s="25" t="s">
        <v>7262</v>
      </c>
      <c r="L5515" s="25" t="s">
        <v>7259</v>
      </c>
      <c r="M5515" s="21">
        <v>8772.82</v>
      </c>
      <c r="N5515" s="22">
        <v>0</v>
      </c>
      <c r="O5515" s="21">
        <v>8772.82</v>
      </c>
      <c r="P5515" s="21">
        <v>417.75</v>
      </c>
      <c r="Q5515" s="25" t="s">
        <v>9153</v>
      </c>
      <c r="R5515" s="1" t="str">
        <f t="shared" si="109"/>
        <v>ST10058</v>
      </c>
      <c r="S5515" t="str">
        <f>VLOOKUP(R5515,Data!$C$2:$D$261,2,0)</f>
        <v>Parkwood Place</v>
      </c>
      <c r="T5515">
        <f>COUNTIF('Feb 2022'!A:A,D5515)+COUNTIF('Mar 2022'!A:A,D5515)+COUNTIF('Apr 2022'!A:A,D5515)+COUNTIF('May 2022'!A:A,D5515)+COUNTIF('June 2022'!A:A,D5515)+COUNTIF('July 2022'!A:A,D5515)+COUNTIF('Aug 2022'!A:A,D5515)+COUNTIF('Sep 2022'!A:A,D5515)+COUNTIF('Oct 2022'!A:A,D5515)+COUNTIF('Dec 2022'!A:A,D5515)</f>
        <v>1</v>
      </c>
      <c r="U5515" t="str">
        <f>VLOOKUP(Q5515,'Capital Lookup'!A:B,2,FALSE)</f>
        <v>No</v>
      </c>
      <c r="V5515" s="2">
        <f>IFERROR(VLOOKUP(LEFT(F5515,10),'Find Purchase Orders'!B:J,9,FALSE),"")</f>
        <v>44873</v>
      </c>
      <c r="W5515" s="25" t="s">
        <v>7261</v>
      </c>
    </row>
    <row r="5516" spans="1:23" hidden="1">
      <c r="A5516" s="25" t="s">
        <v>7261</v>
      </c>
      <c r="B5516" s="25" t="s">
        <v>9149</v>
      </c>
      <c r="C5516" s="25" t="s">
        <v>7264</v>
      </c>
      <c r="D5516" s="25" t="s">
        <v>6964</v>
      </c>
      <c r="E5516" s="25" t="s">
        <v>14416</v>
      </c>
      <c r="F5516" s="25" t="s">
        <v>19382</v>
      </c>
      <c r="G5516" s="25" t="s">
        <v>6265</v>
      </c>
      <c r="H5516" s="21">
        <v>1570.59</v>
      </c>
      <c r="I5516" s="25" t="s">
        <v>7287</v>
      </c>
      <c r="J5516" s="25" t="s">
        <v>7288</v>
      </c>
      <c r="K5516" s="25" t="s">
        <v>7262</v>
      </c>
      <c r="L5516" s="25" t="s">
        <v>7259</v>
      </c>
      <c r="M5516" s="21">
        <v>1570.59</v>
      </c>
      <c r="N5516" s="22">
        <v>0</v>
      </c>
      <c r="O5516" s="21">
        <v>1570.59</v>
      </c>
      <c r="P5516" s="21">
        <v>74.790000000000006</v>
      </c>
      <c r="Q5516" s="25" t="s">
        <v>9153</v>
      </c>
      <c r="R5516" s="1" t="str">
        <f t="shared" si="109"/>
        <v>ST10058</v>
      </c>
      <c r="S5516" t="str">
        <f>VLOOKUP(R5516,Data!$C$2:$D$261,2,0)</f>
        <v>Parkwood Place</v>
      </c>
      <c r="T5516">
        <f>COUNTIF('Feb 2022'!A:A,D5516)+COUNTIF('Mar 2022'!A:A,D5516)+COUNTIF('Apr 2022'!A:A,D5516)+COUNTIF('May 2022'!A:A,D5516)+COUNTIF('June 2022'!A:A,D5516)+COUNTIF('July 2022'!A:A,D5516)+COUNTIF('Aug 2022'!A:A,D5516)+COUNTIF('Sep 2022'!A:A,D5516)+COUNTIF('Oct 2022'!A:A,D5516)+COUNTIF('Dec 2022'!A:A,D5516)</f>
        <v>1</v>
      </c>
      <c r="U5516" t="str">
        <f>VLOOKUP(Q5516,'Capital Lookup'!A:B,2,FALSE)</f>
        <v>No</v>
      </c>
      <c r="V5516" s="2">
        <f>IFERROR(VLOOKUP(LEFT(F5516,10),'Find Purchase Orders'!B:J,9,FALSE),"")</f>
        <v>44873</v>
      </c>
      <c r="W5516" s="25" t="s">
        <v>7261</v>
      </c>
    </row>
    <row r="5517" spans="1:23" hidden="1">
      <c r="A5517" s="25" t="s">
        <v>7261</v>
      </c>
      <c r="B5517" s="25" t="s">
        <v>8259</v>
      </c>
      <c r="C5517" s="25" t="s">
        <v>8260</v>
      </c>
      <c r="D5517" s="25" t="s">
        <v>19383</v>
      </c>
      <c r="E5517" s="25" t="s">
        <v>8591</v>
      </c>
      <c r="F5517" s="25" t="s">
        <v>19384</v>
      </c>
      <c r="G5517" s="25" t="s">
        <v>17170</v>
      </c>
      <c r="H5517" s="21">
        <v>291.2</v>
      </c>
      <c r="I5517" s="25" t="s">
        <v>7296</v>
      </c>
      <c r="J5517" s="25" t="s">
        <v>7288</v>
      </c>
      <c r="K5517" s="25" t="s">
        <v>8592</v>
      </c>
      <c r="L5517" s="25" t="s">
        <v>8593</v>
      </c>
      <c r="M5517" s="21">
        <v>291.2</v>
      </c>
      <c r="N5517" s="21">
        <v>291.2</v>
      </c>
      <c r="O5517" s="21">
        <v>0</v>
      </c>
      <c r="P5517" s="21">
        <v>291.2</v>
      </c>
      <c r="Q5517" s="25" t="s">
        <v>8629</v>
      </c>
      <c r="R5517" s="1" t="str">
        <f t="shared" si="109"/>
        <v>ST10260</v>
      </c>
      <c r="S5517" t="str">
        <f>VLOOKUP(R5517,Data!$C$2:$D$261,2,0)</f>
        <v>Support Office</v>
      </c>
      <c r="T5517">
        <f>COUNTIF('Feb 2022'!A:A,D5517)+COUNTIF('Mar 2022'!A:A,D5517)+COUNTIF('Apr 2022'!A:A,D5517)+COUNTIF('May 2022'!A:A,D5517)+COUNTIF('June 2022'!A:A,D5517)+COUNTIF('July 2022'!A:A,D5517)+COUNTIF('Aug 2022'!A:A,D5517)+COUNTIF('Sep 2022'!A:A,D5517)+COUNTIF('Oct 2022'!A:A,D5517)+COUNTIF('Dec 2022'!A:A,D5517)</f>
        <v>0</v>
      </c>
      <c r="U5517" t="str">
        <f>VLOOKUP(Q5517,'Capital Lookup'!A:B,2,FALSE)</f>
        <v>Yes</v>
      </c>
      <c r="V5517" s="2">
        <f>IFERROR(VLOOKUP(LEFT(F5517,10),'Find Purchase Orders'!B:J,9,FALSE),"")</f>
        <v>44873</v>
      </c>
      <c r="W5517" s="25" t="s">
        <v>7261</v>
      </c>
    </row>
    <row r="5518" spans="1:23" hidden="1">
      <c r="A5518" s="25" t="s">
        <v>7261</v>
      </c>
      <c r="B5518" s="25" t="s">
        <v>8259</v>
      </c>
      <c r="C5518" s="25" t="s">
        <v>8260</v>
      </c>
      <c r="D5518" s="25" t="s">
        <v>19385</v>
      </c>
      <c r="E5518" s="25" t="s">
        <v>8591</v>
      </c>
      <c r="F5518" s="25" t="s">
        <v>19386</v>
      </c>
      <c r="G5518" s="25" t="s">
        <v>17167</v>
      </c>
      <c r="H5518" s="21">
        <v>372.41</v>
      </c>
      <c r="I5518" s="25" t="s">
        <v>7296</v>
      </c>
      <c r="J5518" s="25" t="s">
        <v>7288</v>
      </c>
      <c r="K5518" s="25" t="s">
        <v>8592</v>
      </c>
      <c r="L5518" s="25" t="s">
        <v>8593</v>
      </c>
      <c r="M5518" s="21">
        <v>372.41</v>
      </c>
      <c r="N5518" s="21">
        <v>372.41</v>
      </c>
      <c r="O5518" s="21">
        <v>0</v>
      </c>
      <c r="P5518" s="21">
        <v>372.41</v>
      </c>
      <c r="Q5518" s="25" t="s">
        <v>8629</v>
      </c>
      <c r="R5518" s="1" t="str">
        <f t="shared" si="109"/>
        <v>ST10260</v>
      </c>
      <c r="S5518" t="str">
        <f>VLOOKUP(R5518,Data!$C$2:$D$261,2,0)</f>
        <v>Support Office</v>
      </c>
      <c r="T5518">
        <f>COUNTIF('Feb 2022'!A:A,D5518)+COUNTIF('Mar 2022'!A:A,D5518)+COUNTIF('Apr 2022'!A:A,D5518)+COUNTIF('May 2022'!A:A,D5518)+COUNTIF('June 2022'!A:A,D5518)+COUNTIF('July 2022'!A:A,D5518)+COUNTIF('Aug 2022'!A:A,D5518)+COUNTIF('Sep 2022'!A:A,D5518)+COUNTIF('Oct 2022'!A:A,D5518)+COUNTIF('Dec 2022'!A:A,D5518)</f>
        <v>0</v>
      </c>
      <c r="U5518" t="str">
        <f>VLOOKUP(Q5518,'Capital Lookup'!A:B,2,FALSE)</f>
        <v>Yes</v>
      </c>
      <c r="V5518" s="2">
        <f>IFERROR(VLOOKUP(LEFT(F5518,10),'Find Purchase Orders'!B:J,9,FALSE),"")</f>
        <v>44873</v>
      </c>
      <c r="W5518" s="25" t="s">
        <v>7261</v>
      </c>
    </row>
    <row r="5519" spans="1:23" hidden="1">
      <c r="A5519" s="25" t="s">
        <v>7261</v>
      </c>
      <c r="B5519" s="25" t="s">
        <v>7479</v>
      </c>
      <c r="C5519" s="25" t="s">
        <v>7264</v>
      </c>
      <c r="D5519" s="25" t="s">
        <v>6965</v>
      </c>
      <c r="E5519" s="25" t="s">
        <v>7481</v>
      </c>
      <c r="F5519" s="25" t="s">
        <v>19387</v>
      </c>
      <c r="G5519" s="25" t="s">
        <v>19388</v>
      </c>
      <c r="H5519" s="21">
        <v>280.29000000000002</v>
      </c>
      <c r="I5519" s="25" t="s">
        <v>7287</v>
      </c>
      <c r="J5519" s="25" t="s">
        <v>7288</v>
      </c>
      <c r="K5519" s="25" t="s">
        <v>7258</v>
      </c>
      <c r="L5519" s="25" t="s">
        <v>7259</v>
      </c>
      <c r="M5519" s="21">
        <v>280.29000000000002</v>
      </c>
      <c r="N5519" s="22">
        <v>0</v>
      </c>
      <c r="O5519" s="21">
        <v>280.29000000000002</v>
      </c>
      <c r="P5519" s="21">
        <v>32.25</v>
      </c>
      <c r="Q5519" s="25" t="s">
        <v>7484</v>
      </c>
      <c r="R5519" s="1" t="str">
        <f t="shared" si="109"/>
        <v>ST10027</v>
      </c>
      <c r="S5519" t="str">
        <f>VLOOKUP(R5519,Data!$C$2:$D$261,2,0)</f>
        <v>Glynnwood</v>
      </c>
      <c r="T5519">
        <f>COUNTIF('Feb 2022'!A:A,D5519)+COUNTIF('Mar 2022'!A:A,D5519)+COUNTIF('Apr 2022'!A:A,D5519)+COUNTIF('May 2022'!A:A,D5519)+COUNTIF('June 2022'!A:A,D5519)+COUNTIF('July 2022'!A:A,D5519)+COUNTIF('Aug 2022'!A:A,D5519)+COUNTIF('Sep 2022'!A:A,D5519)+COUNTIF('Oct 2022'!A:A,D5519)+COUNTIF('Dec 2022'!A:A,D5519)</f>
        <v>1</v>
      </c>
      <c r="U5519" t="str">
        <f>VLOOKUP(Q5519,'Capital Lookup'!A:B,2,FALSE)</f>
        <v>No</v>
      </c>
      <c r="V5519" s="2">
        <f>IFERROR(VLOOKUP(LEFT(F5519,10),'Find Purchase Orders'!B:J,9,FALSE),"")</f>
        <v>44876</v>
      </c>
      <c r="W5519" s="25" t="s">
        <v>7261</v>
      </c>
    </row>
    <row r="5520" spans="1:23" hidden="1">
      <c r="A5520" s="25" t="s">
        <v>7261</v>
      </c>
      <c r="B5520" s="25" t="s">
        <v>7479</v>
      </c>
      <c r="C5520" s="25" t="s">
        <v>7264</v>
      </c>
      <c r="D5520" s="25" t="s">
        <v>6965</v>
      </c>
      <c r="E5520" s="25" t="s">
        <v>7481</v>
      </c>
      <c r="F5520" s="25" t="s">
        <v>19389</v>
      </c>
      <c r="G5520" s="25" t="s">
        <v>12196</v>
      </c>
      <c r="H5520" s="21">
        <v>1595.56</v>
      </c>
      <c r="I5520" s="25" t="s">
        <v>7287</v>
      </c>
      <c r="J5520" s="25" t="s">
        <v>7288</v>
      </c>
      <c r="K5520" s="25" t="s">
        <v>7262</v>
      </c>
      <c r="L5520" s="25" t="s">
        <v>7259</v>
      </c>
      <c r="M5520" s="21">
        <v>1595.56</v>
      </c>
      <c r="N5520" s="22">
        <v>0</v>
      </c>
      <c r="O5520" s="21">
        <v>1595.56</v>
      </c>
      <c r="P5520" s="21">
        <v>183.56</v>
      </c>
      <c r="Q5520" s="25" t="s">
        <v>7484</v>
      </c>
      <c r="R5520" s="1" t="str">
        <f t="shared" si="109"/>
        <v>ST10027</v>
      </c>
      <c r="S5520" t="str">
        <f>VLOOKUP(R5520,Data!$C$2:$D$261,2,0)</f>
        <v>Glynnwood</v>
      </c>
      <c r="T5520">
        <f>COUNTIF('Feb 2022'!A:A,D5520)+COUNTIF('Mar 2022'!A:A,D5520)+COUNTIF('Apr 2022'!A:A,D5520)+COUNTIF('May 2022'!A:A,D5520)+COUNTIF('June 2022'!A:A,D5520)+COUNTIF('July 2022'!A:A,D5520)+COUNTIF('Aug 2022'!A:A,D5520)+COUNTIF('Sep 2022'!A:A,D5520)+COUNTIF('Oct 2022'!A:A,D5520)+COUNTIF('Dec 2022'!A:A,D5520)</f>
        <v>1</v>
      </c>
      <c r="U5520" t="str">
        <f>VLOOKUP(Q5520,'Capital Lookup'!A:B,2,FALSE)</f>
        <v>No</v>
      </c>
      <c r="V5520" s="2">
        <f>IFERROR(VLOOKUP(LEFT(F5520,10),'Find Purchase Orders'!B:J,9,FALSE),"")</f>
        <v>44876</v>
      </c>
      <c r="W5520" s="25" t="s">
        <v>7261</v>
      </c>
    </row>
    <row r="5521" spans="1:23" hidden="1">
      <c r="A5521" s="25" t="s">
        <v>7261</v>
      </c>
      <c r="B5521" s="25" t="s">
        <v>7479</v>
      </c>
      <c r="C5521" s="25" t="s">
        <v>7264</v>
      </c>
      <c r="D5521" s="25" t="s">
        <v>6965</v>
      </c>
      <c r="E5521" s="25" t="s">
        <v>7481</v>
      </c>
      <c r="F5521" s="25" t="s">
        <v>19390</v>
      </c>
      <c r="G5521" s="25" t="s">
        <v>12194</v>
      </c>
      <c r="H5521" s="21">
        <v>226</v>
      </c>
      <c r="I5521" s="25" t="s">
        <v>7287</v>
      </c>
      <c r="J5521" s="25" t="s">
        <v>7288</v>
      </c>
      <c r="K5521" s="25" t="s">
        <v>7262</v>
      </c>
      <c r="L5521" s="25" t="s">
        <v>7259</v>
      </c>
      <c r="M5521" s="21">
        <v>226</v>
      </c>
      <c r="N5521" s="22">
        <v>0</v>
      </c>
      <c r="O5521" s="21">
        <v>226</v>
      </c>
      <c r="P5521" s="21">
        <v>26</v>
      </c>
      <c r="Q5521" s="25" t="s">
        <v>7484</v>
      </c>
      <c r="R5521" s="1" t="str">
        <f t="shared" si="109"/>
        <v>ST10027</v>
      </c>
      <c r="S5521" t="str">
        <f>VLOOKUP(R5521,Data!$C$2:$D$261,2,0)</f>
        <v>Glynnwood</v>
      </c>
      <c r="T5521">
        <f>COUNTIF('Feb 2022'!A:A,D5521)+COUNTIF('Mar 2022'!A:A,D5521)+COUNTIF('Apr 2022'!A:A,D5521)+COUNTIF('May 2022'!A:A,D5521)+COUNTIF('June 2022'!A:A,D5521)+COUNTIF('July 2022'!A:A,D5521)+COUNTIF('Aug 2022'!A:A,D5521)+COUNTIF('Sep 2022'!A:A,D5521)+COUNTIF('Oct 2022'!A:A,D5521)+COUNTIF('Dec 2022'!A:A,D5521)</f>
        <v>1</v>
      </c>
      <c r="U5521" t="str">
        <f>VLOOKUP(Q5521,'Capital Lookup'!A:B,2,FALSE)</f>
        <v>No</v>
      </c>
      <c r="V5521" s="2">
        <f>IFERROR(VLOOKUP(LEFT(F5521,10),'Find Purchase Orders'!B:J,9,FALSE),"")</f>
        <v>44876</v>
      </c>
      <c r="W5521" s="25" t="s">
        <v>7261</v>
      </c>
    </row>
    <row r="5522" spans="1:23" hidden="1">
      <c r="A5522" s="25" t="s">
        <v>7261</v>
      </c>
      <c r="B5522" s="25" t="s">
        <v>7479</v>
      </c>
      <c r="C5522" s="25" t="s">
        <v>7264</v>
      </c>
      <c r="D5522" s="25" t="s">
        <v>6966</v>
      </c>
      <c r="E5522" s="25" t="s">
        <v>7481</v>
      </c>
      <c r="F5522" s="25" t="s">
        <v>19391</v>
      </c>
      <c r="G5522" s="25" t="s">
        <v>10000</v>
      </c>
      <c r="H5522" s="21">
        <v>480.82</v>
      </c>
      <c r="I5522" s="25" t="s">
        <v>7287</v>
      </c>
      <c r="J5522" s="25" t="s">
        <v>7288</v>
      </c>
      <c r="K5522" s="25" t="s">
        <v>7262</v>
      </c>
      <c r="L5522" s="25" t="s">
        <v>7259</v>
      </c>
      <c r="M5522" s="21">
        <v>480.82</v>
      </c>
      <c r="N5522" s="21">
        <v>480.82</v>
      </c>
      <c r="O5522" s="21">
        <v>0</v>
      </c>
      <c r="P5522" s="21">
        <v>55.32</v>
      </c>
      <c r="Q5522" s="25" t="s">
        <v>7484</v>
      </c>
      <c r="R5522" s="1" t="str">
        <f t="shared" si="109"/>
        <v>ST10027</v>
      </c>
      <c r="S5522" t="str">
        <f>VLOOKUP(R5522,Data!$C$2:$D$261,2,0)</f>
        <v>Glynnwood</v>
      </c>
      <c r="T5522">
        <f>COUNTIF('Feb 2022'!A:A,D5522)+COUNTIF('Mar 2022'!A:A,D5522)+COUNTIF('Apr 2022'!A:A,D5522)+COUNTIF('May 2022'!A:A,D5522)+COUNTIF('June 2022'!A:A,D5522)+COUNTIF('July 2022'!A:A,D5522)+COUNTIF('Aug 2022'!A:A,D5522)+COUNTIF('Sep 2022'!A:A,D5522)+COUNTIF('Oct 2022'!A:A,D5522)+COUNTIF('Dec 2022'!A:A,D5522)</f>
        <v>1</v>
      </c>
      <c r="U5522" t="str">
        <f>VLOOKUP(Q5522,'Capital Lookup'!A:B,2,FALSE)</f>
        <v>No</v>
      </c>
      <c r="V5522" s="2">
        <f>IFERROR(VLOOKUP(LEFT(F5522,10),'Find Purchase Orders'!B:J,9,FALSE),"")</f>
        <v>44874</v>
      </c>
      <c r="W5522" s="25" t="s">
        <v>7261</v>
      </c>
    </row>
    <row r="5523" spans="1:23" hidden="1">
      <c r="A5523" s="25" t="s">
        <v>7261</v>
      </c>
      <c r="B5523" s="25" t="s">
        <v>7479</v>
      </c>
      <c r="C5523" s="25" t="s">
        <v>7264</v>
      </c>
      <c r="D5523" s="25" t="s">
        <v>6966</v>
      </c>
      <c r="E5523" s="25" t="s">
        <v>7481</v>
      </c>
      <c r="F5523" s="25" t="s">
        <v>19392</v>
      </c>
      <c r="G5523" s="25" t="s">
        <v>9998</v>
      </c>
      <c r="H5523" s="21">
        <v>8320.6299999999992</v>
      </c>
      <c r="I5523" s="25" t="s">
        <v>7287</v>
      </c>
      <c r="J5523" s="25" t="s">
        <v>7288</v>
      </c>
      <c r="K5523" s="25" t="s">
        <v>7262</v>
      </c>
      <c r="L5523" s="25" t="s">
        <v>7259</v>
      </c>
      <c r="M5523" s="21">
        <v>8320.6299999999992</v>
      </c>
      <c r="N5523" s="21">
        <v>8320.6299999999992</v>
      </c>
      <c r="O5523" s="21">
        <v>0</v>
      </c>
      <c r="P5523" s="21">
        <v>957.24</v>
      </c>
      <c r="Q5523" s="25" t="s">
        <v>7484</v>
      </c>
      <c r="R5523" s="1" t="str">
        <f t="shared" si="109"/>
        <v>ST10027</v>
      </c>
      <c r="S5523" t="str">
        <f>VLOOKUP(R5523,Data!$C$2:$D$261,2,0)</f>
        <v>Glynnwood</v>
      </c>
      <c r="T5523">
        <f>COUNTIF('Feb 2022'!A:A,D5523)+COUNTIF('Mar 2022'!A:A,D5523)+COUNTIF('Apr 2022'!A:A,D5523)+COUNTIF('May 2022'!A:A,D5523)+COUNTIF('June 2022'!A:A,D5523)+COUNTIF('July 2022'!A:A,D5523)+COUNTIF('Aug 2022'!A:A,D5523)+COUNTIF('Sep 2022'!A:A,D5523)+COUNTIF('Oct 2022'!A:A,D5523)+COUNTIF('Dec 2022'!A:A,D5523)</f>
        <v>1</v>
      </c>
      <c r="U5523" t="str">
        <f>VLOOKUP(Q5523,'Capital Lookup'!A:B,2,FALSE)</f>
        <v>No</v>
      </c>
      <c r="V5523" s="2">
        <f>IFERROR(VLOOKUP(LEFT(F5523,10),'Find Purchase Orders'!B:J,9,FALSE),"")</f>
        <v>44874</v>
      </c>
      <c r="W5523" s="25" t="s">
        <v>7261</v>
      </c>
    </row>
    <row r="5524" spans="1:23" hidden="1">
      <c r="A5524" s="25" t="s">
        <v>7261</v>
      </c>
      <c r="B5524" s="25" t="s">
        <v>7479</v>
      </c>
      <c r="C5524" s="25" t="s">
        <v>7264</v>
      </c>
      <c r="D5524" s="25" t="s">
        <v>6967</v>
      </c>
      <c r="E5524" s="25" t="s">
        <v>7481</v>
      </c>
      <c r="F5524" s="25" t="s">
        <v>19393</v>
      </c>
      <c r="G5524" s="25" t="s">
        <v>10999</v>
      </c>
      <c r="H5524" s="21">
        <v>7620.41</v>
      </c>
      <c r="I5524" s="25" t="s">
        <v>7287</v>
      </c>
      <c r="J5524" s="25" t="s">
        <v>7288</v>
      </c>
      <c r="K5524" s="25" t="s">
        <v>7262</v>
      </c>
      <c r="L5524" s="25" t="s">
        <v>7259</v>
      </c>
      <c r="M5524" s="21">
        <v>7620.41</v>
      </c>
      <c r="N5524" s="22">
        <v>0</v>
      </c>
      <c r="O5524" s="21">
        <v>7620.41</v>
      </c>
      <c r="P5524" s="21">
        <v>876.68</v>
      </c>
      <c r="Q5524" s="25" t="s">
        <v>7484</v>
      </c>
      <c r="R5524" s="1" t="str">
        <f t="shared" ref="R5524:R5555" si="110">CONCATENATE("ST",LEFT(B5524,5))</f>
        <v>ST10027</v>
      </c>
      <c r="S5524" t="str">
        <f>VLOOKUP(R5524,Data!$C$2:$D$261,2,0)</f>
        <v>Glynnwood</v>
      </c>
      <c r="T5524">
        <f>COUNTIF('Feb 2022'!A:A,D5524)+COUNTIF('Mar 2022'!A:A,D5524)+COUNTIF('Apr 2022'!A:A,D5524)+COUNTIF('May 2022'!A:A,D5524)+COUNTIF('June 2022'!A:A,D5524)+COUNTIF('July 2022'!A:A,D5524)+COUNTIF('Aug 2022'!A:A,D5524)+COUNTIF('Sep 2022'!A:A,D5524)+COUNTIF('Oct 2022'!A:A,D5524)+COUNTIF('Dec 2022'!A:A,D5524)</f>
        <v>1</v>
      </c>
      <c r="U5524" t="str">
        <f>VLOOKUP(Q5524,'Capital Lookup'!A:B,2,FALSE)</f>
        <v>No</v>
      </c>
      <c r="V5524" s="2">
        <f>IFERROR(VLOOKUP(LEFT(F5524,10),'Find Purchase Orders'!B:J,9,FALSE),"")</f>
        <v>44875</v>
      </c>
      <c r="W5524" s="25" t="s">
        <v>7261</v>
      </c>
    </row>
    <row r="5525" spans="1:23" hidden="1">
      <c r="A5525" s="25" t="s">
        <v>7261</v>
      </c>
      <c r="B5525" s="25" t="s">
        <v>7479</v>
      </c>
      <c r="C5525" s="25" t="s">
        <v>7264</v>
      </c>
      <c r="D5525" s="25" t="s">
        <v>6967</v>
      </c>
      <c r="E5525" s="25" t="s">
        <v>7481</v>
      </c>
      <c r="F5525" s="25" t="s">
        <v>19394</v>
      </c>
      <c r="G5525" s="25" t="s">
        <v>10997</v>
      </c>
      <c r="H5525" s="21">
        <v>226</v>
      </c>
      <c r="I5525" s="25" t="s">
        <v>7287</v>
      </c>
      <c r="J5525" s="25" t="s">
        <v>7288</v>
      </c>
      <c r="K5525" s="25" t="s">
        <v>7262</v>
      </c>
      <c r="L5525" s="25" t="s">
        <v>7259</v>
      </c>
      <c r="M5525" s="21">
        <v>226</v>
      </c>
      <c r="N5525" s="22">
        <v>0</v>
      </c>
      <c r="O5525" s="21">
        <v>226</v>
      </c>
      <c r="P5525" s="21">
        <v>26</v>
      </c>
      <c r="Q5525" s="25" t="s">
        <v>7484</v>
      </c>
      <c r="R5525" s="1" t="str">
        <f t="shared" si="110"/>
        <v>ST10027</v>
      </c>
      <c r="S5525" t="str">
        <f>VLOOKUP(R5525,Data!$C$2:$D$261,2,0)</f>
        <v>Glynnwood</v>
      </c>
      <c r="T5525">
        <f>COUNTIF('Feb 2022'!A:A,D5525)+COUNTIF('Mar 2022'!A:A,D5525)+COUNTIF('Apr 2022'!A:A,D5525)+COUNTIF('May 2022'!A:A,D5525)+COUNTIF('June 2022'!A:A,D5525)+COUNTIF('July 2022'!A:A,D5525)+COUNTIF('Aug 2022'!A:A,D5525)+COUNTIF('Sep 2022'!A:A,D5525)+COUNTIF('Oct 2022'!A:A,D5525)+COUNTIF('Dec 2022'!A:A,D5525)</f>
        <v>1</v>
      </c>
      <c r="U5525" t="str">
        <f>VLOOKUP(Q5525,'Capital Lookup'!A:B,2,FALSE)</f>
        <v>No</v>
      </c>
      <c r="V5525" s="2">
        <f>IFERROR(VLOOKUP(LEFT(F5525,10),'Find Purchase Orders'!B:J,9,FALSE),"")</f>
        <v>44875</v>
      </c>
      <c r="W5525" s="25" t="s">
        <v>7261</v>
      </c>
    </row>
    <row r="5526" spans="1:23" hidden="1">
      <c r="A5526" s="25" t="s">
        <v>7261</v>
      </c>
      <c r="B5526" s="25" t="s">
        <v>7479</v>
      </c>
      <c r="C5526" s="25" t="s">
        <v>7264</v>
      </c>
      <c r="D5526" s="25" t="s">
        <v>6968</v>
      </c>
      <c r="E5526" s="25" t="s">
        <v>7481</v>
      </c>
      <c r="F5526" s="25" t="s">
        <v>19395</v>
      </c>
      <c r="G5526" s="25" t="s">
        <v>15195</v>
      </c>
      <c r="H5526" s="21">
        <v>7554.28</v>
      </c>
      <c r="I5526" s="25" t="s">
        <v>7287</v>
      </c>
      <c r="J5526" s="25" t="s">
        <v>7288</v>
      </c>
      <c r="K5526" s="25" t="s">
        <v>7262</v>
      </c>
      <c r="L5526" s="25" t="s">
        <v>7259</v>
      </c>
      <c r="M5526" s="21">
        <v>7554.28</v>
      </c>
      <c r="N5526" s="22">
        <v>0</v>
      </c>
      <c r="O5526" s="21">
        <v>7554.28</v>
      </c>
      <c r="P5526" s="21">
        <v>869.08</v>
      </c>
      <c r="Q5526" s="25" t="s">
        <v>7484</v>
      </c>
      <c r="R5526" s="1" t="str">
        <f t="shared" si="110"/>
        <v>ST10027</v>
      </c>
      <c r="S5526" t="str">
        <f>VLOOKUP(R5526,Data!$C$2:$D$261,2,0)</f>
        <v>Glynnwood</v>
      </c>
      <c r="T5526">
        <f>COUNTIF('Feb 2022'!A:A,D5526)+COUNTIF('Mar 2022'!A:A,D5526)+COUNTIF('Apr 2022'!A:A,D5526)+COUNTIF('May 2022'!A:A,D5526)+COUNTIF('June 2022'!A:A,D5526)+COUNTIF('July 2022'!A:A,D5526)+COUNTIF('Aug 2022'!A:A,D5526)+COUNTIF('Sep 2022'!A:A,D5526)+COUNTIF('Oct 2022'!A:A,D5526)+COUNTIF('Dec 2022'!A:A,D5526)</f>
        <v>1</v>
      </c>
      <c r="U5526" t="str">
        <f>VLOOKUP(Q5526,'Capital Lookup'!A:B,2,FALSE)</f>
        <v>No</v>
      </c>
      <c r="V5526" s="2">
        <f>IFERROR(VLOOKUP(LEFT(F5526,10),'Find Purchase Orders'!B:J,9,FALSE),"")</f>
        <v>44875</v>
      </c>
      <c r="W5526" s="25" t="s">
        <v>7261</v>
      </c>
    </row>
    <row r="5527" spans="1:23" hidden="1">
      <c r="A5527" s="25" t="s">
        <v>7261</v>
      </c>
      <c r="B5527" s="25" t="s">
        <v>7479</v>
      </c>
      <c r="C5527" s="25" t="s">
        <v>7264</v>
      </c>
      <c r="D5527" s="25" t="s">
        <v>6968</v>
      </c>
      <c r="E5527" s="25" t="s">
        <v>7481</v>
      </c>
      <c r="F5527" s="25" t="s">
        <v>19396</v>
      </c>
      <c r="G5527" s="25" t="s">
        <v>15193</v>
      </c>
      <c r="H5527" s="21">
        <v>226</v>
      </c>
      <c r="I5527" s="25" t="s">
        <v>7287</v>
      </c>
      <c r="J5527" s="25" t="s">
        <v>7288</v>
      </c>
      <c r="K5527" s="25" t="s">
        <v>7262</v>
      </c>
      <c r="L5527" s="25" t="s">
        <v>7259</v>
      </c>
      <c r="M5527" s="21">
        <v>226</v>
      </c>
      <c r="N5527" s="22">
        <v>0</v>
      </c>
      <c r="O5527" s="21">
        <v>226</v>
      </c>
      <c r="P5527" s="21">
        <v>26</v>
      </c>
      <c r="Q5527" s="25" t="s">
        <v>7484</v>
      </c>
      <c r="R5527" s="1" t="str">
        <f t="shared" si="110"/>
        <v>ST10027</v>
      </c>
      <c r="S5527" t="str">
        <f>VLOOKUP(R5527,Data!$C$2:$D$261,2,0)</f>
        <v>Glynnwood</v>
      </c>
      <c r="T5527">
        <f>COUNTIF('Feb 2022'!A:A,D5527)+COUNTIF('Mar 2022'!A:A,D5527)+COUNTIF('Apr 2022'!A:A,D5527)+COUNTIF('May 2022'!A:A,D5527)+COUNTIF('June 2022'!A:A,D5527)+COUNTIF('July 2022'!A:A,D5527)+COUNTIF('Aug 2022'!A:A,D5527)+COUNTIF('Sep 2022'!A:A,D5527)+COUNTIF('Oct 2022'!A:A,D5527)+COUNTIF('Dec 2022'!A:A,D5527)</f>
        <v>1</v>
      </c>
      <c r="U5527" t="str">
        <f>VLOOKUP(Q5527,'Capital Lookup'!A:B,2,FALSE)</f>
        <v>No</v>
      </c>
      <c r="V5527" s="2">
        <f>IFERROR(VLOOKUP(LEFT(F5527,10),'Find Purchase Orders'!B:J,9,FALSE),"")</f>
        <v>44875</v>
      </c>
      <c r="W5527" s="25" t="s">
        <v>7261</v>
      </c>
    </row>
    <row r="5528" spans="1:23" hidden="1">
      <c r="A5528" s="25" t="s">
        <v>7261</v>
      </c>
      <c r="B5528" s="25" t="s">
        <v>9727</v>
      </c>
      <c r="C5528" s="25" t="s">
        <v>7264</v>
      </c>
      <c r="D5528" s="25" t="s">
        <v>6969</v>
      </c>
      <c r="E5528" s="25" t="s">
        <v>9729</v>
      </c>
      <c r="F5528" s="25" t="s">
        <v>19397</v>
      </c>
      <c r="G5528" s="25" t="s">
        <v>19398</v>
      </c>
      <c r="H5528" s="21">
        <v>3941.79</v>
      </c>
      <c r="I5528" s="25" t="s">
        <v>7287</v>
      </c>
      <c r="J5528" s="25" t="s">
        <v>7288</v>
      </c>
      <c r="K5528" s="25" t="s">
        <v>7262</v>
      </c>
      <c r="L5528" s="25" t="s">
        <v>7259</v>
      </c>
      <c r="M5528" s="21">
        <v>3941.79</v>
      </c>
      <c r="N5528" s="22">
        <v>0</v>
      </c>
      <c r="O5528" s="21">
        <v>3941.79</v>
      </c>
      <c r="P5528" s="21">
        <v>453.48</v>
      </c>
      <c r="Q5528" s="25" t="s">
        <v>9732</v>
      </c>
      <c r="R5528" s="1" t="str">
        <f t="shared" si="110"/>
        <v>ST10013</v>
      </c>
      <c r="S5528" t="str">
        <f>VLOOKUP(R5528,Data!$C$2:$D$261,2,0)</f>
        <v>Bough Beeches Place</v>
      </c>
      <c r="T5528">
        <f>COUNTIF('Feb 2022'!A:A,D5528)+COUNTIF('Mar 2022'!A:A,D5528)+COUNTIF('Apr 2022'!A:A,D5528)+COUNTIF('May 2022'!A:A,D5528)+COUNTIF('June 2022'!A:A,D5528)+COUNTIF('July 2022'!A:A,D5528)+COUNTIF('Aug 2022'!A:A,D5528)+COUNTIF('Sep 2022'!A:A,D5528)+COUNTIF('Oct 2022'!A:A,D5528)+COUNTIF('Dec 2022'!A:A,D5528)</f>
        <v>1</v>
      </c>
      <c r="U5528" t="str">
        <f>VLOOKUP(Q5528,'Capital Lookup'!A:B,2,FALSE)</f>
        <v>No</v>
      </c>
      <c r="V5528" s="2">
        <f>IFERROR(VLOOKUP(LEFT(F5528,10),'Find Purchase Orders'!B:J,9,FALSE),"")</f>
        <v>44874</v>
      </c>
      <c r="W5528" s="25" t="s">
        <v>7261</v>
      </c>
    </row>
    <row r="5529" spans="1:23" hidden="1">
      <c r="A5529" s="25" t="s">
        <v>7261</v>
      </c>
      <c r="B5529" s="25" t="s">
        <v>9727</v>
      </c>
      <c r="C5529" s="25" t="s">
        <v>7264</v>
      </c>
      <c r="D5529" s="25" t="s">
        <v>6969</v>
      </c>
      <c r="E5529" s="25" t="s">
        <v>9729</v>
      </c>
      <c r="F5529" s="25" t="s">
        <v>19399</v>
      </c>
      <c r="G5529" s="25" t="s">
        <v>19400</v>
      </c>
      <c r="H5529" s="21">
        <v>519.79999999999995</v>
      </c>
      <c r="I5529" s="25" t="s">
        <v>7287</v>
      </c>
      <c r="J5529" s="25" t="s">
        <v>7288</v>
      </c>
      <c r="K5529" s="25" t="s">
        <v>7262</v>
      </c>
      <c r="L5529" s="25" t="s">
        <v>7259</v>
      </c>
      <c r="M5529" s="21">
        <v>519.79999999999995</v>
      </c>
      <c r="N5529" s="22">
        <v>0</v>
      </c>
      <c r="O5529" s="21">
        <v>519.79999999999995</v>
      </c>
      <c r="P5529" s="21">
        <v>59.8</v>
      </c>
      <c r="Q5529" s="25" t="s">
        <v>9732</v>
      </c>
      <c r="R5529" s="1" t="str">
        <f t="shared" si="110"/>
        <v>ST10013</v>
      </c>
      <c r="S5529" t="str">
        <f>VLOOKUP(R5529,Data!$C$2:$D$261,2,0)</f>
        <v>Bough Beeches Place</v>
      </c>
      <c r="T5529">
        <f>COUNTIF('Feb 2022'!A:A,D5529)+COUNTIF('Mar 2022'!A:A,D5529)+COUNTIF('Apr 2022'!A:A,D5529)+COUNTIF('May 2022'!A:A,D5529)+COUNTIF('June 2022'!A:A,D5529)+COUNTIF('July 2022'!A:A,D5529)+COUNTIF('Aug 2022'!A:A,D5529)+COUNTIF('Sep 2022'!A:A,D5529)+COUNTIF('Oct 2022'!A:A,D5529)+COUNTIF('Dec 2022'!A:A,D5529)</f>
        <v>1</v>
      </c>
      <c r="U5529" t="str">
        <f>VLOOKUP(Q5529,'Capital Lookup'!A:B,2,FALSE)</f>
        <v>No</v>
      </c>
      <c r="V5529" s="2">
        <f>IFERROR(VLOOKUP(LEFT(F5529,10),'Find Purchase Orders'!B:J,9,FALSE),"")</f>
        <v>44874</v>
      </c>
      <c r="W5529" s="25" t="s">
        <v>7261</v>
      </c>
    </row>
    <row r="5530" spans="1:23" hidden="1">
      <c r="A5530" s="25" t="s">
        <v>9810</v>
      </c>
      <c r="B5530" s="25" t="s">
        <v>8866</v>
      </c>
      <c r="C5530" s="25"/>
      <c r="D5530" s="25" t="s">
        <v>19401</v>
      </c>
      <c r="E5530" s="25" t="s">
        <v>8868</v>
      </c>
      <c r="H5530" s="21">
        <v>3084.84</v>
      </c>
      <c r="I5530" s="25" t="s">
        <v>7257</v>
      </c>
      <c r="K5530" s="25" t="s">
        <v>7258</v>
      </c>
      <c r="L5530" s="25" t="s">
        <v>8647</v>
      </c>
      <c r="M5530" s="22">
        <v>0</v>
      </c>
      <c r="N5530" s="22">
        <v>0</v>
      </c>
      <c r="O5530" s="21">
        <v>0</v>
      </c>
      <c r="P5530" s="21">
        <v>354.89</v>
      </c>
      <c r="Q5530" s="25"/>
      <c r="R5530" s="1" t="str">
        <f t="shared" si="110"/>
        <v>ST10399</v>
      </c>
      <c r="S5530" t="e">
        <f>VLOOKUP(R5530,Data!$C$2:$D$261,2,0)</f>
        <v>#N/A</v>
      </c>
      <c r="T5530">
        <f>COUNTIF('Feb 2022'!A:A,D5530)+COUNTIF('Mar 2022'!A:A,D5530)+COUNTIF('Apr 2022'!A:A,D5530)+COUNTIF('May 2022'!A:A,D5530)+COUNTIF('June 2022'!A:A,D5530)+COUNTIF('July 2022'!A:A,D5530)+COUNTIF('Aug 2022'!A:A,D5530)+COUNTIF('Sep 2022'!A:A,D5530)+COUNTIF('Oct 2022'!A:A,D5530)+COUNTIF('Dec 2022'!A:A,D5530)</f>
        <v>0</v>
      </c>
      <c r="U5530" t="e">
        <f>VLOOKUP(Q5530,'Capital Lookup'!A:B,2,FALSE)</f>
        <v>#N/A</v>
      </c>
      <c r="V5530" s="2" t="str">
        <f>IFERROR(VLOOKUP(LEFT(F5530,10),'Find Purchase Orders'!B:J,9,FALSE),"")</f>
        <v/>
      </c>
      <c r="W5530" s="25" t="s">
        <v>7261</v>
      </c>
    </row>
    <row r="5531" spans="1:23" hidden="1">
      <c r="A5531" s="25" t="s">
        <v>7261</v>
      </c>
      <c r="B5531" s="25" t="s">
        <v>8307</v>
      </c>
      <c r="C5531" s="25" t="s">
        <v>7264</v>
      </c>
      <c r="D5531" s="25" t="s">
        <v>19402</v>
      </c>
      <c r="E5531" s="25" t="s">
        <v>8309</v>
      </c>
      <c r="H5531" s="21">
        <v>1221</v>
      </c>
      <c r="I5531" s="25" t="s">
        <v>7257</v>
      </c>
      <c r="K5531" s="25" t="s">
        <v>7262</v>
      </c>
      <c r="L5531" s="25" t="s">
        <v>7259</v>
      </c>
      <c r="M5531" s="22">
        <v>0</v>
      </c>
      <c r="N5531" s="22">
        <v>0</v>
      </c>
      <c r="O5531" s="21">
        <v>0</v>
      </c>
      <c r="P5531" s="21">
        <v>121</v>
      </c>
      <c r="Q5531" s="25" t="s">
        <v>8312</v>
      </c>
      <c r="R5531" s="1" t="str">
        <f t="shared" si="110"/>
        <v>ST10082</v>
      </c>
      <c r="S5531" t="str">
        <f>VLOOKUP(R5531,Data!$C$2:$D$261,2,0)</f>
        <v>The Franklin</v>
      </c>
      <c r="T5531">
        <f>COUNTIF('Feb 2022'!A:A,D5531)+COUNTIF('Mar 2022'!A:A,D5531)+COUNTIF('Apr 2022'!A:A,D5531)+COUNTIF('May 2022'!A:A,D5531)+COUNTIF('June 2022'!A:A,D5531)+COUNTIF('July 2022'!A:A,D5531)+COUNTIF('Aug 2022'!A:A,D5531)+COUNTIF('Sep 2022'!A:A,D5531)+COUNTIF('Oct 2022'!A:A,D5531)+COUNTIF('Dec 2022'!A:A,D5531)</f>
        <v>0</v>
      </c>
      <c r="U5531" t="str">
        <f>VLOOKUP(Q5531,'Capital Lookup'!A:B,2,FALSE)</f>
        <v>No</v>
      </c>
      <c r="V5531" s="2" t="str">
        <f>IFERROR(VLOOKUP(LEFT(F5531,10),'Find Purchase Orders'!B:J,9,FALSE),"")</f>
        <v/>
      </c>
      <c r="W5531" s="25" t="s">
        <v>7261</v>
      </c>
    </row>
    <row r="5532" spans="1:23" hidden="1">
      <c r="A5532" s="25" t="s">
        <v>7269</v>
      </c>
      <c r="B5532" s="25" t="s">
        <v>11407</v>
      </c>
      <c r="C5532" s="25"/>
      <c r="D5532" s="25" t="s">
        <v>7002</v>
      </c>
      <c r="E5532" s="25" t="s">
        <v>7273</v>
      </c>
      <c r="F5532" s="25" t="s">
        <v>19403</v>
      </c>
      <c r="G5532" s="25" t="s">
        <v>19404</v>
      </c>
      <c r="H5532" s="21">
        <v>4921.75</v>
      </c>
      <c r="I5532" s="25" t="s">
        <v>7296</v>
      </c>
      <c r="J5532" s="25" t="s">
        <v>7288</v>
      </c>
      <c r="K5532" s="25" t="s">
        <v>7495</v>
      </c>
      <c r="L5532" s="25" t="s">
        <v>7745</v>
      </c>
      <c r="M5532" s="21">
        <v>4921.75</v>
      </c>
      <c r="N5532" s="22">
        <v>0</v>
      </c>
      <c r="O5532" s="21">
        <v>4921.75</v>
      </c>
      <c r="P5532" s="21">
        <v>4921.75</v>
      </c>
      <c r="Q5532" s="25" t="s">
        <v>19405</v>
      </c>
      <c r="R5532" s="1" t="str">
        <f t="shared" si="110"/>
        <v>ST10296</v>
      </c>
      <c r="S5532" t="str">
        <f>VLOOKUP(R5532,Data!$C$2:$D$261,2,0)</f>
        <v xml:space="preserve">The Scenic Grande </v>
      </c>
      <c r="T5532">
        <f>COUNTIF('Feb 2022'!A:A,D5532)+COUNTIF('Mar 2022'!A:A,D5532)+COUNTIF('Apr 2022'!A:A,D5532)+COUNTIF('May 2022'!A:A,D5532)+COUNTIF('June 2022'!A:A,D5532)+COUNTIF('July 2022'!A:A,D5532)+COUNTIF('Aug 2022'!A:A,D5532)+COUNTIF('Sep 2022'!A:A,D5532)+COUNTIF('Oct 2022'!A:A,D5532)+COUNTIF('Dec 2022'!A:A,D5532)</f>
        <v>1</v>
      </c>
      <c r="U5532" t="str">
        <f>VLOOKUP(Q5532,'Capital Lookup'!A:B,2,FALSE)</f>
        <v>No</v>
      </c>
      <c r="V5532" s="2">
        <f>IFERROR(VLOOKUP(LEFT(F5532,10),'Find Purchase Orders'!B:J,9,FALSE),"")</f>
        <v>44881</v>
      </c>
      <c r="W5532" s="25" t="s">
        <v>7261</v>
      </c>
    </row>
    <row r="5533" spans="1:23" hidden="1">
      <c r="A5533" s="25" t="s">
        <v>7261</v>
      </c>
      <c r="B5533" s="25" t="s">
        <v>8307</v>
      </c>
      <c r="C5533" s="25" t="s">
        <v>7264</v>
      </c>
      <c r="D5533" s="25" t="s">
        <v>6970</v>
      </c>
      <c r="E5533" s="25" t="s">
        <v>8309</v>
      </c>
      <c r="F5533" s="25" t="s">
        <v>19406</v>
      </c>
      <c r="G5533" s="25" t="s">
        <v>19407</v>
      </c>
      <c r="H5533" s="21">
        <v>399.6</v>
      </c>
      <c r="I5533" s="25" t="s">
        <v>7296</v>
      </c>
      <c r="J5533" s="25" t="s">
        <v>7288</v>
      </c>
      <c r="K5533" s="25" t="s">
        <v>7262</v>
      </c>
      <c r="L5533" s="25" t="s">
        <v>7259</v>
      </c>
      <c r="M5533" s="21">
        <v>399.6</v>
      </c>
      <c r="N5533" s="21">
        <v>399.6</v>
      </c>
      <c r="O5533" s="21">
        <v>0</v>
      </c>
      <c r="P5533" s="21">
        <v>399.6</v>
      </c>
      <c r="Q5533" s="25" t="s">
        <v>8312</v>
      </c>
      <c r="R5533" s="1" t="str">
        <f t="shared" si="110"/>
        <v>ST10082</v>
      </c>
      <c r="S5533" t="str">
        <f>VLOOKUP(R5533,Data!$C$2:$D$261,2,0)</f>
        <v>The Franklin</v>
      </c>
      <c r="T5533">
        <f>COUNTIF('Feb 2022'!A:A,D5533)+COUNTIF('Mar 2022'!A:A,D5533)+COUNTIF('Apr 2022'!A:A,D5533)+COUNTIF('May 2022'!A:A,D5533)+COUNTIF('June 2022'!A:A,D5533)+COUNTIF('July 2022'!A:A,D5533)+COUNTIF('Aug 2022'!A:A,D5533)+COUNTIF('Sep 2022'!A:A,D5533)+COUNTIF('Oct 2022'!A:A,D5533)+COUNTIF('Dec 2022'!A:A,D5533)</f>
        <v>1</v>
      </c>
      <c r="U5533" t="str">
        <f>VLOOKUP(Q5533,'Capital Lookup'!A:B,2,FALSE)</f>
        <v>No</v>
      </c>
      <c r="V5533" s="2">
        <f>IFERROR(VLOOKUP(LEFT(F5533,10),'Find Purchase Orders'!B:J,9,FALSE),"")</f>
        <v>44875</v>
      </c>
      <c r="W5533" s="25" t="s">
        <v>7261</v>
      </c>
    </row>
    <row r="5534" spans="1:23" hidden="1">
      <c r="A5534" s="25" t="s">
        <v>7261</v>
      </c>
      <c r="B5534" s="25" t="s">
        <v>8307</v>
      </c>
      <c r="C5534" s="25" t="s">
        <v>7264</v>
      </c>
      <c r="D5534" s="25" t="s">
        <v>6970</v>
      </c>
      <c r="E5534" s="25" t="s">
        <v>8309</v>
      </c>
      <c r="F5534" s="25" t="s">
        <v>19408</v>
      </c>
      <c r="G5534" s="25" t="s">
        <v>19409</v>
      </c>
      <c r="H5534" s="21">
        <v>1908.91</v>
      </c>
      <c r="I5534" s="25" t="s">
        <v>7296</v>
      </c>
      <c r="J5534" s="25" t="s">
        <v>7288</v>
      </c>
      <c r="K5534" s="25" t="s">
        <v>7262</v>
      </c>
      <c r="L5534" s="25" t="s">
        <v>7259</v>
      </c>
      <c r="M5534" s="21">
        <v>1908.91</v>
      </c>
      <c r="N5534" s="21">
        <v>1908.93</v>
      </c>
      <c r="O5534" s="21">
        <v>-0.02</v>
      </c>
      <c r="P5534" s="21">
        <v>1908.91</v>
      </c>
      <c r="Q5534" s="25" t="s">
        <v>8312</v>
      </c>
      <c r="R5534" s="1" t="str">
        <f t="shared" si="110"/>
        <v>ST10082</v>
      </c>
      <c r="S5534" t="str">
        <f>VLOOKUP(R5534,Data!$C$2:$D$261,2,0)</f>
        <v>The Franklin</v>
      </c>
      <c r="T5534">
        <f>COUNTIF('Feb 2022'!A:A,D5534)+COUNTIF('Mar 2022'!A:A,D5534)+COUNTIF('Apr 2022'!A:A,D5534)+COUNTIF('May 2022'!A:A,D5534)+COUNTIF('June 2022'!A:A,D5534)+COUNTIF('July 2022'!A:A,D5534)+COUNTIF('Aug 2022'!A:A,D5534)+COUNTIF('Sep 2022'!A:A,D5534)+COUNTIF('Oct 2022'!A:A,D5534)+COUNTIF('Dec 2022'!A:A,D5534)</f>
        <v>1</v>
      </c>
      <c r="U5534" t="str">
        <f>VLOOKUP(Q5534,'Capital Lookup'!A:B,2,FALSE)</f>
        <v>No</v>
      </c>
      <c r="V5534" s="2">
        <f>IFERROR(VLOOKUP(LEFT(F5534,10),'Find Purchase Orders'!B:J,9,FALSE),"")</f>
        <v>44875</v>
      </c>
      <c r="W5534" s="25" t="s">
        <v>7261</v>
      </c>
    </row>
    <row r="5535" spans="1:23" hidden="1">
      <c r="A5535" s="25" t="s">
        <v>7261</v>
      </c>
      <c r="B5535" s="25" t="s">
        <v>7513</v>
      </c>
      <c r="C5535" s="25" t="s">
        <v>7264</v>
      </c>
      <c r="D5535" s="25" t="s">
        <v>7096</v>
      </c>
      <c r="E5535" s="25" t="s">
        <v>11892</v>
      </c>
      <c r="F5535" s="25" t="s">
        <v>19410</v>
      </c>
      <c r="G5535" s="25" t="s">
        <v>15215</v>
      </c>
      <c r="H5535" s="21">
        <v>491.55</v>
      </c>
      <c r="I5535" s="25" t="s">
        <v>7287</v>
      </c>
      <c r="J5535" s="25" t="s">
        <v>7288</v>
      </c>
      <c r="K5535" s="25" t="s">
        <v>7258</v>
      </c>
      <c r="L5535" s="25" t="s">
        <v>7259</v>
      </c>
      <c r="M5535" s="21">
        <v>491.55</v>
      </c>
      <c r="N5535" s="22">
        <v>0</v>
      </c>
      <c r="O5535" s="21">
        <v>491.55</v>
      </c>
      <c r="P5535" s="21">
        <v>56.55</v>
      </c>
      <c r="Q5535" s="25" t="s">
        <v>11894</v>
      </c>
      <c r="R5535" s="1" t="str">
        <f t="shared" si="110"/>
        <v>ST10043</v>
      </c>
      <c r="S5535" t="str">
        <f>VLOOKUP(R5535,Data!$C$2:$D$261,2,0)</f>
        <v>Hunt Club Manor</v>
      </c>
      <c r="T5535">
        <f>COUNTIF('Feb 2022'!A:A,D5535)+COUNTIF('Mar 2022'!A:A,D5535)+COUNTIF('Apr 2022'!A:A,D5535)+COUNTIF('May 2022'!A:A,D5535)+COUNTIF('June 2022'!A:A,D5535)+COUNTIF('July 2022'!A:A,D5535)+COUNTIF('Aug 2022'!A:A,D5535)+COUNTIF('Sep 2022'!A:A,D5535)+COUNTIF('Oct 2022'!A:A,D5535)+COUNTIF('Dec 2022'!A:A,D5535)</f>
        <v>1</v>
      </c>
      <c r="U5535" t="str">
        <f>VLOOKUP(Q5535,'Capital Lookup'!A:B,2,FALSE)</f>
        <v>No</v>
      </c>
      <c r="V5535" s="2">
        <f>IFERROR(VLOOKUP(LEFT(F5535,10),'Find Purchase Orders'!B:J,9,FALSE),"")</f>
        <v>44887</v>
      </c>
      <c r="W5535" s="25" t="s">
        <v>7261</v>
      </c>
    </row>
    <row r="5536" spans="1:23" hidden="1">
      <c r="A5536" s="25" t="s">
        <v>7261</v>
      </c>
      <c r="B5536" s="25" t="s">
        <v>7513</v>
      </c>
      <c r="C5536" s="25" t="s">
        <v>7264</v>
      </c>
      <c r="D5536" s="25" t="s">
        <v>7096</v>
      </c>
      <c r="E5536" s="25" t="s">
        <v>11892</v>
      </c>
      <c r="F5536" s="25" t="s">
        <v>19411</v>
      </c>
      <c r="G5536" s="25" t="s">
        <v>19412</v>
      </c>
      <c r="H5536" s="21">
        <v>153.96</v>
      </c>
      <c r="I5536" s="25" t="s">
        <v>7287</v>
      </c>
      <c r="J5536" s="25" t="s">
        <v>7288</v>
      </c>
      <c r="K5536" s="25" t="s">
        <v>7258</v>
      </c>
      <c r="L5536" s="25" t="s">
        <v>7259</v>
      </c>
      <c r="M5536" s="21">
        <v>153.96</v>
      </c>
      <c r="N5536" s="22">
        <v>0</v>
      </c>
      <c r="O5536" s="21">
        <v>153.96</v>
      </c>
      <c r="P5536" s="21">
        <v>17.71</v>
      </c>
      <c r="Q5536" s="25" t="s">
        <v>11894</v>
      </c>
      <c r="R5536" s="1" t="str">
        <f t="shared" si="110"/>
        <v>ST10043</v>
      </c>
      <c r="S5536" t="str">
        <f>VLOOKUP(R5536,Data!$C$2:$D$261,2,0)</f>
        <v>Hunt Club Manor</v>
      </c>
      <c r="T5536">
        <f>COUNTIF('Feb 2022'!A:A,D5536)+COUNTIF('Mar 2022'!A:A,D5536)+COUNTIF('Apr 2022'!A:A,D5536)+COUNTIF('May 2022'!A:A,D5536)+COUNTIF('June 2022'!A:A,D5536)+COUNTIF('July 2022'!A:A,D5536)+COUNTIF('Aug 2022'!A:A,D5536)+COUNTIF('Sep 2022'!A:A,D5536)+COUNTIF('Oct 2022'!A:A,D5536)+COUNTIF('Dec 2022'!A:A,D5536)</f>
        <v>1</v>
      </c>
      <c r="U5536" t="str">
        <f>VLOOKUP(Q5536,'Capital Lookup'!A:B,2,FALSE)</f>
        <v>No</v>
      </c>
      <c r="V5536" s="2">
        <f>IFERROR(VLOOKUP(LEFT(F5536,10),'Find Purchase Orders'!B:J,9,FALSE),"")</f>
        <v>44887</v>
      </c>
      <c r="W5536" s="25" t="s">
        <v>7261</v>
      </c>
    </row>
    <row r="5537" spans="1:23" hidden="1">
      <c r="A5537" s="25" t="s">
        <v>7261</v>
      </c>
      <c r="B5537" s="25" t="s">
        <v>7513</v>
      </c>
      <c r="C5537" s="25" t="s">
        <v>7264</v>
      </c>
      <c r="D5537" s="25" t="s">
        <v>7096</v>
      </c>
      <c r="E5537" s="25" t="s">
        <v>11892</v>
      </c>
      <c r="F5537" s="25" t="s">
        <v>19413</v>
      </c>
      <c r="G5537" s="25" t="s">
        <v>19414</v>
      </c>
      <c r="H5537" s="21">
        <v>8238.7800000000007</v>
      </c>
      <c r="I5537" s="25" t="s">
        <v>7287</v>
      </c>
      <c r="J5537" s="25" t="s">
        <v>7288</v>
      </c>
      <c r="K5537" s="25" t="s">
        <v>7262</v>
      </c>
      <c r="L5537" s="25" t="s">
        <v>7259</v>
      </c>
      <c r="M5537" s="21">
        <v>8238.7800000000007</v>
      </c>
      <c r="N5537" s="22">
        <v>0</v>
      </c>
      <c r="O5537" s="21">
        <v>8238.7800000000007</v>
      </c>
      <c r="P5537" s="21">
        <v>947.83</v>
      </c>
      <c r="Q5537" s="25" t="s">
        <v>11894</v>
      </c>
      <c r="R5537" s="1" t="str">
        <f t="shared" si="110"/>
        <v>ST10043</v>
      </c>
      <c r="S5537" t="str">
        <f>VLOOKUP(R5537,Data!$C$2:$D$261,2,0)</f>
        <v>Hunt Club Manor</v>
      </c>
      <c r="T5537">
        <f>COUNTIF('Feb 2022'!A:A,D5537)+COUNTIF('Mar 2022'!A:A,D5537)+COUNTIF('Apr 2022'!A:A,D5537)+COUNTIF('May 2022'!A:A,D5537)+COUNTIF('June 2022'!A:A,D5537)+COUNTIF('July 2022'!A:A,D5537)+COUNTIF('Aug 2022'!A:A,D5537)+COUNTIF('Sep 2022'!A:A,D5537)+COUNTIF('Oct 2022'!A:A,D5537)+COUNTIF('Dec 2022'!A:A,D5537)</f>
        <v>1</v>
      </c>
      <c r="U5537" t="str">
        <f>VLOOKUP(Q5537,'Capital Lookup'!A:B,2,FALSE)</f>
        <v>No</v>
      </c>
      <c r="V5537" s="2">
        <f>IFERROR(VLOOKUP(LEFT(F5537,10),'Find Purchase Orders'!B:J,9,FALSE),"")</f>
        <v>44887</v>
      </c>
      <c r="W5537" s="25" t="s">
        <v>7261</v>
      </c>
    </row>
    <row r="5538" spans="1:23" hidden="1">
      <c r="A5538" s="25" t="s">
        <v>7261</v>
      </c>
      <c r="B5538" s="25" t="s">
        <v>7513</v>
      </c>
      <c r="C5538" s="25" t="s">
        <v>7264</v>
      </c>
      <c r="D5538" s="25" t="s">
        <v>7096</v>
      </c>
      <c r="E5538" s="25" t="s">
        <v>11892</v>
      </c>
      <c r="F5538" s="25" t="s">
        <v>19415</v>
      </c>
      <c r="G5538" s="25" t="s">
        <v>8832</v>
      </c>
      <c r="H5538" s="21">
        <v>861.62</v>
      </c>
      <c r="I5538" s="25" t="s">
        <v>7287</v>
      </c>
      <c r="J5538" s="25" t="s">
        <v>7288</v>
      </c>
      <c r="K5538" s="25" t="s">
        <v>7262</v>
      </c>
      <c r="L5538" s="25" t="s">
        <v>7259</v>
      </c>
      <c r="M5538" s="21">
        <v>861.62</v>
      </c>
      <c r="N5538" s="22">
        <v>0</v>
      </c>
      <c r="O5538" s="21">
        <v>861.62</v>
      </c>
      <c r="P5538" s="21">
        <v>99.12</v>
      </c>
      <c r="Q5538" s="25" t="s">
        <v>11894</v>
      </c>
      <c r="R5538" s="1" t="str">
        <f t="shared" si="110"/>
        <v>ST10043</v>
      </c>
      <c r="S5538" t="str">
        <f>VLOOKUP(R5538,Data!$C$2:$D$261,2,0)</f>
        <v>Hunt Club Manor</v>
      </c>
      <c r="T5538">
        <f>COUNTIF('Feb 2022'!A:A,D5538)+COUNTIF('Mar 2022'!A:A,D5538)+COUNTIF('Apr 2022'!A:A,D5538)+COUNTIF('May 2022'!A:A,D5538)+COUNTIF('June 2022'!A:A,D5538)+COUNTIF('July 2022'!A:A,D5538)+COUNTIF('Aug 2022'!A:A,D5538)+COUNTIF('Sep 2022'!A:A,D5538)+COUNTIF('Oct 2022'!A:A,D5538)+COUNTIF('Dec 2022'!A:A,D5538)</f>
        <v>1</v>
      </c>
      <c r="U5538" t="str">
        <f>VLOOKUP(Q5538,'Capital Lookup'!A:B,2,FALSE)</f>
        <v>No</v>
      </c>
      <c r="V5538" s="2">
        <f>IFERROR(VLOOKUP(LEFT(F5538,10),'Find Purchase Orders'!B:J,9,FALSE),"")</f>
        <v>44887</v>
      </c>
      <c r="W5538" s="25" t="s">
        <v>7261</v>
      </c>
    </row>
    <row r="5539" spans="1:23" hidden="1">
      <c r="A5539" s="25" t="s">
        <v>7261</v>
      </c>
      <c r="B5539" s="25" t="s">
        <v>7513</v>
      </c>
      <c r="C5539" s="25" t="s">
        <v>7264</v>
      </c>
      <c r="D5539" s="25" t="s">
        <v>7098</v>
      </c>
      <c r="E5539" s="25" t="s">
        <v>11892</v>
      </c>
      <c r="F5539" s="25" t="s">
        <v>19416</v>
      </c>
      <c r="G5539" s="25" t="s">
        <v>19417</v>
      </c>
      <c r="H5539" s="21">
        <v>491.55</v>
      </c>
      <c r="I5539" s="25" t="s">
        <v>7287</v>
      </c>
      <c r="J5539" s="25" t="s">
        <v>7288</v>
      </c>
      <c r="K5539" s="25" t="s">
        <v>7258</v>
      </c>
      <c r="L5539" s="25" t="s">
        <v>7259</v>
      </c>
      <c r="M5539" s="21">
        <v>491.55</v>
      </c>
      <c r="N5539" s="22">
        <v>0</v>
      </c>
      <c r="O5539" s="21">
        <v>491.55</v>
      </c>
      <c r="P5539" s="21">
        <v>56.55</v>
      </c>
      <c r="Q5539" s="25" t="s">
        <v>11894</v>
      </c>
      <c r="R5539" s="1" t="str">
        <f t="shared" si="110"/>
        <v>ST10043</v>
      </c>
      <c r="S5539" t="str">
        <f>VLOOKUP(R5539,Data!$C$2:$D$261,2,0)</f>
        <v>Hunt Club Manor</v>
      </c>
      <c r="T5539">
        <f>COUNTIF('Feb 2022'!A:A,D5539)+COUNTIF('Mar 2022'!A:A,D5539)+COUNTIF('Apr 2022'!A:A,D5539)+COUNTIF('May 2022'!A:A,D5539)+COUNTIF('June 2022'!A:A,D5539)+COUNTIF('July 2022'!A:A,D5539)+COUNTIF('Aug 2022'!A:A,D5539)+COUNTIF('Sep 2022'!A:A,D5539)+COUNTIF('Oct 2022'!A:A,D5539)+COUNTIF('Dec 2022'!A:A,D5539)</f>
        <v>1</v>
      </c>
      <c r="U5539" t="str">
        <f>VLOOKUP(Q5539,'Capital Lookup'!A:B,2,FALSE)</f>
        <v>No</v>
      </c>
      <c r="V5539" s="2">
        <f>IFERROR(VLOOKUP(LEFT(F5539,10),'Find Purchase Orders'!B:J,9,FALSE),"")</f>
        <v>44887</v>
      </c>
      <c r="W5539" s="25" t="s">
        <v>7261</v>
      </c>
    </row>
    <row r="5540" spans="1:23" hidden="1">
      <c r="A5540" s="25" t="s">
        <v>7261</v>
      </c>
      <c r="B5540" s="25" t="s">
        <v>7513</v>
      </c>
      <c r="C5540" s="25" t="s">
        <v>7264</v>
      </c>
      <c r="D5540" s="25" t="s">
        <v>7098</v>
      </c>
      <c r="E5540" s="25" t="s">
        <v>11892</v>
      </c>
      <c r="F5540" s="25" t="s">
        <v>19418</v>
      </c>
      <c r="G5540" s="25" t="s">
        <v>19419</v>
      </c>
      <c r="H5540" s="21">
        <v>153.96</v>
      </c>
      <c r="I5540" s="25" t="s">
        <v>7287</v>
      </c>
      <c r="J5540" s="25" t="s">
        <v>7288</v>
      </c>
      <c r="K5540" s="25" t="s">
        <v>7258</v>
      </c>
      <c r="L5540" s="25" t="s">
        <v>7259</v>
      </c>
      <c r="M5540" s="21">
        <v>153.96</v>
      </c>
      <c r="N5540" s="22">
        <v>0</v>
      </c>
      <c r="O5540" s="21">
        <v>153.96</v>
      </c>
      <c r="P5540" s="21">
        <v>17.71</v>
      </c>
      <c r="Q5540" s="25" t="s">
        <v>11894</v>
      </c>
      <c r="R5540" s="1" t="str">
        <f t="shared" si="110"/>
        <v>ST10043</v>
      </c>
      <c r="S5540" t="str">
        <f>VLOOKUP(R5540,Data!$C$2:$D$261,2,0)</f>
        <v>Hunt Club Manor</v>
      </c>
      <c r="T5540">
        <f>COUNTIF('Feb 2022'!A:A,D5540)+COUNTIF('Mar 2022'!A:A,D5540)+COUNTIF('Apr 2022'!A:A,D5540)+COUNTIF('May 2022'!A:A,D5540)+COUNTIF('June 2022'!A:A,D5540)+COUNTIF('July 2022'!A:A,D5540)+COUNTIF('Aug 2022'!A:A,D5540)+COUNTIF('Sep 2022'!A:A,D5540)+COUNTIF('Oct 2022'!A:A,D5540)+COUNTIF('Dec 2022'!A:A,D5540)</f>
        <v>1</v>
      </c>
      <c r="U5540" t="str">
        <f>VLOOKUP(Q5540,'Capital Lookup'!A:B,2,FALSE)</f>
        <v>No</v>
      </c>
      <c r="V5540" s="2">
        <f>IFERROR(VLOOKUP(LEFT(F5540,10),'Find Purchase Orders'!B:J,9,FALSE),"")</f>
        <v>44887</v>
      </c>
      <c r="W5540" s="25" t="s">
        <v>7261</v>
      </c>
    </row>
    <row r="5541" spans="1:23" hidden="1">
      <c r="A5541" s="25" t="s">
        <v>7261</v>
      </c>
      <c r="B5541" s="25" t="s">
        <v>7513</v>
      </c>
      <c r="C5541" s="25" t="s">
        <v>7264</v>
      </c>
      <c r="D5541" s="25" t="s">
        <v>7098</v>
      </c>
      <c r="E5541" s="25" t="s">
        <v>11892</v>
      </c>
      <c r="F5541" s="25" t="s">
        <v>19420</v>
      </c>
      <c r="G5541" s="25" t="s">
        <v>19421</v>
      </c>
      <c r="H5541" s="21">
        <v>8886.24</v>
      </c>
      <c r="I5541" s="25" t="s">
        <v>7287</v>
      </c>
      <c r="J5541" s="25" t="s">
        <v>7288</v>
      </c>
      <c r="K5541" s="25" t="s">
        <v>7262</v>
      </c>
      <c r="L5541" s="25" t="s">
        <v>7259</v>
      </c>
      <c r="M5541" s="21">
        <v>8886.24</v>
      </c>
      <c r="N5541" s="22">
        <v>0</v>
      </c>
      <c r="O5541" s="21">
        <v>8886.24</v>
      </c>
      <c r="P5541" s="21">
        <v>1022.31</v>
      </c>
      <c r="Q5541" s="25" t="s">
        <v>11894</v>
      </c>
      <c r="R5541" s="1" t="str">
        <f t="shared" si="110"/>
        <v>ST10043</v>
      </c>
      <c r="S5541" t="str">
        <f>VLOOKUP(R5541,Data!$C$2:$D$261,2,0)</f>
        <v>Hunt Club Manor</v>
      </c>
      <c r="T5541">
        <f>COUNTIF('Feb 2022'!A:A,D5541)+COUNTIF('Mar 2022'!A:A,D5541)+COUNTIF('Apr 2022'!A:A,D5541)+COUNTIF('May 2022'!A:A,D5541)+COUNTIF('June 2022'!A:A,D5541)+COUNTIF('July 2022'!A:A,D5541)+COUNTIF('Aug 2022'!A:A,D5541)+COUNTIF('Sep 2022'!A:A,D5541)+COUNTIF('Oct 2022'!A:A,D5541)+COUNTIF('Dec 2022'!A:A,D5541)</f>
        <v>1</v>
      </c>
      <c r="U5541" t="str">
        <f>VLOOKUP(Q5541,'Capital Lookup'!A:B,2,FALSE)</f>
        <v>No</v>
      </c>
      <c r="V5541" s="2">
        <f>IFERROR(VLOOKUP(LEFT(F5541,10),'Find Purchase Orders'!B:J,9,FALSE),"")</f>
        <v>44887</v>
      </c>
      <c r="W5541" s="25" t="s">
        <v>7261</v>
      </c>
    </row>
    <row r="5542" spans="1:23" hidden="1">
      <c r="A5542" s="25" t="s">
        <v>7261</v>
      </c>
      <c r="B5542" s="25" t="s">
        <v>7513</v>
      </c>
      <c r="C5542" s="25" t="s">
        <v>7264</v>
      </c>
      <c r="D5542" s="25" t="s">
        <v>7098</v>
      </c>
      <c r="E5542" s="25" t="s">
        <v>11892</v>
      </c>
      <c r="F5542" s="25" t="s">
        <v>19422</v>
      </c>
      <c r="G5542" s="25" t="s">
        <v>10997</v>
      </c>
      <c r="H5542" s="21">
        <v>1406.85</v>
      </c>
      <c r="I5542" s="25" t="s">
        <v>7287</v>
      </c>
      <c r="J5542" s="25" t="s">
        <v>7288</v>
      </c>
      <c r="K5542" s="25" t="s">
        <v>7262</v>
      </c>
      <c r="L5542" s="25" t="s">
        <v>7259</v>
      </c>
      <c r="M5542" s="21">
        <v>1406.85</v>
      </c>
      <c r="N5542" s="22">
        <v>0</v>
      </c>
      <c r="O5542" s="21">
        <v>1406.85</v>
      </c>
      <c r="P5542" s="21">
        <v>161.85</v>
      </c>
      <c r="Q5542" s="25" t="s">
        <v>11894</v>
      </c>
      <c r="R5542" s="1" t="str">
        <f t="shared" si="110"/>
        <v>ST10043</v>
      </c>
      <c r="S5542" t="str">
        <f>VLOOKUP(R5542,Data!$C$2:$D$261,2,0)</f>
        <v>Hunt Club Manor</v>
      </c>
      <c r="T5542">
        <f>COUNTIF('Feb 2022'!A:A,D5542)+COUNTIF('Mar 2022'!A:A,D5542)+COUNTIF('Apr 2022'!A:A,D5542)+COUNTIF('May 2022'!A:A,D5542)+COUNTIF('June 2022'!A:A,D5542)+COUNTIF('July 2022'!A:A,D5542)+COUNTIF('Aug 2022'!A:A,D5542)+COUNTIF('Sep 2022'!A:A,D5542)+COUNTIF('Oct 2022'!A:A,D5542)+COUNTIF('Dec 2022'!A:A,D5542)</f>
        <v>1</v>
      </c>
      <c r="U5542" t="str">
        <f>VLOOKUP(Q5542,'Capital Lookup'!A:B,2,FALSE)</f>
        <v>No</v>
      </c>
      <c r="V5542" s="2">
        <f>IFERROR(VLOOKUP(LEFT(F5542,10),'Find Purchase Orders'!B:J,9,FALSE),"")</f>
        <v>44887</v>
      </c>
      <c r="W5542" s="25" t="s">
        <v>7261</v>
      </c>
    </row>
    <row r="5543" spans="1:23" hidden="1">
      <c r="A5543" s="25" t="s">
        <v>7261</v>
      </c>
      <c r="B5543" s="25" t="s">
        <v>9405</v>
      </c>
      <c r="C5543" s="25" t="s">
        <v>7282</v>
      </c>
      <c r="D5543" s="25" t="s">
        <v>7003</v>
      </c>
      <c r="E5543" s="25" t="s">
        <v>8200</v>
      </c>
      <c r="F5543" s="25" t="s">
        <v>19423</v>
      </c>
      <c r="G5543" s="25" t="s">
        <v>19424</v>
      </c>
      <c r="H5543" s="21">
        <v>8830.9500000000007</v>
      </c>
      <c r="I5543" s="25" t="s">
        <v>7287</v>
      </c>
      <c r="J5543" s="25" t="s">
        <v>7288</v>
      </c>
      <c r="K5543" s="25" t="s">
        <v>7262</v>
      </c>
      <c r="L5543" s="25" t="s">
        <v>7259</v>
      </c>
      <c r="M5543" s="21">
        <v>8830.9500000000007</v>
      </c>
      <c r="N5543" s="22">
        <v>0</v>
      </c>
      <c r="O5543" s="21">
        <v>8830.9500000000007</v>
      </c>
      <c r="P5543" s="21">
        <v>1015.95</v>
      </c>
      <c r="Q5543" s="25" t="s">
        <v>9409</v>
      </c>
      <c r="R5543" s="1" t="str">
        <f t="shared" si="110"/>
        <v>ST10035</v>
      </c>
      <c r="S5543" t="str">
        <f>VLOOKUP(R5543,Data!$C$2:$D$261,2,0)</f>
        <v>The Westwood</v>
      </c>
      <c r="T5543">
        <f>COUNTIF('Feb 2022'!A:A,D5543)+COUNTIF('Mar 2022'!A:A,D5543)+COUNTIF('Apr 2022'!A:A,D5543)+COUNTIF('May 2022'!A:A,D5543)+COUNTIF('June 2022'!A:A,D5543)+COUNTIF('July 2022'!A:A,D5543)+COUNTIF('Aug 2022'!A:A,D5543)+COUNTIF('Sep 2022'!A:A,D5543)+COUNTIF('Oct 2022'!A:A,D5543)+COUNTIF('Dec 2022'!A:A,D5543)</f>
        <v>1</v>
      </c>
      <c r="U5543" t="str">
        <f>VLOOKUP(Q5543,'Capital Lookup'!A:B,2,FALSE)</f>
        <v>No</v>
      </c>
      <c r="V5543" s="2">
        <f>IFERROR(VLOOKUP(LEFT(F5543,10),'Find Purchase Orders'!B:J,9,FALSE),"")</f>
        <v>44883</v>
      </c>
      <c r="W5543" s="25" t="s">
        <v>7261</v>
      </c>
    </row>
    <row r="5544" spans="1:23" hidden="1">
      <c r="A5544" s="25" t="s">
        <v>7261</v>
      </c>
      <c r="B5544" s="25" t="s">
        <v>9405</v>
      </c>
      <c r="C5544" s="25" t="s">
        <v>7282</v>
      </c>
      <c r="D5544" s="25" t="s">
        <v>7003</v>
      </c>
      <c r="E5544" s="25" t="s">
        <v>8200</v>
      </c>
      <c r="F5544" s="25" t="s">
        <v>19425</v>
      </c>
      <c r="G5544" s="25" t="s">
        <v>19426</v>
      </c>
      <c r="H5544" s="21">
        <v>24169.97</v>
      </c>
      <c r="I5544" s="25" t="s">
        <v>7287</v>
      </c>
      <c r="J5544" s="25" t="s">
        <v>7288</v>
      </c>
      <c r="K5544" s="25" t="s">
        <v>7262</v>
      </c>
      <c r="L5544" s="25" t="s">
        <v>7259</v>
      </c>
      <c r="M5544" s="21">
        <v>24169.97</v>
      </c>
      <c r="N5544" s="22">
        <v>0</v>
      </c>
      <c r="O5544" s="21">
        <v>24169.97</v>
      </c>
      <c r="P5544" s="21">
        <v>2780.62</v>
      </c>
      <c r="Q5544" s="25" t="s">
        <v>9409</v>
      </c>
      <c r="R5544" s="1" t="str">
        <f t="shared" si="110"/>
        <v>ST10035</v>
      </c>
      <c r="S5544" t="str">
        <f>VLOOKUP(R5544,Data!$C$2:$D$261,2,0)</f>
        <v>The Westwood</v>
      </c>
      <c r="T5544">
        <f>COUNTIF('Feb 2022'!A:A,D5544)+COUNTIF('Mar 2022'!A:A,D5544)+COUNTIF('Apr 2022'!A:A,D5544)+COUNTIF('May 2022'!A:A,D5544)+COUNTIF('June 2022'!A:A,D5544)+COUNTIF('July 2022'!A:A,D5544)+COUNTIF('Aug 2022'!A:A,D5544)+COUNTIF('Sep 2022'!A:A,D5544)+COUNTIF('Oct 2022'!A:A,D5544)+COUNTIF('Dec 2022'!A:A,D5544)</f>
        <v>1</v>
      </c>
      <c r="U5544" t="str">
        <f>VLOOKUP(Q5544,'Capital Lookup'!A:B,2,FALSE)</f>
        <v>No</v>
      </c>
      <c r="V5544" s="2">
        <f>IFERROR(VLOOKUP(LEFT(F5544,10),'Find Purchase Orders'!B:J,9,FALSE),"")</f>
        <v>44883</v>
      </c>
      <c r="W5544" s="25" t="s">
        <v>7261</v>
      </c>
    </row>
    <row r="5545" spans="1:23" hidden="1">
      <c r="A5545" s="25" t="s">
        <v>7261</v>
      </c>
      <c r="B5545" s="25" t="s">
        <v>9405</v>
      </c>
      <c r="C5545" s="25" t="s">
        <v>7282</v>
      </c>
      <c r="D5545" s="25" t="s">
        <v>19427</v>
      </c>
      <c r="E5545" s="25" t="s">
        <v>8200</v>
      </c>
      <c r="H5545" s="21">
        <v>2039.65</v>
      </c>
      <c r="I5545" s="25" t="s">
        <v>7257</v>
      </c>
      <c r="K5545" s="25" t="s">
        <v>7262</v>
      </c>
      <c r="L5545" s="25" t="s">
        <v>7259</v>
      </c>
      <c r="M5545" s="22">
        <v>0</v>
      </c>
      <c r="N5545" s="22">
        <v>0</v>
      </c>
      <c r="O5545" s="21">
        <v>0</v>
      </c>
      <c r="P5545" s="21">
        <v>234.65</v>
      </c>
      <c r="Q5545" s="25" t="s">
        <v>9409</v>
      </c>
      <c r="R5545" s="1" t="str">
        <f t="shared" si="110"/>
        <v>ST10035</v>
      </c>
      <c r="S5545" t="str">
        <f>VLOOKUP(R5545,Data!$C$2:$D$261,2,0)</f>
        <v>The Westwood</v>
      </c>
      <c r="T5545">
        <f>COUNTIF('Feb 2022'!A:A,D5545)+COUNTIF('Mar 2022'!A:A,D5545)+COUNTIF('Apr 2022'!A:A,D5545)+COUNTIF('May 2022'!A:A,D5545)+COUNTIF('June 2022'!A:A,D5545)+COUNTIF('July 2022'!A:A,D5545)+COUNTIF('Aug 2022'!A:A,D5545)+COUNTIF('Sep 2022'!A:A,D5545)+COUNTIF('Oct 2022'!A:A,D5545)+COUNTIF('Dec 2022'!A:A,D5545)</f>
        <v>0</v>
      </c>
      <c r="U5545" t="str">
        <f>VLOOKUP(Q5545,'Capital Lookup'!A:B,2,FALSE)</f>
        <v>No</v>
      </c>
      <c r="V5545" s="2" t="str">
        <f>IFERROR(VLOOKUP(LEFT(F5545,10),'Find Purchase Orders'!B:J,9,FALSE),"")</f>
        <v/>
      </c>
      <c r="W5545" s="25" t="s">
        <v>7261</v>
      </c>
    </row>
    <row r="5546" spans="1:23" hidden="1">
      <c r="A5546" s="25" t="s">
        <v>7261</v>
      </c>
      <c r="B5546" s="25" t="s">
        <v>9405</v>
      </c>
      <c r="C5546" s="25" t="s">
        <v>7282</v>
      </c>
      <c r="D5546" s="25" t="s">
        <v>19427</v>
      </c>
      <c r="E5546" s="25" t="s">
        <v>8200</v>
      </c>
      <c r="H5546" s="21">
        <v>8471.61</v>
      </c>
      <c r="I5546" s="25" t="s">
        <v>7257</v>
      </c>
      <c r="K5546" s="25" t="s">
        <v>7262</v>
      </c>
      <c r="L5546" s="25" t="s">
        <v>7259</v>
      </c>
      <c r="M5546" s="22">
        <v>0</v>
      </c>
      <c r="N5546" s="22">
        <v>0</v>
      </c>
      <c r="O5546" s="21">
        <v>0</v>
      </c>
      <c r="P5546" s="21">
        <v>974.61</v>
      </c>
      <c r="Q5546" s="25" t="s">
        <v>9409</v>
      </c>
      <c r="R5546" s="1" t="str">
        <f t="shared" si="110"/>
        <v>ST10035</v>
      </c>
      <c r="S5546" t="str">
        <f>VLOOKUP(R5546,Data!$C$2:$D$261,2,0)</f>
        <v>The Westwood</v>
      </c>
      <c r="T5546">
        <f>COUNTIF('Feb 2022'!A:A,D5546)+COUNTIF('Mar 2022'!A:A,D5546)+COUNTIF('Apr 2022'!A:A,D5546)+COUNTIF('May 2022'!A:A,D5546)+COUNTIF('June 2022'!A:A,D5546)+COUNTIF('July 2022'!A:A,D5546)+COUNTIF('Aug 2022'!A:A,D5546)+COUNTIF('Sep 2022'!A:A,D5546)+COUNTIF('Oct 2022'!A:A,D5546)+COUNTIF('Dec 2022'!A:A,D5546)</f>
        <v>0</v>
      </c>
      <c r="U5546" t="str">
        <f>VLOOKUP(Q5546,'Capital Lookup'!A:B,2,FALSE)</f>
        <v>No</v>
      </c>
      <c r="V5546" s="2" t="str">
        <f>IFERROR(VLOOKUP(LEFT(F5546,10),'Find Purchase Orders'!B:J,9,FALSE),"")</f>
        <v/>
      </c>
      <c r="W5546" s="25" t="s">
        <v>7261</v>
      </c>
    </row>
    <row r="5547" spans="1:23" hidden="1">
      <c r="A5547" s="25" t="s">
        <v>7261</v>
      </c>
      <c r="B5547" s="25" t="s">
        <v>8259</v>
      </c>
      <c r="C5547" s="25" t="s">
        <v>8260</v>
      </c>
      <c r="D5547" s="25" t="s">
        <v>19428</v>
      </c>
      <c r="E5547" s="25" t="s">
        <v>8591</v>
      </c>
      <c r="F5547" s="25" t="s">
        <v>19429</v>
      </c>
      <c r="G5547" s="25" t="s">
        <v>19430</v>
      </c>
      <c r="H5547" s="21">
        <v>253.12</v>
      </c>
      <c r="I5547" s="25" t="s">
        <v>7296</v>
      </c>
      <c r="J5547" s="25" t="s">
        <v>7288</v>
      </c>
      <c r="K5547" s="25" t="s">
        <v>8592</v>
      </c>
      <c r="L5547" s="25" t="s">
        <v>8593</v>
      </c>
      <c r="M5547" s="21">
        <v>253.12</v>
      </c>
      <c r="N5547" s="21">
        <v>253.12</v>
      </c>
      <c r="O5547" s="21">
        <v>0</v>
      </c>
      <c r="P5547" s="21">
        <v>253.12</v>
      </c>
      <c r="Q5547" s="25" t="s">
        <v>8629</v>
      </c>
      <c r="R5547" s="1" t="str">
        <f t="shared" si="110"/>
        <v>ST10260</v>
      </c>
      <c r="S5547" t="str">
        <f>VLOOKUP(R5547,Data!$C$2:$D$261,2,0)</f>
        <v>Support Office</v>
      </c>
      <c r="T5547">
        <f>COUNTIF('Feb 2022'!A:A,D5547)+COUNTIF('Mar 2022'!A:A,D5547)+COUNTIF('Apr 2022'!A:A,D5547)+COUNTIF('May 2022'!A:A,D5547)+COUNTIF('June 2022'!A:A,D5547)+COUNTIF('July 2022'!A:A,D5547)+COUNTIF('Aug 2022'!A:A,D5547)+COUNTIF('Sep 2022'!A:A,D5547)+COUNTIF('Oct 2022'!A:A,D5547)+COUNTIF('Dec 2022'!A:A,D5547)</f>
        <v>0</v>
      </c>
      <c r="U5547" t="str">
        <f>VLOOKUP(Q5547,'Capital Lookup'!A:B,2,FALSE)</f>
        <v>Yes</v>
      </c>
      <c r="V5547" s="2">
        <f>IFERROR(VLOOKUP(LEFT(F5547,10),'Find Purchase Orders'!B:J,9,FALSE),"")</f>
        <v>44875</v>
      </c>
      <c r="W5547" s="25" t="s">
        <v>7261</v>
      </c>
    </row>
    <row r="5548" spans="1:23" hidden="1">
      <c r="A5548" s="25" t="s">
        <v>7313</v>
      </c>
      <c r="B5548" s="25" t="s">
        <v>8931</v>
      </c>
      <c r="C5548" s="25" t="s">
        <v>7587</v>
      </c>
      <c r="D5548" s="25" t="s">
        <v>7004</v>
      </c>
      <c r="E5548" s="25" t="s">
        <v>7492</v>
      </c>
      <c r="F5548" s="25" t="s">
        <v>19431</v>
      </c>
      <c r="G5548" s="25" t="s">
        <v>19432</v>
      </c>
      <c r="H5548" s="21">
        <v>6356.32</v>
      </c>
      <c r="I5548" s="25" t="s">
        <v>7296</v>
      </c>
      <c r="J5548" s="25" t="s">
        <v>7288</v>
      </c>
      <c r="K5548" s="25" t="s">
        <v>7579</v>
      </c>
      <c r="L5548" s="25" t="s">
        <v>8156</v>
      </c>
      <c r="M5548" s="21">
        <v>6356.32</v>
      </c>
      <c r="N5548" s="21">
        <v>6356.32</v>
      </c>
      <c r="O5548" s="21">
        <v>0</v>
      </c>
      <c r="P5548" s="21">
        <v>6356.32</v>
      </c>
      <c r="Q5548" s="25" t="s">
        <v>19121</v>
      </c>
      <c r="R5548" s="1" t="str">
        <f t="shared" si="110"/>
        <v>ST10174</v>
      </c>
      <c r="S5548" t="str">
        <f>VLOOKUP(R5548,Data!$C$2:$D$261,2,0)</f>
        <v>Columbia Forest</v>
      </c>
      <c r="T5548">
        <f>COUNTIF('Feb 2022'!A:A,D5548)+COUNTIF('Mar 2022'!A:A,D5548)+COUNTIF('Apr 2022'!A:A,D5548)+COUNTIF('May 2022'!A:A,D5548)+COUNTIF('June 2022'!A:A,D5548)+COUNTIF('July 2022'!A:A,D5548)+COUNTIF('Aug 2022'!A:A,D5548)+COUNTIF('Sep 2022'!A:A,D5548)+COUNTIF('Oct 2022'!A:A,D5548)+COUNTIF('Dec 2022'!A:A,D5548)</f>
        <v>1</v>
      </c>
      <c r="U5548" t="str">
        <f>VLOOKUP(Q5548,'Capital Lookup'!A:B,2,FALSE)</f>
        <v>No</v>
      </c>
      <c r="V5548" s="2">
        <f>IFERROR(VLOOKUP(LEFT(F5548,10),'Find Purchase Orders'!B:J,9,FALSE),"")</f>
        <v>44880</v>
      </c>
      <c r="W5548" s="25" t="s">
        <v>7261</v>
      </c>
    </row>
    <row r="5549" spans="1:23" hidden="1">
      <c r="A5549" s="25" t="s">
        <v>7252</v>
      </c>
      <c r="B5549" s="25" t="s">
        <v>11506</v>
      </c>
      <c r="C5549" s="25" t="s">
        <v>7254</v>
      </c>
      <c r="D5549" s="25" t="s">
        <v>6971</v>
      </c>
      <c r="E5549" s="25" t="s">
        <v>7500</v>
      </c>
      <c r="F5549" s="25" t="s">
        <v>19433</v>
      </c>
      <c r="G5549" s="25" t="s">
        <v>19434</v>
      </c>
      <c r="H5549" s="21">
        <v>2659.59</v>
      </c>
      <c r="I5549" s="25" t="s">
        <v>7287</v>
      </c>
      <c r="J5549" s="25" t="s">
        <v>7288</v>
      </c>
      <c r="K5549" s="25" t="s">
        <v>7495</v>
      </c>
      <c r="L5549" s="25" t="s">
        <v>7740</v>
      </c>
      <c r="M5549" s="21">
        <v>2659.59</v>
      </c>
      <c r="N5549" s="22">
        <v>0</v>
      </c>
      <c r="O5549" s="21">
        <v>2659.59</v>
      </c>
      <c r="P5549" s="21">
        <v>305.97000000000003</v>
      </c>
      <c r="Q5549" s="25" t="s">
        <v>19435</v>
      </c>
      <c r="R5549" s="1" t="str">
        <f t="shared" si="110"/>
        <v>ST10042</v>
      </c>
      <c r="S5549" t="str">
        <f>VLOOKUP(R5549,Data!$C$2:$D$261,2,0)</f>
        <v>Valley Stream</v>
      </c>
      <c r="T5549">
        <f>COUNTIF('Feb 2022'!A:A,D5549)+COUNTIF('Mar 2022'!A:A,D5549)+COUNTIF('Apr 2022'!A:A,D5549)+COUNTIF('May 2022'!A:A,D5549)+COUNTIF('June 2022'!A:A,D5549)+COUNTIF('July 2022'!A:A,D5549)+COUNTIF('Aug 2022'!A:A,D5549)+COUNTIF('Sep 2022'!A:A,D5549)+COUNTIF('Oct 2022'!A:A,D5549)+COUNTIF('Dec 2022'!A:A,D5549)</f>
        <v>1</v>
      </c>
      <c r="U5549" t="str">
        <f>VLOOKUP(Q5549,'Capital Lookup'!A:B,2,FALSE)</f>
        <v>No</v>
      </c>
      <c r="V5549" s="2">
        <f>IFERROR(VLOOKUP(LEFT(F5549,10),'Find Purchase Orders'!B:J,9,FALSE),"")</f>
        <v>44876</v>
      </c>
      <c r="W5549" s="25" t="s">
        <v>7261</v>
      </c>
    </row>
    <row r="5550" spans="1:23" hidden="1">
      <c r="A5550" s="25" t="s">
        <v>8451</v>
      </c>
      <c r="B5550" s="25" t="s">
        <v>8108</v>
      </c>
      <c r="C5550" s="25" t="s">
        <v>7264</v>
      </c>
      <c r="D5550" s="25" t="s">
        <v>7005</v>
      </c>
      <c r="E5550" s="25" t="s">
        <v>7500</v>
      </c>
      <c r="F5550" s="25" t="s">
        <v>19436</v>
      </c>
      <c r="G5550" s="25" t="s">
        <v>19437</v>
      </c>
      <c r="H5550" s="21">
        <v>22430.5</v>
      </c>
      <c r="I5550" s="25" t="s">
        <v>7287</v>
      </c>
      <c r="J5550" s="25" t="s">
        <v>7288</v>
      </c>
      <c r="K5550" s="25" t="s">
        <v>7778</v>
      </c>
      <c r="L5550" s="25" t="s">
        <v>8150</v>
      </c>
      <c r="M5550" s="21">
        <v>22430.5</v>
      </c>
      <c r="N5550" s="22">
        <v>0</v>
      </c>
      <c r="O5550" s="21">
        <v>22430.5</v>
      </c>
      <c r="P5550" s="21">
        <v>2580.5</v>
      </c>
      <c r="Q5550" s="25" t="s">
        <v>19438</v>
      </c>
      <c r="R5550" s="1" t="str">
        <f t="shared" si="110"/>
        <v>ST10049</v>
      </c>
      <c r="S5550" t="str">
        <f>VLOOKUP(R5550,Data!$C$2:$D$261,2,0)</f>
        <v>Colonel By</v>
      </c>
      <c r="T5550">
        <f>COUNTIF('Feb 2022'!A:A,D5550)+COUNTIF('Mar 2022'!A:A,D5550)+COUNTIF('Apr 2022'!A:A,D5550)+COUNTIF('May 2022'!A:A,D5550)+COUNTIF('June 2022'!A:A,D5550)+COUNTIF('July 2022'!A:A,D5550)+COUNTIF('Aug 2022'!A:A,D5550)+COUNTIF('Sep 2022'!A:A,D5550)+COUNTIF('Oct 2022'!A:A,D5550)+COUNTIF('Dec 2022'!A:A,D5550)</f>
        <v>1</v>
      </c>
      <c r="U5550" t="str">
        <f>VLOOKUP(Q5550,'Capital Lookup'!A:B,2,FALSE)</f>
        <v>No</v>
      </c>
      <c r="V5550" s="2">
        <f>IFERROR(VLOOKUP(LEFT(F5550,10),'Find Purchase Orders'!B:J,9,FALSE),"")</f>
        <v>44879</v>
      </c>
      <c r="W5550" s="25" t="s">
        <v>7261</v>
      </c>
    </row>
    <row r="5551" spans="1:23" hidden="1">
      <c r="A5551" s="25" t="s">
        <v>7252</v>
      </c>
      <c r="B5551" s="25" t="s">
        <v>7253</v>
      </c>
      <c r="C5551" s="25" t="s">
        <v>7254</v>
      </c>
      <c r="D5551" s="25" t="s">
        <v>7006</v>
      </c>
      <c r="E5551" s="25" t="s">
        <v>14618</v>
      </c>
      <c r="F5551" s="25" t="s">
        <v>19439</v>
      </c>
      <c r="G5551" s="25" t="s">
        <v>10677</v>
      </c>
      <c r="H5551" s="21">
        <v>6161.89</v>
      </c>
      <c r="I5551" s="25" t="s">
        <v>7287</v>
      </c>
      <c r="J5551" s="25" t="s">
        <v>7288</v>
      </c>
      <c r="K5551" s="25" t="s">
        <v>7262</v>
      </c>
      <c r="L5551" s="25" t="s">
        <v>7259</v>
      </c>
      <c r="M5551" s="21">
        <v>6161.89</v>
      </c>
      <c r="N5551" s="22">
        <v>0</v>
      </c>
      <c r="O5551" s="21">
        <v>6161.89</v>
      </c>
      <c r="P5551" s="21">
        <v>610.64</v>
      </c>
      <c r="Q5551" s="25" t="s">
        <v>7459</v>
      </c>
      <c r="R5551" s="1" t="str">
        <f t="shared" si="110"/>
        <v>ST10086</v>
      </c>
      <c r="S5551" t="str">
        <f>VLOOKUP(R5551,Data!$C$2:$D$261,2,0)</f>
        <v>Renaissance</v>
      </c>
      <c r="T5551">
        <f>COUNTIF('Feb 2022'!A:A,D5551)+COUNTIF('Mar 2022'!A:A,D5551)+COUNTIF('Apr 2022'!A:A,D5551)+COUNTIF('May 2022'!A:A,D5551)+COUNTIF('June 2022'!A:A,D5551)+COUNTIF('July 2022'!A:A,D5551)+COUNTIF('Aug 2022'!A:A,D5551)+COUNTIF('Sep 2022'!A:A,D5551)+COUNTIF('Oct 2022'!A:A,D5551)+COUNTIF('Dec 2022'!A:A,D5551)</f>
        <v>1</v>
      </c>
      <c r="U5551" t="str">
        <f>VLOOKUP(Q5551,'Capital Lookup'!A:B,2,FALSE)</f>
        <v>No</v>
      </c>
      <c r="V5551" s="2">
        <f>IFERROR(VLOOKUP(LEFT(F5551,10),'Find Purchase Orders'!B:J,9,FALSE),"")</f>
        <v>44879</v>
      </c>
      <c r="W5551" s="25" t="s">
        <v>7261</v>
      </c>
    </row>
    <row r="5552" spans="1:23" hidden="1">
      <c r="A5552" s="25" t="s">
        <v>7261</v>
      </c>
      <c r="B5552" s="25" t="s">
        <v>7408</v>
      </c>
      <c r="C5552" s="25" t="s">
        <v>7264</v>
      </c>
      <c r="D5552" s="25" t="s">
        <v>19440</v>
      </c>
      <c r="E5552" s="25" t="s">
        <v>10329</v>
      </c>
      <c r="F5552" s="25" t="s">
        <v>19441</v>
      </c>
      <c r="G5552" s="25" t="s">
        <v>19442</v>
      </c>
      <c r="H5552" s="21">
        <v>779.7</v>
      </c>
      <c r="I5552" s="25" t="s">
        <v>7296</v>
      </c>
      <c r="J5552" s="25" t="s">
        <v>7288</v>
      </c>
      <c r="K5552" s="25" t="s">
        <v>8175</v>
      </c>
      <c r="L5552" s="25" t="s">
        <v>10332</v>
      </c>
      <c r="M5552" s="21">
        <v>779.7</v>
      </c>
      <c r="N5552" s="21">
        <v>779.7</v>
      </c>
      <c r="O5552" s="21">
        <v>0</v>
      </c>
      <c r="P5552" s="21">
        <v>779.7</v>
      </c>
      <c r="Q5552" s="25" t="s">
        <v>10333</v>
      </c>
      <c r="R5552" s="1" t="str">
        <f t="shared" si="110"/>
        <v>ST10015</v>
      </c>
      <c r="S5552" t="str">
        <f>VLOOKUP(R5552,Data!$C$2:$D$261,2,0)</f>
        <v>Centennial Park Place</v>
      </c>
      <c r="T5552">
        <f>COUNTIF('Feb 2022'!A:A,D5552)+COUNTIF('Mar 2022'!A:A,D5552)+COUNTIF('Apr 2022'!A:A,D5552)+COUNTIF('May 2022'!A:A,D5552)+COUNTIF('June 2022'!A:A,D5552)+COUNTIF('July 2022'!A:A,D5552)+COUNTIF('Aug 2022'!A:A,D5552)+COUNTIF('Sep 2022'!A:A,D5552)+COUNTIF('Oct 2022'!A:A,D5552)+COUNTIF('Dec 2022'!A:A,D5552)</f>
        <v>0</v>
      </c>
      <c r="U5552" t="str">
        <f>VLOOKUP(Q5552,'Capital Lookup'!A:B,2,FALSE)</f>
        <v>Yes</v>
      </c>
      <c r="V5552" s="2">
        <f>IFERROR(VLOOKUP(LEFT(F5552,10),'Find Purchase Orders'!B:J,9,FALSE),"")</f>
        <v>44879</v>
      </c>
      <c r="W5552" s="25" t="s">
        <v>7261</v>
      </c>
    </row>
    <row r="5553" spans="1:23" hidden="1">
      <c r="A5553" s="25" t="s">
        <v>19443</v>
      </c>
      <c r="B5553" s="25" t="s">
        <v>7384</v>
      </c>
      <c r="C5553" s="25" t="s">
        <v>7277</v>
      </c>
      <c r="D5553" s="25" t="s">
        <v>7007</v>
      </c>
      <c r="E5553" s="25" t="s">
        <v>7273</v>
      </c>
      <c r="F5553" s="25" t="s">
        <v>19444</v>
      </c>
      <c r="G5553" s="25" t="s">
        <v>19445</v>
      </c>
      <c r="H5553" s="21">
        <v>8207.1200000000008</v>
      </c>
      <c r="I5553" s="25" t="s">
        <v>7296</v>
      </c>
      <c r="J5553" s="25" t="s">
        <v>7288</v>
      </c>
      <c r="K5553" s="25" t="s">
        <v>7579</v>
      </c>
      <c r="L5553" s="25" t="s">
        <v>8156</v>
      </c>
      <c r="M5553" s="21">
        <v>8207.1200000000008</v>
      </c>
      <c r="N5553" s="21">
        <v>8212.3700000000008</v>
      </c>
      <c r="O5553" s="21">
        <v>-5.25</v>
      </c>
      <c r="P5553" s="21">
        <v>8207.1200000000008</v>
      </c>
      <c r="Q5553" s="25" t="s">
        <v>19446</v>
      </c>
      <c r="R5553" s="1" t="str">
        <f t="shared" si="110"/>
        <v>ST10066</v>
      </c>
      <c r="S5553" t="str">
        <f>VLOOKUP(R5553,Data!$C$2:$D$261,2,0)</f>
        <v>Inglewood</v>
      </c>
      <c r="T5553">
        <f>COUNTIF('Feb 2022'!A:A,D5553)+COUNTIF('Mar 2022'!A:A,D5553)+COUNTIF('Apr 2022'!A:A,D5553)+COUNTIF('May 2022'!A:A,D5553)+COUNTIF('June 2022'!A:A,D5553)+COUNTIF('July 2022'!A:A,D5553)+COUNTIF('Aug 2022'!A:A,D5553)+COUNTIF('Sep 2022'!A:A,D5553)+COUNTIF('Oct 2022'!A:A,D5553)+COUNTIF('Dec 2022'!A:A,D5553)</f>
        <v>1</v>
      </c>
      <c r="U5553" t="str">
        <f>VLOOKUP(Q5553,'Capital Lookup'!A:B,2,FALSE)</f>
        <v>No</v>
      </c>
      <c r="V5553" s="2">
        <f>IFERROR(VLOOKUP(LEFT(F5553,10),'Find Purchase Orders'!B:J,9,FALSE),"")</f>
        <v>44880</v>
      </c>
      <c r="W5553" s="25" t="s">
        <v>7261</v>
      </c>
    </row>
    <row r="5554" spans="1:23" hidden="1">
      <c r="A5554" s="25" t="s">
        <v>7261</v>
      </c>
      <c r="B5554" s="25" t="s">
        <v>7276</v>
      </c>
      <c r="C5554" s="25" t="s">
        <v>7277</v>
      </c>
      <c r="D5554" s="25" t="s">
        <v>6972</v>
      </c>
      <c r="E5554" s="25" t="s">
        <v>17627</v>
      </c>
      <c r="F5554" s="25" t="s">
        <v>19447</v>
      </c>
      <c r="G5554" s="25" t="s">
        <v>19448</v>
      </c>
      <c r="H5554" s="21">
        <v>1695.75</v>
      </c>
      <c r="I5554" s="25" t="s">
        <v>7296</v>
      </c>
      <c r="J5554" s="25" t="s">
        <v>7288</v>
      </c>
      <c r="K5554" s="25" t="s">
        <v>7289</v>
      </c>
      <c r="L5554" s="25" t="s">
        <v>7259</v>
      </c>
      <c r="M5554" s="21">
        <v>1695.75</v>
      </c>
      <c r="N5554" s="22">
        <v>0</v>
      </c>
      <c r="O5554" s="21">
        <v>1695.75</v>
      </c>
      <c r="P5554" s="21">
        <v>1695.75</v>
      </c>
      <c r="Q5554" s="25" t="s">
        <v>7395</v>
      </c>
      <c r="R5554" s="1" t="str">
        <f t="shared" si="110"/>
        <v>ST10064</v>
      </c>
      <c r="S5554" t="str">
        <f>VLOOKUP(R5554,Data!$C$2:$D$261,2,0)</f>
        <v>Aspen Ridge</v>
      </c>
      <c r="T5554">
        <f>COUNTIF('Feb 2022'!A:A,D5554)+COUNTIF('Mar 2022'!A:A,D5554)+COUNTIF('Apr 2022'!A:A,D5554)+COUNTIF('May 2022'!A:A,D5554)+COUNTIF('June 2022'!A:A,D5554)+COUNTIF('July 2022'!A:A,D5554)+COUNTIF('Aug 2022'!A:A,D5554)+COUNTIF('Sep 2022'!A:A,D5554)+COUNTIF('Oct 2022'!A:A,D5554)+COUNTIF('Dec 2022'!A:A,D5554)</f>
        <v>1</v>
      </c>
      <c r="U5554" t="str">
        <f>VLOOKUP(Q5554,'Capital Lookup'!A:B,2,FALSE)</f>
        <v>No</v>
      </c>
      <c r="V5554" s="2">
        <f>IFERROR(VLOOKUP(LEFT(F5554,10),'Find Purchase Orders'!B:J,9,FALSE),"")</f>
        <v>44875</v>
      </c>
      <c r="W5554" s="25" t="s">
        <v>7261</v>
      </c>
    </row>
    <row r="5555" spans="1:23" hidden="1">
      <c r="A5555" s="25" t="s">
        <v>7261</v>
      </c>
      <c r="B5555" s="25" t="s">
        <v>7657</v>
      </c>
      <c r="C5555" s="25" t="s">
        <v>7282</v>
      </c>
      <c r="D5555" s="25" t="s">
        <v>6973</v>
      </c>
      <c r="E5555" s="25" t="s">
        <v>10979</v>
      </c>
      <c r="F5555" s="25" t="s">
        <v>19449</v>
      </c>
      <c r="G5555" s="25" t="s">
        <v>10000</v>
      </c>
      <c r="H5555" s="21">
        <v>480.25</v>
      </c>
      <c r="I5555" s="25" t="s">
        <v>7287</v>
      </c>
      <c r="J5555" s="25" t="s">
        <v>7288</v>
      </c>
      <c r="K5555" s="25" t="s">
        <v>7262</v>
      </c>
      <c r="L5555" s="25" t="s">
        <v>7259</v>
      </c>
      <c r="M5555" s="21">
        <v>480.25</v>
      </c>
      <c r="N5555" s="21">
        <v>480.25</v>
      </c>
      <c r="O5555" s="21">
        <v>0</v>
      </c>
      <c r="P5555" s="21">
        <v>55.25</v>
      </c>
      <c r="Q5555" s="25" t="s">
        <v>11239</v>
      </c>
      <c r="R5555" s="1" t="str">
        <f t="shared" si="110"/>
        <v>ST10018</v>
      </c>
      <c r="S5555" t="str">
        <f>VLOOKUP(R5555,Data!$C$2:$D$261,2,0)</f>
        <v>The Annex</v>
      </c>
      <c r="T5555">
        <f>COUNTIF('Feb 2022'!A:A,D5555)+COUNTIF('Mar 2022'!A:A,D5555)+COUNTIF('Apr 2022'!A:A,D5555)+COUNTIF('May 2022'!A:A,D5555)+COUNTIF('June 2022'!A:A,D5555)+COUNTIF('July 2022'!A:A,D5555)+COUNTIF('Aug 2022'!A:A,D5555)+COUNTIF('Sep 2022'!A:A,D5555)+COUNTIF('Oct 2022'!A:A,D5555)+COUNTIF('Dec 2022'!A:A,D5555)</f>
        <v>1</v>
      </c>
      <c r="U5555" t="str">
        <f>VLOOKUP(Q5555,'Capital Lookup'!A:B,2,FALSE)</f>
        <v>No</v>
      </c>
      <c r="V5555" s="2">
        <f>IFERROR(VLOOKUP(LEFT(F5555,10),'Find Purchase Orders'!B:J,9,FALSE),"")</f>
        <v>44875</v>
      </c>
      <c r="W5555" s="25" t="s">
        <v>7261</v>
      </c>
    </row>
    <row r="5556" spans="1:23" hidden="1">
      <c r="A5556" s="25" t="s">
        <v>7261</v>
      </c>
      <c r="B5556" s="25" t="s">
        <v>7657</v>
      </c>
      <c r="C5556" s="25" t="s">
        <v>7282</v>
      </c>
      <c r="D5556" s="25" t="s">
        <v>6973</v>
      </c>
      <c r="E5556" s="25" t="s">
        <v>10979</v>
      </c>
      <c r="F5556" s="25" t="s">
        <v>19450</v>
      </c>
      <c r="G5556" s="25" t="s">
        <v>19451</v>
      </c>
      <c r="H5556" s="21">
        <v>6151.61</v>
      </c>
      <c r="I5556" s="25" t="s">
        <v>7287</v>
      </c>
      <c r="J5556" s="25" t="s">
        <v>7288</v>
      </c>
      <c r="K5556" s="25" t="s">
        <v>7262</v>
      </c>
      <c r="L5556" s="25" t="s">
        <v>7259</v>
      </c>
      <c r="M5556" s="21">
        <v>6151.61</v>
      </c>
      <c r="N5556" s="21">
        <v>6151.61</v>
      </c>
      <c r="O5556" s="21">
        <v>0</v>
      </c>
      <c r="P5556" s="21">
        <v>707.71</v>
      </c>
      <c r="Q5556" s="25" t="s">
        <v>11239</v>
      </c>
      <c r="R5556" s="1" t="str">
        <f t="shared" ref="R5556:R5587" si="111">CONCATENATE("ST",LEFT(B5556,5))</f>
        <v>ST10018</v>
      </c>
      <c r="S5556" t="str">
        <f>VLOOKUP(R5556,Data!$C$2:$D$261,2,0)</f>
        <v>The Annex</v>
      </c>
      <c r="T5556">
        <f>COUNTIF('Feb 2022'!A:A,D5556)+COUNTIF('Mar 2022'!A:A,D5556)+COUNTIF('Apr 2022'!A:A,D5556)+COUNTIF('May 2022'!A:A,D5556)+COUNTIF('June 2022'!A:A,D5556)+COUNTIF('July 2022'!A:A,D5556)+COUNTIF('Aug 2022'!A:A,D5556)+COUNTIF('Sep 2022'!A:A,D5556)+COUNTIF('Oct 2022'!A:A,D5556)+COUNTIF('Dec 2022'!A:A,D5556)</f>
        <v>1</v>
      </c>
      <c r="U5556" t="str">
        <f>VLOOKUP(Q5556,'Capital Lookup'!A:B,2,FALSE)</f>
        <v>No</v>
      </c>
      <c r="V5556" s="2">
        <f>IFERROR(VLOOKUP(LEFT(F5556,10),'Find Purchase Orders'!B:J,9,FALSE),"")</f>
        <v>44875</v>
      </c>
      <c r="W5556" s="25" t="s">
        <v>7261</v>
      </c>
    </row>
    <row r="5557" spans="1:23" hidden="1">
      <c r="A5557" s="25" t="s">
        <v>7261</v>
      </c>
      <c r="B5557" s="25" t="s">
        <v>9186</v>
      </c>
      <c r="C5557" s="25" t="s">
        <v>7264</v>
      </c>
      <c r="D5557" s="25" t="s">
        <v>7008</v>
      </c>
      <c r="E5557" s="25" t="s">
        <v>12833</v>
      </c>
      <c r="F5557" s="25" t="s">
        <v>19452</v>
      </c>
      <c r="G5557" s="25" t="s">
        <v>19453</v>
      </c>
      <c r="H5557" s="21">
        <v>892.5</v>
      </c>
      <c r="I5557" s="25" t="s">
        <v>7296</v>
      </c>
      <c r="J5557" s="25" t="s">
        <v>7288</v>
      </c>
      <c r="K5557" s="25" t="s">
        <v>7258</v>
      </c>
      <c r="L5557" s="25" t="s">
        <v>7259</v>
      </c>
      <c r="M5557" s="21">
        <v>892.5</v>
      </c>
      <c r="N5557" s="21">
        <v>892.5</v>
      </c>
      <c r="O5557" s="21">
        <v>0</v>
      </c>
      <c r="P5557" s="21">
        <v>892.5</v>
      </c>
      <c r="Q5557" s="25" t="s">
        <v>12834</v>
      </c>
      <c r="R5557" s="1" t="str">
        <f t="shared" si="111"/>
        <v>ST10070</v>
      </c>
      <c r="S5557" t="str">
        <f>VLOOKUP(R5557,Data!$C$2:$D$261,2,0)</f>
        <v>Scenic Acres</v>
      </c>
      <c r="T5557">
        <f>COUNTIF('Feb 2022'!A:A,D5557)+COUNTIF('Mar 2022'!A:A,D5557)+COUNTIF('Apr 2022'!A:A,D5557)+COUNTIF('May 2022'!A:A,D5557)+COUNTIF('June 2022'!A:A,D5557)+COUNTIF('July 2022'!A:A,D5557)+COUNTIF('Aug 2022'!A:A,D5557)+COUNTIF('Sep 2022'!A:A,D5557)+COUNTIF('Oct 2022'!A:A,D5557)+COUNTIF('Dec 2022'!A:A,D5557)</f>
        <v>1</v>
      </c>
      <c r="U5557" t="str">
        <f>VLOOKUP(Q5557,'Capital Lookup'!A:B,2,FALSE)</f>
        <v>No</v>
      </c>
      <c r="V5557" s="2">
        <f>IFERROR(VLOOKUP(LEFT(F5557,10),'Find Purchase Orders'!B:J,9,FALSE),"")</f>
        <v>44880</v>
      </c>
      <c r="W5557" s="25" t="s">
        <v>7261</v>
      </c>
    </row>
    <row r="5558" spans="1:23" hidden="1">
      <c r="A5558" s="25" t="s">
        <v>7261</v>
      </c>
      <c r="B5558" s="25" t="s">
        <v>9186</v>
      </c>
      <c r="C5558" s="25" t="s">
        <v>7264</v>
      </c>
      <c r="D5558" s="25" t="s">
        <v>7008</v>
      </c>
      <c r="E5558" s="25" t="s">
        <v>12833</v>
      </c>
      <c r="F5558" s="25" t="s">
        <v>19454</v>
      </c>
      <c r="G5558" s="25" t="s">
        <v>19455</v>
      </c>
      <c r="H5558" s="21">
        <v>8352.17</v>
      </c>
      <c r="I5558" s="25" t="s">
        <v>7296</v>
      </c>
      <c r="J5558" s="25" t="s">
        <v>7288</v>
      </c>
      <c r="K5558" s="25" t="s">
        <v>7262</v>
      </c>
      <c r="L5558" s="25" t="s">
        <v>7259</v>
      </c>
      <c r="M5558" s="21">
        <v>8352.17</v>
      </c>
      <c r="N5558" s="21">
        <v>6883.8</v>
      </c>
      <c r="O5558" s="21">
        <v>1468.37</v>
      </c>
      <c r="P5558" s="21">
        <v>8352.17</v>
      </c>
      <c r="Q5558" s="25" t="s">
        <v>12834</v>
      </c>
      <c r="R5558" s="1" t="str">
        <f t="shared" si="111"/>
        <v>ST10070</v>
      </c>
      <c r="S5558" t="str">
        <f>VLOOKUP(R5558,Data!$C$2:$D$261,2,0)</f>
        <v>Scenic Acres</v>
      </c>
      <c r="T5558">
        <f>COUNTIF('Feb 2022'!A:A,D5558)+COUNTIF('Mar 2022'!A:A,D5558)+COUNTIF('Apr 2022'!A:A,D5558)+COUNTIF('May 2022'!A:A,D5558)+COUNTIF('June 2022'!A:A,D5558)+COUNTIF('July 2022'!A:A,D5558)+COUNTIF('Aug 2022'!A:A,D5558)+COUNTIF('Sep 2022'!A:A,D5558)+COUNTIF('Oct 2022'!A:A,D5558)+COUNTIF('Dec 2022'!A:A,D5558)</f>
        <v>1</v>
      </c>
      <c r="U5558" t="str">
        <f>VLOOKUP(Q5558,'Capital Lookup'!A:B,2,FALSE)</f>
        <v>No</v>
      </c>
      <c r="V5558" s="2">
        <f>IFERROR(VLOOKUP(LEFT(F5558,10),'Find Purchase Orders'!B:J,9,FALSE),"")</f>
        <v>44880</v>
      </c>
      <c r="W5558" s="25" t="s">
        <v>7261</v>
      </c>
    </row>
    <row r="5559" spans="1:23" hidden="1">
      <c r="A5559" s="25" t="s">
        <v>7261</v>
      </c>
      <c r="B5559" s="25" t="s">
        <v>7657</v>
      </c>
      <c r="C5559" s="25" t="s">
        <v>7282</v>
      </c>
      <c r="D5559" s="25" t="s">
        <v>6974</v>
      </c>
      <c r="E5559" s="25" t="s">
        <v>10979</v>
      </c>
      <c r="F5559" s="25" t="s">
        <v>19456</v>
      </c>
      <c r="G5559" s="25" t="s">
        <v>19457</v>
      </c>
      <c r="H5559" s="21">
        <v>734.5</v>
      </c>
      <c r="I5559" s="25" t="s">
        <v>7287</v>
      </c>
      <c r="J5559" s="25" t="s">
        <v>7288</v>
      </c>
      <c r="K5559" s="25" t="s">
        <v>7262</v>
      </c>
      <c r="L5559" s="25" t="s">
        <v>7259</v>
      </c>
      <c r="M5559" s="21">
        <v>734.5</v>
      </c>
      <c r="N5559" s="21">
        <v>734.5</v>
      </c>
      <c r="O5559" s="21">
        <v>0</v>
      </c>
      <c r="P5559" s="21">
        <v>84.5</v>
      </c>
      <c r="Q5559" s="25" t="s">
        <v>11239</v>
      </c>
      <c r="R5559" s="1" t="str">
        <f t="shared" si="111"/>
        <v>ST10018</v>
      </c>
      <c r="S5559" t="str">
        <f>VLOOKUP(R5559,Data!$C$2:$D$261,2,0)</f>
        <v>The Annex</v>
      </c>
      <c r="T5559">
        <f>COUNTIF('Feb 2022'!A:A,D5559)+COUNTIF('Mar 2022'!A:A,D5559)+COUNTIF('Apr 2022'!A:A,D5559)+COUNTIF('May 2022'!A:A,D5559)+COUNTIF('June 2022'!A:A,D5559)+COUNTIF('July 2022'!A:A,D5559)+COUNTIF('Aug 2022'!A:A,D5559)+COUNTIF('Sep 2022'!A:A,D5559)+COUNTIF('Oct 2022'!A:A,D5559)+COUNTIF('Dec 2022'!A:A,D5559)</f>
        <v>1</v>
      </c>
      <c r="U5559" t="str">
        <f>VLOOKUP(Q5559,'Capital Lookup'!A:B,2,FALSE)</f>
        <v>No</v>
      </c>
      <c r="V5559" s="2">
        <f>IFERROR(VLOOKUP(LEFT(F5559,10),'Find Purchase Orders'!B:J,9,FALSE),"")</f>
        <v>44875</v>
      </c>
      <c r="W5559" s="25" t="s">
        <v>7261</v>
      </c>
    </row>
    <row r="5560" spans="1:23" hidden="1">
      <c r="A5560" s="25" t="s">
        <v>7261</v>
      </c>
      <c r="B5560" s="25" t="s">
        <v>7657</v>
      </c>
      <c r="C5560" s="25" t="s">
        <v>7282</v>
      </c>
      <c r="D5560" s="25" t="s">
        <v>6974</v>
      </c>
      <c r="E5560" s="25" t="s">
        <v>10979</v>
      </c>
      <c r="F5560" s="25" t="s">
        <v>19458</v>
      </c>
      <c r="G5560" s="25" t="s">
        <v>19459</v>
      </c>
      <c r="H5560" s="21">
        <v>6210.46</v>
      </c>
      <c r="I5560" s="25" t="s">
        <v>7287</v>
      </c>
      <c r="J5560" s="25" t="s">
        <v>7288</v>
      </c>
      <c r="K5560" s="25" t="s">
        <v>7262</v>
      </c>
      <c r="L5560" s="25" t="s">
        <v>7259</v>
      </c>
      <c r="M5560" s="21">
        <v>6210.46</v>
      </c>
      <c r="N5560" s="21">
        <v>6210.46</v>
      </c>
      <c r="O5560" s="21">
        <v>0</v>
      </c>
      <c r="P5560" s="21">
        <v>714.48</v>
      </c>
      <c r="Q5560" s="25" t="s">
        <v>11239</v>
      </c>
      <c r="R5560" s="1" t="str">
        <f t="shared" si="111"/>
        <v>ST10018</v>
      </c>
      <c r="S5560" t="str">
        <f>VLOOKUP(R5560,Data!$C$2:$D$261,2,0)</f>
        <v>The Annex</v>
      </c>
      <c r="T5560">
        <f>COUNTIF('Feb 2022'!A:A,D5560)+COUNTIF('Mar 2022'!A:A,D5560)+COUNTIF('Apr 2022'!A:A,D5560)+COUNTIF('May 2022'!A:A,D5560)+COUNTIF('June 2022'!A:A,D5560)+COUNTIF('July 2022'!A:A,D5560)+COUNTIF('Aug 2022'!A:A,D5560)+COUNTIF('Sep 2022'!A:A,D5560)+COUNTIF('Oct 2022'!A:A,D5560)+COUNTIF('Dec 2022'!A:A,D5560)</f>
        <v>1</v>
      </c>
      <c r="U5560" t="str">
        <f>VLOOKUP(Q5560,'Capital Lookup'!A:B,2,FALSE)</f>
        <v>No</v>
      </c>
      <c r="V5560" s="2">
        <f>IFERROR(VLOOKUP(LEFT(F5560,10),'Find Purchase Orders'!B:J,9,FALSE),"")</f>
        <v>44875</v>
      </c>
      <c r="W5560" s="25" t="s">
        <v>7261</v>
      </c>
    </row>
    <row r="5561" spans="1:23" hidden="1">
      <c r="A5561" s="25" t="s">
        <v>7261</v>
      </c>
      <c r="B5561" s="25" t="s">
        <v>7440</v>
      </c>
      <c r="C5561" s="25" t="s">
        <v>7264</v>
      </c>
      <c r="D5561" s="25" t="s">
        <v>7009</v>
      </c>
      <c r="E5561" s="25" t="s">
        <v>7273</v>
      </c>
      <c r="F5561" s="25" t="s">
        <v>19460</v>
      </c>
      <c r="G5561" s="25" t="s">
        <v>19461</v>
      </c>
      <c r="H5561" s="21">
        <v>51303.53</v>
      </c>
      <c r="I5561" s="25" t="s">
        <v>7287</v>
      </c>
      <c r="J5561" s="25" t="s">
        <v>7288</v>
      </c>
      <c r="K5561" s="25" t="s">
        <v>7495</v>
      </c>
      <c r="L5561" s="25" t="s">
        <v>7745</v>
      </c>
      <c r="M5561" s="21">
        <v>51303.53</v>
      </c>
      <c r="N5561" s="22">
        <v>0</v>
      </c>
      <c r="O5561" s="21">
        <v>51303.53</v>
      </c>
      <c r="P5561" s="21">
        <v>2443.0300000000002</v>
      </c>
      <c r="Q5561" s="25" t="s">
        <v>19462</v>
      </c>
      <c r="R5561" s="1" t="str">
        <f t="shared" si="111"/>
        <v>ST10068</v>
      </c>
      <c r="S5561" t="str">
        <f>VLOOKUP(R5561,Data!$C$2:$D$261,2,0)</f>
        <v>Chateau Renoir</v>
      </c>
      <c r="T5561">
        <f>COUNTIF('Feb 2022'!A:A,D5561)+COUNTIF('Mar 2022'!A:A,D5561)+COUNTIF('Apr 2022'!A:A,D5561)+COUNTIF('May 2022'!A:A,D5561)+COUNTIF('June 2022'!A:A,D5561)+COUNTIF('July 2022'!A:A,D5561)+COUNTIF('Aug 2022'!A:A,D5561)+COUNTIF('Sep 2022'!A:A,D5561)+COUNTIF('Oct 2022'!A:A,D5561)+COUNTIF('Dec 2022'!A:A,D5561)</f>
        <v>1</v>
      </c>
      <c r="U5561" t="str">
        <f>VLOOKUP(Q5561,'Capital Lookup'!A:B,2,FALSE)</f>
        <v>No</v>
      </c>
      <c r="V5561" s="2">
        <f>IFERROR(VLOOKUP(LEFT(F5561,10),'Find Purchase Orders'!B:J,9,FALSE),"")</f>
        <v>44880</v>
      </c>
      <c r="W5561" s="25" t="s">
        <v>7261</v>
      </c>
    </row>
    <row r="5562" spans="1:23" hidden="1">
      <c r="A5562" s="25" t="s">
        <v>7261</v>
      </c>
      <c r="B5562" s="25" t="s">
        <v>9144</v>
      </c>
      <c r="C5562" s="25" t="s">
        <v>7264</v>
      </c>
      <c r="D5562" s="25" t="s">
        <v>7010</v>
      </c>
      <c r="E5562" s="25" t="s">
        <v>9391</v>
      </c>
      <c r="F5562" s="25" t="s">
        <v>19463</v>
      </c>
      <c r="G5562" s="25" t="s">
        <v>19464</v>
      </c>
      <c r="H5562" s="21">
        <v>710.4</v>
      </c>
      <c r="I5562" s="25" t="s">
        <v>7287</v>
      </c>
      <c r="J5562" s="25" t="s">
        <v>7288</v>
      </c>
      <c r="K5562" s="25" t="s">
        <v>7262</v>
      </c>
      <c r="L5562" s="25" t="s">
        <v>7259</v>
      </c>
      <c r="M5562" s="21">
        <v>710.4</v>
      </c>
      <c r="N5562" s="22">
        <v>0</v>
      </c>
      <c r="O5562" s="21">
        <v>710.4</v>
      </c>
      <c r="P5562" s="21">
        <v>70.400000000000006</v>
      </c>
      <c r="Q5562" s="25" t="s">
        <v>9394</v>
      </c>
      <c r="R5562" s="1" t="str">
        <f t="shared" si="111"/>
        <v>ST10085</v>
      </c>
      <c r="S5562" t="str">
        <f>VLOOKUP(R5562,Data!$C$2:$D$261,2,0)</f>
        <v>Bentley Regina</v>
      </c>
      <c r="T5562">
        <f>COUNTIF('Feb 2022'!A:A,D5562)+COUNTIF('Mar 2022'!A:A,D5562)+COUNTIF('Apr 2022'!A:A,D5562)+COUNTIF('May 2022'!A:A,D5562)+COUNTIF('June 2022'!A:A,D5562)+COUNTIF('July 2022'!A:A,D5562)+COUNTIF('Aug 2022'!A:A,D5562)+COUNTIF('Sep 2022'!A:A,D5562)+COUNTIF('Oct 2022'!A:A,D5562)+COUNTIF('Dec 2022'!A:A,D5562)</f>
        <v>1</v>
      </c>
      <c r="U5562" t="str">
        <f>VLOOKUP(Q5562,'Capital Lookup'!A:B,2,FALSE)</f>
        <v>No</v>
      </c>
      <c r="V5562" s="2">
        <f>IFERROR(VLOOKUP(LEFT(F5562,10),'Find Purchase Orders'!B:J,9,FALSE),"")</f>
        <v>44879</v>
      </c>
      <c r="W5562" s="25" t="s">
        <v>7261</v>
      </c>
    </row>
    <row r="5563" spans="1:23" hidden="1">
      <c r="A5563" s="25" t="s">
        <v>7261</v>
      </c>
      <c r="B5563" s="25" t="s">
        <v>9144</v>
      </c>
      <c r="C5563" s="25" t="s">
        <v>7264</v>
      </c>
      <c r="D5563" s="25" t="s">
        <v>7010</v>
      </c>
      <c r="E5563" s="25" t="s">
        <v>9391</v>
      </c>
      <c r="F5563" s="25" t="s">
        <v>19465</v>
      </c>
      <c r="G5563" s="25" t="s">
        <v>19466</v>
      </c>
      <c r="H5563" s="21">
        <v>2480.85</v>
      </c>
      <c r="I5563" s="25" t="s">
        <v>7287</v>
      </c>
      <c r="J5563" s="25" t="s">
        <v>7288</v>
      </c>
      <c r="K5563" s="25" t="s">
        <v>7262</v>
      </c>
      <c r="L5563" s="25" t="s">
        <v>7259</v>
      </c>
      <c r="M5563" s="21">
        <v>2480.85</v>
      </c>
      <c r="N5563" s="22">
        <v>0</v>
      </c>
      <c r="O5563" s="21">
        <v>2480.85</v>
      </c>
      <c r="P5563" s="21">
        <v>245.85</v>
      </c>
      <c r="Q5563" s="25" t="s">
        <v>9394</v>
      </c>
      <c r="R5563" s="1" t="str">
        <f t="shared" si="111"/>
        <v>ST10085</v>
      </c>
      <c r="S5563" t="str">
        <f>VLOOKUP(R5563,Data!$C$2:$D$261,2,0)</f>
        <v>Bentley Regina</v>
      </c>
      <c r="T5563">
        <f>COUNTIF('Feb 2022'!A:A,D5563)+COUNTIF('Mar 2022'!A:A,D5563)+COUNTIF('Apr 2022'!A:A,D5563)+COUNTIF('May 2022'!A:A,D5563)+COUNTIF('June 2022'!A:A,D5563)+COUNTIF('July 2022'!A:A,D5563)+COUNTIF('Aug 2022'!A:A,D5563)+COUNTIF('Sep 2022'!A:A,D5563)+COUNTIF('Oct 2022'!A:A,D5563)+COUNTIF('Dec 2022'!A:A,D5563)</f>
        <v>1</v>
      </c>
      <c r="U5563" t="str">
        <f>VLOOKUP(Q5563,'Capital Lookup'!A:B,2,FALSE)</f>
        <v>No</v>
      </c>
      <c r="V5563" s="2">
        <f>IFERROR(VLOOKUP(LEFT(F5563,10),'Find Purchase Orders'!B:J,9,FALSE),"")</f>
        <v>44879</v>
      </c>
      <c r="W5563" s="25" t="s">
        <v>7261</v>
      </c>
    </row>
    <row r="5564" spans="1:23" hidden="1">
      <c r="A5564" s="25" t="s">
        <v>8685</v>
      </c>
      <c r="B5564" s="25" t="s">
        <v>8133</v>
      </c>
      <c r="C5564" s="25" t="s">
        <v>7264</v>
      </c>
      <c r="D5564" s="25" t="s">
        <v>7011</v>
      </c>
      <c r="E5564" s="25" t="s">
        <v>7273</v>
      </c>
      <c r="F5564" s="25" t="s">
        <v>19467</v>
      </c>
      <c r="G5564" s="25" t="s">
        <v>19468</v>
      </c>
      <c r="H5564" s="21">
        <v>9952.32</v>
      </c>
      <c r="I5564" s="25" t="s">
        <v>7287</v>
      </c>
      <c r="J5564" s="25" t="s">
        <v>7288</v>
      </c>
      <c r="K5564" s="25" t="s">
        <v>7778</v>
      </c>
      <c r="L5564" s="25" t="s">
        <v>8150</v>
      </c>
      <c r="M5564" s="21">
        <v>9952.32</v>
      </c>
      <c r="N5564" s="22">
        <v>0</v>
      </c>
      <c r="O5564" s="21">
        <v>9952.32</v>
      </c>
      <c r="P5564" s="21">
        <v>1066.32</v>
      </c>
      <c r="Q5564" s="25" t="s">
        <v>19469</v>
      </c>
      <c r="R5564" s="1" t="str">
        <f t="shared" si="111"/>
        <v>ST10076</v>
      </c>
      <c r="S5564" t="str">
        <f>VLOOKUP(R5564,Data!$C$2:$D$261,2,0)</f>
        <v>The Wellington</v>
      </c>
      <c r="T5564">
        <f>COUNTIF('Feb 2022'!A:A,D5564)+COUNTIF('Mar 2022'!A:A,D5564)+COUNTIF('Apr 2022'!A:A,D5564)+COUNTIF('May 2022'!A:A,D5564)+COUNTIF('June 2022'!A:A,D5564)+COUNTIF('July 2022'!A:A,D5564)+COUNTIF('Aug 2022'!A:A,D5564)+COUNTIF('Sep 2022'!A:A,D5564)+COUNTIF('Oct 2022'!A:A,D5564)+COUNTIF('Dec 2022'!A:A,D5564)</f>
        <v>1</v>
      </c>
      <c r="U5564" t="str">
        <f>VLOOKUP(Q5564,'Capital Lookup'!A:B,2,FALSE)</f>
        <v>No</v>
      </c>
      <c r="V5564" s="2">
        <f>IFERROR(VLOOKUP(LEFT(F5564,10),'Find Purchase Orders'!B:J,9,FALSE),"")</f>
        <v>44879</v>
      </c>
      <c r="W5564" s="25" t="s">
        <v>7261</v>
      </c>
    </row>
    <row r="5565" spans="1:23" hidden="1">
      <c r="A5565" s="25" t="s">
        <v>8685</v>
      </c>
      <c r="B5565" s="25" t="s">
        <v>8133</v>
      </c>
      <c r="C5565" s="25" t="s">
        <v>7264</v>
      </c>
      <c r="D5565" s="25" t="s">
        <v>7011</v>
      </c>
      <c r="E5565" s="25" t="s">
        <v>7273</v>
      </c>
      <c r="F5565" s="25" t="s">
        <v>19470</v>
      </c>
      <c r="G5565" s="25" t="s">
        <v>19468</v>
      </c>
      <c r="H5565" s="21">
        <v>2744</v>
      </c>
      <c r="I5565" s="25" t="s">
        <v>7287</v>
      </c>
      <c r="J5565" s="25" t="s">
        <v>7288</v>
      </c>
      <c r="K5565" s="25" t="s">
        <v>7778</v>
      </c>
      <c r="L5565" s="25" t="s">
        <v>8150</v>
      </c>
      <c r="M5565" s="21">
        <v>2744</v>
      </c>
      <c r="N5565" s="22">
        <v>0</v>
      </c>
      <c r="O5565" s="21">
        <v>2744</v>
      </c>
      <c r="P5565" s="21">
        <v>294</v>
      </c>
      <c r="Q5565" s="25" t="s">
        <v>19469</v>
      </c>
      <c r="R5565" s="1" t="str">
        <f t="shared" si="111"/>
        <v>ST10076</v>
      </c>
      <c r="S5565" t="str">
        <f>VLOOKUP(R5565,Data!$C$2:$D$261,2,0)</f>
        <v>The Wellington</v>
      </c>
      <c r="T5565">
        <f>COUNTIF('Feb 2022'!A:A,D5565)+COUNTIF('Mar 2022'!A:A,D5565)+COUNTIF('Apr 2022'!A:A,D5565)+COUNTIF('May 2022'!A:A,D5565)+COUNTIF('June 2022'!A:A,D5565)+COUNTIF('July 2022'!A:A,D5565)+COUNTIF('Aug 2022'!A:A,D5565)+COUNTIF('Sep 2022'!A:A,D5565)+COUNTIF('Oct 2022'!A:A,D5565)+COUNTIF('Dec 2022'!A:A,D5565)</f>
        <v>1</v>
      </c>
      <c r="U5565" t="str">
        <f>VLOOKUP(Q5565,'Capital Lookup'!A:B,2,FALSE)</f>
        <v>No</v>
      </c>
      <c r="V5565" s="2">
        <f>IFERROR(VLOOKUP(LEFT(F5565,10),'Find Purchase Orders'!B:J,9,FALSE),"")</f>
        <v>44879</v>
      </c>
      <c r="W5565" s="25" t="s">
        <v>7261</v>
      </c>
    </row>
    <row r="5566" spans="1:23" hidden="1">
      <c r="A5566" s="25" t="s">
        <v>7261</v>
      </c>
      <c r="B5566" s="25" t="s">
        <v>7657</v>
      </c>
      <c r="C5566" s="25" t="s">
        <v>7282</v>
      </c>
      <c r="D5566" s="25" t="s">
        <v>6975</v>
      </c>
      <c r="E5566" s="25" t="s">
        <v>10979</v>
      </c>
      <c r="F5566" s="25" t="s">
        <v>19471</v>
      </c>
      <c r="G5566" s="25" t="s">
        <v>19472</v>
      </c>
      <c r="H5566" s="21">
        <v>678</v>
      </c>
      <c r="I5566" s="25" t="s">
        <v>7287</v>
      </c>
      <c r="J5566" s="25" t="s">
        <v>7288</v>
      </c>
      <c r="K5566" s="25" t="s">
        <v>7262</v>
      </c>
      <c r="L5566" s="25" t="s">
        <v>7259</v>
      </c>
      <c r="M5566" s="21">
        <v>678</v>
      </c>
      <c r="N5566" s="21">
        <v>678</v>
      </c>
      <c r="O5566" s="21">
        <v>0</v>
      </c>
      <c r="P5566" s="21">
        <v>78</v>
      </c>
      <c r="Q5566" s="25" t="s">
        <v>11239</v>
      </c>
      <c r="R5566" s="1" t="str">
        <f t="shared" si="111"/>
        <v>ST10018</v>
      </c>
      <c r="S5566" t="str">
        <f>VLOOKUP(R5566,Data!$C$2:$D$261,2,0)</f>
        <v>The Annex</v>
      </c>
      <c r="T5566">
        <f>COUNTIF('Feb 2022'!A:A,D5566)+COUNTIF('Mar 2022'!A:A,D5566)+COUNTIF('Apr 2022'!A:A,D5566)+COUNTIF('May 2022'!A:A,D5566)+COUNTIF('June 2022'!A:A,D5566)+COUNTIF('July 2022'!A:A,D5566)+COUNTIF('Aug 2022'!A:A,D5566)+COUNTIF('Sep 2022'!A:A,D5566)+COUNTIF('Oct 2022'!A:A,D5566)+COUNTIF('Dec 2022'!A:A,D5566)</f>
        <v>1</v>
      </c>
      <c r="U5566" t="str">
        <f>VLOOKUP(Q5566,'Capital Lookup'!A:B,2,FALSE)</f>
        <v>No</v>
      </c>
      <c r="V5566" s="2">
        <f>IFERROR(VLOOKUP(LEFT(F5566,10),'Find Purchase Orders'!B:J,9,FALSE),"")</f>
        <v>44875</v>
      </c>
      <c r="W5566" s="25" t="s">
        <v>7261</v>
      </c>
    </row>
    <row r="5567" spans="1:23" hidden="1">
      <c r="A5567" s="25" t="s">
        <v>7261</v>
      </c>
      <c r="B5567" s="25" t="s">
        <v>7657</v>
      </c>
      <c r="C5567" s="25" t="s">
        <v>7282</v>
      </c>
      <c r="D5567" s="25" t="s">
        <v>6975</v>
      </c>
      <c r="E5567" s="25" t="s">
        <v>10979</v>
      </c>
      <c r="F5567" s="25" t="s">
        <v>19473</v>
      </c>
      <c r="G5567" s="25" t="s">
        <v>19474</v>
      </c>
      <c r="H5567" s="21">
        <v>8094.64</v>
      </c>
      <c r="I5567" s="25" t="s">
        <v>7287</v>
      </c>
      <c r="J5567" s="25" t="s">
        <v>7288</v>
      </c>
      <c r="K5567" s="25" t="s">
        <v>7262</v>
      </c>
      <c r="L5567" s="25" t="s">
        <v>7259</v>
      </c>
      <c r="M5567" s="21">
        <v>8094.64</v>
      </c>
      <c r="N5567" s="21">
        <v>8094.64</v>
      </c>
      <c r="O5567" s="21">
        <v>0</v>
      </c>
      <c r="P5567" s="21">
        <v>931.24</v>
      </c>
      <c r="Q5567" s="25" t="s">
        <v>11239</v>
      </c>
      <c r="R5567" s="1" t="str">
        <f t="shared" si="111"/>
        <v>ST10018</v>
      </c>
      <c r="S5567" t="str">
        <f>VLOOKUP(R5567,Data!$C$2:$D$261,2,0)</f>
        <v>The Annex</v>
      </c>
      <c r="T5567">
        <f>COUNTIF('Feb 2022'!A:A,D5567)+COUNTIF('Mar 2022'!A:A,D5567)+COUNTIF('Apr 2022'!A:A,D5567)+COUNTIF('May 2022'!A:A,D5567)+COUNTIF('June 2022'!A:A,D5567)+COUNTIF('July 2022'!A:A,D5567)+COUNTIF('Aug 2022'!A:A,D5567)+COUNTIF('Sep 2022'!A:A,D5567)+COUNTIF('Oct 2022'!A:A,D5567)+COUNTIF('Dec 2022'!A:A,D5567)</f>
        <v>1</v>
      </c>
      <c r="U5567" t="str">
        <f>VLOOKUP(Q5567,'Capital Lookup'!A:B,2,FALSE)</f>
        <v>No</v>
      </c>
      <c r="V5567" s="2">
        <f>IFERROR(VLOOKUP(LEFT(F5567,10),'Find Purchase Orders'!B:J,9,FALSE),"")</f>
        <v>44875</v>
      </c>
      <c r="W5567" s="25" t="s">
        <v>7261</v>
      </c>
    </row>
    <row r="5568" spans="1:23" hidden="1">
      <c r="A5568" s="25" t="s">
        <v>7261</v>
      </c>
      <c r="B5568" s="25" t="s">
        <v>7541</v>
      </c>
      <c r="C5568" s="25" t="s">
        <v>7264</v>
      </c>
      <c r="D5568" s="25" t="s">
        <v>6976</v>
      </c>
      <c r="E5568" s="25" t="s">
        <v>7273</v>
      </c>
      <c r="F5568" s="25" t="s">
        <v>19475</v>
      </c>
      <c r="G5568" s="25" t="s">
        <v>19476</v>
      </c>
      <c r="H5568" s="21">
        <v>7010.91</v>
      </c>
      <c r="I5568" s="25" t="s">
        <v>7296</v>
      </c>
      <c r="J5568" s="25" t="s">
        <v>7288</v>
      </c>
      <c r="K5568" s="25" t="s">
        <v>7262</v>
      </c>
      <c r="L5568" s="25" t="s">
        <v>8539</v>
      </c>
      <c r="M5568" s="21">
        <v>7010.91</v>
      </c>
      <c r="N5568" s="22">
        <v>0</v>
      </c>
      <c r="O5568" s="21">
        <v>7010.91</v>
      </c>
      <c r="P5568" s="21">
        <v>7010.91</v>
      </c>
      <c r="Q5568" s="25" t="s">
        <v>19477</v>
      </c>
      <c r="R5568" s="1" t="str">
        <f t="shared" si="111"/>
        <v>ST10061</v>
      </c>
      <c r="S5568" t="str">
        <f>VLOOKUP(R5568,Data!$C$2:$D$261,2,0)</f>
        <v>The Dorchester</v>
      </c>
      <c r="T5568">
        <f>COUNTIF('Feb 2022'!A:A,D5568)+COUNTIF('Mar 2022'!A:A,D5568)+COUNTIF('Apr 2022'!A:A,D5568)+COUNTIF('May 2022'!A:A,D5568)+COUNTIF('June 2022'!A:A,D5568)+COUNTIF('July 2022'!A:A,D5568)+COUNTIF('Aug 2022'!A:A,D5568)+COUNTIF('Sep 2022'!A:A,D5568)+COUNTIF('Oct 2022'!A:A,D5568)+COUNTIF('Dec 2022'!A:A,D5568)</f>
        <v>1</v>
      </c>
      <c r="U5568" t="str">
        <f>VLOOKUP(Q5568,'Capital Lookup'!A:B,2,FALSE)</f>
        <v>No</v>
      </c>
      <c r="V5568" s="2">
        <f>IFERROR(VLOOKUP(LEFT(F5568,10),'Find Purchase Orders'!B:J,9,FALSE),"")</f>
        <v>44875</v>
      </c>
      <c r="W5568" s="25" t="s">
        <v>7261</v>
      </c>
    </row>
    <row r="5569" spans="1:23" hidden="1">
      <c r="A5569" s="25" t="s">
        <v>7261</v>
      </c>
      <c r="B5569" s="25" t="s">
        <v>7541</v>
      </c>
      <c r="C5569" s="25" t="s">
        <v>7264</v>
      </c>
      <c r="D5569" s="25" t="s">
        <v>6976</v>
      </c>
      <c r="E5569" s="25" t="s">
        <v>7273</v>
      </c>
      <c r="F5569" s="25" t="s">
        <v>19478</v>
      </c>
      <c r="G5569" s="25" t="s">
        <v>19476</v>
      </c>
      <c r="H5569" s="21">
        <v>4219</v>
      </c>
      <c r="I5569" s="25" t="s">
        <v>7296</v>
      </c>
      <c r="J5569" s="25" t="s">
        <v>7288</v>
      </c>
      <c r="K5569" s="25" t="s">
        <v>7262</v>
      </c>
      <c r="L5569" s="25" t="s">
        <v>8539</v>
      </c>
      <c r="M5569" s="21">
        <v>4219</v>
      </c>
      <c r="N5569" s="22">
        <v>0</v>
      </c>
      <c r="O5569" s="21">
        <v>4219</v>
      </c>
      <c r="P5569" s="21">
        <v>4219</v>
      </c>
      <c r="Q5569" s="25" t="s">
        <v>19477</v>
      </c>
      <c r="R5569" s="1" t="str">
        <f t="shared" si="111"/>
        <v>ST10061</v>
      </c>
      <c r="S5569" t="str">
        <f>VLOOKUP(R5569,Data!$C$2:$D$261,2,0)</f>
        <v>The Dorchester</v>
      </c>
      <c r="T5569">
        <f>COUNTIF('Feb 2022'!A:A,D5569)+COUNTIF('Mar 2022'!A:A,D5569)+COUNTIF('Apr 2022'!A:A,D5569)+COUNTIF('May 2022'!A:A,D5569)+COUNTIF('June 2022'!A:A,D5569)+COUNTIF('July 2022'!A:A,D5569)+COUNTIF('Aug 2022'!A:A,D5569)+COUNTIF('Sep 2022'!A:A,D5569)+COUNTIF('Oct 2022'!A:A,D5569)+COUNTIF('Dec 2022'!A:A,D5569)</f>
        <v>1</v>
      </c>
      <c r="U5569" t="str">
        <f>VLOOKUP(Q5569,'Capital Lookup'!A:B,2,FALSE)</f>
        <v>No</v>
      </c>
      <c r="V5569" s="2">
        <f>IFERROR(VLOOKUP(LEFT(F5569,10),'Find Purchase Orders'!B:J,9,FALSE),"")</f>
        <v>44875</v>
      </c>
      <c r="W5569" s="25" t="s">
        <v>7261</v>
      </c>
    </row>
    <row r="5570" spans="1:23" hidden="1">
      <c r="A5570" s="25" t="s">
        <v>7261</v>
      </c>
      <c r="B5570" s="25" t="s">
        <v>7541</v>
      </c>
      <c r="C5570" s="25" t="s">
        <v>7264</v>
      </c>
      <c r="D5570" s="25" t="s">
        <v>6976</v>
      </c>
      <c r="E5570" s="25" t="s">
        <v>7273</v>
      </c>
      <c r="F5570" s="25" t="s">
        <v>19479</v>
      </c>
      <c r="G5570" s="25" t="s">
        <v>19476</v>
      </c>
      <c r="H5570" s="21">
        <v>494.67</v>
      </c>
      <c r="I5570" s="25" t="s">
        <v>7296</v>
      </c>
      <c r="J5570" s="25" t="s">
        <v>7288</v>
      </c>
      <c r="K5570" s="25" t="s">
        <v>7262</v>
      </c>
      <c r="L5570" s="25" t="s">
        <v>8539</v>
      </c>
      <c r="M5570" s="21">
        <v>494.67</v>
      </c>
      <c r="N5570" s="22">
        <v>0</v>
      </c>
      <c r="O5570" s="21">
        <v>494.67</v>
      </c>
      <c r="P5570" s="21">
        <v>494.67</v>
      </c>
      <c r="Q5570" s="25" t="s">
        <v>19477</v>
      </c>
      <c r="R5570" s="1" t="str">
        <f t="shared" si="111"/>
        <v>ST10061</v>
      </c>
      <c r="S5570" t="str">
        <f>VLOOKUP(R5570,Data!$C$2:$D$261,2,0)</f>
        <v>The Dorchester</v>
      </c>
      <c r="T5570">
        <f>COUNTIF('Feb 2022'!A:A,D5570)+COUNTIF('Mar 2022'!A:A,D5570)+COUNTIF('Apr 2022'!A:A,D5570)+COUNTIF('May 2022'!A:A,D5570)+COUNTIF('June 2022'!A:A,D5570)+COUNTIF('July 2022'!A:A,D5570)+COUNTIF('Aug 2022'!A:A,D5570)+COUNTIF('Sep 2022'!A:A,D5570)+COUNTIF('Oct 2022'!A:A,D5570)+COUNTIF('Dec 2022'!A:A,D5570)</f>
        <v>1</v>
      </c>
      <c r="U5570" t="str">
        <f>VLOOKUP(Q5570,'Capital Lookup'!A:B,2,FALSE)</f>
        <v>No</v>
      </c>
      <c r="V5570" s="2">
        <f>IFERROR(VLOOKUP(LEFT(F5570,10),'Find Purchase Orders'!B:J,9,FALSE),"")</f>
        <v>44875</v>
      </c>
      <c r="W5570" s="25" t="s">
        <v>7261</v>
      </c>
    </row>
    <row r="5571" spans="1:23" hidden="1">
      <c r="A5571" s="25" t="s">
        <v>7261</v>
      </c>
      <c r="B5571" s="25" t="s">
        <v>7662</v>
      </c>
      <c r="C5571" s="25" t="s">
        <v>7264</v>
      </c>
      <c r="D5571" s="25" t="s">
        <v>6977</v>
      </c>
      <c r="E5571" s="25" t="s">
        <v>8443</v>
      </c>
      <c r="F5571" s="25" t="s">
        <v>19480</v>
      </c>
      <c r="G5571" s="25" t="s">
        <v>19481</v>
      </c>
      <c r="H5571" s="21">
        <v>21001.35</v>
      </c>
      <c r="I5571" s="25" t="s">
        <v>7287</v>
      </c>
      <c r="J5571" s="25" t="s">
        <v>7288</v>
      </c>
      <c r="K5571" s="25" t="s">
        <v>7733</v>
      </c>
      <c r="L5571" s="25" t="s">
        <v>7734</v>
      </c>
      <c r="M5571" s="21">
        <v>21001.35</v>
      </c>
      <c r="N5571" s="22">
        <v>0</v>
      </c>
      <c r="O5571" s="21">
        <v>21001.35</v>
      </c>
      <c r="P5571" s="21">
        <v>1000.06</v>
      </c>
      <c r="Q5571" s="25" t="s">
        <v>19482</v>
      </c>
      <c r="R5571" s="1" t="str">
        <f t="shared" si="111"/>
        <v>ST10055</v>
      </c>
      <c r="S5571" t="str">
        <f>VLOOKUP(R5571,Data!$C$2:$D$261,2,0)</f>
        <v>Hollyburn House</v>
      </c>
      <c r="T5571">
        <f>COUNTIF('Feb 2022'!A:A,D5571)+COUNTIF('Mar 2022'!A:A,D5571)+COUNTIF('Apr 2022'!A:A,D5571)+COUNTIF('May 2022'!A:A,D5571)+COUNTIF('June 2022'!A:A,D5571)+COUNTIF('July 2022'!A:A,D5571)+COUNTIF('Aug 2022'!A:A,D5571)+COUNTIF('Sep 2022'!A:A,D5571)+COUNTIF('Oct 2022'!A:A,D5571)+COUNTIF('Dec 2022'!A:A,D5571)</f>
        <v>1</v>
      </c>
      <c r="U5571" t="str">
        <f>VLOOKUP(Q5571,'Capital Lookup'!A:B,2,FALSE)</f>
        <v>No</v>
      </c>
      <c r="V5571" s="2">
        <f>IFERROR(VLOOKUP(LEFT(F5571,10),'Find Purchase Orders'!B:J,9,FALSE),"")</f>
        <v>44876</v>
      </c>
      <c r="W5571" s="25" t="s">
        <v>7261</v>
      </c>
    </row>
    <row r="5572" spans="1:23" hidden="1">
      <c r="A5572" s="25" t="s">
        <v>7261</v>
      </c>
      <c r="B5572" s="25" t="s">
        <v>7541</v>
      </c>
      <c r="C5572" s="25" t="s">
        <v>7264</v>
      </c>
      <c r="D5572" s="25" t="s">
        <v>6978</v>
      </c>
      <c r="E5572" s="25" t="s">
        <v>7273</v>
      </c>
      <c r="F5572" s="25" t="s">
        <v>19483</v>
      </c>
      <c r="G5572" s="25" t="s">
        <v>19484</v>
      </c>
      <c r="H5572" s="21">
        <v>6479.25</v>
      </c>
      <c r="I5572" s="25" t="s">
        <v>7296</v>
      </c>
      <c r="J5572" s="25" t="s">
        <v>7288</v>
      </c>
      <c r="K5572" s="25" t="s">
        <v>7262</v>
      </c>
      <c r="L5572" s="25" t="s">
        <v>8539</v>
      </c>
      <c r="M5572" s="21">
        <v>6479.26</v>
      </c>
      <c r="N5572" s="22">
        <v>0</v>
      </c>
      <c r="O5572" s="21">
        <v>6479.26</v>
      </c>
      <c r="P5572" s="21">
        <v>6479.25</v>
      </c>
      <c r="Q5572" s="25" t="s">
        <v>19485</v>
      </c>
      <c r="R5572" s="1" t="str">
        <f t="shared" si="111"/>
        <v>ST10061</v>
      </c>
      <c r="S5572" t="str">
        <f>VLOOKUP(R5572,Data!$C$2:$D$261,2,0)</f>
        <v>The Dorchester</v>
      </c>
      <c r="T5572">
        <f>COUNTIF('Feb 2022'!A:A,D5572)+COUNTIF('Mar 2022'!A:A,D5572)+COUNTIF('Apr 2022'!A:A,D5572)+COUNTIF('May 2022'!A:A,D5572)+COUNTIF('June 2022'!A:A,D5572)+COUNTIF('July 2022'!A:A,D5572)+COUNTIF('Aug 2022'!A:A,D5572)+COUNTIF('Sep 2022'!A:A,D5572)+COUNTIF('Oct 2022'!A:A,D5572)+COUNTIF('Dec 2022'!A:A,D5572)</f>
        <v>1</v>
      </c>
      <c r="U5572" t="str">
        <f>VLOOKUP(Q5572,'Capital Lookup'!A:B,2,FALSE)</f>
        <v>No</v>
      </c>
      <c r="V5572" s="2">
        <f>IFERROR(VLOOKUP(LEFT(F5572,10),'Find Purchase Orders'!B:J,9,FALSE),"")</f>
        <v>44875</v>
      </c>
      <c r="W5572" s="25" t="s">
        <v>7261</v>
      </c>
    </row>
    <row r="5573" spans="1:23" hidden="1">
      <c r="A5573" s="25" t="s">
        <v>7261</v>
      </c>
      <c r="B5573" s="25" t="s">
        <v>7541</v>
      </c>
      <c r="C5573" s="25" t="s">
        <v>7264</v>
      </c>
      <c r="D5573" s="25" t="s">
        <v>6978</v>
      </c>
      <c r="E5573" s="25" t="s">
        <v>7273</v>
      </c>
      <c r="F5573" s="25" t="s">
        <v>19486</v>
      </c>
      <c r="G5573" s="25" t="s">
        <v>19484</v>
      </c>
      <c r="H5573" s="21">
        <v>6527.6</v>
      </c>
      <c r="I5573" s="25" t="s">
        <v>7296</v>
      </c>
      <c r="J5573" s="25" t="s">
        <v>7288</v>
      </c>
      <c r="K5573" s="25" t="s">
        <v>7262</v>
      </c>
      <c r="L5573" s="25" t="s">
        <v>8539</v>
      </c>
      <c r="M5573" s="21">
        <v>6527.6</v>
      </c>
      <c r="N5573" s="22">
        <v>0</v>
      </c>
      <c r="O5573" s="21">
        <v>6527.6</v>
      </c>
      <c r="P5573" s="21">
        <v>6527.6</v>
      </c>
      <c r="Q5573" s="25" t="s">
        <v>19485</v>
      </c>
      <c r="R5573" s="1" t="str">
        <f t="shared" si="111"/>
        <v>ST10061</v>
      </c>
      <c r="S5573" t="str">
        <f>VLOOKUP(R5573,Data!$C$2:$D$261,2,0)</f>
        <v>The Dorchester</v>
      </c>
      <c r="T5573">
        <f>COUNTIF('Feb 2022'!A:A,D5573)+COUNTIF('Mar 2022'!A:A,D5573)+COUNTIF('Apr 2022'!A:A,D5573)+COUNTIF('May 2022'!A:A,D5573)+COUNTIF('June 2022'!A:A,D5573)+COUNTIF('July 2022'!A:A,D5573)+COUNTIF('Aug 2022'!A:A,D5573)+COUNTIF('Sep 2022'!A:A,D5573)+COUNTIF('Oct 2022'!A:A,D5573)+COUNTIF('Dec 2022'!A:A,D5573)</f>
        <v>1</v>
      </c>
      <c r="U5573" t="str">
        <f>VLOOKUP(Q5573,'Capital Lookup'!A:B,2,FALSE)</f>
        <v>No</v>
      </c>
      <c r="V5573" s="2">
        <f>IFERROR(VLOOKUP(LEFT(F5573,10),'Find Purchase Orders'!B:J,9,FALSE),"")</f>
        <v>44875</v>
      </c>
      <c r="W5573" s="25" t="s">
        <v>7261</v>
      </c>
    </row>
    <row r="5574" spans="1:23" hidden="1">
      <c r="A5574" s="25" t="s">
        <v>7261</v>
      </c>
      <c r="B5574" s="25" t="s">
        <v>7541</v>
      </c>
      <c r="C5574" s="25" t="s">
        <v>7264</v>
      </c>
      <c r="D5574" s="25" t="s">
        <v>6978</v>
      </c>
      <c r="E5574" s="25" t="s">
        <v>7273</v>
      </c>
      <c r="F5574" s="25" t="s">
        <v>19487</v>
      </c>
      <c r="G5574" s="25" t="s">
        <v>19484</v>
      </c>
      <c r="H5574" s="21">
        <v>3269.05</v>
      </c>
      <c r="I5574" s="25" t="s">
        <v>7296</v>
      </c>
      <c r="J5574" s="25" t="s">
        <v>7288</v>
      </c>
      <c r="K5574" s="25" t="s">
        <v>7262</v>
      </c>
      <c r="L5574" s="25" t="s">
        <v>8539</v>
      </c>
      <c r="M5574" s="21">
        <v>3269.05</v>
      </c>
      <c r="N5574" s="22">
        <v>0</v>
      </c>
      <c r="O5574" s="21">
        <v>3269.05</v>
      </c>
      <c r="P5574" s="21">
        <v>3269.05</v>
      </c>
      <c r="Q5574" s="25" t="s">
        <v>19485</v>
      </c>
      <c r="R5574" s="1" t="str">
        <f t="shared" si="111"/>
        <v>ST10061</v>
      </c>
      <c r="S5574" t="str">
        <f>VLOOKUP(R5574,Data!$C$2:$D$261,2,0)</f>
        <v>The Dorchester</v>
      </c>
      <c r="T5574">
        <f>COUNTIF('Feb 2022'!A:A,D5574)+COUNTIF('Mar 2022'!A:A,D5574)+COUNTIF('Apr 2022'!A:A,D5574)+COUNTIF('May 2022'!A:A,D5574)+COUNTIF('June 2022'!A:A,D5574)+COUNTIF('July 2022'!A:A,D5574)+COUNTIF('Aug 2022'!A:A,D5574)+COUNTIF('Sep 2022'!A:A,D5574)+COUNTIF('Oct 2022'!A:A,D5574)+COUNTIF('Dec 2022'!A:A,D5574)</f>
        <v>1</v>
      </c>
      <c r="U5574" t="str">
        <f>VLOOKUP(Q5574,'Capital Lookup'!A:B,2,FALSE)</f>
        <v>No</v>
      </c>
      <c r="V5574" s="2">
        <f>IFERROR(VLOOKUP(LEFT(F5574,10),'Find Purchase Orders'!B:J,9,FALSE),"")</f>
        <v>44875</v>
      </c>
      <c r="W5574" s="25" t="s">
        <v>7261</v>
      </c>
    </row>
    <row r="5575" spans="1:23" hidden="1">
      <c r="A5575" s="25" t="s">
        <v>8476</v>
      </c>
      <c r="B5575" s="25" t="s">
        <v>8477</v>
      </c>
      <c r="C5575" s="25" t="s">
        <v>7282</v>
      </c>
      <c r="D5575" s="25" t="s">
        <v>19488</v>
      </c>
      <c r="E5575" s="25" t="s">
        <v>17811</v>
      </c>
      <c r="H5575" s="21">
        <v>10441.200000000001</v>
      </c>
      <c r="I5575" s="25" t="s">
        <v>7257</v>
      </c>
      <c r="K5575" s="25" t="s">
        <v>8060</v>
      </c>
      <c r="L5575" s="25" t="s">
        <v>8647</v>
      </c>
      <c r="M5575" s="22">
        <v>0</v>
      </c>
      <c r="N5575" s="22">
        <v>0</v>
      </c>
      <c r="O5575" s="21">
        <v>0</v>
      </c>
      <c r="P5575" s="21">
        <v>1201.2</v>
      </c>
      <c r="Q5575" s="25"/>
      <c r="R5575" s="1" t="str">
        <f t="shared" si="111"/>
        <v>ST10017</v>
      </c>
      <c r="S5575" t="str">
        <f>VLOOKUP(R5575,Data!$C$2:$D$261,2,0)</f>
        <v>King Gardens</v>
      </c>
      <c r="T5575">
        <f>COUNTIF('Feb 2022'!A:A,D5575)+COUNTIF('Mar 2022'!A:A,D5575)+COUNTIF('Apr 2022'!A:A,D5575)+COUNTIF('May 2022'!A:A,D5575)+COUNTIF('June 2022'!A:A,D5575)+COUNTIF('July 2022'!A:A,D5575)+COUNTIF('Aug 2022'!A:A,D5575)+COUNTIF('Sep 2022'!A:A,D5575)+COUNTIF('Oct 2022'!A:A,D5575)+COUNTIF('Dec 2022'!A:A,D5575)</f>
        <v>0</v>
      </c>
      <c r="U5575" t="e">
        <f>VLOOKUP(Q5575,'Capital Lookup'!A:B,2,FALSE)</f>
        <v>#N/A</v>
      </c>
      <c r="V5575" s="2" t="str">
        <f>IFERROR(VLOOKUP(LEFT(F5575,10),'Find Purchase Orders'!B:J,9,FALSE),"")</f>
        <v/>
      </c>
      <c r="W5575" s="25" t="s">
        <v>7261</v>
      </c>
    </row>
    <row r="5576" spans="1:23" hidden="1">
      <c r="A5576" s="25" t="s">
        <v>8476</v>
      </c>
      <c r="B5576" s="25" t="s">
        <v>8477</v>
      </c>
      <c r="C5576" s="25" t="s">
        <v>7282</v>
      </c>
      <c r="D5576" s="25" t="s">
        <v>19488</v>
      </c>
      <c r="E5576" s="25" t="s">
        <v>17811</v>
      </c>
      <c r="H5576" s="21">
        <v>565</v>
      </c>
      <c r="I5576" s="25" t="s">
        <v>7257</v>
      </c>
      <c r="K5576" s="25" t="s">
        <v>8060</v>
      </c>
      <c r="L5576" s="25" t="s">
        <v>8647</v>
      </c>
      <c r="M5576" s="22">
        <v>0</v>
      </c>
      <c r="N5576" s="22">
        <v>0</v>
      </c>
      <c r="O5576" s="21">
        <v>0</v>
      </c>
      <c r="P5576" s="21">
        <v>65</v>
      </c>
      <c r="Q5576" s="25"/>
      <c r="R5576" s="1" t="str">
        <f t="shared" si="111"/>
        <v>ST10017</v>
      </c>
      <c r="S5576" t="str">
        <f>VLOOKUP(R5576,Data!$C$2:$D$261,2,0)</f>
        <v>King Gardens</v>
      </c>
      <c r="T5576">
        <f>COUNTIF('Feb 2022'!A:A,D5576)+COUNTIF('Mar 2022'!A:A,D5576)+COUNTIF('Apr 2022'!A:A,D5576)+COUNTIF('May 2022'!A:A,D5576)+COUNTIF('June 2022'!A:A,D5576)+COUNTIF('July 2022'!A:A,D5576)+COUNTIF('Aug 2022'!A:A,D5576)+COUNTIF('Sep 2022'!A:A,D5576)+COUNTIF('Oct 2022'!A:A,D5576)+COUNTIF('Dec 2022'!A:A,D5576)</f>
        <v>0</v>
      </c>
      <c r="U5576" t="e">
        <f>VLOOKUP(Q5576,'Capital Lookup'!A:B,2,FALSE)</f>
        <v>#N/A</v>
      </c>
      <c r="V5576" s="2" t="str">
        <f>IFERROR(VLOOKUP(LEFT(F5576,10),'Find Purchase Orders'!B:J,9,FALSE),"")</f>
        <v/>
      </c>
      <c r="W5576" s="25" t="s">
        <v>7261</v>
      </c>
    </row>
    <row r="5577" spans="1:23" hidden="1">
      <c r="A5577" s="25" t="s">
        <v>8476</v>
      </c>
      <c r="B5577" s="25" t="s">
        <v>8477</v>
      </c>
      <c r="C5577" s="25" t="s">
        <v>7282</v>
      </c>
      <c r="D5577" s="25" t="s">
        <v>19488</v>
      </c>
      <c r="E5577" s="25" t="s">
        <v>17811</v>
      </c>
      <c r="H5577" s="21">
        <v>791</v>
      </c>
      <c r="I5577" s="25" t="s">
        <v>7257</v>
      </c>
      <c r="K5577" s="25" t="s">
        <v>8060</v>
      </c>
      <c r="L5577" s="25" t="s">
        <v>8647</v>
      </c>
      <c r="M5577" s="22">
        <v>0</v>
      </c>
      <c r="N5577" s="22">
        <v>0</v>
      </c>
      <c r="O5577" s="21">
        <v>0</v>
      </c>
      <c r="P5577" s="21">
        <v>91</v>
      </c>
      <c r="Q5577" s="25"/>
      <c r="R5577" s="1" t="str">
        <f t="shared" si="111"/>
        <v>ST10017</v>
      </c>
      <c r="S5577" t="str">
        <f>VLOOKUP(R5577,Data!$C$2:$D$261,2,0)</f>
        <v>King Gardens</v>
      </c>
      <c r="T5577">
        <f>COUNTIF('Feb 2022'!A:A,D5577)+COUNTIF('Mar 2022'!A:A,D5577)+COUNTIF('Apr 2022'!A:A,D5577)+COUNTIF('May 2022'!A:A,D5577)+COUNTIF('June 2022'!A:A,D5577)+COUNTIF('July 2022'!A:A,D5577)+COUNTIF('Aug 2022'!A:A,D5577)+COUNTIF('Sep 2022'!A:A,D5577)+COUNTIF('Oct 2022'!A:A,D5577)+COUNTIF('Dec 2022'!A:A,D5577)</f>
        <v>0</v>
      </c>
      <c r="U5577" t="e">
        <f>VLOOKUP(Q5577,'Capital Lookup'!A:B,2,FALSE)</f>
        <v>#N/A</v>
      </c>
      <c r="V5577" s="2" t="str">
        <f>IFERROR(VLOOKUP(LEFT(F5577,10),'Find Purchase Orders'!B:J,9,FALSE),"")</f>
        <v/>
      </c>
      <c r="W5577" s="25" t="s">
        <v>7261</v>
      </c>
    </row>
    <row r="5578" spans="1:23" hidden="1">
      <c r="A5578" s="25" t="s">
        <v>7261</v>
      </c>
      <c r="B5578" s="25" t="s">
        <v>9186</v>
      </c>
      <c r="C5578" s="25" t="s">
        <v>7264</v>
      </c>
      <c r="D5578" s="25" t="s">
        <v>7012</v>
      </c>
      <c r="E5578" s="25" t="s">
        <v>12833</v>
      </c>
      <c r="F5578" s="25" t="s">
        <v>19489</v>
      </c>
      <c r="G5578" s="25" t="s">
        <v>19490</v>
      </c>
      <c r="H5578" s="21">
        <v>246.75</v>
      </c>
      <c r="I5578" s="25" t="s">
        <v>7296</v>
      </c>
      <c r="J5578" s="25" t="s">
        <v>7288</v>
      </c>
      <c r="K5578" s="25" t="s">
        <v>7262</v>
      </c>
      <c r="L5578" s="25" t="s">
        <v>7259</v>
      </c>
      <c r="M5578" s="21">
        <v>246.75</v>
      </c>
      <c r="N5578" s="21">
        <v>246.75</v>
      </c>
      <c r="O5578" s="21">
        <v>0</v>
      </c>
      <c r="P5578" s="21">
        <v>246.75</v>
      </c>
      <c r="Q5578" s="25" t="s">
        <v>12834</v>
      </c>
      <c r="R5578" s="1" t="str">
        <f t="shared" si="111"/>
        <v>ST10070</v>
      </c>
      <c r="S5578" t="str">
        <f>VLOOKUP(R5578,Data!$C$2:$D$261,2,0)</f>
        <v>Scenic Acres</v>
      </c>
      <c r="T5578">
        <f>COUNTIF('Feb 2022'!A:A,D5578)+COUNTIF('Mar 2022'!A:A,D5578)+COUNTIF('Apr 2022'!A:A,D5578)+COUNTIF('May 2022'!A:A,D5578)+COUNTIF('June 2022'!A:A,D5578)+COUNTIF('July 2022'!A:A,D5578)+COUNTIF('Aug 2022'!A:A,D5578)+COUNTIF('Sep 2022'!A:A,D5578)+COUNTIF('Oct 2022'!A:A,D5578)+COUNTIF('Dec 2022'!A:A,D5578)</f>
        <v>1</v>
      </c>
      <c r="U5578" t="str">
        <f>VLOOKUP(Q5578,'Capital Lookup'!A:B,2,FALSE)</f>
        <v>No</v>
      </c>
      <c r="V5578" s="2">
        <f>IFERROR(VLOOKUP(LEFT(F5578,10),'Find Purchase Orders'!B:J,9,FALSE),"")</f>
        <v>44880</v>
      </c>
      <c r="W5578" s="25" t="s">
        <v>7261</v>
      </c>
    </row>
    <row r="5579" spans="1:23" hidden="1">
      <c r="A5579" s="25" t="s">
        <v>7261</v>
      </c>
      <c r="B5579" s="25" t="s">
        <v>9186</v>
      </c>
      <c r="C5579" s="25" t="s">
        <v>7264</v>
      </c>
      <c r="D5579" s="25" t="s">
        <v>7012</v>
      </c>
      <c r="E5579" s="25" t="s">
        <v>12833</v>
      </c>
      <c r="F5579" s="25" t="s">
        <v>19491</v>
      </c>
      <c r="G5579" s="25" t="s">
        <v>19492</v>
      </c>
      <c r="H5579" s="21">
        <v>5501.95</v>
      </c>
      <c r="I5579" s="25" t="s">
        <v>7296</v>
      </c>
      <c r="J5579" s="25" t="s">
        <v>7288</v>
      </c>
      <c r="K5579" s="25" t="s">
        <v>7262</v>
      </c>
      <c r="L5579" s="25" t="s">
        <v>7259</v>
      </c>
      <c r="M5579" s="21">
        <v>5501.95</v>
      </c>
      <c r="N5579" s="21">
        <v>5501.95</v>
      </c>
      <c r="O5579" s="21">
        <v>0</v>
      </c>
      <c r="P5579" s="21">
        <v>5501.95</v>
      </c>
      <c r="Q5579" s="25" t="s">
        <v>12834</v>
      </c>
      <c r="R5579" s="1" t="str">
        <f t="shared" si="111"/>
        <v>ST10070</v>
      </c>
      <c r="S5579" t="str">
        <f>VLOOKUP(R5579,Data!$C$2:$D$261,2,0)</f>
        <v>Scenic Acres</v>
      </c>
      <c r="T5579">
        <f>COUNTIF('Feb 2022'!A:A,D5579)+COUNTIF('Mar 2022'!A:A,D5579)+COUNTIF('Apr 2022'!A:A,D5579)+COUNTIF('May 2022'!A:A,D5579)+COUNTIF('June 2022'!A:A,D5579)+COUNTIF('July 2022'!A:A,D5579)+COUNTIF('Aug 2022'!A:A,D5579)+COUNTIF('Sep 2022'!A:A,D5579)+COUNTIF('Oct 2022'!A:A,D5579)+COUNTIF('Dec 2022'!A:A,D5579)</f>
        <v>1</v>
      </c>
      <c r="U5579" t="str">
        <f>VLOOKUP(Q5579,'Capital Lookup'!A:B,2,FALSE)</f>
        <v>No</v>
      </c>
      <c r="V5579" s="2">
        <f>IFERROR(VLOOKUP(LEFT(F5579,10),'Find Purchase Orders'!B:J,9,FALSE),"")</f>
        <v>44880</v>
      </c>
      <c r="W5579" s="25" t="s">
        <v>7261</v>
      </c>
    </row>
    <row r="5580" spans="1:23" hidden="1">
      <c r="A5580" s="25" t="s">
        <v>7261</v>
      </c>
      <c r="B5580" s="25" t="s">
        <v>9186</v>
      </c>
      <c r="C5580" s="25" t="s">
        <v>7264</v>
      </c>
      <c r="D5580" s="25" t="s">
        <v>6979</v>
      </c>
      <c r="E5580" s="25" t="s">
        <v>12833</v>
      </c>
      <c r="F5580" s="25" t="s">
        <v>19493</v>
      </c>
      <c r="G5580" s="25" t="s">
        <v>19494</v>
      </c>
      <c r="H5580" s="21">
        <v>525</v>
      </c>
      <c r="I5580" s="25" t="s">
        <v>7296</v>
      </c>
      <c r="J5580" s="25" t="s">
        <v>7288</v>
      </c>
      <c r="K5580" s="25" t="s">
        <v>7258</v>
      </c>
      <c r="L5580" s="25" t="s">
        <v>7259</v>
      </c>
      <c r="M5580" s="21">
        <v>525</v>
      </c>
      <c r="N5580" s="22">
        <v>0</v>
      </c>
      <c r="O5580" s="21">
        <v>525</v>
      </c>
      <c r="P5580" s="21">
        <v>525</v>
      </c>
      <c r="Q5580" s="25" t="s">
        <v>12834</v>
      </c>
      <c r="R5580" s="1" t="str">
        <f t="shared" si="111"/>
        <v>ST10070</v>
      </c>
      <c r="S5580" t="str">
        <f>VLOOKUP(R5580,Data!$C$2:$D$261,2,0)</f>
        <v>Scenic Acres</v>
      </c>
      <c r="T5580">
        <f>COUNTIF('Feb 2022'!A:A,D5580)+COUNTIF('Mar 2022'!A:A,D5580)+COUNTIF('Apr 2022'!A:A,D5580)+COUNTIF('May 2022'!A:A,D5580)+COUNTIF('June 2022'!A:A,D5580)+COUNTIF('July 2022'!A:A,D5580)+COUNTIF('Aug 2022'!A:A,D5580)+COUNTIF('Sep 2022'!A:A,D5580)+COUNTIF('Oct 2022'!A:A,D5580)+COUNTIF('Dec 2022'!A:A,D5580)</f>
        <v>1</v>
      </c>
      <c r="U5580" t="str">
        <f>VLOOKUP(Q5580,'Capital Lookup'!A:B,2,FALSE)</f>
        <v>No</v>
      </c>
      <c r="V5580" s="2">
        <f>IFERROR(VLOOKUP(LEFT(F5580,10),'Find Purchase Orders'!B:J,9,FALSE),"")</f>
        <v>44875</v>
      </c>
      <c r="W5580" s="25" t="s">
        <v>7261</v>
      </c>
    </row>
    <row r="5581" spans="1:23" hidden="1">
      <c r="A5581" s="25" t="s">
        <v>7261</v>
      </c>
      <c r="B5581" s="25" t="s">
        <v>9186</v>
      </c>
      <c r="C5581" s="25" t="s">
        <v>7264</v>
      </c>
      <c r="D5581" s="25" t="s">
        <v>6979</v>
      </c>
      <c r="E5581" s="25" t="s">
        <v>12833</v>
      </c>
      <c r="F5581" s="25" t="s">
        <v>19495</v>
      </c>
      <c r="G5581" s="25" t="s">
        <v>19496</v>
      </c>
      <c r="H5581" s="21">
        <v>551.25</v>
      </c>
      <c r="I5581" s="25" t="s">
        <v>7287</v>
      </c>
      <c r="J5581" s="25" t="s">
        <v>7288</v>
      </c>
      <c r="K5581" s="25" t="s">
        <v>7262</v>
      </c>
      <c r="L5581" s="25" t="s">
        <v>7259</v>
      </c>
      <c r="M5581" s="21">
        <v>551.25</v>
      </c>
      <c r="N5581" s="22">
        <v>0</v>
      </c>
      <c r="O5581" s="21">
        <v>551.25</v>
      </c>
      <c r="P5581" s="21">
        <v>26.25</v>
      </c>
      <c r="Q5581" s="25" t="s">
        <v>12834</v>
      </c>
      <c r="R5581" s="1" t="str">
        <f t="shared" si="111"/>
        <v>ST10070</v>
      </c>
      <c r="S5581" t="str">
        <f>VLOOKUP(R5581,Data!$C$2:$D$261,2,0)</f>
        <v>Scenic Acres</v>
      </c>
      <c r="T5581">
        <f>COUNTIF('Feb 2022'!A:A,D5581)+COUNTIF('Mar 2022'!A:A,D5581)+COUNTIF('Apr 2022'!A:A,D5581)+COUNTIF('May 2022'!A:A,D5581)+COUNTIF('June 2022'!A:A,D5581)+COUNTIF('July 2022'!A:A,D5581)+COUNTIF('Aug 2022'!A:A,D5581)+COUNTIF('Sep 2022'!A:A,D5581)+COUNTIF('Oct 2022'!A:A,D5581)+COUNTIF('Dec 2022'!A:A,D5581)</f>
        <v>1</v>
      </c>
      <c r="U5581" t="str">
        <f>VLOOKUP(Q5581,'Capital Lookup'!A:B,2,FALSE)</f>
        <v>No</v>
      </c>
      <c r="V5581" s="2">
        <f>IFERROR(VLOOKUP(LEFT(F5581,10),'Find Purchase Orders'!B:J,9,FALSE),"")</f>
        <v>44875</v>
      </c>
      <c r="W5581" s="25" t="s">
        <v>7261</v>
      </c>
    </row>
    <row r="5582" spans="1:23" hidden="1">
      <c r="A5582" s="25" t="s">
        <v>7261</v>
      </c>
      <c r="B5582" s="25" t="s">
        <v>9186</v>
      </c>
      <c r="C5582" s="25" t="s">
        <v>7264</v>
      </c>
      <c r="D5582" s="25" t="s">
        <v>6979</v>
      </c>
      <c r="E5582" s="25" t="s">
        <v>12833</v>
      </c>
      <c r="F5582" s="25" t="s">
        <v>19497</v>
      </c>
      <c r="G5582" s="25" t="s">
        <v>19498</v>
      </c>
      <c r="H5582" s="21">
        <v>8262.42</v>
      </c>
      <c r="I5582" s="25" t="s">
        <v>7287</v>
      </c>
      <c r="J5582" s="25" t="s">
        <v>7288</v>
      </c>
      <c r="K5582" s="25" t="s">
        <v>7262</v>
      </c>
      <c r="L5582" s="25" t="s">
        <v>7259</v>
      </c>
      <c r="M5582" s="21">
        <v>8262.42</v>
      </c>
      <c r="N5582" s="22">
        <v>0</v>
      </c>
      <c r="O5582" s="21">
        <v>8262.42</v>
      </c>
      <c r="P5582" s="21">
        <v>393.45</v>
      </c>
      <c r="Q5582" s="25" t="s">
        <v>12834</v>
      </c>
      <c r="R5582" s="1" t="str">
        <f t="shared" si="111"/>
        <v>ST10070</v>
      </c>
      <c r="S5582" t="str">
        <f>VLOOKUP(R5582,Data!$C$2:$D$261,2,0)</f>
        <v>Scenic Acres</v>
      </c>
      <c r="T5582">
        <f>COUNTIF('Feb 2022'!A:A,D5582)+COUNTIF('Mar 2022'!A:A,D5582)+COUNTIF('Apr 2022'!A:A,D5582)+COUNTIF('May 2022'!A:A,D5582)+COUNTIF('June 2022'!A:A,D5582)+COUNTIF('July 2022'!A:A,D5582)+COUNTIF('Aug 2022'!A:A,D5582)+COUNTIF('Sep 2022'!A:A,D5582)+COUNTIF('Oct 2022'!A:A,D5582)+COUNTIF('Dec 2022'!A:A,D5582)</f>
        <v>1</v>
      </c>
      <c r="U5582" t="str">
        <f>VLOOKUP(Q5582,'Capital Lookup'!A:B,2,FALSE)</f>
        <v>No</v>
      </c>
      <c r="V5582" s="2">
        <f>IFERROR(VLOOKUP(LEFT(F5582,10),'Find Purchase Orders'!B:J,9,FALSE),"")</f>
        <v>44875</v>
      </c>
      <c r="W5582" s="25" t="s">
        <v>7261</v>
      </c>
    </row>
    <row r="5583" spans="1:23" hidden="1">
      <c r="A5583" s="25" t="s">
        <v>7261</v>
      </c>
      <c r="B5583" s="25" t="s">
        <v>9186</v>
      </c>
      <c r="C5583" s="25" t="s">
        <v>7264</v>
      </c>
      <c r="D5583" s="25" t="s">
        <v>7014</v>
      </c>
      <c r="E5583" s="25" t="s">
        <v>12833</v>
      </c>
      <c r="F5583" s="25" t="s">
        <v>19499</v>
      </c>
      <c r="G5583" s="25" t="s">
        <v>19500</v>
      </c>
      <c r="H5583" s="21">
        <v>892.5</v>
      </c>
      <c r="I5583" s="25" t="s">
        <v>7296</v>
      </c>
      <c r="J5583" s="25" t="s">
        <v>7288</v>
      </c>
      <c r="K5583" s="25" t="s">
        <v>7258</v>
      </c>
      <c r="L5583" s="25" t="s">
        <v>7259</v>
      </c>
      <c r="M5583" s="21">
        <v>892.5</v>
      </c>
      <c r="N5583" s="21">
        <v>892.5</v>
      </c>
      <c r="O5583" s="21">
        <v>0</v>
      </c>
      <c r="P5583" s="21">
        <v>892.5</v>
      </c>
      <c r="Q5583" s="25" t="s">
        <v>12834</v>
      </c>
      <c r="R5583" s="1" t="str">
        <f t="shared" si="111"/>
        <v>ST10070</v>
      </c>
      <c r="S5583" t="str">
        <f>VLOOKUP(R5583,Data!$C$2:$D$261,2,0)</f>
        <v>Scenic Acres</v>
      </c>
      <c r="T5583">
        <f>COUNTIF('Feb 2022'!A:A,D5583)+COUNTIF('Mar 2022'!A:A,D5583)+COUNTIF('Apr 2022'!A:A,D5583)+COUNTIF('May 2022'!A:A,D5583)+COUNTIF('June 2022'!A:A,D5583)+COUNTIF('July 2022'!A:A,D5583)+COUNTIF('Aug 2022'!A:A,D5583)+COUNTIF('Sep 2022'!A:A,D5583)+COUNTIF('Oct 2022'!A:A,D5583)+COUNTIF('Dec 2022'!A:A,D5583)</f>
        <v>1</v>
      </c>
      <c r="U5583" t="str">
        <f>VLOOKUP(Q5583,'Capital Lookup'!A:B,2,FALSE)</f>
        <v>No</v>
      </c>
      <c r="V5583" s="2">
        <f>IFERROR(VLOOKUP(LEFT(F5583,10),'Find Purchase Orders'!B:J,9,FALSE),"")</f>
        <v>44880</v>
      </c>
      <c r="W5583" s="25" t="s">
        <v>7261</v>
      </c>
    </row>
    <row r="5584" spans="1:23" hidden="1">
      <c r="A5584" s="25" t="s">
        <v>7261</v>
      </c>
      <c r="B5584" s="25" t="s">
        <v>9186</v>
      </c>
      <c r="C5584" s="25" t="s">
        <v>7264</v>
      </c>
      <c r="D5584" s="25" t="s">
        <v>7014</v>
      </c>
      <c r="E5584" s="25" t="s">
        <v>12833</v>
      </c>
      <c r="F5584" s="25" t="s">
        <v>19501</v>
      </c>
      <c r="G5584" s="25" t="s">
        <v>19502</v>
      </c>
      <c r="H5584" s="21">
        <v>89.25</v>
      </c>
      <c r="I5584" s="25" t="s">
        <v>7296</v>
      </c>
      <c r="J5584" s="25" t="s">
        <v>7288</v>
      </c>
      <c r="K5584" s="25" t="s">
        <v>7262</v>
      </c>
      <c r="L5584" s="25" t="s">
        <v>7259</v>
      </c>
      <c r="M5584" s="21">
        <v>89.25</v>
      </c>
      <c r="N5584" s="21">
        <v>89.25</v>
      </c>
      <c r="O5584" s="21">
        <v>0</v>
      </c>
      <c r="P5584" s="21">
        <v>89.25</v>
      </c>
      <c r="Q5584" s="25" t="s">
        <v>12834</v>
      </c>
      <c r="R5584" s="1" t="str">
        <f t="shared" si="111"/>
        <v>ST10070</v>
      </c>
      <c r="S5584" t="str">
        <f>VLOOKUP(R5584,Data!$C$2:$D$261,2,0)</f>
        <v>Scenic Acres</v>
      </c>
      <c r="T5584">
        <f>COUNTIF('Feb 2022'!A:A,D5584)+COUNTIF('Mar 2022'!A:A,D5584)+COUNTIF('Apr 2022'!A:A,D5584)+COUNTIF('May 2022'!A:A,D5584)+COUNTIF('June 2022'!A:A,D5584)+COUNTIF('July 2022'!A:A,D5584)+COUNTIF('Aug 2022'!A:A,D5584)+COUNTIF('Sep 2022'!A:A,D5584)+COUNTIF('Oct 2022'!A:A,D5584)+COUNTIF('Dec 2022'!A:A,D5584)</f>
        <v>1</v>
      </c>
      <c r="U5584" t="str">
        <f>VLOOKUP(Q5584,'Capital Lookup'!A:B,2,FALSE)</f>
        <v>No</v>
      </c>
      <c r="V5584" s="2">
        <f>IFERROR(VLOOKUP(LEFT(F5584,10),'Find Purchase Orders'!B:J,9,FALSE),"")</f>
        <v>44880</v>
      </c>
      <c r="W5584" s="25" t="s">
        <v>7261</v>
      </c>
    </row>
    <row r="5585" spans="1:23" hidden="1">
      <c r="A5585" s="25" t="s">
        <v>7261</v>
      </c>
      <c r="B5585" s="25" t="s">
        <v>9186</v>
      </c>
      <c r="C5585" s="25" t="s">
        <v>7264</v>
      </c>
      <c r="D5585" s="25" t="s">
        <v>7014</v>
      </c>
      <c r="E5585" s="25" t="s">
        <v>12833</v>
      </c>
      <c r="F5585" s="25" t="s">
        <v>19503</v>
      </c>
      <c r="G5585" s="25" t="s">
        <v>19504</v>
      </c>
      <c r="H5585" s="21">
        <v>5159.7</v>
      </c>
      <c r="I5585" s="25" t="s">
        <v>7296</v>
      </c>
      <c r="J5585" s="25" t="s">
        <v>7288</v>
      </c>
      <c r="K5585" s="25" t="s">
        <v>7262</v>
      </c>
      <c r="L5585" s="25" t="s">
        <v>7259</v>
      </c>
      <c r="M5585" s="21">
        <v>5159.7</v>
      </c>
      <c r="N5585" s="21">
        <v>5159.7</v>
      </c>
      <c r="O5585" s="21">
        <v>0</v>
      </c>
      <c r="P5585" s="21">
        <v>5159.7</v>
      </c>
      <c r="Q5585" s="25" t="s">
        <v>12834</v>
      </c>
      <c r="R5585" s="1" t="str">
        <f t="shared" si="111"/>
        <v>ST10070</v>
      </c>
      <c r="S5585" t="str">
        <f>VLOOKUP(R5585,Data!$C$2:$D$261,2,0)</f>
        <v>Scenic Acres</v>
      </c>
      <c r="T5585">
        <f>COUNTIF('Feb 2022'!A:A,D5585)+COUNTIF('Mar 2022'!A:A,D5585)+COUNTIF('Apr 2022'!A:A,D5585)+COUNTIF('May 2022'!A:A,D5585)+COUNTIF('June 2022'!A:A,D5585)+COUNTIF('July 2022'!A:A,D5585)+COUNTIF('Aug 2022'!A:A,D5585)+COUNTIF('Sep 2022'!A:A,D5585)+COUNTIF('Oct 2022'!A:A,D5585)+COUNTIF('Dec 2022'!A:A,D5585)</f>
        <v>1</v>
      </c>
      <c r="U5585" t="str">
        <f>VLOOKUP(Q5585,'Capital Lookup'!A:B,2,FALSE)</f>
        <v>No</v>
      </c>
      <c r="V5585" s="2">
        <f>IFERROR(VLOOKUP(LEFT(F5585,10),'Find Purchase Orders'!B:J,9,FALSE),"")</f>
        <v>44880</v>
      </c>
      <c r="W5585" s="25" t="s">
        <v>7261</v>
      </c>
    </row>
    <row r="5586" spans="1:23" hidden="1">
      <c r="A5586" s="25" t="s">
        <v>7261</v>
      </c>
      <c r="B5586" s="25" t="s">
        <v>9186</v>
      </c>
      <c r="C5586" s="25" t="s">
        <v>7264</v>
      </c>
      <c r="D5586" s="25" t="s">
        <v>6980</v>
      </c>
      <c r="E5586" s="25" t="s">
        <v>12833</v>
      </c>
      <c r="F5586" s="25" t="s">
        <v>19505</v>
      </c>
      <c r="G5586" s="25" t="s">
        <v>19506</v>
      </c>
      <c r="H5586" s="21">
        <v>5112.45</v>
      </c>
      <c r="I5586" s="25" t="s">
        <v>7296</v>
      </c>
      <c r="J5586" s="25" t="s">
        <v>7288</v>
      </c>
      <c r="K5586" s="25" t="s">
        <v>7262</v>
      </c>
      <c r="L5586" s="25" t="s">
        <v>7259</v>
      </c>
      <c r="M5586" s="21">
        <v>5112.45</v>
      </c>
      <c r="N5586" s="22">
        <v>0</v>
      </c>
      <c r="O5586" s="21">
        <v>5112.45</v>
      </c>
      <c r="P5586" s="21">
        <v>5112.45</v>
      </c>
      <c r="Q5586" s="25" t="s">
        <v>12834</v>
      </c>
      <c r="R5586" s="1" t="str">
        <f t="shared" si="111"/>
        <v>ST10070</v>
      </c>
      <c r="S5586" t="str">
        <f>VLOOKUP(R5586,Data!$C$2:$D$261,2,0)</f>
        <v>Scenic Acres</v>
      </c>
      <c r="T5586">
        <f>COUNTIF('Feb 2022'!A:A,D5586)+COUNTIF('Mar 2022'!A:A,D5586)+COUNTIF('Apr 2022'!A:A,D5586)+COUNTIF('May 2022'!A:A,D5586)+COUNTIF('June 2022'!A:A,D5586)+COUNTIF('July 2022'!A:A,D5586)+COUNTIF('Aug 2022'!A:A,D5586)+COUNTIF('Sep 2022'!A:A,D5586)+COUNTIF('Oct 2022'!A:A,D5586)+COUNTIF('Dec 2022'!A:A,D5586)</f>
        <v>1</v>
      </c>
      <c r="U5586" t="str">
        <f>VLOOKUP(Q5586,'Capital Lookup'!A:B,2,FALSE)</f>
        <v>No</v>
      </c>
      <c r="V5586" s="2">
        <f>IFERROR(VLOOKUP(LEFT(F5586,10),'Find Purchase Orders'!B:J,9,FALSE),"")</f>
        <v>44875</v>
      </c>
      <c r="W5586" s="25" t="s">
        <v>7261</v>
      </c>
    </row>
    <row r="5587" spans="1:23" hidden="1">
      <c r="A5587" s="25" t="s">
        <v>7261</v>
      </c>
      <c r="B5587" s="25" t="s">
        <v>7343</v>
      </c>
      <c r="C5587" s="25" t="s">
        <v>7282</v>
      </c>
      <c r="D5587" s="25" t="s">
        <v>6981</v>
      </c>
      <c r="E5587" s="25" t="s">
        <v>7345</v>
      </c>
      <c r="F5587" s="25" t="s">
        <v>19507</v>
      </c>
      <c r="G5587" s="25" t="s">
        <v>12671</v>
      </c>
      <c r="H5587" s="21">
        <v>282.5</v>
      </c>
      <c r="I5587" s="25" t="s">
        <v>7296</v>
      </c>
      <c r="J5587" s="25" t="s">
        <v>7288</v>
      </c>
      <c r="K5587" s="25" t="s">
        <v>7262</v>
      </c>
      <c r="L5587" s="25" t="s">
        <v>7259</v>
      </c>
      <c r="M5587" s="21">
        <v>282.5</v>
      </c>
      <c r="N5587" s="21">
        <v>282.5</v>
      </c>
      <c r="O5587" s="21">
        <v>0</v>
      </c>
      <c r="P5587" s="21">
        <v>282.5</v>
      </c>
      <c r="Q5587" s="25" t="s">
        <v>7348</v>
      </c>
      <c r="R5587" s="1" t="str">
        <f t="shared" si="111"/>
        <v>ST10093</v>
      </c>
      <c r="S5587" t="str">
        <f>VLOOKUP(R5587,Data!$C$2:$D$261,2,0)</f>
        <v>Windermere on The Mount</v>
      </c>
      <c r="T5587">
        <f>COUNTIF('Feb 2022'!A:A,D5587)+COUNTIF('Mar 2022'!A:A,D5587)+COUNTIF('Apr 2022'!A:A,D5587)+COUNTIF('May 2022'!A:A,D5587)+COUNTIF('June 2022'!A:A,D5587)+COUNTIF('July 2022'!A:A,D5587)+COUNTIF('Aug 2022'!A:A,D5587)+COUNTIF('Sep 2022'!A:A,D5587)+COUNTIF('Oct 2022'!A:A,D5587)+COUNTIF('Dec 2022'!A:A,D5587)</f>
        <v>1</v>
      </c>
      <c r="U5587" t="str">
        <f>VLOOKUP(Q5587,'Capital Lookup'!A:B,2,FALSE)</f>
        <v>No</v>
      </c>
      <c r="V5587" s="2">
        <f>IFERROR(VLOOKUP(LEFT(F5587,10),'Find Purchase Orders'!B:J,9,FALSE),"")</f>
        <v>44875</v>
      </c>
      <c r="W5587" s="25" t="s">
        <v>7261</v>
      </c>
    </row>
    <row r="5588" spans="1:23" hidden="1">
      <c r="A5588" s="25" t="s">
        <v>7261</v>
      </c>
      <c r="B5588" s="25" t="s">
        <v>7343</v>
      </c>
      <c r="C5588" s="25" t="s">
        <v>7282</v>
      </c>
      <c r="D5588" s="25" t="s">
        <v>6981</v>
      </c>
      <c r="E5588" s="25" t="s">
        <v>7345</v>
      </c>
      <c r="F5588" s="25" t="s">
        <v>19508</v>
      </c>
      <c r="G5588" s="25" t="s">
        <v>19509</v>
      </c>
      <c r="H5588" s="21">
        <v>2670.05</v>
      </c>
      <c r="I5588" s="25" t="s">
        <v>7296</v>
      </c>
      <c r="J5588" s="25" t="s">
        <v>7288</v>
      </c>
      <c r="K5588" s="25" t="s">
        <v>7262</v>
      </c>
      <c r="L5588" s="25" t="s">
        <v>7259</v>
      </c>
      <c r="M5588" s="21">
        <v>2670.05</v>
      </c>
      <c r="N5588" s="21">
        <v>2670.05</v>
      </c>
      <c r="O5588" s="21">
        <v>0</v>
      </c>
      <c r="P5588" s="21">
        <v>2670.05</v>
      </c>
      <c r="Q5588" s="25" t="s">
        <v>7348</v>
      </c>
      <c r="R5588" s="1" t="str">
        <f t="shared" ref="R5588:R5619" si="112">CONCATENATE("ST",LEFT(B5588,5))</f>
        <v>ST10093</v>
      </c>
      <c r="S5588" t="str">
        <f>VLOOKUP(R5588,Data!$C$2:$D$261,2,0)</f>
        <v>Windermere on The Mount</v>
      </c>
      <c r="T5588">
        <f>COUNTIF('Feb 2022'!A:A,D5588)+COUNTIF('Mar 2022'!A:A,D5588)+COUNTIF('Apr 2022'!A:A,D5588)+COUNTIF('May 2022'!A:A,D5588)+COUNTIF('June 2022'!A:A,D5588)+COUNTIF('July 2022'!A:A,D5588)+COUNTIF('Aug 2022'!A:A,D5588)+COUNTIF('Sep 2022'!A:A,D5588)+COUNTIF('Oct 2022'!A:A,D5588)+COUNTIF('Dec 2022'!A:A,D5588)</f>
        <v>1</v>
      </c>
      <c r="U5588" t="str">
        <f>VLOOKUP(Q5588,'Capital Lookup'!A:B,2,FALSE)</f>
        <v>No</v>
      </c>
      <c r="V5588" s="2">
        <f>IFERROR(VLOOKUP(LEFT(F5588,10),'Find Purchase Orders'!B:J,9,FALSE),"")</f>
        <v>44875</v>
      </c>
      <c r="W5588" s="25" t="s">
        <v>7261</v>
      </c>
    </row>
    <row r="5589" spans="1:23" hidden="1">
      <c r="A5589" s="25" t="s">
        <v>7269</v>
      </c>
      <c r="B5589" s="25" t="s">
        <v>7799</v>
      </c>
      <c r="C5589" s="25"/>
      <c r="D5589" s="25" t="s">
        <v>19510</v>
      </c>
      <c r="E5589" s="25" t="s">
        <v>7492</v>
      </c>
      <c r="F5589" s="25" t="s">
        <v>19511</v>
      </c>
      <c r="G5589" s="25" t="s">
        <v>19512</v>
      </c>
      <c r="H5589" s="21">
        <v>508.5</v>
      </c>
      <c r="I5589" s="25" t="s">
        <v>7296</v>
      </c>
      <c r="J5589" s="25" t="s">
        <v>7288</v>
      </c>
      <c r="K5589" s="25" t="s">
        <v>7495</v>
      </c>
      <c r="L5589" s="25" t="s">
        <v>7808</v>
      </c>
      <c r="M5589" s="21">
        <v>508.5</v>
      </c>
      <c r="N5589" s="22">
        <v>0</v>
      </c>
      <c r="O5589" s="21">
        <v>508.5</v>
      </c>
      <c r="P5589" s="21">
        <v>508.5</v>
      </c>
      <c r="Q5589" s="25" t="s">
        <v>7817</v>
      </c>
      <c r="R5589" s="1" t="str">
        <f t="shared" si="112"/>
        <v>ST10333</v>
      </c>
      <c r="S5589" t="str">
        <f>VLOOKUP(R5589,Data!$C$2:$D$261,2,0)</f>
        <v>Heartwood</v>
      </c>
      <c r="T5589">
        <f>COUNTIF('Feb 2022'!A:A,D5589)+COUNTIF('Mar 2022'!A:A,D5589)+COUNTIF('Apr 2022'!A:A,D5589)+COUNTIF('May 2022'!A:A,D5589)+COUNTIF('June 2022'!A:A,D5589)+COUNTIF('July 2022'!A:A,D5589)+COUNTIF('Aug 2022'!A:A,D5589)+COUNTIF('Sep 2022'!A:A,D5589)+COUNTIF('Oct 2022'!A:A,D5589)+COUNTIF('Dec 2022'!A:A,D5589)</f>
        <v>0</v>
      </c>
      <c r="U5589" t="str">
        <f>VLOOKUP(Q5589,'Capital Lookup'!A:B,2,FALSE)</f>
        <v>Yes</v>
      </c>
      <c r="V5589" s="2">
        <f>IFERROR(VLOOKUP(LEFT(F5589,10),'Find Purchase Orders'!B:J,9,FALSE),"")</f>
        <v>44876</v>
      </c>
      <c r="W5589" s="25" t="s">
        <v>7261</v>
      </c>
    </row>
    <row r="5590" spans="1:23" hidden="1">
      <c r="A5590" s="25" t="s">
        <v>7261</v>
      </c>
      <c r="B5590" s="25" t="s">
        <v>8520</v>
      </c>
      <c r="C5590" s="25" t="s">
        <v>7264</v>
      </c>
      <c r="D5590" s="25" t="s">
        <v>6982</v>
      </c>
      <c r="E5590" s="25" t="s">
        <v>9248</v>
      </c>
      <c r="F5590" s="25" t="s">
        <v>19513</v>
      </c>
      <c r="G5590" s="25" t="s">
        <v>19514</v>
      </c>
      <c r="H5590" s="21">
        <v>6409.22</v>
      </c>
      <c r="I5590" s="25" t="s">
        <v>7287</v>
      </c>
      <c r="J5590" s="25" t="s">
        <v>7288</v>
      </c>
      <c r="K5590" s="25" t="s">
        <v>7262</v>
      </c>
      <c r="L5590" s="25" t="s">
        <v>7259</v>
      </c>
      <c r="M5590" s="21">
        <v>6409.22</v>
      </c>
      <c r="N5590" s="21">
        <v>6409.22</v>
      </c>
      <c r="O5590" s="21">
        <v>0</v>
      </c>
      <c r="P5590" s="21">
        <v>737.34</v>
      </c>
      <c r="Q5590" s="25" t="s">
        <v>9251</v>
      </c>
      <c r="R5590" s="1" t="str">
        <f t="shared" si="112"/>
        <v>ST10004</v>
      </c>
      <c r="S5590" t="str">
        <f>VLOOKUP(R5590,Data!$C$2:$D$261,2,0)</f>
        <v>Churchill Place</v>
      </c>
      <c r="T5590">
        <f>COUNTIF('Feb 2022'!A:A,D5590)+COUNTIF('Mar 2022'!A:A,D5590)+COUNTIF('Apr 2022'!A:A,D5590)+COUNTIF('May 2022'!A:A,D5590)+COUNTIF('June 2022'!A:A,D5590)+COUNTIF('July 2022'!A:A,D5590)+COUNTIF('Aug 2022'!A:A,D5590)+COUNTIF('Sep 2022'!A:A,D5590)+COUNTIF('Oct 2022'!A:A,D5590)+COUNTIF('Dec 2022'!A:A,D5590)</f>
        <v>1</v>
      </c>
      <c r="U5590" t="str">
        <f>VLOOKUP(Q5590,'Capital Lookup'!A:B,2,FALSE)</f>
        <v>No</v>
      </c>
      <c r="V5590" s="2">
        <f>IFERROR(VLOOKUP(LEFT(F5590,10),'Find Purchase Orders'!B:J,9,FALSE),"")</f>
        <v>44875</v>
      </c>
      <c r="W5590" s="25" t="s">
        <v>7261</v>
      </c>
    </row>
    <row r="5591" spans="1:23" hidden="1">
      <c r="A5591" s="25" t="s">
        <v>7261</v>
      </c>
      <c r="B5591" s="25" t="s">
        <v>8520</v>
      </c>
      <c r="C5591" s="25" t="s">
        <v>7264</v>
      </c>
      <c r="D5591" s="25" t="s">
        <v>6982</v>
      </c>
      <c r="E5591" s="25" t="s">
        <v>9248</v>
      </c>
      <c r="F5591" s="25" t="s">
        <v>19515</v>
      </c>
      <c r="G5591" s="25" t="s">
        <v>9625</v>
      </c>
      <c r="H5591" s="21">
        <v>509.63</v>
      </c>
      <c r="I5591" s="25" t="s">
        <v>7287</v>
      </c>
      <c r="J5591" s="25" t="s">
        <v>7288</v>
      </c>
      <c r="K5591" s="25" t="s">
        <v>7262</v>
      </c>
      <c r="L5591" s="25" t="s">
        <v>7259</v>
      </c>
      <c r="M5591" s="21">
        <v>509.63</v>
      </c>
      <c r="N5591" s="21">
        <v>509.63</v>
      </c>
      <c r="O5591" s="21">
        <v>0</v>
      </c>
      <c r="P5591" s="21">
        <v>58.63</v>
      </c>
      <c r="Q5591" s="25" t="s">
        <v>9251</v>
      </c>
      <c r="R5591" s="1" t="str">
        <f t="shared" si="112"/>
        <v>ST10004</v>
      </c>
      <c r="S5591" t="str">
        <f>VLOOKUP(R5591,Data!$C$2:$D$261,2,0)</f>
        <v>Churchill Place</v>
      </c>
      <c r="T5591">
        <f>COUNTIF('Feb 2022'!A:A,D5591)+COUNTIF('Mar 2022'!A:A,D5591)+COUNTIF('Apr 2022'!A:A,D5591)+COUNTIF('May 2022'!A:A,D5591)+COUNTIF('June 2022'!A:A,D5591)+COUNTIF('July 2022'!A:A,D5591)+COUNTIF('Aug 2022'!A:A,D5591)+COUNTIF('Sep 2022'!A:A,D5591)+COUNTIF('Oct 2022'!A:A,D5591)+COUNTIF('Dec 2022'!A:A,D5591)</f>
        <v>1</v>
      </c>
      <c r="U5591" t="str">
        <f>VLOOKUP(Q5591,'Capital Lookup'!A:B,2,FALSE)</f>
        <v>No</v>
      </c>
      <c r="V5591" s="2">
        <f>IFERROR(VLOOKUP(LEFT(F5591,10),'Find Purchase Orders'!B:J,9,FALSE),"")</f>
        <v>44875</v>
      </c>
      <c r="W5591" s="25" t="s">
        <v>7261</v>
      </c>
    </row>
    <row r="5592" spans="1:23" hidden="1">
      <c r="A5592" s="25" t="s">
        <v>7261</v>
      </c>
      <c r="B5592" s="25" t="s">
        <v>9186</v>
      </c>
      <c r="C5592" s="25" t="s">
        <v>7264</v>
      </c>
      <c r="D5592" s="25" t="s">
        <v>7015</v>
      </c>
      <c r="E5592" s="25" t="s">
        <v>12833</v>
      </c>
      <c r="F5592" s="25" t="s">
        <v>19516</v>
      </c>
      <c r="G5592" s="25" t="s">
        <v>19517</v>
      </c>
      <c r="H5592" s="21">
        <v>892.5</v>
      </c>
      <c r="I5592" s="25" t="s">
        <v>7296</v>
      </c>
      <c r="J5592" s="25" t="s">
        <v>7288</v>
      </c>
      <c r="K5592" s="25" t="s">
        <v>7258</v>
      </c>
      <c r="L5592" s="25" t="s">
        <v>7259</v>
      </c>
      <c r="M5592" s="21">
        <v>892.5</v>
      </c>
      <c r="N5592" s="21">
        <v>892.5</v>
      </c>
      <c r="O5592" s="21">
        <v>0</v>
      </c>
      <c r="P5592" s="21">
        <v>892.5</v>
      </c>
      <c r="Q5592" s="25" t="s">
        <v>12834</v>
      </c>
      <c r="R5592" s="1" t="str">
        <f t="shared" si="112"/>
        <v>ST10070</v>
      </c>
      <c r="S5592" t="str">
        <f>VLOOKUP(R5592,Data!$C$2:$D$261,2,0)</f>
        <v>Scenic Acres</v>
      </c>
      <c r="T5592">
        <f>COUNTIF('Feb 2022'!A:A,D5592)+COUNTIF('Mar 2022'!A:A,D5592)+COUNTIF('Apr 2022'!A:A,D5592)+COUNTIF('May 2022'!A:A,D5592)+COUNTIF('June 2022'!A:A,D5592)+COUNTIF('July 2022'!A:A,D5592)+COUNTIF('Aug 2022'!A:A,D5592)+COUNTIF('Sep 2022'!A:A,D5592)+COUNTIF('Oct 2022'!A:A,D5592)+COUNTIF('Dec 2022'!A:A,D5592)</f>
        <v>1</v>
      </c>
      <c r="U5592" t="str">
        <f>VLOOKUP(Q5592,'Capital Lookup'!A:B,2,FALSE)</f>
        <v>No</v>
      </c>
      <c r="V5592" s="2">
        <f>IFERROR(VLOOKUP(LEFT(F5592,10),'Find Purchase Orders'!B:J,9,FALSE),"")</f>
        <v>44880</v>
      </c>
      <c r="W5592" s="25" t="s">
        <v>7261</v>
      </c>
    </row>
    <row r="5593" spans="1:23" hidden="1">
      <c r="A5593" s="25" t="s">
        <v>7261</v>
      </c>
      <c r="B5593" s="25" t="s">
        <v>9186</v>
      </c>
      <c r="C5593" s="25" t="s">
        <v>7264</v>
      </c>
      <c r="D5593" s="25" t="s">
        <v>7015</v>
      </c>
      <c r="E5593" s="25" t="s">
        <v>12833</v>
      </c>
      <c r="F5593" s="25" t="s">
        <v>19518</v>
      </c>
      <c r="G5593" s="25" t="s">
        <v>19519</v>
      </c>
      <c r="H5593" s="21">
        <v>5794.4</v>
      </c>
      <c r="I5593" s="25" t="s">
        <v>7296</v>
      </c>
      <c r="J5593" s="25" t="s">
        <v>7288</v>
      </c>
      <c r="K5593" s="25" t="s">
        <v>7262</v>
      </c>
      <c r="L5593" s="25" t="s">
        <v>7259</v>
      </c>
      <c r="M5593" s="21">
        <v>5794.4</v>
      </c>
      <c r="N5593" s="21">
        <v>5794.4</v>
      </c>
      <c r="O5593" s="21">
        <v>0</v>
      </c>
      <c r="P5593" s="21">
        <v>5794.4</v>
      </c>
      <c r="Q5593" s="25" t="s">
        <v>12834</v>
      </c>
      <c r="R5593" s="1" t="str">
        <f t="shared" si="112"/>
        <v>ST10070</v>
      </c>
      <c r="S5593" t="str">
        <f>VLOOKUP(R5593,Data!$C$2:$D$261,2,0)</f>
        <v>Scenic Acres</v>
      </c>
      <c r="T5593">
        <f>COUNTIF('Feb 2022'!A:A,D5593)+COUNTIF('Mar 2022'!A:A,D5593)+COUNTIF('Apr 2022'!A:A,D5593)+COUNTIF('May 2022'!A:A,D5593)+COUNTIF('June 2022'!A:A,D5593)+COUNTIF('July 2022'!A:A,D5593)+COUNTIF('Aug 2022'!A:A,D5593)+COUNTIF('Sep 2022'!A:A,D5593)+COUNTIF('Oct 2022'!A:A,D5593)+COUNTIF('Dec 2022'!A:A,D5593)</f>
        <v>1</v>
      </c>
      <c r="U5593" t="str">
        <f>VLOOKUP(Q5593,'Capital Lookup'!A:B,2,FALSE)</f>
        <v>No</v>
      </c>
      <c r="V5593" s="2">
        <f>IFERROR(VLOOKUP(LEFT(F5593,10),'Find Purchase Orders'!B:J,9,FALSE),"")</f>
        <v>44880</v>
      </c>
      <c r="W5593" s="25" t="s">
        <v>7261</v>
      </c>
    </row>
    <row r="5594" spans="1:23" hidden="1">
      <c r="A5594" s="25" t="s">
        <v>7261</v>
      </c>
      <c r="B5594" s="25" t="s">
        <v>7863</v>
      </c>
      <c r="C5594" s="25" t="s">
        <v>7282</v>
      </c>
      <c r="D5594" s="25" t="s">
        <v>6983</v>
      </c>
      <c r="E5594" s="25" t="s">
        <v>19520</v>
      </c>
      <c r="F5594" s="25" t="s">
        <v>19521</v>
      </c>
      <c r="G5594" s="25" t="s">
        <v>19522</v>
      </c>
      <c r="H5594" s="21">
        <v>5427.74</v>
      </c>
      <c r="I5594" s="25" t="s">
        <v>7296</v>
      </c>
      <c r="J5594" s="25" t="s">
        <v>7288</v>
      </c>
      <c r="K5594" s="25" t="s">
        <v>7733</v>
      </c>
      <c r="L5594" s="25" t="s">
        <v>7734</v>
      </c>
      <c r="M5594" s="21">
        <v>5427.74</v>
      </c>
      <c r="N5594" s="22">
        <v>0</v>
      </c>
      <c r="O5594" s="21">
        <v>5427.74</v>
      </c>
      <c r="P5594" s="21">
        <v>5427.74</v>
      </c>
      <c r="Q5594" s="25" t="s">
        <v>19523</v>
      </c>
      <c r="R5594" s="1" t="str">
        <f t="shared" si="112"/>
        <v>ST10029</v>
      </c>
      <c r="S5594" t="str">
        <f>VLOOKUP(R5594,Data!$C$2:$D$261,2,0)</f>
        <v>Leaside</v>
      </c>
      <c r="T5594">
        <f>COUNTIF('Feb 2022'!A:A,D5594)+COUNTIF('Mar 2022'!A:A,D5594)+COUNTIF('Apr 2022'!A:A,D5594)+COUNTIF('May 2022'!A:A,D5594)+COUNTIF('June 2022'!A:A,D5594)+COUNTIF('July 2022'!A:A,D5594)+COUNTIF('Aug 2022'!A:A,D5594)+COUNTIF('Sep 2022'!A:A,D5594)+COUNTIF('Oct 2022'!A:A,D5594)+COUNTIF('Dec 2022'!A:A,D5594)</f>
        <v>1</v>
      </c>
      <c r="U5594" t="str">
        <f>VLOOKUP(Q5594,'Capital Lookup'!A:B,2,FALSE)</f>
        <v>No</v>
      </c>
      <c r="V5594" s="2">
        <f>IFERROR(VLOOKUP(LEFT(F5594,10),'Find Purchase Orders'!B:J,9,FALSE),"")</f>
        <v>44876</v>
      </c>
      <c r="W5594" s="25" t="s">
        <v>7261</v>
      </c>
    </row>
    <row r="5595" spans="1:23" hidden="1">
      <c r="A5595" s="25" t="s">
        <v>7261</v>
      </c>
      <c r="B5595" s="25" t="s">
        <v>7263</v>
      </c>
      <c r="C5595" s="25" t="s">
        <v>7264</v>
      </c>
      <c r="D5595" s="25" t="s">
        <v>7017</v>
      </c>
      <c r="E5595" s="25" t="s">
        <v>19520</v>
      </c>
      <c r="F5595" s="25" t="s">
        <v>19524</v>
      </c>
      <c r="G5595" s="25" t="s">
        <v>19525</v>
      </c>
      <c r="H5595" s="21">
        <v>1815.91</v>
      </c>
      <c r="I5595" s="25" t="s">
        <v>7296</v>
      </c>
      <c r="J5595" s="25" t="s">
        <v>7288</v>
      </c>
      <c r="K5595" s="25" t="s">
        <v>7495</v>
      </c>
      <c r="L5595" s="25" t="s">
        <v>7740</v>
      </c>
      <c r="M5595" s="21">
        <v>1815.91</v>
      </c>
      <c r="N5595" s="22">
        <v>0</v>
      </c>
      <c r="O5595" s="21">
        <v>1815.91</v>
      </c>
      <c r="P5595" s="21">
        <v>1815.91</v>
      </c>
      <c r="Q5595" s="25" t="s">
        <v>19526</v>
      </c>
      <c r="R5595" s="1" t="str">
        <f t="shared" si="112"/>
        <v>ST10030</v>
      </c>
      <c r="S5595" t="str">
        <f>VLOOKUP(R5595,Data!$C$2:$D$261,2,0)</f>
        <v>Rayoak Place</v>
      </c>
      <c r="T5595">
        <f>COUNTIF('Feb 2022'!A:A,D5595)+COUNTIF('Mar 2022'!A:A,D5595)+COUNTIF('Apr 2022'!A:A,D5595)+COUNTIF('May 2022'!A:A,D5595)+COUNTIF('June 2022'!A:A,D5595)+COUNTIF('July 2022'!A:A,D5595)+COUNTIF('Aug 2022'!A:A,D5595)+COUNTIF('Sep 2022'!A:A,D5595)+COUNTIF('Oct 2022'!A:A,D5595)+COUNTIF('Dec 2022'!A:A,D5595)</f>
        <v>1</v>
      </c>
      <c r="U5595" t="str">
        <f>VLOOKUP(Q5595,'Capital Lookup'!A:B,2,FALSE)</f>
        <v>No</v>
      </c>
      <c r="V5595" s="2">
        <f>IFERROR(VLOOKUP(LEFT(F5595,10),'Find Purchase Orders'!B:J,9,FALSE),"")</f>
        <v>44879</v>
      </c>
      <c r="W5595" s="25" t="s">
        <v>7261</v>
      </c>
    </row>
    <row r="5596" spans="1:23" hidden="1">
      <c r="A5596" s="25" t="s">
        <v>7261</v>
      </c>
      <c r="B5596" s="25" t="s">
        <v>7263</v>
      </c>
      <c r="C5596" s="25" t="s">
        <v>7264</v>
      </c>
      <c r="D5596" s="25" t="s">
        <v>7018</v>
      </c>
      <c r="E5596" s="25" t="s">
        <v>19520</v>
      </c>
      <c r="F5596" s="25" t="s">
        <v>19527</v>
      </c>
      <c r="G5596" s="25" t="s">
        <v>19528</v>
      </c>
      <c r="H5596" s="21">
        <v>3830.02</v>
      </c>
      <c r="I5596" s="25" t="s">
        <v>7296</v>
      </c>
      <c r="J5596" s="25" t="s">
        <v>7288</v>
      </c>
      <c r="K5596" s="25" t="s">
        <v>8175</v>
      </c>
      <c r="L5596" s="25" t="s">
        <v>10138</v>
      </c>
      <c r="M5596" s="21">
        <v>3830.02</v>
      </c>
      <c r="N5596" s="21">
        <v>3830.02</v>
      </c>
      <c r="O5596" s="21">
        <v>0</v>
      </c>
      <c r="P5596" s="21">
        <v>3830.02</v>
      </c>
      <c r="Q5596" s="25" t="s">
        <v>19529</v>
      </c>
      <c r="R5596" s="1" t="str">
        <f t="shared" si="112"/>
        <v>ST10030</v>
      </c>
      <c r="S5596" t="str">
        <f>VLOOKUP(R5596,Data!$C$2:$D$261,2,0)</f>
        <v>Rayoak Place</v>
      </c>
      <c r="T5596">
        <f>COUNTIF('Feb 2022'!A:A,D5596)+COUNTIF('Mar 2022'!A:A,D5596)+COUNTIF('Apr 2022'!A:A,D5596)+COUNTIF('May 2022'!A:A,D5596)+COUNTIF('June 2022'!A:A,D5596)+COUNTIF('July 2022'!A:A,D5596)+COUNTIF('Aug 2022'!A:A,D5596)+COUNTIF('Sep 2022'!A:A,D5596)+COUNTIF('Oct 2022'!A:A,D5596)+COUNTIF('Dec 2022'!A:A,D5596)</f>
        <v>1</v>
      </c>
      <c r="U5596" t="str">
        <f>VLOOKUP(Q5596,'Capital Lookup'!A:B,2,FALSE)</f>
        <v>No</v>
      </c>
      <c r="V5596" s="2">
        <f>IFERROR(VLOOKUP(LEFT(F5596,10),'Find Purchase Orders'!B:J,9,FALSE),"")</f>
        <v>44879</v>
      </c>
      <c r="W5596" s="25" t="s">
        <v>7261</v>
      </c>
    </row>
    <row r="5597" spans="1:23" hidden="1">
      <c r="A5597" s="25" t="s">
        <v>7261</v>
      </c>
      <c r="B5597" s="25" t="s">
        <v>7263</v>
      </c>
      <c r="C5597" s="25" t="s">
        <v>7264</v>
      </c>
      <c r="D5597" s="25" t="s">
        <v>7018</v>
      </c>
      <c r="E5597" s="25" t="s">
        <v>19520</v>
      </c>
      <c r="F5597" s="25" t="s">
        <v>19530</v>
      </c>
      <c r="G5597" s="25" t="s">
        <v>6109</v>
      </c>
      <c r="H5597" s="21">
        <v>6190.49</v>
      </c>
      <c r="I5597" s="25" t="s">
        <v>7296</v>
      </c>
      <c r="J5597" s="25" t="s">
        <v>7288</v>
      </c>
      <c r="K5597" s="25" t="s">
        <v>8175</v>
      </c>
      <c r="L5597" s="25" t="s">
        <v>10138</v>
      </c>
      <c r="M5597" s="21">
        <v>6190.49</v>
      </c>
      <c r="N5597" s="22">
        <v>0</v>
      </c>
      <c r="O5597" s="21">
        <v>6190.49</v>
      </c>
      <c r="P5597" s="21">
        <v>6190.49</v>
      </c>
      <c r="Q5597" s="25" t="s">
        <v>19529</v>
      </c>
      <c r="R5597" s="1" t="str">
        <f t="shared" si="112"/>
        <v>ST10030</v>
      </c>
      <c r="S5597" t="str">
        <f>VLOOKUP(R5597,Data!$C$2:$D$261,2,0)</f>
        <v>Rayoak Place</v>
      </c>
      <c r="T5597">
        <f>COUNTIF('Feb 2022'!A:A,D5597)+COUNTIF('Mar 2022'!A:A,D5597)+COUNTIF('Apr 2022'!A:A,D5597)+COUNTIF('May 2022'!A:A,D5597)+COUNTIF('June 2022'!A:A,D5597)+COUNTIF('July 2022'!A:A,D5597)+COUNTIF('Aug 2022'!A:A,D5597)+COUNTIF('Sep 2022'!A:A,D5597)+COUNTIF('Oct 2022'!A:A,D5597)+COUNTIF('Dec 2022'!A:A,D5597)</f>
        <v>1</v>
      </c>
      <c r="U5597" t="str">
        <f>VLOOKUP(Q5597,'Capital Lookup'!A:B,2,FALSE)</f>
        <v>No</v>
      </c>
      <c r="V5597" s="2">
        <f>IFERROR(VLOOKUP(LEFT(F5597,10),'Find Purchase Orders'!B:J,9,FALSE),"")</f>
        <v>44879</v>
      </c>
      <c r="W5597" s="25" t="s">
        <v>7261</v>
      </c>
    </row>
    <row r="5598" spans="1:23" hidden="1">
      <c r="A5598" s="25" t="s">
        <v>8476</v>
      </c>
      <c r="B5598" s="25" t="s">
        <v>8477</v>
      </c>
      <c r="C5598" s="25" t="s">
        <v>7282</v>
      </c>
      <c r="D5598" s="25" t="s">
        <v>19531</v>
      </c>
      <c r="E5598" s="25" t="s">
        <v>17811</v>
      </c>
      <c r="H5598" s="21">
        <v>727.16</v>
      </c>
      <c r="I5598" s="25" t="s">
        <v>7257</v>
      </c>
      <c r="K5598" s="25" t="s">
        <v>7733</v>
      </c>
      <c r="L5598" s="25" t="s">
        <v>8526</v>
      </c>
      <c r="M5598" s="22">
        <v>0</v>
      </c>
      <c r="N5598" s="22">
        <v>0</v>
      </c>
      <c r="O5598" s="21">
        <v>0</v>
      </c>
      <c r="P5598" s="21">
        <v>83.66</v>
      </c>
      <c r="Q5598" s="25"/>
      <c r="R5598" s="1" t="str">
        <f t="shared" si="112"/>
        <v>ST10017</v>
      </c>
      <c r="S5598" t="str">
        <f>VLOOKUP(R5598,Data!$C$2:$D$261,2,0)</f>
        <v>King Gardens</v>
      </c>
      <c r="T5598">
        <f>COUNTIF('Feb 2022'!A:A,D5598)+COUNTIF('Mar 2022'!A:A,D5598)+COUNTIF('Apr 2022'!A:A,D5598)+COUNTIF('May 2022'!A:A,D5598)+COUNTIF('June 2022'!A:A,D5598)+COUNTIF('July 2022'!A:A,D5598)+COUNTIF('Aug 2022'!A:A,D5598)+COUNTIF('Sep 2022'!A:A,D5598)+COUNTIF('Oct 2022'!A:A,D5598)+COUNTIF('Dec 2022'!A:A,D5598)</f>
        <v>0</v>
      </c>
      <c r="U5598" t="e">
        <f>VLOOKUP(Q5598,'Capital Lookup'!A:B,2,FALSE)</f>
        <v>#N/A</v>
      </c>
      <c r="V5598" s="2" t="str">
        <f>IFERROR(VLOOKUP(LEFT(F5598,10),'Find Purchase Orders'!B:J,9,FALSE),"")</f>
        <v/>
      </c>
      <c r="W5598" s="25" t="s">
        <v>7261</v>
      </c>
    </row>
    <row r="5599" spans="1:23" hidden="1">
      <c r="A5599" s="25" t="s">
        <v>7261</v>
      </c>
      <c r="B5599" s="25" t="s">
        <v>9368</v>
      </c>
      <c r="C5599" s="25" t="s">
        <v>7282</v>
      </c>
      <c r="D5599" s="25" t="s">
        <v>6984</v>
      </c>
      <c r="E5599" s="25" t="s">
        <v>14392</v>
      </c>
      <c r="F5599" s="25" t="s">
        <v>19532</v>
      </c>
      <c r="G5599" s="25" t="s">
        <v>10727</v>
      </c>
      <c r="H5599" s="21">
        <v>565</v>
      </c>
      <c r="I5599" s="25" t="s">
        <v>7287</v>
      </c>
      <c r="J5599" s="25" t="s">
        <v>7288</v>
      </c>
      <c r="K5599" s="25" t="s">
        <v>7262</v>
      </c>
      <c r="L5599" s="25" t="s">
        <v>7259</v>
      </c>
      <c r="M5599" s="21">
        <v>565</v>
      </c>
      <c r="N5599" s="22">
        <v>0</v>
      </c>
      <c r="O5599" s="21">
        <v>565</v>
      </c>
      <c r="P5599" s="21">
        <v>65</v>
      </c>
      <c r="Q5599" s="25" t="s">
        <v>14395</v>
      </c>
      <c r="R5599" s="1" t="str">
        <f t="shared" si="112"/>
        <v>ST10006</v>
      </c>
      <c r="S5599" t="str">
        <f>VLOOKUP(R5599,Data!$C$2:$D$261,2,0)</f>
        <v>Maplecrest Village</v>
      </c>
      <c r="T5599">
        <f>COUNTIF('Feb 2022'!A:A,D5599)+COUNTIF('Mar 2022'!A:A,D5599)+COUNTIF('Apr 2022'!A:A,D5599)+COUNTIF('May 2022'!A:A,D5599)+COUNTIF('June 2022'!A:A,D5599)+COUNTIF('July 2022'!A:A,D5599)+COUNTIF('Aug 2022'!A:A,D5599)+COUNTIF('Sep 2022'!A:A,D5599)+COUNTIF('Oct 2022'!A:A,D5599)+COUNTIF('Dec 2022'!A:A,D5599)</f>
        <v>1</v>
      </c>
      <c r="U5599" t="str">
        <f>VLOOKUP(Q5599,'Capital Lookup'!A:B,2,FALSE)</f>
        <v>No</v>
      </c>
      <c r="V5599" s="2">
        <f>IFERROR(VLOOKUP(LEFT(F5599,10),'Find Purchase Orders'!B:J,9,FALSE),"")</f>
        <v>44875</v>
      </c>
      <c r="W5599" s="25" t="s">
        <v>7261</v>
      </c>
    </row>
    <row r="5600" spans="1:23" hidden="1">
      <c r="A5600" s="25" t="s">
        <v>7261</v>
      </c>
      <c r="B5600" s="25" t="s">
        <v>9368</v>
      </c>
      <c r="C5600" s="25" t="s">
        <v>7282</v>
      </c>
      <c r="D5600" s="25" t="s">
        <v>6984</v>
      </c>
      <c r="E5600" s="25" t="s">
        <v>14392</v>
      </c>
      <c r="F5600" s="25" t="s">
        <v>19533</v>
      </c>
      <c r="G5600" s="25" t="s">
        <v>16505</v>
      </c>
      <c r="H5600" s="21">
        <v>5536.31</v>
      </c>
      <c r="I5600" s="25" t="s">
        <v>7287</v>
      </c>
      <c r="J5600" s="25" t="s">
        <v>7288</v>
      </c>
      <c r="K5600" s="25" t="s">
        <v>7262</v>
      </c>
      <c r="L5600" s="25" t="s">
        <v>7259</v>
      </c>
      <c r="M5600" s="21">
        <v>5536.31</v>
      </c>
      <c r="N5600" s="22">
        <v>0</v>
      </c>
      <c r="O5600" s="21">
        <v>5536.31</v>
      </c>
      <c r="P5600" s="21">
        <v>636.91999999999996</v>
      </c>
      <c r="Q5600" s="25" t="s">
        <v>14395</v>
      </c>
      <c r="R5600" s="1" t="str">
        <f t="shared" si="112"/>
        <v>ST10006</v>
      </c>
      <c r="S5600" t="str">
        <f>VLOOKUP(R5600,Data!$C$2:$D$261,2,0)</f>
        <v>Maplecrest Village</v>
      </c>
      <c r="T5600">
        <f>COUNTIF('Feb 2022'!A:A,D5600)+COUNTIF('Mar 2022'!A:A,D5600)+COUNTIF('Apr 2022'!A:A,D5600)+COUNTIF('May 2022'!A:A,D5600)+COUNTIF('June 2022'!A:A,D5600)+COUNTIF('July 2022'!A:A,D5600)+COUNTIF('Aug 2022'!A:A,D5600)+COUNTIF('Sep 2022'!A:A,D5600)+COUNTIF('Oct 2022'!A:A,D5600)+COUNTIF('Dec 2022'!A:A,D5600)</f>
        <v>1</v>
      </c>
      <c r="U5600" t="str">
        <f>VLOOKUP(Q5600,'Capital Lookup'!A:B,2,FALSE)</f>
        <v>No</v>
      </c>
      <c r="V5600" s="2">
        <f>IFERROR(VLOOKUP(LEFT(F5600,10),'Find Purchase Orders'!B:J,9,FALSE),"")</f>
        <v>44875</v>
      </c>
      <c r="W5600" s="25" t="s">
        <v>7261</v>
      </c>
    </row>
    <row r="5601" spans="1:23" hidden="1">
      <c r="A5601" s="25" t="s">
        <v>7425</v>
      </c>
      <c r="B5601" s="25" t="s">
        <v>8071</v>
      </c>
      <c r="C5601" s="25" t="s">
        <v>7271</v>
      </c>
      <c r="D5601" s="25" t="s">
        <v>19534</v>
      </c>
      <c r="E5601" s="25" t="s">
        <v>7500</v>
      </c>
      <c r="F5601" s="25" t="s">
        <v>19535</v>
      </c>
      <c r="G5601" s="25" t="s">
        <v>19536</v>
      </c>
      <c r="H5601" s="21">
        <v>954.85</v>
      </c>
      <c r="I5601" s="25" t="s">
        <v>7296</v>
      </c>
      <c r="J5601" s="25" t="s">
        <v>7288</v>
      </c>
      <c r="K5601" s="25" t="s">
        <v>8328</v>
      </c>
      <c r="L5601" s="25" t="s">
        <v>7763</v>
      </c>
      <c r="M5601" s="21">
        <v>954.85</v>
      </c>
      <c r="N5601" s="21">
        <v>954.85</v>
      </c>
      <c r="O5601" s="21">
        <v>0</v>
      </c>
      <c r="P5601" s="21">
        <v>954.85</v>
      </c>
      <c r="Q5601" s="25" t="s">
        <v>19078</v>
      </c>
      <c r="R5601" s="1" t="str">
        <f t="shared" si="112"/>
        <v>ST10170</v>
      </c>
      <c r="S5601" t="str">
        <f>VLOOKUP(R5601,Data!$C$2:$D$261,2,0)</f>
        <v>Montfort</v>
      </c>
      <c r="T5601">
        <f>COUNTIF('Feb 2022'!A:A,D5601)+COUNTIF('Mar 2022'!A:A,D5601)+COUNTIF('Apr 2022'!A:A,D5601)+COUNTIF('May 2022'!A:A,D5601)+COUNTIF('June 2022'!A:A,D5601)+COUNTIF('July 2022'!A:A,D5601)+COUNTIF('Aug 2022'!A:A,D5601)+COUNTIF('Sep 2022'!A:A,D5601)+COUNTIF('Oct 2022'!A:A,D5601)+COUNTIF('Dec 2022'!A:A,D5601)</f>
        <v>0</v>
      </c>
      <c r="U5601" t="e">
        <f>VLOOKUP(Q5601,'Capital Lookup'!A:B,2,FALSE)</f>
        <v>#N/A</v>
      </c>
      <c r="V5601" s="2">
        <f>IFERROR(VLOOKUP(LEFT(F5601,10),'Find Purchase Orders'!B:J,9,FALSE),"")</f>
        <v>44876</v>
      </c>
      <c r="W5601" s="25" t="s">
        <v>7261</v>
      </c>
    </row>
    <row r="5602" spans="1:23" hidden="1">
      <c r="A5602" s="25" t="s">
        <v>7261</v>
      </c>
      <c r="B5602" s="25" t="s">
        <v>8749</v>
      </c>
      <c r="C5602" s="25" t="s">
        <v>7282</v>
      </c>
      <c r="D5602" s="25" t="s">
        <v>6985</v>
      </c>
      <c r="E5602" s="25" t="s">
        <v>8750</v>
      </c>
      <c r="F5602" s="25" t="s">
        <v>19537</v>
      </c>
      <c r="G5602" s="25" t="s">
        <v>19538</v>
      </c>
      <c r="H5602" s="21">
        <v>12829.41</v>
      </c>
      <c r="I5602" s="25" t="s">
        <v>7287</v>
      </c>
      <c r="J5602" s="25" t="s">
        <v>7288</v>
      </c>
      <c r="K5602" s="25" t="s">
        <v>7262</v>
      </c>
      <c r="L5602" s="25" t="s">
        <v>7259</v>
      </c>
      <c r="M5602" s="21">
        <v>12829.41</v>
      </c>
      <c r="N5602" s="21">
        <v>12829.41</v>
      </c>
      <c r="O5602" s="21">
        <v>0</v>
      </c>
      <c r="P5602" s="21">
        <v>1475.95</v>
      </c>
      <c r="Q5602" s="25" t="s">
        <v>8865</v>
      </c>
      <c r="R5602" s="1" t="str">
        <f t="shared" si="112"/>
        <v>ST10011</v>
      </c>
      <c r="S5602" t="str">
        <f>VLOOKUP(R5602,Data!$C$2:$D$261,2,0)</f>
        <v>The Beechwood</v>
      </c>
      <c r="T5602">
        <f>COUNTIF('Feb 2022'!A:A,D5602)+COUNTIF('Mar 2022'!A:A,D5602)+COUNTIF('Apr 2022'!A:A,D5602)+COUNTIF('May 2022'!A:A,D5602)+COUNTIF('June 2022'!A:A,D5602)+COUNTIF('July 2022'!A:A,D5602)+COUNTIF('Aug 2022'!A:A,D5602)+COUNTIF('Sep 2022'!A:A,D5602)+COUNTIF('Oct 2022'!A:A,D5602)+COUNTIF('Dec 2022'!A:A,D5602)</f>
        <v>1</v>
      </c>
      <c r="U5602" t="str">
        <f>VLOOKUP(Q5602,'Capital Lookup'!A:B,2,FALSE)</f>
        <v>No</v>
      </c>
      <c r="V5602" s="2">
        <f>IFERROR(VLOOKUP(LEFT(F5602,10),'Find Purchase Orders'!B:J,9,FALSE),"")</f>
        <v>44876</v>
      </c>
      <c r="W5602" s="25" t="s">
        <v>7261</v>
      </c>
    </row>
    <row r="5603" spans="1:23" hidden="1">
      <c r="A5603" s="25" t="s">
        <v>7261</v>
      </c>
      <c r="B5603" s="25" t="s">
        <v>8749</v>
      </c>
      <c r="C5603" s="25" t="s">
        <v>7282</v>
      </c>
      <c r="D5603" s="25" t="s">
        <v>6985</v>
      </c>
      <c r="E5603" s="25" t="s">
        <v>8750</v>
      </c>
      <c r="F5603" s="25" t="s">
        <v>19539</v>
      </c>
      <c r="G5603" s="25" t="s">
        <v>19540</v>
      </c>
      <c r="H5603" s="21">
        <v>1531.71</v>
      </c>
      <c r="I5603" s="25" t="s">
        <v>7287</v>
      </c>
      <c r="J5603" s="25" t="s">
        <v>7288</v>
      </c>
      <c r="K5603" s="25" t="s">
        <v>7262</v>
      </c>
      <c r="L5603" s="25" t="s">
        <v>7259</v>
      </c>
      <c r="M5603" s="21">
        <v>1531.71</v>
      </c>
      <c r="N5603" s="21">
        <v>1531.71</v>
      </c>
      <c r="O5603" s="21">
        <v>0</v>
      </c>
      <c r="P5603" s="21">
        <v>176.21</v>
      </c>
      <c r="Q5603" s="25" t="s">
        <v>8865</v>
      </c>
      <c r="R5603" s="1" t="str">
        <f t="shared" si="112"/>
        <v>ST10011</v>
      </c>
      <c r="S5603" t="str">
        <f>VLOOKUP(R5603,Data!$C$2:$D$261,2,0)</f>
        <v>The Beechwood</v>
      </c>
      <c r="T5603">
        <f>COUNTIF('Feb 2022'!A:A,D5603)+COUNTIF('Mar 2022'!A:A,D5603)+COUNTIF('Apr 2022'!A:A,D5603)+COUNTIF('May 2022'!A:A,D5603)+COUNTIF('June 2022'!A:A,D5603)+COUNTIF('July 2022'!A:A,D5603)+COUNTIF('Aug 2022'!A:A,D5603)+COUNTIF('Sep 2022'!A:A,D5603)+COUNTIF('Oct 2022'!A:A,D5603)+COUNTIF('Dec 2022'!A:A,D5603)</f>
        <v>1</v>
      </c>
      <c r="U5603" t="str">
        <f>VLOOKUP(Q5603,'Capital Lookup'!A:B,2,FALSE)</f>
        <v>No</v>
      </c>
      <c r="V5603" s="2">
        <f>IFERROR(VLOOKUP(LEFT(F5603,10),'Find Purchase Orders'!B:J,9,FALSE),"")</f>
        <v>44876</v>
      </c>
      <c r="W5603" s="25" t="s">
        <v>7261</v>
      </c>
    </row>
    <row r="5604" spans="1:23" hidden="1">
      <c r="A5604" s="25" t="s">
        <v>7261</v>
      </c>
      <c r="B5604" s="25" t="s">
        <v>8749</v>
      </c>
      <c r="C5604" s="25" t="s">
        <v>7282</v>
      </c>
      <c r="D5604" s="25" t="s">
        <v>6986</v>
      </c>
      <c r="E5604" s="25" t="s">
        <v>8750</v>
      </c>
      <c r="F5604" s="25" t="s">
        <v>19541</v>
      </c>
      <c r="G5604" s="25" t="s">
        <v>19542</v>
      </c>
      <c r="H5604" s="21">
        <v>254.81</v>
      </c>
      <c r="I5604" s="25" t="s">
        <v>7287</v>
      </c>
      <c r="J5604" s="25" t="s">
        <v>7288</v>
      </c>
      <c r="K5604" s="25" t="s">
        <v>7262</v>
      </c>
      <c r="L5604" s="25" t="s">
        <v>7259</v>
      </c>
      <c r="M5604" s="21">
        <v>254.81</v>
      </c>
      <c r="N5604" s="22">
        <v>0</v>
      </c>
      <c r="O5604" s="21">
        <v>254.81</v>
      </c>
      <c r="P5604" s="21">
        <v>29.31</v>
      </c>
      <c r="Q5604" s="25" t="s">
        <v>8865</v>
      </c>
      <c r="R5604" s="1" t="str">
        <f t="shared" si="112"/>
        <v>ST10011</v>
      </c>
      <c r="S5604" t="str">
        <f>VLOOKUP(R5604,Data!$C$2:$D$261,2,0)</f>
        <v>The Beechwood</v>
      </c>
      <c r="T5604">
        <f>COUNTIF('Feb 2022'!A:A,D5604)+COUNTIF('Mar 2022'!A:A,D5604)+COUNTIF('Apr 2022'!A:A,D5604)+COUNTIF('May 2022'!A:A,D5604)+COUNTIF('June 2022'!A:A,D5604)+COUNTIF('July 2022'!A:A,D5604)+COUNTIF('Aug 2022'!A:A,D5604)+COUNTIF('Sep 2022'!A:A,D5604)+COUNTIF('Oct 2022'!A:A,D5604)+COUNTIF('Dec 2022'!A:A,D5604)</f>
        <v>1</v>
      </c>
      <c r="U5604" t="str">
        <f>VLOOKUP(Q5604,'Capital Lookup'!A:B,2,FALSE)</f>
        <v>No</v>
      </c>
      <c r="V5604" s="2">
        <f>IFERROR(VLOOKUP(LEFT(F5604,10),'Find Purchase Orders'!B:J,9,FALSE),"")</f>
        <v>44876</v>
      </c>
      <c r="W5604" s="25" t="s">
        <v>7261</v>
      </c>
    </row>
    <row r="5605" spans="1:23" hidden="1">
      <c r="A5605" s="25" t="s">
        <v>7261</v>
      </c>
      <c r="B5605" s="25" t="s">
        <v>8749</v>
      </c>
      <c r="C5605" s="25" t="s">
        <v>7282</v>
      </c>
      <c r="D5605" s="25" t="s">
        <v>6986</v>
      </c>
      <c r="E5605" s="25" t="s">
        <v>8750</v>
      </c>
      <c r="F5605" s="25" t="s">
        <v>19543</v>
      </c>
      <c r="G5605" s="25" t="s">
        <v>19544</v>
      </c>
      <c r="H5605" s="21">
        <v>8809.27</v>
      </c>
      <c r="I5605" s="25" t="s">
        <v>7287</v>
      </c>
      <c r="J5605" s="25" t="s">
        <v>7288</v>
      </c>
      <c r="K5605" s="25" t="s">
        <v>7262</v>
      </c>
      <c r="L5605" s="25" t="s">
        <v>7259</v>
      </c>
      <c r="M5605" s="21">
        <v>8809.27</v>
      </c>
      <c r="N5605" s="22">
        <v>0</v>
      </c>
      <c r="O5605" s="21">
        <v>8809.27</v>
      </c>
      <c r="P5605" s="21">
        <v>1013.46</v>
      </c>
      <c r="Q5605" s="25" t="s">
        <v>8865</v>
      </c>
      <c r="R5605" s="1" t="str">
        <f t="shared" si="112"/>
        <v>ST10011</v>
      </c>
      <c r="S5605" t="str">
        <f>VLOOKUP(R5605,Data!$C$2:$D$261,2,0)</f>
        <v>The Beechwood</v>
      </c>
      <c r="T5605">
        <f>COUNTIF('Feb 2022'!A:A,D5605)+COUNTIF('Mar 2022'!A:A,D5605)+COUNTIF('Apr 2022'!A:A,D5605)+COUNTIF('May 2022'!A:A,D5605)+COUNTIF('June 2022'!A:A,D5605)+COUNTIF('July 2022'!A:A,D5605)+COUNTIF('Aug 2022'!A:A,D5605)+COUNTIF('Sep 2022'!A:A,D5605)+COUNTIF('Oct 2022'!A:A,D5605)+COUNTIF('Dec 2022'!A:A,D5605)</f>
        <v>1</v>
      </c>
      <c r="U5605" t="str">
        <f>VLOOKUP(Q5605,'Capital Lookup'!A:B,2,FALSE)</f>
        <v>No</v>
      </c>
      <c r="V5605" s="2">
        <f>IFERROR(VLOOKUP(LEFT(F5605,10),'Find Purchase Orders'!B:J,9,FALSE),"")</f>
        <v>44876</v>
      </c>
      <c r="W5605" s="25" t="s">
        <v>7261</v>
      </c>
    </row>
    <row r="5606" spans="1:23" hidden="1">
      <c r="A5606" s="25" t="s">
        <v>7425</v>
      </c>
      <c r="B5606" s="25" t="s">
        <v>8162</v>
      </c>
      <c r="C5606" s="25" t="s">
        <v>7271</v>
      </c>
      <c r="D5606" s="25" t="s">
        <v>7019</v>
      </c>
      <c r="E5606" s="25" t="s">
        <v>9280</v>
      </c>
      <c r="F5606" s="25" t="s">
        <v>19545</v>
      </c>
      <c r="G5606" s="25" t="s">
        <v>19546</v>
      </c>
      <c r="H5606" s="21">
        <v>1412.5</v>
      </c>
      <c r="I5606" s="25" t="s">
        <v>7287</v>
      </c>
      <c r="J5606" s="25" t="s">
        <v>7288</v>
      </c>
      <c r="K5606" s="25" t="s">
        <v>7289</v>
      </c>
      <c r="L5606" s="25" t="s">
        <v>7259</v>
      </c>
      <c r="M5606" s="21">
        <v>1412.5</v>
      </c>
      <c r="N5606" s="22">
        <v>0</v>
      </c>
      <c r="O5606" s="21">
        <v>1412.5</v>
      </c>
      <c r="P5606" s="21">
        <v>162.5</v>
      </c>
      <c r="Q5606" s="25" t="s">
        <v>9283</v>
      </c>
      <c r="R5606" s="1" t="str">
        <f t="shared" si="112"/>
        <v>ST10186</v>
      </c>
      <c r="S5606" t="str">
        <f>VLOOKUP(R5606,Data!$C$2:$D$261,2,0)</f>
        <v>Brierwood Court</v>
      </c>
      <c r="T5606">
        <f>COUNTIF('Feb 2022'!A:A,D5606)+COUNTIF('Mar 2022'!A:A,D5606)+COUNTIF('Apr 2022'!A:A,D5606)+COUNTIF('May 2022'!A:A,D5606)+COUNTIF('June 2022'!A:A,D5606)+COUNTIF('July 2022'!A:A,D5606)+COUNTIF('Aug 2022'!A:A,D5606)+COUNTIF('Sep 2022'!A:A,D5606)+COUNTIF('Oct 2022'!A:A,D5606)+COUNTIF('Dec 2022'!A:A,D5606)</f>
        <v>1</v>
      </c>
      <c r="U5606" t="str">
        <f>VLOOKUP(Q5606,'Capital Lookup'!A:B,2,FALSE)</f>
        <v>No</v>
      </c>
      <c r="V5606" s="2">
        <f>IFERROR(VLOOKUP(LEFT(F5606,10),'Find Purchase Orders'!B:J,9,FALSE),"")</f>
        <v>44879</v>
      </c>
      <c r="W5606" s="25" t="s">
        <v>7261</v>
      </c>
    </row>
    <row r="5607" spans="1:23" hidden="1">
      <c r="A5607" s="25" t="s">
        <v>7425</v>
      </c>
      <c r="B5607" s="25" t="s">
        <v>8162</v>
      </c>
      <c r="C5607" s="25" t="s">
        <v>7271</v>
      </c>
      <c r="D5607" s="25" t="s">
        <v>7020</v>
      </c>
      <c r="E5607" s="25" t="s">
        <v>9280</v>
      </c>
      <c r="F5607" s="25" t="s">
        <v>19547</v>
      </c>
      <c r="G5607" s="25" t="s">
        <v>19548</v>
      </c>
      <c r="H5607" s="21">
        <v>18839.099999999999</v>
      </c>
      <c r="I5607" s="25" t="s">
        <v>7287</v>
      </c>
      <c r="J5607" s="25" t="s">
        <v>7288</v>
      </c>
      <c r="K5607" s="25" t="s">
        <v>7262</v>
      </c>
      <c r="L5607" s="25" t="s">
        <v>7259</v>
      </c>
      <c r="M5607" s="21">
        <v>18839.099999999999</v>
      </c>
      <c r="N5607" s="22">
        <v>0</v>
      </c>
      <c r="O5607" s="21">
        <v>18839.099999999999</v>
      </c>
      <c r="P5607" s="21">
        <v>2167.33</v>
      </c>
      <c r="Q5607" s="25" t="s">
        <v>9283</v>
      </c>
      <c r="R5607" s="1" t="str">
        <f t="shared" si="112"/>
        <v>ST10186</v>
      </c>
      <c r="S5607" t="str">
        <f>VLOOKUP(R5607,Data!$C$2:$D$261,2,0)</f>
        <v>Brierwood Court</v>
      </c>
      <c r="T5607">
        <f>COUNTIF('Feb 2022'!A:A,D5607)+COUNTIF('Mar 2022'!A:A,D5607)+COUNTIF('Apr 2022'!A:A,D5607)+COUNTIF('May 2022'!A:A,D5607)+COUNTIF('June 2022'!A:A,D5607)+COUNTIF('July 2022'!A:A,D5607)+COUNTIF('Aug 2022'!A:A,D5607)+COUNTIF('Sep 2022'!A:A,D5607)+COUNTIF('Oct 2022'!A:A,D5607)+COUNTIF('Dec 2022'!A:A,D5607)</f>
        <v>1</v>
      </c>
      <c r="U5607" t="str">
        <f>VLOOKUP(Q5607,'Capital Lookup'!A:B,2,FALSE)</f>
        <v>No</v>
      </c>
      <c r="V5607" s="2">
        <f>IFERROR(VLOOKUP(LEFT(F5607,10),'Find Purchase Orders'!B:J,9,FALSE),"")</f>
        <v>44879</v>
      </c>
      <c r="W5607" s="25" t="s">
        <v>7261</v>
      </c>
    </row>
    <row r="5608" spans="1:23" hidden="1">
      <c r="A5608" s="25" t="s">
        <v>7261</v>
      </c>
      <c r="B5608" s="25" t="s">
        <v>7863</v>
      </c>
      <c r="C5608" s="25" t="s">
        <v>7282</v>
      </c>
      <c r="D5608" s="25" t="s">
        <v>6987</v>
      </c>
      <c r="E5608" s="25" t="s">
        <v>18145</v>
      </c>
      <c r="F5608" s="25" t="s">
        <v>19549</v>
      </c>
      <c r="G5608" s="25" t="s">
        <v>6109</v>
      </c>
      <c r="H5608" s="21">
        <v>7450.94</v>
      </c>
      <c r="I5608" s="25" t="s">
        <v>7287</v>
      </c>
      <c r="J5608" s="25" t="s">
        <v>7288</v>
      </c>
      <c r="K5608" s="25" t="s">
        <v>7510</v>
      </c>
      <c r="L5608" s="25" t="s">
        <v>8176</v>
      </c>
      <c r="M5608" s="21">
        <v>7450.94</v>
      </c>
      <c r="N5608" s="22">
        <v>0</v>
      </c>
      <c r="O5608" s="21">
        <v>7450.94</v>
      </c>
      <c r="P5608" s="21">
        <v>857.19</v>
      </c>
      <c r="Q5608" s="25" t="s">
        <v>19550</v>
      </c>
      <c r="R5608" s="1" t="str">
        <f t="shared" si="112"/>
        <v>ST10029</v>
      </c>
      <c r="S5608" t="str">
        <f>VLOOKUP(R5608,Data!$C$2:$D$261,2,0)</f>
        <v>Leaside</v>
      </c>
      <c r="T5608">
        <f>COUNTIF('Feb 2022'!A:A,D5608)+COUNTIF('Mar 2022'!A:A,D5608)+COUNTIF('Apr 2022'!A:A,D5608)+COUNTIF('May 2022'!A:A,D5608)+COUNTIF('June 2022'!A:A,D5608)+COUNTIF('July 2022'!A:A,D5608)+COUNTIF('Aug 2022'!A:A,D5608)+COUNTIF('Sep 2022'!A:A,D5608)+COUNTIF('Oct 2022'!A:A,D5608)+COUNTIF('Dec 2022'!A:A,D5608)</f>
        <v>1</v>
      </c>
      <c r="U5608" t="str">
        <f>VLOOKUP(Q5608,'Capital Lookup'!A:B,2,FALSE)</f>
        <v>No</v>
      </c>
      <c r="V5608" s="2">
        <f>IFERROR(VLOOKUP(LEFT(F5608,10),'Find Purchase Orders'!B:J,9,FALSE),"")</f>
        <v>44876</v>
      </c>
      <c r="W5608" s="25" t="s">
        <v>7261</v>
      </c>
    </row>
    <row r="5609" spans="1:23" hidden="1">
      <c r="A5609" s="25" t="s">
        <v>7269</v>
      </c>
      <c r="B5609" s="25" t="s">
        <v>7853</v>
      </c>
      <c r="C5609" s="25"/>
      <c r="D5609" s="25" t="s">
        <v>7021</v>
      </c>
      <c r="E5609" s="25" t="s">
        <v>7492</v>
      </c>
      <c r="F5609" s="25" t="s">
        <v>19551</v>
      </c>
      <c r="G5609" s="25" t="s">
        <v>19552</v>
      </c>
      <c r="H5609" s="21">
        <v>3488.92</v>
      </c>
      <c r="I5609" s="25" t="s">
        <v>7296</v>
      </c>
      <c r="J5609" s="25" t="s">
        <v>7288</v>
      </c>
      <c r="K5609" s="25" t="s">
        <v>7495</v>
      </c>
      <c r="L5609" s="25" t="s">
        <v>7734</v>
      </c>
      <c r="M5609" s="21">
        <v>3488.92</v>
      </c>
      <c r="N5609" s="22">
        <v>0</v>
      </c>
      <c r="O5609" s="21">
        <v>3488.92</v>
      </c>
      <c r="P5609" s="21">
        <v>3488.92</v>
      </c>
      <c r="Q5609" s="25" t="s">
        <v>19553</v>
      </c>
      <c r="R5609" s="1" t="str">
        <f t="shared" si="112"/>
        <v>ST10330</v>
      </c>
      <c r="S5609" t="str">
        <f>VLOOKUP(R5609,Data!$C$2:$D$261,2,0)</f>
        <v>BayWoods Place</v>
      </c>
      <c r="T5609">
        <f>COUNTIF('Feb 2022'!A:A,D5609)+COUNTIF('Mar 2022'!A:A,D5609)+COUNTIF('Apr 2022'!A:A,D5609)+COUNTIF('May 2022'!A:A,D5609)+COUNTIF('June 2022'!A:A,D5609)+COUNTIF('July 2022'!A:A,D5609)+COUNTIF('Aug 2022'!A:A,D5609)+COUNTIF('Sep 2022'!A:A,D5609)+COUNTIF('Oct 2022'!A:A,D5609)+COUNTIF('Dec 2022'!A:A,D5609)</f>
        <v>1</v>
      </c>
      <c r="U5609" t="str">
        <f>VLOOKUP(Q5609,'Capital Lookup'!A:B,2,FALSE)</f>
        <v>No</v>
      </c>
      <c r="V5609" s="2">
        <f>IFERROR(VLOOKUP(LEFT(F5609,10),'Find Purchase Orders'!B:J,9,FALSE),"")</f>
        <v>44880</v>
      </c>
      <c r="W5609" s="25" t="s">
        <v>7261</v>
      </c>
    </row>
    <row r="5610" spans="1:23" hidden="1">
      <c r="A5610" s="25" t="s">
        <v>7269</v>
      </c>
      <c r="B5610" s="25" t="s">
        <v>8259</v>
      </c>
      <c r="C5610" s="25" t="s">
        <v>8260</v>
      </c>
      <c r="D5610" s="25" t="s">
        <v>19554</v>
      </c>
      <c r="E5610" s="25" t="s">
        <v>7492</v>
      </c>
      <c r="H5610" s="21">
        <v>36928.400000000001</v>
      </c>
      <c r="I5610" s="25" t="s">
        <v>7257</v>
      </c>
      <c r="K5610" s="25" t="s">
        <v>19555</v>
      </c>
      <c r="L5610" s="25" t="s">
        <v>10765</v>
      </c>
      <c r="M5610" s="22">
        <v>0</v>
      </c>
      <c r="N5610" s="22">
        <v>0</v>
      </c>
      <c r="O5610" s="21">
        <v>0</v>
      </c>
      <c r="P5610" s="21">
        <v>4248.3999999999996</v>
      </c>
      <c r="Q5610" s="25" t="s">
        <v>19556</v>
      </c>
      <c r="R5610" s="1" t="str">
        <f t="shared" si="112"/>
        <v>ST10260</v>
      </c>
      <c r="S5610" t="str">
        <f>VLOOKUP(R5610,Data!$C$2:$D$261,2,0)</f>
        <v>Support Office</v>
      </c>
      <c r="T5610">
        <f>COUNTIF('Feb 2022'!A:A,D5610)+COUNTIF('Mar 2022'!A:A,D5610)+COUNTIF('Apr 2022'!A:A,D5610)+COUNTIF('May 2022'!A:A,D5610)+COUNTIF('June 2022'!A:A,D5610)+COUNTIF('July 2022'!A:A,D5610)+COUNTIF('Aug 2022'!A:A,D5610)+COUNTIF('Sep 2022'!A:A,D5610)+COUNTIF('Oct 2022'!A:A,D5610)+COUNTIF('Dec 2022'!A:A,D5610)</f>
        <v>0</v>
      </c>
      <c r="U5610" t="str">
        <f>VLOOKUP(Q5610,'Capital Lookup'!A:B,2,FALSE)</f>
        <v>No</v>
      </c>
      <c r="V5610" s="2" t="str">
        <f>IFERROR(VLOOKUP(LEFT(F5610,10),'Find Purchase Orders'!B:J,9,FALSE),"")</f>
        <v/>
      </c>
      <c r="W5610" s="25" t="s">
        <v>7261</v>
      </c>
    </row>
    <row r="5611" spans="1:23" hidden="1">
      <c r="A5611" s="25" t="s">
        <v>7425</v>
      </c>
      <c r="B5611" s="25" t="s">
        <v>7426</v>
      </c>
      <c r="C5611" s="25" t="s">
        <v>7271</v>
      </c>
      <c r="D5611" s="25" t="s">
        <v>19557</v>
      </c>
      <c r="E5611" s="25" t="s">
        <v>7428</v>
      </c>
      <c r="H5611" s="21">
        <v>1322.1</v>
      </c>
      <c r="I5611" s="25" t="s">
        <v>7257</v>
      </c>
      <c r="K5611" s="25" t="s">
        <v>7258</v>
      </c>
      <c r="L5611" s="25" t="s">
        <v>7259</v>
      </c>
      <c r="M5611" s="22">
        <v>0</v>
      </c>
      <c r="N5611" s="22">
        <v>0</v>
      </c>
      <c r="O5611" s="21">
        <v>0</v>
      </c>
      <c r="P5611" s="21">
        <v>152.1</v>
      </c>
      <c r="Q5611" s="25" t="s">
        <v>7429</v>
      </c>
      <c r="R5611" s="1" t="str">
        <f t="shared" si="112"/>
        <v>ST10188</v>
      </c>
      <c r="S5611" t="str">
        <f>VLOOKUP(R5611,Data!$C$2:$D$261,2,0)</f>
        <v>Telfer Place</v>
      </c>
      <c r="T5611">
        <f>COUNTIF('Feb 2022'!A:A,D5611)+COUNTIF('Mar 2022'!A:A,D5611)+COUNTIF('Apr 2022'!A:A,D5611)+COUNTIF('May 2022'!A:A,D5611)+COUNTIF('June 2022'!A:A,D5611)+COUNTIF('July 2022'!A:A,D5611)+COUNTIF('Aug 2022'!A:A,D5611)+COUNTIF('Sep 2022'!A:A,D5611)+COUNTIF('Oct 2022'!A:A,D5611)+COUNTIF('Dec 2022'!A:A,D5611)</f>
        <v>0</v>
      </c>
      <c r="U5611" t="str">
        <f>VLOOKUP(Q5611,'Capital Lookup'!A:B,2,FALSE)</f>
        <v>No</v>
      </c>
      <c r="V5611" s="2" t="str">
        <f>IFERROR(VLOOKUP(LEFT(F5611,10),'Find Purchase Orders'!B:J,9,FALSE),"")</f>
        <v/>
      </c>
      <c r="W5611" s="25" t="s">
        <v>7261</v>
      </c>
    </row>
    <row r="5612" spans="1:23" hidden="1">
      <c r="A5612" s="25" t="s">
        <v>7425</v>
      </c>
      <c r="B5612" s="25" t="s">
        <v>7426</v>
      </c>
      <c r="C5612" s="25" t="s">
        <v>7271</v>
      </c>
      <c r="D5612" s="25" t="s">
        <v>19557</v>
      </c>
      <c r="E5612" s="25" t="s">
        <v>7428</v>
      </c>
      <c r="H5612" s="21">
        <v>35755.81</v>
      </c>
      <c r="I5612" s="25" t="s">
        <v>7257</v>
      </c>
      <c r="K5612" s="25" t="s">
        <v>7262</v>
      </c>
      <c r="L5612" s="25" t="s">
        <v>7259</v>
      </c>
      <c r="M5612" s="22">
        <v>0</v>
      </c>
      <c r="N5612" s="22">
        <v>0</v>
      </c>
      <c r="O5612" s="21">
        <v>0</v>
      </c>
      <c r="P5612" s="21">
        <v>4113.5</v>
      </c>
      <c r="Q5612" s="25" t="s">
        <v>7429</v>
      </c>
      <c r="R5612" s="1" t="str">
        <f t="shared" si="112"/>
        <v>ST10188</v>
      </c>
      <c r="S5612" t="str">
        <f>VLOOKUP(R5612,Data!$C$2:$D$261,2,0)</f>
        <v>Telfer Place</v>
      </c>
      <c r="T5612">
        <f>COUNTIF('Feb 2022'!A:A,D5612)+COUNTIF('Mar 2022'!A:A,D5612)+COUNTIF('Apr 2022'!A:A,D5612)+COUNTIF('May 2022'!A:A,D5612)+COUNTIF('June 2022'!A:A,D5612)+COUNTIF('July 2022'!A:A,D5612)+COUNTIF('Aug 2022'!A:A,D5612)+COUNTIF('Sep 2022'!A:A,D5612)+COUNTIF('Oct 2022'!A:A,D5612)+COUNTIF('Dec 2022'!A:A,D5612)</f>
        <v>0</v>
      </c>
      <c r="U5612" t="str">
        <f>VLOOKUP(Q5612,'Capital Lookup'!A:B,2,FALSE)</f>
        <v>No</v>
      </c>
      <c r="V5612" s="2" t="str">
        <f>IFERROR(VLOOKUP(LEFT(F5612,10),'Find Purchase Orders'!B:J,9,FALSE),"")</f>
        <v/>
      </c>
      <c r="W5612" s="25" t="s">
        <v>7261</v>
      </c>
    </row>
    <row r="5613" spans="1:23" hidden="1">
      <c r="A5613" s="25" t="s">
        <v>7425</v>
      </c>
      <c r="B5613" s="25" t="s">
        <v>7426</v>
      </c>
      <c r="C5613" s="25" t="s">
        <v>7271</v>
      </c>
      <c r="D5613" s="25" t="s">
        <v>19557</v>
      </c>
      <c r="E5613" s="25" t="s">
        <v>7428</v>
      </c>
      <c r="H5613" s="21">
        <v>632.79999999999995</v>
      </c>
      <c r="I5613" s="25" t="s">
        <v>7257</v>
      </c>
      <c r="K5613" s="25" t="s">
        <v>7262</v>
      </c>
      <c r="L5613" s="25" t="s">
        <v>7259</v>
      </c>
      <c r="M5613" s="22">
        <v>0</v>
      </c>
      <c r="N5613" s="22">
        <v>0</v>
      </c>
      <c r="O5613" s="21">
        <v>0</v>
      </c>
      <c r="P5613" s="21">
        <v>72.8</v>
      </c>
      <c r="Q5613" s="25" t="s">
        <v>7429</v>
      </c>
      <c r="R5613" s="1" t="str">
        <f t="shared" si="112"/>
        <v>ST10188</v>
      </c>
      <c r="S5613" t="str">
        <f>VLOOKUP(R5613,Data!$C$2:$D$261,2,0)</f>
        <v>Telfer Place</v>
      </c>
      <c r="T5613">
        <f>COUNTIF('Feb 2022'!A:A,D5613)+COUNTIF('Mar 2022'!A:A,D5613)+COUNTIF('Apr 2022'!A:A,D5613)+COUNTIF('May 2022'!A:A,D5613)+COUNTIF('June 2022'!A:A,D5613)+COUNTIF('July 2022'!A:A,D5613)+COUNTIF('Aug 2022'!A:A,D5613)+COUNTIF('Sep 2022'!A:A,D5613)+COUNTIF('Oct 2022'!A:A,D5613)+COUNTIF('Dec 2022'!A:A,D5613)</f>
        <v>0</v>
      </c>
      <c r="U5613" t="str">
        <f>VLOOKUP(Q5613,'Capital Lookup'!A:B,2,FALSE)</f>
        <v>No</v>
      </c>
      <c r="V5613" s="2" t="str">
        <f>IFERROR(VLOOKUP(LEFT(F5613,10),'Find Purchase Orders'!B:J,9,FALSE),"")</f>
        <v/>
      </c>
      <c r="W5613" s="25" t="s">
        <v>7261</v>
      </c>
    </row>
    <row r="5614" spans="1:23" hidden="1">
      <c r="A5614" s="25" t="s">
        <v>7425</v>
      </c>
      <c r="B5614" s="25" t="s">
        <v>7426</v>
      </c>
      <c r="C5614" s="25" t="s">
        <v>7271</v>
      </c>
      <c r="D5614" s="25" t="s">
        <v>7022</v>
      </c>
      <c r="E5614" s="25" t="s">
        <v>7428</v>
      </c>
      <c r="F5614" s="25" t="s">
        <v>19558</v>
      </c>
      <c r="G5614" s="25" t="s">
        <v>19559</v>
      </c>
      <c r="H5614" s="21">
        <v>20271.990000000002</v>
      </c>
      <c r="I5614" s="25" t="s">
        <v>7287</v>
      </c>
      <c r="J5614" s="25" t="s">
        <v>7288</v>
      </c>
      <c r="K5614" s="25" t="s">
        <v>7262</v>
      </c>
      <c r="L5614" s="25" t="s">
        <v>7259</v>
      </c>
      <c r="M5614" s="21">
        <v>20271.990000000002</v>
      </c>
      <c r="N5614" s="22">
        <v>0</v>
      </c>
      <c r="O5614" s="21">
        <v>20271.990000000002</v>
      </c>
      <c r="P5614" s="21">
        <v>2332.1799999999998</v>
      </c>
      <c r="Q5614" s="25" t="s">
        <v>7429</v>
      </c>
      <c r="R5614" s="1" t="str">
        <f t="shared" si="112"/>
        <v>ST10188</v>
      </c>
      <c r="S5614" t="str">
        <f>VLOOKUP(R5614,Data!$C$2:$D$261,2,0)</f>
        <v>Telfer Place</v>
      </c>
      <c r="T5614">
        <f>COUNTIF('Feb 2022'!A:A,D5614)+COUNTIF('Mar 2022'!A:A,D5614)+COUNTIF('Apr 2022'!A:A,D5614)+COUNTIF('May 2022'!A:A,D5614)+COUNTIF('June 2022'!A:A,D5614)+COUNTIF('July 2022'!A:A,D5614)+COUNTIF('Aug 2022'!A:A,D5614)+COUNTIF('Sep 2022'!A:A,D5614)+COUNTIF('Oct 2022'!A:A,D5614)+COUNTIF('Dec 2022'!A:A,D5614)</f>
        <v>1</v>
      </c>
      <c r="U5614" t="str">
        <f>VLOOKUP(Q5614,'Capital Lookup'!A:B,2,FALSE)</f>
        <v>No</v>
      </c>
      <c r="V5614" s="2">
        <f>IFERROR(VLOOKUP(LEFT(F5614,10),'Find Purchase Orders'!B:J,9,FALSE),"")</f>
        <v>44879</v>
      </c>
      <c r="W5614" s="25" t="s">
        <v>7261</v>
      </c>
    </row>
    <row r="5615" spans="1:23" hidden="1">
      <c r="A5615" s="25" t="s">
        <v>7425</v>
      </c>
      <c r="B5615" s="25" t="s">
        <v>7426</v>
      </c>
      <c r="C5615" s="25" t="s">
        <v>7271</v>
      </c>
      <c r="D5615" s="25" t="s">
        <v>7022</v>
      </c>
      <c r="E5615" s="25" t="s">
        <v>7428</v>
      </c>
      <c r="F5615" s="25" t="s">
        <v>19560</v>
      </c>
      <c r="G5615" s="25" t="s">
        <v>19561</v>
      </c>
      <c r="H5615" s="21">
        <v>141.25</v>
      </c>
      <c r="I5615" s="25" t="s">
        <v>7287</v>
      </c>
      <c r="J5615" s="25" t="s">
        <v>7288</v>
      </c>
      <c r="K5615" s="25" t="s">
        <v>7262</v>
      </c>
      <c r="L5615" s="25" t="s">
        <v>7259</v>
      </c>
      <c r="M5615" s="21">
        <v>141.25</v>
      </c>
      <c r="N5615" s="22">
        <v>0</v>
      </c>
      <c r="O5615" s="21">
        <v>141.25</v>
      </c>
      <c r="P5615" s="21">
        <v>16.25</v>
      </c>
      <c r="Q5615" s="25" t="s">
        <v>7429</v>
      </c>
      <c r="R5615" s="1" t="str">
        <f t="shared" si="112"/>
        <v>ST10188</v>
      </c>
      <c r="S5615" t="str">
        <f>VLOOKUP(R5615,Data!$C$2:$D$261,2,0)</f>
        <v>Telfer Place</v>
      </c>
      <c r="T5615">
        <f>COUNTIF('Feb 2022'!A:A,D5615)+COUNTIF('Mar 2022'!A:A,D5615)+COUNTIF('Apr 2022'!A:A,D5615)+COUNTIF('May 2022'!A:A,D5615)+COUNTIF('June 2022'!A:A,D5615)+COUNTIF('July 2022'!A:A,D5615)+COUNTIF('Aug 2022'!A:A,D5615)+COUNTIF('Sep 2022'!A:A,D5615)+COUNTIF('Oct 2022'!A:A,D5615)+COUNTIF('Dec 2022'!A:A,D5615)</f>
        <v>1</v>
      </c>
      <c r="U5615" t="str">
        <f>VLOOKUP(Q5615,'Capital Lookup'!A:B,2,FALSE)</f>
        <v>No</v>
      </c>
      <c r="V5615" s="2">
        <f>IFERROR(VLOOKUP(LEFT(F5615,10),'Find Purchase Orders'!B:J,9,FALSE),"")</f>
        <v>44879</v>
      </c>
      <c r="W5615" s="25" t="s">
        <v>7261</v>
      </c>
    </row>
    <row r="5616" spans="1:23" hidden="1">
      <c r="A5616" s="25" t="s">
        <v>7425</v>
      </c>
      <c r="B5616" s="25" t="s">
        <v>7426</v>
      </c>
      <c r="C5616" s="25" t="s">
        <v>7271</v>
      </c>
      <c r="D5616" s="25" t="s">
        <v>7024</v>
      </c>
      <c r="E5616" s="25" t="s">
        <v>7428</v>
      </c>
      <c r="F5616" s="25" t="s">
        <v>19562</v>
      </c>
      <c r="G5616" s="25" t="s">
        <v>19563</v>
      </c>
      <c r="H5616" s="21">
        <v>8356.52</v>
      </c>
      <c r="I5616" s="25" t="s">
        <v>7287</v>
      </c>
      <c r="J5616" s="25" t="s">
        <v>7288</v>
      </c>
      <c r="K5616" s="25" t="s">
        <v>7262</v>
      </c>
      <c r="L5616" s="25" t="s">
        <v>7259</v>
      </c>
      <c r="M5616" s="21">
        <v>8356.52</v>
      </c>
      <c r="N5616" s="22">
        <v>0</v>
      </c>
      <c r="O5616" s="21">
        <v>8356.52</v>
      </c>
      <c r="P5616" s="21">
        <v>961.37</v>
      </c>
      <c r="Q5616" s="25" t="s">
        <v>7429</v>
      </c>
      <c r="R5616" s="1" t="str">
        <f t="shared" si="112"/>
        <v>ST10188</v>
      </c>
      <c r="S5616" t="str">
        <f>VLOOKUP(R5616,Data!$C$2:$D$261,2,0)</f>
        <v>Telfer Place</v>
      </c>
      <c r="T5616">
        <f>COUNTIF('Feb 2022'!A:A,D5616)+COUNTIF('Mar 2022'!A:A,D5616)+COUNTIF('Apr 2022'!A:A,D5616)+COUNTIF('May 2022'!A:A,D5616)+COUNTIF('June 2022'!A:A,D5616)+COUNTIF('July 2022'!A:A,D5616)+COUNTIF('Aug 2022'!A:A,D5616)+COUNTIF('Sep 2022'!A:A,D5616)+COUNTIF('Oct 2022'!A:A,D5616)+COUNTIF('Dec 2022'!A:A,D5616)</f>
        <v>1</v>
      </c>
      <c r="U5616" t="str">
        <f>VLOOKUP(Q5616,'Capital Lookup'!A:B,2,FALSE)</f>
        <v>No</v>
      </c>
      <c r="V5616" s="2">
        <f>IFERROR(VLOOKUP(LEFT(F5616,10),'Find Purchase Orders'!B:J,9,FALSE),"")</f>
        <v>44884</v>
      </c>
      <c r="W5616" s="25" t="s">
        <v>7261</v>
      </c>
    </row>
    <row r="5617" spans="1:23" hidden="1">
      <c r="A5617" s="25" t="s">
        <v>7425</v>
      </c>
      <c r="B5617" s="25" t="s">
        <v>7426</v>
      </c>
      <c r="C5617" s="25" t="s">
        <v>7271</v>
      </c>
      <c r="D5617" s="25" t="s">
        <v>7024</v>
      </c>
      <c r="E5617" s="25" t="s">
        <v>7428</v>
      </c>
      <c r="F5617" s="25" t="s">
        <v>19564</v>
      </c>
      <c r="G5617" s="25" t="s">
        <v>19565</v>
      </c>
      <c r="H5617" s="21">
        <v>282.5</v>
      </c>
      <c r="I5617" s="25" t="s">
        <v>7287</v>
      </c>
      <c r="J5617" s="25" t="s">
        <v>7288</v>
      </c>
      <c r="K5617" s="25" t="s">
        <v>7262</v>
      </c>
      <c r="L5617" s="25" t="s">
        <v>7259</v>
      </c>
      <c r="M5617" s="21">
        <v>282.5</v>
      </c>
      <c r="N5617" s="22">
        <v>0</v>
      </c>
      <c r="O5617" s="21">
        <v>282.5</v>
      </c>
      <c r="P5617" s="21">
        <v>32.5</v>
      </c>
      <c r="Q5617" s="25" t="s">
        <v>7429</v>
      </c>
      <c r="R5617" s="1" t="str">
        <f t="shared" si="112"/>
        <v>ST10188</v>
      </c>
      <c r="S5617" t="str">
        <f>VLOOKUP(R5617,Data!$C$2:$D$261,2,0)</f>
        <v>Telfer Place</v>
      </c>
      <c r="T5617">
        <f>COUNTIF('Feb 2022'!A:A,D5617)+COUNTIF('Mar 2022'!A:A,D5617)+COUNTIF('Apr 2022'!A:A,D5617)+COUNTIF('May 2022'!A:A,D5617)+COUNTIF('June 2022'!A:A,D5617)+COUNTIF('July 2022'!A:A,D5617)+COUNTIF('Aug 2022'!A:A,D5617)+COUNTIF('Sep 2022'!A:A,D5617)+COUNTIF('Oct 2022'!A:A,D5617)+COUNTIF('Dec 2022'!A:A,D5617)</f>
        <v>1</v>
      </c>
      <c r="U5617" t="str">
        <f>VLOOKUP(Q5617,'Capital Lookup'!A:B,2,FALSE)</f>
        <v>No</v>
      </c>
      <c r="V5617" s="2">
        <f>IFERROR(VLOOKUP(LEFT(F5617,10),'Find Purchase Orders'!B:J,9,FALSE),"")</f>
        <v>44884</v>
      </c>
      <c r="W5617" s="25" t="s">
        <v>7261</v>
      </c>
    </row>
    <row r="5618" spans="1:23" hidden="1">
      <c r="A5618" s="25" t="s">
        <v>7261</v>
      </c>
      <c r="B5618" s="25" t="s">
        <v>9149</v>
      </c>
      <c r="C5618" s="25" t="s">
        <v>7264</v>
      </c>
      <c r="D5618" s="25" t="s">
        <v>19566</v>
      </c>
      <c r="E5618" s="25" t="s">
        <v>14416</v>
      </c>
      <c r="H5618" s="21">
        <v>2842.29</v>
      </c>
      <c r="I5618" s="25" t="s">
        <v>7257</v>
      </c>
      <c r="K5618" s="25" t="s">
        <v>8538</v>
      </c>
      <c r="L5618" s="25" t="s">
        <v>7267</v>
      </c>
      <c r="M5618" s="22">
        <v>0</v>
      </c>
      <c r="N5618" s="22">
        <v>0</v>
      </c>
      <c r="O5618" s="21">
        <v>0</v>
      </c>
      <c r="P5618" s="21">
        <v>304.52999999999997</v>
      </c>
      <c r="Q5618" s="25" t="s">
        <v>19567</v>
      </c>
      <c r="R5618" s="1" t="str">
        <f t="shared" si="112"/>
        <v>ST10058</v>
      </c>
      <c r="S5618" t="str">
        <f>VLOOKUP(R5618,Data!$C$2:$D$261,2,0)</f>
        <v>Parkwood Place</v>
      </c>
      <c r="T5618">
        <f>COUNTIF('Feb 2022'!A:A,D5618)+COUNTIF('Mar 2022'!A:A,D5618)+COUNTIF('Apr 2022'!A:A,D5618)+COUNTIF('May 2022'!A:A,D5618)+COUNTIF('June 2022'!A:A,D5618)+COUNTIF('July 2022'!A:A,D5618)+COUNTIF('Aug 2022'!A:A,D5618)+COUNTIF('Sep 2022'!A:A,D5618)+COUNTIF('Oct 2022'!A:A,D5618)+COUNTIF('Dec 2022'!A:A,D5618)</f>
        <v>0</v>
      </c>
      <c r="U5618" t="str">
        <f>VLOOKUP(Q5618,'Capital Lookup'!A:B,2,FALSE)</f>
        <v>Yes</v>
      </c>
      <c r="V5618" s="2" t="str">
        <f>IFERROR(VLOOKUP(LEFT(F5618,10),'Find Purchase Orders'!B:J,9,FALSE),"")</f>
        <v/>
      </c>
      <c r="W5618" s="25" t="s">
        <v>7261</v>
      </c>
    </row>
    <row r="5619" spans="1:23" hidden="1">
      <c r="A5619" s="25" t="s">
        <v>7478</v>
      </c>
      <c r="B5619" s="25" t="s">
        <v>8259</v>
      </c>
      <c r="C5619" s="25" t="s">
        <v>8260</v>
      </c>
      <c r="D5619" s="25" t="s">
        <v>19568</v>
      </c>
      <c r="E5619" s="25" t="s">
        <v>7492</v>
      </c>
      <c r="H5619" s="21">
        <v>36928.400000000001</v>
      </c>
      <c r="I5619" s="25" t="s">
        <v>7257</v>
      </c>
      <c r="K5619" s="25" t="s">
        <v>7495</v>
      </c>
      <c r="L5619" s="25" t="s">
        <v>10765</v>
      </c>
      <c r="M5619" s="22">
        <v>0</v>
      </c>
      <c r="N5619" s="22">
        <v>0</v>
      </c>
      <c r="O5619" s="21">
        <v>0</v>
      </c>
      <c r="P5619" s="21">
        <v>4248.3999999999996</v>
      </c>
      <c r="Q5619" s="25" t="s">
        <v>10766</v>
      </c>
      <c r="R5619" s="1" t="str">
        <f t="shared" si="112"/>
        <v>ST10260</v>
      </c>
      <c r="S5619" t="str">
        <f>VLOOKUP(R5619,Data!$C$2:$D$261,2,0)</f>
        <v>Support Office</v>
      </c>
      <c r="T5619">
        <f>COUNTIF('Feb 2022'!A:A,D5619)+COUNTIF('Mar 2022'!A:A,D5619)+COUNTIF('Apr 2022'!A:A,D5619)+COUNTIF('May 2022'!A:A,D5619)+COUNTIF('June 2022'!A:A,D5619)+COUNTIF('July 2022'!A:A,D5619)+COUNTIF('Aug 2022'!A:A,D5619)+COUNTIF('Sep 2022'!A:A,D5619)+COUNTIF('Oct 2022'!A:A,D5619)+COUNTIF('Dec 2022'!A:A,D5619)</f>
        <v>0</v>
      </c>
      <c r="U5619" t="str">
        <f>VLOOKUP(Q5619,'Capital Lookup'!A:B,2,FALSE)</f>
        <v>No</v>
      </c>
      <c r="V5619" s="2" t="str">
        <f>IFERROR(VLOOKUP(LEFT(F5619,10),'Find Purchase Orders'!B:J,9,FALSE),"")</f>
        <v/>
      </c>
      <c r="W5619" s="25" t="s">
        <v>7261</v>
      </c>
    </row>
    <row r="5620" spans="1:23" hidden="1">
      <c r="A5620" s="25" t="s">
        <v>7261</v>
      </c>
      <c r="B5620" s="25" t="s">
        <v>7291</v>
      </c>
      <c r="C5620" s="25" t="s">
        <v>7264</v>
      </c>
      <c r="D5620" s="25" t="s">
        <v>7026</v>
      </c>
      <c r="E5620" s="25" t="s">
        <v>7293</v>
      </c>
      <c r="F5620" s="25" t="s">
        <v>19569</v>
      </c>
      <c r="G5620" s="25" t="s">
        <v>19570</v>
      </c>
      <c r="H5620" s="21">
        <v>896</v>
      </c>
      <c r="I5620" s="25" t="s">
        <v>7296</v>
      </c>
      <c r="J5620" s="25" t="s">
        <v>7288</v>
      </c>
      <c r="K5620" s="25" t="s">
        <v>7289</v>
      </c>
      <c r="L5620" s="25" t="s">
        <v>7259</v>
      </c>
      <c r="M5620" s="21">
        <v>896</v>
      </c>
      <c r="N5620" s="21">
        <v>840</v>
      </c>
      <c r="O5620" s="21">
        <v>56</v>
      </c>
      <c r="P5620" s="21">
        <v>896</v>
      </c>
      <c r="Q5620" s="25" t="s">
        <v>7297</v>
      </c>
      <c r="R5620" s="1" t="str">
        <f t="shared" ref="R5620:R5651" si="113">CONCATENATE("ST",LEFT(B5620,5))</f>
        <v>ST10083</v>
      </c>
      <c r="S5620" t="str">
        <f>VLOOKUP(R5620,Data!$C$2:$D$261,2,0)</f>
        <v>The Waverly/Rosewood</v>
      </c>
      <c r="T5620">
        <f>COUNTIF('Feb 2022'!A:A,D5620)+COUNTIF('Mar 2022'!A:A,D5620)+COUNTIF('Apr 2022'!A:A,D5620)+COUNTIF('May 2022'!A:A,D5620)+COUNTIF('June 2022'!A:A,D5620)+COUNTIF('July 2022'!A:A,D5620)+COUNTIF('Aug 2022'!A:A,D5620)+COUNTIF('Sep 2022'!A:A,D5620)+COUNTIF('Oct 2022'!A:A,D5620)+COUNTIF('Dec 2022'!A:A,D5620)</f>
        <v>1</v>
      </c>
      <c r="U5620" t="str">
        <f>VLOOKUP(Q5620,'Capital Lookup'!A:B,2,FALSE)</f>
        <v>No</v>
      </c>
      <c r="V5620" s="2">
        <f>IFERROR(VLOOKUP(LEFT(F5620,10),'Find Purchase Orders'!B:J,9,FALSE),"")</f>
        <v>44879</v>
      </c>
      <c r="W5620" s="25" t="s">
        <v>7261</v>
      </c>
    </row>
    <row r="5621" spans="1:23" hidden="1">
      <c r="A5621" s="25" t="s">
        <v>7261</v>
      </c>
      <c r="B5621" s="25" t="s">
        <v>7291</v>
      </c>
      <c r="C5621" s="25" t="s">
        <v>7264</v>
      </c>
      <c r="D5621" s="25" t="s">
        <v>7027</v>
      </c>
      <c r="E5621" s="25" t="s">
        <v>7293</v>
      </c>
      <c r="F5621" s="25" t="s">
        <v>19571</v>
      </c>
      <c r="G5621" s="25" t="s">
        <v>19572</v>
      </c>
      <c r="H5621" s="21">
        <v>1064</v>
      </c>
      <c r="I5621" s="25" t="s">
        <v>7296</v>
      </c>
      <c r="J5621" s="25" t="s">
        <v>7288</v>
      </c>
      <c r="K5621" s="25" t="s">
        <v>7289</v>
      </c>
      <c r="L5621" s="25" t="s">
        <v>7259</v>
      </c>
      <c r="M5621" s="21">
        <v>1064</v>
      </c>
      <c r="N5621" s="21">
        <v>997.5</v>
      </c>
      <c r="O5621" s="21">
        <v>66.5</v>
      </c>
      <c r="P5621" s="21">
        <v>1064</v>
      </c>
      <c r="Q5621" s="25" t="s">
        <v>7297</v>
      </c>
      <c r="R5621" s="1" t="str">
        <f t="shared" si="113"/>
        <v>ST10083</v>
      </c>
      <c r="S5621" t="str">
        <f>VLOOKUP(R5621,Data!$C$2:$D$261,2,0)</f>
        <v>The Waverly/Rosewood</v>
      </c>
      <c r="T5621">
        <f>COUNTIF('Feb 2022'!A:A,D5621)+COUNTIF('Mar 2022'!A:A,D5621)+COUNTIF('Apr 2022'!A:A,D5621)+COUNTIF('May 2022'!A:A,D5621)+COUNTIF('June 2022'!A:A,D5621)+COUNTIF('July 2022'!A:A,D5621)+COUNTIF('Aug 2022'!A:A,D5621)+COUNTIF('Sep 2022'!A:A,D5621)+COUNTIF('Oct 2022'!A:A,D5621)+COUNTIF('Dec 2022'!A:A,D5621)</f>
        <v>1</v>
      </c>
      <c r="U5621" t="str">
        <f>VLOOKUP(Q5621,'Capital Lookup'!A:B,2,FALSE)</f>
        <v>No</v>
      </c>
      <c r="V5621" s="2">
        <f>IFERROR(VLOOKUP(LEFT(F5621,10),'Find Purchase Orders'!B:J,9,FALSE),"")</f>
        <v>44879</v>
      </c>
      <c r="W5621" s="25" t="s">
        <v>7261</v>
      </c>
    </row>
    <row r="5622" spans="1:23" hidden="1">
      <c r="A5622" s="25" t="s">
        <v>7261</v>
      </c>
      <c r="B5622" s="25" t="s">
        <v>7291</v>
      </c>
      <c r="C5622" s="25" t="s">
        <v>7264</v>
      </c>
      <c r="D5622" s="25" t="s">
        <v>7028</v>
      </c>
      <c r="E5622" s="25" t="s">
        <v>7293</v>
      </c>
      <c r="F5622" s="25" t="s">
        <v>19573</v>
      </c>
      <c r="G5622" s="25" t="s">
        <v>19574</v>
      </c>
      <c r="H5622" s="21">
        <v>1064</v>
      </c>
      <c r="I5622" s="25" t="s">
        <v>7296</v>
      </c>
      <c r="J5622" s="25" t="s">
        <v>7288</v>
      </c>
      <c r="K5622" s="25" t="s">
        <v>7289</v>
      </c>
      <c r="L5622" s="25" t="s">
        <v>7259</v>
      </c>
      <c r="M5622" s="21">
        <v>1064</v>
      </c>
      <c r="N5622" s="21">
        <v>997.5</v>
      </c>
      <c r="O5622" s="21">
        <v>66.5</v>
      </c>
      <c r="P5622" s="21">
        <v>1064</v>
      </c>
      <c r="Q5622" s="25" t="s">
        <v>7297</v>
      </c>
      <c r="R5622" s="1" t="str">
        <f t="shared" si="113"/>
        <v>ST10083</v>
      </c>
      <c r="S5622" t="str">
        <f>VLOOKUP(R5622,Data!$C$2:$D$261,2,0)</f>
        <v>The Waverly/Rosewood</v>
      </c>
      <c r="T5622">
        <f>COUNTIF('Feb 2022'!A:A,D5622)+COUNTIF('Mar 2022'!A:A,D5622)+COUNTIF('Apr 2022'!A:A,D5622)+COUNTIF('May 2022'!A:A,D5622)+COUNTIF('June 2022'!A:A,D5622)+COUNTIF('July 2022'!A:A,D5622)+COUNTIF('Aug 2022'!A:A,D5622)+COUNTIF('Sep 2022'!A:A,D5622)+COUNTIF('Oct 2022'!A:A,D5622)+COUNTIF('Dec 2022'!A:A,D5622)</f>
        <v>1</v>
      </c>
      <c r="U5622" t="str">
        <f>VLOOKUP(Q5622,'Capital Lookup'!A:B,2,FALSE)</f>
        <v>No</v>
      </c>
      <c r="V5622" s="2">
        <f>IFERROR(VLOOKUP(LEFT(F5622,10),'Find Purchase Orders'!B:J,9,FALSE),"")</f>
        <v>44879</v>
      </c>
      <c r="W5622" s="25" t="s">
        <v>7261</v>
      </c>
    </row>
    <row r="5623" spans="1:23" hidden="1">
      <c r="A5623" s="25" t="s">
        <v>7261</v>
      </c>
      <c r="B5623" s="25" t="s">
        <v>7291</v>
      </c>
      <c r="C5623" s="25" t="s">
        <v>7264</v>
      </c>
      <c r="D5623" s="25" t="s">
        <v>7029</v>
      </c>
      <c r="E5623" s="25" t="s">
        <v>7293</v>
      </c>
      <c r="F5623" s="25" t="s">
        <v>19575</v>
      </c>
      <c r="G5623" s="25" t="s">
        <v>19576</v>
      </c>
      <c r="H5623" s="21">
        <v>1064</v>
      </c>
      <c r="I5623" s="25" t="s">
        <v>7287</v>
      </c>
      <c r="J5623" s="25" t="s">
        <v>7288</v>
      </c>
      <c r="K5623" s="25" t="s">
        <v>7289</v>
      </c>
      <c r="L5623" s="25" t="s">
        <v>7259</v>
      </c>
      <c r="M5623" s="21">
        <v>1064</v>
      </c>
      <c r="N5623" s="22">
        <v>0</v>
      </c>
      <c r="O5623" s="21">
        <v>1064</v>
      </c>
      <c r="P5623" s="21">
        <v>114</v>
      </c>
      <c r="Q5623" s="25" t="s">
        <v>7297</v>
      </c>
      <c r="R5623" s="1" t="str">
        <f t="shared" si="113"/>
        <v>ST10083</v>
      </c>
      <c r="S5623" t="str">
        <f>VLOOKUP(R5623,Data!$C$2:$D$261,2,0)</f>
        <v>The Waverly/Rosewood</v>
      </c>
      <c r="T5623">
        <f>COUNTIF('Feb 2022'!A:A,D5623)+COUNTIF('Mar 2022'!A:A,D5623)+COUNTIF('Apr 2022'!A:A,D5623)+COUNTIF('May 2022'!A:A,D5623)+COUNTIF('June 2022'!A:A,D5623)+COUNTIF('July 2022'!A:A,D5623)+COUNTIF('Aug 2022'!A:A,D5623)+COUNTIF('Sep 2022'!A:A,D5623)+COUNTIF('Oct 2022'!A:A,D5623)+COUNTIF('Dec 2022'!A:A,D5623)</f>
        <v>1</v>
      </c>
      <c r="U5623" t="str">
        <f>VLOOKUP(Q5623,'Capital Lookup'!A:B,2,FALSE)</f>
        <v>No</v>
      </c>
      <c r="V5623" s="2">
        <f>IFERROR(VLOOKUP(LEFT(F5623,10),'Find Purchase Orders'!B:J,9,FALSE),"")</f>
        <v>44879</v>
      </c>
      <c r="W5623" s="25" t="s">
        <v>7261</v>
      </c>
    </row>
    <row r="5624" spans="1:23" hidden="1">
      <c r="A5624" s="25" t="s">
        <v>7261</v>
      </c>
      <c r="B5624" s="25" t="s">
        <v>7291</v>
      </c>
      <c r="C5624" s="25" t="s">
        <v>7264</v>
      </c>
      <c r="D5624" s="25" t="s">
        <v>7030</v>
      </c>
      <c r="E5624" s="25" t="s">
        <v>7293</v>
      </c>
      <c r="F5624" s="25" t="s">
        <v>19577</v>
      </c>
      <c r="G5624" s="25" t="s">
        <v>19578</v>
      </c>
      <c r="H5624" s="21">
        <v>1316</v>
      </c>
      <c r="I5624" s="25" t="s">
        <v>7296</v>
      </c>
      <c r="J5624" s="25" t="s">
        <v>7288</v>
      </c>
      <c r="K5624" s="25" t="s">
        <v>7289</v>
      </c>
      <c r="L5624" s="25" t="s">
        <v>7259</v>
      </c>
      <c r="M5624" s="21">
        <v>1316</v>
      </c>
      <c r="N5624" s="21">
        <v>1233.75</v>
      </c>
      <c r="O5624" s="21">
        <v>82.25</v>
      </c>
      <c r="P5624" s="21">
        <v>1316</v>
      </c>
      <c r="Q5624" s="25" t="s">
        <v>7297</v>
      </c>
      <c r="R5624" s="1" t="str">
        <f t="shared" si="113"/>
        <v>ST10083</v>
      </c>
      <c r="S5624" t="str">
        <f>VLOOKUP(R5624,Data!$C$2:$D$261,2,0)</f>
        <v>The Waverly/Rosewood</v>
      </c>
      <c r="T5624">
        <f>COUNTIF('Feb 2022'!A:A,D5624)+COUNTIF('Mar 2022'!A:A,D5624)+COUNTIF('Apr 2022'!A:A,D5624)+COUNTIF('May 2022'!A:A,D5624)+COUNTIF('June 2022'!A:A,D5624)+COUNTIF('July 2022'!A:A,D5624)+COUNTIF('Aug 2022'!A:A,D5624)+COUNTIF('Sep 2022'!A:A,D5624)+COUNTIF('Oct 2022'!A:A,D5624)+COUNTIF('Dec 2022'!A:A,D5624)</f>
        <v>1</v>
      </c>
      <c r="U5624" t="str">
        <f>VLOOKUP(Q5624,'Capital Lookup'!A:B,2,FALSE)</f>
        <v>No</v>
      </c>
      <c r="V5624" s="2">
        <f>IFERROR(VLOOKUP(LEFT(F5624,10),'Find Purchase Orders'!B:J,9,FALSE),"")</f>
        <v>44879</v>
      </c>
      <c r="W5624" s="25" t="s">
        <v>7261</v>
      </c>
    </row>
    <row r="5625" spans="1:23" hidden="1">
      <c r="A5625" s="25" t="s">
        <v>7261</v>
      </c>
      <c r="B5625" s="25" t="s">
        <v>7291</v>
      </c>
      <c r="C5625" s="25" t="s">
        <v>7264</v>
      </c>
      <c r="D5625" s="25" t="s">
        <v>7031</v>
      </c>
      <c r="E5625" s="25" t="s">
        <v>7293</v>
      </c>
      <c r="F5625" s="25" t="s">
        <v>19579</v>
      </c>
      <c r="G5625" s="25" t="s">
        <v>19580</v>
      </c>
      <c r="H5625" s="21">
        <v>1064</v>
      </c>
      <c r="I5625" s="25" t="s">
        <v>7296</v>
      </c>
      <c r="J5625" s="25" t="s">
        <v>7288</v>
      </c>
      <c r="K5625" s="25" t="s">
        <v>7289</v>
      </c>
      <c r="L5625" s="25" t="s">
        <v>7259</v>
      </c>
      <c r="M5625" s="21">
        <v>1064</v>
      </c>
      <c r="N5625" s="21">
        <v>997.5</v>
      </c>
      <c r="O5625" s="21">
        <v>66.5</v>
      </c>
      <c r="P5625" s="21">
        <v>1064</v>
      </c>
      <c r="Q5625" s="25" t="s">
        <v>7297</v>
      </c>
      <c r="R5625" s="1" t="str">
        <f t="shared" si="113"/>
        <v>ST10083</v>
      </c>
      <c r="S5625" t="str">
        <f>VLOOKUP(R5625,Data!$C$2:$D$261,2,0)</f>
        <v>The Waverly/Rosewood</v>
      </c>
      <c r="T5625">
        <f>COUNTIF('Feb 2022'!A:A,D5625)+COUNTIF('Mar 2022'!A:A,D5625)+COUNTIF('Apr 2022'!A:A,D5625)+COUNTIF('May 2022'!A:A,D5625)+COUNTIF('June 2022'!A:A,D5625)+COUNTIF('July 2022'!A:A,D5625)+COUNTIF('Aug 2022'!A:A,D5625)+COUNTIF('Sep 2022'!A:A,D5625)+COUNTIF('Oct 2022'!A:A,D5625)+COUNTIF('Dec 2022'!A:A,D5625)</f>
        <v>1</v>
      </c>
      <c r="U5625" t="str">
        <f>VLOOKUP(Q5625,'Capital Lookup'!A:B,2,FALSE)</f>
        <v>No</v>
      </c>
      <c r="V5625" s="2">
        <f>IFERROR(VLOOKUP(LEFT(F5625,10),'Find Purchase Orders'!B:J,9,FALSE),"")</f>
        <v>44879</v>
      </c>
      <c r="W5625" s="25" t="s">
        <v>7261</v>
      </c>
    </row>
    <row r="5626" spans="1:23" hidden="1">
      <c r="A5626" s="25" t="s">
        <v>7261</v>
      </c>
      <c r="B5626" s="25" t="s">
        <v>7291</v>
      </c>
      <c r="C5626" s="25" t="s">
        <v>7264</v>
      </c>
      <c r="D5626" s="25" t="s">
        <v>7032</v>
      </c>
      <c r="E5626" s="25" t="s">
        <v>7293</v>
      </c>
      <c r="F5626" s="25" t="s">
        <v>19581</v>
      </c>
      <c r="G5626" s="25" t="s">
        <v>19582</v>
      </c>
      <c r="H5626" s="21">
        <v>896</v>
      </c>
      <c r="I5626" s="25" t="s">
        <v>7296</v>
      </c>
      <c r="J5626" s="25" t="s">
        <v>7288</v>
      </c>
      <c r="K5626" s="25" t="s">
        <v>7289</v>
      </c>
      <c r="L5626" s="25" t="s">
        <v>7259</v>
      </c>
      <c r="M5626" s="21">
        <v>896</v>
      </c>
      <c r="N5626" s="21">
        <v>840</v>
      </c>
      <c r="O5626" s="21">
        <v>56</v>
      </c>
      <c r="P5626" s="21">
        <v>896</v>
      </c>
      <c r="Q5626" s="25" t="s">
        <v>7297</v>
      </c>
      <c r="R5626" s="1" t="str">
        <f t="shared" si="113"/>
        <v>ST10083</v>
      </c>
      <c r="S5626" t="str">
        <f>VLOOKUP(R5626,Data!$C$2:$D$261,2,0)</f>
        <v>The Waverly/Rosewood</v>
      </c>
      <c r="T5626">
        <f>COUNTIF('Feb 2022'!A:A,D5626)+COUNTIF('Mar 2022'!A:A,D5626)+COUNTIF('Apr 2022'!A:A,D5626)+COUNTIF('May 2022'!A:A,D5626)+COUNTIF('June 2022'!A:A,D5626)+COUNTIF('July 2022'!A:A,D5626)+COUNTIF('Aug 2022'!A:A,D5626)+COUNTIF('Sep 2022'!A:A,D5626)+COUNTIF('Oct 2022'!A:A,D5626)+COUNTIF('Dec 2022'!A:A,D5626)</f>
        <v>1</v>
      </c>
      <c r="U5626" t="str">
        <f>VLOOKUP(Q5626,'Capital Lookup'!A:B,2,FALSE)</f>
        <v>No</v>
      </c>
      <c r="V5626" s="2">
        <f>IFERROR(VLOOKUP(LEFT(F5626,10),'Find Purchase Orders'!B:J,9,FALSE),"")</f>
        <v>44879</v>
      </c>
      <c r="W5626" s="25" t="s">
        <v>7261</v>
      </c>
    </row>
    <row r="5627" spans="1:23" hidden="1">
      <c r="A5627" s="25" t="s">
        <v>7269</v>
      </c>
      <c r="B5627" s="25" t="s">
        <v>7804</v>
      </c>
      <c r="C5627" s="25" t="s">
        <v>7271</v>
      </c>
      <c r="D5627" s="25" t="s">
        <v>19583</v>
      </c>
      <c r="E5627" s="25" t="s">
        <v>7492</v>
      </c>
      <c r="H5627" s="21">
        <v>8491.9500000000007</v>
      </c>
      <c r="I5627" s="25" t="s">
        <v>7257</v>
      </c>
      <c r="K5627" s="25" t="s">
        <v>7495</v>
      </c>
      <c r="L5627" s="25" t="s">
        <v>8801</v>
      </c>
      <c r="M5627" s="22">
        <v>0</v>
      </c>
      <c r="N5627" s="22">
        <v>0</v>
      </c>
      <c r="O5627" s="21">
        <v>0</v>
      </c>
      <c r="P5627" s="21">
        <v>976.95</v>
      </c>
      <c r="Q5627" s="25" t="s">
        <v>19276</v>
      </c>
      <c r="R5627" s="1" t="str">
        <f t="shared" si="113"/>
        <v>ST10153</v>
      </c>
      <c r="S5627" t="str">
        <f>VLOOKUP(R5627,Data!$C$2:$D$261,2,0)</f>
        <v>Eagle Terrace</v>
      </c>
      <c r="T5627">
        <f>COUNTIF('Feb 2022'!A:A,D5627)+COUNTIF('Mar 2022'!A:A,D5627)+COUNTIF('Apr 2022'!A:A,D5627)+COUNTIF('May 2022'!A:A,D5627)+COUNTIF('June 2022'!A:A,D5627)+COUNTIF('July 2022'!A:A,D5627)+COUNTIF('Aug 2022'!A:A,D5627)+COUNTIF('Sep 2022'!A:A,D5627)+COUNTIF('Oct 2022'!A:A,D5627)+COUNTIF('Dec 2022'!A:A,D5627)</f>
        <v>0</v>
      </c>
      <c r="U5627" t="str">
        <f>VLOOKUP(Q5627,'Capital Lookup'!A:B,2,FALSE)</f>
        <v>No</v>
      </c>
      <c r="V5627" s="2" t="str">
        <f>IFERROR(VLOOKUP(LEFT(F5627,10),'Find Purchase Orders'!B:J,9,FALSE),"")</f>
        <v/>
      </c>
      <c r="W5627" s="25" t="s">
        <v>7261</v>
      </c>
    </row>
    <row r="5628" spans="1:23" hidden="1">
      <c r="A5628" s="25" t="s">
        <v>7261</v>
      </c>
      <c r="B5628" s="25" t="s">
        <v>7263</v>
      </c>
      <c r="C5628" s="25" t="s">
        <v>7264</v>
      </c>
      <c r="D5628" s="25" t="s">
        <v>7033</v>
      </c>
      <c r="E5628" s="25" t="s">
        <v>7266</v>
      </c>
      <c r="F5628" s="25" t="s">
        <v>19584</v>
      </c>
      <c r="G5628" s="25" t="s">
        <v>12889</v>
      </c>
      <c r="H5628" s="21">
        <v>8528.11</v>
      </c>
      <c r="I5628" s="25" t="s">
        <v>7287</v>
      </c>
      <c r="J5628" s="25" t="s">
        <v>7288</v>
      </c>
      <c r="K5628" s="25" t="s">
        <v>7262</v>
      </c>
      <c r="L5628" s="25" t="s">
        <v>7259</v>
      </c>
      <c r="M5628" s="21">
        <v>8528.11</v>
      </c>
      <c r="N5628" s="22">
        <v>0</v>
      </c>
      <c r="O5628" s="21">
        <v>8528.11</v>
      </c>
      <c r="P5628" s="21">
        <v>981.11</v>
      </c>
      <c r="Q5628" s="25" t="s">
        <v>7452</v>
      </c>
      <c r="R5628" s="1" t="str">
        <f t="shared" si="113"/>
        <v>ST10030</v>
      </c>
      <c r="S5628" t="str">
        <f>VLOOKUP(R5628,Data!$C$2:$D$261,2,0)</f>
        <v>Rayoak Place</v>
      </c>
      <c r="T5628">
        <f>COUNTIF('Feb 2022'!A:A,D5628)+COUNTIF('Mar 2022'!A:A,D5628)+COUNTIF('Apr 2022'!A:A,D5628)+COUNTIF('May 2022'!A:A,D5628)+COUNTIF('June 2022'!A:A,D5628)+COUNTIF('July 2022'!A:A,D5628)+COUNTIF('Aug 2022'!A:A,D5628)+COUNTIF('Sep 2022'!A:A,D5628)+COUNTIF('Oct 2022'!A:A,D5628)+COUNTIF('Dec 2022'!A:A,D5628)</f>
        <v>1</v>
      </c>
      <c r="U5628" t="str">
        <f>VLOOKUP(Q5628,'Capital Lookup'!A:B,2,FALSE)</f>
        <v>No</v>
      </c>
      <c r="V5628" s="2">
        <f>IFERROR(VLOOKUP(LEFT(F5628,10),'Find Purchase Orders'!B:J,9,FALSE),"")</f>
        <v>44880</v>
      </c>
      <c r="W5628" s="25" t="s">
        <v>7261</v>
      </c>
    </row>
    <row r="5629" spans="1:23" hidden="1">
      <c r="A5629" s="25" t="s">
        <v>8476</v>
      </c>
      <c r="B5629" s="25" t="s">
        <v>8477</v>
      </c>
      <c r="C5629" s="25" t="s">
        <v>7282</v>
      </c>
      <c r="D5629" s="25" t="s">
        <v>19585</v>
      </c>
      <c r="E5629" s="25" t="s">
        <v>17811</v>
      </c>
      <c r="H5629" s="21">
        <v>2986.33</v>
      </c>
      <c r="I5629" s="25" t="s">
        <v>7257</v>
      </c>
      <c r="K5629" s="25" t="s">
        <v>7495</v>
      </c>
      <c r="L5629" s="25" t="s">
        <v>8526</v>
      </c>
      <c r="M5629" s="22">
        <v>0</v>
      </c>
      <c r="N5629" s="22">
        <v>0</v>
      </c>
      <c r="O5629" s="21">
        <v>0</v>
      </c>
      <c r="P5629" s="21">
        <v>343.56</v>
      </c>
      <c r="Q5629" s="25"/>
      <c r="R5629" s="1" t="str">
        <f t="shared" si="113"/>
        <v>ST10017</v>
      </c>
      <c r="S5629" t="str">
        <f>VLOOKUP(R5629,Data!$C$2:$D$261,2,0)</f>
        <v>King Gardens</v>
      </c>
      <c r="T5629">
        <f>COUNTIF('Feb 2022'!A:A,D5629)+COUNTIF('Mar 2022'!A:A,D5629)+COUNTIF('Apr 2022'!A:A,D5629)+COUNTIF('May 2022'!A:A,D5629)+COUNTIF('June 2022'!A:A,D5629)+COUNTIF('July 2022'!A:A,D5629)+COUNTIF('Aug 2022'!A:A,D5629)+COUNTIF('Sep 2022'!A:A,D5629)+COUNTIF('Oct 2022'!A:A,D5629)+COUNTIF('Dec 2022'!A:A,D5629)</f>
        <v>0</v>
      </c>
      <c r="U5629" t="e">
        <f>VLOOKUP(Q5629,'Capital Lookup'!A:B,2,FALSE)</f>
        <v>#N/A</v>
      </c>
      <c r="V5629" s="2" t="str">
        <f>IFERROR(VLOOKUP(LEFT(F5629,10),'Find Purchase Orders'!B:J,9,FALSE),"")</f>
        <v/>
      </c>
      <c r="W5629" s="25" t="s">
        <v>7261</v>
      </c>
    </row>
    <row r="5630" spans="1:23" hidden="1">
      <c r="A5630" s="25" t="s">
        <v>8476</v>
      </c>
      <c r="B5630" s="25" t="s">
        <v>8477</v>
      </c>
      <c r="C5630" s="25" t="s">
        <v>7282</v>
      </c>
      <c r="D5630" s="25" t="s">
        <v>19586</v>
      </c>
      <c r="E5630" s="25" t="s">
        <v>17811</v>
      </c>
      <c r="H5630" s="21">
        <v>2083.91</v>
      </c>
      <c r="I5630" s="25" t="s">
        <v>7257</v>
      </c>
      <c r="K5630" s="25" t="s">
        <v>19587</v>
      </c>
      <c r="L5630" s="25"/>
      <c r="M5630" s="22">
        <v>0</v>
      </c>
      <c r="N5630" s="22">
        <v>0</v>
      </c>
      <c r="O5630" s="21">
        <v>0</v>
      </c>
      <c r="P5630" s="21">
        <v>239.74</v>
      </c>
      <c r="Q5630" s="25"/>
      <c r="R5630" s="1" t="str">
        <f t="shared" si="113"/>
        <v>ST10017</v>
      </c>
      <c r="S5630" t="str">
        <f>VLOOKUP(R5630,Data!$C$2:$D$261,2,0)</f>
        <v>King Gardens</v>
      </c>
      <c r="T5630">
        <f>COUNTIF('Feb 2022'!A:A,D5630)+COUNTIF('Mar 2022'!A:A,D5630)+COUNTIF('Apr 2022'!A:A,D5630)+COUNTIF('May 2022'!A:A,D5630)+COUNTIF('June 2022'!A:A,D5630)+COUNTIF('July 2022'!A:A,D5630)+COUNTIF('Aug 2022'!A:A,D5630)+COUNTIF('Sep 2022'!A:A,D5630)+COUNTIF('Oct 2022'!A:A,D5630)+COUNTIF('Dec 2022'!A:A,D5630)</f>
        <v>0</v>
      </c>
      <c r="U5630" t="e">
        <f>VLOOKUP(Q5630,'Capital Lookup'!A:B,2,FALSE)</f>
        <v>#N/A</v>
      </c>
      <c r="V5630" s="2" t="str">
        <f>IFERROR(VLOOKUP(LEFT(F5630,10),'Find Purchase Orders'!B:J,9,FALSE),"")</f>
        <v/>
      </c>
      <c r="W5630" s="25" t="s">
        <v>7261</v>
      </c>
    </row>
    <row r="5631" spans="1:23" hidden="1">
      <c r="A5631" s="25" t="s">
        <v>7261</v>
      </c>
      <c r="B5631" s="25" t="s">
        <v>9149</v>
      </c>
      <c r="C5631" s="25" t="s">
        <v>7264</v>
      </c>
      <c r="D5631" s="25" t="s">
        <v>19588</v>
      </c>
      <c r="E5631" s="25" t="s">
        <v>14416</v>
      </c>
      <c r="H5631" s="21">
        <v>4988.79</v>
      </c>
      <c r="I5631" s="25" t="s">
        <v>7257</v>
      </c>
      <c r="K5631" s="25" t="s">
        <v>7262</v>
      </c>
      <c r="L5631" s="25" t="s">
        <v>8138</v>
      </c>
      <c r="M5631" s="22">
        <v>0</v>
      </c>
      <c r="N5631" s="22">
        <v>0</v>
      </c>
      <c r="O5631" s="21">
        <v>0</v>
      </c>
      <c r="P5631" s="21">
        <v>237.56</v>
      </c>
      <c r="Q5631" s="25"/>
      <c r="R5631" s="1" t="str">
        <f t="shared" si="113"/>
        <v>ST10058</v>
      </c>
      <c r="S5631" t="str">
        <f>VLOOKUP(R5631,Data!$C$2:$D$261,2,0)</f>
        <v>Parkwood Place</v>
      </c>
      <c r="T5631">
        <f>COUNTIF('Feb 2022'!A:A,D5631)+COUNTIF('Mar 2022'!A:A,D5631)+COUNTIF('Apr 2022'!A:A,D5631)+COUNTIF('May 2022'!A:A,D5631)+COUNTIF('June 2022'!A:A,D5631)+COUNTIF('July 2022'!A:A,D5631)+COUNTIF('Aug 2022'!A:A,D5631)+COUNTIF('Sep 2022'!A:A,D5631)+COUNTIF('Oct 2022'!A:A,D5631)+COUNTIF('Dec 2022'!A:A,D5631)</f>
        <v>0</v>
      </c>
      <c r="U5631" t="e">
        <f>VLOOKUP(Q5631,'Capital Lookup'!A:B,2,FALSE)</f>
        <v>#N/A</v>
      </c>
      <c r="V5631" s="2" t="str">
        <f>IFERROR(VLOOKUP(LEFT(F5631,10),'Find Purchase Orders'!B:J,9,FALSE),"")</f>
        <v/>
      </c>
      <c r="W5631" s="25" t="s">
        <v>7261</v>
      </c>
    </row>
    <row r="5632" spans="1:23" hidden="1">
      <c r="A5632" s="25" t="s">
        <v>7261</v>
      </c>
      <c r="B5632" s="25" t="s">
        <v>8227</v>
      </c>
      <c r="C5632" s="25" t="s">
        <v>7264</v>
      </c>
      <c r="D5632" s="25" t="s">
        <v>6988</v>
      </c>
      <c r="E5632" s="25" t="s">
        <v>8229</v>
      </c>
      <c r="F5632" s="25" t="s">
        <v>19589</v>
      </c>
      <c r="G5632" s="25" t="s">
        <v>19590</v>
      </c>
      <c r="H5632" s="21">
        <v>9208.2000000000007</v>
      </c>
      <c r="I5632" s="25" t="s">
        <v>7296</v>
      </c>
      <c r="J5632" s="25" t="s">
        <v>7288</v>
      </c>
      <c r="K5632" s="25" t="s">
        <v>7262</v>
      </c>
      <c r="L5632" s="25" t="s">
        <v>7259</v>
      </c>
      <c r="M5632" s="21">
        <v>9208.2000000000007</v>
      </c>
      <c r="N5632" s="21">
        <v>9208.2000000000007</v>
      </c>
      <c r="O5632" s="21">
        <v>0</v>
      </c>
      <c r="P5632" s="21">
        <v>9208.2000000000007</v>
      </c>
      <c r="Q5632" s="25" t="s">
        <v>8232</v>
      </c>
      <c r="R5632" s="1" t="str">
        <f t="shared" si="113"/>
        <v>ST10026</v>
      </c>
      <c r="S5632" t="str">
        <f>VLOOKUP(R5632,Data!$C$2:$D$261,2,0)</f>
        <v>Donway Place</v>
      </c>
      <c r="T5632">
        <f>COUNTIF('Feb 2022'!A:A,D5632)+COUNTIF('Mar 2022'!A:A,D5632)+COUNTIF('Apr 2022'!A:A,D5632)+COUNTIF('May 2022'!A:A,D5632)+COUNTIF('June 2022'!A:A,D5632)+COUNTIF('July 2022'!A:A,D5632)+COUNTIF('Aug 2022'!A:A,D5632)+COUNTIF('Sep 2022'!A:A,D5632)+COUNTIF('Oct 2022'!A:A,D5632)+COUNTIF('Dec 2022'!A:A,D5632)</f>
        <v>1</v>
      </c>
      <c r="U5632" t="str">
        <f>VLOOKUP(Q5632,'Capital Lookup'!A:B,2,FALSE)</f>
        <v>No</v>
      </c>
      <c r="V5632" s="2">
        <f>IFERROR(VLOOKUP(LEFT(F5632,10),'Find Purchase Orders'!B:J,9,FALSE),"")</f>
        <v>44876</v>
      </c>
      <c r="W5632" s="25" t="s">
        <v>7261</v>
      </c>
    </row>
    <row r="5633" spans="1:23" hidden="1">
      <c r="A5633" s="25" t="s">
        <v>7261</v>
      </c>
      <c r="B5633" s="25" t="s">
        <v>8227</v>
      </c>
      <c r="C5633" s="25" t="s">
        <v>7264</v>
      </c>
      <c r="D5633" s="25" t="s">
        <v>6989</v>
      </c>
      <c r="E5633" s="25" t="s">
        <v>8229</v>
      </c>
      <c r="F5633" s="25" t="s">
        <v>19591</v>
      </c>
      <c r="G5633" s="25" t="s">
        <v>19592</v>
      </c>
      <c r="H5633" s="21">
        <v>13809.23</v>
      </c>
      <c r="I5633" s="25" t="s">
        <v>7296</v>
      </c>
      <c r="J5633" s="25" t="s">
        <v>7288</v>
      </c>
      <c r="K5633" s="25" t="s">
        <v>7262</v>
      </c>
      <c r="L5633" s="25" t="s">
        <v>7259</v>
      </c>
      <c r="M5633" s="21">
        <v>13809.23</v>
      </c>
      <c r="N5633" s="21">
        <v>13809.23</v>
      </c>
      <c r="O5633" s="21">
        <v>0</v>
      </c>
      <c r="P5633" s="21">
        <v>13809.23</v>
      </c>
      <c r="Q5633" s="25" t="s">
        <v>8232</v>
      </c>
      <c r="R5633" s="1" t="str">
        <f t="shared" si="113"/>
        <v>ST10026</v>
      </c>
      <c r="S5633" t="str">
        <f>VLOOKUP(R5633,Data!$C$2:$D$261,2,0)</f>
        <v>Donway Place</v>
      </c>
      <c r="T5633">
        <f>COUNTIF('Feb 2022'!A:A,D5633)+COUNTIF('Mar 2022'!A:A,D5633)+COUNTIF('Apr 2022'!A:A,D5633)+COUNTIF('May 2022'!A:A,D5633)+COUNTIF('June 2022'!A:A,D5633)+COUNTIF('July 2022'!A:A,D5633)+COUNTIF('Aug 2022'!A:A,D5633)+COUNTIF('Sep 2022'!A:A,D5633)+COUNTIF('Oct 2022'!A:A,D5633)+COUNTIF('Dec 2022'!A:A,D5633)</f>
        <v>1</v>
      </c>
      <c r="U5633" t="str">
        <f>VLOOKUP(Q5633,'Capital Lookup'!A:B,2,FALSE)</f>
        <v>No</v>
      </c>
      <c r="V5633" s="2">
        <f>IFERROR(VLOOKUP(LEFT(F5633,10),'Find Purchase Orders'!B:J,9,FALSE),"")</f>
        <v>44876</v>
      </c>
      <c r="W5633" s="25" t="s">
        <v>7261</v>
      </c>
    </row>
    <row r="5634" spans="1:23" hidden="1">
      <c r="A5634" s="25" t="s">
        <v>7261</v>
      </c>
      <c r="B5634" s="25" t="s">
        <v>8342</v>
      </c>
      <c r="C5634" s="25" t="s">
        <v>7264</v>
      </c>
      <c r="D5634" s="25" t="s">
        <v>6990</v>
      </c>
      <c r="E5634" s="25" t="s">
        <v>8229</v>
      </c>
      <c r="F5634" s="25" t="s">
        <v>19593</v>
      </c>
      <c r="G5634" s="25" t="s">
        <v>19594</v>
      </c>
      <c r="H5634" s="21">
        <v>12732.05</v>
      </c>
      <c r="I5634" s="25" t="s">
        <v>7296</v>
      </c>
      <c r="J5634" s="25" t="s">
        <v>7288</v>
      </c>
      <c r="K5634" s="25" t="s">
        <v>7262</v>
      </c>
      <c r="L5634" s="25" t="s">
        <v>7259</v>
      </c>
      <c r="M5634" s="21">
        <v>12732.05</v>
      </c>
      <c r="N5634" s="21">
        <v>12732.05</v>
      </c>
      <c r="O5634" s="21">
        <v>0</v>
      </c>
      <c r="P5634" s="21">
        <v>12732.05</v>
      </c>
      <c r="Q5634" s="25" t="s">
        <v>8346</v>
      </c>
      <c r="R5634" s="1" t="str">
        <f t="shared" si="113"/>
        <v>ST10025</v>
      </c>
      <c r="S5634" t="str">
        <f>VLOOKUP(R5634,Data!$C$2:$D$261,2,0)</f>
        <v>Don Mills Seniors Apartments</v>
      </c>
      <c r="T5634">
        <f>COUNTIF('Feb 2022'!A:A,D5634)+COUNTIF('Mar 2022'!A:A,D5634)+COUNTIF('Apr 2022'!A:A,D5634)+COUNTIF('May 2022'!A:A,D5634)+COUNTIF('June 2022'!A:A,D5634)+COUNTIF('July 2022'!A:A,D5634)+COUNTIF('Aug 2022'!A:A,D5634)+COUNTIF('Sep 2022'!A:A,D5634)+COUNTIF('Oct 2022'!A:A,D5634)+COUNTIF('Dec 2022'!A:A,D5634)</f>
        <v>1</v>
      </c>
      <c r="U5634" t="str">
        <f>VLOOKUP(Q5634,'Capital Lookup'!A:B,2,FALSE)</f>
        <v>No</v>
      </c>
      <c r="V5634" s="2">
        <f>IFERROR(VLOOKUP(LEFT(F5634,10),'Find Purchase Orders'!B:J,9,FALSE),"")</f>
        <v>44876</v>
      </c>
      <c r="W5634" s="25" t="s">
        <v>7261</v>
      </c>
    </row>
    <row r="5635" spans="1:23" hidden="1">
      <c r="A5635" s="25" t="s">
        <v>7261</v>
      </c>
      <c r="B5635" s="25" t="s">
        <v>8342</v>
      </c>
      <c r="C5635" s="25" t="s">
        <v>7264</v>
      </c>
      <c r="D5635" s="25" t="s">
        <v>6991</v>
      </c>
      <c r="E5635" s="25" t="s">
        <v>8229</v>
      </c>
      <c r="F5635" s="25" t="s">
        <v>19595</v>
      </c>
      <c r="G5635" s="25" t="s">
        <v>19596</v>
      </c>
      <c r="H5635" s="21">
        <v>13856.11</v>
      </c>
      <c r="I5635" s="25" t="s">
        <v>7296</v>
      </c>
      <c r="J5635" s="25" t="s">
        <v>7288</v>
      </c>
      <c r="K5635" s="25" t="s">
        <v>7262</v>
      </c>
      <c r="L5635" s="25" t="s">
        <v>7259</v>
      </c>
      <c r="M5635" s="21">
        <v>13856.11</v>
      </c>
      <c r="N5635" s="21">
        <v>13856.11</v>
      </c>
      <c r="O5635" s="21">
        <v>0</v>
      </c>
      <c r="P5635" s="21">
        <v>13856.11</v>
      </c>
      <c r="Q5635" s="25" t="s">
        <v>8346</v>
      </c>
      <c r="R5635" s="1" t="str">
        <f t="shared" si="113"/>
        <v>ST10025</v>
      </c>
      <c r="S5635" t="str">
        <f>VLOOKUP(R5635,Data!$C$2:$D$261,2,0)</f>
        <v>Don Mills Seniors Apartments</v>
      </c>
      <c r="T5635">
        <f>COUNTIF('Feb 2022'!A:A,D5635)+COUNTIF('Mar 2022'!A:A,D5635)+COUNTIF('Apr 2022'!A:A,D5635)+COUNTIF('May 2022'!A:A,D5635)+COUNTIF('June 2022'!A:A,D5635)+COUNTIF('July 2022'!A:A,D5635)+COUNTIF('Aug 2022'!A:A,D5635)+COUNTIF('Sep 2022'!A:A,D5635)+COUNTIF('Oct 2022'!A:A,D5635)+COUNTIF('Dec 2022'!A:A,D5635)</f>
        <v>1</v>
      </c>
      <c r="U5635" t="str">
        <f>VLOOKUP(Q5635,'Capital Lookup'!A:B,2,FALSE)</f>
        <v>No</v>
      </c>
      <c r="V5635" s="2">
        <f>IFERROR(VLOOKUP(LEFT(F5635,10),'Find Purchase Orders'!B:J,9,FALSE),"")</f>
        <v>44876</v>
      </c>
      <c r="W5635" s="25" t="s">
        <v>7261</v>
      </c>
    </row>
    <row r="5636" spans="1:23" hidden="1">
      <c r="A5636" s="25" t="s">
        <v>7261</v>
      </c>
      <c r="B5636" s="25" t="s">
        <v>7643</v>
      </c>
      <c r="C5636" s="25" t="s">
        <v>7282</v>
      </c>
      <c r="D5636" s="25" t="s">
        <v>6992</v>
      </c>
      <c r="E5636" s="25" t="s">
        <v>8533</v>
      </c>
      <c r="F5636" s="25" t="s">
        <v>19597</v>
      </c>
      <c r="G5636" s="25" t="s">
        <v>18225</v>
      </c>
      <c r="H5636" s="21">
        <v>8119.54</v>
      </c>
      <c r="I5636" s="25" t="s">
        <v>7287</v>
      </c>
      <c r="J5636" s="25" t="s">
        <v>7288</v>
      </c>
      <c r="K5636" s="25" t="s">
        <v>7262</v>
      </c>
      <c r="L5636" s="25" t="s">
        <v>7259</v>
      </c>
      <c r="M5636" s="21">
        <v>8119.54</v>
      </c>
      <c r="N5636" s="22">
        <v>0</v>
      </c>
      <c r="O5636" s="21">
        <v>8119.54</v>
      </c>
      <c r="P5636" s="21">
        <v>934.11</v>
      </c>
      <c r="Q5636" s="25" t="s">
        <v>10857</v>
      </c>
      <c r="R5636" s="1" t="str">
        <f t="shared" si="113"/>
        <v>ST10020</v>
      </c>
      <c r="S5636" t="str">
        <f>VLOOKUP(R5636,Data!$C$2:$D$261,2,0)</f>
        <v>Kingsway</v>
      </c>
      <c r="T5636">
        <f>COUNTIF('Feb 2022'!A:A,D5636)+COUNTIF('Mar 2022'!A:A,D5636)+COUNTIF('Apr 2022'!A:A,D5636)+COUNTIF('May 2022'!A:A,D5636)+COUNTIF('June 2022'!A:A,D5636)+COUNTIF('July 2022'!A:A,D5636)+COUNTIF('Aug 2022'!A:A,D5636)+COUNTIF('Sep 2022'!A:A,D5636)+COUNTIF('Oct 2022'!A:A,D5636)+COUNTIF('Dec 2022'!A:A,D5636)</f>
        <v>1</v>
      </c>
      <c r="U5636" t="str">
        <f>VLOOKUP(Q5636,'Capital Lookup'!A:B,2,FALSE)</f>
        <v>No</v>
      </c>
      <c r="V5636" s="2">
        <f>IFERROR(VLOOKUP(LEFT(F5636,10),'Find Purchase Orders'!B:J,9,FALSE),"")</f>
        <v>44876</v>
      </c>
      <c r="W5636" s="25" t="s">
        <v>7261</v>
      </c>
    </row>
    <row r="5637" spans="1:23" hidden="1">
      <c r="A5637" s="25" t="s">
        <v>7261</v>
      </c>
      <c r="B5637" s="25" t="s">
        <v>7643</v>
      </c>
      <c r="C5637" s="25" t="s">
        <v>7282</v>
      </c>
      <c r="D5637" s="25" t="s">
        <v>6993</v>
      </c>
      <c r="E5637" s="25" t="s">
        <v>8533</v>
      </c>
      <c r="F5637" s="25" t="s">
        <v>19598</v>
      </c>
      <c r="G5637" s="25" t="s">
        <v>19599</v>
      </c>
      <c r="H5637" s="21">
        <v>5687.24</v>
      </c>
      <c r="I5637" s="25" t="s">
        <v>7287</v>
      </c>
      <c r="J5637" s="25" t="s">
        <v>7288</v>
      </c>
      <c r="K5637" s="25" t="s">
        <v>7262</v>
      </c>
      <c r="L5637" s="25" t="s">
        <v>7259</v>
      </c>
      <c r="M5637" s="21">
        <v>5687.24</v>
      </c>
      <c r="N5637" s="22">
        <v>0</v>
      </c>
      <c r="O5637" s="21">
        <v>5687.24</v>
      </c>
      <c r="P5637" s="21">
        <v>654.28</v>
      </c>
      <c r="Q5637" s="25" t="s">
        <v>10857</v>
      </c>
      <c r="R5637" s="1" t="str">
        <f t="shared" si="113"/>
        <v>ST10020</v>
      </c>
      <c r="S5637" t="str">
        <f>VLOOKUP(R5637,Data!$C$2:$D$261,2,0)</f>
        <v>Kingsway</v>
      </c>
      <c r="T5637">
        <f>COUNTIF('Feb 2022'!A:A,D5637)+COUNTIF('Mar 2022'!A:A,D5637)+COUNTIF('Apr 2022'!A:A,D5637)+COUNTIF('May 2022'!A:A,D5637)+COUNTIF('June 2022'!A:A,D5637)+COUNTIF('July 2022'!A:A,D5637)+COUNTIF('Aug 2022'!A:A,D5637)+COUNTIF('Sep 2022'!A:A,D5637)+COUNTIF('Oct 2022'!A:A,D5637)+COUNTIF('Dec 2022'!A:A,D5637)</f>
        <v>1</v>
      </c>
      <c r="U5637" t="str">
        <f>VLOOKUP(Q5637,'Capital Lookup'!A:B,2,FALSE)</f>
        <v>No</v>
      </c>
      <c r="V5637" s="2">
        <f>IFERROR(VLOOKUP(LEFT(F5637,10),'Find Purchase Orders'!B:J,9,FALSE),"")</f>
        <v>44876</v>
      </c>
      <c r="W5637" s="25" t="s">
        <v>7261</v>
      </c>
    </row>
    <row r="5638" spans="1:23" hidden="1">
      <c r="A5638" s="25" t="s">
        <v>7261</v>
      </c>
      <c r="B5638" s="25" t="s">
        <v>7643</v>
      </c>
      <c r="C5638" s="25" t="s">
        <v>7282</v>
      </c>
      <c r="D5638" s="25" t="s">
        <v>6994</v>
      </c>
      <c r="E5638" s="25" t="s">
        <v>8533</v>
      </c>
      <c r="F5638" s="25" t="s">
        <v>19600</v>
      </c>
      <c r="G5638" s="25" t="s">
        <v>6357</v>
      </c>
      <c r="H5638" s="21">
        <v>7275.84</v>
      </c>
      <c r="I5638" s="25" t="s">
        <v>7287</v>
      </c>
      <c r="J5638" s="25" t="s">
        <v>7288</v>
      </c>
      <c r="K5638" s="25" t="s">
        <v>7262</v>
      </c>
      <c r="L5638" s="25" t="s">
        <v>7259</v>
      </c>
      <c r="M5638" s="21">
        <v>7275.84</v>
      </c>
      <c r="N5638" s="22">
        <v>0</v>
      </c>
      <c r="O5638" s="21">
        <v>7275.84</v>
      </c>
      <c r="P5638" s="21">
        <v>837.04</v>
      </c>
      <c r="Q5638" s="25" t="s">
        <v>10857</v>
      </c>
      <c r="R5638" s="1" t="str">
        <f t="shared" si="113"/>
        <v>ST10020</v>
      </c>
      <c r="S5638" t="str">
        <f>VLOOKUP(R5638,Data!$C$2:$D$261,2,0)</f>
        <v>Kingsway</v>
      </c>
      <c r="T5638">
        <f>COUNTIF('Feb 2022'!A:A,D5638)+COUNTIF('Mar 2022'!A:A,D5638)+COUNTIF('Apr 2022'!A:A,D5638)+COUNTIF('May 2022'!A:A,D5638)+COUNTIF('June 2022'!A:A,D5638)+COUNTIF('July 2022'!A:A,D5638)+COUNTIF('Aug 2022'!A:A,D5638)+COUNTIF('Sep 2022'!A:A,D5638)+COUNTIF('Oct 2022'!A:A,D5638)+COUNTIF('Dec 2022'!A:A,D5638)</f>
        <v>1</v>
      </c>
      <c r="U5638" t="str">
        <f>VLOOKUP(Q5638,'Capital Lookup'!A:B,2,FALSE)</f>
        <v>No</v>
      </c>
      <c r="V5638" s="2">
        <f>IFERROR(VLOOKUP(LEFT(F5638,10),'Find Purchase Orders'!B:J,9,FALSE),"")</f>
        <v>44876</v>
      </c>
      <c r="W5638" s="25" t="s">
        <v>7261</v>
      </c>
    </row>
    <row r="5639" spans="1:23" hidden="1">
      <c r="A5639" s="25" t="s">
        <v>7261</v>
      </c>
      <c r="B5639" s="25" t="s">
        <v>7643</v>
      </c>
      <c r="C5639" s="25" t="s">
        <v>7282</v>
      </c>
      <c r="D5639" s="25" t="s">
        <v>6995</v>
      </c>
      <c r="E5639" s="25" t="s">
        <v>8533</v>
      </c>
      <c r="F5639" s="25" t="s">
        <v>19601</v>
      </c>
      <c r="G5639" s="25" t="s">
        <v>19602</v>
      </c>
      <c r="H5639" s="21">
        <v>11012.87</v>
      </c>
      <c r="I5639" s="25" t="s">
        <v>7287</v>
      </c>
      <c r="J5639" s="25" t="s">
        <v>7288</v>
      </c>
      <c r="K5639" s="25" t="s">
        <v>7262</v>
      </c>
      <c r="L5639" s="25" t="s">
        <v>7259</v>
      </c>
      <c r="M5639" s="21">
        <v>11012.87</v>
      </c>
      <c r="N5639" s="22">
        <v>0</v>
      </c>
      <c r="O5639" s="21">
        <v>11012.87</v>
      </c>
      <c r="P5639" s="21">
        <v>1266.97</v>
      </c>
      <c r="Q5639" s="25" t="s">
        <v>10857</v>
      </c>
      <c r="R5639" s="1" t="str">
        <f t="shared" si="113"/>
        <v>ST10020</v>
      </c>
      <c r="S5639" t="str">
        <f>VLOOKUP(R5639,Data!$C$2:$D$261,2,0)</f>
        <v>Kingsway</v>
      </c>
      <c r="T5639">
        <f>COUNTIF('Feb 2022'!A:A,D5639)+COUNTIF('Mar 2022'!A:A,D5639)+COUNTIF('Apr 2022'!A:A,D5639)+COUNTIF('May 2022'!A:A,D5639)+COUNTIF('June 2022'!A:A,D5639)+COUNTIF('July 2022'!A:A,D5639)+COUNTIF('Aug 2022'!A:A,D5639)+COUNTIF('Sep 2022'!A:A,D5639)+COUNTIF('Oct 2022'!A:A,D5639)+COUNTIF('Dec 2022'!A:A,D5639)</f>
        <v>1</v>
      </c>
      <c r="U5639" t="str">
        <f>VLOOKUP(Q5639,'Capital Lookup'!A:B,2,FALSE)</f>
        <v>No</v>
      </c>
      <c r="V5639" s="2">
        <f>IFERROR(VLOOKUP(LEFT(F5639,10),'Find Purchase Orders'!B:J,9,FALSE),"")</f>
        <v>44876</v>
      </c>
      <c r="W5639" s="25" t="s">
        <v>7261</v>
      </c>
    </row>
    <row r="5640" spans="1:23" hidden="1">
      <c r="A5640" s="25" t="s">
        <v>7261</v>
      </c>
      <c r="B5640" s="25" t="s">
        <v>7643</v>
      </c>
      <c r="C5640" s="25" t="s">
        <v>7282</v>
      </c>
      <c r="D5640" s="25" t="s">
        <v>6996</v>
      </c>
      <c r="E5640" s="25" t="s">
        <v>8533</v>
      </c>
      <c r="F5640" s="25" t="s">
        <v>19603</v>
      </c>
      <c r="G5640" s="25" t="s">
        <v>19604</v>
      </c>
      <c r="H5640" s="21">
        <v>8220.0300000000007</v>
      </c>
      <c r="I5640" s="25" t="s">
        <v>7287</v>
      </c>
      <c r="J5640" s="25" t="s">
        <v>7288</v>
      </c>
      <c r="K5640" s="25" t="s">
        <v>7262</v>
      </c>
      <c r="L5640" s="25" t="s">
        <v>7259</v>
      </c>
      <c r="M5640" s="21">
        <v>8220.0300000000007</v>
      </c>
      <c r="N5640" s="22">
        <v>0</v>
      </c>
      <c r="O5640" s="21">
        <v>8220.0300000000007</v>
      </c>
      <c r="P5640" s="21">
        <v>945.67</v>
      </c>
      <c r="Q5640" s="25" t="s">
        <v>10857</v>
      </c>
      <c r="R5640" s="1" t="str">
        <f t="shared" si="113"/>
        <v>ST10020</v>
      </c>
      <c r="S5640" t="str">
        <f>VLOOKUP(R5640,Data!$C$2:$D$261,2,0)</f>
        <v>Kingsway</v>
      </c>
      <c r="T5640">
        <f>COUNTIF('Feb 2022'!A:A,D5640)+COUNTIF('Mar 2022'!A:A,D5640)+COUNTIF('Apr 2022'!A:A,D5640)+COUNTIF('May 2022'!A:A,D5640)+COUNTIF('June 2022'!A:A,D5640)+COUNTIF('July 2022'!A:A,D5640)+COUNTIF('Aug 2022'!A:A,D5640)+COUNTIF('Sep 2022'!A:A,D5640)+COUNTIF('Oct 2022'!A:A,D5640)+COUNTIF('Dec 2022'!A:A,D5640)</f>
        <v>1</v>
      </c>
      <c r="U5640" t="str">
        <f>VLOOKUP(Q5640,'Capital Lookup'!A:B,2,FALSE)</f>
        <v>No</v>
      </c>
      <c r="V5640" s="2">
        <f>IFERROR(VLOOKUP(LEFT(F5640,10),'Find Purchase Orders'!B:J,9,FALSE),"")</f>
        <v>44876</v>
      </c>
      <c r="W5640" s="25" t="s">
        <v>7261</v>
      </c>
    </row>
    <row r="5641" spans="1:23" hidden="1">
      <c r="A5641" s="25" t="s">
        <v>7261</v>
      </c>
      <c r="B5641" s="25" t="s">
        <v>8586</v>
      </c>
      <c r="C5641" s="25" t="s">
        <v>7264</v>
      </c>
      <c r="D5641" s="25" t="s">
        <v>7035</v>
      </c>
      <c r="E5641" s="25" t="s">
        <v>7273</v>
      </c>
      <c r="F5641" s="25" t="s">
        <v>19605</v>
      </c>
      <c r="G5641" s="25" t="s">
        <v>19606</v>
      </c>
      <c r="H5641" s="21">
        <v>2366.52</v>
      </c>
      <c r="I5641" s="25" t="s">
        <v>7287</v>
      </c>
      <c r="J5641" s="25" t="s">
        <v>7288</v>
      </c>
      <c r="K5641" s="25" t="s">
        <v>7262</v>
      </c>
      <c r="L5641" s="25" t="s">
        <v>8539</v>
      </c>
      <c r="M5641" s="21">
        <v>2366.52</v>
      </c>
      <c r="N5641" s="22">
        <v>0</v>
      </c>
      <c r="O5641" s="21">
        <v>2366.52</v>
      </c>
      <c r="P5641" s="21">
        <v>234.52</v>
      </c>
      <c r="Q5641" s="25" t="s">
        <v>19607</v>
      </c>
      <c r="R5641" s="1" t="str">
        <f t="shared" si="113"/>
        <v>ST10079</v>
      </c>
      <c r="S5641" t="str">
        <f>VLOOKUP(R5641,Data!$C$2:$D$261,2,0)</f>
        <v>The Bentley Moose Jaw</v>
      </c>
      <c r="T5641">
        <f>COUNTIF('Feb 2022'!A:A,D5641)+COUNTIF('Mar 2022'!A:A,D5641)+COUNTIF('Apr 2022'!A:A,D5641)+COUNTIF('May 2022'!A:A,D5641)+COUNTIF('June 2022'!A:A,D5641)+COUNTIF('July 2022'!A:A,D5641)+COUNTIF('Aug 2022'!A:A,D5641)+COUNTIF('Sep 2022'!A:A,D5641)+COUNTIF('Oct 2022'!A:A,D5641)+COUNTIF('Dec 2022'!A:A,D5641)</f>
        <v>1</v>
      </c>
      <c r="U5641" t="str">
        <f>VLOOKUP(Q5641,'Capital Lookup'!A:B,2,FALSE)</f>
        <v>No</v>
      </c>
      <c r="V5641" s="2">
        <f>IFERROR(VLOOKUP(LEFT(F5641,10),'Find Purchase Orders'!B:J,9,FALSE),"")</f>
        <v>44879</v>
      </c>
      <c r="W5641" s="25" t="s">
        <v>7261</v>
      </c>
    </row>
    <row r="5642" spans="1:23" hidden="1">
      <c r="A5642" s="25" t="s">
        <v>7261</v>
      </c>
      <c r="B5642" s="25" t="s">
        <v>8586</v>
      </c>
      <c r="C5642" s="25" t="s">
        <v>7264</v>
      </c>
      <c r="D5642" s="25" t="s">
        <v>7035</v>
      </c>
      <c r="E5642" s="25" t="s">
        <v>7273</v>
      </c>
      <c r="F5642" s="25" t="s">
        <v>19608</v>
      </c>
      <c r="G5642" s="25" t="s">
        <v>19606</v>
      </c>
      <c r="H5642" s="21">
        <v>2705.97</v>
      </c>
      <c r="I5642" s="25" t="s">
        <v>7287</v>
      </c>
      <c r="J5642" s="25" t="s">
        <v>7288</v>
      </c>
      <c r="K5642" s="25" t="s">
        <v>7262</v>
      </c>
      <c r="L5642" s="25" t="s">
        <v>8539</v>
      </c>
      <c r="M5642" s="21">
        <v>2705.97</v>
      </c>
      <c r="N5642" s="22">
        <v>0</v>
      </c>
      <c r="O5642" s="21">
        <v>2705.97</v>
      </c>
      <c r="P5642" s="21">
        <v>268.16000000000003</v>
      </c>
      <c r="Q5642" s="25" t="s">
        <v>19607</v>
      </c>
      <c r="R5642" s="1" t="str">
        <f t="shared" si="113"/>
        <v>ST10079</v>
      </c>
      <c r="S5642" t="str">
        <f>VLOOKUP(R5642,Data!$C$2:$D$261,2,0)</f>
        <v>The Bentley Moose Jaw</v>
      </c>
      <c r="T5642">
        <f>COUNTIF('Feb 2022'!A:A,D5642)+COUNTIF('Mar 2022'!A:A,D5642)+COUNTIF('Apr 2022'!A:A,D5642)+COUNTIF('May 2022'!A:A,D5642)+COUNTIF('June 2022'!A:A,D5642)+COUNTIF('July 2022'!A:A,D5642)+COUNTIF('Aug 2022'!A:A,D5642)+COUNTIF('Sep 2022'!A:A,D5642)+COUNTIF('Oct 2022'!A:A,D5642)+COUNTIF('Dec 2022'!A:A,D5642)</f>
        <v>1</v>
      </c>
      <c r="U5642" t="str">
        <f>VLOOKUP(Q5642,'Capital Lookup'!A:B,2,FALSE)</f>
        <v>No</v>
      </c>
      <c r="V5642" s="2">
        <f>IFERROR(VLOOKUP(LEFT(F5642,10),'Find Purchase Orders'!B:J,9,FALSE),"")</f>
        <v>44879</v>
      </c>
      <c r="W5642" s="25" t="s">
        <v>7261</v>
      </c>
    </row>
    <row r="5643" spans="1:23" hidden="1">
      <c r="A5643" s="25" t="s">
        <v>7269</v>
      </c>
      <c r="B5643" s="25" t="s">
        <v>7270</v>
      </c>
      <c r="C5643" s="25" t="s">
        <v>7271</v>
      </c>
      <c r="D5643" s="25" t="s">
        <v>7099</v>
      </c>
      <c r="E5643" s="25" t="s">
        <v>7273</v>
      </c>
      <c r="F5643" s="25" t="s">
        <v>19609</v>
      </c>
      <c r="G5643" s="25" t="s">
        <v>19610</v>
      </c>
      <c r="H5643" s="21">
        <v>20428.8</v>
      </c>
      <c r="I5643" s="25" t="s">
        <v>7287</v>
      </c>
      <c r="J5643" s="25" t="s">
        <v>7288</v>
      </c>
      <c r="K5643" s="25" t="s">
        <v>8175</v>
      </c>
      <c r="L5643" s="25" t="s">
        <v>8787</v>
      </c>
      <c r="M5643" s="21">
        <v>20428.8</v>
      </c>
      <c r="N5643" s="22">
        <v>0</v>
      </c>
      <c r="O5643" s="21">
        <v>20428.8</v>
      </c>
      <c r="P5643" s="21">
        <v>0</v>
      </c>
      <c r="Q5643" s="25" t="s">
        <v>15370</v>
      </c>
      <c r="R5643" s="1" t="str">
        <f t="shared" si="113"/>
        <v>ST10211</v>
      </c>
      <c r="S5643" t="str">
        <f>VLOOKUP(R5643,Data!$C$2:$D$261,2,0)</f>
        <v>Capilano Care Centre</v>
      </c>
      <c r="T5643">
        <f>COUNTIF('Feb 2022'!A:A,D5643)+COUNTIF('Mar 2022'!A:A,D5643)+COUNTIF('Apr 2022'!A:A,D5643)+COUNTIF('May 2022'!A:A,D5643)+COUNTIF('June 2022'!A:A,D5643)+COUNTIF('July 2022'!A:A,D5643)+COUNTIF('Aug 2022'!A:A,D5643)+COUNTIF('Sep 2022'!A:A,D5643)+COUNTIF('Oct 2022'!A:A,D5643)+COUNTIF('Dec 2022'!A:A,D5643)</f>
        <v>1</v>
      </c>
      <c r="U5643" t="str">
        <f>VLOOKUP(Q5643,'Capital Lookup'!A:B,2,FALSE)</f>
        <v>No</v>
      </c>
      <c r="V5643" s="2">
        <f>IFERROR(VLOOKUP(LEFT(F5643,10),'Find Purchase Orders'!B:J,9,FALSE),"")</f>
        <v>44887</v>
      </c>
      <c r="W5643" s="25" t="s">
        <v>7261</v>
      </c>
    </row>
    <row r="5644" spans="1:23" hidden="1">
      <c r="A5644" s="25" t="s">
        <v>7261</v>
      </c>
      <c r="B5644" s="25" t="s">
        <v>7643</v>
      </c>
      <c r="C5644" s="25" t="s">
        <v>7282</v>
      </c>
      <c r="D5644" s="25" t="s">
        <v>19611</v>
      </c>
      <c r="E5644" s="25" t="s">
        <v>15107</v>
      </c>
      <c r="F5644" s="25" t="s">
        <v>19612</v>
      </c>
      <c r="G5644" s="25" t="s">
        <v>19613</v>
      </c>
      <c r="H5644" s="21">
        <v>813.6</v>
      </c>
      <c r="I5644" s="25" t="s">
        <v>7296</v>
      </c>
      <c r="J5644" s="25" t="s">
        <v>7288</v>
      </c>
      <c r="K5644" s="25" t="s">
        <v>7646</v>
      </c>
      <c r="L5644" s="25" t="s">
        <v>7652</v>
      </c>
      <c r="M5644" s="21">
        <v>813.6</v>
      </c>
      <c r="N5644" s="21">
        <v>813.6</v>
      </c>
      <c r="O5644" s="21">
        <v>0</v>
      </c>
      <c r="P5644" s="21">
        <v>813.6</v>
      </c>
      <c r="Q5644" s="25" t="s">
        <v>7653</v>
      </c>
      <c r="R5644" s="1" t="str">
        <f t="shared" si="113"/>
        <v>ST10020</v>
      </c>
      <c r="S5644" t="str">
        <f>VLOOKUP(R5644,Data!$C$2:$D$261,2,0)</f>
        <v>Kingsway</v>
      </c>
      <c r="T5644">
        <f>COUNTIF('Feb 2022'!A:A,D5644)+COUNTIF('Mar 2022'!A:A,D5644)+COUNTIF('Apr 2022'!A:A,D5644)+COUNTIF('May 2022'!A:A,D5644)+COUNTIF('June 2022'!A:A,D5644)+COUNTIF('July 2022'!A:A,D5644)+COUNTIF('Aug 2022'!A:A,D5644)+COUNTIF('Sep 2022'!A:A,D5644)+COUNTIF('Oct 2022'!A:A,D5644)+COUNTIF('Dec 2022'!A:A,D5644)</f>
        <v>0</v>
      </c>
      <c r="U5644" t="str">
        <f>VLOOKUP(Q5644,'Capital Lookup'!A:B,2,FALSE)</f>
        <v>Yes</v>
      </c>
      <c r="V5644" s="2">
        <f>IFERROR(VLOOKUP(LEFT(F5644,10),'Find Purchase Orders'!B:J,9,FALSE),"")</f>
        <v>44879</v>
      </c>
      <c r="W5644" s="25" t="s">
        <v>7261</v>
      </c>
    </row>
    <row r="5645" spans="1:23" hidden="1">
      <c r="A5645" s="25" t="s">
        <v>7425</v>
      </c>
      <c r="B5645" s="25" t="s">
        <v>7426</v>
      </c>
      <c r="C5645" s="25" t="s">
        <v>7271</v>
      </c>
      <c r="D5645" s="25" t="s">
        <v>19614</v>
      </c>
      <c r="E5645" s="25" t="s">
        <v>7428</v>
      </c>
      <c r="H5645" s="21">
        <v>14582.44</v>
      </c>
      <c r="I5645" s="25" t="s">
        <v>7257</v>
      </c>
      <c r="K5645" s="25" t="s">
        <v>7262</v>
      </c>
      <c r="L5645" s="25" t="s">
        <v>7259</v>
      </c>
      <c r="M5645" s="22">
        <v>0</v>
      </c>
      <c r="N5645" s="22">
        <v>0</v>
      </c>
      <c r="O5645" s="21">
        <v>0</v>
      </c>
      <c r="P5645" s="21">
        <v>1677.63</v>
      </c>
      <c r="Q5645" s="25" t="s">
        <v>7429</v>
      </c>
      <c r="R5645" s="1" t="str">
        <f t="shared" si="113"/>
        <v>ST10188</v>
      </c>
      <c r="S5645" t="str">
        <f>VLOOKUP(R5645,Data!$C$2:$D$261,2,0)</f>
        <v>Telfer Place</v>
      </c>
      <c r="T5645">
        <f>COUNTIF('Feb 2022'!A:A,D5645)+COUNTIF('Mar 2022'!A:A,D5645)+COUNTIF('Apr 2022'!A:A,D5645)+COUNTIF('May 2022'!A:A,D5645)+COUNTIF('June 2022'!A:A,D5645)+COUNTIF('July 2022'!A:A,D5645)+COUNTIF('Aug 2022'!A:A,D5645)+COUNTIF('Sep 2022'!A:A,D5645)+COUNTIF('Oct 2022'!A:A,D5645)+COUNTIF('Dec 2022'!A:A,D5645)</f>
        <v>0</v>
      </c>
      <c r="U5645" t="str">
        <f>VLOOKUP(Q5645,'Capital Lookup'!A:B,2,FALSE)</f>
        <v>No</v>
      </c>
      <c r="V5645" s="2" t="str">
        <f>IFERROR(VLOOKUP(LEFT(F5645,10),'Find Purchase Orders'!B:J,9,FALSE),"")</f>
        <v/>
      </c>
      <c r="W5645" s="25" t="s">
        <v>7261</v>
      </c>
    </row>
    <row r="5646" spans="1:23" hidden="1">
      <c r="A5646" s="25" t="s">
        <v>7313</v>
      </c>
      <c r="B5646" s="25" t="s">
        <v>8460</v>
      </c>
      <c r="C5646" s="25" t="s">
        <v>7587</v>
      </c>
      <c r="D5646" s="25" t="s">
        <v>7036</v>
      </c>
      <c r="E5646" s="25" t="s">
        <v>7492</v>
      </c>
      <c r="F5646" s="25" t="s">
        <v>19615</v>
      </c>
      <c r="G5646" s="25" t="s">
        <v>19616</v>
      </c>
      <c r="H5646" s="21">
        <v>6758.53</v>
      </c>
      <c r="I5646" s="25" t="s">
        <v>7296</v>
      </c>
      <c r="J5646" s="25" t="s">
        <v>7288</v>
      </c>
      <c r="K5646" s="25" t="s">
        <v>7579</v>
      </c>
      <c r="L5646" s="25" t="s">
        <v>8156</v>
      </c>
      <c r="M5646" s="21">
        <v>6758.53</v>
      </c>
      <c r="N5646" s="22">
        <v>0</v>
      </c>
      <c r="O5646" s="21">
        <v>6758.53</v>
      </c>
      <c r="P5646" s="21">
        <v>6758.53</v>
      </c>
      <c r="Q5646" s="25" t="s">
        <v>19617</v>
      </c>
      <c r="R5646" s="1" t="str">
        <f t="shared" si="113"/>
        <v>ST10173</v>
      </c>
      <c r="S5646" t="str">
        <f>VLOOKUP(R5646,Data!$C$2:$D$261,2,0)</f>
        <v>Stirling Heights</v>
      </c>
      <c r="T5646">
        <f>COUNTIF('Feb 2022'!A:A,D5646)+COUNTIF('Mar 2022'!A:A,D5646)+COUNTIF('Apr 2022'!A:A,D5646)+COUNTIF('May 2022'!A:A,D5646)+COUNTIF('June 2022'!A:A,D5646)+COUNTIF('July 2022'!A:A,D5646)+COUNTIF('Aug 2022'!A:A,D5646)+COUNTIF('Sep 2022'!A:A,D5646)+COUNTIF('Oct 2022'!A:A,D5646)+COUNTIF('Dec 2022'!A:A,D5646)</f>
        <v>1</v>
      </c>
      <c r="U5646" t="str">
        <f>VLOOKUP(Q5646,'Capital Lookup'!A:B,2,FALSE)</f>
        <v>No</v>
      </c>
      <c r="V5646" s="2">
        <f>IFERROR(VLOOKUP(LEFT(F5646,10),'Find Purchase Orders'!B:J,9,FALSE),"")</f>
        <v>44880</v>
      </c>
      <c r="W5646" s="25" t="s">
        <v>7261</v>
      </c>
    </row>
    <row r="5647" spans="1:23" hidden="1">
      <c r="A5647" s="25" t="s">
        <v>7478</v>
      </c>
      <c r="B5647" s="25" t="s">
        <v>8957</v>
      </c>
      <c r="C5647" s="25" t="s">
        <v>7587</v>
      </c>
      <c r="D5647" s="25" t="s">
        <v>7037</v>
      </c>
      <c r="E5647" s="25" t="s">
        <v>7492</v>
      </c>
      <c r="F5647" s="25" t="s">
        <v>19618</v>
      </c>
      <c r="G5647" s="25" t="s">
        <v>19619</v>
      </c>
      <c r="H5647" s="21">
        <v>9019.66</v>
      </c>
      <c r="I5647" s="25" t="s">
        <v>7296</v>
      </c>
      <c r="J5647" s="25" t="s">
        <v>7288</v>
      </c>
      <c r="K5647" s="25" t="s">
        <v>8538</v>
      </c>
      <c r="L5647" s="25" t="s">
        <v>8858</v>
      </c>
      <c r="M5647" s="21">
        <v>9019.66</v>
      </c>
      <c r="N5647" s="22">
        <v>0</v>
      </c>
      <c r="O5647" s="21">
        <v>9019.66</v>
      </c>
      <c r="P5647" s="21">
        <v>9019.66</v>
      </c>
      <c r="Q5647" s="25" t="s">
        <v>19620</v>
      </c>
      <c r="R5647" s="1" t="str">
        <f t="shared" si="113"/>
        <v>ST10143</v>
      </c>
      <c r="S5647" t="str">
        <f>VLOOKUP(R5647,Data!$C$2:$D$261,2,0)</f>
        <v>Northridge</v>
      </c>
      <c r="T5647">
        <f>COUNTIF('Feb 2022'!A:A,D5647)+COUNTIF('Mar 2022'!A:A,D5647)+COUNTIF('Apr 2022'!A:A,D5647)+COUNTIF('May 2022'!A:A,D5647)+COUNTIF('June 2022'!A:A,D5647)+COUNTIF('July 2022'!A:A,D5647)+COUNTIF('Aug 2022'!A:A,D5647)+COUNTIF('Sep 2022'!A:A,D5647)+COUNTIF('Oct 2022'!A:A,D5647)+COUNTIF('Dec 2022'!A:A,D5647)</f>
        <v>1</v>
      </c>
      <c r="U5647" t="str">
        <f>VLOOKUP(Q5647,'Capital Lookup'!A:B,2,FALSE)</f>
        <v>No</v>
      </c>
      <c r="V5647" s="2">
        <f>IFERROR(VLOOKUP(LEFT(F5647,10),'Find Purchase Orders'!B:J,9,FALSE),"")</f>
        <v>44879</v>
      </c>
      <c r="W5647" s="25" t="s">
        <v>7261</v>
      </c>
    </row>
    <row r="5648" spans="1:23" hidden="1">
      <c r="A5648" s="25" t="s">
        <v>7261</v>
      </c>
      <c r="B5648" s="25" t="s">
        <v>7263</v>
      </c>
      <c r="C5648" s="25" t="s">
        <v>7264</v>
      </c>
      <c r="D5648" s="25" t="s">
        <v>7038</v>
      </c>
      <c r="E5648" s="25" t="s">
        <v>19520</v>
      </c>
      <c r="F5648" s="25" t="s">
        <v>19621</v>
      </c>
      <c r="G5648" s="25" t="s">
        <v>19622</v>
      </c>
      <c r="H5648" s="21">
        <v>2469.0500000000002</v>
      </c>
      <c r="I5648" s="25" t="s">
        <v>7296</v>
      </c>
      <c r="J5648" s="25" t="s">
        <v>7288</v>
      </c>
      <c r="K5648" s="25" t="s">
        <v>7733</v>
      </c>
      <c r="L5648" s="25" t="s">
        <v>7734</v>
      </c>
      <c r="M5648" s="21">
        <v>2469.0500000000002</v>
      </c>
      <c r="N5648" s="22">
        <v>0</v>
      </c>
      <c r="O5648" s="21">
        <v>2469.0500000000002</v>
      </c>
      <c r="P5648" s="21">
        <v>2469.0500000000002</v>
      </c>
      <c r="Q5648" s="25" t="s">
        <v>19623</v>
      </c>
      <c r="R5648" s="1" t="str">
        <f t="shared" si="113"/>
        <v>ST10030</v>
      </c>
      <c r="S5648" t="str">
        <f>VLOOKUP(R5648,Data!$C$2:$D$261,2,0)</f>
        <v>Rayoak Place</v>
      </c>
      <c r="T5648">
        <f>COUNTIF('Feb 2022'!A:A,D5648)+COUNTIF('Mar 2022'!A:A,D5648)+COUNTIF('Apr 2022'!A:A,D5648)+COUNTIF('May 2022'!A:A,D5648)+COUNTIF('June 2022'!A:A,D5648)+COUNTIF('July 2022'!A:A,D5648)+COUNTIF('Aug 2022'!A:A,D5648)+COUNTIF('Sep 2022'!A:A,D5648)+COUNTIF('Oct 2022'!A:A,D5648)+COUNTIF('Dec 2022'!A:A,D5648)</f>
        <v>1</v>
      </c>
      <c r="U5648" t="str">
        <f>VLOOKUP(Q5648,'Capital Lookup'!A:B,2,FALSE)</f>
        <v>No</v>
      </c>
      <c r="V5648" s="2">
        <f>IFERROR(VLOOKUP(LEFT(F5648,10),'Find Purchase Orders'!B:J,9,FALSE),"")</f>
        <v>44879</v>
      </c>
      <c r="W5648" s="25" t="s">
        <v>7261</v>
      </c>
    </row>
    <row r="5649" spans="1:23" hidden="1">
      <c r="A5649" s="25" t="s">
        <v>7261</v>
      </c>
      <c r="B5649" s="25" t="s">
        <v>7281</v>
      </c>
      <c r="C5649" s="25" t="s">
        <v>7282</v>
      </c>
      <c r="D5649" s="25" t="s">
        <v>19624</v>
      </c>
      <c r="E5649" s="25" t="s">
        <v>10329</v>
      </c>
      <c r="F5649" s="25" t="s">
        <v>19625</v>
      </c>
      <c r="G5649" s="25" t="s">
        <v>19626</v>
      </c>
      <c r="H5649" s="21">
        <v>45424.87</v>
      </c>
      <c r="I5649" s="25" t="s">
        <v>7296</v>
      </c>
      <c r="J5649" s="25" t="s">
        <v>7288</v>
      </c>
      <c r="K5649" s="25" t="s">
        <v>8175</v>
      </c>
      <c r="L5649" s="25" t="s">
        <v>12213</v>
      </c>
      <c r="M5649" s="21">
        <v>45424.87</v>
      </c>
      <c r="N5649" s="21">
        <v>45425.55</v>
      </c>
      <c r="O5649" s="21">
        <v>-0.68</v>
      </c>
      <c r="P5649" s="21">
        <v>45424.87</v>
      </c>
      <c r="Q5649" s="25" t="s">
        <v>12214</v>
      </c>
      <c r="R5649" s="1" t="str">
        <f t="shared" si="113"/>
        <v>ST10014</v>
      </c>
      <c r="S5649" t="str">
        <f>VLOOKUP(R5649,Data!$C$2:$D$261,2,0)</f>
        <v>Bradgate Arms</v>
      </c>
      <c r="T5649">
        <f>COUNTIF('Feb 2022'!A:A,D5649)+COUNTIF('Mar 2022'!A:A,D5649)+COUNTIF('Apr 2022'!A:A,D5649)+COUNTIF('May 2022'!A:A,D5649)+COUNTIF('June 2022'!A:A,D5649)+COUNTIF('July 2022'!A:A,D5649)+COUNTIF('Aug 2022'!A:A,D5649)+COUNTIF('Sep 2022'!A:A,D5649)+COUNTIF('Oct 2022'!A:A,D5649)+COUNTIF('Dec 2022'!A:A,D5649)</f>
        <v>0</v>
      </c>
      <c r="U5649" t="str">
        <f>VLOOKUP(Q5649,'Capital Lookup'!A:B,2,FALSE)</f>
        <v>Yes</v>
      </c>
      <c r="V5649" s="2">
        <f>IFERROR(VLOOKUP(LEFT(F5649,10),'Find Purchase Orders'!B:J,9,FALSE),"")</f>
        <v>44879</v>
      </c>
      <c r="W5649" s="25" t="s">
        <v>7261</v>
      </c>
    </row>
    <row r="5650" spans="1:23" hidden="1">
      <c r="A5650" s="25" t="s">
        <v>7261</v>
      </c>
      <c r="B5650" s="25" t="s">
        <v>7479</v>
      </c>
      <c r="C5650" s="25" t="s">
        <v>7264</v>
      </c>
      <c r="D5650" s="25" t="s">
        <v>19627</v>
      </c>
      <c r="E5650" s="25" t="s">
        <v>10329</v>
      </c>
      <c r="F5650" s="25" t="s">
        <v>19628</v>
      </c>
      <c r="G5650" s="25" t="s">
        <v>19629</v>
      </c>
      <c r="H5650" s="21">
        <v>77871.69</v>
      </c>
      <c r="I5650" s="25" t="s">
        <v>7296</v>
      </c>
      <c r="J5650" s="25" t="s">
        <v>7288</v>
      </c>
      <c r="K5650" s="25" t="s">
        <v>8175</v>
      </c>
      <c r="L5650" s="25" t="s">
        <v>12213</v>
      </c>
      <c r="M5650" s="21">
        <v>77871.69</v>
      </c>
      <c r="N5650" s="21">
        <v>77872.37</v>
      </c>
      <c r="O5650" s="21">
        <v>-0.68</v>
      </c>
      <c r="P5650" s="21">
        <v>77871.69</v>
      </c>
      <c r="Q5650" s="25" t="s">
        <v>12214</v>
      </c>
      <c r="R5650" s="1" t="str">
        <f t="shared" si="113"/>
        <v>ST10027</v>
      </c>
      <c r="S5650" t="str">
        <f>VLOOKUP(R5650,Data!$C$2:$D$261,2,0)</f>
        <v>Glynnwood</v>
      </c>
      <c r="T5650">
        <f>COUNTIF('Feb 2022'!A:A,D5650)+COUNTIF('Mar 2022'!A:A,D5650)+COUNTIF('Apr 2022'!A:A,D5650)+COUNTIF('May 2022'!A:A,D5650)+COUNTIF('June 2022'!A:A,D5650)+COUNTIF('July 2022'!A:A,D5650)+COUNTIF('Aug 2022'!A:A,D5650)+COUNTIF('Sep 2022'!A:A,D5650)+COUNTIF('Oct 2022'!A:A,D5650)+COUNTIF('Dec 2022'!A:A,D5650)</f>
        <v>0</v>
      </c>
      <c r="U5650" t="str">
        <f>VLOOKUP(Q5650,'Capital Lookup'!A:B,2,FALSE)</f>
        <v>Yes</v>
      </c>
      <c r="V5650" s="2">
        <f>IFERROR(VLOOKUP(LEFT(F5650,10),'Find Purchase Orders'!B:J,9,FALSE),"")</f>
        <v>44879</v>
      </c>
      <c r="W5650" s="25" t="s">
        <v>7261</v>
      </c>
    </row>
    <row r="5651" spans="1:23" hidden="1">
      <c r="A5651" s="25" t="s">
        <v>7261</v>
      </c>
      <c r="B5651" s="25" t="s">
        <v>7781</v>
      </c>
      <c r="C5651" s="25" t="s">
        <v>7264</v>
      </c>
      <c r="D5651" s="25" t="s">
        <v>19630</v>
      </c>
      <c r="E5651" s="25" t="s">
        <v>10329</v>
      </c>
      <c r="F5651" s="25" t="s">
        <v>19631</v>
      </c>
      <c r="G5651" s="25" t="s">
        <v>19632</v>
      </c>
      <c r="H5651" s="21">
        <v>52259.199999999997</v>
      </c>
      <c r="I5651" s="25" t="s">
        <v>7287</v>
      </c>
      <c r="J5651" s="25" t="s">
        <v>7288</v>
      </c>
      <c r="K5651" s="25" t="s">
        <v>8175</v>
      </c>
      <c r="L5651" s="25" t="s">
        <v>12213</v>
      </c>
      <c r="M5651" s="21">
        <v>52259.199999999997</v>
      </c>
      <c r="N5651" s="22">
        <v>0</v>
      </c>
      <c r="O5651" s="21">
        <v>52259.199999999997</v>
      </c>
      <c r="P5651" s="21">
        <v>5599.2</v>
      </c>
      <c r="Q5651" s="25" t="s">
        <v>12214</v>
      </c>
      <c r="R5651" s="1" t="str">
        <f t="shared" si="113"/>
        <v>ST10060</v>
      </c>
      <c r="S5651" t="str">
        <f>VLOOKUP(R5651,Data!$C$2:$D$261,2,0)</f>
        <v>Whitecliff Retirement</v>
      </c>
      <c r="T5651">
        <f>COUNTIF('Feb 2022'!A:A,D5651)+COUNTIF('Mar 2022'!A:A,D5651)+COUNTIF('Apr 2022'!A:A,D5651)+COUNTIF('May 2022'!A:A,D5651)+COUNTIF('June 2022'!A:A,D5651)+COUNTIF('July 2022'!A:A,D5651)+COUNTIF('Aug 2022'!A:A,D5651)+COUNTIF('Sep 2022'!A:A,D5651)+COUNTIF('Oct 2022'!A:A,D5651)+COUNTIF('Dec 2022'!A:A,D5651)</f>
        <v>0</v>
      </c>
      <c r="U5651" t="str">
        <f>VLOOKUP(Q5651,'Capital Lookup'!A:B,2,FALSE)</f>
        <v>Yes</v>
      </c>
      <c r="V5651" s="2">
        <f>IFERROR(VLOOKUP(LEFT(F5651,10),'Find Purchase Orders'!B:J,9,FALSE),"")</f>
        <v>44879</v>
      </c>
      <c r="W5651" s="25" t="s">
        <v>7261</v>
      </c>
    </row>
    <row r="5652" spans="1:23" hidden="1">
      <c r="A5652" s="25" t="s">
        <v>7261</v>
      </c>
      <c r="B5652" s="25" t="s">
        <v>9026</v>
      </c>
      <c r="C5652" s="25" t="s">
        <v>7264</v>
      </c>
      <c r="D5652" s="25" t="s">
        <v>19633</v>
      </c>
      <c r="E5652" s="25" t="s">
        <v>10329</v>
      </c>
      <c r="F5652" s="25" t="s">
        <v>19634</v>
      </c>
      <c r="G5652" s="25" t="s">
        <v>19635</v>
      </c>
      <c r="H5652" s="21">
        <v>90039.53</v>
      </c>
      <c r="I5652" s="25" t="s">
        <v>7296</v>
      </c>
      <c r="J5652" s="25" t="s">
        <v>7288</v>
      </c>
      <c r="K5652" s="25" t="s">
        <v>8175</v>
      </c>
      <c r="L5652" s="25" t="s">
        <v>12213</v>
      </c>
      <c r="M5652" s="21">
        <v>90039.53</v>
      </c>
      <c r="N5652" s="21">
        <v>83665.42</v>
      </c>
      <c r="O5652" s="21">
        <v>6374.11</v>
      </c>
      <c r="P5652" s="21">
        <v>90039.53</v>
      </c>
      <c r="Q5652" s="25" t="s">
        <v>12214</v>
      </c>
      <c r="R5652" s="1" t="str">
        <f t="shared" ref="R5652:R5668" si="114">CONCATENATE("ST",LEFT(B5652,5))</f>
        <v>ST10073</v>
      </c>
      <c r="S5652" t="str">
        <f>VLOOKUP(R5652,Data!$C$2:$D$261,2,0)</f>
        <v>The Churchill</v>
      </c>
      <c r="T5652">
        <f>COUNTIF('Feb 2022'!A:A,D5652)+COUNTIF('Mar 2022'!A:A,D5652)+COUNTIF('Apr 2022'!A:A,D5652)+COUNTIF('May 2022'!A:A,D5652)+COUNTIF('June 2022'!A:A,D5652)+COUNTIF('July 2022'!A:A,D5652)+COUNTIF('Aug 2022'!A:A,D5652)+COUNTIF('Sep 2022'!A:A,D5652)+COUNTIF('Oct 2022'!A:A,D5652)+COUNTIF('Dec 2022'!A:A,D5652)</f>
        <v>0</v>
      </c>
      <c r="U5652" t="str">
        <f>VLOOKUP(Q5652,'Capital Lookup'!A:B,2,FALSE)</f>
        <v>Yes</v>
      </c>
      <c r="V5652" s="2">
        <f>IFERROR(VLOOKUP(LEFT(F5652,10),'Find Purchase Orders'!B:J,9,FALSE),"")</f>
        <v>44879</v>
      </c>
      <c r="W5652" s="25" t="s">
        <v>7261</v>
      </c>
    </row>
    <row r="5653" spans="1:23" hidden="1">
      <c r="A5653" s="25" t="s">
        <v>7478</v>
      </c>
      <c r="B5653" s="25" t="s">
        <v>19636</v>
      </c>
      <c r="C5653" s="25"/>
      <c r="D5653" s="25" t="s">
        <v>7100</v>
      </c>
      <c r="E5653" s="25" t="s">
        <v>7492</v>
      </c>
      <c r="F5653" s="25" t="s">
        <v>19637</v>
      </c>
      <c r="G5653" s="25" t="s">
        <v>19638</v>
      </c>
      <c r="H5653" s="21">
        <v>24910.85</v>
      </c>
      <c r="I5653" s="25" t="s">
        <v>7296</v>
      </c>
      <c r="J5653" s="25" t="s">
        <v>7288</v>
      </c>
      <c r="K5653" s="25" t="s">
        <v>8538</v>
      </c>
      <c r="L5653" s="25" t="s">
        <v>8858</v>
      </c>
      <c r="M5653" s="21">
        <v>24910.85</v>
      </c>
      <c r="N5653" s="22">
        <v>0</v>
      </c>
      <c r="O5653" s="21">
        <v>24910.85</v>
      </c>
      <c r="P5653" s="21">
        <v>24910.85</v>
      </c>
      <c r="Q5653" s="25" t="s">
        <v>19639</v>
      </c>
      <c r="R5653" s="1" t="str">
        <f t="shared" si="114"/>
        <v>ST10274</v>
      </c>
      <c r="S5653" t="e">
        <f>VLOOKUP(R5653,Data!$C$2:$D$261,2,0)</f>
        <v>#N/A</v>
      </c>
      <c r="T5653">
        <f>COUNTIF('Feb 2022'!A:A,D5653)+COUNTIF('Mar 2022'!A:A,D5653)+COUNTIF('Apr 2022'!A:A,D5653)+COUNTIF('May 2022'!A:A,D5653)+COUNTIF('June 2022'!A:A,D5653)+COUNTIF('July 2022'!A:A,D5653)+COUNTIF('Aug 2022'!A:A,D5653)+COUNTIF('Sep 2022'!A:A,D5653)+COUNTIF('Oct 2022'!A:A,D5653)+COUNTIF('Dec 2022'!A:A,D5653)</f>
        <v>1</v>
      </c>
      <c r="U5653" t="str">
        <f>VLOOKUP(Q5653,'Capital Lookup'!A:B,2,FALSE)</f>
        <v>No</v>
      </c>
      <c r="V5653" s="2">
        <f>IFERROR(VLOOKUP(LEFT(F5653,10),'Find Purchase Orders'!B:J,9,FALSE),"")</f>
        <v>44889</v>
      </c>
      <c r="W5653" s="25" t="s">
        <v>7261</v>
      </c>
    </row>
    <row r="5654" spans="1:23" hidden="1">
      <c r="A5654" s="25" t="s">
        <v>7478</v>
      </c>
      <c r="B5654" s="25" t="s">
        <v>19636</v>
      </c>
      <c r="C5654" s="25"/>
      <c r="D5654" s="25" t="s">
        <v>7100</v>
      </c>
      <c r="E5654" s="25" t="s">
        <v>7492</v>
      </c>
      <c r="F5654" s="25" t="s">
        <v>19640</v>
      </c>
      <c r="G5654" s="25" t="s">
        <v>19641</v>
      </c>
      <c r="H5654" s="21">
        <v>4350.5</v>
      </c>
      <c r="I5654" s="25" t="s">
        <v>7296</v>
      </c>
      <c r="J5654" s="25" t="s">
        <v>7288</v>
      </c>
      <c r="K5654" s="25" t="s">
        <v>8538</v>
      </c>
      <c r="L5654" s="25" t="s">
        <v>8858</v>
      </c>
      <c r="M5654" s="21">
        <v>4350.5</v>
      </c>
      <c r="N5654" s="22">
        <v>0</v>
      </c>
      <c r="O5654" s="21">
        <v>4350.5</v>
      </c>
      <c r="P5654" s="21">
        <v>4350.5</v>
      </c>
      <c r="Q5654" s="25" t="s">
        <v>19639</v>
      </c>
      <c r="R5654" s="1" t="str">
        <f t="shared" si="114"/>
        <v>ST10274</v>
      </c>
      <c r="S5654" t="e">
        <f>VLOOKUP(R5654,Data!$C$2:$D$261,2,0)</f>
        <v>#N/A</v>
      </c>
      <c r="T5654">
        <f>COUNTIF('Feb 2022'!A:A,D5654)+COUNTIF('Mar 2022'!A:A,D5654)+COUNTIF('Apr 2022'!A:A,D5654)+COUNTIF('May 2022'!A:A,D5654)+COUNTIF('June 2022'!A:A,D5654)+COUNTIF('July 2022'!A:A,D5654)+COUNTIF('Aug 2022'!A:A,D5654)+COUNTIF('Sep 2022'!A:A,D5654)+COUNTIF('Oct 2022'!A:A,D5654)+COUNTIF('Dec 2022'!A:A,D5654)</f>
        <v>1</v>
      </c>
      <c r="U5654" t="str">
        <f>VLOOKUP(Q5654,'Capital Lookup'!A:B,2,FALSE)</f>
        <v>No</v>
      </c>
      <c r="V5654" s="2">
        <f>IFERROR(VLOOKUP(LEFT(F5654,10),'Find Purchase Orders'!B:J,9,FALSE),"")</f>
        <v>44889</v>
      </c>
      <c r="W5654" s="25" t="s">
        <v>7261</v>
      </c>
    </row>
    <row r="5655" spans="1:23" hidden="1">
      <c r="A5655" s="25" t="s">
        <v>7261</v>
      </c>
      <c r="B5655" s="25" t="s">
        <v>8501</v>
      </c>
      <c r="C5655" s="25" t="s">
        <v>7264</v>
      </c>
      <c r="D5655" s="25" t="s">
        <v>19642</v>
      </c>
      <c r="E5655" s="25" t="s">
        <v>10329</v>
      </c>
      <c r="F5655" s="25" t="s">
        <v>19643</v>
      </c>
      <c r="G5655" s="25" t="s">
        <v>19644</v>
      </c>
      <c r="H5655" s="21">
        <v>50291.78</v>
      </c>
      <c r="I5655" s="25" t="s">
        <v>7296</v>
      </c>
      <c r="J5655" s="25" t="s">
        <v>7288</v>
      </c>
      <c r="K5655" s="25" t="s">
        <v>8175</v>
      </c>
      <c r="L5655" s="25" t="s">
        <v>12213</v>
      </c>
      <c r="M5655" s="21">
        <v>50291.78</v>
      </c>
      <c r="N5655" s="21">
        <v>50292.57</v>
      </c>
      <c r="O5655" s="21">
        <v>-0.79</v>
      </c>
      <c r="P5655" s="21">
        <v>50291.78</v>
      </c>
      <c r="Q5655" s="25" t="s">
        <v>12214</v>
      </c>
      <c r="R5655" s="1" t="str">
        <f t="shared" si="114"/>
        <v>ST10005</v>
      </c>
      <c r="S5655" t="str">
        <f>VLOOKUP(R5655,Data!$C$2:$D$261,2,0)</f>
        <v>The Kensington Oakville</v>
      </c>
      <c r="T5655">
        <f>COUNTIF('Feb 2022'!A:A,D5655)+COUNTIF('Mar 2022'!A:A,D5655)+COUNTIF('Apr 2022'!A:A,D5655)+COUNTIF('May 2022'!A:A,D5655)+COUNTIF('June 2022'!A:A,D5655)+COUNTIF('July 2022'!A:A,D5655)+COUNTIF('Aug 2022'!A:A,D5655)+COUNTIF('Sep 2022'!A:A,D5655)+COUNTIF('Oct 2022'!A:A,D5655)+COUNTIF('Dec 2022'!A:A,D5655)</f>
        <v>0</v>
      </c>
      <c r="U5655" t="str">
        <f>VLOOKUP(Q5655,'Capital Lookup'!A:B,2,FALSE)</f>
        <v>Yes</v>
      </c>
      <c r="V5655" s="2">
        <f>IFERROR(VLOOKUP(LEFT(F5655,10),'Find Purchase Orders'!B:J,9,FALSE),"")</f>
        <v>44879</v>
      </c>
      <c r="W5655" s="25" t="s">
        <v>7261</v>
      </c>
    </row>
    <row r="5656" spans="1:23" hidden="1">
      <c r="A5656" s="25" t="s">
        <v>7478</v>
      </c>
      <c r="B5656" s="25" t="s">
        <v>8460</v>
      </c>
      <c r="C5656" s="25" t="s">
        <v>7587</v>
      </c>
      <c r="D5656" s="25" t="s">
        <v>7039</v>
      </c>
      <c r="E5656" s="25" t="s">
        <v>7492</v>
      </c>
      <c r="F5656" s="25" t="s">
        <v>19645</v>
      </c>
      <c r="G5656" s="25" t="s">
        <v>19646</v>
      </c>
      <c r="H5656" s="21">
        <v>13727.24</v>
      </c>
      <c r="I5656" s="25" t="s">
        <v>7296</v>
      </c>
      <c r="J5656" s="25" t="s">
        <v>7288</v>
      </c>
      <c r="K5656" s="25" t="s">
        <v>7495</v>
      </c>
      <c r="L5656" s="25" t="s">
        <v>7745</v>
      </c>
      <c r="M5656" s="21">
        <v>13727.24</v>
      </c>
      <c r="N5656" s="22">
        <v>0</v>
      </c>
      <c r="O5656" s="21">
        <v>13727.24</v>
      </c>
      <c r="P5656" s="21">
        <v>13727.24</v>
      </c>
      <c r="Q5656" s="25" t="s">
        <v>19647</v>
      </c>
      <c r="R5656" s="1" t="str">
        <f t="shared" si="114"/>
        <v>ST10173</v>
      </c>
      <c r="S5656" t="str">
        <f>VLOOKUP(R5656,Data!$C$2:$D$261,2,0)</f>
        <v>Stirling Heights</v>
      </c>
      <c r="T5656">
        <f>COUNTIF('Feb 2022'!A:A,D5656)+COUNTIF('Mar 2022'!A:A,D5656)+COUNTIF('Apr 2022'!A:A,D5656)+COUNTIF('May 2022'!A:A,D5656)+COUNTIF('June 2022'!A:A,D5656)+COUNTIF('July 2022'!A:A,D5656)+COUNTIF('Aug 2022'!A:A,D5656)+COUNTIF('Sep 2022'!A:A,D5656)+COUNTIF('Oct 2022'!A:A,D5656)+COUNTIF('Dec 2022'!A:A,D5656)</f>
        <v>1</v>
      </c>
      <c r="U5656" t="str">
        <f>VLOOKUP(Q5656,'Capital Lookup'!A:B,2,FALSE)</f>
        <v>No</v>
      </c>
      <c r="V5656" s="2">
        <f>IFERROR(VLOOKUP(LEFT(F5656,10),'Find Purchase Orders'!B:J,9,FALSE),"")</f>
        <v>44880</v>
      </c>
      <c r="W5656" s="25" t="s">
        <v>7261</v>
      </c>
    </row>
    <row r="5657" spans="1:23" hidden="1">
      <c r="A5657" s="25" t="s">
        <v>7261</v>
      </c>
      <c r="B5657" s="25" t="s">
        <v>7752</v>
      </c>
      <c r="C5657" s="25" t="s">
        <v>7277</v>
      </c>
      <c r="D5657" s="25" t="s">
        <v>19648</v>
      </c>
      <c r="E5657" s="25" t="s">
        <v>10329</v>
      </c>
      <c r="F5657" s="25" t="s">
        <v>19649</v>
      </c>
      <c r="G5657" s="25" t="s">
        <v>19650</v>
      </c>
      <c r="H5657" s="21">
        <v>40557.96</v>
      </c>
      <c r="I5657" s="25" t="s">
        <v>7287</v>
      </c>
      <c r="J5657" s="25" t="s">
        <v>7288</v>
      </c>
      <c r="K5657" s="25" t="s">
        <v>8175</v>
      </c>
      <c r="L5657" s="25" t="s">
        <v>12213</v>
      </c>
      <c r="M5657" s="21">
        <v>40557.96</v>
      </c>
      <c r="N5657" s="21">
        <v>37687.129999999997</v>
      </c>
      <c r="O5657" s="21">
        <v>2870.83</v>
      </c>
      <c r="P5657" s="21">
        <v>4665.96</v>
      </c>
      <c r="Q5657" s="25" t="s">
        <v>12214</v>
      </c>
      <c r="R5657" s="1" t="str">
        <f t="shared" si="114"/>
        <v>ST10065</v>
      </c>
      <c r="S5657" t="str">
        <f>VLOOKUP(R5657,Data!$C$2:$D$261,2,0)</f>
        <v>Evergreen</v>
      </c>
      <c r="T5657">
        <f>COUNTIF('Feb 2022'!A:A,D5657)+COUNTIF('Mar 2022'!A:A,D5657)+COUNTIF('Apr 2022'!A:A,D5657)+COUNTIF('May 2022'!A:A,D5657)+COUNTIF('June 2022'!A:A,D5657)+COUNTIF('July 2022'!A:A,D5657)+COUNTIF('Aug 2022'!A:A,D5657)+COUNTIF('Sep 2022'!A:A,D5657)+COUNTIF('Oct 2022'!A:A,D5657)+COUNTIF('Dec 2022'!A:A,D5657)</f>
        <v>0</v>
      </c>
      <c r="U5657" t="str">
        <f>VLOOKUP(Q5657,'Capital Lookup'!A:B,2,FALSE)</f>
        <v>Yes</v>
      </c>
      <c r="V5657" s="2">
        <f>IFERROR(VLOOKUP(LEFT(F5657,10),'Find Purchase Orders'!B:J,9,FALSE),"")</f>
        <v>44879</v>
      </c>
      <c r="W5657" s="25" t="s">
        <v>7261</v>
      </c>
    </row>
    <row r="5658" spans="1:23" hidden="1">
      <c r="A5658" s="25" t="s">
        <v>7478</v>
      </c>
      <c r="B5658" s="25" t="s">
        <v>7950</v>
      </c>
      <c r="C5658" s="25" t="s">
        <v>7587</v>
      </c>
      <c r="D5658" s="25" t="s">
        <v>7040</v>
      </c>
      <c r="E5658" s="25" t="s">
        <v>7492</v>
      </c>
      <c r="F5658" s="25" t="s">
        <v>19651</v>
      </c>
      <c r="G5658" s="25" t="s">
        <v>19652</v>
      </c>
      <c r="H5658" s="21">
        <v>25490.54</v>
      </c>
      <c r="I5658" s="25" t="s">
        <v>7296</v>
      </c>
      <c r="J5658" s="25" t="s">
        <v>7288</v>
      </c>
      <c r="K5658" s="25" t="s">
        <v>7510</v>
      </c>
      <c r="L5658" s="25" t="s">
        <v>8176</v>
      </c>
      <c r="M5658" s="21">
        <v>25490.54</v>
      </c>
      <c r="N5658" s="22">
        <v>0</v>
      </c>
      <c r="O5658" s="21">
        <v>25490.54</v>
      </c>
      <c r="P5658" s="21">
        <v>25490.54</v>
      </c>
      <c r="Q5658" s="25" t="s">
        <v>19653</v>
      </c>
      <c r="R5658" s="1" t="str">
        <f t="shared" si="114"/>
        <v>ST10171</v>
      </c>
      <c r="S5658" t="str">
        <f>VLOOKUP(R5658,Data!$C$2:$D$261,2,0)</f>
        <v>McGarrell Place</v>
      </c>
      <c r="T5658">
        <f>COUNTIF('Feb 2022'!A:A,D5658)+COUNTIF('Mar 2022'!A:A,D5658)+COUNTIF('Apr 2022'!A:A,D5658)+COUNTIF('May 2022'!A:A,D5658)+COUNTIF('June 2022'!A:A,D5658)+COUNTIF('July 2022'!A:A,D5658)+COUNTIF('Aug 2022'!A:A,D5658)+COUNTIF('Sep 2022'!A:A,D5658)+COUNTIF('Oct 2022'!A:A,D5658)+COUNTIF('Dec 2022'!A:A,D5658)</f>
        <v>1</v>
      </c>
      <c r="U5658" t="str">
        <f>VLOOKUP(Q5658,'Capital Lookup'!A:B,2,FALSE)</f>
        <v>No</v>
      </c>
      <c r="V5658" s="2">
        <f>IFERROR(VLOOKUP(LEFT(F5658,10),'Find Purchase Orders'!B:J,9,FALSE),"")</f>
        <v>44880</v>
      </c>
      <c r="W5658" s="25" t="s">
        <v>7261</v>
      </c>
    </row>
    <row r="5659" spans="1:23" hidden="1">
      <c r="A5659" s="25" t="s">
        <v>7261</v>
      </c>
      <c r="B5659" s="25" t="s">
        <v>8259</v>
      </c>
      <c r="C5659" s="25" t="s">
        <v>8260</v>
      </c>
      <c r="D5659" s="25" t="s">
        <v>19654</v>
      </c>
      <c r="E5659" s="25" t="s">
        <v>10329</v>
      </c>
      <c r="F5659" s="25" t="s">
        <v>19655</v>
      </c>
      <c r="G5659" s="25" t="s">
        <v>19656</v>
      </c>
      <c r="H5659" s="21">
        <v>44613.53</v>
      </c>
      <c r="I5659" s="25" t="s">
        <v>7296</v>
      </c>
      <c r="J5659" s="25" t="s">
        <v>7288</v>
      </c>
      <c r="K5659" s="25" t="s">
        <v>8175</v>
      </c>
      <c r="L5659" s="25" t="s">
        <v>12213</v>
      </c>
      <c r="M5659" s="21">
        <v>44613.53</v>
      </c>
      <c r="N5659" s="21">
        <v>44219.56</v>
      </c>
      <c r="O5659" s="21">
        <v>393.97</v>
      </c>
      <c r="P5659" s="21">
        <v>44613.53</v>
      </c>
      <c r="Q5659" s="25" t="s">
        <v>12214</v>
      </c>
      <c r="R5659" s="1" t="str">
        <f t="shared" si="114"/>
        <v>ST10260</v>
      </c>
      <c r="S5659" t="str">
        <f>VLOOKUP(R5659,Data!$C$2:$D$261,2,0)</f>
        <v>Support Office</v>
      </c>
      <c r="T5659">
        <f>COUNTIF('Feb 2022'!A:A,D5659)+COUNTIF('Mar 2022'!A:A,D5659)+COUNTIF('Apr 2022'!A:A,D5659)+COUNTIF('May 2022'!A:A,D5659)+COUNTIF('June 2022'!A:A,D5659)+COUNTIF('July 2022'!A:A,D5659)+COUNTIF('Aug 2022'!A:A,D5659)+COUNTIF('Sep 2022'!A:A,D5659)+COUNTIF('Oct 2022'!A:A,D5659)+COUNTIF('Dec 2022'!A:A,D5659)</f>
        <v>0</v>
      </c>
      <c r="U5659" t="str">
        <f>VLOOKUP(Q5659,'Capital Lookup'!A:B,2,FALSE)</f>
        <v>Yes</v>
      </c>
      <c r="V5659" s="2">
        <f>IFERROR(VLOOKUP(LEFT(F5659,10),'Find Purchase Orders'!B:J,9,FALSE),"")</f>
        <v>44879</v>
      </c>
      <c r="W5659" s="25" t="s">
        <v>7261</v>
      </c>
    </row>
    <row r="5660" spans="1:23" hidden="1">
      <c r="A5660" s="25" t="s">
        <v>7478</v>
      </c>
      <c r="B5660" s="25" t="s">
        <v>8818</v>
      </c>
      <c r="C5660" s="25" t="s">
        <v>7587</v>
      </c>
      <c r="D5660" s="25" t="s">
        <v>7041</v>
      </c>
      <c r="E5660" s="25" t="s">
        <v>7492</v>
      </c>
      <c r="F5660" s="25" t="s">
        <v>19657</v>
      </c>
      <c r="G5660" s="25" t="s">
        <v>19658</v>
      </c>
      <c r="H5660" s="21">
        <v>6782.26</v>
      </c>
      <c r="I5660" s="25" t="s">
        <v>7296</v>
      </c>
      <c r="J5660" s="25" t="s">
        <v>7288</v>
      </c>
      <c r="K5660" s="25" t="s">
        <v>7503</v>
      </c>
      <c r="L5660" s="25" t="s">
        <v>14657</v>
      </c>
      <c r="M5660" s="21">
        <v>6782.26</v>
      </c>
      <c r="N5660" s="21">
        <v>6782.26</v>
      </c>
      <c r="O5660" s="21">
        <v>0</v>
      </c>
      <c r="P5660" s="21">
        <v>6782.26</v>
      </c>
      <c r="Q5660" s="25" t="s">
        <v>19659</v>
      </c>
      <c r="R5660" s="1" t="str">
        <f t="shared" si="114"/>
        <v>ST10142</v>
      </c>
      <c r="S5660" t="str">
        <f>VLOOKUP(R5660,Data!$C$2:$D$261,2,0)</f>
        <v>Burloak</v>
      </c>
      <c r="T5660">
        <f>COUNTIF('Feb 2022'!A:A,D5660)+COUNTIF('Mar 2022'!A:A,D5660)+COUNTIF('Apr 2022'!A:A,D5660)+COUNTIF('May 2022'!A:A,D5660)+COUNTIF('June 2022'!A:A,D5660)+COUNTIF('July 2022'!A:A,D5660)+COUNTIF('Aug 2022'!A:A,D5660)+COUNTIF('Sep 2022'!A:A,D5660)+COUNTIF('Oct 2022'!A:A,D5660)+COUNTIF('Dec 2022'!A:A,D5660)</f>
        <v>1</v>
      </c>
      <c r="U5660" t="str">
        <f>VLOOKUP(Q5660,'Capital Lookup'!A:B,2,FALSE)</f>
        <v>No</v>
      </c>
      <c r="V5660" s="2">
        <f>IFERROR(VLOOKUP(LEFT(F5660,10),'Find Purchase Orders'!B:J,9,FALSE),"")</f>
        <v>44880</v>
      </c>
      <c r="W5660" s="25" t="s">
        <v>7261</v>
      </c>
    </row>
    <row r="5661" spans="1:23" hidden="1">
      <c r="A5661" s="25" t="s">
        <v>7478</v>
      </c>
      <c r="B5661" s="25" t="s">
        <v>9678</v>
      </c>
      <c r="C5661" s="25" t="s">
        <v>7587</v>
      </c>
      <c r="D5661" s="25" t="s">
        <v>7042</v>
      </c>
      <c r="E5661" s="25" t="s">
        <v>7492</v>
      </c>
      <c r="F5661" s="25" t="s">
        <v>19660</v>
      </c>
      <c r="G5661" s="25" t="s">
        <v>19661</v>
      </c>
      <c r="H5661" s="21">
        <v>3521.39</v>
      </c>
      <c r="I5661" s="25" t="s">
        <v>7296</v>
      </c>
      <c r="J5661" s="25" t="s">
        <v>7288</v>
      </c>
      <c r="K5661" s="25" t="s">
        <v>7733</v>
      </c>
      <c r="L5661" s="25" t="s">
        <v>7734</v>
      </c>
      <c r="M5661" s="21">
        <v>3521.39</v>
      </c>
      <c r="N5661" s="22">
        <v>0</v>
      </c>
      <c r="O5661" s="21">
        <v>3521.39</v>
      </c>
      <c r="P5661" s="21">
        <v>3521.39</v>
      </c>
      <c r="Q5661" s="25" t="s">
        <v>19662</v>
      </c>
      <c r="R5661" s="1" t="str">
        <f t="shared" si="114"/>
        <v>ST10150</v>
      </c>
      <c r="S5661" t="str">
        <f>VLOOKUP(R5661,Data!$C$2:$D$261,2,0)</f>
        <v>Fenelon Court</v>
      </c>
      <c r="T5661">
        <f>COUNTIF('Feb 2022'!A:A,D5661)+COUNTIF('Mar 2022'!A:A,D5661)+COUNTIF('Apr 2022'!A:A,D5661)+COUNTIF('May 2022'!A:A,D5661)+COUNTIF('June 2022'!A:A,D5661)+COUNTIF('July 2022'!A:A,D5661)+COUNTIF('Aug 2022'!A:A,D5661)+COUNTIF('Sep 2022'!A:A,D5661)+COUNTIF('Oct 2022'!A:A,D5661)+COUNTIF('Dec 2022'!A:A,D5661)</f>
        <v>1</v>
      </c>
      <c r="U5661" t="str">
        <f>VLOOKUP(Q5661,'Capital Lookup'!A:B,2,FALSE)</f>
        <v>No</v>
      </c>
      <c r="V5661" s="2">
        <f>IFERROR(VLOOKUP(LEFT(F5661,10),'Find Purchase Orders'!B:J,9,FALSE),"")</f>
        <v>44880</v>
      </c>
      <c r="W5661" s="25" t="s">
        <v>7261</v>
      </c>
    </row>
    <row r="5662" spans="1:23" hidden="1">
      <c r="A5662" s="25" t="s">
        <v>7478</v>
      </c>
      <c r="B5662" s="25" t="s">
        <v>9678</v>
      </c>
      <c r="C5662" s="25" t="s">
        <v>7587</v>
      </c>
      <c r="D5662" s="25" t="s">
        <v>7043</v>
      </c>
      <c r="E5662" s="25" t="s">
        <v>7492</v>
      </c>
      <c r="F5662" s="25" t="s">
        <v>19663</v>
      </c>
      <c r="G5662" s="25" t="s">
        <v>19664</v>
      </c>
      <c r="H5662" s="21">
        <v>6652.55</v>
      </c>
      <c r="I5662" s="25" t="s">
        <v>7296</v>
      </c>
      <c r="J5662" s="25" t="s">
        <v>7288</v>
      </c>
      <c r="K5662" s="25" t="s">
        <v>7495</v>
      </c>
      <c r="L5662" s="25" t="s">
        <v>7745</v>
      </c>
      <c r="M5662" s="21">
        <v>6652.55</v>
      </c>
      <c r="N5662" s="22">
        <v>0</v>
      </c>
      <c r="O5662" s="21">
        <v>6652.55</v>
      </c>
      <c r="P5662" s="21">
        <v>6652.55</v>
      </c>
      <c r="Q5662" s="25" t="s">
        <v>19665</v>
      </c>
      <c r="R5662" s="1" t="str">
        <f t="shared" si="114"/>
        <v>ST10150</v>
      </c>
      <c r="S5662" t="str">
        <f>VLOOKUP(R5662,Data!$C$2:$D$261,2,0)</f>
        <v>Fenelon Court</v>
      </c>
      <c r="T5662">
        <f>COUNTIF('Feb 2022'!A:A,D5662)+COUNTIF('Mar 2022'!A:A,D5662)+COUNTIF('Apr 2022'!A:A,D5662)+COUNTIF('May 2022'!A:A,D5662)+COUNTIF('June 2022'!A:A,D5662)+COUNTIF('July 2022'!A:A,D5662)+COUNTIF('Aug 2022'!A:A,D5662)+COUNTIF('Sep 2022'!A:A,D5662)+COUNTIF('Oct 2022'!A:A,D5662)+COUNTIF('Dec 2022'!A:A,D5662)</f>
        <v>1</v>
      </c>
      <c r="U5662" t="str">
        <f>VLOOKUP(Q5662,'Capital Lookup'!A:B,2,FALSE)</f>
        <v>No</v>
      </c>
      <c r="V5662" s="2">
        <f>IFERROR(VLOOKUP(LEFT(F5662,10),'Find Purchase Orders'!B:J,9,FALSE),"")</f>
        <v>44880</v>
      </c>
      <c r="W5662" s="25" t="s">
        <v>7261</v>
      </c>
    </row>
    <row r="5663" spans="1:23" hidden="1">
      <c r="A5663" s="25" t="s">
        <v>7478</v>
      </c>
      <c r="B5663" s="25" t="s">
        <v>7950</v>
      </c>
      <c r="C5663" s="25" t="s">
        <v>7587</v>
      </c>
      <c r="D5663" s="25" t="s">
        <v>7044</v>
      </c>
      <c r="E5663" s="25" t="s">
        <v>7492</v>
      </c>
      <c r="F5663" s="25" t="s">
        <v>19666</v>
      </c>
      <c r="G5663" s="25" t="s">
        <v>19667</v>
      </c>
      <c r="H5663" s="21">
        <v>8194.99</v>
      </c>
      <c r="I5663" s="25" t="s">
        <v>7296</v>
      </c>
      <c r="J5663" s="25" t="s">
        <v>7288</v>
      </c>
      <c r="K5663" s="25" t="s">
        <v>7510</v>
      </c>
      <c r="L5663" s="25" t="s">
        <v>8176</v>
      </c>
      <c r="M5663" s="21">
        <v>8194.99</v>
      </c>
      <c r="N5663" s="22">
        <v>0</v>
      </c>
      <c r="O5663" s="21">
        <v>8194.99</v>
      </c>
      <c r="P5663" s="21">
        <v>8194.99</v>
      </c>
      <c r="Q5663" s="25" t="s">
        <v>19668</v>
      </c>
      <c r="R5663" s="1" t="str">
        <f t="shared" si="114"/>
        <v>ST10171</v>
      </c>
      <c r="S5663" t="str">
        <f>VLOOKUP(R5663,Data!$C$2:$D$261,2,0)</f>
        <v>McGarrell Place</v>
      </c>
      <c r="T5663">
        <f>COUNTIF('Feb 2022'!A:A,D5663)+COUNTIF('Mar 2022'!A:A,D5663)+COUNTIF('Apr 2022'!A:A,D5663)+COUNTIF('May 2022'!A:A,D5663)+COUNTIF('June 2022'!A:A,D5663)+COUNTIF('July 2022'!A:A,D5663)+COUNTIF('Aug 2022'!A:A,D5663)+COUNTIF('Sep 2022'!A:A,D5663)+COUNTIF('Oct 2022'!A:A,D5663)+COUNTIF('Dec 2022'!A:A,D5663)</f>
        <v>1</v>
      </c>
      <c r="U5663" t="str">
        <f>VLOOKUP(Q5663,'Capital Lookup'!A:B,2,FALSE)</f>
        <v>No</v>
      </c>
      <c r="V5663" s="2">
        <f>IFERROR(VLOOKUP(LEFT(F5663,10),'Find Purchase Orders'!B:J,9,FALSE),"")</f>
        <v>44881</v>
      </c>
      <c r="W5663" s="25" t="s">
        <v>7261</v>
      </c>
    </row>
    <row r="5664" spans="1:23" hidden="1">
      <c r="A5664" s="25" t="s">
        <v>7478</v>
      </c>
      <c r="B5664" s="25" t="s">
        <v>7823</v>
      </c>
      <c r="C5664" s="25" t="s">
        <v>7587</v>
      </c>
      <c r="D5664" s="25" t="s">
        <v>7045</v>
      </c>
      <c r="E5664" s="25" t="s">
        <v>7492</v>
      </c>
      <c r="F5664" s="25" t="s">
        <v>19669</v>
      </c>
      <c r="G5664" s="25" t="s">
        <v>19670</v>
      </c>
      <c r="H5664" s="21">
        <v>9459.7999999999993</v>
      </c>
      <c r="I5664" s="25" t="s">
        <v>7296</v>
      </c>
      <c r="J5664" s="25" t="s">
        <v>7288</v>
      </c>
      <c r="K5664" s="25" t="s">
        <v>7733</v>
      </c>
      <c r="L5664" s="25" t="s">
        <v>7734</v>
      </c>
      <c r="M5664" s="21">
        <v>9459.7999999999993</v>
      </c>
      <c r="N5664" s="22">
        <v>0</v>
      </c>
      <c r="O5664" s="21">
        <v>9459.7999999999993</v>
      </c>
      <c r="P5664" s="21">
        <v>9459.7999999999993</v>
      </c>
      <c r="Q5664" s="25" t="s">
        <v>19671</v>
      </c>
      <c r="R5664" s="1" t="str">
        <f t="shared" si="114"/>
        <v>ST10145</v>
      </c>
      <c r="S5664" t="str">
        <f>VLOOKUP(R5664,Data!$C$2:$D$261,2,0)</f>
        <v>Ridgeview</v>
      </c>
      <c r="T5664">
        <f>COUNTIF('Feb 2022'!A:A,D5664)+COUNTIF('Mar 2022'!A:A,D5664)+COUNTIF('Apr 2022'!A:A,D5664)+COUNTIF('May 2022'!A:A,D5664)+COUNTIF('June 2022'!A:A,D5664)+COUNTIF('July 2022'!A:A,D5664)+COUNTIF('Aug 2022'!A:A,D5664)+COUNTIF('Sep 2022'!A:A,D5664)+COUNTIF('Oct 2022'!A:A,D5664)+COUNTIF('Dec 2022'!A:A,D5664)</f>
        <v>1</v>
      </c>
      <c r="U5664" t="str">
        <f>VLOOKUP(Q5664,'Capital Lookup'!A:B,2,FALSE)</f>
        <v>No</v>
      </c>
      <c r="V5664" s="2">
        <f>IFERROR(VLOOKUP(LEFT(F5664,10),'Find Purchase Orders'!B:J,9,FALSE),"")</f>
        <v>44880</v>
      </c>
      <c r="W5664" s="25" t="s">
        <v>7261</v>
      </c>
    </row>
    <row r="5665" spans="1:23" hidden="1">
      <c r="A5665" s="25" t="s">
        <v>7478</v>
      </c>
      <c r="B5665" s="25" t="s">
        <v>9103</v>
      </c>
      <c r="C5665" s="25" t="s">
        <v>7587</v>
      </c>
      <c r="D5665" s="25" t="s">
        <v>7046</v>
      </c>
      <c r="E5665" s="25" t="s">
        <v>7492</v>
      </c>
      <c r="F5665" s="25" t="s">
        <v>19672</v>
      </c>
      <c r="G5665" s="25" t="s">
        <v>19673</v>
      </c>
      <c r="H5665" s="21">
        <v>44861</v>
      </c>
      <c r="I5665" s="25" t="s">
        <v>7296</v>
      </c>
      <c r="J5665" s="25" t="s">
        <v>7288</v>
      </c>
      <c r="K5665" s="25" t="s">
        <v>7495</v>
      </c>
      <c r="L5665" s="25" t="s">
        <v>7740</v>
      </c>
      <c r="M5665" s="21">
        <v>44861</v>
      </c>
      <c r="N5665" s="22">
        <v>0</v>
      </c>
      <c r="O5665" s="21">
        <v>44861</v>
      </c>
      <c r="P5665" s="21">
        <v>44861</v>
      </c>
      <c r="Q5665" s="25" t="s">
        <v>19673</v>
      </c>
      <c r="R5665" s="1" t="str">
        <f t="shared" si="114"/>
        <v>ST10141</v>
      </c>
      <c r="S5665" t="str">
        <f>VLOOKUP(R5665,Data!$C$2:$D$261,2,0)</f>
        <v>The Meadows</v>
      </c>
      <c r="T5665">
        <f>COUNTIF('Feb 2022'!A:A,D5665)+COUNTIF('Mar 2022'!A:A,D5665)+COUNTIF('Apr 2022'!A:A,D5665)+COUNTIF('May 2022'!A:A,D5665)+COUNTIF('June 2022'!A:A,D5665)+COUNTIF('July 2022'!A:A,D5665)+COUNTIF('Aug 2022'!A:A,D5665)+COUNTIF('Sep 2022'!A:A,D5665)+COUNTIF('Oct 2022'!A:A,D5665)+COUNTIF('Dec 2022'!A:A,D5665)</f>
        <v>1</v>
      </c>
      <c r="U5665" t="str">
        <f>VLOOKUP(Q5665,'Capital Lookup'!A:B,2,FALSE)</f>
        <v>No</v>
      </c>
      <c r="V5665" s="2">
        <f>IFERROR(VLOOKUP(LEFT(F5665,10),'Find Purchase Orders'!B:J,9,FALSE),"")</f>
        <v>44883</v>
      </c>
      <c r="W5665" s="25" t="s">
        <v>7261</v>
      </c>
    </row>
    <row r="5666" spans="1:23" hidden="1">
      <c r="A5666" s="25" t="s">
        <v>7478</v>
      </c>
      <c r="B5666" s="25" t="s">
        <v>9678</v>
      </c>
      <c r="C5666" s="25" t="s">
        <v>7587</v>
      </c>
      <c r="D5666" s="25" t="s">
        <v>7047</v>
      </c>
      <c r="E5666" s="25" t="s">
        <v>7492</v>
      </c>
      <c r="H5666" s="21">
        <v>3966.3</v>
      </c>
      <c r="I5666" s="25" t="s">
        <v>7257</v>
      </c>
      <c r="K5666" s="25" t="s">
        <v>8175</v>
      </c>
      <c r="L5666" s="25" t="s">
        <v>10138</v>
      </c>
      <c r="M5666" s="22">
        <v>0</v>
      </c>
      <c r="N5666" s="22">
        <v>0</v>
      </c>
      <c r="O5666" s="21">
        <v>0</v>
      </c>
      <c r="P5666" s="21">
        <v>456.3</v>
      </c>
      <c r="Q5666" s="25" t="s">
        <v>19674</v>
      </c>
      <c r="R5666" s="1" t="str">
        <f t="shared" si="114"/>
        <v>ST10150</v>
      </c>
      <c r="S5666" t="str">
        <f>VLOOKUP(R5666,Data!$C$2:$D$261,2,0)</f>
        <v>Fenelon Court</v>
      </c>
      <c r="T5666">
        <f>COUNTIF('Feb 2022'!A:A,D5666)+COUNTIF('Mar 2022'!A:A,D5666)+COUNTIF('Apr 2022'!A:A,D5666)+COUNTIF('May 2022'!A:A,D5666)+COUNTIF('June 2022'!A:A,D5666)+COUNTIF('July 2022'!A:A,D5666)+COUNTIF('Aug 2022'!A:A,D5666)+COUNTIF('Sep 2022'!A:A,D5666)+COUNTIF('Oct 2022'!A:A,D5666)+COUNTIF('Dec 2022'!A:A,D5666)</f>
        <v>1</v>
      </c>
      <c r="U5666" t="str">
        <f>VLOOKUP(Q5666,'Capital Lookup'!A:B,2,FALSE)</f>
        <v>No</v>
      </c>
      <c r="V5666" s="2" t="str">
        <f>IFERROR(VLOOKUP(LEFT(F5666,10),'Find Purchase Orders'!B:J,9,FALSE),"")</f>
        <v/>
      </c>
      <c r="W5666" s="25" t="s">
        <v>7261</v>
      </c>
    </row>
    <row r="5667" spans="1:23" hidden="1">
      <c r="A5667" s="25" t="s">
        <v>7478</v>
      </c>
      <c r="B5667" s="25" t="s">
        <v>7974</v>
      </c>
      <c r="C5667" s="25" t="s">
        <v>7587</v>
      </c>
      <c r="D5667" s="25" t="s">
        <v>7049</v>
      </c>
      <c r="E5667" s="25" t="s">
        <v>7492</v>
      </c>
      <c r="F5667" s="25" t="s">
        <v>19675</v>
      </c>
      <c r="G5667" s="25" t="s">
        <v>19676</v>
      </c>
      <c r="H5667" s="21">
        <v>6222.96</v>
      </c>
      <c r="I5667" s="25" t="s">
        <v>7296</v>
      </c>
      <c r="J5667" s="25" t="s">
        <v>7288</v>
      </c>
      <c r="K5667" s="25" t="s">
        <v>7510</v>
      </c>
      <c r="L5667" s="25" t="s">
        <v>8176</v>
      </c>
      <c r="M5667" s="21">
        <v>6222.96</v>
      </c>
      <c r="N5667" s="22">
        <v>0</v>
      </c>
      <c r="O5667" s="21">
        <v>6222.96</v>
      </c>
      <c r="P5667" s="21">
        <v>6222.96</v>
      </c>
      <c r="Q5667" s="25" t="s">
        <v>19676</v>
      </c>
      <c r="R5667" s="1" t="str">
        <f t="shared" si="114"/>
        <v>ST10149</v>
      </c>
      <c r="S5667" t="str">
        <f>VLOOKUP(R5667,Data!$C$2:$D$261,2,0)</f>
        <v>Winbourne Park</v>
      </c>
      <c r="T5667">
        <f>COUNTIF('Feb 2022'!A:A,D5667)+COUNTIF('Mar 2022'!A:A,D5667)+COUNTIF('Apr 2022'!A:A,D5667)+COUNTIF('May 2022'!A:A,D5667)+COUNTIF('June 2022'!A:A,D5667)+COUNTIF('July 2022'!A:A,D5667)+COUNTIF('Aug 2022'!A:A,D5667)+COUNTIF('Sep 2022'!A:A,D5667)+COUNTIF('Oct 2022'!A:A,D5667)+COUNTIF('Dec 2022'!A:A,D5667)</f>
        <v>1</v>
      </c>
      <c r="U5667" t="str">
        <f>VLOOKUP(Q5667,'Capital Lookup'!A:B,2,FALSE)</f>
        <v>No</v>
      </c>
      <c r="V5667" s="2">
        <f>IFERROR(VLOOKUP(LEFT(F5667,10),'Find Purchase Orders'!B:J,9,FALSE),"")</f>
        <v>44880</v>
      </c>
      <c r="W5667" s="25" t="s">
        <v>7261</v>
      </c>
    </row>
    <row r="5668" spans="1:23" hidden="1">
      <c r="A5668" s="25" t="s">
        <v>7269</v>
      </c>
      <c r="B5668" s="25" t="s">
        <v>7804</v>
      </c>
      <c r="C5668" s="25" t="s">
        <v>7271</v>
      </c>
      <c r="D5668" s="25" t="s">
        <v>7050</v>
      </c>
      <c r="E5668" s="25" t="s">
        <v>7492</v>
      </c>
      <c r="F5668" s="25" t="s">
        <v>19677</v>
      </c>
      <c r="G5668" s="25" t="s">
        <v>19678</v>
      </c>
      <c r="H5668" s="21">
        <v>8491.9500000000007</v>
      </c>
      <c r="I5668" s="25" t="s">
        <v>7296</v>
      </c>
      <c r="J5668" s="25" t="s">
        <v>7288</v>
      </c>
      <c r="K5668" s="25" t="s">
        <v>9091</v>
      </c>
      <c r="L5668" s="25" t="s">
        <v>8801</v>
      </c>
      <c r="M5668" s="21">
        <v>8491.9500000000007</v>
      </c>
      <c r="N5668" s="21">
        <v>1101.75</v>
      </c>
      <c r="O5668" s="21">
        <v>7390.2</v>
      </c>
      <c r="P5668" s="21">
        <v>8491.9500000000007</v>
      </c>
      <c r="Q5668" s="25" t="s">
        <v>19276</v>
      </c>
      <c r="R5668" s="1" t="str">
        <f t="shared" si="114"/>
        <v>ST10153</v>
      </c>
      <c r="S5668" t="str">
        <f>VLOOKUP(R5668,Data!$C$2:$D$261,2,0)</f>
        <v>Eagle Terrace</v>
      </c>
      <c r="T5668">
        <f>COUNTIF('Feb 2022'!A:A,D5668)+COUNTIF('Mar 2022'!A:A,D5668)+COUNTIF('Apr 2022'!A:A,D5668)+COUNTIF('May 2022'!A:A,D5668)+COUNTIF('June 2022'!A:A,D5668)+COUNTIF('July 2022'!A:A,D5668)+COUNTIF('Aug 2022'!A:A,D5668)+COUNTIF('Sep 2022'!A:A,D5668)+COUNTIF('Oct 2022'!A:A,D5668)+COUNTIF('Dec 2022'!A:A,D5668)</f>
        <v>1</v>
      </c>
      <c r="U5668" t="str">
        <f>VLOOKUP(Q5668,'Capital Lookup'!A:B,2,FALSE)</f>
        <v>No</v>
      </c>
      <c r="V5668" s="2">
        <f>IFERROR(VLOOKUP(LEFT(F5668,10),'Find Purchase Orders'!B:J,9,FALSE),"")</f>
        <v>44882</v>
      </c>
      <c r="W5668" s="25" t="s">
        <v>7261</v>
      </c>
    </row>
    <row r="5669" spans="1:23" hidden="1">
      <c r="A5669" s="25" t="s">
        <v>7261</v>
      </c>
      <c r="B5669" s="25" t="s">
        <v>8749</v>
      </c>
      <c r="C5669" s="25" t="s">
        <v>7282</v>
      </c>
      <c r="D5669" s="25" t="s">
        <v>7051</v>
      </c>
      <c r="E5669" s="25" t="s">
        <v>8750</v>
      </c>
      <c r="F5669" s="25" t="s">
        <v>19679</v>
      </c>
      <c r="G5669" s="25" t="s">
        <v>19680</v>
      </c>
      <c r="H5669" s="21">
        <v>254.81</v>
      </c>
      <c r="I5669" s="25" t="s">
        <v>7287</v>
      </c>
      <c r="J5669" s="25" t="s">
        <v>7288</v>
      </c>
      <c r="K5669" s="25" t="s">
        <v>7262</v>
      </c>
      <c r="L5669" s="25" t="s">
        <v>7259</v>
      </c>
      <c r="M5669" s="21">
        <v>254.81</v>
      </c>
      <c r="N5669" s="21">
        <v>254.81</v>
      </c>
      <c r="O5669" s="21">
        <v>0</v>
      </c>
      <c r="P5669" s="21">
        <v>29.31</v>
      </c>
      <c r="Q5669" s="25" t="s">
        <v>8865</v>
      </c>
      <c r="R5669" s="1" t="str">
        <f t="shared" ref="R5669:R5732" si="115">CONCATENATE("ST",LEFT(B5669,5))</f>
        <v>ST10011</v>
      </c>
      <c r="S5669" t="str">
        <f>VLOOKUP(R5669,Data!$C$2:$D$261,2,0)</f>
        <v>The Beechwood</v>
      </c>
      <c r="T5669">
        <f>COUNTIF('Feb 2022'!A:A,D5669)+COUNTIF('Mar 2022'!A:A,D5669)+COUNTIF('Apr 2022'!A:A,D5669)+COUNTIF('May 2022'!A:A,D5669)+COUNTIF('June 2022'!A:A,D5669)+COUNTIF('July 2022'!A:A,D5669)+COUNTIF('Aug 2022'!A:A,D5669)+COUNTIF('Sep 2022'!A:A,D5669)+COUNTIF('Oct 2022'!A:A,D5669)+COUNTIF('Dec 2022'!A:A,D5669)</f>
        <v>1</v>
      </c>
      <c r="U5669" t="str">
        <f>VLOOKUP(Q5669,'Capital Lookup'!A:B,2,FALSE)</f>
        <v>No</v>
      </c>
      <c r="V5669" s="2">
        <f>IFERROR(VLOOKUP(LEFT(F5669,10),'Find Purchase Orders'!B:J,9,FALSE),"")</f>
        <v>44880</v>
      </c>
      <c r="W5669" s="25" t="s">
        <v>7261</v>
      </c>
    </row>
    <row r="5670" spans="1:23" hidden="1">
      <c r="A5670" s="25" t="s">
        <v>7261</v>
      </c>
      <c r="B5670" s="25" t="s">
        <v>8749</v>
      </c>
      <c r="C5670" s="25" t="s">
        <v>7282</v>
      </c>
      <c r="D5670" s="25" t="s">
        <v>7051</v>
      </c>
      <c r="E5670" s="25" t="s">
        <v>8750</v>
      </c>
      <c r="F5670" s="25" t="s">
        <v>19681</v>
      </c>
      <c r="G5670" s="25" t="s">
        <v>19682</v>
      </c>
      <c r="H5670" s="21">
        <v>9070.76</v>
      </c>
      <c r="I5670" s="25" t="s">
        <v>7287</v>
      </c>
      <c r="J5670" s="25" t="s">
        <v>7288</v>
      </c>
      <c r="K5670" s="25" t="s">
        <v>7262</v>
      </c>
      <c r="L5670" s="25" t="s">
        <v>7259</v>
      </c>
      <c r="M5670" s="21">
        <v>9070.76</v>
      </c>
      <c r="N5670" s="21">
        <v>9070.76</v>
      </c>
      <c r="O5670" s="21">
        <v>0</v>
      </c>
      <c r="P5670" s="21">
        <v>1043.54</v>
      </c>
      <c r="Q5670" s="25" t="s">
        <v>8865</v>
      </c>
      <c r="R5670" s="1" t="str">
        <f t="shared" si="115"/>
        <v>ST10011</v>
      </c>
      <c r="S5670" t="str">
        <f>VLOOKUP(R5670,Data!$C$2:$D$261,2,0)</f>
        <v>The Beechwood</v>
      </c>
      <c r="T5670">
        <f>COUNTIF('Feb 2022'!A:A,D5670)+COUNTIF('Mar 2022'!A:A,D5670)+COUNTIF('Apr 2022'!A:A,D5670)+COUNTIF('May 2022'!A:A,D5670)+COUNTIF('June 2022'!A:A,D5670)+COUNTIF('July 2022'!A:A,D5670)+COUNTIF('Aug 2022'!A:A,D5670)+COUNTIF('Sep 2022'!A:A,D5670)+COUNTIF('Oct 2022'!A:A,D5670)+COUNTIF('Dec 2022'!A:A,D5670)</f>
        <v>1</v>
      </c>
      <c r="U5670" t="str">
        <f>VLOOKUP(Q5670,'Capital Lookup'!A:B,2,FALSE)</f>
        <v>No</v>
      </c>
      <c r="V5670" s="2">
        <f>IFERROR(VLOOKUP(LEFT(F5670,10),'Find Purchase Orders'!B:J,9,FALSE),"")</f>
        <v>44880</v>
      </c>
      <c r="W5670" s="25" t="s">
        <v>7261</v>
      </c>
    </row>
    <row r="5671" spans="1:23" hidden="1">
      <c r="A5671" s="25" t="s">
        <v>7252</v>
      </c>
      <c r="B5671" s="25" t="s">
        <v>7524</v>
      </c>
      <c r="C5671" s="25" t="s">
        <v>7254</v>
      </c>
      <c r="D5671" s="25" t="s">
        <v>7052</v>
      </c>
      <c r="E5671" s="25" t="s">
        <v>7500</v>
      </c>
      <c r="F5671" s="25" t="s">
        <v>19683</v>
      </c>
      <c r="G5671" s="25" t="s">
        <v>19684</v>
      </c>
      <c r="H5671" s="21">
        <v>3266.58</v>
      </c>
      <c r="I5671" s="25" t="s">
        <v>7287</v>
      </c>
      <c r="J5671" s="25" t="s">
        <v>7288</v>
      </c>
      <c r="K5671" s="25" t="s">
        <v>7495</v>
      </c>
      <c r="L5671" s="25" t="s">
        <v>7745</v>
      </c>
      <c r="M5671" s="21">
        <v>3266.58</v>
      </c>
      <c r="N5671" s="22">
        <v>0</v>
      </c>
      <c r="O5671" s="21">
        <v>3266.58</v>
      </c>
      <c r="P5671" s="21">
        <v>375.8</v>
      </c>
      <c r="Q5671" s="25" t="s">
        <v>19685</v>
      </c>
      <c r="R5671" s="1" t="str">
        <f t="shared" si="115"/>
        <v>ST10041</v>
      </c>
      <c r="S5671" t="str">
        <f>VLOOKUP(R5671,Data!$C$2:$D$261,2,0)</f>
        <v>Prince of Wales</v>
      </c>
      <c r="T5671">
        <f>COUNTIF('Feb 2022'!A:A,D5671)+COUNTIF('Mar 2022'!A:A,D5671)+COUNTIF('Apr 2022'!A:A,D5671)+COUNTIF('May 2022'!A:A,D5671)+COUNTIF('June 2022'!A:A,D5671)+COUNTIF('July 2022'!A:A,D5671)+COUNTIF('Aug 2022'!A:A,D5671)+COUNTIF('Sep 2022'!A:A,D5671)+COUNTIF('Oct 2022'!A:A,D5671)+COUNTIF('Dec 2022'!A:A,D5671)</f>
        <v>1</v>
      </c>
      <c r="U5671" t="str">
        <f>VLOOKUP(Q5671,'Capital Lookup'!A:B,2,FALSE)</f>
        <v>No</v>
      </c>
      <c r="V5671" s="2">
        <f>IFERROR(VLOOKUP(LEFT(F5671,10),'Find Purchase Orders'!B:J,9,FALSE),"")</f>
        <v>44883</v>
      </c>
      <c r="W5671" s="25" t="s">
        <v>7261</v>
      </c>
    </row>
    <row r="5672" spans="1:23" hidden="1">
      <c r="A5672" s="25" t="s">
        <v>7252</v>
      </c>
      <c r="B5672" s="25" t="s">
        <v>7466</v>
      </c>
      <c r="C5672" s="25" t="s">
        <v>7254</v>
      </c>
      <c r="D5672" s="25" t="s">
        <v>7053</v>
      </c>
      <c r="E5672" s="25" t="s">
        <v>7500</v>
      </c>
      <c r="F5672" s="25" t="s">
        <v>19686</v>
      </c>
      <c r="G5672" s="25" t="s">
        <v>19687</v>
      </c>
      <c r="H5672" s="21">
        <v>967.29</v>
      </c>
      <c r="I5672" s="25" t="s">
        <v>7287</v>
      </c>
      <c r="J5672" s="25" t="s">
        <v>7288</v>
      </c>
      <c r="K5672" s="25" t="s">
        <v>7495</v>
      </c>
      <c r="L5672" s="25" t="s">
        <v>7745</v>
      </c>
      <c r="M5672" s="21">
        <v>967.29</v>
      </c>
      <c r="N5672" s="22">
        <v>0</v>
      </c>
      <c r="O5672" s="21">
        <v>967.29</v>
      </c>
      <c r="P5672" s="21">
        <v>111.28</v>
      </c>
      <c r="Q5672" s="25" t="s">
        <v>19688</v>
      </c>
      <c r="R5672" s="1" t="str">
        <f t="shared" si="115"/>
        <v>ST10052</v>
      </c>
      <c r="S5672" t="str">
        <f>VLOOKUP(R5672,Data!$C$2:$D$261,2,0)</f>
        <v>Portobello</v>
      </c>
      <c r="T5672">
        <f>COUNTIF('Feb 2022'!A:A,D5672)+COUNTIF('Mar 2022'!A:A,D5672)+COUNTIF('Apr 2022'!A:A,D5672)+COUNTIF('May 2022'!A:A,D5672)+COUNTIF('June 2022'!A:A,D5672)+COUNTIF('July 2022'!A:A,D5672)+COUNTIF('Aug 2022'!A:A,D5672)+COUNTIF('Sep 2022'!A:A,D5672)+COUNTIF('Oct 2022'!A:A,D5672)+COUNTIF('Dec 2022'!A:A,D5672)</f>
        <v>1</v>
      </c>
      <c r="U5672" t="str">
        <f>VLOOKUP(Q5672,'Capital Lookup'!A:B,2,FALSE)</f>
        <v>No</v>
      </c>
      <c r="V5672" s="2">
        <f>IFERROR(VLOOKUP(LEFT(F5672,10),'Find Purchase Orders'!B:J,9,FALSE),"")</f>
        <v>44881</v>
      </c>
      <c r="W5672" s="25" t="s">
        <v>7261</v>
      </c>
    </row>
    <row r="5673" spans="1:23" hidden="1">
      <c r="A5673" s="25" t="s">
        <v>7261</v>
      </c>
      <c r="B5673" s="25" t="s">
        <v>8520</v>
      </c>
      <c r="C5673" s="25" t="s">
        <v>7264</v>
      </c>
      <c r="D5673" s="25" t="s">
        <v>7054</v>
      </c>
      <c r="E5673" s="25" t="s">
        <v>8140</v>
      </c>
      <c r="F5673" s="25" t="s">
        <v>19689</v>
      </c>
      <c r="G5673" s="25" t="s">
        <v>19690</v>
      </c>
      <c r="H5673" s="21">
        <v>12041.28</v>
      </c>
      <c r="I5673" s="25" t="s">
        <v>7296</v>
      </c>
      <c r="J5673" s="25" t="s">
        <v>7288</v>
      </c>
      <c r="K5673" s="25" t="s">
        <v>7495</v>
      </c>
      <c r="L5673" s="25" t="s">
        <v>7740</v>
      </c>
      <c r="M5673" s="21">
        <v>12041.28</v>
      </c>
      <c r="N5673" s="21">
        <v>1091.58</v>
      </c>
      <c r="O5673" s="21">
        <v>10949.7</v>
      </c>
      <c r="P5673" s="21">
        <v>12041.28</v>
      </c>
      <c r="Q5673" s="25" t="s">
        <v>19691</v>
      </c>
      <c r="R5673" s="1" t="str">
        <f t="shared" si="115"/>
        <v>ST10004</v>
      </c>
      <c r="S5673" t="str">
        <f>VLOOKUP(R5673,Data!$C$2:$D$261,2,0)</f>
        <v>Churchill Place</v>
      </c>
      <c r="T5673">
        <f>COUNTIF('Feb 2022'!A:A,D5673)+COUNTIF('Mar 2022'!A:A,D5673)+COUNTIF('Apr 2022'!A:A,D5673)+COUNTIF('May 2022'!A:A,D5673)+COUNTIF('June 2022'!A:A,D5673)+COUNTIF('July 2022'!A:A,D5673)+COUNTIF('Aug 2022'!A:A,D5673)+COUNTIF('Sep 2022'!A:A,D5673)+COUNTIF('Oct 2022'!A:A,D5673)+COUNTIF('Dec 2022'!A:A,D5673)</f>
        <v>1</v>
      </c>
      <c r="U5673" t="str">
        <f>VLOOKUP(Q5673,'Capital Lookup'!A:B,2,FALSE)</f>
        <v>No</v>
      </c>
      <c r="V5673" s="2">
        <f>IFERROR(VLOOKUP(LEFT(F5673,10),'Find Purchase Orders'!B:J,9,FALSE),"")</f>
        <v>44881</v>
      </c>
      <c r="W5673" s="25" t="s">
        <v>7261</v>
      </c>
    </row>
    <row r="5674" spans="1:23" hidden="1">
      <c r="A5674" s="25" t="s">
        <v>7252</v>
      </c>
      <c r="B5674" s="25" t="s">
        <v>7524</v>
      </c>
      <c r="C5674" s="25" t="s">
        <v>7254</v>
      </c>
      <c r="D5674" s="25" t="s">
        <v>7055</v>
      </c>
      <c r="E5674" s="25" t="s">
        <v>7500</v>
      </c>
      <c r="F5674" s="25" t="s">
        <v>19692</v>
      </c>
      <c r="G5674" s="25" t="s">
        <v>19693</v>
      </c>
      <c r="H5674" s="21">
        <v>11647.2</v>
      </c>
      <c r="I5674" s="25" t="s">
        <v>7287</v>
      </c>
      <c r="J5674" s="25" t="s">
        <v>7288</v>
      </c>
      <c r="K5674" s="25" t="s">
        <v>7495</v>
      </c>
      <c r="L5674" s="25" t="s">
        <v>7745</v>
      </c>
      <c r="M5674" s="21">
        <v>11647.2</v>
      </c>
      <c r="N5674" s="22">
        <v>0</v>
      </c>
      <c r="O5674" s="21">
        <v>11647.2</v>
      </c>
      <c r="P5674" s="21">
        <v>1339.94</v>
      </c>
      <c r="Q5674" s="25" t="s">
        <v>19694</v>
      </c>
      <c r="R5674" s="1" t="str">
        <f t="shared" si="115"/>
        <v>ST10041</v>
      </c>
      <c r="S5674" t="str">
        <f>VLOOKUP(R5674,Data!$C$2:$D$261,2,0)</f>
        <v>Prince of Wales</v>
      </c>
      <c r="T5674">
        <f>COUNTIF('Feb 2022'!A:A,D5674)+COUNTIF('Mar 2022'!A:A,D5674)+COUNTIF('Apr 2022'!A:A,D5674)+COUNTIF('May 2022'!A:A,D5674)+COUNTIF('June 2022'!A:A,D5674)+COUNTIF('July 2022'!A:A,D5674)+COUNTIF('Aug 2022'!A:A,D5674)+COUNTIF('Sep 2022'!A:A,D5674)+COUNTIF('Oct 2022'!A:A,D5674)+COUNTIF('Dec 2022'!A:A,D5674)</f>
        <v>1</v>
      </c>
      <c r="U5674" t="str">
        <f>VLOOKUP(Q5674,'Capital Lookup'!A:B,2,FALSE)</f>
        <v>No</v>
      </c>
      <c r="V5674" s="2">
        <f>IFERROR(VLOOKUP(LEFT(F5674,10),'Find Purchase Orders'!B:J,9,FALSE),"")</f>
        <v>44882</v>
      </c>
      <c r="W5674" s="25" t="s">
        <v>7261</v>
      </c>
    </row>
    <row r="5675" spans="1:23" hidden="1">
      <c r="A5675" s="25" t="s">
        <v>7261</v>
      </c>
      <c r="B5675" s="25" t="s">
        <v>7752</v>
      </c>
      <c r="C5675" s="25" t="s">
        <v>7277</v>
      </c>
      <c r="D5675" s="25" t="s">
        <v>19695</v>
      </c>
      <c r="E5675" s="25" t="s">
        <v>10329</v>
      </c>
      <c r="F5675" s="25" t="s">
        <v>19696</v>
      </c>
      <c r="G5675" s="25" t="s">
        <v>19697</v>
      </c>
      <c r="H5675" s="21">
        <v>4329.3599999999997</v>
      </c>
      <c r="I5675" s="25" t="s">
        <v>7339</v>
      </c>
      <c r="J5675" s="25" t="s">
        <v>7288</v>
      </c>
      <c r="K5675" s="25" t="s">
        <v>8175</v>
      </c>
      <c r="L5675" s="25" t="s">
        <v>12213</v>
      </c>
      <c r="M5675" s="21">
        <v>4329.3599999999997</v>
      </c>
      <c r="N5675" s="21">
        <v>243.69</v>
      </c>
      <c r="O5675" s="21">
        <v>4085.67</v>
      </c>
      <c r="P5675" s="21">
        <v>741.76</v>
      </c>
      <c r="Q5675" s="25" t="s">
        <v>12214</v>
      </c>
      <c r="R5675" s="1" t="str">
        <f t="shared" si="115"/>
        <v>ST10065</v>
      </c>
      <c r="S5675" t="str">
        <f>VLOOKUP(R5675,Data!$C$2:$D$261,2,0)</f>
        <v>Evergreen</v>
      </c>
      <c r="T5675">
        <f>COUNTIF('Feb 2022'!A:A,D5675)+COUNTIF('Mar 2022'!A:A,D5675)+COUNTIF('Apr 2022'!A:A,D5675)+COUNTIF('May 2022'!A:A,D5675)+COUNTIF('June 2022'!A:A,D5675)+COUNTIF('July 2022'!A:A,D5675)+COUNTIF('Aug 2022'!A:A,D5675)+COUNTIF('Sep 2022'!A:A,D5675)+COUNTIF('Oct 2022'!A:A,D5675)+COUNTIF('Dec 2022'!A:A,D5675)</f>
        <v>0</v>
      </c>
      <c r="U5675" t="str">
        <f>VLOOKUP(Q5675,'Capital Lookup'!A:B,2,FALSE)</f>
        <v>Yes</v>
      </c>
      <c r="V5675" s="2">
        <f>IFERROR(VLOOKUP(LEFT(F5675,10),'Find Purchase Orders'!B:J,9,FALSE),"")</f>
        <v>44882</v>
      </c>
      <c r="W5675" s="25" t="s">
        <v>7261</v>
      </c>
    </row>
    <row r="5676" spans="1:23" hidden="1">
      <c r="A5676" s="25" t="s">
        <v>15934</v>
      </c>
      <c r="B5676" s="25" t="s">
        <v>9026</v>
      </c>
      <c r="C5676" s="25" t="s">
        <v>7264</v>
      </c>
      <c r="D5676" s="25" t="s">
        <v>7056</v>
      </c>
      <c r="E5676" s="25" t="s">
        <v>18145</v>
      </c>
      <c r="F5676" s="25" t="s">
        <v>19698</v>
      </c>
      <c r="G5676" s="25" t="s">
        <v>19699</v>
      </c>
      <c r="H5676" s="21">
        <v>27534.87</v>
      </c>
      <c r="I5676" s="25" t="s">
        <v>7287</v>
      </c>
      <c r="J5676" s="25" t="s">
        <v>7288</v>
      </c>
      <c r="K5676" s="25" t="s">
        <v>7579</v>
      </c>
      <c r="L5676" s="25" t="s">
        <v>8156</v>
      </c>
      <c r="M5676" s="21">
        <v>27534.87</v>
      </c>
      <c r="N5676" s="22">
        <v>0</v>
      </c>
      <c r="O5676" s="21">
        <v>27534.87</v>
      </c>
      <c r="P5676" s="21">
        <v>1311.18</v>
      </c>
      <c r="Q5676" s="25" t="s">
        <v>19700</v>
      </c>
      <c r="R5676" s="1" t="str">
        <f t="shared" si="115"/>
        <v>ST10073</v>
      </c>
      <c r="S5676" t="str">
        <f>VLOOKUP(R5676,Data!$C$2:$D$261,2,0)</f>
        <v>The Churchill</v>
      </c>
      <c r="T5676">
        <f>COUNTIF('Feb 2022'!A:A,D5676)+COUNTIF('Mar 2022'!A:A,D5676)+COUNTIF('Apr 2022'!A:A,D5676)+COUNTIF('May 2022'!A:A,D5676)+COUNTIF('June 2022'!A:A,D5676)+COUNTIF('July 2022'!A:A,D5676)+COUNTIF('Aug 2022'!A:A,D5676)+COUNTIF('Sep 2022'!A:A,D5676)+COUNTIF('Oct 2022'!A:A,D5676)+COUNTIF('Dec 2022'!A:A,D5676)</f>
        <v>1</v>
      </c>
      <c r="U5676" t="str">
        <f>VLOOKUP(Q5676,'Capital Lookup'!A:B,2,FALSE)</f>
        <v>No</v>
      </c>
      <c r="V5676" s="2">
        <f>IFERROR(VLOOKUP(LEFT(F5676,10),'Find Purchase Orders'!B:J,9,FALSE),"")</f>
        <v>44881</v>
      </c>
      <c r="W5676" s="25" t="s">
        <v>7261</v>
      </c>
    </row>
    <row r="5677" spans="1:23" hidden="1">
      <c r="A5677" s="25" t="s">
        <v>7425</v>
      </c>
      <c r="B5677" s="25" t="s">
        <v>7965</v>
      </c>
      <c r="C5677" s="25" t="s">
        <v>7271</v>
      </c>
      <c r="D5677" s="25" t="s">
        <v>7101</v>
      </c>
      <c r="E5677" s="25" t="s">
        <v>18536</v>
      </c>
      <c r="F5677" s="25" t="s">
        <v>19701</v>
      </c>
      <c r="G5677" s="25" t="s">
        <v>19702</v>
      </c>
      <c r="H5677" s="21">
        <v>359.34</v>
      </c>
      <c r="I5677" s="25" t="s">
        <v>7296</v>
      </c>
      <c r="J5677" s="25" t="s">
        <v>7288</v>
      </c>
      <c r="K5677" s="25" t="s">
        <v>7262</v>
      </c>
      <c r="L5677" s="25" t="s">
        <v>7259</v>
      </c>
      <c r="M5677" s="21">
        <v>359.34</v>
      </c>
      <c r="N5677" s="22">
        <v>0</v>
      </c>
      <c r="O5677" s="21">
        <v>359.34</v>
      </c>
      <c r="P5677" s="21">
        <v>359.34</v>
      </c>
      <c r="Q5677" s="25" t="s">
        <v>13377</v>
      </c>
      <c r="R5677" s="1" t="str">
        <f t="shared" si="115"/>
        <v>ST10190</v>
      </c>
      <c r="S5677" t="str">
        <f>VLOOKUP(R5677,Data!$C$2:$D$261,2,0)</f>
        <v>Trillium Court</v>
      </c>
      <c r="T5677">
        <f>COUNTIF('Feb 2022'!A:A,D5677)+COUNTIF('Mar 2022'!A:A,D5677)+COUNTIF('Apr 2022'!A:A,D5677)+COUNTIF('May 2022'!A:A,D5677)+COUNTIF('June 2022'!A:A,D5677)+COUNTIF('July 2022'!A:A,D5677)+COUNTIF('Aug 2022'!A:A,D5677)+COUNTIF('Sep 2022'!A:A,D5677)+COUNTIF('Oct 2022'!A:A,D5677)+COUNTIF('Dec 2022'!A:A,D5677)</f>
        <v>1</v>
      </c>
      <c r="U5677" t="str">
        <f>VLOOKUP(Q5677,'Capital Lookup'!A:B,2,FALSE)</f>
        <v>No</v>
      </c>
      <c r="V5677" s="2">
        <f>IFERROR(VLOOKUP(LEFT(F5677,10),'Find Purchase Orders'!B:J,9,FALSE),"")</f>
        <v>44887</v>
      </c>
      <c r="W5677" s="25" t="s">
        <v>7261</v>
      </c>
    </row>
    <row r="5678" spans="1:23" hidden="1">
      <c r="A5678" s="25" t="s">
        <v>7425</v>
      </c>
      <c r="B5678" s="25" t="s">
        <v>7965</v>
      </c>
      <c r="C5678" s="25" t="s">
        <v>7271</v>
      </c>
      <c r="D5678" s="25" t="s">
        <v>7101</v>
      </c>
      <c r="E5678" s="25" t="s">
        <v>18536</v>
      </c>
      <c r="F5678" s="25" t="s">
        <v>19703</v>
      </c>
      <c r="G5678" s="25" t="s">
        <v>19704</v>
      </c>
      <c r="H5678" s="21">
        <v>5036.9799999999996</v>
      </c>
      <c r="I5678" s="25" t="s">
        <v>7296</v>
      </c>
      <c r="J5678" s="25" t="s">
        <v>7288</v>
      </c>
      <c r="K5678" s="25" t="s">
        <v>7262</v>
      </c>
      <c r="L5678" s="25" t="s">
        <v>7259</v>
      </c>
      <c r="M5678" s="21">
        <v>5036.9799999999996</v>
      </c>
      <c r="N5678" s="22">
        <v>0</v>
      </c>
      <c r="O5678" s="21">
        <v>5036.9799999999996</v>
      </c>
      <c r="P5678" s="21">
        <v>5036.9799999999996</v>
      </c>
      <c r="Q5678" s="25" t="s">
        <v>13377</v>
      </c>
      <c r="R5678" s="1" t="str">
        <f t="shared" si="115"/>
        <v>ST10190</v>
      </c>
      <c r="S5678" t="str">
        <f>VLOOKUP(R5678,Data!$C$2:$D$261,2,0)</f>
        <v>Trillium Court</v>
      </c>
      <c r="T5678">
        <f>COUNTIF('Feb 2022'!A:A,D5678)+COUNTIF('Mar 2022'!A:A,D5678)+COUNTIF('Apr 2022'!A:A,D5678)+COUNTIF('May 2022'!A:A,D5678)+COUNTIF('June 2022'!A:A,D5678)+COUNTIF('July 2022'!A:A,D5678)+COUNTIF('Aug 2022'!A:A,D5678)+COUNTIF('Sep 2022'!A:A,D5678)+COUNTIF('Oct 2022'!A:A,D5678)+COUNTIF('Dec 2022'!A:A,D5678)</f>
        <v>1</v>
      </c>
      <c r="U5678" t="str">
        <f>VLOOKUP(Q5678,'Capital Lookup'!A:B,2,FALSE)</f>
        <v>No</v>
      </c>
      <c r="V5678" s="2">
        <f>IFERROR(VLOOKUP(LEFT(F5678,10),'Find Purchase Orders'!B:J,9,FALSE),"")</f>
        <v>44887</v>
      </c>
      <c r="W5678" s="25" t="s">
        <v>7261</v>
      </c>
    </row>
    <row r="5679" spans="1:23" hidden="1">
      <c r="A5679" s="25" t="s">
        <v>7425</v>
      </c>
      <c r="B5679" s="25" t="s">
        <v>7965</v>
      </c>
      <c r="C5679" s="25" t="s">
        <v>7271</v>
      </c>
      <c r="D5679" s="25" t="s">
        <v>7101</v>
      </c>
      <c r="E5679" s="25" t="s">
        <v>18536</v>
      </c>
      <c r="F5679" s="25" t="s">
        <v>19705</v>
      </c>
      <c r="G5679" s="25" t="s">
        <v>19702</v>
      </c>
      <c r="H5679" s="21">
        <v>1864.5</v>
      </c>
      <c r="I5679" s="25" t="s">
        <v>7296</v>
      </c>
      <c r="J5679" s="25" t="s">
        <v>7288</v>
      </c>
      <c r="K5679" s="25" t="s">
        <v>7262</v>
      </c>
      <c r="L5679" s="25" t="s">
        <v>7259</v>
      </c>
      <c r="M5679" s="21">
        <v>1864.5</v>
      </c>
      <c r="N5679" s="22">
        <v>0</v>
      </c>
      <c r="O5679" s="21">
        <v>1864.5</v>
      </c>
      <c r="P5679" s="21">
        <v>1864.5</v>
      </c>
      <c r="Q5679" s="25" t="s">
        <v>13377</v>
      </c>
      <c r="R5679" s="1" t="str">
        <f t="shared" si="115"/>
        <v>ST10190</v>
      </c>
      <c r="S5679" t="str">
        <f>VLOOKUP(R5679,Data!$C$2:$D$261,2,0)</f>
        <v>Trillium Court</v>
      </c>
      <c r="T5679">
        <f>COUNTIF('Feb 2022'!A:A,D5679)+COUNTIF('Mar 2022'!A:A,D5679)+COUNTIF('Apr 2022'!A:A,D5679)+COUNTIF('May 2022'!A:A,D5679)+COUNTIF('June 2022'!A:A,D5679)+COUNTIF('July 2022'!A:A,D5679)+COUNTIF('Aug 2022'!A:A,D5679)+COUNTIF('Sep 2022'!A:A,D5679)+COUNTIF('Oct 2022'!A:A,D5679)+COUNTIF('Dec 2022'!A:A,D5679)</f>
        <v>1</v>
      </c>
      <c r="U5679" t="str">
        <f>VLOOKUP(Q5679,'Capital Lookup'!A:B,2,FALSE)</f>
        <v>No</v>
      </c>
      <c r="V5679" s="2">
        <f>IFERROR(VLOOKUP(LEFT(F5679,10),'Find Purchase Orders'!B:J,9,FALSE),"")</f>
        <v>44887</v>
      </c>
      <c r="W5679" s="25" t="s">
        <v>7261</v>
      </c>
    </row>
    <row r="5680" spans="1:23" hidden="1">
      <c r="A5680" s="25" t="s">
        <v>7478</v>
      </c>
      <c r="B5680" s="25" t="s">
        <v>8896</v>
      </c>
      <c r="C5680" s="25" t="s">
        <v>8058</v>
      </c>
      <c r="D5680" s="25" t="s">
        <v>19706</v>
      </c>
      <c r="E5680" s="25" t="s">
        <v>8577</v>
      </c>
      <c r="F5680" s="25" t="s">
        <v>19707</v>
      </c>
      <c r="G5680" s="25" t="s">
        <v>19708</v>
      </c>
      <c r="H5680" s="21">
        <v>5590.49</v>
      </c>
      <c r="I5680" s="25" t="s">
        <v>7287</v>
      </c>
      <c r="J5680" s="25" t="s">
        <v>7288</v>
      </c>
      <c r="K5680" s="25" t="s">
        <v>8175</v>
      </c>
      <c r="L5680" s="25" t="s">
        <v>10138</v>
      </c>
      <c r="M5680" s="21">
        <v>5590.49</v>
      </c>
      <c r="N5680" s="22">
        <v>0</v>
      </c>
      <c r="O5680" s="21">
        <v>5590.49</v>
      </c>
      <c r="P5680" s="21">
        <v>266.20999999999998</v>
      </c>
      <c r="Q5680" s="25" t="s">
        <v>19709</v>
      </c>
      <c r="R5680" s="1" t="str">
        <f t="shared" si="115"/>
        <v>ST10195</v>
      </c>
      <c r="S5680" t="str">
        <f>VLOOKUP(R5680,Data!$C$2:$D$261,2,0)</f>
        <v>Maples Personal Care Home</v>
      </c>
      <c r="T5680">
        <f>COUNTIF('Feb 2022'!A:A,D5680)+COUNTIF('Mar 2022'!A:A,D5680)+COUNTIF('Apr 2022'!A:A,D5680)+COUNTIF('May 2022'!A:A,D5680)+COUNTIF('June 2022'!A:A,D5680)+COUNTIF('July 2022'!A:A,D5680)+COUNTIF('Aug 2022'!A:A,D5680)+COUNTIF('Sep 2022'!A:A,D5680)+COUNTIF('Oct 2022'!A:A,D5680)+COUNTIF('Dec 2022'!A:A,D5680)</f>
        <v>0</v>
      </c>
      <c r="U5680" t="str">
        <f>VLOOKUP(Q5680,'Capital Lookup'!A:B,2,FALSE)</f>
        <v>Yes</v>
      </c>
      <c r="V5680" s="2">
        <f>IFERROR(VLOOKUP(LEFT(F5680,10),'Find Purchase Orders'!B:J,9,FALSE),"")</f>
        <v>44882</v>
      </c>
      <c r="W5680" s="25" t="s">
        <v>7261</v>
      </c>
    </row>
    <row r="5681" spans="1:23" hidden="1">
      <c r="A5681" s="25" t="s">
        <v>7261</v>
      </c>
      <c r="B5681" s="25" t="s">
        <v>8307</v>
      </c>
      <c r="C5681" s="25" t="s">
        <v>7264</v>
      </c>
      <c r="D5681" s="25" t="s">
        <v>19710</v>
      </c>
      <c r="E5681" s="25" t="s">
        <v>8443</v>
      </c>
      <c r="H5681" s="21">
        <v>3829.45</v>
      </c>
      <c r="I5681" s="25" t="s">
        <v>7257</v>
      </c>
      <c r="K5681" s="25" t="s">
        <v>8817</v>
      </c>
      <c r="L5681" s="25" t="s">
        <v>13889</v>
      </c>
      <c r="M5681" s="22">
        <v>0</v>
      </c>
      <c r="N5681" s="22">
        <v>0</v>
      </c>
      <c r="O5681" s="21">
        <v>0</v>
      </c>
      <c r="P5681" s="21">
        <v>379.5</v>
      </c>
      <c r="Q5681" s="25" t="s">
        <v>19711</v>
      </c>
      <c r="R5681" s="1" t="str">
        <f t="shared" si="115"/>
        <v>ST10082</v>
      </c>
      <c r="S5681" t="str">
        <f>VLOOKUP(R5681,Data!$C$2:$D$261,2,0)</f>
        <v>The Franklin</v>
      </c>
      <c r="T5681">
        <f>COUNTIF('Feb 2022'!A:A,D5681)+COUNTIF('Mar 2022'!A:A,D5681)+COUNTIF('Apr 2022'!A:A,D5681)+COUNTIF('May 2022'!A:A,D5681)+COUNTIF('June 2022'!A:A,D5681)+COUNTIF('July 2022'!A:A,D5681)+COUNTIF('Aug 2022'!A:A,D5681)+COUNTIF('Sep 2022'!A:A,D5681)+COUNTIF('Oct 2022'!A:A,D5681)+COUNTIF('Dec 2022'!A:A,D5681)</f>
        <v>0</v>
      </c>
      <c r="U5681" t="e">
        <f>VLOOKUP(Q5681,'Capital Lookup'!A:B,2,FALSE)</f>
        <v>#N/A</v>
      </c>
      <c r="V5681" s="2" t="str">
        <f>IFERROR(VLOOKUP(LEFT(F5681,10),'Find Purchase Orders'!B:J,9,FALSE),"")</f>
        <v/>
      </c>
      <c r="W5681" s="25" t="s">
        <v>7261</v>
      </c>
    </row>
    <row r="5682" spans="1:23" hidden="1">
      <c r="A5682" s="25" t="s">
        <v>7261</v>
      </c>
      <c r="B5682" s="25" t="s">
        <v>7657</v>
      </c>
      <c r="C5682" s="25" t="s">
        <v>7282</v>
      </c>
      <c r="D5682" s="25" t="s">
        <v>19712</v>
      </c>
      <c r="E5682" s="25" t="s">
        <v>10979</v>
      </c>
      <c r="H5682" s="21">
        <v>8165</v>
      </c>
      <c r="I5682" s="25" t="s">
        <v>7257</v>
      </c>
      <c r="K5682" s="25" t="s">
        <v>7579</v>
      </c>
      <c r="L5682" s="25" t="s">
        <v>8647</v>
      </c>
      <c r="M5682" s="22">
        <v>0</v>
      </c>
      <c r="N5682" s="22">
        <v>0</v>
      </c>
      <c r="O5682" s="21">
        <v>0</v>
      </c>
      <c r="P5682" s="21">
        <v>939.34</v>
      </c>
      <c r="Q5682" s="25"/>
      <c r="R5682" s="1" t="str">
        <f t="shared" si="115"/>
        <v>ST10018</v>
      </c>
      <c r="S5682" t="str">
        <f>VLOOKUP(R5682,Data!$C$2:$D$261,2,0)</f>
        <v>The Annex</v>
      </c>
      <c r="T5682">
        <f>COUNTIF('Feb 2022'!A:A,D5682)+COUNTIF('Mar 2022'!A:A,D5682)+COUNTIF('Apr 2022'!A:A,D5682)+COUNTIF('May 2022'!A:A,D5682)+COUNTIF('June 2022'!A:A,D5682)+COUNTIF('July 2022'!A:A,D5682)+COUNTIF('Aug 2022'!A:A,D5682)+COUNTIF('Sep 2022'!A:A,D5682)+COUNTIF('Oct 2022'!A:A,D5682)+COUNTIF('Dec 2022'!A:A,D5682)</f>
        <v>0</v>
      </c>
      <c r="U5682" t="e">
        <f>VLOOKUP(Q5682,'Capital Lookup'!A:B,2,FALSE)</f>
        <v>#N/A</v>
      </c>
      <c r="V5682" s="2" t="str">
        <f>IFERROR(VLOOKUP(LEFT(F5682,10),'Find Purchase Orders'!B:J,9,FALSE),"")</f>
        <v/>
      </c>
      <c r="W5682" s="25" t="s">
        <v>7261</v>
      </c>
    </row>
    <row r="5683" spans="1:23" hidden="1">
      <c r="A5683" s="25" t="s">
        <v>7425</v>
      </c>
      <c r="B5683" s="25" t="s">
        <v>8162</v>
      </c>
      <c r="C5683" s="25" t="s">
        <v>7271</v>
      </c>
      <c r="D5683" s="25" t="s">
        <v>7103</v>
      </c>
      <c r="E5683" s="25" t="s">
        <v>9280</v>
      </c>
      <c r="F5683" s="25" t="s">
        <v>19713</v>
      </c>
      <c r="G5683" s="25" t="s">
        <v>19714</v>
      </c>
      <c r="H5683" s="21">
        <v>6820.16</v>
      </c>
      <c r="I5683" s="25" t="s">
        <v>7287</v>
      </c>
      <c r="J5683" s="25" t="s">
        <v>7288</v>
      </c>
      <c r="K5683" s="25" t="s">
        <v>7262</v>
      </c>
      <c r="L5683" s="25" t="s">
        <v>7259</v>
      </c>
      <c r="M5683" s="21">
        <v>6820.16</v>
      </c>
      <c r="N5683" s="22">
        <v>0</v>
      </c>
      <c r="O5683" s="21">
        <v>6820.16</v>
      </c>
      <c r="P5683" s="21">
        <v>784.62</v>
      </c>
      <c r="Q5683" s="25" t="s">
        <v>9283</v>
      </c>
      <c r="R5683" s="1" t="str">
        <f t="shared" si="115"/>
        <v>ST10186</v>
      </c>
      <c r="S5683" t="str">
        <f>VLOOKUP(R5683,Data!$C$2:$D$261,2,0)</f>
        <v>Brierwood Court</v>
      </c>
      <c r="T5683">
        <f>COUNTIF('Feb 2022'!A:A,D5683)+COUNTIF('Mar 2022'!A:A,D5683)+COUNTIF('Apr 2022'!A:A,D5683)+COUNTIF('May 2022'!A:A,D5683)+COUNTIF('June 2022'!A:A,D5683)+COUNTIF('July 2022'!A:A,D5683)+COUNTIF('Aug 2022'!A:A,D5683)+COUNTIF('Sep 2022'!A:A,D5683)+COUNTIF('Oct 2022'!A:A,D5683)+COUNTIF('Dec 2022'!A:A,D5683)</f>
        <v>1</v>
      </c>
      <c r="U5683" t="str">
        <f>VLOOKUP(Q5683,'Capital Lookup'!A:B,2,FALSE)</f>
        <v>No</v>
      </c>
      <c r="V5683" s="2">
        <f>IFERROR(VLOOKUP(LEFT(F5683,10),'Find Purchase Orders'!B:J,9,FALSE),"")</f>
        <v>44887</v>
      </c>
      <c r="W5683" s="25" t="s">
        <v>7261</v>
      </c>
    </row>
    <row r="5684" spans="1:23" hidden="1">
      <c r="A5684" s="25" t="s">
        <v>7425</v>
      </c>
      <c r="B5684" s="25" t="s">
        <v>7965</v>
      </c>
      <c r="C5684" s="25" t="s">
        <v>7271</v>
      </c>
      <c r="D5684" s="25" t="s">
        <v>19715</v>
      </c>
      <c r="E5684" s="25" t="s">
        <v>7492</v>
      </c>
      <c r="H5684" s="21">
        <v>1435.1</v>
      </c>
      <c r="I5684" s="25" t="s">
        <v>7257</v>
      </c>
      <c r="K5684" s="25" t="s">
        <v>7495</v>
      </c>
      <c r="L5684" s="25" t="s">
        <v>9029</v>
      </c>
      <c r="M5684" s="22">
        <v>0</v>
      </c>
      <c r="N5684" s="22">
        <v>0</v>
      </c>
      <c r="O5684" s="21">
        <v>0</v>
      </c>
      <c r="P5684" s="21">
        <v>165.1</v>
      </c>
      <c r="Q5684" s="25" t="s">
        <v>19119</v>
      </c>
      <c r="R5684" s="1" t="str">
        <f t="shared" si="115"/>
        <v>ST10190</v>
      </c>
      <c r="S5684" t="str">
        <f>VLOOKUP(R5684,Data!$C$2:$D$261,2,0)</f>
        <v>Trillium Court</v>
      </c>
      <c r="T5684">
        <f>COUNTIF('Feb 2022'!A:A,D5684)+COUNTIF('Mar 2022'!A:A,D5684)+COUNTIF('Apr 2022'!A:A,D5684)+COUNTIF('May 2022'!A:A,D5684)+COUNTIF('June 2022'!A:A,D5684)+COUNTIF('July 2022'!A:A,D5684)+COUNTIF('Aug 2022'!A:A,D5684)+COUNTIF('Sep 2022'!A:A,D5684)+COUNTIF('Oct 2022'!A:A,D5684)+COUNTIF('Dec 2022'!A:A,D5684)</f>
        <v>0</v>
      </c>
      <c r="U5684" t="str">
        <f>VLOOKUP(Q5684,'Capital Lookup'!A:B,2,FALSE)</f>
        <v>No</v>
      </c>
      <c r="V5684" s="2" t="str">
        <f>IFERROR(VLOOKUP(LEFT(F5684,10),'Find Purchase Orders'!B:J,9,FALSE),"")</f>
        <v/>
      </c>
      <c r="W5684" s="25" t="s">
        <v>7261</v>
      </c>
    </row>
    <row r="5685" spans="1:23" hidden="1">
      <c r="A5685" s="25" t="s">
        <v>8451</v>
      </c>
      <c r="B5685" s="25" t="s">
        <v>8108</v>
      </c>
      <c r="C5685" s="25" t="s">
        <v>7264</v>
      </c>
      <c r="D5685" s="25" t="s">
        <v>7057</v>
      </c>
      <c r="E5685" s="25" t="s">
        <v>7500</v>
      </c>
      <c r="F5685" s="25" t="s">
        <v>19716</v>
      </c>
      <c r="G5685" s="25" t="s">
        <v>19717</v>
      </c>
      <c r="H5685" s="21">
        <v>759.93</v>
      </c>
      <c r="I5685" s="25" t="s">
        <v>7296</v>
      </c>
      <c r="J5685" s="25" t="s">
        <v>7288</v>
      </c>
      <c r="K5685" s="25" t="s">
        <v>7579</v>
      </c>
      <c r="L5685" s="25" t="s">
        <v>8156</v>
      </c>
      <c r="M5685" s="21">
        <v>759.93</v>
      </c>
      <c r="N5685" s="21">
        <v>759.93</v>
      </c>
      <c r="O5685" s="21">
        <v>0</v>
      </c>
      <c r="P5685" s="21">
        <v>759.93</v>
      </c>
      <c r="Q5685" s="25" t="s">
        <v>19718</v>
      </c>
      <c r="R5685" s="1" t="str">
        <f t="shared" si="115"/>
        <v>ST10049</v>
      </c>
      <c r="S5685" t="str">
        <f>VLOOKUP(R5685,Data!$C$2:$D$261,2,0)</f>
        <v>Colonel By</v>
      </c>
      <c r="T5685">
        <f>COUNTIF('Feb 2022'!A:A,D5685)+COUNTIF('Mar 2022'!A:A,D5685)+COUNTIF('Apr 2022'!A:A,D5685)+COUNTIF('May 2022'!A:A,D5685)+COUNTIF('June 2022'!A:A,D5685)+COUNTIF('July 2022'!A:A,D5685)+COUNTIF('Aug 2022'!A:A,D5685)+COUNTIF('Sep 2022'!A:A,D5685)+COUNTIF('Oct 2022'!A:A,D5685)+COUNTIF('Dec 2022'!A:A,D5685)</f>
        <v>1</v>
      </c>
      <c r="U5685" t="str">
        <f>VLOOKUP(Q5685,'Capital Lookup'!A:B,2,FALSE)</f>
        <v>No</v>
      </c>
      <c r="V5685" s="2">
        <f>IFERROR(VLOOKUP(LEFT(F5685,10),'Find Purchase Orders'!B:J,9,FALSE),"")</f>
        <v>44881</v>
      </c>
      <c r="W5685" s="25" t="s">
        <v>7261</v>
      </c>
    </row>
    <row r="5686" spans="1:23" hidden="1">
      <c r="A5686" s="25" t="s">
        <v>7261</v>
      </c>
      <c r="B5686" s="25" t="s">
        <v>8259</v>
      </c>
      <c r="C5686" s="25" t="s">
        <v>8260</v>
      </c>
      <c r="D5686" s="25" t="s">
        <v>19719</v>
      </c>
      <c r="E5686" s="25" t="s">
        <v>8591</v>
      </c>
      <c r="F5686" s="25" t="s">
        <v>19720</v>
      </c>
      <c r="G5686" s="25" t="s">
        <v>19721</v>
      </c>
      <c r="H5686" s="21">
        <v>556.5</v>
      </c>
      <c r="I5686" s="25" t="s">
        <v>7287</v>
      </c>
      <c r="J5686" s="25" t="s">
        <v>7288</v>
      </c>
      <c r="K5686" s="25" t="s">
        <v>8592</v>
      </c>
      <c r="L5686" s="25" t="s">
        <v>8593</v>
      </c>
      <c r="M5686" s="21">
        <v>556.5</v>
      </c>
      <c r="N5686" s="22">
        <v>0</v>
      </c>
      <c r="O5686" s="21">
        <v>556.5</v>
      </c>
      <c r="P5686" s="21">
        <v>31.5</v>
      </c>
      <c r="Q5686" s="25" t="s">
        <v>8629</v>
      </c>
      <c r="R5686" s="1" t="str">
        <f t="shared" si="115"/>
        <v>ST10260</v>
      </c>
      <c r="S5686" t="str">
        <f>VLOOKUP(R5686,Data!$C$2:$D$261,2,0)</f>
        <v>Support Office</v>
      </c>
      <c r="T5686">
        <f>COUNTIF('Feb 2022'!A:A,D5686)+COUNTIF('Mar 2022'!A:A,D5686)+COUNTIF('Apr 2022'!A:A,D5686)+COUNTIF('May 2022'!A:A,D5686)+COUNTIF('June 2022'!A:A,D5686)+COUNTIF('July 2022'!A:A,D5686)+COUNTIF('Aug 2022'!A:A,D5686)+COUNTIF('Sep 2022'!A:A,D5686)+COUNTIF('Oct 2022'!A:A,D5686)+COUNTIF('Dec 2022'!A:A,D5686)</f>
        <v>0</v>
      </c>
      <c r="U5686" t="str">
        <f>VLOOKUP(Q5686,'Capital Lookup'!A:B,2,FALSE)</f>
        <v>Yes</v>
      </c>
      <c r="V5686" s="2">
        <f>IFERROR(VLOOKUP(LEFT(F5686,10),'Find Purchase Orders'!B:J,9,FALSE),"")</f>
        <v>44880</v>
      </c>
      <c r="W5686" s="25" t="s">
        <v>7261</v>
      </c>
    </row>
    <row r="5687" spans="1:23" hidden="1">
      <c r="A5687" s="25" t="s">
        <v>7425</v>
      </c>
      <c r="B5687" s="25" t="s">
        <v>7498</v>
      </c>
      <c r="C5687" s="25" t="s">
        <v>7271</v>
      </c>
      <c r="D5687" s="25" t="s">
        <v>7058</v>
      </c>
      <c r="E5687" s="25" t="s">
        <v>7500</v>
      </c>
      <c r="F5687" s="25" t="s">
        <v>19722</v>
      </c>
      <c r="G5687" s="25" t="s">
        <v>19723</v>
      </c>
      <c r="H5687" s="21">
        <v>1453.61</v>
      </c>
      <c r="I5687" s="25" t="s">
        <v>7287</v>
      </c>
      <c r="J5687" s="25" t="s">
        <v>7288</v>
      </c>
      <c r="K5687" s="25" t="s">
        <v>7579</v>
      </c>
      <c r="L5687" s="25" t="s">
        <v>8156</v>
      </c>
      <c r="M5687" s="21">
        <v>1453.61</v>
      </c>
      <c r="N5687" s="22">
        <v>0</v>
      </c>
      <c r="O5687" s="21">
        <v>1453.61</v>
      </c>
      <c r="P5687" s="21">
        <v>167.23</v>
      </c>
      <c r="Q5687" s="25" t="s">
        <v>19318</v>
      </c>
      <c r="R5687" s="1" t="str">
        <f t="shared" si="115"/>
        <v>ST10169</v>
      </c>
      <c r="S5687" t="str">
        <f>VLOOKUP(R5687,Data!$C$2:$D$261,2,0)</f>
        <v>Kennedy Lodge</v>
      </c>
      <c r="T5687">
        <f>COUNTIF('Feb 2022'!A:A,D5687)+COUNTIF('Mar 2022'!A:A,D5687)+COUNTIF('Apr 2022'!A:A,D5687)+COUNTIF('May 2022'!A:A,D5687)+COUNTIF('June 2022'!A:A,D5687)+COUNTIF('July 2022'!A:A,D5687)+COUNTIF('Aug 2022'!A:A,D5687)+COUNTIF('Sep 2022'!A:A,D5687)+COUNTIF('Oct 2022'!A:A,D5687)+COUNTIF('Dec 2022'!A:A,D5687)</f>
        <v>1</v>
      </c>
      <c r="U5687" t="str">
        <f>VLOOKUP(Q5687,'Capital Lookup'!A:B,2,FALSE)</f>
        <v>No</v>
      </c>
      <c r="V5687" s="2">
        <f>IFERROR(VLOOKUP(LEFT(F5687,10),'Find Purchase Orders'!B:J,9,FALSE),"")</f>
        <v>44881</v>
      </c>
      <c r="W5687" s="25" t="s">
        <v>7261</v>
      </c>
    </row>
    <row r="5688" spans="1:23" hidden="1">
      <c r="A5688" s="25" t="s">
        <v>7425</v>
      </c>
      <c r="B5688" s="25" t="s">
        <v>7498</v>
      </c>
      <c r="C5688" s="25" t="s">
        <v>7271</v>
      </c>
      <c r="D5688" s="25" t="s">
        <v>7059</v>
      </c>
      <c r="E5688" s="25" t="s">
        <v>7500</v>
      </c>
      <c r="F5688" s="25" t="s">
        <v>19724</v>
      </c>
      <c r="G5688" s="25" t="s">
        <v>19725</v>
      </c>
      <c r="H5688" s="21">
        <v>999.78</v>
      </c>
      <c r="I5688" s="25" t="s">
        <v>7287</v>
      </c>
      <c r="J5688" s="25" t="s">
        <v>7288</v>
      </c>
      <c r="K5688" s="25" t="s">
        <v>7579</v>
      </c>
      <c r="L5688" s="25" t="s">
        <v>8156</v>
      </c>
      <c r="M5688" s="21">
        <v>999.78</v>
      </c>
      <c r="N5688" s="22">
        <v>0</v>
      </c>
      <c r="O5688" s="21">
        <v>999.78</v>
      </c>
      <c r="P5688" s="21">
        <v>115.02</v>
      </c>
      <c r="Q5688" s="25" t="s">
        <v>19316</v>
      </c>
      <c r="R5688" s="1" t="str">
        <f t="shared" si="115"/>
        <v>ST10169</v>
      </c>
      <c r="S5688" t="str">
        <f>VLOOKUP(R5688,Data!$C$2:$D$261,2,0)</f>
        <v>Kennedy Lodge</v>
      </c>
      <c r="T5688">
        <f>COUNTIF('Feb 2022'!A:A,D5688)+COUNTIF('Mar 2022'!A:A,D5688)+COUNTIF('Apr 2022'!A:A,D5688)+COUNTIF('May 2022'!A:A,D5688)+COUNTIF('June 2022'!A:A,D5688)+COUNTIF('July 2022'!A:A,D5688)+COUNTIF('Aug 2022'!A:A,D5688)+COUNTIF('Sep 2022'!A:A,D5688)+COUNTIF('Oct 2022'!A:A,D5688)+COUNTIF('Dec 2022'!A:A,D5688)</f>
        <v>1</v>
      </c>
      <c r="U5688" t="str">
        <f>VLOOKUP(Q5688,'Capital Lookup'!A:B,2,FALSE)</f>
        <v>No</v>
      </c>
      <c r="V5688" s="2">
        <f>IFERROR(VLOOKUP(LEFT(F5688,10),'Find Purchase Orders'!B:J,9,FALSE),"")</f>
        <v>44881</v>
      </c>
      <c r="W5688" s="25" t="s">
        <v>7261</v>
      </c>
    </row>
    <row r="5689" spans="1:23" hidden="1">
      <c r="A5689" s="25" t="s">
        <v>7261</v>
      </c>
      <c r="B5689" s="25" t="s">
        <v>8259</v>
      </c>
      <c r="C5689" s="25" t="s">
        <v>8260</v>
      </c>
      <c r="D5689" s="25" t="s">
        <v>19726</v>
      </c>
      <c r="E5689" s="25" t="s">
        <v>8591</v>
      </c>
      <c r="F5689" s="25" t="s">
        <v>19727</v>
      </c>
      <c r="G5689" s="25" t="s">
        <v>19728</v>
      </c>
      <c r="H5689" s="21">
        <v>551.25</v>
      </c>
      <c r="I5689" s="25" t="s">
        <v>7287</v>
      </c>
      <c r="J5689" s="25" t="s">
        <v>7288</v>
      </c>
      <c r="K5689" s="25" t="s">
        <v>8592</v>
      </c>
      <c r="L5689" s="25" t="s">
        <v>8593</v>
      </c>
      <c r="M5689" s="21">
        <v>551.25</v>
      </c>
      <c r="N5689" s="22">
        <v>0</v>
      </c>
      <c r="O5689" s="21">
        <v>551.25</v>
      </c>
      <c r="P5689" s="21">
        <v>26.25</v>
      </c>
      <c r="Q5689" s="25" t="s">
        <v>8629</v>
      </c>
      <c r="R5689" s="1" t="str">
        <f t="shared" si="115"/>
        <v>ST10260</v>
      </c>
      <c r="S5689" t="str">
        <f>VLOOKUP(R5689,Data!$C$2:$D$261,2,0)</f>
        <v>Support Office</v>
      </c>
      <c r="T5689">
        <f>COUNTIF('Feb 2022'!A:A,D5689)+COUNTIF('Mar 2022'!A:A,D5689)+COUNTIF('Apr 2022'!A:A,D5689)+COUNTIF('May 2022'!A:A,D5689)+COUNTIF('June 2022'!A:A,D5689)+COUNTIF('July 2022'!A:A,D5689)+COUNTIF('Aug 2022'!A:A,D5689)+COUNTIF('Sep 2022'!A:A,D5689)+COUNTIF('Oct 2022'!A:A,D5689)+COUNTIF('Dec 2022'!A:A,D5689)</f>
        <v>0</v>
      </c>
      <c r="U5689" t="str">
        <f>VLOOKUP(Q5689,'Capital Lookup'!A:B,2,FALSE)</f>
        <v>Yes</v>
      </c>
      <c r="V5689" s="2">
        <f>IFERROR(VLOOKUP(LEFT(F5689,10),'Find Purchase Orders'!B:J,9,FALSE),"")</f>
        <v>44880</v>
      </c>
      <c r="W5689" s="25" t="s">
        <v>7261</v>
      </c>
    </row>
    <row r="5690" spans="1:23" hidden="1">
      <c r="A5690" s="25" t="s">
        <v>7261</v>
      </c>
      <c r="B5690" s="25" t="s">
        <v>8259</v>
      </c>
      <c r="C5690" s="25" t="s">
        <v>8260</v>
      </c>
      <c r="D5690" s="25" t="s">
        <v>19729</v>
      </c>
      <c r="E5690" s="25" t="s">
        <v>8591</v>
      </c>
      <c r="F5690" s="25" t="s">
        <v>19730</v>
      </c>
      <c r="G5690" s="25" t="s">
        <v>19731</v>
      </c>
      <c r="H5690" s="21">
        <v>399</v>
      </c>
      <c r="I5690" s="25" t="s">
        <v>7287</v>
      </c>
      <c r="J5690" s="25" t="s">
        <v>7288</v>
      </c>
      <c r="K5690" s="25" t="s">
        <v>8592</v>
      </c>
      <c r="L5690" s="25" t="s">
        <v>8593</v>
      </c>
      <c r="M5690" s="21">
        <v>399</v>
      </c>
      <c r="N5690" s="22">
        <v>0</v>
      </c>
      <c r="O5690" s="21">
        <v>399</v>
      </c>
      <c r="P5690" s="21">
        <v>19</v>
      </c>
      <c r="Q5690" s="25" t="s">
        <v>8629</v>
      </c>
      <c r="R5690" s="1" t="str">
        <f t="shared" si="115"/>
        <v>ST10260</v>
      </c>
      <c r="S5690" t="str">
        <f>VLOOKUP(R5690,Data!$C$2:$D$261,2,0)</f>
        <v>Support Office</v>
      </c>
      <c r="T5690">
        <f>COUNTIF('Feb 2022'!A:A,D5690)+COUNTIF('Mar 2022'!A:A,D5690)+COUNTIF('Apr 2022'!A:A,D5690)+COUNTIF('May 2022'!A:A,D5690)+COUNTIF('June 2022'!A:A,D5690)+COUNTIF('July 2022'!A:A,D5690)+COUNTIF('Aug 2022'!A:A,D5690)+COUNTIF('Sep 2022'!A:A,D5690)+COUNTIF('Oct 2022'!A:A,D5690)+COUNTIF('Dec 2022'!A:A,D5690)</f>
        <v>0</v>
      </c>
      <c r="U5690" t="str">
        <f>VLOOKUP(Q5690,'Capital Lookup'!A:B,2,FALSE)</f>
        <v>Yes</v>
      </c>
      <c r="V5690" s="2">
        <f>IFERROR(VLOOKUP(LEFT(F5690,10),'Find Purchase Orders'!B:J,9,FALSE),"")</f>
        <v>44880</v>
      </c>
      <c r="W5690" s="25" t="s">
        <v>7261</v>
      </c>
    </row>
    <row r="5691" spans="1:23" hidden="1">
      <c r="A5691" s="25" t="s">
        <v>7261</v>
      </c>
      <c r="B5691" s="25" t="s">
        <v>7541</v>
      </c>
      <c r="C5691" s="25" t="s">
        <v>7264</v>
      </c>
      <c r="D5691" s="25" t="s">
        <v>7060</v>
      </c>
      <c r="E5691" s="25" t="s">
        <v>8443</v>
      </c>
      <c r="F5691" s="25" t="s">
        <v>19732</v>
      </c>
      <c r="G5691" s="25" t="s">
        <v>19733</v>
      </c>
      <c r="H5691" s="21">
        <v>6116.46</v>
      </c>
      <c r="I5691" s="25" t="s">
        <v>7296</v>
      </c>
      <c r="J5691" s="25" t="s">
        <v>7288</v>
      </c>
      <c r="K5691" s="25" t="s">
        <v>7495</v>
      </c>
      <c r="L5691" s="25" t="s">
        <v>13389</v>
      </c>
      <c r="M5691" s="21">
        <v>6116.46</v>
      </c>
      <c r="N5691" s="21">
        <v>6362.79</v>
      </c>
      <c r="O5691" s="21">
        <v>-246.33</v>
      </c>
      <c r="P5691" s="21">
        <v>6351.06</v>
      </c>
      <c r="Q5691" s="25" t="s">
        <v>19734</v>
      </c>
      <c r="R5691" s="1" t="str">
        <f t="shared" si="115"/>
        <v>ST10061</v>
      </c>
      <c r="S5691" t="str">
        <f>VLOOKUP(R5691,Data!$C$2:$D$261,2,0)</f>
        <v>The Dorchester</v>
      </c>
      <c r="T5691">
        <f>COUNTIF('Feb 2022'!A:A,D5691)+COUNTIF('Mar 2022'!A:A,D5691)+COUNTIF('Apr 2022'!A:A,D5691)+COUNTIF('May 2022'!A:A,D5691)+COUNTIF('June 2022'!A:A,D5691)+COUNTIF('July 2022'!A:A,D5691)+COUNTIF('Aug 2022'!A:A,D5691)+COUNTIF('Sep 2022'!A:A,D5691)+COUNTIF('Oct 2022'!A:A,D5691)+COUNTIF('Dec 2022'!A:A,D5691)</f>
        <v>1</v>
      </c>
      <c r="U5691" t="str">
        <f>VLOOKUP(Q5691,'Capital Lookup'!A:B,2,FALSE)</f>
        <v>No</v>
      </c>
      <c r="V5691" s="2">
        <f>IFERROR(VLOOKUP(LEFT(F5691,10),'Find Purchase Orders'!B:J,9,FALSE),"")</f>
        <v>44881</v>
      </c>
      <c r="W5691" s="25" t="s">
        <v>7261</v>
      </c>
    </row>
    <row r="5692" spans="1:23" hidden="1">
      <c r="A5692" s="25" t="s">
        <v>7269</v>
      </c>
      <c r="B5692" s="25" t="s">
        <v>7498</v>
      </c>
      <c r="C5692" s="25" t="s">
        <v>7271</v>
      </c>
      <c r="D5692" s="25" t="s">
        <v>7061</v>
      </c>
      <c r="E5692" s="25" t="s">
        <v>7500</v>
      </c>
      <c r="F5692" s="25" t="s">
        <v>19735</v>
      </c>
      <c r="G5692" s="25" t="s">
        <v>19736</v>
      </c>
      <c r="H5692" s="21">
        <v>3152.64</v>
      </c>
      <c r="I5692" s="25" t="s">
        <v>7287</v>
      </c>
      <c r="J5692" s="25" t="s">
        <v>7288</v>
      </c>
      <c r="K5692" s="25" t="s">
        <v>7733</v>
      </c>
      <c r="L5692" s="25" t="s">
        <v>7734</v>
      </c>
      <c r="M5692" s="21">
        <v>3152.64</v>
      </c>
      <c r="N5692" s="22">
        <v>0</v>
      </c>
      <c r="O5692" s="21">
        <v>3152.64</v>
      </c>
      <c r="P5692" s="21">
        <v>362.69</v>
      </c>
      <c r="Q5692" s="25" t="s">
        <v>19737</v>
      </c>
      <c r="R5692" s="1" t="str">
        <f t="shared" si="115"/>
        <v>ST10169</v>
      </c>
      <c r="S5692" t="str">
        <f>VLOOKUP(R5692,Data!$C$2:$D$261,2,0)</f>
        <v>Kennedy Lodge</v>
      </c>
      <c r="T5692">
        <f>COUNTIF('Feb 2022'!A:A,D5692)+COUNTIF('Mar 2022'!A:A,D5692)+COUNTIF('Apr 2022'!A:A,D5692)+COUNTIF('May 2022'!A:A,D5692)+COUNTIF('June 2022'!A:A,D5692)+COUNTIF('July 2022'!A:A,D5692)+COUNTIF('Aug 2022'!A:A,D5692)+COUNTIF('Sep 2022'!A:A,D5692)+COUNTIF('Oct 2022'!A:A,D5692)+COUNTIF('Dec 2022'!A:A,D5692)</f>
        <v>1</v>
      </c>
      <c r="U5692" t="str">
        <f>VLOOKUP(Q5692,'Capital Lookup'!A:B,2,FALSE)</f>
        <v>No</v>
      </c>
      <c r="V5692" s="2">
        <f>IFERROR(VLOOKUP(LEFT(F5692,10),'Find Purchase Orders'!B:J,9,FALSE),"")</f>
        <v>44881</v>
      </c>
      <c r="W5692" s="25" t="s">
        <v>7261</v>
      </c>
    </row>
    <row r="5693" spans="1:23" hidden="1">
      <c r="A5693" s="25" t="s">
        <v>7261</v>
      </c>
      <c r="B5693" s="25" t="s">
        <v>7343</v>
      </c>
      <c r="C5693" s="25" t="s">
        <v>7282</v>
      </c>
      <c r="D5693" s="25" t="s">
        <v>7062</v>
      </c>
      <c r="E5693" s="25" t="s">
        <v>7345</v>
      </c>
      <c r="F5693" s="25" t="s">
        <v>19738</v>
      </c>
      <c r="G5693" s="25" t="s">
        <v>19739</v>
      </c>
      <c r="H5693" s="21">
        <v>406.8</v>
      </c>
      <c r="I5693" s="25" t="s">
        <v>7296</v>
      </c>
      <c r="J5693" s="25" t="s">
        <v>7288</v>
      </c>
      <c r="K5693" s="25" t="s">
        <v>7289</v>
      </c>
      <c r="L5693" s="25" t="s">
        <v>7259</v>
      </c>
      <c r="M5693" s="21">
        <v>406.8</v>
      </c>
      <c r="N5693" s="22">
        <v>0</v>
      </c>
      <c r="O5693" s="21">
        <v>406.8</v>
      </c>
      <c r="P5693" s="21">
        <v>406.8</v>
      </c>
      <c r="Q5693" s="25" t="s">
        <v>7348</v>
      </c>
      <c r="R5693" s="1" t="str">
        <f t="shared" si="115"/>
        <v>ST10093</v>
      </c>
      <c r="S5693" t="str">
        <f>VLOOKUP(R5693,Data!$C$2:$D$261,2,0)</f>
        <v>Windermere on The Mount</v>
      </c>
      <c r="T5693">
        <f>COUNTIF('Feb 2022'!A:A,D5693)+COUNTIF('Mar 2022'!A:A,D5693)+COUNTIF('Apr 2022'!A:A,D5693)+COUNTIF('May 2022'!A:A,D5693)+COUNTIF('June 2022'!A:A,D5693)+COUNTIF('July 2022'!A:A,D5693)+COUNTIF('Aug 2022'!A:A,D5693)+COUNTIF('Sep 2022'!A:A,D5693)+COUNTIF('Oct 2022'!A:A,D5693)+COUNTIF('Dec 2022'!A:A,D5693)</f>
        <v>1</v>
      </c>
      <c r="U5693" t="str">
        <f>VLOOKUP(Q5693,'Capital Lookup'!A:B,2,FALSE)</f>
        <v>No</v>
      </c>
      <c r="V5693" s="2">
        <f>IFERROR(VLOOKUP(LEFT(F5693,10),'Find Purchase Orders'!B:J,9,FALSE),"")</f>
        <v>44881</v>
      </c>
      <c r="W5693" s="25" t="s">
        <v>7261</v>
      </c>
    </row>
    <row r="5694" spans="1:23" hidden="1">
      <c r="A5694" s="25" t="s">
        <v>7261</v>
      </c>
      <c r="B5694" s="25" t="s">
        <v>7343</v>
      </c>
      <c r="C5694" s="25" t="s">
        <v>7282</v>
      </c>
      <c r="D5694" s="25" t="s">
        <v>7062</v>
      </c>
      <c r="E5694" s="25" t="s">
        <v>7345</v>
      </c>
      <c r="F5694" s="25" t="s">
        <v>19740</v>
      </c>
      <c r="G5694" s="25" t="s">
        <v>19741</v>
      </c>
      <c r="H5694" s="21">
        <v>1695</v>
      </c>
      <c r="I5694" s="25" t="s">
        <v>7296</v>
      </c>
      <c r="J5694" s="25" t="s">
        <v>7288</v>
      </c>
      <c r="K5694" s="25" t="s">
        <v>7289</v>
      </c>
      <c r="L5694" s="25" t="s">
        <v>7259</v>
      </c>
      <c r="M5694" s="21">
        <v>1695</v>
      </c>
      <c r="N5694" s="22">
        <v>0</v>
      </c>
      <c r="O5694" s="21">
        <v>1695</v>
      </c>
      <c r="P5694" s="21">
        <v>1695</v>
      </c>
      <c r="Q5694" s="25" t="s">
        <v>7348</v>
      </c>
      <c r="R5694" s="1" t="str">
        <f t="shared" si="115"/>
        <v>ST10093</v>
      </c>
      <c r="S5694" t="str">
        <f>VLOOKUP(R5694,Data!$C$2:$D$261,2,0)</f>
        <v>Windermere on The Mount</v>
      </c>
      <c r="T5694">
        <f>COUNTIF('Feb 2022'!A:A,D5694)+COUNTIF('Mar 2022'!A:A,D5694)+COUNTIF('Apr 2022'!A:A,D5694)+COUNTIF('May 2022'!A:A,D5694)+COUNTIF('June 2022'!A:A,D5694)+COUNTIF('July 2022'!A:A,D5694)+COUNTIF('Aug 2022'!A:A,D5694)+COUNTIF('Sep 2022'!A:A,D5694)+COUNTIF('Oct 2022'!A:A,D5694)+COUNTIF('Dec 2022'!A:A,D5694)</f>
        <v>1</v>
      </c>
      <c r="U5694" t="str">
        <f>VLOOKUP(Q5694,'Capital Lookup'!A:B,2,FALSE)</f>
        <v>No</v>
      </c>
      <c r="V5694" s="2">
        <f>IFERROR(VLOOKUP(LEFT(F5694,10),'Find Purchase Orders'!B:J,9,FALSE),"")</f>
        <v>44881</v>
      </c>
      <c r="W5694" s="25" t="s">
        <v>7261</v>
      </c>
    </row>
    <row r="5695" spans="1:23" hidden="1">
      <c r="A5695" s="25" t="s">
        <v>7261</v>
      </c>
      <c r="B5695" s="25" t="s">
        <v>7343</v>
      </c>
      <c r="C5695" s="25" t="s">
        <v>7282</v>
      </c>
      <c r="D5695" s="25" t="s">
        <v>7063</v>
      </c>
      <c r="E5695" s="25" t="s">
        <v>7345</v>
      </c>
      <c r="F5695" s="25" t="s">
        <v>19742</v>
      </c>
      <c r="G5695" s="25" t="s">
        <v>19743</v>
      </c>
      <c r="H5695" s="21">
        <v>2144.1799999999998</v>
      </c>
      <c r="I5695" s="25" t="s">
        <v>7296</v>
      </c>
      <c r="J5695" s="25" t="s">
        <v>7288</v>
      </c>
      <c r="K5695" s="25" t="s">
        <v>7289</v>
      </c>
      <c r="L5695" s="25" t="s">
        <v>7259</v>
      </c>
      <c r="M5695" s="21">
        <v>2144.1799999999998</v>
      </c>
      <c r="N5695" s="21">
        <v>2144.1799999999998</v>
      </c>
      <c r="O5695" s="21">
        <v>0</v>
      </c>
      <c r="P5695" s="21">
        <v>2144.1799999999998</v>
      </c>
      <c r="Q5695" s="25" t="s">
        <v>7348</v>
      </c>
      <c r="R5695" s="1" t="str">
        <f t="shared" si="115"/>
        <v>ST10093</v>
      </c>
      <c r="S5695" t="str">
        <f>VLOOKUP(R5695,Data!$C$2:$D$261,2,0)</f>
        <v>Windermere on The Mount</v>
      </c>
      <c r="T5695">
        <f>COUNTIF('Feb 2022'!A:A,D5695)+COUNTIF('Mar 2022'!A:A,D5695)+COUNTIF('Apr 2022'!A:A,D5695)+COUNTIF('May 2022'!A:A,D5695)+COUNTIF('June 2022'!A:A,D5695)+COUNTIF('July 2022'!A:A,D5695)+COUNTIF('Aug 2022'!A:A,D5695)+COUNTIF('Sep 2022'!A:A,D5695)+COUNTIF('Oct 2022'!A:A,D5695)+COUNTIF('Dec 2022'!A:A,D5695)</f>
        <v>1</v>
      </c>
      <c r="U5695" t="str">
        <f>VLOOKUP(Q5695,'Capital Lookup'!A:B,2,FALSE)</f>
        <v>No</v>
      </c>
      <c r="V5695" s="2">
        <f>IFERROR(VLOOKUP(LEFT(F5695,10),'Find Purchase Orders'!B:J,9,FALSE),"")</f>
        <v>44881</v>
      </c>
      <c r="W5695" s="25" t="s">
        <v>7261</v>
      </c>
    </row>
    <row r="5696" spans="1:23" hidden="1">
      <c r="A5696" s="25" t="s">
        <v>7261</v>
      </c>
      <c r="B5696" s="25" t="s">
        <v>7343</v>
      </c>
      <c r="C5696" s="25" t="s">
        <v>7282</v>
      </c>
      <c r="D5696" s="25" t="s">
        <v>7063</v>
      </c>
      <c r="E5696" s="25" t="s">
        <v>7345</v>
      </c>
      <c r="F5696" s="25" t="s">
        <v>19744</v>
      </c>
      <c r="G5696" s="25" t="s">
        <v>19745</v>
      </c>
      <c r="H5696" s="21">
        <v>565</v>
      </c>
      <c r="I5696" s="25" t="s">
        <v>7296</v>
      </c>
      <c r="J5696" s="25" t="s">
        <v>7288</v>
      </c>
      <c r="K5696" s="25" t="s">
        <v>7289</v>
      </c>
      <c r="L5696" s="25" t="s">
        <v>7259</v>
      </c>
      <c r="M5696" s="21">
        <v>565</v>
      </c>
      <c r="N5696" s="21">
        <v>565</v>
      </c>
      <c r="O5696" s="21">
        <v>0</v>
      </c>
      <c r="P5696" s="21">
        <v>565</v>
      </c>
      <c r="Q5696" s="25" t="s">
        <v>7348</v>
      </c>
      <c r="R5696" s="1" t="str">
        <f t="shared" si="115"/>
        <v>ST10093</v>
      </c>
      <c r="S5696" t="str">
        <f>VLOOKUP(R5696,Data!$C$2:$D$261,2,0)</f>
        <v>Windermere on The Mount</v>
      </c>
      <c r="T5696">
        <f>COUNTIF('Feb 2022'!A:A,D5696)+COUNTIF('Mar 2022'!A:A,D5696)+COUNTIF('Apr 2022'!A:A,D5696)+COUNTIF('May 2022'!A:A,D5696)+COUNTIF('June 2022'!A:A,D5696)+COUNTIF('July 2022'!A:A,D5696)+COUNTIF('Aug 2022'!A:A,D5696)+COUNTIF('Sep 2022'!A:A,D5696)+COUNTIF('Oct 2022'!A:A,D5696)+COUNTIF('Dec 2022'!A:A,D5696)</f>
        <v>1</v>
      </c>
      <c r="U5696" t="str">
        <f>VLOOKUP(Q5696,'Capital Lookup'!A:B,2,FALSE)</f>
        <v>No</v>
      </c>
      <c r="V5696" s="2">
        <f>IFERROR(VLOOKUP(LEFT(F5696,10),'Find Purchase Orders'!B:J,9,FALSE),"")</f>
        <v>44881</v>
      </c>
      <c r="W5696" s="25" t="s">
        <v>7261</v>
      </c>
    </row>
    <row r="5697" spans="1:23" hidden="1">
      <c r="A5697" s="25" t="s">
        <v>7269</v>
      </c>
      <c r="B5697" s="25" t="s">
        <v>7965</v>
      </c>
      <c r="C5697" s="25" t="s">
        <v>7271</v>
      </c>
      <c r="D5697" s="25" t="s">
        <v>7064</v>
      </c>
      <c r="E5697" s="25" t="s">
        <v>7492</v>
      </c>
      <c r="F5697" s="25" t="s">
        <v>19746</v>
      </c>
      <c r="G5697" s="25" t="s">
        <v>19747</v>
      </c>
      <c r="H5697" s="21">
        <v>1435.1</v>
      </c>
      <c r="I5697" s="25" t="s">
        <v>7296</v>
      </c>
      <c r="J5697" s="25" t="s">
        <v>7288</v>
      </c>
      <c r="K5697" s="25" t="s">
        <v>7495</v>
      </c>
      <c r="L5697" s="25" t="s">
        <v>9029</v>
      </c>
      <c r="M5697" s="21">
        <v>1435.1</v>
      </c>
      <c r="N5697" s="22">
        <v>0</v>
      </c>
      <c r="O5697" s="21">
        <v>1435.1</v>
      </c>
      <c r="P5697" s="21">
        <v>1435.1</v>
      </c>
      <c r="Q5697" s="25" t="s">
        <v>19119</v>
      </c>
      <c r="R5697" s="1" t="str">
        <f t="shared" si="115"/>
        <v>ST10190</v>
      </c>
      <c r="S5697" t="str">
        <f>VLOOKUP(R5697,Data!$C$2:$D$261,2,0)</f>
        <v>Trillium Court</v>
      </c>
      <c r="T5697">
        <f>COUNTIF('Feb 2022'!A:A,D5697)+COUNTIF('Mar 2022'!A:A,D5697)+COUNTIF('Apr 2022'!A:A,D5697)+COUNTIF('May 2022'!A:A,D5697)+COUNTIF('June 2022'!A:A,D5697)+COUNTIF('July 2022'!A:A,D5697)+COUNTIF('Aug 2022'!A:A,D5697)+COUNTIF('Sep 2022'!A:A,D5697)+COUNTIF('Oct 2022'!A:A,D5697)+COUNTIF('Dec 2022'!A:A,D5697)</f>
        <v>1</v>
      </c>
      <c r="U5697" t="str">
        <f>VLOOKUP(Q5697,'Capital Lookup'!A:B,2,FALSE)</f>
        <v>No</v>
      </c>
      <c r="V5697" s="2">
        <f>IFERROR(VLOOKUP(LEFT(F5697,10),'Find Purchase Orders'!B:J,9,FALSE),"")</f>
        <v>44883</v>
      </c>
      <c r="W5697" s="25" t="s">
        <v>7261</v>
      </c>
    </row>
    <row r="5698" spans="1:23" hidden="1">
      <c r="A5698" s="25" t="s">
        <v>7261</v>
      </c>
      <c r="B5698" s="25" t="s">
        <v>7472</v>
      </c>
      <c r="C5698" s="25" t="s">
        <v>7264</v>
      </c>
      <c r="D5698" s="25" t="s">
        <v>7065</v>
      </c>
      <c r="E5698" s="25" t="s">
        <v>7474</v>
      </c>
      <c r="F5698" s="25" t="s">
        <v>19748</v>
      </c>
      <c r="G5698" s="25" t="s">
        <v>19749</v>
      </c>
      <c r="H5698" s="21">
        <v>525</v>
      </c>
      <c r="I5698" s="25" t="s">
        <v>7287</v>
      </c>
      <c r="J5698" s="25" t="s">
        <v>7288</v>
      </c>
      <c r="K5698" s="25" t="s">
        <v>7258</v>
      </c>
      <c r="L5698" s="25" t="s">
        <v>7259</v>
      </c>
      <c r="M5698" s="21">
        <v>525</v>
      </c>
      <c r="N5698" s="22">
        <v>0</v>
      </c>
      <c r="O5698" s="21">
        <v>525</v>
      </c>
      <c r="P5698" s="21">
        <v>25</v>
      </c>
      <c r="Q5698" s="25" t="s">
        <v>7477</v>
      </c>
      <c r="R5698" s="1" t="str">
        <f t="shared" si="115"/>
        <v>ST10074</v>
      </c>
      <c r="S5698" t="str">
        <f>VLOOKUP(R5698,Data!$C$2:$D$261,2,0)</f>
        <v>McKenzie Towne Retirement</v>
      </c>
      <c r="T5698">
        <f>COUNTIF('Feb 2022'!A:A,D5698)+COUNTIF('Mar 2022'!A:A,D5698)+COUNTIF('Apr 2022'!A:A,D5698)+COUNTIF('May 2022'!A:A,D5698)+COUNTIF('June 2022'!A:A,D5698)+COUNTIF('July 2022'!A:A,D5698)+COUNTIF('Aug 2022'!A:A,D5698)+COUNTIF('Sep 2022'!A:A,D5698)+COUNTIF('Oct 2022'!A:A,D5698)+COUNTIF('Dec 2022'!A:A,D5698)</f>
        <v>1</v>
      </c>
      <c r="U5698" t="str">
        <f>VLOOKUP(Q5698,'Capital Lookup'!A:B,2,FALSE)</f>
        <v>No</v>
      </c>
      <c r="V5698" s="2">
        <f>IFERROR(VLOOKUP(LEFT(F5698,10),'Find Purchase Orders'!B:J,9,FALSE),"")</f>
        <v>44880</v>
      </c>
      <c r="W5698" s="25" t="s">
        <v>7261</v>
      </c>
    </row>
    <row r="5699" spans="1:23" hidden="1">
      <c r="A5699" s="25" t="s">
        <v>7261</v>
      </c>
      <c r="B5699" s="25" t="s">
        <v>7472</v>
      </c>
      <c r="C5699" s="25" t="s">
        <v>7264</v>
      </c>
      <c r="D5699" s="25" t="s">
        <v>7065</v>
      </c>
      <c r="E5699" s="25" t="s">
        <v>7474</v>
      </c>
      <c r="F5699" s="25" t="s">
        <v>19750</v>
      </c>
      <c r="G5699" s="25" t="s">
        <v>19751</v>
      </c>
      <c r="H5699" s="21">
        <v>5590.81</v>
      </c>
      <c r="I5699" s="25" t="s">
        <v>7287</v>
      </c>
      <c r="J5699" s="25" t="s">
        <v>7288</v>
      </c>
      <c r="K5699" s="25" t="s">
        <v>7262</v>
      </c>
      <c r="L5699" s="25" t="s">
        <v>7259</v>
      </c>
      <c r="M5699" s="21">
        <v>5590.81</v>
      </c>
      <c r="N5699" s="22">
        <v>0</v>
      </c>
      <c r="O5699" s="21">
        <v>5590.81</v>
      </c>
      <c r="P5699" s="21">
        <v>266.23</v>
      </c>
      <c r="Q5699" s="25" t="s">
        <v>7477</v>
      </c>
      <c r="R5699" s="1" t="str">
        <f t="shared" si="115"/>
        <v>ST10074</v>
      </c>
      <c r="S5699" t="str">
        <f>VLOOKUP(R5699,Data!$C$2:$D$261,2,0)</f>
        <v>McKenzie Towne Retirement</v>
      </c>
      <c r="T5699">
        <f>COUNTIF('Feb 2022'!A:A,D5699)+COUNTIF('Mar 2022'!A:A,D5699)+COUNTIF('Apr 2022'!A:A,D5699)+COUNTIF('May 2022'!A:A,D5699)+COUNTIF('June 2022'!A:A,D5699)+COUNTIF('July 2022'!A:A,D5699)+COUNTIF('Aug 2022'!A:A,D5699)+COUNTIF('Sep 2022'!A:A,D5699)+COUNTIF('Oct 2022'!A:A,D5699)+COUNTIF('Dec 2022'!A:A,D5699)</f>
        <v>1</v>
      </c>
      <c r="U5699" t="str">
        <f>VLOOKUP(Q5699,'Capital Lookup'!A:B,2,FALSE)</f>
        <v>No</v>
      </c>
      <c r="V5699" s="2">
        <f>IFERROR(VLOOKUP(LEFT(F5699,10),'Find Purchase Orders'!B:J,9,FALSE),"")</f>
        <v>44880</v>
      </c>
      <c r="W5699" s="25" t="s">
        <v>7261</v>
      </c>
    </row>
    <row r="5700" spans="1:23" hidden="1">
      <c r="A5700" s="25" t="s">
        <v>7478</v>
      </c>
      <c r="B5700" s="25" t="s">
        <v>8879</v>
      </c>
      <c r="C5700" s="25" t="s">
        <v>8058</v>
      </c>
      <c r="D5700" s="25" t="s">
        <v>7104</v>
      </c>
      <c r="E5700" s="25" t="s">
        <v>18145</v>
      </c>
      <c r="F5700" s="25" t="s">
        <v>19752</v>
      </c>
      <c r="G5700" s="25" t="s">
        <v>19753</v>
      </c>
      <c r="H5700" s="21">
        <v>1747.2</v>
      </c>
      <c r="I5700" s="25" t="s">
        <v>7287</v>
      </c>
      <c r="J5700" s="25" t="s">
        <v>7288</v>
      </c>
      <c r="K5700" s="25" t="s">
        <v>7495</v>
      </c>
      <c r="L5700" s="25" t="s">
        <v>10765</v>
      </c>
      <c r="M5700" s="21">
        <v>1747.2</v>
      </c>
      <c r="N5700" s="22">
        <v>0</v>
      </c>
      <c r="O5700" s="21">
        <v>1747.2</v>
      </c>
      <c r="P5700" s="21">
        <v>187.2</v>
      </c>
      <c r="Q5700" s="25" t="s">
        <v>19754</v>
      </c>
      <c r="R5700" s="1" t="str">
        <f t="shared" si="115"/>
        <v>ST10191</v>
      </c>
      <c r="S5700" t="str">
        <f>VLOOKUP(R5700,Data!$C$2:$D$261,2,0)</f>
        <v>Beacon Hill Lodge</v>
      </c>
      <c r="T5700">
        <f>COUNTIF('Feb 2022'!A:A,D5700)+COUNTIF('Mar 2022'!A:A,D5700)+COUNTIF('Apr 2022'!A:A,D5700)+COUNTIF('May 2022'!A:A,D5700)+COUNTIF('June 2022'!A:A,D5700)+COUNTIF('July 2022'!A:A,D5700)+COUNTIF('Aug 2022'!A:A,D5700)+COUNTIF('Sep 2022'!A:A,D5700)+COUNTIF('Oct 2022'!A:A,D5700)+COUNTIF('Dec 2022'!A:A,D5700)</f>
        <v>1</v>
      </c>
      <c r="U5700" t="str">
        <f>VLOOKUP(Q5700,'Capital Lookup'!A:B,2,FALSE)</f>
        <v>No</v>
      </c>
      <c r="V5700" s="2">
        <f>IFERROR(VLOOKUP(LEFT(F5700,10),'Find Purchase Orders'!B:J,9,FALSE),"")</f>
        <v>44887</v>
      </c>
      <c r="W5700" s="25" t="s">
        <v>7261</v>
      </c>
    </row>
    <row r="5701" spans="1:23" hidden="1">
      <c r="A5701" s="25" t="s">
        <v>7478</v>
      </c>
      <c r="B5701" s="25" t="s">
        <v>8879</v>
      </c>
      <c r="C5701" s="25" t="s">
        <v>8058</v>
      </c>
      <c r="D5701" s="25" t="s">
        <v>7104</v>
      </c>
      <c r="E5701" s="25" t="s">
        <v>18145</v>
      </c>
      <c r="F5701" s="25" t="s">
        <v>19755</v>
      </c>
      <c r="G5701" s="25" t="s">
        <v>19756</v>
      </c>
      <c r="H5701" s="21">
        <v>5276.25</v>
      </c>
      <c r="I5701" s="25" t="s">
        <v>7287</v>
      </c>
      <c r="J5701" s="25" t="s">
        <v>7288</v>
      </c>
      <c r="K5701" s="25" t="s">
        <v>7893</v>
      </c>
      <c r="L5701" s="25" t="s">
        <v>10765</v>
      </c>
      <c r="M5701" s="21">
        <v>5276.25</v>
      </c>
      <c r="N5701" s="22">
        <v>0</v>
      </c>
      <c r="O5701" s="21">
        <v>5276.25</v>
      </c>
      <c r="P5701" s="21">
        <v>251.25</v>
      </c>
      <c r="Q5701" s="25" t="s">
        <v>19754</v>
      </c>
      <c r="R5701" s="1" t="str">
        <f t="shared" si="115"/>
        <v>ST10191</v>
      </c>
      <c r="S5701" t="str">
        <f>VLOOKUP(R5701,Data!$C$2:$D$261,2,0)</f>
        <v>Beacon Hill Lodge</v>
      </c>
      <c r="T5701">
        <f>COUNTIF('Feb 2022'!A:A,D5701)+COUNTIF('Mar 2022'!A:A,D5701)+COUNTIF('Apr 2022'!A:A,D5701)+COUNTIF('May 2022'!A:A,D5701)+COUNTIF('June 2022'!A:A,D5701)+COUNTIF('July 2022'!A:A,D5701)+COUNTIF('Aug 2022'!A:A,D5701)+COUNTIF('Sep 2022'!A:A,D5701)+COUNTIF('Oct 2022'!A:A,D5701)+COUNTIF('Dec 2022'!A:A,D5701)</f>
        <v>1</v>
      </c>
      <c r="U5701" t="str">
        <f>VLOOKUP(Q5701,'Capital Lookup'!A:B,2,FALSE)</f>
        <v>No</v>
      </c>
      <c r="V5701" s="2">
        <f>IFERROR(VLOOKUP(LEFT(F5701,10),'Find Purchase Orders'!B:J,9,FALSE),"")</f>
        <v>44887</v>
      </c>
      <c r="W5701" s="25" t="s">
        <v>7261</v>
      </c>
    </row>
    <row r="5702" spans="1:23" hidden="1">
      <c r="A5702" s="25" t="s">
        <v>7478</v>
      </c>
      <c r="B5702" s="25" t="s">
        <v>8879</v>
      </c>
      <c r="C5702" s="25" t="s">
        <v>8058</v>
      </c>
      <c r="D5702" s="25" t="s">
        <v>7104</v>
      </c>
      <c r="E5702" s="25" t="s">
        <v>18145</v>
      </c>
      <c r="F5702" s="25" t="s">
        <v>19757</v>
      </c>
      <c r="G5702" s="25" t="s">
        <v>19758</v>
      </c>
      <c r="H5702" s="21">
        <v>3606.02</v>
      </c>
      <c r="I5702" s="25" t="s">
        <v>7287</v>
      </c>
      <c r="J5702" s="25" t="s">
        <v>7288</v>
      </c>
      <c r="K5702" s="25" t="s">
        <v>7495</v>
      </c>
      <c r="L5702" s="25" t="s">
        <v>10765</v>
      </c>
      <c r="M5702" s="21">
        <v>3606.01</v>
      </c>
      <c r="N5702" s="22">
        <v>0</v>
      </c>
      <c r="O5702" s="21">
        <v>3606.01</v>
      </c>
      <c r="P5702" s="21">
        <v>386.36</v>
      </c>
      <c r="Q5702" s="25" t="s">
        <v>19754</v>
      </c>
      <c r="R5702" s="1" t="str">
        <f t="shared" si="115"/>
        <v>ST10191</v>
      </c>
      <c r="S5702" t="str">
        <f>VLOOKUP(R5702,Data!$C$2:$D$261,2,0)</f>
        <v>Beacon Hill Lodge</v>
      </c>
      <c r="T5702">
        <f>COUNTIF('Feb 2022'!A:A,D5702)+COUNTIF('Mar 2022'!A:A,D5702)+COUNTIF('Apr 2022'!A:A,D5702)+COUNTIF('May 2022'!A:A,D5702)+COUNTIF('June 2022'!A:A,D5702)+COUNTIF('July 2022'!A:A,D5702)+COUNTIF('Aug 2022'!A:A,D5702)+COUNTIF('Sep 2022'!A:A,D5702)+COUNTIF('Oct 2022'!A:A,D5702)+COUNTIF('Dec 2022'!A:A,D5702)</f>
        <v>1</v>
      </c>
      <c r="U5702" t="str">
        <f>VLOOKUP(Q5702,'Capital Lookup'!A:B,2,FALSE)</f>
        <v>No</v>
      </c>
      <c r="V5702" s="2">
        <f>IFERROR(VLOOKUP(LEFT(F5702,10),'Find Purchase Orders'!B:J,9,FALSE),"")</f>
        <v>44887</v>
      </c>
      <c r="W5702" s="25" t="s">
        <v>7261</v>
      </c>
    </row>
    <row r="5703" spans="1:23" hidden="1">
      <c r="A5703" s="25" t="s">
        <v>7478</v>
      </c>
      <c r="B5703" s="25" t="s">
        <v>8879</v>
      </c>
      <c r="C5703" s="25" t="s">
        <v>8058</v>
      </c>
      <c r="D5703" s="25" t="s">
        <v>7104</v>
      </c>
      <c r="E5703" s="25" t="s">
        <v>18145</v>
      </c>
      <c r="F5703" s="25" t="s">
        <v>19759</v>
      </c>
      <c r="G5703" s="25" t="s">
        <v>19760</v>
      </c>
      <c r="H5703" s="21">
        <v>1904</v>
      </c>
      <c r="I5703" s="25" t="s">
        <v>7287</v>
      </c>
      <c r="J5703" s="25" t="s">
        <v>7288</v>
      </c>
      <c r="K5703" s="25" t="s">
        <v>7495</v>
      </c>
      <c r="L5703" s="25" t="s">
        <v>10765</v>
      </c>
      <c r="M5703" s="21">
        <v>1904</v>
      </c>
      <c r="N5703" s="22">
        <v>0</v>
      </c>
      <c r="O5703" s="21">
        <v>1904</v>
      </c>
      <c r="P5703" s="21">
        <v>204</v>
      </c>
      <c r="Q5703" s="25" t="s">
        <v>19754</v>
      </c>
      <c r="R5703" s="1" t="str">
        <f t="shared" si="115"/>
        <v>ST10191</v>
      </c>
      <c r="S5703" t="str">
        <f>VLOOKUP(R5703,Data!$C$2:$D$261,2,0)</f>
        <v>Beacon Hill Lodge</v>
      </c>
      <c r="T5703">
        <f>COUNTIF('Feb 2022'!A:A,D5703)+COUNTIF('Mar 2022'!A:A,D5703)+COUNTIF('Apr 2022'!A:A,D5703)+COUNTIF('May 2022'!A:A,D5703)+COUNTIF('June 2022'!A:A,D5703)+COUNTIF('July 2022'!A:A,D5703)+COUNTIF('Aug 2022'!A:A,D5703)+COUNTIF('Sep 2022'!A:A,D5703)+COUNTIF('Oct 2022'!A:A,D5703)+COUNTIF('Dec 2022'!A:A,D5703)</f>
        <v>1</v>
      </c>
      <c r="U5703" t="str">
        <f>VLOOKUP(Q5703,'Capital Lookup'!A:B,2,FALSE)</f>
        <v>No</v>
      </c>
      <c r="V5703" s="2">
        <f>IFERROR(VLOOKUP(LEFT(F5703,10),'Find Purchase Orders'!B:J,9,FALSE),"")</f>
        <v>44887</v>
      </c>
      <c r="W5703" s="25" t="s">
        <v>7261</v>
      </c>
    </row>
    <row r="5704" spans="1:23" hidden="1">
      <c r="A5704" s="25" t="s">
        <v>7478</v>
      </c>
      <c r="B5704" s="25" t="s">
        <v>8879</v>
      </c>
      <c r="C5704" s="25" t="s">
        <v>8058</v>
      </c>
      <c r="D5704" s="25" t="s">
        <v>7104</v>
      </c>
      <c r="E5704" s="25" t="s">
        <v>18145</v>
      </c>
      <c r="F5704" s="25" t="s">
        <v>19761</v>
      </c>
      <c r="G5704" s="25" t="s">
        <v>19762</v>
      </c>
      <c r="H5704" s="21">
        <v>3054.99</v>
      </c>
      <c r="I5704" s="25" t="s">
        <v>7287</v>
      </c>
      <c r="J5704" s="25" t="s">
        <v>7288</v>
      </c>
      <c r="K5704" s="25" t="s">
        <v>7495</v>
      </c>
      <c r="L5704" s="25" t="s">
        <v>10765</v>
      </c>
      <c r="M5704" s="21">
        <v>3055</v>
      </c>
      <c r="N5704" s="22">
        <v>0</v>
      </c>
      <c r="O5704" s="21">
        <v>3055</v>
      </c>
      <c r="P5704" s="21">
        <v>327.32</v>
      </c>
      <c r="Q5704" s="25" t="s">
        <v>19754</v>
      </c>
      <c r="R5704" s="1" t="str">
        <f t="shared" si="115"/>
        <v>ST10191</v>
      </c>
      <c r="S5704" t="str">
        <f>VLOOKUP(R5704,Data!$C$2:$D$261,2,0)</f>
        <v>Beacon Hill Lodge</v>
      </c>
      <c r="T5704">
        <f>COUNTIF('Feb 2022'!A:A,D5704)+COUNTIF('Mar 2022'!A:A,D5704)+COUNTIF('Apr 2022'!A:A,D5704)+COUNTIF('May 2022'!A:A,D5704)+COUNTIF('June 2022'!A:A,D5704)+COUNTIF('July 2022'!A:A,D5704)+COUNTIF('Aug 2022'!A:A,D5704)+COUNTIF('Sep 2022'!A:A,D5704)+COUNTIF('Oct 2022'!A:A,D5704)+COUNTIF('Dec 2022'!A:A,D5704)</f>
        <v>1</v>
      </c>
      <c r="U5704" t="str">
        <f>VLOOKUP(Q5704,'Capital Lookup'!A:B,2,FALSE)</f>
        <v>No</v>
      </c>
      <c r="V5704" s="2">
        <f>IFERROR(VLOOKUP(LEFT(F5704,10),'Find Purchase Orders'!B:J,9,FALSE),"")</f>
        <v>44887</v>
      </c>
      <c r="W5704" s="25" t="s">
        <v>7261</v>
      </c>
    </row>
    <row r="5705" spans="1:23" hidden="1">
      <c r="A5705" s="25" t="s">
        <v>7478</v>
      </c>
      <c r="B5705" s="25" t="s">
        <v>8879</v>
      </c>
      <c r="C5705" s="25" t="s">
        <v>8058</v>
      </c>
      <c r="D5705" s="25" t="s">
        <v>7104</v>
      </c>
      <c r="E5705" s="25" t="s">
        <v>18145</v>
      </c>
      <c r="F5705" s="25" t="s">
        <v>19763</v>
      </c>
      <c r="G5705" s="25" t="s">
        <v>19764</v>
      </c>
      <c r="H5705" s="21">
        <v>2090.6999999999998</v>
      </c>
      <c r="I5705" s="25" t="s">
        <v>7287</v>
      </c>
      <c r="J5705" s="25" t="s">
        <v>7288</v>
      </c>
      <c r="K5705" s="25" t="s">
        <v>7495</v>
      </c>
      <c r="L5705" s="25" t="s">
        <v>10765</v>
      </c>
      <c r="M5705" s="21">
        <v>2090.71</v>
      </c>
      <c r="N5705" s="22">
        <v>0</v>
      </c>
      <c r="O5705" s="21">
        <v>2090.71</v>
      </c>
      <c r="P5705" s="21">
        <v>224</v>
      </c>
      <c r="Q5705" s="25" t="s">
        <v>19754</v>
      </c>
      <c r="R5705" s="1" t="str">
        <f t="shared" si="115"/>
        <v>ST10191</v>
      </c>
      <c r="S5705" t="str">
        <f>VLOOKUP(R5705,Data!$C$2:$D$261,2,0)</f>
        <v>Beacon Hill Lodge</v>
      </c>
      <c r="T5705">
        <f>COUNTIF('Feb 2022'!A:A,D5705)+COUNTIF('Mar 2022'!A:A,D5705)+COUNTIF('Apr 2022'!A:A,D5705)+COUNTIF('May 2022'!A:A,D5705)+COUNTIF('June 2022'!A:A,D5705)+COUNTIF('July 2022'!A:A,D5705)+COUNTIF('Aug 2022'!A:A,D5705)+COUNTIF('Sep 2022'!A:A,D5705)+COUNTIF('Oct 2022'!A:A,D5705)+COUNTIF('Dec 2022'!A:A,D5705)</f>
        <v>1</v>
      </c>
      <c r="U5705" t="str">
        <f>VLOOKUP(Q5705,'Capital Lookup'!A:B,2,FALSE)</f>
        <v>No</v>
      </c>
      <c r="V5705" s="2">
        <f>IFERROR(VLOOKUP(LEFT(F5705,10),'Find Purchase Orders'!B:J,9,FALSE),"")</f>
        <v>44887</v>
      </c>
      <c r="W5705" s="25" t="s">
        <v>7261</v>
      </c>
    </row>
    <row r="5706" spans="1:23" hidden="1">
      <c r="A5706" s="25" t="s">
        <v>7478</v>
      </c>
      <c r="B5706" s="25" t="s">
        <v>7586</v>
      </c>
      <c r="C5706" s="25" t="s">
        <v>7587</v>
      </c>
      <c r="D5706" s="25" t="s">
        <v>7066</v>
      </c>
      <c r="E5706" s="25" t="s">
        <v>7500</v>
      </c>
      <c r="F5706" s="25" t="s">
        <v>19765</v>
      </c>
      <c r="G5706" s="25" t="s">
        <v>19766</v>
      </c>
      <c r="H5706" s="21">
        <v>5972.05</v>
      </c>
      <c r="I5706" s="25" t="s">
        <v>7287</v>
      </c>
      <c r="J5706" s="25" t="s">
        <v>7288</v>
      </c>
      <c r="K5706" s="25" t="s">
        <v>7495</v>
      </c>
      <c r="L5706" s="25" t="s">
        <v>10765</v>
      </c>
      <c r="M5706" s="21">
        <v>5972.05</v>
      </c>
      <c r="N5706" s="22">
        <v>0</v>
      </c>
      <c r="O5706" s="21">
        <v>5972.05</v>
      </c>
      <c r="P5706" s="21">
        <v>687.05</v>
      </c>
      <c r="Q5706" s="25" t="s">
        <v>19754</v>
      </c>
      <c r="R5706" s="1" t="str">
        <f t="shared" si="115"/>
        <v>ST10160</v>
      </c>
      <c r="S5706" t="str">
        <f>VLOOKUP(R5706,Data!$C$2:$D$261,2,0)</f>
        <v>Sherwood Court</v>
      </c>
      <c r="T5706">
        <f>COUNTIF('Feb 2022'!A:A,D5706)+COUNTIF('Mar 2022'!A:A,D5706)+COUNTIF('Apr 2022'!A:A,D5706)+COUNTIF('May 2022'!A:A,D5706)+COUNTIF('June 2022'!A:A,D5706)+COUNTIF('July 2022'!A:A,D5706)+COUNTIF('Aug 2022'!A:A,D5706)+COUNTIF('Sep 2022'!A:A,D5706)+COUNTIF('Oct 2022'!A:A,D5706)+COUNTIF('Dec 2022'!A:A,D5706)</f>
        <v>1</v>
      </c>
      <c r="U5706" t="str">
        <f>VLOOKUP(Q5706,'Capital Lookup'!A:B,2,FALSE)</f>
        <v>No</v>
      </c>
      <c r="V5706" s="2">
        <f>IFERROR(VLOOKUP(LEFT(F5706,10),'Find Purchase Orders'!B:J,9,FALSE),"")</f>
        <v>44882</v>
      </c>
      <c r="W5706" s="25" t="s">
        <v>7261</v>
      </c>
    </row>
    <row r="5707" spans="1:23" hidden="1">
      <c r="A5707" s="25" t="s">
        <v>7620</v>
      </c>
      <c r="B5707" s="25" t="s">
        <v>7615</v>
      </c>
      <c r="C5707" s="25"/>
      <c r="D5707" s="25" t="s">
        <v>7067</v>
      </c>
      <c r="E5707" s="25" t="s">
        <v>7500</v>
      </c>
      <c r="F5707" s="25" t="s">
        <v>19767</v>
      </c>
      <c r="G5707" s="25" t="s">
        <v>19768</v>
      </c>
      <c r="H5707" s="21">
        <v>2704.33</v>
      </c>
      <c r="I5707" s="25" t="s">
        <v>7296</v>
      </c>
      <c r="J5707" s="25" t="s">
        <v>7288</v>
      </c>
      <c r="K5707" s="25" t="s">
        <v>7579</v>
      </c>
      <c r="L5707" s="25" t="s">
        <v>8156</v>
      </c>
      <c r="M5707" s="21">
        <v>2704.33</v>
      </c>
      <c r="N5707" s="21">
        <v>2704.33</v>
      </c>
      <c r="O5707" s="21">
        <v>0</v>
      </c>
      <c r="P5707" s="21">
        <v>2704.33</v>
      </c>
      <c r="Q5707" s="25" t="s">
        <v>19769</v>
      </c>
      <c r="R5707" s="1" t="str">
        <f t="shared" si="115"/>
        <v>ST10334</v>
      </c>
      <c r="S5707" t="str">
        <f>VLOOKUP(R5707,Data!$C$2:$D$261,2,0)</f>
        <v>Humber Valley Terrace</v>
      </c>
      <c r="T5707">
        <f>COUNTIF('Feb 2022'!A:A,D5707)+COUNTIF('Mar 2022'!A:A,D5707)+COUNTIF('Apr 2022'!A:A,D5707)+COUNTIF('May 2022'!A:A,D5707)+COUNTIF('June 2022'!A:A,D5707)+COUNTIF('July 2022'!A:A,D5707)+COUNTIF('Aug 2022'!A:A,D5707)+COUNTIF('Sep 2022'!A:A,D5707)+COUNTIF('Oct 2022'!A:A,D5707)+COUNTIF('Dec 2022'!A:A,D5707)</f>
        <v>1</v>
      </c>
      <c r="U5707" t="str">
        <f>VLOOKUP(Q5707,'Capital Lookup'!A:B,2,FALSE)</f>
        <v>No</v>
      </c>
      <c r="V5707" s="2">
        <f>IFERROR(VLOOKUP(LEFT(F5707,10),'Find Purchase Orders'!B:J,9,FALSE),"")</f>
        <v>44881</v>
      </c>
      <c r="W5707" s="25" t="s">
        <v>7261</v>
      </c>
    </row>
    <row r="5708" spans="1:23" hidden="1">
      <c r="A5708" s="25" t="s">
        <v>7478</v>
      </c>
      <c r="B5708" s="25" t="s">
        <v>9103</v>
      </c>
      <c r="C5708" s="25" t="s">
        <v>7587</v>
      </c>
      <c r="D5708" s="25" t="s">
        <v>7105</v>
      </c>
      <c r="E5708" s="25" t="s">
        <v>18145</v>
      </c>
      <c r="F5708" s="25" t="s">
        <v>19770</v>
      </c>
      <c r="G5708" s="25" t="s">
        <v>19771</v>
      </c>
      <c r="H5708" s="21">
        <v>8620.84</v>
      </c>
      <c r="I5708" s="25" t="s">
        <v>7287</v>
      </c>
      <c r="J5708" s="25" t="s">
        <v>7288</v>
      </c>
      <c r="K5708" s="25" t="s">
        <v>7495</v>
      </c>
      <c r="L5708" s="25" t="s">
        <v>10765</v>
      </c>
      <c r="M5708" s="21">
        <v>8620.84</v>
      </c>
      <c r="N5708" s="22">
        <v>0</v>
      </c>
      <c r="O5708" s="21">
        <v>8620.84</v>
      </c>
      <c r="P5708" s="21">
        <v>0</v>
      </c>
      <c r="Q5708" s="25" t="s">
        <v>19754</v>
      </c>
      <c r="R5708" s="1" t="str">
        <f t="shared" si="115"/>
        <v>ST10141</v>
      </c>
      <c r="S5708" t="str">
        <f>VLOOKUP(R5708,Data!$C$2:$D$261,2,0)</f>
        <v>The Meadows</v>
      </c>
      <c r="T5708">
        <f>COUNTIF('Feb 2022'!A:A,D5708)+COUNTIF('Mar 2022'!A:A,D5708)+COUNTIF('Apr 2022'!A:A,D5708)+COUNTIF('May 2022'!A:A,D5708)+COUNTIF('June 2022'!A:A,D5708)+COUNTIF('July 2022'!A:A,D5708)+COUNTIF('Aug 2022'!A:A,D5708)+COUNTIF('Sep 2022'!A:A,D5708)+COUNTIF('Oct 2022'!A:A,D5708)+COUNTIF('Dec 2022'!A:A,D5708)</f>
        <v>1</v>
      </c>
      <c r="U5708" t="str">
        <f>VLOOKUP(Q5708,'Capital Lookup'!A:B,2,FALSE)</f>
        <v>No</v>
      </c>
      <c r="V5708" s="2">
        <f>IFERROR(VLOOKUP(LEFT(F5708,10),'Find Purchase Orders'!B:J,9,FALSE),"")</f>
        <v>44888</v>
      </c>
      <c r="W5708" s="25" t="s">
        <v>7261</v>
      </c>
    </row>
    <row r="5709" spans="1:23" hidden="1">
      <c r="A5709" s="25" t="s">
        <v>7478</v>
      </c>
      <c r="B5709" s="25" t="s">
        <v>9103</v>
      </c>
      <c r="C5709" s="25" t="s">
        <v>7587</v>
      </c>
      <c r="D5709" s="25" t="s">
        <v>7105</v>
      </c>
      <c r="E5709" s="25" t="s">
        <v>18145</v>
      </c>
      <c r="F5709" s="25" t="s">
        <v>19772</v>
      </c>
      <c r="G5709" s="25" t="s">
        <v>19771</v>
      </c>
      <c r="H5709" s="21">
        <v>8924.74</v>
      </c>
      <c r="I5709" s="25" t="s">
        <v>7287</v>
      </c>
      <c r="J5709" s="25" t="s">
        <v>7288</v>
      </c>
      <c r="K5709" s="25" t="s">
        <v>7646</v>
      </c>
      <c r="L5709" s="25" t="s">
        <v>10765</v>
      </c>
      <c r="M5709" s="21">
        <v>8924.74</v>
      </c>
      <c r="N5709" s="22">
        <v>0</v>
      </c>
      <c r="O5709" s="21">
        <v>8924.74</v>
      </c>
      <c r="P5709" s="21">
        <v>0</v>
      </c>
      <c r="Q5709" s="25" t="s">
        <v>19754</v>
      </c>
      <c r="R5709" s="1" t="str">
        <f t="shared" si="115"/>
        <v>ST10141</v>
      </c>
      <c r="S5709" t="str">
        <f>VLOOKUP(R5709,Data!$C$2:$D$261,2,0)</f>
        <v>The Meadows</v>
      </c>
      <c r="T5709">
        <f>COUNTIF('Feb 2022'!A:A,D5709)+COUNTIF('Mar 2022'!A:A,D5709)+COUNTIF('Apr 2022'!A:A,D5709)+COUNTIF('May 2022'!A:A,D5709)+COUNTIF('June 2022'!A:A,D5709)+COUNTIF('July 2022'!A:A,D5709)+COUNTIF('Aug 2022'!A:A,D5709)+COUNTIF('Sep 2022'!A:A,D5709)+COUNTIF('Oct 2022'!A:A,D5709)+COUNTIF('Dec 2022'!A:A,D5709)</f>
        <v>1</v>
      </c>
      <c r="U5709" t="str">
        <f>VLOOKUP(Q5709,'Capital Lookup'!A:B,2,FALSE)</f>
        <v>No</v>
      </c>
      <c r="V5709" s="2">
        <f>IFERROR(VLOOKUP(LEFT(F5709,10),'Find Purchase Orders'!B:J,9,FALSE),"")</f>
        <v>44888</v>
      </c>
      <c r="W5709" s="25" t="s">
        <v>7261</v>
      </c>
    </row>
    <row r="5710" spans="1:23" hidden="1">
      <c r="A5710" s="25" t="s">
        <v>7478</v>
      </c>
      <c r="B5710" s="25" t="s">
        <v>9103</v>
      </c>
      <c r="C5710" s="25" t="s">
        <v>7587</v>
      </c>
      <c r="D5710" s="25" t="s">
        <v>7105</v>
      </c>
      <c r="E5710" s="25" t="s">
        <v>18145</v>
      </c>
      <c r="F5710" s="25" t="s">
        <v>19773</v>
      </c>
      <c r="G5710" s="25" t="s">
        <v>19771</v>
      </c>
      <c r="H5710" s="21">
        <v>9194.9599999999991</v>
      </c>
      <c r="I5710" s="25" t="s">
        <v>7287</v>
      </c>
      <c r="J5710" s="25" t="s">
        <v>7288</v>
      </c>
      <c r="K5710" s="25" t="s">
        <v>7646</v>
      </c>
      <c r="L5710" s="25" t="s">
        <v>10765</v>
      </c>
      <c r="M5710" s="21">
        <v>9194.9599999999991</v>
      </c>
      <c r="N5710" s="22">
        <v>0</v>
      </c>
      <c r="O5710" s="21">
        <v>9194.9599999999991</v>
      </c>
      <c r="P5710" s="21">
        <v>1057.83</v>
      </c>
      <c r="Q5710" s="25" t="s">
        <v>19754</v>
      </c>
      <c r="R5710" s="1" t="str">
        <f t="shared" si="115"/>
        <v>ST10141</v>
      </c>
      <c r="S5710" t="str">
        <f>VLOOKUP(R5710,Data!$C$2:$D$261,2,0)</f>
        <v>The Meadows</v>
      </c>
      <c r="T5710">
        <f>COUNTIF('Feb 2022'!A:A,D5710)+COUNTIF('Mar 2022'!A:A,D5710)+COUNTIF('Apr 2022'!A:A,D5710)+COUNTIF('May 2022'!A:A,D5710)+COUNTIF('June 2022'!A:A,D5710)+COUNTIF('July 2022'!A:A,D5710)+COUNTIF('Aug 2022'!A:A,D5710)+COUNTIF('Sep 2022'!A:A,D5710)+COUNTIF('Oct 2022'!A:A,D5710)+COUNTIF('Dec 2022'!A:A,D5710)</f>
        <v>1</v>
      </c>
      <c r="U5710" t="str">
        <f>VLOOKUP(Q5710,'Capital Lookup'!A:B,2,FALSE)</f>
        <v>No</v>
      </c>
      <c r="V5710" s="2">
        <f>IFERROR(VLOOKUP(LEFT(F5710,10),'Find Purchase Orders'!B:J,9,FALSE),"")</f>
        <v>44888</v>
      </c>
      <c r="W5710" s="25" t="s">
        <v>7261</v>
      </c>
    </row>
    <row r="5711" spans="1:23" hidden="1">
      <c r="A5711" s="25" t="s">
        <v>7478</v>
      </c>
      <c r="B5711" s="25" t="s">
        <v>7935</v>
      </c>
      <c r="C5711" s="25" t="s">
        <v>7587</v>
      </c>
      <c r="D5711" s="25" t="s">
        <v>19774</v>
      </c>
      <c r="E5711" s="25" t="s">
        <v>7500</v>
      </c>
      <c r="H5711" s="21">
        <v>3226.55</v>
      </c>
      <c r="I5711" s="25" t="s">
        <v>7257</v>
      </c>
      <c r="K5711" s="25" t="s">
        <v>8946</v>
      </c>
      <c r="L5711" s="25" t="s">
        <v>10765</v>
      </c>
      <c r="M5711" s="22">
        <v>0</v>
      </c>
      <c r="N5711" s="22">
        <v>0</v>
      </c>
      <c r="O5711" s="21">
        <v>0</v>
      </c>
      <c r="P5711" s="21">
        <v>371.2</v>
      </c>
      <c r="Q5711" s="25" t="s">
        <v>19754</v>
      </c>
      <c r="R5711" s="1" t="str">
        <f t="shared" si="115"/>
        <v>ST10162</v>
      </c>
      <c r="S5711" t="str">
        <f>VLOOKUP(R5711,Data!$C$2:$D$261,2,0)</f>
        <v>Elginwood</v>
      </c>
      <c r="T5711">
        <f>COUNTIF('Feb 2022'!A:A,D5711)+COUNTIF('Mar 2022'!A:A,D5711)+COUNTIF('Apr 2022'!A:A,D5711)+COUNTIF('May 2022'!A:A,D5711)+COUNTIF('June 2022'!A:A,D5711)+COUNTIF('July 2022'!A:A,D5711)+COUNTIF('Aug 2022'!A:A,D5711)+COUNTIF('Sep 2022'!A:A,D5711)+COUNTIF('Oct 2022'!A:A,D5711)+COUNTIF('Dec 2022'!A:A,D5711)</f>
        <v>0</v>
      </c>
      <c r="U5711" t="str">
        <f>VLOOKUP(Q5711,'Capital Lookup'!A:B,2,FALSE)</f>
        <v>No</v>
      </c>
      <c r="V5711" s="2" t="str">
        <f>IFERROR(VLOOKUP(LEFT(F5711,10),'Find Purchase Orders'!B:J,9,FALSE),"")</f>
        <v/>
      </c>
      <c r="W5711" s="25" t="s">
        <v>7261</v>
      </c>
    </row>
    <row r="5712" spans="1:23" hidden="1">
      <c r="A5712" s="25" t="s">
        <v>7313</v>
      </c>
      <c r="B5712" s="25" t="s">
        <v>8381</v>
      </c>
      <c r="C5712" s="25" t="s">
        <v>7587</v>
      </c>
      <c r="D5712" s="25" t="s">
        <v>7068</v>
      </c>
      <c r="E5712" s="25" t="s">
        <v>7500</v>
      </c>
      <c r="F5712" s="25" t="s">
        <v>19775</v>
      </c>
      <c r="G5712" s="25" t="s">
        <v>19776</v>
      </c>
      <c r="H5712" s="21">
        <v>3567.98</v>
      </c>
      <c r="I5712" s="25" t="s">
        <v>7287</v>
      </c>
      <c r="J5712" s="25" t="s">
        <v>7288</v>
      </c>
      <c r="K5712" s="25" t="s">
        <v>7778</v>
      </c>
      <c r="L5712" s="25" t="s">
        <v>10765</v>
      </c>
      <c r="M5712" s="21">
        <v>5703.21</v>
      </c>
      <c r="N5712" s="22">
        <v>0</v>
      </c>
      <c r="O5712" s="21">
        <v>5703.21</v>
      </c>
      <c r="P5712" s="21">
        <v>410.48</v>
      </c>
      <c r="Q5712" s="25" t="s">
        <v>19754</v>
      </c>
      <c r="R5712" s="1" t="str">
        <f t="shared" si="115"/>
        <v>ST10151</v>
      </c>
      <c r="S5712" t="str">
        <f>VLOOKUP(R5712,Data!$C$2:$D$261,2,0)</f>
        <v>Bay Ridges</v>
      </c>
      <c r="T5712">
        <f>COUNTIF('Feb 2022'!A:A,D5712)+COUNTIF('Mar 2022'!A:A,D5712)+COUNTIF('Apr 2022'!A:A,D5712)+COUNTIF('May 2022'!A:A,D5712)+COUNTIF('June 2022'!A:A,D5712)+COUNTIF('July 2022'!A:A,D5712)+COUNTIF('Aug 2022'!A:A,D5712)+COUNTIF('Sep 2022'!A:A,D5712)+COUNTIF('Oct 2022'!A:A,D5712)+COUNTIF('Dec 2022'!A:A,D5712)</f>
        <v>1</v>
      </c>
      <c r="U5712" t="str">
        <f>VLOOKUP(Q5712,'Capital Lookup'!A:B,2,FALSE)</f>
        <v>No</v>
      </c>
      <c r="V5712" s="2">
        <f>IFERROR(VLOOKUP(LEFT(F5712,10),'Find Purchase Orders'!B:J,9,FALSE),"")</f>
        <v>44881</v>
      </c>
      <c r="W5712" s="25" t="s">
        <v>7261</v>
      </c>
    </row>
    <row r="5713" spans="1:23" hidden="1">
      <c r="A5713" s="25" t="s">
        <v>7478</v>
      </c>
      <c r="B5713" s="25" t="s">
        <v>8818</v>
      </c>
      <c r="C5713" s="25" t="s">
        <v>7587</v>
      </c>
      <c r="D5713" s="25" t="s">
        <v>19777</v>
      </c>
      <c r="E5713" s="25" t="s">
        <v>18145</v>
      </c>
      <c r="H5713" s="21">
        <v>3270.28</v>
      </c>
      <c r="I5713" s="25" t="s">
        <v>7257</v>
      </c>
      <c r="K5713" s="25" t="s">
        <v>7646</v>
      </c>
      <c r="L5713" s="25" t="s">
        <v>10765</v>
      </c>
      <c r="M5713" s="22">
        <v>0</v>
      </c>
      <c r="N5713" s="22">
        <v>0</v>
      </c>
      <c r="O5713" s="21">
        <v>0</v>
      </c>
      <c r="P5713" s="21">
        <v>0</v>
      </c>
      <c r="Q5713" s="25" t="s">
        <v>19754</v>
      </c>
      <c r="R5713" s="1" t="str">
        <f t="shared" si="115"/>
        <v>ST10142</v>
      </c>
      <c r="S5713" t="str">
        <f>VLOOKUP(R5713,Data!$C$2:$D$261,2,0)</f>
        <v>Burloak</v>
      </c>
      <c r="T5713">
        <f>COUNTIF('Feb 2022'!A:A,D5713)+COUNTIF('Mar 2022'!A:A,D5713)+COUNTIF('Apr 2022'!A:A,D5713)+COUNTIF('May 2022'!A:A,D5713)+COUNTIF('June 2022'!A:A,D5713)+COUNTIF('July 2022'!A:A,D5713)+COUNTIF('Aug 2022'!A:A,D5713)+COUNTIF('Sep 2022'!A:A,D5713)+COUNTIF('Oct 2022'!A:A,D5713)+COUNTIF('Dec 2022'!A:A,D5713)</f>
        <v>0</v>
      </c>
      <c r="U5713" t="str">
        <f>VLOOKUP(Q5713,'Capital Lookup'!A:B,2,FALSE)</f>
        <v>No</v>
      </c>
      <c r="V5713" s="2" t="str">
        <f>IFERROR(VLOOKUP(LEFT(F5713,10),'Find Purchase Orders'!B:J,9,FALSE),"")</f>
        <v/>
      </c>
      <c r="W5713" s="25" t="s">
        <v>7261</v>
      </c>
    </row>
    <row r="5714" spans="1:23" hidden="1">
      <c r="A5714" s="25" t="s">
        <v>7478</v>
      </c>
      <c r="B5714" s="25" t="s">
        <v>8818</v>
      </c>
      <c r="C5714" s="25" t="s">
        <v>7587</v>
      </c>
      <c r="D5714" s="25" t="s">
        <v>19777</v>
      </c>
      <c r="E5714" s="25" t="s">
        <v>18145</v>
      </c>
      <c r="H5714" s="21">
        <v>6782.26</v>
      </c>
      <c r="I5714" s="25" t="s">
        <v>7257</v>
      </c>
      <c r="K5714" s="25" t="s">
        <v>7646</v>
      </c>
      <c r="L5714" s="25" t="s">
        <v>10765</v>
      </c>
      <c r="M5714" s="22">
        <v>0</v>
      </c>
      <c r="N5714" s="22">
        <v>0</v>
      </c>
      <c r="O5714" s="21">
        <v>0</v>
      </c>
      <c r="P5714" s="21">
        <v>0</v>
      </c>
      <c r="Q5714" s="25" t="s">
        <v>19754</v>
      </c>
      <c r="R5714" s="1" t="str">
        <f t="shared" si="115"/>
        <v>ST10142</v>
      </c>
      <c r="S5714" t="str">
        <f>VLOOKUP(R5714,Data!$C$2:$D$261,2,0)</f>
        <v>Burloak</v>
      </c>
      <c r="T5714">
        <f>COUNTIF('Feb 2022'!A:A,D5714)+COUNTIF('Mar 2022'!A:A,D5714)+COUNTIF('Apr 2022'!A:A,D5714)+COUNTIF('May 2022'!A:A,D5714)+COUNTIF('June 2022'!A:A,D5714)+COUNTIF('July 2022'!A:A,D5714)+COUNTIF('Aug 2022'!A:A,D5714)+COUNTIF('Sep 2022'!A:A,D5714)+COUNTIF('Oct 2022'!A:A,D5714)+COUNTIF('Dec 2022'!A:A,D5714)</f>
        <v>0</v>
      </c>
      <c r="U5714" t="str">
        <f>VLOOKUP(Q5714,'Capital Lookup'!A:B,2,FALSE)</f>
        <v>No</v>
      </c>
      <c r="V5714" s="2" t="str">
        <f>IFERROR(VLOOKUP(LEFT(F5714,10),'Find Purchase Orders'!B:J,9,FALSE),"")</f>
        <v/>
      </c>
      <c r="W5714" s="25" t="s">
        <v>7261</v>
      </c>
    </row>
    <row r="5715" spans="1:23" hidden="1">
      <c r="A5715" s="25" t="s">
        <v>7478</v>
      </c>
      <c r="B5715" s="25" t="s">
        <v>8818</v>
      </c>
      <c r="C5715" s="25" t="s">
        <v>7587</v>
      </c>
      <c r="D5715" s="25" t="s">
        <v>19777</v>
      </c>
      <c r="E5715" s="25" t="s">
        <v>18145</v>
      </c>
      <c r="H5715" s="21">
        <v>11405</v>
      </c>
      <c r="I5715" s="25" t="s">
        <v>7257</v>
      </c>
      <c r="K5715" s="25" t="s">
        <v>7579</v>
      </c>
      <c r="L5715" s="25" t="s">
        <v>10765</v>
      </c>
      <c r="M5715" s="22">
        <v>0</v>
      </c>
      <c r="N5715" s="22">
        <v>0</v>
      </c>
      <c r="O5715" s="21">
        <v>0</v>
      </c>
      <c r="P5715" s="21">
        <v>0</v>
      </c>
      <c r="Q5715" s="25" t="s">
        <v>19754</v>
      </c>
      <c r="R5715" s="1" t="str">
        <f t="shared" si="115"/>
        <v>ST10142</v>
      </c>
      <c r="S5715" t="str">
        <f>VLOOKUP(R5715,Data!$C$2:$D$261,2,0)</f>
        <v>Burloak</v>
      </c>
      <c r="T5715">
        <f>COUNTIF('Feb 2022'!A:A,D5715)+COUNTIF('Mar 2022'!A:A,D5715)+COUNTIF('Apr 2022'!A:A,D5715)+COUNTIF('May 2022'!A:A,D5715)+COUNTIF('June 2022'!A:A,D5715)+COUNTIF('July 2022'!A:A,D5715)+COUNTIF('Aug 2022'!A:A,D5715)+COUNTIF('Sep 2022'!A:A,D5715)+COUNTIF('Oct 2022'!A:A,D5715)+COUNTIF('Dec 2022'!A:A,D5715)</f>
        <v>0</v>
      </c>
      <c r="U5715" t="str">
        <f>VLOOKUP(Q5715,'Capital Lookup'!A:B,2,FALSE)</f>
        <v>No</v>
      </c>
      <c r="V5715" s="2" t="str">
        <f>IFERROR(VLOOKUP(LEFT(F5715,10),'Find Purchase Orders'!B:J,9,FALSE),"")</f>
        <v/>
      </c>
      <c r="W5715" s="25" t="s">
        <v>7261</v>
      </c>
    </row>
    <row r="5716" spans="1:23" hidden="1">
      <c r="A5716" s="25" t="s">
        <v>7478</v>
      </c>
      <c r="B5716" s="25" t="s">
        <v>8381</v>
      </c>
      <c r="C5716" s="25" t="s">
        <v>7587</v>
      </c>
      <c r="D5716" s="25" t="s">
        <v>19778</v>
      </c>
      <c r="E5716" s="25" t="s">
        <v>7500</v>
      </c>
      <c r="H5716" s="21">
        <v>4151.62</v>
      </c>
      <c r="I5716" s="25" t="s">
        <v>7257</v>
      </c>
      <c r="K5716" s="25" t="s">
        <v>10453</v>
      </c>
      <c r="L5716" s="25" t="s">
        <v>10765</v>
      </c>
      <c r="M5716" s="22">
        <v>0</v>
      </c>
      <c r="N5716" s="22">
        <v>0</v>
      </c>
      <c r="O5716" s="21">
        <v>0</v>
      </c>
      <c r="P5716" s="21">
        <v>477.62</v>
      </c>
      <c r="Q5716" s="25" t="s">
        <v>19754</v>
      </c>
      <c r="R5716" s="1" t="str">
        <f t="shared" si="115"/>
        <v>ST10151</v>
      </c>
      <c r="S5716" t="str">
        <f>VLOOKUP(R5716,Data!$C$2:$D$261,2,0)</f>
        <v>Bay Ridges</v>
      </c>
      <c r="T5716">
        <f>COUNTIF('Feb 2022'!A:A,D5716)+COUNTIF('Mar 2022'!A:A,D5716)+COUNTIF('Apr 2022'!A:A,D5716)+COUNTIF('May 2022'!A:A,D5716)+COUNTIF('June 2022'!A:A,D5716)+COUNTIF('July 2022'!A:A,D5716)+COUNTIF('Aug 2022'!A:A,D5716)+COUNTIF('Sep 2022'!A:A,D5716)+COUNTIF('Oct 2022'!A:A,D5716)+COUNTIF('Dec 2022'!A:A,D5716)</f>
        <v>0</v>
      </c>
      <c r="U5716" t="str">
        <f>VLOOKUP(Q5716,'Capital Lookup'!A:B,2,FALSE)</f>
        <v>No</v>
      </c>
      <c r="V5716" s="2" t="str">
        <f>IFERROR(VLOOKUP(LEFT(F5716,10),'Find Purchase Orders'!B:J,9,FALSE),"")</f>
        <v/>
      </c>
      <c r="W5716" s="25" t="s">
        <v>7261</v>
      </c>
    </row>
    <row r="5717" spans="1:23" hidden="1">
      <c r="A5717" s="25" t="s">
        <v>7269</v>
      </c>
      <c r="B5717" s="25" t="s">
        <v>7968</v>
      </c>
      <c r="C5717" s="25" t="s">
        <v>7271</v>
      </c>
      <c r="D5717" s="25" t="s">
        <v>19779</v>
      </c>
      <c r="E5717" s="25" t="s">
        <v>18145</v>
      </c>
      <c r="H5717" s="21">
        <v>16231.95</v>
      </c>
      <c r="I5717" s="25" t="s">
        <v>7257</v>
      </c>
      <c r="K5717" s="25" t="s">
        <v>8060</v>
      </c>
      <c r="L5717" s="25" t="s">
        <v>10765</v>
      </c>
      <c r="M5717" s="22">
        <v>0</v>
      </c>
      <c r="N5717" s="22">
        <v>0</v>
      </c>
      <c r="O5717" s="21">
        <v>0</v>
      </c>
      <c r="P5717" s="21">
        <v>1867.39</v>
      </c>
      <c r="Q5717" s="25" t="s">
        <v>19556</v>
      </c>
      <c r="R5717" s="1" t="str">
        <f t="shared" si="115"/>
        <v>ST10189</v>
      </c>
      <c r="S5717" t="str">
        <f>VLOOKUP(R5717,Data!$C$2:$D$261,2,0)</f>
        <v>Village on the Ridge</v>
      </c>
      <c r="T5717">
        <f>COUNTIF('Feb 2022'!A:A,D5717)+COUNTIF('Mar 2022'!A:A,D5717)+COUNTIF('Apr 2022'!A:A,D5717)+COUNTIF('May 2022'!A:A,D5717)+COUNTIF('June 2022'!A:A,D5717)+COUNTIF('July 2022'!A:A,D5717)+COUNTIF('Aug 2022'!A:A,D5717)+COUNTIF('Sep 2022'!A:A,D5717)+COUNTIF('Oct 2022'!A:A,D5717)+COUNTIF('Dec 2022'!A:A,D5717)</f>
        <v>0</v>
      </c>
      <c r="U5717" t="str">
        <f>VLOOKUP(Q5717,'Capital Lookup'!A:B,2,FALSE)</f>
        <v>No</v>
      </c>
      <c r="V5717" s="2" t="str">
        <f>IFERROR(VLOOKUP(LEFT(F5717,10),'Find Purchase Orders'!B:J,9,FALSE),"")</f>
        <v/>
      </c>
      <c r="W5717" s="25" t="s">
        <v>7261</v>
      </c>
    </row>
    <row r="5718" spans="1:23" hidden="1">
      <c r="A5718" s="25" t="s">
        <v>7261</v>
      </c>
      <c r="B5718" s="25" t="s">
        <v>7314</v>
      </c>
      <c r="C5718" s="25" t="s">
        <v>7264</v>
      </c>
      <c r="D5718" s="25" t="s">
        <v>7069</v>
      </c>
      <c r="E5718" s="25" t="s">
        <v>10140</v>
      </c>
      <c r="F5718" s="25" t="s">
        <v>19780</v>
      </c>
      <c r="G5718" s="25" t="s">
        <v>19781</v>
      </c>
      <c r="H5718" s="21">
        <v>1128.75</v>
      </c>
      <c r="I5718" s="25" t="s">
        <v>7296</v>
      </c>
      <c r="J5718" s="25" t="s">
        <v>7288</v>
      </c>
      <c r="K5718" s="25" t="s">
        <v>7289</v>
      </c>
      <c r="L5718" s="25" t="s">
        <v>7259</v>
      </c>
      <c r="M5718" s="21">
        <v>1128.75</v>
      </c>
      <c r="N5718" s="21">
        <v>1128.75</v>
      </c>
      <c r="O5718" s="21">
        <v>0</v>
      </c>
      <c r="P5718" s="21">
        <v>1128.75</v>
      </c>
      <c r="Q5718" s="25" t="s">
        <v>7319</v>
      </c>
      <c r="R5718" s="1" t="str">
        <f t="shared" si="115"/>
        <v>ST10062</v>
      </c>
      <c r="S5718" t="str">
        <f>VLOOKUP(R5718,Data!$C$2:$D$261,2,0)</f>
        <v>Fleetwood Villa</v>
      </c>
      <c r="T5718">
        <f>COUNTIF('Feb 2022'!A:A,D5718)+COUNTIF('Mar 2022'!A:A,D5718)+COUNTIF('Apr 2022'!A:A,D5718)+COUNTIF('May 2022'!A:A,D5718)+COUNTIF('June 2022'!A:A,D5718)+COUNTIF('July 2022'!A:A,D5718)+COUNTIF('Aug 2022'!A:A,D5718)+COUNTIF('Sep 2022'!A:A,D5718)+COUNTIF('Oct 2022'!A:A,D5718)+COUNTIF('Dec 2022'!A:A,D5718)</f>
        <v>1</v>
      </c>
      <c r="U5718" t="str">
        <f>VLOOKUP(Q5718,'Capital Lookup'!A:B,2,FALSE)</f>
        <v>No</v>
      </c>
      <c r="V5718" s="2">
        <f>IFERROR(VLOOKUP(LEFT(F5718,10),'Find Purchase Orders'!B:J,9,FALSE),"")</f>
        <v>44881</v>
      </c>
      <c r="W5718" s="25" t="s">
        <v>7261</v>
      </c>
    </row>
    <row r="5719" spans="1:23" hidden="1">
      <c r="A5719" s="25" t="s">
        <v>7261</v>
      </c>
      <c r="B5719" s="25" t="s">
        <v>8307</v>
      </c>
      <c r="C5719" s="25" t="s">
        <v>7264</v>
      </c>
      <c r="D5719" s="25" t="s">
        <v>19782</v>
      </c>
      <c r="E5719" s="25" t="s">
        <v>8443</v>
      </c>
      <c r="H5719" s="21">
        <v>3829.45</v>
      </c>
      <c r="I5719" s="25" t="s">
        <v>7257</v>
      </c>
      <c r="K5719" s="25" t="s">
        <v>8538</v>
      </c>
      <c r="L5719" s="25" t="s">
        <v>13889</v>
      </c>
      <c r="M5719" s="22">
        <v>0</v>
      </c>
      <c r="N5719" s="22">
        <v>0</v>
      </c>
      <c r="O5719" s="21">
        <v>0</v>
      </c>
      <c r="P5719" s="21">
        <v>379.5</v>
      </c>
      <c r="Q5719" s="25" t="s">
        <v>19711</v>
      </c>
      <c r="R5719" s="1" t="str">
        <f t="shared" si="115"/>
        <v>ST10082</v>
      </c>
      <c r="S5719" t="str">
        <f>VLOOKUP(R5719,Data!$C$2:$D$261,2,0)</f>
        <v>The Franklin</v>
      </c>
      <c r="T5719">
        <f>COUNTIF('Feb 2022'!A:A,D5719)+COUNTIF('Mar 2022'!A:A,D5719)+COUNTIF('Apr 2022'!A:A,D5719)+COUNTIF('May 2022'!A:A,D5719)+COUNTIF('June 2022'!A:A,D5719)+COUNTIF('July 2022'!A:A,D5719)+COUNTIF('Aug 2022'!A:A,D5719)+COUNTIF('Sep 2022'!A:A,D5719)+COUNTIF('Oct 2022'!A:A,D5719)+COUNTIF('Dec 2022'!A:A,D5719)</f>
        <v>0</v>
      </c>
      <c r="U5719" t="e">
        <f>VLOOKUP(Q5719,'Capital Lookup'!A:B,2,FALSE)</f>
        <v>#N/A</v>
      </c>
      <c r="V5719" s="2" t="str">
        <f>IFERROR(VLOOKUP(LEFT(F5719,10),'Find Purchase Orders'!B:J,9,FALSE),"")</f>
        <v/>
      </c>
      <c r="W5719" s="25" t="s">
        <v>7261</v>
      </c>
    </row>
    <row r="5720" spans="1:23">
      <c r="A5720" s="25" t="s">
        <v>7269</v>
      </c>
      <c r="B5720" s="25" t="s">
        <v>7853</v>
      </c>
      <c r="C5720" s="25"/>
      <c r="D5720" s="25" t="s">
        <v>7175</v>
      </c>
      <c r="E5720" s="25" t="s">
        <v>18145</v>
      </c>
      <c r="F5720" s="25" t="s">
        <v>19783</v>
      </c>
      <c r="G5720" s="25" t="s">
        <v>19784</v>
      </c>
      <c r="H5720" s="21">
        <v>8537.15</v>
      </c>
      <c r="I5720" s="25" t="s">
        <v>7287</v>
      </c>
      <c r="J5720" s="25" t="s">
        <v>7288</v>
      </c>
      <c r="K5720" s="25" t="s">
        <v>7579</v>
      </c>
      <c r="L5720" s="25" t="s">
        <v>10765</v>
      </c>
      <c r="M5720" s="21">
        <v>8537.15</v>
      </c>
      <c r="N5720" s="22">
        <v>0</v>
      </c>
      <c r="O5720" s="21">
        <v>8537.15</v>
      </c>
      <c r="P5720" s="21">
        <v>0</v>
      </c>
      <c r="Q5720" s="25" t="s">
        <v>19556</v>
      </c>
      <c r="R5720" s="1" t="str">
        <f t="shared" si="115"/>
        <v>ST10330</v>
      </c>
      <c r="S5720" t="str">
        <f>VLOOKUP(R5720,Data!$C$2:$D$261,2,0)</f>
        <v>BayWoods Place</v>
      </c>
      <c r="T5720">
        <f>COUNTIF('Feb 2022'!A:A,D5720)+COUNTIF('Mar 2022'!A:A,D5720)+COUNTIF('Apr 2022'!A:A,D5720)+COUNTIF('May 2022'!A:A,D5720)+COUNTIF('June 2022'!A:A,D5720)+COUNTIF('July 2022'!A:A,D5720)+COUNTIF('Aug 2022'!A:A,D5720)+COUNTIF('Sep 2022'!A:A,D5720)+COUNTIF('Oct 2022'!A:A,D5720)+COUNTIF('Dec 2022'!A:A,D5720)</f>
        <v>1</v>
      </c>
      <c r="U5720" t="str">
        <f>VLOOKUP(Q5720,'Capital Lookup'!A:B,2,FALSE)</f>
        <v>No</v>
      </c>
      <c r="V5720" s="2">
        <f>IFERROR(VLOOKUP(LEFT(F5720,10),'Find Purchase Orders'!B:J,9,FALSE),"")</f>
        <v>44893</v>
      </c>
      <c r="W5720" s="25" t="s">
        <v>7261</v>
      </c>
    </row>
    <row r="5721" spans="1:23">
      <c r="A5721" s="25" t="s">
        <v>7269</v>
      </c>
      <c r="B5721" s="25" t="s">
        <v>7853</v>
      </c>
      <c r="C5721" s="25"/>
      <c r="D5721" s="25" t="s">
        <v>7175</v>
      </c>
      <c r="E5721" s="25" t="s">
        <v>18145</v>
      </c>
      <c r="F5721" s="25" t="s">
        <v>19785</v>
      </c>
      <c r="G5721" s="25" t="s">
        <v>19784</v>
      </c>
      <c r="H5721" s="21">
        <v>1637.37</v>
      </c>
      <c r="I5721" s="25" t="s">
        <v>7287</v>
      </c>
      <c r="J5721" s="25" t="s">
        <v>7288</v>
      </c>
      <c r="K5721" s="25" t="s">
        <v>7579</v>
      </c>
      <c r="L5721" s="25" t="s">
        <v>10765</v>
      </c>
      <c r="M5721" s="21">
        <v>1637.37</v>
      </c>
      <c r="N5721" s="22">
        <v>0</v>
      </c>
      <c r="O5721" s="21">
        <v>1637.37</v>
      </c>
      <c r="P5721" s="21">
        <v>0</v>
      </c>
      <c r="Q5721" s="25" t="s">
        <v>19556</v>
      </c>
      <c r="R5721" s="1" t="str">
        <f t="shared" si="115"/>
        <v>ST10330</v>
      </c>
      <c r="S5721" t="str">
        <f>VLOOKUP(R5721,Data!$C$2:$D$261,2,0)</f>
        <v>BayWoods Place</v>
      </c>
      <c r="T5721">
        <f>COUNTIF('Feb 2022'!A:A,D5721)+COUNTIF('Mar 2022'!A:A,D5721)+COUNTIF('Apr 2022'!A:A,D5721)+COUNTIF('May 2022'!A:A,D5721)+COUNTIF('June 2022'!A:A,D5721)+COUNTIF('July 2022'!A:A,D5721)+COUNTIF('Aug 2022'!A:A,D5721)+COUNTIF('Sep 2022'!A:A,D5721)+COUNTIF('Oct 2022'!A:A,D5721)+COUNTIF('Dec 2022'!A:A,D5721)</f>
        <v>1</v>
      </c>
      <c r="U5721" t="str">
        <f>VLOOKUP(Q5721,'Capital Lookup'!A:B,2,FALSE)</f>
        <v>No</v>
      </c>
      <c r="V5721" s="2">
        <f>IFERROR(VLOOKUP(LEFT(F5721,10),'Find Purchase Orders'!B:J,9,FALSE),"")</f>
        <v>44893</v>
      </c>
      <c r="W5721" s="25" t="s">
        <v>7261</v>
      </c>
    </row>
    <row r="5722" spans="1:23">
      <c r="A5722" s="25" t="s">
        <v>7269</v>
      </c>
      <c r="B5722" s="25" t="s">
        <v>7853</v>
      </c>
      <c r="C5722" s="25"/>
      <c r="D5722" s="25" t="s">
        <v>7175</v>
      </c>
      <c r="E5722" s="25" t="s">
        <v>18145</v>
      </c>
      <c r="F5722" s="25" t="s">
        <v>19786</v>
      </c>
      <c r="G5722" s="25" t="s">
        <v>19784</v>
      </c>
      <c r="H5722" s="21">
        <v>11175.76</v>
      </c>
      <c r="I5722" s="25" t="s">
        <v>7287</v>
      </c>
      <c r="J5722" s="25" t="s">
        <v>7288</v>
      </c>
      <c r="K5722" s="25" t="s">
        <v>7733</v>
      </c>
      <c r="L5722" s="25" t="s">
        <v>10765</v>
      </c>
      <c r="M5722" s="21">
        <v>11175.76</v>
      </c>
      <c r="N5722" s="22">
        <v>0</v>
      </c>
      <c r="O5722" s="21">
        <v>11175.76</v>
      </c>
      <c r="P5722" s="21">
        <v>0</v>
      </c>
      <c r="Q5722" s="25" t="s">
        <v>19556</v>
      </c>
      <c r="R5722" s="1" t="str">
        <f t="shared" si="115"/>
        <v>ST10330</v>
      </c>
      <c r="S5722" t="str">
        <f>VLOOKUP(R5722,Data!$C$2:$D$261,2,0)</f>
        <v>BayWoods Place</v>
      </c>
      <c r="T5722">
        <f>COUNTIF('Feb 2022'!A:A,D5722)+COUNTIF('Mar 2022'!A:A,D5722)+COUNTIF('Apr 2022'!A:A,D5722)+COUNTIF('May 2022'!A:A,D5722)+COUNTIF('June 2022'!A:A,D5722)+COUNTIF('July 2022'!A:A,D5722)+COUNTIF('Aug 2022'!A:A,D5722)+COUNTIF('Sep 2022'!A:A,D5722)+COUNTIF('Oct 2022'!A:A,D5722)+COUNTIF('Dec 2022'!A:A,D5722)</f>
        <v>1</v>
      </c>
      <c r="U5722" t="str">
        <f>VLOOKUP(Q5722,'Capital Lookup'!A:B,2,FALSE)</f>
        <v>No</v>
      </c>
      <c r="V5722" s="2">
        <f>IFERROR(VLOOKUP(LEFT(F5722,10),'Find Purchase Orders'!B:J,9,FALSE),"")</f>
        <v>44893</v>
      </c>
      <c r="W5722" s="25" t="s">
        <v>7261</v>
      </c>
    </row>
    <row r="5723" spans="1:23">
      <c r="A5723" s="25" t="s">
        <v>7269</v>
      </c>
      <c r="B5723" s="25" t="s">
        <v>7853</v>
      </c>
      <c r="C5723" s="25"/>
      <c r="D5723" s="25" t="s">
        <v>7175</v>
      </c>
      <c r="E5723" s="25" t="s">
        <v>18145</v>
      </c>
      <c r="F5723" s="25" t="s">
        <v>19787</v>
      </c>
      <c r="G5723" s="25" t="s">
        <v>19784</v>
      </c>
      <c r="H5723" s="21">
        <v>34960.19</v>
      </c>
      <c r="I5723" s="25" t="s">
        <v>7287</v>
      </c>
      <c r="J5723" s="25" t="s">
        <v>7288</v>
      </c>
      <c r="K5723" s="25" t="s">
        <v>7646</v>
      </c>
      <c r="L5723" s="25" t="s">
        <v>10765</v>
      </c>
      <c r="M5723" s="21">
        <v>34960.19</v>
      </c>
      <c r="N5723" s="22">
        <v>0</v>
      </c>
      <c r="O5723" s="21">
        <v>34960.19</v>
      </c>
      <c r="P5723" s="21">
        <v>0</v>
      </c>
      <c r="Q5723" s="25" t="s">
        <v>19556</v>
      </c>
      <c r="R5723" s="1" t="str">
        <f t="shared" si="115"/>
        <v>ST10330</v>
      </c>
      <c r="S5723" t="str">
        <f>VLOOKUP(R5723,Data!$C$2:$D$261,2,0)</f>
        <v>BayWoods Place</v>
      </c>
      <c r="T5723">
        <f>COUNTIF('Feb 2022'!A:A,D5723)+COUNTIF('Mar 2022'!A:A,D5723)+COUNTIF('Apr 2022'!A:A,D5723)+COUNTIF('May 2022'!A:A,D5723)+COUNTIF('June 2022'!A:A,D5723)+COUNTIF('July 2022'!A:A,D5723)+COUNTIF('Aug 2022'!A:A,D5723)+COUNTIF('Sep 2022'!A:A,D5723)+COUNTIF('Oct 2022'!A:A,D5723)+COUNTIF('Dec 2022'!A:A,D5723)</f>
        <v>1</v>
      </c>
      <c r="U5723" t="str">
        <f>VLOOKUP(Q5723,'Capital Lookup'!A:B,2,FALSE)</f>
        <v>No</v>
      </c>
      <c r="V5723" s="2">
        <f>IFERROR(VLOOKUP(LEFT(F5723,10),'Find Purchase Orders'!B:J,9,FALSE),"")</f>
        <v>44893</v>
      </c>
      <c r="W5723" s="25" t="s">
        <v>7261</v>
      </c>
    </row>
    <row r="5724" spans="1:23">
      <c r="A5724" s="25" t="s">
        <v>7269</v>
      </c>
      <c r="B5724" s="25" t="s">
        <v>7853</v>
      </c>
      <c r="C5724" s="25"/>
      <c r="D5724" s="25" t="s">
        <v>7175</v>
      </c>
      <c r="E5724" s="25" t="s">
        <v>18145</v>
      </c>
      <c r="F5724" s="25" t="s">
        <v>19788</v>
      </c>
      <c r="G5724" s="25" t="s">
        <v>19784</v>
      </c>
      <c r="H5724" s="21">
        <v>4919.88</v>
      </c>
      <c r="I5724" s="25" t="s">
        <v>7287</v>
      </c>
      <c r="J5724" s="25" t="s">
        <v>7288</v>
      </c>
      <c r="K5724" s="25" t="s">
        <v>7646</v>
      </c>
      <c r="L5724" s="25" t="s">
        <v>10765</v>
      </c>
      <c r="M5724" s="21">
        <v>4919.88</v>
      </c>
      <c r="N5724" s="22">
        <v>0</v>
      </c>
      <c r="O5724" s="21">
        <v>4919.88</v>
      </c>
      <c r="P5724" s="21">
        <v>0</v>
      </c>
      <c r="Q5724" s="25" t="s">
        <v>19556</v>
      </c>
      <c r="R5724" s="1" t="str">
        <f t="shared" si="115"/>
        <v>ST10330</v>
      </c>
      <c r="S5724" t="str">
        <f>VLOOKUP(R5724,Data!$C$2:$D$261,2,0)</f>
        <v>BayWoods Place</v>
      </c>
      <c r="T5724">
        <f>COUNTIF('Feb 2022'!A:A,D5724)+COUNTIF('Mar 2022'!A:A,D5724)+COUNTIF('Apr 2022'!A:A,D5724)+COUNTIF('May 2022'!A:A,D5724)+COUNTIF('June 2022'!A:A,D5724)+COUNTIF('July 2022'!A:A,D5724)+COUNTIF('Aug 2022'!A:A,D5724)+COUNTIF('Sep 2022'!A:A,D5724)+COUNTIF('Oct 2022'!A:A,D5724)+COUNTIF('Dec 2022'!A:A,D5724)</f>
        <v>1</v>
      </c>
      <c r="U5724" t="str">
        <f>VLOOKUP(Q5724,'Capital Lookup'!A:B,2,FALSE)</f>
        <v>No</v>
      </c>
      <c r="V5724" s="2">
        <f>IFERROR(VLOOKUP(LEFT(F5724,10),'Find Purchase Orders'!B:J,9,FALSE),"")</f>
        <v>44893</v>
      </c>
      <c r="W5724" s="25" t="s">
        <v>7261</v>
      </c>
    </row>
    <row r="5725" spans="1:23">
      <c r="A5725" s="25" t="s">
        <v>7269</v>
      </c>
      <c r="B5725" s="25" t="s">
        <v>7853</v>
      </c>
      <c r="C5725" s="25"/>
      <c r="D5725" s="25" t="s">
        <v>7175</v>
      </c>
      <c r="E5725" s="25" t="s">
        <v>18145</v>
      </c>
      <c r="F5725" s="25" t="s">
        <v>19789</v>
      </c>
      <c r="G5725" s="25" t="s">
        <v>19784</v>
      </c>
      <c r="H5725" s="21">
        <v>24720</v>
      </c>
      <c r="I5725" s="25" t="s">
        <v>7287</v>
      </c>
      <c r="J5725" s="25" t="s">
        <v>7288</v>
      </c>
      <c r="K5725" s="25" t="s">
        <v>8175</v>
      </c>
      <c r="L5725" s="25" t="s">
        <v>10765</v>
      </c>
      <c r="M5725" s="21">
        <v>24720</v>
      </c>
      <c r="N5725" s="22">
        <v>0</v>
      </c>
      <c r="O5725" s="21">
        <v>24720</v>
      </c>
      <c r="P5725" s="21">
        <v>0</v>
      </c>
      <c r="Q5725" s="25" t="s">
        <v>19556</v>
      </c>
      <c r="R5725" s="1" t="str">
        <f t="shared" si="115"/>
        <v>ST10330</v>
      </c>
      <c r="S5725" t="str">
        <f>VLOOKUP(R5725,Data!$C$2:$D$261,2,0)</f>
        <v>BayWoods Place</v>
      </c>
      <c r="T5725">
        <f>COUNTIF('Feb 2022'!A:A,D5725)+COUNTIF('Mar 2022'!A:A,D5725)+COUNTIF('Apr 2022'!A:A,D5725)+COUNTIF('May 2022'!A:A,D5725)+COUNTIF('June 2022'!A:A,D5725)+COUNTIF('July 2022'!A:A,D5725)+COUNTIF('Aug 2022'!A:A,D5725)+COUNTIF('Sep 2022'!A:A,D5725)+COUNTIF('Oct 2022'!A:A,D5725)+COUNTIF('Dec 2022'!A:A,D5725)</f>
        <v>1</v>
      </c>
      <c r="U5725" t="str">
        <f>VLOOKUP(Q5725,'Capital Lookup'!A:B,2,FALSE)</f>
        <v>No</v>
      </c>
      <c r="V5725" s="2">
        <f>IFERROR(VLOOKUP(LEFT(F5725,10),'Find Purchase Orders'!B:J,9,FALSE),"")</f>
        <v>44893</v>
      </c>
      <c r="W5725" s="25" t="s">
        <v>7261</v>
      </c>
    </row>
    <row r="5726" spans="1:23" hidden="1">
      <c r="A5726" s="25" t="s">
        <v>7313</v>
      </c>
      <c r="B5726" s="25" t="s">
        <v>8460</v>
      </c>
      <c r="C5726" s="25" t="s">
        <v>7587</v>
      </c>
      <c r="D5726" s="25" t="s">
        <v>7070</v>
      </c>
      <c r="E5726" s="25" t="s">
        <v>7492</v>
      </c>
      <c r="F5726" s="25" t="s">
        <v>19790</v>
      </c>
      <c r="G5726" s="25" t="s">
        <v>19791</v>
      </c>
      <c r="H5726" s="21">
        <v>6070.35</v>
      </c>
      <c r="I5726" s="25" t="s">
        <v>7296</v>
      </c>
      <c r="J5726" s="25" t="s">
        <v>7288</v>
      </c>
      <c r="K5726" s="25" t="s">
        <v>7579</v>
      </c>
      <c r="L5726" s="25" t="s">
        <v>10765</v>
      </c>
      <c r="M5726" s="21">
        <v>6070.35</v>
      </c>
      <c r="N5726" s="21">
        <v>6070.35</v>
      </c>
      <c r="O5726" s="21">
        <v>0</v>
      </c>
      <c r="P5726" s="21">
        <v>6070.35</v>
      </c>
      <c r="Q5726" s="25" t="s">
        <v>19754</v>
      </c>
      <c r="R5726" s="1" t="str">
        <f t="shared" si="115"/>
        <v>ST10173</v>
      </c>
      <c r="S5726" t="str">
        <f>VLOOKUP(R5726,Data!$C$2:$D$261,2,0)</f>
        <v>Stirling Heights</v>
      </c>
      <c r="T5726">
        <f>COUNTIF('Feb 2022'!A:A,D5726)+COUNTIF('Mar 2022'!A:A,D5726)+COUNTIF('Apr 2022'!A:A,D5726)+COUNTIF('May 2022'!A:A,D5726)+COUNTIF('June 2022'!A:A,D5726)+COUNTIF('July 2022'!A:A,D5726)+COUNTIF('Aug 2022'!A:A,D5726)+COUNTIF('Sep 2022'!A:A,D5726)+COUNTIF('Oct 2022'!A:A,D5726)+COUNTIF('Dec 2022'!A:A,D5726)</f>
        <v>1</v>
      </c>
      <c r="U5726" t="str">
        <f>VLOOKUP(Q5726,'Capital Lookup'!A:B,2,FALSE)</f>
        <v>No</v>
      </c>
      <c r="V5726" s="2">
        <f>IFERROR(VLOOKUP(LEFT(F5726,10),'Find Purchase Orders'!B:J,9,FALSE),"")</f>
        <v>44883</v>
      </c>
      <c r="W5726" s="25" t="s">
        <v>7261</v>
      </c>
    </row>
    <row r="5727" spans="1:23" hidden="1">
      <c r="A5727" s="25" t="s">
        <v>7313</v>
      </c>
      <c r="B5727" s="25" t="s">
        <v>8957</v>
      </c>
      <c r="C5727" s="25" t="s">
        <v>7587</v>
      </c>
      <c r="D5727" s="25" t="s">
        <v>7071</v>
      </c>
      <c r="E5727" s="25" t="s">
        <v>7492</v>
      </c>
      <c r="F5727" s="25" t="s">
        <v>19792</v>
      </c>
      <c r="G5727" s="25" t="s">
        <v>19793</v>
      </c>
      <c r="H5727" s="21">
        <v>9533.27</v>
      </c>
      <c r="I5727" s="25" t="s">
        <v>7296</v>
      </c>
      <c r="J5727" s="25" t="s">
        <v>7288</v>
      </c>
      <c r="K5727" s="25" t="s">
        <v>7579</v>
      </c>
      <c r="L5727" s="25" t="s">
        <v>10765</v>
      </c>
      <c r="M5727" s="21">
        <v>9533.27</v>
      </c>
      <c r="N5727" s="22">
        <v>0</v>
      </c>
      <c r="O5727" s="21">
        <v>9533.27</v>
      </c>
      <c r="P5727" s="21">
        <v>9533.27</v>
      </c>
      <c r="Q5727" s="25" t="s">
        <v>19754</v>
      </c>
      <c r="R5727" s="1" t="str">
        <f t="shared" si="115"/>
        <v>ST10143</v>
      </c>
      <c r="S5727" t="str">
        <f>VLOOKUP(R5727,Data!$C$2:$D$261,2,0)</f>
        <v>Northridge</v>
      </c>
      <c r="T5727">
        <f>COUNTIF('Feb 2022'!A:A,D5727)+COUNTIF('Mar 2022'!A:A,D5727)+COUNTIF('Apr 2022'!A:A,D5727)+COUNTIF('May 2022'!A:A,D5727)+COUNTIF('June 2022'!A:A,D5727)+COUNTIF('July 2022'!A:A,D5727)+COUNTIF('Aug 2022'!A:A,D5727)+COUNTIF('Sep 2022'!A:A,D5727)+COUNTIF('Oct 2022'!A:A,D5727)+COUNTIF('Dec 2022'!A:A,D5727)</f>
        <v>1</v>
      </c>
      <c r="U5727" t="str">
        <f>VLOOKUP(Q5727,'Capital Lookup'!A:B,2,FALSE)</f>
        <v>No</v>
      </c>
      <c r="V5727" s="2">
        <f>IFERROR(VLOOKUP(LEFT(F5727,10),'Find Purchase Orders'!B:J,9,FALSE),"")</f>
        <v>44882</v>
      </c>
      <c r="W5727" s="25" t="s">
        <v>7261</v>
      </c>
    </row>
    <row r="5728" spans="1:23">
      <c r="A5728" s="25" t="s">
        <v>7269</v>
      </c>
      <c r="B5728" s="25" t="s">
        <v>7833</v>
      </c>
      <c r="C5728" s="25" t="s">
        <v>7271</v>
      </c>
      <c r="D5728" s="25" t="s">
        <v>7177</v>
      </c>
      <c r="E5728" s="25" t="s">
        <v>18145</v>
      </c>
      <c r="F5728" s="25" t="s">
        <v>19794</v>
      </c>
      <c r="G5728" s="25" t="s">
        <v>19795</v>
      </c>
      <c r="H5728" s="21">
        <v>1382.23</v>
      </c>
      <c r="I5728" s="25" t="s">
        <v>7287</v>
      </c>
      <c r="J5728" s="25" t="s">
        <v>7288</v>
      </c>
      <c r="K5728" s="25" t="s">
        <v>7646</v>
      </c>
      <c r="L5728" s="25" t="s">
        <v>10765</v>
      </c>
      <c r="M5728" s="21">
        <v>1382.23</v>
      </c>
      <c r="N5728" s="22">
        <v>0</v>
      </c>
      <c r="O5728" s="21">
        <v>1382.23</v>
      </c>
      <c r="P5728" s="21">
        <v>0</v>
      </c>
      <c r="Q5728" s="25" t="s">
        <v>19556</v>
      </c>
      <c r="R5728" s="1" t="str">
        <f t="shared" si="115"/>
        <v>ST10156</v>
      </c>
      <c r="S5728" t="str">
        <f>VLOOKUP(R5728,Data!$C$2:$D$261,2,0)</f>
        <v>ThorntonView</v>
      </c>
      <c r="T5728">
        <f>COUNTIF('Feb 2022'!A:A,D5728)+COUNTIF('Mar 2022'!A:A,D5728)+COUNTIF('Apr 2022'!A:A,D5728)+COUNTIF('May 2022'!A:A,D5728)+COUNTIF('June 2022'!A:A,D5728)+COUNTIF('July 2022'!A:A,D5728)+COUNTIF('Aug 2022'!A:A,D5728)+COUNTIF('Sep 2022'!A:A,D5728)+COUNTIF('Oct 2022'!A:A,D5728)+COUNTIF('Dec 2022'!A:A,D5728)</f>
        <v>1</v>
      </c>
      <c r="U5728" t="str">
        <f>VLOOKUP(Q5728,'Capital Lookup'!A:B,2,FALSE)</f>
        <v>No</v>
      </c>
      <c r="V5728" s="2">
        <f>IFERROR(VLOOKUP(LEFT(F5728,10),'Find Purchase Orders'!B:J,9,FALSE),"")</f>
        <v>44895</v>
      </c>
      <c r="W5728" s="25" t="s">
        <v>7261</v>
      </c>
    </row>
    <row r="5729" spans="1:23" hidden="1">
      <c r="A5729" s="25" t="s">
        <v>7313</v>
      </c>
      <c r="B5729" s="25" t="s">
        <v>9103</v>
      </c>
      <c r="C5729" s="25" t="s">
        <v>7587</v>
      </c>
      <c r="D5729" s="25" t="s">
        <v>7072</v>
      </c>
      <c r="E5729" s="25" t="s">
        <v>7492</v>
      </c>
      <c r="F5729" s="25" t="s">
        <v>19796</v>
      </c>
      <c r="G5729" s="25" t="s">
        <v>19797</v>
      </c>
      <c r="H5729" s="21">
        <v>1118.7</v>
      </c>
      <c r="I5729" s="25" t="s">
        <v>7296</v>
      </c>
      <c r="J5729" s="25" t="s">
        <v>7288</v>
      </c>
      <c r="K5729" s="25" t="s">
        <v>7579</v>
      </c>
      <c r="L5729" s="25" t="s">
        <v>10765</v>
      </c>
      <c r="M5729" s="21">
        <v>1118.7</v>
      </c>
      <c r="N5729" s="22">
        <v>0</v>
      </c>
      <c r="O5729" s="21">
        <v>1118.7</v>
      </c>
      <c r="P5729" s="21">
        <v>1118.7</v>
      </c>
      <c r="Q5729" s="25" t="s">
        <v>19754</v>
      </c>
      <c r="R5729" s="1" t="str">
        <f t="shared" si="115"/>
        <v>ST10141</v>
      </c>
      <c r="S5729" t="str">
        <f>VLOOKUP(R5729,Data!$C$2:$D$261,2,0)</f>
        <v>The Meadows</v>
      </c>
      <c r="T5729">
        <f>COUNTIF('Feb 2022'!A:A,D5729)+COUNTIF('Mar 2022'!A:A,D5729)+COUNTIF('Apr 2022'!A:A,D5729)+COUNTIF('May 2022'!A:A,D5729)+COUNTIF('June 2022'!A:A,D5729)+COUNTIF('July 2022'!A:A,D5729)+COUNTIF('Aug 2022'!A:A,D5729)+COUNTIF('Sep 2022'!A:A,D5729)+COUNTIF('Oct 2022'!A:A,D5729)+COUNTIF('Dec 2022'!A:A,D5729)</f>
        <v>1</v>
      </c>
      <c r="U5729" t="str">
        <f>VLOOKUP(Q5729,'Capital Lookup'!A:B,2,FALSE)</f>
        <v>No</v>
      </c>
      <c r="V5729" s="2">
        <f>IFERROR(VLOOKUP(LEFT(F5729,10),'Find Purchase Orders'!B:J,9,FALSE),"")</f>
        <v>44882</v>
      </c>
      <c r="W5729" s="25" t="s">
        <v>7261</v>
      </c>
    </row>
    <row r="5730" spans="1:23" hidden="1">
      <c r="A5730" s="25" t="s">
        <v>7261</v>
      </c>
      <c r="B5730" s="25" t="s">
        <v>7643</v>
      </c>
      <c r="C5730" s="25" t="s">
        <v>7282</v>
      </c>
      <c r="D5730" s="25" t="s">
        <v>19798</v>
      </c>
      <c r="E5730" s="25" t="s">
        <v>15107</v>
      </c>
      <c r="F5730" s="25" t="s">
        <v>19799</v>
      </c>
      <c r="G5730" s="25" t="s">
        <v>19800</v>
      </c>
      <c r="H5730" s="21">
        <v>743.16</v>
      </c>
      <c r="I5730" s="25" t="s">
        <v>7287</v>
      </c>
      <c r="J5730" s="25" t="s">
        <v>7288</v>
      </c>
      <c r="K5730" s="25" t="s">
        <v>8060</v>
      </c>
      <c r="L5730" s="25" t="s">
        <v>7652</v>
      </c>
      <c r="M5730" s="21">
        <v>743.16</v>
      </c>
      <c r="N5730" s="22">
        <v>0</v>
      </c>
      <c r="O5730" s="21">
        <v>743.16</v>
      </c>
      <c r="P5730" s="21">
        <v>85.5</v>
      </c>
      <c r="Q5730" s="25" t="s">
        <v>7653</v>
      </c>
      <c r="R5730" s="1" t="str">
        <f t="shared" si="115"/>
        <v>ST10020</v>
      </c>
      <c r="S5730" t="str">
        <f>VLOOKUP(R5730,Data!$C$2:$D$261,2,0)</f>
        <v>Kingsway</v>
      </c>
      <c r="T5730">
        <f>COUNTIF('Feb 2022'!A:A,D5730)+COUNTIF('Mar 2022'!A:A,D5730)+COUNTIF('Apr 2022'!A:A,D5730)+COUNTIF('May 2022'!A:A,D5730)+COUNTIF('June 2022'!A:A,D5730)+COUNTIF('July 2022'!A:A,D5730)+COUNTIF('Aug 2022'!A:A,D5730)+COUNTIF('Sep 2022'!A:A,D5730)+COUNTIF('Oct 2022'!A:A,D5730)+COUNTIF('Dec 2022'!A:A,D5730)</f>
        <v>0</v>
      </c>
      <c r="U5730" t="str">
        <f>VLOOKUP(Q5730,'Capital Lookup'!A:B,2,FALSE)</f>
        <v>Yes</v>
      </c>
      <c r="V5730" s="2">
        <f>IFERROR(VLOOKUP(LEFT(F5730,10),'Find Purchase Orders'!B:J,9,FALSE),"")</f>
        <v>44889</v>
      </c>
      <c r="W5730" s="25" t="s">
        <v>7261</v>
      </c>
    </row>
    <row r="5731" spans="1:23" hidden="1">
      <c r="A5731" s="25" t="s">
        <v>7252</v>
      </c>
      <c r="B5731" s="25" t="s">
        <v>7466</v>
      </c>
      <c r="C5731" s="25" t="s">
        <v>7254</v>
      </c>
      <c r="D5731" s="25" t="s">
        <v>7073</v>
      </c>
      <c r="E5731" s="25" t="s">
        <v>11209</v>
      </c>
      <c r="F5731" s="25" t="s">
        <v>19801</v>
      </c>
      <c r="G5731" s="25" t="s">
        <v>19802</v>
      </c>
      <c r="H5731" s="21">
        <v>1935.35</v>
      </c>
      <c r="I5731" s="25" t="s">
        <v>7296</v>
      </c>
      <c r="J5731" s="25" t="s">
        <v>7288</v>
      </c>
      <c r="K5731" s="25" t="s">
        <v>7262</v>
      </c>
      <c r="L5731" s="25" t="s">
        <v>7259</v>
      </c>
      <c r="M5731" s="21">
        <v>1935.35</v>
      </c>
      <c r="N5731" s="21">
        <v>1935.35</v>
      </c>
      <c r="O5731" s="21">
        <v>0</v>
      </c>
      <c r="P5731" s="21">
        <v>1935.35</v>
      </c>
      <c r="Q5731" s="25" t="s">
        <v>7471</v>
      </c>
      <c r="R5731" s="1" t="str">
        <f t="shared" si="115"/>
        <v>ST10052</v>
      </c>
      <c r="S5731" t="str">
        <f>VLOOKUP(R5731,Data!$C$2:$D$261,2,0)</f>
        <v>Portobello</v>
      </c>
      <c r="T5731">
        <f>COUNTIF('Feb 2022'!A:A,D5731)+COUNTIF('Mar 2022'!A:A,D5731)+COUNTIF('Apr 2022'!A:A,D5731)+COUNTIF('May 2022'!A:A,D5731)+COUNTIF('June 2022'!A:A,D5731)+COUNTIF('July 2022'!A:A,D5731)+COUNTIF('Aug 2022'!A:A,D5731)+COUNTIF('Sep 2022'!A:A,D5731)+COUNTIF('Oct 2022'!A:A,D5731)+COUNTIF('Dec 2022'!A:A,D5731)</f>
        <v>1</v>
      </c>
      <c r="U5731" t="str">
        <f>VLOOKUP(Q5731,'Capital Lookup'!A:B,2,FALSE)</f>
        <v>No</v>
      </c>
      <c r="V5731" s="2">
        <f>IFERROR(VLOOKUP(LEFT(F5731,10),'Find Purchase Orders'!B:J,9,FALSE),"")</f>
        <v>44882</v>
      </c>
      <c r="W5731" s="25" t="s">
        <v>7261</v>
      </c>
    </row>
    <row r="5732" spans="1:23" hidden="1">
      <c r="A5732" s="25" t="s">
        <v>7261</v>
      </c>
      <c r="B5732" s="25" t="s">
        <v>8501</v>
      </c>
      <c r="C5732" s="25" t="s">
        <v>7264</v>
      </c>
      <c r="D5732" s="25" t="s">
        <v>19803</v>
      </c>
      <c r="E5732" s="25" t="s">
        <v>15867</v>
      </c>
      <c r="H5732" s="21">
        <v>10984.79</v>
      </c>
      <c r="I5732" s="25" t="s">
        <v>7257</v>
      </c>
      <c r="K5732" s="25" t="s">
        <v>7262</v>
      </c>
      <c r="L5732" s="25" t="s">
        <v>8138</v>
      </c>
      <c r="M5732" s="22">
        <v>0</v>
      </c>
      <c r="N5732" s="22">
        <v>0</v>
      </c>
      <c r="O5732" s="21">
        <v>0</v>
      </c>
      <c r="P5732" s="21">
        <v>1263.74</v>
      </c>
      <c r="Q5732" s="25"/>
      <c r="R5732" s="1" t="str">
        <f t="shared" si="115"/>
        <v>ST10005</v>
      </c>
      <c r="S5732" t="str">
        <f>VLOOKUP(R5732,Data!$C$2:$D$261,2,0)</f>
        <v>The Kensington Oakville</v>
      </c>
      <c r="T5732">
        <f>COUNTIF('Feb 2022'!A:A,D5732)+COUNTIF('Mar 2022'!A:A,D5732)+COUNTIF('Apr 2022'!A:A,D5732)+COUNTIF('May 2022'!A:A,D5732)+COUNTIF('June 2022'!A:A,D5732)+COUNTIF('July 2022'!A:A,D5732)+COUNTIF('Aug 2022'!A:A,D5732)+COUNTIF('Sep 2022'!A:A,D5732)+COUNTIF('Oct 2022'!A:A,D5732)+COUNTIF('Dec 2022'!A:A,D5732)</f>
        <v>0</v>
      </c>
      <c r="U5732" t="e">
        <f>VLOOKUP(Q5732,'Capital Lookup'!A:B,2,FALSE)</f>
        <v>#N/A</v>
      </c>
      <c r="V5732" s="2" t="str">
        <f>IFERROR(VLOOKUP(LEFT(F5732,10),'Find Purchase Orders'!B:J,9,FALSE),"")</f>
        <v/>
      </c>
      <c r="W5732" s="25" t="s">
        <v>7261</v>
      </c>
    </row>
    <row r="5733" spans="1:23" hidden="1">
      <c r="A5733" s="25" t="s">
        <v>7269</v>
      </c>
      <c r="B5733" s="25" t="s">
        <v>7426</v>
      </c>
      <c r="C5733" s="25" t="s">
        <v>7271</v>
      </c>
      <c r="D5733" s="25" t="s">
        <v>7074</v>
      </c>
      <c r="E5733" s="25" t="s">
        <v>7492</v>
      </c>
      <c r="F5733" s="25" t="s">
        <v>19804</v>
      </c>
      <c r="G5733" s="25" t="s">
        <v>19805</v>
      </c>
      <c r="H5733" s="21">
        <v>10158.69</v>
      </c>
      <c r="I5733" s="25" t="s">
        <v>7296</v>
      </c>
      <c r="J5733" s="25" t="s">
        <v>7288</v>
      </c>
      <c r="K5733" s="25" t="s">
        <v>7495</v>
      </c>
      <c r="L5733" s="25" t="s">
        <v>7808</v>
      </c>
      <c r="M5733" s="21">
        <v>10158.69</v>
      </c>
      <c r="N5733" s="22">
        <v>0</v>
      </c>
      <c r="O5733" s="21">
        <v>10158.69</v>
      </c>
      <c r="P5733" s="21">
        <v>10158.69</v>
      </c>
      <c r="Q5733" s="25" t="s">
        <v>19806</v>
      </c>
      <c r="R5733" s="1" t="str">
        <f t="shared" ref="R5733:R5796" si="116">CONCATENATE("ST",LEFT(B5733,5))</f>
        <v>ST10188</v>
      </c>
      <c r="S5733" t="str">
        <f>VLOOKUP(R5733,Data!$C$2:$D$261,2,0)</f>
        <v>Telfer Place</v>
      </c>
      <c r="T5733">
        <f>COUNTIF('Feb 2022'!A:A,D5733)+COUNTIF('Mar 2022'!A:A,D5733)+COUNTIF('Apr 2022'!A:A,D5733)+COUNTIF('May 2022'!A:A,D5733)+COUNTIF('June 2022'!A:A,D5733)+COUNTIF('July 2022'!A:A,D5733)+COUNTIF('Aug 2022'!A:A,D5733)+COUNTIF('Sep 2022'!A:A,D5733)+COUNTIF('Oct 2022'!A:A,D5733)+COUNTIF('Dec 2022'!A:A,D5733)</f>
        <v>1</v>
      </c>
      <c r="U5733" t="str">
        <f>VLOOKUP(Q5733,'Capital Lookup'!A:B,2,FALSE)</f>
        <v>No</v>
      </c>
      <c r="V5733" s="2">
        <f>IFERROR(VLOOKUP(LEFT(F5733,10),'Find Purchase Orders'!B:J,9,FALSE),"")</f>
        <v>44882</v>
      </c>
      <c r="W5733" s="25" t="s">
        <v>7261</v>
      </c>
    </row>
    <row r="5734" spans="1:23" hidden="1">
      <c r="A5734" s="25" t="s">
        <v>7261</v>
      </c>
      <c r="B5734" s="25" t="s">
        <v>8501</v>
      </c>
      <c r="C5734" s="25" t="s">
        <v>7264</v>
      </c>
      <c r="D5734" s="25" t="s">
        <v>19807</v>
      </c>
      <c r="E5734" s="25" t="s">
        <v>15867</v>
      </c>
      <c r="H5734" s="21">
        <v>3393.15</v>
      </c>
      <c r="I5734" s="25" t="s">
        <v>7257</v>
      </c>
      <c r="K5734" s="25" t="s">
        <v>7262</v>
      </c>
      <c r="L5734" s="25" t="s">
        <v>7259</v>
      </c>
      <c r="M5734" s="22">
        <v>0</v>
      </c>
      <c r="N5734" s="22">
        <v>0</v>
      </c>
      <c r="O5734" s="21">
        <v>0</v>
      </c>
      <c r="P5734" s="21">
        <v>390.36</v>
      </c>
      <c r="Q5734" s="25" t="s">
        <v>9077</v>
      </c>
      <c r="R5734" s="1" t="str">
        <f t="shared" si="116"/>
        <v>ST10005</v>
      </c>
      <c r="S5734" t="str">
        <f>VLOOKUP(R5734,Data!$C$2:$D$261,2,0)</f>
        <v>The Kensington Oakville</v>
      </c>
      <c r="T5734">
        <f>COUNTIF('Feb 2022'!A:A,D5734)+COUNTIF('Mar 2022'!A:A,D5734)+COUNTIF('Apr 2022'!A:A,D5734)+COUNTIF('May 2022'!A:A,D5734)+COUNTIF('June 2022'!A:A,D5734)+COUNTIF('July 2022'!A:A,D5734)+COUNTIF('Aug 2022'!A:A,D5734)+COUNTIF('Sep 2022'!A:A,D5734)+COUNTIF('Oct 2022'!A:A,D5734)+COUNTIF('Dec 2022'!A:A,D5734)</f>
        <v>0</v>
      </c>
      <c r="U5734" t="str">
        <f>VLOOKUP(Q5734,'Capital Lookup'!A:B,2,FALSE)</f>
        <v>No</v>
      </c>
      <c r="V5734" s="2" t="str">
        <f>IFERROR(VLOOKUP(LEFT(F5734,10),'Find Purchase Orders'!B:J,9,FALSE),"")</f>
        <v/>
      </c>
      <c r="W5734" s="25" t="s">
        <v>7261</v>
      </c>
    </row>
    <row r="5735" spans="1:23" hidden="1">
      <c r="A5735" s="25" t="s">
        <v>7261</v>
      </c>
      <c r="B5735" s="25" t="s">
        <v>8501</v>
      </c>
      <c r="C5735" s="25" t="s">
        <v>7264</v>
      </c>
      <c r="D5735" s="25" t="s">
        <v>19808</v>
      </c>
      <c r="E5735" s="25" t="s">
        <v>15867</v>
      </c>
      <c r="H5735" s="21">
        <v>1991.96</v>
      </c>
      <c r="I5735" s="25" t="s">
        <v>7257</v>
      </c>
      <c r="K5735" s="25" t="s">
        <v>7262</v>
      </c>
      <c r="L5735" s="25" t="s">
        <v>8138</v>
      </c>
      <c r="M5735" s="22">
        <v>0</v>
      </c>
      <c r="N5735" s="22">
        <v>0</v>
      </c>
      <c r="O5735" s="21">
        <v>0</v>
      </c>
      <c r="P5735" s="21">
        <v>229.16</v>
      </c>
      <c r="Q5735" s="25"/>
      <c r="R5735" s="1" t="str">
        <f t="shared" si="116"/>
        <v>ST10005</v>
      </c>
      <c r="S5735" t="str">
        <f>VLOOKUP(R5735,Data!$C$2:$D$261,2,0)</f>
        <v>The Kensington Oakville</v>
      </c>
      <c r="T5735">
        <f>COUNTIF('Feb 2022'!A:A,D5735)+COUNTIF('Mar 2022'!A:A,D5735)+COUNTIF('Apr 2022'!A:A,D5735)+COUNTIF('May 2022'!A:A,D5735)+COUNTIF('June 2022'!A:A,D5735)+COUNTIF('July 2022'!A:A,D5735)+COUNTIF('Aug 2022'!A:A,D5735)+COUNTIF('Sep 2022'!A:A,D5735)+COUNTIF('Oct 2022'!A:A,D5735)+COUNTIF('Dec 2022'!A:A,D5735)</f>
        <v>0</v>
      </c>
      <c r="U5735" t="e">
        <f>VLOOKUP(Q5735,'Capital Lookup'!A:B,2,FALSE)</f>
        <v>#N/A</v>
      </c>
      <c r="V5735" s="2" t="str">
        <f>IFERROR(VLOOKUP(LEFT(F5735,10),'Find Purchase Orders'!B:J,9,FALSE),"")</f>
        <v/>
      </c>
      <c r="W5735" s="25" t="s">
        <v>7261</v>
      </c>
    </row>
    <row r="5736" spans="1:23" hidden="1">
      <c r="A5736" s="25" t="s">
        <v>7261</v>
      </c>
      <c r="B5736" s="25" t="s">
        <v>8501</v>
      </c>
      <c r="C5736" s="25" t="s">
        <v>7264</v>
      </c>
      <c r="D5736" s="25" t="s">
        <v>19809</v>
      </c>
      <c r="E5736" s="25" t="s">
        <v>15867</v>
      </c>
      <c r="H5736" s="21">
        <v>2309.8000000000002</v>
      </c>
      <c r="I5736" s="25" t="s">
        <v>7257</v>
      </c>
      <c r="K5736" s="25" t="s">
        <v>7262</v>
      </c>
      <c r="L5736" s="25" t="s">
        <v>7259</v>
      </c>
      <c r="M5736" s="22">
        <v>0</v>
      </c>
      <c r="N5736" s="22">
        <v>0</v>
      </c>
      <c r="O5736" s="21">
        <v>0</v>
      </c>
      <c r="P5736" s="21">
        <v>265.73</v>
      </c>
      <c r="Q5736" s="25" t="s">
        <v>9077</v>
      </c>
      <c r="R5736" s="1" t="str">
        <f t="shared" si="116"/>
        <v>ST10005</v>
      </c>
      <c r="S5736" t="str">
        <f>VLOOKUP(R5736,Data!$C$2:$D$261,2,0)</f>
        <v>The Kensington Oakville</v>
      </c>
      <c r="T5736">
        <f>COUNTIF('Feb 2022'!A:A,D5736)+COUNTIF('Mar 2022'!A:A,D5736)+COUNTIF('Apr 2022'!A:A,D5736)+COUNTIF('May 2022'!A:A,D5736)+COUNTIF('June 2022'!A:A,D5736)+COUNTIF('July 2022'!A:A,D5736)+COUNTIF('Aug 2022'!A:A,D5736)+COUNTIF('Sep 2022'!A:A,D5736)+COUNTIF('Oct 2022'!A:A,D5736)+COUNTIF('Dec 2022'!A:A,D5736)</f>
        <v>0</v>
      </c>
      <c r="U5736" t="str">
        <f>VLOOKUP(Q5736,'Capital Lookup'!A:B,2,FALSE)</f>
        <v>No</v>
      </c>
      <c r="V5736" s="2" t="str">
        <f>IFERROR(VLOOKUP(LEFT(F5736,10),'Find Purchase Orders'!B:J,9,FALSE),"")</f>
        <v/>
      </c>
      <c r="W5736" s="25" t="s">
        <v>7261</v>
      </c>
    </row>
    <row r="5737" spans="1:23" hidden="1">
      <c r="A5737" s="25" t="s">
        <v>7261</v>
      </c>
      <c r="B5737" s="25" t="s">
        <v>8501</v>
      </c>
      <c r="C5737" s="25" t="s">
        <v>7264</v>
      </c>
      <c r="D5737" s="25" t="s">
        <v>7106</v>
      </c>
      <c r="E5737" s="25" t="s">
        <v>15867</v>
      </c>
      <c r="F5737" s="25" t="s">
        <v>19810</v>
      </c>
      <c r="G5737" s="25" t="s">
        <v>19811</v>
      </c>
      <c r="H5737" s="21">
        <v>4557.8599999999997</v>
      </c>
      <c r="I5737" s="25" t="s">
        <v>7287</v>
      </c>
      <c r="J5737" s="25" t="s">
        <v>7288</v>
      </c>
      <c r="K5737" s="25" t="s">
        <v>7262</v>
      </c>
      <c r="L5737" s="25" t="s">
        <v>7259</v>
      </c>
      <c r="M5737" s="21">
        <v>4557.8599999999997</v>
      </c>
      <c r="N5737" s="22">
        <v>0</v>
      </c>
      <c r="O5737" s="21">
        <v>4557.8599999999997</v>
      </c>
      <c r="P5737" s="21">
        <v>524.36</v>
      </c>
      <c r="Q5737" s="25" t="s">
        <v>9077</v>
      </c>
      <c r="R5737" s="1" t="str">
        <f t="shared" si="116"/>
        <v>ST10005</v>
      </c>
      <c r="S5737" t="str">
        <f>VLOOKUP(R5737,Data!$C$2:$D$261,2,0)</f>
        <v>The Kensington Oakville</v>
      </c>
      <c r="T5737">
        <f>COUNTIF('Feb 2022'!A:A,D5737)+COUNTIF('Mar 2022'!A:A,D5737)+COUNTIF('Apr 2022'!A:A,D5737)+COUNTIF('May 2022'!A:A,D5737)+COUNTIF('June 2022'!A:A,D5737)+COUNTIF('July 2022'!A:A,D5737)+COUNTIF('Aug 2022'!A:A,D5737)+COUNTIF('Sep 2022'!A:A,D5737)+COUNTIF('Oct 2022'!A:A,D5737)+COUNTIF('Dec 2022'!A:A,D5737)</f>
        <v>1</v>
      </c>
      <c r="U5737" t="str">
        <f>VLOOKUP(Q5737,'Capital Lookup'!A:B,2,FALSE)</f>
        <v>No</v>
      </c>
      <c r="V5737" s="2">
        <f>IFERROR(VLOOKUP(LEFT(F5737,10),'Find Purchase Orders'!B:J,9,FALSE),"")</f>
        <v>44889</v>
      </c>
      <c r="W5737" s="25" t="s">
        <v>7261</v>
      </c>
    </row>
    <row r="5738" spans="1:23" hidden="1">
      <c r="A5738" s="25" t="s">
        <v>7261</v>
      </c>
      <c r="B5738" s="25" t="s">
        <v>8501</v>
      </c>
      <c r="C5738" s="25" t="s">
        <v>7264</v>
      </c>
      <c r="D5738" s="25" t="s">
        <v>7106</v>
      </c>
      <c r="E5738" s="25" t="s">
        <v>15867</v>
      </c>
      <c r="F5738" s="25" t="s">
        <v>19812</v>
      </c>
      <c r="G5738" s="25" t="s">
        <v>6408</v>
      </c>
      <c r="H5738" s="21">
        <v>175.15</v>
      </c>
      <c r="I5738" s="25" t="s">
        <v>7287</v>
      </c>
      <c r="J5738" s="25" t="s">
        <v>7288</v>
      </c>
      <c r="K5738" s="25" t="s">
        <v>7262</v>
      </c>
      <c r="L5738" s="25" t="s">
        <v>7259</v>
      </c>
      <c r="M5738" s="21">
        <v>175.15</v>
      </c>
      <c r="N5738" s="22">
        <v>0</v>
      </c>
      <c r="O5738" s="21">
        <v>175.15</v>
      </c>
      <c r="P5738" s="21">
        <v>20.149999999999999</v>
      </c>
      <c r="Q5738" s="25" t="s">
        <v>9077</v>
      </c>
      <c r="R5738" s="1" t="str">
        <f t="shared" si="116"/>
        <v>ST10005</v>
      </c>
      <c r="S5738" t="str">
        <f>VLOOKUP(R5738,Data!$C$2:$D$261,2,0)</f>
        <v>The Kensington Oakville</v>
      </c>
      <c r="T5738">
        <f>COUNTIF('Feb 2022'!A:A,D5738)+COUNTIF('Mar 2022'!A:A,D5738)+COUNTIF('Apr 2022'!A:A,D5738)+COUNTIF('May 2022'!A:A,D5738)+COUNTIF('June 2022'!A:A,D5738)+COUNTIF('July 2022'!A:A,D5738)+COUNTIF('Aug 2022'!A:A,D5738)+COUNTIF('Sep 2022'!A:A,D5738)+COUNTIF('Oct 2022'!A:A,D5738)+COUNTIF('Dec 2022'!A:A,D5738)</f>
        <v>1</v>
      </c>
      <c r="U5738" t="str">
        <f>VLOOKUP(Q5738,'Capital Lookup'!A:B,2,FALSE)</f>
        <v>No</v>
      </c>
      <c r="V5738" s="2">
        <f>IFERROR(VLOOKUP(LEFT(F5738,10),'Find Purchase Orders'!B:J,9,FALSE),"")</f>
        <v>44889</v>
      </c>
      <c r="W5738" s="25" t="s">
        <v>7261</v>
      </c>
    </row>
    <row r="5739" spans="1:23" hidden="1">
      <c r="A5739" s="25" t="s">
        <v>7261</v>
      </c>
      <c r="B5739" s="25" t="s">
        <v>8282</v>
      </c>
      <c r="C5739" s="25" t="s">
        <v>7264</v>
      </c>
      <c r="D5739" s="25" t="s">
        <v>7108</v>
      </c>
      <c r="E5739" s="25" t="s">
        <v>19520</v>
      </c>
      <c r="F5739" s="25" t="s">
        <v>19813</v>
      </c>
      <c r="G5739" s="25" t="s">
        <v>19814</v>
      </c>
      <c r="H5739" s="21">
        <v>10419.549999999999</v>
      </c>
      <c r="I5739" s="25" t="s">
        <v>7296</v>
      </c>
      <c r="J5739" s="25" t="s">
        <v>7288</v>
      </c>
      <c r="K5739" s="25" t="s">
        <v>7624</v>
      </c>
      <c r="L5739" s="25" t="s">
        <v>8275</v>
      </c>
      <c r="M5739" s="21">
        <v>10419.549999999999</v>
      </c>
      <c r="N5739" s="21">
        <v>4790.8500000000004</v>
      </c>
      <c r="O5739" s="21">
        <v>5628.7</v>
      </c>
      <c r="P5739" s="21">
        <v>10419.549999999999</v>
      </c>
      <c r="Q5739" s="25" t="s">
        <v>19815</v>
      </c>
      <c r="R5739" s="1" t="str">
        <f t="shared" si="116"/>
        <v>ST10021</v>
      </c>
      <c r="S5739" t="str">
        <f>VLOOKUP(R5739,Data!$C$2:$D$261,2,0)</f>
        <v>The Claremont</v>
      </c>
      <c r="T5739">
        <f>COUNTIF('Feb 2022'!A:A,D5739)+COUNTIF('Mar 2022'!A:A,D5739)+COUNTIF('Apr 2022'!A:A,D5739)+COUNTIF('May 2022'!A:A,D5739)+COUNTIF('June 2022'!A:A,D5739)+COUNTIF('July 2022'!A:A,D5739)+COUNTIF('Aug 2022'!A:A,D5739)+COUNTIF('Sep 2022'!A:A,D5739)+COUNTIF('Oct 2022'!A:A,D5739)+COUNTIF('Dec 2022'!A:A,D5739)</f>
        <v>1</v>
      </c>
      <c r="U5739" t="str">
        <f>VLOOKUP(Q5739,'Capital Lookup'!A:B,2,FALSE)</f>
        <v>No</v>
      </c>
      <c r="V5739" s="2">
        <f>IFERROR(VLOOKUP(LEFT(F5739,10),'Find Purchase Orders'!B:J,9,FALSE),"")</f>
        <v>44886</v>
      </c>
      <c r="W5739" s="25" t="s">
        <v>7261</v>
      </c>
    </row>
    <row r="5740" spans="1:23" hidden="1">
      <c r="A5740" s="25" t="s">
        <v>7425</v>
      </c>
      <c r="B5740" s="25" t="s">
        <v>7956</v>
      </c>
      <c r="C5740" s="25" t="s">
        <v>7271</v>
      </c>
      <c r="D5740" s="25" t="s">
        <v>7109</v>
      </c>
      <c r="E5740" s="25" t="s">
        <v>10018</v>
      </c>
      <c r="F5740" s="25" t="s">
        <v>19816</v>
      </c>
      <c r="G5740" s="25" t="s">
        <v>16982</v>
      </c>
      <c r="H5740" s="21">
        <v>11783.42</v>
      </c>
      <c r="I5740" s="25" t="s">
        <v>7287</v>
      </c>
      <c r="J5740" s="25" t="s">
        <v>7288</v>
      </c>
      <c r="K5740" s="25" t="s">
        <v>7262</v>
      </c>
      <c r="L5740" s="25" t="s">
        <v>7259</v>
      </c>
      <c r="M5740" s="21">
        <v>11783.42</v>
      </c>
      <c r="N5740" s="22">
        <v>0</v>
      </c>
      <c r="O5740" s="21">
        <v>11783.42</v>
      </c>
      <c r="P5740" s="21">
        <v>1355.61</v>
      </c>
      <c r="Q5740" s="25" t="s">
        <v>10021</v>
      </c>
      <c r="R5740" s="1" t="str">
        <f t="shared" si="116"/>
        <v>ST10184</v>
      </c>
      <c r="S5740" t="str">
        <f>VLOOKUP(R5740,Data!$C$2:$D$261,2,0)</f>
        <v>Riverbend Place</v>
      </c>
      <c r="T5740">
        <f>COUNTIF('Feb 2022'!A:A,D5740)+COUNTIF('Mar 2022'!A:A,D5740)+COUNTIF('Apr 2022'!A:A,D5740)+COUNTIF('May 2022'!A:A,D5740)+COUNTIF('June 2022'!A:A,D5740)+COUNTIF('July 2022'!A:A,D5740)+COUNTIF('Aug 2022'!A:A,D5740)+COUNTIF('Sep 2022'!A:A,D5740)+COUNTIF('Oct 2022'!A:A,D5740)+COUNTIF('Dec 2022'!A:A,D5740)</f>
        <v>1</v>
      </c>
      <c r="U5740" t="str">
        <f>VLOOKUP(Q5740,'Capital Lookup'!A:B,2,FALSE)</f>
        <v>No</v>
      </c>
      <c r="V5740" s="2">
        <f>IFERROR(VLOOKUP(LEFT(F5740,10),'Find Purchase Orders'!B:J,9,FALSE),"")</f>
        <v>44887</v>
      </c>
      <c r="W5740" s="25" t="s">
        <v>7261</v>
      </c>
    </row>
    <row r="5741" spans="1:23" hidden="1">
      <c r="A5741" s="25" t="s">
        <v>7261</v>
      </c>
      <c r="B5741" s="25" t="s">
        <v>7281</v>
      </c>
      <c r="C5741" s="25" t="s">
        <v>7282</v>
      </c>
      <c r="D5741" s="25" t="s">
        <v>19817</v>
      </c>
      <c r="E5741" s="25" t="s">
        <v>18145</v>
      </c>
      <c r="H5741" s="21">
        <v>10057</v>
      </c>
      <c r="I5741" s="25" t="s">
        <v>7257</v>
      </c>
      <c r="K5741" s="25" t="s">
        <v>8538</v>
      </c>
      <c r="L5741" s="25" t="s">
        <v>10765</v>
      </c>
      <c r="M5741" s="22">
        <v>0</v>
      </c>
      <c r="N5741" s="22">
        <v>0</v>
      </c>
      <c r="O5741" s="21">
        <v>0</v>
      </c>
      <c r="P5741" s="21">
        <v>1157</v>
      </c>
      <c r="Q5741" s="25" t="s">
        <v>19818</v>
      </c>
      <c r="R5741" s="1" t="str">
        <f t="shared" si="116"/>
        <v>ST10014</v>
      </c>
      <c r="S5741" t="str">
        <f>VLOOKUP(R5741,Data!$C$2:$D$261,2,0)</f>
        <v>Bradgate Arms</v>
      </c>
      <c r="T5741">
        <f>COUNTIF('Feb 2022'!A:A,D5741)+COUNTIF('Mar 2022'!A:A,D5741)+COUNTIF('Apr 2022'!A:A,D5741)+COUNTIF('May 2022'!A:A,D5741)+COUNTIF('June 2022'!A:A,D5741)+COUNTIF('July 2022'!A:A,D5741)+COUNTIF('Aug 2022'!A:A,D5741)+COUNTIF('Sep 2022'!A:A,D5741)+COUNTIF('Oct 2022'!A:A,D5741)+COUNTIF('Dec 2022'!A:A,D5741)</f>
        <v>0</v>
      </c>
      <c r="U5741" t="str">
        <f>VLOOKUP(Q5741,'Capital Lookup'!A:B,2,FALSE)</f>
        <v>No</v>
      </c>
      <c r="V5741" s="2" t="str">
        <f>IFERROR(VLOOKUP(LEFT(F5741,10),'Find Purchase Orders'!B:J,9,FALSE),"")</f>
        <v/>
      </c>
      <c r="W5741" s="25" t="s">
        <v>7261</v>
      </c>
    </row>
    <row r="5742" spans="1:23" hidden="1">
      <c r="A5742" s="25" t="s">
        <v>7269</v>
      </c>
      <c r="B5742" s="25" t="s">
        <v>7490</v>
      </c>
      <c r="C5742" s="25" t="s">
        <v>7271</v>
      </c>
      <c r="D5742" s="25" t="s">
        <v>7075</v>
      </c>
      <c r="E5742" s="25" t="s">
        <v>7492</v>
      </c>
      <c r="F5742" s="25" t="s">
        <v>19819</v>
      </c>
      <c r="G5742" s="25" t="s">
        <v>19820</v>
      </c>
      <c r="H5742" s="21">
        <v>5620.62</v>
      </c>
      <c r="I5742" s="25" t="s">
        <v>7296</v>
      </c>
      <c r="J5742" s="25" t="s">
        <v>7288</v>
      </c>
      <c r="K5742" s="25" t="s">
        <v>7495</v>
      </c>
      <c r="L5742" s="25" t="s">
        <v>7808</v>
      </c>
      <c r="M5742" s="21">
        <v>5620.62</v>
      </c>
      <c r="N5742" s="22">
        <v>0</v>
      </c>
      <c r="O5742" s="21">
        <v>5620.62</v>
      </c>
      <c r="P5742" s="21">
        <v>5620.62</v>
      </c>
      <c r="Q5742" s="25" t="s">
        <v>19821</v>
      </c>
      <c r="R5742" s="1" t="str">
        <f t="shared" si="116"/>
        <v>ST10179</v>
      </c>
      <c r="S5742" t="str">
        <f>VLOOKUP(R5742,Data!$C$2:$D$261,2,0)</f>
        <v>Forest Heights</v>
      </c>
      <c r="T5742">
        <f>COUNTIF('Feb 2022'!A:A,D5742)+COUNTIF('Mar 2022'!A:A,D5742)+COUNTIF('Apr 2022'!A:A,D5742)+COUNTIF('May 2022'!A:A,D5742)+COUNTIF('June 2022'!A:A,D5742)+COUNTIF('July 2022'!A:A,D5742)+COUNTIF('Aug 2022'!A:A,D5742)+COUNTIF('Sep 2022'!A:A,D5742)+COUNTIF('Oct 2022'!A:A,D5742)+COUNTIF('Dec 2022'!A:A,D5742)</f>
        <v>1</v>
      </c>
      <c r="U5742" t="str">
        <f>VLOOKUP(Q5742,'Capital Lookup'!A:B,2,FALSE)</f>
        <v>No</v>
      </c>
      <c r="V5742" s="2">
        <f>IFERROR(VLOOKUP(LEFT(F5742,10),'Find Purchase Orders'!B:J,9,FALSE),"")</f>
        <v>44882</v>
      </c>
      <c r="W5742" s="25" t="s">
        <v>7261</v>
      </c>
    </row>
    <row r="5743" spans="1:23" hidden="1">
      <c r="A5743" s="25" t="s">
        <v>7313</v>
      </c>
      <c r="B5743" s="25" t="s">
        <v>8259</v>
      </c>
      <c r="C5743" s="25" t="s">
        <v>8260</v>
      </c>
      <c r="D5743" s="25" t="s">
        <v>19822</v>
      </c>
      <c r="E5743" s="25" t="s">
        <v>8591</v>
      </c>
      <c r="F5743" s="25" t="s">
        <v>19823</v>
      </c>
      <c r="G5743" s="25" t="s">
        <v>19824</v>
      </c>
      <c r="H5743" s="21">
        <v>2139.94</v>
      </c>
      <c r="I5743" s="25" t="s">
        <v>7296</v>
      </c>
      <c r="J5743" s="25" t="s">
        <v>7288</v>
      </c>
      <c r="K5743" s="25" t="s">
        <v>8592</v>
      </c>
      <c r="L5743" s="25" t="s">
        <v>8593</v>
      </c>
      <c r="M5743" s="21">
        <v>2139.94</v>
      </c>
      <c r="N5743" s="21">
        <v>2139.94</v>
      </c>
      <c r="O5743" s="21">
        <v>0</v>
      </c>
      <c r="P5743" s="21">
        <v>2139.94</v>
      </c>
      <c r="Q5743" s="25" t="s">
        <v>8594</v>
      </c>
      <c r="R5743" s="1" t="str">
        <f t="shared" si="116"/>
        <v>ST10260</v>
      </c>
      <c r="S5743" t="str">
        <f>VLOOKUP(R5743,Data!$C$2:$D$261,2,0)</f>
        <v>Support Office</v>
      </c>
      <c r="T5743">
        <f>COUNTIF('Feb 2022'!A:A,D5743)+COUNTIF('Mar 2022'!A:A,D5743)+COUNTIF('Apr 2022'!A:A,D5743)+COUNTIF('May 2022'!A:A,D5743)+COUNTIF('June 2022'!A:A,D5743)+COUNTIF('July 2022'!A:A,D5743)+COUNTIF('Aug 2022'!A:A,D5743)+COUNTIF('Sep 2022'!A:A,D5743)+COUNTIF('Oct 2022'!A:A,D5743)+COUNTIF('Dec 2022'!A:A,D5743)</f>
        <v>0</v>
      </c>
      <c r="U5743" t="str">
        <f>VLOOKUP(Q5743,'Capital Lookup'!A:B,2,FALSE)</f>
        <v>Yes</v>
      </c>
      <c r="V5743" s="2">
        <f>IFERROR(VLOOKUP(LEFT(F5743,10),'Find Purchase Orders'!B:J,9,FALSE),"")</f>
        <v>44882</v>
      </c>
      <c r="W5743" s="25" t="s">
        <v>7261</v>
      </c>
    </row>
    <row r="5744" spans="1:23" hidden="1">
      <c r="A5744" s="25" t="s">
        <v>7261</v>
      </c>
      <c r="B5744" s="25" t="s">
        <v>7752</v>
      </c>
      <c r="C5744" s="25" t="s">
        <v>7277</v>
      </c>
      <c r="D5744" s="25" t="s">
        <v>19825</v>
      </c>
      <c r="E5744" s="25" t="s">
        <v>8188</v>
      </c>
      <c r="H5744" s="21">
        <v>7056.45</v>
      </c>
      <c r="I5744" s="25" t="s">
        <v>7257</v>
      </c>
      <c r="K5744" s="25" t="s">
        <v>13716</v>
      </c>
      <c r="L5744" s="25" t="s">
        <v>8647</v>
      </c>
      <c r="M5744" s="22">
        <v>0</v>
      </c>
      <c r="N5744" s="22">
        <v>0</v>
      </c>
      <c r="O5744" s="21">
        <v>0</v>
      </c>
      <c r="P5744" s="21">
        <v>336.02</v>
      </c>
      <c r="Q5744" s="25"/>
      <c r="R5744" s="1" t="str">
        <f t="shared" si="116"/>
        <v>ST10065</v>
      </c>
      <c r="S5744" t="str">
        <f>VLOOKUP(R5744,Data!$C$2:$D$261,2,0)</f>
        <v>Evergreen</v>
      </c>
      <c r="T5744">
        <f>COUNTIF('Feb 2022'!A:A,D5744)+COUNTIF('Mar 2022'!A:A,D5744)+COUNTIF('Apr 2022'!A:A,D5744)+COUNTIF('May 2022'!A:A,D5744)+COUNTIF('June 2022'!A:A,D5744)+COUNTIF('July 2022'!A:A,D5744)+COUNTIF('Aug 2022'!A:A,D5744)+COUNTIF('Sep 2022'!A:A,D5744)+COUNTIF('Oct 2022'!A:A,D5744)+COUNTIF('Dec 2022'!A:A,D5744)</f>
        <v>0</v>
      </c>
      <c r="U5744" t="e">
        <f>VLOOKUP(Q5744,'Capital Lookup'!A:B,2,FALSE)</f>
        <v>#N/A</v>
      </c>
      <c r="V5744" s="2" t="str">
        <f>IFERROR(VLOOKUP(LEFT(F5744,10),'Find Purchase Orders'!B:J,9,FALSE),"")</f>
        <v/>
      </c>
      <c r="W5744" s="25" t="s">
        <v>7261</v>
      </c>
    </row>
    <row r="5745" spans="1:23" hidden="1">
      <c r="A5745" s="25" t="s">
        <v>7261</v>
      </c>
      <c r="B5745" s="25" t="s">
        <v>9368</v>
      </c>
      <c r="C5745" s="25" t="s">
        <v>7282</v>
      </c>
      <c r="D5745" s="25" t="s">
        <v>7111</v>
      </c>
      <c r="E5745" s="25" t="s">
        <v>18145</v>
      </c>
      <c r="F5745" s="25" t="s">
        <v>19826</v>
      </c>
      <c r="G5745" s="25" t="s">
        <v>19827</v>
      </c>
      <c r="H5745" s="21">
        <v>356.35</v>
      </c>
      <c r="I5745" s="25" t="s">
        <v>7296</v>
      </c>
      <c r="J5745" s="25" t="s">
        <v>7288</v>
      </c>
      <c r="K5745" s="25" t="s">
        <v>7646</v>
      </c>
      <c r="L5745" s="25" t="s">
        <v>10765</v>
      </c>
      <c r="M5745" s="21">
        <v>356.35</v>
      </c>
      <c r="N5745" s="22">
        <v>0</v>
      </c>
      <c r="O5745" s="21">
        <v>356.35</v>
      </c>
      <c r="P5745" s="21">
        <v>356.35</v>
      </c>
      <c r="Q5745" s="25" t="s">
        <v>19818</v>
      </c>
      <c r="R5745" s="1" t="str">
        <f t="shared" si="116"/>
        <v>ST10006</v>
      </c>
      <c r="S5745" t="str">
        <f>VLOOKUP(R5745,Data!$C$2:$D$261,2,0)</f>
        <v>Maplecrest Village</v>
      </c>
      <c r="T5745">
        <f>COUNTIF('Feb 2022'!A:A,D5745)+COUNTIF('Mar 2022'!A:A,D5745)+COUNTIF('Apr 2022'!A:A,D5745)+COUNTIF('May 2022'!A:A,D5745)+COUNTIF('June 2022'!A:A,D5745)+COUNTIF('July 2022'!A:A,D5745)+COUNTIF('Aug 2022'!A:A,D5745)+COUNTIF('Sep 2022'!A:A,D5745)+COUNTIF('Oct 2022'!A:A,D5745)+COUNTIF('Dec 2022'!A:A,D5745)</f>
        <v>1</v>
      </c>
      <c r="U5745" t="str">
        <f>VLOOKUP(Q5745,'Capital Lookup'!A:B,2,FALSE)</f>
        <v>No</v>
      </c>
      <c r="V5745" s="2">
        <f>IFERROR(VLOOKUP(LEFT(F5745,10),'Find Purchase Orders'!B:J,9,FALSE),"")</f>
        <v>44890</v>
      </c>
      <c r="W5745" s="25" t="s">
        <v>7261</v>
      </c>
    </row>
    <row r="5746" spans="1:23" hidden="1">
      <c r="A5746" s="25" t="s">
        <v>7261</v>
      </c>
      <c r="B5746" s="25" t="s">
        <v>10864</v>
      </c>
      <c r="C5746" s="25" t="s">
        <v>7264</v>
      </c>
      <c r="D5746" s="25" t="s">
        <v>7076</v>
      </c>
      <c r="E5746" s="25" t="s">
        <v>7500</v>
      </c>
      <c r="F5746" s="25" t="s">
        <v>19828</v>
      </c>
      <c r="G5746" s="25" t="s">
        <v>19829</v>
      </c>
      <c r="H5746" s="21">
        <v>841.01</v>
      </c>
      <c r="I5746" s="25" t="s">
        <v>7287</v>
      </c>
      <c r="J5746" s="25" t="s">
        <v>7288</v>
      </c>
      <c r="K5746" s="25" t="s">
        <v>7262</v>
      </c>
      <c r="L5746" s="25" t="s">
        <v>7745</v>
      </c>
      <c r="M5746" s="21">
        <v>841.01</v>
      </c>
      <c r="N5746" s="22">
        <v>0</v>
      </c>
      <c r="O5746" s="21">
        <v>841.01</v>
      </c>
      <c r="P5746" s="21">
        <v>96.75</v>
      </c>
      <c r="Q5746" s="25" t="s">
        <v>19830</v>
      </c>
      <c r="R5746" s="1" t="str">
        <f t="shared" si="116"/>
        <v>ST10044</v>
      </c>
      <c r="S5746" t="str">
        <f>VLOOKUP(R5746,Data!$C$2:$D$261,2,0)</f>
        <v>Landmark Court</v>
      </c>
      <c r="T5746">
        <f>COUNTIF('Feb 2022'!A:A,D5746)+COUNTIF('Mar 2022'!A:A,D5746)+COUNTIF('Apr 2022'!A:A,D5746)+COUNTIF('May 2022'!A:A,D5746)+COUNTIF('June 2022'!A:A,D5746)+COUNTIF('July 2022'!A:A,D5746)+COUNTIF('Aug 2022'!A:A,D5746)+COUNTIF('Sep 2022'!A:A,D5746)+COUNTIF('Oct 2022'!A:A,D5746)+COUNTIF('Dec 2022'!A:A,D5746)</f>
        <v>1</v>
      </c>
      <c r="U5746" t="str">
        <f>VLOOKUP(Q5746,'Capital Lookup'!A:B,2,FALSE)</f>
        <v>No</v>
      </c>
      <c r="V5746" s="2">
        <f>IFERROR(VLOOKUP(LEFT(F5746,10),'Find Purchase Orders'!B:J,9,FALSE),"")</f>
        <v>44883</v>
      </c>
      <c r="W5746" s="25" t="s">
        <v>7261</v>
      </c>
    </row>
    <row r="5747" spans="1:23" hidden="1">
      <c r="A5747" s="25" t="s">
        <v>7252</v>
      </c>
      <c r="B5747" s="25" t="s">
        <v>7466</v>
      </c>
      <c r="C5747" s="25" t="s">
        <v>7254</v>
      </c>
      <c r="D5747" s="25" t="s">
        <v>7077</v>
      </c>
      <c r="E5747" s="25" t="s">
        <v>7500</v>
      </c>
      <c r="F5747" s="25" t="s">
        <v>19831</v>
      </c>
      <c r="G5747" s="25" t="s">
        <v>19832</v>
      </c>
      <c r="H5747" s="21">
        <v>1525.53</v>
      </c>
      <c r="I5747" s="25" t="s">
        <v>7296</v>
      </c>
      <c r="J5747" s="25" t="s">
        <v>7288</v>
      </c>
      <c r="K5747" s="25" t="s">
        <v>8328</v>
      </c>
      <c r="L5747" s="25" t="s">
        <v>10765</v>
      </c>
      <c r="M5747" s="21">
        <v>1525.53</v>
      </c>
      <c r="N5747" s="21">
        <v>1525.54</v>
      </c>
      <c r="O5747" s="21">
        <v>-0.01</v>
      </c>
      <c r="P5747" s="21">
        <v>1525.53</v>
      </c>
      <c r="Q5747" s="25" t="s">
        <v>19818</v>
      </c>
      <c r="R5747" s="1" t="str">
        <f t="shared" si="116"/>
        <v>ST10052</v>
      </c>
      <c r="S5747" t="str">
        <f>VLOOKUP(R5747,Data!$C$2:$D$261,2,0)</f>
        <v>Portobello</v>
      </c>
      <c r="T5747">
        <f>COUNTIF('Feb 2022'!A:A,D5747)+COUNTIF('Mar 2022'!A:A,D5747)+COUNTIF('Apr 2022'!A:A,D5747)+COUNTIF('May 2022'!A:A,D5747)+COUNTIF('June 2022'!A:A,D5747)+COUNTIF('July 2022'!A:A,D5747)+COUNTIF('Aug 2022'!A:A,D5747)+COUNTIF('Sep 2022'!A:A,D5747)+COUNTIF('Oct 2022'!A:A,D5747)+COUNTIF('Dec 2022'!A:A,D5747)</f>
        <v>1</v>
      </c>
      <c r="U5747" t="str">
        <f>VLOOKUP(Q5747,'Capital Lookup'!A:B,2,FALSE)</f>
        <v>No</v>
      </c>
      <c r="V5747" s="2">
        <f>IFERROR(VLOOKUP(LEFT(F5747,10),'Find Purchase Orders'!B:J,9,FALSE),"")</f>
        <v>44882</v>
      </c>
      <c r="W5747" s="25" t="s">
        <v>7261</v>
      </c>
    </row>
    <row r="5748" spans="1:23" hidden="1">
      <c r="A5748" s="25" t="s">
        <v>7261</v>
      </c>
      <c r="B5748" s="25" t="s">
        <v>8227</v>
      </c>
      <c r="C5748" s="25" t="s">
        <v>7264</v>
      </c>
      <c r="D5748" s="25" t="s">
        <v>7112</v>
      </c>
      <c r="E5748" s="25" t="s">
        <v>19520</v>
      </c>
      <c r="F5748" s="25" t="s">
        <v>19833</v>
      </c>
      <c r="G5748" s="25" t="s">
        <v>19834</v>
      </c>
      <c r="H5748" s="21">
        <v>12989.35</v>
      </c>
      <c r="I5748" s="25" t="s">
        <v>7287</v>
      </c>
      <c r="J5748" s="25" t="s">
        <v>7288</v>
      </c>
      <c r="K5748" s="25" t="s">
        <v>8155</v>
      </c>
      <c r="L5748" s="25" t="s">
        <v>10083</v>
      </c>
      <c r="M5748" s="21">
        <v>12989.35</v>
      </c>
      <c r="N5748" s="22">
        <v>0</v>
      </c>
      <c r="O5748" s="21">
        <v>12989.35</v>
      </c>
      <c r="P5748" s="21">
        <v>1494.35</v>
      </c>
      <c r="Q5748" s="25" t="s">
        <v>19835</v>
      </c>
      <c r="R5748" s="1" t="str">
        <f t="shared" si="116"/>
        <v>ST10026</v>
      </c>
      <c r="S5748" t="str">
        <f>VLOOKUP(R5748,Data!$C$2:$D$261,2,0)</f>
        <v>Donway Place</v>
      </c>
      <c r="T5748">
        <f>COUNTIF('Feb 2022'!A:A,D5748)+COUNTIF('Mar 2022'!A:A,D5748)+COUNTIF('Apr 2022'!A:A,D5748)+COUNTIF('May 2022'!A:A,D5748)+COUNTIF('June 2022'!A:A,D5748)+COUNTIF('July 2022'!A:A,D5748)+COUNTIF('Aug 2022'!A:A,D5748)+COUNTIF('Sep 2022'!A:A,D5748)+COUNTIF('Oct 2022'!A:A,D5748)+COUNTIF('Dec 2022'!A:A,D5748)</f>
        <v>1</v>
      </c>
      <c r="U5748" t="str">
        <f>VLOOKUP(Q5748,'Capital Lookup'!A:B,2,FALSE)</f>
        <v>No</v>
      </c>
      <c r="V5748" s="2">
        <f>IFERROR(VLOOKUP(LEFT(F5748,10),'Find Purchase Orders'!B:J,9,FALSE),"")</f>
        <v>44888</v>
      </c>
      <c r="W5748" s="25" t="s">
        <v>7261</v>
      </c>
    </row>
    <row r="5749" spans="1:23" hidden="1">
      <c r="A5749" s="25" t="s">
        <v>7261</v>
      </c>
      <c r="B5749" s="25" t="s">
        <v>8227</v>
      </c>
      <c r="C5749" s="25" t="s">
        <v>7264</v>
      </c>
      <c r="D5749" s="25" t="s">
        <v>7113</v>
      </c>
      <c r="E5749" s="25" t="s">
        <v>19520</v>
      </c>
      <c r="F5749" s="25" t="s">
        <v>19836</v>
      </c>
      <c r="G5749" s="25" t="s">
        <v>19837</v>
      </c>
      <c r="H5749" s="21">
        <v>10072.61</v>
      </c>
      <c r="I5749" s="25" t="s">
        <v>7287</v>
      </c>
      <c r="J5749" s="25" t="s">
        <v>7288</v>
      </c>
      <c r="K5749" s="25" t="s">
        <v>8175</v>
      </c>
      <c r="L5749" s="25" t="s">
        <v>10138</v>
      </c>
      <c r="M5749" s="21">
        <v>10072.61</v>
      </c>
      <c r="N5749" s="22">
        <v>0</v>
      </c>
      <c r="O5749" s="21">
        <v>10072.61</v>
      </c>
      <c r="P5749" s="21">
        <v>1158.8</v>
      </c>
      <c r="Q5749" s="25" t="s">
        <v>19838</v>
      </c>
      <c r="R5749" s="1" t="str">
        <f t="shared" si="116"/>
        <v>ST10026</v>
      </c>
      <c r="S5749" t="str">
        <f>VLOOKUP(R5749,Data!$C$2:$D$261,2,0)</f>
        <v>Donway Place</v>
      </c>
      <c r="T5749">
        <f>COUNTIF('Feb 2022'!A:A,D5749)+COUNTIF('Mar 2022'!A:A,D5749)+COUNTIF('Apr 2022'!A:A,D5749)+COUNTIF('May 2022'!A:A,D5749)+COUNTIF('June 2022'!A:A,D5749)+COUNTIF('July 2022'!A:A,D5749)+COUNTIF('Aug 2022'!A:A,D5749)+COUNTIF('Sep 2022'!A:A,D5749)+COUNTIF('Oct 2022'!A:A,D5749)+COUNTIF('Dec 2022'!A:A,D5749)</f>
        <v>1</v>
      </c>
      <c r="U5749" t="str">
        <f>VLOOKUP(Q5749,'Capital Lookup'!A:B,2,FALSE)</f>
        <v>No</v>
      </c>
      <c r="V5749" s="2">
        <f>IFERROR(VLOOKUP(LEFT(F5749,10),'Find Purchase Orders'!B:J,9,FALSE),"")</f>
        <v>44888</v>
      </c>
      <c r="W5749" s="25" t="s">
        <v>7261</v>
      </c>
    </row>
    <row r="5750" spans="1:23" hidden="1">
      <c r="A5750" s="25" t="s">
        <v>7269</v>
      </c>
      <c r="B5750" s="25" t="s">
        <v>7853</v>
      </c>
      <c r="C5750" s="25"/>
      <c r="D5750" s="25" t="s">
        <v>7114</v>
      </c>
      <c r="E5750" s="25" t="s">
        <v>7492</v>
      </c>
      <c r="F5750" s="25" t="s">
        <v>19839</v>
      </c>
      <c r="G5750" s="25" t="s">
        <v>19840</v>
      </c>
      <c r="H5750" s="21">
        <v>3567.95</v>
      </c>
      <c r="I5750" s="25" t="s">
        <v>7296</v>
      </c>
      <c r="J5750" s="25" t="s">
        <v>7288</v>
      </c>
      <c r="K5750" s="25" t="s">
        <v>7495</v>
      </c>
      <c r="L5750" s="25" t="s">
        <v>7745</v>
      </c>
      <c r="M5750" s="21">
        <v>3567.95</v>
      </c>
      <c r="N5750" s="22">
        <v>0</v>
      </c>
      <c r="O5750" s="21">
        <v>3567.95</v>
      </c>
      <c r="P5750" s="21">
        <v>3567.95</v>
      </c>
      <c r="Q5750" s="25" t="s">
        <v>19841</v>
      </c>
      <c r="R5750" s="1" t="str">
        <f t="shared" si="116"/>
        <v>ST10330</v>
      </c>
      <c r="S5750" t="str">
        <f>VLOOKUP(R5750,Data!$C$2:$D$261,2,0)</f>
        <v>BayWoods Place</v>
      </c>
      <c r="T5750">
        <f>COUNTIF('Feb 2022'!A:A,D5750)+COUNTIF('Mar 2022'!A:A,D5750)+COUNTIF('Apr 2022'!A:A,D5750)+COUNTIF('May 2022'!A:A,D5750)+COUNTIF('June 2022'!A:A,D5750)+COUNTIF('July 2022'!A:A,D5750)+COUNTIF('Aug 2022'!A:A,D5750)+COUNTIF('Sep 2022'!A:A,D5750)+COUNTIF('Oct 2022'!A:A,D5750)+COUNTIF('Dec 2022'!A:A,D5750)</f>
        <v>1</v>
      </c>
      <c r="U5750" t="str">
        <f>VLOOKUP(Q5750,'Capital Lookup'!A:B,2,FALSE)</f>
        <v>No</v>
      </c>
      <c r="V5750" s="2">
        <f>IFERROR(VLOOKUP(LEFT(F5750,10),'Find Purchase Orders'!B:J,9,FALSE),"")</f>
        <v>44888</v>
      </c>
      <c r="W5750" s="25" t="s">
        <v>7261</v>
      </c>
    </row>
    <row r="5751" spans="1:23" hidden="1">
      <c r="A5751" s="25" t="s">
        <v>7269</v>
      </c>
      <c r="B5751" s="25" t="s">
        <v>7853</v>
      </c>
      <c r="C5751" s="25"/>
      <c r="D5751" s="25" t="s">
        <v>7115</v>
      </c>
      <c r="E5751" s="25" t="s">
        <v>7492</v>
      </c>
      <c r="F5751" s="25" t="s">
        <v>19842</v>
      </c>
      <c r="G5751" s="25" t="s">
        <v>19843</v>
      </c>
      <c r="H5751" s="21">
        <v>2726.62</v>
      </c>
      <c r="I5751" s="25" t="s">
        <v>7296</v>
      </c>
      <c r="J5751" s="25" t="s">
        <v>7288</v>
      </c>
      <c r="K5751" s="25" t="s">
        <v>7495</v>
      </c>
      <c r="L5751" s="25" t="s">
        <v>7745</v>
      </c>
      <c r="M5751" s="21">
        <v>2726.62</v>
      </c>
      <c r="N5751" s="22">
        <v>0</v>
      </c>
      <c r="O5751" s="21">
        <v>2726.62</v>
      </c>
      <c r="P5751" s="21">
        <v>2726.62</v>
      </c>
      <c r="Q5751" s="25" t="s">
        <v>19844</v>
      </c>
      <c r="R5751" s="1" t="str">
        <f t="shared" si="116"/>
        <v>ST10330</v>
      </c>
      <c r="S5751" t="str">
        <f>VLOOKUP(R5751,Data!$C$2:$D$261,2,0)</f>
        <v>BayWoods Place</v>
      </c>
      <c r="T5751">
        <f>COUNTIF('Feb 2022'!A:A,D5751)+COUNTIF('Mar 2022'!A:A,D5751)+COUNTIF('Apr 2022'!A:A,D5751)+COUNTIF('May 2022'!A:A,D5751)+COUNTIF('June 2022'!A:A,D5751)+COUNTIF('July 2022'!A:A,D5751)+COUNTIF('Aug 2022'!A:A,D5751)+COUNTIF('Sep 2022'!A:A,D5751)+COUNTIF('Oct 2022'!A:A,D5751)+COUNTIF('Dec 2022'!A:A,D5751)</f>
        <v>1</v>
      </c>
      <c r="U5751" t="str">
        <f>VLOOKUP(Q5751,'Capital Lookup'!A:B,2,FALSE)</f>
        <v>No</v>
      </c>
      <c r="V5751" s="2">
        <f>IFERROR(VLOOKUP(LEFT(F5751,10),'Find Purchase Orders'!B:J,9,FALSE),"")</f>
        <v>44888</v>
      </c>
      <c r="W5751" s="25" t="s">
        <v>7261</v>
      </c>
    </row>
    <row r="5752" spans="1:23" hidden="1">
      <c r="A5752" s="25" t="s">
        <v>7252</v>
      </c>
      <c r="B5752" s="25" t="s">
        <v>7574</v>
      </c>
      <c r="C5752" s="25" t="s">
        <v>7254</v>
      </c>
      <c r="D5752" s="25" t="s">
        <v>7078</v>
      </c>
      <c r="E5752" s="25" t="s">
        <v>7500</v>
      </c>
      <c r="F5752" s="25" t="s">
        <v>19845</v>
      </c>
      <c r="G5752" s="25" t="s">
        <v>19846</v>
      </c>
      <c r="H5752" s="21">
        <v>3202.42</v>
      </c>
      <c r="I5752" s="25" t="s">
        <v>7296</v>
      </c>
      <c r="J5752" s="25" t="s">
        <v>7288</v>
      </c>
      <c r="K5752" s="25" t="s">
        <v>7495</v>
      </c>
      <c r="L5752" s="25" t="s">
        <v>10765</v>
      </c>
      <c r="M5752" s="21">
        <v>3202.42</v>
      </c>
      <c r="N5752" s="21">
        <v>3202.42</v>
      </c>
      <c r="O5752" s="21">
        <v>0</v>
      </c>
      <c r="P5752" s="21">
        <v>3202.42</v>
      </c>
      <c r="Q5752" s="25" t="s">
        <v>19818</v>
      </c>
      <c r="R5752" s="1" t="str">
        <f t="shared" si="116"/>
        <v>ST10039</v>
      </c>
      <c r="S5752" t="str">
        <f>VLOOKUP(R5752,Data!$C$2:$D$261,2,0)</f>
        <v>Barrhaven</v>
      </c>
      <c r="T5752">
        <f>COUNTIF('Feb 2022'!A:A,D5752)+COUNTIF('Mar 2022'!A:A,D5752)+COUNTIF('Apr 2022'!A:A,D5752)+COUNTIF('May 2022'!A:A,D5752)+COUNTIF('June 2022'!A:A,D5752)+COUNTIF('July 2022'!A:A,D5752)+COUNTIF('Aug 2022'!A:A,D5752)+COUNTIF('Sep 2022'!A:A,D5752)+COUNTIF('Oct 2022'!A:A,D5752)+COUNTIF('Dec 2022'!A:A,D5752)</f>
        <v>1</v>
      </c>
      <c r="U5752" t="str">
        <f>VLOOKUP(Q5752,'Capital Lookup'!A:B,2,FALSE)</f>
        <v>No</v>
      </c>
      <c r="V5752" s="2">
        <f>IFERROR(VLOOKUP(LEFT(F5752,10),'Find Purchase Orders'!B:J,9,FALSE),"")</f>
        <v>44884</v>
      </c>
      <c r="W5752" s="25" t="s">
        <v>7261</v>
      </c>
    </row>
    <row r="5753" spans="1:23" hidden="1">
      <c r="A5753" s="25" t="s">
        <v>7252</v>
      </c>
      <c r="B5753" s="25" t="s">
        <v>7574</v>
      </c>
      <c r="C5753" s="25" t="s">
        <v>7254</v>
      </c>
      <c r="D5753" s="25" t="s">
        <v>7079</v>
      </c>
      <c r="E5753" s="25" t="s">
        <v>7500</v>
      </c>
      <c r="F5753" s="25" t="s">
        <v>19847</v>
      </c>
      <c r="G5753" s="25" t="s">
        <v>19848</v>
      </c>
      <c r="H5753" s="21">
        <v>540.14</v>
      </c>
      <c r="I5753" s="25" t="s">
        <v>7296</v>
      </c>
      <c r="J5753" s="25" t="s">
        <v>7288</v>
      </c>
      <c r="K5753" s="25" t="s">
        <v>7495</v>
      </c>
      <c r="L5753" s="25" t="s">
        <v>10765</v>
      </c>
      <c r="M5753" s="21">
        <v>540.14</v>
      </c>
      <c r="N5753" s="21">
        <v>540.14</v>
      </c>
      <c r="O5753" s="21">
        <v>0</v>
      </c>
      <c r="P5753" s="21">
        <v>540.14</v>
      </c>
      <c r="Q5753" s="25" t="s">
        <v>19818</v>
      </c>
      <c r="R5753" s="1" t="str">
        <f t="shared" si="116"/>
        <v>ST10039</v>
      </c>
      <c r="S5753" t="str">
        <f>VLOOKUP(R5753,Data!$C$2:$D$261,2,0)</f>
        <v>Barrhaven</v>
      </c>
      <c r="T5753">
        <f>COUNTIF('Feb 2022'!A:A,D5753)+COUNTIF('Mar 2022'!A:A,D5753)+COUNTIF('Apr 2022'!A:A,D5753)+COUNTIF('May 2022'!A:A,D5753)+COUNTIF('June 2022'!A:A,D5753)+COUNTIF('July 2022'!A:A,D5753)+COUNTIF('Aug 2022'!A:A,D5753)+COUNTIF('Sep 2022'!A:A,D5753)+COUNTIF('Oct 2022'!A:A,D5753)+COUNTIF('Dec 2022'!A:A,D5753)</f>
        <v>1</v>
      </c>
      <c r="U5753" t="str">
        <f>VLOOKUP(Q5753,'Capital Lookup'!A:B,2,FALSE)</f>
        <v>No</v>
      </c>
      <c r="V5753" s="2">
        <f>IFERROR(VLOOKUP(LEFT(F5753,10),'Find Purchase Orders'!B:J,9,FALSE),"")</f>
        <v>44884</v>
      </c>
      <c r="W5753" s="25" t="s">
        <v>7261</v>
      </c>
    </row>
    <row r="5754" spans="1:23" hidden="1">
      <c r="A5754" s="25" t="s">
        <v>7252</v>
      </c>
      <c r="B5754" s="25" t="s">
        <v>7574</v>
      </c>
      <c r="C5754" s="25" t="s">
        <v>7254</v>
      </c>
      <c r="D5754" s="25" t="s">
        <v>7080</v>
      </c>
      <c r="E5754" s="25" t="s">
        <v>7500</v>
      </c>
      <c r="F5754" s="25" t="s">
        <v>19849</v>
      </c>
      <c r="G5754" s="25" t="s">
        <v>19850</v>
      </c>
      <c r="H5754" s="21">
        <v>1363.14</v>
      </c>
      <c r="I5754" s="25" t="s">
        <v>7296</v>
      </c>
      <c r="J5754" s="25" t="s">
        <v>7288</v>
      </c>
      <c r="K5754" s="25" t="s">
        <v>7495</v>
      </c>
      <c r="L5754" s="25" t="s">
        <v>10765</v>
      </c>
      <c r="M5754" s="21">
        <v>1363.14</v>
      </c>
      <c r="N5754" s="21">
        <v>1363.14</v>
      </c>
      <c r="O5754" s="21">
        <v>0</v>
      </c>
      <c r="P5754" s="21">
        <v>1363.14</v>
      </c>
      <c r="Q5754" s="25" t="s">
        <v>19818</v>
      </c>
      <c r="R5754" s="1" t="str">
        <f t="shared" si="116"/>
        <v>ST10039</v>
      </c>
      <c r="S5754" t="str">
        <f>VLOOKUP(R5754,Data!$C$2:$D$261,2,0)</f>
        <v>Barrhaven</v>
      </c>
      <c r="T5754">
        <f>COUNTIF('Feb 2022'!A:A,D5754)+COUNTIF('Mar 2022'!A:A,D5754)+COUNTIF('Apr 2022'!A:A,D5754)+COUNTIF('May 2022'!A:A,D5754)+COUNTIF('June 2022'!A:A,D5754)+COUNTIF('July 2022'!A:A,D5754)+COUNTIF('Aug 2022'!A:A,D5754)+COUNTIF('Sep 2022'!A:A,D5754)+COUNTIF('Oct 2022'!A:A,D5754)+COUNTIF('Dec 2022'!A:A,D5754)</f>
        <v>1</v>
      </c>
      <c r="U5754" t="str">
        <f>VLOOKUP(Q5754,'Capital Lookup'!A:B,2,FALSE)</f>
        <v>No</v>
      </c>
      <c r="V5754" s="2">
        <f>IFERROR(VLOOKUP(LEFT(F5754,10),'Find Purchase Orders'!B:J,9,FALSE),"")</f>
        <v>44884</v>
      </c>
      <c r="W5754" s="25" t="s">
        <v>7261</v>
      </c>
    </row>
    <row r="5755" spans="1:23" hidden="1">
      <c r="A5755" s="25" t="s">
        <v>7252</v>
      </c>
      <c r="B5755" s="25" t="s">
        <v>8259</v>
      </c>
      <c r="C5755" s="25" t="s">
        <v>8260</v>
      </c>
      <c r="D5755" s="25" t="s">
        <v>7081</v>
      </c>
      <c r="E5755" s="25" t="s">
        <v>7500</v>
      </c>
      <c r="F5755" s="25" t="s">
        <v>19851</v>
      </c>
      <c r="G5755" s="25" t="s">
        <v>19852</v>
      </c>
      <c r="H5755" s="21">
        <v>701.39</v>
      </c>
      <c r="I5755" s="25" t="s">
        <v>7296</v>
      </c>
      <c r="J5755" s="25" t="s">
        <v>7288</v>
      </c>
      <c r="K5755" s="25" t="s">
        <v>7495</v>
      </c>
      <c r="L5755" s="25" t="s">
        <v>10765</v>
      </c>
      <c r="M5755" s="21">
        <v>701.39</v>
      </c>
      <c r="N5755" s="21">
        <v>701.39</v>
      </c>
      <c r="O5755" s="21">
        <v>0</v>
      </c>
      <c r="P5755" s="21">
        <v>701.39</v>
      </c>
      <c r="Q5755" s="25" t="s">
        <v>19818</v>
      </c>
      <c r="R5755" s="1" t="str">
        <f t="shared" si="116"/>
        <v>ST10260</v>
      </c>
      <c r="S5755" t="str">
        <f>VLOOKUP(R5755,Data!$C$2:$D$261,2,0)</f>
        <v>Support Office</v>
      </c>
      <c r="T5755">
        <f>COUNTIF('Feb 2022'!A:A,D5755)+COUNTIF('Mar 2022'!A:A,D5755)+COUNTIF('Apr 2022'!A:A,D5755)+COUNTIF('May 2022'!A:A,D5755)+COUNTIF('June 2022'!A:A,D5755)+COUNTIF('July 2022'!A:A,D5755)+COUNTIF('Aug 2022'!A:A,D5755)+COUNTIF('Sep 2022'!A:A,D5755)+COUNTIF('Oct 2022'!A:A,D5755)+COUNTIF('Dec 2022'!A:A,D5755)</f>
        <v>1</v>
      </c>
      <c r="U5755" t="str">
        <f>VLOOKUP(Q5755,'Capital Lookup'!A:B,2,FALSE)</f>
        <v>No</v>
      </c>
      <c r="V5755" s="2">
        <f>IFERROR(VLOOKUP(LEFT(F5755,10),'Find Purchase Orders'!B:J,9,FALSE),"")</f>
        <v>44882</v>
      </c>
      <c r="W5755" s="25" t="s">
        <v>7261</v>
      </c>
    </row>
    <row r="5756" spans="1:23" hidden="1">
      <c r="A5756" s="25" t="s">
        <v>7261</v>
      </c>
      <c r="B5756" s="25" t="s">
        <v>8307</v>
      </c>
      <c r="C5756" s="25" t="s">
        <v>7264</v>
      </c>
      <c r="D5756" s="25" t="s">
        <v>7082</v>
      </c>
      <c r="E5756" s="25" t="s">
        <v>8309</v>
      </c>
      <c r="F5756" s="25" t="s">
        <v>19853</v>
      </c>
      <c r="G5756" s="25" t="s">
        <v>19854</v>
      </c>
      <c r="H5756" s="21">
        <v>333</v>
      </c>
      <c r="I5756" s="25" t="s">
        <v>7287</v>
      </c>
      <c r="J5756" s="25" t="s">
        <v>7288</v>
      </c>
      <c r="K5756" s="25" t="s">
        <v>7262</v>
      </c>
      <c r="L5756" s="25" t="s">
        <v>7259</v>
      </c>
      <c r="M5756" s="21">
        <v>333</v>
      </c>
      <c r="N5756" s="22">
        <v>0</v>
      </c>
      <c r="O5756" s="21">
        <v>333</v>
      </c>
      <c r="P5756" s="21">
        <v>33</v>
      </c>
      <c r="Q5756" s="25" t="s">
        <v>8312</v>
      </c>
      <c r="R5756" s="1" t="str">
        <f t="shared" si="116"/>
        <v>ST10082</v>
      </c>
      <c r="S5756" t="str">
        <f>VLOOKUP(R5756,Data!$C$2:$D$261,2,0)</f>
        <v>The Franklin</v>
      </c>
      <c r="T5756">
        <f>COUNTIF('Feb 2022'!A:A,D5756)+COUNTIF('Mar 2022'!A:A,D5756)+COUNTIF('Apr 2022'!A:A,D5756)+COUNTIF('May 2022'!A:A,D5756)+COUNTIF('June 2022'!A:A,D5756)+COUNTIF('July 2022'!A:A,D5756)+COUNTIF('Aug 2022'!A:A,D5756)+COUNTIF('Sep 2022'!A:A,D5756)+COUNTIF('Oct 2022'!A:A,D5756)+COUNTIF('Dec 2022'!A:A,D5756)</f>
        <v>1</v>
      </c>
      <c r="U5756" t="str">
        <f>VLOOKUP(Q5756,'Capital Lookup'!A:B,2,FALSE)</f>
        <v>No</v>
      </c>
      <c r="V5756" s="2">
        <f>IFERROR(VLOOKUP(LEFT(F5756,10),'Find Purchase Orders'!B:J,9,FALSE),"")</f>
        <v>44882</v>
      </c>
      <c r="W5756" s="25" t="s">
        <v>7261</v>
      </c>
    </row>
    <row r="5757" spans="1:23" hidden="1">
      <c r="A5757" s="25" t="s">
        <v>7261</v>
      </c>
      <c r="B5757" s="25" t="s">
        <v>8307</v>
      </c>
      <c r="C5757" s="25" t="s">
        <v>7264</v>
      </c>
      <c r="D5757" s="25" t="s">
        <v>7082</v>
      </c>
      <c r="E5757" s="25" t="s">
        <v>8309</v>
      </c>
      <c r="F5757" s="25" t="s">
        <v>19855</v>
      </c>
      <c r="G5757" s="25" t="s">
        <v>19856</v>
      </c>
      <c r="H5757" s="21">
        <v>8740.0400000000009</v>
      </c>
      <c r="I5757" s="25" t="s">
        <v>7287</v>
      </c>
      <c r="J5757" s="25" t="s">
        <v>7288</v>
      </c>
      <c r="K5757" s="25" t="s">
        <v>7262</v>
      </c>
      <c r="L5757" s="25" t="s">
        <v>7259</v>
      </c>
      <c r="M5757" s="21">
        <v>8740.0400000000009</v>
      </c>
      <c r="N5757" s="22">
        <v>0</v>
      </c>
      <c r="O5757" s="21">
        <v>8740.0400000000009</v>
      </c>
      <c r="P5757" s="21">
        <v>866.13</v>
      </c>
      <c r="Q5757" s="25" t="s">
        <v>8312</v>
      </c>
      <c r="R5757" s="1" t="str">
        <f t="shared" si="116"/>
        <v>ST10082</v>
      </c>
      <c r="S5757" t="str">
        <f>VLOOKUP(R5757,Data!$C$2:$D$261,2,0)</f>
        <v>The Franklin</v>
      </c>
      <c r="T5757">
        <f>COUNTIF('Feb 2022'!A:A,D5757)+COUNTIF('Mar 2022'!A:A,D5757)+COUNTIF('Apr 2022'!A:A,D5757)+COUNTIF('May 2022'!A:A,D5757)+COUNTIF('June 2022'!A:A,D5757)+COUNTIF('July 2022'!A:A,D5757)+COUNTIF('Aug 2022'!A:A,D5757)+COUNTIF('Sep 2022'!A:A,D5757)+COUNTIF('Oct 2022'!A:A,D5757)+COUNTIF('Dec 2022'!A:A,D5757)</f>
        <v>1</v>
      </c>
      <c r="U5757" t="str">
        <f>VLOOKUP(Q5757,'Capital Lookup'!A:B,2,FALSE)</f>
        <v>No</v>
      </c>
      <c r="V5757" s="2">
        <f>IFERROR(VLOOKUP(LEFT(F5757,10),'Find Purchase Orders'!B:J,9,FALSE),"")</f>
        <v>44882</v>
      </c>
      <c r="W5757" s="25" t="s">
        <v>7261</v>
      </c>
    </row>
    <row r="5758" spans="1:23" hidden="1">
      <c r="A5758" s="25" t="s">
        <v>7261</v>
      </c>
      <c r="B5758" s="25" t="s">
        <v>9368</v>
      </c>
      <c r="C5758" s="25" t="s">
        <v>7282</v>
      </c>
      <c r="D5758" s="25" t="s">
        <v>7116</v>
      </c>
      <c r="E5758" s="25" t="s">
        <v>8140</v>
      </c>
      <c r="F5758" s="25" t="s">
        <v>19857</v>
      </c>
      <c r="G5758" s="25" t="s">
        <v>19858</v>
      </c>
      <c r="H5758" s="21">
        <v>4314.0600000000004</v>
      </c>
      <c r="I5758" s="25" t="s">
        <v>7296</v>
      </c>
      <c r="J5758" s="25" t="s">
        <v>7288</v>
      </c>
      <c r="K5758" s="25" t="s">
        <v>8155</v>
      </c>
      <c r="L5758" s="25" t="s">
        <v>7734</v>
      </c>
      <c r="M5758" s="21">
        <v>4314.0600000000004</v>
      </c>
      <c r="N5758" s="22">
        <v>0</v>
      </c>
      <c r="O5758" s="21">
        <v>4314.0600000000004</v>
      </c>
      <c r="P5758" s="21">
        <v>4314.0600000000004</v>
      </c>
      <c r="Q5758" s="25" t="s">
        <v>19859</v>
      </c>
      <c r="R5758" s="1" t="str">
        <f t="shared" si="116"/>
        <v>ST10006</v>
      </c>
      <c r="S5758" t="str">
        <f>VLOOKUP(R5758,Data!$C$2:$D$261,2,0)</f>
        <v>Maplecrest Village</v>
      </c>
      <c r="T5758">
        <f>COUNTIF('Feb 2022'!A:A,D5758)+COUNTIF('Mar 2022'!A:A,D5758)+COUNTIF('Apr 2022'!A:A,D5758)+COUNTIF('May 2022'!A:A,D5758)+COUNTIF('June 2022'!A:A,D5758)+COUNTIF('July 2022'!A:A,D5758)+COUNTIF('Aug 2022'!A:A,D5758)+COUNTIF('Sep 2022'!A:A,D5758)+COUNTIF('Oct 2022'!A:A,D5758)+COUNTIF('Dec 2022'!A:A,D5758)</f>
        <v>1</v>
      </c>
      <c r="U5758" t="str">
        <f>VLOOKUP(Q5758,'Capital Lookup'!A:B,2,FALSE)</f>
        <v>No</v>
      </c>
      <c r="V5758" s="2">
        <f>IFERROR(VLOOKUP(LEFT(F5758,10),'Find Purchase Orders'!B:J,9,FALSE),"")</f>
        <v>44886</v>
      </c>
      <c r="W5758" s="25" t="s">
        <v>7261</v>
      </c>
    </row>
    <row r="5759" spans="1:23" hidden="1">
      <c r="A5759" s="25" t="s">
        <v>7261</v>
      </c>
      <c r="B5759" s="25" t="s">
        <v>9368</v>
      </c>
      <c r="C5759" s="25" t="s">
        <v>7282</v>
      </c>
      <c r="D5759" s="25" t="s">
        <v>7116</v>
      </c>
      <c r="E5759" s="25" t="s">
        <v>8140</v>
      </c>
      <c r="F5759" s="25" t="s">
        <v>19860</v>
      </c>
      <c r="G5759" s="25" t="s">
        <v>19861</v>
      </c>
      <c r="H5759" s="21">
        <v>2250.96</v>
      </c>
      <c r="I5759" s="25" t="s">
        <v>7296</v>
      </c>
      <c r="J5759" s="25" t="s">
        <v>7288</v>
      </c>
      <c r="K5759" s="25" t="s">
        <v>8155</v>
      </c>
      <c r="L5759" s="25" t="s">
        <v>7734</v>
      </c>
      <c r="M5759" s="21">
        <v>2250.96</v>
      </c>
      <c r="N5759" s="22">
        <v>0</v>
      </c>
      <c r="O5759" s="21">
        <v>2250.96</v>
      </c>
      <c r="P5759" s="21">
        <v>2250.96</v>
      </c>
      <c r="Q5759" s="25" t="s">
        <v>19859</v>
      </c>
      <c r="R5759" s="1" t="str">
        <f t="shared" si="116"/>
        <v>ST10006</v>
      </c>
      <c r="S5759" t="str">
        <f>VLOOKUP(R5759,Data!$C$2:$D$261,2,0)</f>
        <v>Maplecrest Village</v>
      </c>
      <c r="T5759">
        <f>COUNTIF('Feb 2022'!A:A,D5759)+COUNTIF('Mar 2022'!A:A,D5759)+COUNTIF('Apr 2022'!A:A,D5759)+COUNTIF('May 2022'!A:A,D5759)+COUNTIF('June 2022'!A:A,D5759)+COUNTIF('July 2022'!A:A,D5759)+COUNTIF('Aug 2022'!A:A,D5759)+COUNTIF('Sep 2022'!A:A,D5759)+COUNTIF('Oct 2022'!A:A,D5759)+COUNTIF('Dec 2022'!A:A,D5759)</f>
        <v>1</v>
      </c>
      <c r="U5759" t="str">
        <f>VLOOKUP(Q5759,'Capital Lookup'!A:B,2,FALSE)</f>
        <v>No</v>
      </c>
      <c r="V5759" s="2">
        <f>IFERROR(VLOOKUP(LEFT(F5759,10),'Find Purchase Orders'!B:J,9,FALSE),"")</f>
        <v>44886</v>
      </c>
      <c r="W5759" s="25" t="s">
        <v>7261</v>
      </c>
    </row>
    <row r="5760" spans="1:23" hidden="1">
      <c r="A5760" s="25" t="s">
        <v>7261</v>
      </c>
      <c r="B5760" s="25" t="s">
        <v>8749</v>
      </c>
      <c r="C5760" s="25" t="s">
        <v>7282</v>
      </c>
      <c r="D5760" s="25" t="s">
        <v>7083</v>
      </c>
      <c r="E5760" s="25" t="s">
        <v>8140</v>
      </c>
      <c r="F5760" s="25" t="s">
        <v>19862</v>
      </c>
      <c r="G5760" s="25" t="s">
        <v>19863</v>
      </c>
      <c r="H5760" s="21">
        <v>762.75</v>
      </c>
      <c r="I5760" s="25" t="s">
        <v>7296</v>
      </c>
      <c r="J5760" s="25" t="s">
        <v>7288</v>
      </c>
      <c r="K5760" s="25" t="s">
        <v>7579</v>
      </c>
      <c r="L5760" s="25" t="s">
        <v>7734</v>
      </c>
      <c r="M5760" s="21">
        <v>762.75</v>
      </c>
      <c r="N5760" s="22">
        <v>0</v>
      </c>
      <c r="O5760" s="21">
        <v>762.75</v>
      </c>
      <c r="P5760" s="21">
        <v>762.75</v>
      </c>
      <c r="Q5760" s="25" t="s">
        <v>19864</v>
      </c>
      <c r="R5760" s="1" t="str">
        <f t="shared" si="116"/>
        <v>ST10011</v>
      </c>
      <c r="S5760" t="str">
        <f>VLOOKUP(R5760,Data!$C$2:$D$261,2,0)</f>
        <v>The Beechwood</v>
      </c>
      <c r="T5760">
        <f>COUNTIF('Feb 2022'!A:A,D5760)+COUNTIF('Mar 2022'!A:A,D5760)+COUNTIF('Apr 2022'!A:A,D5760)+COUNTIF('May 2022'!A:A,D5760)+COUNTIF('June 2022'!A:A,D5760)+COUNTIF('July 2022'!A:A,D5760)+COUNTIF('Aug 2022'!A:A,D5760)+COUNTIF('Sep 2022'!A:A,D5760)+COUNTIF('Oct 2022'!A:A,D5760)+COUNTIF('Dec 2022'!A:A,D5760)</f>
        <v>1</v>
      </c>
      <c r="U5760" t="str">
        <f>VLOOKUP(Q5760,'Capital Lookup'!A:B,2,FALSE)</f>
        <v>No</v>
      </c>
      <c r="V5760" s="2">
        <f>IFERROR(VLOOKUP(LEFT(F5760,10),'Find Purchase Orders'!B:J,9,FALSE),"")</f>
        <v>44883</v>
      </c>
      <c r="W5760" s="25" t="s">
        <v>7261</v>
      </c>
    </row>
    <row r="5761" spans="1:23" hidden="1">
      <c r="A5761" s="25" t="s">
        <v>7261</v>
      </c>
      <c r="B5761" s="25" t="s">
        <v>8749</v>
      </c>
      <c r="C5761" s="25" t="s">
        <v>7282</v>
      </c>
      <c r="D5761" s="25" t="s">
        <v>7083</v>
      </c>
      <c r="E5761" s="25" t="s">
        <v>8140</v>
      </c>
      <c r="F5761" s="25" t="s">
        <v>19865</v>
      </c>
      <c r="G5761" s="25" t="s">
        <v>19866</v>
      </c>
      <c r="H5761" s="21">
        <v>4331.01</v>
      </c>
      <c r="I5761" s="25" t="s">
        <v>7296</v>
      </c>
      <c r="J5761" s="25" t="s">
        <v>7288</v>
      </c>
      <c r="K5761" s="25" t="s">
        <v>7579</v>
      </c>
      <c r="L5761" s="25" t="s">
        <v>7734</v>
      </c>
      <c r="M5761" s="21">
        <v>4331.01</v>
      </c>
      <c r="N5761" s="21">
        <v>4326.6899999999996</v>
      </c>
      <c r="O5761" s="21">
        <v>4.32</v>
      </c>
      <c r="P5761" s="21">
        <v>4331.01</v>
      </c>
      <c r="Q5761" s="25" t="s">
        <v>19864</v>
      </c>
      <c r="R5761" s="1" t="str">
        <f t="shared" si="116"/>
        <v>ST10011</v>
      </c>
      <c r="S5761" t="str">
        <f>VLOOKUP(R5761,Data!$C$2:$D$261,2,0)</f>
        <v>The Beechwood</v>
      </c>
      <c r="T5761">
        <f>COUNTIF('Feb 2022'!A:A,D5761)+COUNTIF('Mar 2022'!A:A,D5761)+COUNTIF('Apr 2022'!A:A,D5761)+COUNTIF('May 2022'!A:A,D5761)+COUNTIF('June 2022'!A:A,D5761)+COUNTIF('July 2022'!A:A,D5761)+COUNTIF('Aug 2022'!A:A,D5761)+COUNTIF('Sep 2022'!A:A,D5761)+COUNTIF('Oct 2022'!A:A,D5761)+COUNTIF('Dec 2022'!A:A,D5761)</f>
        <v>1</v>
      </c>
      <c r="U5761" t="str">
        <f>VLOOKUP(Q5761,'Capital Lookup'!A:B,2,FALSE)</f>
        <v>No</v>
      </c>
      <c r="V5761" s="2">
        <f>IFERROR(VLOOKUP(LEFT(F5761,10),'Find Purchase Orders'!B:J,9,FALSE),"")</f>
        <v>44883</v>
      </c>
      <c r="W5761" s="25" t="s">
        <v>7261</v>
      </c>
    </row>
    <row r="5762" spans="1:23" hidden="1">
      <c r="A5762" s="25" t="s">
        <v>7269</v>
      </c>
      <c r="B5762" s="25" t="s">
        <v>7853</v>
      </c>
      <c r="C5762" s="25"/>
      <c r="D5762" s="25" t="s">
        <v>7117</v>
      </c>
      <c r="E5762" s="25" t="s">
        <v>7492</v>
      </c>
      <c r="F5762" s="25" t="s">
        <v>19867</v>
      </c>
      <c r="G5762" s="25" t="s">
        <v>19868</v>
      </c>
      <c r="H5762" s="21">
        <v>11175.76</v>
      </c>
      <c r="I5762" s="25" t="s">
        <v>7296</v>
      </c>
      <c r="J5762" s="25" t="s">
        <v>7288</v>
      </c>
      <c r="K5762" s="25" t="s">
        <v>7733</v>
      </c>
      <c r="L5762" s="25" t="s">
        <v>7734</v>
      </c>
      <c r="M5762" s="21">
        <v>11175.76</v>
      </c>
      <c r="N5762" s="22">
        <v>0</v>
      </c>
      <c r="O5762" s="21">
        <v>11175.76</v>
      </c>
      <c r="P5762" s="21">
        <v>11175.76</v>
      </c>
      <c r="Q5762" s="25" t="s">
        <v>19869</v>
      </c>
      <c r="R5762" s="1" t="str">
        <f t="shared" si="116"/>
        <v>ST10330</v>
      </c>
      <c r="S5762" t="str">
        <f>VLOOKUP(R5762,Data!$C$2:$D$261,2,0)</f>
        <v>BayWoods Place</v>
      </c>
      <c r="T5762">
        <f>COUNTIF('Feb 2022'!A:A,D5762)+COUNTIF('Mar 2022'!A:A,D5762)+COUNTIF('Apr 2022'!A:A,D5762)+COUNTIF('May 2022'!A:A,D5762)+COUNTIF('June 2022'!A:A,D5762)+COUNTIF('July 2022'!A:A,D5762)+COUNTIF('Aug 2022'!A:A,D5762)+COUNTIF('Sep 2022'!A:A,D5762)+COUNTIF('Oct 2022'!A:A,D5762)+COUNTIF('Dec 2022'!A:A,D5762)</f>
        <v>1</v>
      </c>
      <c r="U5762" t="str">
        <f>VLOOKUP(Q5762,'Capital Lookup'!A:B,2,FALSE)</f>
        <v>No</v>
      </c>
      <c r="V5762" s="2">
        <f>IFERROR(VLOOKUP(LEFT(F5762,10),'Find Purchase Orders'!B:J,9,FALSE),"")</f>
        <v>44888</v>
      </c>
      <c r="W5762" s="25" t="s">
        <v>7261</v>
      </c>
    </row>
    <row r="5763" spans="1:23" hidden="1">
      <c r="A5763" s="25" t="s">
        <v>7252</v>
      </c>
      <c r="B5763" s="25" t="s">
        <v>8531</v>
      </c>
      <c r="C5763" s="25" t="s">
        <v>7254</v>
      </c>
      <c r="D5763" s="25" t="s">
        <v>7084</v>
      </c>
      <c r="E5763" s="25" t="s">
        <v>8140</v>
      </c>
      <c r="F5763" s="25" t="s">
        <v>19870</v>
      </c>
      <c r="G5763" s="25" t="s">
        <v>19871</v>
      </c>
      <c r="H5763" s="21">
        <v>17797.5</v>
      </c>
      <c r="I5763" s="25" t="s">
        <v>7296</v>
      </c>
      <c r="J5763" s="25" t="s">
        <v>7288</v>
      </c>
      <c r="K5763" s="25" t="s">
        <v>7495</v>
      </c>
      <c r="L5763" s="25" t="s">
        <v>7745</v>
      </c>
      <c r="M5763" s="21">
        <v>23649.32</v>
      </c>
      <c r="N5763" s="22">
        <v>0</v>
      </c>
      <c r="O5763" s="21">
        <v>23649.32</v>
      </c>
      <c r="P5763" s="21">
        <v>23649.32</v>
      </c>
      <c r="Q5763" s="25" t="s">
        <v>19872</v>
      </c>
      <c r="R5763" s="1" t="str">
        <f t="shared" si="116"/>
        <v>ST10095</v>
      </c>
      <c r="S5763" t="str">
        <f>VLOOKUP(R5763,Data!$C$2:$D$261,2,0)</f>
        <v>Greenway</v>
      </c>
      <c r="T5763">
        <f>COUNTIF('Feb 2022'!A:A,D5763)+COUNTIF('Mar 2022'!A:A,D5763)+COUNTIF('Apr 2022'!A:A,D5763)+COUNTIF('May 2022'!A:A,D5763)+COUNTIF('June 2022'!A:A,D5763)+COUNTIF('July 2022'!A:A,D5763)+COUNTIF('Aug 2022'!A:A,D5763)+COUNTIF('Sep 2022'!A:A,D5763)+COUNTIF('Oct 2022'!A:A,D5763)+COUNTIF('Dec 2022'!A:A,D5763)</f>
        <v>1</v>
      </c>
      <c r="U5763" t="str">
        <f>VLOOKUP(Q5763,'Capital Lookup'!A:B,2,FALSE)</f>
        <v>No</v>
      </c>
      <c r="V5763" s="2">
        <f>IFERROR(VLOOKUP(LEFT(F5763,10),'Find Purchase Orders'!B:J,9,FALSE),"")</f>
        <v>44883</v>
      </c>
      <c r="W5763" s="25" t="s">
        <v>7261</v>
      </c>
    </row>
    <row r="5764" spans="1:23" hidden="1">
      <c r="A5764" s="25" t="s">
        <v>7261</v>
      </c>
      <c r="B5764" s="25" t="s">
        <v>7460</v>
      </c>
      <c r="C5764" s="25" t="s">
        <v>7264</v>
      </c>
      <c r="D5764" s="25" t="s">
        <v>7085</v>
      </c>
      <c r="E5764" s="25" t="s">
        <v>8140</v>
      </c>
      <c r="F5764" s="25" t="s">
        <v>19873</v>
      </c>
      <c r="G5764" s="25" t="s">
        <v>19874</v>
      </c>
      <c r="H5764" s="21">
        <v>884.79</v>
      </c>
      <c r="I5764" s="25" t="s">
        <v>7296</v>
      </c>
      <c r="J5764" s="25" t="s">
        <v>7288</v>
      </c>
      <c r="K5764" s="25" t="s">
        <v>7495</v>
      </c>
      <c r="L5764" s="25" t="s">
        <v>7745</v>
      </c>
      <c r="M5764" s="21">
        <v>884.79</v>
      </c>
      <c r="N5764" s="21">
        <v>884.79</v>
      </c>
      <c r="O5764" s="21">
        <v>0</v>
      </c>
      <c r="P5764" s="21">
        <v>884.79</v>
      </c>
      <c r="Q5764" s="25" t="s">
        <v>19875</v>
      </c>
      <c r="R5764" s="1" t="str">
        <f t="shared" si="116"/>
        <v>ST10003</v>
      </c>
      <c r="S5764" t="str">
        <f>VLOOKUP(R5764,Data!$C$2:$D$261,2,0)</f>
        <v>Appleby Place</v>
      </c>
      <c r="T5764">
        <f>COUNTIF('Feb 2022'!A:A,D5764)+COUNTIF('Mar 2022'!A:A,D5764)+COUNTIF('Apr 2022'!A:A,D5764)+COUNTIF('May 2022'!A:A,D5764)+COUNTIF('June 2022'!A:A,D5764)+COUNTIF('July 2022'!A:A,D5764)+COUNTIF('Aug 2022'!A:A,D5764)+COUNTIF('Sep 2022'!A:A,D5764)+COUNTIF('Oct 2022'!A:A,D5764)+COUNTIF('Dec 2022'!A:A,D5764)</f>
        <v>1</v>
      </c>
      <c r="U5764" t="str">
        <f>VLOOKUP(Q5764,'Capital Lookup'!A:B,2,FALSE)</f>
        <v>No</v>
      </c>
      <c r="V5764" s="2">
        <f>IFERROR(VLOOKUP(LEFT(F5764,10),'Find Purchase Orders'!B:J,9,FALSE),"")</f>
        <v>44883</v>
      </c>
      <c r="W5764" s="25" t="s">
        <v>7261</v>
      </c>
    </row>
    <row r="5765" spans="1:23" hidden="1">
      <c r="A5765" s="25" t="s">
        <v>7261</v>
      </c>
      <c r="B5765" s="25" t="s">
        <v>8477</v>
      </c>
      <c r="C5765" s="25" t="s">
        <v>7282</v>
      </c>
      <c r="D5765" s="25" t="s">
        <v>7086</v>
      </c>
      <c r="E5765" s="25" t="s">
        <v>8140</v>
      </c>
      <c r="F5765" s="25" t="s">
        <v>19876</v>
      </c>
      <c r="G5765" s="25" t="s">
        <v>19877</v>
      </c>
      <c r="H5765" s="21">
        <v>16877.7</v>
      </c>
      <c r="I5765" s="25" t="s">
        <v>7296</v>
      </c>
      <c r="J5765" s="25" t="s">
        <v>7288</v>
      </c>
      <c r="K5765" s="25" t="s">
        <v>8538</v>
      </c>
      <c r="L5765" s="25" t="s">
        <v>8858</v>
      </c>
      <c r="M5765" s="21">
        <v>16877.7</v>
      </c>
      <c r="N5765" s="22">
        <v>0</v>
      </c>
      <c r="O5765" s="21">
        <v>16877.7</v>
      </c>
      <c r="P5765" s="21">
        <v>16877.7</v>
      </c>
      <c r="Q5765" s="25" t="s">
        <v>19878</v>
      </c>
      <c r="R5765" s="1" t="str">
        <f t="shared" si="116"/>
        <v>ST10017</v>
      </c>
      <c r="S5765" t="str">
        <f>VLOOKUP(R5765,Data!$C$2:$D$261,2,0)</f>
        <v>King Gardens</v>
      </c>
      <c r="T5765">
        <f>COUNTIF('Feb 2022'!A:A,D5765)+COUNTIF('Mar 2022'!A:A,D5765)+COUNTIF('Apr 2022'!A:A,D5765)+COUNTIF('May 2022'!A:A,D5765)+COUNTIF('June 2022'!A:A,D5765)+COUNTIF('July 2022'!A:A,D5765)+COUNTIF('Aug 2022'!A:A,D5765)+COUNTIF('Sep 2022'!A:A,D5765)+COUNTIF('Oct 2022'!A:A,D5765)+COUNTIF('Dec 2022'!A:A,D5765)</f>
        <v>1</v>
      </c>
      <c r="U5765" t="str">
        <f>VLOOKUP(Q5765,'Capital Lookup'!A:B,2,FALSE)</f>
        <v>No</v>
      </c>
      <c r="V5765" s="2">
        <f>IFERROR(VLOOKUP(LEFT(F5765,10),'Find Purchase Orders'!B:J,9,FALSE),"")</f>
        <v>44883</v>
      </c>
      <c r="W5765" s="25" t="s">
        <v>7261</v>
      </c>
    </row>
    <row r="5766" spans="1:23" hidden="1">
      <c r="A5766" s="25" t="s">
        <v>7261</v>
      </c>
      <c r="B5766" s="25" t="s">
        <v>8477</v>
      </c>
      <c r="C5766" s="25" t="s">
        <v>7282</v>
      </c>
      <c r="D5766" s="25" t="s">
        <v>7086</v>
      </c>
      <c r="E5766" s="25" t="s">
        <v>8140</v>
      </c>
      <c r="F5766" s="25" t="s">
        <v>19879</v>
      </c>
      <c r="G5766" s="25" t="s">
        <v>19880</v>
      </c>
      <c r="H5766" s="21">
        <v>847.5</v>
      </c>
      <c r="I5766" s="25" t="s">
        <v>7296</v>
      </c>
      <c r="J5766" s="25" t="s">
        <v>7288</v>
      </c>
      <c r="K5766" s="25" t="s">
        <v>8538</v>
      </c>
      <c r="L5766" s="25" t="s">
        <v>8858</v>
      </c>
      <c r="M5766" s="21">
        <v>847.5</v>
      </c>
      <c r="N5766" s="21">
        <v>847.5</v>
      </c>
      <c r="O5766" s="21">
        <v>0</v>
      </c>
      <c r="P5766" s="21">
        <v>847.5</v>
      </c>
      <c r="Q5766" s="25" t="s">
        <v>19878</v>
      </c>
      <c r="R5766" s="1" t="str">
        <f t="shared" si="116"/>
        <v>ST10017</v>
      </c>
      <c r="S5766" t="str">
        <f>VLOOKUP(R5766,Data!$C$2:$D$261,2,0)</f>
        <v>King Gardens</v>
      </c>
      <c r="T5766">
        <f>COUNTIF('Feb 2022'!A:A,D5766)+COUNTIF('Mar 2022'!A:A,D5766)+COUNTIF('Apr 2022'!A:A,D5766)+COUNTIF('May 2022'!A:A,D5766)+COUNTIF('June 2022'!A:A,D5766)+COUNTIF('July 2022'!A:A,D5766)+COUNTIF('Aug 2022'!A:A,D5766)+COUNTIF('Sep 2022'!A:A,D5766)+COUNTIF('Oct 2022'!A:A,D5766)+COUNTIF('Dec 2022'!A:A,D5766)</f>
        <v>1</v>
      </c>
      <c r="U5766" t="str">
        <f>VLOOKUP(Q5766,'Capital Lookup'!A:B,2,FALSE)</f>
        <v>No</v>
      </c>
      <c r="V5766" s="2">
        <f>IFERROR(VLOOKUP(LEFT(F5766,10),'Find Purchase Orders'!B:J,9,FALSE),"")</f>
        <v>44883</v>
      </c>
      <c r="W5766" s="25" t="s">
        <v>7261</v>
      </c>
    </row>
    <row r="5767" spans="1:23" hidden="1">
      <c r="A5767" s="25" t="s">
        <v>7261</v>
      </c>
      <c r="B5767" s="25" t="s">
        <v>7440</v>
      </c>
      <c r="C5767" s="25" t="s">
        <v>7264</v>
      </c>
      <c r="D5767" s="25" t="s">
        <v>7118</v>
      </c>
      <c r="E5767" s="25" t="s">
        <v>7273</v>
      </c>
      <c r="F5767" s="25" t="s">
        <v>19881</v>
      </c>
      <c r="G5767" s="25" t="s">
        <v>19882</v>
      </c>
      <c r="H5767" s="21">
        <v>10470.6</v>
      </c>
      <c r="I5767" s="25" t="s">
        <v>7296</v>
      </c>
      <c r="J5767" s="25" t="s">
        <v>7288</v>
      </c>
      <c r="K5767" s="25" t="s">
        <v>7495</v>
      </c>
      <c r="L5767" s="25" t="s">
        <v>10765</v>
      </c>
      <c r="M5767" s="21">
        <v>10470.6</v>
      </c>
      <c r="N5767" s="22">
        <v>0</v>
      </c>
      <c r="O5767" s="21">
        <v>10470.6</v>
      </c>
      <c r="P5767" s="21">
        <v>10470.6</v>
      </c>
      <c r="Q5767" s="25" t="s">
        <v>19818</v>
      </c>
      <c r="R5767" s="1" t="str">
        <f t="shared" si="116"/>
        <v>ST10068</v>
      </c>
      <c r="S5767" t="str">
        <f>VLOOKUP(R5767,Data!$C$2:$D$261,2,0)</f>
        <v>Chateau Renoir</v>
      </c>
      <c r="T5767">
        <f>COUNTIF('Feb 2022'!A:A,D5767)+COUNTIF('Mar 2022'!A:A,D5767)+COUNTIF('Apr 2022'!A:A,D5767)+COUNTIF('May 2022'!A:A,D5767)+COUNTIF('June 2022'!A:A,D5767)+COUNTIF('July 2022'!A:A,D5767)+COUNTIF('Aug 2022'!A:A,D5767)+COUNTIF('Sep 2022'!A:A,D5767)+COUNTIF('Oct 2022'!A:A,D5767)+COUNTIF('Dec 2022'!A:A,D5767)</f>
        <v>1</v>
      </c>
      <c r="U5767" t="str">
        <f>VLOOKUP(Q5767,'Capital Lookup'!A:B,2,FALSE)</f>
        <v>No</v>
      </c>
      <c r="V5767" s="2">
        <f>IFERROR(VLOOKUP(LEFT(F5767,10),'Find Purchase Orders'!B:J,9,FALSE),"")</f>
        <v>44886</v>
      </c>
      <c r="W5767" s="25" t="s">
        <v>7261</v>
      </c>
    </row>
    <row r="5768" spans="1:23" hidden="1">
      <c r="A5768" s="25" t="s">
        <v>7261</v>
      </c>
      <c r="B5768" s="25" t="s">
        <v>7440</v>
      </c>
      <c r="C5768" s="25" t="s">
        <v>7264</v>
      </c>
      <c r="D5768" s="25" t="s">
        <v>7118</v>
      </c>
      <c r="E5768" s="25" t="s">
        <v>7273</v>
      </c>
      <c r="F5768" s="25" t="s">
        <v>19883</v>
      </c>
      <c r="G5768" s="25" t="s">
        <v>19882</v>
      </c>
      <c r="H5768" s="21">
        <v>1213.3800000000001</v>
      </c>
      <c r="I5768" s="25" t="s">
        <v>7287</v>
      </c>
      <c r="J5768" s="25" t="s">
        <v>7288</v>
      </c>
      <c r="K5768" s="25" t="s">
        <v>7495</v>
      </c>
      <c r="L5768" s="25" t="s">
        <v>10765</v>
      </c>
      <c r="M5768" s="21">
        <v>1213.3800000000001</v>
      </c>
      <c r="N5768" s="22">
        <v>0</v>
      </c>
      <c r="O5768" s="21">
        <v>1213.3800000000001</v>
      </c>
      <c r="P5768" s="21">
        <v>57.78</v>
      </c>
      <c r="Q5768" s="25" t="s">
        <v>19818</v>
      </c>
      <c r="R5768" s="1" t="str">
        <f t="shared" si="116"/>
        <v>ST10068</v>
      </c>
      <c r="S5768" t="str">
        <f>VLOOKUP(R5768,Data!$C$2:$D$261,2,0)</f>
        <v>Chateau Renoir</v>
      </c>
      <c r="T5768">
        <f>COUNTIF('Feb 2022'!A:A,D5768)+COUNTIF('Mar 2022'!A:A,D5768)+COUNTIF('Apr 2022'!A:A,D5768)+COUNTIF('May 2022'!A:A,D5768)+COUNTIF('June 2022'!A:A,D5768)+COUNTIF('July 2022'!A:A,D5768)+COUNTIF('Aug 2022'!A:A,D5768)+COUNTIF('Sep 2022'!A:A,D5768)+COUNTIF('Oct 2022'!A:A,D5768)+COUNTIF('Dec 2022'!A:A,D5768)</f>
        <v>1</v>
      </c>
      <c r="U5768" t="str">
        <f>VLOOKUP(Q5768,'Capital Lookup'!A:B,2,FALSE)</f>
        <v>No</v>
      </c>
      <c r="V5768" s="2">
        <f>IFERROR(VLOOKUP(LEFT(F5768,10),'Find Purchase Orders'!B:J,9,FALSE),"")</f>
        <v>44886</v>
      </c>
      <c r="W5768" s="25" t="s">
        <v>7261</v>
      </c>
    </row>
    <row r="5769" spans="1:23" hidden="1">
      <c r="A5769" s="25" t="s">
        <v>7261</v>
      </c>
      <c r="B5769" s="25" t="s">
        <v>7440</v>
      </c>
      <c r="C5769" s="25" t="s">
        <v>7264</v>
      </c>
      <c r="D5769" s="25" t="s">
        <v>7118</v>
      </c>
      <c r="E5769" s="25" t="s">
        <v>7273</v>
      </c>
      <c r="F5769" s="25" t="s">
        <v>19884</v>
      </c>
      <c r="G5769" s="25" t="s">
        <v>19882</v>
      </c>
      <c r="H5769" s="21">
        <v>2633.3</v>
      </c>
      <c r="I5769" s="25" t="s">
        <v>7287</v>
      </c>
      <c r="J5769" s="25" t="s">
        <v>7288</v>
      </c>
      <c r="K5769" s="25" t="s">
        <v>7495</v>
      </c>
      <c r="L5769" s="25" t="s">
        <v>10765</v>
      </c>
      <c r="M5769" s="21">
        <v>2633.3</v>
      </c>
      <c r="N5769" s="22">
        <v>0</v>
      </c>
      <c r="O5769" s="21">
        <v>2633.3</v>
      </c>
      <c r="P5769" s="21">
        <v>125.4</v>
      </c>
      <c r="Q5769" s="25" t="s">
        <v>19818</v>
      </c>
      <c r="R5769" s="1" t="str">
        <f t="shared" si="116"/>
        <v>ST10068</v>
      </c>
      <c r="S5769" t="str">
        <f>VLOOKUP(R5769,Data!$C$2:$D$261,2,0)</f>
        <v>Chateau Renoir</v>
      </c>
      <c r="T5769">
        <f>COUNTIF('Feb 2022'!A:A,D5769)+COUNTIF('Mar 2022'!A:A,D5769)+COUNTIF('Apr 2022'!A:A,D5769)+COUNTIF('May 2022'!A:A,D5769)+COUNTIF('June 2022'!A:A,D5769)+COUNTIF('July 2022'!A:A,D5769)+COUNTIF('Aug 2022'!A:A,D5769)+COUNTIF('Sep 2022'!A:A,D5769)+COUNTIF('Oct 2022'!A:A,D5769)+COUNTIF('Dec 2022'!A:A,D5769)</f>
        <v>1</v>
      </c>
      <c r="U5769" t="str">
        <f>VLOOKUP(Q5769,'Capital Lookup'!A:B,2,FALSE)</f>
        <v>No</v>
      </c>
      <c r="V5769" s="2">
        <f>IFERROR(VLOOKUP(LEFT(F5769,10),'Find Purchase Orders'!B:J,9,FALSE),"")</f>
        <v>44886</v>
      </c>
      <c r="W5769" s="25" t="s">
        <v>7261</v>
      </c>
    </row>
    <row r="5770" spans="1:23" hidden="1">
      <c r="A5770" s="25" t="s">
        <v>7261</v>
      </c>
      <c r="B5770" s="25" t="s">
        <v>7440</v>
      </c>
      <c r="C5770" s="25" t="s">
        <v>7264</v>
      </c>
      <c r="D5770" s="25" t="s">
        <v>7118</v>
      </c>
      <c r="E5770" s="25" t="s">
        <v>7273</v>
      </c>
      <c r="F5770" s="25" t="s">
        <v>19885</v>
      </c>
      <c r="G5770" s="25" t="s">
        <v>19882</v>
      </c>
      <c r="H5770" s="21">
        <v>639.45000000000005</v>
      </c>
      <c r="I5770" s="25" t="s">
        <v>7296</v>
      </c>
      <c r="J5770" s="25" t="s">
        <v>7288</v>
      </c>
      <c r="K5770" s="25" t="s">
        <v>7495</v>
      </c>
      <c r="L5770" s="25" t="s">
        <v>10765</v>
      </c>
      <c r="M5770" s="21">
        <v>639.45000000000005</v>
      </c>
      <c r="N5770" s="22">
        <v>0</v>
      </c>
      <c r="O5770" s="21">
        <v>639.45000000000005</v>
      </c>
      <c r="P5770" s="21">
        <v>639.45000000000005</v>
      </c>
      <c r="Q5770" s="25" t="s">
        <v>19818</v>
      </c>
      <c r="R5770" s="1" t="str">
        <f t="shared" si="116"/>
        <v>ST10068</v>
      </c>
      <c r="S5770" t="str">
        <f>VLOOKUP(R5770,Data!$C$2:$D$261,2,0)</f>
        <v>Chateau Renoir</v>
      </c>
      <c r="T5770">
        <f>COUNTIF('Feb 2022'!A:A,D5770)+COUNTIF('Mar 2022'!A:A,D5770)+COUNTIF('Apr 2022'!A:A,D5770)+COUNTIF('May 2022'!A:A,D5770)+COUNTIF('June 2022'!A:A,D5770)+COUNTIF('July 2022'!A:A,D5770)+COUNTIF('Aug 2022'!A:A,D5770)+COUNTIF('Sep 2022'!A:A,D5770)+COUNTIF('Oct 2022'!A:A,D5770)+COUNTIF('Dec 2022'!A:A,D5770)</f>
        <v>1</v>
      </c>
      <c r="U5770" t="str">
        <f>VLOOKUP(Q5770,'Capital Lookup'!A:B,2,FALSE)</f>
        <v>No</v>
      </c>
      <c r="V5770" s="2">
        <f>IFERROR(VLOOKUP(LEFT(F5770,10),'Find Purchase Orders'!B:J,9,FALSE),"")</f>
        <v>44886</v>
      </c>
      <c r="W5770" s="25" t="s">
        <v>7261</v>
      </c>
    </row>
    <row r="5771" spans="1:23" hidden="1">
      <c r="A5771" s="25" t="s">
        <v>16532</v>
      </c>
      <c r="B5771" s="25" t="s">
        <v>7541</v>
      </c>
      <c r="C5771" s="25" t="s">
        <v>7264</v>
      </c>
      <c r="D5771" s="25" t="s">
        <v>19886</v>
      </c>
      <c r="E5771" s="25" t="s">
        <v>7543</v>
      </c>
      <c r="H5771" s="21">
        <v>2477.5300000000002</v>
      </c>
      <c r="I5771" s="25" t="s">
        <v>7257</v>
      </c>
      <c r="K5771" s="25" t="s">
        <v>7598</v>
      </c>
      <c r="L5771" s="25" t="s">
        <v>7647</v>
      </c>
      <c r="M5771" s="22">
        <v>0</v>
      </c>
      <c r="N5771" s="22">
        <v>0</v>
      </c>
      <c r="O5771" s="21">
        <v>0</v>
      </c>
      <c r="P5771" s="21">
        <v>265.45</v>
      </c>
      <c r="Q5771" s="25"/>
      <c r="R5771" s="1" t="str">
        <f t="shared" si="116"/>
        <v>ST10061</v>
      </c>
      <c r="S5771" t="str">
        <f>VLOOKUP(R5771,Data!$C$2:$D$261,2,0)</f>
        <v>The Dorchester</v>
      </c>
      <c r="T5771">
        <f>COUNTIF('Feb 2022'!A:A,D5771)+COUNTIF('Mar 2022'!A:A,D5771)+COUNTIF('Apr 2022'!A:A,D5771)+COUNTIF('May 2022'!A:A,D5771)+COUNTIF('June 2022'!A:A,D5771)+COUNTIF('July 2022'!A:A,D5771)+COUNTIF('Aug 2022'!A:A,D5771)+COUNTIF('Sep 2022'!A:A,D5771)+COUNTIF('Oct 2022'!A:A,D5771)+COUNTIF('Dec 2022'!A:A,D5771)</f>
        <v>0</v>
      </c>
      <c r="U5771" t="e">
        <f>VLOOKUP(Q5771,'Capital Lookup'!A:B,2,FALSE)</f>
        <v>#N/A</v>
      </c>
      <c r="V5771" s="2" t="str">
        <f>IFERROR(VLOOKUP(LEFT(F5771,10),'Find Purchase Orders'!B:J,9,FALSE),"")</f>
        <v/>
      </c>
      <c r="W5771" s="25" t="s">
        <v>7261</v>
      </c>
    </row>
    <row r="5772" spans="1:23" hidden="1">
      <c r="A5772" s="25" t="s">
        <v>16532</v>
      </c>
      <c r="B5772" s="25" t="s">
        <v>7541</v>
      </c>
      <c r="C5772" s="25" t="s">
        <v>7264</v>
      </c>
      <c r="D5772" s="25" t="s">
        <v>19887</v>
      </c>
      <c r="E5772" s="25" t="s">
        <v>7543</v>
      </c>
      <c r="H5772" s="21">
        <v>2477.5300000000002</v>
      </c>
      <c r="I5772" s="25" t="s">
        <v>7257</v>
      </c>
      <c r="K5772" s="25" t="s">
        <v>9071</v>
      </c>
      <c r="L5772" s="25" t="s">
        <v>8647</v>
      </c>
      <c r="M5772" s="22">
        <v>0</v>
      </c>
      <c r="N5772" s="22">
        <v>0</v>
      </c>
      <c r="O5772" s="21">
        <v>0</v>
      </c>
      <c r="P5772" s="21">
        <v>265.45</v>
      </c>
      <c r="Q5772" s="25"/>
      <c r="R5772" s="1" t="str">
        <f t="shared" si="116"/>
        <v>ST10061</v>
      </c>
      <c r="S5772" t="str">
        <f>VLOOKUP(R5772,Data!$C$2:$D$261,2,0)</f>
        <v>The Dorchester</v>
      </c>
      <c r="T5772">
        <f>COUNTIF('Feb 2022'!A:A,D5772)+COUNTIF('Mar 2022'!A:A,D5772)+COUNTIF('Apr 2022'!A:A,D5772)+COUNTIF('May 2022'!A:A,D5772)+COUNTIF('June 2022'!A:A,D5772)+COUNTIF('July 2022'!A:A,D5772)+COUNTIF('Aug 2022'!A:A,D5772)+COUNTIF('Sep 2022'!A:A,D5772)+COUNTIF('Oct 2022'!A:A,D5772)+COUNTIF('Dec 2022'!A:A,D5772)</f>
        <v>0</v>
      </c>
      <c r="U5772" t="e">
        <f>VLOOKUP(Q5772,'Capital Lookup'!A:B,2,FALSE)</f>
        <v>#N/A</v>
      </c>
      <c r="V5772" s="2" t="str">
        <f>IFERROR(VLOOKUP(LEFT(F5772,10),'Find Purchase Orders'!B:J,9,FALSE),"")</f>
        <v/>
      </c>
      <c r="W5772" s="25" t="s">
        <v>7261</v>
      </c>
    </row>
    <row r="5773" spans="1:23" hidden="1">
      <c r="A5773" s="25" t="s">
        <v>7261</v>
      </c>
      <c r="B5773" s="25" t="s">
        <v>7541</v>
      </c>
      <c r="C5773" s="25" t="s">
        <v>7264</v>
      </c>
      <c r="D5773" s="25" t="s">
        <v>19888</v>
      </c>
      <c r="E5773" s="25" t="s">
        <v>7543</v>
      </c>
      <c r="H5773" s="21">
        <v>1441.44</v>
      </c>
      <c r="I5773" s="25" t="s">
        <v>7257</v>
      </c>
      <c r="K5773" s="25" t="s">
        <v>7262</v>
      </c>
      <c r="L5773" s="25" t="s">
        <v>7259</v>
      </c>
      <c r="M5773" s="22">
        <v>0</v>
      </c>
      <c r="N5773" s="22">
        <v>0</v>
      </c>
      <c r="O5773" s="21">
        <v>0</v>
      </c>
      <c r="P5773" s="21">
        <v>154.44</v>
      </c>
      <c r="Q5773" s="25" t="s">
        <v>7544</v>
      </c>
      <c r="R5773" s="1" t="str">
        <f t="shared" si="116"/>
        <v>ST10061</v>
      </c>
      <c r="S5773" t="str">
        <f>VLOOKUP(R5773,Data!$C$2:$D$261,2,0)</f>
        <v>The Dorchester</v>
      </c>
      <c r="T5773">
        <f>COUNTIF('Feb 2022'!A:A,D5773)+COUNTIF('Mar 2022'!A:A,D5773)+COUNTIF('Apr 2022'!A:A,D5773)+COUNTIF('May 2022'!A:A,D5773)+COUNTIF('June 2022'!A:A,D5773)+COUNTIF('July 2022'!A:A,D5773)+COUNTIF('Aug 2022'!A:A,D5773)+COUNTIF('Sep 2022'!A:A,D5773)+COUNTIF('Oct 2022'!A:A,D5773)+COUNTIF('Dec 2022'!A:A,D5773)</f>
        <v>0</v>
      </c>
      <c r="U5773" t="str">
        <f>VLOOKUP(Q5773,'Capital Lookup'!A:B,2,FALSE)</f>
        <v>No</v>
      </c>
      <c r="V5773" s="2" t="str">
        <f>IFERROR(VLOOKUP(LEFT(F5773,10),'Find Purchase Orders'!B:J,9,FALSE),"")</f>
        <v/>
      </c>
      <c r="W5773" s="25" t="s">
        <v>7261</v>
      </c>
    </row>
    <row r="5774" spans="1:23" hidden="1">
      <c r="A5774" s="25" t="s">
        <v>7252</v>
      </c>
      <c r="B5774" s="25" t="s">
        <v>13450</v>
      </c>
      <c r="C5774" s="25" t="s">
        <v>7254</v>
      </c>
      <c r="D5774" s="25" t="s">
        <v>7119</v>
      </c>
      <c r="E5774" s="25" t="s">
        <v>18145</v>
      </c>
      <c r="F5774" s="25" t="s">
        <v>19889</v>
      </c>
      <c r="G5774" s="25" t="s">
        <v>19890</v>
      </c>
      <c r="H5774" s="21">
        <v>3260.36</v>
      </c>
      <c r="I5774" s="25" t="s">
        <v>7296</v>
      </c>
      <c r="J5774" s="25" t="s">
        <v>7288</v>
      </c>
      <c r="K5774" s="25" t="s">
        <v>7510</v>
      </c>
      <c r="L5774" s="25" t="s">
        <v>10765</v>
      </c>
      <c r="M5774" s="21">
        <v>3260.36</v>
      </c>
      <c r="N5774" s="21">
        <v>3260.36</v>
      </c>
      <c r="O5774" s="21">
        <v>0</v>
      </c>
      <c r="P5774" s="21">
        <v>3260.36</v>
      </c>
      <c r="Q5774" s="25" t="s">
        <v>19818</v>
      </c>
      <c r="R5774" s="1" t="str">
        <f t="shared" si="116"/>
        <v>ST10040</v>
      </c>
      <c r="S5774" t="str">
        <f>VLOOKUP(R5774,Data!$C$2:$D$261,2,0)</f>
        <v>Lynwood</v>
      </c>
      <c r="T5774">
        <f>COUNTIF('Feb 2022'!A:A,D5774)+COUNTIF('Mar 2022'!A:A,D5774)+COUNTIF('Apr 2022'!A:A,D5774)+COUNTIF('May 2022'!A:A,D5774)+COUNTIF('June 2022'!A:A,D5774)+COUNTIF('July 2022'!A:A,D5774)+COUNTIF('Aug 2022'!A:A,D5774)+COUNTIF('Sep 2022'!A:A,D5774)+COUNTIF('Oct 2022'!A:A,D5774)+COUNTIF('Dec 2022'!A:A,D5774)</f>
        <v>1</v>
      </c>
      <c r="U5774" t="str">
        <f>VLOOKUP(Q5774,'Capital Lookup'!A:B,2,FALSE)</f>
        <v>No</v>
      </c>
      <c r="V5774" s="2">
        <f>IFERROR(VLOOKUP(LEFT(F5774,10),'Find Purchase Orders'!B:J,9,FALSE),"")</f>
        <v>44889</v>
      </c>
      <c r="W5774" s="25" t="s">
        <v>7261</v>
      </c>
    </row>
    <row r="5775" spans="1:23" hidden="1">
      <c r="A5775" s="25" t="s">
        <v>7252</v>
      </c>
      <c r="B5775" s="25" t="s">
        <v>7574</v>
      </c>
      <c r="C5775" s="25" t="s">
        <v>7254</v>
      </c>
      <c r="D5775" s="25" t="s">
        <v>7087</v>
      </c>
      <c r="E5775" s="25" t="s">
        <v>18145</v>
      </c>
      <c r="F5775" s="25" t="s">
        <v>19891</v>
      </c>
      <c r="G5775" s="25" t="s">
        <v>19892</v>
      </c>
      <c r="H5775" s="21">
        <v>734.5</v>
      </c>
      <c r="I5775" s="25" t="s">
        <v>7296</v>
      </c>
      <c r="J5775" s="25" t="s">
        <v>7288</v>
      </c>
      <c r="K5775" s="25" t="s">
        <v>7646</v>
      </c>
      <c r="L5775" s="25" t="s">
        <v>10765</v>
      </c>
      <c r="M5775" s="21">
        <v>734.5</v>
      </c>
      <c r="N5775" s="21">
        <v>734.5</v>
      </c>
      <c r="O5775" s="21">
        <v>0</v>
      </c>
      <c r="P5775" s="21">
        <v>734.5</v>
      </c>
      <c r="Q5775" s="25" t="s">
        <v>19818</v>
      </c>
      <c r="R5775" s="1" t="str">
        <f t="shared" si="116"/>
        <v>ST10039</v>
      </c>
      <c r="S5775" t="str">
        <f>VLOOKUP(R5775,Data!$C$2:$D$261,2,0)</f>
        <v>Barrhaven</v>
      </c>
      <c r="T5775">
        <f>COUNTIF('Feb 2022'!A:A,D5775)+COUNTIF('Mar 2022'!A:A,D5775)+COUNTIF('Apr 2022'!A:A,D5775)+COUNTIF('May 2022'!A:A,D5775)+COUNTIF('June 2022'!A:A,D5775)+COUNTIF('July 2022'!A:A,D5775)+COUNTIF('Aug 2022'!A:A,D5775)+COUNTIF('Sep 2022'!A:A,D5775)+COUNTIF('Oct 2022'!A:A,D5775)+COUNTIF('Dec 2022'!A:A,D5775)</f>
        <v>1</v>
      </c>
      <c r="U5775" t="str">
        <f>VLOOKUP(Q5775,'Capital Lookup'!A:B,2,FALSE)</f>
        <v>No</v>
      </c>
      <c r="V5775" s="2">
        <f>IFERROR(VLOOKUP(LEFT(F5775,10),'Find Purchase Orders'!B:J,9,FALSE),"")</f>
        <v>44884</v>
      </c>
      <c r="W5775" s="25" t="s">
        <v>7261</v>
      </c>
    </row>
    <row r="5776" spans="1:23" hidden="1">
      <c r="A5776" s="25" t="s">
        <v>7261</v>
      </c>
      <c r="B5776" s="25" t="s">
        <v>7600</v>
      </c>
      <c r="C5776" s="25" t="s">
        <v>7282</v>
      </c>
      <c r="D5776" s="25" t="s">
        <v>7120</v>
      </c>
      <c r="E5776" s="25" t="s">
        <v>18145</v>
      </c>
      <c r="F5776" s="25" t="s">
        <v>19893</v>
      </c>
      <c r="G5776" s="25" t="s">
        <v>19894</v>
      </c>
      <c r="H5776" s="21">
        <v>2446.4499999999998</v>
      </c>
      <c r="I5776" s="25" t="s">
        <v>7296</v>
      </c>
      <c r="J5776" s="25" t="s">
        <v>7288</v>
      </c>
      <c r="K5776" s="25" t="s">
        <v>7640</v>
      </c>
      <c r="L5776" s="25" t="s">
        <v>10765</v>
      </c>
      <c r="M5776" s="21">
        <v>2446.4499999999998</v>
      </c>
      <c r="N5776" s="21">
        <v>2446.4499999999998</v>
      </c>
      <c r="O5776" s="21">
        <v>0</v>
      </c>
      <c r="P5776" s="21">
        <v>2446.4499999999998</v>
      </c>
      <c r="Q5776" s="25" t="s">
        <v>19818</v>
      </c>
      <c r="R5776" s="1" t="str">
        <f t="shared" si="116"/>
        <v>ST10034</v>
      </c>
      <c r="S5776" t="str">
        <f>VLOOKUP(R5776,Data!$C$2:$D$261,2,0)</f>
        <v>Bridlewood Manor</v>
      </c>
      <c r="T5776">
        <f>COUNTIF('Feb 2022'!A:A,D5776)+COUNTIF('Mar 2022'!A:A,D5776)+COUNTIF('Apr 2022'!A:A,D5776)+COUNTIF('May 2022'!A:A,D5776)+COUNTIF('June 2022'!A:A,D5776)+COUNTIF('July 2022'!A:A,D5776)+COUNTIF('Aug 2022'!A:A,D5776)+COUNTIF('Sep 2022'!A:A,D5776)+COUNTIF('Oct 2022'!A:A,D5776)+COUNTIF('Dec 2022'!A:A,D5776)</f>
        <v>1</v>
      </c>
      <c r="U5776" t="str">
        <f>VLOOKUP(Q5776,'Capital Lookup'!A:B,2,FALSE)</f>
        <v>No</v>
      </c>
      <c r="V5776" s="2">
        <f>IFERROR(VLOOKUP(LEFT(F5776,10),'Find Purchase Orders'!B:J,9,FALSE),"")</f>
        <v>44888</v>
      </c>
      <c r="W5776" s="25" t="s">
        <v>7261</v>
      </c>
    </row>
    <row r="5777" spans="1:23" hidden="1">
      <c r="A5777" s="25" t="s">
        <v>7261</v>
      </c>
      <c r="B5777" s="25" t="s">
        <v>8259</v>
      </c>
      <c r="C5777" s="25" t="s">
        <v>8260</v>
      </c>
      <c r="D5777" s="25" t="s">
        <v>19895</v>
      </c>
      <c r="E5777" s="25" t="s">
        <v>18145</v>
      </c>
      <c r="H5777" s="21">
        <v>904.28</v>
      </c>
      <c r="I5777" s="25" t="s">
        <v>7257</v>
      </c>
      <c r="K5777" s="25" t="s">
        <v>7598</v>
      </c>
      <c r="L5777" s="25" t="s">
        <v>10765</v>
      </c>
      <c r="M5777" s="22">
        <v>0</v>
      </c>
      <c r="N5777" s="22">
        <v>0</v>
      </c>
      <c r="O5777" s="21">
        <v>0</v>
      </c>
      <c r="P5777" s="21">
        <v>104.03</v>
      </c>
      <c r="Q5777" s="25" t="s">
        <v>19818</v>
      </c>
      <c r="R5777" s="1" t="str">
        <f t="shared" si="116"/>
        <v>ST10260</v>
      </c>
      <c r="S5777" t="str">
        <f>VLOOKUP(R5777,Data!$C$2:$D$261,2,0)</f>
        <v>Support Office</v>
      </c>
      <c r="T5777">
        <f>COUNTIF('Feb 2022'!A:A,D5777)+COUNTIF('Mar 2022'!A:A,D5777)+COUNTIF('Apr 2022'!A:A,D5777)+COUNTIF('May 2022'!A:A,D5777)+COUNTIF('June 2022'!A:A,D5777)+COUNTIF('July 2022'!A:A,D5777)+COUNTIF('Aug 2022'!A:A,D5777)+COUNTIF('Sep 2022'!A:A,D5777)+COUNTIF('Oct 2022'!A:A,D5777)+COUNTIF('Dec 2022'!A:A,D5777)</f>
        <v>0</v>
      </c>
      <c r="U5777" t="str">
        <f>VLOOKUP(Q5777,'Capital Lookup'!A:B,2,FALSE)</f>
        <v>No</v>
      </c>
      <c r="V5777" s="2" t="str">
        <f>IFERROR(VLOOKUP(LEFT(F5777,10),'Find Purchase Orders'!B:J,9,FALSE),"")</f>
        <v/>
      </c>
      <c r="W5777" s="25" t="s">
        <v>7261</v>
      </c>
    </row>
    <row r="5778" spans="1:23" hidden="1">
      <c r="A5778" s="25" t="s">
        <v>7261</v>
      </c>
      <c r="B5778" s="25" t="s">
        <v>8108</v>
      </c>
      <c r="C5778" s="25" t="s">
        <v>7264</v>
      </c>
      <c r="D5778" s="25" t="s">
        <v>7121</v>
      </c>
      <c r="E5778" s="25" t="s">
        <v>18145</v>
      </c>
      <c r="F5778" s="25" t="s">
        <v>19896</v>
      </c>
      <c r="G5778" s="25" t="s">
        <v>19897</v>
      </c>
      <c r="H5778" s="21">
        <v>1647.86</v>
      </c>
      <c r="I5778" s="25" t="s">
        <v>7296</v>
      </c>
      <c r="J5778" s="25" t="s">
        <v>7288</v>
      </c>
      <c r="K5778" s="25" t="s">
        <v>7646</v>
      </c>
      <c r="L5778" s="25" t="s">
        <v>10765</v>
      </c>
      <c r="M5778" s="21">
        <v>1647.86</v>
      </c>
      <c r="N5778" s="21">
        <v>1647.86</v>
      </c>
      <c r="O5778" s="21">
        <v>0</v>
      </c>
      <c r="P5778" s="21">
        <v>1647.86</v>
      </c>
      <c r="Q5778" s="25" t="s">
        <v>19818</v>
      </c>
      <c r="R5778" s="1" t="str">
        <f t="shared" si="116"/>
        <v>ST10049</v>
      </c>
      <c r="S5778" t="str">
        <f>VLOOKUP(R5778,Data!$C$2:$D$261,2,0)</f>
        <v>Colonel By</v>
      </c>
      <c r="T5778">
        <f>COUNTIF('Feb 2022'!A:A,D5778)+COUNTIF('Mar 2022'!A:A,D5778)+COUNTIF('Apr 2022'!A:A,D5778)+COUNTIF('May 2022'!A:A,D5778)+COUNTIF('June 2022'!A:A,D5778)+COUNTIF('July 2022'!A:A,D5778)+COUNTIF('Aug 2022'!A:A,D5778)+COUNTIF('Sep 2022'!A:A,D5778)+COUNTIF('Oct 2022'!A:A,D5778)+COUNTIF('Dec 2022'!A:A,D5778)</f>
        <v>1</v>
      </c>
      <c r="U5778" t="str">
        <f>VLOOKUP(Q5778,'Capital Lookup'!A:B,2,FALSE)</f>
        <v>No</v>
      </c>
      <c r="V5778" s="2">
        <f>IFERROR(VLOOKUP(LEFT(F5778,10),'Find Purchase Orders'!B:J,9,FALSE),"")</f>
        <v>44886</v>
      </c>
      <c r="W5778" s="25" t="s">
        <v>7261</v>
      </c>
    </row>
    <row r="5779" spans="1:23" hidden="1">
      <c r="A5779" s="25" t="s">
        <v>7261</v>
      </c>
      <c r="B5779" s="25" t="s">
        <v>10864</v>
      </c>
      <c r="C5779" s="25" t="s">
        <v>7264</v>
      </c>
      <c r="D5779" s="25" t="s">
        <v>7088</v>
      </c>
      <c r="E5779" s="25" t="s">
        <v>7500</v>
      </c>
      <c r="F5779" s="25" t="s">
        <v>19898</v>
      </c>
      <c r="G5779" s="25" t="s">
        <v>19899</v>
      </c>
      <c r="H5779" s="21">
        <v>7542.75</v>
      </c>
      <c r="I5779" s="25" t="s">
        <v>7287</v>
      </c>
      <c r="J5779" s="25" t="s">
        <v>7288</v>
      </c>
      <c r="K5779" s="25" t="s">
        <v>9091</v>
      </c>
      <c r="L5779" s="25" t="s">
        <v>10765</v>
      </c>
      <c r="M5779" s="21">
        <v>7542.75</v>
      </c>
      <c r="N5779" s="22">
        <v>0</v>
      </c>
      <c r="O5779" s="21">
        <v>7542.75</v>
      </c>
      <c r="P5779" s="21">
        <v>867.75</v>
      </c>
      <c r="Q5779" s="25" t="s">
        <v>19818</v>
      </c>
      <c r="R5779" s="1" t="str">
        <f t="shared" si="116"/>
        <v>ST10044</v>
      </c>
      <c r="S5779" t="str">
        <f>VLOOKUP(R5779,Data!$C$2:$D$261,2,0)</f>
        <v>Landmark Court</v>
      </c>
      <c r="T5779">
        <f>COUNTIF('Feb 2022'!A:A,D5779)+COUNTIF('Mar 2022'!A:A,D5779)+COUNTIF('Apr 2022'!A:A,D5779)+COUNTIF('May 2022'!A:A,D5779)+COUNTIF('June 2022'!A:A,D5779)+COUNTIF('July 2022'!A:A,D5779)+COUNTIF('Aug 2022'!A:A,D5779)+COUNTIF('Sep 2022'!A:A,D5779)+COUNTIF('Oct 2022'!A:A,D5779)+COUNTIF('Dec 2022'!A:A,D5779)</f>
        <v>1</v>
      </c>
      <c r="U5779" t="str">
        <f>VLOOKUP(Q5779,'Capital Lookup'!A:B,2,FALSE)</f>
        <v>No</v>
      </c>
      <c r="V5779" s="2">
        <f>IFERROR(VLOOKUP(LEFT(F5779,10),'Find Purchase Orders'!B:J,9,FALSE),"")</f>
        <v>44883</v>
      </c>
      <c r="W5779" s="25" t="s">
        <v>7261</v>
      </c>
    </row>
    <row r="5780" spans="1:23" hidden="1">
      <c r="A5780" s="25" t="s">
        <v>7261</v>
      </c>
      <c r="B5780" s="25" t="s">
        <v>8227</v>
      </c>
      <c r="C5780" s="25" t="s">
        <v>7264</v>
      </c>
      <c r="D5780" s="25" t="s">
        <v>7122</v>
      </c>
      <c r="E5780" s="25" t="s">
        <v>19520</v>
      </c>
      <c r="F5780" s="25" t="s">
        <v>19900</v>
      </c>
      <c r="G5780" s="25" t="s">
        <v>19901</v>
      </c>
      <c r="H5780" s="21">
        <v>4661.25</v>
      </c>
      <c r="I5780" s="25" t="s">
        <v>7287</v>
      </c>
      <c r="J5780" s="25" t="s">
        <v>7288</v>
      </c>
      <c r="K5780" s="25" t="s">
        <v>8274</v>
      </c>
      <c r="L5780" s="25" t="s">
        <v>10765</v>
      </c>
      <c r="M5780" s="21">
        <v>4661.25</v>
      </c>
      <c r="N5780" s="22">
        <v>0</v>
      </c>
      <c r="O5780" s="21">
        <v>4661.25</v>
      </c>
      <c r="P5780" s="21">
        <v>536.25</v>
      </c>
      <c r="Q5780" s="25" t="s">
        <v>19818</v>
      </c>
      <c r="R5780" s="1" t="str">
        <f t="shared" si="116"/>
        <v>ST10026</v>
      </c>
      <c r="S5780" t="str">
        <f>VLOOKUP(R5780,Data!$C$2:$D$261,2,0)</f>
        <v>Donway Place</v>
      </c>
      <c r="T5780">
        <f>COUNTIF('Feb 2022'!A:A,D5780)+COUNTIF('Mar 2022'!A:A,D5780)+COUNTIF('Apr 2022'!A:A,D5780)+COUNTIF('May 2022'!A:A,D5780)+COUNTIF('June 2022'!A:A,D5780)+COUNTIF('July 2022'!A:A,D5780)+COUNTIF('Aug 2022'!A:A,D5780)+COUNTIF('Sep 2022'!A:A,D5780)+COUNTIF('Oct 2022'!A:A,D5780)+COUNTIF('Dec 2022'!A:A,D5780)</f>
        <v>1</v>
      </c>
      <c r="U5780" t="str">
        <f>VLOOKUP(Q5780,'Capital Lookup'!A:B,2,FALSE)</f>
        <v>No</v>
      </c>
      <c r="V5780" s="2">
        <f>IFERROR(VLOOKUP(LEFT(F5780,10),'Find Purchase Orders'!B:J,9,FALSE),"")</f>
        <v>44889</v>
      </c>
      <c r="W5780" s="25" t="s">
        <v>7261</v>
      </c>
    </row>
    <row r="5781" spans="1:23" hidden="1">
      <c r="A5781" s="25" t="s">
        <v>7269</v>
      </c>
      <c r="B5781" s="25" t="s">
        <v>11407</v>
      </c>
      <c r="C5781" s="25"/>
      <c r="D5781" s="25" t="s">
        <v>7123</v>
      </c>
      <c r="E5781" s="25" t="s">
        <v>7273</v>
      </c>
      <c r="F5781" s="25" t="s">
        <v>19902</v>
      </c>
      <c r="G5781" s="25" t="s">
        <v>19903</v>
      </c>
      <c r="H5781" s="21">
        <v>23158.05</v>
      </c>
      <c r="I5781" s="25" t="s">
        <v>7296</v>
      </c>
      <c r="J5781" s="25" t="s">
        <v>7288</v>
      </c>
      <c r="K5781" s="25" t="s">
        <v>9972</v>
      </c>
      <c r="L5781" s="25" t="s">
        <v>15143</v>
      </c>
      <c r="M5781" s="21">
        <v>23158.05</v>
      </c>
      <c r="N5781" s="21">
        <v>23158.05</v>
      </c>
      <c r="O5781" s="21">
        <v>0</v>
      </c>
      <c r="P5781" s="21">
        <v>23158.05</v>
      </c>
      <c r="Q5781" s="25" t="s">
        <v>19904</v>
      </c>
      <c r="R5781" s="1" t="str">
        <f t="shared" si="116"/>
        <v>ST10296</v>
      </c>
      <c r="S5781" t="str">
        <f>VLOOKUP(R5781,Data!$C$2:$D$261,2,0)</f>
        <v xml:space="preserve">The Scenic Grande </v>
      </c>
      <c r="T5781">
        <f>COUNTIF('Feb 2022'!A:A,D5781)+COUNTIF('Mar 2022'!A:A,D5781)+COUNTIF('Apr 2022'!A:A,D5781)+COUNTIF('May 2022'!A:A,D5781)+COUNTIF('June 2022'!A:A,D5781)+COUNTIF('July 2022'!A:A,D5781)+COUNTIF('Aug 2022'!A:A,D5781)+COUNTIF('Sep 2022'!A:A,D5781)+COUNTIF('Oct 2022'!A:A,D5781)+COUNTIF('Dec 2022'!A:A,D5781)</f>
        <v>1</v>
      </c>
      <c r="U5781" t="str">
        <f>VLOOKUP(Q5781,'Capital Lookup'!A:B,2,FALSE)</f>
        <v>No</v>
      </c>
      <c r="V5781" s="2">
        <f>IFERROR(VLOOKUP(LEFT(F5781,10),'Find Purchase Orders'!B:J,9,FALSE),"")</f>
        <v>44886</v>
      </c>
      <c r="W5781" s="25" t="s">
        <v>7261</v>
      </c>
    </row>
    <row r="5782" spans="1:23" hidden="1">
      <c r="A5782" s="25" t="s">
        <v>7261</v>
      </c>
      <c r="B5782" s="25" t="s">
        <v>8662</v>
      </c>
      <c r="C5782" s="25" t="s">
        <v>7264</v>
      </c>
      <c r="D5782" s="25" t="s">
        <v>19905</v>
      </c>
      <c r="E5782" s="25"/>
      <c r="H5782" s="21">
        <v>25056.03</v>
      </c>
      <c r="I5782" s="25" t="s">
        <v>7257</v>
      </c>
      <c r="K5782" s="25" t="s">
        <v>7893</v>
      </c>
      <c r="L5782" s="25" t="s">
        <v>8166</v>
      </c>
      <c r="M5782" s="22">
        <v>0</v>
      </c>
      <c r="N5782" s="22">
        <v>0</v>
      </c>
      <c r="O5782" s="21">
        <v>0</v>
      </c>
      <c r="P5782" s="21">
        <v>2483.0300000000002</v>
      </c>
      <c r="Q5782" s="25" t="s">
        <v>19906</v>
      </c>
      <c r="R5782" s="1" t="str">
        <f t="shared" si="116"/>
        <v>ST10084</v>
      </c>
      <c r="S5782" t="str">
        <f>VLOOKUP(R5782,Data!$C$2:$D$261,2,0)</f>
        <v>Bentley Saskatoon</v>
      </c>
      <c r="T5782">
        <f>COUNTIF('Feb 2022'!A:A,D5782)+COUNTIF('Mar 2022'!A:A,D5782)+COUNTIF('Apr 2022'!A:A,D5782)+COUNTIF('May 2022'!A:A,D5782)+COUNTIF('June 2022'!A:A,D5782)+COUNTIF('July 2022'!A:A,D5782)+COUNTIF('Aug 2022'!A:A,D5782)+COUNTIF('Sep 2022'!A:A,D5782)+COUNTIF('Oct 2022'!A:A,D5782)+COUNTIF('Dec 2022'!A:A,D5782)</f>
        <v>0</v>
      </c>
      <c r="U5782" t="e">
        <f>VLOOKUP(Q5782,'Capital Lookup'!A:B,2,FALSE)</f>
        <v>#N/A</v>
      </c>
      <c r="V5782" s="2" t="str">
        <f>IFERROR(VLOOKUP(LEFT(F5782,10),'Find Purchase Orders'!B:J,9,FALSE),"")</f>
        <v/>
      </c>
      <c r="W5782" s="25" t="s">
        <v>7261</v>
      </c>
    </row>
    <row r="5783" spans="1:23" hidden="1">
      <c r="A5783" s="25" t="s">
        <v>7261</v>
      </c>
      <c r="B5783" s="25" t="s">
        <v>8662</v>
      </c>
      <c r="C5783" s="25" t="s">
        <v>7264</v>
      </c>
      <c r="D5783" s="25" t="s">
        <v>19905</v>
      </c>
      <c r="E5783" s="25"/>
      <c r="H5783" s="21">
        <v>5644.35</v>
      </c>
      <c r="I5783" s="25" t="s">
        <v>7257</v>
      </c>
      <c r="K5783" s="25" t="s">
        <v>7893</v>
      </c>
      <c r="L5783" s="25" t="s">
        <v>8166</v>
      </c>
      <c r="M5783" s="22">
        <v>0</v>
      </c>
      <c r="N5783" s="22">
        <v>0</v>
      </c>
      <c r="O5783" s="21">
        <v>0</v>
      </c>
      <c r="P5783" s="21">
        <v>559.35</v>
      </c>
      <c r="Q5783" s="25" t="s">
        <v>19906</v>
      </c>
      <c r="R5783" s="1" t="str">
        <f t="shared" si="116"/>
        <v>ST10084</v>
      </c>
      <c r="S5783" t="str">
        <f>VLOOKUP(R5783,Data!$C$2:$D$261,2,0)</f>
        <v>Bentley Saskatoon</v>
      </c>
      <c r="T5783">
        <f>COUNTIF('Feb 2022'!A:A,D5783)+COUNTIF('Mar 2022'!A:A,D5783)+COUNTIF('Apr 2022'!A:A,D5783)+COUNTIF('May 2022'!A:A,D5783)+COUNTIF('June 2022'!A:A,D5783)+COUNTIF('July 2022'!A:A,D5783)+COUNTIF('Aug 2022'!A:A,D5783)+COUNTIF('Sep 2022'!A:A,D5783)+COUNTIF('Oct 2022'!A:A,D5783)+COUNTIF('Dec 2022'!A:A,D5783)</f>
        <v>0</v>
      </c>
      <c r="U5783" t="e">
        <f>VLOOKUP(Q5783,'Capital Lookup'!A:B,2,FALSE)</f>
        <v>#N/A</v>
      </c>
      <c r="V5783" s="2" t="str">
        <f>IFERROR(VLOOKUP(LEFT(F5783,10),'Find Purchase Orders'!B:J,9,FALSE),"")</f>
        <v/>
      </c>
      <c r="W5783" s="25" t="s">
        <v>7261</v>
      </c>
    </row>
    <row r="5784" spans="1:23" hidden="1">
      <c r="A5784" s="25" t="s">
        <v>7269</v>
      </c>
      <c r="B5784" s="25" t="s">
        <v>7853</v>
      </c>
      <c r="C5784" s="25"/>
      <c r="D5784" s="25" t="s">
        <v>7124</v>
      </c>
      <c r="E5784" s="25" t="s">
        <v>7492</v>
      </c>
      <c r="F5784" s="25" t="s">
        <v>19907</v>
      </c>
      <c r="G5784" s="25" t="s">
        <v>19908</v>
      </c>
      <c r="H5784" s="21">
        <v>6669.62</v>
      </c>
      <c r="I5784" s="25" t="s">
        <v>7296</v>
      </c>
      <c r="J5784" s="25" t="s">
        <v>7288</v>
      </c>
      <c r="K5784" s="25" t="s">
        <v>7495</v>
      </c>
      <c r="L5784" s="25" t="s">
        <v>7745</v>
      </c>
      <c r="M5784" s="21">
        <v>6669.62</v>
      </c>
      <c r="N5784" s="22">
        <v>0</v>
      </c>
      <c r="O5784" s="21">
        <v>6669.62</v>
      </c>
      <c r="P5784" s="21">
        <v>6669.62</v>
      </c>
      <c r="Q5784" s="25" t="s">
        <v>19909</v>
      </c>
      <c r="R5784" s="1" t="str">
        <f t="shared" si="116"/>
        <v>ST10330</v>
      </c>
      <c r="S5784" t="str">
        <f>VLOOKUP(R5784,Data!$C$2:$D$261,2,0)</f>
        <v>BayWoods Place</v>
      </c>
      <c r="T5784">
        <f>COUNTIF('Feb 2022'!A:A,D5784)+COUNTIF('Mar 2022'!A:A,D5784)+COUNTIF('Apr 2022'!A:A,D5784)+COUNTIF('May 2022'!A:A,D5784)+COUNTIF('June 2022'!A:A,D5784)+COUNTIF('July 2022'!A:A,D5784)+COUNTIF('Aug 2022'!A:A,D5784)+COUNTIF('Sep 2022'!A:A,D5784)+COUNTIF('Oct 2022'!A:A,D5784)+COUNTIF('Dec 2022'!A:A,D5784)</f>
        <v>1</v>
      </c>
      <c r="U5784" t="str">
        <f>VLOOKUP(Q5784,'Capital Lookup'!A:B,2,FALSE)</f>
        <v>No</v>
      </c>
      <c r="V5784" s="2">
        <f>IFERROR(VLOOKUP(LEFT(F5784,10),'Find Purchase Orders'!B:J,9,FALSE),"")</f>
        <v>44888</v>
      </c>
      <c r="W5784" s="25" t="s">
        <v>7261</v>
      </c>
    </row>
    <row r="5785" spans="1:23" hidden="1">
      <c r="A5785" s="25" t="s">
        <v>7269</v>
      </c>
      <c r="B5785" s="25" t="s">
        <v>8178</v>
      </c>
      <c r="C5785" s="25" t="s">
        <v>7271</v>
      </c>
      <c r="D5785" s="25" t="s">
        <v>7125</v>
      </c>
      <c r="E5785" s="25" t="s">
        <v>7492</v>
      </c>
      <c r="F5785" s="25" t="s">
        <v>19910</v>
      </c>
      <c r="G5785" s="25" t="s">
        <v>19911</v>
      </c>
      <c r="H5785" s="21">
        <v>7157.86</v>
      </c>
      <c r="I5785" s="25" t="s">
        <v>7296</v>
      </c>
      <c r="J5785" s="25" t="s">
        <v>7288</v>
      </c>
      <c r="K5785" s="25" t="s">
        <v>7495</v>
      </c>
      <c r="L5785" s="25" t="s">
        <v>7740</v>
      </c>
      <c r="M5785" s="21">
        <v>7157.86</v>
      </c>
      <c r="N5785" s="22">
        <v>0</v>
      </c>
      <c r="O5785" s="21">
        <v>7157.86</v>
      </c>
      <c r="P5785" s="21">
        <v>7157.86</v>
      </c>
      <c r="Q5785" s="25" t="s">
        <v>19912</v>
      </c>
      <c r="R5785" s="1" t="str">
        <f t="shared" si="116"/>
        <v>ST10183</v>
      </c>
      <c r="S5785" t="str">
        <f>VLOOKUP(R5785,Data!$C$2:$D$261,2,0)</f>
        <v>Brierwood Gardens</v>
      </c>
      <c r="T5785">
        <f>COUNTIF('Feb 2022'!A:A,D5785)+COUNTIF('Mar 2022'!A:A,D5785)+COUNTIF('Apr 2022'!A:A,D5785)+COUNTIF('May 2022'!A:A,D5785)+COUNTIF('June 2022'!A:A,D5785)+COUNTIF('July 2022'!A:A,D5785)+COUNTIF('Aug 2022'!A:A,D5785)+COUNTIF('Sep 2022'!A:A,D5785)+COUNTIF('Oct 2022'!A:A,D5785)+COUNTIF('Dec 2022'!A:A,D5785)</f>
        <v>1</v>
      </c>
      <c r="U5785" t="str">
        <f>VLOOKUP(Q5785,'Capital Lookup'!A:B,2,FALSE)</f>
        <v>No</v>
      </c>
      <c r="V5785" s="2">
        <f>IFERROR(VLOOKUP(LEFT(F5785,10),'Find Purchase Orders'!B:J,9,FALSE),"")</f>
        <v>44888</v>
      </c>
      <c r="W5785" s="25" t="s">
        <v>7261</v>
      </c>
    </row>
    <row r="5786" spans="1:23" hidden="1">
      <c r="A5786" s="25" t="s">
        <v>7269</v>
      </c>
      <c r="B5786" s="25" t="s">
        <v>7498</v>
      </c>
      <c r="C5786" s="25" t="s">
        <v>7271</v>
      </c>
      <c r="D5786" s="25" t="s">
        <v>7126</v>
      </c>
      <c r="E5786" s="25" t="s">
        <v>7492</v>
      </c>
      <c r="F5786" s="25" t="s">
        <v>19913</v>
      </c>
      <c r="G5786" s="25" t="s">
        <v>19914</v>
      </c>
      <c r="H5786" s="21">
        <v>2704.09</v>
      </c>
      <c r="I5786" s="25" t="s">
        <v>7296</v>
      </c>
      <c r="J5786" s="25" t="s">
        <v>7288</v>
      </c>
      <c r="K5786" s="25" t="s">
        <v>7733</v>
      </c>
      <c r="L5786" s="25" t="s">
        <v>7734</v>
      </c>
      <c r="M5786" s="21">
        <v>2704.09</v>
      </c>
      <c r="N5786" s="22">
        <v>0</v>
      </c>
      <c r="O5786" s="21">
        <v>2704.09</v>
      </c>
      <c r="P5786" s="21">
        <v>2704.09</v>
      </c>
      <c r="Q5786" s="25" t="s">
        <v>19915</v>
      </c>
      <c r="R5786" s="1" t="str">
        <f t="shared" si="116"/>
        <v>ST10169</v>
      </c>
      <c r="S5786" t="str">
        <f>VLOOKUP(R5786,Data!$C$2:$D$261,2,0)</f>
        <v>Kennedy Lodge</v>
      </c>
      <c r="T5786">
        <f>COUNTIF('Feb 2022'!A:A,D5786)+COUNTIF('Mar 2022'!A:A,D5786)+COUNTIF('Apr 2022'!A:A,D5786)+COUNTIF('May 2022'!A:A,D5786)+COUNTIF('June 2022'!A:A,D5786)+COUNTIF('July 2022'!A:A,D5786)+COUNTIF('Aug 2022'!A:A,D5786)+COUNTIF('Sep 2022'!A:A,D5786)+COUNTIF('Oct 2022'!A:A,D5786)+COUNTIF('Dec 2022'!A:A,D5786)</f>
        <v>1</v>
      </c>
      <c r="U5786" t="str">
        <f>VLOOKUP(Q5786,'Capital Lookup'!A:B,2,FALSE)</f>
        <v>No</v>
      </c>
      <c r="V5786" s="2">
        <f>IFERROR(VLOOKUP(LEFT(F5786,10),'Find Purchase Orders'!B:J,9,FALSE),"")</f>
        <v>44886</v>
      </c>
      <c r="W5786" s="25" t="s">
        <v>7261</v>
      </c>
    </row>
    <row r="5787" spans="1:23" hidden="1">
      <c r="A5787" s="25" t="s">
        <v>10912</v>
      </c>
      <c r="B5787" s="25" t="s">
        <v>9296</v>
      </c>
      <c r="C5787" s="25" t="s">
        <v>7254</v>
      </c>
      <c r="D5787" s="25" t="s">
        <v>7127</v>
      </c>
      <c r="E5787" s="25" t="s">
        <v>8443</v>
      </c>
      <c r="F5787" s="25" t="s">
        <v>19916</v>
      </c>
      <c r="G5787" s="25" t="s">
        <v>19917</v>
      </c>
      <c r="H5787" s="21">
        <v>14761.16</v>
      </c>
      <c r="I5787" s="25" t="s">
        <v>7287</v>
      </c>
      <c r="J5787" s="25" t="s">
        <v>7288</v>
      </c>
      <c r="K5787" s="25" t="s">
        <v>7579</v>
      </c>
      <c r="L5787" s="25" t="s">
        <v>8156</v>
      </c>
      <c r="M5787" s="21">
        <v>14761.16</v>
      </c>
      <c r="N5787" s="22">
        <v>0</v>
      </c>
      <c r="O5787" s="21">
        <v>14761.16</v>
      </c>
      <c r="P5787" s="21">
        <v>702.91</v>
      </c>
      <c r="Q5787" s="25" t="s">
        <v>19918</v>
      </c>
      <c r="R5787" s="1" t="str">
        <f t="shared" si="116"/>
        <v>ST10063</v>
      </c>
      <c r="S5787" t="str">
        <f>VLOOKUP(R5787,Data!$C$2:$D$261,2,0)</f>
        <v>Sunwood</v>
      </c>
      <c r="T5787">
        <f>COUNTIF('Feb 2022'!A:A,D5787)+COUNTIF('Mar 2022'!A:A,D5787)+COUNTIF('Apr 2022'!A:A,D5787)+COUNTIF('May 2022'!A:A,D5787)+COUNTIF('June 2022'!A:A,D5787)+COUNTIF('July 2022'!A:A,D5787)+COUNTIF('Aug 2022'!A:A,D5787)+COUNTIF('Sep 2022'!A:A,D5787)+COUNTIF('Oct 2022'!A:A,D5787)+COUNTIF('Dec 2022'!A:A,D5787)</f>
        <v>1</v>
      </c>
      <c r="U5787" t="str">
        <f>VLOOKUP(Q5787,'Capital Lookup'!A:B,2,FALSE)</f>
        <v>No</v>
      </c>
      <c r="V5787" s="2">
        <f>IFERROR(VLOOKUP(LEFT(F5787,10),'Find Purchase Orders'!B:J,9,FALSE),"")</f>
        <v>44889</v>
      </c>
      <c r="W5787" s="25" t="s">
        <v>7261</v>
      </c>
    </row>
    <row r="5788" spans="1:23" hidden="1">
      <c r="A5788" s="25" t="s">
        <v>7252</v>
      </c>
      <c r="B5788" s="25" t="s">
        <v>13450</v>
      </c>
      <c r="C5788" s="25" t="s">
        <v>7254</v>
      </c>
      <c r="D5788" s="25" t="s">
        <v>7089</v>
      </c>
      <c r="E5788" s="25" t="s">
        <v>18145</v>
      </c>
      <c r="F5788" s="25" t="s">
        <v>19919</v>
      </c>
      <c r="G5788" s="25" t="s">
        <v>19920</v>
      </c>
      <c r="H5788" s="21">
        <v>904.28</v>
      </c>
      <c r="I5788" s="25" t="s">
        <v>7296</v>
      </c>
      <c r="J5788" s="25" t="s">
        <v>7288</v>
      </c>
      <c r="K5788" s="25" t="s">
        <v>7598</v>
      </c>
      <c r="L5788" s="25" t="s">
        <v>10765</v>
      </c>
      <c r="M5788" s="21">
        <v>904.28</v>
      </c>
      <c r="N5788" s="21">
        <v>904.28</v>
      </c>
      <c r="O5788" s="21">
        <v>0</v>
      </c>
      <c r="P5788" s="21">
        <v>904.28</v>
      </c>
      <c r="Q5788" s="25" t="s">
        <v>19818</v>
      </c>
      <c r="R5788" s="1" t="str">
        <f t="shared" si="116"/>
        <v>ST10040</v>
      </c>
      <c r="S5788" t="str">
        <f>VLOOKUP(R5788,Data!$C$2:$D$261,2,0)</f>
        <v>Lynwood</v>
      </c>
      <c r="T5788">
        <f>COUNTIF('Feb 2022'!A:A,D5788)+COUNTIF('Mar 2022'!A:A,D5788)+COUNTIF('Apr 2022'!A:A,D5788)+COUNTIF('May 2022'!A:A,D5788)+COUNTIF('June 2022'!A:A,D5788)+COUNTIF('July 2022'!A:A,D5788)+COUNTIF('Aug 2022'!A:A,D5788)+COUNTIF('Sep 2022'!A:A,D5788)+COUNTIF('Oct 2022'!A:A,D5788)+COUNTIF('Dec 2022'!A:A,D5788)</f>
        <v>1</v>
      </c>
      <c r="U5788" t="str">
        <f>VLOOKUP(Q5788,'Capital Lookup'!A:B,2,FALSE)</f>
        <v>No</v>
      </c>
      <c r="V5788" s="2">
        <f>IFERROR(VLOOKUP(LEFT(F5788,10),'Find Purchase Orders'!B:J,9,FALSE),"")</f>
        <v>44885</v>
      </c>
      <c r="W5788" s="25" t="s">
        <v>7261</v>
      </c>
    </row>
    <row r="5789" spans="1:23" hidden="1">
      <c r="A5789" s="25" t="s">
        <v>7261</v>
      </c>
      <c r="B5789" s="25" t="s">
        <v>8259</v>
      </c>
      <c r="C5789" s="25" t="s">
        <v>8260</v>
      </c>
      <c r="D5789" s="25" t="s">
        <v>7090</v>
      </c>
      <c r="E5789" s="25" t="s">
        <v>19520</v>
      </c>
      <c r="F5789" s="25" t="s">
        <v>19921</v>
      </c>
      <c r="G5789" s="25" t="s">
        <v>19922</v>
      </c>
      <c r="H5789" s="21">
        <v>16526.25</v>
      </c>
      <c r="I5789" s="25" t="s">
        <v>7296</v>
      </c>
      <c r="J5789" s="25" t="s">
        <v>7288</v>
      </c>
      <c r="K5789" s="25" t="s">
        <v>7495</v>
      </c>
      <c r="L5789" s="25" t="s">
        <v>10765</v>
      </c>
      <c r="M5789" s="21">
        <v>16526.25</v>
      </c>
      <c r="N5789" s="21">
        <v>16526.25</v>
      </c>
      <c r="O5789" s="21">
        <v>0</v>
      </c>
      <c r="P5789" s="21">
        <v>16526.25</v>
      </c>
      <c r="Q5789" s="25" t="s">
        <v>19818</v>
      </c>
      <c r="R5789" s="1" t="str">
        <f t="shared" si="116"/>
        <v>ST10260</v>
      </c>
      <c r="S5789" t="str">
        <f>VLOOKUP(R5789,Data!$C$2:$D$261,2,0)</f>
        <v>Support Office</v>
      </c>
      <c r="T5789">
        <f>COUNTIF('Feb 2022'!A:A,D5789)+COUNTIF('Mar 2022'!A:A,D5789)+COUNTIF('Apr 2022'!A:A,D5789)+COUNTIF('May 2022'!A:A,D5789)+COUNTIF('June 2022'!A:A,D5789)+COUNTIF('July 2022'!A:A,D5789)+COUNTIF('Aug 2022'!A:A,D5789)+COUNTIF('Sep 2022'!A:A,D5789)+COUNTIF('Oct 2022'!A:A,D5789)+COUNTIF('Dec 2022'!A:A,D5789)</f>
        <v>1</v>
      </c>
      <c r="U5789" t="str">
        <f>VLOOKUP(Q5789,'Capital Lookup'!A:B,2,FALSE)</f>
        <v>No</v>
      </c>
      <c r="V5789" s="2">
        <f>IFERROR(VLOOKUP(LEFT(F5789,10),'Find Purchase Orders'!B:J,9,FALSE),"")</f>
        <v>44883</v>
      </c>
      <c r="W5789" s="25" t="s">
        <v>7261</v>
      </c>
    </row>
    <row r="5790" spans="1:23" hidden="1">
      <c r="A5790" s="25" t="s">
        <v>7261</v>
      </c>
      <c r="B5790" s="25" t="s">
        <v>8227</v>
      </c>
      <c r="C5790" s="25" t="s">
        <v>7264</v>
      </c>
      <c r="D5790" s="25" t="s">
        <v>19923</v>
      </c>
      <c r="E5790" s="25" t="s">
        <v>18145</v>
      </c>
      <c r="H5790" s="21">
        <v>8475</v>
      </c>
      <c r="I5790" s="25" t="s">
        <v>7257</v>
      </c>
      <c r="K5790" s="25" t="s">
        <v>8175</v>
      </c>
      <c r="L5790" s="25" t="s">
        <v>10765</v>
      </c>
      <c r="M5790" s="22">
        <v>0</v>
      </c>
      <c r="N5790" s="22">
        <v>0</v>
      </c>
      <c r="O5790" s="21">
        <v>0</v>
      </c>
      <c r="P5790" s="21">
        <v>975</v>
      </c>
      <c r="Q5790" s="25" t="s">
        <v>19818</v>
      </c>
      <c r="R5790" s="1" t="str">
        <f t="shared" si="116"/>
        <v>ST10026</v>
      </c>
      <c r="S5790" t="str">
        <f>VLOOKUP(R5790,Data!$C$2:$D$261,2,0)</f>
        <v>Donway Place</v>
      </c>
      <c r="T5790">
        <f>COUNTIF('Feb 2022'!A:A,D5790)+COUNTIF('Mar 2022'!A:A,D5790)+COUNTIF('Apr 2022'!A:A,D5790)+COUNTIF('May 2022'!A:A,D5790)+COUNTIF('June 2022'!A:A,D5790)+COUNTIF('July 2022'!A:A,D5790)+COUNTIF('Aug 2022'!A:A,D5790)+COUNTIF('Sep 2022'!A:A,D5790)+COUNTIF('Oct 2022'!A:A,D5790)+COUNTIF('Dec 2022'!A:A,D5790)</f>
        <v>0</v>
      </c>
      <c r="U5790" t="str">
        <f>VLOOKUP(Q5790,'Capital Lookup'!A:B,2,FALSE)</f>
        <v>No</v>
      </c>
      <c r="V5790" s="2" t="str">
        <f>IFERROR(VLOOKUP(LEFT(F5790,10),'Find Purchase Orders'!B:J,9,FALSE),"")</f>
        <v/>
      </c>
      <c r="W5790" s="25" t="s">
        <v>7261</v>
      </c>
    </row>
    <row r="5791" spans="1:23" hidden="1">
      <c r="A5791" s="25" t="s">
        <v>7478</v>
      </c>
      <c r="B5791" s="25" t="s">
        <v>8259</v>
      </c>
      <c r="C5791" s="25" t="s">
        <v>8260</v>
      </c>
      <c r="D5791" s="25" t="s">
        <v>19924</v>
      </c>
      <c r="E5791" s="25" t="s">
        <v>18145</v>
      </c>
      <c r="H5791" s="21">
        <v>8194.99</v>
      </c>
      <c r="I5791" s="25" t="s">
        <v>7257</v>
      </c>
      <c r="K5791" s="25" t="s">
        <v>7510</v>
      </c>
      <c r="L5791" s="25" t="s">
        <v>10765</v>
      </c>
      <c r="M5791" s="22">
        <v>0</v>
      </c>
      <c r="N5791" s="22">
        <v>0</v>
      </c>
      <c r="O5791" s="21">
        <v>0</v>
      </c>
      <c r="P5791" s="21">
        <v>942.79</v>
      </c>
      <c r="Q5791" s="25" t="s">
        <v>19754</v>
      </c>
      <c r="R5791" s="1" t="str">
        <f t="shared" si="116"/>
        <v>ST10260</v>
      </c>
      <c r="S5791" t="str">
        <f>VLOOKUP(R5791,Data!$C$2:$D$261,2,0)</f>
        <v>Support Office</v>
      </c>
      <c r="T5791">
        <f>COUNTIF('Feb 2022'!A:A,D5791)+COUNTIF('Mar 2022'!A:A,D5791)+COUNTIF('Apr 2022'!A:A,D5791)+COUNTIF('May 2022'!A:A,D5791)+COUNTIF('June 2022'!A:A,D5791)+COUNTIF('July 2022'!A:A,D5791)+COUNTIF('Aug 2022'!A:A,D5791)+COUNTIF('Sep 2022'!A:A,D5791)+COUNTIF('Oct 2022'!A:A,D5791)+COUNTIF('Dec 2022'!A:A,D5791)</f>
        <v>0</v>
      </c>
      <c r="U5791" t="str">
        <f>VLOOKUP(Q5791,'Capital Lookup'!A:B,2,FALSE)</f>
        <v>No</v>
      </c>
      <c r="V5791" s="2" t="str">
        <f>IFERROR(VLOOKUP(LEFT(F5791,10),'Find Purchase Orders'!B:J,9,FALSE),"")</f>
        <v/>
      </c>
      <c r="W5791" s="25" t="s">
        <v>7261</v>
      </c>
    </row>
    <row r="5792" spans="1:23" hidden="1">
      <c r="A5792" s="25" t="s">
        <v>7261</v>
      </c>
      <c r="B5792" s="25" t="s">
        <v>8282</v>
      </c>
      <c r="C5792" s="25" t="s">
        <v>7264</v>
      </c>
      <c r="D5792" s="25" t="s">
        <v>7128</v>
      </c>
      <c r="E5792" s="25" t="s">
        <v>19520</v>
      </c>
      <c r="F5792" s="25" t="s">
        <v>19925</v>
      </c>
      <c r="G5792" s="25" t="s">
        <v>19926</v>
      </c>
      <c r="H5792" s="21">
        <v>6114.58</v>
      </c>
      <c r="I5792" s="25" t="s">
        <v>7287</v>
      </c>
      <c r="J5792" s="25" t="s">
        <v>7288</v>
      </c>
      <c r="K5792" s="25" t="s">
        <v>7510</v>
      </c>
      <c r="L5792" s="25" t="s">
        <v>10765</v>
      </c>
      <c r="M5792" s="21">
        <v>6114.58</v>
      </c>
      <c r="N5792" s="22">
        <v>0</v>
      </c>
      <c r="O5792" s="21">
        <v>6114.58</v>
      </c>
      <c r="P5792" s="21">
        <v>703.45</v>
      </c>
      <c r="Q5792" s="25" t="s">
        <v>19818</v>
      </c>
      <c r="R5792" s="1" t="str">
        <f t="shared" si="116"/>
        <v>ST10021</v>
      </c>
      <c r="S5792" t="str">
        <f>VLOOKUP(R5792,Data!$C$2:$D$261,2,0)</f>
        <v>The Claremont</v>
      </c>
      <c r="T5792">
        <f>COUNTIF('Feb 2022'!A:A,D5792)+COUNTIF('Mar 2022'!A:A,D5792)+COUNTIF('Apr 2022'!A:A,D5792)+COUNTIF('May 2022'!A:A,D5792)+COUNTIF('June 2022'!A:A,D5792)+COUNTIF('July 2022'!A:A,D5792)+COUNTIF('Aug 2022'!A:A,D5792)+COUNTIF('Sep 2022'!A:A,D5792)+COUNTIF('Oct 2022'!A:A,D5792)+COUNTIF('Dec 2022'!A:A,D5792)</f>
        <v>1</v>
      </c>
      <c r="U5792" t="str">
        <f>VLOOKUP(Q5792,'Capital Lookup'!A:B,2,FALSE)</f>
        <v>No</v>
      </c>
      <c r="V5792" s="2">
        <f>IFERROR(VLOOKUP(LEFT(F5792,10),'Find Purchase Orders'!B:J,9,FALSE),"")</f>
        <v>44889</v>
      </c>
      <c r="W5792" s="25" t="s">
        <v>7261</v>
      </c>
    </row>
    <row r="5793" spans="1:23" hidden="1">
      <c r="A5793" s="25" t="s">
        <v>7478</v>
      </c>
      <c r="B5793" s="25" t="s">
        <v>7944</v>
      </c>
      <c r="C5793" s="25" t="s">
        <v>7587</v>
      </c>
      <c r="D5793" s="25" t="s">
        <v>7091</v>
      </c>
      <c r="E5793" s="25" t="s">
        <v>7492</v>
      </c>
      <c r="F5793" s="25" t="s">
        <v>19927</v>
      </c>
      <c r="G5793" s="25" t="s">
        <v>19928</v>
      </c>
      <c r="H5793" s="21">
        <v>5616.1</v>
      </c>
      <c r="I5793" s="25" t="s">
        <v>7296</v>
      </c>
      <c r="J5793" s="25" t="s">
        <v>7288</v>
      </c>
      <c r="K5793" s="25" t="s">
        <v>7495</v>
      </c>
      <c r="L5793" s="25" t="s">
        <v>10765</v>
      </c>
      <c r="M5793" s="21">
        <v>5616.1</v>
      </c>
      <c r="N5793" s="22">
        <v>0</v>
      </c>
      <c r="O5793" s="21">
        <v>5616.1</v>
      </c>
      <c r="P5793" s="21">
        <v>5616.1</v>
      </c>
      <c r="Q5793" s="25" t="s">
        <v>19754</v>
      </c>
      <c r="R5793" s="1" t="str">
        <f t="shared" si="116"/>
        <v>ST10181</v>
      </c>
      <c r="S5793" t="str">
        <f>VLOOKUP(R5793,Data!$C$2:$D$261,2,0)</f>
        <v>Iler Lodge</v>
      </c>
      <c r="T5793">
        <f>COUNTIF('Feb 2022'!A:A,D5793)+COUNTIF('Mar 2022'!A:A,D5793)+COUNTIF('Apr 2022'!A:A,D5793)+COUNTIF('May 2022'!A:A,D5793)+COUNTIF('June 2022'!A:A,D5793)+COUNTIF('July 2022'!A:A,D5793)+COUNTIF('Aug 2022'!A:A,D5793)+COUNTIF('Sep 2022'!A:A,D5793)+COUNTIF('Oct 2022'!A:A,D5793)+COUNTIF('Dec 2022'!A:A,D5793)</f>
        <v>1</v>
      </c>
      <c r="U5793" t="str">
        <f>VLOOKUP(Q5793,'Capital Lookup'!A:B,2,FALSE)</f>
        <v>No</v>
      </c>
      <c r="V5793" s="2">
        <f>IFERROR(VLOOKUP(LEFT(F5793,10),'Find Purchase Orders'!B:J,9,FALSE),"")</f>
        <v>44884</v>
      </c>
      <c r="W5793" s="25" t="s">
        <v>7261</v>
      </c>
    </row>
    <row r="5794" spans="1:23" hidden="1">
      <c r="A5794" s="25" t="s">
        <v>7478</v>
      </c>
      <c r="B5794" s="25" t="s">
        <v>7944</v>
      </c>
      <c r="C5794" s="25" t="s">
        <v>7587</v>
      </c>
      <c r="D5794" s="25" t="s">
        <v>7091</v>
      </c>
      <c r="E5794" s="25" t="s">
        <v>7492</v>
      </c>
      <c r="F5794" s="25" t="s">
        <v>19929</v>
      </c>
      <c r="G5794" s="25" t="s">
        <v>19928</v>
      </c>
      <c r="H5794" s="21">
        <v>12053.71</v>
      </c>
      <c r="I5794" s="25" t="s">
        <v>7296</v>
      </c>
      <c r="J5794" s="25" t="s">
        <v>7288</v>
      </c>
      <c r="K5794" s="25" t="s">
        <v>7495</v>
      </c>
      <c r="L5794" s="25" t="s">
        <v>10765</v>
      </c>
      <c r="M5794" s="21">
        <v>12053.71</v>
      </c>
      <c r="N5794" s="22">
        <v>0</v>
      </c>
      <c r="O5794" s="21">
        <v>12053.71</v>
      </c>
      <c r="P5794" s="21">
        <v>12053.71</v>
      </c>
      <c r="Q5794" s="25" t="s">
        <v>19754</v>
      </c>
      <c r="R5794" s="1" t="str">
        <f t="shared" si="116"/>
        <v>ST10181</v>
      </c>
      <c r="S5794" t="str">
        <f>VLOOKUP(R5794,Data!$C$2:$D$261,2,0)</f>
        <v>Iler Lodge</v>
      </c>
      <c r="T5794">
        <f>COUNTIF('Feb 2022'!A:A,D5794)+COUNTIF('Mar 2022'!A:A,D5794)+COUNTIF('Apr 2022'!A:A,D5794)+COUNTIF('May 2022'!A:A,D5794)+COUNTIF('June 2022'!A:A,D5794)+COUNTIF('July 2022'!A:A,D5794)+COUNTIF('Aug 2022'!A:A,D5794)+COUNTIF('Sep 2022'!A:A,D5794)+COUNTIF('Oct 2022'!A:A,D5794)+COUNTIF('Dec 2022'!A:A,D5794)</f>
        <v>1</v>
      </c>
      <c r="U5794" t="str">
        <f>VLOOKUP(Q5794,'Capital Lookup'!A:B,2,FALSE)</f>
        <v>No</v>
      </c>
      <c r="V5794" s="2">
        <f>IFERROR(VLOOKUP(LEFT(F5794,10),'Find Purchase Orders'!B:J,9,FALSE),"")</f>
        <v>44884</v>
      </c>
      <c r="W5794" s="25" t="s">
        <v>7261</v>
      </c>
    </row>
    <row r="5795" spans="1:23" hidden="1">
      <c r="A5795" s="25" t="s">
        <v>7261</v>
      </c>
      <c r="B5795" s="25" t="s">
        <v>8227</v>
      </c>
      <c r="C5795" s="25" t="s">
        <v>7264</v>
      </c>
      <c r="D5795" s="25" t="s">
        <v>7129</v>
      </c>
      <c r="E5795" s="25" t="s">
        <v>18145</v>
      </c>
      <c r="F5795" s="25" t="s">
        <v>19930</v>
      </c>
      <c r="G5795" s="25" t="s">
        <v>19931</v>
      </c>
      <c r="H5795" s="21">
        <v>1915.49</v>
      </c>
      <c r="I5795" s="25" t="s">
        <v>7296</v>
      </c>
      <c r="J5795" s="25" t="s">
        <v>7288</v>
      </c>
      <c r="K5795" s="25" t="s">
        <v>7510</v>
      </c>
      <c r="L5795" s="25" t="s">
        <v>10765</v>
      </c>
      <c r="M5795" s="21">
        <v>1915.49</v>
      </c>
      <c r="N5795" s="21">
        <v>1915.49</v>
      </c>
      <c r="O5795" s="21">
        <v>0</v>
      </c>
      <c r="P5795" s="21">
        <v>1915.49</v>
      </c>
      <c r="Q5795" s="25" t="s">
        <v>19818</v>
      </c>
      <c r="R5795" s="1" t="str">
        <f t="shared" si="116"/>
        <v>ST10026</v>
      </c>
      <c r="S5795" t="str">
        <f>VLOOKUP(R5795,Data!$C$2:$D$261,2,0)</f>
        <v>Donway Place</v>
      </c>
      <c r="T5795">
        <f>COUNTIF('Feb 2022'!A:A,D5795)+COUNTIF('Mar 2022'!A:A,D5795)+COUNTIF('Apr 2022'!A:A,D5795)+COUNTIF('May 2022'!A:A,D5795)+COUNTIF('June 2022'!A:A,D5795)+COUNTIF('July 2022'!A:A,D5795)+COUNTIF('Aug 2022'!A:A,D5795)+COUNTIF('Sep 2022'!A:A,D5795)+COUNTIF('Oct 2022'!A:A,D5795)+COUNTIF('Dec 2022'!A:A,D5795)</f>
        <v>1</v>
      </c>
      <c r="U5795" t="str">
        <f>VLOOKUP(Q5795,'Capital Lookup'!A:B,2,FALSE)</f>
        <v>No</v>
      </c>
      <c r="V5795" s="2">
        <f>IFERROR(VLOOKUP(LEFT(F5795,10),'Find Purchase Orders'!B:J,9,FALSE),"")</f>
        <v>44888</v>
      </c>
      <c r="W5795" s="25" t="s">
        <v>7261</v>
      </c>
    </row>
    <row r="5796" spans="1:23" hidden="1">
      <c r="A5796" s="25" t="s">
        <v>7261</v>
      </c>
      <c r="B5796" s="25" t="s">
        <v>7276</v>
      </c>
      <c r="C5796" s="25" t="s">
        <v>7277</v>
      </c>
      <c r="D5796" s="25" t="s">
        <v>7130</v>
      </c>
      <c r="E5796" s="25" t="s">
        <v>17627</v>
      </c>
      <c r="F5796" s="25" t="s">
        <v>19932</v>
      </c>
      <c r="G5796" s="25" t="s">
        <v>10727</v>
      </c>
      <c r="H5796" s="21">
        <v>236.25</v>
      </c>
      <c r="I5796" s="25" t="s">
        <v>7287</v>
      </c>
      <c r="J5796" s="25" t="s">
        <v>7288</v>
      </c>
      <c r="K5796" s="25" t="s">
        <v>7262</v>
      </c>
      <c r="L5796" s="25" t="s">
        <v>7259</v>
      </c>
      <c r="M5796" s="21">
        <v>236.25</v>
      </c>
      <c r="N5796" s="22">
        <v>0</v>
      </c>
      <c r="O5796" s="21">
        <v>236.25</v>
      </c>
      <c r="P5796" s="21">
        <v>11.25</v>
      </c>
      <c r="Q5796" s="25" t="s">
        <v>7395</v>
      </c>
      <c r="R5796" s="1" t="str">
        <f t="shared" si="116"/>
        <v>ST10064</v>
      </c>
      <c r="S5796" t="str">
        <f>VLOOKUP(R5796,Data!$C$2:$D$261,2,0)</f>
        <v>Aspen Ridge</v>
      </c>
      <c r="T5796">
        <f>COUNTIF('Feb 2022'!A:A,D5796)+COUNTIF('Mar 2022'!A:A,D5796)+COUNTIF('Apr 2022'!A:A,D5796)+COUNTIF('May 2022'!A:A,D5796)+COUNTIF('June 2022'!A:A,D5796)+COUNTIF('July 2022'!A:A,D5796)+COUNTIF('Aug 2022'!A:A,D5796)+COUNTIF('Sep 2022'!A:A,D5796)+COUNTIF('Oct 2022'!A:A,D5796)+COUNTIF('Dec 2022'!A:A,D5796)</f>
        <v>1</v>
      </c>
      <c r="U5796" t="str">
        <f>VLOOKUP(Q5796,'Capital Lookup'!A:B,2,FALSE)</f>
        <v>No</v>
      </c>
      <c r="V5796" s="2">
        <f>IFERROR(VLOOKUP(LEFT(F5796,10),'Find Purchase Orders'!B:J,9,FALSE),"")</f>
        <v>44887</v>
      </c>
      <c r="W5796" s="25" t="s">
        <v>7261</v>
      </c>
    </row>
    <row r="5797" spans="1:23" hidden="1">
      <c r="A5797" s="25" t="s">
        <v>7261</v>
      </c>
      <c r="B5797" s="25" t="s">
        <v>7276</v>
      </c>
      <c r="C5797" s="25" t="s">
        <v>7277</v>
      </c>
      <c r="D5797" s="25" t="s">
        <v>7130</v>
      </c>
      <c r="E5797" s="25" t="s">
        <v>17627</v>
      </c>
      <c r="F5797" s="25" t="s">
        <v>19933</v>
      </c>
      <c r="G5797" s="25" t="s">
        <v>16505</v>
      </c>
      <c r="H5797" s="21">
        <v>3880.64</v>
      </c>
      <c r="I5797" s="25" t="s">
        <v>7287</v>
      </c>
      <c r="J5797" s="25" t="s">
        <v>7288</v>
      </c>
      <c r="K5797" s="25" t="s">
        <v>7262</v>
      </c>
      <c r="L5797" s="25" t="s">
        <v>7259</v>
      </c>
      <c r="M5797" s="21">
        <v>3880.64</v>
      </c>
      <c r="N5797" s="22">
        <v>0</v>
      </c>
      <c r="O5797" s="21">
        <v>3880.64</v>
      </c>
      <c r="P5797" s="21">
        <v>184.79</v>
      </c>
      <c r="Q5797" s="25" t="s">
        <v>7395</v>
      </c>
      <c r="R5797" s="1" t="str">
        <f t="shared" ref="R5797:R5860" si="117">CONCATENATE("ST",LEFT(B5797,5))</f>
        <v>ST10064</v>
      </c>
      <c r="S5797" t="str">
        <f>VLOOKUP(R5797,Data!$C$2:$D$261,2,0)</f>
        <v>Aspen Ridge</v>
      </c>
      <c r="T5797">
        <f>COUNTIF('Feb 2022'!A:A,D5797)+COUNTIF('Mar 2022'!A:A,D5797)+COUNTIF('Apr 2022'!A:A,D5797)+COUNTIF('May 2022'!A:A,D5797)+COUNTIF('June 2022'!A:A,D5797)+COUNTIF('July 2022'!A:A,D5797)+COUNTIF('Aug 2022'!A:A,D5797)+COUNTIF('Sep 2022'!A:A,D5797)+COUNTIF('Oct 2022'!A:A,D5797)+COUNTIF('Dec 2022'!A:A,D5797)</f>
        <v>1</v>
      </c>
      <c r="U5797" t="str">
        <f>VLOOKUP(Q5797,'Capital Lookup'!A:B,2,FALSE)</f>
        <v>No</v>
      </c>
      <c r="V5797" s="2">
        <f>IFERROR(VLOOKUP(LEFT(F5797,10),'Find Purchase Orders'!B:J,9,FALSE),"")</f>
        <v>44887</v>
      </c>
      <c r="W5797" s="25" t="s">
        <v>7261</v>
      </c>
    </row>
    <row r="5798" spans="1:23">
      <c r="A5798" s="25" t="s">
        <v>7365</v>
      </c>
      <c r="B5798" s="25" t="s">
        <v>8807</v>
      </c>
      <c r="C5798" s="25"/>
      <c r="D5798" s="25" t="s">
        <v>7178</v>
      </c>
      <c r="E5798" s="25" t="s">
        <v>8808</v>
      </c>
      <c r="F5798" s="25" t="s">
        <v>19934</v>
      </c>
      <c r="G5798" s="25" t="s">
        <v>19935</v>
      </c>
      <c r="H5798" s="21">
        <v>12389.65</v>
      </c>
      <c r="I5798" s="25" t="s">
        <v>7287</v>
      </c>
      <c r="J5798" s="25" t="s">
        <v>7288</v>
      </c>
      <c r="K5798" s="25" t="s">
        <v>8817</v>
      </c>
      <c r="L5798" s="25" t="s">
        <v>8647</v>
      </c>
      <c r="M5798" s="21">
        <v>12389.65</v>
      </c>
      <c r="N5798" s="22">
        <v>0</v>
      </c>
      <c r="O5798" s="21">
        <v>12389.65</v>
      </c>
      <c r="P5798" s="21">
        <v>469.65</v>
      </c>
      <c r="Q5798" s="25"/>
      <c r="R5798" s="1" t="str">
        <f t="shared" si="117"/>
        <v>ST10217</v>
      </c>
      <c r="S5798" t="str">
        <f>VLOOKUP(R5798,Data!$C$2:$D$261,2,0)</f>
        <v>Harold &amp; Grace Baker Centre</v>
      </c>
      <c r="T5798">
        <f>COUNTIF('Feb 2022'!A:A,D5798)+COUNTIF('Mar 2022'!A:A,D5798)+COUNTIF('Apr 2022'!A:A,D5798)+COUNTIF('May 2022'!A:A,D5798)+COUNTIF('June 2022'!A:A,D5798)+COUNTIF('July 2022'!A:A,D5798)+COUNTIF('Aug 2022'!A:A,D5798)+COUNTIF('Sep 2022'!A:A,D5798)+COUNTIF('Oct 2022'!A:A,D5798)+COUNTIF('Dec 2022'!A:A,D5798)</f>
        <v>1</v>
      </c>
      <c r="U5798" t="e">
        <f>VLOOKUP(Q5798,'Capital Lookup'!A:B,2,FALSE)</f>
        <v>#N/A</v>
      </c>
      <c r="V5798" s="2">
        <f>IFERROR(VLOOKUP(LEFT(F5798,10),'Find Purchase Orders'!B:J,9,FALSE),"")</f>
        <v>44893</v>
      </c>
      <c r="W5798" s="25" t="s">
        <v>7261</v>
      </c>
    </row>
    <row r="5799" spans="1:23" hidden="1">
      <c r="A5799" s="25" t="s">
        <v>7269</v>
      </c>
      <c r="B5799" s="25" t="s">
        <v>7799</v>
      </c>
      <c r="C5799" s="25"/>
      <c r="D5799" s="25" t="s">
        <v>7131</v>
      </c>
      <c r="E5799" s="25" t="s">
        <v>7500</v>
      </c>
      <c r="F5799" s="25" t="s">
        <v>19936</v>
      </c>
      <c r="G5799" s="25" t="s">
        <v>19937</v>
      </c>
      <c r="H5799" s="21">
        <v>15226.75</v>
      </c>
      <c r="I5799" s="25" t="s">
        <v>7287</v>
      </c>
      <c r="J5799" s="25" t="s">
        <v>7288</v>
      </c>
      <c r="K5799" s="25" t="s">
        <v>7598</v>
      </c>
      <c r="L5799" s="25" t="s">
        <v>8858</v>
      </c>
      <c r="M5799" s="21">
        <v>15226.75</v>
      </c>
      <c r="N5799" s="22">
        <v>0</v>
      </c>
      <c r="O5799" s="21">
        <v>15226.75</v>
      </c>
      <c r="P5799" s="21">
        <v>1751.75</v>
      </c>
      <c r="Q5799" s="25" t="s">
        <v>19938</v>
      </c>
      <c r="R5799" s="1" t="str">
        <f t="shared" si="117"/>
        <v>ST10333</v>
      </c>
      <c r="S5799" t="str">
        <f>VLOOKUP(R5799,Data!$C$2:$D$261,2,0)</f>
        <v>Heartwood</v>
      </c>
      <c r="T5799">
        <f>COUNTIF('Feb 2022'!A:A,D5799)+COUNTIF('Mar 2022'!A:A,D5799)+COUNTIF('Apr 2022'!A:A,D5799)+COUNTIF('May 2022'!A:A,D5799)+COUNTIF('June 2022'!A:A,D5799)+COUNTIF('July 2022'!A:A,D5799)+COUNTIF('Aug 2022'!A:A,D5799)+COUNTIF('Sep 2022'!A:A,D5799)+COUNTIF('Oct 2022'!A:A,D5799)+COUNTIF('Dec 2022'!A:A,D5799)</f>
        <v>1</v>
      </c>
      <c r="U5799" t="str">
        <f>VLOOKUP(Q5799,'Capital Lookup'!A:B,2,FALSE)</f>
        <v>No</v>
      </c>
      <c r="V5799" s="2">
        <f>IFERROR(VLOOKUP(LEFT(F5799,10),'Find Purchase Orders'!B:J,9,FALSE),"")</f>
        <v>44886</v>
      </c>
      <c r="W5799" s="25" t="s">
        <v>7261</v>
      </c>
    </row>
    <row r="5800" spans="1:23" hidden="1">
      <c r="A5800" s="25" t="s">
        <v>7425</v>
      </c>
      <c r="B5800" s="25" t="s">
        <v>8071</v>
      </c>
      <c r="C5800" s="25" t="s">
        <v>7271</v>
      </c>
      <c r="D5800" s="25" t="s">
        <v>19939</v>
      </c>
      <c r="E5800" s="25" t="s">
        <v>7500</v>
      </c>
      <c r="F5800" s="25" t="s">
        <v>19940</v>
      </c>
      <c r="G5800" s="25" t="s">
        <v>19941</v>
      </c>
      <c r="H5800" s="21">
        <v>14007.48</v>
      </c>
      <c r="I5800" s="25" t="s">
        <v>7296</v>
      </c>
      <c r="J5800" s="25" t="s">
        <v>7288</v>
      </c>
      <c r="K5800" s="25" t="s">
        <v>7289</v>
      </c>
      <c r="L5800" s="25" t="s">
        <v>8539</v>
      </c>
      <c r="M5800" s="21">
        <v>14007.48</v>
      </c>
      <c r="N5800" s="21">
        <v>14007.48</v>
      </c>
      <c r="O5800" s="21">
        <v>0</v>
      </c>
      <c r="P5800" s="21">
        <v>14007.48</v>
      </c>
      <c r="Q5800" s="25" t="s">
        <v>19942</v>
      </c>
      <c r="R5800" s="1" t="str">
        <f t="shared" si="117"/>
        <v>ST10170</v>
      </c>
      <c r="S5800" t="str">
        <f>VLOOKUP(R5800,Data!$C$2:$D$261,2,0)</f>
        <v>Montfort</v>
      </c>
      <c r="T5800">
        <f>COUNTIF('Feb 2022'!A:A,D5800)+COUNTIF('Mar 2022'!A:A,D5800)+COUNTIF('Apr 2022'!A:A,D5800)+COUNTIF('May 2022'!A:A,D5800)+COUNTIF('June 2022'!A:A,D5800)+COUNTIF('July 2022'!A:A,D5800)+COUNTIF('Aug 2022'!A:A,D5800)+COUNTIF('Sep 2022'!A:A,D5800)+COUNTIF('Oct 2022'!A:A,D5800)+COUNTIF('Dec 2022'!A:A,D5800)</f>
        <v>0</v>
      </c>
      <c r="U5800" t="e">
        <f>VLOOKUP(Q5800,'Capital Lookup'!A:B,2,FALSE)</f>
        <v>#N/A</v>
      </c>
      <c r="V5800" s="2">
        <f>IFERROR(VLOOKUP(LEFT(F5800,10),'Find Purchase Orders'!B:J,9,FALSE),"")</f>
        <v>44882</v>
      </c>
      <c r="W5800" s="25" t="s">
        <v>7261</v>
      </c>
    </row>
    <row r="5801" spans="1:23" hidden="1">
      <c r="A5801" s="25" t="s">
        <v>7313</v>
      </c>
      <c r="B5801" s="25" t="s">
        <v>8381</v>
      </c>
      <c r="C5801" s="25" t="s">
        <v>7587</v>
      </c>
      <c r="D5801" s="25" t="s">
        <v>7092</v>
      </c>
      <c r="E5801" s="25" t="s">
        <v>7500</v>
      </c>
      <c r="F5801" s="25" t="s">
        <v>19943</v>
      </c>
      <c r="G5801" s="25" t="s">
        <v>19944</v>
      </c>
      <c r="H5801" s="21">
        <v>2113.16</v>
      </c>
      <c r="I5801" s="25" t="s">
        <v>7287</v>
      </c>
      <c r="J5801" s="25" t="s">
        <v>7288</v>
      </c>
      <c r="K5801" s="25" t="s">
        <v>7778</v>
      </c>
      <c r="L5801" s="25" t="s">
        <v>10765</v>
      </c>
      <c r="M5801" s="21">
        <v>2113.16</v>
      </c>
      <c r="N5801" s="22">
        <v>0</v>
      </c>
      <c r="O5801" s="21">
        <v>2113.16</v>
      </c>
      <c r="P5801" s="21">
        <v>243.11</v>
      </c>
      <c r="Q5801" s="25" t="s">
        <v>19754</v>
      </c>
      <c r="R5801" s="1" t="str">
        <f t="shared" si="117"/>
        <v>ST10151</v>
      </c>
      <c r="S5801" t="str">
        <f>VLOOKUP(R5801,Data!$C$2:$D$261,2,0)</f>
        <v>Bay Ridges</v>
      </c>
      <c r="T5801">
        <f>COUNTIF('Feb 2022'!A:A,D5801)+COUNTIF('Mar 2022'!A:A,D5801)+COUNTIF('Apr 2022'!A:A,D5801)+COUNTIF('May 2022'!A:A,D5801)+COUNTIF('June 2022'!A:A,D5801)+COUNTIF('July 2022'!A:A,D5801)+COUNTIF('Aug 2022'!A:A,D5801)+COUNTIF('Sep 2022'!A:A,D5801)+COUNTIF('Oct 2022'!A:A,D5801)+COUNTIF('Dec 2022'!A:A,D5801)</f>
        <v>1</v>
      </c>
      <c r="U5801" t="str">
        <f>VLOOKUP(Q5801,'Capital Lookup'!A:B,2,FALSE)</f>
        <v>No</v>
      </c>
      <c r="V5801" s="2">
        <f>IFERROR(VLOOKUP(LEFT(F5801,10),'Find Purchase Orders'!B:J,9,FALSE),"")</f>
        <v>44883</v>
      </c>
      <c r="W5801" s="25" t="s">
        <v>7261</v>
      </c>
    </row>
    <row r="5802" spans="1:23" hidden="1">
      <c r="A5802" s="25" t="s">
        <v>7313</v>
      </c>
      <c r="B5802" s="25" t="s">
        <v>8381</v>
      </c>
      <c r="C5802" s="25" t="s">
        <v>7587</v>
      </c>
      <c r="D5802" s="25" t="s">
        <v>7093</v>
      </c>
      <c r="E5802" s="25" t="s">
        <v>7500</v>
      </c>
      <c r="F5802" s="25" t="s">
        <v>19945</v>
      </c>
      <c r="G5802" s="25" t="s">
        <v>19946</v>
      </c>
      <c r="H5802" s="21">
        <v>2036.26</v>
      </c>
      <c r="I5802" s="25" t="s">
        <v>7296</v>
      </c>
      <c r="J5802" s="25" t="s">
        <v>7288</v>
      </c>
      <c r="K5802" s="25" t="s">
        <v>7778</v>
      </c>
      <c r="L5802" s="25" t="s">
        <v>9498</v>
      </c>
      <c r="M5802" s="21">
        <v>2036.26</v>
      </c>
      <c r="N5802" s="22">
        <v>0</v>
      </c>
      <c r="O5802" s="21">
        <v>2036.26</v>
      </c>
      <c r="P5802" s="21">
        <v>2036.26</v>
      </c>
      <c r="Q5802" s="25" t="s">
        <v>19947</v>
      </c>
      <c r="R5802" s="1" t="str">
        <f t="shared" si="117"/>
        <v>ST10151</v>
      </c>
      <c r="S5802" t="str">
        <f>VLOOKUP(R5802,Data!$C$2:$D$261,2,0)</f>
        <v>Bay Ridges</v>
      </c>
      <c r="T5802">
        <f>COUNTIF('Feb 2022'!A:A,D5802)+COUNTIF('Mar 2022'!A:A,D5802)+COUNTIF('Apr 2022'!A:A,D5802)+COUNTIF('May 2022'!A:A,D5802)+COUNTIF('June 2022'!A:A,D5802)+COUNTIF('July 2022'!A:A,D5802)+COUNTIF('Aug 2022'!A:A,D5802)+COUNTIF('Sep 2022'!A:A,D5802)+COUNTIF('Oct 2022'!A:A,D5802)+COUNTIF('Dec 2022'!A:A,D5802)</f>
        <v>1</v>
      </c>
      <c r="U5802" t="str">
        <f>VLOOKUP(Q5802,'Capital Lookup'!A:B,2,FALSE)</f>
        <v>No</v>
      </c>
      <c r="V5802" s="2">
        <f>IFERROR(VLOOKUP(LEFT(F5802,10),'Find Purchase Orders'!B:J,9,FALSE),"")</f>
        <v>44883</v>
      </c>
      <c r="W5802" s="25" t="s">
        <v>7261</v>
      </c>
    </row>
    <row r="5803" spans="1:23" hidden="1">
      <c r="A5803" s="25" t="s">
        <v>7478</v>
      </c>
      <c r="B5803" s="25" t="s">
        <v>17804</v>
      </c>
      <c r="C5803" s="25"/>
      <c r="D5803" s="25" t="s">
        <v>7132</v>
      </c>
      <c r="E5803" s="25" t="s">
        <v>7500</v>
      </c>
      <c r="F5803" s="25" t="s">
        <v>19948</v>
      </c>
      <c r="G5803" s="25" t="s">
        <v>19949</v>
      </c>
      <c r="H5803" s="21">
        <v>1811.66</v>
      </c>
      <c r="I5803" s="25" t="s">
        <v>7287</v>
      </c>
      <c r="J5803" s="25" t="s">
        <v>7288</v>
      </c>
      <c r="K5803" s="25" t="s">
        <v>7495</v>
      </c>
      <c r="L5803" s="25" t="s">
        <v>7745</v>
      </c>
      <c r="M5803" s="21">
        <v>1811.66</v>
      </c>
      <c r="N5803" s="22">
        <v>0</v>
      </c>
      <c r="O5803" s="21">
        <v>1811.66</v>
      </c>
      <c r="P5803" s="21">
        <v>208.42</v>
      </c>
      <c r="Q5803" s="25" t="s">
        <v>19950</v>
      </c>
      <c r="R5803" s="1" t="str">
        <f t="shared" si="117"/>
        <v>ST10270</v>
      </c>
      <c r="S5803" t="e">
        <f>VLOOKUP(R5803,Data!$C$2:$D$261,2,0)</f>
        <v>#N/A</v>
      </c>
      <c r="T5803">
        <f>COUNTIF('Feb 2022'!A:A,D5803)+COUNTIF('Mar 2022'!A:A,D5803)+COUNTIF('Apr 2022'!A:A,D5803)+COUNTIF('May 2022'!A:A,D5803)+COUNTIF('June 2022'!A:A,D5803)+COUNTIF('July 2022'!A:A,D5803)+COUNTIF('Aug 2022'!A:A,D5803)+COUNTIF('Sep 2022'!A:A,D5803)+COUNTIF('Oct 2022'!A:A,D5803)+COUNTIF('Dec 2022'!A:A,D5803)</f>
        <v>1</v>
      </c>
      <c r="U5803" t="str">
        <f>VLOOKUP(Q5803,'Capital Lookup'!A:B,2,FALSE)</f>
        <v>No</v>
      </c>
      <c r="V5803" s="2">
        <f>IFERROR(VLOOKUP(LEFT(F5803,10),'Find Purchase Orders'!B:J,9,FALSE),"")</f>
        <v>44887</v>
      </c>
      <c r="W5803" s="25" t="s">
        <v>7261</v>
      </c>
    </row>
    <row r="5804" spans="1:23" hidden="1">
      <c r="A5804" s="25" t="s">
        <v>7425</v>
      </c>
      <c r="B5804" s="25" t="s">
        <v>7956</v>
      </c>
      <c r="C5804" s="25" t="s">
        <v>7271</v>
      </c>
      <c r="D5804" s="25" t="s">
        <v>19951</v>
      </c>
      <c r="E5804" s="25" t="s">
        <v>16564</v>
      </c>
      <c r="H5804" s="21">
        <v>11783.43</v>
      </c>
      <c r="I5804" s="25" t="s">
        <v>7257</v>
      </c>
      <c r="K5804" s="25" t="s">
        <v>7289</v>
      </c>
      <c r="L5804" s="25" t="s">
        <v>20</v>
      </c>
      <c r="M5804" s="22">
        <v>0</v>
      </c>
      <c r="N5804" s="22">
        <v>0</v>
      </c>
      <c r="O5804" s="21">
        <v>0</v>
      </c>
      <c r="P5804" s="21">
        <v>1355.62</v>
      </c>
      <c r="Q5804" s="25"/>
      <c r="R5804" s="1" t="str">
        <f t="shared" si="117"/>
        <v>ST10184</v>
      </c>
      <c r="S5804" t="str">
        <f>VLOOKUP(R5804,Data!$C$2:$D$261,2,0)</f>
        <v>Riverbend Place</v>
      </c>
      <c r="T5804">
        <f>COUNTIF('Feb 2022'!A:A,D5804)+COUNTIF('Mar 2022'!A:A,D5804)+COUNTIF('Apr 2022'!A:A,D5804)+COUNTIF('May 2022'!A:A,D5804)+COUNTIF('June 2022'!A:A,D5804)+COUNTIF('July 2022'!A:A,D5804)+COUNTIF('Aug 2022'!A:A,D5804)+COUNTIF('Sep 2022'!A:A,D5804)+COUNTIF('Oct 2022'!A:A,D5804)+COUNTIF('Dec 2022'!A:A,D5804)</f>
        <v>0</v>
      </c>
      <c r="U5804" t="e">
        <f>VLOOKUP(Q5804,'Capital Lookup'!A:B,2,FALSE)</f>
        <v>#N/A</v>
      </c>
      <c r="V5804" s="2" t="str">
        <f>IFERROR(VLOOKUP(LEFT(F5804,10),'Find Purchase Orders'!B:J,9,FALSE),"")</f>
        <v/>
      </c>
      <c r="W5804" s="25" t="s">
        <v>7261</v>
      </c>
    </row>
    <row r="5805" spans="1:23" hidden="1">
      <c r="A5805" s="25" t="s">
        <v>7261</v>
      </c>
      <c r="B5805" s="25" t="s">
        <v>8855</v>
      </c>
      <c r="C5805" s="25" t="s">
        <v>7264</v>
      </c>
      <c r="D5805" s="25" t="s">
        <v>19952</v>
      </c>
      <c r="E5805" s="25" t="s">
        <v>11079</v>
      </c>
      <c r="H5805" s="21">
        <v>1573.01</v>
      </c>
      <c r="I5805" s="25" t="s">
        <v>7257</v>
      </c>
      <c r="K5805" s="25" t="s">
        <v>7495</v>
      </c>
      <c r="L5805" s="25" t="s">
        <v>8526</v>
      </c>
      <c r="M5805" s="22">
        <v>0</v>
      </c>
      <c r="N5805" s="22">
        <v>0</v>
      </c>
      <c r="O5805" s="21">
        <v>0</v>
      </c>
      <c r="P5805" s="21">
        <v>74.91</v>
      </c>
      <c r="Q5805" s="25"/>
      <c r="R5805" s="1" t="str">
        <f t="shared" si="117"/>
        <v>ST10067</v>
      </c>
      <c r="S5805" t="str">
        <f>VLOOKUP(R5805,Data!$C$2:$D$261,2,0)</f>
        <v>The Edgemont</v>
      </c>
      <c r="T5805">
        <f>COUNTIF('Feb 2022'!A:A,D5805)+COUNTIF('Mar 2022'!A:A,D5805)+COUNTIF('Apr 2022'!A:A,D5805)+COUNTIF('May 2022'!A:A,D5805)+COUNTIF('June 2022'!A:A,D5805)+COUNTIF('July 2022'!A:A,D5805)+COUNTIF('Aug 2022'!A:A,D5805)+COUNTIF('Sep 2022'!A:A,D5805)+COUNTIF('Oct 2022'!A:A,D5805)+COUNTIF('Dec 2022'!A:A,D5805)</f>
        <v>0</v>
      </c>
      <c r="U5805" t="e">
        <f>VLOOKUP(Q5805,'Capital Lookup'!A:B,2,FALSE)</f>
        <v>#N/A</v>
      </c>
      <c r="V5805" s="2" t="str">
        <f>IFERROR(VLOOKUP(LEFT(F5805,10),'Find Purchase Orders'!B:J,9,FALSE),"")</f>
        <v/>
      </c>
      <c r="W5805" s="25" t="s">
        <v>7261</v>
      </c>
    </row>
    <row r="5806" spans="1:23" hidden="1">
      <c r="A5806" s="25" t="s">
        <v>7261</v>
      </c>
      <c r="B5806" s="25" t="s">
        <v>8282</v>
      </c>
      <c r="C5806" s="25" t="s">
        <v>7264</v>
      </c>
      <c r="D5806" s="25" t="s">
        <v>7133</v>
      </c>
      <c r="E5806" s="25" t="s">
        <v>19520</v>
      </c>
      <c r="F5806" s="25" t="s">
        <v>19953</v>
      </c>
      <c r="G5806" s="25" t="s">
        <v>19954</v>
      </c>
      <c r="H5806" s="21">
        <v>11524.03</v>
      </c>
      <c r="I5806" s="25" t="s">
        <v>7287</v>
      </c>
      <c r="J5806" s="25" t="s">
        <v>7288</v>
      </c>
      <c r="K5806" s="25" t="s">
        <v>9972</v>
      </c>
      <c r="L5806" s="25" t="s">
        <v>15143</v>
      </c>
      <c r="M5806" s="21">
        <v>11524.03</v>
      </c>
      <c r="N5806" s="22">
        <v>0</v>
      </c>
      <c r="O5806" s="21">
        <v>11524.03</v>
      </c>
      <c r="P5806" s="21">
        <v>1325.77</v>
      </c>
      <c r="Q5806" s="25" t="s">
        <v>19955</v>
      </c>
      <c r="R5806" s="1" t="str">
        <f t="shared" si="117"/>
        <v>ST10021</v>
      </c>
      <c r="S5806" t="str">
        <f>VLOOKUP(R5806,Data!$C$2:$D$261,2,0)</f>
        <v>The Claremont</v>
      </c>
      <c r="T5806">
        <f>COUNTIF('Feb 2022'!A:A,D5806)+COUNTIF('Mar 2022'!A:A,D5806)+COUNTIF('Apr 2022'!A:A,D5806)+COUNTIF('May 2022'!A:A,D5806)+COUNTIF('June 2022'!A:A,D5806)+COUNTIF('July 2022'!A:A,D5806)+COUNTIF('Aug 2022'!A:A,D5806)+COUNTIF('Sep 2022'!A:A,D5806)+COUNTIF('Oct 2022'!A:A,D5806)+COUNTIF('Dec 2022'!A:A,D5806)</f>
        <v>1</v>
      </c>
      <c r="U5806" t="str">
        <f>VLOOKUP(Q5806,'Capital Lookup'!A:B,2,FALSE)</f>
        <v>No</v>
      </c>
      <c r="V5806" s="2">
        <f>IFERROR(VLOOKUP(LEFT(F5806,10),'Find Purchase Orders'!B:J,9,FALSE),"")</f>
        <v>44888</v>
      </c>
      <c r="W5806" s="25" t="s">
        <v>7261</v>
      </c>
    </row>
    <row r="5807" spans="1:23" hidden="1">
      <c r="A5807" s="25" t="s">
        <v>7261</v>
      </c>
      <c r="B5807" s="25" t="s">
        <v>8387</v>
      </c>
      <c r="C5807" s="25" t="s">
        <v>7264</v>
      </c>
      <c r="D5807" s="25" t="s">
        <v>19956</v>
      </c>
      <c r="E5807" s="25" t="s">
        <v>14900</v>
      </c>
      <c r="H5807" s="21">
        <v>11618.57</v>
      </c>
      <c r="I5807" s="25" t="s">
        <v>7257</v>
      </c>
      <c r="K5807" s="25" t="s">
        <v>7262</v>
      </c>
      <c r="L5807" s="25" t="s">
        <v>7259</v>
      </c>
      <c r="M5807" s="22">
        <v>0</v>
      </c>
      <c r="N5807" s="22">
        <v>0</v>
      </c>
      <c r="O5807" s="21">
        <v>0</v>
      </c>
      <c r="P5807" s="21">
        <v>553.27</v>
      </c>
      <c r="Q5807" s="25" t="s">
        <v>8392</v>
      </c>
      <c r="R5807" s="1" t="str">
        <f t="shared" si="117"/>
        <v>ST10071</v>
      </c>
      <c r="S5807" t="str">
        <f>VLOOKUP(R5807,Data!$C$2:$D$261,2,0)</f>
        <v>Riverbend</v>
      </c>
      <c r="T5807">
        <f>COUNTIF('Feb 2022'!A:A,D5807)+COUNTIF('Mar 2022'!A:A,D5807)+COUNTIF('Apr 2022'!A:A,D5807)+COUNTIF('May 2022'!A:A,D5807)+COUNTIF('June 2022'!A:A,D5807)+COUNTIF('July 2022'!A:A,D5807)+COUNTIF('Aug 2022'!A:A,D5807)+COUNTIF('Sep 2022'!A:A,D5807)+COUNTIF('Oct 2022'!A:A,D5807)+COUNTIF('Dec 2022'!A:A,D5807)</f>
        <v>0</v>
      </c>
      <c r="U5807" t="str">
        <f>VLOOKUP(Q5807,'Capital Lookup'!A:B,2,FALSE)</f>
        <v>No</v>
      </c>
      <c r="V5807" s="2" t="str">
        <f>IFERROR(VLOOKUP(LEFT(F5807,10),'Find Purchase Orders'!B:J,9,FALSE),"")</f>
        <v/>
      </c>
      <c r="W5807" s="25" t="s">
        <v>7261</v>
      </c>
    </row>
    <row r="5808" spans="1:23" hidden="1">
      <c r="A5808" s="25" t="s">
        <v>7540</v>
      </c>
      <c r="B5808" s="25" t="s">
        <v>8387</v>
      </c>
      <c r="C5808" s="25" t="s">
        <v>7264</v>
      </c>
      <c r="D5808" s="25" t="s">
        <v>19957</v>
      </c>
      <c r="E5808" s="25" t="s">
        <v>14900</v>
      </c>
      <c r="H5808" s="21">
        <v>6970.81</v>
      </c>
      <c r="I5808" s="25" t="s">
        <v>7257</v>
      </c>
      <c r="K5808" s="25" t="s">
        <v>7258</v>
      </c>
      <c r="L5808" s="25" t="s">
        <v>8647</v>
      </c>
      <c r="M5808" s="22">
        <v>0</v>
      </c>
      <c r="N5808" s="22">
        <v>0</v>
      </c>
      <c r="O5808" s="21">
        <v>0</v>
      </c>
      <c r="P5808" s="21">
        <v>331.94</v>
      </c>
      <c r="Q5808" s="25"/>
      <c r="R5808" s="1" t="str">
        <f t="shared" si="117"/>
        <v>ST10071</v>
      </c>
      <c r="S5808" t="str">
        <f>VLOOKUP(R5808,Data!$C$2:$D$261,2,0)</f>
        <v>Riverbend</v>
      </c>
      <c r="T5808">
        <f>COUNTIF('Feb 2022'!A:A,D5808)+COUNTIF('Mar 2022'!A:A,D5808)+COUNTIF('Apr 2022'!A:A,D5808)+COUNTIF('May 2022'!A:A,D5808)+COUNTIF('June 2022'!A:A,D5808)+COUNTIF('July 2022'!A:A,D5808)+COUNTIF('Aug 2022'!A:A,D5808)+COUNTIF('Sep 2022'!A:A,D5808)+COUNTIF('Oct 2022'!A:A,D5808)+COUNTIF('Dec 2022'!A:A,D5808)</f>
        <v>0</v>
      </c>
      <c r="U5808" t="e">
        <f>VLOOKUP(Q5808,'Capital Lookup'!A:B,2,FALSE)</f>
        <v>#N/A</v>
      </c>
      <c r="V5808" s="2" t="str">
        <f>IFERROR(VLOOKUP(LEFT(F5808,10),'Find Purchase Orders'!B:J,9,FALSE),"")</f>
        <v/>
      </c>
      <c r="W5808" s="25" t="s">
        <v>7261</v>
      </c>
    </row>
    <row r="5809" spans="1:23" hidden="1">
      <c r="A5809" s="25" t="s">
        <v>7540</v>
      </c>
      <c r="B5809" s="25" t="s">
        <v>8387</v>
      </c>
      <c r="C5809" s="25" t="s">
        <v>7264</v>
      </c>
      <c r="D5809" s="25" t="s">
        <v>19958</v>
      </c>
      <c r="E5809" s="25" t="s">
        <v>14900</v>
      </c>
      <c r="H5809" s="21">
        <v>5794.48</v>
      </c>
      <c r="I5809" s="25" t="s">
        <v>7257</v>
      </c>
      <c r="K5809" s="25" t="s">
        <v>9071</v>
      </c>
      <c r="L5809" s="25" t="s">
        <v>8647</v>
      </c>
      <c r="M5809" s="22">
        <v>0</v>
      </c>
      <c r="N5809" s="22">
        <v>0</v>
      </c>
      <c r="O5809" s="21">
        <v>0</v>
      </c>
      <c r="P5809" s="21">
        <v>275.93</v>
      </c>
      <c r="Q5809" s="25"/>
      <c r="R5809" s="1" t="str">
        <f t="shared" si="117"/>
        <v>ST10071</v>
      </c>
      <c r="S5809" t="str">
        <f>VLOOKUP(R5809,Data!$C$2:$D$261,2,0)</f>
        <v>Riverbend</v>
      </c>
      <c r="T5809">
        <f>COUNTIF('Feb 2022'!A:A,D5809)+COUNTIF('Mar 2022'!A:A,D5809)+COUNTIF('Apr 2022'!A:A,D5809)+COUNTIF('May 2022'!A:A,D5809)+COUNTIF('June 2022'!A:A,D5809)+COUNTIF('July 2022'!A:A,D5809)+COUNTIF('Aug 2022'!A:A,D5809)+COUNTIF('Sep 2022'!A:A,D5809)+COUNTIF('Oct 2022'!A:A,D5809)+COUNTIF('Dec 2022'!A:A,D5809)</f>
        <v>0</v>
      </c>
      <c r="U5809" t="e">
        <f>VLOOKUP(Q5809,'Capital Lookup'!A:B,2,FALSE)</f>
        <v>#N/A</v>
      </c>
      <c r="V5809" s="2" t="str">
        <f>IFERROR(VLOOKUP(LEFT(F5809,10),'Find Purchase Orders'!B:J,9,FALSE),"")</f>
        <v/>
      </c>
      <c r="W5809" s="25" t="s">
        <v>7261</v>
      </c>
    </row>
    <row r="5810" spans="1:23" hidden="1">
      <c r="A5810" s="25" t="s">
        <v>7540</v>
      </c>
      <c r="B5810" s="25" t="s">
        <v>8387</v>
      </c>
      <c r="C5810" s="25" t="s">
        <v>7264</v>
      </c>
      <c r="D5810" s="25" t="s">
        <v>19959</v>
      </c>
      <c r="E5810" s="25" t="s">
        <v>14900</v>
      </c>
      <c r="H5810" s="21">
        <v>5497.33</v>
      </c>
      <c r="I5810" s="25" t="s">
        <v>7257</v>
      </c>
      <c r="K5810" s="25" t="s">
        <v>13716</v>
      </c>
      <c r="L5810" s="25" t="s">
        <v>8647</v>
      </c>
      <c r="M5810" s="22">
        <v>0</v>
      </c>
      <c r="N5810" s="22">
        <v>0</v>
      </c>
      <c r="O5810" s="21">
        <v>0</v>
      </c>
      <c r="P5810" s="21">
        <v>261.77999999999997</v>
      </c>
      <c r="Q5810" s="25"/>
      <c r="R5810" s="1" t="str">
        <f t="shared" si="117"/>
        <v>ST10071</v>
      </c>
      <c r="S5810" t="str">
        <f>VLOOKUP(R5810,Data!$C$2:$D$261,2,0)</f>
        <v>Riverbend</v>
      </c>
      <c r="T5810">
        <f>COUNTIF('Feb 2022'!A:A,D5810)+COUNTIF('Mar 2022'!A:A,D5810)+COUNTIF('Apr 2022'!A:A,D5810)+COUNTIF('May 2022'!A:A,D5810)+COUNTIF('June 2022'!A:A,D5810)+COUNTIF('July 2022'!A:A,D5810)+COUNTIF('Aug 2022'!A:A,D5810)+COUNTIF('Sep 2022'!A:A,D5810)+COUNTIF('Oct 2022'!A:A,D5810)+COUNTIF('Dec 2022'!A:A,D5810)</f>
        <v>0</v>
      </c>
      <c r="U5810" t="e">
        <f>VLOOKUP(Q5810,'Capital Lookup'!A:B,2,FALSE)</f>
        <v>#N/A</v>
      </c>
      <c r="V5810" s="2" t="str">
        <f>IFERROR(VLOOKUP(LEFT(F5810,10),'Find Purchase Orders'!B:J,9,FALSE),"")</f>
        <v/>
      </c>
      <c r="W5810" s="25" t="s">
        <v>7261</v>
      </c>
    </row>
    <row r="5811" spans="1:23" hidden="1">
      <c r="A5811" s="25" t="s">
        <v>7261</v>
      </c>
      <c r="B5811" s="25" t="s">
        <v>8387</v>
      </c>
      <c r="C5811" s="25" t="s">
        <v>7264</v>
      </c>
      <c r="D5811" s="25" t="s">
        <v>19960</v>
      </c>
      <c r="E5811" s="25" t="s">
        <v>14900</v>
      </c>
      <c r="H5811" s="21">
        <v>5124</v>
      </c>
      <c r="I5811" s="25" t="s">
        <v>7257</v>
      </c>
      <c r="K5811" s="25" t="s">
        <v>10453</v>
      </c>
      <c r="L5811" s="25" t="s">
        <v>8526</v>
      </c>
      <c r="M5811" s="22">
        <v>0</v>
      </c>
      <c r="N5811" s="22">
        <v>0</v>
      </c>
      <c r="O5811" s="21">
        <v>0</v>
      </c>
      <c r="P5811" s="21">
        <v>244</v>
      </c>
      <c r="Q5811" s="25"/>
      <c r="R5811" s="1" t="str">
        <f t="shared" si="117"/>
        <v>ST10071</v>
      </c>
      <c r="S5811" t="str">
        <f>VLOOKUP(R5811,Data!$C$2:$D$261,2,0)</f>
        <v>Riverbend</v>
      </c>
      <c r="T5811">
        <f>COUNTIF('Feb 2022'!A:A,D5811)+COUNTIF('Mar 2022'!A:A,D5811)+COUNTIF('Apr 2022'!A:A,D5811)+COUNTIF('May 2022'!A:A,D5811)+COUNTIF('June 2022'!A:A,D5811)+COUNTIF('July 2022'!A:A,D5811)+COUNTIF('Aug 2022'!A:A,D5811)+COUNTIF('Sep 2022'!A:A,D5811)+COUNTIF('Oct 2022'!A:A,D5811)+COUNTIF('Dec 2022'!A:A,D5811)</f>
        <v>0</v>
      </c>
      <c r="U5811" t="e">
        <f>VLOOKUP(Q5811,'Capital Lookup'!A:B,2,FALSE)</f>
        <v>#N/A</v>
      </c>
      <c r="V5811" s="2" t="str">
        <f>IFERROR(VLOOKUP(LEFT(F5811,10),'Find Purchase Orders'!B:J,9,FALSE),"")</f>
        <v/>
      </c>
      <c r="W5811" s="25" t="s">
        <v>7261</v>
      </c>
    </row>
    <row r="5812" spans="1:23" hidden="1">
      <c r="A5812" s="25" t="s">
        <v>7261</v>
      </c>
      <c r="B5812" s="25" t="s">
        <v>8387</v>
      </c>
      <c r="C5812" s="25" t="s">
        <v>7264</v>
      </c>
      <c r="D5812" s="25" t="s">
        <v>19960</v>
      </c>
      <c r="E5812" s="25" t="s">
        <v>14900</v>
      </c>
      <c r="H5812" s="21">
        <v>57.7</v>
      </c>
      <c r="I5812" s="25" t="s">
        <v>7257</v>
      </c>
      <c r="K5812" s="25" t="s">
        <v>10453</v>
      </c>
      <c r="L5812" s="25" t="s">
        <v>8526</v>
      </c>
      <c r="M5812" s="22">
        <v>0</v>
      </c>
      <c r="N5812" s="22">
        <v>0</v>
      </c>
      <c r="O5812" s="21">
        <v>0</v>
      </c>
      <c r="P5812" s="21">
        <v>2.75</v>
      </c>
      <c r="Q5812" s="25"/>
      <c r="R5812" s="1" t="str">
        <f t="shared" si="117"/>
        <v>ST10071</v>
      </c>
      <c r="S5812" t="str">
        <f>VLOOKUP(R5812,Data!$C$2:$D$261,2,0)</f>
        <v>Riverbend</v>
      </c>
      <c r="T5812">
        <f>COUNTIF('Feb 2022'!A:A,D5812)+COUNTIF('Mar 2022'!A:A,D5812)+COUNTIF('Apr 2022'!A:A,D5812)+COUNTIF('May 2022'!A:A,D5812)+COUNTIF('June 2022'!A:A,D5812)+COUNTIF('July 2022'!A:A,D5812)+COUNTIF('Aug 2022'!A:A,D5812)+COUNTIF('Sep 2022'!A:A,D5812)+COUNTIF('Oct 2022'!A:A,D5812)+COUNTIF('Dec 2022'!A:A,D5812)</f>
        <v>0</v>
      </c>
      <c r="U5812" t="e">
        <f>VLOOKUP(Q5812,'Capital Lookup'!A:B,2,FALSE)</f>
        <v>#N/A</v>
      </c>
      <c r="V5812" s="2" t="str">
        <f>IFERROR(VLOOKUP(LEFT(F5812,10),'Find Purchase Orders'!B:J,9,FALSE),"")</f>
        <v/>
      </c>
      <c r="W5812" s="25" t="s">
        <v>7261</v>
      </c>
    </row>
    <row r="5813" spans="1:23" hidden="1">
      <c r="A5813" s="25" t="s">
        <v>7540</v>
      </c>
      <c r="B5813" s="25" t="s">
        <v>8387</v>
      </c>
      <c r="C5813" s="25" t="s">
        <v>7264</v>
      </c>
      <c r="D5813" s="25" t="s">
        <v>19961</v>
      </c>
      <c r="E5813" s="25" t="s">
        <v>14900</v>
      </c>
      <c r="H5813" s="21">
        <v>5072.1000000000004</v>
      </c>
      <c r="I5813" s="25" t="s">
        <v>7257</v>
      </c>
      <c r="K5813" s="25" t="s">
        <v>9071</v>
      </c>
      <c r="L5813" s="25" t="s">
        <v>8647</v>
      </c>
      <c r="M5813" s="22">
        <v>0</v>
      </c>
      <c r="N5813" s="22">
        <v>0</v>
      </c>
      <c r="O5813" s="21">
        <v>0</v>
      </c>
      <c r="P5813" s="21">
        <v>241.53</v>
      </c>
      <c r="Q5813" s="25"/>
      <c r="R5813" s="1" t="str">
        <f t="shared" si="117"/>
        <v>ST10071</v>
      </c>
      <c r="S5813" t="str">
        <f>VLOOKUP(R5813,Data!$C$2:$D$261,2,0)</f>
        <v>Riverbend</v>
      </c>
      <c r="T5813">
        <f>COUNTIF('Feb 2022'!A:A,D5813)+COUNTIF('Mar 2022'!A:A,D5813)+COUNTIF('Apr 2022'!A:A,D5813)+COUNTIF('May 2022'!A:A,D5813)+COUNTIF('June 2022'!A:A,D5813)+COUNTIF('July 2022'!A:A,D5813)+COUNTIF('Aug 2022'!A:A,D5813)+COUNTIF('Sep 2022'!A:A,D5813)+COUNTIF('Oct 2022'!A:A,D5813)+COUNTIF('Dec 2022'!A:A,D5813)</f>
        <v>0</v>
      </c>
      <c r="U5813" t="e">
        <f>VLOOKUP(Q5813,'Capital Lookup'!A:B,2,FALSE)</f>
        <v>#N/A</v>
      </c>
      <c r="V5813" s="2" t="str">
        <f>IFERROR(VLOOKUP(LEFT(F5813,10),'Find Purchase Orders'!B:J,9,FALSE),"")</f>
        <v/>
      </c>
      <c r="W5813" s="25" t="s">
        <v>7261</v>
      </c>
    </row>
    <row r="5814" spans="1:23" hidden="1">
      <c r="A5814" s="25" t="s">
        <v>7252</v>
      </c>
      <c r="B5814" s="25" t="s">
        <v>7524</v>
      </c>
      <c r="C5814" s="25" t="s">
        <v>7254</v>
      </c>
      <c r="D5814" s="25" t="s">
        <v>7134</v>
      </c>
      <c r="E5814" s="25" t="s">
        <v>7500</v>
      </c>
      <c r="F5814" s="25" t="s">
        <v>19962</v>
      </c>
      <c r="G5814" s="25" t="s">
        <v>19963</v>
      </c>
      <c r="H5814" s="21">
        <v>6997.41</v>
      </c>
      <c r="I5814" s="25" t="s">
        <v>7296</v>
      </c>
      <c r="J5814" s="25" t="s">
        <v>7288</v>
      </c>
      <c r="K5814" s="25" t="s">
        <v>8274</v>
      </c>
      <c r="L5814" s="25" t="s">
        <v>10765</v>
      </c>
      <c r="M5814" s="21">
        <v>6997.41</v>
      </c>
      <c r="N5814" s="21">
        <v>6997.41</v>
      </c>
      <c r="O5814" s="21">
        <v>0</v>
      </c>
      <c r="P5814" s="21">
        <v>6997.41</v>
      </c>
      <c r="Q5814" s="25" t="s">
        <v>19818</v>
      </c>
      <c r="R5814" s="1" t="str">
        <f t="shared" si="117"/>
        <v>ST10041</v>
      </c>
      <c r="S5814" t="str">
        <f>VLOOKUP(R5814,Data!$C$2:$D$261,2,0)</f>
        <v>Prince of Wales</v>
      </c>
      <c r="T5814">
        <f>COUNTIF('Feb 2022'!A:A,D5814)+COUNTIF('Mar 2022'!A:A,D5814)+COUNTIF('Apr 2022'!A:A,D5814)+COUNTIF('May 2022'!A:A,D5814)+COUNTIF('June 2022'!A:A,D5814)+COUNTIF('July 2022'!A:A,D5814)+COUNTIF('Aug 2022'!A:A,D5814)+COUNTIF('Sep 2022'!A:A,D5814)+COUNTIF('Oct 2022'!A:A,D5814)+COUNTIF('Dec 2022'!A:A,D5814)</f>
        <v>1</v>
      </c>
      <c r="U5814" t="str">
        <f>VLOOKUP(Q5814,'Capital Lookup'!A:B,2,FALSE)</f>
        <v>No</v>
      </c>
      <c r="V5814" s="2">
        <f>IFERROR(VLOOKUP(LEFT(F5814,10),'Find Purchase Orders'!B:J,9,FALSE),"")</f>
        <v>44887</v>
      </c>
      <c r="W5814" s="25" t="s">
        <v>7261</v>
      </c>
    </row>
    <row r="5815" spans="1:23" hidden="1">
      <c r="A5815" s="25" t="s">
        <v>7261</v>
      </c>
      <c r="B5815" s="25" t="s">
        <v>7291</v>
      </c>
      <c r="C5815" s="25" t="s">
        <v>7264</v>
      </c>
      <c r="D5815" s="25" t="s">
        <v>7135</v>
      </c>
      <c r="E5815" s="25" t="s">
        <v>7293</v>
      </c>
      <c r="F5815" s="25" t="s">
        <v>19964</v>
      </c>
      <c r="G5815" s="25" t="s">
        <v>19965</v>
      </c>
      <c r="H5815" s="21">
        <v>145.6</v>
      </c>
      <c r="I5815" s="25" t="s">
        <v>7287</v>
      </c>
      <c r="J5815" s="25" t="s">
        <v>7288</v>
      </c>
      <c r="K5815" s="25" t="s">
        <v>7258</v>
      </c>
      <c r="L5815" s="25" t="s">
        <v>7259</v>
      </c>
      <c r="M5815" s="21">
        <v>145.6</v>
      </c>
      <c r="N5815" s="22">
        <v>0</v>
      </c>
      <c r="O5815" s="21">
        <v>145.6</v>
      </c>
      <c r="P5815" s="21">
        <v>15.6</v>
      </c>
      <c r="Q5815" s="25" t="s">
        <v>7297</v>
      </c>
      <c r="R5815" s="1" t="str">
        <f t="shared" si="117"/>
        <v>ST10083</v>
      </c>
      <c r="S5815" t="str">
        <f>VLOOKUP(R5815,Data!$C$2:$D$261,2,0)</f>
        <v>The Waverly/Rosewood</v>
      </c>
      <c r="T5815">
        <f>COUNTIF('Feb 2022'!A:A,D5815)+COUNTIF('Mar 2022'!A:A,D5815)+COUNTIF('Apr 2022'!A:A,D5815)+COUNTIF('May 2022'!A:A,D5815)+COUNTIF('June 2022'!A:A,D5815)+COUNTIF('July 2022'!A:A,D5815)+COUNTIF('Aug 2022'!A:A,D5815)+COUNTIF('Sep 2022'!A:A,D5815)+COUNTIF('Oct 2022'!A:A,D5815)+COUNTIF('Dec 2022'!A:A,D5815)</f>
        <v>1</v>
      </c>
      <c r="U5815" t="str">
        <f>VLOOKUP(Q5815,'Capital Lookup'!A:B,2,FALSE)</f>
        <v>No</v>
      </c>
      <c r="V5815" s="2">
        <f>IFERROR(VLOOKUP(LEFT(F5815,10),'Find Purchase Orders'!B:J,9,FALSE),"")</f>
        <v>44887</v>
      </c>
      <c r="W5815" s="25" t="s">
        <v>7261</v>
      </c>
    </row>
    <row r="5816" spans="1:23" hidden="1">
      <c r="A5816" s="25" t="s">
        <v>7261</v>
      </c>
      <c r="B5816" s="25" t="s">
        <v>7291</v>
      </c>
      <c r="C5816" s="25" t="s">
        <v>7264</v>
      </c>
      <c r="D5816" s="25" t="s">
        <v>7135</v>
      </c>
      <c r="E5816" s="25" t="s">
        <v>7293</v>
      </c>
      <c r="F5816" s="25" t="s">
        <v>19966</v>
      </c>
      <c r="G5816" s="25" t="s">
        <v>11349</v>
      </c>
      <c r="H5816" s="21">
        <v>901.6</v>
      </c>
      <c r="I5816" s="25" t="s">
        <v>7287</v>
      </c>
      <c r="J5816" s="25" t="s">
        <v>7288</v>
      </c>
      <c r="K5816" s="25" t="s">
        <v>7258</v>
      </c>
      <c r="L5816" s="25" t="s">
        <v>7259</v>
      </c>
      <c r="M5816" s="21">
        <v>901.6</v>
      </c>
      <c r="N5816" s="22">
        <v>0</v>
      </c>
      <c r="O5816" s="21">
        <v>901.6</v>
      </c>
      <c r="P5816" s="21">
        <v>96.6</v>
      </c>
      <c r="Q5816" s="25" t="s">
        <v>7297</v>
      </c>
      <c r="R5816" s="1" t="str">
        <f t="shared" si="117"/>
        <v>ST10083</v>
      </c>
      <c r="S5816" t="str">
        <f>VLOOKUP(R5816,Data!$C$2:$D$261,2,0)</f>
        <v>The Waverly/Rosewood</v>
      </c>
      <c r="T5816">
        <f>COUNTIF('Feb 2022'!A:A,D5816)+COUNTIF('Mar 2022'!A:A,D5816)+COUNTIF('Apr 2022'!A:A,D5816)+COUNTIF('May 2022'!A:A,D5816)+COUNTIF('June 2022'!A:A,D5816)+COUNTIF('July 2022'!A:A,D5816)+COUNTIF('Aug 2022'!A:A,D5816)+COUNTIF('Sep 2022'!A:A,D5816)+COUNTIF('Oct 2022'!A:A,D5816)+COUNTIF('Dec 2022'!A:A,D5816)</f>
        <v>1</v>
      </c>
      <c r="U5816" t="str">
        <f>VLOOKUP(Q5816,'Capital Lookup'!A:B,2,FALSE)</f>
        <v>No</v>
      </c>
      <c r="V5816" s="2">
        <f>IFERROR(VLOOKUP(LEFT(F5816,10),'Find Purchase Orders'!B:J,9,FALSE),"")</f>
        <v>44887</v>
      </c>
      <c r="W5816" s="25" t="s">
        <v>7261</v>
      </c>
    </row>
    <row r="5817" spans="1:23" hidden="1">
      <c r="A5817" s="25" t="s">
        <v>7261</v>
      </c>
      <c r="B5817" s="25" t="s">
        <v>7291</v>
      </c>
      <c r="C5817" s="25" t="s">
        <v>7264</v>
      </c>
      <c r="D5817" s="25" t="s">
        <v>7135</v>
      </c>
      <c r="E5817" s="25" t="s">
        <v>7293</v>
      </c>
      <c r="F5817" s="25" t="s">
        <v>19967</v>
      </c>
      <c r="G5817" s="25" t="s">
        <v>11351</v>
      </c>
      <c r="H5817" s="21">
        <v>280</v>
      </c>
      <c r="I5817" s="25" t="s">
        <v>7287</v>
      </c>
      <c r="J5817" s="25" t="s">
        <v>7288</v>
      </c>
      <c r="K5817" s="25" t="s">
        <v>7258</v>
      </c>
      <c r="L5817" s="25" t="s">
        <v>7259</v>
      </c>
      <c r="M5817" s="21">
        <v>280</v>
      </c>
      <c r="N5817" s="22">
        <v>0</v>
      </c>
      <c r="O5817" s="21">
        <v>280</v>
      </c>
      <c r="P5817" s="21">
        <v>30</v>
      </c>
      <c r="Q5817" s="25" t="s">
        <v>7297</v>
      </c>
      <c r="R5817" s="1" t="str">
        <f t="shared" si="117"/>
        <v>ST10083</v>
      </c>
      <c r="S5817" t="str">
        <f>VLOOKUP(R5817,Data!$C$2:$D$261,2,0)</f>
        <v>The Waverly/Rosewood</v>
      </c>
      <c r="T5817">
        <f>COUNTIF('Feb 2022'!A:A,D5817)+COUNTIF('Mar 2022'!A:A,D5817)+COUNTIF('Apr 2022'!A:A,D5817)+COUNTIF('May 2022'!A:A,D5817)+COUNTIF('June 2022'!A:A,D5817)+COUNTIF('July 2022'!A:A,D5817)+COUNTIF('Aug 2022'!A:A,D5817)+COUNTIF('Sep 2022'!A:A,D5817)+COUNTIF('Oct 2022'!A:A,D5817)+COUNTIF('Dec 2022'!A:A,D5817)</f>
        <v>1</v>
      </c>
      <c r="U5817" t="str">
        <f>VLOOKUP(Q5817,'Capital Lookup'!A:B,2,FALSE)</f>
        <v>No</v>
      </c>
      <c r="V5817" s="2">
        <f>IFERROR(VLOOKUP(LEFT(F5817,10),'Find Purchase Orders'!B:J,9,FALSE),"")</f>
        <v>44887</v>
      </c>
      <c r="W5817" s="25" t="s">
        <v>7261</v>
      </c>
    </row>
    <row r="5818" spans="1:23" hidden="1">
      <c r="A5818" s="25" t="s">
        <v>7261</v>
      </c>
      <c r="B5818" s="25" t="s">
        <v>7291</v>
      </c>
      <c r="C5818" s="25" t="s">
        <v>7264</v>
      </c>
      <c r="D5818" s="25" t="s">
        <v>7135</v>
      </c>
      <c r="E5818" s="25" t="s">
        <v>7293</v>
      </c>
      <c r="F5818" s="25" t="s">
        <v>19968</v>
      </c>
      <c r="G5818" s="25" t="s">
        <v>8722</v>
      </c>
      <c r="H5818" s="21">
        <v>6554.14</v>
      </c>
      <c r="I5818" s="25" t="s">
        <v>7287</v>
      </c>
      <c r="J5818" s="25" t="s">
        <v>7288</v>
      </c>
      <c r="K5818" s="25" t="s">
        <v>7262</v>
      </c>
      <c r="L5818" s="25" t="s">
        <v>7259</v>
      </c>
      <c r="M5818" s="21">
        <v>6554.14</v>
      </c>
      <c r="N5818" s="22">
        <v>0</v>
      </c>
      <c r="O5818" s="21">
        <v>6554.14</v>
      </c>
      <c r="P5818" s="21">
        <v>702.23</v>
      </c>
      <c r="Q5818" s="25" t="s">
        <v>7297</v>
      </c>
      <c r="R5818" s="1" t="str">
        <f t="shared" si="117"/>
        <v>ST10083</v>
      </c>
      <c r="S5818" t="str">
        <f>VLOOKUP(R5818,Data!$C$2:$D$261,2,0)</f>
        <v>The Waverly/Rosewood</v>
      </c>
      <c r="T5818">
        <f>COUNTIF('Feb 2022'!A:A,D5818)+COUNTIF('Mar 2022'!A:A,D5818)+COUNTIF('Apr 2022'!A:A,D5818)+COUNTIF('May 2022'!A:A,D5818)+COUNTIF('June 2022'!A:A,D5818)+COUNTIF('July 2022'!A:A,D5818)+COUNTIF('Aug 2022'!A:A,D5818)+COUNTIF('Sep 2022'!A:A,D5818)+COUNTIF('Oct 2022'!A:A,D5818)+COUNTIF('Dec 2022'!A:A,D5818)</f>
        <v>1</v>
      </c>
      <c r="U5818" t="str">
        <f>VLOOKUP(Q5818,'Capital Lookup'!A:B,2,FALSE)</f>
        <v>No</v>
      </c>
      <c r="V5818" s="2">
        <f>IFERROR(VLOOKUP(LEFT(F5818,10),'Find Purchase Orders'!B:J,9,FALSE),"")</f>
        <v>44887</v>
      </c>
      <c r="W5818" s="25" t="s">
        <v>7261</v>
      </c>
    </row>
    <row r="5819" spans="1:23" hidden="1">
      <c r="A5819" s="25" t="s">
        <v>7261</v>
      </c>
      <c r="B5819" s="25" t="s">
        <v>8586</v>
      </c>
      <c r="C5819" s="25" t="s">
        <v>7264</v>
      </c>
      <c r="D5819" s="25" t="s">
        <v>7136</v>
      </c>
      <c r="E5819" s="25" t="s">
        <v>11710</v>
      </c>
      <c r="F5819" s="25" t="s">
        <v>19969</v>
      </c>
      <c r="G5819" s="25" t="s">
        <v>19970</v>
      </c>
      <c r="H5819" s="21">
        <v>4087.66</v>
      </c>
      <c r="I5819" s="25" t="s">
        <v>7296</v>
      </c>
      <c r="J5819" s="25" t="s">
        <v>7288</v>
      </c>
      <c r="K5819" s="25" t="s">
        <v>7262</v>
      </c>
      <c r="L5819" s="25" t="s">
        <v>7259</v>
      </c>
      <c r="M5819" s="21">
        <v>4087.66</v>
      </c>
      <c r="N5819" s="22">
        <v>0</v>
      </c>
      <c r="O5819" s="21">
        <v>4087.66</v>
      </c>
      <c r="P5819" s="21">
        <v>4087.66</v>
      </c>
      <c r="Q5819" s="25" t="s">
        <v>9452</v>
      </c>
      <c r="R5819" s="1" t="str">
        <f t="shared" si="117"/>
        <v>ST10079</v>
      </c>
      <c r="S5819" t="str">
        <f>VLOOKUP(R5819,Data!$C$2:$D$261,2,0)</f>
        <v>The Bentley Moose Jaw</v>
      </c>
      <c r="T5819">
        <f>COUNTIF('Feb 2022'!A:A,D5819)+COUNTIF('Mar 2022'!A:A,D5819)+COUNTIF('Apr 2022'!A:A,D5819)+COUNTIF('May 2022'!A:A,D5819)+COUNTIF('June 2022'!A:A,D5819)+COUNTIF('July 2022'!A:A,D5819)+COUNTIF('Aug 2022'!A:A,D5819)+COUNTIF('Sep 2022'!A:A,D5819)+COUNTIF('Oct 2022'!A:A,D5819)+COUNTIF('Dec 2022'!A:A,D5819)</f>
        <v>1</v>
      </c>
      <c r="U5819" t="str">
        <f>VLOOKUP(Q5819,'Capital Lookup'!A:B,2,FALSE)</f>
        <v>No</v>
      </c>
      <c r="V5819" s="2">
        <f>IFERROR(VLOOKUP(LEFT(F5819,10),'Find Purchase Orders'!B:J,9,FALSE),"")</f>
        <v>44887</v>
      </c>
      <c r="W5819" s="25" t="s">
        <v>7261</v>
      </c>
    </row>
    <row r="5820" spans="1:23" hidden="1">
      <c r="A5820" s="25" t="s">
        <v>7261</v>
      </c>
      <c r="B5820" s="25" t="s">
        <v>8227</v>
      </c>
      <c r="C5820" s="25" t="s">
        <v>7264</v>
      </c>
      <c r="D5820" s="25" t="s">
        <v>7137</v>
      </c>
      <c r="E5820" s="25" t="s">
        <v>18145</v>
      </c>
      <c r="F5820" s="25" t="s">
        <v>19971</v>
      </c>
      <c r="G5820" s="25" t="s">
        <v>19972</v>
      </c>
      <c r="H5820" s="21">
        <v>1808</v>
      </c>
      <c r="I5820" s="25" t="s">
        <v>7296</v>
      </c>
      <c r="J5820" s="25" t="s">
        <v>7288</v>
      </c>
      <c r="K5820" s="25" t="s">
        <v>9091</v>
      </c>
      <c r="L5820" s="25" t="s">
        <v>10765</v>
      </c>
      <c r="M5820" s="21">
        <v>1808</v>
      </c>
      <c r="N5820" s="21">
        <v>1808</v>
      </c>
      <c r="O5820" s="21">
        <v>0</v>
      </c>
      <c r="P5820" s="21">
        <v>1808</v>
      </c>
      <c r="Q5820" s="25" t="s">
        <v>19818</v>
      </c>
      <c r="R5820" s="1" t="str">
        <f t="shared" si="117"/>
        <v>ST10026</v>
      </c>
      <c r="S5820" t="str">
        <f>VLOOKUP(R5820,Data!$C$2:$D$261,2,0)</f>
        <v>Donway Place</v>
      </c>
      <c r="T5820">
        <f>COUNTIF('Feb 2022'!A:A,D5820)+COUNTIF('Mar 2022'!A:A,D5820)+COUNTIF('Apr 2022'!A:A,D5820)+COUNTIF('May 2022'!A:A,D5820)+COUNTIF('June 2022'!A:A,D5820)+COUNTIF('July 2022'!A:A,D5820)+COUNTIF('Aug 2022'!A:A,D5820)+COUNTIF('Sep 2022'!A:A,D5820)+COUNTIF('Oct 2022'!A:A,D5820)+COUNTIF('Dec 2022'!A:A,D5820)</f>
        <v>1</v>
      </c>
      <c r="U5820" t="str">
        <f>VLOOKUP(Q5820,'Capital Lookup'!A:B,2,FALSE)</f>
        <v>No</v>
      </c>
      <c r="V5820" s="2">
        <f>IFERROR(VLOOKUP(LEFT(F5820,10),'Find Purchase Orders'!B:J,9,FALSE),"")</f>
        <v>44888</v>
      </c>
      <c r="W5820" s="25" t="s">
        <v>7261</v>
      </c>
    </row>
    <row r="5821" spans="1:23" hidden="1">
      <c r="A5821" s="25" t="s">
        <v>7261</v>
      </c>
      <c r="B5821" s="25" t="s">
        <v>8108</v>
      </c>
      <c r="C5821" s="25" t="s">
        <v>7264</v>
      </c>
      <c r="D5821" s="25" t="s">
        <v>7138</v>
      </c>
      <c r="E5821" s="25" t="s">
        <v>18145</v>
      </c>
      <c r="F5821" s="25" t="s">
        <v>19973</v>
      </c>
      <c r="G5821" s="25" t="s">
        <v>19974</v>
      </c>
      <c r="H5821" s="21">
        <v>6693.56</v>
      </c>
      <c r="I5821" s="25" t="s">
        <v>7296</v>
      </c>
      <c r="J5821" s="25" t="s">
        <v>7288</v>
      </c>
      <c r="K5821" s="25" t="s">
        <v>7646</v>
      </c>
      <c r="L5821" s="25" t="s">
        <v>10765</v>
      </c>
      <c r="M5821" s="21">
        <v>6693.56</v>
      </c>
      <c r="N5821" s="21">
        <v>6693.56</v>
      </c>
      <c r="O5821" s="21">
        <v>0</v>
      </c>
      <c r="P5821" s="21">
        <v>6693.56</v>
      </c>
      <c r="Q5821" s="25" t="s">
        <v>19818</v>
      </c>
      <c r="R5821" s="1" t="str">
        <f t="shared" si="117"/>
        <v>ST10049</v>
      </c>
      <c r="S5821" t="str">
        <f>VLOOKUP(R5821,Data!$C$2:$D$261,2,0)</f>
        <v>Colonel By</v>
      </c>
      <c r="T5821">
        <f>COUNTIF('Feb 2022'!A:A,D5821)+COUNTIF('Mar 2022'!A:A,D5821)+COUNTIF('Apr 2022'!A:A,D5821)+COUNTIF('May 2022'!A:A,D5821)+COUNTIF('June 2022'!A:A,D5821)+COUNTIF('July 2022'!A:A,D5821)+COUNTIF('Aug 2022'!A:A,D5821)+COUNTIF('Sep 2022'!A:A,D5821)+COUNTIF('Oct 2022'!A:A,D5821)+COUNTIF('Dec 2022'!A:A,D5821)</f>
        <v>1</v>
      </c>
      <c r="U5821" t="str">
        <f>VLOOKUP(Q5821,'Capital Lookup'!A:B,2,FALSE)</f>
        <v>No</v>
      </c>
      <c r="V5821" s="2">
        <f>IFERROR(VLOOKUP(LEFT(F5821,10),'Find Purchase Orders'!B:J,9,FALSE),"")</f>
        <v>44889</v>
      </c>
      <c r="W5821" s="25" t="s">
        <v>7261</v>
      </c>
    </row>
    <row r="5822" spans="1:23" hidden="1">
      <c r="A5822" s="25" t="s">
        <v>7261</v>
      </c>
      <c r="B5822" s="25" t="s">
        <v>7281</v>
      </c>
      <c r="C5822" s="25" t="s">
        <v>7282</v>
      </c>
      <c r="D5822" s="25" t="s">
        <v>19975</v>
      </c>
      <c r="E5822" s="25" t="s">
        <v>18145</v>
      </c>
      <c r="H5822" s="21">
        <v>16583.849999999999</v>
      </c>
      <c r="I5822" s="25" t="s">
        <v>7257</v>
      </c>
      <c r="K5822" s="25" t="s">
        <v>7640</v>
      </c>
      <c r="L5822" s="25" t="s">
        <v>10765</v>
      </c>
      <c r="M5822" s="22">
        <v>0</v>
      </c>
      <c r="N5822" s="22">
        <v>0</v>
      </c>
      <c r="O5822" s="21">
        <v>0</v>
      </c>
      <c r="P5822" s="21">
        <v>1907.88</v>
      </c>
      <c r="Q5822" s="25" t="s">
        <v>19818</v>
      </c>
      <c r="R5822" s="1" t="str">
        <f t="shared" si="117"/>
        <v>ST10014</v>
      </c>
      <c r="S5822" t="str">
        <f>VLOOKUP(R5822,Data!$C$2:$D$261,2,0)</f>
        <v>Bradgate Arms</v>
      </c>
      <c r="T5822">
        <f>COUNTIF('Feb 2022'!A:A,D5822)+COUNTIF('Mar 2022'!A:A,D5822)+COUNTIF('Apr 2022'!A:A,D5822)+COUNTIF('May 2022'!A:A,D5822)+COUNTIF('June 2022'!A:A,D5822)+COUNTIF('July 2022'!A:A,D5822)+COUNTIF('Aug 2022'!A:A,D5822)+COUNTIF('Sep 2022'!A:A,D5822)+COUNTIF('Oct 2022'!A:A,D5822)+COUNTIF('Dec 2022'!A:A,D5822)</f>
        <v>0</v>
      </c>
      <c r="U5822" t="str">
        <f>VLOOKUP(Q5822,'Capital Lookup'!A:B,2,FALSE)</f>
        <v>No</v>
      </c>
      <c r="V5822" s="2" t="str">
        <f>IFERROR(VLOOKUP(LEFT(F5822,10),'Find Purchase Orders'!B:J,9,FALSE),"")</f>
        <v/>
      </c>
      <c r="W5822" s="25" t="s">
        <v>7261</v>
      </c>
    </row>
    <row r="5823" spans="1:23" hidden="1">
      <c r="A5823" s="25" t="s">
        <v>7261</v>
      </c>
      <c r="B5823" s="25" t="s">
        <v>8387</v>
      </c>
      <c r="C5823" s="25" t="s">
        <v>7264</v>
      </c>
      <c r="D5823" s="25" t="s">
        <v>19976</v>
      </c>
      <c r="E5823" s="25" t="s">
        <v>14900</v>
      </c>
      <c r="H5823" s="21">
        <v>5072.1000000000004</v>
      </c>
      <c r="I5823" s="25" t="s">
        <v>7257</v>
      </c>
      <c r="K5823" s="25" t="s">
        <v>7262</v>
      </c>
      <c r="L5823" s="25" t="s">
        <v>8138</v>
      </c>
      <c r="M5823" s="22">
        <v>0</v>
      </c>
      <c r="N5823" s="22">
        <v>0</v>
      </c>
      <c r="O5823" s="21">
        <v>0</v>
      </c>
      <c r="P5823" s="21">
        <v>241.53</v>
      </c>
      <c r="Q5823" s="25"/>
      <c r="R5823" s="1" t="str">
        <f t="shared" si="117"/>
        <v>ST10071</v>
      </c>
      <c r="S5823" t="str">
        <f>VLOOKUP(R5823,Data!$C$2:$D$261,2,0)</f>
        <v>Riverbend</v>
      </c>
      <c r="T5823">
        <f>COUNTIF('Feb 2022'!A:A,D5823)+COUNTIF('Mar 2022'!A:A,D5823)+COUNTIF('Apr 2022'!A:A,D5823)+COUNTIF('May 2022'!A:A,D5823)+COUNTIF('June 2022'!A:A,D5823)+COUNTIF('July 2022'!A:A,D5823)+COUNTIF('Aug 2022'!A:A,D5823)+COUNTIF('Sep 2022'!A:A,D5823)+COUNTIF('Oct 2022'!A:A,D5823)+COUNTIF('Dec 2022'!A:A,D5823)</f>
        <v>0</v>
      </c>
      <c r="U5823" t="e">
        <f>VLOOKUP(Q5823,'Capital Lookup'!A:B,2,FALSE)</f>
        <v>#N/A</v>
      </c>
      <c r="V5823" s="2" t="str">
        <f>IFERROR(VLOOKUP(LEFT(F5823,10),'Find Purchase Orders'!B:J,9,FALSE),"")</f>
        <v/>
      </c>
      <c r="W5823" s="25" t="s">
        <v>7261</v>
      </c>
    </row>
    <row r="5824" spans="1:23" hidden="1">
      <c r="A5824" s="25" t="s">
        <v>7261</v>
      </c>
      <c r="B5824" s="25" t="s">
        <v>8387</v>
      </c>
      <c r="C5824" s="25" t="s">
        <v>7264</v>
      </c>
      <c r="D5824" s="25" t="s">
        <v>19977</v>
      </c>
      <c r="E5824" s="25" t="s">
        <v>14900</v>
      </c>
      <c r="H5824" s="21">
        <v>5794.48</v>
      </c>
      <c r="I5824" s="25" t="s">
        <v>7257</v>
      </c>
      <c r="K5824" s="25" t="s">
        <v>7262</v>
      </c>
      <c r="L5824" s="25" t="s">
        <v>8138</v>
      </c>
      <c r="M5824" s="22">
        <v>0</v>
      </c>
      <c r="N5824" s="22">
        <v>0</v>
      </c>
      <c r="O5824" s="21">
        <v>0</v>
      </c>
      <c r="P5824" s="21">
        <v>275.93</v>
      </c>
      <c r="Q5824" s="25"/>
      <c r="R5824" s="1" t="str">
        <f t="shared" si="117"/>
        <v>ST10071</v>
      </c>
      <c r="S5824" t="str">
        <f>VLOOKUP(R5824,Data!$C$2:$D$261,2,0)</f>
        <v>Riverbend</v>
      </c>
      <c r="T5824">
        <f>COUNTIF('Feb 2022'!A:A,D5824)+COUNTIF('Mar 2022'!A:A,D5824)+COUNTIF('Apr 2022'!A:A,D5824)+COUNTIF('May 2022'!A:A,D5824)+COUNTIF('June 2022'!A:A,D5824)+COUNTIF('July 2022'!A:A,D5824)+COUNTIF('Aug 2022'!A:A,D5824)+COUNTIF('Sep 2022'!A:A,D5824)+COUNTIF('Oct 2022'!A:A,D5824)+COUNTIF('Dec 2022'!A:A,D5824)</f>
        <v>0</v>
      </c>
      <c r="U5824" t="e">
        <f>VLOOKUP(Q5824,'Capital Lookup'!A:B,2,FALSE)</f>
        <v>#N/A</v>
      </c>
      <c r="V5824" s="2" t="str">
        <f>IFERROR(VLOOKUP(LEFT(F5824,10),'Find Purchase Orders'!B:J,9,FALSE),"")</f>
        <v/>
      </c>
      <c r="W5824" s="25" t="s">
        <v>7261</v>
      </c>
    </row>
    <row r="5825" spans="1:23" hidden="1">
      <c r="A5825" s="25" t="s">
        <v>7261</v>
      </c>
      <c r="B5825" s="25" t="s">
        <v>7643</v>
      </c>
      <c r="C5825" s="25" t="s">
        <v>7282</v>
      </c>
      <c r="D5825" s="25" t="s">
        <v>19978</v>
      </c>
      <c r="E5825" s="25" t="s">
        <v>15107</v>
      </c>
      <c r="F5825" s="25" t="s">
        <v>19979</v>
      </c>
      <c r="G5825" s="25" t="s">
        <v>19980</v>
      </c>
      <c r="H5825" s="21">
        <v>1073.5</v>
      </c>
      <c r="I5825" s="25" t="s">
        <v>7296</v>
      </c>
      <c r="J5825" s="25" t="s">
        <v>7288</v>
      </c>
      <c r="K5825" s="25" t="s">
        <v>7646</v>
      </c>
      <c r="L5825" s="25" t="s">
        <v>7652</v>
      </c>
      <c r="M5825" s="21">
        <v>1073.5</v>
      </c>
      <c r="N5825" s="21">
        <v>1073.5</v>
      </c>
      <c r="O5825" s="21">
        <v>0</v>
      </c>
      <c r="P5825" s="21">
        <v>1073.5</v>
      </c>
      <c r="Q5825" s="25" t="s">
        <v>7653</v>
      </c>
      <c r="R5825" s="1" t="str">
        <f t="shared" si="117"/>
        <v>ST10020</v>
      </c>
      <c r="S5825" t="str">
        <f>VLOOKUP(R5825,Data!$C$2:$D$261,2,0)</f>
        <v>Kingsway</v>
      </c>
      <c r="T5825">
        <f>COUNTIF('Feb 2022'!A:A,D5825)+COUNTIF('Mar 2022'!A:A,D5825)+COUNTIF('Apr 2022'!A:A,D5825)+COUNTIF('May 2022'!A:A,D5825)+COUNTIF('June 2022'!A:A,D5825)+COUNTIF('July 2022'!A:A,D5825)+COUNTIF('Aug 2022'!A:A,D5825)+COUNTIF('Sep 2022'!A:A,D5825)+COUNTIF('Oct 2022'!A:A,D5825)+COUNTIF('Dec 2022'!A:A,D5825)</f>
        <v>0</v>
      </c>
      <c r="U5825" t="str">
        <f>VLOOKUP(Q5825,'Capital Lookup'!A:B,2,FALSE)</f>
        <v>Yes</v>
      </c>
      <c r="V5825" s="2">
        <f>IFERROR(VLOOKUP(LEFT(F5825,10),'Find Purchase Orders'!B:J,9,FALSE),"")</f>
        <v>44889</v>
      </c>
      <c r="W5825" s="25" t="s">
        <v>7261</v>
      </c>
    </row>
    <row r="5826" spans="1:23" hidden="1">
      <c r="A5826" s="25" t="s">
        <v>7261</v>
      </c>
      <c r="B5826" s="25" t="s">
        <v>8259</v>
      </c>
      <c r="C5826" s="25" t="s">
        <v>8260</v>
      </c>
      <c r="D5826" s="25" t="s">
        <v>19981</v>
      </c>
      <c r="E5826" s="25" t="s">
        <v>10329</v>
      </c>
      <c r="F5826" s="25" t="s">
        <v>19982</v>
      </c>
      <c r="G5826" s="25" t="s">
        <v>19983</v>
      </c>
      <c r="H5826" s="21">
        <v>59325</v>
      </c>
      <c r="I5826" s="25" t="s">
        <v>7287</v>
      </c>
      <c r="J5826" s="25" t="s">
        <v>7288</v>
      </c>
      <c r="K5826" s="25" t="s">
        <v>8175</v>
      </c>
      <c r="L5826" s="25" t="s">
        <v>10332</v>
      </c>
      <c r="M5826" s="21">
        <v>59325</v>
      </c>
      <c r="N5826" s="22">
        <v>0</v>
      </c>
      <c r="O5826" s="21">
        <v>59325</v>
      </c>
      <c r="P5826" s="21">
        <v>6825</v>
      </c>
      <c r="Q5826" s="25" t="s">
        <v>10333</v>
      </c>
      <c r="R5826" s="1" t="str">
        <f t="shared" si="117"/>
        <v>ST10260</v>
      </c>
      <c r="S5826" t="str">
        <f>VLOOKUP(R5826,Data!$C$2:$D$261,2,0)</f>
        <v>Support Office</v>
      </c>
      <c r="T5826">
        <f>COUNTIF('Feb 2022'!A:A,D5826)+COUNTIF('Mar 2022'!A:A,D5826)+COUNTIF('Apr 2022'!A:A,D5826)+COUNTIF('May 2022'!A:A,D5826)+COUNTIF('June 2022'!A:A,D5826)+COUNTIF('July 2022'!A:A,D5826)+COUNTIF('Aug 2022'!A:A,D5826)+COUNTIF('Sep 2022'!A:A,D5826)+COUNTIF('Oct 2022'!A:A,D5826)+COUNTIF('Dec 2022'!A:A,D5826)</f>
        <v>0</v>
      </c>
      <c r="U5826" t="str">
        <f>VLOOKUP(Q5826,'Capital Lookup'!A:B,2,FALSE)</f>
        <v>Yes</v>
      </c>
      <c r="V5826" s="2">
        <f>IFERROR(VLOOKUP(LEFT(F5826,10),'Find Purchase Orders'!B:J,9,FALSE),"")</f>
        <v>44886</v>
      </c>
      <c r="W5826" s="25" t="s">
        <v>7261</v>
      </c>
    </row>
    <row r="5827" spans="1:23" hidden="1">
      <c r="A5827" s="25" t="s">
        <v>7425</v>
      </c>
      <c r="B5827" s="25" t="s">
        <v>7843</v>
      </c>
      <c r="C5827" s="25" t="s">
        <v>7271</v>
      </c>
      <c r="D5827" s="25" t="s">
        <v>7139</v>
      </c>
      <c r="E5827" s="25" t="s">
        <v>7500</v>
      </c>
      <c r="F5827" s="25" t="s">
        <v>19984</v>
      </c>
      <c r="G5827" s="25" t="s">
        <v>19985</v>
      </c>
      <c r="H5827" s="21">
        <v>745.24</v>
      </c>
      <c r="I5827" s="25" t="s">
        <v>7296</v>
      </c>
      <c r="J5827" s="25" t="s">
        <v>7288</v>
      </c>
      <c r="K5827" s="25" t="s">
        <v>7579</v>
      </c>
      <c r="L5827" s="25" t="s">
        <v>10765</v>
      </c>
      <c r="M5827" s="21">
        <v>745.24</v>
      </c>
      <c r="N5827" s="21">
        <v>745.24</v>
      </c>
      <c r="O5827" s="21">
        <v>0</v>
      </c>
      <c r="P5827" s="21">
        <v>745.24</v>
      </c>
      <c r="Q5827" s="25" t="s">
        <v>19818</v>
      </c>
      <c r="R5827" s="1" t="str">
        <f t="shared" si="117"/>
        <v>ST10167</v>
      </c>
      <c r="S5827" t="str">
        <f>VLOOKUP(R5827,Data!$C$2:$D$261,2,0)</f>
        <v>Main Street Terrace</v>
      </c>
      <c r="T5827">
        <f>COUNTIF('Feb 2022'!A:A,D5827)+COUNTIF('Mar 2022'!A:A,D5827)+COUNTIF('Apr 2022'!A:A,D5827)+COUNTIF('May 2022'!A:A,D5827)+COUNTIF('June 2022'!A:A,D5827)+COUNTIF('July 2022'!A:A,D5827)+COUNTIF('Aug 2022'!A:A,D5827)+COUNTIF('Sep 2022'!A:A,D5827)+COUNTIF('Oct 2022'!A:A,D5827)+COUNTIF('Dec 2022'!A:A,D5827)</f>
        <v>1</v>
      </c>
      <c r="U5827" t="str">
        <f>VLOOKUP(Q5827,'Capital Lookup'!A:B,2,FALSE)</f>
        <v>No</v>
      </c>
      <c r="V5827" s="2">
        <f>IFERROR(VLOOKUP(LEFT(F5827,10),'Find Purchase Orders'!B:J,9,FALSE),"")</f>
        <v>44888</v>
      </c>
      <c r="W5827" s="25" t="s">
        <v>7261</v>
      </c>
    </row>
    <row r="5828" spans="1:23" hidden="1">
      <c r="A5828" s="25" t="s">
        <v>7425</v>
      </c>
      <c r="B5828" s="25" t="s">
        <v>7843</v>
      </c>
      <c r="C5828" s="25" t="s">
        <v>7271</v>
      </c>
      <c r="D5828" s="25" t="s">
        <v>7139</v>
      </c>
      <c r="E5828" s="25" t="s">
        <v>7500</v>
      </c>
      <c r="F5828" s="25" t="s">
        <v>19986</v>
      </c>
      <c r="G5828" s="25" t="s">
        <v>19987</v>
      </c>
      <c r="H5828" s="21">
        <v>305.10000000000002</v>
      </c>
      <c r="I5828" s="25" t="s">
        <v>7296</v>
      </c>
      <c r="J5828" s="25" t="s">
        <v>7288</v>
      </c>
      <c r="K5828" s="25" t="s">
        <v>7579</v>
      </c>
      <c r="L5828" s="25" t="s">
        <v>10765</v>
      </c>
      <c r="M5828" s="21">
        <v>305.10000000000002</v>
      </c>
      <c r="N5828" s="21">
        <v>305.10000000000002</v>
      </c>
      <c r="O5828" s="21">
        <v>0</v>
      </c>
      <c r="P5828" s="21">
        <v>305.10000000000002</v>
      </c>
      <c r="Q5828" s="25" t="s">
        <v>19818</v>
      </c>
      <c r="R5828" s="1" t="str">
        <f t="shared" si="117"/>
        <v>ST10167</v>
      </c>
      <c r="S5828" t="str">
        <f>VLOOKUP(R5828,Data!$C$2:$D$261,2,0)</f>
        <v>Main Street Terrace</v>
      </c>
      <c r="T5828">
        <f>COUNTIF('Feb 2022'!A:A,D5828)+COUNTIF('Mar 2022'!A:A,D5828)+COUNTIF('Apr 2022'!A:A,D5828)+COUNTIF('May 2022'!A:A,D5828)+COUNTIF('June 2022'!A:A,D5828)+COUNTIF('July 2022'!A:A,D5828)+COUNTIF('Aug 2022'!A:A,D5828)+COUNTIF('Sep 2022'!A:A,D5828)+COUNTIF('Oct 2022'!A:A,D5828)+COUNTIF('Dec 2022'!A:A,D5828)</f>
        <v>1</v>
      </c>
      <c r="U5828" t="str">
        <f>VLOOKUP(Q5828,'Capital Lookup'!A:B,2,FALSE)</f>
        <v>No</v>
      </c>
      <c r="V5828" s="2">
        <f>IFERROR(VLOOKUP(LEFT(F5828,10),'Find Purchase Orders'!B:J,9,FALSE),"")</f>
        <v>44888</v>
      </c>
      <c r="W5828" s="25" t="s">
        <v>7261</v>
      </c>
    </row>
    <row r="5829" spans="1:23" hidden="1">
      <c r="A5829" s="25" t="s">
        <v>7425</v>
      </c>
      <c r="B5829" s="25" t="s">
        <v>8013</v>
      </c>
      <c r="C5829" s="25" t="s">
        <v>7271</v>
      </c>
      <c r="D5829" s="25" t="s">
        <v>7140</v>
      </c>
      <c r="E5829" s="25" t="s">
        <v>7500</v>
      </c>
      <c r="F5829" s="25" t="s">
        <v>19988</v>
      </c>
      <c r="G5829" s="25" t="s">
        <v>19989</v>
      </c>
      <c r="H5829" s="21">
        <v>5186.7</v>
      </c>
      <c r="I5829" s="25" t="s">
        <v>7287</v>
      </c>
      <c r="J5829" s="25" t="s">
        <v>7288</v>
      </c>
      <c r="K5829" s="25" t="s">
        <v>7579</v>
      </c>
      <c r="L5829" s="25" t="s">
        <v>10765</v>
      </c>
      <c r="M5829" s="21">
        <v>5186.7</v>
      </c>
      <c r="N5829" s="22">
        <v>0</v>
      </c>
      <c r="O5829" s="21">
        <v>5186.7</v>
      </c>
      <c r="P5829" s="21">
        <v>596.70000000000005</v>
      </c>
      <c r="Q5829" s="25" t="s">
        <v>19818</v>
      </c>
      <c r="R5829" s="1" t="str">
        <f t="shared" si="117"/>
        <v>ST10168</v>
      </c>
      <c r="S5829" t="str">
        <f>VLOOKUP(R5829,Data!$C$2:$D$261,2,0)</f>
        <v>Westside</v>
      </c>
      <c r="T5829">
        <f>COUNTIF('Feb 2022'!A:A,D5829)+COUNTIF('Mar 2022'!A:A,D5829)+COUNTIF('Apr 2022'!A:A,D5829)+COUNTIF('May 2022'!A:A,D5829)+COUNTIF('June 2022'!A:A,D5829)+COUNTIF('July 2022'!A:A,D5829)+COUNTIF('Aug 2022'!A:A,D5829)+COUNTIF('Sep 2022'!A:A,D5829)+COUNTIF('Oct 2022'!A:A,D5829)+COUNTIF('Dec 2022'!A:A,D5829)</f>
        <v>1</v>
      </c>
      <c r="U5829" t="str">
        <f>VLOOKUP(Q5829,'Capital Lookup'!A:B,2,FALSE)</f>
        <v>No</v>
      </c>
      <c r="V5829" s="2">
        <f>IFERROR(VLOOKUP(LEFT(F5829,10),'Find Purchase Orders'!B:J,9,FALSE),"")</f>
        <v>44889</v>
      </c>
      <c r="W5829" s="25" t="s">
        <v>7261</v>
      </c>
    </row>
    <row r="5830" spans="1:23" hidden="1">
      <c r="A5830" s="25" t="s">
        <v>9810</v>
      </c>
      <c r="B5830" s="25" t="s">
        <v>8989</v>
      </c>
      <c r="C5830" s="25"/>
      <c r="D5830" s="25" t="s">
        <v>19990</v>
      </c>
      <c r="E5830" s="25" t="s">
        <v>19991</v>
      </c>
      <c r="H5830" s="21">
        <v>4772.88</v>
      </c>
      <c r="I5830" s="25" t="s">
        <v>7257</v>
      </c>
      <c r="K5830" s="25" t="s">
        <v>7289</v>
      </c>
      <c r="L5830" s="25" t="s">
        <v>20</v>
      </c>
      <c r="M5830" s="22">
        <v>0</v>
      </c>
      <c r="N5830" s="22">
        <v>0</v>
      </c>
      <c r="O5830" s="21">
        <v>0</v>
      </c>
      <c r="P5830" s="21">
        <v>549.09</v>
      </c>
      <c r="Q5830" s="25"/>
      <c r="R5830" s="1" t="str">
        <f t="shared" si="117"/>
        <v>ST10400</v>
      </c>
      <c r="S5830" t="e">
        <f>VLOOKUP(R5830,Data!$C$2:$D$261,2,0)</f>
        <v>#N/A</v>
      </c>
      <c r="T5830">
        <f>COUNTIF('Feb 2022'!A:A,D5830)+COUNTIF('Mar 2022'!A:A,D5830)+COUNTIF('Apr 2022'!A:A,D5830)+COUNTIF('May 2022'!A:A,D5830)+COUNTIF('June 2022'!A:A,D5830)+COUNTIF('July 2022'!A:A,D5830)+COUNTIF('Aug 2022'!A:A,D5830)+COUNTIF('Sep 2022'!A:A,D5830)+COUNTIF('Oct 2022'!A:A,D5830)+COUNTIF('Dec 2022'!A:A,D5830)</f>
        <v>0</v>
      </c>
      <c r="U5830" t="e">
        <f>VLOOKUP(Q5830,'Capital Lookup'!A:B,2,FALSE)</f>
        <v>#N/A</v>
      </c>
      <c r="V5830" s="2" t="str">
        <f>IFERROR(VLOOKUP(LEFT(F5830,10),'Find Purchase Orders'!B:J,9,FALSE),"")</f>
        <v/>
      </c>
      <c r="W5830" s="25" t="s">
        <v>7261</v>
      </c>
    </row>
    <row r="5831" spans="1:23" hidden="1">
      <c r="A5831" s="25" t="s">
        <v>7252</v>
      </c>
      <c r="B5831" s="25" t="s">
        <v>8648</v>
      </c>
      <c r="C5831" s="25" t="s">
        <v>7254</v>
      </c>
      <c r="D5831" s="25" t="s">
        <v>7141</v>
      </c>
      <c r="E5831" s="25" t="s">
        <v>8649</v>
      </c>
      <c r="F5831" s="25" t="s">
        <v>19992</v>
      </c>
      <c r="G5831" s="25" t="s">
        <v>13288</v>
      </c>
      <c r="H5831" s="21">
        <v>2125.5300000000002</v>
      </c>
      <c r="I5831" s="25" t="s">
        <v>7296</v>
      </c>
      <c r="J5831" s="25" t="s">
        <v>7288</v>
      </c>
      <c r="K5831" s="25" t="s">
        <v>7262</v>
      </c>
      <c r="L5831" s="25" t="s">
        <v>7259</v>
      </c>
      <c r="M5831" s="21">
        <v>2125.5300000000002</v>
      </c>
      <c r="N5831" s="22">
        <v>0</v>
      </c>
      <c r="O5831" s="21">
        <v>2125.5300000000002</v>
      </c>
      <c r="P5831" s="21">
        <v>2125.5300000000002</v>
      </c>
      <c r="Q5831" s="25" t="s">
        <v>8652</v>
      </c>
      <c r="R5831" s="1" t="str">
        <f t="shared" si="117"/>
        <v>ST10053</v>
      </c>
      <c r="S5831" t="str">
        <f>VLOOKUP(R5831,Data!$C$2:$D$261,2,0)</f>
        <v>Windsor Park</v>
      </c>
      <c r="T5831">
        <f>COUNTIF('Feb 2022'!A:A,D5831)+COUNTIF('Mar 2022'!A:A,D5831)+COUNTIF('Apr 2022'!A:A,D5831)+COUNTIF('May 2022'!A:A,D5831)+COUNTIF('June 2022'!A:A,D5831)+COUNTIF('July 2022'!A:A,D5831)+COUNTIF('Aug 2022'!A:A,D5831)+COUNTIF('Sep 2022'!A:A,D5831)+COUNTIF('Oct 2022'!A:A,D5831)+COUNTIF('Dec 2022'!A:A,D5831)</f>
        <v>1</v>
      </c>
      <c r="U5831" t="str">
        <f>VLOOKUP(Q5831,'Capital Lookup'!A:B,2,FALSE)</f>
        <v>No</v>
      </c>
      <c r="V5831" s="2">
        <f>IFERROR(VLOOKUP(LEFT(F5831,10),'Find Purchase Orders'!B:J,9,FALSE),"")</f>
        <v>44887</v>
      </c>
      <c r="W5831" s="25" t="s">
        <v>7261</v>
      </c>
    </row>
    <row r="5832" spans="1:23" hidden="1">
      <c r="A5832" s="25" t="s">
        <v>7261</v>
      </c>
      <c r="B5832" s="25" t="s">
        <v>8855</v>
      </c>
      <c r="C5832" s="25" t="s">
        <v>7264</v>
      </c>
      <c r="D5832" s="25" t="s">
        <v>7142</v>
      </c>
      <c r="E5832" s="25" t="s">
        <v>11079</v>
      </c>
      <c r="F5832" s="25" t="s">
        <v>19993</v>
      </c>
      <c r="G5832" s="25" t="s">
        <v>19994</v>
      </c>
      <c r="H5832" s="21">
        <v>5951.07</v>
      </c>
      <c r="I5832" s="25" t="s">
        <v>7287</v>
      </c>
      <c r="J5832" s="25" t="s">
        <v>7288</v>
      </c>
      <c r="K5832" s="25" t="s">
        <v>7262</v>
      </c>
      <c r="L5832" s="25" t="s">
        <v>7259</v>
      </c>
      <c r="M5832" s="21">
        <v>5951.07</v>
      </c>
      <c r="N5832" s="22">
        <v>0</v>
      </c>
      <c r="O5832" s="21">
        <v>5951.07</v>
      </c>
      <c r="P5832" s="21">
        <v>283.38</v>
      </c>
      <c r="Q5832" s="25" t="s">
        <v>11082</v>
      </c>
      <c r="R5832" s="1" t="str">
        <f t="shared" si="117"/>
        <v>ST10067</v>
      </c>
      <c r="S5832" t="str">
        <f>VLOOKUP(R5832,Data!$C$2:$D$261,2,0)</f>
        <v>The Edgemont</v>
      </c>
      <c r="T5832">
        <f>COUNTIF('Feb 2022'!A:A,D5832)+COUNTIF('Mar 2022'!A:A,D5832)+COUNTIF('Apr 2022'!A:A,D5832)+COUNTIF('May 2022'!A:A,D5832)+COUNTIF('June 2022'!A:A,D5832)+COUNTIF('July 2022'!A:A,D5832)+COUNTIF('Aug 2022'!A:A,D5832)+COUNTIF('Sep 2022'!A:A,D5832)+COUNTIF('Oct 2022'!A:A,D5832)+COUNTIF('Dec 2022'!A:A,D5832)</f>
        <v>1</v>
      </c>
      <c r="U5832" t="str">
        <f>VLOOKUP(Q5832,'Capital Lookup'!A:B,2,FALSE)</f>
        <v>No</v>
      </c>
      <c r="V5832" s="2">
        <f>IFERROR(VLOOKUP(LEFT(F5832,10),'Find Purchase Orders'!B:J,9,FALSE),"")</f>
        <v>44887</v>
      </c>
      <c r="W5832" s="25" t="s">
        <v>7261</v>
      </c>
    </row>
    <row r="5833" spans="1:23" hidden="1">
      <c r="A5833" s="25" t="s">
        <v>7261</v>
      </c>
      <c r="B5833" s="25" t="s">
        <v>8855</v>
      </c>
      <c r="C5833" s="25" t="s">
        <v>7264</v>
      </c>
      <c r="D5833" s="25" t="s">
        <v>7142</v>
      </c>
      <c r="E5833" s="25" t="s">
        <v>11079</v>
      </c>
      <c r="F5833" s="25" t="s">
        <v>19995</v>
      </c>
      <c r="G5833" s="25" t="s">
        <v>16038</v>
      </c>
      <c r="H5833" s="21">
        <v>89.25</v>
      </c>
      <c r="I5833" s="25" t="s">
        <v>7287</v>
      </c>
      <c r="J5833" s="25" t="s">
        <v>7288</v>
      </c>
      <c r="K5833" s="25" t="s">
        <v>7262</v>
      </c>
      <c r="L5833" s="25" t="s">
        <v>7259</v>
      </c>
      <c r="M5833" s="21">
        <v>89.25</v>
      </c>
      <c r="N5833" s="22">
        <v>0</v>
      </c>
      <c r="O5833" s="21">
        <v>89.25</v>
      </c>
      <c r="P5833" s="21">
        <v>4.25</v>
      </c>
      <c r="Q5833" s="25" t="s">
        <v>11082</v>
      </c>
      <c r="R5833" s="1" t="str">
        <f t="shared" si="117"/>
        <v>ST10067</v>
      </c>
      <c r="S5833" t="str">
        <f>VLOOKUP(R5833,Data!$C$2:$D$261,2,0)</f>
        <v>The Edgemont</v>
      </c>
      <c r="T5833">
        <f>COUNTIF('Feb 2022'!A:A,D5833)+COUNTIF('Mar 2022'!A:A,D5833)+COUNTIF('Apr 2022'!A:A,D5833)+COUNTIF('May 2022'!A:A,D5833)+COUNTIF('June 2022'!A:A,D5833)+COUNTIF('July 2022'!A:A,D5833)+COUNTIF('Aug 2022'!A:A,D5833)+COUNTIF('Sep 2022'!A:A,D5833)+COUNTIF('Oct 2022'!A:A,D5833)+COUNTIF('Dec 2022'!A:A,D5833)</f>
        <v>1</v>
      </c>
      <c r="U5833" t="str">
        <f>VLOOKUP(Q5833,'Capital Lookup'!A:B,2,FALSE)</f>
        <v>No</v>
      </c>
      <c r="V5833" s="2">
        <f>IFERROR(VLOOKUP(LEFT(F5833,10),'Find Purchase Orders'!B:J,9,FALSE),"")</f>
        <v>44887</v>
      </c>
      <c r="W5833" s="25" t="s">
        <v>7261</v>
      </c>
    </row>
    <row r="5834" spans="1:23" hidden="1">
      <c r="A5834" s="25" t="s">
        <v>7261</v>
      </c>
      <c r="B5834" s="25" t="s">
        <v>8855</v>
      </c>
      <c r="C5834" s="25" t="s">
        <v>7264</v>
      </c>
      <c r="D5834" s="25" t="s">
        <v>7143</v>
      </c>
      <c r="E5834" s="25" t="s">
        <v>11079</v>
      </c>
      <c r="F5834" s="25" t="s">
        <v>19996</v>
      </c>
      <c r="G5834" s="25" t="s">
        <v>11241</v>
      </c>
      <c r="H5834" s="21">
        <v>89.25</v>
      </c>
      <c r="I5834" s="25" t="s">
        <v>7287</v>
      </c>
      <c r="J5834" s="25" t="s">
        <v>7288</v>
      </c>
      <c r="K5834" s="25" t="s">
        <v>7262</v>
      </c>
      <c r="L5834" s="25" t="s">
        <v>7259</v>
      </c>
      <c r="M5834" s="21">
        <v>89.25</v>
      </c>
      <c r="N5834" s="22">
        <v>0</v>
      </c>
      <c r="O5834" s="21">
        <v>89.25</v>
      </c>
      <c r="P5834" s="21">
        <v>4.25</v>
      </c>
      <c r="Q5834" s="25" t="s">
        <v>11082</v>
      </c>
      <c r="R5834" s="1" t="str">
        <f t="shared" si="117"/>
        <v>ST10067</v>
      </c>
      <c r="S5834" t="str">
        <f>VLOOKUP(R5834,Data!$C$2:$D$261,2,0)</f>
        <v>The Edgemont</v>
      </c>
      <c r="T5834">
        <f>COUNTIF('Feb 2022'!A:A,D5834)+COUNTIF('Mar 2022'!A:A,D5834)+COUNTIF('Apr 2022'!A:A,D5834)+COUNTIF('May 2022'!A:A,D5834)+COUNTIF('June 2022'!A:A,D5834)+COUNTIF('July 2022'!A:A,D5834)+COUNTIF('Aug 2022'!A:A,D5834)+COUNTIF('Sep 2022'!A:A,D5834)+COUNTIF('Oct 2022'!A:A,D5834)+COUNTIF('Dec 2022'!A:A,D5834)</f>
        <v>1</v>
      </c>
      <c r="U5834" t="str">
        <f>VLOOKUP(Q5834,'Capital Lookup'!A:B,2,FALSE)</f>
        <v>No</v>
      </c>
      <c r="V5834" s="2">
        <f>IFERROR(VLOOKUP(LEFT(F5834,10),'Find Purchase Orders'!B:J,9,FALSE),"")</f>
        <v>44887</v>
      </c>
      <c r="W5834" s="25" t="s">
        <v>7261</v>
      </c>
    </row>
    <row r="5835" spans="1:23" hidden="1">
      <c r="A5835" s="25" t="s">
        <v>7261</v>
      </c>
      <c r="B5835" s="25" t="s">
        <v>8855</v>
      </c>
      <c r="C5835" s="25" t="s">
        <v>7264</v>
      </c>
      <c r="D5835" s="25" t="s">
        <v>7143</v>
      </c>
      <c r="E5835" s="25" t="s">
        <v>11079</v>
      </c>
      <c r="F5835" s="25" t="s">
        <v>19997</v>
      </c>
      <c r="G5835" s="25" t="s">
        <v>19998</v>
      </c>
      <c r="H5835" s="21">
        <v>7687.05</v>
      </c>
      <c r="I5835" s="25" t="s">
        <v>7287</v>
      </c>
      <c r="J5835" s="25" t="s">
        <v>7288</v>
      </c>
      <c r="K5835" s="25" t="s">
        <v>7262</v>
      </c>
      <c r="L5835" s="25" t="s">
        <v>7259</v>
      </c>
      <c r="M5835" s="21">
        <v>7687.05</v>
      </c>
      <c r="N5835" s="22">
        <v>0</v>
      </c>
      <c r="O5835" s="21">
        <v>7687.05</v>
      </c>
      <c r="P5835" s="21">
        <v>366.05</v>
      </c>
      <c r="Q5835" s="25" t="s">
        <v>11082</v>
      </c>
      <c r="R5835" s="1" t="str">
        <f t="shared" si="117"/>
        <v>ST10067</v>
      </c>
      <c r="S5835" t="str">
        <f>VLOOKUP(R5835,Data!$C$2:$D$261,2,0)</f>
        <v>The Edgemont</v>
      </c>
      <c r="T5835">
        <f>COUNTIF('Feb 2022'!A:A,D5835)+COUNTIF('Mar 2022'!A:A,D5835)+COUNTIF('Apr 2022'!A:A,D5835)+COUNTIF('May 2022'!A:A,D5835)+COUNTIF('June 2022'!A:A,D5835)+COUNTIF('July 2022'!A:A,D5835)+COUNTIF('Aug 2022'!A:A,D5835)+COUNTIF('Sep 2022'!A:A,D5835)+COUNTIF('Oct 2022'!A:A,D5835)+COUNTIF('Dec 2022'!A:A,D5835)</f>
        <v>1</v>
      </c>
      <c r="U5835" t="str">
        <f>VLOOKUP(Q5835,'Capital Lookup'!A:B,2,FALSE)</f>
        <v>No</v>
      </c>
      <c r="V5835" s="2">
        <f>IFERROR(VLOOKUP(LEFT(F5835,10),'Find Purchase Orders'!B:J,9,FALSE),"")</f>
        <v>44887</v>
      </c>
      <c r="W5835" s="25" t="s">
        <v>7261</v>
      </c>
    </row>
    <row r="5836" spans="1:23" hidden="1">
      <c r="A5836" s="25" t="s">
        <v>7261</v>
      </c>
      <c r="B5836" s="25" t="s">
        <v>7863</v>
      </c>
      <c r="C5836" s="25" t="s">
        <v>7282</v>
      </c>
      <c r="D5836" s="25" t="s">
        <v>7144</v>
      </c>
      <c r="E5836" s="25" t="s">
        <v>19520</v>
      </c>
      <c r="F5836" s="25" t="s">
        <v>19999</v>
      </c>
      <c r="G5836" s="25" t="s">
        <v>20000</v>
      </c>
      <c r="H5836" s="21">
        <v>86586.67</v>
      </c>
      <c r="I5836" s="25" t="s">
        <v>7287</v>
      </c>
      <c r="J5836" s="25" t="s">
        <v>7288</v>
      </c>
      <c r="K5836" s="25" t="s">
        <v>7495</v>
      </c>
      <c r="L5836" s="25" t="s">
        <v>10765</v>
      </c>
      <c r="M5836" s="21">
        <v>86586.67</v>
      </c>
      <c r="N5836" s="22">
        <v>0</v>
      </c>
      <c r="O5836" s="21">
        <v>86586.67</v>
      </c>
      <c r="P5836" s="21">
        <v>9961.2999999999993</v>
      </c>
      <c r="Q5836" s="25" t="s">
        <v>19818</v>
      </c>
      <c r="R5836" s="1" t="str">
        <f t="shared" si="117"/>
        <v>ST10029</v>
      </c>
      <c r="S5836" t="str">
        <f>VLOOKUP(R5836,Data!$C$2:$D$261,2,0)</f>
        <v>Leaside</v>
      </c>
      <c r="T5836">
        <f>COUNTIF('Feb 2022'!A:A,D5836)+COUNTIF('Mar 2022'!A:A,D5836)+COUNTIF('Apr 2022'!A:A,D5836)+COUNTIF('May 2022'!A:A,D5836)+COUNTIF('June 2022'!A:A,D5836)+COUNTIF('July 2022'!A:A,D5836)+COUNTIF('Aug 2022'!A:A,D5836)+COUNTIF('Sep 2022'!A:A,D5836)+COUNTIF('Oct 2022'!A:A,D5836)+COUNTIF('Dec 2022'!A:A,D5836)</f>
        <v>1</v>
      </c>
      <c r="U5836" t="str">
        <f>VLOOKUP(Q5836,'Capital Lookup'!A:B,2,FALSE)</f>
        <v>No</v>
      </c>
      <c r="V5836" s="2">
        <f>IFERROR(VLOOKUP(LEFT(F5836,10),'Find Purchase Orders'!B:J,9,FALSE),"")</f>
        <v>44890</v>
      </c>
      <c r="W5836" s="25" t="s">
        <v>7261</v>
      </c>
    </row>
    <row r="5837" spans="1:23" hidden="1">
      <c r="A5837" s="25" t="s">
        <v>7261</v>
      </c>
      <c r="B5837" s="25" t="s">
        <v>8855</v>
      </c>
      <c r="C5837" s="25" t="s">
        <v>7264</v>
      </c>
      <c r="D5837" s="25" t="s">
        <v>7145</v>
      </c>
      <c r="E5837" s="25" t="s">
        <v>11079</v>
      </c>
      <c r="F5837" s="25" t="s">
        <v>20001</v>
      </c>
      <c r="G5837" s="25" t="s">
        <v>20002</v>
      </c>
      <c r="H5837" s="21">
        <v>7300.13</v>
      </c>
      <c r="I5837" s="25" t="s">
        <v>7287</v>
      </c>
      <c r="J5837" s="25" t="s">
        <v>7288</v>
      </c>
      <c r="K5837" s="25" t="s">
        <v>7262</v>
      </c>
      <c r="L5837" s="25" t="s">
        <v>7259</v>
      </c>
      <c r="M5837" s="21">
        <v>7300.13</v>
      </c>
      <c r="N5837" s="22">
        <v>0</v>
      </c>
      <c r="O5837" s="21">
        <v>7300.13</v>
      </c>
      <c r="P5837" s="21">
        <v>347.63</v>
      </c>
      <c r="Q5837" s="25" t="s">
        <v>11082</v>
      </c>
      <c r="R5837" s="1" t="str">
        <f t="shared" si="117"/>
        <v>ST10067</v>
      </c>
      <c r="S5837" t="str">
        <f>VLOOKUP(R5837,Data!$C$2:$D$261,2,0)</f>
        <v>The Edgemont</v>
      </c>
      <c r="T5837">
        <f>COUNTIF('Feb 2022'!A:A,D5837)+COUNTIF('Mar 2022'!A:A,D5837)+COUNTIF('Apr 2022'!A:A,D5837)+COUNTIF('May 2022'!A:A,D5837)+COUNTIF('June 2022'!A:A,D5837)+COUNTIF('July 2022'!A:A,D5837)+COUNTIF('Aug 2022'!A:A,D5837)+COUNTIF('Sep 2022'!A:A,D5837)+COUNTIF('Oct 2022'!A:A,D5837)+COUNTIF('Dec 2022'!A:A,D5837)</f>
        <v>1</v>
      </c>
      <c r="U5837" t="str">
        <f>VLOOKUP(Q5837,'Capital Lookup'!A:B,2,FALSE)</f>
        <v>No</v>
      </c>
      <c r="V5837" s="2">
        <f>IFERROR(VLOOKUP(LEFT(F5837,10),'Find Purchase Orders'!B:J,9,FALSE),"")</f>
        <v>44887</v>
      </c>
      <c r="W5837" s="25" t="s">
        <v>7261</v>
      </c>
    </row>
    <row r="5838" spans="1:23" hidden="1">
      <c r="A5838" s="25" t="s">
        <v>8607</v>
      </c>
      <c r="B5838" s="25" t="s">
        <v>8989</v>
      </c>
      <c r="C5838" s="25"/>
      <c r="D5838" s="25" t="s">
        <v>20003</v>
      </c>
      <c r="E5838" s="25" t="s">
        <v>19991</v>
      </c>
      <c r="F5838" s="25" t="s">
        <v>20004</v>
      </c>
      <c r="G5838" s="25" t="s">
        <v>20005</v>
      </c>
      <c r="H5838" s="21">
        <v>4772.88</v>
      </c>
      <c r="I5838" s="25" t="s">
        <v>7287</v>
      </c>
      <c r="J5838" s="25" t="s">
        <v>11313</v>
      </c>
      <c r="K5838" s="25" t="s">
        <v>7262</v>
      </c>
      <c r="L5838" s="25" t="s">
        <v>7259</v>
      </c>
      <c r="M5838" s="21">
        <v>4772.88</v>
      </c>
      <c r="N5838" s="22">
        <v>0</v>
      </c>
      <c r="O5838" s="21">
        <v>4772.88</v>
      </c>
      <c r="P5838" s="21">
        <v>549.09</v>
      </c>
      <c r="Q5838" s="25" t="s">
        <v>8994</v>
      </c>
      <c r="R5838" s="1" t="str">
        <f t="shared" si="117"/>
        <v>ST10400</v>
      </c>
      <c r="S5838" t="e">
        <f>VLOOKUP(R5838,Data!$C$2:$D$261,2,0)</f>
        <v>#N/A</v>
      </c>
      <c r="T5838">
        <f>COUNTIF('Feb 2022'!A:A,D5838)+COUNTIF('Mar 2022'!A:A,D5838)+COUNTIF('Apr 2022'!A:A,D5838)+COUNTIF('May 2022'!A:A,D5838)+COUNTIF('June 2022'!A:A,D5838)+COUNTIF('July 2022'!A:A,D5838)+COUNTIF('Aug 2022'!A:A,D5838)+COUNTIF('Sep 2022'!A:A,D5838)+COUNTIF('Oct 2022'!A:A,D5838)+COUNTIF('Dec 2022'!A:A,D5838)</f>
        <v>0</v>
      </c>
      <c r="U5838" t="str">
        <f>VLOOKUP(Q5838,'Capital Lookup'!A:B,2,FALSE)</f>
        <v>Yes</v>
      </c>
      <c r="V5838" s="2">
        <f>IFERROR(VLOOKUP(LEFT(F5838,10),'Find Purchase Orders'!B:J,9,FALSE),"")</f>
        <v>44887</v>
      </c>
      <c r="W5838" s="25" t="s">
        <v>7261</v>
      </c>
    </row>
    <row r="5839" spans="1:23" hidden="1">
      <c r="A5839" s="25" t="s">
        <v>7261</v>
      </c>
      <c r="B5839" s="25" t="s">
        <v>9377</v>
      </c>
      <c r="C5839" s="25" t="s">
        <v>7282</v>
      </c>
      <c r="D5839" s="25" t="s">
        <v>7146</v>
      </c>
      <c r="E5839" s="25" t="s">
        <v>20006</v>
      </c>
      <c r="F5839" s="25" t="s">
        <v>20007</v>
      </c>
      <c r="G5839" s="25" t="s">
        <v>15197</v>
      </c>
      <c r="H5839" s="21">
        <v>1155</v>
      </c>
      <c r="I5839" s="25" t="s">
        <v>7287</v>
      </c>
      <c r="J5839" s="25" t="s">
        <v>7288</v>
      </c>
      <c r="K5839" s="25" t="s">
        <v>7262</v>
      </c>
      <c r="L5839" s="25" t="s">
        <v>7259</v>
      </c>
      <c r="M5839" s="21">
        <v>1155</v>
      </c>
      <c r="N5839" s="22">
        <v>0</v>
      </c>
      <c r="O5839" s="21">
        <v>1155</v>
      </c>
      <c r="P5839" s="21">
        <v>55</v>
      </c>
      <c r="Q5839" s="25" t="s">
        <v>9381</v>
      </c>
      <c r="R5839" s="1" t="str">
        <f t="shared" si="117"/>
        <v>ST10069</v>
      </c>
      <c r="S5839" t="str">
        <f>VLOOKUP(R5839,Data!$C$2:$D$261,2,0)</f>
        <v>The Heartland</v>
      </c>
      <c r="T5839">
        <f>COUNTIF('Feb 2022'!A:A,D5839)+COUNTIF('Mar 2022'!A:A,D5839)+COUNTIF('Apr 2022'!A:A,D5839)+COUNTIF('May 2022'!A:A,D5839)+COUNTIF('June 2022'!A:A,D5839)+COUNTIF('July 2022'!A:A,D5839)+COUNTIF('Aug 2022'!A:A,D5839)+COUNTIF('Sep 2022'!A:A,D5839)+COUNTIF('Oct 2022'!A:A,D5839)+COUNTIF('Dec 2022'!A:A,D5839)</f>
        <v>1</v>
      </c>
      <c r="U5839" t="str">
        <f>VLOOKUP(Q5839,'Capital Lookup'!A:B,2,FALSE)</f>
        <v>No</v>
      </c>
      <c r="V5839" s="2">
        <f>IFERROR(VLOOKUP(LEFT(F5839,10),'Find Purchase Orders'!B:J,9,FALSE),"")</f>
        <v>44889</v>
      </c>
      <c r="W5839" s="25" t="s">
        <v>7261</v>
      </c>
    </row>
    <row r="5840" spans="1:23" hidden="1">
      <c r="A5840" s="25" t="s">
        <v>7261</v>
      </c>
      <c r="B5840" s="25" t="s">
        <v>9377</v>
      </c>
      <c r="C5840" s="25" t="s">
        <v>7282</v>
      </c>
      <c r="D5840" s="25" t="s">
        <v>7146</v>
      </c>
      <c r="E5840" s="25" t="s">
        <v>20006</v>
      </c>
      <c r="F5840" s="25" t="s">
        <v>20008</v>
      </c>
      <c r="G5840" s="25" t="s">
        <v>15199</v>
      </c>
      <c r="H5840" s="21">
        <v>9473.27</v>
      </c>
      <c r="I5840" s="25" t="s">
        <v>7287</v>
      </c>
      <c r="J5840" s="25" t="s">
        <v>7288</v>
      </c>
      <c r="K5840" s="25" t="s">
        <v>7262</v>
      </c>
      <c r="L5840" s="25" t="s">
        <v>7259</v>
      </c>
      <c r="M5840" s="21">
        <v>9473.27</v>
      </c>
      <c r="N5840" s="22">
        <v>0</v>
      </c>
      <c r="O5840" s="21">
        <v>9473.27</v>
      </c>
      <c r="P5840" s="21">
        <v>451.11</v>
      </c>
      <c r="Q5840" s="25" t="s">
        <v>9381</v>
      </c>
      <c r="R5840" s="1" t="str">
        <f t="shared" si="117"/>
        <v>ST10069</v>
      </c>
      <c r="S5840" t="str">
        <f>VLOOKUP(R5840,Data!$C$2:$D$261,2,0)</f>
        <v>The Heartland</v>
      </c>
      <c r="T5840">
        <f>COUNTIF('Feb 2022'!A:A,D5840)+COUNTIF('Mar 2022'!A:A,D5840)+COUNTIF('Apr 2022'!A:A,D5840)+COUNTIF('May 2022'!A:A,D5840)+COUNTIF('June 2022'!A:A,D5840)+COUNTIF('July 2022'!A:A,D5840)+COUNTIF('Aug 2022'!A:A,D5840)+COUNTIF('Sep 2022'!A:A,D5840)+COUNTIF('Oct 2022'!A:A,D5840)+COUNTIF('Dec 2022'!A:A,D5840)</f>
        <v>1</v>
      </c>
      <c r="U5840" t="str">
        <f>VLOOKUP(Q5840,'Capital Lookup'!A:B,2,FALSE)</f>
        <v>No</v>
      </c>
      <c r="V5840" s="2">
        <f>IFERROR(VLOOKUP(LEFT(F5840,10),'Find Purchase Orders'!B:J,9,FALSE),"")</f>
        <v>44889</v>
      </c>
      <c r="W5840" s="25" t="s">
        <v>7261</v>
      </c>
    </row>
    <row r="5841" spans="1:23" hidden="1">
      <c r="A5841" s="25" t="s">
        <v>7519</v>
      </c>
      <c r="B5841" s="25" t="s">
        <v>8121</v>
      </c>
      <c r="C5841" s="25" t="s">
        <v>7282</v>
      </c>
      <c r="D5841" s="25" t="s">
        <v>7147</v>
      </c>
      <c r="E5841" s="25" t="s">
        <v>7500</v>
      </c>
      <c r="F5841" s="25" t="s">
        <v>20009</v>
      </c>
      <c r="G5841" s="25" t="s">
        <v>20010</v>
      </c>
      <c r="H5841" s="21">
        <v>4407</v>
      </c>
      <c r="I5841" s="25" t="s">
        <v>7296</v>
      </c>
      <c r="J5841" s="25" t="s">
        <v>7288</v>
      </c>
      <c r="K5841" s="25" t="s">
        <v>7624</v>
      </c>
      <c r="L5841" s="25" t="s">
        <v>10765</v>
      </c>
      <c r="M5841" s="21">
        <v>4407</v>
      </c>
      <c r="N5841" s="22">
        <v>0</v>
      </c>
      <c r="O5841" s="21">
        <v>4407</v>
      </c>
      <c r="P5841" s="21">
        <v>4407</v>
      </c>
      <c r="Q5841" s="25" t="s">
        <v>19818</v>
      </c>
      <c r="R5841" s="1" t="str">
        <f t="shared" si="117"/>
        <v>ST10032</v>
      </c>
      <c r="S5841" t="str">
        <f>VLOOKUP(R5841,Data!$C$2:$D$261,2,0)</f>
        <v>Briargate</v>
      </c>
      <c r="T5841">
        <f>COUNTIF('Feb 2022'!A:A,D5841)+COUNTIF('Mar 2022'!A:A,D5841)+COUNTIF('Apr 2022'!A:A,D5841)+COUNTIF('May 2022'!A:A,D5841)+COUNTIF('June 2022'!A:A,D5841)+COUNTIF('July 2022'!A:A,D5841)+COUNTIF('Aug 2022'!A:A,D5841)+COUNTIF('Sep 2022'!A:A,D5841)+COUNTIF('Oct 2022'!A:A,D5841)+COUNTIF('Dec 2022'!A:A,D5841)</f>
        <v>1</v>
      </c>
      <c r="U5841" t="str">
        <f>VLOOKUP(Q5841,'Capital Lookup'!A:B,2,FALSE)</f>
        <v>No</v>
      </c>
      <c r="V5841" s="2">
        <f>IFERROR(VLOOKUP(LEFT(F5841,10),'Find Purchase Orders'!B:J,9,FALSE),"")</f>
        <v>44889</v>
      </c>
      <c r="W5841" s="25" t="s">
        <v>7261</v>
      </c>
    </row>
    <row r="5842" spans="1:23" hidden="1">
      <c r="A5842" s="25" t="s">
        <v>7530</v>
      </c>
      <c r="B5842" s="25" t="s">
        <v>7531</v>
      </c>
      <c r="C5842" s="25"/>
      <c r="D5842" s="25" t="s">
        <v>20011</v>
      </c>
      <c r="E5842" s="25" t="s">
        <v>7533</v>
      </c>
      <c r="H5842" s="21">
        <v>2220.3000000000002</v>
      </c>
      <c r="I5842" s="25" t="s">
        <v>7257</v>
      </c>
      <c r="K5842" s="25" t="s">
        <v>7612</v>
      </c>
      <c r="L5842" s="25" t="s">
        <v>8526</v>
      </c>
      <c r="M5842" s="22">
        <v>0</v>
      </c>
      <c r="N5842" s="22">
        <v>0</v>
      </c>
      <c r="O5842" s="21">
        <v>0</v>
      </c>
      <c r="P5842" s="21">
        <v>220.03</v>
      </c>
      <c r="Q5842" s="25"/>
      <c r="R5842" s="1" t="str">
        <f t="shared" si="117"/>
        <v>ST10223</v>
      </c>
      <c r="S5842" t="str">
        <f>VLOOKUP(R5842,Data!$C$2:$D$261,2,0)</f>
        <v>Green Falls Landing</v>
      </c>
      <c r="T5842">
        <f>COUNTIF('Feb 2022'!A:A,D5842)+COUNTIF('Mar 2022'!A:A,D5842)+COUNTIF('Apr 2022'!A:A,D5842)+COUNTIF('May 2022'!A:A,D5842)+COUNTIF('June 2022'!A:A,D5842)+COUNTIF('July 2022'!A:A,D5842)+COUNTIF('Aug 2022'!A:A,D5842)+COUNTIF('Sep 2022'!A:A,D5842)+COUNTIF('Oct 2022'!A:A,D5842)+COUNTIF('Dec 2022'!A:A,D5842)</f>
        <v>0</v>
      </c>
      <c r="U5842" t="e">
        <f>VLOOKUP(Q5842,'Capital Lookup'!A:B,2,FALSE)</f>
        <v>#N/A</v>
      </c>
      <c r="V5842" s="2" t="str">
        <f>IFERROR(VLOOKUP(LEFT(F5842,10),'Find Purchase Orders'!B:J,9,FALSE),"")</f>
        <v/>
      </c>
      <c r="W5842" s="25" t="s">
        <v>7261</v>
      </c>
    </row>
    <row r="5843" spans="1:23" hidden="1">
      <c r="A5843" s="25" t="s">
        <v>7530</v>
      </c>
      <c r="B5843" s="25" t="s">
        <v>7531</v>
      </c>
      <c r="C5843" s="25"/>
      <c r="D5843" s="25" t="s">
        <v>20012</v>
      </c>
      <c r="E5843" s="25" t="s">
        <v>7533</v>
      </c>
      <c r="H5843" s="21">
        <v>4505.4799999999996</v>
      </c>
      <c r="I5843" s="25" t="s">
        <v>7257</v>
      </c>
      <c r="K5843" s="25" t="s">
        <v>7612</v>
      </c>
      <c r="L5843" s="25" t="s">
        <v>8526</v>
      </c>
      <c r="M5843" s="22">
        <v>0</v>
      </c>
      <c r="N5843" s="22">
        <v>0</v>
      </c>
      <c r="O5843" s="21">
        <v>0</v>
      </c>
      <c r="P5843" s="21">
        <v>446.49</v>
      </c>
      <c r="Q5843" s="25"/>
      <c r="R5843" s="1" t="str">
        <f t="shared" si="117"/>
        <v>ST10223</v>
      </c>
      <c r="S5843" t="str">
        <f>VLOOKUP(R5843,Data!$C$2:$D$261,2,0)</f>
        <v>Green Falls Landing</v>
      </c>
      <c r="T5843">
        <f>COUNTIF('Feb 2022'!A:A,D5843)+COUNTIF('Mar 2022'!A:A,D5843)+COUNTIF('Apr 2022'!A:A,D5843)+COUNTIF('May 2022'!A:A,D5843)+COUNTIF('June 2022'!A:A,D5843)+COUNTIF('July 2022'!A:A,D5843)+COUNTIF('Aug 2022'!A:A,D5843)+COUNTIF('Sep 2022'!A:A,D5843)+COUNTIF('Oct 2022'!A:A,D5843)+COUNTIF('Dec 2022'!A:A,D5843)</f>
        <v>0</v>
      </c>
      <c r="U5843" t="e">
        <f>VLOOKUP(Q5843,'Capital Lookup'!A:B,2,FALSE)</f>
        <v>#N/A</v>
      </c>
      <c r="V5843" s="2" t="str">
        <f>IFERROR(VLOOKUP(LEFT(F5843,10),'Find Purchase Orders'!B:J,9,FALSE),"")</f>
        <v/>
      </c>
      <c r="W5843" s="25" t="s">
        <v>7261</v>
      </c>
    </row>
    <row r="5844" spans="1:23" hidden="1">
      <c r="A5844" s="25" t="s">
        <v>7530</v>
      </c>
      <c r="B5844" s="25" t="s">
        <v>7531</v>
      </c>
      <c r="C5844" s="25"/>
      <c r="D5844" s="25" t="s">
        <v>20013</v>
      </c>
      <c r="E5844" s="25" t="s">
        <v>7533</v>
      </c>
      <c r="H5844" s="21">
        <v>2819.25</v>
      </c>
      <c r="I5844" s="25" t="s">
        <v>7257</v>
      </c>
      <c r="K5844" s="25" t="s">
        <v>8155</v>
      </c>
      <c r="L5844" s="25" t="s">
        <v>7647</v>
      </c>
      <c r="M5844" s="22">
        <v>0</v>
      </c>
      <c r="N5844" s="22">
        <v>0</v>
      </c>
      <c r="O5844" s="21">
        <v>0</v>
      </c>
      <c r="P5844" s="21">
        <v>279.38</v>
      </c>
      <c r="Q5844" s="25"/>
      <c r="R5844" s="1" t="str">
        <f t="shared" si="117"/>
        <v>ST10223</v>
      </c>
      <c r="S5844" t="str">
        <f>VLOOKUP(R5844,Data!$C$2:$D$261,2,0)</f>
        <v>Green Falls Landing</v>
      </c>
      <c r="T5844">
        <f>COUNTIF('Feb 2022'!A:A,D5844)+COUNTIF('Mar 2022'!A:A,D5844)+COUNTIF('Apr 2022'!A:A,D5844)+COUNTIF('May 2022'!A:A,D5844)+COUNTIF('June 2022'!A:A,D5844)+COUNTIF('July 2022'!A:A,D5844)+COUNTIF('Aug 2022'!A:A,D5844)+COUNTIF('Sep 2022'!A:A,D5844)+COUNTIF('Oct 2022'!A:A,D5844)+COUNTIF('Dec 2022'!A:A,D5844)</f>
        <v>0</v>
      </c>
      <c r="U5844" t="e">
        <f>VLOOKUP(Q5844,'Capital Lookup'!A:B,2,FALSE)</f>
        <v>#N/A</v>
      </c>
      <c r="V5844" s="2" t="str">
        <f>IFERROR(VLOOKUP(LEFT(F5844,10),'Find Purchase Orders'!B:J,9,FALSE),"")</f>
        <v/>
      </c>
      <c r="W5844" s="25" t="s">
        <v>7261</v>
      </c>
    </row>
    <row r="5845" spans="1:23" hidden="1">
      <c r="A5845" s="25" t="s">
        <v>7530</v>
      </c>
      <c r="B5845" s="25" t="s">
        <v>7531</v>
      </c>
      <c r="C5845" s="25"/>
      <c r="D5845" s="25" t="s">
        <v>20014</v>
      </c>
      <c r="E5845" s="25" t="s">
        <v>7533</v>
      </c>
      <c r="H5845" s="21">
        <v>3247.86</v>
      </c>
      <c r="I5845" s="25" t="s">
        <v>7257</v>
      </c>
      <c r="K5845" s="25" t="s">
        <v>7510</v>
      </c>
      <c r="L5845" s="25" t="s">
        <v>8526</v>
      </c>
      <c r="M5845" s="22">
        <v>0</v>
      </c>
      <c r="N5845" s="22">
        <v>0</v>
      </c>
      <c r="O5845" s="21">
        <v>0</v>
      </c>
      <c r="P5845" s="21">
        <v>321.86</v>
      </c>
      <c r="Q5845" s="25"/>
      <c r="R5845" s="1" t="str">
        <f t="shared" si="117"/>
        <v>ST10223</v>
      </c>
      <c r="S5845" t="str">
        <f>VLOOKUP(R5845,Data!$C$2:$D$261,2,0)</f>
        <v>Green Falls Landing</v>
      </c>
      <c r="T5845">
        <f>COUNTIF('Feb 2022'!A:A,D5845)+COUNTIF('Mar 2022'!A:A,D5845)+COUNTIF('Apr 2022'!A:A,D5845)+COUNTIF('May 2022'!A:A,D5845)+COUNTIF('June 2022'!A:A,D5845)+COUNTIF('July 2022'!A:A,D5845)+COUNTIF('Aug 2022'!A:A,D5845)+COUNTIF('Sep 2022'!A:A,D5845)+COUNTIF('Oct 2022'!A:A,D5845)+COUNTIF('Dec 2022'!A:A,D5845)</f>
        <v>0</v>
      </c>
      <c r="U5845" t="e">
        <f>VLOOKUP(Q5845,'Capital Lookup'!A:B,2,FALSE)</f>
        <v>#N/A</v>
      </c>
      <c r="V5845" s="2" t="str">
        <f>IFERROR(VLOOKUP(LEFT(F5845,10),'Find Purchase Orders'!B:J,9,FALSE),"")</f>
        <v/>
      </c>
      <c r="W5845" s="25" t="s">
        <v>7261</v>
      </c>
    </row>
    <row r="5846" spans="1:23" hidden="1">
      <c r="A5846" s="25" t="s">
        <v>7530</v>
      </c>
      <c r="B5846" s="25" t="s">
        <v>7531</v>
      </c>
      <c r="C5846" s="25"/>
      <c r="D5846" s="25" t="s">
        <v>20015</v>
      </c>
      <c r="E5846" s="25" t="s">
        <v>7533</v>
      </c>
      <c r="H5846" s="21">
        <v>2984.21</v>
      </c>
      <c r="I5846" s="25" t="s">
        <v>7257</v>
      </c>
      <c r="K5846" s="25" t="s">
        <v>9071</v>
      </c>
      <c r="L5846" s="25" t="s">
        <v>8647</v>
      </c>
      <c r="M5846" s="22">
        <v>0</v>
      </c>
      <c r="N5846" s="22">
        <v>0</v>
      </c>
      <c r="O5846" s="21">
        <v>0</v>
      </c>
      <c r="P5846" s="21">
        <v>295.73</v>
      </c>
      <c r="Q5846" s="25"/>
      <c r="R5846" s="1" t="str">
        <f t="shared" si="117"/>
        <v>ST10223</v>
      </c>
      <c r="S5846" t="str">
        <f>VLOOKUP(R5846,Data!$C$2:$D$261,2,0)</f>
        <v>Green Falls Landing</v>
      </c>
      <c r="T5846">
        <f>COUNTIF('Feb 2022'!A:A,D5846)+COUNTIF('Mar 2022'!A:A,D5846)+COUNTIF('Apr 2022'!A:A,D5846)+COUNTIF('May 2022'!A:A,D5846)+COUNTIF('June 2022'!A:A,D5846)+COUNTIF('July 2022'!A:A,D5846)+COUNTIF('Aug 2022'!A:A,D5846)+COUNTIF('Sep 2022'!A:A,D5846)+COUNTIF('Oct 2022'!A:A,D5846)+COUNTIF('Dec 2022'!A:A,D5846)</f>
        <v>0</v>
      </c>
      <c r="U5846" t="e">
        <f>VLOOKUP(Q5846,'Capital Lookup'!A:B,2,FALSE)</f>
        <v>#N/A</v>
      </c>
      <c r="V5846" s="2" t="str">
        <f>IFERROR(VLOOKUP(LEFT(F5846,10),'Find Purchase Orders'!B:J,9,FALSE),"")</f>
        <v/>
      </c>
      <c r="W5846" s="25" t="s">
        <v>7261</v>
      </c>
    </row>
    <row r="5847" spans="1:23" hidden="1">
      <c r="A5847" s="25" t="s">
        <v>7530</v>
      </c>
      <c r="B5847" s="25" t="s">
        <v>7531</v>
      </c>
      <c r="C5847" s="25"/>
      <c r="D5847" s="25" t="s">
        <v>20016</v>
      </c>
      <c r="E5847" s="25" t="s">
        <v>7533</v>
      </c>
      <c r="H5847" s="21">
        <v>3834.91</v>
      </c>
      <c r="I5847" s="25" t="s">
        <v>7257</v>
      </c>
      <c r="K5847" s="25" t="s">
        <v>20017</v>
      </c>
      <c r="L5847" s="25"/>
      <c r="M5847" s="22">
        <v>0</v>
      </c>
      <c r="N5847" s="22">
        <v>0</v>
      </c>
      <c r="O5847" s="21">
        <v>0</v>
      </c>
      <c r="P5847" s="21">
        <v>380.03</v>
      </c>
      <c r="Q5847" s="25"/>
      <c r="R5847" s="1" t="str">
        <f t="shared" si="117"/>
        <v>ST10223</v>
      </c>
      <c r="S5847" t="str">
        <f>VLOOKUP(R5847,Data!$C$2:$D$261,2,0)</f>
        <v>Green Falls Landing</v>
      </c>
      <c r="T5847">
        <f>COUNTIF('Feb 2022'!A:A,D5847)+COUNTIF('Mar 2022'!A:A,D5847)+COUNTIF('Apr 2022'!A:A,D5847)+COUNTIF('May 2022'!A:A,D5847)+COUNTIF('June 2022'!A:A,D5847)+COUNTIF('July 2022'!A:A,D5847)+COUNTIF('Aug 2022'!A:A,D5847)+COUNTIF('Sep 2022'!A:A,D5847)+COUNTIF('Oct 2022'!A:A,D5847)+COUNTIF('Dec 2022'!A:A,D5847)</f>
        <v>0</v>
      </c>
      <c r="U5847" t="e">
        <f>VLOOKUP(Q5847,'Capital Lookup'!A:B,2,FALSE)</f>
        <v>#N/A</v>
      </c>
      <c r="V5847" s="2" t="str">
        <f>IFERROR(VLOOKUP(LEFT(F5847,10),'Find Purchase Orders'!B:J,9,FALSE),"")</f>
        <v/>
      </c>
      <c r="W5847" s="25" t="s">
        <v>7261</v>
      </c>
    </row>
    <row r="5848" spans="1:23" hidden="1">
      <c r="A5848" s="25" t="s">
        <v>7530</v>
      </c>
      <c r="B5848" s="25" t="s">
        <v>7531</v>
      </c>
      <c r="C5848" s="25"/>
      <c r="D5848" s="25" t="s">
        <v>20018</v>
      </c>
      <c r="E5848" s="25" t="s">
        <v>7533</v>
      </c>
      <c r="H5848" s="21">
        <v>2451.86</v>
      </c>
      <c r="I5848" s="25" t="s">
        <v>7257</v>
      </c>
      <c r="K5848" s="25" t="s">
        <v>8155</v>
      </c>
      <c r="L5848" s="25" t="s">
        <v>7647</v>
      </c>
      <c r="M5848" s="22">
        <v>0</v>
      </c>
      <c r="N5848" s="22">
        <v>0</v>
      </c>
      <c r="O5848" s="21">
        <v>0</v>
      </c>
      <c r="P5848" s="21">
        <v>242.97</v>
      </c>
      <c r="Q5848" s="25"/>
      <c r="R5848" s="1" t="str">
        <f t="shared" si="117"/>
        <v>ST10223</v>
      </c>
      <c r="S5848" t="str">
        <f>VLOOKUP(R5848,Data!$C$2:$D$261,2,0)</f>
        <v>Green Falls Landing</v>
      </c>
      <c r="T5848">
        <f>COUNTIF('Feb 2022'!A:A,D5848)+COUNTIF('Mar 2022'!A:A,D5848)+COUNTIF('Apr 2022'!A:A,D5848)+COUNTIF('May 2022'!A:A,D5848)+COUNTIF('June 2022'!A:A,D5848)+COUNTIF('July 2022'!A:A,D5848)+COUNTIF('Aug 2022'!A:A,D5848)+COUNTIF('Sep 2022'!A:A,D5848)+COUNTIF('Oct 2022'!A:A,D5848)+COUNTIF('Dec 2022'!A:A,D5848)</f>
        <v>0</v>
      </c>
      <c r="U5848" t="e">
        <f>VLOOKUP(Q5848,'Capital Lookup'!A:B,2,FALSE)</f>
        <v>#N/A</v>
      </c>
      <c r="V5848" s="2" t="str">
        <f>IFERROR(VLOOKUP(LEFT(F5848,10),'Find Purchase Orders'!B:J,9,FALSE),"")</f>
        <v/>
      </c>
      <c r="W5848" s="25" t="s">
        <v>7261</v>
      </c>
    </row>
    <row r="5849" spans="1:23" hidden="1">
      <c r="A5849" s="25" t="s">
        <v>7530</v>
      </c>
      <c r="B5849" s="25" t="s">
        <v>7531</v>
      </c>
      <c r="C5849" s="25"/>
      <c r="D5849" s="25" t="s">
        <v>20019</v>
      </c>
      <c r="E5849" s="25" t="s">
        <v>7533</v>
      </c>
      <c r="H5849" s="21">
        <v>2266.65</v>
      </c>
      <c r="I5849" s="25" t="s">
        <v>7257</v>
      </c>
      <c r="K5849" s="25" t="s">
        <v>7733</v>
      </c>
      <c r="L5849" s="25" t="s">
        <v>8526</v>
      </c>
      <c r="M5849" s="22">
        <v>0</v>
      </c>
      <c r="N5849" s="22">
        <v>0</v>
      </c>
      <c r="O5849" s="21">
        <v>0</v>
      </c>
      <c r="P5849" s="21">
        <v>224.62</v>
      </c>
      <c r="Q5849" s="25"/>
      <c r="R5849" s="1" t="str">
        <f t="shared" si="117"/>
        <v>ST10223</v>
      </c>
      <c r="S5849" t="str">
        <f>VLOOKUP(R5849,Data!$C$2:$D$261,2,0)</f>
        <v>Green Falls Landing</v>
      </c>
      <c r="T5849">
        <f>COUNTIF('Feb 2022'!A:A,D5849)+COUNTIF('Mar 2022'!A:A,D5849)+COUNTIF('Apr 2022'!A:A,D5849)+COUNTIF('May 2022'!A:A,D5849)+COUNTIF('June 2022'!A:A,D5849)+COUNTIF('July 2022'!A:A,D5849)+COUNTIF('Aug 2022'!A:A,D5849)+COUNTIF('Sep 2022'!A:A,D5849)+COUNTIF('Oct 2022'!A:A,D5849)+COUNTIF('Dec 2022'!A:A,D5849)</f>
        <v>0</v>
      </c>
      <c r="U5849" t="e">
        <f>VLOOKUP(Q5849,'Capital Lookup'!A:B,2,FALSE)</f>
        <v>#N/A</v>
      </c>
      <c r="V5849" s="2" t="str">
        <f>IFERROR(VLOOKUP(LEFT(F5849,10),'Find Purchase Orders'!B:J,9,FALSE),"")</f>
        <v/>
      </c>
      <c r="W5849" s="25" t="s">
        <v>7261</v>
      </c>
    </row>
    <row r="5850" spans="1:23" hidden="1">
      <c r="A5850" s="25" t="s">
        <v>7530</v>
      </c>
      <c r="B5850" s="25" t="s">
        <v>7531</v>
      </c>
      <c r="C5850" s="25"/>
      <c r="D5850" s="25" t="s">
        <v>20020</v>
      </c>
      <c r="E5850" s="25" t="s">
        <v>7533</v>
      </c>
      <c r="H5850" s="21">
        <v>3274.5</v>
      </c>
      <c r="I5850" s="25" t="s">
        <v>7257</v>
      </c>
      <c r="K5850" s="25" t="s">
        <v>9071</v>
      </c>
      <c r="L5850" s="25" t="s">
        <v>8647</v>
      </c>
      <c r="M5850" s="22">
        <v>0</v>
      </c>
      <c r="N5850" s="22">
        <v>0</v>
      </c>
      <c r="O5850" s="21">
        <v>0</v>
      </c>
      <c r="P5850" s="21">
        <v>324.5</v>
      </c>
      <c r="Q5850" s="25"/>
      <c r="R5850" s="1" t="str">
        <f t="shared" si="117"/>
        <v>ST10223</v>
      </c>
      <c r="S5850" t="str">
        <f>VLOOKUP(R5850,Data!$C$2:$D$261,2,0)</f>
        <v>Green Falls Landing</v>
      </c>
      <c r="T5850">
        <f>COUNTIF('Feb 2022'!A:A,D5850)+COUNTIF('Mar 2022'!A:A,D5850)+COUNTIF('Apr 2022'!A:A,D5850)+COUNTIF('May 2022'!A:A,D5850)+COUNTIF('June 2022'!A:A,D5850)+COUNTIF('July 2022'!A:A,D5850)+COUNTIF('Aug 2022'!A:A,D5850)+COUNTIF('Sep 2022'!A:A,D5850)+COUNTIF('Oct 2022'!A:A,D5850)+COUNTIF('Dec 2022'!A:A,D5850)</f>
        <v>0</v>
      </c>
      <c r="U5850" t="e">
        <f>VLOOKUP(Q5850,'Capital Lookup'!A:B,2,FALSE)</f>
        <v>#N/A</v>
      </c>
      <c r="V5850" s="2" t="str">
        <f>IFERROR(VLOOKUP(LEFT(F5850,10),'Find Purchase Orders'!B:J,9,FALSE),"")</f>
        <v/>
      </c>
      <c r="W5850" s="25" t="s">
        <v>7261</v>
      </c>
    </row>
    <row r="5851" spans="1:23" hidden="1">
      <c r="A5851" s="25" t="s">
        <v>7530</v>
      </c>
      <c r="B5851" s="25" t="s">
        <v>7531</v>
      </c>
      <c r="C5851" s="25"/>
      <c r="D5851" s="25" t="s">
        <v>20021</v>
      </c>
      <c r="E5851" s="25" t="s">
        <v>7533</v>
      </c>
      <c r="H5851" s="21">
        <v>6970.25</v>
      </c>
      <c r="I5851" s="25" t="s">
        <v>7257</v>
      </c>
      <c r="K5851" s="25" t="s">
        <v>7733</v>
      </c>
      <c r="L5851" s="25" t="s">
        <v>8526</v>
      </c>
      <c r="M5851" s="22">
        <v>0</v>
      </c>
      <c r="N5851" s="22">
        <v>0</v>
      </c>
      <c r="O5851" s="21">
        <v>0</v>
      </c>
      <c r="P5851" s="21">
        <v>690.75</v>
      </c>
      <c r="Q5851" s="25"/>
      <c r="R5851" s="1" t="str">
        <f t="shared" si="117"/>
        <v>ST10223</v>
      </c>
      <c r="S5851" t="str">
        <f>VLOOKUP(R5851,Data!$C$2:$D$261,2,0)</f>
        <v>Green Falls Landing</v>
      </c>
      <c r="T5851">
        <f>COUNTIF('Feb 2022'!A:A,D5851)+COUNTIF('Mar 2022'!A:A,D5851)+COUNTIF('Apr 2022'!A:A,D5851)+COUNTIF('May 2022'!A:A,D5851)+COUNTIF('June 2022'!A:A,D5851)+COUNTIF('July 2022'!A:A,D5851)+COUNTIF('Aug 2022'!A:A,D5851)+COUNTIF('Sep 2022'!A:A,D5851)+COUNTIF('Oct 2022'!A:A,D5851)+COUNTIF('Dec 2022'!A:A,D5851)</f>
        <v>0</v>
      </c>
      <c r="U5851" t="e">
        <f>VLOOKUP(Q5851,'Capital Lookup'!A:B,2,FALSE)</f>
        <v>#N/A</v>
      </c>
      <c r="V5851" s="2" t="str">
        <f>IFERROR(VLOOKUP(LEFT(F5851,10),'Find Purchase Orders'!B:J,9,FALSE),"")</f>
        <v/>
      </c>
      <c r="W5851" s="25" t="s">
        <v>7261</v>
      </c>
    </row>
    <row r="5852" spans="1:23" hidden="1">
      <c r="A5852" s="25" t="s">
        <v>7530</v>
      </c>
      <c r="B5852" s="25" t="s">
        <v>7531</v>
      </c>
      <c r="C5852" s="25"/>
      <c r="D5852" s="25" t="s">
        <v>20022</v>
      </c>
      <c r="E5852" s="25" t="s">
        <v>7533</v>
      </c>
      <c r="H5852" s="21">
        <v>2164.5</v>
      </c>
      <c r="I5852" s="25" t="s">
        <v>7257</v>
      </c>
      <c r="K5852" s="25" t="s">
        <v>7733</v>
      </c>
      <c r="L5852" s="25" t="s">
        <v>8526</v>
      </c>
      <c r="M5852" s="22">
        <v>0</v>
      </c>
      <c r="N5852" s="22">
        <v>0</v>
      </c>
      <c r="O5852" s="21">
        <v>0</v>
      </c>
      <c r="P5852" s="21">
        <v>214.5</v>
      </c>
      <c r="Q5852" s="25"/>
      <c r="R5852" s="1" t="str">
        <f t="shared" si="117"/>
        <v>ST10223</v>
      </c>
      <c r="S5852" t="str">
        <f>VLOOKUP(R5852,Data!$C$2:$D$261,2,0)</f>
        <v>Green Falls Landing</v>
      </c>
      <c r="T5852">
        <f>COUNTIF('Feb 2022'!A:A,D5852)+COUNTIF('Mar 2022'!A:A,D5852)+COUNTIF('Apr 2022'!A:A,D5852)+COUNTIF('May 2022'!A:A,D5852)+COUNTIF('June 2022'!A:A,D5852)+COUNTIF('July 2022'!A:A,D5852)+COUNTIF('Aug 2022'!A:A,D5852)+COUNTIF('Sep 2022'!A:A,D5852)+COUNTIF('Oct 2022'!A:A,D5852)+COUNTIF('Dec 2022'!A:A,D5852)</f>
        <v>0</v>
      </c>
      <c r="U5852" t="e">
        <f>VLOOKUP(Q5852,'Capital Lookup'!A:B,2,FALSE)</f>
        <v>#N/A</v>
      </c>
      <c r="V5852" s="2" t="str">
        <f>IFERROR(VLOOKUP(LEFT(F5852,10),'Find Purchase Orders'!B:J,9,FALSE),"")</f>
        <v/>
      </c>
      <c r="W5852" s="25" t="s">
        <v>7261</v>
      </c>
    </row>
    <row r="5853" spans="1:23" hidden="1">
      <c r="A5853" s="25" t="s">
        <v>7530</v>
      </c>
      <c r="B5853" s="25" t="s">
        <v>7531</v>
      </c>
      <c r="C5853" s="25"/>
      <c r="D5853" s="25" t="s">
        <v>20023</v>
      </c>
      <c r="E5853" s="25" t="s">
        <v>7533</v>
      </c>
      <c r="H5853" s="21">
        <v>2642.88</v>
      </c>
      <c r="I5853" s="25" t="s">
        <v>7257</v>
      </c>
      <c r="K5853" s="25" t="s">
        <v>8946</v>
      </c>
      <c r="L5853" s="25" t="s">
        <v>8526</v>
      </c>
      <c r="M5853" s="22">
        <v>0</v>
      </c>
      <c r="N5853" s="22">
        <v>0</v>
      </c>
      <c r="O5853" s="21">
        <v>0</v>
      </c>
      <c r="P5853" s="21">
        <v>261.91000000000003</v>
      </c>
      <c r="Q5853" s="25"/>
      <c r="R5853" s="1" t="str">
        <f t="shared" si="117"/>
        <v>ST10223</v>
      </c>
      <c r="S5853" t="str">
        <f>VLOOKUP(R5853,Data!$C$2:$D$261,2,0)</f>
        <v>Green Falls Landing</v>
      </c>
      <c r="T5853">
        <f>COUNTIF('Feb 2022'!A:A,D5853)+COUNTIF('Mar 2022'!A:A,D5853)+COUNTIF('Apr 2022'!A:A,D5853)+COUNTIF('May 2022'!A:A,D5853)+COUNTIF('June 2022'!A:A,D5853)+COUNTIF('July 2022'!A:A,D5853)+COUNTIF('Aug 2022'!A:A,D5853)+COUNTIF('Sep 2022'!A:A,D5853)+COUNTIF('Oct 2022'!A:A,D5853)+COUNTIF('Dec 2022'!A:A,D5853)</f>
        <v>0</v>
      </c>
      <c r="U5853" t="e">
        <f>VLOOKUP(Q5853,'Capital Lookup'!A:B,2,FALSE)</f>
        <v>#N/A</v>
      </c>
      <c r="V5853" s="2" t="str">
        <f>IFERROR(VLOOKUP(LEFT(F5853,10),'Find Purchase Orders'!B:J,9,FALSE),"")</f>
        <v/>
      </c>
      <c r="W5853" s="25" t="s">
        <v>7261</v>
      </c>
    </row>
    <row r="5854" spans="1:23">
      <c r="A5854" s="25" t="s">
        <v>7261</v>
      </c>
      <c r="B5854" s="25" t="s">
        <v>8595</v>
      </c>
      <c r="C5854" s="25" t="s">
        <v>7264</v>
      </c>
      <c r="D5854" s="25" t="s">
        <v>7179</v>
      </c>
      <c r="E5854" s="25" t="s">
        <v>8596</v>
      </c>
      <c r="F5854" s="25" t="s">
        <v>20024</v>
      </c>
      <c r="G5854" s="25" t="s">
        <v>20025</v>
      </c>
      <c r="H5854" s="21">
        <v>1034.25</v>
      </c>
      <c r="I5854" s="25" t="s">
        <v>7287</v>
      </c>
      <c r="J5854" s="25" t="s">
        <v>7288</v>
      </c>
      <c r="K5854" s="25" t="s">
        <v>7258</v>
      </c>
      <c r="L5854" s="25" t="s">
        <v>7259</v>
      </c>
      <c r="M5854" s="21">
        <v>1034.25</v>
      </c>
      <c r="N5854" s="21">
        <v>1034.25</v>
      </c>
      <c r="O5854" s="21">
        <v>0</v>
      </c>
      <c r="P5854" s="21">
        <v>49.25</v>
      </c>
      <c r="Q5854" s="25" t="s">
        <v>8599</v>
      </c>
      <c r="R5854" s="1" t="str">
        <f t="shared" si="117"/>
        <v>ST10059</v>
      </c>
      <c r="S5854" t="str">
        <f>VLOOKUP(R5854,Data!$C$2:$D$261,2,0)</f>
        <v>Parkwood Manor</v>
      </c>
      <c r="T5854">
        <f>COUNTIF('Feb 2022'!A:A,D5854)+COUNTIF('Mar 2022'!A:A,D5854)+COUNTIF('Apr 2022'!A:A,D5854)+COUNTIF('May 2022'!A:A,D5854)+COUNTIF('June 2022'!A:A,D5854)+COUNTIF('July 2022'!A:A,D5854)+COUNTIF('Aug 2022'!A:A,D5854)+COUNTIF('Sep 2022'!A:A,D5854)+COUNTIF('Oct 2022'!A:A,D5854)+COUNTIF('Dec 2022'!A:A,D5854)</f>
        <v>1</v>
      </c>
      <c r="U5854" t="str">
        <f>VLOOKUP(Q5854,'Capital Lookup'!A:B,2,FALSE)</f>
        <v>No</v>
      </c>
      <c r="V5854" s="2">
        <f>IFERROR(VLOOKUP(LEFT(F5854,10),'Find Purchase Orders'!B:J,9,FALSE),"")</f>
        <v>44893</v>
      </c>
      <c r="W5854" s="25" t="s">
        <v>7261</v>
      </c>
    </row>
    <row r="5855" spans="1:23">
      <c r="A5855" s="25" t="s">
        <v>7261</v>
      </c>
      <c r="B5855" s="25" t="s">
        <v>8595</v>
      </c>
      <c r="C5855" s="25" t="s">
        <v>7264</v>
      </c>
      <c r="D5855" s="25" t="s">
        <v>7179</v>
      </c>
      <c r="E5855" s="25" t="s">
        <v>8596</v>
      </c>
      <c r="F5855" s="25" t="s">
        <v>20026</v>
      </c>
      <c r="G5855" s="25" t="s">
        <v>17311</v>
      </c>
      <c r="H5855" s="21">
        <v>1890</v>
      </c>
      <c r="I5855" s="25" t="s">
        <v>7287</v>
      </c>
      <c r="J5855" s="25" t="s">
        <v>7288</v>
      </c>
      <c r="K5855" s="25" t="s">
        <v>7262</v>
      </c>
      <c r="L5855" s="25" t="s">
        <v>7259</v>
      </c>
      <c r="M5855" s="21">
        <v>1890</v>
      </c>
      <c r="N5855" s="21">
        <v>1890</v>
      </c>
      <c r="O5855" s="21">
        <v>0</v>
      </c>
      <c r="P5855" s="21">
        <v>90</v>
      </c>
      <c r="Q5855" s="25" t="s">
        <v>8599</v>
      </c>
      <c r="R5855" s="1" t="str">
        <f t="shared" si="117"/>
        <v>ST10059</v>
      </c>
      <c r="S5855" t="str">
        <f>VLOOKUP(R5855,Data!$C$2:$D$261,2,0)</f>
        <v>Parkwood Manor</v>
      </c>
      <c r="T5855">
        <f>COUNTIF('Feb 2022'!A:A,D5855)+COUNTIF('Mar 2022'!A:A,D5855)+COUNTIF('Apr 2022'!A:A,D5855)+COUNTIF('May 2022'!A:A,D5855)+COUNTIF('June 2022'!A:A,D5855)+COUNTIF('July 2022'!A:A,D5855)+COUNTIF('Aug 2022'!A:A,D5855)+COUNTIF('Sep 2022'!A:A,D5855)+COUNTIF('Oct 2022'!A:A,D5855)+COUNTIF('Dec 2022'!A:A,D5855)</f>
        <v>1</v>
      </c>
      <c r="U5855" t="str">
        <f>VLOOKUP(Q5855,'Capital Lookup'!A:B,2,FALSE)</f>
        <v>No</v>
      </c>
      <c r="V5855" s="2">
        <f>IFERROR(VLOOKUP(LEFT(F5855,10),'Find Purchase Orders'!B:J,9,FALSE),"")</f>
        <v>44893</v>
      </c>
      <c r="W5855" s="25" t="s">
        <v>7261</v>
      </c>
    </row>
    <row r="5856" spans="1:23">
      <c r="A5856" s="25" t="s">
        <v>7261</v>
      </c>
      <c r="B5856" s="25" t="s">
        <v>8595</v>
      </c>
      <c r="C5856" s="25" t="s">
        <v>7264</v>
      </c>
      <c r="D5856" s="25" t="s">
        <v>7179</v>
      </c>
      <c r="E5856" s="25" t="s">
        <v>8596</v>
      </c>
      <c r="F5856" s="25" t="s">
        <v>20027</v>
      </c>
      <c r="G5856" s="25" t="s">
        <v>20028</v>
      </c>
      <c r="H5856" s="21">
        <v>6049.25</v>
      </c>
      <c r="I5856" s="25" t="s">
        <v>7287</v>
      </c>
      <c r="J5856" s="25" t="s">
        <v>7288</v>
      </c>
      <c r="K5856" s="25" t="s">
        <v>7262</v>
      </c>
      <c r="L5856" s="25" t="s">
        <v>7259</v>
      </c>
      <c r="M5856" s="21">
        <v>6049.25</v>
      </c>
      <c r="N5856" s="21">
        <v>6049.25</v>
      </c>
      <c r="O5856" s="21">
        <v>0</v>
      </c>
      <c r="P5856" s="21">
        <v>288.06</v>
      </c>
      <c r="Q5856" s="25" t="s">
        <v>8599</v>
      </c>
      <c r="R5856" s="1" t="str">
        <f t="shared" si="117"/>
        <v>ST10059</v>
      </c>
      <c r="S5856" t="str">
        <f>VLOOKUP(R5856,Data!$C$2:$D$261,2,0)</f>
        <v>Parkwood Manor</v>
      </c>
      <c r="T5856">
        <f>COUNTIF('Feb 2022'!A:A,D5856)+COUNTIF('Mar 2022'!A:A,D5856)+COUNTIF('Apr 2022'!A:A,D5856)+COUNTIF('May 2022'!A:A,D5856)+COUNTIF('June 2022'!A:A,D5856)+COUNTIF('July 2022'!A:A,D5856)+COUNTIF('Aug 2022'!A:A,D5856)+COUNTIF('Sep 2022'!A:A,D5856)+COUNTIF('Oct 2022'!A:A,D5856)+COUNTIF('Dec 2022'!A:A,D5856)</f>
        <v>1</v>
      </c>
      <c r="U5856" t="str">
        <f>VLOOKUP(Q5856,'Capital Lookup'!A:B,2,FALSE)</f>
        <v>No</v>
      </c>
      <c r="V5856" s="2">
        <f>IFERROR(VLOOKUP(LEFT(F5856,10),'Find Purchase Orders'!B:J,9,FALSE),"")</f>
        <v>44893</v>
      </c>
      <c r="W5856" s="25" t="s">
        <v>7261</v>
      </c>
    </row>
    <row r="5857" spans="1:23" hidden="1">
      <c r="A5857" s="25" t="s">
        <v>7261</v>
      </c>
      <c r="B5857" s="25" t="s">
        <v>7643</v>
      </c>
      <c r="C5857" s="25" t="s">
        <v>7282</v>
      </c>
      <c r="D5857" s="25" t="s">
        <v>20029</v>
      </c>
      <c r="E5857" s="25" t="s">
        <v>15107</v>
      </c>
      <c r="H5857" s="21">
        <v>785.35</v>
      </c>
      <c r="I5857" s="25" t="s">
        <v>7257</v>
      </c>
      <c r="K5857" s="25" t="s">
        <v>9371</v>
      </c>
      <c r="L5857" s="25" t="s">
        <v>7652</v>
      </c>
      <c r="M5857" s="22">
        <v>0</v>
      </c>
      <c r="N5857" s="22">
        <v>0</v>
      </c>
      <c r="O5857" s="21">
        <v>0</v>
      </c>
      <c r="P5857" s="21">
        <v>90.35</v>
      </c>
      <c r="Q5857" s="25" t="s">
        <v>7653</v>
      </c>
      <c r="R5857" s="1" t="str">
        <f t="shared" si="117"/>
        <v>ST10020</v>
      </c>
      <c r="S5857" t="str">
        <f>VLOOKUP(R5857,Data!$C$2:$D$261,2,0)</f>
        <v>Kingsway</v>
      </c>
      <c r="T5857">
        <f>COUNTIF('Feb 2022'!A:A,D5857)+COUNTIF('Mar 2022'!A:A,D5857)+COUNTIF('Apr 2022'!A:A,D5857)+COUNTIF('May 2022'!A:A,D5857)+COUNTIF('June 2022'!A:A,D5857)+COUNTIF('July 2022'!A:A,D5857)+COUNTIF('Aug 2022'!A:A,D5857)+COUNTIF('Sep 2022'!A:A,D5857)+COUNTIF('Oct 2022'!A:A,D5857)+COUNTIF('Dec 2022'!A:A,D5857)</f>
        <v>0</v>
      </c>
      <c r="U5857" t="str">
        <f>VLOOKUP(Q5857,'Capital Lookup'!A:B,2,FALSE)</f>
        <v>Yes</v>
      </c>
      <c r="V5857" s="2" t="str">
        <f>IFERROR(VLOOKUP(LEFT(F5857,10),'Find Purchase Orders'!B:J,9,FALSE),"")</f>
        <v/>
      </c>
      <c r="W5857" s="25" t="s">
        <v>7261</v>
      </c>
    </row>
    <row r="5858" spans="1:23" hidden="1">
      <c r="A5858" s="25" t="s">
        <v>7261</v>
      </c>
      <c r="B5858" s="25" t="s">
        <v>7643</v>
      </c>
      <c r="C5858" s="25" t="s">
        <v>7282</v>
      </c>
      <c r="D5858" s="25" t="s">
        <v>20030</v>
      </c>
      <c r="E5858" s="25" t="s">
        <v>15107</v>
      </c>
      <c r="H5858" s="21">
        <v>1839.48</v>
      </c>
      <c r="I5858" s="25" t="s">
        <v>7257</v>
      </c>
      <c r="K5858" s="25" t="s">
        <v>7646</v>
      </c>
      <c r="L5858" s="25" t="s">
        <v>7652</v>
      </c>
      <c r="M5858" s="22">
        <v>0</v>
      </c>
      <c r="N5858" s="22">
        <v>0</v>
      </c>
      <c r="O5858" s="21">
        <v>0</v>
      </c>
      <c r="P5858" s="21">
        <v>211.62</v>
      </c>
      <c r="Q5858" s="25" t="s">
        <v>7653</v>
      </c>
      <c r="R5858" s="1" t="str">
        <f t="shared" si="117"/>
        <v>ST10020</v>
      </c>
      <c r="S5858" t="str">
        <f>VLOOKUP(R5858,Data!$C$2:$D$261,2,0)</f>
        <v>Kingsway</v>
      </c>
      <c r="T5858">
        <f>COUNTIF('Feb 2022'!A:A,D5858)+COUNTIF('Mar 2022'!A:A,D5858)+COUNTIF('Apr 2022'!A:A,D5858)+COUNTIF('May 2022'!A:A,D5858)+COUNTIF('June 2022'!A:A,D5858)+COUNTIF('July 2022'!A:A,D5858)+COUNTIF('Aug 2022'!A:A,D5858)+COUNTIF('Sep 2022'!A:A,D5858)+COUNTIF('Oct 2022'!A:A,D5858)+COUNTIF('Dec 2022'!A:A,D5858)</f>
        <v>0</v>
      </c>
      <c r="U5858" t="str">
        <f>VLOOKUP(Q5858,'Capital Lookup'!A:B,2,FALSE)</f>
        <v>Yes</v>
      </c>
      <c r="V5858" s="2" t="str">
        <f>IFERROR(VLOOKUP(LEFT(F5858,10),'Find Purchase Orders'!B:J,9,FALSE),"")</f>
        <v/>
      </c>
      <c r="W5858" s="25" t="s">
        <v>7261</v>
      </c>
    </row>
    <row r="5859" spans="1:23" hidden="1">
      <c r="A5859" s="25" t="s">
        <v>7530</v>
      </c>
      <c r="B5859" s="25" t="s">
        <v>7531</v>
      </c>
      <c r="C5859" s="25"/>
      <c r="D5859" s="25" t="s">
        <v>7148</v>
      </c>
      <c r="E5859" s="25" t="s">
        <v>7533</v>
      </c>
      <c r="F5859" s="25" t="s">
        <v>20031</v>
      </c>
      <c r="G5859" s="25" t="s">
        <v>20032</v>
      </c>
      <c r="H5859" s="21">
        <v>1137.75</v>
      </c>
      <c r="I5859" s="25" t="s">
        <v>7296</v>
      </c>
      <c r="J5859" s="25" t="s">
        <v>7288</v>
      </c>
      <c r="K5859" s="25" t="s">
        <v>7289</v>
      </c>
      <c r="L5859" s="25" t="s">
        <v>7259</v>
      </c>
      <c r="M5859" s="21">
        <v>1137.75</v>
      </c>
      <c r="N5859" s="22">
        <v>0</v>
      </c>
      <c r="O5859" s="21">
        <v>1137.75</v>
      </c>
      <c r="P5859" s="21">
        <v>1137.75</v>
      </c>
      <c r="Q5859" s="25" t="s">
        <v>7536</v>
      </c>
      <c r="R5859" s="1" t="str">
        <f t="shared" si="117"/>
        <v>ST10223</v>
      </c>
      <c r="S5859" t="str">
        <f>VLOOKUP(R5859,Data!$C$2:$D$261,2,0)</f>
        <v>Green Falls Landing</v>
      </c>
      <c r="T5859">
        <f>COUNTIF('Feb 2022'!A:A,D5859)+COUNTIF('Mar 2022'!A:A,D5859)+COUNTIF('Apr 2022'!A:A,D5859)+COUNTIF('May 2022'!A:A,D5859)+COUNTIF('June 2022'!A:A,D5859)+COUNTIF('July 2022'!A:A,D5859)+COUNTIF('Aug 2022'!A:A,D5859)+COUNTIF('Sep 2022'!A:A,D5859)+COUNTIF('Oct 2022'!A:A,D5859)+COUNTIF('Dec 2022'!A:A,D5859)</f>
        <v>1</v>
      </c>
      <c r="U5859" t="str">
        <f>VLOOKUP(Q5859,'Capital Lookup'!A:B,2,FALSE)</f>
        <v>No</v>
      </c>
      <c r="V5859" s="2">
        <f>IFERROR(VLOOKUP(LEFT(F5859,10),'Find Purchase Orders'!B:J,9,FALSE),"")</f>
        <v>44887</v>
      </c>
      <c r="W5859" s="25" t="s">
        <v>7261</v>
      </c>
    </row>
    <row r="5860" spans="1:23" hidden="1">
      <c r="A5860" s="25" t="s">
        <v>7530</v>
      </c>
      <c r="B5860" s="25" t="s">
        <v>7531</v>
      </c>
      <c r="C5860" s="25"/>
      <c r="D5860" s="25" t="s">
        <v>20033</v>
      </c>
      <c r="E5860" s="25" t="s">
        <v>7533</v>
      </c>
      <c r="H5860" s="21">
        <v>1792.65</v>
      </c>
      <c r="I5860" s="25" t="s">
        <v>7257</v>
      </c>
      <c r="K5860" s="25" t="s">
        <v>7289</v>
      </c>
      <c r="L5860" s="25" t="s">
        <v>7259</v>
      </c>
      <c r="M5860" s="22">
        <v>0</v>
      </c>
      <c r="N5860" s="22">
        <v>0</v>
      </c>
      <c r="O5860" s="21">
        <v>0</v>
      </c>
      <c r="P5860" s="21">
        <v>177.65</v>
      </c>
      <c r="Q5860" s="25" t="s">
        <v>7536</v>
      </c>
      <c r="R5860" s="1" t="str">
        <f t="shared" si="117"/>
        <v>ST10223</v>
      </c>
      <c r="S5860" t="str">
        <f>VLOOKUP(R5860,Data!$C$2:$D$261,2,0)</f>
        <v>Green Falls Landing</v>
      </c>
      <c r="T5860">
        <f>COUNTIF('Feb 2022'!A:A,D5860)+COUNTIF('Mar 2022'!A:A,D5860)+COUNTIF('Apr 2022'!A:A,D5860)+COUNTIF('May 2022'!A:A,D5860)+COUNTIF('June 2022'!A:A,D5860)+COUNTIF('July 2022'!A:A,D5860)+COUNTIF('Aug 2022'!A:A,D5860)+COUNTIF('Sep 2022'!A:A,D5860)+COUNTIF('Oct 2022'!A:A,D5860)+COUNTIF('Dec 2022'!A:A,D5860)</f>
        <v>0</v>
      </c>
      <c r="U5860" t="str">
        <f>VLOOKUP(Q5860,'Capital Lookup'!A:B,2,FALSE)</f>
        <v>No</v>
      </c>
      <c r="V5860" s="2" t="str">
        <f>IFERROR(VLOOKUP(LEFT(F5860,10),'Find Purchase Orders'!B:J,9,FALSE),"")</f>
        <v/>
      </c>
      <c r="W5860" s="25" t="s">
        <v>7261</v>
      </c>
    </row>
    <row r="5861" spans="1:23" hidden="1">
      <c r="A5861" s="25" t="s">
        <v>7261</v>
      </c>
      <c r="B5861" s="25" t="s">
        <v>10157</v>
      </c>
      <c r="C5861" s="25" t="s">
        <v>7264</v>
      </c>
      <c r="D5861" s="25" t="s">
        <v>20034</v>
      </c>
      <c r="E5861" s="25" t="s">
        <v>7273</v>
      </c>
      <c r="H5861" s="21">
        <v>5342.79</v>
      </c>
      <c r="I5861" s="25" t="s">
        <v>7257</v>
      </c>
      <c r="K5861" s="25" t="s">
        <v>8175</v>
      </c>
      <c r="L5861" s="25" t="s">
        <v>7745</v>
      </c>
      <c r="M5861" s="22">
        <v>0</v>
      </c>
      <c r="N5861" s="22">
        <v>0</v>
      </c>
      <c r="O5861" s="21">
        <v>0</v>
      </c>
      <c r="P5861" s="21">
        <v>0</v>
      </c>
      <c r="Q5861" s="25" t="s">
        <v>20035</v>
      </c>
      <c r="R5861" s="1" t="str">
        <f t="shared" ref="R5861:R5924" si="118">CONCATENATE("ST",LEFT(B5861,5))</f>
        <v>ST10081</v>
      </c>
      <c r="S5861" t="str">
        <f>VLOOKUP(R5861,Data!$C$2:$D$261,2,0)</f>
        <v>The Bentley Swift Current</v>
      </c>
      <c r="T5861">
        <f>COUNTIF('Feb 2022'!A:A,D5861)+COUNTIF('Mar 2022'!A:A,D5861)+COUNTIF('Apr 2022'!A:A,D5861)+COUNTIF('May 2022'!A:A,D5861)+COUNTIF('June 2022'!A:A,D5861)+COUNTIF('July 2022'!A:A,D5861)+COUNTIF('Aug 2022'!A:A,D5861)+COUNTIF('Sep 2022'!A:A,D5861)+COUNTIF('Oct 2022'!A:A,D5861)+COUNTIF('Dec 2022'!A:A,D5861)</f>
        <v>0</v>
      </c>
      <c r="U5861" t="e">
        <f>VLOOKUP(Q5861,'Capital Lookup'!A:B,2,FALSE)</f>
        <v>#N/A</v>
      </c>
      <c r="V5861" s="2" t="str">
        <f>IFERROR(VLOOKUP(LEFT(F5861,10),'Find Purchase Orders'!B:J,9,FALSE),"")</f>
        <v/>
      </c>
      <c r="W5861" s="25" t="s">
        <v>7261</v>
      </c>
    </row>
    <row r="5862" spans="1:23" hidden="1">
      <c r="A5862" s="25" t="s">
        <v>7261</v>
      </c>
      <c r="B5862" s="25" t="s">
        <v>10157</v>
      </c>
      <c r="C5862" s="25" t="s">
        <v>7264</v>
      </c>
      <c r="D5862" s="25" t="s">
        <v>20034</v>
      </c>
      <c r="E5862" s="25" t="s">
        <v>7273</v>
      </c>
      <c r="H5862" s="21">
        <v>11274.43</v>
      </c>
      <c r="I5862" s="25" t="s">
        <v>7257</v>
      </c>
      <c r="K5862" s="25" t="s">
        <v>7495</v>
      </c>
      <c r="L5862" s="25" t="s">
        <v>7745</v>
      </c>
      <c r="M5862" s="22">
        <v>0</v>
      </c>
      <c r="N5862" s="22">
        <v>0</v>
      </c>
      <c r="O5862" s="21">
        <v>0</v>
      </c>
      <c r="P5862" s="21">
        <v>0</v>
      </c>
      <c r="Q5862" s="25" t="s">
        <v>20035</v>
      </c>
      <c r="R5862" s="1" t="str">
        <f t="shared" si="118"/>
        <v>ST10081</v>
      </c>
      <c r="S5862" t="str">
        <f>VLOOKUP(R5862,Data!$C$2:$D$261,2,0)</f>
        <v>The Bentley Swift Current</v>
      </c>
      <c r="T5862">
        <f>COUNTIF('Feb 2022'!A:A,D5862)+COUNTIF('Mar 2022'!A:A,D5862)+COUNTIF('Apr 2022'!A:A,D5862)+COUNTIF('May 2022'!A:A,D5862)+COUNTIF('June 2022'!A:A,D5862)+COUNTIF('July 2022'!A:A,D5862)+COUNTIF('Aug 2022'!A:A,D5862)+COUNTIF('Sep 2022'!A:A,D5862)+COUNTIF('Oct 2022'!A:A,D5862)+COUNTIF('Dec 2022'!A:A,D5862)</f>
        <v>0</v>
      </c>
      <c r="U5862" t="e">
        <f>VLOOKUP(Q5862,'Capital Lookup'!A:B,2,FALSE)</f>
        <v>#N/A</v>
      </c>
      <c r="V5862" s="2" t="str">
        <f>IFERROR(VLOOKUP(LEFT(F5862,10),'Find Purchase Orders'!B:J,9,FALSE),"")</f>
        <v/>
      </c>
      <c r="W5862" s="25" t="s">
        <v>7261</v>
      </c>
    </row>
    <row r="5863" spans="1:23" hidden="1">
      <c r="A5863" s="25" t="s">
        <v>10283</v>
      </c>
      <c r="B5863" s="25" t="s">
        <v>7417</v>
      </c>
      <c r="C5863" s="25" t="s">
        <v>7282</v>
      </c>
      <c r="D5863" s="25" t="s">
        <v>20036</v>
      </c>
      <c r="E5863" s="25" t="s">
        <v>7419</v>
      </c>
      <c r="H5863" s="21">
        <v>7923.55</v>
      </c>
      <c r="I5863" s="25" t="s">
        <v>7257</v>
      </c>
      <c r="K5863" s="25" t="s">
        <v>7262</v>
      </c>
      <c r="L5863" s="25" t="s">
        <v>8138</v>
      </c>
      <c r="M5863" s="22">
        <v>0</v>
      </c>
      <c r="N5863" s="22">
        <v>0</v>
      </c>
      <c r="O5863" s="21">
        <v>0</v>
      </c>
      <c r="P5863" s="21">
        <v>911.56</v>
      </c>
      <c r="Q5863" s="25"/>
      <c r="R5863" s="1" t="str">
        <f t="shared" si="118"/>
        <v>ST10012</v>
      </c>
      <c r="S5863" t="str">
        <f>VLOOKUP(R5863,Data!$C$2:$D$261,2,0)</f>
        <v>Forest Hill Place</v>
      </c>
      <c r="T5863">
        <f>COUNTIF('Feb 2022'!A:A,D5863)+COUNTIF('Mar 2022'!A:A,D5863)+COUNTIF('Apr 2022'!A:A,D5863)+COUNTIF('May 2022'!A:A,D5863)+COUNTIF('June 2022'!A:A,D5863)+COUNTIF('July 2022'!A:A,D5863)+COUNTIF('Aug 2022'!A:A,D5863)+COUNTIF('Sep 2022'!A:A,D5863)+COUNTIF('Oct 2022'!A:A,D5863)+COUNTIF('Dec 2022'!A:A,D5863)</f>
        <v>0</v>
      </c>
      <c r="U5863" t="e">
        <f>VLOOKUP(Q5863,'Capital Lookup'!A:B,2,FALSE)</f>
        <v>#N/A</v>
      </c>
      <c r="V5863" s="2" t="str">
        <f>IFERROR(VLOOKUP(LEFT(F5863,10),'Find Purchase Orders'!B:J,9,FALSE),"")</f>
        <v/>
      </c>
      <c r="W5863" s="25" t="s">
        <v>7261</v>
      </c>
    </row>
    <row r="5864" spans="1:23" hidden="1">
      <c r="A5864" s="25" t="s">
        <v>7261</v>
      </c>
      <c r="B5864" s="25" t="s">
        <v>8738</v>
      </c>
      <c r="C5864" s="25" t="s">
        <v>7264</v>
      </c>
      <c r="D5864" s="25" t="s">
        <v>7149</v>
      </c>
      <c r="E5864" s="25" t="s">
        <v>10739</v>
      </c>
      <c r="F5864" s="25" t="s">
        <v>20037</v>
      </c>
      <c r="G5864" s="25" t="s">
        <v>20038</v>
      </c>
      <c r="H5864" s="21">
        <v>3218.76</v>
      </c>
      <c r="I5864" s="25" t="s">
        <v>7287</v>
      </c>
      <c r="J5864" s="25" t="s">
        <v>7288</v>
      </c>
      <c r="K5864" s="25" t="s">
        <v>7262</v>
      </c>
      <c r="L5864" s="25" t="s">
        <v>7259</v>
      </c>
      <c r="M5864" s="21">
        <v>3218.76</v>
      </c>
      <c r="N5864" s="22">
        <v>0</v>
      </c>
      <c r="O5864" s="21">
        <v>3218.76</v>
      </c>
      <c r="P5864" s="21">
        <v>153.27000000000001</v>
      </c>
      <c r="Q5864" s="25" t="s">
        <v>8742</v>
      </c>
      <c r="R5864" s="1" t="str">
        <f t="shared" si="118"/>
        <v>ST10075</v>
      </c>
      <c r="S5864" t="str">
        <f>VLOOKUP(R5864,Data!$C$2:$D$261,2,0)</f>
        <v>River Ridge</v>
      </c>
      <c r="T5864">
        <f>COUNTIF('Feb 2022'!A:A,D5864)+COUNTIF('Mar 2022'!A:A,D5864)+COUNTIF('Apr 2022'!A:A,D5864)+COUNTIF('May 2022'!A:A,D5864)+COUNTIF('June 2022'!A:A,D5864)+COUNTIF('July 2022'!A:A,D5864)+COUNTIF('Aug 2022'!A:A,D5864)+COUNTIF('Sep 2022'!A:A,D5864)+COUNTIF('Oct 2022'!A:A,D5864)+COUNTIF('Dec 2022'!A:A,D5864)</f>
        <v>1</v>
      </c>
      <c r="U5864" t="str">
        <f>VLOOKUP(Q5864,'Capital Lookup'!A:B,2,FALSE)</f>
        <v>No</v>
      </c>
      <c r="V5864" s="2">
        <f>IFERROR(VLOOKUP(LEFT(F5864,10),'Find Purchase Orders'!B:J,9,FALSE),"")</f>
        <v>44887</v>
      </c>
      <c r="W5864" s="25" t="s">
        <v>7261</v>
      </c>
    </row>
    <row r="5865" spans="1:23" hidden="1">
      <c r="A5865" s="25" t="s">
        <v>7425</v>
      </c>
      <c r="B5865" s="25" t="s">
        <v>8259</v>
      </c>
      <c r="C5865" s="25" t="s">
        <v>8260</v>
      </c>
      <c r="D5865" s="25" t="s">
        <v>20039</v>
      </c>
      <c r="E5865" s="25" t="s">
        <v>8591</v>
      </c>
      <c r="F5865" s="25" t="s">
        <v>20040</v>
      </c>
      <c r="G5865" s="25" t="s">
        <v>20041</v>
      </c>
      <c r="H5865" s="21">
        <v>7550.49</v>
      </c>
      <c r="I5865" s="25" t="s">
        <v>7296</v>
      </c>
      <c r="J5865" s="25" t="s">
        <v>7288</v>
      </c>
      <c r="K5865" s="25" t="s">
        <v>9713</v>
      </c>
      <c r="L5865" s="25" t="s">
        <v>8593</v>
      </c>
      <c r="M5865" s="21">
        <v>7550.49</v>
      </c>
      <c r="N5865" s="21">
        <v>8297.41</v>
      </c>
      <c r="O5865" s="21">
        <v>-746.92</v>
      </c>
      <c r="P5865" s="21">
        <v>7550.49</v>
      </c>
      <c r="Q5865" s="25" t="s">
        <v>8603</v>
      </c>
      <c r="R5865" s="1" t="str">
        <f t="shared" si="118"/>
        <v>ST10260</v>
      </c>
      <c r="S5865" t="str">
        <f>VLOOKUP(R5865,Data!$C$2:$D$261,2,0)</f>
        <v>Support Office</v>
      </c>
      <c r="T5865">
        <f>COUNTIF('Feb 2022'!A:A,D5865)+COUNTIF('Mar 2022'!A:A,D5865)+COUNTIF('Apr 2022'!A:A,D5865)+COUNTIF('May 2022'!A:A,D5865)+COUNTIF('June 2022'!A:A,D5865)+COUNTIF('July 2022'!A:A,D5865)+COUNTIF('Aug 2022'!A:A,D5865)+COUNTIF('Sep 2022'!A:A,D5865)+COUNTIF('Oct 2022'!A:A,D5865)+COUNTIF('Dec 2022'!A:A,D5865)</f>
        <v>0</v>
      </c>
      <c r="U5865" t="str">
        <f>VLOOKUP(Q5865,'Capital Lookup'!A:B,2,FALSE)</f>
        <v>Yes</v>
      </c>
      <c r="V5865" s="2">
        <f>IFERROR(VLOOKUP(LEFT(F5865,10),'Find Purchase Orders'!B:J,9,FALSE),"")</f>
        <v>44887</v>
      </c>
      <c r="W5865" s="25" t="s">
        <v>7261</v>
      </c>
    </row>
    <row r="5866" spans="1:23" hidden="1">
      <c r="A5866" s="25" t="s">
        <v>7425</v>
      </c>
      <c r="B5866" s="25" t="s">
        <v>8259</v>
      </c>
      <c r="C5866" s="25" t="s">
        <v>8260</v>
      </c>
      <c r="D5866" s="25" t="s">
        <v>20039</v>
      </c>
      <c r="E5866" s="25" t="s">
        <v>8591</v>
      </c>
      <c r="F5866" s="25" t="s">
        <v>20042</v>
      </c>
      <c r="G5866" s="25" t="s">
        <v>20043</v>
      </c>
      <c r="H5866" s="21">
        <v>5909.9</v>
      </c>
      <c r="I5866" s="25" t="s">
        <v>7296</v>
      </c>
      <c r="J5866" s="25" t="s">
        <v>7288</v>
      </c>
      <c r="K5866" s="25" t="s">
        <v>9713</v>
      </c>
      <c r="L5866" s="25" t="s">
        <v>8593</v>
      </c>
      <c r="M5866" s="21">
        <v>5909.9</v>
      </c>
      <c r="N5866" s="21">
        <v>5162.9799999999996</v>
      </c>
      <c r="O5866" s="21">
        <v>746.92</v>
      </c>
      <c r="P5866" s="21">
        <v>5909.9</v>
      </c>
      <c r="Q5866" s="25" t="s">
        <v>8603</v>
      </c>
      <c r="R5866" s="1" t="str">
        <f t="shared" si="118"/>
        <v>ST10260</v>
      </c>
      <c r="S5866" t="str">
        <f>VLOOKUP(R5866,Data!$C$2:$D$261,2,0)</f>
        <v>Support Office</v>
      </c>
      <c r="T5866">
        <f>COUNTIF('Feb 2022'!A:A,D5866)+COUNTIF('Mar 2022'!A:A,D5866)+COUNTIF('Apr 2022'!A:A,D5866)+COUNTIF('May 2022'!A:A,D5866)+COUNTIF('June 2022'!A:A,D5866)+COUNTIF('July 2022'!A:A,D5866)+COUNTIF('Aug 2022'!A:A,D5866)+COUNTIF('Sep 2022'!A:A,D5866)+COUNTIF('Oct 2022'!A:A,D5866)+COUNTIF('Dec 2022'!A:A,D5866)</f>
        <v>0</v>
      </c>
      <c r="U5866" t="str">
        <f>VLOOKUP(Q5866,'Capital Lookup'!A:B,2,FALSE)</f>
        <v>Yes</v>
      </c>
      <c r="V5866" s="2">
        <f>IFERROR(VLOOKUP(LEFT(F5866,10),'Find Purchase Orders'!B:J,9,FALSE),"")</f>
        <v>44887</v>
      </c>
      <c r="W5866" s="25" t="s">
        <v>7261</v>
      </c>
    </row>
    <row r="5867" spans="1:23" hidden="1">
      <c r="A5867" s="25" t="s">
        <v>10120</v>
      </c>
      <c r="B5867" s="25" t="s">
        <v>7709</v>
      </c>
      <c r="C5867" s="25"/>
      <c r="D5867" s="25" t="s">
        <v>20044</v>
      </c>
      <c r="E5867" s="25" t="s">
        <v>9607</v>
      </c>
      <c r="H5867" s="21">
        <v>23796.95</v>
      </c>
      <c r="I5867" s="25" t="s">
        <v>7257</v>
      </c>
      <c r="K5867" s="25" t="s">
        <v>8696</v>
      </c>
      <c r="L5867" s="25" t="s">
        <v>10125</v>
      </c>
      <c r="M5867" s="22">
        <v>0</v>
      </c>
      <c r="N5867" s="22">
        <v>0</v>
      </c>
      <c r="O5867" s="21">
        <v>0</v>
      </c>
      <c r="P5867" s="21">
        <v>0</v>
      </c>
      <c r="Q5867" s="25" t="s">
        <v>12776</v>
      </c>
      <c r="R5867" s="1" t="str">
        <f t="shared" si="118"/>
        <v>ST10335</v>
      </c>
      <c r="S5867" t="str">
        <f>VLOOKUP(R5867,Data!$C$2:$D$261,2,0)</f>
        <v>Stoneridge Manor</v>
      </c>
      <c r="T5867">
        <f>COUNTIF('Feb 2022'!A:A,D5867)+COUNTIF('Mar 2022'!A:A,D5867)+COUNTIF('Apr 2022'!A:A,D5867)+COUNTIF('May 2022'!A:A,D5867)+COUNTIF('June 2022'!A:A,D5867)+COUNTIF('July 2022'!A:A,D5867)+COUNTIF('Aug 2022'!A:A,D5867)+COUNTIF('Sep 2022'!A:A,D5867)+COUNTIF('Oct 2022'!A:A,D5867)+COUNTIF('Dec 2022'!A:A,D5867)</f>
        <v>0</v>
      </c>
      <c r="U5867" t="str">
        <f>VLOOKUP(Q5867,'Capital Lookup'!A:B,2,FALSE)</f>
        <v>Yes</v>
      </c>
      <c r="V5867" s="2" t="str">
        <f>IFERROR(VLOOKUP(LEFT(F5867,10),'Find Purchase Orders'!B:J,9,FALSE),"")</f>
        <v/>
      </c>
      <c r="W5867" s="25" t="s">
        <v>7261</v>
      </c>
    </row>
    <row r="5868" spans="1:23">
      <c r="A5868" s="25" t="s">
        <v>7261</v>
      </c>
      <c r="B5868" s="25" t="s">
        <v>8662</v>
      </c>
      <c r="C5868" s="25" t="s">
        <v>7264</v>
      </c>
      <c r="D5868" s="25" t="s">
        <v>7181</v>
      </c>
      <c r="E5868" s="25" t="s">
        <v>14865</v>
      </c>
      <c r="F5868" s="25" t="s">
        <v>20045</v>
      </c>
      <c r="G5868" s="25" t="s">
        <v>20046</v>
      </c>
      <c r="H5868" s="21">
        <v>555</v>
      </c>
      <c r="I5868" s="25" t="s">
        <v>7287</v>
      </c>
      <c r="J5868" s="25" t="s">
        <v>7288</v>
      </c>
      <c r="K5868" s="25" t="s">
        <v>7258</v>
      </c>
      <c r="L5868" s="25" t="s">
        <v>7259</v>
      </c>
      <c r="M5868" s="21">
        <v>555</v>
      </c>
      <c r="N5868" s="22">
        <v>0</v>
      </c>
      <c r="O5868" s="21">
        <v>555</v>
      </c>
      <c r="P5868" s="21">
        <v>55</v>
      </c>
      <c r="Q5868" s="25" t="s">
        <v>8679</v>
      </c>
      <c r="R5868" s="1" t="str">
        <f t="shared" si="118"/>
        <v>ST10084</v>
      </c>
      <c r="S5868" t="str">
        <f>VLOOKUP(R5868,Data!$C$2:$D$261,2,0)</f>
        <v>Bentley Saskatoon</v>
      </c>
      <c r="T5868">
        <f>COUNTIF('Feb 2022'!A:A,D5868)+COUNTIF('Mar 2022'!A:A,D5868)+COUNTIF('Apr 2022'!A:A,D5868)+COUNTIF('May 2022'!A:A,D5868)+COUNTIF('June 2022'!A:A,D5868)+COUNTIF('July 2022'!A:A,D5868)+COUNTIF('Aug 2022'!A:A,D5868)+COUNTIF('Sep 2022'!A:A,D5868)+COUNTIF('Oct 2022'!A:A,D5868)+COUNTIF('Dec 2022'!A:A,D5868)</f>
        <v>1</v>
      </c>
      <c r="U5868" t="str">
        <f>VLOOKUP(Q5868,'Capital Lookup'!A:B,2,FALSE)</f>
        <v>No</v>
      </c>
      <c r="V5868" s="2">
        <f>IFERROR(VLOOKUP(LEFT(F5868,10),'Find Purchase Orders'!B:J,9,FALSE),"")</f>
        <v>44895</v>
      </c>
      <c r="W5868" s="25" t="s">
        <v>7261</v>
      </c>
    </row>
    <row r="5869" spans="1:23">
      <c r="A5869" s="25" t="s">
        <v>7261</v>
      </c>
      <c r="B5869" s="25" t="s">
        <v>8662</v>
      </c>
      <c r="C5869" s="25" t="s">
        <v>7264</v>
      </c>
      <c r="D5869" s="25" t="s">
        <v>7181</v>
      </c>
      <c r="E5869" s="25" t="s">
        <v>14865</v>
      </c>
      <c r="F5869" s="25" t="s">
        <v>20047</v>
      </c>
      <c r="G5869" s="25" t="s">
        <v>20048</v>
      </c>
      <c r="H5869" s="21">
        <v>330.03</v>
      </c>
      <c r="I5869" s="25" t="s">
        <v>7287</v>
      </c>
      <c r="J5869" s="25" t="s">
        <v>7288</v>
      </c>
      <c r="K5869" s="25" t="s">
        <v>7258</v>
      </c>
      <c r="L5869" s="25" t="s">
        <v>7259</v>
      </c>
      <c r="M5869" s="21">
        <v>330.03</v>
      </c>
      <c r="N5869" s="22">
        <v>0</v>
      </c>
      <c r="O5869" s="21">
        <v>330.03</v>
      </c>
      <c r="P5869" s="21">
        <v>32.71</v>
      </c>
      <c r="Q5869" s="25" t="s">
        <v>8679</v>
      </c>
      <c r="R5869" s="1" t="str">
        <f t="shared" si="118"/>
        <v>ST10084</v>
      </c>
      <c r="S5869" t="str">
        <f>VLOOKUP(R5869,Data!$C$2:$D$261,2,0)</f>
        <v>Bentley Saskatoon</v>
      </c>
      <c r="T5869">
        <f>COUNTIF('Feb 2022'!A:A,D5869)+COUNTIF('Mar 2022'!A:A,D5869)+COUNTIF('Apr 2022'!A:A,D5869)+COUNTIF('May 2022'!A:A,D5869)+COUNTIF('June 2022'!A:A,D5869)+COUNTIF('July 2022'!A:A,D5869)+COUNTIF('Aug 2022'!A:A,D5869)+COUNTIF('Sep 2022'!A:A,D5869)+COUNTIF('Oct 2022'!A:A,D5869)+COUNTIF('Dec 2022'!A:A,D5869)</f>
        <v>1</v>
      </c>
      <c r="U5869" t="str">
        <f>VLOOKUP(Q5869,'Capital Lookup'!A:B,2,FALSE)</f>
        <v>No</v>
      </c>
      <c r="V5869" s="2">
        <f>IFERROR(VLOOKUP(LEFT(F5869,10),'Find Purchase Orders'!B:J,9,FALSE),"")</f>
        <v>44895</v>
      </c>
      <c r="W5869" s="25" t="s">
        <v>7261</v>
      </c>
    </row>
    <row r="5870" spans="1:23">
      <c r="A5870" s="25" t="s">
        <v>7261</v>
      </c>
      <c r="B5870" s="25" t="s">
        <v>8662</v>
      </c>
      <c r="C5870" s="25" t="s">
        <v>7264</v>
      </c>
      <c r="D5870" s="25" t="s">
        <v>7181</v>
      </c>
      <c r="E5870" s="25" t="s">
        <v>14865</v>
      </c>
      <c r="F5870" s="25" t="s">
        <v>20049</v>
      </c>
      <c r="G5870" s="25" t="s">
        <v>20050</v>
      </c>
      <c r="H5870" s="21">
        <v>1494.06</v>
      </c>
      <c r="I5870" s="25" t="s">
        <v>7287</v>
      </c>
      <c r="J5870" s="25" t="s">
        <v>7288</v>
      </c>
      <c r="K5870" s="25" t="s">
        <v>7289</v>
      </c>
      <c r="L5870" s="25" t="s">
        <v>7259</v>
      </c>
      <c r="M5870" s="21">
        <v>1494.06</v>
      </c>
      <c r="N5870" s="22">
        <v>0</v>
      </c>
      <c r="O5870" s="21">
        <v>1494.06</v>
      </c>
      <c r="P5870" s="21">
        <v>148.06</v>
      </c>
      <c r="Q5870" s="25" t="s">
        <v>8679</v>
      </c>
      <c r="R5870" s="1" t="str">
        <f t="shared" si="118"/>
        <v>ST10084</v>
      </c>
      <c r="S5870" t="str">
        <f>VLOOKUP(R5870,Data!$C$2:$D$261,2,0)</f>
        <v>Bentley Saskatoon</v>
      </c>
      <c r="T5870">
        <f>COUNTIF('Feb 2022'!A:A,D5870)+COUNTIF('Mar 2022'!A:A,D5870)+COUNTIF('Apr 2022'!A:A,D5870)+COUNTIF('May 2022'!A:A,D5870)+COUNTIF('June 2022'!A:A,D5870)+COUNTIF('July 2022'!A:A,D5870)+COUNTIF('Aug 2022'!A:A,D5870)+COUNTIF('Sep 2022'!A:A,D5870)+COUNTIF('Oct 2022'!A:A,D5870)+COUNTIF('Dec 2022'!A:A,D5870)</f>
        <v>1</v>
      </c>
      <c r="U5870" t="str">
        <f>VLOOKUP(Q5870,'Capital Lookup'!A:B,2,FALSE)</f>
        <v>No</v>
      </c>
      <c r="V5870" s="2">
        <f>IFERROR(VLOOKUP(LEFT(F5870,10),'Find Purchase Orders'!B:J,9,FALSE),"")</f>
        <v>44895</v>
      </c>
      <c r="W5870" s="25" t="s">
        <v>7261</v>
      </c>
    </row>
    <row r="5871" spans="1:23" hidden="1">
      <c r="A5871" s="25" t="s">
        <v>7261</v>
      </c>
      <c r="B5871" s="25" t="s">
        <v>8662</v>
      </c>
      <c r="C5871" s="25" t="s">
        <v>7264</v>
      </c>
      <c r="D5871" s="25" t="s">
        <v>7150</v>
      </c>
      <c r="E5871" s="25" t="s">
        <v>14865</v>
      </c>
      <c r="F5871" s="25" t="s">
        <v>20051</v>
      </c>
      <c r="G5871" s="25" t="s">
        <v>20052</v>
      </c>
      <c r="H5871" s="21">
        <v>555</v>
      </c>
      <c r="I5871" s="25" t="s">
        <v>7287</v>
      </c>
      <c r="J5871" s="25" t="s">
        <v>7288</v>
      </c>
      <c r="K5871" s="25" t="s">
        <v>7258</v>
      </c>
      <c r="L5871" s="25" t="s">
        <v>7259</v>
      </c>
      <c r="M5871" s="21">
        <v>555</v>
      </c>
      <c r="N5871" s="22">
        <v>0</v>
      </c>
      <c r="O5871" s="21">
        <v>555</v>
      </c>
      <c r="P5871" s="21">
        <v>55</v>
      </c>
      <c r="Q5871" s="25" t="s">
        <v>8679</v>
      </c>
      <c r="R5871" s="1" t="str">
        <f t="shared" si="118"/>
        <v>ST10084</v>
      </c>
      <c r="S5871" t="str">
        <f>VLOOKUP(R5871,Data!$C$2:$D$261,2,0)</f>
        <v>Bentley Saskatoon</v>
      </c>
      <c r="T5871">
        <f>COUNTIF('Feb 2022'!A:A,D5871)+COUNTIF('Mar 2022'!A:A,D5871)+COUNTIF('Apr 2022'!A:A,D5871)+COUNTIF('May 2022'!A:A,D5871)+COUNTIF('June 2022'!A:A,D5871)+COUNTIF('July 2022'!A:A,D5871)+COUNTIF('Aug 2022'!A:A,D5871)+COUNTIF('Sep 2022'!A:A,D5871)+COUNTIF('Oct 2022'!A:A,D5871)+COUNTIF('Dec 2022'!A:A,D5871)</f>
        <v>1</v>
      </c>
      <c r="U5871" t="str">
        <f>VLOOKUP(Q5871,'Capital Lookup'!A:B,2,FALSE)</f>
        <v>No</v>
      </c>
      <c r="V5871" s="2">
        <f>IFERROR(VLOOKUP(LEFT(F5871,10),'Find Purchase Orders'!B:J,9,FALSE),"")</f>
        <v>44889</v>
      </c>
      <c r="W5871" s="25" t="s">
        <v>7261</v>
      </c>
    </row>
    <row r="5872" spans="1:23" hidden="1">
      <c r="A5872" s="25" t="s">
        <v>7261</v>
      </c>
      <c r="B5872" s="25" t="s">
        <v>8662</v>
      </c>
      <c r="C5872" s="25" t="s">
        <v>7264</v>
      </c>
      <c r="D5872" s="25" t="s">
        <v>7150</v>
      </c>
      <c r="E5872" s="25" t="s">
        <v>14865</v>
      </c>
      <c r="F5872" s="25" t="s">
        <v>20053</v>
      </c>
      <c r="G5872" s="25" t="s">
        <v>20054</v>
      </c>
      <c r="H5872" s="21">
        <v>330.03</v>
      </c>
      <c r="I5872" s="25" t="s">
        <v>7287</v>
      </c>
      <c r="J5872" s="25" t="s">
        <v>7288</v>
      </c>
      <c r="K5872" s="25" t="s">
        <v>7258</v>
      </c>
      <c r="L5872" s="25" t="s">
        <v>7259</v>
      </c>
      <c r="M5872" s="21">
        <v>330.03</v>
      </c>
      <c r="N5872" s="22">
        <v>0</v>
      </c>
      <c r="O5872" s="21">
        <v>330.03</v>
      </c>
      <c r="P5872" s="21">
        <v>32.71</v>
      </c>
      <c r="Q5872" s="25" t="s">
        <v>8679</v>
      </c>
      <c r="R5872" s="1" t="str">
        <f t="shared" si="118"/>
        <v>ST10084</v>
      </c>
      <c r="S5872" t="str">
        <f>VLOOKUP(R5872,Data!$C$2:$D$261,2,0)</f>
        <v>Bentley Saskatoon</v>
      </c>
      <c r="T5872">
        <f>COUNTIF('Feb 2022'!A:A,D5872)+COUNTIF('Mar 2022'!A:A,D5872)+COUNTIF('Apr 2022'!A:A,D5872)+COUNTIF('May 2022'!A:A,D5872)+COUNTIF('June 2022'!A:A,D5872)+COUNTIF('July 2022'!A:A,D5872)+COUNTIF('Aug 2022'!A:A,D5872)+COUNTIF('Sep 2022'!A:A,D5872)+COUNTIF('Oct 2022'!A:A,D5872)+COUNTIF('Dec 2022'!A:A,D5872)</f>
        <v>1</v>
      </c>
      <c r="U5872" t="str">
        <f>VLOOKUP(Q5872,'Capital Lookup'!A:B,2,FALSE)</f>
        <v>No</v>
      </c>
      <c r="V5872" s="2">
        <f>IFERROR(VLOOKUP(LEFT(F5872,10),'Find Purchase Orders'!B:J,9,FALSE),"")</f>
        <v>44889</v>
      </c>
      <c r="W5872" s="25" t="s">
        <v>7261</v>
      </c>
    </row>
    <row r="5873" spans="1:23" hidden="1">
      <c r="A5873" s="25" t="s">
        <v>7261</v>
      </c>
      <c r="B5873" s="25" t="s">
        <v>8662</v>
      </c>
      <c r="C5873" s="25" t="s">
        <v>7264</v>
      </c>
      <c r="D5873" s="25" t="s">
        <v>7150</v>
      </c>
      <c r="E5873" s="25" t="s">
        <v>14865</v>
      </c>
      <c r="F5873" s="25" t="s">
        <v>20055</v>
      </c>
      <c r="G5873" s="25" t="s">
        <v>20056</v>
      </c>
      <c r="H5873" s="21">
        <v>11288.4</v>
      </c>
      <c r="I5873" s="25" t="s">
        <v>7287</v>
      </c>
      <c r="J5873" s="25" t="s">
        <v>7288</v>
      </c>
      <c r="K5873" s="25" t="s">
        <v>7262</v>
      </c>
      <c r="L5873" s="25" t="s">
        <v>7259</v>
      </c>
      <c r="M5873" s="21">
        <v>11288.4</v>
      </c>
      <c r="N5873" s="22">
        <v>0</v>
      </c>
      <c r="O5873" s="21">
        <v>11288.4</v>
      </c>
      <c r="P5873" s="21">
        <v>1118.6600000000001</v>
      </c>
      <c r="Q5873" s="25" t="s">
        <v>8679</v>
      </c>
      <c r="R5873" s="1" t="str">
        <f t="shared" si="118"/>
        <v>ST10084</v>
      </c>
      <c r="S5873" t="str">
        <f>VLOOKUP(R5873,Data!$C$2:$D$261,2,0)</f>
        <v>Bentley Saskatoon</v>
      </c>
      <c r="T5873">
        <f>COUNTIF('Feb 2022'!A:A,D5873)+COUNTIF('Mar 2022'!A:A,D5873)+COUNTIF('Apr 2022'!A:A,D5873)+COUNTIF('May 2022'!A:A,D5873)+COUNTIF('June 2022'!A:A,D5873)+COUNTIF('July 2022'!A:A,D5873)+COUNTIF('Aug 2022'!A:A,D5873)+COUNTIF('Sep 2022'!A:A,D5873)+COUNTIF('Oct 2022'!A:A,D5873)+COUNTIF('Dec 2022'!A:A,D5873)</f>
        <v>1</v>
      </c>
      <c r="U5873" t="str">
        <f>VLOOKUP(Q5873,'Capital Lookup'!A:B,2,FALSE)</f>
        <v>No</v>
      </c>
      <c r="V5873" s="2">
        <f>IFERROR(VLOOKUP(LEFT(F5873,10),'Find Purchase Orders'!B:J,9,FALSE),"")</f>
        <v>44889</v>
      </c>
      <c r="W5873" s="25" t="s">
        <v>7261</v>
      </c>
    </row>
    <row r="5874" spans="1:23" hidden="1">
      <c r="A5874" s="25" t="s">
        <v>7530</v>
      </c>
      <c r="B5874" s="25" t="s">
        <v>7531</v>
      </c>
      <c r="C5874" s="25"/>
      <c r="D5874" s="25" t="s">
        <v>20057</v>
      </c>
      <c r="E5874" s="25" t="s">
        <v>7533</v>
      </c>
      <c r="H5874" s="21">
        <v>58625</v>
      </c>
      <c r="I5874" s="25" t="s">
        <v>7257</v>
      </c>
      <c r="K5874" s="25" t="s">
        <v>7624</v>
      </c>
      <c r="L5874" s="25" t="s">
        <v>8647</v>
      </c>
      <c r="M5874" s="22">
        <v>0</v>
      </c>
      <c r="N5874" s="22">
        <v>0</v>
      </c>
      <c r="O5874" s="21">
        <v>0</v>
      </c>
      <c r="P5874" s="21">
        <v>0</v>
      </c>
      <c r="Q5874" s="25"/>
      <c r="R5874" s="1" t="str">
        <f t="shared" si="118"/>
        <v>ST10223</v>
      </c>
      <c r="S5874" t="str">
        <f>VLOOKUP(R5874,Data!$C$2:$D$261,2,0)</f>
        <v>Green Falls Landing</v>
      </c>
      <c r="T5874">
        <f>COUNTIF('Feb 2022'!A:A,D5874)+COUNTIF('Mar 2022'!A:A,D5874)+COUNTIF('Apr 2022'!A:A,D5874)+COUNTIF('May 2022'!A:A,D5874)+COUNTIF('June 2022'!A:A,D5874)+COUNTIF('July 2022'!A:A,D5874)+COUNTIF('Aug 2022'!A:A,D5874)+COUNTIF('Sep 2022'!A:A,D5874)+COUNTIF('Oct 2022'!A:A,D5874)+COUNTIF('Dec 2022'!A:A,D5874)</f>
        <v>0</v>
      </c>
      <c r="U5874" t="e">
        <f>VLOOKUP(Q5874,'Capital Lookup'!A:B,2,FALSE)</f>
        <v>#N/A</v>
      </c>
      <c r="V5874" s="2" t="str">
        <f>IFERROR(VLOOKUP(LEFT(F5874,10),'Find Purchase Orders'!B:J,9,FALSE),"")</f>
        <v/>
      </c>
      <c r="W5874" s="25" t="s">
        <v>7261</v>
      </c>
    </row>
    <row r="5875" spans="1:23" hidden="1">
      <c r="A5875" s="25" t="s">
        <v>7261</v>
      </c>
      <c r="B5875" s="25" t="s">
        <v>7643</v>
      </c>
      <c r="C5875" s="25" t="s">
        <v>7282</v>
      </c>
      <c r="D5875" s="25" t="s">
        <v>7151</v>
      </c>
      <c r="E5875" s="25" t="s">
        <v>19520</v>
      </c>
      <c r="F5875" s="25" t="s">
        <v>20058</v>
      </c>
      <c r="G5875" s="25" t="s">
        <v>20059</v>
      </c>
      <c r="H5875" s="21">
        <v>10011.799999999999</v>
      </c>
      <c r="I5875" s="25" t="s">
        <v>7287</v>
      </c>
      <c r="J5875" s="25" t="s">
        <v>7288</v>
      </c>
      <c r="K5875" s="25" t="s">
        <v>7495</v>
      </c>
      <c r="L5875" s="25" t="s">
        <v>10765</v>
      </c>
      <c r="M5875" s="21">
        <v>10011.799999999999</v>
      </c>
      <c r="N5875" s="22">
        <v>0</v>
      </c>
      <c r="O5875" s="21">
        <v>10011.799999999999</v>
      </c>
      <c r="P5875" s="21">
        <v>1151.8</v>
      </c>
      <c r="Q5875" s="25" t="s">
        <v>19818</v>
      </c>
      <c r="R5875" s="1" t="str">
        <f t="shared" si="118"/>
        <v>ST10020</v>
      </c>
      <c r="S5875" t="str">
        <f>VLOOKUP(R5875,Data!$C$2:$D$261,2,0)</f>
        <v>Kingsway</v>
      </c>
      <c r="T5875">
        <f>COUNTIF('Feb 2022'!A:A,D5875)+COUNTIF('Mar 2022'!A:A,D5875)+COUNTIF('Apr 2022'!A:A,D5875)+COUNTIF('May 2022'!A:A,D5875)+COUNTIF('June 2022'!A:A,D5875)+COUNTIF('July 2022'!A:A,D5875)+COUNTIF('Aug 2022'!A:A,D5875)+COUNTIF('Sep 2022'!A:A,D5875)+COUNTIF('Oct 2022'!A:A,D5875)+COUNTIF('Dec 2022'!A:A,D5875)</f>
        <v>1</v>
      </c>
      <c r="U5875" t="str">
        <f>VLOOKUP(Q5875,'Capital Lookup'!A:B,2,FALSE)</f>
        <v>No</v>
      </c>
      <c r="V5875" s="2">
        <f>IFERROR(VLOOKUP(LEFT(F5875,10),'Find Purchase Orders'!B:J,9,FALSE),"")</f>
        <v>44890</v>
      </c>
      <c r="W5875" s="25" t="s">
        <v>7261</v>
      </c>
    </row>
    <row r="5876" spans="1:23">
      <c r="A5876" s="25" t="s">
        <v>7269</v>
      </c>
      <c r="B5876" s="25" t="s">
        <v>7858</v>
      </c>
      <c r="C5876" s="25"/>
      <c r="D5876" s="25" t="s">
        <v>7183</v>
      </c>
      <c r="E5876" s="25" t="s">
        <v>7500</v>
      </c>
      <c r="F5876" s="25" t="s">
        <v>20060</v>
      </c>
      <c r="G5876" s="25" t="s">
        <v>20061</v>
      </c>
      <c r="H5876" s="21">
        <v>1887.08</v>
      </c>
      <c r="I5876" s="25" t="s">
        <v>7287</v>
      </c>
      <c r="J5876" s="25" t="s">
        <v>7288</v>
      </c>
      <c r="K5876" s="25" t="s">
        <v>7495</v>
      </c>
      <c r="L5876" s="25" t="s">
        <v>10765</v>
      </c>
      <c r="M5876" s="21">
        <v>1887.08</v>
      </c>
      <c r="N5876" s="22">
        <v>0</v>
      </c>
      <c r="O5876" s="21">
        <v>1887.08</v>
      </c>
      <c r="P5876" s="21">
        <v>217.1</v>
      </c>
      <c r="Q5876" s="25" t="s">
        <v>19556</v>
      </c>
      <c r="R5876" s="1" t="str">
        <f t="shared" si="118"/>
        <v>ST10331</v>
      </c>
      <c r="S5876" t="str">
        <f>VLOOKUP(R5876,Data!$C$2:$D$261,2,0)</f>
        <v>Carlingview Manor</v>
      </c>
      <c r="T5876">
        <f>COUNTIF('Feb 2022'!A:A,D5876)+COUNTIF('Mar 2022'!A:A,D5876)+COUNTIF('Apr 2022'!A:A,D5876)+COUNTIF('May 2022'!A:A,D5876)+COUNTIF('June 2022'!A:A,D5876)+COUNTIF('July 2022'!A:A,D5876)+COUNTIF('Aug 2022'!A:A,D5876)+COUNTIF('Sep 2022'!A:A,D5876)+COUNTIF('Oct 2022'!A:A,D5876)+COUNTIF('Dec 2022'!A:A,D5876)</f>
        <v>1</v>
      </c>
      <c r="U5876" t="str">
        <f>VLOOKUP(Q5876,'Capital Lookup'!A:B,2,FALSE)</f>
        <v>No</v>
      </c>
      <c r="V5876" s="2">
        <f>IFERROR(VLOOKUP(LEFT(F5876,10),'Find Purchase Orders'!B:J,9,FALSE),"")</f>
        <v>44895</v>
      </c>
      <c r="W5876" s="25" t="s">
        <v>7261</v>
      </c>
    </row>
    <row r="5877" spans="1:23">
      <c r="A5877" s="25" t="s">
        <v>7261</v>
      </c>
      <c r="B5877" s="25" t="s">
        <v>8595</v>
      </c>
      <c r="C5877" s="25" t="s">
        <v>7264</v>
      </c>
      <c r="D5877" s="25" t="s">
        <v>7184</v>
      </c>
      <c r="E5877" s="25" t="s">
        <v>8596</v>
      </c>
      <c r="F5877" s="25" t="s">
        <v>20062</v>
      </c>
      <c r="G5877" s="25" t="s">
        <v>20063</v>
      </c>
      <c r="H5877" s="21">
        <v>5819.57</v>
      </c>
      <c r="I5877" s="25" t="s">
        <v>7296</v>
      </c>
      <c r="J5877" s="25" t="s">
        <v>7288</v>
      </c>
      <c r="K5877" s="25" t="s">
        <v>7262</v>
      </c>
      <c r="L5877" s="25" t="s">
        <v>7259</v>
      </c>
      <c r="M5877" s="21">
        <v>5819.57</v>
      </c>
      <c r="N5877" s="21">
        <v>5819.57</v>
      </c>
      <c r="O5877" s="21">
        <v>0</v>
      </c>
      <c r="P5877" s="21">
        <v>5819.57</v>
      </c>
      <c r="Q5877" s="25" t="s">
        <v>8599</v>
      </c>
      <c r="R5877" s="1" t="str">
        <f t="shared" si="118"/>
        <v>ST10059</v>
      </c>
      <c r="S5877" t="str">
        <f>VLOOKUP(R5877,Data!$C$2:$D$261,2,0)</f>
        <v>Parkwood Manor</v>
      </c>
      <c r="T5877">
        <f>COUNTIF('Feb 2022'!A:A,D5877)+COUNTIF('Mar 2022'!A:A,D5877)+COUNTIF('Apr 2022'!A:A,D5877)+COUNTIF('May 2022'!A:A,D5877)+COUNTIF('June 2022'!A:A,D5877)+COUNTIF('July 2022'!A:A,D5877)+COUNTIF('Aug 2022'!A:A,D5877)+COUNTIF('Sep 2022'!A:A,D5877)+COUNTIF('Oct 2022'!A:A,D5877)+COUNTIF('Dec 2022'!A:A,D5877)</f>
        <v>1</v>
      </c>
      <c r="U5877" t="str">
        <f>VLOOKUP(Q5877,'Capital Lookup'!A:B,2,FALSE)</f>
        <v>No</v>
      </c>
      <c r="V5877" s="2">
        <f>IFERROR(VLOOKUP(LEFT(F5877,10),'Find Purchase Orders'!B:J,9,FALSE),"")</f>
        <v>44893</v>
      </c>
      <c r="W5877" s="25" t="s">
        <v>7261</v>
      </c>
    </row>
    <row r="5878" spans="1:23">
      <c r="A5878" s="25" t="s">
        <v>7261</v>
      </c>
      <c r="B5878" s="25" t="s">
        <v>8595</v>
      </c>
      <c r="C5878" s="25" t="s">
        <v>7264</v>
      </c>
      <c r="D5878" s="25" t="s">
        <v>7184</v>
      </c>
      <c r="E5878" s="25" t="s">
        <v>8596</v>
      </c>
      <c r="F5878" s="25" t="s">
        <v>20064</v>
      </c>
      <c r="G5878" s="25" t="s">
        <v>8793</v>
      </c>
      <c r="H5878" s="21">
        <v>157.5</v>
      </c>
      <c r="I5878" s="25" t="s">
        <v>7296</v>
      </c>
      <c r="J5878" s="25" t="s">
        <v>7288</v>
      </c>
      <c r="K5878" s="25" t="s">
        <v>7262</v>
      </c>
      <c r="L5878" s="25" t="s">
        <v>7259</v>
      </c>
      <c r="M5878" s="21">
        <v>157.5</v>
      </c>
      <c r="N5878" s="21">
        <v>157.5</v>
      </c>
      <c r="O5878" s="21">
        <v>0</v>
      </c>
      <c r="P5878" s="21">
        <v>157.5</v>
      </c>
      <c r="Q5878" s="25" t="s">
        <v>8599</v>
      </c>
      <c r="R5878" s="1" t="str">
        <f t="shared" si="118"/>
        <v>ST10059</v>
      </c>
      <c r="S5878" t="str">
        <f>VLOOKUP(R5878,Data!$C$2:$D$261,2,0)</f>
        <v>Parkwood Manor</v>
      </c>
      <c r="T5878">
        <f>COUNTIF('Feb 2022'!A:A,D5878)+COUNTIF('Mar 2022'!A:A,D5878)+COUNTIF('Apr 2022'!A:A,D5878)+COUNTIF('May 2022'!A:A,D5878)+COUNTIF('June 2022'!A:A,D5878)+COUNTIF('July 2022'!A:A,D5878)+COUNTIF('Aug 2022'!A:A,D5878)+COUNTIF('Sep 2022'!A:A,D5878)+COUNTIF('Oct 2022'!A:A,D5878)+COUNTIF('Dec 2022'!A:A,D5878)</f>
        <v>1</v>
      </c>
      <c r="U5878" t="str">
        <f>VLOOKUP(Q5878,'Capital Lookup'!A:B,2,FALSE)</f>
        <v>No</v>
      </c>
      <c r="V5878" s="2">
        <f>IFERROR(VLOOKUP(LEFT(F5878,10),'Find Purchase Orders'!B:J,9,FALSE),"")</f>
        <v>44893</v>
      </c>
      <c r="W5878" s="25" t="s">
        <v>7261</v>
      </c>
    </row>
    <row r="5879" spans="1:23" hidden="1">
      <c r="A5879" s="25" t="s">
        <v>10120</v>
      </c>
      <c r="B5879" s="25" t="s">
        <v>7709</v>
      </c>
      <c r="C5879" s="25"/>
      <c r="D5879" s="25" t="s">
        <v>20065</v>
      </c>
      <c r="E5879" s="25" t="s">
        <v>10122</v>
      </c>
      <c r="F5879" s="25" t="s">
        <v>20066</v>
      </c>
      <c r="G5879" s="25" t="s">
        <v>20067</v>
      </c>
      <c r="H5879" s="21">
        <v>3841.44</v>
      </c>
      <c r="I5879" s="25" t="s">
        <v>7296</v>
      </c>
      <c r="J5879" s="25" t="s">
        <v>7288</v>
      </c>
      <c r="K5879" s="25" t="s">
        <v>8592</v>
      </c>
      <c r="L5879" s="25" t="s">
        <v>10125</v>
      </c>
      <c r="M5879" s="21">
        <v>3841.44</v>
      </c>
      <c r="N5879" s="21">
        <v>238.21</v>
      </c>
      <c r="O5879" s="21">
        <v>3603.23</v>
      </c>
      <c r="P5879" s="21">
        <v>3841.44</v>
      </c>
      <c r="Q5879" s="25" t="s">
        <v>10126</v>
      </c>
      <c r="R5879" s="1" t="str">
        <f t="shared" si="118"/>
        <v>ST10335</v>
      </c>
      <c r="S5879" t="str">
        <f>VLOOKUP(R5879,Data!$C$2:$D$261,2,0)</f>
        <v>Stoneridge Manor</v>
      </c>
      <c r="T5879">
        <f>COUNTIF('Feb 2022'!A:A,D5879)+COUNTIF('Mar 2022'!A:A,D5879)+COUNTIF('Apr 2022'!A:A,D5879)+COUNTIF('May 2022'!A:A,D5879)+COUNTIF('June 2022'!A:A,D5879)+COUNTIF('July 2022'!A:A,D5879)+COUNTIF('Aug 2022'!A:A,D5879)+COUNTIF('Sep 2022'!A:A,D5879)+COUNTIF('Oct 2022'!A:A,D5879)+COUNTIF('Dec 2022'!A:A,D5879)</f>
        <v>0</v>
      </c>
      <c r="U5879" t="str">
        <f>VLOOKUP(Q5879,'Capital Lookup'!A:B,2,FALSE)</f>
        <v>Yes</v>
      </c>
      <c r="V5879" s="2">
        <f>IFERROR(VLOOKUP(LEFT(F5879,10),'Find Purchase Orders'!B:J,9,FALSE),"")</f>
        <v>44888</v>
      </c>
      <c r="W5879" s="25" t="s">
        <v>7261</v>
      </c>
    </row>
    <row r="5880" spans="1:23" hidden="1">
      <c r="A5880" s="25" t="s">
        <v>10120</v>
      </c>
      <c r="B5880" s="25" t="s">
        <v>7709</v>
      </c>
      <c r="C5880" s="25"/>
      <c r="D5880" s="25" t="s">
        <v>20068</v>
      </c>
      <c r="E5880" s="25" t="s">
        <v>10122</v>
      </c>
      <c r="F5880" s="25" t="s">
        <v>20069</v>
      </c>
      <c r="G5880" s="25" t="s">
        <v>20070</v>
      </c>
      <c r="H5880" s="21">
        <v>20627.07</v>
      </c>
      <c r="I5880" s="25" t="s">
        <v>7287</v>
      </c>
      <c r="J5880" s="25" t="s">
        <v>7288</v>
      </c>
      <c r="K5880" s="25" t="s">
        <v>8592</v>
      </c>
      <c r="L5880" s="25" t="s">
        <v>10125</v>
      </c>
      <c r="M5880" s="21">
        <v>20627.07</v>
      </c>
      <c r="N5880" s="22">
        <v>0</v>
      </c>
      <c r="O5880" s="21">
        <v>20627.07</v>
      </c>
      <c r="P5880" s="21">
        <v>0</v>
      </c>
      <c r="Q5880" s="25" t="s">
        <v>10126</v>
      </c>
      <c r="R5880" s="1" t="str">
        <f t="shared" si="118"/>
        <v>ST10335</v>
      </c>
      <c r="S5880" t="str">
        <f>VLOOKUP(R5880,Data!$C$2:$D$261,2,0)</f>
        <v>Stoneridge Manor</v>
      </c>
      <c r="T5880">
        <f>COUNTIF('Feb 2022'!A:A,D5880)+COUNTIF('Mar 2022'!A:A,D5880)+COUNTIF('Apr 2022'!A:A,D5880)+COUNTIF('May 2022'!A:A,D5880)+COUNTIF('June 2022'!A:A,D5880)+COUNTIF('July 2022'!A:A,D5880)+COUNTIF('Aug 2022'!A:A,D5880)+COUNTIF('Sep 2022'!A:A,D5880)+COUNTIF('Oct 2022'!A:A,D5880)+COUNTIF('Dec 2022'!A:A,D5880)</f>
        <v>0</v>
      </c>
      <c r="U5880" t="str">
        <f>VLOOKUP(Q5880,'Capital Lookup'!A:B,2,FALSE)</f>
        <v>Yes</v>
      </c>
      <c r="V5880" s="2">
        <f>IFERROR(VLOOKUP(LEFT(F5880,10),'Find Purchase Orders'!B:J,9,FALSE),"")</f>
        <v>44888</v>
      </c>
      <c r="W5880" s="25" t="s">
        <v>7261</v>
      </c>
    </row>
    <row r="5881" spans="1:23">
      <c r="A5881" s="25" t="s">
        <v>7269</v>
      </c>
      <c r="B5881" s="25" t="s">
        <v>8178</v>
      </c>
      <c r="C5881" s="25" t="s">
        <v>7271</v>
      </c>
      <c r="D5881" s="25" t="s">
        <v>7185</v>
      </c>
      <c r="E5881" s="25" t="s">
        <v>7492</v>
      </c>
      <c r="F5881" s="25" t="s">
        <v>20071</v>
      </c>
      <c r="G5881" s="25" t="s">
        <v>20072</v>
      </c>
      <c r="H5881" s="21">
        <v>6178.57</v>
      </c>
      <c r="I5881" s="25" t="s">
        <v>7296</v>
      </c>
      <c r="J5881" s="25" t="s">
        <v>7288</v>
      </c>
      <c r="K5881" s="25" t="s">
        <v>7495</v>
      </c>
      <c r="L5881" s="25" t="s">
        <v>10765</v>
      </c>
      <c r="M5881" s="21">
        <v>6178.57</v>
      </c>
      <c r="N5881" s="22">
        <v>0</v>
      </c>
      <c r="O5881" s="21">
        <v>6178.57</v>
      </c>
      <c r="P5881" s="21">
        <v>6178.57</v>
      </c>
      <c r="Q5881" s="25" t="s">
        <v>19556</v>
      </c>
      <c r="R5881" s="1" t="str">
        <f t="shared" si="118"/>
        <v>ST10183</v>
      </c>
      <c r="S5881" t="str">
        <f>VLOOKUP(R5881,Data!$C$2:$D$261,2,0)</f>
        <v>Brierwood Gardens</v>
      </c>
      <c r="T5881">
        <f>COUNTIF('Feb 2022'!A:A,D5881)+COUNTIF('Mar 2022'!A:A,D5881)+COUNTIF('Apr 2022'!A:A,D5881)+COUNTIF('May 2022'!A:A,D5881)+COUNTIF('June 2022'!A:A,D5881)+COUNTIF('July 2022'!A:A,D5881)+COUNTIF('Aug 2022'!A:A,D5881)+COUNTIF('Sep 2022'!A:A,D5881)+COUNTIF('Oct 2022'!A:A,D5881)+COUNTIF('Dec 2022'!A:A,D5881)</f>
        <v>1</v>
      </c>
      <c r="U5881" t="str">
        <f>VLOOKUP(Q5881,'Capital Lookup'!A:B,2,FALSE)</f>
        <v>No</v>
      </c>
      <c r="V5881" s="2">
        <f>IFERROR(VLOOKUP(LEFT(F5881,10),'Find Purchase Orders'!B:J,9,FALSE),"")</f>
        <v>44893</v>
      </c>
      <c r="W5881" s="25" t="s">
        <v>7261</v>
      </c>
    </row>
    <row r="5882" spans="1:23">
      <c r="A5882" s="25" t="s">
        <v>7425</v>
      </c>
      <c r="B5882" s="25" t="s">
        <v>7828</v>
      </c>
      <c r="C5882" s="25" t="s">
        <v>7271</v>
      </c>
      <c r="D5882" s="25" t="s">
        <v>7186</v>
      </c>
      <c r="E5882" s="25" t="s">
        <v>7492</v>
      </c>
      <c r="F5882" s="25" t="s">
        <v>20073</v>
      </c>
      <c r="G5882" s="25" t="s">
        <v>20074</v>
      </c>
      <c r="H5882" s="21">
        <v>28595.78</v>
      </c>
      <c r="I5882" s="25" t="s">
        <v>7296</v>
      </c>
      <c r="J5882" s="25" t="s">
        <v>7288</v>
      </c>
      <c r="K5882" s="25" t="s">
        <v>7579</v>
      </c>
      <c r="L5882" s="25" t="s">
        <v>10765</v>
      </c>
      <c r="M5882" s="21">
        <v>28595.78</v>
      </c>
      <c r="N5882" s="22">
        <v>0</v>
      </c>
      <c r="O5882" s="21">
        <v>28595.78</v>
      </c>
      <c r="P5882" s="21">
        <v>28595.78</v>
      </c>
      <c r="Q5882" s="25" t="s">
        <v>19556</v>
      </c>
      <c r="R5882" s="1" t="str">
        <f t="shared" si="118"/>
        <v>ST10185</v>
      </c>
      <c r="S5882" t="str">
        <f>VLOOKUP(R5882,Data!$C$2:$D$261,2,0)</f>
        <v>Summit Place</v>
      </c>
      <c r="T5882">
        <f>COUNTIF('Feb 2022'!A:A,D5882)+COUNTIF('Mar 2022'!A:A,D5882)+COUNTIF('Apr 2022'!A:A,D5882)+COUNTIF('May 2022'!A:A,D5882)+COUNTIF('June 2022'!A:A,D5882)+COUNTIF('July 2022'!A:A,D5882)+COUNTIF('Aug 2022'!A:A,D5882)+COUNTIF('Sep 2022'!A:A,D5882)+COUNTIF('Oct 2022'!A:A,D5882)+COUNTIF('Dec 2022'!A:A,D5882)</f>
        <v>1</v>
      </c>
      <c r="U5882" t="str">
        <f>VLOOKUP(Q5882,'Capital Lookup'!A:B,2,FALSE)</f>
        <v>No</v>
      </c>
      <c r="V5882" s="2">
        <f>IFERROR(VLOOKUP(LEFT(F5882,10),'Find Purchase Orders'!B:J,9,FALSE),"")</f>
        <v>44893</v>
      </c>
      <c r="W5882" s="25" t="s">
        <v>7261</v>
      </c>
    </row>
    <row r="5883" spans="1:23">
      <c r="A5883" s="25" t="s">
        <v>7269</v>
      </c>
      <c r="B5883" s="25" t="s">
        <v>7838</v>
      </c>
      <c r="C5883" s="25"/>
      <c r="D5883" s="25" t="s">
        <v>7187</v>
      </c>
      <c r="E5883" s="25" t="s">
        <v>7492</v>
      </c>
      <c r="F5883" s="25" t="s">
        <v>20075</v>
      </c>
      <c r="G5883" s="25" t="s">
        <v>20076</v>
      </c>
      <c r="H5883" s="21">
        <v>52576.639999999999</v>
      </c>
      <c r="I5883" s="25" t="s">
        <v>7296</v>
      </c>
      <c r="J5883" s="25" t="s">
        <v>7288</v>
      </c>
      <c r="K5883" s="25" t="s">
        <v>7510</v>
      </c>
      <c r="L5883" s="25" t="s">
        <v>10765</v>
      </c>
      <c r="M5883" s="21">
        <v>52576.639999999999</v>
      </c>
      <c r="N5883" s="22">
        <v>0</v>
      </c>
      <c r="O5883" s="21">
        <v>52576.639999999999</v>
      </c>
      <c r="P5883" s="21">
        <v>52576.639999999999</v>
      </c>
      <c r="Q5883" s="25" t="s">
        <v>19556</v>
      </c>
      <c r="R5883" s="1" t="str">
        <f t="shared" si="118"/>
        <v>ST10336</v>
      </c>
      <c r="S5883" t="str">
        <f>VLOOKUP(R5883,Data!$C$2:$D$261,2,0)</f>
        <v>The Village Seniors Community</v>
      </c>
      <c r="T5883">
        <f>COUNTIF('Feb 2022'!A:A,D5883)+COUNTIF('Mar 2022'!A:A,D5883)+COUNTIF('Apr 2022'!A:A,D5883)+COUNTIF('May 2022'!A:A,D5883)+COUNTIF('June 2022'!A:A,D5883)+COUNTIF('July 2022'!A:A,D5883)+COUNTIF('Aug 2022'!A:A,D5883)+COUNTIF('Sep 2022'!A:A,D5883)+COUNTIF('Oct 2022'!A:A,D5883)+COUNTIF('Dec 2022'!A:A,D5883)</f>
        <v>1</v>
      </c>
      <c r="U5883" t="str">
        <f>VLOOKUP(Q5883,'Capital Lookup'!A:B,2,FALSE)</f>
        <v>No</v>
      </c>
      <c r="V5883" s="2">
        <f>IFERROR(VLOOKUP(LEFT(F5883,10),'Find Purchase Orders'!B:J,9,FALSE),"")</f>
        <v>44893</v>
      </c>
      <c r="W5883" s="25" t="s">
        <v>7261</v>
      </c>
    </row>
    <row r="5884" spans="1:23">
      <c r="A5884" s="25" t="s">
        <v>7269</v>
      </c>
      <c r="B5884" s="25" t="s">
        <v>7965</v>
      </c>
      <c r="C5884" s="25" t="s">
        <v>7271</v>
      </c>
      <c r="D5884" s="25" t="s">
        <v>7188</v>
      </c>
      <c r="E5884" s="25" t="s">
        <v>7492</v>
      </c>
      <c r="F5884" s="25" t="s">
        <v>20077</v>
      </c>
      <c r="G5884" s="25" t="s">
        <v>20078</v>
      </c>
      <c r="H5884" s="21">
        <v>6453.43</v>
      </c>
      <c r="I5884" s="25" t="s">
        <v>7296</v>
      </c>
      <c r="J5884" s="25" t="s">
        <v>7288</v>
      </c>
      <c r="K5884" s="25" t="s">
        <v>7893</v>
      </c>
      <c r="L5884" s="25" t="s">
        <v>10765</v>
      </c>
      <c r="M5884" s="21">
        <v>6453.43</v>
      </c>
      <c r="N5884" s="22">
        <v>0</v>
      </c>
      <c r="O5884" s="21">
        <v>6453.43</v>
      </c>
      <c r="P5884" s="21">
        <v>6453.43</v>
      </c>
      <c r="Q5884" s="25" t="s">
        <v>19556</v>
      </c>
      <c r="R5884" s="1" t="str">
        <f t="shared" si="118"/>
        <v>ST10190</v>
      </c>
      <c r="S5884" t="str">
        <f>VLOOKUP(R5884,Data!$C$2:$D$261,2,0)</f>
        <v>Trillium Court</v>
      </c>
      <c r="T5884">
        <f>COUNTIF('Feb 2022'!A:A,D5884)+COUNTIF('Mar 2022'!A:A,D5884)+COUNTIF('Apr 2022'!A:A,D5884)+COUNTIF('May 2022'!A:A,D5884)+COUNTIF('June 2022'!A:A,D5884)+COUNTIF('July 2022'!A:A,D5884)+COUNTIF('Aug 2022'!A:A,D5884)+COUNTIF('Sep 2022'!A:A,D5884)+COUNTIF('Oct 2022'!A:A,D5884)+COUNTIF('Dec 2022'!A:A,D5884)</f>
        <v>1</v>
      </c>
      <c r="U5884" t="str">
        <f>VLOOKUP(Q5884,'Capital Lookup'!A:B,2,FALSE)</f>
        <v>No</v>
      </c>
      <c r="V5884" s="2">
        <f>IFERROR(VLOOKUP(LEFT(F5884,10),'Find Purchase Orders'!B:J,9,FALSE),"")</f>
        <v>44893</v>
      </c>
      <c r="W5884" s="25" t="s">
        <v>7261</v>
      </c>
    </row>
    <row r="5885" spans="1:23" hidden="1">
      <c r="A5885" s="25" t="s">
        <v>7313</v>
      </c>
      <c r="B5885" s="25" t="s">
        <v>8818</v>
      </c>
      <c r="C5885" s="25" t="s">
        <v>7587</v>
      </c>
      <c r="D5885" s="25" t="s">
        <v>7152</v>
      </c>
      <c r="E5885" s="25" t="s">
        <v>7492</v>
      </c>
      <c r="F5885" s="25" t="s">
        <v>20079</v>
      </c>
      <c r="G5885" s="25" t="s">
        <v>20080</v>
      </c>
      <c r="H5885" s="21">
        <v>7447.1</v>
      </c>
      <c r="I5885" s="25" t="s">
        <v>7296</v>
      </c>
      <c r="J5885" s="25" t="s">
        <v>7288</v>
      </c>
      <c r="K5885" s="25" t="s">
        <v>7591</v>
      </c>
      <c r="L5885" s="25" t="s">
        <v>10765</v>
      </c>
      <c r="M5885" s="21">
        <v>7447.1</v>
      </c>
      <c r="N5885" s="22">
        <v>0</v>
      </c>
      <c r="O5885" s="21">
        <v>7447.1</v>
      </c>
      <c r="P5885" s="21">
        <v>7447.1</v>
      </c>
      <c r="Q5885" s="25" t="s">
        <v>19754</v>
      </c>
      <c r="R5885" s="1" t="str">
        <f t="shared" si="118"/>
        <v>ST10142</v>
      </c>
      <c r="S5885" t="str">
        <f>VLOOKUP(R5885,Data!$C$2:$D$261,2,0)</f>
        <v>Burloak</v>
      </c>
      <c r="T5885">
        <f>COUNTIF('Feb 2022'!A:A,D5885)+COUNTIF('Mar 2022'!A:A,D5885)+COUNTIF('Apr 2022'!A:A,D5885)+COUNTIF('May 2022'!A:A,D5885)+COUNTIF('June 2022'!A:A,D5885)+COUNTIF('July 2022'!A:A,D5885)+COUNTIF('Aug 2022'!A:A,D5885)+COUNTIF('Sep 2022'!A:A,D5885)+COUNTIF('Oct 2022'!A:A,D5885)+COUNTIF('Dec 2022'!A:A,D5885)</f>
        <v>1</v>
      </c>
      <c r="U5885" t="str">
        <f>VLOOKUP(Q5885,'Capital Lookup'!A:B,2,FALSE)</f>
        <v>No</v>
      </c>
      <c r="V5885" s="2">
        <f>IFERROR(VLOOKUP(LEFT(F5885,10),'Find Purchase Orders'!B:J,9,FALSE),"")</f>
        <v>44889</v>
      </c>
      <c r="W5885" s="25" t="s">
        <v>7261</v>
      </c>
    </row>
    <row r="5886" spans="1:23" hidden="1">
      <c r="A5886" s="25" t="s">
        <v>7269</v>
      </c>
      <c r="B5886" s="25" t="s">
        <v>7838</v>
      </c>
      <c r="C5886" s="25"/>
      <c r="D5886" s="25" t="s">
        <v>7153</v>
      </c>
      <c r="E5886" s="25" t="s">
        <v>7492</v>
      </c>
      <c r="F5886" s="25" t="s">
        <v>20081</v>
      </c>
      <c r="G5886" s="25" t="s">
        <v>20082</v>
      </c>
      <c r="H5886" s="21">
        <v>6699.77</v>
      </c>
      <c r="I5886" s="25" t="s">
        <v>7296</v>
      </c>
      <c r="J5886" s="25" t="s">
        <v>7288</v>
      </c>
      <c r="K5886" s="25" t="s">
        <v>8175</v>
      </c>
      <c r="L5886" s="25" t="s">
        <v>10765</v>
      </c>
      <c r="M5886" s="21">
        <v>6699.77</v>
      </c>
      <c r="N5886" s="22">
        <v>0</v>
      </c>
      <c r="O5886" s="21">
        <v>6699.77</v>
      </c>
      <c r="P5886" s="21">
        <v>6699.77</v>
      </c>
      <c r="Q5886" s="25" t="s">
        <v>19556</v>
      </c>
      <c r="R5886" s="1" t="str">
        <f t="shared" si="118"/>
        <v>ST10336</v>
      </c>
      <c r="S5886" t="str">
        <f>VLOOKUP(R5886,Data!$C$2:$D$261,2,0)</f>
        <v>The Village Seniors Community</v>
      </c>
      <c r="T5886">
        <f>COUNTIF('Feb 2022'!A:A,D5886)+COUNTIF('Mar 2022'!A:A,D5886)+COUNTIF('Apr 2022'!A:A,D5886)+COUNTIF('May 2022'!A:A,D5886)+COUNTIF('June 2022'!A:A,D5886)+COUNTIF('July 2022'!A:A,D5886)+COUNTIF('Aug 2022'!A:A,D5886)+COUNTIF('Sep 2022'!A:A,D5886)+COUNTIF('Oct 2022'!A:A,D5886)+COUNTIF('Dec 2022'!A:A,D5886)</f>
        <v>1</v>
      </c>
      <c r="U5886" t="str">
        <f>VLOOKUP(Q5886,'Capital Lookup'!A:B,2,FALSE)</f>
        <v>No</v>
      </c>
      <c r="V5886" s="2">
        <f>IFERROR(VLOOKUP(LEFT(F5886,10),'Find Purchase Orders'!B:J,9,FALSE),"")</f>
        <v>44892</v>
      </c>
      <c r="W5886" s="25" t="s">
        <v>7261</v>
      </c>
    </row>
    <row r="5887" spans="1:23" hidden="1">
      <c r="A5887" s="25" t="s">
        <v>7261</v>
      </c>
      <c r="B5887" s="25" t="s">
        <v>7417</v>
      </c>
      <c r="C5887" s="25" t="s">
        <v>7282</v>
      </c>
      <c r="D5887" s="25" t="s">
        <v>7154</v>
      </c>
      <c r="E5887" s="25" t="s">
        <v>7419</v>
      </c>
      <c r="F5887" s="25" t="s">
        <v>20083</v>
      </c>
      <c r="G5887" s="25" t="s">
        <v>20084</v>
      </c>
      <c r="H5887" s="21">
        <v>565</v>
      </c>
      <c r="I5887" s="25" t="s">
        <v>7287</v>
      </c>
      <c r="J5887" s="25" t="s">
        <v>7288</v>
      </c>
      <c r="K5887" s="25" t="s">
        <v>7258</v>
      </c>
      <c r="L5887" s="25" t="s">
        <v>7259</v>
      </c>
      <c r="M5887" s="21">
        <v>565</v>
      </c>
      <c r="N5887" s="22">
        <v>0</v>
      </c>
      <c r="O5887" s="21">
        <v>565</v>
      </c>
      <c r="P5887" s="21">
        <v>65</v>
      </c>
      <c r="Q5887" s="25" t="s">
        <v>7422</v>
      </c>
      <c r="R5887" s="1" t="str">
        <f t="shared" si="118"/>
        <v>ST10012</v>
      </c>
      <c r="S5887" t="str">
        <f>VLOOKUP(R5887,Data!$C$2:$D$261,2,0)</f>
        <v>Forest Hill Place</v>
      </c>
      <c r="T5887">
        <f>COUNTIF('Feb 2022'!A:A,D5887)+COUNTIF('Mar 2022'!A:A,D5887)+COUNTIF('Apr 2022'!A:A,D5887)+COUNTIF('May 2022'!A:A,D5887)+COUNTIF('June 2022'!A:A,D5887)+COUNTIF('July 2022'!A:A,D5887)+COUNTIF('Aug 2022'!A:A,D5887)+COUNTIF('Sep 2022'!A:A,D5887)+COUNTIF('Oct 2022'!A:A,D5887)+COUNTIF('Dec 2022'!A:A,D5887)</f>
        <v>1</v>
      </c>
      <c r="U5887" t="str">
        <f>VLOOKUP(Q5887,'Capital Lookup'!A:B,2,FALSE)</f>
        <v>No</v>
      </c>
      <c r="V5887" s="2">
        <f>IFERROR(VLOOKUP(LEFT(F5887,10),'Find Purchase Orders'!B:J,9,FALSE),"")</f>
        <v>44889</v>
      </c>
      <c r="W5887" s="25" t="s">
        <v>7261</v>
      </c>
    </row>
    <row r="5888" spans="1:23" hidden="1">
      <c r="A5888" s="25" t="s">
        <v>7261</v>
      </c>
      <c r="B5888" s="25" t="s">
        <v>7417</v>
      </c>
      <c r="C5888" s="25" t="s">
        <v>7282</v>
      </c>
      <c r="D5888" s="25" t="s">
        <v>7154</v>
      </c>
      <c r="E5888" s="25" t="s">
        <v>7419</v>
      </c>
      <c r="F5888" s="25" t="s">
        <v>20085</v>
      </c>
      <c r="G5888" s="25" t="s">
        <v>20086</v>
      </c>
      <c r="H5888" s="21">
        <v>280.29000000000002</v>
      </c>
      <c r="I5888" s="25" t="s">
        <v>7287</v>
      </c>
      <c r="J5888" s="25" t="s">
        <v>7288</v>
      </c>
      <c r="K5888" s="25" t="s">
        <v>7258</v>
      </c>
      <c r="L5888" s="25" t="s">
        <v>7259</v>
      </c>
      <c r="M5888" s="21">
        <v>280.29000000000002</v>
      </c>
      <c r="N5888" s="22">
        <v>0</v>
      </c>
      <c r="O5888" s="21">
        <v>280.29000000000002</v>
      </c>
      <c r="P5888" s="21">
        <v>32.25</v>
      </c>
      <c r="Q5888" s="25" t="s">
        <v>7422</v>
      </c>
      <c r="R5888" s="1" t="str">
        <f t="shared" si="118"/>
        <v>ST10012</v>
      </c>
      <c r="S5888" t="str">
        <f>VLOOKUP(R5888,Data!$C$2:$D$261,2,0)</f>
        <v>Forest Hill Place</v>
      </c>
      <c r="T5888">
        <f>COUNTIF('Feb 2022'!A:A,D5888)+COUNTIF('Mar 2022'!A:A,D5888)+COUNTIF('Apr 2022'!A:A,D5888)+COUNTIF('May 2022'!A:A,D5888)+COUNTIF('June 2022'!A:A,D5888)+COUNTIF('July 2022'!A:A,D5888)+COUNTIF('Aug 2022'!A:A,D5888)+COUNTIF('Sep 2022'!A:A,D5888)+COUNTIF('Oct 2022'!A:A,D5888)+COUNTIF('Dec 2022'!A:A,D5888)</f>
        <v>1</v>
      </c>
      <c r="U5888" t="str">
        <f>VLOOKUP(Q5888,'Capital Lookup'!A:B,2,FALSE)</f>
        <v>No</v>
      </c>
      <c r="V5888" s="2">
        <f>IFERROR(VLOOKUP(LEFT(F5888,10),'Find Purchase Orders'!B:J,9,FALSE),"")</f>
        <v>44889</v>
      </c>
      <c r="W5888" s="25" t="s">
        <v>7261</v>
      </c>
    </row>
    <row r="5889" spans="1:23" hidden="1">
      <c r="A5889" s="25" t="s">
        <v>7261</v>
      </c>
      <c r="B5889" s="25" t="s">
        <v>7417</v>
      </c>
      <c r="C5889" s="25" t="s">
        <v>7282</v>
      </c>
      <c r="D5889" s="25" t="s">
        <v>7154</v>
      </c>
      <c r="E5889" s="25" t="s">
        <v>7419</v>
      </c>
      <c r="F5889" s="25" t="s">
        <v>20087</v>
      </c>
      <c r="G5889" s="25" t="s">
        <v>20088</v>
      </c>
      <c r="H5889" s="21">
        <v>7078.26</v>
      </c>
      <c r="I5889" s="25" t="s">
        <v>7287</v>
      </c>
      <c r="J5889" s="25" t="s">
        <v>7288</v>
      </c>
      <c r="K5889" s="25" t="s">
        <v>7262</v>
      </c>
      <c r="L5889" s="25" t="s">
        <v>7259</v>
      </c>
      <c r="M5889" s="21">
        <v>7078.26</v>
      </c>
      <c r="N5889" s="22">
        <v>0</v>
      </c>
      <c r="O5889" s="21">
        <v>7078.26</v>
      </c>
      <c r="P5889" s="21">
        <v>814.31</v>
      </c>
      <c r="Q5889" s="25" t="s">
        <v>7422</v>
      </c>
      <c r="R5889" s="1" t="str">
        <f t="shared" si="118"/>
        <v>ST10012</v>
      </c>
      <c r="S5889" t="str">
        <f>VLOOKUP(R5889,Data!$C$2:$D$261,2,0)</f>
        <v>Forest Hill Place</v>
      </c>
      <c r="T5889">
        <f>COUNTIF('Feb 2022'!A:A,D5889)+COUNTIF('Mar 2022'!A:A,D5889)+COUNTIF('Apr 2022'!A:A,D5889)+COUNTIF('May 2022'!A:A,D5889)+COUNTIF('June 2022'!A:A,D5889)+COUNTIF('July 2022'!A:A,D5889)+COUNTIF('Aug 2022'!A:A,D5889)+COUNTIF('Sep 2022'!A:A,D5889)+COUNTIF('Oct 2022'!A:A,D5889)+COUNTIF('Dec 2022'!A:A,D5889)</f>
        <v>1</v>
      </c>
      <c r="U5889" t="str">
        <f>VLOOKUP(Q5889,'Capital Lookup'!A:B,2,FALSE)</f>
        <v>No</v>
      </c>
      <c r="V5889" s="2">
        <f>IFERROR(VLOOKUP(LEFT(F5889,10),'Find Purchase Orders'!B:J,9,FALSE),"")</f>
        <v>44889</v>
      </c>
      <c r="W5889" s="25" t="s">
        <v>7261</v>
      </c>
    </row>
    <row r="5890" spans="1:23">
      <c r="A5890" s="25" t="s">
        <v>7269</v>
      </c>
      <c r="B5890" s="25" t="s">
        <v>7828</v>
      </c>
      <c r="C5890" s="25" t="s">
        <v>7271</v>
      </c>
      <c r="D5890" s="25" t="s">
        <v>7189</v>
      </c>
      <c r="E5890" s="25" t="s">
        <v>7492</v>
      </c>
      <c r="F5890" s="25" t="s">
        <v>20089</v>
      </c>
      <c r="G5890" s="25" t="s">
        <v>20090</v>
      </c>
      <c r="H5890" s="21">
        <v>11175.7</v>
      </c>
      <c r="I5890" s="25" t="s">
        <v>7296</v>
      </c>
      <c r="J5890" s="25" t="s">
        <v>7288</v>
      </c>
      <c r="K5890" s="25" t="s">
        <v>7762</v>
      </c>
      <c r="L5890" s="25" t="s">
        <v>10765</v>
      </c>
      <c r="M5890" s="21">
        <v>11175.7</v>
      </c>
      <c r="N5890" s="22">
        <v>0</v>
      </c>
      <c r="O5890" s="21">
        <v>11175.7</v>
      </c>
      <c r="P5890" s="21">
        <v>11175.7</v>
      </c>
      <c r="Q5890" s="25" t="s">
        <v>19556</v>
      </c>
      <c r="R5890" s="1" t="str">
        <f t="shared" si="118"/>
        <v>ST10185</v>
      </c>
      <c r="S5890" t="str">
        <f>VLOOKUP(R5890,Data!$C$2:$D$261,2,0)</f>
        <v>Summit Place</v>
      </c>
      <c r="T5890">
        <f>COUNTIF('Feb 2022'!A:A,D5890)+COUNTIF('Mar 2022'!A:A,D5890)+COUNTIF('Apr 2022'!A:A,D5890)+COUNTIF('May 2022'!A:A,D5890)+COUNTIF('June 2022'!A:A,D5890)+COUNTIF('July 2022'!A:A,D5890)+COUNTIF('Aug 2022'!A:A,D5890)+COUNTIF('Sep 2022'!A:A,D5890)+COUNTIF('Oct 2022'!A:A,D5890)+COUNTIF('Dec 2022'!A:A,D5890)</f>
        <v>1</v>
      </c>
      <c r="U5890" t="str">
        <f>VLOOKUP(Q5890,'Capital Lookup'!A:B,2,FALSE)</f>
        <v>No</v>
      </c>
      <c r="V5890" s="2">
        <f>IFERROR(VLOOKUP(LEFT(F5890,10),'Find Purchase Orders'!B:J,9,FALSE),"")</f>
        <v>44893</v>
      </c>
      <c r="W5890" s="25" t="s">
        <v>7261</v>
      </c>
    </row>
    <row r="5891" spans="1:23">
      <c r="A5891" s="25" t="s">
        <v>7269</v>
      </c>
      <c r="B5891" s="25" t="s">
        <v>7853</v>
      </c>
      <c r="C5891" s="25"/>
      <c r="D5891" s="25" t="s">
        <v>7190</v>
      </c>
      <c r="E5891" s="25" t="s">
        <v>7492</v>
      </c>
      <c r="F5891" s="25" t="s">
        <v>20091</v>
      </c>
      <c r="G5891" s="25" t="s">
        <v>20092</v>
      </c>
      <c r="H5891" s="21">
        <v>7910</v>
      </c>
      <c r="I5891" s="25" t="s">
        <v>7287</v>
      </c>
      <c r="J5891" s="25" t="s">
        <v>7288</v>
      </c>
      <c r="K5891" s="25" t="s">
        <v>7495</v>
      </c>
      <c r="L5891" s="25" t="s">
        <v>10765</v>
      </c>
      <c r="M5891" s="21">
        <v>7910</v>
      </c>
      <c r="N5891" s="22">
        <v>0</v>
      </c>
      <c r="O5891" s="21">
        <v>7910</v>
      </c>
      <c r="P5891" s="21">
        <v>910</v>
      </c>
      <c r="Q5891" s="25" t="s">
        <v>19556</v>
      </c>
      <c r="R5891" s="1" t="str">
        <f t="shared" si="118"/>
        <v>ST10330</v>
      </c>
      <c r="S5891" t="str">
        <f>VLOOKUP(R5891,Data!$C$2:$D$261,2,0)</f>
        <v>BayWoods Place</v>
      </c>
      <c r="T5891">
        <f>COUNTIF('Feb 2022'!A:A,D5891)+COUNTIF('Mar 2022'!A:A,D5891)+COUNTIF('Apr 2022'!A:A,D5891)+COUNTIF('May 2022'!A:A,D5891)+COUNTIF('June 2022'!A:A,D5891)+COUNTIF('July 2022'!A:A,D5891)+COUNTIF('Aug 2022'!A:A,D5891)+COUNTIF('Sep 2022'!A:A,D5891)+COUNTIF('Oct 2022'!A:A,D5891)+COUNTIF('Dec 2022'!A:A,D5891)</f>
        <v>1</v>
      </c>
      <c r="U5891" t="str">
        <f>VLOOKUP(Q5891,'Capital Lookup'!A:B,2,FALSE)</f>
        <v>No</v>
      </c>
      <c r="V5891" s="2">
        <f>IFERROR(VLOOKUP(LEFT(F5891,10),'Find Purchase Orders'!B:J,9,FALSE),"")</f>
        <v>44895</v>
      </c>
      <c r="W5891" s="25" t="s">
        <v>7261</v>
      </c>
    </row>
    <row r="5892" spans="1:23">
      <c r="A5892" s="25" t="s">
        <v>7269</v>
      </c>
      <c r="B5892" s="25" t="s">
        <v>7490</v>
      </c>
      <c r="C5892" s="25" t="s">
        <v>7271</v>
      </c>
      <c r="D5892" s="25" t="s">
        <v>7191</v>
      </c>
      <c r="E5892" s="25" t="s">
        <v>7492</v>
      </c>
      <c r="F5892" s="25" t="s">
        <v>20093</v>
      </c>
      <c r="G5892" s="25" t="s">
        <v>20094</v>
      </c>
      <c r="H5892" s="21">
        <v>7990.06</v>
      </c>
      <c r="I5892" s="25" t="s">
        <v>7287</v>
      </c>
      <c r="J5892" s="25" t="s">
        <v>7288</v>
      </c>
      <c r="K5892" s="25" t="s">
        <v>7495</v>
      </c>
      <c r="L5892" s="25" t="s">
        <v>10765</v>
      </c>
      <c r="M5892" s="21">
        <v>7990.06</v>
      </c>
      <c r="N5892" s="22">
        <v>0</v>
      </c>
      <c r="O5892" s="21">
        <v>7990.06</v>
      </c>
      <c r="P5892" s="21">
        <v>919.21</v>
      </c>
      <c r="Q5892" s="25" t="s">
        <v>19556</v>
      </c>
      <c r="R5892" s="1" t="str">
        <f t="shared" si="118"/>
        <v>ST10179</v>
      </c>
      <c r="S5892" t="str">
        <f>VLOOKUP(R5892,Data!$C$2:$D$261,2,0)</f>
        <v>Forest Heights</v>
      </c>
      <c r="T5892">
        <f>COUNTIF('Feb 2022'!A:A,D5892)+COUNTIF('Mar 2022'!A:A,D5892)+COUNTIF('Apr 2022'!A:A,D5892)+COUNTIF('May 2022'!A:A,D5892)+COUNTIF('June 2022'!A:A,D5892)+COUNTIF('July 2022'!A:A,D5892)+COUNTIF('Aug 2022'!A:A,D5892)+COUNTIF('Sep 2022'!A:A,D5892)+COUNTIF('Oct 2022'!A:A,D5892)+COUNTIF('Dec 2022'!A:A,D5892)</f>
        <v>1</v>
      </c>
      <c r="U5892" t="str">
        <f>VLOOKUP(Q5892,'Capital Lookup'!A:B,2,FALSE)</f>
        <v>No</v>
      </c>
      <c r="V5892" s="2">
        <f>IFERROR(VLOOKUP(LEFT(F5892,10),'Find Purchase Orders'!B:J,9,FALSE),"")</f>
        <v>44895</v>
      </c>
      <c r="W5892" s="25" t="s">
        <v>7261</v>
      </c>
    </row>
    <row r="5893" spans="1:23" hidden="1">
      <c r="A5893" s="25" t="s">
        <v>7252</v>
      </c>
      <c r="B5893" s="25" t="s">
        <v>7546</v>
      </c>
      <c r="C5893" s="25" t="s">
        <v>7254</v>
      </c>
      <c r="D5893" s="25" t="s">
        <v>20095</v>
      </c>
      <c r="E5893" s="25" t="s">
        <v>7548</v>
      </c>
      <c r="H5893" s="21">
        <v>791</v>
      </c>
      <c r="I5893" s="25" t="s">
        <v>7257</v>
      </c>
      <c r="K5893" s="25" t="s">
        <v>7258</v>
      </c>
      <c r="L5893" s="25" t="s">
        <v>7259</v>
      </c>
      <c r="M5893" s="22">
        <v>0</v>
      </c>
      <c r="N5893" s="22">
        <v>0</v>
      </c>
      <c r="O5893" s="21">
        <v>0</v>
      </c>
      <c r="P5893" s="21">
        <v>91</v>
      </c>
      <c r="Q5893" s="25" t="s">
        <v>7551</v>
      </c>
      <c r="R5893" s="1" t="str">
        <f t="shared" si="118"/>
        <v>ST10096</v>
      </c>
      <c r="S5893" t="str">
        <f>VLOOKUP(R5893,Data!$C$2:$D$261,2,0)</f>
        <v>Chatham</v>
      </c>
      <c r="T5893">
        <f>COUNTIF('Feb 2022'!A:A,D5893)+COUNTIF('Mar 2022'!A:A,D5893)+COUNTIF('Apr 2022'!A:A,D5893)+COUNTIF('May 2022'!A:A,D5893)+COUNTIF('June 2022'!A:A,D5893)+COUNTIF('July 2022'!A:A,D5893)+COUNTIF('Aug 2022'!A:A,D5893)+COUNTIF('Sep 2022'!A:A,D5893)+COUNTIF('Oct 2022'!A:A,D5893)+COUNTIF('Dec 2022'!A:A,D5893)</f>
        <v>0</v>
      </c>
      <c r="U5893" t="str">
        <f>VLOOKUP(Q5893,'Capital Lookup'!A:B,2,FALSE)</f>
        <v>No</v>
      </c>
      <c r="V5893" s="2" t="str">
        <f>IFERROR(VLOOKUP(LEFT(F5893,10),'Find Purchase Orders'!B:J,9,FALSE),"")</f>
        <v/>
      </c>
      <c r="W5893" s="25" t="s">
        <v>7261</v>
      </c>
    </row>
    <row r="5894" spans="1:23" hidden="1">
      <c r="A5894" s="25" t="s">
        <v>7252</v>
      </c>
      <c r="B5894" s="25" t="s">
        <v>7546</v>
      </c>
      <c r="C5894" s="25" t="s">
        <v>7254</v>
      </c>
      <c r="D5894" s="25" t="s">
        <v>20095</v>
      </c>
      <c r="E5894" s="25" t="s">
        <v>7548</v>
      </c>
      <c r="H5894" s="21">
        <v>411.32</v>
      </c>
      <c r="I5894" s="25" t="s">
        <v>7257</v>
      </c>
      <c r="K5894" s="25" t="s">
        <v>7258</v>
      </c>
      <c r="L5894" s="25" t="s">
        <v>7259</v>
      </c>
      <c r="M5894" s="22">
        <v>0</v>
      </c>
      <c r="N5894" s="22">
        <v>0</v>
      </c>
      <c r="O5894" s="21">
        <v>0</v>
      </c>
      <c r="P5894" s="21">
        <v>47.32</v>
      </c>
      <c r="Q5894" s="25" t="s">
        <v>7551</v>
      </c>
      <c r="R5894" s="1" t="str">
        <f t="shared" si="118"/>
        <v>ST10096</v>
      </c>
      <c r="S5894" t="str">
        <f>VLOOKUP(R5894,Data!$C$2:$D$261,2,0)</f>
        <v>Chatham</v>
      </c>
      <c r="T5894">
        <f>COUNTIF('Feb 2022'!A:A,D5894)+COUNTIF('Mar 2022'!A:A,D5894)+COUNTIF('Apr 2022'!A:A,D5894)+COUNTIF('May 2022'!A:A,D5894)+COUNTIF('June 2022'!A:A,D5894)+COUNTIF('July 2022'!A:A,D5894)+COUNTIF('Aug 2022'!A:A,D5894)+COUNTIF('Sep 2022'!A:A,D5894)+COUNTIF('Oct 2022'!A:A,D5894)+COUNTIF('Dec 2022'!A:A,D5894)</f>
        <v>0</v>
      </c>
      <c r="U5894" t="str">
        <f>VLOOKUP(Q5894,'Capital Lookup'!A:B,2,FALSE)</f>
        <v>No</v>
      </c>
      <c r="V5894" s="2" t="str">
        <f>IFERROR(VLOOKUP(LEFT(F5894,10),'Find Purchase Orders'!B:J,9,FALSE),"")</f>
        <v/>
      </c>
      <c r="W5894" s="25" t="s">
        <v>7261</v>
      </c>
    </row>
    <row r="5895" spans="1:23" hidden="1">
      <c r="A5895" s="25" t="s">
        <v>7252</v>
      </c>
      <c r="B5895" s="25" t="s">
        <v>7546</v>
      </c>
      <c r="C5895" s="25" t="s">
        <v>7254</v>
      </c>
      <c r="D5895" s="25" t="s">
        <v>20095</v>
      </c>
      <c r="E5895" s="25" t="s">
        <v>7548</v>
      </c>
      <c r="H5895" s="21">
        <v>22641.74</v>
      </c>
      <c r="I5895" s="25" t="s">
        <v>7257</v>
      </c>
      <c r="K5895" s="25" t="s">
        <v>7262</v>
      </c>
      <c r="L5895" s="25" t="s">
        <v>7259</v>
      </c>
      <c r="M5895" s="22">
        <v>0</v>
      </c>
      <c r="N5895" s="22">
        <v>0</v>
      </c>
      <c r="O5895" s="21">
        <v>0</v>
      </c>
      <c r="P5895" s="21">
        <v>2604.8000000000002</v>
      </c>
      <c r="Q5895" s="25" t="s">
        <v>7551</v>
      </c>
      <c r="R5895" s="1" t="str">
        <f t="shared" si="118"/>
        <v>ST10096</v>
      </c>
      <c r="S5895" t="str">
        <f>VLOOKUP(R5895,Data!$C$2:$D$261,2,0)</f>
        <v>Chatham</v>
      </c>
      <c r="T5895">
        <f>COUNTIF('Feb 2022'!A:A,D5895)+COUNTIF('Mar 2022'!A:A,D5895)+COUNTIF('Apr 2022'!A:A,D5895)+COUNTIF('May 2022'!A:A,D5895)+COUNTIF('June 2022'!A:A,D5895)+COUNTIF('July 2022'!A:A,D5895)+COUNTIF('Aug 2022'!A:A,D5895)+COUNTIF('Sep 2022'!A:A,D5895)+COUNTIF('Oct 2022'!A:A,D5895)+COUNTIF('Dec 2022'!A:A,D5895)</f>
        <v>0</v>
      </c>
      <c r="U5895" t="str">
        <f>VLOOKUP(Q5895,'Capital Lookup'!A:B,2,FALSE)</f>
        <v>No</v>
      </c>
      <c r="V5895" s="2" t="str">
        <f>IFERROR(VLOOKUP(LEFT(F5895,10),'Find Purchase Orders'!B:J,9,FALSE),"")</f>
        <v/>
      </c>
      <c r="W5895" s="25" t="s">
        <v>7261</v>
      </c>
    </row>
    <row r="5896" spans="1:23" hidden="1">
      <c r="A5896" s="25" t="s">
        <v>7252</v>
      </c>
      <c r="B5896" s="25" t="s">
        <v>7546</v>
      </c>
      <c r="C5896" s="25" t="s">
        <v>7254</v>
      </c>
      <c r="D5896" s="25" t="s">
        <v>20095</v>
      </c>
      <c r="E5896" s="25" t="s">
        <v>7548</v>
      </c>
      <c r="H5896" s="21">
        <v>2005.75</v>
      </c>
      <c r="I5896" s="25" t="s">
        <v>7257</v>
      </c>
      <c r="K5896" s="25" t="s">
        <v>7262</v>
      </c>
      <c r="L5896" s="25" t="s">
        <v>7259</v>
      </c>
      <c r="M5896" s="22">
        <v>0</v>
      </c>
      <c r="N5896" s="22">
        <v>0</v>
      </c>
      <c r="O5896" s="21">
        <v>0</v>
      </c>
      <c r="P5896" s="21">
        <v>230.75</v>
      </c>
      <c r="Q5896" s="25" t="s">
        <v>7551</v>
      </c>
      <c r="R5896" s="1" t="str">
        <f t="shared" si="118"/>
        <v>ST10096</v>
      </c>
      <c r="S5896" t="str">
        <f>VLOOKUP(R5896,Data!$C$2:$D$261,2,0)</f>
        <v>Chatham</v>
      </c>
      <c r="T5896">
        <f>COUNTIF('Feb 2022'!A:A,D5896)+COUNTIF('Mar 2022'!A:A,D5896)+COUNTIF('Apr 2022'!A:A,D5896)+COUNTIF('May 2022'!A:A,D5896)+COUNTIF('June 2022'!A:A,D5896)+COUNTIF('July 2022'!A:A,D5896)+COUNTIF('Aug 2022'!A:A,D5896)+COUNTIF('Sep 2022'!A:A,D5896)+COUNTIF('Oct 2022'!A:A,D5896)+COUNTIF('Dec 2022'!A:A,D5896)</f>
        <v>0</v>
      </c>
      <c r="U5896" t="str">
        <f>VLOOKUP(Q5896,'Capital Lookup'!A:B,2,FALSE)</f>
        <v>No</v>
      </c>
      <c r="V5896" s="2" t="str">
        <f>IFERROR(VLOOKUP(LEFT(F5896,10),'Find Purchase Orders'!B:J,9,FALSE),"")</f>
        <v/>
      </c>
      <c r="W5896" s="25" t="s">
        <v>7261</v>
      </c>
    </row>
    <row r="5897" spans="1:23" hidden="1">
      <c r="A5897" s="25" t="s">
        <v>7252</v>
      </c>
      <c r="B5897" s="25" t="s">
        <v>7546</v>
      </c>
      <c r="C5897" s="25" t="s">
        <v>7254</v>
      </c>
      <c r="D5897" s="25" t="s">
        <v>20096</v>
      </c>
      <c r="E5897" s="25" t="s">
        <v>7548</v>
      </c>
      <c r="H5897" s="21">
        <v>791</v>
      </c>
      <c r="I5897" s="25" t="s">
        <v>7257</v>
      </c>
      <c r="K5897" s="25" t="s">
        <v>7258</v>
      </c>
      <c r="L5897" s="25" t="s">
        <v>7259</v>
      </c>
      <c r="M5897" s="22">
        <v>0</v>
      </c>
      <c r="N5897" s="22">
        <v>0</v>
      </c>
      <c r="O5897" s="21">
        <v>0</v>
      </c>
      <c r="P5897" s="21">
        <v>91</v>
      </c>
      <c r="Q5897" s="25" t="s">
        <v>7551</v>
      </c>
      <c r="R5897" s="1" t="str">
        <f t="shared" si="118"/>
        <v>ST10096</v>
      </c>
      <c r="S5897" t="str">
        <f>VLOOKUP(R5897,Data!$C$2:$D$261,2,0)</f>
        <v>Chatham</v>
      </c>
      <c r="T5897">
        <f>COUNTIF('Feb 2022'!A:A,D5897)+COUNTIF('Mar 2022'!A:A,D5897)+COUNTIF('Apr 2022'!A:A,D5897)+COUNTIF('May 2022'!A:A,D5897)+COUNTIF('June 2022'!A:A,D5897)+COUNTIF('July 2022'!A:A,D5897)+COUNTIF('Aug 2022'!A:A,D5897)+COUNTIF('Sep 2022'!A:A,D5897)+COUNTIF('Oct 2022'!A:A,D5897)+COUNTIF('Dec 2022'!A:A,D5897)</f>
        <v>0</v>
      </c>
      <c r="U5897" t="str">
        <f>VLOOKUP(Q5897,'Capital Lookup'!A:B,2,FALSE)</f>
        <v>No</v>
      </c>
      <c r="V5897" s="2" t="str">
        <f>IFERROR(VLOOKUP(LEFT(F5897,10),'Find Purchase Orders'!B:J,9,FALSE),"")</f>
        <v/>
      </c>
      <c r="W5897" s="25" t="s">
        <v>7261</v>
      </c>
    </row>
    <row r="5898" spans="1:23" hidden="1">
      <c r="A5898" s="25" t="s">
        <v>7252</v>
      </c>
      <c r="B5898" s="25" t="s">
        <v>7546</v>
      </c>
      <c r="C5898" s="25" t="s">
        <v>7254</v>
      </c>
      <c r="D5898" s="25" t="s">
        <v>20096</v>
      </c>
      <c r="E5898" s="25" t="s">
        <v>7548</v>
      </c>
      <c r="H5898" s="21">
        <v>411.32</v>
      </c>
      <c r="I5898" s="25" t="s">
        <v>7257</v>
      </c>
      <c r="K5898" s="25" t="s">
        <v>7258</v>
      </c>
      <c r="L5898" s="25" t="s">
        <v>7259</v>
      </c>
      <c r="M5898" s="22">
        <v>0</v>
      </c>
      <c r="N5898" s="22">
        <v>0</v>
      </c>
      <c r="O5898" s="21">
        <v>0</v>
      </c>
      <c r="P5898" s="21">
        <v>47.32</v>
      </c>
      <c r="Q5898" s="25" t="s">
        <v>7551</v>
      </c>
      <c r="R5898" s="1" t="str">
        <f t="shared" si="118"/>
        <v>ST10096</v>
      </c>
      <c r="S5898" t="str">
        <f>VLOOKUP(R5898,Data!$C$2:$D$261,2,0)</f>
        <v>Chatham</v>
      </c>
      <c r="T5898">
        <f>COUNTIF('Feb 2022'!A:A,D5898)+COUNTIF('Mar 2022'!A:A,D5898)+COUNTIF('Apr 2022'!A:A,D5898)+COUNTIF('May 2022'!A:A,D5898)+COUNTIF('June 2022'!A:A,D5898)+COUNTIF('July 2022'!A:A,D5898)+COUNTIF('Aug 2022'!A:A,D5898)+COUNTIF('Sep 2022'!A:A,D5898)+COUNTIF('Oct 2022'!A:A,D5898)+COUNTIF('Dec 2022'!A:A,D5898)</f>
        <v>0</v>
      </c>
      <c r="U5898" t="str">
        <f>VLOOKUP(Q5898,'Capital Lookup'!A:B,2,FALSE)</f>
        <v>No</v>
      </c>
      <c r="V5898" s="2" t="str">
        <f>IFERROR(VLOOKUP(LEFT(F5898,10),'Find Purchase Orders'!B:J,9,FALSE),"")</f>
        <v/>
      </c>
      <c r="W5898" s="25" t="s">
        <v>7261</v>
      </c>
    </row>
    <row r="5899" spans="1:23" hidden="1">
      <c r="A5899" s="25" t="s">
        <v>7252</v>
      </c>
      <c r="B5899" s="25" t="s">
        <v>7546</v>
      </c>
      <c r="C5899" s="25" t="s">
        <v>7254</v>
      </c>
      <c r="D5899" s="25" t="s">
        <v>20096</v>
      </c>
      <c r="E5899" s="25" t="s">
        <v>7548</v>
      </c>
      <c r="H5899" s="21">
        <v>22507.69</v>
      </c>
      <c r="I5899" s="25" t="s">
        <v>7257</v>
      </c>
      <c r="K5899" s="25" t="s">
        <v>7262</v>
      </c>
      <c r="L5899" s="25" t="s">
        <v>7259</v>
      </c>
      <c r="M5899" s="22">
        <v>0</v>
      </c>
      <c r="N5899" s="22">
        <v>0</v>
      </c>
      <c r="O5899" s="21">
        <v>0</v>
      </c>
      <c r="P5899" s="21">
        <v>2589.38</v>
      </c>
      <c r="Q5899" s="25" t="s">
        <v>7551</v>
      </c>
      <c r="R5899" s="1" t="str">
        <f t="shared" si="118"/>
        <v>ST10096</v>
      </c>
      <c r="S5899" t="str">
        <f>VLOOKUP(R5899,Data!$C$2:$D$261,2,0)</f>
        <v>Chatham</v>
      </c>
      <c r="T5899">
        <f>COUNTIF('Feb 2022'!A:A,D5899)+COUNTIF('Mar 2022'!A:A,D5899)+COUNTIF('Apr 2022'!A:A,D5899)+COUNTIF('May 2022'!A:A,D5899)+COUNTIF('June 2022'!A:A,D5899)+COUNTIF('July 2022'!A:A,D5899)+COUNTIF('Aug 2022'!A:A,D5899)+COUNTIF('Sep 2022'!A:A,D5899)+COUNTIF('Oct 2022'!A:A,D5899)+COUNTIF('Dec 2022'!A:A,D5899)</f>
        <v>0</v>
      </c>
      <c r="U5899" t="str">
        <f>VLOOKUP(Q5899,'Capital Lookup'!A:B,2,FALSE)</f>
        <v>No</v>
      </c>
      <c r="V5899" s="2" t="str">
        <f>IFERROR(VLOOKUP(LEFT(F5899,10),'Find Purchase Orders'!B:J,9,FALSE),"")</f>
        <v/>
      </c>
      <c r="W5899" s="25" t="s">
        <v>7261</v>
      </c>
    </row>
    <row r="5900" spans="1:23" hidden="1">
      <c r="A5900" s="25" t="s">
        <v>7252</v>
      </c>
      <c r="B5900" s="25" t="s">
        <v>7546</v>
      </c>
      <c r="C5900" s="25" t="s">
        <v>7254</v>
      </c>
      <c r="D5900" s="25" t="s">
        <v>20096</v>
      </c>
      <c r="E5900" s="25" t="s">
        <v>7548</v>
      </c>
      <c r="H5900" s="21">
        <v>1904.05</v>
      </c>
      <c r="I5900" s="25" t="s">
        <v>7257</v>
      </c>
      <c r="K5900" s="25" t="s">
        <v>7262</v>
      </c>
      <c r="L5900" s="25" t="s">
        <v>7259</v>
      </c>
      <c r="M5900" s="22">
        <v>0</v>
      </c>
      <c r="N5900" s="22">
        <v>0</v>
      </c>
      <c r="O5900" s="21">
        <v>0</v>
      </c>
      <c r="P5900" s="21">
        <v>219.05</v>
      </c>
      <c r="Q5900" s="25" t="s">
        <v>7551</v>
      </c>
      <c r="R5900" s="1" t="str">
        <f t="shared" si="118"/>
        <v>ST10096</v>
      </c>
      <c r="S5900" t="str">
        <f>VLOOKUP(R5900,Data!$C$2:$D$261,2,0)</f>
        <v>Chatham</v>
      </c>
      <c r="T5900">
        <f>COUNTIF('Feb 2022'!A:A,D5900)+COUNTIF('Mar 2022'!A:A,D5900)+COUNTIF('Apr 2022'!A:A,D5900)+COUNTIF('May 2022'!A:A,D5900)+COUNTIF('June 2022'!A:A,D5900)+COUNTIF('July 2022'!A:A,D5900)+COUNTIF('Aug 2022'!A:A,D5900)+COUNTIF('Sep 2022'!A:A,D5900)+COUNTIF('Oct 2022'!A:A,D5900)+COUNTIF('Dec 2022'!A:A,D5900)</f>
        <v>0</v>
      </c>
      <c r="U5900" t="str">
        <f>VLOOKUP(Q5900,'Capital Lookup'!A:B,2,FALSE)</f>
        <v>No</v>
      </c>
      <c r="V5900" s="2" t="str">
        <f>IFERROR(VLOOKUP(LEFT(F5900,10),'Find Purchase Orders'!B:J,9,FALSE),"")</f>
        <v/>
      </c>
      <c r="W5900" s="25" t="s">
        <v>7261</v>
      </c>
    </row>
    <row r="5901" spans="1:23" hidden="1">
      <c r="A5901" s="25" t="s">
        <v>7269</v>
      </c>
      <c r="B5901" s="25" t="s">
        <v>7426</v>
      </c>
      <c r="C5901" s="25" t="s">
        <v>7271</v>
      </c>
      <c r="D5901" s="25" t="s">
        <v>20097</v>
      </c>
      <c r="E5901" s="25" t="s">
        <v>7492</v>
      </c>
      <c r="H5901" s="21">
        <v>8844.51</v>
      </c>
      <c r="I5901" s="25" t="s">
        <v>7257</v>
      </c>
      <c r="K5901" s="25" t="s">
        <v>7495</v>
      </c>
      <c r="L5901" s="25" t="s">
        <v>10765</v>
      </c>
      <c r="M5901" s="22">
        <v>0</v>
      </c>
      <c r="N5901" s="22">
        <v>0</v>
      </c>
      <c r="O5901" s="21">
        <v>0</v>
      </c>
      <c r="P5901" s="21">
        <v>1017.51</v>
      </c>
      <c r="Q5901" s="25" t="s">
        <v>19556</v>
      </c>
      <c r="R5901" s="1" t="str">
        <f t="shared" si="118"/>
        <v>ST10188</v>
      </c>
      <c r="S5901" t="str">
        <f>VLOOKUP(R5901,Data!$C$2:$D$261,2,0)</f>
        <v>Telfer Place</v>
      </c>
      <c r="T5901">
        <f>COUNTIF('Feb 2022'!A:A,D5901)+COUNTIF('Mar 2022'!A:A,D5901)+COUNTIF('Apr 2022'!A:A,D5901)+COUNTIF('May 2022'!A:A,D5901)+COUNTIF('June 2022'!A:A,D5901)+COUNTIF('July 2022'!A:A,D5901)+COUNTIF('Aug 2022'!A:A,D5901)+COUNTIF('Sep 2022'!A:A,D5901)+COUNTIF('Oct 2022'!A:A,D5901)+COUNTIF('Dec 2022'!A:A,D5901)</f>
        <v>0</v>
      </c>
      <c r="U5901" t="str">
        <f>VLOOKUP(Q5901,'Capital Lookup'!A:B,2,FALSE)</f>
        <v>No</v>
      </c>
      <c r="V5901" s="2" t="str">
        <f>IFERROR(VLOOKUP(LEFT(F5901,10),'Find Purchase Orders'!B:J,9,FALSE),"")</f>
        <v/>
      </c>
      <c r="W5901" s="25" t="s">
        <v>7261</v>
      </c>
    </row>
    <row r="5902" spans="1:23">
      <c r="A5902" s="25" t="s">
        <v>7252</v>
      </c>
      <c r="B5902" s="25" t="s">
        <v>7574</v>
      </c>
      <c r="C5902" s="25" t="s">
        <v>7254</v>
      </c>
      <c r="D5902" s="25" t="s">
        <v>7192</v>
      </c>
      <c r="E5902" s="25" t="s">
        <v>7500</v>
      </c>
      <c r="F5902" s="25" t="s">
        <v>20098</v>
      </c>
      <c r="G5902" s="25" t="s">
        <v>20099</v>
      </c>
      <c r="H5902" s="21">
        <v>655.4</v>
      </c>
      <c r="I5902" s="25" t="s">
        <v>7287</v>
      </c>
      <c r="J5902" s="25" t="s">
        <v>7288</v>
      </c>
      <c r="K5902" s="25" t="s">
        <v>8328</v>
      </c>
      <c r="L5902" s="25" t="s">
        <v>10765</v>
      </c>
      <c r="M5902" s="21">
        <v>655.4</v>
      </c>
      <c r="N5902" s="22">
        <v>0</v>
      </c>
      <c r="O5902" s="21">
        <v>655.4</v>
      </c>
      <c r="P5902" s="21">
        <v>75.400000000000006</v>
      </c>
      <c r="Q5902" s="25" t="s">
        <v>19818</v>
      </c>
      <c r="R5902" s="1" t="str">
        <f t="shared" si="118"/>
        <v>ST10039</v>
      </c>
      <c r="S5902" t="str">
        <f>VLOOKUP(R5902,Data!$C$2:$D$261,2,0)</f>
        <v>Barrhaven</v>
      </c>
      <c r="T5902">
        <f>COUNTIF('Feb 2022'!A:A,D5902)+COUNTIF('Mar 2022'!A:A,D5902)+COUNTIF('Apr 2022'!A:A,D5902)+COUNTIF('May 2022'!A:A,D5902)+COUNTIF('June 2022'!A:A,D5902)+COUNTIF('July 2022'!A:A,D5902)+COUNTIF('Aug 2022'!A:A,D5902)+COUNTIF('Sep 2022'!A:A,D5902)+COUNTIF('Oct 2022'!A:A,D5902)+COUNTIF('Dec 2022'!A:A,D5902)</f>
        <v>1</v>
      </c>
      <c r="U5902" t="str">
        <f>VLOOKUP(Q5902,'Capital Lookup'!A:B,2,FALSE)</f>
        <v>No</v>
      </c>
      <c r="V5902" s="2">
        <f>IFERROR(VLOOKUP(LEFT(F5902,10),'Find Purchase Orders'!B:J,9,FALSE),"")</f>
        <v>44894</v>
      </c>
      <c r="W5902" s="25" t="s">
        <v>7261</v>
      </c>
    </row>
    <row r="5903" spans="1:23" hidden="1">
      <c r="A5903" s="25" t="s">
        <v>7252</v>
      </c>
      <c r="B5903" s="25" t="s">
        <v>7546</v>
      </c>
      <c r="C5903" s="25" t="s">
        <v>7254</v>
      </c>
      <c r="D5903" s="25" t="s">
        <v>20100</v>
      </c>
      <c r="E5903" s="25" t="s">
        <v>7548</v>
      </c>
      <c r="H5903" s="21">
        <v>1423.8</v>
      </c>
      <c r="I5903" s="25" t="s">
        <v>7257</v>
      </c>
      <c r="K5903" s="25" t="s">
        <v>7258</v>
      </c>
      <c r="L5903" s="25" t="s">
        <v>7259</v>
      </c>
      <c r="M5903" s="22">
        <v>0</v>
      </c>
      <c r="N5903" s="22">
        <v>0</v>
      </c>
      <c r="O5903" s="21">
        <v>0</v>
      </c>
      <c r="P5903" s="21">
        <v>163.80000000000001</v>
      </c>
      <c r="Q5903" s="25" t="s">
        <v>7551</v>
      </c>
      <c r="R5903" s="1" t="str">
        <f t="shared" si="118"/>
        <v>ST10096</v>
      </c>
      <c r="S5903" t="str">
        <f>VLOOKUP(R5903,Data!$C$2:$D$261,2,0)</f>
        <v>Chatham</v>
      </c>
      <c r="T5903">
        <f>COUNTIF('Feb 2022'!A:A,D5903)+COUNTIF('Mar 2022'!A:A,D5903)+COUNTIF('Apr 2022'!A:A,D5903)+COUNTIF('May 2022'!A:A,D5903)+COUNTIF('June 2022'!A:A,D5903)+COUNTIF('July 2022'!A:A,D5903)+COUNTIF('Aug 2022'!A:A,D5903)+COUNTIF('Sep 2022'!A:A,D5903)+COUNTIF('Oct 2022'!A:A,D5903)+COUNTIF('Dec 2022'!A:A,D5903)</f>
        <v>0</v>
      </c>
      <c r="U5903" t="str">
        <f>VLOOKUP(Q5903,'Capital Lookup'!A:B,2,FALSE)</f>
        <v>No</v>
      </c>
      <c r="V5903" s="2" t="str">
        <f>IFERROR(VLOOKUP(LEFT(F5903,10),'Find Purchase Orders'!B:J,9,FALSE),"")</f>
        <v/>
      </c>
      <c r="W5903" s="25" t="s">
        <v>7261</v>
      </c>
    </row>
    <row r="5904" spans="1:23" hidden="1">
      <c r="A5904" s="25" t="s">
        <v>7252</v>
      </c>
      <c r="B5904" s="25" t="s">
        <v>7546</v>
      </c>
      <c r="C5904" s="25" t="s">
        <v>7254</v>
      </c>
      <c r="D5904" s="25" t="s">
        <v>20100</v>
      </c>
      <c r="E5904" s="25" t="s">
        <v>7548</v>
      </c>
      <c r="H5904" s="21">
        <v>1152.5999999999999</v>
      </c>
      <c r="I5904" s="25" t="s">
        <v>7257</v>
      </c>
      <c r="K5904" s="25" t="s">
        <v>7258</v>
      </c>
      <c r="L5904" s="25" t="s">
        <v>7259</v>
      </c>
      <c r="M5904" s="22">
        <v>0</v>
      </c>
      <c r="N5904" s="22">
        <v>0</v>
      </c>
      <c r="O5904" s="21">
        <v>0</v>
      </c>
      <c r="P5904" s="21">
        <v>132.6</v>
      </c>
      <c r="Q5904" s="25" t="s">
        <v>7551</v>
      </c>
      <c r="R5904" s="1" t="str">
        <f t="shared" si="118"/>
        <v>ST10096</v>
      </c>
      <c r="S5904" t="str">
        <f>VLOOKUP(R5904,Data!$C$2:$D$261,2,0)</f>
        <v>Chatham</v>
      </c>
      <c r="T5904">
        <f>COUNTIF('Feb 2022'!A:A,D5904)+COUNTIF('Mar 2022'!A:A,D5904)+COUNTIF('Apr 2022'!A:A,D5904)+COUNTIF('May 2022'!A:A,D5904)+COUNTIF('June 2022'!A:A,D5904)+COUNTIF('July 2022'!A:A,D5904)+COUNTIF('Aug 2022'!A:A,D5904)+COUNTIF('Sep 2022'!A:A,D5904)+COUNTIF('Oct 2022'!A:A,D5904)+COUNTIF('Dec 2022'!A:A,D5904)</f>
        <v>0</v>
      </c>
      <c r="U5904" t="str">
        <f>VLOOKUP(Q5904,'Capital Lookup'!A:B,2,FALSE)</f>
        <v>No</v>
      </c>
      <c r="V5904" s="2" t="str">
        <f>IFERROR(VLOOKUP(LEFT(F5904,10),'Find Purchase Orders'!B:J,9,FALSE),"")</f>
        <v/>
      </c>
      <c r="W5904" s="25" t="s">
        <v>7261</v>
      </c>
    </row>
    <row r="5905" spans="1:23" hidden="1">
      <c r="A5905" s="25" t="s">
        <v>7252</v>
      </c>
      <c r="B5905" s="25" t="s">
        <v>7546</v>
      </c>
      <c r="C5905" s="25" t="s">
        <v>7254</v>
      </c>
      <c r="D5905" s="25" t="s">
        <v>20100</v>
      </c>
      <c r="E5905" s="25" t="s">
        <v>7548</v>
      </c>
      <c r="H5905" s="21">
        <v>17065.849999999999</v>
      </c>
      <c r="I5905" s="25" t="s">
        <v>7257</v>
      </c>
      <c r="K5905" s="25" t="s">
        <v>7262</v>
      </c>
      <c r="L5905" s="25" t="s">
        <v>7259</v>
      </c>
      <c r="M5905" s="22">
        <v>0</v>
      </c>
      <c r="N5905" s="22">
        <v>0</v>
      </c>
      <c r="O5905" s="21">
        <v>0</v>
      </c>
      <c r="P5905" s="21">
        <v>1963.33</v>
      </c>
      <c r="Q5905" s="25" t="s">
        <v>7551</v>
      </c>
      <c r="R5905" s="1" t="str">
        <f t="shared" si="118"/>
        <v>ST10096</v>
      </c>
      <c r="S5905" t="str">
        <f>VLOOKUP(R5905,Data!$C$2:$D$261,2,0)</f>
        <v>Chatham</v>
      </c>
      <c r="T5905">
        <f>COUNTIF('Feb 2022'!A:A,D5905)+COUNTIF('Mar 2022'!A:A,D5905)+COUNTIF('Apr 2022'!A:A,D5905)+COUNTIF('May 2022'!A:A,D5905)+COUNTIF('June 2022'!A:A,D5905)+COUNTIF('July 2022'!A:A,D5905)+COUNTIF('Aug 2022'!A:A,D5905)+COUNTIF('Sep 2022'!A:A,D5905)+COUNTIF('Oct 2022'!A:A,D5905)+COUNTIF('Dec 2022'!A:A,D5905)</f>
        <v>0</v>
      </c>
      <c r="U5905" t="str">
        <f>VLOOKUP(Q5905,'Capital Lookup'!A:B,2,FALSE)</f>
        <v>No</v>
      </c>
      <c r="V5905" s="2" t="str">
        <f>IFERROR(VLOOKUP(LEFT(F5905,10),'Find Purchase Orders'!B:J,9,FALSE),"")</f>
        <v/>
      </c>
      <c r="W5905" s="25" t="s">
        <v>7261</v>
      </c>
    </row>
    <row r="5906" spans="1:23" hidden="1">
      <c r="A5906" s="25" t="s">
        <v>7252</v>
      </c>
      <c r="B5906" s="25" t="s">
        <v>7546</v>
      </c>
      <c r="C5906" s="25" t="s">
        <v>7254</v>
      </c>
      <c r="D5906" s="25" t="s">
        <v>20100</v>
      </c>
      <c r="E5906" s="25" t="s">
        <v>7548</v>
      </c>
      <c r="H5906" s="21">
        <v>2819.35</v>
      </c>
      <c r="I5906" s="25" t="s">
        <v>7257</v>
      </c>
      <c r="K5906" s="25" t="s">
        <v>7262</v>
      </c>
      <c r="L5906" s="25" t="s">
        <v>7259</v>
      </c>
      <c r="M5906" s="22">
        <v>0</v>
      </c>
      <c r="N5906" s="22">
        <v>0</v>
      </c>
      <c r="O5906" s="21">
        <v>0</v>
      </c>
      <c r="P5906" s="21">
        <v>324.35000000000002</v>
      </c>
      <c r="Q5906" s="25" t="s">
        <v>7551</v>
      </c>
      <c r="R5906" s="1" t="str">
        <f t="shared" si="118"/>
        <v>ST10096</v>
      </c>
      <c r="S5906" t="str">
        <f>VLOOKUP(R5906,Data!$C$2:$D$261,2,0)</f>
        <v>Chatham</v>
      </c>
      <c r="T5906">
        <f>COUNTIF('Feb 2022'!A:A,D5906)+COUNTIF('Mar 2022'!A:A,D5906)+COUNTIF('Apr 2022'!A:A,D5906)+COUNTIF('May 2022'!A:A,D5906)+COUNTIF('June 2022'!A:A,D5906)+COUNTIF('July 2022'!A:A,D5906)+COUNTIF('Aug 2022'!A:A,D5906)+COUNTIF('Sep 2022'!A:A,D5906)+COUNTIF('Oct 2022'!A:A,D5906)+COUNTIF('Dec 2022'!A:A,D5906)</f>
        <v>0</v>
      </c>
      <c r="U5906" t="str">
        <f>VLOOKUP(Q5906,'Capital Lookup'!A:B,2,FALSE)</f>
        <v>No</v>
      </c>
      <c r="V5906" s="2" t="str">
        <f>IFERROR(VLOOKUP(LEFT(F5906,10),'Find Purchase Orders'!B:J,9,FALSE),"")</f>
        <v/>
      </c>
      <c r="W5906" s="25" t="s">
        <v>7261</v>
      </c>
    </row>
    <row r="5907" spans="1:23" hidden="1">
      <c r="A5907" s="25" t="s">
        <v>7269</v>
      </c>
      <c r="B5907" s="25" t="s">
        <v>7828</v>
      </c>
      <c r="C5907" s="25" t="s">
        <v>7271</v>
      </c>
      <c r="D5907" s="25" t="s">
        <v>7155</v>
      </c>
      <c r="E5907" s="25" t="s">
        <v>7492</v>
      </c>
      <c r="F5907" s="25" t="s">
        <v>20101</v>
      </c>
      <c r="G5907" s="25" t="s">
        <v>20102</v>
      </c>
      <c r="H5907" s="21">
        <v>19271.02</v>
      </c>
      <c r="I5907" s="25" t="s">
        <v>7296</v>
      </c>
      <c r="J5907" s="25" t="s">
        <v>7288</v>
      </c>
      <c r="K5907" s="25" t="s">
        <v>8175</v>
      </c>
      <c r="L5907" s="25" t="s">
        <v>10765</v>
      </c>
      <c r="M5907" s="21">
        <v>19271.02</v>
      </c>
      <c r="N5907" s="22">
        <v>0</v>
      </c>
      <c r="O5907" s="21">
        <v>19271.02</v>
      </c>
      <c r="P5907" s="21">
        <v>19271.02</v>
      </c>
      <c r="Q5907" s="25" t="s">
        <v>19556</v>
      </c>
      <c r="R5907" s="1" t="str">
        <f t="shared" si="118"/>
        <v>ST10185</v>
      </c>
      <c r="S5907" t="str">
        <f>VLOOKUP(R5907,Data!$C$2:$D$261,2,0)</f>
        <v>Summit Place</v>
      </c>
      <c r="T5907">
        <f>COUNTIF('Feb 2022'!A:A,D5907)+COUNTIF('Mar 2022'!A:A,D5907)+COUNTIF('Apr 2022'!A:A,D5907)+COUNTIF('May 2022'!A:A,D5907)+COUNTIF('June 2022'!A:A,D5907)+COUNTIF('July 2022'!A:A,D5907)+COUNTIF('Aug 2022'!A:A,D5907)+COUNTIF('Sep 2022'!A:A,D5907)+COUNTIF('Oct 2022'!A:A,D5907)+COUNTIF('Dec 2022'!A:A,D5907)</f>
        <v>1</v>
      </c>
      <c r="U5907" t="str">
        <f>VLOOKUP(Q5907,'Capital Lookup'!A:B,2,FALSE)</f>
        <v>No</v>
      </c>
      <c r="V5907" s="2">
        <f>IFERROR(VLOOKUP(LEFT(F5907,10),'Find Purchase Orders'!B:J,9,FALSE),"")</f>
        <v>44889</v>
      </c>
      <c r="W5907" s="25" t="s">
        <v>7261</v>
      </c>
    </row>
    <row r="5908" spans="1:23">
      <c r="A5908" s="25" t="s">
        <v>7269</v>
      </c>
      <c r="B5908" s="25" t="s">
        <v>7853</v>
      </c>
      <c r="C5908" s="25"/>
      <c r="D5908" s="25" t="s">
        <v>7193</v>
      </c>
      <c r="E5908" s="25" t="s">
        <v>7492</v>
      </c>
      <c r="F5908" s="25" t="s">
        <v>20103</v>
      </c>
      <c r="G5908" s="25" t="s">
        <v>20104</v>
      </c>
      <c r="H5908" s="21">
        <v>5231.32</v>
      </c>
      <c r="I5908" s="25" t="s">
        <v>7287</v>
      </c>
      <c r="J5908" s="25" t="s">
        <v>7288</v>
      </c>
      <c r="K5908" s="25" t="s">
        <v>7495</v>
      </c>
      <c r="L5908" s="25" t="s">
        <v>10765</v>
      </c>
      <c r="M5908" s="21">
        <v>5231.32</v>
      </c>
      <c r="N5908" s="22">
        <v>0</v>
      </c>
      <c r="O5908" s="21">
        <v>5231.32</v>
      </c>
      <c r="P5908" s="21">
        <v>601.83000000000004</v>
      </c>
      <c r="Q5908" s="25" t="s">
        <v>19556</v>
      </c>
      <c r="R5908" s="1" t="str">
        <f t="shared" si="118"/>
        <v>ST10330</v>
      </c>
      <c r="S5908" t="str">
        <f>VLOOKUP(R5908,Data!$C$2:$D$261,2,0)</f>
        <v>BayWoods Place</v>
      </c>
      <c r="T5908">
        <f>COUNTIF('Feb 2022'!A:A,D5908)+COUNTIF('Mar 2022'!A:A,D5908)+COUNTIF('Apr 2022'!A:A,D5908)+COUNTIF('May 2022'!A:A,D5908)+COUNTIF('June 2022'!A:A,D5908)+COUNTIF('July 2022'!A:A,D5908)+COUNTIF('Aug 2022'!A:A,D5908)+COUNTIF('Sep 2022'!A:A,D5908)+COUNTIF('Oct 2022'!A:A,D5908)+COUNTIF('Dec 2022'!A:A,D5908)</f>
        <v>1</v>
      </c>
      <c r="U5908" t="str">
        <f>VLOOKUP(Q5908,'Capital Lookup'!A:B,2,FALSE)</f>
        <v>No</v>
      </c>
      <c r="V5908" s="2">
        <f>IFERROR(VLOOKUP(LEFT(F5908,10),'Find Purchase Orders'!B:J,9,FALSE),"")</f>
        <v>44895</v>
      </c>
      <c r="W5908" s="25" t="s">
        <v>7261</v>
      </c>
    </row>
    <row r="5909" spans="1:23">
      <c r="A5909" s="25" t="s">
        <v>7269</v>
      </c>
      <c r="B5909" s="25" t="s">
        <v>7858</v>
      </c>
      <c r="C5909" s="25"/>
      <c r="D5909" s="25" t="s">
        <v>7194</v>
      </c>
      <c r="E5909" s="25" t="s">
        <v>7500</v>
      </c>
      <c r="F5909" s="25" t="s">
        <v>20105</v>
      </c>
      <c r="G5909" s="25" t="s">
        <v>20106</v>
      </c>
      <c r="H5909" s="21">
        <v>8853.99</v>
      </c>
      <c r="I5909" s="25" t="s">
        <v>7287</v>
      </c>
      <c r="J5909" s="25" t="s">
        <v>7288</v>
      </c>
      <c r="K5909" s="25" t="s">
        <v>7733</v>
      </c>
      <c r="L5909" s="25" t="s">
        <v>10765</v>
      </c>
      <c r="M5909" s="21">
        <v>8853.99</v>
      </c>
      <c r="N5909" s="22">
        <v>0</v>
      </c>
      <c r="O5909" s="21">
        <v>8853.99</v>
      </c>
      <c r="P5909" s="21">
        <v>1018.6</v>
      </c>
      <c r="Q5909" s="25" t="s">
        <v>19556</v>
      </c>
      <c r="R5909" s="1" t="str">
        <f t="shared" si="118"/>
        <v>ST10331</v>
      </c>
      <c r="S5909" t="str">
        <f>VLOOKUP(R5909,Data!$C$2:$D$261,2,0)</f>
        <v>Carlingview Manor</v>
      </c>
      <c r="T5909">
        <f>COUNTIF('Feb 2022'!A:A,D5909)+COUNTIF('Mar 2022'!A:A,D5909)+COUNTIF('Apr 2022'!A:A,D5909)+COUNTIF('May 2022'!A:A,D5909)+COUNTIF('June 2022'!A:A,D5909)+COUNTIF('July 2022'!A:A,D5909)+COUNTIF('Aug 2022'!A:A,D5909)+COUNTIF('Sep 2022'!A:A,D5909)+COUNTIF('Oct 2022'!A:A,D5909)+COUNTIF('Dec 2022'!A:A,D5909)</f>
        <v>1</v>
      </c>
      <c r="U5909" t="str">
        <f>VLOOKUP(Q5909,'Capital Lookup'!A:B,2,FALSE)</f>
        <v>No</v>
      </c>
      <c r="V5909" s="2">
        <f>IFERROR(VLOOKUP(LEFT(F5909,10),'Find Purchase Orders'!B:J,9,FALSE),"")</f>
        <v>44895</v>
      </c>
      <c r="W5909" s="25" t="s">
        <v>7261</v>
      </c>
    </row>
    <row r="5910" spans="1:23" hidden="1">
      <c r="A5910" s="25" t="s">
        <v>8607</v>
      </c>
      <c r="B5910" s="25" t="s">
        <v>8989</v>
      </c>
      <c r="C5910" s="25"/>
      <c r="D5910" s="25" t="s">
        <v>20107</v>
      </c>
      <c r="E5910" s="25" t="s">
        <v>19991</v>
      </c>
      <c r="F5910" s="25" t="s">
        <v>20108</v>
      </c>
      <c r="G5910" s="25" t="s">
        <v>20109</v>
      </c>
      <c r="H5910" s="21">
        <v>1751.5</v>
      </c>
      <c r="I5910" s="25" t="s">
        <v>7287</v>
      </c>
      <c r="J5910" s="25" t="s">
        <v>11313</v>
      </c>
      <c r="K5910" s="25" t="s">
        <v>7289</v>
      </c>
      <c r="L5910" s="25" t="s">
        <v>7259</v>
      </c>
      <c r="M5910" s="21">
        <v>1751.5</v>
      </c>
      <c r="N5910" s="22">
        <v>0</v>
      </c>
      <c r="O5910" s="21">
        <v>1751.5</v>
      </c>
      <c r="P5910" s="21">
        <v>201.5</v>
      </c>
      <c r="Q5910" s="25" t="s">
        <v>8994</v>
      </c>
      <c r="R5910" s="1" t="str">
        <f t="shared" si="118"/>
        <v>ST10400</v>
      </c>
      <c r="S5910" t="e">
        <f>VLOOKUP(R5910,Data!$C$2:$D$261,2,0)</f>
        <v>#N/A</v>
      </c>
      <c r="T5910">
        <f>COUNTIF('Feb 2022'!A:A,D5910)+COUNTIF('Mar 2022'!A:A,D5910)+COUNTIF('Apr 2022'!A:A,D5910)+COUNTIF('May 2022'!A:A,D5910)+COUNTIF('June 2022'!A:A,D5910)+COUNTIF('July 2022'!A:A,D5910)+COUNTIF('Aug 2022'!A:A,D5910)+COUNTIF('Sep 2022'!A:A,D5910)+COUNTIF('Oct 2022'!A:A,D5910)+COUNTIF('Dec 2022'!A:A,D5910)</f>
        <v>0</v>
      </c>
      <c r="U5910" t="str">
        <f>VLOOKUP(Q5910,'Capital Lookup'!A:B,2,FALSE)</f>
        <v>Yes</v>
      </c>
      <c r="V5910" s="2">
        <f>IFERROR(VLOOKUP(LEFT(F5910,10),'Find Purchase Orders'!B:J,9,FALSE),"")</f>
        <v>44888</v>
      </c>
      <c r="W5910" s="25" t="s">
        <v>7261</v>
      </c>
    </row>
    <row r="5911" spans="1:23" hidden="1">
      <c r="A5911" s="25" t="s">
        <v>8607</v>
      </c>
      <c r="B5911" s="25" t="s">
        <v>8989</v>
      </c>
      <c r="C5911" s="25"/>
      <c r="D5911" s="25" t="s">
        <v>20107</v>
      </c>
      <c r="E5911" s="25" t="s">
        <v>19991</v>
      </c>
      <c r="F5911" s="25" t="s">
        <v>20110</v>
      </c>
      <c r="G5911" s="25" t="s">
        <v>20111</v>
      </c>
      <c r="H5911" s="21">
        <v>678</v>
      </c>
      <c r="I5911" s="25" t="s">
        <v>7287</v>
      </c>
      <c r="J5911" s="25" t="s">
        <v>11313</v>
      </c>
      <c r="K5911" s="25" t="s">
        <v>7289</v>
      </c>
      <c r="L5911" s="25" t="s">
        <v>7259</v>
      </c>
      <c r="M5911" s="21">
        <v>678</v>
      </c>
      <c r="N5911" s="22">
        <v>0</v>
      </c>
      <c r="O5911" s="21">
        <v>678</v>
      </c>
      <c r="P5911" s="21">
        <v>78</v>
      </c>
      <c r="Q5911" s="25" t="s">
        <v>8994</v>
      </c>
      <c r="R5911" s="1" t="str">
        <f t="shared" si="118"/>
        <v>ST10400</v>
      </c>
      <c r="S5911" t="e">
        <f>VLOOKUP(R5911,Data!$C$2:$D$261,2,0)</f>
        <v>#N/A</v>
      </c>
      <c r="T5911">
        <f>COUNTIF('Feb 2022'!A:A,D5911)+COUNTIF('Mar 2022'!A:A,D5911)+COUNTIF('Apr 2022'!A:A,D5911)+COUNTIF('May 2022'!A:A,D5911)+COUNTIF('June 2022'!A:A,D5911)+COUNTIF('July 2022'!A:A,D5911)+COUNTIF('Aug 2022'!A:A,D5911)+COUNTIF('Sep 2022'!A:A,D5911)+COUNTIF('Oct 2022'!A:A,D5911)+COUNTIF('Dec 2022'!A:A,D5911)</f>
        <v>0</v>
      </c>
      <c r="U5911" t="str">
        <f>VLOOKUP(Q5911,'Capital Lookup'!A:B,2,FALSE)</f>
        <v>Yes</v>
      </c>
      <c r="V5911" s="2">
        <f>IFERROR(VLOOKUP(LEFT(F5911,10),'Find Purchase Orders'!B:J,9,FALSE),"")</f>
        <v>44888</v>
      </c>
      <c r="W5911" s="25" t="s">
        <v>7261</v>
      </c>
    </row>
    <row r="5912" spans="1:23">
      <c r="A5912" s="25" t="s">
        <v>7425</v>
      </c>
      <c r="B5912" s="25" t="s">
        <v>8162</v>
      </c>
      <c r="C5912" s="25" t="s">
        <v>7271</v>
      </c>
      <c r="D5912" s="25" t="s">
        <v>7195</v>
      </c>
      <c r="E5912" s="25" t="s">
        <v>9280</v>
      </c>
      <c r="F5912" s="25" t="s">
        <v>20112</v>
      </c>
      <c r="G5912" s="25" t="s">
        <v>20113</v>
      </c>
      <c r="H5912" s="21">
        <v>1751.5</v>
      </c>
      <c r="I5912" s="25" t="s">
        <v>7287</v>
      </c>
      <c r="J5912" s="25" t="s">
        <v>7288</v>
      </c>
      <c r="K5912" s="25" t="s">
        <v>7289</v>
      </c>
      <c r="L5912" s="25" t="s">
        <v>7259</v>
      </c>
      <c r="M5912" s="21">
        <v>1751.5</v>
      </c>
      <c r="N5912" s="22">
        <v>0</v>
      </c>
      <c r="O5912" s="21">
        <v>1751.5</v>
      </c>
      <c r="P5912" s="21">
        <v>201.5</v>
      </c>
      <c r="Q5912" s="25" t="s">
        <v>9283</v>
      </c>
      <c r="R5912" s="1" t="str">
        <f t="shared" si="118"/>
        <v>ST10186</v>
      </c>
      <c r="S5912" t="str">
        <f>VLOOKUP(R5912,Data!$C$2:$D$261,2,0)</f>
        <v>Brierwood Court</v>
      </c>
      <c r="T5912">
        <f>COUNTIF('Feb 2022'!A:A,D5912)+COUNTIF('Mar 2022'!A:A,D5912)+COUNTIF('Apr 2022'!A:A,D5912)+COUNTIF('May 2022'!A:A,D5912)+COUNTIF('June 2022'!A:A,D5912)+COUNTIF('July 2022'!A:A,D5912)+COUNTIF('Aug 2022'!A:A,D5912)+COUNTIF('Sep 2022'!A:A,D5912)+COUNTIF('Oct 2022'!A:A,D5912)+COUNTIF('Dec 2022'!A:A,D5912)</f>
        <v>1</v>
      </c>
      <c r="U5912" t="str">
        <f>VLOOKUP(Q5912,'Capital Lookup'!A:B,2,FALSE)</f>
        <v>No</v>
      </c>
      <c r="V5912" s="2">
        <f>IFERROR(VLOOKUP(LEFT(F5912,10),'Find Purchase Orders'!B:J,9,FALSE),"")</f>
        <v>44893</v>
      </c>
      <c r="W5912" s="25" t="s">
        <v>7261</v>
      </c>
    </row>
    <row r="5913" spans="1:23" hidden="1">
      <c r="A5913" s="25" t="s">
        <v>7261</v>
      </c>
      <c r="B5913" s="25" t="s">
        <v>7643</v>
      </c>
      <c r="C5913" s="25" t="s">
        <v>7282</v>
      </c>
      <c r="D5913" s="25" t="s">
        <v>20114</v>
      </c>
      <c r="E5913" s="25" t="s">
        <v>15107</v>
      </c>
      <c r="F5913" s="25" t="s">
        <v>20115</v>
      </c>
      <c r="G5913" s="25" t="s">
        <v>20116</v>
      </c>
      <c r="H5913" s="21">
        <v>6066.26</v>
      </c>
      <c r="I5913" s="25" t="s">
        <v>7296</v>
      </c>
      <c r="J5913" s="25" t="s">
        <v>7288</v>
      </c>
      <c r="K5913" s="25" t="s">
        <v>8060</v>
      </c>
      <c r="L5913" s="25" t="s">
        <v>7652</v>
      </c>
      <c r="M5913" s="21">
        <v>6066.26</v>
      </c>
      <c r="N5913" s="21">
        <v>6066.26</v>
      </c>
      <c r="O5913" s="21">
        <v>0</v>
      </c>
      <c r="P5913" s="21">
        <v>6066.26</v>
      </c>
      <c r="Q5913" s="25" t="s">
        <v>7653</v>
      </c>
      <c r="R5913" s="1" t="str">
        <f t="shared" si="118"/>
        <v>ST10020</v>
      </c>
      <c r="S5913" t="str">
        <f>VLOOKUP(R5913,Data!$C$2:$D$261,2,0)</f>
        <v>Kingsway</v>
      </c>
      <c r="T5913">
        <f>COUNTIF('Feb 2022'!A:A,D5913)+COUNTIF('Mar 2022'!A:A,D5913)+COUNTIF('Apr 2022'!A:A,D5913)+COUNTIF('May 2022'!A:A,D5913)+COUNTIF('June 2022'!A:A,D5913)+COUNTIF('July 2022'!A:A,D5913)+COUNTIF('Aug 2022'!A:A,D5913)+COUNTIF('Sep 2022'!A:A,D5913)+COUNTIF('Oct 2022'!A:A,D5913)+COUNTIF('Dec 2022'!A:A,D5913)</f>
        <v>0</v>
      </c>
      <c r="U5913" t="str">
        <f>VLOOKUP(Q5913,'Capital Lookup'!A:B,2,FALSE)</f>
        <v>Yes</v>
      </c>
      <c r="V5913" s="2">
        <f>IFERROR(VLOOKUP(LEFT(F5913,10),'Find Purchase Orders'!B:J,9,FALSE),"")</f>
        <v>44894</v>
      </c>
      <c r="W5913" s="25" t="s">
        <v>7261</v>
      </c>
    </row>
    <row r="5914" spans="1:23" hidden="1">
      <c r="A5914" s="25" t="s">
        <v>7261</v>
      </c>
      <c r="B5914" s="25" t="s">
        <v>7643</v>
      </c>
      <c r="C5914" s="25" t="s">
        <v>7282</v>
      </c>
      <c r="D5914" s="25" t="s">
        <v>20117</v>
      </c>
      <c r="E5914" s="25" t="s">
        <v>15107</v>
      </c>
      <c r="F5914" s="25" t="s">
        <v>20118</v>
      </c>
      <c r="G5914" s="25" t="s">
        <v>20119</v>
      </c>
      <c r="H5914" s="21">
        <v>2898.45</v>
      </c>
      <c r="I5914" s="25" t="s">
        <v>7287</v>
      </c>
      <c r="J5914" s="25" t="s">
        <v>7288</v>
      </c>
      <c r="K5914" s="25" t="s">
        <v>9713</v>
      </c>
      <c r="L5914" s="25" t="s">
        <v>7652</v>
      </c>
      <c r="M5914" s="21">
        <v>2898.45</v>
      </c>
      <c r="N5914" s="22">
        <v>0</v>
      </c>
      <c r="O5914" s="21">
        <v>2898.45</v>
      </c>
      <c r="P5914" s="21">
        <v>333.45</v>
      </c>
      <c r="Q5914" s="25" t="s">
        <v>7653</v>
      </c>
      <c r="R5914" s="1" t="str">
        <f t="shared" si="118"/>
        <v>ST10020</v>
      </c>
      <c r="S5914" t="str">
        <f>VLOOKUP(R5914,Data!$C$2:$D$261,2,0)</f>
        <v>Kingsway</v>
      </c>
      <c r="T5914">
        <f>COUNTIF('Feb 2022'!A:A,D5914)+COUNTIF('Mar 2022'!A:A,D5914)+COUNTIF('Apr 2022'!A:A,D5914)+COUNTIF('May 2022'!A:A,D5914)+COUNTIF('June 2022'!A:A,D5914)+COUNTIF('July 2022'!A:A,D5914)+COUNTIF('Aug 2022'!A:A,D5914)+COUNTIF('Sep 2022'!A:A,D5914)+COUNTIF('Oct 2022'!A:A,D5914)+COUNTIF('Dec 2022'!A:A,D5914)</f>
        <v>0</v>
      </c>
      <c r="U5914" t="str">
        <f>VLOOKUP(Q5914,'Capital Lookup'!A:B,2,FALSE)</f>
        <v>Yes</v>
      </c>
      <c r="V5914" s="2">
        <f>IFERROR(VLOOKUP(LEFT(F5914,10),'Find Purchase Orders'!B:J,9,FALSE),"")</f>
        <v>44894</v>
      </c>
      <c r="W5914" s="25" t="s">
        <v>7261</v>
      </c>
    </row>
    <row r="5915" spans="1:23" hidden="1">
      <c r="A5915" s="25" t="s">
        <v>7478</v>
      </c>
      <c r="B5915" s="25" t="s">
        <v>7848</v>
      </c>
      <c r="C5915" s="25"/>
      <c r="D5915" s="25" t="s">
        <v>7156</v>
      </c>
      <c r="E5915" s="25" t="s">
        <v>18145</v>
      </c>
      <c r="F5915" s="25" t="s">
        <v>20120</v>
      </c>
      <c r="G5915" s="25" t="s">
        <v>20121</v>
      </c>
      <c r="H5915" s="21">
        <v>1974.68</v>
      </c>
      <c r="I5915" s="25" t="s">
        <v>7287</v>
      </c>
      <c r="J5915" s="25" t="s">
        <v>7288</v>
      </c>
      <c r="K5915" s="25" t="s">
        <v>7495</v>
      </c>
      <c r="L5915" s="25" t="s">
        <v>10765</v>
      </c>
      <c r="M5915" s="21">
        <v>1974.68</v>
      </c>
      <c r="N5915" s="22">
        <v>0</v>
      </c>
      <c r="O5915" s="21">
        <v>1974.68</v>
      </c>
      <c r="P5915" s="21">
        <v>0</v>
      </c>
      <c r="Q5915" s="25" t="s">
        <v>19754</v>
      </c>
      <c r="R5915" s="1" t="str">
        <f t="shared" si="118"/>
        <v>ST10297</v>
      </c>
      <c r="S5915" t="str">
        <f>VLOOKUP(R5915,Data!$C$2:$D$261,2,0)</f>
        <v>Arbour Heights</v>
      </c>
      <c r="T5915">
        <f>COUNTIF('Feb 2022'!A:A,D5915)+COUNTIF('Mar 2022'!A:A,D5915)+COUNTIF('Apr 2022'!A:A,D5915)+COUNTIF('May 2022'!A:A,D5915)+COUNTIF('June 2022'!A:A,D5915)+COUNTIF('July 2022'!A:A,D5915)+COUNTIF('Aug 2022'!A:A,D5915)+COUNTIF('Sep 2022'!A:A,D5915)+COUNTIF('Oct 2022'!A:A,D5915)+COUNTIF('Dec 2022'!A:A,D5915)</f>
        <v>1</v>
      </c>
      <c r="U5915" t="str">
        <f>VLOOKUP(Q5915,'Capital Lookup'!A:B,2,FALSE)</f>
        <v>No</v>
      </c>
      <c r="V5915" s="2">
        <f>IFERROR(VLOOKUP(LEFT(F5915,10),'Find Purchase Orders'!B:J,9,FALSE),"")</f>
        <v>44889</v>
      </c>
      <c r="W5915" s="25" t="s">
        <v>7261</v>
      </c>
    </row>
    <row r="5916" spans="1:23" hidden="1">
      <c r="A5916" s="25" t="s">
        <v>7478</v>
      </c>
      <c r="B5916" s="25" t="s">
        <v>7848</v>
      </c>
      <c r="C5916" s="25"/>
      <c r="D5916" s="25" t="s">
        <v>7156</v>
      </c>
      <c r="E5916" s="25" t="s">
        <v>18145</v>
      </c>
      <c r="F5916" s="25" t="s">
        <v>20122</v>
      </c>
      <c r="G5916" s="25" t="s">
        <v>20123</v>
      </c>
      <c r="H5916" s="21">
        <v>2321.23</v>
      </c>
      <c r="I5916" s="25" t="s">
        <v>7287</v>
      </c>
      <c r="J5916" s="25" t="s">
        <v>7288</v>
      </c>
      <c r="K5916" s="25" t="s">
        <v>7733</v>
      </c>
      <c r="L5916" s="25" t="s">
        <v>10765</v>
      </c>
      <c r="M5916" s="21">
        <v>2321.23</v>
      </c>
      <c r="N5916" s="22">
        <v>0</v>
      </c>
      <c r="O5916" s="21">
        <v>2321.23</v>
      </c>
      <c r="P5916" s="21">
        <v>0</v>
      </c>
      <c r="Q5916" s="25" t="s">
        <v>19754</v>
      </c>
      <c r="R5916" s="1" t="str">
        <f t="shared" si="118"/>
        <v>ST10297</v>
      </c>
      <c r="S5916" t="str">
        <f>VLOOKUP(R5916,Data!$C$2:$D$261,2,0)</f>
        <v>Arbour Heights</v>
      </c>
      <c r="T5916">
        <f>COUNTIF('Feb 2022'!A:A,D5916)+COUNTIF('Mar 2022'!A:A,D5916)+COUNTIF('Apr 2022'!A:A,D5916)+COUNTIF('May 2022'!A:A,D5916)+COUNTIF('June 2022'!A:A,D5916)+COUNTIF('July 2022'!A:A,D5916)+COUNTIF('Aug 2022'!A:A,D5916)+COUNTIF('Sep 2022'!A:A,D5916)+COUNTIF('Oct 2022'!A:A,D5916)+COUNTIF('Dec 2022'!A:A,D5916)</f>
        <v>1</v>
      </c>
      <c r="U5916" t="str">
        <f>VLOOKUP(Q5916,'Capital Lookup'!A:B,2,FALSE)</f>
        <v>No</v>
      </c>
      <c r="V5916" s="2">
        <f>IFERROR(VLOOKUP(LEFT(F5916,10),'Find Purchase Orders'!B:J,9,FALSE),"")</f>
        <v>44889</v>
      </c>
      <c r="W5916" s="25" t="s">
        <v>7261</v>
      </c>
    </row>
    <row r="5917" spans="1:23" hidden="1">
      <c r="A5917" s="25" t="s">
        <v>7478</v>
      </c>
      <c r="B5917" s="25" t="s">
        <v>7848</v>
      </c>
      <c r="C5917" s="25"/>
      <c r="D5917" s="25" t="s">
        <v>7156</v>
      </c>
      <c r="E5917" s="25" t="s">
        <v>18145</v>
      </c>
      <c r="F5917" s="25" t="s">
        <v>20124</v>
      </c>
      <c r="G5917" s="25" t="s">
        <v>20125</v>
      </c>
      <c r="H5917" s="21">
        <v>1353.95</v>
      </c>
      <c r="I5917" s="25" t="s">
        <v>7287</v>
      </c>
      <c r="J5917" s="25" t="s">
        <v>7288</v>
      </c>
      <c r="K5917" s="25" t="s">
        <v>7733</v>
      </c>
      <c r="L5917" s="25" t="s">
        <v>10765</v>
      </c>
      <c r="M5917" s="21">
        <v>1353.95</v>
      </c>
      <c r="N5917" s="22">
        <v>0</v>
      </c>
      <c r="O5917" s="21">
        <v>1353.95</v>
      </c>
      <c r="P5917" s="21">
        <v>0</v>
      </c>
      <c r="Q5917" s="25" t="s">
        <v>19754</v>
      </c>
      <c r="R5917" s="1" t="str">
        <f t="shared" si="118"/>
        <v>ST10297</v>
      </c>
      <c r="S5917" t="str">
        <f>VLOOKUP(R5917,Data!$C$2:$D$261,2,0)</f>
        <v>Arbour Heights</v>
      </c>
      <c r="T5917">
        <f>COUNTIF('Feb 2022'!A:A,D5917)+COUNTIF('Mar 2022'!A:A,D5917)+COUNTIF('Apr 2022'!A:A,D5917)+COUNTIF('May 2022'!A:A,D5917)+COUNTIF('June 2022'!A:A,D5917)+COUNTIF('July 2022'!A:A,D5917)+COUNTIF('Aug 2022'!A:A,D5917)+COUNTIF('Sep 2022'!A:A,D5917)+COUNTIF('Oct 2022'!A:A,D5917)+COUNTIF('Dec 2022'!A:A,D5917)</f>
        <v>1</v>
      </c>
      <c r="U5917" t="str">
        <f>VLOOKUP(Q5917,'Capital Lookup'!A:B,2,FALSE)</f>
        <v>No</v>
      </c>
      <c r="V5917" s="2">
        <f>IFERROR(VLOOKUP(LEFT(F5917,10),'Find Purchase Orders'!B:J,9,FALSE),"")</f>
        <v>44889</v>
      </c>
      <c r="W5917" s="25" t="s">
        <v>7261</v>
      </c>
    </row>
    <row r="5918" spans="1:23">
      <c r="A5918" s="25" t="s">
        <v>7269</v>
      </c>
      <c r="B5918" s="25" t="s">
        <v>7988</v>
      </c>
      <c r="C5918" s="25" t="s">
        <v>7271</v>
      </c>
      <c r="D5918" s="25" t="s">
        <v>7196</v>
      </c>
      <c r="E5918" s="25" t="s">
        <v>18145</v>
      </c>
      <c r="F5918" s="25" t="s">
        <v>20126</v>
      </c>
      <c r="G5918" s="25" t="s">
        <v>20127</v>
      </c>
      <c r="H5918" s="21">
        <v>1956.27</v>
      </c>
      <c r="I5918" s="25" t="s">
        <v>7287</v>
      </c>
      <c r="J5918" s="25" t="s">
        <v>7288</v>
      </c>
      <c r="K5918" s="25" t="s">
        <v>7495</v>
      </c>
      <c r="L5918" s="25" t="s">
        <v>10765</v>
      </c>
      <c r="M5918" s="21">
        <v>1956.27</v>
      </c>
      <c r="N5918" s="22">
        <v>0</v>
      </c>
      <c r="O5918" s="21">
        <v>1956.27</v>
      </c>
      <c r="P5918" s="21">
        <v>0</v>
      </c>
      <c r="Q5918" s="25" t="s">
        <v>19556</v>
      </c>
      <c r="R5918" s="1" t="str">
        <f t="shared" si="118"/>
        <v>ST10152</v>
      </c>
      <c r="S5918" t="str">
        <f>VLOOKUP(R5918,Data!$C$2:$D$261,2,0)</f>
        <v>Fosterbrooke LTC</v>
      </c>
      <c r="T5918">
        <f>COUNTIF('Feb 2022'!A:A,D5918)+COUNTIF('Mar 2022'!A:A,D5918)+COUNTIF('Apr 2022'!A:A,D5918)+COUNTIF('May 2022'!A:A,D5918)+COUNTIF('June 2022'!A:A,D5918)+COUNTIF('July 2022'!A:A,D5918)+COUNTIF('Aug 2022'!A:A,D5918)+COUNTIF('Sep 2022'!A:A,D5918)+COUNTIF('Oct 2022'!A:A,D5918)+COUNTIF('Dec 2022'!A:A,D5918)</f>
        <v>1</v>
      </c>
      <c r="U5918" t="str">
        <f>VLOOKUP(Q5918,'Capital Lookup'!A:B,2,FALSE)</f>
        <v>No</v>
      </c>
      <c r="V5918" s="2">
        <f>IFERROR(VLOOKUP(LEFT(F5918,10),'Find Purchase Orders'!B:J,9,FALSE),"")</f>
        <v>44895</v>
      </c>
      <c r="W5918" s="25" t="s">
        <v>7261</v>
      </c>
    </row>
    <row r="5919" spans="1:23" hidden="1">
      <c r="A5919" s="25" t="s">
        <v>7425</v>
      </c>
      <c r="B5919" s="25" t="s">
        <v>7594</v>
      </c>
      <c r="C5919" s="25" t="s">
        <v>7271</v>
      </c>
      <c r="D5919" s="25" t="s">
        <v>7157</v>
      </c>
      <c r="E5919" s="25" t="s">
        <v>18145</v>
      </c>
      <c r="F5919" s="25" t="s">
        <v>20128</v>
      </c>
      <c r="G5919" s="25" t="s">
        <v>20129</v>
      </c>
      <c r="H5919" s="21">
        <v>2917.1</v>
      </c>
      <c r="I5919" s="25" t="s">
        <v>7287</v>
      </c>
      <c r="J5919" s="25" t="s">
        <v>7288</v>
      </c>
      <c r="K5919" s="25" t="s">
        <v>7579</v>
      </c>
      <c r="L5919" s="25" t="s">
        <v>10765</v>
      </c>
      <c r="M5919" s="21">
        <v>2917.1</v>
      </c>
      <c r="N5919" s="22">
        <v>0</v>
      </c>
      <c r="O5919" s="21">
        <v>2917.1</v>
      </c>
      <c r="P5919" s="21">
        <v>0</v>
      </c>
      <c r="Q5919" s="25" t="s">
        <v>19556</v>
      </c>
      <c r="R5919" s="1" t="str">
        <f t="shared" si="118"/>
        <v>ST10157</v>
      </c>
      <c r="S5919" t="str">
        <f>VLOOKUP(R5919,Data!$C$2:$D$261,2,0)</f>
        <v>Hallowell House</v>
      </c>
      <c r="T5919">
        <f>COUNTIF('Feb 2022'!A:A,D5919)+COUNTIF('Mar 2022'!A:A,D5919)+COUNTIF('Apr 2022'!A:A,D5919)+COUNTIF('May 2022'!A:A,D5919)+COUNTIF('June 2022'!A:A,D5919)+COUNTIF('July 2022'!A:A,D5919)+COUNTIF('Aug 2022'!A:A,D5919)+COUNTIF('Sep 2022'!A:A,D5919)+COUNTIF('Oct 2022'!A:A,D5919)+COUNTIF('Dec 2022'!A:A,D5919)</f>
        <v>1</v>
      </c>
      <c r="U5919" t="str">
        <f>VLOOKUP(Q5919,'Capital Lookup'!A:B,2,FALSE)</f>
        <v>No</v>
      </c>
      <c r="V5919" s="2">
        <f>IFERROR(VLOOKUP(LEFT(F5919,10),'Find Purchase Orders'!B:J,9,FALSE),"")</f>
        <v>44889</v>
      </c>
      <c r="W5919" s="25" t="s">
        <v>7261</v>
      </c>
    </row>
    <row r="5920" spans="1:23">
      <c r="A5920" s="25" t="s">
        <v>7425</v>
      </c>
      <c r="B5920" s="25" t="s">
        <v>8259</v>
      </c>
      <c r="C5920" s="25" t="s">
        <v>8260</v>
      </c>
      <c r="D5920" s="25" t="s">
        <v>7197</v>
      </c>
      <c r="E5920" s="25" t="s">
        <v>18145</v>
      </c>
      <c r="F5920" s="25" t="s">
        <v>20130</v>
      </c>
      <c r="G5920" s="25" t="s">
        <v>20131</v>
      </c>
      <c r="H5920" s="21">
        <v>993.93</v>
      </c>
      <c r="I5920" s="25" t="s">
        <v>7287</v>
      </c>
      <c r="J5920" s="25" t="s">
        <v>7288</v>
      </c>
      <c r="K5920" s="25" t="s">
        <v>7778</v>
      </c>
      <c r="L5920" s="25" t="s">
        <v>10765</v>
      </c>
      <c r="M5920" s="21">
        <v>993.93</v>
      </c>
      <c r="N5920" s="22">
        <v>0</v>
      </c>
      <c r="O5920" s="21">
        <v>993.93</v>
      </c>
      <c r="P5920" s="21">
        <v>0</v>
      </c>
      <c r="Q5920" s="25" t="s">
        <v>19556</v>
      </c>
      <c r="R5920" s="1" t="str">
        <f t="shared" si="118"/>
        <v>ST10260</v>
      </c>
      <c r="S5920" t="str">
        <f>VLOOKUP(R5920,Data!$C$2:$D$261,2,0)</f>
        <v>Support Office</v>
      </c>
      <c r="T5920">
        <f>COUNTIF('Feb 2022'!A:A,D5920)+COUNTIF('Mar 2022'!A:A,D5920)+COUNTIF('Apr 2022'!A:A,D5920)+COUNTIF('May 2022'!A:A,D5920)+COUNTIF('June 2022'!A:A,D5920)+COUNTIF('July 2022'!A:A,D5920)+COUNTIF('Aug 2022'!A:A,D5920)+COUNTIF('Sep 2022'!A:A,D5920)+COUNTIF('Oct 2022'!A:A,D5920)+COUNTIF('Dec 2022'!A:A,D5920)</f>
        <v>1</v>
      </c>
      <c r="U5920" t="str">
        <f>VLOOKUP(Q5920,'Capital Lookup'!A:B,2,FALSE)</f>
        <v>No</v>
      </c>
      <c r="V5920" s="2">
        <f>IFERROR(VLOOKUP(LEFT(F5920,10),'Find Purchase Orders'!B:J,9,FALSE),"")</f>
        <v>44895</v>
      </c>
      <c r="W5920" s="25" t="s">
        <v>7261</v>
      </c>
    </row>
    <row r="5921" spans="1:25">
      <c r="A5921" s="25" t="s">
        <v>7425</v>
      </c>
      <c r="B5921" s="25" t="s">
        <v>8259</v>
      </c>
      <c r="C5921" s="25" t="s">
        <v>8260</v>
      </c>
      <c r="D5921" s="25" t="s">
        <v>7197</v>
      </c>
      <c r="E5921" s="25" t="s">
        <v>18145</v>
      </c>
      <c r="F5921" s="25" t="s">
        <v>20132</v>
      </c>
      <c r="G5921" s="25" t="s">
        <v>20133</v>
      </c>
      <c r="H5921" s="21">
        <v>2053.2399999999998</v>
      </c>
      <c r="I5921" s="25" t="s">
        <v>7287</v>
      </c>
      <c r="J5921" s="25" t="s">
        <v>7288</v>
      </c>
      <c r="K5921" s="25" t="s">
        <v>7579</v>
      </c>
      <c r="L5921" s="25" t="s">
        <v>10765</v>
      </c>
      <c r="M5921" s="21">
        <v>2053.2399999999998</v>
      </c>
      <c r="N5921" s="22">
        <v>0</v>
      </c>
      <c r="O5921" s="21">
        <v>2053.2399999999998</v>
      </c>
      <c r="P5921" s="21">
        <v>0</v>
      </c>
      <c r="Q5921" s="25" t="s">
        <v>19556</v>
      </c>
      <c r="R5921" s="1" t="str">
        <f t="shared" si="118"/>
        <v>ST10260</v>
      </c>
      <c r="S5921" t="str">
        <f>VLOOKUP(R5921,Data!$C$2:$D$261,2,0)</f>
        <v>Support Office</v>
      </c>
      <c r="T5921">
        <f>COUNTIF('Feb 2022'!A:A,D5921)+COUNTIF('Mar 2022'!A:A,D5921)+COUNTIF('Apr 2022'!A:A,D5921)+COUNTIF('May 2022'!A:A,D5921)+COUNTIF('June 2022'!A:A,D5921)+COUNTIF('July 2022'!A:A,D5921)+COUNTIF('Aug 2022'!A:A,D5921)+COUNTIF('Sep 2022'!A:A,D5921)+COUNTIF('Oct 2022'!A:A,D5921)+COUNTIF('Dec 2022'!A:A,D5921)</f>
        <v>1</v>
      </c>
      <c r="U5921" t="str">
        <f>VLOOKUP(Q5921,'Capital Lookup'!A:B,2,FALSE)</f>
        <v>No</v>
      </c>
      <c r="V5921" s="2">
        <f>IFERROR(VLOOKUP(LEFT(F5921,10),'Find Purchase Orders'!B:J,9,FALSE),"")</f>
        <v>44895</v>
      </c>
      <c r="W5921" s="25" t="s">
        <v>7261</v>
      </c>
    </row>
    <row r="5922" spans="1:25" hidden="1">
      <c r="A5922" s="25" t="s">
        <v>7252</v>
      </c>
      <c r="B5922" s="25" t="s">
        <v>7524</v>
      </c>
      <c r="C5922" s="25" t="s">
        <v>7254</v>
      </c>
      <c r="D5922" s="25" t="s">
        <v>20134</v>
      </c>
      <c r="E5922" s="25" t="s">
        <v>10329</v>
      </c>
      <c r="F5922" s="25" t="s">
        <v>20135</v>
      </c>
      <c r="G5922" s="25" t="s">
        <v>20136</v>
      </c>
      <c r="H5922" s="21">
        <v>779.7</v>
      </c>
      <c r="I5922" s="25" t="s">
        <v>7287</v>
      </c>
      <c r="J5922" s="25" t="s">
        <v>7288</v>
      </c>
      <c r="K5922" s="25" t="s">
        <v>8175</v>
      </c>
      <c r="L5922" s="25" t="s">
        <v>10332</v>
      </c>
      <c r="M5922" s="21">
        <v>779.7</v>
      </c>
      <c r="N5922" s="21">
        <v>779.7</v>
      </c>
      <c r="O5922" s="21">
        <v>0</v>
      </c>
      <c r="P5922" s="21">
        <v>89.7</v>
      </c>
      <c r="Q5922" s="25" t="s">
        <v>13843</v>
      </c>
      <c r="R5922" s="1" t="str">
        <f t="shared" si="118"/>
        <v>ST10041</v>
      </c>
      <c r="S5922" t="str">
        <f>VLOOKUP(R5922,Data!$C$2:$D$261,2,0)</f>
        <v>Prince of Wales</v>
      </c>
      <c r="T5922">
        <f>COUNTIF('Feb 2022'!A:A,D5922)+COUNTIF('Mar 2022'!A:A,D5922)+COUNTIF('Apr 2022'!A:A,D5922)+COUNTIF('May 2022'!A:A,D5922)+COUNTIF('June 2022'!A:A,D5922)+COUNTIF('July 2022'!A:A,D5922)+COUNTIF('Aug 2022'!A:A,D5922)+COUNTIF('Sep 2022'!A:A,D5922)+COUNTIF('Oct 2022'!A:A,D5922)+COUNTIF('Dec 2022'!A:A,D5922)</f>
        <v>0</v>
      </c>
      <c r="U5922" t="str">
        <f>VLOOKUP(Q5922,'Capital Lookup'!A:B,2,FALSE)</f>
        <v>Yes</v>
      </c>
      <c r="V5922" s="2">
        <f>IFERROR(VLOOKUP(LEFT(F5922,10),'Find Purchase Orders'!B:J,9,FALSE),"")</f>
        <v>44888</v>
      </c>
      <c r="W5922" s="25" t="s">
        <v>7261</v>
      </c>
    </row>
    <row r="5923" spans="1:25">
      <c r="A5923" s="25" t="s">
        <v>7425</v>
      </c>
      <c r="B5923" s="25" t="s">
        <v>8259</v>
      </c>
      <c r="C5923" s="25" t="s">
        <v>8260</v>
      </c>
      <c r="D5923" s="25" t="s">
        <v>7198</v>
      </c>
      <c r="E5923" s="25" t="s">
        <v>18145</v>
      </c>
      <c r="F5923" s="25" t="s">
        <v>20137</v>
      </c>
      <c r="G5923" s="25" t="s">
        <v>20138</v>
      </c>
      <c r="H5923" s="21">
        <v>3581.08</v>
      </c>
      <c r="I5923" s="25" t="s">
        <v>7287</v>
      </c>
      <c r="J5923" s="25" t="s">
        <v>7288</v>
      </c>
      <c r="K5923" s="25" t="s">
        <v>7579</v>
      </c>
      <c r="L5923" s="25" t="s">
        <v>10765</v>
      </c>
      <c r="M5923" s="21">
        <v>3581.08</v>
      </c>
      <c r="N5923" s="22">
        <v>0</v>
      </c>
      <c r="O5923" s="21">
        <v>3581.08</v>
      </c>
      <c r="P5923" s="21">
        <v>0</v>
      </c>
      <c r="Q5923" s="25" t="s">
        <v>19556</v>
      </c>
      <c r="R5923" s="1" t="str">
        <f t="shared" si="118"/>
        <v>ST10260</v>
      </c>
      <c r="S5923" t="str">
        <f>VLOOKUP(R5923,Data!$C$2:$D$261,2,0)</f>
        <v>Support Office</v>
      </c>
      <c r="T5923">
        <f>COUNTIF('Feb 2022'!A:A,D5923)+COUNTIF('Mar 2022'!A:A,D5923)+COUNTIF('Apr 2022'!A:A,D5923)+COUNTIF('May 2022'!A:A,D5923)+COUNTIF('June 2022'!A:A,D5923)+COUNTIF('July 2022'!A:A,D5923)+COUNTIF('Aug 2022'!A:A,D5923)+COUNTIF('Sep 2022'!A:A,D5923)+COUNTIF('Oct 2022'!A:A,D5923)+COUNTIF('Dec 2022'!A:A,D5923)</f>
        <v>1</v>
      </c>
      <c r="U5923" t="str">
        <f>VLOOKUP(Q5923,'Capital Lookup'!A:B,2,FALSE)</f>
        <v>No</v>
      </c>
      <c r="V5923" s="2">
        <f>IFERROR(VLOOKUP(LEFT(F5923,10),'Find Purchase Orders'!B:J,9,FALSE),"")</f>
        <v>44895</v>
      </c>
      <c r="W5923" s="25" t="s">
        <v>7261</v>
      </c>
    </row>
    <row r="5924" spans="1:25">
      <c r="A5924" s="25" t="s">
        <v>7269</v>
      </c>
      <c r="B5924" s="25" t="s">
        <v>7858</v>
      </c>
      <c r="C5924" s="25"/>
      <c r="D5924" s="25" t="s">
        <v>7199</v>
      </c>
      <c r="E5924" s="25" t="s">
        <v>18145</v>
      </c>
      <c r="F5924" s="25" t="s">
        <v>20139</v>
      </c>
      <c r="G5924" s="25" t="s">
        <v>20140</v>
      </c>
      <c r="H5924" s="21">
        <v>1259.44</v>
      </c>
      <c r="I5924" s="25" t="s">
        <v>7287</v>
      </c>
      <c r="J5924" s="25" t="s">
        <v>7288</v>
      </c>
      <c r="K5924" s="25" t="s">
        <v>7598</v>
      </c>
      <c r="L5924" s="25" t="s">
        <v>10765</v>
      </c>
      <c r="M5924" s="21">
        <v>1259.44</v>
      </c>
      <c r="N5924" s="22">
        <v>0</v>
      </c>
      <c r="O5924" s="21">
        <v>1259.44</v>
      </c>
      <c r="P5924" s="21">
        <v>0</v>
      </c>
      <c r="Q5924" s="25" t="s">
        <v>19556</v>
      </c>
      <c r="R5924" s="1" t="str">
        <f t="shared" si="118"/>
        <v>ST10331</v>
      </c>
      <c r="S5924" t="str">
        <f>VLOOKUP(R5924,Data!$C$2:$D$261,2,0)</f>
        <v>Carlingview Manor</v>
      </c>
      <c r="T5924">
        <f>COUNTIF('Feb 2022'!A:A,D5924)+COUNTIF('Mar 2022'!A:A,D5924)+COUNTIF('Apr 2022'!A:A,D5924)+COUNTIF('May 2022'!A:A,D5924)+COUNTIF('June 2022'!A:A,D5924)+COUNTIF('July 2022'!A:A,D5924)+COUNTIF('Aug 2022'!A:A,D5924)+COUNTIF('Sep 2022'!A:A,D5924)+COUNTIF('Oct 2022'!A:A,D5924)+COUNTIF('Dec 2022'!A:A,D5924)</f>
        <v>1</v>
      </c>
      <c r="U5924" t="str">
        <f>VLOOKUP(Q5924,'Capital Lookup'!A:B,2,FALSE)</f>
        <v>No</v>
      </c>
      <c r="V5924" s="2">
        <f>IFERROR(VLOOKUP(LEFT(F5924,10),'Find Purchase Orders'!B:J,9,FALSE),"")</f>
        <v>44895</v>
      </c>
      <c r="W5924" s="25" t="s">
        <v>7261</v>
      </c>
    </row>
    <row r="5925" spans="1:25">
      <c r="A5925" s="25" t="s">
        <v>7269</v>
      </c>
      <c r="B5925" s="25" t="s">
        <v>7858</v>
      </c>
      <c r="C5925" s="25"/>
      <c r="D5925" s="25" t="s">
        <v>7199</v>
      </c>
      <c r="E5925" s="25" t="s">
        <v>18145</v>
      </c>
      <c r="F5925" s="25" t="s">
        <v>20141</v>
      </c>
      <c r="G5925" s="25" t="s">
        <v>20142</v>
      </c>
      <c r="H5925" s="21">
        <v>1912.74</v>
      </c>
      <c r="I5925" s="25" t="s">
        <v>7287</v>
      </c>
      <c r="J5925" s="25" t="s">
        <v>7288</v>
      </c>
      <c r="K5925" s="25" t="s">
        <v>7495</v>
      </c>
      <c r="L5925" s="25" t="s">
        <v>10765</v>
      </c>
      <c r="M5925" s="21">
        <v>1912.74</v>
      </c>
      <c r="N5925" s="22">
        <v>0</v>
      </c>
      <c r="O5925" s="21">
        <v>1912.74</v>
      </c>
      <c r="P5925" s="21">
        <v>0</v>
      </c>
      <c r="Q5925" s="25" t="s">
        <v>19556</v>
      </c>
      <c r="R5925" s="1" t="str">
        <f t="shared" ref="R5925:R5988" si="119">CONCATENATE("ST",LEFT(B5925,5))</f>
        <v>ST10331</v>
      </c>
      <c r="S5925" t="str">
        <f>VLOOKUP(R5925,Data!$C$2:$D$261,2,0)</f>
        <v>Carlingview Manor</v>
      </c>
      <c r="T5925">
        <f>COUNTIF('Feb 2022'!A:A,D5925)+COUNTIF('Mar 2022'!A:A,D5925)+COUNTIF('Apr 2022'!A:A,D5925)+COUNTIF('May 2022'!A:A,D5925)+COUNTIF('June 2022'!A:A,D5925)+COUNTIF('July 2022'!A:A,D5925)+COUNTIF('Aug 2022'!A:A,D5925)+COUNTIF('Sep 2022'!A:A,D5925)+COUNTIF('Oct 2022'!A:A,D5925)+COUNTIF('Dec 2022'!A:A,D5925)</f>
        <v>1</v>
      </c>
      <c r="U5925" t="str">
        <f>VLOOKUP(Q5925,'Capital Lookup'!A:B,2,FALSE)</f>
        <v>No</v>
      </c>
      <c r="V5925" s="2">
        <f>IFERROR(VLOOKUP(LEFT(F5925,10),'Find Purchase Orders'!B:J,9,FALSE),"")</f>
        <v>44895</v>
      </c>
      <c r="W5925" s="25" t="s">
        <v>7261</v>
      </c>
    </row>
    <row r="5926" spans="1:25" hidden="1">
      <c r="A5926" s="25" t="s">
        <v>7478</v>
      </c>
      <c r="B5926" s="25" t="s">
        <v>7608</v>
      </c>
      <c r="C5926" s="25" t="s">
        <v>7587</v>
      </c>
      <c r="D5926" s="25" t="s">
        <v>7158</v>
      </c>
      <c r="E5926" s="25" t="s">
        <v>7500</v>
      </c>
      <c r="F5926" s="25" t="s">
        <v>20143</v>
      </c>
      <c r="G5926" s="25" t="s">
        <v>20144</v>
      </c>
      <c r="H5926" s="21">
        <v>3231.82</v>
      </c>
      <c r="I5926" s="25" t="s">
        <v>7296</v>
      </c>
      <c r="J5926" s="25" t="s">
        <v>7288</v>
      </c>
      <c r="K5926" s="25" t="s">
        <v>7495</v>
      </c>
      <c r="L5926" s="25" t="s">
        <v>10765</v>
      </c>
      <c r="M5926" s="21">
        <v>3231.82</v>
      </c>
      <c r="N5926" s="21">
        <v>3231.82</v>
      </c>
      <c r="O5926" s="21">
        <v>0</v>
      </c>
      <c r="P5926" s="21">
        <v>3231.82</v>
      </c>
      <c r="Q5926" s="25" t="s">
        <v>19754</v>
      </c>
      <c r="R5926" s="1" t="str">
        <f t="shared" si="119"/>
        <v>ST10161</v>
      </c>
      <c r="S5926" t="str">
        <f>VLOOKUP(R5926,Data!$C$2:$D$261,2,0)</f>
        <v>Longfields Manor</v>
      </c>
      <c r="T5926">
        <f>COUNTIF('Feb 2022'!A:A,D5926)+COUNTIF('Mar 2022'!A:A,D5926)+COUNTIF('Apr 2022'!A:A,D5926)+COUNTIF('May 2022'!A:A,D5926)+COUNTIF('June 2022'!A:A,D5926)+COUNTIF('July 2022'!A:A,D5926)+COUNTIF('Aug 2022'!A:A,D5926)+COUNTIF('Sep 2022'!A:A,D5926)+COUNTIF('Oct 2022'!A:A,D5926)+COUNTIF('Dec 2022'!A:A,D5926)</f>
        <v>1</v>
      </c>
      <c r="U5926" t="str">
        <f>VLOOKUP(Q5926,'Capital Lookup'!A:B,2,FALSE)</f>
        <v>No</v>
      </c>
      <c r="V5926" s="2">
        <f>IFERROR(VLOOKUP(LEFT(F5926,10),'Find Purchase Orders'!B:J,9,FALSE),"")</f>
        <v>44889</v>
      </c>
      <c r="W5926" s="25" t="s">
        <v>7261</v>
      </c>
    </row>
    <row r="5927" spans="1:25">
      <c r="A5927" s="25" t="s">
        <v>7425</v>
      </c>
      <c r="B5927" s="25" t="s">
        <v>8259</v>
      </c>
      <c r="C5927" s="25" t="s">
        <v>8260</v>
      </c>
      <c r="D5927" s="25" t="s">
        <v>7200</v>
      </c>
      <c r="E5927" s="25" t="s">
        <v>18145</v>
      </c>
      <c r="F5927" s="25" t="s">
        <v>20145</v>
      </c>
      <c r="G5927" s="25" t="s">
        <v>20146</v>
      </c>
      <c r="H5927" s="21">
        <v>1272.8399999999999</v>
      </c>
      <c r="I5927" s="25" t="s">
        <v>7287</v>
      </c>
      <c r="J5927" s="25" t="s">
        <v>7288</v>
      </c>
      <c r="K5927" s="25" t="s">
        <v>7778</v>
      </c>
      <c r="L5927" s="25" t="s">
        <v>10765</v>
      </c>
      <c r="M5927" s="21">
        <v>1272.8399999999999</v>
      </c>
      <c r="N5927" s="22">
        <v>0</v>
      </c>
      <c r="O5927" s="21">
        <v>1272.8399999999999</v>
      </c>
      <c r="P5927" s="21">
        <v>0</v>
      </c>
      <c r="Q5927" s="25" t="s">
        <v>19556</v>
      </c>
      <c r="R5927" s="1" t="str">
        <f t="shared" si="119"/>
        <v>ST10260</v>
      </c>
      <c r="S5927" t="str">
        <f>VLOOKUP(R5927,Data!$C$2:$D$261,2,0)</f>
        <v>Support Office</v>
      </c>
      <c r="T5927">
        <f>COUNTIF('Feb 2022'!A:A,D5927)+COUNTIF('Mar 2022'!A:A,D5927)+COUNTIF('Apr 2022'!A:A,D5927)+COUNTIF('May 2022'!A:A,D5927)+COUNTIF('June 2022'!A:A,D5927)+COUNTIF('July 2022'!A:A,D5927)+COUNTIF('Aug 2022'!A:A,D5927)+COUNTIF('Sep 2022'!A:A,D5927)+COUNTIF('Oct 2022'!A:A,D5927)+COUNTIF('Dec 2022'!A:A,D5927)</f>
        <v>1</v>
      </c>
      <c r="U5927" t="str">
        <f>VLOOKUP(Q5927,'Capital Lookup'!A:B,2,FALSE)</f>
        <v>No</v>
      </c>
      <c r="V5927" s="2">
        <f>IFERROR(VLOOKUP(LEFT(F5927,10),'Find Purchase Orders'!B:J,9,FALSE),"")</f>
        <v>44895</v>
      </c>
      <c r="W5927" s="25" t="s">
        <v>7261</v>
      </c>
    </row>
    <row r="5928" spans="1:25">
      <c r="A5928" s="25" t="s">
        <v>7425</v>
      </c>
      <c r="B5928" s="25" t="s">
        <v>8259</v>
      </c>
      <c r="C5928" s="25" t="s">
        <v>8260</v>
      </c>
      <c r="D5928" s="25" t="s">
        <v>7200</v>
      </c>
      <c r="E5928" s="25" t="s">
        <v>18145</v>
      </c>
      <c r="F5928" s="25" t="s">
        <v>20147</v>
      </c>
      <c r="G5928" s="25" t="s">
        <v>20148</v>
      </c>
      <c r="H5928" s="21">
        <v>1502.9</v>
      </c>
      <c r="I5928" s="25" t="s">
        <v>7287</v>
      </c>
      <c r="J5928" s="25" t="s">
        <v>7288</v>
      </c>
      <c r="K5928" s="25" t="s">
        <v>7579</v>
      </c>
      <c r="L5928" s="25" t="s">
        <v>10765</v>
      </c>
      <c r="M5928" s="21">
        <v>1502.9</v>
      </c>
      <c r="N5928" s="22">
        <v>0</v>
      </c>
      <c r="O5928" s="21">
        <v>1502.9</v>
      </c>
      <c r="P5928" s="21">
        <v>0</v>
      </c>
      <c r="Q5928" s="25" t="s">
        <v>19556</v>
      </c>
      <c r="R5928" s="1" t="str">
        <f t="shared" si="119"/>
        <v>ST10260</v>
      </c>
      <c r="S5928" t="str">
        <f>VLOOKUP(R5928,Data!$C$2:$D$261,2,0)</f>
        <v>Support Office</v>
      </c>
      <c r="T5928">
        <f>COUNTIF('Feb 2022'!A:A,D5928)+COUNTIF('Mar 2022'!A:A,D5928)+COUNTIF('Apr 2022'!A:A,D5928)+COUNTIF('May 2022'!A:A,D5928)+COUNTIF('June 2022'!A:A,D5928)+COUNTIF('July 2022'!A:A,D5928)+COUNTIF('Aug 2022'!A:A,D5928)+COUNTIF('Sep 2022'!A:A,D5928)+COUNTIF('Oct 2022'!A:A,D5928)+COUNTIF('Dec 2022'!A:A,D5928)</f>
        <v>1</v>
      </c>
      <c r="U5928" t="str">
        <f>VLOOKUP(Q5928,'Capital Lookup'!A:B,2,FALSE)</f>
        <v>No</v>
      </c>
      <c r="V5928" s="2">
        <f>IFERROR(VLOOKUP(LEFT(F5928,10),'Find Purchase Orders'!B:J,9,FALSE),"")</f>
        <v>44895</v>
      </c>
      <c r="W5928" s="25" t="s">
        <v>7261</v>
      </c>
    </row>
    <row r="5929" spans="1:25">
      <c r="A5929" s="25" t="s">
        <v>7425</v>
      </c>
      <c r="B5929" s="25" t="s">
        <v>8259</v>
      </c>
      <c r="C5929" s="25" t="s">
        <v>8260</v>
      </c>
      <c r="D5929" s="25" t="s">
        <v>7200</v>
      </c>
      <c r="E5929" s="25" t="s">
        <v>18145</v>
      </c>
      <c r="F5929" s="25" t="s">
        <v>20149</v>
      </c>
      <c r="G5929" s="25" t="s">
        <v>20150</v>
      </c>
      <c r="H5929" s="21">
        <v>2144.63</v>
      </c>
      <c r="I5929" s="25" t="s">
        <v>7287</v>
      </c>
      <c r="J5929" s="25" t="s">
        <v>7288</v>
      </c>
      <c r="K5929" s="25" t="s">
        <v>7579</v>
      </c>
      <c r="L5929" s="25" t="s">
        <v>10765</v>
      </c>
      <c r="M5929" s="21">
        <v>2144.63</v>
      </c>
      <c r="N5929" s="22">
        <v>0</v>
      </c>
      <c r="O5929" s="21">
        <v>2144.63</v>
      </c>
      <c r="P5929" s="21">
        <v>0</v>
      </c>
      <c r="Q5929" s="25" t="s">
        <v>19556</v>
      </c>
      <c r="R5929" s="1" t="str">
        <f t="shared" si="119"/>
        <v>ST10260</v>
      </c>
      <c r="S5929" t="str">
        <f>VLOOKUP(R5929,Data!$C$2:$D$261,2,0)</f>
        <v>Support Office</v>
      </c>
      <c r="T5929">
        <f>COUNTIF('Feb 2022'!A:A,D5929)+COUNTIF('Mar 2022'!A:A,D5929)+COUNTIF('Apr 2022'!A:A,D5929)+COUNTIF('May 2022'!A:A,D5929)+COUNTIF('June 2022'!A:A,D5929)+COUNTIF('July 2022'!A:A,D5929)+COUNTIF('Aug 2022'!A:A,D5929)+COUNTIF('Sep 2022'!A:A,D5929)+COUNTIF('Oct 2022'!A:A,D5929)+COUNTIF('Dec 2022'!A:A,D5929)</f>
        <v>1</v>
      </c>
      <c r="U5929" t="str">
        <f>VLOOKUP(Q5929,'Capital Lookup'!A:B,2,FALSE)</f>
        <v>No</v>
      </c>
      <c r="V5929" s="2">
        <f>IFERROR(VLOOKUP(LEFT(F5929,10),'Find Purchase Orders'!B:J,9,FALSE),"")</f>
        <v>44895</v>
      </c>
      <c r="W5929" s="25" t="s">
        <v>7261</v>
      </c>
    </row>
    <row r="5930" spans="1:25">
      <c r="A5930" s="25" t="s">
        <v>7269</v>
      </c>
      <c r="B5930" s="25" t="s">
        <v>7799</v>
      </c>
      <c r="C5930" s="25"/>
      <c r="D5930" s="25" t="s">
        <v>7201</v>
      </c>
      <c r="E5930" s="25" t="s">
        <v>18145</v>
      </c>
      <c r="F5930" s="25" t="s">
        <v>20151</v>
      </c>
      <c r="G5930" s="25" t="s">
        <v>20152</v>
      </c>
      <c r="H5930" s="21">
        <v>11152.81</v>
      </c>
      <c r="I5930" s="25" t="s">
        <v>7287</v>
      </c>
      <c r="J5930" s="25" t="s">
        <v>7288</v>
      </c>
      <c r="K5930" s="25" t="s">
        <v>7733</v>
      </c>
      <c r="L5930" s="25" t="s">
        <v>10765</v>
      </c>
      <c r="M5930" s="21">
        <v>11152.81</v>
      </c>
      <c r="N5930" s="22">
        <v>0</v>
      </c>
      <c r="O5930" s="21">
        <v>11152.81</v>
      </c>
      <c r="P5930" s="21">
        <v>0</v>
      </c>
      <c r="Q5930" s="25" t="s">
        <v>19556</v>
      </c>
      <c r="R5930" s="1" t="str">
        <f t="shared" si="119"/>
        <v>ST10333</v>
      </c>
      <c r="S5930" t="str">
        <f>VLOOKUP(R5930,Data!$C$2:$D$261,2,0)</f>
        <v>Heartwood</v>
      </c>
      <c r="T5930">
        <f>COUNTIF('Feb 2022'!A:A,D5930)+COUNTIF('Mar 2022'!A:A,D5930)+COUNTIF('Apr 2022'!A:A,D5930)+COUNTIF('May 2022'!A:A,D5930)+COUNTIF('June 2022'!A:A,D5930)+COUNTIF('July 2022'!A:A,D5930)+COUNTIF('Aug 2022'!A:A,D5930)+COUNTIF('Sep 2022'!A:A,D5930)+COUNTIF('Oct 2022'!A:A,D5930)+COUNTIF('Dec 2022'!A:A,D5930)</f>
        <v>1</v>
      </c>
      <c r="U5930" t="str">
        <f>VLOOKUP(Q5930,'Capital Lookup'!A:B,2,FALSE)</f>
        <v>No</v>
      </c>
      <c r="V5930" s="2">
        <f>IFERROR(VLOOKUP(LEFT(F5930,10),'Find Purchase Orders'!B:J,9,FALSE),"")</f>
        <v>44895</v>
      </c>
      <c r="W5930" s="25" t="s">
        <v>7261</v>
      </c>
    </row>
    <row r="5931" spans="1:25" hidden="1">
      <c r="A5931" s="25" t="s">
        <v>11215</v>
      </c>
      <c r="B5931" s="25" t="s">
        <v>7466</v>
      </c>
      <c r="C5931" s="25" t="s">
        <v>7254</v>
      </c>
      <c r="D5931" s="25" t="s">
        <v>7159</v>
      </c>
      <c r="E5931" s="25" t="s">
        <v>7500</v>
      </c>
      <c r="F5931" s="25" t="s">
        <v>20153</v>
      </c>
      <c r="G5931" s="25" t="s">
        <v>20154</v>
      </c>
      <c r="H5931" s="21">
        <v>5403.66</v>
      </c>
      <c r="I5931" s="25" t="s">
        <v>7287</v>
      </c>
      <c r="J5931" s="25" t="s">
        <v>7288</v>
      </c>
      <c r="K5931" s="25" t="s">
        <v>7495</v>
      </c>
      <c r="L5931" s="25" t="s">
        <v>10765</v>
      </c>
      <c r="M5931" s="21">
        <v>5403.66</v>
      </c>
      <c r="N5931" s="22">
        <v>0</v>
      </c>
      <c r="O5931" s="21">
        <v>5403.66</v>
      </c>
      <c r="P5931" s="21">
        <v>621.66</v>
      </c>
      <c r="Q5931" s="25" t="s">
        <v>19818</v>
      </c>
      <c r="R5931" s="1" t="str">
        <f t="shared" si="119"/>
        <v>ST10052</v>
      </c>
      <c r="S5931" t="str">
        <f>VLOOKUP(R5931,Data!$C$2:$D$261,2,0)</f>
        <v>Portobello</v>
      </c>
      <c r="T5931">
        <f>COUNTIF('Feb 2022'!A:A,D5931)+COUNTIF('Mar 2022'!A:A,D5931)+COUNTIF('Apr 2022'!A:A,D5931)+COUNTIF('May 2022'!A:A,D5931)+COUNTIF('June 2022'!A:A,D5931)+COUNTIF('July 2022'!A:A,D5931)+COUNTIF('Aug 2022'!A:A,D5931)+COUNTIF('Sep 2022'!A:A,D5931)+COUNTIF('Oct 2022'!A:A,D5931)+COUNTIF('Dec 2022'!A:A,D5931)</f>
        <v>1</v>
      </c>
      <c r="U5931" t="str">
        <f>VLOOKUP(Q5931,'Capital Lookup'!A:B,2,FALSE)</f>
        <v>No</v>
      </c>
      <c r="V5931" s="2">
        <f>IFERROR(VLOOKUP(LEFT(F5931,10),'Find Purchase Orders'!B:J,9,FALSE),"")</f>
        <v>44889</v>
      </c>
      <c r="W5931" s="25" t="s">
        <v>7261</v>
      </c>
    </row>
    <row r="5932" spans="1:25" hidden="1">
      <c r="A5932" s="25" t="s">
        <v>7261</v>
      </c>
      <c r="B5932" s="25" t="s">
        <v>7662</v>
      </c>
      <c r="C5932" s="25" t="s">
        <v>7264</v>
      </c>
      <c r="D5932" s="25" t="s">
        <v>7160</v>
      </c>
      <c r="E5932" s="25" t="s">
        <v>8443</v>
      </c>
      <c r="F5932" s="25" t="s">
        <v>20155</v>
      </c>
      <c r="G5932" s="25" t="s">
        <v>20156</v>
      </c>
      <c r="H5932" s="21">
        <v>3150</v>
      </c>
      <c r="I5932" s="25" t="s">
        <v>7287</v>
      </c>
      <c r="J5932" s="25" t="s">
        <v>7288</v>
      </c>
      <c r="K5932" s="25" t="s">
        <v>7733</v>
      </c>
      <c r="L5932" s="25" t="s">
        <v>7734</v>
      </c>
      <c r="M5932" s="21">
        <v>3150</v>
      </c>
      <c r="N5932" s="22">
        <v>0</v>
      </c>
      <c r="O5932" s="21">
        <v>3150</v>
      </c>
      <c r="P5932" s="21">
        <v>150</v>
      </c>
      <c r="Q5932" s="25" t="s">
        <v>19482</v>
      </c>
      <c r="R5932" s="1" t="str">
        <f t="shared" si="119"/>
        <v>ST10055</v>
      </c>
      <c r="S5932" t="str">
        <f>VLOOKUP(R5932,Data!$C$2:$D$261,2,0)</f>
        <v>Hollyburn House</v>
      </c>
      <c r="T5932">
        <f>COUNTIF('Feb 2022'!A:A,D5932)+COUNTIF('Mar 2022'!A:A,D5932)+COUNTIF('Apr 2022'!A:A,D5932)+COUNTIF('May 2022'!A:A,D5932)+COUNTIF('June 2022'!A:A,D5932)+COUNTIF('July 2022'!A:A,D5932)+COUNTIF('Aug 2022'!A:A,D5932)+COUNTIF('Sep 2022'!A:A,D5932)+COUNTIF('Oct 2022'!A:A,D5932)+COUNTIF('Dec 2022'!A:A,D5932)</f>
        <v>1</v>
      </c>
      <c r="U5932" t="str">
        <f>VLOOKUP(Q5932,'Capital Lookup'!A:B,2,FALSE)</f>
        <v>No</v>
      </c>
      <c r="V5932" s="2">
        <f>IFERROR(VLOOKUP(LEFT(F5932,10),'Find Purchase Orders'!B:J,9,FALSE),"")</f>
        <v>44889</v>
      </c>
      <c r="W5932" s="25" t="s">
        <v>7261</v>
      </c>
    </row>
    <row r="5933" spans="1:25" hidden="1">
      <c r="A5933" s="25" t="s">
        <v>7261</v>
      </c>
      <c r="B5933" s="25" t="s">
        <v>7541</v>
      </c>
      <c r="C5933" s="25" t="s">
        <v>7264</v>
      </c>
      <c r="D5933" s="25" t="s">
        <v>7161</v>
      </c>
      <c r="E5933" s="25" t="s">
        <v>7543</v>
      </c>
      <c r="F5933" s="25" t="s">
        <v>20157</v>
      </c>
      <c r="G5933" s="25" t="s">
        <v>20158</v>
      </c>
      <c r="H5933" s="21">
        <v>336</v>
      </c>
      <c r="I5933" s="25" t="s">
        <v>7296</v>
      </c>
      <c r="J5933" s="25" t="s">
        <v>7288</v>
      </c>
      <c r="K5933" s="25" t="s">
        <v>7289</v>
      </c>
      <c r="L5933" s="25" t="s">
        <v>7259</v>
      </c>
      <c r="M5933" s="21">
        <v>336</v>
      </c>
      <c r="N5933" s="22">
        <v>0</v>
      </c>
      <c r="O5933" s="21">
        <v>336</v>
      </c>
      <c r="P5933" s="21">
        <v>336</v>
      </c>
      <c r="Q5933" s="25" t="s">
        <v>7544</v>
      </c>
      <c r="R5933" s="1" t="str">
        <f t="shared" si="119"/>
        <v>ST10061</v>
      </c>
      <c r="S5933" t="str">
        <f>VLOOKUP(R5933,Data!$C$2:$D$261,2,0)</f>
        <v>The Dorchester</v>
      </c>
      <c r="T5933">
        <f>COUNTIF('Feb 2022'!A:A,D5933)+COUNTIF('Mar 2022'!A:A,D5933)+COUNTIF('Apr 2022'!A:A,D5933)+COUNTIF('May 2022'!A:A,D5933)+COUNTIF('June 2022'!A:A,D5933)+COUNTIF('July 2022'!A:A,D5933)+COUNTIF('Aug 2022'!A:A,D5933)+COUNTIF('Sep 2022'!A:A,D5933)+COUNTIF('Oct 2022'!A:A,D5933)+COUNTIF('Dec 2022'!A:A,D5933)</f>
        <v>1</v>
      </c>
      <c r="U5933" t="str">
        <f>VLOOKUP(Q5933,'Capital Lookup'!A:B,2,FALSE)</f>
        <v>No</v>
      </c>
      <c r="V5933" s="2">
        <f>IFERROR(VLOOKUP(LEFT(F5933,10),'Find Purchase Orders'!B:J,9,FALSE),"")</f>
        <v>44889</v>
      </c>
      <c r="W5933" s="25" t="s">
        <v>7261</v>
      </c>
    </row>
    <row r="5934" spans="1:25" hidden="1">
      <c r="A5934" s="25" t="s">
        <v>7261</v>
      </c>
      <c r="B5934" s="25" t="s">
        <v>7541</v>
      </c>
      <c r="C5934" s="25" t="s">
        <v>7264</v>
      </c>
      <c r="D5934" s="25" t="s">
        <v>7161</v>
      </c>
      <c r="E5934" s="25" t="s">
        <v>7543</v>
      </c>
      <c r="F5934" s="25" t="s">
        <v>20159</v>
      </c>
      <c r="G5934" s="25" t="s">
        <v>20160</v>
      </c>
      <c r="H5934" s="21">
        <v>3053.19</v>
      </c>
      <c r="I5934" s="25" t="s">
        <v>7296</v>
      </c>
      <c r="J5934" s="25" t="s">
        <v>7288</v>
      </c>
      <c r="K5934" s="25" t="s">
        <v>7289</v>
      </c>
      <c r="L5934" s="25" t="s">
        <v>7259</v>
      </c>
      <c r="M5934" s="21">
        <v>3053.19</v>
      </c>
      <c r="N5934" s="22">
        <v>0</v>
      </c>
      <c r="O5934" s="21">
        <v>3053.19</v>
      </c>
      <c r="P5934" s="21">
        <v>3053.19</v>
      </c>
      <c r="Q5934" s="25" t="s">
        <v>7544</v>
      </c>
      <c r="R5934" s="1" t="str">
        <f t="shared" si="119"/>
        <v>ST10061</v>
      </c>
      <c r="S5934" t="str">
        <f>VLOOKUP(R5934,Data!$C$2:$D$261,2,0)</f>
        <v>The Dorchester</v>
      </c>
      <c r="T5934">
        <f>COUNTIF('Feb 2022'!A:A,D5934)+COUNTIF('Mar 2022'!A:A,D5934)+COUNTIF('Apr 2022'!A:A,D5934)+COUNTIF('May 2022'!A:A,D5934)+COUNTIF('June 2022'!A:A,D5934)+COUNTIF('July 2022'!A:A,D5934)+COUNTIF('Aug 2022'!A:A,D5934)+COUNTIF('Sep 2022'!A:A,D5934)+COUNTIF('Oct 2022'!A:A,D5934)+COUNTIF('Dec 2022'!A:A,D5934)</f>
        <v>1</v>
      </c>
      <c r="U5934" t="str">
        <f>VLOOKUP(Q5934,'Capital Lookup'!A:B,2,FALSE)</f>
        <v>No</v>
      </c>
      <c r="V5934" s="2">
        <f>IFERROR(VLOOKUP(LEFT(F5934,10),'Find Purchase Orders'!B:J,9,FALSE),"")</f>
        <v>44889</v>
      </c>
      <c r="W5934" s="25" t="s">
        <v>7261</v>
      </c>
    </row>
    <row r="5935" spans="1:25" hidden="1">
      <c r="A5935" s="25" t="s">
        <v>7261</v>
      </c>
      <c r="B5935" s="25" t="s">
        <v>7343</v>
      </c>
      <c r="C5935" s="25" t="s">
        <v>7282</v>
      </c>
      <c r="D5935" s="25" t="s">
        <v>20161</v>
      </c>
      <c r="E5935" s="25" t="s">
        <v>10329</v>
      </c>
      <c r="F5935" s="25" t="s">
        <v>20162</v>
      </c>
      <c r="G5935" s="25" t="s">
        <v>20163</v>
      </c>
      <c r="H5935" s="21">
        <v>1407.81</v>
      </c>
      <c r="I5935" s="25" t="s">
        <v>7287</v>
      </c>
      <c r="J5935" s="25" t="s">
        <v>7288</v>
      </c>
      <c r="K5935" s="25" t="s">
        <v>8175</v>
      </c>
      <c r="L5935" s="25" t="s">
        <v>10332</v>
      </c>
      <c r="M5935" s="21">
        <v>1407.81</v>
      </c>
      <c r="N5935" s="22">
        <v>0</v>
      </c>
      <c r="O5935" s="21">
        <v>1407.81</v>
      </c>
      <c r="P5935" s="21">
        <v>161.96</v>
      </c>
      <c r="Q5935" s="25" t="s">
        <v>10333</v>
      </c>
      <c r="R5935" s="1" t="str">
        <f t="shared" si="119"/>
        <v>ST10093</v>
      </c>
      <c r="S5935" t="str">
        <f>VLOOKUP(R5935,Data!$C$2:$D$261,2,0)</f>
        <v>Windermere on The Mount</v>
      </c>
      <c r="T5935">
        <f>COUNTIF('Feb 2022'!A:A,D5935)+COUNTIF('Mar 2022'!A:A,D5935)+COUNTIF('Apr 2022'!A:A,D5935)+COUNTIF('May 2022'!A:A,D5935)+COUNTIF('June 2022'!A:A,D5935)+COUNTIF('July 2022'!A:A,D5935)+COUNTIF('Aug 2022'!A:A,D5935)+COUNTIF('Sep 2022'!A:A,D5935)+COUNTIF('Oct 2022'!A:A,D5935)+COUNTIF('Dec 2022'!A:A,D5935)</f>
        <v>0</v>
      </c>
      <c r="U5935" t="str">
        <f>VLOOKUP(Q5935,'Capital Lookup'!A:B,2,FALSE)</f>
        <v>Yes</v>
      </c>
      <c r="V5935" s="2">
        <f>IFERROR(VLOOKUP(LEFT(F5935,10),'Find Purchase Orders'!B:J,9,FALSE),"")</f>
        <v>44888</v>
      </c>
      <c r="W5935" s="25" t="s">
        <v>7261</v>
      </c>
    </row>
    <row r="5936" spans="1:25" s="9" customFormat="1" hidden="1">
      <c r="A5936" s="25" t="s">
        <v>7261</v>
      </c>
      <c r="B5936" s="25" t="s">
        <v>8259</v>
      </c>
      <c r="C5936" s="25" t="s">
        <v>8260</v>
      </c>
      <c r="D5936" s="25" t="s">
        <v>20164</v>
      </c>
      <c r="E5936" s="25" t="s">
        <v>10329</v>
      </c>
      <c r="F5936" s="25" t="s">
        <v>20165</v>
      </c>
      <c r="G5936" s="25" t="s">
        <v>20166</v>
      </c>
      <c r="H5936" s="21">
        <v>350.85</v>
      </c>
      <c r="I5936" s="25" t="s">
        <v>7287</v>
      </c>
      <c r="J5936" s="25" t="s">
        <v>7288</v>
      </c>
      <c r="K5936" s="25" t="s">
        <v>8175</v>
      </c>
      <c r="L5936" s="25" t="s">
        <v>10332</v>
      </c>
      <c r="M5936" s="21">
        <v>350.85</v>
      </c>
      <c r="N5936" s="21">
        <v>369.22</v>
      </c>
      <c r="O5936" s="21">
        <v>-18.37</v>
      </c>
      <c r="P5936" s="21">
        <v>40.36</v>
      </c>
      <c r="Q5936" s="25" t="s">
        <v>10333</v>
      </c>
      <c r="R5936" s="1" t="str">
        <f t="shared" si="119"/>
        <v>ST10260</v>
      </c>
      <c r="S5936" t="str">
        <f>VLOOKUP(R5936,Data!$C$2:$D$261,2,0)</f>
        <v>Support Office</v>
      </c>
      <c r="T5936">
        <f>COUNTIF('Feb 2022'!A:A,D5936)+COUNTIF('Mar 2022'!A:A,D5936)+COUNTIF('Apr 2022'!A:A,D5936)+COUNTIF('May 2022'!A:A,D5936)+COUNTIF('June 2022'!A:A,D5936)+COUNTIF('July 2022'!A:A,D5936)+COUNTIF('Aug 2022'!A:A,D5936)+COUNTIF('Sep 2022'!A:A,D5936)+COUNTIF('Oct 2022'!A:A,D5936)+COUNTIF('Dec 2022'!A:A,D5936)</f>
        <v>0</v>
      </c>
      <c r="U5936" t="str">
        <f>VLOOKUP(Q5936,'Capital Lookup'!A:B,2,FALSE)</f>
        <v>Yes</v>
      </c>
      <c r="V5936" s="2">
        <f>IFERROR(VLOOKUP(LEFT(F5936,10),'Find Purchase Orders'!B:J,9,FALSE),"")</f>
        <v>44888</v>
      </c>
      <c r="W5936" s="25" t="s">
        <v>7261</v>
      </c>
      <c r="X5936"/>
      <c r="Y5936"/>
    </row>
    <row r="5937" spans="1:25" s="9" customFormat="1" hidden="1">
      <c r="A5937" s="25" t="s">
        <v>7261</v>
      </c>
      <c r="B5937" s="25" t="s">
        <v>9377</v>
      </c>
      <c r="C5937" s="25" t="s">
        <v>7282</v>
      </c>
      <c r="D5937" s="25" t="s">
        <v>7162</v>
      </c>
      <c r="E5937" s="25" t="s">
        <v>20006</v>
      </c>
      <c r="F5937" s="25" t="s">
        <v>20167</v>
      </c>
      <c r="G5937" s="25" t="s">
        <v>20168</v>
      </c>
      <c r="H5937" s="21">
        <v>288.75</v>
      </c>
      <c r="I5937" s="25" t="s">
        <v>7287</v>
      </c>
      <c r="J5937" s="25" t="s">
        <v>7288</v>
      </c>
      <c r="K5937" s="25" t="s">
        <v>7289</v>
      </c>
      <c r="L5937" s="25" t="s">
        <v>7259</v>
      </c>
      <c r="M5937" s="21">
        <v>288.75</v>
      </c>
      <c r="N5937" s="22">
        <v>0</v>
      </c>
      <c r="O5937" s="21">
        <v>288.75</v>
      </c>
      <c r="P5937" s="21">
        <v>13.75</v>
      </c>
      <c r="Q5937" s="25" t="s">
        <v>9381</v>
      </c>
      <c r="R5937" s="1" t="str">
        <f t="shared" si="119"/>
        <v>ST10069</v>
      </c>
      <c r="S5937" t="str">
        <f>VLOOKUP(R5937,Data!$C$2:$D$261,2,0)</f>
        <v>The Heartland</v>
      </c>
      <c r="T5937">
        <f>COUNTIF('Feb 2022'!A:A,D5937)+COUNTIF('Mar 2022'!A:A,D5937)+COUNTIF('Apr 2022'!A:A,D5937)+COUNTIF('May 2022'!A:A,D5937)+COUNTIF('June 2022'!A:A,D5937)+COUNTIF('July 2022'!A:A,D5937)+COUNTIF('Aug 2022'!A:A,D5937)+COUNTIF('Sep 2022'!A:A,D5937)+COUNTIF('Oct 2022'!A:A,D5937)+COUNTIF('Dec 2022'!A:A,D5937)</f>
        <v>1</v>
      </c>
      <c r="U5937" t="str">
        <f>VLOOKUP(Q5937,'Capital Lookup'!A:B,2,FALSE)</f>
        <v>No</v>
      </c>
      <c r="V5937" s="2">
        <f>IFERROR(VLOOKUP(LEFT(F5937,10),'Find Purchase Orders'!B:J,9,FALSE),"")</f>
        <v>44889</v>
      </c>
      <c r="W5937" s="25" t="s">
        <v>7261</v>
      </c>
      <c r="X5937"/>
      <c r="Y5937"/>
    </row>
    <row r="5938" spans="1:25" hidden="1">
      <c r="A5938" s="25" t="s">
        <v>7261</v>
      </c>
      <c r="B5938" s="25" t="s">
        <v>9377</v>
      </c>
      <c r="C5938" s="25" t="s">
        <v>7282</v>
      </c>
      <c r="D5938" s="25" t="s">
        <v>7162</v>
      </c>
      <c r="E5938" s="25" t="s">
        <v>20006</v>
      </c>
      <c r="F5938" s="25" t="s">
        <v>20169</v>
      </c>
      <c r="G5938" s="25" t="s">
        <v>20170</v>
      </c>
      <c r="H5938" s="21">
        <v>1483.1</v>
      </c>
      <c r="I5938" s="25" t="s">
        <v>7287</v>
      </c>
      <c r="J5938" s="25" t="s">
        <v>7288</v>
      </c>
      <c r="K5938" s="25" t="s">
        <v>7289</v>
      </c>
      <c r="L5938" s="25" t="s">
        <v>7259</v>
      </c>
      <c r="M5938" s="21">
        <v>1483.1</v>
      </c>
      <c r="N5938" s="22">
        <v>0</v>
      </c>
      <c r="O5938" s="21">
        <v>1483.1</v>
      </c>
      <c r="P5938" s="21">
        <v>70.62</v>
      </c>
      <c r="Q5938" s="25" t="s">
        <v>9381</v>
      </c>
      <c r="R5938" s="1" t="str">
        <f t="shared" si="119"/>
        <v>ST10069</v>
      </c>
      <c r="S5938" t="str">
        <f>VLOOKUP(R5938,Data!$C$2:$D$261,2,0)</f>
        <v>The Heartland</v>
      </c>
      <c r="T5938">
        <f>COUNTIF('Feb 2022'!A:A,D5938)+COUNTIF('Mar 2022'!A:A,D5938)+COUNTIF('Apr 2022'!A:A,D5938)+COUNTIF('May 2022'!A:A,D5938)+COUNTIF('June 2022'!A:A,D5938)+COUNTIF('July 2022'!A:A,D5938)+COUNTIF('Aug 2022'!A:A,D5938)+COUNTIF('Sep 2022'!A:A,D5938)+COUNTIF('Oct 2022'!A:A,D5938)+COUNTIF('Dec 2022'!A:A,D5938)</f>
        <v>1</v>
      </c>
      <c r="U5938" t="str">
        <f>VLOOKUP(Q5938,'Capital Lookup'!A:B,2,FALSE)</f>
        <v>No</v>
      </c>
      <c r="V5938" s="2">
        <f>IFERROR(VLOOKUP(LEFT(F5938,10),'Find Purchase Orders'!B:J,9,FALSE),"")</f>
        <v>44889</v>
      </c>
      <c r="W5938" s="25" t="s">
        <v>7261</v>
      </c>
    </row>
    <row r="5939" spans="1:25">
      <c r="A5939" s="25" t="s">
        <v>7261</v>
      </c>
      <c r="B5939" s="25" t="s">
        <v>8595</v>
      </c>
      <c r="C5939" s="25" t="s">
        <v>7264</v>
      </c>
      <c r="D5939" s="25" t="s">
        <v>7202</v>
      </c>
      <c r="E5939" s="25" t="s">
        <v>8596</v>
      </c>
      <c r="F5939" s="25" t="s">
        <v>20171</v>
      </c>
      <c r="G5939" s="25" t="s">
        <v>6149</v>
      </c>
      <c r="H5939" s="21">
        <v>525</v>
      </c>
      <c r="I5939" s="25" t="s">
        <v>7296</v>
      </c>
      <c r="J5939" s="25" t="s">
        <v>7288</v>
      </c>
      <c r="K5939" s="25" t="s">
        <v>7258</v>
      </c>
      <c r="L5939" s="25" t="s">
        <v>7259</v>
      </c>
      <c r="M5939" s="21">
        <v>525</v>
      </c>
      <c r="N5939" s="22">
        <v>0</v>
      </c>
      <c r="O5939" s="21">
        <v>525</v>
      </c>
      <c r="P5939" s="21">
        <v>525</v>
      </c>
      <c r="Q5939" s="25" t="s">
        <v>8599</v>
      </c>
      <c r="R5939" s="1" t="str">
        <f t="shared" si="119"/>
        <v>ST10059</v>
      </c>
      <c r="S5939" t="str">
        <f>VLOOKUP(R5939,Data!$C$2:$D$261,2,0)</f>
        <v>Parkwood Manor</v>
      </c>
      <c r="T5939">
        <f>COUNTIF('Feb 2022'!A:A,D5939)+COUNTIF('Mar 2022'!A:A,D5939)+COUNTIF('Apr 2022'!A:A,D5939)+COUNTIF('May 2022'!A:A,D5939)+COUNTIF('June 2022'!A:A,D5939)+COUNTIF('July 2022'!A:A,D5939)+COUNTIF('Aug 2022'!A:A,D5939)+COUNTIF('Sep 2022'!A:A,D5939)+COUNTIF('Oct 2022'!A:A,D5939)+COUNTIF('Dec 2022'!A:A,D5939)</f>
        <v>1</v>
      </c>
      <c r="U5939" t="str">
        <f>VLOOKUP(Q5939,'Capital Lookup'!A:B,2,FALSE)</f>
        <v>No</v>
      </c>
      <c r="V5939" s="2">
        <f>IFERROR(VLOOKUP(LEFT(F5939,10),'Find Purchase Orders'!B:J,9,FALSE),"")</f>
        <v>44893</v>
      </c>
      <c r="W5939" s="25" t="s">
        <v>7261</v>
      </c>
    </row>
    <row r="5940" spans="1:25">
      <c r="A5940" s="25" t="s">
        <v>7261</v>
      </c>
      <c r="B5940" s="25" t="s">
        <v>8595</v>
      </c>
      <c r="C5940" s="25" t="s">
        <v>7264</v>
      </c>
      <c r="D5940" s="25" t="s">
        <v>7202</v>
      </c>
      <c r="E5940" s="25" t="s">
        <v>8596</v>
      </c>
      <c r="F5940" s="25" t="s">
        <v>20172</v>
      </c>
      <c r="G5940" s="25" t="s">
        <v>11025</v>
      </c>
      <c r="H5940" s="21">
        <v>157.5</v>
      </c>
      <c r="I5940" s="25" t="s">
        <v>7296</v>
      </c>
      <c r="J5940" s="25" t="s">
        <v>7288</v>
      </c>
      <c r="K5940" s="25" t="s">
        <v>7262</v>
      </c>
      <c r="L5940" s="25" t="s">
        <v>7259</v>
      </c>
      <c r="M5940" s="21">
        <v>157.5</v>
      </c>
      <c r="N5940" s="22">
        <v>0</v>
      </c>
      <c r="O5940" s="21">
        <v>157.5</v>
      </c>
      <c r="P5940" s="21">
        <v>157.5</v>
      </c>
      <c r="Q5940" s="25" t="s">
        <v>8599</v>
      </c>
      <c r="R5940" s="1" t="str">
        <f t="shared" si="119"/>
        <v>ST10059</v>
      </c>
      <c r="S5940" t="str">
        <f>VLOOKUP(R5940,Data!$C$2:$D$261,2,0)</f>
        <v>Parkwood Manor</v>
      </c>
      <c r="T5940">
        <f>COUNTIF('Feb 2022'!A:A,D5940)+COUNTIF('Mar 2022'!A:A,D5940)+COUNTIF('Apr 2022'!A:A,D5940)+COUNTIF('May 2022'!A:A,D5940)+COUNTIF('June 2022'!A:A,D5940)+COUNTIF('July 2022'!A:A,D5940)+COUNTIF('Aug 2022'!A:A,D5940)+COUNTIF('Sep 2022'!A:A,D5940)+COUNTIF('Oct 2022'!A:A,D5940)+COUNTIF('Dec 2022'!A:A,D5940)</f>
        <v>1</v>
      </c>
      <c r="U5940" t="str">
        <f>VLOOKUP(Q5940,'Capital Lookup'!A:B,2,FALSE)</f>
        <v>No</v>
      </c>
      <c r="V5940" s="2">
        <f>IFERROR(VLOOKUP(LEFT(F5940,10),'Find Purchase Orders'!B:J,9,FALSE),"")</f>
        <v>44893</v>
      </c>
      <c r="W5940" s="25" t="s">
        <v>7261</v>
      </c>
    </row>
    <row r="5941" spans="1:25">
      <c r="A5941" s="25" t="s">
        <v>7261</v>
      </c>
      <c r="B5941" s="25" t="s">
        <v>8595</v>
      </c>
      <c r="C5941" s="25" t="s">
        <v>7264</v>
      </c>
      <c r="D5941" s="25" t="s">
        <v>7202</v>
      </c>
      <c r="E5941" s="25" t="s">
        <v>8596</v>
      </c>
      <c r="F5941" s="25" t="s">
        <v>20173</v>
      </c>
      <c r="G5941" s="25" t="s">
        <v>20174</v>
      </c>
      <c r="H5941" s="21">
        <v>5068.72</v>
      </c>
      <c r="I5941" s="25" t="s">
        <v>7296</v>
      </c>
      <c r="J5941" s="25" t="s">
        <v>7288</v>
      </c>
      <c r="K5941" s="25" t="s">
        <v>7262</v>
      </c>
      <c r="L5941" s="25" t="s">
        <v>7259</v>
      </c>
      <c r="M5941" s="21">
        <v>5068.72</v>
      </c>
      <c r="N5941" s="22">
        <v>0</v>
      </c>
      <c r="O5941" s="21">
        <v>5068.72</v>
      </c>
      <c r="P5941" s="21">
        <v>5068.72</v>
      </c>
      <c r="Q5941" s="25" t="s">
        <v>8599</v>
      </c>
      <c r="R5941" s="1" t="str">
        <f t="shared" si="119"/>
        <v>ST10059</v>
      </c>
      <c r="S5941" t="str">
        <f>VLOOKUP(R5941,Data!$C$2:$D$261,2,0)</f>
        <v>Parkwood Manor</v>
      </c>
      <c r="T5941">
        <f>COUNTIF('Feb 2022'!A:A,D5941)+COUNTIF('Mar 2022'!A:A,D5941)+COUNTIF('Apr 2022'!A:A,D5941)+COUNTIF('May 2022'!A:A,D5941)+COUNTIF('June 2022'!A:A,D5941)+COUNTIF('July 2022'!A:A,D5941)+COUNTIF('Aug 2022'!A:A,D5941)+COUNTIF('Sep 2022'!A:A,D5941)+COUNTIF('Oct 2022'!A:A,D5941)+COUNTIF('Dec 2022'!A:A,D5941)</f>
        <v>1</v>
      </c>
      <c r="U5941" t="str">
        <f>VLOOKUP(Q5941,'Capital Lookup'!A:B,2,FALSE)</f>
        <v>No</v>
      </c>
      <c r="V5941" s="2">
        <f>IFERROR(VLOOKUP(LEFT(F5941,10),'Find Purchase Orders'!B:J,9,FALSE),"")</f>
        <v>44893</v>
      </c>
      <c r="W5941" s="25" t="s">
        <v>7261</v>
      </c>
    </row>
    <row r="5942" spans="1:25">
      <c r="A5942" s="25" t="s">
        <v>7252</v>
      </c>
      <c r="B5942" s="25" t="s">
        <v>7574</v>
      </c>
      <c r="C5942" s="25" t="s">
        <v>7254</v>
      </c>
      <c r="D5942" s="25" t="s">
        <v>7203</v>
      </c>
      <c r="E5942" s="25" t="s">
        <v>18145</v>
      </c>
      <c r="F5942" s="25" t="s">
        <v>20175</v>
      </c>
      <c r="G5942" s="25" t="s">
        <v>20176</v>
      </c>
      <c r="H5942" s="21">
        <v>2938</v>
      </c>
      <c r="I5942" s="25" t="s">
        <v>7296</v>
      </c>
      <c r="J5942" s="25" t="s">
        <v>7288</v>
      </c>
      <c r="K5942" s="25" t="s">
        <v>7646</v>
      </c>
      <c r="L5942" s="25" t="s">
        <v>10765</v>
      </c>
      <c r="M5942" s="21">
        <v>2938</v>
      </c>
      <c r="N5942" s="22">
        <v>0</v>
      </c>
      <c r="O5942" s="21">
        <v>2938</v>
      </c>
      <c r="P5942" s="21">
        <v>2938</v>
      </c>
      <c r="Q5942" s="25" t="s">
        <v>19818</v>
      </c>
      <c r="R5942" s="1" t="str">
        <f t="shared" si="119"/>
        <v>ST10039</v>
      </c>
      <c r="S5942" t="str">
        <f>VLOOKUP(R5942,Data!$C$2:$D$261,2,0)</f>
        <v>Barrhaven</v>
      </c>
      <c r="T5942">
        <f>COUNTIF('Feb 2022'!A:A,D5942)+COUNTIF('Mar 2022'!A:A,D5942)+COUNTIF('Apr 2022'!A:A,D5942)+COUNTIF('May 2022'!A:A,D5942)+COUNTIF('June 2022'!A:A,D5942)+COUNTIF('July 2022'!A:A,D5942)+COUNTIF('Aug 2022'!A:A,D5942)+COUNTIF('Sep 2022'!A:A,D5942)+COUNTIF('Oct 2022'!A:A,D5942)+COUNTIF('Dec 2022'!A:A,D5942)</f>
        <v>1</v>
      </c>
      <c r="U5942" t="str">
        <f>VLOOKUP(Q5942,'Capital Lookup'!A:B,2,FALSE)</f>
        <v>No</v>
      </c>
      <c r="V5942" s="2">
        <f>IFERROR(VLOOKUP(LEFT(F5942,10),'Find Purchase Orders'!B:J,9,FALSE),"")</f>
        <v>44894</v>
      </c>
      <c r="W5942" s="25" t="s">
        <v>7261</v>
      </c>
    </row>
    <row r="5943" spans="1:25">
      <c r="A5943" s="25" t="s">
        <v>7252</v>
      </c>
      <c r="B5943" s="25" t="s">
        <v>7574</v>
      </c>
      <c r="C5943" s="25" t="s">
        <v>7254</v>
      </c>
      <c r="D5943" s="25" t="s">
        <v>7203</v>
      </c>
      <c r="E5943" s="25" t="s">
        <v>18145</v>
      </c>
      <c r="F5943" s="25" t="s">
        <v>20177</v>
      </c>
      <c r="G5943" s="25" t="s">
        <v>20176</v>
      </c>
      <c r="H5943" s="21">
        <v>1983.15</v>
      </c>
      <c r="I5943" s="25" t="s">
        <v>7296</v>
      </c>
      <c r="J5943" s="25" t="s">
        <v>7288</v>
      </c>
      <c r="K5943" s="25" t="s">
        <v>7646</v>
      </c>
      <c r="L5943" s="25" t="s">
        <v>10765</v>
      </c>
      <c r="M5943" s="21">
        <v>1983.15</v>
      </c>
      <c r="N5943" s="21">
        <v>1983.15</v>
      </c>
      <c r="O5943" s="21">
        <v>0</v>
      </c>
      <c r="P5943" s="21">
        <v>1983.15</v>
      </c>
      <c r="Q5943" s="25" t="s">
        <v>19818</v>
      </c>
      <c r="R5943" s="1" t="str">
        <f t="shared" si="119"/>
        <v>ST10039</v>
      </c>
      <c r="S5943" t="str">
        <f>VLOOKUP(R5943,Data!$C$2:$D$261,2,0)</f>
        <v>Barrhaven</v>
      </c>
      <c r="T5943">
        <f>COUNTIF('Feb 2022'!A:A,D5943)+COUNTIF('Mar 2022'!A:A,D5943)+COUNTIF('Apr 2022'!A:A,D5943)+COUNTIF('May 2022'!A:A,D5943)+COUNTIF('June 2022'!A:A,D5943)+COUNTIF('July 2022'!A:A,D5943)+COUNTIF('Aug 2022'!A:A,D5943)+COUNTIF('Sep 2022'!A:A,D5943)+COUNTIF('Oct 2022'!A:A,D5943)+COUNTIF('Dec 2022'!A:A,D5943)</f>
        <v>1</v>
      </c>
      <c r="U5943" t="str">
        <f>VLOOKUP(Q5943,'Capital Lookup'!A:B,2,FALSE)</f>
        <v>No</v>
      </c>
      <c r="V5943" s="2">
        <f>IFERROR(VLOOKUP(LEFT(F5943,10),'Find Purchase Orders'!B:J,9,FALSE),"")</f>
        <v>44894</v>
      </c>
      <c r="W5943" s="25" t="s">
        <v>7261</v>
      </c>
    </row>
    <row r="5944" spans="1:25" hidden="1">
      <c r="A5944" s="25" t="s">
        <v>7261</v>
      </c>
      <c r="B5944" s="25" t="s">
        <v>12039</v>
      </c>
      <c r="C5944" s="25" t="s">
        <v>7264</v>
      </c>
      <c r="D5944" s="25" t="s">
        <v>7163</v>
      </c>
      <c r="E5944" s="25" t="s">
        <v>12040</v>
      </c>
      <c r="F5944" s="25" t="s">
        <v>20178</v>
      </c>
      <c r="G5944" s="25" t="s">
        <v>20179</v>
      </c>
      <c r="H5944" s="21">
        <v>1440.75</v>
      </c>
      <c r="I5944" s="25" t="s">
        <v>7287</v>
      </c>
      <c r="J5944" s="25" t="s">
        <v>7288</v>
      </c>
      <c r="K5944" s="25" t="s">
        <v>7289</v>
      </c>
      <c r="L5944" s="25" t="s">
        <v>7259</v>
      </c>
      <c r="M5944" s="21">
        <v>1440.75</v>
      </c>
      <c r="N5944" s="22">
        <v>0</v>
      </c>
      <c r="O5944" s="21">
        <v>1440.75</v>
      </c>
      <c r="P5944" s="21">
        <v>165.75</v>
      </c>
      <c r="Q5944" s="25" t="s">
        <v>12043</v>
      </c>
      <c r="R5944" s="1" t="str">
        <f t="shared" si="119"/>
        <v>ST10037</v>
      </c>
      <c r="S5944" t="str">
        <f>VLOOKUP(R5944,Data!$C$2:$D$261,2,0)</f>
        <v>Stittsville Villa</v>
      </c>
      <c r="T5944">
        <f>COUNTIF('Feb 2022'!A:A,D5944)+COUNTIF('Mar 2022'!A:A,D5944)+COUNTIF('Apr 2022'!A:A,D5944)+COUNTIF('May 2022'!A:A,D5944)+COUNTIF('June 2022'!A:A,D5944)+COUNTIF('July 2022'!A:A,D5944)+COUNTIF('Aug 2022'!A:A,D5944)+COUNTIF('Sep 2022'!A:A,D5944)+COUNTIF('Oct 2022'!A:A,D5944)+COUNTIF('Dec 2022'!A:A,D5944)</f>
        <v>1</v>
      </c>
      <c r="U5944" t="str">
        <f>VLOOKUP(Q5944,'Capital Lookup'!A:B,2,FALSE)</f>
        <v>No</v>
      </c>
      <c r="V5944" s="2">
        <f>IFERROR(VLOOKUP(LEFT(F5944,10),'Find Purchase Orders'!B:J,9,FALSE),"")</f>
        <v>44890</v>
      </c>
      <c r="W5944" s="25" t="s">
        <v>7261</v>
      </c>
    </row>
    <row r="5945" spans="1:25" hidden="1">
      <c r="A5945" s="25" t="s">
        <v>7252</v>
      </c>
      <c r="B5945" s="25" t="s">
        <v>7574</v>
      </c>
      <c r="C5945" s="25" t="s">
        <v>7254</v>
      </c>
      <c r="D5945" s="25" t="s">
        <v>7164</v>
      </c>
      <c r="E5945" s="25" t="s">
        <v>18145</v>
      </c>
      <c r="F5945" s="25" t="s">
        <v>20180</v>
      </c>
      <c r="G5945" s="25" t="s">
        <v>20176</v>
      </c>
      <c r="H5945" s="21">
        <v>4401.72</v>
      </c>
      <c r="I5945" s="25" t="s">
        <v>7296</v>
      </c>
      <c r="J5945" s="25" t="s">
        <v>7288</v>
      </c>
      <c r="K5945" s="25" t="s">
        <v>7646</v>
      </c>
      <c r="L5945" s="25" t="s">
        <v>10765</v>
      </c>
      <c r="M5945" s="21">
        <v>4401.72</v>
      </c>
      <c r="N5945" s="21">
        <v>4401.7299999999996</v>
      </c>
      <c r="O5945" s="21">
        <v>-0.01</v>
      </c>
      <c r="P5945" s="21">
        <v>4401.72</v>
      </c>
      <c r="Q5945" s="25" t="s">
        <v>19818</v>
      </c>
      <c r="R5945" s="1" t="str">
        <f t="shared" si="119"/>
        <v>ST10039</v>
      </c>
      <c r="S5945" t="str">
        <f>VLOOKUP(R5945,Data!$C$2:$D$261,2,0)</f>
        <v>Barrhaven</v>
      </c>
      <c r="T5945">
        <f>COUNTIF('Feb 2022'!A:A,D5945)+COUNTIF('Mar 2022'!A:A,D5945)+COUNTIF('Apr 2022'!A:A,D5945)+COUNTIF('May 2022'!A:A,D5945)+COUNTIF('June 2022'!A:A,D5945)+COUNTIF('July 2022'!A:A,D5945)+COUNTIF('Aug 2022'!A:A,D5945)+COUNTIF('Sep 2022'!A:A,D5945)+COUNTIF('Oct 2022'!A:A,D5945)+COUNTIF('Dec 2022'!A:A,D5945)</f>
        <v>1</v>
      </c>
      <c r="U5945" t="str">
        <f>VLOOKUP(Q5945,'Capital Lookup'!A:B,2,FALSE)</f>
        <v>No</v>
      </c>
      <c r="V5945" s="2">
        <f>IFERROR(VLOOKUP(LEFT(F5945,10),'Find Purchase Orders'!B:J,9,FALSE),"")</f>
        <v>44889</v>
      </c>
      <c r="W5945" s="25" t="s">
        <v>7261</v>
      </c>
    </row>
    <row r="5946" spans="1:25" hidden="1">
      <c r="A5946" s="25" t="s">
        <v>7261</v>
      </c>
      <c r="B5946" s="25" t="s">
        <v>9405</v>
      </c>
      <c r="C5946" s="25" t="s">
        <v>7282</v>
      </c>
      <c r="D5946" s="25" t="s">
        <v>7165</v>
      </c>
      <c r="E5946" s="25" t="s">
        <v>8200</v>
      </c>
      <c r="F5946" s="25" t="s">
        <v>20181</v>
      </c>
      <c r="G5946" s="25" t="s">
        <v>20182</v>
      </c>
      <c r="H5946" s="21">
        <v>1254.3</v>
      </c>
      <c r="I5946" s="25" t="s">
        <v>7287</v>
      </c>
      <c r="J5946" s="25" t="s">
        <v>7288</v>
      </c>
      <c r="K5946" s="25" t="s">
        <v>7262</v>
      </c>
      <c r="L5946" s="25" t="s">
        <v>7259</v>
      </c>
      <c r="M5946" s="21">
        <v>1254.3</v>
      </c>
      <c r="N5946" s="22">
        <v>0</v>
      </c>
      <c r="O5946" s="21">
        <v>1254.3</v>
      </c>
      <c r="P5946" s="21">
        <v>144.30000000000001</v>
      </c>
      <c r="Q5946" s="25" t="s">
        <v>9409</v>
      </c>
      <c r="R5946" s="1" t="str">
        <f t="shared" si="119"/>
        <v>ST10035</v>
      </c>
      <c r="S5946" t="str">
        <f>VLOOKUP(R5946,Data!$C$2:$D$261,2,0)</f>
        <v>The Westwood</v>
      </c>
      <c r="T5946">
        <f>COUNTIF('Feb 2022'!A:A,D5946)+COUNTIF('Mar 2022'!A:A,D5946)+COUNTIF('Apr 2022'!A:A,D5946)+COUNTIF('May 2022'!A:A,D5946)+COUNTIF('June 2022'!A:A,D5946)+COUNTIF('July 2022'!A:A,D5946)+COUNTIF('Aug 2022'!A:A,D5946)+COUNTIF('Sep 2022'!A:A,D5946)+COUNTIF('Oct 2022'!A:A,D5946)+COUNTIF('Dec 2022'!A:A,D5946)</f>
        <v>1</v>
      </c>
      <c r="U5946" t="str">
        <f>VLOOKUP(Q5946,'Capital Lookup'!A:B,2,FALSE)</f>
        <v>No</v>
      </c>
      <c r="V5946" s="2">
        <f>IFERROR(VLOOKUP(LEFT(F5946,10),'Find Purchase Orders'!B:J,9,FALSE),"")</f>
        <v>44889</v>
      </c>
      <c r="W5946" s="25" t="s">
        <v>7261</v>
      </c>
    </row>
    <row r="5947" spans="1:25" hidden="1">
      <c r="A5947" s="25" t="s">
        <v>7261</v>
      </c>
      <c r="B5947" s="25" t="s">
        <v>9405</v>
      </c>
      <c r="C5947" s="25" t="s">
        <v>7282</v>
      </c>
      <c r="D5947" s="25" t="s">
        <v>7165</v>
      </c>
      <c r="E5947" s="25" t="s">
        <v>8200</v>
      </c>
      <c r="F5947" s="25" t="s">
        <v>20183</v>
      </c>
      <c r="G5947" s="25" t="s">
        <v>20184</v>
      </c>
      <c r="H5947" s="21">
        <v>2449.84</v>
      </c>
      <c r="I5947" s="25" t="s">
        <v>7287</v>
      </c>
      <c r="J5947" s="25" t="s">
        <v>7288</v>
      </c>
      <c r="K5947" s="25" t="s">
        <v>7262</v>
      </c>
      <c r="L5947" s="25" t="s">
        <v>7259</v>
      </c>
      <c r="M5947" s="21">
        <v>2449.84</v>
      </c>
      <c r="N5947" s="22">
        <v>0</v>
      </c>
      <c r="O5947" s="21">
        <v>2449.84</v>
      </c>
      <c r="P5947" s="21">
        <v>281.83999999999997</v>
      </c>
      <c r="Q5947" s="25" t="s">
        <v>9409</v>
      </c>
      <c r="R5947" s="1" t="str">
        <f t="shared" si="119"/>
        <v>ST10035</v>
      </c>
      <c r="S5947" t="str">
        <f>VLOOKUP(R5947,Data!$C$2:$D$261,2,0)</f>
        <v>The Westwood</v>
      </c>
      <c r="T5947">
        <f>COUNTIF('Feb 2022'!A:A,D5947)+COUNTIF('Mar 2022'!A:A,D5947)+COUNTIF('Apr 2022'!A:A,D5947)+COUNTIF('May 2022'!A:A,D5947)+COUNTIF('June 2022'!A:A,D5947)+COUNTIF('July 2022'!A:A,D5947)+COUNTIF('Aug 2022'!A:A,D5947)+COUNTIF('Sep 2022'!A:A,D5947)+COUNTIF('Oct 2022'!A:A,D5947)+COUNTIF('Dec 2022'!A:A,D5947)</f>
        <v>1</v>
      </c>
      <c r="U5947" t="str">
        <f>VLOOKUP(Q5947,'Capital Lookup'!A:B,2,FALSE)</f>
        <v>No</v>
      </c>
      <c r="V5947" s="2">
        <f>IFERROR(VLOOKUP(LEFT(F5947,10),'Find Purchase Orders'!B:J,9,FALSE),"")</f>
        <v>44889</v>
      </c>
      <c r="W5947" s="25" t="s">
        <v>7261</v>
      </c>
    </row>
    <row r="5948" spans="1:25" hidden="1">
      <c r="A5948" s="25" t="s">
        <v>7252</v>
      </c>
      <c r="B5948" s="25" t="s">
        <v>7747</v>
      </c>
      <c r="C5948" s="25" t="s">
        <v>7254</v>
      </c>
      <c r="D5948" s="25" t="s">
        <v>7166</v>
      </c>
      <c r="E5948" s="25" t="s">
        <v>7500</v>
      </c>
      <c r="F5948" s="25" t="s">
        <v>20185</v>
      </c>
      <c r="G5948" s="25" t="s">
        <v>20186</v>
      </c>
      <c r="H5948" s="21">
        <v>2005.25</v>
      </c>
      <c r="I5948" s="25" t="s">
        <v>7296</v>
      </c>
      <c r="J5948" s="25" t="s">
        <v>7288</v>
      </c>
      <c r="K5948" s="25" t="s">
        <v>8946</v>
      </c>
      <c r="L5948" s="25" t="s">
        <v>10765</v>
      </c>
      <c r="M5948" s="21">
        <v>2005.25</v>
      </c>
      <c r="N5948" s="21">
        <v>2005.25</v>
      </c>
      <c r="O5948" s="21">
        <v>0</v>
      </c>
      <c r="P5948" s="21">
        <v>2005.25</v>
      </c>
      <c r="Q5948" s="25" t="s">
        <v>19818</v>
      </c>
      <c r="R5948" s="1" t="str">
        <f t="shared" si="119"/>
        <v>ST10050</v>
      </c>
      <c r="S5948" t="str">
        <f>VLOOKUP(R5948,Data!$C$2:$D$261,2,0)</f>
        <v>Alta Vista</v>
      </c>
      <c r="T5948">
        <f>COUNTIF('Feb 2022'!A:A,D5948)+COUNTIF('Mar 2022'!A:A,D5948)+COUNTIF('Apr 2022'!A:A,D5948)+COUNTIF('May 2022'!A:A,D5948)+COUNTIF('June 2022'!A:A,D5948)+COUNTIF('July 2022'!A:A,D5948)+COUNTIF('Aug 2022'!A:A,D5948)+COUNTIF('Sep 2022'!A:A,D5948)+COUNTIF('Oct 2022'!A:A,D5948)+COUNTIF('Dec 2022'!A:A,D5948)</f>
        <v>1</v>
      </c>
      <c r="U5948" t="str">
        <f>VLOOKUP(Q5948,'Capital Lookup'!A:B,2,FALSE)</f>
        <v>No</v>
      </c>
      <c r="V5948" s="2">
        <f>IFERROR(VLOOKUP(LEFT(F5948,10),'Find Purchase Orders'!B:J,9,FALSE),"")</f>
        <v>44890</v>
      </c>
      <c r="W5948" s="25" t="s">
        <v>7261</v>
      </c>
    </row>
    <row r="5949" spans="1:25" hidden="1">
      <c r="A5949" s="25" t="s">
        <v>7261</v>
      </c>
      <c r="B5949" s="25" t="s">
        <v>9405</v>
      </c>
      <c r="C5949" s="25" t="s">
        <v>7282</v>
      </c>
      <c r="D5949" s="25" t="s">
        <v>7167</v>
      </c>
      <c r="E5949" s="25" t="s">
        <v>8200</v>
      </c>
      <c r="F5949" s="25" t="s">
        <v>20187</v>
      </c>
      <c r="G5949" s="25" t="s">
        <v>20188</v>
      </c>
      <c r="H5949" s="21">
        <v>1254.3</v>
      </c>
      <c r="I5949" s="25" t="s">
        <v>7287</v>
      </c>
      <c r="J5949" s="25" t="s">
        <v>7288</v>
      </c>
      <c r="K5949" s="25" t="s">
        <v>7262</v>
      </c>
      <c r="L5949" s="25" t="s">
        <v>7259</v>
      </c>
      <c r="M5949" s="21">
        <v>1254.3</v>
      </c>
      <c r="N5949" s="22">
        <v>0</v>
      </c>
      <c r="O5949" s="21">
        <v>1254.3</v>
      </c>
      <c r="P5949" s="21">
        <v>144.30000000000001</v>
      </c>
      <c r="Q5949" s="25" t="s">
        <v>9409</v>
      </c>
      <c r="R5949" s="1" t="str">
        <f t="shared" si="119"/>
        <v>ST10035</v>
      </c>
      <c r="S5949" t="str">
        <f>VLOOKUP(R5949,Data!$C$2:$D$261,2,0)</f>
        <v>The Westwood</v>
      </c>
      <c r="T5949">
        <f>COUNTIF('Feb 2022'!A:A,D5949)+COUNTIF('Mar 2022'!A:A,D5949)+COUNTIF('Apr 2022'!A:A,D5949)+COUNTIF('May 2022'!A:A,D5949)+COUNTIF('June 2022'!A:A,D5949)+COUNTIF('July 2022'!A:A,D5949)+COUNTIF('Aug 2022'!A:A,D5949)+COUNTIF('Sep 2022'!A:A,D5949)+COUNTIF('Oct 2022'!A:A,D5949)+COUNTIF('Dec 2022'!A:A,D5949)</f>
        <v>1</v>
      </c>
      <c r="U5949" t="str">
        <f>VLOOKUP(Q5949,'Capital Lookup'!A:B,2,FALSE)</f>
        <v>No</v>
      </c>
      <c r="V5949" s="2">
        <f>IFERROR(VLOOKUP(LEFT(F5949,10),'Find Purchase Orders'!B:J,9,FALSE),"")</f>
        <v>44889</v>
      </c>
      <c r="W5949" s="25" t="s">
        <v>7261</v>
      </c>
    </row>
    <row r="5950" spans="1:25" hidden="1">
      <c r="A5950" s="25" t="s">
        <v>7261</v>
      </c>
      <c r="B5950" s="25" t="s">
        <v>9405</v>
      </c>
      <c r="C5950" s="25" t="s">
        <v>7282</v>
      </c>
      <c r="D5950" s="25" t="s">
        <v>7167</v>
      </c>
      <c r="E5950" s="25" t="s">
        <v>8200</v>
      </c>
      <c r="F5950" s="25" t="s">
        <v>20189</v>
      </c>
      <c r="G5950" s="25" t="s">
        <v>20190</v>
      </c>
      <c r="H5950" s="21">
        <v>2449.84</v>
      </c>
      <c r="I5950" s="25" t="s">
        <v>7287</v>
      </c>
      <c r="J5950" s="25" t="s">
        <v>7288</v>
      </c>
      <c r="K5950" s="25" t="s">
        <v>7262</v>
      </c>
      <c r="L5950" s="25" t="s">
        <v>7259</v>
      </c>
      <c r="M5950" s="21">
        <v>2449.84</v>
      </c>
      <c r="N5950" s="22">
        <v>0</v>
      </c>
      <c r="O5950" s="21">
        <v>2449.84</v>
      </c>
      <c r="P5950" s="21">
        <v>281.83999999999997</v>
      </c>
      <c r="Q5950" s="25" t="s">
        <v>9409</v>
      </c>
      <c r="R5950" s="1" t="str">
        <f t="shared" si="119"/>
        <v>ST10035</v>
      </c>
      <c r="S5950" t="str">
        <f>VLOOKUP(R5950,Data!$C$2:$D$261,2,0)</f>
        <v>The Westwood</v>
      </c>
      <c r="T5950">
        <f>COUNTIF('Feb 2022'!A:A,D5950)+COUNTIF('Mar 2022'!A:A,D5950)+COUNTIF('Apr 2022'!A:A,D5950)+COUNTIF('May 2022'!A:A,D5950)+COUNTIF('June 2022'!A:A,D5950)+COUNTIF('July 2022'!A:A,D5950)+COUNTIF('Aug 2022'!A:A,D5950)+COUNTIF('Sep 2022'!A:A,D5950)+COUNTIF('Oct 2022'!A:A,D5950)+COUNTIF('Dec 2022'!A:A,D5950)</f>
        <v>1</v>
      </c>
      <c r="U5950" t="str">
        <f>VLOOKUP(Q5950,'Capital Lookup'!A:B,2,FALSE)</f>
        <v>No</v>
      </c>
      <c r="V5950" s="2">
        <f>IFERROR(VLOOKUP(LEFT(F5950,10),'Find Purchase Orders'!B:J,9,FALSE),"")</f>
        <v>44889</v>
      </c>
      <c r="W5950" s="25" t="s">
        <v>7261</v>
      </c>
    </row>
    <row r="5951" spans="1:25" hidden="1">
      <c r="A5951" s="25" t="s">
        <v>7425</v>
      </c>
      <c r="B5951" s="25" t="s">
        <v>7833</v>
      </c>
      <c r="C5951" s="25" t="s">
        <v>7271</v>
      </c>
      <c r="D5951" s="25" t="s">
        <v>7168</v>
      </c>
      <c r="E5951" s="25" t="s">
        <v>7492</v>
      </c>
      <c r="F5951" s="25" t="s">
        <v>20191</v>
      </c>
      <c r="G5951" s="25" t="s">
        <v>20192</v>
      </c>
      <c r="H5951" s="21">
        <v>36888.82</v>
      </c>
      <c r="I5951" s="25" t="s">
        <v>7296</v>
      </c>
      <c r="J5951" s="25" t="s">
        <v>7288</v>
      </c>
      <c r="K5951" s="25" t="s">
        <v>7579</v>
      </c>
      <c r="L5951" s="25" t="s">
        <v>10765</v>
      </c>
      <c r="M5951" s="21">
        <v>36888.82</v>
      </c>
      <c r="N5951" s="22">
        <v>0</v>
      </c>
      <c r="O5951" s="21">
        <v>36888.82</v>
      </c>
      <c r="P5951" s="21">
        <v>36888.82</v>
      </c>
      <c r="Q5951" s="25" t="s">
        <v>19556</v>
      </c>
      <c r="R5951" s="1" t="str">
        <f t="shared" si="119"/>
        <v>ST10156</v>
      </c>
      <c r="S5951" t="str">
        <f>VLOOKUP(R5951,Data!$C$2:$D$261,2,0)</f>
        <v>ThorntonView</v>
      </c>
      <c r="T5951">
        <f>COUNTIF('Feb 2022'!A:A,D5951)+COUNTIF('Mar 2022'!A:A,D5951)+COUNTIF('Apr 2022'!A:A,D5951)+COUNTIF('May 2022'!A:A,D5951)+COUNTIF('June 2022'!A:A,D5951)+COUNTIF('July 2022'!A:A,D5951)+COUNTIF('Aug 2022'!A:A,D5951)+COUNTIF('Sep 2022'!A:A,D5951)+COUNTIF('Oct 2022'!A:A,D5951)+COUNTIF('Dec 2022'!A:A,D5951)</f>
        <v>1</v>
      </c>
      <c r="U5951" t="str">
        <f>VLOOKUP(Q5951,'Capital Lookup'!A:B,2,FALSE)</f>
        <v>No</v>
      </c>
      <c r="V5951" s="2">
        <f>IFERROR(VLOOKUP(LEFT(F5951,10),'Find Purchase Orders'!B:J,9,FALSE),"")</f>
        <v>44892</v>
      </c>
      <c r="W5951" s="25" t="s">
        <v>7261</v>
      </c>
    </row>
    <row r="5952" spans="1:25" hidden="1">
      <c r="A5952" s="25" t="s">
        <v>7252</v>
      </c>
      <c r="B5952" s="25" t="s">
        <v>7574</v>
      </c>
      <c r="C5952" s="25" t="s">
        <v>7254</v>
      </c>
      <c r="D5952" s="25" t="s">
        <v>20193</v>
      </c>
      <c r="E5952" s="25" t="s">
        <v>18145</v>
      </c>
      <c r="H5952" s="21">
        <v>5085</v>
      </c>
      <c r="I5952" s="25" t="s">
        <v>7257</v>
      </c>
      <c r="K5952" s="25" t="s">
        <v>7646</v>
      </c>
      <c r="L5952" s="25" t="s">
        <v>10765</v>
      </c>
      <c r="M5952" s="22">
        <v>0</v>
      </c>
      <c r="N5952" s="22">
        <v>0</v>
      </c>
      <c r="O5952" s="21">
        <v>0</v>
      </c>
      <c r="P5952" s="21">
        <v>585</v>
      </c>
      <c r="Q5952" s="25" t="s">
        <v>19818</v>
      </c>
      <c r="R5952" s="1" t="str">
        <f t="shared" si="119"/>
        <v>ST10039</v>
      </c>
      <c r="S5952" t="str">
        <f>VLOOKUP(R5952,Data!$C$2:$D$261,2,0)</f>
        <v>Barrhaven</v>
      </c>
      <c r="T5952">
        <f>COUNTIF('Feb 2022'!A:A,D5952)+COUNTIF('Mar 2022'!A:A,D5952)+COUNTIF('Apr 2022'!A:A,D5952)+COUNTIF('May 2022'!A:A,D5952)+COUNTIF('June 2022'!A:A,D5952)+COUNTIF('July 2022'!A:A,D5952)+COUNTIF('Aug 2022'!A:A,D5952)+COUNTIF('Sep 2022'!A:A,D5952)+COUNTIF('Oct 2022'!A:A,D5952)+COUNTIF('Dec 2022'!A:A,D5952)</f>
        <v>0</v>
      </c>
      <c r="U5952" t="str">
        <f>VLOOKUP(Q5952,'Capital Lookup'!A:B,2,FALSE)</f>
        <v>No</v>
      </c>
      <c r="V5952" s="2" t="str">
        <f>IFERROR(VLOOKUP(LEFT(F5952,10),'Find Purchase Orders'!B:J,9,FALSE),"")</f>
        <v/>
      </c>
      <c r="W5952" s="25" t="s">
        <v>7261</v>
      </c>
    </row>
    <row r="5953" spans="1:23" hidden="1">
      <c r="A5953" s="25" t="s">
        <v>7252</v>
      </c>
      <c r="B5953" s="25" t="s">
        <v>7574</v>
      </c>
      <c r="C5953" s="25" t="s">
        <v>7254</v>
      </c>
      <c r="D5953" s="25" t="s">
        <v>20193</v>
      </c>
      <c r="E5953" s="25" t="s">
        <v>18145</v>
      </c>
      <c r="H5953" s="21">
        <v>3202.42</v>
      </c>
      <c r="I5953" s="25" t="s">
        <v>7257</v>
      </c>
      <c r="K5953" s="25" t="s">
        <v>7646</v>
      </c>
      <c r="L5953" s="25" t="s">
        <v>10765</v>
      </c>
      <c r="M5953" s="22">
        <v>0</v>
      </c>
      <c r="N5953" s="22">
        <v>0</v>
      </c>
      <c r="O5953" s="21">
        <v>0</v>
      </c>
      <c r="P5953" s="21">
        <v>368.42</v>
      </c>
      <c r="Q5953" s="25" t="s">
        <v>19818</v>
      </c>
      <c r="R5953" s="1" t="str">
        <f t="shared" si="119"/>
        <v>ST10039</v>
      </c>
      <c r="S5953" t="str">
        <f>VLOOKUP(R5953,Data!$C$2:$D$261,2,0)</f>
        <v>Barrhaven</v>
      </c>
      <c r="T5953">
        <f>COUNTIF('Feb 2022'!A:A,D5953)+COUNTIF('Mar 2022'!A:A,D5953)+COUNTIF('Apr 2022'!A:A,D5953)+COUNTIF('May 2022'!A:A,D5953)+COUNTIF('June 2022'!A:A,D5953)+COUNTIF('July 2022'!A:A,D5953)+COUNTIF('Aug 2022'!A:A,D5953)+COUNTIF('Sep 2022'!A:A,D5953)+COUNTIF('Oct 2022'!A:A,D5953)+COUNTIF('Dec 2022'!A:A,D5953)</f>
        <v>0</v>
      </c>
      <c r="U5953" t="str">
        <f>VLOOKUP(Q5953,'Capital Lookup'!A:B,2,FALSE)</f>
        <v>No</v>
      </c>
      <c r="V5953" s="2" t="str">
        <f>IFERROR(VLOOKUP(LEFT(F5953,10),'Find Purchase Orders'!B:J,9,FALSE),"")</f>
        <v/>
      </c>
      <c r="W5953" s="25" t="s">
        <v>7261</v>
      </c>
    </row>
    <row r="5954" spans="1:23" hidden="1">
      <c r="A5954" s="25" t="s">
        <v>7252</v>
      </c>
      <c r="B5954" s="25" t="s">
        <v>7574</v>
      </c>
      <c r="C5954" s="25" t="s">
        <v>7254</v>
      </c>
      <c r="D5954" s="25" t="s">
        <v>20193</v>
      </c>
      <c r="E5954" s="25" t="s">
        <v>18145</v>
      </c>
      <c r="H5954" s="21">
        <v>4747.2700000000004</v>
      </c>
      <c r="I5954" s="25" t="s">
        <v>7257</v>
      </c>
      <c r="K5954" s="25" t="s">
        <v>7646</v>
      </c>
      <c r="L5954" s="25" t="s">
        <v>10765</v>
      </c>
      <c r="M5954" s="22">
        <v>0</v>
      </c>
      <c r="N5954" s="22">
        <v>0</v>
      </c>
      <c r="O5954" s="21">
        <v>0</v>
      </c>
      <c r="P5954" s="21">
        <v>546.15</v>
      </c>
      <c r="Q5954" s="25" t="s">
        <v>19818</v>
      </c>
      <c r="R5954" s="1" t="str">
        <f t="shared" si="119"/>
        <v>ST10039</v>
      </c>
      <c r="S5954" t="str">
        <f>VLOOKUP(R5954,Data!$C$2:$D$261,2,0)</f>
        <v>Barrhaven</v>
      </c>
      <c r="T5954">
        <f>COUNTIF('Feb 2022'!A:A,D5954)+COUNTIF('Mar 2022'!A:A,D5954)+COUNTIF('Apr 2022'!A:A,D5954)+COUNTIF('May 2022'!A:A,D5954)+COUNTIF('June 2022'!A:A,D5954)+COUNTIF('July 2022'!A:A,D5954)+COUNTIF('Aug 2022'!A:A,D5954)+COUNTIF('Sep 2022'!A:A,D5954)+COUNTIF('Oct 2022'!A:A,D5954)+COUNTIF('Dec 2022'!A:A,D5954)</f>
        <v>0</v>
      </c>
      <c r="U5954" t="str">
        <f>VLOOKUP(Q5954,'Capital Lookup'!A:B,2,FALSE)</f>
        <v>No</v>
      </c>
      <c r="V5954" s="2" t="str">
        <f>IFERROR(VLOOKUP(LEFT(F5954,10),'Find Purchase Orders'!B:J,9,FALSE),"")</f>
        <v/>
      </c>
      <c r="W5954" s="25" t="s">
        <v>7261</v>
      </c>
    </row>
    <row r="5955" spans="1:23" hidden="1">
      <c r="A5955" s="25" t="s">
        <v>7261</v>
      </c>
      <c r="B5955" s="25" t="s">
        <v>9405</v>
      </c>
      <c r="C5955" s="25" t="s">
        <v>7282</v>
      </c>
      <c r="D5955" s="25" t="s">
        <v>7169</v>
      </c>
      <c r="E5955" s="25" t="s">
        <v>8200</v>
      </c>
      <c r="F5955" s="25" t="s">
        <v>20194</v>
      </c>
      <c r="G5955" s="25" t="s">
        <v>20195</v>
      </c>
      <c r="H5955" s="21">
        <v>1457.7</v>
      </c>
      <c r="I5955" s="25" t="s">
        <v>7287</v>
      </c>
      <c r="J5955" s="25" t="s">
        <v>7288</v>
      </c>
      <c r="K5955" s="25" t="s">
        <v>7262</v>
      </c>
      <c r="L5955" s="25" t="s">
        <v>7259</v>
      </c>
      <c r="M5955" s="21">
        <v>1457.7</v>
      </c>
      <c r="N5955" s="22">
        <v>0</v>
      </c>
      <c r="O5955" s="21">
        <v>1457.7</v>
      </c>
      <c r="P5955" s="21">
        <v>167.7</v>
      </c>
      <c r="Q5955" s="25" t="s">
        <v>9409</v>
      </c>
      <c r="R5955" s="1" t="str">
        <f t="shared" si="119"/>
        <v>ST10035</v>
      </c>
      <c r="S5955" t="str">
        <f>VLOOKUP(R5955,Data!$C$2:$D$261,2,0)</f>
        <v>The Westwood</v>
      </c>
      <c r="T5955">
        <f>COUNTIF('Feb 2022'!A:A,D5955)+COUNTIF('Mar 2022'!A:A,D5955)+COUNTIF('Apr 2022'!A:A,D5955)+COUNTIF('May 2022'!A:A,D5955)+COUNTIF('June 2022'!A:A,D5955)+COUNTIF('July 2022'!A:A,D5955)+COUNTIF('Aug 2022'!A:A,D5955)+COUNTIF('Sep 2022'!A:A,D5955)+COUNTIF('Oct 2022'!A:A,D5955)+COUNTIF('Dec 2022'!A:A,D5955)</f>
        <v>1</v>
      </c>
      <c r="U5955" t="str">
        <f>VLOOKUP(Q5955,'Capital Lookup'!A:B,2,FALSE)</f>
        <v>No</v>
      </c>
      <c r="V5955" s="2">
        <f>IFERROR(VLOOKUP(LEFT(F5955,10),'Find Purchase Orders'!B:J,9,FALSE),"")</f>
        <v>44889</v>
      </c>
      <c r="W5955" s="25" t="s">
        <v>7261</v>
      </c>
    </row>
    <row r="5956" spans="1:23" hidden="1">
      <c r="A5956" s="25" t="s">
        <v>7261</v>
      </c>
      <c r="B5956" s="25" t="s">
        <v>9405</v>
      </c>
      <c r="C5956" s="25" t="s">
        <v>7282</v>
      </c>
      <c r="D5956" s="25" t="s">
        <v>7169</v>
      </c>
      <c r="E5956" s="25" t="s">
        <v>8200</v>
      </c>
      <c r="F5956" s="25" t="s">
        <v>20196</v>
      </c>
      <c r="G5956" s="25" t="s">
        <v>20197</v>
      </c>
      <c r="H5956" s="21">
        <v>1412.5</v>
      </c>
      <c r="I5956" s="25" t="s">
        <v>7287</v>
      </c>
      <c r="J5956" s="25" t="s">
        <v>7288</v>
      </c>
      <c r="K5956" s="25" t="s">
        <v>7262</v>
      </c>
      <c r="L5956" s="25" t="s">
        <v>7259</v>
      </c>
      <c r="M5956" s="21">
        <v>1412.5</v>
      </c>
      <c r="N5956" s="22">
        <v>0</v>
      </c>
      <c r="O5956" s="21">
        <v>1412.5</v>
      </c>
      <c r="P5956" s="21">
        <v>162.5</v>
      </c>
      <c r="Q5956" s="25" t="s">
        <v>9409</v>
      </c>
      <c r="R5956" s="1" t="str">
        <f t="shared" si="119"/>
        <v>ST10035</v>
      </c>
      <c r="S5956" t="str">
        <f>VLOOKUP(R5956,Data!$C$2:$D$261,2,0)</f>
        <v>The Westwood</v>
      </c>
      <c r="T5956">
        <f>COUNTIF('Feb 2022'!A:A,D5956)+COUNTIF('Mar 2022'!A:A,D5956)+COUNTIF('Apr 2022'!A:A,D5956)+COUNTIF('May 2022'!A:A,D5956)+COUNTIF('June 2022'!A:A,D5956)+COUNTIF('July 2022'!A:A,D5956)+COUNTIF('Aug 2022'!A:A,D5956)+COUNTIF('Sep 2022'!A:A,D5956)+COUNTIF('Oct 2022'!A:A,D5956)+COUNTIF('Dec 2022'!A:A,D5956)</f>
        <v>1</v>
      </c>
      <c r="U5956" t="str">
        <f>VLOOKUP(Q5956,'Capital Lookup'!A:B,2,FALSE)</f>
        <v>No</v>
      </c>
      <c r="V5956" s="2">
        <f>IFERROR(VLOOKUP(LEFT(F5956,10),'Find Purchase Orders'!B:J,9,FALSE),"")</f>
        <v>44889</v>
      </c>
      <c r="W5956" s="25" t="s">
        <v>7261</v>
      </c>
    </row>
    <row r="5957" spans="1:23" hidden="1">
      <c r="A5957" s="25" t="s">
        <v>7261</v>
      </c>
      <c r="B5957" s="25" t="s">
        <v>9405</v>
      </c>
      <c r="C5957" s="25" t="s">
        <v>7282</v>
      </c>
      <c r="D5957" s="25" t="s">
        <v>7170</v>
      </c>
      <c r="E5957" s="25" t="s">
        <v>8200</v>
      </c>
      <c r="F5957" s="25" t="s">
        <v>20198</v>
      </c>
      <c r="G5957" s="25" t="s">
        <v>20199</v>
      </c>
      <c r="H5957" s="21">
        <v>452</v>
      </c>
      <c r="I5957" s="25" t="s">
        <v>7287</v>
      </c>
      <c r="J5957" s="25" t="s">
        <v>7288</v>
      </c>
      <c r="K5957" s="25" t="s">
        <v>7289</v>
      </c>
      <c r="L5957" s="25" t="s">
        <v>7259</v>
      </c>
      <c r="M5957" s="21">
        <v>452</v>
      </c>
      <c r="N5957" s="22">
        <v>0</v>
      </c>
      <c r="O5957" s="21">
        <v>452</v>
      </c>
      <c r="P5957" s="21">
        <v>52</v>
      </c>
      <c r="Q5957" s="25" t="s">
        <v>9409</v>
      </c>
      <c r="R5957" s="1" t="str">
        <f t="shared" si="119"/>
        <v>ST10035</v>
      </c>
      <c r="S5957" t="str">
        <f>VLOOKUP(R5957,Data!$C$2:$D$261,2,0)</f>
        <v>The Westwood</v>
      </c>
      <c r="T5957">
        <f>COUNTIF('Feb 2022'!A:A,D5957)+COUNTIF('Mar 2022'!A:A,D5957)+COUNTIF('Apr 2022'!A:A,D5957)+COUNTIF('May 2022'!A:A,D5957)+COUNTIF('June 2022'!A:A,D5957)+COUNTIF('July 2022'!A:A,D5957)+COUNTIF('Aug 2022'!A:A,D5957)+COUNTIF('Sep 2022'!A:A,D5957)+COUNTIF('Oct 2022'!A:A,D5957)+COUNTIF('Dec 2022'!A:A,D5957)</f>
        <v>1</v>
      </c>
      <c r="U5957" t="str">
        <f>VLOOKUP(Q5957,'Capital Lookup'!A:B,2,FALSE)</f>
        <v>No</v>
      </c>
      <c r="V5957" s="2">
        <f>IFERROR(VLOOKUP(LEFT(F5957,10),'Find Purchase Orders'!B:J,9,FALSE),"")</f>
        <v>44889</v>
      </c>
      <c r="W5957" s="25" t="s">
        <v>7261</v>
      </c>
    </row>
    <row r="5958" spans="1:23" hidden="1">
      <c r="A5958" s="25" t="s">
        <v>7261</v>
      </c>
      <c r="B5958" s="25" t="s">
        <v>9405</v>
      </c>
      <c r="C5958" s="25" t="s">
        <v>7282</v>
      </c>
      <c r="D5958" s="25" t="s">
        <v>7170</v>
      </c>
      <c r="E5958" s="25" t="s">
        <v>8200</v>
      </c>
      <c r="F5958" s="25" t="s">
        <v>20200</v>
      </c>
      <c r="G5958" s="25" t="s">
        <v>20201</v>
      </c>
      <c r="H5958" s="21">
        <v>1412.5</v>
      </c>
      <c r="I5958" s="25" t="s">
        <v>7287</v>
      </c>
      <c r="J5958" s="25" t="s">
        <v>7288</v>
      </c>
      <c r="K5958" s="25" t="s">
        <v>7289</v>
      </c>
      <c r="L5958" s="25" t="s">
        <v>7259</v>
      </c>
      <c r="M5958" s="21">
        <v>1412.5</v>
      </c>
      <c r="N5958" s="22">
        <v>0</v>
      </c>
      <c r="O5958" s="21">
        <v>1412.5</v>
      </c>
      <c r="P5958" s="21">
        <v>162.5</v>
      </c>
      <c r="Q5958" s="25" t="s">
        <v>9409</v>
      </c>
      <c r="R5958" s="1" t="str">
        <f t="shared" si="119"/>
        <v>ST10035</v>
      </c>
      <c r="S5958" t="str">
        <f>VLOOKUP(R5958,Data!$C$2:$D$261,2,0)</f>
        <v>The Westwood</v>
      </c>
      <c r="T5958">
        <f>COUNTIF('Feb 2022'!A:A,D5958)+COUNTIF('Mar 2022'!A:A,D5958)+COUNTIF('Apr 2022'!A:A,D5958)+COUNTIF('May 2022'!A:A,D5958)+COUNTIF('June 2022'!A:A,D5958)+COUNTIF('July 2022'!A:A,D5958)+COUNTIF('Aug 2022'!A:A,D5958)+COUNTIF('Sep 2022'!A:A,D5958)+COUNTIF('Oct 2022'!A:A,D5958)+COUNTIF('Dec 2022'!A:A,D5958)</f>
        <v>1</v>
      </c>
      <c r="U5958" t="str">
        <f>VLOOKUP(Q5958,'Capital Lookup'!A:B,2,FALSE)</f>
        <v>No</v>
      </c>
      <c r="V5958" s="2">
        <f>IFERROR(VLOOKUP(LEFT(F5958,10),'Find Purchase Orders'!B:J,9,FALSE),"")</f>
        <v>44889</v>
      </c>
      <c r="W5958" s="25" t="s">
        <v>7261</v>
      </c>
    </row>
    <row r="5959" spans="1:23" hidden="1">
      <c r="A5959" s="25" t="s">
        <v>7425</v>
      </c>
      <c r="B5959" s="25" t="s">
        <v>8259</v>
      </c>
      <c r="C5959" s="25" t="s">
        <v>8260</v>
      </c>
      <c r="D5959" s="25" t="s">
        <v>20202</v>
      </c>
      <c r="E5959" s="25" t="s">
        <v>8591</v>
      </c>
      <c r="F5959" s="25" t="s">
        <v>20203</v>
      </c>
      <c r="G5959" s="25" t="s">
        <v>20204</v>
      </c>
      <c r="H5959" s="21">
        <v>474.6</v>
      </c>
      <c r="I5959" s="25" t="s">
        <v>7296</v>
      </c>
      <c r="J5959" s="25" t="s">
        <v>7288</v>
      </c>
      <c r="K5959" s="25" t="s">
        <v>9713</v>
      </c>
      <c r="L5959" s="25" t="s">
        <v>9714</v>
      </c>
      <c r="M5959" s="21">
        <v>474.6</v>
      </c>
      <c r="N5959" s="21">
        <v>474.6</v>
      </c>
      <c r="O5959" s="21">
        <v>0</v>
      </c>
      <c r="P5959" s="21">
        <v>474.6</v>
      </c>
      <c r="Q5959" s="25" t="s">
        <v>9715</v>
      </c>
      <c r="R5959" s="1" t="str">
        <f t="shared" si="119"/>
        <v>ST10260</v>
      </c>
      <c r="S5959" t="str">
        <f>VLOOKUP(R5959,Data!$C$2:$D$261,2,0)</f>
        <v>Support Office</v>
      </c>
      <c r="T5959">
        <f>COUNTIF('Feb 2022'!A:A,D5959)+COUNTIF('Mar 2022'!A:A,D5959)+COUNTIF('Apr 2022'!A:A,D5959)+COUNTIF('May 2022'!A:A,D5959)+COUNTIF('June 2022'!A:A,D5959)+COUNTIF('July 2022'!A:A,D5959)+COUNTIF('Aug 2022'!A:A,D5959)+COUNTIF('Sep 2022'!A:A,D5959)+COUNTIF('Oct 2022'!A:A,D5959)+COUNTIF('Dec 2022'!A:A,D5959)</f>
        <v>0</v>
      </c>
      <c r="U5959" t="str">
        <f>VLOOKUP(Q5959,'Capital Lookup'!A:B,2,FALSE)</f>
        <v>Yes</v>
      </c>
      <c r="V5959" s="2">
        <f>IFERROR(VLOOKUP(LEFT(F5959,10),'Find Purchase Orders'!B:J,9,FALSE),"")</f>
        <v>44889</v>
      </c>
      <c r="W5959" s="25" t="s">
        <v>7261</v>
      </c>
    </row>
    <row r="5960" spans="1:23" hidden="1">
      <c r="A5960" s="25" t="s">
        <v>7261</v>
      </c>
      <c r="B5960" s="25" t="s">
        <v>9405</v>
      </c>
      <c r="C5960" s="25" t="s">
        <v>7282</v>
      </c>
      <c r="D5960" s="25" t="s">
        <v>7171</v>
      </c>
      <c r="E5960" s="25" t="s">
        <v>8200</v>
      </c>
      <c r="F5960" s="25" t="s">
        <v>20205</v>
      </c>
      <c r="G5960" s="25" t="s">
        <v>20206</v>
      </c>
      <c r="H5960" s="21">
        <v>1525.5</v>
      </c>
      <c r="I5960" s="25" t="s">
        <v>7287</v>
      </c>
      <c r="J5960" s="25" t="s">
        <v>7288</v>
      </c>
      <c r="K5960" s="25" t="s">
        <v>7262</v>
      </c>
      <c r="L5960" s="25" t="s">
        <v>7259</v>
      </c>
      <c r="M5960" s="21">
        <v>1525.5</v>
      </c>
      <c r="N5960" s="22">
        <v>0</v>
      </c>
      <c r="O5960" s="21">
        <v>1525.5</v>
      </c>
      <c r="P5960" s="21">
        <v>175.5</v>
      </c>
      <c r="Q5960" s="25" t="s">
        <v>9409</v>
      </c>
      <c r="R5960" s="1" t="str">
        <f t="shared" si="119"/>
        <v>ST10035</v>
      </c>
      <c r="S5960" t="str">
        <f>VLOOKUP(R5960,Data!$C$2:$D$261,2,0)</f>
        <v>The Westwood</v>
      </c>
      <c r="T5960">
        <f>COUNTIF('Feb 2022'!A:A,D5960)+COUNTIF('Mar 2022'!A:A,D5960)+COUNTIF('Apr 2022'!A:A,D5960)+COUNTIF('May 2022'!A:A,D5960)+COUNTIF('June 2022'!A:A,D5960)+COUNTIF('July 2022'!A:A,D5960)+COUNTIF('Aug 2022'!A:A,D5960)+COUNTIF('Sep 2022'!A:A,D5960)+COUNTIF('Oct 2022'!A:A,D5960)+COUNTIF('Dec 2022'!A:A,D5960)</f>
        <v>1</v>
      </c>
      <c r="U5960" t="str">
        <f>VLOOKUP(Q5960,'Capital Lookup'!A:B,2,FALSE)</f>
        <v>No</v>
      </c>
      <c r="V5960" s="2">
        <f>IFERROR(VLOOKUP(LEFT(F5960,10),'Find Purchase Orders'!B:J,9,FALSE),"")</f>
        <v>44889</v>
      </c>
      <c r="W5960" s="25" t="s">
        <v>7261</v>
      </c>
    </row>
    <row r="5961" spans="1:23" hidden="1">
      <c r="A5961" s="25" t="s">
        <v>7261</v>
      </c>
      <c r="B5961" s="25" t="s">
        <v>9405</v>
      </c>
      <c r="C5961" s="25" t="s">
        <v>7282</v>
      </c>
      <c r="D5961" s="25" t="s">
        <v>7171</v>
      </c>
      <c r="E5961" s="25" t="s">
        <v>8200</v>
      </c>
      <c r="F5961" s="25" t="s">
        <v>20207</v>
      </c>
      <c r="G5961" s="25" t="s">
        <v>20208</v>
      </c>
      <c r="H5961" s="21">
        <v>5196.3100000000004</v>
      </c>
      <c r="I5961" s="25" t="s">
        <v>7287</v>
      </c>
      <c r="J5961" s="25" t="s">
        <v>7288</v>
      </c>
      <c r="K5961" s="25" t="s">
        <v>7262</v>
      </c>
      <c r="L5961" s="25" t="s">
        <v>7259</v>
      </c>
      <c r="M5961" s="21">
        <v>5196.3100000000004</v>
      </c>
      <c r="N5961" s="22">
        <v>0</v>
      </c>
      <c r="O5961" s="21">
        <v>5196.3100000000004</v>
      </c>
      <c r="P5961" s="21">
        <v>597.80999999999995</v>
      </c>
      <c r="Q5961" s="25" t="s">
        <v>9409</v>
      </c>
      <c r="R5961" s="1" t="str">
        <f t="shared" si="119"/>
        <v>ST10035</v>
      </c>
      <c r="S5961" t="str">
        <f>VLOOKUP(R5961,Data!$C$2:$D$261,2,0)</f>
        <v>The Westwood</v>
      </c>
      <c r="T5961">
        <f>COUNTIF('Feb 2022'!A:A,D5961)+COUNTIF('Mar 2022'!A:A,D5961)+COUNTIF('Apr 2022'!A:A,D5961)+COUNTIF('May 2022'!A:A,D5961)+COUNTIF('June 2022'!A:A,D5961)+COUNTIF('July 2022'!A:A,D5961)+COUNTIF('Aug 2022'!A:A,D5961)+COUNTIF('Sep 2022'!A:A,D5961)+COUNTIF('Oct 2022'!A:A,D5961)+COUNTIF('Dec 2022'!A:A,D5961)</f>
        <v>1</v>
      </c>
      <c r="U5961" t="str">
        <f>VLOOKUP(Q5961,'Capital Lookup'!A:B,2,FALSE)</f>
        <v>No</v>
      </c>
      <c r="V5961" s="2">
        <f>IFERROR(VLOOKUP(LEFT(F5961,10),'Find Purchase Orders'!B:J,9,FALSE),"")</f>
        <v>44889</v>
      </c>
      <c r="W5961" s="25" t="s">
        <v>7261</v>
      </c>
    </row>
    <row r="5962" spans="1:23" hidden="1">
      <c r="A5962" s="25" t="s">
        <v>7261</v>
      </c>
      <c r="B5962" s="25" t="s">
        <v>12039</v>
      </c>
      <c r="C5962" s="25" t="s">
        <v>7264</v>
      </c>
      <c r="D5962" s="25" t="s">
        <v>7172</v>
      </c>
      <c r="E5962" s="25" t="s">
        <v>12040</v>
      </c>
      <c r="F5962" s="25" t="s">
        <v>20209</v>
      </c>
      <c r="G5962" s="25" t="s">
        <v>20210</v>
      </c>
      <c r="H5962" s="21">
        <v>1686.53</v>
      </c>
      <c r="I5962" s="25" t="s">
        <v>7296</v>
      </c>
      <c r="J5962" s="25" t="s">
        <v>7288</v>
      </c>
      <c r="K5962" s="25" t="s">
        <v>7289</v>
      </c>
      <c r="L5962" s="25" t="s">
        <v>7259</v>
      </c>
      <c r="M5962" s="21">
        <v>1686.53</v>
      </c>
      <c r="N5962" s="21">
        <v>1686.53</v>
      </c>
      <c r="O5962" s="21">
        <v>0</v>
      </c>
      <c r="P5962" s="21">
        <v>1686.53</v>
      </c>
      <c r="Q5962" s="25" t="s">
        <v>12043</v>
      </c>
      <c r="R5962" s="1" t="str">
        <f t="shared" si="119"/>
        <v>ST10037</v>
      </c>
      <c r="S5962" t="str">
        <f>VLOOKUP(R5962,Data!$C$2:$D$261,2,0)</f>
        <v>Stittsville Villa</v>
      </c>
      <c r="T5962">
        <f>COUNTIF('Feb 2022'!A:A,D5962)+COUNTIF('Mar 2022'!A:A,D5962)+COUNTIF('Apr 2022'!A:A,D5962)+COUNTIF('May 2022'!A:A,D5962)+COUNTIF('June 2022'!A:A,D5962)+COUNTIF('July 2022'!A:A,D5962)+COUNTIF('Aug 2022'!A:A,D5962)+COUNTIF('Sep 2022'!A:A,D5962)+COUNTIF('Oct 2022'!A:A,D5962)+COUNTIF('Dec 2022'!A:A,D5962)</f>
        <v>1</v>
      </c>
      <c r="U5962" t="str">
        <f>VLOOKUP(Q5962,'Capital Lookup'!A:B,2,FALSE)</f>
        <v>No</v>
      </c>
      <c r="V5962" s="2">
        <f>IFERROR(VLOOKUP(LEFT(F5962,10),'Find Purchase Orders'!B:J,9,FALSE),"")</f>
        <v>44889</v>
      </c>
      <c r="W5962" s="25" t="s">
        <v>7261</v>
      </c>
    </row>
    <row r="5963" spans="1:23" hidden="1">
      <c r="A5963" s="25" t="s">
        <v>7261</v>
      </c>
      <c r="B5963" s="25" t="s">
        <v>12039</v>
      </c>
      <c r="C5963" s="25" t="s">
        <v>7264</v>
      </c>
      <c r="D5963" s="25" t="s">
        <v>7172</v>
      </c>
      <c r="E5963" s="25" t="s">
        <v>12040</v>
      </c>
      <c r="F5963" s="25" t="s">
        <v>20211</v>
      </c>
      <c r="G5963" s="25" t="s">
        <v>20212</v>
      </c>
      <c r="H5963" s="21">
        <v>73.45</v>
      </c>
      <c r="I5963" s="25" t="s">
        <v>7296</v>
      </c>
      <c r="J5963" s="25" t="s">
        <v>7288</v>
      </c>
      <c r="K5963" s="25" t="s">
        <v>7289</v>
      </c>
      <c r="L5963" s="25" t="s">
        <v>7259</v>
      </c>
      <c r="M5963" s="21">
        <v>73.45</v>
      </c>
      <c r="N5963" s="21">
        <v>73.45</v>
      </c>
      <c r="O5963" s="21">
        <v>0</v>
      </c>
      <c r="P5963" s="21">
        <v>73.45</v>
      </c>
      <c r="Q5963" s="25" t="s">
        <v>12043</v>
      </c>
      <c r="R5963" s="1" t="str">
        <f t="shared" si="119"/>
        <v>ST10037</v>
      </c>
      <c r="S5963" t="str">
        <f>VLOOKUP(R5963,Data!$C$2:$D$261,2,0)</f>
        <v>Stittsville Villa</v>
      </c>
      <c r="T5963">
        <f>COUNTIF('Feb 2022'!A:A,D5963)+COUNTIF('Mar 2022'!A:A,D5963)+COUNTIF('Apr 2022'!A:A,D5963)+COUNTIF('May 2022'!A:A,D5963)+COUNTIF('June 2022'!A:A,D5963)+COUNTIF('July 2022'!A:A,D5963)+COUNTIF('Aug 2022'!A:A,D5963)+COUNTIF('Sep 2022'!A:A,D5963)+COUNTIF('Oct 2022'!A:A,D5963)+COUNTIF('Dec 2022'!A:A,D5963)</f>
        <v>1</v>
      </c>
      <c r="U5963" t="str">
        <f>VLOOKUP(Q5963,'Capital Lookup'!A:B,2,FALSE)</f>
        <v>No</v>
      </c>
      <c r="V5963" s="2">
        <f>IFERROR(VLOOKUP(LEFT(F5963,10),'Find Purchase Orders'!B:J,9,FALSE),"")</f>
        <v>44889</v>
      </c>
      <c r="W5963" s="25" t="s">
        <v>7261</v>
      </c>
    </row>
    <row r="5964" spans="1:23" hidden="1">
      <c r="A5964" s="25" t="s">
        <v>7261</v>
      </c>
      <c r="B5964" s="25" t="s">
        <v>12039</v>
      </c>
      <c r="C5964" s="25" t="s">
        <v>7264</v>
      </c>
      <c r="D5964" s="25" t="s">
        <v>7173</v>
      </c>
      <c r="E5964" s="25" t="s">
        <v>12040</v>
      </c>
      <c r="F5964" s="25" t="s">
        <v>20213</v>
      </c>
      <c r="G5964" s="25" t="s">
        <v>20214</v>
      </c>
      <c r="H5964" s="21">
        <v>1440.75</v>
      </c>
      <c r="I5964" s="25" t="s">
        <v>7287</v>
      </c>
      <c r="J5964" s="25" t="s">
        <v>7288</v>
      </c>
      <c r="K5964" s="25" t="s">
        <v>7289</v>
      </c>
      <c r="L5964" s="25" t="s">
        <v>7259</v>
      </c>
      <c r="M5964" s="21">
        <v>1440.75</v>
      </c>
      <c r="N5964" s="22">
        <v>0</v>
      </c>
      <c r="O5964" s="21">
        <v>1440.75</v>
      </c>
      <c r="P5964" s="21">
        <v>165.75</v>
      </c>
      <c r="Q5964" s="25" t="s">
        <v>12043</v>
      </c>
      <c r="R5964" s="1" t="str">
        <f t="shared" si="119"/>
        <v>ST10037</v>
      </c>
      <c r="S5964" t="str">
        <f>VLOOKUP(R5964,Data!$C$2:$D$261,2,0)</f>
        <v>Stittsville Villa</v>
      </c>
      <c r="T5964">
        <f>COUNTIF('Feb 2022'!A:A,D5964)+COUNTIF('Mar 2022'!A:A,D5964)+COUNTIF('Apr 2022'!A:A,D5964)+COUNTIF('May 2022'!A:A,D5964)+COUNTIF('June 2022'!A:A,D5964)+COUNTIF('July 2022'!A:A,D5964)+COUNTIF('Aug 2022'!A:A,D5964)+COUNTIF('Sep 2022'!A:A,D5964)+COUNTIF('Oct 2022'!A:A,D5964)+COUNTIF('Dec 2022'!A:A,D5964)</f>
        <v>1</v>
      </c>
      <c r="U5964" t="str">
        <f>VLOOKUP(Q5964,'Capital Lookup'!A:B,2,FALSE)</f>
        <v>No</v>
      </c>
      <c r="V5964" s="2">
        <f>IFERROR(VLOOKUP(LEFT(F5964,10),'Find Purchase Orders'!B:J,9,FALSE),"")</f>
        <v>44890</v>
      </c>
      <c r="W5964" s="25" t="s">
        <v>7261</v>
      </c>
    </row>
    <row r="5965" spans="1:23">
      <c r="A5965" s="25" t="s">
        <v>7261</v>
      </c>
      <c r="B5965" s="25" t="s">
        <v>8342</v>
      </c>
      <c r="C5965" s="25" t="s">
        <v>7264</v>
      </c>
      <c r="D5965" s="25" t="s">
        <v>7204</v>
      </c>
      <c r="E5965" s="25" t="s">
        <v>19520</v>
      </c>
      <c r="F5965" s="25" t="s">
        <v>20215</v>
      </c>
      <c r="G5965" s="25" t="s">
        <v>20216</v>
      </c>
      <c r="H5965" s="21">
        <v>7949.55</v>
      </c>
      <c r="I5965" s="25" t="s">
        <v>7287</v>
      </c>
      <c r="J5965" s="25" t="s">
        <v>7288</v>
      </c>
      <c r="K5965" s="25" t="s">
        <v>7640</v>
      </c>
      <c r="L5965" s="25" t="s">
        <v>10765</v>
      </c>
      <c r="M5965" s="21">
        <v>7949.55</v>
      </c>
      <c r="N5965" s="22">
        <v>0</v>
      </c>
      <c r="O5965" s="21">
        <v>7949.55</v>
      </c>
      <c r="P5965" s="21">
        <v>914.55</v>
      </c>
      <c r="Q5965" s="25" t="s">
        <v>19818</v>
      </c>
      <c r="R5965" s="1" t="str">
        <f t="shared" si="119"/>
        <v>ST10025</v>
      </c>
      <c r="S5965" t="str">
        <f>VLOOKUP(R5965,Data!$C$2:$D$261,2,0)</f>
        <v>Don Mills Seniors Apartments</v>
      </c>
      <c r="T5965">
        <f>COUNTIF('Feb 2022'!A:A,D5965)+COUNTIF('Mar 2022'!A:A,D5965)+COUNTIF('Apr 2022'!A:A,D5965)+COUNTIF('May 2022'!A:A,D5965)+COUNTIF('June 2022'!A:A,D5965)+COUNTIF('July 2022'!A:A,D5965)+COUNTIF('Aug 2022'!A:A,D5965)+COUNTIF('Sep 2022'!A:A,D5965)+COUNTIF('Oct 2022'!A:A,D5965)+COUNTIF('Dec 2022'!A:A,D5965)</f>
        <v>1</v>
      </c>
      <c r="U5965" t="str">
        <f>VLOOKUP(Q5965,'Capital Lookup'!A:B,2,FALSE)</f>
        <v>No</v>
      </c>
      <c r="V5965" s="2">
        <f>IFERROR(VLOOKUP(LEFT(F5965,10),'Find Purchase Orders'!B:J,9,FALSE),"")</f>
        <v>44893</v>
      </c>
      <c r="W5965" s="25" t="s">
        <v>7261</v>
      </c>
    </row>
    <row r="5966" spans="1:23" hidden="1">
      <c r="A5966" s="25" t="s">
        <v>7261</v>
      </c>
      <c r="B5966" s="25" t="s">
        <v>8387</v>
      </c>
      <c r="C5966" s="25" t="s">
        <v>7264</v>
      </c>
      <c r="D5966" s="25" t="s">
        <v>20217</v>
      </c>
      <c r="E5966" s="25" t="s">
        <v>14900</v>
      </c>
      <c r="H5966" s="21">
        <v>4528.74</v>
      </c>
      <c r="I5966" s="25" t="s">
        <v>7257</v>
      </c>
      <c r="K5966" s="25" t="s">
        <v>7262</v>
      </c>
      <c r="L5966" s="25" t="s">
        <v>8138</v>
      </c>
      <c r="M5966" s="22">
        <v>0</v>
      </c>
      <c r="N5966" s="22">
        <v>0</v>
      </c>
      <c r="O5966" s="21">
        <v>0</v>
      </c>
      <c r="P5966" s="21">
        <v>215.65</v>
      </c>
      <c r="Q5966" s="25"/>
      <c r="R5966" s="1" t="str">
        <f t="shared" si="119"/>
        <v>ST10071</v>
      </c>
      <c r="S5966" t="str">
        <f>VLOOKUP(R5966,Data!$C$2:$D$261,2,0)</f>
        <v>Riverbend</v>
      </c>
      <c r="T5966">
        <f>COUNTIF('Feb 2022'!A:A,D5966)+COUNTIF('Mar 2022'!A:A,D5966)+COUNTIF('Apr 2022'!A:A,D5966)+COUNTIF('May 2022'!A:A,D5966)+COUNTIF('June 2022'!A:A,D5966)+COUNTIF('July 2022'!A:A,D5966)+COUNTIF('Aug 2022'!A:A,D5966)+COUNTIF('Sep 2022'!A:A,D5966)+COUNTIF('Oct 2022'!A:A,D5966)+COUNTIF('Dec 2022'!A:A,D5966)</f>
        <v>0</v>
      </c>
      <c r="U5966" t="e">
        <f>VLOOKUP(Q5966,'Capital Lookup'!A:B,2,FALSE)</f>
        <v>#N/A</v>
      </c>
      <c r="V5966" s="2" t="str">
        <f>IFERROR(VLOOKUP(LEFT(F5966,10),'Find Purchase Orders'!B:J,9,FALSE),"")</f>
        <v/>
      </c>
      <c r="W5966" s="25" t="s">
        <v>7261</v>
      </c>
    </row>
    <row r="5967" spans="1:23">
      <c r="A5967" s="25" t="s">
        <v>7261</v>
      </c>
      <c r="B5967" s="25" t="s">
        <v>7263</v>
      </c>
      <c r="C5967" s="25" t="s">
        <v>7264</v>
      </c>
      <c r="D5967" s="25" t="s">
        <v>7205</v>
      </c>
      <c r="E5967" s="25" t="s">
        <v>19520</v>
      </c>
      <c r="F5967" s="25" t="s">
        <v>20218</v>
      </c>
      <c r="G5967" s="25" t="s">
        <v>20219</v>
      </c>
      <c r="H5967" s="21">
        <v>5808.2</v>
      </c>
      <c r="I5967" s="25" t="s">
        <v>7287</v>
      </c>
      <c r="J5967" s="25" t="s">
        <v>7288</v>
      </c>
      <c r="K5967" s="25" t="s">
        <v>8274</v>
      </c>
      <c r="L5967" s="25" t="s">
        <v>10765</v>
      </c>
      <c r="M5967" s="21">
        <v>5808.2</v>
      </c>
      <c r="N5967" s="22">
        <v>0</v>
      </c>
      <c r="O5967" s="21">
        <v>5808.2</v>
      </c>
      <c r="P5967" s="21">
        <v>668.2</v>
      </c>
      <c r="Q5967" s="25" t="s">
        <v>19818</v>
      </c>
      <c r="R5967" s="1" t="str">
        <f t="shared" si="119"/>
        <v>ST10030</v>
      </c>
      <c r="S5967" t="str">
        <f>VLOOKUP(R5967,Data!$C$2:$D$261,2,0)</f>
        <v>Rayoak Place</v>
      </c>
      <c r="T5967">
        <f>COUNTIF('Feb 2022'!A:A,D5967)+COUNTIF('Mar 2022'!A:A,D5967)+COUNTIF('Apr 2022'!A:A,D5967)+COUNTIF('May 2022'!A:A,D5967)+COUNTIF('June 2022'!A:A,D5967)+COUNTIF('July 2022'!A:A,D5967)+COUNTIF('Aug 2022'!A:A,D5967)+COUNTIF('Sep 2022'!A:A,D5967)+COUNTIF('Oct 2022'!A:A,D5967)+COUNTIF('Dec 2022'!A:A,D5967)</f>
        <v>1</v>
      </c>
      <c r="U5967" t="str">
        <f>VLOOKUP(Q5967,'Capital Lookup'!A:B,2,FALSE)</f>
        <v>No</v>
      </c>
      <c r="V5967" s="2">
        <f>IFERROR(VLOOKUP(LEFT(F5967,10),'Find Purchase Orders'!B:J,9,FALSE),"")</f>
        <v>44893</v>
      </c>
      <c r="W5967" s="25" t="s">
        <v>7261</v>
      </c>
    </row>
    <row r="5968" spans="1:23">
      <c r="A5968" s="25" t="s">
        <v>7269</v>
      </c>
      <c r="B5968" s="25" t="s">
        <v>7858</v>
      </c>
      <c r="C5968" s="25"/>
      <c r="D5968" s="25" t="s">
        <v>7206</v>
      </c>
      <c r="E5968" s="25" t="s">
        <v>7500</v>
      </c>
      <c r="F5968" s="25" t="s">
        <v>20220</v>
      </c>
      <c r="G5968" s="25" t="s">
        <v>20221</v>
      </c>
      <c r="H5968" s="21">
        <v>7777.73</v>
      </c>
      <c r="I5968" s="25" t="s">
        <v>7287</v>
      </c>
      <c r="J5968" s="25" t="s">
        <v>7288</v>
      </c>
      <c r="K5968" s="25" t="s">
        <v>7495</v>
      </c>
      <c r="L5968" s="25" t="s">
        <v>10765</v>
      </c>
      <c r="M5968" s="21">
        <v>7777.73</v>
      </c>
      <c r="N5968" s="22">
        <v>0</v>
      </c>
      <c r="O5968" s="21">
        <v>7777.73</v>
      </c>
      <c r="P5968" s="21">
        <v>894.78</v>
      </c>
      <c r="Q5968" s="25" t="s">
        <v>19556</v>
      </c>
      <c r="R5968" s="1" t="str">
        <f t="shared" si="119"/>
        <v>ST10331</v>
      </c>
      <c r="S5968" t="str">
        <f>VLOOKUP(R5968,Data!$C$2:$D$261,2,0)</f>
        <v>Carlingview Manor</v>
      </c>
      <c r="T5968">
        <f>COUNTIF('Feb 2022'!A:A,D5968)+COUNTIF('Mar 2022'!A:A,D5968)+COUNTIF('Apr 2022'!A:A,D5968)+COUNTIF('May 2022'!A:A,D5968)+COUNTIF('June 2022'!A:A,D5968)+COUNTIF('July 2022'!A:A,D5968)+COUNTIF('Aug 2022'!A:A,D5968)+COUNTIF('Sep 2022'!A:A,D5968)+COUNTIF('Oct 2022'!A:A,D5968)+COUNTIF('Dec 2022'!A:A,D5968)</f>
        <v>1</v>
      </c>
      <c r="U5968" t="str">
        <f>VLOOKUP(Q5968,'Capital Lookup'!A:B,2,FALSE)</f>
        <v>No</v>
      </c>
      <c r="V5968" s="2">
        <f>IFERROR(VLOOKUP(LEFT(F5968,10),'Find Purchase Orders'!B:J,9,FALSE),"")</f>
        <v>44895</v>
      </c>
      <c r="W5968" s="25" t="s">
        <v>7261</v>
      </c>
    </row>
    <row r="5969" spans="1:23" hidden="1">
      <c r="A5969" s="25" t="s">
        <v>7261</v>
      </c>
      <c r="B5969" s="25" t="s">
        <v>8108</v>
      </c>
      <c r="C5969" s="25" t="s">
        <v>7264</v>
      </c>
      <c r="D5969" s="25" t="s">
        <v>20222</v>
      </c>
      <c r="E5969" s="25" t="s">
        <v>20223</v>
      </c>
      <c r="H5969" s="21">
        <v>565</v>
      </c>
      <c r="I5969" s="25" t="s">
        <v>7257</v>
      </c>
      <c r="K5969" s="25" t="s">
        <v>7258</v>
      </c>
      <c r="L5969" s="25" t="s">
        <v>7259</v>
      </c>
      <c r="M5969" s="22">
        <v>0</v>
      </c>
      <c r="N5969" s="22">
        <v>0</v>
      </c>
      <c r="O5969" s="21">
        <v>0</v>
      </c>
      <c r="P5969" s="21">
        <v>65</v>
      </c>
      <c r="Q5969" s="25" t="s">
        <v>8113</v>
      </c>
      <c r="R5969" s="1" t="str">
        <f t="shared" si="119"/>
        <v>ST10049</v>
      </c>
      <c r="S5969" t="str">
        <f>VLOOKUP(R5969,Data!$C$2:$D$261,2,0)</f>
        <v>Colonel By</v>
      </c>
      <c r="T5969">
        <f>COUNTIF('Feb 2022'!A:A,D5969)+COUNTIF('Mar 2022'!A:A,D5969)+COUNTIF('Apr 2022'!A:A,D5969)+COUNTIF('May 2022'!A:A,D5969)+COUNTIF('June 2022'!A:A,D5969)+COUNTIF('July 2022'!A:A,D5969)+COUNTIF('Aug 2022'!A:A,D5969)+COUNTIF('Sep 2022'!A:A,D5969)+COUNTIF('Oct 2022'!A:A,D5969)+COUNTIF('Dec 2022'!A:A,D5969)</f>
        <v>0</v>
      </c>
      <c r="U5969" t="str">
        <f>VLOOKUP(Q5969,'Capital Lookup'!A:B,2,FALSE)</f>
        <v>No</v>
      </c>
      <c r="V5969" s="2" t="str">
        <f>IFERROR(VLOOKUP(LEFT(F5969,10),'Find Purchase Orders'!B:J,9,FALSE),"")</f>
        <v/>
      </c>
      <c r="W5969" s="25" t="s">
        <v>7261</v>
      </c>
    </row>
    <row r="5970" spans="1:23" hidden="1">
      <c r="A5970" s="25" t="s">
        <v>7261</v>
      </c>
      <c r="B5970" s="25" t="s">
        <v>8108</v>
      </c>
      <c r="C5970" s="25" t="s">
        <v>7264</v>
      </c>
      <c r="D5970" s="25" t="s">
        <v>20222</v>
      </c>
      <c r="E5970" s="25" t="s">
        <v>20223</v>
      </c>
      <c r="H5970" s="21">
        <v>259.89999999999998</v>
      </c>
      <c r="I5970" s="25" t="s">
        <v>7257</v>
      </c>
      <c r="K5970" s="25" t="s">
        <v>7258</v>
      </c>
      <c r="L5970" s="25" t="s">
        <v>7259</v>
      </c>
      <c r="M5970" s="22">
        <v>0</v>
      </c>
      <c r="N5970" s="22">
        <v>0</v>
      </c>
      <c r="O5970" s="21">
        <v>0</v>
      </c>
      <c r="P5970" s="21">
        <v>29.9</v>
      </c>
      <c r="Q5970" s="25" t="s">
        <v>8113</v>
      </c>
      <c r="R5970" s="1" t="str">
        <f t="shared" si="119"/>
        <v>ST10049</v>
      </c>
      <c r="S5970" t="str">
        <f>VLOOKUP(R5970,Data!$C$2:$D$261,2,0)</f>
        <v>Colonel By</v>
      </c>
      <c r="T5970">
        <f>COUNTIF('Feb 2022'!A:A,D5970)+COUNTIF('Mar 2022'!A:A,D5970)+COUNTIF('Apr 2022'!A:A,D5970)+COUNTIF('May 2022'!A:A,D5970)+COUNTIF('June 2022'!A:A,D5970)+COUNTIF('July 2022'!A:A,D5970)+COUNTIF('Aug 2022'!A:A,D5970)+COUNTIF('Sep 2022'!A:A,D5970)+COUNTIF('Oct 2022'!A:A,D5970)+COUNTIF('Dec 2022'!A:A,D5970)</f>
        <v>0</v>
      </c>
      <c r="U5970" t="str">
        <f>VLOOKUP(Q5970,'Capital Lookup'!A:B,2,FALSE)</f>
        <v>No</v>
      </c>
      <c r="V5970" s="2" t="str">
        <f>IFERROR(VLOOKUP(LEFT(F5970,10),'Find Purchase Orders'!B:J,9,FALSE),"")</f>
        <v/>
      </c>
      <c r="W5970" s="25" t="s">
        <v>7261</v>
      </c>
    </row>
    <row r="5971" spans="1:23" hidden="1">
      <c r="A5971" s="25" t="s">
        <v>7261</v>
      </c>
      <c r="B5971" s="25" t="s">
        <v>8108</v>
      </c>
      <c r="C5971" s="25" t="s">
        <v>7264</v>
      </c>
      <c r="D5971" s="25" t="s">
        <v>20222</v>
      </c>
      <c r="E5971" s="25" t="s">
        <v>20223</v>
      </c>
      <c r="H5971" s="21">
        <v>661.05</v>
      </c>
      <c r="I5971" s="25" t="s">
        <v>7257</v>
      </c>
      <c r="K5971" s="25" t="s">
        <v>7262</v>
      </c>
      <c r="L5971" s="25" t="s">
        <v>7259</v>
      </c>
      <c r="M5971" s="22">
        <v>0</v>
      </c>
      <c r="N5971" s="22">
        <v>0</v>
      </c>
      <c r="O5971" s="21">
        <v>0</v>
      </c>
      <c r="P5971" s="21">
        <v>76.05</v>
      </c>
      <c r="Q5971" s="25" t="s">
        <v>8113</v>
      </c>
      <c r="R5971" s="1" t="str">
        <f t="shared" si="119"/>
        <v>ST10049</v>
      </c>
      <c r="S5971" t="str">
        <f>VLOOKUP(R5971,Data!$C$2:$D$261,2,0)</f>
        <v>Colonel By</v>
      </c>
      <c r="T5971">
        <f>COUNTIF('Feb 2022'!A:A,D5971)+COUNTIF('Mar 2022'!A:A,D5971)+COUNTIF('Apr 2022'!A:A,D5971)+COUNTIF('May 2022'!A:A,D5971)+COUNTIF('June 2022'!A:A,D5971)+COUNTIF('July 2022'!A:A,D5971)+COUNTIF('Aug 2022'!A:A,D5971)+COUNTIF('Sep 2022'!A:A,D5971)+COUNTIF('Oct 2022'!A:A,D5971)+COUNTIF('Dec 2022'!A:A,D5971)</f>
        <v>0</v>
      </c>
      <c r="U5971" t="str">
        <f>VLOOKUP(Q5971,'Capital Lookup'!A:B,2,FALSE)</f>
        <v>No</v>
      </c>
      <c r="V5971" s="2" t="str">
        <f>IFERROR(VLOOKUP(LEFT(F5971,10),'Find Purchase Orders'!B:J,9,FALSE),"")</f>
        <v/>
      </c>
      <c r="W5971" s="25" t="s">
        <v>7261</v>
      </c>
    </row>
    <row r="5972" spans="1:23" hidden="1">
      <c r="A5972" s="25" t="s">
        <v>7261</v>
      </c>
      <c r="B5972" s="25" t="s">
        <v>8108</v>
      </c>
      <c r="C5972" s="25" t="s">
        <v>7264</v>
      </c>
      <c r="D5972" s="25" t="s">
        <v>20222</v>
      </c>
      <c r="E5972" s="25" t="s">
        <v>20223</v>
      </c>
      <c r="H5972" s="21">
        <v>6155.46</v>
      </c>
      <c r="I5972" s="25" t="s">
        <v>7257</v>
      </c>
      <c r="K5972" s="25" t="s">
        <v>7262</v>
      </c>
      <c r="L5972" s="25" t="s">
        <v>7259</v>
      </c>
      <c r="M5972" s="22">
        <v>0</v>
      </c>
      <c r="N5972" s="22">
        <v>0</v>
      </c>
      <c r="O5972" s="21">
        <v>0</v>
      </c>
      <c r="P5972" s="21">
        <v>708.15</v>
      </c>
      <c r="Q5972" s="25" t="s">
        <v>8113</v>
      </c>
      <c r="R5972" s="1" t="str">
        <f t="shared" si="119"/>
        <v>ST10049</v>
      </c>
      <c r="S5972" t="str">
        <f>VLOOKUP(R5972,Data!$C$2:$D$261,2,0)</f>
        <v>Colonel By</v>
      </c>
      <c r="T5972">
        <f>COUNTIF('Feb 2022'!A:A,D5972)+COUNTIF('Mar 2022'!A:A,D5972)+COUNTIF('Apr 2022'!A:A,D5972)+COUNTIF('May 2022'!A:A,D5972)+COUNTIF('June 2022'!A:A,D5972)+COUNTIF('July 2022'!A:A,D5972)+COUNTIF('Aug 2022'!A:A,D5972)+COUNTIF('Sep 2022'!A:A,D5972)+COUNTIF('Oct 2022'!A:A,D5972)+COUNTIF('Dec 2022'!A:A,D5972)</f>
        <v>0</v>
      </c>
      <c r="U5972" t="str">
        <f>VLOOKUP(Q5972,'Capital Lookup'!A:B,2,FALSE)</f>
        <v>No</v>
      </c>
      <c r="V5972" s="2" t="str">
        <f>IFERROR(VLOOKUP(LEFT(F5972,10),'Find Purchase Orders'!B:J,9,FALSE),"")</f>
        <v/>
      </c>
      <c r="W5972" s="25" t="s">
        <v>7261</v>
      </c>
    </row>
    <row r="5973" spans="1:23">
      <c r="A5973" s="25" t="s">
        <v>13962</v>
      </c>
      <c r="B5973" s="25" t="s">
        <v>7524</v>
      </c>
      <c r="C5973" s="25" t="s">
        <v>7254</v>
      </c>
      <c r="D5973" s="25" t="s">
        <v>7207</v>
      </c>
      <c r="E5973" s="25" t="s">
        <v>7500</v>
      </c>
      <c r="F5973" s="25" t="s">
        <v>20224</v>
      </c>
      <c r="G5973" s="25" t="s">
        <v>20225</v>
      </c>
      <c r="H5973" s="21">
        <v>3503</v>
      </c>
      <c r="I5973" s="25" t="s">
        <v>7287</v>
      </c>
      <c r="J5973" s="25" t="s">
        <v>7288</v>
      </c>
      <c r="K5973" s="25" t="s">
        <v>7778</v>
      </c>
      <c r="L5973" s="25" t="s">
        <v>10765</v>
      </c>
      <c r="M5973" s="21">
        <v>3503</v>
      </c>
      <c r="N5973" s="22">
        <v>0</v>
      </c>
      <c r="O5973" s="21">
        <v>3503</v>
      </c>
      <c r="P5973" s="21">
        <v>403</v>
      </c>
      <c r="Q5973" s="25" t="s">
        <v>19818</v>
      </c>
      <c r="R5973" s="1" t="str">
        <f t="shared" si="119"/>
        <v>ST10041</v>
      </c>
      <c r="S5973" t="str">
        <f>VLOOKUP(R5973,Data!$C$2:$D$261,2,0)</f>
        <v>Prince of Wales</v>
      </c>
      <c r="T5973">
        <f>COUNTIF('Feb 2022'!A:A,D5973)+COUNTIF('Mar 2022'!A:A,D5973)+COUNTIF('Apr 2022'!A:A,D5973)+COUNTIF('May 2022'!A:A,D5973)+COUNTIF('June 2022'!A:A,D5973)+COUNTIF('July 2022'!A:A,D5973)+COUNTIF('Aug 2022'!A:A,D5973)+COUNTIF('Sep 2022'!A:A,D5973)+COUNTIF('Oct 2022'!A:A,D5973)+COUNTIF('Dec 2022'!A:A,D5973)</f>
        <v>1</v>
      </c>
      <c r="U5973" t="str">
        <f>VLOOKUP(Q5973,'Capital Lookup'!A:B,2,FALSE)</f>
        <v>No</v>
      </c>
      <c r="V5973" s="2">
        <f>IFERROR(VLOOKUP(LEFT(F5973,10),'Find Purchase Orders'!B:J,9,FALSE),"")</f>
        <v>44895</v>
      </c>
      <c r="W5973" s="25" t="s">
        <v>7261</v>
      </c>
    </row>
    <row r="5974" spans="1:23" hidden="1">
      <c r="A5974" s="25" t="s">
        <v>7252</v>
      </c>
      <c r="B5974" s="25" t="s">
        <v>7546</v>
      </c>
      <c r="C5974" s="25" t="s">
        <v>7254</v>
      </c>
      <c r="D5974" s="25" t="s">
        <v>20226</v>
      </c>
      <c r="E5974" s="25" t="s">
        <v>7548</v>
      </c>
      <c r="H5974" s="21">
        <v>846.37</v>
      </c>
      <c r="I5974" s="25" t="s">
        <v>7257</v>
      </c>
      <c r="K5974" s="25" t="s">
        <v>7262</v>
      </c>
      <c r="L5974" s="25" t="s">
        <v>7259</v>
      </c>
      <c r="M5974" s="22">
        <v>0</v>
      </c>
      <c r="N5974" s="22">
        <v>0</v>
      </c>
      <c r="O5974" s="21">
        <v>0</v>
      </c>
      <c r="P5974" s="21">
        <v>97.37</v>
      </c>
      <c r="Q5974" s="25" t="s">
        <v>7551</v>
      </c>
      <c r="R5974" s="1" t="str">
        <f t="shared" si="119"/>
        <v>ST10096</v>
      </c>
      <c r="S5974" t="str">
        <f>VLOOKUP(R5974,Data!$C$2:$D$261,2,0)</f>
        <v>Chatham</v>
      </c>
      <c r="T5974">
        <f>COUNTIF('Feb 2022'!A:A,D5974)+COUNTIF('Mar 2022'!A:A,D5974)+COUNTIF('Apr 2022'!A:A,D5974)+COUNTIF('May 2022'!A:A,D5974)+COUNTIF('June 2022'!A:A,D5974)+COUNTIF('July 2022'!A:A,D5974)+COUNTIF('Aug 2022'!A:A,D5974)+COUNTIF('Sep 2022'!A:A,D5974)+COUNTIF('Oct 2022'!A:A,D5974)+COUNTIF('Dec 2022'!A:A,D5974)</f>
        <v>0</v>
      </c>
      <c r="U5974" t="str">
        <f>VLOOKUP(Q5974,'Capital Lookup'!A:B,2,FALSE)</f>
        <v>No</v>
      </c>
      <c r="V5974" s="2" t="str">
        <f>IFERROR(VLOOKUP(LEFT(F5974,10),'Find Purchase Orders'!B:J,9,FALSE),"")</f>
        <v/>
      </c>
      <c r="W5974" s="25" t="s">
        <v>7261</v>
      </c>
    </row>
    <row r="5975" spans="1:23">
      <c r="A5975" s="25" t="s">
        <v>7261</v>
      </c>
      <c r="B5975" s="25" t="s">
        <v>8855</v>
      </c>
      <c r="C5975" s="25" t="s">
        <v>7264</v>
      </c>
      <c r="D5975" s="25" t="s">
        <v>7208</v>
      </c>
      <c r="E5975" s="25" t="s">
        <v>11079</v>
      </c>
      <c r="F5975" s="25" t="s">
        <v>20227</v>
      </c>
      <c r="G5975" s="25" t="s">
        <v>20228</v>
      </c>
      <c r="H5975" s="21">
        <v>325.5</v>
      </c>
      <c r="I5975" s="25" t="s">
        <v>7296</v>
      </c>
      <c r="J5975" s="25" t="s">
        <v>7288</v>
      </c>
      <c r="K5975" s="25" t="s">
        <v>7262</v>
      </c>
      <c r="L5975" s="25" t="s">
        <v>7259</v>
      </c>
      <c r="M5975" s="21">
        <v>325.5</v>
      </c>
      <c r="N5975" s="22">
        <v>0</v>
      </c>
      <c r="O5975" s="21">
        <v>325.5</v>
      </c>
      <c r="P5975" s="21">
        <v>325.5</v>
      </c>
      <c r="Q5975" s="25" t="s">
        <v>11082</v>
      </c>
      <c r="R5975" s="1" t="str">
        <f t="shared" si="119"/>
        <v>ST10067</v>
      </c>
      <c r="S5975" t="str">
        <f>VLOOKUP(R5975,Data!$C$2:$D$261,2,0)</f>
        <v>The Edgemont</v>
      </c>
      <c r="T5975">
        <f>COUNTIF('Feb 2022'!A:A,D5975)+COUNTIF('Mar 2022'!A:A,D5975)+COUNTIF('Apr 2022'!A:A,D5975)+COUNTIF('May 2022'!A:A,D5975)+COUNTIF('June 2022'!A:A,D5975)+COUNTIF('July 2022'!A:A,D5975)+COUNTIF('Aug 2022'!A:A,D5975)+COUNTIF('Sep 2022'!A:A,D5975)+COUNTIF('Oct 2022'!A:A,D5975)+COUNTIF('Dec 2022'!A:A,D5975)</f>
        <v>1</v>
      </c>
      <c r="U5975" t="str">
        <f>VLOOKUP(Q5975,'Capital Lookup'!A:B,2,FALSE)</f>
        <v>No</v>
      </c>
      <c r="V5975" s="2">
        <f>IFERROR(VLOOKUP(LEFT(F5975,10),'Find Purchase Orders'!B:J,9,FALSE),"")</f>
        <v>44895</v>
      </c>
      <c r="W5975" s="25" t="s">
        <v>7261</v>
      </c>
    </row>
    <row r="5976" spans="1:23">
      <c r="A5976" s="25" t="s">
        <v>7261</v>
      </c>
      <c r="B5976" s="25" t="s">
        <v>8855</v>
      </c>
      <c r="C5976" s="25" t="s">
        <v>7264</v>
      </c>
      <c r="D5976" s="25" t="s">
        <v>7208</v>
      </c>
      <c r="E5976" s="25" t="s">
        <v>11079</v>
      </c>
      <c r="F5976" s="25" t="s">
        <v>20229</v>
      </c>
      <c r="G5976" s="25" t="s">
        <v>20230</v>
      </c>
      <c r="H5976" s="21">
        <v>5099.0600000000004</v>
      </c>
      <c r="I5976" s="25" t="s">
        <v>7296</v>
      </c>
      <c r="J5976" s="25" t="s">
        <v>7288</v>
      </c>
      <c r="K5976" s="25" t="s">
        <v>7262</v>
      </c>
      <c r="L5976" s="25" t="s">
        <v>7259</v>
      </c>
      <c r="M5976" s="21">
        <v>5099.0600000000004</v>
      </c>
      <c r="N5976" s="21">
        <v>5099.0600000000004</v>
      </c>
      <c r="O5976" s="21">
        <v>0</v>
      </c>
      <c r="P5976" s="21">
        <v>5099.0600000000004</v>
      </c>
      <c r="Q5976" s="25" t="s">
        <v>11082</v>
      </c>
      <c r="R5976" s="1" t="str">
        <f t="shared" si="119"/>
        <v>ST10067</v>
      </c>
      <c r="S5976" t="str">
        <f>VLOOKUP(R5976,Data!$C$2:$D$261,2,0)</f>
        <v>The Edgemont</v>
      </c>
      <c r="T5976">
        <f>COUNTIF('Feb 2022'!A:A,D5976)+COUNTIF('Mar 2022'!A:A,D5976)+COUNTIF('Apr 2022'!A:A,D5976)+COUNTIF('May 2022'!A:A,D5976)+COUNTIF('June 2022'!A:A,D5976)+COUNTIF('July 2022'!A:A,D5976)+COUNTIF('Aug 2022'!A:A,D5976)+COUNTIF('Sep 2022'!A:A,D5976)+COUNTIF('Oct 2022'!A:A,D5976)+COUNTIF('Dec 2022'!A:A,D5976)</f>
        <v>1</v>
      </c>
      <c r="U5976" t="str">
        <f>VLOOKUP(Q5976,'Capital Lookup'!A:B,2,FALSE)</f>
        <v>No</v>
      </c>
      <c r="V5976" s="2">
        <f>IFERROR(VLOOKUP(LEFT(F5976,10),'Find Purchase Orders'!B:J,9,FALSE),"")</f>
        <v>44895</v>
      </c>
      <c r="W5976" s="25" t="s">
        <v>7261</v>
      </c>
    </row>
    <row r="5977" spans="1:23">
      <c r="A5977" s="25" t="s">
        <v>7261</v>
      </c>
      <c r="B5977" s="25" t="s">
        <v>8855</v>
      </c>
      <c r="C5977" s="25" t="s">
        <v>7264</v>
      </c>
      <c r="D5977" s="25" t="s">
        <v>7208</v>
      </c>
      <c r="E5977" s="25" t="s">
        <v>11079</v>
      </c>
      <c r="F5977" s="25" t="s">
        <v>20231</v>
      </c>
      <c r="G5977" s="25" t="s">
        <v>20232</v>
      </c>
      <c r="H5977" s="21">
        <v>1387.58</v>
      </c>
      <c r="I5977" s="25" t="s">
        <v>7296</v>
      </c>
      <c r="J5977" s="25" t="s">
        <v>7288</v>
      </c>
      <c r="K5977" s="25" t="s">
        <v>7262</v>
      </c>
      <c r="L5977" s="25" t="s">
        <v>7259</v>
      </c>
      <c r="M5977" s="21">
        <v>1387.58</v>
      </c>
      <c r="N5977" s="21">
        <v>1387.58</v>
      </c>
      <c r="O5977" s="21">
        <v>0</v>
      </c>
      <c r="P5977" s="21">
        <v>1387.58</v>
      </c>
      <c r="Q5977" s="25" t="s">
        <v>11082</v>
      </c>
      <c r="R5977" s="1" t="str">
        <f t="shared" si="119"/>
        <v>ST10067</v>
      </c>
      <c r="S5977" t="str">
        <f>VLOOKUP(R5977,Data!$C$2:$D$261,2,0)</f>
        <v>The Edgemont</v>
      </c>
      <c r="T5977">
        <f>COUNTIF('Feb 2022'!A:A,D5977)+COUNTIF('Mar 2022'!A:A,D5977)+COUNTIF('Apr 2022'!A:A,D5977)+COUNTIF('May 2022'!A:A,D5977)+COUNTIF('June 2022'!A:A,D5977)+COUNTIF('July 2022'!A:A,D5977)+COUNTIF('Aug 2022'!A:A,D5977)+COUNTIF('Sep 2022'!A:A,D5977)+COUNTIF('Oct 2022'!A:A,D5977)+COUNTIF('Dec 2022'!A:A,D5977)</f>
        <v>1</v>
      </c>
      <c r="U5977" t="str">
        <f>VLOOKUP(Q5977,'Capital Lookup'!A:B,2,FALSE)</f>
        <v>No</v>
      </c>
      <c r="V5977" s="2">
        <f>IFERROR(VLOOKUP(LEFT(F5977,10),'Find Purchase Orders'!B:J,9,FALSE),"")</f>
        <v>44895</v>
      </c>
      <c r="W5977" s="25" t="s">
        <v>7261</v>
      </c>
    </row>
    <row r="5978" spans="1:23">
      <c r="A5978" s="25" t="s">
        <v>7261</v>
      </c>
      <c r="B5978" s="25" t="s">
        <v>8855</v>
      </c>
      <c r="C5978" s="25" t="s">
        <v>7264</v>
      </c>
      <c r="D5978" s="25" t="s">
        <v>7208</v>
      </c>
      <c r="E5978" s="25" t="s">
        <v>11079</v>
      </c>
      <c r="F5978" s="25" t="s">
        <v>20233</v>
      </c>
      <c r="G5978" s="25" t="s">
        <v>20234</v>
      </c>
      <c r="H5978" s="21">
        <v>3150</v>
      </c>
      <c r="I5978" s="25" t="s">
        <v>7296</v>
      </c>
      <c r="J5978" s="25" t="s">
        <v>7288</v>
      </c>
      <c r="K5978" s="25" t="s">
        <v>7262</v>
      </c>
      <c r="L5978" s="25" t="s">
        <v>7259</v>
      </c>
      <c r="M5978" s="21">
        <v>3150</v>
      </c>
      <c r="N5978" s="21">
        <v>3150</v>
      </c>
      <c r="O5978" s="21">
        <v>0</v>
      </c>
      <c r="P5978" s="21">
        <v>3150</v>
      </c>
      <c r="Q5978" s="25" t="s">
        <v>11082</v>
      </c>
      <c r="R5978" s="1" t="str">
        <f t="shared" si="119"/>
        <v>ST10067</v>
      </c>
      <c r="S5978" t="str">
        <f>VLOOKUP(R5978,Data!$C$2:$D$261,2,0)</f>
        <v>The Edgemont</v>
      </c>
      <c r="T5978">
        <f>COUNTIF('Feb 2022'!A:A,D5978)+COUNTIF('Mar 2022'!A:A,D5978)+COUNTIF('Apr 2022'!A:A,D5978)+COUNTIF('May 2022'!A:A,D5978)+COUNTIF('June 2022'!A:A,D5978)+COUNTIF('July 2022'!A:A,D5978)+COUNTIF('Aug 2022'!A:A,D5978)+COUNTIF('Sep 2022'!A:A,D5978)+COUNTIF('Oct 2022'!A:A,D5978)+COUNTIF('Dec 2022'!A:A,D5978)</f>
        <v>1</v>
      </c>
      <c r="U5978" t="str">
        <f>VLOOKUP(Q5978,'Capital Lookup'!A:B,2,FALSE)</f>
        <v>No</v>
      </c>
      <c r="V5978" s="2">
        <f>IFERROR(VLOOKUP(LEFT(F5978,10),'Find Purchase Orders'!B:J,9,FALSE),"")</f>
        <v>44895</v>
      </c>
      <c r="W5978" s="25" t="s">
        <v>7261</v>
      </c>
    </row>
    <row r="5979" spans="1:23">
      <c r="A5979" s="25" t="s">
        <v>7269</v>
      </c>
      <c r="B5979" s="25" t="s">
        <v>7490</v>
      </c>
      <c r="C5979" s="25" t="s">
        <v>7271</v>
      </c>
      <c r="D5979" s="25" t="s">
        <v>7209</v>
      </c>
      <c r="E5979" s="25" t="s">
        <v>7492</v>
      </c>
      <c r="F5979" s="25" t="s">
        <v>20235</v>
      </c>
      <c r="G5979" s="25" t="s">
        <v>20236</v>
      </c>
      <c r="H5979" s="21">
        <v>16194.79</v>
      </c>
      <c r="I5979" s="25" t="s">
        <v>7287</v>
      </c>
      <c r="J5979" s="25" t="s">
        <v>7288</v>
      </c>
      <c r="K5979" s="25" t="s">
        <v>7646</v>
      </c>
      <c r="L5979" s="25" t="s">
        <v>10765</v>
      </c>
      <c r="M5979" s="21">
        <v>16194.79</v>
      </c>
      <c r="N5979" s="22">
        <v>0</v>
      </c>
      <c r="O5979" s="21">
        <v>16194.79</v>
      </c>
      <c r="P5979" s="21">
        <v>0</v>
      </c>
      <c r="Q5979" s="25" t="s">
        <v>19556</v>
      </c>
      <c r="R5979" s="1" t="str">
        <f t="shared" si="119"/>
        <v>ST10179</v>
      </c>
      <c r="S5979" t="str">
        <f>VLOOKUP(R5979,Data!$C$2:$D$261,2,0)</f>
        <v>Forest Heights</v>
      </c>
      <c r="T5979">
        <f>COUNTIF('Feb 2022'!A:A,D5979)+COUNTIF('Mar 2022'!A:A,D5979)+COUNTIF('Apr 2022'!A:A,D5979)+COUNTIF('May 2022'!A:A,D5979)+COUNTIF('June 2022'!A:A,D5979)+COUNTIF('July 2022'!A:A,D5979)+COUNTIF('Aug 2022'!A:A,D5979)+COUNTIF('Sep 2022'!A:A,D5979)+COUNTIF('Oct 2022'!A:A,D5979)+COUNTIF('Dec 2022'!A:A,D5979)</f>
        <v>1</v>
      </c>
      <c r="U5979" t="str">
        <f>VLOOKUP(Q5979,'Capital Lookup'!A:B,2,FALSE)</f>
        <v>No</v>
      </c>
      <c r="V5979" s="2">
        <f>IFERROR(VLOOKUP(LEFT(F5979,10),'Find Purchase Orders'!B:J,9,FALSE),"")</f>
        <v>44895</v>
      </c>
      <c r="W5979" s="25" t="s">
        <v>7261</v>
      </c>
    </row>
    <row r="5980" spans="1:23" hidden="1">
      <c r="A5980" s="25" t="s">
        <v>7478</v>
      </c>
      <c r="B5980" s="25" t="s">
        <v>9103</v>
      </c>
      <c r="C5980" s="25" t="s">
        <v>7587</v>
      </c>
      <c r="D5980" s="25" t="s">
        <v>7174</v>
      </c>
      <c r="E5980" s="25" t="s">
        <v>7492</v>
      </c>
      <c r="F5980" s="25" t="s">
        <v>20237</v>
      </c>
      <c r="G5980" s="25" t="s">
        <v>20238</v>
      </c>
      <c r="H5980" s="21">
        <v>4058.96</v>
      </c>
      <c r="I5980" s="25" t="s">
        <v>7296</v>
      </c>
      <c r="J5980" s="25" t="s">
        <v>7288</v>
      </c>
      <c r="K5980" s="25" t="s">
        <v>7646</v>
      </c>
      <c r="L5980" s="25" t="s">
        <v>10765</v>
      </c>
      <c r="M5980" s="21">
        <v>4058.96</v>
      </c>
      <c r="N5980" s="21">
        <v>4058.96</v>
      </c>
      <c r="O5980" s="21">
        <v>0</v>
      </c>
      <c r="P5980" s="21">
        <v>4058.96</v>
      </c>
      <c r="Q5980" s="25" t="s">
        <v>19754</v>
      </c>
      <c r="R5980" s="1" t="str">
        <f t="shared" si="119"/>
        <v>ST10141</v>
      </c>
      <c r="S5980" t="str">
        <f>VLOOKUP(R5980,Data!$C$2:$D$261,2,0)</f>
        <v>The Meadows</v>
      </c>
      <c r="T5980">
        <f>COUNTIF('Feb 2022'!A:A,D5980)+COUNTIF('Mar 2022'!A:A,D5980)+COUNTIF('Apr 2022'!A:A,D5980)+COUNTIF('May 2022'!A:A,D5980)+COUNTIF('June 2022'!A:A,D5980)+COUNTIF('July 2022'!A:A,D5980)+COUNTIF('Aug 2022'!A:A,D5980)+COUNTIF('Sep 2022'!A:A,D5980)+COUNTIF('Oct 2022'!A:A,D5980)+COUNTIF('Dec 2022'!A:A,D5980)</f>
        <v>1</v>
      </c>
      <c r="U5980" t="str">
        <f>VLOOKUP(Q5980,'Capital Lookup'!A:B,2,FALSE)</f>
        <v>No</v>
      </c>
      <c r="V5980" s="2">
        <f>IFERROR(VLOOKUP(LEFT(F5980,10),'Find Purchase Orders'!B:J,9,FALSE),"")</f>
        <v>44890</v>
      </c>
      <c r="W5980" s="25" t="s">
        <v>7261</v>
      </c>
    </row>
    <row r="5981" spans="1:23" hidden="1">
      <c r="A5981" s="25" t="s">
        <v>7261</v>
      </c>
      <c r="B5981" s="25" t="s">
        <v>8342</v>
      </c>
      <c r="C5981" s="25" t="s">
        <v>7264</v>
      </c>
      <c r="D5981" s="25" t="s">
        <v>20239</v>
      </c>
      <c r="E5981" s="25" t="s">
        <v>8229</v>
      </c>
      <c r="H5981" s="21">
        <v>1808</v>
      </c>
      <c r="I5981" s="25" t="s">
        <v>7257</v>
      </c>
      <c r="K5981" s="25" t="s">
        <v>7258</v>
      </c>
      <c r="L5981" s="25" t="s">
        <v>7259</v>
      </c>
      <c r="M5981" s="22">
        <v>0</v>
      </c>
      <c r="N5981" s="22">
        <v>0</v>
      </c>
      <c r="O5981" s="21">
        <v>0</v>
      </c>
      <c r="P5981" s="21">
        <v>208</v>
      </c>
      <c r="Q5981" s="25" t="s">
        <v>8346</v>
      </c>
      <c r="R5981" s="1" t="str">
        <f t="shared" si="119"/>
        <v>ST10025</v>
      </c>
      <c r="S5981" t="str">
        <f>VLOOKUP(R5981,Data!$C$2:$D$261,2,0)</f>
        <v>Don Mills Seniors Apartments</v>
      </c>
      <c r="T5981">
        <f>COUNTIF('Feb 2022'!A:A,D5981)+COUNTIF('Mar 2022'!A:A,D5981)+COUNTIF('Apr 2022'!A:A,D5981)+COUNTIF('May 2022'!A:A,D5981)+COUNTIF('June 2022'!A:A,D5981)+COUNTIF('July 2022'!A:A,D5981)+COUNTIF('Aug 2022'!A:A,D5981)+COUNTIF('Sep 2022'!A:A,D5981)+COUNTIF('Oct 2022'!A:A,D5981)+COUNTIF('Dec 2022'!A:A,D5981)</f>
        <v>0</v>
      </c>
      <c r="U5981" t="str">
        <f>VLOOKUP(Q5981,'Capital Lookup'!A:B,2,FALSE)</f>
        <v>No</v>
      </c>
      <c r="V5981" s="2" t="str">
        <f>IFERROR(VLOOKUP(LEFT(F5981,10),'Find Purchase Orders'!B:J,9,FALSE),"")</f>
        <v/>
      </c>
      <c r="W5981" s="25" t="s">
        <v>7261</v>
      </c>
    </row>
    <row r="5982" spans="1:23" hidden="1">
      <c r="A5982" s="25" t="s">
        <v>7261</v>
      </c>
      <c r="B5982" s="25" t="s">
        <v>8342</v>
      </c>
      <c r="C5982" s="25" t="s">
        <v>7264</v>
      </c>
      <c r="D5982" s="25" t="s">
        <v>20239</v>
      </c>
      <c r="E5982" s="25" t="s">
        <v>8229</v>
      </c>
      <c r="H5982" s="21">
        <v>1808</v>
      </c>
      <c r="I5982" s="25" t="s">
        <v>7257</v>
      </c>
      <c r="K5982" s="25" t="s">
        <v>7258</v>
      </c>
      <c r="L5982" s="25" t="s">
        <v>7259</v>
      </c>
      <c r="M5982" s="22">
        <v>0</v>
      </c>
      <c r="N5982" s="22">
        <v>0</v>
      </c>
      <c r="O5982" s="21">
        <v>0</v>
      </c>
      <c r="P5982" s="21">
        <v>208</v>
      </c>
      <c r="Q5982" s="25" t="s">
        <v>8346</v>
      </c>
      <c r="R5982" s="1" t="str">
        <f t="shared" si="119"/>
        <v>ST10025</v>
      </c>
      <c r="S5982" t="str">
        <f>VLOOKUP(R5982,Data!$C$2:$D$261,2,0)</f>
        <v>Don Mills Seniors Apartments</v>
      </c>
      <c r="T5982">
        <f>COUNTIF('Feb 2022'!A:A,D5982)+COUNTIF('Mar 2022'!A:A,D5982)+COUNTIF('Apr 2022'!A:A,D5982)+COUNTIF('May 2022'!A:A,D5982)+COUNTIF('June 2022'!A:A,D5982)+COUNTIF('July 2022'!A:A,D5982)+COUNTIF('Aug 2022'!A:A,D5982)+COUNTIF('Sep 2022'!A:A,D5982)+COUNTIF('Oct 2022'!A:A,D5982)+COUNTIF('Dec 2022'!A:A,D5982)</f>
        <v>0</v>
      </c>
      <c r="U5982" t="str">
        <f>VLOOKUP(Q5982,'Capital Lookup'!A:B,2,FALSE)</f>
        <v>No</v>
      </c>
      <c r="V5982" s="2" t="str">
        <f>IFERROR(VLOOKUP(LEFT(F5982,10),'Find Purchase Orders'!B:J,9,FALSE),"")</f>
        <v/>
      </c>
      <c r="W5982" s="25" t="s">
        <v>7261</v>
      </c>
    </row>
    <row r="5983" spans="1:23" hidden="1">
      <c r="A5983" s="25" t="s">
        <v>7261</v>
      </c>
      <c r="B5983" s="25" t="s">
        <v>8342</v>
      </c>
      <c r="C5983" s="25" t="s">
        <v>7264</v>
      </c>
      <c r="D5983" s="25" t="s">
        <v>20239</v>
      </c>
      <c r="E5983" s="25" t="s">
        <v>8229</v>
      </c>
      <c r="H5983" s="21">
        <v>1469</v>
      </c>
      <c r="I5983" s="25" t="s">
        <v>7257</v>
      </c>
      <c r="K5983" s="25" t="s">
        <v>7258</v>
      </c>
      <c r="L5983" s="25" t="s">
        <v>7259</v>
      </c>
      <c r="M5983" s="22">
        <v>0</v>
      </c>
      <c r="N5983" s="22">
        <v>0</v>
      </c>
      <c r="O5983" s="21">
        <v>0</v>
      </c>
      <c r="P5983" s="21">
        <v>169</v>
      </c>
      <c r="Q5983" s="25" t="s">
        <v>8346</v>
      </c>
      <c r="R5983" s="1" t="str">
        <f t="shared" si="119"/>
        <v>ST10025</v>
      </c>
      <c r="S5983" t="str">
        <f>VLOOKUP(R5983,Data!$C$2:$D$261,2,0)</f>
        <v>Don Mills Seniors Apartments</v>
      </c>
      <c r="T5983">
        <f>COUNTIF('Feb 2022'!A:A,D5983)+COUNTIF('Mar 2022'!A:A,D5983)+COUNTIF('Apr 2022'!A:A,D5983)+COUNTIF('May 2022'!A:A,D5983)+COUNTIF('June 2022'!A:A,D5983)+COUNTIF('July 2022'!A:A,D5983)+COUNTIF('Aug 2022'!A:A,D5983)+COUNTIF('Sep 2022'!A:A,D5983)+COUNTIF('Oct 2022'!A:A,D5983)+COUNTIF('Dec 2022'!A:A,D5983)</f>
        <v>0</v>
      </c>
      <c r="U5983" t="str">
        <f>VLOOKUP(Q5983,'Capital Lookup'!A:B,2,FALSE)</f>
        <v>No</v>
      </c>
      <c r="V5983" s="2" t="str">
        <f>IFERROR(VLOOKUP(LEFT(F5983,10),'Find Purchase Orders'!B:J,9,FALSE),"")</f>
        <v/>
      </c>
      <c r="W5983" s="25" t="s">
        <v>7261</v>
      </c>
    </row>
    <row r="5984" spans="1:23" hidden="1">
      <c r="A5984" s="25" t="s">
        <v>7261</v>
      </c>
      <c r="B5984" s="25" t="s">
        <v>8342</v>
      </c>
      <c r="C5984" s="25" t="s">
        <v>7264</v>
      </c>
      <c r="D5984" s="25" t="s">
        <v>20239</v>
      </c>
      <c r="E5984" s="25" t="s">
        <v>8229</v>
      </c>
      <c r="H5984" s="21">
        <v>4859</v>
      </c>
      <c r="I5984" s="25" t="s">
        <v>7257</v>
      </c>
      <c r="K5984" s="25" t="s">
        <v>7262</v>
      </c>
      <c r="L5984" s="25" t="s">
        <v>7259</v>
      </c>
      <c r="M5984" s="22">
        <v>0</v>
      </c>
      <c r="N5984" s="22">
        <v>0</v>
      </c>
      <c r="O5984" s="21">
        <v>0</v>
      </c>
      <c r="P5984" s="21">
        <v>559</v>
      </c>
      <c r="Q5984" s="25" t="s">
        <v>8346</v>
      </c>
      <c r="R5984" s="1" t="str">
        <f t="shared" si="119"/>
        <v>ST10025</v>
      </c>
      <c r="S5984" t="str">
        <f>VLOOKUP(R5984,Data!$C$2:$D$261,2,0)</f>
        <v>Don Mills Seniors Apartments</v>
      </c>
      <c r="T5984">
        <f>COUNTIF('Feb 2022'!A:A,D5984)+COUNTIF('Mar 2022'!A:A,D5984)+COUNTIF('Apr 2022'!A:A,D5984)+COUNTIF('May 2022'!A:A,D5984)+COUNTIF('June 2022'!A:A,D5984)+COUNTIF('July 2022'!A:A,D5984)+COUNTIF('Aug 2022'!A:A,D5984)+COUNTIF('Sep 2022'!A:A,D5984)+COUNTIF('Oct 2022'!A:A,D5984)+COUNTIF('Dec 2022'!A:A,D5984)</f>
        <v>0</v>
      </c>
      <c r="U5984" t="str">
        <f>VLOOKUP(Q5984,'Capital Lookup'!A:B,2,FALSE)</f>
        <v>No</v>
      </c>
      <c r="V5984" s="2" t="str">
        <f>IFERROR(VLOOKUP(LEFT(F5984,10),'Find Purchase Orders'!B:J,9,FALSE),"")</f>
        <v/>
      </c>
      <c r="W5984" s="25" t="s">
        <v>7261</v>
      </c>
    </row>
    <row r="5985" spans="1:23" hidden="1">
      <c r="A5985" s="25" t="s">
        <v>7261</v>
      </c>
      <c r="B5985" s="25" t="s">
        <v>8342</v>
      </c>
      <c r="C5985" s="25" t="s">
        <v>7264</v>
      </c>
      <c r="D5985" s="25" t="s">
        <v>20239</v>
      </c>
      <c r="E5985" s="25" t="s">
        <v>8229</v>
      </c>
      <c r="H5985" s="21">
        <v>14751.81</v>
      </c>
      <c r="I5985" s="25" t="s">
        <v>7257</v>
      </c>
      <c r="K5985" s="25" t="s">
        <v>7262</v>
      </c>
      <c r="L5985" s="25" t="s">
        <v>7259</v>
      </c>
      <c r="M5985" s="22">
        <v>0</v>
      </c>
      <c r="N5985" s="22">
        <v>0</v>
      </c>
      <c r="O5985" s="21">
        <v>0</v>
      </c>
      <c r="P5985" s="21">
        <v>1697.11</v>
      </c>
      <c r="Q5985" s="25" t="s">
        <v>8346</v>
      </c>
      <c r="R5985" s="1" t="str">
        <f t="shared" si="119"/>
        <v>ST10025</v>
      </c>
      <c r="S5985" t="str">
        <f>VLOOKUP(R5985,Data!$C$2:$D$261,2,0)</f>
        <v>Don Mills Seniors Apartments</v>
      </c>
      <c r="T5985">
        <f>COUNTIF('Feb 2022'!A:A,D5985)+COUNTIF('Mar 2022'!A:A,D5985)+COUNTIF('Apr 2022'!A:A,D5985)+COUNTIF('May 2022'!A:A,D5985)+COUNTIF('June 2022'!A:A,D5985)+COUNTIF('July 2022'!A:A,D5985)+COUNTIF('Aug 2022'!A:A,D5985)+COUNTIF('Sep 2022'!A:A,D5985)+COUNTIF('Oct 2022'!A:A,D5985)+COUNTIF('Dec 2022'!A:A,D5985)</f>
        <v>0</v>
      </c>
      <c r="U5985" t="str">
        <f>VLOOKUP(Q5985,'Capital Lookup'!A:B,2,FALSE)</f>
        <v>No</v>
      </c>
      <c r="V5985" s="2" t="str">
        <f>IFERROR(VLOOKUP(LEFT(F5985,10),'Find Purchase Orders'!B:J,9,FALSE),"")</f>
        <v/>
      </c>
      <c r="W5985" s="25" t="s">
        <v>7261</v>
      </c>
    </row>
    <row r="5986" spans="1:23">
      <c r="A5986" s="25" t="s">
        <v>7365</v>
      </c>
      <c r="B5986" s="25" t="s">
        <v>8807</v>
      </c>
      <c r="C5986" s="25"/>
      <c r="D5986" s="25" t="s">
        <v>7210</v>
      </c>
      <c r="E5986" s="25" t="s">
        <v>8808</v>
      </c>
      <c r="F5986" s="25" t="s">
        <v>20240</v>
      </c>
      <c r="G5986" s="25" t="s">
        <v>20241</v>
      </c>
      <c r="H5986" s="21">
        <v>2531.46</v>
      </c>
      <c r="I5986" s="25" t="s">
        <v>7287</v>
      </c>
      <c r="J5986" s="25" t="s">
        <v>7288</v>
      </c>
      <c r="K5986" s="25" t="s">
        <v>7778</v>
      </c>
      <c r="L5986" s="25" t="s">
        <v>8647</v>
      </c>
      <c r="M5986" s="21">
        <v>2531.46</v>
      </c>
      <c r="N5986" s="22">
        <v>0</v>
      </c>
      <c r="O5986" s="21">
        <v>2531.46</v>
      </c>
      <c r="P5986" s="21">
        <v>95.96</v>
      </c>
      <c r="Q5986" s="25"/>
      <c r="R5986" s="1" t="str">
        <f t="shared" si="119"/>
        <v>ST10217</v>
      </c>
      <c r="S5986" t="str">
        <f>VLOOKUP(R5986,Data!$C$2:$D$261,2,0)</f>
        <v>Harold &amp; Grace Baker Centre</v>
      </c>
      <c r="T5986">
        <f>COUNTIF('Feb 2022'!A:A,D5986)+COUNTIF('Mar 2022'!A:A,D5986)+COUNTIF('Apr 2022'!A:A,D5986)+COUNTIF('May 2022'!A:A,D5986)+COUNTIF('June 2022'!A:A,D5986)+COUNTIF('July 2022'!A:A,D5986)+COUNTIF('Aug 2022'!A:A,D5986)+COUNTIF('Sep 2022'!A:A,D5986)+COUNTIF('Oct 2022'!A:A,D5986)+COUNTIF('Dec 2022'!A:A,D5986)</f>
        <v>1</v>
      </c>
      <c r="U5986" t="e">
        <f>VLOOKUP(Q5986,'Capital Lookup'!A:B,2,FALSE)</f>
        <v>#N/A</v>
      </c>
      <c r="V5986" s="2">
        <f>IFERROR(VLOOKUP(LEFT(F5986,10),'Find Purchase Orders'!B:J,9,FALSE),"")</f>
        <v>44893</v>
      </c>
      <c r="W5986" s="25" t="s">
        <v>7261</v>
      </c>
    </row>
    <row r="5987" spans="1:23" hidden="1">
      <c r="A5987" s="25" t="s">
        <v>7261</v>
      </c>
      <c r="B5987" s="25" t="s">
        <v>8342</v>
      </c>
      <c r="C5987" s="25" t="s">
        <v>7264</v>
      </c>
      <c r="D5987" s="25" t="s">
        <v>20242</v>
      </c>
      <c r="E5987" s="25" t="s">
        <v>18145</v>
      </c>
      <c r="H5987" s="21">
        <v>29003.94</v>
      </c>
      <c r="I5987" s="25" t="s">
        <v>7257</v>
      </c>
      <c r="K5987" s="25" t="s">
        <v>7612</v>
      </c>
      <c r="L5987" s="25" t="s">
        <v>10765</v>
      </c>
      <c r="M5987" s="22">
        <v>0</v>
      </c>
      <c r="N5987" s="22">
        <v>0</v>
      </c>
      <c r="O5987" s="21">
        <v>0</v>
      </c>
      <c r="P5987" s="21">
        <v>3336.74</v>
      </c>
      <c r="Q5987" s="25" t="s">
        <v>19818</v>
      </c>
      <c r="R5987" s="1" t="str">
        <f t="shared" si="119"/>
        <v>ST10025</v>
      </c>
      <c r="S5987" t="str">
        <f>VLOOKUP(R5987,Data!$C$2:$D$261,2,0)</f>
        <v>Don Mills Seniors Apartments</v>
      </c>
      <c r="T5987">
        <f>COUNTIF('Feb 2022'!A:A,D5987)+COUNTIF('Mar 2022'!A:A,D5987)+COUNTIF('Apr 2022'!A:A,D5987)+COUNTIF('May 2022'!A:A,D5987)+COUNTIF('June 2022'!A:A,D5987)+COUNTIF('July 2022'!A:A,D5987)+COUNTIF('Aug 2022'!A:A,D5987)+COUNTIF('Sep 2022'!A:A,D5987)+COUNTIF('Oct 2022'!A:A,D5987)+COUNTIF('Dec 2022'!A:A,D5987)</f>
        <v>0</v>
      </c>
      <c r="U5987" t="str">
        <f>VLOOKUP(Q5987,'Capital Lookup'!A:B,2,FALSE)</f>
        <v>No</v>
      </c>
      <c r="V5987" s="2" t="str">
        <f>IFERROR(VLOOKUP(LEFT(F5987,10),'Find Purchase Orders'!B:J,9,FALSE),"")</f>
        <v/>
      </c>
      <c r="W5987" s="25" t="s">
        <v>7261</v>
      </c>
    </row>
    <row r="5988" spans="1:23" hidden="1">
      <c r="A5988" s="25" t="s">
        <v>7261</v>
      </c>
      <c r="B5988" s="25" t="s">
        <v>8586</v>
      </c>
      <c r="C5988" s="25" t="s">
        <v>7264</v>
      </c>
      <c r="D5988" s="25" t="s">
        <v>20243</v>
      </c>
      <c r="E5988" s="25" t="s">
        <v>11710</v>
      </c>
      <c r="H5988" s="21">
        <v>5758.41</v>
      </c>
      <c r="I5988" s="25" t="s">
        <v>7257</v>
      </c>
      <c r="K5988" s="25" t="s">
        <v>10453</v>
      </c>
      <c r="L5988" s="25" t="s">
        <v>10765</v>
      </c>
      <c r="M5988" s="22">
        <v>0</v>
      </c>
      <c r="N5988" s="22">
        <v>0</v>
      </c>
      <c r="O5988" s="21">
        <v>0</v>
      </c>
      <c r="P5988" s="21">
        <v>570.66</v>
      </c>
      <c r="Q5988" s="25" t="s">
        <v>19818</v>
      </c>
      <c r="R5988" s="1" t="str">
        <f t="shared" si="119"/>
        <v>ST10079</v>
      </c>
      <c r="S5988" t="str">
        <f>VLOOKUP(R5988,Data!$C$2:$D$261,2,0)</f>
        <v>The Bentley Moose Jaw</v>
      </c>
      <c r="T5988">
        <f>COUNTIF('Feb 2022'!A:A,D5988)+COUNTIF('Mar 2022'!A:A,D5988)+COUNTIF('Apr 2022'!A:A,D5988)+COUNTIF('May 2022'!A:A,D5988)+COUNTIF('June 2022'!A:A,D5988)+COUNTIF('July 2022'!A:A,D5988)+COUNTIF('Aug 2022'!A:A,D5988)+COUNTIF('Sep 2022'!A:A,D5988)+COUNTIF('Oct 2022'!A:A,D5988)+COUNTIF('Dec 2022'!A:A,D5988)</f>
        <v>0</v>
      </c>
      <c r="U5988" t="str">
        <f>VLOOKUP(Q5988,'Capital Lookup'!A:B,2,FALSE)</f>
        <v>No</v>
      </c>
      <c r="V5988" s="2" t="str">
        <f>IFERROR(VLOOKUP(LEFT(F5988,10),'Find Purchase Orders'!B:J,9,FALSE),"")</f>
        <v/>
      </c>
      <c r="W5988" s="25" t="s">
        <v>7261</v>
      </c>
    </row>
    <row r="5989" spans="1:23">
      <c r="A5989" s="25" t="s">
        <v>7261</v>
      </c>
      <c r="B5989" s="25" t="s">
        <v>9405</v>
      </c>
      <c r="C5989" s="25" t="s">
        <v>7282</v>
      </c>
      <c r="D5989" s="25" t="s">
        <v>7211</v>
      </c>
      <c r="E5989" s="25" t="s">
        <v>8200</v>
      </c>
      <c r="F5989" s="25" t="s">
        <v>20244</v>
      </c>
      <c r="G5989" s="25" t="s">
        <v>20245</v>
      </c>
      <c r="H5989" s="21">
        <v>203.4</v>
      </c>
      <c r="I5989" s="25" t="s">
        <v>7287</v>
      </c>
      <c r="J5989" s="25" t="s">
        <v>7288</v>
      </c>
      <c r="K5989" s="25" t="s">
        <v>7289</v>
      </c>
      <c r="L5989" s="25" t="s">
        <v>7259</v>
      </c>
      <c r="M5989" s="21">
        <v>203.4</v>
      </c>
      <c r="N5989" s="22">
        <v>0</v>
      </c>
      <c r="O5989" s="21">
        <v>203.4</v>
      </c>
      <c r="P5989" s="21">
        <v>23.4</v>
      </c>
      <c r="Q5989" s="25" t="s">
        <v>9409</v>
      </c>
      <c r="R5989" s="1" t="str">
        <f t="shared" ref="R5989:R6004" si="120">CONCATENATE("ST",LEFT(B5989,5))</f>
        <v>ST10035</v>
      </c>
      <c r="S5989" t="str">
        <f>VLOOKUP(R5989,Data!$C$2:$D$261,2,0)</f>
        <v>The Westwood</v>
      </c>
      <c r="T5989">
        <f>COUNTIF('Feb 2022'!A:A,D5989)+COUNTIF('Mar 2022'!A:A,D5989)+COUNTIF('Apr 2022'!A:A,D5989)+COUNTIF('May 2022'!A:A,D5989)+COUNTIF('June 2022'!A:A,D5989)+COUNTIF('July 2022'!A:A,D5989)+COUNTIF('Aug 2022'!A:A,D5989)+COUNTIF('Sep 2022'!A:A,D5989)+COUNTIF('Oct 2022'!A:A,D5989)+COUNTIF('Dec 2022'!A:A,D5989)</f>
        <v>1</v>
      </c>
      <c r="U5989" t="str">
        <f>VLOOKUP(Q5989,'Capital Lookup'!A:B,2,FALSE)</f>
        <v>No</v>
      </c>
      <c r="V5989" s="2">
        <f>IFERROR(VLOOKUP(LEFT(F5989,10),'Find Purchase Orders'!B:J,9,FALSE),"")</f>
        <v>44893</v>
      </c>
      <c r="W5989" s="25" t="s">
        <v>7261</v>
      </c>
    </row>
    <row r="5990" spans="1:23">
      <c r="A5990" s="25" t="s">
        <v>7261</v>
      </c>
      <c r="B5990" s="25" t="s">
        <v>9405</v>
      </c>
      <c r="C5990" s="25" t="s">
        <v>7282</v>
      </c>
      <c r="D5990" s="25" t="s">
        <v>7211</v>
      </c>
      <c r="E5990" s="25" t="s">
        <v>8200</v>
      </c>
      <c r="F5990" s="25" t="s">
        <v>20246</v>
      </c>
      <c r="G5990" s="25" t="s">
        <v>20247</v>
      </c>
      <c r="H5990" s="21">
        <v>2169.6</v>
      </c>
      <c r="I5990" s="25" t="s">
        <v>7287</v>
      </c>
      <c r="J5990" s="25" t="s">
        <v>7288</v>
      </c>
      <c r="K5990" s="25" t="s">
        <v>7289</v>
      </c>
      <c r="L5990" s="25" t="s">
        <v>7259</v>
      </c>
      <c r="M5990" s="21">
        <v>2169.6</v>
      </c>
      <c r="N5990" s="22">
        <v>0</v>
      </c>
      <c r="O5990" s="21">
        <v>2169.6</v>
      </c>
      <c r="P5990" s="21">
        <v>249.6</v>
      </c>
      <c r="Q5990" s="25" t="s">
        <v>9409</v>
      </c>
      <c r="R5990" s="1" t="str">
        <f t="shared" si="120"/>
        <v>ST10035</v>
      </c>
      <c r="S5990" t="str">
        <f>VLOOKUP(R5990,Data!$C$2:$D$261,2,0)</f>
        <v>The Westwood</v>
      </c>
      <c r="T5990">
        <f>COUNTIF('Feb 2022'!A:A,D5990)+COUNTIF('Mar 2022'!A:A,D5990)+COUNTIF('Apr 2022'!A:A,D5990)+COUNTIF('May 2022'!A:A,D5990)+COUNTIF('June 2022'!A:A,D5990)+COUNTIF('July 2022'!A:A,D5990)+COUNTIF('Aug 2022'!A:A,D5990)+COUNTIF('Sep 2022'!A:A,D5990)+COUNTIF('Oct 2022'!A:A,D5990)+COUNTIF('Dec 2022'!A:A,D5990)</f>
        <v>1</v>
      </c>
      <c r="U5990" t="str">
        <f>VLOOKUP(Q5990,'Capital Lookup'!A:B,2,FALSE)</f>
        <v>No</v>
      </c>
      <c r="V5990" s="2">
        <f>IFERROR(VLOOKUP(LEFT(F5990,10),'Find Purchase Orders'!B:J,9,FALSE),"")</f>
        <v>44893</v>
      </c>
      <c r="W5990" s="25" t="s">
        <v>7261</v>
      </c>
    </row>
    <row r="5991" spans="1:23" hidden="1">
      <c r="A5991" s="25" t="s">
        <v>7261</v>
      </c>
      <c r="B5991" s="25" t="s">
        <v>7281</v>
      </c>
      <c r="C5991" s="25" t="s">
        <v>7282</v>
      </c>
      <c r="D5991" s="25" t="s">
        <v>20248</v>
      </c>
      <c r="E5991" s="25" t="s">
        <v>19520</v>
      </c>
      <c r="H5991" s="21">
        <v>11350.62</v>
      </c>
      <c r="I5991" s="25" t="s">
        <v>7257</v>
      </c>
      <c r="K5991" s="25" t="s">
        <v>7579</v>
      </c>
      <c r="L5991" s="25" t="s">
        <v>10765</v>
      </c>
      <c r="M5991" s="22">
        <v>0</v>
      </c>
      <c r="N5991" s="22">
        <v>0</v>
      </c>
      <c r="O5991" s="21">
        <v>0</v>
      </c>
      <c r="P5991" s="21">
        <v>1305.82</v>
      </c>
      <c r="Q5991" s="25" t="s">
        <v>19818</v>
      </c>
      <c r="R5991" s="1" t="str">
        <f t="shared" si="120"/>
        <v>ST10014</v>
      </c>
      <c r="S5991" t="str">
        <f>VLOOKUP(R5991,Data!$C$2:$D$261,2,0)</f>
        <v>Bradgate Arms</v>
      </c>
      <c r="T5991">
        <f>COUNTIF('Feb 2022'!A:A,D5991)+COUNTIF('Mar 2022'!A:A,D5991)+COUNTIF('Apr 2022'!A:A,D5991)+COUNTIF('May 2022'!A:A,D5991)+COUNTIF('June 2022'!A:A,D5991)+COUNTIF('July 2022'!A:A,D5991)+COUNTIF('Aug 2022'!A:A,D5991)+COUNTIF('Sep 2022'!A:A,D5991)+COUNTIF('Oct 2022'!A:A,D5991)+COUNTIF('Dec 2022'!A:A,D5991)</f>
        <v>0</v>
      </c>
      <c r="U5991" t="str">
        <f>VLOOKUP(Q5991,'Capital Lookup'!A:B,2,FALSE)</f>
        <v>No</v>
      </c>
      <c r="V5991" s="2" t="str">
        <f>IFERROR(VLOOKUP(LEFT(F5991,10),'Find Purchase Orders'!B:J,9,FALSE),"")</f>
        <v/>
      </c>
      <c r="W5991" s="25" t="s">
        <v>7261</v>
      </c>
    </row>
    <row r="5992" spans="1:23" hidden="1">
      <c r="A5992" s="25" t="s">
        <v>7261</v>
      </c>
      <c r="B5992" s="25" t="s">
        <v>8259</v>
      </c>
      <c r="C5992" s="25" t="s">
        <v>8260</v>
      </c>
      <c r="D5992" s="25" t="s">
        <v>20249</v>
      </c>
      <c r="E5992" s="25" t="s">
        <v>19520</v>
      </c>
      <c r="H5992" s="21">
        <v>2980.38</v>
      </c>
      <c r="I5992" s="25" t="s">
        <v>7257</v>
      </c>
      <c r="K5992" s="25" t="s">
        <v>9091</v>
      </c>
      <c r="L5992" s="25" t="s">
        <v>10765</v>
      </c>
      <c r="M5992" s="22">
        <v>0</v>
      </c>
      <c r="N5992" s="22">
        <v>0</v>
      </c>
      <c r="O5992" s="21">
        <v>0</v>
      </c>
      <c r="P5992" s="21">
        <v>342.88</v>
      </c>
      <c r="Q5992" s="25" t="s">
        <v>19818</v>
      </c>
      <c r="R5992" s="1" t="str">
        <f t="shared" si="120"/>
        <v>ST10260</v>
      </c>
      <c r="S5992" t="str">
        <f>VLOOKUP(R5992,Data!$C$2:$D$261,2,0)</f>
        <v>Support Office</v>
      </c>
      <c r="T5992">
        <f>COUNTIF('Feb 2022'!A:A,D5992)+COUNTIF('Mar 2022'!A:A,D5992)+COUNTIF('Apr 2022'!A:A,D5992)+COUNTIF('May 2022'!A:A,D5992)+COUNTIF('June 2022'!A:A,D5992)+COUNTIF('July 2022'!A:A,D5992)+COUNTIF('Aug 2022'!A:A,D5992)+COUNTIF('Sep 2022'!A:A,D5992)+COUNTIF('Oct 2022'!A:A,D5992)+COUNTIF('Dec 2022'!A:A,D5992)</f>
        <v>0</v>
      </c>
      <c r="U5992" t="str">
        <f>VLOOKUP(Q5992,'Capital Lookup'!A:B,2,FALSE)</f>
        <v>No</v>
      </c>
      <c r="V5992" s="2" t="str">
        <f>IFERROR(VLOOKUP(LEFT(F5992,10),'Find Purchase Orders'!B:J,9,FALSE),"")</f>
        <v/>
      </c>
      <c r="W5992" s="25" t="s">
        <v>7261</v>
      </c>
    </row>
    <row r="5993" spans="1:23">
      <c r="A5993" s="25" t="s">
        <v>7365</v>
      </c>
      <c r="B5993" s="25" t="s">
        <v>8807</v>
      </c>
      <c r="C5993" s="25"/>
      <c r="D5993" s="25" t="s">
        <v>7212</v>
      </c>
      <c r="E5993" s="25" t="s">
        <v>8808</v>
      </c>
      <c r="F5993" s="25" t="s">
        <v>20250</v>
      </c>
      <c r="G5993" s="25" t="s">
        <v>20251</v>
      </c>
      <c r="H5993" s="21">
        <v>4677.3</v>
      </c>
      <c r="I5993" s="25" t="s">
        <v>7296</v>
      </c>
      <c r="J5993" s="25" t="s">
        <v>7288</v>
      </c>
      <c r="K5993" s="25" t="s">
        <v>7289</v>
      </c>
      <c r="L5993" s="25" t="s">
        <v>20</v>
      </c>
      <c r="M5993" s="21">
        <v>4677.3</v>
      </c>
      <c r="N5993" s="21">
        <v>4677.3</v>
      </c>
      <c r="O5993" s="21">
        <v>0</v>
      </c>
      <c r="P5993" s="21">
        <v>4677.3</v>
      </c>
      <c r="Q5993" s="25"/>
      <c r="R5993" s="1" t="str">
        <f t="shared" si="120"/>
        <v>ST10217</v>
      </c>
      <c r="S5993" t="str">
        <f>VLOOKUP(R5993,Data!$C$2:$D$261,2,0)</f>
        <v>Harold &amp; Grace Baker Centre</v>
      </c>
      <c r="T5993">
        <f>COUNTIF('Feb 2022'!A:A,D5993)+COUNTIF('Mar 2022'!A:A,D5993)+COUNTIF('Apr 2022'!A:A,D5993)+COUNTIF('May 2022'!A:A,D5993)+COUNTIF('June 2022'!A:A,D5993)+COUNTIF('July 2022'!A:A,D5993)+COUNTIF('Aug 2022'!A:A,D5993)+COUNTIF('Sep 2022'!A:A,D5993)+COUNTIF('Oct 2022'!A:A,D5993)+COUNTIF('Dec 2022'!A:A,D5993)</f>
        <v>1</v>
      </c>
      <c r="U5993" t="e">
        <f>VLOOKUP(Q5993,'Capital Lookup'!A:B,2,FALSE)</f>
        <v>#N/A</v>
      </c>
      <c r="V5993" s="2">
        <f>IFERROR(VLOOKUP(LEFT(F5993,10),'Find Purchase Orders'!B:J,9,FALSE),"")</f>
        <v>44893</v>
      </c>
      <c r="W5993" s="25" t="s">
        <v>7261</v>
      </c>
    </row>
    <row r="5994" spans="1:23" hidden="1">
      <c r="A5994" s="25" t="s">
        <v>7261</v>
      </c>
      <c r="B5994" s="25" t="s">
        <v>7263</v>
      </c>
      <c r="C5994" s="25" t="s">
        <v>7264</v>
      </c>
      <c r="D5994" s="25" t="s">
        <v>20252</v>
      </c>
      <c r="E5994" s="25" t="s">
        <v>19520</v>
      </c>
      <c r="H5994" s="21">
        <v>4126.76</v>
      </c>
      <c r="I5994" s="25" t="s">
        <v>7257</v>
      </c>
      <c r="K5994" s="25" t="s">
        <v>9371</v>
      </c>
      <c r="L5994" s="25" t="s">
        <v>11965</v>
      </c>
      <c r="M5994" s="22">
        <v>0</v>
      </c>
      <c r="N5994" s="22">
        <v>0</v>
      </c>
      <c r="O5994" s="21">
        <v>0</v>
      </c>
      <c r="P5994" s="21">
        <v>474.76</v>
      </c>
      <c r="Q5994" s="25" t="s">
        <v>20253</v>
      </c>
      <c r="R5994" s="1" t="str">
        <f t="shared" si="120"/>
        <v>ST10030</v>
      </c>
      <c r="S5994" t="str">
        <f>VLOOKUP(R5994,Data!$C$2:$D$261,2,0)</f>
        <v>Rayoak Place</v>
      </c>
      <c r="T5994">
        <f>COUNTIF('Feb 2022'!A:A,D5994)+COUNTIF('Mar 2022'!A:A,D5994)+COUNTIF('Apr 2022'!A:A,D5994)+COUNTIF('May 2022'!A:A,D5994)+COUNTIF('June 2022'!A:A,D5994)+COUNTIF('July 2022'!A:A,D5994)+COUNTIF('Aug 2022'!A:A,D5994)+COUNTIF('Sep 2022'!A:A,D5994)+COUNTIF('Oct 2022'!A:A,D5994)+COUNTIF('Dec 2022'!A:A,D5994)</f>
        <v>0</v>
      </c>
      <c r="U5994" t="str">
        <f>VLOOKUP(Q5994,'Capital Lookup'!A:B,2,FALSE)</f>
        <v>No</v>
      </c>
      <c r="V5994" s="2" t="str">
        <f>IFERROR(VLOOKUP(LEFT(F5994,10),'Find Purchase Orders'!B:J,9,FALSE),"")</f>
        <v/>
      </c>
      <c r="W5994" s="25" t="s">
        <v>7261</v>
      </c>
    </row>
    <row r="5995" spans="1:23" hidden="1">
      <c r="A5995" s="25" t="s">
        <v>7261</v>
      </c>
      <c r="B5995" s="25" t="s">
        <v>7263</v>
      </c>
      <c r="C5995" s="25" t="s">
        <v>7264</v>
      </c>
      <c r="D5995" s="25" t="s">
        <v>20254</v>
      </c>
      <c r="E5995" s="25" t="s">
        <v>19520</v>
      </c>
      <c r="H5995" s="21">
        <v>3231.8</v>
      </c>
      <c r="I5995" s="25" t="s">
        <v>7257</v>
      </c>
      <c r="K5995" s="25" t="s">
        <v>8155</v>
      </c>
      <c r="L5995" s="25" t="s">
        <v>10765</v>
      </c>
      <c r="M5995" s="22">
        <v>0</v>
      </c>
      <c r="N5995" s="22">
        <v>0</v>
      </c>
      <c r="O5995" s="21">
        <v>0</v>
      </c>
      <c r="P5995" s="21">
        <v>371.8</v>
      </c>
      <c r="Q5995" s="25" t="s">
        <v>19818</v>
      </c>
      <c r="R5995" s="1" t="str">
        <f t="shared" si="120"/>
        <v>ST10030</v>
      </c>
      <c r="S5995" t="str">
        <f>VLOOKUP(R5995,Data!$C$2:$D$261,2,0)</f>
        <v>Rayoak Place</v>
      </c>
      <c r="T5995">
        <f>COUNTIF('Feb 2022'!A:A,D5995)+COUNTIF('Mar 2022'!A:A,D5995)+COUNTIF('Apr 2022'!A:A,D5995)+COUNTIF('May 2022'!A:A,D5995)+COUNTIF('June 2022'!A:A,D5995)+COUNTIF('July 2022'!A:A,D5995)+COUNTIF('Aug 2022'!A:A,D5995)+COUNTIF('Sep 2022'!A:A,D5995)+COUNTIF('Oct 2022'!A:A,D5995)+COUNTIF('Dec 2022'!A:A,D5995)</f>
        <v>0</v>
      </c>
      <c r="U5995" t="str">
        <f>VLOOKUP(Q5995,'Capital Lookup'!A:B,2,FALSE)</f>
        <v>No</v>
      </c>
      <c r="V5995" s="2" t="str">
        <f>IFERROR(VLOOKUP(LEFT(F5995,10),'Find Purchase Orders'!B:J,9,FALSE),"")</f>
        <v/>
      </c>
      <c r="W5995" s="25" t="s">
        <v>7261</v>
      </c>
    </row>
    <row r="5996" spans="1:23" hidden="1">
      <c r="A5996" s="25" t="s">
        <v>7261</v>
      </c>
      <c r="B5996" s="25" t="s">
        <v>8342</v>
      </c>
      <c r="C5996" s="25" t="s">
        <v>7264</v>
      </c>
      <c r="D5996" s="25" t="s">
        <v>20255</v>
      </c>
      <c r="E5996" s="25" t="s">
        <v>19520</v>
      </c>
      <c r="H5996" s="21">
        <v>9785.7999999999993</v>
      </c>
      <c r="I5996" s="25" t="s">
        <v>7257</v>
      </c>
      <c r="K5996" s="25" t="s">
        <v>8786</v>
      </c>
      <c r="L5996" s="25" t="s">
        <v>10765</v>
      </c>
      <c r="M5996" s="22">
        <v>0</v>
      </c>
      <c r="N5996" s="22">
        <v>0</v>
      </c>
      <c r="O5996" s="21">
        <v>0</v>
      </c>
      <c r="P5996" s="21">
        <v>1125.8</v>
      </c>
      <c r="Q5996" s="25" t="s">
        <v>19818</v>
      </c>
      <c r="R5996" s="1" t="str">
        <f t="shared" si="120"/>
        <v>ST10025</v>
      </c>
      <c r="S5996" t="str">
        <f>VLOOKUP(R5996,Data!$C$2:$D$261,2,0)</f>
        <v>Don Mills Seniors Apartments</v>
      </c>
      <c r="T5996">
        <f>COUNTIF('Feb 2022'!A:A,D5996)+COUNTIF('Mar 2022'!A:A,D5996)+COUNTIF('Apr 2022'!A:A,D5996)+COUNTIF('May 2022'!A:A,D5996)+COUNTIF('June 2022'!A:A,D5996)+COUNTIF('July 2022'!A:A,D5996)+COUNTIF('Aug 2022'!A:A,D5996)+COUNTIF('Sep 2022'!A:A,D5996)+COUNTIF('Oct 2022'!A:A,D5996)+COUNTIF('Dec 2022'!A:A,D5996)</f>
        <v>0</v>
      </c>
      <c r="U5996" t="str">
        <f>VLOOKUP(Q5996,'Capital Lookup'!A:B,2,FALSE)</f>
        <v>No</v>
      </c>
      <c r="V5996" s="2" t="str">
        <f>IFERROR(VLOOKUP(LEFT(F5996,10),'Find Purchase Orders'!B:J,9,FALSE),"")</f>
        <v/>
      </c>
      <c r="W5996" s="25" t="s">
        <v>7261</v>
      </c>
    </row>
    <row r="5997" spans="1:23" hidden="1">
      <c r="A5997" s="25" t="s">
        <v>7269</v>
      </c>
      <c r="B5997" s="25" t="s">
        <v>7858</v>
      </c>
      <c r="C5997" s="25"/>
      <c r="D5997" s="25" t="s">
        <v>20256</v>
      </c>
      <c r="E5997" s="25" t="s">
        <v>7500</v>
      </c>
      <c r="H5997" s="21">
        <v>3110.82</v>
      </c>
      <c r="I5997" s="25" t="s">
        <v>7257</v>
      </c>
      <c r="K5997" s="25" t="s">
        <v>7495</v>
      </c>
      <c r="L5997" s="25" t="s">
        <v>10765</v>
      </c>
      <c r="M5997" s="22">
        <v>0</v>
      </c>
      <c r="N5997" s="22">
        <v>0</v>
      </c>
      <c r="O5997" s="21">
        <v>0</v>
      </c>
      <c r="P5997" s="21">
        <v>357.88</v>
      </c>
      <c r="Q5997" s="25" t="s">
        <v>19556</v>
      </c>
      <c r="R5997" s="1" t="str">
        <f t="shared" si="120"/>
        <v>ST10331</v>
      </c>
      <c r="S5997" t="str">
        <f>VLOOKUP(R5997,Data!$C$2:$D$261,2,0)</f>
        <v>Carlingview Manor</v>
      </c>
      <c r="T5997">
        <f>COUNTIF('Feb 2022'!A:A,D5997)+COUNTIF('Mar 2022'!A:A,D5997)+COUNTIF('Apr 2022'!A:A,D5997)+COUNTIF('May 2022'!A:A,D5997)+COUNTIF('June 2022'!A:A,D5997)+COUNTIF('July 2022'!A:A,D5997)+COUNTIF('Aug 2022'!A:A,D5997)+COUNTIF('Sep 2022'!A:A,D5997)+COUNTIF('Oct 2022'!A:A,D5997)+COUNTIF('Dec 2022'!A:A,D5997)</f>
        <v>0</v>
      </c>
      <c r="U5997" t="str">
        <f>VLOOKUP(Q5997,'Capital Lookup'!A:B,2,FALSE)</f>
        <v>No</v>
      </c>
      <c r="V5997" s="2" t="str">
        <f>IFERROR(VLOOKUP(LEFT(F5997,10),'Find Purchase Orders'!B:J,9,FALSE),"")</f>
        <v/>
      </c>
      <c r="W5997" s="25" t="s">
        <v>7261</v>
      </c>
    </row>
    <row r="5998" spans="1:23" hidden="1">
      <c r="A5998" s="25" t="s">
        <v>8607</v>
      </c>
      <c r="B5998" s="25" t="s">
        <v>10744</v>
      </c>
      <c r="C5998" s="25"/>
      <c r="D5998" s="25" t="s">
        <v>20257</v>
      </c>
      <c r="E5998" s="25" t="s">
        <v>10746</v>
      </c>
      <c r="H5998" s="21">
        <v>4424.42</v>
      </c>
      <c r="I5998" s="25" t="s">
        <v>7257</v>
      </c>
      <c r="K5998" s="25" t="s">
        <v>7262</v>
      </c>
      <c r="L5998" s="25" t="s">
        <v>7259</v>
      </c>
      <c r="M5998" s="22">
        <v>0</v>
      </c>
      <c r="N5998" s="22">
        <v>0</v>
      </c>
      <c r="O5998" s="21">
        <v>0</v>
      </c>
      <c r="P5998" s="21">
        <v>509</v>
      </c>
      <c r="Q5998" s="25" t="s">
        <v>10749</v>
      </c>
      <c r="R5998" s="1" t="str">
        <f t="shared" si="120"/>
        <v>ST10397</v>
      </c>
      <c r="S5998" t="e">
        <f>VLOOKUP(R5998,Data!$C$2:$D$261,2,0)</f>
        <v>#N/A</v>
      </c>
      <c r="T5998">
        <f>COUNTIF('Feb 2022'!A:A,D5998)+COUNTIF('Mar 2022'!A:A,D5998)+COUNTIF('Apr 2022'!A:A,D5998)+COUNTIF('May 2022'!A:A,D5998)+COUNTIF('June 2022'!A:A,D5998)+COUNTIF('July 2022'!A:A,D5998)+COUNTIF('Aug 2022'!A:A,D5998)+COUNTIF('Sep 2022'!A:A,D5998)+COUNTIF('Oct 2022'!A:A,D5998)+COUNTIF('Dec 2022'!A:A,D5998)</f>
        <v>0</v>
      </c>
      <c r="U5998" t="str">
        <f>VLOOKUP(Q5998,'Capital Lookup'!A:B,2,FALSE)</f>
        <v>Yes</v>
      </c>
      <c r="V5998" s="2" t="str">
        <f>IFERROR(VLOOKUP(LEFT(F5998,10),'Find Purchase Orders'!B:J,9,FALSE),"")</f>
        <v/>
      </c>
      <c r="W5998" s="25" t="s">
        <v>7261</v>
      </c>
    </row>
    <row r="5999" spans="1:23" hidden="1">
      <c r="A5999" s="25" t="s">
        <v>8607</v>
      </c>
      <c r="B5999" s="25" t="s">
        <v>10744</v>
      </c>
      <c r="C5999" s="25"/>
      <c r="D5999" s="25" t="s">
        <v>20258</v>
      </c>
      <c r="E5999" s="25" t="s">
        <v>10746</v>
      </c>
      <c r="F5999" s="25" t="s">
        <v>20259</v>
      </c>
      <c r="G5999" s="25" t="s">
        <v>20260</v>
      </c>
      <c r="H5999" s="21">
        <v>4461.04</v>
      </c>
      <c r="I5999" s="25" t="s">
        <v>7287</v>
      </c>
      <c r="J5999" s="25" t="s">
        <v>11313</v>
      </c>
      <c r="K5999" s="25" t="s">
        <v>7262</v>
      </c>
      <c r="L5999" s="25" t="s">
        <v>7259</v>
      </c>
      <c r="M5999" s="21">
        <v>4461.04</v>
      </c>
      <c r="N5999" s="22">
        <v>0</v>
      </c>
      <c r="O5999" s="21">
        <v>4461.04</v>
      </c>
      <c r="P5999" s="21">
        <v>513.22</v>
      </c>
      <c r="Q5999" s="25" t="s">
        <v>10749</v>
      </c>
      <c r="R5999" s="1" t="str">
        <f t="shared" si="120"/>
        <v>ST10397</v>
      </c>
      <c r="S5999" t="e">
        <f>VLOOKUP(R5999,Data!$C$2:$D$261,2,0)</f>
        <v>#N/A</v>
      </c>
      <c r="T5999">
        <f>COUNTIF('Feb 2022'!A:A,D5999)+COUNTIF('Mar 2022'!A:A,D5999)+COUNTIF('Apr 2022'!A:A,D5999)+COUNTIF('May 2022'!A:A,D5999)+COUNTIF('June 2022'!A:A,D5999)+COUNTIF('July 2022'!A:A,D5999)+COUNTIF('Aug 2022'!A:A,D5999)+COUNTIF('Sep 2022'!A:A,D5999)+COUNTIF('Oct 2022'!A:A,D5999)+COUNTIF('Dec 2022'!A:A,D5999)</f>
        <v>0</v>
      </c>
      <c r="U5999" t="str">
        <f>VLOOKUP(Q5999,'Capital Lookup'!A:B,2,FALSE)</f>
        <v>Yes</v>
      </c>
      <c r="V5999" s="2">
        <f>IFERROR(VLOOKUP(LEFT(F5999,10),'Find Purchase Orders'!B:J,9,FALSE),"")</f>
        <v>44895</v>
      </c>
      <c r="W5999" s="25" t="s">
        <v>7261</v>
      </c>
    </row>
    <row r="6000" spans="1:23" hidden="1">
      <c r="A6000" s="25" t="s">
        <v>8607</v>
      </c>
      <c r="B6000" s="25" t="s">
        <v>10744</v>
      </c>
      <c r="C6000" s="25"/>
      <c r="D6000" s="25" t="s">
        <v>20258</v>
      </c>
      <c r="E6000" s="25" t="s">
        <v>10746</v>
      </c>
      <c r="F6000" s="25" t="s">
        <v>20261</v>
      </c>
      <c r="G6000" s="25" t="s">
        <v>12196</v>
      </c>
      <c r="H6000" s="21">
        <v>678</v>
      </c>
      <c r="I6000" s="25" t="s">
        <v>7287</v>
      </c>
      <c r="J6000" s="25" t="s">
        <v>11313</v>
      </c>
      <c r="K6000" s="25" t="s">
        <v>7262</v>
      </c>
      <c r="L6000" s="25" t="s">
        <v>7259</v>
      </c>
      <c r="M6000" s="21">
        <v>678</v>
      </c>
      <c r="N6000" s="22">
        <v>0</v>
      </c>
      <c r="O6000" s="21">
        <v>678</v>
      </c>
      <c r="P6000" s="21">
        <v>78</v>
      </c>
      <c r="Q6000" s="25" t="s">
        <v>10749</v>
      </c>
      <c r="R6000" s="1" t="str">
        <f t="shared" si="120"/>
        <v>ST10397</v>
      </c>
      <c r="S6000" t="e">
        <f>VLOOKUP(R6000,Data!$C$2:$D$261,2,0)</f>
        <v>#N/A</v>
      </c>
      <c r="T6000">
        <f>COUNTIF('Feb 2022'!A:A,D6000)+COUNTIF('Mar 2022'!A:A,D6000)+COUNTIF('Apr 2022'!A:A,D6000)+COUNTIF('May 2022'!A:A,D6000)+COUNTIF('June 2022'!A:A,D6000)+COUNTIF('July 2022'!A:A,D6000)+COUNTIF('Aug 2022'!A:A,D6000)+COUNTIF('Sep 2022'!A:A,D6000)+COUNTIF('Oct 2022'!A:A,D6000)+COUNTIF('Dec 2022'!A:A,D6000)</f>
        <v>0</v>
      </c>
      <c r="U6000" t="str">
        <f>VLOOKUP(Q6000,'Capital Lookup'!A:B,2,FALSE)</f>
        <v>Yes</v>
      </c>
      <c r="V6000" s="2">
        <f>IFERROR(VLOOKUP(LEFT(F6000,10),'Find Purchase Orders'!B:J,9,FALSE),"")</f>
        <v>44895</v>
      </c>
      <c r="W6000" s="25" t="s">
        <v>7261</v>
      </c>
    </row>
    <row r="6001" spans="1:23" hidden="1">
      <c r="A6001" s="25" t="s">
        <v>8607</v>
      </c>
      <c r="B6001" s="25" t="s">
        <v>10744</v>
      </c>
      <c r="C6001" s="25"/>
      <c r="D6001" s="25" t="s">
        <v>20262</v>
      </c>
      <c r="E6001" s="25" t="s">
        <v>10746</v>
      </c>
      <c r="F6001" s="25" t="s">
        <v>20263</v>
      </c>
      <c r="G6001" s="25" t="s">
        <v>15554</v>
      </c>
      <c r="H6001" s="21">
        <v>1017</v>
      </c>
      <c r="I6001" s="25" t="s">
        <v>7287</v>
      </c>
      <c r="J6001" s="25" t="s">
        <v>11313</v>
      </c>
      <c r="K6001" s="25" t="s">
        <v>7262</v>
      </c>
      <c r="L6001" s="25" t="s">
        <v>7259</v>
      </c>
      <c r="M6001" s="21">
        <v>1017</v>
      </c>
      <c r="N6001" s="22">
        <v>0</v>
      </c>
      <c r="O6001" s="21">
        <v>1017</v>
      </c>
      <c r="P6001" s="21">
        <v>117</v>
      </c>
      <c r="Q6001" s="25" t="s">
        <v>10749</v>
      </c>
      <c r="R6001" s="1" t="str">
        <f t="shared" si="120"/>
        <v>ST10397</v>
      </c>
      <c r="S6001" t="e">
        <f>VLOOKUP(R6001,Data!$C$2:$D$261,2,0)</f>
        <v>#N/A</v>
      </c>
      <c r="T6001">
        <f>COUNTIF('Feb 2022'!A:A,D6001)+COUNTIF('Mar 2022'!A:A,D6001)+COUNTIF('Apr 2022'!A:A,D6001)+COUNTIF('May 2022'!A:A,D6001)+COUNTIF('June 2022'!A:A,D6001)+COUNTIF('July 2022'!A:A,D6001)+COUNTIF('Aug 2022'!A:A,D6001)+COUNTIF('Sep 2022'!A:A,D6001)+COUNTIF('Oct 2022'!A:A,D6001)+COUNTIF('Dec 2022'!A:A,D6001)</f>
        <v>0</v>
      </c>
      <c r="U6001" t="str">
        <f>VLOOKUP(Q6001,'Capital Lookup'!A:B,2,FALSE)</f>
        <v>Yes</v>
      </c>
      <c r="V6001" s="2">
        <f>IFERROR(VLOOKUP(LEFT(F6001,10),'Find Purchase Orders'!B:J,9,FALSE),"")</f>
        <v>44895</v>
      </c>
      <c r="W6001" s="25" t="s">
        <v>7261</v>
      </c>
    </row>
    <row r="6002" spans="1:23" hidden="1">
      <c r="A6002" s="25" t="s">
        <v>8607</v>
      </c>
      <c r="B6002" s="25" t="s">
        <v>10744</v>
      </c>
      <c r="C6002" s="25"/>
      <c r="D6002" s="25" t="s">
        <v>20262</v>
      </c>
      <c r="E6002" s="25" t="s">
        <v>10746</v>
      </c>
      <c r="F6002" s="25" t="s">
        <v>20264</v>
      </c>
      <c r="G6002" s="25" t="s">
        <v>20265</v>
      </c>
      <c r="H6002" s="21">
        <v>5791.8</v>
      </c>
      <c r="I6002" s="25" t="s">
        <v>7287</v>
      </c>
      <c r="J6002" s="25" t="s">
        <v>11313</v>
      </c>
      <c r="K6002" s="25" t="s">
        <v>7262</v>
      </c>
      <c r="L6002" s="25" t="s">
        <v>7259</v>
      </c>
      <c r="M6002" s="21">
        <v>5791.8</v>
      </c>
      <c r="N6002" s="22">
        <v>0</v>
      </c>
      <c r="O6002" s="21">
        <v>5791.8</v>
      </c>
      <c r="P6002" s="21">
        <v>666.31</v>
      </c>
      <c r="Q6002" s="25" t="s">
        <v>10749</v>
      </c>
      <c r="R6002" s="1" t="str">
        <f t="shared" si="120"/>
        <v>ST10397</v>
      </c>
      <c r="S6002" t="e">
        <f>VLOOKUP(R6002,Data!$C$2:$D$261,2,0)</f>
        <v>#N/A</v>
      </c>
      <c r="T6002">
        <f>COUNTIF('Feb 2022'!A:A,D6002)+COUNTIF('Mar 2022'!A:A,D6002)+COUNTIF('Apr 2022'!A:A,D6002)+COUNTIF('May 2022'!A:A,D6002)+COUNTIF('June 2022'!A:A,D6002)+COUNTIF('July 2022'!A:A,D6002)+COUNTIF('Aug 2022'!A:A,D6002)+COUNTIF('Sep 2022'!A:A,D6002)+COUNTIF('Oct 2022'!A:A,D6002)+COUNTIF('Dec 2022'!A:A,D6002)</f>
        <v>0</v>
      </c>
      <c r="U6002" t="str">
        <f>VLOOKUP(Q6002,'Capital Lookup'!A:B,2,FALSE)</f>
        <v>Yes</v>
      </c>
      <c r="V6002" s="2">
        <f>IFERROR(VLOOKUP(LEFT(F6002,10),'Find Purchase Orders'!B:J,9,FALSE),"")</f>
        <v>44895</v>
      </c>
      <c r="W6002" s="25" t="s">
        <v>7261</v>
      </c>
    </row>
    <row r="6003" spans="1:23" hidden="1">
      <c r="A6003" s="25" t="s">
        <v>7261</v>
      </c>
      <c r="B6003" s="25" t="s">
        <v>9377</v>
      </c>
      <c r="C6003" s="25" t="s">
        <v>7282</v>
      </c>
      <c r="D6003" s="25" t="s">
        <v>20266</v>
      </c>
      <c r="E6003" s="25" t="s">
        <v>20006</v>
      </c>
      <c r="H6003" s="21">
        <v>4257.75</v>
      </c>
      <c r="I6003" s="25" t="s">
        <v>7257</v>
      </c>
      <c r="K6003" s="25" t="s">
        <v>7262</v>
      </c>
      <c r="L6003" s="25" t="s">
        <v>8138</v>
      </c>
      <c r="M6003" s="22">
        <v>0</v>
      </c>
      <c r="N6003" s="22">
        <v>0</v>
      </c>
      <c r="O6003" s="21">
        <v>0</v>
      </c>
      <c r="P6003" s="21">
        <v>202.75</v>
      </c>
      <c r="Q6003" s="25"/>
      <c r="R6003" s="1" t="str">
        <f t="shared" si="120"/>
        <v>ST10069</v>
      </c>
      <c r="S6003" t="str">
        <f>VLOOKUP(R6003,Data!$C$2:$D$261,2,0)</f>
        <v>The Heartland</v>
      </c>
      <c r="T6003">
        <f>COUNTIF('Feb 2022'!A:A,D6003)+COUNTIF('Mar 2022'!A:A,D6003)+COUNTIF('Apr 2022'!A:A,D6003)+COUNTIF('May 2022'!A:A,D6003)+COUNTIF('June 2022'!A:A,D6003)+COUNTIF('July 2022'!A:A,D6003)+COUNTIF('Aug 2022'!A:A,D6003)+COUNTIF('Sep 2022'!A:A,D6003)+COUNTIF('Oct 2022'!A:A,D6003)+COUNTIF('Dec 2022'!A:A,D6003)</f>
        <v>0</v>
      </c>
      <c r="U6003" t="e">
        <f>VLOOKUP(Q6003,'Capital Lookup'!A:B,2,FALSE)</f>
        <v>#N/A</v>
      </c>
      <c r="V6003" s="2" t="str">
        <f>IFERROR(VLOOKUP(LEFT(F6003,10),'Find Purchase Orders'!B:J,9,FALSE),"")</f>
        <v/>
      </c>
      <c r="W6003" s="25" t="s">
        <v>7261</v>
      </c>
    </row>
    <row r="6004" spans="1:23">
      <c r="A6004" s="25" t="s">
        <v>7252</v>
      </c>
      <c r="B6004" s="25" t="s">
        <v>8648</v>
      </c>
      <c r="C6004" s="25" t="s">
        <v>7254</v>
      </c>
      <c r="D6004" s="25" t="s">
        <v>7213</v>
      </c>
      <c r="E6004" s="25" t="s">
        <v>7500</v>
      </c>
      <c r="F6004" s="25" t="s">
        <v>20267</v>
      </c>
      <c r="G6004" s="25" t="s">
        <v>20268</v>
      </c>
      <c r="H6004" s="21">
        <v>7901.85</v>
      </c>
      <c r="I6004" s="25" t="s">
        <v>7287</v>
      </c>
      <c r="J6004" s="25" t="s">
        <v>7288</v>
      </c>
      <c r="K6004" s="25" t="s">
        <v>7733</v>
      </c>
      <c r="L6004" s="25" t="s">
        <v>10765</v>
      </c>
      <c r="M6004" s="21">
        <v>7901.85</v>
      </c>
      <c r="N6004" s="22">
        <v>0</v>
      </c>
      <c r="O6004" s="21">
        <v>7901.85</v>
      </c>
      <c r="P6004" s="21">
        <v>909.06</v>
      </c>
      <c r="Q6004" s="25" t="s">
        <v>19818</v>
      </c>
      <c r="R6004" s="1" t="str">
        <f t="shared" si="120"/>
        <v>ST10053</v>
      </c>
      <c r="S6004" t="str">
        <f>VLOOKUP(R6004,Data!$C$2:$D$261,2,0)</f>
        <v>Windsor Park</v>
      </c>
      <c r="T6004">
        <f>COUNTIF('Feb 2022'!A:A,D6004)+COUNTIF('Mar 2022'!A:A,D6004)+COUNTIF('Apr 2022'!A:A,D6004)+COUNTIF('May 2022'!A:A,D6004)+COUNTIF('June 2022'!A:A,D6004)+COUNTIF('July 2022'!A:A,D6004)+COUNTIF('Aug 2022'!A:A,D6004)+COUNTIF('Sep 2022'!A:A,D6004)+COUNTIF('Oct 2022'!A:A,D6004)+COUNTIF('Dec 2022'!A:A,D6004)</f>
        <v>1</v>
      </c>
      <c r="U6004" t="str">
        <f>VLOOKUP(Q6004,'Capital Lookup'!A:B,2,FALSE)</f>
        <v>No</v>
      </c>
      <c r="V6004" s="2">
        <f>IFERROR(VLOOKUP(LEFT(F6004,10),'Find Purchase Orders'!B:J,9,FALSE),"")</f>
        <v>44895</v>
      </c>
      <c r="W6004" s="25" t="s">
        <v>7261</v>
      </c>
    </row>
    <row r="6005" spans="1:23">
      <c r="A6005" s="25" t="s">
        <v>9632</v>
      </c>
      <c r="B6005" s="25" t="s">
        <v>7662</v>
      </c>
      <c r="C6005" s="25" t="s">
        <v>7264</v>
      </c>
      <c r="D6005" s="25" t="s">
        <v>7214</v>
      </c>
      <c r="E6005" s="25" t="s">
        <v>8423</v>
      </c>
      <c r="F6005" s="25" t="s">
        <v>20269</v>
      </c>
      <c r="G6005" s="25" t="s">
        <v>20270</v>
      </c>
      <c r="H6005" s="21">
        <v>3616</v>
      </c>
      <c r="I6005" s="25" t="s">
        <v>7287</v>
      </c>
      <c r="J6005" s="25" t="s">
        <v>7288</v>
      </c>
      <c r="K6005" s="25" t="s">
        <v>12407</v>
      </c>
      <c r="L6005" s="25" t="s">
        <v>12408</v>
      </c>
      <c r="M6005" s="21">
        <v>3616</v>
      </c>
      <c r="N6005" s="22">
        <v>0</v>
      </c>
      <c r="O6005" s="21">
        <v>3616</v>
      </c>
      <c r="P6005" s="21">
        <v>416</v>
      </c>
      <c r="Q6005" s="25" t="s">
        <v>20271</v>
      </c>
      <c r="R6005" s="1" t="str">
        <f t="shared" ref="R6005:R6036" si="121">CONCATENATE("ST",LEFT(B6005,5))</f>
        <v>ST10055</v>
      </c>
      <c r="S6005" t="str">
        <f>VLOOKUP(R6005,Data!$C$2:$D$261,2,0)</f>
        <v>Hollyburn House</v>
      </c>
      <c r="T6005">
        <f>COUNTIF('Feb 2022'!A:A,D6005)+COUNTIF('Mar 2022'!A:A,D6005)+COUNTIF('Apr 2022'!A:A,D6005)+COUNTIF('May 2022'!A:A,D6005)+COUNTIF('June 2022'!A:A,D6005)+COUNTIF('July 2022'!A:A,D6005)+COUNTIF('Aug 2022'!A:A,D6005)+COUNTIF('Sep 2022'!A:A,D6005)+COUNTIF('Oct 2022'!A:A,D6005)+COUNTIF('Dec 2022'!A:A,D6005)</f>
        <v>1</v>
      </c>
      <c r="U6005" t="str">
        <f>VLOOKUP(Q6005,'Capital Lookup'!A:B,2,FALSE)</f>
        <v>No</v>
      </c>
      <c r="V6005" s="2">
        <f>IFERROR(VLOOKUP(LEFT(F6005,10),'Find Purchase Orders'!B:J,9,FALSE),"")</f>
        <v>44895</v>
      </c>
      <c r="W6005" s="25" t="s">
        <v>7261</v>
      </c>
    </row>
    <row r="6006" spans="1:23" hidden="1">
      <c r="A6006" s="25" t="s">
        <v>7261</v>
      </c>
      <c r="B6006" s="25" t="s">
        <v>8749</v>
      </c>
      <c r="C6006" s="25" t="s">
        <v>7282</v>
      </c>
      <c r="D6006" s="25" t="s">
        <v>20272</v>
      </c>
      <c r="E6006" s="25" t="s">
        <v>8140</v>
      </c>
      <c r="H6006" s="21">
        <v>10153.049999999999</v>
      </c>
      <c r="I6006" s="25" t="s">
        <v>7257</v>
      </c>
      <c r="K6006" s="25" t="s">
        <v>7733</v>
      </c>
      <c r="L6006" s="25" t="s">
        <v>7734</v>
      </c>
      <c r="M6006" s="22">
        <v>0</v>
      </c>
      <c r="N6006" s="22">
        <v>0</v>
      </c>
      <c r="O6006" s="21">
        <v>0</v>
      </c>
      <c r="P6006" s="21">
        <v>1168.05</v>
      </c>
      <c r="Q6006" s="25" t="s">
        <v>20273</v>
      </c>
      <c r="R6006" s="1" t="str">
        <f t="shared" si="121"/>
        <v>ST10011</v>
      </c>
      <c r="S6006" t="str">
        <f>VLOOKUP(R6006,Data!$C$2:$D$261,2,0)</f>
        <v>The Beechwood</v>
      </c>
      <c r="T6006">
        <f>COUNTIF('Feb 2022'!A:A,D6006)+COUNTIF('Mar 2022'!A:A,D6006)+COUNTIF('Apr 2022'!A:A,D6006)+COUNTIF('May 2022'!A:A,D6006)+COUNTIF('June 2022'!A:A,D6006)+COUNTIF('July 2022'!A:A,D6006)+COUNTIF('Aug 2022'!A:A,D6006)+COUNTIF('Sep 2022'!A:A,D6006)+COUNTIF('Oct 2022'!A:A,D6006)+COUNTIF('Dec 2022'!A:A,D6006)</f>
        <v>0</v>
      </c>
      <c r="U6006" t="e">
        <f>VLOOKUP(Q6006,'Capital Lookup'!A:B,2,FALSE)</f>
        <v>#N/A</v>
      </c>
      <c r="V6006" s="2" t="str">
        <f>IFERROR(VLOOKUP(LEFT(F6006,10),'Find Purchase Orders'!B:J,9,FALSE),"")</f>
        <v/>
      </c>
      <c r="W6006" s="25" t="s">
        <v>7261</v>
      </c>
    </row>
    <row r="6007" spans="1:23" hidden="1">
      <c r="A6007" s="25" t="s">
        <v>7425</v>
      </c>
      <c r="B6007" s="25" t="s">
        <v>7833</v>
      </c>
      <c r="C6007" s="25" t="s">
        <v>7271</v>
      </c>
      <c r="D6007" s="25" t="s">
        <v>20274</v>
      </c>
      <c r="E6007" s="25" t="s">
        <v>20275</v>
      </c>
      <c r="H6007" s="21">
        <v>2521.69</v>
      </c>
      <c r="I6007" s="25" t="s">
        <v>7257</v>
      </c>
      <c r="K6007" s="25" t="s">
        <v>8592</v>
      </c>
      <c r="L6007" s="25" t="s">
        <v>10977</v>
      </c>
      <c r="M6007" s="22">
        <v>0</v>
      </c>
      <c r="N6007" s="22">
        <v>0</v>
      </c>
      <c r="O6007" s="21">
        <v>0</v>
      </c>
      <c r="P6007" s="21">
        <v>290.11</v>
      </c>
      <c r="Q6007" s="25"/>
      <c r="R6007" s="1" t="str">
        <f t="shared" si="121"/>
        <v>ST10156</v>
      </c>
      <c r="S6007" t="str">
        <f>VLOOKUP(R6007,Data!$C$2:$D$261,2,0)</f>
        <v>ThorntonView</v>
      </c>
      <c r="T6007">
        <f>COUNTIF('Feb 2022'!A:A,D6007)+COUNTIF('Mar 2022'!A:A,D6007)+COUNTIF('Apr 2022'!A:A,D6007)+COUNTIF('May 2022'!A:A,D6007)+COUNTIF('June 2022'!A:A,D6007)+COUNTIF('July 2022'!A:A,D6007)+COUNTIF('Aug 2022'!A:A,D6007)+COUNTIF('Sep 2022'!A:A,D6007)+COUNTIF('Oct 2022'!A:A,D6007)+COUNTIF('Dec 2022'!A:A,D6007)</f>
        <v>0</v>
      </c>
      <c r="U6007" t="e">
        <f>VLOOKUP(Q6007,'Capital Lookup'!A:B,2,FALSE)</f>
        <v>#N/A</v>
      </c>
      <c r="V6007" s="2" t="str">
        <f>IFERROR(VLOOKUP(LEFT(F6007,10),'Find Purchase Orders'!B:J,9,FALSE),"")</f>
        <v/>
      </c>
      <c r="W6007" s="25" t="s">
        <v>7261</v>
      </c>
    </row>
    <row r="6008" spans="1:23" hidden="1">
      <c r="A6008" s="25" t="s">
        <v>7261</v>
      </c>
      <c r="B6008" s="25" t="s">
        <v>8477</v>
      </c>
      <c r="C6008" s="25" t="s">
        <v>7282</v>
      </c>
      <c r="D6008" s="25" t="s">
        <v>20276</v>
      </c>
      <c r="E6008" s="25" t="s">
        <v>10329</v>
      </c>
      <c r="F6008" s="25" t="s">
        <v>20277</v>
      </c>
      <c r="G6008" s="25" t="s">
        <v>20278</v>
      </c>
      <c r="H6008" s="21">
        <v>236488.72</v>
      </c>
      <c r="I6008" s="25" t="s">
        <v>7287</v>
      </c>
      <c r="J6008" s="25" t="s">
        <v>7288</v>
      </c>
      <c r="K6008" s="25" t="s">
        <v>8175</v>
      </c>
      <c r="L6008" s="25" t="s">
        <v>12213</v>
      </c>
      <c r="M6008" s="21">
        <v>236488.72</v>
      </c>
      <c r="N6008" s="22">
        <v>0</v>
      </c>
      <c r="O6008" s="21">
        <v>236488.72</v>
      </c>
      <c r="P6008" s="21">
        <v>27206.67</v>
      </c>
      <c r="Q6008" s="25" t="s">
        <v>12214</v>
      </c>
      <c r="R6008" s="1" t="str">
        <f t="shared" si="121"/>
        <v>ST10017</v>
      </c>
      <c r="S6008" t="str">
        <f>VLOOKUP(R6008,Data!$C$2:$D$261,2,0)</f>
        <v>King Gardens</v>
      </c>
      <c r="T6008">
        <f>COUNTIF('Feb 2022'!A:A,D6008)+COUNTIF('Mar 2022'!A:A,D6008)+COUNTIF('Apr 2022'!A:A,D6008)+COUNTIF('May 2022'!A:A,D6008)+COUNTIF('June 2022'!A:A,D6008)+COUNTIF('July 2022'!A:A,D6008)+COUNTIF('Aug 2022'!A:A,D6008)+COUNTIF('Sep 2022'!A:A,D6008)+COUNTIF('Oct 2022'!A:A,D6008)+COUNTIF('Dec 2022'!A:A,D6008)</f>
        <v>0</v>
      </c>
      <c r="U6008" t="str">
        <f>VLOOKUP(Q6008,'Capital Lookup'!A:B,2,FALSE)</f>
        <v>Yes</v>
      </c>
      <c r="V6008" s="2">
        <f>IFERROR(VLOOKUP(LEFT(F6008,10),'Find Purchase Orders'!B:J,9,FALSE),"")</f>
        <v>44894</v>
      </c>
      <c r="W6008" s="25" t="s">
        <v>7261</v>
      </c>
    </row>
    <row r="6009" spans="1:23" hidden="1">
      <c r="A6009" s="25" t="s">
        <v>7261</v>
      </c>
      <c r="B6009" s="25" t="s">
        <v>9338</v>
      </c>
      <c r="C6009" s="25" t="s">
        <v>7264</v>
      </c>
      <c r="D6009" s="25" t="s">
        <v>20279</v>
      </c>
      <c r="E6009" s="25" t="s">
        <v>10329</v>
      </c>
      <c r="F6009" s="25" t="s">
        <v>20280</v>
      </c>
      <c r="G6009" s="25" t="s">
        <v>20281</v>
      </c>
      <c r="H6009" s="21">
        <v>162049.01</v>
      </c>
      <c r="I6009" s="25" t="s">
        <v>7287</v>
      </c>
      <c r="J6009" s="25" t="s">
        <v>7288</v>
      </c>
      <c r="K6009" s="25" t="s">
        <v>8175</v>
      </c>
      <c r="L6009" s="25" t="s">
        <v>12213</v>
      </c>
      <c r="M6009" s="21">
        <v>162049.01</v>
      </c>
      <c r="N6009" s="22">
        <v>0</v>
      </c>
      <c r="O6009" s="21">
        <v>162049.01</v>
      </c>
      <c r="P6009" s="21">
        <v>18642.810000000001</v>
      </c>
      <c r="Q6009" s="25" t="s">
        <v>12214</v>
      </c>
      <c r="R6009" s="1" t="str">
        <f t="shared" si="121"/>
        <v>ST10008</v>
      </c>
      <c r="S6009" t="str">
        <f>VLOOKUP(R6009,Data!$C$2:$D$261,2,0)</f>
        <v>Trafalgar Lodge</v>
      </c>
      <c r="T6009">
        <f>COUNTIF('Feb 2022'!A:A,D6009)+COUNTIF('Mar 2022'!A:A,D6009)+COUNTIF('Apr 2022'!A:A,D6009)+COUNTIF('May 2022'!A:A,D6009)+COUNTIF('June 2022'!A:A,D6009)+COUNTIF('July 2022'!A:A,D6009)+COUNTIF('Aug 2022'!A:A,D6009)+COUNTIF('Sep 2022'!A:A,D6009)+COUNTIF('Oct 2022'!A:A,D6009)+COUNTIF('Dec 2022'!A:A,D6009)</f>
        <v>0</v>
      </c>
      <c r="U6009" t="str">
        <f>VLOOKUP(Q6009,'Capital Lookup'!A:B,2,FALSE)</f>
        <v>Yes</v>
      </c>
      <c r="V6009" s="2">
        <f>IFERROR(VLOOKUP(LEFT(F6009,10),'Find Purchase Orders'!B:J,9,FALSE),"")</f>
        <v>44894</v>
      </c>
      <c r="W6009" s="25" t="s">
        <v>7261</v>
      </c>
    </row>
    <row r="6010" spans="1:23" hidden="1">
      <c r="A6010" s="25" t="s">
        <v>7261</v>
      </c>
      <c r="B6010" s="25" t="s">
        <v>7263</v>
      </c>
      <c r="C6010" s="25" t="s">
        <v>7264</v>
      </c>
      <c r="D6010" s="25" t="s">
        <v>20282</v>
      </c>
      <c r="E6010" s="25" t="s">
        <v>10329</v>
      </c>
      <c r="F6010" s="25" t="s">
        <v>20283</v>
      </c>
      <c r="G6010" s="25" t="s">
        <v>20284</v>
      </c>
      <c r="H6010" s="21">
        <v>145209.46</v>
      </c>
      <c r="I6010" s="25" t="s">
        <v>7287</v>
      </c>
      <c r="J6010" s="25" t="s">
        <v>7288</v>
      </c>
      <c r="K6010" s="25" t="s">
        <v>8175</v>
      </c>
      <c r="L6010" s="25" t="s">
        <v>12213</v>
      </c>
      <c r="M6010" s="21">
        <v>145209.46</v>
      </c>
      <c r="N6010" s="22">
        <v>0</v>
      </c>
      <c r="O6010" s="21">
        <v>145209.46</v>
      </c>
      <c r="P6010" s="21">
        <v>16705.509999999998</v>
      </c>
      <c r="Q6010" s="25" t="s">
        <v>12214</v>
      </c>
      <c r="R6010" s="1" t="str">
        <f t="shared" si="121"/>
        <v>ST10030</v>
      </c>
      <c r="S6010" t="str">
        <f>VLOOKUP(R6010,Data!$C$2:$D$261,2,0)</f>
        <v>Rayoak Place</v>
      </c>
      <c r="T6010">
        <f>COUNTIF('Feb 2022'!A:A,D6010)+COUNTIF('Mar 2022'!A:A,D6010)+COUNTIF('Apr 2022'!A:A,D6010)+COUNTIF('May 2022'!A:A,D6010)+COUNTIF('June 2022'!A:A,D6010)+COUNTIF('July 2022'!A:A,D6010)+COUNTIF('Aug 2022'!A:A,D6010)+COUNTIF('Sep 2022'!A:A,D6010)+COUNTIF('Oct 2022'!A:A,D6010)+COUNTIF('Dec 2022'!A:A,D6010)</f>
        <v>0</v>
      </c>
      <c r="U6010" t="str">
        <f>VLOOKUP(Q6010,'Capital Lookup'!A:B,2,FALSE)</f>
        <v>Yes</v>
      </c>
      <c r="V6010" s="2">
        <f>IFERROR(VLOOKUP(LEFT(F6010,10),'Find Purchase Orders'!B:J,9,FALSE),"")</f>
        <v>44894</v>
      </c>
      <c r="W6010" s="25" t="s">
        <v>7261</v>
      </c>
    </row>
    <row r="6011" spans="1:23" hidden="1">
      <c r="A6011" s="25" t="s">
        <v>7261</v>
      </c>
      <c r="B6011" s="25" t="s">
        <v>7408</v>
      </c>
      <c r="C6011" s="25" t="s">
        <v>7264</v>
      </c>
      <c r="D6011" s="25" t="s">
        <v>20285</v>
      </c>
      <c r="E6011" s="25" t="s">
        <v>10329</v>
      </c>
      <c r="F6011" s="25" t="s">
        <v>20286</v>
      </c>
      <c r="G6011" s="25" t="s">
        <v>20287</v>
      </c>
      <c r="H6011" s="21">
        <v>80063.83</v>
      </c>
      <c r="I6011" s="25" t="s">
        <v>7287</v>
      </c>
      <c r="J6011" s="25" t="s">
        <v>7288</v>
      </c>
      <c r="K6011" s="25" t="s">
        <v>8175</v>
      </c>
      <c r="L6011" s="25" t="s">
        <v>12213</v>
      </c>
      <c r="M6011" s="21">
        <v>80063.83</v>
      </c>
      <c r="N6011" s="22">
        <v>0</v>
      </c>
      <c r="O6011" s="21">
        <v>80063.83</v>
      </c>
      <c r="P6011" s="21">
        <v>9210.8799999999992</v>
      </c>
      <c r="Q6011" s="25" t="s">
        <v>12214</v>
      </c>
      <c r="R6011" s="1" t="str">
        <f t="shared" si="121"/>
        <v>ST10015</v>
      </c>
      <c r="S6011" t="str">
        <f>VLOOKUP(R6011,Data!$C$2:$D$261,2,0)</f>
        <v>Centennial Park Place</v>
      </c>
      <c r="T6011">
        <f>COUNTIF('Feb 2022'!A:A,D6011)+COUNTIF('Mar 2022'!A:A,D6011)+COUNTIF('Apr 2022'!A:A,D6011)+COUNTIF('May 2022'!A:A,D6011)+COUNTIF('June 2022'!A:A,D6011)+COUNTIF('July 2022'!A:A,D6011)+COUNTIF('Aug 2022'!A:A,D6011)+COUNTIF('Sep 2022'!A:A,D6011)+COUNTIF('Oct 2022'!A:A,D6011)+COUNTIF('Dec 2022'!A:A,D6011)</f>
        <v>0</v>
      </c>
      <c r="U6011" t="str">
        <f>VLOOKUP(Q6011,'Capital Lookup'!A:B,2,FALSE)</f>
        <v>Yes</v>
      </c>
      <c r="V6011" s="2">
        <f>IFERROR(VLOOKUP(LEFT(F6011,10),'Find Purchase Orders'!B:J,9,FALSE),"")</f>
        <v>44894</v>
      </c>
      <c r="W6011" s="25" t="s">
        <v>7261</v>
      </c>
    </row>
    <row r="6012" spans="1:23" hidden="1">
      <c r="A6012" s="25" t="s">
        <v>7261</v>
      </c>
      <c r="B6012" s="25" t="s">
        <v>8442</v>
      </c>
      <c r="C6012" s="25" t="s">
        <v>7282</v>
      </c>
      <c r="D6012" s="25" t="s">
        <v>20288</v>
      </c>
      <c r="E6012" s="25" t="s">
        <v>10329</v>
      </c>
      <c r="F6012" s="25" t="s">
        <v>20289</v>
      </c>
      <c r="G6012" s="25" t="s">
        <v>20290</v>
      </c>
      <c r="H6012" s="21">
        <v>133068.32</v>
      </c>
      <c r="I6012" s="25" t="s">
        <v>7287</v>
      </c>
      <c r="J6012" s="25" t="s">
        <v>7288</v>
      </c>
      <c r="K6012" s="25" t="s">
        <v>8175</v>
      </c>
      <c r="L6012" s="25" t="s">
        <v>12213</v>
      </c>
      <c r="M6012" s="21">
        <v>133068.32</v>
      </c>
      <c r="N6012" s="22">
        <v>0</v>
      </c>
      <c r="O6012" s="21">
        <v>133068.32</v>
      </c>
      <c r="P6012" s="21">
        <v>14257.32</v>
      </c>
      <c r="Q6012" s="25" t="s">
        <v>12214</v>
      </c>
      <c r="R6012" s="1" t="str">
        <f t="shared" si="121"/>
        <v>ST10056</v>
      </c>
      <c r="S6012" t="str">
        <f>VLOOKUP(R6012,Data!$C$2:$D$261,2,0)</f>
        <v>The Kensington Victoria</v>
      </c>
      <c r="T6012">
        <f>COUNTIF('Feb 2022'!A:A,D6012)+COUNTIF('Mar 2022'!A:A,D6012)+COUNTIF('Apr 2022'!A:A,D6012)+COUNTIF('May 2022'!A:A,D6012)+COUNTIF('June 2022'!A:A,D6012)+COUNTIF('July 2022'!A:A,D6012)+COUNTIF('Aug 2022'!A:A,D6012)+COUNTIF('Sep 2022'!A:A,D6012)+COUNTIF('Oct 2022'!A:A,D6012)+COUNTIF('Dec 2022'!A:A,D6012)</f>
        <v>0</v>
      </c>
      <c r="U6012" t="str">
        <f>VLOOKUP(Q6012,'Capital Lookup'!A:B,2,FALSE)</f>
        <v>Yes</v>
      </c>
      <c r="V6012" s="2">
        <f>IFERROR(VLOOKUP(LEFT(F6012,10),'Find Purchase Orders'!B:J,9,FALSE),"")</f>
        <v>44894</v>
      </c>
      <c r="W6012" s="25" t="s">
        <v>7261</v>
      </c>
    </row>
    <row r="6013" spans="1:23" hidden="1">
      <c r="A6013" s="25" t="s">
        <v>7261</v>
      </c>
      <c r="B6013" s="25" t="s">
        <v>7472</v>
      </c>
      <c r="C6013" s="25" t="s">
        <v>7264</v>
      </c>
      <c r="D6013" s="25" t="s">
        <v>20291</v>
      </c>
      <c r="E6013" s="25" t="s">
        <v>10329</v>
      </c>
      <c r="F6013" s="25" t="s">
        <v>20292</v>
      </c>
      <c r="G6013" s="25" t="s">
        <v>20293</v>
      </c>
      <c r="H6013" s="21">
        <v>231309.75</v>
      </c>
      <c r="I6013" s="25" t="s">
        <v>7287</v>
      </c>
      <c r="J6013" s="25" t="s">
        <v>7288</v>
      </c>
      <c r="K6013" s="25" t="s">
        <v>8175</v>
      </c>
      <c r="L6013" s="25" t="s">
        <v>12213</v>
      </c>
      <c r="M6013" s="21">
        <v>231309.75</v>
      </c>
      <c r="N6013" s="22">
        <v>0</v>
      </c>
      <c r="O6013" s="21">
        <v>231309.75</v>
      </c>
      <c r="P6013" s="21">
        <v>11014.75</v>
      </c>
      <c r="Q6013" s="25" t="s">
        <v>12214</v>
      </c>
      <c r="R6013" s="1" t="str">
        <f t="shared" si="121"/>
        <v>ST10074</v>
      </c>
      <c r="S6013" t="str">
        <f>VLOOKUP(R6013,Data!$C$2:$D$261,2,0)</f>
        <v>McKenzie Towne Retirement</v>
      </c>
      <c r="T6013">
        <f>COUNTIF('Feb 2022'!A:A,D6013)+COUNTIF('Mar 2022'!A:A,D6013)+COUNTIF('Apr 2022'!A:A,D6013)+COUNTIF('May 2022'!A:A,D6013)+COUNTIF('June 2022'!A:A,D6013)+COUNTIF('July 2022'!A:A,D6013)+COUNTIF('Aug 2022'!A:A,D6013)+COUNTIF('Sep 2022'!A:A,D6013)+COUNTIF('Oct 2022'!A:A,D6013)+COUNTIF('Dec 2022'!A:A,D6013)</f>
        <v>0</v>
      </c>
      <c r="U6013" t="str">
        <f>VLOOKUP(Q6013,'Capital Lookup'!A:B,2,FALSE)</f>
        <v>Yes</v>
      </c>
      <c r="V6013" s="2">
        <f>IFERROR(VLOOKUP(LEFT(F6013,10),'Find Purchase Orders'!B:J,9,FALSE),"")</f>
        <v>44894</v>
      </c>
      <c r="W6013" s="25" t="s">
        <v>7261</v>
      </c>
    </row>
    <row r="6014" spans="1:23" hidden="1">
      <c r="A6014" s="25" t="s">
        <v>7261</v>
      </c>
      <c r="B6014" s="25" t="s">
        <v>7440</v>
      </c>
      <c r="C6014" s="25" t="s">
        <v>7264</v>
      </c>
      <c r="D6014" s="25" t="s">
        <v>20294</v>
      </c>
      <c r="E6014" s="25" t="s">
        <v>10329</v>
      </c>
      <c r="F6014" s="25" t="s">
        <v>20295</v>
      </c>
      <c r="G6014" s="25" t="s">
        <v>20296</v>
      </c>
      <c r="H6014" s="21">
        <v>152575.5</v>
      </c>
      <c r="I6014" s="25" t="s">
        <v>7287</v>
      </c>
      <c r="J6014" s="25" t="s">
        <v>7288</v>
      </c>
      <c r="K6014" s="25" t="s">
        <v>8175</v>
      </c>
      <c r="L6014" s="25" t="s">
        <v>12213</v>
      </c>
      <c r="M6014" s="21">
        <v>152575.5</v>
      </c>
      <c r="N6014" s="22">
        <v>0</v>
      </c>
      <c r="O6014" s="21">
        <v>152575.5</v>
      </c>
      <c r="P6014" s="21">
        <v>7265.5</v>
      </c>
      <c r="Q6014" s="25" t="s">
        <v>12214</v>
      </c>
      <c r="R6014" s="1" t="str">
        <f t="shared" si="121"/>
        <v>ST10068</v>
      </c>
      <c r="S6014" t="str">
        <f>VLOOKUP(R6014,Data!$C$2:$D$261,2,0)</f>
        <v>Chateau Renoir</v>
      </c>
      <c r="T6014">
        <f>COUNTIF('Feb 2022'!A:A,D6014)+COUNTIF('Mar 2022'!A:A,D6014)+COUNTIF('Apr 2022'!A:A,D6014)+COUNTIF('May 2022'!A:A,D6014)+COUNTIF('June 2022'!A:A,D6014)+COUNTIF('July 2022'!A:A,D6014)+COUNTIF('Aug 2022'!A:A,D6014)+COUNTIF('Sep 2022'!A:A,D6014)+COUNTIF('Oct 2022'!A:A,D6014)+COUNTIF('Dec 2022'!A:A,D6014)</f>
        <v>0</v>
      </c>
      <c r="U6014" t="str">
        <f>VLOOKUP(Q6014,'Capital Lookup'!A:B,2,FALSE)</f>
        <v>Yes</v>
      </c>
      <c r="V6014" s="2">
        <f>IFERROR(VLOOKUP(LEFT(F6014,10),'Find Purchase Orders'!B:J,9,FALSE),"")</f>
        <v>44894</v>
      </c>
      <c r="W6014" s="25" t="s">
        <v>7261</v>
      </c>
    </row>
    <row r="6015" spans="1:23" hidden="1">
      <c r="A6015" s="25" t="s">
        <v>8607</v>
      </c>
      <c r="B6015" s="25" t="s">
        <v>8866</v>
      </c>
      <c r="C6015" s="25"/>
      <c r="D6015" s="25" t="s">
        <v>20297</v>
      </c>
      <c r="E6015" s="25" t="s">
        <v>8868</v>
      </c>
      <c r="H6015" s="21">
        <v>678</v>
      </c>
      <c r="I6015" s="25" t="s">
        <v>7257</v>
      </c>
      <c r="K6015" s="25" t="s">
        <v>7289</v>
      </c>
      <c r="L6015" s="25" t="s">
        <v>7259</v>
      </c>
      <c r="M6015" s="22">
        <v>0</v>
      </c>
      <c r="N6015" s="22">
        <v>0</v>
      </c>
      <c r="O6015" s="21">
        <v>0</v>
      </c>
      <c r="P6015" s="21">
        <v>78</v>
      </c>
      <c r="Q6015" s="25" t="s">
        <v>8871</v>
      </c>
      <c r="R6015" s="1" t="str">
        <f t="shared" si="121"/>
        <v>ST10399</v>
      </c>
      <c r="S6015" t="e">
        <f>VLOOKUP(R6015,Data!$C$2:$D$261,2,0)</f>
        <v>#N/A</v>
      </c>
      <c r="T6015">
        <f>COUNTIF('Feb 2022'!A:A,D6015)+COUNTIF('Mar 2022'!A:A,D6015)+COUNTIF('Apr 2022'!A:A,D6015)+COUNTIF('May 2022'!A:A,D6015)+COUNTIF('June 2022'!A:A,D6015)+COUNTIF('July 2022'!A:A,D6015)+COUNTIF('Aug 2022'!A:A,D6015)+COUNTIF('Sep 2022'!A:A,D6015)+COUNTIF('Oct 2022'!A:A,D6015)+COUNTIF('Dec 2022'!A:A,D6015)</f>
        <v>0</v>
      </c>
      <c r="U6015" t="str">
        <f>VLOOKUP(Q6015,'Capital Lookup'!A:B,2,FALSE)</f>
        <v>Yes</v>
      </c>
      <c r="V6015" s="2" t="str">
        <f>IFERROR(VLOOKUP(LEFT(F6015,10),'Find Purchase Orders'!B:J,9,FALSE),"")</f>
        <v/>
      </c>
      <c r="W6015" s="25" t="s">
        <v>7261</v>
      </c>
    </row>
    <row r="6016" spans="1:23" hidden="1">
      <c r="A6016" s="25" t="s">
        <v>8607</v>
      </c>
      <c r="B6016" s="25" t="s">
        <v>8866</v>
      </c>
      <c r="C6016" s="25"/>
      <c r="D6016" s="25" t="s">
        <v>20297</v>
      </c>
      <c r="E6016" s="25" t="s">
        <v>8868</v>
      </c>
      <c r="H6016" s="21">
        <v>1412.5</v>
      </c>
      <c r="I6016" s="25" t="s">
        <v>7257</v>
      </c>
      <c r="K6016" s="25" t="s">
        <v>7289</v>
      </c>
      <c r="L6016" s="25" t="s">
        <v>7259</v>
      </c>
      <c r="M6016" s="22">
        <v>0</v>
      </c>
      <c r="N6016" s="22">
        <v>0</v>
      </c>
      <c r="O6016" s="21">
        <v>0</v>
      </c>
      <c r="P6016" s="21">
        <v>162.5</v>
      </c>
      <c r="Q6016" s="25" t="s">
        <v>8871</v>
      </c>
      <c r="R6016" s="1" t="str">
        <f t="shared" si="121"/>
        <v>ST10399</v>
      </c>
      <c r="S6016" t="e">
        <f>VLOOKUP(R6016,Data!$C$2:$D$261,2,0)</f>
        <v>#N/A</v>
      </c>
      <c r="T6016">
        <f>COUNTIF('Feb 2022'!A:A,D6016)+COUNTIF('Mar 2022'!A:A,D6016)+COUNTIF('Apr 2022'!A:A,D6016)+COUNTIF('May 2022'!A:A,D6016)+COUNTIF('June 2022'!A:A,D6016)+COUNTIF('July 2022'!A:A,D6016)+COUNTIF('Aug 2022'!A:A,D6016)+COUNTIF('Sep 2022'!A:A,D6016)+COUNTIF('Oct 2022'!A:A,D6016)+COUNTIF('Dec 2022'!A:A,D6016)</f>
        <v>0</v>
      </c>
      <c r="U6016" t="str">
        <f>VLOOKUP(Q6016,'Capital Lookup'!A:B,2,FALSE)</f>
        <v>Yes</v>
      </c>
      <c r="V6016" s="2" t="str">
        <f>IFERROR(VLOOKUP(LEFT(F6016,10),'Find Purchase Orders'!B:J,9,FALSE),"")</f>
        <v/>
      </c>
      <c r="W6016" s="25" t="s">
        <v>7261</v>
      </c>
    </row>
    <row r="6017" spans="1:23" hidden="1">
      <c r="A6017" s="25" t="s">
        <v>8607</v>
      </c>
      <c r="B6017" s="25" t="s">
        <v>8866</v>
      </c>
      <c r="C6017" s="25"/>
      <c r="D6017" s="25" t="s">
        <v>20298</v>
      </c>
      <c r="E6017" s="25" t="s">
        <v>8868</v>
      </c>
      <c r="H6017" s="21">
        <v>678</v>
      </c>
      <c r="I6017" s="25" t="s">
        <v>7257</v>
      </c>
      <c r="K6017" s="25" t="s">
        <v>7289</v>
      </c>
      <c r="L6017" s="25" t="s">
        <v>7259</v>
      </c>
      <c r="M6017" s="22">
        <v>0</v>
      </c>
      <c r="N6017" s="22">
        <v>0</v>
      </c>
      <c r="O6017" s="21">
        <v>0</v>
      </c>
      <c r="P6017" s="21">
        <v>78</v>
      </c>
      <c r="Q6017" s="25" t="s">
        <v>8871</v>
      </c>
      <c r="R6017" s="1" t="str">
        <f t="shared" si="121"/>
        <v>ST10399</v>
      </c>
      <c r="S6017" t="e">
        <f>VLOOKUP(R6017,Data!$C$2:$D$261,2,0)</f>
        <v>#N/A</v>
      </c>
      <c r="T6017">
        <f>COUNTIF('Feb 2022'!A:A,D6017)+COUNTIF('Mar 2022'!A:A,D6017)+COUNTIF('Apr 2022'!A:A,D6017)+COUNTIF('May 2022'!A:A,D6017)+COUNTIF('June 2022'!A:A,D6017)+COUNTIF('July 2022'!A:A,D6017)+COUNTIF('Aug 2022'!A:A,D6017)+COUNTIF('Sep 2022'!A:A,D6017)+COUNTIF('Oct 2022'!A:A,D6017)+COUNTIF('Dec 2022'!A:A,D6017)</f>
        <v>0</v>
      </c>
      <c r="U6017" t="str">
        <f>VLOOKUP(Q6017,'Capital Lookup'!A:B,2,FALSE)</f>
        <v>Yes</v>
      </c>
      <c r="V6017" s="2" t="str">
        <f>IFERROR(VLOOKUP(LEFT(F6017,10),'Find Purchase Orders'!B:J,9,FALSE),"")</f>
        <v/>
      </c>
      <c r="W6017" s="25" t="s">
        <v>7261</v>
      </c>
    </row>
    <row r="6018" spans="1:23" hidden="1">
      <c r="A6018" s="25" t="s">
        <v>8607</v>
      </c>
      <c r="B6018" s="25" t="s">
        <v>8866</v>
      </c>
      <c r="C6018" s="25"/>
      <c r="D6018" s="25" t="s">
        <v>20298</v>
      </c>
      <c r="E6018" s="25" t="s">
        <v>8868</v>
      </c>
      <c r="H6018" s="21">
        <v>1751.5</v>
      </c>
      <c r="I6018" s="25" t="s">
        <v>7257</v>
      </c>
      <c r="K6018" s="25" t="s">
        <v>7289</v>
      </c>
      <c r="L6018" s="25" t="s">
        <v>7259</v>
      </c>
      <c r="M6018" s="22">
        <v>0</v>
      </c>
      <c r="N6018" s="22">
        <v>0</v>
      </c>
      <c r="O6018" s="21">
        <v>0</v>
      </c>
      <c r="P6018" s="21">
        <v>201.5</v>
      </c>
      <c r="Q6018" s="25" t="s">
        <v>8871</v>
      </c>
      <c r="R6018" s="1" t="str">
        <f t="shared" si="121"/>
        <v>ST10399</v>
      </c>
      <c r="S6018" t="e">
        <f>VLOOKUP(R6018,Data!$C$2:$D$261,2,0)</f>
        <v>#N/A</v>
      </c>
      <c r="T6018">
        <f>COUNTIF('Feb 2022'!A:A,D6018)+COUNTIF('Mar 2022'!A:A,D6018)+COUNTIF('Apr 2022'!A:A,D6018)+COUNTIF('May 2022'!A:A,D6018)+COUNTIF('June 2022'!A:A,D6018)+COUNTIF('July 2022'!A:A,D6018)+COUNTIF('Aug 2022'!A:A,D6018)+COUNTIF('Sep 2022'!A:A,D6018)+COUNTIF('Oct 2022'!A:A,D6018)+COUNTIF('Dec 2022'!A:A,D6018)</f>
        <v>0</v>
      </c>
      <c r="U6018" t="str">
        <f>VLOOKUP(Q6018,'Capital Lookup'!A:B,2,FALSE)</f>
        <v>Yes</v>
      </c>
      <c r="V6018" s="2" t="str">
        <f>IFERROR(VLOOKUP(LEFT(F6018,10),'Find Purchase Orders'!B:J,9,FALSE),"")</f>
        <v/>
      </c>
      <c r="W6018" s="25" t="s">
        <v>7261</v>
      </c>
    </row>
    <row r="6019" spans="1:23" hidden="1">
      <c r="A6019" s="25" t="s">
        <v>8607</v>
      </c>
      <c r="B6019" s="25" t="s">
        <v>8866</v>
      </c>
      <c r="C6019" s="25"/>
      <c r="D6019" s="25" t="s">
        <v>20299</v>
      </c>
      <c r="E6019" s="25" t="s">
        <v>8868</v>
      </c>
      <c r="H6019" s="21">
        <v>678</v>
      </c>
      <c r="I6019" s="25" t="s">
        <v>7257</v>
      </c>
      <c r="K6019" s="25" t="s">
        <v>7262</v>
      </c>
      <c r="L6019" s="25" t="s">
        <v>7259</v>
      </c>
      <c r="M6019" s="22">
        <v>0</v>
      </c>
      <c r="N6019" s="22">
        <v>0</v>
      </c>
      <c r="O6019" s="21">
        <v>0</v>
      </c>
      <c r="P6019" s="21">
        <v>78</v>
      </c>
      <c r="Q6019" s="25" t="s">
        <v>8871</v>
      </c>
      <c r="R6019" s="1" t="str">
        <f t="shared" si="121"/>
        <v>ST10399</v>
      </c>
      <c r="S6019" t="e">
        <f>VLOOKUP(R6019,Data!$C$2:$D$261,2,0)</f>
        <v>#N/A</v>
      </c>
      <c r="T6019">
        <f>COUNTIF('Feb 2022'!A:A,D6019)+COUNTIF('Mar 2022'!A:A,D6019)+COUNTIF('Apr 2022'!A:A,D6019)+COUNTIF('May 2022'!A:A,D6019)+COUNTIF('June 2022'!A:A,D6019)+COUNTIF('July 2022'!A:A,D6019)+COUNTIF('Aug 2022'!A:A,D6019)+COUNTIF('Sep 2022'!A:A,D6019)+COUNTIF('Oct 2022'!A:A,D6019)+COUNTIF('Dec 2022'!A:A,D6019)</f>
        <v>0</v>
      </c>
      <c r="U6019" t="str">
        <f>VLOOKUP(Q6019,'Capital Lookup'!A:B,2,FALSE)</f>
        <v>Yes</v>
      </c>
      <c r="V6019" s="2" t="str">
        <f>IFERROR(VLOOKUP(LEFT(F6019,10),'Find Purchase Orders'!B:J,9,FALSE),"")</f>
        <v/>
      </c>
      <c r="W6019" s="25" t="s">
        <v>7261</v>
      </c>
    </row>
    <row r="6020" spans="1:23" hidden="1">
      <c r="A6020" s="25" t="s">
        <v>8607</v>
      </c>
      <c r="B6020" s="25" t="s">
        <v>8866</v>
      </c>
      <c r="C6020" s="25"/>
      <c r="D6020" s="25" t="s">
        <v>20299</v>
      </c>
      <c r="E6020" s="25" t="s">
        <v>8868</v>
      </c>
      <c r="H6020" s="21">
        <v>2666.88</v>
      </c>
      <c r="I6020" s="25" t="s">
        <v>7257</v>
      </c>
      <c r="K6020" s="25" t="s">
        <v>7262</v>
      </c>
      <c r="L6020" s="25" t="s">
        <v>7259</v>
      </c>
      <c r="M6020" s="22">
        <v>0</v>
      </c>
      <c r="N6020" s="22">
        <v>0</v>
      </c>
      <c r="O6020" s="21">
        <v>0</v>
      </c>
      <c r="P6020" s="21">
        <v>306.81</v>
      </c>
      <c r="Q6020" s="25" t="s">
        <v>8871</v>
      </c>
      <c r="R6020" s="1" t="str">
        <f t="shared" si="121"/>
        <v>ST10399</v>
      </c>
      <c r="S6020" t="e">
        <f>VLOOKUP(R6020,Data!$C$2:$D$261,2,0)</f>
        <v>#N/A</v>
      </c>
      <c r="T6020">
        <f>COUNTIF('Feb 2022'!A:A,D6020)+COUNTIF('Mar 2022'!A:A,D6020)+COUNTIF('Apr 2022'!A:A,D6020)+COUNTIF('May 2022'!A:A,D6020)+COUNTIF('June 2022'!A:A,D6020)+COUNTIF('July 2022'!A:A,D6020)+COUNTIF('Aug 2022'!A:A,D6020)+COUNTIF('Sep 2022'!A:A,D6020)+COUNTIF('Oct 2022'!A:A,D6020)+COUNTIF('Dec 2022'!A:A,D6020)</f>
        <v>0</v>
      </c>
      <c r="U6020" t="str">
        <f>VLOOKUP(Q6020,'Capital Lookup'!A:B,2,FALSE)</f>
        <v>Yes</v>
      </c>
      <c r="V6020" s="2" t="str">
        <f>IFERROR(VLOOKUP(LEFT(F6020,10),'Find Purchase Orders'!B:J,9,FALSE),"")</f>
        <v/>
      </c>
      <c r="W6020" s="25" t="s">
        <v>7261</v>
      </c>
    </row>
    <row r="6021" spans="1:23" hidden="1">
      <c r="A6021" s="25" t="s">
        <v>7261</v>
      </c>
      <c r="B6021" s="25" t="s">
        <v>8259</v>
      </c>
      <c r="C6021" s="25" t="s">
        <v>8260</v>
      </c>
      <c r="D6021" s="25" t="s">
        <v>20300</v>
      </c>
      <c r="E6021" s="25" t="s">
        <v>10329</v>
      </c>
      <c r="F6021" s="25" t="s">
        <v>20301</v>
      </c>
      <c r="G6021" s="25" t="s">
        <v>20302</v>
      </c>
      <c r="H6021" s="21">
        <v>2732.8</v>
      </c>
      <c r="I6021" s="25" t="s">
        <v>7296</v>
      </c>
      <c r="J6021" s="25" t="s">
        <v>7288</v>
      </c>
      <c r="K6021" s="25" t="s">
        <v>8175</v>
      </c>
      <c r="L6021" s="25" t="s">
        <v>9714</v>
      </c>
      <c r="M6021" s="21">
        <v>2732.8</v>
      </c>
      <c r="N6021" s="21">
        <v>2562</v>
      </c>
      <c r="O6021" s="21">
        <v>170.8</v>
      </c>
      <c r="P6021" s="21">
        <v>2732.8</v>
      </c>
      <c r="Q6021" s="25" t="s">
        <v>11562</v>
      </c>
      <c r="R6021" s="1" t="str">
        <f t="shared" si="121"/>
        <v>ST10260</v>
      </c>
      <c r="S6021" t="str">
        <f>VLOOKUP(R6021,Data!$C$2:$D$261,2,0)</f>
        <v>Support Office</v>
      </c>
      <c r="T6021">
        <f>COUNTIF('Feb 2022'!A:A,D6021)+COUNTIF('Mar 2022'!A:A,D6021)+COUNTIF('Apr 2022'!A:A,D6021)+COUNTIF('May 2022'!A:A,D6021)+COUNTIF('June 2022'!A:A,D6021)+COUNTIF('July 2022'!A:A,D6021)+COUNTIF('Aug 2022'!A:A,D6021)+COUNTIF('Sep 2022'!A:A,D6021)+COUNTIF('Oct 2022'!A:A,D6021)+COUNTIF('Dec 2022'!A:A,D6021)</f>
        <v>0</v>
      </c>
      <c r="U6021" t="str">
        <f>VLOOKUP(Q6021,'Capital Lookup'!A:B,2,FALSE)</f>
        <v>Yes</v>
      </c>
      <c r="V6021" s="2">
        <f>IFERROR(VLOOKUP(LEFT(F6021,10),'Find Purchase Orders'!B:J,9,FALSE),"")</f>
        <v>44894</v>
      </c>
      <c r="W6021" s="25" t="s">
        <v>7261</v>
      </c>
    </row>
    <row r="6022" spans="1:23" hidden="1">
      <c r="A6022" s="25" t="s">
        <v>7261</v>
      </c>
      <c r="B6022" s="25" t="s">
        <v>7657</v>
      </c>
      <c r="C6022" s="25" t="s">
        <v>7282</v>
      </c>
      <c r="D6022" s="25" t="s">
        <v>20303</v>
      </c>
      <c r="E6022" s="25" t="s">
        <v>15107</v>
      </c>
      <c r="H6022" s="21">
        <v>1779.75</v>
      </c>
      <c r="I6022" s="25" t="s">
        <v>7257</v>
      </c>
      <c r="K6022" s="25" t="s">
        <v>7646</v>
      </c>
      <c r="L6022" s="25" t="s">
        <v>7652</v>
      </c>
      <c r="M6022" s="22">
        <v>0</v>
      </c>
      <c r="N6022" s="22">
        <v>0</v>
      </c>
      <c r="O6022" s="21">
        <v>0</v>
      </c>
      <c r="P6022" s="21">
        <v>204.75</v>
      </c>
      <c r="Q6022" s="25" t="s">
        <v>7661</v>
      </c>
      <c r="R6022" s="1" t="str">
        <f t="shared" si="121"/>
        <v>ST10018</v>
      </c>
      <c r="S6022" t="str">
        <f>VLOOKUP(R6022,Data!$C$2:$D$261,2,0)</f>
        <v>The Annex</v>
      </c>
      <c r="T6022">
        <f>COUNTIF('Feb 2022'!A:A,D6022)+COUNTIF('Mar 2022'!A:A,D6022)+COUNTIF('Apr 2022'!A:A,D6022)+COUNTIF('May 2022'!A:A,D6022)+COUNTIF('June 2022'!A:A,D6022)+COUNTIF('July 2022'!A:A,D6022)+COUNTIF('Aug 2022'!A:A,D6022)+COUNTIF('Sep 2022'!A:A,D6022)+COUNTIF('Oct 2022'!A:A,D6022)+COUNTIF('Dec 2022'!A:A,D6022)</f>
        <v>0</v>
      </c>
      <c r="U6022" t="str">
        <f>VLOOKUP(Q6022,'Capital Lookup'!A:B,2,FALSE)</f>
        <v>Yes</v>
      </c>
      <c r="V6022" s="2" t="str">
        <f>IFERROR(VLOOKUP(LEFT(F6022,10),'Find Purchase Orders'!B:J,9,FALSE),"")</f>
        <v/>
      </c>
      <c r="W6022" s="25" t="s">
        <v>7261</v>
      </c>
    </row>
    <row r="6023" spans="1:23" hidden="1">
      <c r="A6023" s="25" t="s">
        <v>7261</v>
      </c>
      <c r="B6023" s="25" t="s">
        <v>7398</v>
      </c>
      <c r="C6023" s="25" t="s">
        <v>7254</v>
      </c>
      <c r="D6023" s="25" t="s">
        <v>20304</v>
      </c>
      <c r="E6023" s="25" t="s">
        <v>20305</v>
      </c>
      <c r="H6023" s="21">
        <v>6467.94</v>
      </c>
      <c r="I6023" s="25" t="s">
        <v>7257</v>
      </c>
      <c r="K6023" s="25" t="s">
        <v>7289</v>
      </c>
      <c r="L6023" s="25" t="s">
        <v>20</v>
      </c>
      <c r="M6023" s="22">
        <v>0</v>
      </c>
      <c r="N6023" s="22">
        <v>0</v>
      </c>
      <c r="O6023" s="21">
        <v>0</v>
      </c>
      <c r="P6023" s="21">
        <v>744.1</v>
      </c>
      <c r="Q6023" s="25"/>
      <c r="R6023" s="1" t="str">
        <f t="shared" si="121"/>
        <v>ST10009</v>
      </c>
      <c r="S6023" t="str">
        <f>VLOOKUP(R6023,Data!$C$2:$D$261,2,0)</f>
        <v>Birkdale</v>
      </c>
      <c r="T6023">
        <f>COUNTIF('Feb 2022'!A:A,D6023)+COUNTIF('Mar 2022'!A:A,D6023)+COUNTIF('Apr 2022'!A:A,D6023)+COUNTIF('May 2022'!A:A,D6023)+COUNTIF('June 2022'!A:A,D6023)+COUNTIF('July 2022'!A:A,D6023)+COUNTIF('Aug 2022'!A:A,D6023)+COUNTIF('Sep 2022'!A:A,D6023)+COUNTIF('Oct 2022'!A:A,D6023)+COUNTIF('Dec 2022'!A:A,D6023)</f>
        <v>0</v>
      </c>
      <c r="U6023" t="e">
        <f>VLOOKUP(Q6023,'Capital Lookup'!A:B,2,FALSE)</f>
        <v>#N/A</v>
      </c>
      <c r="V6023" s="2" t="str">
        <f>IFERROR(VLOOKUP(LEFT(F6023,10),'Find Purchase Orders'!B:J,9,FALSE),"")</f>
        <v/>
      </c>
      <c r="W6023" s="25" t="s">
        <v>7261</v>
      </c>
    </row>
    <row r="6024" spans="1:23" hidden="1">
      <c r="A6024" s="25" t="s">
        <v>7261</v>
      </c>
      <c r="B6024" s="25" t="s">
        <v>8259</v>
      </c>
      <c r="C6024" s="25" t="s">
        <v>8260</v>
      </c>
      <c r="D6024" s="25" t="s">
        <v>20306</v>
      </c>
      <c r="E6024" s="25" t="s">
        <v>8591</v>
      </c>
      <c r="F6024" s="25" t="s">
        <v>20307</v>
      </c>
      <c r="G6024" s="25" t="s">
        <v>20308</v>
      </c>
      <c r="H6024" s="21">
        <v>1695</v>
      </c>
      <c r="I6024" s="25" t="s">
        <v>7296</v>
      </c>
      <c r="J6024" s="25" t="s">
        <v>7288</v>
      </c>
      <c r="K6024" s="25" t="s">
        <v>9713</v>
      </c>
      <c r="L6024" s="25" t="s">
        <v>9714</v>
      </c>
      <c r="M6024" s="21">
        <v>1695</v>
      </c>
      <c r="N6024" s="21">
        <v>1695</v>
      </c>
      <c r="O6024" s="21">
        <v>0</v>
      </c>
      <c r="P6024" s="21">
        <v>1695</v>
      </c>
      <c r="Q6024" s="25" t="s">
        <v>11562</v>
      </c>
      <c r="R6024" s="1" t="str">
        <f t="shared" si="121"/>
        <v>ST10260</v>
      </c>
      <c r="S6024" t="str">
        <f>VLOOKUP(R6024,Data!$C$2:$D$261,2,0)</f>
        <v>Support Office</v>
      </c>
      <c r="T6024">
        <f>COUNTIF('Feb 2022'!A:A,D6024)+COUNTIF('Mar 2022'!A:A,D6024)+COUNTIF('Apr 2022'!A:A,D6024)+COUNTIF('May 2022'!A:A,D6024)+COUNTIF('June 2022'!A:A,D6024)+COUNTIF('July 2022'!A:A,D6024)+COUNTIF('Aug 2022'!A:A,D6024)+COUNTIF('Sep 2022'!A:A,D6024)+COUNTIF('Oct 2022'!A:A,D6024)+COUNTIF('Dec 2022'!A:A,D6024)</f>
        <v>0</v>
      </c>
      <c r="U6024" t="str">
        <f>VLOOKUP(Q6024,'Capital Lookup'!A:B,2,FALSE)</f>
        <v>Yes</v>
      </c>
      <c r="V6024" s="2">
        <f>IFERROR(VLOOKUP(LEFT(F6024,10),'Find Purchase Orders'!B:J,9,FALSE),"")</f>
        <v>44893</v>
      </c>
      <c r="W6024" s="25" t="s">
        <v>7261</v>
      </c>
    </row>
    <row r="6025" spans="1:23">
      <c r="A6025" s="25" t="s">
        <v>7252</v>
      </c>
      <c r="B6025" s="25" t="s">
        <v>7524</v>
      </c>
      <c r="C6025" s="25" t="s">
        <v>7254</v>
      </c>
      <c r="D6025" s="25" t="s">
        <v>7215</v>
      </c>
      <c r="E6025" s="25" t="s">
        <v>7526</v>
      </c>
      <c r="F6025" s="25" t="s">
        <v>20309</v>
      </c>
      <c r="G6025" s="25" t="s">
        <v>20310</v>
      </c>
      <c r="H6025" s="21">
        <v>565</v>
      </c>
      <c r="I6025" s="25" t="s">
        <v>7287</v>
      </c>
      <c r="J6025" s="25" t="s">
        <v>7288</v>
      </c>
      <c r="K6025" s="25" t="s">
        <v>7258</v>
      </c>
      <c r="L6025" s="25" t="s">
        <v>7259</v>
      </c>
      <c r="M6025" s="21">
        <v>565</v>
      </c>
      <c r="N6025" s="22">
        <v>0</v>
      </c>
      <c r="O6025" s="21">
        <v>565</v>
      </c>
      <c r="P6025" s="21">
        <v>65</v>
      </c>
      <c r="Q6025" s="25" t="s">
        <v>7529</v>
      </c>
      <c r="R6025" s="1" t="str">
        <f t="shared" si="121"/>
        <v>ST10041</v>
      </c>
      <c r="S6025" t="str">
        <f>VLOOKUP(R6025,Data!$C$2:$D$261,2,0)</f>
        <v>Prince of Wales</v>
      </c>
      <c r="T6025">
        <f>COUNTIF('Feb 2022'!A:A,D6025)+COUNTIF('Mar 2022'!A:A,D6025)+COUNTIF('Apr 2022'!A:A,D6025)+COUNTIF('May 2022'!A:A,D6025)+COUNTIF('June 2022'!A:A,D6025)+COUNTIF('July 2022'!A:A,D6025)+COUNTIF('Aug 2022'!A:A,D6025)+COUNTIF('Sep 2022'!A:A,D6025)+COUNTIF('Oct 2022'!A:A,D6025)+COUNTIF('Dec 2022'!A:A,D6025)</f>
        <v>1</v>
      </c>
      <c r="U6025" t="str">
        <f>VLOOKUP(Q6025,'Capital Lookup'!A:B,2,FALSE)</f>
        <v>No</v>
      </c>
      <c r="V6025" s="2">
        <f>IFERROR(VLOOKUP(LEFT(F6025,10),'Find Purchase Orders'!B:J,9,FALSE),"")</f>
        <v>44895</v>
      </c>
      <c r="W6025" s="25" t="s">
        <v>7261</v>
      </c>
    </row>
    <row r="6026" spans="1:23">
      <c r="A6026" s="25" t="s">
        <v>7252</v>
      </c>
      <c r="B6026" s="25" t="s">
        <v>7524</v>
      </c>
      <c r="C6026" s="25" t="s">
        <v>7254</v>
      </c>
      <c r="D6026" s="25" t="s">
        <v>7215</v>
      </c>
      <c r="E6026" s="25" t="s">
        <v>7526</v>
      </c>
      <c r="F6026" s="25" t="s">
        <v>20311</v>
      </c>
      <c r="G6026" s="25" t="s">
        <v>20312</v>
      </c>
      <c r="H6026" s="21">
        <v>1519.85</v>
      </c>
      <c r="I6026" s="25" t="s">
        <v>7287</v>
      </c>
      <c r="J6026" s="25" t="s">
        <v>7288</v>
      </c>
      <c r="K6026" s="25" t="s">
        <v>7289</v>
      </c>
      <c r="L6026" s="25" t="s">
        <v>7259</v>
      </c>
      <c r="M6026" s="21">
        <v>1519.85</v>
      </c>
      <c r="N6026" s="22">
        <v>0</v>
      </c>
      <c r="O6026" s="21">
        <v>1519.85</v>
      </c>
      <c r="P6026" s="21">
        <v>174.85</v>
      </c>
      <c r="Q6026" s="25" t="s">
        <v>7529</v>
      </c>
      <c r="R6026" s="1" t="str">
        <f t="shared" si="121"/>
        <v>ST10041</v>
      </c>
      <c r="S6026" t="str">
        <f>VLOOKUP(R6026,Data!$C$2:$D$261,2,0)</f>
        <v>Prince of Wales</v>
      </c>
      <c r="T6026">
        <f>COUNTIF('Feb 2022'!A:A,D6026)+COUNTIF('Mar 2022'!A:A,D6026)+COUNTIF('Apr 2022'!A:A,D6026)+COUNTIF('May 2022'!A:A,D6026)+COUNTIF('June 2022'!A:A,D6026)+COUNTIF('July 2022'!A:A,D6026)+COUNTIF('Aug 2022'!A:A,D6026)+COUNTIF('Sep 2022'!A:A,D6026)+COUNTIF('Oct 2022'!A:A,D6026)+COUNTIF('Dec 2022'!A:A,D6026)</f>
        <v>1</v>
      </c>
      <c r="U6026" t="str">
        <f>VLOOKUP(Q6026,'Capital Lookup'!A:B,2,FALSE)</f>
        <v>No</v>
      </c>
      <c r="V6026" s="2">
        <f>IFERROR(VLOOKUP(LEFT(F6026,10),'Find Purchase Orders'!B:J,9,FALSE),"")</f>
        <v>44895</v>
      </c>
      <c r="W6026" s="25" t="s">
        <v>7261</v>
      </c>
    </row>
    <row r="6027" spans="1:23">
      <c r="A6027" s="25" t="s">
        <v>7252</v>
      </c>
      <c r="B6027" s="25" t="s">
        <v>8648</v>
      </c>
      <c r="C6027" s="25" t="s">
        <v>7254</v>
      </c>
      <c r="D6027" s="25" t="s">
        <v>7216</v>
      </c>
      <c r="E6027" s="25" t="s">
        <v>8649</v>
      </c>
      <c r="F6027" s="25" t="s">
        <v>20313</v>
      </c>
      <c r="G6027" s="25" t="s">
        <v>7379</v>
      </c>
      <c r="H6027" s="21">
        <v>565</v>
      </c>
      <c r="I6027" s="25" t="s">
        <v>7287</v>
      </c>
      <c r="J6027" s="25" t="s">
        <v>7288</v>
      </c>
      <c r="K6027" s="25" t="s">
        <v>7258</v>
      </c>
      <c r="L6027" s="25" t="s">
        <v>7259</v>
      </c>
      <c r="M6027" s="21">
        <v>565</v>
      </c>
      <c r="N6027" s="22">
        <v>0</v>
      </c>
      <c r="O6027" s="21">
        <v>565</v>
      </c>
      <c r="P6027" s="21">
        <v>65</v>
      </c>
      <c r="Q6027" s="25" t="s">
        <v>8652</v>
      </c>
      <c r="R6027" s="1" t="str">
        <f t="shared" si="121"/>
        <v>ST10053</v>
      </c>
      <c r="S6027" t="str">
        <f>VLOOKUP(R6027,Data!$C$2:$D$261,2,0)</f>
        <v>Windsor Park</v>
      </c>
      <c r="T6027">
        <f>COUNTIF('Feb 2022'!A:A,D6027)+COUNTIF('Mar 2022'!A:A,D6027)+COUNTIF('Apr 2022'!A:A,D6027)+COUNTIF('May 2022'!A:A,D6027)+COUNTIF('June 2022'!A:A,D6027)+COUNTIF('July 2022'!A:A,D6027)+COUNTIF('Aug 2022'!A:A,D6027)+COUNTIF('Sep 2022'!A:A,D6027)+COUNTIF('Oct 2022'!A:A,D6027)+COUNTIF('Dec 2022'!A:A,D6027)</f>
        <v>1</v>
      </c>
      <c r="U6027" t="str">
        <f>VLOOKUP(Q6027,'Capital Lookup'!A:B,2,FALSE)</f>
        <v>No</v>
      </c>
      <c r="V6027" s="2">
        <f>IFERROR(VLOOKUP(LEFT(F6027,10),'Find Purchase Orders'!B:J,9,FALSE),"")</f>
        <v>44894</v>
      </c>
      <c r="W6027" s="25" t="s">
        <v>7261</v>
      </c>
    </row>
    <row r="6028" spans="1:23">
      <c r="A6028" s="25" t="s">
        <v>7252</v>
      </c>
      <c r="B6028" s="25" t="s">
        <v>8648</v>
      </c>
      <c r="C6028" s="25" t="s">
        <v>7254</v>
      </c>
      <c r="D6028" s="25" t="s">
        <v>7216</v>
      </c>
      <c r="E6028" s="25" t="s">
        <v>8649</v>
      </c>
      <c r="F6028" s="25" t="s">
        <v>20314</v>
      </c>
      <c r="G6028" s="25" t="s">
        <v>7381</v>
      </c>
      <c r="H6028" s="21">
        <v>259.89999999999998</v>
      </c>
      <c r="I6028" s="25" t="s">
        <v>7287</v>
      </c>
      <c r="J6028" s="25" t="s">
        <v>7288</v>
      </c>
      <c r="K6028" s="25" t="s">
        <v>7258</v>
      </c>
      <c r="L6028" s="25" t="s">
        <v>7259</v>
      </c>
      <c r="M6028" s="21">
        <v>259.89999999999998</v>
      </c>
      <c r="N6028" s="22">
        <v>0</v>
      </c>
      <c r="O6028" s="21">
        <v>259.89999999999998</v>
      </c>
      <c r="P6028" s="21">
        <v>29.9</v>
      </c>
      <c r="Q6028" s="25" t="s">
        <v>8652</v>
      </c>
      <c r="R6028" s="1" t="str">
        <f t="shared" si="121"/>
        <v>ST10053</v>
      </c>
      <c r="S6028" t="str">
        <f>VLOOKUP(R6028,Data!$C$2:$D$261,2,0)</f>
        <v>Windsor Park</v>
      </c>
      <c r="T6028">
        <f>COUNTIF('Feb 2022'!A:A,D6028)+COUNTIF('Mar 2022'!A:A,D6028)+COUNTIF('Apr 2022'!A:A,D6028)+COUNTIF('May 2022'!A:A,D6028)+COUNTIF('June 2022'!A:A,D6028)+COUNTIF('July 2022'!A:A,D6028)+COUNTIF('Aug 2022'!A:A,D6028)+COUNTIF('Sep 2022'!A:A,D6028)+COUNTIF('Oct 2022'!A:A,D6028)+COUNTIF('Dec 2022'!A:A,D6028)</f>
        <v>1</v>
      </c>
      <c r="U6028" t="str">
        <f>VLOOKUP(Q6028,'Capital Lookup'!A:B,2,FALSE)</f>
        <v>No</v>
      </c>
      <c r="V6028" s="2">
        <f>IFERROR(VLOOKUP(LEFT(F6028,10),'Find Purchase Orders'!B:J,9,FALSE),"")</f>
        <v>44894</v>
      </c>
      <c r="W6028" s="25" t="s">
        <v>7261</v>
      </c>
    </row>
    <row r="6029" spans="1:23">
      <c r="A6029" s="25" t="s">
        <v>7252</v>
      </c>
      <c r="B6029" s="25" t="s">
        <v>8648</v>
      </c>
      <c r="C6029" s="25" t="s">
        <v>7254</v>
      </c>
      <c r="D6029" s="25" t="s">
        <v>7216</v>
      </c>
      <c r="E6029" s="25" t="s">
        <v>8649</v>
      </c>
      <c r="F6029" s="25" t="s">
        <v>20315</v>
      </c>
      <c r="G6029" s="25" t="s">
        <v>7383</v>
      </c>
      <c r="H6029" s="21">
        <v>3063.43</v>
      </c>
      <c r="I6029" s="25" t="s">
        <v>7287</v>
      </c>
      <c r="J6029" s="25" t="s">
        <v>7288</v>
      </c>
      <c r="K6029" s="25" t="s">
        <v>7262</v>
      </c>
      <c r="L6029" s="25" t="s">
        <v>7259</v>
      </c>
      <c r="M6029" s="21">
        <v>3063.43</v>
      </c>
      <c r="N6029" s="22">
        <v>0</v>
      </c>
      <c r="O6029" s="21">
        <v>3063.43</v>
      </c>
      <c r="P6029" s="21">
        <v>352.43</v>
      </c>
      <c r="Q6029" s="25" t="s">
        <v>8652</v>
      </c>
      <c r="R6029" s="1" t="str">
        <f t="shared" si="121"/>
        <v>ST10053</v>
      </c>
      <c r="S6029" t="str">
        <f>VLOOKUP(R6029,Data!$C$2:$D$261,2,0)</f>
        <v>Windsor Park</v>
      </c>
      <c r="T6029">
        <f>COUNTIF('Feb 2022'!A:A,D6029)+COUNTIF('Mar 2022'!A:A,D6029)+COUNTIF('Apr 2022'!A:A,D6029)+COUNTIF('May 2022'!A:A,D6029)+COUNTIF('June 2022'!A:A,D6029)+COUNTIF('July 2022'!A:A,D6029)+COUNTIF('Aug 2022'!A:A,D6029)+COUNTIF('Sep 2022'!A:A,D6029)+COUNTIF('Oct 2022'!A:A,D6029)+COUNTIF('Dec 2022'!A:A,D6029)</f>
        <v>1</v>
      </c>
      <c r="U6029" t="str">
        <f>VLOOKUP(Q6029,'Capital Lookup'!A:B,2,FALSE)</f>
        <v>No</v>
      </c>
      <c r="V6029" s="2">
        <f>IFERROR(VLOOKUP(LEFT(F6029,10),'Find Purchase Orders'!B:J,9,FALSE),"")</f>
        <v>44894</v>
      </c>
      <c r="W6029" s="25" t="s">
        <v>7261</v>
      </c>
    </row>
    <row r="6030" spans="1:23">
      <c r="A6030" s="25" t="s">
        <v>7252</v>
      </c>
      <c r="B6030" s="25" t="s">
        <v>8648</v>
      </c>
      <c r="C6030" s="25" t="s">
        <v>7254</v>
      </c>
      <c r="D6030" s="25" t="s">
        <v>7216</v>
      </c>
      <c r="E6030" s="25" t="s">
        <v>8649</v>
      </c>
      <c r="F6030" s="25" t="s">
        <v>20316</v>
      </c>
      <c r="G6030" s="25" t="s">
        <v>12106</v>
      </c>
      <c r="H6030" s="21">
        <v>67.8</v>
      </c>
      <c r="I6030" s="25" t="s">
        <v>7287</v>
      </c>
      <c r="J6030" s="25" t="s">
        <v>7288</v>
      </c>
      <c r="K6030" s="25" t="s">
        <v>7262</v>
      </c>
      <c r="L6030" s="25" t="s">
        <v>7259</v>
      </c>
      <c r="M6030" s="21">
        <v>67.8</v>
      </c>
      <c r="N6030" s="22">
        <v>0</v>
      </c>
      <c r="O6030" s="21">
        <v>67.8</v>
      </c>
      <c r="P6030" s="21">
        <v>7.8</v>
      </c>
      <c r="Q6030" s="25" t="s">
        <v>8652</v>
      </c>
      <c r="R6030" s="1" t="str">
        <f t="shared" si="121"/>
        <v>ST10053</v>
      </c>
      <c r="S6030" t="str">
        <f>VLOOKUP(R6030,Data!$C$2:$D$261,2,0)</f>
        <v>Windsor Park</v>
      </c>
      <c r="T6030">
        <f>COUNTIF('Feb 2022'!A:A,D6030)+COUNTIF('Mar 2022'!A:A,D6030)+COUNTIF('Apr 2022'!A:A,D6030)+COUNTIF('May 2022'!A:A,D6030)+COUNTIF('June 2022'!A:A,D6030)+COUNTIF('July 2022'!A:A,D6030)+COUNTIF('Aug 2022'!A:A,D6030)+COUNTIF('Sep 2022'!A:A,D6030)+COUNTIF('Oct 2022'!A:A,D6030)+COUNTIF('Dec 2022'!A:A,D6030)</f>
        <v>1</v>
      </c>
      <c r="U6030" t="str">
        <f>VLOOKUP(Q6030,'Capital Lookup'!A:B,2,FALSE)</f>
        <v>No</v>
      </c>
      <c r="V6030" s="2">
        <f>IFERROR(VLOOKUP(LEFT(F6030,10),'Find Purchase Orders'!B:J,9,FALSE),"")</f>
        <v>44894</v>
      </c>
      <c r="W6030" s="25" t="s">
        <v>7261</v>
      </c>
    </row>
    <row r="6031" spans="1:23">
      <c r="A6031" s="25" t="s">
        <v>7252</v>
      </c>
      <c r="B6031" s="25" t="s">
        <v>8648</v>
      </c>
      <c r="C6031" s="25" t="s">
        <v>7254</v>
      </c>
      <c r="D6031" s="25" t="s">
        <v>7217</v>
      </c>
      <c r="E6031" s="25" t="s">
        <v>8649</v>
      </c>
      <c r="F6031" s="25" t="s">
        <v>20317</v>
      </c>
      <c r="G6031" s="25" t="s">
        <v>20318</v>
      </c>
      <c r="H6031" s="21">
        <v>4251.0600000000004</v>
      </c>
      <c r="I6031" s="25" t="s">
        <v>7287</v>
      </c>
      <c r="J6031" s="25" t="s">
        <v>7288</v>
      </c>
      <c r="K6031" s="25" t="s">
        <v>7262</v>
      </c>
      <c r="L6031" s="25" t="s">
        <v>7259</v>
      </c>
      <c r="M6031" s="21">
        <v>4251.0600000000004</v>
      </c>
      <c r="N6031" s="22">
        <v>0</v>
      </c>
      <c r="O6031" s="21">
        <v>4251.0600000000004</v>
      </c>
      <c r="P6031" s="21">
        <v>489.06</v>
      </c>
      <c r="Q6031" s="25" t="s">
        <v>8652</v>
      </c>
      <c r="R6031" s="1" t="str">
        <f t="shared" si="121"/>
        <v>ST10053</v>
      </c>
      <c r="S6031" t="str">
        <f>VLOOKUP(R6031,Data!$C$2:$D$261,2,0)</f>
        <v>Windsor Park</v>
      </c>
      <c r="T6031">
        <f>COUNTIF('Feb 2022'!A:A,D6031)+COUNTIF('Mar 2022'!A:A,D6031)+COUNTIF('Apr 2022'!A:A,D6031)+COUNTIF('May 2022'!A:A,D6031)+COUNTIF('June 2022'!A:A,D6031)+COUNTIF('July 2022'!A:A,D6031)+COUNTIF('Aug 2022'!A:A,D6031)+COUNTIF('Sep 2022'!A:A,D6031)+COUNTIF('Oct 2022'!A:A,D6031)+COUNTIF('Dec 2022'!A:A,D6031)</f>
        <v>1</v>
      </c>
      <c r="U6031" t="str">
        <f>VLOOKUP(Q6031,'Capital Lookup'!A:B,2,FALSE)</f>
        <v>No</v>
      </c>
      <c r="V6031" s="2">
        <f>IFERROR(VLOOKUP(LEFT(F6031,10),'Find Purchase Orders'!B:J,9,FALSE),"")</f>
        <v>44894</v>
      </c>
      <c r="W6031" s="25" t="s">
        <v>7261</v>
      </c>
    </row>
    <row r="6032" spans="1:23" hidden="1">
      <c r="A6032" s="25" t="s">
        <v>10396</v>
      </c>
      <c r="B6032" s="25" t="s">
        <v>7398</v>
      </c>
      <c r="C6032" s="25" t="s">
        <v>7254</v>
      </c>
      <c r="D6032" s="25" t="s">
        <v>20319</v>
      </c>
      <c r="E6032" s="25" t="s">
        <v>20305</v>
      </c>
      <c r="H6032" s="21">
        <v>7713.78</v>
      </c>
      <c r="I6032" s="25" t="s">
        <v>7257</v>
      </c>
      <c r="K6032" s="25" t="s">
        <v>7289</v>
      </c>
      <c r="L6032" s="25" t="s">
        <v>20</v>
      </c>
      <c r="M6032" s="22">
        <v>0</v>
      </c>
      <c r="N6032" s="22">
        <v>0</v>
      </c>
      <c r="O6032" s="21">
        <v>0</v>
      </c>
      <c r="P6032" s="21">
        <v>887.43</v>
      </c>
      <c r="Q6032" s="25"/>
      <c r="R6032" s="1" t="str">
        <f t="shared" si="121"/>
        <v>ST10009</v>
      </c>
      <c r="S6032" t="str">
        <f>VLOOKUP(R6032,Data!$C$2:$D$261,2,0)</f>
        <v>Birkdale</v>
      </c>
      <c r="T6032">
        <f>COUNTIF('Feb 2022'!A:A,D6032)+COUNTIF('Mar 2022'!A:A,D6032)+COUNTIF('Apr 2022'!A:A,D6032)+COUNTIF('May 2022'!A:A,D6032)+COUNTIF('June 2022'!A:A,D6032)+COUNTIF('July 2022'!A:A,D6032)+COUNTIF('Aug 2022'!A:A,D6032)+COUNTIF('Sep 2022'!A:A,D6032)+COUNTIF('Oct 2022'!A:A,D6032)+COUNTIF('Dec 2022'!A:A,D6032)</f>
        <v>0</v>
      </c>
      <c r="U6032" t="e">
        <f>VLOOKUP(Q6032,'Capital Lookup'!A:B,2,FALSE)</f>
        <v>#N/A</v>
      </c>
      <c r="V6032" s="2" t="str">
        <f>IFERROR(VLOOKUP(LEFT(F6032,10),'Find Purchase Orders'!B:J,9,FALSE),"")</f>
        <v/>
      </c>
      <c r="W6032" s="25" t="s">
        <v>7261</v>
      </c>
    </row>
    <row r="6033" spans="1:23" hidden="1">
      <c r="A6033" s="25" t="s">
        <v>7425</v>
      </c>
      <c r="B6033" s="25" t="s">
        <v>8071</v>
      </c>
      <c r="C6033" s="25" t="s">
        <v>7271</v>
      </c>
      <c r="D6033" s="25" t="s">
        <v>20320</v>
      </c>
      <c r="E6033" s="25" t="s">
        <v>7500</v>
      </c>
      <c r="H6033" s="21">
        <v>3457.8</v>
      </c>
      <c r="I6033" s="25" t="s">
        <v>7257</v>
      </c>
      <c r="K6033" s="25" t="s">
        <v>7579</v>
      </c>
      <c r="L6033" s="25" t="s">
        <v>10765</v>
      </c>
      <c r="M6033" s="22">
        <v>0</v>
      </c>
      <c r="N6033" s="22">
        <v>0</v>
      </c>
      <c r="O6033" s="21">
        <v>0</v>
      </c>
      <c r="P6033" s="21">
        <v>397.8</v>
      </c>
      <c r="Q6033" s="25" t="s">
        <v>17725</v>
      </c>
      <c r="R6033" s="1" t="str">
        <f t="shared" si="121"/>
        <v>ST10170</v>
      </c>
      <c r="S6033" t="str">
        <f>VLOOKUP(R6033,Data!$C$2:$D$261,2,0)</f>
        <v>Montfort</v>
      </c>
      <c r="T6033">
        <f>COUNTIF('Feb 2022'!A:A,D6033)+COUNTIF('Mar 2022'!A:A,D6033)+COUNTIF('Apr 2022'!A:A,D6033)+COUNTIF('May 2022'!A:A,D6033)+COUNTIF('June 2022'!A:A,D6033)+COUNTIF('July 2022'!A:A,D6033)+COUNTIF('Aug 2022'!A:A,D6033)+COUNTIF('Sep 2022'!A:A,D6033)+COUNTIF('Oct 2022'!A:A,D6033)+COUNTIF('Dec 2022'!A:A,D6033)</f>
        <v>0</v>
      </c>
      <c r="U6033" t="e">
        <f>VLOOKUP(Q6033,'Capital Lookup'!A:B,2,FALSE)</f>
        <v>#N/A</v>
      </c>
      <c r="V6033" s="2" t="str">
        <f>IFERROR(VLOOKUP(LEFT(F6033,10),'Find Purchase Orders'!B:J,9,FALSE),"")</f>
        <v/>
      </c>
      <c r="W6033" s="25" t="s">
        <v>7261</v>
      </c>
    </row>
    <row r="6034" spans="1:23" hidden="1">
      <c r="A6034" s="25" t="s">
        <v>7261</v>
      </c>
      <c r="B6034" s="25" t="s">
        <v>8108</v>
      </c>
      <c r="C6034" s="25" t="s">
        <v>7264</v>
      </c>
      <c r="D6034" s="25" t="s">
        <v>20321</v>
      </c>
      <c r="E6034" s="25" t="s">
        <v>7500</v>
      </c>
      <c r="H6034" s="21">
        <v>652.41</v>
      </c>
      <c r="I6034" s="25" t="s">
        <v>7257</v>
      </c>
      <c r="K6034" s="25" t="s">
        <v>8328</v>
      </c>
      <c r="L6034" s="25" t="s">
        <v>10765</v>
      </c>
      <c r="M6034" s="22">
        <v>0</v>
      </c>
      <c r="N6034" s="22">
        <v>0</v>
      </c>
      <c r="O6034" s="21">
        <v>0</v>
      </c>
      <c r="P6034" s="21">
        <v>75.06</v>
      </c>
      <c r="Q6034" s="25" t="s">
        <v>19818</v>
      </c>
      <c r="R6034" s="1" t="str">
        <f t="shared" si="121"/>
        <v>ST10049</v>
      </c>
      <c r="S6034" t="str">
        <f>VLOOKUP(R6034,Data!$C$2:$D$261,2,0)</f>
        <v>Colonel By</v>
      </c>
      <c r="T6034">
        <f>COUNTIF('Feb 2022'!A:A,D6034)+COUNTIF('Mar 2022'!A:A,D6034)+COUNTIF('Apr 2022'!A:A,D6034)+COUNTIF('May 2022'!A:A,D6034)+COUNTIF('June 2022'!A:A,D6034)+COUNTIF('July 2022'!A:A,D6034)+COUNTIF('Aug 2022'!A:A,D6034)+COUNTIF('Sep 2022'!A:A,D6034)+COUNTIF('Oct 2022'!A:A,D6034)+COUNTIF('Dec 2022'!A:A,D6034)</f>
        <v>0</v>
      </c>
      <c r="U6034" t="str">
        <f>VLOOKUP(Q6034,'Capital Lookup'!A:B,2,FALSE)</f>
        <v>No</v>
      </c>
      <c r="V6034" s="2" t="str">
        <f>IFERROR(VLOOKUP(LEFT(F6034,10),'Find Purchase Orders'!B:J,9,FALSE),"")</f>
        <v/>
      </c>
      <c r="W6034" s="25" t="s">
        <v>7261</v>
      </c>
    </row>
    <row r="6035" spans="1:23" hidden="1">
      <c r="A6035" s="25" t="s">
        <v>7261</v>
      </c>
      <c r="B6035" s="25" t="s">
        <v>7752</v>
      </c>
      <c r="C6035" s="25" t="s">
        <v>7277</v>
      </c>
      <c r="D6035" s="25" t="s">
        <v>20322</v>
      </c>
      <c r="E6035" s="25" t="s">
        <v>8188</v>
      </c>
      <c r="H6035" s="21">
        <v>525</v>
      </c>
      <c r="I6035" s="25" t="s">
        <v>7257</v>
      </c>
      <c r="K6035" s="25" t="s">
        <v>7258</v>
      </c>
      <c r="L6035" s="25" t="s">
        <v>7259</v>
      </c>
      <c r="M6035" s="22">
        <v>0</v>
      </c>
      <c r="N6035" s="22">
        <v>0</v>
      </c>
      <c r="O6035" s="21">
        <v>0</v>
      </c>
      <c r="P6035" s="21">
        <v>25</v>
      </c>
      <c r="Q6035" s="25" t="s">
        <v>8191</v>
      </c>
      <c r="R6035" s="1" t="str">
        <f t="shared" si="121"/>
        <v>ST10065</v>
      </c>
      <c r="S6035" t="str">
        <f>VLOOKUP(R6035,Data!$C$2:$D$261,2,0)</f>
        <v>Evergreen</v>
      </c>
      <c r="T6035">
        <f>COUNTIF('Feb 2022'!A:A,D6035)+COUNTIF('Mar 2022'!A:A,D6035)+COUNTIF('Apr 2022'!A:A,D6035)+COUNTIF('May 2022'!A:A,D6035)+COUNTIF('June 2022'!A:A,D6035)+COUNTIF('July 2022'!A:A,D6035)+COUNTIF('Aug 2022'!A:A,D6035)+COUNTIF('Sep 2022'!A:A,D6035)+COUNTIF('Oct 2022'!A:A,D6035)+COUNTIF('Dec 2022'!A:A,D6035)</f>
        <v>0</v>
      </c>
      <c r="U6035" t="str">
        <f>VLOOKUP(Q6035,'Capital Lookup'!A:B,2,FALSE)</f>
        <v>No</v>
      </c>
      <c r="V6035" s="2" t="str">
        <f>IFERROR(VLOOKUP(LEFT(F6035,10),'Find Purchase Orders'!B:J,9,FALSE),"")</f>
        <v/>
      </c>
      <c r="W6035" s="25" t="s">
        <v>7261</v>
      </c>
    </row>
    <row r="6036" spans="1:23" hidden="1">
      <c r="A6036" s="25" t="s">
        <v>7261</v>
      </c>
      <c r="B6036" s="25" t="s">
        <v>7752</v>
      </c>
      <c r="C6036" s="25" t="s">
        <v>7277</v>
      </c>
      <c r="D6036" s="25" t="s">
        <v>20322</v>
      </c>
      <c r="E6036" s="25" t="s">
        <v>8188</v>
      </c>
      <c r="H6036" s="21">
        <v>271.68</v>
      </c>
      <c r="I6036" s="25" t="s">
        <v>7257</v>
      </c>
      <c r="K6036" s="25" t="s">
        <v>7258</v>
      </c>
      <c r="L6036" s="25" t="s">
        <v>7259</v>
      </c>
      <c r="M6036" s="22">
        <v>0</v>
      </c>
      <c r="N6036" s="22">
        <v>0</v>
      </c>
      <c r="O6036" s="21">
        <v>0</v>
      </c>
      <c r="P6036" s="21">
        <v>12.94</v>
      </c>
      <c r="Q6036" s="25" t="s">
        <v>8191</v>
      </c>
      <c r="R6036" s="1" t="str">
        <f t="shared" si="121"/>
        <v>ST10065</v>
      </c>
      <c r="S6036" t="str">
        <f>VLOOKUP(R6036,Data!$C$2:$D$261,2,0)</f>
        <v>Evergreen</v>
      </c>
      <c r="T6036">
        <f>COUNTIF('Feb 2022'!A:A,D6036)+COUNTIF('Mar 2022'!A:A,D6036)+COUNTIF('Apr 2022'!A:A,D6036)+COUNTIF('May 2022'!A:A,D6036)+COUNTIF('June 2022'!A:A,D6036)+COUNTIF('July 2022'!A:A,D6036)+COUNTIF('Aug 2022'!A:A,D6036)+COUNTIF('Sep 2022'!A:A,D6036)+COUNTIF('Oct 2022'!A:A,D6036)+COUNTIF('Dec 2022'!A:A,D6036)</f>
        <v>0</v>
      </c>
      <c r="U6036" t="str">
        <f>VLOOKUP(Q6036,'Capital Lookup'!A:B,2,FALSE)</f>
        <v>No</v>
      </c>
      <c r="V6036" s="2" t="str">
        <f>IFERROR(VLOOKUP(LEFT(F6036,10),'Find Purchase Orders'!B:J,9,FALSE),"")</f>
        <v/>
      </c>
      <c r="W6036" s="25" t="s">
        <v>7261</v>
      </c>
    </row>
    <row r="6037" spans="1:23" hidden="1">
      <c r="A6037" s="25" t="s">
        <v>7261</v>
      </c>
      <c r="B6037" s="25" t="s">
        <v>7752</v>
      </c>
      <c r="C6037" s="25" t="s">
        <v>7277</v>
      </c>
      <c r="D6037" s="25" t="s">
        <v>20322</v>
      </c>
      <c r="E6037" s="25" t="s">
        <v>8188</v>
      </c>
      <c r="H6037" s="21">
        <v>5288.53</v>
      </c>
      <c r="I6037" s="25" t="s">
        <v>7257</v>
      </c>
      <c r="K6037" s="25" t="s">
        <v>7262</v>
      </c>
      <c r="L6037" s="25" t="s">
        <v>7259</v>
      </c>
      <c r="M6037" s="22">
        <v>0</v>
      </c>
      <c r="N6037" s="22">
        <v>0</v>
      </c>
      <c r="O6037" s="21">
        <v>0</v>
      </c>
      <c r="P6037" s="21">
        <v>251.83</v>
      </c>
      <c r="Q6037" s="25" t="s">
        <v>8191</v>
      </c>
      <c r="R6037" s="1" t="str">
        <f t="shared" ref="R6037:R6068" si="122">CONCATENATE("ST",LEFT(B6037,5))</f>
        <v>ST10065</v>
      </c>
      <c r="S6037" t="str">
        <f>VLOOKUP(R6037,Data!$C$2:$D$261,2,0)</f>
        <v>Evergreen</v>
      </c>
      <c r="T6037">
        <f>COUNTIF('Feb 2022'!A:A,D6037)+COUNTIF('Mar 2022'!A:A,D6037)+COUNTIF('Apr 2022'!A:A,D6037)+COUNTIF('May 2022'!A:A,D6037)+COUNTIF('June 2022'!A:A,D6037)+COUNTIF('July 2022'!A:A,D6037)+COUNTIF('Aug 2022'!A:A,D6037)+COUNTIF('Sep 2022'!A:A,D6037)+COUNTIF('Oct 2022'!A:A,D6037)+COUNTIF('Dec 2022'!A:A,D6037)</f>
        <v>0</v>
      </c>
      <c r="U6037" t="str">
        <f>VLOOKUP(Q6037,'Capital Lookup'!A:B,2,FALSE)</f>
        <v>No</v>
      </c>
      <c r="V6037" s="2" t="str">
        <f>IFERROR(VLOOKUP(LEFT(F6037,10),'Find Purchase Orders'!B:J,9,FALSE),"")</f>
        <v/>
      </c>
      <c r="W6037" s="25" t="s">
        <v>7261</v>
      </c>
    </row>
    <row r="6038" spans="1:23">
      <c r="A6038" s="25" t="s">
        <v>7261</v>
      </c>
      <c r="B6038" s="25" t="s">
        <v>7662</v>
      </c>
      <c r="C6038" s="25" t="s">
        <v>7264</v>
      </c>
      <c r="D6038" s="25" t="s">
        <v>7218</v>
      </c>
      <c r="E6038" s="25" t="s">
        <v>8423</v>
      </c>
      <c r="F6038" s="25" t="s">
        <v>20323</v>
      </c>
      <c r="G6038" s="25" t="s">
        <v>20324</v>
      </c>
      <c r="H6038" s="21">
        <v>3838.82</v>
      </c>
      <c r="I6038" s="25" t="s">
        <v>7287</v>
      </c>
      <c r="J6038" s="25" t="s">
        <v>7288</v>
      </c>
      <c r="K6038" s="25" t="s">
        <v>7262</v>
      </c>
      <c r="L6038" s="25" t="s">
        <v>7259</v>
      </c>
      <c r="M6038" s="21">
        <v>3838.82</v>
      </c>
      <c r="N6038" s="22">
        <v>0</v>
      </c>
      <c r="O6038" s="21">
        <v>3838.82</v>
      </c>
      <c r="P6038" s="21">
        <v>182.8</v>
      </c>
      <c r="Q6038" s="25" t="s">
        <v>8426</v>
      </c>
      <c r="R6038" s="1" t="str">
        <f t="shared" si="122"/>
        <v>ST10055</v>
      </c>
      <c r="S6038" t="str">
        <f>VLOOKUP(R6038,Data!$C$2:$D$261,2,0)</f>
        <v>Hollyburn House</v>
      </c>
      <c r="T6038">
        <f>COUNTIF('Feb 2022'!A:A,D6038)+COUNTIF('Mar 2022'!A:A,D6038)+COUNTIF('Apr 2022'!A:A,D6038)+COUNTIF('May 2022'!A:A,D6038)+COUNTIF('June 2022'!A:A,D6038)+COUNTIF('July 2022'!A:A,D6038)+COUNTIF('Aug 2022'!A:A,D6038)+COUNTIF('Sep 2022'!A:A,D6038)+COUNTIF('Oct 2022'!A:A,D6038)+COUNTIF('Dec 2022'!A:A,D6038)</f>
        <v>1</v>
      </c>
      <c r="U6038" t="str">
        <f>VLOOKUP(Q6038,'Capital Lookup'!A:B,2,FALSE)</f>
        <v>No</v>
      </c>
      <c r="V6038" s="2">
        <f>IFERROR(VLOOKUP(LEFT(F6038,10),'Find Purchase Orders'!B:J,9,FALSE),"")</f>
        <v>44895</v>
      </c>
      <c r="W6038" s="25" t="s">
        <v>7261</v>
      </c>
    </row>
    <row r="6039" spans="1:23" hidden="1">
      <c r="A6039" s="25" t="s">
        <v>7425</v>
      </c>
      <c r="B6039" s="25" t="s">
        <v>8259</v>
      </c>
      <c r="C6039" s="25" t="s">
        <v>8260</v>
      </c>
      <c r="D6039" s="25" t="s">
        <v>20325</v>
      </c>
      <c r="E6039" s="25" t="s">
        <v>10122</v>
      </c>
      <c r="F6039" s="25" t="s">
        <v>20326</v>
      </c>
      <c r="G6039" s="25" t="s">
        <v>20327</v>
      </c>
      <c r="H6039" s="21">
        <v>100715.54</v>
      </c>
      <c r="I6039" s="25" t="s">
        <v>7296</v>
      </c>
      <c r="J6039" s="25" t="s">
        <v>7288</v>
      </c>
      <c r="K6039" s="25" t="s">
        <v>8592</v>
      </c>
      <c r="L6039" s="25" t="s">
        <v>8593</v>
      </c>
      <c r="M6039" s="21">
        <v>100715.54</v>
      </c>
      <c r="N6039" s="21">
        <v>102071.54</v>
      </c>
      <c r="O6039" s="21">
        <v>-1356</v>
      </c>
      <c r="P6039" s="21">
        <v>100715.54</v>
      </c>
      <c r="Q6039" s="25" t="s">
        <v>8603</v>
      </c>
      <c r="R6039" s="1" t="str">
        <f t="shared" si="122"/>
        <v>ST10260</v>
      </c>
      <c r="S6039" t="str">
        <f>VLOOKUP(R6039,Data!$C$2:$D$261,2,0)</f>
        <v>Support Office</v>
      </c>
      <c r="T6039">
        <f>COUNTIF('Feb 2022'!A:A,D6039)+COUNTIF('Mar 2022'!A:A,D6039)+COUNTIF('Apr 2022'!A:A,D6039)+COUNTIF('May 2022'!A:A,D6039)+COUNTIF('June 2022'!A:A,D6039)+COUNTIF('July 2022'!A:A,D6039)+COUNTIF('Aug 2022'!A:A,D6039)+COUNTIF('Sep 2022'!A:A,D6039)+COUNTIF('Oct 2022'!A:A,D6039)+COUNTIF('Dec 2022'!A:A,D6039)</f>
        <v>0</v>
      </c>
      <c r="U6039" t="str">
        <f>VLOOKUP(Q6039,'Capital Lookup'!A:B,2,FALSE)</f>
        <v>Yes</v>
      </c>
      <c r="V6039" s="2">
        <f>IFERROR(VLOOKUP(LEFT(F6039,10),'Find Purchase Orders'!B:J,9,FALSE),"")</f>
        <v>44894</v>
      </c>
      <c r="W6039" s="25" t="s">
        <v>7261</v>
      </c>
    </row>
    <row r="6040" spans="1:23">
      <c r="A6040" s="25" t="s">
        <v>7252</v>
      </c>
      <c r="B6040" s="25" t="s">
        <v>7466</v>
      </c>
      <c r="C6040" s="25" t="s">
        <v>7254</v>
      </c>
      <c r="D6040" s="25" t="s">
        <v>7219</v>
      </c>
      <c r="E6040" s="25" t="s">
        <v>11209</v>
      </c>
      <c r="F6040" s="25" t="s">
        <v>20328</v>
      </c>
      <c r="G6040" s="25" t="s">
        <v>20329</v>
      </c>
      <c r="H6040" s="21">
        <v>4893.58</v>
      </c>
      <c r="I6040" s="25" t="s">
        <v>7287</v>
      </c>
      <c r="J6040" s="25" t="s">
        <v>7288</v>
      </c>
      <c r="K6040" s="25" t="s">
        <v>7262</v>
      </c>
      <c r="L6040" s="25" t="s">
        <v>7259</v>
      </c>
      <c r="M6040" s="21">
        <v>4893.58</v>
      </c>
      <c r="N6040" s="22">
        <v>0</v>
      </c>
      <c r="O6040" s="21">
        <v>4893.58</v>
      </c>
      <c r="P6040" s="21">
        <v>562.98</v>
      </c>
      <c r="Q6040" s="25" t="s">
        <v>7471</v>
      </c>
      <c r="R6040" s="1" t="str">
        <f t="shared" si="122"/>
        <v>ST10052</v>
      </c>
      <c r="S6040" t="str">
        <f>VLOOKUP(R6040,Data!$C$2:$D$261,2,0)</f>
        <v>Portobello</v>
      </c>
      <c r="T6040">
        <f>COUNTIF('Feb 2022'!A:A,D6040)+COUNTIF('Mar 2022'!A:A,D6040)+COUNTIF('Apr 2022'!A:A,D6040)+COUNTIF('May 2022'!A:A,D6040)+COUNTIF('June 2022'!A:A,D6040)+COUNTIF('July 2022'!A:A,D6040)+COUNTIF('Aug 2022'!A:A,D6040)+COUNTIF('Sep 2022'!A:A,D6040)+COUNTIF('Oct 2022'!A:A,D6040)+COUNTIF('Dec 2022'!A:A,D6040)</f>
        <v>1</v>
      </c>
      <c r="U6040" t="str">
        <f>VLOOKUP(Q6040,'Capital Lookup'!A:B,2,FALSE)</f>
        <v>No</v>
      </c>
      <c r="V6040" s="2">
        <f>IFERROR(VLOOKUP(LEFT(F6040,10),'Find Purchase Orders'!B:J,9,FALSE),"")</f>
        <v>44894</v>
      </c>
      <c r="W6040" s="25" t="s">
        <v>7261</v>
      </c>
    </row>
    <row r="6041" spans="1:23">
      <c r="A6041" s="25" t="s">
        <v>7252</v>
      </c>
      <c r="B6041" s="25" t="s">
        <v>7466</v>
      </c>
      <c r="C6041" s="25" t="s">
        <v>7254</v>
      </c>
      <c r="D6041" s="25" t="s">
        <v>7219</v>
      </c>
      <c r="E6041" s="25" t="s">
        <v>11209</v>
      </c>
      <c r="F6041" s="25" t="s">
        <v>20330</v>
      </c>
      <c r="G6041" s="25" t="s">
        <v>11073</v>
      </c>
      <c r="H6041" s="21">
        <v>186.45</v>
      </c>
      <c r="I6041" s="25" t="s">
        <v>7287</v>
      </c>
      <c r="J6041" s="25" t="s">
        <v>7288</v>
      </c>
      <c r="K6041" s="25" t="s">
        <v>7262</v>
      </c>
      <c r="L6041" s="25" t="s">
        <v>7259</v>
      </c>
      <c r="M6041" s="21">
        <v>186.45</v>
      </c>
      <c r="N6041" s="22">
        <v>0</v>
      </c>
      <c r="O6041" s="21">
        <v>186.45</v>
      </c>
      <c r="P6041" s="21">
        <v>21.45</v>
      </c>
      <c r="Q6041" s="25" t="s">
        <v>7471</v>
      </c>
      <c r="R6041" s="1" t="str">
        <f t="shared" si="122"/>
        <v>ST10052</v>
      </c>
      <c r="S6041" t="str">
        <f>VLOOKUP(R6041,Data!$C$2:$D$261,2,0)</f>
        <v>Portobello</v>
      </c>
      <c r="T6041">
        <f>COUNTIF('Feb 2022'!A:A,D6041)+COUNTIF('Mar 2022'!A:A,D6041)+COUNTIF('Apr 2022'!A:A,D6041)+COUNTIF('May 2022'!A:A,D6041)+COUNTIF('June 2022'!A:A,D6041)+COUNTIF('July 2022'!A:A,D6041)+COUNTIF('Aug 2022'!A:A,D6041)+COUNTIF('Sep 2022'!A:A,D6041)+COUNTIF('Oct 2022'!A:A,D6041)+COUNTIF('Dec 2022'!A:A,D6041)</f>
        <v>1</v>
      </c>
      <c r="U6041" t="str">
        <f>VLOOKUP(Q6041,'Capital Lookup'!A:B,2,FALSE)</f>
        <v>No</v>
      </c>
      <c r="V6041" s="2">
        <f>IFERROR(VLOOKUP(LEFT(F6041,10),'Find Purchase Orders'!B:J,9,FALSE),"")</f>
        <v>44894</v>
      </c>
      <c r="W6041" s="25" t="s">
        <v>7261</v>
      </c>
    </row>
    <row r="6042" spans="1:23">
      <c r="A6042" s="25" t="s">
        <v>7252</v>
      </c>
      <c r="B6042" s="25" t="s">
        <v>7466</v>
      </c>
      <c r="C6042" s="25" t="s">
        <v>7254</v>
      </c>
      <c r="D6042" s="25" t="s">
        <v>7220</v>
      </c>
      <c r="E6042" s="25" t="s">
        <v>11209</v>
      </c>
      <c r="F6042" s="25" t="s">
        <v>20331</v>
      </c>
      <c r="G6042" s="25" t="s">
        <v>20332</v>
      </c>
      <c r="H6042" s="21">
        <v>7607.37</v>
      </c>
      <c r="I6042" s="25" t="s">
        <v>7287</v>
      </c>
      <c r="J6042" s="25" t="s">
        <v>7288</v>
      </c>
      <c r="K6042" s="25" t="s">
        <v>7262</v>
      </c>
      <c r="L6042" s="25" t="s">
        <v>7259</v>
      </c>
      <c r="M6042" s="21">
        <v>7607.37</v>
      </c>
      <c r="N6042" s="22">
        <v>0</v>
      </c>
      <c r="O6042" s="21">
        <v>7607.37</v>
      </c>
      <c r="P6042" s="21">
        <v>875.18</v>
      </c>
      <c r="Q6042" s="25" t="s">
        <v>7471</v>
      </c>
      <c r="R6042" s="1" t="str">
        <f t="shared" si="122"/>
        <v>ST10052</v>
      </c>
      <c r="S6042" t="str">
        <f>VLOOKUP(R6042,Data!$C$2:$D$261,2,0)</f>
        <v>Portobello</v>
      </c>
      <c r="T6042">
        <f>COUNTIF('Feb 2022'!A:A,D6042)+COUNTIF('Mar 2022'!A:A,D6042)+COUNTIF('Apr 2022'!A:A,D6042)+COUNTIF('May 2022'!A:A,D6042)+COUNTIF('June 2022'!A:A,D6042)+COUNTIF('July 2022'!A:A,D6042)+COUNTIF('Aug 2022'!A:A,D6042)+COUNTIF('Sep 2022'!A:A,D6042)+COUNTIF('Oct 2022'!A:A,D6042)+COUNTIF('Dec 2022'!A:A,D6042)</f>
        <v>1</v>
      </c>
      <c r="U6042" t="str">
        <f>VLOOKUP(Q6042,'Capital Lookup'!A:B,2,FALSE)</f>
        <v>No</v>
      </c>
      <c r="V6042" s="2">
        <f>IFERROR(VLOOKUP(LEFT(F6042,10),'Find Purchase Orders'!B:J,9,FALSE),"")</f>
        <v>44895</v>
      </c>
      <c r="W6042" s="25" t="s">
        <v>7261</v>
      </c>
    </row>
    <row r="6043" spans="1:23">
      <c r="A6043" s="25" t="s">
        <v>7252</v>
      </c>
      <c r="B6043" s="25" t="s">
        <v>7466</v>
      </c>
      <c r="C6043" s="25" t="s">
        <v>7254</v>
      </c>
      <c r="D6043" s="25" t="s">
        <v>7220</v>
      </c>
      <c r="E6043" s="25" t="s">
        <v>11209</v>
      </c>
      <c r="F6043" s="25" t="s">
        <v>20333</v>
      </c>
      <c r="G6043" s="25" t="s">
        <v>12856</v>
      </c>
      <c r="H6043" s="21">
        <v>751.45</v>
      </c>
      <c r="I6043" s="25" t="s">
        <v>7287</v>
      </c>
      <c r="J6043" s="25" t="s">
        <v>7288</v>
      </c>
      <c r="K6043" s="25" t="s">
        <v>7262</v>
      </c>
      <c r="L6043" s="25" t="s">
        <v>7259</v>
      </c>
      <c r="M6043" s="21">
        <v>751.45</v>
      </c>
      <c r="N6043" s="22">
        <v>0</v>
      </c>
      <c r="O6043" s="21">
        <v>751.45</v>
      </c>
      <c r="P6043" s="21">
        <v>86.45</v>
      </c>
      <c r="Q6043" s="25" t="s">
        <v>7471</v>
      </c>
      <c r="R6043" s="1" t="str">
        <f t="shared" si="122"/>
        <v>ST10052</v>
      </c>
      <c r="S6043" t="str">
        <f>VLOOKUP(R6043,Data!$C$2:$D$261,2,0)</f>
        <v>Portobello</v>
      </c>
      <c r="T6043">
        <f>COUNTIF('Feb 2022'!A:A,D6043)+COUNTIF('Mar 2022'!A:A,D6043)+COUNTIF('Apr 2022'!A:A,D6043)+COUNTIF('May 2022'!A:A,D6043)+COUNTIF('June 2022'!A:A,D6043)+COUNTIF('July 2022'!A:A,D6043)+COUNTIF('Aug 2022'!A:A,D6043)+COUNTIF('Sep 2022'!A:A,D6043)+COUNTIF('Oct 2022'!A:A,D6043)+COUNTIF('Dec 2022'!A:A,D6043)</f>
        <v>1</v>
      </c>
      <c r="U6043" t="str">
        <f>VLOOKUP(Q6043,'Capital Lookup'!A:B,2,FALSE)</f>
        <v>No</v>
      </c>
      <c r="V6043" s="2">
        <f>IFERROR(VLOOKUP(LEFT(F6043,10),'Find Purchase Orders'!B:J,9,FALSE),"")</f>
        <v>44895</v>
      </c>
      <c r="W6043" s="25" t="s">
        <v>7261</v>
      </c>
    </row>
    <row r="6044" spans="1:23">
      <c r="A6044" s="25" t="s">
        <v>7252</v>
      </c>
      <c r="B6044" s="25" t="s">
        <v>7398</v>
      </c>
      <c r="C6044" s="25" t="s">
        <v>7254</v>
      </c>
      <c r="D6044" s="25" t="s">
        <v>7221</v>
      </c>
      <c r="E6044" s="25" t="s">
        <v>20305</v>
      </c>
      <c r="F6044" s="25" t="s">
        <v>20334</v>
      </c>
      <c r="G6044" s="25" t="s">
        <v>20335</v>
      </c>
      <c r="H6044" s="21">
        <v>7431.26</v>
      </c>
      <c r="I6044" s="25" t="s">
        <v>7287</v>
      </c>
      <c r="J6044" s="25" t="s">
        <v>7288</v>
      </c>
      <c r="K6044" s="25" t="s">
        <v>7262</v>
      </c>
      <c r="L6044" s="25" t="s">
        <v>7259</v>
      </c>
      <c r="M6044" s="21">
        <v>7431.26</v>
      </c>
      <c r="N6044" s="22">
        <v>0</v>
      </c>
      <c r="O6044" s="21">
        <v>7431.26</v>
      </c>
      <c r="P6044" s="21">
        <v>854.92</v>
      </c>
      <c r="Q6044" s="25" t="s">
        <v>7403</v>
      </c>
      <c r="R6044" s="1" t="str">
        <f t="shared" si="122"/>
        <v>ST10009</v>
      </c>
      <c r="S6044" t="str">
        <f>VLOOKUP(R6044,Data!$C$2:$D$261,2,0)</f>
        <v>Birkdale</v>
      </c>
      <c r="T6044">
        <f>COUNTIF('Feb 2022'!A:A,D6044)+COUNTIF('Mar 2022'!A:A,D6044)+COUNTIF('Apr 2022'!A:A,D6044)+COUNTIF('May 2022'!A:A,D6044)+COUNTIF('June 2022'!A:A,D6044)+COUNTIF('July 2022'!A:A,D6044)+COUNTIF('Aug 2022'!A:A,D6044)+COUNTIF('Sep 2022'!A:A,D6044)+COUNTIF('Oct 2022'!A:A,D6044)+COUNTIF('Dec 2022'!A:A,D6044)</f>
        <v>1</v>
      </c>
      <c r="U6044" t="str">
        <f>VLOOKUP(Q6044,'Capital Lookup'!A:B,2,FALSE)</f>
        <v>No</v>
      </c>
      <c r="V6044" s="2">
        <f>IFERROR(VLOOKUP(LEFT(F6044,10),'Find Purchase Orders'!B:J,9,FALSE),"")</f>
        <v>44895</v>
      </c>
      <c r="W6044" s="25" t="s">
        <v>7261</v>
      </c>
    </row>
    <row r="6045" spans="1:23">
      <c r="A6045" s="25" t="s">
        <v>7252</v>
      </c>
      <c r="B6045" s="25" t="s">
        <v>7398</v>
      </c>
      <c r="C6045" s="25" t="s">
        <v>7254</v>
      </c>
      <c r="D6045" s="25" t="s">
        <v>7221</v>
      </c>
      <c r="E6045" s="25" t="s">
        <v>20305</v>
      </c>
      <c r="F6045" s="25" t="s">
        <v>20336</v>
      </c>
      <c r="G6045" s="25" t="s">
        <v>16155</v>
      </c>
      <c r="H6045" s="21">
        <v>282.5</v>
      </c>
      <c r="I6045" s="25" t="s">
        <v>7287</v>
      </c>
      <c r="J6045" s="25" t="s">
        <v>7288</v>
      </c>
      <c r="K6045" s="25" t="s">
        <v>7262</v>
      </c>
      <c r="L6045" s="25" t="s">
        <v>7259</v>
      </c>
      <c r="M6045" s="21">
        <v>282.5</v>
      </c>
      <c r="N6045" s="22">
        <v>0</v>
      </c>
      <c r="O6045" s="21">
        <v>282.5</v>
      </c>
      <c r="P6045" s="21">
        <v>32.5</v>
      </c>
      <c r="Q6045" s="25" t="s">
        <v>7403</v>
      </c>
      <c r="R6045" s="1" t="str">
        <f t="shared" si="122"/>
        <v>ST10009</v>
      </c>
      <c r="S6045" t="str">
        <f>VLOOKUP(R6045,Data!$C$2:$D$261,2,0)</f>
        <v>Birkdale</v>
      </c>
      <c r="T6045">
        <f>COUNTIF('Feb 2022'!A:A,D6045)+COUNTIF('Mar 2022'!A:A,D6045)+COUNTIF('Apr 2022'!A:A,D6045)+COUNTIF('May 2022'!A:A,D6045)+COUNTIF('June 2022'!A:A,D6045)+COUNTIF('July 2022'!A:A,D6045)+COUNTIF('Aug 2022'!A:A,D6045)+COUNTIF('Sep 2022'!A:A,D6045)+COUNTIF('Oct 2022'!A:A,D6045)+COUNTIF('Dec 2022'!A:A,D6045)</f>
        <v>1</v>
      </c>
      <c r="U6045" t="str">
        <f>VLOOKUP(Q6045,'Capital Lookup'!A:B,2,FALSE)</f>
        <v>No</v>
      </c>
      <c r="V6045" s="2">
        <f>IFERROR(VLOOKUP(LEFT(F6045,10),'Find Purchase Orders'!B:J,9,FALSE),"")</f>
        <v>44895</v>
      </c>
      <c r="W6045" s="25" t="s">
        <v>7261</v>
      </c>
    </row>
    <row r="6046" spans="1:23">
      <c r="A6046" s="25" t="s">
        <v>7261</v>
      </c>
      <c r="B6046" s="25" t="s">
        <v>8595</v>
      </c>
      <c r="C6046" s="25" t="s">
        <v>7264</v>
      </c>
      <c r="D6046" s="25" t="s">
        <v>7222</v>
      </c>
      <c r="E6046" s="25" t="s">
        <v>8596</v>
      </c>
      <c r="F6046" s="25" t="s">
        <v>20337</v>
      </c>
      <c r="G6046" s="25" t="s">
        <v>20338</v>
      </c>
      <c r="H6046" s="21">
        <v>6712.72</v>
      </c>
      <c r="I6046" s="25" t="s">
        <v>7296</v>
      </c>
      <c r="J6046" s="25" t="s">
        <v>7288</v>
      </c>
      <c r="K6046" s="25" t="s">
        <v>7262</v>
      </c>
      <c r="L6046" s="25" t="s">
        <v>7259</v>
      </c>
      <c r="M6046" s="21">
        <v>6712.72</v>
      </c>
      <c r="N6046" s="22">
        <v>0</v>
      </c>
      <c r="O6046" s="21">
        <v>6712.72</v>
      </c>
      <c r="P6046" s="21">
        <v>6712.72</v>
      </c>
      <c r="Q6046" s="25" t="s">
        <v>8599</v>
      </c>
      <c r="R6046" s="1" t="str">
        <f t="shared" si="122"/>
        <v>ST10059</v>
      </c>
      <c r="S6046" t="str">
        <f>VLOOKUP(R6046,Data!$C$2:$D$261,2,0)</f>
        <v>Parkwood Manor</v>
      </c>
      <c r="T6046">
        <f>COUNTIF('Feb 2022'!A:A,D6046)+COUNTIF('Mar 2022'!A:A,D6046)+COUNTIF('Apr 2022'!A:A,D6046)+COUNTIF('May 2022'!A:A,D6046)+COUNTIF('June 2022'!A:A,D6046)+COUNTIF('July 2022'!A:A,D6046)+COUNTIF('Aug 2022'!A:A,D6046)+COUNTIF('Sep 2022'!A:A,D6046)+COUNTIF('Oct 2022'!A:A,D6046)+COUNTIF('Dec 2022'!A:A,D6046)</f>
        <v>1</v>
      </c>
      <c r="U6046" t="str">
        <f>VLOOKUP(Q6046,'Capital Lookup'!A:B,2,FALSE)</f>
        <v>No</v>
      </c>
      <c r="V6046" s="2">
        <f>IFERROR(VLOOKUP(LEFT(F6046,10),'Find Purchase Orders'!B:J,9,FALSE),"")</f>
        <v>44894</v>
      </c>
      <c r="W6046" s="25" t="s">
        <v>7261</v>
      </c>
    </row>
    <row r="6047" spans="1:23">
      <c r="A6047" s="25" t="s">
        <v>7261</v>
      </c>
      <c r="B6047" s="25" t="s">
        <v>8595</v>
      </c>
      <c r="C6047" s="25" t="s">
        <v>7264</v>
      </c>
      <c r="D6047" s="25" t="s">
        <v>7222</v>
      </c>
      <c r="E6047" s="25" t="s">
        <v>8596</v>
      </c>
      <c r="F6047" s="25" t="s">
        <v>20339</v>
      </c>
      <c r="G6047" s="25" t="s">
        <v>15441</v>
      </c>
      <c r="H6047" s="21">
        <v>1443.75</v>
      </c>
      <c r="I6047" s="25" t="s">
        <v>7296</v>
      </c>
      <c r="J6047" s="25" t="s">
        <v>7288</v>
      </c>
      <c r="K6047" s="25" t="s">
        <v>7262</v>
      </c>
      <c r="L6047" s="25" t="s">
        <v>7259</v>
      </c>
      <c r="M6047" s="21">
        <v>1443.75</v>
      </c>
      <c r="N6047" s="22">
        <v>0</v>
      </c>
      <c r="O6047" s="21">
        <v>1443.75</v>
      </c>
      <c r="P6047" s="21">
        <v>1443.75</v>
      </c>
      <c r="Q6047" s="25" t="s">
        <v>8599</v>
      </c>
      <c r="R6047" s="1" t="str">
        <f t="shared" si="122"/>
        <v>ST10059</v>
      </c>
      <c r="S6047" t="str">
        <f>VLOOKUP(R6047,Data!$C$2:$D$261,2,0)</f>
        <v>Parkwood Manor</v>
      </c>
      <c r="T6047">
        <f>COUNTIF('Feb 2022'!A:A,D6047)+COUNTIF('Mar 2022'!A:A,D6047)+COUNTIF('Apr 2022'!A:A,D6047)+COUNTIF('May 2022'!A:A,D6047)+COUNTIF('June 2022'!A:A,D6047)+COUNTIF('July 2022'!A:A,D6047)+COUNTIF('Aug 2022'!A:A,D6047)+COUNTIF('Sep 2022'!A:A,D6047)+COUNTIF('Oct 2022'!A:A,D6047)+COUNTIF('Dec 2022'!A:A,D6047)</f>
        <v>1</v>
      </c>
      <c r="U6047" t="str">
        <f>VLOOKUP(Q6047,'Capital Lookup'!A:B,2,FALSE)</f>
        <v>No</v>
      </c>
      <c r="V6047" s="2">
        <f>IFERROR(VLOOKUP(LEFT(F6047,10),'Find Purchase Orders'!B:J,9,FALSE),"")</f>
        <v>44894</v>
      </c>
      <c r="W6047" s="25" t="s">
        <v>7261</v>
      </c>
    </row>
    <row r="6048" spans="1:23">
      <c r="A6048" s="25" t="s">
        <v>7261</v>
      </c>
      <c r="B6048" s="25" t="s">
        <v>8595</v>
      </c>
      <c r="C6048" s="25" t="s">
        <v>7264</v>
      </c>
      <c r="D6048" s="25" t="s">
        <v>7223</v>
      </c>
      <c r="E6048" s="25" t="s">
        <v>8596</v>
      </c>
      <c r="F6048" s="25" t="s">
        <v>20340</v>
      </c>
      <c r="G6048" s="25" t="s">
        <v>20341</v>
      </c>
      <c r="H6048" s="21">
        <v>8283.89</v>
      </c>
      <c r="I6048" s="25" t="s">
        <v>7296</v>
      </c>
      <c r="J6048" s="25" t="s">
        <v>7288</v>
      </c>
      <c r="K6048" s="25" t="s">
        <v>7262</v>
      </c>
      <c r="L6048" s="25" t="s">
        <v>7259</v>
      </c>
      <c r="M6048" s="21">
        <v>8283.89</v>
      </c>
      <c r="N6048" s="22">
        <v>0</v>
      </c>
      <c r="O6048" s="21">
        <v>8283.89</v>
      </c>
      <c r="P6048" s="21">
        <v>8283.89</v>
      </c>
      <c r="Q6048" s="25" t="s">
        <v>8599</v>
      </c>
      <c r="R6048" s="1" t="str">
        <f t="shared" si="122"/>
        <v>ST10059</v>
      </c>
      <c r="S6048" t="str">
        <f>VLOOKUP(R6048,Data!$C$2:$D$261,2,0)</f>
        <v>Parkwood Manor</v>
      </c>
      <c r="T6048">
        <f>COUNTIF('Feb 2022'!A:A,D6048)+COUNTIF('Mar 2022'!A:A,D6048)+COUNTIF('Apr 2022'!A:A,D6048)+COUNTIF('May 2022'!A:A,D6048)+COUNTIF('June 2022'!A:A,D6048)+COUNTIF('July 2022'!A:A,D6048)+COUNTIF('Aug 2022'!A:A,D6048)+COUNTIF('Sep 2022'!A:A,D6048)+COUNTIF('Oct 2022'!A:A,D6048)+COUNTIF('Dec 2022'!A:A,D6048)</f>
        <v>1</v>
      </c>
      <c r="U6048" t="str">
        <f>VLOOKUP(Q6048,'Capital Lookup'!A:B,2,FALSE)</f>
        <v>No</v>
      </c>
      <c r="V6048" s="2">
        <f>IFERROR(VLOOKUP(LEFT(F6048,10),'Find Purchase Orders'!B:J,9,FALSE),"")</f>
        <v>44894</v>
      </c>
      <c r="W6048" s="25" t="s">
        <v>7261</v>
      </c>
    </row>
    <row r="6049" spans="1:23">
      <c r="A6049" s="25" t="s">
        <v>7261</v>
      </c>
      <c r="B6049" s="25" t="s">
        <v>8595</v>
      </c>
      <c r="C6049" s="25" t="s">
        <v>7264</v>
      </c>
      <c r="D6049" s="25" t="s">
        <v>7223</v>
      </c>
      <c r="E6049" s="25" t="s">
        <v>8596</v>
      </c>
      <c r="F6049" s="25" t="s">
        <v>20342</v>
      </c>
      <c r="G6049" s="25" t="s">
        <v>10997</v>
      </c>
      <c r="H6049" s="21">
        <v>3281.25</v>
      </c>
      <c r="I6049" s="25" t="s">
        <v>7296</v>
      </c>
      <c r="J6049" s="25" t="s">
        <v>7288</v>
      </c>
      <c r="K6049" s="25" t="s">
        <v>7262</v>
      </c>
      <c r="L6049" s="25" t="s">
        <v>7259</v>
      </c>
      <c r="M6049" s="21">
        <v>3281.25</v>
      </c>
      <c r="N6049" s="22">
        <v>0</v>
      </c>
      <c r="O6049" s="21">
        <v>3281.25</v>
      </c>
      <c r="P6049" s="21">
        <v>3281.25</v>
      </c>
      <c r="Q6049" s="25" t="s">
        <v>8599</v>
      </c>
      <c r="R6049" s="1" t="str">
        <f t="shared" si="122"/>
        <v>ST10059</v>
      </c>
      <c r="S6049" t="str">
        <f>VLOOKUP(R6049,Data!$C$2:$D$261,2,0)</f>
        <v>Parkwood Manor</v>
      </c>
      <c r="T6049">
        <f>COUNTIF('Feb 2022'!A:A,D6049)+COUNTIF('Mar 2022'!A:A,D6049)+COUNTIF('Apr 2022'!A:A,D6049)+COUNTIF('May 2022'!A:A,D6049)+COUNTIF('June 2022'!A:A,D6049)+COUNTIF('July 2022'!A:A,D6049)+COUNTIF('Aug 2022'!A:A,D6049)+COUNTIF('Sep 2022'!A:A,D6049)+COUNTIF('Oct 2022'!A:A,D6049)+COUNTIF('Dec 2022'!A:A,D6049)</f>
        <v>1</v>
      </c>
      <c r="U6049" t="str">
        <f>VLOOKUP(Q6049,'Capital Lookup'!A:B,2,FALSE)</f>
        <v>No</v>
      </c>
      <c r="V6049" s="2">
        <f>IFERROR(VLOOKUP(LEFT(F6049,10),'Find Purchase Orders'!B:J,9,FALSE),"")</f>
        <v>44894</v>
      </c>
      <c r="W6049" s="25" t="s">
        <v>7261</v>
      </c>
    </row>
    <row r="6050" spans="1:23" hidden="1">
      <c r="A6050" s="25" t="s">
        <v>7313</v>
      </c>
      <c r="B6050" s="25" t="s">
        <v>8259</v>
      </c>
      <c r="C6050" s="25" t="s">
        <v>8260</v>
      </c>
      <c r="D6050" s="25" t="s">
        <v>20343</v>
      </c>
      <c r="E6050" s="25" t="s">
        <v>8591</v>
      </c>
      <c r="F6050" s="25" t="s">
        <v>20344</v>
      </c>
      <c r="G6050" s="25" t="s">
        <v>20345</v>
      </c>
      <c r="H6050" s="21">
        <v>378.55</v>
      </c>
      <c r="I6050" s="25" t="s">
        <v>7296</v>
      </c>
      <c r="J6050" s="25" t="s">
        <v>7288</v>
      </c>
      <c r="K6050" s="25" t="s">
        <v>8592</v>
      </c>
      <c r="L6050" s="25" t="s">
        <v>8593</v>
      </c>
      <c r="M6050" s="21">
        <v>378.55</v>
      </c>
      <c r="N6050" s="21">
        <v>378.55</v>
      </c>
      <c r="O6050" s="21">
        <v>0</v>
      </c>
      <c r="P6050" s="21">
        <v>378.55</v>
      </c>
      <c r="Q6050" s="25" t="s">
        <v>8594</v>
      </c>
      <c r="R6050" s="1" t="str">
        <f t="shared" si="122"/>
        <v>ST10260</v>
      </c>
      <c r="S6050" t="str">
        <f>VLOOKUP(R6050,Data!$C$2:$D$261,2,0)</f>
        <v>Support Office</v>
      </c>
      <c r="T6050">
        <f>COUNTIF('Feb 2022'!A:A,D6050)+COUNTIF('Mar 2022'!A:A,D6050)+COUNTIF('Apr 2022'!A:A,D6050)+COUNTIF('May 2022'!A:A,D6050)+COUNTIF('June 2022'!A:A,D6050)+COUNTIF('July 2022'!A:A,D6050)+COUNTIF('Aug 2022'!A:A,D6050)+COUNTIF('Sep 2022'!A:A,D6050)+COUNTIF('Oct 2022'!A:A,D6050)+COUNTIF('Dec 2022'!A:A,D6050)</f>
        <v>0</v>
      </c>
      <c r="U6050" t="str">
        <f>VLOOKUP(Q6050,'Capital Lookup'!A:B,2,FALSE)</f>
        <v>Yes</v>
      </c>
      <c r="V6050" s="2">
        <f>IFERROR(VLOOKUP(LEFT(F6050,10),'Find Purchase Orders'!B:J,9,FALSE),"")</f>
        <v>44895</v>
      </c>
      <c r="W6050" s="25" t="s">
        <v>7261</v>
      </c>
    </row>
    <row r="6051" spans="1:23" hidden="1">
      <c r="A6051" s="25" t="s">
        <v>7478</v>
      </c>
      <c r="B6051" s="25" t="s">
        <v>8957</v>
      </c>
      <c r="C6051" s="25" t="s">
        <v>7587</v>
      </c>
      <c r="D6051" s="25" t="s">
        <v>20346</v>
      </c>
      <c r="E6051" s="25" t="s">
        <v>7492</v>
      </c>
      <c r="H6051" s="21">
        <v>10336.459999999999</v>
      </c>
      <c r="I6051" s="25" t="s">
        <v>7257</v>
      </c>
      <c r="K6051" s="25" t="s">
        <v>7646</v>
      </c>
      <c r="L6051" s="25" t="s">
        <v>10765</v>
      </c>
      <c r="M6051" s="22">
        <v>0</v>
      </c>
      <c r="N6051" s="22">
        <v>0</v>
      </c>
      <c r="O6051" s="21">
        <v>0</v>
      </c>
      <c r="P6051" s="21">
        <v>1189.1500000000001</v>
      </c>
      <c r="Q6051" s="25" t="s">
        <v>19754</v>
      </c>
      <c r="R6051" s="1" t="str">
        <f t="shared" si="122"/>
        <v>ST10143</v>
      </c>
      <c r="S6051" t="str">
        <f>VLOOKUP(R6051,Data!$C$2:$D$261,2,0)</f>
        <v>Northridge</v>
      </c>
      <c r="T6051">
        <f>COUNTIF('Feb 2022'!A:A,D6051)+COUNTIF('Mar 2022'!A:A,D6051)+COUNTIF('Apr 2022'!A:A,D6051)+COUNTIF('May 2022'!A:A,D6051)+COUNTIF('June 2022'!A:A,D6051)+COUNTIF('July 2022'!A:A,D6051)+COUNTIF('Aug 2022'!A:A,D6051)+COUNTIF('Sep 2022'!A:A,D6051)+COUNTIF('Oct 2022'!A:A,D6051)+COUNTIF('Dec 2022'!A:A,D6051)</f>
        <v>0</v>
      </c>
      <c r="U6051" t="str">
        <f>VLOOKUP(Q6051,'Capital Lookup'!A:B,2,FALSE)</f>
        <v>No</v>
      </c>
      <c r="V6051" s="2" t="str">
        <f>IFERROR(VLOOKUP(LEFT(F6051,10),'Find Purchase Orders'!B:J,9,FALSE),"")</f>
        <v/>
      </c>
      <c r="W6051" s="25" t="s">
        <v>7261</v>
      </c>
    </row>
    <row r="6052" spans="1:23" hidden="1">
      <c r="A6052" s="25" t="s">
        <v>7313</v>
      </c>
      <c r="B6052" s="25" t="s">
        <v>8381</v>
      </c>
      <c r="C6052" s="25" t="s">
        <v>7587</v>
      </c>
      <c r="D6052" s="25" t="s">
        <v>20347</v>
      </c>
      <c r="E6052" s="25" t="s">
        <v>7500</v>
      </c>
      <c r="H6052" s="21">
        <v>39730.800000000003</v>
      </c>
      <c r="I6052" s="25" t="s">
        <v>7257</v>
      </c>
      <c r="K6052" s="25" t="s">
        <v>7624</v>
      </c>
      <c r="L6052" s="25" t="s">
        <v>10765</v>
      </c>
      <c r="M6052" s="22">
        <v>0</v>
      </c>
      <c r="N6052" s="22">
        <v>0</v>
      </c>
      <c r="O6052" s="21">
        <v>0</v>
      </c>
      <c r="P6052" s="21">
        <v>4570.8</v>
      </c>
      <c r="Q6052" s="25" t="s">
        <v>19754</v>
      </c>
      <c r="R6052" s="1" t="str">
        <f t="shared" si="122"/>
        <v>ST10151</v>
      </c>
      <c r="S6052" t="str">
        <f>VLOOKUP(R6052,Data!$C$2:$D$261,2,0)</f>
        <v>Bay Ridges</v>
      </c>
      <c r="T6052">
        <f>COUNTIF('Feb 2022'!A:A,D6052)+COUNTIF('Mar 2022'!A:A,D6052)+COUNTIF('Apr 2022'!A:A,D6052)+COUNTIF('May 2022'!A:A,D6052)+COUNTIF('June 2022'!A:A,D6052)+COUNTIF('July 2022'!A:A,D6052)+COUNTIF('Aug 2022'!A:A,D6052)+COUNTIF('Sep 2022'!A:A,D6052)+COUNTIF('Oct 2022'!A:A,D6052)+COUNTIF('Dec 2022'!A:A,D6052)</f>
        <v>0</v>
      </c>
      <c r="U6052" t="str">
        <f>VLOOKUP(Q6052,'Capital Lookup'!A:B,2,FALSE)</f>
        <v>No</v>
      </c>
      <c r="V6052" s="2" t="str">
        <f>IFERROR(VLOOKUP(LEFT(F6052,10),'Find Purchase Orders'!B:J,9,FALSE),"")</f>
        <v/>
      </c>
      <c r="W6052" s="25" t="s">
        <v>7261</v>
      </c>
    </row>
    <row r="6053" spans="1:23">
      <c r="A6053" s="25" t="s">
        <v>7261</v>
      </c>
      <c r="B6053" s="25" t="s">
        <v>9144</v>
      </c>
      <c r="C6053" s="25" t="s">
        <v>7264</v>
      </c>
      <c r="D6053" s="25" t="s">
        <v>7224</v>
      </c>
      <c r="E6053" s="25" t="s">
        <v>9391</v>
      </c>
      <c r="F6053" s="25" t="s">
        <v>20348</v>
      </c>
      <c r="G6053" s="25" t="s">
        <v>20349</v>
      </c>
      <c r="H6053" s="21">
        <v>438.45</v>
      </c>
      <c r="I6053" s="25" t="s">
        <v>7287</v>
      </c>
      <c r="J6053" s="25" t="s">
        <v>7288</v>
      </c>
      <c r="K6053" s="25" t="s">
        <v>7262</v>
      </c>
      <c r="L6053" s="25" t="s">
        <v>7259</v>
      </c>
      <c r="M6053" s="21">
        <v>438.45</v>
      </c>
      <c r="N6053" s="22">
        <v>0</v>
      </c>
      <c r="O6053" s="21">
        <v>438.45</v>
      </c>
      <c r="P6053" s="21">
        <v>43.45</v>
      </c>
      <c r="Q6053" s="25" t="s">
        <v>9394</v>
      </c>
      <c r="R6053" s="1" t="str">
        <f t="shared" si="122"/>
        <v>ST10085</v>
      </c>
      <c r="S6053" t="str">
        <f>VLOOKUP(R6053,Data!$C$2:$D$261,2,0)</f>
        <v>Bentley Regina</v>
      </c>
      <c r="T6053">
        <f>COUNTIF('Feb 2022'!A:A,D6053)+COUNTIF('Mar 2022'!A:A,D6053)+COUNTIF('Apr 2022'!A:A,D6053)+COUNTIF('May 2022'!A:A,D6053)+COUNTIF('June 2022'!A:A,D6053)+COUNTIF('July 2022'!A:A,D6053)+COUNTIF('Aug 2022'!A:A,D6053)+COUNTIF('Sep 2022'!A:A,D6053)+COUNTIF('Oct 2022'!A:A,D6053)+COUNTIF('Dec 2022'!A:A,D6053)</f>
        <v>1</v>
      </c>
      <c r="U6053" t="str">
        <f>VLOOKUP(Q6053,'Capital Lookup'!A:B,2,FALSE)</f>
        <v>No</v>
      </c>
      <c r="V6053" s="2">
        <f>IFERROR(VLOOKUP(LEFT(F6053,10),'Find Purchase Orders'!B:J,9,FALSE),"")</f>
        <v>44895</v>
      </c>
      <c r="W6053" s="25" t="s">
        <v>7261</v>
      </c>
    </row>
    <row r="6054" spans="1:23">
      <c r="A6054" s="25" t="s">
        <v>7261</v>
      </c>
      <c r="B6054" s="25" t="s">
        <v>9144</v>
      </c>
      <c r="C6054" s="25" t="s">
        <v>7264</v>
      </c>
      <c r="D6054" s="25" t="s">
        <v>7224</v>
      </c>
      <c r="E6054" s="25" t="s">
        <v>9391</v>
      </c>
      <c r="F6054" s="25" t="s">
        <v>20350</v>
      </c>
      <c r="G6054" s="25" t="s">
        <v>20351</v>
      </c>
      <c r="H6054" s="21">
        <v>5693.81</v>
      </c>
      <c r="I6054" s="25" t="s">
        <v>7287</v>
      </c>
      <c r="J6054" s="25" t="s">
        <v>7288</v>
      </c>
      <c r="K6054" s="25" t="s">
        <v>7262</v>
      </c>
      <c r="L6054" s="25" t="s">
        <v>7259</v>
      </c>
      <c r="M6054" s="21">
        <v>5693.81</v>
      </c>
      <c r="N6054" s="22">
        <v>0</v>
      </c>
      <c r="O6054" s="21">
        <v>5693.81</v>
      </c>
      <c r="P6054" s="21">
        <v>564.25</v>
      </c>
      <c r="Q6054" s="25" t="s">
        <v>9394</v>
      </c>
      <c r="R6054" s="1" t="str">
        <f t="shared" si="122"/>
        <v>ST10085</v>
      </c>
      <c r="S6054" t="str">
        <f>VLOOKUP(R6054,Data!$C$2:$D$261,2,0)</f>
        <v>Bentley Regina</v>
      </c>
      <c r="T6054">
        <f>COUNTIF('Feb 2022'!A:A,D6054)+COUNTIF('Mar 2022'!A:A,D6054)+COUNTIF('Apr 2022'!A:A,D6054)+COUNTIF('May 2022'!A:A,D6054)+COUNTIF('June 2022'!A:A,D6054)+COUNTIF('July 2022'!A:A,D6054)+COUNTIF('Aug 2022'!A:A,D6054)+COUNTIF('Sep 2022'!A:A,D6054)+COUNTIF('Oct 2022'!A:A,D6054)+COUNTIF('Dec 2022'!A:A,D6054)</f>
        <v>1</v>
      </c>
      <c r="U6054" t="str">
        <f>VLOOKUP(Q6054,'Capital Lookup'!A:B,2,FALSE)</f>
        <v>No</v>
      </c>
      <c r="V6054" s="2">
        <f>IFERROR(VLOOKUP(LEFT(F6054,10),'Find Purchase Orders'!B:J,9,FALSE),"")</f>
        <v>44895</v>
      </c>
      <c r="W6054" s="25" t="s">
        <v>7261</v>
      </c>
    </row>
    <row r="6055" spans="1:23">
      <c r="A6055" s="25" t="s">
        <v>7313</v>
      </c>
      <c r="B6055" s="25" t="s">
        <v>7608</v>
      </c>
      <c r="C6055" s="25" t="s">
        <v>7587</v>
      </c>
      <c r="D6055" s="25" t="s">
        <v>7225</v>
      </c>
      <c r="E6055" s="25" t="s">
        <v>7500</v>
      </c>
      <c r="F6055" s="25" t="s">
        <v>20352</v>
      </c>
      <c r="G6055" s="25" t="s">
        <v>20353</v>
      </c>
      <c r="H6055" s="21">
        <v>1182.17</v>
      </c>
      <c r="I6055" s="25" t="s">
        <v>7287</v>
      </c>
      <c r="J6055" s="25" t="s">
        <v>7288</v>
      </c>
      <c r="K6055" s="25" t="s">
        <v>8155</v>
      </c>
      <c r="L6055" s="25" t="s">
        <v>10765</v>
      </c>
      <c r="M6055" s="21">
        <v>1182.17</v>
      </c>
      <c r="N6055" s="22">
        <v>0</v>
      </c>
      <c r="O6055" s="21">
        <v>1182.17</v>
      </c>
      <c r="P6055" s="21">
        <v>136</v>
      </c>
      <c r="Q6055" s="25" t="s">
        <v>19754</v>
      </c>
      <c r="R6055" s="1" t="str">
        <f t="shared" si="122"/>
        <v>ST10161</v>
      </c>
      <c r="S6055" t="str">
        <f>VLOOKUP(R6055,Data!$C$2:$D$261,2,0)</f>
        <v>Longfields Manor</v>
      </c>
      <c r="T6055">
        <f>COUNTIF('Feb 2022'!A:A,D6055)+COUNTIF('Mar 2022'!A:A,D6055)+COUNTIF('Apr 2022'!A:A,D6055)+COUNTIF('May 2022'!A:A,D6055)+COUNTIF('June 2022'!A:A,D6055)+COUNTIF('July 2022'!A:A,D6055)+COUNTIF('Aug 2022'!A:A,D6055)+COUNTIF('Sep 2022'!A:A,D6055)+COUNTIF('Oct 2022'!A:A,D6055)+COUNTIF('Dec 2022'!A:A,D6055)</f>
        <v>1</v>
      </c>
      <c r="U6055" t="str">
        <f>VLOOKUP(Q6055,'Capital Lookup'!A:B,2,FALSE)</f>
        <v>No</v>
      </c>
      <c r="V6055" s="2">
        <f>IFERROR(VLOOKUP(LEFT(F6055,10),'Find Purchase Orders'!B:J,9,FALSE),"")</f>
        <v>44895</v>
      </c>
      <c r="W6055" s="25" t="s">
        <v>7261</v>
      </c>
    </row>
    <row r="6056" spans="1:23">
      <c r="A6056" s="25" t="s">
        <v>7313</v>
      </c>
      <c r="B6056" s="25" t="s">
        <v>7608</v>
      </c>
      <c r="C6056" s="25" t="s">
        <v>7587</v>
      </c>
      <c r="D6056" s="25" t="s">
        <v>7225</v>
      </c>
      <c r="E6056" s="25" t="s">
        <v>7500</v>
      </c>
      <c r="F6056" s="25" t="s">
        <v>20354</v>
      </c>
      <c r="G6056" s="25" t="s">
        <v>20353</v>
      </c>
      <c r="H6056" s="21">
        <v>29983.73</v>
      </c>
      <c r="I6056" s="25" t="s">
        <v>7296</v>
      </c>
      <c r="J6056" s="25" t="s">
        <v>7288</v>
      </c>
      <c r="K6056" s="25" t="s">
        <v>8155</v>
      </c>
      <c r="L6056" s="25" t="s">
        <v>10765</v>
      </c>
      <c r="M6056" s="21">
        <v>29983.73</v>
      </c>
      <c r="N6056" s="22">
        <v>0</v>
      </c>
      <c r="O6056" s="21">
        <v>29983.73</v>
      </c>
      <c r="P6056" s="21">
        <v>29983.73</v>
      </c>
      <c r="Q6056" s="25" t="s">
        <v>19754</v>
      </c>
      <c r="R6056" s="1" t="str">
        <f t="shared" si="122"/>
        <v>ST10161</v>
      </c>
      <c r="S6056" t="str">
        <f>VLOOKUP(R6056,Data!$C$2:$D$261,2,0)</f>
        <v>Longfields Manor</v>
      </c>
      <c r="T6056">
        <f>COUNTIF('Feb 2022'!A:A,D6056)+COUNTIF('Mar 2022'!A:A,D6056)+COUNTIF('Apr 2022'!A:A,D6056)+COUNTIF('May 2022'!A:A,D6056)+COUNTIF('June 2022'!A:A,D6056)+COUNTIF('July 2022'!A:A,D6056)+COUNTIF('Aug 2022'!A:A,D6056)+COUNTIF('Sep 2022'!A:A,D6056)+COUNTIF('Oct 2022'!A:A,D6056)+COUNTIF('Dec 2022'!A:A,D6056)</f>
        <v>1</v>
      </c>
      <c r="U6056" t="str">
        <f>VLOOKUP(Q6056,'Capital Lookup'!A:B,2,FALSE)</f>
        <v>No</v>
      </c>
      <c r="V6056" s="2">
        <f>IFERROR(VLOOKUP(LEFT(F6056,10),'Find Purchase Orders'!B:J,9,FALSE),"")</f>
        <v>44895</v>
      </c>
      <c r="W6056" s="25" t="s">
        <v>7261</v>
      </c>
    </row>
    <row r="6057" spans="1:23">
      <c r="A6057" s="25" t="s">
        <v>7261</v>
      </c>
      <c r="B6057" s="25" t="s">
        <v>12039</v>
      </c>
      <c r="C6057" s="25" t="s">
        <v>7264</v>
      </c>
      <c r="D6057" s="25" t="s">
        <v>7226</v>
      </c>
      <c r="E6057" s="25" t="s">
        <v>12040</v>
      </c>
      <c r="F6057" s="25" t="s">
        <v>20355</v>
      </c>
      <c r="G6057" s="25" t="s">
        <v>20356</v>
      </c>
      <c r="H6057" s="21">
        <v>3368.74</v>
      </c>
      <c r="I6057" s="25" t="s">
        <v>7287</v>
      </c>
      <c r="J6057" s="25" t="s">
        <v>7288</v>
      </c>
      <c r="K6057" s="25" t="s">
        <v>7262</v>
      </c>
      <c r="L6057" s="25" t="s">
        <v>7259</v>
      </c>
      <c r="M6057" s="21">
        <v>3368.74</v>
      </c>
      <c r="N6057" s="22">
        <v>0</v>
      </c>
      <c r="O6057" s="21">
        <v>3368.74</v>
      </c>
      <c r="P6057" s="21">
        <v>387.55</v>
      </c>
      <c r="Q6057" s="25" t="s">
        <v>12043</v>
      </c>
      <c r="R6057" s="1" t="str">
        <f t="shared" si="122"/>
        <v>ST10037</v>
      </c>
      <c r="S6057" t="str">
        <f>VLOOKUP(R6057,Data!$C$2:$D$261,2,0)</f>
        <v>Stittsville Villa</v>
      </c>
      <c r="T6057">
        <f>COUNTIF('Feb 2022'!A:A,D6057)+COUNTIF('Mar 2022'!A:A,D6057)+COUNTIF('Apr 2022'!A:A,D6057)+COUNTIF('May 2022'!A:A,D6057)+COUNTIF('June 2022'!A:A,D6057)+COUNTIF('July 2022'!A:A,D6057)+COUNTIF('Aug 2022'!A:A,D6057)+COUNTIF('Sep 2022'!A:A,D6057)+COUNTIF('Oct 2022'!A:A,D6057)+COUNTIF('Dec 2022'!A:A,D6057)</f>
        <v>1</v>
      </c>
      <c r="U6057" t="str">
        <f>VLOOKUP(Q6057,'Capital Lookup'!A:B,2,FALSE)</f>
        <v>No</v>
      </c>
      <c r="V6057" s="2">
        <f>IFERROR(VLOOKUP(LEFT(F6057,10),'Find Purchase Orders'!B:J,9,FALSE),"")</f>
        <v>44895</v>
      </c>
      <c r="W6057" s="25" t="s">
        <v>7261</v>
      </c>
    </row>
    <row r="6058" spans="1:23">
      <c r="A6058" s="25" t="s">
        <v>7261</v>
      </c>
      <c r="B6058" s="25" t="s">
        <v>12039</v>
      </c>
      <c r="C6058" s="25" t="s">
        <v>7264</v>
      </c>
      <c r="D6058" s="25" t="s">
        <v>7226</v>
      </c>
      <c r="E6058" s="25" t="s">
        <v>12040</v>
      </c>
      <c r="F6058" s="25" t="s">
        <v>20357</v>
      </c>
      <c r="G6058" s="25" t="s">
        <v>9228</v>
      </c>
      <c r="H6058" s="21">
        <v>700.6</v>
      </c>
      <c r="I6058" s="25" t="s">
        <v>7287</v>
      </c>
      <c r="J6058" s="25" t="s">
        <v>7288</v>
      </c>
      <c r="K6058" s="25" t="s">
        <v>7262</v>
      </c>
      <c r="L6058" s="25" t="s">
        <v>7259</v>
      </c>
      <c r="M6058" s="21">
        <v>700.6</v>
      </c>
      <c r="N6058" s="22">
        <v>0</v>
      </c>
      <c r="O6058" s="21">
        <v>700.6</v>
      </c>
      <c r="P6058" s="21">
        <v>80.599999999999994</v>
      </c>
      <c r="Q6058" s="25" t="s">
        <v>12043</v>
      </c>
      <c r="R6058" s="1" t="str">
        <f t="shared" si="122"/>
        <v>ST10037</v>
      </c>
      <c r="S6058" t="str">
        <f>VLOOKUP(R6058,Data!$C$2:$D$261,2,0)</f>
        <v>Stittsville Villa</v>
      </c>
      <c r="T6058">
        <f>COUNTIF('Feb 2022'!A:A,D6058)+COUNTIF('Mar 2022'!A:A,D6058)+COUNTIF('Apr 2022'!A:A,D6058)+COUNTIF('May 2022'!A:A,D6058)+COUNTIF('June 2022'!A:A,D6058)+COUNTIF('July 2022'!A:A,D6058)+COUNTIF('Aug 2022'!A:A,D6058)+COUNTIF('Sep 2022'!A:A,D6058)+COUNTIF('Oct 2022'!A:A,D6058)+COUNTIF('Dec 2022'!A:A,D6058)</f>
        <v>1</v>
      </c>
      <c r="U6058" t="str">
        <f>VLOOKUP(Q6058,'Capital Lookup'!A:B,2,FALSE)</f>
        <v>No</v>
      </c>
      <c r="V6058" s="2">
        <f>IFERROR(VLOOKUP(LEFT(F6058,10),'Find Purchase Orders'!B:J,9,FALSE),"")</f>
        <v>44895</v>
      </c>
      <c r="W6058" s="25" t="s">
        <v>7261</v>
      </c>
    </row>
    <row r="6059" spans="1:23" hidden="1">
      <c r="A6059" s="25" t="s">
        <v>8607</v>
      </c>
      <c r="B6059" s="25" t="s">
        <v>8259</v>
      </c>
      <c r="C6059" s="25" t="s">
        <v>8260</v>
      </c>
      <c r="D6059" s="25" t="s">
        <v>20358</v>
      </c>
      <c r="E6059" s="25" t="s">
        <v>8591</v>
      </c>
      <c r="H6059" s="21">
        <v>13366.08</v>
      </c>
      <c r="I6059" s="25" t="s">
        <v>7257</v>
      </c>
      <c r="K6059" s="25" t="s">
        <v>8592</v>
      </c>
      <c r="L6059" s="25" t="s">
        <v>8593</v>
      </c>
      <c r="M6059" s="22">
        <v>0</v>
      </c>
      <c r="N6059" s="22">
        <v>0</v>
      </c>
      <c r="O6059" s="21">
        <v>0</v>
      </c>
      <c r="P6059" s="21">
        <v>636.48</v>
      </c>
      <c r="Q6059" s="25" t="s">
        <v>8611</v>
      </c>
      <c r="R6059" s="1" t="str">
        <f t="shared" si="122"/>
        <v>ST10260</v>
      </c>
      <c r="S6059" t="str">
        <f>VLOOKUP(R6059,Data!$C$2:$D$261,2,0)</f>
        <v>Support Office</v>
      </c>
      <c r="T6059">
        <f>COUNTIF('Feb 2022'!A:A,D6059)+COUNTIF('Mar 2022'!A:A,D6059)+COUNTIF('Apr 2022'!A:A,D6059)+COUNTIF('May 2022'!A:A,D6059)+COUNTIF('June 2022'!A:A,D6059)+COUNTIF('July 2022'!A:A,D6059)+COUNTIF('Aug 2022'!A:A,D6059)+COUNTIF('Sep 2022'!A:A,D6059)+COUNTIF('Oct 2022'!A:A,D6059)+COUNTIF('Dec 2022'!A:A,D6059)</f>
        <v>0</v>
      </c>
      <c r="U6059" t="str">
        <f>VLOOKUP(Q6059,'Capital Lookup'!A:B,2,FALSE)</f>
        <v>Yes</v>
      </c>
      <c r="V6059" s="2" t="str">
        <f>IFERROR(VLOOKUP(LEFT(F6059,10),'Find Purchase Orders'!B:J,9,FALSE),"")</f>
        <v/>
      </c>
      <c r="W6059" s="25" t="s">
        <v>7261</v>
      </c>
    </row>
    <row r="6060" spans="1:23" hidden="1">
      <c r="A6060" s="25" t="s">
        <v>7261</v>
      </c>
      <c r="B6060" s="25" t="s">
        <v>8259</v>
      </c>
      <c r="C6060" s="25" t="s">
        <v>8260</v>
      </c>
      <c r="D6060" s="25" t="s">
        <v>20359</v>
      </c>
      <c r="E6060" s="25" t="s">
        <v>8591</v>
      </c>
      <c r="H6060" s="21">
        <v>249500.16</v>
      </c>
      <c r="I6060" s="25" t="s">
        <v>7257</v>
      </c>
      <c r="K6060" s="25" t="s">
        <v>8592</v>
      </c>
      <c r="L6060" s="25" t="s">
        <v>8593</v>
      </c>
      <c r="M6060" s="22">
        <v>0</v>
      </c>
      <c r="N6060" s="22">
        <v>0</v>
      </c>
      <c r="O6060" s="21">
        <v>0</v>
      </c>
      <c r="P6060" s="21">
        <v>11880.96</v>
      </c>
      <c r="Q6060" s="25" t="s">
        <v>8629</v>
      </c>
      <c r="R6060" s="1" t="str">
        <f t="shared" si="122"/>
        <v>ST10260</v>
      </c>
      <c r="S6060" t="str">
        <f>VLOOKUP(R6060,Data!$C$2:$D$261,2,0)</f>
        <v>Support Office</v>
      </c>
      <c r="T6060">
        <f>COUNTIF('Feb 2022'!A:A,D6060)+COUNTIF('Mar 2022'!A:A,D6060)+COUNTIF('Apr 2022'!A:A,D6060)+COUNTIF('May 2022'!A:A,D6060)+COUNTIF('June 2022'!A:A,D6060)+COUNTIF('July 2022'!A:A,D6060)+COUNTIF('Aug 2022'!A:A,D6060)+COUNTIF('Sep 2022'!A:A,D6060)+COUNTIF('Oct 2022'!A:A,D6060)+COUNTIF('Dec 2022'!A:A,D6060)</f>
        <v>0</v>
      </c>
      <c r="U6060" t="str">
        <f>VLOOKUP(Q6060,'Capital Lookup'!A:B,2,FALSE)</f>
        <v>Yes</v>
      </c>
      <c r="V6060" s="2" t="str">
        <f>IFERROR(VLOOKUP(LEFT(F6060,10),'Find Purchase Orders'!B:J,9,FALSE),"")</f>
        <v/>
      </c>
      <c r="W6060" s="25" t="s">
        <v>7261</v>
      </c>
    </row>
    <row r="6061" spans="1:23" hidden="1">
      <c r="A6061" s="25" t="s">
        <v>11828</v>
      </c>
      <c r="B6061" s="25" t="s">
        <v>8595</v>
      </c>
      <c r="C6061" s="25" t="s">
        <v>7264</v>
      </c>
      <c r="D6061" s="25" t="s">
        <v>20360</v>
      </c>
      <c r="E6061" s="25" t="s">
        <v>8596</v>
      </c>
      <c r="H6061" s="21">
        <v>9354.27</v>
      </c>
      <c r="I6061" s="25" t="s">
        <v>7257</v>
      </c>
      <c r="K6061" s="25" t="s">
        <v>7579</v>
      </c>
      <c r="L6061" s="25" t="s">
        <v>8647</v>
      </c>
      <c r="M6061" s="22">
        <v>0</v>
      </c>
      <c r="N6061" s="22">
        <v>0</v>
      </c>
      <c r="O6061" s="21">
        <v>0</v>
      </c>
      <c r="P6061" s="21">
        <v>1002.24</v>
      </c>
      <c r="Q6061" s="25"/>
      <c r="R6061" s="1" t="str">
        <f t="shared" si="122"/>
        <v>ST10059</v>
      </c>
      <c r="S6061" t="str">
        <f>VLOOKUP(R6061,Data!$C$2:$D$261,2,0)</f>
        <v>Parkwood Manor</v>
      </c>
      <c r="T6061">
        <f>COUNTIF('Feb 2022'!A:A,D6061)+COUNTIF('Mar 2022'!A:A,D6061)+COUNTIF('Apr 2022'!A:A,D6061)+COUNTIF('May 2022'!A:A,D6061)+COUNTIF('June 2022'!A:A,D6061)+COUNTIF('July 2022'!A:A,D6061)+COUNTIF('Aug 2022'!A:A,D6061)+COUNTIF('Sep 2022'!A:A,D6061)+COUNTIF('Oct 2022'!A:A,D6061)+COUNTIF('Dec 2022'!A:A,D6061)</f>
        <v>0</v>
      </c>
      <c r="U6061" t="e">
        <f>VLOOKUP(Q6061,'Capital Lookup'!A:B,2,FALSE)</f>
        <v>#N/A</v>
      </c>
      <c r="V6061" s="2" t="str">
        <f>IFERROR(VLOOKUP(LEFT(F6061,10),'Find Purchase Orders'!B:J,9,FALSE),"")</f>
        <v/>
      </c>
      <c r="W6061" s="25" t="s">
        <v>7261</v>
      </c>
    </row>
    <row r="6062" spans="1:23" hidden="1">
      <c r="A6062" s="25" t="s">
        <v>7261</v>
      </c>
      <c r="B6062" s="25" t="s">
        <v>8282</v>
      </c>
      <c r="C6062" s="25" t="s">
        <v>7264</v>
      </c>
      <c r="D6062" s="25" t="s">
        <v>20361</v>
      </c>
      <c r="E6062" s="25" t="s">
        <v>8284</v>
      </c>
      <c r="H6062" s="21">
        <v>7882.32</v>
      </c>
      <c r="I6062" s="25" t="s">
        <v>7257</v>
      </c>
      <c r="K6062" s="25" t="s">
        <v>7262</v>
      </c>
      <c r="L6062" s="25" t="s">
        <v>7259</v>
      </c>
      <c r="M6062" s="22">
        <v>0</v>
      </c>
      <c r="N6062" s="22">
        <v>0</v>
      </c>
      <c r="O6062" s="21">
        <v>0</v>
      </c>
      <c r="P6062" s="21">
        <v>906.82</v>
      </c>
      <c r="Q6062" s="25" t="s">
        <v>8287</v>
      </c>
      <c r="R6062" s="1" t="str">
        <f t="shared" si="122"/>
        <v>ST10021</v>
      </c>
      <c r="S6062" t="str">
        <f>VLOOKUP(R6062,Data!$C$2:$D$261,2,0)</f>
        <v>The Claremont</v>
      </c>
      <c r="T6062">
        <f>COUNTIF('Feb 2022'!A:A,D6062)+COUNTIF('Mar 2022'!A:A,D6062)+COUNTIF('Apr 2022'!A:A,D6062)+COUNTIF('May 2022'!A:A,D6062)+COUNTIF('June 2022'!A:A,D6062)+COUNTIF('July 2022'!A:A,D6062)+COUNTIF('Aug 2022'!A:A,D6062)+COUNTIF('Sep 2022'!A:A,D6062)+COUNTIF('Oct 2022'!A:A,D6062)+COUNTIF('Dec 2022'!A:A,D6062)</f>
        <v>0</v>
      </c>
      <c r="U6062" t="str">
        <f>VLOOKUP(Q6062,'Capital Lookup'!A:B,2,FALSE)</f>
        <v>No</v>
      </c>
      <c r="V6062" s="2" t="str">
        <f>IFERROR(VLOOKUP(LEFT(F6062,10),'Find Purchase Orders'!B:J,9,FALSE),"")</f>
        <v/>
      </c>
      <c r="W6062" s="25" t="s">
        <v>7261</v>
      </c>
    </row>
    <row r="6063" spans="1:23" hidden="1">
      <c r="A6063" s="25" t="s">
        <v>7261</v>
      </c>
      <c r="B6063" s="25" t="s">
        <v>8282</v>
      </c>
      <c r="C6063" s="25" t="s">
        <v>7264</v>
      </c>
      <c r="D6063" s="25" t="s">
        <v>20362</v>
      </c>
      <c r="E6063" s="25" t="s">
        <v>8284</v>
      </c>
      <c r="H6063" s="21">
        <v>5610.21</v>
      </c>
      <c r="I6063" s="25" t="s">
        <v>7257</v>
      </c>
      <c r="K6063" s="25" t="s">
        <v>7262</v>
      </c>
      <c r="L6063" s="25" t="s">
        <v>7259</v>
      </c>
      <c r="M6063" s="22">
        <v>0</v>
      </c>
      <c r="N6063" s="22">
        <v>0</v>
      </c>
      <c r="O6063" s="21">
        <v>0</v>
      </c>
      <c r="P6063" s="21">
        <v>645.41999999999996</v>
      </c>
      <c r="Q6063" s="25" t="s">
        <v>8287</v>
      </c>
      <c r="R6063" s="1" t="str">
        <f t="shared" si="122"/>
        <v>ST10021</v>
      </c>
      <c r="S6063" t="str">
        <f>VLOOKUP(R6063,Data!$C$2:$D$261,2,0)</f>
        <v>The Claremont</v>
      </c>
      <c r="T6063">
        <f>COUNTIF('Feb 2022'!A:A,D6063)+COUNTIF('Mar 2022'!A:A,D6063)+COUNTIF('Apr 2022'!A:A,D6063)+COUNTIF('May 2022'!A:A,D6063)+COUNTIF('June 2022'!A:A,D6063)+COUNTIF('July 2022'!A:A,D6063)+COUNTIF('Aug 2022'!A:A,D6063)+COUNTIF('Sep 2022'!A:A,D6063)+COUNTIF('Oct 2022'!A:A,D6063)+COUNTIF('Dec 2022'!A:A,D6063)</f>
        <v>0</v>
      </c>
      <c r="U6063" t="str">
        <f>VLOOKUP(Q6063,'Capital Lookup'!A:B,2,FALSE)</f>
        <v>No</v>
      </c>
      <c r="V6063" s="2" t="str">
        <f>IFERROR(VLOOKUP(LEFT(F6063,10),'Find Purchase Orders'!B:J,9,FALSE),"")</f>
        <v/>
      </c>
      <c r="W6063" s="25" t="s">
        <v>7261</v>
      </c>
    </row>
    <row r="6064" spans="1:23" hidden="1">
      <c r="A6064" s="25" t="s">
        <v>7261</v>
      </c>
      <c r="B6064" s="25" t="s">
        <v>8282</v>
      </c>
      <c r="C6064" s="25" t="s">
        <v>7264</v>
      </c>
      <c r="D6064" s="25" t="s">
        <v>20363</v>
      </c>
      <c r="E6064" s="25" t="s">
        <v>8284</v>
      </c>
      <c r="H6064" s="21">
        <v>6594.37</v>
      </c>
      <c r="I6064" s="25" t="s">
        <v>7257</v>
      </c>
      <c r="K6064" s="25" t="s">
        <v>7262</v>
      </c>
      <c r="L6064" s="25" t="s">
        <v>7259</v>
      </c>
      <c r="M6064" s="22">
        <v>0</v>
      </c>
      <c r="N6064" s="22">
        <v>0</v>
      </c>
      <c r="O6064" s="21">
        <v>0</v>
      </c>
      <c r="P6064" s="21">
        <v>758.64</v>
      </c>
      <c r="Q6064" s="25" t="s">
        <v>8287</v>
      </c>
      <c r="R6064" s="1" t="str">
        <f t="shared" si="122"/>
        <v>ST10021</v>
      </c>
      <c r="S6064" t="str">
        <f>VLOOKUP(R6064,Data!$C$2:$D$261,2,0)</f>
        <v>The Claremont</v>
      </c>
      <c r="T6064">
        <f>COUNTIF('Feb 2022'!A:A,D6064)+COUNTIF('Mar 2022'!A:A,D6064)+COUNTIF('Apr 2022'!A:A,D6064)+COUNTIF('May 2022'!A:A,D6064)+COUNTIF('June 2022'!A:A,D6064)+COUNTIF('July 2022'!A:A,D6064)+COUNTIF('Aug 2022'!A:A,D6064)+COUNTIF('Sep 2022'!A:A,D6064)+COUNTIF('Oct 2022'!A:A,D6064)+COUNTIF('Dec 2022'!A:A,D6064)</f>
        <v>0</v>
      </c>
      <c r="U6064" t="str">
        <f>VLOOKUP(Q6064,'Capital Lookup'!A:B,2,FALSE)</f>
        <v>No</v>
      </c>
      <c r="V6064" s="2" t="str">
        <f>IFERROR(VLOOKUP(LEFT(F6064,10),'Find Purchase Orders'!B:J,9,FALSE),"")</f>
        <v/>
      </c>
      <c r="W6064" s="25" t="s">
        <v>7261</v>
      </c>
    </row>
    <row r="6065" spans="1:23" hidden="1">
      <c r="A6065" s="25" t="s">
        <v>7261</v>
      </c>
      <c r="B6065" s="25" t="s">
        <v>8282</v>
      </c>
      <c r="C6065" s="25" t="s">
        <v>7264</v>
      </c>
      <c r="D6065" s="25" t="s">
        <v>20364</v>
      </c>
      <c r="E6065" s="25" t="s">
        <v>8284</v>
      </c>
      <c r="H6065" s="21">
        <v>6998.72</v>
      </c>
      <c r="I6065" s="25" t="s">
        <v>7257</v>
      </c>
      <c r="K6065" s="25" t="s">
        <v>7262</v>
      </c>
      <c r="L6065" s="25" t="s">
        <v>7259</v>
      </c>
      <c r="M6065" s="22">
        <v>0</v>
      </c>
      <c r="N6065" s="22">
        <v>0</v>
      </c>
      <c r="O6065" s="21">
        <v>0</v>
      </c>
      <c r="P6065" s="21">
        <v>805.16</v>
      </c>
      <c r="Q6065" s="25" t="s">
        <v>8287</v>
      </c>
      <c r="R6065" s="1" t="str">
        <f t="shared" si="122"/>
        <v>ST10021</v>
      </c>
      <c r="S6065" t="str">
        <f>VLOOKUP(R6065,Data!$C$2:$D$261,2,0)</f>
        <v>The Claremont</v>
      </c>
      <c r="T6065">
        <f>COUNTIF('Feb 2022'!A:A,D6065)+COUNTIF('Mar 2022'!A:A,D6065)+COUNTIF('Apr 2022'!A:A,D6065)+COUNTIF('May 2022'!A:A,D6065)+COUNTIF('June 2022'!A:A,D6065)+COUNTIF('July 2022'!A:A,D6065)+COUNTIF('Aug 2022'!A:A,D6065)+COUNTIF('Sep 2022'!A:A,D6065)+COUNTIF('Oct 2022'!A:A,D6065)+COUNTIF('Dec 2022'!A:A,D6065)</f>
        <v>0</v>
      </c>
      <c r="U6065" t="str">
        <f>VLOOKUP(Q6065,'Capital Lookup'!A:B,2,FALSE)</f>
        <v>No</v>
      </c>
      <c r="V6065" s="2" t="str">
        <f>IFERROR(VLOOKUP(LEFT(F6065,10),'Find Purchase Orders'!B:J,9,FALSE),"")</f>
        <v/>
      </c>
      <c r="W6065" s="25" t="s">
        <v>7261</v>
      </c>
    </row>
    <row r="6066" spans="1:23" hidden="1">
      <c r="A6066" s="25" t="s">
        <v>7425</v>
      </c>
      <c r="B6066" s="25" t="s">
        <v>7965</v>
      </c>
      <c r="C6066" s="25" t="s">
        <v>7271</v>
      </c>
      <c r="D6066" s="25" t="s">
        <v>20365</v>
      </c>
      <c r="E6066" s="25" t="s">
        <v>18536</v>
      </c>
      <c r="H6066" s="21">
        <v>1130</v>
      </c>
      <c r="I6066" s="25" t="s">
        <v>7257</v>
      </c>
      <c r="K6066" s="25" t="s">
        <v>7262</v>
      </c>
      <c r="L6066" s="25" t="s">
        <v>7259</v>
      </c>
      <c r="M6066" s="22">
        <v>0</v>
      </c>
      <c r="N6066" s="22">
        <v>0</v>
      </c>
      <c r="O6066" s="21">
        <v>0</v>
      </c>
      <c r="P6066" s="21">
        <v>130</v>
      </c>
      <c r="Q6066" s="25" t="s">
        <v>13377</v>
      </c>
      <c r="R6066" s="1" t="str">
        <f t="shared" si="122"/>
        <v>ST10190</v>
      </c>
      <c r="S6066" t="str">
        <f>VLOOKUP(R6066,Data!$C$2:$D$261,2,0)</f>
        <v>Trillium Court</v>
      </c>
      <c r="T6066">
        <f>COUNTIF('Feb 2022'!A:A,D6066)+COUNTIF('Mar 2022'!A:A,D6066)+COUNTIF('Apr 2022'!A:A,D6066)+COUNTIF('May 2022'!A:A,D6066)+COUNTIF('June 2022'!A:A,D6066)+COUNTIF('July 2022'!A:A,D6066)+COUNTIF('Aug 2022'!A:A,D6066)+COUNTIF('Sep 2022'!A:A,D6066)+COUNTIF('Oct 2022'!A:A,D6066)+COUNTIF('Dec 2022'!A:A,D6066)</f>
        <v>0</v>
      </c>
      <c r="U6066" t="str">
        <f>VLOOKUP(Q6066,'Capital Lookup'!A:B,2,FALSE)</f>
        <v>No</v>
      </c>
      <c r="V6066" s="2" t="str">
        <f>IFERROR(VLOOKUP(LEFT(F6066,10),'Find Purchase Orders'!B:J,9,FALSE),"")</f>
        <v/>
      </c>
      <c r="W6066" s="25" t="s">
        <v>7261</v>
      </c>
    </row>
    <row r="6067" spans="1:23" hidden="1">
      <c r="A6067" s="25" t="s">
        <v>8451</v>
      </c>
      <c r="B6067" s="25" t="s">
        <v>8108</v>
      </c>
      <c r="C6067" s="25" t="s">
        <v>7264</v>
      </c>
      <c r="D6067" s="25" t="s">
        <v>20366</v>
      </c>
      <c r="E6067" s="25" t="s">
        <v>20223</v>
      </c>
      <c r="H6067" s="21">
        <v>7121.61</v>
      </c>
      <c r="I6067" s="25" t="s">
        <v>7257</v>
      </c>
      <c r="K6067" s="25" t="s">
        <v>7262</v>
      </c>
      <c r="L6067" s="25" t="s">
        <v>8138</v>
      </c>
      <c r="M6067" s="22">
        <v>0</v>
      </c>
      <c r="N6067" s="22">
        <v>0</v>
      </c>
      <c r="O6067" s="21">
        <v>0</v>
      </c>
      <c r="P6067" s="21">
        <v>819.3</v>
      </c>
      <c r="Q6067" s="25"/>
      <c r="R6067" s="1" t="str">
        <f t="shared" si="122"/>
        <v>ST10049</v>
      </c>
      <c r="S6067" t="str">
        <f>VLOOKUP(R6067,Data!$C$2:$D$261,2,0)</f>
        <v>Colonel By</v>
      </c>
      <c r="T6067">
        <f>COUNTIF('Feb 2022'!A:A,D6067)+COUNTIF('Mar 2022'!A:A,D6067)+COUNTIF('Apr 2022'!A:A,D6067)+COUNTIF('May 2022'!A:A,D6067)+COUNTIF('June 2022'!A:A,D6067)+COUNTIF('July 2022'!A:A,D6067)+COUNTIF('Aug 2022'!A:A,D6067)+COUNTIF('Sep 2022'!A:A,D6067)+COUNTIF('Oct 2022'!A:A,D6067)+COUNTIF('Dec 2022'!A:A,D6067)</f>
        <v>0</v>
      </c>
      <c r="U6067" t="e">
        <f>VLOOKUP(Q6067,'Capital Lookup'!A:B,2,FALSE)</f>
        <v>#N/A</v>
      </c>
      <c r="V6067" s="2" t="str">
        <f>IFERROR(VLOOKUP(LEFT(F6067,10),'Find Purchase Orders'!B:J,9,FALSE),"")</f>
        <v/>
      </c>
      <c r="W6067" s="25" t="s">
        <v>7261</v>
      </c>
    </row>
    <row r="6068" spans="1:23" hidden="1">
      <c r="A6068" s="25" t="s">
        <v>8451</v>
      </c>
      <c r="B6068" s="25" t="s">
        <v>8108</v>
      </c>
      <c r="C6068" s="25" t="s">
        <v>7264</v>
      </c>
      <c r="D6068" s="25" t="s">
        <v>20367</v>
      </c>
      <c r="E6068" s="25" t="s">
        <v>20223</v>
      </c>
      <c r="H6068" s="21">
        <v>6431.96</v>
      </c>
      <c r="I6068" s="25" t="s">
        <v>7257</v>
      </c>
      <c r="K6068" s="25" t="s">
        <v>7262</v>
      </c>
      <c r="L6068" s="25" t="s">
        <v>8138</v>
      </c>
      <c r="M6068" s="22">
        <v>0</v>
      </c>
      <c r="N6068" s="22">
        <v>0</v>
      </c>
      <c r="O6068" s="21">
        <v>0</v>
      </c>
      <c r="P6068" s="21">
        <v>739.96</v>
      </c>
      <c r="Q6068" s="25"/>
      <c r="R6068" s="1" t="str">
        <f t="shared" si="122"/>
        <v>ST10049</v>
      </c>
      <c r="S6068" t="str">
        <f>VLOOKUP(R6068,Data!$C$2:$D$261,2,0)</f>
        <v>Colonel By</v>
      </c>
      <c r="T6068">
        <f>COUNTIF('Feb 2022'!A:A,D6068)+COUNTIF('Mar 2022'!A:A,D6068)+COUNTIF('Apr 2022'!A:A,D6068)+COUNTIF('May 2022'!A:A,D6068)+COUNTIF('June 2022'!A:A,D6068)+COUNTIF('July 2022'!A:A,D6068)+COUNTIF('Aug 2022'!A:A,D6068)+COUNTIF('Sep 2022'!A:A,D6068)+COUNTIF('Oct 2022'!A:A,D6068)+COUNTIF('Dec 2022'!A:A,D6068)</f>
        <v>0</v>
      </c>
      <c r="U6068" t="e">
        <f>VLOOKUP(Q6068,'Capital Lookup'!A:B,2,FALSE)</f>
        <v>#N/A</v>
      </c>
      <c r="V6068" s="2" t="str">
        <f>IFERROR(VLOOKUP(LEFT(F6068,10),'Find Purchase Orders'!B:J,9,FALSE),"")</f>
        <v/>
      </c>
      <c r="W6068" s="25" t="s">
        <v>7261</v>
      </c>
    </row>
    <row r="6069" spans="1:23" hidden="1">
      <c r="A6069" s="25" t="s">
        <v>7269</v>
      </c>
      <c r="B6069" s="25" t="s">
        <v>7953</v>
      </c>
      <c r="C6069" s="25" t="s">
        <v>7271</v>
      </c>
      <c r="D6069" s="25" t="s">
        <v>20368</v>
      </c>
      <c r="E6069" s="25" t="s">
        <v>7492</v>
      </c>
      <c r="H6069" s="21">
        <v>12916.18</v>
      </c>
      <c r="I6069" s="25" t="s">
        <v>7257</v>
      </c>
      <c r="K6069" s="25" t="s">
        <v>7640</v>
      </c>
      <c r="L6069" s="25" t="s">
        <v>10765</v>
      </c>
      <c r="M6069" s="22">
        <v>0</v>
      </c>
      <c r="N6069" s="22">
        <v>0</v>
      </c>
      <c r="O6069" s="21">
        <v>0</v>
      </c>
      <c r="P6069" s="21">
        <v>1485.93</v>
      </c>
      <c r="Q6069" s="25" t="s">
        <v>19556</v>
      </c>
      <c r="R6069" s="1" t="str">
        <f t="shared" ref="R6069:R6093" si="123">CONCATENATE("ST",LEFT(B6069,5))</f>
        <v>ST10155</v>
      </c>
      <c r="S6069" t="str">
        <f>VLOOKUP(R6069,Data!$C$2:$D$261,2,0)</f>
        <v>Oak Terrace</v>
      </c>
      <c r="T6069">
        <f>COUNTIF('Feb 2022'!A:A,D6069)+COUNTIF('Mar 2022'!A:A,D6069)+COUNTIF('Apr 2022'!A:A,D6069)+COUNTIF('May 2022'!A:A,D6069)+COUNTIF('June 2022'!A:A,D6069)+COUNTIF('July 2022'!A:A,D6069)+COUNTIF('Aug 2022'!A:A,D6069)+COUNTIF('Sep 2022'!A:A,D6069)+COUNTIF('Oct 2022'!A:A,D6069)+COUNTIF('Dec 2022'!A:A,D6069)</f>
        <v>0</v>
      </c>
      <c r="U6069" t="str">
        <f>VLOOKUP(Q6069,'Capital Lookup'!A:B,2,FALSE)</f>
        <v>No</v>
      </c>
      <c r="V6069" s="2" t="str">
        <f>IFERROR(VLOOKUP(LEFT(F6069,10),'Find Purchase Orders'!B:J,9,FALSE),"")</f>
        <v/>
      </c>
      <c r="W6069" s="25" t="s">
        <v>7261</v>
      </c>
    </row>
    <row r="6070" spans="1:23" hidden="1">
      <c r="A6070" s="25" t="s">
        <v>8451</v>
      </c>
      <c r="B6070" s="25" t="s">
        <v>8108</v>
      </c>
      <c r="C6070" s="25" t="s">
        <v>7264</v>
      </c>
      <c r="D6070" s="25" t="s">
        <v>20369</v>
      </c>
      <c r="E6070" s="25" t="s">
        <v>20223</v>
      </c>
      <c r="H6070" s="21">
        <v>5539.01</v>
      </c>
      <c r="I6070" s="25" t="s">
        <v>7257</v>
      </c>
      <c r="K6070" s="25" t="s">
        <v>7262</v>
      </c>
      <c r="L6070" s="25" t="s">
        <v>8138</v>
      </c>
      <c r="M6070" s="22">
        <v>0</v>
      </c>
      <c r="N6070" s="22">
        <v>0</v>
      </c>
      <c r="O6070" s="21">
        <v>0</v>
      </c>
      <c r="P6070" s="21">
        <v>637.23</v>
      </c>
      <c r="Q6070" s="25"/>
      <c r="R6070" s="1" t="str">
        <f t="shared" si="123"/>
        <v>ST10049</v>
      </c>
      <c r="S6070" t="str">
        <f>VLOOKUP(R6070,Data!$C$2:$D$261,2,0)</f>
        <v>Colonel By</v>
      </c>
      <c r="T6070">
        <f>COUNTIF('Feb 2022'!A:A,D6070)+COUNTIF('Mar 2022'!A:A,D6070)+COUNTIF('Apr 2022'!A:A,D6070)+COUNTIF('May 2022'!A:A,D6070)+COUNTIF('June 2022'!A:A,D6070)+COUNTIF('July 2022'!A:A,D6070)+COUNTIF('Aug 2022'!A:A,D6070)+COUNTIF('Sep 2022'!A:A,D6070)+COUNTIF('Oct 2022'!A:A,D6070)+COUNTIF('Dec 2022'!A:A,D6070)</f>
        <v>0</v>
      </c>
      <c r="U6070" t="e">
        <f>VLOOKUP(Q6070,'Capital Lookup'!A:B,2,FALSE)</f>
        <v>#N/A</v>
      </c>
      <c r="V6070" s="2" t="str">
        <f>IFERROR(VLOOKUP(LEFT(F6070,10),'Find Purchase Orders'!B:J,9,FALSE),"")</f>
        <v/>
      </c>
      <c r="W6070" s="25" t="s">
        <v>7261</v>
      </c>
    </row>
    <row r="6071" spans="1:23" hidden="1">
      <c r="A6071" s="25" t="s">
        <v>7269</v>
      </c>
      <c r="B6071" s="25" t="s">
        <v>9307</v>
      </c>
      <c r="C6071" s="25" t="s">
        <v>7271</v>
      </c>
      <c r="D6071" s="25" t="s">
        <v>20370</v>
      </c>
      <c r="E6071" s="25" t="s">
        <v>7492</v>
      </c>
      <c r="H6071" s="21">
        <v>8475</v>
      </c>
      <c r="I6071" s="25" t="s">
        <v>7257</v>
      </c>
      <c r="K6071" s="25" t="s">
        <v>7640</v>
      </c>
      <c r="L6071" s="25" t="s">
        <v>10765</v>
      </c>
      <c r="M6071" s="22">
        <v>0</v>
      </c>
      <c r="N6071" s="22">
        <v>0</v>
      </c>
      <c r="O6071" s="21">
        <v>0</v>
      </c>
      <c r="P6071" s="21">
        <v>975</v>
      </c>
      <c r="Q6071" s="25" t="s">
        <v>19556</v>
      </c>
      <c r="R6071" s="1" t="str">
        <f t="shared" si="123"/>
        <v>ST10158</v>
      </c>
      <c r="S6071" t="str">
        <f>VLOOKUP(R6071,Data!$C$2:$D$261,2,0)</f>
        <v>ReachView Village</v>
      </c>
      <c r="T6071">
        <f>COUNTIF('Feb 2022'!A:A,D6071)+COUNTIF('Mar 2022'!A:A,D6071)+COUNTIF('Apr 2022'!A:A,D6071)+COUNTIF('May 2022'!A:A,D6071)+COUNTIF('June 2022'!A:A,D6071)+COUNTIF('July 2022'!A:A,D6071)+COUNTIF('Aug 2022'!A:A,D6071)+COUNTIF('Sep 2022'!A:A,D6071)+COUNTIF('Oct 2022'!A:A,D6071)+COUNTIF('Dec 2022'!A:A,D6071)</f>
        <v>0</v>
      </c>
      <c r="U6071" t="str">
        <f>VLOOKUP(Q6071,'Capital Lookup'!A:B,2,FALSE)</f>
        <v>No</v>
      </c>
      <c r="V6071" s="2" t="str">
        <f>IFERROR(VLOOKUP(LEFT(F6071,10),'Find Purchase Orders'!B:J,9,FALSE),"")</f>
        <v/>
      </c>
      <c r="W6071" s="25" t="s">
        <v>7261</v>
      </c>
    </row>
    <row r="6072" spans="1:23" hidden="1">
      <c r="A6072" s="25" t="s">
        <v>8451</v>
      </c>
      <c r="B6072" s="25" t="s">
        <v>8108</v>
      </c>
      <c r="C6072" s="25" t="s">
        <v>7264</v>
      </c>
      <c r="D6072" s="25" t="s">
        <v>20371</v>
      </c>
      <c r="E6072" s="25" t="s">
        <v>20223</v>
      </c>
      <c r="H6072" s="21">
        <v>0</v>
      </c>
      <c r="I6072" s="25" t="s">
        <v>7257</v>
      </c>
      <c r="K6072" s="25" t="s">
        <v>7262</v>
      </c>
      <c r="L6072" s="25" t="s">
        <v>8138</v>
      </c>
      <c r="M6072" s="22">
        <v>0</v>
      </c>
      <c r="N6072" s="22">
        <v>0</v>
      </c>
      <c r="O6072" s="21">
        <v>0</v>
      </c>
      <c r="P6072" s="21">
        <v>0</v>
      </c>
      <c r="Q6072" s="25"/>
      <c r="R6072" s="1" t="str">
        <f t="shared" si="123"/>
        <v>ST10049</v>
      </c>
      <c r="S6072" t="str">
        <f>VLOOKUP(R6072,Data!$C$2:$D$261,2,0)</f>
        <v>Colonel By</v>
      </c>
      <c r="T6072">
        <f>COUNTIF('Feb 2022'!A:A,D6072)+COUNTIF('Mar 2022'!A:A,D6072)+COUNTIF('Apr 2022'!A:A,D6072)+COUNTIF('May 2022'!A:A,D6072)+COUNTIF('June 2022'!A:A,D6072)+COUNTIF('July 2022'!A:A,D6072)+COUNTIF('Aug 2022'!A:A,D6072)+COUNTIF('Sep 2022'!A:A,D6072)+COUNTIF('Oct 2022'!A:A,D6072)+COUNTIF('Dec 2022'!A:A,D6072)</f>
        <v>0</v>
      </c>
      <c r="U6072" t="e">
        <f>VLOOKUP(Q6072,'Capital Lookup'!A:B,2,FALSE)</f>
        <v>#N/A</v>
      </c>
      <c r="V6072" s="2" t="str">
        <f>IFERROR(VLOOKUP(LEFT(F6072,10),'Find Purchase Orders'!B:J,9,FALSE),"")</f>
        <v/>
      </c>
      <c r="W6072" s="25" t="s">
        <v>7261</v>
      </c>
    </row>
    <row r="6073" spans="1:23" hidden="1">
      <c r="A6073" s="25" t="s">
        <v>8451</v>
      </c>
      <c r="B6073" s="25" t="s">
        <v>8108</v>
      </c>
      <c r="C6073" s="25" t="s">
        <v>7264</v>
      </c>
      <c r="D6073" s="25" t="s">
        <v>20372</v>
      </c>
      <c r="E6073" s="25" t="s">
        <v>20223</v>
      </c>
      <c r="H6073" s="21">
        <v>5642.09</v>
      </c>
      <c r="I6073" s="25" t="s">
        <v>7257</v>
      </c>
      <c r="K6073" s="25" t="s">
        <v>7289</v>
      </c>
      <c r="L6073" s="25" t="s">
        <v>20</v>
      </c>
      <c r="M6073" s="22">
        <v>0</v>
      </c>
      <c r="N6073" s="22">
        <v>0</v>
      </c>
      <c r="O6073" s="21">
        <v>0</v>
      </c>
      <c r="P6073" s="21">
        <v>649.09</v>
      </c>
      <c r="Q6073" s="25"/>
      <c r="R6073" s="1" t="str">
        <f t="shared" si="123"/>
        <v>ST10049</v>
      </c>
      <c r="S6073" t="str">
        <f>VLOOKUP(R6073,Data!$C$2:$D$261,2,0)</f>
        <v>Colonel By</v>
      </c>
      <c r="T6073">
        <f>COUNTIF('Feb 2022'!A:A,D6073)+COUNTIF('Mar 2022'!A:A,D6073)+COUNTIF('Apr 2022'!A:A,D6073)+COUNTIF('May 2022'!A:A,D6073)+COUNTIF('June 2022'!A:A,D6073)+COUNTIF('July 2022'!A:A,D6073)+COUNTIF('Aug 2022'!A:A,D6073)+COUNTIF('Sep 2022'!A:A,D6073)+COUNTIF('Oct 2022'!A:A,D6073)+COUNTIF('Dec 2022'!A:A,D6073)</f>
        <v>0</v>
      </c>
      <c r="U6073" t="e">
        <f>VLOOKUP(Q6073,'Capital Lookup'!A:B,2,FALSE)</f>
        <v>#N/A</v>
      </c>
      <c r="V6073" s="2" t="str">
        <f>IFERROR(VLOOKUP(LEFT(F6073,10),'Find Purchase Orders'!B:J,9,FALSE),"")</f>
        <v/>
      </c>
      <c r="W6073" s="25" t="s">
        <v>7261</v>
      </c>
    </row>
    <row r="6074" spans="1:23" hidden="1">
      <c r="A6074" s="25" t="s">
        <v>8451</v>
      </c>
      <c r="B6074" s="25" t="s">
        <v>8108</v>
      </c>
      <c r="C6074" s="25" t="s">
        <v>7264</v>
      </c>
      <c r="D6074" s="25" t="s">
        <v>20373</v>
      </c>
      <c r="E6074" s="25" t="s">
        <v>20223</v>
      </c>
      <c r="H6074" s="21">
        <v>2858.9</v>
      </c>
      <c r="I6074" s="25" t="s">
        <v>7257</v>
      </c>
      <c r="K6074" s="25" t="s">
        <v>7289</v>
      </c>
      <c r="L6074" s="25" t="s">
        <v>20</v>
      </c>
      <c r="M6074" s="22">
        <v>0</v>
      </c>
      <c r="N6074" s="22">
        <v>0</v>
      </c>
      <c r="O6074" s="21">
        <v>0</v>
      </c>
      <c r="P6074" s="21">
        <v>328.9</v>
      </c>
      <c r="Q6074" s="25"/>
      <c r="R6074" s="1" t="str">
        <f t="shared" si="123"/>
        <v>ST10049</v>
      </c>
      <c r="S6074" t="str">
        <f>VLOOKUP(R6074,Data!$C$2:$D$261,2,0)</f>
        <v>Colonel By</v>
      </c>
      <c r="T6074">
        <f>COUNTIF('Feb 2022'!A:A,D6074)+COUNTIF('Mar 2022'!A:A,D6074)+COUNTIF('Apr 2022'!A:A,D6074)+COUNTIF('May 2022'!A:A,D6074)+COUNTIF('June 2022'!A:A,D6074)+COUNTIF('July 2022'!A:A,D6074)+COUNTIF('Aug 2022'!A:A,D6074)+COUNTIF('Sep 2022'!A:A,D6074)+COUNTIF('Oct 2022'!A:A,D6074)+COUNTIF('Dec 2022'!A:A,D6074)</f>
        <v>0</v>
      </c>
      <c r="U6074" t="e">
        <f>VLOOKUP(Q6074,'Capital Lookup'!A:B,2,FALSE)</f>
        <v>#N/A</v>
      </c>
      <c r="V6074" s="2" t="str">
        <f>IFERROR(VLOOKUP(LEFT(F6074,10),'Find Purchase Orders'!B:J,9,FALSE),"")</f>
        <v/>
      </c>
      <c r="W6074" s="25" t="s">
        <v>7261</v>
      </c>
    </row>
    <row r="6075" spans="1:23" hidden="1">
      <c r="A6075" s="25" t="s">
        <v>7261</v>
      </c>
      <c r="B6075" s="25" t="s">
        <v>12039</v>
      </c>
      <c r="C6075" s="25" t="s">
        <v>7264</v>
      </c>
      <c r="D6075" s="25" t="s">
        <v>20374</v>
      </c>
      <c r="E6075" s="25" t="s">
        <v>12040</v>
      </c>
      <c r="H6075" s="21">
        <v>751.45</v>
      </c>
      <c r="I6075" s="25" t="s">
        <v>7257</v>
      </c>
      <c r="K6075" s="25" t="s">
        <v>7262</v>
      </c>
      <c r="L6075" s="25" t="s">
        <v>7259</v>
      </c>
      <c r="M6075" s="22">
        <v>0</v>
      </c>
      <c r="N6075" s="22">
        <v>0</v>
      </c>
      <c r="O6075" s="21">
        <v>0</v>
      </c>
      <c r="P6075" s="21">
        <v>86.45</v>
      </c>
      <c r="Q6075" s="25" t="s">
        <v>12043</v>
      </c>
      <c r="R6075" s="1" t="str">
        <f t="shared" si="123"/>
        <v>ST10037</v>
      </c>
      <c r="S6075" t="str">
        <f>VLOOKUP(R6075,Data!$C$2:$D$261,2,0)</f>
        <v>Stittsville Villa</v>
      </c>
      <c r="T6075">
        <f>COUNTIF('Feb 2022'!A:A,D6075)+COUNTIF('Mar 2022'!A:A,D6075)+COUNTIF('Apr 2022'!A:A,D6075)+COUNTIF('May 2022'!A:A,D6075)+COUNTIF('June 2022'!A:A,D6075)+COUNTIF('July 2022'!A:A,D6075)+COUNTIF('Aug 2022'!A:A,D6075)+COUNTIF('Sep 2022'!A:A,D6075)+COUNTIF('Oct 2022'!A:A,D6075)+COUNTIF('Dec 2022'!A:A,D6075)</f>
        <v>0</v>
      </c>
      <c r="U6075" t="str">
        <f>VLOOKUP(Q6075,'Capital Lookup'!A:B,2,FALSE)</f>
        <v>No</v>
      </c>
      <c r="V6075" s="2" t="str">
        <f>IFERROR(VLOOKUP(LEFT(F6075,10),'Find Purchase Orders'!B:J,9,FALSE),"")</f>
        <v/>
      </c>
      <c r="W6075" s="25" t="s">
        <v>7261</v>
      </c>
    </row>
    <row r="6076" spans="1:23" hidden="1">
      <c r="A6076" s="25" t="s">
        <v>7261</v>
      </c>
      <c r="B6076" s="25" t="s">
        <v>12039</v>
      </c>
      <c r="C6076" s="25" t="s">
        <v>7264</v>
      </c>
      <c r="D6076" s="25" t="s">
        <v>20374</v>
      </c>
      <c r="E6076" s="25" t="s">
        <v>12040</v>
      </c>
      <c r="H6076" s="21">
        <v>3926.47</v>
      </c>
      <c r="I6076" s="25" t="s">
        <v>7257</v>
      </c>
      <c r="K6076" s="25" t="s">
        <v>7262</v>
      </c>
      <c r="L6076" s="25" t="s">
        <v>7259</v>
      </c>
      <c r="M6076" s="22">
        <v>0</v>
      </c>
      <c r="N6076" s="22">
        <v>0</v>
      </c>
      <c r="O6076" s="21">
        <v>0</v>
      </c>
      <c r="P6076" s="21">
        <v>451.72</v>
      </c>
      <c r="Q6076" s="25" t="s">
        <v>12043</v>
      </c>
      <c r="R6076" s="1" t="str">
        <f t="shared" si="123"/>
        <v>ST10037</v>
      </c>
      <c r="S6076" t="str">
        <f>VLOOKUP(R6076,Data!$C$2:$D$261,2,0)</f>
        <v>Stittsville Villa</v>
      </c>
      <c r="T6076">
        <f>COUNTIF('Feb 2022'!A:A,D6076)+COUNTIF('Mar 2022'!A:A,D6076)+COUNTIF('Apr 2022'!A:A,D6076)+COUNTIF('May 2022'!A:A,D6076)+COUNTIF('June 2022'!A:A,D6076)+COUNTIF('July 2022'!A:A,D6076)+COUNTIF('Aug 2022'!A:A,D6076)+COUNTIF('Sep 2022'!A:A,D6076)+COUNTIF('Oct 2022'!A:A,D6076)+COUNTIF('Dec 2022'!A:A,D6076)</f>
        <v>0</v>
      </c>
      <c r="U6076" t="str">
        <f>VLOOKUP(Q6076,'Capital Lookup'!A:B,2,FALSE)</f>
        <v>No</v>
      </c>
      <c r="V6076" s="2" t="str">
        <f>IFERROR(VLOOKUP(LEFT(F6076,10),'Find Purchase Orders'!B:J,9,FALSE),"")</f>
        <v/>
      </c>
      <c r="W6076" s="25" t="s">
        <v>7261</v>
      </c>
    </row>
    <row r="6077" spans="1:23" hidden="1">
      <c r="A6077" s="25" t="s">
        <v>8451</v>
      </c>
      <c r="B6077" s="25" t="s">
        <v>8108</v>
      </c>
      <c r="C6077" s="25" t="s">
        <v>7264</v>
      </c>
      <c r="D6077" s="25" t="s">
        <v>20375</v>
      </c>
      <c r="E6077" s="25" t="s">
        <v>20223</v>
      </c>
      <c r="H6077" s="21">
        <v>5134.47</v>
      </c>
      <c r="I6077" s="25" t="s">
        <v>7257</v>
      </c>
      <c r="K6077" s="25" t="s">
        <v>7262</v>
      </c>
      <c r="L6077" s="25" t="s">
        <v>8138</v>
      </c>
      <c r="M6077" s="22">
        <v>0</v>
      </c>
      <c r="N6077" s="22">
        <v>0</v>
      </c>
      <c r="O6077" s="21">
        <v>0</v>
      </c>
      <c r="P6077" s="21">
        <v>590.69000000000005</v>
      </c>
      <c r="Q6077" s="25"/>
      <c r="R6077" s="1" t="str">
        <f t="shared" si="123"/>
        <v>ST10049</v>
      </c>
      <c r="S6077" t="str">
        <f>VLOOKUP(R6077,Data!$C$2:$D$261,2,0)</f>
        <v>Colonel By</v>
      </c>
      <c r="T6077">
        <f>COUNTIF('Feb 2022'!A:A,D6077)+COUNTIF('Mar 2022'!A:A,D6077)+COUNTIF('Apr 2022'!A:A,D6077)+COUNTIF('May 2022'!A:A,D6077)+COUNTIF('June 2022'!A:A,D6077)+COUNTIF('July 2022'!A:A,D6077)+COUNTIF('Aug 2022'!A:A,D6077)+COUNTIF('Sep 2022'!A:A,D6077)+COUNTIF('Oct 2022'!A:A,D6077)+COUNTIF('Dec 2022'!A:A,D6077)</f>
        <v>0</v>
      </c>
      <c r="U6077" t="e">
        <f>VLOOKUP(Q6077,'Capital Lookup'!A:B,2,FALSE)</f>
        <v>#N/A</v>
      </c>
      <c r="V6077" s="2" t="str">
        <f>IFERROR(VLOOKUP(LEFT(F6077,10),'Find Purchase Orders'!B:J,9,FALSE),"")</f>
        <v/>
      </c>
      <c r="W6077" s="25" t="s">
        <v>7261</v>
      </c>
    </row>
    <row r="6078" spans="1:23" hidden="1">
      <c r="A6078" s="25" t="s">
        <v>8451</v>
      </c>
      <c r="B6078" s="25" t="s">
        <v>8108</v>
      </c>
      <c r="C6078" s="25" t="s">
        <v>7264</v>
      </c>
      <c r="D6078" s="25" t="s">
        <v>20376</v>
      </c>
      <c r="E6078" s="25" t="s">
        <v>20223</v>
      </c>
      <c r="H6078" s="21">
        <v>5984.23</v>
      </c>
      <c r="I6078" s="25" t="s">
        <v>7257</v>
      </c>
      <c r="K6078" s="25" t="s">
        <v>7262</v>
      </c>
      <c r="L6078" s="25" t="s">
        <v>8138</v>
      </c>
      <c r="M6078" s="22">
        <v>0</v>
      </c>
      <c r="N6078" s="22">
        <v>0</v>
      </c>
      <c r="O6078" s="21">
        <v>0</v>
      </c>
      <c r="P6078" s="21">
        <v>688.45</v>
      </c>
      <c r="Q6078" s="25"/>
      <c r="R6078" s="1" t="str">
        <f t="shared" si="123"/>
        <v>ST10049</v>
      </c>
      <c r="S6078" t="str">
        <f>VLOOKUP(R6078,Data!$C$2:$D$261,2,0)</f>
        <v>Colonel By</v>
      </c>
      <c r="T6078">
        <f>COUNTIF('Feb 2022'!A:A,D6078)+COUNTIF('Mar 2022'!A:A,D6078)+COUNTIF('Apr 2022'!A:A,D6078)+COUNTIF('May 2022'!A:A,D6078)+COUNTIF('June 2022'!A:A,D6078)+COUNTIF('July 2022'!A:A,D6078)+COUNTIF('Aug 2022'!A:A,D6078)+COUNTIF('Sep 2022'!A:A,D6078)+COUNTIF('Oct 2022'!A:A,D6078)+COUNTIF('Dec 2022'!A:A,D6078)</f>
        <v>0</v>
      </c>
      <c r="U6078" t="e">
        <f>VLOOKUP(Q6078,'Capital Lookup'!A:B,2,FALSE)</f>
        <v>#N/A</v>
      </c>
      <c r="V6078" s="2" t="str">
        <f>IFERROR(VLOOKUP(LEFT(F6078,10),'Find Purchase Orders'!B:J,9,FALSE),"")</f>
        <v/>
      </c>
      <c r="W6078" s="25" t="s">
        <v>7261</v>
      </c>
    </row>
    <row r="6079" spans="1:23" hidden="1">
      <c r="A6079" s="25" t="s">
        <v>7261</v>
      </c>
      <c r="B6079" s="25" t="s">
        <v>7440</v>
      </c>
      <c r="C6079" s="25" t="s">
        <v>7264</v>
      </c>
      <c r="D6079" s="25" t="s">
        <v>20377</v>
      </c>
      <c r="E6079" s="25" t="s">
        <v>17283</v>
      </c>
      <c r="H6079" s="21">
        <v>3767.4</v>
      </c>
      <c r="I6079" s="25" t="s">
        <v>7257</v>
      </c>
      <c r="K6079" s="25" t="s">
        <v>7258</v>
      </c>
      <c r="L6079" s="25" t="s">
        <v>8647</v>
      </c>
      <c r="M6079" s="22">
        <v>0</v>
      </c>
      <c r="N6079" s="22">
        <v>0</v>
      </c>
      <c r="O6079" s="21">
        <v>0</v>
      </c>
      <c r="P6079" s="21">
        <v>179.4</v>
      </c>
      <c r="Q6079" s="25"/>
      <c r="R6079" s="1" t="str">
        <f t="shared" si="123"/>
        <v>ST10068</v>
      </c>
      <c r="S6079" t="str">
        <f>VLOOKUP(R6079,Data!$C$2:$D$261,2,0)</f>
        <v>Chateau Renoir</v>
      </c>
      <c r="T6079">
        <f>COUNTIF('Feb 2022'!A:A,D6079)+COUNTIF('Mar 2022'!A:A,D6079)+COUNTIF('Apr 2022'!A:A,D6079)+COUNTIF('May 2022'!A:A,D6079)+COUNTIF('June 2022'!A:A,D6079)+COUNTIF('July 2022'!A:A,D6079)+COUNTIF('Aug 2022'!A:A,D6079)+COUNTIF('Sep 2022'!A:A,D6079)+COUNTIF('Oct 2022'!A:A,D6079)+COUNTIF('Dec 2022'!A:A,D6079)</f>
        <v>0</v>
      </c>
      <c r="U6079" t="e">
        <f>VLOOKUP(Q6079,'Capital Lookup'!A:B,2,FALSE)</f>
        <v>#N/A</v>
      </c>
      <c r="V6079" s="2" t="str">
        <f>IFERROR(VLOOKUP(LEFT(F6079,10),'Find Purchase Orders'!B:J,9,FALSE),"")</f>
        <v/>
      </c>
      <c r="W6079" s="25" t="s">
        <v>7261</v>
      </c>
    </row>
    <row r="6080" spans="1:23" hidden="1">
      <c r="A6080" s="25" t="s">
        <v>8451</v>
      </c>
      <c r="B6080" s="25" t="s">
        <v>8108</v>
      </c>
      <c r="C6080" s="25" t="s">
        <v>7264</v>
      </c>
      <c r="D6080" s="25" t="s">
        <v>20378</v>
      </c>
      <c r="E6080" s="25" t="s">
        <v>20223</v>
      </c>
      <c r="H6080" s="21">
        <v>4505.8500000000004</v>
      </c>
      <c r="I6080" s="25" t="s">
        <v>7257</v>
      </c>
      <c r="K6080" s="25" t="s">
        <v>7262</v>
      </c>
      <c r="L6080" s="25" t="s">
        <v>8138</v>
      </c>
      <c r="M6080" s="22">
        <v>0</v>
      </c>
      <c r="N6080" s="22">
        <v>0</v>
      </c>
      <c r="O6080" s="21">
        <v>0</v>
      </c>
      <c r="P6080" s="21">
        <v>518.37</v>
      </c>
      <c r="Q6080" s="25"/>
      <c r="R6080" s="1" t="str">
        <f t="shared" si="123"/>
        <v>ST10049</v>
      </c>
      <c r="S6080" t="str">
        <f>VLOOKUP(R6080,Data!$C$2:$D$261,2,0)</f>
        <v>Colonel By</v>
      </c>
      <c r="T6080">
        <f>COUNTIF('Feb 2022'!A:A,D6080)+COUNTIF('Mar 2022'!A:A,D6080)+COUNTIF('Apr 2022'!A:A,D6080)+COUNTIF('May 2022'!A:A,D6080)+COUNTIF('June 2022'!A:A,D6080)+COUNTIF('July 2022'!A:A,D6080)+COUNTIF('Aug 2022'!A:A,D6080)+COUNTIF('Sep 2022'!A:A,D6080)+COUNTIF('Oct 2022'!A:A,D6080)+COUNTIF('Dec 2022'!A:A,D6080)</f>
        <v>0</v>
      </c>
      <c r="U6080" t="e">
        <f>VLOOKUP(Q6080,'Capital Lookup'!A:B,2,FALSE)</f>
        <v>#N/A</v>
      </c>
      <c r="V6080" s="2" t="str">
        <f>IFERROR(VLOOKUP(LEFT(F6080,10),'Find Purchase Orders'!B:J,9,FALSE),"")</f>
        <v/>
      </c>
      <c r="W6080" s="25" t="s">
        <v>7261</v>
      </c>
    </row>
    <row r="6081" spans="1:23" hidden="1">
      <c r="A6081" s="25" t="s">
        <v>7261</v>
      </c>
      <c r="B6081" s="25" t="s">
        <v>7752</v>
      </c>
      <c r="C6081" s="25" t="s">
        <v>7277</v>
      </c>
      <c r="D6081" s="25" t="s">
        <v>20379</v>
      </c>
      <c r="E6081" s="25" t="s">
        <v>8188</v>
      </c>
      <c r="H6081" s="21">
        <v>5141.78</v>
      </c>
      <c r="I6081" s="25" t="s">
        <v>7257</v>
      </c>
      <c r="K6081" s="25" t="s">
        <v>7262</v>
      </c>
      <c r="L6081" s="25" t="s">
        <v>7259</v>
      </c>
      <c r="M6081" s="22">
        <v>0</v>
      </c>
      <c r="N6081" s="22">
        <v>0</v>
      </c>
      <c r="O6081" s="21">
        <v>0</v>
      </c>
      <c r="P6081" s="21">
        <v>244.85</v>
      </c>
      <c r="Q6081" s="25" t="s">
        <v>8191</v>
      </c>
      <c r="R6081" s="1" t="str">
        <f t="shared" si="123"/>
        <v>ST10065</v>
      </c>
      <c r="S6081" t="str">
        <f>VLOOKUP(R6081,Data!$C$2:$D$261,2,0)</f>
        <v>Evergreen</v>
      </c>
      <c r="T6081">
        <f>COUNTIF('Feb 2022'!A:A,D6081)+COUNTIF('Mar 2022'!A:A,D6081)+COUNTIF('Apr 2022'!A:A,D6081)+COUNTIF('May 2022'!A:A,D6081)+COUNTIF('June 2022'!A:A,D6081)+COUNTIF('July 2022'!A:A,D6081)+COUNTIF('Aug 2022'!A:A,D6081)+COUNTIF('Sep 2022'!A:A,D6081)+COUNTIF('Oct 2022'!A:A,D6081)+COUNTIF('Dec 2022'!A:A,D6081)</f>
        <v>0</v>
      </c>
      <c r="U6081" t="str">
        <f>VLOOKUP(Q6081,'Capital Lookup'!A:B,2,FALSE)</f>
        <v>No</v>
      </c>
      <c r="V6081" s="2" t="str">
        <f>IFERROR(VLOOKUP(LEFT(F6081,10),'Find Purchase Orders'!B:J,9,FALSE),"")</f>
        <v/>
      </c>
      <c r="W6081" s="25" t="s">
        <v>7261</v>
      </c>
    </row>
    <row r="6082" spans="1:23" hidden="1">
      <c r="A6082" s="25" t="s">
        <v>7261</v>
      </c>
      <c r="B6082" s="25" t="s">
        <v>7355</v>
      </c>
      <c r="C6082" s="25" t="s">
        <v>7264</v>
      </c>
      <c r="D6082" s="25" t="s">
        <v>20380</v>
      </c>
      <c r="E6082" s="25" t="s">
        <v>8140</v>
      </c>
      <c r="H6082" s="21">
        <v>42375</v>
      </c>
      <c r="I6082" s="25" t="s">
        <v>7257</v>
      </c>
      <c r="K6082" s="25" t="s">
        <v>7893</v>
      </c>
      <c r="L6082" s="25" t="s">
        <v>8166</v>
      </c>
      <c r="M6082" s="22">
        <v>0</v>
      </c>
      <c r="N6082" s="22">
        <v>0</v>
      </c>
      <c r="O6082" s="21">
        <v>0</v>
      </c>
      <c r="P6082" s="21">
        <v>4875</v>
      </c>
      <c r="Q6082" s="25" t="s">
        <v>20381</v>
      </c>
      <c r="R6082" s="1" t="str">
        <f t="shared" si="123"/>
        <v>ST10094</v>
      </c>
      <c r="S6082" t="str">
        <f>VLOOKUP(R6082,Data!$C$2:$D$261,2,0)</f>
        <v>Briarfield Gardens</v>
      </c>
      <c r="T6082">
        <f>COUNTIF('Feb 2022'!A:A,D6082)+COUNTIF('Mar 2022'!A:A,D6082)+COUNTIF('Apr 2022'!A:A,D6082)+COUNTIF('May 2022'!A:A,D6082)+COUNTIF('June 2022'!A:A,D6082)+COUNTIF('July 2022'!A:A,D6082)+COUNTIF('Aug 2022'!A:A,D6082)+COUNTIF('Sep 2022'!A:A,D6082)+COUNTIF('Oct 2022'!A:A,D6082)+COUNTIF('Dec 2022'!A:A,D6082)</f>
        <v>0</v>
      </c>
      <c r="U6082" t="e">
        <f>VLOOKUP(Q6082,'Capital Lookup'!A:B,2,FALSE)</f>
        <v>#N/A</v>
      </c>
      <c r="V6082" s="2" t="str">
        <f>IFERROR(VLOOKUP(LEFT(F6082,10),'Find Purchase Orders'!B:J,9,FALSE),"")</f>
        <v/>
      </c>
      <c r="W6082" s="25" t="s">
        <v>7261</v>
      </c>
    </row>
    <row r="6083" spans="1:23" hidden="1">
      <c r="A6083" s="25" t="s">
        <v>10653</v>
      </c>
      <c r="B6083" s="25" t="s">
        <v>7355</v>
      </c>
      <c r="C6083" s="25" t="s">
        <v>7264</v>
      </c>
      <c r="D6083" s="25" t="s">
        <v>20382</v>
      </c>
      <c r="E6083" s="25" t="s">
        <v>8140</v>
      </c>
      <c r="H6083" s="21">
        <v>1343.57</v>
      </c>
      <c r="I6083" s="25" t="s">
        <v>7257</v>
      </c>
      <c r="K6083" s="25" t="s">
        <v>7778</v>
      </c>
      <c r="L6083" s="25" t="s">
        <v>8150</v>
      </c>
      <c r="M6083" s="22">
        <v>0</v>
      </c>
      <c r="N6083" s="22">
        <v>0</v>
      </c>
      <c r="O6083" s="21">
        <v>0</v>
      </c>
      <c r="P6083" s="21">
        <v>154.57</v>
      </c>
      <c r="Q6083" s="25" t="s">
        <v>20383</v>
      </c>
      <c r="R6083" s="1" t="str">
        <f t="shared" si="123"/>
        <v>ST10094</v>
      </c>
      <c r="S6083" t="str">
        <f>VLOOKUP(R6083,Data!$C$2:$D$261,2,0)</f>
        <v>Briarfield Gardens</v>
      </c>
      <c r="T6083">
        <f>COUNTIF('Feb 2022'!A:A,D6083)+COUNTIF('Mar 2022'!A:A,D6083)+COUNTIF('Apr 2022'!A:A,D6083)+COUNTIF('May 2022'!A:A,D6083)+COUNTIF('June 2022'!A:A,D6083)+COUNTIF('July 2022'!A:A,D6083)+COUNTIF('Aug 2022'!A:A,D6083)+COUNTIF('Sep 2022'!A:A,D6083)+COUNTIF('Oct 2022'!A:A,D6083)+COUNTIF('Dec 2022'!A:A,D6083)</f>
        <v>0</v>
      </c>
      <c r="U6083" t="e">
        <f>VLOOKUP(Q6083,'Capital Lookup'!A:B,2,FALSE)</f>
        <v>#N/A</v>
      </c>
      <c r="V6083" s="2" t="str">
        <f>IFERROR(VLOOKUP(LEFT(F6083,10),'Find Purchase Orders'!B:J,9,FALSE),"")</f>
        <v/>
      </c>
      <c r="W6083" s="25" t="s">
        <v>7261</v>
      </c>
    </row>
    <row r="6084" spans="1:23" hidden="1">
      <c r="A6084" s="25" t="s">
        <v>7261</v>
      </c>
      <c r="B6084" s="25" t="s">
        <v>7479</v>
      </c>
      <c r="C6084" s="25" t="s">
        <v>7264</v>
      </c>
      <c r="D6084" s="25" t="s">
        <v>20384</v>
      </c>
      <c r="E6084" s="25" t="s">
        <v>8140</v>
      </c>
      <c r="H6084" s="21">
        <v>3130.1</v>
      </c>
      <c r="I6084" s="25" t="s">
        <v>7257</v>
      </c>
      <c r="K6084" s="25" t="s">
        <v>7893</v>
      </c>
      <c r="L6084" s="25" t="s">
        <v>8166</v>
      </c>
      <c r="M6084" s="22">
        <v>0</v>
      </c>
      <c r="N6084" s="22">
        <v>0</v>
      </c>
      <c r="O6084" s="21">
        <v>0</v>
      </c>
      <c r="P6084" s="21">
        <v>360.1</v>
      </c>
      <c r="Q6084" s="25" t="s">
        <v>20385</v>
      </c>
      <c r="R6084" s="1" t="str">
        <f t="shared" si="123"/>
        <v>ST10027</v>
      </c>
      <c r="S6084" t="str">
        <f>VLOOKUP(R6084,Data!$C$2:$D$261,2,0)</f>
        <v>Glynnwood</v>
      </c>
      <c r="T6084">
        <f>COUNTIF('Feb 2022'!A:A,D6084)+COUNTIF('Mar 2022'!A:A,D6084)+COUNTIF('Apr 2022'!A:A,D6084)+COUNTIF('May 2022'!A:A,D6084)+COUNTIF('June 2022'!A:A,D6084)+COUNTIF('July 2022'!A:A,D6084)+COUNTIF('Aug 2022'!A:A,D6084)+COUNTIF('Sep 2022'!A:A,D6084)+COUNTIF('Oct 2022'!A:A,D6084)+COUNTIF('Dec 2022'!A:A,D6084)</f>
        <v>0</v>
      </c>
      <c r="U6084" t="e">
        <f>VLOOKUP(Q6084,'Capital Lookup'!A:B,2,FALSE)</f>
        <v>#N/A</v>
      </c>
      <c r="V6084" s="2" t="str">
        <f>IFERROR(VLOOKUP(LEFT(F6084,10),'Find Purchase Orders'!B:J,9,FALSE),"")</f>
        <v/>
      </c>
      <c r="W6084" s="25" t="s">
        <v>7261</v>
      </c>
    </row>
    <row r="6085" spans="1:23" hidden="1">
      <c r="A6085" s="25" t="s">
        <v>7252</v>
      </c>
      <c r="B6085" s="25" t="s">
        <v>7506</v>
      </c>
      <c r="C6085" s="25" t="s">
        <v>7254</v>
      </c>
      <c r="D6085" s="25" t="s">
        <v>20386</v>
      </c>
      <c r="E6085" s="25" t="s">
        <v>8140</v>
      </c>
      <c r="H6085" s="21">
        <v>2779.8</v>
      </c>
      <c r="I6085" s="25" t="s">
        <v>7257</v>
      </c>
      <c r="K6085" s="25" t="s">
        <v>7495</v>
      </c>
      <c r="L6085" s="25" t="s">
        <v>7740</v>
      </c>
      <c r="M6085" s="22">
        <v>0</v>
      </c>
      <c r="N6085" s="22">
        <v>0</v>
      </c>
      <c r="O6085" s="21">
        <v>0</v>
      </c>
      <c r="P6085" s="21">
        <v>319.8</v>
      </c>
      <c r="Q6085" s="25" t="s">
        <v>20387</v>
      </c>
      <c r="R6085" s="1" t="str">
        <f t="shared" si="123"/>
        <v>ST10031</v>
      </c>
      <c r="S6085" t="str">
        <f>VLOOKUP(R6085,Data!$C$2:$D$261,2,0)</f>
        <v>Port Perry Villa</v>
      </c>
      <c r="T6085">
        <f>COUNTIF('Feb 2022'!A:A,D6085)+COUNTIF('Mar 2022'!A:A,D6085)+COUNTIF('Apr 2022'!A:A,D6085)+COUNTIF('May 2022'!A:A,D6085)+COUNTIF('June 2022'!A:A,D6085)+COUNTIF('July 2022'!A:A,D6085)+COUNTIF('Aug 2022'!A:A,D6085)+COUNTIF('Sep 2022'!A:A,D6085)+COUNTIF('Oct 2022'!A:A,D6085)+COUNTIF('Dec 2022'!A:A,D6085)</f>
        <v>0</v>
      </c>
      <c r="U6085" t="e">
        <f>VLOOKUP(Q6085,'Capital Lookup'!A:B,2,FALSE)</f>
        <v>#N/A</v>
      </c>
      <c r="V6085" s="2" t="str">
        <f>IFERROR(VLOOKUP(LEFT(F6085,10),'Find Purchase Orders'!B:J,9,FALSE),"")</f>
        <v/>
      </c>
      <c r="W6085" s="25" t="s">
        <v>7261</v>
      </c>
    </row>
    <row r="6086" spans="1:23" hidden="1">
      <c r="A6086" s="25" t="s">
        <v>7261</v>
      </c>
      <c r="B6086" s="25" t="s">
        <v>7355</v>
      </c>
      <c r="C6086" s="25" t="s">
        <v>7264</v>
      </c>
      <c r="D6086" s="25" t="s">
        <v>20388</v>
      </c>
      <c r="E6086" s="25" t="s">
        <v>8140</v>
      </c>
      <c r="H6086" s="21">
        <v>4167.4399999999996</v>
      </c>
      <c r="I6086" s="25" t="s">
        <v>7257</v>
      </c>
      <c r="K6086" s="25" t="s">
        <v>7495</v>
      </c>
      <c r="L6086" s="25" t="s">
        <v>7745</v>
      </c>
      <c r="M6086" s="22">
        <v>0</v>
      </c>
      <c r="N6086" s="22">
        <v>0</v>
      </c>
      <c r="O6086" s="21">
        <v>0</v>
      </c>
      <c r="P6086" s="21">
        <v>479.44</v>
      </c>
      <c r="Q6086" s="25" t="s">
        <v>20389</v>
      </c>
      <c r="R6086" s="1" t="str">
        <f t="shared" si="123"/>
        <v>ST10094</v>
      </c>
      <c r="S6086" t="str">
        <f>VLOOKUP(R6086,Data!$C$2:$D$261,2,0)</f>
        <v>Briarfield Gardens</v>
      </c>
      <c r="T6086">
        <f>COUNTIF('Feb 2022'!A:A,D6086)+COUNTIF('Mar 2022'!A:A,D6086)+COUNTIF('Apr 2022'!A:A,D6086)+COUNTIF('May 2022'!A:A,D6086)+COUNTIF('June 2022'!A:A,D6086)+COUNTIF('July 2022'!A:A,D6086)+COUNTIF('Aug 2022'!A:A,D6086)+COUNTIF('Sep 2022'!A:A,D6086)+COUNTIF('Oct 2022'!A:A,D6086)+COUNTIF('Dec 2022'!A:A,D6086)</f>
        <v>0</v>
      </c>
      <c r="U6086" t="e">
        <f>VLOOKUP(Q6086,'Capital Lookup'!A:B,2,FALSE)</f>
        <v>#N/A</v>
      </c>
      <c r="V6086" s="2" t="str">
        <f>IFERROR(VLOOKUP(LEFT(F6086,10),'Find Purchase Orders'!B:J,9,FALSE),"")</f>
        <v/>
      </c>
      <c r="W6086" s="25" t="s">
        <v>7261</v>
      </c>
    </row>
    <row r="6087" spans="1:23" hidden="1">
      <c r="A6087" s="25" t="s">
        <v>7261</v>
      </c>
      <c r="B6087" s="25" t="s">
        <v>8477</v>
      </c>
      <c r="C6087" s="25" t="s">
        <v>7282</v>
      </c>
      <c r="D6087" s="25" t="s">
        <v>20390</v>
      </c>
      <c r="E6087" s="25" t="s">
        <v>8140</v>
      </c>
      <c r="H6087" s="21">
        <v>1101.75</v>
      </c>
      <c r="I6087" s="25" t="s">
        <v>7257</v>
      </c>
      <c r="K6087" s="25" t="s">
        <v>7510</v>
      </c>
      <c r="L6087" s="25" t="s">
        <v>8176</v>
      </c>
      <c r="M6087" s="22">
        <v>0</v>
      </c>
      <c r="N6087" s="22">
        <v>0</v>
      </c>
      <c r="O6087" s="21">
        <v>0</v>
      </c>
      <c r="P6087" s="21">
        <v>126.75</v>
      </c>
      <c r="Q6087" s="25" t="s">
        <v>20391</v>
      </c>
      <c r="R6087" s="1" t="str">
        <f t="shared" si="123"/>
        <v>ST10017</v>
      </c>
      <c r="S6087" t="str">
        <f>VLOOKUP(R6087,Data!$C$2:$D$261,2,0)</f>
        <v>King Gardens</v>
      </c>
      <c r="T6087">
        <f>COUNTIF('Feb 2022'!A:A,D6087)+COUNTIF('Mar 2022'!A:A,D6087)+COUNTIF('Apr 2022'!A:A,D6087)+COUNTIF('May 2022'!A:A,D6087)+COUNTIF('June 2022'!A:A,D6087)+COUNTIF('July 2022'!A:A,D6087)+COUNTIF('Aug 2022'!A:A,D6087)+COUNTIF('Sep 2022'!A:A,D6087)+COUNTIF('Oct 2022'!A:A,D6087)+COUNTIF('Dec 2022'!A:A,D6087)</f>
        <v>0</v>
      </c>
      <c r="U6087" t="e">
        <f>VLOOKUP(Q6087,'Capital Lookup'!A:B,2,FALSE)</f>
        <v>#N/A</v>
      </c>
      <c r="V6087" s="2" t="str">
        <f>IFERROR(VLOOKUP(LEFT(F6087,10),'Find Purchase Orders'!B:J,9,FALSE),"")</f>
        <v/>
      </c>
      <c r="W6087" s="25" t="s">
        <v>7261</v>
      </c>
    </row>
    <row r="6088" spans="1:23" hidden="1">
      <c r="A6088" s="25" t="s">
        <v>7261</v>
      </c>
      <c r="B6088" s="25" t="s">
        <v>7355</v>
      </c>
      <c r="C6088" s="25" t="s">
        <v>7264</v>
      </c>
      <c r="D6088" s="25" t="s">
        <v>20392</v>
      </c>
      <c r="E6088" s="25" t="s">
        <v>8140</v>
      </c>
      <c r="H6088" s="21">
        <v>681.39</v>
      </c>
      <c r="I6088" s="25" t="s">
        <v>7257</v>
      </c>
      <c r="K6088" s="25" t="s">
        <v>7495</v>
      </c>
      <c r="L6088" s="25" t="s">
        <v>7740</v>
      </c>
      <c r="M6088" s="22">
        <v>0</v>
      </c>
      <c r="N6088" s="22">
        <v>0</v>
      </c>
      <c r="O6088" s="21">
        <v>0</v>
      </c>
      <c r="P6088" s="21">
        <v>78.39</v>
      </c>
      <c r="Q6088" s="25" t="s">
        <v>20393</v>
      </c>
      <c r="R6088" s="1" t="str">
        <f t="shared" si="123"/>
        <v>ST10094</v>
      </c>
      <c r="S6088" t="str">
        <f>VLOOKUP(R6088,Data!$C$2:$D$261,2,0)</f>
        <v>Briarfield Gardens</v>
      </c>
      <c r="T6088">
        <f>COUNTIF('Feb 2022'!A:A,D6088)+COUNTIF('Mar 2022'!A:A,D6088)+COUNTIF('Apr 2022'!A:A,D6088)+COUNTIF('May 2022'!A:A,D6088)+COUNTIF('June 2022'!A:A,D6088)+COUNTIF('July 2022'!A:A,D6088)+COUNTIF('Aug 2022'!A:A,D6088)+COUNTIF('Sep 2022'!A:A,D6088)+COUNTIF('Oct 2022'!A:A,D6088)+COUNTIF('Dec 2022'!A:A,D6088)</f>
        <v>0</v>
      </c>
      <c r="U6088" t="e">
        <f>VLOOKUP(Q6088,'Capital Lookup'!A:B,2,FALSE)</f>
        <v>#N/A</v>
      </c>
      <c r="V6088" s="2" t="str">
        <f>IFERROR(VLOOKUP(LEFT(F6088,10),'Find Purchase Orders'!B:J,9,FALSE),"")</f>
        <v/>
      </c>
      <c r="W6088" s="25" t="s">
        <v>7261</v>
      </c>
    </row>
    <row r="6089" spans="1:23" hidden="1">
      <c r="A6089" s="25" t="s">
        <v>8413</v>
      </c>
      <c r="B6089" s="25" t="s">
        <v>7479</v>
      </c>
      <c r="C6089" s="25" t="s">
        <v>7264</v>
      </c>
      <c r="D6089" s="25" t="s">
        <v>20394</v>
      </c>
      <c r="E6089" s="25" t="s">
        <v>8140</v>
      </c>
      <c r="H6089" s="21">
        <v>3263.44</v>
      </c>
      <c r="I6089" s="25" t="s">
        <v>7257</v>
      </c>
      <c r="K6089" s="25" t="s">
        <v>7778</v>
      </c>
      <c r="L6089" s="25" t="s">
        <v>8150</v>
      </c>
      <c r="M6089" s="22">
        <v>0</v>
      </c>
      <c r="N6089" s="22">
        <v>0</v>
      </c>
      <c r="O6089" s="21">
        <v>0</v>
      </c>
      <c r="P6089" s="21">
        <v>375.44</v>
      </c>
      <c r="Q6089" s="25" t="s">
        <v>20395</v>
      </c>
      <c r="R6089" s="1" t="str">
        <f t="shared" si="123"/>
        <v>ST10027</v>
      </c>
      <c r="S6089" t="str">
        <f>VLOOKUP(R6089,Data!$C$2:$D$261,2,0)</f>
        <v>Glynnwood</v>
      </c>
      <c r="T6089">
        <f>COUNTIF('Feb 2022'!A:A,D6089)+COUNTIF('Mar 2022'!A:A,D6089)+COUNTIF('Apr 2022'!A:A,D6089)+COUNTIF('May 2022'!A:A,D6089)+COUNTIF('June 2022'!A:A,D6089)+COUNTIF('July 2022'!A:A,D6089)+COUNTIF('Aug 2022'!A:A,D6089)+COUNTIF('Sep 2022'!A:A,D6089)+COUNTIF('Oct 2022'!A:A,D6089)+COUNTIF('Dec 2022'!A:A,D6089)</f>
        <v>0</v>
      </c>
      <c r="U6089" t="e">
        <f>VLOOKUP(Q6089,'Capital Lookup'!A:B,2,FALSE)</f>
        <v>#N/A</v>
      </c>
      <c r="V6089" s="2" t="str">
        <f>IFERROR(VLOOKUP(LEFT(F6089,10),'Find Purchase Orders'!B:J,9,FALSE),"")</f>
        <v/>
      </c>
      <c r="W6089" s="25" t="s">
        <v>7261</v>
      </c>
    </row>
    <row r="6090" spans="1:23" hidden="1">
      <c r="A6090" s="25" t="s">
        <v>7261</v>
      </c>
      <c r="B6090" s="25" t="s">
        <v>7355</v>
      </c>
      <c r="C6090" s="25" t="s">
        <v>7264</v>
      </c>
      <c r="D6090" s="25" t="s">
        <v>20396</v>
      </c>
      <c r="E6090" s="25" t="s">
        <v>8140</v>
      </c>
      <c r="H6090" s="21">
        <v>1754.89</v>
      </c>
      <c r="I6090" s="25" t="s">
        <v>7257</v>
      </c>
      <c r="K6090" s="25" t="s">
        <v>7495</v>
      </c>
      <c r="L6090" s="25" t="s">
        <v>7740</v>
      </c>
      <c r="M6090" s="22">
        <v>0</v>
      </c>
      <c r="N6090" s="22">
        <v>0</v>
      </c>
      <c r="O6090" s="21">
        <v>0</v>
      </c>
      <c r="P6090" s="21">
        <v>201.89</v>
      </c>
      <c r="Q6090" s="25" t="s">
        <v>20397</v>
      </c>
      <c r="R6090" s="1" t="str">
        <f t="shared" si="123"/>
        <v>ST10094</v>
      </c>
      <c r="S6090" t="str">
        <f>VLOOKUP(R6090,Data!$C$2:$D$261,2,0)</f>
        <v>Briarfield Gardens</v>
      </c>
      <c r="T6090">
        <f>COUNTIF('Feb 2022'!A:A,D6090)+COUNTIF('Mar 2022'!A:A,D6090)+COUNTIF('Apr 2022'!A:A,D6090)+COUNTIF('May 2022'!A:A,D6090)+COUNTIF('June 2022'!A:A,D6090)+COUNTIF('July 2022'!A:A,D6090)+COUNTIF('Aug 2022'!A:A,D6090)+COUNTIF('Sep 2022'!A:A,D6090)+COUNTIF('Oct 2022'!A:A,D6090)+COUNTIF('Dec 2022'!A:A,D6090)</f>
        <v>0</v>
      </c>
      <c r="U6090" t="e">
        <f>VLOOKUP(Q6090,'Capital Lookup'!A:B,2,FALSE)</f>
        <v>#N/A</v>
      </c>
      <c r="V6090" s="2" t="str">
        <f>IFERROR(VLOOKUP(LEFT(F6090,10),'Find Purchase Orders'!B:J,9,FALSE),"")</f>
        <v/>
      </c>
      <c r="W6090" s="25" t="s">
        <v>7261</v>
      </c>
    </row>
    <row r="6091" spans="1:23" hidden="1">
      <c r="A6091" s="25" t="s">
        <v>7261</v>
      </c>
      <c r="B6091" s="25" t="s">
        <v>7479</v>
      </c>
      <c r="C6091" s="25" t="s">
        <v>7264</v>
      </c>
      <c r="D6091" s="25" t="s">
        <v>20398</v>
      </c>
      <c r="E6091" s="25" t="s">
        <v>8140</v>
      </c>
      <c r="H6091" s="21">
        <v>1802.35</v>
      </c>
      <c r="I6091" s="25" t="s">
        <v>7257</v>
      </c>
      <c r="K6091" s="25" t="s">
        <v>9091</v>
      </c>
      <c r="L6091" s="25" t="s">
        <v>8801</v>
      </c>
      <c r="M6091" s="22">
        <v>0</v>
      </c>
      <c r="N6091" s="22">
        <v>0</v>
      </c>
      <c r="O6091" s="21">
        <v>0</v>
      </c>
      <c r="P6091" s="21">
        <v>207.35</v>
      </c>
      <c r="Q6091" s="25" t="s">
        <v>20399</v>
      </c>
      <c r="R6091" s="1" t="str">
        <f t="shared" si="123"/>
        <v>ST10027</v>
      </c>
      <c r="S6091" t="str">
        <f>VLOOKUP(R6091,Data!$C$2:$D$261,2,0)</f>
        <v>Glynnwood</v>
      </c>
      <c r="T6091">
        <f>COUNTIF('Feb 2022'!A:A,D6091)+COUNTIF('Mar 2022'!A:A,D6091)+COUNTIF('Apr 2022'!A:A,D6091)+COUNTIF('May 2022'!A:A,D6091)+COUNTIF('June 2022'!A:A,D6091)+COUNTIF('July 2022'!A:A,D6091)+COUNTIF('Aug 2022'!A:A,D6091)+COUNTIF('Sep 2022'!A:A,D6091)+COUNTIF('Oct 2022'!A:A,D6091)+COUNTIF('Dec 2022'!A:A,D6091)</f>
        <v>0</v>
      </c>
      <c r="U6091" t="e">
        <f>VLOOKUP(Q6091,'Capital Lookup'!A:B,2,FALSE)</f>
        <v>#N/A</v>
      </c>
      <c r="V6091" s="2" t="str">
        <f>IFERROR(VLOOKUP(LEFT(F6091,10),'Find Purchase Orders'!B:J,9,FALSE),"")</f>
        <v/>
      </c>
      <c r="W6091" s="25" t="s">
        <v>7261</v>
      </c>
    </row>
    <row r="6092" spans="1:23" hidden="1">
      <c r="A6092" s="25" t="s">
        <v>7261</v>
      </c>
      <c r="B6092" s="25" t="s">
        <v>7343</v>
      </c>
      <c r="C6092" s="25" t="s">
        <v>7282</v>
      </c>
      <c r="D6092" s="25" t="s">
        <v>20400</v>
      </c>
      <c r="E6092" s="25" t="s">
        <v>8140</v>
      </c>
      <c r="H6092" s="21">
        <v>678</v>
      </c>
      <c r="I6092" s="25" t="s">
        <v>7257</v>
      </c>
      <c r="K6092" s="25" t="s">
        <v>7495</v>
      </c>
      <c r="L6092" s="25" t="s">
        <v>7740</v>
      </c>
      <c r="M6092" s="22">
        <v>0</v>
      </c>
      <c r="N6092" s="22">
        <v>0</v>
      </c>
      <c r="O6092" s="21">
        <v>0</v>
      </c>
      <c r="P6092" s="21">
        <v>78</v>
      </c>
      <c r="Q6092" s="25" t="s">
        <v>20401</v>
      </c>
      <c r="R6092" s="1" t="str">
        <f t="shared" si="123"/>
        <v>ST10093</v>
      </c>
      <c r="S6092" t="str">
        <f>VLOOKUP(R6092,Data!$C$2:$D$261,2,0)</f>
        <v>Windermere on The Mount</v>
      </c>
      <c r="T6092">
        <f>COUNTIF('Feb 2022'!A:A,D6092)+COUNTIF('Mar 2022'!A:A,D6092)+COUNTIF('Apr 2022'!A:A,D6092)+COUNTIF('May 2022'!A:A,D6092)+COUNTIF('June 2022'!A:A,D6092)+COUNTIF('July 2022'!A:A,D6092)+COUNTIF('Aug 2022'!A:A,D6092)+COUNTIF('Sep 2022'!A:A,D6092)+COUNTIF('Oct 2022'!A:A,D6092)+COUNTIF('Dec 2022'!A:A,D6092)</f>
        <v>0</v>
      </c>
      <c r="U6092" t="e">
        <f>VLOOKUP(Q6092,'Capital Lookup'!A:B,2,FALSE)</f>
        <v>#N/A</v>
      </c>
      <c r="V6092" s="2" t="str">
        <f>IFERROR(VLOOKUP(LEFT(F6092,10),'Find Purchase Orders'!B:J,9,FALSE),"")</f>
        <v/>
      </c>
      <c r="W6092" s="25" t="s">
        <v>7261</v>
      </c>
    </row>
    <row r="6093" spans="1:23" hidden="1">
      <c r="A6093" s="25" t="s">
        <v>7261</v>
      </c>
      <c r="B6093" s="25" t="s">
        <v>7460</v>
      </c>
      <c r="C6093" s="25" t="s">
        <v>7264</v>
      </c>
      <c r="D6093" s="25" t="s">
        <v>20402</v>
      </c>
      <c r="E6093" s="25" t="s">
        <v>8140</v>
      </c>
      <c r="H6093" s="21">
        <v>884.79</v>
      </c>
      <c r="I6093" s="25" t="s">
        <v>7257</v>
      </c>
      <c r="K6093" s="25" t="s">
        <v>7495</v>
      </c>
      <c r="L6093" s="25" t="s">
        <v>7740</v>
      </c>
      <c r="M6093" s="22">
        <v>0</v>
      </c>
      <c r="N6093" s="22">
        <v>0</v>
      </c>
      <c r="O6093" s="21">
        <v>0</v>
      </c>
      <c r="P6093" s="21">
        <v>101.79</v>
      </c>
      <c r="Q6093" s="25" t="s">
        <v>20403</v>
      </c>
      <c r="R6093" s="1" t="str">
        <f t="shared" si="123"/>
        <v>ST10003</v>
      </c>
      <c r="S6093" t="str">
        <f>VLOOKUP(R6093,Data!$C$2:$D$261,2,0)</f>
        <v>Appleby Place</v>
      </c>
      <c r="T6093">
        <f>COUNTIF('Feb 2022'!A:A,D6093)+COUNTIF('Mar 2022'!A:A,D6093)+COUNTIF('Apr 2022'!A:A,D6093)+COUNTIF('May 2022'!A:A,D6093)+COUNTIF('June 2022'!A:A,D6093)+COUNTIF('July 2022'!A:A,D6093)+COUNTIF('Aug 2022'!A:A,D6093)+COUNTIF('Sep 2022'!A:A,D6093)+COUNTIF('Oct 2022'!A:A,D6093)+COUNTIF('Dec 2022'!A:A,D6093)</f>
        <v>0</v>
      </c>
      <c r="U6093" t="e">
        <f>VLOOKUP(Q6093,'Capital Lookup'!A:B,2,FALSE)</f>
        <v>#N/A</v>
      </c>
      <c r="V6093" s="2" t="str">
        <f>IFERROR(VLOOKUP(LEFT(F6093,10),'Find Purchase Orders'!B:J,9,FALSE),"")</f>
        <v/>
      </c>
      <c r="W6093" s="25" t="s">
        <v>7261</v>
      </c>
    </row>
    <row r="6094" spans="1:23">
      <c r="A6094" s="25"/>
      <c r="B6094" s="25"/>
      <c r="C6094" s="25"/>
      <c r="E6094" s="25"/>
      <c r="F6094" s="25"/>
      <c r="G6094" s="25"/>
      <c r="H6094" s="21"/>
      <c r="I6094" s="25"/>
      <c r="J6094" s="25"/>
      <c r="K6094" s="25"/>
      <c r="L6094" s="25"/>
      <c r="M6094" s="21"/>
      <c r="N6094" s="21"/>
      <c r="O6094" s="21"/>
      <c r="P6094" s="21"/>
      <c r="Q6094" s="25"/>
      <c r="R6094" s="1"/>
    </row>
    <row r="6095" spans="1:23">
      <c r="A6095" s="25"/>
      <c r="B6095" s="25"/>
      <c r="C6095" s="25"/>
      <c r="E6095" s="25"/>
      <c r="F6095" s="25"/>
      <c r="G6095" s="25"/>
      <c r="H6095" s="21"/>
      <c r="I6095" s="25"/>
      <c r="J6095" s="25"/>
      <c r="K6095" s="25"/>
      <c r="L6095" s="25"/>
      <c r="M6095" s="21"/>
      <c r="N6095" s="21"/>
      <c r="O6095" s="21"/>
      <c r="P6095" s="21"/>
      <c r="Q6095" s="25"/>
      <c r="R6095" s="1"/>
    </row>
    <row r="6096" spans="1:23">
      <c r="A6096" s="25"/>
      <c r="B6096" s="25"/>
      <c r="C6096" s="25"/>
      <c r="D6096" s="25"/>
      <c r="E6096" s="25"/>
      <c r="F6096" s="25"/>
      <c r="G6096" s="25"/>
      <c r="H6096" s="21"/>
      <c r="I6096" s="25"/>
      <c r="J6096" s="25"/>
      <c r="K6096" s="25"/>
      <c r="L6096" s="25"/>
      <c r="M6096" s="21"/>
      <c r="N6096" s="21"/>
      <c r="O6096" s="21"/>
      <c r="P6096" s="21"/>
      <c r="Q6096" s="25"/>
      <c r="R6096" s="1"/>
    </row>
    <row r="6097" spans="1:18">
      <c r="A6097" s="25"/>
      <c r="B6097" s="25"/>
      <c r="C6097" s="25"/>
      <c r="D6097" s="25"/>
      <c r="E6097" s="25"/>
      <c r="F6097" s="25"/>
      <c r="G6097" s="25"/>
      <c r="H6097" s="21"/>
      <c r="I6097" s="25"/>
      <c r="J6097" s="25"/>
      <c r="K6097" s="25"/>
      <c r="L6097" s="25"/>
      <c r="M6097" s="21"/>
      <c r="N6097" s="21"/>
      <c r="O6097" s="21"/>
      <c r="P6097" s="21"/>
      <c r="Q6097" s="25"/>
      <c r="R6097" s="1"/>
    </row>
    <row r="6098" spans="1:18">
      <c r="A6098" s="25"/>
      <c r="B6098" s="25"/>
      <c r="C6098" s="25"/>
      <c r="D6098" s="25" t="s">
        <v>7175</v>
      </c>
      <c r="E6098" s="25"/>
      <c r="F6098" s="25"/>
      <c r="G6098" s="25"/>
      <c r="H6098" s="21"/>
      <c r="I6098" s="25"/>
      <c r="J6098" s="25"/>
      <c r="K6098" s="25"/>
      <c r="L6098" s="25"/>
      <c r="M6098" s="21"/>
      <c r="N6098" s="21"/>
      <c r="O6098" s="21"/>
      <c r="P6098" s="21"/>
      <c r="Q6098" s="25"/>
      <c r="R6098" s="1"/>
    </row>
    <row r="6099" spans="1:18">
      <c r="A6099" s="25"/>
      <c r="B6099" s="25"/>
      <c r="C6099" s="25"/>
      <c r="D6099" s="25" t="s">
        <v>7177</v>
      </c>
      <c r="E6099" s="25"/>
      <c r="F6099" s="25"/>
      <c r="G6099" s="25"/>
      <c r="H6099" s="21"/>
      <c r="I6099" s="25"/>
      <c r="J6099" s="25"/>
      <c r="K6099" s="25"/>
      <c r="L6099" s="25"/>
      <c r="M6099" s="21"/>
      <c r="N6099" s="21"/>
      <c r="O6099" s="21"/>
      <c r="P6099" s="21"/>
      <c r="Q6099" s="25"/>
      <c r="R6099" s="1"/>
    </row>
    <row r="6100" spans="1:18">
      <c r="A6100" s="25"/>
      <c r="B6100" s="25"/>
      <c r="C6100" s="25"/>
      <c r="D6100" s="25" t="s">
        <v>7178</v>
      </c>
      <c r="E6100" s="25"/>
      <c r="H6100" s="21"/>
      <c r="I6100" s="25"/>
      <c r="K6100" s="25"/>
      <c r="L6100" s="25"/>
      <c r="M6100" s="22"/>
      <c r="N6100" s="22"/>
      <c r="O6100" s="21"/>
      <c r="P6100" s="21"/>
      <c r="Q6100" s="25"/>
      <c r="R6100" s="1"/>
    </row>
    <row r="6101" spans="1:18">
      <c r="A6101" s="25"/>
      <c r="B6101" s="25"/>
      <c r="C6101" s="25"/>
      <c r="D6101" s="25" t="s">
        <v>7179</v>
      </c>
      <c r="E6101" s="25"/>
      <c r="F6101" s="25"/>
      <c r="G6101" s="25"/>
      <c r="H6101" s="21"/>
      <c r="I6101" s="25"/>
      <c r="J6101" s="25"/>
      <c r="K6101" s="25"/>
      <c r="L6101" s="25"/>
      <c r="M6101" s="21"/>
      <c r="N6101" s="21"/>
      <c r="O6101" s="21"/>
      <c r="P6101" s="21"/>
      <c r="Q6101" s="25"/>
      <c r="R6101" s="1"/>
    </row>
    <row r="6102" spans="1:18">
      <c r="A6102" s="25"/>
      <c r="B6102" s="25"/>
      <c r="C6102" s="25"/>
      <c r="D6102" s="25" t="s">
        <v>7181</v>
      </c>
      <c r="E6102" s="25"/>
      <c r="F6102" s="25"/>
      <c r="G6102" s="25"/>
      <c r="H6102" s="21"/>
      <c r="I6102" s="25"/>
      <c r="J6102" s="25"/>
      <c r="K6102" s="25"/>
      <c r="L6102" s="25"/>
      <c r="M6102" s="21"/>
      <c r="N6102" s="21"/>
      <c r="O6102" s="21"/>
      <c r="P6102" s="21"/>
      <c r="Q6102" s="25"/>
      <c r="R6102" s="1"/>
    </row>
    <row r="6103" spans="1:18">
      <c r="A6103" s="25"/>
      <c r="B6103" s="25"/>
      <c r="C6103" s="25"/>
      <c r="D6103" s="25" t="s">
        <v>7183</v>
      </c>
      <c r="E6103" s="25"/>
      <c r="F6103" s="25"/>
      <c r="G6103" s="25"/>
      <c r="H6103" s="21"/>
      <c r="I6103" s="25"/>
      <c r="J6103" s="25"/>
      <c r="K6103" s="25"/>
      <c r="L6103" s="25"/>
      <c r="M6103" s="21"/>
      <c r="N6103" s="21"/>
      <c r="O6103" s="21"/>
      <c r="P6103" s="21"/>
      <c r="Q6103" s="25"/>
      <c r="R6103" s="1"/>
    </row>
    <row r="6104" spans="1:18">
      <c r="A6104" s="25"/>
      <c r="B6104" s="25"/>
      <c r="C6104" s="25"/>
      <c r="D6104" s="25" t="s">
        <v>7184</v>
      </c>
      <c r="E6104" s="25"/>
      <c r="F6104" s="25"/>
      <c r="G6104" s="25"/>
      <c r="H6104" s="21"/>
      <c r="I6104" s="25"/>
      <c r="J6104" s="25"/>
      <c r="K6104" s="25"/>
      <c r="L6104" s="25"/>
      <c r="M6104" s="21"/>
      <c r="N6104" s="21"/>
      <c r="O6104" s="21"/>
      <c r="P6104" s="21"/>
      <c r="Q6104" s="25"/>
      <c r="R6104" s="1"/>
    </row>
    <row r="6105" spans="1:18">
      <c r="A6105" s="25"/>
      <c r="B6105" s="25"/>
      <c r="C6105" s="25"/>
      <c r="D6105" s="25" t="s">
        <v>7185</v>
      </c>
      <c r="E6105" s="25"/>
      <c r="F6105" s="25"/>
      <c r="G6105" s="25"/>
      <c r="H6105" s="21"/>
      <c r="I6105" s="25"/>
      <c r="J6105" s="25"/>
      <c r="K6105" s="25"/>
      <c r="L6105" s="25"/>
      <c r="M6105" s="21"/>
      <c r="N6105" s="21"/>
      <c r="O6105" s="21"/>
      <c r="P6105" s="21"/>
      <c r="Q6105" s="25"/>
      <c r="R6105" s="1"/>
    </row>
    <row r="6106" spans="1:18">
      <c r="A6106" s="25"/>
      <c r="B6106" s="25"/>
      <c r="C6106" s="25"/>
      <c r="D6106" s="25" t="s">
        <v>7186</v>
      </c>
      <c r="E6106" s="25"/>
      <c r="F6106" s="25"/>
      <c r="G6106" s="25"/>
      <c r="H6106" s="21"/>
      <c r="I6106" s="25"/>
      <c r="J6106" s="25"/>
      <c r="K6106" s="25"/>
      <c r="L6106" s="25"/>
      <c r="M6106" s="21"/>
      <c r="N6106" s="21"/>
      <c r="O6106" s="21"/>
      <c r="P6106" s="21"/>
      <c r="Q6106" s="25"/>
      <c r="R6106" s="1"/>
    </row>
    <row r="6107" spans="1:18">
      <c r="A6107" s="25"/>
      <c r="B6107" s="25"/>
      <c r="C6107" s="25"/>
      <c r="D6107" s="25" t="s">
        <v>7187</v>
      </c>
      <c r="E6107" s="25"/>
      <c r="F6107" s="25"/>
      <c r="G6107" s="25"/>
      <c r="H6107" s="21"/>
      <c r="I6107" s="25"/>
      <c r="J6107" s="25"/>
      <c r="K6107" s="25"/>
      <c r="L6107" s="25"/>
      <c r="M6107" s="21"/>
      <c r="N6107" s="21"/>
      <c r="O6107" s="21"/>
      <c r="P6107" s="21"/>
      <c r="Q6107" s="25"/>
      <c r="R6107" s="1"/>
    </row>
    <row r="6108" spans="1:18">
      <c r="A6108" s="25"/>
      <c r="B6108" s="25"/>
      <c r="C6108" s="25"/>
      <c r="D6108" s="25" t="s">
        <v>7188</v>
      </c>
      <c r="E6108" s="25"/>
      <c r="F6108" s="25"/>
      <c r="G6108" s="25"/>
      <c r="H6108" s="21"/>
      <c r="I6108" s="25"/>
      <c r="J6108" s="25"/>
      <c r="K6108" s="25"/>
      <c r="L6108" s="25"/>
      <c r="M6108" s="21"/>
      <c r="N6108" s="22"/>
      <c r="O6108" s="21"/>
      <c r="P6108" s="21"/>
      <c r="Q6108" s="25"/>
      <c r="R6108" s="1"/>
    </row>
    <row r="6109" spans="1:18">
      <c r="A6109" s="25"/>
      <c r="B6109" s="25"/>
      <c r="C6109" s="25"/>
      <c r="D6109" s="25" t="s">
        <v>7189</v>
      </c>
      <c r="E6109" s="25"/>
      <c r="F6109" s="25"/>
      <c r="G6109" s="25"/>
      <c r="H6109" s="21"/>
      <c r="I6109" s="25"/>
      <c r="J6109" s="25"/>
      <c r="K6109" s="25"/>
      <c r="L6109" s="25"/>
      <c r="M6109" s="21"/>
      <c r="N6109" s="21"/>
      <c r="O6109" s="21"/>
      <c r="P6109" s="21"/>
      <c r="Q6109" s="25"/>
      <c r="R6109" s="1"/>
    </row>
    <row r="6110" spans="1:18">
      <c r="A6110" s="25"/>
      <c r="B6110" s="25"/>
      <c r="C6110" s="25"/>
      <c r="D6110" s="25" t="s">
        <v>7190</v>
      </c>
      <c r="E6110" s="25"/>
      <c r="F6110" s="25"/>
      <c r="G6110" s="25"/>
      <c r="H6110" s="21"/>
      <c r="I6110" s="25"/>
      <c r="J6110" s="25"/>
      <c r="K6110" s="25"/>
      <c r="L6110" s="25"/>
      <c r="M6110" s="21"/>
      <c r="N6110" s="21"/>
      <c r="O6110" s="21"/>
      <c r="P6110" s="21"/>
      <c r="Q6110" s="25"/>
      <c r="R6110" s="1"/>
    </row>
    <row r="6111" spans="1:18">
      <c r="A6111" s="25"/>
      <c r="B6111" s="25"/>
      <c r="C6111" s="25"/>
      <c r="D6111" s="25" t="s">
        <v>7191</v>
      </c>
      <c r="E6111" s="25"/>
      <c r="F6111" s="25"/>
      <c r="G6111" s="25"/>
      <c r="H6111" s="21"/>
      <c r="I6111" s="25"/>
      <c r="J6111" s="25"/>
      <c r="K6111" s="25"/>
      <c r="L6111" s="25"/>
      <c r="M6111" s="21"/>
      <c r="N6111" s="22"/>
      <c r="O6111" s="21"/>
      <c r="P6111" s="21"/>
      <c r="Q6111" s="25"/>
      <c r="R6111" s="1"/>
    </row>
    <row r="6112" spans="1:18">
      <c r="A6112" s="25"/>
      <c r="B6112" s="25"/>
      <c r="C6112" s="25"/>
      <c r="D6112" s="25" t="s">
        <v>7192</v>
      </c>
      <c r="E6112" s="25"/>
      <c r="H6112" s="21"/>
      <c r="I6112" s="25"/>
      <c r="K6112" s="25"/>
      <c r="L6112" s="25"/>
      <c r="M6112" s="22"/>
      <c r="N6112" s="22"/>
      <c r="O6112" s="21"/>
      <c r="P6112" s="21"/>
      <c r="Q6112" s="25"/>
      <c r="R6112" s="1"/>
    </row>
    <row r="6113" spans="1:18">
      <c r="A6113" s="25"/>
      <c r="B6113" s="25"/>
      <c r="C6113" s="25"/>
      <c r="D6113" s="25" t="s">
        <v>7193</v>
      </c>
      <c r="E6113" s="25"/>
      <c r="H6113" s="21"/>
      <c r="I6113" s="25"/>
      <c r="K6113" s="25"/>
      <c r="L6113" s="25"/>
      <c r="M6113" s="22"/>
      <c r="N6113" s="22"/>
      <c r="O6113" s="21"/>
      <c r="P6113" s="21"/>
      <c r="Q6113" s="25"/>
      <c r="R6113" s="1"/>
    </row>
    <row r="6114" spans="1:18">
      <c r="A6114" s="25"/>
      <c r="B6114" s="25"/>
      <c r="C6114" s="25"/>
      <c r="D6114" s="25" t="s">
        <v>7194</v>
      </c>
      <c r="E6114" s="25"/>
      <c r="F6114" s="25"/>
      <c r="G6114" s="25"/>
      <c r="H6114" s="21"/>
      <c r="I6114" s="25"/>
      <c r="J6114" s="25"/>
      <c r="K6114" s="25"/>
      <c r="L6114" s="25"/>
      <c r="M6114" s="21"/>
      <c r="N6114" s="21"/>
      <c r="O6114" s="21"/>
      <c r="P6114" s="21"/>
      <c r="Q6114" s="25"/>
      <c r="R6114" s="1"/>
    </row>
    <row r="6115" spans="1:18">
      <c r="A6115" s="25"/>
      <c r="B6115" s="25"/>
      <c r="C6115" s="25"/>
      <c r="D6115" s="25" t="s">
        <v>7195</v>
      </c>
      <c r="E6115" s="25"/>
      <c r="F6115" s="25"/>
      <c r="G6115" s="25"/>
      <c r="H6115" s="21"/>
      <c r="I6115" s="25"/>
      <c r="J6115" s="25"/>
      <c r="K6115" s="25"/>
      <c r="L6115" s="25"/>
      <c r="M6115" s="21"/>
      <c r="N6115" s="21"/>
      <c r="O6115" s="21"/>
      <c r="P6115" s="21"/>
      <c r="Q6115" s="25"/>
      <c r="R6115" s="1"/>
    </row>
    <row r="6116" spans="1:18">
      <c r="A6116" s="25"/>
      <c r="B6116" s="25"/>
      <c r="C6116" s="25"/>
      <c r="D6116" s="25" t="s">
        <v>7196</v>
      </c>
      <c r="E6116" s="25"/>
      <c r="H6116" s="21"/>
      <c r="I6116" s="25"/>
      <c r="K6116" s="25"/>
      <c r="L6116" s="25"/>
      <c r="M6116" s="22"/>
      <c r="N6116" s="22"/>
      <c r="O6116" s="21"/>
      <c r="P6116" s="21"/>
      <c r="Q6116" s="25"/>
      <c r="R6116" s="1"/>
    </row>
    <row r="6117" spans="1:18">
      <c r="A6117" s="25"/>
      <c r="B6117" s="25"/>
      <c r="C6117" s="25"/>
      <c r="D6117" s="25" t="s">
        <v>7197</v>
      </c>
      <c r="E6117" s="25"/>
      <c r="H6117" s="21"/>
      <c r="I6117" s="25"/>
      <c r="K6117" s="25"/>
      <c r="L6117" s="25"/>
      <c r="M6117" s="22"/>
      <c r="N6117" s="22"/>
      <c r="O6117" s="21"/>
      <c r="P6117" s="21"/>
      <c r="Q6117" s="25"/>
      <c r="R6117" s="1"/>
    </row>
    <row r="6118" spans="1:18">
      <c r="A6118" s="25"/>
      <c r="B6118" s="25"/>
      <c r="C6118" s="25"/>
      <c r="D6118" s="25" t="s">
        <v>7198</v>
      </c>
      <c r="E6118" s="25"/>
      <c r="H6118" s="21"/>
      <c r="I6118" s="25"/>
      <c r="K6118" s="25"/>
      <c r="L6118" s="25"/>
      <c r="M6118" s="22"/>
      <c r="N6118" s="22"/>
      <c r="O6118" s="21"/>
      <c r="P6118" s="21"/>
      <c r="Q6118" s="25"/>
      <c r="R6118" s="1"/>
    </row>
    <row r="6119" spans="1:18">
      <c r="A6119" s="25"/>
      <c r="B6119" s="25"/>
      <c r="C6119" s="25"/>
      <c r="D6119" s="25" t="s">
        <v>7199</v>
      </c>
      <c r="E6119" s="25"/>
      <c r="F6119" s="25"/>
      <c r="G6119" s="25"/>
      <c r="H6119" s="21"/>
      <c r="I6119" s="25"/>
      <c r="J6119" s="25"/>
      <c r="K6119" s="25"/>
      <c r="L6119" s="25"/>
      <c r="M6119" s="21"/>
      <c r="N6119" s="21"/>
      <c r="O6119" s="21"/>
      <c r="P6119" s="21"/>
      <c r="Q6119" s="25"/>
      <c r="R6119" s="1"/>
    </row>
    <row r="6120" spans="1:18">
      <c r="A6120" s="25"/>
      <c r="B6120" s="25"/>
      <c r="C6120" s="25"/>
      <c r="D6120" s="25" t="s">
        <v>7200</v>
      </c>
      <c r="E6120" s="25"/>
      <c r="F6120" s="25"/>
      <c r="G6120" s="25"/>
      <c r="H6120" s="21"/>
      <c r="I6120" s="25"/>
      <c r="J6120" s="25"/>
      <c r="K6120" s="25"/>
      <c r="L6120" s="25"/>
      <c r="M6120" s="21"/>
      <c r="N6120" s="21"/>
      <c r="O6120" s="21"/>
      <c r="P6120" s="21"/>
      <c r="Q6120" s="25"/>
      <c r="R6120" s="1"/>
    </row>
    <row r="6121" spans="1:18">
      <c r="A6121" s="25"/>
      <c r="B6121" s="25"/>
      <c r="C6121" s="25"/>
      <c r="D6121" s="25" t="s">
        <v>7201</v>
      </c>
      <c r="E6121" s="25"/>
      <c r="F6121" s="25"/>
      <c r="G6121" s="25"/>
      <c r="H6121" s="21"/>
      <c r="I6121" s="25"/>
      <c r="J6121" s="25"/>
      <c r="K6121" s="25"/>
      <c r="L6121" s="25"/>
      <c r="M6121" s="21"/>
      <c r="N6121" s="21"/>
      <c r="O6121" s="21"/>
      <c r="P6121" s="21"/>
      <c r="Q6121" s="25"/>
      <c r="R6121" s="1"/>
    </row>
    <row r="6122" spans="1:18">
      <c r="A6122" s="25"/>
      <c r="B6122" s="25"/>
      <c r="C6122" s="25"/>
      <c r="D6122" s="25" t="s">
        <v>7202</v>
      </c>
      <c r="E6122" s="25"/>
      <c r="F6122" s="25"/>
      <c r="G6122" s="25"/>
      <c r="H6122" s="21"/>
      <c r="I6122" s="25"/>
      <c r="J6122" s="25"/>
      <c r="K6122" s="25"/>
      <c r="L6122" s="25"/>
      <c r="M6122" s="21"/>
      <c r="N6122" s="22"/>
      <c r="O6122" s="21"/>
      <c r="P6122" s="21"/>
      <c r="Q6122" s="25"/>
      <c r="R6122" s="1"/>
    </row>
    <row r="6123" spans="1:18">
      <c r="A6123" s="25"/>
      <c r="B6123" s="25"/>
      <c r="C6123" s="25"/>
      <c r="D6123" s="25" t="s">
        <v>7203</v>
      </c>
      <c r="E6123" s="25"/>
      <c r="F6123" s="25"/>
      <c r="G6123" s="25"/>
      <c r="H6123" s="21"/>
      <c r="I6123" s="25"/>
      <c r="J6123" s="25"/>
      <c r="K6123" s="25"/>
      <c r="L6123" s="25"/>
      <c r="M6123" s="21"/>
      <c r="N6123" s="21"/>
      <c r="O6123" s="21"/>
      <c r="P6123" s="21"/>
      <c r="Q6123" s="25"/>
      <c r="R6123" s="1"/>
    </row>
    <row r="6124" spans="1:18">
      <c r="A6124" s="25"/>
      <c r="B6124" s="25"/>
      <c r="C6124" s="25"/>
      <c r="D6124" s="25" t="s">
        <v>7204</v>
      </c>
      <c r="E6124" s="25"/>
      <c r="F6124" s="25"/>
      <c r="G6124" s="25"/>
      <c r="H6124" s="21"/>
      <c r="I6124" s="25"/>
      <c r="J6124" s="25"/>
      <c r="K6124" s="25"/>
      <c r="L6124" s="25"/>
      <c r="M6124" s="21"/>
      <c r="N6124" s="21"/>
      <c r="O6124" s="21"/>
      <c r="P6124" s="21"/>
      <c r="Q6124" s="25"/>
      <c r="R6124" s="1"/>
    </row>
    <row r="6125" spans="1:18">
      <c r="A6125" s="25"/>
      <c r="B6125" s="25"/>
      <c r="C6125" s="25"/>
      <c r="D6125" s="25" t="s">
        <v>7205</v>
      </c>
      <c r="E6125" s="25"/>
      <c r="F6125" s="25"/>
      <c r="G6125" s="25"/>
      <c r="H6125" s="21"/>
      <c r="I6125" s="25"/>
      <c r="J6125" s="25"/>
      <c r="K6125" s="25"/>
      <c r="L6125" s="25"/>
      <c r="M6125" s="21"/>
      <c r="N6125" s="21"/>
      <c r="O6125" s="21"/>
      <c r="P6125" s="21"/>
      <c r="Q6125" s="25"/>
      <c r="R6125" s="1"/>
    </row>
    <row r="6126" spans="1:18">
      <c r="A6126" s="25"/>
      <c r="B6126" s="25"/>
      <c r="C6126" s="25"/>
      <c r="D6126" s="25" t="s">
        <v>7206</v>
      </c>
      <c r="E6126" s="25"/>
      <c r="F6126" s="25"/>
      <c r="G6126" s="25"/>
      <c r="H6126" s="21"/>
      <c r="I6126" s="25"/>
      <c r="J6126" s="25"/>
      <c r="K6126" s="25"/>
      <c r="L6126" s="25"/>
      <c r="M6126" s="21"/>
      <c r="N6126" s="21"/>
      <c r="O6126" s="21"/>
      <c r="P6126" s="21"/>
      <c r="Q6126" s="25"/>
      <c r="R6126" s="1"/>
    </row>
    <row r="6127" spans="1:18">
      <c r="A6127" s="25"/>
      <c r="B6127" s="25"/>
      <c r="C6127" s="25"/>
      <c r="D6127" s="25" t="s">
        <v>7207</v>
      </c>
      <c r="E6127" s="25"/>
      <c r="F6127" s="25"/>
      <c r="G6127" s="25"/>
      <c r="H6127" s="21"/>
      <c r="I6127" s="25"/>
      <c r="J6127" s="25"/>
      <c r="K6127" s="25"/>
      <c r="L6127" s="25"/>
      <c r="M6127" s="21"/>
      <c r="N6127" s="21"/>
      <c r="O6127" s="21"/>
      <c r="P6127" s="21"/>
      <c r="Q6127" s="25"/>
      <c r="R6127" s="1"/>
    </row>
    <row r="6128" spans="1:18">
      <c r="A6128" s="25"/>
      <c r="B6128" s="25"/>
      <c r="C6128" s="25"/>
      <c r="D6128" t="s">
        <v>7208</v>
      </c>
      <c r="E6128" s="25"/>
      <c r="F6128" s="25"/>
      <c r="G6128" s="25"/>
      <c r="H6128" s="21"/>
      <c r="I6128" s="25"/>
      <c r="J6128" s="25"/>
      <c r="K6128" s="25"/>
      <c r="L6128" s="25"/>
      <c r="M6128" s="21"/>
      <c r="N6128" s="21"/>
      <c r="O6128" s="21"/>
      <c r="P6128" s="21"/>
      <c r="Q6128" s="25"/>
      <c r="R6128" s="1"/>
    </row>
    <row r="6129" spans="1:18">
      <c r="A6129" s="25"/>
      <c r="B6129" s="25"/>
      <c r="C6129" s="25"/>
      <c r="D6129" t="s">
        <v>7209</v>
      </c>
      <c r="E6129" s="25"/>
      <c r="H6129" s="21"/>
      <c r="I6129" s="25"/>
      <c r="K6129" s="25"/>
      <c r="L6129" s="25"/>
      <c r="M6129" s="22"/>
      <c r="N6129" s="22"/>
      <c r="O6129" s="21"/>
      <c r="P6129" s="21"/>
      <c r="Q6129" s="25"/>
      <c r="R6129" s="1"/>
    </row>
    <row r="6130" spans="1:18">
      <c r="A6130" s="25"/>
      <c r="B6130" s="25"/>
      <c r="C6130" s="25"/>
      <c r="D6130" t="s">
        <v>7210</v>
      </c>
      <c r="E6130" s="25"/>
      <c r="H6130" s="21"/>
      <c r="I6130" s="25"/>
      <c r="K6130" s="25"/>
      <c r="L6130" s="25"/>
      <c r="M6130" s="22"/>
      <c r="N6130" s="22"/>
      <c r="O6130" s="21"/>
      <c r="P6130" s="21"/>
      <c r="Q6130" s="25"/>
      <c r="R6130" s="1"/>
    </row>
    <row r="6131" spans="1:18">
      <c r="A6131" s="25"/>
      <c r="B6131" s="25"/>
      <c r="C6131" s="25"/>
      <c r="D6131" t="s">
        <v>7211</v>
      </c>
      <c r="E6131" s="25"/>
      <c r="H6131" s="21"/>
      <c r="I6131" s="25"/>
      <c r="K6131" s="25"/>
      <c r="L6131" s="25"/>
      <c r="M6131" s="22"/>
      <c r="N6131" s="22"/>
      <c r="O6131" s="21"/>
      <c r="P6131" s="21"/>
      <c r="Q6131" s="25"/>
      <c r="R6131" s="1"/>
    </row>
    <row r="6132" spans="1:18">
      <c r="A6132" s="25"/>
      <c r="B6132" s="25"/>
      <c r="C6132" s="25"/>
      <c r="D6132" t="s">
        <v>7212</v>
      </c>
      <c r="E6132" s="25"/>
      <c r="H6132" s="21"/>
      <c r="I6132" s="25"/>
      <c r="K6132" s="25"/>
      <c r="L6132" s="25"/>
      <c r="M6132" s="22"/>
      <c r="N6132" s="22"/>
      <c r="O6132" s="21"/>
      <c r="P6132" s="21"/>
      <c r="Q6132" s="25"/>
      <c r="R6132" s="1"/>
    </row>
    <row r="6133" spans="1:18">
      <c r="A6133" s="25"/>
      <c r="B6133" s="25"/>
      <c r="C6133" s="25"/>
      <c r="D6133" t="s">
        <v>7213</v>
      </c>
      <c r="E6133" s="25"/>
      <c r="H6133" s="21"/>
      <c r="I6133" s="25"/>
      <c r="K6133" s="25"/>
      <c r="L6133" s="25"/>
      <c r="M6133" s="22"/>
      <c r="N6133" s="22"/>
      <c r="O6133" s="21"/>
      <c r="P6133" s="21"/>
      <c r="Q6133" s="25"/>
      <c r="R6133" s="1"/>
    </row>
    <row r="6134" spans="1:18">
      <c r="A6134" s="25"/>
      <c r="B6134" s="25"/>
      <c r="C6134" s="25"/>
      <c r="D6134" t="s">
        <v>7214</v>
      </c>
      <c r="E6134" s="25"/>
      <c r="H6134" s="21"/>
      <c r="I6134" s="25"/>
      <c r="K6134" s="25"/>
      <c r="L6134" s="25"/>
      <c r="M6134" s="22"/>
      <c r="N6134" s="22"/>
      <c r="O6134" s="21"/>
      <c r="P6134" s="21"/>
      <c r="Q6134" s="25"/>
      <c r="R6134" s="1"/>
    </row>
    <row r="6135" spans="1:18">
      <c r="A6135" s="25"/>
      <c r="B6135" s="25"/>
      <c r="C6135" s="25"/>
      <c r="D6135" t="s">
        <v>7215</v>
      </c>
      <c r="E6135" s="25"/>
      <c r="F6135" s="25"/>
      <c r="G6135" s="25"/>
      <c r="H6135" s="21"/>
      <c r="I6135" s="25"/>
      <c r="J6135" s="25"/>
      <c r="K6135" s="25"/>
      <c r="L6135" s="25"/>
      <c r="M6135" s="21"/>
      <c r="N6135" s="22"/>
      <c r="O6135" s="21"/>
      <c r="P6135" s="21"/>
      <c r="Q6135" s="25"/>
      <c r="R6135" s="1"/>
    </row>
    <row r="6136" spans="1:18">
      <c r="A6136" s="25"/>
      <c r="B6136" s="25"/>
      <c r="C6136" s="25"/>
      <c r="D6136" t="s">
        <v>7216</v>
      </c>
      <c r="E6136" s="25"/>
      <c r="F6136" s="25"/>
      <c r="G6136" s="25"/>
      <c r="H6136" s="21"/>
      <c r="I6136" s="25"/>
      <c r="J6136" s="25"/>
      <c r="K6136" s="25"/>
      <c r="L6136" s="25"/>
      <c r="M6136" s="21"/>
      <c r="N6136" s="22"/>
      <c r="O6136" s="21"/>
      <c r="P6136" s="21"/>
      <c r="Q6136" s="25"/>
      <c r="R6136" s="1"/>
    </row>
    <row r="6137" spans="1:18">
      <c r="A6137" s="25"/>
      <c r="B6137" s="25"/>
      <c r="C6137" s="25"/>
      <c r="D6137" t="s">
        <v>7217</v>
      </c>
      <c r="E6137" s="25"/>
      <c r="F6137" s="25"/>
      <c r="G6137" s="25"/>
      <c r="H6137" s="21"/>
      <c r="I6137" s="25"/>
      <c r="J6137" s="25"/>
      <c r="K6137" s="25"/>
      <c r="L6137" s="25"/>
      <c r="M6137" s="21"/>
      <c r="N6137" s="22"/>
      <c r="O6137" s="21"/>
      <c r="P6137" s="21"/>
      <c r="Q6137" s="25"/>
      <c r="R6137" s="1"/>
    </row>
    <row r="6138" spans="1:18">
      <c r="A6138" s="25"/>
      <c r="B6138" s="25"/>
      <c r="C6138" s="25"/>
      <c r="D6138" t="s">
        <v>7218</v>
      </c>
      <c r="E6138" s="25"/>
      <c r="H6138" s="21"/>
      <c r="I6138" s="25"/>
      <c r="K6138" s="25"/>
      <c r="L6138" s="25"/>
      <c r="M6138" s="22"/>
      <c r="N6138" s="22"/>
      <c r="O6138" s="21"/>
      <c r="P6138" s="21"/>
      <c r="Q6138" s="25"/>
      <c r="R6138" s="1"/>
    </row>
    <row r="6139" spans="1:18">
      <c r="A6139" s="25"/>
      <c r="B6139" s="25"/>
      <c r="C6139" s="25"/>
      <c r="D6139" t="s">
        <v>7219</v>
      </c>
      <c r="E6139" s="25"/>
      <c r="H6139" s="21"/>
      <c r="I6139" s="25"/>
      <c r="K6139" s="25"/>
      <c r="L6139" s="25"/>
      <c r="M6139" s="22"/>
      <c r="N6139" s="22"/>
      <c r="O6139" s="21"/>
      <c r="P6139" s="21"/>
      <c r="Q6139" s="25"/>
      <c r="R6139" s="1"/>
    </row>
    <row r="6140" spans="1:18">
      <c r="A6140" s="25"/>
      <c r="B6140" s="25"/>
      <c r="C6140" s="25"/>
      <c r="D6140" t="s">
        <v>7220</v>
      </c>
      <c r="E6140" s="25"/>
      <c r="F6140" s="25"/>
      <c r="G6140" s="25"/>
      <c r="H6140" s="21"/>
      <c r="I6140" s="25"/>
      <c r="J6140" s="25"/>
      <c r="K6140" s="25"/>
      <c r="L6140" s="25"/>
      <c r="M6140" s="21"/>
      <c r="N6140" s="22"/>
      <c r="O6140" s="21"/>
      <c r="P6140" s="21"/>
      <c r="Q6140" s="25"/>
      <c r="R6140" s="1"/>
    </row>
    <row r="6141" spans="1:18">
      <c r="A6141" s="25"/>
      <c r="B6141" s="25"/>
      <c r="C6141" s="25"/>
      <c r="D6141" t="s">
        <v>7221</v>
      </c>
      <c r="E6141" s="25"/>
      <c r="F6141" s="25"/>
      <c r="G6141" s="25"/>
      <c r="H6141" s="21"/>
      <c r="I6141" s="25"/>
      <c r="J6141" s="25"/>
      <c r="K6141" s="25"/>
      <c r="L6141" s="25"/>
      <c r="M6141" s="21"/>
      <c r="N6141" s="22"/>
      <c r="O6141" s="21"/>
      <c r="P6141" s="21"/>
      <c r="Q6141" s="25"/>
      <c r="R6141" s="1"/>
    </row>
    <row r="6142" spans="1:18">
      <c r="A6142" s="25"/>
      <c r="B6142" s="25"/>
      <c r="C6142" s="25"/>
      <c r="D6142" t="s">
        <v>7222</v>
      </c>
      <c r="E6142" s="25"/>
      <c r="F6142" s="25"/>
      <c r="G6142" s="25"/>
      <c r="H6142" s="21"/>
      <c r="I6142" s="25"/>
      <c r="J6142" s="25"/>
      <c r="K6142" s="25"/>
      <c r="L6142" s="25"/>
      <c r="M6142" s="21"/>
      <c r="N6142" s="22"/>
      <c r="O6142" s="21"/>
      <c r="P6142" s="21"/>
      <c r="Q6142" s="25"/>
      <c r="R6142" s="1"/>
    </row>
    <row r="6143" spans="1:18">
      <c r="A6143" s="25"/>
      <c r="B6143" s="25"/>
      <c r="C6143" s="25"/>
      <c r="D6143" t="s">
        <v>7223</v>
      </c>
      <c r="E6143" s="25"/>
      <c r="F6143" s="25"/>
      <c r="G6143" s="25"/>
      <c r="H6143" s="21"/>
      <c r="I6143" s="25"/>
      <c r="J6143" s="25"/>
      <c r="K6143" s="25"/>
      <c r="L6143" s="25"/>
      <c r="M6143" s="21"/>
      <c r="N6143" s="21"/>
      <c r="O6143" s="21"/>
      <c r="P6143" s="21"/>
      <c r="Q6143" s="25"/>
      <c r="R6143" s="1"/>
    </row>
    <row r="6144" spans="1:18">
      <c r="A6144" s="25"/>
      <c r="B6144" s="25"/>
      <c r="C6144" s="25"/>
      <c r="D6144" t="s">
        <v>7224</v>
      </c>
      <c r="E6144" s="25"/>
      <c r="F6144" s="25"/>
      <c r="G6144" s="25"/>
      <c r="H6144" s="21"/>
      <c r="I6144" s="25"/>
      <c r="J6144" s="25"/>
      <c r="K6144" s="25"/>
      <c r="L6144" s="25"/>
      <c r="M6144" s="21"/>
      <c r="N6144" s="21"/>
      <c r="O6144" s="21"/>
      <c r="P6144" s="21"/>
      <c r="Q6144" s="25"/>
      <c r="R6144" s="1"/>
    </row>
    <row r="6145" spans="1:18">
      <c r="A6145" s="25"/>
      <c r="B6145" s="25"/>
      <c r="C6145" s="25"/>
      <c r="D6145" t="s">
        <v>7225</v>
      </c>
      <c r="E6145" s="25"/>
      <c r="F6145" s="25"/>
      <c r="G6145" s="25"/>
      <c r="H6145" s="21"/>
      <c r="I6145" s="25"/>
      <c r="J6145" s="25"/>
      <c r="K6145" s="25"/>
      <c r="L6145" s="25"/>
      <c r="M6145" s="21"/>
      <c r="N6145" s="21"/>
      <c r="O6145" s="21"/>
      <c r="P6145" s="21"/>
      <c r="Q6145" s="25"/>
      <c r="R6145" s="1"/>
    </row>
    <row r="6146" spans="1:18">
      <c r="A6146" s="25"/>
      <c r="B6146" s="25"/>
      <c r="C6146" s="25"/>
      <c r="D6146" s="25" t="s">
        <v>7226</v>
      </c>
      <c r="E6146" s="25"/>
      <c r="H6146" s="21"/>
      <c r="I6146" s="25"/>
      <c r="K6146" s="25"/>
      <c r="L6146" s="25"/>
      <c r="M6146" s="22"/>
      <c r="N6146" s="22"/>
      <c r="O6146" s="21"/>
      <c r="P6146" s="21"/>
      <c r="Q6146" s="25"/>
      <c r="R6146" s="1"/>
    </row>
    <row r="6147" spans="1:18">
      <c r="A6147" s="25"/>
      <c r="B6147" s="25"/>
      <c r="C6147" s="25"/>
      <c r="E6147" s="25"/>
      <c r="F6147" s="25"/>
      <c r="G6147" s="25"/>
      <c r="H6147" s="21"/>
      <c r="I6147" s="25"/>
      <c r="J6147" s="25"/>
      <c r="K6147" s="25"/>
      <c r="L6147" s="25"/>
      <c r="M6147" s="21"/>
      <c r="N6147" s="22"/>
      <c r="O6147" s="21"/>
      <c r="P6147" s="21"/>
      <c r="Q6147" s="25"/>
      <c r="R6147" s="1"/>
    </row>
    <row r="6148" spans="1:18">
      <c r="A6148" s="25"/>
      <c r="B6148" s="25"/>
      <c r="C6148" s="25"/>
      <c r="E6148" s="25"/>
      <c r="F6148" s="25"/>
      <c r="G6148" s="25"/>
      <c r="H6148" s="21"/>
      <c r="I6148" s="25"/>
      <c r="J6148" s="25"/>
      <c r="K6148" s="25"/>
      <c r="L6148" s="25"/>
      <c r="M6148" s="21"/>
      <c r="N6148" s="21"/>
      <c r="O6148" s="21"/>
      <c r="P6148" s="21"/>
      <c r="Q6148" s="25"/>
      <c r="R6148" s="1"/>
    </row>
    <row r="6149" spans="1:18">
      <c r="A6149" s="25"/>
      <c r="B6149" s="25"/>
      <c r="C6149" s="25"/>
      <c r="E6149" s="25"/>
      <c r="F6149" s="25"/>
      <c r="G6149" s="25"/>
      <c r="H6149" s="21"/>
      <c r="I6149" s="25"/>
      <c r="J6149" s="25"/>
      <c r="K6149" s="25"/>
      <c r="L6149" s="25"/>
      <c r="M6149" s="21"/>
      <c r="N6149" s="21"/>
      <c r="O6149" s="21"/>
      <c r="P6149" s="21"/>
      <c r="Q6149" s="25"/>
      <c r="R6149" s="1"/>
    </row>
    <row r="6150" spans="1:18">
      <c r="A6150" s="25"/>
      <c r="B6150" s="25"/>
      <c r="C6150" s="25"/>
      <c r="E6150" s="25"/>
      <c r="F6150" s="25"/>
      <c r="G6150" s="25"/>
      <c r="H6150" s="21"/>
      <c r="I6150" s="25"/>
      <c r="J6150" s="25"/>
      <c r="K6150" s="25"/>
      <c r="L6150" s="25"/>
      <c r="M6150" s="21"/>
      <c r="N6150" s="21"/>
      <c r="O6150" s="21"/>
      <c r="P6150" s="21"/>
      <c r="Q6150" s="25"/>
      <c r="R6150" s="1"/>
    </row>
    <row r="6151" spans="1:18">
      <c r="A6151" s="25"/>
      <c r="B6151" s="25"/>
      <c r="C6151" s="25"/>
      <c r="E6151" s="25"/>
      <c r="F6151" s="25"/>
      <c r="G6151" s="25"/>
      <c r="H6151" s="21"/>
      <c r="I6151" s="25"/>
      <c r="J6151" s="25"/>
      <c r="K6151" s="25"/>
      <c r="L6151" s="25"/>
      <c r="M6151" s="21"/>
      <c r="N6151" s="21"/>
      <c r="O6151" s="21"/>
      <c r="P6151" s="21"/>
      <c r="Q6151" s="25"/>
      <c r="R6151" s="1"/>
    </row>
    <row r="6152" spans="1:18">
      <c r="A6152" s="25"/>
      <c r="B6152" s="25"/>
      <c r="C6152" s="25"/>
      <c r="E6152" s="25"/>
      <c r="F6152" s="25"/>
      <c r="G6152" s="25"/>
      <c r="H6152" s="21"/>
      <c r="I6152" s="25"/>
      <c r="J6152" s="25"/>
      <c r="K6152" s="25"/>
      <c r="L6152" s="25"/>
      <c r="M6152" s="21"/>
      <c r="N6152" s="21"/>
      <c r="O6152" s="21"/>
      <c r="P6152" s="21"/>
      <c r="Q6152" s="25"/>
      <c r="R6152" s="1"/>
    </row>
    <row r="6153" spans="1:18">
      <c r="A6153" s="25"/>
      <c r="B6153" s="25"/>
      <c r="C6153" s="25"/>
      <c r="E6153" s="25"/>
      <c r="F6153" s="25"/>
      <c r="G6153" s="25"/>
      <c r="H6153" s="21"/>
      <c r="I6153" s="25"/>
      <c r="J6153" s="25"/>
      <c r="K6153" s="25"/>
      <c r="L6153" s="25"/>
      <c r="M6153" s="21"/>
      <c r="N6153" s="21"/>
      <c r="O6153" s="21"/>
      <c r="P6153" s="21"/>
      <c r="Q6153" s="25"/>
      <c r="R6153" s="1"/>
    </row>
    <row r="6154" spans="1:18">
      <c r="A6154" s="25"/>
      <c r="B6154" s="25"/>
      <c r="C6154" s="25"/>
      <c r="E6154" s="25"/>
      <c r="F6154" s="25"/>
      <c r="G6154" s="25"/>
      <c r="H6154" s="21"/>
      <c r="I6154" s="25"/>
      <c r="J6154" s="25"/>
      <c r="K6154" s="25"/>
      <c r="L6154" s="25"/>
      <c r="M6154" s="21"/>
      <c r="N6154" s="21"/>
      <c r="O6154" s="21"/>
      <c r="P6154" s="21"/>
      <c r="Q6154" s="25"/>
      <c r="R6154" s="1"/>
    </row>
    <row r="6155" spans="1:18">
      <c r="A6155" s="25"/>
      <c r="B6155" s="25"/>
      <c r="C6155" s="25"/>
      <c r="E6155" s="25"/>
      <c r="F6155" s="25"/>
      <c r="G6155" s="25"/>
      <c r="H6155" s="21"/>
      <c r="I6155" s="25"/>
      <c r="J6155" s="25"/>
      <c r="K6155" s="25"/>
      <c r="L6155" s="25"/>
      <c r="M6155" s="21"/>
      <c r="N6155" s="21"/>
      <c r="O6155" s="21"/>
      <c r="P6155" s="21"/>
      <c r="Q6155" s="25"/>
      <c r="R6155" s="1"/>
    </row>
    <row r="6156" spans="1:18">
      <c r="A6156" s="25"/>
      <c r="B6156" s="25"/>
      <c r="C6156" s="25"/>
      <c r="E6156" s="25"/>
      <c r="F6156" s="25"/>
      <c r="G6156" s="25"/>
      <c r="H6156" s="21"/>
      <c r="I6156" s="25"/>
      <c r="J6156" s="25"/>
      <c r="K6156" s="25"/>
      <c r="L6156" s="25"/>
      <c r="M6156" s="21"/>
      <c r="N6156" s="22"/>
      <c r="O6156" s="21"/>
      <c r="P6156" s="21"/>
      <c r="Q6156" s="25"/>
      <c r="R6156" s="1"/>
    </row>
    <row r="6157" spans="1:18">
      <c r="A6157" s="25"/>
      <c r="B6157" s="25"/>
      <c r="C6157" s="25"/>
      <c r="E6157" s="25"/>
      <c r="F6157" s="25"/>
      <c r="G6157" s="25"/>
      <c r="H6157" s="21"/>
      <c r="I6157" s="25"/>
      <c r="J6157" s="25"/>
      <c r="K6157" s="25"/>
      <c r="L6157" s="25"/>
      <c r="M6157" s="21"/>
      <c r="N6157" s="21"/>
      <c r="O6157" s="21"/>
      <c r="P6157" s="21"/>
      <c r="Q6157" s="25"/>
      <c r="R6157" s="1"/>
    </row>
    <row r="6158" spans="1:18">
      <c r="A6158" s="25"/>
      <c r="B6158" s="25"/>
      <c r="C6158" s="25"/>
      <c r="E6158" s="25"/>
      <c r="F6158" s="25"/>
      <c r="G6158" s="25"/>
      <c r="H6158" s="21"/>
      <c r="I6158" s="25"/>
      <c r="J6158" s="25"/>
      <c r="K6158" s="25"/>
      <c r="L6158" s="25"/>
      <c r="M6158" s="21"/>
      <c r="N6158" s="21"/>
      <c r="O6158" s="21"/>
      <c r="P6158" s="21"/>
      <c r="Q6158" s="25"/>
      <c r="R6158" s="1"/>
    </row>
    <row r="6159" spans="1:18">
      <c r="A6159" s="25"/>
      <c r="B6159" s="25"/>
      <c r="C6159" s="25"/>
      <c r="E6159" s="25"/>
      <c r="F6159" s="25"/>
      <c r="G6159" s="25"/>
      <c r="H6159" s="21"/>
      <c r="I6159" s="25"/>
      <c r="J6159" s="25"/>
      <c r="K6159" s="25"/>
      <c r="L6159" s="25"/>
      <c r="M6159" s="21"/>
      <c r="N6159" s="21"/>
      <c r="O6159" s="21"/>
      <c r="P6159" s="21"/>
      <c r="Q6159" s="25"/>
      <c r="R6159" s="1"/>
    </row>
    <row r="6160" spans="1:18">
      <c r="A6160" s="25"/>
      <c r="B6160" s="25"/>
      <c r="C6160" s="25"/>
      <c r="E6160" s="25"/>
      <c r="F6160" s="25"/>
      <c r="G6160" s="25"/>
      <c r="H6160" s="21"/>
      <c r="I6160" s="25"/>
      <c r="J6160" s="25"/>
      <c r="K6160" s="25"/>
      <c r="L6160" s="25"/>
      <c r="M6160" s="21"/>
      <c r="N6160" s="21"/>
      <c r="O6160" s="21"/>
      <c r="P6160" s="21"/>
      <c r="Q6160" s="25"/>
      <c r="R6160" s="1"/>
    </row>
    <row r="6161" spans="1:18">
      <c r="A6161" s="25"/>
      <c r="B6161" s="25"/>
      <c r="C6161" s="25"/>
      <c r="E6161" s="25"/>
      <c r="F6161" s="25"/>
      <c r="G6161" s="25"/>
      <c r="H6161" s="21"/>
      <c r="I6161" s="25"/>
      <c r="J6161" s="25"/>
      <c r="K6161" s="25"/>
      <c r="L6161" s="25"/>
      <c r="M6161" s="21"/>
      <c r="N6161" s="21"/>
      <c r="O6161" s="21"/>
      <c r="P6161" s="21"/>
      <c r="Q6161" s="25"/>
      <c r="R6161" s="1"/>
    </row>
    <row r="6162" spans="1:18">
      <c r="A6162" s="25"/>
      <c r="B6162" s="25"/>
      <c r="C6162" s="25"/>
      <c r="E6162" s="25"/>
      <c r="F6162" s="25"/>
      <c r="G6162" s="25"/>
      <c r="H6162" s="21"/>
      <c r="I6162" s="25"/>
      <c r="J6162" s="25"/>
      <c r="K6162" s="25"/>
      <c r="L6162" s="25"/>
      <c r="M6162" s="21"/>
      <c r="N6162" s="21"/>
      <c r="O6162" s="21"/>
      <c r="P6162" s="21"/>
      <c r="Q6162" s="25"/>
      <c r="R6162" s="1"/>
    </row>
    <row r="6163" spans="1:18">
      <c r="A6163" s="25"/>
      <c r="B6163" s="25"/>
      <c r="C6163" s="25"/>
      <c r="E6163" s="25"/>
      <c r="H6163" s="21"/>
      <c r="I6163" s="25"/>
      <c r="K6163" s="25"/>
      <c r="L6163" s="25"/>
      <c r="M6163" s="22"/>
      <c r="N6163" s="22"/>
      <c r="O6163" s="21"/>
      <c r="P6163" s="21"/>
      <c r="Q6163" s="25"/>
      <c r="R6163" s="1"/>
    </row>
    <row r="6164" spans="1:18">
      <c r="A6164" s="25"/>
      <c r="B6164" s="25"/>
      <c r="C6164" s="25"/>
      <c r="E6164" s="25"/>
      <c r="F6164" s="25"/>
      <c r="G6164" s="25"/>
      <c r="H6164" s="21"/>
      <c r="I6164" s="25"/>
      <c r="J6164" s="25"/>
      <c r="K6164" s="25"/>
      <c r="L6164" s="25"/>
      <c r="M6164" s="21"/>
      <c r="N6164" s="21"/>
      <c r="O6164" s="21"/>
      <c r="P6164" s="21"/>
      <c r="Q6164" s="25"/>
      <c r="R6164" s="1"/>
    </row>
    <row r="6165" spans="1:18">
      <c r="A6165" s="25"/>
      <c r="B6165" s="25"/>
      <c r="C6165" s="25"/>
      <c r="E6165" s="25"/>
      <c r="F6165" s="25"/>
      <c r="G6165" s="25"/>
      <c r="H6165" s="21"/>
      <c r="I6165" s="25"/>
      <c r="J6165" s="25"/>
      <c r="K6165" s="25"/>
      <c r="L6165" s="25"/>
      <c r="M6165" s="21"/>
      <c r="N6165" s="21"/>
      <c r="O6165" s="21"/>
      <c r="P6165" s="21"/>
      <c r="Q6165" s="25"/>
      <c r="R6165" s="1"/>
    </row>
    <row r="6166" spans="1:18">
      <c r="A6166" s="25"/>
      <c r="B6166" s="25"/>
      <c r="C6166" s="25"/>
      <c r="E6166" s="25"/>
      <c r="F6166" s="25"/>
      <c r="G6166" s="25"/>
      <c r="H6166" s="21"/>
      <c r="I6166" s="25"/>
      <c r="J6166" s="25"/>
      <c r="K6166" s="25"/>
      <c r="L6166" s="25"/>
      <c r="M6166" s="21"/>
      <c r="N6166" s="21"/>
      <c r="O6166" s="21"/>
      <c r="P6166" s="21"/>
      <c r="Q6166" s="25"/>
      <c r="R6166" s="1"/>
    </row>
    <row r="6167" spans="1:18">
      <c r="A6167" s="25"/>
      <c r="B6167" s="25"/>
      <c r="C6167" s="25"/>
      <c r="E6167" s="25"/>
      <c r="F6167" s="25"/>
      <c r="G6167" s="25"/>
      <c r="H6167" s="21"/>
      <c r="I6167" s="25"/>
      <c r="J6167" s="25"/>
      <c r="K6167" s="25"/>
      <c r="L6167" s="25"/>
      <c r="M6167" s="21"/>
      <c r="N6167" s="21"/>
      <c r="O6167" s="21"/>
      <c r="P6167" s="21"/>
      <c r="Q6167" s="25"/>
      <c r="R6167" s="1"/>
    </row>
    <row r="6168" spans="1:18">
      <c r="A6168" s="25"/>
      <c r="B6168" s="25"/>
      <c r="C6168" s="25"/>
      <c r="E6168" s="25"/>
      <c r="F6168" s="25"/>
      <c r="G6168" s="25"/>
      <c r="H6168" s="21"/>
      <c r="I6168" s="25"/>
      <c r="J6168" s="25"/>
      <c r="K6168" s="25"/>
      <c r="L6168" s="25"/>
      <c r="M6168" s="21"/>
      <c r="N6168" s="21"/>
      <c r="O6168" s="21"/>
      <c r="P6168" s="21"/>
      <c r="Q6168" s="25"/>
      <c r="R6168" s="1"/>
    </row>
    <row r="6169" spans="1:18">
      <c r="A6169" s="25"/>
      <c r="B6169" s="25"/>
      <c r="C6169" s="25"/>
      <c r="E6169" s="25"/>
      <c r="F6169" s="25"/>
      <c r="G6169" s="25"/>
      <c r="H6169" s="21"/>
      <c r="I6169" s="25"/>
      <c r="J6169" s="25"/>
      <c r="K6169" s="25"/>
      <c r="L6169" s="25"/>
      <c r="M6169" s="21"/>
      <c r="N6169" s="21"/>
      <c r="O6169" s="21"/>
      <c r="P6169" s="21"/>
      <c r="Q6169" s="25"/>
      <c r="R6169" s="1"/>
    </row>
    <row r="6170" spans="1:18">
      <c r="A6170" s="25"/>
      <c r="B6170" s="25"/>
      <c r="C6170" s="25"/>
      <c r="E6170" s="25"/>
      <c r="H6170" s="21"/>
      <c r="I6170" s="25"/>
      <c r="K6170" s="25"/>
      <c r="L6170" s="25"/>
      <c r="M6170" s="22"/>
      <c r="N6170" s="22"/>
      <c r="O6170" s="21"/>
      <c r="P6170" s="21"/>
      <c r="Q6170" s="25"/>
      <c r="R6170" s="1"/>
    </row>
    <row r="6171" spans="1:18">
      <c r="A6171" s="25"/>
      <c r="B6171" s="25"/>
      <c r="C6171" s="25"/>
      <c r="E6171" s="25"/>
      <c r="F6171" s="25"/>
      <c r="G6171" s="25"/>
      <c r="H6171" s="21"/>
      <c r="I6171" s="25"/>
      <c r="J6171" s="25"/>
      <c r="K6171" s="25"/>
      <c r="L6171" s="25"/>
      <c r="M6171" s="21"/>
      <c r="N6171" s="22"/>
      <c r="O6171" s="21"/>
      <c r="P6171" s="21"/>
      <c r="Q6171" s="25"/>
      <c r="R6171" s="1"/>
    </row>
    <row r="6172" spans="1:18">
      <c r="A6172" s="25"/>
      <c r="B6172" s="25"/>
      <c r="C6172" s="25"/>
      <c r="E6172" s="25"/>
      <c r="F6172" s="25"/>
      <c r="G6172" s="25"/>
      <c r="H6172" s="21"/>
      <c r="I6172" s="25"/>
      <c r="J6172" s="25"/>
      <c r="K6172" s="25"/>
      <c r="L6172" s="25"/>
      <c r="M6172" s="21"/>
      <c r="N6172" s="21"/>
      <c r="O6172" s="21"/>
      <c r="P6172" s="21"/>
      <c r="Q6172" s="25"/>
      <c r="R6172" s="1"/>
    </row>
    <row r="6173" spans="1:18">
      <c r="A6173" s="25"/>
      <c r="B6173" s="25"/>
      <c r="C6173" s="25"/>
      <c r="E6173" s="25"/>
      <c r="F6173" s="25"/>
      <c r="G6173" s="25"/>
      <c r="H6173" s="21"/>
      <c r="I6173" s="25"/>
      <c r="J6173" s="25"/>
      <c r="K6173" s="25"/>
      <c r="L6173" s="25"/>
      <c r="M6173" s="21"/>
      <c r="N6173" s="21"/>
      <c r="O6173" s="21"/>
      <c r="P6173" s="21"/>
      <c r="Q6173" s="25"/>
      <c r="R6173" s="1"/>
    </row>
    <row r="6174" spans="1:18">
      <c r="A6174" s="25"/>
      <c r="B6174" s="25"/>
      <c r="C6174" s="25"/>
      <c r="E6174" s="25"/>
      <c r="F6174" s="25"/>
      <c r="G6174" s="25"/>
      <c r="H6174" s="21"/>
      <c r="I6174" s="25"/>
      <c r="J6174" s="25"/>
      <c r="K6174" s="25"/>
      <c r="L6174" s="25"/>
      <c r="M6174" s="21"/>
      <c r="N6174" s="22"/>
      <c r="O6174" s="21"/>
      <c r="P6174" s="21"/>
      <c r="Q6174" s="25"/>
      <c r="R6174" s="1"/>
    </row>
    <row r="6175" spans="1:18">
      <c r="A6175" s="25"/>
      <c r="B6175" s="25"/>
      <c r="C6175" s="25"/>
      <c r="E6175" s="25"/>
      <c r="F6175" s="25"/>
      <c r="G6175" s="25"/>
      <c r="H6175" s="21"/>
      <c r="I6175" s="25"/>
      <c r="J6175" s="25"/>
      <c r="K6175" s="25"/>
      <c r="L6175" s="25"/>
      <c r="M6175" s="21"/>
      <c r="N6175" s="22"/>
      <c r="O6175" s="21"/>
      <c r="P6175" s="21"/>
      <c r="Q6175" s="25"/>
      <c r="R6175" s="1"/>
    </row>
    <row r="6176" spans="1:18">
      <c r="A6176" s="25"/>
      <c r="B6176" s="25"/>
      <c r="C6176" s="25"/>
      <c r="E6176" s="25"/>
      <c r="F6176" s="25"/>
      <c r="G6176" s="25"/>
      <c r="H6176" s="21"/>
      <c r="I6176" s="25"/>
      <c r="J6176" s="25"/>
      <c r="K6176" s="25"/>
      <c r="L6176" s="25"/>
      <c r="M6176" s="21"/>
      <c r="N6176" s="22"/>
      <c r="O6176" s="21"/>
      <c r="P6176" s="21"/>
      <c r="Q6176" s="25"/>
      <c r="R6176" s="1"/>
    </row>
    <row r="6177" spans="1:18">
      <c r="A6177" s="25"/>
      <c r="B6177" s="25"/>
      <c r="C6177" s="25"/>
      <c r="E6177" s="25"/>
      <c r="H6177" s="21"/>
      <c r="I6177" s="25"/>
      <c r="K6177" s="25"/>
      <c r="L6177" s="25"/>
      <c r="M6177" s="22"/>
      <c r="N6177" s="22"/>
      <c r="O6177" s="21"/>
      <c r="P6177" s="21"/>
      <c r="Q6177" s="25"/>
      <c r="R6177" s="1"/>
    </row>
    <row r="6178" spans="1:18">
      <c r="A6178" s="25"/>
      <c r="B6178" s="25"/>
      <c r="C6178" s="25"/>
      <c r="E6178" s="25"/>
      <c r="H6178" s="21"/>
      <c r="I6178" s="25"/>
      <c r="K6178" s="25"/>
      <c r="L6178" s="25"/>
      <c r="M6178" s="22"/>
      <c r="N6178" s="22"/>
      <c r="O6178" s="21"/>
      <c r="P6178" s="21"/>
      <c r="Q6178" s="25"/>
      <c r="R6178" s="1"/>
    </row>
    <row r="6179" spans="1:18">
      <c r="A6179" s="25"/>
      <c r="B6179" s="25"/>
      <c r="C6179" s="25"/>
      <c r="E6179" s="25"/>
      <c r="F6179" s="25"/>
      <c r="G6179" s="25"/>
      <c r="H6179" s="21"/>
      <c r="I6179" s="25"/>
      <c r="J6179" s="25"/>
      <c r="K6179" s="25"/>
      <c r="L6179" s="25"/>
      <c r="M6179" s="21"/>
      <c r="N6179" s="21"/>
      <c r="O6179" s="21"/>
      <c r="P6179" s="21"/>
      <c r="Q6179" s="25"/>
      <c r="R6179" s="1"/>
    </row>
    <row r="6180" spans="1:18">
      <c r="A6180" s="25"/>
      <c r="B6180" s="25"/>
      <c r="C6180" s="25"/>
      <c r="D6180" s="25"/>
      <c r="E6180" s="25"/>
      <c r="F6180" s="25"/>
      <c r="G6180" s="25"/>
      <c r="H6180" s="21"/>
      <c r="I6180" s="25"/>
      <c r="J6180" s="25"/>
      <c r="K6180" s="25"/>
      <c r="L6180" s="25"/>
      <c r="M6180" s="21"/>
      <c r="N6180" s="21"/>
      <c r="O6180" s="21"/>
      <c r="P6180" s="21"/>
      <c r="Q6180" s="25"/>
      <c r="R6180" s="1"/>
    </row>
    <row r="6181" spans="1:18">
      <c r="A6181" s="25"/>
      <c r="B6181" s="25"/>
      <c r="C6181" s="25"/>
      <c r="D6181" s="25"/>
      <c r="E6181" s="25"/>
      <c r="F6181" s="25"/>
      <c r="G6181" s="25"/>
      <c r="H6181" s="21"/>
      <c r="I6181" s="25"/>
      <c r="J6181" s="25"/>
      <c r="K6181" s="25"/>
      <c r="L6181" s="25"/>
      <c r="M6181" s="21"/>
      <c r="N6181" s="21"/>
      <c r="O6181" s="21"/>
      <c r="P6181" s="21"/>
      <c r="Q6181" s="25"/>
      <c r="R6181" s="1"/>
    </row>
    <row r="6182" spans="1:18">
      <c r="A6182" s="25"/>
      <c r="B6182" s="25"/>
      <c r="C6182" s="25"/>
      <c r="D6182" s="25"/>
      <c r="E6182" s="25"/>
      <c r="F6182" s="25"/>
      <c r="G6182" s="25"/>
      <c r="H6182" s="21"/>
      <c r="I6182" s="25"/>
      <c r="J6182" s="25"/>
      <c r="K6182" s="25"/>
      <c r="L6182" s="25"/>
      <c r="M6182" s="21"/>
      <c r="N6182" s="21"/>
      <c r="O6182" s="21"/>
      <c r="P6182" s="21"/>
      <c r="Q6182" s="25"/>
      <c r="R6182" s="1"/>
    </row>
    <row r="6183" spans="1:18">
      <c r="A6183" s="25"/>
      <c r="B6183" s="25"/>
      <c r="C6183" s="25"/>
      <c r="D6183" s="25"/>
      <c r="E6183" s="25"/>
      <c r="H6183" s="21"/>
      <c r="I6183" s="25"/>
      <c r="K6183" s="25"/>
      <c r="L6183" s="25"/>
      <c r="M6183" s="22"/>
      <c r="N6183" s="22"/>
      <c r="O6183" s="21"/>
      <c r="P6183" s="21"/>
      <c r="Q6183" s="25"/>
      <c r="R6183" s="1"/>
    </row>
    <row r="6184" spans="1:18">
      <c r="A6184" s="25"/>
      <c r="B6184" s="25"/>
      <c r="C6184" s="25"/>
      <c r="D6184" s="25"/>
      <c r="E6184" s="25"/>
      <c r="F6184" s="25"/>
      <c r="G6184" s="25"/>
      <c r="H6184" s="21"/>
      <c r="I6184" s="25"/>
      <c r="J6184" s="25"/>
      <c r="K6184" s="25"/>
      <c r="L6184" s="25"/>
      <c r="M6184" s="21"/>
      <c r="N6184" s="21"/>
      <c r="O6184" s="21"/>
      <c r="P6184" s="21"/>
      <c r="Q6184" s="25"/>
      <c r="R6184" s="1"/>
    </row>
    <row r="6185" spans="1:18">
      <c r="A6185" s="25"/>
      <c r="B6185" s="25"/>
      <c r="C6185" s="25"/>
      <c r="D6185" s="25"/>
      <c r="E6185" s="25"/>
      <c r="F6185" s="25"/>
      <c r="G6185" s="25"/>
      <c r="H6185" s="21"/>
      <c r="I6185" s="25"/>
      <c r="J6185" s="25"/>
      <c r="K6185" s="25"/>
      <c r="L6185" s="25"/>
      <c r="M6185" s="21"/>
      <c r="N6185" s="21"/>
      <c r="O6185" s="21"/>
      <c r="P6185" s="21"/>
      <c r="Q6185" s="25"/>
      <c r="R6185" s="1"/>
    </row>
    <row r="6186" spans="1:18">
      <c r="A6186" s="25"/>
      <c r="B6186" s="25"/>
      <c r="C6186" s="25"/>
      <c r="D6186" s="25"/>
      <c r="E6186" s="25"/>
      <c r="F6186" s="25"/>
      <c r="G6186" s="25"/>
      <c r="H6186" s="21"/>
      <c r="I6186" s="25"/>
      <c r="J6186" s="25"/>
      <c r="K6186" s="25"/>
      <c r="L6186" s="25"/>
      <c r="M6186" s="21"/>
      <c r="N6186" s="22"/>
      <c r="O6186" s="21"/>
      <c r="P6186" s="21"/>
      <c r="Q6186" s="25"/>
      <c r="R6186" s="1"/>
    </row>
    <row r="6187" spans="1:18">
      <c r="A6187" s="25"/>
      <c r="B6187" s="25"/>
      <c r="C6187" s="25"/>
      <c r="D6187" s="25"/>
      <c r="E6187" s="25"/>
      <c r="F6187" s="25"/>
      <c r="G6187" s="25"/>
      <c r="H6187" s="21"/>
      <c r="I6187" s="25"/>
      <c r="J6187" s="25"/>
      <c r="K6187" s="25"/>
      <c r="L6187" s="25"/>
      <c r="M6187" s="21"/>
      <c r="N6187" s="22"/>
      <c r="O6187" s="21"/>
      <c r="P6187" s="21"/>
      <c r="Q6187" s="25"/>
      <c r="R6187" s="1"/>
    </row>
    <row r="6188" spans="1:18">
      <c r="A6188" s="25"/>
      <c r="B6188" s="25"/>
      <c r="C6188" s="25"/>
      <c r="D6188" s="25"/>
      <c r="E6188" s="25"/>
      <c r="F6188" s="25"/>
      <c r="G6188" s="25"/>
      <c r="H6188" s="21"/>
      <c r="I6188" s="25"/>
      <c r="J6188" s="25"/>
      <c r="K6188" s="25"/>
      <c r="L6188" s="25"/>
      <c r="M6188" s="21"/>
      <c r="N6188" s="21"/>
      <c r="O6188" s="21"/>
      <c r="P6188" s="21"/>
      <c r="Q6188" s="25"/>
      <c r="R6188" s="1"/>
    </row>
    <row r="6189" spans="1:18">
      <c r="A6189" s="25"/>
      <c r="B6189" s="25"/>
      <c r="C6189" s="25"/>
      <c r="D6189" s="25"/>
      <c r="E6189" s="25"/>
      <c r="F6189" s="25"/>
      <c r="G6189" s="25"/>
      <c r="H6189" s="21"/>
      <c r="I6189" s="25"/>
      <c r="J6189" s="25"/>
      <c r="K6189" s="25"/>
      <c r="L6189" s="25"/>
      <c r="M6189" s="21"/>
      <c r="N6189" s="21"/>
      <c r="O6189" s="21"/>
      <c r="P6189" s="21"/>
      <c r="Q6189" s="25"/>
      <c r="R6189" s="1"/>
    </row>
    <row r="6190" spans="1:18">
      <c r="A6190" s="25"/>
      <c r="B6190" s="25"/>
      <c r="C6190" s="25"/>
      <c r="D6190" s="25"/>
      <c r="E6190" s="25"/>
      <c r="F6190" s="25"/>
      <c r="G6190" s="25"/>
      <c r="H6190" s="21"/>
      <c r="I6190" s="25"/>
      <c r="J6190" s="25"/>
      <c r="K6190" s="25"/>
      <c r="L6190" s="25"/>
      <c r="M6190" s="21"/>
      <c r="N6190" s="21"/>
      <c r="O6190" s="21"/>
      <c r="P6190" s="21"/>
      <c r="Q6190" s="25"/>
      <c r="R6190" s="1"/>
    </row>
    <row r="6191" spans="1:18">
      <c r="A6191" s="25"/>
      <c r="B6191" s="25"/>
      <c r="C6191" s="25"/>
      <c r="D6191" s="25"/>
      <c r="E6191" s="25"/>
      <c r="F6191" s="25"/>
      <c r="G6191" s="25"/>
      <c r="H6191" s="21"/>
      <c r="I6191" s="25"/>
      <c r="J6191" s="25"/>
      <c r="K6191" s="25"/>
      <c r="L6191" s="25"/>
      <c r="M6191" s="21"/>
      <c r="N6191" s="22"/>
      <c r="O6191" s="21"/>
      <c r="P6191" s="21"/>
      <c r="Q6191" s="25"/>
      <c r="R6191" s="1"/>
    </row>
    <row r="6192" spans="1:18">
      <c r="A6192" s="25"/>
      <c r="B6192" s="25"/>
      <c r="C6192" s="25"/>
      <c r="D6192" s="25"/>
      <c r="E6192" s="25"/>
      <c r="F6192" s="25"/>
      <c r="G6192" s="25"/>
      <c r="H6192" s="21"/>
      <c r="I6192" s="25"/>
      <c r="J6192" s="25"/>
      <c r="K6192" s="25"/>
      <c r="L6192" s="25"/>
      <c r="M6192" s="21"/>
      <c r="N6192" s="22"/>
      <c r="O6192" s="21"/>
      <c r="P6192" s="21"/>
      <c r="Q6192" s="25"/>
      <c r="R6192" s="1"/>
    </row>
    <row r="6193" spans="1:18">
      <c r="A6193" s="25"/>
      <c r="B6193" s="25"/>
      <c r="C6193" s="25"/>
      <c r="D6193" s="25"/>
      <c r="E6193" s="25"/>
      <c r="F6193" s="25"/>
      <c r="G6193" s="25"/>
      <c r="H6193" s="21"/>
      <c r="I6193" s="25"/>
      <c r="J6193" s="25"/>
      <c r="K6193" s="25"/>
      <c r="L6193" s="25"/>
      <c r="M6193" s="21"/>
      <c r="N6193" s="21"/>
      <c r="O6193" s="21"/>
      <c r="P6193" s="21"/>
      <c r="Q6193" s="25"/>
      <c r="R6193" s="1"/>
    </row>
    <row r="6194" spans="1:18">
      <c r="A6194" s="25"/>
      <c r="B6194" s="25"/>
      <c r="C6194" s="25"/>
      <c r="D6194" s="25"/>
      <c r="E6194" s="25"/>
      <c r="F6194" s="25"/>
      <c r="G6194" s="25"/>
      <c r="H6194" s="21"/>
      <c r="I6194" s="25"/>
      <c r="J6194" s="25"/>
      <c r="K6194" s="25"/>
      <c r="L6194" s="25"/>
      <c r="M6194" s="21"/>
      <c r="N6194" s="21"/>
      <c r="O6194" s="21"/>
      <c r="P6194" s="21"/>
      <c r="Q6194" s="25"/>
      <c r="R6194" s="1"/>
    </row>
    <row r="6195" spans="1:18">
      <c r="A6195" s="25"/>
      <c r="B6195" s="25"/>
      <c r="C6195" s="25"/>
      <c r="D6195" s="25"/>
      <c r="E6195" s="25"/>
      <c r="F6195" s="25"/>
      <c r="G6195" s="25"/>
      <c r="H6195" s="21"/>
      <c r="I6195" s="25"/>
      <c r="J6195" s="25"/>
      <c r="K6195" s="25"/>
      <c r="L6195" s="25"/>
      <c r="M6195" s="21"/>
      <c r="N6195" s="21"/>
      <c r="O6195" s="21"/>
      <c r="P6195" s="21"/>
      <c r="Q6195" s="25"/>
      <c r="R6195" s="1"/>
    </row>
    <row r="6196" spans="1:18">
      <c r="A6196" s="25"/>
      <c r="B6196" s="25"/>
      <c r="C6196" s="25"/>
      <c r="D6196" s="25"/>
      <c r="E6196" s="25"/>
      <c r="F6196" s="25"/>
      <c r="G6196" s="25"/>
      <c r="H6196" s="21"/>
      <c r="I6196" s="25"/>
      <c r="J6196" s="25"/>
      <c r="K6196" s="25"/>
      <c r="L6196" s="25"/>
      <c r="M6196" s="21"/>
      <c r="N6196" s="21"/>
      <c r="O6196" s="21"/>
      <c r="P6196" s="21"/>
      <c r="Q6196" s="25"/>
      <c r="R6196" s="1"/>
    </row>
    <row r="6197" spans="1:18">
      <c r="A6197" s="25"/>
      <c r="B6197" s="25"/>
      <c r="C6197" s="25"/>
      <c r="D6197" s="25"/>
      <c r="E6197" s="25"/>
      <c r="F6197" s="25"/>
      <c r="G6197" s="25"/>
      <c r="H6197" s="21"/>
      <c r="I6197" s="25"/>
      <c r="J6197" s="25"/>
      <c r="K6197" s="25"/>
      <c r="L6197" s="25"/>
      <c r="M6197" s="21"/>
      <c r="N6197" s="21"/>
      <c r="O6197" s="21"/>
      <c r="P6197" s="21"/>
      <c r="Q6197" s="25"/>
      <c r="R6197" s="1"/>
    </row>
    <row r="6198" spans="1:18">
      <c r="A6198" s="25"/>
      <c r="B6198" s="25"/>
      <c r="C6198" s="25"/>
      <c r="D6198" s="25"/>
      <c r="E6198" s="25"/>
      <c r="F6198" s="25"/>
      <c r="G6198" s="25"/>
      <c r="H6198" s="21"/>
      <c r="I6198" s="25"/>
      <c r="J6198" s="25"/>
      <c r="K6198" s="25"/>
      <c r="L6198" s="25"/>
      <c r="M6198" s="21"/>
      <c r="N6198" s="21"/>
      <c r="O6198" s="21"/>
      <c r="P6198" s="21"/>
      <c r="Q6198" s="25"/>
      <c r="R6198" s="1"/>
    </row>
    <row r="6199" spans="1:18">
      <c r="A6199" s="25"/>
      <c r="B6199" s="25"/>
      <c r="C6199" s="25"/>
      <c r="D6199" s="25"/>
      <c r="E6199" s="25"/>
      <c r="F6199" s="25"/>
      <c r="G6199" s="25"/>
      <c r="H6199" s="21"/>
      <c r="I6199" s="25"/>
      <c r="J6199" s="25"/>
      <c r="K6199" s="25"/>
      <c r="L6199" s="25"/>
      <c r="M6199" s="21"/>
      <c r="N6199" s="21"/>
      <c r="O6199" s="21"/>
      <c r="P6199" s="21"/>
      <c r="Q6199" s="25"/>
      <c r="R6199" s="1"/>
    </row>
    <row r="6200" spans="1:18">
      <c r="A6200" s="25"/>
      <c r="B6200" s="25"/>
      <c r="C6200" s="25"/>
      <c r="D6200" s="25"/>
      <c r="E6200" s="25"/>
      <c r="F6200" s="25"/>
      <c r="G6200" s="25"/>
      <c r="H6200" s="21"/>
      <c r="I6200" s="25"/>
      <c r="J6200" s="25"/>
      <c r="K6200" s="25"/>
      <c r="L6200" s="25"/>
      <c r="M6200" s="21"/>
      <c r="N6200" s="22"/>
      <c r="O6200" s="21"/>
      <c r="P6200" s="21"/>
      <c r="Q6200" s="25"/>
      <c r="R6200" s="1"/>
    </row>
    <row r="6201" spans="1:18">
      <c r="A6201" s="25"/>
      <c r="B6201" s="25"/>
      <c r="C6201" s="25"/>
      <c r="D6201" s="25"/>
      <c r="E6201" s="25"/>
      <c r="F6201" s="25"/>
      <c r="G6201" s="25"/>
      <c r="H6201" s="21"/>
      <c r="I6201" s="25"/>
      <c r="J6201" s="25"/>
      <c r="K6201" s="25"/>
      <c r="L6201" s="25"/>
      <c r="M6201" s="21"/>
      <c r="N6201" s="22"/>
      <c r="O6201" s="21"/>
      <c r="P6201" s="21"/>
      <c r="Q6201" s="25"/>
      <c r="R6201" s="1"/>
    </row>
    <row r="6202" spans="1:18">
      <c r="A6202" s="25"/>
      <c r="B6202" s="25"/>
      <c r="C6202" s="25"/>
      <c r="D6202" s="25"/>
      <c r="E6202" s="25"/>
      <c r="F6202" s="25"/>
      <c r="G6202" s="25"/>
      <c r="H6202" s="21"/>
      <c r="I6202" s="25"/>
      <c r="J6202" s="25"/>
      <c r="K6202" s="25"/>
      <c r="L6202" s="25"/>
      <c r="M6202" s="21"/>
      <c r="N6202" s="21"/>
      <c r="O6202" s="21"/>
      <c r="P6202" s="21"/>
      <c r="Q6202" s="25"/>
      <c r="R6202" s="1"/>
    </row>
    <row r="6203" spans="1:18">
      <c r="A6203" s="25"/>
      <c r="B6203" s="25"/>
      <c r="C6203" s="25"/>
      <c r="D6203" s="25"/>
      <c r="E6203" s="25"/>
      <c r="F6203" s="25"/>
      <c r="G6203" s="25"/>
      <c r="H6203" s="21"/>
      <c r="I6203" s="25"/>
      <c r="J6203" s="25"/>
      <c r="K6203" s="25"/>
      <c r="L6203" s="25"/>
      <c r="M6203" s="21"/>
      <c r="N6203" s="21"/>
      <c r="O6203" s="21"/>
      <c r="P6203" s="21"/>
      <c r="Q6203" s="25"/>
      <c r="R6203" s="1"/>
    </row>
    <row r="6204" spans="1:18">
      <c r="A6204" s="25"/>
      <c r="B6204" s="25"/>
      <c r="C6204" s="25"/>
      <c r="D6204" s="25"/>
      <c r="E6204" s="25"/>
      <c r="H6204" s="21"/>
      <c r="I6204" s="25"/>
      <c r="K6204" s="25"/>
      <c r="L6204" s="25"/>
      <c r="M6204" s="22"/>
      <c r="N6204" s="22"/>
      <c r="O6204" s="21"/>
      <c r="P6204" s="21"/>
      <c r="Q6204" s="25"/>
      <c r="R6204" s="1"/>
    </row>
    <row r="6205" spans="1:18">
      <c r="A6205" s="25"/>
      <c r="B6205" s="25"/>
      <c r="C6205" s="25"/>
      <c r="D6205" s="25"/>
      <c r="E6205" s="25"/>
      <c r="H6205" s="21"/>
      <c r="I6205" s="25"/>
      <c r="K6205" s="25"/>
      <c r="L6205" s="25"/>
      <c r="M6205" s="22"/>
      <c r="N6205" s="22"/>
      <c r="O6205" s="21"/>
      <c r="P6205" s="21"/>
      <c r="Q6205" s="25"/>
      <c r="R6205" s="1"/>
    </row>
    <row r="6206" spans="1:18">
      <c r="A6206" s="25"/>
      <c r="B6206" s="25"/>
      <c r="C6206" s="25"/>
      <c r="D6206" s="25"/>
      <c r="E6206" s="25"/>
      <c r="H6206" s="21"/>
      <c r="I6206" s="25"/>
      <c r="K6206" s="25"/>
      <c r="L6206" s="25"/>
      <c r="M6206" s="22"/>
      <c r="N6206" s="22"/>
      <c r="O6206" s="21"/>
      <c r="P6206" s="21"/>
      <c r="Q6206" s="25"/>
      <c r="R6206" s="1"/>
    </row>
    <row r="6207" spans="1:18">
      <c r="A6207" s="25"/>
      <c r="B6207" s="25"/>
      <c r="C6207" s="25"/>
      <c r="D6207" s="25"/>
      <c r="E6207" s="25"/>
      <c r="H6207" s="21"/>
      <c r="I6207" s="25"/>
      <c r="K6207" s="25"/>
      <c r="L6207" s="25"/>
      <c r="M6207" s="22"/>
      <c r="N6207" s="22"/>
      <c r="O6207" s="21"/>
      <c r="P6207" s="21"/>
      <c r="Q6207" s="25"/>
      <c r="R6207" s="1"/>
    </row>
    <row r="6208" spans="1:18">
      <c r="A6208" s="25"/>
      <c r="B6208" s="25"/>
      <c r="C6208" s="25"/>
      <c r="D6208" s="25"/>
      <c r="E6208" s="25"/>
      <c r="H6208" s="21"/>
      <c r="I6208" s="25"/>
      <c r="K6208" s="25"/>
      <c r="L6208" s="25"/>
      <c r="M6208" s="22"/>
      <c r="N6208" s="22"/>
      <c r="O6208" s="21"/>
      <c r="P6208" s="21"/>
      <c r="Q6208" s="25"/>
      <c r="R6208" s="1"/>
    </row>
    <row r="6209" spans="1:18">
      <c r="A6209" s="25"/>
      <c r="B6209" s="25"/>
      <c r="C6209" s="25"/>
      <c r="D6209" s="25"/>
      <c r="E6209" s="25"/>
      <c r="F6209" s="25"/>
      <c r="G6209" s="25"/>
      <c r="H6209" s="21"/>
      <c r="I6209" s="25"/>
      <c r="J6209" s="25"/>
      <c r="K6209" s="25"/>
      <c r="L6209" s="25"/>
      <c r="M6209" s="21"/>
      <c r="N6209" s="21"/>
      <c r="O6209" s="21"/>
      <c r="P6209" s="21"/>
      <c r="Q6209" s="25"/>
      <c r="R6209" s="1"/>
    </row>
    <row r="6210" spans="1:18">
      <c r="A6210" s="25"/>
      <c r="B6210" s="25"/>
      <c r="C6210" s="25"/>
      <c r="D6210" s="25"/>
      <c r="E6210" s="25"/>
      <c r="F6210" s="25"/>
      <c r="G6210" s="25"/>
      <c r="H6210" s="21"/>
      <c r="I6210" s="25"/>
      <c r="J6210" s="25"/>
      <c r="K6210" s="25"/>
      <c r="L6210" s="25"/>
      <c r="M6210" s="21"/>
      <c r="N6210" s="21"/>
      <c r="O6210" s="21"/>
      <c r="P6210" s="21"/>
      <c r="Q6210" s="25"/>
      <c r="R6210" s="1"/>
    </row>
    <row r="6211" spans="1:18">
      <c r="A6211" s="25"/>
      <c r="B6211" s="25"/>
      <c r="C6211" s="25"/>
      <c r="D6211" s="25"/>
      <c r="E6211" s="25"/>
      <c r="F6211" s="25"/>
      <c r="G6211" s="25"/>
      <c r="H6211" s="21"/>
      <c r="I6211" s="25"/>
      <c r="J6211" s="25"/>
      <c r="K6211" s="25"/>
      <c r="L6211" s="25"/>
      <c r="M6211" s="21"/>
      <c r="N6211" s="21"/>
      <c r="O6211" s="21"/>
      <c r="P6211" s="21"/>
      <c r="Q6211" s="25"/>
      <c r="R6211" s="1"/>
    </row>
    <row r="6212" spans="1:18">
      <c r="A6212" s="25"/>
      <c r="B6212" s="25"/>
      <c r="C6212" s="25"/>
      <c r="D6212" s="25"/>
      <c r="E6212" s="25"/>
      <c r="H6212" s="21"/>
      <c r="I6212" s="25"/>
      <c r="K6212" s="25"/>
      <c r="L6212" s="25"/>
      <c r="M6212" s="22"/>
      <c r="N6212" s="22"/>
      <c r="O6212" s="21"/>
      <c r="P6212" s="21"/>
      <c r="Q6212" s="25"/>
      <c r="R6212" s="1"/>
    </row>
    <row r="6213" spans="1:18">
      <c r="A6213" s="25"/>
      <c r="B6213" s="25"/>
      <c r="C6213" s="25"/>
      <c r="D6213" s="25"/>
      <c r="E6213" s="25"/>
      <c r="H6213" s="21"/>
      <c r="I6213" s="25"/>
      <c r="K6213" s="25"/>
      <c r="L6213" s="25"/>
      <c r="M6213" s="22"/>
      <c r="N6213" s="22"/>
      <c r="O6213" s="21"/>
      <c r="P6213" s="21"/>
      <c r="Q6213" s="25"/>
      <c r="R6213" s="1"/>
    </row>
    <row r="6214" spans="1:18">
      <c r="A6214" s="25"/>
      <c r="B6214" s="25"/>
      <c r="C6214" s="25"/>
      <c r="D6214" s="25"/>
      <c r="E6214" s="25"/>
      <c r="F6214" s="25"/>
      <c r="G6214" s="25"/>
      <c r="H6214" s="21"/>
      <c r="I6214" s="25"/>
      <c r="J6214" s="25"/>
      <c r="K6214" s="25"/>
      <c r="L6214" s="25"/>
      <c r="M6214" s="21"/>
      <c r="N6214" s="22"/>
      <c r="O6214" s="21"/>
      <c r="P6214" s="21"/>
      <c r="Q6214" s="25"/>
      <c r="R6214" s="1"/>
    </row>
    <row r="6215" spans="1:18">
      <c r="A6215" s="25"/>
      <c r="B6215" s="25"/>
      <c r="C6215" s="25"/>
      <c r="D6215" s="25"/>
      <c r="E6215" s="25"/>
      <c r="F6215" s="25"/>
      <c r="G6215" s="25"/>
      <c r="H6215" s="21"/>
      <c r="I6215" s="25"/>
      <c r="J6215" s="25"/>
      <c r="K6215" s="25"/>
      <c r="L6215" s="25"/>
      <c r="M6215" s="21"/>
      <c r="N6215" s="22"/>
      <c r="O6215" s="21"/>
      <c r="P6215" s="21"/>
      <c r="Q6215" s="25"/>
      <c r="R6215" s="1"/>
    </row>
    <row r="6216" spans="1:18">
      <c r="A6216" s="25"/>
      <c r="B6216" s="25"/>
      <c r="C6216" s="25"/>
      <c r="D6216" s="25"/>
      <c r="E6216" s="25"/>
      <c r="H6216" s="21"/>
      <c r="I6216" s="25"/>
      <c r="K6216" s="25"/>
      <c r="L6216" s="25"/>
      <c r="M6216" s="22"/>
      <c r="N6216" s="22"/>
      <c r="O6216" s="21"/>
      <c r="P6216" s="21"/>
      <c r="Q6216" s="25"/>
      <c r="R6216" s="1"/>
    </row>
    <row r="6217" spans="1:18">
      <c r="A6217" s="25"/>
      <c r="B6217" s="25"/>
      <c r="C6217" s="25"/>
      <c r="D6217" s="25"/>
      <c r="E6217" s="25"/>
      <c r="F6217" s="25"/>
      <c r="G6217" s="25"/>
      <c r="H6217" s="21"/>
      <c r="I6217" s="25"/>
      <c r="J6217" s="25"/>
      <c r="K6217" s="25"/>
      <c r="L6217" s="25"/>
      <c r="M6217" s="21"/>
      <c r="N6217" s="22"/>
      <c r="O6217" s="21"/>
      <c r="P6217" s="21"/>
      <c r="Q6217" s="25"/>
      <c r="R6217" s="1"/>
    </row>
    <row r="6218" spans="1:18">
      <c r="A6218" s="25"/>
      <c r="B6218" s="25"/>
      <c r="C6218" s="25"/>
      <c r="D6218" s="25"/>
      <c r="E6218" s="25"/>
      <c r="F6218" s="25"/>
      <c r="G6218" s="25"/>
      <c r="H6218" s="21"/>
      <c r="I6218" s="25"/>
      <c r="J6218" s="25"/>
      <c r="K6218" s="25"/>
      <c r="L6218" s="25"/>
      <c r="M6218" s="21"/>
      <c r="N6218" s="22"/>
      <c r="O6218" s="21"/>
      <c r="P6218" s="21"/>
      <c r="Q6218" s="25"/>
      <c r="R6218" s="1"/>
    </row>
    <row r="6219" spans="1:18">
      <c r="A6219" s="25"/>
      <c r="B6219" s="25"/>
      <c r="C6219" s="25"/>
      <c r="D6219" s="25"/>
      <c r="E6219" s="25"/>
      <c r="F6219" s="25"/>
      <c r="G6219" s="25"/>
      <c r="H6219" s="21"/>
      <c r="I6219" s="25"/>
      <c r="J6219" s="25"/>
      <c r="K6219" s="25"/>
      <c r="L6219" s="25"/>
      <c r="M6219" s="21"/>
      <c r="N6219" s="21"/>
      <c r="O6219" s="21"/>
      <c r="P6219" s="21"/>
      <c r="Q6219" s="25"/>
      <c r="R6219" s="1"/>
    </row>
    <row r="6220" spans="1:18">
      <c r="A6220" s="25"/>
      <c r="B6220" s="25"/>
      <c r="C6220" s="25"/>
      <c r="D6220" s="25"/>
      <c r="E6220" s="25"/>
      <c r="F6220" s="25"/>
      <c r="G6220" s="25"/>
      <c r="H6220" s="21"/>
      <c r="I6220" s="25"/>
      <c r="J6220" s="25"/>
      <c r="K6220" s="25"/>
      <c r="L6220" s="25"/>
      <c r="M6220" s="21"/>
      <c r="N6220" s="21"/>
      <c r="O6220" s="21"/>
      <c r="P6220" s="21"/>
      <c r="Q6220" s="25"/>
      <c r="R6220" s="1"/>
    </row>
    <row r="6221" spans="1:18">
      <c r="A6221" s="25"/>
      <c r="B6221" s="25"/>
      <c r="C6221" s="25"/>
      <c r="D6221" s="25"/>
      <c r="E6221" s="25"/>
      <c r="F6221" s="25"/>
      <c r="G6221" s="25"/>
      <c r="H6221" s="21"/>
      <c r="I6221" s="25"/>
      <c r="J6221" s="25"/>
      <c r="K6221" s="25"/>
      <c r="L6221" s="25"/>
      <c r="M6221" s="21"/>
      <c r="N6221" s="21"/>
      <c r="O6221" s="21"/>
      <c r="P6221" s="21"/>
      <c r="Q6221" s="25"/>
      <c r="R6221" s="1"/>
    </row>
    <row r="6222" spans="1:18">
      <c r="A6222" s="25"/>
      <c r="B6222" s="25"/>
      <c r="C6222" s="25"/>
      <c r="D6222" s="25"/>
      <c r="E6222" s="25"/>
      <c r="F6222" s="25"/>
      <c r="G6222" s="25"/>
      <c r="H6222" s="21"/>
      <c r="I6222" s="25"/>
      <c r="J6222" s="25"/>
      <c r="K6222" s="25"/>
      <c r="L6222" s="25"/>
      <c r="M6222" s="21"/>
      <c r="N6222" s="22"/>
      <c r="O6222" s="21"/>
      <c r="P6222" s="21"/>
      <c r="Q6222" s="25"/>
      <c r="R6222" s="1"/>
    </row>
    <row r="6223" spans="1:18">
      <c r="A6223" s="25"/>
      <c r="B6223" s="25"/>
      <c r="C6223" s="25"/>
      <c r="D6223" s="25"/>
      <c r="E6223" s="25"/>
      <c r="F6223" s="25"/>
      <c r="G6223" s="25"/>
      <c r="H6223" s="21"/>
      <c r="I6223" s="25"/>
      <c r="J6223" s="25"/>
      <c r="K6223" s="25"/>
      <c r="L6223" s="25"/>
      <c r="M6223" s="21"/>
      <c r="N6223" s="21"/>
      <c r="O6223" s="21"/>
      <c r="P6223" s="21"/>
      <c r="Q6223" s="25"/>
      <c r="R6223" s="1"/>
    </row>
    <row r="6224" spans="1:18">
      <c r="A6224" s="25"/>
      <c r="B6224" s="25"/>
      <c r="C6224" s="25"/>
      <c r="D6224" s="25"/>
      <c r="E6224" s="25"/>
      <c r="F6224" s="25"/>
      <c r="G6224" s="25"/>
      <c r="H6224" s="21"/>
      <c r="I6224" s="25"/>
      <c r="J6224" s="25"/>
      <c r="K6224" s="25"/>
      <c r="L6224" s="25"/>
      <c r="M6224" s="21"/>
      <c r="N6224" s="21"/>
      <c r="O6224" s="21"/>
      <c r="P6224" s="21"/>
      <c r="Q6224" s="25"/>
      <c r="R6224" s="1"/>
    </row>
    <row r="6225" spans="1:18">
      <c r="A6225" s="25"/>
      <c r="B6225" s="25"/>
      <c r="C6225" s="25"/>
      <c r="D6225" s="25"/>
      <c r="E6225" s="25"/>
      <c r="F6225" s="25"/>
      <c r="G6225" s="25"/>
      <c r="H6225" s="21"/>
      <c r="I6225" s="25"/>
      <c r="J6225" s="25"/>
      <c r="K6225" s="25"/>
      <c r="L6225" s="25"/>
      <c r="M6225" s="21"/>
      <c r="N6225" s="21"/>
      <c r="O6225" s="21"/>
      <c r="P6225" s="21"/>
      <c r="Q6225" s="25"/>
      <c r="R6225" s="1"/>
    </row>
    <row r="6226" spans="1:18">
      <c r="A6226" s="25"/>
      <c r="B6226" s="25"/>
      <c r="C6226" s="25"/>
      <c r="D6226" s="25"/>
      <c r="E6226" s="25"/>
      <c r="F6226" s="25"/>
      <c r="G6226" s="25"/>
      <c r="H6226" s="21"/>
      <c r="I6226" s="25"/>
      <c r="J6226" s="25"/>
      <c r="K6226" s="25"/>
      <c r="L6226" s="25"/>
      <c r="M6226" s="21"/>
      <c r="N6226" s="21"/>
      <c r="O6226" s="21"/>
      <c r="P6226" s="21"/>
      <c r="Q6226" s="25"/>
      <c r="R6226" s="1"/>
    </row>
    <row r="6227" spans="1:18">
      <c r="A6227" s="25"/>
      <c r="B6227" s="25"/>
      <c r="C6227" s="25"/>
      <c r="D6227" s="25"/>
      <c r="E6227" s="25"/>
      <c r="F6227" s="25"/>
      <c r="G6227" s="25"/>
      <c r="H6227" s="21"/>
      <c r="I6227" s="25"/>
      <c r="J6227" s="25"/>
      <c r="K6227" s="25"/>
      <c r="L6227" s="25"/>
      <c r="M6227" s="21"/>
      <c r="N6227" s="21"/>
      <c r="O6227" s="21"/>
      <c r="P6227" s="21"/>
      <c r="Q6227" s="25"/>
      <c r="R6227" s="1"/>
    </row>
    <row r="6228" spans="1:18">
      <c r="A6228" s="25"/>
      <c r="B6228" s="25"/>
      <c r="C6228" s="25"/>
      <c r="D6228" s="25"/>
      <c r="E6228" s="25"/>
      <c r="F6228" s="25"/>
      <c r="G6228" s="25"/>
      <c r="H6228" s="21"/>
      <c r="I6228" s="25"/>
      <c r="J6228" s="25"/>
      <c r="K6228" s="25"/>
      <c r="L6228" s="25"/>
      <c r="M6228" s="21"/>
      <c r="N6228" s="21"/>
      <c r="O6228" s="21"/>
      <c r="P6228" s="21"/>
      <c r="Q6228" s="25"/>
      <c r="R6228" s="1"/>
    </row>
    <row r="6229" spans="1:18">
      <c r="A6229" s="25"/>
      <c r="B6229" s="25"/>
      <c r="C6229" s="25"/>
      <c r="D6229" s="25"/>
      <c r="E6229" s="25"/>
      <c r="F6229" s="25"/>
      <c r="G6229" s="25"/>
      <c r="H6229" s="21"/>
      <c r="I6229" s="25"/>
      <c r="J6229" s="25"/>
      <c r="K6229" s="25"/>
      <c r="L6229" s="25"/>
      <c r="M6229" s="21"/>
      <c r="N6229" s="22"/>
      <c r="O6229" s="21"/>
      <c r="P6229" s="21"/>
      <c r="Q6229" s="25"/>
      <c r="R6229" s="1"/>
    </row>
    <row r="6230" spans="1:18">
      <c r="A6230" s="25"/>
      <c r="B6230" s="25"/>
      <c r="C6230" s="25"/>
      <c r="D6230" s="25"/>
      <c r="E6230" s="25"/>
      <c r="F6230" s="25"/>
      <c r="G6230" s="25"/>
      <c r="H6230" s="21"/>
      <c r="I6230" s="25"/>
      <c r="J6230" s="25"/>
      <c r="K6230" s="25"/>
      <c r="L6230" s="25"/>
      <c r="M6230" s="21"/>
      <c r="N6230" s="22"/>
      <c r="O6230" s="21"/>
      <c r="P6230" s="21"/>
      <c r="Q6230" s="25"/>
      <c r="R6230" s="1"/>
    </row>
    <row r="6231" spans="1:18">
      <c r="A6231" s="25"/>
      <c r="B6231" s="25"/>
      <c r="C6231" s="25"/>
      <c r="D6231" s="25"/>
      <c r="E6231" s="25"/>
      <c r="F6231" s="25"/>
      <c r="G6231" s="25"/>
      <c r="H6231" s="21"/>
      <c r="I6231" s="25"/>
      <c r="J6231" s="25"/>
      <c r="K6231" s="25"/>
      <c r="L6231" s="25"/>
      <c r="M6231" s="21"/>
      <c r="N6231" s="22"/>
      <c r="O6231" s="21"/>
      <c r="P6231" s="21"/>
      <c r="Q6231" s="25"/>
      <c r="R6231" s="1"/>
    </row>
    <row r="6232" spans="1:18">
      <c r="A6232" s="25"/>
      <c r="B6232" s="25"/>
      <c r="C6232" s="25"/>
      <c r="D6232" s="25"/>
      <c r="E6232" s="25"/>
      <c r="F6232" s="25"/>
      <c r="G6232" s="25"/>
      <c r="H6232" s="21"/>
      <c r="I6232" s="25"/>
      <c r="J6232" s="25"/>
      <c r="K6232" s="25"/>
      <c r="L6232" s="25"/>
      <c r="M6232" s="21"/>
      <c r="N6232" s="21"/>
      <c r="O6232" s="21"/>
      <c r="P6232" s="21"/>
      <c r="Q6232" s="25"/>
      <c r="R6232" s="1"/>
    </row>
    <row r="6233" spans="1:18">
      <c r="A6233" s="25"/>
      <c r="B6233" s="25"/>
      <c r="C6233" s="25"/>
      <c r="D6233" s="25"/>
      <c r="E6233" s="25"/>
      <c r="F6233" s="25"/>
      <c r="G6233" s="25"/>
      <c r="H6233" s="21"/>
      <c r="I6233" s="25"/>
      <c r="J6233" s="25"/>
      <c r="K6233" s="25"/>
      <c r="L6233" s="25"/>
      <c r="M6233" s="21"/>
      <c r="N6233" s="22"/>
      <c r="O6233" s="21"/>
      <c r="P6233" s="21"/>
      <c r="Q6233" s="25"/>
      <c r="R6233" s="1"/>
    </row>
    <row r="6234" spans="1:18">
      <c r="A6234" s="25"/>
      <c r="B6234" s="25"/>
      <c r="C6234" s="25"/>
      <c r="D6234" s="25"/>
      <c r="E6234" s="25"/>
      <c r="F6234" s="25"/>
      <c r="G6234" s="25"/>
      <c r="H6234" s="21"/>
      <c r="I6234" s="25"/>
      <c r="J6234" s="25"/>
      <c r="K6234" s="25"/>
      <c r="L6234" s="25"/>
      <c r="M6234" s="21"/>
      <c r="N6234" s="21"/>
      <c r="O6234" s="21"/>
      <c r="P6234" s="21"/>
      <c r="Q6234" s="25"/>
      <c r="R6234" s="1"/>
    </row>
    <row r="6235" spans="1:18">
      <c r="A6235" s="25"/>
      <c r="B6235" s="25"/>
      <c r="C6235" s="25"/>
      <c r="D6235" s="25"/>
      <c r="E6235" s="25"/>
      <c r="F6235" s="25"/>
      <c r="G6235" s="25"/>
      <c r="H6235" s="21"/>
      <c r="I6235" s="25"/>
      <c r="J6235" s="25"/>
      <c r="K6235" s="25"/>
      <c r="L6235" s="25"/>
      <c r="M6235" s="21"/>
      <c r="N6235" s="21"/>
      <c r="O6235" s="21"/>
      <c r="P6235" s="21"/>
      <c r="Q6235" s="25"/>
      <c r="R6235" s="1"/>
    </row>
    <row r="6236" spans="1:18">
      <c r="A6236" s="25"/>
      <c r="B6236" s="25"/>
      <c r="C6236" s="25"/>
      <c r="D6236" s="25"/>
      <c r="E6236" s="25"/>
      <c r="F6236" s="25"/>
      <c r="G6236" s="25"/>
      <c r="H6236" s="21"/>
      <c r="I6236" s="25"/>
      <c r="J6236" s="25"/>
      <c r="K6236" s="25"/>
      <c r="L6236" s="25"/>
      <c r="M6236" s="21"/>
      <c r="N6236" s="21"/>
      <c r="O6236" s="21"/>
      <c r="P6236" s="21"/>
      <c r="Q6236" s="25"/>
      <c r="R6236" s="1"/>
    </row>
    <row r="6237" spans="1:18">
      <c r="A6237" s="25"/>
      <c r="B6237" s="25"/>
      <c r="C6237" s="25"/>
      <c r="D6237" s="25"/>
      <c r="E6237" s="25"/>
      <c r="F6237" s="25"/>
      <c r="G6237" s="25"/>
      <c r="H6237" s="21"/>
      <c r="I6237" s="25"/>
      <c r="J6237" s="25"/>
      <c r="K6237" s="25"/>
      <c r="L6237" s="25"/>
      <c r="M6237" s="21"/>
      <c r="N6237" s="21"/>
      <c r="O6237" s="21"/>
      <c r="P6237" s="21"/>
      <c r="Q6237" s="25"/>
      <c r="R6237" s="1"/>
    </row>
    <row r="6238" spans="1:18">
      <c r="A6238" s="25"/>
      <c r="B6238" s="25"/>
      <c r="C6238" s="25"/>
      <c r="D6238" s="25"/>
      <c r="E6238" s="25"/>
      <c r="F6238" s="25"/>
      <c r="G6238" s="25"/>
      <c r="H6238" s="21"/>
      <c r="I6238" s="25"/>
      <c r="J6238" s="25"/>
      <c r="K6238" s="25"/>
      <c r="L6238" s="25"/>
      <c r="M6238" s="21"/>
      <c r="N6238" s="22"/>
      <c r="O6238" s="21"/>
      <c r="P6238" s="21"/>
      <c r="Q6238" s="25"/>
      <c r="R6238" s="1"/>
    </row>
    <row r="6239" spans="1:18">
      <c r="A6239" s="25"/>
      <c r="B6239" s="25"/>
      <c r="C6239" s="25"/>
      <c r="D6239" s="25"/>
      <c r="E6239" s="25"/>
      <c r="F6239" s="25"/>
      <c r="G6239" s="25"/>
      <c r="H6239" s="21"/>
      <c r="I6239" s="25"/>
      <c r="J6239" s="25"/>
      <c r="K6239" s="25"/>
      <c r="L6239" s="25"/>
      <c r="M6239" s="21"/>
      <c r="N6239" s="21"/>
      <c r="O6239" s="21"/>
      <c r="P6239" s="21"/>
      <c r="Q6239" s="25"/>
      <c r="R6239" s="1"/>
    </row>
    <row r="6240" spans="1:18">
      <c r="A6240" s="25"/>
      <c r="B6240" s="25"/>
      <c r="C6240" s="25"/>
      <c r="D6240" s="25"/>
      <c r="E6240" s="25"/>
      <c r="F6240" s="25"/>
      <c r="G6240" s="25"/>
      <c r="H6240" s="21"/>
      <c r="I6240" s="25"/>
      <c r="J6240" s="25"/>
      <c r="K6240" s="25"/>
      <c r="L6240" s="25"/>
      <c r="M6240" s="21"/>
      <c r="N6240" s="21"/>
      <c r="O6240" s="21"/>
      <c r="P6240" s="21"/>
      <c r="Q6240" s="25"/>
      <c r="R6240" s="1"/>
    </row>
    <row r="6241" spans="1:18">
      <c r="A6241" s="25"/>
      <c r="B6241" s="25"/>
      <c r="C6241" s="25"/>
      <c r="D6241" s="25"/>
      <c r="E6241" s="25"/>
      <c r="F6241" s="25"/>
      <c r="G6241" s="25"/>
      <c r="H6241" s="21"/>
      <c r="I6241" s="25"/>
      <c r="J6241" s="25"/>
      <c r="K6241" s="25"/>
      <c r="L6241" s="25"/>
      <c r="M6241" s="21"/>
      <c r="N6241" s="21"/>
      <c r="O6241" s="21"/>
      <c r="P6241" s="21"/>
      <c r="Q6241" s="25"/>
      <c r="R6241" s="1"/>
    </row>
    <row r="6242" spans="1:18">
      <c r="A6242" s="25"/>
      <c r="B6242" s="25"/>
      <c r="C6242" s="25"/>
      <c r="D6242" s="25"/>
      <c r="E6242" s="25"/>
      <c r="F6242" s="25"/>
      <c r="G6242" s="25"/>
      <c r="H6242" s="21"/>
      <c r="I6242" s="25"/>
      <c r="J6242" s="25"/>
      <c r="K6242" s="25"/>
      <c r="L6242" s="25"/>
      <c r="M6242" s="21"/>
      <c r="N6242" s="21"/>
      <c r="O6242" s="21"/>
      <c r="P6242" s="21"/>
      <c r="Q6242" s="25"/>
      <c r="R6242" s="1"/>
    </row>
    <row r="6243" spans="1:18">
      <c r="A6243" s="25"/>
      <c r="B6243" s="25"/>
      <c r="C6243" s="25"/>
      <c r="D6243" s="25"/>
      <c r="E6243" s="25"/>
      <c r="F6243" s="25"/>
      <c r="G6243" s="25"/>
      <c r="H6243" s="21"/>
      <c r="I6243" s="25"/>
      <c r="J6243" s="25"/>
      <c r="K6243" s="25"/>
      <c r="L6243" s="25"/>
      <c r="M6243" s="21"/>
      <c r="N6243" s="21"/>
      <c r="O6243" s="21"/>
      <c r="P6243" s="21"/>
      <c r="Q6243" s="25"/>
      <c r="R6243" s="1"/>
    </row>
    <row r="6244" spans="1:18">
      <c r="A6244" s="25"/>
      <c r="B6244" s="25"/>
      <c r="C6244" s="25"/>
      <c r="D6244" s="25"/>
      <c r="E6244" s="25"/>
      <c r="F6244" s="25"/>
      <c r="G6244" s="25"/>
      <c r="H6244" s="21"/>
      <c r="I6244" s="25"/>
      <c r="J6244" s="25"/>
      <c r="K6244" s="25"/>
      <c r="L6244" s="25"/>
      <c r="M6244" s="21"/>
      <c r="N6244" s="21"/>
      <c r="O6244" s="21"/>
      <c r="P6244" s="21"/>
      <c r="Q6244" s="25"/>
      <c r="R6244" s="1"/>
    </row>
    <row r="6245" spans="1:18">
      <c r="A6245" s="25"/>
      <c r="B6245" s="25"/>
      <c r="C6245" s="25"/>
      <c r="D6245" s="25"/>
      <c r="E6245" s="25"/>
      <c r="F6245" s="25"/>
      <c r="G6245" s="25"/>
      <c r="H6245" s="21"/>
      <c r="I6245" s="25"/>
      <c r="J6245" s="25"/>
      <c r="K6245" s="25"/>
      <c r="L6245" s="25"/>
      <c r="M6245" s="21"/>
      <c r="N6245" s="21"/>
      <c r="O6245" s="21"/>
      <c r="P6245" s="21"/>
      <c r="Q6245" s="25"/>
      <c r="R6245" s="1"/>
    </row>
    <row r="6246" spans="1:18">
      <c r="A6246" s="25"/>
      <c r="B6246" s="25"/>
      <c r="C6246" s="25"/>
      <c r="D6246" s="25"/>
      <c r="E6246" s="25"/>
      <c r="H6246" s="21"/>
      <c r="I6246" s="25"/>
      <c r="K6246" s="25"/>
      <c r="L6246" s="25"/>
      <c r="M6246" s="22"/>
      <c r="N6246" s="22"/>
      <c r="O6246" s="21"/>
      <c r="P6246" s="21"/>
      <c r="Q6246" s="25"/>
      <c r="R6246" s="1"/>
    </row>
    <row r="6247" spans="1:18">
      <c r="A6247" s="25"/>
      <c r="B6247" s="25"/>
      <c r="C6247" s="25"/>
      <c r="D6247" s="25"/>
      <c r="E6247" s="25"/>
      <c r="H6247" s="21"/>
      <c r="I6247" s="25"/>
      <c r="K6247" s="25"/>
      <c r="L6247" s="25"/>
      <c r="M6247" s="22"/>
      <c r="N6247" s="22"/>
      <c r="O6247" s="21"/>
      <c r="P6247" s="21"/>
      <c r="Q6247" s="25"/>
      <c r="R6247" s="1"/>
    </row>
    <row r="6248" spans="1:18">
      <c r="A6248" s="25"/>
      <c r="B6248" s="25"/>
      <c r="C6248" s="25"/>
      <c r="D6248" s="25"/>
      <c r="E6248" s="25"/>
      <c r="H6248" s="21"/>
      <c r="I6248" s="25"/>
      <c r="K6248" s="25"/>
      <c r="L6248" s="25"/>
      <c r="M6248" s="22"/>
      <c r="N6248" s="22"/>
      <c r="O6248" s="21"/>
      <c r="P6248" s="21"/>
      <c r="Q6248" s="25"/>
      <c r="R6248" s="1"/>
    </row>
    <row r="6249" spans="1:18">
      <c r="A6249" s="25"/>
      <c r="B6249" s="25"/>
      <c r="C6249" s="25"/>
      <c r="D6249" s="25"/>
      <c r="E6249" s="25"/>
      <c r="H6249" s="21"/>
      <c r="I6249" s="25"/>
      <c r="K6249" s="25"/>
      <c r="L6249" s="25"/>
      <c r="M6249" s="22"/>
      <c r="N6249" s="22"/>
      <c r="O6249" s="21"/>
      <c r="P6249" s="21"/>
      <c r="Q6249" s="25"/>
      <c r="R6249" s="1"/>
    </row>
    <row r="6250" spans="1:18">
      <c r="A6250" s="25"/>
      <c r="B6250" s="25"/>
      <c r="C6250" s="25"/>
      <c r="D6250" s="25"/>
      <c r="E6250" s="25"/>
      <c r="F6250" s="25"/>
      <c r="G6250" s="25"/>
      <c r="H6250" s="21"/>
      <c r="I6250" s="25"/>
      <c r="J6250" s="25"/>
      <c r="K6250" s="25"/>
      <c r="L6250" s="25"/>
      <c r="M6250" s="21"/>
      <c r="N6250" s="21"/>
      <c r="O6250" s="21"/>
      <c r="P6250" s="21"/>
      <c r="Q6250" s="25"/>
      <c r="R6250" s="1"/>
    </row>
    <row r="6251" spans="1:18">
      <c r="A6251" s="25"/>
      <c r="B6251" s="25"/>
      <c r="C6251" s="25"/>
      <c r="D6251" s="25"/>
      <c r="E6251" s="25"/>
      <c r="F6251" s="25"/>
      <c r="G6251" s="25"/>
      <c r="H6251" s="21"/>
      <c r="I6251" s="25"/>
      <c r="J6251" s="25"/>
      <c r="K6251" s="25"/>
      <c r="L6251" s="25"/>
      <c r="M6251" s="21"/>
      <c r="N6251" s="21"/>
      <c r="O6251" s="21"/>
      <c r="P6251" s="21"/>
      <c r="Q6251" s="25"/>
      <c r="R6251" s="1"/>
    </row>
    <row r="6252" spans="1:18">
      <c r="A6252" s="25"/>
      <c r="B6252" s="25"/>
      <c r="C6252" s="25"/>
      <c r="D6252" s="25"/>
      <c r="E6252" s="25"/>
      <c r="F6252" s="25"/>
      <c r="G6252" s="25"/>
      <c r="H6252" s="21"/>
      <c r="I6252" s="25"/>
      <c r="J6252" s="25"/>
      <c r="K6252" s="25"/>
      <c r="L6252" s="25"/>
      <c r="M6252" s="21"/>
      <c r="N6252" s="21"/>
      <c r="O6252" s="21"/>
      <c r="P6252" s="21"/>
      <c r="Q6252" s="25"/>
      <c r="R6252" s="1"/>
    </row>
    <row r="6253" spans="1:18">
      <c r="A6253" s="25"/>
      <c r="B6253" s="25"/>
      <c r="C6253" s="25"/>
      <c r="D6253" s="25"/>
      <c r="E6253" s="25"/>
      <c r="F6253" s="25"/>
      <c r="G6253" s="25"/>
      <c r="H6253" s="21"/>
      <c r="I6253" s="25"/>
      <c r="J6253" s="25"/>
      <c r="K6253" s="25"/>
      <c r="L6253" s="25"/>
      <c r="M6253" s="21"/>
      <c r="N6253" s="22"/>
      <c r="O6253" s="21"/>
      <c r="P6253" s="21"/>
      <c r="Q6253" s="25"/>
      <c r="R6253" s="1"/>
    </row>
    <row r="6254" spans="1:18">
      <c r="A6254" s="25"/>
      <c r="B6254" s="25"/>
      <c r="C6254" s="25"/>
      <c r="D6254" s="25"/>
      <c r="E6254" s="25"/>
      <c r="F6254" s="25"/>
      <c r="G6254" s="25"/>
      <c r="H6254" s="21"/>
      <c r="I6254" s="25"/>
      <c r="J6254" s="25"/>
      <c r="K6254" s="25"/>
      <c r="L6254" s="25"/>
      <c r="M6254" s="21"/>
      <c r="N6254" s="21"/>
      <c r="O6254" s="21"/>
      <c r="P6254" s="21"/>
      <c r="Q6254" s="25"/>
      <c r="R6254" s="1"/>
    </row>
    <row r="6255" spans="1:18">
      <c r="A6255" s="25"/>
      <c r="B6255" s="25"/>
      <c r="C6255" s="25"/>
      <c r="D6255" s="25"/>
      <c r="E6255" s="25"/>
      <c r="F6255" s="25"/>
      <c r="G6255" s="25"/>
      <c r="H6255" s="21"/>
      <c r="I6255" s="25"/>
      <c r="J6255" s="25"/>
      <c r="K6255" s="25"/>
      <c r="L6255" s="25"/>
      <c r="M6255" s="21"/>
      <c r="N6255" s="21"/>
      <c r="O6255" s="21"/>
      <c r="P6255" s="21"/>
      <c r="Q6255" s="25"/>
      <c r="R6255" s="1"/>
    </row>
    <row r="6256" spans="1:18">
      <c r="A6256" s="25"/>
      <c r="B6256" s="25"/>
      <c r="C6256" s="25"/>
      <c r="D6256" s="25"/>
      <c r="E6256" s="25"/>
      <c r="F6256" s="25"/>
      <c r="G6256" s="25"/>
      <c r="H6256" s="21"/>
      <c r="I6256" s="25"/>
      <c r="J6256" s="25"/>
      <c r="K6256" s="25"/>
      <c r="L6256" s="25"/>
      <c r="M6256" s="21"/>
      <c r="N6256" s="21"/>
      <c r="O6256" s="21"/>
      <c r="P6256" s="21"/>
      <c r="Q6256" s="25"/>
      <c r="R6256" s="1"/>
    </row>
    <row r="6257" spans="1:18">
      <c r="A6257" s="25"/>
      <c r="B6257" s="25"/>
      <c r="C6257" s="25"/>
      <c r="D6257" s="25"/>
      <c r="E6257" s="25"/>
      <c r="F6257" s="25"/>
      <c r="G6257" s="25"/>
      <c r="H6257" s="21"/>
      <c r="I6257" s="25"/>
      <c r="J6257" s="25"/>
      <c r="K6257" s="25"/>
      <c r="L6257" s="25"/>
      <c r="M6257" s="21"/>
      <c r="N6257" s="22"/>
      <c r="O6257" s="21"/>
      <c r="P6257" s="21"/>
      <c r="Q6257" s="25"/>
      <c r="R6257" s="1"/>
    </row>
    <row r="6258" spans="1:18">
      <c r="A6258" s="25"/>
      <c r="B6258" s="25"/>
      <c r="C6258" s="25"/>
      <c r="D6258" s="25"/>
      <c r="E6258" s="25"/>
      <c r="F6258" s="25"/>
      <c r="G6258" s="25"/>
      <c r="H6258" s="21"/>
      <c r="I6258" s="25"/>
      <c r="J6258" s="25"/>
      <c r="K6258" s="25"/>
      <c r="L6258" s="25"/>
      <c r="M6258" s="21"/>
      <c r="N6258" s="22"/>
      <c r="O6258" s="21"/>
      <c r="P6258" s="21"/>
      <c r="Q6258" s="25"/>
      <c r="R6258" s="1"/>
    </row>
    <row r="6259" spans="1:18">
      <c r="A6259" s="25"/>
      <c r="B6259" s="25"/>
      <c r="C6259" s="25"/>
      <c r="D6259" s="25"/>
      <c r="E6259" s="25"/>
      <c r="F6259" s="25"/>
      <c r="G6259" s="25"/>
      <c r="H6259" s="21"/>
      <c r="I6259" s="25"/>
      <c r="J6259" s="25"/>
      <c r="K6259" s="25"/>
      <c r="L6259" s="25"/>
      <c r="M6259" s="21"/>
      <c r="N6259" s="22"/>
      <c r="O6259" s="21"/>
      <c r="P6259" s="21"/>
      <c r="Q6259" s="25"/>
      <c r="R6259" s="1"/>
    </row>
    <row r="6260" spans="1:18">
      <c r="A6260" s="25"/>
      <c r="B6260" s="25"/>
      <c r="C6260" s="25"/>
      <c r="D6260" s="25"/>
      <c r="E6260" s="25"/>
      <c r="F6260" s="25"/>
      <c r="G6260" s="25"/>
      <c r="H6260" s="21"/>
      <c r="I6260" s="25"/>
      <c r="J6260" s="25"/>
      <c r="K6260" s="25"/>
      <c r="L6260" s="25"/>
      <c r="M6260" s="21"/>
      <c r="N6260" s="21"/>
      <c r="O6260" s="21"/>
      <c r="P6260" s="21"/>
      <c r="Q6260" s="25"/>
      <c r="R6260" s="1"/>
    </row>
    <row r="6261" spans="1:18">
      <c r="A6261" s="25"/>
      <c r="B6261" s="25"/>
      <c r="C6261" s="25"/>
      <c r="D6261" s="25"/>
      <c r="E6261" s="25"/>
      <c r="F6261" s="25"/>
      <c r="G6261" s="25"/>
      <c r="H6261" s="21"/>
      <c r="I6261" s="25"/>
      <c r="J6261" s="25"/>
      <c r="K6261" s="25"/>
      <c r="L6261" s="25"/>
      <c r="M6261" s="21"/>
      <c r="N6261" s="21"/>
      <c r="O6261" s="21"/>
      <c r="P6261" s="21"/>
      <c r="Q6261" s="25"/>
      <c r="R6261" s="1"/>
    </row>
    <row r="6262" spans="1:18">
      <c r="A6262" s="25"/>
      <c r="B6262" s="25"/>
      <c r="C6262" s="25"/>
      <c r="D6262" s="25"/>
      <c r="E6262" s="25"/>
      <c r="F6262" s="25"/>
      <c r="G6262" s="25"/>
      <c r="H6262" s="21"/>
      <c r="I6262" s="25"/>
      <c r="J6262" s="25"/>
      <c r="K6262" s="25"/>
      <c r="L6262" s="25"/>
      <c r="M6262" s="21"/>
      <c r="N6262" s="21"/>
      <c r="O6262" s="21"/>
      <c r="P6262" s="21"/>
      <c r="Q6262" s="25"/>
      <c r="R6262" s="1"/>
    </row>
    <row r="6263" spans="1:18">
      <c r="A6263" s="25"/>
      <c r="B6263" s="25"/>
      <c r="C6263" s="25"/>
      <c r="D6263" s="25"/>
      <c r="E6263" s="25"/>
      <c r="F6263" s="25"/>
      <c r="G6263" s="25"/>
      <c r="H6263" s="21"/>
      <c r="I6263" s="25"/>
      <c r="J6263" s="25"/>
      <c r="K6263" s="25"/>
      <c r="L6263" s="25"/>
      <c r="M6263" s="21"/>
      <c r="N6263" s="21"/>
      <c r="O6263" s="21"/>
      <c r="P6263" s="21"/>
      <c r="Q6263" s="25"/>
      <c r="R6263" s="1"/>
    </row>
    <row r="6264" spans="1:18">
      <c r="A6264" s="25"/>
      <c r="B6264" s="25"/>
      <c r="C6264" s="25"/>
      <c r="D6264" s="25"/>
      <c r="E6264" s="25"/>
      <c r="F6264" s="25"/>
      <c r="G6264" s="25"/>
      <c r="H6264" s="21"/>
      <c r="I6264" s="25"/>
      <c r="J6264" s="25"/>
      <c r="K6264" s="25"/>
      <c r="L6264" s="25"/>
      <c r="M6264" s="21"/>
      <c r="N6264" s="21"/>
      <c r="O6264" s="21"/>
      <c r="P6264" s="21"/>
      <c r="Q6264" s="25"/>
      <c r="R6264" s="1"/>
    </row>
    <row r="6265" spans="1:18">
      <c r="A6265" s="25"/>
      <c r="B6265" s="25"/>
      <c r="C6265" s="25"/>
      <c r="D6265" s="25"/>
      <c r="E6265" s="25"/>
      <c r="F6265" s="25"/>
      <c r="G6265" s="25"/>
      <c r="H6265" s="21"/>
      <c r="I6265" s="25"/>
      <c r="J6265" s="25"/>
      <c r="K6265" s="25"/>
      <c r="L6265" s="25"/>
      <c r="M6265" s="21"/>
      <c r="N6265" s="21"/>
      <c r="O6265" s="21"/>
      <c r="P6265" s="21"/>
      <c r="Q6265" s="25"/>
      <c r="R6265" s="1"/>
    </row>
    <row r="6266" spans="1:18">
      <c r="A6266" s="25"/>
      <c r="B6266" s="25"/>
      <c r="C6266" s="25"/>
      <c r="D6266" s="25"/>
      <c r="E6266" s="25"/>
      <c r="F6266" s="25"/>
      <c r="G6266" s="25"/>
      <c r="H6266" s="21"/>
      <c r="I6266" s="25"/>
      <c r="J6266" s="25"/>
      <c r="K6266" s="25"/>
      <c r="L6266" s="25"/>
      <c r="M6266" s="21"/>
      <c r="N6266" s="21"/>
      <c r="O6266" s="21"/>
      <c r="P6266" s="21"/>
      <c r="Q6266" s="25"/>
      <c r="R6266" s="1"/>
    </row>
    <row r="6267" spans="1:18">
      <c r="A6267" s="25"/>
      <c r="B6267" s="25"/>
      <c r="C6267" s="25"/>
      <c r="D6267" s="25"/>
      <c r="E6267" s="25"/>
      <c r="F6267" s="25"/>
      <c r="G6267" s="25"/>
      <c r="H6267" s="21"/>
      <c r="I6267" s="25"/>
      <c r="J6267" s="25"/>
      <c r="K6267" s="25"/>
      <c r="L6267" s="25"/>
      <c r="M6267" s="21"/>
      <c r="N6267" s="21"/>
      <c r="O6267" s="21"/>
      <c r="P6267" s="21"/>
      <c r="Q6267" s="25"/>
      <c r="R6267" s="1"/>
    </row>
    <row r="6268" spans="1:18">
      <c r="A6268" s="25"/>
      <c r="B6268" s="25"/>
      <c r="C6268" s="25"/>
      <c r="D6268" s="25"/>
      <c r="E6268" s="25"/>
      <c r="F6268" s="25"/>
      <c r="G6268" s="25"/>
      <c r="H6268" s="21"/>
      <c r="I6268" s="25"/>
      <c r="J6268" s="25"/>
      <c r="K6268" s="25"/>
      <c r="L6268" s="25"/>
      <c r="M6268" s="21"/>
      <c r="N6268" s="21"/>
      <c r="O6268" s="21"/>
      <c r="P6268" s="21"/>
      <c r="Q6268" s="25"/>
      <c r="R6268" s="1"/>
    </row>
    <row r="6269" spans="1:18">
      <c r="A6269" s="25"/>
      <c r="B6269" s="25"/>
      <c r="C6269" s="25"/>
      <c r="D6269" s="25"/>
      <c r="E6269" s="25"/>
      <c r="H6269" s="21"/>
      <c r="I6269" s="25"/>
      <c r="K6269" s="25"/>
      <c r="L6269" s="25"/>
      <c r="M6269" s="22"/>
      <c r="N6269" s="22"/>
      <c r="O6269" s="21"/>
      <c r="P6269" s="21"/>
      <c r="Q6269" s="25"/>
      <c r="R6269" s="1"/>
    </row>
    <row r="6270" spans="1:18">
      <c r="A6270" s="25"/>
      <c r="B6270" s="25"/>
      <c r="C6270" s="25"/>
      <c r="D6270" s="25"/>
      <c r="E6270" s="25"/>
      <c r="H6270" s="21"/>
      <c r="I6270" s="25"/>
      <c r="K6270" s="25"/>
      <c r="L6270" s="25"/>
      <c r="M6270" s="22"/>
      <c r="N6270" s="22"/>
      <c r="O6270" s="21"/>
      <c r="P6270" s="21"/>
      <c r="Q6270" s="25"/>
      <c r="R6270" s="1"/>
    </row>
    <row r="6271" spans="1:18">
      <c r="A6271" s="25"/>
      <c r="B6271" s="25"/>
      <c r="C6271" s="25"/>
      <c r="D6271" s="25"/>
      <c r="E6271" s="25"/>
      <c r="F6271" s="25"/>
      <c r="G6271" s="25"/>
      <c r="H6271" s="21"/>
      <c r="I6271" s="25"/>
      <c r="J6271" s="25"/>
      <c r="K6271" s="25"/>
      <c r="L6271" s="25"/>
      <c r="M6271" s="21"/>
      <c r="N6271" s="22"/>
      <c r="O6271" s="21"/>
      <c r="P6271" s="21"/>
      <c r="Q6271" s="25"/>
      <c r="R6271" s="1"/>
    </row>
    <row r="6272" spans="1:18">
      <c r="A6272" s="25"/>
      <c r="B6272" s="25"/>
      <c r="C6272" s="25"/>
      <c r="D6272" s="25"/>
      <c r="E6272" s="25"/>
      <c r="F6272" s="25"/>
      <c r="G6272" s="25"/>
      <c r="H6272" s="21"/>
      <c r="I6272" s="25"/>
      <c r="J6272" s="25"/>
      <c r="K6272" s="25"/>
      <c r="L6272" s="25"/>
      <c r="M6272" s="21"/>
      <c r="N6272" s="22"/>
      <c r="O6272" s="21"/>
      <c r="P6272" s="21"/>
      <c r="Q6272" s="25"/>
      <c r="R6272" s="1"/>
    </row>
    <row r="6273" spans="1:18">
      <c r="A6273" s="25"/>
      <c r="B6273" s="25"/>
      <c r="C6273" s="25"/>
      <c r="D6273" s="25"/>
      <c r="E6273" s="25"/>
      <c r="F6273" s="25"/>
      <c r="G6273" s="25"/>
      <c r="H6273" s="21"/>
      <c r="I6273" s="25"/>
      <c r="J6273" s="25"/>
      <c r="K6273" s="25"/>
      <c r="L6273" s="25"/>
      <c r="M6273" s="21"/>
      <c r="N6273" s="22"/>
      <c r="O6273" s="21"/>
      <c r="P6273" s="21"/>
      <c r="Q6273" s="25"/>
      <c r="R6273" s="1"/>
    </row>
    <row r="6274" spans="1:18">
      <c r="A6274" s="25"/>
      <c r="B6274" s="25"/>
      <c r="C6274" s="25"/>
      <c r="D6274" s="25"/>
      <c r="E6274" s="25"/>
      <c r="F6274" s="25"/>
      <c r="G6274" s="25"/>
      <c r="H6274" s="21"/>
      <c r="I6274" s="25"/>
      <c r="J6274" s="25"/>
      <c r="K6274" s="25"/>
      <c r="L6274" s="25"/>
      <c r="M6274" s="21"/>
      <c r="N6274" s="21"/>
      <c r="O6274" s="21"/>
      <c r="P6274" s="21"/>
      <c r="Q6274" s="25"/>
      <c r="R6274" s="1"/>
    </row>
    <row r="6275" spans="1:18">
      <c r="A6275" s="25"/>
      <c r="B6275" s="25"/>
      <c r="C6275" s="25"/>
      <c r="D6275" s="25"/>
      <c r="E6275" s="25"/>
      <c r="F6275" s="25"/>
      <c r="G6275" s="25"/>
      <c r="H6275" s="21"/>
      <c r="I6275" s="25"/>
      <c r="J6275" s="25"/>
      <c r="K6275" s="25"/>
      <c r="L6275" s="25"/>
      <c r="M6275" s="21"/>
      <c r="N6275" s="22"/>
      <c r="O6275" s="21"/>
      <c r="P6275" s="21"/>
      <c r="Q6275" s="25"/>
      <c r="R6275" s="1"/>
    </row>
    <row r="6276" spans="1:18">
      <c r="A6276" s="25"/>
      <c r="B6276" s="25"/>
      <c r="C6276" s="25"/>
      <c r="D6276" s="25"/>
      <c r="E6276" s="25"/>
      <c r="F6276" s="25"/>
      <c r="G6276" s="25"/>
      <c r="H6276" s="21"/>
      <c r="I6276" s="25"/>
      <c r="J6276" s="25"/>
      <c r="K6276" s="25"/>
      <c r="L6276" s="25"/>
      <c r="M6276" s="21"/>
      <c r="N6276" s="21"/>
      <c r="O6276" s="21"/>
      <c r="P6276" s="21"/>
      <c r="Q6276" s="25"/>
      <c r="R6276" s="1"/>
    </row>
    <row r="6277" spans="1:18">
      <c r="A6277" s="25"/>
      <c r="B6277" s="25"/>
      <c r="C6277" s="25"/>
      <c r="D6277" s="25"/>
      <c r="E6277" s="25"/>
      <c r="F6277" s="25"/>
      <c r="G6277" s="25"/>
      <c r="H6277" s="21"/>
      <c r="I6277" s="25"/>
      <c r="J6277" s="25"/>
      <c r="K6277" s="25"/>
      <c r="L6277" s="25"/>
      <c r="M6277" s="21"/>
      <c r="N6277" s="21"/>
      <c r="O6277" s="21"/>
      <c r="P6277" s="21"/>
      <c r="Q6277" s="25"/>
      <c r="R6277" s="1"/>
    </row>
    <row r="6278" spans="1:18">
      <c r="A6278" s="25"/>
      <c r="B6278" s="25"/>
      <c r="C6278" s="25"/>
      <c r="D6278" s="25"/>
      <c r="E6278" s="25"/>
      <c r="F6278" s="25"/>
      <c r="G6278" s="25"/>
      <c r="H6278" s="21"/>
      <c r="I6278" s="25"/>
      <c r="J6278" s="25"/>
      <c r="K6278" s="25"/>
      <c r="L6278" s="25"/>
      <c r="M6278" s="21"/>
      <c r="N6278" s="21"/>
      <c r="O6278" s="21"/>
      <c r="P6278" s="21"/>
      <c r="Q6278" s="25"/>
      <c r="R6278" s="1"/>
    </row>
    <row r="6279" spans="1:18">
      <c r="A6279" s="25"/>
      <c r="B6279" s="25"/>
      <c r="C6279" s="25"/>
      <c r="D6279" s="25"/>
      <c r="E6279" s="25"/>
      <c r="F6279" s="25"/>
      <c r="G6279" s="25"/>
      <c r="H6279" s="21"/>
      <c r="I6279" s="25"/>
      <c r="J6279" s="25"/>
      <c r="K6279" s="25"/>
      <c r="L6279" s="25"/>
      <c r="M6279" s="21"/>
      <c r="N6279" s="21"/>
      <c r="O6279" s="21"/>
      <c r="P6279" s="21"/>
      <c r="Q6279" s="25"/>
      <c r="R6279" s="1"/>
    </row>
    <row r="6280" spans="1:18">
      <c r="A6280" s="25"/>
      <c r="B6280" s="25"/>
      <c r="C6280" s="25"/>
      <c r="D6280" s="25"/>
      <c r="E6280" s="25"/>
      <c r="F6280" s="25"/>
      <c r="G6280" s="25"/>
      <c r="H6280" s="21"/>
      <c r="I6280" s="25"/>
      <c r="J6280" s="25"/>
      <c r="K6280" s="25"/>
      <c r="L6280" s="25"/>
      <c r="M6280" s="21"/>
      <c r="N6280" s="21"/>
      <c r="O6280" s="21"/>
      <c r="P6280" s="21"/>
      <c r="Q6280" s="25"/>
      <c r="R6280" s="1"/>
    </row>
    <row r="6281" spans="1:18">
      <c r="A6281" s="25"/>
      <c r="B6281" s="25"/>
      <c r="C6281" s="25"/>
      <c r="D6281" s="25"/>
      <c r="E6281" s="25"/>
      <c r="F6281" s="25"/>
      <c r="G6281" s="25"/>
      <c r="H6281" s="21"/>
      <c r="I6281" s="25"/>
      <c r="J6281" s="25"/>
      <c r="K6281" s="25"/>
      <c r="L6281" s="25"/>
      <c r="M6281" s="21"/>
      <c r="N6281" s="21"/>
      <c r="O6281" s="21"/>
      <c r="P6281" s="21"/>
      <c r="Q6281" s="25"/>
      <c r="R6281" s="1"/>
    </row>
    <row r="6282" spans="1:18">
      <c r="A6282" s="25"/>
      <c r="B6282" s="25"/>
      <c r="C6282" s="25"/>
      <c r="D6282" s="25"/>
      <c r="E6282" s="25"/>
      <c r="F6282" s="25"/>
      <c r="G6282" s="25"/>
      <c r="H6282" s="21"/>
      <c r="I6282" s="25"/>
      <c r="J6282" s="25"/>
      <c r="K6282" s="25"/>
      <c r="L6282" s="25"/>
      <c r="M6282" s="21"/>
      <c r="N6282" s="21"/>
      <c r="O6282" s="21"/>
      <c r="P6282" s="21"/>
      <c r="Q6282" s="25"/>
      <c r="R6282" s="1"/>
    </row>
    <row r="6283" spans="1:18">
      <c r="A6283" s="25"/>
      <c r="B6283" s="25"/>
      <c r="C6283" s="25"/>
      <c r="D6283" s="25"/>
      <c r="E6283" s="25"/>
      <c r="F6283" s="25"/>
      <c r="G6283" s="25"/>
      <c r="H6283" s="21"/>
      <c r="I6283" s="25"/>
      <c r="J6283" s="25"/>
      <c r="K6283" s="25"/>
      <c r="L6283" s="25"/>
      <c r="M6283" s="21"/>
      <c r="N6283" s="21"/>
      <c r="O6283" s="21"/>
      <c r="P6283" s="21"/>
      <c r="Q6283" s="25"/>
      <c r="R6283" s="1"/>
    </row>
    <row r="6284" spans="1:18">
      <c r="A6284" s="25"/>
      <c r="B6284" s="25"/>
      <c r="C6284" s="25"/>
      <c r="D6284" s="25"/>
      <c r="E6284" s="25"/>
      <c r="F6284" s="25"/>
      <c r="G6284" s="25"/>
      <c r="H6284" s="21"/>
      <c r="I6284" s="25"/>
      <c r="J6284" s="25"/>
      <c r="K6284" s="25"/>
      <c r="L6284" s="25"/>
      <c r="M6284" s="21"/>
      <c r="N6284" s="21"/>
      <c r="O6284" s="21"/>
      <c r="P6284" s="21"/>
      <c r="Q6284" s="25"/>
      <c r="R6284" s="1"/>
    </row>
    <row r="6285" spans="1:18">
      <c r="A6285" s="25"/>
      <c r="B6285" s="25"/>
      <c r="C6285" s="25"/>
      <c r="D6285" s="25"/>
      <c r="E6285" s="25"/>
      <c r="F6285" s="25"/>
      <c r="G6285" s="25"/>
      <c r="H6285" s="21"/>
      <c r="I6285" s="25"/>
      <c r="J6285" s="25"/>
      <c r="K6285" s="25"/>
      <c r="L6285" s="25"/>
      <c r="M6285" s="21"/>
      <c r="N6285" s="21"/>
      <c r="O6285" s="21"/>
      <c r="P6285" s="21"/>
      <c r="Q6285" s="25"/>
      <c r="R6285" s="1"/>
    </row>
    <row r="6286" spans="1:18">
      <c r="A6286" s="25"/>
      <c r="B6286" s="25"/>
      <c r="C6286" s="25"/>
      <c r="D6286" s="25"/>
      <c r="E6286" s="25"/>
      <c r="F6286" s="25"/>
      <c r="G6286" s="25"/>
      <c r="H6286" s="21"/>
      <c r="I6286" s="25"/>
      <c r="J6286" s="25"/>
      <c r="K6286" s="25"/>
      <c r="L6286" s="25"/>
      <c r="M6286" s="21"/>
      <c r="N6286" s="22"/>
      <c r="O6286" s="21"/>
      <c r="P6286" s="21"/>
      <c r="Q6286" s="25"/>
      <c r="R6286" s="1"/>
    </row>
    <row r="6287" spans="1:18">
      <c r="A6287" s="25"/>
      <c r="B6287" s="25"/>
      <c r="C6287" s="25"/>
      <c r="D6287" s="25"/>
      <c r="E6287" s="25"/>
      <c r="F6287" s="25"/>
      <c r="G6287" s="25"/>
      <c r="H6287" s="21"/>
      <c r="I6287" s="25"/>
      <c r="J6287" s="25"/>
      <c r="K6287" s="25"/>
      <c r="L6287" s="25"/>
      <c r="M6287" s="21"/>
      <c r="N6287" s="22"/>
      <c r="O6287" s="21"/>
      <c r="P6287" s="21"/>
      <c r="Q6287" s="25"/>
      <c r="R6287" s="1"/>
    </row>
    <row r="6288" spans="1:18">
      <c r="A6288" s="25"/>
      <c r="B6288" s="25"/>
      <c r="C6288" s="25"/>
      <c r="D6288" s="25"/>
      <c r="E6288" s="25"/>
      <c r="F6288" s="25"/>
      <c r="G6288" s="25"/>
      <c r="H6288" s="21"/>
      <c r="I6288" s="25"/>
      <c r="J6288" s="25"/>
      <c r="K6288" s="25"/>
      <c r="L6288" s="25"/>
      <c r="M6288" s="21"/>
      <c r="N6288" s="22"/>
      <c r="O6288" s="21"/>
      <c r="P6288" s="21"/>
      <c r="Q6288" s="25"/>
      <c r="R6288" s="1"/>
    </row>
    <row r="6289" spans="1:18">
      <c r="A6289" s="25"/>
      <c r="B6289" s="25"/>
      <c r="C6289" s="25"/>
      <c r="D6289" s="25"/>
      <c r="E6289" s="25"/>
      <c r="F6289" s="25"/>
      <c r="G6289" s="25"/>
      <c r="H6289" s="21"/>
      <c r="I6289" s="25"/>
      <c r="J6289" s="25"/>
      <c r="K6289" s="25"/>
      <c r="L6289" s="25"/>
      <c r="M6289" s="21"/>
      <c r="N6289" s="22"/>
      <c r="O6289" s="21"/>
      <c r="P6289" s="21"/>
      <c r="Q6289" s="25"/>
      <c r="R6289" s="1"/>
    </row>
    <row r="6290" spans="1:18">
      <c r="A6290" s="25"/>
      <c r="B6290" s="25"/>
      <c r="C6290" s="25"/>
      <c r="D6290" s="25"/>
      <c r="E6290" s="25"/>
      <c r="H6290" s="21"/>
      <c r="I6290" s="25"/>
      <c r="K6290" s="25"/>
      <c r="L6290" s="25"/>
      <c r="M6290" s="22"/>
      <c r="N6290" s="22"/>
      <c r="O6290" s="21"/>
      <c r="P6290" s="21"/>
      <c r="Q6290" s="25"/>
      <c r="R6290" s="1"/>
    </row>
    <row r="6291" spans="1:18">
      <c r="A6291" s="25"/>
      <c r="B6291" s="25"/>
      <c r="C6291" s="25"/>
      <c r="D6291" s="25"/>
      <c r="E6291" s="25"/>
      <c r="H6291" s="21"/>
      <c r="I6291" s="25"/>
      <c r="K6291" s="25"/>
      <c r="L6291" s="25"/>
      <c r="M6291" s="22"/>
      <c r="N6291" s="22"/>
      <c r="O6291" s="21"/>
      <c r="P6291" s="21"/>
      <c r="Q6291" s="25"/>
      <c r="R6291" s="1"/>
    </row>
    <row r="6292" spans="1:18">
      <c r="A6292" s="25"/>
      <c r="B6292" s="25"/>
      <c r="C6292" s="25"/>
      <c r="D6292" s="25"/>
      <c r="E6292" s="25"/>
      <c r="F6292" s="25"/>
      <c r="G6292" s="25"/>
      <c r="H6292" s="21"/>
      <c r="I6292" s="25"/>
      <c r="J6292" s="25"/>
      <c r="K6292" s="25"/>
      <c r="L6292" s="25"/>
      <c r="M6292" s="21"/>
      <c r="N6292" s="21"/>
      <c r="O6292" s="21"/>
      <c r="P6292" s="21"/>
      <c r="Q6292" s="25"/>
      <c r="R6292" s="1"/>
    </row>
    <row r="6293" spans="1:18">
      <c r="A6293" s="25"/>
      <c r="B6293" s="25"/>
      <c r="C6293" s="25"/>
      <c r="D6293" s="25"/>
      <c r="E6293" s="25"/>
      <c r="F6293" s="25"/>
      <c r="G6293" s="25"/>
      <c r="H6293" s="21"/>
      <c r="I6293" s="25"/>
      <c r="J6293" s="25"/>
      <c r="K6293" s="25"/>
      <c r="L6293" s="25"/>
      <c r="M6293" s="21"/>
      <c r="N6293" s="21"/>
      <c r="O6293" s="21"/>
      <c r="P6293" s="21"/>
      <c r="Q6293" s="25"/>
      <c r="R6293" s="1"/>
    </row>
    <row r="6294" spans="1:18">
      <c r="A6294" s="25"/>
      <c r="B6294" s="25"/>
      <c r="C6294" s="25"/>
      <c r="D6294" s="25"/>
      <c r="E6294" s="25"/>
      <c r="F6294" s="25"/>
      <c r="G6294" s="25"/>
      <c r="H6294" s="21"/>
      <c r="I6294" s="25"/>
      <c r="J6294" s="25"/>
      <c r="K6294" s="25"/>
      <c r="L6294" s="25"/>
      <c r="M6294" s="21"/>
      <c r="N6294" s="22"/>
      <c r="O6294" s="21"/>
      <c r="P6294" s="21"/>
      <c r="Q6294" s="25"/>
      <c r="R6294" s="1"/>
    </row>
    <row r="6295" spans="1:18">
      <c r="A6295" s="25"/>
      <c r="B6295" s="25"/>
      <c r="C6295" s="25"/>
      <c r="D6295" s="25"/>
      <c r="E6295" s="25"/>
      <c r="H6295" s="21"/>
      <c r="I6295" s="25"/>
      <c r="K6295" s="25"/>
      <c r="L6295" s="25"/>
      <c r="M6295" s="22"/>
      <c r="N6295" s="22"/>
      <c r="O6295" s="21"/>
      <c r="P6295" s="21"/>
      <c r="Q6295" s="25"/>
      <c r="R6295" s="1"/>
    </row>
    <row r="6296" spans="1:18">
      <c r="A6296" s="25"/>
      <c r="B6296" s="25"/>
      <c r="C6296" s="25"/>
      <c r="D6296" s="25"/>
      <c r="E6296" s="25"/>
      <c r="F6296" s="25"/>
      <c r="G6296" s="25"/>
      <c r="H6296" s="21"/>
      <c r="I6296" s="25"/>
      <c r="J6296" s="25"/>
      <c r="K6296" s="25"/>
      <c r="L6296" s="25"/>
      <c r="M6296" s="21"/>
      <c r="N6296" s="21"/>
      <c r="O6296" s="21"/>
      <c r="P6296" s="21"/>
      <c r="Q6296" s="25"/>
      <c r="R6296" s="1"/>
    </row>
    <row r="6297" spans="1:18">
      <c r="A6297" s="25"/>
      <c r="B6297" s="25"/>
      <c r="C6297" s="25"/>
      <c r="D6297" s="25"/>
      <c r="E6297" s="25"/>
      <c r="H6297" s="21"/>
      <c r="I6297" s="25"/>
      <c r="K6297" s="25"/>
      <c r="L6297" s="25"/>
      <c r="M6297" s="22"/>
      <c r="N6297" s="22"/>
      <c r="O6297" s="21"/>
      <c r="P6297" s="21"/>
      <c r="Q6297" s="25"/>
      <c r="R6297" s="1"/>
    </row>
    <row r="6298" spans="1:18">
      <c r="A6298" s="25"/>
      <c r="B6298" s="25"/>
      <c r="C6298" s="25"/>
      <c r="D6298" s="25"/>
      <c r="E6298" s="25"/>
      <c r="F6298" s="25"/>
      <c r="G6298" s="25"/>
      <c r="H6298" s="21"/>
      <c r="I6298" s="25"/>
      <c r="J6298" s="25"/>
      <c r="K6298" s="25"/>
      <c r="L6298" s="25"/>
      <c r="M6298" s="21"/>
      <c r="N6298" s="22"/>
      <c r="O6298" s="21"/>
      <c r="P6298" s="21"/>
      <c r="Q6298" s="25"/>
      <c r="R6298" s="1"/>
    </row>
    <row r="6299" spans="1:18">
      <c r="A6299" s="25"/>
      <c r="B6299" s="25"/>
      <c r="C6299" s="25"/>
      <c r="D6299" s="25"/>
      <c r="E6299" s="25"/>
      <c r="F6299" s="25"/>
      <c r="G6299" s="25"/>
      <c r="H6299" s="21"/>
      <c r="I6299" s="25"/>
      <c r="J6299" s="25"/>
      <c r="K6299" s="25"/>
      <c r="L6299" s="25"/>
      <c r="M6299" s="21"/>
      <c r="N6299" s="22"/>
      <c r="O6299" s="21"/>
      <c r="P6299" s="21"/>
      <c r="Q6299" s="25"/>
      <c r="R6299" s="1"/>
    </row>
    <row r="6300" spans="1:18">
      <c r="A6300" s="25"/>
      <c r="B6300" s="25"/>
      <c r="C6300" s="25"/>
      <c r="D6300" s="25"/>
      <c r="E6300" s="25"/>
      <c r="F6300" s="25"/>
      <c r="G6300" s="25"/>
      <c r="H6300" s="21"/>
      <c r="I6300" s="25"/>
      <c r="J6300" s="25"/>
      <c r="K6300" s="25"/>
      <c r="L6300" s="25"/>
      <c r="M6300" s="21"/>
      <c r="N6300" s="22"/>
      <c r="O6300" s="21"/>
      <c r="P6300" s="21"/>
      <c r="Q6300" s="25"/>
      <c r="R6300" s="1"/>
    </row>
    <row r="6301" spans="1:18">
      <c r="A6301" s="25"/>
      <c r="B6301" s="25"/>
      <c r="C6301" s="25"/>
      <c r="D6301" s="25"/>
      <c r="E6301" s="25"/>
      <c r="F6301" s="25"/>
      <c r="G6301" s="25"/>
      <c r="H6301" s="21"/>
      <c r="I6301" s="25"/>
      <c r="J6301" s="25"/>
      <c r="K6301" s="25"/>
      <c r="L6301" s="25"/>
      <c r="M6301" s="21"/>
      <c r="N6301" s="22"/>
      <c r="O6301" s="21"/>
      <c r="P6301" s="21"/>
      <c r="Q6301" s="25"/>
      <c r="R6301" s="1"/>
    </row>
    <row r="6302" spans="1:18">
      <c r="A6302" s="25"/>
      <c r="B6302" s="25"/>
      <c r="C6302" s="25"/>
      <c r="D6302" s="25"/>
      <c r="E6302" s="25"/>
      <c r="F6302" s="25"/>
      <c r="G6302" s="25"/>
      <c r="H6302" s="21"/>
      <c r="I6302" s="25"/>
      <c r="J6302" s="25"/>
      <c r="K6302" s="25"/>
      <c r="L6302" s="25"/>
      <c r="M6302" s="21"/>
      <c r="N6302" s="22"/>
      <c r="O6302" s="21"/>
      <c r="P6302" s="21"/>
      <c r="Q6302" s="25"/>
      <c r="R6302" s="1"/>
    </row>
    <row r="6303" spans="1:18">
      <c r="A6303" s="25"/>
      <c r="B6303" s="25"/>
      <c r="C6303" s="25"/>
      <c r="D6303" s="25"/>
      <c r="E6303" s="25"/>
      <c r="F6303" s="25"/>
      <c r="G6303" s="25"/>
      <c r="H6303" s="21"/>
      <c r="I6303" s="25"/>
      <c r="J6303" s="25"/>
      <c r="K6303" s="25"/>
      <c r="L6303" s="25"/>
      <c r="M6303" s="21"/>
      <c r="N6303" s="22"/>
      <c r="O6303" s="21"/>
      <c r="P6303" s="21"/>
      <c r="Q6303" s="25"/>
      <c r="R6303" s="1"/>
    </row>
    <row r="6304" spans="1:18">
      <c r="A6304" s="25"/>
      <c r="B6304" s="25"/>
      <c r="C6304" s="25"/>
      <c r="D6304" s="25"/>
      <c r="E6304" s="25"/>
      <c r="F6304" s="25"/>
      <c r="G6304" s="25"/>
      <c r="H6304" s="21"/>
      <c r="I6304" s="25"/>
      <c r="J6304" s="25"/>
      <c r="K6304" s="25"/>
      <c r="L6304" s="25"/>
      <c r="M6304" s="21"/>
      <c r="N6304" s="21"/>
      <c r="O6304" s="21"/>
      <c r="P6304" s="21"/>
      <c r="Q6304" s="25"/>
      <c r="R6304" s="1"/>
    </row>
    <row r="6305" spans="1:18">
      <c r="A6305" s="25"/>
      <c r="B6305" s="25"/>
      <c r="C6305" s="25"/>
      <c r="D6305" s="25"/>
      <c r="E6305" s="25"/>
      <c r="F6305" s="25"/>
      <c r="G6305" s="25"/>
      <c r="H6305" s="21"/>
      <c r="I6305" s="25"/>
      <c r="J6305" s="25"/>
      <c r="K6305" s="25"/>
      <c r="L6305" s="25"/>
      <c r="M6305" s="21"/>
      <c r="N6305" s="21"/>
      <c r="O6305" s="21"/>
      <c r="P6305" s="21"/>
      <c r="Q6305" s="25"/>
      <c r="R6305" s="1"/>
    </row>
    <row r="6306" spans="1:18">
      <c r="A6306" s="25"/>
      <c r="B6306" s="25"/>
      <c r="C6306" s="25"/>
      <c r="D6306" s="25"/>
      <c r="E6306" s="25"/>
      <c r="F6306" s="25"/>
      <c r="G6306" s="25"/>
      <c r="H6306" s="21"/>
      <c r="I6306" s="25"/>
      <c r="J6306" s="25"/>
      <c r="K6306" s="25"/>
      <c r="L6306" s="25"/>
      <c r="M6306" s="21"/>
      <c r="N6306" s="21"/>
      <c r="O6306" s="21"/>
      <c r="P6306" s="21"/>
      <c r="Q6306" s="25"/>
      <c r="R6306" s="1"/>
    </row>
    <row r="6307" spans="1:18">
      <c r="A6307" s="25"/>
      <c r="B6307" s="25"/>
      <c r="C6307" s="25"/>
      <c r="D6307" s="25"/>
      <c r="E6307" s="25"/>
      <c r="F6307" s="25"/>
      <c r="G6307" s="25"/>
      <c r="H6307" s="21"/>
      <c r="I6307" s="25"/>
      <c r="J6307" s="25"/>
      <c r="K6307" s="25"/>
      <c r="L6307" s="25"/>
      <c r="M6307" s="21"/>
      <c r="N6307" s="21"/>
      <c r="O6307" s="21"/>
      <c r="P6307" s="21"/>
      <c r="Q6307" s="25"/>
      <c r="R6307" s="1"/>
    </row>
    <row r="6308" spans="1:18">
      <c r="A6308" s="25"/>
      <c r="B6308" s="25"/>
      <c r="C6308" s="25"/>
      <c r="D6308" s="25"/>
      <c r="E6308" s="25"/>
      <c r="F6308" s="25"/>
      <c r="G6308" s="25"/>
      <c r="H6308" s="21"/>
      <c r="I6308" s="25"/>
      <c r="J6308" s="25"/>
      <c r="K6308" s="25"/>
      <c r="L6308" s="25"/>
      <c r="M6308" s="21"/>
      <c r="N6308" s="22"/>
      <c r="O6308" s="21"/>
      <c r="P6308" s="21"/>
      <c r="Q6308" s="25"/>
      <c r="R6308" s="1"/>
    </row>
    <row r="6309" spans="1:18">
      <c r="A6309" s="25"/>
      <c r="B6309" s="25"/>
      <c r="C6309" s="25"/>
      <c r="D6309" s="25"/>
      <c r="E6309" s="25"/>
      <c r="F6309" s="25"/>
      <c r="G6309" s="25"/>
      <c r="H6309" s="21"/>
      <c r="I6309" s="25"/>
      <c r="J6309" s="25"/>
      <c r="K6309" s="25"/>
      <c r="L6309" s="25"/>
      <c r="M6309" s="21"/>
      <c r="N6309" s="22"/>
      <c r="O6309" s="21"/>
      <c r="P6309" s="21"/>
      <c r="Q6309" s="25"/>
      <c r="R6309" s="1"/>
    </row>
    <row r="6310" spans="1:18">
      <c r="A6310" s="25"/>
      <c r="B6310" s="25"/>
      <c r="C6310" s="25"/>
      <c r="D6310" s="25"/>
      <c r="E6310" s="25"/>
      <c r="F6310" s="25"/>
      <c r="G6310" s="25"/>
      <c r="H6310" s="21"/>
      <c r="I6310" s="25"/>
      <c r="J6310" s="25"/>
      <c r="K6310" s="25"/>
      <c r="L6310" s="25"/>
      <c r="M6310" s="21"/>
      <c r="N6310" s="22"/>
      <c r="O6310" s="21"/>
      <c r="P6310" s="21"/>
      <c r="Q6310" s="25"/>
      <c r="R6310" s="1"/>
    </row>
    <row r="6311" spans="1:18">
      <c r="A6311" s="25"/>
      <c r="B6311" s="25"/>
      <c r="C6311" s="25"/>
      <c r="D6311" s="25"/>
      <c r="E6311" s="25"/>
      <c r="F6311" s="25"/>
      <c r="G6311" s="25"/>
      <c r="H6311" s="21"/>
      <c r="I6311" s="25"/>
      <c r="J6311" s="25"/>
      <c r="K6311" s="25"/>
      <c r="L6311" s="25"/>
      <c r="M6311" s="21"/>
      <c r="N6311" s="22"/>
      <c r="O6311" s="21"/>
      <c r="P6311" s="21"/>
      <c r="Q6311" s="25"/>
      <c r="R6311" s="1"/>
    </row>
    <row r="6312" spans="1:18">
      <c r="A6312" s="25"/>
      <c r="B6312" s="25"/>
      <c r="C6312" s="25"/>
      <c r="D6312" s="25"/>
      <c r="E6312" s="25"/>
      <c r="F6312" s="25"/>
      <c r="G6312" s="25"/>
      <c r="H6312" s="21"/>
      <c r="I6312" s="25"/>
      <c r="J6312" s="25"/>
      <c r="K6312" s="25"/>
      <c r="L6312" s="25"/>
      <c r="M6312" s="21"/>
      <c r="N6312" s="21"/>
      <c r="O6312" s="21"/>
      <c r="P6312" s="21"/>
      <c r="Q6312" s="25"/>
      <c r="R6312" s="1"/>
    </row>
    <row r="6313" spans="1:18">
      <c r="A6313" s="25"/>
      <c r="B6313" s="25"/>
      <c r="C6313" s="25"/>
      <c r="D6313" s="25"/>
      <c r="E6313" s="25"/>
      <c r="F6313" s="25"/>
      <c r="G6313" s="25"/>
      <c r="H6313" s="21"/>
      <c r="I6313" s="25"/>
      <c r="J6313" s="25"/>
      <c r="K6313" s="25"/>
      <c r="L6313" s="25"/>
      <c r="M6313" s="21"/>
      <c r="N6313" s="21"/>
      <c r="O6313" s="21"/>
      <c r="P6313" s="21"/>
      <c r="Q6313" s="25"/>
      <c r="R6313" s="1"/>
    </row>
    <row r="6314" spans="1:18">
      <c r="A6314" s="25"/>
      <c r="B6314" s="25"/>
      <c r="C6314" s="25"/>
      <c r="D6314" s="25"/>
      <c r="E6314" s="25"/>
      <c r="F6314" s="25"/>
      <c r="G6314" s="25"/>
      <c r="H6314" s="21"/>
      <c r="I6314" s="25"/>
      <c r="J6314" s="25"/>
      <c r="K6314" s="25"/>
      <c r="L6314" s="25"/>
      <c r="M6314" s="21"/>
      <c r="N6314" s="22"/>
      <c r="O6314" s="21"/>
      <c r="P6314" s="21"/>
      <c r="Q6314" s="25"/>
      <c r="R6314" s="1"/>
    </row>
    <row r="6315" spans="1:18">
      <c r="A6315" s="25"/>
      <c r="B6315" s="25"/>
      <c r="C6315" s="25"/>
      <c r="D6315" s="25"/>
      <c r="E6315" s="25"/>
      <c r="F6315" s="25"/>
      <c r="G6315" s="25"/>
      <c r="H6315" s="21"/>
      <c r="I6315" s="25"/>
      <c r="J6315" s="25"/>
      <c r="K6315" s="25"/>
      <c r="L6315" s="25"/>
      <c r="M6315" s="21"/>
      <c r="N6315" s="22"/>
      <c r="O6315" s="21"/>
      <c r="P6315" s="21"/>
      <c r="Q6315" s="25"/>
      <c r="R6315" s="1"/>
    </row>
    <row r="6316" spans="1:18">
      <c r="A6316" s="25"/>
      <c r="B6316" s="25"/>
      <c r="C6316" s="25"/>
      <c r="D6316" s="25"/>
      <c r="E6316" s="25"/>
      <c r="F6316" s="25"/>
      <c r="G6316" s="25"/>
      <c r="H6316" s="21"/>
      <c r="I6316" s="25"/>
      <c r="J6316" s="25"/>
      <c r="K6316" s="25"/>
      <c r="L6316" s="25"/>
      <c r="M6316" s="21"/>
      <c r="N6316" s="22"/>
      <c r="O6316" s="21"/>
      <c r="P6316" s="21"/>
      <c r="Q6316" s="25"/>
      <c r="R6316" s="1"/>
    </row>
    <row r="6317" spans="1:18">
      <c r="A6317" s="25"/>
      <c r="B6317" s="25"/>
      <c r="C6317" s="25"/>
      <c r="D6317" s="25"/>
      <c r="E6317" s="25"/>
      <c r="F6317" s="25"/>
      <c r="G6317" s="25"/>
      <c r="H6317" s="21"/>
      <c r="I6317" s="25"/>
      <c r="J6317" s="25"/>
      <c r="K6317" s="25"/>
      <c r="L6317" s="25"/>
      <c r="M6317" s="21"/>
      <c r="N6317" s="22"/>
      <c r="O6317" s="21"/>
      <c r="P6317" s="21"/>
      <c r="Q6317" s="25"/>
      <c r="R6317" s="1"/>
    </row>
    <row r="6318" spans="1:18">
      <c r="A6318" s="25"/>
      <c r="B6318" s="25"/>
      <c r="C6318" s="25"/>
      <c r="D6318" s="25"/>
      <c r="E6318" s="25"/>
      <c r="F6318" s="25"/>
      <c r="G6318" s="25"/>
      <c r="H6318" s="21"/>
      <c r="I6318" s="25"/>
      <c r="J6318" s="25"/>
      <c r="K6318" s="25"/>
      <c r="L6318" s="25"/>
      <c r="M6318" s="21"/>
      <c r="N6318" s="22"/>
      <c r="O6318" s="21"/>
      <c r="P6318" s="21"/>
      <c r="Q6318" s="25"/>
      <c r="R6318" s="1"/>
    </row>
    <row r="6319" spans="1:18">
      <c r="A6319" s="25"/>
      <c r="B6319" s="25"/>
      <c r="C6319" s="25"/>
      <c r="D6319" s="25"/>
      <c r="E6319" s="25"/>
      <c r="F6319" s="25"/>
      <c r="G6319" s="25"/>
      <c r="H6319" s="21"/>
      <c r="I6319" s="25"/>
      <c r="J6319" s="25"/>
      <c r="K6319" s="25"/>
      <c r="L6319" s="25"/>
      <c r="M6319" s="21"/>
      <c r="N6319" s="22"/>
      <c r="O6319" s="21"/>
      <c r="P6319" s="21"/>
      <c r="Q6319" s="25"/>
      <c r="R6319" s="1"/>
    </row>
    <row r="6320" spans="1:18">
      <c r="A6320" s="25"/>
      <c r="B6320" s="25"/>
      <c r="C6320" s="25"/>
      <c r="D6320" s="25"/>
      <c r="E6320" s="25"/>
      <c r="H6320" s="21"/>
      <c r="I6320" s="25"/>
      <c r="K6320" s="25"/>
      <c r="L6320" s="25"/>
      <c r="M6320" s="22"/>
      <c r="N6320" s="22"/>
      <c r="O6320" s="21"/>
      <c r="P6320" s="21"/>
      <c r="Q6320" s="25"/>
      <c r="R6320" s="1"/>
    </row>
    <row r="6321" spans="1:18">
      <c r="A6321" s="25"/>
      <c r="B6321" s="25"/>
      <c r="C6321" s="25"/>
      <c r="D6321" s="25"/>
      <c r="E6321" s="25"/>
      <c r="F6321" s="25"/>
      <c r="G6321" s="25"/>
      <c r="H6321" s="21"/>
      <c r="I6321" s="25"/>
      <c r="J6321" s="25"/>
      <c r="K6321" s="25"/>
      <c r="L6321" s="25"/>
      <c r="M6321" s="21"/>
      <c r="N6321" s="21"/>
      <c r="O6321" s="21"/>
      <c r="P6321" s="21"/>
      <c r="Q6321" s="25"/>
      <c r="R6321" s="1"/>
    </row>
    <row r="6322" spans="1:18">
      <c r="A6322" s="25"/>
      <c r="B6322" s="25"/>
      <c r="C6322" s="25"/>
      <c r="D6322" s="25"/>
      <c r="E6322" s="25"/>
      <c r="F6322" s="25"/>
      <c r="G6322" s="25"/>
      <c r="H6322" s="21"/>
      <c r="I6322" s="25"/>
      <c r="J6322" s="25"/>
      <c r="K6322" s="25"/>
      <c r="L6322" s="25"/>
      <c r="M6322" s="21"/>
      <c r="N6322" s="21"/>
      <c r="O6322" s="21"/>
      <c r="P6322" s="21"/>
      <c r="Q6322" s="25"/>
      <c r="R6322" s="1"/>
    </row>
    <row r="6323" spans="1:18">
      <c r="A6323" s="25"/>
      <c r="B6323" s="25"/>
      <c r="C6323" s="25"/>
      <c r="D6323" s="25"/>
      <c r="E6323" s="25"/>
      <c r="F6323" s="25"/>
      <c r="G6323" s="25"/>
      <c r="H6323" s="21"/>
      <c r="I6323" s="25"/>
      <c r="J6323" s="25"/>
      <c r="K6323" s="25"/>
      <c r="L6323" s="25"/>
      <c r="M6323" s="21"/>
      <c r="N6323" s="21"/>
      <c r="O6323" s="21"/>
      <c r="P6323" s="21"/>
      <c r="Q6323" s="25"/>
      <c r="R6323" s="1"/>
    </row>
    <row r="6324" spans="1:18">
      <c r="A6324" s="25"/>
      <c r="B6324" s="25"/>
      <c r="C6324" s="25"/>
      <c r="D6324" s="25"/>
      <c r="E6324" s="25"/>
      <c r="F6324" s="25"/>
      <c r="G6324" s="25"/>
      <c r="H6324" s="21"/>
      <c r="I6324" s="25"/>
      <c r="J6324" s="25"/>
      <c r="K6324" s="25"/>
      <c r="L6324" s="25"/>
      <c r="M6324" s="21"/>
      <c r="N6324" s="21"/>
      <c r="O6324" s="21"/>
      <c r="P6324" s="21"/>
      <c r="Q6324" s="25"/>
      <c r="R6324" s="1"/>
    </row>
    <row r="6325" spans="1:18">
      <c r="A6325" s="25"/>
      <c r="B6325" s="25"/>
      <c r="C6325" s="25"/>
      <c r="D6325" s="25"/>
      <c r="E6325" s="25"/>
      <c r="F6325" s="25"/>
      <c r="G6325" s="25"/>
      <c r="H6325" s="21"/>
      <c r="I6325" s="25"/>
      <c r="J6325" s="25"/>
      <c r="K6325" s="25"/>
      <c r="L6325" s="25"/>
      <c r="M6325" s="21"/>
      <c r="N6325" s="21"/>
      <c r="O6325" s="21"/>
      <c r="P6325" s="21"/>
      <c r="Q6325" s="25"/>
      <c r="R6325" s="1"/>
    </row>
    <row r="6326" spans="1:18">
      <c r="A6326" s="25"/>
      <c r="B6326" s="25"/>
      <c r="C6326" s="25"/>
      <c r="D6326" s="25"/>
      <c r="E6326" s="25"/>
      <c r="F6326" s="25"/>
      <c r="G6326" s="25"/>
      <c r="H6326" s="21"/>
      <c r="I6326" s="25"/>
      <c r="J6326" s="25"/>
      <c r="K6326" s="25"/>
      <c r="L6326" s="25"/>
      <c r="M6326" s="21"/>
      <c r="N6326" s="21"/>
      <c r="O6326" s="21"/>
      <c r="P6326" s="21"/>
      <c r="Q6326" s="25"/>
      <c r="R6326" s="1"/>
    </row>
    <row r="6327" spans="1:18">
      <c r="A6327" s="25"/>
      <c r="B6327" s="25"/>
      <c r="C6327" s="25"/>
      <c r="D6327" s="25"/>
      <c r="E6327" s="25"/>
      <c r="F6327" s="25"/>
      <c r="G6327" s="25"/>
      <c r="H6327" s="21"/>
      <c r="I6327" s="25"/>
      <c r="J6327" s="25"/>
      <c r="K6327" s="25"/>
      <c r="L6327" s="25"/>
      <c r="M6327" s="21"/>
      <c r="N6327" s="21"/>
      <c r="O6327" s="21"/>
      <c r="P6327" s="21"/>
      <c r="Q6327" s="25"/>
      <c r="R6327" s="1"/>
    </row>
    <row r="6328" spans="1:18">
      <c r="A6328" s="25"/>
      <c r="B6328" s="25"/>
      <c r="C6328" s="25"/>
      <c r="D6328" s="25"/>
      <c r="E6328" s="25"/>
      <c r="H6328" s="21"/>
      <c r="I6328" s="25"/>
      <c r="K6328" s="25"/>
      <c r="L6328" s="25"/>
      <c r="M6328" s="22"/>
      <c r="N6328" s="22"/>
      <c r="O6328" s="21"/>
      <c r="P6328" s="21"/>
      <c r="Q6328" s="25"/>
      <c r="R6328" s="1"/>
    </row>
    <row r="6329" spans="1:18">
      <c r="A6329" s="25"/>
      <c r="B6329" s="25"/>
      <c r="C6329" s="25"/>
      <c r="D6329" s="25"/>
      <c r="E6329" s="25"/>
      <c r="F6329" s="25"/>
      <c r="G6329" s="25"/>
      <c r="H6329" s="21"/>
      <c r="I6329" s="25"/>
      <c r="J6329" s="25"/>
      <c r="K6329" s="25"/>
      <c r="L6329" s="25"/>
      <c r="M6329" s="21"/>
      <c r="N6329" s="21"/>
      <c r="O6329" s="21"/>
      <c r="P6329" s="21"/>
      <c r="Q6329" s="25"/>
      <c r="R6329" s="1"/>
    </row>
    <row r="6330" spans="1:18">
      <c r="A6330" s="25"/>
      <c r="B6330" s="25"/>
      <c r="C6330" s="25"/>
      <c r="D6330" s="25"/>
      <c r="E6330" s="25"/>
      <c r="F6330" s="25"/>
      <c r="G6330" s="25"/>
      <c r="H6330" s="21"/>
      <c r="I6330" s="25"/>
      <c r="J6330" s="25"/>
      <c r="K6330" s="25"/>
      <c r="L6330" s="25"/>
      <c r="M6330" s="21"/>
      <c r="N6330" s="21"/>
      <c r="O6330" s="21"/>
      <c r="P6330" s="21"/>
      <c r="Q6330" s="25"/>
      <c r="R6330" s="1"/>
    </row>
    <row r="6331" spans="1:18">
      <c r="A6331" s="25"/>
      <c r="B6331" s="25"/>
      <c r="C6331" s="25"/>
      <c r="D6331" s="25"/>
      <c r="E6331" s="25"/>
      <c r="F6331" s="25"/>
      <c r="G6331" s="25"/>
      <c r="H6331" s="21"/>
      <c r="I6331" s="25"/>
      <c r="J6331" s="25"/>
      <c r="K6331" s="25"/>
      <c r="L6331" s="25"/>
      <c r="M6331" s="21"/>
      <c r="N6331" s="21"/>
      <c r="O6331" s="21"/>
      <c r="P6331" s="21"/>
      <c r="Q6331" s="25"/>
      <c r="R6331" s="1"/>
    </row>
    <row r="6332" spans="1:18">
      <c r="A6332" s="25"/>
      <c r="B6332" s="25"/>
      <c r="C6332" s="25"/>
      <c r="D6332" s="25"/>
      <c r="E6332" s="25"/>
      <c r="F6332" s="25"/>
      <c r="G6332" s="25"/>
      <c r="H6332" s="21"/>
      <c r="I6332" s="25"/>
      <c r="J6332" s="25"/>
      <c r="K6332" s="25"/>
      <c r="L6332" s="25"/>
      <c r="M6332" s="21"/>
      <c r="N6332" s="21"/>
      <c r="O6332" s="21"/>
      <c r="P6332" s="21"/>
      <c r="Q6332" s="25"/>
      <c r="R6332" s="1"/>
    </row>
    <row r="6333" spans="1:18">
      <c r="A6333" s="25"/>
      <c r="B6333" s="25"/>
      <c r="C6333" s="25"/>
      <c r="D6333" s="25"/>
      <c r="E6333" s="25"/>
      <c r="F6333" s="25"/>
      <c r="G6333" s="25"/>
      <c r="H6333" s="21"/>
      <c r="I6333" s="25"/>
      <c r="J6333" s="25"/>
      <c r="K6333" s="25"/>
      <c r="L6333" s="25"/>
      <c r="M6333" s="21"/>
      <c r="N6333" s="22"/>
      <c r="O6333" s="21"/>
      <c r="P6333" s="21"/>
      <c r="Q6333" s="25"/>
      <c r="R6333" s="1"/>
    </row>
    <row r="6334" spans="1:18">
      <c r="A6334" s="25"/>
      <c r="B6334" s="25"/>
      <c r="C6334" s="25"/>
      <c r="D6334" s="25"/>
      <c r="E6334" s="25"/>
      <c r="F6334" s="25"/>
      <c r="G6334" s="25"/>
      <c r="H6334" s="21"/>
      <c r="I6334" s="25"/>
      <c r="J6334" s="25"/>
      <c r="K6334" s="25"/>
      <c r="L6334" s="25"/>
      <c r="M6334" s="21"/>
      <c r="N6334" s="21"/>
      <c r="O6334" s="21"/>
      <c r="P6334" s="21"/>
      <c r="Q6334" s="25"/>
      <c r="R6334" s="1"/>
    </row>
    <row r="6335" spans="1:18">
      <c r="A6335" s="25"/>
      <c r="B6335" s="25"/>
      <c r="C6335" s="25"/>
      <c r="D6335" s="25"/>
      <c r="E6335" s="25"/>
      <c r="F6335" s="25"/>
      <c r="G6335" s="25"/>
      <c r="H6335" s="21"/>
      <c r="I6335" s="25"/>
      <c r="J6335" s="25"/>
      <c r="K6335" s="25"/>
      <c r="L6335" s="25"/>
      <c r="M6335" s="21"/>
      <c r="N6335" s="22"/>
      <c r="O6335" s="21"/>
      <c r="P6335" s="21"/>
      <c r="Q6335" s="25"/>
      <c r="R6335" s="1"/>
    </row>
    <row r="6336" spans="1:18">
      <c r="A6336" s="25"/>
      <c r="B6336" s="25"/>
      <c r="C6336" s="25"/>
      <c r="D6336" s="25"/>
      <c r="E6336" s="25"/>
      <c r="H6336" s="21"/>
      <c r="I6336" s="25"/>
      <c r="K6336" s="25"/>
      <c r="L6336" s="25"/>
      <c r="M6336" s="22"/>
      <c r="N6336" s="22"/>
      <c r="O6336" s="21"/>
      <c r="P6336" s="21"/>
      <c r="Q6336" s="25"/>
      <c r="R6336" s="1"/>
    </row>
    <row r="6337" spans="1:18">
      <c r="A6337" s="25"/>
      <c r="B6337" s="25"/>
      <c r="C6337" s="25"/>
      <c r="D6337" s="25"/>
      <c r="E6337" s="25"/>
      <c r="H6337" s="21"/>
      <c r="I6337" s="25"/>
      <c r="K6337" s="25"/>
      <c r="L6337" s="25"/>
      <c r="M6337" s="22"/>
      <c r="N6337" s="22"/>
      <c r="O6337" s="21"/>
      <c r="P6337" s="21"/>
      <c r="Q6337" s="25"/>
      <c r="R6337" s="1"/>
    </row>
    <row r="6338" spans="1:18">
      <c r="A6338" s="25"/>
      <c r="B6338" s="25"/>
      <c r="C6338" s="25"/>
      <c r="D6338" s="25"/>
      <c r="E6338" s="25"/>
      <c r="F6338" s="25"/>
      <c r="G6338" s="25"/>
      <c r="H6338" s="21"/>
      <c r="I6338" s="25"/>
      <c r="J6338" s="25"/>
      <c r="K6338" s="25"/>
      <c r="L6338" s="25"/>
      <c r="M6338" s="21"/>
      <c r="N6338" s="21"/>
      <c r="O6338" s="21"/>
      <c r="P6338" s="21"/>
      <c r="Q6338" s="25"/>
      <c r="R6338" s="1"/>
    </row>
    <row r="6339" spans="1:18">
      <c r="A6339" s="25"/>
      <c r="B6339" s="25"/>
      <c r="C6339" s="25"/>
      <c r="D6339" s="25"/>
      <c r="E6339" s="25"/>
      <c r="F6339" s="25"/>
      <c r="G6339" s="25"/>
      <c r="H6339" s="21"/>
      <c r="I6339" s="25"/>
      <c r="J6339" s="25"/>
      <c r="K6339" s="25"/>
      <c r="L6339" s="25"/>
      <c r="M6339" s="21"/>
      <c r="N6339" s="21"/>
      <c r="O6339" s="21"/>
      <c r="P6339" s="21"/>
      <c r="Q6339" s="25"/>
      <c r="R6339" s="1"/>
    </row>
    <row r="6340" spans="1:18">
      <c r="A6340" s="25"/>
      <c r="B6340" s="25"/>
      <c r="C6340" s="25"/>
      <c r="D6340" s="25"/>
      <c r="E6340" s="25"/>
      <c r="F6340" s="25"/>
      <c r="G6340" s="25"/>
      <c r="H6340" s="21"/>
      <c r="I6340" s="25"/>
      <c r="J6340" s="25"/>
      <c r="K6340" s="25"/>
      <c r="L6340" s="25"/>
      <c r="M6340" s="21"/>
      <c r="N6340" s="21"/>
      <c r="O6340" s="21"/>
      <c r="P6340" s="21"/>
      <c r="Q6340" s="25"/>
      <c r="R6340" s="1"/>
    </row>
    <row r="6341" spans="1:18">
      <c r="A6341" s="25"/>
      <c r="B6341" s="25"/>
      <c r="C6341" s="25"/>
      <c r="D6341" s="25"/>
      <c r="E6341" s="25"/>
      <c r="F6341" s="25"/>
      <c r="G6341" s="25"/>
      <c r="H6341" s="21"/>
      <c r="I6341" s="25"/>
      <c r="J6341" s="25"/>
      <c r="K6341" s="25"/>
      <c r="L6341" s="25"/>
      <c r="M6341" s="21"/>
      <c r="N6341" s="21"/>
      <c r="O6341" s="21"/>
      <c r="P6341" s="21"/>
      <c r="Q6341" s="25"/>
      <c r="R6341" s="1"/>
    </row>
    <row r="6342" spans="1:18">
      <c r="A6342" s="25"/>
      <c r="B6342" s="25"/>
      <c r="C6342" s="25"/>
      <c r="D6342" s="25"/>
      <c r="E6342" s="25"/>
      <c r="F6342" s="25"/>
      <c r="G6342" s="25"/>
      <c r="H6342" s="21"/>
      <c r="I6342" s="25"/>
      <c r="J6342" s="25"/>
      <c r="K6342" s="25"/>
      <c r="L6342" s="25"/>
      <c r="M6342" s="21"/>
      <c r="N6342" s="21"/>
      <c r="O6342" s="21"/>
      <c r="P6342" s="21"/>
      <c r="Q6342" s="25"/>
      <c r="R6342" s="1"/>
    </row>
    <row r="6343" spans="1:18">
      <c r="A6343" s="25"/>
      <c r="B6343" s="25"/>
      <c r="C6343" s="25"/>
      <c r="D6343" s="25"/>
      <c r="E6343" s="25"/>
      <c r="F6343" s="25"/>
      <c r="G6343" s="25"/>
      <c r="H6343" s="21"/>
      <c r="I6343" s="25"/>
      <c r="J6343" s="25"/>
      <c r="K6343" s="25"/>
      <c r="L6343" s="25"/>
      <c r="M6343" s="21"/>
      <c r="N6343" s="21"/>
      <c r="O6343" s="21"/>
      <c r="P6343" s="21"/>
      <c r="Q6343" s="25"/>
      <c r="R6343" s="1"/>
    </row>
    <row r="6344" spans="1:18">
      <c r="A6344" s="25"/>
      <c r="B6344" s="25"/>
      <c r="C6344" s="25"/>
      <c r="D6344" s="25"/>
      <c r="E6344" s="25"/>
      <c r="F6344" s="25"/>
      <c r="G6344" s="25"/>
      <c r="H6344" s="21"/>
      <c r="I6344" s="25"/>
      <c r="J6344" s="25"/>
      <c r="K6344" s="25"/>
      <c r="L6344" s="25"/>
      <c r="M6344" s="21"/>
      <c r="N6344" s="21"/>
      <c r="O6344" s="21"/>
      <c r="P6344" s="21"/>
      <c r="Q6344" s="25"/>
      <c r="R6344" s="1"/>
    </row>
    <row r="6345" spans="1:18">
      <c r="A6345" s="25"/>
      <c r="B6345" s="25"/>
      <c r="C6345" s="25"/>
      <c r="D6345" s="25"/>
      <c r="E6345" s="25"/>
      <c r="F6345" s="25"/>
      <c r="G6345" s="25"/>
      <c r="H6345" s="21"/>
      <c r="I6345" s="25"/>
      <c r="J6345" s="25"/>
      <c r="K6345" s="25"/>
      <c r="L6345" s="25"/>
      <c r="M6345" s="21"/>
      <c r="N6345" s="21"/>
      <c r="O6345" s="21"/>
      <c r="P6345" s="21"/>
      <c r="Q6345" s="25"/>
      <c r="R6345" s="1"/>
    </row>
    <row r="6346" spans="1:18">
      <c r="A6346" s="25"/>
      <c r="B6346" s="25"/>
      <c r="C6346" s="25"/>
      <c r="D6346" s="25"/>
      <c r="E6346" s="25"/>
      <c r="F6346" s="25"/>
      <c r="G6346" s="25"/>
      <c r="H6346" s="21"/>
      <c r="I6346" s="25"/>
      <c r="J6346" s="25"/>
      <c r="K6346" s="25"/>
      <c r="L6346" s="25"/>
      <c r="M6346" s="21"/>
      <c r="N6346" s="21"/>
      <c r="O6346" s="21"/>
      <c r="P6346" s="21"/>
      <c r="Q6346" s="25"/>
      <c r="R6346" s="1"/>
    </row>
    <row r="6347" spans="1:18">
      <c r="A6347" s="25"/>
      <c r="B6347" s="25"/>
      <c r="C6347" s="25"/>
      <c r="D6347" s="25"/>
      <c r="E6347" s="25"/>
      <c r="F6347" s="25"/>
      <c r="G6347" s="25"/>
      <c r="H6347" s="21"/>
      <c r="I6347" s="25"/>
      <c r="J6347" s="25"/>
      <c r="K6347" s="25"/>
      <c r="L6347" s="25"/>
      <c r="M6347" s="21"/>
      <c r="N6347" s="21"/>
      <c r="O6347" s="21"/>
      <c r="P6347" s="21"/>
      <c r="Q6347" s="25"/>
      <c r="R6347" s="1"/>
    </row>
    <row r="6348" spans="1:18">
      <c r="A6348" s="25"/>
      <c r="B6348" s="25"/>
      <c r="C6348" s="25"/>
      <c r="D6348" s="25"/>
      <c r="E6348" s="25"/>
      <c r="F6348" s="25"/>
      <c r="G6348" s="25"/>
      <c r="H6348" s="21"/>
      <c r="I6348" s="25"/>
      <c r="J6348" s="25"/>
      <c r="K6348" s="25"/>
      <c r="L6348" s="25"/>
      <c r="M6348" s="21"/>
      <c r="N6348" s="21"/>
      <c r="O6348" s="21"/>
      <c r="P6348" s="21"/>
      <c r="Q6348" s="25"/>
      <c r="R6348" s="1"/>
    </row>
    <row r="6349" spans="1:18">
      <c r="A6349" s="25"/>
      <c r="B6349" s="25"/>
      <c r="C6349" s="25"/>
      <c r="D6349" s="25"/>
      <c r="E6349" s="25"/>
      <c r="F6349" s="25"/>
      <c r="G6349" s="25"/>
      <c r="H6349" s="21"/>
      <c r="I6349" s="25"/>
      <c r="J6349" s="25"/>
      <c r="K6349" s="25"/>
      <c r="L6349" s="25"/>
      <c r="M6349" s="21"/>
      <c r="N6349" s="21"/>
      <c r="O6349" s="21"/>
      <c r="P6349" s="21"/>
      <c r="Q6349" s="25"/>
      <c r="R6349" s="1"/>
    </row>
    <row r="6350" spans="1:18">
      <c r="A6350" s="25"/>
      <c r="B6350" s="25"/>
      <c r="C6350" s="25"/>
      <c r="D6350" s="25"/>
      <c r="E6350" s="25"/>
      <c r="F6350" s="25"/>
      <c r="G6350" s="25"/>
      <c r="H6350" s="21"/>
      <c r="I6350" s="25"/>
      <c r="J6350" s="25"/>
      <c r="K6350" s="25"/>
      <c r="L6350" s="25"/>
      <c r="M6350" s="21"/>
      <c r="N6350" s="21"/>
      <c r="O6350" s="21"/>
      <c r="P6350" s="21"/>
      <c r="Q6350" s="25"/>
      <c r="R6350" s="1"/>
    </row>
    <row r="6351" spans="1:18">
      <c r="A6351" s="25"/>
      <c r="B6351" s="25"/>
      <c r="C6351" s="25"/>
      <c r="D6351" s="25"/>
      <c r="E6351" s="25"/>
      <c r="F6351" s="25"/>
      <c r="G6351" s="25"/>
      <c r="H6351" s="21"/>
      <c r="I6351" s="25"/>
      <c r="J6351" s="25"/>
      <c r="K6351" s="25"/>
      <c r="L6351" s="25"/>
      <c r="M6351" s="21"/>
      <c r="N6351" s="21"/>
      <c r="O6351" s="21"/>
      <c r="P6351" s="21"/>
      <c r="Q6351" s="25"/>
      <c r="R6351" s="1"/>
    </row>
    <row r="6352" spans="1:18">
      <c r="A6352" s="25"/>
      <c r="B6352" s="25"/>
      <c r="C6352" s="25"/>
      <c r="D6352" s="25"/>
      <c r="E6352" s="25"/>
      <c r="F6352" s="25"/>
      <c r="G6352" s="25"/>
      <c r="H6352" s="21"/>
      <c r="I6352" s="25"/>
      <c r="J6352" s="25"/>
      <c r="K6352" s="25"/>
      <c r="L6352" s="25"/>
      <c r="M6352" s="21"/>
      <c r="N6352" s="21"/>
      <c r="O6352" s="21"/>
      <c r="P6352" s="21"/>
      <c r="Q6352" s="25"/>
      <c r="R6352" s="1"/>
    </row>
    <row r="6353" spans="1:18">
      <c r="A6353" s="25"/>
      <c r="B6353" s="25"/>
      <c r="C6353" s="25"/>
      <c r="D6353" s="25"/>
      <c r="E6353" s="25"/>
      <c r="H6353" s="21"/>
      <c r="I6353" s="25"/>
      <c r="K6353" s="25"/>
      <c r="L6353" s="25"/>
      <c r="M6353" s="22"/>
      <c r="N6353" s="22"/>
      <c r="O6353" s="21"/>
      <c r="P6353" s="21"/>
      <c r="Q6353" s="25"/>
      <c r="R6353" s="1"/>
    </row>
    <row r="6354" spans="1:18">
      <c r="A6354" s="25"/>
      <c r="B6354" s="25"/>
      <c r="C6354" s="25"/>
      <c r="D6354" s="25"/>
      <c r="E6354" s="25"/>
      <c r="F6354" s="25"/>
      <c r="G6354" s="25"/>
      <c r="H6354" s="21"/>
      <c r="I6354" s="25"/>
      <c r="J6354" s="25"/>
      <c r="K6354" s="25"/>
      <c r="L6354" s="25"/>
      <c r="M6354" s="21"/>
      <c r="N6354" s="21"/>
      <c r="O6354" s="21"/>
      <c r="P6354" s="21"/>
      <c r="Q6354" s="25"/>
      <c r="R6354" s="1"/>
    </row>
    <row r="6355" spans="1:18">
      <c r="A6355" s="25"/>
      <c r="B6355" s="25"/>
      <c r="C6355" s="25"/>
      <c r="D6355" s="25"/>
      <c r="E6355" s="25"/>
      <c r="F6355" s="25"/>
      <c r="G6355" s="25"/>
      <c r="H6355" s="21"/>
      <c r="I6355" s="25"/>
      <c r="J6355" s="25"/>
      <c r="K6355" s="25"/>
      <c r="L6355" s="25"/>
      <c r="M6355" s="21"/>
      <c r="N6355" s="22"/>
      <c r="O6355" s="21"/>
      <c r="P6355" s="21"/>
      <c r="Q6355" s="25"/>
      <c r="R6355" s="1"/>
    </row>
    <row r="6356" spans="1:18">
      <c r="A6356" s="25"/>
      <c r="B6356" s="25"/>
      <c r="C6356" s="25"/>
      <c r="D6356" s="25"/>
      <c r="E6356" s="25"/>
      <c r="F6356" s="25"/>
      <c r="G6356" s="25"/>
      <c r="H6356" s="21"/>
      <c r="I6356" s="25"/>
      <c r="J6356" s="25"/>
      <c r="K6356" s="25"/>
      <c r="L6356" s="25"/>
      <c r="M6356" s="21"/>
      <c r="N6356" s="22"/>
      <c r="O6356" s="21"/>
      <c r="P6356" s="21"/>
      <c r="Q6356" s="25"/>
      <c r="R6356" s="1"/>
    </row>
    <row r="6357" spans="1:18">
      <c r="A6357" s="25"/>
      <c r="B6357" s="25"/>
      <c r="C6357" s="25"/>
      <c r="D6357" s="25"/>
      <c r="E6357" s="25"/>
      <c r="F6357" s="25"/>
      <c r="G6357" s="25"/>
      <c r="H6357" s="21"/>
      <c r="I6357" s="25"/>
      <c r="J6357" s="25"/>
      <c r="K6357" s="25"/>
      <c r="L6357" s="25"/>
      <c r="M6357" s="21"/>
      <c r="N6357" s="21"/>
      <c r="O6357" s="21"/>
      <c r="P6357" s="21"/>
      <c r="Q6357" s="25"/>
      <c r="R6357" s="1"/>
    </row>
    <row r="6358" spans="1:18">
      <c r="A6358" s="25"/>
      <c r="B6358" s="25"/>
      <c r="C6358" s="25"/>
      <c r="D6358" s="25"/>
      <c r="E6358" s="25"/>
      <c r="F6358" s="25"/>
      <c r="G6358" s="25"/>
      <c r="H6358" s="21"/>
      <c r="I6358" s="25"/>
      <c r="J6358" s="25"/>
      <c r="K6358" s="25"/>
      <c r="L6358" s="25"/>
      <c r="M6358" s="21"/>
      <c r="N6358" s="21"/>
      <c r="O6358" s="21"/>
      <c r="P6358" s="21"/>
      <c r="Q6358" s="25"/>
      <c r="R6358" s="1"/>
    </row>
    <row r="6359" spans="1:18">
      <c r="A6359" s="25"/>
      <c r="B6359" s="25"/>
      <c r="C6359" s="25"/>
      <c r="D6359" s="25"/>
      <c r="E6359" s="25"/>
      <c r="F6359" s="25"/>
      <c r="G6359" s="25"/>
      <c r="H6359" s="21"/>
      <c r="I6359" s="25"/>
      <c r="J6359" s="25"/>
      <c r="K6359" s="25"/>
      <c r="L6359" s="25"/>
      <c r="M6359" s="21"/>
      <c r="N6359" s="21"/>
      <c r="O6359" s="21"/>
      <c r="P6359" s="21"/>
      <c r="Q6359" s="25"/>
      <c r="R6359" s="1"/>
    </row>
    <row r="6360" spans="1:18">
      <c r="A6360" s="25"/>
      <c r="B6360" s="25"/>
      <c r="C6360" s="25"/>
      <c r="D6360" s="25"/>
      <c r="E6360" s="25"/>
      <c r="F6360" s="25"/>
      <c r="G6360" s="25"/>
      <c r="H6360" s="21"/>
      <c r="I6360" s="25"/>
      <c r="J6360" s="25"/>
      <c r="K6360" s="25"/>
      <c r="L6360" s="25"/>
      <c r="M6360" s="21"/>
      <c r="N6360" s="21"/>
      <c r="O6360" s="21"/>
      <c r="P6360" s="21"/>
      <c r="Q6360" s="25"/>
      <c r="R6360" s="1"/>
    </row>
    <row r="6361" spans="1:18">
      <c r="A6361" s="25"/>
      <c r="B6361" s="25"/>
      <c r="C6361" s="25"/>
      <c r="D6361" s="25"/>
      <c r="E6361" s="25"/>
      <c r="F6361" s="25"/>
      <c r="G6361" s="25"/>
      <c r="H6361" s="21"/>
      <c r="I6361" s="25"/>
      <c r="J6361" s="25"/>
      <c r="K6361" s="25"/>
      <c r="L6361" s="25"/>
      <c r="M6361" s="21"/>
      <c r="N6361" s="22"/>
      <c r="O6361" s="21"/>
      <c r="P6361" s="21"/>
      <c r="Q6361" s="25"/>
      <c r="R6361" s="1"/>
    </row>
    <row r="6362" spans="1:18">
      <c r="A6362" s="25"/>
      <c r="B6362" s="25"/>
      <c r="C6362" s="25"/>
      <c r="D6362" s="25"/>
      <c r="E6362" s="25"/>
      <c r="F6362" s="25"/>
      <c r="G6362" s="25"/>
      <c r="H6362" s="21"/>
      <c r="I6362" s="25"/>
      <c r="J6362" s="25"/>
      <c r="K6362" s="25"/>
      <c r="L6362" s="25"/>
      <c r="M6362" s="21"/>
      <c r="N6362" s="22"/>
      <c r="O6362" s="21"/>
      <c r="P6362" s="21"/>
      <c r="Q6362" s="25"/>
      <c r="R6362" s="1"/>
    </row>
    <row r="6363" spans="1:18">
      <c r="A6363" s="25"/>
      <c r="B6363" s="25"/>
      <c r="C6363" s="25"/>
      <c r="D6363" s="25"/>
      <c r="E6363" s="25"/>
      <c r="F6363" s="25"/>
      <c r="G6363" s="25"/>
      <c r="H6363" s="21"/>
      <c r="I6363" s="25"/>
      <c r="J6363" s="25"/>
      <c r="K6363" s="25"/>
      <c r="L6363" s="25"/>
      <c r="M6363" s="21"/>
      <c r="N6363" s="21"/>
      <c r="O6363" s="21"/>
      <c r="P6363" s="21"/>
      <c r="Q6363" s="25"/>
      <c r="R6363" s="1"/>
    </row>
    <row r="6364" spans="1:18">
      <c r="A6364" s="25"/>
      <c r="B6364" s="25"/>
      <c r="C6364" s="25"/>
      <c r="D6364" s="25"/>
      <c r="E6364" s="25"/>
      <c r="F6364" s="25"/>
      <c r="G6364" s="25"/>
      <c r="H6364" s="21"/>
      <c r="I6364" s="25"/>
      <c r="J6364" s="25"/>
      <c r="K6364" s="25"/>
      <c r="L6364" s="25"/>
      <c r="M6364" s="21"/>
      <c r="N6364" s="22"/>
      <c r="O6364" s="21"/>
      <c r="P6364" s="21"/>
      <c r="Q6364" s="25"/>
      <c r="R6364" s="1"/>
    </row>
    <row r="6365" spans="1:18">
      <c r="A6365" s="25"/>
      <c r="B6365" s="25"/>
      <c r="C6365" s="25"/>
      <c r="D6365" s="25"/>
      <c r="E6365" s="25"/>
      <c r="F6365" s="25"/>
      <c r="G6365" s="25"/>
      <c r="H6365" s="21"/>
      <c r="I6365" s="25"/>
      <c r="J6365" s="25"/>
      <c r="K6365" s="25"/>
      <c r="L6365" s="25"/>
      <c r="M6365" s="21"/>
      <c r="N6365" s="21"/>
      <c r="O6365" s="21"/>
      <c r="P6365" s="21"/>
      <c r="Q6365" s="25"/>
      <c r="R6365" s="1"/>
    </row>
    <row r="6366" spans="1:18">
      <c r="A6366" s="25"/>
      <c r="B6366" s="25"/>
      <c r="C6366" s="25"/>
      <c r="D6366" s="25"/>
      <c r="E6366" s="25"/>
      <c r="F6366" s="25"/>
      <c r="G6366" s="25"/>
      <c r="H6366" s="21"/>
      <c r="I6366" s="25"/>
      <c r="J6366" s="25"/>
      <c r="K6366" s="25"/>
      <c r="L6366" s="25"/>
      <c r="M6366" s="21"/>
      <c r="N6366" s="22"/>
      <c r="O6366" s="21"/>
      <c r="P6366" s="21"/>
      <c r="Q6366" s="25"/>
      <c r="R6366" s="1"/>
    </row>
    <row r="6367" spans="1:18">
      <c r="A6367" s="25"/>
      <c r="B6367" s="25"/>
      <c r="C6367" s="25"/>
      <c r="D6367" s="25"/>
      <c r="E6367" s="25"/>
      <c r="F6367" s="25"/>
      <c r="G6367" s="25"/>
      <c r="H6367" s="21"/>
      <c r="I6367" s="25"/>
      <c r="J6367" s="25"/>
      <c r="K6367" s="25"/>
      <c r="L6367" s="25"/>
      <c r="M6367" s="21"/>
      <c r="N6367" s="21"/>
      <c r="O6367" s="21"/>
      <c r="P6367" s="21"/>
      <c r="Q6367" s="25"/>
      <c r="R6367" s="1"/>
    </row>
    <row r="6368" spans="1:18">
      <c r="A6368" s="25"/>
      <c r="B6368" s="25"/>
      <c r="C6368" s="25"/>
      <c r="D6368" s="25"/>
      <c r="E6368" s="25"/>
      <c r="F6368" s="25"/>
      <c r="G6368" s="25"/>
      <c r="H6368" s="21"/>
      <c r="I6368" s="25"/>
      <c r="J6368" s="25"/>
      <c r="K6368" s="25"/>
      <c r="L6368" s="25"/>
      <c r="M6368" s="21"/>
      <c r="N6368" s="21"/>
      <c r="O6368" s="21"/>
      <c r="P6368" s="21"/>
      <c r="Q6368" s="25"/>
      <c r="R6368" s="1"/>
    </row>
    <row r="6369" spans="1:18">
      <c r="A6369" s="25"/>
      <c r="B6369" s="25"/>
      <c r="C6369" s="25"/>
      <c r="D6369" s="25"/>
      <c r="E6369" s="25"/>
      <c r="F6369" s="25"/>
      <c r="G6369" s="25"/>
      <c r="H6369" s="21"/>
      <c r="I6369" s="25"/>
      <c r="J6369" s="25"/>
      <c r="K6369" s="25"/>
      <c r="L6369" s="25"/>
      <c r="M6369" s="21"/>
      <c r="N6369" s="21"/>
      <c r="O6369" s="21"/>
      <c r="P6369" s="21"/>
      <c r="Q6369" s="25"/>
      <c r="R6369" s="1"/>
    </row>
    <row r="6370" spans="1:18">
      <c r="A6370" s="25"/>
      <c r="B6370" s="25"/>
      <c r="C6370" s="25"/>
      <c r="D6370" s="25"/>
      <c r="E6370" s="25"/>
      <c r="F6370" s="25"/>
      <c r="G6370" s="25"/>
      <c r="H6370" s="21"/>
      <c r="I6370" s="25"/>
      <c r="J6370" s="25"/>
      <c r="K6370" s="25"/>
      <c r="L6370" s="25"/>
      <c r="M6370" s="21"/>
      <c r="N6370" s="21"/>
      <c r="O6370" s="21"/>
      <c r="P6370" s="21"/>
      <c r="Q6370" s="25"/>
      <c r="R6370" s="1"/>
    </row>
    <row r="6371" spans="1:18">
      <c r="A6371" s="25"/>
      <c r="B6371" s="25"/>
      <c r="C6371" s="25"/>
      <c r="D6371" s="25"/>
      <c r="E6371" s="25"/>
      <c r="F6371" s="25"/>
      <c r="G6371" s="25"/>
      <c r="H6371" s="21"/>
      <c r="I6371" s="25"/>
      <c r="J6371" s="25"/>
      <c r="K6371" s="25"/>
      <c r="L6371" s="25"/>
      <c r="M6371" s="21"/>
      <c r="N6371" s="22"/>
      <c r="O6371" s="21"/>
      <c r="P6371" s="21"/>
      <c r="Q6371" s="25"/>
      <c r="R6371" s="1"/>
    </row>
    <row r="6372" spans="1:18">
      <c r="A6372" s="25"/>
      <c r="B6372" s="25"/>
      <c r="C6372" s="25"/>
      <c r="D6372" s="25"/>
      <c r="E6372" s="25"/>
      <c r="F6372" s="25"/>
      <c r="G6372" s="25"/>
      <c r="H6372" s="21"/>
      <c r="I6372" s="25"/>
      <c r="J6372" s="25"/>
      <c r="K6372" s="25"/>
      <c r="L6372" s="25"/>
      <c r="M6372" s="21"/>
      <c r="N6372" s="22"/>
      <c r="O6372" s="21"/>
      <c r="P6372" s="21"/>
      <c r="Q6372" s="25"/>
      <c r="R6372" s="1"/>
    </row>
    <row r="6373" spans="1:18">
      <c r="A6373" s="25"/>
      <c r="B6373" s="25"/>
      <c r="C6373" s="25"/>
      <c r="D6373" s="25"/>
      <c r="E6373" s="25"/>
      <c r="F6373" s="25"/>
      <c r="G6373" s="25"/>
      <c r="H6373" s="21"/>
      <c r="I6373" s="25"/>
      <c r="J6373" s="25"/>
      <c r="K6373" s="25"/>
      <c r="L6373" s="25"/>
      <c r="M6373" s="21"/>
      <c r="N6373" s="21"/>
      <c r="O6373" s="21"/>
      <c r="P6373" s="21"/>
      <c r="Q6373" s="25"/>
      <c r="R6373" s="1"/>
    </row>
    <row r="6374" spans="1:18">
      <c r="A6374" s="25"/>
      <c r="B6374" s="25"/>
      <c r="C6374" s="25"/>
      <c r="D6374" s="25"/>
      <c r="E6374" s="25"/>
      <c r="F6374" s="25"/>
      <c r="G6374" s="25"/>
      <c r="H6374" s="21"/>
      <c r="I6374" s="25"/>
      <c r="J6374" s="25"/>
      <c r="K6374" s="25"/>
      <c r="L6374" s="25"/>
      <c r="M6374" s="21"/>
      <c r="N6374" s="22"/>
      <c r="O6374" s="21"/>
      <c r="P6374" s="21"/>
      <c r="Q6374" s="25"/>
      <c r="R6374" s="1"/>
    </row>
    <row r="6375" spans="1:18">
      <c r="A6375" s="25"/>
      <c r="B6375" s="25"/>
      <c r="C6375" s="25"/>
      <c r="D6375" s="25"/>
      <c r="E6375" s="25"/>
      <c r="F6375" s="25"/>
      <c r="G6375" s="25"/>
      <c r="H6375" s="21"/>
      <c r="I6375" s="25"/>
      <c r="J6375" s="25"/>
      <c r="K6375" s="25"/>
      <c r="L6375" s="25"/>
      <c r="M6375" s="21"/>
      <c r="N6375" s="22"/>
      <c r="O6375" s="21"/>
      <c r="P6375" s="21"/>
      <c r="Q6375" s="25"/>
      <c r="R6375" s="1"/>
    </row>
    <row r="6376" spans="1:18">
      <c r="A6376" s="25"/>
      <c r="B6376" s="25"/>
      <c r="C6376" s="25"/>
      <c r="D6376" s="25"/>
      <c r="E6376" s="25"/>
      <c r="F6376" s="25"/>
      <c r="G6376" s="25"/>
      <c r="H6376" s="21"/>
      <c r="I6376" s="25"/>
      <c r="J6376" s="25"/>
      <c r="K6376" s="25"/>
      <c r="L6376" s="25"/>
      <c r="M6376" s="21"/>
      <c r="N6376" s="22"/>
      <c r="O6376" s="21"/>
      <c r="P6376" s="21"/>
      <c r="Q6376" s="25"/>
      <c r="R6376" s="1"/>
    </row>
    <row r="6377" spans="1:18">
      <c r="A6377" s="25"/>
      <c r="B6377" s="25"/>
      <c r="C6377" s="25"/>
      <c r="D6377" s="25"/>
      <c r="E6377" s="25"/>
      <c r="F6377" s="25"/>
      <c r="G6377" s="25"/>
      <c r="H6377" s="21"/>
      <c r="I6377" s="25"/>
      <c r="J6377" s="25"/>
      <c r="K6377" s="25"/>
      <c r="L6377" s="25"/>
      <c r="M6377" s="21"/>
      <c r="N6377" s="21"/>
      <c r="O6377" s="21"/>
      <c r="P6377" s="21"/>
      <c r="Q6377" s="25"/>
      <c r="R6377" s="1"/>
    </row>
    <row r="6378" spans="1:18">
      <c r="A6378" s="25"/>
      <c r="B6378" s="25"/>
      <c r="C6378" s="25"/>
      <c r="D6378" s="25"/>
      <c r="E6378" s="25"/>
      <c r="F6378" s="25"/>
      <c r="G6378" s="25"/>
      <c r="H6378" s="21"/>
      <c r="I6378" s="25"/>
      <c r="J6378" s="25"/>
      <c r="K6378" s="25"/>
      <c r="L6378" s="25"/>
      <c r="M6378" s="21"/>
      <c r="N6378" s="21"/>
      <c r="O6378" s="21"/>
      <c r="P6378" s="21"/>
      <c r="Q6378" s="25"/>
      <c r="R6378" s="1"/>
    </row>
    <row r="6379" spans="1:18">
      <c r="A6379" s="25"/>
      <c r="B6379" s="25"/>
      <c r="C6379" s="25"/>
      <c r="D6379" s="25"/>
      <c r="E6379" s="25"/>
      <c r="F6379" s="25"/>
      <c r="G6379" s="25"/>
      <c r="H6379" s="21"/>
      <c r="I6379" s="25"/>
      <c r="J6379" s="25"/>
      <c r="K6379" s="25"/>
      <c r="L6379" s="25"/>
      <c r="M6379" s="21"/>
      <c r="N6379" s="22"/>
      <c r="O6379" s="21"/>
      <c r="P6379" s="21"/>
      <c r="Q6379" s="25"/>
      <c r="R6379" s="1"/>
    </row>
    <row r="6380" spans="1:18">
      <c r="A6380" s="25"/>
      <c r="B6380" s="25"/>
      <c r="C6380" s="25"/>
      <c r="D6380" s="25"/>
      <c r="E6380" s="25"/>
      <c r="F6380" s="25"/>
      <c r="G6380" s="25"/>
      <c r="H6380" s="21"/>
      <c r="I6380" s="25"/>
      <c r="J6380" s="25"/>
      <c r="K6380" s="25"/>
      <c r="L6380" s="25"/>
      <c r="M6380" s="21"/>
      <c r="N6380" s="22"/>
      <c r="O6380" s="21"/>
      <c r="P6380" s="21"/>
      <c r="Q6380" s="25"/>
      <c r="R6380" s="1"/>
    </row>
    <row r="6381" spans="1:18">
      <c r="A6381" s="25"/>
      <c r="B6381" s="25"/>
      <c r="C6381" s="25"/>
      <c r="D6381" s="25"/>
      <c r="E6381" s="25"/>
      <c r="F6381" s="25"/>
      <c r="G6381" s="25"/>
      <c r="H6381" s="21"/>
      <c r="I6381" s="25"/>
      <c r="J6381" s="25"/>
      <c r="K6381" s="25"/>
      <c r="L6381" s="25"/>
      <c r="M6381" s="21"/>
      <c r="N6381" s="21"/>
      <c r="O6381" s="21"/>
      <c r="P6381" s="21"/>
      <c r="Q6381" s="25"/>
      <c r="R6381" s="1"/>
    </row>
    <row r="6382" spans="1:18">
      <c r="A6382" s="25"/>
      <c r="B6382" s="25"/>
      <c r="C6382" s="25"/>
      <c r="D6382" s="25"/>
      <c r="E6382" s="25"/>
      <c r="F6382" s="25"/>
      <c r="G6382" s="25"/>
      <c r="H6382" s="21"/>
      <c r="I6382" s="25"/>
      <c r="J6382" s="25"/>
      <c r="K6382" s="25"/>
      <c r="L6382" s="25"/>
      <c r="M6382" s="21"/>
      <c r="N6382" s="22"/>
      <c r="O6382" s="21"/>
      <c r="P6382" s="21"/>
      <c r="Q6382" s="25"/>
      <c r="R6382" s="1"/>
    </row>
    <row r="6383" spans="1:18">
      <c r="A6383" s="25"/>
      <c r="B6383" s="25"/>
      <c r="C6383" s="25"/>
      <c r="D6383" s="25"/>
      <c r="E6383" s="25"/>
      <c r="F6383" s="25"/>
      <c r="G6383" s="25"/>
      <c r="H6383" s="21"/>
      <c r="I6383" s="25"/>
      <c r="J6383" s="25"/>
      <c r="K6383" s="25"/>
      <c r="L6383" s="25"/>
      <c r="M6383" s="21"/>
      <c r="N6383" s="22"/>
      <c r="O6383" s="21"/>
      <c r="P6383" s="21"/>
      <c r="Q6383" s="25"/>
      <c r="R6383" s="1"/>
    </row>
    <row r="6384" spans="1:18">
      <c r="A6384" s="25"/>
      <c r="B6384" s="25"/>
      <c r="C6384" s="25"/>
      <c r="D6384" s="25"/>
      <c r="E6384" s="25"/>
      <c r="F6384" s="25"/>
      <c r="G6384" s="25"/>
      <c r="H6384" s="21"/>
      <c r="I6384" s="25"/>
      <c r="J6384" s="25"/>
      <c r="K6384" s="25"/>
      <c r="L6384" s="25"/>
      <c r="M6384" s="21"/>
      <c r="N6384" s="22"/>
      <c r="O6384" s="21"/>
      <c r="P6384" s="21"/>
      <c r="Q6384" s="25"/>
      <c r="R6384" s="1"/>
    </row>
    <row r="6385" spans="1:18">
      <c r="A6385" s="25"/>
      <c r="B6385" s="25"/>
      <c r="C6385" s="25"/>
      <c r="D6385" s="25"/>
      <c r="E6385" s="25"/>
      <c r="F6385" s="25"/>
      <c r="G6385" s="25"/>
      <c r="H6385" s="21"/>
      <c r="I6385" s="25"/>
      <c r="J6385" s="25"/>
      <c r="K6385" s="25"/>
      <c r="L6385" s="25"/>
      <c r="M6385" s="21"/>
      <c r="N6385" s="22"/>
      <c r="O6385" s="21"/>
      <c r="P6385" s="21"/>
      <c r="Q6385" s="25"/>
      <c r="R6385" s="1"/>
    </row>
    <row r="6386" spans="1:18">
      <c r="A6386" s="25"/>
      <c r="B6386" s="25"/>
      <c r="C6386" s="25"/>
      <c r="D6386" s="25"/>
      <c r="E6386" s="25"/>
      <c r="F6386" s="25"/>
      <c r="G6386" s="25"/>
      <c r="H6386" s="21"/>
      <c r="I6386" s="25"/>
      <c r="J6386" s="25"/>
      <c r="K6386" s="25"/>
      <c r="L6386" s="25"/>
      <c r="M6386" s="21"/>
      <c r="N6386" s="22"/>
      <c r="O6386" s="21"/>
      <c r="P6386" s="21"/>
      <c r="Q6386" s="25"/>
      <c r="R6386" s="1"/>
    </row>
    <row r="6387" spans="1:18">
      <c r="A6387" s="25"/>
      <c r="B6387" s="25"/>
      <c r="C6387" s="25"/>
      <c r="D6387" s="25"/>
      <c r="E6387" s="25"/>
      <c r="F6387" s="25"/>
      <c r="G6387" s="25"/>
      <c r="H6387" s="21"/>
      <c r="I6387" s="25"/>
      <c r="J6387" s="25"/>
      <c r="K6387" s="25"/>
      <c r="L6387" s="25"/>
      <c r="M6387" s="21"/>
      <c r="N6387" s="22"/>
      <c r="O6387" s="21"/>
      <c r="P6387" s="21"/>
      <c r="Q6387" s="25"/>
      <c r="R6387" s="1"/>
    </row>
    <row r="6388" spans="1:18">
      <c r="A6388" s="25"/>
      <c r="B6388" s="25"/>
      <c r="C6388" s="25"/>
      <c r="D6388" s="25"/>
      <c r="E6388" s="25"/>
      <c r="F6388" s="25"/>
      <c r="G6388" s="25"/>
      <c r="H6388" s="21"/>
      <c r="I6388" s="25"/>
      <c r="J6388" s="25"/>
      <c r="K6388" s="25"/>
      <c r="L6388" s="25"/>
      <c r="M6388" s="21"/>
      <c r="N6388" s="22"/>
      <c r="O6388" s="21"/>
      <c r="P6388" s="21"/>
      <c r="Q6388" s="25"/>
      <c r="R6388" s="1"/>
    </row>
    <row r="6389" spans="1:18">
      <c r="A6389" s="25"/>
      <c r="B6389" s="25"/>
      <c r="C6389" s="25"/>
      <c r="D6389" s="25"/>
      <c r="E6389" s="25"/>
      <c r="F6389" s="25"/>
      <c r="G6389" s="25"/>
      <c r="H6389" s="21"/>
      <c r="I6389" s="25"/>
      <c r="J6389" s="25"/>
      <c r="K6389" s="25"/>
      <c r="L6389" s="25"/>
      <c r="M6389" s="21"/>
      <c r="N6389" s="21"/>
      <c r="O6389" s="21"/>
      <c r="P6389" s="21"/>
      <c r="Q6389" s="25"/>
      <c r="R6389" s="1"/>
    </row>
    <row r="6390" spans="1:18">
      <c r="A6390" s="25"/>
      <c r="B6390" s="25"/>
      <c r="C6390" s="25"/>
      <c r="D6390" s="25"/>
      <c r="E6390" s="25"/>
      <c r="F6390" s="25"/>
      <c r="G6390" s="25"/>
      <c r="H6390" s="21"/>
      <c r="I6390" s="25"/>
      <c r="J6390" s="25"/>
      <c r="K6390" s="25"/>
      <c r="L6390" s="25"/>
      <c r="M6390" s="21"/>
      <c r="N6390" s="21"/>
      <c r="O6390" s="21"/>
      <c r="P6390" s="21"/>
      <c r="Q6390" s="25"/>
      <c r="R6390" s="1"/>
    </row>
    <row r="6391" spans="1:18">
      <c r="A6391" s="25"/>
      <c r="B6391" s="25"/>
      <c r="C6391" s="25"/>
      <c r="D6391" s="25"/>
      <c r="E6391" s="25"/>
      <c r="F6391" s="25"/>
      <c r="G6391" s="25"/>
      <c r="H6391" s="21"/>
      <c r="I6391" s="25"/>
      <c r="J6391" s="25"/>
      <c r="K6391" s="25"/>
      <c r="L6391" s="25"/>
      <c r="M6391" s="21"/>
      <c r="N6391" s="22"/>
      <c r="O6391" s="21"/>
      <c r="P6391" s="21"/>
      <c r="Q6391" s="25"/>
      <c r="R6391" s="1"/>
    </row>
    <row r="6392" spans="1:18">
      <c r="A6392" s="25"/>
      <c r="B6392" s="25"/>
      <c r="C6392" s="25"/>
      <c r="D6392" s="25"/>
      <c r="E6392" s="25"/>
      <c r="F6392" s="25"/>
      <c r="G6392" s="25"/>
      <c r="H6392" s="21"/>
      <c r="I6392" s="25"/>
      <c r="J6392" s="25"/>
      <c r="K6392" s="25"/>
      <c r="L6392" s="25"/>
      <c r="M6392" s="21"/>
      <c r="N6392" s="22"/>
      <c r="O6392" s="21"/>
      <c r="P6392" s="21"/>
      <c r="Q6392" s="25"/>
      <c r="R6392" s="1"/>
    </row>
    <row r="6393" spans="1:18">
      <c r="A6393" s="25"/>
      <c r="B6393" s="25"/>
      <c r="C6393" s="25"/>
      <c r="D6393" s="25"/>
      <c r="E6393" s="25"/>
      <c r="F6393" s="25"/>
      <c r="G6393" s="25"/>
      <c r="H6393" s="21"/>
      <c r="I6393" s="25"/>
      <c r="J6393" s="25"/>
      <c r="K6393" s="25"/>
      <c r="L6393" s="25"/>
      <c r="M6393" s="21"/>
      <c r="N6393" s="22"/>
      <c r="O6393" s="21"/>
      <c r="P6393" s="21"/>
      <c r="Q6393" s="25"/>
      <c r="R6393" s="1"/>
    </row>
    <row r="6394" spans="1:18">
      <c r="A6394" s="25"/>
      <c r="B6394" s="25"/>
      <c r="C6394" s="25"/>
      <c r="D6394" s="25"/>
      <c r="E6394" s="25"/>
      <c r="F6394" s="25"/>
      <c r="G6394" s="25"/>
      <c r="H6394" s="21"/>
      <c r="I6394" s="25"/>
      <c r="J6394" s="25"/>
      <c r="K6394" s="25"/>
      <c r="L6394" s="25"/>
      <c r="M6394" s="21"/>
      <c r="N6394" s="22"/>
      <c r="O6394" s="21"/>
      <c r="P6394" s="21"/>
      <c r="Q6394" s="25"/>
      <c r="R6394" s="1"/>
    </row>
    <row r="6395" spans="1:18">
      <c r="A6395" s="25"/>
      <c r="B6395" s="25"/>
      <c r="C6395" s="25"/>
      <c r="D6395" s="25"/>
      <c r="E6395" s="25"/>
      <c r="F6395" s="25"/>
      <c r="G6395" s="25"/>
      <c r="H6395" s="21"/>
      <c r="I6395" s="25"/>
      <c r="J6395" s="25"/>
      <c r="K6395" s="25"/>
      <c r="L6395" s="25"/>
      <c r="M6395" s="21"/>
      <c r="N6395" s="21"/>
      <c r="O6395" s="21"/>
      <c r="P6395" s="21"/>
      <c r="Q6395" s="25"/>
      <c r="R6395" s="1"/>
    </row>
    <row r="6396" spans="1:18">
      <c r="A6396" s="25"/>
      <c r="B6396" s="25"/>
      <c r="C6396" s="25"/>
      <c r="D6396" s="25"/>
      <c r="E6396" s="25"/>
      <c r="F6396" s="25"/>
      <c r="G6396" s="25"/>
      <c r="H6396" s="21"/>
      <c r="I6396" s="25"/>
      <c r="J6396" s="25"/>
      <c r="K6396" s="25"/>
      <c r="L6396" s="25"/>
      <c r="M6396" s="21"/>
      <c r="N6396" s="21"/>
      <c r="O6396" s="21"/>
      <c r="P6396" s="21"/>
      <c r="Q6396" s="25"/>
      <c r="R6396" s="1"/>
    </row>
    <row r="6397" spans="1:18">
      <c r="A6397" s="25"/>
      <c r="B6397" s="25"/>
      <c r="C6397" s="25"/>
      <c r="D6397" s="25"/>
      <c r="E6397" s="25"/>
      <c r="F6397" s="25"/>
      <c r="G6397" s="25"/>
      <c r="H6397" s="21"/>
      <c r="I6397" s="25"/>
      <c r="J6397" s="25"/>
      <c r="K6397" s="25"/>
      <c r="L6397" s="25"/>
      <c r="M6397" s="21"/>
      <c r="N6397" s="21"/>
      <c r="O6397" s="21"/>
      <c r="P6397" s="21"/>
      <c r="Q6397" s="25"/>
      <c r="R6397" s="1"/>
    </row>
    <row r="6398" spans="1:18">
      <c r="A6398" s="25"/>
      <c r="B6398" s="25"/>
      <c r="C6398" s="25"/>
      <c r="D6398" s="25"/>
      <c r="E6398" s="25"/>
      <c r="F6398" s="25"/>
      <c r="G6398" s="25"/>
      <c r="H6398" s="21"/>
      <c r="I6398" s="25"/>
      <c r="J6398" s="25"/>
      <c r="K6398" s="25"/>
      <c r="L6398" s="25"/>
      <c r="M6398" s="21"/>
      <c r="N6398" s="22"/>
      <c r="O6398" s="21"/>
      <c r="P6398" s="21"/>
      <c r="Q6398" s="25"/>
      <c r="R6398" s="1"/>
    </row>
    <row r="6399" spans="1:18">
      <c r="A6399" s="25"/>
      <c r="B6399" s="25"/>
      <c r="C6399" s="25"/>
      <c r="D6399" s="25"/>
      <c r="E6399" s="25"/>
      <c r="F6399" s="25"/>
      <c r="G6399" s="25"/>
      <c r="H6399" s="21"/>
      <c r="I6399" s="25"/>
      <c r="J6399" s="25"/>
      <c r="K6399" s="25"/>
      <c r="L6399" s="25"/>
      <c r="M6399" s="21"/>
      <c r="N6399" s="21"/>
      <c r="O6399" s="21"/>
      <c r="P6399" s="21"/>
      <c r="Q6399" s="25"/>
      <c r="R6399" s="1"/>
    </row>
    <row r="6400" spans="1:18">
      <c r="A6400" s="25"/>
      <c r="B6400" s="25"/>
      <c r="C6400" s="25"/>
      <c r="D6400" s="25"/>
      <c r="E6400" s="25"/>
      <c r="F6400" s="25"/>
      <c r="G6400" s="25"/>
      <c r="H6400" s="21"/>
      <c r="I6400" s="25"/>
      <c r="J6400" s="25"/>
      <c r="K6400" s="25"/>
      <c r="L6400" s="25"/>
      <c r="M6400" s="21"/>
      <c r="N6400" s="21"/>
      <c r="O6400" s="21"/>
      <c r="P6400" s="21"/>
      <c r="Q6400" s="25"/>
      <c r="R6400" s="1"/>
    </row>
    <row r="6401" spans="1:18">
      <c r="A6401" s="25"/>
      <c r="B6401" s="25"/>
      <c r="C6401" s="25"/>
      <c r="D6401" s="25"/>
      <c r="E6401" s="25"/>
      <c r="F6401" s="25"/>
      <c r="G6401" s="25"/>
      <c r="H6401" s="21"/>
      <c r="I6401" s="25"/>
      <c r="J6401" s="25"/>
      <c r="K6401" s="25"/>
      <c r="L6401" s="25"/>
      <c r="M6401" s="21"/>
      <c r="N6401" s="21"/>
      <c r="O6401" s="21"/>
      <c r="P6401" s="21"/>
      <c r="Q6401" s="25"/>
      <c r="R6401" s="1"/>
    </row>
    <row r="6402" spans="1:18">
      <c r="A6402" s="25"/>
      <c r="B6402" s="25"/>
      <c r="C6402" s="25"/>
      <c r="D6402" s="25"/>
      <c r="E6402" s="25"/>
      <c r="F6402" s="25"/>
      <c r="G6402" s="25"/>
      <c r="H6402" s="21"/>
      <c r="I6402" s="25"/>
      <c r="J6402" s="25"/>
      <c r="K6402" s="25"/>
      <c r="L6402" s="25"/>
      <c r="M6402" s="21"/>
      <c r="N6402" s="21"/>
      <c r="O6402" s="21"/>
      <c r="P6402" s="21"/>
      <c r="Q6402" s="25"/>
      <c r="R6402" s="1"/>
    </row>
    <row r="6403" spans="1:18">
      <c r="A6403" s="25"/>
      <c r="B6403" s="25"/>
      <c r="C6403" s="25"/>
      <c r="D6403" s="25"/>
      <c r="E6403" s="25"/>
      <c r="F6403" s="25"/>
      <c r="G6403" s="25"/>
      <c r="H6403" s="21"/>
      <c r="I6403" s="25"/>
      <c r="J6403" s="25"/>
      <c r="K6403" s="25"/>
      <c r="L6403" s="25"/>
      <c r="M6403" s="21"/>
      <c r="N6403" s="21"/>
      <c r="O6403" s="21"/>
      <c r="P6403" s="21"/>
      <c r="Q6403" s="25"/>
      <c r="R6403" s="1"/>
    </row>
    <row r="6404" spans="1:18">
      <c r="A6404" s="25"/>
      <c r="B6404" s="25"/>
      <c r="C6404" s="25"/>
      <c r="D6404" s="25"/>
      <c r="E6404" s="25"/>
      <c r="F6404" s="25"/>
      <c r="G6404" s="25"/>
      <c r="H6404" s="21"/>
      <c r="I6404" s="25"/>
      <c r="J6404" s="25"/>
      <c r="K6404" s="25"/>
      <c r="L6404" s="25"/>
      <c r="M6404" s="21"/>
      <c r="N6404" s="22"/>
      <c r="O6404" s="21"/>
      <c r="P6404" s="21"/>
      <c r="Q6404" s="25"/>
      <c r="R6404" s="1"/>
    </row>
    <row r="6405" spans="1:18">
      <c r="A6405" s="25"/>
      <c r="B6405" s="25"/>
      <c r="C6405" s="25"/>
      <c r="D6405" s="25"/>
      <c r="E6405" s="25"/>
      <c r="F6405" s="25"/>
      <c r="G6405" s="25"/>
      <c r="H6405" s="21"/>
      <c r="I6405" s="25"/>
      <c r="J6405" s="25"/>
      <c r="K6405" s="25"/>
      <c r="L6405" s="25"/>
      <c r="M6405" s="21"/>
      <c r="N6405" s="22"/>
      <c r="O6405" s="21"/>
      <c r="P6405" s="21"/>
      <c r="Q6405" s="25"/>
      <c r="R6405" s="1"/>
    </row>
    <row r="6406" spans="1:18">
      <c r="A6406" s="25"/>
      <c r="B6406" s="25"/>
      <c r="C6406" s="25"/>
      <c r="D6406" s="25"/>
      <c r="E6406" s="25"/>
      <c r="F6406" s="25"/>
      <c r="G6406" s="25"/>
      <c r="H6406" s="21"/>
      <c r="I6406" s="25"/>
      <c r="J6406" s="25"/>
      <c r="K6406" s="25"/>
      <c r="L6406" s="25"/>
      <c r="M6406" s="21"/>
      <c r="N6406" s="21"/>
      <c r="O6406" s="21"/>
      <c r="P6406" s="21"/>
      <c r="Q6406" s="25"/>
      <c r="R6406" s="1"/>
    </row>
    <row r="6407" spans="1:18">
      <c r="A6407" s="25"/>
      <c r="B6407" s="25"/>
      <c r="C6407" s="25"/>
      <c r="D6407" s="25"/>
      <c r="E6407" s="25"/>
      <c r="F6407" s="25"/>
      <c r="G6407" s="25"/>
      <c r="H6407" s="21"/>
      <c r="I6407" s="25"/>
      <c r="J6407" s="25"/>
      <c r="K6407" s="25"/>
      <c r="L6407" s="25"/>
      <c r="M6407" s="21"/>
      <c r="N6407" s="22"/>
      <c r="O6407" s="21"/>
      <c r="P6407" s="21"/>
      <c r="Q6407" s="25"/>
      <c r="R6407" s="1"/>
    </row>
    <row r="6408" spans="1:18">
      <c r="A6408" s="25"/>
      <c r="B6408" s="25"/>
      <c r="C6408" s="25"/>
      <c r="D6408" s="25"/>
      <c r="E6408" s="25"/>
      <c r="F6408" s="25"/>
      <c r="G6408" s="25"/>
      <c r="H6408" s="21"/>
      <c r="I6408" s="25"/>
      <c r="J6408" s="25"/>
      <c r="K6408" s="25"/>
      <c r="L6408" s="25"/>
      <c r="M6408" s="21"/>
      <c r="N6408" s="22"/>
      <c r="O6408" s="21"/>
      <c r="P6408" s="21"/>
      <c r="Q6408" s="25"/>
      <c r="R6408" s="1"/>
    </row>
    <row r="6409" spans="1:18">
      <c r="A6409" s="25"/>
      <c r="B6409" s="25"/>
      <c r="C6409" s="25"/>
      <c r="D6409" s="25"/>
      <c r="E6409" s="25"/>
      <c r="H6409" s="21"/>
      <c r="I6409" s="25"/>
      <c r="K6409" s="25"/>
      <c r="L6409" s="25"/>
      <c r="M6409" s="22"/>
      <c r="N6409" s="22"/>
      <c r="O6409" s="21"/>
      <c r="P6409" s="21"/>
      <c r="Q6409" s="25"/>
      <c r="R6409" s="1"/>
    </row>
    <row r="6410" spans="1:18">
      <c r="A6410" s="25"/>
      <c r="B6410" s="25"/>
      <c r="C6410" s="25"/>
      <c r="D6410" s="25"/>
      <c r="E6410" s="25"/>
      <c r="H6410" s="21"/>
      <c r="I6410" s="25"/>
      <c r="K6410" s="25"/>
      <c r="L6410" s="25"/>
      <c r="M6410" s="22"/>
      <c r="N6410" s="22"/>
      <c r="O6410" s="21"/>
      <c r="P6410" s="21"/>
      <c r="Q6410" s="25"/>
      <c r="R6410" s="1"/>
    </row>
    <row r="6411" spans="1:18">
      <c r="A6411" s="25"/>
      <c r="B6411" s="25"/>
      <c r="C6411" s="25"/>
      <c r="D6411" s="25"/>
      <c r="E6411" s="25"/>
      <c r="H6411" s="21"/>
      <c r="I6411" s="25"/>
      <c r="K6411" s="25"/>
      <c r="L6411" s="25"/>
      <c r="M6411" s="22"/>
      <c r="N6411" s="22"/>
      <c r="O6411" s="21"/>
      <c r="P6411" s="21"/>
      <c r="Q6411" s="25"/>
      <c r="R6411" s="1"/>
    </row>
    <row r="6412" spans="1:18">
      <c r="A6412" s="25"/>
      <c r="B6412" s="25"/>
      <c r="C6412" s="25"/>
      <c r="D6412" s="25"/>
      <c r="E6412" s="25"/>
      <c r="F6412" s="25"/>
      <c r="G6412" s="25"/>
      <c r="H6412" s="21"/>
      <c r="I6412" s="25"/>
      <c r="J6412" s="25"/>
      <c r="K6412" s="25"/>
      <c r="L6412" s="25"/>
      <c r="M6412" s="21"/>
      <c r="N6412" s="22"/>
      <c r="O6412" s="21"/>
      <c r="P6412" s="21"/>
      <c r="Q6412" s="25"/>
      <c r="R6412" s="1"/>
    </row>
    <row r="6413" spans="1:18">
      <c r="A6413" s="25"/>
      <c r="B6413" s="25"/>
      <c r="C6413" s="25"/>
      <c r="D6413" s="25"/>
      <c r="E6413" s="25"/>
      <c r="F6413" s="25"/>
      <c r="G6413" s="25"/>
      <c r="H6413" s="21"/>
      <c r="I6413" s="25"/>
      <c r="J6413" s="25"/>
      <c r="K6413" s="25"/>
      <c r="L6413" s="25"/>
      <c r="M6413" s="21"/>
      <c r="N6413" s="22"/>
      <c r="O6413" s="21"/>
      <c r="P6413" s="21"/>
      <c r="Q6413" s="25"/>
      <c r="R6413" s="1"/>
    </row>
    <row r="6414" spans="1:18">
      <c r="A6414" s="25"/>
      <c r="B6414" s="25"/>
      <c r="C6414" s="25"/>
      <c r="D6414" s="25"/>
      <c r="E6414" s="25"/>
      <c r="F6414" s="25"/>
      <c r="G6414" s="25"/>
      <c r="H6414" s="21"/>
      <c r="I6414" s="25"/>
      <c r="J6414" s="25"/>
      <c r="K6414" s="25"/>
      <c r="L6414" s="25"/>
      <c r="M6414" s="21"/>
      <c r="N6414" s="22"/>
      <c r="O6414" s="21"/>
      <c r="P6414" s="21"/>
      <c r="Q6414" s="25"/>
      <c r="R6414" s="1"/>
    </row>
    <row r="6415" spans="1:18">
      <c r="A6415" s="25"/>
      <c r="B6415" s="25"/>
      <c r="C6415" s="25"/>
      <c r="D6415" s="25"/>
      <c r="E6415" s="25"/>
      <c r="F6415" s="25"/>
      <c r="G6415" s="25"/>
      <c r="H6415" s="21"/>
      <c r="I6415" s="25"/>
      <c r="J6415" s="25"/>
      <c r="K6415" s="25"/>
      <c r="L6415" s="25"/>
      <c r="M6415" s="21"/>
      <c r="N6415" s="22"/>
      <c r="O6415" s="21"/>
      <c r="P6415" s="21"/>
      <c r="Q6415" s="25"/>
      <c r="R6415" s="1"/>
    </row>
    <row r="6416" spans="1:18">
      <c r="A6416" s="25"/>
      <c r="B6416" s="25"/>
      <c r="C6416" s="25"/>
      <c r="D6416" s="25"/>
      <c r="E6416" s="25"/>
      <c r="F6416" s="25"/>
      <c r="G6416" s="25"/>
      <c r="H6416" s="21"/>
      <c r="I6416" s="25"/>
      <c r="J6416" s="25"/>
      <c r="K6416" s="25"/>
      <c r="L6416" s="25"/>
      <c r="M6416" s="21"/>
      <c r="N6416" s="21"/>
      <c r="O6416" s="21"/>
      <c r="P6416" s="21"/>
      <c r="Q6416" s="25"/>
      <c r="R6416" s="1"/>
    </row>
    <row r="6417" spans="1:18">
      <c r="A6417" s="25"/>
      <c r="B6417" s="25"/>
      <c r="C6417" s="25"/>
      <c r="D6417" s="25"/>
      <c r="E6417" s="25"/>
      <c r="F6417" s="25"/>
      <c r="G6417" s="25"/>
      <c r="H6417" s="21"/>
      <c r="I6417" s="25"/>
      <c r="J6417" s="25"/>
      <c r="K6417" s="25"/>
      <c r="L6417" s="25"/>
      <c r="M6417" s="21"/>
      <c r="N6417" s="22"/>
      <c r="O6417" s="21"/>
      <c r="P6417" s="21"/>
      <c r="Q6417" s="25"/>
      <c r="R6417" s="1"/>
    </row>
    <row r="6418" spans="1:18">
      <c r="A6418" s="25"/>
      <c r="B6418" s="25"/>
      <c r="C6418" s="25"/>
      <c r="D6418" s="25"/>
      <c r="E6418" s="25"/>
      <c r="F6418" s="25"/>
      <c r="G6418" s="25"/>
      <c r="H6418" s="21"/>
      <c r="I6418" s="25"/>
      <c r="J6418" s="25"/>
      <c r="K6418" s="25"/>
      <c r="L6418" s="25"/>
      <c r="M6418" s="21"/>
      <c r="N6418" s="22"/>
      <c r="O6418" s="21"/>
      <c r="P6418" s="21"/>
      <c r="Q6418" s="25"/>
      <c r="R6418" s="1"/>
    </row>
    <row r="6419" spans="1:18">
      <c r="A6419" s="25"/>
      <c r="B6419" s="25"/>
      <c r="C6419" s="25"/>
      <c r="D6419" s="25"/>
      <c r="E6419" s="25"/>
      <c r="F6419" s="25"/>
      <c r="G6419" s="25"/>
      <c r="H6419" s="21"/>
      <c r="I6419" s="25"/>
      <c r="J6419" s="25"/>
      <c r="K6419" s="25"/>
      <c r="L6419" s="25"/>
      <c r="M6419" s="21"/>
      <c r="N6419" s="22"/>
      <c r="O6419" s="21"/>
      <c r="P6419" s="21"/>
      <c r="Q6419" s="25"/>
      <c r="R6419" s="1"/>
    </row>
    <row r="6420" spans="1:18">
      <c r="A6420" s="25"/>
      <c r="B6420" s="25"/>
      <c r="C6420" s="25"/>
      <c r="D6420" s="25"/>
      <c r="E6420" s="25"/>
      <c r="F6420" s="25"/>
      <c r="G6420" s="25"/>
      <c r="H6420" s="21"/>
      <c r="I6420" s="25"/>
      <c r="J6420" s="25"/>
      <c r="K6420" s="25"/>
      <c r="L6420" s="25"/>
      <c r="M6420" s="21"/>
      <c r="N6420" s="22"/>
      <c r="O6420" s="21"/>
      <c r="P6420" s="21"/>
      <c r="Q6420" s="25"/>
      <c r="R6420" s="1"/>
    </row>
    <row r="6421" spans="1:18">
      <c r="A6421" s="25"/>
      <c r="B6421" s="25"/>
      <c r="C6421" s="25"/>
      <c r="D6421" s="25"/>
      <c r="E6421" s="25"/>
      <c r="F6421" s="25"/>
      <c r="G6421" s="25"/>
      <c r="H6421" s="21"/>
      <c r="I6421" s="25"/>
      <c r="J6421" s="25"/>
      <c r="K6421" s="25"/>
      <c r="L6421" s="25"/>
      <c r="M6421" s="21"/>
      <c r="N6421" s="22"/>
      <c r="O6421" s="21"/>
      <c r="P6421" s="21"/>
      <c r="Q6421" s="25"/>
      <c r="R6421" s="1"/>
    </row>
    <row r="6422" spans="1:18">
      <c r="A6422" s="25"/>
      <c r="B6422" s="25"/>
      <c r="C6422" s="25"/>
      <c r="D6422" s="25"/>
      <c r="E6422" s="25"/>
      <c r="F6422" s="25"/>
      <c r="G6422" s="25"/>
      <c r="H6422" s="21"/>
      <c r="I6422" s="25"/>
      <c r="J6422" s="25"/>
      <c r="K6422" s="25"/>
      <c r="L6422" s="25"/>
      <c r="M6422" s="21"/>
      <c r="N6422" s="22"/>
      <c r="O6422" s="21"/>
      <c r="P6422" s="21"/>
      <c r="Q6422" s="25"/>
      <c r="R6422" s="1"/>
    </row>
    <row r="6423" spans="1:18">
      <c r="A6423" s="25"/>
      <c r="B6423" s="25"/>
      <c r="C6423" s="25"/>
      <c r="D6423" s="25"/>
      <c r="E6423" s="25"/>
      <c r="F6423" s="25"/>
      <c r="G6423" s="25"/>
      <c r="H6423" s="21"/>
      <c r="I6423" s="25"/>
      <c r="J6423" s="25"/>
      <c r="K6423" s="25"/>
      <c r="L6423" s="25"/>
      <c r="M6423" s="21"/>
      <c r="N6423" s="22"/>
      <c r="O6423" s="21"/>
      <c r="P6423" s="21"/>
      <c r="Q6423" s="25"/>
      <c r="R6423" s="1"/>
    </row>
    <row r="6424" spans="1:18">
      <c r="A6424" s="25"/>
      <c r="B6424" s="25"/>
      <c r="C6424" s="25"/>
      <c r="D6424" s="25"/>
      <c r="E6424" s="25"/>
      <c r="F6424" s="25"/>
      <c r="G6424" s="25"/>
      <c r="H6424" s="21"/>
      <c r="I6424" s="25"/>
      <c r="J6424" s="25"/>
      <c r="K6424" s="25"/>
      <c r="L6424" s="25"/>
      <c r="M6424" s="21"/>
      <c r="N6424" s="22"/>
      <c r="O6424" s="21"/>
      <c r="P6424" s="21"/>
      <c r="Q6424" s="25"/>
      <c r="R6424" s="1"/>
    </row>
    <row r="6425" spans="1:18">
      <c r="A6425" s="25"/>
      <c r="B6425" s="25"/>
      <c r="C6425" s="25"/>
      <c r="D6425" s="25"/>
      <c r="E6425" s="25"/>
      <c r="F6425" s="25"/>
      <c r="G6425" s="25"/>
      <c r="H6425" s="21"/>
      <c r="I6425" s="25"/>
      <c r="J6425" s="25"/>
      <c r="K6425" s="25"/>
      <c r="L6425" s="25"/>
      <c r="M6425" s="21"/>
      <c r="N6425" s="22"/>
      <c r="O6425" s="21"/>
      <c r="P6425" s="21"/>
      <c r="Q6425" s="25"/>
      <c r="R6425" s="1"/>
    </row>
    <row r="6426" spans="1:18">
      <c r="A6426" s="25"/>
      <c r="B6426" s="25"/>
      <c r="C6426" s="25"/>
      <c r="D6426" s="25"/>
      <c r="E6426" s="25"/>
      <c r="F6426" s="25"/>
      <c r="G6426" s="25"/>
      <c r="H6426" s="21"/>
      <c r="I6426" s="25"/>
      <c r="J6426" s="25"/>
      <c r="K6426" s="25"/>
      <c r="L6426" s="25"/>
      <c r="M6426" s="21"/>
      <c r="N6426" s="22"/>
      <c r="O6426" s="21"/>
      <c r="P6426" s="21"/>
      <c r="Q6426" s="25"/>
      <c r="R6426" s="1"/>
    </row>
    <row r="6427" spans="1:18">
      <c r="A6427" s="25"/>
      <c r="B6427" s="25"/>
      <c r="C6427" s="25"/>
      <c r="D6427" s="25"/>
      <c r="E6427" s="25"/>
      <c r="F6427" s="25"/>
      <c r="G6427" s="25"/>
      <c r="H6427" s="21"/>
      <c r="I6427" s="25"/>
      <c r="J6427" s="25"/>
      <c r="K6427" s="25"/>
      <c r="L6427" s="25"/>
      <c r="M6427" s="21"/>
      <c r="N6427" s="21"/>
      <c r="O6427" s="21"/>
      <c r="P6427" s="21"/>
      <c r="Q6427" s="25"/>
      <c r="R6427" s="1"/>
    </row>
    <row r="6428" spans="1:18">
      <c r="A6428" s="25"/>
      <c r="B6428" s="25"/>
      <c r="C6428" s="25"/>
      <c r="D6428" s="25"/>
      <c r="E6428" s="25"/>
      <c r="F6428" s="25"/>
      <c r="G6428" s="25"/>
      <c r="H6428" s="21"/>
      <c r="I6428" s="25"/>
      <c r="J6428" s="25"/>
      <c r="K6428" s="25"/>
      <c r="L6428" s="25"/>
      <c r="M6428" s="21"/>
      <c r="N6428" s="21"/>
      <c r="O6428" s="21"/>
      <c r="P6428" s="21"/>
      <c r="Q6428" s="25"/>
      <c r="R6428" s="1"/>
    </row>
    <row r="6429" spans="1:18">
      <c r="A6429" s="25"/>
      <c r="B6429" s="25"/>
      <c r="C6429" s="25"/>
      <c r="D6429" s="25"/>
      <c r="E6429" s="25"/>
      <c r="F6429" s="25"/>
      <c r="G6429" s="25"/>
      <c r="H6429" s="21"/>
      <c r="I6429" s="25"/>
      <c r="J6429" s="25"/>
      <c r="K6429" s="25"/>
      <c r="L6429" s="25"/>
      <c r="M6429" s="21"/>
      <c r="N6429" s="22"/>
      <c r="O6429" s="21"/>
      <c r="P6429" s="21"/>
      <c r="Q6429" s="25"/>
      <c r="R6429" s="1"/>
    </row>
    <row r="6430" spans="1:18">
      <c r="A6430" s="25"/>
      <c r="B6430" s="25"/>
      <c r="C6430" s="25"/>
      <c r="D6430" s="25"/>
      <c r="E6430" s="25"/>
      <c r="F6430" s="25"/>
      <c r="G6430" s="25"/>
      <c r="H6430" s="21"/>
      <c r="I6430" s="25"/>
      <c r="J6430" s="25"/>
      <c r="K6430" s="25"/>
      <c r="L6430" s="25"/>
      <c r="M6430" s="21"/>
      <c r="N6430" s="22"/>
      <c r="O6430" s="21"/>
      <c r="P6430" s="21"/>
      <c r="Q6430" s="25"/>
      <c r="R6430" s="1"/>
    </row>
    <row r="6431" spans="1:18">
      <c r="A6431" s="25"/>
      <c r="B6431" s="25"/>
      <c r="C6431" s="25"/>
      <c r="D6431" s="25"/>
      <c r="E6431" s="25"/>
      <c r="F6431" s="25"/>
      <c r="G6431" s="25"/>
      <c r="H6431" s="21"/>
      <c r="I6431" s="25"/>
      <c r="J6431" s="25"/>
      <c r="K6431" s="25"/>
      <c r="L6431" s="25"/>
      <c r="M6431" s="21"/>
      <c r="N6431" s="22"/>
      <c r="O6431" s="21"/>
      <c r="P6431" s="21"/>
      <c r="Q6431" s="25"/>
      <c r="R6431" s="1"/>
    </row>
    <row r="6432" spans="1:18">
      <c r="A6432" s="25"/>
      <c r="B6432" s="25"/>
      <c r="C6432" s="25"/>
      <c r="D6432" s="25"/>
      <c r="E6432" s="25"/>
      <c r="F6432" s="25"/>
      <c r="G6432" s="25"/>
      <c r="H6432" s="21"/>
      <c r="I6432" s="25"/>
      <c r="J6432" s="25"/>
      <c r="K6432" s="25"/>
      <c r="L6432" s="25"/>
      <c r="M6432" s="21"/>
      <c r="N6432" s="22"/>
      <c r="O6432" s="21"/>
      <c r="P6432" s="21"/>
      <c r="Q6432" s="25"/>
      <c r="R6432" s="1"/>
    </row>
    <row r="6433" spans="1:18">
      <c r="A6433" s="25"/>
      <c r="B6433" s="25"/>
      <c r="C6433" s="25"/>
      <c r="D6433" s="25"/>
      <c r="E6433" s="25"/>
      <c r="F6433" s="25"/>
      <c r="G6433" s="25"/>
      <c r="H6433" s="21"/>
      <c r="I6433" s="25"/>
      <c r="J6433" s="25"/>
      <c r="K6433" s="25"/>
      <c r="L6433" s="25"/>
      <c r="M6433" s="21"/>
      <c r="N6433" s="22"/>
      <c r="O6433" s="21"/>
      <c r="P6433" s="21"/>
      <c r="Q6433" s="25"/>
      <c r="R6433" s="1"/>
    </row>
    <row r="6434" spans="1:18">
      <c r="A6434" s="25"/>
      <c r="B6434" s="25"/>
      <c r="C6434" s="25"/>
      <c r="D6434" s="25"/>
      <c r="E6434" s="25"/>
      <c r="F6434" s="25"/>
      <c r="G6434" s="25"/>
      <c r="H6434" s="21"/>
      <c r="I6434" s="25"/>
      <c r="J6434" s="25"/>
      <c r="K6434" s="25"/>
      <c r="L6434" s="25"/>
      <c r="M6434" s="21"/>
      <c r="N6434" s="21"/>
      <c r="O6434" s="21"/>
      <c r="P6434" s="21"/>
      <c r="Q6434" s="25"/>
      <c r="R6434" s="1"/>
    </row>
    <row r="6435" spans="1:18">
      <c r="A6435" s="25"/>
      <c r="B6435" s="25"/>
      <c r="C6435" s="25"/>
      <c r="D6435" s="25"/>
      <c r="E6435" s="25"/>
      <c r="H6435" s="21"/>
      <c r="I6435" s="25"/>
      <c r="K6435" s="25"/>
      <c r="L6435" s="25"/>
      <c r="M6435" s="22"/>
      <c r="N6435" s="22"/>
      <c r="O6435" s="21"/>
      <c r="P6435" s="21"/>
      <c r="Q6435" s="25"/>
      <c r="R6435" s="1"/>
    </row>
    <row r="6436" spans="1:18">
      <c r="A6436" s="25"/>
      <c r="B6436" s="25"/>
      <c r="C6436" s="25"/>
      <c r="D6436" s="25"/>
      <c r="E6436" s="25"/>
      <c r="H6436" s="21"/>
      <c r="I6436" s="25"/>
      <c r="K6436" s="25"/>
      <c r="L6436" s="25"/>
      <c r="M6436" s="22"/>
      <c r="N6436" s="22"/>
      <c r="O6436" s="21"/>
      <c r="P6436" s="21"/>
      <c r="Q6436" s="25"/>
      <c r="R6436" s="1"/>
    </row>
    <row r="6437" spans="1:18">
      <c r="A6437" s="25"/>
      <c r="B6437" s="25"/>
      <c r="C6437" s="25"/>
      <c r="D6437" s="25"/>
      <c r="E6437" s="25"/>
      <c r="F6437" s="25"/>
      <c r="G6437" s="25"/>
      <c r="H6437" s="21"/>
      <c r="I6437" s="25"/>
      <c r="J6437" s="25"/>
      <c r="K6437" s="25"/>
      <c r="L6437" s="25"/>
      <c r="M6437" s="21"/>
      <c r="N6437" s="21"/>
      <c r="O6437" s="21"/>
      <c r="P6437" s="21"/>
      <c r="Q6437" s="25"/>
      <c r="R6437" s="1"/>
    </row>
    <row r="6438" spans="1:18">
      <c r="A6438" s="25"/>
      <c r="B6438" s="25"/>
      <c r="C6438" s="25"/>
      <c r="D6438" s="25"/>
      <c r="E6438" s="25"/>
      <c r="F6438" s="25"/>
      <c r="G6438" s="25"/>
      <c r="H6438" s="21"/>
      <c r="I6438" s="25"/>
      <c r="J6438" s="25"/>
      <c r="K6438" s="25"/>
      <c r="L6438" s="25"/>
      <c r="M6438" s="21"/>
      <c r="N6438" s="22"/>
      <c r="O6438" s="21"/>
      <c r="P6438" s="21"/>
      <c r="Q6438" s="25"/>
      <c r="R6438" s="1"/>
    </row>
    <row r="6439" spans="1:18">
      <c r="A6439" s="25"/>
      <c r="B6439" s="25"/>
      <c r="C6439" s="25"/>
      <c r="D6439" s="25"/>
      <c r="E6439" s="25"/>
      <c r="F6439" s="25"/>
      <c r="G6439" s="25"/>
      <c r="H6439" s="21"/>
      <c r="I6439" s="25"/>
      <c r="J6439" s="25"/>
      <c r="K6439" s="25"/>
      <c r="L6439" s="25"/>
      <c r="M6439" s="21"/>
      <c r="N6439" s="22"/>
      <c r="O6439" s="21"/>
      <c r="P6439" s="21"/>
      <c r="Q6439" s="25"/>
      <c r="R6439" s="1"/>
    </row>
    <row r="6440" spans="1:18">
      <c r="A6440" s="25"/>
      <c r="B6440" s="25"/>
      <c r="C6440" s="25"/>
      <c r="D6440" s="25"/>
      <c r="E6440" s="25"/>
      <c r="F6440" s="25"/>
      <c r="G6440" s="25"/>
      <c r="H6440" s="21"/>
      <c r="I6440" s="25"/>
      <c r="J6440" s="25"/>
      <c r="K6440" s="25"/>
      <c r="L6440" s="25"/>
      <c r="M6440" s="21"/>
      <c r="N6440" s="21"/>
      <c r="O6440" s="21"/>
      <c r="P6440" s="21"/>
      <c r="Q6440" s="25"/>
      <c r="R6440" s="1"/>
    </row>
    <row r="6441" spans="1:18">
      <c r="A6441" s="25"/>
      <c r="B6441" s="25"/>
      <c r="C6441" s="25"/>
      <c r="D6441" s="25"/>
      <c r="E6441" s="25"/>
      <c r="F6441" s="25"/>
      <c r="G6441" s="25"/>
      <c r="H6441" s="21"/>
      <c r="I6441" s="25"/>
      <c r="J6441" s="25"/>
      <c r="K6441" s="25"/>
      <c r="L6441" s="25"/>
      <c r="M6441" s="21"/>
      <c r="N6441" s="22"/>
      <c r="O6441" s="21"/>
      <c r="P6441" s="21"/>
      <c r="Q6441" s="25"/>
      <c r="R6441" s="1"/>
    </row>
    <row r="6442" spans="1:18">
      <c r="A6442" s="25"/>
      <c r="B6442" s="25"/>
      <c r="C6442" s="25"/>
      <c r="D6442" s="25"/>
      <c r="E6442" s="25"/>
      <c r="F6442" s="25"/>
      <c r="G6442" s="25"/>
      <c r="H6442" s="21"/>
      <c r="I6442" s="25"/>
      <c r="J6442" s="25"/>
      <c r="K6442" s="25"/>
      <c r="L6442" s="25"/>
      <c r="M6442" s="21"/>
      <c r="N6442" s="22"/>
      <c r="O6442" s="21"/>
      <c r="P6442" s="21"/>
      <c r="Q6442" s="25"/>
      <c r="R6442" s="1"/>
    </row>
    <row r="6443" spans="1:18">
      <c r="A6443" s="25"/>
      <c r="B6443" s="25"/>
      <c r="C6443" s="25"/>
      <c r="D6443" s="25"/>
      <c r="E6443" s="25"/>
      <c r="F6443" s="25"/>
      <c r="G6443" s="25"/>
      <c r="H6443" s="21"/>
      <c r="I6443" s="25"/>
      <c r="J6443" s="25"/>
      <c r="K6443" s="25"/>
      <c r="L6443" s="25"/>
      <c r="M6443" s="21"/>
      <c r="N6443" s="22"/>
      <c r="O6443" s="21"/>
      <c r="P6443" s="21"/>
      <c r="Q6443" s="25"/>
      <c r="R6443" s="1"/>
    </row>
    <row r="6444" spans="1:18">
      <c r="A6444" s="25"/>
      <c r="B6444" s="25"/>
      <c r="C6444" s="25"/>
      <c r="D6444" s="25"/>
      <c r="E6444" s="25"/>
      <c r="F6444" s="25"/>
      <c r="G6444" s="25"/>
      <c r="H6444" s="21"/>
      <c r="I6444" s="25"/>
      <c r="J6444" s="25"/>
      <c r="K6444" s="25"/>
      <c r="L6444" s="25"/>
      <c r="M6444" s="21"/>
      <c r="N6444" s="22"/>
      <c r="O6444" s="21"/>
      <c r="P6444" s="21"/>
      <c r="Q6444" s="25"/>
      <c r="R6444" s="1"/>
    </row>
    <row r="6445" spans="1:18">
      <c r="A6445" s="25"/>
      <c r="B6445" s="25"/>
      <c r="C6445" s="25"/>
      <c r="D6445" s="25"/>
      <c r="E6445" s="25"/>
      <c r="F6445" s="25"/>
      <c r="G6445" s="25"/>
      <c r="H6445" s="21"/>
      <c r="I6445" s="25"/>
      <c r="J6445" s="25"/>
      <c r="K6445" s="25"/>
      <c r="L6445" s="25"/>
      <c r="M6445" s="21"/>
      <c r="N6445" s="22"/>
      <c r="O6445" s="21"/>
      <c r="P6445" s="21"/>
      <c r="Q6445" s="25"/>
      <c r="R6445" s="1"/>
    </row>
    <row r="6446" spans="1:18">
      <c r="A6446" s="25"/>
      <c r="B6446" s="25"/>
      <c r="C6446" s="25"/>
      <c r="D6446" s="25"/>
      <c r="E6446" s="25"/>
      <c r="H6446" s="21"/>
      <c r="I6446" s="25"/>
      <c r="K6446" s="25"/>
      <c r="L6446" s="25"/>
      <c r="M6446" s="22"/>
      <c r="N6446" s="22"/>
      <c r="O6446" s="21"/>
      <c r="P6446" s="21"/>
      <c r="Q6446" s="25"/>
      <c r="R6446" s="1"/>
    </row>
    <row r="6447" spans="1:18">
      <c r="A6447" s="25"/>
      <c r="B6447" s="25"/>
      <c r="C6447" s="25"/>
      <c r="D6447" s="25"/>
      <c r="E6447" s="25"/>
      <c r="H6447" s="21"/>
      <c r="I6447" s="25"/>
      <c r="K6447" s="25"/>
      <c r="L6447" s="25"/>
      <c r="M6447" s="22"/>
      <c r="N6447" s="22"/>
      <c r="O6447" s="21"/>
      <c r="P6447" s="21"/>
      <c r="Q6447" s="25"/>
      <c r="R6447" s="1"/>
    </row>
    <row r="6448" spans="1:18">
      <c r="A6448" s="25"/>
      <c r="B6448" s="25"/>
      <c r="C6448" s="25"/>
      <c r="D6448" s="25"/>
      <c r="E6448" s="25"/>
      <c r="F6448" s="25"/>
      <c r="G6448" s="25"/>
      <c r="H6448" s="21"/>
      <c r="I6448" s="25"/>
      <c r="J6448" s="25"/>
      <c r="K6448" s="25"/>
      <c r="L6448" s="25"/>
      <c r="M6448" s="21"/>
      <c r="N6448" s="22"/>
      <c r="O6448" s="21"/>
      <c r="P6448" s="21"/>
      <c r="Q6448" s="25"/>
      <c r="R6448" s="1"/>
    </row>
    <row r="6449" spans="1:18">
      <c r="A6449" s="25"/>
      <c r="B6449" s="25"/>
      <c r="C6449" s="25"/>
      <c r="D6449" s="25"/>
      <c r="E6449" s="25"/>
      <c r="F6449" s="25"/>
      <c r="G6449" s="25"/>
      <c r="H6449" s="21"/>
      <c r="I6449" s="25"/>
      <c r="J6449" s="25"/>
      <c r="K6449" s="25"/>
      <c r="L6449" s="25"/>
      <c r="M6449" s="21"/>
      <c r="N6449" s="22"/>
      <c r="O6449" s="21"/>
      <c r="P6449" s="21"/>
      <c r="Q6449" s="25"/>
      <c r="R6449" s="1"/>
    </row>
    <row r="6450" spans="1:18">
      <c r="A6450" s="25"/>
      <c r="B6450" s="25"/>
      <c r="C6450" s="25"/>
      <c r="D6450" s="25"/>
      <c r="E6450" s="25"/>
      <c r="H6450" s="21"/>
      <c r="I6450" s="25"/>
      <c r="K6450" s="25"/>
      <c r="L6450" s="25"/>
      <c r="M6450" s="22"/>
      <c r="N6450" s="22"/>
      <c r="O6450" s="21"/>
      <c r="P6450" s="21"/>
      <c r="Q6450" s="25"/>
      <c r="R6450" s="1"/>
    </row>
    <row r="6451" spans="1:18">
      <c r="A6451" s="25"/>
      <c r="B6451" s="25"/>
      <c r="C6451" s="25"/>
      <c r="D6451" s="25"/>
      <c r="E6451" s="25"/>
      <c r="F6451" s="25"/>
      <c r="G6451" s="25"/>
      <c r="H6451" s="21"/>
      <c r="I6451" s="25"/>
      <c r="J6451" s="25"/>
      <c r="K6451" s="25"/>
      <c r="L6451" s="25"/>
      <c r="M6451" s="21"/>
      <c r="N6451" s="22"/>
      <c r="O6451" s="21"/>
      <c r="P6451" s="21"/>
      <c r="Q6451" s="25"/>
      <c r="R6451" s="1"/>
    </row>
    <row r="6452" spans="1:18">
      <c r="A6452" s="25"/>
      <c r="B6452" s="25"/>
      <c r="C6452" s="25"/>
      <c r="D6452" s="25"/>
      <c r="E6452" s="25"/>
      <c r="F6452" s="25"/>
      <c r="G6452" s="25"/>
      <c r="H6452" s="21"/>
      <c r="I6452" s="25"/>
      <c r="J6452" s="25"/>
      <c r="K6452" s="25"/>
      <c r="L6452" s="25"/>
      <c r="M6452" s="21"/>
      <c r="N6452" s="22"/>
      <c r="O6452" s="21"/>
      <c r="P6452" s="21"/>
      <c r="Q6452" s="25"/>
      <c r="R6452" s="1"/>
    </row>
    <row r="6453" spans="1:18">
      <c r="A6453" s="25"/>
      <c r="B6453" s="25"/>
      <c r="C6453" s="25"/>
      <c r="D6453" s="25"/>
      <c r="E6453" s="25"/>
      <c r="F6453" s="25"/>
      <c r="G6453" s="25"/>
      <c r="H6453" s="21"/>
      <c r="I6453" s="25"/>
      <c r="J6453" s="25"/>
      <c r="K6453" s="25"/>
      <c r="L6453" s="25"/>
      <c r="M6453" s="21"/>
      <c r="N6453" s="21"/>
      <c r="O6453" s="21"/>
      <c r="P6453" s="21"/>
      <c r="Q6453" s="25"/>
      <c r="R6453" s="1"/>
    </row>
    <row r="6454" spans="1:18">
      <c r="A6454" s="25"/>
      <c r="B6454" s="25"/>
      <c r="C6454" s="25"/>
      <c r="D6454" s="25"/>
      <c r="E6454" s="25"/>
      <c r="F6454" s="25"/>
      <c r="G6454" s="25"/>
      <c r="H6454" s="21"/>
      <c r="I6454" s="25"/>
      <c r="J6454" s="25"/>
      <c r="K6454" s="25"/>
      <c r="L6454" s="25"/>
      <c r="M6454" s="21"/>
      <c r="N6454" s="21"/>
      <c r="O6454" s="21"/>
      <c r="P6454" s="21"/>
      <c r="Q6454" s="25"/>
      <c r="R6454" s="1"/>
    </row>
    <row r="6455" spans="1:18">
      <c r="A6455" s="25"/>
      <c r="B6455" s="25"/>
      <c r="C6455" s="25"/>
      <c r="D6455" s="25"/>
      <c r="E6455" s="25"/>
      <c r="F6455" s="25"/>
      <c r="G6455" s="25"/>
      <c r="H6455" s="21"/>
      <c r="I6455" s="25"/>
      <c r="J6455" s="25"/>
      <c r="K6455" s="25"/>
      <c r="L6455" s="25"/>
      <c r="M6455" s="21"/>
      <c r="N6455" s="21"/>
      <c r="O6455" s="21"/>
      <c r="P6455" s="21"/>
      <c r="Q6455" s="25"/>
      <c r="R6455" s="1"/>
    </row>
    <row r="6456" spans="1:18">
      <c r="A6456" s="25"/>
      <c r="B6456" s="25"/>
      <c r="C6456" s="25"/>
      <c r="D6456" s="25"/>
      <c r="E6456" s="25"/>
      <c r="F6456" s="25"/>
      <c r="G6456" s="25"/>
      <c r="H6456" s="21"/>
      <c r="I6456" s="25"/>
      <c r="J6456" s="25"/>
      <c r="K6456" s="25"/>
      <c r="L6456" s="25"/>
      <c r="M6456" s="21"/>
      <c r="N6456" s="22"/>
      <c r="O6456" s="21"/>
      <c r="P6456" s="21"/>
      <c r="Q6456" s="25"/>
      <c r="R6456" s="1"/>
    </row>
    <row r="6457" spans="1:18">
      <c r="A6457" s="25"/>
      <c r="B6457" s="25"/>
      <c r="C6457" s="25"/>
      <c r="D6457" s="25"/>
      <c r="E6457" s="25"/>
      <c r="F6457" s="25"/>
      <c r="G6457" s="25"/>
      <c r="H6457" s="21"/>
      <c r="I6457" s="25"/>
      <c r="J6457" s="25"/>
      <c r="K6457" s="25"/>
      <c r="L6457" s="25"/>
      <c r="M6457" s="21"/>
      <c r="N6457" s="22"/>
      <c r="O6457" s="21"/>
      <c r="P6457" s="21"/>
      <c r="Q6457" s="25"/>
      <c r="R6457" s="1"/>
    </row>
    <row r="6458" spans="1:18">
      <c r="A6458" s="25"/>
      <c r="B6458" s="25"/>
      <c r="C6458" s="25"/>
      <c r="D6458" s="25"/>
      <c r="E6458" s="25"/>
      <c r="F6458" s="25"/>
      <c r="G6458" s="25"/>
      <c r="H6458" s="21"/>
      <c r="I6458" s="25"/>
      <c r="J6458" s="25"/>
      <c r="K6458" s="25"/>
      <c r="L6458" s="25"/>
      <c r="M6458" s="21"/>
      <c r="N6458" s="21"/>
      <c r="O6458" s="21"/>
      <c r="P6458" s="21"/>
      <c r="Q6458" s="25"/>
      <c r="R6458" s="1"/>
    </row>
    <row r="6459" spans="1:18">
      <c r="A6459" s="25"/>
      <c r="B6459" s="25"/>
      <c r="C6459" s="25"/>
      <c r="D6459" s="25"/>
      <c r="E6459" s="25"/>
      <c r="F6459" s="25"/>
      <c r="G6459" s="25"/>
      <c r="H6459" s="21"/>
      <c r="I6459" s="25"/>
      <c r="J6459" s="25"/>
      <c r="K6459" s="25"/>
      <c r="L6459" s="25"/>
      <c r="M6459" s="21"/>
      <c r="N6459" s="21"/>
      <c r="O6459" s="21"/>
      <c r="P6459" s="21"/>
      <c r="Q6459" s="25"/>
      <c r="R6459" s="1"/>
    </row>
    <row r="6460" spans="1:18">
      <c r="A6460" s="25"/>
      <c r="B6460" s="25"/>
      <c r="C6460" s="25"/>
      <c r="D6460" s="25"/>
      <c r="E6460" s="25"/>
      <c r="F6460" s="25"/>
      <c r="G6460" s="25"/>
      <c r="H6460" s="21"/>
      <c r="I6460" s="25"/>
      <c r="J6460" s="25"/>
      <c r="K6460" s="25"/>
      <c r="L6460" s="25"/>
      <c r="M6460" s="21"/>
      <c r="N6460" s="22"/>
      <c r="O6460" s="21"/>
      <c r="P6460" s="21"/>
      <c r="Q6460" s="25"/>
      <c r="R6460" s="1"/>
    </row>
    <row r="6461" spans="1:18">
      <c r="A6461" s="25"/>
      <c r="B6461" s="25"/>
      <c r="C6461" s="25"/>
      <c r="D6461" s="25"/>
      <c r="E6461" s="25"/>
      <c r="F6461" s="25"/>
      <c r="G6461" s="25"/>
      <c r="H6461" s="21"/>
      <c r="I6461" s="25"/>
      <c r="J6461" s="25"/>
      <c r="K6461" s="25"/>
      <c r="L6461" s="25"/>
      <c r="M6461" s="21"/>
      <c r="N6461" s="22"/>
      <c r="O6461" s="21"/>
      <c r="P6461" s="21"/>
      <c r="Q6461" s="25"/>
      <c r="R6461" s="1"/>
    </row>
    <row r="6462" spans="1:18">
      <c r="A6462" s="25"/>
      <c r="B6462" s="25"/>
      <c r="C6462" s="25"/>
      <c r="D6462" s="25"/>
      <c r="E6462" s="25"/>
      <c r="F6462" s="25"/>
      <c r="G6462" s="25"/>
      <c r="H6462" s="21"/>
      <c r="I6462" s="25"/>
      <c r="J6462" s="25"/>
      <c r="K6462" s="25"/>
      <c r="L6462" s="25"/>
      <c r="M6462" s="21"/>
      <c r="N6462" s="21"/>
      <c r="O6462" s="21"/>
      <c r="P6462" s="21"/>
      <c r="Q6462" s="25"/>
      <c r="R6462" s="1"/>
    </row>
    <row r="6463" spans="1:18">
      <c r="A6463" s="25"/>
      <c r="B6463" s="25"/>
      <c r="C6463" s="25"/>
      <c r="D6463" s="25"/>
      <c r="E6463" s="25"/>
      <c r="F6463" s="25"/>
      <c r="G6463" s="25"/>
      <c r="H6463" s="21"/>
      <c r="I6463" s="25"/>
      <c r="J6463" s="25"/>
      <c r="K6463" s="25"/>
      <c r="L6463" s="25"/>
      <c r="M6463" s="21"/>
      <c r="N6463" s="22"/>
      <c r="O6463" s="21"/>
      <c r="P6463" s="21"/>
      <c r="Q6463" s="25"/>
      <c r="R6463" s="1"/>
    </row>
    <row r="6464" spans="1:18">
      <c r="A6464" s="25"/>
      <c r="B6464" s="25"/>
      <c r="C6464" s="25"/>
      <c r="D6464" s="25"/>
      <c r="E6464" s="25"/>
      <c r="F6464" s="25"/>
      <c r="G6464" s="25"/>
      <c r="H6464" s="21"/>
      <c r="I6464" s="25"/>
      <c r="J6464" s="25"/>
      <c r="K6464" s="25"/>
      <c r="L6464" s="25"/>
      <c r="M6464" s="21"/>
      <c r="N6464" s="22"/>
      <c r="O6464" s="21"/>
      <c r="P6464" s="21"/>
      <c r="Q6464" s="25"/>
      <c r="R6464" s="1"/>
    </row>
    <row r="6465" spans="1:18">
      <c r="A6465" s="25"/>
      <c r="B6465" s="25"/>
      <c r="C6465" s="25"/>
      <c r="D6465" s="25"/>
      <c r="E6465" s="25"/>
      <c r="F6465" s="25"/>
      <c r="G6465" s="25"/>
      <c r="H6465" s="21"/>
      <c r="I6465" s="25"/>
      <c r="J6465" s="25"/>
      <c r="K6465" s="25"/>
      <c r="L6465" s="25"/>
      <c r="M6465" s="21"/>
      <c r="N6465" s="22"/>
      <c r="O6465" s="21"/>
      <c r="P6465" s="21"/>
      <c r="Q6465" s="25"/>
      <c r="R6465" s="1"/>
    </row>
    <row r="6466" spans="1:18">
      <c r="A6466" s="25"/>
      <c r="B6466" s="25"/>
      <c r="C6466" s="25"/>
      <c r="D6466" s="25"/>
      <c r="E6466" s="25"/>
      <c r="F6466" s="25"/>
      <c r="G6466" s="25"/>
      <c r="H6466" s="21"/>
      <c r="I6466" s="25"/>
      <c r="J6466" s="25"/>
      <c r="K6466" s="25"/>
      <c r="L6466" s="25"/>
      <c r="M6466" s="21"/>
      <c r="N6466" s="22"/>
      <c r="O6466" s="21"/>
      <c r="P6466" s="21"/>
      <c r="Q6466" s="25"/>
      <c r="R6466" s="1"/>
    </row>
    <row r="6467" spans="1:18">
      <c r="A6467" s="25"/>
      <c r="B6467" s="25"/>
      <c r="C6467" s="25"/>
      <c r="D6467" s="25"/>
      <c r="E6467" s="25"/>
      <c r="F6467" s="25"/>
      <c r="G6467" s="25"/>
      <c r="H6467" s="21"/>
      <c r="I6467" s="25"/>
      <c r="J6467" s="25"/>
      <c r="K6467" s="25"/>
      <c r="L6467" s="25"/>
      <c r="M6467" s="21"/>
      <c r="N6467" s="21"/>
      <c r="O6467" s="21"/>
      <c r="P6467" s="21"/>
      <c r="Q6467" s="25"/>
      <c r="R6467" s="1"/>
    </row>
    <row r="6468" spans="1:18">
      <c r="A6468" s="25"/>
      <c r="B6468" s="25"/>
      <c r="C6468" s="25"/>
      <c r="D6468" s="25"/>
      <c r="E6468" s="25"/>
      <c r="F6468" s="25"/>
      <c r="G6468" s="25"/>
      <c r="H6468" s="21"/>
      <c r="I6468" s="25"/>
      <c r="J6468" s="25"/>
      <c r="K6468" s="25"/>
      <c r="L6468" s="25"/>
      <c r="M6468" s="21"/>
      <c r="N6468" s="21"/>
      <c r="O6468" s="21"/>
      <c r="P6468" s="21"/>
      <c r="Q6468" s="25"/>
      <c r="R6468" s="1"/>
    </row>
    <row r="6469" spans="1:18">
      <c r="A6469" s="25"/>
      <c r="B6469" s="25"/>
      <c r="C6469" s="25"/>
      <c r="D6469" s="25"/>
      <c r="E6469" s="25"/>
      <c r="F6469" s="25"/>
      <c r="G6469" s="25"/>
      <c r="H6469" s="21"/>
      <c r="I6469" s="25"/>
      <c r="J6469" s="25"/>
      <c r="K6469" s="25"/>
      <c r="L6469" s="25"/>
      <c r="M6469" s="21"/>
      <c r="N6469" s="21"/>
      <c r="O6469" s="21"/>
      <c r="P6469" s="21"/>
      <c r="Q6469" s="25"/>
      <c r="R6469" s="1"/>
    </row>
    <row r="6470" spans="1:18">
      <c r="A6470" s="25"/>
      <c r="B6470" s="25"/>
      <c r="C6470" s="25"/>
      <c r="D6470" s="25"/>
      <c r="E6470" s="25"/>
      <c r="F6470" s="25"/>
      <c r="G6470" s="25"/>
      <c r="H6470" s="21"/>
      <c r="I6470" s="25"/>
      <c r="J6470" s="25"/>
      <c r="K6470" s="25"/>
      <c r="L6470" s="25"/>
      <c r="M6470" s="21"/>
      <c r="N6470" s="21"/>
      <c r="O6470" s="21"/>
      <c r="P6470" s="21"/>
      <c r="Q6470" s="25"/>
      <c r="R6470" s="1"/>
    </row>
    <row r="6471" spans="1:18">
      <c r="A6471" s="25"/>
      <c r="B6471" s="25"/>
      <c r="C6471" s="25"/>
      <c r="D6471" s="25"/>
      <c r="E6471" s="25"/>
      <c r="F6471" s="25"/>
      <c r="G6471" s="25"/>
      <c r="H6471" s="21"/>
      <c r="I6471" s="25"/>
      <c r="J6471" s="25"/>
      <c r="K6471" s="25"/>
      <c r="L6471" s="25"/>
      <c r="M6471" s="21"/>
      <c r="N6471" s="21"/>
      <c r="O6471" s="21"/>
      <c r="P6471" s="21"/>
      <c r="Q6471" s="25"/>
      <c r="R6471" s="1"/>
    </row>
    <row r="6472" spans="1:18">
      <c r="A6472" s="25"/>
      <c r="B6472" s="25"/>
      <c r="C6472" s="25"/>
      <c r="D6472" s="25"/>
      <c r="E6472" s="25"/>
      <c r="F6472" s="25"/>
      <c r="G6472" s="25"/>
      <c r="H6472" s="21"/>
      <c r="I6472" s="25"/>
      <c r="J6472" s="25"/>
      <c r="K6472" s="25"/>
      <c r="L6472" s="25"/>
      <c r="M6472" s="21"/>
      <c r="N6472" s="21"/>
      <c r="O6472" s="21"/>
      <c r="P6472" s="21"/>
      <c r="Q6472" s="25"/>
      <c r="R6472" s="1"/>
    </row>
    <row r="6473" spans="1:18">
      <c r="A6473" s="25"/>
      <c r="B6473" s="25"/>
      <c r="C6473" s="25"/>
      <c r="D6473" s="25"/>
      <c r="E6473" s="25"/>
      <c r="F6473" s="25"/>
      <c r="G6473" s="25"/>
      <c r="H6473" s="21"/>
      <c r="I6473" s="25"/>
      <c r="J6473" s="25"/>
      <c r="K6473" s="25"/>
      <c r="L6473" s="25"/>
      <c r="M6473" s="21"/>
      <c r="N6473" s="21"/>
      <c r="O6473" s="21"/>
      <c r="P6473" s="21"/>
      <c r="Q6473" s="25"/>
      <c r="R6473" s="1"/>
    </row>
    <row r="6474" spans="1:18">
      <c r="A6474" s="25"/>
      <c r="B6474" s="25"/>
      <c r="C6474" s="25"/>
      <c r="D6474" s="25"/>
      <c r="E6474" s="25"/>
      <c r="F6474" s="25"/>
      <c r="G6474" s="25"/>
      <c r="H6474" s="21"/>
      <c r="I6474" s="25"/>
      <c r="J6474" s="25"/>
      <c r="K6474" s="25"/>
      <c r="L6474" s="25"/>
      <c r="M6474" s="21"/>
      <c r="N6474" s="21"/>
      <c r="O6474" s="21"/>
      <c r="P6474" s="21"/>
      <c r="Q6474" s="25"/>
      <c r="R6474" s="1"/>
    </row>
    <row r="6475" spans="1:18">
      <c r="A6475" s="25"/>
      <c r="B6475" s="25"/>
      <c r="C6475" s="25"/>
      <c r="D6475" s="25"/>
      <c r="E6475" s="25"/>
      <c r="F6475" s="25"/>
      <c r="G6475" s="25"/>
      <c r="H6475" s="21"/>
      <c r="I6475" s="25"/>
      <c r="J6475" s="25"/>
      <c r="K6475" s="25"/>
      <c r="L6475" s="25"/>
      <c r="M6475" s="21"/>
      <c r="N6475" s="21"/>
      <c r="O6475" s="21"/>
      <c r="P6475" s="21"/>
      <c r="Q6475" s="25"/>
      <c r="R6475" s="1"/>
    </row>
    <row r="6476" spans="1:18">
      <c r="A6476" s="25"/>
      <c r="B6476" s="25"/>
      <c r="C6476" s="25"/>
      <c r="D6476" s="25"/>
      <c r="E6476" s="25"/>
      <c r="F6476" s="25"/>
      <c r="G6476" s="25"/>
      <c r="H6476" s="21"/>
      <c r="I6476" s="25"/>
      <c r="J6476" s="25"/>
      <c r="K6476" s="25"/>
      <c r="L6476" s="25"/>
      <c r="M6476" s="21"/>
      <c r="N6476" s="22"/>
      <c r="O6476" s="21"/>
      <c r="P6476" s="21"/>
      <c r="Q6476" s="25"/>
      <c r="R6476" s="1"/>
    </row>
    <row r="6477" spans="1:18">
      <c r="A6477" s="25"/>
      <c r="B6477" s="25"/>
      <c r="C6477" s="25"/>
      <c r="D6477" s="25"/>
      <c r="E6477" s="25"/>
      <c r="F6477" s="25"/>
      <c r="G6477" s="25"/>
      <c r="H6477" s="21"/>
      <c r="I6477" s="25"/>
      <c r="J6477" s="25"/>
      <c r="K6477" s="25"/>
      <c r="L6477" s="25"/>
      <c r="M6477" s="21"/>
      <c r="N6477" s="22"/>
      <c r="O6477" s="21"/>
      <c r="P6477" s="21"/>
      <c r="Q6477" s="25"/>
      <c r="R6477" s="1"/>
    </row>
    <row r="6478" spans="1:18">
      <c r="A6478" s="25"/>
      <c r="B6478" s="25"/>
      <c r="C6478" s="25"/>
      <c r="D6478" s="25"/>
      <c r="E6478" s="25"/>
      <c r="F6478" s="25"/>
      <c r="G6478" s="25"/>
      <c r="H6478" s="21"/>
      <c r="I6478" s="25"/>
      <c r="J6478" s="25"/>
      <c r="K6478" s="25"/>
      <c r="L6478" s="25"/>
      <c r="M6478" s="21"/>
      <c r="N6478" s="22"/>
      <c r="O6478" s="21"/>
      <c r="P6478" s="21"/>
      <c r="Q6478" s="25"/>
      <c r="R6478" s="1"/>
    </row>
    <row r="6479" spans="1:18">
      <c r="A6479" s="25"/>
      <c r="B6479" s="25"/>
      <c r="C6479" s="25"/>
      <c r="D6479" s="25"/>
      <c r="E6479" s="25"/>
      <c r="F6479" s="25"/>
      <c r="G6479" s="25"/>
      <c r="H6479" s="21"/>
      <c r="I6479" s="25"/>
      <c r="J6479" s="25"/>
      <c r="K6479" s="25"/>
      <c r="L6479" s="25"/>
      <c r="M6479" s="21"/>
      <c r="N6479" s="22"/>
      <c r="O6479" s="21"/>
      <c r="P6479" s="21"/>
      <c r="Q6479" s="25"/>
      <c r="R6479" s="1"/>
    </row>
    <row r="6480" spans="1:18">
      <c r="A6480" s="25"/>
      <c r="B6480" s="25"/>
      <c r="C6480" s="25"/>
      <c r="D6480" s="25"/>
      <c r="E6480" s="25"/>
      <c r="F6480" s="25"/>
      <c r="G6480" s="25"/>
      <c r="H6480" s="21"/>
      <c r="I6480" s="25"/>
      <c r="J6480" s="25"/>
      <c r="K6480" s="25"/>
      <c r="L6480" s="25"/>
      <c r="M6480" s="21"/>
      <c r="N6480" s="22"/>
      <c r="O6480" s="21"/>
      <c r="P6480" s="21"/>
      <c r="Q6480" s="25"/>
      <c r="R6480" s="1"/>
    </row>
    <row r="6481" spans="1:18">
      <c r="A6481" s="25"/>
      <c r="B6481" s="25"/>
      <c r="C6481" s="25"/>
      <c r="D6481" s="25"/>
      <c r="E6481" s="25"/>
      <c r="F6481" s="25"/>
      <c r="G6481" s="25"/>
      <c r="H6481" s="21"/>
      <c r="I6481" s="25"/>
      <c r="J6481" s="25"/>
      <c r="K6481" s="25"/>
      <c r="L6481" s="25"/>
      <c r="M6481" s="21"/>
      <c r="N6481" s="22"/>
      <c r="O6481" s="21"/>
      <c r="P6481" s="21"/>
      <c r="Q6481" s="25"/>
      <c r="R6481" s="1"/>
    </row>
    <row r="6482" spans="1:18">
      <c r="A6482" s="25"/>
      <c r="B6482" s="25"/>
      <c r="C6482" s="25"/>
      <c r="D6482" s="25"/>
      <c r="E6482" s="25"/>
      <c r="F6482" s="25"/>
      <c r="G6482" s="25"/>
      <c r="H6482" s="21"/>
      <c r="I6482" s="25"/>
      <c r="J6482" s="25"/>
      <c r="K6482" s="25"/>
      <c r="L6482" s="25"/>
      <c r="M6482" s="21"/>
      <c r="N6482" s="22"/>
      <c r="O6482" s="21"/>
      <c r="P6482" s="21"/>
      <c r="Q6482" s="25"/>
      <c r="R6482" s="1"/>
    </row>
    <row r="6483" spans="1:18">
      <c r="A6483" s="25"/>
      <c r="B6483" s="25"/>
      <c r="C6483" s="25"/>
      <c r="D6483" s="25"/>
      <c r="E6483" s="25"/>
      <c r="F6483" s="25"/>
      <c r="G6483" s="25"/>
      <c r="H6483" s="21"/>
      <c r="I6483" s="25"/>
      <c r="J6483" s="25"/>
      <c r="K6483" s="25"/>
      <c r="L6483" s="25"/>
      <c r="M6483" s="21"/>
      <c r="N6483" s="22"/>
      <c r="O6483" s="21"/>
      <c r="P6483" s="21"/>
      <c r="Q6483" s="25"/>
      <c r="R6483" s="1"/>
    </row>
    <row r="6484" spans="1:18">
      <c r="A6484" s="25"/>
      <c r="B6484" s="25"/>
      <c r="C6484" s="25"/>
      <c r="D6484" s="25"/>
      <c r="E6484" s="25"/>
      <c r="F6484" s="25"/>
      <c r="G6484" s="25"/>
      <c r="H6484" s="21"/>
      <c r="I6484" s="25"/>
      <c r="J6484" s="25"/>
      <c r="K6484" s="25"/>
      <c r="L6484" s="25"/>
      <c r="M6484" s="21"/>
      <c r="N6484" s="22"/>
      <c r="O6484" s="21"/>
      <c r="P6484" s="21"/>
      <c r="Q6484" s="25"/>
      <c r="R6484" s="1"/>
    </row>
    <row r="6485" spans="1:18">
      <c r="A6485" s="25"/>
      <c r="B6485" s="25"/>
      <c r="C6485" s="25"/>
      <c r="D6485" s="25"/>
      <c r="E6485" s="25"/>
      <c r="F6485" s="25"/>
      <c r="G6485" s="25"/>
      <c r="H6485" s="21"/>
      <c r="I6485" s="25"/>
      <c r="J6485" s="25"/>
      <c r="K6485" s="25"/>
      <c r="L6485" s="25"/>
      <c r="M6485" s="21"/>
      <c r="N6485" s="22"/>
      <c r="O6485" s="21"/>
      <c r="P6485" s="21"/>
      <c r="Q6485" s="25"/>
      <c r="R6485" s="1"/>
    </row>
    <row r="6486" spans="1:18">
      <c r="A6486" s="25"/>
      <c r="B6486" s="25"/>
      <c r="C6486" s="25"/>
      <c r="D6486" s="25"/>
      <c r="E6486" s="25"/>
      <c r="F6486" s="25"/>
      <c r="G6486" s="25"/>
      <c r="H6486" s="21"/>
      <c r="I6486" s="25"/>
      <c r="J6486" s="25"/>
      <c r="K6486" s="25"/>
      <c r="L6486" s="25"/>
      <c r="M6486" s="21"/>
      <c r="N6486" s="22"/>
      <c r="O6486" s="21"/>
      <c r="P6486" s="21"/>
      <c r="Q6486" s="25"/>
      <c r="R6486" s="1"/>
    </row>
    <row r="6487" spans="1:18">
      <c r="A6487" s="25"/>
      <c r="B6487" s="25"/>
      <c r="C6487" s="25"/>
      <c r="D6487" s="25"/>
      <c r="E6487" s="25"/>
      <c r="F6487" s="25"/>
      <c r="G6487" s="25"/>
      <c r="H6487" s="21"/>
      <c r="I6487" s="25"/>
      <c r="J6487" s="25"/>
      <c r="K6487" s="25"/>
      <c r="L6487" s="25"/>
      <c r="M6487" s="21"/>
      <c r="N6487" s="22"/>
      <c r="O6487" s="21"/>
      <c r="P6487" s="21"/>
      <c r="Q6487" s="25"/>
      <c r="R6487" s="1"/>
    </row>
    <row r="6488" spans="1:18">
      <c r="A6488" s="25"/>
      <c r="B6488" s="25"/>
      <c r="C6488" s="25"/>
      <c r="D6488" s="25"/>
      <c r="E6488" s="25"/>
      <c r="H6488" s="21"/>
      <c r="I6488" s="25"/>
      <c r="K6488" s="25"/>
      <c r="L6488" s="25"/>
      <c r="M6488" s="22"/>
      <c r="N6488" s="22"/>
      <c r="O6488" s="21"/>
      <c r="P6488" s="21"/>
      <c r="Q6488" s="25"/>
      <c r="R6488" s="1"/>
    </row>
    <row r="6489" spans="1:18">
      <c r="A6489" s="25"/>
      <c r="B6489" s="25"/>
      <c r="C6489" s="25"/>
      <c r="D6489" s="25"/>
      <c r="E6489" s="25"/>
      <c r="H6489" s="21"/>
      <c r="I6489" s="25"/>
      <c r="K6489" s="25"/>
      <c r="L6489" s="25"/>
      <c r="M6489" s="22"/>
      <c r="N6489" s="22"/>
      <c r="O6489" s="21"/>
      <c r="P6489" s="21"/>
      <c r="Q6489" s="25"/>
      <c r="R6489" s="1"/>
    </row>
    <row r="6490" spans="1:18">
      <c r="A6490" s="25"/>
      <c r="B6490" s="25"/>
      <c r="C6490" s="25"/>
      <c r="D6490" s="25"/>
      <c r="E6490" s="25"/>
      <c r="F6490" s="25"/>
      <c r="G6490" s="25"/>
      <c r="H6490" s="21"/>
      <c r="I6490" s="25"/>
      <c r="J6490" s="25"/>
      <c r="K6490" s="25"/>
      <c r="L6490" s="25"/>
      <c r="M6490" s="21"/>
      <c r="N6490" s="21"/>
      <c r="O6490" s="21"/>
      <c r="P6490" s="21"/>
      <c r="Q6490" s="25"/>
      <c r="R6490" s="1"/>
    </row>
    <row r="6491" spans="1:18">
      <c r="A6491" s="25"/>
      <c r="B6491" s="25"/>
      <c r="C6491" s="25"/>
      <c r="D6491" s="25"/>
      <c r="E6491" s="25"/>
      <c r="F6491" s="25"/>
      <c r="G6491" s="25"/>
      <c r="H6491" s="21"/>
      <c r="I6491" s="25"/>
      <c r="J6491" s="25"/>
      <c r="K6491" s="25"/>
      <c r="L6491" s="25"/>
      <c r="M6491" s="21"/>
      <c r="N6491" s="21"/>
      <c r="O6491" s="21"/>
      <c r="P6491" s="21"/>
      <c r="Q6491" s="25"/>
      <c r="R6491" s="1"/>
    </row>
    <row r="6492" spans="1:18">
      <c r="A6492" s="25"/>
      <c r="B6492" s="25"/>
      <c r="C6492" s="25"/>
      <c r="D6492" s="25"/>
      <c r="E6492" s="25"/>
      <c r="H6492" s="21"/>
      <c r="I6492" s="25"/>
      <c r="K6492" s="25"/>
      <c r="L6492" s="25"/>
      <c r="M6492" s="22"/>
      <c r="N6492" s="22"/>
      <c r="O6492" s="21"/>
      <c r="P6492" s="21"/>
      <c r="Q6492" s="25"/>
      <c r="R6492" s="1"/>
    </row>
    <row r="6493" spans="1:18">
      <c r="A6493" s="25"/>
      <c r="B6493" s="25"/>
      <c r="C6493" s="25"/>
      <c r="D6493" s="25"/>
      <c r="E6493" s="25"/>
      <c r="F6493" s="25"/>
      <c r="G6493" s="25"/>
      <c r="H6493" s="21"/>
      <c r="I6493" s="25"/>
      <c r="J6493" s="25"/>
      <c r="K6493" s="25"/>
      <c r="L6493" s="25"/>
      <c r="M6493" s="21"/>
      <c r="N6493" s="21"/>
      <c r="O6493" s="21"/>
      <c r="P6493" s="21"/>
      <c r="Q6493" s="25"/>
      <c r="R6493" s="1"/>
    </row>
    <row r="6494" spans="1:18">
      <c r="A6494" s="25"/>
      <c r="B6494" s="25"/>
      <c r="C6494" s="25"/>
      <c r="D6494" s="25"/>
      <c r="E6494" s="25"/>
      <c r="F6494" s="25"/>
      <c r="G6494" s="25"/>
      <c r="H6494" s="21"/>
      <c r="I6494" s="25"/>
      <c r="J6494" s="25"/>
      <c r="K6494" s="25"/>
      <c r="L6494" s="25"/>
      <c r="M6494" s="21"/>
      <c r="N6494" s="21"/>
      <c r="O6494" s="21"/>
      <c r="P6494" s="21"/>
      <c r="Q6494" s="25"/>
      <c r="R6494" s="1"/>
    </row>
    <row r="6495" spans="1:18">
      <c r="A6495" s="25"/>
      <c r="B6495" s="25"/>
      <c r="C6495" s="25"/>
      <c r="D6495" s="25"/>
      <c r="E6495" s="25"/>
      <c r="F6495" s="25"/>
      <c r="G6495" s="25"/>
      <c r="H6495" s="21"/>
      <c r="I6495" s="25"/>
      <c r="J6495" s="25"/>
      <c r="K6495" s="25"/>
      <c r="L6495" s="25"/>
      <c r="M6495" s="21"/>
      <c r="N6495" s="22"/>
      <c r="O6495" s="21"/>
      <c r="P6495" s="21"/>
      <c r="Q6495" s="25"/>
      <c r="R6495" s="1"/>
    </row>
    <row r="6496" spans="1:18">
      <c r="A6496" s="25"/>
      <c r="B6496" s="25"/>
      <c r="C6496" s="25"/>
      <c r="D6496" s="25"/>
      <c r="E6496" s="25"/>
      <c r="F6496" s="25"/>
      <c r="G6496" s="25"/>
      <c r="H6496" s="21"/>
      <c r="I6496" s="25"/>
      <c r="J6496" s="25"/>
      <c r="K6496" s="25"/>
      <c r="L6496" s="25"/>
      <c r="M6496" s="21"/>
      <c r="N6496" s="22"/>
      <c r="O6496" s="21"/>
      <c r="P6496" s="21"/>
      <c r="Q6496" s="25"/>
      <c r="R6496" s="1"/>
    </row>
    <row r="6497" spans="1:18">
      <c r="A6497" s="25"/>
      <c r="B6497" s="25"/>
      <c r="C6497" s="25"/>
      <c r="D6497" s="25"/>
      <c r="E6497" s="25"/>
      <c r="F6497" s="25"/>
      <c r="G6497" s="25"/>
      <c r="H6497" s="21"/>
      <c r="I6497" s="25"/>
      <c r="J6497" s="25"/>
      <c r="K6497" s="25"/>
      <c r="L6497" s="25"/>
      <c r="M6497" s="21"/>
      <c r="N6497" s="21"/>
      <c r="O6497" s="21"/>
      <c r="P6497" s="21"/>
      <c r="Q6497" s="25"/>
      <c r="R6497" s="1"/>
    </row>
    <row r="6498" spans="1:18">
      <c r="A6498" s="25"/>
      <c r="B6498" s="25"/>
      <c r="C6498" s="25"/>
      <c r="D6498" s="25"/>
      <c r="E6498" s="25"/>
      <c r="F6498" s="25"/>
      <c r="G6498" s="25"/>
      <c r="H6498" s="21"/>
      <c r="I6498" s="25"/>
      <c r="J6498" s="25"/>
      <c r="K6498" s="25"/>
      <c r="L6498" s="25"/>
      <c r="M6498" s="21"/>
      <c r="N6498" s="21"/>
      <c r="O6498" s="21"/>
      <c r="P6498" s="21"/>
      <c r="Q6498" s="25"/>
      <c r="R6498" s="1"/>
    </row>
    <row r="6499" spans="1:18">
      <c r="A6499" s="25"/>
      <c r="B6499" s="25"/>
      <c r="C6499" s="25"/>
      <c r="D6499" s="25"/>
      <c r="E6499" s="25"/>
      <c r="F6499" s="25"/>
      <c r="G6499" s="25"/>
      <c r="H6499" s="21"/>
      <c r="I6499" s="25"/>
      <c r="J6499" s="25"/>
      <c r="K6499" s="25"/>
      <c r="L6499" s="25"/>
      <c r="M6499" s="21"/>
      <c r="N6499" s="21"/>
      <c r="O6499" s="21"/>
      <c r="P6499" s="21"/>
      <c r="Q6499" s="25"/>
      <c r="R6499" s="1"/>
    </row>
    <row r="6500" spans="1:18">
      <c r="A6500" s="25"/>
      <c r="B6500" s="25"/>
      <c r="C6500" s="25"/>
      <c r="D6500" s="25"/>
      <c r="E6500" s="25"/>
      <c r="F6500" s="25"/>
      <c r="G6500" s="25"/>
      <c r="H6500" s="21"/>
      <c r="I6500" s="25"/>
      <c r="J6500" s="25"/>
      <c r="K6500" s="25"/>
      <c r="L6500" s="25"/>
      <c r="M6500" s="21"/>
      <c r="N6500" s="21"/>
      <c r="O6500" s="21"/>
      <c r="P6500" s="21"/>
      <c r="Q6500" s="25"/>
      <c r="R6500" s="1"/>
    </row>
    <row r="6501" spans="1:18">
      <c r="A6501" s="25"/>
      <c r="B6501" s="25"/>
      <c r="C6501" s="25"/>
      <c r="D6501" s="25"/>
      <c r="E6501" s="25"/>
      <c r="F6501" s="25"/>
      <c r="G6501" s="25"/>
      <c r="H6501" s="21"/>
      <c r="I6501" s="25"/>
      <c r="J6501" s="25"/>
      <c r="K6501" s="25"/>
      <c r="L6501" s="25"/>
      <c r="M6501" s="21"/>
      <c r="N6501" s="21"/>
      <c r="O6501" s="21"/>
      <c r="P6501" s="21"/>
      <c r="Q6501" s="25"/>
      <c r="R6501" s="1"/>
    </row>
    <row r="6502" spans="1:18">
      <c r="A6502" s="25"/>
      <c r="B6502" s="25"/>
      <c r="C6502" s="25"/>
      <c r="D6502" s="25"/>
      <c r="E6502" s="25"/>
      <c r="F6502" s="25"/>
      <c r="G6502" s="25"/>
      <c r="H6502" s="21"/>
      <c r="I6502" s="25"/>
      <c r="J6502" s="25"/>
      <c r="K6502" s="25"/>
      <c r="L6502" s="25"/>
      <c r="M6502" s="21"/>
      <c r="N6502" s="21"/>
      <c r="O6502" s="21"/>
      <c r="P6502" s="21"/>
      <c r="Q6502" s="25"/>
      <c r="R6502" s="1"/>
    </row>
    <row r="6503" spans="1:18">
      <c r="A6503" s="25"/>
      <c r="B6503" s="25"/>
      <c r="C6503" s="25"/>
      <c r="D6503" s="25"/>
      <c r="E6503" s="25"/>
      <c r="F6503" s="25"/>
      <c r="G6503" s="25"/>
      <c r="H6503" s="21"/>
      <c r="I6503" s="25"/>
      <c r="J6503" s="25"/>
      <c r="K6503" s="25"/>
      <c r="L6503" s="25"/>
      <c r="M6503" s="21"/>
      <c r="N6503" s="21"/>
      <c r="O6503" s="21"/>
      <c r="P6503" s="21"/>
      <c r="Q6503" s="25"/>
      <c r="R6503" s="1"/>
    </row>
    <row r="6504" spans="1:18">
      <c r="A6504" s="25"/>
      <c r="B6504" s="25"/>
      <c r="C6504" s="25"/>
      <c r="D6504" s="25"/>
      <c r="E6504" s="25"/>
      <c r="F6504" s="25"/>
      <c r="G6504" s="25"/>
      <c r="H6504" s="21"/>
      <c r="I6504" s="25"/>
      <c r="J6504" s="25"/>
      <c r="K6504" s="25"/>
      <c r="L6504" s="25"/>
      <c r="M6504" s="21"/>
      <c r="N6504" s="22"/>
      <c r="O6504" s="21"/>
      <c r="P6504" s="21"/>
      <c r="Q6504" s="25"/>
      <c r="R6504" s="1"/>
    </row>
    <row r="6505" spans="1:18">
      <c r="A6505" s="25"/>
      <c r="B6505" s="25"/>
      <c r="C6505" s="25"/>
      <c r="D6505" s="25"/>
      <c r="E6505" s="25"/>
      <c r="F6505" s="25"/>
      <c r="G6505" s="25"/>
      <c r="H6505" s="21"/>
      <c r="I6505" s="25"/>
      <c r="J6505" s="25"/>
      <c r="K6505" s="25"/>
      <c r="L6505" s="25"/>
      <c r="M6505" s="21"/>
      <c r="N6505" s="22"/>
      <c r="O6505" s="21"/>
      <c r="P6505" s="21"/>
      <c r="Q6505" s="25"/>
      <c r="R6505" s="1"/>
    </row>
    <row r="6506" spans="1:18">
      <c r="A6506" s="25"/>
      <c r="B6506" s="25"/>
      <c r="C6506" s="25"/>
      <c r="D6506" s="25"/>
      <c r="E6506" s="25"/>
      <c r="F6506" s="25"/>
      <c r="G6506" s="25"/>
      <c r="H6506" s="21"/>
      <c r="I6506" s="25"/>
      <c r="J6506" s="25"/>
      <c r="K6506" s="25"/>
      <c r="L6506" s="25"/>
      <c r="M6506" s="21"/>
      <c r="N6506" s="22"/>
      <c r="O6506" s="21"/>
      <c r="P6506" s="21"/>
      <c r="Q6506" s="25"/>
      <c r="R6506" s="1"/>
    </row>
    <row r="6507" spans="1:18">
      <c r="A6507" s="25"/>
      <c r="B6507" s="25"/>
      <c r="C6507" s="25"/>
      <c r="D6507" s="25"/>
      <c r="E6507" s="25"/>
      <c r="H6507" s="21"/>
      <c r="I6507" s="25"/>
      <c r="K6507" s="25"/>
      <c r="L6507" s="25"/>
      <c r="M6507" s="22"/>
      <c r="N6507" s="22"/>
      <c r="O6507" s="21"/>
      <c r="P6507" s="21"/>
      <c r="Q6507" s="25"/>
      <c r="R6507" s="1"/>
    </row>
    <row r="6508" spans="1:18">
      <c r="A6508" s="25"/>
      <c r="B6508" s="25"/>
      <c r="C6508" s="25"/>
      <c r="D6508" s="25"/>
      <c r="E6508" s="25"/>
      <c r="H6508" s="21"/>
      <c r="I6508" s="25"/>
      <c r="K6508" s="25"/>
      <c r="L6508" s="25"/>
      <c r="M6508" s="22"/>
      <c r="N6508" s="22"/>
      <c r="O6508" s="21"/>
      <c r="P6508" s="21"/>
      <c r="Q6508" s="25"/>
      <c r="R6508" s="1"/>
    </row>
    <row r="6509" spans="1:18">
      <c r="A6509" s="25"/>
      <c r="B6509" s="25"/>
      <c r="C6509" s="25"/>
      <c r="D6509" s="25"/>
      <c r="E6509" s="25"/>
      <c r="H6509" s="21"/>
      <c r="I6509" s="25"/>
      <c r="K6509" s="25"/>
      <c r="L6509" s="25"/>
      <c r="M6509" s="22"/>
      <c r="N6509" s="22"/>
      <c r="O6509" s="21"/>
      <c r="P6509" s="21"/>
      <c r="Q6509" s="25"/>
      <c r="R6509" s="1"/>
    </row>
    <row r="6510" spans="1:18">
      <c r="A6510" s="25"/>
      <c r="B6510" s="25"/>
      <c r="C6510" s="25"/>
      <c r="D6510" s="25"/>
      <c r="E6510" s="25"/>
      <c r="F6510" s="25"/>
      <c r="G6510" s="25"/>
      <c r="H6510" s="21"/>
      <c r="I6510" s="25"/>
      <c r="J6510" s="25"/>
      <c r="K6510" s="25"/>
      <c r="L6510" s="25"/>
      <c r="M6510" s="21"/>
      <c r="N6510" s="22"/>
      <c r="O6510" s="21"/>
      <c r="P6510" s="21"/>
      <c r="Q6510" s="25"/>
      <c r="R6510" s="1"/>
    </row>
    <row r="6511" spans="1:18">
      <c r="A6511" s="25"/>
      <c r="B6511" s="25"/>
      <c r="C6511" s="25"/>
      <c r="D6511" s="25"/>
      <c r="E6511" s="25"/>
      <c r="F6511" s="25"/>
      <c r="G6511" s="25"/>
      <c r="H6511" s="21"/>
      <c r="I6511" s="25"/>
      <c r="J6511" s="25"/>
      <c r="K6511" s="25"/>
      <c r="L6511" s="25"/>
      <c r="M6511" s="21"/>
      <c r="N6511" s="21"/>
      <c r="O6511" s="21"/>
      <c r="P6511" s="21"/>
      <c r="Q6511" s="25"/>
      <c r="R6511" s="1"/>
    </row>
    <row r="6512" spans="1:18">
      <c r="A6512" s="25"/>
      <c r="B6512" s="25"/>
      <c r="C6512" s="25"/>
      <c r="D6512" s="25"/>
      <c r="E6512" s="25"/>
      <c r="F6512" s="25"/>
      <c r="G6512" s="25"/>
      <c r="H6512" s="21"/>
      <c r="I6512" s="25"/>
      <c r="J6512" s="25"/>
      <c r="K6512" s="25"/>
      <c r="L6512" s="25"/>
      <c r="M6512" s="21"/>
      <c r="N6512" s="21"/>
      <c r="O6512" s="21"/>
      <c r="P6512" s="21"/>
      <c r="Q6512" s="25"/>
      <c r="R6512" s="1"/>
    </row>
    <row r="6513" spans="1:18">
      <c r="A6513" s="25"/>
      <c r="B6513" s="25"/>
      <c r="C6513" s="25"/>
      <c r="D6513" s="25"/>
      <c r="E6513" s="25"/>
      <c r="F6513" s="25"/>
      <c r="G6513" s="25"/>
      <c r="H6513" s="21"/>
      <c r="I6513" s="25"/>
      <c r="J6513" s="25"/>
      <c r="K6513" s="25"/>
      <c r="L6513" s="25"/>
      <c r="M6513" s="21"/>
      <c r="N6513" s="21"/>
      <c r="O6513" s="21"/>
      <c r="P6513" s="21"/>
      <c r="Q6513" s="25"/>
      <c r="R6513" s="1"/>
    </row>
    <row r="6514" spans="1:18">
      <c r="A6514" s="25"/>
      <c r="B6514" s="25"/>
      <c r="C6514" s="25"/>
      <c r="D6514" s="25"/>
      <c r="E6514" s="25"/>
      <c r="F6514" s="25"/>
      <c r="G6514" s="25"/>
      <c r="H6514" s="21"/>
      <c r="I6514" s="25"/>
      <c r="J6514" s="25"/>
      <c r="K6514" s="25"/>
      <c r="L6514" s="25"/>
      <c r="M6514" s="21"/>
      <c r="N6514" s="22"/>
      <c r="O6514" s="21"/>
      <c r="P6514" s="21"/>
      <c r="Q6514" s="25"/>
      <c r="R6514" s="1"/>
    </row>
    <row r="6515" spans="1:18">
      <c r="A6515" s="25"/>
      <c r="B6515" s="25"/>
      <c r="C6515" s="25"/>
      <c r="D6515" s="25"/>
      <c r="E6515" s="25"/>
      <c r="F6515" s="25"/>
      <c r="G6515" s="25"/>
      <c r="H6515" s="21"/>
      <c r="I6515" s="25"/>
      <c r="J6515" s="25"/>
      <c r="K6515" s="25"/>
      <c r="L6515" s="25"/>
      <c r="M6515" s="21"/>
      <c r="N6515" s="22"/>
      <c r="O6515" s="21"/>
      <c r="P6515" s="21"/>
      <c r="Q6515" s="25"/>
      <c r="R6515" s="1"/>
    </row>
    <row r="6516" spans="1:18">
      <c r="A6516" s="25"/>
      <c r="B6516" s="25"/>
      <c r="C6516" s="25"/>
      <c r="D6516" s="25"/>
      <c r="E6516" s="25"/>
      <c r="F6516" s="25"/>
      <c r="G6516" s="25"/>
      <c r="H6516" s="21"/>
      <c r="I6516" s="25"/>
      <c r="J6516" s="25"/>
      <c r="K6516" s="25"/>
      <c r="L6516" s="25"/>
      <c r="M6516" s="21"/>
      <c r="N6516" s="22"/>
      <c r="O6516" s="21"/>
      <c r="P6516" s="21"/>
      <c r="Q6516" s="25"/>
      <c r="R6516" s="1"/>
    </row>
    <row r="6517" spans="1:18">
      <c r="A6517" s="25"/>
      <c r="B6517" s="25"/>
      <c r="C6517" s="25"/>
      <c r="D6517" s="25"/>
      <c r="E6517" s="25"/>
      <c r="F6517" s="25"/>
      <c r="G6517" s="25"/>
      <c r="H6517" s="21"/>
      <c r="I6517" s="25"/>
      <c r="J6517" s="25"/>
      <c r="K6517" s="25"/>
      <c r="L6517" s="25"/>
      <c r="M6517" s="21"/>
      <c r="N6517" s="22"/>
      <c r="O6517" s="21"/>
      <c r="P6517" s="21"/>
      <c r="Q6517" s="25"/>
      <c r="R6517" s="1"/>
    </row>
    <row r="6518" spans="1:18">
      <c r="A6518" s="25"/>
      <c r="B6518" s="25"/>
      <c r="C6518" s="25"/>
      <c r="D6518" s="25"/>
      <c r="E6518" s="25"/>
      <c r="F6518" s="25"/>
      <c r="G6518" s="25"/>
      <c r="H6518" s="21"/>
      <c r="I6518" s="25"/>
      <c r="J6518" s="25"/>
      <c r="K6518" s="25"/>
      <c r="L6518" s="25"/>
      <c r="M6518" s="21"/>
      <c r="N6518" s="21"/>
      <c r="O6518" s="21"/>
      <c r="P6518" s="21"/>
      <c r="Q6518" s="25"/>
      <c r="R6518" s="1"/>
    </row>
    <row r="6519" spans="1:18">
      <c r="A6519" s="25"/>
      <c r="B6519" s="25"/>
      <c r="C6519" s="25"/>
      <c r="D6519" s="25"/>
      <c r="E6519" s="25"/>
      <c r="H6519" s="21"/>
      <c r="I6519" s="25"/>
      <c r="K6519" s="25"/>
      <c r="L6519" s="25"/>
      <c r="M6519" s="22"/>
      <c r="N6519" s="22"/>
      <c r="O6519" s="21"/>
      <c r="P6519" s="21"/>
      <c r="Q6519" s="25"/>
      <c r="R6519" s="1"/>
    </row>
    <row r="6520" spans="1:18">
      <c r="A6520" s="25"/>
      <c r="B6520" s="25"/>
      <c r="C6520" s="25"/>
      <c r="D6520" s="25"/>
      <c r="E6520" s="25"/>
      <c r="F6520" s="25"/>
      <c r="G6520" s="25"/>
      <c r="H6520" s="21"/>
      <c r="I6520" s="25"/>
      <c r="J6520" s="25"/>
      <c r="K6520" s="25"/>
      <c r="L6520" s="25"/>
      <c r="M6520" s="21"/>
      <c r="N6520" s="22"/>
      <c r="O6520" s="21"/>
      <c r="P6520" s="21"/>
      <c r="Q6520" s="25"/>
      <c r="R6520" s="1"/>
    </row>
    <row r="6521" spans="1:18">
      <c r="A6521" s="25"/>
      <c r="B6521" s="25"/>
      <c r="C6521" s="25"/>
      <c r="D6521" s="25"/>
      <c r="E6521" s="25"/>
      <c r="F6521" s="25"/>
      <c r="G6521" s="25"/>
      <c r="H6521" s="21"/>
      <c r="I6521" s="25"/>
      <c r="J6521" s="25"/>
      <c r="K6521" s="25"/>
      <c r="L6521" s="25"/>
      <c r="M6521" s="21"/>
      <c r="N6521" s="22"/>
      <c r="O6521" s="21"/>
      <c r="P6521" s="21"/>
      <c r="Q6521" s="25"/>
      <c r="R6521" s="1"/>
    </row>
    <row r="6522" spans="1:18">
      <c r="A6522" s="25"/>
      <c r="B6522" s="25"/>
      <c r="C6522" s="25"/>
      <c r="D6522" s="25"/>
      <c r="E6522" s="25"/>
      <c r="F6522" s="25"/>
      <c r="G6522" s="25"/>
      <c r="H6522" s="21"/>
      <c r="I6522" s="25"/>
      <c r="J6522" s="25"/>
      <c r="K6522" s="25"/>
      <c r="L6522" s="25"/>
      <c r="M6522" s="21"/>
      <c r="N6522" s="22"/>
      <c r="O6522" s="21"/>
      <c r="P6522" s="21"/>
      <c r="Q6522" s="25"/>
      <c r="R6522" s="1"/>
    </row>
    <row r="6523" spans="1:18">
      <c r="A6523" s="25"/>
      <c r="B6523" s="25"/>
      <c r="C6523" s="25"/>
      <c r="D6523" s="25"/>
      <c r="E6523" s="25"/>
      <c r="F6523" s="25"/>
      <c r="G6523" s="25"/>
      <c r="H6523" s="21"/>
      <c r="I6523" s="25"/>
      <c r="J6523" s="25"/>
      <c r="K6523" s="25"/>
      <c r="L6523" s="25"/>
      <c r="M6523" s="21"/>
      <c r="N6523" s="22"/>
      <c r="O6523" s="21"/>
      <c r="P6523" s="21"/>
      <c r="Q6523" s="25"/>
      <c r="R6523" s="1"/>
    </row>
    <row r="6524" spans="1:18">
      <c r="A6524" s="25"/>
      <c r="B6524" s="25"/>
      <c r="C6524" s="25"/>
      <c r="D6524" s="25"/>
      <c r="E6524" s="25"/>
      <c r="F6524" s="25"/>
      <c r="G6524" s="25"/>
      <c r="H6524" s="21"/>
      <c r="I6524" s="25"/>
      <c r="J6524" s="25"/>
      <c r="K6524" s="25"/>
      <c r="L6524" s="25"/>
      <c r="M6524" s="21"/>
      <c r="N6524" s="21"/>
      <c r="O6524" s="21"/>
      <c r="P6524" s="21"/>
      <c r="Q6524" s="25"/>
      <c r="R6524" s="1"/>
    </row>
    <row r="6525" spans="1:18">
      <c r="A6525" s="25"/>
      <c r="B6525" s="25"/>
      <c r="C6525" s="25"/>
      <c r="D6525" s="25"/>
      <c r="E6525" s="25"/>
      <c r="F6525" s="25"/>
      <c r="G6525" s="25"/>
      <c r="H6525" s="21"/>
      <c r="I6525" s="25"/>
      <c r="J6525" s="25"/>
      <c r="K6525" s="25"/>
      <c r="L6525" s="25"/>
      <c r="M6525" s="21"/>
      <c r="N6525" s="22"/>
      <c r="O6525" s="21"/>
      <c r="P6525" s="21"/>
      <c r="Q6525" s="25"/>
      <c r="R6525" s="1"/>
    </row>
    <row r="6526" spans="1:18">
      <c r="A6526" s="25"/>
      <c r="B6526" s="25"/>
      <c r="C6526" s="25"/>
      <c r="D6526" s="25"/>
      <c r="E6526" s="25"/>
      <c r="F6526" s="25"/>
      <c r="G6526" s="25"/>
      <c r="H6526" s="21"/>
      <c r="I6526" s="25"/>
      <c r="J6526" s="25"/>
      <c r="K6526" s="25"/>
      <c r="L6526" s="25"/>
      <c r="M6526" s="21"/>
      <c r="N6526" s="22"/>
      <c r="O6526" s="21"/>
      <c r="P6526" s="21"/>
      <c r="Q6526" s="25"/>
      <c r="R6526" s="1"/>
    </row>
    <row r="6527" spans="1:18">
      <c r="A6527" s="25"/>
      <c r="B6527" s="25"/>
      <c r="C6527" s="25"/>
      <c r="D6527" s="25"/>
      <c r="E6527" s="25"/>
      <c r="F6527" s="25"/>
      <c r="G6527" s="25"/>
      <c r="H6527" s="21"/>
      <c r="I6527" s="25"/>
      <c r="J6527" s="25"/>
      <c r="K6527" s="25"/>
      <c r="L6527" s="25"/>
      <c r="M6527" s="21"/>
      <c r="N6527" s="21"/>
      <c r="O6527" s="21"/>
      <c r="P6527" s="21"/>
      <c r="Q6527" s="25"/>
      <c r="R6527" s="1"/>
    </row>
    <row r="6528" spans="1:18">
      <c r="A6528" s="25"/>
      <c r="B6528" s="25"/>
      <c r="C6528" s="25"/>
      <c r="D6528" s="25"/>
      <c r="E6528" s="25"/>
      <c r="F6528" s="25"/>
      <c r="G6528" s="25"/>
      <c r="H6528" s="21"/>
      <c r="I6528" s="25"/>
      <c r="J6528" s="25"/>
      <c r="K6528" s="25"/>
      <c r="L6528" s="25"/>
      <c r="M6528" s="21"/>
      <c r="N6528" s="22"/>
      <c r="O6528" s="21"/>
      <c r="P6528" s="21"/>
      <c r="Q6528" s="25"/>
      <c r="R6528" s="1"/>
    </row>
    <row r="6529" spans="1:18">
      <c r="A6529" s="25"/>
      <c r="B6529" s="25"/>
      <c r="C6529" s="25"/>
      <c r="D6529" s="25"/>
      <c r="E6529" s="25"/>
      <c r="F6529" s="25"/>
      <c r="G6529" s="25"/>
      <c r="H6529" s="21"/>
      <c r="I6529" s="25"/>
      <c r="J6529" s="25"/>
      <c r="K6529" s="25"/>
      <c r="L6529" s="25"/>
      <c r="M6529" s="21"/>
      <c r="N6529" s="21"/>
      <c r="O6529" s="21"/>
      <c r="P6529" s="21"/>
      <c r="Q6529" s="25"/>
      <c r="R6529" s="1"/>
    </row>
    <row r="6530" spans="1:18">
      <c r="A6530" s="25"/>
      <c r="B6530" s="25"/>
      <c r="C6530" s="25"/>
      <c r="D6530" s="25"/>
      <c r="E6530" s="25"/>
      <c r="F6530" s="25"/>
      <c r="G6530" s="25"/>
      <c r="H6530" s="21"/>
      <c r="I6530" s="25"/>
      <c r="J6530" s="25"/>
      <c r="K6530" s="25"/>
      <c r="L6530" s="25"/>
      <c r="M6530" s="21"/>
      <c r="N6530" s="21"/>
      <c r="O6530" s="21"/>
      <c r="P6530" s="21"/>
      <c r="Q6530" s="25"/>
      <c r="R6530" s="1"/>
    </row>
    <row r="6531" spans="1:18">
      <c r="A6531" s="25"/>
      <c r="B6531" s="25"/>
      <c r="C6531" s="25"/>
      <c r="D6531" s="25"/>
      <c r="E6531" s="25"/>
      <c r="H6531" s="21"/>
      <c r="I6531" s="25"/>
      <c r="K6531" s="25"/>
      <c r="L6531" s="25"/>
      <c r="M6531" s="22"/>
      <c r="N6531" s="22"/>
      <c r="O6531" s="21"/>
      <c r="P6531" s="21"/>
      <c r="Q6531" s="25"/>
      <c r="R6531" s="1"/>
    </row>
    <row r="6532" spans="1:18">
      <c r="A6532" s="25"/>
      <c r="B6532" s="25"/>
      <c r="C6532" s="25"/>
      <c r="D6532" s="25"/>
      <c r="E6532" s="25"/>
      <c r="F6532" s="25"/>
      <c r="G6532" s="25"/>
      <c r="H6532" s="21"/>
      <c r="I6532" s="25"/>
      <c r="J6532" s="25"/>
      <c r="K6532" s="25"/>
      <c r="L6532" s="25"/>
      <c r="M6532" s="21"/>
      <c r="N6532" s="21"/>
      <c r="O6532" s="21"/>
      <c r="P6532" s="21"/>
      <c r="Q6532" s="25"/>
      <c r="R6532" s="1"/>
    </row>
    <row r="6533" spans="1:18">
      <c r="A6533" s="25"/>
      <c r="B6533" s="25"/>
      <c r="C6533" s="25"/>
      <c r="D6533" s="25"/>
      <c r="E6533" s="25"/>
      <c r="F6533" s="25"/>
      <c r="G6533" s="25"/>
      <c r="H6533" s="21"/>
      <c r="I6533" s="25"/>
      <c r="J6533" s="25"/>
      <c r="K6533" s="25"/>
      <c r="L6533" s="25"/>
      <c r="M6533" s="21"/>
      <c r="N6533" s="21"/>
      <c r="O6533" s="21"/>
      <c r="P6533" s="21"/>
      <c r="Q6533" s="25"/>
      <c r="R6533" s="1"/>
    </row>
    <row r="6534" spans="1:18">
      <c r="A6534" s="25"/>
      <c r="B6534" s="25"/>
      <c r="C6534" s="25"/>
      <c r="D6534" s="25"/>
      <c r="E6534" s="25"/>
      <c r="F6534" s="25"/>
      <c r="G6534" s="25"/>
      <c r="H6534" s="21"/>
      <c r="I6534" s="25"/>
      <c r="J6534" s="25"/>
      <c r="K6534" s="25"/>
      <c r="L6534" s="25"/>
      <c r="M6534" s="21"/>
      <c r="N6534" s="22"/>
      <c r="O6534" s="21"/>
      <c r="P6534" s="21"/>
      <c r="Q6534" s="25"/>
      <c r="R6534" s="1"/>
    </row>
    <row r="6535" spans="1:18">
      <c r="A6535" s="25"/>
      <c r="B6535" s="25"/>
      <c r="C6535" s="25"/>
      <c r="D6535" s="25"/>
      <c r="E6535" s="25"/>
      <c r="F6535" s="25"/>
      <c r="G6535" s="25"/>
      <c r="H6535" s="21"/>
      <c r="I6535" s="25"/>
      <c r="J6535" s="25"/>
      <c r="K6535" s="25"/>
      <c r="L6535" s="25"/>
      <c r="M6535" s="21"/>
      <c r="N6535" s="22"/>
      <c r="O6535" s="21"/>
      <c r="P6535" s="21"/>
      <c r="Q6535" s="25"/>
      <c r="R6535" s="1"/>
    </row>
    <row r="6536" spans="1:18">
      <c r="A6536" s="25"/>
      <c r="B6536" s="25"/>
      <c r="C6536" s="25"/>
      <c r="D6536" s="25"/>
      <c r="E6536" s="25"/>
      <c r="F6536" s="25"/>
      <c r="G6536" s="25"/>
      <c r="H6536" s="21"/>
      <c r="I6536" s="25"/>
      <c r="J6536" s="25"/>
      <c r="K6536" s="25"/>
      <c r="L6536" s="25"/>
      <c r="M6536" s="21"/>
      <c r="N6536" s="22"/>
      <c r="O6536" s="21"/>
      <c r="P6536" s="21"/>
      <c r="Q6536" s="25"/>
      <c r="R6536" s="1"/>
    </row>
    <row r="6537" spans="1:18">
      <c r="A6537" s="25"/>
      <c r="B6537" s="25"/>
      <c r="C6537" s="25"/>
      <c r="D6537" s="25"/>
      <c r="E6537" s="25"/>
      <c r="F6537" s="25"/>
      <c r="G6537" s="25"/>
      <c r="H6537" s="21"/>
      <c r="I6537" s="25"/>
      <c r="J6537" s="25"/>
      <c r="K6537" s="25"/>
      <c r="L6537" s="25"/>
      <c r="M6537" s="21"/>
      <c r="N6537" s="21"/>
      <c r="O6537" s="21"/>
      <c r="P6537" s="21"/>
      <c r="Q6537" s="25"/>
      <c r="R6537" s="1"/>
    </row>
    <row r="6538" spans="1:18">
      <c r="A6538" s="25"/>
      <c r="B6538" s="25"/>
      <c r="C6538" s="25"/>
      <c r="D6538" s="25"/>
      <c r="E6538" s="25"/>
      <c r="F6538" s="25"/>
      <c r="G6538" s="25"/>
      <c r="H6538" s="21"/>
      <c r="I6538" s="25"/>
      <c r="J6538" s="25"/>
      <c r="K6538" s="25"/>
      <c r="L6538" s="25"/>
      <c r="M6538" s="21"/>
      <c r="N6538" s="21"/>
      <c r="O6538" s="21"/>
      <c r="P6538" s="21"/>
      <c r="Q6538" s="25"/>
      <c r="R6538" s="1"/>
    </row>
    <row r="6539" spans="1:18">
      <c r="A6539" s="25"/>
      <c r="B6539" s="25"/>
      <c r="C6539" s="25"/>
      <c r="D6539" s="25"/>
      <c r="E6539" s="25"/>
      <c r="F6539" s="25"/>
      <c r="G6539" s="25"/>
      <c r="H6539" s="21"/>
      <c r="I6539" s="25"/>
      <c r="J6539" s="25"/>
      <c r="K6539" s="25"/>
      <c r="L6539" s="25"/>
      <c r="M6539" s="21"/>
      <c r="N6539" s="21"/>
      <c r="O6539" s="21"/>
      <c r="P6539" s="21"/>
      <c r="Q6539" s="25"/>
      <c r="R6539" s="1"/>
    </row>
    <row r="6540" spans="1:18">
      <c r="A6540" s="25"/>
      <c r="B6540" s="25"/>
      <c r="C6540" s="25"/>
      <c r="D6540" s="25"/>
      <c r="E6540" s="25"/>
      <c r="F6540" s="25"/>
      <c r="G6540" s="25"/>
      <c r="H6540" s="21"/>
      <c r="I6540" s="25"/>
      <c r="J6540" s="25"/>
      <c r="K6540" s="25"/>
      <c r="L6540" s="25"/>
      <c r="M6540" s="21"/>
      <c r="N6540" s="21"/>
      <c r="O6540" s="21"/>
      <c r="P6540" s="21"/>
      <c r="Q6540" s="25"/>
      <c r="R6540" s="1"/>
    </row>
    <row r="6541" spans="1:18">
      <c r="A6541" s="25"/>
      <c r="B6541" s="25"/>
      <c r="C6541" s="25"/>
      <c r="D6541" s="25"/>
      <c r="E6541" s="25"/>
      <c r="F6541" s="25"/>
      <c r="G6541" s="25"/>
      <c r="H6541" s="21"/>
      <c r="I6541" s="25"/>
      <c r="J6541" s="25"/>
      <c r="K6541" s="25"/>
      <c r="L6541" s="25"/>
      <c r="M6541" s="21"/>
      <c r="N6541" s="21"/>
      <c r="O6541" s="21"/>
      <c r="P6541" s="21"/>
      <c r="Q6541" s="25"/>
      <c r="R6541" s="1"/>
    </row>
    <row r="6542" spans="1:18">
      <c r="A6542" s="25"/>
      <c r="B6542" s="25"/>
      <c r="C6542" s="25"/>
      <c r="D6542" s="25"/>
      <c r="E6542" s="25"/>
      <c r="F6542" s="25"/>
      <c r="G6542" s="25"/>
      <c r="H6542" s="21"/>
      <c r="I6542" s="25"/>
      <c r="J6542" s="25"/>
      <c r="K6542" s="25"/>
      <c r="L6542" s="25"/>
      <c r="M6542" s="21"/>
      <c r="N6542" s="21"/>
      <c r="O6542" s="21"/>
      <c r="P6542" s="21"/>
      <c r="Q6542" s="25"/>
      <c r="R6542" s="1"/>
    </row>
    <row r="6543" spans="1:18">
      <c r="A6543" s="25"/>
      <c r="B6543" s="25"/>
      <c r="C6543" s="25"/>
      <c r="D6543" s="25"/>
      <c r="E6543" s="25"/>
      <c r="F6543" s="25"/>
      <c r="G6543" s="25"/>
      <c r="H6543" s="21"/>
      <c r="I6543" s="25"/>
      <c r="J6543" s="25"/>
      <c r="K6543" s="25"/>
      <c r="L6543" s="25"/>
      <c r="M6543" s="21"/>
      <c r="N6543" s="21"/>
      <c r="O6543" s="21"/>
      <c r="P6543" s="21"/>
      <c r="Q6543" s="25"/>
      <c r="R6543" s="1"/>
    </row>
    <row r="6544" spans="1:18">
      <c r="A6544" s="25"/>
      <c r="B6544" s="25"/>
      <c r="C6544" s="25"/>
      <c r="D6544" s="25"/>
      <c r="E6544" s="25"/>
      <c r="F6544" s="25"/>
      <c r="G6544" s="25"/>
      <c r="H6544" s="21"/>
      <c r="I6544" s="25"/>
      <c r="J6544" s="25"/>
      <c r="K6544" s="25"/>
      <c r="L6544" s="25"/>
      <c r="M6544" s="21"/>
      <c r="N6544" s="21"/>
      <c r="O6544" s="21"/>
      <c r="P6544" s="21"/>
      <c r="Q6544" s="25"/>
      <c r="R6544" s="1"/>
    </row>
    <row r="6545" spans="1:18">
      <c r="A6545" s="25"/>
      <c r="B6545" s="25"/>
      <c r="C6545" s="25"/>
      <c r="D6545" s="25"/>
      <c r="E6545" s="25"/>
      <c r="F6545" s="25"/>
      <c r="G6545" s="25"/>
      <c r="H6545" s="21"/>
      <c r="I6545" s="25"/>
      <c r="J6545" s="25"/>
      <c r="K6545" s="25"/>
      <c r="L6545" s="25"/>
      <c r="M6545" s="21"/>
      <c r="N6545" s="21"/>
      <c r="O6545" s="21"/>
      <c r="P6545" s="21"/>
      <c r="Q6545" s="25"/>
      <c r="R6545" s="1"/>
    </row>
    <row r="6546" spans="1:18">
      <c r="A6546" s="25"/>
      <c r="B6546" s="25"/>
      <c r="C6546" s="25"/>
      <c r="D6546" s="25"/>
      <c r="E6546" s="25"/>
      <c r="F6546" s="25"/>
      <c r="G6546" s="25"/>
      <c r="H6546" s="21"/>
      <c r="I6546" s="25"/>
      <c r="J6546" s="25"/>
      <c r="K6546" s="25"/>
      <c r="L6546" s="25"/>
      <c r="M6546" s="21"/>
      <c r="N6546" s="21"/>
      <c r="O6546" s="21"/>
      <c r="P6546" s="21"/>
      <c r="Q6546" s="25"/>
      <c r="R6546" s="1"/>
    </row>
    <row r="6547" spans="1:18">
      <c r="A6547" s="25"/>
      <c r="B6547" s="25"/>
      <c r="C6547" s="25"/>
      <c r="D6547" s="25"/>
      <c r="E6547" s="25"/>
      <c r="F6547" s="25"/>
      <c r="G6547" s="25"/>
      <c r="H6547" s="21"/>
      <c r="I6547" s="25"/>
      <c r="J6547" s="25"/>
      <c r="K6547" s="25"/>
      <c r="L6547" s="25"/>
      <c r="M6547" s="21"/>
      <c r="N6547" s="21"/>
      <c r="O6547" s="21"/>
      <c r="P6547" s="21"/>
      <c r="Q6547" s="25"/>
      <c r="R6547" s="1"/>
    </row>
    <row r="6548" spans="1:18">
      <c r="A6548" s="25"/>
      <c r="B6548" s="25"/>
      <c r="C6548" s="25"/>
      <c r="D6548" s="25"/>
      <c r="E6548" s="25"/>
      <c r="F6548" s="25"/>
      <c r="G6548" s="25"/>
      <c r="H6548" s="21"/>
      <c r="I6548" s="25"/>
      <c r="J6548" s="25"/>
      <c r="K6548" s="25"/>
      <c r="L6548" s="25"/>
      <c r="M6548" s="21"/>
      <c r="N6548" s="21"/>
      <c r="O6548" s="21"/>
      <c r="P6548" s="21"/>
      <c r="Q6548" s="25"/>
      <c r="R6548" s="1"/>
    </row>
    <row r="6549" spans="1:18">
      <c r="A6549" s="25"/>
      <c r="B6549" s="25"/>
      <c r="C6549" s="25"/>
      <c r="D6549" s="25"/>
      <c r="E6549" s="25"/>
      <c r="F6549" s="25"/>
      <c r="G6549" s="25"/>
      <c r="H6549" s="21"/>
      <c r="I6549" s="25"/>
      <c r="J6549" s="25"/>
      <c r="K6549" s="25"/>
      <c r="L6549" s="25"/>
      <c r="M6549" s="21"/>
      <c r="N6549" s="21"/>
      <c r="O6549" s="21"/>
      <c r="P6549" s="21"/>
      <c r="Q6549" s="25"/>
      <c r="R6549" s="1"/>
    </row>
    <row r="6550" spans="1:18">
      <c r="A6550" s="25"/>
      <c r="B6550" s="25"/>
      <c r="C6550" s="25"/>
      <c r="D6550" s="25"/>
      <c r="E6550" s="25"/>
      <c r="F6550" s="25"/>
      <c r="G6550" s="25"/>
      <c r="H6550" s="21"/>
      <c r="I6550" s="25"/>
      <c r="J6550" s="25"/>
      <c r="K6550" s="25"/>
      <c r="L6550" s="25"/>
      <c r="M6550" s="21"/>
      <c r="N6550" s="21"/>
      <c r="O6550" s="21"/>
      <c r="P6550" s="21"/>
      <c r="Q6550" s="25"/>
      <c r="R6550" s="1"/>
    </row>
    <row r="6551" spans="1:18">
      <c r="A6551" s="25"/>
      <c r="B6551" s="25"/>
      <c r="C6551" s="25"/>
      <c r="D6551" s="25"/>
      <c r="E6551" s="25"/>
      <c r="F6551" s="25"/>
      <c r="G6551" s="25"/>
      <c r="H6551" s="21"/>
      <c r="I6551" s="25"/>
      <c r="J6551" s="25"/>
      <c r="K6551" s="25"/>
      <c r="L6551" s="25"/>
      <c r="M6551" s="21"/>
      <c r="N6551" s="21"/>
      <c r="O6551" s="21"/>
      <c r="P6551" s="21"/>
      <c r="Q6551" s="25"/>
      <c r="R6551" s="1"/>
    </row>
    <row r="6552" spans="1:18">
      <c r="A6552" s="25"/>
      <c r="B6552" s="25"/>
      <c r="C6552" s="25"/>
      <c r="D6552" s="25"/>
      <c r="E6552" s="25"/>
      <c r="F6552" s="25"/>
      <c r="G6552" s="25"/>
      <c r="H6552" s="21"/>
      <c r="I6552" s="25"/>
      <c r="J6552" s="25"/>
      <c r="K6552" s="25"/>
      <c r="L6552" s="25"/>
      <c r="M6552" s="21"/>
      <c r="N6552" s="22"/>
      <c r="O6552" s="21"/>
      <c r="P6552" s="21"/>
      <c r="Q6552" s="25"/>
      <c r="R6552" s="1"/>
    </row>
    <row r="6553" spans="1:18">
      <c r="A6553" s="25"/>
      <c r="B6553" s="25"/>
      <c r="C6553" s="25"/>
      <c r="D6553" s="25"/>
      <c r="E6553" s="25"/>
      <c r="H6553" s="21"/>
      <c r="I6553" s="25"/>
      <c r="K6553" s="25"/>
      <c r="L6553" s="25"/>
      <c r="M6553" s="22"/>
      <c r="N6553" s="22"/>
      <c r="O6553" s="21"/>
      <c r="P6553" s="21"/>
      <c r="Q6553" s="25"/>
      <c r="R6553" s="1"/>
    </row>
    <row r="6554" spans="1:18">
      <c r="A6554" s="25"/>
      <c r="B6554" s="25"/>
      <c r="C6554" s="25"/>
      <c r="D6554" s="25"/>
      <c r="E6554" s="25"/>
      <c r="H6554" s="21"/>
      <c r="I6554" s="25"/>
      <c r="K6554" s="25"/>
      <c r="L6554" s="25"/>
      <c r="M6554" s="22"/>
      <c r="N6554" s="22"/>
      <c r="O6554" s="21"/>
      <c r="P6554" s="21"/>
      <c r="Q6554" s="25"/>
      <c r="R6554" s="1"/>
    </row>
    <row r="6555" spans="1:18">
      <c r="A6555" s="25"/>
      <c r="B6555" s="25"/>
      <c r="C6555" s="25"/>
      <c r="D6555" s="25"/>
      <c r="E6555" s="25"/>
      <c r="F6555" s="25"/>
      <c r="G6555" s="25"/>
      <c r="H6555" s="21"/>
      <c r="I6555" s="25"/>
      <c r="J6555" s="25"/>
      <c r="K6555" s="25"/>
      <c r="L6555" s="25"/>
      <c r="M6555" s="21"/>
      <c r="N6555" s="22"/>
      <c r="O6555" s="21"/>
      <c r="P6555" s="21"/>
      <c r="Q6555" s="25"/>
      <c r="R6555" s="1"/>
    </row>
    <row r="6556" spans="1:18">
      <c r="A6556" s="25"/>
      <c r="B6556" s="25"/>
      <c r="C6556" s="25"/>
      <c r="D6556" s="25"/>
      <c r="E6556" s="25"/>
      <c r="F6556" s="25"/>
      <c r="G6556" s="25"/>
      <c r="H6556" s="21"/>
      <c r="I6556" s="25"/>
      <c r="J6556" s="25"/>
      <c r="K6556" s="25"/>
      <c r="L6556" s="25"/>
      <c r="M6556" s="21"/>
      <c r="N6556" s="21"/>
      <c r="O6556" s="21"/>
      <c r="P6556" s="21"/>
      <c r="Q6556" s="25"/>
      <c r="R6556" s="1"/>
    </row>
    <row r="6557" spans="1:18">
      <c r="A6557" s="25"/>
      <c r="B6557" s="25"/>
      <c r="C6557" s="25"/>
      <c r="D6557" s="25"/>
      <c r="E6557" s="25"/>
      <c r="F6557" s="25"/>
      <c r="G6557" s="25"/>
      <c r="H6557" s="21"/>
      <c r="I6557" s="25"/>
      <c r="J6557" s="25"/>
      <c r="K6557" s="25"/>
      <c r="L6557" s="25"/>
      <c r="M6557" s="21"/>
      <c r="N6557" s="21"/>
      <c r="O6557" s="21"/>
      <c r="P6557" s="21"/>
      <c r="Q6557" s="25"/>
      <c r="R6557" s="1"/>
    </row>
    <row r="6558" spans="1:18">
      <c r="A6558" s="25"/>
      <c r="B6558" s="25"/>
      <c r="C6558" s="25"/>
      <c r="D6558" s="25"/>
      <c r="E6558" s="25"/>
      <c r="F6558" s="25"/>
      <c r="G6558" s="25"/>
      <c r="H6558" s="21"/>
      <c r="I6558" s="25"/>
      <c r="J6558" s="25"/>
      <c r="K6558" s="25"/>
      <c r="L6558" s="25"/>
      <c r="M6558" s="21"/>
      <c r="N6558" s="21"/>
      <c r="O6558" s="21"/>
      <c r="P6558" s="21"/>
      <c r="Q6558" s="25"/>
      <c r="R6558" s="1"/>
    </row>
    <row r="6559" spans="1:18">
      <c r="A6559" s="25"/>
      <c r="B6559" s="25"/>
      <c r="C6559" s="25"/>
      <c r="D6559" s="25"/>
      <c r="E6559" s="25"/>
      <c r="F6559" s="25"/>
      <c r="G6559" s="25"/>
      <c r="H6559" s="21"/>
      <c r="I6559" s="25"/>
      <c r="J6559" s="25"/>
      <c r="K6559" s="25"/>
      <c r="L6559" s="25"/>
      <c r="M6559" s="21"/>
      <c r="N6559" s="21"/>
      <c r="O6559" s="21"/>
      <c r="P6559" s="21"/>
      <c r="Q6559" s="25"/>
      <c r="R6559" s="1"/>
    </row>
    <row r="6560" spans="1:18">
      <c r="A6560" s="25"/>
      <c r="B6560" s="25"/>
      <c r="C6560" s="25"/>
      <c r="D6560" s="25"/>
      <c r="E6560" s="25"/>
      <c r="F6560" s="25"/>
      <c r="G6560" s="25"/>
      <c r="H6560" s="21"/>
      <c r="I6560" s="25"/>
      <c r="J6560" s="25"/>
      <c r="K6560" s="25"/>
      <c r="L6560" s="25"/>
      <c r="M6560" s="21"/>
      <c r="N6560" s="21"/>
      <c r="O6560" s="21"/>
      <c r="P6560" s="21"/>
      <c r="Q6560" s="25"/>
      <c r="R6560" s="1"/>
    </row>
    <row r="6561" spans="1:18">
      <c r="A6561" s="25"/>
      <c r="B6561" s="25"/>
      <c r="C6561" s="25"/>
      <c r="D6561" s="25"/>
      <c r="E6561" s="25"/>
      <c r="F6561" s="25"/>
      <c r="G6561" s="25"/>
      <c r="H6561" s="21"/>
      <c r="I6561" s="25"/>
      <c r="J6561" s="25"/>
      <c r="K6561" s="25"/>
      <c r="L6561" s="25"/>
      <c r="M6561" s="21"/>
      <c r="N6561" s="21"/>
      <c r="O6561" s="21"/>
      <c r="P6561" s="21"/>
      <c r="Q6561" s="25"/>
      <c r="R6561" s="1"/>
    </row>
    <row r="6562" spans="1:18">
      <c r="A6562" s="25"/>
      <c r="B6562" s="25"/>
      <c r="C6562" s="25"/>
      <c r="D6562" s="25"/>
      <c r="E6562" s="25"/>
      <c r="F6562" s="25"/>
      <c r="G6562" s="25"/>
      <c r="H6562" s="21"/>
      <c r="I6562" s="25"/>
      <c r="J6562" s="25"/>
      <c r="K6562" s="25"/>
      <c r="L6562" s="25"/>
      <c r="M6562" s="21"/>
      <c r="N6562" s="21"/>
      <c r="O6562" s="21"/>
      <c r="P6562" s="21"/>
      <c r="Q6562" s="25"/>
      <c r="R6562" s="1"/>
    </row>
    <row r="6563" spans="1:18">
      <c r="A6563" s="25"/>
      <c r="B6563" s="25"/>
      <c r="C6563" s="25"/>
      <c r="D6563" s="25"/>
      <c r="E6563" s="25"/>
      <c r="F6563" s="25"/>
      <c r="G6563" s="25"/>
      <c r="H6563" s="21"/>
      <c r="I6563" s="25"/>
      <c r="J6563" s="25"/>
      <c r="K6563" s="25"/>
      <c r="L6563" s="25"/>
      <c r="M6563" s="21"/>
      <c r="N6563" s="22"/>
      <c r="O6563" s="21"/>
      <c r="P6563" s="21"/>
      <c r="Q6563" s="25"/>
      <c r="R6563" s="1"/>
    </row>
    <row r="6564" spans="1:18">
      <c r="A6564" s="25"/>
      <c r="B6564" s="25"/>
      <c r="C6564" s="25"/>
      <c r="D6564" s="25"/>
      <c r="E6564" s="25"/>
      <c r="F6564" s="25"/>
      <c r="G6564" s="25"/>
      <c r="H6564" s="21"/>
      <c r="I6564" s="25"/>
      <c r="J6564" s="25"/>
      <c r="K6564" s="25"/>
      <c r="L6564" s="25"/>
      <c r="M6564" s="21"/>
      <c r="N6564" s="22"/>
      <c r="O6564" s="21"/>
      <c r="P6564" s="21"/>
      <c r="Q6564" s="25"/>
      <c r="R6564" s="1"/>
    </row>
    <row r="6565" spans="1:18">
      <c r="A6565" s="25"/>
      <c r="B6565" s="25"/>
      <c r="C6565" s="25"/>
      <c r="D6565" s="25"/>
      <c r="E6565" s="25"/>
      <c r="F6565" s="25"/>
      <c r="G6565" s="25"/>
      <c r="H6565" s="21"/>
      <c r="I6565" s="25"/>
      <c r="J6565" s="25"/>
      <c r="K6565" s="25"/>
      <c r="L6565" s="25"/>
      <c r="M6565" s="21"/>
      <c r="N6565" s="21"/>
      <c r="O6565" s="21"/>
      <c r="P6565" s="21"/>
      <c r="Q6565" s="25"/>
      <c r="R6565" s="1"/>
    </row>
    <row r="6566" spans="1:18">
      <c r="A6566" s="25"/>
      <c r="B6566" s="25"/>
      <c r="C6566" s="25"/>
      <c r="D6566" s="25"/>
      <c r="E6566" s="25"/>
      <c r="F6566" s="25"/>
      <c r="G6566" s="25"/>
      <c r="H6566" s="21"/>
      <c r="I6566" s="25"/>
      <c r="J6566" s="25"/>
      <c r="K6566" s="25"/>
      <c r="L6566" s="25"/>
      <c r="M6566" s="21"/>
      <c r="N6566" s="21"/>
      <c r="O6566" s="21"/>
      <c r="P6566" s="21"/>
      <c r="Q6566" s="25"/>
      <c r="R6566" s="1"/>
    </row>
    <row r="6567" spans="1:18">
      <c r="A6567" s="25"/>
      <c r="B6567" s="25"/>
      <c r="C6567" s="25"/>
      <c r="D6567" s="25"/>
      <c r="E6567" s="25"/>
      <c r="F6567" s="25"/>
      <c r="G6567" s="25"/>
      <c r="H6567" s="21"/>
      <c r="I6567" s="25"/>
      <c r="J6567" s="25"/>
      <c r="K6567" s="25"/>
      <c r="L6567" s="25"/>
      <c r="M6567" s="21"/>
      <c r="N6567" s="22"/>
      <c r="O6567" s="21"/>
      <c r="P6567" s="21"/>
      <c r="Q6567" s="25"/>
      <c r="R6567" s="1"/>
    </row>
    <row r="6568" spans="1:18">
      <c r="A6568" s="25"/>
      <c r="B6568" s="25"/>
      <c r="C6568" s="25"/>
      <c r="D6568" s="25"/>
      <c r="E6568" s="25"/>
      <c r="F6568" s="25"/>
      <c r="G6568" s="25"/>
      <c r="H6568" s="21"/>
      <c r="I6568" s="25"/>
      <c r="J6568" s="25"/>
      <c r="K6568" s="25"/>
      <c r="L6568" s="25"/>
      <c r="M6568" s="21"/>
      <c r="N6568" s="22"/>
      <c r="O6568" s="21"/>
      <c r="P6568" s="21"/>
      <c r="Q6568" s="25"/>
      <c r="R6568" s="1"/>
    </row>
    <row r="6569" spans="1:18">
      <c r="A6569" s="25"/>
      <c r="B6569" s="25"/>
      <c r="C6569" s="25"/>
      <c r="D6569" s="25"/>
      <c r="E6569" s="25"/>
      <c r="F6569" s="25"/>
      <c r="G6569" s="25"/>
      <c r="H6569" s="21"/>
      <c r="I6569" s="25"/>
      <c r="J6569" s="25"/>
      <c r="K6569" s="25"/>
      <c r="L6569" s="25"/>
      <c r="M6569" s="21"/>
      <c r="N6569" s="22"/>
      <c r="O6569" s="21"/>
      <c r="P6569" s="21"/>
      <c r="Q6569" s="25"/>
      <c r="R6569" s="1"/>
    </row>
    <row r="6570" spans="1:18">
      <c r="A6570" s="25"/>
      <c r="B6570" s="25"/>
      <c r="C6570" s="25"/>
      <c r="D6570" s="25"/>
      <c r="E6570" s="25"/>
      <c r="F6570" s="25"/>
      <c r="G6570" s="25"/>
      <c r="H6570" s="21"/>
      <c r="I6570" s="25"/>
      <c r="J6570" s="25"/>
      <c r="K6570" s="25"/>
      <c r="L6570" s="25"/>
      <c r="M6570" s="21"/>
      <c r="N6570" s="21"/>
      <c r="O6570" s="21"/>
      <c r="P6570" s="21"/>
      <c r="Q6570" s="25"/>
      <c r="R6570" s="1"/>
    </row>
    <row r="6571" spans="1:18">
      <c r="A6571" s="25"/>
      <c r="B6571" s="25"/>
      <c r="C6571" s="25"/>
      <c r="D6571" s="25"/>
      <c r="E6571" s="25"/>
      <c r="F6571" s="25"/>
      <c r="G6571" s="25"/>
      <c r="H6571" s="21"/>
      <c r="I6571" s="25"/>
      <c r="J6571" s="25"/>
      <c r="K6571" s="25"/>
      <c r="L6571" s="25"/>
      <c r="M6571" s="21"/>
      <c r="N6571" s="22"/>
      <c r="O6571" s="21"/>
      <c r="P6571" s="21"/>
      <c r="Q6571" s="25"/>
      <c r="R6571" s="1"/>
    </row>
    <row r="6572" spans="1:18">
      <c r="A6572" s="25"/>
      <c r="B6572" s="25"/>
      <c r="C6572" s="25"/>
      <c r="D6572" s="25"/>
      <c r="E6572" s="25"/>
      <c r="F6572" s="25"/>
      <c r="G6572" s="25"/>
      <c r="H6572" s="21"/>
      <c r="I6572" s="25"/>
      <c r="J6572" s="25"/>
      <c r="K6572" s="25"/>
      <c r="L6572" s="25"/>
      <c r="M6572" s="21"/>
      <c r="N6572" s="21"/>
      <c r="O6572" s="21"/>
      <c r="P6572" s="21"/>
      <c r="Q6572" s="25"/>
      <c r="R6572" s="1"/>
    </row>
    <row r="6573" spans="1:18">
      <c r="A6573" s="25"/>
      <c r="B6573" s="25"/>
      <c r="C6573" s="25"/>
      <c r="D6573" s="25"/>
      <c r="E6573" s="25"/>
      <c r="F6573" s="25"/>
      <c r="G6573" s="25"/>
      <c r="H6573" s="21"/>
      <c r="I6573" s="25"/>
      <c r="J6573" s="25"/>
      <c r="K6573" s="25"/>
      <c r="L6573" s="25"/>
      <c r="M6573" s="21"/>
      <c r="N6573" s="21"/>
      <c r="O6573" s="21"/>
      <c r="P6573" s="21"/>
      <c r="Q6573" s="25"/>
      <c r="R6573" s="1"/>
    </row>
    <row r="6574" spans="1:18">
      <c r="A6574" s="25"/>
      <c r="B6574" s="25"/>
      <c r="C6574" s="25"/>
      <c r="D6574" s="25"/>
      <c r="E6574" s="25"/>
      <c r="F6574" s="25"/>
      <c r="G6574" s="25"/>
      <c r="H6574" s="21"/>
      <c r="I6574" s="25"/>
      <c r="J6574" s="25"/>
      <c r="K6574" s="25"/>
      <c r="L6574" s="25"/>
      <c r="M6574" s="21"/>
      <c r="N6574" s="22"/>
      <c r="O6574" s="21"/>
      <c r="P6574" s="21"/>
      <c r="Q6574" s="25"/>
      <c r="R6574" s="1"/>
    </row>
    <row r="6575" spans="1:18">
      <c r="A6575" s="25"/>
      <c r="B6575" s="25"/>
      <c r="C6575" s="25"/>
      <c r="D6575" s="25"/>
      <c r="E6575" s="25"/>
      <c r="F6575" s="25"/>
      <c r="G6575" s="25"/>
      <c r="H6575" s="21"/>
      <c r="I6575" s="25"/>
      <c r="J6575" s="25"/>
      <c r="K6575" s="25"/>
      <c r="L6575" s="25"/>
      <c r="M6575" s="21"/>
      <c r="N6575" s="21"/>
      <c r="O6575" s="21"/>
      <c r="P6575" s="21"/>
      <c r="Q6575" s="25"/>
      <c r="R6575" s="1"/>
    </row>
    <row r="6576" spans="1:18">
      <c r="A6576" s="25"/>
      <c r="B6576" s="25"/>
      <c r="C6576" s="25"/>
      <c r="D6576" s="25"/>
      <c r="E6576" s="25"/>
      <c r="F6576" s="25"/>
      <c r="G6576" s="25"/>
      <c r="H6576" s="21"/>
      <c r="I6576" s="25"/>
      <c r="J6576" s="25"/>
      <c r="K6576" s="25"/>
      <c r="L6576" s="25"/>
      <c r="M6576" s="21"/>
      <c r="N6576" s="21"/>
      <c r="O6576" s="21"/>
      <c r="P6576" s="21"/>
      <c r="Q6576" s="25"/>
      <c r="R6576" s="1"/>
    </row>
    <row r="6577" spans="1:18">
      <c r="A6577" s="25"/>
      <c r="B6577" s="25"/>
      <c r="C6577" s="25"/>
      <c r="D6577" s="25"/>
      <c r="E6577" s="25"/>
      <c r="F6577" s="25"/>
      <c r="G6577" s="25"/>
      <c r="H6577" s="21"/>
      <c r="I6577" s="25"/>
      <c r="J6577" s="25"/>
      <c r="K6577" s="25"/>
      <c r="L6577" s="25"/>
      <c r="M6577" s="21"/>
      <c r="N6577" s="21"/>
      <c r="O6577" s="21"/>
      <c r="P6577" s="21"/>
      <c r="Q6577" s="25"/>
      <c r="R6577" s="1"/>
    </row>
    <row r="6578" spans="1:18">
      <c r="A6578" s="25"/>
      <c r="B6578" s="25"/>
      <c r="C6578" s="25"/>
      <c r="D6578" s="25"/>
      <c r="E6578" s="25"/>
      <c r="F6578" s="25"/>
      <c r="G6578" s="25"/>
      <c r="H6578" s="21"/>
      <c r="I6578" s="25"/>
      <c r="J6578" s="25"/>
      <c r="K6578" s="25"/>
      <c r="L6578" s="25"/>
      <c r="M6578" s="21"/>
      <c r="N6578" s="21"/>
      <c r="O6578" s="21"/>
      <c r="P6578" s="21"/>
      <c r="Q6578" s="25"/>
      <c r="R6578" s="1"/>
    </row>
    <row r="6579" spans="1:18">
      <c r="A6579" s="25"/>
      <c r="B6579" s="25"/>
      <c r="C6579" s="25"/>
      <c r="D6579" s="25"/>
      <c r="E6579" s="25"/>
      <c r="F6579" s="25"/>
      <c r="G6579" s="25"/>
      <c r="H6579" s="21"/>
      <c r="I6579" s="25"/>
      <c r="J6579" s="25"/>
      <c r="K6579" s="25"/>
      <c r="L6579" s="25"/>
      <c r="M6579" s="21"/>
      <c r="N6579" s="21"/>
      <c r="O6579" s="21"/>
      <c r="P6579" s="21"/>
      <c r="Q6579" s="25"/>
      <c r="R6579" s="1"/>
    </row>
    <row r="6580" spans="1:18">
      <c r="A6580" s="25"/>
      <c r="B6580" s="25"/>
      <c r="C6580" s="25"/>
      <c r="D6580" s="25"/>
      <c r="E6580" s="25"/>
      <c r="H6580" s="21"/>
      <c r="I6580" s="25"/>
      <c r="K6580" s="25"/>
      <c r="L6580" s="25"/>
      <c r="M6580" s="22"/>
      <c r="N6580" s="22"/>
      <c r="O6580" s="21"/>
      <c r="P6580" s="21"/>
      <c r="Q6580" s="25"/>
      <c r="R6580" s="1"/>
    </row>
    <row r="6581" spans="1:18">
      <c r="A6581" s="25"/>
      <c r="B6581" s="25"/>
      <c r="C6581" s="25"/>
      <c r="D6581" s="25"/>
      <c r="E6581" s="25"/>
      <c r="H6581" s="21"/>
      <c r="I6581" s="25"/>
      <c r="K6581" s="25"/>
      <c r="L6581" s="25"/>
      <c r="M6581" s="22"/>
      <c r="N6581" s="22"/>
      <c r="O6581" s="21"/>
      <c r="P6581" s="21"/>
      <c r="Q6581" s="25"/>
      <c r="R6581" s="1"/>
    </row>
    <row r="6582" spans="1:18">
      <c r="A6582" s="25"/>
      <c r="B6582" s="25"/>
      <c r="C6582" s="25"/>
      <c r="D6582" s="25"/>
      <c r="E6582" s="25"/>
      <c r="F6582" s="25"/>
      <c r="G6582" s="25"/>
      <c r="H6582" s="21"/>
      <c r="I6582" s="25"/>
      <c r="J6582" s="25"/>
      <c r="K6582" s="25"/>
      <c r="L6582" s="25"/>
      <c r="M6582" s="21"/>
      <c r="N6582" s="22"/>
      <c r="O6582" s="21"/>
      <c r="P6582" s="21"/>
      <c r="Q6582" s="25"/>
      <c r="R6582" s="1"/>
    </row>
    <row r="6583" spans="1:18">
      <c r="A6583" s="25"/>
      <c r="B6583" s="25"/>
      <c r="C6583" s="25"/>
      <c r="D6583" s="25"/>
      <c r="E6583" s="25"/>
      <c r="F6583" s="25"/>
      <c r="G6583" s="25"/>
      <c r="H6583" s="21"/>
      <c r="I6583" s="25"/>
      <c r="J6583" s="25"/>
      <c r="K6583" s="25"/>
      <c r="L6583" s="25"/>
      <c r="M6583" s="21"/>
      <c r="N6583" s="22"/>
      <c r="O6583" s="21"/>
      <c r="P6583" s="21"/>
      <c r="Q6583" s="25"/>
      <c r="R6583" s="1"/>
    </row>
    <row r="6584" spans="1:18">
      <c r="A6584" s="25"/>
      <c r="B6584" s="25"/>
      <c r="C6584" s="25"/>
      <c r="D6584" s="25"/>
      <c r="E6584" s="25"/>
      <c r="F6584" s="25"/>
      <c r="G6584" s="25"/>
      <c r="H6584" s="21"/>
      <c r="I6584" s="25"/>
      <c r="J6584" s="25"/>
      <c r="K6584" s="25"/>
      <c r="L6584" s="25"/>
      <c r="M6584" s="21"/>
      <c r="N6584" s="22"/>
      <c r="O6584" s="21"/>
      <c r="P6584" s="21"/>
      <c r="Q6584" s="25"/>
      <c r="R6584" s="1"/>
    </row>
    <row r="6585" spans="1:18">
      <c r="A6585" s="25"/>
      <c r="B6585" s="25"/>
      <c r="C6585" s="25"/>
      <c r="D6585" s="25"/>
      <c r="E6585" s="25"/>
      <c r="F6585" s="25"/>
      <c r="G6585" s="25"/>
      <c r="H6585" s="21"/>
      <c r="I6585" s="25"/>
      <c r="J6585" s="25"/>
      <c r="K6585" s="25"/>
      <c r="L6585" s="25"/>
      <c r="M6585" s="21"/>
      <c r="N6585" s="22"/>
      <c r="O6585" s="21"/>
      <c r="P6585" s="21"/>
      <c r="Q6585" s="25"/>
      <c r="R6585" s="1"/>
    </row>
    <row r="6586" spans="1:18">
      <c r="A6586" s="25"/>
      <c r="B6586" s="25"/>
      <c r="C6586" s="25"/>
      <c r="D6586" s="25"/>
      <c r="E6586" s="25"/>
      <c r="F6586" s="25"/>
      <c r="G6586" s="25"/>
      <c r="H6586" s="21"/>
      <c r="I6586" s="25"/>
      <c r="J6586" s="25"/>
      <c r="K6586" s="25"/>
      <c r="L6586" s="25"/>
      <c r="M6586" s="21"/>
      <c r="N6586" s="22"/>
      <c r="O6586" s="21"/>
      <c r="P6586" s="21"/>
      <c r="Q6586" s="25"/>
      <c r="R6586" s="1"/>
    </row>
    <row r="6587" spans="1:18">
      <c r="A6587" s="25"/>
      <c r="B6587" s="25"/>
      <c r="C6587" s="25"/>
      <c r="D6587" s="25"/>
      <c r="E6587" s="25"/>
      <c r="F6587" s="25"/>
      <c r="G6587" s="25"/>
      <c r="H6587" s="21"/>
      <c r="I6587" s="25"/>
      <c r="J6587" s="25"/>
      <c r="K6587" s="25"/>
      <c r="L6587" s="25"/>
      <c r="M6587" s="21"/>
      <c r="N6587" s="22"/>
      <c r="O6587" s="21"/>
      <c r="P6587" s="21"/>
      <c r="Q6587" s="25"/>
      <c r="R6587" s="1"/>
    </row>
    <row r="6588" spans="1:18">
      <c r="A6588" s="25"/>
      <c r="B6588" s="25"/>
      <c r="C6588" s="25"/>
      <c r="D6588" s="25"/>
      <c r="E6588" s="25"/>
      <c r="F6588" s="25"/>
      <c r="G6588" s="25"/>
      <c r="H6588" s="21"/>
      <c r="I6588" s="25"/>
      <c r="J6588" s="25"/>
      <c r="K6588" s="25"/>
      <c r="L6588" s="25"/>
      <c r="M6588" s="21"/>
      <c r="N6588" s="22"/>
      <c r="O6588" s="21"/>
      <c r="P6588" s="21"/>
      <c r="Q6588" s="25"/>
      <c r="R6588" s="1"/>
    </row>
    <row r="6589" spans="1:18">
      <c r="A6589" s="25"/>
      <c r="B6589" s="25"/>
      <c r="C6589" s="25"/>
      <c r="D6589" s="25"/>
      <c r="E6589" s="25"/>
      <c r="F6589" s="25"/>
      <c r="G6589" s="25"/>
      <c r="H6589" s="21"/>
      <c r="I6589" s="25"/>
      <c r="J6589" s="25"/>
      <c r="K6589" s="25"/>
      <c r="L6589" s="25"/>
      <c r="M6589" s="21"/>
      <c r="N6589" s="22"/>
      <c r="O6589" s="21"/>
      <c r="P6589" s="21"/>
      <c r="Q6589" s="25"/>
      <c r="R6589" s="1"/>
    </row>
    <row r="6590" spans="1:18">
      <c r="A6590" s="25"/>
      <c r="B6590" s="25"/>
      <c r="C6590" s="25"/>
      <c r="D6590" s="25"/>
      <c r="E6590" s="25"/>
      <c r="F6590" s="25"/>
      <c r="G6590" s="25"/>
      <c r="H6590" s="21"/>
      <c r="I6590" s="25"/>
      <c r="J6590" s="25"/>
      <c r="K6590" s="25"/>
      <c r="L6590" s="25"/>
      <c r="M6590" s="21"/>
      <c r="N6590" s="22"/>
      <c r="O6590" s="21"/>
      <c r="P6590" s="21"/>
      <c r="Q6590" s="25"/>
      <c r="R6590" s="1"/>
    </row>
    <row r="6591" spans="1:18">
      <c r="A6591" s="25"/>
      <c r="B6591" s="25"/>
      <c r="C6591" s="25"/>
      <c r="D6591" s="25"/>
      <c r="E6591" s="25"/>
      <c r="F6591" s="25"/>
      <c r="G6591" s="25"/>
      <c r="H6591" s="21"/>
      <c r="I6591" s="25"/>
      <c r="J6591" s="25"/>
      <c r="K6591" s="25"/>
      <c r="L6591" s="25"/>
      <c r="M6591" s="21"/>
      <c r="N6591" s="22"/>
      <c r="O6591" s="21"/>
      <c r="P6591" s="21"/>
      <c r="Q6591" s="25"/>
      <c r="R6591" s="1"/>
    </row>
    <row r="6592" spans="1:18">
      <c r="A6592" s="25"/>
      <c r="B6592" s="25"/>
      <c r="C6592" s="25"/>
      <c r="D6592" s="25"/>
      <c r="E6592" s="25"/>
      <c r="F6592" s="25"/>
      <c r="G6592" s="25"/>
      <c r="H6592" s="21"/>
      <c r="I6592" s="25"/>
      <c r="J6592" s="25"/>
      <c r="K6592" s="25"/>
      <c r="L6592" s="25"/>
      <c r="M6592" s="21"/>
      <c r="N6592" s="22"/>
      <c r="O6592" s="21"/>
      <c r="P6592" s="21"/>
      <c r="Q6592" s="25"/>
      <c r="R6592" s="1"/>
    </row>
    <row r="6593" spans="1:18">
      <c r="A6593" s="25"/>
      <c r="B6593" s="25"/>
      <c r="C6593" s="25"/>
      <c r="D6593" s="25"/>
      <c r="E6593" s="25"/>
      <c r="F6593" s="25"/>
      <c r="G6593" s="25"/>
      <c r="H6593" s="21"/>
      <c r="I6593" s="25"/>
      <c r="J6593" s="25"/>
      <c r="K6593" s="25"/>
      <c r="L6593" s="25"/>
      <c r="M6593" s="21"/>
      <c r="N6593" s="22"/>
      <c r="O6593" s="21"/>
      <c r="P6593" s="21"/>
      <c r="Q6593" s="25"/>
      <c r="R6593" s="1"/>
    </row>
    <row r="6594" spans="1:18">
      <c r="A6594" s="25"/>
      <c r="B6594" s="25"/>
      <c r="C6594" s="25"/>
      <c r="D6594" s="25"/>
      <c r="E6594" s="25"/>
      <c r="F6594" s="25"/>
      <c r="G6594" s="25"/>
      <c r="H6594" s="21"/>
      <c r="I6594" s="25"/>
      <c r="J6594" s="25"/>
      <c r="K6594" s="25"/>
      <c r="L6594" s="25"/>
      <c r="M6594" s="21"/>
      <c r="N6594" s="22"/>
      <c r="O6594" s="21"/>
      <c r="P6594" s="21"/>
      <c r="Q6594" s="25"/>
      <c r="R6594" s="1"/>
    </row>
    <row r="6595" spans="1:18">
      <c r="A6595" s="25"/>
      <c r="B6595" s="25"/>
      <c r="C6595" s="25"/>
      <c r="D6595" s="25"/>
      <c r="E6595" s="25"/>
      <c r="H6595" s="21"/>
      <c r="I6595" s="25"/>
      <c r="K6595" s="25"/>
      <c r="L6595" s="25"/>
      <c r="M6595" s="22"/>
      <c r="N6595" s="22"/>
      <c r="O6595" s="21"/>
      <c r="P6595" s="21"/>
      <c r="Q6595" s="25"/>
      <c r="R6595" s="1"/>
    </row>
    <row r="6596" spans="1:18">
      <c r="A6596" s="25"/>
      <c r="B6596" s="25"/>
      <c r="C6596" s="25"/>
      <c r="D6596" s="25"/>
      <c r="E6596" s="25"/>
      <c r="H6596" s="21"/>
      <c r="I6596" s="25"/>
      <c r="K6596" s="25"/>
      <c r="L6596" s="25"/>
      <c r="M6596" s="22"/>
      <c r="N6596" s="22"/>
      <c r="O6596" s="21"/>
      <c r="P6596" s="21"/>
      <c r="Q6596" s="25"/>
      <c r="R6596" s="1"/>
    </row>
    <row r="6597" spans="1:18">
      <c r="A6597" s="25"/>
      <c r="B6597" s="25"/>
      <c r="C6597" s="25"/>
      <c r="D6597" s="25"/>
      <c r="E6597" s="25"/>
      <c r="H6597" s="21"/>
      <c r="I6597" s="25"/>
      <c r="K6597" s="25"/>
      <c r="L6597" s="25"/>
      <c r="M6597" s="22"/>
      <c r="N6597" s="22"/>
      <c r="O6597" s="21"/>
      <c r="P6597" s="21"/>
      <c r="Q6597" s="25"/>
      <c r="R6597" s="1"/>
    </row>
    <row r="6598" spans="1:18">
      <c r="A6598" s="25"/>
      <c r="B6598" s="25"/>
      <c r="C6598" s="25"/>
      <c r="D6598" s="25"/>
      <c r="E6598" s="25"/>
      <c r="F6598" s="25"/>
      <c r="G6598" s="25"/>
      <c r="H6598" s="21"/>
      <c r="I6598" s="25"/>
      <c r="J6598" s="25"/>
      <c r="K6598" s="25"/>
      <c r="L6598" s="25"/>
      <c r="M6598" s="21"/>
      <c r="N6598" s="21"/>
      <c r="O6598" s="21"/>
      <c r="P6598" s="21"/>
      <c r="Q6598" s="25"/>
      <c r="R6598" s="1"/>
    </row>
    <row r="6599" spans="1:18">
      <c r="A6599" s="25"/>
      <c r="B6599" s="25"/>
      <c r="C6599" s="25"/>
      <c r="D6599" s="25"/>
      <c r="E6599" s="25"/>
      <c r="F6599" s="25"/>
      <c r="G6599" s="25"/>
      <c r="H6599" s="21"/>
      <c r="I6599" s="25"/>
      <c r="J6599" s="25"/>
      <c r="K6599" s="25"/>
      <c r="L6599" s="25"/>
      <c r="M6599" s="21"/>
      <c r="N6599" s="22"/>
      <c r="O6599" s="21"/>
      <c r="P6599" s="21"/>
      <c r="Q6599" s="25"/>
      <c r="R6599" s="1"/>
    </row>
    <row r="6600" spans="1:18">
      <c r="A6600" s="25"/>
      <c r="B6600" s="25"/>
      <c r="C6600" s="25"/>
      <c r="D6600" s="25"/>
      <c r="E6600" s="25"/>
      <c r="F6600" s="25"/>
      <c r="G6600" s="25"/>
      <c r="H6600" s="21"/>
      <c r="I6600" s="25"/>
      <c r="J6600" s="25"/>
      <c r="K6600" s="25"/>
      <c r="L6600" s="25"/>
      <c r="M6600" s="21"/>
      <c r="N6600" s="22"/>
      <c r="O6600" s="21"/>
      <c r="P6600" s="21"/>
      <c r="Q6600" s="25"/>
      <c r="R6600" s="1"/>
    </row>
    <row r="6601" spans="1:18">
      <c r="A6601" s="25"/>
      <c r="B6601" s="25"/>
      <c r="C6601" s="25"/>
      <c r="D6601" s="25"/>
      <c r="E6601" s="25"/>
      <c r="F6601" s="25"/>
      <c r="G6601" s="25"/>
      <c r="H6601" s="21"/>
      <c r="I6601" s="25"/>
      <c r="J6601" s="25"/>
      <c r="K6601" s="25"/>
      <c r="L6601" s="25"/>
      <c r="M6601" s="21"/>
      <c r="N6601" s="22"/>
      <c r="O6601" s="21"/>
      <c r="P6601" s="21"/>
      <c r="Q6601" s="25"/>
      <c r="R6601" s="1"/>
    </row>
    <row r="6602" spans="1:18">
      <c r="A6602" s="25"/>
      <c r="B6602" s="25"/>
      <c r="C6602" s="25"/>
      <c r="D6602" s="25"/>
      <c r="E6602" s="25"/>
      <c r="F6602" s="25"/>
      <c r="G6602" s="25"/>
      <c r="H6602" s="21"/>
      <c r="I6602" s="25"/>
      <c r="J6602" s="25"/>
      <c r="K6602" s="25"/>
      <c r="L6602" s="25"/>
      <c r="M6602" s="21"/>
      <c r="N6602" s="22"/>
      <c r="O6602" s="21"/>
      <c r="P6602" s="21"/>
      <c r="Q6602" s="25"/>
      <c r="R6602" s="1"/>
    </row>
    <row r="6603" spans="1:18">
      <c r="A6603" s="25"/>
      <c r="B6603" s="25"/>
      <c r="C6603" s="25"/>
      <c r="D6603" s="25"/>
      <c r="E6603" s="25"/>
      <c r="F6603" s="25"/>
      <c r="G6603" s="25"/>
      <c r="H6603" s="21"/>
      <c r="I6603" s="25"/>
      <c r="J6603" s="25"/>
      <c r="K6603" s="25"/>
      <c r="L6603" s="25"/>
      <c r="M6603" s="21"/>
      <c r="N6603" s="22"/>
      <c r="O6603" s="21"/>
      <c r="P6603" s="21"/>
      <c r="Q6603" s="25"/>
      <c r="R6603" s="1"/>
    </row>
    <row r="6604" spans="1:18">
      <c r="A6604" s="25"/>
      <c r="B6604" s="25"/>
      <c r="C6604" s="25"/>
      <c r="D6604" s="25"/>
      <c r="E6604" s="25"/>
      <c r="F6604" s="25"/>
      <c r="G6604" s="25"/>
      <c r="H6604" s="21"/>
      <c r="I6604" s="25"/>
      <c r="J6604" s="25"/>
      <c r="K6604" s="25"/>
      <c r="L6604" s="25"/>
      <c r="M6604" s="21"/>
      <c r="N6604" s="22"/>
      <c r="O6604" s="21"/>
      <c r="P6604" s="21"/>
      <c r="Q6604" s="25"/>
      <c r="R6604" s="1"/>
    </row>
    <row r="6605" spans="1:18">
      <c r="A6605" s="25"/>
      <c r="B6605" s="25"/>
      <c r="C6605" s="25"/>
      <c r="D6605" s="25"/>
      <c r="E6605" s="25"/>
      <c r="F6605" s="25"/>
      <c r="G6605" s="25"/>
      <c r="H6605" s="21"/>
      <c r="I6605" s="25"/>
      <c r="J6605" s="25"/>
      <c r="K6605" s="25"/>
      <c r="L6605" s="25"/>
      <c r="M6605" s="21"/>
      <c r="N6605" s="22"/>
      <c r="O6605" s="21"/>
      <c r="P6605" s="21"/>
      <c r="Q6605" s="25"/>
      <c r="R6605" s="1"/>
    </row>
    <row r="6606" spans="1:18">
      <c r="A6606" s="25"/>
      <c r="B6606" s="25"/>
      <c r="C6606" s="25"/>
      <c r="D6606" s="25"/>
      <c r="E6606" s="25"/>
      <c r="F6606" s="25"/>
      <c r="G6606" s="25"/>
      <c r="H6606" s="21"/>
      <c r="I6606" s="25"/>
      <c r="J6606" s="25"/>
      <c r="K6606" s="25"/>
      <c r="L6606" s="25"/>
      <c r="M6606" s="21"/>
      <c r="N6606" s="21"/>
      <c r="O6606" s="21"/>
      <c r="P6606" s="21"/>
      <c r="Q6606" s="25"/>
      <c r="R6606" s="1"/>
    </row>
    <row r="6607" spans="1:18">
      <c r="A6607" s="25"/>
      <c r="B6607" s="25"/>
      <c r="C6607" s="25"/>
      <c r="D6607" s="25"/>
      <c r="E6607" s="25"/>
      <c r="F6607" s="25"/>
      <c r="G6607" s="25"/>
      <c r="H6607" s="21"/>
      <c r="I6607" s="25"/>
      <c r="J6607" s="25"/>
      <c r="K6607" s="25"/>
      <c r="L6607" s="25"/>
      <c r="M6607" s="21"/>
      <c r="N6607" s="22"/>
      <c r="O6607" s="21"/>
      <c r="P6607" s="21"/>
      <c r="Q6607" s="25"/>
      <c r="R6607" s="1"/>
    </row>
    <row r="6608" spans="1:18">
      <c r="A6608" s="25"/>
      <c r="B6608" s="25"/>
      <c r="C6608" s="25"/>
      <c r="D6608" s="25"/>
      <c r="E6608" s="25"/>
      <c r="F6608" s="25"/>
      <c r="G6608" s="25"/>
      <c r="H6608" s="21"/>
      <c r="I6608" s="25"/>
      <c r="J6608" s="25"/>
      <c r="K6608" s="25"/>
      <c r="L6608" s="25"/>
      <c r="M6608" s="21"/>
      <c r="N6608" s="22"/>
      <c r="O6608" s="21"/>
      <c r="P6608" s="21"/>
      <c r="Q6608" s="25"/>
      <c r="R6608" s="1"/>
    </row>
    <row r="6609" spans="1:18">
      <c r="A6609" s="25"/>
      <c r="B6609" s="25"/>
      <c r="C6609" s="25"/>
      <c r="D6609" s="25"/>
      <c r="E6609" s="25"/>
      <c r="F6609" s="25"/>
      <c r="G6609" s="25"/>
      <c r="H6609" s="21"/>
      <c r="I6609" s="25"/>
      <c r="J6609" s="25"/>
      <c r="K6609" s="25"/>
      <c r="L6609" s="25"/>
      <c r="M6609" s="21"/>
      <c r="N6609" s="22"/>
      <c r="O6609" s="21"/>
      <c r="P6609" s="21"/>
      <c r="Q6609" s="25"/>
      <c r="R6609" s="1"/>
    </row>
    <row r="6610" spans="1:18">
      <c r="A6610" s="25"/>
      <c r="B6610" s="25"/>
      <c r="C6610" s="25"/>
      <c r="D6610" s="25"/>
      <c r="E6610" s="25"/>
      <c r="F6610" s="25"/>
      <c r="G6610" s="25"/>
      <c r="H6610" s="21"/>
      <c r="I6610" s="25"/>
      <c r="J6610" s="25"/>
      <c r="K6610" s="25"/>
      <c r="L6610" s="25"/>
      <c r="M6610" s="21"/>
      <c r="N6610" s="22"/>
      <c r="O6610" s="21"/>
      <c r="P6610" s="21"/>
      <c r="Q6610" s="25"/>
      <c r="R6610" s="1"/>
    </row>
    <row r="6611" spans="1:18">
      <c r="A6611" s="25"/>
      <c r="B6611" s="25"/>
      <c r="C6611" s="25"/>
      <c r="D6611" s="25"/>
      <c r="E6611" s="25"/>
      <c r="F6611" s="25"/>
      <c r="G6611" s="25"/>
      <c r="H6611" s="21"/>
      <c r="I6611" s="25"/>
      <c r="J6611" s="25"/>
      <c r="K6611" s="25"/>
      <c r="L6611" s="25"/>
      <c r="M6611" s="21"/>
      <c r="N6611" s="21"/>
      <c r="O6611" s="21"/>
      <c r="P6611" s="21"/>
      <c r="Q6611" s="25"/>
      <c r="R6611" s="1"/>
    </row>
    <row r="6612" spans="1:18">
      <c r="A6612" s="25"/>
      <c r="B6612" s="25"/>
      <c r="C6612" s="25"/>
      <c r="D6612" s="25"/>
      <c r="E6612" s="25"/>
      <c r="F6612" s="25"/>
      <c r="G6612" s="25"/>
      <c r="H6612" s="21"/>
      <c r="I6612" s="25"/>
      <c r="J6612" s="25"/>
      <c r="K6612" s="25"/>
      <c r="L6612" s="25"/>
      <c r="M6612" s="21"/>
      <c r="N6612" s="22"/>
      <c r="O6612" s="21"/>
      <c r="P6612" s="21"/>
      <c r="Q6612" s="25"/>
      <c r="R6612" s="1"/>
    </row>
    <row r="6613" spans="1:18">
      <c r="A6613" s="25"/>
      <c r="B6613" s="25"/>
      <c r="C6613" s="25"/>
      <c r="D6613" s="25"/>
      <c r="E6613" s="25"/>
      <c r="H6613" s="21"/>
      <c r="I6613" s="25"/>
      <c r="K6613" s="25"/>
      <c r="L6613" s="25"/>
      <c r="M6613" s="22"/>
      <c r="N6613" s="22"/>
      <c r="O6613" s="21"/>
      <c r="P6613" s="21"/>
      <c r="Q6613" s="25"/>
      <c r="R6613" s="1"/>
    </row>
    <row r="6614" spans="1:18">
      <c r="A6614" s="25"/>
      <c r="B6614" s="25"/>
      <c r="C6614" s="25"/>
      <c r="D6614" s="25"/>
      <c r="E6614" s="25"/>
      <c r="H6614" s="21"/>
      <c r="I6614" s="25"/>
      <c r="K6614" s="25"/>
      <c r="L6614" s="25"/>
      <c r="M6614" s="22"/>
      <c r="N6614" s="22"/>
      <c r="O6614" s="21"/>
      <c r="P6614" s="21"/>
      <c r="Q6614" s="25"/>
      <c r="R6614" s="1"/>
    </row>
    <row r="6615" spans="1:18">
      <c r="A6615" s="25"/>
      <c r="B6615" s="25"/>
      <c r="C6615" s="25"/>
      <c r="D6615" s="25"/>
      <c r="E6615" s="25"/>
      <c r="F6615" s="25"/>
      <c r="G6615" s="25"/>
      <c r="H6615" s="21"/>
      <c r="I6615" s="25"/>
      <c r="J6615" s="25"/>
      <c r="K6615" s="25"/>
      <c r="L6615" s="25"/>
      <c r="M6615" s="21"/>
      <c r="N6615" s="22"/>
      <c r="O6615" s="21"/>
      <c r="P6615" s="21"/>
      <c r="Q6615" s="25"/>
      <c r="R6615" s="1"/>
    </row>
    <row r="6616" spans="1:18">
      <c r="A6616" s="25"/>
      <c r="B6616" s="25"/>
      <c r="C6616" s="25"/>
      <c r="D6616" s="25"/>
      <c r="E6616" s="25"/>
      <c r="F6616" s="25"/>
      <c r="G6616" s="25"/>
      <c r="H6616" s="21"/>
      <c r="I6616" s="25"/>
      <c r="J6616" s="25"/>
      <c r="K6616" s="25"/>
      <c r="L6616" s="25"/>
      <c r="M6616" s="21"/>
      <c r="N6616" s="22"/>
      <c r="O6616" s="21"/>
      <c r="P6616" s="21"/>
      <c r="Q6616" s="25"/>
      <c r="R6616" s="1"/>
    </row>
    <row r="6617" spans="1:18">
      <c r="A6617" s="25"/>
      <c r="B6617" s="25"/>
      <c r="C6617" s="25"/>
      <c r="D6617" s="25"/>
      <c r="E6617" s="25"/>
      <c r="F6617" s="25"/>
      <c r="G6617" s="25"/>
      <c r="H6617" s="21"/>
      <c r="I6617" s="25"/>
      <c r="J6617" s="25"/>
      <c r="K6617" s="25"/>
      <c r="L6617" s="25"/>
      <c r="M6617" s="21"/>
      <c r="N6617" s="22"/>
      <c r="O6617" s="21"/>
      <c r="P6617" s="21"/>
      <c r="Q6617" s="25"/>
      <c r="R6617" s="1"/>
    </row>
    <row r="6618" spans="1:18">
      <c r="A6618" s="25"/>
      <c r="B6618" s="25"/>
      <c r="C6618" s="25"/>
      <c r="D6618" s="25"/>
      <c r="E6618" s="25"/>
      <c r="F6618" s="25"/>
      <c r="G6618" s="25"/>
      <c r="H6618" s="21"/>
      <c r="I6618" s="25"/>
      <c r="J6618" s="25"/>
      <c r="K6618" s="25"/>
      <c r="L6618" s="25"/>
      <c r="M6618" s="21"/>
      <c r="N6618" s="21"/>
      <c r="O6618" s="21"/>
      <c r="P6618" s="21"/>
      <c r="Q6618" s="25"/>
      <c r="R6618" s="1"/>
    </row>
    <row r="6619" spans="1:18">
      <c r="A6619" s="25"/>
      <c r="B6619" s="25"/>
      <c r="C6619" s="25"/>
      <c r="D6619" s="25"/>
      <c r="E6619" s="25"/>
      <c r="F6619" s="25"/>
      <c r="G6619" s="25"/>
      <c r="H6619" s="21"/>
      <c r="I6619" s="25"/>
      <c r="J6619" s="25"/>
      <c r="K6619" s="25"/>
      <c r="L6619" s="25"/>
      <c r="M6619" s="21"/>
      <c r="N6619" s="21"/>
      <c r="O6619" s="21"/>
      <c r="P6619" s="21"/>
      <c r="Q6619" s="25"/>
      <c r="R6619" s="1"/>
    </row>
    <row r="6620" spans="1:18">
      <c r="A6620" s="25"/>
      <c r="B6620" s="25"/>
      <c r="C6620" s="25"/>
      <c r="D6620" s="25"/>
      <c r="E6620" s="25"/>
      <c r="F6620" s="25"/>
      <c r="G6620" s="25"/>
      <c r="H6620" s="21"/>
      <c r="I6620" s="25"/>
      <c r="J6620" s="25"/>
      <c r="K6620" s="25"/>
      <c r="L6620" s="25"/>
      <c r="M6620" s="21"/>
      <c r="N6620" s="22"/>
      <c r="O6620" s="21"/>
      <c r="P6620" s="21"/>
      <c r="Q6620" s="25"/>
      <c r="R6620" s="1"/>
    </row>
    <row r="6621" spans="1:18">
      <c r="A6621" s="25"/>
      <c r="B6621" s="25"/>
      <c r="C6621" s="25"/>
      <c r="D6621" s="25"/>
      <c r="E6621" s="25"/>
      <c r="F6621" s="25"/>
      <c r="G6621" s="25"/>
      <c r="H6621" s="21"/>
      <c r="I6621" s="25"/>
      <c r="J6621" s="25"/>
      <c r="K6621" s="25"/>
      <c r="L6621" s="25"/>
      <c r="M6621" s="21"/>
      <c r="N6621" s="22"/>
      <c r="O6621" s="21"/>
      <c r="P6621" s="21"/>
      <c r="Q6621" s="25"/>
      <c r="R6621" s="1"/>
    </row>
    <row r="6622" spans="1:18">
      <c r="A6622" s="25"/>
      <c r="B6622" s="25"/>
      <c r="C6622" s="25"/>
      <c r="D6622" s="25"/>
      <c r="E6622" s="25"/>
      <c r="F6622" s="25"/>
      <c r="G6622" s="25"/>
      <c r="H6622" s="21"/>
      <c r="I6622" s="25"/>
      <c r="J6622" s="25"/>
      <c r="K6622" s="25"/>
      <c r="L6622" s="25"/>
      <c r="M6622" s="21"/>
      <c r="N6622" s="22"/>
      <c r="O6622" s="21"/>
      <c r="P6622" s="21"/>
      <c r="Q6622" s="25"/>
      <c r="R6622" s="1"/>
    </row>
    <row r="6623" spans="1:18">
      <c r="A6623" s="25"/>
      <c r="B6623" s="25"/>
      <c r="C6623" s="25"/>
      <c r="D6623" s="25"/>
      <c r="E6623" s="25"/>
      <c r="F6623" s="25"/>
      <c r="G6623" s="25"/>
      <c r="H6623" s="21"/>
      <c r="I6623" s="25"/>
      <c r="J6623" s="25"/>
      <c r="K6623" s="25"/>
      <c r="L6623" s="25"/>
      <c r="M6623" s="21"/>
      <c r="N6623" s="22"/>
      <c r="O6623" s="21"/>
      <c r="P6623" s="21"/>
      <c r="Q6623" s="25"/>
      <c r="R6623" s="1"/>
    </row>
    <row r="6624" spans="1:18">
      <c r="A6624" s="25"/>
      <c r="B6624" s="25"/>
      <c r="C6624" s="25"/>
      <c r="D6624" s="25"/>
      <c r="E6624" s="25"/>
      <c r="F6624" s="25"/>
      <c r="G6624" s="25"/>
      <c r="H6624" s="21"/>
      <c r="I6624" s="25"/>
      <c r="J6624" s="25"/>
      <c r="K6624" s="25"/>
      <c r="L6624" s="25"/>
      <c r="M6624" s="21"/>
      <c r="N6624" s="21"/>
      <c r="O6624" s="21"/>
      <c r="P6624" s="21"/>
      <c r="Q6624" s="25"/>
      <c r="R6624" s="1"/>
    </row>
    <row r="6625" spans="1:18">
      <c r="A6625" s="25"/>
      <c r="B6625" s="25"/>
      <c r="C6625" s="25"/>
      <c r="D6625" s="25"/>
      <c r="E6625" s="25"/>
      <c r="F6625" s="25"/>
      <c r="G6625" s="25"/>
      <c r="H6625" s="21"/>
      <c r="I6625" s="25"/>
      <c r="J6625" s="25"/>
      <c r="K6625" s="25"/>
      <c r="L6625" s="25"/>
      <c r="M6625" s="21"/>
      <c r="N6625" s="21"/>
      <c r="O6625" s="21"/>
      <c r="P6625" s="21"/>
      <c r="Q6625" s="25"/>
      <c r="R6625" s="1"/>
    </row>
    <row r="6626" spans="1:18">
      <c r="A6626" s="25"/>
      <c r="B6626" s="25"/>
      <c r="C6626" s="25"/>
      <c r="D6626" s="25"/>
      <c r="E6626" s="25"/>
      <c r="F6626" s="25"/>
      <c r="G6626" s="25"/>
      <c r="H6626" s="21"/>
      <c r="I6626" s="25"/>
      <c r="J6626" s="25"/>
      <c r="K6626" s="25"/>
      <c r="L6626" s="25"/>
      <c r="M6626" s="21"/>
      <c r="N6626" s="21"/>
      <c r="O6626" s="21"/>
      <c r="P6626" s="21"/>
      <c r="Q6626" s="25"/>
      <c r="R6626" s="1"/>
    </row>
    <row r="6627" spans="1:18">
      <c r="A6627" s="25"/>
      <c r="B6627" s="25"/>
      <c r="C6627" s="25"/>
      <c r="D6627" s="25"/>
      <c r="E6627" s="25"/>
      <c r="H6627" s="21"/>
      <c r="I6627" s="25"/>
      <c r="K6627" s="25"/>
      <c r="L6627" s="25"/>
      <c r="M6627" s="22"/>
      <c r="N6627" s="22"/>
      <c r="O6627" s="21"/>
      <c r="P6627" s="21"/>
      <c r="Q6627" s="25"/>
      <c r="R6627" s="1"/>
    </row>
    <row r="6628" spans="1:18">
      <c r="A6628" s="25"/>
      <c r="B6628" s="25"/>
      <c r="C6628" s="25"/>
      <c r="D6628" s="25"/>
      <c r="E6628" s="25"/>
      <c r="H6628" s="21"/>
      <c r="I6628" s="25"/>
      <c r="K6628" s="25"/>
      <c r="L6628" s="25"/>
      <c r="M6628" s="22"/>
      <c r="N6628" s="22"/>
      <c r="O6628" s="21"/>
      <c r="P6628" s="21"/>
      <c r="Q6628" s="25"/>
      <c r="R6628" s="1"/>
    </row>
    <row r="6629" spans="1:18">
      <c r="A6629" s="25"/>
      <c r="B6629" s="25"/>
      <c r="C6629" s="25"/>
      <c r="D6629" s="25"/>
      <c r="E6629" s="25"/>
      <c r="H6629" s="21"/>
      <c r="I6629" s="25"/>
      <c r="K6629" s="25"/>
      <c r="L6629" s="25"/>
      <c r="M6629" s="22"/>
      <c r="N6629" s="22"/>
      <c r="O6629" s="21"/>
      <c r="P6629" s="21"/>
      <c r="Q6629" s="25"/>
      <c r="R6629" s="1"/>
    </row>
    <row r="6630" spans="1:18">
      <c r="A6630" s="25"/>
      <c r="B6630" s="25"/>
      <c r="C6630" s="25"/>
      <c r="D6630" s="25"/>
      <c r="E6630" s="25"/>
      <c r="H6630" s="21"/>
      <c r="I6630" s="25"/>
      <c r="K6630" s="25"/>
      <c r="L6630" s="25"/>
      <c r="M6630" s="22"/>
      <c r="N6630" s="22"/>
      <c r="O6630" s="21"/>
      <c r="P6630" s="21"/>
      <c r="Q6630" s="25"/>
      <c r="R6630" s="1"/>
    </row>
    <row r="6631" spans="1:18">
      <c r="A6631" s="25"/>
      <c r="B6631" s="25"/>
      <c r="C6631" s="25"/>
      <c r="D6631" s="25"/>
      <c r="E6631" s="25"/>
      <c r="F6631" s="25"/>
      <c r="G6631" s="25"/>
      <c r="H6631" s="21"/>
      <c r="I6631" s="25"/>
      <c r="J6631" s="25"/>
      <c r="K6631" s="25"/>
      <c r="L6631" s="25"/>
      <c r="M6631" s="21"/>
      <c r="N6631" s="22"/>
      <c r="O6631" s="21"/>
      <c r="P6631" s="21"/>
      <c r="Q6631" s="25"/>
      <c r="R6631" s="1"/>
    </row>
    <row r="6632" spans="1:18">
      <c r="A6632" s="25"/>
      <c r="B6632" s="25"/>
      <c r="C6632" s="25"/>
      <c r="D6632" s="25"/>
      <c r="E6632" s="25"/>
      <c r="F6632" s="25"/>
      <c r="G6632" s="25"/>
      <c r="H6632" s="21"/>
      <c r="I6632" s="25"/>
      <c r="J6632" s="25"/>
      <c r="K6632" s="25"/>
      <c r="L6632" s="25"/>
      <c r="M6632" s="21"/>
      <c r="N6632" s="22"/>
      <c r="O6632" s="21"/>
      <c r="P6632" s="21"/>
      <c r="Q6632" s="25"/>
      <c r="R6632" s="1"/>
    </row>
    <row r="6633" spans="1:18">
      <c r="A6633" s="25"/>
      <c r="B6633" s="25"/>
      <c r="C6633" s="25"/>
      <c r="D6633" s="25"/>
      <c r="E6633" s="25"/>
      <c r="F6633" s="25"/>
      <c r="G6633" s="25"/>
      <c r="H6633" s="21"/>
      <c r="I6633" s="25"/>
      <c r="J6633" s="25"/>
      <c r="K6633" s="25"/>
      <c r="L6633" s="25"/>
      <c r="M6633" s="21"/>
      <c r="N6633" s="22"/>
      <c r="O6633" s="21"/>
      <c r="P6633" s="21"/>
      <c r="Q6633" s="25"/>
      <c r="R6633" s="1"/>
    </row>
    <row r="6634" spans="1:18">
      <c r="A6634" s="25"/>
      <c r="B6634" s="25"/>
      <c r="C6634" s="25"/>
      <c r="D6634" s="25"/>
      <c r="E6634" s="25"/>
      <c r="F6634" s="25"/>
      <c r="G6634" s="25"/>
      <c r="H6634" s="21"/>
      <c r="I6634" s="25"/>
      <c r="J6634" s="25"/>
      <c r="K6634" s="25"/>
      <c r="L6634" s="25"/>
      <c r="M6634" s="21"/>
      <c r="N6634" s="21"/>
      <c r="O6634" s="21"/>
      <c r="P6634" s="21"/>
      <c r="Q6634" s="25"/>
      <c r="R6634" s="1"/>
    </row>
    <row r="6635" spans="1:18">
      <c r="A6635" s="25"/>
      <c r="B6635" s="25"/>
      <c r="C6635" s="25"/>
      <c r="D6635" s="25"/>
      <c r="E6635" s="25"/>
      <c r="F6635" s="25"/>
      <c r="G6635" s="25"/>
      <c r="H6635" s="21"/>
      <c r="I6635" s="25"/>
      <c r="J6635" s="25"/>
      <c r="K6635" s="25"/>
      <c r="L6635" s="25"/>
      <c r="M6635" s="21"/>
      <c r="N6635" s="21"/>
      <c r="O6635" s="21"/>
      <c r="P6635" s="21"/>
      <c r="Q6635" s="25"/>
      <c r="R6635" s="1"/>
    </row>
    <row r="6636" spans="1:18">
      <c r="A6636" s="25"/>
      <c r="B6636" s="25"/>
      <c r="C6636" s="25"/>
      <c r="D6636" s="25"/>
      <c r="E6636" s="25"/>
      <c r="F6636" s="25"/>
      <c r="G6636" s="25"/>
      <c r="H6636" s="21"/>
      <c r="I6636" s="25"/>
      <c r="J6636" s="25"/>
      <c r="K6636" s="25"/>
      <c r="L6636" s="25"/>
      <c r="M6636" s="21"/>
      <c r="N6636" s="21"/>
      <c r="O6636" s="21"/>
      <c r="P6636" s="21"/>
      <c r="Q6636" s="25"/>
      <c r="R6636" s="1"/>
    </row>
    <row r="6637" spans="1:18">
      <c r="A6637" s="25"/>
      <c r="B6637" s="25"/>
      <c r="C6637" s="25"/>
      <c r="D6637" s="25"/>
      <c r="E6637" s="25"/>
      <c r="F6637" s="25"/>
      <c r="G6637" s="25"/>
      <c r="H6637" s="21"/>
      <c r="I6637" s="25"/>
      <c r="J6637" s="25"/>
      <c r="K6637" s="25"/>
      <c r="L6637" s="25"/>
      <c r="M6637" s="21"/>
      <c r="N6637" s="21"/>
      <c r="O6637" s="21"/>
      <c r="P6637" s="21"/>
      <c r="Q6637" s="25"/>
      <c r="R6637" s="1"/>
    </row>
    <row r="6638" spans="1:18">
      <c r="A6638" s="25"/>
      <c r="B6638" s="25"/>
      <c r="C6638" s="25"/>
      <c r="D6638" s="25"/>
      <c r="E6638" s="25"/>
      <c r="F6638" s="25"/>
      <c r="G6638" s="25"/>
      <c r="H6638" s="21"/>
      <c r="I6638" s="25"/>
      <c r="J6638" s="25"/>
      <c r="K6638" s="25"/>
      <c r="L6638" s="25"/>
      <c r="M6638" s="21"/>
      <c r="N6638" s="21"/>
      <c r="O6638" s="21"/>
      <c r="P6638" s="21"/>
      <c r="Q6638" s="25"/>
      <c r="R6638" s="1"/>
    </row>
    <row r="6639" spans="1:18">
      <c r="A6639" s="25"/>
      <c r="B6639" s="25"/>
      <c r="C6639" s="25"/>
      <c r="D6639" s="25"/>
      <c r="E6639" s="25"/>
      <c r="F6639" s="25"/>
      <c r="G6639" s="25"/>
      <c r="H6639" s="21"/>
      <c r="I6639" s="25"/>
      <c r="J6639" s="25"/>
      <c r="K6639" s="25"/>
      <c r="L6639" s="25"/>
      <c r="M6639" s="21"/>
      <c r="N6639" s="21"/>
      <c r="O6639" s="21"/>
      <c r="P6639" s="21"/>
      <c r="Q6639" s="25"/>
      <c r="R6639" s="1"/>
    </row>
    <row r="6640" spans="1:18">
      <c r="A6640" s="25"/>
      <c r="B6640" s="25"/>
      <c r="C6640" s="25"/>
      <c r="D6640" s="25"/>
      <c r="E6640" s="25"/>
      <c r="F6640" s="25"/>
      <c r="G6640" s="25"/>
      <c r="H6640" s="21"/>
      <c r="I6640" s="25"/>
      <c r="J6640" s="25"/>
      <c r="K6640" s="25"/>
      <c r="L6640" s="25"/>
      <c r="M6640" s="21"/>
      <c r="N6640" s="21"/>
      <c r="O6640" s="21"/>
      <c r="P6640" s="21"/>
      <c r="Q6640" s="25"/>
      <c r="R6640" s="1"/>
    </row>
    <row r="6641" spans="1:18">
      <c r="A6641" s="25"/>
      <c r="B6641" s="25"/>
      <c r="C6641" s="25"/>
      <c r="D6641" s="25"/>
      <c r="E6641" s="25"/>
      <c r="F6641" s="25"/>
      <c r="G6641" s="25"/>
      <c r="H6641" s="21"/>
      <c r="I6641" s="25"/>
      <c r="J6641" s="25"/>
      <c r="K6641" s="25"/>
      <c r="L6641" s="25"/>
      <c r="M6641" s="21"/>
      <c r="N6641" s="21"/>
      <c r="O6641" s="21"/>
      <c r="P6641" s="21"/>
      <c r="Q6641" s="25"/>
      <c r="R6641" s="1"/>
    </row>
    <row r="6642" spans="1:18">
      <c r="A6642" s="25"/>
      <c r="B6642" s="25"/>
      <c r="C6642" s="25"/>
      <c r="D6642" s="25"/>
      <c r="E6642" s="25"/>
      <c r="F6642" s="25"/>
      <c r="G6642" s="25"/>
      <c r="H6642" s="21"/>
      <c r="I6642" s="25"/>
      <c r="J6642" s="25"/>
      <c r="K6642" s="25"/>
      <c r="L6642" s="25"/>
      <c r="M6642" s="21"/>
      <c r="N6642" s="21"/>
      <c r="O6642" s="21"/>
      <c r="P6642" s="21"/>
      <c r="Q6642" s="25"/>
      <c r="R6642" s="1"/>
    </row>
    <row r="6643" spans="1:18">
      <c r="A6643" s="25"/>
      <c r="B6643" s="25"/>
      <c r="C6643" s="25"/>
      <c r="D6643" s="25"/>
      <c r="E6643" s="25"/>
      <c r="F6643" s="25"/>
      <c r="G6643" s="25"/>
      <c r="H6643" s="21"/>
      <c r="I6643" s="25"/>
      <c r="J6643" s="25"/>
      <c r="K6643" s="25"/>
      <c r="L6643" s="25"/>
      <c r="M6643" s="21"/>
      <c r="N6643" s="21"/>
      <c r="O6643" s="21"/>
      <c r="P6643" s="21"/>
      <c r="Q6643" s="25"/>
      <c r="R6643" s="1"/>
    </row>
    <row r="6644" spans="1:18">
      <c r="A6644" s="25"/>
      <c r="B6644" s="25"/>
      <c r="C6644" s="25"/>
      <c r="D6644" s="25"/>
      <c r="E6644" s="25"/>
      <c r="F6644" s="25"/>
      <c r="G6644" s="25"/>
      <c r="H6644" s="21"/>
      <c r="I6644" s="25"/>
      <c r="J6644" s="25"/>
      <c r="K6644" s="25"/>
      <c r="L6644" s="25"/>
      <c r="M6644" s="21"/>
      <c r="N6644" s="21"/>
      <c r="O6644" s="21"/>
      <c r="P6644" s="21"/>
      <c r="Q6644" s="25"/>
      <c r="R6644" s="1"/>
    </row>
    <row r="6645" spans="1:18">
      <c r="A6645" s="25"/>
      <c r="B6645" s="25"/>
      <c r="C6645" s="25"/>
      <c r="D6645" s="25"/>
      <c r="E6645" s="25"/>
      <c r="F6645" s="25"/>
      <c r="G6645" s="25"/>
      <c r="H6645" s="21"/>
      <c r="I6645" s="25"/>
      <c r="J6645" s="25"/>
      <c r="K6645" s="25"/>
      <c r="L6645" s="25"/>
      <c r="M6645" s="21"/>
      <c r="N6645" s="21"/>
      <c r="O6645" s="21"/>
      <c r="P6645" s="21"/>
      <c r="Q6645" s="25"/>
      <c r="R6645" s="1"/>
    </row>
    <row r="6646" spans="1:18">
      <c r="A6646" s="25"/>
      <c r="B6646" s="25"/>
      <c r="C6646" s="25"/>
      <c r="D6646" s="25"/>
      <c r="E6646" s="25"/>
      <c r="F6646" s="25"/>
      <c r="G6646" s="25"/>
      <c r="H6646" s="21"/>
      <c r="I6646" s="25"/>
      <c r="J6646" s="25"/>
      <c r="K6646" s="25"/>
      <c r="L6646" s="25"/>
      <c r="M6646" s="21"/>
      <c r="N6646" s="21"/>
      <c r="O6646" s="21"/>
      <c r="P6646" s="21"/>
      <c r="Q6646" s="25"/>
      <c r="R6646" s="1"/>
    </row>
    <row r="6647" spans="1:18">
      <c r="A6647" s="25"/>
      <c r="B6647" s="25"/>
      <c r="C6647" s="25"/>
      <c r="D6647" s="25"/>
      <c r="E6647" s="25"/>
      <c r="F6647" s="25"/>
      <c r="G6647" s="25"/>
      <c r="H6647" s="21"/>
      <c r="I6647" s="25"/>
      <c r="J6647" s="25"/>
      <c r="K6647" s="25"/>
      <c r="L6647" s="25"/>
      <c r="M6647" s="21"/>
      <c r="N6647" s="21"/>
      <c r="O6647" s="21"/>
      <c r="P6647" s="21"/>
      <c r="Q6647" s="25"/>
      <c r="R6647" s="1"/>
    </row>
    <row r="6648" spans="1:18">
      <c r="A6648" s="25"/>
      <c r="B6648" s="25"/>
      <c r="C6648" s="25"/>
      <c r="D6648" s="25"/>
      <c r="E6648" s="25"/>
      <c r="F6648" s="25"/>
      <c r="G6648" s="25"/>
      <c r="H6648" s="21"/>
      <c r="I6648" s="25"/>
      <c r="J6648" s="25"/>
      <c r="K6648" s="25"/>
      <c r="L6648" s="25"/>
      <c r="M6648" s="21"/>
      <c r="N6648" s="21"/>
      <c r="O6648" s="21"/>
      <c r="P6648" s="21"/>
      <c r="Q6648" s="25"/>
      <c r="R6648" s="1"/>
    </row>
    <row r="6649" spans="1:18">
      <c r="A6649" s="25"/>
      <c r="B6649" s="25"/>
      <c r="C6649" s="25"/>
      <c r="D6649" s="25"/>
      <c r="E6649" s="25"/>
      <c r="F6649" s="25"/>
      <c r="G6649" s="25"/>
      <c r="H6649" s="21"/>
      <c r="I6649" s="25"/>
      <c r="J6649" s="25"/>
      <c r="K6649" s="25"/>
      <c r="L6649" s="25"/>
      <c r="M6649" s="21"/>
      <c r="N6649" s="21"/>
      <c r="O6649" s="21"/>
      <c r="P6649" s="21"/>
      <c r="Q6649" s="25"/>
      <c r="R6649" s="1"/>
    </row>
    <row r="6650" spans="1:18">
      <c r="A6650" s="25"/>
      <c r="B6650" s="25"/>
      <c r="C6650" s="25"/>
      <c r="D6650" s="25"/>
      <c r="E6650" s="25"/>
      <c r="F6650" s="25"/>
      <c r="G6650" s="25"/>
      <c r="H6650" s="21"/>
      <c r="I6650" s="25"/>
      <c r="J6650" s="25"/>
      <c r="K6650" s="25"/>
      <c r="L6650" s="25"/>
      <c r="M6650" s="21"/>
      <c r="N6650" s="21"/>
      <c r="O6650" s="21"/>
      <c r="P6650" s="21"/>
      <c r="Q6650" s="25"/>
      <c r="R6650" s="1"/>
    </row>
    <row r="6651" spans="1:18">
      <c r="A6651" s="25"/>
      <c r="B6651" s="25"/>
      <c r="C6651" s="25"/>
      <c r="D6651" s="25"/>
      <c r="E6651" s="25"/>
      <c r="F6651" s="25"/>
      <c r="G6651" s="25"/>
      <c r="H6651" s="21"/>
      <c r="I6651" s="25"/>
      <c r="J6651" s="25"/>
      <c r="K6651" s="25"/>
      <c r="L6651" s="25"/>
      <c r="M6651" s="21"/>
      <c r="N6651" s="21"/>
      <c r="O6651" s="21"/>
      <c r="P6651" s="21"/>
      <c r="Q6651" s="25"/>
      <c r="R6651" s="1"/>
    </row>
    <row r="6652" spans="1:18">
      <c r="A6652" s="25"/>
      <c r="B6652" s="25"/>
      <c r="C6652" s="25"/>
      <c r="D6652" s="25"/>
      <c r="E6652" s="25"/>
      <c r="F6652" s="25"/>
      <c r="G6652" s="25"/>
      <c r="H6652" s="21"/>
      <c r="I6652" s="25"/>
      <c r="J6652" s="25"/>
      <c r="K6652" s="25"/>
      <c r="L6652" s="25"/>
      <c r="M6652" s="21"/>
      <c r="N6652" s="21"/>
      <c r="O6652" s="21"/>
      <c r="P6652" s="21"/>
      <c r="Q6652" s="25"/>
      <c r="R6652" s="1"/>
    </row>
    <row r="6653" spans="1:18">
      <c r="A6653" s="25"/>
      <c r="B6653" s="25"/>
      <c r="C6653" s="25"/>
      <c r="D6653" s="25"/>
      <c r="E6653" s="25"/>
      <c r="F6653" s="25"/>
      <c r="G6653" s="25"/>
      <c r="H6653" s="21"/>
      <c r="I6653" s="25"/>
      <c r="J6653" s="25"/>
      <c r="K6653" s="25"/>
      <c r="L6653" s="25"/>
      <c r="M6653" s="21"/>
      <c r="N6653" s="21"/>
      <c r="O6653" s="21"/>
      <c r="P6653" s="21"/>
      <c r="Q6653" s="25"/>
      <c r="R6653" s="1"/>
    </row>
    <row r="6654" spans="1:18">
      <c r="A6654" s="25"/>
      <c r="B6654" s="25"/>
      <c r="C6654" s="25"/>
      <c r="D6654" s="25"/>
      <c r="E6654" s="25"/>
      <c r="F6654" s="25"/>
      <c r="G6654" s="25"/>
      <c r="H6654" s="21"/>
      <c r="I6654" s="25"/>
      <c r="J6654" s="25"/>
      <c r="K6654" s="25"/>
      <c r="L6654" s="25"/>
      <c r="M6654" s="21"/>
      <c r="N6654" s="21"/>
      <c r="O6654" s="21"/>
      <c r="P6654" s="21"/>
      <c r="Q6654" s="25"/>
      <c r="R6654" s="1"/>
    </row>
    <row r="6655" spans="1:18">
      <c r="A6655" s="25"/>
      <c r="B6655" s="25"/>
      <c r="C6655" s="25"/>
      <c r="D6655" s="25"/>
      <c r="E6655" s="25"/>
      <c r="F6655" s="25"/>
      <c r="G6655" s="25"/>
      <c r="H6655" s="21"/>
      <c r="I6655" s="25"/>
      <c r="J6655" s="25"/>
      <c r="K6655" s="25"/>
      <c r="L6655" s="25"/>
      <c r="M6655" s="21"/>
      <c r="N6655" s="21"/>
      <c r="O6655" s="21"/>
      <c r="P6655" s="21"/>
      <c r="Q6655" s="25"/>
      <c r="R6655" s="1"/>
    </row>
    <row r="6656" spans="1:18">
      <c r="A6656" s="25"/>
      <c r="B6656" s="25"/>
      <c r="C6656" s="25"/>
      <c r="D6656" s="25"/>
      <c r="E6656" s="25"/>
      <c r="F6656" s="25"/>
      <c r="G6656" s="25"/>
      <c r="H6656" s="21"/>
      <c r="I6656" s="25"/>
      <c r="J6656" s="25"/>
      <c r="K6656" s="25"/>
      <c r="L6656" s="25"/>
      <c r="M6656" s="21"/>
      <c r="N6656" s="21"/>
      <c r="O6656" s="21"/>
      <c r="P6656" s="21"/>
      <c r="Q6656" s="25"/>
      <c r="R6656" s="1"/>
    </row>
    <row r="6657" spans="1:18">
      <c r="A6657" s="25"/>
      <c r="B6657" s="25"/>
      <c r="C6657" s="25"/>
      <c r="D6657" s="25"/>
      <c r="E6657" s="25"/>
      <c r="F6657" s="25"/>
      <c r="G6657" s="25"/>
      <c r="H6657" s="21"/>
      <c r="I6657" s="25"/>
      <c r="J6657" s="25"/>
      <c r="K6657" s="25"/>
      <c r="L6657" s="25"/>
      <c r="M6657" s="21"/>
      <c r="N6657" s="21"/>
      <c r="O6657" s="21"/>
      <c r="P6657" s="21"/>
      <c r="Q6657" s="25"/>
      <c r="R6657" s="1"/>
    </row>
    <row r="6658" spans="1:18">
      <c r="A6658" s="25"/>
      <c r="B6658" s="25"/>
      <c r="C6658" s="25"/>
      <c r="D6658" s="25"/>
      <c r="E6658" s="25"/>
      <c r="F6658" s="25"/>
      <c r="G6658" s="25"/>
      <c r="H6658" s="21"/>
      <c r="I6658" s="25"/>
      <c r="J6658" s="25"/>
      <c r="K6658" s="25"/>
      <c r="L6658" s="25"/>
      <c r="M6658" s="21"/>
      <c r="N6658" s="21"/>
      <c r="O6658" s="21"/>
      <c r="P6658" s="21"/>
      <c r="Q6658" s="25"/>
      <c r="R6658" s="1"/>
    </row>
    <row r="6659" spans="1:18">
      <c r="A6659" s="25"/>
      <c r="B6659" s="25"/>
      <c r="C6659" s="25"/>
      <c r="D6659" s="25"/>
      <c r="E6659" s="25"/>
      <c r="F6659" s="25"/>
      <c r="G6659" s="25"/>
      <c r="H6659" s="21"/>
      <c r="I6659" s="25"/>
      <c r="J6659" s="25"/>
      <c r="K6659" s="25"/>
      <c r="L6659" s="25"/>
      <c r="M6659" s="21"/>
      <c r="N6659" s="21"/>
      <c r="O6659" s="21"/>
      <c r="P6659" s="21"/>
      <c r="Q6659" s="25"/>
      <c r="R6659" s="1"/>
    </row>
    <row r="6660" spans="1:18">
      <c r="A6660" s="25"/>
      <c r="B6660" s="25"/>
      <c r="C6660" s="25"/>
      <c r="D6660" s="25"/>
      <c r="E6660" s="25"/>
      <c r="F6660" s="25"/>
      <c r="G6660" s="25"/>
      <c r="H6660" s="21"/>
      <c r="I6660" s="25"/>
      <c r="J6660" s="25"/>
      <c r="K6660" s="25"/>
      <c r="L6660" s="25"/>
      <c r="M6660" s="21"/>
      <c r="N6660" s="21"/>
      <c r="O6660" s="21"/>
      <c r="P6660" s="21"/>
      <c r="Q6660" s="25"/>
      <c r="R6660" s="1"/>
    </row>
    <row r="6661" spans="1:18">
      <c r="A6661" s="25"/>
      <c r="B6661" s="25"/>
      <c r="C6661" s="25"/>
      <c r="D6661" s="25"/>
      <c r="E6661" s="25"/>
      <c r="F6661" s="25"/>
      <c r="G6661" s="25"/>
      <c r="H6661" s="21"/>
      <c r="I6661" s="25"/>
      <c r="J6661" s="25"/>
      <c r="K6661" s="25"/>
      <c r="L6661" s="25"/>
      <c r="M6661" s="21"/>
      <c r="N6661" s="21"/>
      <c r="O6661" s="21"/>
      <c r="P6661" s="21"/>
      <c r="Q6661" s="25"/>
      <c r="R6661" s="1"/>
    </row>
    <row r="6662" spans="1:18">
      <c r="A6662" s="25"/>
      <c r="B6662" s="25"/>
      <c r="C6662" s="25"/>
      <c r="D6662" s="25"/>
      <c r="E6662" s="25"/>
      <c r="F6662" s="25"/>
      <c r="G6662" s="25"/>
      <c r="H6662" s="21"/>
      <c r="I6662" s="25"/>
      <c r="J6662" s="25"/>
      <c r="K6662" s="25"/>
      <c r="L6662" s="25"/>
      <c r="M6662" s="21"/>
      <c r="N6662" s="21"/>
      <c r="O6662" s="21"/>
      <c r="P6662" s="21"/>
      <c r="Q6662" s="25"/>
      <c r="R6662" s="1"/>
    </row>
    <row r="6663" spans="1:18">
      <c r="A6663" s="25"/>
      <c r="B6663" s="25"/>
      <c r="C6663" s="25"/>
      <c r="D6663" s="25"/>
      <c r="E6663" s="25"/>
      <c r="F6663" s="25"/>
      <c r="G6663" s="25"/>
      <c r="H6663" s="21"/>
      <c r="I6663" s="25"/>
      <c r="J6663" s="25"/>
      <c r="K6663" s="25"/>
      <c r="L6663" s="25"/>
      <c r="M6663" s="21"/>
      <c r="N6663" s="21"/>
      <c r="O6663" s="21"/>
      <c r="P6663" s="21"/>
      <c r="Q6663" s="25"/>
      <c r="R6663" s="1"/>
    </row>
    <row r="6664" spans="1:18">
      <c r="A6664" s="25"/>
      <c r="B6664" s="25"/>
      <c r="C6664" s="25"/>
      <c r="D6664" s="25"/>
      <c r="E6664" s="25"/>
      <c r="F6664" s="25"/>
      <c r="G6664" s="25"/>
      <c r="H6664" s="21"/>
      <c r="I6664" s="25"/>
      <c r="J6664" s="25"/>
      <c r="K6664" s="25"/>
      <c r="L6664" s="25"/>
      <c r="M6664" s="21"/>
      <c r="N6664" s="22"/>
      <c r="O6664" s="21"/>
      <c r="P6664" s="21"/>
      <c r="Q6664" s="25"/>
      <c r="R6664" s="1"/>
    </row>
    <row r="6665" spans="1:18">
      <c r="A6665" s="25"/>
      <c r="B6665" s="25"/>
      <c r="C6665" s="25"/>
      <c r="D6665" s="25"/>
      <c r="E6665" s="25"/>
      <c r="F6665" s="25"/>
      <c r="G6665" s="25"/>
      <c r="H6665" s="21"/>
      <c r="I6665" s="25"/>
      <c r="J6665" s="25"/>
      <c r="K6665" s="25"/>
      <c r="L6665" s="25"/>
      <c r="M6665" s="21"/>
      <c r="N6665" s="22"/>
      <c r="O6665" s="21"/>
      <c r="P6665" s="21"/>
      <c r="Q6665" s="25"/>
      <c r="R6665" s="1"/>
    </row>
    <row r="6666" spans="1:18">
      <c r="A6666" s="25"/>
      <c r="B6666" s="25"/>
      <c r="C6666" s="25"/>
      <c r="D6666" s="25"/>
      <c r="E6666" s="25"/>
      <c r="F6666" s="25"/>
      <c r="G6666" s="25"/>
      <c r="H6666" s="21"/>
      <c r="I6666" s="25"/>
      <c r="J6666" s="25"/>
      <c r="K6666" s="25"/>
      <c r="L6666" s="25"/>
      <c r="M6666" s="21"/>
      <c r="N6666" s="22"/>
      <c r="O6666" s="21"/>
      <c r="P6666" s="21"/>
      <c r="Q6666" s="25"/>
      <c r="R6666" s="1"/>
    </row>
    <row r="6667" spans="1:18">
      <c r="A6667" s="25"/>
      <c r="B6667" s="25"/>
      <c r="C6667" s="25"/>
      <c r="D6667" s="25"/>
      <c r="E6667" s="25"/>
      <c r="F6667" s="25"/>
      <c r="G6667" s="25"/>
      <c r="H6667" s="21"/>
      <c r="I6667" s="25"/>
      <c r="J6667" s="25"/>
      <c r="K6667" s="25"/>
      <c r="L6667" s="25"/>
      <c r="M6667" s="21"/>
      <c r="N6667" s="22"/>
      <c r="O6667" s="21"/>
      <c r="P6667" s="21"/>
      <c r="Q6667" s="25"/>
      <c r="R6667" s="1"/>
    </row>
    <row r="6668" spans="1:18">
      <c r="A6668" s="25"/>
      <c r="B6668" s="25"/>
      <c r="C6668" s="25"/>
      <c r="D6668" s="25"/>
      <c r="E6668" s="25"/>
      <c r="F6668" s="25"/>
      <c r="G6668" s="25"/>
      <c r="H6668" s="21"/>
      <c r="I6668" s="25"/>
      <c r="J6668" s="25"/>
      <c r="K6668" s="25"/>
      <c r="L6668" s="25"/>
      <c r="M6668" s="21"/>
      <c r="N6668" s="22"/>
      <c r="O6668" s="21"/>
      <c r="P6668" s="21"/>
      <c r="Q6668" s="25"/>
      <c r="R6668" s="1"/>
    </row>
    <row r="6669" spans="1:18">
      <c r="A6669" s="25"/>
      <c r="B6669" s="25"/>
      <c r="C6669" s="25"/>
      <c r="D6669" s="25"/>
      <c r="E6669" s="25"/>
      <c r="F6669" s="25"/>
      <c r="G6669" s="25"/>
      <c r="H6669" s="21"/>
      <c r="I6669" s="25"/>
      <c r="J6669" s="25"/>
      <c r="K6669" s="25"/>
      <c r="L6669" s="25"/>
      <c r="M6669" s="21"/>
      <c r="N6669" s="22"/>
      <c r="O6669" s="21"/>
      <c r="P6669" s="21"/>
      <c r="Q6669" s="25"/>
      <c r="R6669" s="1"/>
    </row>
    <row r="6670" spans="1:18">
      <c r="A6670" s="25"/>
      <c r="B6670" s="25"/>
      <c r="C6670" s="25"/>
      <c r="D6670" s="25"/>
      <c r="E6670" s="25"/>
      <c r="H6670" s="21"/>
      <c r="I6670" s="25"/>
      <c r="K6670" s="25"/>
      <c r="L6670" s="25"/>
      <c r="M6670" s="22"/>
      <c r="N6670" s="22"/>
      <c r="O6670" s="21"/>
      <c r="P6670" s="21"/>
      <c r="Q6670" s="25"/>
      <c r="R6670" s="1"/>
    </row>
    <row r="6671" spans="1:18">
      <c r="A6671" s="25"/>
      <c r="B6671" s="25"/>
      <c r="C6671" s="25"/>
      <c r="D6671" s="25"/>
      <c r="E6671" s="25"/>
      <c r="H6671" s="21"/>
      <c r="I6671" s="25"/>
      <c r="K6671" s="25"/>
      <c r="L6671" s="25"/>
      <c r="M6671" s="22"/>
      <c r="N6671" s="22"/>
      <c r="O6671" s="21"/>
      <c r="P6671" s="21"/>
      <c r="Q6671" s="25"/>
      <c r="R6671" s="1"/>
    </row>
    <row r="6672" spans="1:18">
      <c r="A6672" s="25"/>
      <c r="B6672" s="25"/>
      <c r="C6672" s="25"/>
      <c r="D6672" s="25"/>
      <c r="E6672" s="25"/>
      <c r="F6672" s="25"/>
      <c r="G6672" s="25"/>
      <c r="H6672" s="21"/>
      <c r="I6672" s="25"/>
      <c r="J6672" s="25"/>
      <c r="K6672" s="25"/>
      <c r="L6672" s="25"/>
      <c r="M6672" s="21"/>
      <c r="N6672" s="22"/>
      <c r="O6672" s="21"/>
      <c r="P6672" s="21"/>
      <c r="Q6672" s="25"/>
      <c r="R6672" s="1"/>
    </row>
    <row r="6673" spans="1:18">
      <c r="A6673" s="25"/>
      <c r="B6673" s="25"/>
      <c r="C6673" s="25"/>
      <c r="D6673" s="25"/>
      <c r="E6673" s="25"/>
      <c r="F6673" s="25"/>
      <c r="G6673" s="25"/>
      <c r="H6673" s="21"/>
      <c r="I6673" s="25"/>
      <c r="J6673" s="25"/>
      <c r="K6673" s="25"/>
      <c r="L6673" s="25"/>
      <c r="M6673" s="21"/>
      <c r="N6673" s="21"/>
      <c r="O6673" s="21"/>
      <c r="P6673" s="21"/>
      <c r="Q6673" s="25"/>
      <c r="R6673" s="1"/>
    </row>
    <row r="6674" spans="1:18">
      <c r="A6674" s="25"/>
      <c r="B6674" s="25"/>
      <c r="C6674" s="25"/>
      <c r="D6674" s="25"/>
      <c r="E6674" s="25"/>
      <c r="F6674" s="25"/>
      <c r="G6674" s="25"/>
      <c r="H6674" s="21"/>
      <c r="I6674" s="25"/>
      <c r="J6674" s="25"/>
      <c r="K6674" s="25"/>
      <c r="L6674" s="25"/>
      <c r="M6674" s="21"/>
      <c r="N6674" s="21"/>
      <c r="O6674" s="21"/>
      <c r="P6674" s="21"/>
      <c r="Q6674" s="25"/>
      <c r="R6674" s="1"/>
    </row>
    <row r="6675" spans="1:18">
      <c r="A6675" s="25"/>
      <c r="B6675" s="25"/>
      <c r="C6675" s="25"/>
      <c r="D6675" s="25"/>
      <c r="E6675" s="25"/>
      <c r="F6675" s="25"/>
      <c r="G6675" s="25"/>
      <c r="H6675" s="21"/>
      <c r="I6675" s="25"/>
      <c r="J6675" s="25"/>
      <c r="K6675" s="25"/>
      <c r="L6675" s="25"/>
      <c r="M6675" s="21"/>
      <c r="N6675" s="21"/>
      <c r="O6675" s="21"/>
      <c r="P6675" s="21"/>
      <c r="Q6675" s="25"/>
      <c r="R6675" s="1"/>
    </row>
    <row r="6676" spans="1:18">
      <c r="A6676" s="25"/>
      <c r="B6676" s="25"/>
      <c r="C6676" s="25"/>
      <c r="D6676" s="25"/>
      <c r="E6676" s="25"/>
      <c r="F6676" s="25"/>
      <c r="G6676" s="25"/>
      <c r="H6676" s="21"/>
      <c r="I6676" s="25"/>
      <c r="J6676" s="25"/>
      <c r="K6676" s="25"/>
      <c r="L6676" s="25"/>
      <c r="M6676" s="21"/>
      <c r="N6676" s="22"/>
      <c r="O6676" s="21"/>
      <c r="P6676" s="21"/>
      <c r="Q6676" s="25"/>
      <c r="R6676" s="1"/>
    </row>
    <row r="6677" spans="1:18">
      <c r="A6677" s="25"/>
      <c r="B6677" s="25"/>
      <c r="C6677" s="25"/>
      <c r="D6677" s="25"/>
      <c r="E6677" s="25"/>
      <c r="F6677" s="25"/>
      <c r="G6677" s="25"/>
      <c r="H6677" s="21"/>
      <c r="I6677" s="25"/>
      <c r="J6677" s="25"/>
      <c r="K6677" s="25"/>
      <c r="L6677" s="25"/>
      <c r="M6677" s="21"/>
      <c r="N6677" s="22"/>
      <c r="O6677" s="21"/>
      <c r="P6677" s="21"/>
      <c r="Q6677" s="25"/>
      <c r="R6677" s="1"/>
    </row>
    <row r="6678" spans="1:18">
      <c r="A6678" s="25"/>
      <c r="B6678" s="25"/>
      <c r="C6678" s="25"/>
      <c r="D6678" s="25"/>
      <c r="E6678" s="25"/>
      <c r="H6678" s="21"/>
      <c r="I6678" s="25"/>
      <c r="K6678" s="25"/>
      <c r="L6678" s="25"/>
      <c r="M6678" s="22"/>
      <c r="N6678" s="22"/>
      <c r="O6678" s="21"/>
      <c r="P6678" s="21"/>
      <c r="Q6678" s="25"/>
      <c r="R6678" s="1"/>
    </row>
    <row r="6679" spans="1:18">
      <c r="A6679" s="25"/>
      <c r="B6679" s="25"/>
      <c r="C6679" s="25"/>
      <c r="D6679" s="25"/>
      <c r="E6679" s="25"/>
      <c r="H6679" s="21"/>
      <c r="I6679" s="25"/>
      <c r="K6679" s="25"/>
      <c r="L6679" s="25"/>
      <c r="M6679" s="22"/>
      <c r="N6679" s="22"/>
      <c r="O6679" s="21"/>
      <c r="P6679" s="21"/>
      <c r="Q6679" s="25"/>
      <c r="R6679" s="1"/>
    </row>
    <row r="6680" spans="1:18">
      <c r="A6680" s="25"/>
      <c r="B6680" s="25"/>
      <c r="C6680" s="25"/>
      <c r="D6680" s="25"/>
      <c r="E6680" s="25"/>
      <c r="H6680" s="21"/>
      <c r="I6680" s="25"/>
      <c r="K6680" s="25"/>
      <c r="L6680" s="25"/>
      <c r="M6680" s="22"/>
      <c r="N6680" s="22"/>
      <c r="O6680" s="21"/>
      <c r="P6680" s="21"/>
      <c r="Q6680" s="25"/>
      <c r="R6680" s="1"/>
    </row>
    <row r="6681" spans="1:18">
      <c r="A6681" s="25"/>
      <c r="B6681" s="25"/>
      <c r="C6681" s="25"/>
      <c r="D6681" s="25"/>
      <c r="E6681" s="25"/>
      <c r="H6681" s="21"/>
      <c r="I6681" s="25"/>
      <c r="K6681" s="25"/>
      <c r="L6681" s="25"/>
      <c r="M6681" s="22"/>
      <c r="N6681" s="22"/>
      <c r="O6681" s="21"/>
      <c r="P6681" s="21"/>
      <c r="Q6681" s="25"/>
      <c r="R6681" s="1"/>
    </row>
    <row r="6682" spans="1:18">
      <c r="A6682" s="25"/>
      <c r="B6682" s="25"/>
      <c r="C6682" s="25"/>
      <c r="D6682" s="25"/>
      <c r="E6682" s="25"/>
      <c r="F6682" s="25"/>
      <c r="G6682" s="25"/>
      <c r="H6682" s="21"/>
      <c r="I6682" s="25"/>
      <c r="J6682" s="25"/>
      <c r="K6682" s="25"/>
      <c r="L6682" s="25"/>
      <c r="M6682" s="21"/>
      <c r="N6682" s="21"/>
      <c r="O6682" s="21"/>
      <c r="P6682" s="21"/>
      <c r="Q6682" s="25"/>
      <c r="R6682" s="1"/>
    </row>
    <row r="6683" spans="1:18">
      <c r="A6683" s="25"/>
      <c r="B6683" s="25"/>
      <c r="C6683" s="25"/>
      <c r="D6683" s="25"/>
      <c r="E6683" s="25"/>
      <c r="F6683" s="25"/>
      <c r="G6683" s="25"/>
      <c r="H6683" s="21"/>
      <c r="I6683" s="25"/>
      <c r="J6683" s="25"/>
      <c r="K6683" s="25"/>
      <c r="L6683" s="25"/>
      <c r="M6683" s="21"/>
      <c r="N6683" s="22"/>
      <c r="O6683" s="21"/>
      <c r="P6683" s="21"/>
      <c r="Q6683" s="25"/>
      <c r="R6683" s="1"/>
    </row>
    <row r="6684" spans="1:18">
      <c r="A6684" s="25"/>
      <c r="B6684" s="25"/>
      <c r="C6684" s="25"/>
      <c r="D6684" s="25"/>
      <c r="E6684" s="25"/>
      <c r="F6684" s="25"/>
      <c r="G6684" s="25"/>
      <c r="H6684" s="21"/>
      <c r="I6684" s="25"/>
      <c r="J6684" s="25"/>
      <c r="K6684" s="25"/>
      <c r="L6684" s="25"/>
      <c r="M6684" s="21"/>
      <c r="N6684" s="22"/>
      <c r="O6684" s="21"/>
      <c r="P6684" s="21"/>
      <c r="Q6684" s="25"/>
      <c r="R6684" s="1"/>
    </row>
    <row r="6685" spans="1:18">
      <c r="A6685" s="25"/>
      <c r="B6685" s="25"/>
      <c r="C6685" s="25"/>
      <c r="D6685" s="25"/>
      <c r="E6685" s="25"/>
      <c r="H6685" s="21"/>
      <c r="I6685" s="25"/>
      <c r="K6685" s="25"/>
      <c r="L6685" s="25"/>
      <c r="M6685" s="22"/>
      <c r="N6685" s="22"/>
      <c r="O6685" s="21"/>
      <c r="P6685" s="21"/>
      <c r="Q6685" s="25"/>
      <c r="R6685" s="1"/>
    </row>
    <row r="6686" spans="1:18">
      <c r="A6686" s="25"/>
      <c r="B6686" s="25"/>
      <c r="C6686" s="25"/>
      <c r="D6686" s="25"/>
      <c r="E6686" s="25"/>
      <c r="F6686" s="25"/>
      <c r="G6686" s="25"/>
      <c r="H6686" s="21"/>
      <c r="I6686" s="25"/>
      <c r="J6686" s="25"/>
      <c r="K6686" s="25"/>
      <c r="L6686" s="25"/>
      <c r="M6686" s="21"/>
      <c r="N6686" s="21"/>
      <c r="O6686" s="21"/>
      <c r="P6686" s="21"/>
      <c r="Q6686" s="25"/>
      <c r="R6686" s="1"/>
    </row>
    <row r="6687" spans="1:18">
      <c r="A6687" s="25"/>
      <c r="B6687" s="25"/>
      <c r="C6687" s="25"/>
      <c r="D6687" s="25"/>
      <c r="E6687" s="25"/>
      <c r="F6687" s="25"/>
      <c r="G6687" s="25"/>
      <c r="H6687" s="21"/>
      <c r="I6687" s="25"/>
      <c r="J6687" s="25"/>
      <c r="K6687" s="25"/>
      <c r="L6687" s="25"/>
      <c r="M6687" s="21"/>
      <c r="N6687" s="22"/>
      <c r="O6687" s="21"/>
      <c r="P6687" s="21"/>
      <c r="Q6687" s="25"/>
      <c r="R6687" s="1"/>
    </row>
    <row r="6688" spans="1:18">
      <c r="A6688" s="25"/>
      <c r="B6688" s="25"/>
      <c r="C6688" s="25"/>
      <c r="D6688" s="25"/>
      <c r="E6688" s="25"/>
      <c r="F6688" s="25"/>
      <c r="G6688" s="25"/>
      <c r="H6688" s="21"/>
      <c r="I6688" s="25"/>
      <c r="J6688" s="25"/>
      <c r="K6688" s="25"/>
      <c r="L6688" s="25"/>
      <c r="M6688" s="21"/>
      <c r="N6688" s="21"/>
      <c r="O6688" s="21"/>
      <c r="P6688" s="21"/>
      <c r="Q6688" s="25"/>
      <c r="R6688" s="1"/>
    </row>
    <row r="6689" spans="1:18">
      <c r="A6689" s="25"/>
      <c r="B6689" s="25"/>
      <c r="C6689" s="25"/>
      <c r="D6689" s="25"/>
      <c r="E6689" s="25"/>
      <c r="F6689" s="25"/>
      <c r="G6689" s="25"/>
      <c r="H6689" s="21"/>
      <c r="I6689" s="25"/>
      <c r="J6689" s="25"/>
      <c r="K6689" s="25"/>
      <c r="L6689" s="25"/>
      <c r="M6689" s="21"/>
      <c r="N6689" s="22"/>
      <c r="O6689" s="21"/>
      <c r="P6689" s="21"/>
      <c r="Q6689" s="25"/>
      <c r="R6689" s="1"/>
    </row>
    <row r="6690" spans="1:18">
      <c r="A6690" s="25"/>
      <c r="B6690" s="25"/>
      <c r="C6690" s="25"/>
      <c r="D6690" s="25"/>
      <c r="E6690" s="25"/>
      <c r="F6690" s="25"/>
      <c r="G6690" s="25"/>
      <c r="H6690" s="21"/>
      <c r="I6690" s="25"/>
      <c r="J6690" s="25"/>
      <c r="K6690" s="25"/>
      <c r="L6690" s="25"/>
      <c r="M6690" s="21"/>
      <c r="N6690" s="22"/>
      <c r="O6690" s="21"/>
      <c r="P6690" s="21"/>
      <c r="Q6690" s="25"/>
      <c r="R6690" s="1"/>
    </row>
    <row r="6691" spans="1:18">
      <c r="A6691" s="25"/>
      <c r="B6691" s="25"/>
      <c r="C6691" s="25"/>
      <c r="D6691" s="25"/>
      <c r="E6691" s="25"/>
      <c r="F6691" s="25"/>
      <c r="G6691" s="25"/>
      <c r="H6691" s="21"/>
      <c r="I6691" s="25"/>
      <c r="J6691" s="25"/>
      <c r="K6691" s="25"/>
      <c r="L6691" s="25"/>
      <c r="M6691" s="21"/>
      <c r="N6691" s="21"/>
      <c r="O6691" s="21"/>
      <c r="P6691" s="21"/>
      <c r="Q6691" s="25"/>
      <c r="R6691" s="1"/>
    </row>
    <row r="6692" spans="1:18">
      <c r="A6692" s="25"/>
      <c r="B6692" s="25"/>
      <c r="C6692" s="25"/>
      <c r="D6692" s="25"/>
      <c r="E6692" s="25"/>
      <c r="F6692" s="25"/>
      <c r="G6692" s="25"/>
      <c r="H6692" s="21"/>
      <c r="I6692" s="25"/>
      <c r="J6692" s="25"/>
      <c r="K6692" s="25"/>
      <c r="L6692" s="25"/>
      <c r="M6692" s="21"/>
      <c r="N6692" s="21"/>
      <c r="O6692" s="21"/>
      <c r="P6692" s="21"/>
      <c r="Q6692" s="25"/>
      <c r="R6692" s="1"/>
    </row>
    <row r="6693" spans="1:18">
      <c r="A6693" s="25"/>
      <c r="B6693" s="25"/>
      <c r="C6693" s="25"/>
      <c r="D6693" s="25"/>
      <c r="E6693" s="25"/>
      <c r="H6693" s="21"/>
      <c r="I6693" s="25"/>
      <c r="K6693" s="25"/>
      <c r="L6693" s="25"/>
      <c r="M6693" s="22"/>
      <c r="N6693" s="22"/>
      <c r="O6693" s="21"/>
      <c r="P6693" s="21"/>
      <c r="Q6693" s="25"/>
      <c r="R6693" s="1"/>
    </row>
    <row r="6694" spans="1:18">
      <c r="A6694" s="25"/>
      <c r="B6694" s="25"/>
      <c r="C6694" s="25"/>
      <c r="D6694" s="25"/>
      <c r="E6694" s="25"/>
      <c r="F6694" s="25"/>
      <c r="G6694" s="25"/>
      <c r="H6694" s="21"/>
      <c r="I6694" s="25"/>
      <c r="J6694" s="25"/>
      <c r="K6694" s="25"/>
      <c r="L6694" s="25"/>
      <c r="M6694" s="21"/>
      <c r="N6694" s="21"/>
      <c r="O6694" s="21"/>
      <c r="P6694" s="21"/>
      <c r="Q6694" s="25"/>
      <c r="R6694" s="1"/>
    </row>
    <row r="6695" spans="1:18">
      <c r="A6695" s="25"/>
      <c r="B6695" s="25"/>
      <c r="C6695" s="25"/>
      <c r="D6695" s="25"/>
      <c r="E6695" s="25"/>
      <c r="F6695" s="25"/>
      <c r="G6695" s="25"/>
      <c r="H6695" s="21"/>
      <c r="I6695" s="25"/>
      <c r="J6695" s="25"/>
      <c r="K6695" s="25"/>
      <c r="L6695" s="25"/>
      <c r="M6695" s="21"/>
      <c r="N6695" s="21"/>
      <c r="O6695" s="21"/>
      <c r="P6695" s="21"/>
      <c r="Q6695" s="25"/>
      <c r="R6695" s="1"/>
    </row>
    <row r="6696" spans="1:18">
      <c r="A6696" s="25"/>
      <c r="B6696" s="25"/>
      <c r="C6696" s="25"/>
      <c r="D6696" s="25"/>
      <c r="E6696" s="25"/>
      <c r="F6696" s="25"/>
      <c r="G6696" s="25"/>
      <c r="H6696" s="21"/>
      <c r="I6696" s="25"/>
      <c r="J6696" s="25"/>
      <c r="K6696" s="25"/>
      <c r="L6696" s="25"/>
      <c r="M6696" s="21"/>
      <c r="N6696" s="21"/>
      <c r="O6696" s="21"/>
      <c r="P6696" s="21"/>
      <c r="Q6696" s="25"/>
      <c r="R6696" s="1"/>
    </row>
    <row r="6697" spans="1:18">
      <c r="A6697" s="25"/>
      <c r="B6697" s="25"/>
      <c r="C6697" s="25"/>
      <c r="D6697" s="25"/>
      <c r="E6697" s="25"/>
      <c r="F6697" s="25"/>
      <c r="G6697" s="25"/>
      <c r="H6697" s="21"/>
      <c r="I6697" s="25"/>
      <c r="J6697" s="25"/>
      <c r="K6697" s="25"/>
      <c r="L6697" s="25"/>
      <c r="M6697" s="21"/>
      <c r="N6697" s="21"/>
      <c r="O6697" s="21"/>
      <c r="P6697" s="21"/>
      <c r="Q6697" s="25"/>
      <c r="R6697" s="1"/>
    </row>
    <row r="6698" spans="1:18">
      <c r="A6698" s="25"/>
      <c r="B6698" s="25"/>
      <c r="C6698" s="25"/>
      <c r="D6698" s="25"/>
      <c r="E6698" s="25"/>
      <c r="F6698" s="25"/>
      <c r="G6698" s="25"/>
      <c r="H6698" s="21"/>
      <c r="I6698" s="25"/>
      <c r="J6698" s="25"/>
      <c r="K6698" s="25"/>
      <c r="L6698" s="25"/>
      <c r="M6698" s="21"/>
      <c r="N6698" s="22"/>
      <c r="O6698" s="21"/>
      <c r="P6698" s="21"/>
      <c r="Q6698" s="25"/>
      <c r="R6698" s="1"/>
    </row>
    <row r="6699" spans="1:18">
      <c r="A6699" s="25"/>
      <c r="B6699" s="25"/>
      <c r="C6699" s="25"/>
      <c r="D6699" s="25"/>
      <c r="E6699" s="25"/>
      <c r="F6699" s="25"/>
      <c r="G6699" s="25"/>
      <c r="H6699" s="21"/>
      <c r="I6699" s="25"/>
      <c r="J6699" s="25"/>
      <c r="K6699" s="25"/>
      <c r="L6699" s="25"/>
      <c r="M6699" s="21"/>
      <c r="N6699" s="21"/>
      <c r="O6699" s="21"/>
      <c r="P6699" s="21"/>
      <c r="Q6699" s="25"/>
      <c r="R6699" s="1"/>
    </row>
    <row r="6700" spans="1:18">
      <c r="A6700" s="25"/>
      <c r="B6700" s="25"/>
      <c r="C6700" s="25"/>
      <c r="D6700" s="25"/>
      <c r="E6700" s="25"/>
      <c r="F6700" s="25"/>
      <c r="G6700" s="25"/>
      <c r="H6700" s="21"/>
      <c r="I6700" s="25"/>
      <c r="J6700" s="25"/>
      <c r="K6700" s="25"/>
      <c r="L6700" s="25"/>
      <c r="M6700" s="21"/>
      <c r="N6700" s="21"/>
      <c r="O6700" s="21"/>
      <c r="P6700" s="21"/>
      <c r="Q6700" s="25"/>
      <c r="R6700" s="1"/>
    </row>
    <row r="6701" spans="1:18">
      <c r="A6701" s="25"/>
      <c r="B6701" s="25"/>
      <c r="C6701" s="25"/>
      <c r="D6701" s="25"/>
      <c r="E6701" s="25"/>
      <c r="F6701" s="25"/>
      <c r="G6701" s="25"/>
      <c r="H6701" s="21"/>
      <c r="I6701" s="25"/>
      <c r="J6701" s="25"/>
      <c r="K6701" s="25"/>
      <c r="L6701" s="25"/>
      <c r="M6701" s="21"/>
      <c r="N6701" s="21"/>
      <c r="O6701" s="21"/>
      <c r="P6701" s="21"/>
      <c r="Q6701" s="25"/>
      <c r="R6701" s="1"/>
    </row>
    <row r="6702" spans="1:18">
      <c r="A6702" s="25"/>
      <c r="B6702" s="25"/>
      <c r="C6702" s="25"/>
      <c r="D6702" s="25"/>
      <c r="E6702" s="25"/>
      <c r="F6702" s="25"/>
      <c r="G6702" s="25"/>
      <c r="H6702" s="21"/>
      <c r="I6702" s="25"/>
      <c r="J6702" s="25"/>
      <c r="K6702" s="25"/>
      <c r="L6702" s="25"/>
      <c r="M6702" s="21"/>
      <c r="N6702" s="21"/>
      <c r="O6702" s="21"/>
      <c r="P6702" s="21"/>
      <c r="Q6702" s="25"/>
      <c r="R6702" s="1"/>
    </row>
    <row r="6703" spans="1:18">
      <c r="A6703" s="25"/>
      <c r="B6703" s="25"/>
      <c r="C6703" s="25"/>
      <c r="D6703" s="25"/>
      <c r="E6703" s="25"/>
      <c r="F6703" s="25"/>
      <c r="G6703" s="25"/>
      <c r="H6703" s="21"/>
      <c r="I6703" s="25"/>
      <c r="J6703" s="25"/>
      <c r="K6703" s="25"/>
      <c r="L6703" s="25"/>
      <c r="M6703" s="21"/>
      <c r="N6703" s="21"/>
      <c r="O6703" s="21"/>
      <c r="P6703" s="21"/>
      <c r="Q6703" s="25"/>
      <c r="R6703" s="1"/>
    </row>
    <row r="6704" spans="1:18">
      <c r="A6704" s="25"/>
      <c r="B6704" s="25"/>
      <c r="C6704" s="25"/>
      <c r="D6704" s="25"/>
      <c r="E6704" s="25"/>
      <c r="F6704" s="25"/>
      <c r="G6704" s="25"/>
      <c r="H6704" s="21"/>
      <c r="I6704" s="25"/>
      <c r="J6704" s="25"/>
      <c r="K6704" s="25"/>
      <c r="L6704" s="25"/>
      <c r="M6704" s="21"/>
      <c r="N6704" s="21"/>
      <c r="O6704" s="21"/>
      <c r="P6704" s="21"/>
      <c r="Q6704" s="25"/>
      <c r="R6704" s="1"/>
    </row>
    <row r="6705" spans="1:18">
      <c r="A6705" s="25"/>
      <c r="B6705" s="25"/>
      <c r="C6705" s="25"/>
      <c r="D6705" s="25"/>
      <c r="E6705" s="25"/>
      <c r="F6705" s="25"/>
      <c r="G6705" s="25"/>
      <c r="H6705" s="21"/>
      <c r="I6705" s="25"/>
      <c r="J6705" s="25"/>
      <c r="K6705" s="25"/>
      <c r="L6705" s="25"/>
      <c r="M6705" s="21"/>
      <c r="N6705" s="21"/>
      <c r="O6705" s="21"/>
      <c r="P6705" s="21"/>
      <c r="Q6705" s="25"/>
      <c r="R6705" s="1"/>
    </row>
    <row r="6706" spans="1:18">
      <c r="A6706" s="25"/>
      <c r="B6706" s="25"/>
      <c r="C6706" s="25"/>
      <c r="D6706" s="25"/>
      <c r="E6706" s="25"/>
      <c r="F6706" s="25"/>
      <c r="G6706" s="25"/>
      <c r="H6706" s="21"/>
      <c r="I6706" s="25"/>
      <c r="J6706" s="25"/>
      <c r="K6706" s="25"/>
      <c r="L6706" s="25"/>
      <c r="M6706" s="21"/>
      <c r="N6706" s="21"/>
      <c r="O6706" s="21"/>
      <c r="P6706" s="21"/>
      <c r="Q6706" s="25"/>
      <c r="R6706" s="1"/>
    </row>
    <row r="6707" spans="1:18">
      <c r="A6707" s="25"/>
      <c r="B6707" s="25"/>
      <c r="C6707" s="25"/>
      <c r="D6707" s="25"/>
      <c r="E6707" s="25"/>
      <c r="F6707" s="25"/>
      <c r="G6707" s="25"/>
      <c r="H6707" s="21"/>
      <c r="I6707" s="25"/>
      <c r="J6707" s="25"/>
      <c r="K6707" s="25"/>
      <c r="L6707" s="25"/>
      <c r="M6707" s="21"/>
      <c r="N6707" s="21"/>
      <c r="O6707" s="21"/>
      <c r="P6707" s="21"/>
      <c r="Q6707" s="25"/>
      <c r="R6707" s="1"/>
    </row>
    <row r="6708" spans="1:18">
      <c r="A6708" s="25"/>
      <c r="B6708" s="25"/>
      <c r="C6708" s="25"/>
      <c r="D6708" s="25"/>
      <c r="E6708" s="25"/>
      <c r="F6708" s="25"/>
      <c r="G6708" s="25"/>
      <c r="H6708" s="21"/>
      <c r="I6708" s="25"/>
      <c r="J6708" s="25"/>
      <c r="K6708" s="25"/>
      <c r="L6708" s="25"/>
      <c r="M6708" s="21"/>
      <c r="N6708" s="21"/>
      <c r="O6708" s="21"/>
      <c r="P6708" s="21"/>
      <c r="Q6708" s="25"/>
      <c r="R6708" s="1"/>
    </row>
    <row r="6709" spans="1:18">
      <c r="A6709" s="25"/>
      <c r="B6709" s="25"/>
      <c r="C6709" s="25"/>
      <c r="D6709" s="25"/>
      <c r="E6709" s="25"/>
      <c r="F6709" s="25"/>
      <c r="G6709" s="25"/>
      <c r="H6709" s="21"/>
      <c r="I6709" s="25"/>
      <c r="J6709" s="25"/>
      <c r="K6709" s="25"/>
      <c r="L6709" s="25"/>
      <c r="M6709" s="21"/>
      <c r="N6709" s="22"/>
      <c r="O6709" s="21"/>
      <c r="P6709" s="21"/>
      <c r="Q6709" s="25"/>
      <c r="R6709" s="1"/>
    </row>
    <row r="6710" spans="1:18">
      <c r="A6710" s="25"/>
      <c r="B6710" s="25"/>
      <c r="C6710" s="25"/>
      <c r="D6710" s="25"/>
      <c r="E6710" s="25"/>
      <c r="F6710" s="25"/>
      <c r="G6710" s="25"/>
      <c r="H6710" s="21"/>
      <c r="I6710" s="25"/>
      <c r="J6710" s="25"/>
      <c r="K6710" s="25"/>
      <c r="L6710" s="25"/>
      <c r="M6710" s="21"/>
      <c r="N6710" s="22"/>
      <c r="O6710" s="21"/>
      <c r="P6710" s="21"/>
      <c r="Q6710" s="25"/>
      <c r="R6710" s="1"/>
    </row>
    <row r="6711" spans="1:18">
      <c r="A6711" s="25"/>
      <c r="B6711" s="25"/>
      <c r="C6711" s="25"/>
      <c r="D6711" s="25"/>
      <c r="E6711" s="25"/>
      <c r="F6711" s="25"/>
      <c r="G6711" s="25"/>
      <c r="H6711" s="21"/>
      <c r="I6711" s="25"/>
      <c r="J6711" s="25"/>
      <c r="K6711" s="25"/>
      <c r="L6711" s="25"/>
      <c r="M6711" s="21"/>
      <c r="N6711" s="22"/>
      <c r="O6711" s="21"/>
      <c r="P6711" s="21"/>
      <c r="Q6711" s="25"/>
      <c r="R6711" s="1"/>
    </row>
    <row r="6712" spans="1:18">
      <c r="A6712" s="25"/>
      <c r="B6712" s="25"/>
      <c r="C6712" s="25"/>
      <c r="D6712" s="25"/>
      <c r="E6712" s="25"/>
      <c r="F6712" s="25"/>
      <c r="G6712" s="25"/>
      <c r="H6712" s="21"/>
      <c r="I6712" s="25"/>
      <c r="J6712" s="25"/>
      <c r="K6712" s="25"/>
      <c r="L6712" s="25"/>
      <c r="M6712" s="21"/>
      <c r="N6712" s="22"/>
      <c r="O6712" s="21"/>
      <c r="P6712" s="21"/>
      <c r="Q6712" s="25"/>
      <c r="R6712" s="1"/>
    </row>
    <row r="6713" spans="1:18">
      <c r="A6713" s="25"/>
      <c r="B6713" s="25"/>
      <c r="C6713" s="25"/>
      <c r="D6713" s="25"/>
      <c r="E6713" s="25"/>
      <c r="F6713" s="25"/>
      <c r="G6713" s="25"/>
      <c r="H6713" s="21"/>
      <c r="I6713" s="25"/>
      <c r="J6713" s="25"/>
      <c r="K6713" s="25"/>
      <c r="L6713" s="25"/>
      <c r="M6713" s="21"/>
      <c r="N6713" s="22"/>
      <c r="O6713" s="21"/>
      <c r="P6713" s="21"/>
      <c r="Q6713" s="25"/>
      <c r="R6713" s="1"/>
    </row>
    <row r="6714" spans="1:18">
      <c r="A6714" s="25"/>
      <c r="B6714" s="25"/>
      <c r="C6714" s="25"/>
      <c r="D6714" s="25"/>
      <c r="E6714" s="25"/>
      <c r="F6714" s="25"/>
      <c r="G6714" s="25"/>
      <c r="H6714" s="21"/>
      <c r="I6714" s="25"/>
      <c r="J6714" s="25"/>
      <c r="K6714" s="25"/>
      <c r="L6714" s="25"/>
      <c r="M6714" s="21"/>
      <c r="N6714" s="22"/>
      <c r="O6714" s="21"/>
      <c r="P6714" s="21"/>
      <c r="Q6714" s="25"/>
      <c r="R6714" s="1"/>
    </row>
    <row r="6715" spans="1:18">
      <c r="A6715" s="25"/>
      <c r="B6715" s="25"/>
      <c r="C6715" s="25"/>
      <c r="D6715" s="25"/>
      <c r="E6715" s="25"/>
      <c r="F6715" s="25"/>
      <c r="G6715" s="25"/>
      <c r="H6715" s="21"/>
      <c r="I6715" s="25"/>
      <c r="J6715" s="25"/>
      <c r="K6715" s="25"/>
      <c r="L6715" s="25"/>
      <c r="M6715" s="21"/>
      <c r="N6715" s="22"/>
      <c r="O6715" s="21"/>
      <c r="P6715" s="21"/>
      <c r="Q6715" s="25"/>
      <c r="R6715" s="1"/>
    </row>
    <row r="6716" spans="1:18">
      <c r="A6716" s="25"/>
      <c r="B6716" s="25"/>
      <c r="C6716" s="25"/>
      <c r="D6716" s="25"/>
      <c r="E6716" s="25"/>
      <c r="F6716" s="25"/>
      <c r="G6716" s="25"/>
      <c r="H6716" s="21"/>
      <c r="I6716" s="25"/>
      <c r="J6716" s="25"/>
      <c r="K6716" s="25"/>
      <c r="L6716" s="25"/>
      <c r="M6716" s="21"/>
      <c r="N6716" s="22"/>
      <c r="O6716" s="21"/>
      <c r="P6716" s="21"/>
      <c r="Q6716" s="25"/>
      <c r="R6716" s="1"/>
    </row>
    <row r="6717" spans="1:18">
      <c r="A6717" s="25"/>
      <c r="B6717" s="25"/>
      <c r="C6717" s="25"/>
      <c r="D6717" s="25"/>
      <c r="E6717" s="25"/>
      <c r="F6717" s="25"/>
      <c r="G6717" s="25"/>
      <c r="H6717" s="21"/>
      <c r="I6717" s="25"/>
      <c r="J6717" s="25"/>
      <c r="K6717" s="25"/>
      <c r="L6717" s="25"/>
      <c r="M6717" s="21"/>
      <c r="N6717" s="21"/>
      <c r="O6717" s="21"/>
      <c r="P6717" s="21"/>
      <c r="Q6717" s="25"/>
      <c r="R6717" s="1"/>
    </row>
    <row r="6718" spans="1:18">
      <c r="A6718" s="25"/>
      <c r="B6718" s="25"/>
      <c r="C6718" s="25"/>
      <c r="D6718" s="25"/>
      <c r="E6718" s="25"/>
      <c r="F6718" s="25"/>
      <c r="G6718" s="25"/>
      <c r="H6718" s="21"/>
      <c r="I6718" s="25"/>
      <c r="J6718" s="25"/>
      <c r="K6718" s="25"/>
      <c r="L6718" s="25"/>
      <c r="M6718" s="21"/>
      <c r="N6718" s="22"/>
      <c r="O6718" s="21"/>
      <c r="P6718" s="21"/>
      <c r="Q6718" s="25"/>
      <c r="R6718" s="1"/>
    </row>
    <row r="6719" spans="1:18">
      <c r="A6719" s="25"/>
      <c r="B6719" s="25"/>
      <c r="C6719" s="25"/>
      <c r="D6719" s="25"/>
      <c r="E6719" s="25"/>
      <c r="H6719" s="21"/>
      <c r="I6719" s="25"/>
      <c r="K6719" s="25"/>
      <c r="L6719" s="25"/>
      <c r="M6719" s="22"/>
      <c r="N6719" s="22"/>
      <c r="O6719" s="21"/>
      <c r="P6719" s="21"/>
      <c r="Q6719" s="25"/>
      <c r="R6719" s="1"/>
    </row>
    <row r="6720" spans="1:18">
      <c r="A6720" s="25"/>
      <c r="B6720" s="25"/>
      <c r="C6720" s="25"/>
      <c r="D6720" s="25"/>
      <c r="E6720" s="25"/>
      <c r="F6720" s="25"/>
      <c r="G6720" s="25"/>
      <c r="H6720" s="21"/>
      <c r="I6720" s="25"/>
      <c r="J6720" s="25"/>
      <c r="K6720" s="25"/>
      <c r="L6720" s="25"/>
      <c r="M6720" s="21"/>
      <c r="N6720" s="21"/>
      <c r="O6720" s="21"/>
      <c r="P6720" s="21"/>
      <c r="Q6720" s="25"/>
      <c r="R6720" s="1"/>
    </row>
    <row r="6721" spans="1:18">
      <c r="A6721" s="25"/>
      <c r="B6721" s="25"/>
      <c r="C6721" s="25"/>
      <c r="D6721" s="25"/>
      <c r="E6721" s="25"/>
      <c r="H6721" s="21"/>
      <c r="I6721" s="25"/>
      <c r="K6721" s="25"/>
      <c r="L6721" s="25"/>
      <c r="M6721" s="22"/>
      <c r="N6721" s="22"/>
      <c r="O6721" s="21"/>
      <c r="P6721" s="21"/>
      <c r="Q6721" s="25"/>
      <c r="R6721" s="1"/>
    </row>
    <row r="6722" spans="1:18">
      <c r="A6722" s="25"/>
      <c r="B6722" s="25"/>
      <c r="C6722" s="25"/>
      <c r="D6722" s="25"/>
      <c r="E6722" s="25"/>
      <c r="H6722" s="21"/>
      <c r="I6722" s="25"/>
      <c r="K6722" s="25"/>
      <c r="L6722" s="25"/>
      <c r="M6722" s="22"/>
      <c r="N6722" s="22"/>
      <c r="O6722" s="21"/>
      <c r="P6722" s="21"/>
      <c r="Q6722" s="25"/>
      <c r="R6722" s="1"/>
    </row>
    <row r="6723" spans="1:18">
      <c r="A6723" s="25"/>
      <c r="B6723" s="25"/>
      <c r="C6723" s="25"/>
      <c r="D6723" s="25"/>
      <c r="E6723" s="25"/>
      <c r="F6723" s="25"/>
      <c r="G6723" s="25"/>
      <c r="H6723" s="21"/>
      <c r="I6723" s="25"/>
      <c r="J6723" s="25"/>
      <c r="K6723" s="25"/>
      <c r="L6723" s="25"/>
      <c r="M6723" s="21"/>
      <c r="N6723" s="22"/>
      <c r="O6723" s="21"/>
      <c r="P6723" s="21"/>
      <c r="Q6723" s="25"/>
      <c r="R6723" s="1"/>
    </row>
    <row r="6724" spans="1:18">
      <c r="A6724" s="25"/>
      <c r="B6724" s="25"/>
      <c r="C6724" s="25"/>
      <c r="D6724" s="25"/>
      <c r="E6724" s="25"/>
      <c r="F6724" s="25"/>
      <c r="G6724" s="25"/>
      <c r="H6724" s="21"/>
      <c r="I6724" s="25"/>
      <c r="J6724" s="25"/>
      <c r="K6724" s="25"/>
      <c r="L6724" s="25"/>
      <c r="M6724" s="21"/>
      <c r="N6724" s="22"/>
      <c r="O6724" s="21"/>
      <c r="P6724" s="21"/>
      <c r="Q6724" s="25"/>
      <c r="R6724" s="1"/>
    </row>
    <row r="6725" spans="1:18">
      <c r="A6725" s="25"/>
      <c r="B6725" s="25"/>
      <c r="C6725" s="25"/>
      <c r="D6725" s="25"/>
      <c r="E6725" s="25"/>
      <c r="F6725" s="25"/>
      <c r="G6725" s="25"/>
      <c r="H6725" s="21"/>
      <c r="I6725" s="25"/>
      <c r="J6725" s="25"/>
      <c r="K6725" s="25"/>
      <c r="L6725" s="25"/>
      <c r="M6725" s="21"/>
      <c r="N6725" s="22"/>
      <c r="O6725" s="21"/>
      <c r="P6725" s="21"/>
      <c r="Q6725" s="25"/>
      <c r="R6725" s="1"/>
    </row>
    <row r="6726" spans="1:18">
      <c r="A6726" s="25"/>
      <c r="B6726" s="25"/>
      <c r="C6726" s="25"/>
      <c r="D6726" s="25"/>
      <c r="E6726" s="25"/>
      <c r="F6726" s="25"/>
      <c r="G6726" s="25"/>
      <c r="H6726" s="21"/>
      <c r="I6726" s="25"/>
      <c r="J6726" s="25"/>
      <c r="K6726" s="25"/>
      <c r="L6726" s="25"/>
      <c r="M6726" s="21"/>
      <c r="N6726" s="21"/>
      <c r="O6726" s="21"/>
      <c r="P6726" s="21"/>
      <c r="Q6726" s="25"/>
      <c r="R6726" s="1"/>
    </row>
    <row r="6727" spans="1:18">
      <c r="A6727" s="25"/>
      <c r="B6727" s="25"/>
      <c r="C6727" s="25"/>
      <c r="D6727" s="25"/>
      <c r="E6727" s="25"/>
      <c r="F6727" s="25"/>
      <c r="G6727" s="25"/>
      <c r="H6727" s="21"/>
      <c r="I6727" s="25"/>
      <c r="J6727" s="25"/>
      <c r="K6727" s="25"/>
      <c r="L6727" s="25"/>
      <c r="M6727" s="21"/>
      <c r="N6727" s="21"/>
      <c r="O6727" s="21"/>
      <c r="P6727" s="21"/>
      <c r="Q6727" s="25"/>
      <c r="R6727" s="1"/>
    </row>
    <row r="6728" spans="1:18">
      <c r="A6728" s="25"/>
      <c r="B6728" s="25"/>
      <c r="C6728" s="25"/>
      <c r="D6728" s="25"/>
      <c r="E6728" s="25"/>
      <c r="F6728" s="25"/>
      <c r="G6728" s="25"/>
      <c r="H6728" s="21"/>
      <c r="I6728" s="25"/>
      <c r="J6728" s="25"/>
      <c r="K6728" s="25"/>
      <c r="L6728" s="25"/>
      <c r="M6728" s="21"/>
      <c r="N6728" s="21"/>
      <c r="O6728" s="21"/>
      <c r="P6728" s="21"/>
      <c r="Q6728" s="25"/>
      <c r="R6728" s="1"/>
    </row>
    <row r="6729" spans="1:18">
      <c r="A6729" s="25"/>
      <c r="B6729" s="25"/>
      <c r="C6729" s="25"/>
      <c r="D6729" s="25"/>
      <c r="E6729" s="25"/>
      <c r="F6729" s="25"/>
      <c r="G6729" s="25"/>
      <c r="H6729" s="21"/>
      <c r="I6729" s="25"/>
      <c r="J6729" s="25"/>
      <c r="K6729" s="25"/>
      <c r="L6729" s="25"/>
      <c r="M6729" s="21"/>
      <c r="N6729" s="21"/>
      <c r="O6729" s="21"/>
      <c r="P6729" s="21"/>
      <c r="Q6729" s="25"/>
      <c r="R6729" s="1"/>
    </row>
    <row r="6730" spans="1:18">
      <c r="A6730" s="25"/>
      <c r="B6730" s="25"/>
      <c r="C6730" s="25"/>
      <c r="D6730" s="25"/>
      <c r="E6730" s="25"/>
      <c r="F6730" s="25"/>
      <c r="G6730" s="25"/>
      <c r="H6730" s="21"/>
      <c r="I6730" s="25"/>
      <c r="J6730" s="25"/>
      <c r="K6730" s="25"/>
      <c r="L6730" s="25"/>
      <c r="M6730" s="21"/>
      <c r="N6730" s="21"/>
      <c r="O6730" s="21"/>
      <c r="P6730" s="21"/>
      <c r="Q6730" s="25"/>
      <c r="R6730" s="1"/>
    </row>
    <row r="6731" spans="1:18">
      <c r="A6731" s="25"/>
      <c r="B6731" s="25"/>
      <c r="C6731" s="25"/>
      <c r="D6731" s="25"/>
      <c r="E6731" s="25"/>
      <c r="F6731" s="25"/>
      <c r="G6731" s="25"/>
      <c r="H6731" s="21"/>
      <c r="I6731" s="25"/>
      <c r="J6731" s="25"/>
      <c r="K6731" s="25"/>
      <c r="L6731" s="25"/>
      <c r="M6731" s="21"/>
      <c r="N6731" s="21"/>
      <c r="O6731" s="21"/>
      <c r="P6731" s="21"/>
      <c r="Q6731" s="25"/>
      <c r="R6731" s="1"/>
    </row>
    <row r="6732" spans="1:18">
      <c r="A6732" s="25"/>
      <c r="B6732" s="25"/>
      <c r="C6732" s="25"/>
      <c r="D6732" s="25"/>
      <c r="E6732" s="25"/>
      <c r="F6732" s="25"/>
      <c r="G6732" s="25"/>
      <c r="H6732" s="21"/>
      <c r="I6732" s="25"/>
      <c r="J6732" s="25"/>
      <c r="K6732" s="25"/>
      <c r="L6732" s="25"/>
      <c r="M6732" s="21"/>
      <c r="N6732" s="21"/>
      <c r="O6732" s="21"/>
      <c r="P6732" s="21"/>
      <c r="Q6732" s="25"/>
      <c r="R6732" s="1"/>
    </row>
    <row r="6733" spans="1:18">
      <c r="A6733" s="25"/>
      <c r="B6733" s="25"/>
      <c r="C6733" s="25"/>
      <c r="D6733" s="25"/>
      <c r="E6733" s="25"/>
      <c r="F6733" s="25"/>
      <c r="G6733" s="25"/>
      <c r="H6733" s="21"/>
      <c r="I6733" s="25"/>
      <c r="J6733" s="25"/>
      <c r="K6733" s="25"/>
      <c r="L6733" s="25"/>
      <c r="M6733" s="21"/>
      <c r="N6733" s="22"/>
      <c r="O6733" s="21"/>
      <c r="P6733" s="21"/>
      <c r="Q6733" s="25"/>
      <c r="R6733" s="1"/>
    </row>
    <row r="6734" spans="1:18">
      <c r="A6734" s="25"/>
      <c r="B6734" s="25"/>
      <c r="C6734" s="25"/>
      <c r="D6734" s="25"/>
      <c r="E6734" s="25"/>
      <c r="F6734" s="25"/>
      <c r="G6734" s="25"/>
      <c r="H6734" s="21"/>
      <c r="I6734" s="25"/>
      <c r="J6734" s="25"/>
      <c r="K6734" s="25"/>
      <c r="L6734" s="25"/>
      <c r="M6734" s="21"/>
      <c r="N6734" s="22"/>
      <c r="O6734" s="21"/>
      <c r="P6734" s="21"/>
      <c r="Q6734" s="25"/>
      <c r="R6734" s="1"/>
    </row>
    <row r="6735" spans="1:18">
      <c r="A6735" s="25"/>
      <c r="B6735" s="25"/>
      <c r="C6735" s="25"/>
      <c r="D6735" s="25"/>
      <c r="E6735" s="25"/>
      <c r="F6735" s="25"/>
      <c r="G6735" s="25"/>
      <c r="H6735" s="21"/>
      <c r="I6735" s="25"/>
      <c r="J6735" s="25"/>
      <c r="K6735" s="25"/>
      <c r="L6735" s="25"/>
      <c r="M6735" s="21"/>
      <c r="N6735" s="22"/>
      <c r="O6735" s="21"/>
      <c r="P6735" s="21"/>
      <c r="Q6735" s="25"/>
      <c r="R6735" s="1"/>
    </row>
    <row r="6736" spans="1:18">
      <c r="A6736" s="25"/>
      <c r="B6736" s="25"/>
      <c r="C6736" s="25"/>
      <c r="D6736" s="25"/>
      <c r="E6736" s="25"/>
      <c r="F6736" s="25"/>
      <c r="G6736" s="25"/>
      <c r="H6736" s="21"/>
      <c r="I6736" s="25"/>
      <c r="J6736" s="25"/>
      <c r="K6736" s="25"/>
      <c r="L6736" s="25"/>
      <c r="M6736" s="21"/>
      <c r="N6736" s="21"/>
      <c r="O6736" s="21"/>
      <c r="P6736" s="21"/>
      <c r="Q6736" s="25"/>
      <c r="R6736" s="1"/>
    </row>
    <row r="6737" spans="1:18">
      <c r="A6737" s="25"/>
      <c r="B6737" s="25"/>
      <c r="C6737" s="25"/>
      <c r="D6737" s="25"/>
      <c r="E6737" s="25"/>
      <c r="F6737" s="25"/>
      <c r="G6737" s="25"/>
      <c r="H6737" s="21"/>
      <c r="I6737" s="25"/>
      <c r="J6737" s="25"/>
      <c r="K6737" s="25"/>
      <c r="L6737" s="25"/>
      <c r="M6737" s="21"/>
      <c r="N6737" s="21"/>
      <c r="O6737" s="21"/>
      <c r="P6737" s="21"/>
      <c r="Q6737" s="25"/>
      <c r="R6737" s="1"/>
    </row>
    <row r="6738" spans="1:18">
      <c r="A6738" s="25"/>
      <c r="B6738" s="25"/>
      <c r="C6738" s="25"/>
      <c r="D6738" s="25"/>
      <c r="E6738" s="25"/>
      <c r="F6738" s="25"/>
      <c r="G6738" s="25"/>
      <c r="H6738" s="21"/>
      <c r="I6738" s="25"/>
      <c r="J6738" s="25"/>
      <c r="K6738" s="25"/>
      <c r="L6738" s="25"/>
      <c r="M6738" s="21"/>
      <c r="N6738" s="22"/>
      <c r="O6738" s="21"/>
      <c r="P6738" s="21"/>
      <c r="Q6738" s="25"/>
      <c r="R6738" s="1"/>
    </row>
    <row r="6739" spans="1:18">
      <c r="A6739" s="25"/>
      <c r="B6739" s="25"/>
      <c r="C6739" s="25"/>
      <c r="D6739" s="25"/>
      <c r="E6739" s="25"/>
      <c r="F6739" s="25"/>
      <c r="G6739" s="25"/>
      <c r="H6739" s="21"/>
      <c r="I6739" s="25"/>
      <c r="J6739" s="25"/>
      <c r="K6739" s="25"/>
      <c r="L6739" s="25"/>
      <c r="M6739" s="21"/>
      <c r="N6739" s="21"/>
      <c r="O6739" s="21"/>
      <c r="P6739" s="21"/>
      <c r="Q6739" s="25"/>
      <c r="R6739" s="1"/>
    </row>
    <row r="6740" spans="1:18">
      <c r="A6740" s="25"/>
      <c r="B6740" s="25"/>
      <c r="C6740" s="25"/>
      <c r="D6740" s="25"/>
      <c r="E6740" s="25"/>
      <c r="F6740" s="25"/>
      <c r="G6740" s="25"/>
      <c r="H6740" s="21"/>
      <c r="I6740" s="25"/>
      <c r="J6740" s="25"/>
      <c r="K6740" s="25"/>
      <c r="L6740" s="25"/>
      <c r="M6740" s="21"/>
      <c r="N6740" s="22"/>
      <c r="O6740" s="21"/>
      <c r="P6740" s="21"/>
      <c r="Q6740" s="25"/>
      <c r="R6740" s="1"/>
    </row>
    <row r="6741" spans="1:18">
      <c r="A6741" s="25"/>
      <c r="B6741" s="25"/>
      <c r="C6741" s="25"/>
      <c r="D6741" s="25"/>
      <c r="E6741" s="25"/>
      <c r="F6741" s="25"/>
      <c r="G6741" s="25"/>
      <c r="H6741" s="21"/>
      <c r="I6741" s="25"/>
      <c r="J6741" s="25"/>
      <c r="K6741" s="25"/>
      <c r="L6741" s="25"/>
      <c r="M6741" s="21"/>
      <c r="N6741" s="22"/>
      <c r="O6741" s="21"/>
      <c r="P6741" s="21"/>
      <c r="Q6741" s="25"/>
      <c r="R6741" s="1"/>
    </row>
    <row r="6742" spans="1:18">
      <c r="A6742" s="25"/>
      <c r="B6742" s="25"/>
      <c r="C6742" s="25"/>
      <c r="D6742" s="25"/>
      <c r="E6742" s="25"/>
      <c r="F6742" s="25"/>
      <c r="G6742" s="25"/>
      <c r="H6742" s="21"/>
      <c r="I6742" s="25"/>
      <c r="J6742" s="25"/>
      <c r="K6742" s="25"/>
      <c r="L6742" s="25"/>
      <c r="M6742" s="21"/>
      <c r="N6742" s="22"/>
      <c r="O6742" s="21"/>
      <c r="P6742" s="21"/>
      <c r="Q6742" s="25"/>
      <c r="R6742" s="1"/>
    </row>
    <row r="6743" spans="1:18">
      <c r="A6743" s="25"/>
      <c r="B6743" s="25"/>
      <c r="C6743" s="25"/>
      <c r="D6743" s="25"/>
      <c r="E6743" s="25"/>
      <c r="F6743" s="25"/>
      <c r="G6743" s="25"/>
      <c r="H6743" s="21"/>
      <c r="I6743" s="25"/>
      <c r="J6743" s="25"/>
      <c r="K6743" s="25"/>
      <c r="L6743" s="25"/>
      <c r="M6743" s="21"/>
      <c r="N6743" s="22"/>
      <c r="O6743" s="21"/>
      <c r="P6743" s="21"/>
      <c r="Q6743" s="25"/>
      <c r="R6743" s="1"/>
    </row>
    <row r="6744" spans="1:18">
      <c r="A6744" s="25"/>
      <c r="B6744" s="25"/>
      <c r="C6744" s="25"/>
      <c r="D6744" s="25"/>
      <c r="E6744" s="25"/>
      <c r="F6744" s="25"/>
      <c r="G6744" s="25"/>
      <c r="H6744" s="21"/>
      <c r="I6744" s="25"/>
      <c r="J6744" s="25"/>
      <c r="K6744" s="25"/>
      <c r="L6744" s="25"/>
      <c r="M6744" s="21"/>
      <c r="N6744" s="22"/>
      <c r="O6744" s="21"/>
      <c r="P6744" s="21"/>
      <c r="Q6744" s="25"/>
      <c r="R6744" s="1"/>
    </row>
    <row r="6745" spans="1:18">
      <c r="A6745" s="25"/>
      <c r="B6745" s="25"/>
      <c r="C6745" s="25"/>
      <c r="D6745" s="25"/>
      <c r="E6745" s="25"/>
      <c r="F6745" s="25"/>
      <c r="G6745" s="25"/>
      <c r="H6745" s="21"/>
      <c r="I6745" s="25"/>
      <c r="J6745" s="25"/>
      <c r="K6745" s="25"/>
      <c r="L6745" s="25"/>
      <c r="M6745" s="21"/>
      <c r="N6745" s="22"/>
      <c r="O6745" s="21"/>
      <c r="P6745" s="21"/>
      <c r="Q6745" s="25"/>
      <c r="R6745" s="1"/>
    </row>
    <row r="6746" spans="1:18">
      <c r="A6746" s="25"/>
      <c r="B6746" s="25"/>
      <c r="C6746" s="25"/>
      <c r="D6746" s="25"/>
      <c r="E6746" s="25"/>
      <c r="F6746" s="25"/>
      <c r="G6746" s="25"/>
      <c r="H6746" s="21"/>
      <c r="I6746" s="25"/>
      <c r="J6746" s="25"/>
      <c r="K6746" s="25"/>
      <c r="L6746" s="25"/>
      <c r="M6746" s="21"/>
      <c r="N6746" s="21"/>
      <c r="O6746" s="21"/>
      <c r="P6746" s="21"/>
      <c r="Q6746" s="25"/>
      <c r="R6746" s="1"/>
    </row>
    <row r="6747" spans="1:18">
      <c r="A6747" s="25"/>
      <c r="B6747" s="25"/>
      <c r="C6747" s="25"/>
      <c r="D6747" s="25"/>
      <c r="E6747" s="25"/>
      <c r="F6747" s="25"/>
      <c r="G6747" s="25"/>
      <c r="H6747" s="21"/>
      <c r="I6747" s="25"/>
      <c r="J6747" s="25"/>
      <c r="K6747" s="25"/>
      <c r="L6747" s="25"/>
      <c r="M6747" s="21"/>
      <c r="N6747" s="21"/>
      <c r="O6747" s="21"/>
      <c r="P6747" s="21"/>
      <c r="Q6747" s="25"/>
      <c r="R6747" s="1"/>
    </row>
    <row r="6748" spans="1:18">
      <c r="A6748" s="25"/>
      <c r="B6748" s="25"/>
      <c r="C6748" s="25"/>
      <c r="D6748" s="25"/>
      <c r="E6748" s="25"/>
      <c r="F6748" s="25"/>
      <c r="G6748" s="25"/>
      <c r="H6748" s="21"/>
      <c r="I6748" s="25"/>
      <c r="J6748" s="25"/>
      <c r="K6748" s="25"/>
      <c r="L6748" s="25"/>
      <c r="M6748" s="21"/>
      <c r="N6748" s="21"/>
      <c r="O6748" s="21"/>
      <c r="P6748" s="21"/>
      <c r="Q6748" s="25"/>
      <c r="R6748" s="1"/>
    </row>
    <row r="6749" spans="1:18">
      <c r="A6749" s="25"/>
      <c r="B6749" s="25"/>
      <c r="C6749" s="25"/>
      <c r="D6749" s="25"/>
      <c r="E6749" s="25"/>
      <c r="F6749" s="25"/>
      <c r="G6749" s="25"/>
      <c r="H6749" s="21"/>
      <c r="I6749" s="25"/>
      <c r="J6749" s="25"/>
      <c r="K6749" s="25"/>
      <c r="L6749" s="25"/>
      <c r="M6749" s="21"/>
      <c r="N6749" s="22"/>
      <c r="O6749" s="21"/>
      <c r="P6749" s="21"/>
      <c r="Q6749" s="25"/>
      <c r="R6749" s="1"/>
    </row>
    <row r="6750" spans="1:18">
      <c r="A6750" s="25"/>
      <c r="B6750" s="25"/>
      <c r="C6750" s="25"/>
      <c r="D6750" s="25"/>
      <c r="E6750" s="25"/>
      <c r="F6750" s="25"/>
      <c r="G6750" s="25"/>
      <c r="H6750" s="21"/>
      <c r="I6750" s="25"/>
      <c r="J6750" s="25"/>
      <c r="K6750" s="25"/>
      <c r="L6750" s="25"/>
      <c r="M6750" s="21"/>
      <c r="N6750" s="21"/>
      <c r="O6750" s="21"/>
      <c r="P6750" s="21"/>
      <c r="Q6750" s="25"/>
      <c r="R6750" s="1"/>
    </row>
    <row r="6751" spans="1:18">
      <c r="A6751" s="25"/>
      <c r="B6751" s="25"/>
      <c r="C6751" s="25"/>
      <c r="D6751" s="25"/>
      <c r="E6751" s="25"/>
      <c r="H6751" s="21"/>
      <c r="I6751" s="25"/>
      <c r="K6751" s="25"/>
      <c r="L6751" s="25"/>
      <c r="M6751" s="22"/>
      <c r="N6751" s="22"/>
      <c r="O6751" s="21"/>
      <c r="P6751" s="21"/>
      <c r="Q6751" s="25"/>
      <c r="R6751" s="1"/>
    </row>
    <row r="6752" spans="1:18">
      <c r="A6752" s="25"/>
      <c r="B6752" s="25"/>
      <c r="C6752" s="25"/>
      <c r="D6752" s="25"/>
      <c r="E6752" s="25"/>
      <c r="H6752" s="21"/>
      <c r="I6752" s="25"/>
      <c r="K6752" s="25"/>
      <c r="L6752" s="25"/>
      <c r="M6752" s="22"/>
      <c r="N6752" s="22"/>
      <c r="O6752" s="21"/>
      <c r="P6752" s="21"/>
      <c r="Q6752" s="25"/>
      <c r="R6752" s="1"/>
    </row>
    <row r="6753" spans="1:18">
      <c r="A6753" s="25"/>
      <c r="B6753" s="25"/>
      <c r="C6753" s="25"/>
      <c r="D6753" s="25"/>
      <c r="E6753" s="25"/>
      <c r="F6753" s="25"/>
      <c r="G6753" s="25"/>
      <c r="H6753" s="21"/>
      <c r="I6753" s="25"/>
      <c r="J6753" s="25"/>
      <c r="K6753" s="25"/>
      <c r="L6753" s="25"/>
      <c r="M6753" s="21"/>
      <c r="N6753" s="21"/>
      <c r="O6753" s="21"/>
      <c r="P6753" s="21"/>
      <c r="Q6753" s="25"/>
      <c r="R6753" s="1"/>
    </row>
    <row r="6754" spans="1:18">
      <c r="A6754" s="25"/>
      <c r="B6754" s="25"/>
      <c r="C6754" s="25"/>
      <c r="D6754" s="25"/>
      <c r="E6754" s="25"/>
      <c r="F6754" s="25"/>
      <c r="G6754" s="25"/>
      <c r="H6754" s="21"/>
      <c r="I6754" s="25"/>
      <c r="J6754" s="25"/>
      <c r="K6754" s="25"/>
      <c r="L6754" s="25"/>
      <c r="M6754" s="21"/>
      <c r="N6754" s="21"/>
      <c r="O6754" s="21"/>
      <c r="P6754" s="21"/>
      <c r="Q6754" s="25"/>
      <c r="R6754" s="1"/>
    </row>
    <row r="6755" spans="1:18">
      <c r="A6755" s="25"/>
      <c r="B6755" s="25"/>
      <c r="C6755" s="25"/>
      <c r="D6755" s="25"/>
      <c r="E6755" s="25"/>
      <c r="F6755" s="25"/>
      <c r="G6755" s="25"/>
      <c r="H6755" s="21"/>
      <c r="I6755" s="25"/>
      <c r="J6755" s="25"/>
      <c r="K6755" s="25"/>
      <c r="L6755" s="25"/>
      <c r="M6755" s="21"/>
      <c r="N6755" s="21"/>
      <c r="O6755" s="21"/>
      <c r="P6755" s="21"/>
      <c r="Q6755" s="25"/>
      <c r="R6755" s="1"/>
    </row>
    <row r="6756" spans="1:18">
      <c r="A6756" s="25"/>
      <c r="B6756" s="25"/>
      <c r="C6756" s="25"/>
      <c r="D6756" s="25"/>
      <c r="E6756" s="25"/>
      <c r="F6756" s="25"/>
      <c r="G6756" s="25"/>
      <c r="H6756" s="21"/>
      <c r="I6756" s="25"/>
      <c r="J6756" s="25"/>
      <c r="K6756" s="25"/>
      <c r="L6756" s="25"/>
      <c r="M6756" s="21"/>
      <c r="N6756" s="21"/>
      <c r="O6756" s="21"/>
      <c r="P6756" s="21"/>
      <c r="Q6756" s="25"/>
      <c r="R6756" s="1"/>
    </row>
    <row r="6757" spans="1:18">
      <c r="A6757" s="25"/>
      <c r="B6757" s="25"/>
      <c r="C6757" s="25"/>
      <c r="D6757" s="25"/>
      <c r="E6757" s="25"/>
      <c r="F6757" s="25"/>
      <c r="G6757" s="25"/>
      <c r="H6757" s="21"/>
      <c r="I6757" s="25"/>
      <c r="J6757" s="25"/>
      <c r="K6757" s="25"/>
      <c r="L6757" s="25"/>
      <c r="M6757" s="21"/>
      <c r="N6757" s="22"/>
      <c r="O6757" s="21"/>
      <c r="P6757" s="21"/>
      <c r="Q6757" s="25"/>
      <c r="R6757" s="1"/>
    </row>
    <row r="6758" spans="1:18">
      <c r="A6758" s="25"/>
      <c r="B6758" s="25"/>
      <c r="C6758" s="25"/>
      <c r="D6758" s="25"/>
      <c r="E6758" s="25"/>
      <c r="F6758" s="25"/>
      <c r="G6758" s="25"/>
      <c r="H6758" s="21"/>
      <c r="I6758" s="25"/>
      <c r="J6758" s="25"/>
      <c r="K6758" s="25"/>
      <c r="L6758" s="25"/>
      <c r="M6758" s="21"/>
      <c r="N6758" s="22"/>
      <c r="O6758" s="21"/>
      <c r="P6758" s="21"/>
      <c r="Q6758" s="25"/>
      <c r="R6758" s="1"/>
    </row>
    <row r="6759" spans="1:18">
      <c r="A6759" s="25"/>
      <c r="B6759" s="25"/>
      <c r="C6759" s="25"/>
      <c r="D6759" s="25"/>
      <c r="E6759" s="25"/>
      <c r="F6759" s="25"/>
      <c r="G6759" s="25"/>
      <c r="H6759" s="21"/>
      <c r="I6759" s="25"/>
      <c r="J6759" s="25"/>
      <c r="K6759" s="25"/>
      <c r="L6759" s="25"/>
      <c r="M6759" s="21"/>
      <c r="N6759" s="22"/>
      <c r="O6759" s="21"/>
      <c r="P6759" s="21"/>
      <c r="Q6759" s="25"/>
      <c r="R6759" s="1"/>
    </row>
    <row r="6760" spans="1:18">
      <c r="A6760" s="25"/>
      <c r="B6760" s="25"/>
      <c r="C6760" s="25"/>
      <c r="D6760" s="25"/>
      <c r="E6760" s="25"/>
      <c r="H6760" s="21"/>
      <c r="I6760" s="25"/>
      <c r="K6760" s="25"/>
      <c r="L6760" s="25"/>
      <c r="M6760" s="22"/>
      <c r="N6760" s="22"/>
      <c r="O6760" s="21"/>
      <c r="P6760" s="21"/>
      <c r="Q6760" s="25"/>
      <c r="R6760" s="1"/>
    </row>
    <row r="6761" spans="1:18">
      <c r="A6761" s="25"/>
      <c r="B6761" s="25"/>
      <c r="C6761" s="25"/>
      <c r="D6761" s="25"/>
      <c r="E6761" s="25"/>
      <c r="F6761" s="25"/>
      <c r="G6761" s="25"/>
      <c r="H6761" s="21"/>
      <c r="I6761" s="25"/>
      <c r="J6761" s="25"/>
      <c r="K6761" s="25"/>
      <c r="L6761" s="25"/>
      <c r="M6761" s="21"/>
      <c r="N6761" s="22"/>
      <c r="O6761" s="21"/>
      <c r="P6761" s="21"/>
      <c r="Q6761" s="25"/>
      <c r="R6761" s="1"/>
    </row>
    <row r="6762" spans="1:18">
      <c r="A6762" s="25"/>
      <c r="B6762" s="25"/>
      <c r="C6762" s="25"/>
      <c r="D6762" s="25"/>
      <c r="E6762" s="25"/>
      <c r="F6762" s="25"/>
      <c r="G6762" s="25"/>
      <c r="H6762" s="21"/>
      <c r="I6762" s="25"/>
      <c r="J6762" s="25"/>
      <c r="K6762" s="25"/>
      <c r="L6762" s="25"/>
      <c r="M6762" s="21"/>
      <c r="N6762" s="22"/>
      <c r="O6762" s="21"/>
      <c r="P6762" s="21"/>
      <c r="Q6762" s="25"/>
      <c r="R6762" s="1"/>
    </row>
    <row r="6763" spans="1:18">
      <c r="A6763" s="25"/>
      <c r="B6763" s="25"/>
      <c r="C6763" s="25"/>
      <c r="D6763" s="25"/>
      <c r="E6763" s="25"/>
      <c r="F6763" s="25"/>
      <c r="G6763" s="25"/>
      <c r="H6763" s="21"/>
      <c r="I6763" s="25"/>
      <c r="J6763" s="25"/>
      <c r="K6763" s="25"/>
      <c r="L6763" s="25"/>
      <c r="M6763" s="21"/>
      <c r="N6763" s="21"/>
      <c r="O6763" s="21"/>
      <c r="P6763" s="21"/>
      <c r="Q6763" s="25"/>
      <c r="R6763" s="1"/>
    </row>
    <row r="6764" spans="1:18">
      <c r="A6764" s="25"/>
      <c r="B6764" s="25"/>
      <c r="C6764" s="25"/>
      <c r="D6764" s="25"/>
      <c r="E6764" s="25"/>
      <c r="F6764" s="25"/>
      <c r="G6764" s="25"/>
      <c r="H6764" s="21"/>
      <c r="I6764" s="25"/>
      <c r="J6764" s="25"/>
      <c r="K6764" s="25"/>
      <c r="L6764" s="25"/>
      <c r="M6764" s="21"/>
      <c r="N6764" s="21"/>
      <c r="O6764" s="21"/>
      <c r="P6764" s="21"/>
      <c r="Q6764" s="25"/>
      <c r="R6764" s="1"/>
    </row>
    <row r="6765" spans="1:18">
      <c r="A6765" s="25"/>
      <c r="B6765" s="25"/>
      <c r="C6765" s="25"/>
      <c r="D6765" s="25"/>
      <c r="E6765" s="25"/>
      <c r="F6765" s="25"/>
      <c r="G6765" s="25"/>
      <c r="H6765" s="21"/>
      <c r="I6765" s="25"/>
      <c r="J6765" s="25"/>
      <c r="K6765" s="25"/>
      <c r="L6765" s="25"/>
      <c r="M6765" s="21"/>
      <c r="N6765" s="22"/>
      <c r="O6765" s="21"/>
      <c r="P6765" s="21"/>
      <c r="Q6765" s="25"/>
      <c r="R6765" s="1"/>
    </row>
    <row r="6766" spans="1:18">
      <c r="A6766" s="25"/>
      <c r="B6766" s="25"/>
      <c r="C6766" s="25"/>
      <c r="D6766" s="25"/>
      <c r="E6766" s="25"/>
      <c r="F6766" s="25"/>
      <c r="G6766" s="25"/>
      <c r="H6766" s="21"/>
      <c r="I6766" s="25"/>
      <c r="J6766" s="25"/>
      <c r="K6766" s="25"/>
      <c r="L6766" s="25"/>
      <c r="M6766" s="21"/>
      <c r="N6766" s="21"/>
      <c r="O6766" s="21"/>
      <c r="P6766" s="21"/>
      <c r="Q6766" s="25"/>
      <c r="R6766" s="1"/>
    </row>
    <row r="6767" spans="1:18">
      <c r="A6767" s="25"/>
      <c r="B6767" s="25"/>
      <c r="C6767" s="25"/>
      <c r="D6767" s="25"/>
      <c r="E6767" s="25"/>
      <c r="F6767" s="25"/>
      <c r="G6767" s="25"/>
      <c r="H6767" s="21"/>
      <c r="I6767" s="25"/>
      <c r="J6767" s="25"/>
      <c r="K6767" s="25"/>
      <c r="L6767" s="25"/>
      <c r="M6767" s="21"/>
      <c r="N6767" s="21"/>
      <c r="O6767" s="21"/>
      <c r="P6767" s="21"/>
      <c r="Q6767" s="25"/>
      <c r="R6767" s="1"/>
    </row>
    <row r="6768" spans="1:18">
      <c r="A6768" s="25"/>
      <c r="B6768" s="25"/>
      <c r="C6768" s="25"/>
      <c r="D6768" s="25"/>
      <c r="E6768" s="25"/>
      <c r="F6768" s="25"/>
      <c r="G6768" s="25"/>
      <c r="H6768" s="21"/>
      <c r="I6768" s="25"/>
      <c r="J6768" s="25"/>
      <c r="K6768" s="25"/>
      <c r="L6768" s="25"/>
      <c r="M6768" s="21"/>
      <c r="N6768" s="22"/>
      <c r="O6768" s="21"/>
      <c r="P6768" s="21"/>
      <c r="Q6768" s="25"/>
      <c r="R6768" s="1"/>
    </row>
    <row r="6769" spans="1:18">
      <c r="A6769" s="25"/>
      <c r="B6769" s="25"/>
      <c r="C6769" s="25"/>
      <c r="D6769" s="25"/>
      <c r="E6769" s="25"/>
      <c r="F6769" s="25"/>
      <c r="G6769" s="25"/>
      <c r="H6769" s="21"/>
      <c r="I6769" s="25"/>
      <c r="J6769" s="25"/>
      <c r="K6769" s="25"/>
      <c r="L6769" s="25"/>
      <c r="M6769" s="21"/>
      <c r="N6769" s="22"/>
      <c r="O6769" s="21"/>
      <c r="P6769" s="21"/>
      <c r="Q6769" s="25"/>
      <c r="R6769" s="1"/>
    </row>
    <row r="6770" spans="1:18">
      <c r="A6770" s="25"/>
      <c r="B6770" s="25"/>
      <c r="C6770" s="25"/>
      <c r="D6770" s="25"/>
      <c r="E6770" s="25"/>
      <c r="H6770" s="21"/>
      <c r="I6770" s="25"/>
      <c r="K6770" s="25"/>
      <c r="L6770" s="25"/>
      <c r="M6770" s="22"/>
      <c r="N6770" s="22"/>
      <c r="O6770" s="21"/>
      <c r="P6770" s="21"/>
      <c r="Q6770" s="25"/>
      <c r="R6770" s="1"/>
    </row>
    <row r="6771" spans="1:18">
      <c r="A6771" s="25"/>
      <c r="B6771" s="25"/>
      <c r="C6771" s="25"/>
      <c r="D6771" s="25"/>
      <c r="E6771" s="25"/>
      <c r="F6771" s="25"/>
      <c r="G6771" s="25"/>
      <c r="H6771" s="21"/>
      <c r="I6771" s="25"/>
      <c r="J6771" s="25"/>
      <c r="K6771" s="25"/>
      <c r="L6771" s="25"/>
      <c r="M6771" s="21"/>
      <c r="N6771" s="21"/>
      <c r="O6771" s="21"/>
      <c r="P6771" s="21"/>
      <c r="Q6771" s="25"/>
      <c r="R6771" s="1"/>
    </row>
    <row r="6772" spans="1:18">
      <c r="A6772" s="25"/>
      <c r="B6772" s="25"/>
      <c r="C6772" s="25"/>
      <c r="D6772" s="25"/>
      <c r="E6772" s="25"/>
      <c r="F6772" s="25"/>
      <c r="G6772" s="25"/>
      <c r="H6772" s="21"/>
      <c r="I6772" s="25"/>
      <c r="J6772" s="25"/>
      <c r="K6772" s="25"/>
      <c r="L6772" s="25"/>
      <c r="M6772" s="21"/>
      <c r="N6772" s="21"/>
      <c r="O6772" s="21"/>
      <c r="P6772" s="21"/>
      <c r="Q6772" s="25"/>
      <c r="R6772" s="1"/>
    </row>
    <row r="6773" spans="1:18">
      <c r="A6773" s="25"/>
      <c r="B6773" s="25"/>
      <c r="C6773" s="25"/>
      <c r="D6773" s="25"/>
      <c r="E6773" s="25"/>
      <c r="F6773" s="25"/>
      <c r="G6773" s="25"/>
      <c r="H6773" s="21"/>
      <c r="I6773" s="25"/>
      <c r="J6773" s="25"/>
      <c r="K6773" s="25"/>
      <c r="L6773" s="25"/>
      <c r="M6773" s="21"/>
      <c r="N6773" s="22"/>
      <c r="O6773" s="21"/>
      <c r="P6773" s="21"/>
      <c r="Q6773" s="25"/>
      <c r="R6773" s="1"/>
    </row>
    <row r="6774" spans="1:18">
      <c r="A6774" s="25"/>
      <c r="B6774" s="25"/>
      <c r="C6774" s="25"/>
      <c r="D6774" s="25"/>
      <c r="E6774" s="25"/>
      <c r="F6774" s="25"/>
      <c r="G6774" s="25"/>
      <c r="H6774" s="21"/>
      <c r="I6774" s="25"/>
      <c r="J6774" s="25"/>
      <c r="K6774" s="25"/>
      <c r="L6774" s="25"/>
      <c r="M6774" s="21"/>
      <c r="N6774" s="22"/>
      <c r="O6774" s="21"/>
      <c r="P6774" s="21"/>
      <c r="Q6774" s="25"/>
      <c r="R6774" s="1"/>
    </row>
    <row r="6775" spans="1:18">
      <c r="A6775" s="25"/>
      <c r="B6775" s="25"/>
      <c r="C6775" s="25"/>
      <c r="D6775" s="25"/>
      <c r="E6775" s="25"/>
      <c r="F6775" s="25"/>
      <c r="G6775" s="25"/>
      <c r="H6775" s="21"/>
      <c r="I6775" s="25"/>
      <c r="J6775" s="25"/>
      <c r="K6775" s="25"/>
      <c r="L6775" s="25"/>
      <c r="M6775" s="21"/>
      <c r="N6775" s="21"/>
      <c r="O6775" s="21"/>
      <c r="P6775" s="21"/>
      <c r="Q6775" s="25"/>
      <c r="R6775" s="1"/>
    </row>
    <row r="6776" spans="1:18">
      <c r="A6776" s="25"/>
      <c r="B6776" s="25"/>
      <c r="C6776" s="25"/>
      <c r="D6776" s="25"/>
      <c r="E6776" s="25"/>
      <c r="F6776" s="25"/>
      <c r="G6776" s="25"/>
      <c r="H6776" s="21"/>
      <c r="I6776" s="25"/>
      <c r="J6776" s="25"/>
      <c r="K6776" s="25"/>
      <c r="L6776" s="25"/>
      <c r="M6776" s="21"/>
      <c r="N6776" s="21"/>
      <c r="O6776" s="21"/>
      <c r="P6776" s="21"/>
      <c r="Q6776" s="25"/>
      <c r="R6776" s="1"/>
    </row>
    <row r="6777" spans="1:18">
      <c r="A6777" s="25"/>
      <c r="B6777" s="25"/>
      <c r="C6777" s="25"/>
      <c r="D6777" s="25"/>
      <c r="E6777" s="25"/>
      <c r="F6777" s="25"/>
      <c r="G6777" s="25"/>
      <c r="H6777" s="21"/>
      <c r="I6777" s="25"/>
      <c r="J6777" s="25"/>
      <c r="K6777" s="25"/>
      <c r="L6777" s="25"/>
      <c r="M6777" s="21"/>
      <c r="N6777" s="22"/>
      <c r="O6777" s="21"/>
      <c r="P6777" s="21"/>
      <c r="Q6777" s="25"/>
      <c r="R6777" s="1"/>
    </row>
    <row r="6778" spans="1:18">
      <c r="A6778" s="25"/>
      <c r="B6778" s="25"/>
      <c r="C6778" s="25"/>
      <c r="D6778" s="25"/>
      <c r="E6778" s="25"/>
      <c r="F6778" s="25"/>
      <c r="G6778" s="25"/>
      <c r="H6778" s="21"/>
      <c r="I6778" s="25"/>
      <c r="J6778" s="25"/>
      <c r="K6778" s="25"/>
      <c r="L6778" s="25"/>
      <c r="M6778" s="21"/>
      <c r="N6778" s="22"/>
      <c r="O6778" s="21"/>
      <c r="P6778" s="21"/>
      <c r="Q6778" s="25"/>
      <c r="R6778" s="1"/>
    </row>
    <row r="6779" spans="1:18">
      <c r="A6779" s="25"/>
      <c r="B6779" s="25"/>
      <c r="C6779" s="25"/>
      <c r="D6779" s="25"/>
      <c r="E6779" s="25"/>
      <c r="F6779" s="25"/>
      <c r="G6779" s="25"/>
      <c r="H6779" s="21"/>
      <c r="I6779" s="25"/>
      <c r="J6779" s="25"/>
      <c r="K6779" s="25"/>
      <c r="L6779" s="25"/>
      <c r="M6779" s="21"/>
      <c r="N6779" s="21"/>
      <c r="O6779" s="21"/>
      <c r="P6779" s="21"/>
      <c r="Q6779" s="25"/>
      <c r="R6779" s="1"/>
    </row>
    <row r="6780" spans="1:18">
      <c r="A6780" s="25"/>
      <c r="B6780" s="25"/>
      <c r="C6780" s="25"/>
      <c r="D6780" s="25"/>
      <c r="E6780" s="25"/>
      <c r="F6780" s="25"/>
      <c r="G6780" s="25"/>
      <c r="H6780" s="21"/>
      <c r="I6780" s="25"/>
      <c r="J6780" s="25"/>
      <c r="K6780" s="25"/>
      <c r="L6780" s="25"/>
      <c r="M6780" s="21"/>
      <c r="N6780" s="22"/>
      <c r="O6780" s="21"/>
      <c r="P6780" s="21"/>
      <c r="Q6780" s="25"/>
      <c r="R6780" s="1"/>
    </row>
    <row r="6781" spans="1:18">
      <c r="A6781" s="25"/>
      <c r="B6781" s="25"/>
      <c r="C6781" s="25"/>
      <c r="D6781" s="25"/>
      <c r="E6781" s="25"/>
      <c r="F6781" s="25"/>
      <c r="G6781" s="25"/>
      <c r="H6781" s="21"/>
      <c r="I6781" s="25"/>
      <c r="J6781" s="25"/>
      <c r="K6781" s="25"/>
      <c r="L6781" s="25"/>
      <c r="M6781" s="21"/>
      <c r="N6781" s="21"/>
      <c r="O6781" s="21"/>
      <c r="P6781" s="21"/>
      <c r="Q6781" s="25"/>
      <c r="R6781" s="1"/>
    </row>
    <row r="6782" spans="1:18">
      <c r="A6782" s="25"/>
      <c r="B6782" s="25"/>
      <c r="C6782" s="25"/>
      <c r="D6782" s="25"/>
      <c r="E6782" s="25"/>
      <c r="F6782" s="25"/>
      <c r="G6782" s="25"/>
      <c r="H6782" s="21"/>
      <c r="I6782" s="25"/>
      <c r="J6782" s="25"/>
      <c r="K6782" s="25"/>
      <c r="L6782" s="25"/>
      <c r="M6782" s="21"/>
      <c r="N6782" s="21"/>
      <c r="O6782" s="21"/>
      <c r="P6782" s="21"/>
      <c r="Q6782" s="25"/>
      <c r="R6782" s="1"/>
    </row>
    <row r="6783" spans="1:18">
      <c r="A6783" s="25"/>
      <c r="B6783" s="25"/>
      <c r="C6783" s="25"/>
      <c r="D6783" s="25"/>
      <c r="E6783" s="25"/>
      <c r="F6783" s="25"/>
      <c r="G6783" s="25"/>
      <c r="H6783" s="21"/>
      <c r="I6783" s="25"/>
      <c r="J6783" s="25"/>
      <c r="K6783" s="25"/>
      <c r="L6783" s="25"/>
      <c r="M6783" s="21"/>
      <c r="N6783" s="21"/>
      <c r="O6783" s="21"/>
      <c r="P6783" s="21"/>
      <c r="Q6783" s="25"/>
      <c r="R6783" s="1"/>
    </row>
    <row r="6784" spans="1:18">
      <c r="A6784" s="25"/>
      <c r="B6784" s="25"/>
      <c r="C6784" s="25"/>
      <c r="D6784" s="25"/>
      <c r="E6784" s="25"/>
      <c r="F6784" s="25"/>
      <c r="G6784" s="25"/>
      <c r="H6784" s="21"/>
      <c r="I6784" s="25"/>
      <c r="J6784" s="25"/>
      <c r="K6784" s="25"/>
      <c r="L6784" s="25"/>
      <c r="M6784" s="21"/>
      <c r="N6784" s="21"/>
      <c r="O6784" s="21"/>
      <c r="P6784" s="21"/>
      <c r="Q6784" s="25"/>
      <c r="R6784" s="1"/>
    </row>
    <row r="6785" spans="1:18">
      <c r="A6785" s="25"/>
      <c r="B6785" s="25"/>
      <c r="C6785" s="25"/>
      <c r="D6785" s="25"/>
      <c r="E6785" s="25"/>
      <c r="F6785" s="25"/>
      <c r="G6785" s="25"/>
      <c r="H6785" s="21"/>
      <c r="I6785" s="25"/>
      <c r="J6785" s="25"/>
      <c r="K6785" s="25"/>
      <c r="L6785" s="25"/>
      <c r="M6785" s="21"/>
      <c r="N6785" s="22"/>
      <c r="O6785" s="21"/>
      <c r="P6785" s="21"/>
      <c r="Q6785" s="25"/>
      <c r="R6785" s="1"/>
    </row>
    <row r="6786" spans="1:18">
      <c r="A6786" s="25"/>
      <c r="B6786" s="25"/>
      <c r="C6786" s="25"/>
      <c r="D6786" s="25"/>
      <c r="E6786" s="25"/>
      <c r="H6786" s="21"/>
      <c r="I6786" s="25"/>
      <c r="K6786" s="25"/>
      <c r="L6786" s="25"/>
      <c r="M6786" s="22"/>
      <c r="N6786" s="22"/>
      <c r="O6786" s="21"/>
      <c r="P6786" s="21"/>
      <c r="Q6786" s="25"/>
      <c r="R6786" s="1"/>
    </row>
    <row r="6787" spans="1:18">
      <c r="A6787" s="25"/>
      <c r="B6787" s="25"/>
      <c r="C6787" s="25"/>
      <c r="D6787" s="25"/>
      <c r="E6787" s="25"/>
      <c r="F6787" s="25"/>
      <c r="G6787" s="25"/>
      <c r="H6787" s="21"/>
      <c r="I6787" s="25"/>
      <c r="J6787" s="25"/>
      <c r="K6787" s="25"/>
      <c r="L6787" s="25"/>
      <c r="M6787" s="21"/>
      <c r="N6787" s="22"/>
      <c r="O6787" s="21"/>
      <c r="P6787" s="21"/>
      <c r="Q6787" s="25"/>
      <c r="R6787" s="1"/>
    </row>
    <row r="6788" spans="1:18">
      <c r="A6788" s="25"/>
      <c r="B6788" s="25"/>
      <c r="C6788" s="25"/>
      <c r="D6788" s="25"/>
      <c r="E6788" s="25"/>
      <c r="F6788" s="25"/>
      <c r="G6788" s="25"/>
      <c r="H6788" s="21"/>
      <c r="I6788" s="25"/>
      <c r="J6788" s="25"/>
      <c r="K6788" s="25"/>
      <c r="L6788" s="25"/>
      <c r="M6788" s="21"/>
      <c r="N6788" s="22"/>
      <c r="O6788" s="21"/>
      <c r="P6788" s="21"/>
      <c r="Q6788" s="25"/>
      <c r="R6788" s="1"/>
    </row>
    <row r="6789" spans="1:18">
      <c r="A6789" s="25"/>
      <c r="B6789" s="25"/>
      <c r="C6789" s="25"/>
      <c r="D6789" s="25"/>
      <c r="E6789" s="25"/>
      <c r="F6789" s="25"/>
      <c r="G6789" s="25"/>
      <c r="H6789" s="21"/>
      <c r="I6789" s="25"/>
      <c r="J6789" s="25"/>
      <c r="K6789" s="25"/>
      <c r="L6789" s="25"/>
      <c r="M6789" s="21"/>
      <c r="N6789" s="22"/>
      <c r="O6789" s="21"/>
      <c r="P6789" s="21"/>
      <c r="Q6789" s="25"/>
      <c r="R6789" s="1"/>
    </row>
    <row r="6790" spans="1:18">
      <c r="A6790" s="25"/>
      <c r="B6790" s="25"/>
      <c r="C6790" s="25"/>
      <c r="D6790" s="25"/>
      <c r="E6790" s="25"/>
      <c r="F6790" s="25"/>
      <c r="G6790" s="25"/>
      <c r="H6790" s="21"/>
      <c r="I6790" s="25"/>
      <c r="J6790" s="25"/>
      <c r="K6790" s="25"/>
      <c r="L6790" s="25"/>
      <c r="M6790" s="21"/>
      <c r="N6790" s="22"/>
      <c r="O6790" s="21"/>
      <c r="P6790" s="21"/>
      <c r="Q6790" s="25"/>
      <c r="R6790" s="1"/>
    </row>
    <row r="6791" spans="1:18">
      <c r="A6791" s="25"/>
      <c r="B6791" s="25"/>
      <c r="C6791" s="25"/>
      <c r="D6791" s="25"/>
      <c r="E6791" s="25"/>
      <c r="F6791" s="25"/>
      <c r="G6791" s="25"/>
      <c r="H6791" s="21"/>
      <c r="I6791" s="25"/>
      <c r="J6791" s="25"/>
      <c r="K6791" s="25"/>
      <c r="L6791" s="25"/>
      <c r="M6791" s="21"/>
      <c r="N6791" s="22"/>
      <c r="O6791" s="21"/>
      <c r="P6791" s="21"/>
      <c r="Q6791" s="25"/>
      <c r="R6791" s="1"/>
    </row>
    <row r="6792" spans="1:18">
      <c r="A6792" s="25"/>
      <c r="B6792" s="25"/>
      <c r="C6792" s="25"/>
      <c r="D6792" s="25"/>
      <c r="E6792" s="25"/>
      <c r="F6792" s="25"/>
      <c r="G6792" s="25"/>
      <c r="H6792" s="21"/>
      <c r="I6792" s="25"/>
      <c r="J6792" s="25"/>
      <c r="K6792" s="25"/>
      <c r="L6792" s="25"/>
      <c r="M6792" s="21"/>
      <c r="N6792" s="22"/>
      <c r="O6792" s="21"/>
      <c r="P6792" s="21"/>
      <c r="Q6792" s="25"/>
      <c r="R6792" s="1"/>
    </row>
    <row r="6793" spans="1:18">
      <c r="A6793" s="25"/>
      <c r="B6793" s="25"/>
      <c r="C6793" s="25"/>
      <c r="D6793" s="25"/>
      <c r="E6793" s="25"/>
      <c r="F6793" s="25"/>
      <c r="G6793" s="25"/>
      <c r="H6793" s="21"/>
      <c r="I6793" s="25"/>
      <c r="J6793" s="25"/>
      <c r="K6793" s="25"/>
      <c r="L6793" s="25"/>
      <c r="M6793" s="21"/>
      <c r="N6793" s="21"/>
      <c r="O6793" s="21"/>
      <c r="P6793" s="21"/>
      <c r="Q6793" s="25"/>
      <c r="R6793" s="1"/>
    </row>
    <row r="6794" spans="1:18">
      <c r="A6794" s="25"/>
      <c r="B6794" s="25"/>
      <c r="C6794" s="25"/>
      <c r="D6794" s="25"/>
      <c r="E6794" s="25"/>
      <c r="F6794" s="25"/>
      <c r="G6794" s="25"/>
      <c r="H6794" s="21"/>
      <c r="I6794" s="25"/>
      <c r="J6794" s="25"/>
      <c r="K6794" s="25"/>
      <c r="L6794" s="25"/>
      <c r="M6794" s="21"/>
      <c r="N6794" s="22"/>
      <c r="O6794" s="21"/>
      <c r="P6794" s="21"/>
      <c r="Q6794" s="25"/>
      <c r="R6794" s="1"/>
    </row>
    <row r="6795" spans="1:18">
      <c r="A6795" s="25"/>
      <c r="B6795" s="25"/>
      <c r="C6795" s="25"/>
      <c r="D6795" s="25"/>
      <c r="E6795" s="25"/>
      <c r="F6795" s="25"/>
      <c r="G6795" s="25"/>
      <c r="H6795" s="21"/>
      <c r="I6795" s="25"/>
      <c r="J6795" s="25"/>
      <c r="K6795" s="25"/>
      <c r="L6795" s="25"/>
      <c r="M6795" s="21"/>
      <c r="N6795" s="22"/>
      <c r="O6795" s="21"/>
      <c r="P6795" s="21"/>
      <c r="Q6795" s="25"/>
      <c r="R6795" s="1"/>
    </row>
    <row r="6796" spans="1:18">
      <c r="A6796" s="25"/>
      <c r="B6796" s="25"/>
      <c r="C6796" s="25"/>
      <c r="D6796" s="25"/>
      <c r="E6796" s="25"/>
      <c r="F6796" s="25"/>
      <c r="G6796" s="25"/>
      <c r="H6796" s="21"/>
      <c r="I6796" s="25"/>
      <c r="J6796" s="25"/>
      <c r="K6796" s="25"/>
      <c r="L6796" s="25"/>
      <c r="M6796" s="21"/>
      <c r="N6796" s="22"/>
      <c r="O6796" s="21"/>
      <c r="P6796" s="21"/>
      <c r="Q6796" s="25"/>
      <c r="R6796" s="1"/>
    </row>
    <row r="6797" spans="1:18">
      <c r="A6797" s="25"/>
      <c r="B6797" s="25"/>
      <c r="C6797" s="25"/>
      <c r="D6797" s="25"/>
      <c r="E6797" s="25"/>
      <c r="F6797" s="25"/>
      <c r="G6797" s="25"/>
      <c r="H6797" s="21"/>
      <c r="I6797" s="25"/>
      <c r="J6797" s="25"/>
      <c r="K6797" s="25"/>
      <c r="L6797" s="25"/>
      <c r="M6797" s="21"/>
      <c r="N6797" s="22"/>
      <c r="O6797" s="21"/>
      <c r="P6797" s="21"/>
      <c r="Q6797" s="25"/>
      <c r="R6797" s="1"/>
    </row>
    <row r="6798" spans="1:18">
      <c r="A6798" s="25"/>
      <c r="B6798" s="25"/>
      <c r="C6798" s="25"/>
      <c r="D6798" s="25"/>
      <c r="E6798" s="25"/>
      <c r="F6798" s="25"/>
      <c r="G6798" s="25"/>
      <c r="H6798" s="21"/>
      <c r="I6798" s="25"/>
      <c r="J6798" s="25"/>
      <c r="K6798" s="25"/>
      <c r="L6798" s="25"/>
      <c r="M6798" s="21"/>
      <c r="N6798" s="22"/>
      <c r="O6798" s="21"/>
      <c r="P6798" s="21"/>
      <c r="Q6798" s="25"/>
      <c r="R6798" s="1"/>
    </row>
    <row r="6799" spans="1:18">
      <c r="A6799" s="25"/>
      <c r="B6799" s="25"/>
      <c r="C6799" s="25"/>
      <c r="D6799" s="25"/>
      <c r="E6799" s="25"/>
      <c r="F6799" s="25"/>
      <c r="G6799" s="25"/>
      <c r="H6799" s="21"/>
      <c r="I6799" s="25"/>
      <c r="J6799" s="25"/>
      <c r="K6799" s="25"/>
      <c r="L6799" s="25"/>
      <c r="M6799" s="21"/>
      <c r="N6799" s="22"/>
      <c r="O6799" s="21"/>
      <c r="P6799" s="21"/>
      <c r="Q6799" s="25"/>
      <c r="R6799" s="1"/>
    </row>
    <row r="6800" spans="1:18">
      <c r="A6800" s="25"/>
      <c r="B6800" s="25"/>
      <c r="C6800" s="25"/>
      <c r="D6800" s="25"/>
      <c r="E6800" s="25"/>
      <c r="F6800" s="25"/>
      <c r="G6800" s="25"/>
      <c r="H6800" s="21"/>
      <c r="I6800" s="25"/>
      <c r="J6800" s="25"/>
      <c r="K6800" s="25"/>
      <c r="L6800" s="25"/>
      <c r="M6800" s="21"/>
      <c r="N6800" s="22"/>
      <c r="O6800" s="21"/>
      <c r="P6800" s="21"/>
      <c r="Q6800" s="25"/>
      <c r="R6800" s="1"/>
    </row>
    <row r="6801" spans="1:18">
      <c r="A6801" s="25"/>
      <c r="B6801" s="25"/>
      <c r="C6801" s="25"/>
      <c r="D6801" s="25"/>
      <c r="E6801" s="25"/>
      <c r="F6801" s="25"/>
      <c r="G6801" s="25"/>
      <c r="H6801" s="21"/>
      <c r="I6801" s="25"/>
      <c r="J6801" s="25"/>
      <c r="K6801" s="25"/>
      <c r="L6801" s="25"/>
      <c r="M6801" s="21"/>
      <c r="N6801" s="22"/>
      <c r="O6801" s="21"/>
      <c r="P6801" s="21"/>
      <c r="Q6801" s="25"/>
      <c r="R6801" s="1"/>
    </row>
    <row r="6802" spans="1:18">
      <c r="A6802" s="25"/>
      <c r="B6802" s="25"/>
      <c r="C6802" s="25"/>
      <c r="D6802" s="25"/>
      <c r="E6802" s="25"/>
      <c r="F6802" s="25"/>
      <c r="G6802" s="25"/>
      <c r="H6802" s="21"/>
      <c r="I6802" s="25"/>
      <c r="J6802" s="25"/>
      <c r="K6802" s="25"/>
      <c r="L6802" s="25"/>
      <c r="M6802" s="21"/>
      <c r="N6802" s="21"/>
      <c r="O6802" s="21"/>
      <c r="P6802" s="21"/>
      <c r="Q6802" s="25"/>
      <c r="R6802" s="1"/>
    </row>
    <row r="6803" spans="1:18">
      <c r="A6803" s="25"/>
      <c r="B6803" s="25"/>
      <c r="C6803" s="25"/>
      <c r="D6803" s="25"/>
      <c r="E6803" s="25"/>
      <c r="F6803" s="25"/>
      <c r="G6803" s="25"/>
      <c r="H6803" s="21"/>
      <c r="I6803" s="25"/>
      <c r="J6803" s="25"/>
      <c r="K6803" s="25"/>
      <c r="L6803" s="25"/>
      <c r="M6803" s="21"/>
      <c r="N6803" s="22"/>
      <c r="O6803" s="21"/>
      <c r="P6803" s="21"/>
      <c r="Q6803" s="25"/>
      <c r="R6803" s="1"/>
    </row>
    <row r="6804" spans="1:18">
      <c r="A6804" s="25"/>
      <c r="B6804" s="25"/>
      <c r="C6804" s="25"/>
      <c r="D6804" s="25"/>
      <c r="E6804" s="25"/>
      <c r="F6804" s="25"/>
      <c r="G6804" s="25"/>
      <c r="H6804" s="21"/>
      <c r="I6804" s="25"/>
      <c r="J6804" s="25"/>
      <c r="K6804" s="25"/>
      <c r="L6804" s="25"/>
      <c r="M6804" s="21"/>
      <c r="N6804" s="22"/>
      <c r="O6804" s="21"/>
      <c r="P6804" s="21"/>
      <c r="Q6804" s="25"/>
      <c r="R6804" s="1"/>
    </row>
    <row r="6805" spans="1:18">
      <c r="A6805" s="25"/>
      <c r="B6805" s="25"/>
      <c r="C6805" s="25"/>
      <c r="D6805" s="25"/>
      <c r="E6805" s="25"/>
      <c r="F6805" s="25"/>
      <c r="G6805" s="25"/>
      <c r="H6805" s="21"/>
      <c r="I6805" s="25"/>
      <c r="J6805" s="25"/>
      <c r="K6805" s="25"/>
      <c r="L6805" s="25"/>
      <c r="M6805" s="21"/>
      <c r="N6805" s="22"/>
      <c r="O6805" s="21"/>
      <c r="P6805" s="21"/>
      <c r="Q6805" s="25"/>
      <c r="R6805" s="1"/>
    </row>
    <row r="6806" spans="1:18">
      <c r="A6806" s="25"/>
      <c r="B6806" s="25"/>
      <c r="C6806" s="25"/>
      <c r="D6806" s="25"/>
      <c r="E6806" s="25"/>
      <c r="F6806" s="25"/>
      <c r="G6806" s="25"/>
      <c r="H6806" s="21"/>
      <c r="I6806" s="25"/>
      <c r="J6806" s="25"/>
      <c r="K6806" s="25"/>
      <c r="L6806" s="25"/>
      <c r="M6806" s="21"/>
      <c r="N6806" s="22"/>
      <c r="O6806" s="21"/>
      <c r="P6806" s="21"/>
      <c r="Q6806" s="25"/>
      <c r="R6806" s="1"/>
    </row>
    <row r="6807" spans="1:18">
      <c r="A6807" s="25"/>
      <c r="B6807" s="25"/>
      <c r="C6807" s="25"/>
      <c r="D6807" s="25"/>
      <c r="E6807" s="25"/>
      <c r="F6807" s="25"/>
      <c r="G6807" s="25"/>
      <c r="H6807" s="21"/>
      <c r="I6807" s="25"/>
      <c r="J6807" s="25"/>
      <c r="K6807" s="25"/>
      <c r="L6807" s="25"/>
      <c r="M6807" s="21"/>
      <c r="N6807" s="22"/>
      <c r="O6807" s="21"/>
      <c r="P6807" s="21"/>
      <c r="Q6807" s="25"/>
      <c r="R6807" s="1"/>
    </row>
    <row r="6808" spans="1:18">
      <c r="A6808" s="25"/>
      <c r="B6808" s="25"/>
      <c r="C6808" s="25"/>
      <c r="D6808" s="25"/>
      <c r="E6808" s="25"/>
      <c r="F6808" s="25"/>
      <c r="G6808" s="25"/>
      <c r="H6808" s="21"/>
      <c r="I6808" s="25"/>
      <c r="J6808" s="25"/>
      <c r="K6808" s="25"/>
      <c r="L6808" s="25"/>
      <c r="M6808" s="21"/>
      <c r="N6808" s="22"/>
      <c r="O6808" s="21"/>
      <c r="P6808" s="21"/>
      <c r="Q6808" s="25"/>
      <c r="R6808" s="1"/>
    </row>
    <row r="6809" spans="1:18">
      <c r="A6809" s="25"/>
      <c r="B6809" s="25"/>
      <c r="C6809" s="25"/>
      <c r="D6809" s="25"/>
      <c r="E6809" s="25"/>
      <c r="F6809" s="25"/>
      <c r="G6809" s="25"/>
      <c r="H6809" s="21"/>
      <c r="I6809" s="25"/>
      <c r="J6809" s="25"/>
      <c r="K6809" s="25"/>
      <c r="L6809" s="25"/>
      <c r="M6809" s="21"/>
      <c r="N6809" s="22"/>
      <c r="O6809" s="21"/>
      <c r="P6809" s="21"/>
      <c r="Q6809" s="25"/>
      <c r="R6809" s="1"/>
    </row>
    <row r="6810" spans="1:18">
      <c r="A6810" s="25"/>
      <c r="B6810" s="25"/>
      <c r="C6810" s="25"/>
      <c r="D6810" s="25"/>
      <c r="E6810" s="25"/>
      <c r="H6810" s="21"/>
      <c r="I6810" s="25"/>
      <c r="K6810" s="25"/>
      <c r="L6810" s="25"/>
      <c r="M6810" s="22"/>
      <c r="N6810" s="22"/>
      <c r="O6810" s="21"/>
      <c r="P6810" s="21"/>
      <c r="Q6810" s="25"/>
      <c r="R6810" s="1"/>
    </row>
    <row r="6811" spans="1:18">
      <c r="A6811" s="25"/>
      <c r="B6811" s="25"/>
      <c r="C6811" s="25"/>
      <c r="D6811" s="25"/>
      <c r="E6811" s="25"/>
      <c r="F6811" s="25"/>
      <c r="G6811" s="25"/>
      <c r="H6811" s="21"/>
      <c r="I6811" s="25"/>
      <c r="J6811" s="25"/>
      <c r="K6811" s="25"/>
      <c r="L6811" s="25"/>
      <c r="M6811" s="21"/>
      <c r="N6811" s="21"/>
      <c r="O6811" s="21"/>
      <c r="P6811" s="21"/>
      <c r="Q6811" s="25"/>
      <c r="R6811" s="1"/>
    </row>
    <row r="6812" spans="1:18">
      <c r="A6812" s="25"/>
      <c r="B6812" s="25"/>
      <c r="C6812" s="25"/>
      <c r="D6812" s="25"/>
      <c r="E6812" s="25"/>
      <c r="F6812" s="25"/>
      <c r="G6812" s="25"/>
      <c r="H6812" s="21"/>
      <c r="I6812" s="25"/>
      <c r="J6812" s="25"/>
      <c r="K6812" s="25"/>
      <c r="L6812" s="25"/>
      <c r="M6812" s="21"/>
      <c r="N6812" s="21"/>
      <c r="O6812" s="21"/>
      <c r="P6812" s="21"/>
      <c r="Q6812" s="25"/>
      <c r="R6812" s="1"/>
    </row>
    <row r="6813" spans="1:18">
      <c r="A6813" s="25"/>
      <c r="B6813" s="25"/>
      <c r="C6813" s="25"/>
      <c r="D6813" s="25"/>
      <c r="E6813" s="25"/>
      <c r="H6813" s="21"/>
      <c r="I6813" s="25"/>
      <c r="K6813" s="25"/>
      <c r="L6813" s="25"/>
      <c r="M6813" s="22"/>
      <c r="N6813" s="22"/>
      <c r="O6813" s="21"/>
      <c r="P6813" s="21"/>
      <c r="Q6813" s="25"/>
      <c r="R6813" s="1"/>
    </row>
    <row r="6814" spans="1:18">
      <c r="A6814" s="25"/>
      <c r="B6814" s="25"/>
      <c r="C6814" s="25"/>
      <c r="D6814" s="25"/>
      <c r="E6814" s="25"/>
      <c r="F6814" s="25"/>
      <c r="G6814" s="25"/>
      <c r="H6814" s="21"/>
      <c r="I6814" s="25"/>
      <c r="J6814" s="25"/>
      <c r="K6814" s="25"/>
      <c r="L6814" s="25"/>
      <c r="M6814" s="21"/>
      <c r="N6814" s="21"/>
      <c r="O6814" s="21"/>
      <c r="P6814" s="21"/>
      <c r="Q6814" s="25"/>
      <c r="R6814" s="1"/>
    </row>
    <row r="6815" spans="1:18">
      <c r="A6815" s="25"/>
      <c r="B6815" s="25"/>
      <c r="C6815" s="25"/>
      <c r="D6815" s="25"/>
      <c r="E6815" s="25"/>
      <c r="F6815" s="25"/>
      <c r="G6815" s="25"/>
      <c r="H6815" s="21"/>
      <c r="I6815" s="25"/>
      <c r="J6815" s="25"/>
      <c r="K6815" s="25"/>
      <c r="L6815" s="25"/>
      <c r="M6815" s="21"/>
      <c r="N6815" s="22"/>
      <c r="O6815" s="21"/>
      <c r="P6815" s="21"/>
      <c r="Q6815" s="25"/>
      <c r="R6815" s="1"/>
    </row>
    <row r="6816" spans="1:18">
      <c r="A6816" s="25"/>
      <c r="B6816" s="25"/>
      <c r="C6816" s="25"/>
      <c r="D6816" s="25"/>
      <c r="E6816" s="25"/>
      <c r="F6816" s="25"/>
      <c r="G6816" s="25"/>
      <c r="H6816" s="21"/>
      <c r="I6816" s="25"/>
      <c r="J6816" s="25"/>
      <c r="K6816" s="25"/>
      <c r="L6816" s="25"/>
      <c r="M6816" s="21"/>
      <c r="N6816" s="22"/>
      <c r="O6816" s="21"/>
      <c r="P6816" s="21"/>
      <c r="Q6816" s="25"/>
      <c r="R6816" s="1"/>
    </row>
    <row r="6817" spans="1:18">
      <c r="A6817" s="25"/>
      <c r="B6817" s="25"/>
      <c r="C6817" s="25"/>
      <c r="D6817" s="25"/>
      <c r="E6817" s="25"/>
      <c r="F6817" s="25"/>
      <c r="G6817" s="25"/>
      <c r="H6817" s="21"/>
      <c r="I6817" s="25"/>
      <c r="J6817" s="25"/>
      <c r="K6817" s="25"/>
      <c r="L6817" s="25"/>
      <c r="M6817" s="21"/>
      <c r="N6817" s="22"/>
      <c r="O6817" s="21"/>
      <c r="P6817" s="21"/>
      <c r="Q6817" s="25"/>
      <c r="R6817" s="1"/>
    </row>
    <row r="6818" spans="1:18">
      <c r="A6818" s="25"/>
      <c r="B6818" s="25"/>
      <c r="C6818" s="25"/>
      <c r="D6818" s="25"/>
      <c r="E6818" s="25"/>
      <c r="F6818" s="25"/>
      <c r="G6818" s="25"/>
      <c r="H6818" s="21"/>
      <c r="I6818" s="25"/>
      <c r="J6818" s="25"/>
      <c r="K6818" s="25"/>
      <c r="L6818" s="25"/>
      <c r="M6818" s="21"/>
      <c r="N6818" s="22"/>
      <c r="O6818" s="21"/>
      <c r="P6818" s="21"/>
      <c r="Q6818" s="25"/>
      <c r="R6818" s="1"/>
    </row>
    <row r="6819" spans="1:18">
      <c r="A6819" s="25"/>
      <c r="B6819" s="25"/>
      <c r="C6819" s="25"/>
      <c r="D6819" s="25"/>
      <c r="E6819" s="25"/>
      <c r="F6819" s="25"/>
      <c r="G6819" s="25"/>
      <c r="H6819" s="21"/>
      <c r="I6819" s="25"/>
      <c r="J6819" s="25"/>
      <c r="K6819" s="25"/>
      <c r="L6819" s="25"/>
      <c r="M6819" s="21"/>
      <c r="N6819" s="22"/>
      <c r="O6819" s="21"/>
      <c r="P6819" s="21"/>
      <c r="Q6819" s="25"/>
      <c r="R6819" s="1"/>
    </row>
    <row r="6820" spans="1:18">
      <c r="A6820" s="25"/>
      <c r="B6820" s="25"/>
      <c r="C6820" s="25"/>
      <c r="D6820" s="25"/>
      <c r="E6820" s="25"/>
      <c r="H6820" s="21"/>
      <c r="I6820" s="25"/>
      <c r="K6820" s="25"/>
      <c r="L6820" s="25"/>
      <c r="M6820" s="22"/>
      <c r="N6820" s="22"/>
      <c r="O6820" s="21"/>
      <c r="P6820" s="21"/>
      <c r="Q6820" s="25"/>
      <c r="R6820" s="1"/>
    </row>
    <row r="6821" spans="1:18">
      <c r="A6821" s="25"/>
      <c r="B6821" s="25"/>
      <c r="C6821" s="25"/>
      <c r="D6821" s="25"/>
      <c r="E6821" s="25"/>
      <c r="F6821" s="25"/>
      <c r="G6821" s="25"/>
      <c r="H6821" s="21"/>
      <c r="I6821" s="25"/>
      <c r="J6821" s="25"/>
      <c r="K6821" s="25"/>
      <c r="L6821" s="25"/>
      <c r="M6821" s="21"/>
      <c r="N6821" s="21"/>
      <c r="O6821" s="21"/>
      <c r="P6821" s="21"/>
      <c r="Q6821" s="25"/>
      <c r="R6821" s="1"/>
    </row>
    <row r="6822" spans="1:18">
      <c r="A6822" s="25"/>
      <c r="B6822" s="25"/>
      <c r="C6822" s="25"/>
      <c r="D6822" s="25"/>
      <c r="E6822" s="25"/>
      <c r="F6822" s="25"/>
      <c r="G6822" s="25"/>
      <c r="H6822" s="21"/>
      <c r="I6822" s="25"/>
      <c r="J6822" s="25"/>
      <c r="K6822" s="25"/>
      <c r="L6822" s="25"/>
      <c r="M6822" s="21"/>
      <c r="N6822" s="21"/>
      <c r="O6822" s="21"/>
      <c r="P6822" s="21"/>
      <c r="Q6822" s="25"/>
      <c r="R6822" s="1"/>
    </row>
    <row r="6823" spans="1:18">
      <c r="A6823" s="25"/>
      <c r="B6823" s="25"/>
      <c r="C6823" s="25"/>
      <c r="D6823" s="25"/>
      <c r="E6823" s="25"/>
      <c r="F6823" s="25"/>
      <c r="G6823" s="25"/>
      <c r="H6823" s="21"/>
      <c r="I6823" s="25"/>
      <c r="J6823" s="25"/>
      <c r="K6823" s="25"/>
      <c r="L6823" s="25"/>
      <c r="M6823" s="21"/>
      <c r="N6823" s="21"/>
      <c r="O6823" s="21"/>
      <c r="P6823" s="21"/>
      <c r="Q6823" s="25"/>
      <c r="R6823" s="1"/>
    </row>
    <row r="6824" spans="1:18">
      <c r="A6824" s="25"/>
      <c r="B6824" s="25"/>
      <c r="C6824" s="25"/>
      <c r="D6824" s="25"/>
      <c r="E6824" s="25"/>
      <c r="F6824" s="25"/>
      <c r="G6824" s="25"/>
      <c r="H6824" s="21"/>
      <c r="I6824" s="25"/>
      <c r="J6824" s="25"/>
      <c r="K6824" s="25"/>
      <c r="L6824" s="25"/>
      <c r="M6824" s="21"/>
      <c r="N6824" s="22"/>
      <c r="O6824" s="21"/>
      <c r="P6824" s="21"/>
      <c r="Q6824" s="25"/>
      <c r="R6824" s="1"/>
    </row>
    <row r="6825" spans="1:18">
      <c r="A6825" s="25"/>
      <c r="B6825" s="25"/>
      <c r="C6825" s="25"/>
      <c r="D6825" s="25"/>
      <c r="E6825" s="25"/>
      <c r="F6825" s="25"/>
      <c r="G6825" s="25"/>
      <c r="H6825" s="21"/>
      <c r="I6825" s="25"/>
      <c r="J6825" s="25"/>
      <c r="K6825" s="25"/>
      <c r="L6825" s="25"/>
      <c r="M6825" s="21"/>
      <c r="N6825" s="22"/>
      <c r="O6825" s="21"/>
      <c r="P6825" s="21"/>
      <c r="Q6825" s="25"/>
      <c r="R6825" s="1"/>
    </row>
    <row r="6826" spans="1:18">
      <c r="A6826" s="25"/>
      <c r="B6826" s="25"/>
      <c r="C6826" s="25"/>
      <c r="D6826" s="25"/>
      <c r="E6826" s="25"/>
      <c r="F6826" s="25"/>
      <c r="G6826" s="25"/>
      <c r="H6826" s="21"/>
      <c r="I6826" s="25"/>
      <c r="J6826" s="25"/>
      <c r="K6826" s="25"/>
      <c r="L6826" s="25"/>
      <c r="M6826" s="21"/>
      <c r="N6826" s="22"/>
      <c r="O6826" s="21"/>
      <c r="P6826" s="21"/>
      <c r="Q6826" s="25"/>
      <c r="R6826" s="1"/>
    </row>
    <row r="6827" spans="1:18">
      <c r="A6827" s="25"/>
      <c r="B6827" s="25"/>
      <c r="C6827" s="25"/>
      <c r="D6827" s="25"/>
      <c r="E6827" s="25"/>
      <c r="F6827" s="25"/>
      <c r="G6827" s="25"/>
      <c r="H6827" s="21"/>
      <c r="I6827" s="25"/>
      <c r="J6827" s="25"/>
      <c r="K6827" s="25"/>
      <c r="L6827" s="25"/>
      <c r="M6827" s="21"/>
      <c r="N6827" s="22"/>
      <c r="O6827" s="21"/>
      <c r="P6827" s="21"/>
      <c r="Q6827" s="25"/>
      <c r="R6827" s="1"/>
    </row>
    <row r="6828" spans="1:18">
      <c r="A6828" s="25"/>
      <c r="B6828" s="25"/>
      <c r="C6828" s="25"/>
      <c r="D6828" s="25"/>
      <c r="E6828" s="25"/>
      <c r="F6828" s="25"/>
      <c r="G6828" s="25"/>
      <c r="H6828" s="21"/>
      <c r="I6828" s="25"/>
      <c r="J6828" s="25"/>
      <c r="K6828" s="25"/>
      <c r="L6828" s="25"/>
      <c r="M6828" s="21"/>
      <c r="N6828" s="22"/>
      <c r="O6828" s="21"/>
      <c r="P6828" s="21"/>
      <c r="Q6828" s="25"/>
      <c r="R6828" s="1"/>
    </row>
    <row r="6829" spans="1:18">
      <c r="A6829" s="25"/>
      <c r="B6829" s="25"/>
      <c r="C6829" s="25"/>
      <c r="D6829" s="25"/>
      <c r="E6829" s="25"/>
      <c r="F6829" s="25"/>
      <c r="G6829" s="25"/>
      <c r="H6829" s="21"/>
      <c r="I6829" s="25"/>
      <c r="J6829" s="25"/>
      <c r="K6829" s="25"/>
      <c r="L6829" s="25"/>
      <c r="M6829" s="21"/>
      <c r="N6829" s="22"/>
      <c r="O6829" s="21"/>
      <c r="P6829" s="21"/>
      <c r="Q6829" s="25"/>
      <c r="R6829" s="1"/>
    </row>
    <row r="6830" spans="1:18">
      <c r="A6830" s="25"/>
      <c r="B6830" s="25"/>
      <c r="C6830" s="25"/>
      <c r="D6830" s="25"/>
      <c r="E6830" s="25"/>
      <c r="F6830" s="25"/>
      <c r="G6830" s="25"/>
      <c r="H6830" s="21"/>
      <c r="I6830" s="25"/>
      <c r="J6830" s="25"/>
      <c r="K6830" s="25"/>
      <c r="L6830" s="25"/>
      <c r="M6830" s="21"/>
      <c r="N6830" s="22"/>
      <c r="O6830" s="21"/>
      <c r="P6830" s="21"/>
      <c r="Q6830" s="25"/>
      <c r="R6830" s="1"/>
    </row>
    <row r="6831" spans="1:18">
      <c r="A6831" s="25"/>
      <c r="B6831" s="25"/>
      <c r="C6831" s="25"/>
      <c r="D6831" s="25"/>
      <c r="E6831" s="25"/>
      <c r="F6831" s="25"/>
      <c r="G6831" s="25"/>
      <c r="H6831" s="21"/>
      <c r="I6831" s="25"/>
      <c r="J6831" s="25"/>
      <c r="K6831" s="25"/>
      <c r="L6831" s="25"/>
      <c r="M6831" s="21"/>
      <c r="N6831" s="22"/>
      <c r="O6831" s="21"/>
      <c r="P6831" s="21"/>
      <c r="Q6831" s="25"/>
      <c r="R6831" s="1"/>
    </row>
    <row r="6832" spans="1:18">
      <c r="A6832" s="25"/>
      <c r="B6832" s="25"/>
      <c r="C6832" s="25"/>
      <c r="D6832" s="25"/>
      <c r="E6832" s="25"/>
      <c r="F6832" s="25"/>
      <c r="G6832" s="25"/>
      <c r="H6832" s="21"/>
      <c r="I6832" s="25"/>
      <c r="J6832" s="25"/>
      <c r="K6832" s="25"/>
      <c r="L6832" s="25"/>
      <c r="M6832" s="21"/>
      <c r="N6832" s="21"/>
      <c r="O6832" s="21"/>
      <c r="P6832" s="21"/>
      <c r="Q6832" s="25"/>
      <c r="R6832" s="1"/>
    </row>
    <row r="6833" spans="1:18">
      <c r="A6833" s="25"/>
      <c r="B6833" s="25"/>
      <c r="C6833" s="25"/>
      <c r="D6833" s="25"/>
      <c r="E6833" s="25"/>
      <c r="F6833" s="25"/>
      <c r="G6833" s="25"/>
      <c r="H6833" s="21"/>
      <c r="I6833" s="25"/>
      <c r="J6833" s="25"/>
      <c r="K6833" s="25"/>
      <c r="L6833" s="25"/>
      <c r="M6833" s="21"/>
      <c r="N6833" s="21"/>
      <c r="O6833" s="21"/>
      <c r="P6833" s="21"/>
      <c r="Q6833" s="25"/>
      <c r="R6833" s="1"/>
    </row>
    <row r="6834" spans="1:18">
      <c r="A6834" s="25"/>
      <c r="B6834" s="25"/>
      <c r="C6834" s="25"/>
      <c r="D6834" s="25"/>
      <c r="E6834" s="25"/>
      <c r="F6834" s="25"/>
      <c r="G6834" s="25"/>
      <c r="H6834" s="21"/>
      <c r="I6834" s="25"/>
      <c r="J6834" s="25"/>
      <c r="K6834" s="25"/>
      <c r="L6834" s="25"/>
      <c r="M6834" s="21"/>
      <c r="N6834" s="22"/>
      <c r="O6834" s="21"/>
      <c r="P6834" s="21"/>
      <c r="Q6834" s="25"/>
      <c r="R6834" s="1"/>
    </row>
    <row r="6835" spans="1:18">
      <c r="A6835" s="25"/>
      <c r="B6835" s="25"/>
      <c r="C6835" s="25"/>
      <c r="D6835" s="25"/>
      <c r="E6835" s="25"/>
      <c r="H6835" s="21"/>
      <c r="I6835" s="25"/>
      <c r="K6835" s="25"/>
      <c r="L6835" s="25"/>
      <c r="M6835" s="22"/>
      <c r="N6835" s="22"/>
      <c r="O6835" s="21"/>
      <c r="P6835" s="21"/>
      <c r="Q6835" s="25"/>
      <c r="R6835" s="1"/>
    </row>
    <row r="6836" spans="1:18">
      <c r="A6836" s="25"/>
      <c r="B6836" s="25"/>
      <c r="C6836" s="25"/>
      <c r="D6836" s="25"/>
      <c r="E6836" s="25"/>
      <c r="F6836" s="25"/>
      <c r="G6836" s="25"/>
      <c r="H6836" s="21"/>
      <c r="I6836" s="25"/>
      <c r="J6836" s="25"/>
      <c r="K6836" s="25"/>
      <c r="L6836" s="25"/>
      <c r="M6836" s="21"/>
      <c r="N6836" s="22"/>
      <c r="O6836" s="21"/>
      <c r="P6836" s="21"/>
      <c r="Q6836" s="25"/>
      <c r="R6836" s="1"/>
    </row>
    <row r="6837" spans="1:18">
      <c r="A6837" s="25"/>
      <c r="B6837" s="25"/>
      <c r="C6837" s="25"/>
      <c r="D6837" s="25"/>
      <c r="E6837" s="25"/>
      <c r="F6837" s="25"/>
      <c r="G6837" s="25"/>
      <c r="H6837" s="21"/>
      <c r="I6837" s="25"/>
      <c r="J6837" s="25"/>
      <c r="K6837" s="25"/>
      <c r="L6837" s="25"/>
      <c r="M6837" s="21"/>
      <c r="N6837" s="22"/>
      <c r="O6837" s="21"/>
      <c r="P6837" s="21"/>
      <c r="Q6837" s="25"/>
      <c r="R6837" s="1"/>
    </row>
    <row r="6838" spans="1:18">
      <c r="A6838" s="25"/>
      <c r="B6838" s="25"/>
      <c r="C6838" s="25"/>
      <c r="D6838" s="25"/>
      <c r="E6838" s="25"/>
      <c r="F6838" s="25"/>
      <c r="G6838" s="25"/>
      <c r="H6838" s="21"/>
      <c r="I6838" s="25"/>
      <c r="J6838" s="25"/>
      <c r="K6838" s="25"/>
      <c r="L6838" s="25"/>
      <c r="M6838" s="21"/>
      <c r="N6838" s="22"/>
      <c r="O6838" s="21"/>
      <c r="P6838" s="21"/>
      <c r="Q6838" s="25"/>
      <c r="R6838" s="1"/>
    </row>
    <row r="6839" spans="1:18">
      <c r="A6839" s="25"/>
      <c r="B6839" s="25"/>
      <c r="C6839" s="25"/>
      <c r="D6839" s="25"/>
      <c r="E6839" s="25"/>
      <c r="F6839" s="25"/>
      <c r="G6839" s="25"/>
      <c r="H6839" s="21"/>
      <c r="I6839" s="25"/>
      <c r="J6839" s="25"/>
      <c r="K6839" s="25"/>
      <c r="L6839" s="25"/>
      <c r="M6839" s="21"/>
      <c r="N6839" s="22"/>
      <c r="O6839" s="21"/>
      <c r="P6839" s="21"/>
      <c r="Q6839" s="25"/>
      <c r="R6839" s="1"/>
    </row>
    <row r="6840" spans="1:18">
      <c r="A6840" s="25"/>
      <c r="B6840" s="25"/>
      <c r="C6840" s="25"/>
      <c r="D6840" s="25"/>
      <c r="E6840" s="25"/>
      <c r="F6840" s="25"/>
      <c r="G6840" s="25"/>
      <c r="H6840" s="21"/>
      <c r="I6840" s="25"/>
      <c r="J6840" s="25"/>
      <c r="K6840" s="25"/>
      <c r="L6840" s="25"/>
      <c r="M6840" s="21"/>
      <c r="N6840" s="22"/>
      <c r="O6840" s="21"/>
      <c r="P6840" s="21"/>
      <c r="Q6840" s="25"/>
      <c r="R6840" s="1"/>
    </row>
    <row r="6841" spans="1:18">
      <c r="A6841" s="25"/>
      <c r="B6841" s="25"/>
      <c r="C6841" s="25"/>
      <c r="D6841" s="25"/>
      <c r="E6841" s="25"/>
      <c r="F6841" s="25"/>
      <c r="G6841" s="25"/>
      <c r="H6841" s="21"/>
      <c r="I6841" s="25"/>
      <c r="J6841" s="25"/>
      <c r="K6841" s="25"/>
      <c r="L6841" s="25"/>
      <c r="M6841" s="21"/>
      <c r="N6841" s="22"/>
      <c r="O6841" s="21"/>
      <c r="P6841" s="21"/>
      <c r="Q6841" s="25"/>
      <c r="R6841" s="1"/>
    </row>
    <row r="6842" spans="1:18">
      <c r="A6842" s="25"/>
      <c r="B6842" s="25"/>
      <c r="C6842" s="25"/>
      <c r="D6842" s="25"/>
      <c r="E6842" s="25"/>
      <c r="F6842" s="25"/>
      <c r="G6842" s="25"/>
      <c r="H6842" s="21"/>
      <c r="I6842" s="25"/>
      <c r="J6842" s="25"/>
      <c r="K6842" s="25"/>
      <c r="L6842" s="25"/>
      <c r="M6842" s="21"/>
      <c r="N6842" s="21"/>
      <c r="O6842" s="21"/>
      <c r="P6842" s="21"/>
      <c r="Q6842" s="25"/>
      <c r="R6842" s="1"/>
    </row>
    <row r="6843" spans="1:18">
      <c r="A6843" s="25"/>
      <c r="B6843" s="25"/>
      <c r="C6843" s="25"/>
      <c r="D6843" s="25"/>
      <c r="E6843" s="25"/>
      <c r="F6843" s="25"/>
      <c r="G6843" s="25"/>
      <c r="H6843" s="21"/>
      <c r="I6843" s="25"/>
      <c r="J6843" s="25"/>
      <c r="K6843" s="25"/>
      <c r="L6843" s="25"/>
      <c r="M6843" s="21"/>
      <c r="N6843" s="21"/>
      <c r="O6843" s="21"/>
      <c r="P6843" s="21"/>
      <c r="Q6843" s="25"/>
      <c r="R6843" s="1"/>
    </row>
    <row r="6844" spans="1:18">
      <c r="A6844" s="25"/>
      <c r="B6844" s="25"/>
      <c r="C6844" s="25"/>
      <c r="D6844" s="25"/>
      <c r="E6844" s="25"/>
      <c r="F6844" s="25"/>
      <c r="G6844" s="25"/>
      <c r="H6844" s="21"/>
      <c r="I6844" s="25"/>
      <c r="J6844" s="25"/>
      <c r="K6844" s="25"/>
      <c r="L6844" s="25"/>
      <c r="M6844" s="21"/>
      <c r="N6844" s="22"/>
      <c r="O6844" s="21"/>
      <c r="P6844" s="21"/>
      <c r="Q6844" s="25"/>
      <c r="R6844" s="1"/>
    </row>
    <row r="6845" spans="1:18">
      <c r="A6845" s="25"/>
      <c r="B6845" s="25"/>
      <c r="C6845" s="25"/>
      <c r="D6845" s="25"/>
      <c r="E6845" s="25"/>
      <c r="F6845" s="25"/>
      <c r="G6845" s="25"/>
      <c r="H6845" s="21"/>
      <c r="I6845" s="25"/>
      <c r="J6845" s="25"/>
      <c r="K6845" s="25"/>
      <c r="L6845" s="25"/>
      <c r="M6845" s="21"/>
      <c r="N6845" s="22"/>
      <c r="O6845" s="21"/>
      <c r="P6845" s="21"/>
      <c r="Q6845" s="25"/>
      <c r="R6845" s="1"/>
    </row>
    <row r="6846" spans="1:18">
      <c r="A6846" s="25"/>
      <c r="B6846" s="25"/>
      <c r="C6846" s="25"/>
      <c r="D6846" s="25"/>
      <c r="E6846" s="25"/>
      <c r="F6846" s="25"/>
      <c r="G6846" s="25"/>
      <c r="H6846" s="21"/>
      <c r="I6846" s="25"/>
      <c r="J6846" s="25"/>
      <c r="K6846" s="25"/>
      <c r="L6846" s="25"/>
      <c r="M6846" s="21"/>
      <c r="N6846" s="21"/>
      <c r="O6846" s="21"/>
      <c r="P6846" s="21"/>
      <c r="Q6846" s="25"/>
      <c r="R6846" s="1"/>
    </row>
    <row r="6847" spans="1:18">
      <c r="A6847" s="25"/>
      <c r="B6847" s="25"/>
      <c r="C6847" s="25"/>
      <c r="D6847" s="25"/>
      <c r="E6847" s="25"/>
      <c r="F6847" s="25"/>
      <c r="G6847" s="25"/>
      <c r="H6847" s="21"/>
      <c r="I6847" s="25"/>
      <c r="J6847" s="25"/>
      <c r="K6847" s="25"/>
      <c r="L6847" s="25"/>
      <c r="M6847" s="21"/>
      <c r="N6847" s="22"/>
      <c r="O6847" s="21"/>
      <c r="P6847" s="21"/>
      <c r="Q6847" s="25"/>
      <c r="R6847" s="1"/>
    </row>
    <row r="6848" spans="1:18">
      <c r="A6848" s="25"/>
      <c r="B6848" s="25"/>
      <c r="C6848" s="25"/>
      <c r="D6848" s="25"/>
      <c r="E6848" s="25"/>
      <c r="F6848" s="25"/>
      <c r="G6848" s="25"/>
      <c r="H6848" s="21"/>
      <c r="I6848" s="25"/>
      <c r="J6848" s="25"/>
      <c r="K6848" s="25"/>
      <c r="L6848" s="25"/>
      <c r="M6848" s="21"/>
      <c r="N6848" s="22"/>
      <c r="O6848" s="21"/>
      <c r="P6848" s="21"/>
      <c r="Q6848" s="25"/>
      <c r="R6848" s="1"/>
    </row>
    <row r="6849" spans="1:18">
      <c r="A6849" s="25"/>
      <c r="B6849" s="25"/>
      <c r="C6849" s="25"/>
      <c r="D6849" s="25"/>
      <c r="E6849" s="25"/>
      <c r="F6849" s="25"/>
      <c r="G6849" s="25"/>
      <c r="H6849" s="21"/>
      <c r="I6849" s="25"/>
      <c r="J6849" s="25"/>
      <c r="K6849" s="25"/>
      <c r="L6849" s="25"/>
      <c r="M6849" s="21"/>
      <c r="N6849" s="22"/>
      <c r="O6849" s="21"/>
      <c r="P6849" s="21"/>
      <c r="Q6849" s="25"/>
      <c r="R6849" s="1"/>
    </row>
    <row r="6850" spans="1:18">
      <c r="A6850" s="25"/>
      <c r="B6850" s="25"/>
      <c r="C6850" s="25"/>
      <c r="D6850" s="25"/>
      <c r="E6850" s="25"/>
      <c r="F6850" s="25"/>
      <c r="G6850" s="25"/>
      <c r="H6850" s="21"/>
      <c r="I6850" s="25"/>
      <c r="J6850" s="25"/>
      <c r="K6850" s="25"/>
      <c r="L6850" s="25"/>
      <c r="M6850" s="21"/>
      <c r="N6850" s="22"/>
      <c r="O6850" s="21"/>
      <c r="P6850" s="21"/>
      <c r="Q6850" s="25"/>
      <c r="R6850" s="1"/>
    </row>
    <row r="6851" spans="1:18">
      <c r="A6851" s="25"/>
      <c r="B6851" s="25"/>
      <c r="C6851" s="25"/>
      <c r="D6851" s="25"/>
      <c r="E6851" s="25"/>
      <c r="F6851" s="25"/>
      <c r="G6851" s="25"/>
      <c r="H6851" s="21"/>
      <c r="I6851" s="25"/>
      <c r="J6851" s="25"/>
      <c r="K6851" s="25"/>
      <c r="L6851" s="25"/>
      <c r="M6851" s="21"/>
      <c r="N6851" s="21"/>
      <c r="O6851" s="21"/>
      <c r="P6851" s="21"/>
      <c r="Q6851" s="25"/>
      <c r="R6851" s="1"/>
    </row>
    <row r="6852" spans="1:18">
      <c r="A6852" s="25"/>
      <c r="B6852" s="25"/>
      <c r="C6852" s="25"/>
      <c r="D6852" s="25"/>
      <c r="E6852" s="25"/>
      <c r="H6852" s="21"/>
      <c r="I6852" s="25"/>
      <c r="K6852" s="25"/>
      <c r="L6852" s="25"/>
      <c r="M6852" s="22"/>
      <c r="N6852" s="22"/>
      <c r="O6852" s="21"/>
      <c r="P6852" s="21"/>
      <c r="Q6852" s="25"/>
      <c r="R6852" s="1"/>
    </row>
    <row r="6853" spans="1:18">
      <c r="A6853" s="25"/>
      <c r="B6853" s="25"/>
      <c r="C6853" s="25"/>
      <c r="D6853" s="25"/>
      <c r="E6853" s="25"/>
      <c r="F6853" s="25"/>
      <c r="G6853" s="25"/>
      <c r="H6853" s="21"/>
      <c r="I6853" s="25"/>
      <c r="J6853" s="25"/>
      <c r="K6853" s="25"/>
      <c r="L6853" s="25"/>
      <c r="M6853" s="21"/>
      <c r="N6853" s="22"/>
      <c r="O6853" s="21"/>
      <c r="P6853" s="21"/>
      <c r="Q6853" s="25"/>
      <c r="R6853" s="1"/>
    </row>
    <row r="6854" spans="1:18">
      <c r="A6854" s="25"/>
      <c r="B6854" s="25"/>
      <c r="C6854" s="25"/>
      <c r="D6854" s="25"/>
      <c r="E6854" s="25"/>
      <c r="F6854" s="25"/>
      <c r="G6854" s="25"/>
      <c r="H6854" s="21"/>
      <c r="I6854" s="25"/>
      <c r="J6854" s="25"/>
      <c r="K6854" s="25"/>
      <c r="L6854" s="25"/>
      <c r="M6854" s="21"/>
      <c r="N6854" s="22"/>
      <c r="O6854" s="21"/>
      <c r="P6854" s="21"/>
      <c r="Q6854" s="25"/>
      <c r="R6854" s="1"/>
    </row>
    <row r="6855" spans="1:18">
      <c r="A6855" s="25"/>
      <c r="B6855" s="25"/>
      <c r="C6855" s="25"/>
      <c r="D6855" s="25"/>
      <c r="E6855" s="25"/>
      <c r="F6855" s="25"/>
      <c r="G6855" s="25"/>
      <c r="H6855" s="21"/>
      <c r="I6855" s="25"/>
      <c r="J6855" s="25"/>
      <c r="K6855" s="25"/>
      <c r="L6855" s="25"/>
      <c r="M6855" s="21"/>
      <c r="N6855" s="21"/>
      <c r="O6855" s="21"/>
      <c r="P6855" s="21"/>
      <c r="Q6855" s="25"/>
      <c r="R6855" s="1"/>
    </row>
    <row r="6856" spans="1:18">
      <c r="A6856" s="25"/>
      <c r="B6856" s="25"/>
      <c r="C6856" s="25"/>
      <c r="D6856" s="25"/>
      <c r="E6856" s="25"/>
      <c r="F6856" s="25"/>
      <c r="G6856" s="25"/>
      <c r="H6856" s="21"/>
      <c r="I6856" s="25"/>
      <c r="J6856" s="25"/>
      <c r="K6856" s="25"/>
      <c r="L6856" s="25"/>
      <c r="M6856" s="21"/>
      <c r="N6856" s="21"/>
      <c r="O6856" s="21"/>
      <c r="P6856" s="21"/>
      <c r="Q6856" s="25"/>
      <c r="R6856" s="1"/>
    </row>
    <row r="6857" spans="1:18">
      <c r="A6857" s="25"/>
      <c r="B6857" s="25"/>
      <c r="C6857" s="25"/>
      <c r="D6857" s="25"/>
      <c r="E6857" s="25"/>
      <c r="F6857" s="25"/>
      <c r="G6857" s="25"/>
      <c r="H6857" s="21"/>
      <c r="I6857" s="25"/>
      <c r="J6857" s="25"/>
      <c r="K6857" s="25"/>
      <c r="L6857" s="25"/>
      <c r="M6857" s="21"/>
      <c r="N6857" s="21"/>
      <c r="O6857" s="21"/>
      <c r="P6857" s="21"/>
      <c r="Q6857" s="25"/>
      <c r="R6857" s="1"/>
    </row>
    <row r="6858" spans="1:18">
      <c r="A6858" s="25"/>
      <c r="B6858" s="25"/>
      <c r="C6858" s="25"/>
      <c r="D6858" s="25"/>
      <c r="E6858" s="25"/>
      <c r="F6858" s="25"/>
      <c r="G6858" s="25"/>
      <c r="H6858" s="21"/>
      <c r="I6858" s="25"/>
      <c r="J6858" s="25"/>
      <c r="K6858" s="25"/>
      <c r="L6858" s="25"/>
      <c r="M6858" s="21"/>
      <c r="N6858" s="21"/>
      <c r="O6858" s="21"/>
      <c r="P6858" s="21"/>
      <c r="Q6858" s="25"/>
      <c r="R6858" s="1"/>
    </row>
    <row r="6859" spans="1:18">
      <c r="A6859" s="25"/>
      <c r="B6859" s="25"/>
      <c r="C6859" s="25"/>
      <c r="D6859" s="25"/>
      <c r="E6859" s="25"/>
      <c r="F6859" s="25"/>
      <c r="G6859" s="25"/>
      <c r="H6859" s="21"/>
      <c r="I6859" s="25"/>
      <c r="J6859" s="25"/>
      <c r="K6859" s="25"/>
      <c r="L6859" s="25"/>
      <c r="M6859" s="21"/>
      <c r="N6859" s="21"/>
      <c r="O6859" s="21"/>
      <c r="P6859" s="21"/>
      <c r="Q6859" s="25"/>
      <c r="R6859" s="1"/>
    </row>
    <row r="6860" spans="1:18">
      <c r="A6860" s="25"/>
      <c r="B6860" s="25"/>
      <c r="C6860" s="25"/>
      <c r="D6860" s="25"/>
      <c r="E6860" s="25"/>
      <c r="F6860" s="25"/>
      <c r="G6860" s="25"/>
      <c r="H6860" s="21"/>
      <c r="I6860" s="25"/>
      <c r="J6860" s="25"/>
      <c r="K6860" s="25"/>
      <c r="L6860" s="25"/>
      <c r="M6860" s="21"/>
      <c r="N6860" s="22"/>
      <c r="O6860" s="21"/>
      <c r="P6860" s="21"/>
      <c r="Q6860" s="25"/>
      <c r="R6860" s="1"/>
    </row>
    <row r="6861" spans="1:18">
      <c r="A6861" s="25"/>
      <c r="B6861" s="25"/>
      <c r="C6861" s="25"/>
      <c r="D6861" s="25"/>
      <c r="E6861" s="25"/>
      <c r="F6861" s="25"/>
      <c r="G6861" s="25"/>
      <c r="H6861" s="21"/>
      <c r="I6861" s="25"/>
      <c r="J6861" s="25"/>
      <c r="K6861" s="25"/>
      <c r="L6861" s="25"/>
      <c r="M6861" s="21"/>
      <c r="N6861" s="22"/>
      <c r="O6861" s="21"/>
      <c r="P6861" s="21"/>
      <c r="Q6861" s="25"/>
      <c r="R6861" s="1"/>
    </row>
    <row r="6862" spans="1:18">
      <c r="A6862" s="25"/>
      <c r="B6862" s="25"/>
      <c r="C6862" s="25"/>
      <c r="D6862" s="25"/>
      <c r="E6862" s="25"/>
      <c r="F6862" s="25"/>
      <c r="G6862" s="25"/>
      <c r="H6862" s="21"/>
      <c r="I6862" s="25"/>
      <c r="J6862" s="25"/>
      <c r="K6862" s="25"/>
      <c r="L6862" s="25"/>
      <c r="M6862" s="21"/>
      <c r="N6862" s="22"/>
      <c r="O6862" s="21"/>
      <c r="P6862" s="21"/>
      <c r="Q6862" s="25"/>
      <c r="R6862" s="1"/>
    </row>
    <row r="6863" spans="1:18">
      <c r="A6863" s="25"/>
      <c r="B6863" s="25"/>
      <c r="C6863" s="25"/>
      <c r="D6863" s="25"/>
      <c r="E6863" s="25"/>
      <c r="F6863" s="25"/>
      <c r="G6863" s="25"/>
      <c r="H6863" s="21"/>
      <c r="I6863" s="25"/>
      <c r="J6863" s="25"/>
      <c r="K6863" s="25"/>
      <c r="L6863" s="25"/>
      <c r="M6863" s="21"/>
      <c r="N6863" s="22"/>
      <c r="O6863" s="21"/>
      <c r="P6863" s="21"/>
      <c r="Q6863" s="25"/>
      <c r="R6863" s="1"/>
    </row>
    <row r="6864" spans="1:18">
      <c r="A6864" s="25"/>
      <c r="B6864" s="25"/>
      <c r="C6864" s="25"/>
      <c r="D6864" s="25"/>
      <c r="E6864" s="25"/>
      <c r="F6864" s="25"/>
      <c r="G6864" s="25"/>
      <c r="H6864" s="21"/>
      <c r="I6864" s="25"/>
      <c r="J6864" s="25"/>
      <c r="K6864" s="25"/>
      <c r="L6864" s="25"/>
      <c r="M6864" s="21"/>
      <c r="N6864" s="21"/>
      <c r="O6864" s="21"/>
      <c r="P6864" s="21"/>
      <c r="Q6864" s="25"/>
      <c r="R6864" s="1"/>
    </row>
    <row r="6865" spans="1:18">
      <c r="A6865" s="25"/>
      <c r="B6865" s="25"/>
      <c r="C6865" s="25"/>
      <c r="D6865" s="25"/>
      <c r="E6865" s="25"/>
      <c r="F6865" s="25"/>
      <c r="G6865" s="25"/>
      <c r="H6865" s="21"/>
      <c r="I6865" s="25"/>
      <c r="J6865" s="25"/>
      <c r="K6865" s="25"/>
      <c r="L6865" s="25"/>
      <c r="M6865" s="21"/>
      <c r="N6865" s="22"/>
      <c r="O6865" s="21"/>
      <c r="P6865" s="21"/>
      <c r="Q6865" s="25"/>
      <c r="R6865" s="1"/>
    </row>
    <row r="6866" spans="1:18">
      <c r="A6866" s="25"/>
      <c r="B6866" s="25"/>
      <c r="C6866" s="25"/>
      <c r="D6866" s="25"/>
      <c r="E6866" s="25"/>
      <c r="F6866" s="25"/>
      <c r="G6866" s="25"/>
      <c r="H6866" s="21"/>
      <c r="I6866" s="25"/>
      <c r="J6866" s="25"/>
      <c r="K6866" s="25"/>
      <c r="L6866" s="25"/>
      <c r="M6866" s="21"/>
      <c r="N6866" s="22"/>
      <c r="O6866" s="21"/>
      <c r="P6866" s="21"/>
      <c r="Q6866" s="25"/>
      <c r="R6866" s="1"/>
    </row>
    <row r="6867" spans="1:18">
      <c r="A6867" s="25"/>
      <c r="B6867" s="25"/>
      <c r="C6867" s="25"/>
      <c r="D6867" s="25"/>
      <c r="E6867" s="25"/>
      <c r="F6867" s="25"/>
      <c r="G6867" s="25"/>
      <c r="H6867" s="21"/>
      <c r="I6867" s="25"/>
      <c r="J6867" s="25"/>
      <c r="K6867" s="25"/>
      <c r="L6867" s="25"/>
      <c r="M6867" s="21"/>
      <c r="N6867" s="22"/>
      <c r="O6867" s="21"/>
      <c r="P6867" s="21"/>
      <c r="Q6867" s="25"/>
      <c r="R6867" s="1"/>
    </row>
    <row r="6868" spans="1:18">
      <c r="A6868" s="25"/>
      <c r="B6868" s="25"/>
      <c r="C6868" s="25"/>
      <c r="D6868" s="25"/>
      <c r="E6868" s="25"/>
      <c r="F6868" s="25"/>
      <c r="G6868" s="25"/>
      <c r="H6868" s="21"/>
      <c r="I6868" s="25"/>
      <c r="J6868" s="25"/>
      <c r="K6868" s="25"/>
      <c r="L6868" s="25"/>
      <c r="M6868" s="21"/>
      <c r="N6868" s="22"/>
      <c r="O6868" s="21"/>
      <c r="P6868" s="21"/>
      <c r="Q6868" s="25"/>
      <c r="R6868" s="1"/>
    </row>
    <row r="6869" spans="1:18">
      <c r="A6869" s="25"/>
      <c r="B6869" s="25"/>
      <c r="C6869" s="25"/>
      <c r="D6869" s="25"/>
      <c r="E6869" s="25"/>
      <c r="F6869" s="25"/>
      <c r="G6869" s="25"/>
      <c r="H6869" s="21"/>
      <c r="I6869" s="25"/>
      <c r="J6869" s="25"/>
      <c r="K6869" s="25"/>
      <c r="L6869" s="25"/>
      <c r="M6869" s="21"/>
      <c r="N6869" s="22"/>
      <c r="O6869" s="21"/>
      <c r="P6869" s="21"/>
      <c r="Q6869" s="25"/>
      <c r="R6869" s="1"/>
    </row>
    <row r="6870" spans="1:18">
      <c r="A6870" s="25"/>
      <c r="B6870" s="25"/>
      <c r="C6870" s="25"/>
      <c r="D6870" s="25"/>
      <c r="E6870" s="25"/>
      <c r="F6870" s="25"/>
      <c r="G6870" s="25"/>
      <c r="H6870" s="21"/>
      <c r="I6870" s="25"/>
      <c r="J6870" s="25"/>
      <c r="K6870" s="25"/>
      <c r="L6870" s="25"/>
      <c r="M6870" s="21"/>
      <c r="N6870" s="22"/>
      <c r="O6870" s="21"/>
      <c r="P6870" s="21"/>
      <c r="Q6870" s="25"/>
      <c r="R6870" s="1"/>
    </row>
    <row r="6871" spans="1:18">
      <c r="A6871" s="25"/>
      <c r="B6871" s="25"/>
      <c r="C6871" s="25"/>
      <c r="D6871" s="25"/>
      <c r="E6871" s="25"/>
      <c r="F6871" s="25"/>
      <c r="G6871" s="25"/>
      <c r="H6871" s="21"/>
      <c r="I6871" s="25"/>
      <c r="J6871" s="25"/>
      <c r="K6871" s="25"/>
      <c r="L6871" s="25"/>
      <c r="M6871" s="21"/>
      <c r="N6871" s="22"/>
      <c r="O6871" s="21"/>
      <c r="P6871" s="21"/>
      <c r="Q6871" s="25"/>
      <c r="R6871" s="1"/>
    </row>
    <row r="6872" spans="1:18">
      <c r="A6872" s="25"/>
      <c r="B6872" s="25"/>
      <c r="C6872" s="25"/>
      <c r="D6872" s="25"/>
      <c r="E6872" s="25"/>
      <c r="H6872" s="21"/>
      <c r="I6872" s="25"/>
      <c r="K6872" s="25"/>
      <c r="L6872" s="25"/>
      <c r="M6872" s="22"/>
      <c r="N6872" s="22"/>
      <c r="O6872" s="21"/>
      <c r="P6872" s="21"/>
      <c r="Q6872" s="25"/>
      <c r="R6872" s="1"/>
    </row>
    <row r="6873" spans="1:18">
      <c r="A6873" s="25"/>
      <c r="B6873" s="25"/>
      <c r="C6873" s="25"/>
      <c r="D6873" s="25"/>
      <c r="E6873" s="25"/>
      <c r="F6873" s="25"/>
      <c r="G6873" s="25"/>
      <c r="H6873" s="21"/>
      <c r="I6873" s="25"/>
      <c r="J6873" s="25"/>
      <c r="K6873" s="25"/>
      <c r="L6873" s="25"/>
      <c r="M6873" s="21"/>
      <c r="N6873" s="22"/>
      <c r="O6873" s="21"/>
      <c r="P6873" s="21"/>
      <c r="Q6873" s="25"/>
      <c r="R6873" s="1"/>
    </row>
    <row r="6874" spans="1:18">
      <c r="A6874" s="25"/>
      <c r="B6874" s="25"/>
      <c r="C6874" s="25"/>
      <c r="D6874" s="25"/>
      <c r="E6874" s="25"/>
      <c r="F6874" s="25"/>
      <c r="G6874" s="25"/>
      <c r="H6874" s="21"/>
      <c r="I6874" s="25"/>
      <c r="J6874" s="25"/>
      <c r="K6874" s="25"/>
      <c r="L6874" s="25"/>
      <c r="M6874" s="21"/>
      <c r="N6874" s="22"/>
      <c r="O6874" s="21"/>
      <c r="P6874" s="21"/>
      <c r="Q6874" s="25"/>
      <c r="R6874" s="1"/>
    </row>
    <row r="6875" spans="1:18">
      <c r="A6875" s="25"/>
      <c r="B6875" s="25"/>
      <c r="C6875" s="25"/>
      <c r="D6875" s="25"/>
      <c r="E6875" s="25"/>
      <c r="F6875" s="25"/>
      <c r="G6875" s="25"/>
      <c r="H6875" s="21"/>
      <c r="I6875" s="25"/>
      <c r="J6875" s="25"/>
      <c r="K6875" s="25"/>
      <c r="L6875" s="25"/>
      <c r="M6875" s="21"/>
      <c r="N6875" s="22"/>
      <c r="O6875" s="21"/>
      <c r="P6875" s="21"/>
      <c r="Q6875" s="25"/>
      <c r="R6875" s="1"/>
    </row>
    <row r="6876" spans="1:18">
      <c r="A6876" s="25"/>
      <c r="B6876" s="25"/>
      <c r="C6876" s="25"/>
      <c r="D6876" s="25"/>
      <c r="E6876" s="25"/>
      <c r="H6876" s="21"/>
      <c r="I6876" s="25"/>
      <c r="K6876" s="25"/>
      <c r="L6876" s="25"/>
      <c r="M6876" s="22"/>
      <c r="N6876" s="22"/>
      <c r="O6876" s="21"/>
      <c r="P6876" s="21"/>
      <c r="Q6876" s="25"/>
      <c r="R6876" s="1"/>
    </row>
    <row r="6877" spans="1:18">
      <c r="A6877" s="25"/>
      <c r="B6877" s="25"/>
      <c r="C6877" s="25"/>
      <c r="D6877" s="25"/>
      <c r="E6877" s="25"/>
      <c r="F6877" s="25"/>
      <c r="G6877" s="25"/>
      <c r="H6877" s="21"/>
      <c r="I6877" s="25"/>
      <c r="J6877" s="25"/>
      <c r="K6877" s="25"/>
      <c r="L6877" s="25"/>
      <c r="M6877" s="21"/>
      <c r="N6877" s="22"/>
      <c r="O6877" s="21"/>
      <c r="P6877" s="21"/>
      <c r="Q6877" s="25"/>
      <c r="R6877" s="1"/>
    </row>
    <row r="6878" spans="1:18">
      <c r="A6878" s="25"/>
      <c r="B6878" s="25"/>
      <c r="C6878" s="25"/>
      <c r="D6878" s="25"/>
      <c r="E6878" s="25"/>
      <c r="F6878" s="25"/>
      <c r="G6878" s="25"/>
      <c r="H6878" s="21"/>
      <c r="I6878" s="25"/>
      <c r="J6878" s="25"/>
      <c r="K6878" s="25"/>
      <c r="L6878" s="25"/>
      <c r="M6878" s="21"/>
      <c r="N6878" s="22"/>
      <c r="O6878" s="21"/>
      <c r="P6878" s="21"/>
      <c r="Q6878" s="25"/>
      <c r="R6878" s="1"/>
    </row>
    <row r="6879" spans="1:18">
      <c r="A6879" s="25"/>
      <c r="B6879" s="25"/>
      <c r="C6879" s="25"/>
      <c r="D6879" s="25"/>
      <c r="E6879" s="25"/>
      <c r="F6879" s="25"/>
      <c r="G6879" s="25"/>
      <c r="H6879" s="21"/>
      <c r="I6879" s="25"/>
      <c r="J6879" s="25"/>
      <c r="K6879" s="25"/>
      <c r="L6879" s="25"/>
      <c r="M6879" s="21"/>
      <c r="N6879" s="22"/>
      <c r="O6879" s="21"/>
      <c r="P6879" s="21"/>
      <c r="Q6879" s="25"/>
      <c r="R6879" s="1"/>
    </row>
    <row r="6880" spans="1:18">
      <c r="A6880" s="25"/>
      <c r="B6880" s="25"/>
      <c r="C6880" s="25"/>
      <c r="D6880" s="25"/>
      <c r="E6880" s="25"/>
      <c r="F6880" s="25"/>
      <c r="G6880" s="25"/>
      <c r="H6880" s="21"/>
      <c r="I6880" s="25"/>
      <c r="J6880" s="25"/>
      <c r="K6880" s="25"/>
      <c r="L6880" s="25"/>
      <c r="M6880" s="21"/>
      <c r="N6880" s="22"/>
      <c r="O6880" s="21"/>
      <c r="P6880" s="21"/>
      <c r="Q6880" s="25"/>
      <c r="R6880" s="1"/>
    </row>
    <row r="6881" spans="1:18">
      <c r="A6881" s="25"/>
      <c r="B6881" s="25"/>
      <c r="C6881" s="25"/>
      <c r="D6881" s="25"/>
      <c r="E6881" s="25"/>
      <c r="F6881" s="25"/>
      <c r="G6881" s="25"/>
      <c r="H6881" s="21"/>
      <c r="I6881" s="25"/>
      <c r="J6881" s="25"/>
      <c r="K6881" s="25"/>
      <c r="L6881" s="25"/>
      <c r="M6881" s="21"/>
      <c r="N6881" s="22"/>
      <c r="O6881" s="21"/>
      <c r="P6881" s="21"/>
      <c r="Q6881" s="25"/>
      <c r="R6881" s="1"/>
    </row>
    <row r="6882" spans="1:18">
      <c r="A6882" s="25"/>
      <c r="B6882" s="25"/>
      <c r="C6882" s="25"/>
      <c r="D6882" s="25"/>
      <c r="E6882" s="25"/>
      <c r="F6882" s="25"/>
      <c r="G6882" s="25"/>
      <c r="H6882" s="21"/>
      <c r="I6882" s="25"/>
      <c r="J6882" s="25"/>
      <c r="K6882" s="25"/>
      <c r="L6882" s="25"/>
      <c r="M6882" s="21"/>
      <c r="N6882" s="22"/>
      <c r="O6882" s="21"/>
      <c r="P6882" s="21"/>
      <c r="Q6882" s="25"/>
      <c r="R6882" s="1"/>
    </row>
    <row r="6883" spans="1:18">
      <c r="A6883" s="25"/>
      <c r="B6883" s="25"/>
      <c r="C6883" s="25"/>
      <c r="D6883" s="25"/>
      <c r="E6883" s="25"/>
      <c r="H6883" s="21"/>
      <c r="I6883" s="25"/>
      <c r="K6883" s="25"/>
      <c r="L6883" s="25"/>
      <c r="M6883" s="22"/>
      <c r="N6883" s="22"/>
      <c r="O6883" s="21"/>
      <c r="P6883" s="21"/>
      <c r="Q6883" s="25"/>
      <c r="R6883" s="1"/>
    </row>
    <row r="6884" spans="1:18">
      <c r="A6884" s="25"/>
      <c r="B6884" s="25"/>
      <c r="C6884" s="25"/>
      <c r="D6884" s="25"/>
      <c r="E6884" s="25"/>
      <c r="H6884" s="21"/>
      <c r="I6884" s="25"/>
      <c r="K6884" s="25"/>
      <c r="L6884" s="25"/>
      <c r="M6884" s="22"/>
      <c r="N6884" s="22"/>
      <c r="O6884" s="21"/>
      <c r="P6884" s="21"/>
      <c r="Q6884" s="25"/>
      <c r="R6884" s="1"/>
    </row>
    <row r="6885" spans="1:18">
      <c r="A6885" s="25"/>
      <c r="B6885" s="25"/>
      <c r="C6885" s="25"/>
      <c r="D6885" s="25"/>
      <c r="E6885" s="25"/>
      <c r="F6885" s="25"/>
      <c r="G6885" s="25"/>
      <c r="H6885" s="21"/>
      <c r="I6885" s="25"/>
      <c r="J6885" s="25"/>
      <c r="K6885" s="25"/>
      <c r="L6885" s="25"/>
      <c r="M6885" s="21"/>
      <c r="N6885" s="22"/>
      <c r="O6885" s="21"/>
      <c r="P6885" s="21"/>
      <c r="Q6885" s="25"/>
      <c r="R6885" s="1"/>
    </row>
    <row r="6886" spans="1:18">
      <c r="A6886" s="25"/>
      <c r="B6886" s="25"/>
      <c r="C6886" s="25"/>
      <c r="D6886" s="25"/>
      <c r="E6886" s="25"/>
      <c r="F6886" s="25"/>
      <c r="G6886" s="25"/>
      <c r="H6886" s="21"/>
      <c r="I6886" s="25"/>
      <c r="J6886" s="25"/>
      <c r="K6886" s="25"/>
      <c r="L6886" s="25"/>
      <c r="M6886" s="21"/>
      <c r="N6886" s="22"/>
      <c r="O6886" s="21"/>
      <c r="P6886" s="21"/>
      <c r="Q6886" s="25"/>
      <c r="R6886" s="1"/>
    </row>
    <row r="6887" spans="1:18">
      <c r="A6887" s="25"/>
      <c r="B6887" s="25"/>
      <c r="C6887" s="25"/>
      <c r="D6887" s="25"/>
      <c r="E6887" s="25"/>
      <c r="F6887" s="25"/>
      <c r="G6887" s="25"/>
      <c r="H6887" s="21"/>
      <c r="I6887" s="25"/>
      <c r="J6887" s="25"/>
      <c r="K6887" s="25"/>
      <c r="L6887" s="25"/>
      <c r="M6887" s="21"/>
      <c r="N6887" s="22"/>
      <c r="O6887" s="21"/>
      <c r="P6887" s="21"/>
      <c r="Q6887" s="25"/>
      <c r="R6887" s="1"/>
    </row>
    <row r="6888" spans="1:18">
      <c r="A6888" s="25"/>
      <c r="B6888" s="25"/>
      <c r="C6888" s="25"/>
      <c r="D6888" s="25"/>
      <c r="E6888" s="25"/>
      <c r="F6888" s="25"/>
      <c r="G6888" s="25"/>
      <c r="H6888" s="21"/>
      <c r="I6888" s="25"/>
      <c r="J6888" s="25"/>
      <c r="K6888" s="25"/>
      <c r="L6888" s="25"/>
      <c r="M6888" s="21"/>
      <c r="N6888" s="21"/>
      <c r="O6888" s="21"/>
      <c r="P6888" s="21"/>
      <c r="Q6888" s="25"/>
      <c r="R6888" s="1"/>
    </row>
    <row r="6889" spans="1:18">
      <c r="A6889" s="25"/>
      <c r="B6889" s="25"/>
      <c r="C6889" s="25"/>
      <c r="D6889" s="25"/>
      <c r="E6889" s="25"/>
      <c r="F6889" s="25"/>
      <c r="G6889" s="25"/>
      <c r="H6889" s="21"/>
      <c r="I6889" s="25"/>
      <c r="J6889" s="25"/>
      <c r="K6889" s="25"/>
      <c r="L6889" s="25"/>
      <c r="M6889" s="21"/>
      <c r="N6889" s="21"/>
      <c r="O6889" s="21"/>
      <c r="P6889" s="21"/>
      <c r="Q6889" s="25"/>
      <c r="R6889" s="1"/>
    </row>
    <row r="6890" spans="1:18">
      <c r="A6890" s="25"/>
      <c r="B6890" s="25"/>
      <c r="C6890" s="25"/>
      <c r="D6890" s="25"/>
      <c r="E6890" s="25"/>
      <c r="F6890" s="25"/>
      <c r="G6890" s="25"/>
      <c r="H6890" s="21"/>
      <c r="I6890" s="25"/>
      <c r="J6890" s="25"/>
      <c r="K6890" s="25"/>
      <c r="L6890" s="25"/>
      <c r="M6890" s="21"/>
      <c r="N6890" s="22"/>
      <c r="O6890" s="21"/>
      <c r="P6890" s="21"/>
      <c r="Q6890" s="25"/>
      <c r="R6890" s="1"/>
    </row>
    <row r="6891" spans="1:18">
      <c r="A6891" s="25"/>
      <c r="B6891" s="25"/>
      <c r="C6891" s="25"/>
      <c r="D6891" s="25"/>
      <c r="E6891" s="25"/>
      <c r="F6891" s="25"/>
      <c r="G6891" s="25"/>
      <c r="H6891" s="21"/>
      <c r="I6891" s="25"/>
      <c r="J6891" s="25"/>
      <c r="K6891" s="25"/>
      <c r="L6891" s="25"/>
      <c r="M6891" s="21"/>
      <c r="N6891" s="22"/>
      <c r="O6891" s="21"/>
      <c r="P6891" s="21"/>
      <c r="Q6891" s="25"/>
      <c r="R6891" s="1"/>
    </row>
    <row r="6892" spans="1:18">
      <c r="A6892" s="25"/>
      <c r="B6892" s="25"/>
      <c r="C6892" s="25"/>
      <c r="D6892" s="25"/>
      <c r="E6892" s="25"/>
      <c r="F6892" s="25"/>
      <c r="G6892" s="25"/>
      <c r="H6892" s="21"/>
      <c r="I6892" s="25"/>
      <c r="J6892" s="25"/>
      <c r="K6892" s="25"/>
      <c r="L6892" s="25"/>
      <c r="M6892" s="21"/>
      <c r="N6892" s="22"/>
      <c r="O6892" s="21"/>
      <c r="P6892" s="21"/>
      <c r="Q6892" s="25"/>
      <c r="R6892" s="1"/>
    </row>
    <row r="6893" spans="1:18">
      <c r="A6893" s="25"/>
      <c r="B6893" s="25"/>
      <c r="C6893" s="25"/>
      <c r="D6893" s="25"/>
      <c r="E6893" s="25"/>
      <c r="F6893" s="25"/>
      <c r="G6893" s="25"/>
      <c r="H6893" s="21"/>
      <c r="I6893" s="25"/>
      <c r="J6893" s="25"/>
      <c r="K6893" s="25"/>
      <c r="L6893" s="25"/>
      <c r="M6893" s="21"/>
      <c r="N6893" s="22"/>
      <c r="O6893" s="21"/>
      <c r="P6893" s="21"/>
      <c r="Q6893" s="25"/>
      <c r="R6893" s="1"/>
    </row>
    <row r="6894" spans="1:18">
      <c r="A6894" s="25"/>
      <c r="B6894" s="25"/>
      <c r="C6894" s="25"/>
      <c r="D6894" s="25"/>
      <c r="E6894" s="25"/>
      <c r="F6894" s="25"/>
      <c r="G6894" s="25"/>
      <c r="H6894" s="21"/>
      <c r="I6894" s="25"/>
      <c r="J6894" s="25"/>
      <c r="K6894" s="25"/>
      <c r="L6894" s="25"/>
      <c r="M6894" s="21"/>
      <c r="N6894" s="22"/>
      <c r="O6894" s="21"/>
      <c r="P6894" s="21"/>
      <c r="Q6894" s="25"/>
      <c r="R6894" s="1"/>
    </row>
    <row r="6895" spans="1:18">
      <c r="A6895" s="25"/>
      <c r="B6895" s="25"/>
      <c r="C6895" s="25"/>
      <c r="D6895" s="25"/>
      <c r="E6895" s="25"/>
      <c r="F6895" s="25"/>
      <c r="G6895" s="25"/>
      <c r="H6895" s="21"/>
      <c r="I6895" s="25"/>
      <c r="J6895" s="25"/>
      <c r="K6895" s="25"/>
      <c r="L6895" s="25"/>
      <c r="M6895" s="21"/>
      <c r="N6895" s="22"/>
      <c r="O6895" s="21"/>
      <c r="P6895" s="21"/>
      <c r="Q6895" s="25"/>
      <c r="R6895" s="1"/>
    </row>
    <row r="6896" spans="1:18">
      <c r="A6896" s="25"/>
      <c r="B6896" s="25"/>
      <c r="C6896" s="25"/>
      <c r="D6896" s="25"/>
      <c r="E6896" s="25"/>
      <c r="F6896" s="25"/>
      <c r="G6896" s="25"/>
      <c r="H6896" s="21"/>
      <c r="I6896" s="25"/>
      <c r="J6896" s="25"/>
      <c r="K6896" s="25"/>
      <c r="L6896" s="25"/>
      <c r="M6896" s="21"/>
      <c r="N6896" s="22"/>
      <c r="O6896" s="21"/>
      <c r="P6896" s="21"/>
      <c r="Q6896" s="25"/>
      <c r="R6896" s="1"/>
    </row>
    <row r="6897" spans="1:18">
      <c r="A6897" s="25"/>
      <c r="B6897" s="25"/>
      <c r="C6897" s="25"/>
      <c r="D6897" s="25"/>
      <c r="E6897" s="25"/>
      <c r="H6897" s="21"/>
      <c r="I6897" s="25"/>
      <c r="K6897" s="25"/>
      <c r="L6897" s="25"/>
      <c r="M6897" s="22"/>
      <c r="N6897" s="22"/>
      <c r="O6897" s="21"/>
      <c r="P6897" s="21"/>
      <c r="Q6897" s="25"/>
      <c r="R6897" s="1"/>
    </row>
    <row r="6898" spans="1:18">
      <c r="A6898" s="25"/>
      <c r="B6898" s="25"/>
      <c r="C6898" s="25"/>
      <c r="D6898" s="25"/>
      <c r="E6898" s="25"/>
      <c r="H6898" s="21"/>
      <c r="I6898" s="25"/>
      <c r="K6898" s="25"/>
      <c r="L6898" s="25"/>
      <c r="M6898" s="22"/>
      <c r="N6898" s="22"/>
      <c r="O6898" s="21"/>
      <c r="P6898" s="21"/>
      <c r="Q6898" s="25"/>
      <c r="R6898" s="1"/>
    </row>
    <row r="6899" spans="1:18">
      <c r="A6899" s="25"/>
      <c r="B6899" s="25"/>
      <c r="C6899" s="25"/>
      <c r="D6899" s="25"/>
      <c r="E6899" s="25"/>
      <c r="F6899" s="25"/>
      <c r="G6899" s="25"/>
      <c r="H6899" s="21"/>
      <c r="I6899" s="25"/>
      <c r="J6899" s="25"/>
      <c r="K6899" s="25"/>
      <c r="L6899" s="25"/>
      <c r="M6899" s="21"/>
      <c r="N6899" s="22"/>
      <c r="O6899" s="21"/>
      <c r="P6899" s="21"/>
      <c r="Q6899" s="25"/>
      <c r="R6899" s="1"/>
    </row>
    <row r="6900" spans="1:18">
      <c r="A6900" s="25"/>
      <c r="B6900" s="25"/>
      <c r="C6900" s="25"/>
      <c r="D6900" s="25"/>
      <c r="E6900" s="25"/>
      <c r="F6900" s="25"/>
      <c r="G6900" s="25"/>
      <c r="H6900" s="21"/>
      <c r="I6900" s="25"/>
      <c r="J6900" s="25"/>
      <c r="K6900" s="25"/>
      <c r="L6900" s="25"/>
      <c r="M6900" s="21"/>
      <c r="N6900" s="22"/>
      <c r="O6900" s="21"/>
      <c r="P6900" s="21"/>
      <c r="Q6900" s="25"/>
      <c r="R6900" s="1"/>
    </row>
    <row r="6901" spans="1:18">
      <c r="A6901" s="25"/>
      <c r="B6901" s="25"/>
      <c r="C6901" s="25"/>
      <c r="D6901" s="25"/>
      <c r="E6901" s="25"/>
      <c r="H6901" s="21"/>
      <c r="I6901" s="25"/>
      <c r="K6901" s="25"/>
      <c r="L6901" s="25"/>
      <c r="M6901" s="22"/>
      <c r="N6901" s="22"/>
      <c r="O6901" s="21"/>
      <c r="P6901" s="21"/>
      <c r="Q6901" s="25"/>
      <c r="R6901" s="1"/>
    </row>
    <row r="6902" spans="1:18">
      <c r="D6902" s="25"/>
    </row>
    <row r="6903" spans="1:18">
      <c r="D6903" s="25"/>
    </row>
    <row r="6904" spans="1:18">
      <c r="D6904" s="25"/>
    </row>
    <row r="6905" spans="1:18">
      <c r="D6905" s="25"/>
    </row>
    <row r="6906" spans="1:18">
      <c r="D6906" s="25"/>
    </row>
    <row r="6907" spans="1:18">
      <c r="D6907" s="25"/>
    </row>
    <row r="6908" spans="1:18">
      <c r="D6908" s="25"/>
    </row>
    <row r="6909" spans="1:18">
      <c r="D6909" s="25"/>
    </row>
    <row r="6910" spans="1:18">
      <c r="D6910" s="25"/>
    </row>
    <row r="6911" spans="1:18">
      <c r="D6911" s="25"/>
    </row>
    <row r="6912" spans="1:18">
      <c r="D6912" s="25"/>
    </row>
    <row r="6913" spans="4:4">
      <c r="D6913" s="25"/>
    </row>
    <row r="6914" spans="4:4">
      <c r="D6914" s="25"/>
    </row>
    <row r="6915" spans="4:4">
      <c r="D6915" s="25"/>
    </row>
    <row r="6916" spans="4:4">
      <c r="D6916" s="25"/>
    </row>
    <row r="6917" spans="4:4">
      <c r="D6917" s="25"/>
    </row>
    <row r="6918" spans="4:4">
      <c r="D6918" s="25"/>
    </row>
    <row r="6919" spans="4:4">
      <c r="D6919" s="25"/>
    </row>
    <row r="6920" spans="4:4">
      <c r="D6920" s="25"/>
    </row>
    <row r="6921" spans="4:4">
      <c r="D6921" s="25"/>
    </row>
    <row r="6922" spans="4:4">
      <c r="D6922" s="25"/>
    </row>
    <row r="6923" spans="4:4">
      <c r="D6923" s="25"/>
    </row>
    <row r="6924" spans="4:4">
      <c r="D6924" s="25"/>
    </row>
    <row r="6925" spans="4:4">
      <c r="D6925" s="25"/>
    </row>
    <row r="6926" spans="4:4">
      <c r="D6926" s="25"/>
    </row>
    <row r="6927" spans="4:4">
      <c r="D6927" s="25"/>
    </row>
    <row r="6928" spans="4:4">
      <c r="D6928" s="25"/>
    </row>
    <row r="6929" spans="4:4">
      <c r="D6929" s="25"/>
    </row>
    <row r="6930" spans="4:4">
      <c r="D6930" s="25"/>
    </row>
    <row r="6931" spans="4:4">
      <c r="D6931" s="25"/>
    </row>
    <row r="6932" spans="4:4">
      <c r="D6932" s="25"/>
    </row>
    <row r="6933" spans="4:4">
      <c r="D6933" s="25"/>
    </row>
    <row r="6934" spans="4:4">
      <c r="D6934" s="25"/>
    </row>
    <row r="6935" spans="4:4">
      <c r="D6935" s="25"/>
    </row>
    <row r="6936" spans="4:4">
      <c r="D6936" s="25"/>
    </row>
    <row r="6937" spans="4:4">
      <c r="D6937" s="25"/>
    </row>
    <row r="6938" spans="4:4">
      <c r="D6938" s="25"/>
    </row>
    <row r="6939" spans="4:4">
      <c r="D6939" s="25"/>
    </row>
    <row r="6940" spans="4:4">
      <c r="D6940" s="25"/>
    </row>
    <row r="6941" spans="4:4">
      <c r="D6941" s="25"/>
    </row>
    <row r="6942" spans="4:4">
      <c r="D6942" s="25"/>
    </row>
    <row r="6943" spans="4:4">
      <c r="D6943" s="25"/>
    </row>
    <row r="6944" spans="4:4">
      <c r="D6944" s="25"/>
    </row>
    <row r="6945" spans="4:4">
      <c r="D6945" s="25"/>
    </row>
    <row r="6946" spans="4:4">
      <c r="D6946" s="25"/>
    </row>
    <row r="6947" spans="4:4">
      <c r="D6947" s="25"/>
    </row>
    <row r="6948" spans="4:4">
      <c r="D6948" s="25"/>
    </row>
    <row r="6949" spans="4:4">
      <c r="D6949" s="25"/>
    </row>
    <row r="6950" spans="4:4">
      <c r="D6950" s="25"/>
    </row>
    <row r="6951" spans="4:4">
      <c r="D6951" s="25"/>
    </row>
    <row r="6952" spans="4:4">
      <c r="D6952" s="25"/>
    </row>
    <row r="6953" spans="4:4">
      <c r="D6953" s="25"/>
    </row>
    <row r="6954" spans="4:4">
      <c r="D6954" s="25"/>
    </row>
    <row r="6955" spans="4:4">
      <c r="D6955" s="25"/>
    </row>
    <row r="6956" spans="4:4">
      <c r="D6956" s="25"/>
    </row>
    <row r="6957" spans="4:4">
      <c r="D6957" s="25"/>
    </row>
    <row r="6958" spans="4:4">
      <c r="D6958" s="25"/>
    </row>
    <row r="6959" spans="4:4">
      <c r="D6959" s="25"/>
    </row>
    <row r="6960" spans="4:4">
      <c r="D6960" s="25"/>
    </row>
    <row r="6961" spans="4:4">
      <c r="D6961" s="25"/>
    </row>
    <row r="6962" spans="4:4">
      <c r="D6962" s="25"/>
    </row>
    <row r="6963" spans="4:4">
      <c r="D6963" s="25"/>
    </row>
    <row r="6964" spans="4:4">
      <c r="D6964" s="25"/>
    </row>
    <row r="6965" spans="4:4">
      <c r="D6965" s="25"/>
    </row>
    <row r="6966" spans="4:4">
      <c r="D6966" s="25"/>
    </row>
    <row r="6967" spans="4:4">
      <c r="D6967" s="25"/>
    </row>
    <row r="6968" spans="4:4">
      <c r="D6968" s="25"/>
    </row>
    <row r="6969" spans="4:4">
      <c r="D6969" s="25"/>
    </row>
    <row r="6970" spans="4:4">
      <c r="D6970" s="25"/>
    </row>
    <row r="6971" spans="4:4">
      <c r="D6971" s="25"/>
    </row>
    <row r="6972" spans="4:4">
      <c r="D6972" s="25"/>
    </row>
    <row r="6973" spans="4:4">
      <c r="D6973" s="25"/>
    </row>
    <row r="6974" spans="4:4">
      <c r="D6974" s="25"/>
    </row>
    <row r="6975" spans="4:4">
      <c r="D6975" s="25"/>
    </row>
    <row r="6976" spans="4:4">
      <c r="D6976" s="25"/>
    </row>
    <row r="6977" spans="4:4">
      <c r="D6977" s="25"/>
    </row>
    <row r="6978" spans="4:4">
      <c r="D6978" s="25"/>
    </row>
    <row r="6979" spans="4:4">
      <c r="D6979" s="25"/>
    </row>
    <row r="6980" spans="4:4">
      <c r="D6980" s="25"/>
    </row>
    <row r="6981" spans="4:4">
      <c r="D6981" s="25"/>
    </row>
    <row r="6982" spans="4:4">
      <c r="D6982" s="25"/>
    </row>
    <row r="6983" spans="4:4">
      <c r="D6983" s="25"/>
    </row>
    <row r="6984" spans="4:4">
      <c r="D6984" s="25"/>
    </row>
    <row r="6985" spans="4:4">
      <c r="D6985" s="25"/>
    </row>
    <row r="6986" spans="4:4">
      <c r="D6986" s="25"/>
    </row>
    <row r="6987" spans="4:4">
      <c r="D6987" s="25"/>
    </row>
    <row r="6988" spans="4:4">
      <c r="D6988" s="25"/>
    </row>
    <row r="6989" spans="4:4">
      <c r="D6989" s="25"/>
    </row>
    <row r="6990" spans="4:4">
      <c r="D6990" s="25"/>
    </row>
    <row r="6991" spans="4:4">
      <c r="D6991" s="25"/>
    </row>
    <row r="6992" spans="4:4">
      <c r="D6992" s="25"/>
    </row>
    <row r="6993" spans="4:4">
      <c r="D6993" s="25"/>
    </row>
    <row r="6994" spans="4:4">
      <c r="D6994" s="25"/>
    </row>
    <row r="6995" spans="4:4">
      <c r="D6995" s="25"/>
    </row>
    <row r="6996" spans="4:4">
      <c r="D6996" s="25"/>
    </row>
    <row r="6997" spans="4:4">
      <c r="D6997" s="25"/>
    </row>
    <row r="6998" spans="4:4">
      <c r="D6998" s="25"/>
    </row>
    <row r="6999" spans="4:4">
      <c r="D6999" s="25"/>
    </row>
    <row r="7000" spans="4:4">
      <c r="D7000" s="25"/>
    </row>
    <row r="7001" spans="4:4">
      <c r="D7001" s="25"/>
    </row>
    <row r="7002" spans="4:4">
      <c r="D7002" s="25"/>
    </row>
    <row r="7003" spans="4:4">
      <c r="D7003" s="25"/>
    </row>
    <row r="7004" spans="4:4">
      <c r="D7004" s="25"/>
    </row>
    <row r="7005" spans="4:4">
      <c r="D7005" s="25"/>
    </row>
    <row r="7006" spans="4:4">
      <c r="D7006" s="25"/>
    </row>
    <row r="7007" spans="4:4">
      <c r="D7007" s="25"/>
    </row>
    <row r="7008" spans="4:4">
      <c r="D7008" s="25"/>
    </row>
    <row r="7009" spans="4:4">
      <c r="D7009" s="25"/>
    </row>
    <row r="7010" spans="4:4">
      <c r="D7010" s="25"/>
    </row>
    <row r="7011" spans="4:4">
      <c r="D7011" s="25"/>
    </row>
    <row r="7012" spans="4:4">
      <c r="D7012" s="25"/>
    </row>
    <row r="7013" spans="4:4">
      <c r="D7013" s="25"/>
    </row>
    <row r="7014" spans="4:4">
      <c r="D7014" s="25"/>
    </row>
    <row r="7015" spans="4:4">
      <c r="D7015" s="25"/>
    </row>
    <row r="7016" spans="4:4">
      <c r="D7016" s="25"/>
    </row>
    <row r="7017" spans="4:4">
      <c r="D7017" s="25"/>
    </row>
    <row r="7018" spans="4:4">
      <c r="D7018" s="25"/>
    </row>
    <row r="7019" spans="4:4">
      <c r="D7019" s="25"/>
    </row>
    <row r="7020" spans="4:4">
      <c r="D7020" s="25"/>
    </row>
    <row r="7021" spans="4:4">
      <c r="D7021" s="25"/>
    </row>
    <row r="7022" spans="4:4">
      <c r="D7022" s="25"/>
    </row>
    <row r="7023" spans="4:4">
      <c r="D7023" s="25"/>
    </row>
    <row r="7024" spans="4:4">
      <c r="D7024" s="25"/>
    </row>
    <row r="7025" spans="4:4">
      <c r="D7025" s="25"/>
    </row>
    <row r="7026" spans="4:4">
      <c r="D7026" s="25"/>
    </row>
    <row r="7027" spans="4:4">
      <c r="D7027" s="25"/>
    </row>
    <row r="7028" spans="4:4">
      <c r="D7028" s="25"/>
    </row>
    <row r="7029" spans="4:4">
      <c r="D7029" s="25"/>
    </row>
    <row r="7030" spans="4:4">
      <c r="D7030" s="25"/>
    </row>
    <row r="7031" spans="4:4">
      <c r="D7031" s="25"/>
    </row>
    <row r="7032" spans="4:4">
      <c r="D7032" s="25"/>
    </row>
    <row r="7033" spans="4:4">
      <c r="D7033" s="25"/>
    </row>
    <row r="7034" spans="4:4">
      <c r="D7034" s="25"/>
    </row>
    <row r="7035" spans="4:4">
      <c r="D7035" s="25"/>
    </row>
    <row r="7036" spans="4:4">
      <c r="D7036" s="25"/>
    </row>
    <row r="7037" spans="4:4">
      <c r="D7037" s="25"/>
    </row>
    <row r="7038" spans="4:4">
      <c r="D7038" s="25"/>
    </row>
    <row r="7039" spans="4:4">
      <c r="D7039" s="25"/>
    </row>
    <row r="7040" spans="4:4">
      <c r="D7040" s="25"/>
    </row>
    <row r="7041" spans="4:4">
      <c r="D7041" s="25"/>
    </row>
    <row r="7042" spans="4:4">
      <c r="D7042" s="25"/>
    </row>
    <row r="7043" spans="4:4">
      <c r="D7043" s="25"/>
    </row>
    <row r="7044" spans="4:4">
      <c r="D7044" s="25"/>
    </row>
    <row r="7045" spans="4:4">
      <c r="D7045" s="25"/>
    </row>
    <row r="7046" spans="4:4">
      <c r="D7046" s="25"/>
    </row>
    <row r="7047" spans="4:4">
      <c r="D7047" s="25"/>
    </row>
    <row r="7048" spans="4:4">
      <c r="D7048" s="25"/>
    </row>
    <row r="7049" spans="4:4">
      <c r="D7049" s="25"/>
    </row>
    <row r="7050" spans="4:4">
      <c r="D7050" s="25"/>
    </row>
    <row r="7051" spans="4:4">
      <c r="D7051" s="25"/>
    </row>
    <row r="7052" spans="4:4">
      <c r="D7052" s="25"/>
    </row>
    <row r="7053" spans="4:4">
      <c r="D7053" s="25"/>
    </row>
    <row r="7054" spans="4:4">
      <c r="D7054" s="25"/>
    </row>
    <row r="7055" spans="4:4">
      <c r="D7055" s="25"/>
    </row>
    <row r="7056" spans="4:4">
      <c r="D7056" s="25"/>
    </row>
    <row r="7057" spans="4:4">
      <c r="D7057" s="25"/>
    </row>
    <row r="7058" spans="4:4">
      <c r="D7058" s="25"/>
    </row>
    <row r="7059" spans="4:4">
      <c r="D7059" s="25"/>
    </row>
    <row r="7060" spans="4:4">
      <c r="D7060" s="25"/>
    </row>
    <row r="7061" spans="4:4">
      <c r="D7061" s="25"/>
    </row>
    <row r="7062" spans="4:4">
      <c r="D7062" s="25"/>
    </row>
    <row r="7063" spans="4:4">
      <c r="D7063" s="25"/>
    </row>
    <row r="7064" spans="4:4">
      <c r="D7064" s="25"/>
    </row>
    <row r="7065" spans="4:4">
      <c r="D7065" s="25"/>
    </row>
    <row r="7066" spans="4:4">
      <c r="D7066" s="25"/>
    </row>
    <row r="7067" spans="4:4">
      <c r="D7067" s="25"/>
    </row>
    <row r="7068" spans="4:4">
      <c r="D7068" s="25"/>
    </row>
    <row r="7069" spans="4:4">
      <c r="D7069" s="25"/>
    </row>
    <row r="7070" spans="4:4">
      <c r="D7070" s="25"/>
    </row>
    <row r="7071" spans="4:4">
      <c r="D7071" s="25"/>
    </row>
    <row r="7072" spans="4:4">
      <c r="D7072" s="25"/>
    </row>
    <row r="7073" spans="4:4">
      <c r="D7073" s="25"/>
    </row>
    <row r="7074" spans="4:4">
      <c r="D7074" s="25"/>
    </row>
    <row r="7075" spans="4:4">
      <c r="D7075" s="25"/>
    </row>
    <row r="7076" spans="4:4">
      <c r="D7076" s="25"/>
    </row>
    <row r="7077" spans="4:4">
      <c r="D7077" s="25"/>
    </row>
    <row r="7078" spans="4:4">
      <c r="D7078" s="25"/>
    </row>
    <row r="7079" spans="4:4">
      <c r="D7079" s="25"/>
    </row>
    <row r="7080" spans="4:4">
      <c r="D7080" s="25"/>
    </row>
    <row r="7081" spans="4:4">
      <c r="D7081" s="25"/>
    </row>
    <row r="7082" spans="4:4">
      <c r="D7082" s="25"/>
    </row>
    <row r="7083" spans="4:4">
      <c r="D7083" s="25"/>
    </row>
    <row r="7084" spans="4:4">
      <c r="D7084" s="25"/>
    </row>
    <row r="7085" spans="4:4">
      <c r="D7085" s="25"/>
    </row>
    <row r="7086" spans="4:4">
      <c r="D7086" s="25"/>
    </row>
    <row r="7087" spans="4:4">
      <c r="D7087" s="25"/>
    </row>
    <row r="7088" spans="4:4">
      <c r="D7088" s="25"/>
    </row>
    <row r="7089" spans="4:4">
      <c r="D7089" s="25"/>
    </row>
    <row r="7090" spans="4:4">
      <c r="D7090" s="25"/>
    </row>
    <row r="7091" spans="4:4">
      <c r="D7091" s="25"/>
    </row>
    <row r="7092" spans="4:4">
      <c r="D7092" s="25"/>
    </row>
    <row r="7093" spans="4:4">
      <c r="D7093" s="25"/>
    </row>
    <row r="7094" spans="4:4">
      <c r="D7094" s="25"/>
    </row>
    <row r="7095" spans="4:4">
      <c r="D7095" s="25"/>
    </row>
    <row r="7096" spans="4:4">
      <c r="D7096" s="25"/>
    </row>
    <row r="7097" spans="4:4">
      <c r="D7097" s="25"/>
    </row>
    <row r="7098" spans="4:4">
      <c r="D7098" s="25"/>
    </row>
    <row r="7099" spans="4:4">
      <c r="D7099" s="25"/>
    </row>
    <row r="7100" spans="4:4">
      <c r="D7100" s="25"/>
    </row>
    <row r="7101" spans="4:4">
      <c r="D7101" s="25"/>
    </row>
    <row r="7102" spans="4:4">
      <c r="D7102" s="25"/>
    </row>
    <row r="7103" spans="4:4">
      <c r="D7103" s="25"/>
    </row>
    <row r="7104" spans="4:4">
      <c r="D7104" s="25"/>
    </row>
    <row r="7105" spans="4:4">
      <c r="D7105" s="25"/>
    </row>
    <row r="7106" spans="4:4">
      <c r="D7106" s="25"/>
    </row>
    <row r="7107" spans="4:4">
      <c r="D7107" s="25"/>
    </row>
    <row r="7108" spans="4:4">
      <c r="D7108" s="25"/>
    </row>
    <row r="7109" spans="4:4">
      <c r="D7109" s="25"/>
    </row>
    <row r="7110" spans="4:4">
      <c r="D7110" s="25"/>
    </row>
    <row r="7111" spans="4:4">
      <c r="D7111" s="25"/>
    </row>
    <row r="7112" spans="4:4">
      <c r="D7112" s="25"/>
    </row>
    <row r="7113" spans="4:4">
      <c r="D7113" s="25"/>
    </row>
    <row r="7114" spans="4:4">
      <c r="D7114" s="25"/>
    </row>
    <row r="7115" spans="4:4">
      <c r="D7115" s="25"/>
    </row>
    <row r="7116" spans="4:4">
      <c r="D7116" s="25"/>
    </row>
    <row r="7117" spans="4:4">
      <c r="D7117" s="25"/>
    </row>
    <row r="7118" spans="4:4">
      <c r="D7118" s="25"/>
    </row>
    <row r="7119" spans="4:4">
      <c r="D7119" s="25"/>
    </row>
    <row r="7120" spans="4:4">
      <c r="D7120" s="25"/>
    </row>
    <row r="7121" spans="4:4">
      <c r="D7121" s="25"/>
    </row>
    <row r="7122" spans="4:4">
      <c r="D7122" s="25"/>
    </row>
    <row r="7123" spans="4:4">
      <c r="D7123" s="25"/>
    </row>
    <row r="7124" spans="4:4">
      <c r="D7124" s="25"/>
    </row>
    <row r="7125" spans="4:4">
      <c r="D7125" s="25"/>
    </row>
    <row r="7126" spans="4:4">
      <c r="D7126" s="25"/>
    </row>
    <row r="7127" spans="4:4">
      <c r="D7127" s="25"/>
    </row>
    <row r="7128" spans="4:4">
      <c r="D7128" s="25"/>
    </row>
    <row r="7129" spans="4:4">
      <c r="D7129" s="25"/>
    </row>
    <row r="7130" spans="4:4">
      <c r="D7130" s="25"/>
    </row>
    <row r="7131" spans="4:4">
      <c r="D7131" s="25"/>
    </row>
    <row r="7132" spans="4:4">
      <c r="D7132" s="25"/>
    </row>
    <row r="7133" spans="4:4">
      <c r="D7133" s="25"/>
    </row>
    <row r="7134" spans="4:4">
      <c r="D7134" s="25"/>
    </row>
    <row r="7135" spans="4:4">
      <c r="D7135" s="25"/>
    </row>
    <row r="7136" spans="4:4">
      <c r="D7136" s="25"/>
    </row>
    <row r="7137" spans="4:4">
      <c r="D7137" s="25"/>
    </row>
    <row r="7138" spans="4:4">
      <c r="D7138" s="25"/>
    </row>
    <row r="7139" spans="4:4">
      <c r="D7139" s="25"/>
    </row>
    <row r="7140" spans="4:4">
      <c r="D7140" s="25"/>
    </row>
    <row r="7141" spans="4:4">
      <c r="D7141" s="25"/>
    </row>
    <row r="7142" spans="4:4">
      <c r="D7142" s="25"/>
    </row>
    <row r="7143" spans="4:4">
      <c r="D7143" s="25"/>
    </row>
    <row r="7144" spans="4:4">
      <c r="D7144" s="25"/>
    </row>
    <row r="7145" spans="4:4">
      <c r="D7145" s="25"/>
    </row>
    <row r="7146" spans="4:4">
      <c r="D7146" s="25"/>
    </row>
    <row r="7147" spans="4:4">
      <c r="D7147" s="25"/>
    </row>
    <row r="7148" spans="4:4">
      <c r="D7148" s="25"/>
    </row>
    <row r="7149" spans="4:4">
      <c r="D7149" s="25"/>
    </row>
    <row r="7150" spans="4:4">
      <c r="D7150" s="25"/>
    </row>
    <row r="7151" spans="4:4">
      <c r="D7151" s="25"/>
    </row>
    <row r="7152" spans="4:4">
      <c r="D7152" s="25"/>
    </row>
    <row r="7153" spans="4:4">
      <c r="D7153" s="25"/>
    </row>
    <row r="7154" spans="4:4">
      <c r="D7154" s="25"/>
    </row>
    <row r="7155" spans="4:4">
      <c r="D7155" s="25"/>
    </row>
    <row r="7156" spans="4:4">
      <c r="D7156" s="25"/>
    </row>
    <row r="7157" spans="4:4">
      <c r="D7157" s="25"/>
    </row>
    <row r="7158" spans="4:4">
      <c r="D7158" s="25"/>
    </row>
    <row r="7159" spans="4:4">
      <c r="D7159" s="25"/>
    </row>
    <row r="7160" spans="4:4">
      <c r="D7160" s="25"/>
    </row>
    <row r="7161" spans="4:4">
      <c r="D7161" s="25"/>
    </row>
    <row r="7162" spans="4:4">
      <c r="D7162" s="25"/>
    </row>
    <row r="7163" spans="4:4">
      <c r="D7163" s="25"/>
    </row>
    <row r="7164" spans="4:4">
      <c r="D7164" s="25"/>
    </row>
    <row r="7165" spans="4:4">
      <c r="D7165" s="25"/>
    </row>
    <row r="7166" spans="4:4">
      <c r="D7166" s="25"/>
    </row>
    <row r="7167" spans="4:4">
      <c r="D7167" s="25"/>
    </row>
    <row r="7168" spans="4:4">
      <c r="D7168" s="25"/>
    </row>
    <row r="7169" spans="4:4">
      <c r="D7169" s="25"/>
    </row>
    <row r="7170" spans="4:4">
      <c r="D7170" s="25"/>
    </row>
    <row r="7171" spans="4:4">
      <c r="D7171" s="25"/>
    </row>
    <row r="7172" spans="4:4">
      <c r="D7172" s="25"/>
    </row>
    <row r="7173" spans="4:4">
      <c r="D7173" s="25"/>
    </row>
    <row r="7174" spans="4:4">
      <c r="D7174" s="25"/>
    </row>
    <row r="7175" spans="4:4">
      <c r="D7175" s="25"/>
    </row>
    <row r="7176" spans="4:4">
      <c r="D7176" s="25"/>
    </row>
    <row r="7177" spans="4:4">
      <c r="D7177" s="25"/>
    </row>
    <row r="7178" spans="4:4">
      <c r="D7178" s="25"/>
    </row>
    <row r="7179" spans="4:4">
      <c r="D7179" s="25"/>
    </row>
    <row r="7180" spans="4:4">
      <c r="D7180" s="25"/>
    </row>
    <row r="7181" spans="4:4">
      <c r="D7181" s="25"/>
    </row>
    <row r="7182" spans="4:4">
      <c r="D7182" s="25"/>
    </row>
    <row r="7183" spans="4:4">
      <c r="D7183" s="25"/>
    </row>
    <row r="7184" spans="4:4">
      <c r="D7184" s="25"/>
    </row>
    <row r="7185" spans="4:4">
      <c r="D7185" s="25"/>
    </row>
    <row r="7186" spans="4:4">
      <c r="D7186" s="25"/>
    </row>
    <row r="7187" spans="4:4">
      <c r="D7187" s="25"/>
    </row>
    <row r="7188" spans="4:4">
      <c r="D7188" s="25"/>
    </row>
    <row r="7189" spans="4:4">
      <c r="D7189" s="25"/>
    </row>
    <row r="7190" spans="4:4">
      <c r="D7190" s="25"/>
    </row>
    <row r="7191" spans="4:4">
      <c r="D7191" s="25"/>
    </row>
    <row r="7192" spans="4:4">
      <c r="D7192" s="25"/>
    </row>
    <row r="7193" spans="4:4">
      <c r="D7193" s="25"/>
    </row>
    <row r="7194" spans="4:4">
      <c r="D7194" s="25"/>
    </row>
    <row r="7195" spans="4:4">
      <c r="D7195" s="25"/>
    </row>
    <row r="7196" spans="4:4">
      <c r="D7196" s="25"/>
    </row>
    <row r="7197" spans="4:4">
      <c r="D7197" s="25"/>
    </row>
    <row r="7198" spans="4:4">
      <c r="D7198" s="25"/>
    </row>
    <row r="7199" spans="4:4">
      <c r="D7199" s="25"/>
    </row>
    <row r="7200" spans="4:4">
      <c r="D7200" s="25"/>
    </row>
    <row r="7201" spans="4:4">
      <c r="D7201" s="25"/>
    </row>
    <row r="7202" spans="4:4">
      <c r="D7202" s="25"/>
    </row>
    <row r="7203" spans="4:4">
      <c r="D7203" s="25"/>
    </row>
    <row r="7204" spans="4:4">
      <c r="D7204" s="25"/>
    </row>
    <row r="7205" spans="4:4">
      <c r="D7205" s="25"/>
    </row>
    <row r="7206" spans="4:4">
      <c r="D7206" s="25"/>
    </row>
    <row r="7207" spans="4:4">
      <c r="D7207" s="25"/>
    </row>
    <row r="7208" spans="4:4">
      <c r="D7208" s="25"/>
    </row>
    <row r="7209" spans="4:4">
      <c r="D7209" s="25"/>
    </row>
    <row r="7210" spans="4:4">
      <c r="D7210" s="25"/>
    </row>
    <row r="7211" spans="4:4">
      <c r="D7211" s="25"/>
    </row>
    <row r="7212" spans="4:4">
      <c r="D7212" s="25"/>
    </row>
    <row r="7213" spans="4:4">
      <c r="D7213" s="25"/>
    </row>
    <row r="7214" spans="4:4">
      <c r="D7214" s="25"/>
    </row>
    <row r="7215" spans="4:4">
      <c r="D7215" s="25"/>
    </row>
    <row r="7216" spans="4:4">
      <c r="D7216" s="25"/>
    </row>
    <row r="7217" spans="4:4">
      <c r="D7217" s="25"/>
    </row>
    <row r="7218" spans="4:4">
      <c r="D7218" s="25"/>
    </row>
    <row r="7219" spans="4:4">
      <c r="D7219" s="25"/>
    </row>
    <row r="7220" spans="4:4">
      <c r="D7220" s="25"/>
    </row>
    <row r="7221" spans="4:4">
      <c r="D7221" s="25"/>
    </row>
    <row r="7222" spans="4:4">
      <c r="D7222" s="25"/>
    </row>
    <row r="7223" spans="4:4">
      <c r="D7223" s="25"/>
    </row>
    <row r="7224" spans="4:4">
      <c r="D7224" s="25"/>
    </row>
    <row r="7225" spans="4:4">
      <c r="D7225" s="25"/>
    </row>
    <row r="7226" spans="4:4">
      <c r="D7226" s="25"/>
    </row>
    <row r="7227" spans="4:4">
      <c r="D7227" s="25"/>
    </row>
    <row r="7228" spans="4:4">
      <c r="D7228" s="25"/>
    </row>
    <row r="7229" spans="4:4">
      <c r="D7229" s="25"/>
    </row>
    <row r="7230" spans="4:4">
      <c r="D7230" s="25"/>
    </row>
    <row r="7231" spans="4:4">
      <c r="D7231" s="25"/>
    </row>
    <row r="7232" spans="4:4">
      <c r="D7232" s="25"/>
    </row>
    <row r="7233" spans="4:4">
      <c r="D7233" s="25"/>
    </row>
    <row r="7234" spans="4:4">
      <c r="D7234" s="25"/>
    </row>
    <row r="7235" spans="4:4">
      <c r="D7235" s="25"/>
    </row>
    <row r="7236" spans="4:4">
      <c r="D7236" s="25"/>
    </row>
    <row r="7237" spans="4:4">
      <c r="D7237" s="25"/>
    </row>
    <row r="7238" spans="4:4">
      <c r="D7238" s="25"/>
    </row>
    <row r="7239" spans="4:4">
      <c r="D7239" s="25"/>
    </row>
    <row r="7240" spans="4:4">
      <c r="D7240" s="25"/>
    </row>
    <row r="7241" spans="4:4">
      <c r="D7241" s="25"/>
    </row>
    <row r="7242" spans="4:4">
      <c r="D7242" s="25"/>
    </row>
    <row r="7243" spans="4:4">
      <c r="D7243" s="25"/>
    </row>
    <row r="7244" spans="4:4">
      <c r="D7244" s="25"/>
    </row>
    <row r="7245" spans="4:4">
      <c r="D7245" s="25"/>
    </row>
    <row r="7246" spans="4:4">
      <c r="D7246" s="25"/>
    </row>
    <row r="7247" spans="4:4">
      <c r="D7247" s="25"/>
    </row>
    <row r="7248" spans="4:4">
      <c r="D7248" s="25"/>
    </row>
    <row r="7249" spans="4:4">
      <c r="D7249" s="25"/>
    </row>
    <row r="7250" spans="4:4">
      <c r="D7250" s="25"/>
    </row>
    <row r="7251" spans="4:4">
      <c r="D7251" s="25"/>
    </row>
    <row r="7252" spans="4:4">
      <c r="D7252" s="25"/>
    </row>
    <row r="7253" spans="4:4">
      <c r="D7253" s="25"/>
    </row>
    <row r="7254" spans="4:4">
      <c r="D7254" s="25"/>
    </row>
    <row r="7255" spans="4:4">
      <c r="D7255" s="25"/>
    </row>
    <row r="7256" spans="4:4">
      <c r="D7256" s="25"/>
    </row>
    <row r="7257" spans="4:4">
      <c r="D7257" s="25"/>
    </row>
    <row r="7258" spans="4:4">
      <c r="D7258" s="25"/>
    </row>
    <row r="7259" spans="4:4">
      <c r="D7259" s="25"/>
    </row>
    <row r="7260" spans="4:4">
      <c r="D7260" s="25"/>
    </row>
    <row r="7261" spans="4:4">
      <c r="D7261" s="25"/>
    </row>
    <row r="7262" spans="4:4">
      <c r="D7262" s="25"/>
    </row>
    <row r="7263" spans="4:4">
      <c r="D7263" s="25"/>
    </row>
    <row r="7264" spans="4:4">
      <c r="D7264" s="25"/>
    </row>
    <row r="7265" spans="4:4">
      <c r="D7265" s="25"/>
    </row>
    <row r="7266" spans="4:4">
      <c r="D7266" s="25"/>
    </row>
    <row r="7267" spans="4:4">
      <c r="D7267" s="25"/>
    </row>
    <row r="7268" spans="4:4">
      <c r="D7268" s="25"/>
    </row>
    <row r="7269" spans="4:4">
      <c r="D7269" s="25"/>
    </row>
    <row r="7270" spans="4:4">
      <c r="D7270" s="25"/>
    </row>
    <row r="7271" spans="4:4">
      <c r="D7271" s="25"/>
    </row>
    <row r="7272" spans="4:4">
      <c r="D7272" s="25"/>
    </row>
    <row r="7273" spans="4:4">
      <c r="D7273" s="25"/>
    </row>
    <row r="7274" spans="4:4">
      <c r="D7274" s="25"/>
    </row>
    <row r="7275" spans="4:4">
      <c r="D7275" s="25"/>
    </row>
    <row r="7276" spans="4:4">
      <c r="D7276" s="25"/>
    </row>
    <row r="7277" spans="4:4">
      <c r="D7277" s="25"/>
    </row>
    <row r="7278" spans="4:4">
      <c r="D7278" s="25"/>
    </row>
    <row r="7279" spans="4:4">
      <c r="D7279" s="25"/>
    </row>
    <row r="7280" spans="4:4">
      <c r="D7280" s="25"/>
    </row>
    <row r="7281" spans="4:4">
      <c r="D7281" s="25"/>
    </row>
    <row r="7282" spans="4:4">
      <c r="D7282" s="25"/>
    </row>
    <row r="7283" spans="4:4">
      <c r="D7283" s="25"/>
    </row>
    <row r="7284" spans="4:4">
      <c r="D7284" s="25"/>
    </row>
    <row r="7285" spans="4:4">
      <c r="D7285" s="25"/>
    </row>
    <row r="7286" spans="4:4">
      <c r="D7286" s="25"/>
    </row>
    <row r="7287" spans="4:4">
      <c r="D7287" s="25"/>
    </row>
    <row r="7288" spans="4:4">
      <c r="D7288" s="25"/>
    </row>
    <row r="7289" spans="4:4">
      <c r="D7289" s="25"/>
    </row>
    <row r="7290" spans="4:4">
      <c r="D7290" s="25"/>
    </row>
    <row r="7291" spans="4:4">
      <c r="D7291" s="25"/>
    </row>
    <row r="7292" spans="4:4">
      <c r="D7292" s="25"/>
    </row>
    <row r="7293" spans="4:4">
      <c r="D7293" s="25"/>
    </row>
    <row r="7294" spans="4:4">
      <c r="D7294" s="25"/>
    </row>
    <row r="7295" spans="4:4">
      <c r="D7295" s="25"/>
    </row>
    <row r="7296" spans="4:4">
      <c r="D7296" s="25"/>
    </row>
    <row r="7297" spans="4:4">
      <c r="D7297" s="25"/>
    </row>
    <row r="7298" spans="4:4">
      <c r="D7298" s="25"/>
    </row>
    <row r="7299" spans="4:4">
      <c r="D7299" s="25"/>
    </row>
    <row r="7300" spans="4:4">
      <c r="D7300" s="25"/>
    </row>
    <row r="7301" spans="4:4">
      <c r="D7301" s="25"/>
    </row>
    <row r="7302" spans="4:4">
      <c r="D7302" s="25"/>
    </row>
    <row r="7303" spans="4:4">
      <c r="D7303" s="25"/>
    </row>
    <row r="7304" spans="4:4">
      <c r="D7304" s="25"/>
    </row>
    <row r="7305" spans="4:4">
      <c r="D7305" s="25"/>
    </row>
    <row r="7306" spans="4:4">
      <c r="D7306" s="25"/>
    </row>
    <row r="7307" spans="4:4">
      <c r="D7307" s="25"/>
    </row>
    <row r="7308" spans="4:4">
      <c r="D7308" s="25"/>
    </row>
    <row r="7309" spans="4:4">
      <c r="D7309" s="25"/>
    </row>
    <row r="7310" spans="4:4">
      <c r="D7310" s="25"/>
    </row>
    <row r="7311" spans="4:4">
      <c r="D7311" s="25"/>
    </row>
    <row r="7312" spans="4:4">
      <c r="D7312" s="25"/>
    </row>
    <row r="7313" spans="4:4">
      <c r="D7313" s="25"/>
    </row>
    <row r="7314" spans="4:4">
      <c r="D7314" s="25"/>
    </row>
    <row r="7315" spans="4:4">
      <c r="D7315" s="25"/>
    </row>
    <row r="7316" spans="4:4">
      <c r="D7316" s="25"/>
    </row>
    <row r="7317" spans="4:4">
      <c r="D7317" s="25"/>
    </row>
    <row r="7318" spans="4:4">
      <c r="D7318" s="25"/>
    </row>
    <row r="7319" spans="4:4">
      <c r="D7319" s="25"/>
    </row>
    <row r="7320" spans="4:4">
      <c r="D7320" s="25"/>
    </row>
    <row r="7321" spans="4:4">
      <c r="D7321" s="25"/>
    </row>
    <row r="7322" spans="4:4">
      <c r="D7322" s="25"/>
    </row>
    <row r="7323" spans="4:4">
      <c r="D7323" s="25"/>
    </row>
    <row r="7324" spans="4:4">
      <c r="D7324" s="25"/>
    </row>
    <row r="7325" spans="4:4">
      <c r="D7325" s="25"/>
    </row>
    <row r="7326" spans="4:4">
      <c r="D7326" s="25"/>
    </row>
    <row r="7327" spans="4:4">
      <c r="D7327" s="25"/>
    </row>
    <row r="7328" spans="4:4">
      <c r="D7328" s="25"/>
    </row>
    <row r="7329" spans="4:4">
      <c r="D7329" s="25"/>
    </row>
    <row r="7330" spans="4:4">
      <c r="D7330" s="25"/>
    </row>
    <row r="7331" spans="4:4">
      <c r="D7331" s="25"/>
    </row>
    <row r="7332" spans="4:4">
      <c r="D7332" s="25"/>
    </row>
    <row r="7333" spans="4:4">
      <c r="D7333" s="25"/>
    </row>
    <row r="7334" spans="4:4">
      <c r="D7334" s="25"/>
    </row>
    <row r="7335" spans="4:4">
      <c r="D7335" s="25"/>
    </row>
    <row r="7336" spans="4:4">
      <c r="D7336" s="25"/>
    </row>
    <row r="7337" spans="4:4">
      <c r="D7337" s="25"/>
    </row>
    <row r="7338" spans="4:4">
      <c r="D7338" s="25"/>
    </row>
    <row r="7339" spans="4:4">
      <c r="D7339" s="25"/>
    </row>
    <row r="7340" spans="4:4">
      <c r="D7340" s="25"/>
    </row>
    <row r="7341" spans="4:4">
      <c r="D7341" s="25"/>
    </row>
    <row r="7342" spans="4:4">
      <c r="D7342" s="25"/>
    </row>
    <row r="7343" spans="4:4">
      <c r="D7343" s="25"/>
    </row>
    <row r="7344" spans="4:4">
      <c r="D7344" s="25"/>
    </row>
    <row r="7345" spans="4:4">
      <c r="D7345" s="25"/>
    </row>
    <row r="7346" spans="4:4">
      <c r="D7346" s="25"/>
    </row>
    <row r="7347" spans="4:4">
      <c r="D7347" s="25"/>
    </row>
    <row r="7348" spans="4:4">
      <c r="D7348" s="25"/>
    </row>
    <row r="7349" spans="4:4">
      <c r="D7349" s="25"/>
    </row>
    <row r="7350" spans="4:4">
      <c r="D7350" s="25"/>
    </row>
    <row r="7351" spans="4:4">
      <c r="D7351" s="25"/>
    </row>
    <row r="7352" spans="4:4">
      <c r="D7352" s="25"/>
    </row>
    <row r="7353" spans="4:4">
      <c r="D7353" s="25"/>
    </row>
    <row r="7354" spans="4:4">
      <c r="D7354" s="25"/>
    </row>
    <row r="7355" spans="4:4">
      <c r="D7355" s="25"/>
    </row>
    <row r="7356" spans="4:4">
      <c r="D7356" s="25"/>
    </row>
    <row r="7357" spans="4:4">
      <c r="D7357" s="25"/>
    </row>
    <row r="7358" spans="4:4">
      <c r="D7358" s="25"/>
    </row>
    <row r="7359" spans="4:4">
      <c r="D7359" s="25"/>
    </row>
    <row r="7360" spans="4:4">
      <c r="D7360" s="25"/>
    </row>
    <row r="7361" spans="4:4">
      <c r="D7361" s="25"/>
    </row>
    <row r="7362" spans="4:4">
      <c r="D7362" s="25"/>
    </row>
    <row r="7363" spans="4:4">
      <c r="D7363" s="25"/>
    </row>
    <row r="7364" spans="4:4">
      <c r="D7364" s="25"/>
    </row>
    <row r="7365" spans="4:4">
      <c r="D7365" s="25"/>
    </row>
    <row r="7366" spans="4:4">
      <c r="D7366" s="25"/>
    </row>
    <row r="7367" spans="4:4">
      <c r="D7367" s="25"/>
    </row>
    <row r="7368" spans="4:4">
      <c r="D7368" s="25"/>
    </row>
    <row r="7369" spans="4:4">
      <c r="D7369" s="25"/>
    </row>
    <row r="7370" spans="4:4">
      <c r="D7370" s="25"/>
    </row>
    <row r="7371" spans="4:4">
      <c r="D7371" s="25"/>
    </row>
    <row r="7372" spans="4:4">
      <c r="D7372" s="25"/>
    </row>
    <row r="7373" spans="4:4">
      <c r="D7373" s="25"/>
    </row>
    <row r="7374" spans="4:4">
      <c r="D7374" s="25"/>
    </row>
    <row r="7375" spans="4:4">
      <c r="D7375" s="25"/>
    </row>
    <row r="7376" spans="4:4">
      <c r="D7376" s="25"/>
    </row>
    <row r="7377" spans="4:4">
      <c r="D7377" s="25"/>
    </row>
    <row r="7378" spans="4:4">
      <c r="D7378" s="25"/>
    </row>
    <row r="7379" spans="4:4">
      <c r="D7379" s="25"/>
    </row>
    <row r="7380" spans="4:4">
      <c r="D7380" s="25"/>
    </row>
    <row r="7381" spans="4:4">
      <c r="D7381" s="25"/>
    </row>
    <row r="7382" spans="4:4">
      <c r="D7382" s="25"/>
    </row>
    <row r="7383" spans="4:4">
      <c r="D7383" s="25"/>
    </row>
    <row r="7384" spans="4:4">
      <c r="D7384" s="25"/>
    </row>
    <row r="7385" spans="4:4">
      <c r="D7385" s="25"/>
    </row>
    <row r="7386" spans="4:4">
      <c r="D7386" s="25"/>
    </row>
    <row r="7387" spans="4:4">
      <c r="D7387" s="25"/>
    </row>
    <row r="7388" spans="4:4">
      <c r="D7388" s="25"/>
    </row>
    <row r="7389" spans="4:4">
      <c r="D7389" s="25"/>
    </row>
    <row r="7390" spans="4:4">
      <c r="D7390" s="25"/>
    </row>
    <row r="7391" spans="4:4">
      <c r="D7391" s="25"/>
    </row>
    <row r="7392" spans="4:4">
      <c r="D7392" s="25"/>
    </row>
    <row r="7393" spans="4:4">
      <c r="D7393" s="25"/>
    </row>
    <row r="7394" spans="4:4">
      <c r="D7394" s="25"/>
    </row>
    <row r="7395" spans="4:4">
      <c r="D7395" s="25"/>
    </row>
    <row r="7396" spans="4:4">
      <c r="D7396" s="25"/>
    </row>
    <row r="7397" spans="4:4">
      <c r="D7397" s="25"/>
    </row>
    <row r="7398" spans="4:4">
      <c r="D7398" s="25"/>
    </row>
    <row r="7399" spans="4:4">
      <c r="D7399" s="25"/>
    </row>
    <row r="7400" spans="4:4">
      <c r="D7400" s="25"/>
    </row>
    <row r="7401" spans="4:4">
      <c r="D7401" s="25"/>
    </row>
    <row r="7402" spans="4:4">
      <c r="D7402" s="25"/>
    </row>
    <row r="7403" spans="4:4">
      <c r="D7403" s="25"/>
    </row>
    <row r="7404" spans="4:4">
      <c r="D7404" s="25"/>
    </row>
    <row r="7405" spans="4:4">
      <c r="D7405" s="25"/>
    </row>
    <row r="7406" spans="4:4">
      <c r="D7406" s="25"/>
    </row>
    <row r="7407" spans="4:4">
      <c r="D7407" s="25"/>
    </row>
    <row r="7408" spans="4:4">
      <c r="D7408" s="25"/>
    </row>
    <row r="7409" spans="4:4">
      <c r="D7409" s="25"/>
    </row>
    <row r="7410" spans="4:4">
      <c r="D7410" s="25"/>
    </row>
    <row r="7411" spans="4:4">
      <c r="D7411" s="25"/>
    </row>
    <row r="7412" spans="4:4">
      <c r="D7412" s="25"/>
    </row>
    <row r="7413" spans="4:4">
      <c r="D7413" s="25"/>
    </row>
    <row r="7414" spans="4:4">
      <c r="D7414" s="25"/>
    </row>
    <row r="7415" spans="4:4">
      <c r="D7415" s="25"/>
    </row>
    <row r="7416" spans="4:4">
      <c r="D7416" s="25"/>
    </row>
    <row r="7417" spans="4:4">
      <c r="D7417" s="25"/>
    </row>
    <row r="7418" spans="4:4">
      <c r="D7418" s="25"/>
    </row>
    <row r="7419" spans="4:4">
      <c r="D7419" s="25"/>
    </row>
    <row r="7420" spans="4:4">
      <c r="D7420" s="25"/>
    </row>
    <row r="7421" spans="4:4">
      <c r="D7421" s="25"/>
    </row>
    <row r="7422" spans="4:4">
      <c r="D7422" s="25"/>
    </row>
    <row r="7423" spans="4:4">
      <c r="D7423" s="25"/>
    </row>
    <row r="7424" spans="4:4">
      <c r="D7424" s="25"/>
    </row>
    <row r="7425" spans="4:4">
      <c r="D7425" s="25"/>
    </row>
    <row r="7426" spans="4:4">
      <c r="D7426" s="25"/>
    </row>
    <row r="7427" spans="4:4">
      <c r="D7427" s="25"/>
    </row>
    <row r="7428" spans="4:4">
      <c r="D7428" s="25"/>
    </row>
    <row r="7429" spans="4:4">
      <c r="D7429" s="25"/>
    </row>
    <row r="7430" spans="4:4">
      <c r="D7430" s="25"/>
    </row>
    <row r="7431" spans="4:4">
      <c r="D7431" s="25"/>
    </row>
    <row r="7432" spans="4:4">
      <c r="D7432" s="25"/>
    </row>
    <row r="7433" spans="4:4">
      <c r="D7433" s="25"/>
    </row>
    <row r="7434" spans="4:4">
      <c r="D7434" s="25"/>
    </row>
    <row r="7435" spans="4:4">
      <c r="D7435" s="25"/>
    </row>
    <row r="7436" spans="4:4">
      <c r="D7436" s="25"/>
    </row>
    <row r="7437" spans="4:4">
      <c r="D7437" s="25"/>
    </row>
    <row r="7438" spans="4:4">
      <c r="D7438" s="25"/>
    </row>
    <row r="7439" spans="4:4">
      <c r="D7439" s="25"/>
    </row>
    <row r="7440" spans="4:4">
      <c r="D7440" s="25"/>
    </row>
    <row r="7441" spans="4:4">
      <c r="D7441" s="25"/>
    </row>
    <row r="7442" spans="4:4">
      <c r="D7442" s="25"/>
    </row>
    <row r="7443" spans="4:4">
      <c r="D7443" s="25"/>
    </row>
    <row r="7444" spans="4:4">
      <c r="D7444" s="25"/>
    </row>
    <row r="7445" spans="4:4">
      <c r="D7445" s="25"/>
    </row>
    <row r="7446" spans="4:4">
      <c r="D7446" s="25"/>
    </row>
    <row r="7447" spans="4:4">
      <c r="D7447" s="25"/>
    </row>
    <row r="7448" spans="4:4">
      <c r="D7448" s="25"/>
    </row>
    <row r="7449" spans="4:4">
      <c r="D7449" s="25"/>
    </row>
    <row r="7450" spans="4:4">
      <c r="D7450" s="25"/>
    </row>
    <row r="7451" spans="4:4">
      <c r="D7451" s="25"/>
    </row>
    <row r="7452" spans="4:4">
      <c r="D7452" s="25"/>
    </row>
    <row r="7453" spans="4:4">
      <c r="D7453" s="25"/>
    </row>
    <row r="7454" spans="4:4">
      <c r="D7454" s="25"/>
    </row>
    <row r="7455" spans="4:4">
      <c r="D7455" s="25"/>
    </row>
    <row r="7456" spans="4:4">
      <c r="D7456" s="25"/>
    </row>
    <row r="7457" spans="4:4">
      <c r="D7457" s="25"/>
    </row>
    <row r="7458" spans="4:4">
      <c r="D7458" s="25"/>
    </row>
    <row r="7459" spans="4:4">
      <c r="D7459" s="25"/>
    </row>
    <row r="7460" spans="4:4">
      <c r="D7460" s="25"/>
    </row>
    <row r="7461" spans="4:4">
      <c r="D7461" s="25"/>
    </row>
    <row r="7462" spans="4:4">
      <c r="D7462" s="25"/>
    </row>
    <row r="7463" spans="4:4">
      <c r="D7463" s="25"/>
    </row>
    <row r="7464" spans="4:4">
      <c r="D7464" s="25"/>
    </row>
    <row r="7465" spans="4:4">
      <c r="D7465" s="25"/>
    </row>
    <row r="7466" spans="4:4">
      <c r="D7466" s="25"/>
    </row>
    <row r="7467" spans="4:4">
      <c r="D7467" s="25"/>
    </row>
    <row r="7468" spans="4:4">
      <c r="D7468" s="25"/>
    </row>
    <row r="7469" spans="4:4">
      <c r="D7469" s="25"/>
    </row>
    <row r="7470" spans="4:4">
      <c r="D7470" s="25"/>
    </row>
    <row r="7471" spans="4:4">
      <c r="D7471" s="25"/>
    </row>
    <row r="7472" spans="4:4">
      <c r="D7472" s="25"/>
    </row>
    <row r="7473" spans="4:4">
      <c r="D7473" s="25"/>
    </row>
    <row r="7474" spans="4:4">
      <c r="D7474" s="25"/>
    </row>
    <row r="7475" spans="4:4">
      <c r="D7475" s="25"/>
    </row>
    <row r="7476" spans="4:4">
      <c r="D7476" s="25"/>
    </row>
    <row r="7477" spans="4:4">
      <c r="D7477" s="25"/>
    </row>
    <row r="7478" spans="4:4">
      <c r="D7478" s="25"/>
    </row>
    <row r="7479" spans="4:4">
      <c r="D7479" s="25"/>
    </row>
    <row r="7480" spans="4:4">
      <c r="D7480" s="25"/>
    </row>
    <row r="7481" spans="4:4">
      <c r="D7481" s="25"/>
    </row>
    <row r="7482" spans="4:4">
      <c r="D7482" s="25"/>
    </row>
    <row r="7483" spans="4:4">
      <c r="D7483" s="25"/>
    </row>
    <row r="7484" spans="4:4">
      <c r="D7484" s="25"/>
    </row>
    <row r="7485" spans="4:4">
      <c r="D7485" s="25"/>
    </row>
    <row r="7486" spans="4:4">
      <c r="D7486" s="25"/>
    </row>
    <row r="7487" spans="4:4">
      <c r="D7487" s="25"/>
    </row>
    <row r="7488" spans="4:4">
      <c r="D7488" s="25"/>
    </row>
    <row r="7489" spans="4:4">
      <c r="D7489" s="25"/>
    </row>
    <row r="7490" spans="4:4">
      <c r="D7490" s="25"/>
    </row>
    <row r="7491" spans="4:4">
      <c r="D7491" s="25"/>
    </row>
    <row r="7492" spans="4:4">
      <c r="D7492" s="25"/>
    </row>
    <row r="7493" spans="4:4">
      <c r="D7493" s="25"/>
    </row>
    <row r="7494" spans="4:4">
      <c r="D7494" s="25"/>
    </row>
    <row r="7495" spans="4:4">
      <c r="D7495" s="25"/>
    </row>
    <row r="7496" spans="4:4">
      <c r="D7496" s="25"/>
    </row>
    <row r="7497" spans="4:4">
      <c r="D7497" s="25"/>
    </row>
    <row r="7498" spans="4:4">
      <c r="D7498" s="25"/>
    </row>
    <row r="7499" spans="4:4">
      <c r="D7499" s="25"/>
    </row>
    <row r="7500" spans="4:4">
      <c r="D7500" s="25"/>
    </row>
    <row r="7501" spans="4:4">
      <c r="D7501" s="25"/>
    </row>
    <row r="7502" spans="4:4">
      <c r="D7502" s="25"/>
    </row>
    <row r="7503" spans="4:4">
      <c r="D7503" s="25"/>
    </row>
    <row r="7504" spans="4:4">
      <c r="D7504" s="25"/>
    </row>
    <row r="7505" spans="4:4">
      <c r="D7505" s="25"/>
    </row>
    <row r="7506" spans="4:4">
      <c r="D7506" s="25"/>
    </row>
    <row r="7507" spans="4:4">
      <c r="D7507" s="25"/>
    </row>
    <row r="7508" spans="4:4">
      <c r="D7508" s="25"/>
    </row>
    <row r="7509" spans="4:4">
      <c r="D7509" s="25"/>
    </row>
    <row r="7510" spans="4:4">
      <c r="D7510" s="25"/>
    </row>
    <row r="7511" spans="4:4">
      <c r="D7511" s="25"/>
    </row>
    <row r="7512" spans="4:4">
      <c r="D7512" s="25"/>
    </row>
    <row r="7513" spans="4:4">
      <c r="D7513" s="25"/>
    </row>
    <row r="7514" spans="4:4">
      <c r="D7514" s="25"/>
    </row>
    <row r="7515" spans="4:4">
      <c r="D7515" s="25"/>
    </row>
    <row r="7516" spans="4:4">
      <c r="D7516" s="25"/>
    </row>
    <row r="7517" spans="4:4">
      <c r="D7517" s="25"/>
    </row>
    <row r="7518" spans="4:4">
      <c r="D7518" s="25"/>
    </row>
    <row r="7519" spans="4:4">
      <c r="D7519" s="25"/>
    </row>
    <row r="7520" spans="4:4">
      <c r="D7520" s="25"/>
    </row>
    <row r="7521" spans="4:4">
      <c r="D7521" s="25"/>
    </row>
    <row r="7522" spans="4:4">
      <c r="D7522" s="25"/>
    </row>
    <row r="7523" spans="4:4">
      <c r="D7523" s="25"/>
    </row>
    <row r="7524" spans="4:4">
      <c r="D7524" s="25"/>
    </row>
    <row r="7525" spans="4:4">
      <c r="D7525" s="25"/>
    </row>
    <row r="7526" spans="4:4">
      <c r="D7526" s="25"/>
    </row>
    <row r="7527" spans="4:4">
      <c r="D7527" s="25"/>
    </row>
    <row r="7528" spans="4:4">
      <c r="D7528" s="25"/>
    </row>
    <row r="7529" spans="4:4">
      <c r="D7529" s="25"/>
    </row>
    <row r="7530" spans="4:4">
      <c r="D7530" s="25"/>
    </row>
    <row r="7531" spans="4:4">
      <c r="D7531" s="25"/>
    </row>
    <row r="7532" spans="4:4">
      <c r="D7532" s="25"/>
    </row>
    <row r="7533" spans="4:4">
      <c r="D7533" s="25"/>
    </row>
    <row r="7534" spans="4:4">
      <c r="D7534" s="25"/>
    </row>
    <row r="7535" spans="4:4">
      <c r="D7535" s="25"/>
    </row>
    <row r="7536" spans="4:4">
      <c r="D7536" s="25"/>
    </row>
    <row r="7537" spans="4:4">
      <c r="D7537" s="25"/>
    </row>
    <row r="7538" spans="4:4">
      <c r="D7538" s="25"/>
    </row>
    <row r="7539" spans="4:4">
      <c r="D7539" s="25"/>
    </row>
    <row r="7540" spans="4:4">
      <c r="D7540" s="25"/>
    </row>
    <row r="7541" spans="4:4">
      <c r="D7541" s="25"/>
    </row>
    <row r="7542" spans="4:4">
      <c r="D7542" s="25"/>
    </row>
    <row r="7543" spans="4:4">
      <c r="D7543" s="25"/>
    </row>
    <row r="7544" spans="4:4">
      <c r="D7544" s="25"/>
    </row>
    <row r="7545" spans="4:4">
      <c r="D7545" s="25"/>
    </row>
    <row r="7546" spans="4:4">
      <c r="D7546" s="25"/>
    </row>
    <row r="7547" spans="4:4">
      <c r="D7547" s="25"/>
    </row>
    <row r="7548" spans="4:4">
      <c r="D7548" s="25"/>
    </row>
    <row r="7549" spans="4:4">
      <c r="D7549" s="25"/>
    </row>
    <row r="7550" spans="4:4">
      <c r="D7550" s="25"/>
    </row>
    <row r="7551" spans="4:4">
      <c r="D7551" s="25"/>
    </row>
    <row r="7552" spans="4:4">
      <c r="D7552" s="25"/>
    </row>
    <row r="7553" spans="4:4">
      <c r="D7553" s="25"/>
    </row>
    <row r="7554" spans="4:4">
      <c r="D7554" s="25"/>
    </row>
    <row r="7555" spans="4:4">
      <c r="D7555" s="25"/>
    </row>
    <row r="7556" spans="4:4">
      <c r="D7556" s="25"/>
    </row>
    <row r="7557" spans="4:4">
      <c r="D7557" s="25"/>
    </row>
    <row r="7558" spans="4:4">
      <c r="D7558" s="25"/>
    </row>
    <row r="7559" spans="4:4">
      <c r="D7559" s="25"/>
    </row>
    <row r="7560" spans="4:4">
      <c r="D7560" s="25"/>
    </row>
    <row r="7561" spans="4:4">
      <c r="D7561" s="25"/>
    </row>
    <row r="7562" spans="4:4">
      <c r="D7562" s="25"/>
    </row>
    <row r="7563" spans="4:4">
      <c r="D7563" s="25"/>
    </row>
    <row r="7564" spans="4:4">
      <c r="D7564" s="25"/>
    </row>
    <row r="7565" spans="4:4">
      <c r="D7565" s="25"/>
    </row>
    <row r="7566" spans="4:4">
      <c r="D7566" s="25"/>
    </row>
    <row r="7567" spans="4:4">
      <c r="D7567" s="25"/>
    </row>
    <row r="7568" spans="4:4">
      <c r="D7568" s="25"/>
    </row>
    <row r="7569" spans="4:4">
      <c r="D7569" s="25"/>
    </row>
    <row r="7570" spans="4:4">
      <c r="D7570" s="25"/>
    </row>
    <row r="7571" spans="4:4">
      <c r="D7571" s="25"/>
    </row>
    <row r="7572" spans="4:4">
      <c r="D7572" s="25"/>
    </row>
    <row r="7573" spans="4:4">
      <c r="D7573" s="25"/>
    </row>
    <row r="7574" spans="4:4">
      <c r="D7574" s="25"/>
    </row>
    <row r="7575" spans="4:4">
      <c r="D7575" s="25"/>
    </row>
    <row r="7576" spans="4:4">
      <c r="D7576" s="25"/>
    </row>
    <row r="7577" spans="4:4">
      <c r="D7577" s="25"/>
    </row>
    <row r="7578" spans="4:4">
      <c r="D7578" s="25"/>
    </row>
    <row r="7579" spans="4:4">
      <c r="D7579" s="25"/>
    </row>
    <row r="7580" spans="4:4">
      <c r="D7580" s="25"/>
    </row>
    <row r="7581" spans="4:4">
      <c r="D7581" s="25"/>
    </row>
    <row r="7582" spans="4:4">
      <c r="D7582" s="25"/>
    </row>
    <row r="7583" spans="4:4">
      <c r="D7583" s="25"/>
    </row>
    <row r="7584" spans="4:4">
      <c r="D7584" s="25"/>
    </row>
    <row r="7585" spans="4:4">
      <c r="D7585" s="25"/>
    </row>
    <row r="7586" spans="4:4">
      <c r="D7586" s="25"/>
    </row>
    <row r="7587" spans="4:4">
      <c r="D7587" s="25"/>
    </row>
    <row r="7588" spans="4:4">
      <c r="D7588" s="25"/>
    </row>
    <row r="7589" spans="4:4">
      <c r="D7589" s="25"/>
    </row>
    <row r="7590" spans="4:4">
      <c r="D7590" s="25"/>
    </row>
    <row r="7591" spans="4:4">
      <c r="D7591" s="25"/>
    </row>
    <row r="7592" spans="4:4">
      <c r="D7592" s="25"/>
    </row>
    <row r="7593" spans="4:4">
      <c r="D7593" s="25"/>
    </row>
    <row r="7594" spans="4:4">
      <c r="D7594" s="25"/>
    </row>
    <row r="7595" spans="4:4">
      <c r="D7595" s="25"/>
    </row>
    <row r="7596" spans="4:4">
      <c r="D7596" s="25"/>
    </row>
    <row r="7597" spans="4:4">
      <c r="D7597" s="25"/>
    </row>
    <row r="7598" spans="4:4">
      <c r="D7598" s="25"/>
    </row>
    <row r="7599" spans="4:4">
      <c r="D7599" s="25"/>
    </row>
    <row r="7600" spans="4:4">
      <c r="D7600" s="25"/>
    </row>
    <row r="7601" spans="4:4">
      <c r="D7601" s="25"/>
    </row>
    <row r="7602" spans="4:4">
      <c r="D7602" s="25"/>
    </row>
    <row r="7603" spans="4:4">
      <c r="D7603" s="25"/>
    </row>
    <row r="7604" spans="4:4">
      <c r="D7604" s="25"/>
    </row>
    <row r="7605" spans="4:4">
      <c r="D7605" s="25"/>
    </row>
    <row r="7606" spans="4:4">
      <c r="D7606" s="25"/>
    </row>
    <row r="7607" spans="4:4">
      <c r="D7607" s="25"/>
    </row>
    <row r="7608" spans="4:4">
      <c r="D7608" s="25"/>
    </row>
    <row r="7609" spans="4:4">
      <c r="D7609" s="25"/>
    </row>
    <row r="7610" spans="4:4">
      <c r="D7610" s="25"/>
    </row>
    <row r="7611" spans="4:4">
      <c r="D7611" s="25"/>
    </row>
    <row r="7612" spans="4:4">
      <c r="D7612" s="25"/>
    </row>
    <row r="7613" spans="4:4">
      <c r="D7613" s="25"/>
    </row>
    <row r="7614" spans="4:4">
      <c r="D7614" s="25"/>
    </row>
    <row r="7615" spans="4:4">
      <c r="D7615" s="25"/>
    </row>
    <row r="7616" spans="4:4">
      <c r="D7616" s="25"/>
    </row>
    <row r="7617" spans="4:4">
      <c r="D7617" s="25"/>
    </row>
    <row r="7618" spans="4:4">
      <c r="D7618" s="25"/>
    </row>
    <row r="7619" spans="4:4">
      <c r="D7619" s="25"/>
    </row>
    <row r="7620" spans="4:4">
      <c r="D7620" s="25"/>
    </row>
    <row r="7621" spans="4:4">
      <c r="D7621" s="25"/>
    </row>
    <row r="7622" spans="4:4">
      <c r="D7622" s="25"/>
    </row>
    <row r="7623" spans="4:4">
      <c r="D7623" s="25"/>
    </row>
    <row r="7624" spans="4:4">
      <c r="D7624" s="25"/>
    </row>
    <row r="7625" spans="4:4">
      <c r="D7625" s="25"/>
    </row>
    <row r="7626" spans="4:4">
      <c r="D7626" s="25"/>
    </row>
    <row r="7627" spans="4:4">
      <c r="D7627" s="25"/>
    </row>
    <row r="7628" spans="4:4">
      <c r="D7628" s="25"/>
    </row>
    <row r="7629" spans="4:4">
      <c r="D7629" s="25"/>
    </row>
    <row r="7630" spans="4:4">
      <c r="D7630" s="25"/>
    </row>
    <row r="7631" spans="4:4">
      <c r="D7631" s="25"/>
    </row>
    <row r="7632" spans="4:4">
      <c r="D7632" s="25"/>
    </row>
    <row r="7633" spans="4:4">
      <c r="D7633" s="25"/>
    </row>
    <row r="7634" spans="4:4">
      <c r="D7634" s="25"/>
    </row>
    <row r="7635" spans="4:4">
      <c r="D7635" s="25"/>
    </row>
    <row r="7636" spans="4:4">
      <c r="D7636" s="25"/>
    </row>
    <row r="7637" spans="4:4">
      <c r="D7637" s="25"/>
    </row>
    <row r="7638" spans="4:4">
      <c r="D7638" s="25"/>
    </row>
    <row r="7639" spans="4:4">
      <c r="D7639" s="25"/>
    </row>
    <row r="7640" spans="4:4">
      <c r="D7640" s="25"/>
    </row>
    <row r="7641" spans="4:4">
      <c r="D7641" s="25"/>
    </row>
    <row r="7642" spans="4:4">
      <c r="D7642" s="25"/>
    </row>
    <row r="7643" spans="4:4">
      <c r="D7643" s="25"/>
    </row>
    <row r="7644" spans="4:4">
      <c r="D7644" s="25"/>
    </row>
    <row r="7645" spans="4:4">
      <c r="D7645" s="25"/>
    </row>
    <row r="7646" spans="4:4">
      <c r="D7646" s="25"/>
    </row>
    <row r="7647" spans="4:4">
      <c r="D7647" s="25"/>
    </row>
    <row r="7648" spans="4:4">
      <c r="D7648" s="25"/>
    </row>
    <row r="7649" spans="4:4">
      <c r="D7649" s="25"/>
    </row>
    <row r="7650" spans="4:4">
      <c r="D7650" s="25"/>
    </row>
    <row r="7651" spans="4:4">
      <c r="D7651" s="25"/>
    </row>
    <row r="7652" spans="4:4">
      <c r="D7652" s="25"/>
    </row>
    <row r="7653" spans="4:4">
      <c r="D7653" s="25"/>
    </row>
    <row r="7654" spans="4:4">
      <c r="D7654" s="25"/>
    </row>
    <row r="7655" spans="4:4">
      <c r="D7655" s="25"/>
    </row>
    <row r="7656" spans="4:4">
      <c r="D7656" s="25"/>
    </row>
    <row r="7657" spans="4:4">
      <c r="D7657" s="25"/>
    </row>
    <row r="7658" spans="4:4">
      <c r="D7658" s="25"/>
    </row>
    <row r="7659" spans="4:4">
      <c r="D7659" s="25"/>
    </row>
    <row r="7660" spans="4:4">
      <c r="D7660" s="25"/>
    </row>
    <row r="7661" spans="4:4">
      <c r="D7661" s="25"/>
    </row>
    <row r="7662" spans="4:4">
      <c r="D7662" s="25"/>
    </row>
    <row r="7663" spans="4:4">
      <c r="D7663" s="25"/>
    </row>
    <row r="7664" spans="4:4">
      <c r="D7664" s="25"/>
    </row>
    <row r="7665" spans="4:4">
      <c r="D7665" s="25"/>
    </row>
    <row r="7666" spans="4:4">
      <c r="D7666" s="25"/>
    </row>
    <row r="7667" spans="4:4">
      <c r="D7667" s="25"/>
    </row>
    <row r="7668" spans="4:4">
      <c r="D7668" s="25"/>
    </row>
    <row r="7669" spans="4:4">
      <c r="D7669" s="25"/>
    </row>
    <row r="7670" spans="4:4">
      <c r="D7670" s="25"/>
    </row>
    <row r="7671" spans="4:4">
      <c r="D7671" s="25"/>
    </row>
    <row r="7672" spans="4:4">
      <c r="D7672" s="25"/>
    </row>
    <row r="7673" spans="4:4">
      <c r="D7673" s="25"/>
    </row>
    <row r="7674" spans="4:4">
      <c r="D7674" s="25"/>
    </row>
    <row r="7675" spans="4:4">
      <c r="D7675" s="25"/>
    </row>
    <row r="7676" spans="4:4">
      <c r="D7676" s="25"/>
    </row>
    <row r="7677" spans="4:4">
      <c r="D7677" s="25"/>
    </row>
    <row r="7678" spans="4:4">
      <c r="D7678" s="25"/>
    </row>
    <row r="7679" spans="4:4">
      <c r="D7679" s="25"/>
    </row>
    <row r="7680" spans="4:4">
      <c r="D7680" s="25"/>
    </row>
    <row r="7681" spans="4:4">
      <c r="D7681" s="25"/>
    </row>
    <row r="7682" spans="4:4">
      <c r="D7682" s="25"/>
    </row>
    <row r="7683" spans="4:4">
      <c r="D7683" s="25"/>
    </row>
    <row r="7684" spans="4:4">
      <c r="D7684" s="25"/>
    </row>
    <row r="7685" spans="4:4">
      <c r="D7685" s="25"/>
    </row>
    <row r="7686" spans="4:4">
      <c r="D7686" s="25"/>
    </row>
    <row r="7687" spans="4:4">
      <c r="D7687" s="25"/>
    </row>
    <row r="7688" spans="4:4">
      <c r="D7688" s="25"/>
    </row>
    <row r="7689" spans="4:4">
      <c r="D7689" s="25"/>
    </row>
    <row r="7690" spans="4:4">
      <c r="D7690" s="25"/>
    </row>
    <row r="7691" spans="4:4">
      <c r="D7691" s="25"/>
    </row>
    <row r="7692" spans="4:4">
      <c r="D7692" s="25"/>
    </row>
    <row r="7693" spans="4:4">
      <c r="D7693" s="25"/>
    </row>
    <row r="7694" spans="4:4">
      <c r="D7694" s="25"/>
    </row>
    <row r="7695" spans="4:4">
      <c r="D7695" s="25"/>
    </row>
    <row r="7696" spans="4:4">
      <c r="D7696" s="25"/>
    </row>
    <row r="7697" spans="4:4">
      <c r="D7697" s="25"/>
    </row>
    <row r="7698" spans="4:4">
      <c r="D7698" s="25"/>
    </row>
    <row r="7699" spans="4:4">
      <c r="D7699" s="25"/>
    </row>
    <row r="7700" spans="4:4">
      <c r="D7700" s="25"/>
    </row>
    <row r="7701" spans="4:4">
      <c r="D7701" s="25"/>
    </row>
    <row r="7702" spans="4:4">
      <c r="D7702" s="25"/>
    </row>
    <row r="7703" spans="4:4">
      <c r="D7703" s="25"/>
    </row>
    <row r="7704" spans="4:4">
      <c r="D7704" s="25"/>
    </row>
    <row r="7705" spans="4:4">
      <c r="D7705" s="25"/>
    </row>
    <row r="7706" spans="4:4">
      <c r="D7706" s="25"/>
    </row>
    <row r="7707" spans="4:4">
      <c r="D7707" s="25"/>
    </row>
    <row r="7708" spans="4:4">
      <c r="D7708" s="25"/>
    </row>
    <row r="7709" spans="4:4">
      <c r="D7709" s="25"/>
    </row>
    <row r="7710" spans="4:4">
      <c r="D7710" s="25"/>
    </row>
    <row r="7711" spans="4:4">
      <c r="D7711" s="25"/>
    </row>
    <row r="7712" spans="4:4">
      <c r="D7712" s="25"/>
    </row>
    <row r="7713" spans="4:4">
      <c r="D7713" s="25"/>
    </row>
    <row r="7714" spans="4:4">
      <c r="D7714" s="25"/>
    </row>
    <row r="7715" spans="4:4">
      <c r="D7715" s="25"/>
    </row>
    <row r="7716" spans="4:4">
      <c r="D7716" s="25"/>
    </row>
    <row r="7717" spans="4:4">
      <c r="D7717" s="25"/>
    </row>
    <row r="7718" spans="4:4">
      <c r="D7718" s="25"/>
    </row>
    <row r="7719" spans="4:4">
      <c r="D7719" s="25"/>
    </row>
    <row r="7720" spans="4:4">
      <c r="D7720" s="25"/>
    </row>
    <row r="7721" spans="4:4">
      <c r="D7721" s="25"/>
    </row>
    <row r="7722" spans="4:4">
      <c r="D7722" s="25"/>
    </row>
    <row r="7723" spans="4:4">
      <c r="D7723" s="25"/>
    </row>
    <row r="7724" spans="4:4">
      <c r="D7724" s="25"/>
    </row>
    <row r="7725" spans="4:4">
      <c r="D7725" s="25"/>
    </row>
    <row r="7726" spans="4:4">
      <c r="D7726" s="25"/>
    </row>
    <row r="7727" spans="4:4">
      <c r="D7727" s="25"/>
    </row>
    <row r="7728" spans="4:4">
      <c r="D7728" s="25"/>
    </row>
    <row r="7729" spans="4:4">
      <c r="D7729" s="25"/>
    </row>
    <row r="7730" spans="4:4">
      <c r="D7730" s="25"/>
    </row>
    <row r="7731" spans="4:4">
      <c r="D7731" s="25"/>
    </row>
    <row r="7732" spans="4:4">
      <c r="D7732" s="25"/>
    </row>
    <row r="7733" spans="4:4">
      <c r="D7733" s="25"/>
    </row>
    <row r="7734" spans="4:4">
      <c r="D7734" s="25"/>
    </row>
    <row r="7735" spans="4:4">
      <c r="D7735" s="25"/>
    </row>
    <row r="7736" spans="4:4">
      <c r="D7736" s="25"/>
    </row>
    <row r="7737" spans="4:4">
      <c r="D7737" s="25"/>
    </row>
    <row r="7738" spans="4:4">
      <c r="D7738" s="25"/>
    </row>
    <row r="7739" spans="4:4">
      <c r="D7739" s="25"/>
    </row>
    <row r="7740" spans="4:4">
      <c r="D7740" s="25"/>
    </row>
    <row r="7741" spans="4:4">
      <c r="D7741" s="25"/>
    </row>
    <row r="7742" spans="4:4">
      <c r="D7742" s="25"/>
    </row>
    <row r="7743" spans="4:4">
      <c r="D7743" s="25"/>
    </row>
    <row r="7744" spans="4:4">
      <c r="D7744" s="25"/>
    </row>
    <row r="7745" spans="4:4">
      <c r="D7745" s="25"/>
    </row>
    <row r="7746" spans="4:4">
      <c r="D7746" s="25"/>
    </row>
    <row r="7747" spans="4:4">
      <c r="D7747" s="25"/>
    </row>
    <row r="7748" spans="4:4">
      <c r="D7748" s="25"/>
    </row>
    <row r="7749" spans="4:4">
      <c r="D7749" s="25"/>
    </row>
    <row r="7750" spans="4:4">
      <c r="D7750" s="25"/>
    </row>
    <row r="7751" spans="4:4">
      <c r="D7751" s="25"/>
    </row>
    <row r="7752" spans="4:4">
      <c r="D7752" s="25"/>
    </row>
    <row r="7753" spans="4:4">
      <c r="D7753" s="25"/>
    </row>
    <row r="7754" spans="4:4">
      <c r="D7754" s="25"/>
    </row>
    <row r="7755" spans="4:4">
      <c r="D7755" s="25"/>
    </row>
    <row r="7756" spans="4:4">
      <c r="D7756" s="25"/>
    </row>
    <row r="7757" spans="4:4">
      <c r="D7757" s="25"/>
    </row>
    <row r="7758" spans="4:4">
      <c r="D7758" s="25"/>
    </row>
    <row r="7759" spans="4:4">
      <c r="D7759" s="25"/>
    </row>
    <row r="7760" spans="4:4">
      <c r="D7760" s="25"/>
    </row>
    <row r="7761" spans="4:4">
      <c r="D7761" s="25"/>
    </row>
    <row r="7762" spans="4:4">
      <c r="D7762" s="25"/>
    </row>
    <row r="7763" spans="4:4">
      <c r="D7763" s="25"/>
    </row>
    <row r="7764" spans="4:4">
      <c r="D7764" s="25"/>
    </row>
    <row r="7765" spans="4:4">
      <c r="D7765" s="25"/>
    </row>
    <row r="7766" spans="4:4">
      <c r="D7766" s="25"/>
    </row>
    <row r="7767" spans="4:4">
      <c r="D7767" s="25"/>
    </row>
    <row r="7768" spans="4:4">
      <c r="D7768" s="25"/>
    </row>
    <row r="7769" spans="4:4">
      <c r="D7769" s="25"/>
    </row>
    <row r="7770" spans="4:4">
      <c r="D7770" s="25"/>
    </row>
    <row r="7771" spans="4:4">
      <c r="D7771" s="25"/>
    </row>
    <row r="7772" spans="4:4">
      <c r="D7772" s="25"/>
    </row>
    <row r="7773" spans="4:4">
      <c r="D7773" s="25"/>
    </row>
    <row r="7774" spans="4:4">
      <c r="D7774" s="25"/>
    </row>
    <row r="7775" spans="4:4">
      <c r="D7775" s="25"/>
    </row>
    <row r="7776" spans="4:4">
      <c r="D7776" s="25"/>
    </row>
    <row r="7777" spans="4:4">
      <c r="D7777" s="25"/>
    </row>
    <row r="7778" spans="4:4">
      <c r="D7778" s="25"/>
    </row>
    <row r="7779" spans="4:4">
      <c r="D7779" s="25"/>
    </row>
    <row r="7780" spans="4:4">
      <c r="D7780" s="25"/>
    </row>
    <row r="7781" spans="4:4">
      <c r="D7781" s="25"/>
    </row>
    <row r="7782" spans="4:4">
      <c r="D7782" s="25"/>
    </row>
    <row r="7783" spans="4:4">
      <c r="D7783" s="25"/>
    </row>
    <row r="7784" spans="4:4">
      <c r="D7784" s="25"/>
    </row>
    <row r="7785" spans="4:4">
      <c r="D7785" s="25"/>
    </row>
    <row r="7786" spans="4:4">
      <c r="D7786" s="25"/>
    </row>
    <row r="7787" spans="4:4">
      <c r="D7787" s="25"/>
    </row>
    <row r="7788" spans="4:4">
      <c r="D7788" s="25"/>
    </row>
    <row r="7789" spans="4:4">
      <c r="D7789" s="25"/>
    </row>
    <row r="7790" spans="4:4">
      <c r="D7790" s="25"/>
    </row>
    <row r="7791" spans="4:4">
      <c r="D7791" s="25"/>
    </row>
    <row r="7792" spans="4:4">
      <c r="D7792" s="25"/>
    </row>
    <row r="7793" spans="4:4">
      <c r="D7793" s="25"/>
    </row>
    <row r="7794" spans="4:4">
      <c r="D7794" s="25"/>
    </row>
    <row r="7795" spans="4:4">
      <c r="D7795" s="25"/>
    </row>
    <row r="7796" spans="4:4">
      <c r="D7796" s="25"/>
    </row>
    <row r="7797" spans="4:4">
      <c r="D7797" s="25"/>
    </row>
    <row r="7798" spans="4:4">
      <c r="D7798" s="25"/>
    </row>
    <row r="7799" spans="4:4">
      <c r="D7799" s="25"/>
    </row>
    <row r="7800" spans="4:4">
      <c r="D7800" s="25"/>
    </row>
    <row r="7801" spans="4:4">
      <c r="D7801" s="25"/>
    </row>
    <row r="7802" spans="4:4">
      <c r="D7802" s="25"/>
    </row>
    <row r="7803" spans="4:4">
      <c r="D7803" s="25"/>
    </row>
    <row r="7804" spans="4:4">
      <c r="D7804" s="25"/>
    </row>
    <row r="7805" spans="4:4">
      <c r="D7805" s="25"/>
    </row>
    <row r="7806" spans="4:4">
      <c r="D7806" s="25"/>
    </row>
    <row r="7807" spans="4:4">
      <c r="D7807" s="25"/>
    </row>
    <row r="7808" spans="4:4">
      <c r="D7808" s="25"/>
    </row>
    <row r="7809" spans="4:4">
      <c r="D7809" s="25"/>
    </row>
    <row r="7810" spans="4:4">
      <c r="D7810" s="25"/>
    </row>
    <row r="7811" spans="4:4">
      <c r="D7811" s="25"/>
    </row>
    <row r="7812" spans="4:4">
      <c r="D7812" s="25"/>
    </row>
    <row r="7813" spans="4:4">
      <c r="D7813" s="25"/>
    </row>
    <row r="7814" spans="4:4">
      <c r="D7814" s="25"/>
    </row>
    <row r="7815" spans="4:4">
      <c r="D7815" s="25"/>
    </row>
    <row r="7816" spans="4:4">
      <c r="D7816" s="25"/>
    </row>
    <row r="7817" spans="4:4">
      <c r="D7817" s="25"/>
    </row>
    <row r="7818" spans="4:4">
      <c r="D7818" s="25"/>
    </row>
    <row r="7819" spans="4:4">
      <c r="D7819" s="25"/>
    </row>
    <row r="7820" spans="4:4">
      <c r="D7820" s="25"/>
    </row>
    <row r="7821" spans="4:4">
      <c r="D7821" s="25"/>
    </row>
    <row r="7822" spans="4:4">
      <c r="D7822" s="25"/>
    </row>
    <row r="7823" spans="4:4">
      <c r="D7823" s="25"/>
    </row>
    <row r="7824" spans="4:4">
      <c r="D7824" s="25"/>
    </row>
    <row r="7825" spans="4:4">
      <c r="D7825" s="25"/>
    </row>
    <row r="7826" spans="4:4">
      <c r="D7826" s="25"/>
    </row>
    <row r="7827" spans="4:4">
      <c r="D7827" s="25"/>
    </row>
    <row r="7828" spans="4:4">
      <c r="D7828" s="25"/>
    </row>
    <row r="7829" spans="4:4">
      <c r="D7829" s="25"/>
    </row>
    <row r="7830" spans="4:4">
      <c r="D7830" s="25"/>
    </row>
    <row r="7831" spans="4:4">
      <c r="D7831" s="25"/>
    </row>
    <row r="7832" spans="4:4">
      <c r="D7832" s="25"/>
    </row>
    <row r="7833" spans="4:4">
      <c r="D7833" s="25"/>
    </row>
    <row r="7834" spans="4:4">
      <c r="D7834" s="25"/>
    </row>
    <row r="7835" spans="4:4">
      <c r="D7835" s="25"/>
    </row>
    <row r="7836" spans="4:4">
      <c r="D7836" s="25"/>
    </row>
    <row r="7837" spans="4:4">
      <c r="D7837" s="25"/>
    </row>
    <row r="7838" spans="4:4">
      <c r="D7838" s="25"/>
    </row>
    <row r="7839" spans="4:4">
      <c r="D7839" s="25"/>
    </row>
    <row r="7840" spans="4:4">
      <c r="D7840" s="25"/>
    </row>
    <row r="7841" spans="4:4">
      <c r="D7841" s="25"/>
    </row>
    <row r="7842" spans="4:4">
      <c r="D7842" s="25"/>
    </row>
    <row r="7843" spans="4:4">
      <c r="D7843" s="25"/>
    </row>
    <row r="7844" spans="4:4">
      <c r="D7844" s="25"/>
    </row>
    <row r="7845" spans="4:4">
      <c r="D7845" s="25"/>
    </row>
    <row r="7846" spans="4:4">
      <c r="D7846" s="25"/>
    </row>
    <row r="7847" spans="4:4">
      <c r="D7847" s="25"/>
    </row>
    <row r="7848" spans="4:4">
      <c r="D7848" s="25"/>
    </row>
    <row r="7849" spans="4:4">
      <c r="D7849" s="25"/>
    </row>
    <row r="7850" spans="4:4">
      <c r="D7850" s="25"/>
    </row>
    <row r="7851" spans="4:4">
      <c r="D7851" s="25"/>
    </row>
    <row r="7852" spans="4:4">
      <c r="D7852" s="25"/>
    </row>
    <row r="7853" spans="4:4">
      <c r="D7853" s="25"/>
    </row>
    <row r="7854" spans="4:4">
      <c r="D7854" s="25"/>
    </row>
    <row r="7855" spans="4:4">
      <c r="D7855" s="25"/>
    </row>
    <row r="7856" spans="4:4">
      <c r="D7856" s="25"/>
    </row>
    <row r="7857" spans="4:4">
      <c r="D7857" s="25"/>
    </row>
    <row r="7858" spans="4:4">
      <c r="D7858" s="25"/>
    </row>
    <row r="7859" spans="4:4">
      <c r="D7859" s="25"/>
    </row>
    <row r="7860" spans="4:4">
      <c r="D7860" s="25"/>
    </row>
    <row r="7861" spans="4:4">
      <c r="D7861" s="25"/>
    </row>
    <row r="7862" spans="4:4">
      <c r="D7862" s="25"/>
    </row>
    <row r="7863" spans="4:4">
      <c r="D7863" s="25"/>
    </row>
    <row r="7864" spans="4:4">
      <c r="D7864" s="25"/>
    </row>
    <row r="7865" spans="4:4">
      <c r="D7865" s="25"/>
    </row>
    <row r="7866" spans="4:4">
      <c r="D7866" s="25"/>
    </row>
    <row r="7867" spans="4:4">
      <c r="D7867" s="25"/>
    </row>
    <row r="7868" spans="4:4">
      <c r="D7868" s="25"/>
    </row>
    <row r="7869" spans="4:4">
      <c r="D7869" s="25"/>
    </row>
    <row r="7870" spans="4:4">
      <c r="D7870" s="25"/>
    </row>
    <row r="7871" spans="4:4">
      <c r="D7871" s="25"/>
    </row>
    <row r="7872" spans="4:4">
      <c r="D7872" s="25"/>
    </row>
    <row r="7873" spans="4:4">
      <c r="D7873" s="25"/>
    </row>
    <row r="7874" spans="4:4">
      <c r="D7874" s="25"/>
    </row>
    <row r="7875" spans="4:4">
      <c r="D7875" s="25"/>
    </row>
    <row r="7876" spans="4:4">
      <c r="D7876" s="25"/>
    </row>
    <row r="7877" spans="4:4">
      <c r="D7877" s="25"/>
    </row>
    <row r="7878" spans="4:4">
      <c r="D7878" s="25"/>
    </row>
    <row r="7879" spans="4:4">
      <c r="D7879" s="25"/>
    </row>
    <row r="7880" spans="4:4">
      <c r="D7880" s="25"/>
    </row>
    <row r="7881" spans="4:4">
      <c r="D7881" s="25"/>
    </row>
    <row r="7882" spans="4:4">
      <c r="D7882" s="25"/>
    </row>
    <row r="7883" spans="4:4">
      <c r="D7883" s="25"/>
    </row>
    <row r="7884" spans="4:4">
      <c r="D7884" s="25"/>
    </row>
    <row r="7885" spans="4:4">
      <c r="D7885" s="25"/>
    </row>
    <row r="7886" spans="4:4">
      <c r="D7886" s="25"/>
    </row>
    <row r="7887" spans="4:4">
      <c r="D7887" s="25"/>
    </row>
    <row r="7888" spans="4:4">
      <c r="D7888" s="25"/>
    </row>
    <row r="7889" spans="4:4">
      <c r="D7889" s="25"/>
    </row>
    <row r="7890" spans="4:4">
      <c r="D7890" s="25"/>
    </row>
    <row r="7891" spans="4:4">
      <c r="D7891" s="25"/>
    </row>
    <row r="7892" spans="4:4">
      <c r="D7892" s="25"/>
    </row>
    <row r="7893" spans="4:4">
      <c r="D7893" s="25"/>
    </row>
    <row r="7894" spans="4:4">
      <c r="D7894" s="25"/>
    </row>
    <row r="7895" spans="4:4">
      <c r="D7895" s="25"/>
    </row>
    <row r="7896" spans="4:4">
      <c r="D7896" s="25"/>
    </row>
    <row r="7897" spans="4:4">
      <c r="D7897" s="25"/>
    </row>
    <row r="7898" spans="4:4">
      <c r="D7898" s="25"/>
    </row>
    <row r="7899" spans="4:4">
      <c r="D7899" s="25"/>
    </row>
    <row r="7900" spans="4:4">
      <c r="D7900" s="25"/>
    </row>
    <row r="7901" spans="4:4">
      <c r="D7901" s="25"/>
    </row>
    <row r="7902" spans="4:4">
      <c r="D7902" s="25"/>
    </row>
    <row r="7903" spans="4:4">
      <c r="D7903" s="25"/>
    </row>
    <row r="7904" spans="4:4">
      <c r="D7904" s="25"/>
    </row>
    <row r="7905" spans="4:4">
      <c r="D7905" s="25"/>
    </row>
    <row r="7906" spans="4:4">
      <c r="D7906" s="25"/>
    </row>
    <row r="7907" spans="4:4">
      <c r="D7907" s="25"/>
    </row>
    <row r="7908" spans="4:4">
      <c r="D7908" s="25"/>
    </row>
    <row r="7909" spans="4:4">
      <c r="D7909" s="25"/>
    </row>
    <row r="7910" spans="4:4">
      <c r="D7910" s="25"/>
    </row>
    <row r="7911" spans="4:4">
      <c r="D7911" s="25"/>
    </row>
    <row r="7912" spans="4:4">
      <c r="D7912" s="25"/>
    </row>
    <row r="7913" spans="4:4">
      <c r="D7913" s="25"/>
    </row>
    <row r="7914" spans="4:4">
      <c r="D7914" s="25"/>
    </row>
    <row r="7915" spans="4:4">
      <c r="D7915" s="25"/>
    </row>
    <row r="7916" spans="4:4">
      <c r="D7916" s="25"/>
    </row>
    <row r="7917" spans="4:4">
      <c r="D7917" s="25"/>
    </row>
    <row r="7918" spans="4:4">
      <c r="D7918" s="25"/>
    </row>
    <row r="7919" spans="4:4">
      <c r="D7919" s="25"/>
    </row>
    <row r="7920" spans="4:4">
      <c r="D7920" s="25"/>
    </row>
    <row r="7921" spans="4:4">
      <c r="D7921" s="25"/>
    </row>
    <row r="7922" spans="4:4">
      <c r="D7922" s="25"/>
    </row>
    <row r="7923" spans="4:4">
      <c r="D7923" s="25"/>
    </row>
    <row r="7924" spans="4:4">
      <c r="D7924" s="25"/>
    </row>
    <row r="7925" spans="4:4">
      <c r="D7925" s="25"/>
    </row>
    <row r="7926" spans="4:4">
      <c r="D7926" s="25"/>
    </row>
    <row r="7927" spans="4:4">
      <c r="D7927" s="25"/>
    </row>
    <row r="7928" spans="4:4">
      <c r="D7928" s="25"/>
    </row>
    <row r="7929" spans="4:4">
      <c r="D7929" s="25"/>
    </row>
    <row r="7930" spans="4:4">
      <c r="D7930" s="25"/>
    </row>
    <row r="7931" spans="4:4">
      <c r="D7931" s="25"/>
    </row>
    <row r="7932" spans="4:4">
      <c r="D7932" s="25"/>
    </row>
    <row r="7933" spans="4:4">
      <c r="D7933" s="25"/>
    </row>
    <row r="7934" spans="4:4">
      <c r="D7934" s="25"/>
    </row>
    <row r="7935" spans="4:4">
      <c r="D7935" s="25"/>
    </row>
    <row r="7936" spans="4:4">
      <c r="D7936" s="25"/>
    </row>
    <row r="7937" spans="4:4">
      <c r="D7937" s="25"/>
    </row>
    <row r="7938" spans="4:4">
      <c r="D7938" s="25"/>
    </row>
    <row r="7939" spans="4:4">
      <c r="D7939" s="25"/>
    </row>
    <row r="7940" spans="4:4">
      <c r="D7940" s="25"/>
    </row>
    <row r="7941" spans="4:4">
      <c r="D7941" s="25"/>
    </row>
    <row r="7942" spans="4:4">
      <c r="D7942" s="25"/>
    </row>
    <row r="7943" spans="4:4">
      <c r="D7943" s="25"/>
    </row>
    <row r="7944" spans="4:4">
      <c r="D7944" s="25"/>
    </row>
    <row r="7945" spans="4:4">
      <c r="D7945" s="25"/>
    </row>
    <row r="7946" spans="4:4">
      <c r="D7946" s="25"/>
    </row>
    <row r="7947" spans="4:4">
      <c r="D7947" s="25"/>
    </row>
  </sheetData>
  <autoFilter ref="A10:W6093" xr:uid="{00000000-0001-0000-0C00-000000000000}">
    <filterColumn colId="16">
      <filters blank="1">
        <filter val="Axium - 2022 - Capital Budget Roll Up"/>
        <filter val="Birkdale - 2022 - In-Suite Renovations"/>
        <filter val="Brierwood Apts - 2022 - In-Suite Renovations"/>
        <filter val="Hollyburn House - 2022 - In-Suite Renovations"/>
        <filter val="Hollyburn House - 2022 - Virtual Video"/>
        <filter val="LTC 100% Owned - 2022 - Emergency Contingency"/>
        <filter val="Parkwood Manor - 2022 - In-Suite Renovations"/>
        <filter val="Portobello - 2022 - In-Suite Renovations"/>
        <filter val="Prince of Wales - 2022 - In-Suite Renovations"/>
        <filter val="Stittsville Villa - 2022 - In-Suite Renovations"/>
        <filter val="The Bentley Regina - 2022 - In-Suite Renovations"/>
        <filter val="The Bentley Saskatoon - 2022 - In-Suite Renovations"/>
        <filter val="The Edgemont - 2022 - In-Suite Renovations"/>
        <filter val="The Westwood - 2022 - In-Suite Renovations"/>
        <filter val="Welltower - 2022 - Capital Budget Roll Up"/>
        <filter val="Windsor Park - 2022 - In-Suite Renovations"/>
      </filters>
    </filterColumn>
    <filterColumn colId="19">
      <filters>
        <filter val="0"/>
      </filters>
    </filterColumn>
    <filterColumn colId="20">
      <filters>
        <filter val="No"/>
        <filter val="#N/A"/>
      </filters>
    </filterColumn>
    <filterColumn colId="21">
      <filters>
        <dateGroupItem year="2022" month="11" dateTimeGrouping="month"/>
      </filters>
    </filterColumn>
  </autoFilter>
  <mergeCells count="1">
    <mergeCell ref="F9:G9"/>
  </mergeCells>
  <conditionalFormatting sqref="D1:D5451 D5514:D5563 D5587:D5742 D5782:D5953 D5974:D6041 D6059:D6086 D6134:D6138 D6143:D6144 D6180:D1048576">
    <cfRule type="duplicateValues" dxfId="86" priority="4"/>
  </conditionalFormatting>
  <conditionalFormatting sqref="D6058">
    <cfRule type="duplicateValues" dxfId="85" priority="3"/>
  </conditionalFormatting>
  <conditionalFormatting sqref="D6096:D6133">
    <cfRule type="duplicateValues" dxfId="84" priority="2"/>
  </conditionalFormatting>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AAE32-FC46-4CC1-9E94-259B7991D95F}">
  <sheetPr codeName="Sheet9"/>
  <dimension ref="A1:B4461"/>
  <sheetViews>
    <sheetView topLeftCell="A4349" workbookViewId="0">
      <selection activeCell="A4374" sqref="A4374"/>
    </sheetView>
  </sheetViews>
  <sheetFormatPr defaultColWidth="8" defaultRowHeight="12.75"/>
  <cols>
    <col min="1" max="1" width="114.42578125" style="45" bestFit="1" customWidth="1"/>
    <col min="2" max="2" width="21.140625" style="45" bestFit="1" customWidth="1"/>
    <col min="3" max="16384" width="8" style="45"/>
  </cols>
  <sheetData>
    <row r="1" spans="1:2">
      <c r="A1" s="35" t="s">
        <v>1007</v>
      </c>
      <c r="B1" s="35" t="s">
        <v>20404</v>
      </c>
    </row>
    <row r="2" spans="1:2" ht="15">
      <c r="A2" s="25" t="s">
        <v>20405</v>
      </c>
      <c r="B2" s="25" t="s">
        <v>20406</v>
      </c>
    </row>
    <row r="3" spans="1:2" ht="15">
      <c r="A3" s="25" t="s">
        <v>20407</v>
      </c>
      <c r="B3" s="25" t="s">
        <v>20406</v>
      </c>
    </row>
    <row r="4" spans="1:2" ht="15">
      <c r="A4" s="25" t="s">
        <v>20408</v>
      </c>
      <c r="B4" s="25" t="s">
        <v>20406</v>
      </c>
    </row>
    <row r="5" spans="1:2" ht="15">
      <c r="A5" s="25" t="s">
        <v>20409</v>
      </c>
      <c r="B5" s="25" t="s">
        <v>20406</v>
      </c>
    </row>
    <row r="6" spans="1:2" ht="15">
      <c r="A6" s="25" t="s">
        <v>20410</v>
      </c>
      <c r="B6" s="25" t="s">
        <v>20406</v>
      </c>
    </row>
    <row r="7" spans="1:2" ht="15">
      <c r="A7" s="25" t="s">
        <v>20411</v>
      </c>
      <c r="B7" s="25" t="s">
        <v>20406</v>
      </c>
    </row>
    <row r="8" spans="1:2" ht="15">
      <c r="A8" s="25" t="s">
        <v>20412</v>
      </c>
      <c r="B8" s="25" t="s">
        <v>20406</v>
      </c>
    </row>
    <row r="9" spans="1:2" ht="15">
      <c r="A9" s="25" t="s">
        <v>20413</v>
      </c>
      <c r="B9" s="25" t="s">
        <v>20406</v>
      </c>
    </row>
    <row r="10" spans="1:2" ht="15">
      <c r="A10" s="25" t="s">
        <v>20414</v>
      </c>
      <c r="B10" s="25" t="s">
        <v>20406</v>
      </c>
    </row>
    <row r="11" spans="1:2" ht="15">
      <c r="A11" s="25" t="s">
        <v>20415</v>
      </c>
      <c r="B11" s="25" t="s">
        <v>20406</v>
      </c>
    </row>
    <row r="12" spans="1:2" ht="15">
      <c r="A12" s="25" t="s">
        <v>20416</v>
      </c>
      <c r="B12" s="25" t="s">
        <v>20406</v>
      </c>
    </row>
    <row r="13" spans="1:2" ht="15">
      <c r="A13" s="25" t="s">
        <v>20417</v>
      </c>
      <c r="B13" s="25" t="s">
        <v>20406</v>
      </c>
    </row>
    <row r="14" spans="1:2" ht="15">
      <c r="A14" s="25" t="s">
        <v>20418</v>
      </c>
      <c r="B14" s="25" t="s">
        <v>20419</v>
      </c>
    </row>
    <row r="15" spans="1:2" ht="15">
      <c r="A15" s="25" t="s">
        <v>20420</v>
      </c>
      <c r="B15" s="25" t="s">
        <v>20406</v>
      </c>
    </row>
    <row r="16" spans="1:2" ht="15">
      <c r="A16" s="25" t="s">
        <v>20421</v>
      </c>
      <c r="B16" s="25" t="s">
        <v>20406</v>
      </c>
    </row>
    <row r="17" spans="1:2" ht="15">
      <c r="A17" s="25" t="s">
        <v>20422</v>
      </c>
      <c r="B17" s="25" t="s">
        <v>20406</v>
      </c>
    </row>
    <row r="18" spans="1:2" ht="15">
      <c r="A18" s="25" t="s">
        <v>20423</v>
      </c>
      <c r="B18" s="25" t="s">
        <v>20419</v>
      </c>
    </row>
    <row r="19" spans="1:2" ht="15">
      <c r="A19" s="25" t="s">
        <v>20424</v>
      </c>
      <c r="B19" s="25" t="s">
        <v>20406</v>
      </c>
    </row>
    <row r="20" spans="1:2" ht="15">
      <c r="A20" s="25" t="s">
        <v>20425</v>
      </c>
      <c r="B20" s="25" t="s">
        <v>20419</v>
      </c>
    </row>
    <row r="21" spans="1:2" ht="15">
      <c r="A21" s="25" t="s">
        <v>20426</v>
      </c>
      <c r="B21" s="25" t="s">
        <v>20406</v>
      </c>
    </row>
    <row r="22" spans="1:2" ht="15">
      <c r="A22" s="25" t="s">
        <v>20427</v>
      </c>
      <c r="B22" s="25" t="s">
        <v>20406</v>
      </c>
    </row>
    <row r="23" spans="1:2" ht="15">
      <c r="A23" s="25" t="s">
        <v>20428</v>
      </c>
      <c r="B23" s="25" t="s">
        <v>20419</v>
      </c>
    </row>
    <row r="24" spans="1:2" ht="15">
      <c r="A24" s="25" t="s">
        <v>20429</v>
      </c>
      <c r="B24" s="25" t="s">
        <v>20419</v>
      </c>
    </row>
    <row r="25" spans="1:2" ht="15">
      <c r="A25" s="25" t="s">
        <v>20430</v>
      </c>
      <c r="B25" s="25" t="s">
        <v>20406</v>
      </c>
    </row>
    <row r="26" spans="1:2" ht="15">
      <c r="A26" s="25" t="s">
        <v>20431</v>
      </c>
      <c r="B26" s="25" t="s">
        <v>20419</v>
      </c>
    </row>
    <row r="27" spans="1:2" ht="15">
      <c r="A27" s="25" t="s">
        <v>20432</v>
      </c>
      <c r="B27" s="25" t="s">
        <v>20406</v>
      </c>
    </row>
    <row r="28" spans="1:2" ht="15">
      <c r="A28" s="25" t="s">
        <v>20433</v>
      </c>
      <c r="B28" s="25" t="s">
        <v>20419</v>
      </c>
    </row>
    <row r="29" spans="1:2" ht="15">
      <c r="A29" s="25" t="s">
        <v>20434</v>
      </c>
      <c r="B29" s="25" t="s">
        <v>20406</v>
      </c>
    </row>
    <row r="30" spans="1:2" ht="15">
      <c r="A30" s="25" t="s">
        <v>20435</v>
      </c>
      <c r="B30" s="25" t="s">
        <v>20406</v>
      </c>
    </row>
    <row r="31" spans="1:2" ht="15">
      <c r="A31" s="25" t="s">
        <v>20436</v>
      </c>
      <c r="B31" s="25" t="s">
        <v>20419</v>
      </c>
    </row>
    <row r="32" spans="1:2" ht="15">
      <c r="A32" s="25" t="s">
        <v>20437</v>
      </c>
      <c r="B32" s="25" t="s">
        <v>20406</v>
      </c>
    </row>
    <row r="33" spans="1:2" ht="15">
      <c r="A33" s="25" t="s">
        <v>20438</v>
      </c>
      <c r="B33" s="25" t="s">
        <v>20406</v>
      </c>
    </row>
    <row r="34" spans="1:2" ht="15">
      <c r="A34" s="25" t="s">
        <v>20439</v>
      </c>
      <c r="B34" s="25" t="s">
        <v>20419</v>
      </c>
    </row>
    <row r="35" spans="1:2" ht="15">
      <c r="A35" s="25" t="s">
        <v>20440</v>
      </c>
      <c r="B35" s="25" t="s">
        <v>20406</v>
      </c>
    </row>
    <row r="36" spans="1:2" ht="15">
      <c r="A36" s="25" t="s">
        <v>20441</v>
      </c>
      <c r="B36" s="25" t="s">
        <v>20406</v>
      </c>
    </row>
    <row r="37" spans="1:2" ht="15">
      <c r="A37" s="25" t="s">
        <v>20442</v>
      </c>
      <c r="B37" s="25" t="s">
        <v>20406</v>
      </c>
    </row>
    <row r="38" spans="1:2" ht="15">
      <c r="A38" s="25" t="s">
        <v>20443</v>
      </c>
      <c r="B38" s="25" t="s">
        <v>20419</v>
      </c>
    </row>
    <row r="39" spans="1:2" ht="15">
      <c r="A39" s="25" t="s">
        <v>20444</v>
      </c>
      <c r="B39" s="25" t="s">
        <v>20406</v>
      </c>
    </row>
    <row r="40" spans="1:2" ht="15">
      <c r="A40" s="25" t="s">
        <v>20445</v>
      </c>
      <c r="B40" s="25" t="s">
        <v>20406</v>
      </c>
    </row>
    <row r="41" spans="1:2" ht="15">
      <c r="A41" s="25" t="s">
        <v>20446</v>
      </c>
      <c r="B41" s="25" t="s">
        <v>20419</v>
      </c>
    </row>
    <row r="42" spans="1:2" ht="15">
      <c r="A42" s="25" t="s">
        <v>20447</v>
      </c>
      <c r="B42" s="25" t="s">
        <v>20419</v>
      </c>
    </row>
    <row r="43" spans="1:2" ht="15">
      <c r="A43" s="25" t="s">
        <v>20448</v>
      </c>
      <c r="B43" s="25" t="s">
        <v>20406</v>
      </c>
    </row>
    <row r="44" spans="1:2" ht="15">
      <c r="A44" s="25" t="s">
        <v>20449</v>
      </c>
      <c r="B44" s="25" t="s">
        <v>20419</v>
      </c>
    </row>
    <row r="45" spans="1:2" ht="15">
      <c r="A45" s="25" t="s">
        <v>20450</v>
      </c>
      <c r="B45" s="25" t="s">
        <v>20406</v>
      </c>
    </row>
    <row r="46" spans="1:2" ht="15">
      <c r="A46" s="25" t="s">
        <v>20451</v>
      </c>
      <c r="B46" s="25" t="s">
        <v>20406</v>
      </c>
    </row>
    <row r="47" spans="1:2" ht="15">
      <c r="A47" s="25" t="s">
        <v>20452</v>
      </c>
      <c r="B47" s="25" t="s">
        <v>20419</v>
      </c>
    </row>
    <row r="48" spans="1:2" ht="15">
      <c r="A48" s="25" t="s">
        <v>20453</v>
      </c>
      <c r="B48" s="25" t="s">
        <v>20406</v>
      </c>
    </row>
    <row r="49" spans="1:2" ht="15">
      <c r="A49" s="25" t="s">
        <v>20454</v>
      </c>
      <c r="B49" s="25" t="s">
        <v>20406</v>
      </c>
    </row>
    <row r="50" spans="1:2" ht="15">
      <c r="A50" s="25" t="s">
        <v>20455</v>
      </c>
      <c r="B50" s="25" t="s">
        <v>20406</v>
      </c>
    </row>
    <row r="51" spans="1:2" ht="15">
      <c r="A51" s="25" t="s">
        <v>20456</v>
      </c>
      <c r="B51" s="25" t="s">
        <v>20406</v>
      </c>
    </row>
    <row r="52" spans="1:2" ht="15">
      <c r="A52" s="25" t="s">
        <v>20457</v>
      </c>
      <c r="B52" s="25" t="s">
        <v>20406</v>
      </c>
    </row>
    <row r="53" spans="1:2" ht="15">
      <c r="A53" s="25" t="s">
        <v>20458</v>
      </c>
      <c r="B53" s="25" t="s">
        <v>20406</v>
      </c>
    </row>
    <row r="54" spans="1:2" ht="15">
      <c r="A54" s="25" t="s">
        <v>20459</v>
      </c>
      <c r="B54" s="25" t="s">
        <v>20419</v>
      </c>
    </row>
    <row r="55" spans="1:2" ht="15">
      <c r="A55" s="25" t="s">
        <v>20460</v>
      </c>
      <c r="B55" s="25" t="s">
        <v>20406</v>
      </c>
    </row>
    <row r="56" spans="1:2" ht="15">
      <c r="A56" s="25" t="s">
        <v>20461</v>
      </c>
      <c r="B56" s="25" t="s">
        <v>20406</v>
      </c>
    </row>
    <row r="57" spans="1:2" ht="15">
      <c r="A57" s="25" t="s">
        <v>20462</v>
      </c>
      <c r="B57" s="25" t="s">
        <v>20406</v>
      </c>
    </row>
    <row r="58" spans="1:2" ht="15">
      <c r="A58" s="25" t="s">
        <v>20463</v>
      </c>
      <c r="B58" s="25" t="s">
        <v>20419</v>
      </c>
    </row>
    <row r="59" spans="1:2" ht="15">
      <c r="A59" s="25" t="s">
        <v>20464</v>
      </c>
      <c r="B59" s="25" t="s">
        <v>20406</v>
      </c>
    </row>
    <row r="60" spans="1:2" ht="15">
      <c r="A60" s="25" t="s">
        <v>20465</v>
      </c>
      <c r="B60" s="25" t="s">
        <v>20419</v>
      </c>
    </row>
    <row r="61" spans="1:2" ht="15">
      <c r="A61" s="25" t="s">
        <v>20466</v>
      </c>
      <c r="B61" s="25" t="s">
        <v>20406</v>
      </c>
    </row>
    <row r="62" spans="1:2" ht="15">
      <c r="A62" s="25" t="s">
        <v>20467</v>
      </c>
      <c r="B62" s="25" t="s">
        <v>20419</v>
      </c>
    </row>
    <row r="63" spans="1:2" ht="15">
      <c r="A63" s="25" t="s">
        <v>20468</v>
      </c>
      <c r="B63" s="25" t="s">
        <v>20406</v>
      </c>
    </row>
    <row r="64" spans="1:2" ht="15">
      <c r="A64" s="25" t="s">
        <v>20469</v>
      </c>
      <c r="B64" s="25" t="s">
        <v>20419</v>
      </c>
    </row>
    <row r="65" spans="1:2" ht="15">
      <c r="A65" s="25" t="s">
        <v>20470</v>
      </c>
      <c r="B65" s="25" t="s">
        <v>20406</v>
      </c>
    </row>
    <row r="66" spans="1:2" ht="15">
      <c r="A66" s="25" t="s">
        <v>20471</v>
      </c>
      <c r="B66" s="25" t="s">
        <v>20406</v>
      </c>
    </row>
    <row r="67" spans="1:2" ht="15">
      <c r="A67" s="25" t="s">
        <v>20472</v>
      </c>
      <c r="B67" s="25" t="s">
        <v>20419</v>
      </c>
    </row>
    <row r="68" spans="1:2" ht="15">
      <c r="A68" s="25" t="s">
        <v>20473</v>
      </c>
      <c r="B68" s="25" t="s">
        <v>20406</v>
      </c>
    </row>
    <row r="69" spans="1:2" ht="15">
      <c r="A69" s="25" t="s">
        <v>20474</v>
      </c>
      <c r="B69" s="25" t="s">
        <v>20419</v>
      </c>
    </row>
    <row r="70" spans="1:2" ht="15">
      <c r="A70" s="25" t="s">
        <v>20475</v>
      </c>
      <c r="B70" s="25" t="s">
        <v>20406</v>
      </c>
    </row>
    <row r="71" spans="1:2" ht="15">
      <c r="A71" s="25" t="s">
        <v>20476</v>
      </c>
      <c r="B71" s="25" t="s">
        <v>20406</v>
      </c>
    </row>
    <row r="72" spans="1:2" ht="15">
      <c r="A72" s="25" t="s">
        <v>20477</v>
      </c>
      <c r="B72" s="25" t="s">
        <v>20419</v>
      </c>
    </row>
    <row r="73" spans="1:2" ht="15">
      <c r="A73" s="25" t="s">
        <v>20478</v>
      </c>
      <c r="B73" s="25" t="s">
        <v>20406</v>
      </c>
    </row>
    <row r="74" spans="1:2" ht="15">
      <c r="A74" s="25" t="s">
        <v>20479</v>
      </c>
      <c r="B74" s="25" t="s">
        <v>20406</v>
      </c>
    </row>
    <row r="75" spans="1:2" ht="15">
      <c r="A75" s="25" t="s">
        <v>20480</v>
      </c>
      <c r="B75" s="25" t="s">
        <v>20419</v>
      </c>
    </row>
    <row r="76" spans="1:2" ht="15">
      <c r="A76" s="25" t="s">
        <v>20481</v>
      </c>
      <c r="B76" s="25" t="s">
        <v>20406</v>
      </c>
    </row>
    <row r="77" spans="1:2" ht="15">
      <c r="A77" s="25" t="s">
        <v>20482</v>
      </c>
      <c r="B77" s="25" t="s">
        <v>20406</v>
      </c>
    </row>
    <row r="78" spans="1:2" ht="15">
      <c r="A78" s="25" t="s">
        <v>20483</v>
      </c>
      <c r="B78" s="25" t="s">
        <v>20419</v>
      </c>
    </row>
    <row r="79" spans="1:2" ht="15">
      <c r="A79" s="25" t="s">
        <v>20484</v>
      </c>
      <c r="B79" s="25" t="s">
        <v>20406</v>
      </c>
    </row>
    <row r="80" spans="1:2" ht="15">
      <c r="A80" s="25" t="s">
        <v>20485</v>
      </c>
      <c r="B80" s="25" t="s">
        <v>20419</v>
      </c>
    </row>
    <row r="81" spans="1:2" ht="15">
      <c r="A81" s="25" t="s">
        <v>20486</v>
      </c>
      <c r="B81" s="25" t="s">
        <v>20406</v>
      </c>
    </row>
    <row r="82" spans="1:2" ht="15">
      <c r="A82" s="25" t="s">
        <v>20487</v>
      </c>
      <c r="B82" s="25" t="s">
        <v>20419</v>
      </c>
    </row>
    <row r="83" spans="1:2" ht="15">
      <c r="A83" s="25" t="s">
        <v>20488</v>
      </c>
      <c r="B83" s="25" t="s">
        <v>20406</v>
      </c>
    </row>
    <row r="84" spans="1:2" ht="15">
      <c r="A84" s="25" t="s">
        <v>16708</v>
      </c>
      <c r="B84" s="25" t="s">
        <v>20406</v>
      </c>
    </row>
    <row r="85" spans="1:2" ht="15">
      <c r="A85" s="25" t="s">
        <v>20489</v>
      </c>
      <c r="B85" s="25" t="s">
        <v>20419</v>
      </c>
    </row>
    <row r="86" spans="1:2" ht="15">
      <c r="A86" s="25" t="s">
        <v>20490</v>
      </c>
      <c r="B86" s="25" t="s">
        <v>20406</v>
      </c>
    </row>
    <row r="87" spans="1:2" ht="15">
      <c r="A87" s="25" t="s">
        <v>20491</v>
      </c>
      <c r="B87" s="25" t="s">
        <v>20419</v>
      </c>
    </row>
    <row r="88" spans="1:2" ht="15">
      <c r="A88" s="25" t="s">
        <v>20492</v>
      </c>
      <c r="B88" s="25" t="s">
        <v>20406</v>
      </c>
    </row>
    <row r="89" spans="1:2" ht="15">
      <c r="A89" s="25" t="s">
        <v>20493</v>
      </c>
      <c r="B89" s="25" t="s">
        <v>20406</v>
      </c>
    </row>
    <row r="90" spans="1:2" ht="15">
      <c r="A90" s="25" t="s">
        <v>20494</v>
      </c>
      <c r="B90" s="25" t="s">
        <v>20406</v>
      </c>
    </row>
    <row r="91" spans="1:2" ht="15">
      <c r="A91" s="25" t="s">
        <v>20495</v>
      </c>
      <c r="B91" s="25" t="s">
        <v>20406</v>
      </c>
    </row>
    <row r="92" spans="1:2" ht="15">
      <c r="A92" s="25" t="s">
        <v>20496</v>
      </c>
      <c r="B92" s="25" t="s">
        <v>20406</v>
      </c>
    </row>
    <row r="93" spans="1:2" ht="15">
      <c r="A93" s="25" t="s">
        <v>20497</v>
      </c>
      <c r="B93" s="25" t="s">
        <v>20406</v>
      </c>
    </row>
    <row r="94" spans="1:2" ht="15">
      <c r="A94" s="25" t="s">
        <v>20498</v>
      </c>
      <c r="B94" s="25" t="s">
        <v>20419</v>
      </c>
    </row>
    <row r="95" spans="1:2" ht="15">
      <c r="A95" s="25" t="s">
        <v>20499</v>
      </c>
      <c r="B95" s="25" t="s">
        <v>20406</v>
      </c>
    </row>
    <row r="96" spans="1:2" ht="15">
      <c r="A96" s="25" t="s">
        <v>20500</v>
      </c>
      <c r="B96" s="25" t="s">
        <v>20406</v>
      </c>
    </row>
    <row r="97" spans="1:2" ht="15">
      <c r="A97" s="25" t="s">
        <v>8267</v>
      </c>
      <c r="B97" s="25" t="s">
        <v>20406</v>
      </c>
    </row>
    <row r="98" spans="1:2" ht="15">
      <c r="A98" s="25" t="s">
        <v>20501</v>
      </c>
      <c r="B98" s="25" t="s">
        <v>20406</v>
      </c>
    </row>
    <row r="99" spans="1:2" ht="15">
      <c r="A99" s="25" t="s">
        <v>20502</v>
      </c>
      <c r="B99" s="25" t="s">
        <v>20406</v>
      </c>
    </row>
    <row r="100" spans="1:2" ht="15">
      <c r="A100" s="25" t="s">
        <v>20503</v>
      </c>
      <c r="B100" s="25" t="s">
        <v>20406</v>
      </c>
    </row>
    <row r="101" spans="1:2" ht="15">
      <c r="A101" s="25" t="s">
        <v>20504</v>
      </c>
      <c r="B101" s="25" t="s">
        <v>20406</v>
      </c>
    </row>
    <row r="102" spans="1:2" ht="15">
      <c r="A102" s="25" t="s">
        <v>20505</v>
      </c>
      <c r="B102" s="25" t="s">
        <v>20406</v>
      </c>
    </row>
    <row r="103" spans="1:2" ht="15">
      <c r="A103" s="25" t="s">
        <v>20506</v>
      </c>
      <c r="B103" s="25" t="s">
        <v>20406</v>
      </c>
    </row>
    <row r="104" spans="1:2" ht="15">
      <c r="A104" s="25" t="s">
        <v>20507</v>
      </c>
      <c r="B104" s="25" t="s">
        <v>20406</v>
      </c>
    </row>
    <row r="105" spans="1:2" ht="15">
      <c r="A105" s="25" t="s">
        <v>20508</v>
      </c>
      <c r="B105" s="25" t="s">
        <v>20406</v>
      </c>
    </row>
    <row r="106" spans="1:2" ht="15">
      <c r="A106" s="25" t="s">
        <v>20509</v>
      </c>
      <c r="B106" s="25" t="s">
        <v>20406</v>
      </c>
    </row>
    <row r="107" spans="1:2" ht="15">
      <c r="A107" s="25" t="s">
        <v>20510</v>
      </c>
      <c r="B107" s="25" t="s">
        <v>20406</v>
      </c>
    </row>
    <row r="108" spans="1:2" ht="15">
      <c r="A108" s="25" t="s">
        <v>20511</v>
      </c>
      <c r="B108" s="25" t="s">
        <v>20406</v>
      </c>
    </row>
    <row r="109" spans="1:2" ht="15">
      <c r="A109" s="25" t="s">
        <v>20512</v>
      </c>
      <c r="B109" s="25" t="s">
        <v>20406</v>
      </c>
    </row>
    <row r="110" spans="1:2" ht="15">
      <c r="A110" s="25" t="s">
        <v>20513</v>
      </c>
      <c r="B110" s="25" t="s">
        <v>20406</v>
      </c>
    </row>
    <row r="111" spans="1:2" ht="15">
      <c r="A111" s="25" t="s">
        <v>20514</v>
      </c>
      <c r="B111" s="25" t="s">
        <v>20406</v>
      </c>
    </row>
    <row r="112" spans="1:2" ht="15">
      <c r="A112" s="25" t="s">
        <v>20515</v>
      </c>
      <c r="B112" s="25" t="s">
        <v>20406</v>
      </c>
    </row>
    <row r="113" spans="1:2" ht="15">
      <c r="A113" s="25" t="s">
        <v>20516</v>
      </c>
      <c r="B113" s="25" t="s">
        <v>20406</v>
      </c>
    </row>
    <row r="114" spans="1:2" ht="15">
      <c r="A114" s="25" t="s">
        <v>20517</v>
      </c>
      <c r="B114" s="25" t="s">
        <v>20406</v>
      </c>
    </row>
    <row r="115" spans="1:2" ht="15">
      <c r="A115" s="25" t="s">
        <v>20518</v>
      </c>
      <c r="B115" s="25" t="s">
        <v>20406</v>
      </c>
    </row>
    <row r="116" spans="1:2" ht="15">
      <c r="A116" s="25" t="s">
        <v>20519</v>
      </c>
      <c r="B116" s="25" t="s">
        <v>20406</v>
      </c>
    </row>
    <row r="117" spans="1:2" ht="15">
      <c r="A117" s="25" t="s">
        <v>20520</v>
      </c>
      <c r="B117" s="25" t="s">
        <v>20406</v>
      </c>
    </row>
    <row r="118" spans="1:2" ht="15">
      <c r="A118" s="25" t="s">
        <v>20521</v>
      </c>
      <c r="B118" s="25" t="s">
        <v>20406</v>
      </c>
    </row>
    <row r="119" spans="1:2" ht="15">
      <c r="A119" s="25" t="s">
        <v>20522</v>
      </c>
      <c r="B119" s="25" t="s">
        <v>20406</v>
      </c>
    </row>
    <row r="120" spans="1:2" ht="15">
      <c r="A120" s="25" t="s">
        <v>20523</v>
      </c>
      <c r="B120" s="25" t="s">
        <v>20406</v>
      </c>
    </row>
    <row r="121" spans="1:2" ht="15">
      <c r="A121" s="25" t="s">
        <v>20524</v>
      </c>
      <c r="B121" s="25" t="s">
        <v>20406</v>
      </c>
    </row>
    <row r="122" spans="1:2" ht="15">
      <c r="A122" s="25" t="s">
        <v>20525</v>
      </c>
      <c r="B122" s="25" t="s">
        <v>20406</v>
      </c>
    </row>
    <row r="123" spans="1:2" ht="15">
      <c r="A123" s="25" t="s">
        <v>20526</v>
      </c>
      <c r="B123" s="25" t="s">
        <v>20406</v>
      </c>
    </row>
    <row r="124" spans="1:2" ht="15">
      <c r="A124" s="25" t="s">
        <v>20527</v>
      </c>
      <c r="B124" s="25" t="s">
        <v>20406</v>
      </c>
    </row>
    <row r="125" spans="1:2" ht="15">
      <c r="A125" s="25" t="s">
        <v>20528</v>
      </c>
      <c r="B125" s="25" t="s">
        <v>20406</v>
      </c>
    </row>
    <row r="126" spans="1:2" ht="15">
      <c r="A126" s="25" t="s">
        <v>20529</v>
      </c>
      <c r="B126" s="25" t="s">
        <v>20406</v>
      </c>
    </row>
    <row r="127" spans="1:2" ht="15">
      <c r="A127" s="25" t="s">
        <v>20530</v>
      </c>
      <c r="B127" s="25" t="s">
        <v>20406</v>
      </c>
    </row>
    <row r="128" spans="1:2" ht="15">
      <c r="A128" s="25" t="s">
        <v>20531</v>
      </c>
      <c r="B128" s="25" t="s">
        <v>20406</v>
      </c>
    </row>
    <row r="129" spans="1:2" ht="15">
      <c r="A129" s="25" t="s">
        <v>20532</v>
      </c>
      <c r="B129" s="25" t="s">
        <v>20406</v>
      </c>
    </row>
    <row r="130" spans="1:2" ht="15">
      <c r="A130" s="25" t="s">
        <v>20533</v>
      </c>
      <c r="B130" s="25" t="s">
        <v>20406</v>
      </c>
    </row>
    <row r="131" spans="1:2" ht="15">
      <c r="A131" s="25" t="s">
        <v>20534</v>
      </c>
      <c r="B131" s="25" t="s">
        <v>20406</v>
      </c>
    </row>
    <row r="132" spans="1:2" ht="15">
      <c r="A132" s="25" t="s">
        <v>20535</v>
      </c>
      <c r="B132" s="25" t="s">
        <v>20406</v>
      </c>
    </row>
    <row r="133" spans="1:2" ht="15">
      <c r="A133" s="25" t="s">
        <v>20536</v>
      </c>
      <c r="B133" s="25" t="s">
        <v>20419</v>
      </c>
    </row>
    <row r="134" spans="1:2" ht="15">
      <c r="A134" s="25" t="s">
        <v>20537</v>
      </c>
      <c r="B134" s="25" t="s">
        <v>20406</v>
      </c>
    </row>
    <row r="135" spans="1:2" ht="15">
      <c r="A135" s="25" t="s">
        <v>20538</v>
      </c>
      <c r="B135" s="25" t="s">
        <v>20419</v>
      </c>
    </row>
    <row r="136" spans="1:2" ht="15">
      <c r="A136" s="25" t="s">
        <v>20539</v>
      </c>
      <c r="B136" s="25" t="s">
        <v>20406</v>
      </c>
    </row>
    <row r="137" spans="1:2" ht="15">
      <c r="A137" s="25" t="s">
        <v>20540</v>
      </c>
      <c r="B137" s="25" t="s">
        <v>20406</v>
      </c>
    </row>
    <row r="138" spans="1:2" ht="15">
      <c r="A138" s="25" t="s">
        <v>20541</v>
      </c>
      <c r="B138" s="25" t="s">
        <v>20406</v>
      </c>
    </row>
    <row r="139" spans="1:2" ht="15">
      <c r="A139" s="25" t="s">
        <v>20542</v>
      </c>
      <c r="B139" s="25" t="s">
        <v>20406</v>
      </c>
    </row>
    <row r="140" spans="1:2" ht="15">
      <c r="A140" s="25" t="s">
        <v>20543</v>
      </c>
      <c r="B140" s="25" t="s">
        <v>20406</v>
      </c>
    </row>
    <row r="141" spans="1:2" ht="15">
      <c r="A141" s="25" t="s">
        <v>20544</v>
      </c>
      <c r="B141" s="25" t="s">
        <v>20406</v>
      </c>
    </row>
    <row r="142" spans="1:2" ht="15">
      <c r="A142" s="25" t="s">
        <v>20545</v>
      </c>
      <c r="B142" s="25" t="s">
        <v>20419</v>
      </c>
    </row>
    <row r="143" spans="1:2" ht="15">
      <c r="A143" s="25" t="s">
        <v>20546</v>
      </c>
      <c r="B143" s="25" t="s">
        <v>20406</v>
      </c>
    </row>
    <row r="144" spans="1:2" ht="15">
      <c r="A144" s="25" t="s">
        <v>20547</v>
      </c>
      <c r="B144" s="25" t="s">
        <v>20406</v>
      </c>
    </row>
    <row r="145" spans="1:2" ht="15">
      <c r="A145" s="25" t="s">
        <v>20548</v>
      </c>
      <c r="B145" s="25" t="s">
        <v>20419</v>
      </c>
    </row>
    <row r="146" spans="1:2" ht="15">
      <c r="A146" s="25" t="s">
        <v>20549</v>
      </c>
      <c r="B146" s="25" t="s">
        <v>20406</v>
      </c>
    </row>
    <row r="147" spans="1:2" ht="15">
      <c r="A147" s="25" t="s">
        <v>20550</v>
      </c>
      <c r="B147" s="25" t="s">
        <v>20419</v>
      </c>
    </row>
    <row r="148" spans="1:2" ht="15">
      <c r="A148" s="25" t="s">
        <v>20551</v>
      </c>
      <c r="B148" s="25" t="s">
        <v>20406</v>
      </c>
    </row>
    <row r="149" spans="1:2" ht="15">
      <c r="A149" s="25" t="s">
        <v>20552</v>
      </c>
      <c r="B149" s="25" t="s">
        <v>20419</v>
      </c>
    </row>
    <row r="150" spans="1:2" ht="15">
      <c r="A150" s="25" t="s">
        <v>20553</v>
      </c>
      <c r="B150" s="25" t="s">
        <v>20406</v>
      </c>
    </row>
    <row r="151" spans="1:2" ht="15">
      <c r="A151" s="25" t="s">
        <v>20554</v>
      </c>
      <c r="B151" s="25" t="s">
        <v>20406</v>
      </c>
    </row>
    <row r="152" spans="1:2" ht="15">
      <c r="A152" s="25" t="s">
        <v>20555</v>
      </c>
      <c r="B152" s="25" t="s">
        <v>20419</v>
      </c>
    </row>
    <row r="153" spans="1:2" ht="15">
      <c r="A153" s="25" t="s">
        <v>20556</v>
      </c>
      <c r="B153" s="25" t="s">
        <v>20406</v>
      </c>
    </row>
    <row r="154" spans="1:2" ht="15">
      <c r="A154" s="25" t="s">
        <v>20557</v>
      </c>
      <c r="B154" s="25" t="s">
        <v>20406</v>
      </c>
    </row>
    <row r="155" spans="1:2" ht="15">
      <c r="A155" s="25" t="s">
        <v>20558</v>
      </c>
      <c r="B155" s="25" t="s">
        <v>20406</v>
      </c>
    </row>
    <row r="156" spans="1:2" ht="15">
      <c r="A156" s="25" t="s">
        <v>20559</v>
      </c>
      <c r="B156" s="25" t="s">
        <v>20406</v>
      </c>
    </row>
    <row r="157" spans="1:2" ht="15">
      <c r="A157" s="25" t="s">
        <v>20560</v>
      </c>
      <c r="B157" s="25" t="s">
        <v>20406</v>
      </c>
    </row>
    <row r="158" spans="1:2" ht="15">
      <c r="A158" s="25" t="s">
        <v>20561</v>
      </c>
      <c r="B158" s="25" t="s">
        <v>20406</v>
      </c>
    </row>
    <row r="159" spans="1:2" ht="15">
      <c r="A159" s="25" t="s">
        <v>20562</v>
      </c>
      <c r="B159" s="25" t="s">
        <v>20419</v>
      </c>
    </row>
    <row r="160" spans="1:2" ht="15">
      <c r="A160" s="25" t="s">
        <v>20563</v>
      </c>
      <c r="B160" s="25" t="s">
        <v>20406</v>
      </c>
    </row>
    <row r="161" spans="1:2" ht="15">
      <c r="A161" s="25" t="s">
        <v>20564</v>
      </c>
      <c r="B161" s="25" t="s">
        <v>20406</v>
      </c>
    </row>
    <row r="162" spans="1:2" ht="15">
      <c r="A162" s="25" t="s">
        <v>20565</v>
      </c>
      <c r="B162" s="25" t="s">
        <v>20419</v>
      </c>
    </row>
    <row r="163" spans="1:2" ht="15">
      <c r="A163" s="25" t="s">
        <v>20566</v>
      </c>
      <c r="B163" s="25" t="s">
        <v>20406</v>
      </c>
    </row>
    <row r="164" spans="1:2" ht="15">
      <c r="A164" s="25" t="s">
        <v>20567</v>
      </c>
      <c r="B164" s="25" t="s">
        <v>20419</v>
      </c>
    </row>
    <row r="165" spans="1:2" ht="15">
      <c r="A165" s="25" t="s">
        <v>20568</v>
      </c>
      <c r="B165" s="25" t="s">
        <v>20406</v>
      </c>
    </row>
    <row r="166" spans="1:2" ht="15">
      <c r="A166" s="25" t="s">
        <v>20569</v>
      </c>
      <c r="B166" s="25" t="s">
        <v>20406</v>
      </c>
    </row>
    <row r="167" spans="1:2" ht="15">
      <c r="A167" s="25" t="s">
        <v>20570</v>
      </c>
      <c r="B167" s="25" t="s">
        <v>20406</v>
      </c>
    </row>
    <row r="168" spans="1:2" ht="15">
      <c r="A168" s="25" t="s">
        <v>20571</v>
      </c>
      <c r="B168" s="25" t="s">
        <v>20406</v>
      </c>
    </row>
    <row r="169" spans="1:2" ht="15">
      <c r="A169" s="25" t="s">
        <v>20572</v>
      </c>
      <c r="B169" s="25" t="s">
        <v>20406</v>
      </c>
    </row>
    <row r="170" spans="1:2" ht="15">
      <c r="A170" s="25" t="s">
        <v>20573</v>
      </c>
      <c r="B170" s="25" t="s">
        <v>20406</v>
      </c>
    </row>
    <row r="171" spans="1:2" ht="15">
      <c r="A171" s="25" t="s">
        <v>20574</v>
      </c>
      <c r="B171" s="25" t="s">
        <v>20406</v>
      </c>
    </row>
    <row r="172" spans="1:2" ht="15">
      <c r="A172" s="25" t="s">
        <v>20575</v>
      </c>
      <c r="B172" s="25" t="s">
        <v>20406</v>
      </c>
    </row>
    <row r="173" spans="1:2" ht="15">
      <c r="A173" s="25" t="s">
        <v>20576</v>
      </c>
      <c r="B173" s="25" t="s">
        <v>20419</v>
      </c>
    </row>
    <row r="174" spans="1:2" ht="15">
      <c r="A174" s="25" t="s">
        <v>20577</v>
      </c>
      <c r="B174" s="25" t="s">
        <v>20406</v>
      </c>
    </row>
    <row r="175" spans="1:2" ht="15">
      <c r="A175" s="25" t="s">
        <v>20578</v>
      </c>
      <c r="B175" s="25" t="s">
        <v>20419</v>
      </c>
    </row>
    <row r="176" spans="1:2" ht="15">
      <c r="A176" s="25" t="s">
        <v>20579</v>
      </c>
      <c r="B176" s="25" t="s">
        <v>20406</v>
      </c>
    </row>
    <row r="177" spans="1:2" ht="15">
      <c r="A177" s="25" t="s">
        <v>20580</v>
      </c>
      <c r="B177" s="25" t="s">
        <v>20406</v>
      </c>
    </row>
    <row r="178" spans="1:2" ht="15">
      <c r="A178" s="25" t="s">
        <v>20581</v>
      </c>
      <c r="B178" s="25" t="s">
        <v>20406</v>
      </c>
    </row>
    <row r="179" spans="1:2" ht="15">
      <c r="A179" s="25" t="s">
        <v>20582</v>
      </c>
      <c r="B179" s="25" t="s">
        <v>20406</v>
      </c>
    </row>
    <row r="180" spans="1:2" ht="15">
      <c r="A180" s="25" t="s">
        <v>20583</v>
      </c>
      <c r="B180" s="25" t="s">
        <v>20406</v>
      </c>
    </row>
    <row r="181" spans="1:2" ht="15">
      <c r="A181" s="25" t="s">
        <v>20584</v>
      </c>
      <c r="B181" s="25" t="s">
        <v>20406</v>
      </c>
    </row>
    <row r="182" spans="1:2" ht="15">
      <c r="A182" s="25" t="s">
        <v>20585</v>
      </c>
      <c r="B182" s="25" t="s">
        <v>20419</v>
      </c>
    </row>
    <row r="183" spans="1:2" ht="15">
      <c r="A183" s="25" t="s">
        <v>20586</v>
      </c>
      <c r="B183" s="25" t="s">
        <v>20406</v>
      </c>
    </row>
    <row r="184" spans="1:2" ht="15">
      <c r="A184" s="25" t="s">
        <v>20587</v>
      </c>
      <c r="B184" s="25" t="s">
        <v>20406</v>
      </c>
    </row>
    <row r="185" spans="1:2" ht="15">
      <c r="A185" s="25" t="s">
        <v>20588</v>
      </c>
      <c r="B185" s="25" t="s">
        <v>20419</v>
      </c>
    </row>
    <row r="186" spans="1:2" ht="15">
      <c r="A186" s="25" t="s">
        <v>20589</v>
      </c>
      <c r="B186" s="25" t="s">
        <v>20406</v>
      </c>
    </row>
    <row r="187" spans="1:2" ht="15">
      <c r="A187" s="25" t="s">
        <v>20590</v>
      </c>
      <c r="B187" s="25" t="s">
        <v>20419</v>
      </c>
    </row>
    <row r="188" spans="1:2" ht="15">
      <c r="A188" s="25" t="s">
        <v>20591</v>
      </c>
      <c r="B188" s="25" t="s">
        <v>20406</v>
      </c>
    </row>
    <row r="189" spans="1:2" ht="15">
      <c r="A189" s="25" t="s">
        <v>20592</v>
      </c>
      <c r="B189" s="25" t="s">
        <v>20419</v>
      </c>
    </row>
    <row r="190" spans="1:2" ht="15">
      <c r="A190" s="25" t="s">
        <v>20593</v>
      </c>
      <c r="B190" s="25" t="s">
        <v>20406</v>
      </c>
    </row>
    <row r="191" spans="1:2" ht="15">
      <c r="A191" s="25" t="s">
        <v>20594</v>
      </c>
      <c r="B191" s="25" t="s">
        <v>20419</v>
      </c>
    </row>
    <row r="192" spans="1:2" ht="15">
      <c r="A192" s="25" t="s">
        <v>20595</v>
      </c>
      <c r="B192" s="25" t="s">
        <v>20406</v>
      </c>
    </row>
    <row r="193" spans="1:2" ht="15">
      <c r="A193" s="25" t="s">
        <v>20596</v>
      </c>
      <c r="B193" s="25" t="s">
        <v>20406</v>
      </c>
    </row>
    <row r="194" spans="1:2" ht="15">
      <c r="A194" s="25" t="s">
        <v>20597</v>
      </c>
      <c r="B194" s="25" t="s">
        <v>20406</v>
      </c>
    </row>
    <row r="195" spans="1:2" ht="15">
      <c r="A195" s="25" t="s">
        <v>20598</v>
      </c>
      <c r="B195" s="25" t="s">
        <v>20406</v>
      </c>
    </row>
    <row r="196" spans="1:2" ht="15">
      <c r="A196" s="25" t="s">
        <v>20599</v>
      </c>
      <c r="B196" s="25" t="s">
        <v>20406</v>
      </c>
    </row>
    <row r="197" spans="1:2" ht="15">
      <c r="A197" s="25" t="s">
        <v>20600</v>
      </c>
      <c r="B197" s="25" t="s">
        <v>20406</v>
      </c>
    </row>
    <row r="198" spans="1:2" ht="15">
      <c r="A198" s="25" t="s">
        <v>20601</v>
      </c>
      <c r="B198" s="25" t="s">
        <v>20419</v>
      </c>
    </row>
    <row r="199" spans="1:2" ht="15">
      <c r="A199" s="25" t="s">
        <v>20602</v>
      </c>
      <c r="B199" s="25" t="s">
        <v>20406</v>
      </c>
    </row>
    <row r="200" spans="1:2" ht="15">
      <c r="A200" s="25" t="s">
        <v>20603</v>
      </c>
      <c r="B200" s="25" t="s">
        <v>20406</v>
      </c>
    </row>
    <row r="201" spans="1:2" ht="15">
      <c r="A201" s="25" t="s">
        <v>20604</v>
      </c>
      <c r="B201" s="25" t="s">
        <v>20419</v>
      </c>
    </row>
    <row r="202" spans="1:2" ht="15">
      <c r="A202" s="25" t="s">
        <v>20605</v>
      </c>
      <c r="B202" s="25" t="s">
        <v>20406</v>
      </c>
    </row>
    <row r="203" spans="1:2" ht="15">
      <c r="A203" s="25" t="s">
        <v>20606</v>
      </c>
      <c r="B203" s="25" t="s">
        <v>20419</v>
      </c>
    </row>
    <row r="204" spans="1:2" ht="15">
      <c r="A204" s="25" t="s">
        <v>20607</v>
      </c>
      <c r="B204" s="25" t="s">
        <v>20406</v>
      </c>
    </row>
    <row r="205" spans="1:2" ht="15">
      <c r="A205" s="25" t="s">
        <v>20608</v>
      </c>
      <c r="B205" s="25" t="s">
        <v>20419</v>
      </c>
    </row>
    <row r="206" spans="1:2" ht="15">
      <c r="A206" s="25" t="s">
        <v>20609</v>
      </c>
      <c r="B206" s="25" t="s">
        <v>20406</v>
      </c>
    </row>
    <row r="207" spans="1:2" ht="15">
      <c r="A207" s="25" t="s">
        <v>20610</v>
      </c>
      <c r="B207" s="25" t="s">
        <v>20419</v>
      </c>
    </row>
    <row r="208" spans="1:2" ht="15">
      <c r="A208" s="25" t="s">
        <v>20611</v>
      </c>
      <c r="B208" s="25" t="s">
        <v>20406</v>
      </c>
    </row>
    <row r="209" spans="1:2" ht="15">
      <c r="A209" s="25" t="s">
        <v>20612</v>
      </c>
      <c r="B209" s="25" t="s">
        <v>20406</v>
      </c>
    </row>
    <row r="210" spans="1:2" ht="15">
      <c r="A210" s="25" t="s">
        <v>20613</v>
      </c>
      <c r="B210" s="25" t="s">
        <v>20406</v>
      </c>
    </row>
    <row r="211" spans="1:2" ht="15">
      <c r="A211" s="25" t="s">
        <v>20614</v>
      </c>
      <c r="B211" s="25" t="s">
        <v>20419</v>
      </c>
    </row>
    <row r="212" spans="1:2" ht="15">
      <c r="A212" s="25" t="s">
        <v>20615</v>
      </c>
      <c r="B212" s="25" t="s">
        <v>20406</v>
      </c>
    </row>
    <row r="213" spans="1:2" ht="15">
      <c r="A213" s="25" t="s">
        <v>20616</v>
      </c>
      <c r="B213" s="25" t="s">
        <v>20419</v>
      </c>
    </row>
    <row r="214" spans="1:2" ht="15">
      <c r="A214" s="25" t="s">
        <v>20617</v>
      </c>
      <c r="B214" s="25" t="s">
        <v>20406</v>
      </c>
    </row>
    <row r="215" spans="1:2" ht="15">
      <c r="A215" s="25" t="s">
        <v>20618</v>
      </c>
      <c r="B215" s="25" t="s">
        <v>20419</v>
      </c>
    </row>
    <row r="216" spans="1:2" ht="15">
      <c r="A216" s="25" t="s">
        <v>20619</v>
      </c>
      <c r="B216" s="25" t="s">
        <v>20406</v>
      </c>
    </row>
    <row r="217" spans="1:2" ht="15">
      <c r="A217" s="25" t="s">
        <v>20620</v>
      </c>
      <c r="B217" s="25" t="s">
        <v>20419</v>
      </c>
    </row>
    <row r="218" spans="1:2" ht="15">
      <c r="A218" s="25" t="s">
        <v>20621</v>
      </c>
      <c r="B218" s="25" t="s">
        <v>20406</v>
      </c>
    </row>
    <row r="219" spans="1:2" ht="15">
      <c r="A219" s="25" t="s">
        <v>20622</v>
      </c>
      <c r="B219" s="25" t="s">
        <v>20419</v>
      </c>
    </row>
    <row r="220" spans="1:2" ht="15">
      <c r="A220" s="25" t="s">
        <v>20623</v>
      </c>
      <c r="B220" s="25" t="s">
        <v>20406</v>
      </c>
    </row>
    <row r="221" spans="1:2" ht="15">
      <c r="A221" s="25" t="s">
        <v>20624</v>
      </c>
      <c r="B221" s="25" t="s">
        <v>20419</v>
      </c>
    </row>
    <row r="222" spans="1:2" ht="15">
      <c r="A222" s="25" t="s">
        <v>20625</v>
      </c>
      <c r="B222" s="25" t="s">
        <v>20406</v>
      </c>
    </row>
    <row r="223" spans="1:2" ht="15">
      <c r="A223" s="25" t="s">
        <v>20626</v>
      </c>
      <c r="B223" s="25" t="s">
        <v>20419</v>
      </c>
    </row>
    <row r="224" spans="1:2" ht="15">
      <c r="A224" s="25" t="s">
        <v>20627</v>
      </c>
      <c r="B224" s="25" t="s">
        <v>20406</v>
      </c>
    </row>
    <row r="225" spans="1:2" ht="15">
      <c r="A225" s="25" t="s">
        <v>20628</v>
      </c>
      <c r="B225" s="25" t="s">
        <v>20419</v>
      </c>
    </row>
    <row r="226" spans="1:2" ht="15">
      <c r="A226" s="25" t="s">
        <v>20629</v>
      </c>
      <c r="B226" s="25" t="s">
        <v>20406</v>
      </c>
    </row>
    <row r="227" spans="1:2" ht="15">
      <c r="A227" s="25" t="s">
        <v>20630</v>
      </c>
      <c r="B227" s="25" t="s">
        <v>20419</v>
      </c>
    </row>
    <row r="228" spans="1:2" ht="15">
      <c r="A228" s="25" t="s">
        <v>9143</v>
      </c>
      <c r="B228" s="25" t="s">
        <v>20406</v>
      </c>
    </row>
    <row r="229" spans="1:2" ht="15">
      <c r="A229" s="25" t="s">
        <v>20631</v>
      </c>
      <c r="B229" s="25" t="s">
        <v>20419</v>
      </c>
    </row>
    <row r="230" spans="1:2" ht="15">
      <c r="A230" s="25" t="s">
        <v>20632</v>
      </c>
      <c r="B230" s="25" t="s">
        <v>20406</v>
      </c>
    </row>
    <row r="231" spans="1:2" ht="15">
      <c r="A231" s="25" t="s">
        <v>20633</v>
      </c>
      <c r="B231" s="25" t="s">
        <v>20406</v>
      </c>
    </row>
    <row r="232" spans="1:2" ht="15">
      <c r="A232" s="25" t="s">
        <v>20634</v>
      </c>
      <c r="B232" s="25" t="s">
        <v>20406</v>
      </c>
    </row>
    <row r="233" spans="1:2" ht="15">
      <c r="A233" s="25" t="s">
        <v>20635</v>
      </c>
      <c r="B233" s="25" t="s">
        <v>20406</v>
      </c>
    </row>
    <row r="234" spans="1:2" ht="15">
      <c r="A234" s="25" t="s">
        <v>20636</v>
      </c>
      <c r="B234" s="25" t="s">
        <v>20406</v>
      </c>
    </row>
    <row r="235" spans="1:2" ht="15">
      <c r="A235" s="25" t="s">
        <v>20637</v>
      </c>
      <c r="B235" s="25" t="s">
        <v>20406</v>
      </c>
    </row>
    <row r="236" spans="1:2" ht="15">
      <c r="A236" s="25" t="s">
        <v>20638</v>
      </c>
      <c r="B236" s="25" t="s">
        <v>20406</v>
      </c>
    </row>
    <row r="237" spans="1:2" ht="15">
      <c r="A237" s="25" t="s">
        <v>20639</v>
      </c>
      <c r="B237" s="25" t="s">
        <v>20406</v>
      </c>
    </row>
    <row r="238" spans="1:2" ht="15">
      <c r="A238" s="25" t="s">
        <v>20640</v>
      </c>
      <c r="B238" s="25" t="s">
        <v>20406</v>
      </c>
    </row>
    <row r="239" spans="1:2" ht="15">
      <c r="A239" s="25" t="s">
        <v>20641</v>
      </c>
      <c r="B239" s="25" t="s">
        <v>20406</v>
      </c>
    </row>
    <row r="240" spans="1:2" ht="15">
      <c r="A240" s="25" t="s">
        <v>20642</v>
      </c>
      <c r="B240" s="25" t="s">
        <v>20406</v>
      </c>
    </row>
    <row r="241" spans="1:2" ht="15">
      <c r="A241" s="25" t="s">
        <v>20643</v>
      </c>
      <c r="B241" s="25" t="s">
        <v>20406</v>
      </c>
    </row>
    <row r="242" spans="1:2" ht="15">
      <c r="A242" s="25" t="s">
        <v>20644</v>
      </c>
      <c r="B242" s="25" t="s">
        <v>20406</v>
      </c>
    </row>
    <row r="243" spans="1:2" ht="15">
      <c r="A243" s="25" t="s">
        <v>20645</v>
      </c>
      <c r="B243" s="25" t="s">
        <v>20406</v>
      </c>
    </row>
    <row r="244" spans="1:2" ht="15">
      <c r="A244" s="25" t="s">
        <v>20646</v>
      </c>
      <c r="B244" s="25" t="s">
        <v>20406</v>
      </c>
    </row>
    <row r="245" spans="1:2" ht="15">
      <c r="A245" s="25" t="s">
        <v>20647</v>
      </c>
      <c r="B245" s="25" t="s">
        <v>20406</v>
      </c>
    </row>
    <row r="246" spans="1:2" ht="15">
      <c r="A246" s="25" t="s">
        <v>20648</v>
      </c>
      <c r="B246" s="25" t="s">
        <v>20406</v>
      </c>
    </row>
    <row r="247" spans="1:2" ht="15">
      <c r="A247" s="25" t="s">
        <v>20649</v>
      </c>
      <c r="B247" s="25" t="s">
        <v>20406</v>
      </c>
    </row>
    <row r="248" spans="1:2" ht="15">
      <c r="A248" s="25" t="s">
        <v>20650</v>
      </c>
      <c r="B248" s="25" t="s">
        <v>20406</v>
      </c>
    </row>
    <row r="249" spans="1:2" ht="15">
      <c r="A249" s="25" t="s">
        <v>20651</v>
      </c>
      <c r="B249" s="25" t="s">
        <v>20406</v>
      </c>
    </row>
    <row r="250" spans="1:2" ht="15">
      <c r="A250" s="25" t="s">
        <v>20652</v>
      </c>
      <c r="B250" s="25" t="s">
        <v>20406</v>
      </c>
    </row>
    <row r="251" spans="1:2" ht="15">
      <c r="A251" s="25" t="s">
        <v>20653</v>
      </c>
      <c r="B251" s="25" t="s">
        <v>20406</v>
      </c>
    </row>
    <row r="252" spans="1:2" ht="15">
      <c r="A252" s="25" t="s">
        <v>20654</v>
      </c>
      <c r="B252" s="25" t="s">
        <v>20406</v>
      </c>
    </row>
    <row r="253" spans="1:2" ht="15">
      <c r="A253" s="25" t="s">
        <v>20655</v>
      </c>
      <c r="B253" s="25" t="s">
        <v>20406</v>
      </c>
    </row>
    <row r="254" spans="1:2" ht="15">
      <c r="A254" s="25" t="s">
        <v>20656</v>
      </c>
      <c r="B254" s="25" t="s">
        <v>20406</v>
      </c>
    </row>
    <row r="255" spans="1:2" ht="15">
      <c r="A255" s="25" t="s">
        <v>20657</v>
      </c>
      <c r="B255" s="25" t="s">
        <v>20406</v>
      </c>
    </row>
    <row r="256" spans="1:2" ht="15">
      <c r="A256" s="25" t="s">
        <v>20658</v>
      </c>
      <c r="B256" s="25" t="s">
        <v>20406</v>
      </c>
    </row>
    <row r="257" spans="1:2" ht="15">
      <c r="A257" s="25" t="s">
        <v>20659</v>
      </c>
      <c r="B257" s="25" t="s">
        <v>20406</v>
      </c>
    </row>
    <row r="258" spans="1:2" ht="15">
      <c r="A258" s="25" t="s">
        <v>20660</v>
      </c>
      <c r="B258" s="25" t="s">
        <v>20406</v>
      </c>
    </row>
    <row r="259" spans="1:2" ht="15">
      <c r="A259" s="25" t="s">
        <v>20661</v>
      </c>
      <c r="B259" s="25" t="s">
        <v>20406</v>
      </c>
    </row>
    <row r="260" spans="1:2" ht="15">
      <c r="A260" s="25" t="s">
        <v>20662</v>
      </c>
      <c r="B260" s="25" t="s">
        <v>20406</v>
      </c>
    </row>
    <row r="261" spans="1:2" ht="15">
      <c r="A261" s="25" t="s">
        <v>20663</v>
      </c>
      <c r="B261" s="25" t="s">
        <v>20406</v>
      </c>
    </row>
    <row r="262" spans="1:2" ht="15">
      <c r="A262" s="25" t="s">
        <v>20664</v>
      </c>
      <c r="B262" s="25" t="s">
        <v>20406</v>
      </c>
    </row>
    <row r="263" spans="1:2" ht="15">
      <c r="A263" s="25" t="s">
        <v>20665</v>
      </c>
      <c r="B263" s="25" t="s">
        <v>20406</v>
      </c>
    </row>
    <row r="264" spans="1:2" ht="15">
      <c r="A264" s="25" t="s">
        <v>20666</v>
      </c>
      <c r="B264" s="25" t="s">
        <v>20406</v>
      </c>
    </row>
    <row r="265" spans="1:2" ht="15">
      <c r="A265" s="25" t="s">
        <v>20667</v>
      </c>
      <c r="B265" s="25" t="s">
        <v>20406</v>
      </c>
    </row>
    <row r="266" spans="1:2" ht="15">
      <c r="A266" s="25" t="s">
        <v>20668</v>
      </c>
      <c r="B266" s="25" t="s">
        <v>20406</v>
      </c>
    </row>
    <row r="267" spans="1:2" ht="15">
      <c r="A267" s="25" t="s">
        <v>20669</v>
      </c>
      <c r="B267" s="25" t="s">
        <v>20406</v>
      </c>
    </row>
    <row r="268" spans="1:2" ht="15">
      <c r="A268" s="25" t="s">
        <v>20670</v>
      </c>
      <c r="B268" s="25" t="s">
        <v>20406</v>
      </c>
    </row>
    <row r="269" spans="1:2" ht="15">
      <c r="A269" s="25" t="s">
        <v>20671</v>
      </c>
      <c r="B269" s="25" t="s">
        <v>20406</v>
      </c>
    </row>
    <row r="270" spans="1:2" ht="15">
      <c r="A270" s="25" t="s">
        <v>20672</v>
      </c>
      <c r="B270" s="25" t="s">
        <v>20406</v>
      </c>
    </row>
    <row r="271" spans="1:2" ht="15">
      <c r="A271" s="25" t="s">
        <v>20673</v>
      </c>
      <c r="B271" s="25" t="s">
        <v>20406</v>
      </c>
    </row>
    <row r="272" spans="1:2" ht="15">
      <c r="A272" s="25" t="s">
        <v>20674</v>
      </c>
      <c r="B272" s="25" t="s">
        <v>20406</v>
      </c>
    </row>
    <row r="273" spans="1:2" ht="15">
      <c r="A273" s="25" t="s">
        <v>20675</v>
      </c>
      <c r="B273" s="25" t="s">
        <v>20406</v>
      </c>
    </row>
    <row r="274" spans="1:2" ht="15">
      <c r="A274" s="25" t="s">
        <v>20676</v>
      </c>
      <c r="B274" s="25" t="s">
        <v>20406</v>
      </c>
    </row>
    <row r="275" spans="1:2" ht="15">
      <c r="A275" s="25" t="s">
        <v>20677</v>
      </c>
      <c r="B275" s="25" t="s">
        <v>20406</v>
      </c>
    </row>
    <row r="276" spans="1:2" ht="15">
      <c r="A276" s="25" t="s">
        <v>20678</v>
      </c>
      <c r="B276" s="25" t="s">
        <v>20406</v>
      </c>
    </row>
    <row r="277" spans="1:2" ht="15">
      <c r="A277" s="25" t="s">
        <v>20679</v>
      </c>
      <c r="B277" s="25" t="s">
        <v>20406</v>
      </c>
    </row>
    <row r="278" spans="1:2" ht="15">
      <c r="A278" s="25" t="s">
        <v>20680</v>
      </c>
      <c r="B278" s="25" t="s">
        <v>20406</v>
      </c>
    </row>
    <row r="279" spans="1:2" ht="15">
      <c r="A279" s="25" t="s">
        <v>20681</v>
      </c>
      <c r="B279" s="25" t="s">
        <v>20406</v>
      </c>
    </row>
    <row r="280" spans="1:2" ht="15">
      <c r="A280" s="25" t="s">
        <v>20682</v>
      </c>
      <c r="B280" s="25" t="s">
        <v>20406</v>
      </c>
    </row>
    <row r="281" spans="1:2" ht="15">
      <c r="A281" s="25" t="s">
        <v>20683</v>
      </c>
      <c r="B281" s="25" t="s">
        <v>20406</v>
      </c>
    </row>
    <row r="282" spans="1:2" ht="15">
      <c r="A282" s="25" t="s">
        <v>20684</v>
      </c>
      <c r="B282" s="25" t="s">
        <v>20406</v>
      </c>
    </row>
    <row r="283" spans="1:2" ht="15">
      <c r="A283" s="25" t="s">
        <v>20685</v>
      </c>
      <c r="B283" s="25" t="s">
        <v>20406</v>
      </c>
    </row>
    <row r="284" spans="1:2" ht="15">
      <c r="A284" s="25" t="s">
        <v>20686</v>
      </c>
      <c r="B284" s="25" t="s">
        <v>20406</v>
      </c>
    </row>
    <row r="285" spans="1:2" ht="15">
      <c r="A285" s="25" t="s">
        <v>20687</v>
      </c>
      <c r="B285" s="25" t="s">
        <v>20406</v>
      </c>
    </row>
    <row r="286" spans="1:2" ht="15">
      <c r="A286" s="25" t="s">
        <v>20688</v>
      </c>
      <c r="B286" s="25" t="s">
        <v>20406</v>
      </c>
    </row>
    <row r="287" spans="1:2" ht="15">
      <c r="A287" s="25" t="s">
        <v>20689</v>
      </c>
      <c r="B287" s="25" t="s">
        <v>20406</v>
      </c>
    </row>
    <row r="288" spans="1:2" ht="15">
      <c r="A288" s="25" t="s">
        <v>20690</v>
      </c>
      <c r="B288" s="25" t="s">
        <v>20406</v>
      </c>
    </row>
    <row r="289" spans="1:2" ht="15">
      <c r="A289" s="25" t="s">
        <v>20691</v>
      </c>
      <c r="B289" s="25" t="s">
        <v>20406</v>
      </c>
    </row>
    <row r="290" spans="1:2" ht="15">
      <c r="A290" s="25" t="s">
        <v>20692</v>
      </c>
      <c r="B290" s="25" t="s">
        <v>20406</v>
      </c>
    </row>
    <row r="291" spans="1:2" ht="15">
      <c r="A291" s="25" t="s">
        <v>20693</v>
      </c>
      <c r="B291" s="25" t="s">
        <v>20406</v>
      </c>
    </row>
    <row r="292" spans="1:2" ht="15">
      <c r="A292" s="25" t="s">
        <v>20694</v>
      </c>
      <c r="B292" s="25" t="s">
        <v>20406</v>
      </c>
    </row>
    <row r="293" spans="1:2" ht="15">
      <c r="A293" s="25" t="s">
        <v>20695</v>
      </c>
      <c r="B293" s="25" t="s">
        <v>20406</v>
      </c>
    </row>
    <row r="294" spans="1:2" ht="15">
      <c r="A294" s="25" t="s">
        <v>20696</v>
      </c>
      <c r="B294" s="25" t="s">
        <v>20406</v>
      </c>
    </row>
    <row r="295" spans="1:2" ht="15">
      <c r="A295" s="25" t="s">
        <v>20697</v>
      </c>
      <c r="B295" s="25" t="s">
        <v>20419</v>
      </c>
    </row>
    <row r="296" spans="1:2" ht="15">
      <c r="A296" s="25" t="s">
        <v>20698</v>
      </c>
      <c r="B296" s="25" t="s">
        <v>20419</v>
      </c>
    </row>
    <row r="297" spans="1:2" ht="15">
      <c r="A297" s="25" t="s">
        <v>20699</v>
      </c>
      <c r="B297" s="25" t="s">
        <v>20406</v>
      </c>
    </row>
    <row r="298" spans="1:2" ht="15">
      <c r="A298" s="25" t="s">
        <v>20700</v>
      </c>
      <c r="B298" s="25" t="s">
        <v>20419</v>
      </c>
    </row>
    <row r="299" spans="1:2" ht="15">
      <c r="A299" s="25" t="s">
        <v>10630</v>
      </c>
      <c r="B299" s="25" t="s">
        <v>20406</v>
      </c>
    </row>
    <row r="300" spans="1:2" ht="15">
      <c r="A300" s="25" t="s">
        <v>8603</v>
      </c>
      <c r="B300" s="25" t="s">
        <v>20406</v>
      </c>
    </row>
    <row r="301" spans="1:2" ht="15">
      <c r="A301" s="25" t="s">
        <v>9715</v>
      </c>
      <c r="B301" s="25" t="s">
        <v>20406</v>
      </c>
    </row>
    <row r="302" spans="1:2" ht="15">
      <c r="A302" s="25" t="s">
        <v>12224</v>
      </c>
      <c r="B302" s="25" t="s">
        <v>20406</v>
      </c>
    </row>
    <row r="303" spans="1:2" ht="15">
      <c r="A303" s="25" t="s">
        <v>20701</v>
      </c>
      <c r="B303" s="25" t="s">
        <v>20406</v>
      </c>
    </row>
    <row r="304" spans="1:2" ht="15">
      <c r="A304" s="25" t="s">
        <v>8594</v>
      </c>
      <c r="B304" s="25" t="s">
        <v>20406</v>
      </c>
    </row>
    <row r="305" spans="1:2" ht="15">
      <c r="A305" s="25" t="s">
        <v>20702</v>
      </c>
      <c r="B305" s="25" t="s">
        <v>20406</v>
      </c>
    </row>
    <row r="306" spans="1:2" ht="15">
      <c r="A306" s="25" t="s">
        <v>17118</v>
      </c>
      <c r="B306" s="25" t="s">
        <v>20406</v>
      </c>
    </row>
    <row r="307" spans="1:2" ht="15">
      <c r="A307" s="25" t="s">
        <v>12209</v>
      </c>
      <c r="B307" s="25" t="s">
        <v>20406</v>
      </c>
    </row>
    <row r="308" spans="1:2" ht="15">
      <c r="A308" s="25" t="s">
        <v>8640</v>
      </c>
      <c r="B308" s="25" t="s">
        <v>20406</v>
      </c>
    </row>
    <row r="309" spans="1:2" ht="15">
      <c r="A309" s="25" t="s">
        <v>20703</v>
      </c>
      <c r="B309" s="25" t="s">
        <v>20406</v>
      </c>
    </row>
    <row r="310" spans="1:2" ht="15">
      <c r="A310" s="25" t="s">
        <v>20704</v>
      </c>
      <c r="B310" s="25" t="s">
        <v>20406</v>
      </c>
    </row>
    <row r="311" spans="1:2" ht="15">
      <c r="A311" s="25" t="s">
        <v>20705</v>
      </c>
      <c r="B311" s="25" t="s">
        <v>20406</v>
      </c>
    </row>
    <row r="312" spans="1:2" ht="15">
      <c r="A312" s="25" t="s">
        <v>8611</v>
      </c>
      <c r="B312" s="25" t="s">
        <v>20406</v>
      </c>
    </row>
    <row r="313" spans="1:2" ht="15">
      <c r="A313" s="25" t="s">
        <v>11569</v>
      </c>
      <c r="B313" s="25" t="s">
        <v>20406</v>
      </c>
    </row>
    <row r="314" spans="1:2" ht="15">
      <c r="A314" s="25" t="s">
        <v>20706</v>
      </c>
      <c r="B314" s="25" t="s">
        <v>20406</v>
      </c>
    </row>
    <row r="315" spans="1:2" ht="15">
      <c r="A315" s="25" t="s">
        <v>8629</v>
      </c>
      <c r="B315" s="25" t="s">
        <v>20406</v>
      </c>
    </row>
    <row r="316" spans="1:2" ht="15">
      <c r="A316" s="25" t="s">
        <v>11562</v>
      </c>
      <c r="B316" s="25" t="s">
        <v>20406</v>
      </c>
    </row>
    <row r="317" spans="1:2" ht="15">
      <c r="A317" s="25" t="s">
        <v>12214</v>
      </c>
      <c r="B317" s="25" t="s">
        <v>20406</v>
      </c>
    </row>
    <row r="318" spans="1:2" ht="15">
      <c r="A318" s="25" t="s">
        <v>10333</v>
      </c>
      <c r="B318" s="25" t="s">
        <v>20406</v>
      </c>
    </row>
    <row r="319" spans="1:2" ht="15">
      <c r="A319" s="25" t="s">
        <v>20707</v>
      </c>
      <c r="B319" s="25" t="s">
        <v>20406</v>
      </c>
    </row>
    <row r="320" spans="1:2" ht="15">
      <c r="A320" s="25" t="s">
        <v>12307</v>
      </c>
      <c r="B320" s="25" t="s">
        <v>20406</v>
      </c>
    </row>
    <row r="321" spans="1:2" ht="15">
      <c r="A321" s="25" t="s">
        <v>13923</v>
      </c>
      <c r="B321" s="25" t="s">
        <v>20406</v>
      </c>
    </row>
    <row r="322" spans="1:2" ht="15">
      <c r="A322" s="25" t="s">
        <v>13843</v>
      </c>
      <c r="B322" s="25" t="s">
        <v>20406</v>
      </c>
    </row>
    <row r="323" spans="1:2" ht="15">
      <c r="A323" s="25" t="s">
        <v>20708</v>
      </c>
      <c r="B323" s="25" t="s">
        <v>20406</v>
      </c>
    </row>
    <row r="324" spans="1:2" ht="15">
      <c r="A324" s="25" t="s">
        <v>12769</v>
      </c>
      <c r="B324" s="25" t="s">
        <v>20406</v>
      </c>
    </row>
    <row r="325" spans="1:2" ht="15">
      <c r="A325" s="25" t="s">
        <v>20709</v>
      </c>
      <c r="B325" s="25" t="s">
        <v>20406</v>
      </c>
    </row>
    <row r="326" spans="1:2" ht="15">
      <c r="A326" s="25" t="s">
        <v>20710</v>
      </c>
      <c r="B326" s="25" t="s">
        <v>20406</v>
      </c>
    </row>
    <row r="327" spans="1:2" ht="15">
      <c r="A327" s="25" t="s">
        <v>20711</v>
      </c>
      <c r="B327" s="25" t="s">
        <v>20406</v>
      </c>
    </row>
    <row r="328" spans="1:2" ht="15">
      <c r="A328" s="25" t="s">
        <v>20712</v>
      </c>
      <c r="B328" s="25" t="s">
        <v>20406</v>
      </c>
    </row>
    <row r="329" spans="1:2" ht="15">
      <c r="A329" s="25" t="s">
        <v>20713</v>
      </c>
      <c r="B329" s="25" t="s">
        <v>20406</v>
      </c>
    </row>
    <row r="330" spans="1:2" ht="15">
      <c r="A330" s="25" t="s">
        <v>20714</v>
      </c>
      <c r="B330" s="25" t="s">
        <v>20406</v>
      </c>
    </row>
    <row r="331" spans="1:2" ht="15">
      <c r="A331" s="25" t="s">
        <v>20715</v>
      </c>
      <c r="B331" s="25" t="s">
        <v>20406</v>
      </c>
    </row>
    <row r="332" spans="1:2" ht="15">
      <c r="A332" s="25" t="s">
        <v>20716</v>
      </c>
      <c r="B332" s="25" t="s">
        <v>20406</v>
      </c>
    </row>
    <row r="333" spans="1:2" ht="15">
      <c r="A333" s="25" t="s">
        <v>20717</v>
      </c>
      <c r="B333" s="25" t="s">
        <v>20406</v>
      </c>
    </row>
    <row r="334" spans="1:2" ht="15">
      <c r="A334" s="25" t="s">
        <v>20718</v>
      </c>
      <c r="B334" s="25" t="s">
        <v>20406</v>
      </c>
    </row>
    <row r="335" spans="1:2" ht="15">
      <c r="A335" s="25" t="s">
        <v>20719</v>
      </c>
      <c r="B335" s="25" t="s">
        <v>20406</v>
      </c>
    </row>
    <row r="336" spans="1:2" ht="15">
      <c r="A336" s="25" t="s">
        <v>20720</v>
      </c>
      <c r="B336" s="25" t="s">
        <v>20406</v>
      </c>
    </row>
    <row r="337" spans="1:2" ht="15">
      <c r="A337" s="25" t="s">
        <v>20721</v>
      </c>
      <c r="B337" s="25" t="s">
        <v>20406</v>
      </c>
    </row>
    <row r="338" spans="1:2" ht="15">
      <c r="A338" s="25" t="s">
        <v>20722</v>
      </c>
      <c r="B338" s="25" t="s">
        <v>20406</v>
      </c>
    </row>
    <row r="339" spans="1:2" ht="15">
      <c r="A339" s="25" t="s">
        <v>20723</v>
      </c>
      <c r="B339" s="25" t="s">
        <v>20419</v>
      </c>
    </row>
    <row r="340" spans="1:2" ht="15">
      <c r="A340" s="25" t="s">
        <v>9820</v>
      </c>
      <c r="B340" s="25" t="s">
        <v>20406</v>
      </c>
    </row>
    <row r="341" spans="1:2" ht="15">
      <c r="A341" s="25" t="s">
        <v>8854</v>
      </c>
      <c r="B341" s="25" t="s">
        <v>20419</v>
      </c>
    </row>
    <row r="342" spans="1:2" ht="15">
      <c r="A342" s="25" t="s">
        <v>20724</v>
      </c>
      <c r="B342" s="25" t="s">
        <v>20419</v>
      </c>
    </row>
    <row r="343" spans="1:2" ht="15">
      <c r="A343" s="25" t="s">
        <v>20725</v>
      </c>
      <c r="B343" s="25" t="s">
        <v>20419</v>
      </c>
    </row>
    <row r="344" spans="1:2" ht="15">
      <c r="A344" s="25" t="s">
        <v>7751</v>
      </c>
      <c r="B344" s="25" t="s">
        <v>20419</v>
      </c>
    </row>
    <row r="345" spans="1:2" ht="15">
      <c r="A345" s="25" t="s">
        <v>15900</v>
      </c>
      <c r="B345" s="25" t="s">
        <v>20406</v>
      </c>
    </row>
    <row r="346" spans="1:2" ht="15">
      <c r="A346" s="25" t="s">
        <v>9763</v>
      </c>
      <c r="B346" s="25" t="s">
        <v>20419</v>
      </c>
    </row>
    <row r="347" spans="1:2" ht="15">
      <c r="A347" s="25" t="s">
        <v>9418</v>
      </c>
      <c r="B347" s="25" t="s">
        <v>20419</v>
      </c>
    </row>
    <row r="348" spans="1:2" ht="15">
      <c r="A348" s="25" t="s">
        <v>20726</v>
      </c>
      <c r="B348" s="25" t="s">
        <v>20406</v>
      </c>
    </row>
    <row r="349" spans="1:2" ht="15">
      <c r="A349" s="25" t="s">
        <v>20727</v>
      </c>
      <c r="B349" s="25" t="s">
        <v>20406</v>
      </c>
    </row>
    <row r="350" spans="1:2" ht="15">
      <c r="A350" s="25" t="s">
        <v>20728</v>
      </c>
      <c r="B350" s="25" t="s">
        <v>20406</v>
      </c>
    </row>
    <row r="351" spans="1:2" ht="15">
      <c r="A351" s="25" t="s">
        <v>20729</v>
      </c>
      <c r="B351" s="25" t="s">
        <v>20406</v>
      </c>
    </row>
    <row r="352" spans="1:2" ht="15">
      <c r="A352" s="25" t="s">
        <v>20730</v>
      </c>
      <c r="B352" s="25" t="s">
        <v>20419</v>
      </c>
    </row>
    <row r="353" spans="1:2" ht="15">
      <c r="A353" s="25" t="s">
        <v>20731</v>
      </c>
      <c r="B353" s="25" t="s">
        <v>20406</v>
      </c>
    </row>
    <row r="354" spans="1:2" ht="15">
      <c r="A354" s="25" t="s">
        <v>20732</v>
      </c>
      <c r="B354" s="25" t="s">
        <v>20406</v>
      </c>
    </row>
    <row r="355" spans="1:2" ht="15">
      <c r="A355" s="25" t="s">
        <v>20733</v>
      </c>
      <c r="B355" s="25" t="s">
        <v>20406</v>
      </c>
    </row>
    <row r="356" spans="1:2" ht="15">
      <c r="A356" s="25" t="s">
        <v>20734</v>
      </c>
      <c r="B356" s="25" t="s">
        <v>20406</v>
      </c>
    </row>
    <row r="357" spans="1:2" ht="15">
      <c r="A357" s="25" t="s">
        <v>20735</v>
      </c>
      <c r="B357" s="25" t="s">
        <v>20406</v>
      </c>
    </row>
    <row r="358" spans="1:2" ht="15">
      <c r="A358" s="25" t="s">
        <v>20736</v>
      </c>
      <c r="B358" s="25" t="s">
        <v>20406</v>
      </c>
    </row>
    <row r="359" spans="1:2" ht="15">
      <c r="A359" s="25" t="s">
        <v>20737</v>
      </c>
      <c r="B359" s="25" t="s">
        <v>20406</v>
      </c>
    </row>
    <row r="360" spans="1:2" ht="15">
      <c r="A360" s="25" t="s">
        <v>20738</v>
      </c>
      <c r="B360" s="25" t="s">
        <v>20406</v>
      </c>
    </row>
    <row r="361" spans="1:2" ht="15">
      <c r="A361" s="25" t="s">
        <v>20739</v>
      </c>
      <c r="B361" s="25" t="s">
        <v>20406</v>
      </c>
    </row>
    <row r="362" spans="1:2" ht="15">
      <c r="A362" s="25" t="s">
        <v>20740</v>
      </c>
      <c r="B362" s="25" t="s">
        <v>20406</v>
      </c>
    </row>
    <row r="363" spans="1:2" ht="15">
      <c r="A363" s="25" t="s">
        <v>20741</v>
      </c>
      <c r="B363" s="25" t="s">
        <v>20406</v>
      </c>
    </row>
    <row r="364" spans="1:2" ht="15">
      <c r="A364" s="25" t="s">
        <v>20742</v>
      </c>
      <c r="B364" s="25" t="s">
        <v>20419</v>
      </c>
    </row>
    <row r="365" spans="1:2" ht="15">
      <c r="A365" s="25" t="s">
        <v>20743</v>
      </c>
      <c r="B365" s="25" t="s">
        <v>20419</v>
      </c>
    </row>
    <row r="366" spans="1:2" ht="15">
      <c r="A366" s="25" t="s">
        <v>7465</v>
      </c>
      <c r="B366" s="25" t="s">
        <v>20419</v>
      </c>
    </row>
    <row r="367" spans="1:2" ht="15">
      <c r="A367" s="25" t="s">
        <v>20744</v>
      </c>
      <c r="B367" s="25" t="s">
        <v>20419</v>
      </c>
    </row>
    <row r="368" spans="1:2" ht="15">
      <c r="A368" s="25" t="s">
        <v>13334</v>
      </c>
      <c r="B368" s="25" t="s">
        <v>20419</v>
      </c>
    </row>
    <row r="369" spans="1:2" ht="15">
      <c r="A369" s="25" t="s">
        <v>14489</v>
      </c>
      <c r="B369" s="25" t="s">
        <v>20419</v>
      </c>
    </row>
    <row r="370" spans="1:2" ht="15">
      <c r="A370" s="25" t="s">
        <v>16445</v>
      </c>
      <c r="B370" s="25" t="s">
        <v>20419</v>
      </c>
    </row>
    <row r="371" spans="1:2" ht="15">
      <c r="A371" s="25" t="s">
        <v>20745</v>
      </c>
      <c r="B371" s="25" t="s">
        <v>20419</v>
      </c>
    </row>
    <row r="372" spans="1:2" ht="15">
      <c r="A372" s="25" t="s">
        <v>20746</v>
      </c>
      <c r="B372" s="25" t="s">
        <v>20419</v>
      </c>
    </row>
    <row r="373" spans="1:2" ht="15">
      <c r="A373" s="25" t="s">
        <v>20747</v>
      </c>
      <c r="B373" s="25" t="s">
        <v>20419</v>
      </c>
    </row>
    <row r="374" spans="1:2" ht="15">
      <c r="A374" s="25" t="s">
        <v>20748</v>
      </c>
      <c r="B374" s="25" t="s">
        <v>20406</v>
      </c>
    </row>
    <row r="375" spans="1:2" ht="15">
      <c r="A375" s="25" t="s">
        <v>20749</v>
      </c>
      <c r="B375" s="25" t="s">
        <v>20406</v>
      </c>
    </row>
    <row r="376" spans="1:2" ht="15">
      <c r="A376" s="25" t="s">
        <v>20750</v>
      </c>
      <c r="B376" s="25" t="s">
        <v>20406</v>
      </c>
    </row>
    <row r="377" spans="1:2" ht="15">
      <c r="A377" s="25" t="s">
        <v>20751</v>
      </c>
      <c r="B377" s="25" t="s">
        <v>20406</v>
      </c>
    </row>
    <row r="378" spans="1:2" ht="15">
      <c r="A378" s="25" t="s">
        <v>20752</v>
      </c>
      <c r="B378" s="25" t="s">
        <v>20406</v>
      </c>
    </row>
    <row r="379" spans="1:2" ht="15">
      <c r="A379" s="25" t="s">
        <v>20753</v>
      </c>
      <c r="B379" s="25" t="s">
        <v>20406</v>
      </c>
    </row>
    <row r="380" spans="1:2" ht="15">
      <c r="A380" s="25" t="s">
        <v>20754</v>
      </c>
      <c r="B380" s="25" t="s">
        <v>20406</v>
      </c>
    </row>
    <row r="381" spans="1:2" ht="15">
      <c r="A381" s="25" t="s">
        <v>20755</v>
      </c>
      <c r="B381" s="25" t="s">
        <v>20419</v>
      </c>
    </row>
    <row r="382" spans="1:2" ht="15">
      <c r="A382" s="25" t="s">
        <v>9414</v>
      </c>
      <c r="B382" s="25" t="s">
        <v>20419</v>
      </c>
    </row>
    <row r="383" spans="1:2" ht="15">
      <c r="A383" s="25" t="s">
        <v>11552</v>
      </c>
      <c r="B383" s="25" t="s">
        <v>20419</v>
      </c>
    </row>
    <row r="384" spans="1:2" ht="15">
      <c r="A384" s="25" t="s">
        <v>8565</v>
      </c>
      <c r="B384" s="25" t="s">
        <v>20419</v>
      </c>
    </row>
    <row r="385" spans="1:2" ht="15">
      <c r="A385" s="25" t="s">
        <v>20756</v>
      </c>
      <c r="B385" s="25" t="s">
        <v>20419</v>
      </c>
    </row>
    <row r="386" spans="1:2" ht="15">
      <c r="A386" s="25" t="s">
        <v>20757</v>
      </c>
      <c r="B386" s="25" t="s">
        <v>20419</v>
      </c>
    </row>
    <row r="387" spans="1:2" ht="15">
      <c r="A387" s="25" t="s">
        <v>10115</v>
      </c>
      <c r="B387" s="25" t="s">
        <v>20419</v>
      </c>
    </row>
    <row r="388" spans="1:2" ht="15">
      <c r="A388" s="25" t="s">
        <v>20758</v>
      </c>
      <c r="B388" s="25" t="s">
        <v>20406</v>
      </c>
    </row>
    <row r="389" spans="1:2" ht="15">
      <c r="A389" s="25" t="s">
        <v>7852</v>
      </c>
      <c r="B389" s="25" t="s">
        <v>20419</v>
      </c>
    </row>
    <row r="390" spans="1:2" ht="15">
      <c r="A390" s="25" t="s">
        <v>20759</v>
      </c>
      <c r="B390" s="25" t="s">
        <v>20406</v>
      </c>
    </row>
    <row r="391" spans="1:2" ht="15">
      <c r="A391" s="25" t="s">
        <v>20760</v>
      </c>
      <c r="B391" s="25" t="s">
        <v>20406</v>
      </c>
    </row>
    <row r="392" spans="1:2" ht="15">
      <c r="A392" s="25" t="s">
        <v>20761</v>
      </c>
      <c r="B392" s="25" t="s">
        <v>20406</v>
      </c>
    </row>
    <row r="393" spans="1:2" ht="15">
      <c r="A393" s="25" t="s">
        <v>20762</v>
      </c>
      <c r="B393" s="25" t="s">
        <v>20406</v>
      </c>
    </row>
    <row r="394" spans="1:2" ht="15">
      <c r="A394" s="25" t="s">
        <v>20763</v>
      </c>
      <c r="B394" s="25" t="s">
        <v>20406</v>
      </c>
    </row>
    <row r="395" spans="1:2" ht="15">
      <c r="A395" s="25" t="s">
        <v>20764</v>
      </c>
      <c r="B395" s="25" t="s">
        <v>20406</v>
      </c>
    </row>
    <row r="396" spans="1:2" ht="15">
      <c r="A396" s="25" t="s">
        <v>20765</v>
      </c>
      <c r="B396" s="25" t="s">
        <v>20406</v>
      </c>
    </row>
    <row r="397" spans="1:2" ht="15">
      <c r="A397" s="25" t="s">
        <v>20766</v>
      </c>
      <c r="B397" s="25" t="s">
        <v>20406</v>
      </c>
    </row>
    <row r="398" spans="1:2" ht="15">
      <c r="A398" s="25" t="s">
        <v>12321</v>
      </c>
      <c r="B398" s="25" t="s">
        <v>20419</v>
      </c>
    </row>
    <row r="399" spans="1:2" ht="15">
      <c r="A399" s="25" t="s">
        <v>12321</v>
      </c>
      <c r="B399" s="25" t="s">
        <v>20419</v>
      </c>
    </row>
    <row r="400" spans="1:2" ht="15">
      <c r="A400" s="25" t="s">
        <v>20767</v>
      </c>
      <c r="B400" s="25" t="s">
        <v>20419</v>
      </c>
    </row>
    <row r="401" spans="1:2" ht="15">
      <c r="A401" s="25" t="s">
        <v>9976</v>
      </c>
      <c r="B401" s="25" t="s">
        <v>20419</v>
      </c>
    </row>
    <row r="402" spans="1:2" ht="15">
      <c r="A402" s="25" t="s">
        <v>9233</v>
      </c>
      <c r="B402" s="25" t="s">
        <v>20419</v>
      </c>
    </row>
    <row r="403" spans="1:2" ht="15">
      <c r="A403" s="25" t="s">
        <v>20768</v>
      </c>
      <c r="B403" s="25" t="s">
        <v>20406</v>
      </c>
    </row>
    <row r="404" spans="1:2" ht="15">
      <c r="A404" s="25" t="s">
        <v>13811</v>
      </c>
      <c r="B404" s="25" t="s">
        <v>20419</v>
      </c>
    </row>
    <row r="405" spans="1:2" ht="15">
      <c r="A405" s="25" t="s">
        <v>20769</v>
      </c>
      <c r="B405" s="25" t="s">
        <v>20419</v>
      </c>
    </row>
    <row r="406" spans="1:2" ht="15">
      <c r="A406" s="25" t="s">
        <v>11049</v>
      </c>
      <c r="B406" s="25" t="s">
        <v>20419</v>
      </c>
    </row>
    <row r="407" spans="1:2" ht="15">
      <c r="A407" s="25" t="s">
        <v>11049</v>
      </c>
      <c r="B407" s="25" t="s">
        <v>20419</v>
      </c>
    </row>
    <row r="408" spans="1:2" ht="15">
      <c r="A408" s="25" t="s">
        <v>11049</v>
      </c>
      <c r="B408" s="25" t="s">
        <v>20419</v>
      </c>
    </row>
    <row r="409" spans="1:2" ht="15">
      <c r="A409" s="25" t="s">
        <v>13253</v>
      </c>
      <c r="B409" s="25" t="s">
        <v>20419</v>
      </c>
    </row>
    <row r="410" spans="1:2" ht="15">
      <c r="A410" s="25" t="s">
        <v>13253</v>
      </c>
      <c r="B410" s="25" t="s">
        <v>20419</v>
      </c>
    </row>
    <row r="411" spans="1:2" ht="15">
      <c r="A411" s="25" t="s">
        <v>11446</v>
      </c>
      <c r="B411" s="25" t="s">
        <v>20419</v>
      </c>
    </row>
    <row r="412" spans="1:2" ht="15">
      <c r="A412" s="25" t="s">
        <v>13405</v>
      </c>
      <c r="B412" s="25" t="s">
        <v>20419</v>
      </c>
    </row>
    <row r="413" spans="1:2" ht="15">
      <c r="A413" s="25" t="s">
        <v>20770</v>
      </c>
      <c r="B413" s="25" t="s">
        <v>20406</v>
      </c>
    </row>
    <row r="414" spans="1:2" ht="15">
      <c r="A414" s="25" t="s">
        <v>20771</v>
      </c>
      <c r="B414" s="25" t="s">
        <v>20406</v>
      </c>
    </row>
    <row r="415" spans="1:2" ht="15">
      <c r="A415" s="25" t="s">
        <v>20772</v>
      </c>
      <c r="B415" s="25" t="s">
        <v>20406</v>
      </c>
    </row>
    <row r="416" spans="1:2" ht="15">
      <c r="A416" s="25" t="s">
        <v>20773</v>
      </c>
      <c r="B416" s="25" t="s">
        <v>20406</v>
      </c>
    </row>
    <row r="417" spans="1:2" ht="15">
      <c r="A417" s="25" t="s">
        <v>20774</v>
      </c>
      <c r="B417" s="25" t="s">
        <v>20419</v>
      </c>
    </row>
    <row r="418" spans="1:2" ht="15">
      <c r="A418" s="25" t="s">
        <v>20775</v>
      </c>
      <c r="B418" s="25" t="s">
        <v>20406</v>
      </c>
    </row>
    <row r="419" spans="1:2" ht="15">
      <c r="A419" s="25" t="s">
        <v>20776</v>
      </c>
      <c r="B419" s="25" t="s">
        <v>20406</v>
      </c>
    </row>
    <row r="420" spans="1:2" ht="15">
      <c r="A420" s="25" t="s">
        <v>10678</v>
      </c>
      <c r="B420" s="25" t="s">
        <v>20419</v>
      </c>
    </row>
    <row r="421" spans="1:2" ht="15">
      <c r="A421" s="25" t="s">
        <v>11018</v>
      </c>
      <c r="B421" s="25" t="s">
        <v>20419</v>
      </c>
    </row>
    <row r="422" spans="1:2" ht="15">
      <c r="A422" s="25" t="s">
        <v>20777</v>
      </c>
      <c r="B422" s="25" t="s">
        <v>20406</v>
      </c>
    </row>
    <row r="423" spans="1:2" ht="15">
      <c r="A423" s="25" t="s">
        <v>20778</v>
      </c>
      <c r="B423" s="25" t="s">
        <v>20406</v>
      </c>
    </row>
    <row r="424" spans="1:2" ht="15">
      <c r="A424" s="25" t="s">
        <v>20779</v>
      </c>
      <c r="B424" s="25" t="s">
        <v>20406</v>
      </c>
    </row>
    <row r="425" spans="1:2" ht="15">
      <c r="A425" s="25" t="s">
        <v>7280</v>
      </c>
      <c r="B425" s="25" t="s">
        <v>20406</v>
      </c>
    </row>
    <row r="426" spans="1:2" ht="15">
      <c r="A426" s="25" t="s">
        <v>20780</v>
      </c>
      <c r="B426" s="25" t="s">
        <v>20406</v>
      </c>
    </row>
    <row r="427" spans="1:2" ht="15">
      <c r="A427" s="25" t="s">
        <v>20781</v>
      </c>
      <c r="B427" s="25" t="s">
        <v>20406</v>
      </c>
    </row>
    <row r="428" spans="1:2" ht="15">
      <c r="A428" s="25" t="s">
        <v>20782</v>
      </c>
      <c r="B428" s="25" t="s">
        <v>20406</v>
      </c>
    </row>
    <row r="429" spans="1:2" ht="15">
      <c r="A429" s="25" t="s">
        <v>12780</v>
      </c>
      <c r="B429" s="25" t="s">
        <v>20419</v>
      </c>
    </row>
    <row r="430" spans="1:2" ht="15">
      <c r="A430" s="25" t="s">
        <v>20783</v>
      </c>
      <c r="B430" s="25" t="s">
        <v>20419</v>
      </c>
    </row>
    <row r="431" spans="1:2" ht="15">
      <c r="A431" s="25" t="s">
        <v>7395</v>
      </c>
      <c r="B431" s="25" t="s">
        <v>20419</v>
      </c>
    </row>
    <row r="432" spans="1:2" ht="15">
      <c r="A432" s="25" t="s">
        <v>10282</v>
      </c>
      <c r="B432" s="25" t="s">
        <v>20419</v>
      </c>
    </row>
    <row r="433" spans="1:2" ht="15">
      <c r="A433" s="25" t="s">
        <v>20784</v>
      </c>
      <c r="B433" s="25" t="s">
        <v>20419</v>
      </c>
    </row>
    <row r="434" spans="1:2" ht="15">
      <c r="A434" s="25" t="s">
        <v>11822</v>
      </c>
      <c r="B434" s="25" t="s">
        <v>20419</v>
      </c>
    </row>
    <row r="435" spans="1:2" ht="15">
      <c r="A435" s="25" t="s">
        <v>20785</v>
      </c>
      <c r="B435" s="25" t="s">
        <v>20406</v>
      </c>
    </row>
    <row r="436" spans="1:2" ht="15">
      <c r="A436" s="25" t="s">
        <v>20786</v>
      </c>
      <c r="B436" s="25" t="s">
        <v>20406</v>
      </c>
    </row>
    <row r="437" spans="1:2" ht="15">
      <c r="A437" s="25" t="s">
        <v>20787</v>
      </c>
      <c r="B437" s="25" t="s">
        <v>20406</v>
      </c>
    </row>
    <row r="438" spans="1:2" ht="15">
      <c r="A438" s="25" t="s">
        <v>20788</v>
      </c>
      <c r="B438" s="25" t="s">
        <v>20406</v>
      </c>
    </row>
    <row r="439" spans="1:2" ht="15">
      <c r="A439" s="25" t="s">
        <v>20789</v>
      </c>
      <c r="B439" s="25" t="s">
        <v>20419</v>
      </c>
    </row>
    <row r="440" spans="1:2" ht="15">
      <c r="A440" s="25" t="s">
        <v>11497</v>
      </c>
      <c r="B440" s="25" t="s">
        <v>20419</v>
      </c>
    </row>
    <row r="441" spans="1:2" ht="15">
      <c r="A441" s="25" t="s">
        <v>10766</v>
      </c>
      <c r="B441" s="25" t="s">
        <v>20419</v>
      </c>
    </row>
    <row r="442" spans="1:2" ht="15">
      <c r="A442" s="25" t="s">
        <v>20790</v>
      </c>
      <c r="B442" s="25" t="s">
        <v>20419</v>
      </c>
    </row>
    <row r="443" spans="1:2" ht="15">
      <c r="A443" s="25" t="s">
        <v>20791</v>
      </c>
      <c r="B443" s="25" t="s">
        <v>20406</v>
      </c>
    </row>
    <row r="444" spans="1:2" ht="15">
      <c r="A444" s="25" t="s">
        <v>20792</v>
      </c>
      <c r="B444" s="25" t="s">
        <v>20406</v>
      </c>
    </row>
    <row r="445" spans="1:2" ht="15">
      <c r="A445" s="25" t="s">
        <v>20793</v>
      </c>
      <c r="B445" s="25" t="s">
        <v>20406</v>
      </c>
    </row>
    <row r="446" spans="1:2" ht="15">
      <c r="A446" s="25" t="s">
        <v>20794</v>
      </c>
      <c r="B446" s="25" t="s">
        <v>20406</v>
      </c>
    </row>
    <row r="447" spans="1:2" ht="15">
      <c r="A447" s="25" t="s">
        <v>20795</v>
      </c>
      <c r="B447" s="25" t="s">
        <v>20406</v>
      </c>
    </row>
    <row r="448" spans="1:2" ht="15">
      <c r="A448" s="25" t="s">
        <v>20796</v>
      </c>
      <c r="B448" s="25" t="s">
        <v>20406</v>
      </c>
    </row>
    <row r="449" spans="1:2" ht="15">
      <c r="A449" s="25" t="s">
        <v>20797</v>
      </c>
      <c r="B449" s="25" t="s">
        <v>20406</v>
      </c>
    </row>
    <row r="450" spans="1:2" ht="15">
      <c r="A450" s="25" t="s">
        <v>20798</v>
      </c>
      <c r="B450" s="25" t="s">
        <v>20406</v>
      </c>
    </row>
    <row r="451" spans="1:2" ht="15">
      <c r="A451" s="25" t="s">
        <v>20799</v>
      </c>
      <c r="B451" s="25" t="s">
        <v>20406</v>
      </c>
    </row>
    <row r="452" spans="1:2" ht="15">
      <c r="A452" s="25" t="s">
        <v>20800</v>
      </c>
      <c r="B452" s="25" t="s">
        <v>20406</v>
      </c>
    </row>
    <row r="453" spans="1:2" ht="15">
      <c r="A453" s="25" t="s">
        <v>20801</v>
      </c>
      <c r="B453" s="25" t="s">
        <v>20406</v>
      </c>
    </row>
    <row r="454" spans="1:2" ht="15">
      <c r="A454" s="25" t="s">
        <v>20802</v>
      </c>
      <c r="B454" s="25" t="s">
        <v>20406</v>
      </c>
    </row>
    <row r="455" spans="1:2" ht="15">
      <c r="A455" s="25" t="s">
        <v>20803</v>
      </c>
      <c r="B455" s="25" t="s">
        <v>20406</v>
      </c>
    </row>
    <row r="456" spans="1:2" ht="15">
      <c r="A456" s="25" t="s">
        <v>20804</v>
      </c>
      <c r="B456" s="25" t="s">
        <v>20406</v>
      </c>
    </row>
    <row r="457" spans="1:2" ht="15">
      <c r="A457" s="25" t="s">
        <v>20805</v>
      </c>
      <c r="B457" s="25" t="s">
        <v>20406</v>
      </c>
    </row>
    <row r="458" spans="1:2" ht="15">
      <c r="A458" s="25" t="s">
        <v>20806</v>
      </c>
      <c r="B458" s="25" t="s">
        <v>20406</v>
      </c>
    </row>
    <row r="459" spans="1:2" ht="15">
      <c r="A459" s="25" t="s">
        <v>20807</v>
      </c>
      <c r="B459" s="25" t="s">
        <v>20406</v>
      </c>
    </row>
    <row r="460" spans="1:2" ht="15">
      <c r="A460" s="25" t="s">
        <v>20808</v>
      </c>
      <c r="B460" s="25" t="s">
        <v>20406</v>
      </c>
    </row>
    <row r="461" spans="1:2" ht="15">
      <c r="A461" s="25" t="s">
        <v>20809</v>
      </c>
      <c r="B461" s="25" t="s">
        <v>20406</v>
      </c>
    </row>
    <row r="462" spans="1:2" ht="15">
      <c r="A462" s="25" t="s">
        <v>20810</v>
      </c>
      <c r="B462" s="25" t="s">
        <v>20406</v>
      </c>
    </row>
    <row r="463" spans="1:2" ht="15">
      <c r="A463" s="25" t="s">
        <v>20811</v>
      </c>
      <c r="B463" s="25" t="s">
        <v>20406</v>
      </c>
    </row>
    <row r="464" spans="1:2" ht="15">
      <c r="A464" s="25" t="s">
        <v>20812</v>
      </c>
      <c r="B464" s="25" t="s">
        <v>20406</v>
      </c>
    </row>
    <row r="465" spans="1:2" ht="15">
      <c r="A465" s="25" t="s">
        <v>20813</v>
      </c>
      <c r="B465" s="25" t="s">
        <v>20406</v>
      </c>
    </row>
    <row r="466" spans="1:2" ht="15">
      <c r="A466" s="25" t="s">
        <v>20814</v>
      </c>
      <c r="B466" s="25" t="s">
        <v>20406</v>
      </c>
    </row>
    <row r="467" spans="1:2" ht="15">
      <c r="A467" s="25" t="s">
        <v>20815</v>
      </c>
      <c r="B467" s="25" t="s">
        <v>20406</v>
      </c>
    </row>
    <row r="468" spans="1:2" ht="15">
      <c r="A468" s="25" t="s">
        <v>20816</v>
      </c>
      <c r="B468" s="25" t="s">
        <v>20406</v>
      </c>
    </row>
    <row r="469" spans="1:2" ht="15">
      <c r="A469" s="25" t="s">
        <v>20817</v>
      </c>
      <c r="B469" s="25" t="s">
        <v>20406</v>
      </c>
    </row>
    <row r="470" spans="1:2" ht="15">
      <c r="A470" s="25" t="s">
        <v>20818</v>
      </c>
      <c r="B470" s="25" t="s">
        <v>20406</v>
      </c>
    </row>
    <row r="471" spans="1:2" ht="15">
      <c r="A471" s="25" t="s">
        <v>20819</v>
      </c>
      <c r="B471" s="25" t="s">
        <v>20406</v>
      </c>
    </row>
    <row r="472" spans="1:2" ht="15">
      <c r="A472" s="25" t="s">
        <v>20820</v>
      </c>
      <c r="B472" s="25" t="s">
        <v>20406</v>
      </c>
    </row>
    <row r="473" spans="1:2" ht="15">
      <c r="A473" s="25" t="s">
        <v>20821</v>
      </c>
      <c r="B473" s="25" t="s">
        <v>20406</v>
      </c>
    </row>
    <row r="474" spans="1:2" ht="15">
      <c r="A474" s="25" t="s">
        <v>20822</v>
      </c>
      <c r="B474" s="25" t="s">
        <v>20406</v>
      </c>
    </row>
    <row r="475" spans="1:2" ht="15">
      <c r="A475" s="25" t="s">
        <v>20823</v>
      </c>
      <c r="B475" s="25" t="s">
        <v>20406</v>
      </c>
    </row>
    <row r="476" spans="1:2" ht="15">
      <c r="A476" s="25" t="s">
        <v>20824</v>
      </c>
      <c r="B476" s="25" t="s">
        <v>20406</v>
      </c>
    </row>
    <row r="477" spans="1:2" ht="15">
      <c r="A477" s="25" t="s">
        <v>20825</v>
      </c>
      <c r="B477" s="25" t="s">
        <v>20406</v>
      </c>
    </row>
    <row r="478" spans="1:2" ht="15">
      <c r="A478" s="25" t="s">
        <v>20826</v>
      </c>
      <c r="B478" s="25" t="s">
        <v>20419</v>
      </c>
    </row>
    <row r="479" spans="1:2" ht="15">
      <c r="A479" s="25" t="s">
        <v>8693</v>
      </c>
      <c r="B479" s="25" t="s">
        <v>20419</v>
      </c>
    </row>
    <row r="480" spans="1:2" ht="15">
      <c r="A480" s="25" t="s">
        <v>20827</v>
      </c>
      <c r="B480" s="25" t="s">
        <v>20419</v>
      </c>
    </row>
    <row r="481" spans="1:2" ht="15">
      <c r="A481" s="25" t="s">
        <v>14729</v>
      </c>
      <c r="B481" s="25" t="s">
        <v>20419</v>
      </c>
    </row>
    <row r="482" spans="1:2" ht="15">
      <c r="A482" s="25" t="s">
        <v>20828</v>
      </c>
      <c r="B482" s="25" t="s">
        <v>20419</v>
      </c>
    </row>
    <row r="483" spans="1:2" ht="15">
      <c r="A483" s="25" t="s">
        <v>20829</v>
      </c>
      <c r="B483" s="25" t="s">
        <v>20419</v>
      </c>
    </row>
    <row r="484" spans="1:2" ht="15">
      <c r="A484" s="25" t="s">
        <v>8203</v>
      </c>
      <c r="B484" s="25" t="s">
        <v>20419</v>
      </c>
    </row>
    <row r="485" spans="1:2" ht="15">
      <c r="A485" s="25" t="s">
        <v>20830</v>
      </c>
      <c r="B485" s="25" t="s">
        <v>20419</v>
      </c>
    </row>
    <row r="486" spans="1:2" ht="15">
      <c r="A486" s="25" t="s">
        <v>7581</v>
      </c>
      <c r="B486" s="25" t="s">
        <v>20419</v>
      </c>
    </row>
    <row r="487" spans="1:2" ht="15">
      <c r="A487" s="25" t="s">
        <v>7585</v>
      </c>
      <c r="B487" s="25" t="s">
        <v>20419</v>
      </c>
    </row>
    <row r="488" spans="1:2" ht="15">
      <c r="A488" s="25" t="s">
        <v>18594</v>
      </c>
      <c r="B488" s="25" t="s">
        <v>20419</v>
      </c>
    </row>
    <row r="489" spans="1:2" ht="15">
      <c r="A489" s="25" t="s">
        <v>20831</v>
      </c>
      <c r="B489" s="25" t="s">
        <v>20419</v>
      </c>
    </row>
    <row r="490" spans="1:2" ht="15">
      <c r="A490" s="25" t="s">
        <v>9491</v>
      </c>
      <c r="B490" s="25" t="s">
        <v>20419</v>
      </c>
    </row>
    <row r="491" spans="1:2" ht="15">
      <c r="A491" s="25" t="s">
        <v>13773</v>
      </c>
      <c r="B491" s="25" t="s">
        <v>20419</v>
      </c>
    </row>
    <row r="492" spans="1:2" ht="15">
      <c r="A492" s="25" t="s">
        <v>8698</v>
      </c>
      <c r="B492" s="25" t="s">
        <v>20419</v>
      </c>
    </row>
    <row r="493" spans="1:2" ht="15">
      <c r="A493" s="25" t="s">
        <v>12409</v>
      </c>
      <c r="B493" s="25" t="s">
        <v>20419</v>
      </c>
    </row>
    <row r="494" spans="1:2" ht="15">
      <c r="A494" s="25" t="s">
        <v>20832</v>
      </c>
      <c r="B494" s="25" t="s">
        <v>20419</v>
      </c>
    </row>
    <row r="495" spans="1:2" ht="15">
      <c r="A495" s="25" t="s">
        <v>20833</v>
      </c>
      <c r="B495" s="25" t="s">
        <v>20406</v>
      </c>
    </row>
    <row r="496" spans="1:2" ht="15">
      <c r="A496" s="25" t="s">
        <v>20834</v>
      </c>
      <c r="B496" s="25" t="s">
        <v>20406</v>
      </c>
    </row>
    <row r="497" spans="1:2" ht="15">
      <c r="A497" s="25" t="s">
        <v>20835</v>
      </c>
      <c r="B497" s="25" t="s">
        <v>20406</v>
      </c>
    </row>
    <row r="498" spans="1:2" ht="15">
      <c r="A498" s="25" t="s">
        <v>20836</v>
      </c>
      <c r="B498" s="25" t="s">
        <v>20406</v>
      </c>
    </row>
    <row r="499" spans="1:2" ht="15">
      <c r="A499" s="25" t="s">
        <v>20837</v>
      </c>
      <c r="B499" s="25" t="s">
        <v>20406</v>
      </c>
    </row>
    <row r="500" spans="1:2" ht="15">
      <c r="A500" s="25" t="s">
        <v>20838</v>
      </c>
      <c r="B500" s="25" t="s">
        <v>20406</v>
      </c>
    </row>
    <row r="501" spans="1:2" ht="15">
      <c r="A501" s="25" t="s">
        <v>8386</v>
      </c>
      <c r="B501" s="25" t="s">
        <v>20419</v>
      </c>
    </row>
    <row r="502" spans="1:2" ht="15">
      <c r="A502" s="25" t="s">
        <v>8568</v>
      </c>
      <c r="B502" s="25" t="s">
        <v>20419</v>
      </c>
    </row>
    <row r="503" spans="1:2" ht="15">
      <c r="A503" s="25" t="s">
        <v>9589</v>
      </c>
      <c r="B503" s="25" t="s">
        <v>20406</v>
      </c>
    </row>
    <row r="504" spans="1:2" ht="15">
      <c r="A504" s="25" t="s">
        <v>15032</v>
      </c>
      <c r="B504" s="25" t="s">
        <v>20419</v>
      </c>
    </row>
    <row r="505" spans="1:2" ht="15">
      <c r="A505" s="25" t="s">
        <v>20839</v>
      </c>
      <c r="B505" s="25" t="s">
        <v>20406</v>
      </c>
    </row>
    <row r="506" spans="1:2" ht="15">
      <c r="A506" s="25" t="s">
        <v>20840</v>
      </c>
      <c r="B506" s="25" t="s">
        <v>20419</v>
      </c>
    </row>
    <row r="507" spans="1:2" ht="15">
      <c r="A507" s="25" t="s">
        <v>9774</v>
      </c>
      <c r="B507" s="25" t="s">
        <v>20419</v>
      </c>
    </row>
    <row r="508" spans="1:2" ht="15">
      <c r="A508" s="25" t="s">
        <v>20841</v>
      </c>
      <c r="B508" s="25" t="s">
        <v>20406</v>
      </c>
    </row>
    <row r="509" spans="1:2" ht="15">
      <c r="A509" s="25" t="s">
        <v>9321</v>
      </c>
      <c r="B509" s="25" t="s">
        <v>20419</v>
      </c>
    </row>
    <row r="510" spans="1:2" ht="15">
      <c r="A510" s="25" t="s">
        <v>20842</v>
      </c>
      <c r="B510" s="25" t="s">
        <v>20406</v>
      </c>
    </row>
    <row r="511" spans="1:2" ht="15">
      <c r="A511" s="25" t="s">
        <v>20843</v>
      </c>
      <c r="B511" s="25" t="s">
        <v>20406</v>
      </c>
    </row>
    <row r="512" spans="1:2" ht="15">
      <c r="A512" s="25" t="s">
        <v>20844</v>
      </c>
      <c r="B512" s="25" t="s">
        <v>20406</v>
      </c>
    </row>
    <row r="513" spans="1:2" ht="15">
      <c r="A513" s="25" t="s">
        <v>20845</v>
      </c>
      <c r="B513" s="25" t="s">
        <v>20419</v>
      </c>
    </row>
    <row r="514" spans="1:2" ht="15">
      <c r="A514" s="25" t="s">
        <v>20846</v>
      </c>
      <c r="B514" s="25" t="s">
        <v>20406</v>
      </c>
    </row>
    <row r="515" spans="1:2" ht="15">
      <c r="A515" s="25" t="s">
        <v>20847</v>
      </c>
      <c r="B515" s="25" t="s">
        <v>20406</v>
      </c>
    </row>
    <row r="516" spans="1:2" ht="15">
      <c r="A516" s="25" t="s">
        <v>20848</v>
      </c>
      <c r="B516" s="25" t="s">
        <v>20419</v>
      </c>
    </row>
    <row r="517" spans="1:2" ht="15">
      <c r="A517" s="25" t="s">
        <v>11208</v>
      </c>
      <c r="B517" s="25" t="s">
        <v>20419</v>
      </c>
    </row>
    <row r="518" spans="1:2" ht="15">
      <c r="A518" s="25" t="s">
        <v>20849</v>
      </c>
      <c r="B518" s="25" t="s">
        <v>20419</v>
      </c>
    </row>
    <row r="519" spans="1:2" ht="15">
      <c r="A519" s="25" t="s">
        <v>9157</v>
      </c>
      <c r="B519" s="25" t="s">
        <v>20419</v>
      </c>
    </row>
    <row r="520" spans="1:2" ht="15">
      <c r="A520" s="25" t="s">
        <v>20850</v>
      </c>
      <c r="B520" s="25" t="s">
        <v>20419</v>
      </c>
    </row>
    <row r="521" spans="1:2" ht="15">
      <c r="A521" s="25" t="s">
        <v>20851</v>
      </c>
      <c r="B521" s="25" t="s">
        <v>20419</v>
      </c>
    </row>
    <row r="522" spans="1:2" ht="15">
      <c r="A522" s="25" t="s">
        <v>9854</v>
      </c>
      <c r="B522" s="25" t="s">
        <v>20419</v>
      </c>
    </row>
    <row r="523" spans="1:2" ht="15">
      <c r="A523" s="25" t="s">
        <v>7857</v>
      </c>
      <c r="B523" s="25" t="s">
        <v>20406</v>
      </c>
    </row>
    <row r="524" spans="1:2" ht="15">
      <c r="A524" s="25" t="s">
        <v>20852</v>
      </c>
      <c r="B524" s="25" t="s">
        <v>20419</v>
      </c>
    </row>
    <row r="525" spans="1:2" ht="15">
      <c r="A525" s="25" t="s">
        <v>14455</v>
      </c>
      <c r="B525" s="25" t="s">
        <v>20419</v>
      </c>
    </row>
    <row r="526" spans="1:2" ht="15">
      <c r="A526" s="25" t="s">
        <v>20853</v>
      </c>
      <c r="B526" s="25" t="s">
        <v>20406</v>
      </c>
    </row>
    <row r="527" spans="1:2" ht="15">
      <c r="A527" s="25" t="s">
        <v>20854</v>
      </c>
      <c r="B527" s="25" t="s">
        <v>20406</v>
      </c>
    </row>
    <row r="528" spans="1:2" ht="15">
      <c r="A528" s="25" t="s">
        <v>20855</v>
      </c>
      <c r="B528" s="25" t="s">
        <v>20406</v>
      </c>
    </row>
    <row r="529" spans="1:2" ht="15">
      <c r="A529" s="25" t="s">
        <v>20856</v>
      </c>
      <c r="B529" s="25" t="s">
        <v>20406</v>
      </c>
    </row>
    <row r="530" spans="1:2" ht="15">
      <c r="A530" s="25" t="s">
        <v>20857</v>
      </c>
      <c r="B530" s="25" t="s">
        <v>20406</v>
      </c>
    </row>
    <row r="531" spans="1:2" ht="15">
      <c r="A531" s="25" t="s">
        <v>20858</v>
      </c>
      <c r="B531" s="25" t="s">
        <v>20406</v>
      </c>
    </row>
    <row r="532" spans="1:2" ht="15">
      <c r="A532" s="25" t="s">
        <v>20859</v>
      </c>
      <c r="B532" s="25" t="s">
        <v>20406</v>
      </c>
    </row>
    <row r="533" spans="1:2" ht="15">
      <c r="A533" s="25" t="s">
        <v>20860</v>
      </c>
      <c r="B533" s="25" t="s">
        <v>20406</v>
      </c>
    </row>
    <row r="534" spans="1:2" ht="15">
      <c r="A534" s="25" t="s">
        <v>20861</v>
      </c>
      <c r="B534" s="25" t="s">
        <v>20406</v>
      </c>
    </row>
    <row r="535" spans="1:2" ht="15">
      <c r="A535" s="25" t="s">
        <v>20862</v>
      </c>
      <c r="B535" s="25" t="s">
        <v>20406</v>
      </c>
    </row>
    <row r="536" spans="1:2" ht="15">
      <c r="A536" s="25" t="s">
        <v>20863</v>
      </c>
      <c r="B536" s="25" t="s">
        <v>20406</v>
      </c>
    </row>
    <row r="537" spans="1:2" ht="15">
      <c r="A537" s="25" t="s">
        <v>20864</v>
      </c>
      <c r="B537" s="25" t="s">
        <v>20406</v>
      </c>
    </row>
    <row r="538" spans="1:2" ht="15">
      <c r="A538" s="25" t="s">
        <v>20865</v>
      </c>
      <c r="B538" s="25" t="s">
        <v>20406</v>
      </c>
    </row>
    <row r="539" spans="1:2" ht="15">
      <c r="A539" s="25" t="s">
        <v>20866</v>
      </c>
      <c r="B539" s="25" t="s">
        <v>20406</v>
      </c>
    </row>
    <row r="540" spans="1:2" ht="15">
      <c r="A540" s="25" t="s">
        <v>20867</v>
      </c>
      <c r="B540" s="25" t="s">
        <v>20406</v>
      </c>
    </row>
    <row r="541" spans="1:2" ht="15">
      <c r="A541" s="25" t="s">
        <v>20868</v>
      </c>
      <c r="B541" s="25" t="s">
        <v>20406</v>
      </c>
    </row>
    <row r="542" spans="1:2" ht="15">
      <c r="A542" s="25" t="s">
        <v>20869</v>
      </c>
      <c r="B542" s="25" t="s">
        <v>20406</v>
      </c>
    </row>
    <row r="543" spans="1:2" ht="15">
      <c r="A543" s="25" t="s">
        <v>20870</v>
      </c>
      <c r="B543" s="25" t="s">
        <v>20406</v>
      </c>
    </row>
    <row r="544" spans="1:2" ht="15">
      <c r="A544" s="25" t="s">
        <v>20871</v>
      </c>
      <c r="B544" s="25" t="s">
        <v>20406</v>
      </c>
    </row>
    <row r="545" spans="1:2" ht="15">
      <c r="A545" s="25" t="s">
        <v>20872</v>
      </c>
      <c r="B545" s="25" t="s">
        <v>20419</v>
      </c>
    </row>
    <row r="546" spans="1:2" ht="15">
      <c r="A546" s="25" t="s">
        <v>20873</v>
      </c>
      <c r="B546" s="25" t="s">
        <v>20419</v>
      </c>
    </row>
    <row r="547" spans="1:2" ht="15">
      <c r="A547" s="25" t="s">
        <v>20874</v>
      </c>
      <c r="B547" s="25" t="s">
        <v>20419</v>
      </c>
    </row>
    <row r="548" spans="1:2" ht="15">
      <c r="A548" s="25" t="s">
        <v>20875</v>
      </c>
      <c r="B548" s="25" t="s">
        <v>20419</v>
      </c>
    </row>
    <row r="549" spans="1:2" ht="15">
      <c r="A549" s="25" t="s">
        <v>9014</v>
      </c>
      <c r="B549" s="25" t="s">
        <v>20419</v>
      </c>
    </row>
    <row r="550" spans="1:2" ht="15">
      <c r="A550" s="25" t="s">
        <v>20876</v>
      </c>
      <c r="B550" s="25" t="s">
        <v>20419</v>
      </c>
    </row>
    <row r="551" spans="1:2" ht="15">
      <c r="A551" s="25" t="s">
        <v>8883</v>
      </c>
      <c r="B551" s="25" t="s">
        <v>20419</v>
      </c>
    </row>
    <row r="552" spans="1:2" ht="15">
      <c r="A552" s="25" t="s">
        <v>20877</v>
      </c>
      <c r="B552" s="25" t="s">
        <v>20406</v>
      </c>
    </row>
    <row r="553" spans="1:2" ht="15">
      <c r="A553" s="25" t="s">
        <v>20878</v>
      </c>
      <c r="B553" s="25" t="s">
        <v>20406</v>
      </c>
    </row>
    <row r="554" spans="1:2" ht="15">
      <c r="A554" s="25" t="s">
        <v>20879</v>
      </c>
      <c r="B554" s="25" t="s">
        <v>20406</v>
      </c>
    </row>
    <row r="555" spans="1:2" ht="15">
      <c r="A555" s="25" t="s">
        <v>20880</v>
      </c>
      <c r="B555" s="25" t="s">
        <v>20406</v>
      </c>
    </row>
    <row r="556" spans="1:2" ht="15">
      <c r="A556" s="25" t="s">
        <v>20881</v>
      </c>
      <c r="B556" s="25" t="s">
        <v>20419</v>
      </c>
    </row>
    <row r="557" spans="1:2" ht="15">
      <c r="A557" s="25" t="s">
        <v>20882</v>
      </c>
      <c r="B557" s="25" t="s">
        <v>20406</v>
      </c>
    </row>
    <row r="558" spans="1:2" ht="15">
      <c r="A558" s="25" t="s">
        <v>20883</v>
      </c>
      <c r="B558" s="25" t="s">
        <v>20406</v>
      </c>
    </row>
    <row r="559" spans="1:2" ht="15">
      <c r="A559" s="25" t="s">
        <v>20884</v>
      </c>
      <c r="B559" s="25" t="s">
        <v>20406</v>
      </c>
    </row>
    <row r="560" spans="1:2" ht="15">
      <c r="A560" s="25" t="s">
        <v>20885</v>
      </c>
      <c r="B560" s="25" t="s">
        <v>20406</v>
      </c>
    </row>
    <row r="561" spans="1:2" ht="15">
      <c r="A561" s="25" t="s">
        <v>20886</v>
      </c>
      <c r="B561" s="25" t="s">
        <v>20406</v>
      </c>
    </row>
    <row r="562" spans="1:2" ht="15">
      <c r="A562" s="25" t="s">
        <v>20887</v>
      </c>
      <c r="B562" s="25" t="s">
        <v>20406</v>
      </c>
    </row>
    <row r="563" spans="1:2" ht="15">
      <c r="A563" s="25" t="s">
        <v>20888</v>
      </c>
      <c r="B563" s="25" t="s">
        <v>20406</v>
      </c>
    </row>
    <row r="564" spans="1:2" ht="15">
      <c r="A564" s="25" t="s">
        <v>20889</v>
      </c>
      <c r="B564" s="25" t="s">
        <v>20406</v>
      </c>
    </row>
    <row r="565" spans="1:2" ht="15">
      <c r="A565" s="25" t="s">
        <v>20890</v>
      </c>
      <c r="B565" s="25" t="s">
        <v>20406</v>
      </c>
    </row>
    <row r="566" spans="1:2" ht="15">
      <c r="A566" s="25" t="s">
        <v>20891</v>
      </c>
      <c r="B566" s="25" t="s">
        <v>20406</v>
      </c>
    </row>
    <row r="567" spans="1:2" ht="15">
      <c r="A567" s="25" t="s">
        <v>20892</v>
      </c>
      <c r="B567" s="25" t="s">
        <v>20406</v>
      </c>
    </row>
    <row r="568" spans="1:2" ht="15">
      <c r="A568" s="25" t="s">
        <v>20893</v>
      </c>
      <c r="B568" s="25" t="s">
        <v>20406</v>
      </c>
    </row>
    <row r="569" spans="1:2" ht="15">
      <c r="A569" s="25" t="s">
        <v>20894</v>
      </c>
      <c r="B569" s="25" t="s">
        <v>20406</v>
      </c>
    </row>
    <row r="570" spans="1:2" ht="15">
      <c r="A570" s="25" t="s">
        <v>20895</v>
      </c>
      <c r="B570" s="25" t="s">
        <v>20406</v>
      </c>
    </row>
    <row r="571" spans="1:2" ht="15">
      <c r="A571" s="25" t="s">
        <v>20896</v>
      </c>
      <c r="B571" s="25" t="s">
        <v>20406</v>
      </c>
    </row>
    <row r="572" spans="1:2" ht="15">
      <c r="A572" s="25" t="s">
        <v>20897</v>
      </c>
      <c r="B572" s="25" t="s">
        <v>20406</v>
      </c>
    </row>
    <row r="573" spans="1:2" ht="15">
      <c r="A573" s="25" t="s">
        <v>20898</v>
      </c>
      <c r="B573" s="25" t="s">
        <v>20406</v>
      </c>
    </row>
    <row r="574" spans="1:2" ht="15">
      <c r="A574" s="25" t="s">
        <v>20899</v>
      </c>
      <c r="B574" s="25" t="s">
        <v>20406</v>
      </c>
    </row>
    <row r="575" spans="1:2" ht="15">
      <c r="A575" s="25" t="s">
        <v>20900</v>
      </c>
      <c r="B575" s="25" t="s">
        <v>20406</v>
      </c>
    </row>
    <row r="576" spans="1:2" ht="15">
      <c r="A576" s="25" t="s">
        <v>20901</v>
      </c>
      <c r="B576" s="25" t="s">
        <v>20406</v>
      </c>
    </row>
    <row r="577" spans="1:2" ht="15">
      <c r="A577" s="25" t="s">
        <v>20902</v>
      </c>
      <c r="B577" s="25" t="s">
        <v>20406</v>
      </c>
    </row>
    <row r="578" spans="1:2" ht="15">
      <c r="A578" s="25" t="s">
        <v>20903</v>
      </c>
      <c r="B578" s="25" t="s">
        <v>20406</v>
      </c>
    </row>
    <row r="579" spans="1:2" ht="15">
      <c r="A579" s="25" t="s">
        <v>20904</v>
      </c>
      <c r="B579" s="25" t="s">
        <v>20406</v>
      </c>
    </row>
    <row r="580" spans="1:2" ht="15">
      <c r="A580" s="25" t="s">
        <v>20905</v>
      </c>
      <c r="B580" s="25" t="s">
        <v>20406</v>
      </c>
    </row>
    <row r="581" spans="1:2" ht="15">
      <c r="A581" s="25" t="s">
        <v>20906</v>
      </c>
      <c r="B581" s="25" t="s">
        <v>20406</v>
      </c>
    </row>
    <row r="582" spans="1:2" ht="15">
      <c r="A582" s="25" t="s">
        <v>20907</v>
      </c>
      <c r="B582" s="25" t="s">
        <v>20406</v>
      </c>
    </row>
    <row r="583" spans="1:2" ht="15">
      <c r="A583" s="25" t="s">
        <v>20908</v>
      </c>
      <c r="B583" s="25" t="s">
        <v>20406</v>
      </c>
    </row>
    <row r="584" spans="1:2" ht="15">
      <c r="A584" s="25" t="s">
        <v>10401</v>
      </c>
      <c r="B584" s="25" t="s">
        <v>20419</v>
      </c>
    </row>
    <row r="585" spans="1:2" ht="15">
      <c r="A585" s="25" t="s">
        <v>20909</v>
      </c>
      <c r="B585" s="25" t="s">
        <v>20406</v>
      </c>
    </row>
    <row r="586" spans="1:2" ht="15">
      <c r="A586" s="25" t="s">
        <v>20910</v>
      </c>
      <c r="B586" s="25" t="s">
        <v>20406</v>
      </c>
    </row>
    <row r="587" spans="1:2" ht="15">
      <c r="A587" s="25" t="s">
        <v>20911</v>
      </c>
      <c r="B587" s="25" t="s">
        <v>20406</v>
      </c>
    </row>
    <row r="588" spans="1:2" ht="15">
      <c r="A588" s="25" t="s">
        <v>20912</v>
      </c>
      <c r="B588" s="25" t="s">
        <v>20406</v>
      </c>
    </row>
    <row r="589" spans="1:2" ht="15">
      <c r="A589" s="25" t="s">
        <v>20913</v>
      </c>
      <c r="B589" s="25" t="s">
        <v>20406</v>
      </c>
    </row>
    <row r="590" spans="1:2" ht="15">
      <c r="A590" s="25" t="s">
        <v>20914</v>
      </c>
      <c r="B590" s="25" t="s">
        <v>20406</v>
      </c>
    </row>
    <row r="591" spans="1:2" ht="15">
      <c r="A591" s="25" t="s">
        <v>20915</v>
      </c>
      <c r="B591" s="25" t="s">
        <v>20406</v>
      </c>
    </row>
    <row r="592" spans="1:2" ht="15">
      <c r="A592" s="25" t="s">
        <v>20916</v>
      </c>
      <c r="B592" s="25" t="s">
        <v>20406</v>
      </c>
    </row>
    <row r="593" spans="1:2" ht="15">
      <c r="A593" s="25" t="s">
        <v>20917</v>
      </c>
      <c r="B593" s="25" t="s">
        <v>20406</v>
      </c>
    </row>
    <row r="594" spans="1:2" ht="15">
      <c r="A594" s="25" t="s">
        <v>20918</v>
      </c>
      <c r="B594" s="25" t="s">
        <v>20406</v>
      </c>
    </row>
    <row r="595" spans="1:2" ht="15">
      <c r="A595" s="25" t="s">
        <v>20919</v>
      </c>
      <c r="B595" s="25" t="s">
        <v>20419</v>
      </c>
    </row>
    <row r="596" spans="1:2" ht="15">
      <c r="A596" s="25" t="s">
        <v>7403</v>
      </c>
      <c r="B596" s="25" t="s">
        <v>20419</v>
      </c>
    </row>
    <row r="597" spans="1:2" ht="15">
      <c r="A597" s="25" t="s">
        <v>20920</v>
      </c>
      <c r="B597" s="25" t="s">
        <v>20419</v>
      </c>
    </row>
    <row r="598" spans="1:2" ht="15">
      <c r="A598" s="25" t="s">
        <v>20921</v>
      </c>
      <c r="B598" s="25" t="s">
        <v>20419</v>
      </c>
    </row>
    <row r="599" spans="1:2" ht="15">
      <c r="A599" s="25" t="s">
        <v>12463</v>
      </c>
      <c r="B599" s="25" t="s">
        <v>20419</v>
      </c>
    </row>
    <row r="600" spans="1:2" ht="15">
      <c r="A600" s="25" t="s">
        <v>20922</v>
      </c>
      <c r="B600" s="25" t="s">
        <v>20419</v>
      </c>
    </row>
    <row r="601" spans="1:2" ht="15">
      <c r="A601" s="25" t="s">
        <v>20923</v>
      </c>
      <c r="B601" s="25" t="s">
        <v>20419</v>
      </c>
    </row>
    <row r="602" spans="1:2" ht="15">
      <c r="A602" s="25" t="s">
        <v>20924</v>
      </c>
      <c r="B602" s="25" t="s">
        <v>20406</v>
      </c>
    </row>
    <row r="603" spans="1:2" ht="15">
      <c r="A603" s="25" t="s">
        <v>20925</v>
      </c>
      <c r="B603" s="25" t="s">
        <v>20406</v>
      </c>
    </row>
    <row r="604" spans="1:2" ht="15">
      <c r="A604" s="25" t="s">
        <v>20926</v>
      </c>
      <c r="B604" s="25" t="s">
        <v>20419</v>
      </c>
    </row>
    <row r="605" spans="1:2" ht="15">
      <c r="A605" s="25" t="s">
        <v>10090</v>
      </c>
      <c r="B605" s="25" t="s">
        <v>20419</v>
      </c>
    </row>
    <row r="606" spans="1:2" ht="15">
      <c r="A606" s="25" t="s">
        <v>20927</v>
      </c>
      <c r="B606" s="25" t="s">
        <v>20406</v>
      </c>
    </row>
    <row r="607" spans="1:2" ht="15">
      <c r="A607" s="25" t="s">
        <v>20928</v>
      </c>
      <c r="B607" s="25" t="s">
        <v>20406</v>
      </c>
    </row>
    <row r="608" spans="1:2" ht="15">
      <c r="A608" s="25" t="s">
        <v>11256</v>
      </c>
      <c r="B608" s="25" t="s">
        <v>20419</v>
      </c>
    </row>
    <row r="609" spans="1:2" ht="15">
      <c r="A609" s="25" t="s">
        <v>10087</v>
      </c>
      <c r="B609" s="25" t="s">
        <v>20419</v>
      </c>
    </row>
    <row r="610" spans="1:2" ht="15">
      <c r="A610" s="25" t="s">
        <v>10318</v>
      </c>
      <c r="B610" s="25" t="s">
        <v>20419</v>
      </c>
    </row>
    <row r="611" spans="1:2" ht="15">
      <c r="A611" s="25" t="s">
        <v>7933</v>
      </c>
      <c r="B611" s="25" t="s">
        <v>20406</v>
      </c>
    </row>
    <row r="612" spans="1:2" ht="15">
      <c r="A612" s="25" t="s">
        <v>8161</v>
      </c>
      <c r="B612" s="25" t="s">
        <v>20419</v>
      </c>
    </row>
    <row r="613" spans="1:2" ht="15">
      <c r="A613" s="25" t="s">
        <v>7934</v>
      </c>
      <c r="B613" s="25" t="s">
        <v>20419</v>
      </c>
    </row>
    <row r="614" spans="1:2" ht="15">
      <c r="A614" s="25" t="s">
        <v>20929</v>
      </c>
      <c r="B614" s="25" t="s">
        <v>20406</v>
      </c>
    </row>
    <row r="615" spans="1:2" ht="15">
      <c r="A615" s="25" t="s">
        <v>20930</v>
      </c>
      <c r="B615" s="25" t="s">
        <v>20406</v>
      </c>
    </row>
    <row r="616" spans="1:2" ht="15">
      <c r="A616" s="25" t="s">
        <v>20931</v>
      </c>
      <c r="B616" s="25" t="s">
        <v>20406</v>
      </c>
    </row>
    <row r="617" spans="1:2" ht="15">
      <c r="A617" s="25" t="s">
        <v>20932</v>
      </c>
      <c r="B617" s="25" t="s">
        <v>20406</v>
      </c>
    </row>
    <row r="618" spans="1:2" ht="15">
      <c r="A618" s="25" t="s">
        <v>20933</v>
      </c>
      <c r="B618" s="25" t="s">
        <v>20406</v>
      </c>
    </row>
    <row r="619" spans="1:2" ht="15">
      <c r="A619" s="25" t="s">
        <v>20934</v>
      </c>
      <c r="B619" s="25" t="s">
        <v>20406</v>
      </c>
    </row>
    <row r="620" spans="1:2" ht="15">
      <c r="A620" s="25" t="s">
        <v>20935</v>
      </c>
      <c r="B620" s="25" t="s">
        <v>20406</v>
      </c>
    </row>
    <row r="621" spans="1:2" ht="15">
      <c r="A621" s="25" t="s">
        <v>20936</v>
      </c>
      <c r="B621" s="25" t="s">
        <v>20406</v>
      </c>
    </row>
    <row r="622" spans="1:2" ht="15">
      <c r="A622" s="25" t="s">
        <v>20937</v>
      </c>
      <c r="B622" s="25" t="s">
        <v>20406</v>
      </c>
    </row>
    <row r="623" spans="1:2" ht="15">
      <c r="A623" s="25" t="s">
        <v>9640</v>
      </c>
      <c r="B623" s="25" t="s">
        <v>20419</v>
      </c>
    </row>
    <row r="624" spans="1:2" ht="15">
      <c r="A624" s="25" t="s">
        <v>9732</v>
      </c>
      <c r="B624" s="25" t="s">
        <v>20419</v>
      </c>
    </row>
    <row r="625" spans="1:2" ht="15">
      <c r="A625" s="25" t="s">
        <v>20938</v>
      </c>
      <c r="B625" s="25" t="s">
        <v>20406</v>
      </c>
    </row>
    <row r="626" spans="1:2" ht="15">
      <c r="A626" s="25" t="s">
        <v>20939</v>
      </c>
      <c r="B626" s="25" t="s">
        <v>20406</v>
      </c>
    </row>
    <row r="627" spans="1:2" ht="15">
      <c r="A627" s="25" t="s">
        <v>20940</v>
      </c>
      <c r="B627" s="25" t="s">
        <v>20406</v>
      </c>
    </row>
    <row r="628" spans="1:2" ht="15">
      <c r="A628" s="25" t="s">
        <v>20941</v>
      </c>
      <c r="B628" s="25" t="s">
        <v>20406</v>
      </c>
    </row>
    <row r="629" spans="1:2" ht="15">
      <c r="A629" s="25" t="s">
        <v>20942</v>
      </c>
      <c r="B629" s="25" t="s">
        <v>20406</v>
      </c>
    </row>
    <row r="630" spans="1:2" ht="15">
      <c r="A630" s="25" t="s">
        <v>20943</v>
      </c>
      <c r="B630" s="25" t="s">
        <v>20406</v>
      </c>
    </row>
    <row r="631" spans="1:2" ht="15">
      <c r="A631" s="25" t="s">
        <v>20944</v>
      </c>
      <c r="B631" s="25" t="s">
        <v>20406</v>
      </c>
    </row>
    <row r="632" spans="1:2" ht="15">
      <c r="A632" s="25" t="s">
        <v>20945</v>
      </c>
      <c r="B632" s="25" t="s">
        <v>20419</v>
      </c>
    </row>
    <row r="633" spans="1:2" ht="15">
      <c r="A633" s="25" t="s">
        <v>20946</v>
      </c>
      <c r="B633" s="25" t="s">
        <v>20419</v>
      </c>
    </row>
    <row r="634" spans="1:2" ht="15">
      <c r="A634" s="25" t="s">
        <v>20947</v>
      </c>
      <c r="B634" s="25" t="s">
        <v>20406</v>
      </c>
    </row>
    <row r="635" spans="1:2" ht="15">
      <c r="A635" s="25" t="s">
        <v>20948</v>
      </c>
      <c r="B635" s="25" t="s">
        <v>20406</v>
      </c>
    </row>
    <row r="636" spans="1:2" ht="15">
      <c r="A636" s="25" t="s">
        <v>20949</v>
      </c>
      <c r="B636" s="25" t="s">
        <v>20406</v>
      </c>
    </row>
    <row r="637" spans="1:2" ht="15">
      <c r="A637" s="25" t="s">
        <v>20950</v>
      </c>
      <c r="B637" s="25" t="s">
        <v>20406</v>
      </c>
    </row>
    <row r="638" spans="1:2" ht="15">
      <c r="A638" s="25" t="s">
        <v>20951</v>
      </c>
      <c r="B638" s="25" t="s">
        <v>20406</v>
      </c>
    </row>
    <row r="639" spans="1:2" ht="15">
      <c r="A639" s="25" t="s">
        <v>20952</v>
      </c>
      <c r="B639" s="25" t="s">
        <v>20406</v>
      </c>
    </row>
    <row r="640" spans="1:2" ht="15">
      <c r="A640" s="25" t="s">
        <v>20953</v>
      </c>
      <c r="B640" s="25" t="s">
        <v>20406</v>
      </c>
    </row>
    <row r="641" spans="1:2" ht="15">
      <c r="A641" s="25" t="s">
        <v>20954</v>
      </c>
      <c r="B641" s="25" t="s">
        <v>20406</v>
      </c>
    </row>
    <row r="642" spans="1:2" ht="15">
      <c r="A642" s="25" t="s">
        <v>20955</v>
      </c>
      <c r="B642" s="25" t="s">
        <v>20406</v>
      </c>
    </row>
    <row r="643" spans="1:2" ht="15">
      <c r="A643" s="25" t="s">
        <v>20956</v>
      </c>
      <c r="B643" s="25" t="s">
        <v>20406</v>
      </c>
    </row>
    <row r="644" spans="1:2" ht="15">
      <c r="A644" s="25" t="s">
        <v>20957</v>
      </c>
      <c r="B644" s="25" t="s">
        <v>20406</v>
      </c>
    </row>
    <row r="645" spans="1:2" ht="15">
      <c r="A645" s="25" t="s">
        <v>20958</v>
      </c>
      <c r="B645" s="25" t="s">
        <v>20406</v>
      </c>
    </row>
    <row r="646" spans="1:2" ht="15">
      <c r="A646" s="25" t="s">
        <v>20959</v>
      </c>
      <c r="B646" s="25" t="s">
        <v>20406</v>
      </c>
    </row>
    <row r="647" spans="1:2" ht="15">
      <c r="A647" s="25" t="s">
        <v>8364</v>
      </c>
      <c r="B647" s="25" t="s">
        <v>20419</v>
      </c>
    </row>
    <row r="648" spans="1:2" ht="15">
      <c r="A648" s="25" t="s">
        <v>20960</v>
      </c>
      <c r="B648" s="25" t="s">
        <v>20406</v>
      </c>
    </row>
    <row r="649" spans="1:2" ht="15">
      <c r="A649" s="25" t="s">
        <v>20961</v>
      </c>
      <c r="B649" s="25" t="s">
        <v>20419</v>
      </c>
    </row>
    <row r="650" spans="1:2" ht="15">
      <c r="A650" s="25" t="s">
        <v>20962</v>
      </c>
      <c r="B650" s="25" t="s">
        <v>20419</v>
      </c>
    </row>
    <row r="651" spans="1:2" ht="15">
      <c r="A651" s="25" t="s">
        <v>20963</v>
      </c>
      <c r="B651" s="25" t="s">
        <v>20419</v>
      </c>
    </row>
    <row r="652" spans="1:2" ht="15">
      <c r="A652" s="25" t="s">
        <v>20964</v>
      </c>
      <c r="B652" s="25" t="s">
        <v>20419</v>
      </c>
    </row>
    <row r="653" spans="1:2" ht="15">
      <c r="A653" s="25" t="s">
        <v>20965</v>
      </c>
      <c r="B653" s="25" t="s">
        <v>20419</v>
      </c>
    </row>
    <row r="654" spans="1:2" ht="15">
      <c r="A654" s="25" t="s">
        <v>20966</v>
      </c>
      <c r="B654" s="25" t="s">
        <v>20419</v>
      </c>
    </row>
    <row r="655" spans="1:2" ht="15">
      <c r="A655" s="25" t="s">
        <v>20967</v>
      </c>
      <c r="B655" s="25" t="s">
        <v>20419</v>
      </c>
    </row>
    <row r="656" spans="1:2" ht="15">
      <c r="A656" s="25" t="s">
        <v>20968</v>
      </c>
      <c r="B656" s="25" t="s">
        <v>20419</v>
      </c>
    </row>
    <row r="657" spans="1:2" ht="15">
      <c r="A657" s="25" t="s">
        <v>20969</v>
      </c>
      <c r="B657" s="25" t="s">
        <v>20406</v>
      </c>
    </row>
    <row r="658" spans="1:2" ht="15">
      <c r="A658" s="25" t="s">
        <v>20970</v>
      </c>
      <c r="B658" s="25" t="s">
        <v>20406</v>
      </c>
    </row>
    <row r="659" spans="1:2" ht="15">
      <c r="A659" s="25" t="s">
        <v>20971</v>
      </c>
      <c r="B659" s="25" t="s">
        <v>20406</v>
      </c>
    </row>
    <row r="660" spans="1:2" ht="15">
      <c r="A660" s="25" t="s">
        <v>20972</v>
      </c>
      <c r="B660" s="25" t="s">
        <v>20406</v>
      </c>
    </row>
    <row r="661" spans="1:2" ht="15">
      <c r="A661" s="25" t="s">
        <v>20973</v>
      </c>
      <c r="B661" s="25" t="s">
        <v>20406</v>
      </c>
    </row>
    <row r="662" spans="1:2" ht="15">
      <c r="A662" s="25" t="s">
        <v>20974</v>
      </c>
      <c r="B662" s="25" t="s">
        <v>20406</v>
      </c>
    </row>
    <row r="663" spans="1:2" ht="15">
      <c r="A663" s="25" t="s">
        <v>20975</v>
      </c>
      <c r="B663" s="25" t="s">
        <v>20406</v>
      </c>
    </row>
    <row r="664" spans="1:2" ht="15">
      <c r="A664" s="25" t="s">
        <v>20976</v>
      </c>
      <c r="B664" s="25" t="s">
        <v>20406</v>
      </c>
    </row>
    <row r="665" spans="1:2" ht="15">
      <c r="A665" s="25" t="s">
        <v>20977</v>
      </c>
      <c r="B665" s="25" t="s">
        <v>20406</v>
      </c>
    </row>
    <row r="666" spans="1:2" ht="15">
      <c r="A666" s="25" t="s">
        <v>20978</v>
      </c>
      <c r="B666" s="25" t="s">
        <v>20406</v>
      </c>
    </row>
    <row r="667" spans="1:2" ht="15">
      <c r="A667" s="25" t="s">
        <v>20979</v>
      </c>
      <c r="B667" s="25" t="s">
        <v>20406</v>
      </c>
    </row>
    <row r="668" spans="1:2" ht="15">
      <c r="A668" s="25" t="s">
        <v>20980</v>
      </c>
      <c r="B668" s="25" t="s">
        <v>20406</v>
      </c>
    </row>
    <row r="669" spans="1:2" ht="15">
      <c r="A669" s="25" t="s">
        <v>20981</v>
      </c>
      <c r="B669" s="25" t="s">
        <v>20406</v>
      </c>
    </row>
    <row r="670" spans="1:2" ht="15">
      <c r="A670" s="25" t="s">
        <v>20982</v>
      </c>
      <c r="B670" s="25" t="s">
        <v>20419</v>
      </c>
    </row>
    <row r="671" spans="1:2" ht="15">
      <c r="A671" s="25" t="s">
        <v>20983</v>
      </c>
      <c r="B671" s="25" t="s">
        <v>20419</v>
      </c>
    </row>
    <row r="672" spans="1:2" ht="15">
      <c r="A672" s="25" t="s">
        <v>20984</v>
      </c>
      <c r="B672" s="25" t="s">
        <v>20419</v>
      </c>
    </row>
    <row r="673" spans="1:2" ht="15">
      <c r="A673" s="25" t="s">
        <v>7290</v>
      </c>
      <c r="B673" s="25" t="s">
        <v>20419</v>
      </c>
    </row>
    <row r="674" spans="1:2" ht="15">
      <c r="A674" s="25" t="s">
        <v>20985</v>
      </c>
      <c r="B674" s="25" t="s">
        <v>20419</v>
      </c>
    </row>
    <row r="675" spans="1:2" ht="15">
      <c r="A675" s="25" t="s">
        <v>20986</v>
      </c>
      <c r="B675" s="25" t="s">
        <v>20419</v>
      </c>
    </row>
    <row r="676" spans="1:2" ht="15">
      <c r="A676" s="25" t="s">
        <v>9815</v>
      </c>
      <c r="B676" s="25" t="s">
        <v>20419</v>
      </c>
    </row>
    <row r="677" spans="1:2" ht="15">
      <c r="A677" s="25" t="s">
        <v>20987</v>
      </c>
      <c r="B677" s="25" t="s">
        <v>20419</v>
      </c>
    </row>
    <row r="678" spans="1:2" ht="15">
      <c r="A678" s="25" t="s">
        <v>20988</v>
      </c>
      <c r="B678" s="25" t="s">
        <v>20419</v>
      </c>
    </row>
    <row r="679" spans="1:2" ht="15">
      <c r="A679" s="25" t="s">
        <v>10145</v>
      </c>
      <c r="B679" s="25" t="s">
        <v>20406</v>
      </c>
    </row>
    <row r="680" spans="1:2" ht="15">
      <c r="A680" s="25" t="s">
        <v>20989</v>
      </c>
      <c r="B680" s="25" t="s">
        <v>20406</v>
      </c>
    </row>
    <row r="681" spans="1:2" ht="15">
      <c r="A681" s="25" t="s">
        <v>10582</v>
      </c>
      <c r="B681" s="25" t="s">
        <v>20419</v>
      </c>
    </row>
    <row r="682" spans="1:2" ht="15">
      <c r="A682" s="25" t="s">
        <v>20990</v>
      </c>
      <c r="B682" s="25" t="s">
        <v>20406</v>
      </c>
    </row>
    <row r="683" spans="1:2" ht="15">
      <c r="A683" s="25" t="s">
        <v>20991</v>
      </c>
      <c r="B683" s="25" t="s">
        <v>20406</v>
      </c>
    </row>
    <row r="684" spans="1:2" ht="15">
      <c r="A684" s="25" t="s">
        <v>20992</v>
      </c>
      <c r="B684" s="25" t="s">
        <v>20406</v>
      </c>
    </row>
    <row r="685" spans="1:2" ht="15">
      <c r="A685" s="25" t="s">
        <v>20993</v>
      </c>
      <c r="B685" s="25" t="s">
        <v>20406</v>
      </c>
    </row>
    <row r="686" spans="1:2" ht="15">
      <c r="A686" s="25" t="s">
        <v>20994</v>
      </c>
      <c r="B686" s="25" t="s">
        <v>20406</v>
      </c>
    </row>
    <row r="687" spans="1:2" ht="15">
      <c r="A687" s="25" t="s">
        <v>20995</v>
      </c>
      <c r="B687" s="25" t="s">
        <v>20406</v>
      </c>
    </row>
    <row r="688" spans="1:2" ht="15">
      <c r="A688" s="25" t="s">
        <v>20996</v>
      </c>
      <c r="B688" s="25" t="s">
        <v>20406</v>
      </c>
    </row>
    <row r="689" spans="1:2" ht="15">
      <c r="A689" s="25" t="s">
        <v>20997</v>
      </c>
      <c r="B689" s="25" t="s">
        <v>20406</v>
      </c>
    </row>
    <row r="690" spans="1:2" ht="15">
      <c r="A690" s="25" t="s">
        <v>20998</v>
      </c>
      <c r="B690" s="25" t="s">
        <v>20406</v>
      </c>
    </row>
    <row r="691" spans="1:2" ht="15">
      <c r="A691" s="25" t="s">
        <v>20999</v>
      </c>
      <c r="B691" s="25" t="s">
        <v>20406</v>
      </c>
    </row>
    <row r="692" spans="1:2" ht="15">
      <c r="A692" s="25" t="s">
        <v>21000</v>
      </c>
      <c r="B692" s="25" t="s">
        <v>20406</v>
      </c>
    </row>
    <row r="693" spans="1:2" ht="15">
      <c r="A693" s="25" t="s">
        <v>21001</v>
      </c>
      <c r="B693" s="25" t="s">
        <v>20406</v>
      </c>
    </row>
    <row r="694" spans="1:2" ht="15">
      <c r="A694" s="25" t="s">
        <v>7360</v>
      </c>
      <c r="B694" s="25" t="s">
        <v>20419</v>
      </c>
    </row>
    <row r="695" spans="1:2" ht="15">
      <c r="A695" s="25" t="s">
        <v>21002</v>
      </c>
      <c r="B695" s="25" t="s">
        <v>20419</v>
      </c>
    </row>
    <row r="696" spans="1:2" ht="15">
      <c r="A696" s="25" t="s">
        <v>21003</v>
      </c>
      <c r="B696" s="25" t="s">
        <v>20419</v>
      </c>
    </row>
    <row r="697" spans="1:2" ht="15">
      <c r="A697" s="25" t="s">
        <v>21004</v>
      </c>
      <c r="B697" s="25" t="s">
        <v>20419</v>
      </c>
    </row>
    <row r="698" spans="1:2" ht="15">
      <c r="A698" s="25" t="s">
        <v>10260</v>
      </c>
      <c r="B698" s="25" t="s">
        <v>20419</v>
      </c>
    </row>
    <row r="699" spans="1:2" ht="15">
      <c r="A699" s="25" t="s">
        <v>21005</v>
      </c>
      <c r="B699" s="25" t="s">
        <v>20419</v>
      </c>
    </row>
    <row r="700" spans="1:2" ht="15">
      <c r="A700" s="25" t="s">
        <v>10655</v>
      </c>
      <c r="B700" s="25" t="s">
        <v>20419</v>
      </c>
    </row>
    <row r="701" spans="1:2" ht="15">
      <c r="A701" s="25" t="s">
        <v>21006</v>
      </c>
      <c r="B701" s="25" t="s">
        <v>20419</v>
      </c>
    </row>
    <row r="702" spans="1:2" ht="15">
      <c r="A702" s="25" t="s">
        <v>21007</v>
      </c>
      <c r="B702" s="25" t="s">
        <v>20419</v>
      </c>
    </row>
    <row r="703" spans="1:2" ht="15">
      <c r="A703" s="25" t="s">
        <v>13706</v>
      </c>
      <c r="B703" s="25" t="s">
        <v>20419</v>
      </c>
    </row>
    <row r="704" spans="1:2" ht="15">
      <c r="A704" s="25" t="s">
        <v>21008</v>
      </c>
      <c r="B704" s="25" t="s">
        <v>20406</v>
      </c>
    </row>
    <row r="705" spans="1:2" ht="15">
      <c r="A705" s="25" t="s">
        <v>21009</v>
      </c>
      <c r="B705" s="25" t="s">
        <v>20406</v>
      </c>
    </row>
    <row r="706" spans="1:2" ht="15">
      <c r="A706" s="25" t="s">
        <v>21010</v>
      </c>
      <c r="B706" s="25" t="s">
        <v>20406</v>
      </c>
    </row>
    <row r="707" spans="1:2" ht="15">
      <c r="A707" s="25" t="s">
        <v>21011</v>
      </c>
      <c r="B707" s="25" t="s">
        <v>20406</v>
      </c>
    </row>
    <row r="708" spans="1:2" ht="15">
      <c r="A708" s="25" t="s">
        <v>21012</v>
      </c>
      <c r="B708" s="25" t="s">
        <v>20406</v>
      </c>
    </row>
    <row r="709" spans="1:2" ht="15">
      <c r="A709" s="25" t="s">
        <v>21013</v>
      </c>
      <c r="B709" s="25" t="s">
        <v>20406</v>
      </c>
    </row>
    <row r="710" spans="1:2" ht="15">
      <c r="A710" s="25" t="s">
        <v>8125</v>
      </c>
      <c r="B710" s="25" t="s">
        <v>20419</v>
      </c>
    </row>
    <row r="711" spans="1:2" ht="15">
      <c r="A711" s="25" t="s">
        <v>21014</v>
      </c>
      <c r="B711" s="25" t="s">
        <v>20419</v>
      </c>
    </row>
    <row r="712" spans="1:2" ht="15">
      <c r="A712" s="25" t="s">
        <v>11345</v>
      </c>
      <c r="B712" s="25" t="s">
        <v>20419</v>
      </c>
    </row>
    <row r="713" spans="1:2" ht="15">
      <c r="A713" s="25" t="s">
        <v>21015</v>
      </c>
      <c r="B713" s="25" t="s">
        <v>20406</v>
      </c>
    </row>
    <row r="714" spans="1:2" ht="15">
      <c r="A714" s="25" t="s">
        <v>21016</v>
      </c>
      <c r="B714" s="25" t="s">
        <v>20406</v>
      </c>
    </row>
    <row r="715" spans="1:2" ht="15">
      <c r="A715" s="25" t="s">
        <v>21017</v>
      </c>
      <c r="B715" s="25" t="s">
        <v>20406</v>
      </c>
    </row>
    <row r="716" spans="1:2" ht="15">
      <c r="A716" s="25" t="s">
        <v>21018</v>
      </c>
      <c r="B716" s="25" t="s">
        <v>20406</v>
      </c>
    </row>
    <row r="717" spans="1:2" ht="15">
      <c r="A717" s="25" t="s">
        <v>21019</v>
      </c>
      <c r="B717" s="25" t="s">
        <v>20406</v>
      </c>
    </row>
    <row r="718" spans="1:2" ht="15">
      <c r="A718" s="25" t="s">
        <v>13644</v>
      </c>
      <c r="B718" s="25" t="s">
        <v>20419</v>
      </c>
    </row>
    <row r="719" spans="1:2" ht="15">
      <c r="A719" s="25" t="s">
        <v>21020</v>
      </c>
      <c r="B719" s="25" t="s">
        <v>20419</v>
      </c>
    </row>
    <row r="720" spans="1:2" ht="15">
      <c r="A720" s="25" t="s">
        <v>7605</v>
      </c>
      <c r="B720" s="25" t="s">
        <v>20419</v>
      </c>
    </row>
    <row r="721" spans="1:2" ht="15">
      <c r="A721" s="25" t="s">
        <v>21021</v>
      </c>
      <c r="B721" s="25" t="s">
        <v>20406</v>
      </c>
    </row>
    <row r="722" spans="1:2" ht="15">
      <c r="A722" s="25" t="s">
        <v>21022</v>
      </c>
      <c r="B722" s="25" t="s">
        <v>20406</v>
      </c>
    </row>
    <row r="723" spans="1:2" ht="15">
      <c r="A723" s="25" t="s">
        <v>21023</v>
      </c>
      <c r="B723" s="25" t="s">
        <v>20406</v>
      </c>
    </row>
    <row r="724" spans="1:2" ht="15">
      <c r="A724" s="25" t="s">
        <v>21024</v>
      </c>
      <c r="B724" s="25" t="s">
        <v>20406</v>
      </c>
    </row>
    <row r="725" spans="1:2" ht="15">
      <c r="A725" s="25" t="s">
        <v>21025</v>
      </c>
      <c r="B725" s="25" t="s">
        <v>20406</v>
      </c>
    </row>
    <row r="726" spans="1:2" ht="15">
      <c r="A726" s="25" t="s">
        <v>21026</v>
      </c>
      <c r="B726" s="25" t="s">
        <v>20419</v>
      </c>
    </row>
    <row r="727" spans="1:2" ht="15">
      <c r="A727" s="25" t="s">
        <v>9283</v>
      </c>
      <c r="B727" s="25" t="s">
        <v>20419</v>
      </c>
    </row>
    <row r="728" spans="1:2" ht="15">
      <c r="A728" s="25" t="s">
        <v>9582</v>
      </c>
      <c r="B728" s="25" t="s">
        <v>20419</v>
      </c>
    </row>
    <row r="729" spans="1:2" ht="15">
      <c r="A729" s="25" t="s">
        <v>21027</v>
      </c>
      <c r="B729" s="25" t="s">
        <v>20419</v>
      </c>
    </row>
    <row r="730" spans="1:2" ht="15">
      <c r="A730" s="25" t="s">
        <v>21028</v>
      </c>
      <c r="B730" s="25" t="s">
        <v>20419</v>
      </c>
    </row>
    <row r="731" spans="1:2" ht="15">
      <c r="A731" s="25" t="s">
        <v>8167</v>
      </c>
      <c r="B731" s="25" t="s">
        <v>20419</v>
      </c>
    </row>
    <row r="732" spans="1:2" ht="15">
      <c r="A732" s="25" t="s">
        <v>21029</v>
      </c>
      <c r="B732" s="25" t="s">
        <v>20406</v>
      </c>
    </row>
    <row r="733" spans="1:2" ht="15">
      <c r="A733" s="25" t="s">
        <v>21030</v>
      </c>
      <c r="B733" s="25" t="s">
        <v>20406</v>
      </c>
    </row>
    <row r="734" spans="1:2" ht="15">
      <c r="A734" s="25" t="s">
        <v>8788</v>
      </c>
      <c r="B734" s="25" t="s">
        <v>20419</v>
      </c>
    </row>
    <row r="735" spans="1:2" ht="15">
      <c r="A735" s="25" t="s">
        <v>21031</v>
      </c>
      <c r="B735" s="25" t="s">
        <v>20406</v>
      </c>
    </row>
    <row r="736" spans="1:2" ht="15">
      <c r="A736" s="25" t="s">
        <v>21032</v>
      </c>
      <c r="B736" s="25" t="s">
        <v>20406</v>
      </c>
    </row>
    <row r="737" spans="1:2" ht="15">
      <c r="A737" s="25" t="s">
        <v>21033</v>
      </c>
      <c r="B737" s="25" t="s">
        <v>20406</v>
      </c>
    </row>
    <row r="738" spans="1:2" ht="15">
      <c r="A738" s="25" t="s">
        <v>21034</v>
      </c>
      <c r="B738" s="25" t="s">
        <v>20406</v>
      </c>
    </row>
    <row r="739" spans="1:2" ht="15">
      <c r="A739" s="25" t="s">
        <v>21035</v>
      </c>
      <c r="B739" s="25" t="s">
        <v>20406</v>
      </c>
    </row>
    <row r="740" spans="1:2" ht="15">
      <c r="A740" s="25" t="s">
        <v>21036</v>
      </c>
      <c r="B740" s="25" t="s">
        <v>20406</v>
      </c>
    </row>
    <row r="741" spans="1:2" ht="15">
      <c r="A741" s="25" t="s">
        <v>21037</v>
      </c>
      <c r="B741" s="25" t="s">
        <v>20406</v>
      </c>
    </row>
    <row r="742" spans="1:2" ht="15">
      <c r="A742" s="25" t="s">
        <v>21038</v>
      </c>
      <c r="B742" s="25" t="s">
        <v>20406</v>
      </c>
    </row>
    <row r="743" spans="1:2" ht="15">
      <c r="A743" s="25" t="s">
        <v>21039</v>
      </c>
      <c r="B743" s="25" t="s">
        <v>20406</v>
      </c>
    </row>
    <row r="744" spans="1:2" ht="15">
      <c r="A744" s="25" t="s">
        <v>21040</v>
      </c>
      <c r="B744" s="25" t="s">
        <v>20406</v>
      </c>
    </row>
    <row r="745" spans="1:2" ht="15">
      <c r="A745" s="25" t="s">
        <v>21041</v>
      </c>
      <c r="B745" s="25" t="s">
        <v>20419</v>
      </c>
    </row>
    <row r="746" spans="1:2" ht="15">
      <c r="A746" s="25" t="s">
        <v>21042</v>
      </c>
      <c r="B746" s="25" t="s">
        <v>20406</v>
      </c>
    </row>
    <row r="747" spans="1:2" ht="15">
      <c r="A747" s="25" t="s">
        <v>15100</v>
      </c>
      <c r="B747" s="25" t="s">
        <v>20419</v>
      </c>
    </row>
    <row r="748" spans="1:2" ht="15">
      <c r="A748" s="25" t="s">
        <v>15100</v>
      </c>
      <c r="B748" s="25" t="s">
        <v>20419</v>
      </c>
    </row>
    <row r="749" spans="1:2" ht="15">
      <c r="A749" s="25" t="s">
        <v>8182</v>
      </c>
      <c r="B749" s="25" t="s">
        <v>20419</v>
      </c>
    </row>
    <row r="750" spans="1:2" ht="15">
      <c r="A750" s="25" t="s">
        <v>16330</v>
      </c>
      <c r="B750" s="25" t="s">
        <v>20419</v>
      </c>
    </row>
    <row r="751" spans="1:2" ht="15">
      <c r="A751" s="25" t="s">
        <v>21043</v>
      </c>
      <c r="B751" s="25" t="s">
        <v>20419</v>
      </c>
    </row>
    <row r="752" spans="1:2" ht="15">
      <c r="A752" s="25" t="s">
        <v>21043</v>
      </c>
      <c r="B752" s="25" t="s">
        <v>20419</v>
      </c>
    </row>
    <row r="753" spans="1:2" ht="15">
      <c r="A753" s="25" t="s">
        <v>21044</v>
      </c>
      <c r="B753" s="25" t="s">
        <v>20419</v>
      </c>
    </row>
    <row r="754" spans="1:2" ht="15">
      <c r="A754" s="25" t="s">
        <v>9593</v>
      </c>
      <c r="B754" s="25" t="s">
        <v>20406</v>
      </c>
    </row>
    <row r="755" spans="1:2" ht="15">
      <c r="A755" s="25" t="s">
        <v>21045</v>
      </c>
      <c r="B755" s="25" t="s">
        <v>20419</v>
      </c>
    </row>
    <row r="756" spans="1:2" ht="15">
      <c r="A756" s="25" t="s">
        <v>12927</v>
      </c>
      <c r="B756" s="25" t="s">
        <v>20419</v>
      </c>
    </row>
    <row r="757" spans="1:2" ht="15">
      <c r="A757" s="25" t="s">
        <v>21046</v>
      </c>
      <c r="B757" s="25" t="s">
        <v>20406</v>
      </c>
    </row>
    <row r="758" spans="1:2" ht="15">
      <c r="A758" s="25" t="s">
        <v>21047</v>
      </c>
      <c r="B758" s="25" t="s">
        <v>20406</v>
      </c>
    </row>
    <row r="759" spans="1:2" ht="15">
      <c r="A759" s="25" t="s">
        <v>21048</v>
      </c>
      <c r="B759" s="25" t="s">
        <v>20406</v>
      </c>
    </row>
    <row r="760" spans="1:2" ht="15">
      <c r="A760" s="25" t="s">
        <v>21049</v>
      </c>
      <c r="B760" s="25" t="s">
        <v>20406</v>
      </c>
    </row>
    <row r="761" spans="1:2" ht="15">
      <c r="A761" s="25" t="s">
        <v>21050</v>
      </c>
      <c r="B761" s="25" t="s">
        <v>20419</v>
      </c>
    </row>
    <row r="762" spans="1:2" ht="15">
      <c r="A762" s="25" t="s">
        <v>21051</v>
      </c>
      <c r="B762" s="25" t="s">
        <v>20406</v>
      </c>
    </row>
    <row r="763" spans="1:2" ht="15">
      <c r="A763" s="25" t="s">
        <v>21052</v>
      </c>
      <c r="B763" s="25" t="s">
        <v>20406</v>
      </c>
    </row>
    <row r="764" spans="1:2" ht="15">
      <c r="A764" s="25" t="s">
        <v>21053</v>
      </c>
      <c r="B764" s="25" t="s">
        <v>20406</v>
      </c>
    </row>
    <row r="765" spans="1:2" ht="15">
      <c r="A765" s="25" t="s">
        <v>21054</v>
      </c>
      <c r="B765" s="25" t="s">
        <v>20406</v>
      </c>
    </row>
    <row r="766" spans="1:2" ht="15">
      <c r="A766" s="25" t="s">
        <v>21055</v>
      </c>
      <c r="B766" s="25" t="s">
        <v>20406</v>
      </c>
    </row>
    <row r="767" spans="1:2" ht="15">
      <c r="A767" s="25" t="s">
        <v>21056</v>
      </c>
      <c r="B767" s="25" t="s">
        <v>20406</v>
      </c>
    </row>
    <row r="768" spans="1:2" ht="15">
      <c r="A768" s="25" t="s">
        <v>21057</v>
      </c>
      <c r="B768" s="25" t="s">
        <v>20406</v>
      </c>
    </row>
    <row r="769" spans="1:2" ht="15">
      <c r="A769" s="25" t="s">
        <v>21058</v>
      </c>
      <c r="B769" s="25" t="s">
        <v>20406</v>
      </c>
    </row>
    <row r="770" spans="1:2" ht="15">
      <c r="A770" s="25" t="s">
        <v>21059</v>
      </c>
      <c r="B770" s="25" t="s">
        <v>20419</v>
      </c>
    </row>
    <row r="771" spans="1:2" ht="15">
      <c r="A771" s="25" t="s">
        <v>8822</v>
      </c>
      <c r="B771" s="25" t="s">
        <v>20419</v>
      </c>
    </row>
    <row r="772" spans="1:2" ht="15">
      <c r="A772" s="25" t="s">
        <v>10340</v>
      </c>
      <c r="B772" s="25" t="s">
        <v>20419</v>
      </c>
    </row>
    <row r="773" spans="1:2" ht="15">
      <c r="A773" s="25" t="s">
        <v>21060</v>
      </c>
      <c r="B773" s="25" t="s">
        <v>20419</v>
      </c>
    </row>
    <row r="774" spans="1:2" ht="15">
      <c r="A774" s="25" t="s">
        <v>15889</v>
      </c>
      <c r="B774" s="25" t="s">
        <v>20419</v>
      </c>
    </row>
    <row r="775" spans="1:2" ht="15">
      <c r="A775" s="25" t="s">
        <v>10456</v>
      </c>
      <c r="B775" s="25" t="s">
        <v>20419</v>
      </c>
    </row>
    <row r="776" spans="1:2" ht="15">
      <c r="A776" s="25" t="s">
        <v>8937</v>
      </c>
      <c r="B776" s="25" t="s">
        <v>20419</v>
      </c>
    </row>
    <row r="777" spans="1:2" ht="15">
      <c r="A777" s="25" t="s">
        <v>9597</v>
      </c>
      <c r="B777" s="25" t="s">
        <v>20406</v>
      </c>
    </row>
    <row r="778" spans="1:2" ht="15">
      <c r="A778" s="25" t="s">
        <v>21061</v>
      </c>
      <c r="B778" s="25" t="s">
        <v>20419</v>
      </c>
    </row>
    <row r="779" spans="1:2" ht="15">
      <c r="A779" s="25" t="s">
        <v>21062</v>
      </c>
      <c r="B779" s="25" t="s">
        <v>20406</v>
      </c>
    </row>
    <row r="780" spans="1:2" ht="15">
      <c r="A780" s="25" t="s">
        <v>21063</v>
      </c>
      <c r="B780" s="25" t="s">
        <v>20406</v>
      </c>
    </row>
    <row r="781" spans="1:2" ht="15">
      <c r="A781" s="25" t="s">
        <v>21064</v>
      </c>
      <c r="B781" s="25" t="s">
        <v>20406</v>
      </c>
    </row>
    <row r="782" spans="1:2" ht="15">
      <c r="A782" s="25" t="s">
        <v>21065</v>
      </c>
      <c r="B782" s="25" t="s">
        <v>20406</v>
      </c>
    </row>
    <row r="783" spans="1:2" ht="15">
      <c r="A783" s="25" t="s">
        <v>21066</v>
      </c>
      <c r="B783" s="25" t="s">
        <v>20406</v>
      </c>
    </row>
    <row r="784" spans="1:2" ht="15">
      <c r="A784" s="25" t="s">
        <v>21067</v>
      </c>
      <c r="B784" s="25" t="s">
        <v>20406</v>
      </c>
    </row>
    <row r="785" spans="1:2" ht="15">
      <c r="A785" s="25" t="s">
        <v>21068</v>
      </c>
      <c r="B785" s="25" t="s">
        <v>20406</v>
      </c>
    </row>
    <row r="786" spans="1:2" ht="15">
      <c r="A786" s="25" t="s">
        <v>21069</v>
      </c>
      <c r="B786" s="25" t="s">
        <v>20406</v>
      </c>
    </row>
    <row r="787" spans="1:2" ht="15">
      <c r="A787" s="25" t="s">
        <v>21070</v>
      </c>
      <c r="B787" s="25" t="s">
        <v>20406</v>
      </c>
    </row>
    <row r="788" spans="1:2" ht="15">
      <c r="A788" s="25" t="s">
        <v>21071</v>
      </c>
      <c r="B788" s="25" t="s">
        <v>20406</v>
      </c>
    </row>
    <row r="789" spans="1:2" ht="15">
      <c r="A789" s="25" t="s">
        <v>21072</v>
      </c>
      <c r="B789" s="25" t="s">
        <v>20406</v>
      </c>
    </row>
    <row r="790" spans="1:2" ht="15">
      <c r="A790" s="25" t="s">
        <v>21073</v>
      </c>
      <c r="B790" s="25" t="s">
        <v>20406</v>
      </c>
    </row>
    <row r="791" spans="1:2" ht="15">
      <c r="A791" s="25" t="s">
        <v>8107</v>
      </c>
      <c r="B791" s="25" t="s">
        <v>20419</v>
      </c>
    </row>
    <row r="792" spans="1:2" ht="15">
      <c r="A792" s="25" t="s">
        <v>16384</v>
      </c>
      <c r="B792" s="25" t="s">
        <v>20419</v>
      </c>
    </row>
    <row r="793" spans="1:2" ht="15">
      <c r="A793" s="25" t="s">
        <v>21074</v>
      </c>
      <c r="B793" s="25" t="s">
        <v>20419</v>
      </c>
    </row>
    <row r="794" spans="1:2" ht="15">
      <c r="A794" s="25" t="s">
        <v>8797</v>
      </c>
      <c r="B794" s="25" t="s">
        <v>20419</v>
      </c>
    </row>
    <row r="795" spans="1:2" ht="15">
      <c r="A795" s="25" t="s">
        <v>8053</v>
      </c>
      <c r="B795" s="25" t="s">
        <v>20419</v>
      </c>
    </row>
    <row r="796" spans="1:2" ht="15">
      <c r="A796" s="25" t="s">
        <v>9424</v>
      </c>
      <c r="B796" s="25" t="s">
        <v>20419</v>
      </c>
    </row>
    <row r="797" spans="1:2" ht="15">
      <c r="A797" s="25" t="s">
        <v>21075</v>
      </c>
      <c r="B797" s="25" t="s">
        <v>20406</v>
      </c>
    </row>
    <row r="798" spans="1:2" ht="15">
      <c r="A798" s="25" t="s">
        <v>21076</v>
      </c>
      <c r="B798" s="25" t="s">
        <v>20406</v>
      </c>
    </row>
    <row r="799" spans="1:2" ht="15">
      <c r="A799" s="25" t="s">
        <v>21077</v>
      </c>
      <c r="B799" s="25" t="s">
        <v>20406</v>
      </c>
    </row>
    <row r="800" spans="1:2" ht="15">
      <c r="A800" s="25" t="s">
        <v>21078</v>
      </c>
      <c r="B800" s="25" t="s">
        <v>20406</v>
      </c>
    </row>
    <row r="801" spans="1:2" ht="15">
      <c r="A801" s="25" t="s">
        <v>21079</v>
      </c>
      <c r="B801" s="25" t="s">
        <v>20406</v>
      </c>
    </row>
    <row r="802" spans="1:2" ht="15">
      <c r="A802" s="25" t="s">
        <v>21080</v>
      </c>
      <c r="B802" s="25" t="s">
        <v>20406</v>
      </c>
    </row>
    <row r="803" spans="1:2" ht="15">
      <c r="A803" s="25" t="s">
        <v>21081</v>
      </c>
      <c r="B803" s="25" t="s">
        <v>20406</v>
      </c>
    </row>
    <row r="804" spans="1:2" ht="15">
      <c r="A804" s="25" t="s">
        <v>21082</v>
      </c>
      <c r="B804" s="25" t="s">
        <v>20406</v>
      </c>
    </row>
    <row r="805" spans="1:2" ht="15">
      <c r="A805" s="25" t="s">
        <v>21083</v>
      </c>
      <c r="B805" s="25" t="s">
        <v>20406</v>
      </c>
    </row>
    <row r="806" spans="1:2" ht="15">
      <c r="A806" s="25" t="s">
        <v>21084</v>
      </c>
      <c r="B806" s="25" t="s">
        <v>20406</v>
      </c>
    </row>
    <row r="807" spans="1:2" ht="15">
      <c r="A807" s="25" t="s">
        <v>21085</v>
      </c>
      <c r="B807" s="25" t="s">
        <v>20406</v>
      </c>
    </row>
    <row r="808" spans="1:2" ht="15">
      <c r="A808" s="25" t="s">
        <v>21086</v>
      </c>
      <c r="B808" s="25" t="s">
        <v>20406</v>
      </c>
    </row>
    <row r="809" spans="1:2" ht="15">
      <c r="A809" s="25" t="s">
        <v>21087</v>
      </c>
      <c r="B809" s="25" t="s">
        <v>20406</v>
      </c>
    </row>
    <row r="810" spans="1:2" ht="15">
      <c r="A810" s="25" t="s">
        <v>21088</v>
      </c>
      <c r="B810" s="25" t="s">
        <v>20406</v>
      </c>
    </row>
    <row r="811" spans="1:2" ht="15">
      <c r="A811" s="25" t="s">
        <v>21089</v>
      </c>
      <c r="B811" s="25" t="s">
        <v>20406</v>
      </c>
    </row>
    <row r="812" spans="1:2" ht="15">
      <c r="A812" s="25" t="s">
        <v>21090</v>
      </c>
      <c r="B812" s="25" t="s">
        <v>20406</v>
      </c>
    </row>
    <row r="813" spans="1:2" ht="15">
      <c r="A813" s="25" t="s">
        <v>21091</v>
      </c>
      <c r="B813" s="25" t="s">
        <v>20406</v>
      </c>
    </row>
    <row r="814" spans="1:2" ht="15">
      <c r="A814" s="25" t="s">
        <v>15275</v>
      </c>
      <c r="B814" s="25" t="s">
        <v>20419</v>
      </c>
    </row>
    <row r="815" spans="1:2" ht="15">
      <c r="A815" s="25" t="s">
        <v>21092</v>
      </c>
      <c r="B815" s="25" t="s">
        <v>20406</v>
      </c>
    </row>
    <row r="816" spans="1:2" ht="15">
      <c r="A816" s="25" t="s">
        <v>21093</v>
      </c>
      <c r="B816" s="25" t="s">
        <v>20406</v>
      </c>
    </row>
    <row r="817" spans="1:2" ht="15">
      <c r="A817" s="25" t="s">
        <v>21094</v>
      </c>
      <c r="B817" s="25" t="s">
        <v>20406</v>
      </c>
    </row>
    <row r="818" spans="1:2" ht="15">
      <c r="A818" s="25" t="s">
        <v>21095</v>
      </c>
      <c r="B818" s="25" t="s">
        <v>20406</v>
      </c>
    </row>
    <row r="819" spans="1:2" ht="15">
      <c r="A819" s="25" t="s">
        <v>21096</v>
      </c>
      <c r="B819" s="25" t="s">
        <v>20406</v>
      </c>
    </row>
    <row r="820" spans="1:2" ht="15">
      <c r="A820" s="25" t="s">
        <v>21097</v>
      </c>
      <c r="B820" s="25" t="s">
        <v>20406</v>
      </c>
    </row>
    <row r="821" spans="1:2" ht="15">
      <c r="A821" s="25" t="s">
        <v>21098</v>
      </c>
      <c r="B821" s="25" t="s">
        <v>20406</v>
      </c>
    </row>
    <row r="822" spans="1:2" ht="15">
      <c r="A822" s="25" t="s">
        <v>21099</v>
      </c>
      <c r="B822" s="25" t="s">
        <v>20406</v>
      </c>
    </row>
    <row r="823" spans="1:2" ht="15">
      <c r="A823" s="25" t="s">
        <v>21100</v>
      </c>
      <c r="B823" s="25" t="s">
        <v>20419</v>
      </c>
    </row>
    <row r="824" spans="1:2" ht="15">
      <c r="A824" s="25" t="s">
        <v>21101</v>
      </c>
      <c r="B824" s="25" t="s">
        <v>20406</v>
      </c>
    </row>
    <row r="825" spans="1:2" ht="15">
      <c r="A825" s="25" t="s">
        <v>21102</v>
      </c>
      <c r="B825" s="25" t="s">
        <v>20406</v>
      </c>
    </row>
    <row r="826" spans="1:2" ht="15">
      <c r="A826" s="25" t="s">
        <v>10062</v>
      </c>
      <c r="B826" s="25" t="s">
        <v>20419</v>
      </c>
    </row>
    <row r="827" spans="1:2" ht="15">
      <c r="A827" s="25" t="s">
        <v>14856</v>
      </c>
      <c r="B827" s="25" t="s">
        <v>20419</v>
      </c>
    </row>
    <row r="828" spans="1:2" ht="15">
      <c r="A828" s="25" t="s">
        <v>11619</v>
      </c>
      <c r="B828" s="25" t="s">
        <v>20419</v>
      </c>
    </row>
    <row r="829" spans="1:2" ht="15">
      <c r="A829" s="25" t="s">
        <v>8128</v>
      </c>
      <c r="B829" s="25" t="s">
        <v>20419</v>
      </c>
    </row>
    <row r="830" spans="1:2" ht="15">
      <c r="A830" s="25" t="s">
        <v>11972</v>
      </c>
      <c r="B830" s="25" t="s">
        <v>20419</v>
      </c>
    </row>
    <row r="831" spans="1:2" ht="15">
      <c r="A831" s="25" t="s">
        <v>21103</v>
      </c>
      <c r="B831" s="25" t="s">
        <v>20419</v>
      </c>
    </row>
    <row r="832" spans="1:2" ht="15">
      <c r="A832" s="25" t="s">
        <v>21104</v>
      </c>
      <c r="B832" s="25" t="s">
        <v>20419</v>
      </c>
    </row>
    <row r="833" spans="1:2" ht="15">
      <c r="A833" s="25" t="s">
        <v>21105</v>
      </c>
      <c r="B833" s="25" t="s">
        <v>20419</v>
      </c>
    </row>
    <row r="834" spans="1:2" ht="15">
      <c r="A834" s="25" t="s">
        <v>14425</v>
      </c>
      <c r="B834" s="25" t="s">
        <v>20419</v>
      </c>
    </row>
    <row r="835" spans="1:2" ht="15">
      <c r="A835" s="25" t="s">
        <v>21106</v>
      </c>
      <c r="B835" s="25" t="s">
        <v>20419</v>
      </c>
    </row>
    <row r="836" spans="1:2" ht="15">
      <c r="A836" s="25" t="s">
        <v>21107</v>
      </c>
      <c r="B836" s="25" t="s">
        <v>20406</v>
      </c>
    </row>
    <row r="837" spans="1:2" ht="15">
      <c r="A837" s="25" t="s">
        <v>7862</v>
      </c>
      <c r="B837" s="25" t="s">
        <v>20419</v>
      </c>
    </row>
    <row r="838" spans="1:2" ht="15">
      <c r="A838" s="25" t="s">
        <v>21108</v>
      </c>
      <c r="B838" s="25" t="s">
        <v>20406</v>
      </c>
    </row>
    <row r="839" spans="1:2" ht="15">
      <c r="A839" s="25" t="s">
        <v>21109</v>
      </c>
      <c r="B839" s="25" t="s">
        <v>20406</v>
      </c>
    </row>
    <row r="840" spans="1:2" ht="15">
      <c r="A840" s="25" t="s">
        <v>21110</v>
      </c>
      <c r="B840" s="25" t="s">
        <v>20406</v>
      </c>
    </row>
    <row r="841" spans="1:2" ht="15">
      <c r="A841" s="25" t="s">
        <v>21111</v>
      </c>
      <c r="B841" s="25" t="s">
        <v>20406</v>
      </c>
    </row>
    <row r="842" spans="1:2" ht="15">
      <c r="A842" s="25" t="s">
        <v>21112</v>
      </c>
      <c r="B842" s="25" t="s">
        <v>20406</v>
      </c>
    </row>
    <row r="843" spans="1:2" ht="15">
      <c r="A843" s="25" t="s">
        <v>21113</v>
      </c>
      <c r="B843" s="25" t="s">
        <v>20406</v>
      </c>
    </row>
    <row r="844" spans="1:2" ht="15">
      <c r="A844" s="25" t="s">
        <v>21114</v>
      </c>
      <c r="B844" s="25" t="s">
        <v>20419</v>
      </c>
    </row>
    <row r="845" spans="1:2" ht="15">
      <c r="A845" s="25" t="s">
        <v>21115</v>
      </c>
      <c r="B845" s="25" t="s">
        <v>20419</v>
      </c>
    </row>
    <row r="846" spans="1:2" ht="15">
      <c r="A846" s="25" t="s">
        <v>21115</v>
      </c>
      <c r="B846" s="25" t="s">
        <v>20419</v>
      </c>
    </row>
    <row r="847" spans="1:2" ht="15">
      <c r="A847" s="25" t="s">
        <v>21115</v>
      </c>
      <c r="B847" s="25" t="s">
        <v>20419</v>
      </c>
    </row>
    <row r="848" spans="1:2" ht="15">
      <c r="A848" s="25" t="s">
        <v>21116</v>
      </c>
      <c r="B848" s="25" t="s">
        <v>20419</v>
      </c>
    </row>
    <row r="849" spans="1:2" ht="15">
      <c r="A849" s="25" t="s">
        <v>7413</v>
      </c>
      <c r="B849" s="25" t="s">
        <v>20419</v>
      </c>
    </row>
    <row r="850" spans="1:2" ht="15">
      <c r="A850" s="25" t="s">
        <v>21117</v>
      </c>
      <c r="B850" s="25" t="s">
        <v>20406</v>
      </c>
    </row>
    <row r="851" spans="1:2" ht="15">
      <c r="A851" s="25" t="s">
        <v>21118</v>
      </c>
      <c r="B851" s="25" t="s">
        <v>20406</v>
      </c>
    </row>
    <row r="852" spans="1:2" ht="15">
      <c r="A852" s="25" t="s">
        <v>21119</v>
      </c>
      <c r="B852" s="25" t="s">
        <v>20406</v>
      </c>
    </row>
    <row r="853" spans="1:2" ht="15">
      <c r="A853" s="25" t="s">
        <v>21120</v>
      </c>
      <c r="B853" s="25" t="s">
        <v>20406</v>
      </c>
    </row>
    <row r="854" spans="1:2" ht="15">
      <c r="A854" s="25" t="s">
        <v>21121</v>
      </c>
      <c r="B854" s="25" t="s">
        <v>20406</v>
      </c>
    </row>
    <row r="855" spans="1:2" ht="15">
      <c r="A855" s="25" t="s">
        <v>21122</v>
      </c>
      <c r="B855" s="25" t="s">
        <v>20419</v>
      </c>
    </row>
    <row r="856" spans="1:2" ht="15">
      <c r="A856" s="25" t="s">
        <v>10173</v>
      </c>
      <c r="B856" s="25" t="s">
        <v>20419</v>
      </c>
    </row>
    <row r="857" spans="1:2" ht="15">
      <c r="A857" s="25" t="s">
        <v>21123</v>
      </c>
      <c r="B857" s="25" t="s">
        <v>20419</v>
      </c>
    </row>
    <row r="858" spans="1:2" ht="15">
      <c r="A858" s="25" t="s">
        <v>21124</v>
      </c>
      <c r="B858" s="25" t="s">
        <v>20419</v>
      </c>
    </row>
    <row r="859" spans="1:2" ht="15">
      <c r="A859" s="25" t="s">
        <v>21125</v>
      </c>
      <c r="B859" s="25" t="s">
        <v>20419</v>
      </c>
    </row>
    <row r="860" spans="1:2" ht="15">
      <c r="A860" s="25" t="s">
        <v>21126</v>
      </c>
      <c r="B860" s="25" t="s">
        <v>20419</v>
      </c>
    </row>
    <row r="861" spans="1:2" ht="15">
      <c r="A861" s="25" t="s">
        <v>21127</v>
      </c>
      <c r="B861" s="25" t="s">
        <v>20419</v>
      </c>
    </row>
    <row r="862" spans="1:2" ht="15">
      <c r="A862" s="25" t="s">
        <v>21128</v>
      </c>
      <c r="B862" s="25" t="s">
        <v>20419</v>
      </c>
    </row>
    <row r="863" spans="1:2" ht="15">
      <c r="A863" s="25" t="s">
        <v>12161</v>
      </c>
      <c r="B863" s="25" t="s">
        <v>20419</v>
      </c>
    </row>
    <row r="864" spans="1:2" ht="15">
      <c r="A864" s="25" t="s">
        <v>21129</v>
      </c>
      <c r="B864" s="25" t="s">
        <v>20419</v>
      </c>
    </row>
    <row r="865" spans="1:2" ht="15">
      <c r="A865" s="25" t="s">
        <v>21130</v>
      </c>
      <c r="B865" s="25" t="s">
        <v>20419</v>
      </c>
    </row>
    <row r="866" spans="1:2" ht="15">
      <c r="A866" s="25" t="s">
        <v>21131</v>
      </c>
      <c r="B866" s="25" t="s">
        <v>20406</v>
      </c>
    </row>
    <row r="867" spans="1:2" ht="15">
      <c r="A867" s="25" t="s">
        <v>21132</v>
      </c>
      <c r="B867" s="25" t="s">
        <v>20406</v>
      </c>
    </row>
    <row r="868" spans="1:2" ht="15">
      <c r="A868" s="25" t="s">
        <v>21133</v>
      </c>
      <c r="B868" s="25" t="s">
        <v>20406</v>
      </c>
    </row>
    <row r="869" spans="1:2" ht="15">
      <c r="A869" s="25" t="s">
        <v>21134</v>
      </c>
      <c r="B869" s="25" t="s">
        <v>20406</v>
      </c>
    </row>
    <row r="870" spans="1:2" ht="15">
      <c r="A870" s="25" t="s">
        <v>21135</v>
      </c>
      <c r="B870" s="25" t="s">
        <v>20406</v>
      </c>
    </row>
    <row r="871" spans="1:2" ht="15">
      <c r="A871" s="25" t="s">
        <v>21136</v>
      </c>
      <c r="B871" s="25" t="s">
        <v>20406</v>
      </c>
    </row>
    <row r="872" spans="1:2" ht="15">
      <c r="A872" s="25" t="s">
        <v>21137</v>
      </c>
      <c r="B872" s="25" t="s">
        <v>20406</v>
      </c>
    </row>
    <row r="873" spans="1:2" ht="15">
      <c r="A873" s="25" t="s">
        <v>21138</v>
      </c>
      <c r="B873" s="25" t="s">
        <v>20406</v>
      </c>
    </row>
    <row r="874" spans="1:2" ht="15">
      <c r="A874" s="25" t="s">
        <v>21139</v>
      </c>
      <c r="B874" s="25" t="s">
        <v>20406</v>
      </c>
    </row>
    <row r="875" spans="1:2" ht="15">
      <c r="A875" s="25" t="s">
        <v>21140</v>
      </c>
      <c r="B875" s="25" t="s">
        <v>20406</v>
      </c>
    </row>
    <row r="876" spans="1:2" ht="15">
      <c r="A876" s="25" t="s">
        <v>21141</v>
      </c>
      <c r="B876" s="25" t="s">
        <v>20406</v>
      </c>
    </row>
    <row r="877" spans="1:2" ht="15">
      <c r="A877" s="25" t="s">
        <v>21142</v>
      </c>
      <c r="B877" s="25" t="s">
        <v>20406</v>
      </c>
    </row>
    <row r="878" spans="1:2" ht="15">
      <c r="A878" s="25" t="s">
        <v>21143</v>
      </c>
      <c r="B878" s="25" t="s">
        <v>20406</v>
      </c>
    </row>
    <row r="879" spans="1:2" ht="15">
      <c r="A879" s="25" t="s">
        <v>12557</v>
      </c>
      <c r="B879" s="25" t="s">
        <v>20419</v>
      </c>
    </row>
    <row r="880" spans="1:2" ht="15">
      <c r="A880" s="25" t="s">
        <v>21144</v>
      </c>
      <c r="B880" s="25" t="s">
        <v>20406</v>
      </c>
    </row>
    <row r="881" spans="1:2" ht="15">
      <c r="A881" s="25" t="s">
        <v>21145</v>
      </c>
      <c r="B881" s="25" t="s">
        <v>20406</v>
      </c>
    </row>
    <row r="882" spans="1:2" ht="15">
      <c r="A882" s="25" t="s">
        <v>21146</v>
      </c>
      <c r="B882" s="25" t="s">
        <v>20406</v>
      </c>
    </row>
    <row r="883" spans="1:2" ht="15">
      <c r="A883" s="25" t="s">
        <v>21147</v>
      </c>
      <c r="B883" s="25" t="s">
        <v>20406</v>
      </c>
    </row>
    <row r="884" spans="1:2" ht="15">
      <c r="A884" s="25" t="s">
        <v>21148</v>
      </c>
      <c r="B884" s="25" t="s">
        <v>20406</v>
      </c>
    </row>
    <row r="885" spans="1:2" ht="15">
      <c r="A885" s="25" t="s">
        <v>21149</v>
      </c>
      <c r="B885" s="25" t="s">
        <v>20406</v>
      </c>
    </row>
    <row r="886" spans="1:2" ht="15">
      <c r="A886" s="25" t="s">
        <v>21150</v>
      </c>
      <c r="B886" s="25" t="s">
        <v>20406</v>
      </c>
    </row>
    <row r="887" spans="1:2" ht="15">
      <c r="A887" s="25" t="s">
        <v>21151</v>
      </c>
      <c r="B887" s="25" t="s">
        <v>20406</v>
      </c>
    </row>
    <row r="888" spans="1:2" ht="15">
      <c r="A888" s="25" t="s">
        <v>21152</v>
      </c>
      <c r="B888" s="25" t="s">
        <v>20406</v>
      </c>
    </row>
    <row r="889" spans="1:2" ht="15">
      <c r="A889" s="25" t="s">
        <v>21153</v>
      </c>
      <c r="B889" s="25" t="s">
        <v>20406</v>
      </c>
    </row>
    <row r="890" spans="1:2" ht="15">
      <c r="A890" s="25" t="s">
        <v>21154</v>
      </c>
      <c r="B890" s="25" t="s">
        <v>20406</v>
      </c>
    </row>
    <row r="891" spans="1:2" ht="15">
      <c r="A891" s="25" t="s">
        <v>21155</v>
      </c>
      <c r="B891" s="25" t="s">
        <v>20406</v>
      </c>
    </row>
    <row r="892" spans="1:2" ht="15">
      <c r="A892" s="25" t="s">
        <v>21156</v>
      </c>
      <c r="B892" s="25" t="s">
        <v>20406</v>
      </c>
    </row>
    <row r="893" spans="1:2" ht="15">
      <c r="A893" s="25" t="s">
        <v>21157</v>
      </c>
      <c r="B893" s="25" t="s">
        <v>20406</v>
      </c>
    </row>
    <row r="894" spans="1:2" ht="15">
      <c r="A894" s="25" t="s">
        <v>21158</v>
      </c>
      <c r="B894" s="25" t="s">
        <v>20406</v>
      </c>
    </row>
    <row r="895" spans="1:2" ht="15">
      <c r="A895" s="25" t="s">
        <v>21159</v>
      </c>
      <c r="B895" s="25" t="s">
        <v>20406</v>
      </c>
    </row>
    <row r="896" spans="1:2" ht="15">
      <c r="A896" s="25" t="s">
        <v>21160</v>
      </c>
      <c r="B896" s="25" t="s">
        <v>20406</v>
      </c>
    </row>
    <row r="897" spans="1:2" ht="15">
      <c r="A897" s="25" t="s">
        <v>21161</v>
      </c>
      <c r="B897" s="25" t="s">
        <v>20406</v>
      </c>
    </row>
    <row r="898" spans="1:2" ht="15">
      <c r="A898" s="25" t="s">
        <v>21162</v>
      </c>
      <c r="B898" s="25" t="s">
        <v>20406</v>
      </c>
    </row>
    <row r="899" spans="1:2" ht="15">
      <c r="A899" s="25" t="s">
        <v>9011</v>
      </c>
      <c r="B899" s="25" t="s">
        <v>20419</v>
      </c>
    </row>
    <row r="900" spans="1:2" ht="15">
      <c r="A900" s="25" t="s">
        <v>8876</v>
      </c>
      <c r="B900" s="25" t="s">
        <v>20419</v>
      </c>
    </row>
    <row r="901" spans="1:2" ht="15">
      <c r="A901" s="25" t="s">
        <v>21163</v>
      </c>
      <c r="B901" s="25" t="s">
        <v>20419</v>
      </c>
    </row>
    <row r="902" spans="1:2" ht="15">
      <c r="A902" s="25" t="s">
        <v>7445</v>
      </c>
      <c r="B902" s="25" t="s">
        <v>20419</v>
      </c>
    </row>
    <row r="903" spans="1:2" ht="15">
      <c r="A903" s="25" t="s">
        <v>21164</v>
      </c>
      <c r="B903" s="25" t="s">
        <v>20419</v>
      </c>
    </row>
    <row r="904" spans="1:2" ht="15">
      <c r="A904" s="25" t="s">
        <v>17509</v>
      </c>
      <c r="B904" s="25" t="s">
        <v>20419</v>
      </c>
    </row>
    <row r="905" spans="1:2" ht="15">
      <c r="A905" s="25" t="s">
        <v>21165</v>
      </c>
      <c r="B905" s="25" t="s">
        <v>20419</v>
      </c>
    </row>
    <row r="906" spans="1:2" ht="15">
      <c r="A906" s="25" t="s">
        <v>21166</v>
      </c>
      <c r="B906" s="25" t="s">
        <v>20419</v>
      </c>
    </row>
    <row r="907" spans="1:2" ht="15">
      <c r="A907" s="25" t="s">
        <v>9401</v>
      </c>
      <c r="B907" s="25" t="s">
        <v>20419</v>
      </c>
    </row>
    <row r="908" spans="1:2" ht="15">
      <c r="A908" s="25" t="s">
        <v>21167</v>
      </c>
      <c r="B908" s="25" t="s">
        <v>20406</v>
      </c>
    </row>
    <row r="909" spans="1:2" ht="15">
      <c r="A909" s="25" t="s">
        <v>11123</v>
      </c>
      <c r="B909" s="25" t="s">
        <v>20419</v>
      </c>
    </row>
    <row r="910" spans="1:2" ht="15">
      <c r="A910" s="25" t="s">
        <v>21168</v>
      </c>
      <c r="B910" s="25" t="s">
        <v>20406</v>
      </c>
    </row>
    <row r="911" spans="1:2" ht="15">
      <c r="A911" s="25" t="s">
        <v>21169</v>
      </c>
      <c r="B911" s="25" t="s">
        <v>20406</v>
      </c>
    </row>
    <row r="912" spans="1:2" ht="15">
      <c r="A912" s="25" t="s">
        <v>21170</v>
      </c>
      <c r="B912" s="25" t="s">
        <v>20406</v>
      </c>
    </row>
    <row r="913" spans="1:2" ht="15">
      <c r="A913" s="25" t="s">
        <v>21171</v>
      </c>
      <c r="B913" s="25" t="s">
        <v>20406</v>
      </c>
    </row>
    <row r="914" spans="1:2" ht="15">
      <c r="A914" s="25" t="s">
        <v>21172</v>
      </c>
      <c r="B914" s="25" t="s">
        <v>20406</v>
      </c>
    </row>
    <row r="915" spans="1:2" ht="15">
      <c r="A915" s="25" t="s">
        <v>21173</v>
      </c>
      <c r="B915" s="25" t="s">
        <v>20406</v>
      </c>
    </row>
    <row r="916" spans="1:2" ht="15">
      <c r="A916" s="25" t="s">
        <v>21174</v>
      </c>
      <c r="B916" s="25" t="s">
        <v>20406</v>
      </c>
    </row>
    <row r="917" spans="1:2" ht="15">
      <c r="A917" s="25" t="s">
        <v>21175</v>
      </c>
      <c r="B917" s="25" t="s">
        <v>20406</v>
      </c>
    </row>
    <row r="918" spans="1:2" ht="15">
      <c r="A918" s="25" t="s">
        <v>13025</v>
      </c>
      <c r="B918" s="25" t="s">
        <v>20419</v>
      </c>
    </row>
    <row r="919" spans="1:2" ht="15">
      <c r="A919" s="25" t="s">
        <v>7551</v>
      </c>
      <c r="B919" s="25" t="s">
        <v>20419</v>
      </c>
    </row>
    <row r="920" spans="1:2" ht="15">
      <c r="A920" s="25" t="s">
        <v>21176</v>
      </c>
      <c r="B920" s="25" t="s">
        <v>20406</v>
      </c>
    </row>
    <row r="921" spans="1:2" ht="15">
      <c r="A921" s="25" t="s">
        <v>21177</v>
      </c>
      <c r="B921" s="25" t="s">
        <v>20419</v>
      </c>
    </row>
    <row r="922" spans="1:2" ht="15">
      <c r="A922" s="25" t="s">
        <v>21178</v>
      </c>
      <c r="B922" s="25" t="s">
        <v>20406</v>
      </c>
    </row>
    <row r="923" spans="1:2" ht="15">
      <c r="A923" s="25" t="s">
        <v>21179</v>
      </c>
      <c r="B923" s="25" t="s">
        <v>20406</v>
      </c>
    </row>
    <row r="924" spans="1:2" ht="15">
      <c r="A924" s="25" t="s">
        <v>21180</v>
      </c>
      <c r="B924" s="25" t="s">
        <v>20406</v>
      </c>
    </row>
    <row r="925" spans="1:2" ht="15">
      <c r="A925" s="25" t="s">
        <v>21181</v>
      </c>
      <c r="B925" s="25" t="s">
        <v>20406</v>
      </c>
    </row>
    <row r="926" spans="1:2" ht="15">
      <c r="A926" s="25" t="s">
        <v>21182</v>
      </c>
      <c r="B926" s="25" t="s">
        <v>20406</v>
      </c>
    </row>
    <row r="927" spans="1:2" ht="15">
      <c r="A927" s="25" t="s">
        <v>21183</v>
      </c>
      <c r="B927" s="25" t="s">
        <v>20406</v>
      </c>
    </row>
    <row r="928" spans="1:2" ht="15">
      <c r="A928" s="25" t="s">
        <v>21184</v>
      </c>
      <c r="B928" s="25" t="s">
        <v>20406</v>
      </c>
    </row>
    <row r="929" spans="1:2" ht="15">
      <c r="A929" s="25" t="s">
        <v>21185</v>
      </c>
      <c r="B929" s="25" t="s">
        <v>20406</v>
      </c>
    </row>
    <row r="930" spans="1:2" ht="15">
      <c r="A930" s="25" t="s">
        <v>21186</v>
      </c>
      <c r="B930" s="25" t="s">
        <v>20406</v>
      </c>
    </row>
    <row r="931" spans="1:2" ht="15">
      <c r="A931" s="25" t="s">
        <v>21187</v>
      </c>
      <c r="B931" s="25" t="s">
        <v>20406</v>
      </c>
    </row>
    <row r="932" spans="1:2" ht="15">
      <c r="A932" s="25" t="s">
        <v>21188</v>
      </c>
      <c r="B932" s="25" t="s">
        <v>20406</v>
      </c>
    </row>
    <row r="933" spans="1:2" ht="15">
      <c r="A933" s="25" t="s">
        <v>21189</v>
      </c>
      <c r="B933" s="25" t="s">
        <v>20419</v>
      </c>
    </row>
    <row r="934" spans="1:2" ht="15">
      <c r="A934" s="25" t="s">
        <v>8524</v>
      </c>
      <c r="B934" s="25" t="s">
        <v>20419</v>
      </c>
    </row>
    <row r="935" spans="1:2" ht="15">
      <c r="A935" s="25" t="s">
        <v>21190</v>
      </c>
      <c r="B935" s="25" t="s">
        <v>20419</v>
      </c>
    </row>
    <row r="936" spans="1:2" ht="15">
      <c r="A936" s="25" t="s">
        <v>9251</v>
      </c>
      <c r="B936" s="25" t="s">
        <v>20419</v>
      </c>
    </row>
    <row r="937" spans="1:2" ht="15">
      <c r="A937" s="25" t="s">
        <v>9251</v>
      </c>
      <c r="B937" s="25" t="s">
        <v>20419</v>
      </c>
    </row>
    <row r="938" spans="1:2" ht="15">
      <c r="A938" s="25" t="s">
        <v>21191</v>
      </c>
      <c r="B938" s="25" t="s">
        <v>20406</v>
      </c>
    </row>
    <row r="939" spans="1:2" ht="15">
      <c r="A939" s="25" t="s">
        <v>21192</v>
      </c>
      <c r="B939" s="25" t="s">
        <v>20406</v>
      </c>
    </row>
    <row r="940" spans="1:2" ht="15">
      <c r="A940" s="25" t="s">
        <v>21193</v>
      </c>
      <c r="B940" s="25" t="s">
        <v>20406</v>
      </c>
    </row>
    <row r="941" spans="1:2" ht="15">
      <c r="A941" s="25" t="s">
        <v>21194</v>
      </c>
      <c r="B941" s="25" t="s">
        <v>20406</v>
      </c>
    </row>
    <row r="942" spans="1:2" ht="15">
      <c r="A942" s="25" t="s">
        <v>21195</v>
      </c>
      <c r="B942" s="25" t="s">
        <v>20406</v>
      </c>
    </row>
    <row r="943" spans="1:2" ht="15">
      <c r="A943" s="25" t="s">
        <v>21196</v>
      </c>
      <c r="B943" s="25" t="s">
        <v>20406</v>
      </c>
    </row>
    <row r="944" spans="1:2" ht="15">
      <c r="A944" s="25" t="s">
        <v>21197</v>
      </c>
      <c r="B944" s="25" t="s">
        <v>20406</v>
      </c>
    </row>
    <row r="945" spans="1:2" ht="15">
      <c r="A945" s="25" t="s">
        <v>11272</v>
      </c>
      <c r="B945" s="25" t="s">
        <v>20406</v>
      </c>
    </row>
    <row r="946" spans="1:2" ht="15">
      <c r="A946" s="25" t="s">
        <v>21198</v>
      </c>
      <c r="B946" s="25" t="s">
        <v>20406</v>
      </c>
    </row>
    <row r="947" spans="1:2" ht="15">
      <c r="A947" s="25" t="s">
        <v>21199</v>
      </c>
      <c r="B947" s="25" t="s">
        <v>20406</v>
      </c>
    </row>
    <row r="948" spans="1:2" ht="15">
      <c r="A948" s="25" t="s">
        <v>21200</v>
      </c>
      <c r="B948" s="25" t="s">
        <v>20406</v>
      </c>
    </row>
    <row r="949" spans="1:2" ht="15">
      <c r="A949" s="25" t="s">
        <v>21201</v>
      </c>
      <c r="B949" s="25" t="s">
        <v>20406</v>
      </c>
    </row>
    <row r="950" spans="1:2" ht="15">
      <c r="A950" s="25" t="s">
        <v>21202</v>
      </c>
      <c r="B950" s="25" t="s">
        <v>20406</v>
      </c>
    </row>
    <row r="951" spans="1:2" ht="15">
      <c r="A951" s="25" t="s">
        <v>21203</v>
      </c>
      <c r="B951" s="25" t="s">
        <v>20406</v>
      </c>
    </row>
    <row r="952" spans="1:2" ht="15">
      <c r="A952" s="25" t="s">
        <v>21204</v>
      </c>
      <c r="B952" s="25" t="s">
        <v>20406</v>
      </c>
    </row>
    <row r="953" spans="1:2" ht="15">
      <c r="A953" s="25" t="s">
        <v>21205</v>
      </c>
      <c r="B953" s="25" t="s">
        <v>20406</v>
      </c>
    </row>
    <row r="954" spans="1:2" ht="15">
      <c r="A954" s="25" t="s">
        <v>21206</v>
      </c>
      <c r="B954" s="25" t="s">
        <v>20406</v>
      </c>
    </row>
    <row r="955" spans="1:2" ht="15">
      <c r="A955" s="25" t="s">
        <v>21207</v>
      </c>
      <c r="B955" s="25" t="s">
        <v>20406</v>
      </c>
    </row>
    <row r="956" spans="1:2" ht="15">
      <c r="A956" s="25" t="s">
        <v>21208</v>
      </c>
      <c r="B956" s="25" t="s">
        <v>20406</v>
      </c>
    </row>
    <row r="957" spans="1:2" ht="15">
      <c r="A957" s="25" t="s">
        <v>21209</v>
      </c>
      <c r="B957" s="25" t="s">
        <v>20406</v>
      </c>
    </row>
    <row r="958" spans="1:2" ht="15">
      <c r="A958" s="25" t="s">
        <v>21210</v>
      </c>
      <c r="B958" s="25" t="s">
        <v>20406</v>
      </c>
    </row>
    <row r="959" spans="1:2" ht="15">
      <c r="A959" s="25" t="s">
        <v>15565</v>
      </c>
      <c r="B959" s="25" t="s">
        <v>20419</v>
      </c>
    </row>
    <row r="960" spans="1:2" ht="15">
      <c r="A960" s="25" t="s">
        <v>13282</v>
      </c>
      <c r="B960" s="25" t="s">
        <v>20419</v>
      </c>
    </row>
    <row r="961" spans="1:2" ht="15">
      <c r="A961" s="25" t="s">
        <v>12965</v>
      </c>
      <c r="B961" s="25" t="s">
        <v>20419</v>
      </c>
    </row>
    <row r="962" spans="1:2" ht="15">
      <c r="A962" s="25" t="s">
        <v>9502</v>
      </c>
      <c r="B962" s="25" t="s">
        <v>20419</v>
      </c>
    </row>
    <row r="963" spans="1:2" ht="15">
      <c r="A963" s="25" t="s">
        <v>13806</v>
      </c>
      <c r="B963" s="25" t="s">
        <v>20419</v>
      </c>
    </row>
    <row r="964" spans="1:2" ht="15">
      <c r="A964" s="25" t="s">
        <v>8113</v>
      </c>
      <c r="B964" s="25" t="s">
        <v>20419</v>
      </c>
    </row>
    <row r="965" spans="1:2" ht="15">
      <c r="A965" s="25" t="s">
        <v>8455</v>
      </c>
      <c r="B965" s="25" t="s">
        <v>20419</v>
      </c>
    </row>
    <row r="966" spans="1:2" ht="15">
      <c r="A966" s="25" t="s">
        <v>21211</v>
      </c>
      <c r="B966" s="25" t="s">
        <v>20419</v>
      </c>
    </row>
    <row r="967" spans="1:2" ht="15">
      <c r="A967" s="25" t="s">
        <v>10579</v>
      </c>
      <c r="B967" s="25" t="s">
        <v>20419</v>
      </c>
    </row>
    <row r="968" spans="1:2" ht="15">
      <c r="A968" s="25" t="s">
        <v>21212</v>
      </c>
      <c r="B968" s="25" t="s">
        <v>20419</v>
      </c>
    </row>
    <row r="969" spans="1:2" ht="15">
      <c r="A969" s="25" t="s">
        <v>8450</v>
      </c>
      <c r="B969" s="25" t="s">
        <v>20419</v>
      </c>
    </row>
    <row r="970" spans="1:2" ht="15">
      <c r="A970" s="25" t="s">
        <v>17974</v>
      </c>
      <c r="B970" s="25" t="s">
        <v>20419</v>
      </c>
    </row>
    <row r="971" spans="1:2" ht="15">
      <c r="A971" s="25" t="s">
        <v>13456</v>
      </c>
      <c r="B971" s="25" t="s">
        <v>20419</v>
      </c>
    </row>
    <row r="972" spans="1:2" ht="15">
      <c r="A972" s="25" t="s">
        <v>21213</v>
      </c>
      <c r="B972" s="25" t="s">
        <v>20419</v>
      </c>
    </row>
    <row r="973" spans="1:2" ht="15">
      <c r="A973" s="25" t="s">
        <v>21214</v>
      </c>
      <c r="B973" s="25" t="s">
        <v>20419</v>
      </c>
    </row>
    <row r="974" spans="1:2" ht="15">
      <c r="A974" s="25" t="s">
        <v>21215</v>
      </c>
      <c r="B974" s="25" t="s">
        <v>20419</v>
      </c>
    </row>
    <row r="975" spans="1:2" ht="15">
      <c r="A975" s="25" t="s">
        <v>21216</v>
      </c>
      <c r="B975" s="25" t="s">
        <v>20419</v>
      </c>
    </row>
    <row r="976" spans="1:2" ht="15">
      <c r="A976" s="25" t="s">
        <v>21217</v>
      </c>
      <c r="B976" s="25" t="s">
        <v>20419</v>
      </c>
    </row>
    <row r="977" spans="1:2" ht="15">
      <c r="A977" s="25" t="s">
        <v>15812</v>
      </c>
      <c r="B977" s="25" t="s">
        <v>20406</v>
      </c>
    </row>
    <row r="978" spans="1:2" ht="15">
      <c r="A978" s="25" t="s">
        <v>21218</v>
      </c>
      <c r="B978" s="25" t="s">
        <v>20406</v>
      </c>
    </row>
    <row r="979" spans="1:2" ht="15">
      <c r="A979" s="25" t="s">
        <v>21219</v>
      </c>
      <c r="B979" s="25" t="s">
        <v>20419</v>
      </c>
    </row>
    <row r="980" spans="1:2" ht="15">
      <c r="A980" s="25" t="s">
        <v>21220</v>
      </c>
      <c r="B980" s="25" t="s">
        <v>20406</v>
      </c>
    </row>
    <row r="981" spans="1:2" ht="15">
      <c r="A981" s="25" t="s">
        <v>21220</v>
      </c>
      <c r="B981" s="25" t="s">
        <v>20406</v>
      </c>
    </row>
    <row r="982" spans="1:2" ht="15">
      <c r="A982" s="25" t="s">
        <v>21221</v>
      </c>
      <c r="B982" s="25" t="s">
        <v>20406</v>
      </c>
    </row>
    <row r="983" spans="1:2" ht="15">
      <c r="A983" s="25" t="s">
        <v>21222</v>
      </c>
      <c r="B983" s="25" t="s">
        <v>20406</v>
      </c>
    </row>
    <row r="984" spans="1:2" ht="15">
      <c r="A984" s="25" t="s">
        <v>21223</v>
      </c>
      <c r="B984" s="25" t="s">
        <v>20406</v>
      </c>
    </row>
    <row r="985" spans="1:2" ht="15">
      <c r="A985" s="25" t="s">
        <v>9135</v>
      </c>
      <c r="B985" s="25" t="s">
        <v>20419</v>
      </c>
    </row>
    <row r="986" spans="1:2" ht="15">
      <c r="A986" s="25" t="s">
        <v>10763</v>
      </c>
      <c r="B986" s="25" t="s">
        <v>20419</v>
      </c>
    </row>
    <row r="987" spans="1:2" ht="15">
      <c r="A987" s="25" t="s">
        <v>10080</v>
      </c>
      <c r="B987" s="25" t="s">
        <v>20419</v>
      </c>
    </row>
    <row r="988" spans="1:2" ht="15">
      <c r="A988" s="25" t="s">
        <v>21224</v>
      </c>
      <c r="B988" s="25" t="s">
        <v>20419</v>
      </c>
    </row>
    <row r="989" spans="1:2" ht="15">
      <c r="A989" s="25" t="s">
        <v>8934</v>
      </c>
      <c r="B989" s="25" t="s">
        <v>20419</v>
      </c>
    </row>
    <row r="990" spans="1:2" ht="15">
      <c r="A990" s="25" t="s">
        <v>9601</v>
      </c>
      <c r="B990" s="25" t="s">
        <v>20406</v>
      </c>
    </row>
    <row r="991" spans="1:2" ht="15">
      <c r="A991" s="25" t="s">
        <v>9603</v>
      </c>
      <c r="B991" s="25" t="s">
        <v>20419</v>
      </c>
    </row>
    <row r="992" spans="1:2" ht="15">
      <c r="A992" s="25" t="s">
        <v>21225</v>
      </c>
      <c r="B992" s="25" t="s">
        <v>20406</v>
      </c>
    </row>
    <row r="993" spans="1:2" ht="15">
      <c r="A993" s="25" t="s">
        <v>21226</v>
      </c>
      <c r="B993" s="25" t="s">
        <v>20406</v>
      </c>
    </row>
    <row r="994" spans="1:2" ht="15">
      <c r="A994" s="25" t="s">
        <v>21227</v>
      </c>
      <c r="B994" s="25" t="s">
        <v>20406</v>
      </c>
    </row>
    <row r="995" spans="1:2" ht="15">
      <c r="A995" s="25" t="s">
        <v>21228</v>
      </c>
      <c r="B995" s="25" t="s">
        <v>20406</v>
      </c>
    </row>
    <row r="996" spans="1:2" ht="15">
      <c r="A996" s="25" t="s">
        <v>21229</v>
      </c>
      <c r="B996" s="25" t="s">
        <v>20406</v>
      </c>
    </row>
    <row r="997" spans="1:2" ht="15">
      <c r="A997" s="25" t="s">
        <v>21230</v>
      </c>
      <c r="B997" s="25" t="s">
        <v>20406</v>
      </c>
    </row>
    <row r="998" spans="1:2" ht="15">
      <c r="A998" s="25" t="s">
        <v>21231</v>
      </c>
      <c r="B998" s="25" t="s">
        <v>20406</v>
      </c>
    </row>
    <row r="999" spans="1:2" ht="15">
      <c r="A999" s="25" t="s">
        <v>21232</v>
      </c>
      <c r="B999" s="25" t="s">
        <v>20406</v>
      </c>
    </row>
    <row r="1000" spans="1:2" ht="15">
      <c r="A1000" s="25" t="s">
        <v>21233</v>
      </c>
      <c r="B1000" s="25" t="s">
        <v>20419</v>
      </c>
    </row>
    <row r="1001" spans="1:2" ht="15">
      <c r="A1001" s="25" t="s">
        <v>21234</v>
      </c>
      <c r="B1001" s="25" t="s">
        <v>20406</v>
      </c>
    </row>
    <row r="1002" spans="1:2" ht="15">
      <c r="A1002" s="25" t="s">
        <v>21235</v>
      </c>
      <c r="B1002" s="25" t="s">
        <v>20406</v>
      </c>
    </row>
    <row r="1003" spans="1:2" ht="15">
      <c r="A1003" s="25" t="s">
        <v>21235</v>
      </c>
      <c r="B1003" s="25" t="s">
        <v>20406</v>
      </c>
    </row>
    <row r="1004" spans="1:2" ht="15">
      <c r="A1004" s="25" t="s">
        <v>21236</v>
      </c>
      <c r="B1004" s="25" t="s">
        <v>20406</v>
      </c>
    </row>
    <row r="1005" spans="1:2" ht="15">
      <c r="A1005" s="25" t="s">
        <v>9099</v>
      </c>
      <c r="B1005" s="25" t="s">
        <v>20419</v>
      </c>
    </row>
    <row r="1006" spans="1:2" ht="15">
      <c r="A1006" s="25" t="s">
        <v>21237</v>
      </c>
      <c r="B1006" s="25" t="s">
        <v>20406</v>
      </c>
    </row>
    <row r="1007" spans="1:2" ht="15">
      <c r="A1007" s="25" t="s">
        <v>21238</v>
      </c>
      <c r="B1007" s="25" t="s">
        <v>20406</v>
      </c>
    </row>
    <row r="1008" spans="1:2" ht="15">
      <c r="A1008" s="25" t="s">
        <v>21239</v>
      </c>
      <c r="B1008" s="25" t="s">
        <v>20406</v>
      </c>
    </row>
    <row r="1009" spans="1:2" ht="15">
      <c r="A1009" s="25" t="s">
        <v>21240</v>
      </c>
      <c r="B1009" s="25" t="s">
        <v>20406</v>
      </c>
    </row>
    <row r="1010" spans="1:2" ht="15">
      <c r="A1010" s="25" t="s">
        <v>21241</v>
      </c>
      <c r="B1010" s="25" t="s">
        <v>20406</v>
      </c>
    </row>
    <row r="1011" spans="1:2" ht="15">
      <c r="A1011" s="25" t="s">
        <v>21242</v>
      </c>
      <c r="B1011" s="25" t="s">
        <v>20406</v>
      </c>
    </row>
    <row r="1012" spans="1:2" ht="15">
      <c r="A1012" s="25" t="s">
        <v>21243</v>
      </c>
      <c r="B1012" s="25" t="s">
        <v>20406</v>
      </c>
    </row>
    <row r="1013" spans="1:2" ht="15">
      <c r="A1013" s="25" t="s">
        <v>21244</v>
      </c>
      <c r="B1013" s="25" t="s">
        <v>20406</v>
      </c>
    </row>
    <row r="1014" spans="1:2" ht="15">
      <c r="A1014" s="25" t="s">
        <v>21245</v>
      </c>
      <c r="B1014" s="25" t="s">
        <v>20406</v>
      </c>
    </row>
    <row r="1015" spans="1:2" ht="15">
      <c r="A1015" s="25" t="s">
        <v>21246</v>
      </c>
      <c r="B1015" s="25" t="s">
        <v>20406</v>
      </c>
    </row>
    <row r="1016" spans="1:2" ht="15">
      <c r="A1016" s="25" t="s">
        <v>21247</v>
      </c>
      <c r="B1016" s="25" t="s">
        <v>20406</v>
      </c>
    </row>
    <row r="1017" spans="1:2" ht="15">
      <c r="A1017" s="25" t="s">
        <v>21248</v>
      </c>
      <c r="B1017" s="25" t="s">
        <v>20406</v>
      </c>
    </row>
    <row r="1018" spans="1:2" ht="15">
      <c r="A1018" s="25" t="s">
        <v>11975</v>
      </c>
      <c r="B1018" s="25" t="s">
        <v>20419</v>
      </c>
    </row>
    <row r="1019" spans="1:2" ht="15">
      <c r="A1019" s="25" t="s">
        <v>11545</v>
      </c>
      <c r="B1019" s="25" t="s">
        <v>20419</v>
      </c>
    </row>
    <row r="1020" spans="1:2" ht="15">
      <c r="A1020" s="25" t="s">
        <v>21249</v>
      </c>
      <c r="B1020" s="25" t="s">
        <v>20419</v>
      </c>
    </row>
    <row r="1021" spans="1:2" ht="15">
      <c r="A1021" s="25" t="s">
        <v>7706</v>
      </c>
      <c r="B1021" s="25" t="s">
        <v>20419</v>
      </c>
    </row>
    <row r="1022" spans="1:2" ht="15">
      <c r="A1022" s="25" t="s">
        <v>9888</v>
      </c>
      <c r="B1022" s="25" t="s">
        <v>20419</v>
      </c>
    </row>
    <row r="1023" spans="1:2" ht="15">
      <c r="A1023" s="25" t="s">
        <v>21250</v>
      </c>
      <c r="B1023" s="25" t="s">
        <v>20419</v>
      </c>
    </row>
    <row r="1024" spans="1:2" ht="15">
      <c r="A1024" s="25" t="s">
        <v>21251</v>
      </c>
      <c r="B1024" s="25" t="s">
        <v>20406</v>
      </c>
    </row>
    <row r="1025" spans="1:2" ht="15">
      <c r="A1025" s="25" t="s">
        <v>21252</v>
      </c>
      <c r="B1025" s="25" t="s">
        <v>20406</v>
      </c>
    </row>
    <row r="1026" spans="1:2" ht="15">
      <c r="A1026" s="25" t="s">
        <v>21253</v>
      </c>
      <c r="B1026" s="25" t="s">
        <v>20406</v>
      </c>
    </row>
    <row r="1027" spans="1:2" ht="15">
      <c r="A1027" s="25" t="s">
        <v>21254</v>
      </c>
      <c r="B1027" s="25" t="s">
        <v>20406</v>
      </c>
    </row>
    <row r="1028" spans="1:2" ht="15">
      <c r="A1028" s="25" t="s">
        <v>21255</v>
      </c>
      <c r="B1028" s="25" t="s">
        <v>20406</v>
      </c>
    </row>
    <row r="1029" spans="1:2" ht="15">
      <c r="A1029" s="25" t="s">
        <v>21256</v>
      </c>
      <c r="B1029" s="25" t="s">
        <v>20406</v>
      </c>
    </row>
    <row r="1030" spans="1:2" ht="15">
      <c r="A1030" s="25" t="s">
        <v>21257</v>
      </c>
      <c r="B1030" s="25" t="s">
        <v>20406</v>
      </c>
    </row>
    <row r="1031" spans="1:2" ht="15">
      <c r="A1031" s="25" t="s">
        <v>21258</v>
      </c>
      <c r="B1031" s="25" t="s">
        <v>20406</v>
      </c>
    </row>
    <row r="1032" spans="1:2" ht="15">
      <c r="A1032" s="25" t="s">
        <v>21259</v>
      </c>
      <c r="B1032" s="25" t="s">
        <v>20406</v>
      </c>
    </row>
    <row r="1033" spans="1:2" ht="15">
      <c r="A1033" s="25" t="s">
        <v>21260</v>
      </c>
      <c r="B1033" s="25" t="s">
        <v>20406</v>
      </c>
    </row>
    <row r="1034" spans="1:2" ht="15">
      <c r="A1034" s="25" t="s">
        <v>21261</v>
      </c>
      <c r="B1034" s="25" t="s">
        <v>20406</v>
      </c>
    </row>
    <row r="1035" spans="1:2" ht="15">
      <c r="A1035" s="25" t="s">
        <v>21262</v>
      </c>
      <c r="B1035" s="25" t="s">
        <v>20419</v>
      </c>
    </row>
    <row r="1036" spans="1:2" ht="15">
      <c r="A1036" s="25" t="s">
        <v>21263</v>
      </c>
      <c r="B1036" s="25" t="s">
        <v>20419</v>
      </c>
    </row>
    <row r="1037" spans="1:2" ht="15">
      <c r="A1037" s="25" t="s">
        <v>21264</v>
      </c>
      <c r="B1037" s="25" t="s">
        <v>20419</v>
      </c>
    </row>
    <row r="1038" spans="1:2" ht="15">
      <c r="A1038" s="25" t="s">
        <v>21265</v>
      </c>
      <c r="B1038" s="25" t="s">
        <v>20419</v>
      </c>
    </row>
    <row r="1039" spans="1:2" ht="15">
      <c r="A1039" s="25" t="s">
        <v>8346</v>
      </c>
      <c r="B1039" s="25" t="s">
        <v>20419</v>
      </c>
    </row>
    <row r="1040" spans="1:2" ht="15">
      <c r="A1040" s="25" t="s">
        <v>10486</v>
      </c>
      <c r="B1040" s="25" t="s">
        <v>20419</v>
      </c>
    </row>
    <row r="1041" spans="1:2" ht="15">
      <c r="A1041" s="25" t="s">
        <v>21266</v>
      </c>
      <c r="B1041" s="25" t="s">
        <v>20419</v>
      </c>
    </row>
    <row r="1042" spans="1:2" ht="15">
      <c r="A1042" s="25" t="s">
        <v>21267</v>
      </c>
      <c r="B1042" s="25" t="s">
        <v>20419</v>
      </c>
    </row>
    <row r="1043" spans="1:2" ht="15">
      <c r="A1043" s="25" t="s">
        <v>21268</v>
      </c>
      <c r="B1043" s="25" t="s">
        <v>20419</v>
      </c>
    </row>
    <row r="1044" spans="1:2" ht="15">
      <c r="A1044" s="25" t="s">
        <v>21269</v>
      </c>
      <c r="B1044" s="25" t="s">
        <v>20406</v>
      </c>
    </row>
    <row r="1045" spans="1:2" ht="15">
      <c r="A1045" s="25" t="s">
        <v>21270</v>
      </c>
      <c r="B1045" s="25" t="s">
        <v>20406</v>
      </c>
    </row>
    <row r="1046" spans="1:2" ht="15">
      <c r="A1046" s="25" t="s">
        <v>21271</v>
      </c>
      <c r="B1046" s="25" t="s">
        <v>20406</v>
      </c>
    </row>
    <row r="1047" spans="1:2" ht="15">
      <c r="A1047" s="25" t="s">
        <v>21272</v>
      </c>
      <c r="B1047" s="25" t="s">
        <v>20406</v>
      </c>
    </row>
    <row r="1048" spans="1:2" ht="15">
      <c r="A1048" s="25" t="s">
        <v>21273</v>
      </c>
      <c r="B1048" s="25" t="s">
        <v>20406</v>
      </c>
    </row>
    <row r="1049" spans="1:2" ht="15">
      <c r="A1049" s="25" t="s">
        <v>21274</v>
      </c>
      <c r="B1049" s="25" t="s">
        <v>20406</v>
      </c>
    </row>
    <row r="1050" spans="1:2" ht="15">
      <c r="A1050" s="25" t="s">
        <v>21275</v>
      </c>
      <c r="B1050" s="25" t="s">
        <v>20406</v>
      </c>
    </row>
    <row r="1051" spans="1:2" ht="15">
      <c r="A1051" s="25" t="s">
        <v>21276</v>
      </c>
      <c r="B1051" s="25" t="s">
        <v>20406</v>
      </c>
    </row>
    <row r="1052" spans="1:2" ht="15">
      <c r="A1052" s="25" t="s">
        <v>21277</v>
      </c>
      <c r="B1052" s="25" t="s">
        <v>20406</v>
      </c>
    </row>
    <row r="1053" spans="1:2" ht="15">
      <c r="A1053" s="25" t="s">
        <v>21278</v>
      </c>
      <c r="B1053" s="25" t="s">
        <v>20406</v>
      </c>
    </row>
    <row r="1054" spans="1:2" ht="15">
      <c r="A1054" s="25" t="s">
        <v>21279</v>
      </c>
      <c r="B1054" s="25" t="s">
        <v>20419</v>
      </c>
    </row>
    <row r="1055" spans="1:2" ht="15">
      <c r="A1055" s="25" t="s">
        <v>10500</v>
      </c>
      <c r="B1055" s="25" t="s">
        <v>20419</v>
      </c>
    </row>
    <row r="1056" spans="1:2" ht="15">
      <c r="A1056" s="25" t="s">
        <v>21280</v>
      </c>
      <c r="B1056" s="25" t="s">
        <v>20419</v>
      </c>
    </row>
    <row r="1057" spans="1:2" ht="15">
      <c r="A1057" s="25" t="s">
        <v>8232</v>
      </c>
      <c r="B1057" s="25" t="s">
        <v>20419</v>
      </c>
    </row>
    <row r="1058" spans="1:2" ht="15">
      <c r="A1058" s="25" t="s">
        <v>21281</v>
      </c>
      <c r="B1058" s="25" t="s">
        <v>20419</v>
      </c>
    </row>
    <row r="1059" spans="1:2" ht="15">
      <c r="A1059" s="25" t="s">
        <v>21282</v>
      </c>
      <c r="B1059" s="25" t="s">
        <v>20419</v>
      </c>
    </row>
    <row r="1060" spans="1:2" ht="15">
      <c r="A1060" s="25" t="s">
        <v>21283</v>
      </c>
      <c r="B1060" s="25" t="s">
        <v>20419</v>
      </c>
    </row>
    <row r="1061" spans="1:2" ht="15">
      <c r="A1061" s="25" t="s">
        <v>21284</v>
      </c>
      <c r="B1061" s="25" t="s">
        <v>20419</v>
      </c>
    </row>
    <row r="1062" spans="1:2" ht="15">
      <c r="A1062" s="25" t="s">
        <v>21285</v>
      </c>
      <c r="B1062" s="25" t="s">
        <v>20419</v>
      </c>
    </row>
    <row r="1063" spans="1:2" ht="15">
      <c r="A1063" s="25" t="s">
        <v>21286</v>
      </c>
      <c r="B1063" s="25" t="s">
        <v>20419</v>
      </c>
    </row>
    <row r="1064" spans="1:2" ht="15">
      <c r="A1064" s="25" t="s">
        <v>21287</v>
      </c>
      <c r="B1064" s="25" t="s">
        <v>20419</v>
      </c>
    </row>
    <row r="1065" spans="1:2" ht="15">
      <c r="A1065" s="25" t="s">
        <v>21288</v>
      </c>
      <c r="B1065" s="25" t="s">
        <v>20406</v>
      </c>
    </row>
    <row r="1066" spans="1:2" ht="15">
      <c r="A1066" s="25" t="s">
        <v>21289</v>
      </c>
      <c r="B1066" s="25" t="s">
        <v>20406</v>
      </c>
    </row>
    <row r="1067" spans="1:2" ht="15">
      <c r="A1067" s="25" t="s">
        <v>21290</v>
      </c>
      <c r="B1067" s="25" t="s">
        <v>20406</v>
      </c>
    </row>
    <row r="1068" spans="1:2" ht="15">
      <c r="A1068" s="25" t="s">
        <v>21291</v>
      </c>
      <c r="B1068" s="25" t="s">
        <v>20406</v>
      </c>
    </row>
    <row r="1069" spans="1:2" ht="15">
      <c r="A1069" s="25" t="s">
        <v>21292</v>
      </c>
      <c r="B1069" s="25" t="s">
        <v>20406</v>
      </c>
    </row>
    <row r="1070" spans="1:2" ht="15">
      <c r="A1070" s="25" t="s">
        <v>21293</v>
      </c>
      <c r="B1070" s="25" t="s">
        <v>20406</v>
      </c>
    </row>
    <row r="1071" spans="1:2" ht="15">
      <c r="A1071" s="25" t="s">
        <v>7875</v>
      </c>
      <c r="B1071" s="25" t="s">
        <v>20419</v>
      </c>
    </row>
    <row r="1072" spans="1:2" ht="15">
      <c r="A1072" s="25" t="s">
        <v>21294</v>
      </c>
      <c r="B1072" s="25" t="s">
        <v>20406</v>
      </c>
    </row>
    <row r="1073" spans="1:2" ht="15">
      <c r="A1073" s="25" t="s">
        <v>21295</v>
      </c>
      <c r="B1073" s="25" t="s">
        <v>20406</v>
      </c>
    </row>
    <row r="1074" spans="1:2" ht="15">
      <c r="A1074" s="25" t="s">
        <v>10708</v>
      </c>
      <c r="B1074" s="25" t="s">
        <v>20419</v>
      </c>
    </row>
    <row r="1075" spans="1:2" ht="15">
      <c r="A1075" s="25" t="s">
        <v>21296</v>
      </c>
      <c r="B1075" s="25" t="s">
        <v>20419</v>
      </c>
    </row>
    <row r="1076" spans="1:2" ht="15">
      <c r="A1076" s="25" t="s">
        <v>21297</v>
      </c>
      <c r="B1076" s="25" t="s">
        <v>20419</v>
      </c>
    </row>
    <row r="1077" spans="1:2" ht="15">
      <c r="A1077" s="25" t="s">
        <v>12381</v>
      </c>
      <c r="B1077" s="25" t="s">
        <v>20419</v>
      </c>
    </row>
    <row r="1078" spans="1:2" ht="15">
      <c r="A1078" s="25" t="s">
        <v>21298</v>
      </c>
      <c r="B1078" s="25" t="s">
        <v>20419</v>
      </c>
    </row>
    <row r="1079" spans="1:2" ht="15">
      <c r="A1079" s="25" t="s">
        <v>12385</v>
      </c>
      <c r="B1079" s="25" t="s">
        <v>20419</v>
      </c>
    </row>
    <row r="1080" spans="1:2" ht="15">
      <c r="A1080" s="25" t="s">
        <v>9314</v>
      </c>
      <c r="B1080" s="25" t="s">
        <v>20419</v>
      </c>
    </row>
    <row r="1081" spans="1:2" ht="15">
      <c r="A1081" s="25" t="s">
        <v>21299</v>
      </c>
      <c r="B1081" s="25" t="s">
        <v>20406</v>
      </c>
    </row>
    <row r="1082" spans="1:2" ht="15">
      <c r="A1082" s="25" t="s">
        <v>21300</v>
      </c>
      <c r="B1082" s="25" t="s">
        <v>20419</v>
      </c>
    </row>
    <row r="1083" spans="1:2" ht="15">
      <c r="A1083" s="25" t="s">
        <v>21301</v>
      </c>
      <c r="B1083" s="25" t="s">
        <v>20406</v>
      </c>
    </row>
    <row r="1084" spans="1:2" ht="15">
      <c r="A1084" s="25" t="s">
        <v>21302</v>
      </c>
      <c r="B1084" s="25" t="s">
        <v>20406</v>
      </c>
    </row>
    <row r="1085" spans="1:2" ht="15">
      <c r="A1085" s="25" t="s">
        <v>21303</v>
      </c>
      <c r="B1085" s="25" t="s">
        <v>20406</v>
      </c>
    </row>
    <row r="1086" spans="1:2" ht="15">
      <c r="A1086" s="25" t="s">
        <v>21304</v>
      </c>
      <c r="B1086" s="25" t="s">
        <v>20406</v>
      </c>
    </row>
    <row r="1087" spans="1:2" ht="15">
      <c r="A1087" s="25" t="s">
        <v>21305</v>
      </c>
      <c r="B1087" s="25" t="s">
        <v>20406</v>
      </c>
    </row>
    <row r="1088" spans="1:2" ht="15">
      <c r="A1088" s="25" t="s">
        <v>21306</v>
      </c>
      <c r="B1088" s="25" t="s">
        <v>20406</v>
      </c>
    </row>
    <row r="1089" spans="1:2" ht="15">
      <c r="A1089" s="25" t="s">
        <v>21307</v>
      </c>
      <c r="B1089" s="25" t="s">
        <v>20406</v>
      </c>
    </row>
    <row r="1090" spans="1:2" ht="15">
      <c r="A1090" s="25" t="s">
        <v>21308</v>
      </c>
      <c r="B1090" s="25" t="s">
        <v>20406</v>
      </c>
    </row>
    <row r="1091" spans="1:2" ht="15">
      <c r="A1091" s="25" t="s">
        <v>21308</v>
      </c>
      <c r="B1091" s="25" t="s">
        <v>20406</v>
      </c>
    </row>
    <row r="1092" spans="1:2" ht="15">
      <c r="A1092" s="25" t="s">
        <v>21309</v>
      </c>
      <c r="B1092" s="25" t="s">
        <v>20406</v>
      </c>
    </row>
    <row r="1093" spans="1:2" ht="15">
      <c r="A1093" s="25" t="s">
        <v>21310</v>
      </c>
      <c r="B1093" s="25" t="s">
        <v>20406</v>
      </c>
    </row>
    <row r="1094" spans="1:2" ht="15">
      <c r="A1094" s="25" t="s">
        <v>21311</v>
      </c>
      <c r="B1094" s="25" t="s">
        <v>20406</v>
      </c>
    </row>
    <row r="1095" spans="1:2" ht="15">
      <c r="A1095" s="25" t="s">
        <v>21312</v>
      </c>
      <c r="B1095" s="25" t="s">
        <v>20406</v>
      </c>
    </row>
    <row r="1096" spans="1:2" ht="15">
      <c r="A1096" s="25" t="s">
        <v>21313</v>
      </c>
      <c r="B1096" s="25" t="s">
        <v>20406</v>
      </c>
    </row>
    <row r="1097" spans="1:2" ht="15">
      <c r="A1097" s="25" t="s">
        <v>21314</v>
      </c>
      <c r="B1097" s="25" t="s">
        <v>20419</v>
      </c>
    </row>
    <row r="1098" spans="1:2" ht="15">
      <c r="A1098" s="25" t="s">
        <v>21315</v>
      </c>
      <c r="B1098" s="25" t="s">
        <v>20406</v>
      </c>
    </row>
    <row r="1099" spans="1:2" ht="15">
      <c r="A1099" s="25" t="s">
        <v>21316</v>
      </c>
      <c r="B1099" s="25" t="s">
        <v>20406</v>
      </c>
    </row>
    <row r="1100" spans="1:2" ht="15">
      <c r="A1100" s="25" t="s">
        <v>21317</v>
      </c>
      <c r="B1100" s="25" t="s">
        <v>20406</v>
      </c>
    </row>
    <row r="1101" spans="1:2" ht="15">
      <c r="A1101" s="25" t="s">
        <v>21318</v>
      </c>
      <c r="B1101" s="25" t="s">
        <v>20406</v>
      </c>
    </row>
    <row r="1102" spans="1:2" ht="15">
      <c r="A1102" s="25" t="s">
        <v>21319</v>
      </c>
      <c r="B1102" s="25" t="s">
        <v>20419</v>
      </c>
    </row>
    <row r="1103" spans="1:2" ht="15">
      <c r="A1103" s="25" t="s">
        <v>21320</v>
      </c>
      <c r="B1103" s="25" t="s">
        <v>20419</v>
      </c>
    </row>
    <row r="1104" spans="1:2" ht="15">
      <c r="A1104" s="25" t="s">
        <v>21321</v>
      </c>
      <c r="B1104" s="25" t="s">
        <v>20419</v>
      </c>
    </row>
    <row r="1105" spans="1:2" ht="15">
      <c r="A1105" s="25" t="s">
        <v>12896</v>
      </c>
      <c r="B1105" s="25" t="s">
        <v>20419</v>
      </c>
    </row>
    <row r="1106" spans="1:2" ht="15">
      <c r="A1106" s="25" t="s">
        <v>21322</v>
      </c>
      <c r="B1106" s="25" t="s">
        <v>20419</v>
      </c>
    </row>
    <row r="1107" spans="1:2" ht="15">
      <c r="A1107" s="25" t="s">
        <v>21323</v>
      </c>
      <c r="B1107" s="25" t="s">
        <v>20419</v>
      </c>
    </row>
    <row r="1108" spans="1:2" ht="15">
      <c r="A1108" s="25" t="s">
        <v>21324</v>
      </c>
      <c r="B1108" s="25" t="s">
        <v>20419</v>
      </c>
    </row>
    <row r="1109" spans="1:2" ht="15">
      <c r="A1109" s="25" t="s">
        <v>21325</v>
      </c>
      <c r="B1109" s="25" t="s">
        <v>20419</v>
      </c>
    </row>
    <row r="1110" spans="1:2" ht="15">
      <c r="A1110" s="25" t="s">
        <v>7809</v>
      </c>
      <c r="B1110" s="25" t="s">
        <v>20406</v>
      </c>
    </row>
    <row r="1111" spans="1:2" ht="15">
      <c r="A1111" s="25" t="s">
        <v>7809</v>
      </c>
      <c r="B1111" s="25" t="s">
        <v>20419</v>
      </c>
    </row>
    <row r="1112" spans="1:2" ht="15">
      <c r="A1112" s="25" t="s">
        <v>21326</v>
      </c>
      <c r="B1112" s="25" t="s">
        <v>20419</v>
      </c>
    </row>
    <row r="1113" spans="1:2" ht="15">
      <c r="A1113" s="25" t="s">
        <v>21327</v>
      </c>
      <c r="B1113" s="25" t="s">
        <v>20419</v>
      </c>
    </row>
    <row r="1114" spans="1:2" ht="15">
      <c r="A1114" s="25" t="s">
        <v>11661</v>
      </c>
      <c r="B1114" s="25" t="s">
        <v>20419</v>
      </c>
    </row>
    <row r="1115" spans="1:2" ht="15">
      <c r="A1115" s="25" t="s">
        <v>10182</v>
      </c>
      <c r="B1115" s="25" t="s">
        <v>20419</v>
      </c>
    </row>
    <row r="1116" spans="1:2" ht="15">
      <c r="A1116" s="25" t="s">
        <v>21328</v>
      </c>
      <c r="B1116" s="25" t="s">
        <v>20406</v>
      </c>
    </row>
    <row r="1117" spans="1:2" ht="15">
      <c r="A1117" s="25" t="s">
        <v>21329</v>
      </c>
      <c r="B1117" s="25" t="s">
        <v>20406</v>
      </c>
    </row>
    <row r="1118" spans="1:2" ht="15">
      <c r="A1118" s="25" t="s">
        <v>21330</v>
      </c>
      <c r="B1118" s="25" t="s">
        <v>20406</v>
      </c>
    </row>
    <row r="1119" spans="1:2" ht="15">
      <c r="A1119" s="25" t="s">
        <v>21331</v>
      </c>
      <c r="B1119" s="25" t="s">
        <v>20406</v>
      </c>
    </row>
    <row r="1120" spans="1:2" ht="15">
      <c r="A1120" s="25" t="s">
        <v>21332</v>
      </c>
      <c r="B1120" s="25" t="s">
        <v>20406</v>
      </c>
    </row>
    <row r="1121" spans="1:2" ht="15">
      <c r="A1121" s="25" t="s">
        <v>21333</v>
      </c>
      <c r="B1121" s="25" t="s">
        <v>20406</v>
      </c>
    </row>
    <row r="1122" spans="1:2" ht="15">
      <c r="A1122" s="25" t="s">
        <v>21334</v>
      </c>
      <c r="B1122" s="25" t="s">
        <v>20406</v>
      </c>
    </row>
    <row r="1123" spans="1:2" ht="15">
      <c r="A1123" s="25" t="s">
        <v>21335</v>
      </c>
      <c r="B1123" s="25" t="s">
        <v>20406</v>
      </c>
    </row>
    <row r="1124" spans="1:2" ht="15">
      <c r="A1124" s="25" t="s">
        <v>21336</v>
      </c>
      <c r="B1124" s="25" t="s">
        <v>20406</v>
      </c>
    </row>
    <row r="1125" spans="1:2" ht="15">
      <c r="A1125" s="25" t="s">
        <v>21337</v>
      </c>
      <c r="B1125" s="25" t="s">
        <v>20406</v>
      </c>
    </row>
    <row r="1126" spans="1:2" ht="15">
      <c r="A1126" s="25" t="s">
        <v>21338</v>
      </c>
      <c r="B1126" s="25" t="s">
        <v>20406</v>
      </c>
    </row>
    <row r="1127" spans="1:2" ht="15">
      <c r="A1127" s="25" t="s">
        <v>21339</v>
      </c>
      <c r="B1127" s="25" t="s">
        <v>20406</v>
      </c>
    </row>
    <row r="1128" spans="1:2" ht="15">
      <c r="A1128" s="25" t="s">
        <v>12551</v>
      </c>
      <c r="B1128" s="25" t="s">
        <v>20419</v>
      </c>
    </row>
    <row r="1129" spans="1:2" ht="15">
      <c r="A1129" s="25" t="s">
        <v>11206</v>
      </c>
      <c r="B1129" s="25" t="s">
        <v>20419</v>
      </c>
    </row>
    <row r="1130" spans="1:2" ht="15">
      <c r="A1130" s="25" t="s">
        <v>8236</v>
      </c>
      <c r="B1130" s="25" t="s">
        <v>20419</v>
      </c>
    </row>
    <row r="1131" spans="1:2" ht="15">
      <c r="A1131" s="25" t="s">
        <v>7938</v>
      </c>
      <c r="B1131" s="25" t="s">
        <v>20406</v>
      </c>
    </row>
    <row r="1132" spans="1:2" ht="15">
      <c r="A1132" s="25" t="s">
        <v>7937</v>
      </c>
      <c r="B1132" s="25" t="s">
        <v>20419</v>
      </c>
    </row>
    <row r="1133" spans="1:2" ht="15">
      <c r="A1133" s="25" t="s">
        <v>8087</v>
      </c>
      <c r="B1133" s="25" t="s">
        <v>20419</v>
      </c>
    </row>
    <row r="1134" spans="1:2" ht="15">
      <c r="A1134" s="25" t="s">
        <v>21340</v>
      </c>
      <c r="B1134" s="25" t="s">
        <v>20419</v>
      </c>
    </row>
    <row r="1135" spans="1:2" ht="15">
      <c r="A1135" s="25" t="s">
        <v>21341</v>
      </c>
      <c r="B1135" s="25" t="s">
        <v>20406</v>
      </c>
    </row>
    <row r="1136" spans="1:2" ht="15">
      <c r="A1136" s="25" t="s">
        <v>21342</v>
      </c>
      <c r="B1136" s="25" t="s">
        <v>20406</v>
      </c>
    </row>
    <row r="1137" spans="1:2" ht="15">
      <c r="A1137" s="25" t="s">
        <v>21343</v>
      </c>
      <c r="B1137" s="25" t="s">
        <v>20406</v>
      </c>
    </row>
    <row r="1138" spans="1:2" ht="15">
      <c r="A1138" s="25" t="s">
        <v>21344</v>
      </c>
      <c r="B1138" s="25" t="s">
        <v>20406</v>
      </c>
    </row>
    <row r="1139" spans="1:2" ht="15">
      <c r="A1139" s="25" t="s">
        <v>7984</v>
      </c>
      <c r="B1139" s="25" t="s">
        <v>20406</v>
      </c>
    </row>
    <row r="1140" spans="1:2" ht="15">
      <c r="A1140" s="25" t="s">
        <v>21345</v>
      </c>
      <c r="B1140" s="25" t="s">
        <v>20419</v>
      </c>
    </row>
    <row r="1141" spans="1:2" ht="15">
      <c r="A1141" s="25" t="s">
        <v>21346</v>
      </c>
      <c r="B1141" s="25" t="s">
        <v>20406</v>
      </c>
    </row>
    <row r="1142" spans="1:2" ht="15">
      <c r="A1142" s="25" t="s">
        <v>21347</v>
      </c>
      <c r="B1142" s="25" t="s">
        <v>20406</v>
      </c>
    </row>
    <row r="1143" spans="1:2" ht="15">
      <c r="A1143" s="25" t="s">
        <v>21348</v>
      </c>
      <c r="B1143" s="25" t="s">
        <v>20406</v>
      </c>
    </row>
    <row r="1144" spans="1:2" ht="15">
      <c r="A1144" s="25" t="s">
        <v>21349</v>
      </c>
      <c r="B1144" s="25" t="s">
        <v>20406</v>
      </c>
    </row>
    <row r="1145" spans="1:2" ht="15">
      <c r="A1145" s="25" t="s">
        <v>21350</v>
      </c>
      <c r="B1145" s="25" t="s">
        <v>20406</v>
      </c>
    </row>
    <row r="1146" spans="1:2" ht="15">
      <c r="A1146" s="25" t="s">
        <v>21351</v>
      </c>
      <c r="B1146" s="25" t="s">
        <v>20406</v>
      </c>
    </row>
    <row r="1147" spans="1:2" ht="15">
      <c r="A1147" s="25" t="s">
        <v>21352</v>
      </c>
      <c r="B1147" s="25" t="s">
        <v>20406</v>
      </c>
    </row>
    <row r="1148" spans="1:2" ht="15">
      <c r="A1148" s="25" t="s">
        <v>21353</v>
      </c>
      <c r="B1148" s="25" t="s">
        <v>20406</v>
      </c>
    </row>
    <row r="1149" spans="1:2" ht="15">
      <c r="A1149" s="25" t="s">
        <v>21354</v>
      </c>
      <c r="B1149" s="25" t="s">
        <v>20406</v>
      </c>
    </row>
    <row r="1150" spans="1:2" ht="15">
      <c r="A1150" s="25" t="s">
        <v>21355</v>
      </c>
      <c r="B1150" s="25" t="s">
        <v>20406</v>
      </c>
    </row>
    <row r="1151" spans="1:2" ht="15">
      <c r="A1151" s="25" t="s">
        <v>21356</v>
      </c>
      <c r="B1151" s="25" t="s">
        <v>20406</v>
      </c>
    </row>
    <row r="1152" spans="1:2" ht="15">
      <c r="A1152" s="25" t="s">
        <v>21357</v>
      </c>
      <c r="B1152" s="25" t="s">
        <v>20406</v>
      </c>
    </row>
    <row r="1153" spans="1:2" ht="15">
      <c r="A1153" s="25" t="s">
        <v>21358</v>
      </c>
      <c r="B1153" s="25" t="s">
        <v>20406</v>
      </c>
    </row>
    <row r="1154" spans="1:2" ht="15">
      <c r="A1154" s="25" t="s">
        <v>21359</v>
      </c>
      <c r="B1154" s="25" t="s">
        <v>20406</v>
      </c>
    </row>
    <row r="1155" spans="1:2" ht="15">
      <c r="A1155" s="25" t="s">
        <v>21360</v>
      </c>
      <c r="B1155" s="25" t="s">
        <v>20406</v>
      </c>
    </row>
    <row r="1156" spans="1:2" ht="15">
      <c r="A1156" s="25" t="s">
        <v>21361</v>
      </c>
      <c r="B1156" s="25" t="s">
        <v>20406</v>
      </c>
    </row>
    <row r="1157" spans="1:2" ht="15">
      <c r="A1157" s="25" t="s">
        <v>21362</v>
      </c>
      <c r="B1157" s="25" t="s">
        <v>20419</v>
      </c>
    </row>
    <row r="1158" spans="1:2" ht="15">
      <c r="A1158" s="25" t="s">
        <v>21363</v>
      </c>
      <c r="B1158" s="25" t="s">
        <v>20419</v>
      </c>
    </row>
    <row r="1159" spans="1:2" ht="15">
      <c r="A1159" s="25" t="s">
        <v>21364</v>
      </c>
      <c r="B1159" s="25" t="s">
        <v>20419</v>
      </c>
    </row>
    <row r="1160" spans="1:2" ht="15">
      <c r="A1160" s="25" t="s">
        <v>7757</v>
      </c>
      <c r="B1160" s="25" t="s">
        <v>20406</v>
      </c>
    </row>
    <row r="1161" spans="1:2" ht="15">
      <c r="A1161" s="25" t="s">
        <v>8191</v>
      </c>
      <c r="B1161" s="25" t="s">
        <v>20419</v>
      </c>
    </row>
    <row r="1162" spans="1:2" ht="15">
      <c r="A1162" s="25" t="s">
        <v>11424</v>
      </c>
      <c r="B1162" s="25" t="s">
        <v>20419</v>
      </c>
    </row>
    <row r="1163" spans="1:2" ht="15">
      <c r="A1163" s="25" t="s">
        <v>21365</v>
      </c>
      <c r="B1163" s="25" t="s">
        <v>20419</v>
      </c>
    </row>
    <row r="1164" spans="1:2" ht="15">
      <c r="A1164" s="25" t="s">
        <v>21366</v>
      </c>
      <c r="B1164" s="25" t="s">
        <v>20419</v>
      </c>
    </row>
    <row r="1165" spans="1:2" ht="15">
      <c r="A1165" s="25" t="s">
        <v>10599</v>
      </c>
      <c r="B1165" s="25" t="s">
        <v>20419</v>
      </c>
    </row>
    <row r="1166" spans="1:2" ht="15">
      <c r="A1166" s="25" t="s">
        <v>13060</v>
      </c>
      <c r="B1166" s="25" t="s">
        <v>20419</v>
      </c>
    </row>
    <row r="1167" spans="1:2" ht="15">
      <c r="A1167" s="25" t="s">
        <v>21367</v>
      </c>
      <c r="B1167" s="25" t="s">
        <v>20406</v>
      </c>
    </row>
    <row r="1168" spans="1:2" ht="15">
      <c r="A1168" s="25" t="s">
        <v>21368</v>
      </c>
      <c r="B1168" s="25" t="s">
        <v>20419</v>
      </c>
    </row>
    <row r="1169" spans="1:2" ht="15">
      <c r="A1169" s="25" t="s">
        <v>10518</v>
      </c>
      <c r="B1169" s="25" t="s">
        <v>20419</v>
      </c>
    </row>
    <row r="1170" spans="1:2" ht="15">
      <c r="A1170" s="25" t="s">
        <v>21369</v>
      </c>
      <c r="B1170" s="25" t="s">
        <v>20406</v>
      </c>
    </row>
    <row r="1171" spans="1:2" ht="15">
      <c r="A1171" s="25" t="s">
        <v>21370</v>
      </c>
      <c r="B1171" s="25" t="s">
        <v>20406</v>
      </c>
    </row>
    <row r="1172" spans="1:2" ht="15">
      <c r="A1172" s="25" t="s">
        <v>21371</v>
      </c>
      <c r="B1172" s="25" t="s">
        <v>20406</v>
      </c>
    </row>
    <row r="1173" spans="1:2" ht="15">
      <c r="A1173" s="25" t="s">
        <v>21372</v>
      </c>
      <c r="B1173" s="25" t="s">
        <v>20406</v>
      </c>
    </row>
    <row r="1174" spans="1:2" ht="15">
      <c r="A1174" s="25" t="s">
        <v>10529</v>
      </c>
      <c r="B1174" s="25" t="s">
        <v>20419</v>
      </c>
    </row>
    <row r="1175" spans="1:2" ht="15">
      <c r="A1175" s="25" t="s">
        <v>16498</v>
      </c>
      <c r="B1175" s="25" t="s">
        <v>20406</v>
      </c>
    </row>
    <row r="1176" spans="1:2" ht="15">
      <c r="A1176" s="25" t="s">
        <v>9682</v>
      </c>
      <c r="B1176" s="25" t="s">
        <v>20419</v>
      </c>
    </row>
    <row r="1177" spans="1:2" ht="15">
      <c r="A1177" s="25" t="s">
        <v>21373</v>
      </c>
      <c r="B1177" s="25" t="s">
        <v>20406</v>
      </c>
    </row>
    <row r="1178" spans="1:2" ht="15">
      <c r="A1178" s="25" t="s">
        <v>21374</v>
      </c>
      <c r="B1178" s="25" t="s">
        <v>20406</v>
      </c>
    </row>
    <row r="1179" spans="1:2" ht="15">
      <c r="A1179" s="25" t="s">
        <v>21375</v>
      </c>
      <c r="B1179" s="25" t="s">
        <v>20406</v>
      </c>
    </row>
    <row r="1180" spans="1:2" ht="15">
      <c r="A1180" s="25" t="s">
        <v>21376</v>
      </c>
      <c r="B1180" s="25" t="s">
        <v>20406</v>
      </c>
    </row>
    <row r="1181" spans="1:2" ht="15">
      <c r="A1181" s="25" t="s">
        <v>21377</v>
      </c>
      <c r="B1181" s="25" t="s">
        <v>20406</v>
      </c>
    </row>
    <row r="1182" spans="1:2" ht="15">
      <c r="A1182" s="25" t="s">
        <v>21378</v>
      </c>
      <c r="B1182" s="25" t="s">
        <v>20406</v>
      </c>
    </row>
    <row r="1183" spans="1:2" ht="15">
      <c r="A1183" s="25" t="s">
        <v>21379</v>
      </c>
      <c r="B1183" s="25" t="s">
        <v>20406</v>
      </c>
    </row>
    <row r="1184" spans="1:2" ht="15">
      <c r="A1184" s="25" t="s">
        <v>21380</v>
      </c>
      <c r="B1184" s="25" t="s">
        <v>20406</v>
      </c>
    </row>
    <row r="1185" spans="1:2" ht="15">
      <c r="A1185" s="25" t="s">
        <v>21381</v>
      </c>
      <c r="B1185" s="25" t="s">
        <v>20406</v>
      </c>
    </row>
    <row r="1186" spans="1:2" ht="15">
      <c r="A1186" s="25" t="s">
        <v>21382</v>
      </c>
      <c r="B1186" s="25" t="s">
        <v>20406</v>
      </c>
    </row>
    <row r="1187" spans="1:2" ht="15">
      <c r="A1187" s="25" t="s">
        <v>21383</v>
      </c>
      <c r="B1187" s="25" t="s">
        <v>20406</v>
      </c>
    </row>
    <row r="1188" spans="1:2" ht="15">
      <c r="A1188" s="25" t="s">
        <v>21384</v>
      </c>
      <c r="B1188" s="25" t="s">
        <v>20406</v>
      </c>
    </row>
    <row r="1189" spans="1:2" ht="15">
      <c r="A1189" s="25" t="s">
        <v>21385</v>
      </c>
      <c r="B1189" s="25" t="s">
        <v>20406</v>
      </c>
    </row>
    <row r="1190" spans="1:2" ht="15">
      <c r="A1190" s="25" t="s">
        <v>7340</v>
      </c>
      <c r="B1190" s="25" t="s">
        <v>20406</v>
      </c>
    </row>
    <row r="1191" spans="1:2" ht="15">
      <c r="A1191" s="25" t="s">
        <v>21386</v>
      </c>
      <c r="B1191" s="25" t="s">
        <v>20406</v>
      </c>
    </row>
    <row r="1192" spans="1:2" ht="15">
      <c r="A1192" s="25" t="s">
        <v>21387</v>
      </c>
      <c r="B1192" s="25" t="s">
        <v>20406</v>
      </c>
    </row>
    <row r="1193" spans="1:2" ht="15">
      <c r="A1193" s="25" t="s">
        <v>21388</v>
      </c>
      <c r="B1193" s="25" t="s">
        <v>20406</v>
      </c>
    </row>
    <row r="1194" spans="1:2" ht="15">
      <c r="A1194" s="25" t="s">
        <v>21389</v>
      </c>
      <c r="B1194" s="25" t="s">
        <v>20406</v>
      </c>
    </row>
    <row r="1195" spans="1:2" ht="15">
      <c r="A1195" s="25" t="s">
        <v>10046</v>
      </c>
      <c r="B1195" s="25" t="s">
        <v>20419</v>
      </c>
    </row>
    <row r="1196" spans="1:2" ht="15">
      <c r="A1196" s="25" t="s">
        <v>13298</v>
      </c>
      <c r="B1196" s="25" t="s">
        <v>20419</v>
      </c>
    </row>
    <row r="1197" spans="1:2" ht="15">
      <c r="A1197" s="25" t="s">
        <v>10914</v>
      </c>
      <c r="B1197" s="25" t="s">
        <v>20419</v>
      </c>
    </row>
    <row r="1198" spans="1:2" ht="15">
      <c r="A1198" s="25" t="s">
        <v>7319</v>
      </c>
      <c r="B1198" s="25" t="s">
        <v>20419</v>
      </c>
    </row>
    <row r="1199" spans="1:2" ht="15">
      <c r="A1199" s="25" t="s">
        <v>12918</v>
      </c>
      <c r="B1199" s="25" t="s">
        <v>20419</v>
      </c>
    </row>
    <row r="1200" spans="1:2" ht="15">
      <c r="A1200" s="25" t="s">
        <v>21390</v>
      </c>
      <c r="B1200" s="25" t="s">
        <v>20419</v>
      </c>
    </row>
    <row r="1201" spans="1:2" ht="15">
      <c r="A1201" s="25" t="s">
        <v>14636</v>
      </c>
      <c r="B1201" s="25" t="s">
        <v>20419</v>
      </c>
    </row>
    <row r="1202" spans="1:2" ht="15">
      <c r="A1202" s="25" t="s">
        <v>14636</v>
      </c>
      <c r="B1202" s="25" t="s">
        <v>20419</v>
      </c>
    </row>
    <row r="1203" spans="1:2" ht="15">
      <c r="A1203" s="25" t="s">
        <v>21391</v>
      </c>
      <c r="B1203" s="25" t="s">
        <v>20419</v>
      </c>
    </row>
    <row r="1204" spans="1:2" ht="15">
      <c r="A1204" s="25" t="s">
        <v>14140</v>
      </c>
      <c r="B1204" s="25" t="s">
        <v>20419</v>
      </c>
    </row>
    <row r="1205" spans="1:2" ht="15">
      <c r="A1205" s="25" t="s">
        <v>21392</v>
      </c>
      <c r="B1205" s="25" t="s">
        <v>20419</v>
      </c>
    </row>
    <row r="1206" spans="1:2" ht="15">
      <c r="A1206" s="25" t="s">
        <v>21393</v>
      </c>
      <c r="B1206" s="25" t="s">
        <v>20419</v>
      </c>
    </row>
    <row r="1207" spans="1:2" ht="15">
      <c r="A1207" s="25" t="s">
        <v>21394</v>
      </c>
      <c r="B1207" s="25" t="s">
        <v>20406</v>
      </c>
    </row>
    <row r="1208" spans="1:2" ht="15">
      <c r="A1208" s="25" t="s">
        <v>21395</v>
      </c>
      <c r="B1208" s="25" t="s">
        <v>20406</v>
      </c>
    </row>
    <row r="1209" spans="1:2" ht="15">
      <c r="A1209" s="25" t="s">
        <v>21396</v>
      </c>
      <c r="B1209" s="25" t="s">
        <v>20419</v>
      </c>
    </row>
    <row r="1210" spans="1:2" ht="15">
      <c r="A1210" s="25" t="s">
        <v>21397</v>
      </c>
      <c r="B1210" s="25" t="s">
        <v>20419</v>
      </c>
    </row>
    <row r="1211" spans="1:2" ht="15">
      <c r="A1211" s="25" t="s">
        <v>21398</v>
      </c>
      <c r="B1211" s="25" t="s">
        <v>20406</v>
      </c>
    </row>
    <row r="1212" spans="1:2" ht="15">
      <c r="A1212" s="25" t="s">
        <v>21399</v>
      </c>
      <c r="B1212" s="25" t="s">
        <v>20406</v>
      </c>
    </row>
    <row r="1213" spans="1:2" ht="15">
      <c r="A1213" s="25" t="s">
        <v>21400</v>
      </c>
      <c r="B1213" s="25" t="s">
        <v>20406</v>
      </c>
    </row>
    <row r="1214" spans="1:2" ht="15">
      <c r="A1214" s="25" t="s">
        <v>21401</v>
      </c>
      <c r="B1214" s="25" t="s">
        <v>20419</v>
      </c>
    </row>
    <row r="1215" spans="1:2" ht="15">
      <c r="A1215" s="25" t="s">
        <v>21402</v>
      </c>
      <c r="B1215" s="25" t="s">
        <v>20406</v>
      </c>
    </row>
    <row r="1216" spans="1:2" ht="15">
      <c r="A1216" s="25" t="s">
        <v>21403</v>
      </c>
      <c r="B1216" s="25" t="s">
        <v>20406</v>
      </c>
    </row>
    <row r="1217" spans="1:2" ht="15">
      <c r="A1217" s="25" t="s">
        <v>21404</v>
      </c>
      <c r="B1217" s="25" t="s">
        <v>20406</v>
      </c>
    </row>
    <row r="1218" spans="1:2" ht="15">
      <c r="A1218" s="25" t="s">
        <v>21405</v>
      </c>
      <c r="B1218" s="25" t="s">
        <v>20419</v>
      </c>
    </row>
    <row r="1219" spans="1:2" ht="15">
      <c r="A1219" s="25" t="s">
        <v>21405</v>
      </c>
      <c r="B1219" s="25" t="s">
        <v>20419</v>
      </c>
    </row>
    <row r="1220" spans="1:2" ht="15">
      <c r="A1220" s="25" t="s">
        <v>21405</v>
      </c>
      <c r="B1220" s="25" t="s">
        <v>20419</v>
      </c>
    </row>
    <row r="1221" spans="1:2" ht="15">
      <c r="A1221" s="25" t="s">
        <v>21406</v>
      </c>
      <c r="B1221" s="25" t="s">
        <v>20419</v>
      </c>
    </row>
    <row r="1222" spans="1:2" ht="15">
      <c r="A1222" s="25" t="s">
        <v>8951</v>
      </c>
      <c r="B1222" s="25" t="s">
        <v>20419</v>
      </c>
    </row>
    <row r="1223" spans="1:2" ht="15">
      <c r="A1223" s="25" t="s">
        <v>9831</v>
      </c>
      <c r="B1223" s="25" t="s">
        <v>20419</v>
      </c>
    </row>
    <row r="1224" spans="1:2" ht="15">
      <c r="A1224" s="25" t="s">
        <v>21407</v>
      </c>
      <c r="B1224" s="25" t="s">
        <v>20419</v>
      </c>
    </row>
    <row r="1225" spans="1:2" ht="15">
      <c r="A1225" s="25" t="s">
        <v>21408</v>
      </c>
      <c r="B1225" s="25" t="s">
        <v>20419</v>
      </c>
    </row>
    <row r="1226" spans="1:2" ht="15">
      <c r="A1226" s="25" t="s">
        <v>21409</v>
      </c>
      <c r="B1226" s="25" t="s">
        <v>20419</v>
      </c>
    </row>
    <row r="1227" spans="1:2" ht="15">
      <c r="A1227" s="25" t="s">
        <v>21410</v>
      </c>
      <c r="B1227" s="25" t="s">
        <v>20419</v>
      </c>
    </row>
    <row r="1228" spans="1:2" ht="15">
      <c r="A1228" s="25" t="s">
        <v>10093</v>
      </c>
      <c r="B1228" s="25" t="s">
        <v>20419</v>
      </c>
    </row>
    <row r="1229" spans="1:2" ht="15">
      <c r="A1229" s="25" t="s">
        <v>21411</v>
      </c>
      <c r="B1229" s="25" t="s">
        <v>20419</v>
      </c>
    </row>
    <row r="1230" spans="1:2" ht="15">
      <c r="A1230" s="25" t="s">
        <v>7987</v>
      </c>
      <c r="B1230" s="25" t="s">
        <v>20406</v>
      </c>
    </row>
    <row r="1231" spans="1:2" ht="15">
      <c r="A1231" s="25" t="s">
        <v>7497</v>
      </c>
      <c r="B1231" s="25" t="s">
        <v>20419</v>
      </c>
    </row>
    <row r="1232" spans="1:2" ht="15">
      <c r="A1232" s="25" t="s">
        <v>21412</v>
      </c>
      <c r="B1232" s="25" t="s">
        <v>20419</v>
      </c>
    </row>
    <row r="1233" spans="1:2" ht="15">
      <c r="A1233" s="25" t="s">
        <v>21413</v>
      </c>
      <c r="B1233" s="25" t="s">
        <v>20406</v>
      </c>
    </row>
    <row r="1234" spans="1:2" ht="15">
      <c r="A1234" s="25" t="s">
        <v>21414</v>
      </c>
      <c r="B1234" s="25" t="s">
        <v>20406</v>
      </c>
    </row>
    <row r="1235" spans="1:2" ht="15">
      <c r="A1235" s="25" t="s">
        <v>21415</v>
      </c>
      <c r="B1235" s="25" t="s">
        <v>20406</v>
      </c>
    </row>
    <row r="1236" spans="1:2" ht="15">
      <c r="A1236" s="25" t="s">
        <v>21416</v>
      </c>
      <c r="B1236" s="25" t="s">
        <v>20406</v>
      </c>
    </row>
    <row r="1237" spans="1:2" ht="15">
      <c r="A1237" s="25" t="s">
        <v>21417</v>
      </c>
      <c r="B1237" s="25" t="s">
        <v>20406</v>
      </c>
    </row>
    <row r="1238" spans="1:2" ht="15">
      <c r="A1238" s="25" t="s">
        <v>21418</v>
      </c>
      <c r="B1238" s="25" t="s">
        <v>20406</v>
      </c>
    </row>
    <row r="1239" spans="1:2" ht="15">
      <c r="A1239" s="25" t="s">
        <v>21419</v>
      </c>
      <c r="B1239" s="25" t="s">
        <v>20406</v>
      </c>
    </row>
    <row r="1240" spans="1:2" ht="15">
      <c r="A1240" s="25" t="s">
        <v>21420</v>
      </c>
      <c r="B1240" s="25" t="s">
        <v>20406</v>
      </c>
    </row>
    <row r="1241" spans="1:2" ht="15">
      <c r="A1241" s="25" t="s">
        <v>21421</v>
      </c>
      <c r="B1241" s="25" t="s">
        <v>20406</v>
      </c>
    </row>
    <row r="1242" spans="1:2" ht="15">
      <c r="A1242" s="25" t="s">
        <v>21422</v>
      </c>
      <c r="B1242" s="25" t="s">
        <v>20419</v>
      </c>
    </row>
    <row r="1243" spans="1:2" ht="15">
      <c r="A1243" s="25" t="s">
        <v>21423</v>
      </c>
      <c r="B1243" s="25" t="s">
        <v>20419</v>
      </c>
    </row>
    <row r="1244" spans="1:2" ht="15">
      <c r="A1244" s="25" t="s">
        <v>9170</v>
      </c>
      <c r="B1244" s="25" t="s">
        <v>20419</v>
      </c>
    </row>
    <row r="1245" spans="1:2" ht="15">
      <c r="A1245" s="25" t="s">
        <v>21424</v>
      </c>
      <c r="B1245" s="25" t="s">
        <v>20419</v>
      </c>
    </row>
    <row r="1246" spans="1:2" ht="15">
      <c r="A1246" s="25" t="s">
        <v>21425</v>
      </c>
      <c r="B1246" s="25" t="s">
        <v>20406</v>
      </c>
    </row>
    <row r="1247" spans="1:2" ht="15">
      <c r="A1247" s="25" t="s">
        <v>21426</v>
      </c>
      <c r="B1247" s="25" t="s">
        <v>20406</v>
      </c>
    </row>
    <row r="1248" spans="1:2" ht="15">
      <c r="A1248" s="25" t="s">
        <v>21427</v>
      </c>
      <c r="B1248" s="25" t="s">
        <v>20406</v>
      </c>
    </row>
    <row r="1249" spans="1:2" ht="15">
      <c r="A1249" s="25" t="s">
        <v>21428</v>
      </c>
      <c r="B1249" s="25" t="s">
        <v>20406</v>
      </c>
    </row>
    <row r="1250" spans="1:2" ht="15">
      <c r="A1250" s="25" t="s">
        <v>21429</v>
      </c>
      <c r="B1250" s="25" t="s">
        <v>20406</v>
      </c>
    </row>
    <row r="1251" spans="1:2" ht="15">
      <c r="A1251" s="25" t="s">
        <v>21430</v>
      </c>
      <c r="B1251" s="25" t="s">
        <v>20406</v>
      </c>
    </row>
    <row r="1252" spans="1:2" ht="15">
      <c r="A1252" s="25" t="s">
        <v>21431</v>
      </c>
      <c r="B1252" s="25" t="s">
        <v>20406</v>
      </c>
    </row>
    <row r="1253" spans="1:2" ht="15">
      <c r="A1253" s="25" t="s">
        <v>21432</v>
      </c>
      <c r="B1253" s="25" t="s">
        <v>20406</v>
      </c>
    </row>
    <row r="1254" spans="1:2" ht="15">
      <c r="A1254" s="25" t="s">
        <v>21433</v>
      </c>
      <c r="B1254" s="25" t="s">
        <v>20419</v>
      </c>
    </row>
    <row r="1255" spans="1:2" ht="15">
      <c r="A1255" s="25" t="s">
        <v>21434</v>
      </c>
      <c r="B1255" s="25" t="s">
        <v>20419</v>
      </c>
    </row>
    <row r="1256" spans="1:2" ht="15">
      <c r="A1256" s="25" t="s">
        <v>10504</v>
      </c>
      <c r="B1256" s="25" t="s">
        <v>20419</v>
      </c>
    </row>
    <row r="1257" spans="1:2" ht="15">
      <c r="A1257" s="25" t="s">
        <v>21435</v>
      </c>
      <c r="B1257" s="25" t="s">
        <v>20419</v>
      </c>
    </row>
    <row r="1258" spans="1:2" ht="15">
      <c r="A1258" s="25" t="s">
        <v>7422</v>
      </c>
      <c r="B1258" s="25" t="s">
        <v>20419</v>
      </c>
    </row>
    <row r="1259" spans="1:2" ht="15">
      <c r="A1259" s="25" t="s">
        <v>21436</v>
      </c>
      <c r="B1259" s="25" t="s">
        <v>20419</v>
      </c>
    </row>
    <row r="1260" spans="1:2" ht="15">
      <c r="A1260" s="25" t="s">
        <v>9879</v>
      </c>
      <c r="B1260" s="25" t="s">
        <v>20406</v>
      </c>
    </row>
    <row r="1261" spans="1:2" ht="15">
      <c r="A1261" s="25" t="s">
        <v>15333</v>
      </c>
      <c r="B1261" s="25" t="s">
        <v>20406</v>
      </c>
    </row>
    <row r="1262" spans="1:2" ht="15">
      <c r="A1262" s="25" t="s">
        <v>21437</v>
      </c>
      <c r="B1262" s="25" t="s">
        <v>20419</v>
      </c>
    </row>
    <row r="1263" spans="1:2" ht="15">
      <c r="A1263" s="25" t="s">
        <v>10286</v>
      </c>
      <c r="B1263" s="25" t="s">
        <v>20419</v>
      </c>
    </row>
    <row r="1264" spans="1:2" ht="15">
      <c r="A1264" s="25" t="s">
        <v>9376</v>
      </c>
      <c r="B1264" s="25" t="s">
        <v>20419</v>
      </c>
    </row>
    <row r="1265" spans="1:2" ht="15">
      <c r="A1265" s="25" t="s">
        <v>21438</v>
      </c>
      <c r="B1265" s="25" t="s">
        <v>20406</v>
      </c>
    </row>
    <row r="1266" spans="1:2" ht="15">
      <c r="A1266" s="25" t="s">
        <v>21439</v>
      </c>
      <c r="B1266" s="25" t="s">
        <v>20406</v>
      </c>
    </row>
    <row r="1267" spans="1:2" ht="15">
      <c r="A1267" s="25" t="s">
        <v>21440</v>
      </c>
      <c r="B1267" s="25" t="s">
        <v>20406</v>
      </c>
    </row>
    <row r="1268" spans="1:2" ht="15">
      <c r="A1268" s="25" t="s">
        <v>21441</v>
      </c>
      <c r="B1268" s="25" t="s">
        <v>20406</v>
      </c>
    </row>
    <row r="1269" spans="1:2" ht="15">
      <c r="A1269" s="25" t="s">
        <v>21442</v>
      </c>
      <c r="B1269" s="25" t="s">
        <v>20406</v>
      </c>
    </row>
    <row r="1270" spans="1:2" ht="15">
      <c r="A1270" s="25" t="s">
        <v>21443</v>
      </c>
      <c r="B1270" s="25" t="s">
        <v>20419</v>
      </c>
    </row>
    <row r="1271" spans="1:2" ht="15">
      <c r="A1271" s="25" t="s">
        <v>21444</v>
      </c>
      <c r="B1271" s="25" t="s">
        <v>20406</v>
      </c>
    </row>
    <row r="1272" spans="1:2" ht="15">
      <c r="A1272" s="25" t="s">
        <v>21445</v>
      </c>
      <c r="B1272" s="25" t="s">
        <v>20406</v>
      </c>
    </row>
    <row r="1273" spans="1:2" ht="15">
      <c r="A1273" s="25" t="s">
        <v>21446</v>
      </c>
      <c r="B1273" s="25" t="s">
        <v>20406</v>
      </c>
    </row>
    <row r="1274" spans="1:2" ht="15">
      <c r="A1274" s="25" t="s">
        <v>21447</v>
      </c>
      <c r="B1274" s="25" t="s">
        <v>20406</v>
      </c>
    </row>
    <row r="1275" spans="1:2" ht="15">
      <c r="A1275" s="25" t="s">
        <v>21448</v>
      </c>
      <c r="B1275" s="25" t="s">
        <v>20406</v>
      </c>
    </row>
    <row r="1276" spans="1:2" ht="15">
      <c r="A1276" s="25" t="s">
        <v>21449</v>
      </c>
      <c r="B1276" s="25" t="s">
        <v>20406</v>
      </c>
    </row>
    <row r="1277" spans="1:2" ht="15">
      <c r="A1277" s="25" t="s">
        <v>21450</v>
      </c>
      <c r="B1277" s="25" t="s">
        <v>20406</v>
      </c>
    </row>
    <row r="1278" spans="1:2" ht="15">
      <c r="A1278" s="25" t="s">
        <v>21451</v>
      </c>
      <c r="B1278" s="25" t="s">
        <v>20406</v>
      </c>
    </row>
    <row r="1279" spans="1:2" ht="15">
      <c r="A1279" s="25" t="s">
        <v>21452</v>
      </c>
      <c r="B1279" s="25" t="s">
        <v>20406</v>
      </c>
    </row>
    <row r="1280" spans="1:2" ht="15">
      <c r="A1280" s="25" t="s">
        <v>21453</v>
      </c>
      <c r="B1280" s="25" t="s">
        <v>20419</v>
      </c>
    </row>
    <row r="1281" spans="1:2" ht="15">
      <c r="A1281" s="25" t="s">
        <v>11232</v>
      </c>
      <c r="B1281" s="25" t="s">
        <v>20419</v>
      </c>
    </row>
    <row r="1282" spans="1:2" ht="15">
      <c r="A1282" s="25" t="s">
        <v>21454</v>
      </c>
      <c r="B1282" s="25" t="s">
        <v>20419</v>
      </c>
    </row>
    <row r="1283" spans="1:2" ht="15">
      <c r="A1283" s="25" t="s">
        <v>9768</v>
      </c>
      <c r="B1283" s="25" t="s">
        <v>20419</v>
      </c>
    </row>
    <row r="1284" spans="1:2" ht="15">
      <c r="A1284" s="25" t="s">
        <v>21455</v>
      </c>
      <c r="B1284" s="25" t="s">
        <v>20419</v>
      </c>
    </row>
    <row r="1285" spans="1:2" ht="15">
      <c r="A1285" s="25" t="s">
        <v>9222</v>
      </c>
      <c r="B1285" s="25" t="s">
        <v>20419</v>
      </c>
    </row>
    <row r="1286" spans="1:2" ht="15">
      <c r="A1286" s="25" t="s">
        <v>11486</v>
      </c>
      <c r="B1286" s="25" t="s">
        <v>20419</v>
      </c>
    </row>
    <row r="1287" spans="1:2" ht="15">
      <c r="A1287" s="25" t="s">
        <v>9185</v>
      </c>
      <c r="B1287" s="25" t="s">
        <v>20419</v>
      </c>
    </row>
    <row r="1288" spans="1:2" ht="15">
      <c r="A1288" s="25" t="s">
        <v>21456</v>
      </c>
      <c r="B1288" s="25" t="s">
        <v>20419</v>
      </c>
    </row>
    <row r="1289" spans="1:2" ht="15">
      <c r="A1289" s="25" t="s">
        <v>21457</v>
      </c>
      <c r="B1289" s="25" t="s">
        <v>20419</v>
      </c>
    </row>
    <row r="1290" spans="1:2" ht="15">
      <c r="A1290" s="25" t="s">
        <v>9771</v>
      </c>
      <c r="B1290" s="25" t="s">
        <v>20419</v>
      </c>
    </row>
    <row r="1291" spans="1:2" ht="15">
      <c r="A1291" s="25" t="s">
        <v>7992</v>
      </c>
      <c r="B1291" s="25" t="s">
        <v>20406</v>
      </c>
    </row>
    <row r="1292" spans="1:2" ht="15">
      <c r="A1292" s="25" t="s">
        <v>21458</v>
      </c>
      <c r="B1292" s="25" t="s">
        <v>20419</v>
      </c>
    </row>
    <row r="1293" spans="1:2" ht="15">
      <c r="A1293" s="25" t="s">
        <v>21459</v>
      </c>
      <c r="B1293" s="25" t="s">
        <v>20419</v>
      </c>
    </row>
    <row r="1294" spans="1:2" ht="15">
      <c r="A1294" s="25" t="s">
        <v>21460</v>
      </c>
      <c r="B1294" s="25" t="s">
        <v>20406</v>
      </c>
    </row>
    <row r="1295" spans="1:2" ht="15">
      <c r="A1295" s="25" t="s">
        <v>21461</v>
      </c>
      <c r="B1295" s="25" t="s">
        <v>20406</v>
      </c>
    </row>
    <row r="1296" spans="1:2" ht="15">
      <c r="A1296" s="25" t="s">
        <v>21462</v>
      </c>
      <c r="B1296" s="25" t="s">
        <v>20406</v>
      </c>
    </row>
    <row r="1297" spans="1:2" ht="15">
      <c r="A1297" s="25" t="s">
        <v>21463</v>
      </c>
      <c r="B1297" s="25" t="s">
        <v>20406</v>
      </c>
    </row>
    <row r="1298" spans="1:2" ht="15">
      <c r="A1298" s="25" t="s">
        <v>21464</v>
      </c>
      <c r="B1298" s="25" t="s">
        <v>20406</v>
      </c>
    </row>
    <row r="1299" spans="1:2" ht="15">
      <c r="A1299" s="25" t="s">
        <v>21465</v>
      </c>
      <c r="B1299" s="25" t="s">
        <v>20406</v>
      </c>
    </row>
    <row r="1300" spans="1:2" ht="15">
      <c r="A1300" s="25" t="s">
        <v>13240</v>
      </c>
      <c r="B1300" s="25" t="s">
        <v>20419</v>
      </c>
    </row>
    <row r="1301" spans="1:2" ht="15">
      <c r="A1301" s="25" t="s">
        <v>21466</v>
      </c>
      <c r="B1301" s="25" t="s">
        <v>20406</v>
      </c>
    </row>
    <row r="1302" spans="1:2" ht="15">
      <c r="A1302" s="25" t="s">
        <v>9317</v>
      </c>
      <c r="B1302" s="25" t="s">
        <v>20419</v>
      </c>
    </row>
    <row r="1303" spans="1:2" ht="15">
      <c r="A1303" s="25" t="s">
        <v>21467</v>
      </c>
      <c r="B1303" s="25" t="s">
        <v>20419</v>
      </c>
    </row>
    <row r="1304" spans="1:2" ht="15">
      <c r="A1304" s="25" t="s">
        <v>10619</v>
      </c>
      <c r="B1304" s="25" t="s">
        <v>20419</v>
      </c>
    </row>
    <row r="1305" spans="1:2" ht="15">
      <c r="A1305" s="25" t="s">
        <v>9849</v>
      </c>
      <c r="B1305" s="25" t="s">
        <v>20419</v>
      </c>
    </row>
    <row r="1306" spans="1:2" ht="15">
      <c r="A1306" s="25" t="s">
        <v>9688</v>
      </c>
      <c r="B1306" s="25" t="s">
        <v>20406</v>
      </c>
    </row>
    <row r="1307" spans="1:2" ht="15">
      <c r="A1307" s="25" t="s">
        <v>9686</v>
      </c>
      <c r="B1307" s="25" t="s">
        <v>20419</v>
      </c>
    </row>
    <row r="1308" spans="1:2" ht="15">
      <c r="A1308" s="25" t="s">
        <v>21468</v>
      </c>
      <c r="B1308" s="25" t="s">
        <v>20419</v>
      </c>
    </row>
    <row r="1309" spans="1:2" ht="15">
      <c r="A1309" s="25" t="s">
        <v>21469</v>
      </c>
      <c r="B1309" s="25" t="s">
        <v>20406</v>
      </c>
    </row>
    <row r="1310" spans="1:2" ht="15">
      <c r="A1310" s="25" t="s">
        <v>21470</v>
      </c>
      <c r="B1310" s="25" t="s">
        <v>20406</v>
      </c>
    </row>
    <row r="1311" spans="1:2" ht="15">
      <c r="A1311" s="25" t="s">
        <v>21471</v>
      </c>
      <c r="B1311" s="25" t="s">
        <v>20406</v>
      </c>
    </row>
    <row r="1312" spans="1:2" ht="15">
      <c r="A1312" s="25" t="s">
        <v>21472</v>
      </c>
      <c r="B1312" s="25" t="s">
        <v>20406</v>
      </c>
    </row>
    <row r="1313" spans="1:2" ht="15">
      <c r="A1313" s="25" t="s">
        <v>21473</v>
      </c>
      <c r="B1313" s="25" t="s">
        <v>20406</v>
      </c>
    </row>
    <row r="1314" spans="1:2" ht="15">
      <c r="A1314" s="25" t="s">
        <v>21474</v>
      </c>
      <c r="B1314" s="25" t="s">
        <v>20406</v>
      </c>
    </row>
    <row r="1315" spans="1:2" ht="15">
      <c r="A1315" s="25" t="s">
        <v>21475</v>
      </c>
      <c r="B1315" s="25" t="s">
        <v>20406</v>
      </c>
    </row>
    <row r="1316" spans="1:2" ht="15">
      <c r="A1316" s="25" t="s">
        <v>9035</v>
      </c>
      <c r="B1316" s="25" t="s">
        <v>20419</v>
      </c>
    </row>
    <row r="1317" spans="1:2" ht="15">
      <c r="A1317" s="25" t="s">
        <v>14119</v>
      </c>
      <c r="B1317" s="25" t="s">
        <v>20419</v>
      </c>
    </row>
    <row r="1318" spans="1:2" ht="15">
      <c r="A1318" s="25" t="s">
        <v>21476</v>
      </c>
      <c r="B1318" s="25" t="s">
        <v>20406</v>
      </c>
    </row>
    <row r="1319" spans="1:2" ht="15">
      <c r="A1319" s="25" t="s">
        <v>21477</v>
      </c>
      <c r="B1319" s="25" t="s">
        <v>20419</v>
      </c>
    </row>
    <row r="1320" spans="1:2" ht="15">
      <c r="A1320" s="25" t="s">
        <v>11548</v>
      </c>
      <c r="B1320" s="25" t="s">
        <v>20419</v>
      </c>
    </row>
    <row r="1321" spans="1:2" ht="15">
      <c r="A1321" s="25" t="s">
        <v>21478</v>
      </c>
      <c r="B1321" s="25" t="s">
        <v>20406</v>
      </c>
    </row>
    <row r="1322" spans="1:2" ht="15">
      <c r="A1322" s="25" t="s">
        <v>21479</v>
      </c>
      <c r="B1322" s="25" t="s">
        <v>20406</v>
      </c>
    </row>
    <row r="1323" spans="1:2" ht="15">
      <c r="A1323" s="25" t="s">
        <v>21480</v>
      </c>
      <c r="B1323" s="25" t="s">
        <v>20406</v>
      </c>
    </row>
    <row r="1324" spans="1:2" ht="15">
      <c r="A1324" s="25" t="s">
        <v>21481</v>
      </c>
      <c r="B1324" s="25" t="s">
        <v>20406</v>
      </c>
    </row>
    <row r="1325" spans="1:2" ht="15">
      <c r="A1325" s="25" t="s">
        <v>21482</v>
      </c>
      <c r="B1325" s="25" t="s">
        <v>20406</v>
      </c>
    </row>
    <row r="1326" spans="1:2" ht="15">
      <c r="A1326" s="25" t="s">
        <v>21483</v>
      </c>
      <c r="B1326" s="25" t="s">
        <v>20406</v>
      </c>
    </row>
    <row r="1327" spans="1:2" ht="15">
      <c r="A1327" s="25" t="s">
        <v>21484</v>
      </c>
      <c r="B1327" s="25" t="s">
        <v>20406</v>
      </c>
    </row>
    <row r="1328" spans="1:2" ht="15">
      <c r="A1328" s="25" t="s">
        <v>21485</v>
      </c>
      <c r="B1328" s="25" t="s">
        <v>20406</v>
      </c>
    </row>
    <row r="1329" spans="1:2" ht="15">
      <c r="A1329" s="25" t="s">
        <v>21486</v>
      </c>
      <c r="B1329" s="25" t="s">
        <v>20406</v>
      </c>
    </row>
    <row r="1330" spans="1:2" ht="15">
      <c r="A1330" s="25" t="s">
        <v>21487</v>
      </c>
      <c r="B1330" s="25" t="s">
        <v>20406</v>
      </c>
    </row>
    <row r="1331" spans="1:2" ht="15">
      <c r="A1331" s="25" t="s">
        <v>21488</v>
      </c>
      <c r="B1331" s="25" t="s">
        <v>20406</v>
      </c>
    </row>
    <row r="1332" spans="1:2" ht="15">
      <c r="A1332" s="25" t="s">
        <v>21489</v>
      </c>
      <c r="B1332" s="25" t="s">
        <v>20406</v>
      </c>
    </row>
    <row r="1333" spans="1:2" ht="15">
      <c r="A1333" s="25" t="s">
        <v>21490</v>
      </c>
      <c r="B1333" s="25" t="s">
        <v>20406</v>
      </c>
    </row>
    <row r="1334" spans="1:2" ht="15">
      <c r="A1334" s="25" t="s">
        <v>21491</v>
      </c>
      <c r="B1334" s="25" t="s">
        <v>20419</v>
      </c>
    </row>
    <row r="1335" spans="1:2" ht="15">
      <c r="A1335" s="25" t="s">
        <v>7484</v>
      </c>
      <c r="B1335" s="25" t="s">
        <v>20419</v>
      </c>
    </row>
    <row r="1336" spans="1:2" ht="15">
      <c r="A1336" s="25" t="s">
        <v>11727</v>
      </c>
      <c r="B1336" s="25" t="s">
        <v>20419</v>
      </c>
    </row>
    <row r="1337" spans="1:2" ht="15">
      <c r="A1337" s="25" t="s">
        <v>21492</v>
      </c>
      <c r="B1337" s="25" t="s">
        <v>20419</v>
      </c>
    </row>
    <row r="1338" spans="1:2" ht="15">
      <c r="A1338" s="25" t="s">
        <v>21493</v>
      </c>
      <c r="B1338" s="25" t="s">
        <v>20419</v>
      </c>
    </row>
    <row r="1339" spans="1:2" ht="15">
      <c r="A1339" s="25" t="s">
        <v>21494</v>
      </c>
      <c r="B1339" s="25" t="s">
        <v>20406</v>
      </c>
    </row>
    <row r="1340" spans="1:2" ht="15">
      <c r="A1340" s="25" t="s">
        <v>10502</v>
      </c>
      <c r="B1340" s="25" t="s">
        <v>20419</v>
      </c>
    </row>
    <row r="1341" spans="1:2" ht="15">
      <c r="A1341" s="25" t="s">
        <v>21495</v>
      </c>
      <c r="B1341" s="25" t="s">
        <v>20419</v>
      </c>
    </row>
    <row r="1342" spans="1:2" ht="15">
      <c r="A1342" s="25" t="s">
        <v>11642</v>
      </c>
      <c r="B1342" s="25" t="s">
        <v>20419</v>
      </c>
    </row>
    <row r="1343" spans="1:2" ht="15">
      <c r="A1343" s="25" t="s">
        <v>21496</v>
      </c>
      <c r="B1343" s="25" t="s">
        <v>20419</v>
      </c>
    </row>
    <row r="1344" spans="1:2" ht="15">
      <c r="A1344" s="25" t="s">
        <v>21497</v>
      </c>
      <c r="B1344" s="25" t="s">
        <v>20406</v>
      </c>
    </row>
    <row r="1345" spans="1:2" ht="15">
      <c r="A1345" s="25" t="s">
        <v>21498</v>
      </c>
      <c r="B1345" s="25" t="s">
        <v>20406</v>
      </c>
    </row>
    <row r="1346" spans="1:2" ht="15">
      <c r="A1346" s="25" t="s">
        <v>21499</v>
      </c>
      <c r="B1346" s="25" t="s">
        <v>20406</v>
      </c>
    </row>
    <row r="1347" spans="1:2" ht="15">
      <c r="A1347" s="25" t="s">
        <v>21500</v>
      </c>
      <c r="B1347" s="25" t="s">
        <v>20406</v>
      </c>
    </row>
    <row r="1348" spans="1:2" ht="15">
      <c r="A1348" s="25" t="s">
        <v>21501</v>
      </c>
      <c r="B1348" s="25" t="s">
        <v>20406</v>
      </c>
    </row>
    <row r="1349" spans="1:2" ht="15">
      <c r="A1349" s="25" t="s">
        <v>21502</v>
      </c>
      <c r="B1349" s="25" t="s">
        <v>20406</v>
      </c>
    </row>
    <row r="1350" spans="1:2" ht="15">
      <c r="A1350" s="25" t="s">
        <v>21503</v>
      </c>
      <c r="B1350" s="25" t="s">
        <v>20406</v>
      </c>
    </row>
    <row r="1351" spans="1:2" ht="15">
      <c r="A1351" s="25" t="s">
        <v>21504</v>
      </c>
      <c r="B1351" s="25" t="s">
        <v>20406</v>
      </c>
    </row>
    <row r="1352" spans="1:2" ht="15">
      <c r="A1352" s="25" t="s">
        <v>21505</v>
      </c>
      <c r="B1352" s="25" t="s">
        <v>20406</v>
      </c>
    </row>
    <row r="1353" spans="1:2" ht="15">
      <c r="A1353" s="25" t="s">
        <v>21506</v>
      </c>
      <c r="B1353" s="25" t="s">
        <v>20406</v>
      </c>
    </row>
    <row r="1354" spans="1:2" ht="15">
      <c r="A1354" s="25" t="s">
        <v>21507</v>
      </c>
      <c r="B1354" s="25" t="s">
        <v>20406</v>
      </c>
    </row>
    <row r="1355" spans="1:2" ht="15">
      <c r="A1355" s="25" t="s">
        <v>21508</v>
      </c>
      <c r="B1355" s="25" t="s">
        <v>20406</v>
      </c>
    </row>
    <row r="1356" spans="1:2" ht="15">
      <c r="A1356" s="25" t="s">
        <v>21509</v>
      </c>
      <c r="B1356" s="25" t="s">
        <v>20406</v>
      </c>
    </row>
    <row r="1357" spans="1:2" ht="15">
      <c r="A1357" s="25" t="s">
        <v>21510</v>
      </c>
      <c r="B1357" s="25" t="s">
        <v>20406</v>
      </c>
    </row>
    <row r="1358" spans="1:2" ht="15">
      <c r="A1358" s="25" t="s">
        <v>21511</v>
      </c>
      <c r="B1358" s="25" t="s">
        <v>20406</v>
      </c>
    </row>
    <row r="1359" spans="1:2" ht="15">
      <c r="A1359" s="25" t="s">
        <v>21512</v>
      </c>
      <c r="B1359" s="25" t="s">
        <v>20406</v>
      </c>
    </row>
    <row r="1360" spans="1:2" ht="15">
      <c r="A1360" s="25" t="s">
        <v>21513</v>
      </c>
      <c r="B1360" s="25" t="s">
        <v>20406</v>
      </c>
    </row>
    <row r="1361" spans="1:2" ht="15">
      <c r="A1361" s="25" t="s">
        <v>21514</v>
      </c>
      <c r="B1361" s="25" t="s">
        <v>20406</v>
      </c>
    </row>
    <row r="1362" spans="1:2" ht="15">
      <c r="A1362" s="25" t="s">
        <v>21515</v>
      </c>
      <c r="B1362" s="25" t="s">
        <v>20406</v>
      </c>
    </row>
    <row r="1363" spans="1:2" ht="15">
      <c r="A1363" s="25" t="s">
        <v>21516</v>
      </c>
      <c r="B1363" s="25" t="s">
        <v>20406</v>
      </c>
    </row>
    <row r="1364" spans="1:2" ht="15">
      <c r="A1364" s="25" t="s">
        <v>21517</v>
      </c>
      <c r="B1364" s="25" t="s">
        <v>20406</v>
      </c>
    </row>
    <row r="1365" spans="1:2" ht="15">
      <c r="A1365" s="25" t="s">
        <v>21518</v>
      </c>
      <c r="B1365" s="25" t="s">
        <v>20406</v>
      </c>
    </row>
    <row r="1366" spans="1:2" ht="15">
      <c r="A1366" s="25" t="s">
        <v>13489</v>
      </c>
      <c r="B1366" s="25" t="s">
        <v>20406</v>
      </c>
    </row>
    <row r="1367" spans="1:2" ht="15">
      <c r="A1367" s="25" t="s">
        <v>8994</v>
      </c>
      <c r="B1367" s="25" t="s">
        <v>20406</v>
      </c>
    </row>
    <row r="1368" spans="1:2" ht="15">
      <c r="A1368" s="25" t="s">
        <v>15269</v>
      </c>
      <c r="B1368" s="25" t="s">
        <v>20406</v>
      </c>
    </row>
    <row r="1369" spans="1:2" ht="15">
      <c r="A1369" s="25" t="s">
        <v>21519</v>
      </c>
      <c r="B1369" s="25" t="s">
        <v>20406</v>
      </c>
    </row>
    <row r="1370" spans="1:2" ht="15">
      <c r="A1370" s="25" t="s">
        <v>21520</v>
      </c>
      <c r="B1370" s="25" t="s">
        <v>20419</v>
      </c>
    </row>
    <row r="1371" spans="1:2" ht="15">
      <c r="A1371" s="25" t="s">
        <v>16184</v>
      </c>
      <c r="B1371" s="25" t="s">
        <v>20406</v>
      </c>
    </row>
    <row r="1372" spans="1:2" ht="15">
      <c r="A1372" s="25" t="s">
        <v>21521</v>
      </c>
      <c r="B1372" s="25" t="s">
        <v>20406</v>
      </c>
    </row>
    <row r="1373" spans="1:2" ht="15">
      <c r="A1373" s="25" t="s">
        <v>21522</v>
      </c>
      <c r="B1373" s="25" t="s">
        <v>20406</v>
      </c>
    </row>
    <row r="1374" spans="1:2" ht="15">
      <c r="A1374" s="25" t="s">
        <v>16180</v>
      </c>
      <c r="B1374" s="25" t="s">
        <v>20406</v>
      </c>
    </row>
    <row r="1375" spans="1:2" ht="15">
      <c r="A1375" s="25" t="s">
        <v>21523</v>
      </c>
      <c r="B1375" s="25" t="s">
        <v>20406</v>
      </c>
    </row>
    <row r="1376" spans="1:2" ht="15">
      <c r="A1376" s="25" t="s">
        <v>21524</v>
      </c>
      <c r="B1376" s="25" t="s">
        <v>20406</v>
      </c>
    </row>
    <row r="1377" spans="1:2" ht="15">
      <c r="A1377" s="25" t="s">
        <v>21525</v>
      </c>
      <c r="B1377" s="25" t="s">
        <v>20406</v>
      </c>
    </row>
    <row r="1378" spans="1:2" ht="15">
      <c r="A1378" s="25" t="s">
        <v>15676</v>
      </c>
      <c r="B1378" s="25" t="s">
        <v>20406</v>
      </c>
    </row>
    <row r="1379" spans="1:2" ht="15">
      <c r="A1379" s="25" t="s">
        <v>21526</v>
      </c>
      <c r="B1379" s="25" t="s">
        <v>20419</v>
      </c>
    </row>
    <row r="1380" spans="1:2" ht="15">
      <c r="A1380" s="25" t="s">
        <v>21527</v>
      </c>
      <c r="B1380" s="25" t="s">
        <v>20406</v>
      </c>
    </row>
    <row r="1381" spans="1:2" ht="15">
      <c r="A1381" s="25" t="s">
        <v>21528</v>
      </c>
      <c r="B1381" s="25" t="s">
        <v>20406</v>
      </c>
    </row>
    <row r="1382" spans="1:2" ht="15">
      <c r="A1382" s="25" t="s">
        <v>21529</v>
      </c>
      <c r="B1382" s="25" t="s">
        <v>20406</v>
      </c>
    </row>
    <row r="1383" spans="1:2" ht="15">
      <c r="A1383" s="25" t="s">
        <v>21530</v>
      </c>
      <c r="B1383" s="25" t="s">
        <v>20406</v>
      </c>
    </row>
    <row r="1384" spans="1:2" ht="15">
      <c r="A1384" s="25" t="s">
        <v>21531</v>
      </c>
      <c r="B1384" s="25" t="s">
        <v>20406</v>
      </c>
    </row>
    <row r="1385" spans="1:2" ht="15">
      <c r="A1385" s="25" t="s">
        <v>21532</v>
      </c>
      <c r="B1385" s="25" t="s">
        <v>20406</v>
      </c>
    </row>
    <row r="1386" spans="1:2" ht="15">
      <c r="A1386" s="25" t="s">
        <v>21533</v>
      </c>
      <c r="B1386" s="25" t="s">
        <v>20406</v>
      </c>
    </row>
    <row r="1387" spans="1:2" ht="15">
      <c r="A1387" s="25" t="s">
        <v>21534</v>
      </c>
      <c r="B1387" s="25" t="s">
        <v>20406</v>
      </c>
    </row>
    <row r="1388" spans="1:2" ht="15">
      <c r="A1388" s="25" t="s">
        <v>21535</v>
      </c>
      <c r="B1388" s="25" t="s">
        <v>20406</v>
      </c>
    </row>
    <row r="1389" spans="1:2" ht="15">
      <c r="A1389" s="25" t="s">
        <v>21536</v>
      </c>
      <c r="B1389" s="25" t="s">
        <v>20406</v>
      </c>
    </row>
    <row r="1390" spans="1:2" ht="15">
      <c r="A1390" s="25" t="s">
        <v>21537</v>
      </c>
      <c r="B1390" s="25" t="s">
        <v>20406</v>
      </c>
    </row>
    <row r="1391" spans="1:2" ht="15">
      <c r="A1391" s="25" t="s">
        <v>11331</v>
      </c>
      <c r="B1391" s="25" t="s">
        <v>20419</v>
      </c>
    </row>
    <row r="1392" spans="1:2" ht="15">
      <c r="A1392" s="25" t="s">
        <v>10843</v>
      </c>
      <c r="B1392" s="25" t="s">
        <v>20406</v>
      </c>
    </row>
    <row r="1393" spans="1:2" ht="15">
      <c r="A1393" s="25" t="s">
        <v>7536</v>
      </c>
      <c r="B1393" s="25" t="s">
        <v>20419</v>
      </c>
    </row>
    <row r="1394" spans="1:2" ht="15">
      <c r="A1394" s="25" t="s">
        <v>10252</v>
      </c>
      <c r="B1394" s="25" t="s">
        <v>20419</v>
      </c>
    </row>
    <row r="1395" spans="1:2" ht="15">
      <c r="A1395" s="25" t="s">
        <v>10846</v>
      </c>
      <c r="B1395" s="25" t="s">
        <v>20419</v>
      </c>
    </row>
    <row r="1396" spans="1:2" ht="15">
      <c r="A1396" s="25" t="s">
        <v>21538</v>
      </c>
      <c r="B1396" s="25" t="s">
        <v>20406</v>
      </c>
    </row>
    <row r="1397" spans="1:2" ht="15">
      <c r="A1397" s="25" t="s">
        <v>21539</v>
      </c>
      <c r="B1397" s="25" t="s">
        <v>20406</v>
      </c>
    </row>
    <row r="1398" spans="1:2" ht="15">
      <c r="A1398" s="25" t="s">
        <v>21540</v>
      </c>
      <c r="B1398" s="25" t="s">
        <v>20406</v>
      </c>
    </row>
    <row r="1399" spans="1:2" ht="15">
      <c r="A1399" s="25" t="s">
        <v>21541</v>
      </c>
      <c r="B1399" s="25" t="s">
        <v>20406</v>
      </c>
    </row>
    <row r="1400" spans="1:2" ht="15">
      <c r="A1400" s="25" t="s">
        <v>21542</v>
      </c>
      <c r="B1400" s="25" t="s">
        <v>20406</v>
      </c>
    </row>
    <row r="1401" spans="1:2" ht="15">
      <c r="A1401" s="25" t="s">
        <v>21543</v>
      </c>
      <c r="B1401" s="25" t="s">
        <v>20406</v>
      </c>
    </row>
    <row r="1402" spans="1:2" ht="15">
      <c r="A1402" s="25" t="s">
        <v>21544</v>
      </c>
      <c r="B1402" s="25" t="s">
        <v>20406</v>
      </c>
    </row>
    <row r="1403" spans="1:2" ht="15">
      <c r="A1403" s="25" t="s">
        <v>21545</v>
      </c>
      <c r="B1403" s="25" t="s">
        <v>20406</v>
      </c>
    </row>
    <row r="1404" spans="1:2" ht="15">
      <c r="A1404" s="25" t="s">
        <v>21546</v>
      </c>
      <c r="B1404" s="25" t="s">
        <v>20406</v>
      </c>
    </row>
    <row r="1405" spans="1:2" ht="15">
      <c r="A1405" s="25" t="s">
        <v>21547</v>
      </c>
      <c r="B1405" s="25" t="s">
        <v>20406</v>
      </c>
    </row>
    <row r="1406" spans="1:2" ht="15">
      <c r="A1406" s="25" t="s">
        <v>21548</v>
      </c>
      <c r="B1406" s="25" t="s">
        <v>20406</v>
      </c>
    </row>
    <row r="1407" spans="1:2" ht="15">
      <c r="A1407" s="25" t="s">
        <v>8825</v>
      </c>
      <c r="B1407" s="25" t="s">
        <v>20419</v>
      </c>
    </row>
    <row r="1408" spans="1:2" ht="15">
      <c r="A1408" s="25" t="s">
        <v>21549</v>
      </c>
      <c r="B1408" s="25" t="s">
        <v>20419</v>
      </c>
    </row>
    <row r="1409" spans="1:2" ht="15">
      <c r="A1409" s="25" t="s">
        <v>10908</v>
      </c>
      <c r="B1409" s="25" t="s">
        <v>20419</v>
      </c>
    </row>
    <row r="1410" spans="1:2" ht="15">
      <c r="A1410" s="25" t="s">
        <v>8534</v>
      </c>
      <c r="B1410" s="25" t="s">
        <v>20419</v>
      </c>
    </row>
    <row r="1411" spans="1:2" ht="15">
      <c r="A1411" s="25" t="s">
        <v>10602</v>
      </c>
      <c r="B1411" s="25" t="s">
        <v>20419</v>
      </c>
    </row>
    <row r="1412" spans="1:2" ht="15">
      <c r="A1412" s="25" t="s">
        <v>21550</v>
      </c>
      <c r="B1412" s="25" t="s">
        <v>20419</v>
      </c>
    </row>
    <row r="1413" spans="1:2" ht="15">
      <c r="A1413" s="25" t="s">
        <v>21551</v>
      </c>
      <c r="B1413" s="25" t="s">
        <v>20419</v>
      </c>
    </row>
    <row r="1414" spans="1:2" ht="15">
      <c r="A1414" s="25" t="s">
        <v>11009</v>
      </c>
      <c r="B1414" s="25" t="s">
        <v>20419</v>
      </c>
    </row>
    <row r="1415" spans="1:2" ht="15">
      <c r="A1415" s="25" t="s">
        <v>21552</v>
      </c>
      <c r="B1415" s="25" t="s">
        <v>20419</v>
      </c>
    </row>
    <row r="1416" spans="1:2" ht="15">
      <c r="A1416" s="25" t="s">
        <v>21553</v>
      </c>
      <c r="B1416" s="25" t="s">
        <v>20419</v>
      </c>
    </row>
    <row r="1417" spans="1:2" ht="15">
      <c r="A1417" s="25" t="s">
        <v>21554</v>
      </c>
      <c r="B1417" s="25" t="s">
        <v>20406</v>
      </c>
    </row>
    <row r="1418" spans="1:2" ht="15">
      <c r="A1418" s="25" t="s">
        <v>21555</v>
      </c>
      <c r="B1418" s="25" t="s">
        <v>20406</v>
      </c>
    </row>
    <row r="1419" spans="1:2" ht="15">
      <c r="A1419" s="25" t="s">
        <v>21556</v>
      </c>
      <c r="B1419" s="25" t="s">
        <v>20406</v>
      </c>
    </row>
    <row r="1420" spans="1:2" ht="15">
      <c r="A1420" s="25" t="s">
        <v>21557</v>
      </c>
      <c r="B1420" s="25" t="s">
        <v>20406</v>
      </c>
    </row>
    <row r="1421" spans="1:2" ht="15">
      <c r="A1421" s="25" t="s">
        <v>21558</v>
      </c>
      <c r="B1421" s="25" t="s">
        <v>20406</v>
      </c>
    </row>
    <row r="1422" spans="1:2" ht="15">
      <c r="A1422" s="25" t="s">
        <v>21559</v>
      </c>
      <c r="B1422" s="25" t="s">
        <v>20406</v>
      </c>
    </row>
    <row r="1423" spans="1:2" ht="15">
      <c r="A1423" s="25" t="s">
        <v>21560</v>
      </c>
      <c r="B1423" s="25" t="s">
        <v>20406</v>
      </c>
    </row>
    <row r="1424" spans="1:2" ht="15">
      <c r="A1424" s="25" t="s">
        <v>21561</v>
      </c>
      <c r="B1424" s="25" t="s">
        <v>20406</v>
      </c>
    </row>
    <row r="1425" spans="1:2" ht="15">
      <c r="A1425" s="25" t="s">
        <v>21562</v>
      </c>
      <c r="B1425" s="25" t="s">
        <v>20406</v>
      </c>
    </row>
    <row r="1426" spans="1:2" ht="15">
      <c r="A1426" s="25" t="s">
        <v>21563</v>
      </c>
      <c r="B1426" s="25" t="s">
        <v>20406</v>
      </c>
    </row>
    <row r="1427" spans="1:2" ht="15">
      <c r="A1427" s="25" t="s">
        <v>21564</v>
      </c>
      <c r="B1427" s="25" t="s">
        <v>20406</v>
      </c>
    </row>
    <row r="1428" spans="1:2" ht="15">
      <c r="A1428" s="25" t="s">
        <v>21565</v>
      </c>
      <c r="B1428" s="25" t="s">
        <v>20406</v>
      </c>
    </row>
    <row r="1429" spans="1:2" ht="15">
      <c r="A1429" s="25" t="s">
        <v>21566</v>
      </c>
      <c r="B1429" s="25" t="s">
        <v>20406</v>
      </c>
    </row>
    <row r="1430" spans="1:2" ht="15">
      <c r="A1430" s="25" t="s">
        <v>21567</v>
      </c>
      <c r="B1430" s="25" t="s">
        <v>20406</v>
      </c>
    </row>
    <row r="1431" spans="1:2" ht="15">
      <c r="A1431" s="25" t="s">
        <v>9469</v>
      </c>
      <c r="B1431" s="25" t="s">
        <v>20419</v>
      </c>
    </row>
    <row r="1432" spans="1:2" ht="15">
      <c r="A1432" s="25" t="s">
        <v>21568</v>
      </c>
      <c r="B1432" s="25" t="s">
        <v>20406</v>
      </c>
    </row>
    <row r="1433" spans="1:2" ht="15">
      <c r="A1433" s="25" t="s">
        <v>21569</v>
      </c>
      <c r="B1433" s="25" t="s">
        <v>20406</v>
      </c>
    </row>
    <row r="1434" spans="1:2" ht="15">
      <c r="A1434" s="25" t="s">
        <v>7729</v>
      </c>
      <c r="B1434" s="25" t="s">
        <v>20419</v>
      </c>
    </row>
    <row r="1435" spans="1:2" ht="15">
      <c r="A1435" s="25" t="s">
        <v>21570</v>
      </c>
      <c r="B1435" s="25" t="s">
        <v>20419</v>
      </c>
    </row>
    <row r="1436" spans="1:2" ht="15">
      <c r="A1436" s="25" t="s">
        <v>8783</v>
      </c>
      <c r="B1436" s="25" t="s">
        <v>20419</v>
      </c>
    </row>
    <row r="1437" spans="1:2" ht="15">
      <c r="A1437" s="25" t="s">
        <v>21571</v>
      </c>
      <c r="B1437" s="25" t="s">
        <v>20419</v>
      </c>
    </row>
    <row r="1438" spans="1:2" ht="15">
      <c r="A1438" s="25" t="s">
        <v>11039</v>
      </c>
      <c r="B1438" s="25" t="s">
        <v>20419</v>
      </c>
    </row>
    <row r="1439" spans="1:2" ht="15">
      <c r="A1439" s="25" t="s">
        <v>21572</v>
      </c>
      <c r="B1439" s="25" t="s">
        <v>20419</v>
      </c>
    </row>
    <row r="1440" spans="1:2" ht="15">
      <c r="A1440" s="25" t="s">
        <v>7813</v>
      </c>
      <c r="B1440" s="25" t="s">
        <v>20406</v>
      </c>
    </row>
    <row r="1441" spans="1:2" ht="15">
      <c r="A1441" s="25" t="s">
        <v>7813</v>
      </c>
      <c r="B1441" s="25" t="s">
        <v>20419</v>
      </c>
    </row>
    <row r="1442" spans="1:2" ht="15">
      <c r="A1442" s="25" t="s">
        <v>7599</v>
      </c>
      <c r="B1442" s="25" t="s">
        <v>20419</v>
      </c>
    </row>
    <row r="1443" spans="1:2" ht="15">
      <c r="A1443" s="25" t="s">
        <v>21573</v>
      </c>
      <c r="B1443" s="25" t="s">
        <v>20406</v>
      </c>
    </row>
    <row r="1444" spans="1:2" ht="15">
      <c r="A1444" s="25" t="s">
        <v>21574</v>
      </c>
      <c r="B1444" s="25" t="s">
        <v>20406</v>
      </c>
    </row>
    <row r="1445" spans="1:2" ht="15">
      <c r="A1445" s="25" t="s">
        <v>21575</v>
      </c>
      <c r="B1445" s="25" t="s">
        <v>20406</v>
      </c>
    </row>
    <row r="1446" spans="1:2" ht="15">
      <c r="A1446" s="25" t="s">
        <v>21576</v>
      </c>
      <c r="B1446" s="25" t="s">
        <v>20406</v>
      </c>
    </row>
    <row r="1447" spans="1:2" ht="15">
      <c r="A1447" s="25" t="s">
        <v>21577</v>
      </c>
      <c r="B1447" s="25" t="s">
        <v>20406</v>
      </c>
    </row>
    <row r="1448" spans="1:2" ht="15">
      <c r="A1448" s="25" t="s">
        <v>21578</v>
      </c>
      <c r="B1448" s="25" t="s">
        <v>20406</v>
      </c>
    </row>
    <row r="1449" spans="1:2" ht="15">
      <c r="A1449" s="25" t="s">
        <v>21579</v>
      </c>
      <c r="B1449" s="25" t="s">
        <v>20406</v>
      </c>
    </row>
    <row r="1450" spans="1:2" ht="15">
      <c r="A1450" s="25" t="s">
        <v>21580</v>
      </c>
      <c r="B1450" s="25" t="s">
        <v>20406</v>
      </c>
    </row>
    <row r="1451" spans="1:2" ht="15">
      <c r="A1451" s="25" t="s">
        <v>21581</v>
      </c>
      <c r="B1451" s="25" t="s">
        <v>20406</v>
      </c>
    </row>
    <row r="1452" spans="1:2" ht="15">
      <c r="A1452" s="25" t="s">
        <v>21582</v>
      </c>
      <c r="B1452" s="25" t="s">
        <v>20406</v>
      </c>
    </row>
    <row r="1453" spans="1:2" ht="15">
      <c r="A1453" s="25" t="s">
        <v>21582</v>
      </c>
      <c r="B1453" s="25" t="s">
        <v>20406</v>
      </c>
    </row>
    <row r="1454" spans="1:2" ht="15">
      <c r="A1454" s="25" t="s">
        <v>21583</v>
      </c>
      <c r="B1454" s="25" t="s">
        <v>20406</v>
      </c>
    </row>
    <row r="1455" spans="1:2" ht="15">
      <c r="A1455" s="25" t="s">
        <v>21584</v>
      </c>
      <c r="B1455" s="25" t="s">
        <v>20406</v>
      </c>
    </row>
    <row r="1456" spans="1:2" ht="15">
      <c r="A1456" s="25" t="s">
        <v>21585</v>
      </c>
      <c r="B1456" s="25" t="s">
        <v>20406</v>
      </c>
    </row>
    <row r="1457" spans="1:2" ht="15">
      <c r="A1457" s="25" t="s">
        <v>8226</v>
      </c>
      <c r="B1457" s="25" t="s">
        <v>20419</v>
      </c>
    </row>
    <row r="1458" spans="1:2" ht="15">
      <c r="A1458" s="25" t="s">
        <v>21586</v>
      </c>
      <c r="B1458" s="25" t="s">
        <v>20406</v>
      </c>
    </row>
    <row r="1459" spans="1:2" ht="15">
      <c r="A1459" s="25" t="s">
        <v>9204</v>
      </c>
      <c r="B1459" s="25" t="s">
        <v>20419</v>
      </c>
    </row>
    <row r="1460" spans="1:2" ht="15">
      <c r="A1460" s="25" t="s">
        <v>21587</v>
      </c>
      <c r="B1460" s="25" t="s">
        <v>20419</v>
      </c>
    </row>
    <row r="1461" spans="1:2" ht="15">
      <c r="A1461" s="25" t="s">
        <v>21588</v>
      </c>
      <c r="B1461" s="25" t="s">
        <v>20419</v>
      </c>
    </row>
    <row r="1462" spans="1:2" ht="15">
      <c r="A1462" s="25" t="s">
        <v>7803</v>
      </c>
      <c r="B1462" s="25" t="s">
        <v>20419</v>
      </c>
    </row>
    <row r="1463" spans="1:2" ht="15">
      <c r="A1463" s="25" t="s">
        <v>12615</v>
      </c>
      <c r="B1463" s="25" t="s">
        <v>20419</v>
      </c>
    </row>
    <row r="1464" spans="1:2" ht="15">
      <c r="A1464" s="25" t="s">
        <v>8336</v>
      </c>
      <c r="B1464" s="25" t="s">
        <v>20419</v>
      </c>
    </row>
    <row r="1465" spans="1:2" ht="15">
      <c r="A1465" s="25" t="s">
        <v>10973</v>
      </c>
      <c r="B1465" s="25" t="s">
        <v>20419</v>
      </c>
    </row>
    <row r="1466" spans="1:2" ht="15">
      <c r="A1466" s="25" t="s">
        <v>21589</v>
      </c>
      <c r="B1466" s="25" t="s">
        <v>20419</v>
      </c>
    </row>
    <row r="1467" spans="1:2" ht="15">
      <c r="A1467" s="25" t="s">
        <v>7817</v>
      </c>
      <c r="B1467" s="25" t="s">
        <v>20406</v>
      </c>
    </row>
    <row r="1468" spans="1:2" ht="15">
      <c r="A1468" s="25" t="s">
        <v>7817</v>
      </c>
      <c r="B1468" s="25" t="s">
        <v>20419</v>
      </c>
    </row>
    <row r="1469" spans="1:2" ht="15">
      <c r="A1469" s="25" t="s">
        <v>21590</v>
      </c>
      <c r="B1469" s="25" t="s">
        <v>20419</v>
      </c>
    </row>
    <row r="1470" spans="1:2" ht="15">
      <c r="A1470" s="25" t="s">
        <v>21591</v>
      </c>
      <c r="B1470" s="25" t="s">
        <v>20406</v>
      </c>
    </row>
    <row r="1471" spans="1:2" ht="15">
      <c r="A1471" s="25" t="s">
        <v>21592</v>
      </c>
      <c r="B1471" s="25" t="s">
        <v>20406</v>
      </c>
    </row>
    <row r="1472" spans="1:2" ht="15">
      <c r="A1472" s="25" t="s">
        <v>21593</v>
      </c>
      <c r="B1472" s="25" t="s">
        <v>20406</v>
      </c>
    </row>
    <row r="1473" spans="1:2" ht="15">
      <c r="A1473" s="25" t="s">
        <v>21594</v>
      </c>
      <c r="B1473" s="25" t="s">
        <v>20406</v>
      </c>
    </row>
    <row r="1474" spans="1:2" ht="15">
      <c r="A1474" s="25" t="s">
        <v>21595</v>
      </c>
      <c r="B1474" s="25" t="s">
        <v>20406</v>
      </c>
    </row>
    <row r="1475" spans="1:2" ht="15">
      <c r="A1475" s="25" t="s">
        <v>21596</v>
      </c>
      <c r="B1475" s="25" t="s">
        <v>20406</v>
      </c>
    </row>
    <row r="1476" spans="1:2" ht="15">
      <c r="A1476" s="25" t="s">
        <v>21597</v>
      </c>
      <c r="B1476" s="25" t="s">
        <v>20406</v>
      </c>
    </row>
    <row r="1477" spans="1:2" ht="15">
      <c r="A1477" s="25" t="s">
        <v>21598</v>
      </c>
      <c r="B1477" s="25" t="s">
        <v>20406</v>
      </c>
    </row>
    <row r="1478" spans="1:2" ht="15">
      <c r="A1478" s="25" t="s">
        <v>21599</v>
      </c>
      <c r="B1478" s="25" t="s">
        <v>20406</v>
      </c>
    </row>
    <row r="1479" spans="1:2" ht="15">
      <c r="A1479" s="25" t="s">
        <v>21600</v>
      </c>
      <c r="B1479" s="25" t="s">
        <v>20406</v>
      </c>
    </row>
    <row r="1480" spans="1:2" ht="15">
      <c r="A1480" s="25" t="s">
        <v>21601</v>
      </c>
      <c r="B1480" s="25" t="s">
        <v>20406</v>
      </c>
    </row>
    <row r="1481" spans="1:2" ht="15">
      <c r="A1481" s="25" t="s">
        <v>21602</v>
      </c>
      <c r="B1481" s="25" t="s">
        <v>20406</v>
      </c>
    </row>
    <row r="1482" spans="1:2" ht="15">
      <c r="A1482" s="25" t="s">
        <v>21603</v>
      </c>
      <c r="B1482" s="25" t="s">
        <v>20406</v>
      </c>
    </row>
    <row r="1483" spans="1:2" ht="15">
      <c r="A1483" s="25" t="s">
        <v>21604</v>
      </c>
      <c r="B1483" s="25" t="s">
        <v>20406</v>
      </c>
    </row>
    <row r="1484" spans="1:2" ht="15">
      <c r="A1484" s="25" t="s">
        <v>21605</v>
      </c>
      <c r="B1484" s="25" t="s">
        <v>20406</v>
      </c>
    </row>
    <row r="1485" spans="1:2" ht="15">
      <c r="A1485" s="25" t="s">
        <v>21606</v>
      </c>
      <c r="B1485" s="25" t="s">
        <v>20406</v>
      </c>
    </row>
    <row r="1486" spans="1:2" ht="15">
      <c r="A1486" s="25" t="s">
        <v>21607</v>
      </c>
      <c r="B1486" s="25" t="s">
        <v>20419</v>
      </c>
    </row>
    <row r="1487" spans="1:2" ht="15">
      <c r="A1487" s="25" t="s">
        <v>21608</v>
      </c>
      <c r="B1487" s="25" t="s">
        <v>20419</v>
      </c>
    </row>
    <row r="1488" spans="1:2" ht="15">
      <c r="A1488" s="25" t="s">
        <v>21609</v>
      </c>
      <c r="B1488" s="25" t="s">
        <v>20419</v>
      </c>
    </row>
    <row r="1489" spans="1:2" ht="15">
      <c r="A1489" s="25" t="s">
        <v>21610</v>
      </c>
      <c r="B1489" s="25" t="s">
        <v>20419</v>
      </c>
    </row>
    <row r="1490" spans="1:2" ht="15">
      <c r="A1490" s="25" t="s">
        <v>21611</v>
      </c>
      <c r="B1490" s="25" t="s">
        <v>20406</v>
      </c>
    </row>
    <row r="1491" spans="1:2" ht="15">
      <c r="A1491" s="25" t="s">
        <v>21612</v>
      </c>
      <c r="B1491" s="25" t="s">
        <v>20419</v>
      </c>
    </row>
    <row r="1492" spans="1:2" ht="15">
      <c r="A1492" s="25" t="s">
        <v>21613</v>
      </c>
      <c r="B1492" s="25" t="s">
        <v>20419</v>
      </c>
    </row>
    <row r="1493" spans="1:2" ht="15">
      <c r="A1493" s="25" t="s">
        <v>21614</v>
      </c>
      <c r="B1493" s="25" t="s">
        <v>20419</v>
      </c>
    </row>
    <row r="1494" spans="1:2" ht="15">
      <c r="A1494" s="25" t="s">
        <v>21615</v>
      </c>
      <c r="B1494" s="25" t="s">
        <v>20419</v>
      </c>
    </row>
    <row r="1495" spans="1:2" ht="15">
      <c r="A1495" s="25" t="s">
        <v>21616</v>
      </c>
      <c r="B1495" s="25" t="s">
        <v>20419</v>
      </c>
    </row>
    <row r="1496" spans="1:2" ht="15">
      <c r="A1496" s="25" t="s">
        <v>8779</v>
      </c>
      <c r="B1496" s="25" t="s">
        <v>20419</v>
      </c>
    </row>
    <row r="1497" spans="1:2" ht="15">
      <c r="A1497" s="25" t="s">
        <v>8332</v>
      </c>
      <c r="B1497" s="25" t="s">
        <v>20419</v>
      </c>
    </row>
    <row r="1498" spans="1:2" ht="15">
      <c r="A1498" s="25" t="s">
        <v>8330</v>
      </c>
      <c r="B1498" s="25" t="s">
        <v>20419</v>
      </c>
    </row>
    <row r="1499" spans="1:2" ht="15">
      <c r="A1499" s="25" t="s">
        <v>21617</v>
      </c>
      <c r="B1499" s="25" t="s">
        <v>20419</v>
      </c>
    </row>
    <row r="1500" spans="1:2" ht="15">
      <c r="A1500" s="25" t="s">
        <v>8103</v>
      </c>
      <c r="B1500" s="25" t="s">
        <v>20419</v>
      </c>
    </row>
    <row r="1501" spans="1:2" ht="15">
      <c r="A1501" s="25" t="s">
        <v>21618</v>
      </c>
      <c r="B1501" s="25" t="s">
        <v>20406</v>
      </c>
    </row>
    <row r="1502" spans="1:2" ht="15">
      <c r="A1502" s="25" t="s">
        <v>21619</v>
      </c>
      <c r="B1502" s="25" t="s">
        <v>20406</v>
      </c>
    </row>
    <row r="1503" spans="1:2" ht="15">
      <c r="A1503" s="25" t="s">
        <v>21620</v>
      </c>
      <c r="B1503" s="25" t="s">
        <v>20406</v>
      </c>
    </row>
    <row r="1504" spans="1:2" ht="15">
      <c r="A1504" s="25" t="s">
        <v>21621</v>
      </c>
      <c r="B1504" s="25" t="s">
        <v>20406</v>
      </c>
    </row>
    <row r="1505" spans="1:2" ht="15">
      <c r="A1505" s="25" t="s">
        <v>21622</v>
      </c>
      <c r="B1505" s="25" t="s">
        <v>20419</v>
      </c>
    </row>
    <row r="1506" spans="1:2" ht="15">
      <c r="A1506" s="25" t="s">
        <v>21623</v>
      </c>
      <c r="B1506" s="25" t="s">
        <v>20406</v>
      </c>
    </row>
    <row r="1507" spans="1:2" ht="15">
      <c r="A1507" s="25" t="s">
        <v>21624</v>
      </c>
      <c r="B1507" s="25" t="s">
        <v>20406</v>
      </c>
    </row>
    <row r="1508" spans="1:2" ht="15">
      <c r="A1508" s="25" t="s">
        <v>21625</v>
      </c>
      <c r="B1508" s="25" t="s">
        <v>20406</v>
      </c>
    </row>
    <row r="1509" spans="1:2" ht="15">
      <c r="A1509" s="25" t="s">
        <v>21626</v>
      </c>
      <c r="B1509" s="25" t="s">
        <v>20419</v>
      </c>
    </row>
    <row r="1510" spans="1:2" ht="15">
      <c r="A1510" s="25" t="s">
        <v>9828</v>
      </c>
      <c r="B1510" s="25" t="s">
        <v>20419</v>
      </c>
    </row>
    <row r="1511" spans="1:2" ht="15">
      <c r="A1511" s="25" t="s">
        <v>21627</v>
      </c>
      <c r="B1511" s="25" t="s">
        <v>20419</v>
      </c>
    </row>
    <row r="1512" spans="1:2" ht="15">
      <c r="A1512" s="25" t="s">
        <v>9844</v>
      </c>
      <c r="B1512" s="25" t="s">
        <v>20419</v>
      </c>
    </row>
    <row r="1513" spans="1:2" ht="15">
      <c r="A1513" s="25" t="s">
        <v>21628</v>
      </c>
      <c r="B1513" s="25" t="s">
        <v>20419</v>
      </c>
    </row>
    <row r="1514" spans="1:2" ht="15">
      <c r="A1514" s="25" t="s">
        <v>21629</v>
      </c>
      <c r="B1514" s="25" t="s">
        <v>20406</v>
      </c>
    </row>
    <row r="1515" spans="1:2" ht="15">
      <c r="A1515" s="25" t="s">
        <v>7941</v>
      </c>
      <c r="B1515" s="25" t="s">
        <v>20406</v>
      </c>
    </row>
    <row r="1516" spans="1:2" ht="15">
      <c r="A1516" s="25" t="s">
        <v>21630</v>
      </c>
      <c r="B1516" s="25" t="s">
        <v>20419</v>
      </c>
    </row>
    <row r="1517" spans="1:2" ht="15">
      <c r="A1517" s="25" t="s">
        <v>21631</v>
      </c>
      <c r="B1517" s="25" t="s">
        <v>20419</v>
      </c>
    </row>
    <row r="1518" spans="1:2" ht="15">
      <c r="A1518" s="25" t="s">
        <v>21632</v>
      </c>
      <c r="B1518" s="25" t="s">
        <v>20406</v>
      </c>
    </row>
    <row r="1519" spans="1:2" ht="15">
      <c r="A1519" s="25" t="s">
        <v>21633</v>
      </c>
      <c r="B1519" s="25" t="s">
        <v>20406</v>
      </c>
    </row>
    <row r="1520" spans="1:2" ht="15">
      <c r="A1520" s="25" t="s">
        <v>9362</v>
      </c>
      <c r="B1520" s="25" t="s">
        <v>20419</v>
      </c>
    </row>
    <row r="1521" spans="1:2" ht="15">
      <c r="A1521" s="25" t="s">
        <v>9635</v>
      </c>
      <c r="B1521" s="25" t="s">
        <v>20419</v>
      </c>
    </row>
    <row r="1522" spans="1:2" ht="15">
      <c r="A1522" s="25" t="s">
        <v>9675</v>
      </c>
      <c r="B1522" s="25" t="s">
        <v>20419</v>
      </c>
    </row>
    <row r="1523" spans="1:2" ht="15">
      <c r="A1523" s="25" t="s">
        <v>21634</v>
      </c>
      <c r="B1523" s="25" t="s">
        <v>20406</v>
      </c>
    </row>
    <row r="1524" spans="1:2" ht="15">
      <c r="A1524" s="25" t="s">
        <v>9667</v>
      </c>
      <c r="B1524" s="25" t="s">
        <v>20419</v>
      </c>
    </row>
    <row r="1525" spans="1:2" ht="15">
      <c r="A1525" s="25" t="s">
        <v>9672</v>
      </c>
      <c r="B1525" s="25" t="s">
        <v>20419</v>
      </c>
    </row>
    <row r="1526" spans="1:2" ht="15">
      <c r="A1526" s="25" t="s">
        <v>10043</v>
      </c>
      <c r="B1526" s="25" t="s">
        <v>20419</v>
      </c>
    </row>
    <row r="1527" spans="1:2" ht="15">
      <c r="A1527" s="25" t="s">
        <v>21635</v>
      </c>
      <c r="B1527" s="25" t="s">
        <v>20419</v>
      </c>
    </row>
    <row r="1528" spans="1:2" ht="15">
      <c r="A1528" s="25" t="s">
        <v>21636</v>
      </c>
      <c r="B1528" s="25" t="s">
        <v>20419</v>
      </c>
    </row>
    <row r="1529" spans="1:2" ht="15">
      <c r="A1529" s="25" t="s">
        <v>21637</v>
      </c>
      <c r="B1529" s="25" t="s">
        <v>20419</v>
      </c>
    </row>
    <row r="1530" spans="1:2" ht="15">
      <c r="A1530" s="25" t="s">
        <v>8426</v>
      </c>
      <c r="B1530" s="25" t="s">
        <v>20419</v>
      </c>
    </row>
    <row r="1531" spans="1:2" ht="15">
      <c r="A1531" s="25" t="s">
        <v>12704</v>
      </c>
      <c r="B1531" s="25" t="s">
        <v>20419</v>
      </c>
    </row>
    <row r="1532" spans="1:2" ht="15">
      <c r="A1532" s="25" t="s">
        <v>14159</v>
      </c>
      <c r="B1532" s="25" t="s">
        <v>20419</v>
      </c>
    </row>
    <row r="1533" spans="1:2" ht="15">
      <c r="A1533" s="25" t="s">
        <v>21638</v>
      </c>
      <c r="B1533" s="25" t="s">
        <v>20419</v>
      </c>
    </row>
    <row r="1534" spans="1:2" ht="15">
      <c r="A1534" s="25" t="s">
        <v>18460</v>
      </c>
      <c r="B1534" s="25" t="s">
        <v>20419</v>
      </c>
    </row>
    <row r="1535" spans="1:2" ht="15">
      <c r="A1535" s="25" t="s">
        <v>10494</v>
      </c>
      <c r="B1535" s="25" t="s">
        <v>20419</v>
      </c>
    </row>
    <row r="1536" spans="1:2" ht="15">
      <c r="A1536" s="25" t="s">
        <v>20271</v>
      </c>
      <c r="B1536" s="25" t="s">
        <v>20419</v>
      </c>
    </row>
    <row r="1537" spans="1:2" ht="15">
      <c r="A1537" s="25" t="s">
        <v>7666</v>
      </c>
      <c r="B1537" s="25" t="s">
        <v>20406</v>
      </c>
    </row>
    <row r="1538" spans="1:2" ht="15">
      <c r="A1538" s="25" t="s">
        <v>21639</v>
      </c>
      <c r="B1538" s="25" t="s">
        <v>20406</v>
      </c>
    </row>
    <row r="1539" spans="1:2" ht="15">
      <c r="A1539" s="25" t="s">
        <v>21640</v>
      </c>
      <c r="B1539" s="25" t="s">
        <v>20406</v>
      </c>
    </row>
    <row r="1540" spans="1:2" ht="15">
      <c r="A1540" s="25" t="s">
        <v>21641</v>
      </c>
      <c r="B1540" s="25" t="s">
        <v>20406</v>
      </c>
    </row>
    <row r="1541" spans="1:2" ht="15">
      <c r="A1541" s="25" t="s">
        <v>21642</v>
      </c>
      <c r="B1541" s="25" t="s">
        <v>20406</v>
      </c>
    </row>
    <row r="1542" spans="1:2" ht="15">
      <c r="A1542" s="25" t="s">
        <v>21643</v>
      </c>
      <c r="B1542" s="25" t="s">
        <v>20406</v>
      </c>
    </row>
    <row r="1543" spans="1:2" ht="15">
      <c r="A1543" s="25" t="s">
        <v>21644</v>
      </c>
      <c r="B1543" s="25" t="s">
        <v>20406</v>
      </c>
    </row>
    <row r="1544" spans="1:2" ht="15">
      <c r="A1544" s="25" t="s">
        <v>21645</v>
      </c>
      <c r="B1544" s="25" t="s">
        <v>20406</v>
      </c>
    </row>
    <row r="1545" spans="1:2" ht="15">
      <c r="A1545" s="25" t="s">
        <v>21646</v>
      </c>
      <c r="B1545" s="25" t="s">
        <v>20406</v>
      </c>
    </row>
    <row r="1546" spans="1:2" ht="15">
      <c r="A1546" s="25" t="s">
        <v>21647</v>
      </c>
      <c r="B1546" s="25" t="s">
        <v>20406</v>
      </c>
    </row>
    <row r="1547" spans="1:2" ht="15">
      <c r="A1547" s="25" t="s">
        <v>21648</v>
      </c>
      <c r="B1547" s="25" t="s">
        <v>20406</v>
      </c>
    </row>
    <row r="1548" spans="1:2" ht="15">
      <c r="A1548" s="25" t="s">
        <v>21649</v>
      </c>
      <c r="B1548" s="25" t="s">
        <v>20406</v>
      </c>
    </row>
    <row r="1549" spans="1:2" ht="15">
      <c r="A1549" s="25" t="s">
        <v>10315</v>
      </c>
      <c r="B1549" s="25" t="s">
        <v>20419</v>
      </c>
    </row>
    <row r="1550" spans="1:2" ht="15">
      <c r="A1550" s="25" t="s">
        <v>10343</v>
      </c>
      <c r="B1550" s="25" t="s">
        <v>20419</v>
      </c>
    </row>
    <row r="1551" spans="1:2" ht="15">
      <c r="A1551" s="25" t="s">
        <v>9207</v>
      </c>
      <c r="B1551" s="25" t="s">
        <v>20419</v>
      </c>
    </row>
    <row r="1552" spans="1:2" ht="15">
      <c r="A1552" s="25" t="s">
        <v>21650</v>
      </c>
      <c r="B1552" s="25" t="s">
        <v>20406</v>
      </c>
    </row>
    <row r="1553" spans="1:2" ht="15">
      <c r="A1553" s="25" t="s">
        <v>21651</v>
      </c>
      <c r="B1553" s="25" t="s">
        <v>20406</v>
      </c>
    </row>
    <row r="1554" spans="1:2" ht="15">
      <c r="A1554" s="25" t="s">
        <v>21652</v>
      </c>
      <c r="B1554" s="25" t="s">
        <v>20406</v>
      </c>
    </row>
    <row r="1555" spans="1:2" ht="15">
      <c r="A1555" s="25" t="s">
        <v>21653</v>
      </c>
      <c r="B1555" s="25" t="s">
        <v>20406</v>
      </c>
    </row>
    <row r="1556" spans="1:2" ht="15">
      <c r="A1556" s="25" t="s">
        <v>14519</v>
      </c>
      <c r="B1556" s="25" t="s">
        <v>20419</v>
      </c>
    </row>
    <row r="1557" spans="1:2" ht="15">
      <c r="A1557" s="25" t="s">
        <v>12491</v>
      </c>
      <c r="B1557" s="25" t="s">
        <v>20419</v>
      </c>
    </row>
    <row r="1558" spans="1:2" ht="15">
      <c r="A1558" s="25" t="s">
        <v>21654</v>
      </c>
      <c r="B1558" s="25" t="s">
        <v>20419</v>
      </c>
    </row>
    <row r="1559" spans="1:2" ht="15">
      <c r="A1559" s="25" t="s">
        <v>21655</v>
      </c>
      <c r="B1559" s="25" t="s">
        <v>20419</v>
      </c>
    </row>
    <row r="1560" spans="1:2" ht="15">
      <c r="A1560" s="25" t="s">
        <v>21656</v>
      </c>
      <c r="B1560" s="25" t="s">
        <v>20406</v>
      </c>
    </row>
    <row r="1561" spans="1:2" ht="15">
      <c r="A1561" s="25" t="s">
        <v>21657</v>
      </c>
      <c r="B1561" s="25" t="s">
        <v>20406</v>
      </c>
    </row>
    <row r="1562" spans="1:2" ht="15">
      <c r="A1562" s="25" t="s">
        <v>21658</v>
      </c>
      <c r="B1562" s="25" t="s">
        <v>20406</v>
      </c>
    </row>
    <row r="1563" spans="1:2" ht="15">
      <c r="A1563" s="25" t="s">
        <v>21659</v>
      </c>
      <c r="B1563" s="25" t="s">
        <v>20406</v>
      </c>
    </row>
    <row r="1564" spans="1:2" ht="15">
      <c r="A1564" s="25" t="s">
        <v>9914</v>
      </c>
      <c r="B1564" s="25" t="s">
        <v>20419</v>
      </c>
    </row>
    <row r="1565" spans="1:2" ht="15">
      <c r="A1565" s="25" t="s">
        <v>16948</v>
      </c>
      <c r="B1565" s="25" t="s">
        <v>20419</v>
      </c>
    </row>
    <row r="1566" spans="1:2" ht="15">
      <c r="A1566" s="25" t="s">
        <v>21660</v>
      </c>
      <c r="B1566" s="25" t="s">
        <v>20406</v>
      </c>
    </row>
    <row r="1567" spans="1:2" ht="15">
      <c r="A1567" s="25" t="s">
        <v>21661</v>
      </c>
      <c r="B1567" s="25" t="s">
        <v>20406</v>
      </c>
    </row>
    <row r="1568" spans="1:2" ht="15">
      <c r="A1568" s="25" t="s">
        <v>21662</v>
      </c>
      <c r="B1568" s="25" t="s">
        <v>20406</v>
      </c>
    </row>
    <row r="1569" spans="1:2" ht="15">
      <c r="A1569" s="25" t="s">
        <v>21663</v>
      </c>
      <c r="B1569" s="25" t="s">
        <v>20406</v>
      </c>
    </row>
    <row r="1570" spans="1:2" ht="15">
      <c r="A1570" s="25" t="s">
        <v>21664</v>
      </c>
      <c r="B1570" s="25" t="s">
        <v>20406</v>
      </c>
    </row>
    <row r="1571" spans="1:2" ht="15">
      <c r="A1571" s="25" t="s">
        <v>21665</v>
      </c>
      <c r="B1571" s="25" t="s">
        <v>20406</v>
      </c>
    </row>
    <row r="1572" spans="1:2" ht="15">
      <c r="A1572" s="25" t="s">
        <v>21666</v>
      </c>
      <c r="B1572" s="25" t="s">
        <v>20419</v>
      </c>
    </row>
    <row r="1573" spans="1:2" ht="15">
      <c r="A1573" s="25" t="s">
        <v>21667</v>
      </c>
      <c r="B1573" s="25" t="s">
        <v>20406</v>
      </c>
    </row>
    <row r="1574" spans="1:2" ht="15">
      <c r="A1574" s="25" t="s">
        <v>21668</v>
      </c>
      <c r="B1574" s="25" t="s">
        <v>20406</v>
      </c>
    </row>
    <row r="1575" spans="1:2" ht="15">
      <c r="A1575" s="25" t="s">
        <v>21669</v>
      </c>
      <c r="B1575" s="25" t="s">
        <v>20406</v>
      </c>
    </row>
    <row r="1576" spans="1:2" ht="15">
      <c r="A1576" s="25" t="s">
        <v>7631</v>
      </c>
      <c r="B1576" s="25" t="s">
        <v>20419</v>
      </c>
    </row>
    <row r="1577" spans="1:2" ht="15">
      <c r="A1577" s="25" t="s">
        <v>7619</v>
      </c>
      <c r="B1577" s="25" t="s">
        <v>20419</v>
      </c>
    </row>
    <row r="1578" spans="1:2" ht="15">
      <c r="A1578" s="25" t="s">
        <v>21670</v>
      </c>
      <c r="B1578" s="25" t="s">
        <v>20419</v>
      </c>
    </row>
    <row r="1579" spans="1:2" ht="15">
      <c r="A1579" s="25" t="s">
        <v>21671</v>
      </c>
      <c r="B1579" s="25" t="s">
        <v>20419</v>
      </c>
    </row>
    <row r="1580" spans="1:2" ht="15">
      <c r="A1580" s="25" t="s">
        <v>21672</v>
      </c>
      <c r="B1580" s="25" t="s">
        <v>20419</v>
      </c>
    </row>
    <row r="1581" spans="1:2" ht="15">
      <c r="A1581" s="25" t="s">
        <v>21673</v>
      </c>
      <c r="B1581" s="25" t="s">
        <v>20419</v>
      </c>
    </row>
    <row r="1582" spans="1:2" ht="15">
      <c r="A1582" s="25" t="s">
        <v>8240</v>
      </c>
      <c r="B1582" s="25" t="s">
        <v>20419</v>
      </c>
    </row>
    <row r="1583" spans="1:2" ht="15">
      <c r="A1583" s="25" t="s">
        <v>7626</v>
      </c>
      <c r="B1583" s="25" t="s">
        <v>20419</v>
      </c>
    </row>
    <row r="1584" spans="1:2" ht="15">
      <c r="A1584" s="25" t="s">
        <v>7671</v>
      </c>
      <c r="B1584" s="25" t="s">
        <v>20419</v>
      </c>
    </row>
    <row r="1585" spans="1:2" ht="15">
      <c r="A1585" s="25" t="s">
        <v>7943</v>
      </c>
      <c r="B1585" s="25" t="s">
        <v>20406</v>
      </c>
    </row>
    <row r="1586" spans="1:2" ht="15">
      <c r="A1586" s="25" t="s">
        <v>21674</v>
      </c>
      <c r="B1586" s="25" t="s">
        <v>20419</v>
      </c>
    </row>
    <row r="1587" spans="1:2" ht="15">
      <c r="A1587" s="25" t="s">
        <v>21675</v>
      </c>
      <c r="B1587" s="25" t="s">
        <v>20419</v>
      </c>
    </row>
    <row r="1588" spans="1:2" ht="15">
      <c r="A1588" s="25" t="s">
        <v>21676</v>
      </c>
      <c r="B1588" s="25" t="s">
        <v>20406</v>
      </c>
    </row>
    <row r="1589" spans="1:2" ht="15">
      <c r="A1589" s="25" t="s">
        <v>21677</v>
      </c>
      <c r="B1589" s="25" t="s">
        <v>20406</v>
      </c>
    </row>
    <row r="1590" spans="1:2" ht="15">
      <c r="A1590" s="25" t="s">
        <v>21678</v>
      </c>
      <c r="B1590" s="25" t="s">
        <v>20406</v>
      </c>
    </row>
    <row r="1591" spans="1:2" ht="15">
      <c r="A1591" s="25" t="s">
        <v>21679</v>
      </c>
      <c r="B1591" s="25" t="s">
        <v>20406</v>
      </c>
    </row>
    <row r="1592" spans="1:2" ht="15">
      <c r="A1592" s="25" t="s">
        <v>9759</v>
      </c>
      <c r="B1592" s="25" t="s">
        <v>20419</v>
      </c>
    </row>
    <row r="1593" spans="1:2" ht="15">
      <c r="A1593" s="25" t="s">
        <v>7746</v>
      </c>
      <c r="B1593" s="25" t="s">
        <v>20419</v>
      </c>
    </row>
    <row r="1594" spans="1:2" ht="15">
      <c r="A1594" s="25" t="s">
        <v>9390</v>
      </c>
      <c r="B1594" s="25" t="s">
        <v>20419</v>
      </c>
    </row>
    <row r="1595" spans="1:2" ht="15">
      <c r="A1595" s="25" t="s">
        <v>21680</v>
      </c>
      <c r="B1595" s="25" t="s">
        <v>20406</v>
      </c>
    </row>
    <row r="1596" spans="1:2" ht="15">
      <c r="A1596" s="25" t="s">
        <v>7523</v>
      </c>
      <c r="B1596" s="25" t="s">
        <v>20419</v>
      </c>
    </row>
    <row r="1597" spans="1:2" ht="15">
      <c r="A1597" s="25" t="s">
        <v>11894</v>
      </c>
      <c r="B1597" s="25" t="s">
        <v>20419</v>
      </c>
    </row>
    <row r="1598" spans="1:2" ht="15">
      <c r="A1598" s="25" t="s">
        <v>7518</v>
      </c>
      <c r="B1598" s="25" t="s">
        <v>20419</v>
      </c>
    </row>
    <row r="1599" spans="1:2" ht="15">
      <c r="A1599" s="25" t="s">
        <v>7773</v>
      </c>
      <c r="B1599" s="25" t="s">
        <v>20419</v>
      </c>
    </row>
    <row r="1600" spans="1:2" ht="15">
      <c r="A1600" s="25" t="s">
        <v>7769</v>
      </c>
      <c r="B1600" s="25" t="s">
        <v>20419</v>
      </c>
    </row>
    <row r="1601" spans="1:2" ht="15">
      <c r="A1601" s="25" t="s">
        <v>21681</v>
      </c>
      <c r="B1601" s="25" t="s">
        <v>20406</v>
      </c>
    </row>
    <row r="1602" spans="1:2" ht="15">
      <c r="A1602" s="25" t="s">
        <v>21682</v>
      </c>
      <c r="B1602" s="25" t="s">
        <v>20406</v>
      </c>
    </row>
    <row r="1603" spans="1:2" ht="15">
      <c r="A1603" s="25" t="s">
        <v>8806</v>
      </c>
      <c r="B1603" s="25" t="s">
        <v>20419</v>
      </c>
    </row>
    <row r="1604" spans="1:2" ht="15">
      <c r="A1604" s="25" t="s">
        <v>21683</v>
      </c>
      <c r="B1604" s="25" t="s">
        <v>20419</v>
      </c>
    </row>
    <row r="1605" spans="1:2" ht="15">
      <c r="A1605" s="25" t="s">
        <v>10769</v>
      </c>
      <c r="B1605" s="25" t="s">
        <v>20419</v>
      </c>
    </row>
    <row r="1606" spans="1:2" ht="15">
      <c r="A1606" s="25" t="s">
        <v>8186</v>
      </c>
      <c r="B1606" s="25" t="s">
        <v>20419</v>
      </c>
    </row>
    <row r="1607" spans="1:2" ht="15">
      <c r="A1607" s="25" t="s">
        <v>10625</v>
      </c>
      <c r="B1607" s="25" t="s">
        <v>20419</v>
      </c>
    </row>
    <row r="1608" spans="1:2" ht="15">
      <c r="A1608" s="25" t="s">
        <v>14483</v>
      </c>
      <c r="B1608" s="25" t="s">
        <v>20419</v>
      </c>
    </row>
    <row r="1609" spans="1:2" ht="15">
      <c r="A1609" s="25" t="s">
        <v>8171</v>
      </c>
      <c r="B1609" s="25" t="s">
        <v>20419</v>
      </c>
    </row>
    <row r="1610" spans="1:2" ht="15">
      <c r="A1610" s="25" t="s">
        <v>10773</v>
      </c>
      <c r="B1610" s="25" t="s">
        <v>20419</v>
      </c>
    </row>
    <row r="1611" spans="1:2" ht="15">
      <c r="A1611" s="25" t="s">
        <v>7946</v>
      </c>
      <c r="B1611" s="25" t="s">
        <v>20406</v>
      </c>
    </row>
    <row r="1612" spans="1:2" ht="15">
      <c r="A1612" s="25" t="s">
        <v>21684</v>
      </c>
      <c r="B1612" s="25" t="s">
        <v>20419</v>
      </c>
    </row>
    <row r="1613" spans="1:2" ht="15">
      <c r="A1613" s="25" t="s">
        <v>21685</v>
      </c>
      <c r="B1613" s="25" t="s">
        <v>20406</v>
      </c>
    </row>
    <row r="1614" spans="1:2" ht="15">
      <c r="A1614" s="25" t="s">
        <v>21686</v>
      </c>
      <c r="B1614" s="25" t="s">
        <v>20406</v>
      </c>
    </row>
    <row r="1615" spans="1:2" ht="15">
      <c r="A1615" s="25" t="s">
        <v>21687</v>
      </c>
      <c r="B1615" s="25" t="s">
        <v>20406</v>
      </c>
    </row>
    <row r="1616" spans="1:2" ht="15">
      <c r="A1616" s="25" t="s">
        <v>21688</v>
      </c>
      <c r="B1616" s="25" t="s">
        <v>20406</v>
      </c>
    </row>
    <row r="1617" spans="1:2" ht="15">
      <c r="A1617" s="25" t="s">
        <v>21689</v>
      </c>
      <c r="B1617" s="25" t="s">
        <v>20406</v>
      </c>
    </row>
    <row r="1618" spans="1:2" ht="15">
      <c r="A1618" s="25" t="s">
        <v>21690</v>
      </c>
      <c r="B1618" s="25" t="s">
        <v>20406</v>
      </c>
    </row>
    <row r="1619" spans="1:2" ht="15">
      <c r="A1619" s="25" t="s">
        <v>21691</v>
      </c>
      <c r="B1619" s="25" t="s">
        <v>20406</v>
      </c>
    </row>
    <row r="1620" spans="1:2" ht="15">
      <c r="A1620" s="25" t="s">
        <v>21692</v>
      </c>
      <c r="B1620" s="25" t="s">
        <v>20406</v>
      </c>
    </row>
    <row r="1621" spans="1:2" ht="15">
      <c r="A1621" s="25" t="s">
        <v>21693</v>
      </c>
      <c r="B1621" s="25" t="s">
        <v>20406</v>
      </c>
    </row>
    <row r="1622" spans="1:2" ht="15">
      <c r="A1622" s="25" t="s">
        <v>21694</v>
      </c>
      <c r="B1622" s="25" t="s">
        <v>20406</v>
      </c>
    </row>
    <row r="1623" spans="1:2" ht="15">
      <c r="A1623" s="25" t="s">
        <v>21695</v>
      </c>
      <c r="B1623" s="25" t="s">
        <v>20406</v>
      </c>
    </row>
    <row r="1624" spans="1:2" ht="15">
      <c r="A1624" s="25" t="s">
        <v>11814</v>
      </c>
      <c r="B1624" s="25" t="s">
        <v>20419</v>
      </c>
    </row>
    <row r="1625" spans="1:2" ht="15">
      <c r="A1625" s="25" t="s">
        <v>9277</v>
      </c>
      <c r="B1625" s="25" t="s">
        <v>20419</v>
      </c>
    </row>
    <row r="1626" spans="1:2" ht="15">
      <c r="A1626" s="25" t="s">
        <v>7389</v>
      </c>
      <c r="B1626" s="25" t="s">
        <v>20419</v>
      </c>
    </row>
    <row r="1627" spans="1:2" ht="15">
      <c r="A1627" s="25" t="s">
        <v>21696</v>
      </c>
      <c r="B1627" s="25" t="s">
        <v>20419</v>
      </c>
    </row>
    <row r="1628" spans="1:2" ht="15">
      <c r="A1628" s="25" t="s">
        <v>21697</v>
      </c>
      <c r="B1628" s="25" t="s">
        <v>20406</v>
      </c>
    </row>
    <row r="1629" spans="1:2" ht="15">
      <c r="A1629" s="25" t="s">
        <v>21698</v>
      </c>
      <c r="B1629" s="25" t="s">
        <v>20406</v>
      </c>
    </row>
    <row r="1630" spans="1:2" ht="15">
      <c r="A1630" s="25" t="s">
        <v>21699</v>
      </c>
      <c r="B1630" s="25" t="s">
        <v>20406</v>
      </c>
    </row>
    <row r="1631" spans="1:2" ht="15">
      <c r="A1631" s="25" t="s">
        <v>21700</v>
      </c>
      <c r="B1631" s="25" t="s">
        <v>20406</v>
      </c>
    </row>
    <row r="1632" spans="1:2" ht="15">
      <c r="A1632" s="25" t="s">
        <v>21701</v>
      </c>
      <c r="B1632" s="25" t="s">
        <v>20406</v>
      </c>
    </row>
    <row r="1633" spans="1:2" ht="15">
      <c r="A1633" s="25" t="s">
        <v>13063</v>
      </c>
      <c r="B1633" s="25" t="s">
        <v>20419</v>
      </c>
    </row>
    <row r="1634" spans="1:2" ht="15">
      <c r="A1634" s="25" t="s">
        <v>8092</v>
      </c>
      <c r="B1634" s="25" t="s">
        <v>20419</v>
      </c>
    </row>
    <row r="1635" spans="1:2" ht="15">
      <c r="A1635" s="25" t="s">
        <v>10353</v>
      </c>
      <c r="B1635" s="25" t="s">
        <v>20419</v>
      </c>
    </row>
    <row r="1636" spans="1:2" ht="15">
      <c r="A1636" s="25" t="s">
        <v>13734</v>
      </c>
      <c r="B1636" s="25" t="s">
        <v>20419</v>
      </c>
    </row>
    <row r="1637" spans="1:2" ht="15">
      <c r="A1637" s="25" t="s">
        <v>10917</v>
      </c>
      <c r="B1637" s="25" t="s">
        <v>20419</v>
      </c>
    </row>
    <row r="1638" spans="1:2" ht="15">
      <c r="A1638" s="25" t="s">
        <v>9086</v>
      </c>
      <c r="B1638" s="25" t="s">
        <v>20419</v>
      </c>
    </row>
    <row r="1639" spans="1:2" ht="15">
      <c r="A1639" s="25" t="s">
        <v>14915</v>
      </c>
      <c r="B1639" s="25" t="s">
        <v>20419</v>
      </c>
    </row>
    <row r="1640" spans="1:2" ht="15">
      <c r="A1640" s="25" t="s">
        <v>21702</v>
      </c>
      <c r="B1640" s="25" t="s">
        <v>20406</v>
      </c>
    </row>
    <row r="1641" spans="1:2" ht="15">
      <c r="A1641" s="25" t="s">
        <v>21703</v>
      </c>
      <c r="B1641" s="25" t="s">
        <v>20406</v>
      </c>
    </row>
    <row r="1642" spans="1:2" ht="15">
      <c r="A1642" s="25" t="s">
        <v>21704</v>
      </c>
      <c r="B1642" s="25" t="s">
        <v>20406</v>
      </c>
    </row>
    <row r="1643" spans="1:2" ht="15">
      <c r="A1643" s="25" t="s">
        <v>21705</v>
      </c>
      <c r="B1643" s="25" t="s">
        <v>20406</v>
      </c>
    </row>
    <row r="1644" spans="1:2" ht="15">
      <c r="A1644" s="25" t="s">
        <v>21706</v>
      </c>
      <c r="B1644" s="25" t="s">
        <v>20406</v>
      </c>
    </row>
    <row r="1645" spans="1:2" ht="15">
      <c r="A1645" s="25" t="s">
        <v>21707</v>
      </c>
      <c r="B1645" s="25" t="s">
        <v>20406</v>
      </c>
    </row>
    <row r="1646" spans="1:2" ht="15">
      <c r="A1646" s="25" t="s">
        <v>21708</v>
      </c>
      <c r="B1646" s="25" t="s">
        <v>20406</v>
      </c>
    </row>
    <row r="1647" spans="1:2" ht="15">
      <c r="A1647" s="25" t="s">
        <v>21709</v>
      </c>
      <c r="B1647" s="25" t="s">
        <v>20406</v>
      </c>
    </row>
    <row r="1648" spans="1:2" ht="15">
      <c r="A1648" s="25" t="s">
        <v>21710</v>
      </c>
      <c r="B1648" s="25" t="s">
        <v>20406</v>
      </c>
    </row>
    <row r="1649" spans="1:2" ht="15">
      <c r="A1649" s="25" t="s">
        <v>21711</v>
      </c>
      <c r="B1649" s="25" t="s">
        <v>20406</v>
      </c>
    </row>
    <row r="1650" spans="1:2" ht="15">
      <c r="A1650" s="25" t="s">
        <v>21712</v>
      </c>
      <c r="B1650" s="25" t="s">
        <v>20406</v>
      </c>
    </row>
    <row r="1651" spans="1:2" ht="15">
      <c r="A1651" s="25" t="s">
        <v>21713</v>
      </c>
      <c r="B1651" s="25" t="s">
        <v>20419</v>
      </c>
    </row>
    <row r="1652" spans="1:2" ht="15">
      <c r="A1652" s="25" t="s">
        <v>21714</v>
      </c>
      <c r="B1652" s="25" t="s">
        <v>20419</v>
      </c>
    </row>
    <row r="1653" spans="1:2" ht="15">
      <c r="A1653" s="25" t="s">
        <v>21715</v>
      </c>
      <c r="B1653" s="25" t="s">
        <v>20419</v>
      </c>
    </row>
    <row r="1654" spans="1:2" ht="15">
      <c r="A1654" s="25" t="s">
        <v>21716</v>
      </c>
      <c r="B1654" s="25" t="s">
        <v>20419</v>
      </c>
    </row>
    <row r="1655" spans="1:2" ht="15">
      <c r="A1655" s="25" t="s">
        <v>21717</v>
      </c>
      <c r="B1655" s="25" t="s">
        <v>20406</v>
      </c>
    </row>
    <row r="1656" spans="1:2" ht="15">
      <c r="A1656" s="25" t="s">
        <v>21718</v>
      </c>
      <c r="B1656" s="25" t="s">
        <v>20419</v>
      </c>
    </row>
    <row r="1657" spans="1:2" ht="15">
      <c r="A1657" s="25" t="s">
        <v>21719</v>
      </c>
      <c r="B1657" s="25" t="s">
        <v>20419</v>
      </c>
    </row>
    <row r="1658" spans="1:2" ht="15">
      <c r="A1658" s="25" t="s">
        <v>10521</v>
      </c>
      <c r="B1658" s="25" t="s">
        <v>20419</v>
      </c>
    </row>
    <row r="1659" spans="1:2" ht="15">
      <c r="A1659" s="25" t="s">
        <v>21720</v>
      </c>
      <c r="B1659" s="25" t="s">
        <v>20406</v>
      </c>
    </row>
    <row r="1660" spans="1:2" ht="15">
      <c r="A1660" s="25" t="s">
        <v>21721</v>
      </c>
      <c r="B1660" s="25" t="s">
        <v>20406</v>
      </c>
    </row>
    <row r="1661" spans="1:2" ht="15">
      <c r="A1661" s="25" t="s">
        <v>21722</v>
      </c>
      <c r="B1661" s="25" t="s">
        <v>20406</v>
      </c>
    </row>
    <row r="1662" spans="1:2" ht="15">
      <c r="A1662" s="25" t="s">
        <v>21723</v>
      </c>
      <c r="B1662" s="25" t="s">
        <v>20406</v>
      </c>
    </row>
    <row r="1663" spans="1:2" ht="15">
      <c r="A1663" s="25" t="s">
        <v>21724</v>
      </c>
      <c r="B1663" s="25" t="s">
        <v>20406</v>
      </c>
    </row>
    <row r="1664" spans="1:2" ht="15">
      <c r="A1664" s="25" t="s">
        <v>21725</v>
      </c>
      <c r="B1664" s="25" t="s">
        <v>20406</v>
      </c>
    </row>
    <row r="1665" spans="1:2" ht="15">
      <c r="A1665" s="25" t="s">
        <v>21726</v>
      </c>
      <c r="B1665" s="25" t="s">
        <v>20406</v>
      </c>
    </row>
    <row r="1666" spans="1:2" ht="15">
      <c r="A1666" s="25" t="s">
        <v>21727</v>
      </c>
      <c r="B1666" s="25" t="s">
        <v>20406</v>
      </c>
    </row>
    <row r="1667" spans="1:2" ht="15">
      <c r="A1667" s="25" t="s">
        <v>21728</v>
      </c>
      <c r="B1667" s="25" t="s">
        <v>20406</v>
      </c>
    </row>
    <row r="1668" spans="1:2" ht="15">
      <c r="A1668" s="25" t="s">
        <v>21729</v>
      </c>
      <c r="B1668" s="25" t="s">
        <v>20406</v>
      </c>
    </row>
    <row r="1669" spans="1:2" ht="15">
      <c r="A1669" s="25" t="s">
        <v>21730</v>
      </c>
      <c r="B1669" s="25" t="s">
        <v>20406</v>
      </c>
    </row>
    <row r="1670" spans="1:2" ht="15">
      <c r="A1670" s="25" t="s">
        <v>21731</v>
      </c>
      <c r="B1670" s="25" t="s">
        <v>20406</v>
      </c>
    </row>
    <row r="1671" spans="1:2" ht="15">
      <c r="A1671" s="25" t="s">
        <v>21732</v>
      </c>
      <c r="B1671" s="25" t="s">
        <v>20419</v>
      </c>
    </row>
    <row r="1672" spans="1:2" ht="15">
      <c r="A1672" s="25" t="s">
        <v>21733</v>
      </c>
      <c r="B1672" s="25" t="s">
        <v>20406</v>
      </c>
    </row>
    <row r="1673" spans="1:2" ht="15">
      <c r="A1673" s="25" t="s">
        <v>21734</v>
      </c>
      <c r="B1673" s="25" t="s">
        <v>20406</v>
      </c>
    </row>
    <row r="1674" spans="1:2" ht="15">
      <c r="A1674" s="25" t="s">
        <v>21735</v>
      </c>
      <c r="B1674" s="25" t="s">
        <v>20406</v>
      </c>
    </row>
    <row r="1675" spans="1:2" ht="15">
      <c r="A1675" s="25" t="s">
        <v>21736</v>
      </c>
      <c r="B1675" s="25" t="s">
        <v>20406</v>
      </c>
    </row>
    <row r="1676" spans="1:2" ht="15">
      <c r="A1676" s="25" t="s">
        <v>21737</v>
      </c>
      <c r="B1676" s="25" t="s">
        <v>20406</v>
      </c>
    </row>
    <row r="1677" spans="1:2" ht="15">
      <c r="A1677" s="25" t="s">
        <v>21738</v>
      </c>
      <c r="B1677" s="25" t="s">
        <v>20406</v>
      </c>
    </row>
    <row r="1678" spans="1:2" ht="15">
      <c r="A1678" s="25" t="s">
        <v>9270</v>
      </c>
      <c r="B1678" s="25" t="s">
        <v>20419</v>
      </c>
    </row>
    <row r="1679" spans="1:2" ht="15">
      <c r="A1679" s="25" t="s">
        <v>9274</v>
      </c>
      <c r="B1679" s="25" t="s">
        <v>20419</v>
      </c>
    </row>
    <row r="1680" spans="1:2" ht="15">
      <c r="A1680" s="25" t="s">
        <v>12608</v>
      </c>
      <c r="B1680" s="25" t="s">
        <v>20419</v>
      </c>
    </row>
    <row r="1681" spans="1:2" ht="15">
      <c r="A1681" s="25" t="s">
        <v>7735</v>
      </c>
      <c r="B1681" s="25" t="s">
        <v>20419</v>
      </c>
    </row>
    <row r="1682" spans="1:2" ht="15">
      <c r="A1682" s="25" t="s">
        <v>8245</v>
      </c>
      <c r="B1682" s="25" t="s">
        <v>20419</v>
      </c>
    </row>
    <row r="1683" spans="1:2" ht="15">
      <c r="A1683" s="25" t="s">
        <v>7642</v>
      </c>
      <c r="B1683" s="25" t="s">
        <v>20419</v>
      </c>
    </row>
    <row r="1684" spans="1:2" ht="15">
      <c r="A1684" s="25" t="s">
        <v>21739</v>
      </c>
      <c r="B1684" s="25" t="s">
        <v>20419</v>
      </c>
    </row>
    <row r="1685" spans="1:2" ht="15">
      <c r="A1685" s="25" t="s">
        <v>9438</v>
      </c>
      <c r="B1685" s="25" t="s">
        <v>20419</v>
      </c>
    </row>
    <row r="1686" spans="1:2" ht="15">
      <c r="A1686" s="25" t="s">
        <v>8082</v>
      </c>
      <c r="B1686" s="25" t="s">
        <v>20419</v>
      </c>
    </row>
    <row r="1687" spans="1:2" ht="15">
      <c r="A1687" s="25" t="s">
        <v>7505</v>
      </c>
      <c r="B1687" s="25" t="s">
        <v>20419</v>
      </c>
    </row>
    <row r="1688" spans="1:2" ht="15">
      <c r="A1688" s="25" t="s">
        <v>7996</v>
      </c>
      <c r="B1688" s="25" t="s">
        <v>20406</v>
      </c>
    </row>
    <row r="1689" spans="1:2" ht="15">
      <c r="A1689" s="25" t="s">
        <v>9182</v>
      </c>
      <c r="B1689" s="25" t="s">
        <v>20419</v>
      </c>
    </row>
    <row r="1690" spans="1:2" ht="15">
      <c r="A1690" s="25" t="s">
        <v>21740</v>
      </c>
      <c r="B1690" s="25" t="s">
        <v>20419</v>
      </c>
    </row>
    <row r="1691" spans="1:2" ht="15">
      <c r="A1691" s="25" t="s">
        <v>8507</v>
      </c>
      <c r="B1691" s="25" t="s">
        <v>20406</v>
      </c>
    </row>
    <row r="1692" spans="1:2" ht="15">
      <c r="A1692" s="25" t="s">
        <v>21741</v>
      </c>
      <c r="B1692" s="25" t="s">
        <v>20419</v>
      </c>
    </row>
    <row r="1693" spans="1:2" ht="15">
      <c r="A1693" s="25" t="s">
        <v>21742</v>
      </c>
      <c r="B1693" s="25" t="s">
        <v>20406</v>
      </c>
    </row>
    <row r="1694" spans="1:2" ht="15">
      <c r="A1694" s="25" t="s">
        <v>21743</v>
      </c>
      <c r="B1694" s="25" t="s">
        <v>20406</v>
      </c>
    </row>
    <row r="1695" spans="1:2" ht="15">
      <c r="A1695" s="25" t="s">
        <v>21744</v>
      </c>
      <c r="B1695" s="25" t="s">
        <v>20406</v>
      </c>
    </row>
    <row r="1696" spans="1:2" ht="15">
      <c r="A1696" s="25" t="s">
        <v>21745</v>
      </c>
      <c r="B1696" s="25" t="s">
        <v>20406</v>
      </c>
    </row>
    <row r="1697" spans="1:2" ht="15">
      <c r="A1697" s="25" t="s">
        <v>8888</v>
      </c>
      <c r="B1697" s="25" t="s">
        <v>20419</v>
      </c>
    </row>
    <row r="1698" spans="1:2" ht="15">
      <c r="A1698" s="25" t="s">
        <v>21746</v>
      </c>
      <c r="B1698" s="25" t="s">
        <v>20406</v>
      </c>
    </row>
    <row r="1699" spans="1:2" ht="15">
      <c r="A1699" s="25" t="s">
        <v>21747</v>
      </c>
      <c r="B1699" s="25" t="s">
        <v>20406</v>
      </c>
    </row>
    <row r="1700" spans="1:2" ht="15">
      <c r="A1700" s="25" t="s">
        <v>21748</v>
      </c>
      <c r="B1700" s="25" t="s">
        <v>20406</v>
      </c>
    </row>
    <row r="1701" spans="1:2" ht="15">
      <c r="A1701" s="25" t="s">
        <v>21749</v>
      </c>
      <c r="B1701" s="25" t="s">
        <v>20406</v>
      </c>
    </row>
    <row r="1702" spans="1:2" ht="15">
      <c r="A1702" s="25" t="s">
        <v>21750</v>
      </c>
      <c r="B1702" s="25" t="s">
        <v>20406</v>
      </c>
    </row>
    <row r="1703" spans="1:2" ht="15">
      <c r="A1703" s="25" t="s">
        <v>21751</v>
      </c>
      <c r="B1703" s="25" t="s">
        <v>20406</v>
      </c>
    </row>
    <row r="1704" spans="1:2" ht="15">
      <c r="A1704" s="25" t="s">
        <v>21752</v>
      </c>
      <c r="B1704" s="25" t="s">
        <v>20406</v>
      </c>
    </row>
    <row r="1705" spans="1:2" ht="15">
      <c r="A1705" s="25" t="s">
        <v>21753</v>
      </c>
      <c r="B1705" s="25" t="s">
        <v>20406</v>
      </c>
    </row>
    <row r="1706" spans="1:2" ht="15">
      <c r="A1706" s="25" t="s">
        <v>21754</v>
      </c>
      <c r="B1706" s="25" t="s">
        <v>20406</v>
      </c>
    </row>
    <row r="1707" spans="1:2" ht="15">
      <c r="A1707" s="25" t="s">
        <v>21755</v>
      </c>
      <c r="B1707" s="25" t="s">
        <v>20419</v>
      </c>
    </row>
    <row r="1708" spans="1:2" ht="15">
      <c r="A1708" s="25" t="s">
        <v>10249</v>
      </c>
      <c r="B1708" s="25" t="s">
        <v>20419</v>
      </c>
    </row>
    <row r="1709" spans="1:2" ht="15">
      <c r="A1709" s="25" t="s">
        <v>8895</v>
      </c>
      <c r="B1709" s="25" t="s">
        <v>20419</v>
      </c>
    </row>
    <row r="1710" spans="1:2" ht="15">
      <c r="A1710" s="25" t="s">
        <v>10644</v>
      </c>
      <c r="B1710" s="25" t="s">
        <v>20419</v>
      </c>
    </row>
    <row r="1711" spans="1:2" ht="15">
      <c r="A1711" s="25" t="s">
        <v>10308</v>
      </c>
      <c r="B1711" s="25" t="s">
        <v>20419</v>
      </c>
    </row>
    <row r="1712" spans="1:2" ht="15">
      <c r="A1712" s="25" t="s">
        <v>21756</v>
      </c>
      <c r="B1712" s="25" t="s">
        <v>20419</v>
      </c>
    </row>
    <row r="1713" spans="1:2" ht="15">
      <c r="A1713" s="25" t="s">
        <v>21757</v>
      </c>
      <c r="B1713" s="25" t="s">
        <v>20419</v>
      </c>
    </row>
    <row r="1714" spans="1:2" ht="15">
      <c r="A1714" s="25" t="s">
        <v>21758</v>
      </c>
      <c r="B1714" s="25" t="s">
        <v>20419</v>
      </c>
    </row>
    <row r="1715" spans="1:2" ht="15">
      <c r="A1715" s="25" t="s">
        <v>21759</v>
      </c>
      <c r="B1715" s="25" t="s">
        <v>20406</v>
      </c>
    </row>
    <row r="1716" spans="1:2" ht="15">
      <c r="A1716" s="25" t="s">
        <v>21760</v>
      </c>
      <c r="B1716" s="25" t="s">
        <v>20406</v>
      </c>
    </row>
    <row r="1717" spans="1:2" ht="15">
      <c r="A1717" s="25" t="s">
        <v>21761</v>
      </c>
      <c r="B1717" s="25" t="s">
        <v>20419</v>
      </c>
    </row>
    <row r="1718" spans="1:2" ht="15">
      <c r="A1718" s="25" t="s">
        <v>21762</v>
      </c>
      <c r="B1718" s="25" t="s">
        <v>20406</v>
      </c>
    </row>
    <row r="1719" spans="1:2" ht="15">
      <c r="A1719" s="25" t="s">
        <v>21763</v>
      </c>
      <c r="B1719" s="25" t="s">
        <v>20406</v>
      </c>
    </row>
    <row r="1720" spans="1:2" ht="15">
      <c r="A1720" s="25" t="s">
        <v>21764</v>
      </c>
      <c r="B1720" s="25" t="s">
        <v>20406</v>
      </c>
    </row>
    <row r="1721" spans="1:2" ht="15">
      <c r="A1721" s="25" t="s">
        <v>21765</v>
      </c>
      <c r="B1721" s="25" t="s">
        <v>20406</v>
      </c>
    </row>
    <row r="1722" spans="1:2" ht="15">
      <c r="A1722" s="25" t="s">
        <v>21766</v>
      </c>
      <c r="B1722" s="25" t="s">
        <v>20406</v>
      </c>
    </row>
    <row r="1723" spans="1:2" ht="15">
      <c r="A1723" s="25" t="s">
        <v>21767</v>
      </c>
      <c r="B1723" s="25" t="s">
        <v>20406</v>
      </c>
    </row>
    <row r="1724" spans="1:2" ht="15">
      <c r="A1724" s="25" t="s">
        <v>21768</v>
      </c>
      <c r="B1724" s="25" t="s">
        <v>20406</v>
      </c>
    </row>
    <row r="1725" spans="1:2" ht="15">
      <c r="A1725" s="25" t="s">
        <v>9038</v>
      </c>
      <c r="B1725" s="25" t="s">
        <v>20419</v>
      </c>
    </row>
    <row r="1726" spans="1:2" ht="15">
      <c r="A1726" s="25" t="s">
        <v>9825</v>
      </c>
      <c r="B1726" s="25" t="s">
        <v>20419</v>
      </c>
    </row>
    <row r="1727" spans="1:2" ht="15">
      <c r="A1727" s="25" t="s">
        <v>8157</v>
      </c>
      <c r="B1727" s="25" t="s">
        <v>20419</v>
      </c>
    </row>
    <row r="1728" spans="1:2" ht="15">
      <c r="A1728" s="25" t="s">
        <v>13322</v>
      </c>
      <c r="B1728" s="25" t="s">
        <v>20419</v>
      </c>
    </row>
    <row r="1729" spans="1:2" ht="15">
      <c r="A1729" s="25" t="s">
        <v>14051</v>
      </c>
      <c r="B1729" s="25" t="s">
        <v>20419</v>
      </c>
    </row>
    <row r="1730" spans="1:2" ht="15">
      <c r="A1730" s="25" t="s">
        <v>10639</v>
      </c>
      <c r="B1730" s="25" t="s">
        <v>20419</v>
      </c>
    </row>
    <row r="1731" spans="1:2" ht="15">
      <c r="A1731" s="25" t="s">
        <v>21769</v>
      </c>
      <c r="B1731" s="25" t="s">
        <v>20419</v>
      </c>
    </row>
    <row r="1732" spans="1:2" ht="15">
      <c r="A1732" s="25" t="s">
        <v>8001</v>
      </c>
      <c r="B1732" s="25" t="s">
        <v>20406</v>
      </c>
    </row>
    <row r="1733" spans="1:2" ht="15">
      <c r="A1733" s="25" t="s">
        <v>21770</v>
      </c>
      <c r="B1733" s="25" t="s">
        <v>20419</v>
      </c>
    </row>
    <row r="1734" spans="1:2" ht="15">
      <c r="A1734" s="25" t="s">
        <v>21771</v>
      </c>
      <c r="B1734" s="25" t="s">
        <v>20419</v>
      </c>
    </row>
    <row r="1735" spans="1:2" ht="15">
      <c r="A1735" s="25" t="s">
        <v>21772</v>
      </c>
      <c r="B1735" s="25" t="s">
        <v>20406</v>
      </c>
    </row>
    <row r="1736" spans="1:2" ht="15">
      <c r="A1736" s="25" t="s">
        <v>21773</v>
      </c>
      <c r="B1736" s="25" t="s">
        <v>20406</v>
      </c>
    </row>
    <row r="1737" spans="1:2" ht="15">
      <c r="A1737" s="25" t="s">
        <v>21774</v>
      </c>
      <c r="B1737" s="25" t="s">
        <v>20406</v>
      </c>
    </row>
    <row r="1738" spans="1:2" ht="15">
      <c r="A1738" s="25" t="s">
        <v>21775</v>
      </c>
      <c r="B1738" s="25" t="s">
        <v>20406</v>
      </c>
    </row>
    <row r="1739" spans="1:2" ht="15">
      <c r="A1739" s="25" t="s">
        <v>21776</v>
      </c>
      <c r="B1739" s="25" t="s">
        <v>20406</v>
      </c>
    </row>
    <row r="1740" spans="1:2" ht="15">
      <c r="A1740" s="25" t="s">
        <v>21777</v>
      </c>
      <c r="B1740" s="25" t="s">
        <v>20406</v>
      </c>
    </row>
    <row r="1741" spans="1:2" ht="15">
      <c r="A1741" s="25" t="s">
        <v>21778</v>
      </c>
      <c r="B1741" s="25" t="s">
        <v>20406</v>
      </c>
    </row>
    <row r="1742" spans="1:2" ht="15">
      <c r="A1742" s="25" t="s">
        <v>21779</v>
      </c>
      <c r="B1742" s="25" t="s">
        <v>20406</v>
      </c>
    </row>
    <row r="1743" spans="1:2" ht="15">
      <c r="A1743" s="25" t="s">
        <v>21780</v>
      </c>
      <c r="B1743" s="25" t="s">
        <v>20406</v>
      </c>
    </row>
    <row r="1744" spans="1:2" ht="15">
      <c r="A1744" s="25" t="s">
        <v>21781</v>
      </c>
      <c r="B1744" s="25" t="s">
        <v>20406</v>
      </c>
    </row>
    <row r="1745" spans="1:2" ht="15">
      <c r="A1745" s="25" t="s">
        <v>21782</v>
      </c>
      <c r="B1745" s="25" t="s">
        <v>20406</v>
      </c>
    </row>
    <row r="1746" spans="1:2" ht="15">
      <c r="A1746" s="25" t="s">
        <v>21783</v>
      </c>
      <c r="B1746" s="25" t="s">
        <v>20406</v>
      </c>
    </row>
    <row r="1747" spans="1:2" ht="15">
      <c r="A1747" s="25" t="s">
        <v>21784</v>
      </c>
      <c r="B1747" s="25" t="s">
        <v>20406</v>
      </c>
    </row>
    <row r="1748" spans="1:2" ht="15">
      <c r="A1748" s="25" t="s">
        <v>21785</v>
      </c>
      <c r="B1748" s="25" t="s">
        <v>20406</v>
      </c>
    </row>
    <row r="1749" spans="1:2" ht="15">
      <c r="A1749" s="25" t="s">
        <v>21786</v>
      </c>
      <c r="B1749" s="25" t="s">
        <v>20406</v>
      </c>
    </row>
    <row r="1750" spans="1:2" ht="15">
      <c r="A1750" s="25" t="s">
        <v>21787</v>
      </c>
      <c r="B1750" s="25" t="s">
        <v>20406</v>
      </c>
    </row>
    <row r="1751" spans="1:2" ht="15">
      <c r="A1751" s="25" t="s">
        <v>21788</v>
      </c>
      <c r="B1751" s="25" t="s">
        <v>20406</v>
      </c>
    </row>
    <row r="1752" spans="1:2" ht="15">
      <c r="A1752" s="25" t="s">
        <v>21789</v>
      </c>
      <c r="B1752" s="25" t="s">
        <v>20406</v>
      </c>
    </row>
    <row r="1753" spans="1:2" ht="15">
      <c r="A1753" s="25" t="s">
        <v>21790</v>
      </c>
      <c r="B1753" s="25" t="s">
        <v>20406</v>
      </c>
    </row>
    <row r="1754" spans="1:2" ht="15">
      <c r="A1754" s="25" t="s">
        <v>21791</v>
      </c>
      <c r="B1754" s="25" t="s">
        <v>20419</v>
      </c>
    </row>
    <row r="1755" spans="1:2" ht="15">
      <c r="A1755" s="25" t="s">
        <v>21792</v>
      </c>
      <c r="B1755" s="25" t="s">
        <v>20419</v>
      </c>
    </row>
    <row r="1756" spans="1:2" ht="15">
      <c r="A1756" s="25" t="s">
        <v>8737</v>
      </c>
      <c r="B1756" s="25" t="s">
        <v>20419</v>
      </c>
    </row>
    <row r="1757" spans="1:2" ht="15">
      <c r="A1757" s="25" t="s">
        <v>8497</v>
      </c>
      <c r="B1757" s="25" t="s">
        <v>20419</v>
      </c>
    </row>
    <row r="1758" spans="1:2" ht="15">
      <c r="A1758" s="25" t="s">
        <v>17758</v>
      </c>
      <c r="B1758" s="25" t="s">
        <v>20406</v>
      </c>
    </row>
    <row r="1759" spans="1:2" ht="15">
      <c r="A1759" s="25" t="s">
        <v>21793</v>
      </c>
      <c r="B1759" s="25" t="s">
        <v>20419</v>
      </c>
    </row>
    <row r="1760" spans="1:2" ht="15">
      <c r="A1760" s="25" t="s">
        <v>21794</v>
      </c>
      <c r="B1760" s="25" t="s">
        <v>20419</v>
      </c>
    </row>
    <row r="1761" spans="1:2" ht="15">
      <c r="A1761" s="25" t="s">
        <v>17560</v>
      </c>
      <c r="B1761" s="25" t="s">
        <v>20419</v>
      </c>
    </row>
    <row r="1762" spans="1:2" ht="15">
      <c r="A1762" s="25" t="s">
        <v>10857</v>
      </c>
      <c r="B1762" s="25" t="s">
        <v>20419</v>
      </c>
    </row>
    <row r="1763" spans="1:2" ht="15">
      <c r="A1763" s="25" t="s">
        <v>21795</v>
      </c>
      <c r="B1763" s="25" t="s">
        <v>20419</v>
      </c>
    </row>
    <row r="1764" spans="1:2" ht="15">
      <c r="A1764" s="25" t="s">
        <v>9664</v>
      </c>
      <c r="B1764" s="25" t="s">
        <v>20419</v>
      </c>
    </row>
    <row r="1765" spans="1:2" ht="15">
      <c r="A1765" s="25" t="s">
        <v>21796</v>
      </c>
      <c r="B1765" s="25" t="s">
        <v>20406</v>
      </c>
    </row>
    <row r="1766" spans="1:2" ht="15">
      <c r="A1766" s="25" t="s">
        <v>21797</v>
      </c>
      <c r="B1766" s="25" t="s">
        <v>20406</v>
      </c>
    </row>
    <row r="1767" spans="1:2" ht="15">
      <c r="A1767" s="25" t="s">
        <v>21798</v>
      </c>
      <c r="B1767" s="25" t="s">
        <v>20406</v>
      </c>
    </row>
    <row r="1768" spans="1:2" ht="15">
      <c r="A1768" s="25" t="s">
        <v>21799</v>
      </c>
      <c r="B1768" s="25" t="s">
        <v>20406</v>
      </c>
    </row>
    <row r="1769" spans="1:2" ht="15">
      <c r="A1769" s="25" t="s">
        <v>10886</v>
      </c>
      <c r="B1769" s="25" t="s">
        <v>20419</v>
      </c>
    </row>
    <row r="1770" spans="1:2" ht="15">
      <c r="A1770" s="25" t="s">
        <v>10444</v>
      </c>
      <c r="B1770" s="25" t="s">
        <v>20419</v>
      </c>
    </row>
    <row r="1771" spans="1:2" ht="15">
      <c r="A1771" s="25" t="s">
        <v>21800</v>
      </c>
      <c r="B1771" s="25" t="s">
        <v>20419</v>
      </c>
    </row>
    <row r="1772" spans="1:2" ht="15">
      <c r="A1772" s="25" t="s">
        <v>13956</v>
      </c>
      <c r="B1772" s="25" t="s">
        <v>20419</v>
      </c>
    </row>
    <row r="1773" spans="1:2" ht="15">
      <c r="A1773" s="25" t="s">
        <v>11637</v>
      </c>
      <c r="B1773" s="25" t="s">
        <v>20419</v>
      </c>
    </row>
    <row r="1774" spans="1:2" ht="15">
      <c r="A1774" s="25" t="s">
        <v>21801</v>
      </c>
      <c r="B1774" s="25" t="s">
        <v>20406</v>
      </c>
    </row>
    <row r="1775" spans="1:2" ht="15">
      <c r="A1775" s="25" t="s">
        <v>21802</v>
      </c>
      <c r="B1775" s="25" t="s">
        <v>20406</v>
      </c>
    </row>
    <row r="1776" spans="1:2" ht="15">
      <c r="A1776" s="25" t="s">
        <v>21803</v>
      </c>
      <c r="B1776" s="25" t="s">
        <v>20406</v>
      </c>
    </row>
    <row r="1777" spans="1:2" ht="15">
      <c r="A1777" s="25" t="s">
        <v>21804</v>
      </c>
      <c r="B1777" s="25" t="s">
        <v>20406</v>
      </c>
    </row>
    <row r="1778" spans="1:2" ht="15">
      <c r="A1778" s="25" t="s">
        <v>21805</v>
      </c>
      <c r="B1778" s="25" t="s">
        <v>20406</v>
      </c>
    </row>
    <row r="1779" spans="1:2" ht="15">
      <c r="A1779" s="25" t="s">
        <v>21806</v>
      </c>
      <c r="B1779" s="25" t="s">
        <v>20406</v>
      </c>
    </row>
    <row r="1780" spans="1:2" ht="15">
      <c r="A1780" s="25" t="s">
        <v>21807</v>
      </c>
      <c r="B1780" s="25" t="s">
        <v>20406</v>
      </c>
    </row>
    <row r="1781" spans="1:2" ht="15">
      <c r="A1781" s="25" t="s">
        <v>21808</v>
      </c>
      <c r="B1781" s="25" t="s">
        <v>20406</v>
      </c>
    </row>
    <row r="1782" spans="1:2" ht="15">
      <c r="A1782" s="25" t="s">
        <v>21809</v>
      </c>
      <c r="B1782" s="25" t="s">
        <v>20406</v>
      </c>
    </row>
    <row r="1783" spans="1:2" ht="15">
      <c r="A1783" s="25" t="s">
        <v>21810</v>
      </c>
      <c r="B1783" s="25" t="s">
        <v>20406</v>
      </c>
    </row>
    <row r="1784" spans="1:2" ht="15">
      <c r="A1784" s="25" t="s">
        <v>21811</v>
      </c>
      <c r="B1784" s="25" t="s">
        <v>20406</v>
      </c>
    </row>
    <row r="1785" spans="1:2" ht="15">
      <c r="A1785" s="25" t="s">
        <v>21812</v>
      </c>
      <c r="B1785" s="25" t="s">
        <v>20406</v>
      </c>
    </row>
    <row r="1786" spans="1:2" ht="15">
      <c r="A1786" s="25" t="s">
        <v>21813</v>
      </c>
      <c r="B1786" s="25" t="s">
        <v>20406</v>
      </c>
    </row>
    <row r="1787" spans="1:2" ht="15">
      <c r="A1787" s="25" t="s">
        <v>21814</v>
      </c>
      <c r="B1787" s="25" t="s">
        <v>20406</v>
      </c>
    </row>
    <row r="1788" spans="1:2" ht="15">
      <c r="A1788" s="25" t="s">
        <v>21815</v>
      </c>
      <c r="B1788" s="25" t="s">
        <v>20406</v>
      </c>
    </row>
    <row r="1789" spans="1:2" ht="15">
      <c r="A1789" s="25" t="s">
        <v>10868</v>
      </c>
      <c r="B1789" s="25" t="s">
        <v>20419</v>
      </c>
    </row>
    <row r="1790" spans="1:2" ht="15">
      <c r="A1790" s="25" t="s">
        <v>21816</v>
      </c>
      <c r="B1790" s="25" t="s">
        <v>20419</v>
      </c>
    </row>
    <row r="1791" spans="1:2" ht="15">
      <c r="A1791" s="25" t="s">
        <v>11457</v>
      </c>
      <c r="B1791" s="25" t="s">
        <v>20419</v>
      </c>
    </row>
    <row r="1792" spans="1:2" ht="15">
      <c r="A1792" s="25" t="s">
        <v>21817</v>
      </c>
      <c r="B1792" s="25" t="s">
        <v>20419</v>
      </c>
    </row>
    <row r="1793" spans="1:2" ht="15">
      <c r="A1793" s="25" t="s">
        <v>11046</v>
      </c>
      <c r="B1793" s="25" t="s">
        <v>20419</v>
      </c>
    </row>
    <row r="1794" spans="1:2" ht="15">
      <c r="A1794" s="25" t="s">
        <v>21818</v>
      </c>
      <c r="B1794" s="25" t="s">
        <v>20406</v>
      </c>
    </row>
    <row r="1795" spans="1:2" ht="15">
      <c r="A1795" s="25" t="s">
        <v>21818</v>
      </c>
      <c r="B1795" s="25" t="s">
        <v>20406</v>
      </c>
    </row>
    <row r="1796" spans="1:2" ht="15">
      <c r="A1796" s="25" t="s">
        <v>21819</v>
      </c>
      <c r="B1796" s="25" t="s">
        <v>20406</v>
      </c>
    </row>
    <row r="1797" spans="1:2" ht="15">
      <c r="A1797" s="25" t="s">
        <v>21820</v>
      </c>
      <c r="B1797" s="25" t="s">
        <v>20406</v>
      </c>
    </row>
    <row r="1798" spans="1:2" ht="15">
      <c r="A1798" s="25" t="s">
        <v>21821</v>
      </c>
      <c r="B1798" s="25" t="s">
        <v>20406</v>
      </c>
    </row>
    <row r="1799" spans="1:2" ht="15">
      <c r="A1799" s="25" t="s">
        <v>21822</v>
      </c>
      <c r="B1799" s="25" t="s">
        <v>20406</v>
      </c>
    </row>
    <row r="1800" spans="1:2" ht="15">
      <c r="A1800" s="25" t="s">
        <v>21823</v>
      </c>
      <c r="B1800" s="25" t="s">
        <v>20406</v>
      </c>
    </row>
    <row r="1801" spans="1:2" ht="15">
      <c r="A1801" s="25" t="s">
        <v>21824</v>
      </c>
      <c r="B1801" s="25" t="s">
        <v>20406</v>
      </c>
    </row>
    <row r="1802" spans="1:2" ht="15">
      <c r="A1802" s="25" t="s">
        <v>21825</v>
      </c>
      <c r="B1802" s="25" t="s">
        <v>20406</v>
      </c>
    </row>
    <row r="1803" spans="1:2" ht="15">
      <c r="A1803" s="25" t="s">
        <v>21826</v>
      </c>
      <c r="B1803" s="25" t="s">
        <v>20406</v>
      </c>
    </row>
    <row r="1804" spans="1:2" ht="15">
      <c r="A1804" s="25" t="s">
        <v>21827</v>
      </c>
      <c r="B1804" s="25" t="s">
        <v>20406</v>
      </c>
    </row>
    <row r="1805" spans="1:2" ht="15">
      <c r="A1805" s="25" t="s">
        <v>21828</v>
      </c>
      <c r="B1805" s="25" t="s">
        <v>20406</v>
      </c>
    </row>
    <row r="1806" spans="1:2" ht="15">
      <c r="A1806" s="25" t="s">
        <v>21829</v>
      </c>
      <c r="B1806" s="25" t="s">
        <v>20406</v>
      </c>
    </row>
    <row r="1807" spans="1:2" ht="15">
      <c r="A1807" s="25" t="s">
        <v>21830</v>
      </c>
      <c r="B1807" s="25" t="s">
        <v>20406</v>
      </c>
    </row>
    <row r="1808" spans="1:2" ht="15">
      <c r="A1808" s="25" t="s">
        <v>21831</v>
      </c>
      <c r="B1808" s="25" t="s">
        <v>20406</v>
      </c>
    </row>
    <row r="1809" spans="1:2" ht="15">
      <c r="A1809" s="25" t="s">
        <v>21832</v>
      </c>
      <c r="B1809" s="25" t="s">
        <v>20406</v>
      </c>
    </row>
    <row r="1810" spans="1:2" ht="15">
      <c r="A1810" s="25" t="s">
        <v>21833</v>
      </c>
      <c r="B1810" s="25" t="s">
        <v>20406</v>
      </c>
    </row>
    <row r="1811" spans="1:2" ht="15">
      <c r="A1811" s="25" t="s">
        <v>21834</v>
      </c>
      <c r="B1811" s="25" t="s">
        <v>20406</v>
      </c>
    </row>
    <row r="1812" spans="1:2" ht="15">
      <c r="A1812" s="25" t="s">
        <v>21835</v>
      </c>
      <c r="B1812" s="25" t="s">
        <v>20406</v>
      </c>
    </row>
    <row r="1813" spans="1:2" ht="15">
      <c r="A1813" s="25" t="s">
        <v>21836</v>
      </c>
      <c r="B1813" s="25" t="s">
        <v>20406</v>
      </c>
    </row>
    <row r="1814" spans="1:2" ht="15">
      <c r="A1814" s="25" t="s">
        <v>21837</v>
      </c>
      <c r="B1814" s="25" t="s">
        <v>20406</v>
      </c>
    </row>
    <row r="1815" spans="1:2" ht="15">
      <c r="A1815" s="25" t="s">
        <v>21838</v>
      </c>
      <c r="B1815" s="25" t="s">
        <v>20406</v>
      </c>
    </row>
    <row r="1816" spans="1:2" ht="15">
      <c r="A1816" s="25" t="s">
        <v>21839</v>
      </c>
      <c r="B1816" s="25" t="s">
        <v>20406</v>
      </c>
    </row>
    <row r="1817" spans="1:2" ht="15">
      <c r="A1817" s="25" t="s">
        <v>21840</v>
      </c>
      <c r="B1817" s="25" t="s">
        <v>20406</v>
      </c>
    </row>
    <row r="1818" spans="1:2" ht="15">
      <c r="A1818" s="25" t="s">
        <v>21841</v>
      </c>
      <c r="B1818" s="25" t="s">
        <v>20419</v>
      </c>
    </row>
    <row r="1819" spans="1:2" ht="15">
      <c r="A1819" s="25" t="s">
        <v>21842</v>
      </c>
      <c r="B1819" s="25" t="s">
        <v>20419</v>
      </c>
    </row>
    <row r="1820" spans="1:2" ht="15">
      <c r="A1820" s="25" t="s">
        <v>21843</v>
      </c>
      <c r="B1820" s="25" t="s">
        <v>20419</v>
      </c>
    </row>
    <row r="1821" spans="1:2" ht="15">
      <c r="A1821" s="25" t="s">
        <v>21844</v>
      </c>
      <c r="B1821" s="25" t="s">
        <v>20419</v>
      </c>
    </row>
    <row r="1822" spans="1:2" ht="15">
      <c r="A1822" s="25" t="s">
        <v>7868</v>
      </c>
      <c r="B1822" s="25" t="s">
        <v>20419</v>
      </c>
    </row>
    <row r="1823" spans="1:2" ht="15">
      <c r="A1823" s="25" t="s">
        <v>21845</v>
      </c>
      <c r="B1823" s="25" t="s">
        <v>20419</v>
      </c>
    </row>
    <row r="1824" spans="1:2" ht="15">
      <c r="A1824" s="25" t="s">
        <v>21846</v>
      </c>
      <c r="B1824" s="25" t="s">
        <v>20419</v>
      </c>
    </row>
    <row r="1825" spans="1:2" ht="15">
      <c r="A1825" s="25" t="s">
        <v>21847</v>
      </c>
      <c r="B1825" s="25" t="s">
        <v>20419</v>
      </c>
    </row>
    <row r="1826" spans="1:2" ht="15">
      <c r="A1826" s="25" t="s">
        <v>9885</v>
      </c>
      <c r="B1826" s="25" t="s">
        <v>20406</v>
      </c>
    </row>
    <row r="1827" spans="1:2" ht="15">
      <c r="A1827" s="25" t="s">
        <v>21848</v>
      </c>
      <c r="B1827" s="25" t="s">
        <v>20419</v>
      </c>
    </row>
    <row r="1828" spans="1:2" ht="15">
      <c r="A1828" s="25" t="s">
        <v>21849</v>
      </c>
      <c r="B1828" s="25" t="s">
        <v>20406</v>
      </c>
    </row>
    <row r="1829" spans="1:2" ht="15">
      <c r="A1829" s="25" t="s">
        <v>21850</v>
      </c>
      <c r="B1829" s="25" t="s">
        <v>20406</v>
      </c>
    </row>
    <row r="1830" spans="1:2" ht="15">
      <c r="A1830" s="25" t="s">
        <v>21851</v>
      </c>
      <c r="B1830" s="25" t="s">
        <v>20406</v>
      </c>
    </row>
    <row r="1831" spans="1:2" ht="15">
      <c r="A1831" s="25" t="s">
        <v>21852</v>
      </c>
      <c r="B1831" s="25" t="s">
        <v>20406</v>
      </c>
    </row>
    <row r="1832" spans="1:2" ht="15">
      <c r="A1832" s="25" t="s">
        <v>21853</v>
      </c>
      <c r="B1832" s="25" t="s">
        <v>20406</v>
      </c>
    </row>
    <row r="1833" spans="1:2" ht="15">
      <c r="A1833" s="25" t="s">
        <v>21854</v>
      </c>
      <c r="B1833" s="25" t="s">
        <v>20406</v>
      </c>
    </row>
    <row r="1834" spans="1:2" ht="15">
      <c r="A1834" s="25" t="s">
        <v>21855</v>
      </c>
      <c r="B1834" s="25" t="s">
        <v>20406</v>
      </c>
    </row>
    <row r="1835" spans="1:2" ht="15">
      <c r="A1835" s="25" t="s">
        <v>21856</v>
      </c>
      <c r="B1835" s="25" t="s">
        <v>20406</v>
      </c>
    </row>
    <row r="1836" spans="1:2" ht="15">
      <c r="A1836" s="25" t="s">
        <v>21857</v>
      </c>
      <c r="B1836" s="25" t="s">
        <v>20406</v>
      </c>
    </row>
    <row r="1837" spans="1:2" ht="15">
      <c r="A1837" s="25" t="s">
        <v>9109</v>
      </c>
      <c r="B1837" s="25" t="s">
        <v>20419</v>
      </c>
    </row>
    <row r="1838" spans="1:2" ht="15">
      <c r="A1838" s="25" t="s">
        <v>21858</v>
      </c>
      <c r="B1838" s="25" t="s">
        <v>20419</v>
      </c>
    </row>
    <row r="1839" spans="1:2" ht="15">
      <c r="A1839" s="25" t="s">
        <v>7614</v>
      </c>
      <c r="B1839" s="25" t="s">
        <v>20406</v>
      </c>
    </row>
    <row r="1840" spans="1:2" ht="15">
      <c r="A1840" s="25" t="s">
        <v>9917</v>
      </c>
      <c r="B1840" s="25" t="s">
        <v>20419</v>
      </c>
    </row>
    <row r="1841" spans="1:2" ht="15">
      <c r="A1841" s="25" t="s">
        <v>9088</v>
      </c>
      <c r="B1841" s="25" t="s">
        <v>20419</v>
      </c>
    </row>
    <row r="1842" spans="1:2" ht="15">
      <c r="A1842" s="25" t="s">
        <v>21859</v>
      </c>
      <c r="B1842" s="25" t="s">
        <v>20406</v>
      </c>
    </row>
    <row r="1843" spans="1:2" ht="15">
      <c r="A1843" s="25" t="s">
        <v>21860</v>
      </c>
      <c r="B1843" s="25" t="s">
        <v>20406</v>
      </c>
    </row>
    <row r="1844" spans="1:2" ht="15">
      <c r="A1844" s="25" t="s">
        <v>21861</v>
      </c>
      <c r="B1844" s="25" t="s">
        <v>20406</v>
      </c>
    </row>
    <row r="1845" spans="1:2" ht="15">
      <c r="A1845" s="25" t="s">
        <v>21862</v>
      </c>
      <c r="B1845" s="25" t="s">
        <v>20406</v>
      </c>
    </row>
    <row r="1846" spans="1:2" ht="15">
      <c r="A1846" s="25" t="s">
        <v>21863</v>
      </c>
      <c r="B1846" s="25" t="s">
        <v>20406</v>
      </c>
    </row>
    <row r="1847" spans="1:2" ht="15">
      <c r="A1847" s="25" t="s">
        <v>9219</v>
      </c>
      <c r="B1847" s="25" t="s">
        <v>20419</v>
      </c>
    </row>
    <row r="1848" spans="1:2" ht="15">
      <c r="A1848" s="25" t="s">
        <v>21864</v>
      </c>
      <c r="B1848" s="25" t="s">
        <v>20419</v>
      </c>
    </row>
    <row r="1849" spans="1:2" ht="15">
      <c r="A1849" s="25" t="s">
        <v>21865</v>
      </c>
      <c r="B1849" s="25" t="s">
        <v>20419</v>
      </c>
    </row>
    <row r="1850" spans="1:2" ht="15">
      <c r="A1850" s="25" t="s">
        <v>21866</v>
      </c>
      <c r="B1850" s="25" t="s">
        <v>20419</v>
      </c>
    </row>
    <row r="1851" spans="1:2" ht="15">
      <c r="A1851" s="25" t="s">
        <v>7978</v>
      </c>
      <c r="B1851" s="25" t="s">
        <v>20406</v>
      </c>
    </row>
    <row r="1852" spans="1:2" ht="15">
      <c r="A1852" s="25" t="s">
        <v>21867</v>
      </c>
      <c r="B1852" s="25" t="s">
        <v>20419</v>
      </c>
    </row>
    <row r="1853" spans="1:2" ht="15">
      <c r="A1853" s="25" t="s">
        <v>21868</v>
      </c>
      <c r="B1853" s="25" t="s">
        <v>20406</v>
      </c>
    </row>
    <row r="1854" spans="1:2" ht="15">
      <c r="A1854" s="25" t="s">
        <v>19556</v>
      </c>
      <c r="B1854" s="25" t="s">
        <v>20419</v>
      </c>
    </row>
    <row r="1855" spans="1:2" ht="15">
      <c r="A1855" s="25" t="s">
        <v>21869</v>
      </c>
      <c r="B1855" s="25" t="s">
        <v>20406</v>
      </c>
    </row>
    <row r="1856" spans="1:2" ht="15">
      <c r="A1856" s="25" t="s">
        <v>21870</v>
      </c>
      <c r="B1856" s="25" t="s">
        <v>20406</v>
      </c>
    </row>
    <row r="1857" spans="1:2" ht="15">
      <c r="A1857" s="25" t="s">
        <v>21871</v>
      </c>
      <c r="B1857" s="25" t="s">
        <v>20406</v>
      </c>
    </row>
    <row r="1858" spans="1:2" ht="15">
      <c r="A1858" s="25" t="s">
        <v>21872</v>
      </c>
      <c r="B1858" s="25" t="s">
        <v>20406</v>
      </c>
    </row>
    <row r="1859" spans="1:2" ht="15">
      <c r="A1859" s="25" t="s">
        <v>21873</v>
      </c>
      <c r="B1859" s="25" t="s">
        <v>20406</v>
      </c>
    </row>
    <row r="1860" spans="1:2" ht="15">
      <c r="A1860" s="25" t="s">
        <v>21874</v>
      </c>
      <c r="B1860" s="25" t="s">
        <v>20406</v>
      </c>
    </row>
    <row r="1861" spans="1:2" ht="15">
      <c r="A1861" s="25" t="s">
        <v>21875</v>
      </c>
      <c r="B1861" s="25" t="s">
        <v>20406</v>
      </c>
    </row>
    <row r="1862" spans="1:2" ht="15">
      <c r="A1862" s="25" t="s">
        <v>21876</v>
      </c>
      <c r="B1862" s="25" t="s">
        <v>20406</v>
      </c>
    </row>
    <row r="1863" spans="1:2" ht="15">
      <c r="A1863" s="25" t="s">
        <v>21877</v>
      </c>
      <c r="B1863" s="25" t="s">
        <v>20406</v>
      </c>
    </row>
    <row r="1864" spans="1:2" ht="15">
      <c r="A1864" s="25" t="s">
        <v>21878</v>
      </c>
      <c r="B1864" s="25" t="s">
        <v>20406</v>
      </c>
    </row>
    <row r="1865" spans="1:2" ht="15">
      <c r="A1865" s="25" t="s">
        <v>21879</v>
      </c>
      <c r="B1865" s="25" t="s">
        <v>20406</v>
      </c>
    </row>
    <row r="1866" spans="1:2" ht="15">
      <c r="A1866" s="25" t="s">
        <v>21880</v>
      </c>
      <c r="B1866" s="25" t="s">
        <v>20406</v>
      </c>
    </row>
    <row r="1867" spans="1:2" ht="15">
      <c r="A1867" s="25" t="s">
        <v>21881</v>
      </c>
      <c r="B1867" s="25" t="s">
        <v>20406</v>
      </c>
    </row>
    <row r="1868" spans="1:2" ht="15">
      <c r="A1868" s="25" t="s">
        <v>21882</v>
      </c>
      <c r="B1868" s="25" t="s">
        <v>20406</v>
      </c>
    </row>
    <row r="1869" spans="1:2" ht="15">
      <c r="A1869" s="25" t="s">
        <v>21883</v>
      </c>
      <c r="B1869" s="25" t="s">
        <v>20419</v>
      </c>
    </row>
    <row r="1870" spans="1:2" ht="15">
      <c r="A1870" s="25" t="s">
        <v>18823</v>
      </c>
      <c r="B1870" s="25" t="s">
        <v>20419</v>
      </c>
    </row>
    <row r="1871" spans="1:2" ht="15">
      <c r="A1871" s="25" t="s">
        <v>21884</v>
      </c>
      <c r="B1871" s="25" t="s">
        <v>20419</v>
      </c>
    </row>
    <row r="1872" spans="1:2" ht="15">
      <c r="A1872" s="25" t="s">
        <v>21885</v>
      </c>
      <c r="B1872" s="25" t="s">
        <v>20419</v>
      </c>
    </row>
    <row r="1873" spans="1:2" ht="15">
      <c r="A1873" s="25" t="s">
        <v>21886</v>
      </c>
      <c r="B1873" s="25" t="s">
        <v>20406</v>
      </c>
    </row>
    <row r="1874" spans="1:2" ht="15">
      <c r="A1874" s="25" t="s">
        <v>21887</v>
      </c>
      <c r="B1874" s="25" t="s">
        <v>20406</v>
      </c>
    </row>
    <row r="1875" spans="1:2" ht="15">
      <c r="A1875" s="25" t="s">
        <v>21888</v>
      </c>
      <c r="B1875" s="25" t="s">
        <v>20406</v>
      </c>
    </row>
    <row r="1876" spans="1:2" ht="15">
      <c r="A1876" s="25" t="s">
        <v>21889</v>
      </c>
      <c r="B1876" s="25" t="s">
        <v>20406</v>
      </c>
    </row>
    <row r="1877" spans="1:2" ht="15">
      <c r="A1877" s="25" t="s">
        <v>21890</v>
      </c>
      <c r="B1877" s="25" t="s">
        <v>20406</v>
      </c>
    </row>
    <row r="1878" spans="1:2" ht="15">
      <c r="A1878" s="25" t="s">
        <v>21891</v>
      </c>
      <c r="B1878" s="25" t="s">
        <v>20406</v>
      </c>
    </row>
    <row r="1879" spans="1:2" ht="15">
      <c r="A1879" s="25" t="s">
        <v>21892</v>
      </c>
      <c r="B1879" s="25" t="s">
        <v>20406</v>
      </c>
    </row>
    <row r="1880" spans="1:2" ht="15">
      <c r="A1880" s="25" t="s">
        <v>21893</v>
      </c>
      <c r="B1880" s="25" t="s">
        <v>20406</v>
      </c>
    </row>
    <row r="1881" spans="1:2" ht="15">
      <c r="A1881" s="25" t="s">
        <v>7949</v>
      </c>
      <c r="B1881" s="25" t="s">
        <v>20419</v>
      </c>
    </row>
    <row r="1882" spans="1:2" ht="15">
      <c r="A1882" s="25" t="s">
        <v>21894</v>
      </c>
      <c r="B1882" s="25" t="s">
        <v>20406</v>
      </c>
    </row>
    <row r="1883" spans="1:2" ht="15">
      <c r="A1883" s="25" t="s">
        <v>21895</v>
      </c>
      <c r="B1883" s="25" t="s">
        <v>20406</v>
      </c>
    </row>
    <row r="1884" spans="1:2" ht="15">
      <c r="A1884" s="25" t="s">
        <v>10535</v>
      </c>
      <c r="B1884" s="25" t="s">
        <v>20419</v>
      </c>
    </row>
    <row r="1885" spans="1:2" ht="15">
      <c r="A1885" s="25" t="s">
        <v>11931</v>
      </c>
      <c r="B1885" s="25" t="s">
        <v>20419</v>
      </c>
    </row>
    <row r="1886" spans="1:2" ht="15">
      <c r="A1886" s="25" t="s">
        <v>13668</v>
      </c>
      <c r="B1886" s="25" t="s">
        <v>20419</v>
      </c>
    </row>
    <row r="1887" spans="1:2" ht="15">
      <c r="A1887" s="25" t="s">
        <v>21896</v>
      </c>
      <c r="B1887" s="25" t="s">
        <v>20419</v>
      </c>
    </row>
    <row r="1888" spans="1:2" ht="15">
      <c r="A1888" s="25" t="s">
        <v>11674</v>
      </c>
      <c r="B1888" s="25" t="s">
        <v>20419</v>
      </c>
    </row>
    <row r="1889" spans="1:2" ht="15">
      <c r="A1889" s="25" t="s">
        <v>10099</v>
      </c>
      <c r="B1889" s="25" t="s">
        <v>20419</v>
      </c>
    </row>
    <row r="1890" spans="1:2" ht="15">
      <c r="A1890" s="25" t="s">
        <v>14346</v>
      </c>
      <c r="B1890" s="25" t="s">
        <v>20419</v>
      </c>
    </row>
    <row r="1891" spans="1:2" ht="15">
      <c r="A1891" s="25" t="s">
        <v>11856</v>
      </c>
      <c r="B1891" s="25" t="s">
        <v>20419</v>
      </c>
    </row>
    <row r="1892" spans="1:2" ht="15">
      <c r="A1892" s="25" t="s">
        <v>11678</v>
      </c>
      <c r="B1892" s="25" t="s">
        <v>20419</v>
      </c>
    </row>
    <row r="1893" spans="1:2" ht="15">
      <c r="A1893" s="25" t="s">
        <v>21897</v>
      </c>
      <c r="B1893" s="25" t="s">
        <v>20419</v>
      </c>
    </row>
    <row r="1894" spans="1:2" ht="15">
      <c r="A1894" s="25" t="s">
        <v>21898</v>
      </c>
      <c r="B1894" s="25" t="s">
        <v>20419</v>
      </c>
    </row>
    <row r="1895" spans="1:2" ht="15">
      <c r="A1895" s="25" t="s">
        <v>21899</v>
      </c>
      <c r="B1895" s="25" t="s">
        <v>20406</v>
      </c>
    </row>
    <row r="1896" spans="1:2" ht="15">
      <c r="A1896" s="25" t="s">
        <v>21900</v>
      </c>
      <c r="B1896" s="25" t="s">
        <v>20419</v>
      </c>
    </row>
    <row r="1897" spans="1:2" ht="15">
      <c r="A1897" s="25" t="s">
        <v>21901</v>
      </c>
      <c r="B1897" s="25" t="s">
        <v>20419</v>
      </c>
    </row>
    <row r="1898" spans="1:2" ht="15">
      <c r="A1898" s="25" t="s">
        <v>21902</v>
      </c>
      <c r="B1898" s="25" t="s">
        <v>20406</v>
      </c>
    </row>
    <row r="1899" spans="1:2" ht="15">
      <c r="A1899" s="25" t="s">
        <v>21903</v>
      </c>
      <c r="B1899" s="25" t="s">
        <v>20406</v>
      </c>
    </row>
    <row r="1900" spans="1:2" ht="15">
      <c r="A1900" s="25" t="s">
        <v>21904</v>
      </c>
      <c r="B1900" s="25" t="s">
        <v>20406</v>
      </c>
    </row>
    <row r="1901" spans="1:2" ht="15">
      <c r="A1901" s="25" t="s">
        <v>21905</v>
      </c>
      <c r="B1901" s="25" t="s">
        <v>20406</v>
      </c>
    </row>
    <row r="1902" spans="1:2" ht="15">
      <c r="A1902" s="25" t="s">
        <v>9433</v>
      </c>
      <c r="B1902" s="25" t="s">
        <v>20419</v>
      </c>
    </row>
    <row r="1903" spans="1:2" ht="15">
      <c r="A1903" s="25" t="s">
        <v>21906</v>
      </c>
      <c r="B1903" s="25" t="s">
        <v>20406</v>
      </c>
    </row>
    <row r="1904" spans="1:2" ht="15">
      <c r="A1904" s="25" t="s">
        <v>21907</v>
      </c>
      <c r="B1904" s="25" t="s">
        <v>20406</v>
      </c>
    </row>
    <row r="1905" spans="1:2" ht="15">
      <c r="A1905" s="25" t="s">
        <v>9699</v>
      </c>
      <c r="B1905" s="25" t="s">
        <v>20419</v>
      </c>
    </row>
    <row r="1906" spans="1:2" ht="15">
      <c r="A1906" s="25" t="s">
        <v>17603</v>
      </c>
      <c r="B1906" s="25" t="s">
        <v>20419</v>
      </c>
    </row>
    <row r="1907" spans="1:2" ht="15">
      <c r="A1907" s="25" t="s">
        <v>7882</v>
      </c>
      <c r="B1907" s="25" t="s">
        <v>20419</v>
      </c>
    </row>
    <row r="1908" spans="1:2" ht="15">
      <c r="A1908" s="25" t="s">
        <v>12504</v>
      </c>
      <c r="B1908" s="25" t="s">
        <v>20419</v>
      </c>
    </row>
    <row r="1909" spans="1:2" ht="15">
      <c r="A1909" s="25" t="s">
        <v>11760</v>
      </c>
      <c r="B1909" s="25" t="s">
        <v>20419</v>
      </c>
    </row>
    <row r="1910" spans="1:2" ht="15">
      <c r="A1910" s="25" t="s">
        <v>7847</v>
      </c>
      <c r="B1910" s="25" t="s">
        <v>20406</v>
      </c>
    </row>
    <row r="1911" spans="1:2" ht="15">
      <c r="A1911" s="25" t="s">
        <v>7847</v>
      </c>
      <c r="B1911" s="25" t="s">
        <v>20419</v>
      </c>
    </row>
    <row r="1912" spans="1:2" ht="15">
      <c r="A1912" s="25" t="s">
        <v>7879</v>
      </c>
      <c r="B1912" s="25" t="s">
        <v>20419</v>
      </c>
    </row>
    <row r="1913" spans="1:2" ht="15">
      <c r="A1913" s="25" t="s">
        <v>21908</v>
      </c>
      <c r="B1913" s="25" t="s">
        <v>20406</v>
      </c>
    </row>
    <row r="1914" spans="1:2" ht="15">
      <c r="A1914" s="25" t="s">
        <v>21909</v>
      </c>
      <c r="B1914" s="25" t="s">
        <v>20406</v>
      </c>
    </row>
    <row r="1915" spans="1:2" ht="15">
      <c r="A1915" s="25" t="s">
        <v>10272</v>
      </c>
      <c r="B1915" s="25" t="s">
        <v>20419</v>
      </c>
    </row>
    <row r="1916" spans="1:2" ht="15">
      <c r="A1916" s="25" t="s">
        <v>21910</v>
      </c>
      <c r="B1916" s="25" t="s">
        <v>20406</v>
      </c>
    </row>
    <row r="1917" spans="1:2" ht="15">
      <c r="A1917" s="25" t="s">
        <v>21911</v>
      </c>
      <c r="B1917" s="25" t="s">
        <v>20406</v>
      </c>
    </row>
    <row r="1918" spans="1:2" ht="15">
      <c r="A1918" s="25" t="s">
        <v>21912</v>
      </c>
      <c r="B1918" s="25" t="s">
        <v>20406</v>
      </c>
    </row>
    <row r="1919" spans="1:2" ht="15">
      <c r="A1919" s="25" t="s">
        <v>21913</v>
      </c>
      <c r="B1919" s="25" t="s">
        <v>20406</v>
      </c>
    </row>
    <row r="1920" spans="1:2" ht="15">
      <c r="A1920" s="25" t="s">
        <v>21914</v>
      </c>
      <c r="B1920" s="25" t="s">
        <v>20406</v>
      </c>
    </row>
    <row r="1921" spans="1:2" ht="15">
      <c r="A1921" s="25" t="s">
        <v>21915</v>
      </c>
      <c r="B1921" s="25" t="s">
        <v>20406</v>
      </c>
    </row>
    <row r="1922" spans="1:2" ht="15">
      <c r="A1922" s="25" t="s">
        <v>21916</v>
      </c>
      <c r="B1922" s="25" t="s">
        <v>20406</v>
      </c>
    </row>
    <row r="1923" spans="1:2" ht="15">
      <c r="A1923" s="25" t="s">
        <v>14054</v>
      </c>
      <c r="B1923" s="25" t="s">
        <v>20419</v>
      </c>
    </row>
    <row r="1924" spans="1:2" ht="15">
      <c r="A1924" s="25" t="s">
        <v>14395</v>
      </c>
      <c r="B1924" s="25" t="s">
        <v>20419</v>
      </c>
    </row>
    <row r="1925" spans="1:2" ht="15">
      <c r="A1925" s="25" t="s">
        <v>21917</v>
      </c>
      <c r="B1925" s="25" t="s">
        <v>20419</v>
      </c>
    </row>
    <row r="1926" spans="1:2" ht="15">
      <c r="A1926" s="25" t="s">
        <v>21918</v>
      </c>
      <c r="B1926" s="25" t="s">
        <v>20419</v>
      </c>
    </row>
    <row r="1927" spans="1:2" ht="15">
      <c r="A1927" s="25" t="s">
        <v>9373</v>
      </c>
      <c r="B1927" s="25" t="s">
        <v>20419</v>
      </c>
    </row>
    <row r="1928" spans="1:2" ht="15">
      <c r="A1928" s="25" t="s">
        <v>21919</v>
      </c>
      <c r="B1928" s="25" t="s">
        <v>20406</v>
      </c>
    </row>
    <row r="1929" spans="1:2" ht="15">
      <c r="A1929" s="25" t="s">
        <v>21920</v>
      </c>
      <c r="B1929" s="25" t="s">
        <v>20406</v>
      </c>
    </row>
    <row r="1930" spans="1:2" ht="15">
      <c r="A1930" s="25" t="s">
        <v>21921</v>
      </c>
      <c r="B1930" s="25" t="s">
        <v>20406</v>
      </c>
    </row>
    <row r="1931" spans="1:2" ht="15">
      <c r="A1931" s="25" t="s">
        <v>21922</v>
      </c>
      <c r="B1931" s="25" t="s">
        <v>20406</v>
      </c>
    </row>
    <row r="1932" spans="1:2" ht="15">
      <c r="A1932" s="25" t="s">
        <v>21923</v>
      </c>
      <c r="B1932" s="25" t="s">
        <v>20406</v>
      </c>
    </row>
    <row r="1933" spans="1:2" ht="15">
      <c r="A1933" s="25" t="s">
        <v>21924</v>
      </c>
      <c r="B1933" s="25" t="s">
        <v>20406</v>
      </c>
    </row>
    <row r="1934" spans="1:2" ht="15">
      <c r="A1934" s="25" t="s">
        <v>21925</v>
      </c>
      <c r="B1934" s="25" t="s">
        <v>20406</v>
      </c>
    </row>
    <row r="1935" spans="1:2" ht="15">
      <c r="A1935" s="25" t="s">
        <v>21926</v>
      </c>
      <c r="B1935" s="25" t="s">
        <v>20406</v>
      </c>
    </row>
    <row r="1936" spans="1:2" ht="15">
      <c r="A1936" s="25" t="s">
        <v>21927</v>
      </c>
      <c r="B1936" s="25" t="s">
        <v>20406</v>
      </c>
    </row>
    <row r="1937" spans="1:2" ht="15">
      <c r="A1937" s="25" t="s">
        <v>21928</v>
      </c>
      <c r="B1937" s="25" t="s">
        <v>20406</v>
      </c>
    </row>
    <row r="1938" spans="1:2" ht="15">
      <c r="A1938" s="25" t="s">
        <v>21929</v>
      </c>
      <c r="B1938" s="25" t="s">
        <v>20406</v>
      </c>
    </row>
    <row r="1939" spans="1:2" ht="15">
      <c r="A1939" s="25" t="s">
        <v>21930</v>
      </c>
      <c r="B1939" s="25" t="s">
        <v>20419</v>
      </c>
    </row>
    <row r="1940" spans="1:2" ht="15">
      <c r="A1940" s="25" t="s">
        <v>21931</v>
      </c>
      <c r="B1940" s="25" t="s">
        <v>20419</v>
      </c>
    </row>
    <row r="1941" spans="1:2" ht="15">
      <c r="A1941" s="25" t="s">
        <v>21932</v>
      </c>
      <c r="B1941" s="25" t="s">
        <v>20419</v>
      </c>
    </row>
    <row r="1942" spans="1:2" ht="15">
      <c r="A1942" s="25" t="s">
        <v>21933</v>
      </c>
      <c r="B1942" s="25" t="s">
        <v>20419</v>
      </c>
    </row>
    <row r="1943" spans="1:2" ht="15">
      <c r="A1943" s="25" t="s">
        <v>11059</v>
      </c>
      <c r="B1943" s="25" t="s">
        <v>20419</v>
      </c>
    </row>
    <row r="1944" spans="1:2" ht="15">
      <c r="A1944" s="25" t="s">
        <v>8899</v>
      </c>
      <c r="B1944" s="25" t="s">
        <v>20419</v>
      </c>
    </row>
    <row r="1945" spans="1:2" ht="15">
      <c r="A1945" s="25" t="s">
        <v>10263</v>
      </c>
      <c r="B1945" s="25" t="s">
        <v>20419</v>
      </c>
    </row>
    <row r="1946" spans="1:2" ht="15">
      <c r="A1946" s="25" t="s">
        <v>21934</v>
      </c>
      <c r="B1946" s="25" t="s">
        <v>20406</v>
      </c>
    </row>
    <row r="1947" spans="1:2" ht="15">
      <c r="A1947" s="25" t="s">
        <v>21935</v>
      </c>
      <c r="B1947" s="25" t="s">
        <v>20419</v>
      </c>
    </row>
    <row r="1948" spans="1:2" ht="15">
      <c r="A1948" s="25" t="s">
        <v>17625</v>
      </c>
      <c r="B1948" s="25" t="s">
        <v>20419</v>
      </c>
    </row>
    <row r="1949" spans="1:2" ht="15">
      <c r="A1949" s="25" t="s">
        <v>21936</v>
      </c>
      <c r="B1949" s="25" t="s">
        <v>20406</v>
      </c>
    </row>
    <row r="1950" spans="1:2" ht="15">
      <c r="A1950" s="25" t="s">
        <v>21937</v>
      </c>
      <c r="B1950" s="25" t="s">
        <v>20406</v>
      </c>
    </row>
    <row r="1951" spans="1:2" ht="15">
      <c r="A1951" s="25" t="s">
        <v>21938</v>
      </c>
      <c r="B1951" s="25" t="s">
        <v>20406</v>
      </c>
    </row>
    <row r="1952" spans="1:2" ht="15">
      <c r="A1952" s="25" t="s">
        <v>21939</v>
      </c>
      <c r="B1952" s="25" t="s">
        <v>20406</v>
      </c>
    </row>
    <row r="1953" spans="1:2" ht="15">
      <c r="A1953" s="25" t="s">
        <v>21940</v>
      </c>
      <c r="B1953" s="25" t="s">
        <v>20406</v>
      </c>
    </row>
    <row r="1954" spans="1:2" ht="15">
      <c r="A1954" s="25" t="s">
        <v>21941</v>
      </c>
      <c r="B1954" s="25" t="s">
        <v>20406</v>
      </c>
    </row>
    <row r="1955" spans="1:2" ht="15">
      <c r="A1955" s="25" t="s">
        <v>21942</v>
      </c>
      <c r="B1955" s="25" t="s">
        <v>20406</v>
      </c>
    </row>
    <row r="1956" spans="1:2" ht="15">
      <c r="A1956" s="25" t="s">
        <v>21943</v>
      </c>
      <c r="B1956" s="25" t="s">
        <v>20406</v>
      </c>
    </row>
    <row r="1957" spans="1:2" ht="15">
      <c r="A1957" s="25" t="s">
        <v>21944</v>
      </c>
      <c r="B1957" s="25" t="s">
        <v>20406</v>
      </c>
    </row>
    <row r="1958" spans="1:2" ht="15">
      <c r="A1958" s="25" t="s">
        <v>21945</v>
      </c>
      <c r="B1958" s="25" t="s">
        <v>20406</v>
      </c>
    </row>
    <row r="1959" spans="1:2" ht="15">
      <c r="A1959" s="25" t="s">
        <v>21946</v>
      </c>
      <c r="B1959" s="25" t="s">
        <v>20406</v>
      </c>
    </row>
    <row r="1960" spans="1:2" ht="15">
      <c r="A1960" s="25" t="s">
        <v>21947</v>
      </c>
      <c r="B1960" s="25" t="s">
        <v>20406</v>
      </c>
    </row>
    <row r="1961" spans="1:2" ht="15">
      <c r="A1961" s="25" t="s">
        <v>21948</v>
      </c>
      <c r="B1961" s="25" t="s">
        <v>20406</v>
      </c>
    </row>
    <row r="1962" spans="1:2" ht="15">
      <c r="A1962" s="25" t="s">
        <v>21949</v>
      </c>
      <c r="B1962" s="25" t="s">
        <v>20406</v>
      </c>
    </row>
    <row r="1963" spans="1:2" ht="15">
      <c r="A1963" s="25" t="s">
        <v>21950</v>
      </c>
      <c r="B1963" s="25" t="s">
        <v>20419</v>
      </c>
    </row>
    <row r="1964" spans="1:2" ht="15">
      <c r="A1964" s="25" t="s">
        <v>10863</v>
      </c>
      <c r="B1964" s="25" t="s">
        <v>20419</v>
      </c>
    </row>
    <row r="1965" spans="1:2" ht="15">
      <c r="A1965" s="25" t="s">
        <v>8758</v>
      </c>
      <c r="B1965" s="25" t="s">
        <v>20419</v>
      </c>
    </row>
    <row r="1966" spans="1:2" ht="15">
      <c r="A1966" s="25" t="s">
        <v>21951</v>
      </c>
      <c r="B1966" s="25" t="s">
        <v>20419</v>
      </c>
    </row>
    <row r="1967" spans="1:2" ht="15">
      <c r="A1967" s="25" t="s">
        <v>13408</v>
      </c>
      <c r="B1967" s="25" t="s">
        <v>20419</v>
      </c>
    </row>
    <row r="1968" spans="1:2" ht="15">
      <c r="A1968" s="25" t="s">
        <v>21952</v>
      </c>
      <c r="B1968" s="25" t="s">
        <v>20419</v>
      </c>
    </row>
    <row r="1969" spans="1:2" ht="15">
      <c r="A1969" s="25" t="s">
        <v>11959</v>
      </c>
      <c r="B1969" s="25" t="s">
        <v>20419</v>
      </c>
    </row>
    <row r="1970" spans="1:2" ht="15">
      <c r="A1970" s="25" t="s">
        <v>21953</v>
      </c>
      <c r="B1970" s="25" t="s">
        <v>20419</v>
      </c>
    </row>
    <row r="1971" spans="1:2" ht="15">
      <c r="A1971" s="25" t="s">
        <v>21954</v>
      </c>
      <c r="B1971" s="25" t="s">
        <v>20406</v>
      </c>
    </row>
    <row r="1972" spans="1:2" ht="15">
      <c r="A1972" s="25" t="s">
        <v>21955</v>
      </c>
      <c r="B1972" s="25" t="s">
        <v>20406</v>
      </c>
    </row>
    <row r="1973" spans="1:2" ht="15">
      <c r="A1973" s="25" t="s">
        <v>21956</v>
      </c>
      <c r="B1973" s="25" t="s">
        <v>20406</v>
      </c>
    </row>
    <row r="1974" spans="1:2" ht="15">
      <c r="A1974" s="25" t="s">
        <v>21957</v>
      </c>
      <c r="B1974" s="25" t="s">
        <v>20406</v>
      </c>
    </row>
    <row r="1975" spans="1:2" ht="15">
      <c r="A1975" s="25" t="s">
        <v>21958</v>
      </c>
      <c r="B1975" s="25" t="s">
        <v>20406</v>
      </c>
    </row>
    <row r="1976" spans="1:2" ht="15">
      <c r="A1976" s="25" t="s">
        <v>21959</v>
      </c>
      <c r="B1976" s="25" t="s">
        <v>20406</v>
      </c>
    </row>
    <row r="1977" spans="1:2" ht="15">
      <c r="A1977" s="25" t="s">
        <v>21960</v>
      </c>
      <c r="B1977" s="25" t="s">
        <v>20406</v>
      </c>
    </row>
    <row r="1978" spans="1:2" ht="15">
      <c r="A1978" s="25" t="s">
        <v>21961</v>
      </c>
      <c r="B1978" s="25" t="s">
        <v>20406</v>
      </c>
    </row>
    <row r="1979" spans="1:2" ht="15">
      <c r="A1979" s="25" t="s">
        <v>21962</v>
      </c>
      <c r="B1979" s="25" t="s">
        <v>20406</v>
      </c>
    </row>
    <row r="1980" spans="1:2" ht="15">
      <c r="A1980" s="25" t="s">
        <v>21963</v>
      </c>
      <c r="B1980" s="25" t="s">
        <v>20406</v>
      </c>
    </row>
    <row r="1981" spans="1:2" ht="15">
      <c r="A1981" s="25" t="s">
        <v>21964</v>
      </c>
      <c r="B1981" s="25" t="s">
        <v>20406</v>
      </c>
    </row>
    <row r="1982" spans="1:2" ht="15">
      <c r="A1982" s="25" t="s">
        <v>21965</v>
      </c>
      <c r="B1982" s="25" t="s">
        <v>20406</v>
      </c>
    </row>
    <row r="1983" spans="1:2" ht="15">
      <c r="A1983" s="25" t="s">
        <v>21966</v>
      </c>
      <c r="B1983" s="25" t="s">
        <v>20406</v>
      </c>
    </row>
    <row r="1984" spans="1:2" ht="15">
      <c r="A1984" s="25" t="s">
        <v>14097</v>
      </c>
      <c r="B1984" s="25" t="s">
        <v>20419</v>
      </c>
    </row>
    <row r="1985" spans="1:2" ht="15">
      <c r="A1985" s="25" t="s">
        <v>7741</v>
      </c>
      <c r="B1985" s="25" t="s">
        <v>20419</v>
      </c>
    </row>
    <row r="1986" spans="1:2" ht="15">
      <c r="A1986" s="25" t="s">
        <v>9074</v>
      </c>
      <c r="B1986" s="25" t="s">
        <v>20419</v>
      </c>
    </row>
    <row r="1987" spans="1:2" ht="15">
      <c r="A1987" s="25" t="s">
        <v>21967</v>
      </c>
      <c r="B1987" s="25" t="s">
        <v>20419</v>
      </c>
    </row>
    <row r="1988" spans="1:2" ht="15">
      <c r="A1988" s="25" t="s">
        <v>18710</v>
      </c>
      <c r="B1988" s="25" t="s">
        <v>20419</v>
      </c>
    </row>
    <row r="1989" spans="1:2" ht="15">
      <c r="A1989" s="25" t="s">
        <v>21968</v>
      </c>
      <c r="B1989" s="25" t="s">
        <v>20406</v>
      </c>
    </row>
    <row r="1990" spans="1:2" ht="15">
      <c r="A1990" s="25" t="s">
        <v>21969</v>
      </c>
      <c r="B1990" s="25" t="s">
        <v>20406</v>
      </c>
    </row>
    <row r="1991" spans="1:2" ht="15">
      <c r="A1991" s="25" t="s">
        <v>21970</v>
      </c>
      <c r="B1991" s="25" t="s">
        <v>20406</v>
      </c>
    </row>
    <row r="1992" spans="1:2" ht="15">
      <c r="A1992" s="25" t="s">
        <v>21971</v>
      </c>
      <c r="B1992" s="25" t="s">
        <v>20406</v>
      </c>
    </row>
    <row r="1993" spans="1:2" ht="15">
      <c r="A1993" s="25" t="s">
        <v>21972</v>
      </c>
      <c r="B1993" s="25" t="s">
        <v>20406</v>
      </c>
    </row>
    <row r="1994" spans="1:2" ht="15">
      <c r="A1994" s="25" t="s">
        <v>8940</v>
      </c>
      <c r="B1994" s="25" t="s">
        <v>20419</v>
      </c>
    </row>
    <row r="1995" spans="1:2" ht="15">
      <c r="A1995" s="25" t="s">
        <v>10096</v>
      </c>
      <c r="B1995" s="25" t="s">
        <v>20419</v>
      </c>
    </row>
    <row r="1996" spans="1:2" ht="15">
      <c r="A1996" s="25" t="s">
        <v>21973</v>
      </c>
      <c r="B1996" s="25" t="s">
        <v>20419</v>
      </c>
    </row>
    <row r="1997" spans="1:2" ht="15">
      <c r="A1997" s="25" t="s">
        <v>21974</v>
      </c>
      <c r="B1997" s="25" t="s">
        <v>20419</v>
      </c>
    </row>
    <row r="1998" spans="1:2" ht="15">
      <c r="A1998" s="25" t="s">
        <v>13586</v>
      </c>
      <c r="B1998" s="25" t="s">
        <v>20419</v>
      </c>
    </row>
    <row r="1999" spans="1:2" ht="15">
      <c r="A1999" s="25" t="s">
        <v>7952</v>
      </c>
      <c r="B1999" s="25" t="s">
        <v>20406</v>
      </c>
    </row>
    <row r="2000" spans="1:2" ht="15">
      <c r="A2000" s="25" t="s">
        <v>21975</v>
      </c>
      <c r="B2000" s="25" t="s">
        <v>20419</v>
      </c>
    </row>
    <row r="2001" spans="1:2" ht="15">
      <c r="A2001" s="25" t="s">
        <v>21976</v>
      </c>
      <c r="B2001" s="25" t="s">
        <v>20406</v>
      </c>
    </row>
    <row r="2002" spans="1:2" ht="15">
      <c r="A2002" s="25" t="s">
        <v>21977</v>
      </c>
      <c r="B2002" s="25" t="s">
        <v>20406</v>
      </c>
    </row>
    <row r="2003" spans="1:2" ht="15">
      <c r="A2003" s="25" t="s">
        <v>21978</v>
      </c>
      <c r="B2003" s="25" t="s">
        <v>20406</v>
      </c>
    </row>
    <row r="2004" spans="1:2" ht="15">
      <c r="A2004" s="25" t="s">
        <v>21979</v>
      </c>
      <c r="B2004" s="25" t="s">
        <v>20406</v>
      </c>
    </row>
    <row r="2005" spans="1:2" ht="15">
      <c r="A2005" s="25" t="s">
        <v>21980</v>
      </c>
      <c r="B2005" s="25" t="s">
        <v>20406</v>
      </c>
    </row>
    <row r="2006" spans="1:2" ht="15">
      <c r="A2006" s="25" t="s">
        <v>21981</v>
      </c>
      <c r="B2006" s="25" t="s">
        <v>20406</v>
      </c>
    </row>
    <row r="2007" spans="1:2" ht="15">
      <c r="A2007" s="25" t="s">
        <v>21982</v>
      </c>
      <c r="B2007" s="25" t="s">
        <v>20406</v>
      </c>
    </row>
    <row r="2008" spans="1:2" ht="15">
      <c r="A2008" s="25" t="s">
        <v>21983</v>
      </c>
      <c r="B2008" s="25" t="s">
        <v>20406</v>
      </c>
    </row>
    <row r="2009" spans="1:2" ht="15">
      <c r="A2009" s="25" t="s">
        <v>21984</v>
      </c>
      <c r="B2009" s="25" t="s">
        <v>20406</v>
      </c>
    </row>
    <row r="2010" spans="1:2" ht="15">
      <c r="A2010" s="25" t="s">
        <v>21985</v>
      </c>
      <c r="B2010" s="25" t="s">
        <v>20406</v>
      </c>
    </row>
    <row r="2011" spans="1:2" ht="15">
      <c r="A2011" s="25" t="s">
        <v>21986</v>
      </c>
      <c r="B2011" s="25" t="s">
        <v>20406</v>
      </c>
    </row>
    <row r="2012" spans="1:2" ht="15">
      <c r="A2012" s="25" t="s">
        <v>21987</v>
      </c>
      <c r="B2012" s="25" t="s">
        <v>20406</v>
      </c>
    </row>
    <row r="2013" spans="1:2" ht="15">
      <c r="A2013" s="25" t="s">
        <v>21988</v>
      </c>
      <c r="B2013" s="25" t="s">
        <v>20406</v>
      </c>
    </row>
    <row r="2014" spans="1:2" ht="15">
      <c r="A2014" s="25" t="s">
        <v>21989</v>
      </c>
      <c r="B2014" s="25" t="s">
        <v>20406</v>
      </c>
    </row>
    <row r="2015" spans="1:2" ht="15">
      <c r="A2015" s="25" t="s">
        <v>21990</v>
      </c>
      <c r="B2015" s="25" t="s">
        <v>20406</v>
      </c>
    </row>
    <row r="2016" spans="1:2" ht="15">
      <c r="A2016" s="25" t="s">
        <v>21991</v>
      </c>
      <c r="B2016" s="25" t="s">
        <v>20406</v>
      </c>
    </row>
    <row r="2017" spans="1:2" ht="15">
      <c r="A2017" s="25" t="s">
        <v>21992</v>
      </c>
      <c r="B2017" s="25" t="s">
        <v>20406</v>
      </c>
    </row>
    <row r="2018" spans="1:2" ht="15">
      <c r="A2018" s="25" t="s">
        <v>21993</v>
      </c>
      <c r="B2018" s="25" t="s">
        <v>20406</v>
      </c>
    </row>
    <row r="2019" spans="1:2" ht="15">
      <c r="A2019" s="25" t="s">
        <v>21994</v>
      </c>
      <c r="B2019" s="25" t="s">
        <v>20406</v>
      </c>
    </row>
    <row r="2020" spans="1:2" ht="15">
      <c r="A2020" s="25" t="s">
        <v>21995</v>
      </c>
      <c r="B2020" s="25" t="s">
        <v>20406</v>
      </c>
    </row>
    <row r="2021" spans="1:2" ht="15">
      <c r="A2021" s="25" t="s">
        <v>21996</v>
      </c>
      <c r="B2021" s="25" t="s">
        <v>20406</v>
      </c>
    </row>
    <row r="2022" spans="1:2" ht="15">
      <c r="A2022" s="25" t="s">
        <v>21997</v>
      </c>
      <c r="B2022" s="25" t="s">
        <v>20419</v>
      </c>
    </row>
    <row r="2023" spans="1:2" ht="15">
      <c r="A2023" s="25" t="s">
        <v>10615</v>
      </c>
      <c r="B2023" s="25" t="s">
        <v>20419</v>
      </c>
    </row>
    <row r="2024" spans="1:2" ht="15">
      <c r="A2024" s="25" t="s">
        <v>8847</v>
      </c>
      <c r="B2024" s="25" t="s">
        <v>20419</v>
      </c>
    </row>
    <row r="2025" spans="1:2" ht="15">
      <c r="A2025" s="25" t="s">
        <v>7477</v>
      </c>
      <c r="B2025" s="25" t="s">
        <v>20419</v>
      </c>
    </row>
    <row r="2026" spans="1:2" ht="15">
      <c r="A2026" s="25" t="s">
        <v>8850</v>
      </c>
      <c r="B2026" s="25" t="s">
        <v>20419</v>
      </c>
    </row>
    <row r="2027" spans="1:2" ht="15">
      <c r="A2027" s="25" t="s">
        <v>8843</v>
      </c>
      <c r="B2027" s="25" t="s">
        <v>20419</v>
      </c>
    </row>
    <row r="2028" spans="1:2" ht="15">
      <c r="A2028" s="25" t="s">
        <v>21998</v>
      </c>
      <c r="B2028" s="25" t="s">
        <v>20419</v>
      </c>
    </row>
    <row r="2029" spans="1:2" ht="15">
      <c r="A2029" s="25" t="s">
        <v>21999</v>
      </c>
      <c r="B2029" s="25" t="s">
        <v>20419</v>
      </c>
    </row>
    <row r="2030" spans="1:2" ht="15">
      <c r="A2030" s="25" t="s">
        <v>15927</v>
      </c>
      <c r="B2030" s="25" t="s">
        <v>20419</v>
      </c>
    </row>
    <row r="2031" spans="1:2" ht="15">
      <c r="A2031" s="25" t="s">
        <v>22000</v>
      </c>
      <c r="B2031" s="25" t="s">
        <v>20406</v>
      </c>
    </row>
    <row r="2032" spans="1:2" ht="15">
      <c r="A2032" s="25" t="s">
        <v>22001</v>
      </c>
      <c r="B2032" s="25" t="s">
        <v>20406</v>
      </c>
    </row>
    <row r="2033" spans="1:2" ht="15">
      <c r="A2033" s="25" t="s">
        <v>22002</v>
      </c>
      <c r="B2033" s="25" t="s">
        <v>20419</v>
      </c>
    </row>
    <row r="2034" spans="1:2" ht="15">
      <c r="A2034" s="25" t="s">
        <v>22003</v>
      </c>
      <c r="B2034" s="25" t="s">
        <v>20419</v>
      </c>
    </row>
    <row r="2035" spans="1:2" ht="15">
      <c r="A2035" s="25" t="s">
        <v>22004</v>
      </c>
      <c r="B2035" s="25" t="s">
        <v>20419</v>
      </c>
    </row>
    <row r="2036" spans="1:2" ht="15">
      <c r="A2036" s="25" t="s">
        <v>22005</v>
      </c>
      <c r="B2036" s="25" t="s">
        <v>20419</v>
      </c>
    </row>
    <row r="2037" spans="1:2" ht="15">
      <c r="A2037" s="25" t="s">
        <v>22006</v>
      </c>
      <c r="B2037" s="25" t="s">
        <v>20419</v>
      </c>
    </row>
    <row r="2038" spans="1:2" ht="15">
      <c r="A2038" s="25" t="s">
        <v>22007</v>
      </c>
      <c r="B2038" s="25" t="s">
        <v>20406</v>
      </c>
    </row>
    <row r="2039" spans="1:2" ht="15">
      <c r="A2039" s="25" t="s">
        <v>22008</v>
      </c>
      <c r="B2039" s="25" t="s">
        <v>20406</v>
      </c>
    </row>
    <row r="2040" spans="1:2" ht="15">
      <c r="A2040" s="25" t="s">
        <v>22009</v>
      </c>
      <c r="B2040" s="25" t="s">
        <v>20419</v>
      </c>
    </row>
    <row r="2041" spans="1:2" ht="15">
      <c r="A2041" s="25" t="s">
        <v>22010</v>
      </c>
      <c r="B2041" s="25" t="s">
        <v>20419</v>
      </c>
    </row>
    <row r="2042" spans="1:2" ht="15">
      <c r="A2042" s="25" t="s">
        <v>22011</v>
      </c>
      <c r="B2042" s="25" t="s">
        <v>20419</v>
      </c>
    </row>
    <row r="2043" spans="1:2" ht="15">
      <c r="A2043" s="25" t="s">
        <v>22012</v>
      </c>
      <c r="B2043" s="25" t="s">
        <v>20419</v>
      </c>
    </row>
    <row r="2044" spans="1:2" ht="15">
      <c r="A2044" s="25" t="s">
        <v>22013</v>
      </c>
      <c r="B2044" s="25" t="s">
        <v>20406</v>
      </c>
    </row>
    <row r="2045" spans="1:2" ht="15">
      <c r="A2045" s="25" t="s">
        <v>22014</v>
      </c>
      <c r="B2045" s="25" t="s">
        <v>20406</v>
      </c>
    </row>
    <row r="2046" spans="1:2" ht="15">
      <c r="A2046" s="25" t="s">
        <v>22015</v>
      </c>
      <c r="B2046" s="25" t="s">
        <v>20406</v>
      </c>
    </row>
    <row r="2047" spans="1:2" ht="15">
      <c r="A2047" s="25" t="s">
        <v>22016</v>
      </c>
      <c r="B2047" s="25" t="s">
        <v>20406</v>
      </c>
    </row>
    <row r="2048" spans="1:2" ht="15">
      <c r="A2048" s="25" t="s">
        <v>22017</v>
      </c>
      <c r="B2048" s="25" t="s">
        <v>20406</v>
      </c>
    </row>
    <row r="2049" spans="1:2" ht="15">
      <c r="A2049" s="25" t="s">
        <v>22018</v>
      </c>
      <c r="B2049" s="25" t="s">
        <v>20406</v>
      </c>
    </row>
    <row r="2050" spans="1:2" ht="15">
      <c r="A2050" s="25" t="s">
        <v>22019</v>
      </c>
      <c r="B2050" s="25" t="s">
        <v>20406</v>
      </c>
    </row>
    <row r="2051" spans="1:2" ht="15">
      <c r="A2051" s="25" t="s">
        <v>22020</v>
      </c>
      <c r="B2051" s="25" t="s">
        <v>20406</v>
      </c>
    </row>
    <row r="2052" spans="1:2" ht="15">
      <c r="A2052" s="25" t="s">
        <v>22021</v>
      </c>
      <c r="B2052" s="25" t="s">
        <v>20406</v>
      </c>
    </row>
    <row r="2053" spans="1:2" ht="15">
      <c r="A2053" s="25" t="s">
        <v>22022</v>
      </c>
      <c r="B2053" s="25" t="s">
        <v>20406</v>
      </c>
    </row>
    <row r="2054" spans="1:2" ht="15">
      <c r="A2054" s="25" t="s">
        <v>10606</v>
      </c>
      <c r="B2054" s="25" t="s">
        <v>20419</v>
      </c>
    </row>
    <row r="2055" spans="1:2" ht="15">
      <c r="A2055" s="25" t="s">
        <v>22023</v>
      </c>
      <c r="B2055" s="25" t="s">
        <v>20419</v>
      </c>
    </row>
    <row r="2056" spans="1:2" ht="15">
      <c r="A2056" s="25" t="s">
        <v>18584</v>
      </c>
      <c r="B2056" s="25" t="s">
        <v>20419</v>
      </c>
    </row>
    <row r="2057" spans="1:2" ht="15">
      <c r="A2057" s="25" t="s">
        <v>22024</v>
      </c>
      <c r="B2057" s="25" t="s">
        <v>20406</v>
      </c>
    </row>
    <row r="2058" spans="1:2" ht="15">
      <c r="A2058" s="25" t="s">
        <v>22025</v>
      </c>
      <c r="B2058" s="25" t="s">
        <v>20406</v>
      </c>
    </row>
    <row r="2059" spans="1:2" ht="15">
      <c r="A2059" s="25" t="s">
        <v>22026</v>
      </c>
      <c r="B2059" s="25" t="s">
        <v>20406</v>
      </c>
    </row>
    <row r="2060" spans="1:2" ht="15">
      <c r="A2060" s="25" t="s">
        <v>22027</v>
      </c>
      <c r="B2060" s="25" t="s">
        <v>20406</v>
      </c>
    </row>
    <row r="2061" spans="1:2" ht="15">
      <c r="A2061" s="25" t="s">
        <v>9043</v>
      </c>
      <c r="B2061" s="25" t="s">
        <v>20419</v>
      </c>
    </row>
    <row r="2062" spans="1:2" ht="15">
      <c r="A2062" s="25" t="s">
        <v>22028</v>
      </c>
      <c r="B2062" s="25" t="s">
        <v>20419</v>
      </c>
    </row>
    <row r="2063" spans="1:2" ht="15">
      <c r="A2063" s="25" t="s">
        <v>22029</v>
      </c>
      <c r="B2063" s="25" t="s">
        <v>20419</v>
      </c>
    </row>
    <row r="2064" spans="1:2" ht="15">
      <c r="A2064" s="25" t="s">
        <v>22030</v>
      </c>
      <c r="B2064" s="25" t="s">
        <v>20419</v>
      </c>
    </row>
    <row r="2065" spans="1:2" ht="15">
      <c r="A2065" s="25" t="s">
        <v>22031</v>
      </c>
      <c r="B2065" s="25" t="s">
        <v>20419</v>
      </c>
    </row>
    <row r="2066" spans="1:2" ht="15">
      <c r="A2066" s="25" t="s">
        <v>22032</v>
      </c>
      <c r="B2066" s="25" t="s">
        <v>20419</v>
      </c>
    </row>
    <row r="2067" spans="1:2" ht="15">
      <c r="A2067" s="25" t="s">
        <v>22033</v>
      </c>
      <c r="B2067" s="25" t="s">
        <v>20406</v>
      </c>
    </row>
    <row r="2068" spans="1:2" ht="15">
      <c r="A2068" s="25" t="s">
        <v>22034</v>
      </c>
      <c r="B2068" s="25" t="s">
        <v>20406</v>
      </c>
    </row>
    <row r="2069" spans="1:2" ht="15">
      <c r="A2069" s="25" t="s">
        <v>8548</v>
      </c>
      <c r="B2069" s="25" t="s">
        <v>20406</v>
      </c>
    </row>
    <row r="2070" spans="1:2" ht="15">
      <c r="A2070" s="25" t="s">
        <v>22035</v>
      </c>
      <c r="B2070" s="25" t="s">
        <v>20406</v>
      </c>
    </row>
    <row r="2071" spans="1:2" ht="15">
      <c r="A2071" s="25" t="s">
        <v>22036</v>
      </c>
      <c r="B2071" s="25" t="s">
        <v>20406</v>
      </c>
    </row>
    <row r="2072" spans="1:2" ht="15">
      <c r="A2072" s="25" t="s">
        <v>22037</v>
      </c>
      <c r="B2072" s="25" t="s">
        <v>20406</v>
      </c>
    </row>
    <row r="2073" spans="1:2" ht="15">
      <c r="A2073" s="25" t="s">
        <v>22038</v>
      </c>
      <c r="B2073" s="25" t="s">
        <v>20406</v>
      </c>
    </row>
    <row r="2074" spans="1:2" ht="15">
      <c r="A2074" s="25" t="s">
        <v>22039</v>
      </c>
      <c r="B2074" s="25" t="s">
        <v>20406</v>
      </c>
    </row>
    <row r="2075" spans="1:2" ht="15">
      <c r="A2075" s="25" t="s">
        <v>22040</v>
      </c>
      <c r="B2075" s="25" t="s">
        <v>20406</v>
      </c>
    </row>
    <row r="2076" spans="1:2" ht="15">
      <c r="A2076" s="25" t="s">
        <v>22041</v>
      </c>
      <c r="B2076" s="25" t="s">
        <v>20406</v>
      </c>
    </row>
    <row r="2077" spans="1:2" ht="15">
      <c r="A2077" s="25" t="s">
        <v>22042</v>
      </c>
      <c r="B2077" s="25" t="s">
        <v>20406</v>
      </c>
    </row>
    <row r="2078" spans="1:2" ht="15">
      <c r="A2078" s="25" t="s">
        <v>22043</v>
      </c>
      <c r="B2078" s="25" t="s">
        <v>20406</v>
      </c>
    </row>
    <row r="2079" spans="1:2" ht="15">
      <c r="A2079" s="25" t="s">
        <v>22044</v>
      </c>
      <c r="B2079" s="25" t="s">
        <v>20406</v>
      </c>
    </row>
    <row r="2080" spans="1:2" ht="15">
      <c r="A2080" s="25" t="s">
        <v>22045</v>
      </c>
      <c r="B2080" s="25" t="s">
        <v>20406</v>
      </c>
    </row>
    <row r="2081" spans="1:2" ht="15">
      <c r="A2081" s="25" t="s">
        <v>22046</v>
      </c>
      <c r="B2081" s="25" t="s">
        <v>20406</v>
      </c>
    </row>
    <row r="2082" spans="1:2" ht="15">
      <c r="A2082" s="25" t="s">
        <v>22047</v>
      </c>
      <c r="B2082" s="25" t="s">
        <v>20406</v>
      </c>
    </row>
    <row r="2083" spans="1:2" ht="15">
      <c r="A2083" s="25" t="s">
        <v>22048</v>
      </c>
      <c r="B2083" s="25" t="s">
        <v>20406</v>
      </c>
    </row>
    <row r="2084" spans="1:2" ht="15">
      <c r="A2084" s="25" t="s">
        <v>22049</v>
      </c>
      <c r="B2084" s="25" t="s">
        <v>20406</v>
      </c>
    </row>
    <row r="2085" spans="1:2" ht="15">
      <c r="A2085" s="25" t="s">
        <v>22050</v>
      </c>
      <c r="B2085" s="25" t="s">
        <v>20406</v>
      </c>
    </row>
    <row r="2086" spans="1:2" ht="15">
      <c r="A2086" s="25" t="s">
        <v>22051</v>
      </c>
      <c r="B2086" s="25" t="s">
        <v>20406</v>
      </c>
    </row>
    <row r="2087" spans="1:2" ht="15">
      <c r="A2087" s="25" t="s">
        <v>22052</v>
      </c>
      <c r="B2087" s="25" t="s">
        <v>20406</v>
      </c>
    </row>
    <row r="2088" spans="1:2" ht="15">
      <c r="A2088" s="25" t="s">
        <v>8544</v>
      </c>
      <c r="B2088" s="25" t="s">
        <v>20406</v>
      </c>
    </row>
    <row r="2089" spans="1:2" ht="15">
      <c r="A2089" s="25" t="s">
        <v>22053</v>
      </c>
      <c r="B2089" s="25" t="s">
        <v>20406</v>
      </c>
    </row>
    <row r="2090" spans="1:2" ht="15">
      <c r="A2090" s="25" t="s">
        <v>22054</v>
      </c>
      <c r="B2090" s="25" t="s">
        <v>20406</v>
      </c>
    </row>
    <row r="2091" spans="1:2" ht="15">
      <c r="A2091" s="25" t="s">
        <v>8540</v>
      </c>
      <c r="B2091" s="25" t="s">
        <v>20406</v>
      </c>
    </row>
    <row r="2092" spans="1:2" ht="15">
      <c r="A2092" s="25" t="s">
        <v>22055</v>
      </c>
      <c r="B2092" s="25" t="s">
        <v>20406</v>
      </c>
    </row>
    <row r="2093" spans="1:2" ht="15">
      <c r="A2093" s="25" t="s">
        <v>22056</v>
      </c>
      <c r="B2093" s="25" t="s">
        <v>20406</v>
      </c>
    </row>
    <row r="2094" spans="1:2" ht="15">
      <c r="A2094" s="25" t="s">
        <v>22057</v>
      </c>
      <c r="B2094" s="25" t="s">
        <v>20406</v>
      </c>
    </row>
    <row r="2095" spans="1:2" ht="15">
      <c r="A2095" s="25" t="s">
        <v>22058</v>
      </c>
      <c r="B2095" s="25" t="s">
        <v>20406</v>
      </c>
    </row>
    <row r="2096" spans="1:2" ht="15">
      <c r="A2096" s="25" t="s">
        <v>22059</v>
      </c>
      <c r="B2096" s="25" t="s">
        <v>20406</v>
      </c>
    </row>
    <row r="2097" spans="1:2" ht="15">
      <c r="A2097" s="25" t="s">
        <v>22060</v>
      </c>
      <c r="B2097" s="25" t="s">
        <v>20406</v>
      </c>
    </row>
    <row r="2098" spans="1:2" ht="15">
      <c r="A2098" s="25" t="s">
        <v>22061</v>
      </c>
      <c r="B2098" s="25" t="s">
        <v>20406</v>
      </c>
    </row>
    <row r="2099" spans="1:2" ht="15">
      <c r="A2099" s="25" t="s">
        <v>22062</v>
      </c>
      <c r="B2099" s="25" t="s">
        <v>20406</v>
      </c>
    </row>
    <row r="2100" spans="1:2" ht="15">
      <c r="A2100" s="25" t="s">
        <v>22063</v>
      </c>
      <c r="B2100" s="25" t="s">
        <v>20406</v>
      </c>
    </row>
    <row r="2101" spans="1:2" ht="15">
      <c r="A2101" s="25" t="s">
        <v>8552</v>
      </c>
      <c r="B2101" s="25" t="s">
        <v>20419</v>
      </c>
    </row>
    <row r="2102" spans="1:2" ht="15">
      <c r="A2102" s="25" t="s">
        <v>8075</v>
      </c>
      <c r="B2102" s="25" t="s">
        <v>20406</v>
      </c>
    </row>
    <row r="2103" spans="1:2" ht="15">
      <c r="A2103" s="25" t="s">
        <v>22064</v>
      </c>
      <c r="B2103" s="25" t="s">
        <v>20419</v>
      </c>
    </row>
    <row r="2104" spans="1:2" ht="15">
      <c r="A2104" s="25" t="s">
        <v>22065</v>
      </c>
      <c r="B2104" s="25" t="s">
        <v>20406</v>
      </c>
    </row>
    <row r="2105" spans="1:2" ht="15">
      <c r="A2105" s="25" t="s">
        <v>22066</v>
      </c>
      <c r="B2105" s="25" t="s">
        <v>20406</v>
      </c>
    </row>
    <row r="2106" spans="1:2" ht="15">
      <c r="A2106" s="25" t="s">
        <v>22067</v>
      </c>
      <c r="B2106" s="25" t="s">
        <v>20406</v>
      </c>
    </row>
    <row r="2107" spans="1:2" ht="15">
      <c r="A2107" s="25" t="s">
        <v>22068</v>
      </c>
      <c r="B2107" s="25" t="s">
        <v>20406</v>
      </c>
    </row>
    <row r="2108" spans="1:2" ht="15">
      <c r="A2108" s="25" t="s">
        <v>22069</v>
      </c>
      <c r="B2108" s="25" t="s">
        <v>20406</v>
      </c>
    </row>
    <row r="2109" spans="1:2" ht="15">
      <c r="A2109" s="25" t="s">
        <v>22070</v>
      </c>
      <c r="B2109" s="25" t="s">
        <v>20406</v>
      </c>
    </row>
    <row r="2110" spans="1:2" ht="15">
      <c r="A2110" s="25" t="s">
        <v>22071</v>
      </c>
      <c r="B2110" s="25" t="s">
        <v>20406</v>
      </c>
    </row>
    <row r="2111" spans="1:2" ht="15">
      <c r="A2111" s="25" t="s">
        <v>22072</v>
      </c>
      <c r="B2111" s="25" t="s">
        <v>20406</v>
      </c>
    </row>
    <row r="2112" spans="1:2" ht="15">
      <c r="A2112" s="25" t="s">
        <v>22073</v>
      </c>
      <c r="B2112" s="25" t="s">
        <v>20406</v>
      </c>
    </row>
    <row r="2113" spans="1:2" ht="15">
      <c r="A2113" s="25" t="s">
        <v>22074</v>
      </c>
      <c r="B2113" s="25" t="s">
        <v>20406</v>
      </c>
    </row>
    <row r="2114" spans="1:2" ht="15">
      <c r="A2114" s="25" t="s">
        <v>22075</v>
      </c>
      <c r="B2114" s="25" t="s">
        <v>20406</v>
      </c>
    </row>
    <row r="2115" spans="1:2" ht="15">
      <c r="A2115" s="25" t="s">
        <v>22076</v>
      </c>
      <c r="B2115" s="25" t="s">
        <v>20419</v>
      </c>
    </row>
    <row r="2116" spans="1:2" ht="15">
      <c r="A2116" s="25" t="s">
        <v>22077</v>
      </c>
      <c r="B2116" s="25" t="s">
        <v>20419</v>
      </c>
    </row>
    <row r="2117" spans="1:2" ht="15">
      <c r="A2117" s="25" t="s">
        <v>8070</v>
      </c>
      <c r="B2117" s="25" t="s">
        <v>20419</v>
      </c>
    </row>
    <row r="2118" spans="1:2" ht="15">
      <c r="A2118" s="25" t="s">
        <v>8258</v>
      </c>
      <c r="B2118" s="25" t="s">
        <v>20419</v>
      </c>
    </row>
    <row r="2119" spans="1:2" ht="15">
      <c r="A2119" s="25" t="s">
        <v>22078</v>
      </c>
      <c r="B2119" s="25" t="s">
        <v>20419</v>
      </c>
    </row>
    <row r="2120" spans="1:2" ht="15">
      <c r="A2120" s="25" t="s">
        <v>10320</v>
      </c>
      <c r="B2120" s="25" t="s">
        <v>20419</v>
      </c>
    </row>
    <row r="2121" spans="1:2" ht="15">
      <c r="A2121" s="25" t="s">
        <v>22079</v>
      </c>
      <c r="B2121" s="25" t="s">
        <v>20419</v>
      </c>
    </row>
    <row r="2122" spans="1:2" ht="15">
      <c r="A2122" s="25" t="s">
        <v>22080</v>
      </c>
      <c r="B2122" s="25" t="s">
        <v>20419</v>
      </c>
    </row>
    <row r="2123" spans="1:2" ht="15">
      <c r="A2123" s="25" t="s">
        <v>9911</v>
      </c>
      <c r="B2123" s="25" t="s">
        <v>20419</v>
      </c>
    </row>
    <row r="2124" spans="1:2" ht="15">
      <c r="A2124" s="25" t="s">
        <v>22081</v>
      </c>
      <c r="B2124" s="25" t="s">
        <v>20406</v>
      </c>
    </row>
    <row r="2125" spans="1:2" ht="15">
      <c r="A2125" s="25" t="s">
        <v>8459</v>
      </c>
      <c r="B2125" s="25" t="s">
        <v>20419</v>
      </c>
    </row>
    <row r="2126" spans="1:2" ht="15">
      <c r="A2126" s="25" t="s">
        <v>22082</v>
      </c>
      <c r="B2126" s="25" t="s">
        <v>20406</v>
      </c>
    </row>
    <row r="2127" spans="1:2" ht="15">
      <c r="A2127" s="25" t="s">
        <v>22083</v>
      </c>
      <c r="B2127" s="25" t="s">
        <v>20406</v>
      </c>
    </row>
    <row r="2128" spans="1:2" ht="15">
      <c r="A2128" s="25" t="s">
        <v>22084</v>
      </c>
      <c r="B2128" s="25" t="s">
        <v>20406</v>
      </c>
    </row>
    <row r="2129" spans="1:2" ht="15">
      <c r="A2129" s="25" t="s">
        <v>22085</v>
      </c>
      <c r="B2129" s="25" t="s">
        <v>20419</v>
      </c>
    </row>
    <row r="2130" spans="1:2" ht="15">
      <c r="A2130" s="25" t="s">
        <v>12839</v>
      </c>
      <c r="B2130" s="25" t="s">
        <v>20419</v>
      </c>
    </row>
    <row r="2131" spans="1:2" ht="15">
      <c r="A2131" s="25" t="s">
        <v>12094</v>
      </c>
      <c r="B2131" s="25" t="s">
        <v>20419</v>
      </c>
    </row>
    <row r="2132" spans="1:2" ht="15">
      <c r="A2132" s="25" t="s">
        <v>22086</v>
      </c>
      <c r="B2132" s="25" t="s">
        <v>20419</v>
      </c>
    </row>
    <row r="2133" spans="1:2" ht="15">
      <c r="A2133" s="25" t="s">
        <v>8960</v>
      </c>
      <c r="B2133" s="25" t="s">
        <v>20419</v>
      </c>
    </row>
    <row r="2134" spans="1:2" ht="15">
      <c r="A2134" s="25" t="s">
        <v>9692</v>
      </c>
      <c r="B2134" s="25" t="s">
        <v>20406</v>
      </c>
    </row>
    <row r="2135" spans="1:2" ht="15">
      <c r="A2135" s="25" t="s">
        <v>9801</v>
      </c>
      <c r="B2135" s="25" t="s">
        <v>20419</v>
      </c>
    </row>
    <row r="2136" spans="1:2" ht="15">
      <c r="A2136" s="25" t="s">
        <v>22087</v>
      </c>
      <c r="B2136" s="25" t="s">
        <v>20406</v>
      </c>
    </row>
    <row r="2137" spans="1:2" ht="15">
      <c r="A2137" s="25" t="s">
        <v>22088</v>
      </c>
      <c r="B2137" s="25" t="s">
        <v>20406</v>
      </c>
    </row>
    <row r="2138" spans="1:2" ht="15">
      <c r="A2138" s="25" t="s">
        <v>22089</v>
      </c>
      <c r="B2138" s="25" t="s">
        <v>20406</v>
      </c>
    </row>
    <row r="2139" spans="1:2" ht="15">
      <c r="A2139" s="25" t="s">
        <v>22090</v>
      </c>
      <c r="B2139" s="25" t="s">
        <v>20419</v>
      </c>
    </row>
    <row r="2140" spans="1:2" ht="15">
      <c r="A2140" s="25" t="s">
        <v>22091</v>
      </c>
      <c r="B2140" s="25" t="s">
        <v>20406</v>
      </c>
    </row>
    <row r="2141" spans="1:2" ht="15">
      <c r="A2141" s="25" t="s">
        <v>22092</v>
      </c>
      <c r="B2141" s="25" t="s">
        <v>20406</v>
      </c>
    </row>
    <row r="2142" spans="1:2" ht="15">
      <c r="A2142" s="25" t="s">
        <v>22093</v>
      </c>
      <c r="B2142" s="25" t="s">
        <v>20406</v>
      </c>
    </row>
    <row r="2143" spans="1:2" ht="15">
      <c r="A2143" s="25" t="s">
        <v>22094</v>
      </c>
      <c r="B2143" s="25" t="s">
        <v>20406</v>
      </c>
    </row>
    <row r="2144" spans="1:2" ht="15">
      <c r="A2144" s="25" t="s">
        <v>22095</v>
      </c>
      <c r="B2144" s="25" t="s">
        <v>20419</v>
      </c>
    </row>
    <row r="2145" spans="1:2" ht="15">
      <c r="A2145" s="25" t="s">
        <v>22096</v>
      </c>
      <c r="B2145" s="25" t="s">
        <v>20406</v>
      </c>
    </row>
    <row r="2146" spans="1:2" ht="15">
      <c r="A2146" s="25" t="s">
        <v>22097</v>
      </c>
      <c r="B2146" s="25" t="s">
        <v>20406</v>
      </c>
    </row>
    <row r="2147" spans="1:2" ht="15">
      <c r="A2147" s="25" t="s">
        <v>22098</v>
      </c>
      <c r="B2147" s="25" t="s">
        <v>20406</v>
      </c>
    </row>
    <row r="2148" spans="1:2" ht="15">
      <c r="A2148" s="25" t="s">
        <v>22099</v>
      </c>
      <c r="B2148" s="25" t="s">
        <v>20406</v>
      </c>
    </row>
    <row r="2149" spans="1:2" ht="15">
      <c r="A2149" s="25" t="s">
        <v>22100</v>
      </c>
      <c r="B2149" s="25" t="s">
        <v>20406</v>
      </c>
    </row>
    <row r="2150" spans="1:2" ht="15">
      <c r="A2150" s="25" t="s">
        <v>22101</v>
      </c>
      <c r="B2150" s="25" t="s">
        <v>20406</v>
      </c>
    </row>
    <row r="2151" spans="1:2" ht="15">
      <c r="A2151" s="25" t="s">
        <v>22102</v>
      </c>
      <c r="B2151" s="25" t="s">
        <v>20406</v>
      </c>
    </row>
    <row r="2152" spans="1:2" ht="15">
      <c r="A2152" s="25" t="s">
        <v>22103</v>
      </c>
      <c r="B2152" s="25" t="s">
        <v>20419</v>
      </c>
    </row>
    <row r="2153" spans="1:2" ht="15">
      <c r="A2153" s="25" t="s">
        <v>22104</v>
      </c>
      <c r="B2153" s="25" t="s">
        <v>20406</v>
      </c>
    </row>
    <row r="2154" spans="1:2" ht="15">
      <c r="A2154" s="25" t="s">
        <v>22105</v>
      </c>
      <c r="B2154" s="25" t="s">
        <v>20419</v>
      </c>
    </row>
    <row r="2155" spans="1:2" ht="15">
      <c r="A2155" s="25" t="s">
        <v>14452</v>
      </c>
      <c r="B2155" s="25" t="s">
        <v>20419</v>
      </c>
    </row>
    <row r="2156" spans="1:2" ht="15">
      <c r="A2156" s="25" t="s">
        <v>15780</v>
      </c>
      <c r="B2156" s="25" t="s">
        <v>20419</v>
      </c>
    </row>
    <row r="2157" spans="1:2" ht="15">
      <c r="A2157" s="25" t="s">
        <v>9796</v>
      </c>
      <c r="B2157" s="25" t="s">
        <v>20419</v>
      </c>
    </row>
    <row r="2158" spans="1:2" ht="15">
      <c r="A2158" s="25" t="s">
        <v>10279</v>
      </c>
      <c r="B2158" s="25" t="s">
        <v>20419</v>
      </c>
    </row>
    <row r="2159" spans="1:2" ht="15">
      <c r="A2159" s="25" t="s">
        <v>9783</v>
      </c>
      <c r="B2159" s="25" t="s">
        <v>20419</v>
      </c>
    </row>
    <row r="2160" spans="1:2" ht="15">
      <c r="A2160" s="25" t="s">
        <v>14575</v>
      </c>
      <c r="B2160" s="25" t="s">
        <v>20419</v>
      </c>
    </row>
    <row r="2161" spans="1:2" ht="15">
      <c r="A2161" s="25" t="s">
        <v>22106</v>
      </c>
      <c r="B2161" s="25" t="s">
        <v>20419</v>
      </c>
    </row>
    <row r="2162" spans="1:2" ht="15">
      <c r="A2162" s="25" t="s">
        <v>14184</v>
      </c>
      <c r="B2162" s="25" t="s">
        <v>20419</v>
      </c>
    </row>
    <row r="2163" spans="1:2" ht="15">
      <c r="A2163" s="25" t="s">
        <v>22107</v>
      </c>
      <c r="B2163" s="25" t="s">
        <v>20419</v>
      </c>
    </row>
    <row r="2164" spans="1:2" ht="15">
      <c r="A2164" s="25" t="s">
        <v>22108</v>
      </c>
      <c r="B2164" s="25" t="s">
        <v>20419</v>
      </c>
    </row>
    <row r="2165" spans="1:2" ht="15">
      <c r="A2165" s="25" t="s">
        <v>22109</v>
      </c>
      <c r="B2165" s="25" t="s">
        <v>20419</v>
      </c>
    </row>
    <row r="2166" spans="1:2" ht="15">
      <c r="A2166" s="25" t="s">
        <v>11555</v>
      </c>
      <c r="B2166" s="25" t="s">
        <v>20419</v>
      </c>
    </row>
    <row r="2167" spans="1:2" ht="15">
      <c r="A2167" s="25" t="s">
        <v>22110</v>
      </c>
      <c r="B2167" s="25" t="s">
        <v>20419</v>
      </c>
    </row>
    <row r="2168" spans="1:2" ht="15">
      <c r="A2168" s="25" t="s">
        <v>10076</v>
      </c>
      <c r="B2168" s="25" t="s">
        <v>20419</v>
      </c>
    </row>
    <row r="2169" spans="1:2" ht="15">
      <c r="A2169" s="25" t="s">
        <v>10776</v>
      </c>
      <c r="B2169" s="25" t="s">
        <v>20419</v>
      </c>
    </row>
    <row r="2170" spans="1:2" ht="15">
      <c r="A2170" s="25" t="s">
        <v>22111</v>
      </c>
      <c r="B2170" s="25" t="s">
        <v>20419</v>
      </c>
    </row>
    <row r="2171" spans="1:2" ht="15">
      <c r="A2171" s="25" t="s">
        <v>22112</v>
      </c>
      <c r="B2171" s="25" t="s">
        <v>20419</v>
      </c>
    </row>
    <row r="2172" spans="1:2" ht="15">
      <c r="A2172" s="25" t="s">
        <v>7955</v>
      </c>
      <c r="B2172" s="25" t="s">
        <v>20406</v>
      </c>
    </row>
    <row r="2173" spans="1:2" ht="15">
      <c r="A2173" s="25" t="s">
        <v>9552</v>
      </c>
      <c r="B2173" s="25" t="s">
        <v>20419</v>
      </c>
    </row>
    <row r="2174" spans="1:2" ht="15">
      <c r="A2174" s="25" t="s">
        <v>22113</v>
      </c>
      <c r="B2174" s="25" t="s">
        <v>20419</v>
      </c>
    </row>
    <row r="2175" spans="1:2" ht="15">
      <c r="A2175" s="25" t="s">
        <v>22114</v>
      </c>
      <c r="B2175" s="25" t="s">
        <v>20406</v>
      </c>
    </row>
    <row r="2176" spans="1:2" ht="15">
      <c r="A2176" s="25" t="s">
        <v>22115</v>
      </c>
      <c r="B2176" s="25" t="s">
        <v>20406</v>
      </c>
    </row>
    <row r="2177" spans="1:2" ht="15">
      <c r="A2177" s="25" t="s">
        <v>22116</v>
      </c>
      <c r="B2177" s="25" t="s">
        <v>20406</v>
      </c>
    </row>
    <row r="2178" spans="1:2" ht="15">
      <c r="A2178" s="25" t="s">
        <v>22117</v>
      </c>
      <c r="B2178" s="25" t="s">
        <v>20406</v>
      </c>
    </row>
    <row r="2179" spans="1:2" ht="15">
      <c r="A2179" s="25" t="s">
        <v>22118</v>
      </c>
      <c r="B2179" s="25" t="s">
        <v>20406</v>
      </c>
    </row>
    <row r="2180" spans="1:2" ht="15">
      <c r="A2180" s="25" t="s">
        <v>22119</v>
      </c>
      <c r="B2180" s="25" t="s">
        <v>20406</v>
      </c>
    </row>
    <row r="2181" spans="1:2" ht="15">
      <c r="A2181" s="25" t="s">
        <v>22120</v>
      </c>
      <c r="B2181" s="25" t="s">
        <v>20406</v>
      </c>
    </row>
    <row r="2182" spans="1:2" ht="15">
      <c r="A2182" s="25" t="s">
        <v>22121</v>
      </c>
      <c r="B2182" s="25" t="s">
        <v>20406</v>
      </c>
    </row>
    <row r="2183" spans="1:2" ht="15">
      <c r="A2183" s="25" t="s">
        <v>22122</v>
      </c>
      <c r="B2183" s="25" t="s">
        <v>20406</v>
      </c>
    </row>
    <row r="2184" spans="1:2" ht="15">
      <c r="A2184" s="25" t="s">
        <v>22123</v>
      </c>
      <c r="B2184" s="25" t="s">
        <v>20406</v>
      </c>
    </row>
    <row r="2185" spans="1:2" ht="15">
      <c r="A2185" s="25" t="s">
        <v>10596</v>
      </c>
      <c r="B2185" s="25" t="s">
        <v>20419</v>
      </c>
    </row>
    <row r="2186" spans="1:2" ht="15">
      <c r="A2186" s="25" t="s">
        <v>10609</v>
      </c>
      <c r="B2186" s="25" t="s">
        <v>20419</v>
      </c>
    </row>
    <row r="2187" spans="1:2" ht="15">
      <c r="A2187" s="25" t="s">
        <v>9894</v>
      </c>
      <c r="B2187" s="25" t="s">
        <v>20419</v>
      </c>
    </row>
    <row r="2188" spans="1:2" ht="15">
      <c r="A2188" s="25" t="s">
        <v>10066</v>
      </c>
      <c r="B2188" s="25" t="s">
        <v>20419</v>
      </c>
    </row>
    <row r="2189" spans="1:2" ht="15">
      <c r="A2189" s="25" t="s">
        <v>11166</v>
      </c>
      <c r="B2189" s="25" t="s">
        <v>20419</v>
      </c>
    </row>
    <row r="2190" spans="1:2" ht="15">
      <c r="A2190" s="25" t="s">
        <v>22124</v>
      </c>
      <c r="B2190" s="25" t="s">
        <v>20419</v>
      </c>
    </row>
    <row r="2191" spans="1:2" ht="15">
      <c r="A2191" s="25" t="s">
        <v>9898</v>
      </c>
      <c r="B2191" s="25" t="s">
        <v>20419</v>
      </c>
    </row>
    <row r="2192" spans="1:2" ht="15">
      <c r="A2192" s="25" t="s">
        <v>10017</v>
      </c>
      <c r="B2192" s="25" t="s">
        <v>20419</v>
      </c>
    </row>
    <row r="2193" spans="1:2" ht="15">
      <c r="A2193" s="25" t="s">
        <v>22125</v>
      </c>
      <c r="B2193" s="25" t="s">
        <v>20406</v>
      </c>
    </row>
    <row r="2194" spans="1:2" ht="15">
      <c r="A2194" s="25" t="s">
        <v>22126</v>
      </c>
      <c r="B2194" s="25" t="s">
        <v>20406</v>
      </c>
    </row>
    <row r="2195" spans="1:2" ht="15">
      <c r="A2195" s="25" t="s">
        <v>22127</v>
      </c>
      <c r="B2195" s="25" t="s">
        <v>20406</v>
      </c>
    </row>
    <row r="2196" spans="1:2" ht="15">
      <c r="A2196" s="25" t="s">
        <v>22128</v>
      </c>
      <c r="B2196" s="25" t="s">
        <v>20406</v>
      </c>
    </row>
    <row r="2197" spans="1:2" ht="15">
      <c r="A2197" s="25" t="s">
        <v>22129</v>
      </c>
      <c r="B2197" s="25" t="s">
        <v>20406</v>
      </c>
    </row>
    <row r="2198" spans="1:2" ht="15">
      <c r="A2198" s="25" t="s">
        <v>22130</v>
      </c>
      <c r="B2198" s="25" t="s">
        <v>20406</v>
      </c>
    </row>
    <row r="2199" spans="1:2" ht="15">
      <c r="A2199" s="25" t="s">
        <v>22131</v>
      </c>
      <c r="B2199" s="25" t="s">
        <v>20406</v>
      </c>
    </row>
    <row r="2200" spans="1:2" ht="15">
      <c r="A2200" s="25" t="s">
        <v>22132</v>
      </c>
      <c r="B2200" s="25" t="s">
        <v>20406</v>
      </c>
    </row>
    <row r="2201" spans="1:2" ht="15">
      <c r="A2201" s="25" t="s">
        <v>22133</v>
      </c>
      <c r="B2201" s="25" t="s">
        <v>20406</v>
      </c>
    </row>
    <row r="2202" spans="1:2" ht="15">
      <c r="A2202" s="25" t="s">
        <v>22134</v>
      </c>
      <c r="B2202" s="25" t="s">
        <v>20406</v>
      </c>
    </row>
    <row r="2203" spans="1:2" ht="15">
      <c r="A2203" s="25" t="s">
        <v>22135</v>
      </c>
      <c r="B2203" s="25" t="s">
        <v>20406</v>
      </c>
    </row>
    <row r="2204" spans="1:2" ht="15">
      <c r="A2204" s="25" t="s">
        <v>22136</v>
      </c>
      <c r="B2204" s="25" t="s">
        <v>20406</v>
      </c>
    </row>
    <row r="2205" spans="1:2" ht="15">
      <c r="A2205" s="25" t="s">
        <v>22136</v>
      </c>
      <c r="B2205" s="25" t="s">
        <v>20406</v>
      </c>
    </row>
    <row r="2206" spans="1:2" ht="15">
      <c r="A2206" s="25" t="s">
        <v>22137</v>
      </c>
      <c r="B2206" s="25" t="s">
        <v>20406</v>
      </c>
    </row>
    <row r="2207" spans="1:2" ht="15">
      <c r="A2207" s="25" t="s">
        <v>22138</v>
      </c>
      <c r="B2207" s="25" t="s">
        <v>20406</v>
      </c>
    </row>
    <row r="2208" spans="1:2" ht="15">
      <c r="A2208" s="25" t="s">
        <v>22139</v>
      </c>
      <c r="B2208" s="25" t="s">
        <v>20406</v>
      </c>
    </row>
    <row r="2209" spans="1:2" ht="15">
      <c r="A2209" s="25" t="s">
        <v>22140</v>
      </c>
      <c r="B2209" s="25" t="s">
        <v>20406</v>
      </c>
    </row>
    <row r="2210" spans="1:2" ht="15">
      <c r="A2210" s="25" t="s">
        <v>22141</v>
      </c>
      <c r="B2210" s="25" t="s">
        <v>20406</v>
      </c>
    </row>
    <row r="2211" spans="1:2" ht="15">
      <c r="A2211" s="25" t="s">
        <v>22142</v>
      </c>
      <c r="B2211" s="25" t="s">
        <v>20406</v>
      </c>
    </row>
    <row r="2212" spans="1:2" ht="15">
      <c r="A2212" s="25" t="s">
        <v>22143</v>
      </c>
      <c r="B2212" s="25" t="s">
        <v>20406</v>
      </c>
    </row>
    <row r="2213" spans="1:2" ht="15">
      <c r="A2213" s="25" t="s">
        <v>22144</v>
      </c>
      <c r="B2213" s="25" t="s">
        <v>20406</v>
      </c>
    </row>
    <row r="2214" spans="1:2" ht="15">
      <c r="A2214" s="25" t="s">
        <v>22145</v>
      </c>
      <c r="B2214" s="25" t="s">
        <v>20406</v>
      </c>
    </row>
    <row r="2215" spans="1:2" ht="15">
      <c r="A2215" s="25" t="s">
        <v>22146</v>
      </c>
      <c r="B2215" s="25" t="s">
        <v>20406</v>
      </c>
    </row>
    <row r="2216" spans="1:2" ht="15">
      <c r="A2216" s="25" t="s">
        <v>22147</v>
      </c>
      <c r="B2216" s="25" t="s">
        <v>20406</v>
      </c>
    </row>
    <row r="2217" spans="1:2" ht="15">
      <c r="A2217" s="25" t="s">
        <v>22148</v>
      </c>
      <c r="B2217" s="25" t="s">
        <v>20406</v>
      </c>
    </row>
    <row r="2218" spans="1:2" ht="15">
      <c r="A2218" s="25" t="s">
        <v>22149</v>
      </c>
      <c r="B2218" s="25" t="s">
        <v>20406</v>
      </c>
    </row>
    <row r="2219" spans="1:2" ht="15">
      <c r="A2219" s="25" t="s">
        <v>22150</v>
      </c>
      <c r="B2219" s="25" t="s">
        <v>20406</v>
      </c>
    </row>
    <row r="2220" spans="1:2" ht="15">
      <c r="A2220" s="25" t="s">
        <v>22151</v>
      </c>
      <c r="B2220" s="25" t="s">
        <v>20406</v>
      </c>
    </row>
    <row r="2221" spans="1:2" ht="15">
      <c r="A2221" s="25" t="s">
        <v>12692</v>
      </c>
      <c r="B2221" s="25" t="s">
        <v>20419</v>
      </c>
    </row>
    <row r="2222" spans="1:2" ht="15">
      <c r="A2222" s="25" t="s">
        <v>22152</v>
      </c>
      <c r="B2222" s="25" t="s">
        <v>20419</v>
      </c>
    </row>
    <row r="2223" spans="1:2" ht="15">
      <c r="A2223" s="25" t="s">
        <v>12499</v>
      </c>
      <c r="B2223" s="25" t="s">
        <v>20419</v>
      </c>
    </row>
    <row r="2224" spans="1:2" ht="15">
      <c r="A2224" s="25" t="s">
        <v>13000</v>
      </c>
      <c r="B2224" s="25" t="s">
        <v>20419</v>
      </c>
    </row>
    <row r="2225" spans="1:2" ht="15">
      <c r="A2225" s="25" t="s">
        <v>15845</v>
      </c>
      <c r="B2225" s="25" t="s">
        <v>20419</v>
      </c>
    </row>
    <row r="2226" spans="1:2" ht="15">
      <c r="A2226" s="25" t="s">
        <v>9933</v>
      </c>
      <c r="B2226" s="25" t="s">
        <v>20419</v>
      </c>
    </row>
    <row r="2227" spans="1:2" ht="15">
      <c r="A2227" s="25" t="s">
        <v>22153</v>
      </c>
      <c r="B2227" s="25" t="s">
        <v>20419</v>
      </c>
    </row>
    <row r="2228" spans="1:2" ht="15">
      <c r="A2228" s="25" t="s">
        <v>22154</v>
      </c>
      <c r="B2228" s="25" t="s">
        <v>20419</v>
      </c>
    </row>
    <row r="2229" spans="1:2" ht="15">
      <c r="A2229" s="25" t="s">
        <v>10497</v>
      </c>
      <c r="B2229" s="25" t="s">
        <v>20419</v>
      </c>
    </row>
    <row r="2230" spans="1:2" ht="15">
      <c r="A2230" s="25" t="s">
        <v>22155</v>
      </c>
      <c r="B2230" s="25" t="s">
        <v>20406</v>
      </c>
    </row>
    <row r="2231" spans="1:2" ht="15">
      <c r="A2231" s="25" t="s">
        <v>22156</v>
      </c>
      <c r="B2231" s="25" t="s">
        <v>20406</v>
      </c>
    </row>
    <row r="2232" spans="1:2" ht="15">
      <c r="A2232" s="25" t="s">
        <v>22157</v>
      </c>
      <c r="B2232" s="25" t="s">
        <v>20406</v>
      </c>
    </row>
    <row r="2233" spans="1:2" ht="15">
      <c r="A2233" s="25" t="s">
        <v>22158</v>
      </c>
      <c r="B2233" s="25" t="s">
        <v>20406</v>
      </c>
    </row>
    <row r="2234" spans="1:2" ht="15">
      <c r="A2234" s="25" t="s">
        <v>22159</v>
      </c>
      <c r="B2234" s="25" t="s">
        <v>20406</v>
      </c>
    </row>
    <row r="2235" spans="1:2" ht="15">
      <c r="A2235" s="25" t="s">
        <v>22160</v>
      </c>
      <c r="B2235" s="25" t="s">
        <v>20406</v>
      </c>
    </row>
    <row r="2236" spans="1:2" ht="15">
      <c r="A2236" s="25" t="s">
        <v>12441</v>
      </c>
      <c r="B2236" s="25" t="s">
        <v>20406</v>
      </c>
    </row>
    <row r="2237" spans="1:2" ht="15">
      <c r="A2237" s="25" t="s">
        <v>22161</v>
      </c>
      <c r="B2237" s="25" t="s">
        <v>20419</v>
      </c>
    </row>
    <row r="2238" spans="1:2" ht="15">
      <c r="A2238" s="25" t="s">
        <v>8948</v>
      </c>
      <c r="B2238" s="25" t="s">
        <v>20419</v>
      </c>
    </row>
    <row r="2239" spans="1:2" ht="15">
      <c r="A2239" s="25" t="s">
        <v>8599</v>
      </c>
      <c r="B2239" s="25" t="s">
        <v>20419</v>
      </c>
    </row>
    <row r="2240" spans="1:2" ht="15">
      <c r="A2240" s="25" t="s">
        <v>22162</v>
      </c>
      <c r="B2240" s="25" t="s">
        <v>20419</v>
      </c>
    </row>
    <row r="2241" spans="1:2" ht="15">
      <c r="A2241" s="25" t="s">
        <v>12587</v>
      </c>
      <c r="B2241" s="25" t="s">
        <v>20419</v>
      </c>
    </row>
    <row r="2242" spans="1:2" ht="15">
      <c r="A2242" s="25" t="s">
        <v>12698</v>
      </c>
      <c r="B2242" s="25" t="s">
        <v>20419</v>
      </c>
    </row>
    <row r="2243" spans="1:2" ht="15">
      <c r="A2243" s="25" t="s">
        <v>22163</v>
      </c>
      <c r="B2243" s="25" t="s">
        <v>20406</v>
      </c>
    </row>
    <row r="2244" spans="1:2" ht="15">
      <c r="A2244" s="25" t="s">
        <v>22164</v>
      </c>
      <c r="B2244" s="25" t="s">
        <v>20406</v>
      </c>
    </row>
    <row r="2245" spans="1:2" ht="15">
      <c r="A2245" s="25" t="s">
        <v>22165</v>
      </c>
      <c r="B2245" s="25" t="s">
        <v>20406</v>
      </c>
    </row>
    <row r="2246" spans="1:2" ht="15">
      <c r="A2246" s="25" t="s">
        <v>19567</v>
      </c>
      <c r="B2246" s="25" t="s">
        <v>20406</v>
      </c>
    </row>
    <row r="2247" spans="1:2" ht="15">
      <c r="A2247" s="25" t="s">
        <v>22166</v>
      </c>
      <c r="B2247" s="25" t="s">
        <v>20406</v>
      </c>
    </row>
    <row r="2248" spans="1:2" ht="15">
      <c r="A2248" s="25" t="s">
        <v>22167</v>
      </c>
      <c r="B2248" s="25" t="s">
        <v>20406</v>
      </c>
    </row>
    <row r="2249" spans="1:2" ht="15">
      <c r="A2249" s="25" t="s">
        <v>22168</v>
      </c>
      <c r="B2249" s="25" t="s">
        <v>20406</v>
      </c>
    </row>
    <row r="2250" spans="1:2" ht="15">
      <c r="A2250" s="25" t="s">
        <v>22169</v>
      </c>
      <c r="B2250" s="25" t="s">
        <v>20406</v>
      </c>
    </row>
    <row r="2251" spans="1:2" ht="15">
      <c r="A2251" s="25" t="s">
        <v>22170</v>
      </c>
      <c r="B2251" s="25" t="s">
        <v>20406</v>
      </c>
    </row>
    <row r="2252" spans="1:2" ht="15">
      <c r="A2252" s="25" t="s">
        <v>22171</v>
      </c>
      <c r="B2252" s="25" t="s">
        <v>20406</v>
      </c>
    </row>
    <row r="2253" spans="1:2" ht="15">
      <c r="A2253" s="25" t="s">
        <v>22172</v>
      </c>
      <c r="B2253" s="25" t="s">
        <v>20419</v>
      </c>
    </row>
    <row r="2254" spans="1:2" ht="15">
      <c r="A2254" s="25" t="s">
        <v>16099</v>
      </c>
      <c r="B2254" s="25" t="s">
        <v>20419</v>
      </c>
    </row>
    <row r="2255" spans="1:2" ht="15">
      <c r="A2255" s="25" t="s">
        <v>9153</v>
      </c>
      <c r="B2255" s="25" t="s">
        <v>20419</v>
      </c>
    </row>
    <row r="2256" spans="1:2" ht="15">
      <c r="A2256" s="25" t="s">
        <v>17631</v>
      </c>
      <c r="B2256" s="25" t="s">
        <v>20419</v>
      </c>
    </row>
    <row r="2257" spans="1:2" ht="15">
      <c r="A2257" s="25" t="s">
        <v>22173</v>
      </c>
      <c r="B2257" s="25" t="s">
        <v>20406</v>
      </c>
    </row>
    <row r="2258" spans="1:2" ht="15">
      <c r="A2258" s="25" t="s">
        <v>22174</v>
      </c>
      <c r="B2258" s="25" t="s">
        <v>20406</v>
      </c>
    </row>
    <row r="2259" spans="1:2" ht="15">
      <c r="A2259" s="25" t="s">
        <v>22175</v>
      </c>
      <c r="B2259" s="25" t="s">
        <v>20406</v>
      </c>
    </row>
    <row r="2260" spans="1:2" ht="15">
      <c r="A2260" s="25" t="s">
        <v>22176</v>
      </c>
      <c r="B2260" s="25" t="s">
        <v>20406</v>
      </c>
    </row>
    <row r="2261" spans="1:2" ht="15">
      <c r="A2261" s="25" t="s">
        <v>22177</v>
      </c>
      <c r="B2261" s="25" t="s">
        <v>20406</v>
      </c>
    </row>
    <row r="2262" spans="1:2" ht="15">
      <c r="A2262" s="25" t="s">
        <v>22178</v>
      </c>
      <c r="B2262" s="25" t="s">
        <v>20406</v>
      </c>
    </row>
    <row r="2263" spans="1:2" ht="15">
      <c r="A2263" s="25" t="s">
        <v>22179</v>
      </c>
      <c r="B2263" s="25" t="s">
        <v>20406</v>
      </c>
    </row>
    <row r="2264" spans="1:2" ht="15">
      <c r="A2264" s="25" t="s">
        <v>22180</v>
      </c>
      <c r="B2264" s="25" t="s">
        <v>20406</v>
      </c>
    </row>
    <row r="2265" spans="1:2" ht="15">
      <c r="A2265" s="25" t="s">
        <v>22181</v>
      </c>
      <c r="B2265" s="25" t="s">
        <v>20406</v>
      </c>
    </row>
    <row r="2266" spans="1:2" ht="15">
      <c r="A2266" s="25" t="s">
        <v>22182</v>
      </c>
      <c r="B2266" s="25" t="s">
        <v>20406</v>
      </c>
    </row>
    <row r="2267" spans="1:2" ht="15">
      <c r="A2267" s="25" t="s">
        <v>22183</v>
      </c>
      <c r="B2267" s="25" t="s">
        <v>20406</v>
      </c>
    </row>
    <row r="2268" spans="1:2" ht="15">
      <c r="A2268" s="25" t="s">
        <v>22184</v>
      </c>
      <c r="B2268" s="25" t="s">
        <v>20406</v>
      </c>
    </row>
    <row r="2269" spans="1:2" ht="15">
      <c r="A2269" s="25" t="s">
        <v>22185</v>
      </c>
      <c r="B2269" s="25" t="s">
        <v>20419</v>
      </c>
    </row>
    <row r="2270" spans="1:2" ht="15">
      <c r="A2270" s="25" t="s">
        <v>22186</v>
      </c>
      <c r="B2270" s="25" t="s">
        <v>20406</v>
      </c>
    </row>
    <row r="2271" spans="1:2" ht="15">
      <c r="A2271" s="25" t="s">
        <v>14732</v>
      </c>
      <c r="B2271" s="25" t="s">
        <v>20419</v>
      </c>
    </row>
    <row r="2272" spans="1:2" ht="15">
      <c r="A2272" s="25" t="s">
        <v>22187</v>
      </c>
      <c r="B2272" s="25" t="s">
        <v>20419</v>
      </c>
    </row>
    <row r="2273" spans="1:2" ht="15">
      <c r="A2273" s="25" t="s">
        <v>9167</v>
      </c>
      <c r="B2273" s="25" t="s">
        <v>20419</v>
      </c>
    </row>
    <row r="2274" spans="1:2" ht="15">
      <c r="A2274" s="25" t="s">
        <v>17245</v>
      </c>
      <c r="B2274" s="25" t="s">
        <v>20419</v>
      </c>
    </row>
    <row r="2275" spans="1:2" ht="15">
      <c r="A2275" s="25" t="s">
        <v>7822</v>
      </c>
      <c r="B2275" s="25" t="s">
        <v>20406</v>
      </c>
    </row>
    <row r="2276" spans="1:2" ht="15">
      <c r="A2276" s="25" t="s">
        <v>7822</v>
      </c>
      <c r="B2276" s="25" t="s">
        <v>20419</v>
      </c>
    </row>
    <row r="2277" spans="1:2" ht="15">
      <c r="A2277" s="25" t="s">
        <v>22188</v>
      </c>
      <c r="B2277" s="25" t="s">
        <v>20419</v>
      </c>
    </row>
    <row r="2278" spans="1:2" ht="15">
      <c r="A2278" s="25" t="s">
        <v>22189</v>
      </c>
      <c r="B2278" s="25" t="s">
        <v>20406</v>
      </c>
    </row>
    <row r="2279" spans="1:2" ht="15">
      <c r="A2279" s="25" t="s">
        <v>22190</v>
      </c>
      <c r="B2279" s="25" t="s">
        <v>20419</v>
      </c>
    </row>
    <row r="2280" spans="1:2" ht="15">
      <c r="A2280" s="25" t="s">
        <v>22191</v>
      </c>
      <c r="B2280" s="25" t="s">
        <v>20406</v>
      </c>
    </row>
    <row r="2281" spans="1:2" ht="15">
      <c r="A2281" s="25" t="s">
        <v>22192</v>
      </c>
      <c r="B2281" s="25" t="s">
        <v>20406</v>
      </c>
    </row>
    <row r="2282" spans="1:2" ht="15">
      <c r="A2282" s="25" t="s">
        <v>22193</v>
      </c>
      <c r="B2282" s="25" t="s">
        <v>20406</v>
      </c>
    </row>
    <row r="2283" spans="1:2" ht="15">
      <c r="A2283" s="25" t="s">
        <v>22194</v>
      </c>
      <c r="B2283" s="25" t="s">
        <v>20406</v>
      </c>
    </row>
    <row r="2284" spans="1:2" ht="15">
      <c r="A2284" s="25" t="s">
        <v>22195</v>
      </c>
      <c r="B2284" s="25" t="s">
        <v>20406</v>
      </c>
    </row>
    <row r="2285" spans="1:2" ht="15">
      <c r="A2285" s="25" t="s">
        <v>22196</v>
      </c>
      <c r="B2285" s="25" t="s">
        <v>20406</v>
      </c>
    </row>
    <row r="2286" spans="1:2" ht="15">
      <c r="A2286" s="25" t="s">
        <v>22197</v>
      </c>
      <c r="B2286" s="25" t="s">
        <v>20406</v>
      </c>
    </row>
    <row r="2287" spans="1:2" ht="15">
      <c r="A2287" s="25" t="s">
        <v>22198</v>
      </c>
      <c r="B2287" s="25" t="s">
        <v>20406</v>
      </c>
    </row>
    <row r="2288" spans="1:2" ht="15">
      <c r="A2288" s="25" t="s">
        <v>22199</v>
      </c>
      <c r="B2288" s="25" t="s">
        <v>20406</v>
      </c>
    </row>
    <row r="2289" spans="1:2" ht="15">
      <c r="A2289" s="25" t="s">
        <v>22200</v>
      </c>
      <c r="B2289" s="25" t="s">
        <v>20406</v>
      </c>
    </row>
    <row r="2290" spans="1:2" ht="15">
      <c r="A2290" s="25" t="s">
        <v>22201</v>
      </c>
      <c r="B2290" s="25" t="s">
        <v>20406</v>
      </c>
    </row>
    <row r="2291" spans="1:2" ht="15">
      <c r="A2291" s="25" t="s">
        <v>22202</v>
      </c>
      <c r="B2291" s="25" t="s">
        <v>20406</v>
      </c>
    </row>
    <row r="2292" spans="1:2" ht="15">
      <c r="A2292" s="25" t="s">
        <v>22203</v>
      </c>
      <c r="B2292" s="25" t="s">
        <v>20406</v>
      </c>
    </row>
    <row r="2293" spans="1:2" ht="15">
      <c r="A2293" s="25" t="s">
        <v>22204</v>
      </c>
      <c r="B2293" s="25" t="s">
        <v>20406</v>
      </c>
    </row>
    <row r="2294" spans="1:2" ht="15">
      <c r="A2294" s="25" t="s">
        <v>22205</v>
      </c>
      <c r="B2294" s="25" t="s">
        <v>20406</v>
      </c>
    </row>
    <row r="2295" spans="1:2" ht="15">
      <c r="A2295" s="25" t="s">
        <v>22206</v>
      </c>
      <c r="B2295" s="25" t="s">
        <v>20406</v>
      </c>
    </row>
    <row r="2296" spans="1:2" ht="15">
      <c r="A2296" s="25" t="s">
        <v>22207</v>
      </c>
      <c r="B2296" s="25" t="s">
        <v>20406</v>
      </c>
    </row>
    <row r="2297" spans="1:2" ht="15">
      <c r="A2297" s="25" t="s">
        <v>8762</v>
      </c>
      <c r="B2297" s="25" t="s">
        <v>20419</v>
      </c>
    </row>
    <row r="2298" spans="1:2" ht="15">
      <c r="A2298" s="25" t="s">
        <v>8556</v>
      </c>
      <c r="B2298" s="25" t="s">
        <v>20419</v>
      </c>
    </row>
    <row r="2299" spans="1:2" ht="15">
      <c r="A2299" s="25" t="s">
        <v>7780</v>
      </c>
      <c r="B2299" s="25" t="s">
        <v>20419</v>
      </c>
    </row>
    <row r="2300" spans="1:2" ht="15">
      <c r="A2300" s="25" t="s">
        <v>7512</v>
      </c>
      <c r="B2300" s="25" t="s">
        <v>20419</v>
      </c>
    </row>
    <row r="2301" spans="1:2" ht="15">
      <c r="A2301" s="25" t="s">
        <v>22208</v>
      </c>
      <c r="B2301" s="25" t="s">
        <v>20406</v>
      </c>
    </row>
    <row r="2302" spans="1:2" ht="15">
      <c r="A2302" s="25" t="s">
        <v>22209</v>
      </c>
      <c r="B2302" s="25" t="s">
        <v>20406</v>
      </c>
    </row>
    <row r="2303" spans="1:2" ht="15">
      <c r="A2303" s="25" t="s">
        <v>22210</v>
      </c>
      <c r="B2303" s="25" t="s">
        <v>20406</v>
      </c>
    </row>
    <row r="2304" spans="1:2" ht="15">
      <c r="A2304" s="25" t="s">
        <v>22211</v>
      </c>
      <c r="B2304" s="25" t="s">
        <v>20406</v>
      </c>
    </row>
    <row r="2305" spans="1:2" ht="15">
      <c r="A2305" s="25" t="s">
        <v>22212</v>
      </c>
      <c r="B2305" s="25" t="s">
        <v>20406</v>
      </c>
    </row>
    <row r="2306" spans="1:2" ht="15">
      <c r="A2306" s="25" t="s">
        <v>22213</v>
      </c>
      <c r="B2306" s="25" t="s">
        <v>20406</v>
      </c>
    </row>
    <row r="2307" spans="1:2" ht="15">
      <c r="A2307" s="25" t="s">
        <v>22214</v>
      </c>
      <c r="B2307" s="25" t="s">
        <v>20406</v>
      </c>
    </row>
    <row r="2308" spans="1:2" ht="15">
      <c r="A2308" s="25" t="s">
        <v>22215</v>
      </c>
      <c r="B2308" s="25" t="s">
        <v>20406</v>
      </c>
    </row>
    <row r="2309" spans="1:2" ht="15">
      <c r="A2309" s="25" t="s">
        <v>22216</v>
      </c>
      <c r="B2309" s="25" t="s">
        <v>20406</v>
      </c>
    </row>
    <row r="2310" spans="1:2" ht="15">
      <c r="A2310" s="25" t="s">
        <v>22217</v>
      </c>
      <c r="B2310" s="25" t="s">
        <v>20406</v>
      </c>
    </row>
    <row r="2311" spans="1:2" ht="15">
      <c r="A2311" s="25" t="s">
        <v>22218</v>
      </c>
      <c r="B2311" s="25" t="s">
        <v>20406</v>
      </c>
    </row>
    <row r="2312" spans="1:2" ht="15">
      <c r="A2312" s="25" t="s">
        <v>22219</v>
      </c>
      <c r="B2312" s="25" t="s">
        <v>20406</v>
      </c>
    </row>
    <row r="2313" spans="1:2" ht="15">
      <c r="A2313" s="25" t="s">
        <v>22220</v>
      </c>
      <c r="B2313" s="25" t="s">
        <v>20406</v>
      </c>
    </row>
    <row r="2314" spans="1:2" ht="15">
      <c r="A2314" s="25" t="s">
        <v>22221</v>
      </c>
      <c r="B2314" s="25" t="s">
        <v>20406</v>
      </c>
    </row>
    <row r="2315" spans="1:2" ht="15">
      <c r="A2315" s="25" t="s">
        <v>22222</v>
      </c>
      <c r="B2315" s="25" t="s">
        <v>20406</v>
      </c>
    </row>
    <row r="2316" spans="1:2" ht="15">
      <c r="A2316" s="25" t="s">
        <v>22223</v>
      </c>
      <c r="B2316" s="25" t="s">
        <v>20406</v>
      </c>
    </row>
    <row r="2317" spans="1:2" ht="15">
      <c r="A2317" s="25" t="s">
        <v>22224</v>
      </c>
      <c r="B2317" s="25" t="s">
        <v>20406</v>
      </c>
    </row>
    <row r="2318" spans="1:2" ht="15">
      <c r="A2318" s="25" t="s">
        <v>22225</v>
      </c>
      <c r="B2318" s="25" t="s">
        <v>20419</v>
      </c>
    </row>
    <row r="2319" spans="1:2" ht="15">
      <c r="A2319" s="25" t="s">
        <v>12449</v>
      </c>
      <c r="B2319" s="25" t="s">
        <v>20419</v>
      </c>
    </row>
    <row r="2320" spans="1:2" ht="15">
      <c r="A2320" s="25" t="s">
        <v>22226</v>
      </c>
      <c r="B2320" s="25" t="s">
        <v>20419</v>
      </c>
    </row>
    <row r="2321" spans="1:2" ht="15">
      <c r="A2321" s="25" t="s">
        <v>11173</v>
      </c>
      <c r="B2321" s="25" t="s">
        <v>20406</v>
      </c>
    </row>
    <row r="2322" spans="1:2" ht="15">
      <c r="A2322" s="25" t="s">
        <v>22227</v>
      </c>
      <c r="B2322" s="25" t="s">
        <v>20419</v>
      </c>
    </row>
    <row r="2323" spans="1:2" ht="15">
      <c r="A2323" s="25" t="s">
        <v>11218</v>
      </c>
      <c r="B2323" s="25" t="s">
        <v>20419</v>
      </c>
    </row>
    <row r="2324" spans="1:2" ht="15">
      <c r="A2324" s="25" t="s">
        <v>7471</v>
      </c>
      <c r="B2324" s="25" t="s">
        <v>20419</v>
      </c>
    </row>
    <row r="2325" spans="1:2" ht="15">
      <c r="A2325" s="25" t="s">
        <v>22228</v>
      </c>
      <c r="B2325" s="25" t="s">
        <v>20419</v>
      </c>
    </row>
    <row r="2326" spans="1:2" ht="15">
      <c r="A2326" s="25" t="s">
        <v>13013</v>
      </c>
      <c r="B2326" s="25" t="s">
        <v>20419</v>
      </c>
    </row>
    <row r="2327" spans="1:2" ht="15">
      <c r="A2327" s="25" t="s">
        <v>13279</v>
      </c>
      <c r="B2327" s="25" t="s">
        <v>20419</v>
      </c>
    </row>
    <row r="2328" spans="1:2" ht="15">
      <c r="A2328" s="25" t="s">
        <v>11454</v>
      </c>
      <c r="B2328" s="25" t="s">
        <v>20419</v>
      </c>
    </row>
    <row r="2329" spans="1:2" ht="15">
      <c r="A2329" s="25" t="s">
        <v>22229</v>
      </c>
      <c r="B2329" s="25" t="s">
        <v>20419</v>
      </c>
    </row>
    <row r="2330" spans="1:2" ht="15">
      <c r="A2330" s="25" t="s">
        <v>22230</v>
      </c>
      <c r="B2330" s="25" t="s">
        <v>20419</v>
      </c>
    </row>
    <row r="2331" spans="1:2" ht="15">
      <c r="A2331" s="25" t="s">
        <v>22231</v>
      </c>
      <c r="B2331" s="25" t="s">
        <v>20406</v>
      </c>
    </row>
    <row r="2332" spans="1:2" ht="15">
      <c r="A2332" s="25" t="s">
        <v>22232</v>
      </c>
      <c r="B2332" s="25" t="s">
        <v>20406</v>
      </c>
    </row>
    <row r="2333" spans="1:2" ht="15">
      <c r="A2333" s="25" t="s">
        <v>22233</v>
      </c>
      <c r="B2333" s="25" t="s">
        <v>20406</v>
      </c>
    </row>
    <row r="2334" spans="1:2" ht="15">
      <c r="A2334" s="25" t="s">
        <v>22234</v>
      </c>
      <c r="B2334" s="25" t="s">
        <v>20406</v>
      </c>
    </row>
    <row r="2335" spans="1:2" ht="15">
      <c r="A2335" s="25" t="s">
        <v>22235</v>
      </c>
      <c r="B2335" s="25" t="s">
        <v>20406</v>
      </c>
    </row>
    <row r="2336" spans="1:2" ht="15">
      <c r="A2336" s="25" t="s">
        <v>22236</v>
      </c>
      <c r="B2336" s="25" t="s">
        <v>20406</v>
      </c>
    </row>
    <row r="2337" spans="1:2" ht="15">
      <c r="A2337" s="25" t="s">
        <v>22237</v>
      </c>
      <c r="B2337" s="25" t="s">
        <v>20406</v>
      </c>
    </row>
    <row r="2338" spans="1:2" ht="15">
      <c r="A2338" s="25" t="s">
        <v>22238</v>
      </c>
      <c r="B2338" s="25" t="s">
        <v>20406</v>
      </c>
    </row>
    <row r="2339" spans="1:2" ht="15">
      <c r="A2339" s="25" t="s">
        <v>22239</v>
      </c>
      <c r="B2339" s="25" t="s">
        <v>20406</v>
      </c>
    </row>
    <row r="2340" spans="1:2" ht="15">
      <c r="A2340" s="25" t="s">
        <v>22240</v>
      </c>
      <c r="B2340" s="25" t="s">
        <v>20406</v>
      </c>
    </row>
    <row r="2341" spans="1:2" ht="15">
      <c r="A2341" s="25" t="s">
        <v>22241</v>
      </c>
      <c r="B2341" s="25" t="s">
        <v>20406</v>
      </c>
    </row>
    <row r="2342" spans="1:2" ht="15">
      <c r="A2342" s="25" t="s">
        <v>22242</v>
      </c>
      <c r="B2342" s="25" t="s">
        <v>20419</v>
      </c>
    </row>
    <row r="2343" spans="1:2" ht="15">
      <c r="A2343" s="25" t="s">
        <v>22243</v>
      </c>
      <c r="B2343" s="25" t="s">
        <v>20419</v>
      </c>
    </row>
    <row r="2344" spans="1:2" ht="15">
      <c r="A2344" s="25" t="s">
        <v>22244</v>
      </c>
      <c r="B2344" s="25" t="s">
        <v>20419</v>
      </c>
    </row>
    <row r="2345" spans="1:2" ht="15">
      <c r="A2345" s="25" t="s">
        <v>10311</v>
      </c>
      <c r="B2345" s="25" t="s">
        <v>20419</v>
      </c>
    </row>
    <row r="2346" spans="1:2" ht="15">
      <c r="A2346" s="25" t="s">
        <v>8830</v>
      </c>
      <c r="B2346" s="25" t="s">
        <v>20419</v>
      </c>
    </row>
    <row r="2347" spans="1:2" ht="15">
      <c r="A2347" s="25" t="s">
        <v>9426</v>
      </c>
      <c r="B2347" s="25" t="s">
        <v>20419</v>
      </c>
    </row>
    <row r="2348" spans="1:2" ht="15">
      <c r="A2348" s="25" t="s">
        <v>22245</v>
      </c>
      <c r="B2348" s="25" t="s">
        <v>20419</v>
      </c>
    </row>
    <row r="2349" spans="1:2" ht="15">
      <c r="A2349" s="25" t="s">
        <v>22246</v>
      </c>
      <c r="B2349" s="25" t="s">
        <v>20419</v>
      </c>
    </row>
    <row r="2350" spans="1:2" ht="15">
      <c r="A2350" s="25" t="s">
        <v>22247</v>
      </c>
      <c r="B2350" s="25" t="s">
        <v>20406</v>
      </c>
    </row>
    <row r="2351" spans="1:2" ht="15">
      <c r="A2351" s="25" t="s">
        <v>22248</v>
      </c>
      <c r="B2351" s="25" t="s">
        <v>20406</v>
      </c>
    </row>
    <row r="2352" spans="1:2" ht="15">
      <c r="A2352" s="25" t="s">
        <v>22249</v>
      </c>
      <c r="B2352" s="25" t="s">
        <v>20406</v>
      </c>
    </row>
    <row r="2353" spans="1:2" ht="15">
      <c r="A2353" s="25" t="s">
        <v>22250</v>
      </c>
      <c r="B2353" s="25" t="s">
        <v>20406</v>
      </c>
    </row>
    <row r="2354" spans="1:2" ht="15">
      <c r="A2354" s="25" t="s">
        <v>22251</v>
      </c>
      <c r="B2354" s="25" t="s">
        <v>20406</v>
      </c>
    </row>
    <row r="2355" spans="1:2" ht="15">
      <c r="A2355" s="25" t="s">
        <v>22252</v>
      </c>
      <c r="B2355" s="25" t="s">
        <v>20406</v>
      </c>
    </row>
    <row r="2356" spans="1:2" ht="15">
      <c r="A2356" s="25" t="s">
        <v>22253</v>
      </c>
      <c r="B2356" s="25" t="s">
        <v>20406</v>
      </c>
    </row>
    <row r="2357" spans="1:2" ht="15">
      <c r="A2357" s="25" t="s">
        <v>22254</v>
      </c>
      <c r="B2357" s="25" t="s">
        <v>20406</v>
      </c>
    </row>
    <row r="2358" spans="1:2" ht="15">
      <c r="A2358" s="25" t="s">
        <v>22255</v>
      </c>
      <c r="B2358" s="25" t="s">
        <v>20406</v>
      </c>
    </row>
    <row r="2359" spans="1:2" ht="15">
      <c r="A2359" s="25" t="s">
        <v>22256</v>
      </c>
      <c r="B2359" s="25" t="s">
        <v>20406</v>
      </c>
    </row>
    <row r="2360" spans="1:2" ht="15">
      <c r="A2360" s="25" t="s">
        <v>22257</v>
      </c>
      <c r="B2360" s="25" t="s">
        <v>20406</v>
      </c>
    </row>
    <row r="2361" spans="1:2" ht="15">
      <c r="A2361" s="25" t="s">
        <v>22258</v>
      </c>
      <c r="B2361" s="25" t="s">
        <v>20406</v>
      </c>
    </row>
    <row r="2362" spans="1:2" ht="15">
      <c r="A2362" s="25" t="s">
        <v>22259</v>
      </c>
      <c r="B2362" s="25" t="s">
        <v>20406</v>
      </c>
    </row>
    <row r="2363" spans="1:2" ht="15">
      <c r="A2363" s="25" t="s">
        <v>22259</v>
      </c>
      <c r="B2363" s="25" t="s">
        <v>20406</v>
      </c>
    </row>
    <row r="2364" spans="1:2" ht="15">
      <c r="A2364" s="25" t="s">
        <v>22260</v>
      </c>
      <c r="B2364" s="25" t="s">
        <v>20406</v>
      </c>
    </row>
    <row r="2365" spans="1:2" ht="15">
      <c r="A2365" s="25" t="s">
        <v>22261</v>
      </c>
      <c r="B2365" s="25" t="s">
        <v>20406</v>
      </c>
    </row>
    <row r="2366" spans="1:2" ht="15">
      <c r="A2366" s="25" t="s">
        <v>22262</v>
      </c>
      <c r="B2366" s="25" t="s">
        <v>20406</v>
      </c>
    </row>
    <row r="2367" spans="1:2" ht="15">
      <c r="A2367" s="25" t="s">
        <v>22263</v>
      </c>
      <c r="B2367" s="25" t="s">
        <v>20406</v>
      </c>
    </row>
    <row r="2368" spans="1:2" ht="15">
      <c r="A2368" s="25" t="s">
        <v>22264</v>
      </c>
      <c r="B2368" s="25" t="s">
        <v>20406</v>
      </c>
    </row>
    <row r="2369" spans="1:2" ht="15">
      <c r="A2369" s="25" t="s">
        <v>22265</v>
      </c>
      <c r="B2369" s="25" t="s">
        <v>20406</v>
      </c>
    </row>
    <row r="2370" spans="1:2" ht="15">
      <c r="A2370" s="25" t="s">
        <v>22266</v>
      </c>
      <c r="B2370" s="25" t="s">
        <v>20406</v>
      </c>
    </row>
    <row r="2371" spans="1:2" ht="15">
      <c r="A2371" s="25" t="s">
        <v>8703</v>
      </c>
      <c r="B2371" s="25" t="s">
        <v>20419</v>
      </c>
    </row>
    <row r="2372" spans="1:2" ht="15">
      <c r="A2372" s="25" t="s">
        <v>9025</v>
      </c>
      <c r="B2372" s="25" t="s">
        <v>20419</v>
      </c>
    </row>
    <row r="2373" spans="1:2" ht="15">
      <c r="A2373" s="25" t="s">
        <v>22267</v>
      </c>
      <c r="B2373" s="25" t="s">
        <v>20419</v>
      </c>
    </row>
    <row r="2374" spans="1:2" ht="15">
      <c r="A2374" s="25" t="s">
        <v>18351</v>
      </c>
      <c r="B2374" s="25" t="s">
        <v>20419</v>
      </c>
    </row>
    <row r="2375" spans="1:2" ht="15">
      <c r="A2375" s="25" t="s">
        <v>9021</v>
      </c>
      <c r="B2375" s="25" t="s">
        <v>20419</v>
      </c>
    </row>
    <row r="2376" spans="1:2" ht="15">
      <c r="A2376" s="25" t="s">
        <v>15092</v>
      </c>
      <c r="B2376" s="25" t="s">
        <v>20419</v>
      </c>
    </row>
    <row r="2377" spans="1:2" ht="15">
      <c r="A2377" s="25" t="s">
        <v>22268</v>
      </c>
      <c r="B2377" s="25" t="s">
        <v>20419</v>
      </c>
    </row>
    <row r="2378" spans="1:2" ht="15">
      <c r="A2378" s="25" t="s">
        <v>22269</v>
      </c>
      <c r="B2378" s="25" t="s">
        <v>20419</v>
      </c>
    </row>
    <row r="2379" spans="1:2" ht="15">
      <c r="A2379" s="25" t="s">
        <v>9246</v>
      </c>
      <c r="B2379" s="25" t="s">
        <v>20419</v>
      </c>
    </row>
    <row r="2380" spans="1:2" ht="15">
      <c r="A2380" s="25" t="s">
        <v>22270</v>
      </c>
      <c r="B2380" s="25" t="s">
        <v>20419</v>
      </c>
    </row>
    <row r="2381" spans="1:2" ht="15">
      <c r="A2381" s="25" t="s">
        <v>22271</v>
      </c>
      <c r="B2381" s="25" t="s">
        <v>20419</v>
      </c>
    </row>
    <row r="2382" spans="1:2" ht="15">
      <c r="A2382" s="25" t="s">
        <v>22272</v>
      </c>
      <c r="B2382" s="25" t="s">
        <v>20419</v>
      </c>
    </row>
    <row r="2383" spans="1:2" ht="15">
      <c r="A2383" s="25" t="s">
        <v>22273</v>
      </c>
      <c r="B2383" s="25" t="s">
        <v>20419</v>
      </c>
    </row>
    <row r="2384" spans="1:2" ht="15">
      <c r="A2384" s="25" t="s">
        <v>22274</v>
      </c>
      <c r="B2384" s="25" t="s">
        <v>20406</v>
      </c>
    </row>
    <row r="2385" spans="1:2" ht="15">
      <c r="A2385" s="25" t="s">
        <v>22275</v>
      </c>
      <c r="B2385" s="25" t="s">
        <v>20406</v>
      </c>
    </row>
    <row r="2386" spans="1:2" ht="15">
      <c r="A2386" s="25" t="s">
        <v>22276</v>
      </c>
      <c r="B2386" s="25" t="s">
        <v>20406</v>
      </c>
    </row>
    <row r="2387" spans="1:2" ht="15">
      <c r="A2387" s="25" t="s">
        <v>22277</v>
      </c>
      <c r="B2387" s="25" t="s">
        <v>20406</v>
      </c>
    </row>
    <row r="2388" spans="1:2" ht="15">
      <c r="A2388" s="25" t="s">
        <v>22278</v>
      </c>
      <c r="B2388" s="25" t="s">
        <v>20406</v>
      </c>
    </row>
    <row r="2389" spans="1:2" ht="15">
      <c r="A2389" s="25" t="s">
        <v>22279</v>
      </c>
      <c r="B2389" s="25" t="s">
        <v>20406</v>
      </c>
    </row>
    <row r="2390" spans="1:2" ht="15">
      <c r="A2390" s="25" t="s">
        <v>22280</v>
      </c>
      <c r="B2390" s="25" t="s">
        <v>20406</v>
      </c>
    </row>
    <row r="2391" spans="1:2" ht="15">
      <c r="A2391" s="25" t="s">
        <v>22281</v>
      </c>
      <c r="B2391" s="25" t="s">
        <v>20406</v>
      </c>
    </row>
    <row r="2392" spans="1:2" ht="15">
      <c r="A2392" s="25" t="s">
        <v>9725</v>
      </c>
      <c r="B2392" s="25" t="s">
        <v>20406</v>
      </c>
    </row>
    <row r="2393" spans="1:2" ht="15">
      <c r="A2393" s="25" t="s">
        <v>22282</v>
      </c>
      <c r="B2393" s="25" t="s">
        <v>20406</v>
      </c>
    </row>
    <row r="2394" spans="1:2" ht="15">
      <c r="A2394" s="25" t="s">
        <v>22283</v>
      </c>
      <c r="B2394" s="25" t="s">
        <v>20406</v>
      </c>
    </row>
    <row r="2395" spans="1:2" ht="15">
      <c r="A2395" s="25" t="s">
        <v>22284</v>
      </c>
      <c r="B2395" s="25" t="s">
        <v>20406</v>
      </c>
    </row>
    <row r="2396" spans="1:2" ht="15">
      <c r="A2396" s="25" t="s">
        <v>22285</v>
      </c>
      <c r="B2396" s="25" t="s">
        <v>20406</v>
      </c>
    </row>
    <row r="2397" spans="1:2" ht="15">
      <c r="A2397" s="25" t="s">
        <v>22286</v>
      </c>
      <c r="B2397" s="25" t="s">
        <v>20406</v>
      </c>
    </row>
    <row r="2398" spans="1:2" ht="15">
      <c r="A2398" s="25" t="s">
        <v>22287</v>
      </c>
      <c r="B2398" s="25" t="s">
        <v>20406</v>
      </c>
    </row>
    <row r="2399" spans="1:2" ht="15">
      <c r="A2399" s="25" t="s">
        <v>22288</v>
      </c>
      <c r="B2399" s="25" t="s">
        <v>20406</v>
      </c>
    </row>
    <row r="2400" spans="1:2" ht="15">
      <c r="A2400" s="25" t="s">
        <v>22289</v>
      </c>
      <c r="B2400" s="25" t="s">
        <v>20406</v>
      </c>
    </row>
    <row r="2401" spans="1:2" ht="15">
      <c r="A2401" s="25" t="s">
        <v>22290</v>
      </c>
      <c r="B2401" s="25" t="s">
        <v>20419</v>
      </c>
    </row>
    <row r="2402" spans="1:2" ht="15">
      <c r="A2402" s="25" t="s">
        <v>11099</v>
      </c>
      <c r="B2402" s="25" t="s">
        <v>20419</v>
      </c>
    </row>
    <row r="2403" spans="1:2" ht="15">
      <c r="A2403" s="25" t="s">
        <v>7529</v>
      </c>
      <c r="B2403" s="25" t="s">
        <v>20419</v>
      </c>
    </row>
    <row r="2404" spans="1:2" ht="15">
      <c r="A2404" s="25" t="s">
        <v>17614</v>
      </c>
      <c r="B2404" s="25" t="s">
        <v>20419</v>
      </c>
    </row>
    <row r="2405" spans="1:2" ht="15">
      <c r="A2405" s="25" t="s">
        <v>22291</v>
      </c>
      <c r="B2405" s="25" t="s">
        <v>20419</v>
      </c>
    </row>
    <row r="2406" spans="1:2" ht="15">
      <c r="A2406" s="25" t="s">
        <v>22292</v>
      </c>
      <c r="B2406" s="25" t="s">
        <v>20419</v>
      </c>
    </row>
    <row r="2407" spans="1:2" ht="15">
      <c r="A2407" s="25" t="s">
        <v>10889</v>
      </c>
      <c r="B2407" s="25" t="s">
        <v>20419</v>
      </c>
    </row>
    <row r="2408" spans="1:2" ht="15">
      <c r="A2408" s="25" t="s">
        <v>22293</v>
      </c>
      <c r="B2408" s="25" t="s">
        <v>20419</v>
      </c>
    </row>
    <row r="2409" spans="1:2" ht="15">
      <c r="A2409" s="25" t="s">
        <v>22294</v>
      </c>
      <c r="B2409" s="25" t="s">
        <v>20419</v>
      </c>
    </row>
    <row r="2410" spans="1:2" ht="15">
      <c r="A2410" s="25" t="s">
        <v>9505</v>
      </c>
      <c r="B2410" s="25" t="s">
        <v>20419</v>
      </c>
    </row>
    <row r="2411" spans="1:2" ht="15">
      <c r="A2411" s="25" t="s">
        <v>15978</v>
      </c>
      <c r="B2411" s="25" t="s">
        <v>20419</v>
      </c>
    </row>
    <row r="2412" spans="1:2" ht="15">
      <c r="A2412" s="25" t="s">
        <v>22295</v>
      </c>
      <c r="B2412" s="25" t="s">
        <v>20419</v>
      </c>
    </row>
    <row r="2413" spans="1:2" ht="15">
      <c r="A2413" s="25" t="s">
        <v>22296</v>
      </c>
      <c r="B2413" s="25" t="s">
        <v>20406</v>
      </c>
    </row>
    <row r="2414" spans="1:2" ht="15">
      <c r="A2414" s="25" t="s">
        <v>22297</v>
      </c>
      <c r="B2414" s="25" t="s">
        <v>20406</v>
      </c>
    </row>
    <row r="2415" spans="1:2" ht="15">
      <c r="A2415" s="25" t="s">
        <v>22298</v>
      </c>
      <c r="B2415" s="25" t="s">
        <v>20406</v>
      </c>
    </row>
    <row r="2416" spans="1:2" ht="15">
      <c r="A2416" s="25" t="s">
        <v>22299</v>
      </c>
      <c r="B2416" s="25" t="s">
        <v>20406</v>
      </c>
    </row>
    <row r="2417" spans="1:2" ht="15">
      <c r="A2417" s="25" t="s">
        <v>22300</v>
      </c>
      <c r="B2417" s="25" t="s">
        <v>20406</v>
      </c>
    </row>
    <row r="2418" spans="1:2" ht="15">
      <c r="A2418" s="25" t="s">
        <v>22301</v>
      </c>
      <c r="B2418" s="25" t="s">
        <v>20406</v>
      </c>
    </row>
    <row r="2419" spans="1:2" ht="15">
      <c r="A2419" s="25" t="s">
        <v>22302</v>
      </c>
      <c r="B2419" s="25" t="s">
        <v>20406</v>
      </c>
    </row>
    <row r="2420" spans="1:2" ht="15">
      <c r="A2420" s="25" t="s">
        <v>22303</v>
      </c>
      <c r="B2420" s="25" t="s">
        <v>20406</v>
      </c>
    </row>
    <row r="2421" spans="1:2" ht="15">
      <c r="A2421" s="25" t="s">
        <v>7452</v>
      </c>
      <c r="B2421" s="25" t="s">
        <v>20419</v>
      </c>
    </row>
    <row r="2422" spans="1:2" ht="15">
      <c r="A2422" s="25" t="s">
        <v>22304</v>
      </c>
      <c r="B2422" s="25" t="s">
        <v>20419</v>
      </c>
    </row>
    <row r="2423" spans="1:2" ht="15">
      <c r="A2423" s="25" t="s">
        <v>22305</v>
      </c>
      <c r="B2423" s="25" t="s">
        <v>20419</v>
      </c>
    </row>
    <row r="2424" spans="1:2" ht="15">
      <c r="A2424" s="25" t="s">
        <v>22306</v>
      </c>
      <c r="B2424" s="25" t="s">
        <v>20419</v>
      </c>
    </row>
    <row r="2425" spans="1:2" ht="15">
      <c r="A2425" s="25" t="s">
        <v>22307</v>
      </c>
      <c r="B2425" s="25" t="s">
        <v>20419</v>
      </c>
    </row>
    <row r="2426" spans="1:2" ht="15">
      <c r="A2426" s="25" t="s">
        <v>20253</v>
      </c>
      <c r="B2426" s="25" t="s">
        <v>20419</v>
      </c>
    </row>
    <row r="2427" spans="1:2" ht="15">
      <c r="A2427" s="25" t="s">
        <v>22308</v>
      </c>
      <c r="B2427" s="25" t="s">
        <v>20406</v>
      </c>
    </row>
    <row r="2428" spans="1:2" ht="15">
      <c r="A2428" s="25" t="s">
        <v>22309</v>
      </c>
      <c r="B2428" s="25" t="s">
        <v>20406</v>
      </c>
    </row>
    <row r="2429" spans="1:2" ht="15">
      <c r="A2429" s="25" t="s">
        <v>7268</v>
      </c>
      <c r="B2429" s="25" t="s">
        <v>20406</v>
      </c>
    </row>
    <row r="2430" spans="1:2" ht="15">
      <c r="A2430" s="25" t="s">
        <v>22310</v>
      </c>
      <c r="B2430" s="25" t="s">
        <v>20406</v>
      </c>
    </row>
    <row r="2431" spans="1:2" ht="15">
      <c r="A2431" s="25" t="s">
        <v>22311</v>
      </c>
      <c r="B2431" s="25" t="s">
        <v>20406</v>
      </c>
    </row>
    <row r="2432" spans="1:2" ht="15">
      <c r="A2432" s="25" t="s">
        <v>22312</v>
      </c>
      <c r="B2432" s="25" t="s">
        <v>20406</v>
      </c>
    </row>
    <row r="2433" spans="1:2" ht="15">
      <c r="A2433" s="25" t="s">
        <v>22313</v>
      </c>
      <c r="B2433" s="25" t="s">
        <v>20406</v>
      </c>
    </row>
    <row r="2434" spans="1:2" ht="15">
      <c r="A2434" s="25" t="s">
        <v>22314</v>
      </c>
      <c r="B2434" s="25" t="s">
        <v>20406</v>
      </c>
    </row>
    <row r="2435" spans="1:2" ht="15">
      <c r="A2435" s="25" t="s">
        <v>22315</v>
      </c>
      <c r="B2435" s="25" t="s">
        <v>20406</v>
      </c>
    </row>
    <row r="2436" spans="1:2" ht="15">
      <c r="A2436" s="25" t="s">
        <v>22316</v>
      </c>
      <c r="B2436" s="25" t="s">
        <v>20406</v>
      </c>
    </row>
    <row r="2437" spans="1:2" ht="15">
      <c r="A2437" s="25" t="s">
        <v>22317</v>
      </c>
      <c r="B2437" s="25" t="s">
        <v>20406</v>
      </c>
    </row>
    <row r="2438" spans="1:2" ht="15">
      <c r="A2438" s="25" t="s">
        <v>22318</v>
      </c>
      <c r="B2438" s="25" t="s">
        <v>20406</v>
      </c>
    </row>
    <row r="2439" spans="1:2" ht="15">
      <c r="A2439" s="25" t="s">
        <v>22319</v>
      </c>
      <c r="B2439" s="25" t="s">
        <v>20406</v>
      </c>
    </row>
    <row r="2440" spans="1:2" ht="15">
      <c r="A2440" s="25" t="s">
        <v>22320</v>
      </c>
      <c r="B2440" s="25" t="s">
        <v>20406</v>
      </c>
    </row>
    <row r="2441" spans="1:2" ht="15">
      <c r="A2441" s="25" t="s">
        <v>22321</v>
      </c>
      <c r="B2441" s="25" t="s">
        <v>20406</v>
      </c>
    </row>
    <row r="2442" spans="1:2" ht="15">
      <c r="A2442" s="25" t="s">
        <v>22322</v>
      </c>
      <c r="B2442" s="25" t="s">
        <v>20406</v>
      </c>
    </row>
    <row r="2443" spans="1:2" ht="15">
      <c r="A2443" s="25" t="s">
        <v>22323</v>
      </c>
      <c r="B2443" s="25" t="s">
        <v>20406</v>
      </c>
    </row>
    <row r="2444" spans="1:2" ht="15">
      <c r="A2444" s="25" t="s">
        <v>22324</v>
      </c>
      <c r="B2444" s="25" t="s">
        <v>20419</v>
      </c>
    </row>
    <row r="2445" spans="1:2" ht="15">
      <c r="A2445" s="25" t="s">
        <v>22325</v>
      </c>
      <c r="B2445" s="25" t="s">
        <v>20406</v>
      </c>
    </row>
    <row r="2446" spans="1:2" ht="15">
      <c r="A2446" s="25" t="s">
        <v>22326</v>
      </c>
      <c r="B2446" s="25" t="s">
        <v>20406</v>
      </c>
    </row>
    <row r="2447" spans="1:2" ht="15">
      <c r="A2447" s="25" t="s">
        <v>22327</v>
      </c>
      <c r="B2447" s="25" t="s">
        <v>20406</v>
      </c>
    </row>
    <row r="2448" spans="1:2" ht="15">
      <c r="A2448" s="25" t="s">
        <v>22328</v>
      </c>
      <c r="B2448" s="25" t="s">
        <v>20406</v>
      </c>
    </row>
    <row r="2449" spans="1:2" ht="15">
      <c r="A2449" s="25" t="s">
        <v>22329</v>
      </c>
      <c r="B2449" s="25" t="s">
        <v>20406</v>
      </c>
    </row>
    <row r="2450" spans="1:2" ht="15">
      <c r="A2450" s="25" t="s">
        <v>12154</v>
      </c>
      <c r="B2450" s="25" t="s">
        <v>20406</v>
      </c>
    </row>
    <row r="2451" spans="1:2" ht="15">
      <c r="A2451" s="25" t="s">
        <v>12374</v>
      </c>
      <c r="B2451" s="25" t="s">
        <v>20419</v>
      </c>
    </row>
    <row r="2452" spans="1:2" ht="15">
      <c r="A2452" s="25" t="s">
        <v>9310</v>
      </c>
      <c r="B2452" s="25" t="s">
        <v>20419</v>
      </c>
    </row>
    <row r="2453" spans="1:2" ht="15">
      <c r="A2453" s="25" t="s">
        <v>22330</v>
      </c>
      <c r="B2453" s="25" t="s">
        <v>20419</v>
      </c>
    </row>
    <row r="2454" spans="1:2" ht="15">
      <c r="A2454" s="25" t="s">
        <v>12140</v>
      </c>
      <c r="B2454" s="25" t="s">
        <v>20419</v>
      </c>
    </row>
    <row r="2455" spans="1:2" ht="15">
      <c r="A2455" s="25" t="s">
        <v>22331</v>
      </c>
      <c r="B2455" s="25" t="s">
        <v>20419</v>
      </c>
    </row>
    <row r="2456" spans="1:2" ht="15">
      <c r="A2456" s="25" t="s">
        <v>22332</v>
      </c>
      <c r="B2456" s="25" t="s">
        <v>20419</v>
      </c>
    </row>
    <row r="2457" spans="1:2" ht="15">
      <c r="A2457" s="25" t="s">
        <v>22333</v>
      </c>
      <c r="B2457" s="25" t="s">
        <v>20419</v>
      </c>
    </row>
    <row r="2458" spans="1:2" ht="15">
      <c r="A2458" s="25" t="s">
        <v>22334</v>
      </c>
      <c r="B2458" s="25" t="s">
        <v>20406</v>
      </c>
    </row>
    <row r="2459" spans="1:2" ht="15">
      <c r="A2459" s="25" t="s">
        <v>22335</v>
      </c>
      <c r="B2459" s="25" t="s">
        <v>20406</v>
      </c>
    </row>
    <row r="2460" spans="1:2" ht="15">
      <c r="A2460" s="25" t="s">
        <v>10557</v>
      </c>
      <c r="B2460" s="25" t="s">
        <v>20419</v>
      </c>
    </row>
    <row r="2461" spans="1:2" ht="15">
      <c r="A2461" s="25" t="s">
        <v>9696</v>
      </c>
      <c r="B2461" s="25" t="s">
        <v>20406</v>
      </c>
    </row>
    <row r="2462" spans="1:2" ht="15">
      <c r="A2462" s="25" t="s">
        <v>22336</v>
      </c>
      <c r="B2462" s="25" t="s">
        <v>20419</v>
      </c>
    </row>
    <row r="2463" spans="1:2" ht="15">
      <c r="A2463" s="25" t="s">
        <v>22337</v>
      </c>
      <c r="B2463" s="25" t="s">
        <v>20406</v>
      </c>
    </row>
    <row r="2464" spans="1:2" ht="15">
      <c r="A2464" s="25" t="s">
        <v>22338</v>
      </c>
      <c r="B2464" s="25" t="s">
        <v>20406</v>
      </c>
    </row>
    <row r="2465" spans="1:2" ht="15">
      <c r="A2465" s="25" t="s">
        <v>22339</v>
      </c>
      <c r="B2465" s="25" t="s">
        <v>20406</v>
      </c>
    </row>
    <row r="2466" spans="1:2" ht="15">
      <c r="A2466" s="25" t="s">
        <v>22340</v>
      </c>
      <c r="B2466" s="25" t="s">
        <v>20406</v>
      </c>
    </row>
    <row r="2467" spans="1:2" ht="15">
      <c r="A2467" s="25" t="s">
        <v>22341</v>
      </c>
      <c r="B2467" s="25" t="s">
        <v>20406</v>
      </c>
    </row>
    <row r="2468" spans="1:2" ht="15">
      <c r="A2468" s="25" t="s">
        <v>7260</v>
      </c>
      <c r="B2468" s="25" t="s">
        <v>20406</v>
      </c>
    </row>
    <row r="2469" spans="1:2" ht="15">
      <c r="A2469" s="25" t="s">
        <v>22342</v>
      </c>
      <c r="B2469" s="25" t="s">
        <v>20406</v>
      </c>
    </row>
    <row r="2470" spans="1:2" ht="15">
      <c r="A2470" s="25" t="s">
        <v>22343</v>
      </c>
      <c r="B2470" s="25" t="s">
        <v>20406</v>
      </c>
    </row>
    <row r="2471" spans="1:2" ht="15">
      <c r="A2471" s="25" t="s">
        <v>22344</v>
      </c>
      <c r="B2471" s="25" t="s">
        <v>20406</v>
      </c>
    </row>
    <row r="2472" spans="1:2" ht="15">
      <c r="A2472" s="25" t="s">
        <v>22345</v>
      </c>
      <c r="B2472" s="25" t="s">
        <v>20406</v>
      </c>
    </row>
    <row r="2473" spans="1:2" ht="15">
      <c r="A2473" s="25" t="s">
        <v>22346</v>
      </c>
      <c r="B2473" s="25" t="s">
        <v>20406</v>
      </c>
    </row>
    <row r="2474" spans="1:2" ht="15">
      <c r="A2474" s="25" t="s">
        <v>22347</v>
      </c>
      <c r="B2474" s="25" t="s">
        <v>20406</v>
      </c>
    </row>
    <row r="2475" spans="1:2" ht="15">
      <c r="A2475" s="25" t="s">
        <v>22348</v>
      </c>
      <c r="B2475" s="25" t="s">
        <v>20406</v>
      </c>
    </row>
    <row r="2476" spans="1:2" ht="15">
      <c r="A2476" s="25" t="s">
        <v>22349</v>
      </c>
      <c r="B2476" s="25" t="s">
        <v>20419</v>
      </c>
    </row>
    <row r="2477" spans="1:2" ht="15">
      <c r="A2477" s="25" t="s">
        <v>10953</v>
      </c>
      <c r="B2477" s="25" t="s">
        <v>20419</v>
      </c>
    </row>
    <row r="2478" spans="1:2" ht="15">
      <c r="A2478" s="25" t="s">
        <v>10650</v>
      </c>
      <c r="B2478" s="25" t="s">
        <v>20419</v>
      </c>
    </row>
    <row r="2479" spans="1:2" ht="15">
      <c r="A2479" s="25" t="s">
        <v>9411</v>
      </c>
      <c r="B2479" s="25" t="s">
        <v>20419</v>
      </c>
    </row>
    <row r="2480" spans="1:2" ht="15">
      <c r="A2480" s="25" t="s">
        <v>10948</v>
      </c>
      <c r="B2480" s="25" t="s">
        <v>20419</v>
      </c>
    </row>
    <row r="2481" spans="1:2" ht="15">
      <c r="A2481" s="25" t="s">
        <v>7459</v>
      </c>
      <c r="B2481" s="25" t="s">
        <v>20419</v>
      </c>
    </row>
    <row r="2482" spans="1:2" ht="15">
      <c r="A2482" s="25" t="s">
        <v>22350</v>
      </c>
      <c r="B2482" s="25" t="s">
        <v>20419</v>
      </c>
    </row>
    <row r="2483" spans="1:2" ht="15">
      <c r="A2483" s="25" t="s">
        <v>10245</v>
      </c>
      <c r="B2483" s="25" t="s">
        <v>20419</v>
      </c>
    </row>
    <row r="2484" spans="1:2" ht="15">
      <c r="A2484" s="25" t="s">
        <v>22351</v>
      </c>
      <c r="B2484" s="25" t="s">
        <v>20419</v>
      </c>
    </row>
    <row r="2485" spans="1:2" ht="15">
      <c r="A2485" s="25" t="s">
        <v>22352</v>
      </c>
      <c r="B2485" s="25" t="s">
        <v>20419</v>
      </c>
    </row>
    <row r="2486" spans="1:2" ht="15">
      <c r="A2486" s="25" t="s">
        <v>22352</v>
      </c>
      <c r="B2486" s="25" t="s">
        <v>20419</v>
      </c>
    </row>
    <row r="2487" spans="1:2" ht="15">
      <c r="A2487" s="25" t="s">
        <v>10361</v>
      </c>
      <c r="B2487" s="25" t="s">
        <v>20406</v>
      </c>
    </row>
    <row r="2488" spans="1:2" ht="15">
      <c r="A2488" s="25" t="s">
        <v>22353</v>
      </c>
      <c r="B2488" s="25" t="s">
        <v>20406</v>
      </c>
    </row>
    <row r="2489" spans="1:2" ht="15">
      <c r="A2489" s="25" t="s">
        <v>22354</v>
      </c>
      <c r="B2489" s="25" t="s">
        <v>20406</v>
      </c>
    </row>
    <row r="2490" spans="1:2" ht="15">
      <c r="A2490" s="25" t="s">
        <v>22355</v>
      </c>
      <c r="B2490" s="25" t="s">
        <v>20406</v>
      </c>
    </row>
    <row r="2491" spans="1:2" ht="15">
      <c r="A2491" s="25" t="s">
        <v>22356</v>
      </c>
      <c r="B2491" s="25" t="s">
        <v>20406</v>
      </c>
    </row>
    <row r="2492" spans="1:2" ht="15">
      <c r="A2492" s="25" t="s">
        <v>22357</v>
      </c>
      <c r="B2492" s="25" t="s">
        <v>20406</v>
      </c>
    </row>
    <row r="2493" spans="1:2" ht="15">
      <c r="A2493" s="25" t="s">
        <v>22358</v>
      </c>
      <c r="B2493" s="25" t="s">
        <v>20406</v>
      </c>
    </row>
    <row r="2494" spans="1:2" ht="15">
      <c r="A2494" s="25" t="s">
        <v>22359</v>
      </c>
      <c r="B2494" s="25" t="s">
        <v>20406</v>
      </c>
    </row>
    <row r="2495" spans="1:2" ht="15">
      <c r="A2495" s="25" t="s">
        <v>22360</v>
      </c>
      <c r="B2495" s="25" t="s">
        <v>20406</v>
      </c>
    </row>
    <row r="2496" spans="1:2" ht="15">
      <c r="A2496" s="25" t="s">
        <v>22361</v>
      </c>
      <c r="B2496" s="25" t="s">
        <v>20406</v>
      </c>
    </row>
    <row r="2497" spans="1:2" ht="15">
      <c r="A2497" s="25" t="s">
        <v>22362</v>
      </c>
      <c r="B2497" s="25" t="s">
        <v>20406</v>
      </c>
    </row>
    <row r="2498" spans="1:2" ht="15">
      <c r="A2498" s="25" t="s">
        <v>22363</v>
      </c>
      <c r="B2498" s="25" t="s">
        <v>20406</v>
      </c>
    </row>
    <row r="2499" spans="1:2" ht="15">
      <c r="A2499" s="25" t="s">
        <v>22364</v>
      </c>
      <c r="B2499" s="25" t="s">
        <v>20406</v>
      </c>
    </row>
    <row r="2500" spans="1:2" ht="15">
      <c r="A2500" s="25" t="s">
        <v>22365</v>
      </c>
      <c r="B2500" s="25" t="s">
        <v>20406</v>
      </c>
    </row>
    <row r="2501" spans="1:2" ht="15">
      <c r="A2501" s="25" t="s">
        <v>22366</v>
      </c>
      <c r="B2501" s="25" t="s">
        <v>20406</v>
      </c>
    </row>
    <row r="2502" spans="1:2" ht="15">
      <c r="A2502" s="25" t="s">
        <v>22367</v>
      </c>
      <c r="B2502" s="25" t="s">
        <v>20406</v>
      </c>
    </row>
    <row r="2503" spans="1:2" ht="15">
      <c r="A2503" s="25" t="s">
        <v>22368</v>
      </c>
      <c r="B2503" s="25" t="s">
        <v>20406</v>
      </c>
    </row>
    <row r="2504" spans="1:2" ht="15">
      <c r="A2504" s="25" t="s">
        <v>22369</v>
      </c>
      <c r="B2504" s="25" t="s">
        <v>20406</v>
      </c>
    </row>
    <row r="2505" spans="1:2" ht="15">
      <c r="A2505" s="25" t="s">
        <v>22370</v>
      </c>
      <c r="B2505" s="25" t="s">
        <v>20406</v>
      </c>
    </row>
    <row r="2506" spans="1:2" ht="15">
      <c r="A2506" s="25" t="s">
        <v>22371</v>
      </c>
      <c r="B2506" s="25" t="s">
        <v>20406</v>
      </c>
    </row>
    <row r="2507" spans="1:2" ht="15">
      <c r="A2507" s="25" t="s">
        <v>22372</v>
      </c>
      <c r="B2507" s="25" t="s">
        <v>20406</v>
      </c>
    </row>
    <row r="2508" spans="1:2" ht="15">
      <c r="A2508" s="25" t="s">
        <v>22373</v>
      </c>
      <c r="B2508" s="25" t="s">
        <v>20419</v>
      </c>
    </row>
    <row r="2509" spans="1:2" ht="15">
      <c r="A2509" s="25" t="s">
        <v>22374</v>
      </c>
      <c r="B2509" s="25" t="s">
        <v>20406</v>
      </c>
    </row>
    <row r="2510" spans="1:2" ht="15">
      <c r="A2510" s="25" t="s">
        <v>8943</v>
      </c>
      <c r="B2510" s="25" t="s">
        <v>20419</v>
      </c>
    </row>
    <row r="2511" spans="1:2" ht="15">
      <c r="A2511" s="25" t="s">
        <v>9160</v>
      </c>
      <c r="B2511" s="25" t="s">
        <v>20419</v>
      </c>
    </row>
    <row r="2512" spans="1:2" ht="15">
      <c r="A2512" s="25" t="s">
        <v>8151</v>
      </c>
      <c r="B2512" s="25" t="s">
        <v>20419</v>
      </c>
    </row>
    <row r="2513" spans="1:2" ht="15">
      <c r="A2513" s="25" t="s">
        <v>22375</v>
      </c>
      <c r="B2513" s="25" t="s">
        <v>20419</v>
      </c>
    </row>
    <row r="2514" spans="1:2" ht="15">
      <c r="A2514" s="25" t="s">
        <v>22376</v>
      </c>
      <c r="B2514" s="25" t="s">
        <v>20419</v>
      </c>
    </row>
    <row r="2515" spans="1:2" ht="15">
      <c r="A2515" s="25" t="s">
        <v>7827</v>
      </c>
      <c r="B2515" s="25" t="s">
        <v>20406</v>
      </c>
    </row>
    <row r="2516" spans="1:2" ht="15">
      <c r="A2516" s="25" t="s">
        <v>7827</v>
      </c>
      <c r="B2516" s="25" t="s">
        <v>20419</v>
      </c>
    </row>
    <row r="2517" spans="1:2" ht="15">
      <c r="A2517" s="25" t="s">
        <v>22377</v>
      </c>
      <c r="B2517" s="25" t="s">
        <v>20419</v>
      </c>
    </row>
    <row r="2518" spans="1:2" ht="15">
      <c r="A2518" s="25" t="s">
        <v>22378</v>
      </c>
      <c r="B2518" s="25" t="s">
        <v>20406</v>
      </c>
    </row>
    <row r="2519" spans="1:2" ht="15">
      <c r="A2519" s="25" t="s">
        <v>22379</v>
      </c>
      <c r="B2519" s="25" t="s">
        <v>20406</v>
      </c>
    </row>
    <row r="2520" spans="1:2" ht="15">
      <c r="A2520" s="25" t="s">
        <v>22380</v>
      </c>
      <c r="B2520" s="25" t="s">
        <v>20406</v>
      </c>
    </row>
    <row r="2521" spans="1:2" ht="15">
      <c r="A2521" s="25" t="s">
        <v>22381</v>
      </c>
      <c r="B2521" s="25" t="s">
        <v>20406</v>
      </c>
    </row>
    <row r="2522" spans="1:2" ht="15">
      <c r="A2522" s="25" t="s">
        <v>22382</v>
      </c>
      <c r="B2522" s="25" t="s">
        <v>20406</v>
      </c>
    </row>
    <row r="2523" spans="1:2" ht="15">
      <c r="A2523" s="25" t="s">
        <v>22383</v>
      </c>
      <c r="B2523" s="25" t="s">
        <v>20406</v>
      </c>
    </row>
    <row r="2524" spans="1:2" ht="15">
      <c r="A2524" s="25" t="s">
        <v>22384</v>
      </c>
      <c r="B2524" s="25" t="s">
        <v>20406</v>
      </c>
    </row>
    <row r="2525" spans="1:2" ht="15">
      <c r="A2525" s="25" t="s">
        <v>22385</v>
      </c>
      <c r="B2525" s="25" t="s">
        <v>20406</v>
      </c>
    </row>
    <row r="2526" spans="1:2" ht="15">
      <c r="A2526" s="25" t="s">
        <v>22386</v>
      </c>
      <c r="B2526" s="25" t="s">
        <v>20406</v>
      </c>
    </row>
    <row r="2527" spans="1:2" ht="15">
      <c r="A2527" s="25" t="s">
        <v>22387</v>
      </c>
      <c r="B2527" s="25" t="s">
        <v>20406</v>
      </c>
    </row>
    <row r="2528" spans="1:2" ht="15">
      <c r="A2528" s="25" t="s">
        <v>22388</v>
      </c>
      <c r="B2528" s="25" t="s">
        <v>20406</v>
      </c>
    </row>
    <row r="2529" spans="1:2" ht="15">
      <c r="A2529" s="25" t="s">
        <v>22389</v>
      </c>
      <c r="B2529" s="25" t="s">
        <v>20406</v>
      </c>
    </row>
    <row r="2530" spans="1:2" ht="15">
      <c r="A2530" s="25" t="s">
        <v>22390</v>
      </c>
      <c r="B2530" s="25" t="s">
        <v>20406</v>
      </c>
    </row>
    <row r="2531" spans="1:2" ht="15">
      <c r="A2531" s="25" t="s">
        <v>22391</v>
      </c>
      <c r="B2531" s="25" t="s">
        <v>20406</v>
      </c>
    </row>
    <row r="2532" spans="1:2" ht="15">
      <c r="A2532" s="25" t="s">
        <v>22392</v>
      </c>
      <c r="B2532" s="25" t="s">
        <v>20406</v>
      </c>
    </row>
    <row r="2533" spans="1:2" ht="15">
      <c r="A2533" s="25" t="s">
        <v>22393</v>
      </c>
      <c r="B2533" s="25" t="s">
        <v>20406</v>
      </c>
    </row>
    <row r="2534" spans="1:2" ht="15">
      <c r="A2534" s="25" t="s">
        <v>22394</v>
      </c>
      <c r="B2534" s="25" t="s">
        <v>20406</v>
      </c>
    </row>
    <row r="2535" spans="1:2" ht="15">
      <c r="A2535" s="25" t="s">
        <v>8742</v>
      </c>
      <c r="B2535" s="25" t="s">
        <v>20419</v>
      </c>
    </row>
    <row r="2536" spans="1:2" ht="15">
      <c r="A2536" s="25" t="s">
        <v>14554</v>
      </c>
      <c r="B2536" s="25" t="s">
        <v>20419</v>
      </c>
    </row>
    <row r="2537" spans="1:2" ht="15">
      <c r="A2537" s="25" t="s">
        <v>22395</v>
      </c>
      <c r="B2537" s="25" t="s">
        <v>20419</v>
      </c>
    </row>
    <row r="2538" spans="1:2" ht="15">
      <c r="A2538" s="25" t="s">
        <v>11941</v>
      </c>
      <c r="B2538" s="25" t="s">
        <v>20419</v>
      </c>
    </row>
    <row r="2539" spans="1:2" ht="15">
      <c r="A2539" s="25" t="s">
        <v>16345</v>
      </c>
      <c r="B2539" s="25" t="s">
        <v>20419</v>
      </c>
    </row>
    <row r="2540" spans="1:2" ht="15">
      <c r="A2540" s="25" t="s">
        <v>12420</v>
      </c>
      <c r="B2540" s="25" t="s">
        <v>20419</v>
      </c>
    </row>
    <row r="2541" spans="1:2" ht="15">
      <c r="A2541" s="25" t="s">
        <v>9292</v>
      </c>
      <c r="B2541" s="25" t="s">
        <v>20419</v>
      </c>
    </row>
    <row r="2542" spans="1:2" ht="15">
      <c r="A2542" s="25" t="s">
        <v>22396</v>
      </c>
      <c r="B2542" s="25" t="s">
        <v>20419</v>
      </c>
    </row>
    <row r="2543" spans="1:2" ht="15">
      <c r="A2543" s="25" t="s">
        <v>22397</v>
      </c>
      <c r="B2543" s="25" t="s">
        <v>20406</v>
      </c>
    </row>
    <row r="2544" spans="1:2" ht="15">
      <c r="A2544" s="25" t="s">
        <v>22398</v>
      </c>
      <c r="B2544" s="25" t="s">
        <v>20406</v>
      </c>
    </row>
    <row r="2545" spans="1:2" ht="15">
      <c r="A2545" s="25" t="s">
        <v>22399</v>
      </c>
      <c r="B2545" s="25" t="s">
        <v>20406</v>
      </c>
    </row>
    <row r="2546" spans="1:2" ht="15">
      <c r="A2546" s="25" t="s">
        <v>22400</v>
      </c>
      <c r="B2546" s="25" t="s">
        <v>20406</v>
      </c>
    </row>
    <row r="2547" spans="1:2" ht="15">
      <c r="A2547" s="25" t="s">
        <v>22401</v>
      </c>
      <c r="B2547" s="25" t="s">
        <v>20406</v>
      </c>
    </row>
    <row r="2548" spans="1:2" ht="15">
      <c r="A2548" s="25" t="s">
        <v>22402</v>
      </c>
      <c r="B2548" s="25" t="s">
        <v>20406</v>
      </c>
    </row>
    <row r="2549" spans="1:2" ht="15">
      <c r="A2549" s="25" t="s">
        <v>22403</v>
      </c>
      <c r="B2549" s="25" t="s">
        <v>20406</v>
      </c>
    </row>
    <row r="2550" spans="1:2" ht="15">
      <c r="A2550" s="25" t="s">
        <v>22404</v>
      </c>
      <c r="B2550" s="25" t="s">
        <v>20406</v>
      </c>
    </row>
    <row r="2551" spans="1:2" ht="15">
      <c r="A2551" s="25" t="s">
        <v>22405</v>
      </c>
      <c r="B2551" s="25" t="s">
        <v>20406</v>
      </c>
    </row>
    <row r="2552" spans="1:2" ht="15">
      <c r="A2552" s="25" t="s">
        <v>22406</v>
      </c>
      <c r="B2552" s="25" t="s">
        <v>20406</v>
      </c>
    </row>
    <row r="2553" spans="1:2" ht="15">
      <c r="A2553" s="25" t="s">
        <v>16511</v>
      </c>
      <c r="B2553" s="25" t="s">
        <v>20419</v>
      </c>
    </row>
    <row r="2554" spans="1:2" ht="15">
      <c r="A2554" s="25" t="s">
        <v>13382</v>
      </c>
      <c r="B2554" s="25" t="s">
        <v>20406</v>
      </c>
    </row>
    <row r="2555" spans="1:2" ht="15">
      <c r="A2555" s="25" t="s">
        <v>8392</v>
      </c>
      <c r="B2555" s="25" t="s">
        <v>20419</v>
      </c>
    </row>
    <row r="2556" spans="1:2" ht="15">
      <c r="A2556" s="25" t="s">
        <v>22407</v>
      </c>
      <c r="B2556" s="25" t="s">
        <v>20419</v>
      </c>
    </row>
    <row r="2557" spans="1:2" ht="15">
      <c r="A2557" s="25" t="s">
        <v>22408</v>
      </c>
      <c r="B2557" s="25" t="s">
        <v>20419</v>
      </c>
    </row>
    <row r="2558" spans="1:2" ht="15">
      <c r="A2558" s="25" t="s">
        <v>22409</v>
      </c>
      <c r="B2558" s="25" t="s">
        <v>20419</v>
      </c>
    </row>
    <row r="2559" spans="1:2" ht="15">
      <c r="A2559" s="25" t="s">
        <v>10326</v>
      </c>
      <c r="B2559" s="25" t="s">
        <v>20419</v>
      </c>
    </row>
    <row r="2560" spans="1:2" ht="15">
      <c r="A2560" s="25" t="s">
        <v>22410</v>
      </c>
      <c r="B2560" s="25" t="s">
        <v>20406</v>
      </c>
    </row>
    <row r="2561" spans="1:2" ht="15">
      <c r="A2561" s="25" t="s">
        <v>22411</v>
      </c>
      <c r="B2561" s="25" t="s">
        <v>20406</v>
      </c>
    </row>
    <row r="2562" spans="1:2" ht="15">
      <c r="A2562" s="25" t="s">
        <v>22412</v>
      </c>
      <c r="B2562" s="25" t="s">
        <v>20406</v>
      </c>
    </row>
    <row r="2563" spans="1:2" ht="15">
      <c r="A2563" s="25" t="s">
        <v>22412</v>
      </c>
      <c r="B2563" s="25" t="s">
        <v>20406</v>
      </c>
    </row>
    <row r="2564" spans="1:2" ht="15">
      <c r="A2564" s="25" t="s">
        <v>22413</v>
      </c>
      <c r="B2564" s="25" t="s">
        <v>20406</v>
      </c>
    </row>
    <row r="2565" spans="1:2" ht="15">
      <c r="A2565" s="25" t="s">
        <v>22414</v>
      </c>
      <c r="B2565" s="25" t="s">
        <v>20406</v>
      </c>
    </row>
    <row r="2566" spans="1:2" ht="15">
      <c r="A2566" s="25" t="s">
        <v>22415</v>
      </c>
      <c r="B2566" s="25" t="s">
        <v>20406</v>
      </c>
    </row>
    <row r="2567" spans="1:2" ht="15">
      <c r="A2567" s="25" t="s">
        <v>22416</v>
      </c>
      <c r="B2567" s="25" t="s">
        <v>20406</v>
      </c>
    </row>
    <row r="2568" spans="1:2" ht="15">
      <c r="A2568" s="25" t="s">
        <v>22417</v>
      </c>
      <c r="B2568" s="25" t="s">
        <v>20406</v>
      </c>
    </row>
    <row r="2569" spans="1:2" ht="15">
      <c r="A2569" s="25" t="s">
        <v>22418</v>
      </c>
      <c r="B2569" s="25" t="s">
        <v>20406</v>
      </c>
    </row>
    <row r="2570" spans="1:2" ht="15">
      <c r="A2570" s="25" t="s">
        <v>22419</v>
      </c>
      <c r="B2570" s="25" t="s">
        <v>20419</v>
      </c>
    </row>
    <row r="2571" spans="1:2" ht="15">
      <c r="A2571" s="25" t="s">
        <v>22420</v>
      </c>
      <c r="B2571" s="25" t="s">
        <v>20406</v>
      </c>
    </row>
    <row r="2572" spans="1:2" ht="15">
      <c r="A2572" s="25" t="s">
        <v>22421</v>
      </c>
      <c r="B2572" s="25" t="s">
        <v>20419</v>
      </c>
    </row>
    <row r="2573" spans="1:2" ht="15">
      <c r="A2573" s="25" t="s">
        <v>14410</v>
      </c>
      <c r="B2573" s="25" t="s">
        <v>20419</v>
      </c>
    </row>
    <row r="2574" spans="1:2" ht="15">
      <c r="A2574" s="25" t="s">
        <v>22422</v>
      </c>
      <c r="B2574" s="25" t="s">
        <v>20419</v>
      </c>
    </row>
    <row r="2575" spans="1:2" ht="15">
      <c r="A2575" s="25" t="s">
        <v>10021</v>
      </c>
      <c r="B2575" s="25" t="s">
        <v>20419</v>
      </c>
    </row>
    <row r="2576" spans="1:2" ht="15">
      <c r="A2576" s="25" t="s">
        <v>14286</v>
      </c>
      <c r="B2576" s="25" t="s">
        <v>20419</v>
      </c>
    </row>
    <row r="2577" spans="1:2" ht="15">
      <c r="A2577" s="25" t="s">
        <v>22423</v>
      </c>
      <c r="B2577" s="25" t="s">
        <v>20419</v>
      </c>
    </row>
    <row r="2578" spans="1:2" ht="15">
      <c r="A2578" s="25" t="s">
        <v>7958</v>
      </c>
      <c r="B2578" s="25" t="s">
        <v>20406</v>
      </c>
    </row>
    <row r="2579" spans="1:2" ht="15">
      <c r="A2579" s="25" t="s">
        <v>22424</v>
      </c>
      <c r="B2579" s="25" t="s">
        <v>20419</v>
      </c>
    </row>
    <row r="2580" spans="1:2" ht="15">
      <c r="A2580" s="25" t="s">
        <v>22425</v>
      </c>
      <c r="B2580" s="25" t="s">
        <v>20419</v>
      </c>
    </row>
    <row r="2581" spans="1:2" ht="15">
      <c r="A2581" s="25" t="s">
        <v>22426</v>
      </c>
      <c r="B2581" s="25" t="s">
        <v>20406</v>
      </c>
    </row>
    <row r="2582" spans="1:2" ht="15">
      <c r="A2582" s="25" t="s">
        <v>22427</v>
      </c>
      <c r="B2582" s="25" t="s">
        <v>20406</v>
      </c>
    </row>
    <row r="2583" spans="1:2" ht="15">
      <c r="A2583" s="25" t="s">
        <v>22428</v>
      </c>
      <c r="B2583" s="25" t="s">
        <v>20406</v>
      </c>
    </row>
    <row r="2584" spans="1:2" ht="15">
      <c r="A2584" s="25" t="s">
        <v>22429</v>
      </c>
      <c r="B2584" s="25" t="s">
        <v>20406</v>
      </c>
    </row>
    <row r="2585" spans="1:2" ht="15">
      <c r="A2585" s="25" t="s">
        <v>14109</v>
      </c>
      <c r="B2585" s="25" t="s">
        <v>20419</v>
      </c>
    </row>
    <row r="2586" spans="1:2" ht="15">
      <c r="A2586" s="25" t="s">
        <v>11463</v>
      </c>
      <c r="B2586" s="25" t="s">
        <v>20419</v>
      </c>
    </row>
    <row r="2587" spans="1:2" ht="15">
      <c r="A2587" s="25" t="s">
        <v>7961</v>
      </c>
      <c r="B2587" s="25" t="s">
        <v>20406</v>
      </c>
    </row>
    <row r="2588" spans="1:2" ht="15">
      <c r="A2588" s="25" t="s">
        <v>9559</v>
      </c>
      <c r="B2588" s="25" t="s">
        <v>20419</v>
      </c>
    </row>
    <row r="2589" spans="1:2" ht="15">
      <c r="A2589" s="25" t="s">
        <v>22430</v>
      </c>
      <c r="B2589" s="25" t="s">
        <v>20406</v>
      </c>
    </row>
    <row r="2590" spans="1:2" ht="15">
      <c r="A2590" s="25" t="s">
        <v>22431</v>
      </c>
      <c r="B2590" s="25" t="s">
        <v>20419</v>
      </c>
    </row>
    <row r="2591" spans="1:2" ht="15">
      <c r="A2591" s="25" t="s">
        <v>22432</v>
      </c>
      <c r="B2591" s="25" t="s">
        <v>20406</v>
      </c>
    </row>
    <row r="2592" spans="1:2" ht="15">
      <c r="A2592" s="25" t="s">
        <v>22433</v>
      </c>
      <c r="B2592" s="25" t="s">
        <v>20406</v>
      </c>
    </row>
    <row r="2593" spans="1:2" ht="15">
      <c r="A2593" s="25" t="s">
        <v>22434</v>
      </c>
      <c r="B2593" s="25" t="s">
        <v>20406</v>
      </c>
    </row>
    <row r="2594" spans="1:2" ht="15">
      <c r="A2594" s="25" t="s">
        <v>9645</v>
      </c>
      <c r="B2594" s="25" t="s">
        <v>20419</v>
      </c>
    </row>
    <row r="2595" spans="1:2" ht="15">
      <c r="A2595" s="25" t="s">
        <v>9781</v>
      </c>
      <c r="B2595" s="25" t="s">
        <v>20419</v>
      </c>
    </row>
    <row r="2596" spans="1:2" ht="15">
      <c r="A2596" s="25" t="s">
        <v>22435</v>
      </c>
      <c r="B2596" s="25" t="s">
        <v>20406</v>
      </c>
    </row>
    <row r="2597" spans="1:2" ht="15">
      <c r="A2597" s="25" t="s">
        <v>22436</v>
      </c>
      <c r="B2597" s="25" t="s">
        <v>20419</v>
      </c>
    </row>
    <row r="2598" spans="1:2" ht="15">
      <c r="A2598" s="25" t="s">
        <v>22437</v>
      </c>
      <c r="B2598" s="25" t="s">
        <v>20419</v>
      </c>
    </row>
    <row r="2599" spans="1:2" ht="15">
      <c r="A2599" s="25" t="s">
        <v>22438</v>
      </c>
      <c r="B2599" s="25" t="s">
        <v>20419</v>
      </c>
    </row>
    <row r="2600" spans="1:2" ht="15">
      <c r="A2600" s="25" t="s">
        <v>22439</v>
      </c>
      <c r="B2600" s="25" t="s">
        <v>20419</v>
      </c>
    </row>
    <row r="2601" spans="1:2" ht="15">
      <c r="A2601" s="25" t="s">
        <v>22439</v>
      </c>
      <c r="B2601" s="25" t="s">
        <v>20419</v>
      </c>
    </row>
    <row r="2602" spans="1:2" ht="15">
      <c r="A2602" s="25" t="s">
        <v>22440</v>
      </c>
      <c r="B2602" s="25" t="s">
        <v>20419</v>
      </c>
    </row>
    <row r="2603" spans="1:2" ht="15">
      <c r="A2603" s="25" t="s">
        <v>22441</v>
      </c>
      <c r="B2603" s="25" t="s">
        <v>20419</v>
      </c>
    </row>
    <row r="2604" spans="1:2" ht="15">
      <c r="A2604" s="25" t="s">
        <v>22442</v>
      </c>
      <c r="B2604" s="25" t="s">
        <v>20419</v>
      </c>
    </row>
    <row r="2605" spans="1:2" ht="15">
      <c r="A2605" s="25" t="s">
        <v>22443</v>
      </c>
      <c r="B2605" s="25" t="s">
        <v>20419</v>
      </c>
    </row>
    <row r="2606" spans="1:2" ht="15">
      <c r="A2606" s="25" t="s">
        <v>22444</v>
      </c>
      <c r="B2606" s="25" t="s">
        <v>20406</v>
      </c>
    </row>
    <row r="2607" spans="1:2" ht="15">
      <c r="A2607" s="25" t="s">
        <v>22445</v>
      </c>
      <c r="B2607" s="25" t="s">
        <v>20406</v>
      </c>
    </row>
    <row r="2608" spans="1:2" ht="15">
      <c r="A2608" s="25" t="s">
        <v>22446</v>
      </c>
      <c r="B2608" s="25" t="s">
        <v>20406</v>
      </c>
    </row>
    <row r="2609" spans="1:2" ht="15">
      <c r="A2609" s="25" t="s">
        <v>22447</v>
      </c>
      <c r="B2609" s="25" t="s">
        <v>20406</v>
      </c>
    </row>
    <row r="2610" spans="1:2" ht="15">
      <c r="A2610" s="25" t="s">
        <v>22448</v>
      </c>
      <c r="B2610" s="25" t="s">
        <v>20406</v>
      </c>
    </row>
    <row r="2611" spans="1:2" ht="15">
      <c r="A2611" s="25" t="s">
        <v>22449</v>
      </c>
      <c r="B2611" s="25" t="s">
        <v>20406</v>
      </c>
    </row>
    <row r="2612" spans="1:2" ht="15">
      <c r="A2612" s="25" t="s">
        <v>22450</v>
      </c>
      <c r="B2612" s="25" t="s">
        <v>20406</v>
      </c>
    </row>
    <row r="2613" spans="1:2" ht="15">
      <c r="A2613" s="25" t="s">
        <v>22451</v>
      </c>
      <c r="B2613" s="25" t="s">
        <v>20406</v>
      </c>
    </row>
    <row r="2614" spans="1:2" ht="15">
      <c r="A2614" s="25" t="s">
        <v>22452</v>
      </c>
      <c r="B2614" s="25" t="s">
        <v>20406</v>
      </c>
    </row>
    <row r="2615" spans="1:2" ht="15">
      <c r="A2615" s="25" t="s">
        <v>22453</v>
      </c>
      <c r="B2615" s="25" t="s">
        <v>20406</v>
      </c>
    </row>
    <row r="2616" spans="1:2" ht="15">
      <c r="A2616" s="25" t="s">
        <v>22454</v>
      </c>
      <c r="B2616" s="25" t="s">
        <v>20406</v>
      </c>
    </row>
    <row r="2617" spans="1:2" ht="15">
      <c r="A2617" s="25" t="s">
        <v>22455</v>
      </c>
      <c r="B2617" s="25" t="s">
        <v>20406</v>
      </c>
    </row>
    <row r="2618" spans="1:2" ht="15">
      <c r="A2618" s="25" t="s">
        <v>22456</v>
      </c>
      <c r="B2618" s="25" t="s">
        <v>20406</v>
      </c>
    </row>
    <row r="2619" spans="1:2" ht="15">
      <c r="A2619" s="25" t="s">
        <v>22457</v>
      </c>
      <c r="B2619" s="25" t="s">
        <v>20406</v>
      </c>
    </row>
    <row r="2620" spans="1:2" ht="15">
      <c r="A2620" s="25" t="s">
        <v>22458</v>
      </c>
      <c r="B2620" s="25" t="s">
        <v>20406</v>
      </c>
    </row>
    <row r="2621" spans="1:2" ht="15">
      <c r="A2621" s="25" t="s">
        <v>22459</v>
      </c>
      <c r="B2621" s="25" t="s">
        <v>20406</v>
      </c>
    </row>
    <row r="2622" spans="1:2" ht="15">
      <c r="A2622" s="25" t="s">
        <v>10421</v>
      </c>
      <c r="B2622" s="25" t="s">
        <v>20419</v>
      </c>
    </row>
    <row r="2623" spans="1:2" ht="15">
      <c r="A2623" s="25" t="s">
        <v>10426</v>
      </c>
      <c r="B2623" s="25" t="s">
        <v>20419</v>
      </c>
    </row>
    <row r="2624" spans="1:2" ht="15">
      <c r="A2624" s="25" t="s">
        <v>9509</v>
      </c>
      <c r="B2624" s="25" t="s">
        <v>20419</v>
      </c>
    </row>
    <row r="2625" spans="1:2" ht="15">
      <c r="A2625" s="25" t="s">
        <v>15760</v>
      </c>
      <c r="B2625" s="25" t="s">
        <v>20419</v>
      </c>
    </row>
    <row r="2626" spans="1:2" ht="15">
      <c r="A2626" s="25" t="s">
        <v>10894</v>
      </c>
      <c r="B2626" s="25" t="s">
        <v>20419</v>
      </c>
    </row>
    <row r="2627" spans="1:2" ht="15">
      <c r="A2627" s="25" t="s">
        <v>9969</v>
      </c>
      <c r="B2627" s="25" t="s">
        <v>20419</v>
      </c>
    </row>
    <row r="2628" spans="1:2" ht="15">
      <c r="A2628" s="25" t="s">
        <v>22460</v>
      </c>
      <c r="B2628" s="25" t="s">
        <v>20419</v>
      </c>
    </row>
    <row r="2629" spans="1:2" ht="15">
      <c r="A2629" s="25" t="s">
        <v>15775</v>
      </c>
      <c r="B2629" s="25" t="s">
        <v>20419</v>
      </c>
    </row>
    <row r="2630" spans="1:2" ht="15">
      <c r="A2630" s="25" t="s">
        <v>22461</v>
      </c>
      <c r="B2630" s="25" t="s">
        <v>20406</v>
      </c>
    </row>
    <row r="2631" spans="1:2" ht="15">
      <c r="A2631" s="25" t="s">
        <v>22462</v>
      </c>
      <c r="B2631" s="25" t="s">
        <v>20406</v>
      </c>
    </row>
    <row r="2632" spans="1:2" ht="15">
      <c r="A2632" s="25" t="s">
        <v>22463</v>
      </c>
      <c r="B2632" s="25" t="s">
        <v>20406</v>
      </c>
    </row>
    <row r="2633" spans="1:2" ht="15">
      <c r="A2633" s="25" t="s">
        <v>22464</v>
      </c>
      <c r="B2633" s="25" t="s">
        <v>20406</v>
      </c>
    </row>
    <row r="2634" spans="1:2" ht="15">
      <c r="A2634" s="25" t="s">
        <v>22465</v>
      </c>
      <c r="B2634" s="25" t="s">
        <v>20406</v>
      </c>
    </row>
    <row r="2635" spans="1:2" ht="15">
      <c r="A2635" s="25" t="s">
        <v>22466</v>
      </c>
      <c r="B2635" s="25" t="s">
        <v>20406</v>
      </c>
    </row>
    <row r="2636" spans="1:2" ht="15">
      <c r="A2636" s="25" t="s">
        <v>10336</v>
      </c>
      <c r="B2636" s="25" t="s">
        <v>20419</v>
      </c>
    </row>
    <row r="2637" spans="1:2" ht="15">
      <c r="A2637" s="25" t="s">
        <v>10292</v>
      </c>
      <c r="B2637" s="25" t="s">
        <v>20419</v>
      </c>
    </row>
    <row r="2638" spans="1:2" ht="15">
      <c r="A2638" s="25" t="s">
        <v>22467</v>
      </c>
      <c r="B2638" s="25" t="s">
        <v>20406</v>
      </c>
    </row>
    <row r="2639" spans="1:2" ht="15">
      <c r="A2639" s="25" t="s">
        <v>22468</v>
      </c>
      <c r="B2639" s="25" t="s">
        <v>20406</v>
      </c>
    </row>
    <row r="2640" spans="1:2" ht="15">
      <c r="A2640" s="25" t="s">
        <v>22469</v>
      </c>
      <c r="B2640" s="25" t="s">
        <v>20406</v>
      </c>
    </row>
    <row r="2641" spans="1:2" ht="15">
      <c r="A2641" s="25" t="s">
        <v>22470</v>
      </c>
      <c r="B2641" s="25" t="s">
        <v>20406</v>
      </c>
    </row>
    <row r="2642" spans="1:2" ht="15">
      <c r="A2642" s="25" t="s">
        <v>22471</v>
      </c>
      <c r="B2642" s="25" t="s">
        <v>20406</v>
      </c>
    </row>
    <row r="2643" spans="1:2" ht="15">
      <c r="A2643" s="25" t="s">
        <v>22472</v>
      </c>
      <c r="B2643" s="25" t="s">
        <v>20406</v>
      </c>
    </row>
    <row r="2644" spans="1:2" ht="15">
      <c r="A2644" s="25" t="s">
        <v>22473</v>
      </c>
      <c r="B2644" s="25" t="s">
        <v>20406</v>
      </c>
    </row>
    <row r="2645" spans="1:2" ht="15">
      <c r="A2645" s="25" t="s">
        <v>22474</v>
      </c>
      <c r="B2645" s="25" t="s">
        <v>20406</v>
      </c>
    </row>
    <row r="2646" spans="1:2" ht="15">
      <c r="A2646" s="25" t="s">
        <v>22475</v>
      </c>
      <c r="B2646" s="25" t="s">
        <v>20419</v>
      </c>
    </row>
    <row r="2647" spans="1:2" ht="15">
      <c r="A2647" s="25" t="s">
        <v>22476</v>
      </c>
      <c r="B2647" s="25" t="s">
        <v>20406</v>
      </c>
    </row>
    <row r="2648" spans="1:2" ht="15">
      <c r="A2648" s="25" t="s">
        <v>22477</v>
      </c>
      <c r="B2648" s="25" t="s">
        <v>20419</v>
      </c>
    </row>
    <row r="2649" spans="1:2" ht="15">
      <c r="A2649" s="25" t="s">
        <v>22478</v>
      </c>
      <c r="B2649" s="25" t="s">
        <v>20419</v>
      </c>
    </row>
    <row r="2650" spans="1:2" ht="15">
      <c r="A2650" s="25" t="s">
        <v>22479</v>
      </c>
      <c r="B2650" s="25" t="s">
        <v>20419</v>
      </c>
    </row>
    <row r="2651" spans="1:2" ht="15">
      <c r="A2651" s="25" t="s">
        <v>10179</v>
      </c>
      <c r="B2651" s="25" t="s">
        <v>20419</v>
      </c>
    </row>
    <row r="2652" spans="1:2" ht="15">
      <c r="A2652" s="25" t="s">
        <v>10532</v>
      </c>
      <c r="B2652" s="25" t="s">
        <v>20419</v>
      </c>
    </row>
    <row r="2653" spans="1:2" ht="15">
      <c r="A2653" s="25" t="s">
        <v>22480</v>
      </c>
      <c r="B2653" s="25" t="s">
        <v>20419</v>
      </c>
    </row>
    <row r="2654" spans="1:2" ht="15">
      <c r="A2654" s="25" t="s">
        <v>7964</v>
      </c>
      <c r="B2654" s="25" t="s">
        <v>20406</v>
      </c>
    </row>
    <row r="2655" spans="1:2" ht="15">
      <c r="A2655" s="25" t="s">
        <v>22481</v>
      </c>
      <c r="B2655" s="25" t="s">
        <v>20419</v>
      </c>
    </row>
    <row r="2656" spans="1:2" ht="15">
      <c r="A2656" s="25" t="s">
        <v>12069</v>
      </c>
      <c r="B2656" s="25" t="s">
        <v>20406</v>
      </c>
    </row>
    <row r="2657" spans="1:2" ht="15">
      <c r="A2657" s="25" t="s">
        <v>22482</v>
      </c>
      <c r="B2657" s="25" t="s">
        <v>20406</v>
      </c>
    </row>
    <row r="2658" spans="1:2" ht="15">
      <c r="A2658" s="25" t="s">
        <v>10200</v>
      </c>
      <c r="B2658" s="25" t="s">
        <v>20419</v>
      </c>
    </row>
    <row r="2659" spans="1:2" ht="15">
      <c r="A2659" s="25" t="s">
        <v>22483</v>
      </c>
      <c r="B2659" s="25" t="s">
        <v>20406</v>
      </c>
    </row>
    <row r="2660" spans="1:2" ht="15">
      <c r="A2660" s="25" t="s">
        <v>22484</v>
      </c>
      <c r="B2660" s="25" t="s">
        <v>20419</v>
      </c>
    </row>
    <row r="2661" spans="1:2" ht="15">
      <c r="A2661" s="25" t="s">
        <v>22485</v>
      </c>
      <c r="B2661" s="25" t="s">
        <v>20406</v>
      </c>
    </row>
    <row r="2662" spans="1:2" ht="15">
      <c r="A2662" s="25" t="s">
        <v>22486</v>
      </c>
      <c r="B2662" s="25" t="s">
        <v>20419</v>
      </c>
    </row>
    <row r="2663" spans="1:2" ht="15">
      <c r="A2663" s="25" t="s">
        <v>22487</v>
      </c>
      <c r="B2663" s="25" t="s">
        <v>20406</v>
      </c>
    </row>
    <row r="2664" spans="1:2" ht="15">
      <c r="A2664" s="25" t="s">
        <v>22488</v>
      </c>
      <c r="B2664" s="25" t="s">
        <v>20406</v>
      </c>
    </row>
    <row r="2665" spans="1:2" ht="15">
      <c r="A2665" s="25" t="s">
        <v>22489</v>
      </c>
      <c r="B2665" s="25" t="s">
        <v>20406</v>
      </c>
    </row>
    <row r="2666" spans="1:2" ht="15">
      <c r="A2666" s="25" t="s">
        <v>22490</v>
      </c>
      <c r="B2666" s="25" t="s">
        <v>20406</v>
      </c>
    </row>
    <row r="2667" spans="1:2" ht="15">
      <c r="A2667" s="25" t="s">
        <v>22491</v>
      </c>
      <c r="B2667" s="25" t="s">
        <v>20406</v>
      </c>
    </row>
    <row r="2668" spans="1:2" ht="15">
      <c r="A2668" s="25" t="s">
        <v>22492</v>
      </c>
      <c r="B2668" s="25" t="s">
        <v>20406</v>
      </c>
    </row>
    <row r="2669" spans="1:2" ht="15">
      <c r="A2669" s="25" t="s">
        <v>22493</v>
      </c>
      <c r="B2669" s="25" t="s">
        <v>20406</v>
      </c>
    </row>
    <row r="2670" spans="1:2" ht="15">
      <c r="A2670" s="25" t="s">
        <v>22494</v>
      </c>
      <c r="B2670" s="25" t="s">
        <v>20406</v>
      </c>
    </row>
    <row r="2671" spans="1:2" ht="15">
      <c r="A2671" s="25" t="s">
        <v>22495</v>
      </c>
      <c r="B2671" s="25" t="s">
        <v>20406</v>
      </c>
    </row>
    <row r="2672" spans="1:2" ht="15">
      <c r="A2672" s="25" t="s">
        <v>22496</v>
      </c>
      <c r="B2672" s="25" t="s">
        <v>20406</v>
      </c>
    </row>
    <row r="2673" spans="1:2" ht="15">
      <c r="A2673" s="25" t="s">
        <v>22497</v>
      </c>
      <c r="B2673" s="25" t="s">
        <v>20406</v>
      </c>
    </row>
    <row r="2674" spans="1:2" ht="15">
      <c r="A2674" s="25" t="s">
        <v>22498</v>
      </c>
      <c r="B2674" s="25" t="s">
        <v>20406</v>
      </c>
    </row>
    <row r="2675" spans="1:2" ht="15">
      <c r="A2675" s="25" t="s">
        <v>22499</v>
      </c>
      <c r="B2675" s="25" t="s">
        <v>20406</v>
      </c>
    </row>
    <row r="2676" spans="1:2" ht="15">
      <c r="A2676" s="25" t="s">
        <v>22500</v>
      </c>
      <c r="B2676" s="25" t="s">
        <v>20406</v>
      </c>
    </row>
    <row r="2677" spans="1:2" ht="15">
      <c r="A2677" s="25" t="s">
        <v>22501</v>
      </c>
      <c r="B2677" s="25" t="s">
        <v>20406</v>
      </c>
    </row>
    <row r="2678" spans="1:2" ht="15">
      <c r="A2678" s="25" t="s">
        <v>22502</v>
      </c>
      <c r="B2678" s="25" t="s">
        <v>20406</v>
      </c>
    </row>
    <row r="2679" spans="1:2" ht="15">
      <c r="A2679" s="25" t="s">
        <v>22503</v>
      </c>
      <c r="B2679" s="25" t="s">
        <v>20406</v>
      </c>
    </row>
    <row r="2680" spans="1:2" ht="15">
      <c r="A2680" s="25" t="s">
        <v>22504</v>
      </c>
      <c r="B2680" s="25" t="s">
        <v>20406</v>
      </c>
    </row>
    <row r="2681" spans="1:2" ht="15">
      <c r="A2681" s="25" t="s">
        <v>9189</v>
      </c>
      <c r="B2681" s="25" t="s">
        <v>20419</v>
      </c>
    </row>
    <row r="2682" spans="1:2" ht="15">
      <c r="A2682" s="25" t="s">
        <v>12834</v>
      </c>
      <c r="B2682" s="25" t="s">
        <v>20419</v>
      </c>
    </row>
    <row r="2683" spans="1:2" ht="15">
      <c r="A2683" s="25" t="s">
        <v>22505</v>
      </c>
      <c r="B2683" s="25" t="s">
        <v>20419</v>
      </c>
    </row>
    <row r="2684" spans="1:2" ht="15">
      <c r="A2684" s="25" t="s">
        <v>13848</v>
      </c>
      <c r="B2684" s="25" t="s">
        <v>20419</v>
      </c>
    </row>
    <row r="2685" spans="1:2" ht="15">
      <c r="A2685" s="25" t="s">
        <v>12180</v>
      </c>
      <c r="B2685" s="25" t="s">
        <v>20419</v>
      </c>
    </row>
    <row r="2686" spans="1:2" ht="15">
      <c r="A2686" s="25" t="s">
        <v>11803</v>
      </c>
      <c r="B2686" s="25" t="s">
        <v>20419</v>
      </c>
    </row>
    <row r="2687" spans="1:2" ht="15">
      <c r="A2687" s="25" t="s">
        <v>22506</v>
      </c>
      <c r="B2687" s="25" t="s">
        <v>20419</v>
      </c>
    </row>
    <row r="2688" spans="1:2" ht="15">
      <c r="A2688" s="25" t="s">
        <v>22507</v>
      </c>
      <c r="B2688" s="25" t="s">
        <v>20419</v>
      </c>
    </row>
    <row r="2689" spans="1:2" ht="15">
      <c r="A2689" s="25" t="s">
        <v>22508</v>
      </c>
      <c r="B2689" s="25" t="s">
        <v>20419</v>
      </c>
    </row>
    <row r="2690" spans="1:2" ht="15">
      <c r="A2690" s="25" t="s">
        <v>22509</v>
      </c>
      <c r="B2690" s="25" t="s">
        <v>20419</v>
      </c>
    </row>
    <row r="2691" spans="1:2" ht="15">
      <c r="A2691" s="25" t="s">
        <v>22510</v>
      </c>
      <c r="B2691" s="25" t="s">
        <v>20406</v>
      </c>
    </row>
    <row r="2692" spans="1:2" ht="15">
      <c r="A2692" s="25" t="s">
        <v>11410</v>
      </c>
      <c r="B2692" s="25" t="s">
        <v>20419</v>
      </c>
    </row>
    <row r="2693" spans="1:2" ht="15">
      <c r="A2693" s="25" t="s">
        <v>10789</v>
      </c>
      <c r="B2693" s="25" t="s">
        <v>20419</v>
      </c>
    </row>
    <row r="2694" spans="1:2" ht="15">
      <c r="A2694" s="25" t="s">
        <v>22511</v>
      </c>
      <c r="B2694" s="25" t="s">
        <v>20419</v>
      </c>
    </row>
    <row r="2695" spans="1:2" ht="15">
      <c r="A2695" s="25" t="s">
        <v>22512</v>
      </c>
      <c r="B2695" s="25" t="s">
        <v>20406</v>
      </c>
    </row>
    <row r="2696" spans="1:2" ht="15">
      <c r="A2696" s="25" t="s">
        <v>22513</v>
      </c>
      <c r="B2696" s="25" t="s">
        <v>20406</v>
      </c>
    </row>
    <row r="2697" spans="1:2" ht="15">
      <c r="A2697" s="25" t="s">
        <v>22514</v>
      </c>
      <c r="B2697" s="25" t="s">
        <v>20406</v>
      </c>
    </row>
    <row r="2698" spans="1:2" ht="15">
      <c r="A2698" s="25" t="s">
        <v>22515</v>
      </c>
      <c r="B2698" s="25" t="s">
        <v>20406</v>
      </c>
    </row>
    <row r="2699" spans="1:2" ht="15">
      <c r="A2699" s="25" t="s">
        <v>9117</v>
      </c>
      <c r="B2699" s="25" t="s">
        <v>20419</v>
      </c>
    </row>
    <row r="2700" spans="1:2" ht="15">
      <c r="A2700" s="25" t="s">
        <v>7636</v>
      </c>
      <c r="B2700" s="25" t="s">
        <v>20419</v>
      </c>
    </row>
    <row r="2701" spans="1:2" ht="15">
      <c r="A2701" s="25" t="s">
        <v>22516</v>
      </c>
      <c r="B2701" s="25" t="s">
        <v>20419</v>
      </c>
    </row>
    <row r="2702" spans="1:2" ht="15">
      <c r="A2702" s="25" t="s">
        <v>7593</v>
      </c>
      <c r="B2702" s="25" t="s">
        <v>20419</v>
      </c>
    </row>
    <row r="2703" spans="1:2" ht="15">
      <c r="A2703" s="25" t="s">
        <v>22517</v>
      </c>
      <c r="B2703" s="25" t="s">
        <v>20419</v>
      </c>
    </row>
    <row r="2704" spans="1:2" ht="15">
      <c r="A2704" s="25" t="s">
        <v>8249</v>
      </c>
      <c r="B2704" s="25" t="s">
        <v>20419</v>
      </c>
    </row>
    <row r="2705" spans="1:2" ht="15">
      <c r="A2705" s="25" t="s">
        <v>8120</v>
      </c>
      <c r="B2705" s="25" t="s">
        <v>20419</v>
      </c>
    </row>
    <row r="2706" spans="1:2" ht="15">
      <c r="A2706" s="25" t="s">
        <v>9703</v>
      </c>
      <c r="B2706" s="25" t="s">
        <v>20406</v>
      </c>
    </row>
    <row r="2707" spans="1:2" ht="15">
      <c r="A2707" s="25" t="s">
        <v>22518</v>
      </c>
      <c r="B2707" s="25" t="s">
        <v>20419</v>
      </c>
    </row>
    <row r="2708" spans="1:2" ht="15">
      <c r="A2708" s="25" t="s">
        <v>22519</v>
      </c>
      <c r="B2708" s="25" t="s">
        <v>20406</v>
      </c>
    </row>
    <row r="2709" spans="1:2" ht="15">
      <c r="A2709" s="25" t="s">
        <v>22520</v>
      </c>
      <c r="B2709" s="25" t="s">
        <v>20419</v>
      </c>
    </row>
    <row r="2710" spans="1:2" ht="15">
      <c r="A2710" s="25" t="s">
        <v>22521</v>
      </c>
      <c r="B2710" s="25" t="s">
        <v>20419</v>
      </c>
    </row>
    <row r="2711" spans="1:2" ht="15">
      <c r="A2711" s="25" t="s">
        <v>22522</v>
      </c>
      <c r="B2711" s="25" t="s">
        <v>20406</v>
      </c>
    </row>
    <row r="2712" spans="1:2" ht="15">
      <c r="A2712" s="25" t="s">
        <v>22523</v>
      </c>
      <c r="B2712" s="25" t="s">
        <v>20406</v>
      </c>
    </row>
    <row r="2713" spans="1:2" ht="15">
      <c r="A2713" s="25" t="s">
        <v>22524</v>
      </c>
      <c r="B2713" s="25" t="s">
        <v>20406</v>
      </c>
    </row>
    <row r="2714" spans="1:2" ht="15">
      <c r="A2714" s="25" t="s">
        <v>22525</v>
      </c>
      <c r="B2714" s="25" t="s">
        <v>20406</v>
      </c>
    </row>
    <row r="2715" spans="1:2" ht="15">
      <c r="A2715" s="25" t="s">
        <v>22526</v>
      </c>
      <c r="B2715" s="25" t="s">
        <v>20406</v>
      </c>
    </row>
    <row r="2716" spans="1:2" ht="15">
      <c r="A2716" s="25" t="s">
        <v>22527</v>
      </c>
      <c r="B2716" s="25" t="s">
        <v>20406</v>
      </c>
    </row>
    <row r="2717" spans="1:2" ht="15">
      <c r="A2717" s="25" t="s">
        <v>22528</v>
      </c>
      <c r="B2717" s="25" t="s">
        <v>20406</v>
      </c>
    </row>
    <row r="2718" spans="1:2" ht="15">
      <c r="A2718" s="25" t="s">
        <v>22529</v>
      </c>
      <c r="B2718" s="25" t="s">
        <v>20406</v>
      </c>
    </row>
    <row r="2719" spans="1:2" ht="15">
      <c r="A2719" s="25" t="s">
        <v>22530</v>
      </c>
      <c r="B2719" s="25" t="s">
        <v>20406</v>
      </c>
    </row>
    <row r="2720" spans="1:2" ht="15">
      <c r="A2720" s="25" t="s">
        <v>22531</v>
      </c>
      <c r="B2720" s="25" t="s">
        <v>20406</v>
      </c>
    </row>
    <row r="2721" spans="1:2" ht="15">
      <c r="A2721" s="25" t="s">
        <v>22532</v>
      </c>
      <c r="B2721" s="25" t="s">
        <v>20406</v>
      </c>
    </row>
    <row r="2722" spans="1:2" ht="15">
      <c r="A2722" s="25" t="s">
        <v>22533</v>
      </c>
      <c r="B2722" s="25" t="s">
        <v>20406</v>
      </c>
    </row>
    <row r="2723" spans="1:2" ht="15">
      <c r="A2723" s="25" t="s">
        <v>22534</v>
      </c>
      <c r="B2723" s="25" t="s">
        <v>20406</v>
      </c>
    </row>
    <row r="2724" spans="1:2" ht="15">
      <c r="A2724" s="25" t="s">
        <v>22535</v>
      </c>
      <c r="B2724" s="25" t="s">
        <v>20419</v>
      </c>
    </row>
    <row r="2725" spans="1:2" ht="15">
      <c r="A2725" s="25" t="s">
        <v>22536</v>
      </c>
      <c r="B2725" s="25" t="s">
        <v>20419</v>
      </c>
    </row>
    <row r="2726" spans="1:2" ht="15">
      <c r="A2726" s="25" t="s">
        <v>22537</v>
      </c>
      <c r="B2726" s="25" t="s">
        <v>20406</v>
      </c>
    </row>
    <row r="2727" spans="1:2" ht="15">
      <c r="A2727" s="25" t="s">
        <v>10058</v>
      </c>
      <c r="B2727" s="25" t="s">
        <v>20419</v>
      </c>
    </row>
    <row r="2728" spans="1:2" ht="15">
      <c r="A2728" s="25" t="s">
        <v>22538</v>
      </c>
      <c r="B2728" s="25" t="s">
        <v>20419</v>
      </c>
    </row>
    <row r="2729" spans="1:2" ht="15">
      <c r="A2729" s="25" t="s">
        <v>8062</v>
      </c>
      <c r="B2729" s="25" t="s">
        <v>20419</v>
      </c>
    </row>
    <row r="2730" spans="1:2" ht="15">
      <c r="A2730" s="25" t="s">
        <v>22539</v>
      </c>
      <c r="B2730" s="25" t="s">
        <v>20406</v>
      </c>
    </row>
    <row r="2731" spans="1:2" ht="15">
      <c r="A2731" s="25" t="s">
        <v>10784</v>
      </c>
      <c r="B2731" s="25" t="s">
        <v>20419</v>
      </c>
    </row>
    <row r="2732" spans="1:2" ht="15">
      <c r="A2732" s="25" t="s">
        <v>22540</v>
      </c>
      <c r="B2732" s="25" t="s">
        <v>20419</v>
      </c>
    </row>
    <row r="2733" spans="1:2" ht="15">
      <c r="A2733" s="25" t="s">
        <v>22541</v>
      </c>
      <c r="B2733" s="25" t="s">
        <v>20419</v>
      </c>
    </row>
    <row r="2734" spans="1:2" ht="15">
      <c r="A2734" s="25" t="s">
        <v>22542</v>
      </c>
      <c r="B2734" s="25" t="s">
        <v>20419</v>
      </c>
    </row>
    <row r="2735" spans="1:2" ht="15">
      <c r="A2735" s="25" t="s">
        <v>12275</v>
      </c>
      <c r="B2735" s="25" t="s">
        <v>20419</v>
      </c>
    </row>
    <row r="2736" spans="1:2" ht="15">
      <c r="A2736" s="25" t="s">
        <v>10539</v>
      </c>
      <c r="B2736" s="25" t="s">
        <v>20419</v>
      </c>
    </row>
    <row r="2737" spans="1:2" ht="15">
      <c r="A2737" s="25" t="s">
        <v>8132</v>
      </c>
      <c r="B2737" s="25" t="s">
        <v>20419</v>
      </c>
    </row>
    <row r="2738" spans="1:2" ht="15">
      <c r="A2738" s="25" t="s">
        <v>7894</v>
      </c>
      <c r="B2738" s="25" t="s">
        <v>20419</v>
      </c>
    </row>
    <row r="2739" spans="1:2" ht="15">
      <c r="A2739" s="25" t="s">
        <v>22543</v>
      </c>
      <c r="B2739" s="25" t="s">
        <v>20419</v>
      </c>
    </row>
    <row r="2740" spans="1:2" ht="15">
      <c r="A2740" s="25" t="s">
        <v>22544</v>
      </c>
      <c r="B2740" s="25" t="s">
        <v>20406</v>
      </c>
    </row>
    <row r="2741" spans="1:2" ht="15">
      <c r="A2741" s="25" t="s">
        <v>22545</v>
      </c>
      <c r="B2741" s="25" t="s">
        <v>20406</v>
      </c>
    </row>
    <row r="2742" spans="1:2" ht="15">
      <c r="A2742" s="25" t="s">
        <v>22546</v>
      </c>
      <c r="B2742" s="25" t="s">
        <v>20406</v>
      </c>
    </row>
    <row r="2743" spans="1:2" ht="15">
      <c r="A2743" s="25" t="s">
        <v>22547</v>
      </c>
      <c r="B2743" s="25" t="s">
        <v>20406</v>
      </c>
    </row>
    <row r="2744" spans="1:2" ht="15">
      <c r="A2744" s="25" t="s">
        <v>22548</v>
      </c>
      <c r="B2744" s="25" t="s">
        <v>20406</v>
      </c>
    </row>
    <row r="2745" spans="1:2" ht="15">
      <c r="A2745" s="25" t="s">
        <v>22549</v>
      </c>
      <c r="B2745" s="25" t="s">
        <v>20406</v>
      </c>
    </row>
    <row r="2746" spans="1:2" ht="15">
      <c r="A2746" s="25" t="s">
        <v>22550</v>
      </c>
      <c r="B2746" s="25" t="s">
        <v>20406</v>
      </c>
    </row>
    <row r="2747" spans="1:2" ht="15">
      <c r="A2747" s="25" t="s">
        <v>22551</v>
      </c>
      <c r="B2747" s="25" t="s">
        <v>20406</v>
      </c>
    </row>
    <row r="2748" spans="1:2" ht="15">
      <c r="A2748" s="25" t="s">
        <v>22552</v>
      </c>
      <c r="B2748" s="25" t="s">
        <v>20406</v>
      </c>
    </row>
    <row r="2749" spans="1:2" ht="15">
      <c r="A2749" s="25" t="s">
        <v>22553</v>
      </c>
      <c r="B2749" s="25" t="s">
        <v>20406</v>
      </c>
    </row>
    <row r="2750" spans="1:2" ht="15">
      <c r="A2750" s="25" t="s">
        <v>22554</v>
      </c>
      <c r="B2750" s="25" t="s">
        <v>20406</v>
      </c>
    </row>
    <row r="2751" spans="1:2" ht="15">
      <c r="A2751" s="25" t="s">
        <v>22555</v>
      </c>
      <c r="B2751" s="25" t="s">
        <v>20406</v>
      </c>
    </row>
    <row r="2752" spans="1:2" ht="15">
      <c r="A2752" s="25" t="s">
        <v>22556</v>
      </c>
      <c r="B2752" s="25" t="s">
        <v>20406</v>
      </c>
    </row>
    <row r="2753" spans="1:2" ht="15">
      <c r="A2753" s="25" t="s">
        <v>22557</v>
      </c>
      <c r="B2753" s="25" t="s">
        <v>20406</v>
      </c>
    </row>
    <row r="2754" spans="1:2" ht="15">
      <c r="A2754" s="25" t="s">
        <v>22558</v>
      </c>
      <c r="B2754" s="25" t="s">
        <v>20406</v>
      </c>
    </row>
    <row r="2755" spans="1:2" ht="15">
      <c r="A2755" s="25" t="s">
        <v>22559</v>
      </c>
      <c r="B2755" s="25" t="s">
        <v>20406</v>
      </c>
    </row>
    <row r="2756" spans="1:2" ht="15">
      <c r="A2756" s="25" t="s">
        <v>8463</v>
      </c>
      <c r="B2756" s="25" t="s">
        <v>20419</v>
      </c>
    </row>
    <row r="2757" spans="1:2" ht="15">
      <c r="A2757" s="25" t="s">
        <v>22560</v>
      </c>
      <c r="B2757" s="25" t="s">
        <v>20419</v>
      </c>
    </row>
    <row r="2758" spans="1:2" ht="15">
      <c r="A2758" s="25" t="s">
        <v>8529</v>
      </c>
      <c r="B2758" s="25" t="s">
        <v>20419</v>
      </c>
    </row>
    <row r="2759" spans="1:2" ht="15">
      <c r="A2759" s="25" t="s">
        <v>10758</v>
      </c>
      <c r="B2759" s="25" t="s">
        <v>20419</v>
      </c>
    </row>
    <row r="2760" spans="1:2" ht="15">
      <c r="A2760" s="25" t="s">
        <v>9754</v>
      </c>
      <c r="B2760" s="25" t="s">
        <v>20419</v>
      </c>
    </row>
    <row r="2761" spans="1:2" ht="15">
      <c r="A2761" s="25" t="s">
        <v>15994</v>
      </c>
      <c r="B2761" s="25" t="s">
        <v>20406</v>
      </c>
    </row>
    <row r="2762" spans="1:2" ht="15">
      <c r="A2762" s="25" t="s">
        <v>9705</v>
      </c>
      <c r="B2762" s="25" t="s">
        <v>20419</v>
      </c>
    </row>
    <row r="2763" spans="1:2" ht="15">
      <c r="A2763" s="25" t="s">
        <v>22561</v>
      </c>
      <c r="B2763" s="25" t="s">
        <v>20406</v>
      </c>
    </row>
    <row r="2764" spans="1:2" ht="15">
      <c r="A2764" s="25" t="s">
        <v>22562</v>
      </c>
      <c r="B2764" s="25" t="s">
        <v>20406</v>
      </c>
    </row>
    <row r="2765" spans="1:2" ht="15">
      <c r="A2765" s="25" t="s">
        <v>22563</v>
      </c>
      <c r="B2765" s="25" t="s">
        <v>20406</v>
      </c>
    </row>
    <row r="2766" spans="1:2" ht="15">
      <c r="A2766" s="25" t="s">
        <v>22564</v>
      </c>
      <c r="B2766" s="25" t="s">
        <v>20406</v>
      </c>
    </row>
    <row r="2767" spans="1:2" ht="15">
      <c r="A2767" s="25" t="s">
        <v>22565</v>
      </c>
      <c r="B2767" s="25" t="s">
        <v>20406</v>
      </c>
    </row>
    <row r="2768" spans="1:2" ht="15">
      <c r="A2768" s="25" t="s">
        <v>22566</v>
      </c>
      <c r="B2768" s="25" t="s">
        <v>20406</v>
      </c>
    </row>
    <row r="2769" spans="1:2" ht="15">
      <c r="A2769" s="25" t="s">
        <v>22567</v>
      </c>
      <c r="B2769" s="25" t="s">
        <v>20406</v>
      </c>
    </row>
    <row r="2770" spans="1:2" ht="15">
      <c r="A2770" s="25" t="s">
        <v>22568</v>
      </c>
      <c r="B2770" s="25" t="s">
        <v>20406</v>
      </c>
    </row>
    <row r="2771" spans="1:2" ht="15">
      <c r="A2771" s="25" t="s">
        <v>22569</v>
      </c>
      <c r="B2771" s="25" t="s">
        <v>20406</v>
      </c>
    </row>
    <row r="2772" spans="1:2" ht="15">
      <c r="A2772" s="25" t="s">
        <v>22570</v>
      </c>
      <c r="B2772" s="25" t="s">
        <v>20406</v>
      </c>
    </row>
    <row r="2773" spans="1:2" ht="15">
      <c r="A2773" s="25" t="s">
        <v>22571</v>
      </c>
      <c r="B2773" s="25" t="s">
        <v>20419</v>
      </c>
    </row>
    <row r="2774" spans="1:2" ht="15">
      <c r="A2774" s="25" t="s">
        <v>12043</v>
      </c>
      <c r="B2774" s="25" t="s">
        <v>20419</v>
      </c>
    </row>
    <row r="2775" spans="1:2" ht="15">
      <c r="A2775" s="25" t="s">
        <v>22572</v>
      </c>
      <c r="B2775" s="25" t="s">
        <v>20419</v>
      </c>
    </row>
    <row r="2776" spans="1:2" ht="15">
      <c r="A2776" s="25" t="s">
        <v>22573</v>
      </c>
      <c r="B2776" s="25" t="s">
        <v>20406</v>
      </c>
    </row>
    <row r="2777" spans="1:2" ht="15">
      <c r="A2777" s="25" t="s">
        <v>22574</v>
      </c>
      <c r="B2777" s="25" t="s">
        <v>20406</v>
      </c>
    </row>
    <row r="2778" spans="1:2" ht="15">
      <c r="A2778" s="25" t="s">
        <v>22575</v>
      </c>
      <c r="B2778" s="25" t="s">
        <v>20406</v>
      </c>
    </row>
    <row r="2779" spans="1:2" ht="15">
      <c r="A2779" s="25" t="s">
        <v>22576</v>
      </c>
      <c r="B2779" s="25" t="s">
        <v>20406</v>
      </c>
    </row>
    <row r="2780" spans="1:2" ht="15">
      <c r="A2780" s="25" t="s">
        <v>22577</v>
      </c>
      <c r="B2780" s="25" t="s">
        <v>20406</v>
      </c>
    </row>
    <row r="2781" spans="1:2" ht="15">
      <c r="A2781" s="25" t="s">
        <v>22578</v>
      </c>
      <c r="B2781" s="25" t="s">
        <v>20406</v>
      </c>
    </row>
    <row r="2782" spans="1:2" ht="15">
      <c r="A2782" s="25" t="s">
        <v>22579</v>
      </c>
      <c r="B2782" s="25" t="s">
        <v>20419</v>
      </c>
    </row>
    <row r="2783" spans="1:2" ht="15">
      <c r="A2783" s="25" t="s">
        <v>22580</v>
      </c>
      <c r="B2783" s="25" t="s">
        <v>20406</v>
      </c>
    </row>
    <row r="2784" spans="1:2" ht="15">
      <c r="A2784" s="25" t="s">
        <v>22581</v>
      </c>
      <c r="B2784" s="25" t="s">
        <v>20406</v>
      </c>
    </row>
    <row r="2785" spans="1:2" ht="15">
      <c r="A2785" s="25" t="s">
        <v>22582</v>
      </c>
      <c r="B2785" s="25" t="s">
        <v>20406</v>
      </c>
    </row>
    <row r="2786" spans="1:2" ht="15">
      <c r="A2786" s="25" t="s">
        <v>22583</v>
      </c>
      <c r="B2786" s="25" t="s">
        <v>20406</v>
      </c>
    </row>
    <row r="2787" spans="1:2" ht="15">
      <c r="A2787" s="25" t="s">
        <v>7764</v>
      </c>
      <c r="B2787" s="25" t="s">
        <v>20419</v>
      </c>
    </row>
    <row r="2788" spans="1:2" ht="15">
      <c r="A2788" s="25" t="s">
        <v>22584</v>
      </c>
      <c r="B2788" s="25" t="s">
        <v>20419</v>
      </c>
    </row>
    <row r="2789" spans="1:2" ht="15">
      <c r="A2789" s="25" t="s">
        <v>9102</v>
      </c>
      <c r="B2789" s="25" t="s">
        <v>20419</v>
      </c>
    </row>
    <row r="2790" spans="1:2" ht="15">
      <c r="A2790" s="25" t="s">
        <v>11609</v>
      </c>
      <c r="B2790" s="25" t="s">
        <v>20419</v>
      </c>
    </row>
    <row r="2791" spans="1:2" ht="15">
      <c r="A2791" s="25" t="s">
        <v>8003</v>
      </c>
      <c r="B2791" s="25" t="s">
        <v>20406</v>
      </c>
    </row>
    <row r="2792" spans="1:2" ht="15">
      <c r="A2792" s="25" t="s">
        <v>7713</v>
      </c>
      <c r="B2792" s="25" t="s">
        <v>20419</v>
      </c>
    </row>
    <row r="2793" spans="1:2" ht="15">
      <c r="A2793" s="25" t="s">
        <v>12776</v>
      </c>
      <c r="B2793" s="25" t="s">
        <v>20406</v>
      </c>
    </row>
    <row r="2794" spans="1:2" ht="15">
      <c r="A2794" s="25" t="s">
        <v>10126</v>
      </c>
      <c r="B2794" s="25" t="s">
        <v>20406</v>
      </c>
    </row>
    <row r="2795" spans="1:2" ht="15">
      <c r="A2795" s="25" t="s">
        <v>22585</v>
      </c>
      <c r="B2795" s="25" t="s">
        <v>20419</v>
      </c>
    </row>
    <row r="2796" spans="1:2" ht="15">
      <c r="A2796" s="25" t="s">
        <v>22586</v>
      </c>
      <c r="B2796" s="25" t="s">
        <v>20406</v>
      </c>
    </row>
    <row r="2797" spans="1:2" ht="15">
      <c r="A2797" s="25" t="s">
        <v>22587</v>
      </c>
      <c r="B2797" s="25" t="s">
        <v>20406</v>
      </c>
    </row>
    <row r="2798" spans="1:2" ht="15">
      <c r="A2798" s="25" t="s">
        <v>22588</v>
      </c>
      <c r="B2798" s="25" t="s">
        <v>20406</v>
      </c>
    </row>
    <row r="2799" spans="1:2" ht="15">
      <c r="A2799" s="25" t="s">
        <v>22589</v>
      </c>
      <c r="B2799" s="25" t="s">
        <v>20406</v>
      </c>
    </row>
    <row r="2800" spans="1:2" ht="15">
      <c r="A2800" s="25" t="s">
        <v>22590</v>
      </c>
      <c r="B2800" s="25" t="s">
        <v>20419</v>
      </c>
    </row>
    <row r="2801" spans="1:2" ht="15">
      <c r="A2801" s="25" t="s">
        <v>22591</v>
      </c>
      <c r="B2801" s="25" t="s">
        <v>20406</v>
      </c>
    </row>
    <row r="2802" spans="1:2" ht="15">
      <c r="A2802" s="25" t="s">
        <v>22592</v>
      </c>
      <c r="B2802" s="25" t="s">
        <v>20406</v>
      </c>
    </row>
    <row r="2803" spans="1:2" ht="15">
      <c r="A2803" s="25" t="s">
        <v>22593</v>
      </c>
      <c r="B2803" s="25" t="s">
        <v>20419</v>
      </c>
    </row>
    <row r="2804" spans="1:2" ht="15">
      <c r="A2804" s="25" t="s">
        <v>10103</v>
      </c>
      <c r="B2804" s="25" t="s">
        <v>20419</v>
      </c>
    </row>
    <row r="2805" spans="1:2" ht="15">
      <c r="A2805" s="25" t="s">
        <v>13172</v>
      </c>
      <c r="B2805" s="25" t="s">
        <v>20419</v>
      </c>
    </row>
    <row r="2806" spans="1:2" ht="15">
      <c r="A2806" s="25" t="s">
        <v>22594</v>
      </c>
      <c r="B2806" s="25" t="s">
        <v>20419</v>
      </c>
    </row>
    <row r="2807" spans="1:2" ht="15">
      <c r="A2807" s="25" t="s">
        <v>22595</v>
      </c>
      <c r="B2807" s="25" t="s">
        <v>20419</v>
      </c>
    </row>
    <row r="2808" spans="1:2" ht="15">
      <c r="A2808" s="25" t="s">
        <v>22596</v>
      </c>
      <c r="B2808" s="25" t="s">
        <v>20419</v>
      </c>
    </row>
    <row r="2809" spans="1:2" ht="15">
      <c r="A2809" s="25" t="s">
        <v>22596</v>
      </c>
      <c r="B2809" s="25" t="s">
        <v>20419</v>
      </c>
    </row>
    <row r="2810" spans="1:2" ht="15">
      <c r="A2810" s="25" t="s">
        <v>9852</v>
      </c>
      <c r="B2810" s="25" t="s">
        <v>20419</v>
      </c>
    </row>
    <row r="2811" spans="1:2" ht="15">
      <c r="A2811" s="25" t="s">
        <v>8008</v>
      </c>
      <c r="B2811" s="25" t="s">
        <v>20406</v>
      </c>
    </row>
    <row r="2812" spans="1:2" ht="15">
      <c r="A2812" s="25" t="s">
        <v>9799</v>
      </c>
      <c r="B2812" s="25" t="s">
        <v>20419</v>
      </c>
    </row>
    <row r="2813" spans="1:2" ht="15">
      <c r="A2813" s="25" t="s">
        <v>22597</v>
      </c>
      <c r="B2813" s="25" t="s">
        <v>20419</v>
      </c>
    </row>
    <row r="2814" spans="1:2" ht="15">
      <c r="A2814" s="25" t="s">
        <v>22598</v>
      </c>
      <c r="B2814" s="25" t="s">
        <v>20406</v>
      </c>
    </row>
    <row r="2815" spans="1:2" ht="15">
      <c r="A2815" s="25" t="s">
        <v>22599</v>
      </c>
      <c r="B2815" s="25" t="s">
        <v>20406</v>
      </c>
    </row>
    <row r="2816" spans="1:2" ht="15">
      <c r="A2816" s="25" t="s">
        <v>22600</v>
      </c>
      <c r="B2816" s="25" t="s">
        <v>20406</v>
      </c>
    </row>
    <row r="2817" spans="1:2" ht="15">
      <c r="A2817" s="25" t="s">
        <v>22601</v>
      </c>
      <c r="B2817" s="25" t="s">
        <v>20406</v>
      </c>
    </row>
    <row r="2818" spans="1:2" ht="15">
      <c r="A2818" s="25" t="s">
        <v>22602</v>
      </c>
      <c r="B2818" s="25" t="s">
        <v>20406</v>
      </c>
    </row>
    <row r="2819" spans="1:2" ht="15">
      <c r="A2819" s="25" t="s">
        <v>22603</v>
      </c>
      <c r="B2819" s="25" t="s">
        <v>20406</v>
      </c>
    </row>
    <row r="2820" spans="1:2" ht="15">
      <c r="A2820" s="25" t="s">
        <v>22604</v>
      </c>
      <c r="B2820" s="25" t="s">
        <v>20406</v>
      </c>
    </row>
    <row r="2821" spans="1:2" ht="15">
      <c r="A2821" s="25" t="s">
        <v>22605</v>
      </c>
      <c r="B2821" s="25" t="s">
        <v>20406</v>
      </c>
    </row>
    <row r="2822" spans="1:2" ht="15">
      <c r="A2822" s="25" t="s">
        <v>22606</v>
      </c>
      <c r="B2822" s="25" t="s">
        <v>20406</v>
      </c>
    </row>
    <row r="2823" spans="1:2" ht="15">
      <c r="A2823" s="25" t="s">
        <v>22607</v>
      </c>
      <c r="B2823" s="25" t="s">
        <v>20406</v>
      </c>
    </row>
    <row r="2824" spans="1:2" ht="15">
      <c r="A2824" s="25" t="s">
        <v>22608</v>
      </c>
      <c r="B2824" s="25" t="s">
        <v>20406</v>
      </c>
    </row>
    <row r="2825" spans="1:2" ht="15">
      <c r="A2825" s="25" t="s">
        <v>9448</v>
      </c>
      <c r="B2825" s="25" t="s">
        <v>20419</v>
      </c>
    </row>
    <row r="2826" spans="1:2" ht="15">
      <c r="A2826" s="25" t="s">
        <v>22609</v>
      </c>
      <c r="B2826" s="25" t="s">
        <v>20406</v>
      </c>
    </row>
    <row r="2827" spans="1:2" ht="15">
      <c r="A2827" s="25" t="s">
        <v>22610</v>
      </c>
      <c r="B2827" s="25" t="s">
        <v>20419</v>
      </c>
    </row>
    <row r="2828" spans="1:2" ht="15">
      <c r="A2828" s="25" t="s">
        <v>11533</v>
      </c>
      <c r="B2828" s="25" t="s">
        <v>20419</v>
      </c>
    </row>
    <row r="2829" spans="1:2" ht="15">
      <c r="A2829" s="25" t="s">
        <v>11483</v>
      </c>
      <c r="B2829" s="25" t="s">
        <v>20419</v>
      </c>
    </row>
    <row r="2830" spans="1:2" ht="15">
      <c r="A2830" s="25" t="s">
        <v>10084</v>
      </c>
      <c r="B2830" s="25" t="s">
        <v>20419</v>
      </c>
    </row>
    <row r="2831" spans="1:2" ht="15">
      <c r="A2831" s="25" t="s">
        <v>22611</v>
      </c>
      <c r="B2831" s="25" t="s">
        <v>20419</v>
      </c>
    </row>
    <row r="2832" spans="1:2" ht="15">
      <c r="A2832" s="25" t="s">
        <v>22611</v>
      </c>
      <c r="B2832" s="25" t="s">
        <v>20419</v>
      </c>
    </row>
    <row r="2833" spans="1:2" ht="15">
      <c r="A2833" s="25" t="s">
        <v>9093</v>
      </c>
      <c r="B2833" s="25" t="s">
        <v>20419</v>
      </c>
    </row>
    <row r="2834" spans="1:2" ht="15">
      <c r="A2834" s="25" t="s">
        <v>10622</v>
      </c>
      <c r="B2834" s="25" t="s">
        <v>20419</v>
      </c>
    </row>
    <row r="2835" spans="1:2" ht="15">
      <c r="A2835" s="25" t="s">
        <v>7832</v>
      </c>
      <c r="B2835" s="25" t="s">
        <v>20406</v>
      </c>
    </row>
    <row r="2836" spans="1:2" ht="15">
      <c r="A2836" s="25" t="s">
        <v>7832</v>
      </c>
      <c r="B2836" s="25" t="s">
        <v>20419</v>
      </c>
    </row>
    <row r="2837" spans="1:2" ht="15">
      <c r="A2837" s="25" t="s">
        <v>22612</v>
      </c>
      <c r="B2837" s="25" t="s">
        <v>20419</v>
      </c>
    </row>
    <row r="2838" spans="1:2" ht="15">
      <c r="A2838" s="25" t="s">
        <v>22613</v>
      </c>
      <c r="B2838" s="25" t="s">
        <v>20419</v>
      </c>
    </row>
    <row r="2839" spans="1:2" ht="15">
      <c r="A2839" s="25" t="s">
        <v>22614</v>
      </c>
      <c r="B2839" s="25" t="s">
        <v>20419</v>
      </c>
    </row>
    <row r="2840" spans="1:2" ht="15">
      <c r="A2840" s="25" t="s">
        <v>22615</v>
      </c>
      <c r="B2840" s="25" t="s">
        <v>20406</v>
      </c>
    </row>
    <row r="2841" spans="1:2" ht="15">
      <c r="A2841" s="25" t="s">
        <v>22616</v>
      </c>
      <c r="B2841" s="25" t="s">
        <v>20406</v>
      </c>
    </row>
    <row r="2842" spans="1:2" ht="15">
      <c r="A2842" s="25" t="s">
        <v>22617</v>
      </c>
      <c r="B2842" s="25" t="s">
        <v>20406</v>
      </c>
    </row>
    <row r="2843" spans="1:2" ht="15">
      <c r="A2843" s="25" t="s">
        <v>22618</v>
      </c>
      <c r="B2843" s="25" t="s">
        <v>20406</v>
      </c>
    </row>
    <row r="2844" spans="1:2" ht="15">
      <c r="A2844" s="25" t="s">
        <v>22619</v>
      </c>
      <c r="B2844" s="25" t="s">
        <v>20406</v>
      </c>
    </row>
    <row r="2845" spans="1:2" ht="15">
      <c r="A2845" s="25" t="s">
        <v>22620</v>
      </c>
      <c r="B2845" s="25" t="s">
        <v>20406</v>
      </c>
    </row>
    <row r="2846" spans="1:2" ht="15">
      <c r="A2846" s="25" t="s">
        <v>22621</v>
      </c>
      <c r="B2846" s="25" t="s">
        <v>20406</v>
      </c>
    </row>
    <row r="2847" spans="1:2" ht="15">
      <c r="A2847" s="25" t="s">
        <v>22622</v>
      </c>
      <c r="B2847" s="25" t="s">
        <v>20419</v>
      </c>
    </row>
    <row r="2848" spans="1:2" ht="15">
      <c r="A2848" s="25" t="s">
        <v>22623</v>
      </c>
      <c r="B2848" s="25" t="s">
        <v>20419</v>
      </c>
    </row>
    <row r="2849" spans="1:2" ht="15">
      <c r="A2849" s="25" t="s">
        <v>9300</v>
      </c>
      <c r="B2849" s="25" t="s">
        <v>20419</v>
      </c>
    </row>
    <row r="2850" spans="1:2" ht="15">
      <c r="A2850" s="25" t="s">
        <v>10943</v>
      </c>
      <c r="B2850" s="25" t="s">
        <v>20419</v>
      </c>
    </row>
    <row r="2851" spans="1:2" ht="15">
      <c r="A2851" s="25" t="s">
        <v>22624</v>
      </c>
      <c r="B2851" s="25" t="s">
        <v>20419</v>
      </c>
    </row>
    <row r="2852" spans="1:2" ht="15">
      <c r="A2852" s="25" t="s">
        <v>11126</v>
      </c>
      <c r="B2852" s="25" t="s">
        <v>20419</v>
      </c>
    </row>
    <row r="2853" spans="1:2" ht="15">
      <c r="A2853" s="25" t="s">
        <v>11665</v>
      </c>
      <c r="B2853" s="25" t="s">
        <v>20419</v>
      </c>
    </row>
    <row r="2854" spans="1:2" ht="15">
      <c r="A2854" s="25" t="s">
        <v>12695</v>
      </c>
      <c r="B2854" s="25" t="s">
        <v>20419</v>
      </c>
    </row>
    <row r="2855" spans="1:2" ht="15">
      <c r="A2855" s="25" t="s">
        <v>22625</v>
      </c>
      <c r="B2855" s="25" t="s">
        <v>20406</v>
      </c>
    </row>
    <row r="2856" spans="1:2" ht="15">
      <c r="A2856" s="25" t="s">
        <v>22626</v>
      </c>
      <c r="B2856" s="25" t="s">
        <v>20406</v>
      </c>
    </row>
    <row r="2857" spans="1:2" ht="15">
      <c r="A2857" s="25" t="s">
        <v>22627</v>
      </c>
      <c r="B2857" s="25" t="s">
        <v>20406</v>
      </c>
    </row>
    <row r="2858" spans="1:2" ht="15">
      <c r="A2858" s="25" t="s">
        <v>22628</v>
      </c>
      <c r="B2858" s="25" t="s">
        <v>20419</v>
      </c>
    </row>
    <row r="2859" spans="1:2" ht="15">
      <c r="A2859" s="25" t="s">
        <v>22629</v>
      </c>
      <c r="B2859" s="25" t="s">
        <v>20419</v>
      </c>
    </row>
    <row r="2860" spans="1:2" ht="15">
      <c r="A2860" s="25" t="s">
        <v>8177</v>
      </c>
      <c r="B2860" s="25" t="s">
        <v>20419</v>
      </c>
    </row>
    <row r="2861" spans="1:2" ht="15">
      <c r="A2861" s="25" t="s">
        <v>14466</v>
      </c>
      <c r="B2861" s="25" t="s">
        <v>20419</v>
      </c>
    </row>
    <row r="2862" spans="1:2" ht="15">
      <c r="A2862" s="25" t="s">
        <v>8839</v>
      </c>
      <c r="B2862" s="25" t="s">
        <v>20419</v>
      </c>
    </row>
    <row r="2863" spans="1:2" ht="15">
      <c r="A2863" s="25" t="s">
        <v>22630</v>
      </c>
      <c r="B2863" s="25" t="s">
        <v>20419</v>
      </c>
    </row>
    <row r="2864" spans="1:2" ht="15">
      <c r="A2864" s="25" t="s">
        <v>7429</v>
      </c>
      <c r="B2864" s="25" t="s">
        <v>20419</v>
      </c>
    </row>
    <row r="2865" spans="1:2" ht="15">
      <c r="A2865" s="25" t="s">
        <v>22631</v>
      </c>
      <c r="B2865" s="25" t="s">
        <v>20419</v>
      </c>
    </row>
    <row r="2866" spans="1:2" ht="15">
      <c r="A2866" s="25" t="s">
        <v>12063</v>
      </c>
      <c r="B2866" s="25" t="s">
        <v>20419</v>
      </c>
    </row>
    <row r="2867" spans="1:2" ht="15">
      <c r="A2867" s="25" t="s">
        <v>9857</v>
      </c>
      <c r="B2867" s="25" t="s">
        <v>20419</v>
      </c>
    </row>
    <row r="2868" spans="1:2" ht="15">
      <c r="A2868" s="25" t="s">
        <v>8012</v>
      </c>
      <c r="B2868" s="25" t="s">
        <v>20406</v>
      </c>
    </row>
    <row r="2869" spans="1:2" ht="15">
      <c r="A2869" s="25" t="s">
        <v>22632</v>
      </c>
      <c r="B2869" s="25" t="s">
        <v>20419</v>
      </c>
    </row>
    <row r="2870" spans="1:2" ht="15">
      <c r="A2870" s="25" t="s">
        <v>22633</v>
      </c>
      <c r="B2870" s="25" t="s">
        <v>20406</v>
      </c>
    </row>
    <row r="2871" spans="1:2" ht="15">
      <c r="A2871" s="25" t="s">
        <v>22634</v>
      </c>
      <c r="B2871" s="25" t="s">
        <v>20406</v>
      </c>
    </row>
    <row r="2872" spans="1:2" ht="15">
      <c r="A2872" s="25" t="s">
        <v>22635</v>
      </c>
      <c r="B2872" s="25" t="s">
        <v>20406</v>
      </c>
    </row>
    <row r="2873" spans="1:2" ht="15">
      <c r="A2873" s="25" t="s">
        <v>22636</v>
      </c>
      <c r="B2873" s="25" t="s">
        <v>20406</v>
      </c>
    </row>
    <row r="2874" spans="1:2" ht="15">
      <c r="A2874" s="25" t="s">
        <v>22637</v>
      </c>
      <c r="B2874" s="25" t="s">
        <v>20406</v>
      </c>
    </row>
    <row r="2875" spans="1:2" ht="15">
      <c r="A2875" s="25" t="s">
        <v>22638</v>
      </c>
      <c r="B2875" s="25" t="s">
        <v>20406</v>
      </c>
    </row>
    <row r="2876" spans="1:2" ht="15">
      <c r="A2876" s="25" t="s">
        <v>22639</v>
      </c>
      <c r="B2876" s="25" t="s">
        <v>20406</v>
      </c>
    </row>
    <row r="2877" spans="1:2" ht="15">
      <c r="A2877" s="25" t="s">
        <v>22640</v>
      </c>
      <c r="B2877" s="25" t="s">
        <v>20406</v>
      </c>
    </row>
    <row r="2878" spans="1:2" ht="15">
      <c r="A2878" s="25" t="s">
        <v>22641</v>
      </c>
      <c r="B2878" s="25" t="s">
        <v>20419</v>
      </c>
    </row>
    <row r="2879" spans="1:2" ht="15">
      <c r="A2879" s="25" t="s">
        <v>22642</v>
      </c>
      <c r="B2879" s="25" t="s">
        <v>20406</v>
      </c>
    </row>
    <row r="2880" spans="1:2" ht="15">
      <c r="A2880" s="25" t="s">
        <v>22643</v>
      </c>
      <c r="B2880" s="25" t="s">
        <v>20406</v>
      </c>
    </row>
    <row r="2881" spans="1:2" ht="15">
      <c r="A2881" s="25" t="s">
        <v>22644</v>
      </c>
      <c r="B2881" s="25" t="s">
        <v>20406</v>
      </c>
    </row>
    <row r="2882" spans="1:2" ht="15">
      <c r="A2882" s="25" t="s">
        <v>22645</v>
      </c>
      <c r="B2882" s="25" t="s">
        <v>20406</v>
      </c>
    </row>
    <row r="2883" spans="1:2" ht="15">
      <c r="A2883" s="25" t="s">
        <v>22646</v>
      </c>
      <c r="B2883" s="25" t="s">
        <v>20406</v>
      </c>
    </row>
    <row r="2884" spans="1:2" ht="15">
      <c r="A2884" s="25" t="s">
        <v>22647</v>
      </c>
      <c r="B2884" s="25" t="s">
        <v>20406</v>
      </c>
    </row>
    <row r="2885" spans="1:2" ht="15">
      <c r="A2885" s="25" t="s">
        <v>22648</v>
      </c>
      <c r="B2885" s="25" t="s">
        <v>20419</v>
      </c>
    </row>
    <row r="2886" spans="1:2" ht="15">
      <c r="A2886" s="25" t="s">
        <v>22649</v>
      </c>
      <c r="B2886" s="25" t="s">
        <v>20406</v>
      </c>
    </row>
    <row r="2887" spans="1:2" ht="15">
      <c r="A2887" s="25" t="s">
        <v>22650</v>
      </c>
      <c r="B2887" s="25" t="s">
        <v>20406</v>
      </c>
    </row>
    <row r="2888" spans="1:2" ht="15">
      <c r="A2888" s="25" t="s">
        <v>22651</v>
      </c>
      <c r="B2888" s="25" t="s">
        <v>20406</v>
      </c>
    </row>
    <row r="2889" spans="1:2" ht="15">
      <c r="A2889" s="25" t="s">
        <v>22652</v>
      </c>
      <c r="B2889" s="25" t="s">
        <v>20406</v>
      </c>
    </row>
    <row r="2890" spans="1:2" ht="15">
      <c r="A2890" s="25" t="s">
        <v>22653</v>
      </c>
      <c r="B2890" s="25" t="s">
        <v>20406</v>
      </c>
    </row>
    <row r="2891" spans="1:2" ht="15">
      <c r="A2891" s="25" t="s">
        <v>22654</v>
      </c>
      <c r="B2891" s="25" t="s">
        <v>20406</v>
      </c>
    </row>
    <row r="2892" spans="1:2" ht="15">
      <c r="A2892" s="25" t="s">
        <v>22655</v>
      </c>
      <c r="B2892" s="25" t="s">
        <v>20406</v>
      </c>
    </row>
    <row r="2893" spans="1:2" ht="15">
      <c r="A2893" s="25" t="s">
        <v>22656</v>
      </c>
      <c r="B2893" s="25" t="s">
        <v>20406</v>
      </c>
    </row>
    <row r="2894" spans="1:2" ht="15">
      <c r="A2894" s="25" t="s">
        <v>7661</v>
      </c>
      <c r="B2894" s="25" t="s">
        <v>20406</v>
      </c>
    </row>
    <row r="2895" spans="1:2" ht="15">
      <c r="A2895" s="25" t="s">
        <v>22657</v>
      </c>
      <c r="B2895" s="25" t="s">
        <v>20406</v>
      </c>
    </row>
    <row r="2896" spans="1:2" ht="15">
      <c r="A2896" s="25" t="s">
        <v>22658</v>
      </c>
      <c r="B2896" s="25" t="s">
        <v>20419</v>
      </c>
    </row>
    <row r="2897" spans="1:2" ht="15">
      <c r="A2897" s="25" t="s">
        <v>22659</v>
      </c>
      <c r="B2897" s="25" t="s">
        <v>20419</v>
      </c>
    </row>
    <row r="2898" spans="1:2" ht="15">
      <c r="A2898" s="25" t="s">
        <v>22660</v>
      </c>
      <c r="B2898" s="25" t="s">
        <v>20419</v>
      </c>
    </row>
    <row r="2899" spans="1:2" ht="15">
      <c r="A2899" s="25" t="s">
        <v>8802</v>
      </c>
      <c r="B2899" s="25" t="s">
        <v>20419</v>
      </c>
    </row>
    <row r="2900" spans="1:2" ht="15">
      <c r="A2900" s="25" t="s">
        <v>15999</v>
      </c>
      <c r="B2900" s="25" t="s">
        <v>20419</v>
      </c>
    </row>
    <row r="2901" spans="1:2" ht="15">
      <c r="A2901" s="25" t="s">
        <v>11239</v>
      </c>
      <c r="B2901" s="25" t="s">
        <v>20419</v>
      </c>
    </row>
    <row r="2902" spans="1:2" ht="15">
      <c r="A2902" s="25" t="s">
        <v>22661</v>
      </c>
      <c r="B2902" s="25" t="s">
        <v>20419</v>
      </c>
    </row>
    <row r="2903" spans="1:2" ht="15">
      <c r="A2903" s="25" t="s">
        <v>22662</v>
      </c>
      <c r="B2903" s="25" t="s">
        <v>20419</v>
      </c>
    </row>
    <row r="2904" spans="1:2" ht="15">
      <c r="A2904" s="25" t="s">
        <v>22663</v>
      </c>
      <c r="B2904" s="25" t="s">
        <v>20419</v>
      </c>
    </row>
    <row r="2905" spans="1:2" ht="15">
      <c r="A2905" s="25" t="s">
        <v>10176</v>
      </c>
      <c r="B2905" s="25" t="s">
        <v>20419</v>
      </c>
    </row>
    <row r="2906" spans="1:2" ht="15">
      <c r="A2906" s="25" t="s">
        <v>22664</v>
      </c>
      <c r="B2906" s="25" t="s">
        <v>20419</v>
      </c>
    </row>
    <row r="2907" spans="1:2" ht="15">
      <c r="A2907" s="25" t="s">
        <v>22665</v>
      </c>
      <c r="B2907" s="25" t="s">
        <v>20419</v>
      </c>
    </row>
    <row r="2908" spans="1:2" ht="15">
      <c r="A2908" s="25" t="s">
        <v>22666</v>
      </c>
      <c r="B2908" s="25" t="s">
        <v>20406</v>
      </c>
    </row>
    <row r="2909" spans="1:2" ht="15">
      <c r="A2909" s="25" t="s">
        <v>22667</v>
      </c>
      <c r="B2909" s="25" t="s">
        <v>20406</v>
      </c>
    </row>
    <row r="2910" spans="1:2" ht="15">
      <c r="A2910" s="25" t="s">
        <v>22668</v>
      </c>
      <c r="B2910" s="25" t="s">
        <v>20406</v>
      </c>
    </row>
    <row r="2911" spans="1:2" ht="15">
      <c r="A2911" s="25" t="s">
        <v>22669</v>
      </c>
      <c r="B2911" s="25" t="s">
        <v>20406</v>
      </c>
    </row>
    <row r="2912" spans="1:2" ht="15">
      <c r="A2912" s="25" t="s">
        <v>22670</v>
      </c>
      <c r="B2912" s="25" t="s">
        <v>20406</v>
      </c>
    </row>
    <row r="2913" spans="1:2" ht="15">
      <c r="A2913" s="25" t="s">
        <v>22671</v>
      </c>
      <c r="B2913" s="25" t="s">
        <v>20406</v>
      </c>
    </row>
    <row r="2914" spans="1:2" ht="15">
      <c r="A2914" s="25" t="s">
        <v>22672</v>
      </c>
      <c r="B2914" s="25" t="s">
        <v>20406</v>
      </c>
    </row>
    <row r="2915" spans="1:2" ht="15">
      <c r="A2915" s="25" t="s">
        <v>22673</v>
      </c>
      <c r="B2915" s="25" t="s">
        <v>20406</v>
      </c>
    </row>
    <row r="2916" spans="1:2" ht="15">
      <c r="A2916" s="25" t="s">
        <v>22674</v>
      </c>
      <c r="B2916" s="25" t="s">
        <v>20406</v>
      </c>
    </row>
    <row r="2917" spans="1:2" ht="15">
      <c r="A2917" s="25" t="s">
        <v>22675</v>
      </c>
      <c r="B2917" s="25" t="s">
        <v>20406</v>
      </c>
    </row>
    <row r="2918" spans="1:2" ht="15">
      <c r="A2918" s="25" t="s">
        <v>22676</v>
      </c>
      <c r="B2918" s="25" t="s">
        <v>20406</v>
      </c>
    </row>
    <row r="2919" spans="1:2" ht="15">
      <c r="A2919" s="25" t="s">
        <v>22677</v>
      </c>
      <c r="B2919" s="25" t="s">
        <v>20406</v>
      </c>
    </row>
    <row r="2920" spans="1:2" ht="15">
      <c r="A2920" s="25" t="s">
        <v>22678</v>
      </c>
      <c r="B2920" s="25" t="s">
        <v>20419</v>
      </c>
    </row>
    <row r="2921" spans="1:2" ht="15">
      <c r="A2921" s="25" t="s">
        <v>22679</v>
      </c>
      <c r="B2921" s="25" t="s">
        <v>20406</v>
      </c>
    </row>
    <row r="2922" spans="1:2" ht="15">
      <c r="A2922" s="25" t="s">
        <v>22680</v>
      </c>
      <c r="B2922" s="25" t="s">
        <v>20406</v>
      </c>
    </row>
    <row r="2923" spans="1:2" ht="15">
      <c r="A2923" s="25" t="s">
        <v>22681</v>
      </c>
      <c r="B2923" s="25" t="s">
        <v>20406</v>
      </c>
    </row>
    <row r="2924" spans="1:2" ht="15">
      <c r="A2924" s="25" t="s">
        <v>22682</v>
      </c>
      <c r="B2924" s="25" t="s">
        <v>20419</v>
      </c>
    </row>
    <row r="2925" spans="1:2" ht="15">
      <c r="A2925" s="25" t="s">
        <v>22683</v>
      </c>
      <c r="B2925" s="25" t="s">
        <v>20419</v>
      </c>
    </row>
    <row r="2926" spans="1:2" ht="15">
      <c r="A2926" s="25" t="s">
        <v>22684</v>
      </c>
      <c r="B2926" s="25" t="s">
        <v>20419</v>
      </c>
    </row>
    <row r="2927" spans="1:2" ht="15">
      <c r="A2927" s="25" t="s">
        <v>8865</v>
      </c>
      <c r="B2927" s="25" t="s">
        <v>20419</v>
      </c>
    </row>
    <row r="2928" spans="1:2" ht="15">
      <c r="A2928" s="25" t="s">
        <v>8753</v>
      </c>
      <c r="B2928" s="25" t="s">
        <v>20419</v>
      </c>
    </row>
    <row r="2929" spans="1:2" ht="15">
      <c r="A2929" s="25" t="s">
        <v>22685</v>
      </c>
      <c r="B2929" s="25" t="s">
        <v>20419</v>
      </c>
    </row>
    <row r="2930" spans="1:2" ht="15">
      <c r="A2930" s="25" t="s">
        <v>22686</v>
      </c>
      <c r="B2930" s="25" t="s">
        <v>20419</v>
      </c>
    </row>
    <row r="2931" spans="1:2" ht="15">
      <c r="A2931" s="25" t="s">
        <v>22687</v>
      </c>
      <c r="B2931" s="25" t="s">
        <v>20406</v>
      </c>
    </row>
    <row r="2932" spans="1:2" ht="15">
      <c r="A2932" s="25" t="s">
        <v>22688</v>
      </c>
      <c r="B2932" s="25" t="s">
        <v>20406</v>
      </c>
    </row>
    <row r="2933" spans="1:2" ht="15">
      <c r="A2933" s="25" t="s">
        <v>22689</v>
      </c>
      <c r="B2933" s="25" t="s">
        <v>20419</v>
      </c>
    </row>
    <row r="2934" spans="1:2" ht="15">
      <c r="A2934" s="25" t="s">
        <v>10255</v>
      </c>
      <c r="B2934" s="25" t="s">
        <v>20419</v>
      </c>
    </row>
    <row r="2935" spans="1:2" ht="15">
      <c r="A2935" s="25" t="s">
        <v>9452</v>
      </c>
      <c r="B2935" s="25" t="s">
        <v>20419</v>
      </c>
    </row>
    <row r="2936" spans="1:2" ht="15">
      <c r="A2936" s="25" t="s">
        <v>8589</v>
      </c>
      <c r="B2936" s="25" t="s">
        <v>20419</v>
      </c>
    </row>
    <row r="2937" spans="1:2" ht="15">
      <c r="A2937" s="25" t="s">
        <v>22690</v>
      </c>
      <c r="B2937" s="25" t="s">
        <v>20419</v>
      </c>
    </row>
    <row r="2938" spans="1:2" ht="15">
      <c r="A2938" s="25" t="s">
        <v>22691</v>
      </c>
      <c r="B2938" s="25" t="s">
        <v>20406</v>
      </c>
    </row>
    <row r="2939" spans="1:2" ht="15">
      <c r="A2939" s="25" t="s">
        <v>22692</v>
      </c>
      <c r="B2939" s="25" t="s">
        <v>20406</v>
      </c>
    </row>
    <row r="2940" spans="1:2" ht="15">
      <c r="A2940" s="25" t="s">
        <v>22693</v>
      </c>
      <c r="B2940" s="25" t="s">
        <v>20406</v>
      </c>
    </row>
    <row r="2941" spans="1:2" ht="15">
      <c r="A2941" s="25" t="s">
        <v>22694</v>
      </c>
      <c r="B2941" s="25" t="s">
        <v>20406</v>
      </c>
    </row>
    <row r="2942" spans="1:2" ht="15">
      <c r="A2942" s="25" t="s">
        <v>22695</v>
      </c>
      <c r="B2942" s="25" t="s">
        <v>20406</v>
      </c>
    </row>
    <row r="2943" spans="1:2" ht="15">
      <c r="A2943" s="25" t="s">
        <v>22696</v>
      </c>
      <c r="B2943" s="25" t="s">
        <v>20419</v>
      </c>
    </row>
    <row r="2944" spans="1:2" ht="15">
      <c r="A2944" s="25" t="s">
        <v>11336</v>
      </c>
      <c r="B2944" s="25" t="s">
        <v>20419</v>
      </c>
    </row>
    <row r="2945" spans="1:2" ht="15">
      <c r="A2945" s="25" t="s">
        <v>9394</v>
      </c>
      <c r="B2945" s="25" t="s">
        <v>20419</v>
      </c>
    </row>
    <row r="2946" spans="1:2" ht="15">
      <c r="A2946" s="25" t="s">
        <v>22697</v>
      </c>
      <c r="B2946" s="25" t="s">
        <v>20419</v>
      </c>
    </row>
    <row r="2947" spans="1:2" ht="15">
      <c r="A2947" s="25" t="s">
        <v>22698</v>
      </c>
      <c r="B2947" s="25" t="s">
        <v>20419</v>
      </c>
    </row>
    <row r="2948" spans="1:2" ht="15">
      <c r="A2948" s="25" t="s">
        <v>11596</v>
      </c>
      <c r="B2948" s="25" t="s">
        <v>20419</v>
      </c>
    </row>
    <row r="2949" spans="1:2" ht="15">
      <c r="A2949" s="25" t="s">
        <v>22699</v>
      </c>
      <c r="B2949" s="25" t="s">
        <v>20419</v>
      </c>
    </row>
    <row r="2950" spans="1:2" ht="15">
      <c r="A2950" s="25" t="s">
        <v>9147</v>
      </c>
      <c r="B2950" s="25" t="s">
        <v>20419</v>
      </c>
    </row>
    <row r="2951" spans="1:2" ht="15">
      <c r="A2951" s="25" t="s">
        <v>22700</v>
      </c>
      <c r="B2951" s="25" t="s">
        <v>20406</v>
      </c>
    </row>
    <row r="2952" spans="1:2" ht="15">
      <c r="A2952" s="25" t="s">
        <v>22701</v>
      </c>
      <c r="B2952" s="25" t="s">
        <v>20419</v>
      </c>
    </row>
    <row r="2953" spans="1:2" ht="15">
      <c r="A2953" s="25" t="s">
        <v>22702</v>
      </c>
      <c r="B2953" s="25" t="s">
        <v>20419</v>
      </c>
    </row>
    <row r="2954" spans="1:2" ht="15">
      <c r="A2954" s="25" t="s">
        <v>22703</v>
      </c>
      <c r="B2954" s="25" t="s">
        <v>20419</v>
      </c>
    </row>
    <row r="2955" spans="1:2" ht="15">
      <c r="A2955" s="25" t="s">
        <v>10795</v>
      </c>
      <c r="B2955" s="25" t="s">
        <v>20419</v>
      </c>
    </row>
    <row r="2956" spans="1:2" ht="15">
      <c r="A2956" s="25" t="s">
        <v>8679</v>
      </c>
      <c r="B2956" s="25" t="s">
        <v>20419</v>
      </c>
    </row>
    <row r="2957" spans="1:2" ht="15">
      <c r="A2957" s="25" t="s">
        <v>22704</v>
      </c>
      <c r="B2957" s="25" t="s">
        <v>20419</v>
      </c>
    </row>
    <row r="2958" spans="1:2" ht="15">
      <c r="A2958" s="25" t="s">
        <v>22705</v>
      </c>
      <c r="B2958" s="25" t="s">
        <v>20419</v>
      </c>
    </row>
    <row r="2959" spans="1:2" ht="15">
      <c r="A2959" s="25" t="s">
        <v>22706</v>
      </c>
      <c r="B2959" s="25" t="s">
        <v>20419</v>
      </c>
    </row>
    <row r="2960" spans="1:2" ht="15">
      <c r="A2960" s="25" t="s">
        <v>22707</v>
      </c>
      <c r="B2960" s="25" t="s">
        <v>20406</v>
      </c>
    </row>
    <row r="2961" spans="1:2" ht="15">
      <c r="A2961" s="25" t="s">
        <v>22708</v>
      </c>
      <c r="B2961" s="25" t="s">
        <v>20406</v>
      </c>
    </row>
    <row r="2962" spans="1:2" ht="15">
      <c r="A2962" s="25" t="s">
        <v>22709</v>
      </c>
      <c r="B2962" s="25" t="s">
        <v>20406</v>
      </c>
    </row>
    <row r="2963" spans="1:2" ht="15">
      <c r="A2963" s="25" t="s">
        <v>22710</v>
      </c>
      <c r="B2963" s="25" t="s">
        <v>20419</v>
      </c>
    </row>
    <row r="2964" spans="1:2" ht="15">
      <c r="A2964" s="25" t="s">
        <v>22711</v>
      </c>
      <c r="B2964" s="25" t="s">
        <v>20419</v>
      </c>
    </row>
    <row r="2965" spans="1:2" ht="15">
      <c r="A2965" s="25" t="s">
        <v>22712</v>
      </c>
      <c r="B2965" s="25" t="s">
        <v>20419</v>
      </c>
    </row>
    <row r="2966" spans="1:2" ht="15">
      <c r="A2966" s="25" t="s">
        <v>10215</v>
      </c>
      <c r="B2966" s="25" t="s">
        <v>20419</v>
      </c>
    </row>
    <row r="2967" spans="1:2" ht="15">
      <c r="A2967" s="25" t="s">
        <v>10160</v>
      </c>
      <c r="B2967" s="25" t="s">
        <v>20419</v>
      </c>
    </row>
    <row r="2968" spans="1:2" ht="15">
      <c r="A2968" s="25" t="s">
        <v>10266</v>
      </c>
      <c r="B2968" s="25" t="s">
        <v>20419</v>
      </c>
    </row>
    <row r="2969" spans="1:2" ht="15">
      <c r="A2969" s="25" t="s">
        <v>22713</v>
      </c>
      <c r="B2969" s="25" t="s">
        <v>20419</v>
      </c>
    </row>
    <row r="2970" spans="1:2" ht="15">
      <c r="A2970" s="25" t="s">
        <v>22714</v>
      </c>
      <c r="B2970" s="25" t="s">
        <v>20406</v>
      </c>
    </row>
    <row r="2971" spans="1:2" ht="15">
      <c r="A2971" s="25" t="s">
        <v>22715</v>
      </c>
      <c r="B2971" s="25" t="s">
        <v>20406</v>
      </c>
    </row>
    <row r="2972" spans="1:2" ht="15">
      <c r="A2972" s="25" t="s">
        <v>22716</v>
      </c>
      <c r="B2972" s="25" t="s">
        <v>20406</v>
      </c>
    </row>
    <row r="2973" spans="1:2" ht="15">
      <c r="A2973" s="25" t="s">
        <v>22717</v>
      </c>
      <c r="B2973" s="25" t="s">
        <v>20406</v>
      </c>
    </row>
    <row r="2974" spans="1:2" ht="15">
      <c r="A2974" s="25" t="s">
        <v>22718</v>
      </c>
      <c r="B2974" s="25" t="s">
        <v>20419</v>
      </c>
    </row>
    <row r="2975" spans="1:2" ht="15">
      <c r="A2975" s="25" t="s">
        <v>22719</v>
      </c>
      <c r="B2975" s="25" t="s">
        <v>20419</v>
      </c>
    </row>
    <row r="2976" spans="1:2" ht="15">
      <c r="A2976" s="25" t="s">
        <v>22720</v>
      </c>
      <c r="B2976" s="25" t="s">
        <v>20419</v>
      </c>
    </row>
    <row r="2977" spans="1:2" ht="15">
      <c r="A2977" s="25" t="s">
        <v>8580</v>
      </c>
      <c r="B2977" s="25" t="s">
        <v>20419</v>
      </c>
    </row>
    <row r="2978" spans="1:2" ht="15">
      <c r="A2978" s="25" t="s">
        <v>10163</v>
      </c>
      <c r="B2978" s="25" t="s">
        <v>20419</v>
      </c>
    </row>
    <row r="2979" spans="1:2" ht="15">
      <c r="A2979" s="25" t="s">
        <v>8584</v>
      </c>
      <c r="B2979" s="25" t="s">
        <v>20419</v>
      </c>
    </row>
    <row r="2980" spans="1:2" ht="15">
      <c r="A2980" s="25" t="s">
        <v>22721</v>
      </c>
      <c r="B2980" s="25" t="s">
        <v>20406</v>
      </c>
    </row>
    <row r="2981" spans="1:2" ht="15">
      <c r="A2981" s="25" t="s">
        <v>22722</v>
      </c>
      <c r="B2981" s="25" t="s">
        <v>20406</v>
      </c>
    </row>
    <row r="2982" spans="1:2" ht="15">
      <c r="A2982" s="25" t="s">
        <v>22723</v>
      </c>
      <c r="B2982" s="25" t="s">
        <v>20406</v>
      </c>
    </row>
    <row r="2983" spans="1:2" ht="15">
      <c r="A2983" s="25" t="s">
        <v>22724</v>
      </c>
      <c r="B2983" s="25" t="s">
        <v>20406</v>
      </c>
    </row>
    <row r="2984" spans="1:2" ht="15">
      <c r="A2984" s="25" t="s">
        <v>22725</v>
      </c>
      <c r="B2984" s="25" t="s">
        <v>20406</v>
      </c>
    </row>
    <row r="2985" spans="1:2" ht="15">
      <c r="A2985" s="25" t="s">
        <v>22726</v>
      </c>
      <c r="B2985" s="25" t="s">
        <v>20406</v>
      </c>
    </row>
    <row r="2986" spans="1:2" ht="15">
      <c r="A2986" s="25" t="s">
        <v>22726</v>
      </c>
      <c r="B2986" s="25" t="s">
        <v>20406</v>
      </c>
    </row>
    <row r="2987" spans="1:2" ht="15">
      <c r="A2987" s="25" t="s">
        <v>22727</v>
      </c>
      <c r="B2987" s="25" t="s">
        <v>20406</v>
      </c>
    </row>
    <row r="2988" spans="1:2" ht="15">
      <c r="A2988" s="25" t="s">
        <v>22728</v>
      </c>
      <c r="B2988" s="25" t="s">
        <v>20406</v>
      </c>
    </row>
    <row r="2989" spans="1:2" ht="15">
      <c r="A2989" s="25" t="s">
        <v>22729</v>
      </c>
      <c r="B2989" s="25" t="s">
        <v>20406</v>
      </c>
    </row>
    <row r="2990" spans="1:2" ht="15">
      <c r="A2990" s="25" t="s">
        <v>22730</v>
      </c>
      <c r="B2990" s="25" t="s">
        <v>20406</v>
      </c>
    </row>
    <row r="2991" spans="1:2" ht="15">
      <c r="A2991" s="25" t="s">
        <v>22731</v>
      </c>
      <c r="B2991" s="25" t="s">
        <v>20406</v>
      </c>
    </row>
    <row r="2992" spans="1:2" ht="15">
      <c r="A2992" s="25" t="s">
        <v>22732</v>
      </c>
      <c r="B2992" s="25" t="s">
        <v>20406</v>
      </c>
    </row>
    <row r="2993" spans="1:2" ht="15">
      <c r="A2993" s="25" t="s">
        <v>22733</v>
      </c>
      <c r="B2993" s="25" t="s">
        <v>20406</v>
      </c>
    </row>
    <row r="2994" spans="1:2" ht="15">
      <c r="A2994" s="25" t="s">
        <v>22734</v>
      </c>
      <c r="B2994" s="25" t="s">
        <v>20406</v>
      </c>
    </row>
    <row r="2995" spans="1:2" ht="15">
      <c r="A2995" s="25" t="s">
        <v>22735</v>
      </c>
      <c r="B2995" s="25" t="s">
        <v>20406</v>
      </c>
    </row>
    <row r="2996" spans="1:2" ht="15">
      <c r="A2996" s="25" t="s">
        <v>22736</v>
      </c>
      <c r="B2996" s="25" t="s">
        <v>20406</v>
      </c>
    </row>
    <row r="2997" spans="1:2" ht="15">
      <c r="A2997" s="25" t="s">
        <v>22737</v>
      </c>
      <c r="B2997" s="25" t="s">
        <v>20406</v>
      </c>
    </row>
    <row r="2998" spans="1:2" ht="15">
      <c r="A2998" s="25" t="s">
        <v>22738</v>
      </c>
      <c r="B2998" s="25" t="s">
        <v>20406</v>
      </c>
    </row>
    <row r="2999" spans="1:2" ht="15">
      <c r="A2999" s="25" t="s">
        <v>22738</v>
      </c>
      <c r="B2999" s="25" t="s">
        <v>20406</v>
      </c>
    </row>
    <row r="3000" spans="1:2" ht="15">
      <c r="A3000" s="25" t="s">
        <v>22739</v>
      </c>
      <c r="B3000" s="25" t="s">
        <v>20419</v>
      </c>
    </row>
    <row r="3001" spans="1:2" ht="15">
      <c r="A3001" s="25" t="s">
        <v>12854</v>
      </c>
      <c r="B3001" s="25" t="s">
        <v>20419</v>
      </c>
    </row>
    <row r="3002" spans="1:2" ht="15">
      <c r="A3002" s="25" t="s">
        <v>22740</v>
      </c>
      <c r="B3002" s="25" t="s">
        <v>20419</v>
      </c>
    </row>
    <row r="3003" spans="1:2" ht="15">
      <c r="A3003" s="25" t="s">
        <v>22741</v>
      </c>
      <c r="B3003" s="25" t="s">
        <v>20419</v>
      </c>
    </row>
    <row r="3004" spans="1:2" ht="15">
      <c r="A3004" s="25" t="s">
        <v>22742</v>
      </c>
      <c r="B3004" s="25" t="s">
        <v>20419</v>
      </c>
    </row>
    <row r="3005" spans="1:2" ht="15">
      <c r="A3005" s="25" t="s">
        <v>12623</v>
      </c>
      <c r="B3005" s="25" t="s">
        <v>20419</v>
      </c>
    </row>
    <row r="3006" spans="1:2" ht="15">
      <c r="A3006" s="25" t="s">
        <v>10040</v>
      </c>
      <c r="B3006" s="25" t="s">
        <v>20419</v>
      </c>
    </row>
    <row r="3007" spans="1:2" ht="15">
      <c r="A3007" s="25" t="s">
        <v>9030</v>
      </c>
      <c r="B3007" s="25" t="s">
        <v>20419</v>
      </c>
    </row>
    <row r="3008" spans="1:2" ht="15">
      <c r="A3008" s="25" t="s">
        <v>10753</v>
      </c>
      <c r="B3008" s="25" t="s">
        <v>20419</v>
      </c>
    </row>
    <row r="3009" spans="1:2" ht="15">
      <c r="A3009" s="25" t="s">
        <v>22743</v>
      </c>
      <c r="B3009" s="25" t="s">
        <v>20419</v>
      </c>
    </row>
    <row r="3010" spans="1:2" ht="15">
      <c r="A3010" s="25" t="s">
        <v>10008</v>
      </c>
      <c r="B3010" s="25" t="s">
        <v>20419</v>
      </c>
    </row>
    <row r="3011" spans="1:2" ht="15">
      <c r="A3011" s="25" t="s">
        <v>13163</v>
      </c>
      <c r="B3011" s="25" t="s">
        <v>20419</v>
      </c>
    </row>
    <row r="3012" spans="1:2" ht="15">
      <c r="A3012" s="25" t="s">
        <v>22744</v>
      </c>
      <c r="B3012" s="25" t="s">
        <v>20406</v>
      </c>
    </row>
    <row r="3013" spans="1:2" ht="15">
      <c r="A3013" s="25" t="s">
        <v>22744</v>
      </c>
      <c r="B3013" s="25" t="s">
        <v>20406</v>
      </c>
    </row>
    <row r="3014" spans="1:2" ht="15">
      <c r="A3014" s="25" t="s">
        <v>22745</v>
      </c>
      <c r="B3014" s="25" t="s">
        <v>20406</v>
      </c>
    </row>
    <row r="3015" spans="1:2" ht="15">
      <c r="A3015" s="25" t="s">
        <v>22746</v>
      </c>
      <c r="B3015" s="25" t="s">
        <v>20406</v>
      </c>
    </row>
    <row r="3016" spans="1:2" ht="15">
      <c r="A3016" s="25" t="s">
        <v>22747</v>
      </c>
      <c r="B3016" s="25" t="s">
        <v>20406</v>
      </c>
    </row>
    <row r="3017" spans="1:2" ht="15">
      <c r="A3017" s="25" t="s">
        <v>22748</v>
      </c>
      <c r="B3017" s="25" t="s">
        <v>20406</v>
      </c>
    </row>
    <row r="3018" spans="1:2" ht="15">
      <c r="A3018" s="25" t="s">
        <v>22749</v>
      </c>
      <c r="B3018" s="25" t="s">
        <v>20406</v>
      </c>
    </row>
    <row r="3019" spans="1:2" ht="15">
      <c r="A3019" s="25" t="s">
        <v>22750</v>
      </c>
      <c r="B3019" s="25" t="s">
        <v>20406</v>
      </c>
    </row>
    <row r="3020" spans="1:2" ht="15">
      <c r="A3020" s="25" t="s">
        <v>22751</v>
      </c>
      <c r="B3020" s="25" t="s">
        <v>20419</v>
      </c>
    </row>
    <row r="3021" spans="1:2" ht="15">
      <c r="A3021" s="25" t="s">
        <v>19815</v>
      </c>
      <c r="B3021" s="25" t="s">
        <v>20419</v>
      </c>
    </row>
    <row r="3022" spans="1:2" ht="15">
      <c r="A3022" s="25" t="s">
        <v>22752</v>
      </c>
      <c r="B3022" s="25" t="s">
        <v>20419</v>
      </c>
    </row>
    <row r="3023" spans="1:2" ht="15">
      <c r="A3023" s="25" t="s">
        <v>22753</v>
      </c>
      <c r="B3023" s="25" t="s">
        <v>20419</v>
      </c>
    </row>
    <row r="3024" spans="1:2" ht="15">
      <c r="A3024" s="25" t="s">
        <v>10585</v>
      </c>
      <c r="B3024" s="25" t="s">
        <v>20419</v>
      </c>
    </row>
    <row r="3025" spans="1:2" ht="15">
      <c r="A3025" s="25" t="s">
        <v>10587</v>
      </c>
      <c r="B3025" s="25" t="s">
        <v>20419</v>
      </c>
    </row>
    <row r="3026" spans="1:2" ht="15">
      <c r="A3026" s="25" t="s">
        <v>22754</v>
      </c>
      <c r="B3026" s="25" t="s">
        <v>20419</v>
      </c>
    </row>
    <row r="3027" spans="1:2" ht="15">
      <c r="A3027" s="25" t="s">
        <v>8287</v>
      </c>
      <c r="B3027" s="25" t="s">
        <v>20419</v>
      </c>
    </row>
    <row r="3028" spans="1:2" ht="15">
      <c r="A3028" s="25" t="s">
        <v>22755</v>
      </c>
      <c r="B3028" s="25" t="s">
        <v>20419</v>
      </c>
    </row>
    <row r="3029" spans="1:2" ht="15">
      <c r="A3029" s="25" t="s">
        <v>12847</v>
      </c>
      <c r="B3029" s="25" t="s">
        <v>20419</v>
      </c>
    </row>
    <row r="3030" spans="1:2" ht="15">
      <c r="A3030" s="25" t="s">
        <v>9343</v>
      </c>
      <c r="B3030" s="25" t="s">
        <v>20419</v>
      </c>
    </row>
    <row r="3031" spans="1:2" ht="15">
      <c r="A3031" s="25" t="s">
        <v>22756</v>
      </c>
      <c r="B3031" s="25" t="s">
        <v>20419</v>
      </c>
    </row>
    <row r="3032" spans="1:2" ht="15">
      <c r="A3032" s="25" t="s">
        <v>22757</v>
      </c>
      <c r="B3032" s="25" t="s">
        <v>20419</v>
      </c>
    </row>
    <row r="3033" spans="1:2" ht="15">
      <c r="A3033" s="25" t="s">
        <v>9347</v>
      </c>
      <c r="B3033" s="25" t="s">
        <v>20419</v>
      </c>
    </row>
    <row r="3034" spans="1:2" ht="15">
      <c r="A3034" s="25" t="s">
        <v>22758</v>
      </c>
      <c r="B3034" s="25" t="s">
        <v>20419</v>
      </c>
    </row>
    <row r="3035" spans="1:2" ht="15">
      <c r="A3035" s="25" t="s">
        <v>22759</v>
      </c>
      <c r="B3035" s="25" t="s">
        <v>20419</v>
      </c>
    </row>
    <row r="3036" spans="1:2" ht="15">
      <c r="A3036" s="25" t="s">
        <v>22760</v>
      </c>
      <c r="B3036" s="25" t="s">
        <v>20406</v>
      </c>
    </row>
    <row r="3037" spans="1:2" ht="15">
      <c r="A3037" s="25" t="s">
        <v>22761</v>
      </c>
      <c r="B3037" s="25" t="s">
        <v>20406</v>
      </c>
    </row>
    <row r="3038" spans="1:2" ht="15">
      <c r="A3038" s="25" t="s">
        <v>22761</v>
      </c>
      <c r="B3038" s="25" t="s">
        <v>20406</v>
      </c>
    </row>
    <row r="3039" spans="1:2" ht="15">
      <c r="A3039" s="25" t="s">
        <v>22762</v>
      </c>
      <c r="B3039" s="25" t="s">
        <v>20406</v>
      </c>
    </row>
    <row r="3040" spans="1:2" ht="15">
      <c r="A3040" s="25" t="s">
        <v>22763</v>
      </c>
      <c r="B3040" s="25" t="s">
        <v>20406</v>
      </c>
    </row>
    <row r="3041" spans="1:2" ht="15">
      <c r="A3041" s="25" t="s">
        <v>22764</v>
      </c>
      <c r="B3041" s="25" t="s">
        <v>20406</v>
      </c>
    </row>
    <row r="3042" spans="1:2" ht="15">
      <c r="A3042" s="25" t="s">
        <v>22765</v>
      </c>
      <c r="B3042" s="25" t="s">
        <v>20406</v>
      </c>
    </row>
    <row r="3043" spans="1:2" ht="15">
      <c r="A3043" s="25" t="s">
        <v>13620</v>
      </c>
      <c r="B3043" s="25" t="s">
        <v>20419</v>
      </c>
    </row>
    <row r="3044" spans="1:2" ht="15">
      <c r="A3044" s="25" t="s">
        <v>11558</v>
      </c>
      <c r="B3044" s="25" t="s">
        <v>20419</v>
      </c>
    </row>
    <row r="3045" spans="1:2" ht="15">
      <c r="A3045" s="25" t="s">
        <v>7544</v>
      </c>
      <c r="B3045" s="25" t="s">
        <v>20419</v>
      </c>
    </row>
    <row r="3046" spans="1:2" ht="15">
      <c r="A3046" s="25" t="s">
        <v>11347</v>
      </c>
      <c r="B3046" s="25" t="s">
        <v>20419</v>
      </c>
    </row>
    <row r="3047" spans="1:2" ht="15">
      <c r="A3047" s="25" t="s">
        <v>22766</v>
      </c>
      <c r="B3047" s="25" t="s">
        <v>20406</v>
      </c>
    </row>
    <row r="3048" spans="1:2" ht="15">
      <c r="A3048" s="25" t="s">
        <v>22767</v>
      </c>
      <c r="B3048" s="25" t="s">
        <v>20406</v>
      </c>
    </row>
    <row r="3049" spans="1:2" ht="15">
      <c r="A3049" s="25" t="s">
        <v>22768</v>
      </c>
      <c r="B3049" s="25" t="s">
        <v>20406</v>
      </c>
    </row>
    <row r="3050" spans="1:2" ht="15">
      <c r="A3050" s="25" t="s">
        <v>22769</v>
      </c>
      <c r="B3050" s="25" t="s">
        <v>20406</v>
      </c>
    </row>
    <row r="3051" spans="1:2" ht="15">
      <c r="A3051" s="25" t="s">
        <v>22770</v>
      </c>
      <c r="B3051" s="25" t="s">
        <v>20406</v>
      </c>
    </row>
    <row r="3052" spans="1:2" ht="15">
      <c r="A3052" s="25" t="s">
        <v>22771</v>
      </c>
      <c r="B3052" s="25" t="s">
        <v>20406</v>
      </c>
    </row>
    <row r="3053" spans="1:2" ht="15">
      <c r="A3053" s="25" t="s">
        <v>22772</v>
      </c>
      <c r="B3053" s="25" t="s">
        <v>20406</v>
      </c>
    </row>
    <row r="3054" spans="1:2" ht="15">
      <c r="A3054" s="25" t="s">
        <v>22773</v>
      </c>
      <c r="B3054" s="25" t="s">
        <v>20406</v>
      </c>
    </row>
    <row r="3055" spans="1:2" ht="15">
      <c r="A3055" s="25" t="s">
        <v>22774</v>
      </c>
      <c r="B3055" s="25" t="s">
        <v>20406</v>
      </c>
    </row>
    <row r="3056" spans="1:2" ht="15">
      <c r="A3056" s="25" t="s">
        <v>22775</v>
      </c>
      <c r="B3056" s="25" t="s">
        <v>20406</v>
      </c>
    </row>
    <row r="3057" spans="1:2" ht="15">
      <c r="A3057" s="25" t="s">
        <v>22776</v>
      </c>
      <c r="B3057" s="25" t="s">
        <v>20406</v>
      </c>
    </row>
    <row r="3058" spans="1:2" ht="15">
      <c r="A3058" s="25" t="s">
        <v>22777</v>
      </c>
      <c r="B3058" s="25" t="s">
        <v>20406</v>
      </c>
    </row>
    <row r="3059" spans="1:2" ht="15">
      <c r="A3059" s="25" t="s">
        <v>22778</v>
      </c>
      <c r="B3059" s="25" t="s">
        <v>20406</v>
      </c>
    </row>
    <row r="3060" spans="1:2" ht="15">
      <c r="A3060" s="25" t="s">
        <v>13871</v>
      </c>
      <c r="B3060" s="25" t="s">
        <v>20419</v>
      </c>
    </row>
    <row r="3061" spans="1:2" ht="15">
      <c r="A3061" s="25" t="s">
        <v>9882</v>
      </c>
      <c r="B3061" s="25" t="s">
        <v>20419</v>
      </c>
    </row>
    <row r="3062" spans="1:2" ht="15">
      <c r="A3062" s="25" t="s">
        <v>13092</v>
      </c>
      <c r="B3062" s="25" t="s">
        <v>20406</v>
      </c>
    </row>
    <row r="3063" spans="1:2" ht="15">
      <c r="A3063" s="25" t="s">
        <v>9173</v>
      </c>
      <c r="B3063" s="25" t="s">
        <v>20419</v>
      </c>
    </row>
    <row r="3064" spans="1:2" ht="15">
      <c r="A3064" s="25" t="s">
        <v>11082</v>
      </c>
      <c r="B3064" s="25" t="s">
        <v>20419</v>
      </c>
    </row>
    <row r="3065" spans="1:2" ht="15">
      <c r="A3065" s="25" t="s">
        <v>22779</v>
      </c>
      <c r="B3065" s="25" t="s">
        <v>20419</v>
      </c>
    </row>
    <row r="3066" spans="1:2" ht="15">
      <c r="A3066" s="25" t="s">
        <v>10701</v>
      </c>
      <c r="B3066" s="25" t="s">
        <v>20419</v>
      </c>
    </row>
    <row r="3067" spans="1:2" ht="15">
      <c r="A3067" s="25" t="s">
        <v>8859</v>
      </c>
      <c r="B3067" s="25" t="s">
        <v>20419</v>
      </c>
    </row>
    <row r="3068" spans="1:2" ht="15">
      <c r="A3068" s="25" t="s">
        <v>22780</v>
      </c>
      <c r="B3068" s="25" t="s">
        <v>20406</v>
      </c>
    </row>
    <row r="3069" spans="1:2" ht="15">
      <c r="A3069" s="25" t="s">
        <v>22781</v>
      </c>
      <c r="B3069" s="25" t="s">
        <v>20406</v>
      </c>
    </row>
    <row r="3070" spans="1:2" ht="15">
      <c r="A3070" s="25" t="s">
        <v>22782</v>
      </c>
      <c r="B3070" s="25" t="s">
        <v>20406</v>
      </c>
    </row>
    <row r="3071" spans="1:2" ht="15">
      <c r="A3071" s="25" t="s">
        <v>22783</v>
      </c>
      <c r="B3071" s="25" t="s">
        <v>20406</v>
      </c>
    </row>
    <row r="3072" spans="1:2" ht="15">
      <c r="A3072" s="25" t="s">
        <v>22784</v>
      </c>
      <c r="B3072" s="25" t="s">
        <v>20419</v>
      </c>
    </row>
    <row r="3073" spans="1:2" ht="15">
      <c r="A3073" s="25" t="s">
        <v>8098</v>
      </c>
      <c r="B3073" s="25" t="s">
        <v>20419</v>
      </c>
    </row>
    <row r="3074" spans="1:2" ht="15">
      <c r="A3074" s="25" t="s">
        <v>12050</v>
      </c>
      <c r="B3074" s="25" t="s">
        <v>20419</v>
      </c>
    </row>
    <row r="3075" spans="1:2" ht="15">
      <c r="A3075" s="25" t="s">
        <v>11765</v>
      </c>
      <c r="B3075" s="25" t="s">
        <v>20419</v>
      </c>
    </row>
    <row r="3076" spans="1:2" ht="15">
      <c r="A3076" s="25" t="s">
        <v>8954</v>
      </c>
      <c r="B3076" s="25" t="s">
        <v>20419</v>
      </c>
    </row>
    <row r="3077" spans="1:2" ht="15">
      <c r="A3077" s="25" t="s">
        <v>22785</v>
      </c>
      <c r="B3077" s="25" t="s">
        <v>20406</v>
      </c>
    </row>
    <row r="3078" spans="1:2" ht="15">
      <c r="A3078" s="25" t="s">
        <v>22786</v>
      </c>
      <c r="B3078" s="25" t="s">
        <v>20406</v>
      </c>
    </row>
    <row r="3079" spans="1:2" ht="15">
      <c r="A3079" s="25" t="s">
        <v>22787</v>
      </c>
      <c r="B3079" s="25" t="s">
        <v>20406</v>
      </c>
    </row>
    <row r="3080" spans="1:2" ht="15">
      <c r="A3080" s="25" t="s">
        <v>22788</v>
      </c>
      <c r="B3080" s="25" t="s">
        <v>20406</v>
      </c>
    </row>
    <row r="3081" spans="1:2" ht="15">
      <c r="A3081" s="25" t="s">
        <v>22789</v>
      </c>
      <c r="B3081" s="25" t="s">
        <v>20406</v>
      </c>
    </row>
    <row r="3082" spans="1:2" ht="15">
      <c r="A3082" s="25" t="s">
        <v>22790</v>
      </c>
      <c r="B3082" s="25" t="s">
        <v>20406</v>
      </c>
    </row>
    <row r="3083" spans="1:2" ht="15">
      <c r="A3083" s="25" t="s">
        <v>22791</v>
      </c>
      <c r="B3083" s="25" t="s">
        <v>20406</v>
      </c>
    </row>
    <row r="3084" spans="1:2" ht="15">
      <c r="A3084" s="25" t="s">
        <v>9138</v>
      </c>
      <c r="B3084" s="25" t="s">
        <v>20419</v>
      </c>
    </row>
    <row r="3085" spans="1:2" ht="15">
      <c r="A3085" s="25" t="s">
        <v>22792</v>
      </c>
      <c r="B3085" s="25" t="s">
        <v>20419</v>
      </c>
    </row>
    <row r="3086" spans="1:2" ht="15">
      <c r="A3086" s="25" t="s">
        <v>22793</v>
      </c>
      <c r="B3086" s="25" t="s">
        <v>20419</v>
      </c>
    </row>
    <row r="3087" spans="1:2" ht="15">
      <c r="A3087" s="25" t="s">
        <v>10168</v>
      </c>
      <c r="B3087" s="25" t="s">
        <v>20406</v>
      </c>
    </row>
    <row r="3088" spans="1:2" ht="15">
      <c r="A3088" s="25" t="s">
        <v>9909</v>
      </c>
      <c r="B3088" s="25" t="s">
        <v>20406</v>
      </c>
    </row>
    <row r="3089" spans="1:2" ht="15">
      <c r="A3089" s="25" t="s">
        <v>8312</v>
      </c>
      <c r="B3089" s="25" t="s">
        <v>20419</v>
      </c>
    </row>
    <row r="3090" spans="1:2" ht="15">
      <c r="A3090" s="25" t="s">
        <v>10647</v>
      </c>
      <c r="B3090" s="25" t="s">
        <v>20419</v>
      </c>
    </row>
    <row r="3091" spans="1:2" ht="15">
      <c r="A3091" s="25" t="s">
        <v>22794</v>
      </c>
      <c r="B3091" s="25" t="s">
        <v>20406</v>
      </c>
    </row>
    <row r="3092" spans="1:2" ht="15">
      <c r="A3092" s="25" t="s">
        <v>22795</v>
      </c>
      <c r="B3092" s="25" t="s">
        <v>20406</v>
      </c>
    </row>
    <row r="3093" spans="1:2" ht="15">
      <c r="A3093" s="25" t="s">
        <v>22796</v>
      </c>
      <c r="B3093" s="25" t="s">
        <v>20406</v>
      </c>
    </row>
    <row r="3094" spans="1:2" ht="15">
      <c r="A3094" s="25" t="s">
        <v>22797</v>
      </c>
      <c r="B3094" s="25" t="s">
        <v>20406</v>
      </c>
    </row>
    <row r="3095" spans="1:2" ht="15">
      <c r="A3095" s="25" t="s">
        <v>22798</v>
      </c>
      <c r="B3095" s="25" t="s">
        <v>20406</v>
      </c>
    </row>
    <row r="3096" spans="1:2" ht="15">
      <c r="A3096" s="25" t="s">
        <v>22799</v>
      </c>
      <c r="B3096" s="25" t="s">
        <v>20406</v>
      </c>
    </row>
    <row r="3097" spans="1:2" ht="15">
      <c r="A3097" s="25" t="s">
        <v>22800</v>
      </c>
      <c r="B3097" s="25" t="s">
        <v>20406</v>
      </c>
    </row>
    <row r="3098" spans="1:2" ht="15">
      <c r="A3098" s="25" t="s">
        <v>22801</v>
      </c>
      <c r="B3098" s="25" t="s">
        <v>20406</v>
      </c>
    </row>
    <row r="3099" spans="1:2" ht="15">
      <c r="A3099" s="25" t="s">
        <v>22802</v>
      </c>
      <c r="B3099" s="25" t="s">
        <v>20406</v>
      </c>
    </row>
    <row r="3100" spans="1:2" ht="15">
      <c r="A3100" s="25" t="s">
        <v>22803</v>
      </c>
      <c r="B3100" s="25" t="s">
        <v>20406</v>
      </c>
    </row>
    <row r="3101" spans="1:2" ht="15">
      <c r="A3101" s="25" t="s">
        <v>22804</v>
      </c>
      <c r="B3101" s="25" t="s">
        <v>20406</v>
      </c>
    </row>
    <row r="3102" spans="1:2" ht="15">
      <c r="A3102" s="25" t="s">
        <v>12269</v>
      </c>
      <c r="B3102" s="25" t="s">
        <v>20419</v>
      </c>
    </row>
    <row r="3103" spans="1:2" ht="15">
      <c r="A3103" s="25" t="s">
        <v>22805</v>
      </c>
      <c r="B3103" s="25" t="s">
        <v>20419</v>
      </c>
    </row>
    <row r="3104" spans="1:2" ht="15">
      <c r="A3104" s="25" t="s">
        <v>14645</v>
      </c>
      <c r="B3104" s="25" t="s">
        <v>20419</v>
      </c>
    </row>
    <row r="3105" spans="1:2" ht="15">
      <c r="A3105" s="25" t="s">
        <v>12388</v>
      </c>
      <c r="B3105" s="25" t="s">
        <v>20419</v>
      </c>
    </row>
    <row r="3106" spans="1:2" ht="15">
      <c r="A3106" s="25" t="s">
        <v>10738</v>
      </c>
      <c r="B3106" s="25" t="s">
        <v>20419</v>
      </c>
    </row>
    <row r="3107" spans="1:2" ht="15">
      <c r="A3107" s="25" t="s">
        <v>9381</v>
      </c>
      <c r="B3107" s="25" t="s">
        <v>20419</v>
      </c>
    </row>
    <row r="3108" spans="1:2" ht="15">
      <c r="A3108" s="25" t="s">
        <v>22806</v>
      </c>
      <c r="B3108" s="25" t="s">
        <v>20419</v>
      </c>
    </row>
    <row r="3109" spans="1:2" ht="15">
      <c r="A3109" s="25" t="s">
        <v>9398</v>
      </c>
      <c r="B3109" s="25" t="s">
        <v>20419</v>
      </c>
    </row>
    <row r="3110" spans="1:2" ht="15">
      <c r="A3110" s="25" t="s">
        <v>22807</v>
      </c>
      <c r="B3110" s="25" t="s">
        <v>20419</v>
      </c>
    </row>
    <row r="3111" spans="1:2" ht="15">
      <c r="A3111" s="25" t="s">
        <v>22808</v>
      </c>
      <c r="B3111" s="25" t="s">
        <v>20406</v>
      </c>
    </row>
    <row r="3112" spans="1:2" ht="15">
      <c r="A3112" s="25" t="s">
        <v>22809</v>
      </c>
      <c r="B3112" s="25" t="s">
        <v>20406</v>
      </c>
    </row>
    <row r="3113" spans="1:2" ht="15">
      <c r="A3113" s="25" t="s">
        <v>22810</v>
      </c>
      <c r="B3113" s="25" t="s">
        <v>20406</v>
      </c>
    </row>
    <row r="3114" spans="1:2" ht="15">
      <c r="A3114" s="25" t="s">
        <v>15621</v>
      </c>
      <c r="B3114" s="25" t="s">
        <v>20419</v>
      </c>
    </row>
    <row r="3115" spans="1:2" ht="15">
      <c r="A3115" s="25" t="s">
        <v>8446</v>
      </c>
      <c r="B3115" s="25" t="s">
        <v>20419</v>
      </c>
    </row>
    <row r="3116" spans="1:2" ht="15">
      <c r="A3116" s="25" t="s">
        <v>22811</v>
      </c>
      <c r="B3116" s="25" t="s">
        <v>20419</v>
      </c>
    </row>
    <row r="3117" spans="1:2" ht="15">
      <c r="A3117" s="25" t="s">
        <v>22812</v>
      </c>
      <c r="B3117" s="25" t="s">
        <v>20406</v>
      </c>
    </row>
    <row r="3118" spans="1:2" ht="15">
      <c r="A3118" s="25" t="s">
        <v>22813</v>
      </c>
      <c r="B3118" s="25" t="s">
        <v>20406</v>
      </c>
    </row>
    <row r="3119" spans="1:2" ht="15">
      <c r="A3119" s="25" t="s">
        <v>22814</v>
      </c>
      <c r="B3119" s="25" t="s">
        <v>20406</v>
      </c>
    </row>
    <row r="3120" spans="1:2" ht="15">
      <c r="A3120" s="25" t="s">
        <v>22815</v>
      </c>
      <c r="B3120" s="25" t="s">
        <v>20406</v>
      </c>
    </row>
    <row r="3121" spans="1:2" ht="15">
      <c r="A3121" s="25" t="s">
        <v>22816</v>
      </c>
      <c r="B3121" s="25" t="s">
        <v>20406</v>
      </c>
    </row>
    <row r="3122" spans="1:2" ht="15">
      <c r="A3122" s="25" t="s">
        <v>22817</v>
      </c>
      <c r="B3122" s="25" t="s">
        <v>20406</v>
      </c>
    </row>
    <row r="3123" spans="1:2" ht="15">
      <c r="A3123" s="25" t="s">
        <v>22818</v>
      </c>
      <c r="B3123" s="25" t="s">
        <v>20406</v>
      </c>
    </row>
    <row r="3124" spans="1:2" ht="15">
      <c r="A3124" s="25" t="s">
        <v>22819</v>
      </c>
      <c r="B3124" s="25" t="s">
        <v>20406</v>
      </c>
    </row>
    <row r="3125" spans="1:2" ht="15">
      <c r="A3125" s="25" t="s">
        <v>22820</v>
      </c>
      <c r="B3125" s="25" t="s">
        <v>20406</v>
      </c>
    </row>
    <row r="3126" spans="1:2" ht="15">
      <c r="A3126" s="25" t="s">
        <v>22821</v>
      </c>
      <c r="B3126" s="25" t="s">
        <v>20406</v>
      </c>
    </row>
    <row r="3127" spans="1:2" ht="15">
      <c r="A3127" s="25" t="s">
        <v>22821</v>
      </c>
      <c r="B3127" s="25" t="s">
        <v>20406</v>
      </c>
    </row>
    <row r="3128" spans="1:2" ht="15">
      <c r="A3128" s="25" t="s">
        <v>22822</v>
      </c>
      <c r="B3128" s="25" t="s">
        <v>20406</v>
      </c>
    </row>
    <row r="3129" spans="1:2" ht="15">
      <c r="A3129" s="25" t="s">
        <v>22823</v>
      </c>
      <c r="B3129" s="25" t="s">
        <v>20406</v>
      </c>
    </row>
    <row r="3130" spans="1:2" ht="15">
      <c r="A3130" s="25" t="s">
        <v>22824</v>
      </c>
      <c r="B3130" s="25" t="s">
        <v>20406</v>
      </c>
    </row>
    <row r="3131" spans="1:2" ht="15">
      <c r="A3131" s="25" t="s">
        <v>22825</v>
      </c>
      <c r="B3131" s="25" t="s">
        <v>20406</v>
      </c>
    </row>
    <row r="3132" spans="1:2" ht="15">
      <c r="A3132" s="25" t="s">
        <v>22826</v>
      </c>
      <c r="B3132" s="25" t="s">
        <v>20406</v>
      </c>
    </row>
    <row r="3133" spans="1:2" ht="15">
      <c r="A3133" s="25" t="s">
        <v>22827</v>
      </c>
      <c r="B3133" s="25" t="s">
        <v>20419</v>
      </c>
    </row>
    <row r="3134" spans="1:2" ht="15">
      <c r="A3134" s="25" t="s">
        <v>9611</v>
      </c>
      <c r="B3134" s="25" t="s">
        <v>20419</v>
      </c>
    </row>
    <row r="3135" spans="1:2" ht="15">
      <c r="A3135" s="25" t="s">
        <v>9077</v>
      </c>
      <c r="B3135" s="25" t="s">
        <v>20419</v>
      </c>
    </row>
    <row r="3136" spans="1:2" ht="15">
      <c r="A3136" s="25" t="s">
        <v>22828</v>
      </c>
      <c r="B3136" s="25" t="s">
        <v>20419</v>
      </c>
    </row>
    <row r="3137" spans="1:2" ht="15">
      <c r="A3137" s="25" t="s">
        <v>22829</v>
      </c>
      <c r="B3137" s="25" t="s">
        <v>20419</v>
      </c>
    </row>
    <row r="3138" spans="1:2" ht="15">
      <c r="A3138" s="25" t="s">
        <v>22830</v>
      </c>
      <c r="B3138" s="25" t="s">
        <v>20419</v>
      </c>
    </row>
    <row r="3139" spans="1:2" ht="15">
      <c r="A3139" s="25" t="s">
        <v>10409</v>
      </c>
      <c r="B3139" s="25" t="s">
        <v>20419</v>
      </c>
    </row>
    <row r="3140" spans="1:2" ht="15">
      <c r="A3140" s="25" t="s">
        <v>9355</v>
      </c>
      <c r="B3140" s="25" t="s">
        <v>20419</v>
      </c>
    </row>
    <row r="3141" spans="1:2" ht="15">
      <c r="A3141" s="25" t="s">
        <v>22831</v>
      </c>
      <c r="B3141" s="25" t="s">
        <v>20419</v>
      </c>
    </row>
    <row r="3142" spans="1:2" ht="15">
      <c r="A3142" s="25" t="s">
        <v>22832</v>
      </c>
      <c r="B3142" s="25" t="s">
        <v>20406</v>
      </c>
    </row>
    <row r="3143" spans="1:2" ht="15">
      <c r="A3143" s="25" t="s">
        <v>22833</v>
      </c>
      <c r="B3143" s="25" t="s">
        <v>20406</v>
      </c>
    </row>
    <row r="3144" spans="1:2" ht="15">
      <c r="A3144" s="25" t="s">
        <v>22833</v>
      </c>
      <c r="B3144" s="25" t="s">
        <v>20406</v>
      </c>
    </row>
    <row r="3145" spans="1:2" ht="15">
      <c r="A3145" s="25" t="s">
        <v>22834</v>
      </c>
      <c r="B3145" s="25" t="s">
        <v>20406</v>
      </c>
    </row>
    <row r="3146" spans="1:2" ht="15">
      <c r="A3146" s="25" t="s">
        <v>22835</v>
      </c>
      <c r="B3146" s="25" t="s">
        <v>20406</v>
      </c>
    </row>
    <row r="3147" spans="1:2" ht="15">
      <c r="A3147" s="25" t="s">
        <v>7653</v>
      </c>
      <c r="B3147" s="25" t="s">
        <v>20406</v>
      </c>
    </row>
    <row r="3148" spans="1:2" ht="15">
      <c r="A3148" s="25" t="s">
        <v>22836</v>
      </c>
      <c r="B3148" s="25" t="s">
        <v>20406</v>
      </c>
    </row>
    <row r="3149" spans="1:2" ht="15">
      <c r="A3149" s="25" t="s">
        <v>22837</v>
      </c>
      <c r="B3149" s="25" t="s">
        <v>20406</v>
      </c>
    </row>
    <row r="3150" spans="1:2" ht="15">
      <c r="A3150" s="25" t="s">
        <v>14541</v>
      </c>
      <c r="B3150" s="25" t="s">
        <v>20419</v>
      </c>
    </row>
    <row r="3151" spans="1:2" ht="15">
      <c r="A3151" s="25" t="s">
        <v>22838</v>
      </c>
      <c r="B3151" s="25" t="s">
        <v>20419</v>
      </c>
    </row>
    <row r="3152" spans="1:2" ht="15">
      <c r="A3152" s="25" t="s">
        <v>9106</v>
      </c>
      <c r="B3152" s="25" t="s">
        <v>20419</v>
      </c>
    </row>
    <row r="3153" spans="1:2" ht="15">
      <c r="A3153" s="25" t="s">
        <v>9928</v>
      </c>
      <c r="B3153" s="25" t="s">
        <v>20419</v>
      </c>
    </row>
    <row r="3154" spans="1:2" ht="15">
      <c r="A3154" s="25" t="s">
        <v>9928</v>
      </c>
      <c r="B3154" s="25" t="s">
        <v>20419</v>
      </c>
    </row>
    <row r="3155" spans="1:2" ht="15">
      <c r="A3155" s="25" t="s">
        <v>12089</v>
      </c>
      <c r="B3155" s="25" t="s">
        <v>20419</v>
      </c>
    </row>
    <row r="3156" spans="1:2" ht="15">
      <c r="A3156" s="25" t="s">
        <v>22839</v>
      </c>
      <c r="B3156" s="25" t="s">
        <v>20419</v>
      </c>
    </row>
    <row r="3157" spans="1:2" ht="15">
      <c r="A3157" s="25" t="s">
        <v>9860</v>
      </c>
      <c r="B3157" s="25" t="s">
        <v>20419</v>
      </c>
    </row>
    <row r="3158" spans="1:2" ht="15">
      <c r="A3158" s="25" t="s">
        <v>9709</v>
      </c>
      <c r="B3158" s="25" t="s">
        <v>20406</v>
      </c>
    </row>
    <row r="3159" spans="1:2" ht="15">
      <c r="A3159" s="25" t="s">
        <v>22840</v>
      </c>
      <c r="B3159" s="25" t="s">
        <v>20419</v>
      </c>
    </row>
    <row r="3160" spans="1:2" ht="15">
      <c r="A3160" s="25" t="s">
        <v>22841</v>
      </c>
      <c r="B3160" s="25" t="s">
        <v>20406</v>
      </c>
    </row>
    <row r="3161" spans="1:2" ht="15">
      <c r="A3161" s="25" t="s">
        <v>22842</v>
      </c>
      <c r="B3161" s="25" t="s">
        <v>20406</v>
      </c>
    </row>
    <row r="3162" spans="1:2" ht="15">
      <c r="A3162" s="25" t="s">
        <v>22843</v>
      </c>
      <c r="B3162" s="25" t="s">
        <v>20406</v>
      </c>
    </row>
    <row r="3163" spans="1:2" ht="15">
      <c r="A3163" s="25" t="s">
        <v>22844</v>
      </c>
      <c r="B3163" s="25" t="s">
        <v>20406</v>
      </c>
    </row>
    <row r="3164" spans="1:2" ht="15">
      <c r="A3164" s="25" t="s">
        <v>22845</v>
      </c>
      <c r="B3164" s="25" t="s">
        <v>20406</v>
      </c>
    </row>
    <row r="3165" spans="1:2" ht="15">
      <c r="A3165" s="25" t="s">
        <v>22846</v>
      </c>
      <c r="B3165" s="25" t="s">
        <v>20406</v>
      </c>
    </row>
    <row r="3166" spans="1:2" ht="15">
      <c r="A3166" s="25" t="s">
        <v>22847</v>
      </c>
      <c r="B3166" s="25" t="s">
        <v>20419</v>
      </c>
    </row>
    <row r="3167" spans="1:2" ht="15">
      <c r="A3167" s="25" t="s">
        <v>22848</v>
      </c>
      <c r="B3167" s="25" t="s">
        <v>20406</v>
      </c>
    </row>
    <row r="3168" spans="1:2" ht="15">
      <c r="A3168" s="25" t="s">
        <v>22849</v>
      </c>
      <c r="B3168" s="25" t="s">
        <v>20406</v>
      </c>
    </row>
    <row r="3169" spans="1:2" ht="15">
      <c r="A3169" s="25" t="s">
        <v>22850</v>
      </c>
      <c r="B3169" s="25" t="s">
        <v>20406</v>
      </c>
    </row>
    <row r="3170" spans="1:2" ht="15">
      <c r="A3170" s="25" t="s">
        <v>22851</v>
      </c>
      <c r="B3170" s="25" t="s">
        <v>20406</v>
      </c>
    </row>
    <row r="3171" spans="1:2" ht="15">
      <c r="A3171" s="25" t="s">
        <v>22852</v>
      </c>
      <c r="B3171" s="25" t="s">
        <v>20406</v>
      </c>
    </row>
    <row r="3172" spans="1:2" ht="15">
      <c r="A3172" s="25" t="s">
        <v>22853</v>
      </c>
      <c r="B3172" s="25" t="s">
        <v>20406</v>
      </c>
    </row>
    <row r="3173" spans="1:2" ht="15">
      <c r="A3173" s="25" t="s">
        <v>15679</v>
      </c>
      <c r="B3173" s="25" t="s">
        <v>20406</v>
      </c>
    </row>
    <row r="3174" spans="1:2" ht="15">
      <c r="A3174" s="25" t="s">
        <v>22854</v>
      </c>
      <c r="B3174" s="25" t="s">
        <v>20419</v>
      </c>
    </row>
    <row r="3175" spans="1:2" ht="15">
      <c r="A3175" s="25" t="s">
        <v>22855</v>
      </c>
      <c r="B3175" s="25" t="s">
        <v>20406</v>
      </c>
    </row>
    <row r="3176" spans="1:2" ht="15">
      <c r="A3176" s="25" t="s">
        <v>10924</v>
      </c>
      <c r="B3176" s="25" t="s">
        <v>20419</v>
      </c>
    </row>
    <row r="3177" spans="1:2" ht="15">
      <c r="A3177" s="25" t="s">
        <v>22856</v>
      </c>
      <c r="B3177" s="25" t="s">
        <v>20419</v>
      </c>
    </row>
    <row r="3178" spans="1:2" ht="15">
      <c r="A3178" s="25" t="s">
        <v>22857</v>
      </c>
      <c r="B3178" s="25" t="s">
        <v>20419</v>
      </c>
    </row>
    <row r="3179" spans="1:2" ht="15">
      <c r="A3179" s="25" t="s">
        <v>22858</v>
      </c>
      <c r="B3179" s="25" t="s">
        <v>20419</v>
      </c>
    </row>
    <row r="3180" spans="1:2" ht="15">
      <c r="A3180" s="25" t="s">
        <v>22859</v>
      </c>
      <c r="B3180" s="25" t="s">
        <v>20419</v>
      </c>
    </row>
    <row r="3181" spans="1:2" ht="15">
      <c r="A3181" s="25" t="s">
        <v>10483</v>
      </c>
      <c r="B3181" s="25" t="s">
        <v>20419</v>
      </c>
    </row>
    <row r="3182" spans="1:2" ht="15">
      <c r="A3182" s="25" t="s">
        <v>9862</v>
      </c>
      <c r="B3182" s="25" t="s">
        <v>20419</v>
      </c>
    </row>
    <row r="3183" spans="1:2" ht="15">
      <c r="A3183" s="25" t="s">
        <v>22860</v>
      </c>
      <c r="B3183" s="25" t="s">
        <v>20419</v>
      </c>
    </row>
    <row r="3184" spans="1:2" ht="15">
      <c r="A3184" s="25" t="s">
        <v>22861</v>
      </c>
      <c r="B3184" s="25" t="s">
        <v>20419</v>
      </c>
    </row>
    <row r="3185" spans="1:2" ht="15">
      <c r="A3185" s="25" t="s">
        <v>22862</v>
      </c>
      <c r="B3185" s="25" t="s">
        <v>20406</v>
      </c>
    </row>
    <row r="3186" spans="1:2" ht="15">
      <c r="A3186" s="25" t="s">
        <v>8040</v>
      </c>
      <c r="B3186" s="25" t="s">
        <v>20406</v>
      </c>
    </row>
    <row r="3187" spans="1:2" ht="15">
      <c r="A3187" s="25" t="s">
        <v>22863</v>
      </c>
      <c r="B3187" s="25" t="s">
        <v>20406</v>
      </c>
    </row>
    <row r="3188" spans="1:2" ht="15">
      <c r="A3188" s="25" t="s">
        <v>7842</v>
      </c>
      <c r="B3188" s="25" t="s">
        <v>20419</v>
      </c>
    </row>
    <row r="3189" spans="1:2" ht="15">
      <c r="A3189" s="25" t="s">
        <v>22864</v>
      </c>
      <c r="B3189" s="25" t="s">
        <v>20419</v>
      </c>
    </row>
    <row r="3190" spans="1:2" ht="15">
      <c r="A3190" s="25" t="s">
        <v>22865</v>
      </c>
      <c r="B3190" s="25" t="s">
        <v>20406</v>
      </c>
    </row>
    <row r="3191" spans="1:2" ht="15">
      <c r="A3191" s="25" t="s">
        <v>22866</v>
      </c>
      <c r="B3191" s="25" t="s">
        <v>20406</v>
      </c>
    </row>
    <row r="3192" spans="1:2" ht="15">
      <c r="A3192" s="25" t="s">
        <v>22867</v>
      </c>
      <c r="B3192" s="25" t="s">
        <v>20406</v>
      </c>
    </row>
    <row r="3193" spans="1:2" ht="15">
      <c r="A3193" s="25" t="s">
        <v>22868</v>
      </c>
      <c r="B3193" s="25" t="s">
        <v>20406</v>
      </c>
    </row>
    <row r="3194" spans="1:2" ht="15">
      <c r="A3194" s="25" t="s">
        <v>22869</v>
      </c>
      <c r="B3194" s="25" t="s">
        <v>20406</v>
      </c>
    </row>
    <row r="3195" spans="1:2" ht="15">
      <c r="A3195" s="25" t="s">
        <v>22870</v>
      </c>
      <c r="B3195" s="25" t="s">
        <v>20406</v>
      </c>
    </row>
    <row r="3196" spans="1:2" ht="15">
      <c r="A3196" s="25" t="s">
        <v>22871</v>
      </c>
      <c r="B3196" s="25" t="s">
        <v>20406</v>
      </c>
    </row>
    <row r="3197" spans="1:2" ht="15">
      <c r="A3197" s="25" t="s">
        <v>22872</v>
      </c>
      <c r="B3197" s="25" t="s">
        <v>20406</v>
      </c>
    </row>
    <row r="3198" spans="1:2" ht="15">
      <c r="A3198" s="25" t="s">
        <v>22873</v>
      </c>
      <c r="B3198" s="25" t="s">
        <v>20406</v>
      </c>
    </row>
    <row r="3199" spans="1:2" ht="15">
      <c r="A3199" s="25" t="s">
        <v>10108</v>
      </c>
      <c r="B3199" s="25" t="s">
        <v>20419</v>
      </c>
    </row>
    <row r="3200" spans="1:2" ht="15">
      <c r="A3200" s="25" t="s">
        <v>22874</v>
      </c>
      <c r="B3200" s="25" t="s">
        <v>20406</v>
      </c>
    </row>
    <row r="3201" spans="1:2" ht="15">
      <c r="A3201" s="25" t="s">
        <v>22875</v>
      </c>
      <c r="B3201" s="25" t="s">
        <v>20406</v>
      </c>
    </row>
    <row r="3202" spans="1:2" ht="15">
      <c r="A3202" s="25" t="s">
        <v>22876</v>
      </c>
      <c r="B3202" s="25" t="s">
        <v>20406</v>
      </c>
    </row>
    <row r="3203" spans="1:2" ht="15">
      <c r="A3203" s="25" t="s">
        <v>22877</v>
      </c>
      <c r="B3203" s="25" t="s">
        <v>20406</v>
      </c>
    </row>
    <row r="3204" spans="1:2" ht="15">
      <c r="A3204" s="25" t="s">
        <v>22878</v>
      </c>
      <c r="B3204" s="25" t="s">
        <v>20406</v>
      </c>
    </row>
    <row r="3205" spans="1:2" ht="15">
      <c r="A3205" s="25" t="s">
        <v>22879</v>
      </c>
      <c r="B3205" s="25" t="s">
        <v>20406</v>
      </c>
    </row>
    <row r="3206" spans="1:2" ht="15">
      <c r="A3206" s="25" t="s">
        <v>22880</v>
      </c>
      <c r="B3206" s="25" t="s">
        <v>20406</v>
      </c>
    </row>
    <row r="3207" spans="1:2" ht="15">
      <c r="A3207" s="25" t="s">
        <v>22881</v>
      </c>
      <c r="B3207" s="25" t="s">
        <v>20406</v>
      </c>
    </row>
    <row r="3208" spans="1:2" ht="15">
      <c r="A3208" s="25" t="s">
        <v>22882</v>
      </c>
      <c r="B3208" s="25" t="s">
        <v>20419</v>
      </c>
    </row>
    <row r="3209" spans="1:2" ht="15">
      <c r="A3209" s="25" t="s">
        <v>22883</v>
      </c>
      <c r="B3209" s="25" t="s">
        <v>20406</v>
      </c>
    </row>
    <row r="3210" spans="1:2" ht="15">
      <c r="A3210" s="25" t="s">
        <v>8765</v>
      </c>
      <c r="B3210" s="25" t="s">
        <v>20419</v>
      </c>
    </row>
    <row r="3211" spans="1:2" ht="15">
      <c r="A3211" s="25" t="s">
        <v>22884</v>
      </c>
      <c r="B3211" s="25" t="s">
        <v>20406</v>
      </c>
    </row>
    <row r="3212" spans="1:2" ht="15">
      <c r="A3212" s="25" t="s">
        <v>22885</v>
      </c>
      <c r="B3212" s="25" t="s">
        <v>20406</v>
      </c>
    </row>
    <row r="3213" spans="1:2" ht="15">
      <c r="A3213" s="25" t="s">
        <v>22886</v>
      </c>
      <c r="B3213" s="25" t="s">
        <v>20406</v>
      </c>
    </row>
    <row r="3214" spans="1:2" ht="15">
      <c r="A3214" s="25" t="s">
        <v>22887</v>
      </c>
      <c r="B3214" s="25" t="s">
        <v>20406</v>
      </c>
    </row>
    <row r="3215" spans="1:2" ht="15">
      <c r="A3215" s="25" t="s">
        <v>22888</v>
      </c>
      <c r="B3215" s="25" t="s">
        <v>20406</v>
      </c>
    </row>
    <row r="3216" spans="1:2" ht="15">
      <c r="A3216" s="25" t="s">
        <v>22889</v>
      </c>
      <c r="B3216" s="25" t="s">
        <v>20419</v>
      </c>
    </row>
    <row r="3217" spans="1:2" ht="15">
      <c r="A3217" s="25" t="s">
        <v>9202</v>
      </c>
      <c r="B3217" s="25" t="s">
        <v>20419</v>
      </c>
    </row>
    <row r="3218" spans="1:2" ht="15">
      <c r="A3218" s="25" t="s">
        <v>10269</v>
      </c>
      <c r="B3218" s="25" t="s">
        <v>20419</v>
      </c>
    </row>
    <row r="3219" spans="1:2" ht="15">
      <c r="A3219" s="25" t="s">
        <v>7297</v>
      </c>
      <c r="B3219" s="25" t="s">
        <v>20419</v>
      </c>
    </row>
    <row r="3220" spans="1:2" ht="15">
      <c r="A3220" s="25" t="s">
        <v>22890</v>
      </c>
      <c r="B3220" s="25" t="s">
        <v>20406</v>
      </c>
    </row>
    <row r="3221" spans="1:2" ht="15">
      <c r="A3221" s="25" t="s">
        <v>22891</v>
      </c>
      <c r="B3221" s="25" t="s">
        <v>20406</v>
      </c>
    </row>
    <row r="3222" spans="1:2" ht="15">
      <c r="A3222" s="25" t="s">
        <v>22891</v>
      </c>
      <c r="B3222" s="25" t="s">
        <v>20406</v>
      </c>
    </row>
    <row r="3223" spans="1:2" ht="15">
      <c r="A3223" s="25" t="s">
        <v>22892</v>
      </c>
      <c r="B3223" s="25" t="s">
        <v>20406</v>
      </c>
    </row>
    <row r="3224" spans="1:2" ht="15">
      <c r="A3224" s="25" t="s">
        <v>22893</v>
      </c>
      <c r="B3224" s="25" t="s">
        <v>20406</v>
      </c>
    </row>
    <row r="3225" spans="1:2" ht="15">
      <c r="A3225" s="25" t="s">
        <v>22894</v>
      </c>
      <c r="B3225" s="25" t="s">
        <v>20406</v>
      </c>
    </row>
    <row r="3226" spans="1:2" ht="15">
      <c r="A3226" s="25" t="s">
        <v>22895</v>
      </c>
      <c r="B3226" s="25" t="s">
        <v>20406</v>
      </c>
    </row>
    <row r="3227" spans="1:2" ht="15">
      <c r="A3227" s="25" t="s">
        <v>22896</v>
      </c>
      <c r="B3227" s="25" t="s">
        <v>20406</v>
      </c>
    </row>
    <row r="3228" spans="1:2" ht="15">
      <c r="A3228" s="25" t="s">
        <v>22897</v>
      </c>
      <c r="B3228" s="25" t="s">
        <v>20419</v>
      </c>
    </row>
    <row r="3229" spans="1:2" ht="15">
      <c r="A3229" s="25" t="s">
        <v>8136</v>
      </c>
      <c r="B3229" s="25" t="s">
        <v>20419</v>
      </c>
    </row>
    <row r="3230" spans="1:2" ht="15">
      <c r="A3230" s="25" t="s">
        <v>22898</v>
      </c>
      <c r="B3230" s="25" t="s">
        <v>20419</v>
      </c>
    </row>
    <row r="3231" spans="1:2" ht="15">
      <c r="A3231" s="25" t="s">
        <v>22899</v>
      </c>
      <c r="B3231" s="25" t="s">
        <v>20419</v>
      </c>
    </row>
    <row r="3232" spans="1:2" ht="15">
      <c r="A3232" s="25" t="s">
        <v>22900</v>
      </c>
      <c r="B3232" s="25" t="s">
        <v>20406</v>
      </c>
    </row>
    <row r="3233" spans="1:2" ht="15">
      <c r="A3233" s="25" t="s">
        <v>22901</v>
      </c>
      <c r="B3233" s="25" t="s">
        <v>20406</v>
      </c>
    </row>
    <row r="3234" spans="1:2" ht="15">
      <c r="A3234" s="25" t="s">
        <v>22902</v>
      </c>
      <c r="B3234" s="25" t="s">
        <v>20406</v>
      </c>
    </row>
    <row r="3235" spans="1:2" ht="15">
      <c r="A3235" s="25" t="s">
        <v>22903</v>
      </c>
      <c r="B3235" s="25" t="s">
        <v>20406</v>
      </c>
    </row>
    <row r="3236" spans="1:2" ht="15">
      <c r="A3236" s="25" t="s">
        <v>22904</v>
      </c>
      <c r="B3236" s="25" t="s">
        <v>20406</v>
      </c>
    </row>
    <row r="3237" spans="1:2" ht="15">
      <c r="A3237" s="25" t="s">
        <v>22905</v>
      </c>
      <c r="B3237" s="25" t="s">
        <v>20406</v>
      </c>
    </row>
    <row r="3238" spans="1:2" ht="15">
      <c r="A3238" s="25" t="s">
        <v>22906</v>
      </c>
      <c r="B3238" s="25" t="s">
        <v>20406</v>
      </c>
    </row>
    <row r="3239" spans="1:2" ht="15">
      <c r="A3239" s="25" t="s">
        <v>22907</v>
      </c>
      <c r="B3239" s="25" t="s">
        <v>20406</v>
      </c>
    </row>
    <row r="3240" spans="1:2" ht="15">
      <c r="A3240" s="25" t="s">
        <v>22908</v>
      </c>
      <c r="B3240" s="25" t="s">
        <v>20406</v>
      </c>
    </row>
    <row r="3241" spans="1:2" ht="15">
      <c r="A3241" s="25" t="s">
        <v>22909</v>
      </c>
      <c r="B3241" s="25" t="s">
        <v>20406</v>
      </c>
    </row>
    <row r="3242" spans="1:2" ht="15">
      <c r="A3242" s="25" t="s">
        <v>22910</v>
      </c>
      <c r="B3242" s="25" t="s">
        <v>20406</v>
      </c>
    </row>
    <row r="3243" spans="1:2" ht="15">
      <c r="A3243" s="25" t="s">
        <v>22911</v>
      </c>
      <c r="B3243" s="25" t="s">
        <v>20406</v>
      </c>
    </row>
    <row r="3244" spans="1:2" ht="15">
      <c r="A3244" s="25" t="s">
        <v>22912</v>
      </c>
      <c r="B3244" s="25" t="s">
        <v>20406</v>
      </c>
    </row>
    <row r="3245" spans="1:2" ht="15">
      <c r="A3245" s="25" t="s">
        <v>22913</v>
      </c>
      <c r="B3245" s="25" t="s">
        <v>20406</v>
      </c>
    </row>
    <row r="3246" spans="1:2" ht="15">
      <c r="A3246" s="25" t="s">
        <v>22914</v>
      </c>
      <c r="B3246" s="25" t="s">
        <v>20406</v>
      </c>
    </row>
    <row r="3247" spans="1:2" ht="15">
      <c r="A3247" s="25" t="s">
        <v>22915</v>
      </c>
      <c r="B3247" s="25" t="s">
        <v>20406</v>
      </c>
    </row>
    <row r="3248" spans="1:2" ht="15">
      <c r="A3248" s="25" t="s">
        <v>22916</v>
      </c>
      <c r="B3248" s="25" t="s">
        <v>20406</v>
      </c>
    </row>
    <row r="3249" spans="1:2" ht="15">
      <c r="A3249" s="25" t="s">
        <v>22917</v>
      </c>
      <c r="B3249" s="25" t="s">
        <v>20406</v>
      </c>
    </row>
    <row r="3250" spans="1:2" ht="15">
      <c r="A3250" s="25" t="s">
        <v>22918</v>
      </c>
      <c r="B3250" s="25" t="s">
        <v>20406</v>
      </c>
    </row>
    <row r="3251" spans="1:2" ht="15">
      <c r="A3251" s="25" t="s">
        <v>22919</v>
      </c>
      <c r="B3251" s="25" t="s">
        <v>20406</v>
      </c>
    </row>
    <row r="3252" spans="1:2" ht="15">
      <c r="A3252" s="25" t="s">
        <v>22920</v>
      </c>
      <c r="B3252" s="25" t="s">
        <v>20419</v>
      </c>
    </row>
    <row r="3253" spans="1:2" ht="15">
      <c r="A3253" s="25" t="s">
        <v>14793</v>
      </c>
      <c r="B3253" s="25" t="s">
        <v>20419</v>
      </c>
    </row>
    <row r="3254" spans="1:2" ht="15">
      <c r="A3254" s="25" t="s">
        <v>22921</v>
      </c>
      <c r="B3254" s="25" t="s">
        <v>20419</v>
      </c>
    </row>
    <row r="3255" spans="1:2" ht="15">
      <c r="A3255" s="25" t="s">
        <v>22922</v>
      </c>
      <c r="B3255" s="25" t="s">
        <v>20419</v>
      </c>
    </row>
    <row r="3256" spans="1:2" ht="15">
      <c r="A3256" s="25" t="s">
        <v>14036</v>
      </c>
      <c r="B3256" s="25" t="s">
        <v>20419</v>
      </c>
    </row>
    <row r="3257" spans="1:2" ht="15">
      <c r="A3257" s="25" t="s">
        <v>17926</v>
      </c>
      <c r="B3257" s="25" t="s">
        <v>20419</v>
      </c>
    </row>
    <row r="3258" spans="1:2" ht="15">
      <c r="A3258" s="25" t="s">
        <v>9494</v>
      </c>
      <c r="B3258" s="25" t="s">
        <v>20419</v>
      </c>
    </row>
    <row r="3259" spans="1:2" ht="15">
      <c r="A3259" s="25" t="s">
        <v>17721</v>
      </c>
      <c r="B3259" s="25" t="s">
        <v>20419</v>
      </c>
    </row>
    <row r="3260" spans="1:2" ht="15">
      <c r="A3260" s="25" t="s">
        <v>9409</v>
      </c>
      <c r="B3260" s="25" t="s">
        <v>20419</v>
      </c>
    </row>
    <row r="3261" spans="1:2" ht="15">
      <c r="A3261" s="25" t="s">
        <v>22923</v>
      </c>
      <c r="B3261" s="25" t="s">
        <v>20419</v>
      </c>
    </row>
    <row r="3262" spans="1:2" ht="15">
      <c r="A3262" s="25" t="s">
        <v>14647</v>
      </c>
      <c r="B3262" s="25" t="s">
        <v>20419</v>
      </c>
    </row>
    <row r="3263" spans="1:2" ht="15">
      <c r="A3263" s="25" t="s">
        <v>22924</v>
      </c>
      <c r="B3263" s="25" t="s">
        <v>20419</v>
      </c>
    </row>
    <row r="3264" spans="1:2" ht="15">
      <c r="A3264" s="25" t="s">
        <v>22925</v>
      </c>
      <c r="B3264" s="25" t="s">
        <v>20419</v>
      </c>
    </row>
    <row r="3265" spans="1:2" ht="15">
      <c r="A3265" s="25" t="s">
        <v>22926</v>
      </c>
      <c r="B3265" s="25" t="s">
        <v>20419</v>
      </c>
    </row>
    <row r="3266" spans="1:2" ht="15">
      <c r="A3266" s="25" t="s">
        <v>22927</v>
      </c>
      <c r="B3266" s="25" t="s">
        <v>20419</v>
      </c>
    </row>
    <row r="3267" spans="1:2" ht="15">
      <c r="A3267" s="25" t="s">
        <v>22928</v>
      </c>
      <c r="B3267" s="25" t="s">
        <v>20419</v>
      </c>
    </row>
    <row r="3268" spans="1:2" ht="15">
      <c r="A3268" s="25" t="s">
        <v>22929</v>
      </c>
      <c r="B3268" s="25" t="s">
        <v>20419</v>
      </c>
    </row>
    <row r="3269" spans="1:2" ht="15">
      <c r="A3269" s="25" t="s">
        <v>22930</v>
      </c>
      <c r="B3269" s="25" t="s">
        <v>20419</v>
      </c>
    </row>
    <row r="3270" spans="1:2" ht="15">
      <c r="A3270" s="25" t="s">
        <v>22931</v>
      </c>
      <c r="B3270" s="25" t="s">
        <v>20419</v>
      </c>
    </row>
    <row r="3271" spans="1:2" ht="15">
      <c r="A3271" s="25" t="s">
        <v>12954</v>
      </c>
      <c r="B3271" s="25" t="s">
        <v>20406</v>
      </c>
    </row>
    <row r="3272" spans="1:2" ht="15">
      <c r="A3272" s="25" t="s">
        <v>22932</v>
      </c>
      <c r="B3272" s="25" t="s">
        <v>20419</v>
      </c>
    </row>
    <row r="3273" spans="1:2" ht="15">
      <c r="A3273" s="25" t="s">
        <v>22933</v>
      </c>
      <c r="B3273" s="25" t="s">
        <v>20419</v>
      </c>
    </row>
    <row r="3274" spans="1:2" ht="15">
      <c r="A3274" s="25" t="s">
        <v>16711</v>
      </c>
      <c r="B3274" s="25" t="s">
        <v>20419</v>
      </c>
    </row>
    <row r="3275" spans="1:2" ht="15">
      <c r="A3275" s="25" t="s">
        <v>22934</v>
      </c>
      <c r="B3275" s="25" t="s">
        <v>20419</v>
      </c>
    </row>
    <row r="3276" spans="1:2" ht="15">
      <c r="A3276" s="25" t="s">
        <v>22935</v>
      </c>
      <c r="B3276" s="25" t="s">
        <v>20419</v>
      </c>
    </row>
    <row r="3277" spans="1:2" ht="15">
      <c r="A3277" s="25" t="s">
        <v>22936</v>
      </c>
      <c r="B3277" s="25" t="s">
        <v>20406</v>
      </c>
    </row>
    <row r="3278" spans="1:2" ht="15">
      <c r="A3278" s="25" t="s">
        <v>22937</v>
      </c>
      <c r="B3278" s="25" t="s">
        <v>20406</v>
      </c>
    </row>
    <row r="3279" spans="1:2" ht="15">
      <c r="A3279" s="25" t="s">
        <v>22938</v>
      </c>
      <c r="B3279" s="25" t="s">
        <v>20406</v>
      </c>
    </row>
    <row r="3280" spans="1:2" ht="15">
      <c r="A3280" s="25" t="s">
        <v>22939</v>
      </c>
      <c r="B3280" s="25" t="s">
        <v>20406</v>
      </c>
    </row>
    <row r="3281" spans="1:2" ht="15">
      <c r="A3281" s="25" t="s">
        <v>22940</v>
      </c>
      <c r="B3281" s="25" t="s">
        <v>20406</v>
      </c>
    </row>
    <row r="3282" spans="1:2" ht="15">
      <c r="A3282" s="25" t="s">
        <v>22941</v>
      </c>
      <c r="B3282" s="25" t="s">
        <v>20406</v>
      </c>
    </row>
    <row r="3283" spans="1:2" ht="15">
      <c r="A3283" s="25" t="s">
        <v>22942</v>
      </c>
      <c r="B3283" s="25" t="s">
        <v>20406</v>
      </c>
    </row>
    <row r="3284" spans="1:2" ht="15">
      <c r="A3284" s="25" t="s">
        <v>22943</v>
      </c>
      <c r="B3284" s="25" t="s">
        <v>20406</v>
      </c>
    </row>
    <row r="3285" spans="1:2" ht="15">
      <c r="A3285" s="25" t="s">
        <v>9460</v>
      </c>
      <c r="B3285" s="25" t="s">
        <v>20419</v>
      </c>
    </row>
    <row r="3286" spans="1:2" ht="15">
      <c r="A3286" s="25" t="s">
        <v>22944</v>
      </c>
      <c r="B3286" s="25" t="s">
        <v>20406</v>
      </c>
    </row>
    <row r="3287" spans="1:2" ht="15">
      <c r="A3287" s="25" t="s">
        <v>22945</v>
      </c>
      <c r="B3287" s="25" t="s">
        <v>20406</v>
      </c>
    </row>
    <row r="3288" spans="1:2" ht="15">
      <c r="A3288" s="25" t="s">
        <v>22946</v>
      </c>
      <c r="B3288" s="25" t="s">
        <v>20406</v>
      </c>
    </row>
    <row r="3289" spans="1:2" ht="15">
      <c r="A3289" s="25" t="s">
        <v>12547</v>
      </c>
      <c r="B3289" s="25" t="s">
        <v>20419</v>
      </c>
    </row>
    <row r="3290" spans="1:2" ht="15">
      <c r="A3290" s="25" t="s">
        <v>22947</v>
      </c>
      <c r="B3290" s="25" t="s">
        <v>20419</v>
      </c>
    </row>
    <row r="3291" spans="1:2" ht="15">
      <c r="A3291" s="25" t="s">
        <v>15102</v>
      </c>
      <c r="B3291" s="25" t="s">
        <v>20419</v>
      </c>
    </row>
    <row r="3292" spans="1:2" ht="15">
      <c r="A3292" s="25" t="s">
        <v>10612</v>
      </c>
      <c r="B3292" s="25" t="s">
        <v>20419</v>
      </c>
    </row>
    <row r="3293" spans="1:2" ht="15">
      <c r="A3293" s="25" t="s">
        <v>22948</v>
      </c>
      <c r="B3293" s="25" t="s">
        <v>20419</v>
      </c>
    </row>
    <row r="3294" spans="1:2" ht="15">
      <c r="A3294" s="25" t="s">
        <v>11616</v>
      </c>
      <c r="B3294" s="25" t="s">
        <v>20419</v>
      </c>
    </row>
    <row r="3295" spans="1:2" ht="15">
      <c r="A3295" s="25" t="s">
        <v>12669</v>
      </c>
      <c r="B3295" s="25" t="s">
        <v>20419</v>
      </c>
    </row>
    <row r="3296" spans="1:2" ht="15">
      <c r="A3296" s="25" t="s">
        <v>22949</v>
      </c>
      <c r="B3296" s="25" t="s">
        <v>20419</v>
      </c>
    </row>
    <row r="3297" spans="1:2" ht="15">
      <c r="A3297" s="25" t="s">
        <v>22950</v>
      </c>
      <c r="B3297" s="25" t="s">
        <v>20419</v>
      </c>
    </row>
    <row r="3298" spans="1:2" ht="15">
      <c r="A3298" s="25" t="s">
        <v>22951</v>
      </c>
      <c r="B3298" s="25" t="s">
        <v>20419</v>
      </c>
    </row>
    <row r="3299" spans="1:2" ht="15">
      <c r="A3299" s="25" t="s">
        <v>7837</v>
      </c>
      <c r="B3299" s="25" t="s">
        <v>20406</v>
      </c>
    </row>
    <row r="3300" spans="1:2" ht="15">
      <c r="A3300" s="25" t="s">
        <v>7837</v>
      </c>
      <c r="B3300" s="25" t="s">
        <v>20419</v>
      </c>
    </row>
    <row r="3301" spans="1:2" ht="15">
      <c r="A3301" s="25" t="s">
        <v>22952</v>
      </c>
      <c r="B3301" s="25" t="s">
        <v>20419</v>
      </c>
    </row>
    <row r="3302" spans="1:2" ht="15">
      <c r="A3302" s="25" t="s">
        <v>18313</v>
      </c>
      <c r="B3302" s="25" t="s">
        <v>20419</v>
      </c>
    </row>
    <row r="3303" spans="1:2" ht="15">
      <c r="A3303" s="25" t="s">
        <v>22953</v>
      </c>
      <c r="B3303" s="25" t="s">
        <v>20419</v>
      </c>
    </row>
    <row r="3304" spans="1:2" ht="15">
      <c r="A3304" s="25" t="s">
        <v>22954</v>
      </c>
      <c r="B3304" s="25" t="s">
        <v>20406</v>
      </c>
    </row>
    <row r="3305" spans="1:2" ht="15">
      <c r="A3305" s="25" t="s">
        <v>22955</v>
      </c>
      <c r="B3305" s="25" t="s">
        <v>20406</v>
      </c>
    </row>
    <row r="3306" spans="1:2" ht="15">
      <c r="A3306" s="25" t="s">
        <v>22956</v>
      </c>
      <c r="B3306" s="25" t="s">
        <v>20406</v>
      </c>
    </row>
    <row r="3307" spans="1:2" ht="15">
      <c r="A3307" s="25" t="s">
        <v>22957</v>
      </c>
      <c r="B3307" s="25" t="s">
        <v>20406</v>
      </c>
    </row>
    <row r="3308" spans="1:2" ht="15">
      <c r="A3308" s="25" t="s">
        <v>22958</v>
      </c>
      <c r="B3308" s="25" t="s">
        <v>20406</v>
      </c>
    </row>
    <row r="3309" spans="1:2" ht="15">
      <c r="A3309" s="25" t="s">
        <v>22959</v>
      </c>
      <c r="B3309" s="25" t="s">
        <v>20406</v>
      </c>
    </row>
    <row r="3310" spans="1:2" ht="15">
      <c r="A3310" s="25" t="s">
        <v>22960</v>
      </c>
      <c r="B3310" s="25" t="s">
        <v>20406</v>
      </c>
    </row>
    <row r="3311" spans="1:2" ht="15">
      <c r="A3311" s="25" t="s">
        <v>9341</v>
      </c>
      <c r="B3311" s="25" t="s">
        <v>20419</v>
      </c>
    </row>
    <row r="3312" spans="1:2" ht="15">
      <c r="A3312" s="25" t="s">
        <v>14495</v>
      </c>
      <c r="B3312" s="25" t="s">
        <v>20419</v>
      </c>
    </row>
    <row r="3313" spans="1:2" ht="15">
      <c r="A3313" s="25" t="s">
        <v>13377</v>
      </c>
      <c r="B3313" s="25" t="s">
        <v>20419</v>
      </c>
    </row>
    <row r="3314" spans="1:2" ht="15">
      <c r="A3314" s="25" t="s">
        <v>9649</v>
      </c>
      <c r="B3314" s="25" t="s">
        <v>20406</v>
      </c>
    </row>
    <row r="3315" spans="1:2" ht="15">
      <c r="A3315" s="25" t="s">
        <v>22961</v>
      </c>
      <c r="B3315" s="25" t="s">
        <v>20406</v>
      </c>
    </row>
    <row r="3316" spans="1:2" ht="15">
      <c r="A3316" s="25" t="s">
        <v>22962</v>
      </c>
      <c r="B3316" s="25" t="s">
        <v>20406</v>
      </c>
    </row>
    <row r="3317" spans="1:2" ht="15">
      <c r="A3317" s="25" t="s">
        <v>22963</v>
      </c>
      <c r="B3317" s="25" t="s">
        <v>20406</v>
      </c>
    </row>
    <row r="3318" spans="1:2" ht="15">
      <c r="A3318" s="25" t="s">
        <v>22964</v>
      </c>
      <c r="B3318" s="25" t="s">
        <v>20406</v>
      </c>
    </row>
    <row r="3319" spans="1:2" ht="15">
      <c r="A3319" s="25" t="s">
        <v>22965</v>
      </c>
      <c r="B3319" s="25" t="s">
        <v>20406</v>
      </c>
    </row>
    <row r="3320" spans="1:2" ht="15">
      <c r="A3320" s="25" t="s">
        <v>22966</v>
      </c>
      <c r="B3320" s="25" t="s">
        <v>20406</v>
      </c>
    </row>
    <row r="3321" spans="1:2" ht="15">
      <c r="A3321" s="25" t="s">
        <v>22967</v>
      </c>
      <c r="B3321" s="25" t="s">
        <v>20406</v>
      </c>
    </row>
    <row r="3322" spans="1:2" ht="15">
      <c r="A3322" s="25" t="s">
        <v>22968</v>
      </c>
      <c r="B3322" s="25" t="s">
        <v>20419</v>
      </c>
    </row>
    <row r="3323" spans="1:2" ht="15">
      <c r="A3323" s="25" t="s">
        <v>22969</v>
      </c>
      <c r="B3323" s="25" t="s">
        <v>20419</v>
      </c>
    </row>
    <row r="3324" spans="1:2" ht="15">
      <c r="A3324" s="25" t="s">
        <v>13192</v>
      </c>
      <c r="B3324" s="25" t="s">
        <v>20419</v>
      </c>
    </row>
    <row r="3325" spans="1:2" ht="15">
      <c r="A3325" s="25" t="s">
        <v>8732</v>
      </c>
      <c r="B3325" s="25" t="s">
        <v>20419</v>
      </c>
    </row>
    <row r="3326" spans="1:2" ht="15">
      <c r="A3326" s="25" t="s">
        <v>11295</v>
      </c>
      <c r="B3326" s="25" t="s">
        <v>20419</v>
      </c>
    </row>
    <row r="3327" spans="1:2" ht="15">
      <c r="A3327" s="25" t="s">
        <v>17148</v>
      </c>
      <c r="B3327" s="25" t="s">
        <v>20419</v>
      </c>
    </row>
    <row r="3328" spans="1:2" ht="15">
      <c r="A3328" s="25" t="s">
        <v>8195</v>
      </c>
      <c r="B3328" s="25" t="s">
        <v>20419</v>
      </c>
    </row>
    <row r="3329" spans="1:2" ht="15">
      <c r="A3329" s="25" t="s">
        <v>22970</v>
      </c>
      <c r="B3329" s="25" t="s">
        <v>20419</v>
      </c>
    </row>
    <row r="3330" spans="1:2" ht="15">
      <c r="A3330" s="25" t="s">
        <v>7967</v>
      </c>
      <c r="B3330" s="25" t="s">
        <v>20406</v>
      </c>
    </row>
    <row r="3331" spans="1:2" ht="15">
      <c r="A3331" s="25" t="s">
        <v>22971</v>
      </c>
      <c r="B3331" s="25" t="s">
        <v>20419</v>
      </c>
    </row>
    <row r="3332" spans="1:2" ht="15">
      <c r="A3332" s="25" t="s">
        <v>22972</v>
      </c>
      <c r="B3332" s="25" t="s">
        <v>20419</v>
      </c>
    </row>
    <row r="3333" spans="1:2" ht="15">
      <c r="A3333" s="25" t="s">
        <v>22973</v>
      </c>
      <c r="B3333" s="25" t="s">
        <v>20406</v>
      </c>
    </row>
    <row r="3334" spans="1:2" ht="15">
      <c r="A3334" s="25" t="s">
        <v>22974</v>
      </c>
      <c r="B3334" s="25" t="s">
        <v>20406</v>
      </c>
    </row>
    <row r="3335" spans="1:2" ht="15">
      <c r="A3335" s="25" t="s">
        <v>22975</v>
      </c>
      <c r="B3335" s="25" t="s">
        <v>20406</v>
      </c>
    </row>
    <row r="3336" spans="1:2" ht="15">
      <c r="A3336" s="25" t="s">
        <v>22976</v>
      </c>
      <c r="B3336" s="25" t="s">
        <v>20406</v>
      </c>
    </row>
    <row r="3337" spans="1:2" ht="15">
      <c r="A3337" s="25" t="s">
        <v>22977</v>
      </c>
      <c r="B3337" s="25" t="s">
        <v>20406</v>
      </c>
    </row>
    <row r="3338" spans="1:2" ht="15">
      <c r="A3338" s="25" t="s">
        <v>22978</v>
      </c>
      <c r="B3338" s="25" t="s">
        <v>20406</v>
      </c>
    </row>
    <row r="3339" spans="1:2" ht="15">
      <c r="A3339" s="25" t="s">
        <v>22979</v>
      </c>
      <c r="B3339" s="25" t="s">
        <v>20406</v>
      </c>
    </row>
    <row r="3340" spans="1:2" ht="15">
      <c r="A3340" s="25" t="s">
        <v>22980</v>
      </c>
      <c r="B3340" s="25" t="s">
        <v>20406</v>
      </c>
    </row>
    <row r="3341" spans="1:2" ht="15">
      <c r="A3341" s="25" t="s">
        <v>22981</v>
      </c>
      <c r="B3341" s="25" t="s">
        <v>20406</v>
      </c>
    </row>
    <row r="3342" spans="1:2" ht="15">
      <c r="A3342" s="25" t="s">
        <v>22982</v>
      </c>
      <c r="B3342" s="25" t="s">
        <v>20406</v>
      </c>
    </row>
    <row r="3343" spans="1:2" ht="15">
      <c r="A3343" s="25" t="s">
        <v>22983</v>
      </c>
      <c r="B3343" s="25" t="s">
        <v>20406</v>
      </c>
    </row>
    <row r="3344" spans="1:2" ht="15">
      <c r="A3344" s="25" t="s">
        <v>22984</v>
      </c>
      <c r="B3344" s="25" t="s">
        <v>20406</v>
      </c>
    </row>
    <row r="3345" spans="1:2" ht="15">
      <c r="A3345" s="25" t="s">
        <v>22985</v>
      </c>
      <c r="B3345" s="25" t="s">
        <v>20406</v>
      </c>
    </row>
    <row r="3346" spans="1:2" ht="15">
      <c r="A3346" s="25" t="s">
        <v>22986</v>
      </c>
      <c r="B3346" s="25" t="s">
        <v>20406</v>
      </c>
    </row>
    <row r="3347" spans="1:2" ht="15">
      <c r="A3347" s="25" t="s">
        <v>22987</v>
      </c>
      <c r="B3347" s="25" t="s">
        <v>20406</v>
      </c>
    </row>
    <row r="3348" spans="1:2" ht="15">
      <c r="A3348" s="25" t="s">
        <v>22988</v>
      </c>
      <c r="B3348" s="25" t="s">
        <v>20406</v>
      </c>
    </row>
    <row r="3349" spans="1:2" ht="15">
      <c r="A3349" s="25" t="s">
        <v>22989</v>
      </c>
      <c r="B3349" s="25" t="s">
        <v>20406</v>
      </c>
    </row>
    <row r="3350" spans="1:2" ht="15">
      <c r="A3350" s="25" t="s">
        <v>22990</v>
      </c>
      <c r="B3350" s="25" t="s">
        <v>20406</v>
      </c>
    </row>
    <row r="3351" spans="1:2" ht="15">
      <c r="A3351" s="25" t="s">
        <v>22991</v>
      </c>
      <c r="B3351" s="25" t="s">
        <v>20406</v>
      </c>
    </row>
    <row r="3352" spans="1:2" ht="15">
      <c r="A3352" s="25" t="s">
        <v>22992</v>
      </c>
      <c r="B3352" s="25" t="s">
        <v>20406</v>
      </c>
    </row>
    <row r="3353" spans="1:2" ht="15">
      <c r="A3353" s="25" t="s">
        <v>22993</v>
      </c>
      <c r="B3353" s="25" t="s">
        <v>20406</v>
      </c>
    </row>
    <row r="3354" spans="1:2" ht="15">
      <c r="A3354" s="25" t="s">
        <v>22994</v>
      </c>
      <c r="B3354" s="25" t="s">
        <v>20406</v>
      </c>
    </row>
    <row r="3355" spans="1:2" ht="15">
      <c r="A3355" s="25" t="s">
        <v>22995</v>
      </c>
      <c r="B3355" s="25" t="s">
        <v>20406</v>
      </c>
    </row>
    <row r="3356" spans="1:2" ht="15">
      <c r="A3356" s="25" t="s">
        <v>22996</v>
      </c>
      <c r="B3356" s="25" t="s">
        <v>20406</v>
      </c>
    </row>
    <row r="3357" spans="1:2" ht="15">
      <c r="A3357" s="25" t="s">
        <v>22997</v>
      </c>
      <c r="B3357" s="25" t="s">
        <v>20406</v>
      </c>
    </row>
    <row r="3358" spans="1:2" ht="15">
      <c r="A3358" s="25" t="s">
        <v>22998</v>
      </c>
      <c r="B3358" s="25" t="s">
        <v>20406</v>
      </c>
    </row>
    <row r="3359" spans="1:2" ht="15">
      <c r="A3359" s="25" t="s">
        <v>22999</v>
      </c>
      <c r="B3359" s="25" t="s">
        <v>20406</v>
      </c>
    </row>
    <row r="3360" spans="1:2" ht="15">
      <c r="A3360" s="25" t="s">
        <v>23000</v>
      </c>
      <c r="B3360" s="25" t="s">
        <v>20406</v>
      </c>
    </row>
    <row r="3361" spans="1:2" ht="15">
      <c r="A3361" s="25" t="s">
        <v>23001</v>
      </c>
      <c r="B3361" s="25" t="s">
        <v>20406</v>
      </c>
    </row>
    <row r="3362" spans="1:2" ht="15">
      <c r="A3362" s="25" t="s">
        <v>23002</v>
      </c>
      <c r="B3362" s="25" t="s">
        <v>20406</v>
      </c>
    </row>
    <row r="3363" spans="1:2" ht="15">
      <c r="A3363" s="25" t="s">
        <v>23003</v>
      </c>
      <c r="B3363" s="25" t="s">
        <v>20406</v>
      </c>
    </row>
    <row r="3364" spans="1:2" ht="15">
      <c r="A3364" s="25" t="s">
        <v>16014</v>
      </c>
      <c r="B3364" s="25" t="s">
        <v>20419</v>
      </c>
    </row>
    <row r="3365" spans="1:2" ht="15">
      <c r="A3365" s="25" t="s">
        <v>23004</v>
      </c>
      <c r="B3365" s="25" t="s">
        <v>20419</v>
      </c>
    </row>
    <row r="3366" spans="1:2" ht="15">
      <c r="A3366" s="25" t="s">
        <v>14601</v>
      </c>
      <c r="B3366" s="25" t="s">
        <v>20419</v>
      </c>
    </row>
    <row r="3367" spans="1:2" ht="15">
      <c r="A3367" s="25" t="s">
        <v>11774</v>
      </c>
      <c r="B3367" s="25" t="s">
        <v>20419</v>
      </c>
    </row>
    <row r="3368" spans="1:2" ht="15">
      <c r="A3368" s="25" t="s">
        <v>11669</v>
      </c>
      <c r="B3368" s="25" t="s">
        <v>20419</v>
      </c>
    </row>
    <row r="3369" spans="1:2" ht="15">
      <c r="A3369" s="25" t="s">
        <v>23005</v>
      </c>
      <c r="B3369" s="25" t="s">
        <v>20419</v>
      </c>
    </row>
    <row r="3370" spans="1:2" ht="15">
      <c r="A3370" s="25" t="s">
        <v>23006</v>
      </c>
      <c r="B3370" s="25" t="s">
        <v>20419</v>
      </c>
    </row>
    <row r="3371" spans="1:2" ht="15">
      <c r="A3371" s="25" t="s">
        <v>23007</v>
      </c>
      <c r="B3371" s="25" t="s">
        <v>20419</v>
      </c>
    </row>
    <row r="3372" spans="1:2" ht="15">
      <c r="A3372" s="25" t="s">
        <v>15910</v>
      </c>
      <c r="B3372" s="25" t="s">
        <v>20419</v>
      </c>
    </row>
    <row r="3373" spans="1:2" ht="15">
      <c r="A3373" s="25" t="s">
        <v>23008</v>
      </c>
      <c r="B3373" s="25" t="s">
        <v>20419</v>
      </c>
    </row>
    <row r="3374" spans="1:2" ht="15">
      <c r="A3374" s="25" t="s">
        <v>23009</v>
      </c>
      <c r="B3374" s="25" t="s">
        <v>20419</v>
      </c>
    </row>
    <row r="3375" spans="1:2" ht="15">
      <c r="A3375" s="25" t="s">
        <v>23010</v>
      </c>
      <c r="B3375" s="25" t="s">
        <v>20419</v>
      </c>
    </row>
    <row r="3376" spans="1:2" ht="15">
      <c r="A3376" s="25" t="s">
        <v>23011</v>
      </c>
      <c r="B3376" s="25" t="s">
        <v>20406</v>
      </c>
    </row>
    <row r="3377" spans="1:2" ht="15">
      <c r="A3377" s="25" t="s">
        <v>23012</v>
      </c>
      <c r="B3377" s="25" t="s">
        <v>20406</v>
      </c>
    </row>
    <row r="3378" spans="1:2" ht="15">
      <c r="A3378" s="25" t="s">
        <v>23013</v>
      </c>
      <c r="B3378" s="25" t="s">
        <v>20406</v>
      </c>
    </row>
    <row r="3379" spans="1:2" ht="15">
      <c r="A3379" s="25" t="s">
        <v>23014</v>
      </c>
      <c r="B3379" s="25" t="s">
        <v>20406</v>
      </c>
    </row>
    <row r="3380" spans="1:2" ht="15">
      <c r="A3380" s="25" t="s">
        <v>23015</v>
      </c>
      <c r="B3380" s="25" t="s">
        <v>20406</v>
      </c>
    </row>
    <row r="3381" spans="1:2" ht="15">
      <c r="A3381" s="25" t="s">
        <v>23016</v>
      </c>
      <c r="B3381" s="25" t="s">
        <v>20406</v>
      </c>
    </row>
    <row r="3382" spans="1:2" ht="15">
      <c r="A3382" s="25" t="s">
        <v>8892</v>
      </c>
      <c r="B3382" s="25" t="s">
        <v>20419</v>
      </c>
    </row>
    <row r="3383" spans="1:2" ht="15">
      <c r="A3383" s="25" t="s">
        <v>23017</v>
      </c>
      <c r="B3383" s="25" t="s">
        <v>20419</v>
      </c>
    </row>
    <row r="3384" spans="1:2" ht="15">
      <c r="A3384" s="25" t="s">
        <v>23018</v>
      </c>
      <c r="B3384" s="25" t="s">
        <v>20419</v>
      </c>
    </row>
    <row r="3385" spans="1:2" ht="15">
      <c r="A3385" s="25" t="s">
        <v>9017</v>
      </c>
      <c r="B3385" s="25" t="s">
        <v>20419</v>
      </c>
    </row>
    <row r="3386" spans="1:2" ht="15">
      <c r="A3386" s="25" t="s">
        <v>23019</v>
      </c>
      <c r="B3386" s="25" t="s">
        <v>20419</v>
      </c>
    </row>
    <row r="3387" spans="1:2" ht="15">
      <c r="A3387" s="25" t="s">
        <v>23020</v>
      </c>
      <c r="B3387" s="25" t="s">
        <v>20419</v>
      </c>
    </row>
    <row r="3388" spans="1:2" ht="15">
      <c r="A3388" s="25" t="s">
        <v>23021</v>
      </c>
      <c r="B3388" s="25" t="s">
        <v>20406</v>
      </c>
    </row>
    <row r="3389" spans="1:2" ht="15">
      <c r="A3389" s="25" t="s">
        <v>23022</v>
      </c>
      <c r="B3389" s="25" t="s">
        <v>20406</v>
      </c>
    </row>
    <row r="3390" spans="1:2" ht="15">
      <c r="A3390" s="25" t="s">
        <v>23023</v>
      </c>
      <c r="B3390" s="25" t="s">
        <v>20406</v>
      </c>
    </row>
    <row r="3391" spans="1:2" ht="15">
      <c r="A3391" s="25" t="s">
        <v>23024</v>
      </c>
      <c r="B3391" s="25" t="s">
        <v>20406</v>
      </c>
    </row>
    <row r="3392" spans="1:2" ht="15">
      <c r="A3392" s="25" t="s">
        <v>23025</v>
      </c>
      <c r="B3392" s="25" t="s">
        <v>20406</v>
      </c>
    </row>
    <row r="3393" spans="1:2" ht="15">
      <c r="A3393" s="25" t="s">
        <v>23026</v>
      </c>
      <c r="B3393" s="25" t="s">
        <v>20406</v>
      </c>
    </row>
    <row r="3394" spans="1:2" ht="15">
      <c r="A3394" s="25" t="s">
        <v>23027</v>
      </c>
      <c r="B3394" s="25" t="s">
        <v>20406</v>
      </c>
    </row>
    <row r="3395" spans="1:2" ht="15">
      <c r="A3395" s="25" t="s">
        <v>23028</v>
      </c>
      <c r="B3395" s="25" t="s">
        <v>20406</v>
      </c>
    </row>
    <row r="3396" spans="1:2" ht="15">
      <c r="A3396" s="25" t="s">
        <v>23029</v>
      </c>
      <c r="B3396" s="25" t="s">
        <v>20406</v>
      </c>
    </row>
    <row r="3397" spans="1:2" ht="15">
      <c r="A3397" s="25" t="s">
        <v>23030</v>
      </c>
      <c r="B3397" s="25" t="s">
        <v>20406</v>
      </c>
    </row>
    <row r="3398" spans="1:2" ht="15">
      <c r="A3398" s="25" t="s">
        <v>23031</v>
      </c>
      <c r="B3398" s="25" t="s">
        <v>20406</v>
      </c>
    </row>
    <row r="3399" spans="1:2" ht="15">
      <c r="A3399" s="25" t="s">
        <v>23032</v>
      </c>
      <c r="B3399" s="25" t="s">
        <v>20419</v>
      </c>
    </row>
    <row r="3400" spans="1:2" ht="15">
      <c r="A3400" s="25" t="s">
        <v>23033</v>
      </c>
      <c r="B3400" s="25" t="s">
        <v>20419</v>
      </c>
    </row>
    <row r="3401" spans="1:2" ht="15">
      <c r="A3401" s="25" t="s">
        <v>14144</v>
      </c>
      <c r="B3401" s="25" t="s">
        <v>20419</v>
      </c>
    </row>
    <row r="3402" spans="1:2" ht="15">
      <c r="A3402" s="25" t="s">
        <v>23034</v>
      </c>
      <c r="B3402" s="25" t="s">
        <v>20419</v>
      </c>
    </row>
    <row r="3403" spans="1:2" ht="15">
      <c r="A3403" s="25" t="s">
        <v>23035</v>
      </c>
      <c r="B3403" s="25" t="s">
        <v>20419</v>
      </c>
    </row>
    <row r="3404" spans="1:2" ht="15">
      <c r="A3404" s="25" t="s">
        <v>23036</v>
      </c>
      <c r="B3404" s="25" t="s">
        <v>20419</v>
      </c>
    </row>
    <row r="3405" spans="1:2" ht="15">
      <c r="A3405" s="25" t="s">
        <v>15422</v>
      </c>
      <c r="B3405" s="25" t="s">
        <v>20419</v>
      </c>
    </row>
    <row r="3406" spans="1:2" ht="15">
      <c r="A3406" s="25" t="s">
        <v>12378</v>
      </c>
      <c r="B3406" s="25" t="s">
        <v>20419</v>
      </c>
    </row>
    <row r="3407" spans="1:2" ht="15">
      <c r="A3407" s="25" t="s">
        <v>23037</v>
      </c>
      <c r="B3407" s="25" t="s">
        <v>20419</v>
      </c>
    </row>
    <row r="3408" spans="1:2" ht="15">
      <c r="A3408" s="25" t="s">
        <v>23038</v>
      </c>
      <c r="B3408" s="25" t="s">
        <v>20419</v>
      </c>
    </row>
    <row r="3409" spans="1:2" ht="15">
      <c r="A3409" s="25" t="s">
        <v>7970</v>
      </c>
      <c r="B3409" s="25" t="s">
        <v>20406</v>
      </c>
    </row>
    <row r="3410" spans="1:2" ht="15">
      <c r="A3410" s="25" t="s">
        <v>8143</v>
      </c>
      <c r="B3410" s="25" t="s">
        <v>20419</v>
      </c>
    </row>
    <row r="3411" spans="1:2" ht="15">
      <c r="A3411" s="25" t="s">
        <v>23039</v>
      </c>
      <c r="B3411" s="25" t="s">
        <v>20406</v>
      </c>
    </row>
    <row r="3412" spans="1:2" ht="15">
      <c r="A3412" s="25" t="s">
        <v>23040</v>
      </c>
      <c r="B3412" s="25" t="s">
        <v>20406</v>
      </c>
    </row>
    <row r="3413" spans="1:2" ht="15">
      <c r="A3413" s="25" t="s">
        <v>23041</v>
      </c>
      <c r="B3413" s="25" t="s">
        <v>20406</v>
      </c>
    </row>
    <row r="3414" spans="1:2" ht="15">
      <c r="A3414" s="25" t="s">
        <v>23042</v>
      </c>
      <c r="B3414" s="25" t="s">
        <v>20406</v>
      </c>
    </row>
    <row r="3415" spans="1:2" ht="15">
      <c r="A3415" s="25" t="s">
        <v>23043</v>
      </c>
      <c r="B3415" s="25" t="s">
        <v>20406</v>
      </c>
    </row>
    <row r="3416" spans="1:2" ht="15">
      <c r="A3416" s="25" t="s">
        <v>23044</v>
      </c>
      <c r="B3416" s="25" t="s">
        <v>20406</v>
      </c>
    </row>
    <row r="3417" spans="1:2" ht="15">
      <c r="A3417" s="25" t="s">
        <v>23045</v>
      </c>
      <c r="B3417" s="25" t="s">
        <v>20406</v>
      </c>
    </row>
    <row r="3418" spans="1:2" ht="15">
      <c r="A3418" s="25" t="s">
        <v>23046</v>
      </c>
      <c r="B3418" s="25" t="s">
        <v>20406</v>
      </c>
    </row>
    <row r="3419" spans="1:2" ht="15">
      <c r="A3419" s="25" t="s">
        <v>23047</v>
      </c>
      <c r="B3419" s="25" t="s">
        <v>20406</v>
      </c>
    </row>
    <row r="3420" spans="1:2" ht="15">
      <c r="A3420" s="25" t="s">
        <v>23048</v>
      </c>
      <c r="B3420" s="25" t="s">
        <v>20406</v>
      </c>
    </row>
    <row r="3421" spans="1:2" ht="15">
      <c r="A3421" s="25" t="s">
        <v>23049</v>
      </c>
      <c r="B3421" s="25" t="s">
        <v>20406</v>
      </c>
    </row>
    <row r="3422" spans="1:2" ht="15">
      <c r="A3422" s="25" t="s">
        <v>23050</v>
      </c>
      <c r="B3422" s="25" t="s">
        <v>20406</v>
      </c>
    </row>
    <row r="3423" spans="1:2" ht="15">
      <c r="A3423" s="25" t="s">
        <v>23051</v>
      </c>
      <c r="B3423" s="25" t="s">
        <v>20406</v>
      </c>
    </row>
    <row r="3424" spans="1:2" ht="15">
      <c r="A3424" s="25" t="s">
        <v>23052</v>
      </c>
      <c r="B3424" s="25" t="s">
        <v>20406</v>
      </c>
    </row>
    <row r="3425" spans="1:2" ht="15">
      <c r="A3425" s="25" t="s">
        <v>23053</v>
      </c>
      <c r="B3425" s="25" t="s">
        <v>20406</v>
      </c>
    </row>
    <row r="3426" spans="1:2" ht="15">
      <c r="A3426" s="25" t="s">
        <v>23054</v>
      </c>
      <c r="B3426" s="25" t="s">
        <v>20406</v>
      </c>
    </row>
    <row r="3427" spans="1:2" ht="15">
      <c r="A3427" s="25" t="s">
        <v>23055</v>
      </c>
      <c r="B3427" s="25" t="s">
        <v>20406</v>
      </c>
    </row>
    <row r="3428" spans="1:2" ht="15">
      <c r="A3428" s="25" t="s">
        <v>23056</v>
      </c>
      <c r="B3428" s="25" t="s">
        <v>20406</v>
      </c>
    </row>
    <row r="3429" spans="1:2" ht="15">
      <c r="A3429" s="25" t="s">
        <v>23057</v>
      </c>
      <c r="B3429" s="25" t="s">
        <v>20406</v>
      </c>
    </row>
    <row r="3430" spans="1:2" ht="15">
      <c r="A3430" s="25" t="s">
        <v>23058</v>
      </c>
      <c r="B3430" s="25" t="s">
        <v>20406</v>
      </c>
    </row>
    <row r="3431" spans="1:2" ht="15">
      <c r="A3431" s="25" t="s">
        <v>23059</v>
      </c>
      <c r="B3431" s="25" t="s">
        <v>20419</v>
      </c>
    </row>
    <row r="3432" spans="1:2" ht="15">
      <c r="A3432" s="25" t="s">
        <v>9652</v>
      </c>
      <c r="B3432" s="25" t="s">
        <v>20419</v>
      </c>
    </row>
    <row r="3433" spans="1:2" ht="15">
      <c r="A3433" s="25" t="s">
        <v>9652</v>
      </c>
      <c r="B3433" s="25" t="s">
        <v>20419</v>
      </c>
    </row>
    <row r="3434" spans="1:2" ht="15">
      <c r="A3434" s="25" t="s">
        <v>23060</v>
      </c>
      <c r="B3434" s="25" t="s">
        <v>20419</v>
      </c>
    </row>
    <row r="3435" spans="1:2" ht="15">
      <c r="A3435" s="25" t="s">
        <v>23061</v>
      </c>
      <c r="B3435" s="25" t="s">
        <v>20419</v>
      </c>
    </row>
    <row r="3436" spans="1:2" ht="15">
      <c r="A3436" s="25" t="s">
        <v>11536</v>
      </c>
      <c r="B3436" s="25" t="s">
        <v>20419</v>
      </c>
    </row>
    <row r="3437" spans="1:2" ht="15">
      <c r="A3437" s="25" t="s">
        <v>23062</v>
      </c>
      <c r="B3437" s="25" t="s">
        <v>20419</v>
      </c>
    </row>
    <row r="3438" spans="1:2" ht="15">
      <c r="A3438" s="25" t="s">
        <v>23063</v>
      </c>
      <c r="B3438" s="25" t="s">
        <v>20419</v>
      </c>
    </row>
    <row r="3439" spans="1:2" ht="15">
      <c r="A3439" s="25" t="s">
        <v>23064</v>
      </c>
      <c r="B3439" s="25" t="s">
        <v>20419</v>
      </c>
    </row>
    <row r="3440" spans="1:2" ht="15">
      <c r="A3440" s="25" t="s">
        <v>8729</v>
      </c>
      <c r="B3440" s="25" t="s">
        <v>20419</v>
      </c>
    </row>
    <row r="3441" spans="1:2" ht="15">
      <c r="A3441" s="25" t="s">
        <v>7973</v>
      </c>
      <c r="B3441" s="25" t="s">
        <v>20406</v>
      </c>
    </row>
    <row r="3442" spans="1:2" ht="15">
      <c r="A3442" s="25" t="s">
        <v>23065</v>
      </c>
      <c r="B3442" s="25" t="s">
        <v>20419</v>
      </c>
    </row>
    <row r="3443" spans="1:2" ht="15">
      <c r="A3443" s="25" t="s">
        <v>23066</v>
      </c>
      <c r="B3443" s="25" t="s">
        <v>20406</v>
      </c>
    </row>
    <row r="3444" spans="1:2" ht="15">
      <c r="A3444" s="25" t="s">
        <v>23067</v>
      </c>
      <c r="B3444" s="25" t="s">
        <v>20406</v>
      </c>
    </row>
    <row r="3445" spans="1:2" ht="15">
      <c r="A3445" s="25" t="s">
        <v>23068</v>
      </c>
      <c r="B3445" s="25" t="s">
        <v>20406</v>
      </c>
    </row>
    <row r="3446" spans="1:2" ht="15">
      <c r="A3446" s="25" t="s">
        <v>23069</v>
      </c>
      <c r="B3446" s="25" t="s">
        <v>20406</v>
      </c>
    </row>
    <row r="3447" spans="1:2" ht="15">
      <c r="A3447" s="25" t="s">
        <v>23070</v>
      </c>
      <c r="B3447" s="25" t="s">
        <v>20406</v>
      </c>
    </row>
    <row r="3448" spans="1:2" ht="15">
      <c r="A3448" s="25" t="s">
        <v>23071</v>
      </c>
      <c r="B3448" s="25" t="s">
        <v>20406</v>
      </c>
    </row>
    <row r="3449" spans="1:2" ht="15">
      <c r="A3449" s="25" t="s">
        <v>23072</v>
      </c>
      <c r="B3449" s="25" t="s">
        <v>20406</v>
      </c>
    </row>
    <row r="3450" spans="1:2" ht="15">
      <c r="A3450" s="25" t="s">
        <v>23073</v>
      </c>
      <c r="B3450" s="25" t="s">
        <v>20406</v>
      </c>
    </row>
    <row r="3451" spans="1:2" ht="15">
      <c r="A3451" s="25" t="s">
        <v>23074</v>
      </c>
      <c r="B3451" s="25" t="s">
        <v>20406</v>
      </c>
    </row>
    <row r="3452" spans="1:2" ht="15">
      <c r="A3452" s="25" t="s">
        <v>23074</v>
      </c>
      <c r="B3452" s="25" t="s">
        <v>20406</v>
      </c>
    </row>
    <row r="3453" spans="1:2" ht="15">
      <c r="A3453" s="25" t="s">
        <v>23075</v>
      </c>
      <c r="B3453" s="25" t="s">
        <v>20406</v>
      </c>
    </row>
    <row r="3454" spans="1:2" ht="15">
      <c r="A3454" s="25" t="s">
        <v>23076</v>
      </c>
      <c r="B3454" s="25" t="s">
        <v>20406</v>
      </c>
    </row>
    <row r="3455" spans="1:2" ht="15">
      <c r="A3455" s="25" t="s">
        <v>23077</v>
      </c>
      <c r="B3455" s="25" t="s">
        <v>20406</v>
      </c>
    </row>
    <row r="3456" spans="1:2" ht="15">
      <c r="A3456" s="25" t="s">
        <v>23078</v>
      </c>
      <c r="B3456" s="25" t="s">
        <v>20406</v>
      </c>
    </row>
    <row r="3457" spans="1:2" ht="15">
      <c r="A3457" s="25" t="s">
        <v>13989</v>
      </c>
      <c r="B3457" s="25" t="s">
        <v>20406</v>
      </c>
    </row>
    <row r="3458" spans="1:2" ht="15">
      <c r="A3458" s="25" t="s">
        <v>23079</v>
      </c>
      <c r="B3458" s="25" t="s">
        <v>20406</v>
      </c>
    </row>
    <row r="3459" spans="1:2" ht="15">
      <c r="A3459" s="25" t="s">
        <v>23080</v>
      </c>
      <c r="B3459" s="25" t="s">
        <v>20406</v>
      </c>
    </row>
    <row r="3460" spans="1:2" ht="15">
      <c r="A3460" s="25" t="s">
        <v>14302</v>
      </c>
      <c r="B3460" s="25" t="s">
        <v>20406</v>
      </c>
    </row>
    <row r="3461" spans="1:2" ht="15">
      <c r="A3461" s="25" t="s">
        <v>10792</v>
      </c>
      <c r="B3461" s="25" t="s">
        <v>20406</v>
      </c>
    </row>
    <row r="3462" spans="1:2" ht="15">
      <c r="A3462" s="25" t="s">
        <v>8871</v>
      </c>
      <c r="B3462" s="25" t="s">
        <v>20406</v>
      </c>
    </row>
    <row r="3463" spans="1:2" ht="15">
      <c r="A3463" s="25" t="s">
        <v>23081</v>
      </c>
      <c r="B3463" s="25" t="s">
        <v>20406</v>
      </c>
    </row>
    <row r="3464" spans="1:2" ht="15">
      <c r="A3464" s="25" t="s">
        <v>10129</v>
      </c>
      <c r="B3464" s="25" t="s">
        <v>20419</v>
      </c>
    </row>
    <row r="3465" spans="1:2" ht="15">
      <c r="A3465" s="25" t="s">
        <v>23082</v>
      </c>
      <c r="B3465" s="25" t="s">
        <v>20406</v>
      </c>
    </row>
    <row r="3466" spans="1:2" ht="15">
      <c r="A3466" s="25" t="s">
        <v>23083</v>
      </c>
      <c r="B3466" s="25" t="s">
        <v>20406</v>
      </c>
    </row>
    <row r="3467" spans="1:2" ht="15">
      <c r="A3467" s="25" t="s">
        <v>23084</v>
      </c>
      <c r="B3467" s="25" t="s">
        <v>20406</v>
      </c>
    </row>
    <row r="3468" spans="1:2" ht="15">
      <c r="A3468" s="25" t="s">
        <v>10049</v>
      </c>
      <c r="B3468" s="25" t="s">
        <v>20419</v>
      </c>
    </row>
    <row r="3469" spans="1:2" ht="15">
      <c r="A3469" s="25" t="s">
        <v>23085</v>
      </c>
      <c r="B3469" s="25" t="s">
        <v>20406</v>
      </c>
    </row>
    <row r="3470" spans="1:2" ht="15">
      <c r="A3470" s="25" t="s">
        <v>23086</v>
      </c>
      <c r="B3470" s="25" t="s">
        <v>20406</v>
      </c>
    </row>
    <row r="3471" spans="1:2" ht="15">
      <c r="A3471" s="25" t="s">
        <v>23087</v>
      </c>
      <c r="B3471" s="25" t="s">
        <v>20406</v>
      </c>
    </row>
    <row r="3472" spans="1:2" ht="15">
      <c r="A3472" s="25" t="s">
        <v>23088</v>
      </c>
      <c r="B3472" s="25" t="s">
        <v>20406</v>
      </c>
    </row>
    <row r="3473" spans="1:2" ht="15">
      <c r="A3473" s="25" t="s">
        <v>8718</v>
      </c>
      <c r="B3473" s="25" t="s">
        <v>20419</v>
      </c>
    </row>
    <row r="3474" spans="1:2" ht="15">
      <c r="A3474" s="25" t="s">
        <v>9920</v>
      </c>
      <c r="B3474" s="25" t="s">
        <v>20419</v>
      </c>
    </row>
    <row r="3475" spans="1:2" ht="15">
      <c r="A3475" s="25" t="s">
        <v>9923</v>
      </c>
      <c r="B3475" s="25" t="s">
        <v>20419</v>
      </c>
    </row>
    <row r="3476" spans="1:2" ht="15">
      <c r="A3476" s="25" t="s">
        <v>23089</v>
      </c>
      <c r="B3476" s="25" t="s">
        <v>20419</v>
      </c>
    </row>
    <row r="3477" spans="1:2" ht="15">
      <c r="A3477" s="25" t="s">
        <v>9778</v>
      </c>
      <c r="B3477" s="25" t="s">
        <v>20419</v>
      </c>
    </row>
    <row r="3478" spans="1:2" ht="15">
      <c r="A3478" s="25" t="s">
        <v>8300</v>
      </c>
      <c r="B3478" s="25" t="s">
        <v>20419</v>
      </c>
    </row>
    <row r="3479" spans="1:2" ht="15">
      <c r="A3479" s="25" t="s">
        <v>8276</v>
      </c>
      <c r="B3479" s="25" t="s">
        <v>20419</v>
      </c>
    </row>
    <row r="3480" spans="1:2" ht="15">
      <c r="A3480" s="25" t="s">
        <v>23090</v>
      </c>
      <c r="B3480" s="25" t="s">
        <v>20419</v>
      </c>
    </row>
    <row r="3481" spans="1:2" ht="15">
      <c r="A3481" s="25" t="s">
        <v>8306</v>
      </c>
      <c r="B3481" s="25" t="s">
        <v>20419</v>
      </c>
    </row>
    <row r="3482" spans="1:2" ht="15">
      <c r="A3482" s="25" t="s">
        <v>8341</v>
      </c>
      <c r="B3482" s="25" t="s">
        <v>20419</v>
      </c>
    </row>
    <row r="3483" spans="1:2" ht="15">
      <c r="A3483" s="25" t="s">
        <v>8253</v>
      </c>
      <c r="B3483" s="25" t="s">
        <v>20419</v>
      </c>
    </row>
    <row r="3484" spans="1:2" ht="15">
      <c r="A3484" s="25" t="s">
        <v>8318</v>
      </c>
      <c r="B3484" s="25" t="s">
        <v>20419</v>
      </c>
    </row>
    <row r="3485" spans="1:2" ht="15">
      <c r="A3485" s="25" t="s">
        <v>23091</v>
      </c>
      <c r="B3485" s="25" t="s">
        <v>20419</v>
      </c>
    </row>
    <row r="3486" spans="1:2" ht="15">
      <c r="A3486" s="25" t="s">
        <v>9946</v>
      </c>
      <c r="B3486" s="25" t="s">
        <v>20419</v>
      </c>
    </row>
    <row r="3487" spans="1:2" ht="15">
      <c r="A3487" s="25" t="s">
        <v>8017</v>
      </c>
      <c r="B3487" s="25" t="s">
        <v>20406</v>
      </c>
    </row>
    <row r="3488" spans="1:2" ht="15">
      <c r="A3488" s="25" t="s">
        <v>23092</v>
      </c>
      <c r="B3488" s="25" t="s">
        <v>20419</v>
      </c>
    </row>
    <row r="3489" spans="1:2" ht="15">
      <c r="A3489" s="25" t="s">
        <v>23093</v>
      </c>
      <c r="B3489" s="25" t="s">
        <v>20406</v>
      </c>
    </row>
    <row r="3490" spans="1:2" ht="15">
      <c r="A3490" s="25" t="s">
        <v>23094</v>
      </c>
      <c r="B3490" s="25" t="s">
        <v>20406</v>
      </c>
    </row>
    <row r="3491" spans="1:2" ht="15">
      <c r="A3491" s="25" t="s">
        <v>23095</v>
      </c>
      <c r="B3491" s="25" t="s">
        <v>20406</v>
      </c>
    </row>
    <row r="3492" spans="1:2" ht="15">
      <c r="A3492" s="25" t="s">
        <v>23096</v>
      </c>
      <c r="B3492" s="25" t="s">
        <v>20406</v>
      </c>
    </row>
    <row r="3493" spans="1:2" ht="15">
      <c r="A3493" s="25" t="s">
        <v>23097</v>
      </c>
      <c r="B3493" s="25" t="s">
        <v>20406</v>
      </c>
    </row>
    <row r="3494" spans="1:2" ht="15">
      <c r="A3494" s="25" t="s">
        <v>23098</v>
      </c>
      <c r="B3494" s="25" t="s">
        <v>20406</v>
      </c>
    </row>
    <row r="3495" spans="1:2" ht="15">
      <c r="A3495" s="25" t="s">
        <v>23099</v>
      </c>
      <c r="B3495" s="25" t="s">
        <v>20406</v>
      </c>
    </row>
    <row r="3496" spans="1:2" ht="15">
      <c r="A3496" s="25" t="s">
        <v>23100</v>
      </c>
      <c r="B3496" s="25" t="s">
        <v>20406</v>
      </c>
    </row>
    <row r="3497" spans="1:2" ht="15">
      <c r="A3497" s="25" t="s">
        <v>23101</v>
      </c>
      <c r="B3497" s="25" t="s">
        <v>20406</v>
      </c>
    </row>
    <row r="3498" spans="1:2" ht="15">
      <c r="A3498" s="25" t="s">
        <v>23102</v>
      </c>
      <c r="B3498" s="25" t="s">
        <v>20406</v>
      </c>
    </row>
    <row r="3499" spans="1:2" ht="15">
      <c r="A3499" s="25" t="s">
        <v>23103</v>
      </c>
      <c r="B3499" s="25" t="s">
        <v>20419</v>
      </c>
    </row>
    <row r="3500" spans="1:2" ht="15">
      <c r="A3500" s="25" t="s">
        <v>23104</v>
      </c>
      <c r="B3500" s="25" t="s">
        <v>20406</v>
      </c>
    </row>
    <row r="3501" spans="1:2" ht="15">
      <c r="A3501" s="25" t="s">
        <v>23105</v>
      </c>
      <c r="B3501" s="25" t="s">
        <v>20406</v>
      </c>
    </row>
    <row r="3502" spans="1:2" ht="15">
      <c r="A3502" s="25" t="s">
        <v>23106</v>
      </c>
      <c r="B3502" s="25" t="s">
        <v>20406</v>
      </c>
    </row>
    <row r="3503" spans="1:2" ht="15">
      <c r="A3503" s="25" t="s">
        <v>23107</v>
      </c>
      <c r="B3503" s="25" t="s">
        <v>20406</v>
      </c>
    </row>
    <row r="3504" spans="1:2" ht="15">
      <c r="A3504" s="25" t="s">
        <v>23108</v>
      </c>
      <c r="B3504" s="25" t="s">
        <v>20406</v>
      </c>
    </row>
    <row r="3505" spans="1:2" ht="15">
      <c r="A3505" s="25" t="s">
        <v>23109</v>
      </c>
      <c r="B3505" s="25" t="s">
        <v>20406</v>
      </c>
    </row>
    <row r="3506" spans="1:2" ht="15">
      <c r="A3506" s="25" t="s">
        <v>23110</v>
      </c>
      <c r="B3506" s="25" t="s">
        <v>20406</v>
      </c>
    </row>
    <row r="3507" spans="1:2" ht="15">
      <c r="A3507" s="25" t="s">
        <v>23111</v>
      </c>
      <c r="B3507" s="25" t="s">
        <v>20406</v>
      </c>
    </row>
    <row r="3508" spans="1:2" ht="15">
      <c r="A3508" s="25" t="s">
        <v>23112</v>
      </c>
      <c r="B3508" s="25" t="s">
        <v>20406</v>
      </c>
    </row>
    <row r="3509" spans="1:2" ht="15">
      <c r="A3509" s="25" t="s">
        <v>23113</v>
      </c>
      <c r="B3509" s="25" t="s">
        <v>20406</v>
      </c>
    </row>
    <row r="3510" spans="1:2" ht="15">
      <c r="A3510" s="25" t="s">
        <v>9499</v>
      </c>
      <c r="B3510" s="25" t="s">
        <v>20419</v>
      </c>
    </row>
    <row r="3511" spans="1:2" ht="15">
      <c r="A3511" s="25" t="s">
        <v>23114</v>
      </c>
      <c r="B3511" s="25" t="s">
        <v>20406</v>
      </c>
    </row>
    <row r="3512" spans="1:2" ht="15">
      <c r="A3512" s="25" t="s">
        <v>23115</v>
      </c>
      <c r="B3512" s="25" t="s">
        <v>20406</v>
      </c>
    </row>
    <row r="3513" spans="1:2" ht="15">
      <c r="A3513" s="25" t="s">
        <v>23116</v>
      </c>
      <c r="B3513" s="25" t="s">
        <v>20406</v>
      </c>
    </row>
    <row r="3514" spans="1:2" ht="15">
      <c r="A3514" s="25" t="s">
        <v>23117</v>
      </c>
      <c r="B3514" s="25" t="s">
        <v>20406</v>
      </c>
    </row>
    <row r="3515" spans="1:2" ht="15">
      <c r="A3515" s="25" t="s">
        <v>23118</v>
      </c>
      <c r="B3515" s="25" t="s">
        <v>20406</v>
      </c>
    </row>
    <row r="3516" spans="1:2" ht="15">
      <c r="A3516" s="25" t="s">
        <v>23119</v>
      </c>
      <c r="B3516" s="25" t="s">
        <v>20406</v>
      </c>
    </row>
    <row r="3517" spans="1:2" ht="15">
      <c r="A3517" s="25" t="s">
        <v>23120</v>
      </c>
      <c r="B3517" s="25" t="s">
        <v>20406</v>
      </c>
    </row>
    <row r="3518" spans="1:2" ht="15">
      <c r="A3518" s="25" t="s">
        <v>23121</v>
      </c>
      <c r="B3518" s="25" t="s">
        <v>20406</v>
      </c>
    </row>
    <row r="3519" spans="1:2" ht="15">
      <c r="A3519" s="25" t="s">
        <v>23122</v>
      </c>
      <c r="B3519" s="25" t="s">
        <v>20406</v>
      </c>
    </row>
    <row r="3520" spans="1:2" ht="15">
      <c r="A3520" s="25" t="s">
        <v>23123</v>
      </c>
      <c r="B3520" s="25" t="s">
        <v>20406</v>
      </c>
    </row>
    <row r="3521" spans="1:2" ht="15">
      <c r="A3521" s="25" t="s">
        <v>23124</v>
      </c>
      <c r="B3521" s="25" t="s">
        <v>20406</v>
      </c>
    </row>
    <row r="3522" spans="1:2" ht="15">
      <c r="A3522" s="25" t="s">
        <v>23125</v>
      </c>
      <c r="B3522" s="25" t="s">
        <v>20419</v>
      </c>
    </row>
    <row r="3523" spans="1:2" ht="15">
      <c r="A3523" s="25" t="s">
        <v>9994</v>
      </c>
      <c r="B3523" s="25" t="s">
        <v>20419</v>
      </c>
    </row>
    <row r="3524" spans="1:2" ht="15">
      <c r="A3524" s="25" t="s">
        <v>12005</v>
      </c>
      <c r="B3524" s="25" t="s">
        <v>20419</v>
      </c>
    </row>
    <row r="3525" spans="1:2" ht="15">
      <c r="A3525" s="25" t="s">
        <v>9991</v>
      </c>
      <c r="B3525" s="25" t="s">
        <v>20419</v>
      </c>
    </row>
    <row r="3526" spans="1:2" ht="15">
      <c r="A3526" s="25" t="s">
        <v>11982</v>
      </c>
      <c r="B3526" s="25" t="s">
        <v>20419</v>
      </c>
    </row>
    <row r="3527" spans="1:2" ht="15">
      <c r="A3527" s="25" t="s">
        <v>7786</v>
      </c>
      <c r="B3527" s="25" t="s">
        <v>20419</v>
      </c>
    </row>
    <row r="3528" spans="1:2" ht="15">
      <c r="A3528" s="25" t="s">
        <v>10800</v>
      </c>
      <c r="B3528" s="25" t="s">
        <v>20419</v>
      </c>
    </row>
    <row r="3529" spans="1:2" ht="15">
      <c r="A3529" s="25" t="s">
        <v>10803</v>
      </c>
      <c r="B3529" s="25" t="s">
        <v>20419</v>
      </c>
    </row>
    <row r="3530" spans="1:2" ht="15">
      <c r="A3530" s="25" t="s">
        <v>9973</v>
      </c>
      <c r="B3530" s="25" t="s">
        <v>20419</v>
      </c>
    </row>
    <row r="3531" spans="1:2" ht="15">
      <c r="A3531" s="25" t="s">
        <v>19184</v>
      </c>
      <c r="B3531" s="25" t="s">
        <v>20419</v>
      </c>
    </row>
    <row r="3532" spans="1:2" ht="15">
      <c r="A3532" s="25" t="s">
        <v>23126</v>
      </c>
      <c r="B3532" s="25" t="s">
        <v>20406</v>
      </c>
    </row>
    <row r="3533" spans="1:2" ht="15">
      <c r="A3533" s="25" t="s">
        <v>23127</v>
      </c>
      <c r="B3533" s="25" t="s">
        <v>20406</v>
      </c>
    </row>
    <row r="3534" spans="1:2" ht="15">
      <c r="A3534" s="25" t="s">
        <v>10592</v>
      </c>
      <c r="B3534" s="25" t="s">
        <v>20406</v>
      </c>
    </row>
    <row r="3535" spans="1:2" ht="15">
      <c r="A3535" s="25" t="s">
        <v>23128</v>
      </c>
      <c r="B3535" s="25" t="s">
        <v>20406</v>
      </c>
    </row>
    <row r="3536" spans="1:2" ht="15">
      <c r="A3536" s="25" t="s">
        <v>23129</v>
      </c>
      <c r="B3536" s="25" t="s">
        <v>20406</v>
      </c>
    </row>
    <row r="3537" spans="1:2" ht="15">
      <c r="A3537" s="25" t="s">
        <v>23130</v>
      </c>
      <c r="B3537" s="25" t="s">
        <v>20406</v>
      </c>
    </row>
    <row r="3538" spans="1:2" ht="15">
      <c r="A3538" s="25" t="s">
        <v>23131</v>
      </c>
      <c r="B3538" s="25" t="s">
        <v>20406</v>
      </c>
    </row>
    <row r="3539" spans="1:2" ht="15">
      <c r="A3539" s="25" t="s">
        <v>23132</v>
      </c>
      <c r="B3539" s="25" t="s">
        <v>20406</v>
      </c>
    </row>
    <row r="3540" spans="1:2" ht="15">
      <c r="A3540" s="25" t="s">
        <v>23133</v>
      </c>
      <c r="B3540" s="25" t="s">
        <v>20406</v>
      </c>
    </row>
    <row r="3541" spans="1:2" ht="15">
      <c r="A3541" s="25" t="s">
        <v>23134</v>
      </c>
      <c r="B3541" s="25" t="s">
        <v>20406</v>
      </c>
    </row>
    <row r="3542" spans="1:2" ht="15">
      <c r="A3542" s="25" t="s">
        <v>23135</v>
      </c>
      <c r="B3542" s="25" t="s">
        <v>20406</v>
      </c>
    </row>
    <row r="3543" spans="1:2" ht="15">
      <c r="A3543" s="25" t="s">
        <v>23136</v>
      </c>
      <c r="B3543" s="25" t="s">
        <v>20406</v>
      </c>
    </row>
    <row r="3544" spans="1:2" ht="15">
      <c r="A3544" s="25" t="s">
        <v>23137</v>
      </c>
      <c r="B3544" s="25" t="s">
        <v>20406</v>
      </c>
    </row>
    <row r="3545" spans="1:2" ht="15">
      <c r="A3545" s="25" t="s">
        <v>23138</v>
      </c>
      <c r="B3545" s="25" t="s">
        <v>20406</v>
      </c>
    </row>
    <row r="3546" spans="1:2" ht="15">
      <c r="A3546" s="25" t="s">
        <v>23139</v>
      </c>
      <c r="B3546" s="25" t="s">
        <v>20406</v>
      </c>
    </row>
    <row r="3547" spans="1:2" ht="15">
      <c r="A3547" s="25" t="s">
        <v>23140</v>
      </c>
      <c r="B3547" s="25" t="s">
        <v>20406</v>
      </c>
    </row>
    <row r="3548" spans="1:2" ht="15">
      <c r="A3548" s="25" t="s">
        <v>12759</v>
      </c>
      <c r="B3548" s="25" t="s">
        <v>20406</v>
      </c>
    </row>
    <row r="3549" spans="1:2" ht="15">
      <c r="A3549" s="25" t="s">
        <v>9049</v>
      </c>
      <c r="B3549" s="25" t="s">
        <v>20406</v>
      </c>
    </row>
    <row r="3550" spans="1:2" ht="15">
      <c r="A3550" s="25" t="s">
        <v>23141</v>
      </c>
      <c r="B3550" s="25" t="s">
        <v>20406</v>
      </c>
    </row>
    <row r="3551" spans="1:2" ht="15">
      <c r="A3551" s="25" t="s">
        <v>23142</v>
      </c>
      <c r="B3551" s="25" t="s">
        <v>20406</v>
      </c>
    </row>
    <row r="3552" spans="1:2" ht="15">
      <c r="A3552" s="25" t="s">
        <v>23143</v>
      </c>
      <c r="B3552" s="25" t="s">
        <v>20406</v>
      </c>
    </row>
    <row r="3553" spans="1:2" ht="15">
      <c r="A3553" s="25" t="s">
        <v>23144</v>
      </c>
      <c r="B3553" s="25" t="s">
        <v>20406</v>
      </c>
    </row>
    <row r="3554" spans="1:2" ht="15">
      <c r="A3554" s="25" t="s">
        <v>23145</v>
      </c>
      <c r="B3554" s="25" t="s">
        <v>20406</v>
      </c>
    </row>
    <row r="3555" spans="1:2" ht="15">
      <c r="A3555" s="25" t="s">
        <v>23146</v>
      </c>
      <c r="B3555" s="25" t="s">
        <v>20406</v>
      </c>
    </row>
    <row r="3556" spans="1:2" ht="15">
      <c r="A3556" s="25" t="s">
        <v>23147</v>
      </c>
      <c r="B3556" s="25" t="s">
        <v>20406</v>
      </c>
    </row>
    <row r="3557" spans="1:2" ht="15">
      <c r="A3557" s="25" t="s">
        <v>23148</v>
      </c>
      <c r="B3557" s="25" t="s">
        <v>20406</v>
      </c>
    </row>
    <row r="3558" spans="1:2" ht="15">
      <c r="A3558" s="25" t="s">
        <v>23149</v>
      </c>
      <c r="B3558" s="25" t="s">
        <v>20406</v>
      </c>
    </row>
    <row r="3559" spans="1:2" ht="15">
      <c r="A3559" s="25" t="s">
        <v>23150</v>
      </c>
      <c r="B3559" s="25" t="s">
        <v>20406</v>
      </c>
    </row>
    <row r="3560" spans="1:2" ht="15">
      <c r="A3560" s="25" t="s">
        <v>23151</v>
      </c>
      <c r="B3560" s="25" t="s">
        <v>20406</v>
      </c>
    </row>
    <row r="3561" spans="1:2" ht="15">
      <c r="A3561" s="25" t="s">
        <v>23152</v>
      </c>
      <c r="B3561" s="25" t="s">
        <v>20406</v>
      </c>
    </row>
    <row r="3562" spans="1:2" ht="15">
      <c r="A3562" s="25" t="s">
        <v>23153</v>
      </c>
      <c r="B3562" s="25" t="s">
        <v>20406</v>
      </c>
    </row>
    <row r="3563" spans="1:2" ht="15">
      <c r="A3563" s="25" t="s">
        <v>23154</v>
      </c>
      <c r="B3563" s="25" t="s">
        <v>20406</v>
      </c>
    </row>
    <row r="3564" spans="1:2" ht="15">
      <c r="A3564" s="25" t="s">
        <v>23155</v>
      </c>
      <c r="B3564" s="25" t="s">
        <v>20406</v>
      </c>
    </row>
    <row r="3565" spans="1:2" ht="15">
      <c r="A3565" s="25" t="s">
        <v>23156</v>
      </c>
      <c r="B3565" s="25" t="s">
        <v>20406</v>
      </c>
    </row>
    <row r="3566" spans="1:2" ht="15">
      <c r="A3566" s="25" t="s">
        <v>23157</v>
      </c>
      <c r="B3566" s="25" t="s">
        <v>20406</v>
      </c>
    </row>
    <row r="3567" spans="1:2" ht="15">
      <c r="A3567" s="25" t="s">
        <v>23158</v>
      </c>
      <c r="B3567" s="25" t="s">
        <v>20419</v>
      </c>
    </row>
    <row r="3568" spans="1:2" ht="15">
      <c r="A3568" s="25" t="s">
        <v>23159</v>
      </c>
      <c r="B3568" s="25" t="s">
        <v>20419</v>
      </c>
    </row>
    <row r="3569" spans="1:2" ht="15">
      <c r="A3569" s="25" t="s">
        <v>10730</v>
      </c>
      <c r="B3569" s="25" t="s">
        <v>20419</v>
      </c>
    </row>
    <row r="3570" spans="1:2" ht="15">
      <c r="A3570" s="25" t="s">
        <v>23160</v>
      </c>
      <c r="B3570" s="25" t="s">
        <v>20419</v>
      </c>
    </row>
    <row r="3571" spans="1:2" ht="15">
      <c r="A3571" s="25" t="s">
        <v>10073</v>
      </c>
      <c r="B3571" s="25" t="s">
        <v>20419</v>
      </c>
    </row>
    <row r="3572" spans="1:2" ht="15">
      <c r="A3572" s="25" t="s">
        <v>23161</v>
      </c>
      <c r="B3572" s="25" t="s">
        <v>20419</v>
      </c>
    </row>
    <row r="3573" spans="1:2" ht="15">
      <c r="A3573" s="25" t="s">
        <v>12801</v>
      </c>
      <c r="B3573" s="25" t="s">
        <v>20419</v>
      </c>
    </row>
    <row r="3574" spans="1:2" ht="15">
      <c r="A3574" s="25" t="s">
        <v>7976</v>
      </c>
      <c r="B3574" s="25" t="s">
        <v>20406</v>
      </c>
    </row>
    <row r="3575" spans="1:2" ht="15">
      <c r="A3575" s="25" t="s">
        <v>23162</v>
      </c>
      <c r="B3575" s="25" t="s">
        <v>20419</v>
      </c>
    </row>
    <row r="3576" spans="1:2" ht="15">
      <c r="A3576" s="25" t="s">
        <v>23163</v>
      </c>
      <c r="B3576" s="25" t="s">
        <v>20406</v>
      </c>
    </row>
    <row r="3577" spans="1:2" ht="15">
      <c r="A3577" s="25" t="s">
        <v>23164</v>
      </c>
      <c r="B3577" s="25" t="s">
        <v>20406</v>
      </c>
    </row>
    <row r="3578" spans="1:2" ht="15">
      <c r="A3578" s="25" t="s">
        <v>23165</v>
      </c>
      <c r="B3578" s="25" t="s">
        <v>20406</v>
      </c>
    </row>
    <row r="3579" spans="1:2" ht="15">
      <c r="A3579" s="25" t="s">
        <v>23166</v>
      </c>
      <c r="B3579" s="25" t="s">
        <v>20406</v>
      </c>
    </row>
    <row r="3580" spans="1:2" ht="15">
      <c r="A3580" s="25" t="s">
        <v>23167</v>
      </c>
      <c r="B3580" s="25" t="s">
        <v>20406</v>
      </c>
    </row>
    <row r="3581" spans="1:2" ht="15">
      <c r="A3581" s="25" t="s">
        <v>23168</v>
      </c>
      <c r="B3581" s="25" t="s">
        <v>20406</v>
      </c>
    </row>
    <row r="3582" spans="1:2" ht="15">
      <c r="A3582" s="25" t="s">
        <v>23169</v>
      </c>
      <c r="B3582" s="25" t="s">
        <v>20406</v>
      </c>
    </row>
    <row r="3583" spans="1:2" ht="15">
      <c r="A3583" s="25" t="s">
        <v>23170</v>
      </c>
      <c r="B3583" s="25" t="s">
        <v>20406</v>
      </c>
    </row>
    <row r="3584" spans="1:2" ht="15">
      <c r="A3584" s="25" t="s">
        <v>23171</v>
      </c>
      <c r="B3584" s="25" t="s">
        <v>20406</v>
      </c>
    </row>
    <row r="3585" spans="1:2" ht="15">
      <c r="A3585" s="25" t="s">
        <v>23172</v>
      </c>
      <c r="B3585" s="25" t="s">
        <v>20406</v>
      </c>
    </row>
    <row r="3586" spans="1:2" ht="15">
      <c r="A3586" s="25" t="s">
        <v>23173</v>
      </c>
      <c r="B3586" s="25" t="s">
        <v>20406</v>
      </c>
    </row>
    <row r="3587" spans="1:2" ht="15">
      <c r="A3587" s="25" t="s">
        <v>23174</v>
      </c>
      <c r="B3587" s="25" t="s">
        <v>20406</v>
      </c>
    </row>
    <row r="3588" spans="1:2" ht="15">
      <c r="A3588" s="25" t="s">
        <v>23175</v>
      </c>
      <c r="B3588" s="25" t="s">
        <v>20419</v>
      </c>
    </row>
    <row r="3589" spans="1:2" ht="15">
      <c r="A3589" s="25" t="s">
        <v>9575</v>
      </c>
      <c r="B3589" s="25" t="s">
        <v>20419</v>
      </c>
    </row>
    <row r="3590" spans="1:2" ht="15">
      <c r="A3590" s="25" t="s">
        <v>7348</v>
      </c>
      <c r="B3590" s="25" t="s">
        <v>20419</v>
      </c>
    </row>
    <row r="3591" spans="1:2" ht="15">
      <c r="A3591" s="25" t="s">
        <v>23176</v>
      </c>
      <c r="B3591" s="25" t="s">
        <v>20419</v>
      </c>
    </row>
    <row r="3592" spans="1:2" ht="15">
      <c r="A3592" s="25" t="s">
        <v>23177</v>
      </c>
      <c r="B3592" s="25" t="s">
        <v>20419</v>
      </c>
    </row>
    <row r="3593" spans="1:2" ht="15">
      <c r="A3593" s="25" t="s">
        <v>23178</v>
      </c>
      <c r="B3593" s="25" t="s">
        <v>20419</v>
      </c>
    </row>
    <row r="3594" spans="1:2" ht="15">
      <c r="A3594" s="25" t="s">
        <v>23179</v>
      </c>
      <c r="B3594" s="25" t="s">
        <v>20419</v>
      </c>
    </row>
    <row r="3595" spans="1:2" ht="15">
      <c r="A3595" s="25" t="s">
        <v>23180</v>
      </c>
      <c r="B3595" s="25" t="s">
        <v>20419</v>
      </c>
    </row>
    <row r="3596" spans="1:2" ht="15">
      <c r="A3596" s="25" t="s">
        <v>23181</v>
      </c>
      <c r="B3596" s="25" t="s">
        <v>20406</v>
      </c>
    </row>
    <row r="3597" spans="1:2" ht="15">
      <c r="A3597" s="25" t="s">
        <v>23182</v>
      </c>
      <c r="B3597" s="25" t="s">
        <v>20406</v>
      </c>
    </row>
    <row r="3598" spans="1:2" ht="15">
      <c r="A3598" s="25" t="s">
        <v>23183</v>
      </c>
      <c r="B3598" s="25" t="s">
        <v>20406</v>
      </c>
    </row>
    <row r="3599" spans="1:2" ht="15">
      <c r="A3599" s="25" t="s">
        <v>23184</v>
      </c>
      <c r="B3599" s="25" t="s">
        <v>20406</v>
      </c>
    </row>
    <row r="3600" spans="1:2" ht="15">
      <c r="A3600" s="25" t="s">
        <v>23185</v>
      </c>
      <c r="B3600" s="25" t="s">
        <v>20406</v>
      </c>
    </row>
    <row r="3601" spans="1:2" ht="15">
      <c r="A3601" s="25" t="s">
        <v>23186</v>
      </c>
      <c r="B3601" s="25" t="s">
        <v>20406</v>
      </c>
    </row>
    <row r="3602" spans="1:2" ht="15">
      <c r="A3602" s="25" t="s">
        <v>23187</v>
      </c>
      <c r="B3602" s="25" t="s">
        <v>20406</v>
      </c>
    </row>
    <row r="3603" spans="1:2" ht="15">
      <c r="A3603" s="25" t="s">
        <v>23188</v>
      </c>
      <c r="B3603" s="25" t="s">
        <v>20406</v>
      </c>
    </row>
    <row r="3604" spans="1:2" ht="15">
      <c r="A3604" s="25" t="s">
        <v>23189</v>
      </c>
      <c r="B3604" s="25" t="s">
        <v>20406</v>
      </c>
    </row>
    <row r="3605" spans="1:2" ht="15">
      <c r="A3605" s="25" t="s">
        <v>23190</v>
      </c>
      <c r="B3605" s="25" t="s">
        <v>20406</v>
      </c>
    </row>
    <row r="3606" spans="1:2" ht="15">
      <c r="A3606" s="25" t="s">
        <v>23191</v>
      </c>
      <c r="B3606" s="25" t="s">
        <v>20406</v>
      </c>
    </row>
    <row r="3607" spans="1:2" ht="15">
      <c r="A3607" s="25" t="s">
        <v>23192</v>
      </c>
      <c r="B3607" s="25" t="s">
        <v>20406</v>
      </c>
    </row>
    <row r="3608" spans="1:2" ht="15">
      <c r="A3608" s="25" t="s">
        <v>23193</v>
      </c>
      <c r="B3608" s="25" t="s">
        <v>20406</v>
      </c>
    </row>
    <row r="3609" spans="1:2" ht="15">
      <c r="A3609" s="25" t="s">
        <v>23194</v>
      </c>
      <c r="B3609" s="25" t="s">
        <v>20406</v>
      </c>
    </row>
    <row r="3610" spans="1:2" ht="15">
      <c r="A3610" s="25" t="s">
        <v>23195</v>
      </c>
      <c r="B3610" s="25" t="s">
        <v>20406</v>
      </c>
    </row>
    <row r="3611" spans="1:2" ht="15">
      <c r="A3611" s="25" t="s">
        <v>23196</v>
      </c>
      <c r="B3611" s="25" t="s">
        <v>20406</v>
      </c>
    </row>
    <row r="3612" spans="1:2" ht="15">
      <c r="A3612" s="25" t="s">
        <v>23197</v>
      </c>
      <c r="B3612" s="25" t="s">
        <v>20406</v>
      </c>
    </row>
    <row r="3613" spans="1:2" ht="15">
      <c r="A3613" s="25" t="s">
        <v>23198</v>
      </c>
      <c r="B3613" s="25" t="s">
        <v>20406</v>
      </c>
    </row>
    <row r="3614" spans="1:2" ht="15">
      <c r="A3614" s="25" t="s">
        <v>23199</v>
      </c>
      <c r="B3614" s="25" t="s">
        <v>20406</v>
      </c>
    </row>
    <row r="3615" spans="1:2" ht="15">
      <c r="A3615" s="25" t="s">
        <v>23200</v>
      </c>
      <c r="B3615" s="25" t="s">
        <v>20419</v>
      </c>
    </row>
    <row r="3616" spans="1:2" ht="15">
      <c r="A3616" s="25" t="s">
        <v>11298</v>
      </c>
      <c r="B3616" s="25" t="s">
        <v>20419</v>
      </c>
    </row>
    <row r="3617" spans="1:2" ht="15">
      <c r="A3617" s="25" t="s">
        <v>8652</v>
      </c>
      <c r="B3617" s="25" t="s">
        <v>20419</v>
      </c>
    </row>
    <row r="3618" spans="1:2" ht="15">
      <c r="A3618" s="25" t="s">
        <v>23201</v>
      </c>
      <c r="B3618" s="25" t="s">
        <v>20419</v>
      </c>
    </row>
    <row r="3619" spans="1:2" ht="15">
      <c r="A3619" s="25" t="s">
        <v>23202</v>
      </c>
      <c r="B3619" s="25" t="s">
        <v>20419</v>
      </c>
    </row>
    <row r="3620" spans="1:2" ht="15">
      <c r="A3620" s="25" t="s">
        <v>23203</v>
      </c>
      <c r="B3620" s="25" t="s">
        <v>20419</v>
      </c>
    </row>
    <row r="3621" spans="1:2" ht="15">
      <c r="A3621" s="25" t="s">
        <v>23204</v>
      </c>
      <c r="B3621" s="25" t="s">
        <v>20419</v>
      </c>
    </row>
    <row r="3622" spans="1:2" ht="15">
      <c r="A3622" s="25" t="s">
        <v>23205</v>
      </c>
      <c r="B3622" s="25" t="s">
        <v>20419</v>
      </c>
    </row>
    <row r="3623" spans="1:2" ht="15">
      <c r="A3623" s="25" t="s">
        <v>13043</v>
      </c>
      <c r="B3623" s="25" t="s">
        <v>20419</v>
      </c>
    </row>
    <row r="3624" spans="1:2" ht="15">
      <c r="A3624" s="25" t="s">
        <v>15903</v>
      </c>
      <c r="B3624" s="25" t="s">
        <v>20419</v>
      </c>
    </row>
    <row r="3625" spans="1:2" ht="15">
      <c r="A3625" s="25" t="s">
        <v>23206</v>
      </c>
      <c r="B3625" s="25" t="s">
        <v>20419</v>
      </c>
    </row>
    <row r="3626" spans="1:2" ht="15">
      <c r="A3626" s="25" t="s">
        <v>23207</v>
      </c>
      <c r="B3626" s="25" t="s">
        <v>20419</v>
      </c>
    </row>
    <row r="3627" spans="1:2" ht="15">
      <c r="A3627" s="25" t="s">
        <v>23208</v>
      </c>
      <c r="B3627" s="25" t="s">
        <v>20406</v>
      </c>
    </row>
    <row r="3628" spans="1:2" ht="15">
      <c r="A3628" s="25" t="s">
        <v>23209</v>
      </c>
      <c r="B3628" s="25" t="s">
        <v>20406</v>
      </c>
    </row>
    <row r="3629" spans="1:2" ht="15">
      <c r="A3629" s="25" t="s">
        <v>23210</v>
      </c>
      <c r="B3629" s="25" t="s">
        <v>20406</v>
      </c>
    </row>
    <row r="3630" spans="1:2" ht="15">
      <c r="A3630" s="25" t="s">
        <v>9813</v>
      </c>
      <c r="B3630" s="45" t="s">
        <v>20419</v>
      </c>
    </row>
    <row r="3631" spans="1:2" ht="15">
      <c r="A3631" s="25" t="s">
        <v>10139</v>
      </c>
      <c r="B3631" s="45" t="s">
        <v>20419</v>
      </c>
    </row>
    <row r="3632" spans="1:2" ht="15">
      <c r="A3632" s="25" t="s">
        <v>10465</v>
      </c>
      <c r="B3632" s="45" t="s">
        <v>20419</v>
      </c>
    </row>
    <row r="3633" spans="1:2" ht="15">
      <c r="A3633" s="25" t="s">
        <v>10476</v>
      </c>
      <c r="B3633" s="45" t="s">
        <v>20419</v>
      </c>
    </row>
    <row r="3634" spans="1:2" ht="15">
      <c r="A3634" s="25" t="s">
        <v>10808</v>
      </c>
      <c r="B3634" s="45" t="s">
        <v>20419</v>
      </c>
    </row>
    <row r="3635" spans="1:2" ht="15">
      <c r="A3635" s="25" t="s">
        <v>10816</v>
      </c>
      <c r="B3635" s="45" t="s">
        <v>20419</v>
      </c>
    </row>
    <row r="3636" spans="1:2" ht="15">
      <c r="A3636" s="25" t="s">
        <v>10832</v>
      </c>
      <c r="B3636" s="45" t="s">
        <v>20419</v>
      </c>
    </row>
    <row r="3637" spans="1:2" ht="15">
      <c r="A3637" s="25" t="s">
        <v>10835</v>
      </c>
      <c r="B3637" s="45" t="s">
        <v>20419</v>
      </c>
    </row>
    <row r="3638" spans="1:2" ht="15">
      <c r="A3638" s="25" t="s">
        <v>10838</v>
      </c>
      <c r="B3638" s="45" t="s">
        <v>20419</v>
      </c>
    </row>
    <row r="3639" spans="1:2" ht="15">
      <c r="A3639" s="25" t="s">
        <v>10841</v>
      </c>
      <c r="B3639" s="45" t="s">
        <v>20406</v>
      </c>
    </row>
    <row r="3640" spans="1:2" ht="15">
      <c r="A3640" s="25" t="s">
        <v>10905</v>
      </c>
      <c r="B3640" s="45" t="s">
        <v>20419</v>
      </c>
    </row>
    <row r="3641" spans="1:2" ht="15">
      <c r="A3641" s="25" t="s">
        <v>10911</v>
      </c>
      <c r="B3641" s="45" t="s">
        <v>20419</v>
      </c>
    </row>
    <row r="3642" spans="1:2" ht="15">
      <c r="A3642" s="25" t="s">
        <v>10920</v>
      </c>
      <c r="B3642" s="45" t="s">
        <v>20419</v>
      </c>
    </row>
    <row r="3643" spans="1:2" ht="15">
      <c r="A3643" s="25" t="s">
        <v>10928</v>
      </c>
      <c r="B3643" s="45" t="s">
        <v>20419</v>
      </c>
    </row>
    <row r="3644" spans="1:2" ht="15">
      <c r="A3644" s="25" t="s">
        <v>10936</v>
      </c>
      <c r="B3644" s="45" t="s">
        <v>20419</v>
      </c>
    </row>
    <row r="3645" spans="1:2" ht="15">
      <c r="A3645" s="25" t="s">
        <v>10939</v>
      </c>
      <c r="B3645" s="45" t="s">
        <v>20419</v>
      </c>
    </row>
    <row r="3646" spans="1:2" ht="15">
      <c r="A3646" s="25" t="s">
        <v>11002</v>
      </c>
      <c r="B3646" s="45" t="s">
        <v>20419</v>
      </c>
    </row>
    <row r="3647" spans="1:2" ht="15">
      <c r="A3647" s="25" t="s">
        <v>11005</v>
      </c>
      <c r="B3647" s="45" t="s">
        <v>20419</v>
      </c>
    </row>
    <row r="3648" spans="1:2" ht="15">
      <c r="A3648" s="25" t="s">
        <v>11028</v>
      </c>
      <c r="B3648" s="45" t="s">
        <v>20419</v>
      </c>
    </row>
    <row r="3649" spans="1:2" ht="15">
      <c r="A3649" s="25" t="s">
        <v>11032</v>
      </c>
      <c r="B3649" s="45" t="s">
        <v>20406</v>
      </c>
    </row>
    <row r="3650" spans="1:2" ht="15">
      <c r="A3650" s="25" t="s">
        <v>11042</v>
      </c>
      <c r="B3650" s="45" t="s">
        <v>20419</v>
      </c>
    </row>
    <row r="3651" spans="1:2" ht="15">
      <c r="A3651" s="25" t="s">
        <v>11053</v>
      </c>
      <c r="B3651" s="45" t="s">
        <v>20419</v>
      </c>
    </row>
    <row r="3652" spans="1:2" ht="15">
      <c r="A3652" s="25" t="s">
        <v>11132</v>
      </c>
      <c r="B3652" s="45" t="s">
        <v>20419</v>
      </c>
    </row>
    <row r="3653" spans="1:2" ht="15">
      <c r="A3653" s="25" t="s">
        <v>11153</v>
      </c>
      <c r="B3653" s="45" t="s">
        <v>20419</v>
      </c>
    </row>
    <row r="3654" spans="1:2" ht="15">
      <c r="A3654" s="25" t="s">
        <v>11156</v>
      </c>
      <c r="B3654" s="45" t="s">
        <v>20419</v>
      </c>
    </row>
    <row r="3655" spans="1:2" ht="15">
      <c r="A3655" s="25" t="s">
        <v>11160</v>
      </c>
      <c r="B3655" s="45" t="s">
        <v>20419</v>
      </c>
    </row>
    <row r="3656" spans="1:2" ht="15">
      <c r="A3656" s="25" t="s">
        <v>11176</v>
      </c>
      <c r="B3656" s="45" t="s">
        <v>20419</v>
      </c>
    </row>
    <row r="3657" spans="1:2" ht="15">
      <c r="A3657" s="25" t="s">
        <v>11179</v>
      </c>
      <c r="B3657" s="45" t="s">
        <v>20419</v>
      </c>
    </row>
    <row r="3658" spans="1:2" ht="15">
      <c r="A3658" s="25" t="s">
        <v>11247</v>
      </c>
      <c r="B3658" s="45" t="s">
        <v>20406</v>
      </c>
    </row>
    <row r="3659" spans="1:2" ht="15">
      <c r="A3659" s="25" t="s">
        <v>11264</v>
      </c>
      <c r="B3659" s="45" t="s">
        <v>20419</v>
      </c>
    </row>
    <row r="3660" spans="1:2" ht="15">
      <c r="A3660" s="25" t="s">
        <v>11287</v>
      </c>
      <c r="B3660" s="45" t="s">
        <v>20419</v>
      </c>
    </row>
    <row r="3661" spans="1:2" ht="15">
      <c r="A3661" s="25" t="s">
        <v>11339</v>
      </c>
      <c r="B3661" s="45" t="s">
        <v>20419</v>
      </c>
    </row>
    <row r="3662" spans="1:2" ht="15">
      <c r="A3662" s="25" t="s">
        <v>11386</v>
      </c>
      <c r="B3662" s="45" t="s">
        <v>20419</v>
      </c>
    </row>
    <row r="3663" spans="1:2" ht="15">
      <c r="A3663" s="25" t="s">
        <v>11394</v>
      </c>
      <c r="B3663" s="45" t="s">
        <v>20419</v>
      </c>
    </row>
    <row r="3664" spans="1:2" ht="15">
      <c r="A3664" s="25" t="s">
        <v>11203</v>
      </c>
      <c r="B3664" s="45" t="s">
        <v>20419</v>
      </c>
    </row>
    <row r="3665" spans="1:2" ht="15">
      <c r="A3665" s="25" t="s">
        <v>11092</v>
      </c>
      <c r="B3665" s="45" t="s">
        <v>20419</v>
      </c>
    </row>
    <row r="3666" spans="1:2" ht="15">
      <c r="A3666" s="25" t="s">
        <v>11267</v>
      </c>
      <c r="B3666" s="45" t="s">
        <v>20419</v>
      </c>
    </row>
    <row r="3667" spans="1:2" ht="15">
      <c r="A3667" s="25" t="s">
        <v>11391</v>
      </c>
      <c r="B3667" s="45" t="s">
        <v>20419</v>
      </c>
    </row>
    <row r="3668" spans="1:2" ht="15">
      <c r="A3668" s="25" t="s">
        <v>11434</v>
      </c>
      <c r="B3668" s="45" t="s">
        <v>20419</v>
      </c>
    </row>
    <row r="3669" spans="1:2" ht="15">
      <c r="A3669" s="25" t="s">
        <v>11341</v>
      </c>
      <c r="B3669" s="45" t="s">
        <v>20419</v>
      </c>
    </row>
    <row r="3670" spans="1:2" ht="15">
      <c r="A3670" s="25" t="s">
        <v>11442</v>
      </c>
      <c r="B3670" s="45" t="s">
        <v>20419</v>
      </c>
    </row>
    <row r="3671" spans="1:2" ht="15">
      <c r="A3671" s="25" t="s">
        <v>11501</v>
      </c>
      <c r="B3671" s="45" t="s">
        <v>20419</v>
      </c>
    </row>
    <row r="3672" spans="1:2" ht="15">
      <c r="A3672" s="25" t="s">
        <v>11504</v>
      </c>
      <c r="B3672" s="45" t="s">
        <v>20419</v>
      </c>
    </row>
    <row r="3673" spans="1:2" ht="15">
      <c r="A3673" s="25" t="s">
        <v>11509</v>
      </c>
      <c r="B3673" s="45" t="s">
        <v>20419</v>
      </c>
    </row>
    <row r="3674" spans="1:2" ht="15">
      <c r="A3674" s="25" t="s">
        <v>11516</v>
      </c>
      <c r="B3674" s="45" t="s">
        <v>20419</v>
      </c>
    </row>
    <row r="3675" spans="1:2" ht="15">
      <c r="A3675" s="25" t="s">
        <v>11524</v>
      </c>
      <c r="B3675" s="45" t="s">
        <v>20419</v>
      </c>
    </row>
    <row r="3676" spans="1:2" ht="15">
      <c r="A3676" s="25" t="s">
        <v>11527</v>
      </c>
      <c r="B3676" s="45" t="s">
        <v>20419</v>
      </c>
    </row>
    <row r="3677" spans="1:2" ht="15">
      <c r="A3677" s="25" t="s">
        <v>11530</v>
      </c>
      <c r="B3677" s="45" t="s">
        <v>20419</v>
      </c>
    </row>
    <row r="3678" spans="1:2" ht="15">
      <c r="A3678" s="25" t="s">
        <v>11658</v>
      </c>
      <c r="B3678" s="45" t="s">
        <v>20419</v>
      </c>
    </row>
    <row r="3679" spans="1:2" ht="15">
      <c r="A3679" s="25" t="s">
        <v>11096</v>
      </c>
      <c r="B3679" s="45" t="s">
        <v>20419</v>
      </c>
    </row>
    <row r="3680" spans="1:2" ht="15">
      <c r="A3680" s="25" t="s">
        <v>11606</v>
      </c>
      <c r="B3680" s="45" t="s">
        <v>20419</v>
      </c>
    </row>
    <row r="3681" spans="1:2" ht="15">
      <c r="A3681" s="25" t="s">
        <v>11681</v>
      </c>
      <c r="B3681" s="45" t="s">
        <v>20419</v>
      </c>
    </row>
    <row r="3682" spans="1:2" ht="15">
      <c r="A3682" s="25" t="s">
        <v>11690</v>
      </c>
      <c r="B3682" s="45" t="s">
        <v>20406</v>
      </c>
    </row>
    <row r="3683" spans="1:2" ht="15">
      <c r="A3683" s="25" t="s">
        <v>11751</v>
      </c>
      <c r="B3683" s="45" t="s">
        <v>20419</v>
      </c>
    </row>
    <row r="3684" spans="1:2" ht="15">
      <c r="A3684" s="25" t="s">
        <v>11754</v>
      </c>
      <c r="B3684" s="45" t="s">
        <v>20419</v>
      </c>
    </row>
    <row r="3685" spans="1:2" ht="15">
      <c r="A3685" s="25" t="s">
        <v>11768</v>
      </c>
      <c r="B3685" s="45" t="s">
        <v>20419</v>
      </c>
    </row>
    <row r="3686" spans="1:2" ht="15">
      <c r="A3686" s="25" t="s">
        <v>11771</v>
      </c>
      <c r="B3686" s="45" t="s">
        <v>20419</v>
      </c>
    </row>
    <row r="3687" spans="1:2" ht="15">
      <c r="A3687" s="25" t="s">
        <v>11800</v>
      </c>
      <c r="B3687" s="25" t="s">
        <v>20419</v>
      </c>
    </row>
    <row r="3688" spans="1:2" ht="15">
      <c r="A3688" s="25" t="s">
        <v>11849</v>
      </c>
      <c r="B3688" s="25" t="s">
        <v>20419</v>
      </c>
    </row>
    <row r="3689" spans="1:2" ht="15">
      <c r="A3689" s="25" t="s">
        <v>11861</v>
      </c>
      <c r="B3689" s="25" t="s">
        <v>20419</v>
      </c>
    </row>
    <row r="3690" spans="1:2" ht="15">
      <c r="A3690" s="25" t="s">
        <v>11934</v>
      </c>
      <c r="B3690" s="25" t="s">
        <v>20419</v>
      </c>
    </row>
    <row r="3691" spans="1:2" ht="15">
      <c r="A3691" s="25" t="s">
        <v>11951</v>
      </c>
      <c r="B3691" s="25" t="s">
        <v>20419</v>
      </c>
    </row>
    <row r="3692" spans="1:2" ht="15">
      <c r="A3692" s="25" t="s">
        <v>11954</v>
      </c>
      <c r="B3692" s="25" t="s">
        <v>20419</v>
      </c>
    </row>
    <row r="3693" spans="1:2" ht="15">
      <c r="A3693" s="25" t="s">
        <v>11962</v>
      </c>
      <c r="B3693" s="25" t="s">
        <v>20419</v>
      </c>
    </row>
    <row r="3694" spans="1:2" ht="15">
      <c r="A3694" s="25" t="s">
        <v>11966</v>
      </c>
      <c r="B3694" s="25" t="s">
        <v>20419</v>
      </c>
    </row>
    <row r="3695" spans="1:2" ht="15">
      <c r="A3695" s="25" t="s">
        <v>11969</v>
      </c>
      <c r="B3695" s="25" t="s">
        <v>20419</v>
      </c>
    </row>
    <row r="3696" spans="1:2" ht="15">
      <c r="A3696" s="25" t="s">
        <v>11985</v>
      </c>
      <c r="B3696" s="25" t="s">
        <v>20419</v>
      </c>
    </row>
    <row r="3697" spans="1:2" ht="15">
      <c r="A3697" s="25" t="s">
        <v>11998</v>
      </c>
      <c r="B3697" s="25" t="s">
        <v>20419</v>
      </c>
    </row>
    <row r="3698" spans="1:2" ht="15">
      <c r="A3698" s="25" t="s">
        <v>12016</v>
      </c>
      <c r="B3698" s="25" t="s">
        <v>20419</v>
      </c>
    </row>
    <row r="3699" spans="1:2" ht="15">
      <c r="A3699" s="25" t="s">
        <v>12075</v>
      </c>
      <c r="B3699" s="45" t="s">
        <v>20406</v>
      </c>
    </row>
    <row r="3700" spans="1:2" ht="15">
      <c r="A3700" s="25" t="s">
        <v>12083</v>
      </c>
      <c r="B3700" s="45" t="s">
        <v>20419</v>
      </c>
    </row>
    <row r="3701" spans="1:2" ht="15">
      <c r="A3701" s="25" t="s">
        <v>12126</v>
      </c>
      <c r="B3701" s="45" t="s">
        <v>20419</v>
      </c>
    </row>
    <row r="3702" spans="1:2" ht="15">
      <c r="A3702" s="25" t="s">
        <v>12135</v>
      </c>
      <c r="B3702" s="45" t="s">
        <v>20419</v>
      </c>
    </row>
    <row r="3703" spans="1:2" ht="15">
      <c r="A3703" s="25" t="s">
        <v>12138</v>
      </c>
      <c r="B3703" s="45" t="s">
        <v>20419</v>
      </c>
    </row>
    <row r="3704" spans="1:2" ht="15">
      <c r="A3704" s="25" t="s">
        <v>11214</v>
      </c>
      <c r="B3704" s="45" t="s">
        <v>20419</v>
      </c>
    </row>
    <row r="3705" spans="1:2" ht="15">
      <c r="A3705" s="25" t="s">
        <v>11223</v>
      </c>
      <c r="B3705" s="45" t="s">
        <v>20419</v>
      </c>
    </row>
    <row r="3706" spans="1:2">
      <c r="A3706" s="45" t="s">
        <v>11519</v>
      </c>
      <c r="B3706" s="45" t="s">
        <v>20419</v>
      </c>
    </row>
    <row r="3707" spans="1:2">
      <c r="A3707" s="45" t="s">
        <v>11583</v>
      </c>
      <c r="B3707" s="45" t="s">
        <v>20419</v>
      </c>
    </row>
    <row r="3708" spans="1:2">
      <c r="A3708" s="45" t="s">
        <v>11926</v>
      </c>
      <c r="B3708" s="45" t="s">
        <v>20419</v>
      </c>
    </row>
    <row r="3709" spans="1:2">
      <c r="A3709" s="45" t="s">
        <v>12086</v>
      </c>
      <c r="B3709" s="45" t="s">
        <v>20419</v>
      </c>
    </row>
    <row r="3710" spans="1:2" ht="15">
      <c r="A3710" s="25" t="s">
        <v>12143</v>
      </c>
      <c r="B3710" s="45" t="s">
        <v>20419</v>
      </c>
    </row>
    <row r="3711" spans="1:2">
      <c r="A3711" s="45" t="s">
        <v>12272</v>
      </c>
      <c r="B3711" s="45" t="s">
        <v>20419</v>
      </c>
    </row>
    <row r="3712" spans="1:2">
      <c r="A3712" s="45" t="s">
        <v>12278</v>
      </c>
      <c r="B3712" s="45" t="s">
        <v>20419</v>
      </c>
    </row>
    <row r="3713" spans="1:2">
      <c r="A3713" s="45" t="s">
        <v>12281</v>
      </c>
      <c r="B3713" s="45" t="s">
        <v>20419</v>
      </c>
    </row>
    <row r="3714" spans="1:2">
      <c r="A3714" s="45" t="s">
        <v>12284</v>
      </c>
      <c r="B3714" s="45" t="s">
        <v>20419</v>
      </c>
    </row>
    <row r="3715" spans="1:2" ht="15">
      <c r="A3715" s="25" t="s">
        <v>12303</v>
      </c>
      <c r="B3715" s="45" t="s">
        <v>20419</v>
      </c>
    </row>
    <row r="3716" spans="1:2" ht="15">
      <c r="A3716" s="25" t="s">
        <v>12310</v>
      </c>
      <c r="B3716" s="45" t="s">
        <v>20419</v>
      </c>
    </row>
    <row r="3717" spans="1:2" ht="15">
      <c r="A3717" s="25" t="s">
        <v>12314</v>
      </c>
      <c r="B3717" s="45" t="s">
        <v>20419</v>
      </c>
    </row>
    <row r="3718" spans="1:2" ht="15">
      <c r="A3718" s="25" t="s">
        <v>12317</v>
      </c>
      <c r="B3718" s="45" t="s">
        <v>20419</v>
      </c>
    </row>
    <row r="3719" spans="1:2" ht="15">
      <c r="A3719" s="25" t="s">
        <v>12367</v>
      </c>
      <c r="B3719" s="45" t="s">
        <v>20419</v>
      </c>
    </row>
    <row r="3720" spans="1:2" ht="15">
      <c r="A3720" s="25" t="s">
        <v>12371</v>
      </c>
      <c r="B3720" s="45" t="s">
        <v>20419</v>
      </c>
    </row>
    <row r="3721" spans="1:2" ht="15">
      <c r="A3721" s="25" t="s">
        <v>12399</v>
      </c>
      <c r="B3721" s="45" t="s">
        <v>20419</v>
      </c>
    </row>
    <row r="3722" spans="1:2" ht="15">
      <c r="A3722" s="25" t="s">
        <v>12414</v>
      </c>
      <c r="B3722" s="45" t="s">
        <v>20419</v>
      </c>
    </row>
    <row r="3723" spans="1:2" ht="15">
      <c r="A3723" s="25" t="s">
        <v>12444</v>
      </c>
      <c r="B3723" s="45" t="s">
        <v>20419</v>
      </c>
    </row>
    <row r="3724" spans="1:2">
      <c r="A3724" s="45" t="s">
        <v>12460</v>
      </c>
      <c r="B3724" s="45" t="s">
        <v>20419</v>
      </c>
    </row>
    <row r="3725" spans="1:2">
      <c r="A3725" s="45" t="s">
        <v>12468</v>
      </c>
      <c r="B3725" s="45" t="s">
        <v>20419</v>
      </c>
    </row>
    <row r="3726" spans="1:2" ht="15">
      <c r="A3726" s="25" t="s">
        <v>12494</v>
      </c>
      <c r="B3726" s="45" t="s">
        <v>20419</v>
      </c>
    </row>
    <row r="3727" spans="1:2" ht="15">
      <c r="A3727" s="25" t="s">
        <v>12496</v>
      </c>
      <c r="B3727" s="45" t="s">
        <v>20419</v>
      </c>
    </row>
    <row r="3728" spans="1:2" ht="15">
      <c r="A3728" s="25" t="s">
        <v>12524</v>
      </c>
      <c r="B3728" s="45" t="s">
        <v>20419</v>
      </c>
    </row>
    <row r="3729" spans="1:2">
      <c r="A3729" s="45" t="s">
        <v>12543</v>
      </c>
      <c r="B3729" s="45" t="s">
        <v>20406</v>
      </c>
    </row>
    <row r="3730" spans="1:2">
      <c r="A3730" s="45" t="s">
        <v>12567</v>
      </c>
      <c r="B3730" s="45" t="s">
        <v>20419</v>
      </c>
    </row>
    <row r="3731" spans="1:2">
      <c r="A3731" s="45" t="s">
        <v>12590</v>
      </c>
      <c r="B3731" s="45" t="s">
        <v>20419</v>
      </c>
    </row>
    <row r="3732" spans="1:2">
      <c r="A3732" s="45" t="s">
        <v>23211</v>
      </c>
      <c r="B3732" s="45" t="s">
        <v>20406</v>
      </c>
    </row>
    <row r="3733" spans="1:2">
      <c r="A3733" s="45" t="s">
        <v>12620</v>
      </c>
      <c r="B3733" s="45" t="s">
        <v>20419</v>
      </c>
    </row>
    <row r="3734" spans="1:2">
      <c r="A3734" s="45" t="s">
        <v>12640</v>
      </c>
      <c r="B3734" s="45" t="s">
        <v>20419</v>
      </c>
    </row>
    <row r="3735" spans="1:2">
      <c r="A3735" s="45" t="s">
        <v>12080</v>
      </c>
      <c r="B3735" s="45" t="s">
        <v>20419</v>
      </c>
    </row>
    <row r="3736" spans="1:2">
      <c r="A3736" s="45" t="s">
        <v>12396</v>
      </c>
      <c r="B3736" s="45" t="s">
        <v>20419</v>
      </c>
    </row>
    <row r="3737" spans="1:2">
      <c r="A3737" s="45" t="s">
        <v>12483</v>
      </c>
      <c r="B3737" s="45" t="s">
        <v>20419</v>
      </c>
    </row>
    <row r="3738" spans="1:2">
      <c r="A3738" s="45" t="s">
        <v>12512</v>
      </c>
      <c r="B3738" s="45" t="s">
        <v>20406</v>
      </c>
    </row>
    <row r="3739" spans="1:2">
      <c r="A3739" s="45" t="s">
        <v>12597</v>
      </c>
      <c r="B3739" s="45" t="s">
        <v>20419</v>
      </c>
    </row>
    <row r="3740" spans="1:2">
      <c r="A3740" s="45" t="s">
        <v>12688</v>
      </c>
      <c r="B3740" s="45" t="s">
        <v>20419</v>
      </c>
    </row>
    <row r="3741" spans="1:2">
      <c r="A3741" s="45" t="s">
        <v>12842</v>
      </c>
      <c r="B3741" s="45" t="s">
        <v>20419</v>
      </c>
    </row>
    <row r="3742" spans="1:2">
      <c r="A3742" s="45" t="s">
        <v>12851</v>
      </c>
      <c r="B3742" s="45" t="s">
        <v>20419</v>
      </c>
    </row>
    <row r="3743" spans="1:2">
      <c r="A3743" s="45" t="s">
        <v>12930</v>
      </c>
      <c r="B3743" s="45" t="s">
        <v>20419</v>
      </c>
    </row>
    <row r="3744" spans="1:2">
      <c r="A3744" s="45" t="s">
        <v>12935</v>
      </c>
      <c r="B3744" s="45" t="s">
        <v>20419</v>
      </c>
    </row>
    <row r="3745" spans="1:2">
      <c r="A3745" s="45" t="s">
        <v>12938</v>
      </c>
      <c r="B3745" s="45" t="s">
        <v>20419</v>
      </c>
    </row>
    <row r="3746" spans="1:2">
      <c r="A3746" s="45" t="s">
        <v>12944</v>
      </c>
      <c r="B3746" s="45" t="s">
        <v>20419</v>
      </c>
    </row>
    <row r="3747" spans="1:2">
      <c r="A3747" s="45" t="s">
        <v>12975</v>
      </c>
      <c r="B3747" s="45" t="s">
        <v>20419</v>
      </c>
    </row>
    <row r="3748" spans="1:2">
      <c r="A3748" s="45" t="s">
        <v>12978</v>
      </c>
      <c r="B3748" s="45" t="s">
        <v>20419</v>
      </c>
    </row>
    <row r="3749" spans="1:2">
      <c r="A3749" s="45" t="s">
        <v>12981</v>
      </c>
      <c r="B3749" s="45" t="s">
        <v>20419</v>
      </c>
    </row>
    <row r="3750" spans="1:2">
      <c r="A3750" s="45" t="s">
        <v>13031</v>
      </c>
      <c r="B3750" s="45" t="s">
        <v>20419</v>
      </c>
    </row>
    <row r="3751" spans="1:2">
      <c r="A3751" s="45" t="s">
        <v>12773</v>
      </c>
      <c r="B3751" s="45" t="s">
        <v>20419</v>
      </c>
    </row>
    <row r="3752" spans="1:2">
      <c r="A3752" s="45" t="s">
        <v>12795</v>
      </c>
      <c r="B3752" s="45" t="s">
        <v>20406</v>
      </c>
    </row>
    <row r="3753" spans="1:2">
      <c r="A3753" s="45" t="s">
        <v>12808</v>
      </c>
      <c r="B3753" s="45" t="s">
        <v>20419</v>
      </c>
    </row>
    <row r="3754" spans="1:2">
      <c r="A3754" s="45" t="s">
        <v>12811</v>
      </c>
      <c r="B3754" s="45" t="s">
        <v>20419</v>
      </c>
    </row>
    <row r="3755" spans="1:2">
      <c r="A3755" s="45" t="s">
        <v>12803</v>
      </c>
      <c r="B3755" s="45" t="s">
        <v>20419</v>
      </c>
    </row>
    <row r="3756" spans="1:2">
      <c r="A3756" s="45" t="s">
        <v>12879</v>
      </c>
      <c r="B3756" s="45" t="s">
        <v>20419</v>
      </c>
    </row>
    <row r="3757" spans="1:2">
      <c r="A3757" s="45" t="s">
        <v>12922</v>
      </c>
      <c r="B3757" s="45" t="s">
        <v>20419</v>
      </c>
    </row>
    <row r="3758" spans="1:2">
      <c r="A3758" s="45" t="s">
        <v>12941</v>
      </c>
      <c r="B3758" s="45" t="s">
        <v>20419</v>
      </c>
    </row>
    <row r="3759" spans="1:2">
      <c r="A3759" s="45" t="s">
        <v>12947</v>
      </c>
      <c r="B3759" s="45" t="s">
        <v>20419</v>
      </c>
    </row>
    <row r="3760" spans="1:2">
      <c r="A3760" s="45" t="s">
        <v>12950</v>
      </c>
      <c r="B3760" s="45" t="s">
        <v>20419</v>
      </c>
    </row>
    <row r="3761" spans="1:2">
      <c r="A3761" s="45" t="s">
        <v>12984</v>
      </c>
      <c r="B3761" s="45" t="s">
        <v>20419</v>
      </c>
    </row>
    <row r="3762" spans="1:2">
      <c r="A3762" s="45" t="s">
        <v>12991</v>
      </c>
      <c r="B3762" s="45" t="s">
        <v>20419</v>
      </c>
    </row>
    <row r="3763" spans="1:2">
      <c r="A3763" s="45" t="s">
        <v>12994</v>
      </c>
      <c r="B3763" s="45" t="s">
        <v>20419</v>
      </c>
    </row>
    <row r="3764" spans="1:2">
      <c r="A3764" s="45" t="s">
        <v>12997</v>
      </c>
      <c r="B3764" s="45" t="s">
        <v>20419</v>
      </c>
    </row>
    <row r="3765" spans="1:2">
      <c r="A3765" s="45" t="s">
        <v>13003</v>
      </c>
      <c r="B3765" s="45" t="s">
        <v>20419</v>
      </c>
    </row>
    <row r="3766" spans="1:2">
      <c r="A3766" s="45" t="s">
        <v>13010</v>
      </c>
      <c r="B3766" s="45" t="s">
        <v>20419</v>
      </c>
    </row>
    <row r="3767" spans="1:2">
      <c r="A3767" s="45" t="s">
        <v>13016</v>
      </c>
      <c r="B3767" s="45" t="s">
        <v>20419</v>
      </c>
    </row>
    <row r="3768" spans="1:2">
      <c r="A3768" s="45" t="s">
        <v>13019</v>
      </c>
      <c r="B3768" s="45" t="s">
        <v>20419</v>
      </c>
    </row>
    <row r="3769" spans="1:2">
      <c r="A3769" s="45" t="s">
        <v>13022</v>
      </c>
      <c r="B3769" s="45" t="s">
        <v>20419</v>
      </c>
    </row>
    <row r="3770" spans="1:2">
      <c r="A3770" s="45" t="s">
        <v>13028</v>
      </c>
      <c r="B3770" s="45" t="s">
        <v>20419</v>
      </c>
    </row>
    <row r="3771" spans="1:2">
      <c r="A3771" s="45" t="s">
        <v>13034</v>
      </c>
      <c r="B3771" s="45" t="s">
        <v>20419</v>
      </c>
    </row>
    <row r="3772" spans="1:2">
      <c r="A3772" s="45" t="s">
        <v>13040</v>
      </c>
      <c r="B3772" s="45" t="s">
        <v>20419</v>
      </c>
    </row>
    <row r="3773" spans="1:2">
      <c r="A3773" s="45" t="s">
        <v>13046</v>
      </c>
      <c r="B3773" s="45" t="s">
        <v>20419</v>
      </c>
    </row>
    <row r="3774" spans="1:2">
      <c r="A3774" s="45" t="s">
        <v>13066</v>
      </c>
      <c r="B3774" s="45" t="s">
        <v>20419</v>
      </c>
    </row>
    <row r="3775" spans="1:2">
      <c r="A3775" s="45" t="s">
        <v>13072</v>
      </c>
      <c r="B3775" s="45" t="s">
        <v>20419</v>
      </c>
    </row>
    <row r="3776" spans="1:2">
      <c r="A3776" s="45" t="s">
        <v>13079</v>
      </c>
      <c r="B3776" s="45" t="s">
        <v>20419</v>
      </c>
    </row>
    <row r="3777" spans="1:2">
      <c r="A3777" s="45" t="s">
        <v>13084</v>
      </c>
      <c r="B3777" s="45" t="s">
        <v>20419</v>
      </c>
    </row>
    <row r="3778" spans="1:2">
      <c r="A3778" s="45" t="s">
        <v>13118</v>
      </c>
      <c r="B3778" s="45" t="s">
        <v>20406</v>
      </c>
    </row>
    <row r="3779" spans="1:2">
      <c r="A3779" s="45" t="s">
        <v>13120</v>
      </c>
      <c r="B3779" s="45" t="s">
        <v>20419</v>
      </c>
    </row>
    <row r="3780" spans="1:2">
      <c r="A3780" s="45" t="s">
        <v>13128</v>
      </c>
      <c r="B3780" s="45" t="s">
        <v>20419</v>
      </c>
    </row>
    <row r="3781" spans="1:2">
      <c r="A3781" s="45" t="s">
        <v>13131</v>
      </c>
      <c r="B3781" s="45" t="s">
        <v>20419</v>
      </c>
    </row>
    <row r="3782" spans="1:2">
      <c r="A3782" s="45" t="s">
        <v>13134</v>
      </c>
      <c r="B3782" s="45" t="s">
        <v>20419</v>
      </c>
    </row>
    <row r="3783" spans="1:2">
      <c r="A3783" s="45" t="s">
        <v>13137</v>
      </c>
      <c r="B3783" s="45" t="s">
        <v>20419</v>
      </c>
    </row>
    <row r="3784" spans="1:2">
      <c r="A3784" s="45" t="s">
        <v>13140</v>
      </c>
      <c r="B3784" s="45" t="s">
        <v>20419</v>
      </c>
    </row>
    <row r="3785" spans="1:2">
      <c r="A3785" s="45" t="s">
        <v>13143</v>
      </c>
      <c r="B3785" s="45" t="s">
        <v>20419</v>
      </c>
    </row>
    <row r="3786" spans="1:2">
      <c r="A3786" s="45" t="s">
        <v>13148</v>
      </c>
      <c r="B3786" s="45" t="s">
        <v>20419</v>
      </c>
    </row>
    <row r="3787" spans="1:2">
      <c r="A3787" s="45" t="s">
        <v>13151</v>
      </c>
      <c r="B3787" s="45" t="s">
        <v>20419</v>
      </c>
    </row>
    <row r="3788" spans="1:2">
      <c r="A3788" s="45" t="s">
        <v>13158</v>
      </c>
      <c r="B3788" s="45" t="s">
        <v>20419</v>
      </c>
    </row>
    <row r="3789" spans="1:2">
      <c r="A3789" s="45" t="s">
        <v>13166</v>
      </c>
      <c r="B3789" s="45" t="s">
        <v>20419</v>
      </c>
    </row>
    <row r="3790" spans="1:2">
      <c r="A3790" s="45" t="s">
        <v>13184</v>
      </c>
      <c r="B3790" s="45" t="s">
        <v>20419</v>
      </c>
    </row>
    <row r="3791" spans="1:2">
      <c r="A3791" s="45" t="s">
        <v>13187</v>
      </c>
      <c r="B3791" s="45" t="s">
        <v>20419</v>
      </c>
    </row>
    <row r="3792" spans="1:2">
      <c r="A3792" s="45" t="s">
        <v>13195</v>
      </c>
      <c r="B3792" s="45" t="s">
        <v>20419</v>
      </c>
    </row>
    <row r="3793" spans="1:2">
      <c r="A3793" s="45" t="s">
        <v>13202</v>
      </c>
      <c r="B3793" s="45" t="s">
        <v>20419</v>
      </c>
    </row>
    <row r="3794" spans="1:2">
      <c r="A3794" s="45" t="s">
        <v>13205</v>
      </c>
      <c r="B3794" s="45" t="s">
        <v>20419</v>
      </c>
    </row>
    <row r="3795" spans="1:2">
      <c r="A3795" s="45" t="s">
        <v>13218</v>
      </c>
      <c r="B3795" s="45" t="s">
        <v>20419</v>
      </c>
    </row>
    <row r="3796" spans="1:2">
      <c r="A3796" s="45" t="s">
        <v>13256</v>
      </c>
      <c r="B3796" s="45" t="s">
        <v>20419</v>
      </c>
    </row>
    <row r="3797" spans="1:2">
      <c r="A3797" s="45" t="s">
        <v>13262</v>
      </c>
      <c r="B3797" s="45" t="s">
        <v>20419</v>
      </c>
    </row>
    <row r="3798" spans="1:2">
      <c r="A3798" s="45" t="s">
        <v>13319</v>
      </c>
      <c r="B3798" s="45" t="s">
        <v>20419</v>
      </c>
    </row>
    <row r="3799" spans="1:2" ht="15">
      <c r="A3799" s="9" t="s">
        <v>12605</v>
      </c>
      <c r="B3799" s="45" t="s">
        <v>20419</v>
      </c>
    </row>
    <row r="3800" spans="1:2" ht="15">
      <c r="A3800" t="s">
        <v>12784</v>
      </c>
      <c r="B3800" s="45" t="s">
        <v>20419</v>
      </c>
    </row>
    <row r="3801" spans="1:2" ht="15">
      <c r="A3801" t="s">
        <v>12952</v>
      </c>
      <c r="B3801" s="45" t="s">
        <v>20419</v>
      </c>
    </row>
    <row r="3802" spans="1:2">
      <c r="A3802" s="45" t="s">
        <v>13037</v>
      </c>
      <c r="B3802" s="45" t="s">
        <v>20419</v>
      </c>
    </row>
    <row r="3803" spans="1:2">
      <c r="A3803" s="45" t="s">
        <v>13110</v>
      </c>
      <c r="B3803" s="45" t="s">
        <v>20419</v>
      </c>
    </row>
    <row r="3804" spans="1:2">
      <c r="A3804" s="45" t="s">
        <v>13208</v>
      </c>
      <c r="B3804" s="45" t="s">
        <v>20419</v>
      </c>
    </row>
    <row r="3805" spans="1:2">
      <c r="A3805" s="45" t="s">
        <v>13213</v>
      </c>
      <c r="B3805" s="45" t="s">
        <v>20419</v>
      </c>
    </row>
    <row r="3806" spans="1:2">
      <c r="A3806" s="45" t="s">
        <v>13229</v>
      </c>
      <c r="B3806" s="45" t="s">
        <v>20419</v>
      </c>
    </row>
    <row r="3807" spans="1:2">
      <c r="A3807" s="45" t="s">
        <v>13169</v>
      </c>
      <c r="B3807" s="45" t="s">
        <v>20419</v>
      </c>
    </row>
    <row r="3808" spans="1:2">
      <c r="A3808" s="45" t="s">
        <v>13259</v>
      </c>
      <c r="B3808" s="45" t="s">
        <v>20419</v>
      </c>
    </row>
    <row r="3809" spans="1:2">
      <c r="A3809" s="45" t="s">
        <v>13268</v>
      </c>
      <c r="B3809" s="45" t="s">
        <v>20406</v>
      </c>
    </row>
    <row r="3810" spans="1:2">
      <c r="A3810" s="45" t="s">
        <v>13272</v>
      </c>
      <c r="B3810" s="45" t="s">
        <v>20406</v>
      </c>
    </row>
    <row r="3811" spans="1:2">
      <c r="A3811" s="45" t="s">
        <v>13291</v>
      </c>
      <c r="B3811" s="45" t="s">
        <v>20419</v>
      </c>
    </row>
    <row r="3812" spans="1:2">
      <c r="A3812" s="45" t="s">
        <v>13301</v>
      </c>
      <c r="B3812" s="45" t="s">
        <v>20419</v>
      </c>
    </row>
    <row r="3813" spans="1:2">
      <c r="A3813" s="45" t="s">
        <v>13304</v>
      </c>
      <c r="B3813" s="45" t="s">
        <v>20419</v>
      </c>
    </row>
    <row r="3814" spans="1:2">
      <c r="A3814" s="45" t="s">
        <v>13325</v>
      </c>
      <c r="B3814" s="45" t="s">
        <v>20419</v>
      </c>
    </row>
    <row r="3815" spans="1:2">
      <c r="A3815" s="45" t="s">
        <v>13330</v>
      </c>
      <c r="B3815" s="45" t="s">
        <v>20419</v>
      </c>
    </row>
    <row r="3816" spans="1:2">
      <c r="A3816" s="45" t="s">
        <v>13346</v>
      </c>
      <c r="B3816" s="45" t="s">
        <v>20419</v>
      </c>
    </row>
    <row r="3817" spans="1:2">
      <c r="A3817" s="45" t="s">
        <v>13390</v>
      </c>
      <c r="B3817" s="45" t="s">
        <v>20419</v>
      </c>
    </row>
    <row r="3818" spans="1:2">
      <c r="A3818" s="45" t="s">
        <v>13393</v>
      </c>
      <c r="B3818" s="45" t="s">
        <v>20419</v>
      </c>
    </row>
    <row r="3819" spans="1:2">
      <c r="A3819" s="45" t="s">
        <v>13428</v>
      </c>
      <c r="B3819" s="45" t="s">
        <v>20419</v>
      </c>
    </row>
    <row r="3820" spans="1:2">
      <c r="A3820" s="45" t="s">
        <v>13430</v>
      </c>
      <c r="B3820" s="45" t="s">
        <v>20419</v>
      </c>
    </row>
    <row r="3821" spans="1:2">
      <c r="A3821" s="45" t="s">
        <v>13453</v>
      </c>
      <c r="B3821" s="45" t="s">
        <v>20419</v>
      </c>
    </row>
    <row r="3822" spans="1:2">
      <c r="A3822" s="45" t="s">
        <v>13462</v>
      </c>
      <c r="B3822" s="45" t="s">
        <v>20419</v>
      </c>
    </row>
    <row r="3823" spans="1:2">
      <c r="A3823" s="45" t="s">
        <v>13485</v>
      </c>
      <c r="B3823" s="45" t="s">
        <v>20419</v>
      </c>
    </row>
    <row r="3824" spans="1:2">
      <c r="A3824" s="45" t="s">
        <v>13496</v>
      </c>
      <c r="B3824" s="45" t="s">
        <v>20419</v>
      </c>
    </row>
    <row r="3825" spans="1:2">
      <c r="A3825" s="45" t="s">
        <v>13516</v>
      </c>
      <c r="B3825" s="45" t="s">
        <v>20419</v>
      </c>
    </row>
    <row r="3826" spans="1:2">
      <c r="A3826" s="45" t="s">
        <v>13533</v>
      </c>
      <c r="B3826" s="45" t="s">
        <v>20419</v>
      </c>
    </row>
    <row r="3827" spans="1:2">
      <c r="A3827" s="45" t="s">
        <v>13550</v>
      </c>
      <c r="B3827" s="45" t="s">
        <v>20419</v>
      </c>
    </row>
    <row r="3828" spans="1:2">
      <c r="A3828" s="45" t="s">
        <v>13556</v>
      </c>
      <c r="B3828" s="45" t="s">
        <v>20419</v>
      </c>
    </row>
    <row r="3829" spans="1:2">
      <c r="A3829" s="45" t="s">
        <v>13210</v>
      </c>
      <c r="B3829" s="45" t="s">
        <v>20419</v>
      </c>
    </row>
    <row r="3830" spans="1:2">
      <c r="A3830" s="45" t="s">
        <v>13623</v>
      </c>
      <c r="B3830" s="45" t="s">
        <v>20419</v>
      </c>
    </row>
    <row r="3831" spans="1:2">
      <c r="A3831" s="45" t="s">
        <v>13626</v>
      </c>
      <c r="B3831" s="45" t="s">
        <v>20419</v>
      </c>
    </row>
    <row r="3832" spans="1:2">
      <c r="A3832" s="45" t="s">
        <v>13629</v>
      </c>
      <c r="B3832" s="45" t="s">
        <v>20419</v>
      </c>
    </row>
    <row r="3833" spans="1:2">
      <c r="A3833" s="45" t="s">
        <v>13635</v>
      </c>
      <c r="B3833" s="45" t="s">
        <v>20419</v>
      </c>
    </row>
    <row r="3834" spans="1:2">
      <c r="A3834" s="45" t="s">
        <v>13651</v>
      </c>
      <c r="B3834" s="45" t="s">
        <v>20419</v>
      </c>
    </row>
    <row r="3835" spans="1:2">
      <c r="A3835" s="45" t="s">
        <v>13654</v>
      </c>
      <c r="B3835" s="45" t="s">
        <v>20419</v>
      </c>
    </row>
    <row r="3836" spans="1:2">
      <c r="A3836" s="45" t="s">
        <v>13662</v>
      </c>
      <c r="B3836" s="45" t="s">
        <v>20419</v>
      </c>
    </row>
    <row r="3837" spans="1:2">
      <c r="A3837" s="45" t="s">
        <v>13665</v>
      </c>
      <c r="B3837" s="45" t="s">
        <v>20419</v>
      </c>
    </row>
    <row r="3838" spans="1:2" ht="15">
      <c r="A3838" s="25" t="s">
        <v>13697</v>
      </c>
      <c r="B3838" s="45" t="s">
        <v>20419</v>
      </c>
    </row>
    <row r="3839" spans="1:2" ht="15">
      <c r="A3839" s="25" t="s">
        <v>13718</v>
      </c>
      <c r="B3839" s="45" t="s">
        <v>20419</v>
      </c>
    </row>
    <row r="3840" spans="1:2" ht="15">
      <c r="A3840" s="25" t="s">
        <v>11852</v>
      </c>
      <c r="B3840" s="45" t="s">
        <v>20419</v>
      </c>
    </row>
    <row r="3841" spans="1:2" ht="15">
      <c r="A3841" s="25" t="s">
        <v>12424</v>
      </c>
      <c r="B3841" s="45" t="s">
        <v>20419</v>
      </c>
    </row>
    <row r="3842" spans="1:2" ht="15">
      <c r="A3842" s="25" t="s">
        <v>13384</v>
      </c>
      <c r="B3842" s="45" t="s">
        <v>20419</v>
      </c>
    </row>
    <row r="3843" spans="1:2" ht="15">
      <c r="A3843" s="25" t="s">
        <v>13444</v>
      </c>
      <c r="B3843" s="45" t="s">
        <v>20419</v>
      </c>
    </row>
    <row r="3844" spans="1:2" ht="15">
      <c r="A3844" s="25" t="s">
        <v>13508</v>
      </c>
      <c r="B3844" s="45" t="s">
        <v>20419</v>
      </c>
    </row>
    <row r="3845" spans="1:2" ht="15">
      <c r="A3845" s="25" t="s">
        <v>13519</v>
      </c>
      <c r="B3845" s="45" t="s">
        <v>20419</v>
      </c>
    </row>
    <row r="3846" spans="1:2" ht="15">
      <c r="A3846" s="25" t="s">
        <v>13632</v>
      </c>
      <c r="B3846" s="45" t="s">
        <v>20419</v>
      </c>
    </row>
    <row r="3847" spans="1:2" ht="15">
      <c r="A3847" s="25" t="s">
        <v>13639</v>
      </c>
      <c r="B3847" s="45" t="s">
        <v>20419</v>
      </c>
    </row>
    <row r="3848" spans="1:2" ht="15">
      <c r="A3848" s="25" t="s">
        <v>13671</v>
      </c>
      <c r="B3848" s="45" t="s">
        <v>20419</v>
      </c>
    </row>
    <row r="3849" spans="1:2" ht="15">
      <c r="A3849" s="25" t="s">
        <v>13709</v>
      </c>
      <c r="B3849" s="45" t="s">
        <v>20419</v>
      </c>
    </row>
    <row r="3850" spans="1:2" ht="15">
      <c r="A3850" s="25" t="s">
        <v>13713</v>
      </c>
      <c r="B3850" s="45" t="s">
        <v>20419</v>
      </c>
    </row>
    <row r="3851" spans="1:2" ht="15">
      <c r="A3851" s="25" t="s">
        <v>13767</v>
      </c>
      <c r="B3851" s="45" t="s">
        <v>20419</v>
      </c>
    </row>
    <row r="3852" spans="1:2" ht="15">
      <c r="A3852" s="25" t="s">
        <v>13770</v>
      </c>
      <c r="B3852" s="45" t="s">
        <v>20419</v>
      </c>
    </row>
    <row r="3853" spans="1:2" ht="15">
      <c r="A3853" s="25" t="s">
        <v>13784</v>
      </c>
      <c r="B3853" s="45" t="s">
        <v>20419</v>
      </c>
    </row>
    <row r="3854" spans="1:2" ht="15">
      <c r="A3854" s="25" t="s">
        <v>13789</v>
      </c>
      <c r="B3854" s="45" t="s">
        <v>20419</v>
      </c>
    </row>
    <row r="3855" spans="1:2" ht="15">
      <c r="A3855" s="25" t="s">
        <v>13802</v>
      </c>
      <c r="B3855" s="45" t="s">
        <v>20419</v>
      </c>
    </row>
    <row r="3856" spans="1:2" ht="15">
      <c r="A3856" s="25" t="s">
        <v>13875</v>
      </c>
      <c r="B3856" s="45" t="s">
        <v>20406</v>
      </c>
    </row>
    <row r="3857" spans="1:2" ht="15">
      <c r="A3857" s="25" t="s">
        <v>13886</v>
      </c>
      <c r="B3857" s="45" t="s">
        <v>20419</v>
      </c>
    </row>
    <row r="3858" spans="1:2" ht="15">
      <c r="A3858" s="25" t="s">
        <v>13890</v>
      </c>
      <c r="B3858" s="45" t="s">
        <v>20419</v>
      </c>
    </row>
    <row r="3859" spans="1:2" ht="15">
      <c r="A3859" s="25" t="s">
        <v>13892</v>
      </c>
      <c r="B3859" s="45" t="s">
        <v>20406</v>
      </c>
    </row>
    <row r="3860" spans="1:2" ht="15">
      <c r="A3860" s="25" t="s">
        <v>13895</v>
      </c>
      <c r="B3860" s="45" t="s">
        <v>20419</v>
      </c>
    </row>
    <row r="3861" spans="1:2" ht="15">
      <c r="A3861" s="25" t="s">
        <v>13898</v>
      </c>
      <c r="B3861" s="45" t="s">
        <v>20419</v>
      </c>
    </row>
    <row r="3862" spans="1:2" ht="15">
      <c r="A3862" s="25" t="s">
        <v>13909</v>
      </c>
      <c r="B3862" s="45" t="s">
        <v>20419</v>
      </c>
    </row>
    <row r="3863" spans="1:2" ht="15">
      <c r="A3863" s="25" t="s">
        <v>13930</v>
      </c>
      <c r="B3863" s="45" t="s">
        <v>20419</v>
      </c>
    </row>
    <row r="3864" spans="1:2" ht="15">
      <c r="A3864" s="25" t="s">
        <v>13936</v>
      </c>
      <c r="B3864" s="45" t="s">
        <v>20419</v>
      </c>
    </row>
    <row r="3865" spans="1:2" ht="15">
      <c r="A3865" s="25" t="s">
        <v>13965</v>
      </c>
      <c r="B3865" s="45" t="s">
        <v>20419</v>
      </c>
    </row>
    <row r="3866" spans="1:2" ht="15">
      <c r="A3866" s="25" t="s">
        <v>13974</v>
      </c>
      <c r="B3866" s="45" t="s">
        <v>20419</v>
      </c>
    </row>
    <row r="3867" spans="1:2" ht="15">
      <c r="A3867" s="25" t="s">
        <v>13995</v>
      </c>
      <c r="B3867" s="45" t="s">
        <v>20419</v>
      </c>
    </row>
    <row r="3868" spans="1:2" ht="15">
      <c r="A3868" s="25" t="s">
        <v>14033</v>
      </c>
      <c r="B3868" s="45" t="s">
        <v>20419</v>
      </c>
    </row>
    <row r="3869" spans="1:2" ht="15">
      <c r="A3869" s="25" t="s">
        <v>14039</v>
      </c>
      <c r="B3869" s="45" t="s">
        <v>20419</v>
      </c>
    </row>
    <row r="3870" spans="1:2">
      <c r="A3870" s="45" t="s">
        <v>10749</v>
      </c>
      <c r="B3870" s="45" t="s">
        <v>20406</v>
      </c>
    </row>
    <row r="3871" spans="1:2">
      <c r="A3871" s="45" t="s">
        <v>13648</v>
      </c>
      <c r="B3871" s="45" t="s">
        <v>20419</v>
      </c>
    </row>
    <row r="3872" spans="1:2">
      <c r="A3872" s="45" t="s">
        <v>13883</v>
      </c>
      <c r="B3872" s="45" t="s">
        <v>20419</v>
      </c>
    </row>
    <row r="3873" spans="1:2">
      <c r="A3873" s="45" t="s">
        <v>13933</v>
      </c>
      <c r="B3873" s="45" t="s">
        <v>20419</v>
      </c>
    </row>
    <row r="3874" spans="1:2">
      <c r="A3874" s="45" t="s">
        <v>13939</v>
      </c>
      <c r="B3874" s="45" t="s">
        <v>20419</v>
      </c>
    </row>
    <row r="3875" spans="1:2">
      <c r="A3875" s="45" t="s">
        <v>13950</v>
      </c>
      <c r="B3875" s="45" t="s">
        <v>20419</v>
      </c>
    </row>
    <row r="3876" spans="1:2">
      <c r="A3876" s="45" t="s">
        <v>13961</v>
      </c>
      <c r="B3876" s="45" t="s">
        <v>20419</v>
      </c>
    </row>
    <row r="3877" spans="1:2">
      <c r="A3877" s="45" t="s">
        <v>13971</v>
      </c>
      <c r="B3877" s="45" t="s">
        <v>20419</v>
      </c>
    </row>
    <row r="3878" spans="1:2">
      <c r="A3878" s="45" t="s">
        <v>13977</v>
      </c>
      <c r="B3878" s="45" t="s">
        <v>20419</v>
      </c>
    </row>
    <row r="3879" spans="1:2">
      <c r="A3879" s="45" t="s">
        <v>13980</v>
      </c>
      <c r="B3879" s="45" t="s">
        <v>20419</v>
      </c>
    </row>
    <row r="3880" spans="1:2">
      <c r="A3880" s="45" t="s">
        <v>14030</v>
      </c>
      <c r="B3880" s="45" t="s">
        <v>20419</v>
      </c>
    </row>
    <row r="3881" spans="1:2">
      <c r="A3881" s="45" t="s">
        <v>14042</v>
      </c>
      <c r="B3881" s="45" t="s">
        <v>20419</v>
      </c>
    </row>
    <row r="3882" spans="1:2">
      <c r="A3882" s="45" t="s">
        <v>14045</v>
      </c>
      <c r="B3882" s="45" t="s">
        <v>20419</v>
      </c>
    </row>
    <row r="3883" spans="1:2">
      <c r="A3883" s="45" t="s">
        <v>14112</v>
      </c>
      <c r="B3883" s="45" t="s">
        <v>20419</v>
      </c>
    </row>
    <row r="3884" spans="1:2">
      <c r="A3884" s="45" t="s">
        <v>14148</v>
      </c>
      <c r="B3884" s="45" t="s">
        <v>20419</v>
      </c>
    </row>
    <row r="3885" spans="1:2">
      <c r="A3885" s="45" t="s">
        <v>14151</v>
      </c>
      <c r="B3885" s="45" t="s">
        <v>20419</v>
      </c>
    </row>
    <row r="3886" spans="1:2">
      <c r="A3886" s="45" t="s">
        <v>14162</v>
      </c>
      <c r="B3886" s="45" t="s">
        <v>20419</v>
      </c>
    </row>
    <row r="3887" spans="1:2" ht="15">
      <c r="A3887" s="25" t="s">
        <v>12602</v>
      </c>
      <c r="B3887" s="45" t="s">
        <v>20419</v>
      </c>
    </row>
    <row r="3888" spans="1:2" ht="15">
      <c r="A3888" s="25" t="s">
        <v>13781</v>
      </c>
      <c r="B3888" s="45" t="s">
        <v>20419</v>
      </c>
    </row>
    <row r="3889" spans="1:2" ht="15">
      <c r="A3889" s="25" t="s">
        <v>13968</v>
      </c>
      <c r="B3889" s="45" t="s">
        <v>20419</v>
      </c>
    </row>
    <row r="3890" spans="1:2" ht="15">
      <c r="A3890" s="25" t="s">
        <v>14154</v>
      </c>
      <c r="B3890" s="45" t="s">
        <v>20419</v>
      </c>
    </row>
    <row r="3891" spans="1:2" ht="15">
      <c r="A3891" s="25" t="s">
        <v>14165</v>
      </c>
      <c r="B3891" s="45" t="s">
        <v>20419</v>
      </c>
    </row>
    <row r="3892" spans="1:2" ht="15">
      <c r="A3892" s="25" t="s">
        <v>14232</v>
      </c>
      <c r="B3892" s="45" t="s">
        <v>20419</v>
      </c>
    </row>
    <row r="3893" spans="1:2" ht="15">
      <c r="A3893" s="25" t="s">
        <v>14260</v>
      </c>
      <c r="B3893" s="45" t="s">
        <v>20406</v>
      </c>
    </row>
    <row r="3894" spans="1:2" ht="15">
      <c r="A3894" s="25" t="s">
        <v>14266</v>
      </c>
      <c r="B3894" s="45" t="s">
        <v>20419</v>
      </c>
    </row>
    <row r="3895" spans="1:2" ht="15">
      <c r="A3895" s="25" t="s">
        <v>14276</v>
      </c>
      <c r="B3895" s="45" t="s">
        <v>20419</v>
      </c>
    </row>
    <row r="3896" spans="1:2" ht="15">
      <c r="A3896" s="25" t="s">
        <v>14298</v>
      </c>
      <c r="B3896" s="45" t="s">
        <v>20419</v>
      </c>
    </row>
    <row r="3897" spans="1:2" ht="15">
      <c r="A3897" s="25" t="s">
        <v>14306</v>
      </c>
      <c r="B3897" s="45" t="s">
        <v>20419</v>
      </c>
    </row>
    <row r="3898" spans="1:2" ht="15">
      <c r="A3898" s="25" t="s">
        <v>14309</v>
      </c>
      <c r="B3898" s="45" t="s">
        <v>20419</v>
      </c>
    </row>
    <row r="3899" spans="1:2" ht="15">
      <c r="A3899" s="25" t="s">
        <v>14312</v>
      </c>
      <c r="B3899" s="45" t="s">
        <v>20419</v>
      </c>
    </row>
    <row r="3900" spans="1:2" ht="15">
      <c r="A3900" s="25" t="s">
        <v>14315</v>
      </c>
      <c r="B3900" s="45" t="s">
        <v>20419</v>
      </c>
    </row>
    <row r="3901" spans="1:2" ht="15">
      <c r="A3901" s="25" t="s">
        <v>14318</v>
      </c>
      <c r="B3901" s="45" t="s">
        <v>20419</v>
      </c>
    </row>
    <row r="3902" spans="1:2" ht="15">
      <c r="A3902" s="25" t="s">
        <v>14339</v>
      </c>
      <c r="B3902" s="45" t="s">
        <v>20419</v>
      </c>
    </row>
    <row r="3903" spans="1:2" ht="15">
      <c r="A3903" s="25" t="s">
        <v>14342</v>
      </c>
      <c r="B3903" s="45" t="s">
        <v>20419</v>
      </c>
    </row>
    <row r="3904" spans="1:2" ht="15">
      <c r="A3904" s="25" t="s">
        <v>14358</v>
      </c>
      <c r="B3904" s="45" t="s">
        <v>20419</v>
      </c>
    </row>
    <row r="3905" spans="1:2" ht="15">
      <c r="A3905" s="25" t="s">
        <v>14361</v>
      </c>
      <c r="B3905" s="45" t="s">
        <v>20419</v>
      </c>
    </row>
    <row r="3906" spans="1:2" ht="15">
      <c r="A3906" s="25" t="s">
        <v>14365</v>
      </c>
      <c r="B3906" s="45" t="s">
        <v>20419</v>
      </c>
    </row>
    <row r="3907" spans="1:2" ht="15">
      <c r="A3907" s="25" t="s">
        <v>14422</v>
      </c>
      <c r="B3907" s="45" t="s">
        <v>20419</v>
      </c>
    </row>
    <row r="3908" spans="1:2" ht="15">
      <c r="A3908" s="25" t="s">
        <v>14428</v>
      </c>
      <c r="B3908" s="45" t="s">
        <v>20419</v>
      </c>
    </row>
    <row r="3909" spans="1:2" ht="15">
      <c r="A3909" s="25" t="s">
        <v>14432</v>
      </c>
      <c r="B3909" s="45" t="s">
        <v>20406</v>
      </c>
    </row>
    <row r="3910" spans="1:2" ht="15">
      <c r="A3910" s="25" t="s">
        <v>14435</v>
      </c>
      <c r="B3910" s="45" t="s">
        <v>20419</v>
      </c>
    </row>
    <row r="3911" spans="1:2" ht="15">
      <c r="A3911" s="25" t="s">
        <v>14438</v>
      </c>
      <c r="B3911" s="45" t="s">
        <v>20419</v>
      </c>
    </row>
    <row r="3912" spans="1:2" ht="15">
      <c r="A3912" s="25" t="s">
        <v>14461</v>
      </c>
      <c r="B3912" s="45" t="s">
        <v>20419</v>
      </c>
    </row>
    <row r="3913" spans="1:2" ht="15">
      <c r="A3913" s="25" t="s">
        <v>14464</v>
      </c>
      <c r="B3913" s="45" t="s">
        <v>20419</v>
      </c>
    </row>
    <row r="3914" spans="1:2" ht="15">
      <c r="A3914" s="25" t="s">
        <v>14469</v>
      </c>
      <c r="B3914" s="45" t="s">
        <v>20419</v>
      </c>
    </row>
    <row r="3915" spans="1:2" ht="15">
      <c r="A3915" s="25" t="s">
        <v>14470</v>
      </c>
      <c r="B3915" s="45" t="s">
        <v>20419</v>
      </c>
    </row>
    <row r="3916" spans="1:2" ht="15">
      <c r="A3916" s="25" t="s">
        <v>14492</v>
      </c>
      <c r="B3916" s="45" t="s">
        <v>20419</v>
      </c>
    </row>
    <row r="3917" spans="1:2" ht="15">
      <c r="A3917" s="25" t="s">
        <v>14498</v>
      </c>
      <c r="B3917" s="45" t="s">
        <v>20419</v>
      </c>
    </row>
    <row r="3918" spans="1:2" ht="15">
      <c r="A3918" s="25" t="s">
        <v>14501</v>
      </c>
      <c r="B3918" s="45" t="s">
        <v>20419</v>
      </c>
    </row>
    <row r="3919" spans="1:2" ht="15">
      <c r="A3919" s="25" t="s">
        <v>11956</v>
      </c>
      <c r="B3919" s="45" t="s">
        <v>20419</v>
      </c>
    </row>
    <row r="3920" spans="1:2" ht="15">
      <c r="A3920" s="25" t="s">
        <v>14551</v>
      </c>
      <c r="B3920" s="45" t="s">
        <v>20419</v>
      </c>
    </row>
    <row r="3921" spans="1:2" ht="15">
      <c r="A3921" s="25" t="s">
        <v>14567</v>
      </c>
      <c r="B3921" s="45" t="s">
        <v>20419</v>
      </c>
    </row>
    <row r="3922" spans="1:2" ht="15">
      <c r="A3922" s="25" t="s">
        <v>14571</v>
      </c>
      <c r="B3922" s="45" t="s">
        <v>20406</v>
      </c>
    </row>
    <row r="3923" spans="1:2" ht="15">
      <c r="A3923" s="25" t="s">
        <v>14583</v>
      </c>
      <c r="B3923" s="45" t="s">
        <v>20419</v>
      </c>
    </row>
    <row r="3924" spans="1:2" ht="15">
      <c r="A3924" s="25" t="s">
        <v>14586</v>
      </c>
      <c r="B3924" s="45" t="s">
        <v>20419</v>
      </c>
    </row>
    <row r="3925" spans="1:2" ht="15">
      <c r="A3925" s="25" t="s">
        <v>14629</v>
      </c>
      <c r="B3925" s="45" t="s">
        <v>20419</v>
      </c>
    </row>
    <row r="3926" spans="1:2" ht="15">
      <c r="A3926" s="25" t="s">
        <v>14632</v>
      </c>
      <c r="B3926" s="45" t="s">
        <v>20419</v>
      </c>
    </row>
    <row r="3927" spans="1:2" ht="15">
      <c r="A3927" s="25" t="s">
        <v>14652</v>
      </c>
      <c r="B3927" s="45" t="s">
        <v>20406</v>
      </c>
    </row>
    <row r="3928" spans="1:2" ht="15">
      <c r="A3928" t="s">
        <v>14362</v>
      </c>
      <c r="B3928" s="45" t="s">
        <v>20419</v>
      </c>
    </row>
    <row r="3929" spans="1:2" ht="15">
      <c r="A3929" t="s">
        <v>14479</v>
      </c>
      <c r="B3929" s="45" t="s">
        <v>20406</v>
      </c>
    </row>
    <row r="3930" spans="1:2">
      <c r="A3930" s="45" t="s">
        <v>13106</v>
      </c>
      <c r="B3930" s="45" t="s">
        <v>20419</v>
      </c>
    </row>
    <row r="3931" spans="1:2">
      <c r="A3931" s="45" t="s">
        <v>14590</v>
      </c>
      <c r="B3931" s="45" t="s">
        <v>20406</v>
      </c>
    </row>
    <row r="3932" spans="1:2">
      <c r="A3932" s="45" t="s">
        <v>14696</v>
      </c>
      <c r="B3932" s="45" t="s">
        <v>20419</v>
      </c>
    </row>
    <row r="3933" spans="1:2">
      <c r="A3933" s="45" t="s">
        <v>14704</v>
      </c>
      <c r="B3933" s="45" t="s">
        <v>20419</v>
      </c>
    </row>
    <row r="3934" spans="1:2">
      <c r="A3934" s="45" t="s">
        <v>14707</v>
      </c>
      <c r="B3934" s="45" t="s">
        <v>20419</v>
      </c>
    </row>
    <row r="3935" spans="1:2">
      <c r="A3935" s="45" t="s">
        <v>14580</v>
      </c>
      <c r="B3935" s="45" t="s">
        <v>20419</v>
      </c>
    </row>
    <row r="3936" spans="1:2">
      <c r="A3936" s="45" t="s">
        <v>14743</v>
      </c>
      <c r="B3936" s="45" t="s">
        <v>20419</v>
      </c>
    </row>
    <row r="3937" spans="1:2">
      <c r="A3937" s="45" t="s">
        <v>23212</v>
      </c>
      <c r="B3937" s="45" t="s">
        <v>20419</v>
      </c>
    </row>
    <row r="3938" spans="1:2">
      <c r="A3938" s="45" t="s">
        <v>14772</v>
      </c>
      <c r="B3938" s="45" t="s">
        <v>20419</v>
      </c>
    </row>
    <row r="3939" spans="1:2">
      <c r="A3939" s="45" t="s">
        <v>14777</v>
      </c>
      <c r="B3939" s="45" t="s">
        <v>20419</v>
      </c>
    </row>
    <row r="3940" spans="1:2">
      <c r="A3940" s="45" t="s">
        <v>14790</v>
      </c>
      <c r="B3940" s="45" t="s">
        <v>20419</v>
      </c>
    </row>
    <row r="3941" spans="1:2">
      <c r="A3941" s="45" t="s">
        <v>14812</v>
      </c>
      <c r="B3941" s="45" t="s">
        <v>20419</v>
      </c>
    </row>
    <row r="3942" spans="1:2">
      <c r="A3942" s="45" t="s">
        <v>14845</v>
      </c>
      <c r="B3942" s="45" t="s">
        <v>20419</v>
      </c>
    </row>
    <row r="3943" spans="1:2">
      <c r="A3943" s="45" t="s">
        <v>14859</v>
      </c>
      <c r="B3943" s="45" t="s">
        <v>20419</v>
      </c>
    </row>
    <row r="3944" spans="1:2" ht="15">
      <c r="A3944" t="s">
        <v>14443</v>
      </c>
      <c r="B3944" s="45" t="s">
        <v>20419</v>
      </c>
    </row>
    <row r="3945" spans="1:2" ht="15">
      <c r="A3945" t="s">
        <v>14505</v>
      </c>
      <c r="B3945" s="45" t="s">
        <v>20406</v>
      </c>
    </row>
    <row r="3946" spans="1:2">
      <c r="A3946" s="45" t="s">
        <v>14780</v>
      </c>
      <c r="B3946" s="45" t="s">
        <v>20419</v>
      </c>
    </row>
    <row r="3947" spans="1:2">
      <c r="A3947" s="45" t="s">
        <v>14786</v>
      </c>
      <c r="B3947" s="45" t="s">
        <v>20419</v>
      </c>
    </row>
    <row r="3948" spans="1:2">
      <c r="A3948" s="45" t="s">
        <v>14801</v>
      </c>
      <c r="B3948" s="45" t="s">
        <v>20419</v>
      </c>
    </row>
    <row r="3949" spans="1:2">
      <c r="A3949" s="45" t="s">
        <v>14818</v>
      </c>
      <c r="B3949" s="45" t="s">
        <v>20419</v>
      </c>
    </row>
    <row r="3950" spans="1:2">
      <c r="A3950" s="45" t="s">
        <v>14833</v>
      </c>
      <c r="B3950" s="45" t="s">
        <v>20419</v>
      </c>
    </row>
    <row r="3951" spans="1:2">
      <c r="A3951" s="45" t="s">
        <v>14836</v>
      </c>
      <c r="B3951" s="45" t="s">
        <v>20419</v>
      </c>
    </row>
    <row r="3952" spans="1:2">
      <c r="A3952" s="45" t="s">
        <v>14848</v>
      </c>
      <c r="B3952" s="45" t="s">
        <v>20419</v>
      </c>
    </row>
    <row r="3953" spans="1:2">
      <c r="A3953" s="45" t="s">
        <v>14952</v>
      </c>
      <c r="B3953" s="45" t="s">
        <v>20419</v>
      </c>
    </row>
    <row r="3954" spans="1:2">
      <c r="A3954" s="45" t="s">
        <v>14956</v>
      </c>
      <c r="B3954" s="45" t="s">
        <v>20419</v>
      </c>
    </row>
    <row r="3955" spans="1:2">
      <c r="A3955" s="45" t="s">
        <v>14959</v>
      </c>
      <c r="B3955" s="45" t="s">
        <v>20419</v>
      </c>
    </row>
    <row r="3956" spans="1:2">
      <c r="A3956" s="45" t="s">
        <v>14962</v>
      </c>
      <c r="B3956" s="45" t="s">
        <v>20419</v>
      </c>
    </row>
    <row r="3957" spans="1:2">
      <c r="A3957" s="45" t="s">
        <v>15001</v>
      </c>
      <c r="B3957" s="45" t="s">
        <v>20419</v>
      </c>
    </row>
    <row r="3958" spans="1:2">
      <c r="A3958" s="45" t="s">
        <v>15010</v>
      </c>
      <c r="B3958" s="45" t="s">
        <v>20419</v>
      </c>
    </row>
    <row r="3959" spans="1:2">
      <c r="A3959" s="45" t="s">
        <v>15078</v>
      </c>
      <c r="B3959" s="45" t="s">
        <v>20419</v>
      </c>
    </row>
    <row r="3960" spans="1:2">
      <c r="A3960" s="45" t="s">
        <v>15105</v>
      </c>
      <c r="B3960" s="45" t="s">
        <v>20419</v>
      </c>
    </row>
    <row r="3961" spans="1:2">
      <c r="A3961" s="45" t="s">
        <v>15125</v>
      </c>
      <c r="B3961" s="45" t="s">
        <v>20419</v>
      </c>
    </row>
    <row r="3962" spans="1:2">
      <c r="A3962" s="45" t="s">
        <v>23213</v>
      </c>
      <c r="B3962" s="45" t="s">
        <v>20419</v>
      </c>
    </row>
    <row r="3963" spans="1:2">
      <c r="A3963" s="45" t="s">
        <v>15147</v>
      </c>
      <c r="B3963" s="45" t="s">
        <v>20419</v>
      </c>
    </row>
    <row r="3964" spans="1:2">
      <c r="A3964" s="45" t="s">
        <v>15150</v>
      </c>
      <c r="B3964" s="45" t="s">
        <v>20419</v>
      </c>
    </row>
    <row r="3965" spans="1:2">
      <c r="A3965" s="45" t="s">
        <v>15153</v>
      </c>
      <c r="B3965" s="45" t="s">
        <v>20419</v>
      </c>
    </row>
    <row r="3966" spans="1:2">
      <c r="A3966" s="45" t="s">
        <v>15156</v>
      </c>
      <c r="B3966" s="45" t="s">
        <v>20419</v>
      </c>
    </row>
    <row r="3967" spans="1:2">
      <c r="A3967" s="45" t="s">
        <v>15159</v>
      </c>
      <c r="B3967" s="45" t="s">
        <v>20419</v>
      </c>
    </row>
    <row r="3968" spans="1:2">
      <c r="A3968" s="45" t="s">
        <v>15162</v>
      </c>
      <c r="B3968" s="45" t="s">
        <v>20419</v>
      </c>
    </row>
    <row r="3969" spans="1:2">
      <c r="A3969" s="45" t="s">
        <v>15165</v>
      </c>
      <c r="B3969" s="45" t="s">
        <v>20419</v>
      </c>
    </row>
    <row r="3970" spans="1:2">
      <c r="A3970" s="45" t="s">
        <v>15182</v>
      </c>
      <c r="B3970" s="45" t="s">
        <v>20406</v>
      </c>
    </row>
    <row r="3971" spans="1:2">
      <c r="A3971" s="45" t="s">
        <v>13674</v>
      </c>
      <c r="B3971" s="45" t="s">
        <v>20419</v>
      </c>
    </row>
    <row r="3972" spans="1:2">
      <c r="A3972" s="45" t="s">
        <v>14534</v>
      </c>
      <c r="B3972" s="45" t="s">
        <v>20419</v>
      </c>
    </row>
    <row r="3973" spans="1:2" ht="15">
      <c r="A3973" t="s">
        <v>14768</v>
      </c>
      <c r="B3973" s="45" t="s">
        <v>20419</v>
      </c>
    </row>
    <row r="3974" spans="1:2" ht="15">
      <c r="A3974" t="s">
        <v>15083</v>
      </c>
      <c r="B3974" s="45" t="s">
        <v>20419</v>
      </c>
    </row>
    <row r="3975" spans="1:2">
      <c r="A3975" s="45" t="s">
        <v>15219</v>
      </c>
      <c r="B3975" s="45" t="s">
        <v>20419</v>
      </c>
    </row>
    <row r="3976" spans="1:2">
      <c r="A3976" s="45" t="s">
        <v>15222</v>
      </c>
      <c r="B3976" s="45" t="s">
        <v>20419</v>
      </c>
    </row>
    <row r="3977" spans="1:2">
      <c r="A3977" s="45" t="s">
        <v>15225</v>
      </c>
      <c r="B3977" s="45" t="s">
        <v>20419</v>
      </c>
    </row>
    <row r="3978" spans="1:2">
      <c r="A3978" s="45" t="s">
        <v>15246</v>
      </c>
      <c r="B3978" s="45" t="s">
        <v>20419</v>
      </c>
    </row>
    <row r="3979" spans="1:2">
      <c r="A3979" s="45" t="s">
        <v>15249</v>
      </c>
      <c r="B3979" s="45" t="s">
        <v>20419</v>
      </c>
    </row>
    <row r="3980" spans="1:2">
      <c r="A3980" s="45" t="s">
        <v>15252</v>
      </c>
      <c r="B3980" s="45" t="s">
        <v>20419</v>
      </c>
    </row>
    <row r="3981" spans="1:2">
      <c r="A3981" s="45" t="s">
        <v>15258</v>
      </c>
      <c r="B3981" s="45" t="s">
        <v>20419</v>
      </c>
    </row>
    <row r="3982" spans="1:2">
      <c r="A3982" s="45" t="s">
        <v>15294</v>
      </c>
      <c r="B3982" s="45" t="s">
        <v>20406</v>
      </c>
    </row>
    <row r="3983" spans="1:2">
      <c r="A3983" s="45" t="s">
        <v>23214</v>
      </c>
      <c r="B3983" s="45" t="s">
        <v>20419</v>
      </c>
    </row>
    <row r="3984" spans="1:2">
      <c r="A3984" s="45" t="s">
        <v>15172</v>
      </c>
      <c r="B3984" s="45" t="s">
        <v>20419</v>
      </c>
    </row>
    <row r="3985" spans="1:2">
      <c r="A3985" s="45" t="s">
        <v>15326</v>
      </c>
      <c r="B3985" s="45" t="s">
        <v>20419</v>
      </c>
    </row>
    <row r="3986" spans="1:2" ht="15">
      <c r="A3986" s="25" t="s">
        <v>14658</v>
      </c>
      <c r="B3986" s="45" t="s">
        <v>20419</v>
      </c>
    </row>
    <row r="3987" spans="1:2" ht="15">
      <c r="A3987" s="25" t="s">
        <v>15089</v>
      </c>
      <c r="B3987" s="45" t="s">
        <v>20419</v>
      </c>
    </row>
    <row r="3988" spans="1:2" ht="15">
      <c r="A3988" s="25" t="s">
        <v>15131</v>
      </c>
      <c r="B3988" s="45" t="s">
        <v>20419</v>
      </c>
    </row>
    <row r="3989" spans="1:2" ht="15">
      <c r="A3989" s="25" t="s">
        <v>15094</v>
      </c>
      <c r="B3989" s="45" t="s">
        <v>20419</v>
      </c>
    </row>
    <row r="3990" spans="1:2" ht="15">
      <c r="A3990" s="25" t="s">
        <v>15167</v>
      </c>
      <c r="B3990" s="45" t="s">
        <v>20419</v>
      </c>
    </row>
    <row r="3991" spans="1:2" ht="15">
      <c r="A3991" s="25" t="s">
        <v>15185</v>
      </c>
      <c r="B3991" s="45" t="s">
        <v>20419</v>
      </c>
    </row>
    <row r="3992" spans="1:2" ht="15">
      <c r="A3992" s="25" t="s">
        <v>15235</v>
      </c>
      <c r="B3992" s="45" t="s">
        <v>20419</v>
      </c>
    </row>
    <row r="3993" spans="1:2" ht="15">
      <c r="A3993" s="25" t="s">
        <v>15323</v>
      </c>
      <c r="B3993" s="45" t="s">
        <v>20419</v>
      </c>
    </row>
    <row r="3994" spans="1:2" ht="15">
      <c r="A3994" s="25" t="s">
        <v>15329</v>
      </c>
      <c r="B3994" s="45" t="s">
        <v>20419</v>
      </c>
    </row>
    <row r="3995" spans="1:2" ht="15">
      <c r="A3995" s="25" t="s">
        <v>15358</v>
      </c>
      <c r="B3995" s="45" t="s">
        <v>20419</v>
      </c>
    </row>
    <row r="3996" spans="1:2" ht="15">
      <c r="A3996" s="25" t="s">
        <v>15366</v>
      </c>
      <c r="B3996" s="45" t="s">
        <v>20419</v>
      </c>
    </row>
    <row r="3997" spans="1:2" ht="15">
      <c r="A3997" s="25" t="s">
        <v>15391</v>
      </c>
      <c r="B3997" s="45" t="s">
        <v>20419</v>
      </c>
    </row>
    <row r="3998" spans="1:2" ht="15">
      <c r="A3998" s="25" t="s">
        <v>15398</v>
      </c>
      <c r="B3998" s="45" t="s">
        <v>20419</v>
      </c>
    </row>
    <row r="3999" spans="1:2" ht="15">
      <c r="A3999" s="25" t="s">
        <v>15405</v>
      </c>
      <c r="B3999" s="45" t="s">
        <v>20419</v>
      </c>
    </row>
    <row r="4000" spans="1:2" ht="15">
      <c r="A4000" s="25" t="s">
        <v>15408</v>
      </c>
      <c r="B4000" s="45" t="s">
        <v>20419</v>
      </c>
    </row>
    <row r="4001" spans="1:2" ht="15">
      <c r="A4001" s="25" t="s">
        <v>15411</v>
      </c>
      <c r="B4001" s="45" t="s">
        <v>20419</v>
      </c>
    </row>
    <row r="4002" spans="1:2" ht="15">
      <c r="A4002" s="25" t="s">
        <v>15355</v>
      </c>
      <c r="B4002" s="45" t="s">
        <v>20419</v>
      </c>
    </row>
    <row r="4003" spans="1:2" ht="15">
      <c r="A4003" s="25" t="s">
        <v>15466</v>
      </c>
      <c r="B4003" s="45" t="s">
        <v>20419</v>
      </c>
    </row>
    <row r="4004" spans="1:2" ht="15">
      <c r="A4004" s="25" t="s">
        <v>15486</v>
      </c>
      <c r="B4004" s="45" t="s">
        <v>20419</v>
      </c>
    </row>
    <row r="4005" spans="1:2" ht="15">
      <c r="A4005" s="25" t="s">
        <v>15493</v>
      </c>
      <c r="B4005" s="45" t="s">
        <v>20419</v>
      </c>
    </row>
    <row r="4006" spans="1:2" ht="15">
      <c r="A4006" s="25" t="s">
        <v>15498</v>
      </c>
      <c r="B4006" s="45" t="s">
        <v>20419</v>
      </c>
    </row>
    <row r="4007" spans="1:2" ht="15">
      <c r="A4007" s="25" t="s">
        <v>15501</v>
      </c>
      <c r="B4007" s="45" t="s">
        <v>20419</v>
      </c>
    </row>
    <row r="4008" spans="1:2" ht="15">
      <c r="A4008" s="25" t="s">
        <v>15519</v>
      </c>
      <c r="B4008" s="45" t="s">
        <v>20419</v>
      </c>
    </row>
    <row r="4009" spans="1:2" ht="15">
      <c r="A4009" s="25" t="s">
        <v>15522</v>
      </c>
      <c r="B4009" s="45" t="s">
        <v>20419</v>
      </c>
    </row>
    <row r="4010" spans="1:2" ht="15">
      <c r="A4010" s="25" t="s">
        <v>15525</v>
      </c>
      <c r="B4010" s="45" t="s">
        <v>20419</v>
      </c>
    </row>
    <row r="4011" spans="1:2" ht="15">
      <c r="A4011" s="25" t="s">
        <v>15528</v>
      </c>
      <c r="B4011" s="45" t="s">
        <v>20419</v>
      </c>
    </row>
    <row r="4012" spans="1:2" ht="15">
      <c r="A4012" s="25" t="s">
        <v>15532</v>
      </c>
      <c r="B4012" s="45" t="s">
        <v>20419</v>
      </c>
    </row>
    <row r="4013" spans="1:2" ht="15">
      <c r="A4013" s="25" t="s">
        <v>15544</v>
      </c>
      <c r="B4013" s="45" t="s">
        <v>20419</v>
      </c>
    </row>
    <row r="4014" spans="1:2" ht="15">
      <c r="A4014" s="25" t="s">
        <v>15569</v>
      </c>
      <c r="B4014" s="45" t="s">
        <v>20419</v>
      </c>
    </row>
    <row r="4015" spans="1:2" ht="15">
      <c r="A4015" s="25" t="s">
        <v>15578</v>
      </c>
      <c r="B4015" s="45" t="s">
        <v>20419</v>
      </c>
    </row>
    <row r="4016" spans="1:2" ht="15">
      <c r="A4016" s="25" t="s">
        <v>15581</v>
      </c>
      <c r="B4016" s="45" t="s">
        <v>20419</v>
      </c>
    </row>
    <row r="4017" spans="1:2" ht="15">
      <c r="A4017" s="25" t="s">
        <v>15584</v>
      </c>
      <c r="B4017" s="45" t="s">
        <v>20419</v>
      </c>
    </row>
    <row r="4018" spans="1:2" ht="15">
      <c r="A4018" s="25" t="s">
        <v>15587</v>
      </c>
      <c r="B4018" s="45" t="s">
        <v>20419</v>
      </c>
    </row>
    <row r="4019" spans="1:2" ht="15">
      <c r="A4019" s="25" t="s">
        <v>15616</v>
      </c>
      <c r="B4019" s="45" t="s">
        <v>20419</v>
      </c>
    </row>
    <row r="4020" spans="1:2" ht="15">
      <c r="A4020" s="25" t="s">
        <v>15624</v>
      </c>
      <c r="B4020" s="45" t="s">
        <v>20419</v>
      </c>
    </row>
    <row r="4021" spans="1:2" ht="15">
      <c r="A4021" s="25" t="s">
        <v>15629</v>
      </c>
      <c r="B4021" s="45" t="s">
        <v>20419</v>
      </c>
    </row>
    <row r="4022" spans="1:2" ht="15">
      <c r="A4022" s="25" t="s">
        <v>15638</v>
      </c>
      <c r="B4022" s="45" t="s">
        <v>20419</v>
      </c>
    </row>
    <row r="4023" spans="1:2" ht="15">
      <c r="A4023" s="25" t="s">
        <v>15641</v>
      </c>
      <c r="B4023" s="45" t="s">
        <v>20419</v>
      </c>
    </row>
    <row r="4024" spans="1:2" ht="15">
      <c r="A4024" s="25" t="s">
        <v>15646</v>
      </c>
      <c r="B4024" s="45" t="s">
        <v>20419</v>
      </c>
    </row>
    <row r="4025" spans="1:2" ht="15">
      <c r="A4025" s="25" t="s">
        <v>15649</v>
      </c>
      <c r="B4025" s="45" t="s">
        <v>20419</v>
      </c>
    </row>
    <row r="4026" spans="1:2" ht="15">
      <c r="A4026" s="25" t="s">
        <v>15671</v>
      </c>
      <c r="B4026" s="45" t="s">
        <v>20406</v>
      </c>
    </row>
    <row r="4027" spans="1:2" ht="15">
      <c r="A4027" s="25" t="s">
        <v>15370</v>
      </c>
      <c r="B4027" s="45" t="s">
        <v>20419</v>
      </c>
    </row>
    <row r="4028" spans="1:2" ht="15">
      <c r="A4028" s="25" t="s">
        <v>15714</v>
      </c>
      <c r="B4028" s="45" t="s">
        <v>20419</v>
      </c>
    </row>
    <row r="4029" spans="1:2" ht="15">
      <c r="A4029" s="25" t="s">
        <v>15731</v>
      </c>
      <c r="B4029" s="45" t="s">
        <v>20419</v>
      </c>
    </row>
    <row r="4030" spans="1:2" ht="15">
      <c r="A4030" s="25" t="s">
        <v>15734</v>
      </c>
      <c r="B4030" s="45" t="s">
        <v>20419</v>
      </c>
    </row>
    <row r="4031" spans="1:2" ht="15">
      <c r="A4031" s="25" t="s">
        <v>23215</v>
      </c>
      <c r="B4031" s="45" t="s">
        <v>20419</v>
      </c>
    </row>
    <row r="4032" spans="1:2" ht="15">
      <c r="A4032" s="25" t="s">
        <v>15740</v>
      </c>
      <c r="B4032" s="45" t="s">
        <v>20419</v>
      </c>
    </row>
    <row r="4033" spans="1:2" ht="15">
      <c r="A4033" s="25" t="s">
        <v>15743</v>
      </c>
      <c r="B4033" s="45" t="s">
        <v>20419</v>
      </c>
    </row>
    <row r="4034" spans="1:2" ht="15">
      <c r="A4034" s="25" t="s">
        <v>15751</v>
      </c>
      <c r="B4034" s="45" t="s">
        <v>20419</v>
      </c>
    </row>
    <row r="4035" spans="1:2" ht="15">
      <c r="A4035" s="25" t="s">
        <v>15754</v>
      </c>
      <c r="B4035" s="45" t="s">
        <v>20419</v>
      </c>
    </row>
    <row r="4036" spans="1:2" ht="15">
      <c r="A4036" s="25" t="s">
        <v>15765</v>
      </c>
      <c r="B4036" s="45" t="s">
        <v>20419</v>
      </c>
    </row>
    <row r="4037" spans="1:2" ht="15">
      <c r="A4037" s="25" t="s">
        <v>15808</v>
      </c>
      <c r="B4037" s="45" t="s">
        <v>20419</v>
      </c>
    </row>
    <row r="4038" spans="1:2" ht="15">
      <c r="A4038" s="25" t="s">
        <v>15820</v>
      </c>
      <c r="B4038" s="45" t="s">
        <v>20419</v>
      </c>
    </row>
    <row r="4039" spans="1:2" ht="15">
      <c r="A4039" s="25" t="s">
        <v>15836</v>
      </c>
      <c r="B4039" s="45" t="s">
        <v>20419</v>
      </c>
    </row>
    <row r="4040" spans="1:2">
      <c r="A4040" s="45" t="s">
        <v>13053</v>
      </c>
      <c r="B4040" s="45" t="s">
        <v>20419</v>
      </c>
    </row>
    <row r="4041" spans="1:2">
      <c r="A4041" s="45" t="s">
        <v>13234</v>
      </c>
      <c r="B4041" s="45" t="s">
        <v>20419</v>
      </c>
    </row>
    <row r="4042" spans="1:2">
      <c r="A4042" s="45" t="s">
        <v>15137</v>
      </c>
      <c r="B4042" s="45" t="s">
        <v>20419</v>
      </c>
    </row>
    <row r="4043" spans="1:2">
      <c r="A4043" s="45" t="s">
        <v>15725</v>
      </c>
      <c r="B4043" s="45" t="s">
        <v>20419</v>
      </c>
    </row>
    <row r="4044" spans="1:2">
      <c r="A4044" s="45" t="s">
        <v>15830</v>
      </c>
      <c r="B4044" s="45" t="s">
        <v>20419</v>
      </c>
    </row>
    <row r="4045" spans="1:2">
      <c r="A4045" s="45" t="s">
        <v>15833</v>
      </c>
      <c r="B4045" s="45" t="s">
        <v>20419</v>
      </c>
    </row>
    <row r="4046" spans="1:2">
      <c r="A4046" s="45" t="s">
        <v>15849</v>
      </c>
      <c r="B4046" s="45" t="s">
        <v>20406</v>
      </c>
    </row>
    <row r="4047" spans="1:2">
      <c r="A4047" s="45" t="s">
        <v>15893</v>
      </c>
      <c r="B4047" s="45" t="s">
        <v>20419</v>
      </c>
    </row>
    <row r="4048" spans="1:2">
      <c r="A4048" s="45" t="s">
        <v>15896</v>
      </c>
      <c r="B4048" s="45" t="s">
        <v>20419</v>
      </c>
    </row>
    <row r="4049" spans="1:2">
      <c r="A4049" s="45" t="s">
        <v>15924</v>
      </c>
      <c r="B4049" s="45" t="s">
        <v>20419</v>
      </c>
    </row>
    <row r="4050" spans="1:2">
      <c r="A4050" s="45" t="s">
        <v>15930</v>
      </c>
      <c r="B4050" s="45" t="s">
        <v>20419</v>
      </c>
    </row>
    <row r="4051" spans="1:2">
      <c r="A4051" s="45" t="s">
        <v>15933</v>
      </c>
      <c r="B4051" s="45" t="s">
        <v>20419</v>
      </c>
    </row>
    <row r="4052" spans="1:2">
      <c r="A4052" s="45" t="s">
        <v>15940</v>
      </c>
      <c r="B4052" s="45" t="s">
        <v>20419</v>
      </c>
    </row>
    <row r="4053" spans="1:2">
      <c r="A4053" s="45" t="s">
        <v>14218</v>
      </c>
      <c r="B4053" s="45" t="s">
        <v>20419</v>
      </c>
    </row>
    <row r="4054" spans="1:2">
      <c r="A4054" s="45" t="s">
        <v>15967</v>
      </c>
      <c r="B4054" s="45" t="s">
        <v>20419</v>
      </c>
    </row>
    <row r="4055" spans="1:2">
      <c r="A4055" s="45" t="s">
        <v>16020</v>
      </c>
      <c r="B4055" s="45" t="s">
        <v>20419</v>
      </c>
    </row>
    <row r="4056" spans="1:2">
      <c r="A4056" s="45" t="s">
        <v>16048</v>
      </c>
      <c r="B4056" s="45" t="s">
        <v>20419</v>
      </c>
    </row>
    <row r="4057" spans="1:2">
      <c r="A4057" s="45" t="s">
        <v>16058</v>
      </c>
      <c r="B4057" s="45" t="s">
        <v>20419</v>
      </c>
    </row>
    <row r="4058" spans="1:2">
      <c r="A4058" s="45" t="s">
        <v>16061</v>
      </c>
      <c r="B4058" s="45" t="s">
        <v>20419</v>
      </c>
    </row>
    <row r="4059" spans="1:2">
      <c r="A4059" s="45" t="s">
        <v>16068</v>
      </c>
      <c r="B4059" s="45" t="s">
        <v>20419</v>
      </c>
    </row>
    <row r="4060" spans="1:2">
      <c r="A4060" s="45" t="s">
        <v>15395</v>
      </c>
      <c r="B4060" s="45" t="s">
        <v>20419</v>
      </c>
    </row>
    <row r="4061" spans="1:2">
      <c r="A4061" s="45" t="s">
        <v>15960</v>
      </c>
      <c r="B4061" s="45" t="s">
        <v>20419</v>
      </c>
    </row>
    <row r="4062" spans="1:2">
      <c r="A4062" s="45" t="s">
        <v>15987</v>
      </c>
      <c r="B4062" s="45" t="s">
        <v>20419</v>
      </c>
    </row>
    <row r="4063" spans="1:2">
      <c r="A4063" s="45" t="s">
        <v>16065</v>
      </c>
      <c r="B4063" s="45" t="s">
        <v>20419</v>
      </c>
    </row>
    <row r="4064" spans="1:2" ht="15">
      <c r="A4064" t="s">
        <v>16131</v>
      </c>
      <c r="B4064" s="45" t="s">
        <v>20419</v>
      </c>
    </row>
    <row r="4065" spans="1:2" ht="15">
      <c r="A4065" t="s">
        <v>16195</v>
      </c>
      <c r="B4065" s="45" t="s">
        <v>20419</v>
      </c>
    </row>
    <row r="4066" spans="1:2">
      <c r="A4066" s="45" t="s">
        <v>14815</v>
      </c>
      <c r="B4066" s="45" t="s">
        <v>20406</v>
      </c>
    </row>
    <row r="4067" spans="1:2">
      <c r="A4067" s="45" t="s">
        <v>16023</v>
      </c>
      <c r="B4067" s="45" t="s">
        <v>20419</v>
      </c>
    </row>
    <row r="4068" spans="1:2">
      <c r="A4068" s="45" t="s">
        <v>16026</v>
      </c>
      <c r="B4068" s="45" t="s">
        <v>20419</v>
      </c>
    </row>
    <row r="4069" spans="1:2">
      <c r="A4069" s="45" t="s">
        <v>16029</v>
      </c>
      <c r="B4069" s="45" t="s">
        <v>20419</v>
      </c>
    </row>
    <row r="4070" spans="1:2">
      <c r="A4070" s="45" t="s">
        <v>16032</v>
      </c>
      <c r="B4070" s="45" t="s">
        <v>20419</v>
      </c>
    </row>
    <row r="4071" spans="1:2">
      <c r="A4071" s="45" t="s">
        <v>16125</v>
      </c>
      <c r="B4071" s="45" t="s">
        <v>20419</v>
      </c>
    </row>
    <row r="4072" spans="1:2">
      <c r="A4072" s="45" t="s">
        <v>16199</v>
      </c>
      <c r="B4072" s="45" t="s">
        <v>20419</v>
      </c>
    </row>
    <row r="4073" spans="1:2">
      <c r="A4073" s="45" t="s">
        <v>16211</v>
      </c>
      <c r="B4073" s="45" t="s">
        <v>20419</v>
      </c>
    </row>
    <row r="4074" spans="1:2" ht="15">
      <c r="A4074" s="25" t="s">
        <v>16119</v>
      </c>
      <c r="B4074" s="45" t="s">
        <v>20419</v>
      </c>
    </row>
    <row r="4075" spans="1:2" ht="15">
      <c r="A4075" s="25" t="s">
        <v>16122</v>
      </c>
      <c r="B4075" s="45" t="s">
        <v>20419</v>
      </c>
    </row>
    <row r="4076" spans="1:2" ht="15">
      <c r="A4076" s="25" t="s">
        <v>16128</v>
      </c>
      <c r="B4076" s="45" t="s">
        <v>20419</v>
      </c>
    </row>
    <row r="4077" spans="1:2" ht="15">
      <c r="A4077" s="25" t="s">
        <v>8047</v>
      </c>
      <c r="B4077" s="45" t="s">
        <v>20419</v>
      </c>
    </row>
    <row r="4078" spans="1:2" ht="15">
      <c r="A4078" s="25" t="s">
        <v>16508</v>
      </c>
      <c r="B4078" s="45" t="s">
        <v>20419</v>
      </c>
    </row>
    <row r="4079" spans="1:2" ht="15">
      <c r="A4079" s="25" t="s">
        <v>16517</v>
      </c>
      <c r="B4079" s="45" t="s">
        <v>20419</v>
      </c>
    </row>
    <row r="4080" spans="1:2" ht="15">
      <c r="A4080" s="25" t="s">
        <v>16546</v>
      </c>
      <c r="B4080" s="45" t="s">
        <v>20419</v>
      </c>
    </row>
    <row r="4081" spans="1:2">
      <c r="A4081" s="45" t="s">
        <v>15632</v>
      </c>
      <c r="B4081" s="45" t="s">
        <v>20419</v>
      </c>
    </row>
    <row r="4082" spans="1:2">
      <c r="A4082" s="45" t="s">
        <v>16392</v>
      </c>
      <c r="B4082" s="45" t="s">
        <v>20419</v>
      </c>
    </row>
    <row r="4083" spans="1:2">
      <c r="A4083" s="45" t="s">
        <v>16514</v>
      </c>
      <c r="B4083" s="45" t="s">
        <v>20419</v>
      </c>
    </row>
    <row r="4084" spans="1:2">
      <c r="A4084" s="45" t="s">
        <v>16523</v>
      </c>
      <c r="B4084" s="45" t="s">
        <v>20419</v>
      </c>
    </row>
    <row r="4085" spans="1:2">
      <c r="A4085" s="45" t="s">
        <v>16528</v>
      </c>
      <c r="B4085" s="45" t="s">
        <v>20419</v>
      </c>
    </row>
    <row r="4086" spans="1:2">
      <c r="A4086" s="45" t="s">
        <v>16540</v>
      </c>
      <c r="B4086" s="45" t="s">
        <v>20419</v>
      </c>
    </row>
    <row r="4087" spans="1:2">
      <c r="A4087" s="45" t="s">
        <v>16543</v>
      </c>
      <c r="B4087" s="45" t="s">
        <v>20419</v>
      </c>
    </row>
    <row r="4088" spans="1:2">
      <c r="A4088" s="45" t="s">
        <v>16550</v>
      </c>
      <c r="B4088" s="45" t="s">
        <v>20419</v>
      </c>
    </row>
    <row r="4089" spans="1:2">
      <c r="A4089" s="45" t="s">
        <v>16593</v>
      </c>
      <c r="B4089" s="45" t="s">
        <v>20419</v>
      </c>
    </row>
    <row r="4090" spans="1:2">
      <c r="A4090" s="45" t="s">
        <v>16596</v>
      </c>
      <c r="B4090" s="45" t="s">
        <v>20419</v>
      </c>
    </row>
    <row r="4091" spans="1:2">
      <c r="A4091" s="45" t="s">
        <v>16600</v>
      </c>
      <c r="B4091" s="45" t="s">
        <v>20419</v>
      </c>
    </row>
    <row r="4092" spans="1:2">
      <c r="A4092" s="45" t="s">
        <v>16627</v>
      </c>
      <c r="B4092" s="45" t="s">
        <v>20419</v>
      </c>
    </row>
    <row r="4093" spans="1:2">
      <c r="A4093" s="45" t="s">
        <v>16634</v>
      </c>
      <c r="B4093" s="45" t="s">
        <v>20419</v>
      </c>
    </row>
    <row r="4094" spans="1:2">
      <c r="A4094" s="45" t="s">
        <v>16652</v>
      </c>
      <c r="B4094" s="45" t="s">
        <v>20419</v>
      </c>
    </row>
    <row r="4095" spans="1:2">
      <c r="A4095" s="45" t="s">
        <v>23216</v>
      </c>
      <c r="B4095" s="45" t="s">
        <v>20419</v>
      </c>
    </row>
    <row r="4096" spans="1:2">
      <c r="A4096" s="45" t="s">
        <v>16631</v>
      </c>
      <c r="B4096" s="45" t="s">
        <v>20419</v>
      </c>
    </row>
    <row r="4097" spans="1:2" ht="15">
      <c r="A4097" s="25" t="s">
        <v>16637</v>
      </c>
      <c r="B4097" s="45" t="s">
        <v>20419</v>
      </c>
    </row>
    <row r="4098" spans="1:2" ht="15">
      <c r="A4098" s="25" t="s">
        <v>16705</v>
      </c>
      <c r="B4098" s="45" t="s">
        <v>20419</v>
      </c>
    </row>
    <row r="4099" spans="1:2" ht="15">
      <c r="A4099" s="25" t="s">
        <v>16757</v>
      </c>
      <c r="B4099" s="45" t="s">
        <v>20406</v>
      </c>
    </row>
    <row r="4100" spans="1:2" ht="15">
      <c r="A4100" s="25" t="s">
        <v>16798</v>
      </c>
      <c r="B4100" s="45" t="s">
        <v>20419</v>
      </c>
    </row>
    <row r="4101" spans="1:2" ht="15">
      <c r="A4101" s="25" t="s">
        <v>16803</v>
      </c>
      <c r="B4101" s="45" t="s">
        <v>20419</v>
      </c>
    </row>
    <row r="4102" spans="1:2" ht="15">
      <c r="A4102" s="25" t="s">
        <v>16812</v>
      </c>
      <c r="B4102" s="45" t="s">
        <v>20419</v>
      </c>
    </row>
    <row r="4103" spans="1:2" ht="15">
      <c r="A4103" s="25" t="s">
        <v>16815</v>
      </c>
      <c r="B4103" s="45" t="s">
        <v>20419</v>
      </c>
    </row>
    <row r="4104" spans="1:2" ht="15">
      <c r="A4104" s="25" t="s">
        <v>16818</v>
      </c>
      <c r="B4104" s="45" t="s">
        <v>20419</v>
      </c>
    </row>
    <row r="4105" spans="1:2" ht="15">
      <c r="A4105" s="25" t="s">
        <v>16821</v>
      </c>
      <c r="B4105" s="45" t="s">
        <v>20419</v>
      </c>
    </row>
    <row r="4106" spans="1:2" ht="15">
      <c r="A4106" s="25" t="s">
        <v>16824</v>
      </c>
      <c r="B4106" s="45" t="s">
        <v>20419</v>
      </c>
    </row>
    <row r="4107" spans="1:2" ht="15">
      <c r="A4107" s="25" t="s">
        <v>16830</v>
      </c>
      <c r="B4107" s="45" t="s">
        <v>20419</v>
      </c>
    </row>
    <row r="4108" spans="1:2" ht="15">
      <c r="A4108" s="25" t="s">
        <v>16837</v>
      </c>
      <c r="B4108" s="45" t="s">
        <v>20419</v>
      </c>
    </row>
    <row r="4109" spans="1:2" ht="15">
      <c r="A4109" s="25" t="s">
        <v>16840</v>
      </c>
      <c r="B4109" s="45" t="s">
        <v>20419</v>
      </c>
    </row>
    <row r="4110" spans="1:2" ht="15">
      <c r="A4110" s="25" t="s">
        <v>16858</v>
      </c>
      <c r="B4110" s="45" t="s">
        <v>20419</v>
      </c>
    </row>
    <row r="4111" spans="1:2" ht="15">
      <c r="A4111" s="25" t="s">
        <v>16864</v>
      </c>
      <c r="B4111" s="45" t="s">
        <v>20406</v>
      </c>
    </row>
    <row r="4112" spans="1:2" ht="15">
      <c r="A4112" s="25" t="s">
        <v>16869</v>
      </c>
      <c r="B4112" s="45" t="s">
        <v>20419</v>
      </c>
    </row>
    <row r="4113" spans="1:2" ht="15">
      <c r="A4113" s="25" t="s">
        <v>16875</v>
      </c>
      <c r="B4113" s="45" t="s">
        <v>20419</v>
      </c>
    </row>
    <row r="4114" spans="1:2" ht="15">
      <c r="A4114" s="25" t="s">
        <v>16878</v>
      </c>
      <c r="B4114" s="45" t="s">
        <v>20419</v>
      </c>
    </row>
    <row r="4115" spans="1:2" ht="15">
      <c r="A4115" s="25" t="s">
        <v>16903</v>
      </c>
      <c r="B4115" s="45" t="s">
        <v>20419</v>
      </c>
    </row>
    <row r="4116" spans="1:2" ht="15">
      <c r="A4116" s="25" t="s">
        <v>16906</v>
      </c>
      <c r="B4116" s="45" t="s">
        <v>20419</v>
      </c>
    </row>
    <row r="4117" spans="1:2" ht="15">
      <c r="A4117" s="25" t="s">
        <v>13941</v>
      </c>
      <c r="B4117" s="45" t="s">
        <v>20419</v>
      </c>
    </row>
    <row r="4118" spans="1:2" ht="15">
      <c r="A4118" s="25" t="s">
        <v>16608</v>
      </c>
      <c r="B4118" s="45" t="s">
        <v>20419</v>
      </c>
    </row>
    <row r="4119" spans="1:2" ht="15">
      <c r="A4119" s="25" t="s">
        <v>16718</v>
      </c>
      <c r="B4119" s="45" t="s">
        <v>20406</v>
      </c>
    </row>
    <row r="4120" spans="1:2" ht="15">
      <c r="A4120" s="25" t="s">
        <v>16806</v>
      </c>
      <c r="B4120" s="45" t="s">
        <v>20419</v>
      </c>
    </row>
    <row r="4121" spans="1:2" ht="15">
      <c r="A4121" s="25" t="s">
        <v>16827</v>
      </c>
      <c r="B4121" s="45" t="s">
        <v>20419</v>
      </c>
    </row>
    <row r="4122" spans="1:2" ht="15">
      <c r="A4122" s="25" t="s">
        <v>16833</v>
      </c>
      <c r="B4122" s="45" t="s">
        <v>20419</v>
      </c>
    </row>
    <row r="4123" spans="1:2" ht="15">
      <c r="A4123" s="25" t="s">
        <v>16834</v>
      </c>
      <c r="B4123" s="45" t="s">
        <v>20419</v>
      </c>
    </row>
    <row r="4124" spans="1:2" ht="15">
      <c r="A4124" s="25" t="s">
        <v>16851</v>
      </c>
      <c r="B4124" s="45" t="s">
        <v>20419</v>
      </c>
    </row>
    <row r="4125" spans="1:2" ht="15">
      <c r="A4125" s="25" t="s">
        <v>16872</v>
      </c>
      <c r="B4125" s="45" t="s">
        <v>20419</v>
      </c>
    </row>
    <row r="4126" spans="1:2" ht="15">
      <c r="A4126" s="25" t="s">
        <v>16884</v>
      </c>
      <c r="B4126" s="45" t="s">
        <v>20419</v>
      </c>
    </row>
    <row r="4127" spans="1:2" ht="15">
      <c r="A4127" s="25" t="s">
        <v>16887</v>
      </c>
      <c r="B4127" s="45" t="s">
        <v>20419</v>
      </c>
    </row>
    <row r="4128" spans="1:2" ht="15">
      <c r="A4128" s="25" t="s">
        <v>16939</v>
      </c>
      <c r="B4128" s="45" t="s">
        <v>20419</v>
      </c>
    </row>
    <row r="4129" spans="1:2" ht="15">
      <c r="A4129" s="25" t="s">
        <v>16966</v>
      </c>
      <c r="B4129" s="45" t="s">
        <v>20419</v>
      </c>
    </row>
    <row r="4130" spans="1:2">
      <c r="A4130" s="45" t="s">
        <v>16842</v>
      </c>
      <c r="B4130" s="45" t="s">
        <v>20419</v>
      </c>
    </row>
    <row r="4131" spans="1:2">
      <c r="A4131" s="45" t="s">
        <v>16847</v>
      </c>
      <c r="B4131" s="45" t="s">
        <v>20419</v>
      </c>
    </row>
    <row r="4132" spans="1:2">
      <c r="A4132" s="45" t="s">
        <v>16986</v>
      </c>
      <c r="B4132" s="45" t="s">
        <v>20406</v>
      </c>
    </row>
    <row r="4133" spans="1:2" ht="15">
      <c r="A4133" t="s">
        <v>16991</v>
      </c>
      <c r="B4133" s="45" t="s">
        <v>20419</v>
      </c>
    </row>
    <row r="4134" spans="1:2" ht="15">
      <c r="A4134" t="s">
        <v>16995</v>
      </c>
      <c r="B4134" s="45" t="s">
        <v>20419</v>
      </c>
    </row>
    <row r="4135" spans="1:2" ht="15">
      <c r="A4135" t="s">
        <v>16997</v>
      </c>
      <c r="B4135" s="45" t="s">
        <v>20419</v>
      </c>
    </row>
    <row r="4136" spans="1:2" ht="15">
      <c r="A4136" t="s">
        <v>17003</v>
      </c>
      <c r="B4136" s="45" t="s">
        <v>20419</v>
      </c>
    </row>
    <row r="4137" spans="1:2" ht="15">
      <c r="A4137" t="s">
        <v>17005</v>
      </c>
      <c r="B4137" s="45" t="s">
        <v>20419</v>
      </c>
    </row>
    <row r="4138" spans="1:2" ht="15">
      <c r="A4138" t="s">
        <v>17007</v>
      </c>
      <c r="B4138" s="45" t="s">
        <v>20419</v>
      </c>
    </row>
    <row r="4139" spans="1:2" ht="15">
      <c r="A4139" t="s">
        <v>17009</v>
      </c>
      <c r="B4139" s="45" t="s">
        <v>20419</v>
      </c>
    </row>
    <row r="4140" spans="1:2" ht="15">
      <c r="A4140" t="s">
        <v>17011</v>
      </c>
      <c r="B4140" s="45" t="s">
        <v>20419</v>
      </c>
    </row>
    <row r="4141" spans="1:2" ht="15">
      <c r="A4141" t="s">
        <v>17036</v>
      </c>
      <c r="B4141" s="45" t="s">
        <v>20419</v>
      </c>
    </row>
    <row r="4142" spans="1:2" ht="15">
      <c r="A4142" t="s">
        <v>16993</v>
      </c>
      <c r="B4142" s="45" t="s">
        <v>20419</v>
      </c>
    </row>
    <row r="4143" spans="1:2" ht="15">
      <c r="A4143" t="s">
        <v>17087</v>
      </c>
      <c r="B4143" s="45" t="s">
        <v>20419</v>
      </c>
    </row>
    <row r="4144" spans="1:2" ht="15">
      <c r="A4144" t="s">
        <v>17054</v>
      </c>
      <c r="B4144" s="45" t="s">
        <v>20419</v>
      </c>
    </row>
    <row r="4145" spans="1:2" ht="15">
      <c r="A4145" t="s">
        <v>17114</v>
      </c>
      <c r="B4145" s="45" t="s">
        <v>20419</v>
      </c>
    </row>
    <row r="4146" spans="1:2" ht="15">
      <c r="A4146" t="s">
        <v>17130</v>
      </c>
      <c r="B4146" s="45" t="s">
        <v>20419</v>
      </c>
    </row>
    <row r="4147" spans="1:2">
      <c r="A4147" s="45" t="s">
        <v>17142</v>
      </c>
      <c r="B4147" s="45" t="s">
        <v>20419</v>
      </c>
    </row>
    <row r="4148" spans="1:2">
      <c r="A4148" s="45" t="s">
        <v>17144</v>
      </c>
      <c r="B4148" s="45" t="s">
        <v>20419</v>
      </c>
    </row>
    <row r="4149" spans="1:2">
      <c r="A4149" s="45" t="s">
        <v>23217</v>
      </c>
      <c r="B4149" s="45" t="s">
        <v>20406</v>
      </c>
    </row>
    <row r="4150" spans="1:2">
      <c r="A4150" s="45" t="s">
        <v>17161</v>
      </c>
      <c r="B4150" s="45" t="s">
        <v>20419</v>
      </c>
    </row>
    <row r="4151" spans="1:2">
      <c r="A4151" s="45" t="s">
        <v>23218</v>
      </c>
      <c r="B4151" s="45" t="s">
        <v>20419</v>
      </c>
    </row>
    <row r="4152" spans="1:2">
      <c r="A4152" s="45" t="s">
        <v>17199</v>
      </c>
      <c r="B4152" s="45" t="s">
        <v>20419</v>
      </c>
    </row>
    <row r="4153" spans="1:2">
      <c r="A4153" s="45" t="s">
        <v>17201</v>
      </c>
      <c r="B4153" s="45" t="s">
        <v>20419</v>
      </c>
    </row>
    <row r="4154" spans="1:2">
      <c r="A4154" s="45" t="s">
        <v>17205</v>
      </c>
      <c r="B4154" s="45" t="s">
        <v>20419</v>
      </c>
    </row>
    <row r="4155" spans="1:2">
      <c r="A4155" s="45" t="s">
        <v>16800</v>
      </c>
      <c r="B4155" s="45" t="s">
        <v>20419</v>
      </c>
    </row>
    <row r="4156" spans="1:2">
      <c r="A4156" s="45" t="s">
        <v>16866</v>
      </c>
      <c r="B4156" s="45" t="s">
        <v>20419</v>
      </c>
    </row>
    <row r="4157" spans="1:2">
      <c r="A4157" s="45" t="s">
        <v>16941</v>
      </c>
      <c r="B4157" s="45" t="s">
        <v>20419</v>
      </c>
    </row>
    <row r="4158" spans="1:2" ht="15">
      <c r="A4158" t="s">
        <v>16943</v>
      </c>
      <c r="B4158" s="45" t="s">
        <v>20419</v>
      </c>
    </row>
    <row r="4159" spans="1:2">
      <c r="A4159" s="45" t="s">
        <v>15562</v>
      </c>
      <c r="B4159" s="45" t="s">
        <v>20406</v>
      </c>
    </row>
    <row r="4160" spans="1:2">
      <c r="A4160" s="45" t="s">
        <v>17001</v>
      </c>
      <c r="B4160" s="45" t="s">
        <v>20419</v>
      </c>
    </row>
    <row r="4161" spans="1:2">
      <c r="A4161" s="45" t="s">
        <v>17013</v>
      </c>
      <c r="B4161" s="45" t="s">
        <v>20419</v>
      </c>
    </row>
    <row r="4162" spans="1:2">
      <c r="A4162" s="45" t="s">
        <v>17034</v>
      </c>
      <c r="B4162" s="45" t="s">
        <v>20419</v>
      </c>
    </row>
    <row r="4163" spans="1:2">
      <c r="A4163" s="45" t="s">
        <v>17048</v>
      </c>
      <c r="B4163" s="45" t="s">
        <v>20419</v>
      </c>
    </row>
    <row r="4164" spans="1:2">
      <c r="A4164" s="45" t="s">
        <v>17052</v>
      </c>
      <c r="B4164" s="45" t="s">
        <v>20419</v>
      </c>
    </row>
    <row r="4165" spans="1:2">
      <c r="A4165" s="45" t="s">
        <v>17135</v>
      </c>
      <c r="B4165" s="45" t="s">
        <v>20419</v>
      </c>
    </row>
    <row r="4166" spans="1:2">
      <c r="A4166" s="45" t="s">
        <v>17194</v>
      </c>
      <c r="B4166" s="45" t="s">
        <v>20419</v>
      </c>
    </row>
    <row r="4167" spans="1:2">
      <c r="A4167" s="45" t="s">
        <v>13099</v>
      </c>
      <c r="B4167" s="45" t="s">
        <v>20406</v>
      </c>
    </row>
    <row r="4168" spans="1:2">
      <c r="A4168" s="45" t="s">
        <v>17224</v>
      </c>
      <c r="B4168" s="45" t="s">
        <v>20419</v>
      </c>
    </row>
    <row r="4169" spans="1:2">
      <c r="A4169" s="45" t="s">
        <v>17279</v>
      </c>
      <c r="B4169" s="45" t="s">
        <v>20419</v>
      </c>
    </row>
    <row r="4170" spans="1:2">
      <c r="A4170" s="45" t="s">
        <v>17281</v>
      </c>
      <c r="B4170" s="45" t="s">
        <v>20419</v>
      </c>
    </row>
    <row r="4171" spans="1:2">
      <c r="A4171" s="45" t="s">
        <v>16229</v>
      </c>
      <c r="B4171" s="45" t="s">
        <v>20406</v>
      </c>
    </row>
    <row r="4172" spans="1:2">
      <c r="A4172" s="45" t="s">
        <v>17332</v>
      </c>
      <c r="B4172" s="45" t="s">
        <v>20419</v>
      </c>
    </row>
    <row r="4173" spans="1:2">
      <c r="A4173" s="45" t="s">
        <v>17334</v>
      </c>
      <c r="B4173" s="45" t="s">
        <v>20419</v>
      </c>
    </row>
    <row r="4174" spans="1:2">
      <c r="A4174" s="45" t="s">
        <v>17343</v>
      </c>
      <c r="B4174" s="45" t="s">
        <v>20419</v>
      </c>
    </row>
    <row r="4175" spans="1:2">
      <c r="A4175" s="45" t="s">
        <v>17370</v>
      </c>
      <c r="B4175" s="45" t="s">
        <v>20419</v>
      </c>
    </row>
    <row r="4176" spans="1:2">
      <c r="A4176" s="45" t="s">
        <v>17394</v>
      </c>
      <c r="B4176" s="45" t="s">
        <v>20419</v>
      </c>
    </row>
    <row r="4177" spans="1:2">
      <c r="A4177" s="45" t="s">
        <v>17396</v>
      </c>
      <c r="B4177" s="45" t="s">
        <v>20419</v>
      </c>
    </row>
    <row r="4178" spans="1:2">
      <c r="A4178" s="45" t="s">
        <v>17400</v>
      </c>
      <c r="B4178" s="45" t="s">
        <v>20419</v>
      </c>
    </row>
    <row r="4179" spans="1:2">
      <c r="A4179" s="45" t="s">
        <v>17407</v>
      </c>
      <c r="B4179" s="45" t="s">
        <v>20419</v>
      </c>
    </row>
    <row r="4180" spans="1:2">
      <c r="A4180" s="45" t="s">
        <v>17416</v>
      </c>
      <c r="B4180" s="45" t="s">
        <v>20419</v>
      </c>
    </row>
    <row r="4181" spans="1:2">
      <c r="A4181" s="45" t="s">
        <v>17421</v>
      </c>
      <c r="B4181" s="45" t="s">
        <v>20419</v>
      </c>
    </row>
    <row r="4182" spans="1:2">
      <c r="A4182" s="45" t="s">
        <v>17435</v>
      </c>
      <c r="B4182" s="45" t="s">
        <v>20419</v>
      </c>
    </row>
    <row r="4183" spans="1:2" ht="15">
      <c r="A4183" t="s">
        <v>17437</v>
      </c>
      <c r="B4183" s="45" t="s">
        <v>20419</v>
      </c>
    </row>
    <row r="4184" spans="1:2">
      <c r="A4184" s="45" t="s">
        <v>17133</v>
      </c>
      <c r="B4184" s="45" t="s">
        <v>20419</v>
      </c>
    </row>
    <row r="4185" spans="1:2">
      <c r="A4185" s="45" t="s">
        <v>17456</v>
      </c>
      <c r="B4185" s="45" t="s">
        <v>20419</v>
      </c>
    </row>
    <row r="4186" spans="1:2">
      <c r="A4186" s="45" t="s">
        <v>17458</v>
      </c>
      <c r="B4186" s="45" t="s">
        <v>20419</v>
      </c>
    </row>
    <row r="4187" spans="1:2">
      <c r="A4187" s="45" t="s">
        <v>17488</v>
      </c>
      <c r="B4187" s="45" t="s">
        <v>20419</v>
      </c>
    </row>
    <row r="4188" spans="1:2">
      <c r="A4188" s="45" t="s">
        <v>16999</v>
      </c>
      <c r="B4188" s="45" t="s">
        <v>20419</v>
      </c>
    </row>
    <row r="4189" spans="1:2">
      <c r="A4189" s="45" t="s">
        <v>17146</v>
      </c>
      <c r="B4189" s="45" t="s">
        <v>20419</v>
      </c>
    </row>
    <row r="4190" spans="1:2">
      <c r="A4190" s="45" t="s">
        <v>17219</v>
      </c>
      <c r="B4190" s="45" t="s">
        <v>20419</v>
      </c>
    </row>
    <row r="4191" spans="1:2">
      <c r="A4191" s="45" t="s">
        <v>17345</v>
      </c>
      <c r="B4191" s="45" t="s">
        <v>20419</v>
      </c>
    </row>
    <row r="4192" spans="1:2">
      <c r="A4192" s="45" t="s">
        <v>17361</v>
      </c>
      <c r="B4192" s="45" t="s">
        <v>20406</v>
      </c>
    </row>
    <row r="4193" spans="1:2">
      <c r="A4193" s="45" t="s">
        <v>17398</v>
      </c>
      <c r="B4193" s="45" t="s">
        <v>20419</v>
      </c>
    </row>
    <row r="4194" spans="1:2">
      <c r="A4194" s="45" t="s">
        <v>17413</v>
      </c>
      <c r="B4194" s="45" t="s">
        <v>20419</v>
      </c>
    </row>
    <row r="4195" spans="1:2">
      <c r="A4195" s="45" t="s">
        <v>17423</v>
      </c>
      <c r="B4195" s="45" t="s">
        <v>20419</v>
      </c>
    </row>
    <row r="4196" spans="1:2">
      <c r="A4196" s="45" t="s">
        <v>17490</v>
      </c>
      <c r="B4196" s="45" t="s">
        <v>20419</v>
      </c>
    </row>
    <row r="4197" spans="1:2">
      <c r="A4197" s="45" t="s">
        <v>17492</v>
      </c>
      <c r="B4197" s="45" t="s">
        <v>20419</v>
      </c>
    </row>
    <row r="4198" spans="1:2">
      <c r="A4198" s="45" t="s">
        <v>17511</v>
      </c>
      <c r="B4198" s="45" t="s">
        <v>20419</v>
      </c>
    </row>
    <row r="4199" spans="1:2">
      <c r="A4199" s="45" t="s">
        <v>17515</v>
      </c>
      <c r="B4199" s="45" t="s">
        <v>20419</v>
      </c>
    </row>
    <row r="4200" spans="1:2">
      <c r="A4200" s="45" t="s">
        <v>17527</v>
      </c>
      <c r="B4200" s="45" t="s">
        <v>20419</v>
      </c>
    </row>
    <row r="4201" spans="1:2">
      <c r="A4201" s="45" t="s">
        <v>17530</v>
      </c>
      <c r="B4201" s="45" t="s">
        <v>20419</v>
      </c>
    </row>
    <row r="4202" spans="1:2">
      <c r="A4202" s="45" t="s">
        <v>17532</v>
      </c>
      <c r="B4202" s="45" t="s">
        <v>20419</v>
      </c>
    </row>
    <row r="4203" spans="1:2">
      <c r="A4203" s="45" t="s">
        <v>17546</v>
      </c>
      <c r="B4203" s="45" t="s">
        <v>20419</v>
      </c>
    </row>
    <row r="4204" spans="1:2">
      <c r="A4204" s="45" t="s">
        <v>17550</v>
      </c>
      <c r="B4204" s="45" t="s">
        <v>20419</v>
      </c>
    </row>
    <row r="4205" spans="1:2">
      <c r="A4205" s="45" t="s">
        <v>17552</v>
      </c>
      <c r="B4205" s="45" t="s">
        <v>20419</v>
      </c>
    </row>
    <row r="4206" spans="1:2">
      <c r="A4206" s="45" t="s">
        <v>17554</v>
      </c>
      <c r="B4206" s="45" t="s">
        <v>20419</v>
      </c>
    </row>
    <row r="4207" spans="1:2">
      <c r="A4207" s="45" t="s">
        <v>17556</v>
      </c>
      <c r="B4207" s="45" t="s">
        <v>20419</v>
      </c>
    </row>
    <row r="4208" spans="1:2">
      <c r="A4208" s="45" t="s">
        <v>17558</v>
      </c>
      <c r="B4208" s="45" t="s">
        <v>20419</v>
      </c>
    </row>
    <row r="4209" spans="1:2">
      <c r="A4209" s="45" t="s">
        <v>17562</v>
      </c>
      <c r="B4209" s="45" t="s">
        <v>20419</v>
      </c>
    </row>
    <row r="4210" spans="1:2">
      <c r="A4210" s="45" t="s">
        <v>17564</v>
      </c>
      <c r="B4210" s="45" t="s">
        <v>20419</v>
      </c>
    </row>
    <row r="4211" spans="1:2">
      <c r="A4211" s="45" t="s">
        <v>17567</v>
      </c>
      <c r="B4211" s="45" t="s">
        <v>20419</v>
      </c>
    </row>
    <row r="4212" spans="1:2">
      <c r="A4212" s="45" t="s">
        <v>17605</v>
      </c>
      <c r="B4212" s="45" t="s">
        <v>20419</v>
      </c>
    </row>
    <row r="4213" spans="1:2">
      <c r="A4213" s="45" t="s">
        <v>17611</v>
      </c>
      <c r="B4213" s="45" t="s">
        <v>20419</v>
      </c>
    </row>
    <row r="4214" spans="1:2">
      <c r="A4214" s="45" t="s">
        <v>17645</v>
      </c>
      <c r="B4214" s="45" t="s">
        <v>20419</v>
      </c>
    </row>
    <row r="4215" spans="1:2">
      <c r="A4215" s="45" t="s">
        <v>17698</v>
      </c>
      <c r="B4215" s="45" t="s">
        <v>20419</v>
      </c>
    </row>
    <row r="4216" spans="1:2" ht="15">
      <c r="A4216" s="25" t="s">
        <v>17152</v>
      </c>
      <c r="B4216" s="45" t="s">
        <v>20406</v>
      </c>
    </row>
    <row r="4217" spans="1:2" ht="15">
      <c r="A4217" s="25" t="s">
        <v>17157</v>
      </c>
      <c r="B4217" s="45" t="s">
        <v>20406</v>
      </c>
    </row>
    <row r="4218" spans="1:2" ht="15">
      <c r="A4218" s="25" t="s">
        <v>17513</v>
      </c>
      <c r="B4218" s="45" t="s">
        <v>20419</v>
      </c>
    </row>
    <row r="4219" spans="1:2" ht="15">
      <c r="A4219" s="25" t="s">
        <v>17548</v>
      </c>
      <c r="B4219" s="45" t="s">
        <v>20419</v>
      </c>
    </row>
    <row r="4220" spans="1:2" ht="15">
      <c r="A4220" s="25" t="s">
        <v>17607</v>
      </c>
      <c r="B4220" s="45" t="s">
        <v>20419</v>
      </c>
    </row>
    <row r="4221" spans="1:2" ht="15">
      <c r="A4221" s="25" t="s">
        <v>17667</v>
      </c>
      <c r="B4221" s="45" t="s">
        <v>20419</v>
      </c>
    </row>
    <row r="4222" spans="1:2" ht="15">
      <c r="A4222" s="25" t="s">
        <v>17673</v>
      </c>
      <c r="B4222" s="45" t="s">
        <v>20419</v>
      </c>
    </row>
    <row r="4223" spans="1:2" ht="15">
      <c r="A4223" s="25" t="s">
        <v>17678</v>
      </c>
      <c r="B4223" s="45" t="s">
        <v>20419</v>
      </c>
    </row>
    <row r="4224" spans="1:2" ht="15">
      <c r="A4224" s="25" t="s">
        <v>17680</v>
      </c>
      <c r="B4224" s="45" t="s">
        <v>20419</v>
      </c>
    </row>
    <row r="4225" spans="1:2" ht="15">
      <c r="A4225" s="25" t="s">
        <v>17686</v>
      </c>
      <c r="B4225" s="45" t="s">
        <v>20419</v>
      </c>
    </row>
    <row r="4226" spans="1:2" ht="15">
      <c r="A4226" s="25" t="s">
        <v>17700</v>
      </c>
      <c r="B4226" s="45" t="s">
        <v>20419</v>
      </c>
    </row>
    <row r="4227" spans="1:2" ht="15">
      <c r="A4227" s="25" t="s">
        <v>17742</v>
      </c>
      <c r="B4227" s="45" t="s">
        <v>20406</v>
      </c>
    </row>
    <row r="4228" spans="1:2" ht="15">
      <c r="A4228" s="25" t="s">
        <v>17746</v>
      </c>
      <c r="B4228" s="45" t="s">
        <v>20406</v>
      </c>
    </row>
    <row r="4229" spans="1:2" ht="15">
      <c r="A4229" s="25" t="s">
        <v>17754</v>
      </c>
      <c r="B4229" s="45" t="s">
        <v>20406</v>
      </c>
    </row>
    <row r="4230" spans="1:2" ht="15">
      <c r="A4230" s="25" t="s">
        <v>17760</v>
      </c>
      <c r="B4230" s="45" t="s">
        <v>20419</v>
      </c>
    </row>
    <row r="4231" spans="1:2" ht="15">
      <c r="A4231" s="25" t="s">
        <v>17762</v>
      </c>
      <c r="B4231" s="45" t="s">
        <v>20419</v>
      </c>
    </row>
    <row r="4232" spans="1:2" ht="15">
      <c r="A4232" s="25" t="s">
        <v>17764</v>
      </c>
      <c r="B4232" s="45" t="s">
        <v>20419</v>
      </c>
    </row>
    <row r="4233" spans="1:2" ht="15">
      <c r="A4233" s="25" t="s">
        <v>17766</v>
      </c>
      <c r="B4233" s="45" t="s">
        <v>20419</v>
      </c>
    </row>
    <row r="4234" spans="1:2" ht="15">
      <c r="A4234" s="25" t="s">
        <v>17771</v>
      </c>
      <c r="B4234" s="45" t="s">
        <v>20419</v>
      </c>
    </row>
    <row r="4235" spans="1:2" ht="15">
      <c r="A4235" s="25" t="s">
        <v>17775</v>
      </c>
      <c r="B4235" s="45" t="s">
        <v>20419</v>
      </c>
    </row>
    <row r="4236" spans="1:2" ht="15">
      <c r="A4236" s="25" t="s">
        <v>17780</v>
      </c>
      <c r="B4236" s="45" t="s">
        <v>20419</v>
      </c>
    </row>
    <row r="4237" spans="1:2" ht="15">
      <c r="A4237" s="25" t="s">
        <v>17784</v>
      </c>
      <c r="B4237" s="45" t="s">
        <v>20419</v>
      </c>
    </row>
    <row r="4238" spans="1:2" ht="15">
      <c r="A4238" s="25" t="s">
        <v>17786</v>
      </c>
      <c r="B4238" s="45" t="s">
        <v>20419</v>
      </c>
    </row>
    <row r="4239" spans="1:2" ht="15">
      <c r="A4239" s="25" t="s">
        <v>17788</v>
      </c>
      <c r="B4239" s="45" t="s">
        <v>20419</v>
      </c>
    </row>
    <row r="4240" spans="1:2" ht="15">
      <c r="A4240" s="25" t="s">
        <v>17790</v>
      </c>
      <c r="B4240" s="45" t="s">
        <v>20419</v>
      </c>
    </row>
    <row r="4241" spans="1:2" ht="15">
      <c r="A4241" s="25" t="s">
        <v>17792</v>
      </c>
      <c r="B4241" s="45" t="s">
        <v>20419</v>
      </c>
    </row>
    <row r="4242" spans="1:2" ht="15">
      <c r="A4242" s="25" t="s">
        <v>17796</v>
      </c>
      <c r="B4242" s="45" t="s">
        <v>20419</v>
      </c>
    </row>
    <row r="4243" spans="1:2" ht="15">
      <c r="A4243" s="25" t="s">
        <v>17800</v>
      </c>
      <c r="B4243" s="45" t="s">
        <v>20419</v>
      </c>
    </row>
    <row r="4244" spans="1:2" ht="15">
      <c r="A4244" s="25" t="s">
        <v>17806</v>
      </c>
      <c r="B4244" s="45" t="s">
        <v>20419</v>
      </c>
    </row>
    <row r="4245" spans="1:2" ht="15">
      <c r="A4245" s="25" t="s">
        <v>17808</v>
      </c>
      <c r="B4245" s="45" t="s">
        <v>20419</v>
      </c>
    </row>
    <row r="4246" spans="1:2" ht="15">
      <c r="A4246" s="25" t="s">
        <v>17813</v>
      </c>
      <c r="B4246" s="45" t="s">
        <v>20419</v>
      </c>
    </row>
    <row r="4247" spans="1:2" ht="15">
      <c r="A4247" s="25" t="s">
        <v>16450</v>
      </c>
      <c r="B4247" s="45" t="s">
        <v>20419</v>
      </c>
    </row>
    <row r="4248" spans="1:2" ht="15">
      <c r="A4248" s="25" t="s">
        <v>17643</v>
      </c>
      <c r="B4248" s="45" t="s">
        <v>20406</v>
      </c>
    </row>
    <row r="4249" spans="1:2" ht="15">
      <c r="A4249" s="25" t="s">
        <v>17651</v>
      </c>
      <c r="B4249" s="45" t="s">
        <v>20419</v>
      </c>
    </row>
    <row r="4250" spans="1:2" ht="15">
      <c r="A4250" s="25" t="s">
        <v>17769</v>
      </c>
      <c r="B4250" s="45" t="s">
        <v>20419</v>
      </c>
    </row>
    <row r="4251" spans="1:2" ht="15">
      <c r="A4251" s="25" t="s">
        <v>17778</v>
      </c>
      <c r="B4251" s="45" t="s">
        <v>20419</v>
      </c>
    </row>
    <row r="4252" spans="1:2" ht="15">
      <c r="A4252" s="25" t="s">
        <v>17803</v>
      </c>
      <c r="B4252" s="45" t="s">
        <v>20419</v>
      </c>
    </row>
    <row r="4253" spans="1:2" ht="15">
      <c r="A4253" s="25" t="s">
        <v>17816</v>
      </c>
      <c r="B4253" s="45" t="s">
        <v>20419</v>
      </c>
    </row>
    <row r="4254" spans="1:2" ht="15">
      <c r="A4254" s="25" t="s">
        <v>17822</v>
      </c>
      <c r="B4254" s="45" t="s">
        <v>20419</v>
      </c>
    </row>
    <row r="4255" spans="1:2" ht="15">
      <c r="A4255" s="25" t="s">
        <v>17887</v>
      </c>
      <c r="B4255" s="45" t="s">
        <v>20419</v>
      </c>
    </row>
    <row r="4256" spans="1:2" ht="15">
      <c r="A4256" s="25" t="s">
        <v>17894</v>
      </c>
      <c r="B4256" s="45" t="s">
        <v>20419</v>
      </c>
    </row>
    <row r="4257" spans="1:2" ht="15">
      <c r="A4257" s="25" t="s">
        <v>17900</v>
      </c>
      <c r="B4257" s="45" t="s">
        <v>20419</v>
      </c>
    </row>
    <row r="4258" spans="1:2" ht="15">
      <c r="A4258" s="25" t="s">
        <v>17915</v>
      </c>
      <c r="B4258" s="45" t="s">
        <v>20419</v>
      </c>
    </row>
    <row r="4259" spans="1:2" ht="15">
      <c r="A4259" s="25" t="s">
        <v>17929</v>
      </c>
      <c r="B4259" s="45" t="s">
        <v>20419</v>
      </c>
    </row>
    <row r="4260" spans="1:2" ht="15">
      <c r="A4260" s="25" t="s">
        <v>17932</v>
      </c>
      <c r="B4260" s="45" t="s">
        <v>20419</v>
      </c>
    </row>
    <row r="4261" spans="1:2" ht="15">
      <c r="A4261" s="25" t="s">
        <v>17935</v>
      </c>
      <c r="B4261" s="45" t="s">
        <v>20419</v>
      </c>
    </row>
    <row r="4262" spans="1:2" ht="15">
      <c r="A4262" s="25" t="s">
        <v>17938</v>
      </c>
      <c r="B4262" s="45" t="s">
        <v>20419</v>
      </c>
    </row>
    <row r="4263" spans="1:2" ht="15">
      <c r="A4263" s="25" t="s">
        <v>17942</v>
      </c>
      <c r="B4263" s="45" t="s">
        <v>20419</v>
      </c>
    </row>
    <row r="4264" spans="1:2" ht="15">
      <c r="A4264" s="25" t="s">
        <v>17945</v>
      </c>
      <c r="B4264" s="45" t="s">
        <v>20419</v>
      </c>
    </row>
    <row r="4265" spans="1:2" ht="15">
      <c r="A4265" s="25" t="s">
        <v>17947</v>
      </c>
      <c r="B4265" s="45" t="s">
        <v>20419</v>
      </c>
    </row>
    <row r="4266" spans="1:2" ht="15">
      <c r="A4266" s="25" t="s">
        <v>17971</v>
      </c>
      <c r="B4266" s="45" t="s">
        <v>20419</v>
      </c>
    </row>
    <row r="4267" spans="1:2" ht="15">
      <c r="A4267" s="25" t="s">
        <v>17977</v>
      </c>
      <c r="B4267" s="45" t="s">
        <v>20419</v>
      </c>
    </row>
    <row r="4268" spans="1:2" ht="15">
      <c r="A4268" s="25" t="s">
        <v>18015</v>
      </c>
      <c r="B4268" s="45" t="s">
        <v>20419</v>
      </c>
    </row>
    <row r="4269" spans="1:2" ht="15">
      <c r="A4269" s="25" t="s">
        <v>18050</v>
      </c>
      <c r="B4269" s="45" t="s">
        <v>20419</v>
      </c>
    </row>
    <row r="4270" spans="1:2" ht="15">
      <c r="A4270" s="25" t="s">
        <v>18057</v>
      </c>
      <c r="B4270" s="45" t="s">
        <v>20419</v>
      </c>
    </row>
    <row r="4271" spans="1:2" ht="15">
      <c r="A4271" s="25" t="s">
        <v>18073</v>
      </c>
      <c r="B4271" s="45" t="s">
        <v>20419</v>
      </c>
    </row>
    <row r="4272" spans="1:2" ht="15">
      <c r="A4272" s="25" t="s">
        <v>18105</v>
      </c>
      <c r="B4272" s="45" t="s">
        <v>20419</v>
      </c>
    </row>
    <row r="4273" spans="1:2" ht="15">
      <c r="A4273" s="25" t="s">
        <v>18108</v>
      </c>
      <c r="B4273" s="45" t="s">
        <v>20419</v>
      </c>
    </row>
    <row r="4274" spans="1:2" ht="15">
      <c r="A4274" s="25" t="s">
        <v>18111</v>
      </c>
      <c r="B4274" s="45" t="s">
        <v>20419</v>
      </c>
    </row>
    <row r="4275" spans="1:2" ht="15">
      <c r="A4275" s="25" t="s">
        <v>18114</v>
      </c>
      <c r="B4275" s="45" t="s">
        <v>20419</v>
      </c>
    </row>
    <row r="4276" spans="1:2" ht="15">
      <c r="A4276" s="25" t="s">
        <v>18117</v>
      </c>
      <c r="B4276" s="45" t="s">
        <v>20419</v>
      </c>
    </row>
    <row r="4277" spans="1:2" ht="15">
      <c r="A4277" s="25" t="s">
        <v>18120</v>
      </c>
      <c r="B4277" s="45" t="s">
        <v>20419</v>
      </c>
    </row>
    <row r="4278" spans="1:2" ht="15">
      <c r="A4278" s="25" t="s">
        <v>18123</v>
      </c>
      <c r="B4278" s="45" t="s">
        <v>20419</v>
      </c>
    </row>
    <row r="4279" spans="1:2" ht="15">
      <c r="A4279" s="25" t="s">
        <v>18132</v>
      </c>
      <c r="B4279" s="45" t="s">
        <v>20419</v>
      </c>
    </row>
    <row r="4280" spans="1:2" ht="15">
      <c r="A4280" s="25" t="s">
        <v>18148</v>
      </c>
      <c r="B4280" s="45" t="s">
        <v>20419</v>
      </c>
    </row>
    <row r="4281" spans="1:2" ht="15">
      <c r="A4281" s="25" t="s">
        <v>18151</v>
      </c>
      <c r="B4281" s="45" t="s">
        <v>20419</v>
      </c>
    </row>
    <row r="4282" spans="1:2" ht="15">
      <c r="A4282" s="25" t="s">
        <v>18187</v>
      </c>
      <c r="B4282" s="45" t="s">
        <v>20419</v>
      </c>
    </row>
    <row r="4283" spans="1:2" ht="15">
      <c r="A4283" s="25" t="s">
        <v>18193</v>
      </c>
      <c r="B4283" s="45" t="s">
        <v>20419</v>
      </c>
    </row>
    <row r="4284" spans="1:2" ht="15">
      <c r="A4284" s="25" t="s">
        <v>18203</v>
      </c>
      <c r="B4284" s="45" t="s">
        <v>20419</v>
      </c>
    </row>
    <row r="4285" spans="1:2" ht="15">
      <c r="A4285" s="25" t="s">
        <v>18229</v>
      </c>
      <c r="B4285" s="45" t="s">
        <v>20419</v>
      </c>
    </row>
    <row r="4286" spans="1:2" ht="15">
      <c r="A4286" s="25" t="s">
        <v>18264</v>
      </c>
      <c r="B4286" s="45" t="s">
        <v>20419</v>
      </c>
    </row>
    <row r="4287" spans="1:2" ht="15">
      <c r="A4287" s="25" t="s">
        <v>18267</v>
      </c>
      <c r="B4287" s="45" t="s">
        <v>20419</v>
      </c>
    </row>
    <row r="4288" spans="1:2" ht="15">
      <c r="A4288" s="25" t="s">
        <v>18270</v>
      </c>
      <c r="B4288" s="45" t="s">
        <v>20419</v>
      </c>
    </row>
    <row r="4289" spans="1:2" ht="15">
      <c r="A4289" s="25" t="s">
        <v>18273</v>
      </c>
      <c r="B4289" s="45" t="s">
        <v>20419</v>
      </c>
    </row>
    <row r="4290" spans="1:2" ht="15">
      <c r="A4290" s="25" t="s">
        <v>18276</v>
      </c>
      <c r="B4290" s="45" t="s">
        <v>20419</v>
      </c>
    </row>
    <row r="4291" spans="1:2" ht="15">
      <c r="A4291" s="25" t="s">
        <v>18279</v>
      </c>
      <c r="B4291" s="45" t="s">
        <v>20419</v>
      </c>
    </row>
    <row r="4292" spans="1:2" ht="15">
      <c r="A4292" s="25" t="s">
        <v>18282</v>
      </c>
      <c r="B4292" s="45" t="s">
        <v>20419</v>
      </c>
    </row>
    <row r="4293" spans="1:2" ht="15">
      <c r="A4293" s="25" t="s">
        <v>18285</v>
      </c>
      <c r="B4293" s="45" t="s">
        <v>20419</v>
      </c>
    </row>
    <row r="4294" spans="1:2" ht="15">
      <c r="A4294" s="25" t="s">
        <v>18288</v>
      </c>
      <c r="B4294" s="45" t="s">
        <v>20419</v>
      </c>
    </row>
    <row r="4295" spans="1:2" ht="15">
      <c r="A4295" s="25" t="s">
        <v>18291</v>
      </c>
      <c r="B4295" s="45" t="s">
        <v>20419</v>
      </c>
    </row>
    <row r="4296" spans="1:2" ht="15">
      <c r="A4296" s="25" t="s">
        <v>18294</v>
      </c>
      <c r="B4296" s="45" t="s">
        <v>20419</v>
      </c>
    </row>
    <row r="4297" spans="1:2" ht="15">
      <c r="A4297" s="25" t="s">
        <v>18296</v>
      </c>
      <c r="B4297" s="45" t="s">
        <v>20419</v>
      </c>
    </row>
    <row r="4298" spans="1:2" ht="15">
      <c r="A4298" s="25" t="s">
        <v>18320</v>
      </c>
      <c r="B4298" s="45" t="s">
        <v>20419</v>
      </c>
    </row>
    <row r="4299" spans="1:2" ht="15">
      <c r="A4299" s="25" t="s">
        <v>18360</v>
      </c>
      <c r="B4299" s="45" t="s">
        <v>20419</v>
      </c>
    </row>
    <row r="4300" spans="1:2" ht="15">
      <c r="A4300" s="25" t="s">
        <v>18385</v>
      </c>
      <c r="B4300" s="45" t="s">
        <v>20419</v>
      </c>
    </row>
    <row r="4301" spans="1:2" ht="15">
      <c r="A4301" s="25" t="s">
        <v>18388</v>
      </c>
      <c r="B4301" s="45" t="s">
        <v>20419</v>
      </c>
    </row>
    <row r="4302" spans="1:2" ht="15">
      <c r="A4302" s="25" t="s">
        <v>18399</v>
      </c>
      <c r="B4302" s="45" t="s">
        <v>20419</v>
      </c>
    </row>
    <row r="4303" spans="1:2" ht="15">
      <c r="A4303" s="25" t="s">
        <v>18402</v>
      </c>
      <c r="B4303" s="45" t="s">
        <v>20419</v>
      </c>
    </row>
    <row r="4304" spans="1:2" ht="15">
      <c r="A4304" s="25" t="s">
        <v>18405</v>
      </c>
      <c r="B4304" s="45" t="s">
        <v>20419</v>
      </c>
    </row>
    <row r="4305" spans="1:2" ht="15">
      <c r="A4305" s="25" t="s">
        <v>18527</v>
      </c>
      <c r="B4305" s="45" t="s">
        <v>20419</v>
      </c>
    </row>
    <row r="4306" spans="1:2" ht="15">
      <c r="A4306" s="25" t="s">
        <v>17064</v>
      </c>
      <c r="B4306" s="45" t="s">
        <v>20406</v>
      </c>
    </row>
    <row r="4307" spans="1:2" ht="15">
      <c r="A4307" s="25" t="s">
        <v>17882</v>
      </c>
      <c r="B4307" s="45" t="s">
        <v>20419</v>
      </c>
    </row>
    <row r="4308" spans="1:2" ht="15">
      <c r="A4308" s="25" t="s">
        <v>18199</v>
      </c>
      <c r="B4308" s="45" t="s">
        <v>20419</v>
      </c>
    </row>
    <row r="4309" spans="1:2" ht="15">
      <c r="A4309" s="25" t="s">
        <v>18208</v>
      </c>
      <c r="B4309" s="45" t="s">
        <v>20419</v>
      </c>
    </row>
    <row r="4310" spans="1:2" ht="15">
      <c r="A4310" s="25" t="s">
        <v>16639</v>
      </c>
      <c r="B4310" s="45" t="s">
        <v>20419</v>
      </c>
    </row>
    <row r="4311" spans="1:2" ht="15">
      <c r="A4311" s="25" t="s">
        <v>18619</v>
      </c>
      <c r="B4311" s="45" t="s">
        <v>20419</v>
      </c>
    </row>
    <row r="4312" spans="1:2" ht="15">
      <c r="A4312" s="25" t="s">
        <v>14762</v>
      </c>
      <c r="B4312" s="45" t="s">
        <v>20419</v>
      </c>
    </row>
    <row r="4313" spans="1:2" ht="15">
      <c r="A4313" s="25" t="s">
        <v>18635</v>
      </c>
      <c r="B4313" s="45" t="s">
        <v>20419</v>
      </c>
    </row>
    <row r="4314" spans="1:2" ht="15">
      <c r="A4314" s="25" t="s">
        <v>18638</v>
      </c>
      <c r="B4314" s="45" t="s">
        <v>20419</v>
      </c>
    </row>
    <row r="4315" spans="1:2" ht="15">
      <c r="A4315" s="25" t="s">
        <v>18654</v>
      </c>
      <c r="B4315" s="45" t="s">
        <v>20419</v>
      </c>
    </row>
    <row r="4316" spans="1:2" ht="15">
      <c r="A4316" s="25" t="s">
        <v>18661</v>
      </c>
      <c r="B4316" s="45" t="s">
        <v>20419</v>
      </c>
    </row>
    <row r="4317" spans="1:2" ht="15">
      <c r="A4317" s="25" t="s">
        <v>18664</v>
      </c>
      <c r="B4317" s="45" t="s">
        <v>20419</v>
      </c>
    </row>
    <row r="4318" spans="1:2" ht="15">
      <c r="A4318" s="25" t="s">
        <v>18667</v>
      </c>
      <c r="B4318" s="45" t="s">
        <v>20419</v>
      </c>
    </row>
    <row r="4319" spans="1:2" ht="15">
      <c r="A4319" s="25" t="s">
        <v>18670</v>
      </c>
      <c r="B4319" s="45" t="s">
        <v>20419</v>
      </c>
    </row>
    <row r="4320" spans="1:2" ht="15">
      <c r="A4320" s="25" t="s">
        <v>18673</v>
      </c>
      <c r="B4320" s="45" t="s">
        <v>20419</v>
      </c>
    </row>
    <row r="4321" spans="1:2" ht="15">
      <c r="A4321" s="25" t="s">
        <v>18688</v>
      </c>
      <c r="B4321" s="45" t="s">
        <v>20419</v>
      </c>
    </row>
    <row r="4322" spans="1:2" ht="15">
      <c r="A4322" s="25" t="s">
        <v>18691</v>
      </c>
      <c r="B4322" s="45" t="s">
        <v>20419</v>
      </c>
    </row>
    <row r="4323" spans="1:2" ht="15">
      <c r="A4323" s="25" t="s">
        <v>18694</v>
      </c>
      <c r="B4323" s="45" t="s">
        <v>20419</v>
      </c>
    </row>
    <row r="4324" spans="1:2" ht="15">
      <c r="A4324" s="25" t="s">
        <v>18697</v>
      </c>
      <c r="B4324" s="45" t="s">
        <v>20419</v>
      </c>
    </row>
    <row r="4325" spans="1:2" ht="15">
      <c r="A4325" s="25" t="s">
        <v>18700</v>
      </c>
      <c r="B4325" s="45" t="s">
        <v>20419</v>
      </c>
    </row>
    <row r="4326" spans="1:2" ht="15">
      <c r="A4326" s="25" t="s">
        <v>18703</v>
      </c>
      <c r="B4326" s="45" t="s">
        <v>20419</v>
      </c>
    </row>
    <row r="4327" spans="1:2" ht="15">
      <c r="A4327" s="25" t="s">
        <v>18706</v>
      </c>
      <c r="B4327" s="45" t="s">
        <v>20419</v>
      </c>
    </row>
    <row r="4328" spans="1:2" ht="15">
      <c r="A4328" s="25" t="s">
        <v>18713</v>
      </c>
      <c r="B4328" s="45" t="s">
        <v>20419</v>
      </c>
    </row>
    <row r="4329" spans="1:2" ht="15">
      <c r="A4329" s="25" t="s">
        <v>18716</v>
      </c>
      <c r="B4329" s="45" t="s">
        <v>20419</v>
      </c>
    </row>
    <row r="4330" spans="1:2" ht="15">
      <c r="A4330" s="25" t="s">
        <v>18723</v>
      </c>
      <c r="B4330" s="45" t="s">
        <v>20419</v>
      </c>
    </row>
    <row r="4331" spans="1:2" ht="15">
      <c r="A4331" s="25" t="s">
        <v>18726</v>
      </c>
      <c r="B4331" s="45" t="s">
        <v>20419</v>
      </c>
    </row>
    <row r="4332" spans="1:2" ht="15">
      <c r="A4332" s="25" t="s">
        <v>18729</v>
      </c>
      <c r="B4332" s="45" t="s">
        <v>20419</v>
      </c>
    </row>
    <row r="4333" spans="1:2" ht="15">
      <c r="A4333" s="25" t="s">
        <v>18732</v>
      </c>
      <c r="B4333" s="45" t="s">
        <v>20419</v>
      </c>
    </row>
    <row r="4334" spans="1:2" ht="15">
      <c r="A4334" s="25" t="s">
        <v>18735</v>
      </c>
      <c r="B4334" s="45" t="s">
        <v>20419</v>
      </c>
    </row>
    <row r="4335" spans="1:2" ht="15">
      <c r="A4335" s="25" t="s">
        <v>18738</v>
      </c>
      <c r="B4335" s="45" t="s">
        <v>20419</v>
      </c>
    </row>
    <row r="4336" spans="1:2" ht="15">
      <c r="A4336" s="25" t="s">
        <v>18741</v>
      </c>
      <c r="B4336" s="45" t="s">
        <v>20419</v>
      </c>
    </row>
    <row r="4337" spans="1:2" ht="15">
      <c r="A4337" s="25" t="s">
        <v>18786</v>
      </c>
      <c r="B4337" s="45" t="s">
        <v>20419</v>
      </c>
    </row>
    <row r="4338" spans="1:2" ht="15">
      <c r="A4338" s="25" t="s">
        <v>18789</v>
      </c>
      <c r="B4338" s="45" t="s">
        <v>20419</v>
      </c>
    </row>
    <row r="4339" spans="1:2" ht="15">
      <c r="A4339" s="25" t="s">
        <v>18861</v>
      </c>
      <c r="B4339" s="45" t="s">
        <v>20419</v>
      </c>
    </row>
    <row r="4340" spans="1:2" ht="15">
      <c r="A4340" s="25" t="s">
        <v>18864</v>
      </c>
      <c r="B4340" s="45" t="s">
        <v>20419</v>
      </c>
    </row>
    <row r="4341" spans="1:2">
      <c r="A4341" s="45" t="s">
        <v>18777</v>
      </c>
      <c r="B4341" s="45" t="s">
        <v>20419</v>
      </c>
    </row>
    <row r="4342" spans="1:2">
      <c r="A4342" s="45" t="s">
        <v>18840</v>
      </c>
      <c r="B4342" s="45" t="s">
        <v>20419</v>
      </c>
    </row>
    <row r="4343" spans="1:2">
      <c r="A4343" s="45" t="s">
        <v>18843</v>
      </c>
      <c r="B4343" s="45" t="s">
        <v>20419</v>
      </c>
    </row>
    <row r="4344" spans="1:2">
      <c r="A4344" s="45" t="s">
        <v>18846</v>
      </c>
      <c r="B4344" s="45" t="s">
        <v>20419</v>
      </c>
    </row>
    <row r="4345" spans="1:2">
      <c r="A4345" s="45" t="s">
        <v>18849</v>
      </c>
      <c r="B4345" s="45" t="s">
        <v>20419</v>
      </c>
    </row>
    <row r="4346" spans="1:2">
      <c r="A4346" s="45" t="s">
        <v>18888</v>
      </c>
      <c r="B4346" s="45" t="s">
        <v>20419</v>
      </c>
    </row>
    <row r="4347" spans="1:2">
      <c r="A4347" s="45" t="s">
        <v>18959</v>
      </c>
      <c r="B4347" s="45" t="s">
        <v>20419</v>
      </c>
    </row>
    <row r="4348" spans="1:2">
      <c r="A4348" s="45" t="s">
        <v>18962</v>
      </c>
      <c r="B4348" s="45" t="s">
        <v>20419</v>
      </c>
    </row>
    <row r="4349" spans="1:2">
      <c r="A4349" s="45" t="s">
        <v>18965</v>
      </c>
      <c r="B4349" s="45" t="s">
        <v>20419</v>
      </c>
    </row>
    <row r="4350" spans="1:2">
      <c r="A4350" s="45" t="s">
        <v>18968</v>
      </c>
      <c r="B4350" s="45" t="s">
        <v>20419</v>
      </c>
    </row>
    <row r="4351" spans="1:2">
      <c r="A4351" s="45" t="s">
        <v>18973</v>
      </c>
      <c r="B4351" s="45" t="s">
        <v>20419</v>
      </c>
    </row>
    <row r="4352" spans="1:2">
      <c r="A4352" s="45" t="s">
        <v>19012</v>
      </c>
      <c r="B4352" s="45" t="s">
        <v>20419</v>
      </c>
    </row>
    <row r="4353" spans="1:2">
      <c r="A4353" s="45" t="s">
        <v>19022</v>
      </c>
      <c r="B4353" s="45" t="s">
        <v>20419</v>
      </c>
    </row>
    <row r="4354" spans="1:2">
      <c r="A4354" s="45" t="s">
        <v>19025</v>
      </c>
      <c r="B4354" s="45" t="s">
        <v>20419</v>
      </c>
    </row>
    <row r="4355" spans="1:2">
      <c r="A4355" s="45" t="s">
        <v>19028</v>
      </c>
      <c r="B4355" s="45" t="s">
        <v>20419</v>
      </c>
    </row>
    <row r="4356" spans="1:2">
      <c r="A4356" s="45" t="s">
        <v>19031</v>
      </c>
      <c r="B4356" s="45" t="s">
        <v>20419</v>
      </c>
    </row>
    <row r="4357" spans="1:2">
      <c r="A4357" s="45" t="s">
        <v>19034</v>
      </c>
      <c r="B4357" s="45" t="s">
        <v>20419</v>
      </c>
    </row>
    <row r="4358" spans="1:2">
      <c r="A4358" s="45" t="s">
        <v>19037</v>
      </c>
      <c r="B4358" s="45" t="s">
        <v>20419</v>
      </c>
    </row>
    <row r="4359" spans="1:2">
      <c r="A4359" s="45" t="s">
        <v>19040</v>
      </c>
      <c r="B4359" s="45" t="s">
        <v>20419</v>
      </c>
    </row>
    <row r="4360" spans="1:2">
      <c r="A4360" s="45" t="s">
        <v>19043</v>
      </c>
      <c r="B4360" s="45" t="s">
        <v>20419</v>
      </c>
    </row>
    <row r="4361" spans="1:2">
      <c r="A4361" s="45" t="s">
        <v>19046</v>
      </c>
      <c r="B4361" s="45" t="s">
        <v>20419</v>
      </c>
    </row>
    <row r="4362" spans="1:2">
      <c r="A4362" s="45" t="s">
        <v>19049</v>
      </c>
      <c r="B4362" s="45" t="s">
        <v>20419</v>
      </c>
    </row>
    <row r="4363" spans="1:2">
      <c r="A4363" s="45" t="s">
        <v>19052</v>
      </c>
      <c r="B4363" s="45" t="s">
        <v>20419</v>
      </c>
    </row>
    <row r="4364" spans="1:2">
      <c r="A4364" s="45" t="s">
        <v>19066</v>
      </c>
      <c r="B4364" s="45" t="s">
        <v>20419</v>
      </c>
    </row>
    <row r="4365" spans="1:2">
      <c r="A4365" s="45" t="s">
        <v>19074</v>
      </c>
      <c r="B4365" s="45" t="s">
        <v>20419</v>
      </c>
    </row>
    <row r="4366" spans="1:2">
      <c r="A4366" s="45" t="s">
        <v>19081</v>
      </c>
      <c r="B4366" s="45" t="s">
        <v>20419</v>
      </c>
    </row>
    <row r="4367" spans="1:2">
      <c r="A4367" s="45" t="s">
        <v>19084</v>
      </c>
      <c r="B4367" s="45" t="s">
        <v>20419</v>
      </c>
    </row>
    <row r="4368" spans="1:2">
      <c r="A4368" s="45" t="s">
        <v>19087</v>
      </c>
      <c r="B4368" s="45" t="s">
        <v>20419</v>
      </c>
    </row>
    <row r="4369" spans="1:2">
      <c r="A4369" s="45" t="s">
        <v>19143</v>
      </c>
      <c r="B4369" s="45" t="s">
        <v>20419</v>
      </c>
    </row>
    <row r="4370" spans="1:2">
      <c r="A4370" s="45" t="s">
        <v>19161</v>
      </c>
      <c r="B4370" s="45" t="s">
        <v>20419</v>
      </c>
    </row>
    <row r="4371" spans="1:2">
      <c r="A4371" s="45" t="s">
        <v>19238</v>
      </c>
      <c r="B4371" s="45" t="s">
        <v>20419</v>
      </c>
    </row>
    <row r="4372" spans="1:2">
      <c r="A4372" s="45" t="s">
        <v>19241</v>
      </c>
      <c r="B4372" s="45" t="s">
        <v>20419</v>
      </c>
    </row>
    <row r="4373" spans="1:2">
      <c r="A4373" s="45" t="s">
        <v>19271</v>
      </c>
      <c r="B4373" s="45" t="s">
        <v>20419</v>
      </c>
    </row>
    <row r="4374" spans="1:2">
      <c r="A4374" s="45" t="s">
        <v>19304</v>
      </c>
      <c r="B4374" s="45" t="s">
        <v>20419</v>
      </c>
    </row>
    <row r="4375" spans="1:2" ht="15">
      <c r="A4375" s="25" t="s">
        <v>18854</v>
      </c>
      <c r="B4375" s="45" t="s">
        <v>20419</v>
      </c>
    </row>
    <row r="4376" spans="1:2" ht="15">
      <c r="A4376" s="25" t="s">
        <v>19069</v>
      </c>
      <c r="B4376" s="45" t="s">
        <v>20419</v>
      </c>
    </row>
    <row r="4377" spans="1:2" ht="15">
      <c r="A4377" s="25" t="s">
        <v>19100</v>
      </c>
      <c r="B4377" s="45" t="s">
        <v>20419</v>
      </c>
    </row>
    <row r="4378" spans="1:2" ht="15">
      <c r="A4378" s="25" t="s">
        <v>19117</v>
      </c>
      <c r="B4378" s="45" t="s">
        <v>20419</v>
      </c>
    </row>
    <row r="4379" spans="1:2" ht="15">
      <c r="A4379" s="25" t="s">
        <v>19125</v>
      </c>
      <c r="B4379" s="45" t="s">
        <v>20419</v>
      </c>
    </row>
    <row r="4380" spans="1:2" ht="15">
      <c r="A4380" s="25" t="s">
        <v>19158</v>
      </c>
      <c r="B4380" s="45" t="s">
        <v>20419</v>
      </c>
    </row>
    <row r="4381" spans="1:2" ht="15">
      <c r="A4381" s="25" t="s">
        <v>19202</v>
      </c>
      <c r="B4381" s="45" t="s">
        <v>20419</v>
      </c>
    </row>
    <row r="4382" spans="1:2" ht="15">
      <c r="A4382" s="25" t="s">
        <v>19226</v>
      </c>
      <c r="B4382" s="45" t="s">
        <v>20419</v>
      </c>
    </row>
    <row r="4383" spans="1:2" ht="15">
      <c r="A4383" s="25" t="s">
        <v>19231</v>
      </c>
      <c r="B4383" s="45" t="s">
        <v>20419</v>
      </c>
    </row>
    <row r="4384" spans="1:2" ht="15">
      <c r="A4384" s="25" t="s">
        <v>19261</v>
      </c>
      <c r="B4384" s="45" t="s">
        <v>20419</v>
      </c>
    </row>
    <row r="4385" spans="1:2" ht="15">
      <c r="A4385" s="25" t="s">
        <v>19274</v>
      </c>
      <c r="B4385" s="45" t="s">
        <v>20419</v>
      </c>
    </row>
    <row r="4386" spans="1:2" ht="15">
      <c r="A4386" s="25" t="s">
        <v>19279</v>
      </c>
      <c r="B4386" s="45" t="s">
        <v>20419</v>
      </c>
    </row>
    <row r="4387" spans="1:2" ht="15">
      <c r="A4387" s="25" t="s">
        <v>19111</v>
      </c>
      <c r="B4387" s="45" t="s">
        <v>20419</v>
      </c>
    </row>
    <row r="4388" spans="1:2" ht="15">
      <c r="A4388" s="25" t="s">
        <v>19097</v>
      </c>
      <c r="B4388" s="45" t="s">
        <v>20419</v>
      </c>
    </row>
    <row r="4389" spans="1:2" ht="15">
      <c r="A4389" s="25" t="s">
        <v>19435</v>
      </c>
      <c r="B4389" s="45" t="s">
        <v>20419</v>
      </c>
    </row>
    <row r="4390" spans="1:2" ht="15">
      <c r="A4390" s="25" t="s">
        <v>19477</v>
      </c>
      <c r="B4390" s="45" t="s">
        <v>20419</v>
      </c>
    </row>
    <row r="4391" spans="1:2" ht="15">
      <c r="A4391" s="25" t="s">
        <v>19482</v>
      </c>
      <c r="B4391" s="45" t="s">
        <v>20419</v>
      </c>
    </row>
    <row r="4392" spans="1:2" ht="15">
      <c r="A4392" s="25" t="s">
        <v>19485</v>
      </c>
      <c r="B4392" s="45" t="s">
        <v>20419</v>
      </c>
    </row>
    <row r="4393" spans="1:2" ht="15">
      <c r="A4393" s="25" t="s">
        <v>19523</v>
      </c>
      <c r="B4393" s="45" t="s">
        <v>20419</v>
      </c>
    </row>
    <row r="4394" spans="1:2" ht="15">
      <c r="A4394" s="25" t="s">
        <v>19550</v>
      </c>
      <c r="B4394" s="45" t="s">
        <v>20419</v>
      </c>
    </row>
    <row r="4395" spans="1:2">
      <c r="A4395" s="45" t="s">
        <v>19055</v>
      </c>
      <c r="B4395" s="45" t="str">
        <f>VLOOKUP(A4395,Sheet1!A:B,2,FALSE)</f>
        <v>No</v>
      </c>
    </row>
    <row r="4396" spans="1:2">
      <c r="A4396" s="45" t="s">
        <v>19114</v>
      </c>
      <c r="B4396" s="45" t="str">
        <f>VLOOKUP(A4396,Sheet1!A:B,2,FALSE)</f>
        <v>No</v>
      </c>
    </row>
    <row r="4397" spans="1:2">
      <c r="A4397" s="45" t="s">
        <v>18858</v>
      </c>
      <c r="B4397" s="45" t="str">
        <f>VLOOKUP(A4397,Sheet1!A:B,2,FALSE)</f>
        <v>No</v>
      </c>
    </row>
    <row r="4398" spans="1:2">
      <c r="A4398" s="45" t="s">
        <v>19405</v>
      </c>
      <c r="B4398" s="45" t="str">
        <f>VLOOKUP(A4398,Sheet1!A:B,2,FALSE)</f>
        <v>No</v>
      </c>
    </row>
    <row r="4399" spans="1:2">
      <c r="A4399" s="45" t="s">
        <v>19121</v>
      </c>
      <c r="B4399" s="45" t="str">
        <f>VLOOKUP(A4399,Sheet1!A:B,2,FALSE)</f>
        <v>No</v>
      </c>
    </row>
    <row r="4400" spans="1:2" ht="15">
      <c r="A4400" t="s">
        <v>19438</v>
      </c>
      <c r="B4400" s="45" t="str">
        <f>VLOOKUP(A4400,Sheet1!A:B,2,FALSE)</f>
        <v>No</v>
      </c>
    </row>
    <row r="4401" spans="1:2" ht="15">
      <c r="A4401" t="s">
        <v>19446</v>
      </c>
      <c r="B4401" s="45" t="str">
        <f>VLOOKUP(A4401,Sheet1!A:B,2,FALSE)</f>
        <v>No</v>
      </c>
    </row>
    <row r="4402" spans="1:2" ht="15">
      <c r="A4402" t="s">
        <v>19462</v>
      </c>
      <c r="B4402" s="45" t="str">
        <f>VLOOKUP(A4402,Sheet1!A:B,2,FALSE)</f>
        <v>No</v>
      </c>
    </row>
    <row r="4403" spans="1:2" ht="15">
      <c r="A4403" t="s">
        <v>19469</v>
      </c>
      <c r="B4403" s="45" t="str">
        <f>VLOOKUP(A4403,Sheet1!A:B,2,FALSE)</f>
        <v>No</v>
      </c>
    </row>
    <row r="4404" spans="1:2">
      <c r="A4404" s="45" t="s">
        <v>19526</v>
      </c>
      <c r="B4404" s="45" t="str">
        <f>VLOOKUP(A4404,Sheet1!A:B,2,FALSE)</f>
        <v>No</v>
      </c>
    </row>
    <row r="4405" spans="1:2">
      <c r="A4405" s="45" t="s">
        <v>19529</v>
      </c>
      <c r="B4405" s="45" t="str">
        <f>VLOOKUP(A4405,Sheet1!A:B,2,FALSE)</f>
        <v>No</v>
      </c>
    </row>
    <row r="4406" spans="1:2">
      <c r="A4406" s="45" t="s">
        <v>19553</v>
      </c>
      <c r="B4406" s="45" t="str">
        <f>VLOOKUP(A4406,Sheet1!A:B,2,FALSE)</f>
        <v>No</v>
      </c>
    </row>
    <row r="4407" spans="1:2">
      <c r="A4407" s="45" t="s">
        <v>19607</v>
      </c>
      <c r="B4407" s="45" t="str">
        <f>VLOOKUP(A4407,Sheet1!A:B,2,FALSE)</f>
        <v>No</v>
      </c>
    </row>
    <row r="4408" spans="1:2">
      <c r="A4408" s="45" t="s">
        <v>19617</v>
      </c>
      <c r="B4408" s="45" t="str">
        <f>VLOOKUP(A4408,Sheet1!A:B,2,FALSE)</f>
        <v>No</v>
      </c>
    </row>
    <row r="4409" spans="1:2">
      <c r="A4409" s="45" t="s">
        <v>19620</v>
      </c>
      <c r="B4409" s="45" t="str">
        <f>VLOOKUP(A4409,Sheet1!A:B,2,FALSE)</f>
        <v>No</v>
      </c>
    </row>
    <row r="4410" spans="1:2">
      <c r="A4410" s="45" t="s">
        <v>19623</v>
      </c>
      <c r="B4410" s="45" t="str">
        <f>VLOOKUP(A4410,Sheet1!A:B,2,FALSE)</f>
        <v>No</v>
      </c>
    </row>
    <row r="4411" spans="1:2">
      <c r="A4411" s="45" t="s">
        <v>19647</v>
      </c>
      <c r="B4411" s="45" t="str">
        <f>VLOOKUP(A4411,Sheet1!A:B,2,FALSE)</f>
        <v>No</v>
      </c>
    </row>
    <row r="4412" spans="1:2">
      <c r="A4412" s="45" t="s">
        <v>19653</v>
      </c>
      <c r="B4412" s="45" t="str">
        <f>VLOOKUP(A4412,Sheet1!A:B,2,FALSE)</f>
        <v>No</v>
      </c>
    </row>
    <row r="4413" spans="1:2">
      <c r="A4413" s="45" t="s">
        <v>19659</v>
      </c>
      <c r="B4413" s="45" t="str">
        <f>VLOOKUP(A4413,Sheet1!A:B,2,FALSE)</f>
        <v>No</v>
      </c>
    </row>
    <row r="4414" spans="1:2">
      <c r="A4414" s="45" t="s">
        <v>19662</v>
      </c>
      <c r="B4414" s="45" t="str">
        <f>VLOOKUP(A4414,Sheet1!A:B,2,FALSE)</f>
        <v>No</v>
      </c>
    </row>
    <row r="4415" spans="1:2">
      <c r="A4415" s="45" t="s">
        <v>19665</v>
      </c>
      <c r="B4415" s="45" t="str">
        <f>VLOOKUP(A4415,Sheet1!A:B,2,FALSE)</f>
        <v>No</v>
      </c>
    </row>
    <row r="4416" spans="1:2">
      <c r="A4416" s="45" t="s">
        <v>19668</v>
      </c>
      <c r="B4416" s="45" t="str">
        <f>VLOOKUP(A4416,Sheet1!A:B,2,FALSE)</f>
        <v>No</v>
      </c>
    </row>
    <row r="4417" spans="1:2">
      <c r="A4417" s="45" t="s">
        <v>19671</v>
      </c>
      <c r="B4417" s="45" t="str">
        <f>VLOOKUP(A4417,Sheet1!A:B,2,FALSE)</f>
        <v>No</v>
      </c>
    </row>
    <row r="4418" spans="1:2">
      <c r="A4418" s="45" t="s">
        <v>19673</v>
      </c>
      <c r="B4418" s="45" t="str">
        <f>VLOOKUP(A4418,Sheet1!A:B,2,FALSE)</f>
        <v>No</v>
      </c>
    </row>
    <row r="4419" spans="1:2">
      <c r="A4419" s="45" t="s">
        <v>19674</v>
      </c>
      <c r="B4419" s="45" t="str">
        <f>VLOOKUP(A4419,Sheet1!A:B,2,FALSE)</f>
        <v>No</v>
      </c>
    </row>
    <row r="4420" spans="1:2">
      <c r="A4420" s="45" t="s">
        <v>19676</v>
      </c>
      <c r="B4420" s="45" t="str">
        <f>VLOOKUP(A4420,Sheet1!A:B,2,FALSE)</f>
        <v>No</v>
      </c>
    </row>
    <row r="4421" spans="1:2">
      <c r="A4421" s="45" t="s">
        <v>19276</v>
      </c>
      <c r="B4421" s="45" t="str">
        <f>VLOOKUP(A4421,Sheet1!A:B,2,FALSE)</f>
        <v>No</v>
      </c>
    </row>
    <row r="4422" spans="1:2">
      <c r="A4422" s="45" t="s">
        <v>19685</v>
      </c>
      <c r="B4422" s="45" t="str">
        <f>VLOOKUP(A4422,Sheet1!A:B,2,FALSE)</f>
        <v>No</v>
      </c>
    </row>
    <row r="4423" spans="1:2">
      <c r="A4423" s="45" t="s">
        <v>19688</v>
      </c>
      <c r="B4423" s="45" t="str">
        <f>VLOOKUP(A4423,Sheet1!A:B,2,FALSE)</f>
        <v>No</v>
      </c>
    </row>
    <row r="4424" spans="1:2">
      <c r="A4424" s="45" t="s">
        <v>19691</v>
      </c>
      <c r="B4424" s="45" t="str">
        <f>VLOOKUP(A4424,Sheet1!A:B,2,FALSE)</f>
        <v>No</v>
      </c>
    </row>
    <row r="4425" spans="1:2">
      <c r="A4425" s="45" t="s">
        <v>19694</v>
      </c>
      <c r="B4425" s="45" t="str">
        <f>VLOOKUP(A4425,Sheet1!A:B,2,FALSE)</f>
        <v>No</v>
      </c>
    </row>
    <row r="4426" spans="1:2">
      <c r="A4426" s="45" t="s">
        <v>19700</v>
      </c>
      <c r="B4426" s="45" t="str">
        <f>VLOOKUP(A4426,Sheet1!A:B,2,FALSE)</f>
        <v>No</v>
      </c>
    </row>
    <row r="4427" spans="1:2">
      <c r="A4427" s="45" t="s">
        <v>19709</v>
      </c>
      <c r="B4427" s="45" t="str">
        <f>VLOOKUP(A4427,Sheet1!A:B,2,FALSE)</f>
        <v>Yes</v>
      </c>
    </row>
    <row r="4428" spans="1:2">
      <c r="A4428" s="45" t="s">
        <v>19718</v>
      </c>
      <c r="B4428" s="45" t="str">
        <f>VLOOKUP(A4428,Sheet1!A:B,2,FALSE)</f>
        <v>No</v>
      </c>
    </row>
    <row r="4429" spans="1:2">
      <c r="A4429" s="45" t="s">
        <v>19318</v>
      </c>
      <c r="B4429" s="45" t="str">
        <f>VLOOKUP(A4429,Sheet1!A:B,2,FALSE)</f>
        <v>No</v>
      </c>
    </row>
    <row r="4430" spans="1:2">
      <c r="A4430" s="45" t="s">
        <v>19316</v>
      </c>
      <c r="B4430" s="45" t="str">
        <f>VLOOKUP(A4430,Sheet1!A:B,2,FALSE)</f>
        <v>No</v>
      </c>
    </row>
    <row r="4431" spans="1:2">
      <c r="A4431" s="45" t="s">
        <v>19734</v>
      </c>
      <c r="B4431" s="45" t="str">
        <f>VLOOKUP(A4431,Sheet1!A:B,2,FALSE)</f>
        <v>No</v>
      </c>
    </row>
    <row r="4432" spans="1:2">
      <c r="A4432" s="45" t="s">
        <v>19737</v>
      </c>
      <c r="B4432" s="45" t="str">
        <f>VLOOKUP(A4432,Sheet1!A:B,2,FALSE)</f>
        <v>No</v>
      </c>
    </row>
    <row r="4433" spans="1:2">
      <c r="A4433" s="45" t="s">
        <v>19119</v>
      </c>
      <c r="B4433" s="45" t="str">
        <f>VLOOKUP(A4433,Sheet1!A:B,2,FALSE)</f>
        <v>No</v>
      </c>
    </row>
    <row r="4434" spans="1:2">
      <c r="A4434" s="45" t="s">
        <v>19754</v>
      </c>
      <c r="B4434" s="45" t="str">
        <f>VLOOKUP(A4434,Sheet1!A:B,2,FALSE)</f>
        <v>No</v>
      </c>
    </row>
    <row r="4435" spans="1:2">
      <c r="A4435" s="45" t="s">
        <v>19769</v>
      </c>
      <c r="B4435" s="45" t="str">
        <f>VLOOKUP(A4435,Sheet1!A:B,2,FALSE)</f>
        <v>No</v>
      </c>
    </row>
    <row r="4436" spans="1:2">
      <c r="A4436" s="45" t="s">
        <v>19806</v>
      </c>
      <c r="B4436" s="45" t="str">
        <f>VLOOKUP(A4436,Sheet1!A:B,2,FALSE)</f>
        <v>No</v>
      </c>
    </row>
    <row r="4437" spans="1:2">
      <c r="A4437" s="45" t="s">
        <v>19821</v>
      </c>
      <c r="B4437" s="45" t="str">
        <f>VLOOKUP(A4437,Sheet1!A:B,2,FALSE)</f>
        <v>No</v>
      </c>
    </row>
    <row r="4438" spans="1:2">
      <c r="A4438" s="45" t="s">
        <v>19830</v>
      </c>
      <c r="B4438" s="45" t="str">
        <f>VLOOKUP(A4438,Sheet1!A:B,2,FALSE)</f>
        <v>No</v>
      </c>
    </row>
    <row r="4439" spans="1:2">
      <c r="A4439" s="45" t="s">
        <v>19818</v>
      </c>
      <c r="B4439" s="45" t="str">
        <f>VLOOKUP(A4439,Sheet1!A:B,2,FALSE)</f>
        <v>No</v>
      </c>
    </row>
    <row r="4440" spans="1:2">
      <c r="A4440" s="45" t="s">
        <v>19864</v>
      </c>
      <c r="B4440" s="45" t="str">
        <f>VLOOKUP(A4440,Sheet1!A:B,2,FALSE)</f>
        <v>No</v>
      </c>
    </row>
    <row r="4441" spans="1:2">
      <c r="A4441" s="45" t="s">
        <v>19872</v>
      </c>
      <c r="B4441" s="45" t="str">
        <f>VLOOKUP(A4441,Sheet1!A:B,2,FALSE)</f>
        <v>No</v>
      </c>
    </row>
    <row r="4442" spans="1:2">
      <c r="A4442" s="45" t="s">
        <v>19875</v>
      </c>
      <c r="B4442" s="45" t="str">
        <f>VLOOKUP(A4442,Sheet1!A:B,2,FALSE)</f>
        <v>No</v>
      </c>
    </row>
    <row r="4443" spans="1:2">
      <c r="A4443" s="45" t="s">
        <v>19878</v>
      </c>
      <c r="B4443" s="45" t="str">
        <f>VLOOKUP(A4443,Sheet1!A:B,2,FALSE)</f>
        <v>No</v>
      </c>
    </row>
    <row r="4444" spans="1:2">
      <c r="A4444" s="45" t="s">
        <v>19947</v>
      </c>
      <c r="B4444" s="45" t="str">
        <f>VLOOKUP(A4444,Sheet1!A:B,2,FALSE)</f>
        <v>No</v>
      </c>
    </row>
    <row r="4445" spans="1:2" ht="15">
      <c r="A4445" t="s">
        <v>19639</v>
      </c>
      <c r="B4445" s="45" t="str">
        <f>VLOOKUP(A4445,Sheet1!A:B,2,FALSE)</f>
        <v>No</v>
      </c>
    </row>
    <row r="4446" spans="1:2" ht="15">
      <c r="A4446" t="s">
        <v>19835</v>
      </c>
      <c r="B4446" s="45" t="str">
        <f>VLOOKUP(A4446,Sheet1!A:B,2,FALSE)</f>
        <v>No</v>
      </c>
    </row>
    <row r="4447" spans="1:2" ht="15">
      <c r="A4447" t="s">
        <v>19838</v>
      </c>
      <c r="B4447" s="45" t="str">
        <f>VLOOKUP(A4447,Sheet1!A:B,2,FALSE)</f>
        <v>No</v>
      </c>
    </row>
    <row r="4448" spans="1:2" ht="15">
      <c r="A4448" t="s">
        <v>19841</v>
      </c>
      <c r="B4448" s="45" t="str">
        <f>VLOOKUP(A4448,Sheet1!A:B,2,FALSE)</f>
        <v>No</v>
      </c>
    </row>
    <row r="4449" spans="1:2" ht="15">
      <c r="A4449" t="s">
        <v>19844</v>
      </c>
      <c r="B4449" s="45" t="str">
        <f>VLOOKUP(A4449,Sheet1!A:B,2,FALSE)</f>
        <v>No</v>
      </c>
    </row>
    <row r="4450" spans="1:2" ht="15">
      <c r="A4450" t="s">
        <v>19859</v>
      </c>
      <c r="B4450" s="45" t="str">
        <f>VLOOKUP(A4450,Sheet1!A:B,2,FALSE)</f>
        <v>No</v>
      </c>
    </row>
    <row r="4451" spans="1:2" ht="15">
      <c r="A4451" t="s">
        <v>19869</v>
      </c>
      <c r="B4451" s="45" t="str">
        <f>VLOOKUP(A4451,Sheet1!A:B,2,FALSE)</f>
        <v>No</v>
      </c>
    </row>
    <row r="4452" spans="1:2" ht="15">
      <c r="A4452" t="s">
        <v>19904</v>
      </c>
      <c r="B4452" s="45" t="str">
        <f>VLOOKUP(A4452,Sheet1!A:B,2,FALSE)</f>
        <v>No</v>
      </c>
    </row>
    <row r="4453" spans="1:2" ht="15">
      <c r="A4453" t="s">
        <v>19909</v>
      </c>
      <c r="B4453" s="45" t="str">
        <f>VLOOKUP(A4453,Sheet1!A:B,2,FALSE)</f>
        <v>No</v>
      </c>
    </row>
    <row r="4454" spans="1:2" ht="15">
      <c r="A4454" t="s">
        <v>19912</v>
      </c>
      <c r="B4454" s="45" t="str">
        <f>VLOOKUP(A4454,Sheet1!A:B,2,FALSE)</f>
        <v>No</v>
      </c>
    </row>
    <row r="4455" spans="1:2" ht="15">
      <c r="A4455" t="s">
        <v>19915</v>
      </c>
      <c r="B4455" s="45" t="str">
        <f>VLOOKUP(A4455,Sheet1!A:B,2,FALSE)</f>
        <v>No</v>
      </c>
    </row>
    <row r="4456" spans="1:2" ht="15">
      <c r="A4456" t="s">
        <v>19918</v>
      </c>
      <c r="B4456" s="45" t="str">
        <f>VLOOKUP(A4456,Sheet1!A:B,2,FALSE)</f>
        <v>No</v>
      </c>
    </row>
    <row r="4457" spans="1:2" ht="15">
      <c r="A4457" t="s">
        <v>19938</v>
      </c>
      <c r="B4457" s="45" t="str">
        <f>VLOOKUP(A4457,Sheet1!A:B,2,FALSE)</f>
        <v>No</v>
      </c>
    </row>
    <row r="4458" spans="1:2" ht="15">
      <c r="A4458" t="s">
        <v>19950</v>
      </c>
      <c r="B4458" s="45" t="str">
        <f>VLOOKUP(A4458,Sheet1!A:B,2,FALSE)</f>
        <v>No</v>
      </c>
    </row>
    <row r="4459" spans="1:2" ht="15">
      <c r="A4459" t="s">
        <v>19955</v>
      </c>
      <c r="B4459" s="45" t="str">
        <f>VLOOKUP(A4459,Sheet1!A:B,2,FALSE)</f>
        <v>No</v>
      </c>
    </row>
    <row r="4460" spans="1:2" ht="15">
      <c r="A4460"/>
    </row>
    <row r="4461" spans="1:2" ht="15">
      <c r="A4461"/>
    </row>
  </sheetData>
  <autoFilter ref="A1:B4444" xr:uid="{A943FE0B-4BBC-41F6-9464-66B1CB1E6524}"/>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75857-F263-4139-99AF-B37B51CEBC13}">
  <dimension ref="A1:B5328"/>
  <sheetViews>
    <sheetView workbookViewId="0"/>
  </sheetViews>
  <sheetFormatPr defaultRowHeight="15"/>
  <sheetData>
    <row r="1" spans="1:2">
      <c r="A1" s="35" t="s">
        <v>1007</v>
      </c>
      <c r="B1" s="35" t="s">
        <v>20404</v>
      </c>
    </row>
    <row r="2" spans="1:2">
      <c r="A2" s="25" t="s">
        <v>16941</v>
      </c>
      <c r="B2" s="125" t="s">
        <v>20419</v>
      </c>
    </row>
    <row r="3" spans="1:2">
      <c r="A3" s="25" t="s">
        <v>23219</v>
      </c>
      <c r="B3" s="25" t="s">
        <v>20406</v>
      </c>
    </row>
    <row r="4" spans="1:2">
      <c r="A4" s="25" t="s">
        <v>23220</v>
      </c>
      <c r="B4" s="25" t="s">
        <v>20406</v>
      </c>
    </row>
    <row r="5" spans="1:2">
      <c r="A5" s="25" t="s">
        <v>23221</v>
      </c>
      <c r="B5" s="25" t="s">
        <v>20406</v>
      </c>
    </row>
    <row r="6" spans="1:2">
      <c r="A6" s="25" t="s">
        <v>23222</v>
      </c>
      <c r="B6" s="25" t="s">
        <v>20406</v>
      </c>
    </row>
    <row r="7" spans="1:2">
      <c r="A7" s="25" t="s">
        <v>20405</v>
      </c>
      <c r="B7" s="25" t="s">
        <v>20406</v>
      </c>
    </row>
    <row r="8" spans="1:2">
      <c r="A8" s="25" t="s">
        <v>20407</v>
      </c>
      <c r="B8" s="25" t="s">
        <v>20406</v>
      </c>
    </row>
    <row r="9" spans="1:2">
      <c r="A9" s="25" t="s">
        <v>20408</v>
      </c>
      <c r="B9" s="25" t="s">
        <v>20406</v>
      </c>
    </row>
    <row r="10" spans="1:2">
      <c r="A10" s="25" t="s">
        <v>20409</v>
      </c>
      <c r="B10" s="25" t="s">
        <v>20406</v>
      </c>
    </row>
    <row r="11" spans="1:2">
      <c r="A11" s="25" t="s">
        <v>20410</v>
      </c>
      <c r="B11" s="25" t="s">
        <v>20406</v>
      </c>
    </row>
    <row r="12" spans="1:2">
      <c r="A12" s="25" t="s">
        <v>20411</v>
      </c>
      <c r="B12" s="25" t="s">
        <v>20406</v>
      </c>
    </row>
    <row r="13" spans="1:2">
      <c r="A13" s="25" t="s">
        <v>20412</v>
      </c>
      <c r="B13" s="25" t="s">
        <v>20406</v>
      </c>
    </row>
    <row r="14" spans="1:2">
      <c r="A14" s="25" t="s">
        <v>20413</v>
      </c>
      <c r="B14" s="25" t="s">
        <v>20406</v>
      </c>
    </row>
    <row r="15" spans="1:2">
      <c r="A15" s="25" t="s">
        <v>20414</v>
      </c>
      <c r="B15" s="25" t="s">
        <v>20406</v>
      </c>
    </row>
    <row r="16" spans="1:2">
      <c r="A16" s="25" t="s">
        <v>20415</v>
      </c>
      <c r="B16" s="25" t="s">
        <v>20406</v>
      </c>
    </row>
    <row r="17" spans="1:2">
      <c r="A17" s="25" t="s">
        <v>20416</v>
      </c>
      <c r="B17" s="25" t="s">
        <v>20406</v>
      </c>
    </row>
    <row r="18" spans="1:2">
      <c r="A18" s="25" t="s">
        <v>20417</v>
      </c>
      <c r="B18" s="25" t="s">
        <v>20406</v>
      </c>
    </row>
    <row r="19" spans="1:2">
      <c r="A19" s="25" t="s">
        <v>20418</v>
      </c>
      <c r="B19" s="125" t="s">
        <v>20419</v>
      </c>
    </row>
    <row r="20" spans="1:2">
      <c r="A20" s="25" t="s">
        <v>20420</v>
      </c>
      <c r="B20" s="25" t="s">
        <v>20406</v>
      </c>
    </row>
    <row r="21" spans="1:2">
      <c r="A21" s="25" t="s">
        <v>20421</v>
      </c>
      <c r="B21" s="25" t="s">
        <v>20406</v>
      </c>
    </row>
    <row r="22" spans="1:2">
      <c r="A22" s="25" t="s">
        <v>20422</v>
      </c>
      <c r="B22" s="25" t="s">
        <v>20406</v>
      </c>
    </row>
    <row r="23" spans="1:2">
      <c r="A23" s="25" t="s">
        <v>20423</v>
      </c>
      <c r="B23" s="125" t="s">
        <v>20419</v>
      </c>
    </row>
    <row r="24" spans="1:2">
      <c r="A24" s="25" t="s">
        <v>20424</v>
      </c>
      <c r="B24" s="25" t="s">
        <v>20406</v>
      </c>
    </row>
    <row r="25" spans="1:2">
      <c r="A25" s="25" t="s">
        <v>20425</v>
      </c>
      <c r="B25" s="125" t="s">
        <v>20419</v>
      </c>
    </row>
    <row r="26" spans="1:2">
      <c r="A26" s="25" t="s">
        <v>20426</v>
      </c>
      <c r="B26" s="25" t="s">
        <v>20406</v>
      </c>
    </row>
    <row r="27" spans="1:2">
      <c r="A27" s="25" t="s">
        <v>20427</v>
      </c>
      <c r="B27" s="25" t="s">
        <v>20406</v>
      </c>
    </row>
    <row r="28" spans="1:2">
      <c r="A28" s="25" t="s">
        <v>20428</v>
      </c>
      <c r="B28" s="125" t="s">
        <v>20419</v>
      </c>
    </row>
    <row r="29" spans="1:2">
      <c r="A29" s="25" t="s">
        <v>20429</v>
      </c>
      <c r="B29" s="125" t="s">
        <v>20419</v>
      </c>
    </row>
    <row r="30" spans="1:2">
      <c r="A30" s="25" t="s">
        <v>20430</v>
      </c>
      <c r="B30" s="25" t="s">
        <v>20406</v>
      </c>
    </row>
    <row r="31" spans="1:2">
      <c r="A31" s="25" t="s">
        <v>20431</v>
      </c>
      <c r="B31" s="125" t="s">
        <v>20419</v>
      </c>
    </row>
    <row r="32" spans="1:2">
      <c r="A32" s="25" t="s">
        <v>20432</v>
      </c>
      <c r="B32" s="25" t="s">
        <v>20406</v>
      </c>
    </row>
    <row r="33" spans="1:2">
      <c r="A33" s="25" t="s">
        <v>20433</v>
      </c>
      <c r="B33" s="125" t="s">
        <v>20419</v>
      </c>
    </row>
    <row r="34" spans="1:2">
      <c r="A34" s="25" t="s">
        <v>20434</v>
      </c>
      <c r="B34" s="25" t="s">
        <v>20406</v>
      </c>
    </row>
    <row r="35" spans="1:2">
      <c r="A35" s="25" t="s">
        <v>20435</v>
      </c>
      <c r="B35" s="25" t="s">
        <v>20406</v>
      </c>
    </row>
    <row r="36" spans="1:2">
      <c r="A36" s="25" t="s">
        <v>20436</v>
      </c>
      <c r="B36" s="125" t="s">
        <v>20419</v>
      </c>
    </row>
    <row r="37" spans="1:2">
      <c r="A37" s="25" t="s">
        <v>20437</v>
      </c>
      <c r="B37" s="25" t="s">
        <v>20406</v>
      </c>
    </row>
    <row r="38" spans="1:2">
      <c r="A38" s="25" t="s">
        <v>20438</v>
      </c>
      <c r="B38" s="25" t="s">
        <v>20406</v>
      </c>
    </row>
    <row r="39" spans="1:2">
      <c r="A39" s="25" t="s">
        <v>20439</v>
      </c>
      <c r="B39" s="125" t="s">
        <v>20419</v>
      </c>
    </row>
    <row r="40" spans="1:2">
      <c r="A40" s="25" t="s">
        <v>20440</v>
      </c>
      <c r="B40" s="25" t="s">
        <v>20406</v>
      </c>
    </row>
    <row r="41" spans="1:2">
      <c r="A41" s="25" t="s">
        <v>20441</v>
      </c>
      <c r="B41" s="25" t="s">
        <v>20406</v>
      </c>
    </row>
    <row r="42" spans="1:2">
      <c r="A42" s="25" t="s">
        <v>20442</v>
      </c>
      <c r="B42" s="25" t="s">
        <v>20406</v>
      </c>
    </row>
    <row r="43" spans="1:2">
      <c r="A43" s="25" t="s">
        <v>20443</v>
      </c>
      <c r="B43" s="125" t="s">
        <v>20419</v>
      </c>
    </row>
    <row r="44" spans="1:2">
      <c r="A44" s="25" t="s">
        <v>20444</v>
      </c>
      <c r="B44" s="25" t="s">
        <v>20406</v>
      </c>
    </row>
    <row r="45" spans="1:2">
      <c r="A45" s="25" t="s">
        <v>20445</v>
      </c>
      <c r="B45" s="25" t="s">
        <v>20406</v>
      </c>
    </row>
    <row r="46" spans="1:2">
      <c r="A46" s="25" t="s">
        <v>20446</v>
      </c>
      <c r="B46" s="125" t="s">
        <v>20419</v>
      </c>
    </row>
    <row r="47" spans="1:2">
      <c r="A47" s="25" t="s">
        <v>20447</v>
      </c>
      <c r="B47" s="125" t="s">
        <v>20419</v>
      </c>
    </row>
    <row r="48" spans="1:2">
      <c r="A48" s="25" t="s">
        <v>20448</v>
      </c>
      <c r="B48" s="25" t="s">
        <v>20406</v>
      </c>
    </row>
    <row r="49" spans="1:2">
      <c r="A49" s="25" t="s">
        <v>20449</v>
      </c>
      <c r="B49" s="125" t="s">
        <v>20419</v>
      </c>
    </row>
    <row r="50" spans="1:2">
      <c r="A50" s="25" t="s">
        <v>20450</v>
      </c>
      <c r="B50" s="25" t="s">
        <v>20406</v>
      </c>
    </row>
    <row r="51" spans="1:2">
      <c r="A51" s="25" t="s">
        <v>20451</v>
      </c>
      <c r="B51" s="25" t="s">
        <v>20406</v>
      </c>
    </row>
    <row r="52" spans="1:2">
      <c r="A52" s="25" t="s">
        <v>20452</v>
      </c>
      <c r="B52" s="125" t="s">
        <v>20419</v>
      </c>
    </row>
    <row r="53" spans="1:2">
      <c r="A53" s="25" t="s">
        <v>20453</v>
      </c>
      <c r="B53" s="25" t="s">
        <v>20406</v>
      </c>
    </row>
    <row r="54" spans="1:2">
      <c r="A54" s="25" t="s">
        <v>20454</v>
      </c>
      <c r="B54" s="25" t="s">
        <v>20406</v>
      </c>
    </row>
    <row r="55" spans="1:2">
      <c r="A55" s="25" t="s">
        <v>20455</v>
      </c>
      <c r="B55" s="25" t="s">
        <v>20406</v>
      </c>
    </row>
    <row r="56" spans="1:2">
      <c r="A56" s="25" t="s">
        <v>20456</v>
      </c>
      <c r="B56" s="25" t="s">
        <v>20406</v>
      </c>
    </row>
    <row r="57" spans="1:2">
      <c r="A57" s="25" t="s">
        <v>20457</v>
      </c>
      <c r="B57" s="25" t="s">
        <v>20406</v>
      </c>
    </row>
    <row r="58" spans="1:2">
      <c r="A58" s="25" t="s">
        <v>20458</v>
      </c>
      <c r="B58" s="25" t="s">
        <v>20406</v>
      </c>
    </row>
    <row r="59" spans="1:2">
      <c r="A59" s="25" t="s">
        <v>20459</v>
      </c>
      <c r="B59" s="125" t="s">
        <v>20419</v>
      </c>
    </row>
    <row r="60" spans="1:2">
      <c r="A60" s="25" t="s">
        <v>20460</v>
      </c>
      <c r="B60" s="25" t="s">
        <v>20406</v>
      </c>
    </row>
    <row r="61" spans="1:2">
      <c r="A61" s="25" t="s">
        <v>20461</v>
      </c>
      <c r="B61" s="25" t="s">
        <v>20406</v>
      </c>
    </row>
    <row r="62" spans="1:2">
      <c r="A62" s="25" t="s">
        <v>20462</v>
      </c>
      <c r="B62" s="25" t="s">
        <v>20406</v>
      </c>
    </row>
    <row r="63" spans="1:2">
      <c r="A63" s="25" t="s">
        <v>20463</v>
      </c>
      <c r="B63" s="125" t="s">
        <v>20419</v>
      </c>
    </row>
    <row r="64" spans="1:2">
      <c r="A64" s="25" t="s">
        <v>20464</v>
      </c>
      <c r="B64" s="25" t="s">
        <v>20406</v>
      </c>
    </row>
    <row r="65" spans="1:2">
      <c r="A65" s="25" t="s">
        <v>20465</v>
      </c>
      <c r="B65" s="125" t="s">
        <v>20419</v>
      </c>
    </row>
    <row r="66" spans="1:2">
      <c r="A66" s="25" t="s">
        <v>20466</v>
      </c>
      <c r="B66" s="25" t="s">
        <v>20406</v>
      </c>
    </row>
    <row r="67" spans="1:2">
      <c r="A67" s="25" t="s">
        <v>20467</v>
      </c>
      <c r="B67" s="125" t="s">
        <v>20419</v>
      </c>
    </row>
    <row r="68" spans="1:2">
      <c r="A68" s="25" t="s">
        <v>20468</v>
      </c>
      <c r="B68" s="25" t="s">
        <v>20406</v>
      </c>
    </row>
    <row r="69" spans="1:2">
      <c r="A69" s="25" t="s">
        <v>20469</v>
      </c>
      <c r="B69" s="125" t="s">
        <v>20419</v>
      </c>
    </row>
    <row r="70" spans="1:2">
      <c r="A70" s="25" t="s">
        <v>20470</v>
      </c>
      <c r="B70" s="25" t="s">
        <v>20406</v>
      </c>
    </row>
    <row r="71" spans="1:2">
      <c r="A71" s="25" t="s">
        <v>20471</v>
      </c>
      <c r="B71" s="25" t="s">
        <v>20406</v>
      </c>
    </row>
    <row r="72" spans="1:2">
      <c r="A72" s="25" t="s">
        <v>20472</v>
      </c>
      <c r="B72" s="125" t="s">
        <v>20419</v>
      </c>
    </row>
    <row r="73" spans="1:2">
      <c r="A73" s="25" t="s">
        <v>20473</v>
      </c>
      <c r="B73" s="25" t="s">
        <v>20406</v>
      </c>
    </row>
    <row r="74" spans="1:2">
      <c r="A74" s="25" t="s">
        <v>20474</v>
      </c>
      <c r="B74" s="125" t="s">
        <v>20419</v>
      </c>
    </row>
    <row r="75" spans="1:2">
      <c r="A75" s="25" t="s">
        <v>20475</v>
      </c>
      <c r="B75" s="25" t="s">
        <v>20406</v>
      </c>
    </row>
    <row r="76" spans="1:2">
      <c r="A76" s="25" t="s">
        <v>20476</v>
      </c>
      <c r="B76" s="25" t="s">
        <v>20406</v>
      </c>
    </row>
    <row r="77" spans="1:2">
      <c r="A77" s="25" t="s">
        <v>20477</v>
      </c>
      <c r="B77" s="125" t="s">
        <v>20419</v>
      </c>
    </row>
    <row r="78" spans="1:2">
      <c r="A78" s="25" t="s">
        <v>20478</v>
      </c>
      <c r="B78" s="25" t="s">
        <v>20406</v>
      </c>
    </row>
    <row r="79" spans="1:2">
      <c r="A79" s="25" t="s">
        <v>20479</v>
      </c>
      <c r="B79" s="25" t="s">
        <v>20406</v>
      </c>
    </row>
    <row r="80" spans="1:2">
      <c r="A80" s="25" t="s">
        <v>20480</v>
      </c>
      <c r="B80" s="125" t="s">
        <v>20419</v>
      </c>
    </row>
    <row r="81" spans="1:2">
      <c r="A81" s="25" t="s">
        <v>20481</v>
      </c>
      <c r="B81" s="25" t="s">
        <v>20406</v>
      </c>
    </row>
    <row r="82" spans="1:2">
      <c r="A82" s="25" t="s">
        <v>20482</v>
      </c>
      <c r="B82" s="25" t="s">
        <v>20406</v>
      </c>
    </row>
    <row r="83" spans="1:2">
      <c r="A83" s="25" t="s">
        <v>20483</v>
      </c>
      <c r="B83" s="125" t="s">
        <v>20419</v>
      </c>
    </row>
    <row r="84" spans="1:2">
      <c r="A84" s="25" t="s">
        <v>20484</v>
      </c>
      <c r="B84" s="25" t="s">
        <v>20406</v>
      </c>
    </row>
    <row r="85" spans="1:2">
      <c r="A85" s="25" t="s">
        <v>20485</v>
      </c>
      <c r="B85" s="125" t="s">
        <v>20419</v>
      </c>
    </row>
    <row r="86" spans="1:2">
      <c r="A86" s="25" t="s">
        <v>20486</v>
      </c>
      <c r="B86" s="25" t="s">
        <v>20406</v>
      </c>
    </row>
    <row r="87" spans="1:2">
      <c r="A87" s="25" t="s">
        <v>20487</v>
      </c>
      <c r="B87" s="125" t="s">
        <v>20419</v>
      </c>
    </row>
    <row r="88" spans="1:2">
      <c r="A88" s="25" t="s">
        <v>20488</v>
      </c>
      <c r="B88" s="25" t="s">
        <v>20406</v>
      </c>
    </row>
    <row r="89" spans="1:2">
      <c r="A89" s="25" t="s">
        <v>16708</v>
      </c>
      <c r="B89" s="25" t="s">
        <v>20406</v>
      </c>
    </row>
    <row r="90" spans="1:2">
      <c r="A90" s="25" t="s">
        <v>20489</v>
      </c>
      <c r="B90" s="125" t="s">
        <v>20419</v>
      </c>
    </row>
    <row r="91" spans="1:2">
      <c r="A91" s="25" t="s">
        <v>20490</v>
      </c>
      <c r="B91" s="25" t="s">
        <v>20406</v>
      </c>
    </row>
    <row r="92" spans="1:2">
      <c r="A92" s="25" t="s">
        <v>20491</v>
      </c>
      <c r="B92" s="125" t="s">
        <v>20419</v>
      </c>
    </row>
    <row r="93" spans="1:2">
      <c r="A93" s="25" t="s">
        <v>20492</v>
      </c>
      <c r="B93" s="25" t="s">
        <v>20406</v>
      </c>
    </row>
    <row r="94" spans="1:2">
      <c r="A94" s="25" t="s">
        <v>20493</v>
      </c>
      <c r="B94" s="25" t="s">
        <v>20406</v>
      </c>
    </row>
    <row r="95" spans="1:2">
      <c r="A95" s="25" t="s">
        <v>20494</v>
      </c>
      <c r="B95" s="25" t="s">
        <v>20406</v>
      </c>
    </row>
    <row r="96" spans="1:2">
      <c r="A96" s="25" t="s">
        <v>20495</v>
      </c>
      <c r="B96" s="25" t="s">
        <v>20406</v>
      </c>
    </row>
    <row r="97" spans="1:2">
      <c r="A97" s="25" t="s">
        <v>20496</v>
      </c>
      <c r="B97" s="25" t="s">
        <v>20406</v>
      </c>
    </row>
    <row r="98" spans="1:2">
      <c r="A98" s="25" t="s">
        <v>20497</v>
      </c>
      <c r="B98" s="25" t="s">
        <v>20406</v>
      </c>
    </row>
    <row r="99" spans="1:2">
      <c r="A99" s="25" t="s">
        <v>20498</v>
      </c>
      <c r="B99" s="125" t="s">
        <v>20419</v>
      </c>
    </row>
    <row r="100" spans="1:2">
      <c r="A100" s="25" t="s">
        <v>20499</v>
      </c>
      <c r="B100" s="25" t="s">
        <v>20406</v>
      </c>
    </row>
    <row r="101" spans="1:2">
      <c r="A101" s="25" t="s">
        <v>20500</v>
      </c>
      <c r="B101" s="25" t="s">
        <v>20406</v>
      </c>
    </row>
    <row r="102" spans="1:2">
      <c r="A102" s="25" t="s">
        <v>8267</v>
      </c>
      <c r="B102" s="25" t="s">
        <v>20406</v>
      </c>
    </row>
    <row r="103" spans="1:2">
      <c r="A103" s="25" t="s">
        <v>20501</v>
      </c>
      <c r="B103" s="25" t="s">
        <v>20406</v>
      </c>
    </row>
    <row r="104" spans="1:2">
      <c r="A104" s="25" t="s">
        <v>20502</v>
      </c>
      <c r="B104" s="25" t="s">
        <v>20406</v>
      </c>
    </row>
    <row r="105" spans="1:2">
      <c r="A105" s="25" t="s">
        <v>20503</v>
      </c>
      <c r="B105" s="25" t="s">
        <v>20406</v>
      </c>
    </row>
    <row r="106" spans="1:2">
      <c r="A106" s="25" t="s">
        <v>20504</v>
      </c>
      <c r="B106" s="25" t="s">
        <v>20406</v>
      </c>
    </row>
    <row r="107" spans="1:2">
      <c r="A107" s="25" t="s">
        <v>20505</v>
      </c>
      <c r="B107" s="25" t="s">
        <v>20406</v>
      </c>
    </row>
    <row r="108" spans="1:2">
      <c r="A108" s="25" t="s">
        <v>20506</v>
      </c>
      <c r="B108" s="25" t="s">
        <v>20406</v>
      </c>
    </row>
    <row r="109" spans="1:2">
      <c r="A109" s="25" t="s">
        <v>20507</v>
      </c>
      <c r="B109" s="25" t="s">
        <v>20406</v>
      </c>
    </row>
    <row r="110" spans="1:2">
      <c r="A110" s="25" t="s">
        <v>20508</v>
      </c>
      <c r="B110" s="25" t="s">
        <v>20406</v>
      </c>
    </row>
    <row r="111" spans="1:2">
      <c r="A111" s="25" t="s">
        <v>20509</v>
      </c>
      <c r="B111" s="25" t="s">
        <v>20406</v>
      </c>
    </row>
    <row r="112" spans="1:2">
      <c r="A112" s="25" t="s">
        <v>20510</v>
      </c>
      <c r="B112" s="25" t="s">
        <v>20406</v>
      </c>
    </row>
    <row r="113" spans="1:2">
      <c r="A113" s="25" t="s">
        <v>20511</v>
      </c>
      <c r="B113" s="25" t="s">
        <v>20406</v>
      </c>
    </row>
    <row r="114" spans="1:2">
      <c r="A114" s="25" t="s">
        <v>20512</v>
      </c>
      <c r="B114" s="25" t="s">
        <v>20406</v>
      </c>
    </row>
    <row r="115" spans="1:2">
      <c r="A115" s="25" t="s">
        <v>20513</v>
      </c>
      <c r="B115" s="25" t="s">
        <v>20406</v>
      </c>
    </row>
    <row r="116" spans="1:2">
      <c r="A116" s="25" t="s">
        <v>20514</v>
      </c>
      <c r="B116" s="25" t="s">
        <v>20406</v>
      </c>
    </row>
    <row r="117" spans="1:2">
      <c r="A117" s="25" t="s">
        <v>20515</v>
      </c>
      <c r="B117" s="25" t="s">
        <v>20406</v>
      </c>
    </row>
    <row r="118" spans="1:2">
      <c r="A118" s="25" t="s">
        <v>20516</v>
      </c>
      <c r="B118" s="25" t="s">
        <v>20406</v>
      </c>
    </row>
    <row r="119" spans="1:2">
      <c r="A119" s="25" t="s">
        <v>20517</v>
      </c>
      <c r="B119" s="25" t="s">
        <v>20406</v>
      </c>
    </row>
    <row r="120" spans="1:2">
      <c r="A120" s="25" t="s">
        <v>20518</v>
      </c>
      <c r="B120" s="25" t="s">
        <v>20406</v>
      </c>
    </row>
    <row r="121" spans="1:2">
      <c r="A121" s="25" t="s">
        <v>20519</v>
      </c>
      <c r="B121" s="25" t="s">
        <v>20406</v>
      </c>
    </row>
    <row r="122" spans="1:2">
      <c r="A122" s="25" t="s">
        <v>20520</v>
      </c>
      <c r="B122" s="25" t="s">
        <v>20406</v>
      </c>
    </row>
    <row r="123" spans="1:2">
      <c r="A123" s="25" t="s">
        <v>20521</v>
      </c>
      <c r="B123" s="25" t="s">
        <v>20406</v>
      </c>
    </row>
    <row r="124" spans="1:2">
      <c r="A124" s="25" t="s">
        <v>20522</v>
      </c>
      <c r="B124" s="25" t="s">
        <v>20406</v>
      </c>
    </row>
    <row r="125" spans="1:2">
      <c r="A125" s="25" t="s">
        <v>20523</v>
      </c>
      <c r="B125" s="25" t="s">
        <v>20406</v>
      </c>
    </row>
    <row r="126" spans="1:2">
      <c r="A126" s="25" t="s">
        <v>20524</v>
      </c>
      <c r="B126" s="25" t="s">
        <v>20406</v>
      </c>
    </row>
    <row r="127" spans="1:2">
      <c r="A127" s="25" t="s">
        <v>20525</v>
      </c>
      <c r="B127" s="25" t="s">
        <v>20406</v>
      </c>
    </row>
    <row r="128" spans="1:2">
      <c r="A128" s="25" t="s">
        <v>20526</v>
      </c>
      <c r="B128" s="25" t="s">
        <v>20406</v>
      </c>
    </row>
    <row r="129" spans="1:2">
      <c r="A129" s="25" t="s">
        <v>20527</v>
      </c>
      <c r="B129" s="25" t="s">
        <v>20406</v>
      </c>
    </row>
    <row r="130" spans="1:2">
      <c r="A130" s="25" t="s">
        <v>20528</v>
      </c>
      <c r="B130" s="25" t="s">
        <v>20406</v>
      </c>
    </row>
    <row r="131" spans="1:2">
      <c r="A131" s="25" t="s">
        <v>20529</v>
      </c>
      <c r="B131" s="25" t="s">
        <v>20406</v>
      </c>
    </row>
    <row r="132" spans="1:2">
      <c r="A132" s="25" t="s">
        <v>20530</v>
      </c>
      <c r="B132" s="25" t="s">
        <v>20406</v>
      </c>
    </row>
    <row r="133" spans="1:2">
      <c r="A133" s="25" t="s">
        <v>20531</v>
      </c>
      <c r="B133" s="25" t="s">
        <v>20406</v>
      </c>
    </row>
    <row r="134" spans="1:2">
      <c r="A134" s="25" t="s">
        <v>20532</v>
      </c>
      <c r="B134" s="25" t="s">
        <v>20406</v>
      </c>
    </row>
    <row r="135" spans="1:2">
      <c r="A135" s="25" t="s">
        <v>20533</v>
      </c>
      <c r="B135" s="25" t="s">
        <v>20406</v>
      </c>
    </row>
    <row r="136" spans="1:2">
      <c r="A136" s="25" t="s">
        <v>20534</v>
      </c>
      <c r="B136" s="25" t="s">
        <v>20406</v>
      </c>
    </row>
    <row r="137" spans="1:2">
      <c r="A137" s="25" t="s">
        <v>20535</v>
      </c>
      <c r="B137" s="25" t="s">
        <v>20406</v>
      </c>
    </row>
    <row r="138" spans="1:2">
      <c r="A138" s="25" t="s">
        <v>20536</v>
      </c>
      <c r="B138" s="125" t="s">
        <v>20419</v>
      </c>
    </row>
    <row r="139" spans="1:2">
      <c r="A139" s="25" t="s">
        <v>20537</v>
      </c>
      <c r="B139" s="25" t="s">
        <v>20406</v>
      </c>
    </row>
    <row r="140" spans="1:2">
      <c r="A140" s="25" t="s">
        <v>20538</v>
      </c>
      <c r="B140" s="125" t="s">
        <v>20419</v>
      </c>
    </row>
    <row r="141" spans="1:2">
      <c r="A141" s="25" t="s">
        <v>20539</v>
      </c>
      <c r="B141" s="25" t="s">
        <v>20406</v>
      </c>
    </row>
    <row r="142" spans="1:2">
      <c r="A142" s="25" t="s">
        <v>20540</v>
      </c>
      <c r="B142" s="25" t="s">
        <v>20406</v>
      </c>
    </row>
    <row r="143" spans="1:2">
      <c r="A143" s="25" t="s">
        <v>20541</v>
      </c>
      <c r="B143" s="25" t="s">
        <v>20406</v>
      </c>
    </row>
    <row r="144" spans="1:2">
      <c r="A144" s="25" t="s">
        <v>20542</v>
      </c>
      <c r="B144" s="25" t="s">
        <v>20406</v>
      </c>
    </row>
    <row r="145" spans="1:2">
      <c r="A145" s="25" t="s">
        <v>20543</v>
      </c>
      <c r="B145" s="25" t="s">
        <v>20406</v>
      </c>
    </row>
    <row r="146" spans="1:2">
      <c r="A146" s="25" t="s">
        <v>20544</v>
      </c>
      <c r="B146" s="25" t="s">
        <v>20406</v>
      </c>
    </row>
    <row r="147" spans="1:2">
      <c r="A147" s="25" t="s">
        <v>20545</v>
      </c>
      <c r="B147" s="125" t="s">
        <v>20419</v>
      </c>
    </row>
    <row r="148" spans="1:2">
      <c r="A148" s="25" t="s">
        <v>20546</v>
      </c>
      <c r="B148" s="25" t="s">
        <v>20406</v>
      </c>
    </row>
    <row r="149" spans="1:2">
      <c r="A149" s="25" t="s">
        <v>20547</v>
      </c>
      <c r="B149" s="25" t="s">
        <v>20406</v>
      </c>
    </row>
    <row r="150" spans="1:2">
      <c r="A150" s="25" t="s">
        <v>20548</v>
      </c>
      <c r="B150" s="125" t="s">
        <v>20419</v>
      </c>
    </row>
    <row r="151" spans="1:2">
      <c r="A151" s="25" t="s">
        <v>20549</v>
      </c>
      <c r="B151" s="25" t="s">
        <v>20406</v>
      </c>
    </row>
    <row r="152" spans="1:2">
      <c r="A152" s="25" t="s">
        <v>20550</v>
      </c>
      <c r="B152" s="125" t="s">
        <v>20419</v>
      </c>
    </row>
    <row r="153" spans="1:2">
      <c r="A153" s="25" t="s">
        <v>20551</v>
      </c>
      <c r="B153" s="25" t="s">
        <v>20406</v>
      </c>
    </row>
    <row r="154" spans="1:2">
      <c r="A154" s="25" t="s">
        <v>20552</v>
      </c>
      <c r="B154" s="125" t="s">
        <v>20419</v>
      </c>
    </row>
    <row r="155" spans="1:2">
      <c r="A155" s="25" t="s">
        <v>20553</v>
      </c>
      <c r="B155" s="25" t="s">
        <v>20406</v>
      </c>
    </row>
    <row r="156" spans="1:2">
      <c r="A156" s="25" t="s">
        <v>20554</v>
      </c>
      <c r="B156" s="25" t="s">
        <v>20406</v>
      </c>
    </row>
    <row r="157" spans="1:2">
      <c r="A157" s="25" t="s">
        <v>20555</v>
      </c>
      <c r="B157" s="125" t="s">
        <v>20419</v>
      </c>
    </row>
    <row r="158" spans="1:2">
      <c r="A158" s="25" t="s">
        <v>20556</v>
      </c>
      <c r="B158" s="25" t="s">
        <v>20406</v>
      </c>
    </row>
    <row r="159" spans="1:2">
      <c r="A159" s="25" t="s">
        <v>20557</v>
      </c>
      <c r="B159" s="25" t="s">
        <v>20406</v>
      </c>
    </row>
    <row r="160" spans="1:2">
      <c r="A160" s="25" t="s">
        <v>20558</v>
      </c>
      <c r="B160" s="25" t="s">
        <v>20406</v>
      </c>
    </row>
    <row r="161" spans="1:2">
      <c r="A161" s="25" t="s">
        <v>20559</v>
      </c>
      <c r="B161" s="25" t="s">
        <v>20406</v>
      </c>
    </row>
    <row r="162" spans="1:2">
      <c r="A162" s="25" t="s">
        <v>20560</v>
      </c>
      <c r="B162" s="25" t="s">
        <v>20406</v>
      </c>
    </row>
    <row r="163" spans="1:2">
      <c r="A163" s="25" t="s">
        <v>20561</v>
      </c>
      <c r="B163" s="25" t="s">
        <v>20406</v>
      </c>
    </row>
    <row r="164" spans="1:2">
      <c r="A164" s="25" t="s">
        <v>20562</v>
      </c>
      <c r="B164" s="125" t="s">
        <v>20419</v>
      </c>
    </row>
    <row r="165" spans="1:2">
      <c r="A165" s="25" t="s">
        <v>20563</v>
      </c>
      <c r="B165" s="25" t="s">
        <v>20406</v>
      </c>
    </row>
    <row r="166" spans="1:2">
      <c r="A166" s="25" t="s">
        <v>20564</v>
      </c>
      <c r="B166" s="25" t="s">
        <v>20406</v>
      </c>
    </row>
    <row r="167" spans="1:2">
      <c r="A167" s="25" t="s">
        <v>20565</v>
      </c>
      <c r="B167" s="125" t="s">
        <v>20419</v>
      </c>
    </row>
    <row r="168" spans="1:2">
      <c r="A168" s="25" t="s">
        <v>20566</v>
      </c>
      <c r="B168" s="25" t="s">
        <v>20406</v>
      </c>
    </row>
    <row r="169" spans="1:2">
      <c r="A169" s="25" t="s">
        <v>20567</v>
      </c>
      <c r="B169" s="125" t="s">
        <v>20419</v>
      </c>
    </row>
    <row r="170" spans="1:2">
      <c r="A170" s="25" t="s">
        <v>20568</v>
      </c>
      <c r="B170" s="25" t="s">
        <v>20406</v>
      </c>
    </row>
    <row r="171" spans="1:2">
      <c r="A171" s="25" t="s">
        <v>20569</v>
      </c>
      <c r="B171" s="25" t="s">
        <v>20406</v>
      </c>
    </row>
    <row r="172" spans="1:2">
      <c r="A172" s="25" t="s">
        <v>20570</v>
      </c>
      <c r="B172" s="25" t="s">
        <v>20406</v>
      </c>
    </row>
    <row r="173" spans="1:2">
      <c r="A173" s="25" t="s">
        <v>20571</v>
      </c>
      <c r="B173" s="25" t="s">
        <v>20406</v>
      </c>
    </row>
    <row r="174" spans="1:2">
      <c r="A174" s="25" t="s">
        <v>20572</v>
      </c>
      <c r="B174" s="25" t="s">
        <v>20406</v>
      </c>
    </row>
    <row r="175" spans="1:2">
      <c r="A175" s="25" t="s">
        <v>20573</v>
      </c>
      <c r="B175" s="25" t="s">
        <v>20406</v>
      </c>
    </row>
    <row r="176" spans="1:2">
      <c r="A176" s="25" t="s">
        <v>20574</v>
      </c>
      <c r="B176" s="25" t="s">
        <v>20406</v>
      </c>
    </row>
    <row r="177" spans="1:2">
      <c r="A177" s="25" t="s">
        <v>20575</v>
      </c>
      <c r="B177" s="25" t="s">
        <v>20406</v>
      </c>
    </row>
    <row r="178" spans="1:2">
      <c r="A178" s="25" t="s">
        <v>20576</v>
      </c>
      <c r="B178" s="125" t="s">
        <v>20419</v>
      </c>
    </row>
    <row r="179" spans="1:2">
      <c r="A179" s="25" t="s">
        <v>20577</v>
      </c>
      <c r="B179" s="25" t="s">
        <v>20406</v>
      </c>
    </row>
    <row r="180" spans="1:2">
      <c r="A180" s="25" t="s">
        <v>20578</v>
      </c>
      <c r="B180" s="125" t="s">
        <v>20419</v>
      </c>
    </row>
    <row r="181" spans="1:2">
      <c r="A181" s="25" t="s">
        <v>20579</v>
      </c>
      <c r="B181" s="25" t="s">
        <v>20406</v>
      </c>
    </row>
    <row r="182" spans="1:2">
      <c r="A182" s="25" t="s">
        <v>20580</v>
      </c>
      <c r="B182" s="25" t="s">
        <v>20406</v>
      </c>
    </row>
    <row r="183" spans="1:2">
      <c r="A183" s="25" t="s">
        <v>20581</v>
      </c>
      <c r="B183" s="25" t="s">
        <v>20406</v>
      </c>
    </row>
    <row r="184" spans="1:2">
      <c r="A184" s="25" t="s">
        <v>20582</v>
      </c>
      <c r="B184" s="25" t="s">
        <v>20406</v>
      </c>
    </row>
    <row r="185" spans="1:2">
      <c r="A185" s="25" t="s">
        <v>20583</v>
      </c>
      <c r="B185" s="25" t="s">
        <v>20406</v>
      </c>
    </row>
    <row r="186" spans="1:2">
      <c r="A186" s="25" t="s">
        <v>20584</v>
      </c>
      <c r="B186" s="25" t="s">
        <v>20406</v>
      </c>
    </row>
    <row r="187" spans="1:2">
      <c r="A187" s="25" t="s">
        <v>20585</v>
      </c>
      <c r="B187" s="125" t="s">
        <v>20419</v>
      </c>
    </row>
    <row r="188" spans="1:2">
      <c r="A188" s="25" t="s">
        <v>20586</v>
      </c>
      <c r="B188" s="25" t="s">
        <v>20406</v>
      </c>
    </row>
    <row r="189" spans="1:2">
      <c r="A189" s="25" t="s">
        <v>20587</v>
      </c>
      <c r="B189" s="25" t="s">
        <v>20406</v>
      </c>
    </row>
    <row r="190" spans="1:2">
      <c r="A190" s="25" t="s">
        <v>20588</v>
      </c>
      <c r="B190" s="125" t="s">
        <v>20419</v>
      </c>
    </row>
    <row r="191" spans="1:2">
      <c r="A191" s="25" t="s">
        <v>20589</v>
      </c>
      <c r="B191" s="25" t="s">
        <v>20406</v>
      </c>
    </row>
    <row r="192" spans="1:2">
      <c r="A192" s="25" t="s">
        <v>20590</v>
      </c>
      <c r="B192" s="125" t="s">
        <v>20419</v>
      </c>
    </row>
    <row r="193" spans="1:2">
      <c r="A193" s="25" t="s">
        <v>20591</v>
      </c>
      <c r="B193" s="25" t="s">
        <v>20406</v>
      </c>
    </row>
    <row r="194" spans="1:2">
      <c r="A194" s="25" t="s">
        <v>20592</v>
      </c>
      <c r="B194" s="125" t="s">
        <v>20419</v>
      </c>
    </row>
    <row r="195" spans="1:2">
      <c r="A195" s="25" t="s">
        <v>20593</v>
      </c>
      <c r="B195" s="25" t="s">
        <v>20406</v>
      </c>
    </row>
    <row r="196" spans="1:2">
      <c r="A196" s="25" t="s">
        <v>20594</v>
      </c>
      <c r="B196" s="125" t="s">
        <v>20419</v>
      </c>
    </row>
    <row r="197" spans="1:2">
      <c r="A197" s="25" t="s">
        <v>20595</v>
      </c>
      <c r="B197" s="25" t="s">
        <v>20406</v>
      </c>
    </row>
    <row r="198" spans="1:2">
      <c r="A198" s="25" t="s">
        <v>20596</v>
      </c>
      <c r="B198" s="25" t="s">
        <v>20406</v>
      </c>
    </row>
    <row r="199" spans="1:2">
      <c r="A199" s="25" t="s">
        <v>20597</v>
      </c>
      <c r="B199" s="25" t="s">
        <v>20406</v>
      </c>
    </row>
    <row r="200" spans="1:2">
      <c r="A200" s="25" t="s">
        <v>20598</v>
      </c>
      <c r="B200" s="25" t="s">
        <v>20406</v>
      </c>
    </row>
    <row r="201" spans="1:2">
      <c r="A201" s="25" t="s">
        <v>20599</v>
      </c>
      <c r="B201" s="25" t="s">
        <v>20406</v>
      </c>
    </row>
    <row r="202" spans="1:2">
      <c r="A202" s="25" t="s">
        <v>20600</v>
      </c>
      <c r="B202" s="25" t="s">
        <v>20406</v>
      </c>
    </row>
    <row r="203" spans="1:2">
      <c r="A203" s="25" t="s">
        <v>20601</v>
      </c>
      <c r="B203" s="125" t="s">
        <v>20419</v>
      </c>
    </row>
    <row r="204" spans="1:2">
      <c r="A204" s="25" t="s">
        <v>20602</v>
      </c>
      <c r="B204" s="25" t="s">
        <v>20406</v>
      </c>
    </row>
    <row r="205" spans="1:2">
      <c r="A205" s="25" t="s">
        <v>20603</v>
      </c>
      <c r="B205" s="25" t="s">
        <v>20406</v>
      </c>
    </row>
    <row r="206" spans="1:2">
      <c r="A206" s="25" t="s">
        <v>20604</v>
      </c>
      <c r="B206" s="125" t="s">
        <v>20419</v>
      </c>
    </row>
    <row r="207" spans="1:2">
      <c r="A207" s="25" t="s">
        <v>20605</v>
      </c>
      <c r="B207" s="25" t="s">
        <v>20406</v>
      </c>
    </row>
    <row r="208" spans="1:2">
      <c r="A208" s="25" t="s">
        <v>20606</v>
      </c>
      <c r="B208" s="125" t="s">
        <v>20419</v>
      </c>
    </row>
    <row r="209" spans="1:2">
      <c r="A209" s="25" t="s">
        <v>20607</v>
      </c>
      <c r="B209" s="25" t="s">
        <v>20406</v>
      </c>
    </row>
    <row r="210" spans="1:2">
      <c r="A210" s="25" t="s">
        <v>20608</v>
      </c>
      <c r="B210" s="125" t="s">
        <v>20419</v>
      </c>
    </row>
    <row r="211" spans="1:2">
      <c r="A211" s="25" t="s">
        <v>20609</v>
      </c>
      <c r="B211" s="25" t="s">
        <v>20406</v>
      </c>
    </row>
    <row r="212" spans="1:2">
      <c r="A212" s="25" t="s">
        <v>20610</v>
      </c>
      <c r="B212" s="125" t="s">
        <v>20419</v>
      </c>
    </row>
    <row r="213" spans="1:2">
      <c r="A213" s="25" t="s">
        <v>20611</v>
      </c>
      <c r="B213" s="25" t="s">
        <v>20406</v>
      </c>
    </row>
    <row r="214" spans="1:2">
      <c r="A214" s="25" t="s">
        <v>20612</v>
      </c>
      <c r="B214" s="25" t="s">
        <v>20406</v>
      </c>
    </row>
    <row r="215" spans="1:2">
      <c r="A215" s="25" t="s">
        <v>20613</v>
      </c>
      <c r="B215" s="25" t="s">
        <v>20406</v>
      </c>
    </row>
    <row r="216" spans="1:2">
      <c r="A216" s="25" t="s">
        <v>20614</v>
      </c>
      <c r="B216" s="125" t="s">
        <v>20419</v>
      </c>
    </row>
    <row r="217" spans="1:2">
      <c r="A217" s="25" t="s">
        <v>20615</v>
      </c>
      <c r="B217" s="25" t="s">
        <v>20406</v>
      </c>
    </row>
    <row r="218" spans="1:2">
      <c r="A218" s="25" t="s">
        <v>20616</v>
      </c>
      <c r="B218" s="125" t="s">
        <v>20419</v>
      </c>
    </row>
    <row r="219" spans="1:2">
      <c r="A219" s="25" t="s">
        <v>20617</v>
      </c>
      <c r="B219" s="25" t="s">
        <v>20406</v>
      </c>
    </row>
    <row r="220" spans="1:2">
      <c r="A220" s="25" t="s">
        <v>20618</v>
      </c>
      <c r="B220" s="125" t="s">
        <v>20419</v>
      </c>
    </row>
    <row r="221" spans="1:2">
      <c r="A221" s="25" t="s">
        <v>20619</v>
      </c>
      <c r="B221" s="25" t="s">
        <v>20406</v>
      </c>
    </row>
    <row r="222" spans="1:2">
      <c r="A222" s="25" t="s">
        <v>20620</v>
      </c>
      <c r="B222" s="125" t="s">
        <v>20419</v>
      </c>
    </row>
    <row r="223" spans="1:2">
      <c r="A223" s="25" t="s">
        <v>20621</v>
      </c>
      <c r="B223" s="25" t="s">
        <v>20406</v>
      </c>
    </row>
    <row r="224" spans="1:2">
      <c r="A224" s="25" t="s">
        <v>20622</v>
      </c>
      <c r="B224" s="125" t="s">
        <v>20419</v>
      </c>
    </row>
    <row r="225" spans="1:2">
      <c r="A225" s="25" t="s">
        <v>20623</v>
      </c>
      <c r="B225" s="25" t="s">
        <v>20406</v>
      </c>
    </row>
    <row r="226" spans="1:2">
      <c r="A226" s="25" t="s">
        <v>20624</v>
      </c>
      <c r="B226" s="125" t="s">
        <v>20419</v>
      </c>
    </row>
    <row r="227" spans="1:2">
      <c r="A227" s="25" t="s">
        <v>20625</v>
      </c>
      <c r="B227" s="25" t="s">
        <v>20406</v>
      </c>
    </row>
    <row r="228" spans="1:2">
      <c r="A228" s="25" t="s">
        <v>20626</v>
      </c>
      <c r="B228" s="125" t="s">
        <v>20419</v>
      </c>
    </row>
    <row r="229" spans="1:2">
      <c r="A229" s="25" t="s">
        <v>20627</v>
      </c>
      <c r="B229" s="25" t="s">
        <v>20406</v>
      </c>
    </row>
    <row r="230" spans="1:2">
      <c r="A230" s="25" t="s">
        <v>20628</v>
      </c>
      <c r="B230" s="125" t="s">
        <v>20419</v>
      </c>
    </row>
    <row r="231" spans="1:2">
      <c r="A231" s="25" t="s">
        <v>20629</v>
      </c>
      <c r="B231" s="25" t="s">
        <v>20406</v>
      </c>
    </row>
    <row r="232" spans="1:2">
      <c r="A232" s="25" t="s">
        <v>20630</v>
      </c>
      <c r="B232" s="125" t="s">
        <v>20419</v>
      </c>
    </row>
    <row r="233" spans="1:2">
      <c r="A233" s="25" t="s">
        <v>9143</v>
      </c>
      <c r="B233" s="25" t="s">
        <v>20406</v>
      </c>
    </row>
    <row r="234" spans="1:2">
      <c r="A234" s="25" t="s">
        <v>20631</v>
      </c>
      <c r="B234" s="125" t="s">
        <v>20419</v>
      </c>
    </row>
    <row r="235" spans="1:2">
      <c r="A235" s="25" t="s">
        <v>20632</v>
      </c>
      <c r="B235" s="25" t="s">
        <v>20406</v>
      </c>
    </row>
    <row r="236" spans="1:2">
      <c r="A236" s="25" t="s">
        <v>20633</v>
      </c>
      <c r="B236" s="25" t="s">
        <v>20406</v>
      </c>
    </row>
    <row r="237" spans="1:2">
      <c r="A237" s="25" t="s">
        <v>20634</v>
      </c>
      <c r="B237" s="25" t="s">
        <v>20406</v>
      </c>
    </row>
    <row r="238" spans="1:2">
      <c r="A238" s="25" t="s">
        <v>20635</v>
      </c>
      <c r="B238" s="25" t="s">
        <v>20406</v>
      </c>
    </row>
    <row r="239" spans="1:2">
      <c r="A239" s="25" t="s">
        <v>20636</v>
      </c>
      <c r="B239" s="25" t="s">
        <v>20406</v>
      </c>
    </row>
    <row r="240" spans="1:2">
      <c r="A240" s="25" t="s">
        <v>20637</v>
      </c>
      <c r="B240" s="25" t="s">
        <v>20406</v>
      </c>
    </row>
    <row r="241" spans="1:2">
      <c r="A241" s="25" t="s">
        <v>20638</v>
      </c>
      <c r="B241" s="25" t="s">
        <v>20406</v>
      </c>
    </row>
    <row r="242" spans="1:2">
      <c r="A242" s="25" t="s">
        <v>20639</v>
      </c>
      <c r="B242" s="25" t="s">
        <v>20406</v>
      </c>
    </row>
    <row r="243" spans="1:2">
      <c r="A243" s="25" t="s">
        <v>20640</v>
      </c>
      <c r="B243" s="25" t="s">
        <v>20406</v>
      </c>
    </row>
    <row r="244" spans="1:2">
      <c r="A244" s="25" t="s">
        <v>20641</v>
      </c>
      <c r="B244" s="25" t="s">
        <v>20406</v>
      </c>
    </row>
    <row r="245" spans="1:2">
      <c r="A245" s="25" t="s">
        <v>20642</v>
      </c>
      <c r="B245" s="25" t="s">
        <v>20406</v>
      </c>
    </row>
    <row r="246" spans="1:2">
      <c r="A246" s="25" t="s">
        <v>20643</v>
      </c>
      <c r="B246" s="25" t="s">
        <v>20406</v>
      </c>
    </row>
    <row r="247" spans="1:2">
      <c r="A247" s="25" t="s">
        <v>20644</v>
      </c>
      <c r="B247" s="25" t="s">
        <v>20406</v>
      </c>
    </row>
    <row r="248" spans="1:2">
      <c r="A248" s="25" t="s">
        <v>20645</v>
      </c>
      <c r="B248" s="25" t="s">
        <v>20406</v>
      </c>
    </row>
    <row r="249" spans="1:2">
      <c r="A249" s="25" t="s">
        <v>20646</v>
      </c>
      <c r="B249" s="25" t="s">
        <v>20406</v>
      </c>
    </row>
    <row r="250" spans="1:2">
      <c r="A250" s="25" t="s">
        <v>20647</v>
      </c>
      <c r="B250" s="25" t="s">
        <v>20406</v>
      </c>
    </row>
    <row r="251" spans="1:2">
      <c r="A251" s="25" t="s">
        <v>20648</v>
      </c>
      <c r="B251" s="25" t="s">
        <v>20406</v>
      </c>
    </row>
    <row r="252" spans="1:2">
      <c r="A252" s="25" t="s">
        <v>20649</v>
      </c>
      <c r="B252" s="25" t="s">
        <v>20406</v>
      </c>
    </row>
    <row r="253" spans="1:2">
      <c r="A253" s="25" t="s">
        <v>20650</v>
      </c>
      <c r="B253" s="25" t="s">
        <v>20406</v>
      </c>
    </row>
    <row r="254" spans="1:2">
      <c r="A254" s="25" t="s">
        <v>20651</v>
      </c>
      <c r="B254" s="25" t="s">
        <v>20406</v>
      </c>
    </row>
    <row r="255" spans="1:2">
      <c r="A255" s="25" t="s">
        <v>20652</v>
      </c>
      <c r="B255" s="25" t="s">
        <v>20406</v>
      </c>
    </row>
    <row r="256" spans="1:2">
      <c r="A256" s="25" t="s">
        <v>20653</v>
      </c>
      <c r="B256" s="25" t="s">
        <v>20406</v>
      </c>
    </row>
    <row r="257" spans="1:2">
      <c r="A257" s="25" t="s">
        <v>20654</v>
      </c>
      <c r="B257" s="25" t="s">
        <v>20406</v>
      </c>
    </row>
    <row r="258" spans="1:2">
      <c r="A258" s="25" t="s">
        <v>20655</v>
      </c>
      <c r="B258" s="25" t="s">
        <v>20406</v>
      </c>
    </row>
    <row r="259" spans="1:2">
      <c r="A259" s="25" t="s">
        <v>20656</v>
      </c>
      <c r="B259" s="25" t="s">
        <v>20406</v>
      </c>
    </row>
    <row r="260" spans="1:2">
      <c r="A260" s="25" t="s">
        <v>20657</v>
      </c>
      <c r="B260" s="25" t="s">
        <v>20406</v>
      </c>
    </row>
    <row r="261" spans="1:2">
      <c r="A261" s="25" t="s">
        <v>20658</v>
      </c>
      <c r="B261" s="25" t="s">
        <v>20406</v>
      </c>
    </row>
    <row r="262" spans="1:2">
      <c r="A262" s="25" t="s">
        <v>20659</v>
      </c>
      <c r="B262" s="25" t="s">
        <v>20406</v>
      </c>
    </row>
    <row r="263" spans="1:2">
      <c r="A263" s="25" t="s">
        <v>20660</v>
      </c>
      <c r="B263" s="25" t="s">
        <v>20406</v>
      </c>
    </row>
    <row r="264" spans="1:2">
      <c r="A264" s="25" t="s">
        <v>20661</v>
      </c>
      <c r="B264" s="25" t="s">
        <v>20406</v>
      </c>
    </row>
    <row r="265" spans="1:2">
      <c r="A265" s="25" t="s">
        <v>20662</v>
      </c>
      <c r="B265" s="25" t="s">
        <v>20406</v>
      </c>
    </row>
    <row r="266" spans="1:2">
      <c r="A266" s="25" t="s">
        <v>20663</v>
      </c>
      <c r="B266" s="25" t="s">
        <v>20406</v>
      </c>
    </row>
    <row r="267" spans="1:2">
      <c r="A267" s="25" t="s">
        <v>20664</v>
      </c>
      <c r="B267" s="25" t="s">
        <v>20406</v>
      </c>
    </row>
    <row r="268" spans="1:2">
      <c r="A268" s="25" t="s">
        <v>20665</v>
      </c>
      <c r="B268" s="25" t="s">
        <v>20406</v>
      </c>
    </row>
    <row r="269" spans="1:2">
      <c r="A269" s="25" t="s">
        <v>20666</v>
      </c>
      <c r="B269" s="25" t="s">
        <v>20406</v>
      </c>
    </row>
    <row r="270" spans="1:2">
      <c r="A270" s="25" t="s">
        <v>20667</v>
      </c>
      <c r="B270" s="25" t="s">
        <v>20406</v>
      </c>
    </row>
    <row r="271" spans="1:2">
      <c r="A271" s="25" t="s">
        <v>20668</v>
      </c>
      <c r="B271" s="25" t="s">
        <v>20406</v>
      </c>
    </row>
    <row r="272" spans="1:2">
      <c r="A272" s="25" t="s">
        <v>20669</v>
      </c>
      <c r="B272" s="25" t="s">
        <v>20406</v>
      </c>
    </row>
    <row r="273" spans="1:2">
      <c r="A273" s="25" t="s">
        <v>20670</v>
      </c>
      <c r="B273" s="25" t="s">
        <v>20406</v>
      </c>
    </row>
    <row r="274" spans="1:2">
      <c r="A274" s="25" t="s">
        <v>20671</v>
      </c>
      <c r="B274" s="25" t="s">
        <v>20406</v>
      </c>
    </row>
    <row r="275" spans="1:2">
      <c r="A275" s="25" t="s">
        <v>20672</v>
      </c>
      <c r="B275" s="25" t="s">
        <v>20406</v>
      </c>
    </row>
    <row r="276" spans="1:2">
      <c r="A276" s="25" t="s">
        <v>20673</v>
      </c>
      <c r="B276" s="25" t="s">
        <v>20406</v>
      </c>
    </row>
    <row r="277" spans="1:2">
      <c r="A277" s="25" t="s">
        <v>20674</v>
      </c>
      <c r="B277" s="25" t="s">
        <v>20406</v>
      </c>
    </row>
    <row r="278" spans="1:2">
      <c r="A278" s="25" t="s">
        <v>20675</v>
      </c>
      <c r="B278" s="25" t="s">
        <v>20406</v>
      </c>
    </row>
    <row r="279" spans="1:2">
      <c r="A279" s="25" t="s">
        <v>20676</v>
      </c>
      <c r="B279" s="25" t="s">
        <v>20406</v>
      </c>
    </row>
    <row r="280" spans="1:2">
      <c r="A280" s="25" t="s">
        <v>20677</v>
      </c>
      <c r="B280" s="25" t="s">
        <v>20406</v>
      </c>
    </row>
    <row r="281" spans="1:2">
      <c r="A281" s="25" t="s">
        <v>20678</v>
      </c>
      <c r="B281" s="25" t="s">
        <v>20406</v>
      </c>
    </row>
    <row r="282" spans="1:2">
      <c r="A282" s="25" t="s">
        <v>20679</v>
      </c>
      <c r="B282" s="25" t="s">
        <v>20406</v>
      </c>
    </row>
    <row r="283" spans="1:2">
      <c r="A283" s="25" t="s">
        <v>20680</v>
      </c>
      <c r="B283" s="25" t="s">
        <v>20406</v>
      </c>
    </row>
    <row r="284" spans="1:2">
      <c r="A284" s="25" t="s">
        <v>20681</v>
      </c>
      <c r="B284" s="25" t="s">
        <v>20406</v>
      </c>
    </row>
    <row r="285" spans="1:2">
      <c r="A285" s="25" t="s">
        <v>20682</v>
      </c>
      <c r="B285" s="25" t="s">
        <v>20406</v>
      </c>
    </row>
    <row r="286" spans="1:2">
      <c r="A286" s="25" t="s">
        <v>20683</v>
      </c>
      <c r="B286" s="25" t="s">
        <v>20406</v>
      </c>
    </row>
    <row r="287" spans="1:2">
      <c r="A287" s="25" t="s">
        <v>20684</v>
      </c>
      <c r="B287" s="25" t="s">
        <v>20406</v>
      </c>
    </row>
    <row r="288" spans="1:2">
      <c r="A288" s="25" t="s">
        <v>20685</v>
      </c>
      <c r="B288" s="25" t="s">
        <v>20406</v>
      </c>
    </row>
    <row r="289" spans="1:2">
      <c r="A289" s="25" t="s">
        <v>20686</v>
      </c>
      <c r="B289" s="25" t="s">
        <v>20406</v>
      </c>
    </row>
    <row r="290" spans="1:2">
      <c r="A290" s="25" t="s">
        <v>20687</v>
      </c>
      <c r="B290" s="25" t="s">
        <v>20406</v>
      </c>
    </row>
    <row r="291" spans="1:2">
      <c r="A291" s="25" t="s">
        <v>20688</v>
      </c>
      <c r="B291" s="25" t="s">
        <v>20406</v>
      </c>
    </row>
    <row r="292" spans="1:2">
      <c r="A292" s="25" t="s">
        <v>20689</v>
      </c>
      <c r="B292" s="25" t="s">
        <v>20406</v>
      </c>
    </row>
    <row r="293" spans="1:2">
      <c r="A293" s="25" t="s">
        <v>20690</v>
      </c>
      <c r="B293" s="25" t="s">
        <v>20406</v>
      </c>
    </row>
    <row r="294" spans="1:2">
      <c r="A294" s="25" t="s">
        <v>20691</v>
      </c>
      <c r="B294" s="25" t="s">
        <v>20406</v>
      </c>
    </row>
    <row r="295" spans="1:2">
      <c r="A295" s="25" t="s">
        <v>20692</v>
      </c>
      <c r="B295" s="25" t="s">
        <v>20406</v>
      </c>
    </row>
    <row r="296" spans="1:2">
      <c r="A296" s="25" t="s">
        <v>20693</v>
      </c>
      <c r="B296" s="25" t="s">
        <v>20406</v>
      </c>
    </row>
    <row r="297" spans="1:2">
      <c r="A297" s="25" t="s">
        <v>20694</v>
      </c>
      <c r="B297" s="25" t="s">
        <v>20406</v>
      </c>
    </row>
    <row r="298" spans="1:2">
      <c r="A298" s="25" t="s">
        <v>20695</v>
      </c>
      <c r="B298" s="25" t="s">
        <v>20406</v>
      </c>
    </row>
    <row r="299" spans="1:2">
      <c r="A299" s="25" t="s">
        <v>20696</v>
      </c>
      <c r="B299" s="25" t="s">
        <v>20406</v>
      </c>
    </row>
    <row r="300" spans="1:2">
      <c r="A300" s="25" t="s">
        <v>23223</v>
      </c>
      <c r="B300" s="25" t="s">
        <v>20406</v>
      </c>
    </row>
    <row r="301" spans="1:2">
      <c r="A301" s="25" t="s">
        <v>23224</v>
      </c>
      <c r="B301" s="125" t="s">
        <v>20419</v>
      </c>
    </row>
    <row r="302" spans="1:2">
      <c r="A302" s="25" t="s">
        <v>23225</v>
      </c>
      <c r="B302" s="125" t="s">
        <v>20419</v>
      </c>
    </row>
    <row r="303" spans="1:2">
      <c r="A303" s="25" t="s">
        <v>11690</v>
      </c>
      <c r="B303" s="25" t="s">
        <v>20406</v>
      </c>
    </row>
    <row r="304" spans="1:2">
      <c r="A304" s="25" t="s">
        <v>23226</v>
      </c>
      <c r="B304" s="125" t="s">
        <v>20419</v>
      </c>
    </row>
    <row r="305" spans="1:2">
      <c r="A305" s="25" t="s">
        <v>23227</v>
      </c>
      <c r="B305" s="125" t="s">
        <v>20419</v>
      </c>
    </row>
    <row r="306" spans="1:2">
      <c r="A306" s="25" t="s">
        <v>23228</v>
      </c>
      <c r="B306" s="125" t="s">
        <v>20419</v>
      </c>
    </row>
    <row r="307" spans="1:2">
      <c r="A307" s="25" t="s">
        <v>23229</v>
      </c>
      <c r="B307" s="125" t="s">
        <v>20419</v>
      </c>
    </row>
    <row r="308" spans="1:2">
      <c r="A308" s="25" t="s">
        <v>23230</v>
      </c>
      <c r="B308" s="125" t="s">
        <v>20419</v>
      </c>
    </row>
    <row r="309" spans="1:2">
      <c r="A309" s="25" t="s">
        <v>23231</v>
      </c>
      <c r="B309" s="125" t="s">
        <v>20419</v>
      </c>
    </row>
    <row r="310" spans="1:2">
      <c r="A310" s="25" t="s">
        <v>20699</v>
      </c>
      <c r="B310" s="25" t="s">
        <v>20406</v>
      </c>
    </row>
    <row r="311" spans="1:2">
      <c r="A311" s="25" t="s">
        <v>20700</v>
      </c>
      <c r="B311" s="125" t="s">
        <v>20419</v>
      </c>
    </row>
    <row r="312" spans="1:2">
      <c r="A312" s="25" t="s">
        <v>23232</v>
      </c>
      <c r="B312" s="125" t="s">
        <v>20419</v>
      </c>
    </row>
    <row r="313" spans="1:2">
      <c r="A313" s="25" t="s">
        <v>10630</v>
      </c>
      <c r="B313" s="25" t="s">
        <v>20406</v>
      </c>
    </row>
    <row r="314" spans="1:2">
      <c r="A314" s="25" t="s">
        <v>23233</v>
      </c>
      <c r="B314" s="125" t="s">
        <v>20419</v>
      </c>
    </row>
    <row r="315" spans="1:2">
      <c r="A315" s="25" t="s">
        <v>17157</v>
      </c>
      <c r="B315" s="25" t="s">
        <v>20406</v>
      </c>
    </row>
    <row r="316" spans="1:2">
      <c r="A316" s="25" t="s">
        <v>23234</v>
      </c>
      <c r="B316" s="125" t="s">
        <v>20419</v>
      </c>
    </row>
    <row r="317" spans="1:2">
      <c r="A317" s="25" t="s">
        <v>16718</v>
      </c>
      <c r="B317" s="25" t="s">
        <v>20406</v>
      </c>
    </row>
    <row r="318" spans="1:2">
      <c r="A318" s="25" t="s">
        <v>23235</v>
      </c>
      <c r="B318" s="125" t="s">
        <v>20419</v>
      </c>
    </row>
    <row r="319" spans="1:2">
      <c r="A319" s="25" t="s">
        <v>8603</v>
      </c>
      <c r="B319" s="25" t="s">
        <v>20406</v>
      </c>
    </row>
    <row r="320" spans="1:2">
      <c r="A320" s="25" t="s">
        <v>9715</v>
      </c>
      <c r="B320" s="25" t="s">
        <v>20406</v>
      </c>
    </row>
    <row r="321" spans="1:2">
      <c r="A321" s="25" t="s">
        <v>12224</v>
      </c>
      <c r="B321" s="25" t="s">
        <v>20406</v>
      </c>
    </row>
    <row r="322" spans="1:2">
      <c r="A322" s="25" t="s">
        <v>20701</v>
      </c>
      <c r="B322" s="25" t="s">
        <v>20406</v>
      </c>
    </row>
    <row r="323" spans="1:2">
      <c r="A323" s="25" t="s">
        <v>12795</v>
      </c>
      <c r="B323" s="25" t="s">
        <v>20406</v>
      </c>
    </row>
    <row r="324" spans="1:2">
      <c r="A324" s="25" t="s">
        <v>23236</v>
      </c>
      <c r="B324" s="125" t="s">
        <v>20419</v>
      </c>
    </row>
    <row r="325" spans="1:2">
      <c r="A325" s="25" t="s">
        <v>8594</v>
      </c>
      <c r="B325" s="25" t="s">
        <v>20406</v>
      </c>
    </row>
    <row r="326" spans="1:2">
      <c r="A326" s="25" t="s">
        <v>20702</v>
      </c>
      <c r="B326" s="25" t="s">
        <v>20406</v>
      </c>
    </row>
    <row r="327" spans="1:2">
      <c r="A327" s="25" t="s">
        <v>17118</v>
      </c>
      <c r="B327" s="25" t="s">
        <v>20406</v>
      </c>
    </row>
    <row r="328" spans="1:2">
      <c r="A328" s="25" t="s">
        <v>16195</v>
      </c>
      <c r="B328" s="125" t="s">
        <v>20419</v>
      </c>
    </row>
    <row r="329" spans="1:2">
      <c r="A329" s="25" t="s">
        <v>12209</v>
      </c>
      <c r="B329" s="25" t="s">
        <v>20406</v>
      </c>
    </row>
    <row r="330" spans="1:2">
      <c r="A330" s="25" t="s">
        <v>23237</v>
      </c>
      <c r="B330" s="125" t="s">
        <v>20419</v>
      </c>
    </row>
    <row r="331" spans="1:2">
      <c r="A331" s="25" t="s">
        <v>23238</v>
      </c>
      <c r="B331" s="25" t="s">
        <v>20406</v>
      </c>
    </row>
    <row r="332" spans="1:2">
      <c r="A332" s="25" t="s">
        <v>8640</v>
      </c>
      <c r="B332" s="25" t="s">
        <v>20406</v>
      </c>
    </row>
    <row r="333" spans="1:2">
      <c r="A333" s="25" t="s">
        <v>20703</v>
      </c>
      <c r="B333" s="25" t="s">
        <v>20406</v>
      </c>
    </row>
    <row r="334" spans="1:2">
      <c r="A334" s="25" t="s">
        <v>20704</v>
      </c>
      <c r="B334" s="25" t="s">
        <v>20406</v>
      </c>
    </row>
    <row r="335" spans="1:2">
      <c r="A335" s="25" t="s">
        <v>20705</v>
      </c>
      <c r="B335" s="25" t="s">
        <v>20406</v>
      </c>
    </row>
    <row r="336" spans="1:2">
      <c r="A336" s="25" t="s">
        <v>15182</v>
      </c>
      <c r="B336" s="25" t="s">
        <v>20406</v>
      </c>
    </row>
    <row r="337" spans="1:2">
      <c r="A337" s="25" t="s">
        <v>23239</v>
      </c>
      <c r="B337" s="25" t="s">
        <v>20406</v>
      </c>
    </row>
    <row r="338" spans="1:2">
      <c r="A338" s="25" t="s">
        <v>8611</v>
      </c>
      <c r="B338" s="25" t="s">
        <v>20406</v>
      </c>
    </row>
    <row r="339" spans="1:2">
      <c r="A339" s="25" t="s">
        <v>11569</v>
      </c>
      <c r="B339" s="25" t="s">
        <v>20406</v>
      </c>
    </row>
    <row r="340" spans="1:2">
      <c r="A340" s="25" t="s">
        <v>20706</v>
      </c>
      <c r="B340" s="25" t="s">
        <v>20406</v>
      </c>
    </row>
    <row r="341" spans="1:2">
      <c r="A341" s="25" t="s">
        <v>23240</v>
      </c>
      <c r="B341" s="25" t="s">
        <v>20406</v>
      </c>
    </row>
    <row r="342" spans="1:2">
      <c r="A342" s="25" t="s">
        <v>8629</v>
      </c>
      <c r="B342" s="25" t="s">
        <v>20406</v>
      </c>
    </row>
    <row r="343" spans="1:2">
      <c r="A343" s="25" t="s">
        <v>11562</v>
      </c>
      <c r="B343" s="25" t="s">
        <v>20406</v>
      </c>
    </row>
    <row r="344" spans="1:2">
      <c r="A344" s="25" t="s">
        <v>12214</v>
      </c>
      <c r="B344" s="25" t="s">
        <v>20406</v>
      </c>
    </row>
    <row r="345" spans="1:2">
      <c r="A345" s="25" t="s">
        <v>10333</v>
      </c>
      <c r="B345" s="25" t="s">
        <v>20406</v>
      </c>
    </row>
    <row r="346" spans="1:2">
      <c r="A346" s="25" t="s">
        <v>20707</v>
      </c>
      <c r="B346" s="25" t="s">
        <v>20406</v>
      </c>
    </row>
    <row r="347" spans="1:2">
      <c r="A347" s="25" t="s">
        <v>23241</v>
      </c>
      <c r="B347" s="25" t="s">
        <v>20406</v>
      </c>
    </row>
    <row r="348" spans="1:2">
      <c r="A348" s="25" t="s">
        <v>12307</v>
      </c>
      <c r="B348" s="25" t="s">
        <v>20406</v>
      </c>
    </row>
    <row r="349" spans="1:2">
      <c r="A349" s="25" t="s">
        <v>13923</v>
      </c>
      <c r="B349" s="25" t="s">
        <v>20406</v>
      </c>
    </row>
    <row r="350" spans="1:2">
      <c r="A350" s="25" t="s">
        <v>13843</v>
      </c>
      <c r="B350" s="25" t="s">
        <v>20406</v>
      </c>
    </row>
    <row r="351" spans="1:2">
      <c r="A351" s="25" t="s">
        <v>20708</v>
      </c>
      <c r="B351" s="25" t="s">
        <v>20406</v>
      </c>
    </row>
    <row r="352" spans="1:2">
      <c r="A352" s="25" t="s">
        <v>12769</v>
      </c>
      <c r="B352" s="25" t="s">
        <v>20406</v>
      </c>
    </row>
    <row r="353" spans="1:2">
      <c r="A353" s="25" t="s">
        <v>15294</v>
      </c>
      <c r="B353" s="25" t="s">
        <v>20406</v>
      </c>
    </row>
    <row r="354" spans="1:2">
      <c r="A354" s="25" t="s">
        <v>23242</v>
      </c>
      <c r="B354" s="125" t="s">
        <v>20419</v>
      </c>
    </row>
    <row r="355" spans="1:2">
      <c r="A355" s="25" t="s">
        <v>23243</v>
      </c>
      <c r="B355" s="125" t="s">
        <v>20419</v>
      </c>
    </row>
    <row r="356" spans="1:2">
      <c r="A356" s="25" t="s">
        <v>23244</v>
      </c>
      <c r="B356" s="125" t="s">
        <v>20419</v>
      </c>
    </row>
    <row r="357" spans="1:2">
      <c r="A357" s="25" t="s">
        <v>23245</v>
      </c>
      <c r="B357" s="125" t="s">
        <v>20419</v>
      </c>
    </row>
    <row r="358" spans="1:2">
      <c r="A358" s="25" t="s">
        <v>23246</v>
      </c>
      <c r="B358" s="25" t="s">
        <v>20406</v>
      </c>
    </row>
    <row r="359" spans="1:2">
      <c r="A359" s="25" t="s">
        <v>23247</v>
      </c>
      <c r="B359" s="25" t="s">
        <v>20406</v>
      </c>
    </row>
    <row r="360" spans="1:2">
      <c r="A360" s="25" t="s">
        <v>23248</v>
      </c>
      <c r="B360" s="25" t="s">
        <v>20406</v>
      </c>
    </row>
    <row r="361" spans="1:2">
      <c r="A361" s="25" t="s">
        <v>20709</v>
      </c>
      <c r="B361" s="25" t="s">
        <v>20406</v>
      </c>
    </row>
    <row r="362" spans="1:2">
      <c r="A362" s="25" t="s">
        <v>20710</v>
      </c>
      <c r="B362" s="25" t="s">
        <v>20406</v>
      </c>
    </row>
    <row r="363" spans="1:2">
      <c r="A363" s="25" t="s">
        <v>20711</v>
      </c>
      <c r="B363" s="25" t="s">
        <v>20406</v>
      </c>
    </row>
    <row r="364" spans="1:2">
      <c r="A364" s="25" t="s">
        <v>20712</v>
      </c>
      <c r="B364" s="25" t="s">
        <v>20406</v>
      </c>
    </row>
    <row r="365" spans="1:2">
      <c r="A365" s="25" t="s">
        <v>20713</v>
      </c>
      <c r="B365" s="25" t="s">
        <v>20406</v>
      </c>
    </row>
    <row r="366" spans="1:2">
      <c r="A366" s="25" t="s">
        <v>20714</v>
      </c>
      <c r="B366" s="25" t="s">
        <v>20406</v>
      </c>
    </row>
    <row r="367" spans="1:2">
      <c r="A367" s="25" t="s">
        <v>20715</v>
      </c>
      <c r="B367" s="25" t="s">
        <v>20406</v>
      </c>
    </row>
    <row r="368" spans="1:2">
      <c r="A368" s="25" t="s">
        <v>20716</v>
      </c>
      <c r="B368" s="25" t="s">
        <v>20406</v>
      </c>
    </row>
    <row r="369" spans="1:2">
      <c r="A369" s="25" t="s">
        <v>20717</v>
      </c>
      <c r="B369" s="25" t="s">
        <v>20406</v>
      </c>
    </row>
    <row r="370" spans="1:2">
      <c r="A370" s="25" t="s">
        <v>20718</v>
      </c>
      <c r="B370" s="25" t="s">
        <v>20406</v>
      </c>
    </row>
    <row r="371" spans="1:2">
      <c r="A371" s="25" t="s">
        <v>20719</v>
      </c>
      <c r="B371" s="25" t="s">
        <v>20406</v>
      </c>
    </row>
    <row r="372" spans="1:2">
      <c r="A372" s="25" t="s">
        <v>20720</v>
      </c>
      <c r="B372" s="25" t="s">
        <v>20406</v>
      </c>
    </row>
    <row r="373" spans="1:2">
      <c r="A373" s="25" t="s">
        <v>20721</v>
      </c>
      <c r="B373" s="25" t="s">
        <v>20406</v>
      </c>
    </row>
    <row r="374" spans="1:2">
      <c r="A374" s="25" t="s">
        <v>20722</v>
      </c>
      <c r="B374" s="25" t="s">
        <v>20406</v>
      </c>
    </row>
    <row r="375" spans="1:2">
      <c r="A375" s="25" t="s">
        <v>20723</v>
      </c>
      <c r="B375" s="125" t="s">
        <v>20419</v>
      </c>
    </row>
    <row r="376" spans="1:2">
      <c r="A376" s="25" t="s">
        <v>11028</v>
      </c>
      <c r="B376" s="125" t="s">
        <v>20419</v>
      </c>
    </row>
    <row r="377" spans="1:2">
      <c r="A377" s="25" t="s">
        <v>9820</v>
      </c>
      <c r="B377" s="25" t="s">
        <v>20406</v>
      </c>
    </row>
    <row r="378" spans="1:2">
      <c r="A378" s="25" t="s">
        <v>13635</v>
      </c>
      <c r="B378" s="125" t="s">
        <v>20419</v>
      </c>
    </row>
    <row r="379" spans="1:2">
      <c r="A379" s="25" t="s">
        <v>8854</v>
      </c>
      <c r="B379" s="125" t="s">
        <v>20419</v>
      </c>
    </row>
    <row r="380" spans="1:2">
      <c r="A380" s="25" t="s">
        <v>20724</v>
      </c>
      <c r="B380" s="125" t="s">
        <v>20419</v>
      </c>
    </row>
    <row r="381" spans="1:2">
      <c r="A381" s="25" t="s">
        <v>15249</v>
      </c>
      <c r="B381" s="125" t="s">
        <v>20419</v>
      </c>
    </row>
    <row r="382" spans="1:2">
      <c r="A382" s="25" t="s">
        <v>20725</v>
      </c>
      <c r="B382" s="125" t="s">
        <v>20419</v>
      </c>
    </row>
    <row r="383" spans="1:2">
      <c r="A383" s="25" t="s">
        <v>7751</v>
      </c>
      <c r="B383" s="125" t="s">
        <v>20419</v>
      </c>
    </row>
    <row r="384" spans="1:2">
      <c r="A384" s="25" t="s">
        <v>15900</v>
      </c>
      <c r="B384" s="25" t="s">
        <v>20406</v>
      </c>
    </row>
    <row r="385" spans="1:2">
      <c r="A385" s="25" t="s">
        <v>9763</v>
      </c>
      <c r="B385" s="125" t="s">
        <v>20419</v>
      </c>
    </row>
    <row r="386" spans="1:2">
      <c r="A386" s="25" t="s">
        <v>19292</v>
      </c>
      <c r="B386" s="125" t="s">
        <v>20419</v>
      </c>
    </row>
    <row r="387" spans="1:2">
      <c r="A387" s="25" t="s">
        <v>9418</v>
      </c>
      <c r="B387" s="125" t="s">
        <v>20419</v>
      </c>
    </row>
    <row r="388" spans="1:2">
      <c r="A388" s="25" t="s">
        <v>16834</v>
      </c>
      <c r="B388" s="125" t="s">
        <v>20419</v>
      </c>
    </row>
    <row r="389" spans="1:2">
      <c r="A389" s="25" t="s">
        <v>15495</v>
      </c>
      <c r="B389" s="125" t="s">
        <v>20419</v>
      </c>
    </row>
    <row r="390" spans="1:2">
      <c r="A390" s="25" t="s">
        <v>18700</v>
      </c>
      <c r="B390" s="125" t="s">
        <v>20419</v>
      </c>
    </row>
    <row r="391" spans="1:2">
      <c r="A391" s="25" t="s">
        <v>23249</v>
      </c>
      <c r="B391" s="25" t="s">
        <v>20406</v>
      </c>
    </row>
    <row r="392" spans="1:2">
      <c r="A392" s="25" t="s">
        <v>20726</v>
      </c>
      <c r="B392" s="25" t="s">
        <v>20406</v>
      </c>
    </row>
    <row r="393" spans="1:2">
      <c r="A393" s="25" t="s">
        <v>18688</v>
      </c>
      <c r="B393" s="125" t="s">
        <v>20419</v>
      </c>
    </row>
    <row r="394" spans="1:2">
      <c r="A394" s="25" t="s">
        <v>18691</v>
      </c>
      <c r="B394" s="125" t="s">
        <v>20419</v>
      </c>
    </row>
    <row r="395" spans="1:2">
      <c r="A395" s="25" t="s">
        <v>18694</v>
      </c>
      <c r="B395" s="125" t="s">
        <v>20419</v>
      </c>
    </row>
    <row r="396" spans="1:2">
      <c r="A396" s="25" t="s">
        <v>23250</v>
      </c>
      <c r="B396" s="25" t="s">
        <v>20406</v>
      </c>
    </row>
    <row r="397" spans="1:2">
      <c r="A397" s="25" t="s">
        <v>23251</v>
      </c>
      <c r="B397" s="25" t="s">
        <v>20406</v>
      </c>
    </row>
    <row r="398" spans="1:2">
      <c r="A398" s="25" t="s">
        <v>20727</v>
      </c>
      <c r="B398" s="25" t="s">
        <v>20406</v>
      </c>
    </row>
    <row r="399" spans="1:2">
      <c r="A399" s="25" t="s">
        <v>20728</v>
      </c>
      <c r="B399" s="25" t="s">
        <v>20406</v>
      </c>
    </row>
    <row r="400" spans="1:2">
      <c r="A400" s="25" t="s">
        <v>20729</v>
      </c>
      <c r="B400" s="25" t="s">
        <v>20406</v>
      </c>
    </row>
    <row r="401" spans="1:2">
      <c r="A401" s="25" t="s">
        <v>23252</v>
      </c>
      <c r="B401" s="125" t="s">
        <v>20419</v>
      </c>
    </row>
    <row r="402" spans="1:2">
      <c r="A402" s="25" t="s">
        <v>23253</v>
      </c>
      <c r="B402" s="125" t="s">
        <v>20419</v>
      </c>
    </row>
    <row r="403" spans="1:2">
      <c r="A403" s="25" t="s">
        <v>13781</v>
      </c>
      <c r="B403" s="125" t="s">
        <v>20419</v>
      </c>
    </row>
    <row r="404" spans="1:2">
      <c r="A404" s="25" t="s">
        <v>20730</v>
      </c>
      <c r="B404" s="125" t="s">
        <v>20419</v>
      </c>
    </row>
    <row r="405" spans="1:2">
      <c r="A405" s="25" t="s">
        <v>20731</v>
      </c>
      <c r="B405" s="25" t="s">
        <v>20406</v>
      </c>
    </row>
    <row r="406" spans="1:2">
      <c r="A406" s="25" t="s">
        <v>23254</v>
      </c>
      <c r="B406" s="25" t="s">
        <v>20406</v>
      </c>
    </row>
    <row r="407" spans="1:2">
      <c r="A407" s="25" t="s">
        <v>23255</v>
      </c>
      <c r="B407" s="25" t="s">
        <v>20406</v>
      </c>
    </row>
    <row r="408" spans="1:2">
      <c r="A408" s="25" t="s">
        <v>23256</v>
      </c>
      <c r="B408" s="25" t="s">
        <v>20406</v>
      </c>
    </row>
    <row r="409" spans="1:2">
      <c r="A409" s="25" t="s">
        <v>23257</v>
      </c>
      <c r="B409" s="25" t="s">
        <v>20406</v>
      </c>
    </row>
    <row r="410" spans="1:2">
      <c r="A410" s="25" t="s">
        <v>20732</v>
      </c>
      <c r="B410" s="25" t="s">
        <v>20406</v>
      </c>
    </row>
    <row r="411" spans="1:2">
      <c r="A411" s="25" t="s">
        <v>20733</v>
      </c>
      <c r="B411" s="25" t="s">
        <v>20406</v>
      </c>
    </row>
    <row r="412" spans="1:2">
      <c r="A412" s="25" t="s">
        <v>20734</v>
      </c>
      <c r="B412" s="25" t="s">
        <v>20406</v>
      </c>
    </row>
    <row r="413" spans="1:2">
      <c r="A413" s="25" t="s">
        <v>20735</v>
      </c>
      <c r="B413" s="25" t="s">
        <v>20406</v>
      </c>
    </row>
    <row r="414" spans="1:2">
      <c r="A414" s="25" t="s">
        <v>20736</v>
      </c>
      <c r="B414" s="25" t="s">
        <v>20406</v>
      </c>
    </row>
    <row r="415" spans="1:2">
      <c r="A415" s="25" t="s">
        <v>20737</v>
      </c>
      <c r="B415" s="25" t="s">
        <v>20406</v>
      </c>
    </row>
    <row r="416" spans="1:2">
      <c r="A416" s="25" t="s">
        <v>20738</v>
      </c>
      <c r="B416" s="25" t="s">
        <v>20406</v>
      </c>
    </row>
    <row r="417" spans="1:2">
      <c r="A417" s="25" t="s">
        <v>20739</v>
      </c>
      <c r="B417" s="25" t="s">
        <v>20406</v>
      </c>
    </row>
    <row r="418" spans="1:2">
      <c r="A418" s="25" t="s">
        <v>20740</v>
      </c>
      <c r="B418" s="25" t="s">
        <v>20406</v>
      </c>
    </row>
    <row r="419" spans="1:2">
      <c r="A419" s="25" t="s">
        <v>20741</v>
      </c>
      <c r="B419" s="25" t="s">
        <v>20406</v>
      </c>
    </row>
    <row r="420" spans="1:2">
      <c r="A420" s="25" t="s">
        <v>14501</v>
      </c>
      <c r="B420" s="125" t="s">
        <v>20419</v>
      </c>
    </row>
    <row r="421" spans="1:2">
      <c r="A421" s="25" t="s">
        <v>20742</v>
      </c>
      <c r="B421" s="125" t="s">
        <v>20419</v>
      </c>
    </row>
    <row r="422" spans="1:2">
      <c r="A422" s="25" t="s">
        <v>20743</v>
      </c>
      <c r="B422" s="125" t="s">
        <v>20419</v>
      </c>
    </row>
    <row r="423" spans="1:2">
      <c r="A423" s="25" t="s">
        <v>10139</v>
      </c>
      <c r="B423" s="125" t="s">
        <v>20419</v>
      </c>
    </row>
    <row r="424" spans="1:2">
      <c r="A424" s="25" t="s">
        <v>11852</v>
      </c>
      <c r="B424" s="125" t="s">
        <v>20419</v>
      </c>
    </row>
    <row r="425" spans="1:2">
      <c r="A425" s="25" t="s">
        <v>23258</v>
      </c>
      <c r="B425" s="125" t="s">
        <v>20419</v>
      </c>
    </row>
    <row r="426" spans="1:2">
      <c r="A426" s="25" t="s">
        <v>19043</v>
      </c>
      <c r="B426" s="125" t="s">
        <v>20419</v>
      </c>
    </row>
    <row r="427" spans="1:2">
      <c r="A427" s="25" t="s">
        <v>19875</v>
      </c>
      <c r="B427" s="125" t="s">
        <v>20419</v>
      </c>
    </row>
    <row r="428" spans="1:2">
      <c r="A428" s="25" t="s">
        <v>18732</v>
      </c>
      <c r="B428" s="125" t="s">
        <v>20419</v>
      </c>
    </row>
    <row r="429" spans="1:2">
      <c r="A429" s="25" t="s">
        <v>19046</v>
      </c>
      <c r="B429" s="125" t="s">
        <v>20419</v>
      </c>
    </row>
    <row r="430" spans="1:2">
      <c r="A430" s="25" t="s">
        <v>18735</v>
      </c>
      <c r="B430" s="125" t="s">
        <v>20419</v>
      </c>
    </row>
    <row r="431" spans="1:2">
      <c r="A431" s="25" t="s">
        <v>7465</v>
      </c>
      <c r="B431" s="125" t="s">
        <v>20419</v>
      </c>
    </row>
    <row r="432" spans="1:2">
      <c r="A432" s="25" t="s">
        <v>19049</v>
      </c>
      <c r="B432" s="125" t="s">
        <v>20419</v>
      </c>
    </row>
    <row r="433" spans="1:2">
      <c r="A433" s="25" t="s">
        <v>20744</v>
      </c>
      <c r="B433" s="125" t="s">
        <v>20419</v>
      </c>
    </row>
    <row r="434" spans="1:2">
      <c r="A434" s="25" t="s">
        <v>13334</v>
      </c>
      <c r="B434" s="125" t="s">
        <v>20419</v>
      </c>
    </row>
    <row r="435" spans="1:2">
      <c r="A435" s="25" t="s">
        <v>17013</v>
      </c>
      <c r="B435" s="125" t="s">
        <v>20419</v>
      </c>
    </row>
    <row r="436" spans="1:2">
      <c r="A436" s="25" t="s">
        <v>14489</v>
      </c>
      <c r="B436" s="125" t="s">
        <v>20419</v>
      </c>
    </row>
    <row r="437" spans="1:2">
      <c r="A437" s="25" t="s">
        <v>16445</v>
      </c>
      <c r="B437" s="125" t="s">
        <v>20419</v>
      </c>
    </row>
    <row r="438" spans="1:2">
      <c r="A438" s="25" t="s">
        <v>20745</v>
      </c>
      <c r="B438" s="125" t="s">
        <v>20419</v>
      </c>
    </row>
    <row r="439" spans="1:2">
      <c r="A439" s="25" t="s">
        <v>23259</v>
      </c>
      <c r="B439" s="25" t="s">
        <v>20406</v>
      </c>
    </row>
    <row r="440" spans="1:2">
      <c r="A440" s="25" t="s">
        <v>23260</v>
      </c>
      <c r="B440" s="25" t="s">
        <v>20406</v>
      </c>
    </row>
    <row r="441" spans="1:2">
      <c r="A441" s="25" t="s">
        <v>23261</v>
      </c>
      <c r="B441" s="25" t="s">
        <v>20406</v>
      </c>
    </row>
    <row r="442" spans="1:2">
      <c r="A442" s="25" t="s">
        <v>23262</v>
      </c>
      <c r="B442" s="25" t="s">
        <v>20406</v>
      </c>
    </row>
    <row r="443" spans="1:2">
      <c r="A443" s="25" t="s">
        <v>20746</v>
      </c>
      <c r="B443" s="125" t="s">
        <v>20419</v>
      </c>
    </row>
    <row r="444" spans="1:2">
      <c r="A444" s="25" t="s">
        <v>20747</v>
      </c>
      <c r="B444" s="125" t="s">
        <v>20419</v>
      </c>
    </row>
    <row r="445" spans="1:2">
      <c r="A445" s="25" t="s">
        <v>20748</v>
      </c>
      <c r="B445" s="25" t="s">
        <v>20406</v>
      </c>
    </row>
    <row r="446" spans="1:2">
      <c r="A446" s="25" t="s">
        <v>20749</v>
      </c>
      <c r="B446" s="25" t="s">
        <v>20406</v>
      </c>
    </row>
    <row r="447" spans="1:2">
      <c r="A447" s="25" t="s">
        <v>20750</v>
      </c>
      <c r="B447" s="25" t="s">
        <v>20406</v>
      </c>
    </row>
    <row r="448" spans="1:2">
      <c r="A448" s="25" t="s">
        <v>20751</v>
      </c>
      <c r="B448" s="25" t="s">
        <v>20406</v>
      </c>
    </row>
    <row r="449" spans="1:2">
      <c r="A449" s="25" t="s">
        <v>20752</v>
      </c>
      <c r="B449" s="25" t="s">
        <v>20406</v>
      </c>
    </row>
    <row r="450" spans="1:2">
      <c r="A450" s="25" t="s">
        <v>20753</v>
      </c>
      <c r="B450" s="25" t="s">
        <v>20406</v>
      </c>
    </row>
    <row r="451" spans="1:2">
      <c r="A451" s="25" t="s">
        <v>20754</v>
      </c>
      <c r="B451" s="25" t="s">
        <v>20406</v>
      </c>
    </row>
    <row r="452" spans="1:2">
      <c r="A452" s="25" t="s">
        <v>20755</v>
      </c>
      <c r="B452" s="125" t="s">
        <v>20419</v>
      </c>
    </row>
    <row r="453" spans="1:2">
      <c r="A453" s="25" t="s">
        <v>16906</v>
      </c>
      <c r="B453" s="125" t="s">
        <v>20419</v>
      </c>
    </row>
    <row r="454" spans="1:2">
      <c r="A454" s="25" t="s">
        <v>9414</v>
      </c>
      <c r="B454" s="125" t="s">
        <v>20419</v>
      </c>
    </row>
    <row r="455" spans="1:2">
      <c r="A455" s="25" t="s">
        <v>11552</v>
      </c>
      <c r="B455" s="125" t="s">
        <v>20419</v>
      </c>
    </row>
    <row r="456" spans="1:2">
      <c r="A456" s="25" t="s">
        <v>15933</v>
      </c>
      <c r="B456" s="125" t="s">
        <v>20419</v>
      </c>
    </row>
    <row r="457" spans="1:2">
      <c r="A457" s="25" t="s">
        <v>8565</v>
      </c>
      <c r="B457" s="125" t="s">
        <v>20419</v>
      </c>
    </row>
    <row r="458" spans="1:2">
      <c r="A458" s="25" t="s">
        <v>11966</v>
      </c>
      <c r="B458" s="125" t="s">
        <v>20419</v>
      </c>
    </row>
    <row r="459" spans="1:2">
      <c r="A459" s="25" t="s">
        <v>20757</v>
      </c>
      <c r="B459" s="125" t="s">
        <v>20419</v>
      </c>
    </row>
    <row r="460" spans="1:2">
      <c r="A460" s="25" t="s">
        <v>10115</v>
      </c>
      <c r="B460" s="125" t="s">
        <v>20419</v>
      </c>
    </row>
    <row r="461" spans="1:2">
      <c r="A461" s="25" t="s">
        <v>12851</v>
      </c>
      <c r="B461" s="125" t="s">
        <v>20419</v>
      </c>
    </row>
    <row r="462" spans="1:2">
      <c r="A462" s="25" t="s">
        <v>20758</v>
      </c>
      <c r="B462" s="25" t="s">
        <v>20406</v>
      </c>
    </row>
    <row r="463" spans="1:2">
      <c r="A463" s="25" t="s">
        <v>7852</v>
      </c>
      <c r="B463" s="125" t="s">
        <v>20419</v>
      </c>
    </row>
    <row r="464" spans="1:2">
      <c r="A464" s="25" t="s">
        <v>11339</v>
      </c>
      <c r="B464" s="125" t="s">
        <v>20419</v>
      </c>
    </row>
    <row r="465" spans="1:2">
      <c r="A465" s="25" t="s">
        <v>23263</v>
      </c>
      <c r="B465" s="25" t="s">
        <v>20406</v>
      </c>
    </row>
    <row r="466" spans="1:2">
      <c r="A466" s="25" t="s">
        <v>23264</v>
      </c>
      <c r="B466" s="25" t="s">
        <v>20406</v>
      </c>
    </row>
    <row r="467" spans="1:2">
      <c r="A467" s="25" t="s">
        <v>20759</v>
      </c>
      <c r="B467" s="25" t="s">
        <v>20406</v>
      </c>
    </row>
    <row r="468" spans="1:2">
      <c r="A468" s="25" t="s">
        <v>23265</v>
      </c>
      <c r="B468" s="25" t="s">
        <v>20406</v>
      </c>
    </row>
    <row r="469" spans="1:2">
      <c r="A469" s="25" t="s">
        <v>20760</v>
      </c>
      <c r="B469" s="25" t="s">
        <v>20406</v>
      </c>
    </row>
    <row r="470" spans="1:2">
      <c r="A470" s="25" t="s">
        <v>20761</v>
      </c>
      <c r="B470" s="25" t="s">
        <v>20406</v>
      </c>
    </row>
    <row r="471" spans="1:2">
      <c r="A471" s="25" t="s">
        <v>20762</v>
      </c>
      <c r="B471" s="25" t="s">
        <v>20406</v>
      </c>
    </row>
    <row r="472" spans="1:2">
      <c r="A472" s="25" t="s">
        <v>20763</v>
      </c>
      <c r="B472" s="25" t="s">
        <v>20406</v>
      </c>
    </row>
    <row r="473" spans="1:2">
      <c r="A473" s="25" t="s">
        <v>20764</v>
      </c>
      <c r="B473" s="25" t="s">
        <v>20406</v>
      </c>
    </row>
    <row r="474" spans="1:2">
      <c r="A474" s="25" t="s">
        <v>20765</v>
      </c>
      <c r="B474" s="25" t="s">
        <v>20406</v>
      </c>
    </row>
    <row r="475" spans="1:2">
      <c r="A475" s="25" t="s">
        <v>23266</v>
      </c>
      <c r="B475" s="25" t="s">
        <v>20406</v>
      </c>
    </row>
    <row r="476" spans="1:2">
      <c r="A476" s="25" t="s">
        <v>20766</v>
      </c>
      <c r="B476" s="25" t="s">
        <v>20406</v>
      </c>
    </row>
    <row r="477" spans="1:2">
      <c r="A477" s="25" t="s">
        <v>12321</v>
      </c>
      <c r="B477" s="125" t="s">
        <v>20419</v>
      </c>
    </row>
    <row r="478" spans="1:2">
      <c r="A478" s="25" t="s">
        <v>12321</v>
      </c>
      <c r="B478" s="125" t="s">
        <v>20419</v>
      </c>
    </row>
    <row r="479" spans="1:2">
      <c r="A479" s="25" t="s">
        <v>20767</v>
      </c>
      <c r="B479" s="125" t="s">
        <v>20419</v>
      </c>
    </row>
    <row r="480" spans="1:2">
      <c r="A480" s="25" t="s">
        <v>9976</v>
      </c>
      <c r="B480" s="125" t="s">
        <v>20419</v>
      </c>
    </row>
    <row r="481" spans="1:2">
      <c r="A481" s="25" t="s">
        <v>13234</v>
      </c>
      <c r="B481" s="125" t="s">
        <v>20419</v>
      </c>
    </row>
    <row r="482" spans="1:2">
      <c r="A482" s="25" t="s">
        <v>9233</v>
      </c>
      <c r="B482" s="125" t="s">
        <v>20419</v>
      </c>
    </row>
    <row r="483" spans="1:2">
      <c r="A483" s="25" t="s">
        <v>14658</v>
      </c>
      <c r="B483" s="125" t="s">
        <v>20419</v>
      </c>
    </row>
    <row r="484" spans="1:2">
      <c r="A484" s="25" t="s">
        <v>20768</v>
      </c>
      <c r="B484" s="25" t="s">
        <v>20406</v>
      </c>
    </row>
    <row r="485" spans="1:2">
      <c r="A485" s="25" t="s">
        <v>13811</v>
      </c>
      <c r="B485" s="125" t="s">
        <v>20419</v>
      </c>
    </row>
    <row r="486" spans="1:2">
      <c r="A486" s="25" t="s">
        <v>20769</v>
      </c>
      <c r="B486" s="125" t="s">
        <v>20419</v>
      </c>
    </row>
    <row r="487" spans="1:2">
      <c r="A487" s="25" t="s">
        <v>11049</v>
      </c>
      <c r="B487" s="125" t="s">
        <v>20419</v>
      </c>
    </row>
    <row r="488" spans="1:2">
      <c r="A488" s="25" t="s">
        <v>11049</v>
      </c>
      <c r="B488" s="125" t="s">
        <v>20419</v>
      </c>
    </row>
    <row r="489" spans="1:2">
      <c r="A489" s="25" t="s">
        <v>11049</v>
      </c>
      <c r="B489" s="125" t="s">
        <v>20419</v>
      </c>
    </row>
    <row r="490" spans="1:2">
      <c r="A490" s="25" t="s">
        <v>13253</v>
      </c>
      <c r="B490" s="125" t="s">
        <v>20419</v>
      </c>
    </row>
    <row r="491" spans="1:2">
      <c r="A491" s="25" t="s">
        <v>13253</v>
      </c>
      <c r="B491" s="125" t="s">
        <v>20419</v>
      </c>
    </row>
    <row r="492" spans="1:2">
      <c r="A492" s="25" t="s">
        <v>11446</v>
      </c>
      <c r="B492" s="125" t="s">
        <v>20419</v>
      </c>
    </row>
    <row r="493" spans="1:2">
      <c r="A493" s="25" t="s">
        <v>13405</v>
      </c>
      <c r="B493" s="125" t="s">
        <v>20419</v>
      </c>
    </row>
    <row r="494" spans="1:2">
      <c r="A494" s="25" t="s">
        <v>16301</v>
      </c>
      <c r="B494" s="125" t="s">
        <v>20419</v>
      </c>
    </row>
    <row r="495" spans="1:2">
      <c r="A495" s="25" t="s">
        <v>20770</v>
      </c>
      <c r="B495" s="25" t="s">
        <v>20406</v>
      </c>
    </row>
    <row r="496" spans="1:2">
      <c r="A496" s="25" t="s">
        <v>20771</v>
      </c>
      <c r="B496" s="25" t="s">
        <v>20406</v>
      </c>
    </row>
    <row r="497" spans="1:2">
      <c r="A497" s="25" t="s">
        <v>20772</v>
      </c>
      <c r="B497" s="25" t="s">
        <v>20406</v>
      </c>
    </row>
    <row r="498" spans="1:2">
      <c r="A498" s="25" t="s">
        <v>20773</v>
      </c>
      <c r="B498" s="25" t="s">
        <v>20406</v>
      </c>
    </row>
    <row r="499" spans="1:2">
      <c r="A499" s="25" t="s">
        <v>23267</v>
      </c>
      <c r="B499" s="25" t="s">
        <v>20406</v>
      </c>
    </row>
    <row r="500" spans="1:2">
      <c r="A500" s="25" t="s">
        <v>20774</v>
      </c>
      <c r="B500" s="125" t="s">
        <v>20419</v>
      </c>
    </row>
    <row r="501" spans="1:2">
      <c r="A501" s="25" t="s">
        <v>20775</v>
      </c>
      <c r="B501" s="25" t="s">
        <v>20406</v>
      </c>
    </row>
    <row r="502" spans="1:2">
      <c r="A502" s="25" t="s">
        <v>20776</v>
      </c>
      <c r="B502" s="25" t="s">
        <v>20406</v>
      </c>
    </row>
    <row r="503" spans="1:2">
      <c r="A503" s="25" t="s">
        <v>10678</v>
      </c>
      <c r="B503" s="125" t="s">
        <v>20419</v>
      </c>
    </row>
    <row r="504" spans="1:2">
      <c r="A504" s="25" t="s">
        <v>11018</v>
      </c>
      <c r="B504" s="125" t="s">
        <v>20419</v>
      </c>
    </row>
    <row r="505" spans="1:2">
      <c r="A505" s="25" t="s">
        <v>23268</v>
      </c>
      <c r="B505" s="25" t="s">
        <v>20406</v>
      </c>
    </row>
    <row r="506" spans="1:2">
      <c r="A506" s="25" t="s">
        <v>23269</v>
      </c>
      <c r="B506" s="25" t="s">
        <v>20406</v>
      </c>
    </row>
    <row r="507" spans="1:2">
      <c r="A507" s="25" t="s">
        <v>23270</v>
      </c>
      <c r="B507" s="25" t="s">
        <v>20406</v>
      </c>
    </row>
    <row r="508" spans="1:2">
      <c r="A508" s="25" t="s">
        <v>20777</v>
      </c>
      <c r="B508" s="25" t="s">
        <v>20406</v>
      </c>
    </row>
    <row r="509" spans="1:2">
      <c r="A509" s="25" t="s">
        <v>20778</v>
      </c>
      <c r="B509" s="25" t="s">
        <v>20406</v>
      </c>
    </row>
    <row r="510" spans="1:2">
      <c r="A510" s="25" t="s">
        <v>20779</v>
      </c>
      <c r="B510" s="25" t="s">
        <v>20406</v>
      </c>
    </row>
    <row r="511" spans="1:2">
      <c r="A511" s="25" t="s">
        <v>7280</v>
      </c>
      <c r="B511" s="25" t="s">
        <v>20406</v>
      </c>
    </row>
    <row r="512" spans="1:2">
      <c r="A512" s="25" t="s">
        <v>20780</v>
      </c>
      <c r="B512" s="25" t="s">
        <v>20406</v>
      </c>
    </row>
    <row r="513" spans="1:2">
      <c r="A513" s="25" t="s">
        <v>20781</v>
      </c>
      <c r="B513" s="25" t="s">
        <v>20406</v>
      </c>
    </row>
    <row r="514" spans="1:2">
      <c r="A514" s="25" t="s">
        <v>20782</v>
      </c>
      <c r="B514" s="25" t="s">
        <v>20406</v>
      </c>
    </row>
    <row r="515" spans="1:2">
      <c r="A515" s="25" t="s">
        <v>17048</v>
      </c>
      <c r="B515" s="125" t="s">
        <v>20419</v>
      </c>
    </row>
    <row r="516" spans="1:2">
      <c r="A516" s="25" t="s">
        <v>12780</v>
      </c>
      <c r="B516" s="125" t="s">
        <v>20419</v>
      </c>
    </row>
    <row r="517" spans="1:2">
      <c r="A517" s="25" t="s">
        <v>20783</v>
      </c>
      <c r="B517" s="125" t="s">
        <v>20419</v>
      </c>
    </row>
    <row r="518" spans="1:2">
      <c r="A518" s="25" t="s">
        <v>7395</v>
      </c>
      <c r="B518" s="125" t="s">
        <v>20419</v>
      </c>
    </row>
    <row r="519" spans="1:2">
      <c r="A519" s="25" t="s">
        <v>10282</v>
      </c>
      <c r="B519" s="125" t="s">
        <v>20419</v>
      </c>
    </row>
    <row r="520" spans="1:2">
      <c r="A520" s="25" t="s">
        <v>20784</v>
      </c>
      <c r="B520" s="125" t="s">
        <v>20419</v>
      </c>
    </row>
    <row r="521" spans="1:2">
      <c r="A521" s="25" t="s">
        <v>17894</v>
      </c>
      <c r="B521" s="125" t="s">
        <v>20419</v>
      </c>
    </row>
    <row r="522" spans="1:2">
      <c r="A522" s="25" t="s">
        <v>11822</v>
      </c>
      <c r="B522" s="125" t="s">
        <v>20419</v>
      </c>
    </row>
    <row r="523" spans="1:2">
      <c r="A523" s="25" t="s">
        <v>23271</v>
      </c>
      <c r="B523" s="125" t="s">
        <v>20419</v>
      </c>
    </row>
    <row r="524" spans="1:2">
      <c r="A524" s="25" t="s">
        <v>13654</v>
      </c>
      <c r="B524" s="125" t="s">
        <v>20419</v>
      </c>
    </row>
    <row r="525" spans="1:2">
      <c r="A525" s="25" t="s">
        <v>23272</v>
      </c>
      <c r="B525" s="25" t="s">
        <v>20406</v>
      </c>
    </row>
    <row r="526" spans="1:2">
      <c r="A526" s="25" t="s">
        <v>23273</v>
      </c>
      <c r="B526" s="25" t="s">
        <v>20406</v>
      </c>
    </row>
    <row r="527" spans="1:2">
      <c r="A527" s="25" t="s">
        <v>23274</v>
      </c>
      <c r="B527" s="25" t="s">
        <v>20406</v>
      </c>
    </row>
    <row r="528" spans="1:2">
      <c r="A528" s="25" t="s">
        <v>23275</v>
      </c>
      <c r="B528" s="25" t="s">
        <v>20406</v>
      </c>
    </row>
    <row r="529" spans="1:2">
      <c r="A529" s="25" t="s">
        <v>20785</v>
      </c>
      <c r="B529" s="25" t="s">
        <v>20406</v>
      </c>
    </row>
    <row r="530" spans="1:2">
      <c r="A530" s="25" t="s">
        <v>20786</v>
      </c>
      <c r="B530" s="25" t="s">
        <v>20406</v>
      </c>
    </row>
    <row r="531" spans="1:2">
      <c r="A531" s="25" t="s">
        <v>20787</v>
      </c>
      <c r="B531" s="25" t="s">
        <v>20406</v>
      </c>
    </row>
    <row r="532" spans="1:2">
      <c r="A532" s="25" t="s">
        <v>20788</v>
      </c>
      <c r="B532" s="25" t="s">
        <v>20406</v>
      </c>
    </row>
    <row r="533" spans="1:2">
      <c r="A533" s="25" t="s">
        <v>20789</v>
      </c>
      <c r="B533" s="125" t="s">
        <v>20419</v>
      </c>
    </row>
    <row r="534" spans="1:2">
      <c r="A534" s="25" t="s">
        <v>19754</v>
      </c>
      <c r="B534" s="125" t="s">
        <v>20419</v>
      </c>
    </row>
    <row r="535" spans="1:2">
      <c r="A535" s="25" t="s">
        <v>11497</v>
      </c>
      <c r="B535" s="125" t="s">
        <v>20419</v>
      </c>
    </row>
    <row r="536" spans="1:2">
      <c r="A536" s="25" t="s">
        <v>23276</v>
      </c>
      <c r="B536" s="125" t="s">
        <v>20419</v>
      </c>
    </row>
    <row r="537" spans="1:2">
      <c r="A537" s="25" t="s">
        <v>13106</v>
      </c>
      <c r="B537" s="125" t="s">
        <v>20419</v>
      </c>
    </row>
    <row r="538" spans="1:2">
      <c r="A538" s="25" t="s">
        <v>23277</v>
      </c>
      <c r="B538" s="25" t="s">
        <v>20406</v>
      </c>
    </row>
    <row r="539" spans="1:2">
      <c r="A539" s="25" t="s">
        <v>10766</v>
      </c>
      <c r="B539" s="125" t="s">
        <v>20419</v>
      </c>
    </row>
    <row r="540" spans="1:2">
      <c r="A540" s="25" t="s">
        <v>20790</v>
      </c>
      <c r="B540" s="125" t="s">
        <v>20419</v>
      </c>
    </row>
    <row r="541" spans="1:2">
      <c r="A541" s="25" t="s">
        <v>23278</v>
      </c>
      <c r="B541" s="25" t="s">
        <v>20406</v>
      </c>
    </row>
    <row r="542" spans="1:2">
      <c r="A542" s="25" t="s">
        <v>23279</v>
      </c>
      <c r="B542" s="25" t="s">
        <v>20406</v>
      </c>
    </row>
    <row r="543" spans="1:2">
      <c r="A543" s="25" t="s">
        <v>23280</v>
      </c>
      <c r="B543" s="25" t="s">
        <v>20406</v>
      </c>
    </row>
    <row r="544" spans="1:2">
      <c r="A544" s="25" t="s">
        <v>23281</v>
      </c>
      <c r="B544" s="25" t="s">
        <v>20406</v>
      </c>
    </row>
    <row r="545" spans="1:2">
      <c r="A545" s="25" t="s">
        <v>23282</v>
      </c>
      <c r="B545" s="25" t="s">
        <v>20406</v>
      </c>
    </row>
    <row r="546" spans="1:2">
      <c r="A546" s="25" t="s">
        <v>23283</v>
      </c>
      <c r="B546" s="25" t="s">
        <v>20406</v>
      </c>
    </row>
    <row r="547" spans="1:2">
      <c r="A547" s="25" t="s">
        <v>23284</v>
      </c>
      <c r="B547" s="25" t="s">
        <v>20406</v>
      </c>
    </row>
    <row r="548" spans="1:2">
      <c r="A548" s="25" t="s">
        <v>23285</v>
      </c>
      <c r="B548" s="25" t="s">
        <v>20406</v>
      </c>
    </row>
    <row r="549" spans="1:2">
      <c r="A549" s="25" t="s">
        <v>23286</v>
      </c>
      <c r="B549" s="25" t="s">
        <v>20406</v>
      </c>
    </row>
    <row r="550" spans="1:2">
      <c r="A550" s="25" t="s">
        <v>23287</v>
      </c>
      <c r="B550" s="25" t="s">
        <v>20406</v>
      </c>
    </row>
    <row r="551" spans="1:2">
      <c r="A551" s="25" t="s">
        <v>23288</v>
      </c>
      <c r="B551" s="25" t="s">
        <v>20406</v>
      </c>
    </row>
    <row r="552" spans="1:2">
      <c r="A552" s="25" t="s">
        <v>20791</v>
      </c>
      <c r="B552" s="25" t="s">
        <v>20406</v>
      </c>
    </row>
    <row r="553" spans="1:2">
      <c r="A553" s="25" t="s">
        <v>23289</v>
      </c>
      <c r="B553" s="25" t="s">
        <v>20406</v>
      </c>
    </row>
    <row r="554" spans="1:2">
      <c r="A554" s="25" t="s">
        <v>23290</v>
      </c>
      <c r="B554" s="25" t="s">
        <v>20406</v>
      </c>
    </row>
    <row r="555" spans="1:2">
      <c r="A555" s="25" t="s">
        <v>23291</v>
      </c>
      <c r="B555" s="25" t="s">
        <v>20406</v>
      </c>
    </row>
    <row r="556" spans="1:2">
      <c r="A556" s="25" t="s">
        <v>23292</v>
      </c>
      <c r="B556" s="25" t="s">
        <v>20406</v>
      </c>
    </row>
    <row r="557" spans="1:2">
      <c r="A557" s="25" t="s">
        <v>23293</v>
      </c>
      <c r="B557" s="25" t="s">
        <v>20406</v>
      </c>
    </row>
    <row r="558" spans="1:2">
      <c r="A558" s="25" t="s">
        <v>23294</v>
      </c>
      <c r="B558" s="25" t="s">
        <v>20406</v>
      </c>
    </row>
    <row r="559" spans="1:2">
      <c r="A559" s="25" t="s">
        <v>23295</v>
      </c>
      <c r="B559" s="25" t="s">
        <v>20406</v>
      </c>
    </row>
    <row r="560" spans="1:2">
      <c r="A560" s="25" t="s">
        <v>23296</v>
      </c>
      <c r="B560" s="25" t="s">
        <v>20406</v>
      </c>
    </row>
    <row r="561" spans="1:2">
      <c r="A561" s="25" t="s">
        <v>23297</v>
      </c>
      <c r="B561" s="25" t="s">
        <v>20406</v>
      </c>
    </row>
    <row r="562" spans="1:2">
      <c r="A562" s="25" t="s">
        <v>23298</v>
      </c>
      <c r="B562" s="25" t="s">
        <v>20406</v>
      </c>
    </row>
    <row r="563" spans="1:2">
      <c r="A563" s="25" t="s">
        <v>23299</v>
      </c>
      <c r="B563" s="25" t="s">
        <v>20406</v>
      </c>
    </row>
    <row r="564" spans="1:2">
      <c r="A564" s="25" t="s">
        <v>23300</v>
      </c>
      <c r="B564" s="25" t="s">
        <v>20406</v>
      </c>
    </row>
    <row r="565" spans="1:2">
      <c r="A565" s="25" t="s">
        <v>23301</v>
      </c>
      <c r="B565" s="25" t="s">
        <v>20406</v>
      </c>
    </row>
    <row r="566" spans="1:2">
      <c r="A566" s="25" t="s">
        <v>23302</v>
      </c>
      <c r="B566" s="25" t="s">
        <v>20406</v>
      </c>
    </row>
    <row r="567" spans="1:2">
      <c r="A567" s="25" t="s">
        <v>23302</v>
      </c>
      <c r="B567" s="25" t="s">
        <v>20406</v>
      </c>
    </row>
    <row r="568" spans="1:2">
      <c r="A568" s="25" t="s">
        <v>23303</v>
      </c>
      <c r="B568" s="25" t="s">
        <v>20406</v>
      </c>
    </row>
    <row r="569" spans="1:2">
      <c r="A569" s="25" t="s">
        <v>23304</v>
      </c>
      <c r="B569" s="25" t="s">
        <v>20406</v>
      </c>
    </row>
    <row r="570" spans="1:2">
      <c r="A570" s="25" t="s">
        <v>23305</v>
      </c>
      <c r="B570" s="25" t="s">
        <v>20406</v>
      </c>
    </row>
    <row r="571" spans="1:2">
      <c r="A571" s="25" t="s">
        <v>23306</v>
      </c>
      <c r="B571" s="25" t="s">
        <v>20406</v>
      </c>
    </row>
    <row r="572" spans="1:2">
      <c r="A572" s="25" t="s">
        <v>23307</v>
      </c>
      <c r="B572" s="25" t="s">
        <v>20406</v>
      </c>
    </row>
    <row r="573" spans="1:2">
      <c r="A573" s="25" t="s">
        <v>23308</v>
      </c>
      <c r="B573" s="25" t="s">
        <v>20406</v>
      </c>
    </row>
    <row r="574" spans="1:2">
      <c r="A574" s="25" t="s">
        <v>23309</v>
      </c>
      <c r="B574" s="25" t="s">
        <v>20406</v>
      </c>
    </row>
    <row r="575" spans="1:2">
      <c r="A575" s="25" t="s">
        <v>23310</v>
      </c>
      <c r="B575" s="25" t="s">
        <v>20406</v>
      </c>
    </row>
    <row r="576" spans="1:2">
      <c r="A576" s="25" t="s">
        <v>23311</v>
      </c>
      <c r="B576" s="25" t="s">
        <v>20406</v>
      </c>
    </row>
    <row r="577" spans="1:2">
      <c r="A577" s="25" t="s">
        <v>23312</v>
      </c>
      <c r="B577" s="25" t="s">
        <v>20406</v>
      </c>
    </row>
    <row r="578" spans="1:2">
      <c r="A578" s="25" t="s">
        <v>23313</v>
      </c>
      <c r="B578" s="25" t="s">
        <v>20406</v>
      </c>
    </row>
    <row r="579" spans="1:2">
      <c r="A579" s="25" t="s">
        <v>20792</v>
      </c>
      <c r="B579" s="25" t="s">
        <v>20406</v>
      </c>
    </row>
    <row r="580" spans="1:2">
      <c r="A580" s="25" t="s">
        <v>20794</v>
      </c>
      <c r="B580" s="25" t="s">
        <v>20406</v>
      </c>
    </row>
    <row r="581" spans="1:2">
      <c r="A581" s="25" t="s">
        <v>20795</v>
      </c>
      <c r="B581" s="25" t="s">
        <v>20406</v>
      </c>
    </row>
    <row r="582" spans="1:2">
      <c r="A582" s="25" t="s">
        <v>20796</v>
      </c>
      <c r="B582" s="25" t="s">
        <v>20406</v>
      </c>
    </row>
    <row r="583" spans="1:2">
      <c r="A583" s="25" t="s">
        <v>20797</v>
      </c>
      <c r="B583" s="25" t="s">
        <v>20406</v>
      </c>
    </row>
    <row r="584" spans="1:2">
      <c r="A584" s="25" t="s">
        <v>20798</v>
      </c>
      <c r="B584" s="25" t="s">
        <v>20406</v>
      </c>
    </row>
    <row r="585" spans="1:2">
      <c r="A585" s="25" t="s">
        <v>20799</v>
      </c>
      <c r="B585" s="25" t="s">
        <v>20406</v>
      </c>
    </row>
    <row r="586" spans="1:2">
      <c r="A586" s="25" t="s">
        <v>20800</v>
      </c>
      <c r="B586" s="25" t="s">
        <v>20406</v>
      </c>
    </row>
    <row r="587" spans="1:2">
      <c r="A587" s="25" t="s">
        <v>20801</v>
      </c>
      <c r="B587" s="25" t="s">
        <v>20406</v>
      </c>
    </row>
    <row r="588" spans="1:2">
      <c r="A588" s="25" t="s">
        <v>20802</v>
      </c>
      <c r="B588" s="25" t="s">
        <v>20406</v>
      </c>
    </row>
    <row r="589" spans="1:2">
      <c r="A589" s="25" t="s">
        <v>20803</v>
      </c>
      <c r="B589" s="25" t="s">
        <v>20406</v>
      </c>
    </row>
    <row r="590" spans="1:2">
      <c r="A590" s="25" t="s">
        <v>20804</v>
      </c>
      <c r="B590" s="25" t="s">
        <v>20406</v>
      </c>
    </row>
    <row r="591" spans="1:2">
      <c r="A591" s="25" t="s">
        <v>20805</v>
      </c>
      <c r="B591" s="25" t="s">
        <v>20406</v>
      </c>
    </row>
    <row r="592" spans="1:2">
      <c r="A592" s="25" t="s">
        <v>20806</v>
      </c>
      <c r="B592" s="25" t="s">
        <v>20406</v>
      </c>
    </row>
    <row r="593" spans="1:2">
      <c r="A593" s="25" t="s">
        <v>20807</v>
      </c>
      <c r="B593" s="25" t="s">
        <v>20406</v>
      </c>
    </row>
    <row r="594" spans="1:2">
      <c r="A594" s="25" t="s">
        <v>20808</v>
      </c>
      <c r="B594" s="25" t="s">
        <v>20406</v>
      </c>
    </row>
    <row r="595" spans="1:2">
      <c r="A595" s="25" t="s">
        <v>20809</v>
      </c>
      <c r="B595" s="25" t="s">
        <v>20406</v>
      </c>
    </row>
    <row r="596" spans="1:2">
      <c r="A596" s="25" t="s">
        <v>20810</v>
      </c>
      <c r="B596" s="25" t="s">
        <v>20406</v>
      </c>
    </row>
    <row r="597" spans="1:2">
      <c r="A597" s="25" t="s">
        <v>20811</v>
      </c>
      <c r="B597" s="25" t="s">
        <v>20406</v>
      </c>
    </row>
    <row r="598" spans="1:2">
      <c r="A598" s="25" t="s">
        <v>20812</v>
      </c>
      <c r="B598" s="25" t="s">
        <v>20406</v>
      </c>
    </row>
    <row r="599" spans="1:2">
      <c r="A599" s="25" t="s">
        <v>20813</v>
      </c>
      <c r="B599" s="25" t="s">
        <v>20406</v>
      </c>
    </row>
    <row r="600" spans="1:2">
      <c r="A600" s="25" t="s">
        <v>20814</v>
      </c>
      <c r="B600" s="25" t="s">
        <v>20406</v>
      </c>
    </row>
    <row r="601" spans="1:2">
      <c r="A601" s="25" t="s">
        <v>20815</v>
      </c>
      <c r="B601" s="25" t="s">
        <v>20406</v>
      </c>
    </row>
    <row r="602" spans="1:2">
      <c r="A602" s="25" t="s">
        <v>20816</v>
      </c>
      <c r="B602" s="25" t="s">
        <v>20406</v>
      </c>
    </row>
    <row r="603" spans="1:2">
      <c r="A603" s="25" t="s">
        <v>20817</v>
      </c>
      <c r="B603" s="25" t="s">
        <v>20406</v>
      </c>
    </row>
    <row r="604" spans="1:2">
      <c r="A604" s="25" t="s">
        <v>20818</v>
      </c>
      <c r="B604" s="25" t="s">
        <v>20406</v>
      </c>
    </row>
    <row r="605" spans="1:2">
      <c r="A605" s="25" t="s">
        <v>20819</v>
      </c>
      <c r="B605" s="25" t="s">
        <v>20406</v>
      </c>
    </row>
    <row r="606" spans="1:2">
      <c r="A606" s="25" t="s">
        <v>20820</v>
      </c>
      <c r="B606" s="25" t="s">
        <v>20406</v>
      </c>
    </row>
    <row r="607" spans="1:2">
      <c r="A607" s="25" t="s">
        <v>20821</v>
      </c>
      <c r="B607" s="25" t="s">
        <v>20406</v>
      </c>
    </row>
    <row r="608" spans="1:2">
      <c r="A608" s="25" t="s">
        <v>20822</v>
      </c>
      <c r="B608" s="25" t="s">
        <v>20406</v>
      </c>
    </row>
    <row r="609" spans="1:2">
      <c r="A609" s="25" t="s">
        <v>20823</v>
      </c>
      <c r="B609" s="25" t="s">
        <v>20406</v>
      </c>
    </row>
    <row r="610" spans="1:2">
      <c r="A610" s="25" t="s">
        <v>20824</v>
      </c>
      <c r="B610" s="25" t="s">
        <v>20406</v>
      </c>
    </row>
    <row r="611" spans="1:2">
      <c r="A611" s="25" t="s">
        <v>20825</v>
      </c>
      <c r="B611" s="25" t="s">
        <v>20406</v>
      </c>
    </row>
    <row r="612" spans="1:2">
      <c r="A612" s="25" t="s">
        <v>20826</v>
      </c>
      <c r="B612" s="125" t="s">
        <v>20419</v>
      </c>
    </row>
    <row r="613" spans="1:2">
      <c r="A613" s="25" t="s">
        <v>13890</v>
      </c>
      <c r="B613" s="125" t="s">
        <v>20419</v>
      </c>
    </row>
    <row r="614" spans="1:2">
      <c r="A614" s="25" t="s">
        <v>8693</v>
      </c>
      <c r="B614" s="125" t="s">
        <v>20419</v>
      </c>
    </row>
    <row r="615" spans="1:2">
      <c r="A615" s="25" t="s">
        <v>20827</v>
      </c>
      <c r="B615" s="125" t="s">
        <v>20419</v>
      </c>
    </row>
    <row r="616" spans="1:2">
      <c r="A616" s="25" t="s">
        <v>15225</v>
      </c>
      <c r="B616" s="125" t="s">
        <v>20419</v>
      </c>
    </row>
    <row r="617" spans="1:2">
      <c r="A617" s="25" t="s">
        <v>14729</v>
      </c>
      <c r="B617" s="125" t="s">
        <v>20419</v>
      </c>
    </row>
    <row r="618" spans="1:2">
      <c r="A618" s="25" t="s">
        <v>14033</v>
      </c>
      <c r="B618" s="125" t="s">
        <v>20419</v>
      </c>
    </row>
    <row r="619" spans="1:2">
      <c r="A619" s="25" t="s">
        <v>20828</v>
      </c>
      <c r="B619" s="125" t="s">
        <v>20419</v>
      </c>
    </row>
    <row r="620" spans="1:2">
      <c r="A620" s="25" t="s">
        <v>20829</v>
      </c>
      <c r="B620" s="125" t="s">
        <v>20419</v>
      </c>
    </row>
    <row r="621" spans="1:2">
      <c r="A621" s="25" t="s">
        <v>13777</v>
      </c>
      <c r="B621" s="125" t="s">
        <v>20419</v>
      </c>
    </row>
    <row r="622" spans="1:2">
      <c r="A622" s="25" t="s">
        <v>8203</v>
      </c>
      <c r="B622" s="125" t="s">
        <v>20419</v>
      </c>
    </row>
    <row r="623" spans="1:2">
      <c r="A623" s="25" t="s">
        <v>16705</v>
      </c>
      <c r="B623" s="125" t="s">
        <v>20419</v>
      </c>
    </row>
    <row r="624" spans="1:2">
      <c r="A624" s="25" t="s">
        <v>20830</v>
      </c>
      <c r="B624" s="125" t="s">
        <v>20419</v>
      </c>
    </row>
    <row r="625" spans="1:2">
      <c r="A625" s="25" t="s">
        <v>7581</v>
      </c>
      <c r="B625" s="125" t="s">
        <v>20419</v>
      </c>
    </row>
    <row r="626" spans="1:2">
      <c r="A626" s="25" t="s">
        <v>7585</v>
      </c>
      <c r="B626" s="125" t="s">
        <v>20419</v>
      </c>
    </row>
    <row r="627" spans="1:2">
      <c r="A627" s="25" t="s">
        <v>18594</v>
      </c>
      <c r="B627" s="125" t="s">
        <v>20419</v>
      </c>
    </row>
    <row r="628" spans="1:2">
      <c r="A628" s="25" t="s">
        <v>20831</v>
      </c>
      <c r="B628" s="125" t="s">
        <v>20419</v>
      </c>
    </row>
    <row r="629" spans="1:2">
      <c r="A629" s="25" t="s">
        <v>9491</v>
      </c>
      <c r="B629" s="125" t="s">
        <v>20419</v>
      </c>
    </row>
    <row r="630" spans="1:2">
      <c r="A630" s="25" t="s">
        <v>15172</v>
      </c>
      <c r="B630" s="125" t="s">
        <v>20419</v>
      </c>
    </row>
    <row r="631" spans="1:2">
      <c r="A631" s="25" t="s">
        <v>13773</v>
      </c>
      <c r="B631" s="125" t="s">
        <v>20419</v>
      </c>
    </row>
    <row r="632" spans="1:2">
      <c r="A632" s="25" t="s">
        <v>8698</v>
      </c>
      <c r="B632" s="125" t="s">
        <v>20419</v>
      </c>
    </row>
    <row r="633" spans="1:2">
      <c r="A633" s="25" t="s">
        <v>15486</v>
      </c>
      <c r="B633" s="125" t="s">
        <v>20419</v>
      </c>
    </row>
    <row r="634" spans="1:2">
      <c r="A634" s="25" t="s">
        <v>12409</v>
      </c>
      <c r="B634" s="125" t="s">
        <v>20419</v>
      </c>
    </row>
    <row r="635" spans="1:2">
      <c r="A635" s="25" t="s">
        <v>17201</v>
      </c>
      <c r="B635" s="125" t="s">
        <v>20419</v>
      </c>
    </row>
    <row r="636" spans="1:2">
      <c r="A636" s="25" t="s">
        <v>20832</v>
      </c>
      <c r="B636" s="125" t="s">
        <v>20419</v>
      </c>
    </row>
    <row r="637" spans="1:2">
      <c r="A637" s="25" t="s">
        <v>17764</v>
      </c>
      <c r="B637" s="125" t="s">
        <v>20419</v>
      </c>
    </row>
    <row r="638" spans="1:2">
      <c r="A638" s="25" t="s">
        <v>23314</v>
      </c>
      <c r="B638" s="25" t="s">
        <v>20406</v>
      </c>
    </row>
    <row r="639" spans="1:2">
      <c r="A639" s="25" t="s">
        <v>23315</v>
      </c>
      <c r="B639" s="25" t="s">
        <v>20406</v>
      </c>
    </row>
    <row r="640" spans="1:2">
      <c r="A640" s="25" t="s">
        <v>15849</v>
      </c>
      <c r="B640" s="25" t="s">
        <v>20406</v>
      </c>
    </row>
    <row r="641" spans="1:2">
      <c r="A641" s="25" t="s">
        <v>23316</v>
      </c>
      <c r="B641" s="25" t="s">
        <v>20406</v>
      </c>
    </row>
    <row r="642" spans="1:2">
      <c r="A642" s="25" t="s">
        <v>23317</v>
      </c>
      <c r="B642" s="25" t="s">
        <v>20406</v>
      </c>
    </row>
    <row r="643" spans="1:2">
      <c r="A643" s="25" t="s">
        <v>23318</v>
      </c>
      <c r="B643" s="25" t="s">
        <v>20406</v>
      </c>
    </row>
    <row r="644" spans="1:2">
      <c r="A644" s="25" t="s">
        <v>15525</v>
      </c>
      <c r="B644" s="125" t="s">
        <v>20419</v>
      </c>
    </row>
    <row r="645" spans="1:2">
      <c r="A645" s="25" t="s">
        <v>15522</v>
      </c>
      <c r="B645" s="125" t="s">
        <v>20419</v>
      </c>
    </row>
    <row r="646" spans="1:2">
      <c r="A646" s="25" t="s">
        <v>20833</v>
      </c>
      <c r="B646" s="25" t="s">
        <v>20406</v>
      </c>
    </row>
    <row r="647" spans="1:2">
      <c r="A647" s="25" t="s">
        <v>20834</v>
      </c>
      <c r="B647" s="25" t="s">
        <v>20406</v>
      </c>
    </row>
    <row r="648" spans="1:2">
      <c r="A648" s="25" t="s">
        <v>20835</v>
      </c>
      <c r="B648" s="25" t="s">
        <v>20406</v>
      </c>
    </row>
    <row r="649" spans="1:2">
      <c r="A649" s="25" t="s">
        <v>20836</v>
      </c>
      <c r="B649" s="25" t="s">
        <v>20406</v>
      </c>
    </row>
    <row r="650" spans="1:2">
      <c r="A650" s="25" t="s">
        <v>20837</v>
      </c>
      <c r="B650" s="25" t="s">
        <v>20406</v>
      </c>
    </row>
    <row r="651" spans="1:2">
      <c r="A651" s="25" t="s">
        <v>20838</v>
      </c>
      <c r="B651" s="25" t="s">
        <v>20406</v>
      </c>
    </row>
    <row r="652" spans="1:2">
      <c r="A652" s="25" t="s">
        <v>11681</v>
      </c>
      <c r="B652" s="125" t="s">
        <v>20419</v>
      </c>
    </row>
    <row r="653" spans="1:2">
      <c r="A653" s="25" t="s">
        <v>8386</v>
      </c>
      <c r="B653" s="125" t="s">
        <v>20419</v>
      </c>
    </row>
    <row r="654" spans="1:2">
      <c r="A654" s="25" t="s">
        <v>12414</v>
      </c>
      <c r="B654" s="125" t="s">
        <v>20419</v>
      </c>
    </row>
    <row r="655" spans="1:2">
      <c r="A655" s="25" t="s">
        <v>8568</v>
      </c>
      <c r="B655" s="125" t="s">
        <v>20419</v>
      </c>
    </row>
    <row r="656" spans="1:2">
      <c r="A656" s="25" t="s">
        <v>23319</v>
      </c>
      <c r="B656" s="125" t="s">
        <v>20419</v>
      </c>
    </row>
    <row r="657" spans="1:2">
      <c r="A657" s="25" t="s">
        <v>18858</v>
      </c>
      <c r="B657" s="125" t="s">
        <v>20419</v>
      </c>
    </row>
    <row r="658" spans="1:2">
      <c r="A658" s="25" t="s">
        <v>19947</v>
      </c>
      <c r="B658" s="125" t="s">
        <v>20419</v>
      </c>
    </row>
    <row r="659" spans="1:2">
      <c r="A659" s="25" t="s">
        <v>9589</v>
      </c>
      <c r="B659" s="25" t="s">
        <v>20406</v>
      </c>
    </row>
    <row r="660" spans="1:2">
      <c r="A660" s="25" t="s">
        <v>15032</v>
      </c>
      <c r="B660" s="125" t="s">
        <v>20419</v>
      </c>
    </row>
    <row r="661" spans="1:2">
      <c r="A661" s="25" t="s">
        <v>23320</v>
      </c>
      <c r="B661" s="25" t="s">
        <v>20406</v>
      </c>
    </row>
    <row r="662" spans="1:2">
      <c r="A662" s="25" t="s">
        <v>23321</v>
      </c>
      <c r="B662" s="25" t="s">
        <v>20406</v>
      </c>
    </row>
    <row r="663" spans="1:2">
      <c r="A663" s="25" t="s">
        <v>20839</v>
      </c>
      <c r="B663" s="25" t="s">
        <v>20406</v>
      </c>
    </row>
    <row r="664" spans="1:2">
      <c r="A664" s="25" t="s">
        <v>20840</v>
      </c>
      <c r="B664" s="125" t="s">
        <v>20419</v>
      </c>
    </row>
    <row r="665" spans="1:2">
      <c r="A665" s="25" t="s">
        <v>9774</v>
      </c>
      <c r="B665" s="125" t="s">
        <v>20419</v>
      </c>
    </row>
    <row r="666" spans="1:2">
      <c r="A666" s="25" t="s">
        <v>23322</v>
      </c>
      <c r="B666" s="25" t="s">
        <v>20406</v>
      </c>
    </row>
    <row r="667" spans="1:2">
      <c r="A667" s="25" t="s">
        <v>23323</v>
      </c>
      <c r="B667" s="25" t="s">
        <v>20406</v>
      </c>
    </row>
    <row r="668" spans="1:2">
      <c r="A668" s="25" t="s">
        <v>23324</v>
      </c>
      <c r="B668" s="25" t="s">
        <v>20406</v>
      </c>
    </row>
    <row r="669" spans="1:2">
      <c r="A669" s="25" t="s">
        <v>20841</v>
      </c>
      <c r="B669" s="25" t="s">
        <v>20406</v>
      </c>
    </row>
    <row r="670" spans="1:2">
      <c r="A670" s="25" t="s">
        <v>13430</v>
      </c>
      <c r="B670" s="125" t="s">
        <v>20419</v>
      </c>
    </row>
    <row r="671" spans="1:2">
      <c r="A671" s="25" t="s">
        <v>9321</v>
      </c>
      <c r="B671" s="125" t="s">
        <v>20419</v>
      </c>
    </row>
    <row r="672" spans="1:2">
      <c r="A672" s="25" t="s">
        <v>20842</v>
      </c>
      <c r="B672" s="25" t="s">
        <v>20406</v>
      </c>
    </row>
    <row r="673" spans="1:2">
      <c r="A673" s="25" t="s">
        <v>20843</v>
      </c>
      <c r="B673" s="25" t="s">
        <v>20406</v>
      </c>
    </row>
    <row r="674" spans="1:2">
      <c r="A674" s="25" t="s">
        <v>20844</v>
      </c>
      <c r="B674" s="25" t="s">
        <v>20406</v>
      </c>
    </row>
    <row r="675" spans="1:2">
      <c r="A675" s="25" t="s">
        <v>20845</v>
      </c>
      <c r="B675" s="125" t="s">
        <v>20419</v>
      </c>
    </row>
    <row r="676" spans="1:2">
      <c r="A676" s="25" t="s">
        <v>20846</v>
      </c>
      <c r="B676" s="25" t="s">
        <v>20406</v>
      </c>
    </row>
    <row r="677" spans="1:2">
      <c r="A677" s="25" t="s">
        <v>20847</v>
      </c>
      <c r="B677" s="25" t="s">
        <v>20406</v>
      </c>
    </row>
    <row r="678" spans="1:2">
      <c r="A678" s="25" t="s">
        <v>20848</v>
      </c>
      <c r="B678" s="125" t="s">
        <v>20419</v>
      </c>
    </row>
    <row r="679" spans="1:2">
      <c r="A679" s="25" t="s">
        <v>11208</v>
      </c>
      <c r="B679" s="125" t="s">
        <v>20419</v>
      </c>
    </row>
    <row r="680" spans="1:2">
      <c r="A680" s="25" t="s">
        <v>20849</v>
      </c>
      <c r="B680" s="125" t="s">
        <v>20419</v>
      </c>
    </row>
    <row r="681" spans="1:2">
      <c r="A681" s="25" t="s">
        <v>19055</v>
      </c>
      <c r="B681" s="125" t="s">
        <v>20419</v>
      </c>
    </row>
    <row r="682" spans="1:2">
      <c r="A682" s="25" t="s">
        <v>9157</v>
      </c>
      <c r="B682" s="125" t="s">
        <v>20419</v>
      </c>
    </row>
    <row r="683" spans="1:2">
      <c r="A683" s="25" t="s">
        <v>19841</v>
      </c>
      <c r="B683" s="125" t="s">
        <v>20419</v>
      </c>
    </row>
    <row r="684" spans="1:2">
      <c r="A684" s="25" t="s">
        <v>20850</v>
      </c>
      <c r="B684" s="125" t="s">
        <v>20419</v>
      </c>
    </row>
    <row r="685" spans="1:2">
      <c r="A685" s="25" t="s">
        <v>19553</v>
      </c>
      <c r="B685" s="125" t="s">
        <v>20419</v>
      </c>
    </row>
    <row r="686" spans="1:2">
      <c r="A686" s="25" t="s">
        <v>20851</v>
      </c>
      <c r="B686" s="125" t="s">
        <v>20419</v>
      </c>
    </row>
    <row r="687" spans="1:2">
      <c r="A687" s="25" t="s">
        <v>19844</v>
      </c>
      <c r="B687" s="125" t="s">
        <v>20419</v>
      </c>
    </row>
    <row r="688" spans="1:2">
      <c r="A688" s="25" t="s">
        <v>19869</v>
      </c>
      <c r="B688" s="125" t="s">
        <v>20419</v>
      </c>
    </row>
    <row r="689" spans="1:2">
      <c r="A689" s="25" t="s">
        <v>19909</v>
      </c>
      <c r="B689" s="125" t="s">
        <v>20419</v>
      </c>
    </row>
    <row r="690" spans="1:2">
      <c r="A690" s="25" t="s">
        <v>17929</v>
      </c>
      <c r="B690" s="125" t="s">
        <v>20419</v>
      </c>
    </row>
    <row r="691" spans="1:2">
      <c r="A691" s="25" t="s">
        <v>9854</v>
      </c>
      <c r="B691" s="125" t="s">
        <v>20419</v>
      </c>
    </row>
    <row r="692" spans="1:2">
      <c r="A692" s="25" t="s">
        <v>7857</v>
      </c>
      <c r="B692" s="25" t="s">
        <v>20406</v>
      </c>
    </row>
    <row r="693" spans="1:2">
      <c r="A693" s="25" t="s">
        <v>20852</v>
      </c>
      <c r="B693" s="125" t="s">
        <v>20419</v>
      </c>
    </row>
    <row r="694" spans="1:2">
      <c r="A694" s="25" t="s">
        <v>14455</v>
      </c>
      <c r="B694" s="125" t="s">
        <v>20419</v>
      </c>
    </row>
    <row r="695" spans="1:2">
      <c r="A695" s="25" t="s">
        <v>20853</v>
      </c>
      <c r="B695" s="25" t="s">
        <v>20406</v>
      </c>
    </row>
    <row r="696" spans="1:2">
      <c r="A696" s="25" t="s">
        <v>20854</v>
      </c>
      <c r="B696" s="25" t="s">
        <v>20406</v>
      </c>
    </row>
    <row r="697" spans="1:2">
      <c r="A697" s="25" t="s">
        <v>20855</v>
      </c>
      <c r="B697" s="25" t="s">
        <v>20406</v>
      </c>
    </row>
    <row r="698" spans="1:2">
      <c r="A698" s="25" t="s">
        <v>20856</v>
      </c>
      <c r="B698" s="25" t="s">
        <v>20406</v>
      </c>
    </row>
    <row r="699" spans="1:2">
      <c r="A699" s="25" t="s">
        <v>20857</v>
      </c>
      <c r="B699" s="25" t="s">
        <v>20406</v>
      </c>
    </row>
    <row r="700" spans="1:2">
      <c r="A700" s="25" t="s">
        <v>20858</v>
      </c>
      <c r="B700" s="25" t="s">
        <v>20406</v>
      </c>
    </row>
    <row r="701" spans="1:2">
      <c r="A701" s="25" t="s">
        <v>20859</v>
      </c>
      <c r="B701" s="25" t="s">
        <v>20406</v>
      </c>
    </row>
    <row r="702" spans="1:2">
      <c r="A702" s="25" t="s">
        <v>20860</v>
      </c>
      <c r="B702" s="25" t="s">
        <v>20406</v>
      </c>
    </row>
    <row r="703" spans="1:2">
      <c r="A703" s="25" t="s">
        <v>20861</v>
      </c>
      <c r="B703" s="25" t="s">
        <v>20406</v>
      </c>
    </row>
    <row r="704" spans="1:2">
      <c r="A704" s="25" t="s">
        <v>20862</v>
      </c>
      <c r="B704" s="25" t="s">
        <v>20406</v>
      </c>
    </row>
    <row r="705" spans="1:2">
      <c r="A705" s="25" t="s">
        <v>20863</v>
      </c>
      <c r="B705" s="25" t="s">
        <v>20406</v>
      </c>
    </row>
    <row r="706" spans="1:2">
      <c r="A706" s="25" t="s">
        <v>20864</v>
      </c>
      <c r="B706" s="25" t="s">
        <v>20406</v>
      </c>
    </row>
    <row r="707" spans="1:2">
      <c r="A707" s="25" t="s">
        <v>20865</v>
      </c>
      <c r="B707" s="25" t="s">
        <v>20406</v>
      </c>
    </row>
    <row r="708" spans="1:2">
      <c r="A708" s="25" t="s">
        <v>20866</v>
      </c>
      <c r="B708" s="25" t="s">
        <v>20406</v>
      </c>
    </row>
    <row r="709" spans="1:2">
      <c r="A709" s="25" t="s">
        <v>20867</v>
      </c>
      <c r="B709" s="25" t="s">
        <v>20406</v>
      </c>
    </row>
    <row r="710" spans="1:2">
      <c r="A710" s="25" t="s">
        <v>20868</v>
      </c>
      <c r="B710" s="25" t="s">
        <v>20406</v>
      </c>
    </row>
    <row r="711" spans="1:2">
      <c r="A711" s="25" t="s">
        <v>20869</v>
      </c>
      <c r="B711" s="25" t="s">
        <v>20406</v>
      </c>
    </row>
    <row r="712" spans="1:2">
      <c r="A712" s="25" t="s">
        <v>20870</v>
      </c>
      <c r="B712" s="25" t="s">
        <v>20406</v>
      </c>
    </row>
    <row r="713" spans="1:2">
      <c r="A713" s="25" t="s">
        <v>20871</v>
      </c>
      <c r="B713" s="25" t="s">
        <v>20406</v>
      </c>
    </row>
    <row r="714" spans="1:2">
      <c r="A714" s="25" t="s">
        <v>16119</v>
      </c>
      <c r="B714" s="125" t="s">
        <v>20419</v>
      </c>
    </row>
    <row r="715" spans="1:2">
      <c r="A715" s="25" t="s">
        <v>17152</v>
      </c>
      <c r="B715" s="25" t="s">
        <v>20406</v>
      </c>
    </row>
    <row r="716" spans="1:2">
      <c r="A716" s="25" t="s">
        <v>23325</v>
      </c>
      <c r="B716" s="25" t="s">
        <v>20406</v>
      </c>
    </row>
    <row r="717" spans="1:2">
      <c r="A717" s="25" t="s">
        <v>20872</v>
      </c>
      <c r="B717" s="125" t="s">
        <v>20419</v>
      </c>
    </row>
    <row r="718" spans="1:2">
      <c r="A718" s="25" t="s">
        <v>20873</v>
      </c>
      <c r="B718" s="125" t="s">
        <v>20419</v>
      </c>
    </row>
    <row r="719" spans="1:2">
      <c r="A719" s="25" t="s">
        <v>20874</v>
      </c>
      <c r="B719" s="125" t="s">
        <v>20419</v>
      </c>
    </row>
    <row r="720" spans="1:2">
      <c r="A720" s="25" t="s">
        <v>20875</v>
      </c>
      <c r="B720" s="125" t="s">
        <v>20419</v>
      </c>
    </row>
    <row r="721" spans="1:2">
      <c r="A721" s="25" t="s">
        <v>9014</v>
      </c>
      <c r="B721" s="125" t="s">
        <v>20419</v>
      </c>
    </row>
    <row r="722" spans="1:2">
      <c r="A722" s="25" t="s">
        <v>20876</v>
      </c>
      <c r="B722" s="125" t="s">
        <v>20419</v>
      </c>
    </row>
    <row r="723" spans="1:2">
      <c r="A723" s="25" t="s">
        <v>23326</v>
      </c>
      <c r="B723" s="125" t="s">
        <v>20419</v>
      </c>
    </row>
    <row r="724" spans="1:2">
      <c r="A724" s="25" t="s">
        <v>8883</v>
      </c>
      <c r="B724" s="125" t="s">
        <v>20419</v>
      </c>
    </row>
    <row r="725" spans="1:2">
      <c r="A725" s="25" t="s">
        <v>20877</v>
      </c>
      <c r="B725" s="25" t="s">
        <v>20406</v>
      </c>
    </row>
    <row r="726" spans="1:2">
      <c r="A726" s="25" t="s">
        <v>20878</v>
      </c>
      <c r="B726" s="25" t="s">
        <v>20406</v>
      </c>
    </row>
    <row r="727" spans="1:2">
      <c r="A727" s="25" t="s">
        <v>20879</v>
      </c>
      <c r="B727" s="25" t="s">
        <v>20406</v>
      </c>
    </row>
    <row r="728" spans="1:2">
      <c r="A728" s="25" t="s">
        <v>20880</v>
      </c>
      <c r="B728" s="25" t="s">
        <v>20406</v>
      </c>
    </row>
    <row r="729" spans="1:2">
      <c r="A729" s="25" t="s">
        <v>13444</v>
      </c>
      <c r="B729" s="125" t="s">
        <v>20419</v>
      </c>
    </row>
    <row r="730" spans="1:2">
      <c r="A730" s="25" t="s">
        <v>20881</v>
      </c>
      <c r="B730" s="125" t="s">
        <v>20419</v>
      </c>
    </row>
    <row r="731" spans="1:2">
      <c r="A731" s="25" t="s">
        <v>17611</v>
      </c>
      <c r="B731" s="125" t="s">
        <v>20419</v>
      </c>
    </row>
    <row r="732" spans="1:2">
      <c r="A732" s="25" t="s">
        <v>20882</v>
      </c>
      <c r="B732" s="25" t="s">
        <v>20406</v>
      </c>
    </row>
    <row r="733" spans="1:2">
      <c r="A733" s="25" t="s">
        <v>20883</v>
      </c>
      <c r="B733" s="25" t="s">
        <v>20406</v>
      </c>
    </row>
    <row r="734" spans="1:2">
      <c r="A734" s="25" t="s">
        <v>23327</v>
      </c>
      <c r="B734" s="25" t="s">
        <v>20406</v>
      </c>
    </row>
    <row r="735" spans="1:2">
      <c r="A735" s="25" t="s">
        <v>23328</v>
      </c>
      <c r="B735" s="25" t="s">
        <v>20406</v>
      </c>
    </row>
    <row r="736" spans="1:2">
      <c r="A736" s="25" t="s">
        <v>20884</v>
      </c>
      <c r="B736" s="25" t="s">
        <v>20406</v>
      </c>
    </row>
    <row r="737" spans="1:2">
      <c r="A737" s="25" t="s">
        <v>20885</v>
      </c>
      <c r="B737" s="25" t="s">
        <v>20406</v>
      </c>
    </row>
    <row r="738" spans="1:2">
      <c r="A738" s="25" t="s">
        <v>20886</v>
      </c>
      <c r="B738" s="25" t="s">
        <v>20406</v>
      </c>
    </row>
    <row r="739" spans="1:2">
      <c r="A739" s="25" t="s">
        <v>20887</v>
      </c>
      <c r="B739" s="25" t="s">
        <v>20406</v>
      </c>
    </row>
    <row r="740" spans="1:2">
      <c r="A740" s="25" t="s">
        <v>20888</v>
      </c>
      <c r="B740" s="25" t="s">
        <v>20406</v>
      </c>
    </row>
    <row r="741" spans="1:2">
      <c r="A741" s="25" t="s">
        <v>20889</v>
      </c>
      <c r="B741" s="25" t="s">
        <v>20406</v>
      </c>
    </row>
    <row r="742" spans="1:2">
      <c r="A742" s="25" t="s">
        <v>23329</v>
      </c>
      <c r="B742" s="25" t="s">
        <v>20406</v>
      </c>
    </row>
    <row r="743" spans="1:2">
      <c r="A743" s="25" t="s">
        <v>20890</v>
      </c>
      <c r="B743" s="25" t="s">
        <v>20406</v>
      </c>
    </row>
    <row r="744" spans="1:2">
      <c r="A744" s="25" t="s">
        <v>20891</v>
      </c>
      <c r="B744" s="25" t="s">
        <v>20406</v>
      </c>
    </row>
    <row r="745" spans="1:2">
      <c r="A745" s="25" t="s">
        <v>20892</v>
      </c>
      <c r="B745" s="25" t="s">
        <v>20406</v>
      </c>
    </row>
    <row r="746" spans="1:2">
      <c r="A746" s="25" t="s">
        <v>20893</v>
      </c>
      <c r="B746" s="25" t="s">
        <v>20406</v>
      </c>
    </row>
    <row r="747" spans="1:2">
      <c r="A747" s="25" t="s">
        <v>20894</v>
      </c>
      <c r="B747" s="25" t="s">
        <v>20406</v>
      </c>
    </row>
    <row r="748" spans="1:2">
      <c r="A748" s="25" t="s">
        <v>20895</v>
      </c>
      <c r="B748" s="25" t="s">
        <v>20406</v>
      </c>
    </row>
    <row r="749" spans="1:2">
      <c r="A749" s="25" t="s">
        <v>20896</v>
      </c>
      <c r="B749" s="25" t="s">
        <v>20406</v>
      </c>
    </row>
    <row r="750" spans="1:2">
      <c r="A750" s="25" t="s">
        <v>20897</v>
      </c>
      <c r="B750" s="25" t="s">
        <v>20406</v>
      </c>
    </row>
    <row r="751" spans="1:2">
      <c r="A751" s="25" t="s">
        <v>20898</v>
      </c>
      <c r="B751" s="25" t="s">
        <v>20406</v>
      </c>
    </row>
    <row r="752" spans="1:2">
      <c r="A752" s="25" t="s">
        <v>20899</v>
      </c>
      <c r="B752" s="25" t="s">
        <v>20406</v>
      </c>
    </row>
    <row r="753" spans="1:2">
      <c r="A753" s="25" t="s">
        <v>20900</v>
      </c>
      <c r="B753" s="25" t="s">
        <v>20406</v>
      </c>
    </row>
    <row r="754" spans="1:2">
      <c r="A754" s="25" t="s">
        <v>20901</v>
      </c>
      <c r="B754" s="25" t="s">
        <v>20406</v>
      </c>
    </row>
    <row r="755" spans="1:2">
      <c r="A755" s="25" t="s">
        <v>20902</v>
      </c>
      <c r="B755" s="25" t="s">
        <v>20406</v>
      </c>
    </row>
    <row r="756" spans="1:2">
      <c r="A756" s="25" t="s">
        <v>20903</v>
      </c>
      <c r="B756" s="25" t="s">
        <v>20406</v>
      </c>
    </row>
    <row r="757" spans="1:2">
      <c r="A757" s="25" t="s">
        <v>23330</v>
      </c>
      <c r="B757" s="25" t="s">
        <v>20406</v>
      </c>
    </row>
    <row r="758" spans="1:2">
      <c r="A758" s="25" t="s">
        <v>23331</v>
      </c>
      <c r="B758" s="25" t="s">
        <v>20406</v>
      </c>
    </row>
    <row r="759" spans="1:2">
      <c r="A759" s="25" t="s">
        <v>20904</v>
      </c>
      <c r="B759" s="25" t="s">
        <v>20406</v>
      </c>
    </row>
    <row r="760" spans="1:2">
      <c r="A760" s="25" t="s">
        <v>20905</v>
      </c>
      <c r="B760" s="25" t="s">
        <v>20406</v>
      </c>
    </row>
    <row r="761" spans="1:2">
      <c r="A761" s="25" t="s">
        <v>20906</v>
      </c>
      <c r="B761" s="25" t="s">
        <v>20406</v>
      </c>
    </row>
    <row r="762" spans="1:2">
      <c r="A762" s="25" t="s">
        <v>20907</v>
      </c>
      <c r="B762" s="25" t="s">
        <v>20406</v>
      </c>
    </row>
    <row r="763" spans="1:2">
      <c r="A763" s="25" t="s">
        <v>20908</v>
      </c>
      <c r="B763" s="25" t="s">
        <v>20406</v>
      </c>
    </row>
    <row r="764" spans="1:2">
      <c r="A764" s="25" t="s">
        <v>23332</v>
      </c>
      <c r="B764" s="125" t="s">
        <v>20419</v>
      </c>
    </row>
    <row r="765" spans="1:2">
      <c r="A765" s="25" t="s">
        <v>23332</v>
      </c>
      <c r="B765" s="125" t="s">
        <v>20419</v>
      </c>
    </row>
    <row r="766" spans="1:2">
      <c r="A766" s="25" t="s">
        <v>23332</v>
      </c>
      <c r="B766" s="125" t="s">
        <v>20419</v>
      </c>
    </row>
    <row r="767" spans="1:2">
      <c r="A767" s="25" t="s">
        <v>10401</v>
      </c>
      <c r="B767" s="125" t="s">
        <v>20419</v>
      </c>
    </row>
    <row r="768" spans="1:2">
      <c r="A768" s="25" t="s">
        <v>20909</v>
      </c>
      <c r="B768" s="25" t="s">
        <v>20406</v>
      </c>
    </row>
    <row r="769" spans="1:2">
      <c r="A769" s="25" t="s">
        <v>20910</v>
      </c>
      <c r="B769" s="25" t="s">
        <v>20406</v>
      </c>
    </row>
    <row r="770" spans="1:2">
      <c r="A770" s="25" t="s">
        <v>20911</v>
      </c>
      <c r="B770" s="25" t="s">
        <v>20406</v>
      </c>
    </row>
    <row r="771" spans="1:2">
      <c r="A771" s="25" t="s">
        <v>20912</v>
      </c>
      <c r="B771" s="25" t="s">
        <v>20406</v>
      </c>
    </row>
    <row r="772" spans="1:2">
      <c r="A772" s="25" t="s">
        <v>20913</v>
      </c>
      <c r="B772" s="25" t="s">
        <v>20406</v>
      </c>
    </row>
    <row r="773" spans="1:2">
      <c r="A773" s="25" t="s">
        <v>20914</v>
      </c>
      <c r="B773" s="25" t="s">
        <v>20406</v>
      </c>
    </row>
    <row r="774" spans="1:2">
      <c r="A774" s="25" t="s">
        <v>20915</v>
      </c>
      <c r="B774" s="25" t="s">
        <v>20406</v>
      </c>
    </row>
    <row r="775" spans="1:2">
      <c r="A775" s="25" t="s">
        <v>20916</v>
      </c>
      <c r="B775" s="25" t="s">
        <v>20406</v>
      </c>
    </row>
    <row r="776" spans="1:2">
      <c r="A776" s="25" t="s">
        <v>20917</v>
      </c>
      <c r="B776" s="25" t="s">
        <v>20406</v>
      </c>
    </row>
    <row r="777" spans="1:2">
      <c r="A777" s="25" t="s">
        <v>20918</v>
      </c>
      <c r="B777" s="25" t="s">
        <v>20406</v>
      </c>
    </row>
    <row r="778" spans="1:2">
      <c r="A778" s="25" t="s">
        <v>14438</v>
      </c>
      <c r="B778" s="125" t="s">
        <v>20419</v>
      </c>
    </row>
    <row r="779" spans="1:2">
      <c r="A779" s="25" t="s">
        <v>18267</v>
      </c>
      <c r="B779" s="125" t="s">
        <v>20419</v>
      </c>
    </row>
    <row r="780" spans="1:2">
      <c r="A780" s="25" t="s">
        <v>16864</v>
      </c>
      <c r="B780" s="25" t="s">
        <v>20406</v>
      </c>
    </row>
    <row r="781" spans="1:2">
      <c r="A781" s="25" t="s">
        <v>13875</v>
      </c>
      <c r="B781" s="25" t="s">
        <v>20406</v>
      </c>
    </row>
    <row r="782" spans="1:2">
      <c r="A782" s="25" t="s">
        <v>18123</v>
      </c>
      <c r="B782" s="125" t="s">
        <v>20419</v>
      </c>
    </row>
    <row r="783" spans="1:2">
      <c r="A783" s="25" t="s">
        <v>20919</v>
      </c>
      <c r="B783" s="125" t="s">
        <v>20419</v>
      </c>
    </row>
    <row r="784" spans="1:2">
      <c r="A784" s="25" t="s">
        <v>17786</v>
      </c>
      <c r="B784" s="125" t="s">
        <v>20419</v>
      </c>
    </row>
    <row r="785" spans="1:2">
      <c r="A785" s="25" t="s">
        <v>15391</v>
      </c>
      <c r="B785" s="125" t="s">
        <v>20419</v>
      </c>
    </row>
    <row r="786" spans="1:2">
      <c r="A786" s="25" t="s">
        <v>7403</v>
      </c>
      <c r="B786" s="125" t="s">
        <v>20419</v>
      </c>
    </row>
    <row r="787" spans="1:2">
      <c r="A787" s="25" t="s">
        <v>20920</v>
      </c>
      <c r="B787" s="125" t="s">
        <v>20419</v>
      </c>
    </row>
    <row r="788" spans="1:2">
      <c r="A788" s="25" t="s">
        <v>20921</v>
      </c>
      <c r="B788" s="125" t="s">
        <v>20419</v>
      </c>
    </row>
    <row r="789" spans="1:2">
      <c r="A789" s="25" t="s">
        <v>12463</v>
      </c>
      <c r="B789" s="125" t="s">
        <v>20419</v>
      </c>
    </row>
    <row r="790" spans="1:2">
      <c r="A790" s="25" t="s">
        <v>12460</v>
      </c>
      <c r="B790" s="125" t="s">
        <v>20419</v>
      </c>
    </row>
    <row r="791" spans="1:2">
      <c r="A791" s="25" t="s">
        <v>14492</v>
      </c>
      <c r="B791" s="125" t="s">
        <v>20419</v>
      </c>
    </row>
    <row r="792" spans="1:2">
      <c r="A792" s="25" t="s">
        <v>16866</v>
      </c>
      <c r="B792" s="125" t="s">
        <v>20419</v>
      </c>
    </row>
    <row r="793" spans="1:2">
      <c r="A793" s="25" t="s">
        <v>10476</v>
      </c>
      <c r="B793" s="125" t="s">
        <v>20419</v>
      </c>
    </row>
    <row r="794" spans="1:2">
      <c r="A794" s="25" t="s">
        <v>13950</v>
      </c>
      <c r="B794" s="125" t="s">
        <v>20419</v>
      </c>
    </row>
    <row r="795" spans="1:2">
      <c r="A795" s="25" t="s">
        <v>20922</v>
      </c>
      <c r="B795" s="125" t="s">
        <v>20419</v>
      </c>
    </row>
    <row r="796" spans="1:2">
      <c r="A796" s="25" t="s">
        <v>20923</v>
      </c>
      <c r="B796" s="125" t="s">
        <v>20419</v>
      </c>
    </row>
    <row r="797" spans="1:2">
      <c r="A797" s="25" t="s">
        <v>20924</v>
      </c>
      <c r="B797" s="25" t="s">
        <v>20406</v>
      </c>
    </row>
    <row r="798" spans="1:2">
      <c r="A798" s="25" t="s">
        <v>23333</v>
      </c>
      <c r="B798" s="25" t="s">
        <v>20406</v>
      </c>
    </row>
    <row r="799" spans="1:2">
      <c r="A799" s="25" t="s">
        <v>13268</v>
      </c>
      <c r="B799" s="25" t="s">
        <v>20406</v>
      </c>
    </row>
    <row r="800" spans="1:2">
      <c r="A800" s="25" t="s">
        <v>23334</v>
      </c>
      <c r="B800" s="25" t="s">
        <v>20406</v>
      </c>
    </row>
    <row r="801" spans="1:2">
      <c r="A801" s="25" t="s">
        <v>20925</v>
      </c>
      <c r="B801" s="25" t="s">
        <v>20406</v>
      </c>
    </row>
    <row r="802" spans="1:2">
      <c r="A802" s="25" t="s">
        <v>23335</v>
      </c>
      <c r="B802" s="25" t="s">
        <v>20406</v>
      </c>
    </row>
    <row r="803" spans="1:2">
      <c r="A803" s="25" t="s">
        <v>23335</v>
      </c>
      <c r="B803" s="25" t="s">
        <v>20406</v>
      </c>
    </row>
    <row r="804" spans="1:2">
      <c r="A804" s="25" t="s">
        <v>23335</v>
      </c>
      <c r="B804" s="25" t="s">
        <v>20406</v>
      </c>
    </row>
    <row r="805" spans="1:2">
      <c r="A805" s="25" t="s">
        <v>23336</v>
      </c>
      <c r="B805" s="25" t="s">
        <v>20406</v>
      </c>
    </row>
    <row r="806" spans="1:2">
      <c r="A806" s="25" t="s">
        <v>10090</v>
      </c>
      <c r="B806" s="125" t="s">
        <v>20419</v>
      </c>
    </row>
    <row r="807" spans="1:2">
      <c r="A807" s="25" t="s">
        <v>20927</v>
      </c>
      <c r="B807" s="25" t="s">
        <v>20406</v>
      </c>
    </row>
    <row r="808" spans="1:2">
      <c r="A808" s="25" t="s">
        <v>20928</v>
      </c>
      <c r="B808" s="25" t="s">
        <v>20406</v>
      </c>
    </row>
    <row r="809" spans="1:2">
      <c r="A809" s="25" t="s">
        <v>11256</v>
      </c>
      <c r="B809" s="125" t="s">
        <v>20419</v>
      </c>
    </row>
    <row r="810" spans="1:2">
      <c r="A810" s="25" t="s">
        <v>10087</v>
      </c>
      <c r="B810" s="125" t="s">
        <v>20419</v>
      </c>
    </row>
    <row r="811" spans="1:2">
      <c r="A811" s="25" t="s">
        <v>14218</v>
      </c>
      <c r="B811" s="125" t="s">
        <v>20419</v>
      </c>
    </row>
    <row r="812" spans="1:2">
      <c r="A812" s="25" t="s">
        <v>10318</v>
      </c>
      <c r="B812" s="125" t="s">
        <v>20419</v>
      </c>
    </row>
    <row r="813" spans="1:2">
      <c r="A813" s="25" t="s">
        <v>7933</v>
      </c>
      <c r="B813" s="25" t="s">
        <v>20406</v>
      </c>
    </row>
    <row r="814" spans="1:2">
      <c r="A814" s="25" t="s">
        <v>23337</v>
      </c>
      <c r="B814" s="25" t="s">
        <v>20406</v>
      </c>
    </row>
    <row r="815" spans="1:2">
      <c r="A815" s="25" t="s">
        <v>8161</v>
      </c>
      <c r="B815" s="125" t="s">
        <v>20419</v>
      </c>
    </row>
    <row r="816" spans="1:2">
      <c r="A816" s="25" t="s">
        <v>17135</v>
      </c>
      <c r="B816" s="125" t="s">
        <v>20419</v>
      </c>
    </row>
    <row r="817" spans="1:2">
      <c r="A817" s="25" t="s">
        <v>15366</v>
      </c>
      <c r="B817" s="125" t="s">
        <v>20419</v>
      </c>
    </row>
    <row r="818" spans="1:2">
      <c r="A818" s="25" t="s">
        <v>13131</v>
      </c>
      <c r="B818" s="125" t="s">
        <v>20419</v>
      </c>
    </row>
    <row r="819" spans="1:2">
      <c r="A819" s="25" t="s">
        <v>7934</v>
      </c>
      <c r="B819" s="125" t="s">
        <v>20419</v>
      </c>
    </row>
    <row r="820" spans="1:2">
      <c r="A820" s="25" t="s">
        <v>20929</v>
      </c>
      <c r="B820" s="25" t="s">
        <v>20406</v>
      </c>
    </row>
    <row r="821" spans="1:2">
      <c r="A821" s="25" t="s">
        <v>20930</v>
      </c>
      <c r="B821" s="25" t="s">
        <v>20406</v>
      </c>
    </row>
    <row r="822" spans="1:2">
      <c r="A822" s="25" t="s">
        <v>20931</v>
      </c>
      <c r="B822" s="25" t="s">
        <v>20406</v>
      </c>
    </row>
    <row r="823" spans="1:2">
      <c r="A823" s="25" t="s">
        <v>20932</v>
      </c>
      <c r="B823" s="25" t="s">
        <v>20406</v>
      </c>
    </row>
    <row r="824" spans="1:2">
      <c r="A824" s="25" t="s">
        <v>20933</v>
      </c>
      <c r="B824" s="25" t="s">
        <v>20406</v>
      </c>
    </row>
    <row r="825" spans="1:2">
      <c r="A825" s="25" t="s">
        <v>20934</v>
      </c>
      <c r="B825" s="25" t="s">
        <v>20406</v>
      </c>
    </row>
    <row r="826" spans="1:2">
      <c r="A826" s="25" t="s">
        <v>20935</v>
      </c>
      <c r="B826" s="25" t="s">
        <v>20406</v>
      </c>
    </row>
    <row r="827" spans="1:2">
      <c r="A827" s="25" t="s">
        <v>23338</v>
      </c>
      <c r="B827" s="25" t="s">
        <v>20406</v>
      </c>
    </row>
    <row r="828" spans="1:2">
      <c r="A828" s="25" t="s">
        <v>20936</v>
      </c>
      <c r="B828" s="25" t="s">
        <v>20406</v>
      </c>
    </row>
    <row r="829" spans="1:2">
      <c r="A829" s="25" t="s">
        <v>20937</v>
      </c>
      <c r="B829" s="25" t="s">
        <v>20406</v>
      </c>
    </row>
    <row r="830" spans="1:2">
      <c r="A830" s="25" t="s">
        <v>9640</v>
      </c>
      <c r="B830" s="125" t="s">
        <v>20419</v>
      </c>
    </row>
    <row r="831" spans="1:2">
      <c r="A831" s="25" t="s">
        <v>23339</v>
      </c>
      <c r="B831" s="25" t="s">
        <v>20406</v>
      </c>
    </row>
    <row r="832" spans="1:2">
      <c r="A832" s="25" t="s">
        <v>23340</v>
      </c>
      <c r="B832" s="25" t="s">
        <v>20406</v>
      </c>
    </row>
    <row r="833" spans="1:2">
      <c r="A833" s="25" t="s">
        <v>9732</v>
      </c>
      <c r="B833" s="125" t="s">
        <v>20419</v>
      </c>
    </row>
    <row r="834" spans="1:2">
      <c r="A834" s="25" t="s">
        <v>20938</v>
      </c>
      <c r="B834" s="25" t="s">
        <v>20406</v>
      </c>
    </row>
    <row r="835" spans="1:2">
      <c r="A835" s="25" t="s">
        <v>20939</v>
      </c>
      <c r="B835" s="25" t="s">
        <v>20406</v>
      </c>
    </row>
    <row r="836" spans="1:2">
      <c r="A836" s="25" t="s">
        <v>20940</v>
      </c>
      <c r="B836" s="25" t="s">
        <v>20406</v>
      </c>
    </row>
    <row r="837" spans="1:2">
      <c r="A837" s="25" t="s">
        <v>20941</v>
      </c>
      <c r="B837" s="25" t="s">
        <v>20406</v>
      </c>
    </row>
    <row r="838" spans="1:2">
      <c r="A838" s="25" t="s">
        <v>20942</v>
      </c>
      <c r="B838" s="25" t="s">
        <v>20406</v>
      </c>
    </row>
    <row r="839" spans="1:2">
      <c r="A839" s="25" t="s">
        <v>20943</v>
      </c>
      <c r="B839" s="25" t="s">
        <v>20406</v>
      </c>
    </row>
    <row r="840" spans="1:2">
      <c r="A840" s="25" t="s">
        <v>20944</v>
      </c>
      <c r="B840" s="25" t="s">
        <v>20406</v>
      </c>
    </row>
    <row r="841" spans="1:2">
      <c r="A841" s="25" t="s">
        <v>12543</v>
      </c>
      <c r="B841" s="25" t="s">
        <v>20406</v>
      </c>
    </row>
    <row r="842" spans="1:2">
      <c r="A842" s="25" t="s">
        <v>17400</v>
      </c>
      <c r="B842" s="125" t="s">
        <v>20419</v>
      </c>
    </row>
    <row r="843" spans="1:2">
      <c r="A843" s="25" t="s">
        <v>18120</v>
      </c>
      <c r="B843" s="125" t="s">
        <v>20419</v>
      </c>
    </row>
    <row r="844" spans="1:2">
      <c r="A844" s="25" t="s">
        <v>18117</v>
      </c>
      <c r="B844" s="125" t="s">
        <v>20419</v>
      </c>
    </row>
    <row r="845" spans="1:2">
      <c r="A845" s="25" t="s">
        <v>20945</v>
      </c>
      <c r="B845" s="125" t="s">
        <v>20419</v>
      </c>
    </row>
    <row r="846" spans="1:2">
      <c r="A846" s="25" t="s">
        <v>16847</v>
      </c>
      <c r="B846" s="125" t="s">
        <v>20419</v>
      </c>
    </row>
    <row r="847" spans="1:2">
      <c r="A847" s="25" t="s">
        <v>15398</v>
      </c>
      <c r="B847" s="125" t="s">
        <v>20419</v>
      </c>
    </row>
    <row r="848" spans="1:2">
      <c r="A848" s="25" t="s">
        <v>19040</v>
      </c>
      <c r="B848" s="125" t="s">
        <v>20419</v>
      </c>
    </row>
    <row r="849" spans="1:2">
      <c r="A849" s="25" t="s">
        <v>20946</v>
      </c>
      <c r="B849" s="125" t="s">
        <v>20419</v>
      </c>
    </row>
    <row r="850" spans="1:2">
      <c r="A850" s="25" t="s">
        <v>12935</v>
      </c>
      <c r="B850" s="125" t="s">
        <v>20419</v>
      </c>
    </row>
    <row r="851" spans="1:2">
      <c r="A851" s="25" t="s">
        <v>20947</v>
      </c>
      <c r="B851" s="25" t="s">
        <v>20406</v>
      </c>
    </row>
    <row r="852" spans="1:2">
      <c r="A852" s="25" t="s">
        <v>20948</v>
      </c>
      <c r="B852" s="25" t="s">
        <v>20406</v>
      </c>
    </row>
    <row r="853" spans="1:2">
      <c r="A853" s="25" t="s">
        <v>20949</v>
      </c>
      <c r="B853" s="25" t="s">
        <v>20406</v>
      </c>
    </row>
    <row r="854" spans="1:2">
      <c r="A854" s="25" t="s">
        <v>20950</v>
      </c>
      <c r="B854" s="25" t="s">
        <v>20406</v>
      </c>
    </row>
    <row r="855" spans="1:2">
      <c r="A855" s="25" t="s">
        <v>20951</v>
      </c>
      <c r="B855" s="25" t="s">
        <v>20406</v>
      </c>
    </row>
    <row r="856" spans="1:2">
      <c r="A856" s="25" t="s">
        <v>20952</v>
      </c>
      <c r="B856" s="25" t="s">
        <v>20406</v>
      </c>
    </row>
    <row r="857" spans="1:2">
      <c r="A857" s="25" t="s">
        <v>20953</v>
      </c>
      <c r="B857" s="25" t="s">
        <v>20406</v>
      </c>
    </row>
    <row r="858" spans="1:2">
      <c r="A858" s="25" t="s">
        <v>20954</v>
      </c>
      <c r="B858" s="25" t="s">
        <v>20406</v>
      </c>
    </row>
    <row r="859" spans="1:2">
      <c r="A859" s="25" t="s">
        <v>20955</v>
      </c>
      <c r="B859" s="25" t="s">
        <v>20406</v>
      </c>
    </row>
    <row r="860" spans="1:2">
      <c r="A860" s="25" t="s">
        <v>20956</v>
      </c>
      <c r="B860" s="25" t="s">
        <v>20406</v>
      </c>
    </row>
    <row r="861" spans="1:2">
      <c r="A861" s="25" t="s">
        <v>20957</v>
      </c>
      <c r="B861" s="25" t="s">
        <v>20406</v>
      </c>
    </row>
    <row r="862" spans="1:2">
      <c r="A862" s="25" t="s">
        <v>20958</v>
      </c>
      <c r="B862" s="25" t="s">
        <v>20406</v>
      </c>
    </row>
    <row r="863" spans="1:2">
      <c r="A863" s="25" t="s">
        <v>20959</v>
      </c>
      <c r="B863" s="25" t="s">
        <v>20406</v>
      </c>
    </row>
    <row r="864" spans="1:2">
      <c r="A864" s="25" t="s">
        <v>8364</v>
      </c>
      <c r="B864" s="125" t="s">
        <v>20419</v>
      </c>
    </row>
    <row r="865" spans="1:2">
      <c r="A865" s="25" t="s">
        <v>23341</v>
      </c>
      <c r="B865" s="25" t="s">
        <v>20406</v>
      </c>
    </row>
    <row r="866" spans="1:2">
      <c r="A866" s="25" t="s">
        <v>23342</v>
      </c>
      <c r="B866" s="25" t="s">
        <v>20406</v>
      </c>
    </row>
    <row r="867" spans="1:2">
      <c r="A867" s="25" t="s">
        <v>20960</v>
      </c>
      <c r="B867" s="25" t="s">
        <v>20406</v>
      </c>
    </row>
    <row r="868" spans="1:2">
      <c r="A868" s="25" t="s">
        <v>20961</v>
      </c>
      <c r="B868" s="125" t="s">
        <v>20419</v>
      </c>
    </row>
    <row r="869" spans="1:2">
      <c r="A869" s="25" t="s">
        <v>20962</v>
      </c>
      <c r="B869" s="125" t="s">
        <v>20419</v>
      </c>
    </row>
    <row r="870" spans="1:2">
      <c r="A870" s="25" t="s">
        <v>20963</v>
      </c>
      <c r="B870" s="125" t="s">
        <v>20419</v>
      </c>
    </row>
    <row r="871" spans="1:2">
      <c r="A871" s="25" t="s">
        <v>20964</v>
      </c>
      <c r="B871" s="125" t="s">
        <v>20419</v>
      </c>
    </row>
    <row r="872" spans="1:2">
      <c r="A872" s="25" t="s">
        <v>20965</v>
      </c>
      <c r="B872" s="125" t="s">
        <v>20419</v>
      </c>
    </row>
    <row r="873" spans="1:2">
      <c r="A873" s="25" t="s">
        <v>20966</v>
      </c>
      <c r="B873" s="125" t="s">
        <v>20419</v>
      </c>
    </row>
    <row r="874" spans="1:2">
      <c r="A874" s="25" t="s">
        <v>20967</v>
      </c>
      <c r="B874" s="125" t="s">
        <v>20419</v>
      </c>
    </row>
    <row r="875" spans="1:2">
      <c r="A875" s="25" t="s">
        <v>20968</v>
      </c>
      <c r="B875" s="125" t="s">
        <v>20419</v>
      </c>
    </row>
    <row r="876" spans="1:2">
      <c r="A876" s="25" t="s">
        <v>20969</v>
      </c>
      <c r="B876" s="25" t="s">
        <v>20406</v>
      </c>
    </row>
    <row r="877" spans="1:2">
      <c r="A877" s="25" t="s">
        <v>17778</v>
      </c>
      <c r="B877" s="125" t="s">
        <v>20419</v>
      </c>
    </row>
    <row r="878" spans="1:2">
      <c r="A878" s="25" t="s">
        <v>17515</v>
      </c>
      <c r="B878" s="125" t="s">
        <v>20419</v>
      </c>
    </row>
    <row r="879" spans="1:2">
      <c r="A879" s="25" t="s">
        <v>16631</v>
      </c>
      <c r="B879" s="125" t="s">
        <v>20419</v>
      </c>
    </row>
    <row r="880" spans="1:2">
      <c r="A880" s="25" t="s">
        <v>20970</v>
      </c>
      <c r="B880" s="25" t="s">
        <v>20406</v>
      </c>
    </row>
    <row r="881" spans="1:2">
      <c r="A881" s="25" t="s">
        <v>20971</v>
      </c>
      <c r="B881" s="25" t="s">
        <v>20406</v>
      </c>
    </row>
    <row r="882" spans="1:2">
      <c r="A882" s="25" t="s">
        <v>20972</v>
      </c>
      <c r="B882" s="25" t="s">
        <v>20406</v>
      </c>
    </row>
    <row r="883" spans="1:2">
      <c r="A883" s="25" t="s">
        <v>20973</v>
      </c>
      <c r="B883" s="25" t="s">
        <v>20406</v>
      </c>
    </row>
    <row r="884" spans="1:2">
      <c r="A884" s="25" t="s">
        <v>20974</v>
      </c>
      <c r="B884" s="25" t="s">
        <v>20406</v>
      </c>
    </row>
    <row r="885" spans="1:2">
      <c r="A885" s="25" t="s">
        <v>20975</v>
      </c>
      <c r="B885" s="25" t="s">
        <v>20406</v>
      </c>
    </row>
    <row r="886" spans="1:2">
      <c r="A886" s="25" t="s">
        <v>20976</v>
      </c>
      <c r="B886" s="25" t="s">
        <v>20406</v>
      </c>
    </row>
    <row r="887" spans="1:2">
      <c r="A887" s="25" t="s">
        <v>20977</v>
      </c>
      <c r="B887" s="25" t="s">
        <v>20406</v>
      </c>
    </row>
    <row r="888" spans="1:2">
      <c r="A888" s="25" t="s">
        <v>20978</v>
      </c>
      <c r="B888" s="25" t="s">
        <v>20406</v>
      </c>
    </row>
    <row r="889" spans="1:2">
      <c r="A889" s="25" t="s">
        <v>20979</v>
      </c>
      <c r="B889" s="25" t="s">
        <v>20406</v>
      </c>
    </row>
    <row r="890" spans="1:2">
      <c r="A890" s="25" t="s">
        <v>20980</v>
      </c>
      <c r="B890" s="25" t="s">
        <v>20406</v>
      </c>
    </row>
    <row r="891" spans="1:2">
      <c r="A891" s="25" t="s">
        <v>20981</v>
      </c>
      <c r="B891" s="25" t="s">
        <v>20406</v>
      </c>
    </row>
    <row r="892" spans="1:2">
      <c r="A892" s="25" t="s">
        <v>20982</v>
      </c>
      <c r="B892" s="125" t="s">
        <v>20419</v>
      </c>
    </row>
    <row r="893" spans="1:2">
      <c r="A893" s="25" t="s">
        <v>20983</v>
      </c>
      <c r="B893" s="125" t="s">
        <v>20419</v>
      </c>
    </row>
    <row r="894" spans="1:2">
      <c r="A894" s="25" t="s">
        <v>20984</v>
      </c>
      <c r="B894" s="125" t="s">
        <v>20419</v>
      </c>
    </row>
    <row r="895" spans="1:2">
      <c r="A895" s="25" t="s">
        <v>7290</v>
      </c>
      <c r="B895" s="125" t="s">
        <v>20419</v>
      </c>
    </row>
    <row r="896" spans="1:2">
      <c r="A896" s="25" t="s">
        <v>13933</v>
      </c>
      <c r="B896" s="125" t="s">
        <v>20419</v>
      </c>
    </row>
    <row r="897" spans="1:2">
      <c r="A897" s="25" t="s">
        <v>20985</v>
      </c>
      <c r="B897" s="125" t="s">
        <v>20419</v>
      </c>
    </row>
    <row r="898" spans="1:2">
      <c r="A898" s="25" t="s">
        <v>14312</v>
      </c>
      <c r="B898" s="125" t="s">
        <v>20419</v>
      </c>
    </row>
    <row r="899" spans="1:2">
      <c r="A899" s="25" t="s">
        <v>17673</v>
      </c>
      <c r="B899" s="125" t="s">
        <v>20419</v>
      </c>
    </row>
    <row r="900" spans="1:2">
      <c r="A900" s="25" t="s">
        <v>20986</v>
      </c>
      <c r="B900" s="125" t="s">
        <v>20419</v>
      </c>
    </row>
    <row r="901" spans="1:2">
      <c r="A901" s="25" t="s">
        <v>14045</v>
      </c>
      <c r="B901" s="125" t="s">
        <v>20419</v>
      </c>
    </row>
    <row r="902" spans="1:2">
      <c r="A902" s="25" t="s">
        <v>9815</v>
      </c>
      <c r="B902" s="125" t="s">
        <v>20419</v>
      </c>
    </row>
    <row r="903" spans="1:2">
      <c r="A903" s="25" t="s">
        <v>20987</v>
      </c>
      <c r="B903" s="125" t="s">
        <v>20419</v>
      </c>
    </row>
    <row r="904" spans="1:2">
      <c r="A904" s="25" t="s">
        <v>20988</v>
      </c>
      <c r="B904" s="125" t="s">
        <v>20419</v>
      </c>
    </row>
    <row r="905" spans="1:2">
      <c r="A905" s="25" t="s">
        <v>10145</v>
      </c>
      <c r="B905" s="25" t="s">
        <v>20406</v>
      </c>
    </row>
    <row r="906" spans="1:2">
      <c r="A906" s="25" t="s">
        <v>15562</v>
      </c>
      <c r="B906" s="25" t="s">
        <v>20406</v>
      </c>
    </row>
    <row r="907" spans="1:2">
      <c r="A907" s="25" t="s">
        <v>23343</v>
      </c>
      <c r="B907" s="25" t="s">
        <v>20406</v>
      </c>
    </row>
    <row r="908" spans="1:2">
      <c r="A908" s="25" t="s">
        <v>23344</v>
      </c>
      <c r="B908" s="25" t="s">
        <v>20406</v>
      </c>
    </row>
    <row r="909" spans="1:2">
      <c r="A909" s="25" t="s">
        <v>23345</v>
      </c>
      <c r="B909" s="25" t="s">
        <v>20406</v>
      </c>
    </row>
    <row r="910" spans="1:2">
      <c r="A910" s="25" t="s">
        <v>23346</v>
      </c>
      <c r="B910" s="25" t="s">
        <v>20406</v>
      </c>
    </row>
    <row r="911" spans="1:2">
      <c r="A911" s="25" t="s">
        <v>23347</v>
      </c>
      <c r="B911" s="25" t="s">
        <v>20406</v>
      </c>
    </row>
    <row r="912" spans="1:2">
      <c r="A912" s="25" t="s">
        <v>23348</v>
      </c>
      <c r="B912" s="25" t="s">
        <v>20406</v>
      </c>
    </row>
    <row r="913" spans="1:2">
      <c r="A913" s="25" t="s">
        <v>23349</v>
      </c>
      <c r="B913" s="25" t="s">
        <v>20406</v>
      </c>
    </row>
    <row r="914" spans="1:2">
      <c r="A914" s="25" t="s">
        <v>23350</v>
      </c>
      <c r="B914" s="25" t="s">
        <v>20406</v>
      </c>
    </row>
    <row r="915" spans="1:2">
      <c r="A915" s="25" t="s">
        <v>23351</v>
      </c>
      <c r="B915" s="125" t="s">
        <v>20419</v>
      </c>
    </row>
    <row r="916" spans="1:2">
      <c r="A916" s="25" t="s">
        <v>23352</v>
      </c>
      <c r="B916" s="125" t="s">
        <v>20419</v>
      </c>
    </row>
    <row r="917" spans="1:2">
      <c r="A917" s="25" t="s">
        <v>20989</v>
      </c>
      <c r="B917" s="25" t="s">
        <v>20406</v>
      </c>
    </row>
    <row r="918" spans="1:2">
      <c r="A918" s="25" t="s">
        <v>10582</v>
      </c>
      <c r="B918" s="125" t="s">
        <v>20419</v>
      </c>
    </row>
    <row r="919" spans="1:2">
      <c r="A919" s="25" t="s">
        <v>17800</v>
      </c>
      <c r="B919" s="125" t="s">
        <v>20419</v>
      </c>
    </row>
    <row r="920" spans="1:2">
      <c r="A920" s="25" t="s">
        <v>20990</v>
      </c>
      <c r="B920" s="25" t="s">
        <v>20406</v>
      </c>
    </row>
    <row r="921" spans="1:2">
      <c r="A921" s="25" t="s">
        <v>20991</v>
      </c>
      <c r="B921" s="25" t="s">
        <v>20406</v>
      </c>
    </row>
    <row r="922" spans="1:2">
      <c r="A922" s="25" t="s">
        <v>20992</v>
      </c>
      <c r="B922" s="25" t="s">
        <v>20406</v>
      </c>
    </row>
    <row r="923" spans="1:2">
      <c r="A923" s="25" t="s">
        <v>20993</v>
      </c>
      <c r="B923" s="25" t="s">
        <v>20406</v>
      </c>
    </row>
    <row r="924" spans="1:2">
      <c r="A924" s="25" t="s">
        <v>20994</v>
      </c>
      <c r="B924" s="25" t="s">
        <v>20406</v>
      </c>
    </row>
    <row r="925" spans="1:2">
      <c r="A925" s="25" t="s">
        <v>20995</v>
      </c>
      <c r="B925" s="25" t="s">
        <v>20406</v>
      </c>
    </row>
    <row r="926" spans="1:2">
      <c r="A926" s="25" t="s">
        <v>20996</v>
      </c>
      <c r="B926" s="25" t="s">
        <v>20406</v>
      </c>
    </row>
    <row r="927" spans="1:2">
      <c r="A927" s="25" t="s">
        <v>20997</v>
      </c>
      <c r="B927" s="25" t="s">
        <v>20406</v>
      </c>
    </row>
    <row r="928" spans="1:2">
      <c r="A928" s="25" t="s">
        <v>20998</v>
      </c>
      <c r="B928" s="25" t="s">
        <v>20406</v>
      </c>
    </row>
    <row r="929" spans="1:2">
      <c r="A929" s="25" t="s">
        <v>20999</v>
      </c>
      <c r="B929" s="25" t="s">
        <v>20406</v>
      </c>
    </row>
    <row r="930" spans="1:2">
      <c r="A930" s="25" t="s">
        <v>21000</v>
      </c>
      <c r="B930" s="25" t="s">
        <v>20406</v>
      </c>
    </row>
    <row r="931" spans="1:2">
      <c r="A931" s="25" t="s">
        <v>21001</v>
      </c>
      <c r="B931" s="25" t="s">
        <v>20406</v>
      </c>
    </row>
    <row r="932" spans="1:2">
      <c r="A932" s="25" t="s">
        <v>14435</v>
      </c>
      <c r="B932" s="125" t="s">
        <v>20419</v>
      </c>
    </row>
    <row r="933" spans="1:2">
      <c r="A933" s="25" t="s">
        <v>23353</v>
      </c>
      <c r="B933" s="125" t="s">
        <v>20419</v>
      </c>
    </row>
    <row r="934" spans="1:2">
      <c r="A934" s="25" t="s">
        <v>17548</v>
      </c>
      <c r="B934" s="125" t="s">
        <v>20419</v>
      </c>
    </row>
    <row r="935" spans="1:2">
      <c r="A935" s="25" t="s">
        <v>18741</v>
      </c>
      <c r="B935" s="125" t="s">
        <v>20419</v>
      </c>
    </row>
    <row r="936" spans="1:2">
      <c r="A936" s="25" t="s">
        <v>7360</v>
      </c>
      <c r="B936" s="125" t="s">
        <v>20419</v>
      </c>
    </row>
    <row r="937" spans="1:2">
      <c r="A937" s="25" t="s">
        <v>21002</v>
      </c>
      <c r="B937" s="125" t="s">
        <v>20419</v>
      </c>
    </row>
    <row r="938" spans="1:2">
      <c r="A938" s="25" t="s">
        <v>21003</v>
      </c>
      <c r="B938" s="125" t="s">
        <v>20419</v>
      </c>
    </row>
    <row r="939" spans="1:2">
      <c r="A939" s="25" t="s">
        <v>17945</v>
      </c>
      <c r="B939" s="125" t="s">
        <v>20419</v>
      </c>
    </row>
    <row r="940" spans="1:2">
      <c r="A940" s="25" t="s">
        <v>13208</v>
      </c>
      <c r="B940" s="125" t="s">
        <v>20419</v>
      </c>
    </row>
    <row r="941" spans="1:2">
      <c r="A941" s="25" t="s">
        <v>23354</v>
      </c>
      <c r="B941" s="25" t="s">
        <v>20406</v>
      </c>
    </row>
    <row r="942" spans="1:2">
      <c r="A942" s="25" t="s">
        <v>23355</v>
      </c>
      <c r="B942" s="25" t="s">
        <v>20406</v>
      </c>
    </row>
    <row r="943" spans="1:2">
      <c r="A943" s="25" t="s">
        <v>23356</v>
      </c>
      <c r="B943" s="25" t="s">
        <v>20406</v>
      </c>
    </row>
    <row r="944" spans="1:2">
      <c r="A944" s="25" t="s">
        <v>23357</v>
      </c>
      <c r="B944" s="25" t="s">
        <v>20406</v>
      </c>
    </row>
    <row r="945" spans="1:2">
      <c r="A945" s="25" t="s">
        <v>23358</v>
      </c>
      <c r="B945" s="25" t="s">
        <v>20406</v>
      </c>
    </row>
    <row r="946" spans="1:2">
      <c r="A946" s="25" t="s">
        <v>21004</v>
      </c>
      <c r="B946" s="125" t="s">
        <v>20419</v>
      </c>
    </row>
    <row r="947" spans="1:2">
      <c r="A947" s="25" t="s">
        <v>10260</v>
      </c>
      <c r="B947" s="125" t="s">
        <v>20419</v>
      </c>
    </row>
    <row r="948" spans="1:2">
      <c r="A948" s="25" t="s">
        <v>21005</v>
      </c>
      <c r="B948" s="125" t="s">
        <v>20419</v>
      </c>
    </row>
    <row r="949" spans="1:2">
      <c r="A949" s="25" t="s">
        <v>10655</v>
      </c>
      <c r="B949" s="125" t="s">
        <v>20419</v>
      </c>
    </row>
    <row r="950" spans="1:2">
      <c r="A950" s="25" t="s">
        <v>21006</v>
      </c>
      <c r="B950" s="125" t="s">
        <v>20419</v>
      </c>
    </row>
    <row r="951" spans="1:2">
      <c r="A951" s="25" t="s">
        <v>21007</v>
      </c>
      <c r="B951" s="125" t="s">
        <v>20419</v>
      </c>
    </row>
    <row r="952" spans="1:2">
      <c r="A952" s="25" t="s">
        <v>13706</v>
      </c>
      <c r="B952" s="125" t="s">
        <v>20419</v>
      </c>
    </row>
    <row r="953" spans="1:2">
      <c r="A953" s="25" t="s">
        <v>21008</v>
      </c>
      <c r="B953" s="25" t="s">
        <v>20406</v>
      </c>
    </row>
    <row r="954" spans="1:2">
      <c r="A954" s="25" t="s">
        <v>21009</v>
      </c>
      <c r="B954" s="25" t="s">
        <v>20406</v>
      </c>
    </row>
    <row r="955" spans="1:2">
      <c r="A955" s="25" t="s">
        <v>21010</v>
      </c>
      <c r="B955" s="25" t="s">
        <v>20406</v>
      </c>
    </row>
    <row r="956" spans="1:2">
      <c r="A956" s="25" t="s">
        <v>21011</v>
      </c>
      <c r="B956" s="25" t="s">
        <v>20406</v>
      </c>
    </row>
    <row r="957" spans="1:2">
      <c r="A957" s="25" t="s">
        <v>21012</v>
      </c>
      <c r="B957" s="25" t="s">
        <v>20406</v>
      </c>
    </row>
    <row r="958" spans="1:2">
      <c r="A958" s="25" t="s">
        <v>21013</v>
      </c>
      <c r="B958" s="25" t="s">
        <v>20406</v>
      </c>
    </row>
    <row r="959" spans="1:2">
      <c r="A959" s="25" t="s">
        <v>8125</v>
      </c>
      <c r="B959" s="125" t="s">
        <v>20419</v>
      </c>
    </row>
    <row r="960" spans="1:2">
      <c r="A960" s="25" t="s">
        <v>21014</v>
      </c>
      <c r="B960" s="125" t="s">
        <v>20419</v>
      </c>
    </row>
    <row r="961" spans="1:2">
      <c r="A961" s="25" t="s">
        <v>11345</v>
      </c>
      <c r="B961" s="125" t="s">
        <v>20419</v>
      </c>
    </row>
    <row r="962" spans="1:2">
      <c r="A962" s="25" t="s">
        <v>14583</v>
      </c>
      <c r="B962" s="125" t="s">
        <v>20419</v>
      </c>
    </row>
    <row r="963" spans="1:2">
      <c r="A963" s="25" t="s">
        <v>14772</v>
      </c>
      <c r="B963" s="125" t="s">
        <v>20419</v>
      </c>
    </row>
    <row r="964" spans="1:2">
      <c r="A964" s="25" t="s">
        <v>14772</v>
      </c>
      <c r="B964" s="125" t="s">
        <v>20419</v>
      </c>
    </row>
    <row r="965" spans="1:2">
      <c r="A965" s="25" t="s">
        <v>21015</v>
      </c>
      <c r="B965" s="25" t="s">
        <v>20406</v>
      </c>
    </row>
    <row r="966" spans="1:2">
      <c r="A966" s="25" t="s">
        <v>21016</v>
      </c>
      <c r="B966" s="25" t="s">
        <v>20406</v>
      </c>
    </row>
    <row r="967" spans="1:2">
      <c r="A967" s="25" t="s">
        <v>21017</v>
      </c>
      <c r="B967" s="25" t="s">
        <v>20406</v>
      </c>
    </row>
    <row r="968" spans="1:2">
      <c r="A968" s="25" t="s">
        <v>15569</v>
      </c>
      <c r="B968" s="125" t="s">
        <v>20419</v>
      </c>
    </row>
    <row r="969" spans="1:2">
      <c r="A969" s="25" t="s">
        <v>13262</v>
      </c>
      <c r="B969" s="125" t="s">
        <v>20419</v>
      </c>
    </row>
    <row r="970" spans="1:2">
      <c r="A970" s="25" t="s">
        <v>16048</v>
      </c>
      <c r="B970" s="125" t="s">
        <v>20419</v>
      </c>
    </row>
    <row r="971" spans="1:2">
      <c r="A971" s="25" t="s">
        <v>23359</v>
      </c>
      <c r="B971" s="25" t="s">
        <v>20406</v>
      </c>
    </row>
    <row r="972" spans="1:2">
      <c r="A972" s="25" t="s">
        <v>23360</v>
      </c>
      <c r="B972" s="25" t="s">
        <v>20406</v>
      </c>
    </row>
    <row r="973" spans="1:2">
      <c r="A973" s="25" t="s">
        <v>21018</v>
      </c>
      <c r="B973" s="25" t="s">
        <v>20406</v>
      </c>
    </row>
    <row r="974" spans="1:2">
      <c r="A974" s="25" t="s">
        <v>21019</v>
      </c>
      <c r="B974" s="25" t="s">
        <v>20406</v>
      </c>
    </row>
    <row r="975" spans="1:2">
      <c r="A975" s="25" t="s">
        <v>13644</v>
      </c>
      <c r="B975" s="125" t="s">
        <v>20419</v>
      </c>
    </row>
    <row r="976" spans="1:2">
      <c r="A976" s="25" t="s">
        <v>21020</v>
      </c>
      <c r="B976" s="125" t="s">
        <v>20419</v>
      </c>
    </row>
    <row r="977" spans="1:2">
      <c r="A977" s="25" t="s">
        <v>12016</v>
      </c>
      <c r="B977" s="125" t="s">
        <v>20419</v>
      </c>
    </row>
    <row r="978" spans="1:2">
      <c r="A978" s="25" t="s">
        <v>16546</v>
      </c>
      <c r="B978" s="125" t="s">
        <v>20419</v>
      </c>
    </row>
    <row r="979" spans="1:2">
      <c r="A979" s="25" t="s">
        <v>7605</v>
      </c>
      <c r="B979" s="125" t="s">
        <v>20419</v>
      </c>
    </row>
    <row r="980" spans="1:2">
      <c r="A980" s="25" t="s">
        <v>23361</v>
      </c>
      <c r="B980" s="25" t="s">
        <v>20406</v>
      </c>
    </row>
    <row r="981" spans="1:2">
      <c r="A981" s="25" t="s">
        <v>21021</v>
      </c>
      <c r="B981" s="25" t="s">
        <v>20406</v>
      </c>
    </row>
    <row r="982" spans="1:2">
      <c r="A982" s="25" t="s">
        <v>21022</v>
      </c>
      <c r="B982" s="25" t="s">
        <v>20406</v>
      </c>
    </row>
    <row r="983" spans="1:2">
      <c r="A983" s="25" t="s">
        <v>21023</v>
      </c>
      <c r="B983" s="25" t="s">
        <v>20406</v>
      </c>
    </row>
    <row r="984" spans="1:2">
      <c r="A984" s="25" t="s">
        <v>21024</v>
      </c>
      <c r="B984" s="25" t="s">
        <v>20406</v>
      </c>
    </row>
    <row r="985" spans="1:2">
      <c r="A985" s="25" t="s">
        <v>21025</v>
      </c>
      <c r="B985" s="25" t="s">
        <v>20406</v>
      </c>
    </row>
    <row r="986" spans="1:2">
      <c r="A986" s="25" t="s">
        <v>21026</v>
      </c>
      <c r="B986" s="125" t="s">
        <v>20419</v>
      </c>
    </row>
    <row r="987" spans="1:2">
      <c r="A987" s="25" t="s">
        <v>9283</v>
      </c>
      <c r="B987" s="125" t="s">
        <v>20419</v>
      </c>
    </row>
    <row r="988" spans="1:2">
      <c r="A988" s="25" t="s">
        <v>9582</v>
      </c>
      <c r="B988" s="125" t="s">
        <v>20419</v>
      </c>
    </row>
    <row r="989" spans="1:2">
      <c r="A989" s="25" t="s">
        <v>21027</v>
      </c>
      <c r="B989" s="125" t="s">
        <v>20419</v>
      </c>
    </row>
    <row r="990" spans="1:2">
      <c r="A990" s="25" t="s">
        <v>21028</v>
      </c>
      <c r="B990" s="125" t="s">
        <v>20419</v>
      </c>
    </row>
    <row r="991" spans="1:2">
      <c r="A991" s="25" t="s">
        <v>8167</v>
      </c>
      <c r="B991" s="125" t="s">
        <v>20419</v>
      </c>
    </row>
    <row r="992" spans="1:2">
      <c r="A992" s="25" t="s">
        <v>21029</v>
      </c>
      <c r="B992" s="25" t="s">
        <v>20406</v>
      </c>
    </row>
    <row r="993" spans="1:2">
      <c r="A993" s="25" t="s">
        <v>21030</v>
      </c>
      <c r="B993" s="25" t="s">
        <v>20406</v>
      </c>
    </row>
    <row r="994" spans="1:2">
      <c r="A994" s="25" t="s">
        <v>8788</v>
      </c>
      <c r="B994" s="125" t="s">
        <v>20419</v>
      </c>
    </row>
    <row r="995" spans="1:2">
      <c r="A995" s="25" t="s">
        <v>23362</v>
      </c>
      <c r="B995" s="25" t="s">
        <v>20406</v>
      </c>
    </row>
    <row r="996" spans="1:2">
      <c r="A996" s="25" t="s">
        <v>21031</v>
      </c>
      <c r="B996" s="25" t="s">
        <v>20406</v>
      </c>
    </row>
    <row r="997" spans="1:2">
      <c r="A997" s="25" t="s">
        <v>21032</v>
      </c>
      <c r="B997" s="25" t="s">
        <v>20406</v>
      </c>
    </row>
    <row r="998" spans="1:2">
      <c r="A998" s="25" t="s">
        <v>21033</v>
      </c>
      <c r="B998" s="25" t="s">
        <v>20406</v>
      </c>
    </row>
    <row r="999" spans="1:2">
      <c r="A999" s="25" t="s">
        <v>21034</v>
      </c>
      <c r="B999" s="25" t="s">
        <v>20406</v>
      </c>
    </row>
    <row r="1000" spans="1:2">
      <c r="A1000" s="25" t="s">
        <v>21035</v>
      </c>
      <c r="B1000" s="25" t="s">
        <v>20406</v>
      </c>
    </row>
    <row r="1001" spans="1:2">
      <c r="A1001" s="25" t="s">
        <v>21036</v>
      </c>
      <c r="B1001" s="25" t="s">
        <v>20406</v>
      </c>
    </row>
    <row r="1002" spans="1:2">
      <c r="A1002" s="25" t="s">
        <v>21037</v>
      </c>
      <c r="B1002" s="25" t="s">
        <v>20406</v>
      </c>
    </row>
    <row r="1003" spans="1:2">
      <c r="A1003" s="25" t="s">
        <v>21038</v>
      </c>
      <c r="B1003" s="25" t="s">
        <v>20406</v>
      </c>
    </row>
    <row r="1004" spans="1:2">
      <c r="A1004" s="25" t="s">
        <v>21039</v>
      </c>
      <c r="B1004" s="25" t="s">
        <v>20406</v>
      </c>
    </row>
    <row r="1005" spans="1:2">
      <c r="A1005" s="25" t="s">
        <v>21040</v>
      </c>
      <c r="B1005" s="25" t="s">
        <v>20406</v>
      </c>
    </row>
    <row r="1006" spans="1:2">
      <c r="A1006" s="25" t="s">
        <v>21041</v>
      </c>
      <c r="B1006" s="125" t="s">
        <v>20419</v>
      </c>
    </row>
    <row r="1007" spans="1:2">
      <c r="A1007" s="25" t="s">
        <v>21042</v>
      </c>
      <c r="B1007" s="25" t="s">
        <v>20406</v>
      </c>
    </row>
    <row r="1008" spans="1:2">
      <c r="A1008" s="25" t="s">
        <v>15100</v>
      </c>
      <c r="B1008" s="125" t="s">
        <v>20419</v>
      </c>
    </row>
    <row r="1009" spans="1:2">
      <c r="A1009" s="25" t="s">
        <v>15100</v>
      </c>
      <c r="B1009" s="125" t="s">
        <v>20419</v>
      </c>
    </row>
    <row r="1010" spans="1:2">
      <c r="A1010" s="25" t="s">
        <v>19912</v>
      </c>
      <c r="B1010" s="125" t="s">
        <v>20419</v>
      </c>
    </row>
    <row r="1011" spans="1:2">
      <c r="A1011" s="25" t="s">
        <v>18846</v>
      </c>
      <c r="B1011" s="125" t="s">
        <v>20419</v>
      </c>
    </row>
    <row r="1012" spans="1:2">
      <c r="A1012" s="25" t="s">
        <v>18973</v>
      </c>
      <c r="B1012" s="125" t="s">
        <v>20419</v>
      </c>
    </row>
    <row r="1013" spans="1:2">
      <c r="A1013" s="25" t="s">
        <v>17130</v>
      </c>
      <c r="B1013" s="125" t="s">
        <v>20419</v>
      </c>
    </row>
    <row r="1014" spans="1:2">
      <c r="A1014" s="25" t="s">
        <v>8182</v>
      </c>
      <c r="B1014" s="125" t="s">
        <v>20419</v>
      </c>
    </row>
    <row r="1015" spans="1:2">
      <c r="A1015" s="25" t="s">
        <v>12486</v>
      </c>
      <c r="B1015" s="125" t="s">
        <v>20419</v>
      </c>
    </row>
    <row r="1016" spans="1:2">
      <c r="A1016" s="25" t="s">
        <v>16330</v>
      </c>
      <c r="B1016" s="125" t="s">
        <v>20419</v>
      </c>
    </row>
    <row r="1017" spans="1:2">
      <c r="A1017" s="25" t="s">
        <v>18840</v>
      </c>
      <c r="B1017" s="125" t="s">
        <v>20419</v>
      </c>
    </row>
    <row r="1018" spans="1:2">
      <c r="A1018" s="25" t="s">
        <v>21043</v>
      </c>
      <c r="B1018" s="125" t="s">
        <v>20419</v>
      </c>
    </row>
    <row r="1019" spans="1:2">
      <c r="A1019" s="25" t="s">
        <v>21044</v>
      </c>
      <c r="B1019" s="125" t="s">
        <v>20419</v>
      </c>
    </row>
    <row r="1020" spans="1:2">
      <c r="A1020" s="25" t="s">
        <v>9593</v>
      </c>
      <c r="B1020" s="25" t="s">
        <v>20406</v>
      </c>
    </row>
    <row r="1021" spans="1:2">
      <c r="A1021" s="25" t="s">
        <v>21045</v>
      </c>
      <c r="B1021" s="125" t="s">
        <v>20419</v>
      </c>
    </row>
    <row r="1022" spans="1:2">
      <c r="A1022" s="25" t="s">
        <v>12927</v>
      </c>
      <c r="B1022" s="125" t="s">
        <v>20419</v>
      </c>
    </row>
    <row r="1023" spans="1:2">
      <c r="A1023" s="25" t="s">
        <v>21046</v>
      </c>
      <c r="B1023" s="25" t="s">
        <v>20406</v>
      </c>
    </row>
    <row r="1024" spans="1:2">
      <c r="A1024" s="25" t="s">
        <v>21047</v>
      </c>
      <c r="B1024" s="25" t="s">
        <v>20406</v>
      </c>
    </row>
    <row r="1025" spans="1:2">
      <c r="A1025" s="25" t="s">
        <v>21048</v>
      </c>
      <c r="B1025" s="25" t="s">
        <v>20406</v>
      </c>
    </row>
    <row r="1026" spans="1:2">
      <c r="A1026" s="25" t="s">
        <v>21049</v>
      </c>
      <c r="B1026" s="25" t="s">
        <v>20406</v>
      </c>
    </row>
    <row r="1027" spans="1:2">
      <c r="A1027" s="25" t="s">
        <v>21050</v>
      </c>
      <c r="B1027" s="125" t="s">
        <v>20419</v>
      </c>
    </row>
    <row r="1028" spans="1:2">
      <c r="A1028" s="25" t="s">
        <v>23363</v>
      </c>
      <c r="B1028" s="25" t="s">
        <v>20406</v>
      </c>
    </row>
    <row r="1029" spans="1:2">
      <c r="A1029" s="25" t="s">
        <v>21051</v>
      </c>
      <c r="B1029" s="25" t="s">
        <v>20406</v>
      </c>
    </row>
    <row r="1030" spans="1:2">
      <c r="A1030" s="25" t="s">
        <v>21052</v>
      </c>
      <c r="B1030" s="25" t="s">
        <v>20406</v>
      </c>
    </row>
    <row r="1031" spans="1:2">
      <c r="A1031" s="25" t="s">
        <v>21053</v>
      </c>
      <c r="B1031" s="25" t="s">
        <v>20406</v>
      </c>
    </row>
    <row r="1032" spans="1:2">
      <c r="A1032" s="25" t="s">
        <v>19659</v>
      </c>
      <c r="B1032" s="125" t="s">
        <v>20419</v>
      </c>
    </row>
    <row r="1033" spans="1:2">
      <c r="A1033" s="25" t="s">
        <v>21054</v>
      </c>
      <c r="B1033" s="25" t="s">
        <v>20406</v>
      </c>
    </row>
    <row r="1034" spans="1:2">
      <c r="A1034" s="25" t="s">
        <v>21055</v>
      </c>
      <c r="B1034" s="25" t="s">
        <v>20406</v>
      </c>
    </row>
    <row r="1035" spans="1:2">
      <c r="A1035" s="25" t="s">
        <v>21056</v>
      </c>
      <c r="B1035" s="25" t="s">
        <v>20406</v>
      </c>
    </row>
    <row r="1036" spans="1:2">
      <c r="A1036" s="25" t="s">
        <v>21057</v>
      </c>
      <c r="B1036" s="25" t="s">
        <v>20406</v>
      </c>
    </row>
    <row r="1037" spans="1:2">
      <c r="A1037" s="25" t="s">
        <v>21058</v>
      </c>
      <c r="B1037" s="25" t="s">
        <v>20406</v>
      </c>
    </row>
    <row r="1038" spans="1:2">
      <c r="A1038" s="25" t="s">
        <v>21059</v>
      </c>
      <c r="B1038" s="125" t="s">
        <v>20419</v>
      </c>
    </row>
    <row r="1039" spans="1:2">
      <c r="A1039" s="25" t="s">
        <v>8822</v>
      </c>
      <c r="B1039" s="125" t="s">
        <v>20419</v>
      </c>
    </row>
    <row r="1040" spans="1:2">
      <c r="A1040" s="25" t="s">
        <v>10340</v>
      </c>
      <c r="B1040" s="125" t="s">
        <v>20419</v>
      </c>
    </row>
    <row r="1041" spans="1:2">
      <c r="A1041" s="25" t="s">
        <v>13118</v>
      </c>
      <c r="B1041" s="25" t="s">
        <v>20406</v>
      </c>
    </row>
    <row r="1042" spans="1:2">
      <c r="A1042" s="25" t="s">
        <v>11951</v>
      </c>
      <c r="B1042" s="125" t="s">
        <v>20419</v>
      </c>
    </row>
    <row r="1043" spans="1:2">
      <c r="A1043" s="25" t="s">
        <v>21060</v>
      </c>
      <c r="B1043" s="125" t="s">
        <v>20419</v>
      </c>
    </row>
    <row r="1044" spans="1:2">
      <c r="A1044" s="25" t="s">
        <v>12938</v>
      </c>
      <c r="B1044" s="125" t="s">
        <v>20419</v>
      </c>
    </row>
    <row r="1045" spans="1:2">
      <c r="A1045" s="25" t="s">
        <v>18385</v>
      </c>
      <c r="B1045" s="125" t="s">
        <v>20419</v>
      </c>
    </row>
    <row r="1046" spans="1:2">
      <c r="A1046" s="25" t="s">
        <v>15889</v>
      </c>
      <c r="B1046" s="125" t="s">
        <v>20419</v>
      </c>
    </row>
    <row r="1047" spans="1:2">
      <c r="A1047" s="25" t="s">
        <v>10456</v>
      </c>
      <c r="B1047" s="125" t="s">
        <v>20419</v>
      </c>
    </row>
    <row r="1048" spans="1:2">
      <c r="A1048" s="25" t="s">
        <v>12981</v>
      </c>
      <c r="B1048" s="125" t="s">
        <v>20419</v>
      </c>
    </row>
    <row r="1049" spans="1:2">
      <c r="A1049" s="25" t="s">
        <v>12126</v>
      </c>
      <c r="B1049" s="125" t="s">
        <v>20419</v>
      </c>
    </row>
    <row r="1050" spans="1:2">
      <c r="A1050" s="25" t="s">
        <v>8937</v>
      </c>
      <c r="B1050" s="125" t="s">
        <v>20419</v>
      </c>
    </row>
    <row r="1051" spans="1:2">
      <c r="A1051" s="25" t="s">
        <v>9597</v>
      </c>
      <c r="B1051" s="25" t="s">
        <v>20406</v>
      </c>
    </row>
    <row r="1052" spans="1:2">
      <c r="A1052" s="25" t="s">
        <v>21061</v>
      </c>
      <c r="B1052" s="125" t="s">
        <v>20419</v>
      </c>
    </row>
    <row r="1053" spans="1:2">
      <c r="A1053" s="25" t="s">
        <v>23364</v>
      </c>
      <c r="B1053" s="25" t="s">
        <v>20406</v>
      </c>
    </row>
    <row r="1054" spans="1:2">
      <c r="A1054" s="25" t="s">
        <v>23365</v>
      </c>
      <c r="B1054" s="25" t="s">
        <v>20406</v>
      </c>
    </row>
    <row r="1055" spans="1:2">
      <c r="A1055" s="25" t="s">
        <v>23366</v>
      </c>
      <c r="B1055" s="25" t="s">
        <v>20406</v>
      </c>
    </row>
    <row r="1056" spans="1:2">
      <c r="A1056" s="25" t="s">
        <v>23367</v>
      </c>
      <c r="B1056" s="25" t="s">
        <v>20406</v>
      </c>
    </row>
    <row r="1057" spans="1:2">
      <c r="A1057" s="25" t="s">
        <v>23368</v>
      </c>
      <c r="B1057" s="25" t="s">
        <v>20406</v>
      </c>
    </row>
    <row r="1058" spans="1:2">
      <c r="A1058" s="25" t="s">
        <v>23369</v>
      </c>
      <c r="B1058" s="25" t="s">
        <v>20406</v>
      </c>
    </row>
    <row r="1059" spans="1:2">
      <c r="A1059" s="25" t="s">
        <v>21062</v>
      </c>
      <c r="B1059" s="25" t="s">
        <v>20406</v>
      </c>
    </row>
    <row r="1060" spans="1:2">
      <c r="A1060" s="25" t="s">
        <v>21063</v>
      </c>
      <c r="B1060" s="25" t="s">
        <v>20406</v>
      </c>
    </row>
    <row r="1061" spans="1:2">
      <c r="A1061" s="25" t="s">
        <v>21064</v>
      </c>
      <c r="B1061" s="25" t="s">
        <v>20406</v>
      </c>
    </row>
    <row r="1062" spans="1:2">
      <c r="A1062" s="25" t="s">
        <v>21065</v>
      </c>
      <c r="B1062" s="25" t="s">
        <v>20406</v>
      </c>
    </row>
    <row r="1063" spans="1:2">
      <c r="A1063" s="25" t="s">
        <v>21066</v>
      </c>
      <c r="B1063" s="25" t="s">
        <v>20406</v>
      </c>
    </row>
    <row r="1064" spans="1:2">
      <c r="A1064" s="25" t="s">
        <v>21067</v>
      </c>
      <c r="B1064" s="25" t="s">
        <v>20406</v>
      </c>
    </row>
    <row r="1065" spans="1:2">
      <c r="A1065" s="25" t="s">
        <v>21068</v>
      </c>
      <c r="B1065" s="25" t="s">
        <v>20406</v>
      </c>
    </row>
    <row r="1066" spans="1:2">
      <c r="A1066" s="25" t="s">
        <v>21069</v>
      </c>
      <c r="B1066" s="25" t="s">
        <v>20406</v>
      </c>
    </row>
    <row r="1067" spans="1:2">
      <c r="A1067" s="25" t="s">
        <v>21070</v>
      </c>
      <c r="B1067" s="25" t="s">
        <v>20406</v>
      </c>
    </row>
    <row r="1068" spans="1:2">
      <c r="A1068" s="25" t="s">
        <v>21071</v>
      </c>
      <c r="B1068" s="25" t="s">
        <v>20406</v>
      </c>
    </row>
    <row r="1069" spans="1:2">
      <c r="A1069" s="25" t="s">
        <v>21072</v>
      </c>
      <c r="B1069" s="25" t="s">
        <v>20406</v>
      </c>
    </row>
    <row r="1070" spans="1:2">
      <c r="A1070" s="25" t="s">
        <v>21073</v>
      </c>
      <c r="B1070" s="25" t="s">
        <v>20406</v>
      </c>
    </row>
    <row r="1071" spans="1:2">
      <c r="A1071" s="25" t="s">
        <v>8107</v>
      </c>
      <c r="B1071" s="125" t="s">
        <v>20419</v>
      </c>
    </row>
    <row r="1072" spans="1:2">
      <c r="A1072" s="25" t="s">
        <v>16384</v>
      </c>
      <c r="B1072" s="125" t="s">
        <v>20419</v>
      </c>
    </row>
    <row r="1073" spans="1:2">
      <c r="A1073" s="25" t="s">
        <v>21074</v>
      </c>
      <c r="B1073" s="125" t="s">
        <v>20419</v>
      </c>
    </row>
    <row r="1074" spans="1:2">
      <c r="A1074" s="25" t="s">
        <v>8797</v>
      </c>
      <c r="B1074" s="125" t="s">
        <v>20419</v>
      </c>
    </row>
    <row r="1075" spans="1:2">
      <c r="A1075" s="25" t="s">
        <v>8053</v>
      </c>
      <c r="B1075" s="125" t="s">
        <v>20419</v>
      </c>
    </row>
    <row r="1076" spans="1:2">
      <c r="A1076" s="25" t="s">
        <v>9424</v>
      </c>
      <c r="B1076" s="125" t="s">
        <v>20419</v>
      </c>
    </row>
    <row r="1077" spans="1:2">
      <c r="A1077" s="25" t="s">
        <v>21075</v>
      </c>
      <c r="B1077" s="25" t="s">
        <v>20406</v>
      </c>
    </row>
    <row r="1078" spans="1:2">
      <c r="A1078" s="25" t="s">
        <v>21076</v>
      </c>
      <c r="B1078" s="25" t="s">
        <v>20406</v>
      </c>
    </row>
    <row r="1079" spans="1:2">
      <c r="A1079" s="25" t="s">
        <v>23370</v>
      </c>
      <c r="B1079" s="25" t="s">
        <v>20406</v>
      </c>
    </row>
    <row r="1080" spans="1:2">
      <c r="A1080" s="25" t="s">
        <v>21077</v>
      </c>
      <c r="B1080" s="25" t="s">
        <v>20406</v>
      </c>
    </row>
    <row r="1081" spans="1:2">
      <c r="A1081" s="25" t="s">
        <v>21078</v>
      </c>
      <c r="B1081" s="25" t="s">
        <v>20406</v>
      </c>
    </row>
    <row r="1082" spans="1:2">
      <c r="A1082" s="25" t="s">
        <v>23371</v>
      </c>
      <c r="B1082" s="25" t="s">
        <v>20406</v>
      </c>
    </row>
    <row r="1083" spans="1:2">
      <c r="A1083" s="25" t="s">
        <v>21079</v>
      </c>
      <c r="B1083" s="25" t="s">
        <v>20406</v>
      </c>
    </row>
    <row r="1084" spans="1:2">
      <c r="A1084" s="25" t="s">
        <v>21080</v>
      </c>
      <c r="B1084" s="25" t="s">
        <v>20406</v>
      </c>
    </row>
    <row r="1085" spans="1:2">
      <c r="A1085" s="25" t="s">
        <v>21081</v>
      </c>
      <c r="B1085" s="25" t="s">
        <v>20406</v>
      </c>
    </row>
    <row r="1086" spans="1:2">
      <c r="A1086" s="25" t="s">
        <v>21082</v>
      </c>
      <c r="B1086" s="25" t="s">
        <v>20406</v>
      </c>
    </row>
    <row r="1087" spans="1:2">
      <c r="A1087" s="25" t="s">
        <v>21083</v>
      </c>
      <c r="B1087" s="25" t="s">
        <v>20406</v>
      </c>
    </row>
    <row r="1088" spans="1:2">
      <c r="A1088" s="25" t="s">
        <v>21084</v>
      </c>
      <c r="B1088" s="25" t="s">
        <v>20406</v>
      </c>
    </row>
    <row r="1089" spans="1:2">
      <c r="A1089" s="25" t="s">
        <v>21085</v>
      </c>
      <c r="B1089" s="25" t="s">
        <v>20406</v>
      </c>
    </row>
    <row r="1090" spans="1:2">
      <c r="A1090" s="25" t="s">
        <v>21086</v>
      </c>
      <c r="B1090" s="25" t="s">
        <v>20406</v>
      </c>
    </row>
    <row r="1091" spans="1:2">
      <c r="A1091" s="25" t="s">
        <v>21087</v>
      </c>
      <c r="B1091" s="25" t="s">
        <v>20406</v>
      </c>
    </row>
    <row r="1092" spans="1:2">
      <c r="A1092" s="25" t="s">
        <v>21088</v>
      </c>
      <c r="B1092" s="25" t="s">
        <v>20406</v>
      </c>
    </row>
    <row r="1093" spans="1:2">
      <c r="A1093" s="25" t="s">
        <v>21089</v>
      </c>
      <c r="B1093" s="25" t="s">
        <v>20406</v>
      </c>
    </row>
    <row r="1094" spans="1:2">
      <c r="A1094" s="25" t="s">
        <v>21090</v>
      </c>
      <c r="B1094" s="25" t="s">
        <v>20406</v>
      </c>
    </row>
    <row r="1095" spans="1:2">
      <c r="A1095" s="25" t="s">
        <v>21091</v>
      </c>
      <c r="B1095" s="25" t="s">
        <v>20406</v>
      </c>
    </row>
    <row r="1096" spans="1:2">
      <c r="A1096" s="25" t="s">
        <v>23372</v>
      </c>
      <c r="B1096" s="25" t="s">
        <v>20406</v>
      </c>
    </row>
    <row r="1097" spans="1:2">
      <c r="A1097" s="25" t="s">
        <v>15275</v>
      </c>
      <c r="B1097" s="125" t="s">
        <v>20419</v>
      </c>
    </row>
    <row r="1098" spans="1:2">
      <c r="A1098" s="25" t="s">
        <v>21092</v>
      </c>
      <c r="B1098" s="25" t="s">
        <v>20406</v>
      </c>
    </row>
    <row r="1099" spans="1:2">
      <c r="A1099" s="25" t="s">
        <v>23373</v>
      </c>
      <c r="B1099" s="25" t="s">
        <v>20406</v>
      </c>
    </row>
    <row r="1100" spans="1:2">
      <c r="A1100" s="25" t="s">
        <v>23374</v>
      </c>
      <c r="B1100" s="125" t="s">
        <v>20419</v>
      </c>
    </row>
    <row r="1101" spans="1:2">
      <c r="A1101" s="25" t="s">
        <v>23375</v>
      </c>
      <c r="B1101" s="25" t="s">
        <v>20406</v>
      </c>
    </row>
    <row r="1102" spans="1:2">
      <c r="A1102" s="25" t="s">
        <v>23376</v>
      </c>
      <c r="B1102" s="25" t="s">
        <v>20406</v>
      </c>
    </row>
    <row r="1103" spans="1:2">
      <c r="A1103" s="25" t="s">
        <v>21093</v>
      </c>
      <c r="B1103" s="25" t="s">
        <v>20406</v>
      </c>
    </row>
    <row r="1104" spans="1:2">
      <c r="A1104" s="25" t="s">
        <v>23377</v>
      </c>
      <c r="B1104" s="25" t="s">
        <v>20406</v>
      </c>
    </row>
    <row r="1105" spans="1:2">
      <c r="A1105" s="25" t="s">
        <v>23378</v>
      </c>
      <c r="B1105" s="25" t="s">
        <v>20406</v>
      </c>
    </row>
    <row r="1106" spans="1:2">
      <c r="A1106" s="25" t="s">
        <v>11530</v>
      </c>
      <c r="B1106" s="125" t="s">
        <v>20419</v>
      </c>
    </row>
    <row r="1107" spans="1:2">
      <c r="A1107" s="25" t="s">
        <v>21094</v>
      </c>
      <c r="B1107" s="25" t="s">
        <v>20406</v>
      </c>
    </row>
    <row r="1108" spans="1:2">
      <c r="A1108" s="25" t="s">
        <v>21095</v>
      </c>
      <c r="B1108" s="25" t="s">
        <v>20406</v>
      </c>
    </row>
    <row r="1109" spans="1:2">
      <c r="A1109" s="25" t="s">
        <v>21096</v>
      </c>
      <c r="B1109" s="25" t="s">
        <v>20406</v>
      </c>
    </row>
    <row r="1110" spans="1:2">
      <c r="A1110" s="25" t="s">
        <v>21097</v>
      </c>
      <c r="B1110" s="25" t="s">
        <v>20406</v>
      </c>
    </row>
    <row r="1111" spans="1:2">
      <c r="A1111" s="25" t="s">
        <v>21098</v>
      </c>
      <c r="B1111" s="25" t="s">
        <v>20406</v>
      </c>
    </row>
    <row r="1112" spans="1:2">
      <c r="A1112" s="25" t="s">
        <v>21099</v>
      </c>
      <c r="B1112" s="25" t="s">
        <v>20406</v>
      </c>
    </row>
    <row r="1113" spans="1:2">
      <c r="A1113" s="25" t="s">
        <v>21100</v>
      </c>
      <c r="B1113" s="125" t="s">
        <v>20419</v>
      </c>
    </row>
    <row r="1114" spans="1:2">
      <c r="A1114" s="25" t="s">
        <v>21101</v>
      </c>
      <c r="B1114" s="25" t="s">
        <v>20406</v>
      </c>
    </row>
    <row r="1115" spans="1:2">
      <c r="A1115" s="25" t="s">
        <v>21102</v>
      </c>
      <c r="B1115" s="25" t="s">
        <v>20406</v>
      </c>
    </row>
    <row r="1116" spans="1:2">
      <c r="A1116" s="25" t="s">
        <v>10062</v>
      </c>
      <c r="B1116" s="125" t="s">
        <v>20419</v>
      </c>
    </row>
    <row r="1117" spans="1:2">
      <c r="A1117" s="25" t="s">
        <v>14856</v>
      </c>
      <c r="B1117" s="125" t="s">
        <v>20419</v>
      </c>
    </row>
    <row r="1118" spans="1:2">
      <c r="A1118" s="25" t="s">
        <v>11619</v>
      </c>
      <c r="B1118" s="125" t="s">
        <v>20419</v>
      </c>
    </row>
    <row r="1119" spans="1:2">
      <c r="A1119" s="25" t="s">
        <v>8128</v>
      </c>
      <c r="B1119" s="125" t="s">
        <v>20419</v>
      </c>
    </row>
    <row r="1120" spans="1:2">
      <c r="A1120" s="25" t="s">
        <v>11972</v>
      </c>
      <c r="B1120" s="125" t="s">
        <v>20419</v>
      </c>
    </row>
    <row r="1121" spans="1:2">
      <c r="A1121" s="25" t="s">
        <v>21103</v>
      </c>
      <c r="B1121" s="125" t="s">
        <v>20419</v>
      </c>
    </row>
    <row r="1122" spans="1:2">
      <c r="A1122" s="25" t="s">
        <v>21104</v>
      </c>
      <c r="B1122" s="125" t="s">
        <v>20419</v>
      </c>
    </row>
    <row r="1123" spans="1:2">
      <c r="A1123" s="25" t="s">
        <v>21105</v>
      </c>
      <c r="B1123" s="125" t="s">
        <v>20419</v>
      </c>
    </row>
    <row r="1124" spans="1:2">
      <c r="A1124" s="25" t="s">
        <v>14425</v>
      </c>
      <c r="B1124" s="125" t="s">
        <v>20419</v>
      </c>
    </row>
    <row r="1125" spans="1:2">
      <c r="A1125" s="25" t="s">
        <v>21106</v>
      </c>
      <c r="B1125" s="125" t="s">
        <v>20419</v>
      </c>
    </row>
    <row r="1126" spans="1:2">
      <c r="A1126" s="25" t="s">
        <v>12310</v>
      </c>
      <c r="B1126" s="125" t="s">
        <v>20419</v>
      </c>
    </row>
    <row r="1127" spans="1:2">
      <c r="A1127" s="25" t="s">
        <v>14952</v>
      </c>
      <c r="B1127" s="125" t="s">
        <v>20419</v>
      </c>
    </row>
    <row r="1128" spans="1:2">
      <c r="A1128" s="25" t="s">
        <v>18843</v>
      </c>
      <c r="B1128" s="125" t="s">
        <v>20419</v>
      </c>
    </row>
    <row r="1129" spans="1:2">
      <c r="A1129" s="25" t="s">
        <v>21107</v>
      </c>
      <c r="B1129" s="25" t="s">
        <v>20406</v>
      </c>
    </row>
    <row r="1130" spans="1:2">
      <c r="A1130" s="25" t="s">
        <v>7862</v>
      </c>
      <c r="B1130" s="125" t="s">
        <v>20419</v>
      </c>
    </row>
    <row r="1131" spans="1:2">
      <c r="A1131" s="25" t="s">
        <v>23379</v>
      </c>
      <c r="B1131" s="25" t="s">
        <v>20406</v>
      </c>
    </row>
    <row r="1132" spans="1:2">
      <c r="A1132" s="25" t="s">
        <v>13346</v>
      </c>
      <c r="B1132" s="125" t="s">
        <v>20419</v>
      </c>
    </row>
    <row r="1133" spans="1:2">
      <c r="A1133" s="25" t="s">
        <v>23380</v>
      </c>
      <c r="B1133" s="25" t="s">
        <v>20406</v>
      </c>
    </row>
    <row r="1134" spans="1:2">
      <c r="A1134" s="25" t="s">
        <v>23381</v>
      </c>
      <c r="B1134" s="25" t="s">
        <v>20406</v>
      </c>
    </row>
    <row r="1135" spans="1:2">
      <c r="A1135" s="25" t="s">
        <v>23382</v>
      </c>
      <c r="B1135" s="25" t="s">
        <v>20406</v>
      </c>
    </row>
    <row r="1136" spans="1:2">
      <c r="A1136" s="25" t="s">
        <v>21108</v>
      </c>
      <c r="B1136" s="25" t="s">
        <v>20406</v>
      </c>
    </row>
    <row r="1137" spans="1:2">
      <c r="A1137" s="25" t="s">
        <v>21109</v>
      </c>
      <c r="B1137" s="25" t="s">
        <v>20406</v>
      </c>
    </row>
    <row r="1138" spans="1:2">
      <c r="A1138" s="25" t="s">
        <v>21110</v>
      </c>
      <c r="B1138" s="25" t="s">
        <v>20406</v>
      </c>
    </row>
    <row r="1139" spans="1:2">
      <c r="A1139" s="25" t="s">
        <v>21111</v>
      </c>
      <c r="B1139" s="25" t="s">
        <v>20406</v>
      </c>
    </row>
    <row r="1140" spans="1:2">
      <c r="A1140" s="25" t="s">
        <v>21112</v>
      </c>
      <c r="B1140" s="25" t="s">
        <v>20406</v>
      </c>
    </row>
    <row r="1141" spans="1:2">
      <c r="A1141" s="25" t="s">
        <v>21113</v>
      </c>
      <c r="B1141" s="25" t="s">
        <v>20406</v>
      </c>
    </row>
    <row r="1142" spans="1:2">
      <c r="A1142" s="25" t="s">
        <v>23383</v>
      </c>
      <c r="B1142" s="25" t="s">
        <v>20406</v>
      </c>
    </row>
    <row r="1143" spans="1:2">
      <c r="A1143" s="25" t="s">
        <v>23384</v>
      </c>
      <c r="B1143" s="25" t="s">
        <v>20406</v>
      </c>
    </row>
    <row r="1144" spans="1:2">
      <c r="A1144" s="25" t="s">
        <v>23385</v>
      </c>
      <c r="B1144" s="25" t="s">
        <v>20406</v>
      </c>
    </row>
    <row r="1145" spans="1:2">
      <c r="A1145" s="25" t="s">
        <v>23386</v>
      </c>
      <c r="B1145" s="25" t="s">
        <v>20406</v>
      </c>
    </row>
    <row r="1146" spans="1:2">
      <c r="A1146" s="25" t="s">
        <v>21114</v>
      </c>
      <c r="B1146" s="125" t="s">
        <v>20419</v>
      </c>
    </row>
    <row r="1147" spans="1:2">
      <c r="A1147" s="25" t="s">
        <v>23387</v>
      </c>
      <c r="B1147" s="125" t="s">
        <v>20419</v>
      </c>
    </row>
    <row r="1148" spans="1:2">
      <c r="A1148" s="25" t="s">
        <v>21115</v>
      </c>
      <c r="B1148" s="125" t="s">
        <v>20419</v>
      </c>
    </row>
    <row r="1149" spans="1:2">
      <c r="A1149" s="25" t="s">
        <v>23388</v>
      </c>
      <c r="B1149" s="125" t="s">
        <v>20419</v>
      </c>
    </row>
    <row r="1150" spans="1:2">
      <c r="A1150" s="25" t="s">
        <v>21116</v>
      </c>
      <c r="B1150" s="125" t="s">
        <v>20419</v>
      </c>
    </row>
    <row r="1151" spans="1:2">
      <c r="A1151" s="25" t="s">
        <v>7413</v>
      </c>
      <c r="B1151" s="125" t="s">
        <v>20419</v>
      </c>
    </row>
    <row r="1152" spans="1:2">
      <c r="A1152" s="25" t="s">
        <v>17550</v>
      </c>
      <c r="B1152" s="125" t="s">
        <v>20419</v>
      </c>
    </row>
    <row r="1153" spans="1:2">
      <c r="A1153" s="25" t="s">
        <v>13639</v>
      </c>
      <c r="B1153" s="125" t="s">
        <v>20419</v>
      </c>
    </row>
    <row r="1154" spans="1:2">
      <c r="A1154" s="25" t="s">
        <v>13519</v>
      </c>
      <c r="B1154" s="125" t="s">
        <v>20419</v>
      </c>
    </row>
    <row r="1155" spans="1:2">
      <c r="A1155" s="25" t="s">
        <v>13022</v>
      </c>
      <c r="B1155" s="125" t="s">
        <v>20419</v>
      </c>
    </row>
    <row r="1156" spans="1:2">
      <c r="A1156" s="25" t="s">
        <v>23389</v>
      </c>
      <c r="B1156" s="25" t="s">
        <v>20406</v>
      </c>
    </row>
    <row r="1157" spans="1:2">
      <c r="A1157" s="25" t="s">
        <v>21117</v>
      </c>
      <c r="B1157" s="25" t="s">
        <v>20406</v>
      </c>
    </row>
    <row r="1158" spans="1:2">
      <c r="A1158" s="25" t="s">
        <v>21118</v>
      </c>
      <c r="B1158" s="25" t="s">
        <v>20406</v>
      </c>
    </row>
    <row r="1159" spans="1:2">
      <c r="A1159" s="25" t="s">
        <v>21119</v>
      </c>
      <c r="B1159" s="25" t="s">
        <v>20406</v>
      </c>
    </row>
    <row r="1160" spans="1:2">
      <c r="A1160" s="25" t="s">
        <v>23390</v>
      </c>
      <c r="B1160" s="125" t="s">
        <v>20419</v>
      </c>
    </row>
    <row r="1161" spans="1:2">
      <c r="A1161" s="25" t="s">
        <v>21120</v>
      </c>
      <c r="B1161" s="25" t="s">
        <v>20406</v>
      </c>
    </row>
    <row r="1162" spans="1:2">
      <c r="A1162" s="25" t="s">
        <v>21121</v>
      </c>
      <c r="B1162" s="25" t="s">
        <v>20406</v>
      </c>
    </row>
    <row r="1163" spans="1:2">
      <c r="A1163" s="25" t="s">
        <v>21122</v>
      </c>
      <c r="B1163" s="125" t="s">
        <v>20419</v>
      </c>
    </row>
    <row r="1164" spans="1:2">
      <c r="A1164" s="25" t="s">
        <v>10173</v>
      </c>
      <c r="B1164" s="125" t="s">
        <v>20419</v>
      </c>
    </row>
    <row r="1165" spans="1:2">
      <c r="A1165" s="25" t="s">
        <v>21123</v>
      </c>
      <c r="B1165" s="125" t="s">
        <v>20419</v>
      </c>
    </row>
    <row r="1166" spans="1:2">
      <c r="A1166" s="25" t="s">
        <v>21124</v>
      </c>
      <c r="B1166" s="125" t="s">
        <v>20419</v>
      </c>
    </row>
    <row r="1167" spans="1:2">
      <c r="A1167" s="25" t="s">
        <v>21125</v>
      </c>
      <c r="B1167" s="125" t="s">
        <v>20419</v>
      </c>
    </row>
    <row r="1168" spans="1:2">
      <c r="A1168" s="25" t="s">
        <v>21126</v>
      </c>
      <c r="B1168" s="125" t="s">
        <v>20419</v>
      </c>
    </row>
    <row r="1169" spans="1:2">
      <c r="A1169" s="25" t="s">
        <v>21127</v>
      </c>
      <c r="B1169" s="125" t="s">
        <v>20419</v>
      </c>
    </row>
    <row r="1170" spans="1:2">
      <c r="A1170" s="25" t="s">
        <v>21128</v>
      </c>
      <c r="B1170" s="125" t="s">
        <v>20419</v>
      </c>
    </row>
    <row r="1171" spans="1:2">
      <c r="A1171" s="25" t="s">
        <v>12161</v>
      </c>
      <c r="B1171" s="125" t="s">
        <v>20419</v>
      </c>
    </row>
    <row r="1172" spans="1:2">
      <c r="A1172" s="25" t="s">
        <v>21129</v>
      </c>
      <c r="B1172" s="125" t="s">
        <v>20419</v>
      </c>
    </row>
    <row r="1173" spans="1:2">
      <c r="A1173" s="25" t="s">
        <v>11182</v>
      </c>
      <c r="B1173" s="125" t="s">
        <v>20419</v>
      </c>
    </row>
    <row r="1174" spans="1:2">
      <c r="A1174" s="25" t="s">
        <v>23391</v>
      </c>
      <c r="B1174" s="25" t="s">
        <v>20406</v>
      </c>
    </row>
    <row r="1175" spans="1:2">
      <c r="A1175" s="25" t="s">
        <v>23392</v>
      </c>
      <c r="B1175" s="25" t="s">
        <v>20406</v>
      </c>
    </row>
    <row r="1176" spans="1:2">
      <c r="A1176" s="25" t="s">
        <v>21131</v>
      </c>
      <c r="B1176" s="25" t="s">
        <v>20406</v>
      </c>
    </row>
    <row r="1177" spans="1:2">
      <c r="A1177" s="25" t="s">
        <v>21132</v>
      </c>
      <c r="B1177" s="25" t="s">
        <v>20406</v>
      </c>
    </row>
    <row r="1178" spans="1:2">
      <c r="A1178" s="25" t="s">
        <v>21133</v>
      </c>
      <c r="B1178" s="25" t="s">
        <v>20406</v>
      </c>
    </row>
    <row r="1179" spans="1:2">
      <c r="A1179" s="25" t="s">
        <v>21134</v>
      </c>
      <c r="B1179" s="25" t="s">
        <v>20406</v>
      </c>
    </row>
    <row r="1180" spans="1:2">
      <c r="A1180" s="25" t="s">
        <v>21135</v>
      </c>
      <c r="B1180" s="25" t="s">
        <v>20406</v>
      </c>
    </row>
    <row r="1181" spans="1:2">
      <c r="A1181" s="25" t="s">
        <v>21136</v>
      </c>
      <c r="B1181" s="25" t="s">
        <v>20406</v>
      </c>
    </row>
    <row r="1182" spans="1:2">
      <c r="A1182" s="25" t="s">
        <v>21137</v>
      </c>
      <c r="B1182" s="25" t="s">
        <v>20406</v>
      </c>
    </row>
    <row r="1183" spans="1:2">
      <c r="A1183" s="25" t="s">
        <v>21138</v>
      </c>
      <c r="B1183" s="25" t="s">
        <v>20406</v>
      </c>
    </row>
    <row r="1184" spans="1:2">
      <c r="A1184" s="25" t="s">
        <v>23393</v>
      </c>
      <c r="B1184" s="25" t="s">
        <v>20406</v>
      </c>
    </row>
    <row r="1185" spans="1:2">
      <c r="A1185" s="25" t="s">
        <v>21139</v>
      </c>
      <c r="B1185" s="25" t="s">
        <v>20406</v>
      </c>
    </row>
    <row r="1186" spans="1:2">
      <c r="A1186" s="25" t="s">
        <v>21140</v>
      </c>
      <c r="B1186" s="25" t="s">
        <v>20406</v>
      </c>
    </row>
    <row r="1187" spans="1:2">
      <c r="A1187" s="25" t="s">
        <v>21141</v>
      </c>
      <c r="B1187" s="25" t="s">
        <v>20406</v>
      </c>
    </row>
    <row r="1188" spans="1:2">
      <c r="A1188" s="25" t="s">
        <v>21142</v>
      </c>
      <c r="B1188" s="25" t="s">
        <v>20406</v>
      </c>
    </row>
    <row r="1189" spans="1:2">
      <c r="A1189" s="25" t="s">
        <v>23394</v>
      </c>
      <c r="B1189" s="25" t="s">
        <v>20406</v>
      </c>
    </row>
    <row r="1190" spans="1:2">
      <c r="A1190" s="25" t="s">
        <v>21143</v>
      </c>
      <c r="B1190" s="25" t="s">
        <v>20406</v>
      </c>
    </row>
    <row r="1191" spans="1:2">
      <c r="A1191" s="25" t="s">
        <v>23395</v>
      </c>
      <c r="B1191" s="25" t="s">
        <v>20406</v>
      </c>
    </row>
    <row r="1192" spans="1:2">
      <c r="A1192" s="25" t="s">
        <v>16596</v>
      </c>
      <c r="B1192" s="125" t="s">
        <v>20419</v>
      </c>
    </row>
    <row r="1193" spans="1:2">
      <c r="A1193" s="25" t="s">
        <v>12557</v>
      </c>
      <c r="B1193" s="125" t="s">
        <v>20419</v>
      </c>
    </row>
    <row r="1194" spans="1:2">
      <c r="A1194" s="25" t="s">
        <v>21144</v>
      </c>
      <c r="B1194" s="25" t="s">
        <v>20406</v>
      </c>
    </row>
    <row r="1195" spans="1:2">
      <c r="A1195" s="25" t="s">
        <v>21145</v>
      </c>
      <c r="B1195" s="25" t="s">
        <v>20406</v>
      </c>
    </row>
    <row r="1196" spans="1:2">
      <c r="A1196" s="25" t="s">
        <v>21146</v>
      </c>
      <c r="B1196" s="25" t="s">
        <v>20406</v>
      </c>
    </row>
    <row r="1197" spans="1:2">
      <c r="A1197" s="25" t="s">
        <v>21147</v>
      </c>
      <c r="B1197" s="25" t="s">
        <v>20406</v>
      </c>
    </row>
    <row r="1198" spans="1:2">
      <c r="A1198" s="25" t="s">
        <v>21148</v>
      </c>
      <c r="B1198" s="25" t="s">
        <v>20406</v>
      </c>
    </row>
    <row r="1199" spans="1:2">
      <c r="A1199" s="25" t="s">
        <v>21149</v>
      </c>
      <c r="B1199" s="25" t="s">
        <v>20406</v>
      </c>
    </row>
    <row r="1200" spans="1:2">
      <c r="A1200" s="25" t="s">
        <v>21150</v>
      </c>
      <c r="B1200" s="25" t="s">
        <v>20406</v>
      </c>
    </row>
    <row r="1201" spans="1:2">
      <c r="A1201" s="25" t="s">
        <v>21151</v>
      </c>
      <c r="B1201" s="25" t="s">
        <v>20406</v>
      </c>
    </row>
    <row r="1202" spans="1:2">
      <c r="A1202" s="25" t="s">
        <v>21152</v>
      </c>
      <c r="B1202" s="25" t="s">
        <v>20406</v>
      </c>
    </row>
    <row r="1203" spans="1:2">
      <c r="A1203" s="25" t="s">
        <v>21153</v>
      </c>
      <c r="B1203" s="25" t="s">
        <v>20406</v>
      </c>
    </row>
    <row r="1204" spans="1:2">
      <c r="A1204" s="25" t="s">
        <v>21154</v>
      </c>
      <c r="B1204" s="25" t="s">
        <v>20406</v>
      </c>
    </row>
    <row r="1205" spans="1:2">
      <c r="A1205" s="25" t="s">
        <v>21155</v>
      </c>
      <c r="B1205" s="25" t="s">
        <v>20406</v>
      </c>
    </row>
    <row r="1206" spans="1:2">
      <c r="A1206" s="25" t="s">
        <v>21156</v>
      </c>
      <c r="B1206" s="25" t="s">
        <v>20406</v>
      </c>
    </row>
    <row r="1207" spans="1:2">
      <c r="A1207" s="25" t="s">
        <v>21157</v>
      </c>
      <c r="B1207" s="25" t="s">
        <v>20406</v>
      </c>
    </row>
    <row r="1208" spans="1:2">
      <c r="A1208" s="25" t="s">
        <v>21158</v>
      </c>
      <c r="B1208" s="25" t="s">
        <v>20406</v>
      </c>
    </row>
    <row r="1209" spans="1:2">
      <c r="A1209" s="25" t="s">
        <v>21159</v>
      </c>
      <c r="B1209" s="25" t="s">
        <v>20406</v>
      </c>
    </row>
    <row r="1210" spans="1:2">
      <c r="A1210" s="25" t="s">
        <v>21160</v>
      </c>
      <c r="B1210" s="25" t="s">
        <v>20406</v>
      </c>
    </row>
    <row r="1211" spans="1:2">
      <c r="A1211" s="25" t="s">
        <v>21161</v>
      </c>
      <c r="B1211" s="25" t="s">
        <v>20406</v>
      </c>
    </row>
    <row r="1212" spans="1:2">
      <c r="A1212" s="25" t="s">
        <v>21162</v>
      </c>
      <c r="B1212" s="25" t="s">
        <v>20406</v>
      </c>
    </row>
    <row r="1213" spans="1:2">
      <c r="A1213" s="25" t="s">
        <v>9011</v>
      </c>
      <c r="B1213" s="125" t="s">
        <v>20419</v>
      </c>
    </row>
    <row r="1214" spans="1:2">
      <c r="A1214" s="25" t="s">
        <v>8876</v>
      </c>
      <c r="B1214" s="125" t="s">
        <v>20419</v>
      </c>
    </row>
    <row r="1215" spans="1:2">
      <c r="A1215" s="25" t="s">
        <v>14534</v>
      </c>
      <c r="B1215" s="125" t="s">
        <v>20419</v>
      </c>
    </row>
    <row r="1216" spans="1:2">
      <c r="A1216" s="25" t="s">
        <v>21163</v>
      </c>
      <c r="B1216" s="125" t="s">
        <v>20419</v>
      </c>
    </row>
    <row r="1217" spans="1:2">
      <c r="A1217" s="25" t="s">
        <v>19462</v>
      </c>
      <c r="B1217" s="125" t="s">
        <v>20419</v>
      </c>
    </row>
    <row r="1218" spans="1:2">
      <c r="A1218" s="25" t="s">
        <v>7445</v>
      </c>
      <c r="B1218" s="125" t="s">
        <v>20419</v>
      </c>
    </row>
    <row r="1219" spans="1:2">
      <c r="A1219" s="25" t="s">
        <v>21164</v>
      </c>
      <c r="B1219" s="125" t="s">
        <v>20419</v>
      </c>
    </row>
    <row r="1220" spans="1:2">
      <c r="A1220" s="25" t="s">
        <v>17509</v>
      </c>
      <c r="B1220" s="125" t="s">
        <v>20419</v>
      </c>
    </row>
    <row r="1221" spans="1:2">
      <c r="A1221" s="25" t="s">
        <v>21165</v>
      </c>
      <c r="B1221" s="125" t="s">
        <v>20419</v>
      </c>
    </row>
    <row r="1222" spans="1:2">
      <c r="A1222" s="25" t="s">
        <v>21166</v>
      </c>
      <c r="B1222" s="125" t="s">
        <v>20419</v>
      </c>
    </row>
    <row r="1223" spans="1:2">
      <c r="A1223" s="25" t="s">
        <v>9401</v>
      </c>
      <c r="B1223" s="125" t="s">
        <v>20419</v>
      </c>
    </row>
    <row r="1224" spans="1:2">
      <c r="A1224" s="25" t="s">
        <v>13079</v>
      </c>
      <c r="B1224" s="125" t="s">
        <v>20419</v>
      </c>
    </row>
    <row r="1225" spans="1:2">
      <c r="A1225" s="25" t="s">
        <v>23396</v>
      </c>
      <c r="B1225" s="25" t="s">
        <v>20406</v>
      </c>
    </row>
    <row r="1226" spans="1:2">
      <c r="A1226" s="25" t="s">
        <v>23397</v>
      </c>
      <c r="B1226" s="25" t="s">
        <v>20406</v>
      </c>
    </row>
    <row r="1227" spans="1:2">
      <c r="A1227" s="25" t="s">
        <v>21167</v>
      </c>
      <c r="B1227" s="25" t="s">
        <v>20406</v>
      </c>
    </row>
    <row r="1228" spans="1:2">
      <c r="A1228" s="25" t="s">
        <v>23398</v>
      </c>
      <c r="B1228" s="25" t="s">
        <v>20406</v>
      </c>
    </row>
    <row r="1229" spans="1:2">
      <c r="A1229" s="25" t="s">
        <v>23399</v>
      </c>
      <c r="B1229" s="25" t="s">
        <v>20406</v>
      </c>
    </row>
    <row r="1230" spans="1:2">
      <c r="A1230" s="25" t="s">
        <v>11123</v>
      </c>
      <c r="B1230" s="125" t="s">
        <v>20419</v>
      </c>
    </row>
    <row r="1231" spans="1:2">
      <c r="A1231" s="25" t="s">
        <v>21168</v>
      </c>
      <c r="B1231" s="25" t="s">
        <v>20406</v>
      </c>
    </row>
    <row r="1232" spans="1:2">
      <c r="A1232" s="25" t="s">
        <v>21169</v>
      </c>
      <c r="B1232" s="25" t="s">
        <v>20406</v>
      </c>
    </row>
    <row r="1233" spans="1:2">
      <c r="A1233" s="25" t="s">
        <v>21170</v>
      </c>
      <c r="B1233" s="25" t="s">
        <v>20406</v>
      </c>
    </row>
    <row r="1234" spans="1:2">
      <c r="A1234" s="25" t="s">
        <v>21171</v>
      </c>
      <c r="B1234" s="25" t="s">
        <v>20406</v>
      </c>
    </row>
    <row r="1235" spans="1:2">
      <c r="A1235" s="25" t="s">
        <v>21172</v>
      </c>
      <c r="B1235" s="25" t="s">
        <v>20406</v>
      </c>
    </row>
    <row r="1236" spans="1:2">
      <c r="A1236" s="25" t="s">
        <v>21173</v>
      </c>
      <c r="B1236" s="25" t="s">
        <v>20406</v>
      </c>
    </row>
    <row r="1237" spans="1:2">
      <c r="A1237" s="25" t="s">
        <v>21174</v>
      </c>
      <c r="B1237" s="25" t="s">
        <v>20406</v>
      </c>
    </row>
    <row r="1238" spans="1:2">
      <c r="A1238" s="25" t="s">
        <v>21175</v>
      </c>
      <c r="B1238" s="25" t="s">
        <v>20406</v>
      </c>
    </row>
    <row r="1239" spans="1:2">
      <c r="A1239" s="25" t="s">
        <v>14652</v>
      </c>
      <c r="B1239" s="25" t="s">
        <v>20406</v>
      </c>
    </row>
    <row r="1240" spans="1:2">
      <c r="A1240" s="25" t="s">
        <v>13025</v>
      </c>
      <c r="B1240" s="125" t="s">
        <v>20419</v>
      </c>
    </row>
    <row r="1241" spans="1:2">
      <c r="A1241" s="25" t="s">
        <v>19241</v>
      </c>
      <c r="B1241" s="125" t="s">
        <v>20419</v>
      </c>
    </row>
    <row r="1242" spans="1:2">
      <c r="A1242" s="25" t="s">
        <v>23400</v>
      </c>
      <c r="B1242" s="125" t="s">
        <v>20419</v>
      </c>
    </row>
    <row r="1243" spans="1:2">
      <c r="A1243" s="25" t="s">
        <v>7551</v>
      </c>
      <c r="B1243" s="125" t="s">
        <v>20419</v>
      </c>
    </row>
    <row r="1244" spans="1:2">
      <c r="A1244" s="25" t="s">
        <v>17530</v>
      </c>
      <c r="B1244" s="125" t="s">
        <v>20419</v>
      </c>
    </row>
    <row r="1245" spans="1:2">
      <c r="A1245" s="25" t="s">
        <v>16842</v>
      </c>
      <c r="B1245" s="125" t="s">
        <v>20419</v>
      </c>
    </row>
    <row r="1246" spans="1:2">
      <c r="A1246" s="25" t="s">
        <v>17935</v>
      </c>
      <c r="B1246" s="125" t="s">
        <v>20419</v>
      </c>
    </row>
    <row r="1247" spans="1:2">
      <c r="A1247" s="25" t="s">
        <v>12975</v>
      </c>
      <c r="B1247" s="125" t="s">
        <v>20419</v>
      </c>
    </row>
    <row r="1248" spans="1:2">
      <c r="A1248" s="25" t="s">
        <v>21176</v>
      </c>
      <c r="B1248" s="25" t="s">
        <v>20406</v>
      </c>
    </row>
    <row r="1249" spans="1:2">
      <c r="A1249" s="25" t="s">
        <v>21177</v>
      </c>
      <c r="B1249" s="125" t="s">
        <v>20419</v>
      </c>
    </row>
    <row r="1250" spans="1:2">
      <c r="A1250" s="25" t="s">
        <v>23401</v>
      </c>
      <c r="B1250" s="25" t="s">
        <v>20406</v>
      </c>
    </row>
    <row r="1251" spans="1:2">
      <c r="A1251" s="25" t="s">
        <v>19691</v>
      </c>
      <c r="B1251" s="125" t="s">
        <v>20419</v>
      </c>
    </row>
    <row r="1252" spans="1:2">
      <c r="A1252" s="25" t="s">
        <v>23402</v>
      </c>
      <c r="B1252" s="125" t="s">
        <v>20419</v>
      </c>
    </row>
    <row r="1253" spans="1:2">
      <c r="A1253" s="25" t="s">
        <v>21178</v>
      </c>
      <c r="B1253" s="25" t="s">
        <v>20406</v>
      </c>
    </row>
    <row r="1254" spans="1:2">
      <c r="A1254" s="25" t="s">
        <v>21179</v>
      </c>
      <c r="B1254" s="25" t="s">
        <v>20406</v>
      </c>
    </row>
    <row r="1255" spans="1:2">
      <c r="A1255" s="25" t="s">
        <v>21180</v>
      </c>
      <c r="B1255" s="25" t="s">
        <v>20406</v>
      </c>
    </row>
    <row r="1256" spans="1:2">
      <c r="A1256" s="25" t="s">
        <v>21181</v>
      </c>
      <c r="B1256" s="25" t="s">
        <v>20406</v>
      </c>
    </row>
    <row r="1257" spans="1:2">
      <c r="A1257" s="25" t="s">
        <v>21182</v>
      </c>
      <c r="B1257" s="25" t="s">
        <v>20406</v>
      </c>
    </row>
    <row r="1258" spans="1:2">
      <c r="A1258" s="25" t="s">
        <v>21183</v>
      </c>
      <c r="B1258" s="25" t="s">
        <v>20406</v>
      </c>
    </row>
    <row r="1259" spans="1:2">
      <c r="A1259" s="25" t="s">
        <v>21184</v>
      </c>
      <c r="B1259" s="25" t="s">
        <v>20406</v>
      </c>
    </row>
    <row r="1260" spans="1:2">
      <c r="A1260" s="25" t="s">
        <v>21185</v>
      </c>
      <c r="B1260" s="25" t="s">
        <v>20406</v>
      </c>
    </row>
    <row r="1261" spans="1:2">
      <c r="A1261" s="25" t="s">
        <v>21186</v>
      </c>
      <c r="B1261" s="25" t="s">
        <v>20406</v>
      </c>
    </row>
    <row r="1262" spans="1:2">
      <c r="A1262" s="25" t="s">
        <v>21187</v>
      </c>
      <c r="B1262" s="25" t="s">
        <v>20406</v>
      </c>
    </row>
    <row r="1263" spans="1:2">
      <c r="A1263" s="25" t="s">
        <v>21188</v>
      </c>
      <c r="B1263" s="25" t="s">
        <v>20406</v>
      </c>
    </row>
    <row r="1264" spans="1:2">
      <c r="A1264" s="25" t="s">
        <v>21189</v>
      </c>
      <c r="B1264" s="125" t="s">
        <v>20419</v>
      </c>
    </row>
    <row r="1265" spans="1:2">
      <c r="A1265" s="25" t="s">
        <v>8524</v>
      </c>
      <c r="B1265" s="125" t="s">
        <v>20419</v>
      </c>
    </row>
    <row r="1266" spans="1:2">
      <c r="A1266" s="25" t="s">
        <v>21190</v>
      </c>
      <c r="B1266" s="125" t="s">
        <v>20419</v>
      </c>
    </row>
    <row r="1267" spans="1:2">
      <c r="A1267" s="25" t="s">
        <v>9251</v>
      </c>
      <c r="B1267" s="125" t="s">
        <v>20419</v>
      </c>
    </row>
    <row r="1268" spans="1:2">
      <c r="A1268" s="25" t="s">
        <v>15147</v>
      </c>
      <c r="B1268" s="125" t="s">
        <v>20419</v>
      </c>
    </row>
    <row r="1269" spans="1:2">
      <c r="A1269" s="25" t="s">
        <v>17780</v>
      </c>
      <c r="B1269" s="125" t="s">
        <v>20419</v>
      </c>
    </row>
    <row r="1270" spans="1:2">
      <c r="A1270" s="25" t="s">
        <v>23403</v>
      </c>
      <c r="B1270" s="25" t="s">
        <v>20406</v>
      </c>
    </row>
    <row r="1271" spans="1:2">
      <c r="A1271" s="25" t="s">
        <v>23404</v>
      </c>
      <c r="B1271" s="25" t="s">
        <v>20406</v>
      </c>
    </row>
    <row r="1272" spans="1:2">
      <c r="A1272" s="25" t="s">
        <v>21191</v>
      </c>
      <c r="B1272" s="25" t="s">
        <v>20406</v>
      </c>
    </row>
    <row r="1273" spans="1:2">
      <c r="A1273" s="25" t="s">
        <v>13508</v>
      </c>
      <c r="B1273" s="125" t="s">
        <v>20419</v>
      </c>
    </row>
    <row r="1274" spans="1:2">
      <c r="A1274" s="25" t="s">
        <v>14815</v>
      </c>
      <c r="B1274" s="125" t="s">
        <v>20419</v>
      </c>
    </row>
    <row r="1275" spans="1:2">
      <c r="A1275" s="25" t="s">
        <v>23405</v>
      </c>
      <c r="B1275" s="25" t="s">
        <v>20406</v>
      </c>
    </row>
    <row r="1276" spans="1:2">
      <c r="A1276" s="25" t="s">
        <v>23406</v>
      </c>
      <c r="B1276" s="25" t="s">
        <v>20406</v>
      </c>
    </row>
    <row r="1277" spans="1:2">
      <c r="A1277" s="25" t="s">
        <v>23407</v>
      </c>
      <c r="B1277" s="25" t="s">
        <v>20406</v>
      </c>
    </row>
    <row r="1278" spans="1:2">
      <c r="A1278" s="25" t="s">
        <v>21192</v>
      </c>
      <c r="B1278" s="25" t="s">
        <v>20406</v>
      </c>
    </row>
    <row r="1279" spans="1:2">
      <c r="A1279" s="25" t="s">
        <v>21193</v>
      </c>
      <c r="B1279" s="25" t="s">
        <v>20406</v>
      </c>
    </row>
    <row r="1280" spans="1:2">
      <c r="A1280" s="25" t="s">
        <v>21194</v>
      </c>
      <c r="B1280" s="25" t="s">
        <v>20406</v>
      </c>
    </row>
    <row r="1281" spans="1:2">
      <c r="A1281" s="25" t="s">
        <v>21195</v>
      </c>
      <c r="B1281" s="25" t="s">
        <v>20406</v>
      </c>
    </row>
    <row r="1282" spans="1:2">
      <c r="A1282" s="25" t="s">
        <v>21196</v>
      </c>
      <c r="B1282" s="25" t="s">
        <v>20406</v>
      </c>
    </row>
    <row r="1283" spans="1:2">
      <c r="A1283" s="25" t="s">
        <v>21197</v>
      </c>
      <c r="B1283" s="25" t="s">
        <v>20406</v>
      </c>
    </row>
    <row r="1284" spans="1:2">
      <c r="A1284" s="25" t="s">
        <v>11272</v>
      </c>
      <c r="B1284" s="25" t="s">
        <v>20406</v>
      </c>
    </row>
    <row r="1285" spans="1:2">
      <c r="A1285" s="25" t="s">
        <v>21198</v>
      </c>
      <c r="B1285" s="25" t="s">
        <v>20406</v>
      </c>
    </row>
    <row r="1286" spans="1:2">
      <c r="A1286" s="25" t="s">
        <v>21199</v>
      </c>
      <c r="B1286" s="25" t="s">
        <v>20406</v>
      </c>
    </row>
    <row r="1287" spans="1:2">
      <c r="A1287" s="25" t="s">
        <v>21200</v>
      </c>
      <c r="B1287" s="25" t="s">
        <v>20406</v>
      </c>
    </row>
    <row r="1288" spans="1:2">
      <c r="A1288" s="25" t="s">
        <v>21201</v>
      </c>
      <c r="B1288" s="25" t="s">
        <v>20406</v>
      </c>
    </row>
    <row r="1289" spans="1:2">
      <c r="A1289" s="25" t="s">
        <v>21202</v>
      </c>
      <c r="B1289" s="25" t="s">
        <v>20406</v>
      </c>
    </row>
    <row r="1290" spans="1:2">
      <c r="A1290" s="25" t="s">
        <v>21203</v>
      </c>
      <c r="B1290" s="25" t="s">
        <v>20406</v>
      </c>
    </row>
    <row r="1291" spans="1:2">
      <c r="A1291" s="25" t="s">
        <v>21204</v>
      </c>
      <c r="B1291" s="25" t="s">
        <v>20406</v>
      </c>
    </row>
    <row r="1292" spans="1:2">
      <c r="A1292" s="25" t="s">
        <v>21205</v>
      </c>
      <c r="B1292" s="25" t="s">
        <v>20406</v>
      </c>
    </row>
    <row r="1293" spans="1:2">
      <c r="A1293" s="25" t="s">
        <v>21206</v>
      </c>
      <c r="B1293" s="25" t="s">
        <v>20406</v>
      </c>
    </row>
    <row r="1294" spans="1:2">
      <c r="A1294" s="25" t="s">
        <v>21207</v>
      </c>
      <c r="B1294" s="25" t="s">
        <v>20406</v>
      </c>
    </row>
    <row r="1295" spans="1:2">
      <c r="A1295" s="25" t="s">
        <v>21208</v>
      </c>
      <c r="B1295" s="25" t="s">
        <v>20406</v>
      </c>
    </row>
    <row r="1296" spans="1:2">
      <c r="A1296" s="25" t="s">
        <v>21209</v>
      </c>
      <c r="B1296" s="25" t="s">
        <v>20406</v>
      </c>
    </row>
    <row r="1297" spans="1:2">
      <c r="A1297" s="25" t="s">
        <v>21210</v>
      </c>
      <c r="B1297" s="25" t="s">
        <v>20406</v>
      </c>
    </row>
    <row r="1298" spans="1:2">
      <c r="A1298" s="25" t="s">
        <v>23408</v>
      </c>
      <c r="B1298" s="125" t="s">
        <v>20419</v>
      </c>
    </row>
    <row r="1299" spans="1:2">
      <c r="A1299" s="25" t="s">
        <v>14361</v>
      </c>
      <c r="B1299" s="125" t="s">
        <v>20419</v>
      </c>
    </row>
    <row r="1300" spans="1:2">
      <c r="A1300" s="25" t="s">
        <v>15565</v>
      </c>
      <c r="B1300" s="125" t="s">
        <v>20419</v>
      </c>
    </row>
    <row r="1301" spans="1:2">
      <c r="A1301" s="25" t="s">
        <v>13282</v>
      </c>
      <c r="B1301" s="125" t="s">
        <v>20419</v>
      </c>
    </row>
    <row r="1302" spans="1:2">
      <c r="A1302" s="25" t="s">
        <v>12965</v>
      </c>
      <c r="B1302" s="125" t="s">
        <v>20419</v>
      </c>
    </row>
    <row r="1303" spans="1:2">
      <c r="A1303" s="25" t="s">
        <v>9502</v>
      </c>
      <c r="B1303" s="125" t="s">
        <v>20419</v>
      </c>
    </row>
    <row r="1304" spans="1:2">
      <c r="A1304" s="25" t="s">
        <v>17456</v>
      </c>
      <c r="B1304" s="125" t="s">
        <v>20419</v>
      </c>
    </row>
    <row r="1305" spans="1:2">
      <c r="A1305" s="25" t="s">
        <v>13806</v>
      </c>
      <c r="B1305" s="125" t="s">
        <v>20419</v>
      </c>
    </row>
    <row r="1306" spans="1:2">
      <c r="A1306" s="25" t="s">
        <v>15649</v>
      </c>
      <c r="B1306" s="125" t="s">
        <v>20419</v>
      </c>
    </row>
    <row r="1307" spans="1:2">
      <c r="A1307" s="25" t="s">
        <v>8113</v>
      </c>
      <c r="B1307" s="125" t="s">
        <v>20419</v>
      </c>
    </row>
    <row r="1308" spans="1:2">
      <c r="A1308" s="25" t="s">
        <v>8455</v>
      </c>
      <c r="B1308" s="125" t="s">
        <v>20419</v>
      </c>
    </row>
    <row r="1309" spans="1:2">
      <c r="A1309" s="25" t="s">
        <v>12688</v>
      </c>
      <c r="B1309" s="125" t="s">
        <v>20419</v>
      </c>
    </row>
    <row r="1310" spans="1:2">
      <c r="A1310" s="25" t="s">
        <v>19718</v>
      </c>
      <c r="B1310" s="125" t="s">
        <v>20419</v>
      </c>
    </row>
    <row r="1311" spans="1:2">
      <c r="A1311" s="25" t="s">
        <v>19438</v>
      </c>
      <c r="B1311" s="125" t="s">
        <v>20419</v>
      </c>
    </row>
    <row r="1312" spans="1:2">
      <c r="A1312" s="25" t="s">
        <v>21211</v>
      </c>
      <c r="B1312" s="125" t="s">
        <v>20419</v>
      </c>
    </row>
    <row r="1313" spans="1:2">
      <c r="A1313" s="25" t="s">
        <v>15833</v>
      </c>
      <c r="B1313" s="125" t="s">
        <v>20419</v>
      </c>
    </row>
    <row r="1314" spans="1:2">
      <c r="A1314" s="25" t="s">
        <v>17421</v>
      </c>
      <c r="B1314" s="125" t="s">
        <v>20419</v>
      </c>
    </row>
    <row r="1315" spans="1:2">
      <c r="A1315" s="25" t="s">
        <v>10579</v>
      </c>
      <c r="B1315" s="125" t="s">
        <v>20419</v>
      </c>
    </row>
    <row r="1316" spans="1:2">
      <c r="A1316" s="25" t="s">
        <v>21212</v>
      </c>
      <c r="B1316" s="125" t="s">
        <v>20419</v>
      </c>
    </row>
    <row r="1317" spans="1:2">
      <c r="A1317" s="25" t="s">
        <v>8450</v>
      </c>
      <c r="B1317" s="125" t="s">
        <v>20419</v>
      </c>
    </row>
    <row r="1318" spans="1:2">
      <c r="A1318" s="25" t="s">
        <v>17974</v>
      </c>
      <c r="B1318" s="125" t="s">
        <v>20419</v>
      </c>
    </row>
    <row r="1319" spans="1:2">
      <c r="A1319" s="25" t="s">
        <v>13456</v>
      </c>
      <c r="B1319" s="125" t="s">
        <v>20419</v>
      </c>
    </row>
    <row r="1320" spans="1:2">
      <c r="A1320" s="25" t="s">
        <v>21213</v>
      </c>
      <c r="B1320" s="125" t="s">
        <v>20419</v>
      </c>
    </row>
    <row r="1321" spans="1:2">
      <c r="A1321" s="25" t="s">
        <v>21214</v>
      </c>
      <c r="B1321" s="125" t="s">
        <v>20419</v>
      </c>
    </row>
    <row r="1322" spans="1:2">
      <c r="A1322" s="25" t="s">
        <v>21215</v>
      </c>
      <c r="B1322" s="125" t="s">
        <v>20419</v>
      </c>
    </row>
    <row r="1323" spans="1:2">
      <c r="A1323" s="25" t="s">
        <v>21216</v>
      </c>
      <c r="B1323" s="125" t="s">
        <v>20419</v>
      </c>
    </row>
    <row r="1324" spans="1:2">
      <c r="A1324" s="25" t="s">
        <v>21217</v>
      </c>
      <c r="B1324" s="125" t="s">
        <v>20419</v>
      </c>
    </row>
    <row r="1325" spans="1:2">
      <c r="A1325" s="25" t="s">
        <v>15641</v>
      </c>
      <c r="B1325" s="125" t="s">
        <v>20419</v>
      </c>
    </row>
    <row r="1326" spans="1:2">
      <c r="A1326" s="25" t="s">
        <v>11179</v>
      </c>
      <c r="B1326" s="125" t="s">
        <v>20419</v>
      </c>
    </row>
    <row r="1327" spans="1:2">
      <c r="A1327" s="25" t="s">
        <v>17199</v>
      </c>
      <c r="B1327" s="125" t="s">
        <v>20419</v>
      </c>
    </row>
    <row r="1328" spans="1:2">
      <c r="A1328" s="25" t="s">
        <v>16818</v>
      </c>
      <c r="B1328" s="125" t="s">
        <v>20419</v>
      </c>
    </row>
    <row r="1329" spans="1:2">
      <c r="A1329" s="25" t="s">
        <v>14859</v>
      </c>
      <c r="B1329" s="125" t="s">
        <v>20419</v>
      </c>
    </row>
    <row r="1330" spans="1:2">
      <c r="A1330" s="25" t="s">
        <v>13304</v>
      </c>
      <c r="B1330" s="125" t="s">
        <v>20419</v>
      </c>
    </row>
    <row r="1331" spans="1:2">
      <c r="A1331" s="25" t="s">
        <v>13301</v>
      </c>
      <c r="B1331" s="125" t="s">
        <v>20419</v>
      </c>
    </row>
    <row r="1332" spans="1:2">
      <c r="A1332" s="25" t="s">
        <v>16821</v>
      </c>
      <c r="B1332" s="125" t="s">
        <v>20419</v>
      </c>
    </row>
    <row r="1333" spans="1:2">
      <c r="A1333" s="25" t="s">
        <v>15501</v>
      </c>
      <c r="B1333" s="125" t="s">
        <v>20419</v>
      </c>
    </row>
    <row r="1334" spans="1:2">
      <c r="A1334" s="25" t="s">
        <v>16827</v>
      </c>
      <c r="B1334" s="125" t="s">
        <v>20419</v>
      </c>
    </row>
    <row r="1335" spans="1:2">
      <c r="A1335" s="25" t="s">
        <v>15629</v>
      </c>
      <c r="B1335" s="125" t="s">
        <v>20419</v>
      </c>
    </row>
    <row r="1336" spans="1:2">
      <c r="A1336" s="25" t="s">
        <v>15812</v>
      </c>
      <c r="B1336" s="25" t="s">
        <v>20406</v>
      </c>
    </row>
    <row r="1337" spans="1:2">
      <c r="A1337" s="25" t="s">
        <v>13968</v>
      </c>
      <c r="B1337" s="125" t="s">
        <v>20419</v>
      </c>
    </row>
    <row r="1338" spans="1:2">
      <c r="A1338" s="25" t="s">
        <v>23409</v>
      </c>
      <c r="B1338" s="25" t="s">
        <v>20406</v>
      </c>
    </row>
    <row r="1339" spans="1:2">
      <c r="A1339" s="25" t="s">
        <v>23410</v>
      </c>
      <c r="B1339" s="25" t="s">
        <v>20406</v>
      </c>
    </row>
    <row r="1340" spans="1:2">
      <c r="A1340" s="25" t="s">
        <v>23411</v>
      </c>
      <c r="B1340" s="25" t="s">
        <v>20406</v>
      </c>
    </row>
    <row r="1341" spans="1:2">
      <c r="A1341" s="25" t="s">
        <v>23412</v>
      </c>
      <c r="B1341" s="25" t="s">
        <v>20406</v>
      </c>
    </row>
    <row r="1342" spans="1:2">
      <c r="A1342" s="25" t="s">
        <v>21218</v>
      </c>
      <c r="B1342" s="25" t="s">
        <v>20406</v>
      </c>
    </row>
    <row r="1343" spans="1:2">
      <c r="A1343" s="25" t="s">
        <v>21219</v>
      </c>
      <c r="B1343" s="125" t="s">
        <v>20419</v>
      </c>
    </row>
    <row r="1344" spans="1:2">
      <c r="A1344" s="25" t="s">
        <v>21220</v>
      </c>
      <c r="B1344" s="25" t="s">
        <v>20406</v>
      </c>
    </row>
    <row r="1345" spans="1:2">
      <c r="A1345" s="25" t="s">
        <v>21220</v>
      </c>
      <c r="B1345" s="25" t="s">
        <v>20406</v>
      </c>
    </row>
    <row r="1346" spans="1:2">
      <c r="A1346" s="25" t="s">
        <v>21221</v>
      </c>
      <c r="B1346" s="25" t="s">
        <v>20406</v>
      </c>
    </row>
    <row r="1347" spans="1:2">
      <c r="A1347" s="25" t="s">
        <v>21222</v>
      </c>
      <c r="B1347" s="25" t="s">
        <v>20406</v>
      </c>
    </row>
    <row r="1348" spans="1:2">
      <c r="A1348" s="25" t="s">
        <v>21223</v>
      </c>
      <c r="B1348" s="25" t="s">
        <v>20406</v>
      </c>
    </row>
    <row r="1349" spans="1:2">
      <c r="A1349" s="25" t="s">
        <v>14298</v>
      </c>
      <c r="B1349" s="125" t="s">
        <v>20419</v>
      </c>
    </row>
    <row r="1350" spans="1:2">
      <c r="A1350" s="25" t="s">
        <v>13137</v>
      </c>
      <c r="B1350" s="125" t="s">
        <v>20419</v>
      </c>
    </row>
    <row r="1351" spans="1:2">
      <c r="A1351" s="25" t="s">
        <v>16023</v>
      </c>
      <c r="B1351" s="125" t="s">
        <v>20419</v>
      </c>
    </row>
    <row r="1352" spans="1:2">
      <c r="A1352" s="25" t="s">
        <v>12086</v>
      </c>
      <c r="B1352" s="125" t="s">
        <v>20419</v>
      </c>
    </row>
    <row r="1353" spans="1:2">
      <c r="A1353" s="25" t="s">
        <v>9135</v>
      </c>
      <c r="B1353" s="125" t="s">
        <v>20419</v>
      </c>
    </row>
    <row r="1354" spans="1:2">
      <c r="A1354" s="25" t="s">
        <v>10763</v>
      </c>
      <c r="B1354" s="125" t="s">
        <v>20419</v>
      </c>
    </row>
    <row r="1355" spans="1:2">
      <c r="A1355" s="25" t="s">
        <v>19121</v>
      </c>
      <c r="B1355" s="125" t="s">
        <v>20419</v>
      </c>
    </row>
    <row r="1356" spans="1:2">
      <c r="A1356" s="25" t="s">
        <v>10080</v>
      </c>
      <c r="B1356" s="125" t="s">
        <v>20419</v>
      </c>
    </row>
    <row r="1357" spans="1:2">
      <c r="A1357" s="25" t="s">
        <v>21224</v>
      </c>
      <c r="B1357" s="125" t="s">
        <v>20419</v>
      </c>
    </row>
    <row r="1358" spans="1:2">
      <c r="A1358" s="25" t="s">
        <v>8934</v>
      </c>
      <c r="B1358" s="125" t="s">
        <v>20419</v>
      </c>
    </row>
    <row r="1359" spans="1:2">
      <c r="A1359" s="25" t="s">
        <v>9601</v>
      </c>
      <c r="B1359" s="25" t="s">
        <v>20406</v>
      </c>
    </row>
    <row r="1360" spans="1:2">
      <c r="A1360" s="25" t="s">
        <v>9603</v>
      </c>
      <c r="B1360" s="125" t="s">
        <v>20419</v>
      </c>
    </row>
    <row r="1361" spans="1:2">
      <c r="A1361" s="25" t="s">
        <v>23413</v>
      </c>
      <c r="B1361" s="25" t="s">
        <v>20406</v>
      </c>
    </row>
    <row r="1362" spans="1:2">
      <c r="A1362" s="25" t="s">
        <v>21225</v>
      </c>
      <c r="B1362" s="25" t="s">
        <v>20406</v>
      </c>
    </row>
    <row r="1363" spans="1:2">
      <c r="A1363" s="25" t="s">
        <v>21226</v>
      </c>
      <c r="B1363" s="25" t="s">
        <v>20406</v>
      </c>
    </row>
    <row r="1364" spans="1:2">
      <c r="A1364" s="25" t="s">
        <v>21227</v>
      </c>
      <c r="B1364" s="25" t="s">
        <v>20406</v>
      </c>
    </row>
    <row r="1365" spans="1:2">
      <c r="A1365" s="25" t="s">
        <v>21228</v>
      </c>
      <c r="B1365" s="25" t="s">
        <v>20406</v>
      </c>
    </row>
    <row r="1366" spans="1:2">
      <c r="A1366" s="25" t="s">
        <v>21229</v>
      </c>
      <c r="B1366" s="25" t="s">
        <v>20406</v>
      </c>
    </row>
    <row r="1367" spans="1:2">
      <c r="A1367" s="25" t="s">
        <v>21230</v>
      </c>
      <c r="B1367" s="25" t="s">
        <v>20406</v>
      </c>
    </row>
    <row r="1368" spans="1:2">
      <c r="A1368" s="25" t="s">
        <v>21231</v>
      </c>
      <c r="B1368" s="25" t="s">
        <v>20406</v>
      </c>
    </row>
    <row r="1369" spans="1:2">
      <c r="A1369" s="25" t="s">
        <v>21232</v>
      </c>
      <c r="B1369" s="25" t="s">
        <v>20406</v>
      </c>
    </row>
    <row r="1370" spans="1:2">
      <c r="A1370" s="25" t="s">
        <v>21233</v>
      </c>
      <c r="B1370" s="125" t="s">
        <v>20419</v>
      </c>
    </row>
    <row r="1371" spans="1:2">
      <c r="A1371" s="25" t="s">
        <v>21234</v>
      </c>
      <c r="B1371" s="25" t="s">
        <v>20406</v>
      </c>
    </row>
    <row r="1372" spans="1:2">
      <c r="A1372" s="25" t="s">
        <v>21235</v>
      </c>
      <c r="B1372" s="25" t="s">
        <v>20406</v>
      </c>
    </row>
    <row r="1373" spans="1:2">
      <c r="A1373" s="25" t="s">
        <v>21235</v>
      </c>
      <c r="B1373" s="25" t="s">
        <v>20406</v>
      </c>
    </row>
    <row r="1374" spans="1:2">
      <c r="A1374" s="25" t="s">
        <v>21236</v>
      </c>
      <c r="B1374" s="25" t="s">
        <v>20406</v>
      </c>
    </row>
    <row r="1375" spans="1:2">
      <c r="A1375" s="25" t="s">
        <v>9099</v>
      </c>
      <c r="B1375" s="125" t="s">
        <v>20419</v>
      </c>
    </row>
    <row r="1376" spans="1:2">
      <c r="A1376" s="25" t="s">
        <v>23414</v>
      </c>
      <c r="B1376" s="25" t="s">
        <v>20406</v>
      </c>
    </row>
    <row r="1377" spans="1:2">
      <c r="A1377" s="25" t="s">
        <v>21237</v>
      </c>
      <c r="B1377" s="25" t="s">
        <v>20406</v>
      </c>
    </row>
    <row r="1378" spans="1:2">
      <c r="A1378" s="25" t="s">
        <v>21238</v>
      </c>
      <c r="B1378" s="25" t="s">
        <v>20406</v>
      </c>
    </row>
    <row r="1379" spans="1:2">
      <c r="A1379" s="25" t="s">
        <v>23415</v>
      </c>
      <c r="B1379" s="25" t="s">
        <v>20406</v>
      </c>
    </row>
    <row r="1380" spans="1:2">
      <c r="A1380" s="25" t="s">
        <v>21239</v>
      </c>
      <c r="B1380" s="25" t="s">
        <v>20406</v>
      </c>
    </row>
    <row r="1381" spans="1:2">
      <c r="A1381" s="25" t="s">
        <v>23416</v>
      </c>
      <c r="B1381" s="25" t="s">
        <v>20406</v>
      </c>
    </row>
    <row r="1382" spans="1:2">
      <c r="A1382" s="25" t="s">
        <v>23417</v>
      </c>
      <c r="B1382" s="25" t="s">
        <v>20406</v>
      </c>
    </row>
    <row r="1383" spans="1:2">
      <c r="A1383" s="25" t="s">
        <v>23418</v>
      </c>
      <c r="B1383" s="25" t="s">
        <v>20406</v>
      </c>
    </row>
    <row r="1384" spans="1:2">
      <c r="A1384" s="25" t="s">
        <v>23419</v>
      </c>
      <c r="B1384" s="25" t="s">
        <v>20406</v>
      </c>
    </row>
    <row r="1385" spans="1:2">
      <c r="A1385" s="25" t="s">
        <v>23420</v>
      </c>
      <c r="B1385" s="25" t="s">
        <v>20406</v>
      </c>
    </row>
    <row r="1386" spans="1:2">
      <c r="A1386" s="25" t="s">
        <v>23421</v>
      </c>
      <c r="B1386" s="25" t="s">
        <v>20406</v>
      </c>
    </row>
    <row r="1387" spans="1:2">
      <c r="A1387" s="25" t="s">
        <v>23422</v>
      </c>
      <c r="B1387" s="25" t="s">
        <v>20406</v>
      </c>
    </row>
    <row r="1388" spans="1:2">
      <c r="A1388" s="25" t="s">
        <v>23423</v>
      </c>
      <c r="B1388" s="25" t="s">
        <v>20406</v>
      </c>
    </row>
    <row r="1389" spans="1:2">
      <c r="A1389" s="25" t="s">
        <v>21240</v>
      </c>
      <c r="B1389" s="25" t="s">
        <v>20406</v>
      </c>
    </row>
    <row r="1390" spans="1:2">
      <c r="A1390" s="25" t="s">
        <v>21241</v>
      </c>
      <c r="B1390" s="25" t="s">
        <v>20406</v>
      </c>
    </row>
    <row r="1391" spans="1:2">
      <c r="A1391" s="25" t="s">
        <v>21242</v>
      </c>
      <c r="B1391" s="25" t="s">
        <v>20406</v>
      </c>
    </row>
    <row r="1392" spans="1:2">
      <c r="A1392" s="25" t="s">
        <v>21243</v>
      </c>
      <c r="B1392" s="25" t="s">
        <v>20406</v>
      </c>
    </row>
    <row r="1393" spans="1:2">
      <c r="A1393" s="25" t="s">
        <v>21244</v>
      </c>
      <c r="B1393" s="25" t="s">
        <v>20406</v>
      </c>
    </row>
    <row r="1394" spans="1:2">
      <c r="A1394" s="25" t="s">
        <v>21245</v>
      </c>
      <c r="B1394" s="25" t="s">
        <v>20406</v>
      </c>
    </row>
    <row r="1395" spans="1:2">
      <c r="A1395" s="25" t="s">
        <v>21246</v>
      </c>
      <c r="B1395" s="25" t="s">
        <v>20406</v>
      </c>
    </row>
    <row r="1396" spans="1:2">
      <c r="A1396" s="25" t="s">
        <v>21247</v>
      </c>
      <c r="B1396" s="25" t="s">
        <v>20406</v>
      </c>
    </row>
    <row r="1397" spans="1:2">
      <c r="A1397" s="25" t="s">
        <v>21248</v>
      </c>
      <c r="B1397" s="25" t="s">
        <v>20406</v>
      </c>
    </row>
    <row r="1398" spans="1:2">
      <c r="A1398" s="25" t="s">
        <v>11975</v>
      </c>
      <c r="B1398" s="125" t="s">
        <v>20419</v>
      </c>
    </row>
    <row r="1399" spans="1:2">
      <c r="A1399" s="25" t="s">
        <v>11545</v>
      </c>
      <c r="B1399" s="125" t="s">
        <v>20419</v>
      </c>
    </row>
    <row r="1400" spans="1:2">
      <c r="A1400" s="25" t="s">
        <v>21249</v>
      </c>
      <c r="B1400" s="125" t="s">
        <v>20419</v>
      </c>
    </row>
    <row r="1401" spans="1:2">
      <c r="A1401" s="25" t="s">
        <v>7706</v>
      </c>
      <c r="B1401" s="125" t="s">
        <v>20419</v>
      </c>
    </row>
    <row r="1402" spans="1:2">
      <c r="A1402" s="25" t="s">
        <v>9888</v>
      </c>
      <c r="B1402" s="125" t="s">
        <v>20419</v>
      </c>
    </row>
    <row r="1403" spans="1:2">
      <c r="A1403" s="25" t="s">
        <v>21250</v>
      </c>
      <c r="B1403" s="125" t="s">
        <v>20419</v>
      </c>
    </row>
    <row r="1404" spans="1:2">
      <c r="A1404" s="25" t="s">
        <v>21251</v>
      </c>
      <c r="B1404" s="25" t="s">
        <v>20406</v>
      </c>
    </row>
    <row r="1405" spans="1:2">
      <c r="A1405" s="25" t="s">
        <v>21252</v>
      </c>
      <c r="B1405" s="25" t="s">
        <v>20406</v>
      </c>
    </row>
    <row r="1406" spans="1:2">
      <c r="A1406" s="25" t="s">
        <v>23424</v>
      </c>
      <c r="B1406" s="25" t="s">
        <v>20406</v>
      </c>
    </row>
    <row r="1407" spans="1:2">
      <c r="A1407" s="25" t="s">
        <v>23425</v>
      </c>
      <c r="B1407" s="25" t="s">
        <v>20406</v>
      </c>
    </row>
    <row r="1408" spans="1:2">
      <c r="A1408" s="25" t="s">
        <v>18050</v>
      </c>
      <c r="B1408" s="125" t="s">
        <v>20419</v>
      </c>
    </row>
    <row r="1409" spans="1:2">
      <c r="A1409" s="25" t="s">
        <v>21253</v>
      </c>
      <c r="B1409" s="25" t="s">
        <v>20406</v>
      </c>
    </row>
    <row r="1410" spans="1:2">
      <c r="A1410" s="25" t="s">
        <v>21254</v>
      </c>
      <c r="B1410" s="25" t="s">
        <v>20406</v>
      </c>
    </row>
    <row r="1411" spans="1:2">
      <c r="A1411" s="25" t="s">
        <v>23426</v>
      </c>
      <c r="B1411" s="25" t="s">
        <v>20406</v>
      </c>
    </row>
    <row r="1412" spans="1:2">
      <c r="A1412" s="25" t="s">
        <v>23427</v>
      </c>
      <c r="B1412" s="25" t="s">
        <v>20406</v>
      </c>
    </row>
    <row r="1413" spans="1:2">
      <c r="A1413" s="25" t="s">
        <v>23428</v>
      </c>
      <c r="B1413" s="25" t="s">
        <v>20406</v>
      </c>
    </row>
    <row r="1414" spans="1:2">
      <c r="A1414" s="25" t="s">
        <v>21255</v>
      </c>
      <c r="B1414" s="25" t="s">
        <v>20406</v>
      </c>
    </row>
    <row r="1415" spans="1:2">
      <c r="A1415" s="25" t="s">
        <v>21256</v>
      </c>
      <c r="B1415" s="25" t="s">
        <v>20406</v>
      </c>
    </row>
    <row r="1416" spans="1:2">
      <c r="A1416" s="25" t="s">
        <v>21257</v>
      </c>
      <c r="B1416" s="25" t="s">
        <v>20406</v>
      </c>
    </row>
    <row r="1417" spans="1:2">
      <c r="A1417" s="25" t="s">
        <v>21258</v>
      </c>
      <c r="B1417" s="25" t="s">
        <v>20406</v>
      </c>
    </row>
    <row r="1418" spans="1:2">
      <c r="A1418" s="25" t="s">
        <v>21259</v>
      </c>
      <c r="B1418" s="25" t="s">
        <v>20406</v>
      </c>
    </row>
    <row r="1419" spans="1:2">
      <c r="A1419" s="25" t="s">
        <v>21260</v>
      </c>
      <c r="B1419" s="25" t="s">
        <v>20406</v>
      </c>
    </row>
    <row r="1420" spans="1:2">
      <c r="A1420" s="25" t="s">
        <v>21261</v>
      </c>
      <c r="B1420" s="25" t="s">
        <v>20406</v>
      </c>
    </row>
    <row r="1421" spans="1:2">
      <c r="A1421" s="25" t="s">
        <v>21262</v>
      </c>
      <c r="B1421" s="125" t="s">
        <v>20419</v>
      </c>
    </row>
    <row r="1422" spans="1:2">
      <c r="A1422" s="25" t="s">
        <v>21263</v>
      </c>
      <c r="B1422" s="125" t="s">
        <v>20419</v>
      </c>
    </row>
    <row r="1423" spans="1:2">
      <c r="A1423" s="25" t="s">
        <v>13941</v>
      </c>
      <c r="B1423" s="125" t="s">
        <v>20419</v>
      </c>
    </row>
    <row r="1424" spans="1:2">
      <c r="A1424" s="25" t="s">
        <v>18199</v>
      </c>
      <c r="B1424" s="125" t="s">
        <v>20419</v>
      </c>
    </row>
    <row r="1425" spans="1:2">
      <c r="A1425" s="25" t="s">
        <v>21264</v>
      </c>
      <c r="B1425" s="125" t="s">
        <v>20419</v>
      </c>
    </row>
    <row r="1426" spans="1:2">
      <c r="A1426" s="25" t="s">
        <v>21265</v>
      </c>
      <c r="B1426" s="125" t="s">
        <v>20419</v>
      </c>
    </row>
    <row r="1427" spans="1:2">
      <c r="A1427" s="25" t="s">
        <v>8346</v>
      </c>
      <c r="B1427" s="125" t="s">
        <v>20419</v>
      </c>
    </row>
    <row r="1428" spans="1:2">
      <c r="A1428" s="25" t="s">
        <v>10486</v>
      </c>
      <c r="B1428" s="125" t="s">
        <v>20419</v>
      </c>
    </row>
    <row r="1429" spans="1:2">
      <c r="A1429" s="25" t="s">
        <v>21266</v>
      </c>
      <c r="B1429" s="125" t="s">
        <v>20419</v>
      </c>
    </row>
    <row r="1430" spans="1:2">
      <c r="A1430" s="25" t="s">
        <v>21267</v>
      </c>
      <c r="B1430" s="125" t="s">
        <v>20419</v>
      </c>
    </row>
    <row r="1431" spans="1:2">
      <c r="A1431" s="25" t="s">
        <v>21268</v>
      </c>
      <c r="B1431" s="125" t="s">
        <v>20419</v>
      </c>
    </row>
    <row r="1432" spans="1:2">
      <c r="A1432" s="25" t="s">
        <v>21269</v>
      </c>
      <c r="B1432" s="25" t="s">
        <v>20406</v>
      </c>
    </row>
    <row r="1433" spans="1:2">
      <c r="A1433" s="25" t="s">
        <v>23429</v>
      </c>
      <c r="B1433" s="25" t="s">
        <v>20406</v>
      </c>
    </row>
    <row r="1434" spans="1:2">
      <c r="A1434" s="25" t="s">
        <v>23430</v>
      </c>
      <c r="B1434" s="25" t="s">
        <v>20406</v>
      </c>
    </row>
    <row r="1435" spans="1:2">
      <c r="A1435" s="25" t="s">
        <v>21270</v>
      </c>
      <c r="B1435" s="25" t="s">
        <v>20406</v>
      </c>
    </row>
    <row r="1436" spans="1:2">
      <c r="A1436" s="25" t="s">
        <v>19838</v>
      </c>
      <c r="B1436" s="125" t="s">
        <v>20419</v>
      </c>
    </row>
    <row r="1437" spans="1:2">
      <c r="A1437" s="25" t="s">
        <v>17513</v>
      </c>
      <c r="B1437" s="125" t="s">
        <v>20419</v>
      </c>
    </row>
    <row r="1438" spans="1:2">
      <c r="A1438" s="25" t="s">
        <v>16065</v>
      </c>
      <c r="B1438" s="125" t="s">
        <v>20419</v>
      </c>
    </row>
    <row r="1439" spans="1:2">
      <c r="A1439" s="25" t="s">
        <v>13939</v>
      </c>
      <c r="B1439" s="125" t="s">
        <v>20419</v>
      </c>
    </row>
    <row r="1440" spans="1:2">
      <c r="A1440" s="25" t="s">
        <v>17678</v>
      </c>
      <c r="B1440" s="125" t="s">
        <v>20419</v>
      </c>
    </row>
    <row r="1441" spans="1:2">
      <c r="A1441" s="25" t="s">
        <v>19835</v>
      </c>
      <c r="B1441" s="125" t="s">
        <v>20419</v>
      </c>
    </row>
    <row r="1442" spans="1:2">
      <c r="A1442" s="25" t="s">
        <v>17511</v>
      </c>
      <c r="B1442" s="125" t="s">
        <v>20419</v>
      </c>
    </row>
    <row r="1443" spans="1:2">
      <c r="A1443" s="25" t="s">
        <v>23431</v>
      </c>
      <c r="B1443" s="25" t="s">
        <v>20406</v>
      </c>
    </row>
    <row r="1444" spans="1:2">
      <c r="A1444" s="25" t="s">
        <v>21271</v>
      </c>
      <c r="B1444" s="25" t="s">
        <v>20406</v>
      </c>
    </row>
    <row r="1445" spans="1:2">
      <c r="A1445" s="25" t="s">
        <v>23432</v>
      </c>
      <c r="B1445" s="25" t="s">
        <v>20406</v>
      </c>
    </row>
    <row r="1446" spans="1:2">
      <c r="A1446" s="25" t="s">
        <v>21272</v>
      </c>
      <c r="B1446" s="25" t="s">
        <v>20406</v>
      </c>
    </row>
    <row r="1447" spans="1:2">
      <c r="A1447" s="25" t="s">
        <v>21273</v>
      </c>
      <c r="B1447" s="25" t="s">
        <v>20406</v>
      </c>
    </row>
    <row r="1448" spans="1:2">
      <c r="A1448" s="25" t="s">
        <v>21274</v>
      </c>
      <c r="B1448" s="25" t="s">
        <v>20406</v>
      </c>
    </row>
    <row r="1449" spans="1:2">
      <c r="A1449" s="25" t="s">
        <v>21275</v>
      </c>
      <c r="B1449" s="25" t="s">
        <v>20406</v>
      </c>
    </row>
    <row r="1450" spans="1:2">
      <c r="A1450" s="25" t="s">
        <v>21276</v>
      </c>
      <c r="B1450" s="25" t="s">
        <v>20406</v>
      </c>
    </row>
    <row r="1451" spans="1:2">
      <c r="A1451" s="25" t="s">
        <v>21277</v>
      </c>
      <c r="B1451" s="25" t="s">
        <v>20406</v>
      </c>
    </row>
    <row r="1452" spans="1:2">
      <c r="A1452" s="25" t="s">
        <v>21278</v>
      </c>
      <c r="B1452" s="25" t="s">
        <v>20406</v>
      </c>
    </row>
    <row r="1453" spans="1:2">
      <c r="A1453" s="25" t="s">
        <v>21279</v>
      </c>
      <c r="B1453" s="125" t="s">
        <v>20419</v>
      </c>
    </row>
    <row r="1454" spans="1:2">
      <c r="A1454" s="25" t="s">
        <v>10500</v>
      </c>
      <c r="B1454" s="125" t="s">
        <v>20419</v>
      </c>
    </row>
    <row r="1455" spans="1:2">
      <c r="A1455" s="25" t="s">
        <v>21280</v>
      </c>
      <c r="B1455" s="125" t="s">
        <v>20419</v>
      </c>
    </row>
    <row r="1456" spans="1:2">
      <c r="A1456" s="25" t="s">
        <v>16943</v>
      </c>
      <c r="B1456" s="125" t="s">
        <v>20419</v>
      </c>
    </row>
    <row r="1457" spans="1:2">
      <c r="A1457" s="25" t="s">
        <v>8232</v>
      </c>
      <c r="B1457" s="125" t="s">
        <v>20419</v>
      </c>
    </row>
    <row r="1458" spans="1:2">
      <c r="A1458" s="25" t="s">
        <v>23433</v>
      </c>
      <c r="B1458" s="125" t="s">
        <v>20419</v>
      </c>
    </row>
    <row r="1459" spans="1:2">
      <c r="A1459" s="25" t="s">
        <v>21281</v>
      </c>
      <c r="B1459" s="125" t="s">
        <v>20419</v>
      </c>
    </row>
    <row r="1460" spans="1:2">
      <c r="A1460" s="25" t="s">
        <v>17407</v>
      </c>
      <c r="B1460" s="125" t="s">
        <v>20419</v>
      </c>
    </row>
    <row r="1461" spans="1:2">
      <c r="A1461" s="25" t="s">
        <v>21282</v>
      </c>
      <c r="B1461" s="125" t="s">
        <v>20419</v>
      </c>
    </row>
    <row r="1462" spans="1:2">
      <c r="A1462" s="25" t="s">
        <v>21283</v>
      </c>
      <c r="B1462" s="125" t="s">
        <v>20419</v>
      </c>
    </row>
    <row r="1463" spans="1:2">
      <c r="A1463" s="25" t="s">
        <v>21284</v>
      </c>
      <c r="B1463" s="125" t="s">
        <v>20419</v>
      </c>
    </row>
    <row r="1464" spans="1:2">
      <c r="A1464" s="25" t="s">
        <v>21285</v>
      </c>
      <c r="B1464" s="125" t="s">
        <v>20419</v>
      </c>
    </row>
    <row r="1465" spans="1:2">
      <c r="A1465" s="25" t="s">
        <v>17458</v>
      </c>
      <c r="B1465" s="125" t="s">
        <v>20419</v>
      </c>
    </row>
    <row r="1466" spans="1:2">
      <c r="A1466" s="25" t="s">
        <v>21286</v>
      </c>
      <c r="B1466" s="125" t="s">
        <v>20419</v>
      </c>
    </row>
    <row r="1467" spans="1:2">
      <c r="A1467" s="25" t="s">
        <v>23434</v>
      </c>
      <c r="B1467" s="25" t="s">
        <v>20406</v>
      </c>
    </row>
    <row r="1468" spans="1:2">
      <c r="A1468" s="25" t="s">
        <v>23435</v>
      </c>
      <c r="B1468" s="25" t="s">
        <v>20406</v>
      </c>
    </row>
    <row r="1469" spans="1:2">
      <c r="A1469" s="25" t="s">
        <v>23436</v>
      </c>
      <c r="B1469" s="25" t="s">
        <v>20406</v>
      </c>
    </row>
    <row r="1470" spans="1:2">
      <c r="A1470" s="25" t="s">
        <v>21288</v>
      </c>
      <c r="B1470" s="25" t="s">
        <v>20406</v>
      </c>
    </row>
    <row r="1471" spans="1:2">
      <c r="A1471" s="25" t="s">
        <v>23437</v>
      </c>
      <c r="B1471" s="25" t="s">
        <v>20406</v>
      </c>
    </row>
    <row r="1472" spans="1:2">
      <c r="A1472" s="25" t="s">
        <v>23438</v>
      </c>
      <c r="B1472" s="25" t="s">
        <v>20406</v>
      </c>
    </row>
    <row r="1473" spans="1:2">
      <c r="A1473" s="25" t="s">
        <v>23439</v>
      </c>
      <c r="B1473" s="25" t="s">
        <v>20406</v>
      </c>
    </row>
    <row r="1474" spans="1:2">
      <c r="A1474" s="25" t="s">
        <v>16528</v>
      </c>
      <c r="B1474" s="125" t="s">
        <v>20419</v>
      </c>
    </row>
    <row r="1475" spans="1:2">
      <c r="A1475" s="25" t="s">
        <v>23440</v>
      </c>
      <c r="B1475" s="25" t="s">
        <v>20406</v>
      </c>
    </row>
    <row r="1476" spans="1:2">
      <c r="A1476" s="25" t="s">
        <v>23440</v>
      </c>
      <c r="B1476" s="25" t="s">
        <v>20406</v>
      </c>
    </row>
    <row r="1477" spans="1:2">
      <c r="A1477" s="25" t="s">
        <v>23441</v>
      </c>
      <c r="B1477" s="25" t="s">
        <v>20406</v>
      </c>
    </row>
    <row r="1478" spans="1:2">
      <c r="A1478" s="25" t="s">
        <v>23442</v>
      </c>
      <c r="B1478" s="25" t="s">
        <v>20406</v>
      </c>
    </row>
    <row r="1479" spans="1:2">
      <c r="A1479" s="25" t="s">
        <v>23443</v>
      </c>
      <c r="B1479" s="25" t="s">
        <v>20406</v>
      </c>
    </row>
    <row r="1480" spans="1:2">
      <c r="A1480" s="25" t="s">
        <v>23444</v>
      </c>
      <c r="B1480" s="25" t="s">
        <v>20406</v>
      </c>
    </row>
    <row r="1481" spans="1:2">
      <c r="A1481" s="25" t="s">
        <v>19125</v>
      </c>
      <c r="B1481" s="125" t="s">
        <v>20419</v>
      </c>
    </row>
    <row r="1482" spans="1:2">
      <c r="A1482" s="25" t="s">
        <v>21289</v>
      </c>
      <c r="B1482" s="25" t="s">
        <v>20406</v>
      </c>
    </row>
    <row r="1483" spans="1:2">
      <c r="A1483" s="25" t="s">
        <v>21290</v>
      </c>
      <c r="B1483" s="25" t="s">
        <v>20406</v>
      </c>
    </row>
    <row r="1484" spans="1:2">
      <c r="A1484" s="25" t="s">
        <v>21291</v>
      </c>
      <c r="B1484" s="25" t="s">
        <v>20406</v>
      </c>
    </row>
    <row r="1485" spans="1:2">
      <c r="A1485" s="25" t="s">
        <v>21292</v>
      </c>
      <c r="B1485" s="25" t="s">
        <v>20406</v>
      </c>
    </row>
    <row r="1486" spans="1:2">
      <c r="A1486" s="25" t="s">
        <v>21293</v>
      </c>
      <c r="B1486" s="25" t="s">
        <v>20406</v>
      </c>
    </row>
    <row r="1487" spans="1:2">
      <c r="A1487" s="25" t="s">
        <v>7875</v>
      </c>
      <c r="B1487" s="125" t="s">
        <v>20419</v>
      </c>
    </row>
    <row r="1488" spans="1:2">
      <c r="A1488" s="25" t="s">
        <v>21294</v>
      </c>
      <c r="B1488" s="25" t="s">
        <v>20406</v>
      </c>
    </row>
    <row r="1489" spans="1:2">
      <c r="A1489" s="25" t="s">
        <v>21295</v>
      </c>
      <c r="B1489" s="25" t="s">
        <v>20406</v>
      </c>
    </row>
    <row r="1490" spans="1:2">
      <c r="A1490" s="25" t="s">
        <v>12077</v>
      </c>
      <c r="B1490" s="125" t="s">
        <v>20419</v>
      </c>
    </row>
    <row r="1491" spans="1:2">
      <c r="A1491" s="25" t="s">
        <v>10708</v>
      </c>
      <c r="B1491" s="125" t="s">
        <v>20419</v>
      </c>
    </row>
    <row r="1492" spans="1:2">
      <c r="A1492" s="25" t="s">
        <v>21296</v>
      </c>
      <c r="B1492" s="125" t="s">
        <v>20419</v>
      </c>
    </row>
    <row r="1493" spans="1:2">
      <c r="A1493" s="25" t="s">
        <v>21297</v>
      </c>
      <c r="B1493" s="125" t="s">
        <v>20419</v>
      </c>
    </row>
    <row r="1494" spans="1:2">
      <c r="A1494" s="25" t="s">
        <v>12381</v>
      </c>
      <c r="B1494" s="125" t="s">
        <v>20419</v>
      </c>
    </row>
    <row r="1495" spans="1:2">
      <c r="A1495" s="25" t="s">
        <v>21298</v>
      </c>
      <c r="B1495" s="125" t="s">
        <v>20419</v>
      </c>
    </row>
    <row r="1496" spans="1:2">
      <c r="A1496" s="25" t="s">
        <v>12385</v>
      </c>
      <c r="B1496" s="125" t="s">
        <v>20419</v>
      </c>
    </row>
    <row r="1497" spans="1:2">
      <c r="A1497" s="25" t="s">
        <v>9314</v>
      </c>
      <c r="B1497" s="125" t="s">
        <v>20419</v>
      </c>
    </row>
    <row r="1498" spans="1:2">
      <c r="A1498" s="25" t="s">
        <v>19143</v>
      </c>
      <c r="B1498" s="125" t="s">
        <v>20419</v>
      </c>
    </row>
    <row r="1499" spans="1:2">
      <c r="A1499" s="25" t="s">
        <v>21299</v>
      </c>
      <c r="B1499" s="25" t="s">
        <v>20406</v>
      </c>
    </row>
    <row r="1500" spans="1:2">
      <c r="A1500" s="25" t="s">
        <v>21300</v>
      </c>
      <c r="B1500" s="125" t="s">
        <v>20419</v>
      </c>
    </row>
    <row r="1501" spans="1:2">
      <c r="A1501" s="25" t="s">
        <v>23445</v>
      </c>
      <c r="B1501" s="25" t="s">
        <v>20406</v>
      </c>
    </row>
    <row r="1502" spans="1:2">
      <c r="A1502" s="25" t="s">
        <v>23446</v>
      </c>
      <c r="B1502" s="25" t="s">
        <v>20406</v>
      </c>
    </row>
    <row r="1503" spans="1:2">
      <c r="A1503" s="25" t="s">
        <v>21301</v>
      </c>
      <c r="B1503" s="25" t="s">
        <v>20406</v>
      </c>
    </row>
    <row r="1504" spans="1:2">
      <c r="A1504" s="25" t="s">
        <v>21302</v>
      </c>
      <c r="B1504" s="25" t="s">
        <v>20406</v>
      </c>
    </row>
    <row r="1505" spans="1:2">
      <c r="A1505" s="25" t="s">
        <v>23447</v>
      </c>
      <c r="B1505" s="25" t="s">
        <v>20406</v>
      </c>
    </row>
    <row r="1506" spans="1:2">
      <c r="A1506" s="25" t="s">
        <v>23448</v>
      </c>
      <c r="B1506" s="25" t="s">
        <v>20406</v>
      </c>
    </row>
    <row r="1507" spans="1:2">
      <c r="A1507" s="25" t="s">
        <v>21303</v>
      </c>
      <c r="B1507" s="25" t="s">
        <v>20406</v>
      </c>
    </row>
    <row r="1508" spans="1:2">
      <c r="A1508" s="25" t="s">
        <v>21304</v>
      </c>
      <c r="B1508" s="25" t="s">
        <v>20406</v>
      </c>
    </row>
    <row r="1509" spans="1:2">
      <c r="A1509" s="25" t="s">
        <v>21305</v>
      </c>
      <c r="B1509" s="25" t="s">
        <v>20406</v>
      </c>
    </row>
    <row r="1510" spans="1:2">
      <c r="A1510" s="25" t="s">
        <v>21306</v>
      </c>
      <c r="B1510" s="25" t="s">
        <v>20406</v>
      </c>
    </row>
    <row r="1511" spans="1:2">
      <c r="A1511" s="25" t="s">
        <v>21307</v>
      </c>
      <c r="B1511" s="25" t="s">
        <v>20406</v>
      </c>
    </row>
    <row r="1512" spans="1:2">
      <c r="A1512" s="25" t="s">
        <v>21308</v>
      </c>
      <c r="B1512" s="25" t="s">
        <v>20406</v>
      </c>
    </row>
    <row r="1513" spans="1:2">
      <c r="A1513" s="25" t="s">
        <v>21308</v>
      </c>
      <c r="B1513" s="25" t="s">
        <v>20406</v>
      </c>
    </row>
    <row r="1514" spans="1:2">
      <c r="A1514" s="25" t="s">
        <v>21309</v>
      </c>
      <c r="B1514" s="25" t="s">
        <v>20406</v>
      </c>
    </row>
    <row r="1515" spans="1:2">
      <c r="A1515" s="25" t="s">
        <v>21310</v>
      </c>
      <c r="B1515" s="25" t="s">
        <v>20406</v>
      </c>
    </row>
    <row r="1516" spans="1:2">
      <c r="A1516" s="25" t="s">
        <v>21311</v>
      </c>
      <c r="B1516" s="25" t="s">
        <v>20406</v>
      </c>
    </row>
    <row r="1517" spans="1:2">
      <c r="A1517" s="25" t="s">
        <v>21312</v>
      </c>
      <c r="B1517" s="25" t="s">
        <v>20406</v>
      </c>
    </row>
    <row r="1518" spans="1:2">
      <c r="A1518" s="25" t="s">
        <v>21313</v>
      </c>
      <c r="B1518" s="25" t="s">
        <v>20406</v>
      </c>
    </row>
    <row r="1519" spans="1:2">
      <c r="A1519" s="25" t="s">
        <v>21314</v>
      </c>
      <c r="B1519" s="125" t="s">
        <v>20419</v>
      </c>
    </row>
    <row r="1520" spans="1:2">
      <c r="A1520" s="25" t="s">
        <v>21315</v>
      </c>
      <c r="B1520" s="25" t="s">
        <v>20406</v>
      </c>
    </row>
    <row r="1521" spans="1:2">
      <c r="A1521" s="25" t="s">
        <v>21316</v>
      </c>
      <c r="B1521" s="25" t="s">
        <v>20406</v>
      </c>
    </row>
    <row r="1522" spans="1:2">
      <c r="A1522" s="25" t="s">
        <v>21317</v>
      </c>
      <c r="B1522" s="25" t="s">
        <v>20406</v>
      </c>
    </row>
    <row r="1523" spans="1:2">
      <c r="A1523" s="25" t="s">
        <v>21318</v>
      </c>
      <c r="B1523" s="25" t="s">
        <v>20406</v>
      </c>
    </row>
    <row r="1524" spans="1:2">
      <c r="A1524" s="25" t="s">
        <v>21319</v>
      </c>
      <c r="B1524" s="125" t="s">
        <v>20419</v>
      </c>
    </row>
    <row r="1525" spans="1:2">
      <c r="A1525" s="25" t="s">
        <v>21320</v>
      </c>
      <c r="B1525" s="125" t="s">
        <v>20419</v>
      </c>
    </row>
    <row r="1526" spans="1:2">
      <c r="A1526" s="25" t="s">
        <v>14743</v>
      </c>
      <c r="B1526" s="125" t="s">
        <v>20419</v>
      </c>
    </row>
    <row r="1527" spans="1:2">
      <c r="A1527" s="25" t="s">
        <v>19279</v>
      </c>
      <c r="B1527" s="125" t="s">
        <v>20419</v>
      </c>
    </row>
    <row r="1528" spans="1:2">
      <c r="A1528" s="25" t="s">
        <v>19274</v>
      </c>
      <c r="B1528" s="125" t="s">
        <v>20419</v>
      </c>
    </row>
    <row r="1529" spans="1:2">
      <c r="A1529" s="25" t="s">
        <v>19276</v>
      </c>
      <c r="B1529" s="125" t="s">
        <v>20419</v>
      </c>
    </row>
    <row r="1530" spans="1:2">
      <c r="A1530" s="25" t="s">
        <v>21321</v>
      </c>
      <c r="B1530" s="125" t="s">
        <v>20419</v>
      </c>
    </row>
    <row r="1531" spans="1:2">
      <c r="A1531" s="25" t="s">
        <v>12367</v>
      </c>
      <c r="B1531" s="125" t="s">
        <v>20419</v>
      </c>
    </row>
    <row r="1532" spans="1:2">
      <c r="A1532" s="25" t="s">
        <v>12896</v>
      </c>
      <c r="B1532" s="125" t="s">
        <v>20419</v>
      </c>
    </row>
    <row r="1533" spans="1:2">
      <c r="A1533" s="25" t="s">
        <v>21322</v>
      </c>
      <c r="B1533" s="125" t="s">
        <v>20419</v>
      </c>
    </row>
    <row r="1534" spans="1:2">
      <c r="A1534" s="25" t="s">
        <v>21323</v>
      </c>
      <c r="B1534" s="125" t="s">
        <v>20419</v>
      </c>
    </row>
    <row r="1535" spans="1:2">
      <c r="A1535" s="25" t="s">
        <v>12803</v>
      </c>
      <c r="B1535" s="125" t="s">
        <v>20419</v>
      </c>
    </row>
    <row r="1536" spans="1:2">
      <c r="A1536" s="25" t="s">
        <v>21324</v>
      </c>
      <c r="B1536" s="125" t="s">
        <v>20419</v>
      </c>
    </row>
    <row r="1537" spans="1:2">
      <c r="A1537" s="25" t="s">
        <v>16600</v>
      </c>
      <c r="B1537" s="125" t="s">
        <v>20419</v>
      </c>
    </row>
    <row r="1538" spans="1:2">
      <c r="A1538" s="25" t="s">
        <v>15326</v>
      </c>
      <c r="B1538" s="125" t="s">
        <v>20419</v>
      </c>
    </row>
    <row r="1539" spans="1:2">
      <c r="A1539" s="25" t="s">
        <v>7809</v>
      </c>
      <c r="B1539" s="25" t="s">
        <v>20406</v>
      </c>
    </row>
    <row r="1540" spans="1:2">
      <c r="A1540" s="25" t="s">
        <v>7809</v>
      </c>
      <c r="B1540" s="125" t="s">
        <v>20419</v>
      </c>
    </row>
    <row r="1541" spans="1:2">
      <c r="A1541" s="25" t="s">
        <v>21326</v>
      </c>
      <c r="B1541" s="125" t="s">
        <v>20419</v>
      </c>
    </row>
    <row r="1542" spans="1:2">
      <c r="A1542" s="25" t="s">
        <v>21327</v>
      </c>
      <c r="B1542" s="125" t="s">
        <v>20419</v>
      </c>
    </row>
    <row r="1543" spans="1:2">
      <c r="A1543" s="25" t="s">
        <v>11661</v>
      </c>
      <c r="B1543" s="125" t="s">
        <v>20419</v>
      </c>
    </row>
    <row r="1544" spans="1:2">
      <c r="A1544" s="25" t="s">
        <v>23449</v>
      </c>
      <c r="B1544" s="25" t="s">
        <v>20406</v>
      </c>
    </row>
    <row r="1545" spans="1:2">
      <c r="A1545" s="25" t="s">
        <v>12784</v>
      </c>
      <c r="B1545" s="125" t="s">
        <v>20419</v>
      </c>
    </row>
    <row r="1546" spans="1:2">
      <c r="A1546" s="25" t="s">
        <v>10182</v>
      </c>
      <c r="B1546" s="125" t="s">
        <v>20419</v>
      </c>
    </row>
    <row r="1547" spans="1:2">
      <c r="A1547" s="25" t="s">
        <v>23450</v>
      </c>
      <c r="B1547" s="25" t="s">
        <v>20406</v>
      </c>
    </row>
    <row r="1548" spans="1:2">
      <c r="A1548" s="25" t="s">
        <v>23451</v>
      </c>
      <c r="B1548" s="25" t="s">
        <v>20406</v>
      </c>
    </row>
    <row r="1549" spans="1:2">
      <c r="A1549" s="25" t="s">
        <v>17194</v>
      </c>
      <c r="B1549" s="125" t="s">
        <v>20419</v>
      </c>
    </row>
    <row r="1550" spans="1:2">
      <c r="A1550" s="25" t="s">
        <v>21328</v>
      </c>
      <c r="B1550" s="25" t="s">
        <v>20406</v>
      </c>
    </row>
    <row r="1551" spans="1:2">
      <c r="A1551" s="25" t="s">
        <v>21329</v>
      </c>
      <c r="B1551" s="25" t="s">
        <v>20406</v>
      </c>
    </row>
    <row r="1552" spans="1:2">
      <c r="A1552" s="25" t="s">
        <v>18965</v>
      </c>
      <c r="B1552" s="125" t="s">
        <v>20419</v>
      </c>
    </row>
    <row r="1553" spans="1:2">
      <c r="A1553" s="25" t="s">
        <v>23452</v>
      </c>
      <c r="B1553" s="25" t="s">
        <v>20406</v>
      </c>
    </row>
    <row r="1554" spans="1:2">
      <c r="A1554" s="25" t="s">
        <v>23453</v>
      </c>
      <c r="B1554" s="25" t="s">
        <v>20406</v>
      </c>
    </row>
    <row r="1555" spans="1:2">
      <c r="A1555" s="25" t="s">
        <v>23453</v>
      </c>
      <c r="B1555" s="25" t="s">
        <v>20406</v>
      </c>
    </row>
    <row r="1556" spans="1:2">
      <c r="A1556" s="25" t="s">
        <v>23454</v>
      </c>
      <c r="B1556" s="25" t="s">
        <v>20406</v>
      </c>
    </row>
    <row r="1557" spans="1:2">
      <c r="A1557" s="25" t="s">
        <v>23455</v>
      </c>
      <c r="B1557" s="25" t="s">
        <v>20406</v>
      </c>
    </row>
    <row r="1558" spans="1:2">
      <c r="A1558" s="25" t="s">
        <v>21330</v>
      </c>
      <c r="B1558" s="25" t="s">
        <v>20406</v>
      </c>
    </row>
    <row r="1559" spans="1:2">
      <c r="A1559" s="25" t="s">
        <v>21331</v>
      </c>
      <c r="B1559" s="25" t="s">
        <v>20406</v>
      </c>
    </row>
    <row r="1560" spans="1:2">
      <c r="A1560" s="25" t="s">
        <v>21332</v>
      </c>
      <c r="B1560" s="25" t="s">
        <v>20406</v>
      </c>
    </row>
    <row r="1561" spans="1:2">
      <c r="A1561" s="25" t="s">
        <v>21333</v>
      </c>
      <c r="B1561" s="25" t="s">
        <v>20406</v>
      </c>
    </row>
    <row r="1562" spans="1:2">
      <c r="A1562" s="25" t="s">
        <v>21334</v>
      </c>
      <c r="B1562" s="25" t="s">
        <v>20406</v>
      </c>
    </row>
    <row r="1563" spans="1:2">
      <c r="A1563" s="25" t="s">
        <v>21335</v>
      </c>
      <c r="B1563" s="25" t="s">
        <v>20406</v>
      </c>
    </row>
    <row r="1564" spans="1:2">
      <c r="A1564" s="25" t="s">
        <v>21336</v>
      </c>
      <c r="B1564" s="25" t="s">
        <v>20406</v>
      </c>
    </row>
    <row r="1565" spans="1:2">
      <c r="A1565" s="25" t="s">
        <v>21337</v>
      </c>
      <c r="B1565" s="25" t="s">
        <v>20406</v>
      </c>
    </row>
    <row r="1566" spans="1:2">
      <c r="A1566" s="25" t="s">
        <v>21338</v>
      </c>
      <c r="B1566" s="25" t="s">
        <v>20406</v>
      </c>
    </row>
    <row r="1567" spans="1:2">
      <c r="A1567" s="25" t="s">
        <v>21339</v>
      </c>
      <c r="B1567" s="25" t="s">
        <v>20406</v>
      </c>
    </row>
    <row r="1568" spans="1:2">
      <c r="A1568" s="25" t="s">
        <v>12551</v>
      </c>
      <c r="B1568" s="125" t="s">
        <v>20419</v>
      </c>
    </row>
    <row r="1569" spans="1:2">
      <c r="A1569" s="25" t="s">
        <v>11206</v>
      </c>
      <c r="B1569" s="125" t="s">
        <v>20419</v>
      </c>
    </row>
    <row r="1570" spans="1:2">
      <c r="A1570" s="25" t="s">
        <v>15893</v>
      </c>
      <c r="B1570" s="125" t="s">
        <v>20419</v>
      </c>
    </row>
    <row r="1571" spans="1:2">
      <c r="A1571" s="25" t="s">
        <v>15924</v>
      </c>
      <c r="B1571" s="125" t="s">
        <v>20419</v>
      </c>
    </row>
    <row r="1572" spans="1:2">
      <c r="A1572" s="25" t="s">
        <v>8236</v>
      </c>
      <c r="B1572" s="125" t="s">
        <v>20419</v>
      </c>
    </row>
    <row r="1573" spans="1:2">
      <c r="A1573" s="25" t="s">
        <v>14780</v>
      </c>
      <c r="B1573" s="125" t="s">
        <v>20419</v>
      </c>
    </row>
    <row r="1574" spans="1:2">
      <c r="A1574" s="25" t="s">
        <v>23456</v>
      </c>
      <c r="B1574" s="125" t="s">
        <v>20419</v>
      </c>
    </row>
    <row r="1575" spans="1:2">
      <c r="A1575" s="25" t="s">
        <v>13533</v>
      </c>
      <c r="B1575" s="125" t="s">
        <v>20419</v>
      </c>
    </row>
    <row r="1576" spans="1:2">
      <c r="A1576" s="25" t="s">
        <v>13980</v>
      </c>
      <c r="B1576" s="125" t="s">
        <v>20419</v>
      </c>
    </row>
    <row r="1577" spans="1:2">
      <c r="A1577" s="25" t="s">
        <v>14470</v>
      </c>
      <c r="B1577" s="125" t="s">
        <v>20419</v>
      </c>
    </row>
    <row r="1578" spans="1:2">
      <c r="A1578" s="25" t="s">
        <v>10808</v>
      </c>
      <c r="B1578" s="125" t="s">
        <v>20419</v>
      </c>
    </row>
    <row r="1579" spans="1:2">
      <c r="A1579" s="25" t="s">
        <v>23457</v>
      </c>
      <c r="B1579" s="25" t="s">
        <v>20406</v>
      </c>
    </row>
    <row r="1580" spans="1:2">
      <c r="A1580" s="25" t="s">
        <v>7938</v>
      </c>
      <c r="B1580" s="25" t="s">
        <v>20406</v>
      </c>
    </row>
    <row r="1581" spans="1:2">
      <c r="A1581" s="25" t="s">
        <v>7937</v>
      </c>
      <c r="B1581" s="125" t="s">
        <v>20419</v>
      </c>
    </row>
    <row r="1582" spans="1:2">
      <c r="A1582" s="25" t="s">
        <v>12317</v>
      </c>
      <c r="B1582" s="125" t="s">
        <v>20419</v>
      </c>
    </row>
    <row r="1583" spans="1:2">
      <c r="A1583" s="25" t="s">
        <v>13187</v>
      </c>
      <c r="B1583" s="125" t="s">
        <v>20419</v>
      </c>
    </row>
    <row r="1584" spans="1:2">
      <c r="A1584" s="25" t="s">
        <v>8087</v>
      </c>
      <c r="B1584" s="125" t="s">
        <v>20419</v>
      </c>
    </row>
    <row r="1585" spans="1:2">
      <c r="A1585" s="25" t="s">
        <v>21340</v>
      </c>
      <c r="B1585" s="125" t="s">
        <v>20419</v>
      </c>
    </row>
    <row r="1586" spans="1:2">
      <c r="A1586" s="25" t="s">
        <v>21341</v>
      </c>
      <c r="B1586" s="25" t="s">
        <v>20406</v>
      </c>
    </row>
    <row r="1587" spans="1:2">
      <c r="A1587" s="25" t="s">
        <v>23458</v>
      </c>
      <c r="B1587" s="25" t="s">
        <v>20406</v>
      </c>
    </row>
    <row r="1588" spans="1:2">
      <c r="A1588" s="25" t="s">
        <v>23459</v>
      </c>
      <c r="B1588" s="25" t="s">
        <v>20406</v>
      </c>
    </row>
    <row r="1589" spans="1:2">
      <c r="A1589" s="25" t="s">
        <v>23460</v>
      </c>
      <c r="B1589" s="25" t="s">
        <v>20406</v>
      </c>
    </row>
    <row r="1590" spans="1:2">
      <c r="A1590" s="25" t="s">
        <v>21342</v>
      </c>
      <c r="B1590" s="25" t="s">
        <v>20406</v>
      </c>
    </row>
    <row r="1591" spans="1:2">
      <c r="A1591" s="25" t="s">
        <v>21343</v>
      </c>
      <c r="B1591" s="25" t="s">
        <v>20406</v>
      </c>
    </row>
    <row r="1592" spans="1:2">
      <c r="A1592" s="25" t="s">
        <v>21344</v>
      </c>
      <c r="B1592" s="25" t="s">
        <v>20406</v>
      </c>
    </row>
    <row r="1593" spans="1:2">
      <c r="A1593" s="25" t="s">
        <v>7984</v>
      </c>
      <c r="B1593" s="25" t="s">
        <v>20406</v>
      </c>
    </row>
    <row r="1594" spans="1:2">
      <c r="A1594" s="25" t="s">
        <v>21345</v>
      </c>
      <c r="B1594" s="125" t="s">
        <v>20419</v>
      </c>
    </row>
    <row r="1595" spans="1:2">
      <c r="A1595" s="25" t="s">
        <v>23461</v>
      </c>
      <c r="B1595" s="25" t="s">
        <v>20406</v>
      </c>
    </row>
    <row r="1596" spans="1:2">
      <c r="A1596" s="25" t="s">
        <v>21346</v>
      </c>
      <c r="B1596" s="25" t="s">
        <v>20406</v>
      </c>
    </row>
    <row r="1597" spans="1:2">
      <c r="A1597" s="25" t="s">
        <v>21347</v>
      </c>
      <c r="B1597" s="25" t="s">
        <v>20406</v>
      </c>
    </row>
    <row r="1598" spans="1:2">
      <c r="A1598" s="25" t="s">
        <v>21348</v>
      </c>
      <c r="B1598" s="25" t="s">
        <v>20406</v>
      </c>
    </row>
    <row r="1599" spans="1:2">
      <c r="A1599" s="25" t="s">
        <v>21349</v>
      </c>
      <c r="B1599" s="25" t="s">
        <v>20406</v>
      </c>
    </row>
    <row r="1600" spans="1:2">
      <c r="A1600" s="25" t="s">
        <v>21350</v>
      </c>
      <c r="B1600" s="25" t="s">
        <v>20406</v>
      </c>
    </row>
    <row r="1601" spans="1:2">
      <c r="A1601" s="25" t="s">
        <v>21351</v>
      </c>
      <c r="B1601" s="25" t="s">
        <v>20406</v>
      </c>
    </row>
    <row r="1602" spans="1:2">
      <c r="A1602" s="25" t="s">
        <v>23462</v>
      </c>
      <c r="B1602" s="25" t="s">
        <v>20406</v>
      </c>
    </row>
    <row r="1603" spans="1:2">
      <c r="A1603" s="25" t="s">
        <v>21352</v>
      </c>
      <c r="B1603" s="25" t="s">
        <v>20406</v>
      </c>
    </row>
    <row r="1604" spans="1:2">
      <c r="A1604" s="25" t="s">
        <v>21353</v>
      </c>
      <c r="B1604" s="25" t="s">
        <v>20406</v>
      </c>
    </row>
    <row r="1605" spans="1:2">
      <c r="A1605" s="25" t="s">
        <v>21354</v>
      </c>
      <c r="B1605" s="25" t="s">
        <v>20406</v>
      </c>
    </row>
    <row r="1606" spans="1:2">
      <c r="A1606" s="25" t="s">
        <v>21355</v>
      </c>
      <c r="B1606" s="25" t="s">
        <v>20406</v>
      </c>
    </row>
    <row r="1607" spans="1:2">
      <c r="A1607" s="25" t="s">
        <v>21356</v>
      </c>
      <c r="B1607" s="25" t="s">
        <v>20406</v>
      </c>
    </row>
    <row r="1608" spans="1:2">
      <c r="A1608" s="25" t="s">
        <v>21357</v>
      </c>
      <c r="B1608" s="25" t="s">
        <v>20406</v>
      </c>
    </row>
    <row r="1609" spans="1:2">
      <c r="A1609" s="25" t="s">
        <v>21358</v>
      </c>
      <c r="B1609" s="25" t="s">
        <v>20406</v>
      </c>
    </row>
    <row r="1610" spans="1:2">
      <c r="A1610" s="25" t="s">
        <v>21359</v>
      </c>
      <c r="B1610" s="25" t="s">
        <v>20406</v>
      </c>
    </row>
    <row r="1611" spans="1:2">
      <c r="A1611" s="25" t="s">
        <v>21360</v>
      </c>
      <c r="B1611" s="25" t="s">
        <v>20406</v>
      </c>
    </row>
    <row r="1612" spans="1:2">
      <c r="A1612" s="25" t="s">
        <v>21361</v>
      </c>
      <c r="B1612" s="25" t="s">
        <v>20406</v>
      </c>
    </row>
    <row r="1613" spans="1:2">
      <c r="A1613" s="25" t="s">
        <v>21362</v>
      </c>
      <c r="B1613" s="125" t="s">
        <v>20419</v>
      </c>
    </row>
    <row r="1614" spans="1:2">
      <c r="A1614" s="25" t="s">
        <v>13718</v>
      </c>
      <c r="B1614" s="125" t="s">
        <v>20419</v>
      </c>
    </row>
    <row r="1615" spans="1:2">
      <c r="A1615" s="25" t="s">
        <v>21363</v>
      </c>
      <c r="B1615" s="125" t="s">
        <v>20419</v>
      </c>
    </row>
    <row r="1616" spans="1:2">
      <c r="A1616" s="25" t="s">
        <v>21364</v>
      </c>
      <c r="B1616" s="125" t="s">
        <v>20419</v>
      </c>
    </row>
    <row r="1617" spans="1:2">
      <c r="A1617" s="25" t="s">
        <v>7757</v>
      </c>
      <c r="B1617" s="25" t="s">
        <v>20406</v>
      </c>
    </row>
    <row r="1618" spans="1:2">
      <c r="A1618" s="25" t="s">
        <v>17052</v>
      </c>
      <c r="B1618" s="125" t="s">
        <v>20419</v>
      </c>
    </row>
    <row r="1619" spans="1:2">
      <c r="A1619" s="25" t="s">
        <v>8191</v>
      </c>
      <c r="B1619" s="125" t="s">
        <v>20419</v>
      </c>
    </row>
    <row r="1620" spans="1:2">
      <c r="A1620" s="25" t="s">
        <v>11424</v>
      </c>
      <c r="B1620" s="125" t="s">
        <v>20419</v>
      </c>
    </row>
    <row r="1621" spans="1:2">
      <c r="A1621" s="25" t="s">
        <v>21365</v>
      </c>
      <c r="B1621" s="125" t="s">
        <v>20419</v>
      </c>
    </row>
    <row r="1622" spans="1:2">
      <c r="A1622" s="25" t="s">
        <v>21366</v>
      </c>
      <c r="B1622" s="125" t="s">
        <v>20419</v>
      </c>
    </row>
    <row r="1623" spans="1:2">
      <c r="A1623" s="25" t="s">
        <v>10599</v>
      </c>
      <c r="B1623" s="125" t="s">
        <v>20419</v>
      </c>
    </row>
    <row r="1624" spans="1:2">
      <c r="A1624" s="25" t="s">
        <v>17361</v>
      </c>
      <c r="B1624" s="25" t="s">
        <v>20406</v>
      </c>
    </row>
    <row r="1625" spans="1:2">
      <c r="A1625" s="25" t="s">
        <v>13060</v>
      </c>
      <c r="B1625" s="125" t="s">
        <v>20419</v>
      </c>
    </row>
    <row r="1626" spans="1:2">
      <c r="A1626" s="25" t="s">
        <v>23463</v>
      </c>
      <c r="B1626" s="25" t="s">
        <v>20406</v>
      </c>
    </row>
    <row r="1627" spans="1:2">
      <c r="A1627" s="25" t="s">
        <v>21367</v>
      </c>
      <c r="B1627" s="25" t="s">
        <v>20406</v>
      </c>
    </row>
    <row r="1628" spans="1:2">
      <c r="A1628" s="25" t="s">
        <v>23464</v>
      </c>
      <c r="B1628" s="25" t="s">
        <v>20406</v>
      </c>
    </row>
    <row r="1629" spans="1:2">
      <c r="A1629" s="25" t="s">
        <v>23465</v>
      </c>
      <c r="B1629" s="25" t="s">
        <v>20406</v>
      </c>
    </row>
    <row r="1630" spans="1:2">
      <c r="A1630" s="25" t="s">
        <v>10518</v>
      </c>
      <c r="B1630" s="125" t="s">
        <v>20419</v>
      </c>
    </row>
    <row r="1631" spans="1:2">
      <c r="A1631" s="25" t="s">
        <v>21369</v>
      </c>
      <c r="B1631" s="25" t="s">
        <v>20406</v>
      </c>
    </row>
    <row r="1632" spans="1:2">
      <c r="A1632" s="25" t="s">
        <v>21370</v>
      </c>
      <c r="B1632" s="25" t="s">
        <v>20406</v>
      </c>
    </row>
    <row r="1633" spans="1:2">
      <c r="A1633" s="25" t="s">
        <v>21371</v>
      </c>
      <c r="B1633" s="25" t="s">
        <v>20406</v>
      </c>
    </row>
    <row r="1634" spans="1:2">
      <c r="A1634" s="25" t="s">
        <v>21372</v>
      </c>
      <c r="B1634" s="25" t="s">
        <v>20406</v>
      </c>
    </row>
    <row r="1635" spans="1:2">
      <c r="A1635" s="25" t="s">
        <v>17938</v>
      </c>
      <c r="B1635" s="125" t="s">
        <v>20419</v>
      </c>
    </row>
    <row r="1636" spans="1:2">
      <c r="A1636" s="25" t="s">
        <v>13330</v>
      </c>
      <c r="B1636" s="125" t="s">
        <v>20419</v>
      </c>
    </row>
    <row r="1637" spans="1:2">
      <c r="A1637" s="25" t="s">
        <v>10529</v>
      </c>
      <c r="B1637" s="125" t="s">
        <v>20419</v>
      </c>
    </row>
    <row r="1638" spans="1:2">
      <c r="A1638" s="25" t="s">
        <v>15987</v>
      </c>
      <c r="B1638" s="125" t="s">
        <v>20419</v>
      </c>
    </row>
    <row r="1639" spans="1:2">
      <c r="A1639" s="25" t="s">
        <v>19665</v>
      </c>
      <c r="B1639" s="125" t="s">
        <v>20419</v>
      </c>
    </row>
    <row r="1640" spans="1:2">
      <c r="A1640" s="25" t="s">
        <v>11998</v>
      </c>
      <c r="B1640" s="125" t="s">
        <v>20419</v>
      </c>
    </row>
    <row r="1641" spans="1:2">
      <c r="A1641" s="25" t="s">
        <v>19662</v>
      </c>
      <c r="B1641" s="125" t="s">
        <v>20419</v>
      </c>
    </row>
    <row r="1642" spans="1:2">
      <c r="A1642" s="25" t="s">
        <v>19674</v>
      </c>
      <c r="B1642" s="125" t="s">
        <v>20419</v>
      </c>
    </row>
    <row r="1643" spans="1:2">
      <c r="A1643" s="25" t="s">
        <v>16498</v>
      </c>
      <c r="B1643" s="25" t="s">
        <v>20406</v>
      </c>
    </row>
    <row r="1644" spans="1:2">
      <c r="A1644" s="25" t="s">
        <v>9682</v>
      </c>
      <c r="B1644" s="125" t="s">
        <v>20419</v>
      </c>
    </row>
    <row r="1645" spans="1:2">
      <c r="A1645" s="25" t="s">
        <v>21373</v>
      </c>
      <c r="B1645" s="25" t="s">
        <v>20406</v>
      </c>
    </row>
    <row r="1646" spans="1:2">
      <c r="A1646" s="25" t="s">
        <v>23466</v>
      </c>
      <c r="B1646" s="25" t="s">
        <v>20406</v>
      </c>
    </row>
    <row r="1647" spans="1:2">
      <c r="A1647" s="25" t="s">
        <v>21374</v>
      </c>
      <c r="B1647" s="25" t="s">
        <v>20406</v>
      </c>
    </row>
    <row r="1648" spans="1:2">
      <c r="A1648" s="25" t="s">
        <v>21375</v>
      </c>
      <c r="B1648" s="25" t="s">
        <v>20406</v>
      </c>
    </row>
    <row r="1649" spans="1:2">
      <c r="A1649" s="25" t="s">
        <v>21376</v>
      </c>
      <c r="B1649" s="25" t="s">
        <v>20406</v>
      </c>
    </row>
    <row r="1650" spans="1:2">
      <c r="A1650" s="25" t="s">
        <v>21377</v>
      </c>
      <c r="B1650" s="25" t="s">
        <v>20406</v>
      </c>
    </row>
    <row r="1651" spans="1:2">
      <c r="A1651" s="25" t="s">
        <v>23467</v>
      </c>
      <c r="B1651" s="25" t="s">
        <v>20406</v>
      </c>
    </row>
    <row r="1652" spans="1:2">
      <c r="A1652" s="25" t="s">
        <v>23468</v>
      </c>
      <c r="B1652" s="25" t="s">
        <v>20406</v>
      </c>
    </row>
    <row r="1653" spans="1:2">
      <c r="A1653" s="25" t="s">
        <v>18015</v>
      </c>
      <c r="B1653" s="125" t="s">
        <v>20419</v>
      </c>
    </row>
    <row r="1654" spans="1:2">
      <c r="A1654" s="25" t="s">
        <v>21378</v>
      </c>
      <c r="B1654" s="25" t="s">
        <v>20406</v>
      </c>
    </row>
    <row r="1655" spans="1:2">
      <c r="A1655" s="25" t="s">
        <v>21379</v>
      </c>
      <c r="B1655" s="25" t="s">
        <v>20406</v>
      </c>
    </row>
    <row r="1656" spans="1:2">
      <c r="A1656" s="25" t="s">
        <v>21380</v>
      </c>
      <c r="B1656" s="25" t="s">
        <v>20406</v>
      </c>
    </row>
    <row r="1657" spans="1:2">
      <c r="A1657" s="25" t="s">
        <v>21381</v>
      </c>
      <c r="B1657" s="25" t="s">
        <v>20406</v>
      </c>
    </row>
    <row r="1658" spans="1:2">
      <c r="A1658" s="25" t="s">
        <v>21382</v>
      </c>
      <c r="B1658" s="25" t="s">
        <v>20406</v>
      </c>
    </row>
    <row r="1659" spans="1:2">
      <c r="A1659" s="25" t="s">
        <v>21383</v>
      </c>
      <c r="B1659" s="25" t="s">
        <v>20406</v>
      </c>
    </row>
    <row r="1660" spans="1:2">
      <c r="A1660" s="25" t="s">
        <v>21384</v>
      </c>
      <c r="B1660" s="25" t="s">
        <v>20406</v>
      </c>
    </row>
    <row r="1661" spans="1:2">
      <c r="A1661" s="25" t="s">
        <v>21385</v>
      </c>
      <c r="B1661" s="25" t="s">
        <v>20406</v>
      </c>
    </row>
    <row r="1662" spans="1:2">
      <c r="A1662" s="25" t="s">
        <v>7340</v>
      </c>
      <c r="B1662" s="25" t="s">
        <v>20406</v>
      </c>
    </row>
    <row r="1663" spans="1:2">
      <c r="A1663" s="25" t="s">
        <v>21386</v>
      </c>
      <c r="B1663" s="25" t="s">
        <v>20406</v>
      </c>
    </row>
    <row r="1664" spans="1:2">
      <c r="A1664" s="25" t="s">
        <v>21387</v>
      </c>
      <c r="B1664" s="25" t="s">
        <v>20406</v>
      </c>
    </row>
    <row r="1665" spans="1:2">
      <c r="A1665" s="25" t="s">
        <v>21388</v>
      </c>
      <c r="B1665" s="25" t="s">
        <v>20406</v>
      </c>
    </row>
    <row r="1666" spans="1:2">
      <c r="A1666" s="25" t="s">
        <v>21389</v>
      </c>
      <c r="B1666" s="25" t="s">
        <v>20406</v>
      </c>
    </row>
    <row r="1667" spans="1:2">
      <c r="A1667" s="25" t="s">
        <v>10046</v>
      </c>
      <c r="B1667" s="125" t="s">
        <v>20419</v>
      </c>
    </row>
    <row r="1668" spans="1:2">
      <c r="A1668" s="25" t="s">
        <v>13298</v>
      </c>
      <c r="B1668" s="125" t="s">
        <v>20419</v>
      </c>
    </row>
    <row r="1669" spans="1:2">
      <c r="A1669" s="25" t="s">
        <v>10914</v>
      </c>
      <c r="B1669" s="125" t="s">
        <v>20419</v>
      </c>
    </row>
    <row r="1670" spans="1:2">
      <c r="A1670" s="25" t="s">
        <v>23469</v>
      </c>
      <c r="B1670" s="25" t="s">
        <v>20406</v>
      </c>
    </row>
    <row r="1671" spans="1:2">
      <c r="A1671" s="25" t="s">
        <v>7319</v>
      </c>
      <c r="B1671" s="125" t="s">
        <v>20419</v>
      </c>
    </row>
    <row r="1672" spans="1:2">
      <c r="A1672" s="25" t="s">
        <v>12918</v>
      </c>
      <c r="B1672" s="125" t="s">
        <v>20419</v>
      </c>
    </row>
    <row r="1673" spans="1:2">
      <c r="A1673" s="25" t="s">
        <v>21390</v>
      </c>
      <c r="B1673" s="125" t="s">
        <v>20419</v>
      </c>
    </row>
    <row r="1674" spans="1:2">
      <c r="A1674" s="25" t="s">
        <v>14636</v>
      </c>
      <c r="B1674" s="125" t="s">
        <v>20419</v>
      </c>
    </row>
    <row r="1675" spans="1:2">
      <c r="A1675" s="25" t="s">
        <v>14636</v>
      </c>
      <c r="B1675" s="125" t="s">
        <v>20419</v>
      </c>
    </row>
    <row r="1676" spans="1:2">
      <c r="A1676" s="25" t="s">
        <v>21391</v>
      </c>
      <c r="B1676" s="125" t="s">
        <v>20419</v>
      </c>
    </row>
    <row r="1677" spans="1:2">
      <c r="A1677" s="25" t="s">
        <v>11042</v>
      </c>
      <c r="B1677" s="125" t="s">
        <v>20419</v>
      </c>
    </row>
    <row r="1678" spans="1:2">
      <c r="A1678" s="25" t="s">
        <v>14140</v>
      </c>
      <c r="B1678" s="125" t="s">
        <v>20419</v>
      </c>
    </row>
    <row r="1679" spans="1:2">
      <c r="A1679" s="25" t="s">
        <v>21392</v>
      </c>
      <c r="B1679" s="125" t="s">
        <v>20419</v>
      </c>
    </row>
    <row r="1680" spans="1:2">
      <c r="A1680" s="25" t="s">
        <v>21393</v>
      </c>
      <c r="B1680" s="125" t="s">
        <v>20419</v>
      </c>
    </row>
    <row r="1681" spans="1:2">
      <c r="A1681" s="25" t="s">
        <v>14762</v>
      </c>
      <c r="B1681" s="125" t="s">
        <v>20419</v>
      </c>
    </row>
    <row r="1682" spans="1:2">
      <c r="A1682" s="25" t="s">
        <v>21394</v>
      </c>
      <c r="B1682" s="25" t="s">
        <v>20406</v>
      </c>
    </row>
    <row r="1683" spans="1:2">
      <c r="A1683" s="25" t="s">
        <v>23470</v>
      </c>
      <c r="B1683" s="25" t="s">
        <v>20406</v>
      </c>
    </row>
    <row r="1684" spans="1:2">
      <c r="A1684" s="25" t="s">
        <v>23471</v>
      </c>
      <c r="B1684" s="25" t="s">
        <v>20406</v>
      </c>
    </row>
    <row r="1685" spans="1:2">
      <c r="A1685" s="25" t="s">
        <v>21395</v>
      </c>
      <c r="B1685" s="25" t="s">
        <v>20406</v>
      </c>
    </row>
    <row r="1686" spans="1:2">
      <c r="A1686" s="25" t="s">
        <v>21396</v>
      </c>
      <c r="B1686" s="125" t="s">
        <v>20419</v>
      </c>
    </row>
    <row r="1687" spans="1:2">
      <c r="A1687" s="25" t="s">
        <v>11092</v>
      </c>
      <c r="B1687" s="125" t="s">
        <v>20419</v>
      </c>
    </row>
    <row r="1688" spans="1:2">
      <c r="A1688" s="25" t="s">
        <v>15646</v>
      </c>
      <c r="B1688" s="125" t="s">
        <v>20419</v>
      </c>
    </row>
    <row r="1689" spans="1:2">
      <c r="A1689" s="25" t="s">
        <v>15616</v>
      </c>
      <c r="B1689" s="125" t="s">
        <v>20419</v>
      </c>
    </row>
    <row r="1690" spans="1:2">
      <c r="A1690" s="25" t="s">
        <v>11954</v>
      </c>
      <c r="B1690" s="125" t="s">
        <v>20419</v>
      </c>
    </row>
    <row r="1691" spans="1:2">
      <c r="A1691" s="25" t="s">
        <v>23472</v>
      </c>
      <c r="B1691" s="25" t="s">
        <v>20406</v>
      </c>
    </row>
    <row r="1692" spans="1:2">
      <c r="A1692" s="25" t="s">
        <v>23473</v>
      </c>
      <c r="B1692" s="25" t="s">
        <v>20406</v>
      </c>
    </row>
    <row r="1693" spans="1:2">
      <c r="A1693" s="25" t="s">
        <v>21397</v>
      </c>
      <c r="B1693" s="125" t="s">
        <v>20419</v>
      </c>
    </row>
    <row r="1694" spans="1:2">
      <c r="A1694" s="25" t="s">
        <v>21398</v>
      </c>
      <c r="B1694" s="25" t="s">
        <v>20406</v>
      </c>
    </row>
    <row r="1695" spans="1:2">
      <c r="A1695" s="25" t="s">
        <v>21399</v>
      </c>
      <c r="B1695" s="25" t="s">
        <v>20406</v>
      </c>
    </row>
    <row r="1696" spans="1:2">
      <c r="A1696" s="25" t="s">
        <v>21400</v>
      </c>
      <c r="B1696" s="25" t="s">
        <v>20406</v>
      </c>
    </row>
    <row r="1697" spans="1:2">
      <c r="A1697" s="25" t="s">
        <v>21401</v>
      </c>
      <c r="B1697" s="125" t="s">
        <v>20419</v>
      </c>
    </row>
    <row r="1698" spans="1:2">
      <c r="A1698" s="25" t="s">
        <v>21402</v>
      </c>
      <c r="B1698" s="25" t="s">
        <v>20406</v>
      </c>
    </row>
    <row r="1699" spans="1:2">
      <c r="A1699" s="25" t="s">
        <v>21403</v>
      </c>
      <c r="B1699" s="25" t="s">
        <v>20406</v>
      </c>
    </row>
    <row r="1700" spans="1:2">
      <c r="A1700" s="25" t="s">
        <v>21404</v>
      </c>
      <c r="B1700" s="25" t="s">
        <v>20406</v>
      </c>
    </row>
    <row r="1701" spans="1:2">
      <c r="A1701" s="25" t="s">
        <v>21405</v>
      </c>
      <c r="B1701" s="125" t="s">
        <v>20419</v>
      </c>
    </row>
    <row r="1702" spans="1:2">
      <c r="A1702" s="25" t="s">
        <v>21405</v>
      </c>
      <c r="B1702" s="125" t="s">
        <v>20419</v>
      </c>
    </row>
    <row r="1703" spans="1:2">
      <c r="A1703" s="25" t="s">
        <v>21405</v>
      </c>
      <c r="B1703" s="125" t="s">
        <v>20419</v>
      </c>
    </row>
    <row r="1704" spans="1:2">
      <c r="A1704" s="25" t="s">
        <v>21406</v>
      </c>
      <c r="B1704" s="125" t="s">
        <v>20419</v>
      </c>
    </row>
    <row r="1705" spans="1:2">
      <c r="A1705" s="25" t="s">
        <v>19821</v>
      </c>
      <c r="B1705" s="125" t="s">
        <v>20419</v>
      </c>
    </row>
    <row r="1706" spans="1:2">
      <c r="A1706" s="25" t="s">
        <v>10841</v>
      </c>
      <c r="B1706" s="25" t="s">
        <v>20406</v>
      </c>
    </row>
    <row r="1707" spans="1:2">
      <c r="A1707" s="25" t="s">
        <v>8951</v>
      </c>
      <c r="B1707" s="125" t="s">
        <v>20419</v>
      </c>
    </row>
    <row r="1708" spans="1:2">
      <c r="A1708" s="25" t="s">
        <v>15740</v>
      </c>
      <c r="B1708" s="125" t="s">
        <v>20419</v>
      </c>
    </row>
    <row r="1709" spans="1:2">
      <c r="A1709" s="25" t="s">
        <v>14696</v>
      </c>
      <c r="B1709" s="125" t="s">
        <v>20419</v>
      </c>
    </row>
    <row r="1710" spans="1:2">
      <c r="A1710" s="25" t="s">
        <v>17490</v>
      </c>
      <c r="B1710" s="125" t="s">
        <v>20419</v>
      </c>
    </row>
    <row r="1711" spans="1:2">
      <c r="A1711" s="25" t="s">
        <v>9831</v>
      </c>
      <c r="B1711" s="125" t="s">
        <v>20419</v>
      </c>
    </row>
    <row r="1712" spans="1:2">
      <c r="A1712" s="25" t="s">
        <v>21407</v>
      </c>
      <c r="B1712" s="125" t="s">
        <v>20419</v>
      </c>
    </row>
    <row r="1713" spans="1:2">
      <c r="A1713" s="25" t="s">
        <v>21408</v>
      </c>
      <c r="B1713" s="125" t="s">
        <v>20419</v>
      </c>
    </row>
    <row r="1714" spans="1:2">
      <c r="A1714" s="25" t="s">
        <v>21409</v>
      </c>
      <c r="B1714" s="125" t="s">
        <v>20419</v>
      </c>
    </row>
    <row r="1715" spans="1:2">
      <c r="A1715" s="25" t="s">
        <v>18151</v>
      </c>
      <c r="B1715" s="125" t="s">
        <v>20419</v>
      </c>
    </row>
    <row r="1716" spans="1:2">
      <c r="A1716" s="25" t="s">
        <v>21410</v>
      </c>
      <c r="B1716" s="125" t="s">
        <v>20419</v>
      </c>
    </row>
    <row r="1717" spans="1:2">
      <c r="A1717" s="25" t="s">
        <v>10093</v>
      </c>
      <c r="B1717" s="125" t="s">
        <v>20419</v>
      </c>
    </row>
    <row r="1718" spans="1:2">
      <c r="A1718" s="25" t="s">
        <v>18388</v>
      </c>
      <c r="B1718" s="125" t="s">
        <v>20419</v>
      </c>
    </row>
    <row r="1719" spans="1:2">
      <c r="A1719" s="25" t="s">
        <v>21411</v>
      </c>
      <c r="B1719" s="125" t="s">
        <v>20419</v>
      </c>
    </row>
    <row r="1720" spans="1:2">
      <c r="A1720" s="25" t="s">
        <v>7987</v>
      </c>
      <c r="B1720" s="25" t="s">
        <v>20406</v>
      </c>
    </row>
    <row r="1721" spans="1:2">
      <c r="A1721" s="25" t="s">
        <v>7497</v>
      </c>
      <c r="B1721" s="125" t="s">
        <v>20419</v>
      </c>
    </row>
    <row r="1722" spans="1:2">
      <c r="A1722" s="25" t="s">
        <v>23474</v>
      </c>
      <c r="B1722" s="25" t="s">
        <v>20406</v>
      </c>
    </row>
    <row r="1723" spans="1:2">
      <c r="A1723" s="25" t="s">
        <v>23475</v>
      </c>
      <c r="B1723" s="25" t="s">
        <v>20406</v>
      </c>
    </row>
    <row r="1724" spans="1:2">
      <c r="A1724" s="25" t="s">
        <v>21412</v>
      </c>
      <c r="B1724" s="125" t="s">
        <v>20419</v>
      </c>
    </row>
    <row r="1725" spans="1:2">
      <c r="A1725" s="25" t="s">
        <v>21413</v>
      </c>
      <c r="B1725" s="25" t="s">
        <v>20406</v>
      </c>
    </row>
    <row r="1726" spans="1:2">
      <c r="A1726" s="25" t="s">
        <v>21414</v>
      </c>
      <c r="B1726" s="25" t="s">
        <v>20406</v>
      </c>
    </row>
    <row r="1727" spans="1:2">
      <c r="A1727" s="25" t="s">
        <v>21415</v>
      </c>
      <c r="B1727" s="25" t="s">
        <v>20406</v>
      </c>
    </row>
    <row r="1728" spans="1:2">
      <c r="A1728" s="25" t="s">
        <v>21416</v>
      </c>
      <c r="B1728" s="25" t="s">
        <v>20406</v>
      </c>
    </row>
    <row r="1729" spans="1:2">
      <c r="A1729" s="25" t="s">
        <v>21417</v>
      </c>
      <c r="B1729" s="25" t="s">
        <v>20406</v>
      </c>
    </row>
    <row r="1730" spans="1:2">
      <c r="A1730" s="25" t="s">
        <v>21418</v>
      </c>
      <c r="B1730" s="25" t="s">
        <v>20406</v>
      </c>
    </row>
    <row r="1731" spans="1:2">
      <c r="A1731" s="25" t="s">
        <v>21419</v>
      </c>
      <c r="B1731" s="25" t="s">
        <v>20406</v>
      </c>
    </row>
    <row r="1732" spans="1:2">
      <c r="A1732" s="25" t="s">
        <v>21420</v>
      </c>
      <c r="B1732" s="25" t="s">
        <v>20406</v>
      </c>
    </row>
    <row r="1733" spans="1:2">
      <c r="A1733" s="25" t="s">
        <v>21421</v>
      </c>
      <c r="B1733" s="25" t="s">
        <v>20406</v>
      </c>
    </row>
    <row r="1734" spans="1:2">
      <c r="A1734" s="25" t="s">
        <v>21422</v>
      </c>
      <c r="B1734" s="125" t="s">
        <v>20419</v>
      </c>
    </row>
    <row r="1735" spans="1:2">
      <c r="A1735" s="25" t="s">
        <v>21423</v>
      </c>
      <c r="B1735" s="125" t="s">
        <v>20419</v>
      </c>
    </row>
    <row r="1736" spans="1:2">
      <c r="A1736" s="25" t="s">
        <v>9170</v>
      </c>
      <c r="B1736" s="125" t="s">
        <v>20419</v>
      </c>
    </row>
    <row r="1737" spans="1:2">
      <c r="A1737" s="25" t="s">
        <v>21424</v>
      </c>
      <c r="B1737" s="125" t="s">
        <v>20419</v>
      </c>
    </row>
    <row r="1738" spans="1:2">
      <c r="A1738" s="25" t="s">
        <v>21425</v>
      </c>
      <c r="B1738" s="25" t="s">
        <v>20406</v>
      </c>
    </row>
    <row r="1739" spans="1:2">
      <c r="A1739" s="25" t="s">
        <v>21426</v>
      </c>
      <c r="B1739" s="25" t="s">
        <v>20406</v>
      </c>
    </row>
    <row r="1740" spans="1:2">
      <c r="A1740" s="25" t="s">
        <v>21427</v>
      </c>
      <c r="B1740" s="25" t="s">
        <v>20406</v>
      </c>
    </row>
    <row r="1741" spans="1:2">
      <c r="A1741" s="25" t="s">
        <v>21428</v>
      </c>
      <c r="B1741" s="25" t="s">
        <v>20406</v>
      </c>
    </row>
    <row r="1742" spans="1:2">
      <c r="A1742" s="25" t="s">
        <v>21429</v>
      </c>
      <c r="B1742" s="25" t="s">
        <v>20406</v>
      </c>
    </row>
    <row r="1743" spans="1:2">
      <c r="A1743" s="25" t="s">
        <v>21430</v>
      </c>
      <c r="B1743" s="25" t="s">
        <v>20406</v>
      </c>
    </row>
    <row r="1744" spans="1:2">
      <c r="A1744" s="25" t="s">
        <v>21431</v>
      </c>
      <c r="B1744" s="25" t="s">
        <v>20406</v>
      </c>
    </row>
    <row r="1745" spans="1:2">
      <c r="A1745" s="25" t="s">
        <v>21432</v>
      </c>
      <c r="B1745" s="25" t="s">
        <v>20406</v>
      </c>
    </row>
    <row r="1746" spans="1:2">
      <c r="A1746" s="25" t="s">
        <v>21433</v>
      </c>
      <c r="B1746" s="125" t="s">
        <v>20419</v>
      </c>
    </row>
    <row r="1747" spans="1:2">
      <c r="A1747" s="25" t="s">
        <v>21434</v>
      </c>
      <c r="B1747" s="125" t="s">
        <v>20419</v>
      </c>
    </row>
    <row r="1748" spans="1:2">
      <c r="A1748" s="25" t="s">
        <v>10504</v>
      </c>
      <c r="B1748" s="125" t="s">
        <v>20419</v>
      </c>
    </row>
    <row r="1749" spans="1:2">
      <c r="A1749" s="25" t="s">
        <v>21435</v>
      </c>
      <c r="B1749" s="125" t="s">
        <v>20419</v>
      </c>
    </row>
    <row r="1750" spans="1:2">
      <c r="A1750" s="25" t="s">
        <v>7422</v>
      </c>
      <c r="B1750" s="125" t="s">
        <v>20419</v>
      </c>
    </row>
    <row r="1751" spans="1:2">
      <c r="A1751" s="25" t="s">
        <v>21436</v>
      </c>
      <c r="B1751" s="125" t="s">
        <v>20419</v>
      </c>
    </row>
    <row r="1752" spans="1:2">
      <c r="A1752" s="25" t="s">
        <v>9879</v>
      </c>
      <c r="B1752" s="25" t="s">
        <v>20406</v>
      </c>
    </row>
    <row r="1753" spans="1:2">
      <c r="A1753" s="25" t="s">
        <v>15333</v>
      </c>
      <c r="B1753" s="25" t="s">
        <v>20406</v>
      </c>
    </row>
    <row r="1754" spans="1:2">
      <c r="A1754" s="25" t="s">
        <v>13930</v>
      </c>
      <c r="B1754" s="125" t="s">
        <v>20419</v>
      </c>
    </row>
    <row r="1755" spans="1:2">
      <c r="A1755" s="25" t="s">
        <v>21437</v>
      </c>
      <c r="B1755" s="125" t="s">
        <v>20419</v>
      </c>
    </row>
    <row r="1756" spans="1:2">
      <c r="A1756" s="25" t="s">
        <v>10286</v>
      </c>
      <c r="B1756" s="125" t="s">
        <v>20419</v>
      </c>
    </row>
    <row r="1757" spans="1:2">
      <c r="A1757" s="25" t="s">
        <v>23476</v>
      </c>
      <c r="B1757" s="25" t="s">
        <v>20406</v>
      </c>
    </row>
    <row r="1758" spans="1:2">
      <c r="A1758" s="25" t="s">
        <v>9376</v>
      </c>
      <c r="B1758" s="125" t="s">
        <v>20419</v>
      </c>
    </row>
    <row r="1759" spans="1:2">
      <c r="A1759" s="25" t="s">
        <v>17775</v>
      </c>
      <c r="B1759" s="125" t="s">
        <v>20419</v>
      </c>
    </row>
    <row r="1760" spans="1:2">
      <c r="A1760" s="25" t="s">
        <v>17698</v>
      </c>
      <c r="B1760" s="125" t="s">
        <v>20419</v>
      </c>
    </row>
    <row r="1761" spans="1:2">
      <c r="A1761" s="25" t="s">
        <v>15105</v>
      </c>
      <c r="B1761" s="125" t="s">
        <v>20419</v>
      </c>
    </row>
    <row r="1762" spans="1:2">
      <c r="A1762" s="25" t="s">
        <v>13802</v>
      </c>
      <c r="B1762" s="125" t="s">
        <v>20419</v>
      </c>
    </row>
    <row r="1763" spans="1:2">
      <c r="A1763" s="25" t="s">
        <v>18320</v>
      </c>
      <c r="B1763" s="125" t="s">
        <v>20419</v>
      </c>
    </row>
    <row r="1764" spans="1:2">
      <c r="A1764" s="25" t="s">
        <v>23477</v>
      </c>
      <c r="B1764" s="25" t="s">
        <v>20406</v>
      </c>
    </row>
    <row r="1765" spans="1:2">
      <c r="A1765" s="25" t="s">
        <v>21438</v>
      </c>
      <c r="B1765" s="25" t="s">
        <v>20406</v>
      </c>
    </row>
    <row r="1766" spans="1:2">
      <c r="A1766" s="25" t="s">
        <v>21439</v>
      </c>
      <c r="B1766" s="25" t="s">
        <v>20406</v>
      </c>
    </row>
    <row r="1767" spans="1:2">
      <c r="A1767" s="25" t="s">
        <v>21440</v>
      </c>
      <c r="B1767" s="25" t="s">
        <v>20406</v>
      </c>
    </row>
    <row r="1768" spans="1:2">
      <c r="A1768" s="25" t="s">
        <v>21441</v>
      </c>
      <c r="B1768" s="25" t="s">
        <v>20406</v>
      </c>
    </row>
    <row r="1769" spans="1:2">
      <c r="A1769" s="25" t="s">
        <v>21442</v>
      </c>
      <c r="B1769" s="25" t="s">
        <v>20406</v>
      </c>
    </row>
    <row r="1770" spans="1:2">
      <c r="A1770" s="25" t="s">
        <v>21443</v>
      </c>
      <c r="B1770" s="125" t="s">
        <v>20419</v>
      </c>
    </row>
    <row r="1771" spans="1:2">
      <c r="A1771" s="25" t="s">
        <v>21444</v>
      </c>
      <c r="B1771" s="25" t="s">
        <v>20406</v>
      </c>
    </row>
    <row r="1772" spans="1:2">
      <c r="A1772" s="25" t="s">
        <v>21445</v>
      </c>
      <c r="B1772" s="25" t="s">
        <v>20406</v>
      </c>
    </row>
    <row r="1773" spans="1:2">
      <c r="A1773" s="25" t="s">
        <v>21446</v>
      </c>
      <c r="B1773" s="25" t="s">
        <v>20406</v>
      </c>
    </row>
    <row r="1774" spans="1:2">
      <c r="A1774" s="25" t="s">
        <v>21447</v>
      </c>
      <c r="B1774" s="25" t="s">
        <v>20406</v>
      </c>
    </row>
    <row r="1775" spans="1:2">
      <c r="A1775" s="25" t="s">
        <v>21448</v>
      </c>
      <c r="B1775" s="25" t="s">
        <v>20406</v>
      </c>
    </row>
    <row r="1776" spans="1:2">
      <c r="A1776" s="25" t="s">
        <v>21449</v>
      </c>
      <c r="B1776" s="25" t="s">
        <v>20406</v>
      </c>
    </row>
    <row r="1777" spans="1:2">
      <c r="A1777" s="25" t="s">
        <v>21450</v>
      </c>
      <c r="B1777" s="25" t="s">
        <v>20406</v>
      </c>
    </row>
    <row r="1778" spans="1:2">
      <c r="A1778" s="25" t="s">
        <v>21451</v>
      </c>
      <c r="B1778" s="25" t="s">
        <v>20406</v>
      </c>
    </row>
    <row r="1779" spans="1:2">
      <c r="A1779" s="25" t="s">
        <v>21452</v>
      </c>
      <c r="B1779" s="25" t="s">
        <v>20406</v>
      </c>
    </row>
    <row r="1780" spans="1:2">
      <c r="A1780" s="25" t="s">
        <v>9193</v>
      </c>
      <c r="B1780" s="125" t="s">
        <v>20419</v>
      </c>
    </row>
    <row r="1781" spans="1:2">
      <c r="A1781" s="25" t="s">
        <v>21453</v>
      </c>
      <c r="B1781" s="125" t="s">
        <v>20419</v>
      </c>
    </row>
    <row r="1782" spans="1:2">
      <c r="A1782" s="25" t="s">
        <v>11232</v>
      </c>
      <c r="B1782" s="125" t="s">
        <v>20419</v>
      </c>
    </row>
    <row r="1783" spans="1:2">
      <c r="A1783" s="25" t="s">
        <v>21454</v>
      </c>
      <c r="B1783" s="125" t="s">
        <v>20419</v>
      </c>
    </row>
    <row r="1784" spans="1:2">
      <c r="A1784" s="25" t="s">
        <v>9768</v>
      </c>
      <c r="B1784" s="125" t="s">
        <v>20419</v>
      </c>
    </row>
    <row r="1785" spans="1:2">
      <c r="A1785" s="25" t="s">
        <v>23478</v>
      </c>
      <c r="B1785" s="125" t="s">
        <v>20419</v>
      </c>
    </row>
    <row r="1786" spans="1:2">
      <c r="A1786" s="25" t="s">
        <v>21455</v>
      </c>
      <c r="B1786" s="125" t="s">
        <v>20419</v>
      </c>
    </row>
    <row r="1787" spans="1:2">
      <c r="A1787" s="25" t="s">
        <v>9222</v>
      </c>
      <c r="B1787" s="125" t="s">
        <v>20419</v>
      </c>
    </row>
    <row r="1788" spans="1:2">
      <c r="A1788" s="25" t="s">
        <v>11486</v>
      </c>
      <c r="B1788" s="125" t="s">
        <v>20419</v>
      </c>
    </row>
    <row r="1789" spans="1:2">
      <c r="A1789" s="25" t="s">
        <v>9185</v>
      </c>
      <c r="B1789" s="125" t="s">
        <v>20419</v>
      </c>
    </row>
    <row r="1790" spans="1:2">
      <c r="A1790" s="25" t="s">
        <v>21456</v>
      </c>
      <c r="B1790" s="125" t="s">
        <v>20419</v>
      </c>
    </row>
    <row r="1791" spans="1:2">
      <c r="A1791" s="25" t="s">
        <v>21457</v>
      </c>
      <c r="B1791" s="125" t="s">
        <v>20419</v>
      </c>
    </row>
    <row r="1792" spans="1:2">
      <c r="A1792" s="25" t="s">
        <v>9771</v>
      </c>
      <c r="B1792" s="125" t="s">
        <v>20419</v>
      </c>
    </row>
    <row r="1793" spans="1:2">
      <c r="A1793" s="25" t="s">
        <v>16514</v>
      </c>
      <c r="B1793" s="125" t="s">
        <v>20419</v>
      </c>
    </row>
    <row r="1794" spans="1:2">
      <c r="A1794" s="25" t="s">
        <v>13256</v>
      </c>
      <c r="B1794" s="125" t="s">
        <v>20419</v>
      </c>
    </row>
    <row r="1795" spans="1:2">
      <c r="A1795" s="25" t="s">
        <v>11754</v>
      </c>
      <c r="B1795" s="125" t="s">
        <v>20419</v>
      </c>
    </row>
    <row r="1796" spans="1:2">
      <c r="A1796" s="25" t="s">
        <v>7992</v>
      </c>
      <c r="B1796" s="25" t="s">
        <v>20406</v>
      </c>
    </row>
    <row r="1797" spans="1:2">
      <c r="A1797" s="25" t="s">
        <v>21458</v>
      </c>
      <c r="B1797" s="125" t="s">
        <v>20419</v>
      </c>
    </row>
    <row r="1798" spans="1:2">
      <c r="A1798" s="25" t="s">
        <v>21459</v>
      </c>
      <c r="B1798" s="125" t="s">
        <v>20419</v>
      </c>
    </row>
    <row r="1799" spans="1:2">
      <c r="A1799" s="25" t="s">
        <v>23479</v>
      </c>
      <c r="B1799" s="25" t="s">
        <v>20406</v>
      </c>
    </row>
    <row r="1800" spans="1:2">
      <c r="A1800" s="25" t="s">
        <v>21460</v>
      </c>
      <c r="B1800" s="25" t="s">
        <v>20406</v>
      </c>
    </row>
    <row r="1801" spans="1:2">
      <c r="A1801" s="25" t="s">
        <v>21461</v>
      </c>
      <c r="B1801" s="25" t="s">
        <v>20406</v>
      </c>
    </row>
    <row r="1802" spans="1:2">
      <c r="A1802" s="25" t="s">
        <v>21462</v>
      </c>
      <c r="B1802" s="25" t="s">
        <v>20406</v>
      </c>
    </row>
    <row r="1803" spans="1:2">
      <c r="A1803" s="25" t="s">
        <v>21463</v>
      </c>
      <c r="B1803" s="25" t="s">
        <v>20406</v>
      </c>
    </row>
    <row r="1804" spans="1:2">
      <c r="A1804" s="25" t="s">
        <v>21464</v>
      </c>
      <c r="B1804" s="25" t="s">
        <v>20406</v>
      </c>
    </row>
    <row r="1805" spans="1:2">
      <c r="A1805" s="25" t="s">
        <v>21465</v>
      </c>
      <c r="B1805" s="25" t="s">
        <v>20406</v>
      </c>
    </row>
    <row r="1806" spans="1:2">
      <c r="A1806" s="25" t="s">
        <v>13240</v>
      </c>
      <c r="B1806" s="125" t="s">
        <v>20419</v>
      </c>
    </row>
    <row r="1807" spans="1:2">
      <c r="A1807" s="25" t="s">
        <v>21466</v>
      </c>
      <c r="B1807" s="25" t="s">
        <v>20406</v>
      </c>
    </row>
    <row r="1808" spans="1:2">
      <c r="A1808" s="25" t="s">
        <v>9317</v>
      </c>
      <c r="B1808" s="125" t="s">
        <v>20419</v>
      </c>
    </row>
    <row r="1809" spans="1:2">
      <c r="A1809" s="25" t="s">
        <v>12303</v>
      </c>
      <c r="B1809" s="125" t="s">
        <v>20419</v>
      </c>
    </row>
    <row r="1810" spans="1:2">
      <c r="A1810" s="25" t="s">
        <v>21467</v>
      </c>
      <c r="B1810" s="125" t="s">
        <v>20419</v>
      </c>
    </row>
    <row r="1811" spans="1:2">
      <c r="A1811" s="25" t="s">
        <v>12930</v>
      </c>
      <c r="B1811" s="125" t="s">
        <v>20419</v>
      </c>
    </row>
    <row r="1812" spans="1:2">
      <c r="A1812" s="25" t="s">
        <v>12640</v>
      </c>
      <c r="B1812" s="125" t="s">
        <v>20419</v>
      </c>
    </row>
    <row r="1813" spans="1:2">
      <c r="A1813" s="25" t="s">
        <v>10619</v>
      </c>
      <c r="B1813" s="125" t="s">
        <v>20419</v>
      </c>
    </row>
    <row r="1814" spans="1:2">
      <c r="A1814" s="25" t="s">
        <v>16939</v>
      </c>
      <c r="B1814" s="125" t="s">
        <v>20419</v>
      </c>
    </row>
    <row r="1815" spans="1:2">
      <c r="A1815" s="25" t="s">
        <v>9849</v>
      </c>
      <c r="B1815" s="125" t="s">
        <v>20419</v>
      </c>
    </row>
    <row r="1816" spans="1:2">
      <c r="A1816" s="25" t="s">
        <v>12978</v>
      </c>
      <c r="B1816" s="125" t="s">
        <v>20419</v>
      </c>
    </row>
    <row r="1817" spans="1:2">
      <c r="A1817" s="25" t="s">
        <v>9688</v>
      </c>
      <c r="B1817" s="25" t="s">
        <v>20406</v>
      </c>
    </row>
    <row r="1818" spans="1:2">
      <c r="A1818" s="25" t="s">
        <v>9686</v>
      </c>
      <c r="B1818" s="125" t="s">
        <v>20419</v>
      </c>
    </row>
    <row r="1819" spans="1:2">
      <c r="A1819" s="25" t="s">
        <v>17144</v>
      </c>
      <c r="B1819" s="125" t="s">
        <v>20419</v>
      </c>
    </row>
    <row r="1820" spans="1:2">
      <c r="A1820" s="25" t="s">
        <v>23480</v>
      </c>
      <c r="B1820" s="25" t="s">
        <v>20406</v>
      </c>
    </row>
    <row r="1821" spans="1:2">
      <c r="A1821" s="25" t="s">
        <v>23481</v>
      </c>
      <c r="B1821" s="25" t="s">
        <v>20406</v>
      </c>
    </row>
    <row r="1822" spans="1:2">
      <c r="A1822" s="25" t="s">
        <v>21468</v>
      </c>
      <c r="B1822" s="125" t="s">
        <v>20419</v>
      </c>
    </row>
    <row r="1823" spans="1:2">
      <c r="A1823" s="25" t="s">
        <v>21469</v>
      </c>
      <c r="B1823" s="25" t="s">
        <v>20406</v>
      </c>
    </row>
    <row r="1824" spans="1:2">
      <c r="A1824" s="25" t="s">
        <v>21470</v>
      </c>
      <c r="B1824" s="25" t="s">
        <v>20406</v>
      </c>
    </row>
    <row r="1825" spans="1:2">
      <c r="A1825" s="25" t="s">
        <v>21471</v>
      </c>
      <c r="B1825" s="25" t="s">
        <v>20406</v>
      </c>
    </row>
    <row r="1826" spans="1:2">
      <c r="A1826" s="25" t="s">
        <v>21472</v>
      </c>
      <c r="B1826" s="25" t="s">
        <v>20406</v>
      </c>
    </row>
    <row r="1827" spans="1:2">
      <c r="A1827" s="25" t="s">
        <v>21473</v>
      </c>
      <c r="B1827" s="25" t="s">
        <v>20406</v>
      </c>
    </row>
    <row r="1828" spans="1:2">
      <c r="A1828" s="25" t="s">
        <v>21474</v>
      </c>
      <c r="B1828" s="25" t="s">
        <v>20406</v>
      </c>
    </row>
    <row r="1829" spans="1:2">
      <c r="A1829" s="25" t="s">
        <v>23482</v>
      </c>
      <c r="B1829" s="25" t="s">
        <v>20406</v>
      </c>
    </row>
    <row r="1830" spans="1:2">
      <c r="A1830" s="25" t="s">
        <v>23483</v>
      </c>
      <c r="B1830" s="25" t="s">
        <v>20406</v>
      </c>
    </row>
    <row r="1831" spans="1:2">
      <c r="A1831" s="25" t="s">
        <v>23484</v>
      </c>
      <c r="B1831" s="25" t="s">
        <v>20406</v>
      </c>
    </row>
    <row r="1832" spans="1:2">
      <c r="A1832" s="25" t="s">
        <v>23485</v>
      </c>
      <c r="B1832" s="25" t="s">
        <v>20406</v>
      </c>
    </row>
    <row r="1833" spans="1:2">
      <c r="A1833" s="25" t="s">
        <v>23486</v>
      </c>
      <c r="B1833" s="25" t="s">
        <v>20406</v>
      </c>
    </row>
    <row r="1834" spans="1:2">
      <c r="A1834" s="25" t="s">
        <v>21475</v>
      </c>
      <c r="B1834" s="25" t="s">
        <v>20406</v>
      </c>
    </row>
    <row r="1835" spans="1:2">
      <c r="A1835" s="25" t="s">
        <v>23487</v>
      </c>
      <c r="B1835" s="25" t="s">
        <v>20406</v>
      </c>
    </row>
    <row r="1836" spans="1:2">
      <c r="A1836" s="25" t="s">
        <v>9035</v>
      </c>
      <c r="B1836" s="125" t="s">
        <v>20419</v>
      </c>
    </row>
    <row r="1837" spans="1:2">
      <c r="A1837" s="25" t="s">
        <v>14119</v>
      </c>
      <c r="B1837" s="125" t="s">
        <v>20419</v>
      </c>
    </row>
    <row r="1838" spans="1:2">
      <c r="A1838" s="25" t="s">
        <v>23488</v>
      </c>
      <c r="B1838" s="25" t="s">
        <v>20406</v>
      </c>
    </row>
    <row r="1839" spans="1:2">
      <c r="A1839" s="25" t="s">
        <v>21476</v>
      </c>
      <c r="B1839" s="25" t="s">
        <v>20406</v>
      </c>
    </row>
    <row r="1840" spans="1:2">
      <c r="A1840" s="25" t="s">
        <v>21477</v>
      </c>
      <c r="B1840" s="125" t="s">
        <v>20419</v>
      </c>
    </row>
    <row r="1841" spans="1:2">
      <c r="A1841" s="25" t="s">
        <v>11548</v>
      </c>
      <c r="B1841" s="125" t="s">
        <v>20419</v>
      </c>
    </row>
    <row r="1842" spans="1:2">
      <c r="A1842" s="25" t="s">
        <v>21478</v>
      </c>
      <c r="B1842" s="25" t="s">
        <v>20406</v>
      </c>
    </row>
    <row r="1843" spans="1:2">
      <c r="A1843" s="25" t="s">
        <v>21479</v>
      </c>
      <c r="B1843" s="25" t="s">
        <v>20406</v>
      </c>
    </row>
    <row r="1844" spans="1:2">
      <c r="A1844" s="25" t="s">
        <v>12994</v>
      </c>
      <c r="B1844" s="125" t="s">
        <v>20419</v>
      </c>
    </row>
    <row r="1845" spans="1:2">
      <c r="A1845" s="25" t="s">
        <v>23489</v>
      </c>
      <c r="B1845" s="25" t="s">
        <v>20406</v>
      </c>
    </row>
    <row r="1846" spans="1:2">
      <c r="A1846" s="25" t="s">
        <v>21480</v>
      </c>
      <c r="B1846" s="25" t="s">
        <v>20406</v>
      </c>
    </row>
    <row r="1847" spans="1:2">
      <c r="A1847" s="25" t="s">
        <v>21481</v>
      </c>
      <c r="B1847" s="25" t="s">
        <v>20406</v>
      </c>
    </row>
    <row r="1848" spans="1:2">
      <c r="A1848" s="25" t="s">
        <v>21482</v>
      </c>
      <c r="B1848" s="25" t="s">
        <v>20406</v>
      </c>
    </row>
    <row r="1849" spans="1:2">
      <c r="A1849" s="25" t="s">
        <v>23490</v>
      </c>
      <c r="B1849" s="25" t="s">
        <v>20406</v>
      </c>
    </row>
    <row r="1850" spans="1:2">
      <c r="A1850" s="25" t="s">
        <v>21483</v>
      </c>
      <c r="B1850" s="25" t="s">
        <v>20406</v>
      </c>
    </row>
    <row r="1851" spans="1:2">
      <c r="A1851" s="25" t="s">
        <v>21484</v>
      </c>
      <c r="B1851" s="25" t="s">
        <v>20406</v>
      </c>
    </row>
    <row r="1852" spans="1:2">
      <c r="A1852" s="25" t="s">
        <v>21485</v>
      </c>
      <c r="B1852" s="25" t="s">
        <v>20406</v>
      </c>
    </row>
    <row r="1853" spans="1:2">
      <c r="A1853" s="25" t="s">
        <v>21486</v>
      </c>
      <c r="B1853" s="25" t="s">
        <v>20406</v>
      </c>
    </row>
    <row r="1854" spans="1:2">
      <c r="A1854" s="25" t="s">
        <v>21487</v>
      </c>
      <c r="B1854" s="25" t="s">
        <v>20406</v>
      </c>
    </row>
    <row r="1855" spans="1:2">
      <c r="A1855" s="25" t="s">
        <v>21488</v>
      </c>
      <c r="B1855" s="25" t="s">
        <v>20406</v>
      </c>
    </row>
    <row r="1856" spans="1:2">
      <c r="A1856" s="25" t="s">
        <v>21489</v>
      </c>
      <c r="B1856" s="25" t="s">
        <v>20406</v>
      </c>
    </row>
    <row r="1857" spans="1:2">
      <c r="A1857" s="25" t="s">
        <v>21490</v>
      </c>
      <c r="B1857" s="25" t="s">
        <v>20406</v>
      </c>
    </row>
    <row r="1858" spans="1:2">
      <c r="A1858" s="25" t="s">
        <v>18723</v>
      </c>
      <c r="B1858" s="125" t="s">
        <v>20419</v>
      </c>
    </row>
    <row r="1859" spans="1:2">
      <c r="A1859" s="25" t="s">
        <v>18279</v>
      </c>
      <c r="B1859" s="125" t="s">
        <v>20419</v>
      </c>
    </row>
    <row r="1860" spans="1:2">
      <c r="A1860" s="25" t="s">
        <v>21491</v>
      </c>
      <c r="B1860" s="125" t="s">
        <v>20419</v>
      </c>
    </row>
    <row r="1861" spans="1:2">
      <c r="A1861" s="25" t="s">
        <v>18291</v>
      </c>
      <c r="B1861" s="125" t="s">
        <v>20419</v>
      </c>
    </row>
    <row r="1862" spans="1:2">
      <c r="A1862" s="25" t="s">
        <v>14165</v>
      </c>
      <c r="B1862" s="125" t="s">
        <v>20419</v>
      </c>
    </row>
    <row r="1863" spans="1:2">
      <c r="A1863" s="25" t="s">
        <v>17562</v>
      </c>
      <c r="B1863" s="125" t="s">
        <v>20419</v>
      </c>
    </row>
    <row r="1864" spans="1:2">
      <c r="A1864" s="25" t="s">
        <v>14154</v>
      </c>
      <c r="B1864" s="125" t="s">
        <v>20419</v>
      </c>
    </row>
    <row r="1865" spans="1:2">
      <c r="A1865" s="25" t="s">
        <v>7484</v>
      </c>
      <c r="B1865" s="125" t="s">
        <v>20419</v>
      </c>
    </row>
    <row r="1866" spans="1:2">
      <c r="A1866" s="25" t="s">
        <v>14112</v>
      </c>
      <c r="B1866" s="125" t="s">
        <v>20419</v>
      </c>
    </row>
    <row r="1867" spans="1:2">
      <c r="A1867" s="25" t="s">
        <v>11727</v>
      </c>
      <c r="B1867" s="125" t="s">
        <v>20419</v>
      </c>
    </row>
    <row r="1868" spans="1:2">
      <c r="A1868" s="25" t="s">
        <v>21492</v>
      </c>
      <c r="B1868" s="125" t="s">
        <v>20419</v>
      </c>
    </row>
    <row r="1869" spans="1:2">
      <c r="A1869" s="25" t="s">
        <v>15405</v>
      </c>
      <c r="B1869" s="125" t="s">
        <v>20419</v>
      </c>
    </row>
    <row r="1870" spans="1:2">
      <c r="A1870" s="25" t="s">
        <v>15165</v>
      </c>
      <c r="B1870" s="125" t="s">
        <v>20419</v>
      </c>
    </row>
    <row r="1871" spans="1:2">
      <c r="A1871" s="25" t="s">
        <v>21493</v>
      </c>
      <c r="B1871" s="125" t="s">
        <v>20419</v>
      </c>
    </row>
    <row r="1872" spans="1:2">
      <c r="A1872" s="25" t="s">
        <v>19052</v>
      </c>
      <c r="B1872" s="125" t="s">
        <v>20419</v>
      </c>
    </row>
    <row r="1873" spans="1:2">
      <c r="A1873" s="25" t="s">
        <v>18726</v>
      </c>
      <c r="B1873" s="125" t="s">
        <v>20419</v>
      </c>
    </row>
    <row r="1874" spans="1:2">
      <c r="A1874" s="25" t="s">
        <v>13898</v>
      </c>
      <c r="B1874" s="125" t="s">
        <v>20419</v>
      </c>
    </row>
    <row r="1875" spans="1:2">
      <c r="A1875" s="25" t="s">
        <v>16840</v>
      </c>
      <c r="B1875" s="125" t="s">
        <v>20419</v>
      </c>
    </row>
    <row r="1876" spans="1:2">
      <c r="A1876" s="25" t="s">
        <v>18114</v>
      </c>
      <c r="B1876" s="125" t="s">
        <v>20419</v>
      </c>
    </row>
    <row r="1877" spans="1:2">
      <c r="A1877" s="25" t="s">
        <v>17564</v>
      </c>
      <c r="B1877" s="125" t="s">
        <v>20419</v>
      </c>
    </row>
    <row r="1878" spans="1:2">
      <c r="A1878" s="25" t="s">
        <v>23491</v>
      </c>
      <c r="B1878" s="25" t="s">
        <v>20406</v>
      </c>
    </row>
    <row r="1879" spans="1:2">
      <c r="A1879" s="25" t="s">
        <v>23492</v>
      </c>
      <c r="B1879" s="25" t="s">
        <v>20406</v>
      </c>
    </row>
    <row r="1880" spans="1:2">
      <c r="A1880" s="25" t="s">
        <v>23493</v>
      </c>
      <c r="B1880" s="25" t="s">
        <v>20406</v>
      </c>
    </row>
    <row r="1881" spans="1:2">
      <c r="A1881" s="25" t="s">
        <v>21494</v>
      </c>
      <c r="B1881" s="25" t="s">
        <v>20406</v>
      </c>
    </row>
    <row r="1882" spans="1:2">
      <c r="A1882" s="25" t="s">
        <v>10502</v>
      </c>
      <c r="B1882" s="125" t="s">
        <v>20419</v>
      </c>
    </row>
    <row r="1883" spans="1:2">
      <c r="A1883" s="25" t="s">
        <v>16830</v>
      </c>
      <c r="B1883" s="125" t="s">
        <v>20419</v>
      </c>
    </row>
    <row r="1884" spans="1:2">
      <c r="A1884" s="25" t="s">
        <v>17796</v>
      </c>
      <c r="B1884" s="125" t="s">
        <v>20419</v>
      </c>
    </row>
    <row r="1885" spans="1:2">
      <c r="A1885" s="25" t="s">
        <v>23494</v>
      </c>
      <c r="B1885" s="25" t="s">
        <v>20406</v>
      </c>
    </row>
    <row r="1886" spans="1:2">
      <c r="A1886" s="25" t="s">
        <v>23495</v>
      </c>
      <c r="B1886" s="25" t="s">
        <v>20406</v>
      </c>
    </row>
    <row r="1887" spans="1:2">
      <c r="A1887" s="25" t="s">
        <v>21495</v>
      </c>
      <c r="B1887" s="125" t="s">
        <v>20419</v>
      </c>
    </row>
    <row r="1888" spans="1:2">
      <c r="A1888" s="25" t="s">
        <v>11642</v>
      </c>
      <c r="B1888" s="125" t="s">
        <v>20419</v>
      </c>
    </row>
    <row r="1889" spans="1:2">
      <c r="A1889" s="25" t="s">
        <v>21496</v>
      </c>
      <c r="B1889" s="125" t="s">
        <v>20419</v>
      </c>
    </row>
    <row r="1890" spans="1:2">
      <c r="A1890" s="25" t="s">
        <v>13390</v>
      </c>
      <c r="B1890" s="125" t="s">
        <v>20419</v>
      </c>
    </row>
    <row r="1891" spans="1:2">
      <c r="A1891" s="25" t="s">
        <v>13697</v>
      </c>
      <c r="B1891" s="125" t="s">
        <v>20419</v>
      </c>
    </row>
    <row r="1892" spans="1:2">
      <c r="A1892" s="25" t="s">
        <v>23496</v>
      </c>
      <c r="B1892" s="25" t="s">
        <v>20406</v>
      </c>
    </row>
    <row r="1893" spans="1:2">
      <c r="A1893" s="25" t="s">
        <v>21497</v>
      </c>
      <c r="B1893" s="25" t="s">
        <v>20406</v>
      </c>
    </row>
    <row r="1894" spans="1:2">
      <c r="A1894" s="25" t="s">
        <v>21498</v>
      </c>
      <c r="B1894" s="25" t="s">
        <v>20406</v>
      </c>
    </row>
    <row r="1895" spans="1:2">
      <c r="A1895" s="25" t="s">
        <v>21499</v>
      </c>
      <c r="B1895" s="25" t="s">
        <v>20406</v>
      </c>
    </row>
    <row r="1896" spans="1:2">
      <c r="A1896" s="25" t="s">
        <v>21500</v>
      </c>
      <c r="B1896" s="25" t="s">
        <v>20406</v>
      </c>
    </row>
    <row r="1897" spans="1:2">
      <c r="A1897" s="25" t="s">
        <v>21501</v>
      </c>
      <c r="B1897" s="25" t="s">
        <v>20406</v>
      </c>
    </row>
    <row r="1898" spans="1:2">
      <c r="A1898" s="25" t="s">
        <v>17746</v>
      </c>
      <c r="B1898" s="25" t="s">
        <v>20406</v>
      </c>
    </row>
    <row r="1899" spans="1:2">
      <c r="A1899" s="25" t="s">
        <v>21502</v>
      </c>
      <c r="B1899" s="25" t="s">
        <v>20406</v>
      </c>
    </row>
    <row r="1900" spans="1:2">
      <c r="A1900" s="25" t="s">
        <v>21503</v>
      </c>
      <c r="B1900" s="25" t="s">
        <v>20406</v>
      </c>
    </row>
    <row r="1901" spans="1:2">
      <c r="A1901" s="25" t="s">
        <v>21504</v>
      </c>
      <c r="B1901" s="25" t="s">
        <v>20406</v>
      </c>
    </row>
    <row r="1902" spans="1:2">
      <c r="A1902" s="25" t="s">
        <v>21505</v>
      </c>
      <c r="B1902" s="25" t="s">
        <v>20406</v>
      </c>
    </row>
    <row r="1903" spans="1:2">
      <c r="A1903" s="25" t="s">
        <v>21506</v>
      </c>
      <c r="B1903" s="25" t="s">
        <v>20406</v>
      </c>
    </row>
    <row r="1904" spans="1:2">
      <c r="A1904" s="25" t="s">
        <v>21507</v>
      </c>
      <c r="B1904" s="25" t="s">
        <v>20406</v>
      </c>
    </row>
    <row r="1905" spans="1:2">
      <c r="A1905" s="25" t="s">
        <v>21508</v>
      </c>
      <c r="B1905" s="25" t="s">
        <v>20406</v>
      </c>
    </row>
    <row r="1906" spans="1:2">
      <c r="A1906" s="25" t="s">
        <v>21509</v>
      </c>
      <c r="B1906" s="25" t="s">
        <v>20406</v>
      </c>
    </row>
    <row r="1907" spans="1:2">
      <c r="A1907" s="25" t="s">
        <v>21510</v>
      </c>
      <c r="B1907" s="25" t="s">
        <v>20406</v>
      </c>
    </row>
    <row r="1908" spans="1:2">
      <c r="A1908" s="25" t="s">
        <v>21511</v>
      </c>
      <c r="B1908" s="25" t="s">
        <v>20406</v>
      </c>
    </row>
    <row r="1909" spans="1:2">
      <c r="A1909" s="25" t="s">
        <v>21512</v>
      </c>
      <c r="B1909" s="25" t="s">
        <v>20406</v>
      </c>
    </row>
    <row r="1910" spans="1:2">
      <c r="A1910" s="25" t="s">
        <v>21513</v>
      </c>
      <c r="B1910" s="25" t="s">
        <v>20406</v>
      </c>
    </row>
    <row r="1911" spans="1:2">
      <c r="A1911" s="25" t="s">
        <v>21514</v>
      </c>
      <c r="B1911" s="25" t="s">
        <v>20406</v>
      </c>
    </row>
    <row r="1912" spans="1:2">
      <c r="A1912" s="25" t="s">
        <v>21515</v>
      </c>
      <c r="B1912" s="25" t="s">
        <v>20406</v>
      </c>
    </row>
    <row r="1913" spans="1:2">
      <c r="A1913" s="25" t="s">
        <v>21516</v>
      </c>
      <c r="B1913" s="25" t="s">
        <v>20406</v>
      </c>
    </row>
    <row r="1914" spans="1:2">
      <c r="A1914" s="25" t="s">
        <v>21517</v>
      </c>
      <c r="B1914" s="25" t="s">
        <v>20406</v>
      </c>
    </row>
    <row r="1915" spans="1:2">
      <c r="A1915" s="25" t="s">
        <v>21518</v>
      </c>
      <c r="B1915" s="25" t="s">
        <v>20406</v>
      </c>
    </row>
    <row r="1916" spans="1:2">
      <c r="A1916" s="25" t="s">
        <v>12924</v>
      </c>
      <c r="B1916" s="125" t="s">
        <v>20419</v>
      </c>
    </row>
    <row r="1917" spans="1:2">
      <c r="A1917" s="25" t="s">
        <v>13489</v>
      </c>
      <c r="B1917" s="25" t="s">
        <v>20406</v>
      </c>
    </row>
    <row r="1918" spans="1:2">
      <c r="A1918" s="25" t="s">
        <v>9938</v>
      </c>
      <c r="B1918" s="125" t="s">
        <v>20419</v>
      </c>
    </row>
    <row r="1919" spans="1:2">
      <c r="A1919" s="25" t="s">
        <v>17343</v>
      </c>
      <c r="B1919" s="125" t="s">
        <v>20419</v>
      </c>
    </row>
    <row r="1920" spans="1:2">
      <c r="A1920" s="25" t="s">
        <v>23497</v>
      </c>
      <c r="B1920" s="125" t="s">
        <v>20419</v>
      </c>
    </row>
    <row r="1921" spans="1:2">
      <c r="A1921" s="25" t="s">
        <v>8994</v>
      </c>
      <c r="B1921" s="25" t="s">
        <v>20406</v>
      </c>
    </row>
    <row r="1922" spans="1:2">
      <c r="A1922" s="25" t="s">
        <v>9813</v>
      </c>
      <c r="B1922" s="125" t="s">
        <v>20419</v>
      </c>
    </row>
    <row r="1923" spans="1:2">
      <c r="A1923" s="25" t="s">
        <v>15269</v>
      </c>
      <c r="B1923" s="25" t="s">
        <v>20406</v>
      </c>
    </row>
    <row r="1924" spans="1:2">
      <c r="A1924" s="25" t="s">
        <v>21519</v>
      </c>
      <c r="B1924" s="25" t="s">
        <v>20406</v>
      </c>
    </row>
    <row r="1925" spans="1:2">
      <c r="A1925" s="25" t="s">
        <v>16184</v>
      </c>
      <c r="B1925" s="25" t="s">
        <v>20406</v>
      </c>
    </row>
    <row r="1926" spans="1:2">
      <c r="A1926" s="25" t="s">
        <v>21521</v>
      </c>
      <c r="B1926" s="25" t="s">
        <v>20406</v>
      </c>
    </row>
    <row r="1927" spans="1:2">
      <c r="A1927" s="25" t="s">
        <v>21522</v>
      </c>
      <c r="B1927" s="25" t="s">
        <v>20406</v>
      </c>
    </row>
    <row r="1928" spans="1:2">
      <c r="A1928" s="25" t="s">
        <v>16180</v>
      </c>
      <c r="B1928" s="25" t="s">
        <v>20406</v>
      </c>
    </row>
    <row r="1929" spans="1:2">
      <c r="A1929" s="25" t="s">
        <v>21523</v>
      </c>
      <c r="B1929" s="25" t="s">
        <v>20406</v>
      </c>
    </row>
    <row r="1930" spans="1:2">
      <c r="A1930" s="25" t="s">
        <v>21524</v>
      </c>
      <c r="B1930" s="25" t="s">
        <v>20406</v>
      </c>
    </row>
    <row r="1931" spans="1:2">
      <c r="A1931" s="25" t="s">
        <v>21525</v>
      </c>
      <c r="B1931" s="25" t="s">
        <v>20406</v>
      </c>
    </row>
    <row r="1932" spans="1:2">
      <c r="A1932" s="25" t="s">
        <v>15676</v>
      </c>
      <c r="B1932" s="25" t="s">
        <v>20406</v>
      </c>
    </row>
    <row r="1933" spans="1:2">
      <c r="A1933" s="25" t="s">
        <v>23498</v>
      </c>
      <c r="B1933" s="25" t="s">
        <v>20406</v>
      </c>
    </row>
    <row r="1934" spans="1:2">
      <c r="A1934" s="25" t="s">
        <v>21526</v>
      </c>
      <c r="B1934" s="125" t="s">
        <v>20419</v>
      </c>
    </row>
    <row r="1935" spans="1:2">
      <c r="A1935" s="25" t="s">
        <v>23499</v>
      </c>
      <c r="B1935" s="25" t="s">
        <v>20406</v>
      </c>
    </row>
    <row r="1936" spans="1:2">
      <c r="A1936" s="25" t="s">
        <v>23500</v>
      </c>
      <c r="B1936" s="25" t="s">
        <v>20406</v>
      </c>
    </row>
    <row r="1937" spans="1:2">
      <c r="A1937" s="25" t="s">
        <v>23501</v>
      </c>
      <c r="B1937" s="25" t="s">
        <v>20406</v>
      </c>
    </row>
    <row r="1938" spans="1:2">
      <c r="A1938" s="25" t="s">
        <v>23502</v>
      </c>
      <c r="B1938" s="25" t="s">
        <v>20406</v>
      </c>
    </row>
    <row r="1939" spans="1:2">
      <c r="A1939" s="25" t="s">
        <v>21527</v>
      </c>
      <c r="B1939" s="25" t="s">
        <v>20406</v>
      </c>
    </row>
    <row r="1940" spans="1:2">
      <c r="A1940" s="25" t="s">
        <v>21528</v>
      </c>
      <c r="B1940" s="25" t="s">
        <v>20406</v>
      </c>
    </row>
    <row r="1941" spans="1:2">
      <c r="A1941" s="25" t="s">
        <v>21529</v>
      </c>
      <c r="B1941" s="25" t="s">
        <v>20406</v>
      </c>
    </row>
    <row r="1942" spans="1:2">
      <c r="A1942" s="25" t="s">
        <v>21530</v>
      </c>
      <c r="B1942" s="25" t="s">
        <v>20406</v>
      </c>
    </row>
    <row r="1943" spans="1:2">
      <c r="A1943" s="25" t="s">
        <v>21531</v>
      </c>
      <c r="B1943" s="25" t="s">
        <v>20406</v>
      </c>
    </row>
    <row r="1944" spans="1:2">
      <c r="A1944" s="25" t="s">
        <v>21532</v>
      </c>
      <c r="B1944" s="25" t="s">
        <v>20406</v>
      </c>
    </row>
    <row r="1945" spans="1:2">
      <c r="A1945" s="25" t="s">
        <v>21533</v>
      </c>
      <c r="B1945" s="25" t="s">
        <v>20406</v>
      </c>
    </row>
    <row r="1946" spans="1:2">
      <c r="A1946" s="25" t="s">
        <v>21534</v>
      </c>
      <c r="B1946" s="25" t="s">
        <v>20406</v>
      </c>
    </row>
    <row r="1947" spans="1:2">
      <c r="A1947" s="25" t="s">
        <v>21535</v>
      </c>
      <c r="B1947" s="25" t="s">
        <v>20406</v>
      </c>
    </row>
    <row r="1948" spans="1:2">
      <c r="A1948" s="25" t="s">
        <v>21536</v>
      </c>
      <c r="B1948" s="25" t="s">
        <v>20406</v>
      </c>
    </row>
    <row r="1949" spans="1:2">
      <c r="A1949" s="25" t="s">
        <v>21537</v>
      </c>
      <c r="B1949" s="25" t="s">
        <v>20406</v>
      </c>
    </row>
    <row r="1950" spans="1:2">
      <c r="A1950" s="25" t="s">
        <v>11331</v>
      </c>
      <c r="B1950" s="125" t="s">
        <v>20419</v>
      </c>
    </row>
    <row r="1951" spans="1:2">
      <c r="A1951" s="25" t="s">
        <v>11153</v>
      </c>
      <c r="B1951" s="125" t="s">
        <v>20419</v>
      </c>
    </row>
    <row r="1952" spans="1:2">
      <c r="A1952" s="25" t="s">
        <v>10843</v>
      </c>
      <c r="B1952" s="25" t="s">
        <v>20406</v>
      </c>
    </row>
    <row r="1953" spans="1:2">
      <c r="A1953" s="25" t="s">
        <v>18619</v>
      </c>
      <c r="B1953" s="125" t="s">
        <v>20419</v>
      </c>
    </row>
    <row r="1954" spans="1:2">
      <c r="A1954" s="25" t="s">
        <v>7536</v>
      </c>
      <c r="B1954" s="125" t="s">
        <v>20419</v>
      </c>
    </row>
    <row r="1955" spans="1:2">
      <c r="A1955" s="25" t="s">
        <v>10252</v>
      </c>
      <c r="B1955" s="125" t="s">
        <v>20419</v>
      </c>
    </row>
    <row r="1956" spans="1:2">
      <c r="A1956" s="25" t="s">
        <v>18670</v>
      </c>
      <c r="B1956" s="125" t="s">
        <v>20419</v>
      </c>
    </row>
    <row r="1957" spans="1:2">
      <c r="A1957" s="25" t="s">
        <v>10846</v>
      </c>
      <c r="B1957" s="125" t="s">
        <v>20419</v>
      </c>
    </row>
    <row r="1958" spans="1:2">
      <c r="A1958" s="25" t="s">
        <v>15137</v>
      </c>
      <c r="B1958" s="125" t="s">
        <v>20419</v>
      </c>
    </row>
    <row r="1959" spans="1:2">
      <c r="A1959" s="25" t="s">
        <v>21538</v>
      </c>
      <c r="B1959" s="25" t="s">
        <v>20406</v>
      </c>
    </row>
    <row r="1960" spans="1:2">
      <c r="A1960" s="25" t="s">
        <v>15632</v>
      </c>
      <c r="B1960" s="125" t="s">
        <v>20419</v>
      </c>
    </row>
    <row r="1961" spans="1:2">
      <c r="A1961" s="25" t="s">
        <v>21539</v>
      </c>
      <c r="B1961" s="25" t="s">
        <v>20406</v>
      </c>
    </row>
    <row r="1962" spans="1:2">
      <c r="A1962" s="25" t="s">
        <v>21540</v>
      </c>
      <c r="B1962" s="25" t="s">
        <v>20406</v>
      </c>
    </row>
    <row r="1963" spans="1:2">
      <c r="A1963" s="25" t="s">
        <v>21541</v>
      </c>
      <c r="B1963" s="25" t="s">
        <v>20406</v>
      </c>
    </row>
    <row r="1964" spans="1:2">
      <c r="A1964" s="25" t="s">
        <v>21542</v>
      </c>
      <c r="B1964" s="25" t="s">
        <v>20406</v>
      </c>
    </row>
    <row r="1965" spans="1:2">
      <c r="A1965" s="25" t="s">
        <v>21543</v>
      </c>
      <c r="B1965" s="25" t="s">
        <v>20406</v>
      </c>
    </row>
    <row r="1966" spans="1:2">
      <c r="A1966" s="25" t="s">
        <v>21544</v>
      </c>
      <c r="B1966" s="25" t="s">
        <v>20406</v>
      </c>
    </row>
    <row r="1967" spans="1:2">
      <c r="A1967" s="25" t="s">
        <v>21545</v>
      </c>
      <c r="B1967" s="25" t="s">
        <v>20406</v>
      </c>
    </row>
    <row r="1968" spans="1:2">
      <c r="A1968" s="25" t="s">
        <v>21546</v>
      </c>
      <c r="B1968" s="25" t="s">
        <v>20406</v>
      </c>
    </row>
    <row r="1969" spans="1:2">
      <c r="A1969" s="25" t="s">
        <v>21547</v>
      </c>
      <c r="B1969" s="25" t="s">
        <v>20406</v>
      </c>
    </row>
    <row r="1970" spans="1:2">
      <c r="A1970" s="25" t="s">
        <v>21548</v>
      </c>
      <c r="B1970" s="25" t="s">
        <v>20406</v>
      </c>
    </row>
    <row r="1971" spans="1:2">
      <c r="A1971" s="25" t="s">
        <v>14505</v>
      </c>
      <c r="B1971" s="25" t="s">
        <v>20406</v>
      </c>
    </row>
    <row r="1972" spans="1:2">
      <c r="A1972" s="25" t="s">
        <v>8825</v>
      </c>
      <c r="B1972" s="125" t="s">
        <v>20419</v>
      </c>
    </row>
    <row r="1973" spans="1:2">
      <c r="A1973" s="25" t="s">
        <v>11156</v>
      </c>
      <c r="B1973" s="125" t="s">
        <v>20419</v>
      </c>
    </row>
    <row r="1974" spans="1:2">
      <c r="A1974" s="25" t="s">
        <v>21549</v>
      </c>
      <c r="B1974" s="125" t="s">
        <v>20419</v>
      </c>
    </row>
    <row r="1975" spans="1:2">
      <c r="A1975" s="25" t="s">
        <v>10908</v>
      </c>
      <c r="B1975" s="125" t="s">
        <v>20419</v>
      </c>
    </row>
    <row r="1976" spans="1:2">
      <c r="A1976" s="25" t="s">
        <v>19872</v>
      </c>
      <c r="B1976" s="125" t="s">
        <v>20419</v>
      </c>
    </row>
    <row r="1977" spans="1:2">
      <c r="A1977" s="25" t="s">
        <v>8534</v>
      </c>
      <c r="B1977" s="125" t="s">
        <v>20419</v>
      </c>
    </row>
    <row r="1978" spans="1:2">
      <c r="A1978" s="25" t="s">
        <v>10602</v>
      </c>
      <c r="B1978" s="125" t="s">
        <v>20419</v>
      </c>
    </row>
    <row r="1979" spans="1:2">
      <c r="A1979" s="25" t="s">
        <v>21550</v>
      </c>
      <c r="B1979" s="125" t="s">
        <v>20419</v>
      </c>
    </row>
    <row r="1980" spans="1:2">
      <c r="A1980" s="25" t="s">
        <v>17532</v>
      </c>
      <c r="B1980" s="125" t="s">
        <v>20419</v>
      </c>
    </row>
    <row r="1981" spans="1:2">
      <c r="A1981" s="25" t="s">
        <v>21551</v>
      </c>
      <c r="B1981" s="125" t="s">
        <v>20419</v>
      </c>
    </row>
    <row r="1982" spans="1:2">
      <c r="A1982" s="25" t="s">
        <v>11009</v>
      </c>
      <c r="B1982" s="125" t="s">
        <v>20419</v>
      </c>
    </row>
    <row r="1983" spans="1:2">
      <c r="A1983" s="25" t="s">
        <v>17554</v>
      </c>
      <c r="B1983" s="125" t="s">
        <v>20419</v>
      </c>
    </row>
    <row r="1984" spans="1:2">
      <c r="A1984" s="25" t="s">
        <v>21552</v>
      </c>
      <c r="B1984" s="125" t="s">
        <v>20419</v>
      </c>
    </row>
    <row r="1985" spans="1:2">
      <c r="A1985" s="25" t="s">
        <v>21553</v>
      </c>
      <c r="B1985" s="125" t="s">
        <v>20419</v>
      </c>
    </row>
    <row r="1986" spans="1:2">
      <c r="A1986" s="25" t="s">
        <v>16392</v>
      </c>
      <c r="B1986" s="125" t="s">
        <v>20419</v>
      </c>
    </row>
    <row r="1987" spans="1:2">
      <c r="A1987" s="25" t="s">
        <v>23503</v>
      </c>
      <c r="B1987" s="25" t="s">
        <v>20406</v>
      </c>
    </row>
    <row r="1988" spans="1:2">
      <c r="A1988" s="25" t="s">
        <v>21554</v>
      </c>
      <c r="B1988" s="25" t="s">
        <v>20406</v>
      </c>
    </row>
    <row r="1989" spans="1:2">
      <c r="A1989" s="25" t="s">
        <v>21555</v>
      </c>
      <c r="B1989" s="25" t="s">
        <v>20406</v>
      </c>
    </row>
    <row r="1990" spans="1:2">
      <c r="A1990" s="25" t="s">
        <v>23504</v>
      </c>
      <c r="B1990" s="25" t="s">
        <v>20406</v>
      </c>
    </row>
    <row r="1991" spans="1:2">
      <c r="A1991" s="25" t="s">
        <v>21556</v>
      </c>
      <c r="B1991" s="25" t="s">
        <v>20406</v>
      </c>
    </row>
    <row r="1992" spans="1:2">
      <c r="A1992" s="25" t="s">
        <v>18276</v>
      </c>
      <c r="B1992" s="125" t="s">
        <v>20419</v>
      </c>
    </row>
    <row r="1993" spans="1:2">
      <c r="A1993" s="25" t="s">
        <v>23505</v>
      </c>
      <c r="B1993" s="25" t="s">
        <v>20406</v>
      </c>
    </row>
    <row r="1994" spans="1:2">
      <c r="A1994" s="25" t="s">
        <v>21557</v>
      </c>
      <c r="B1994" s="25" t="s">
        <v>20406</v>
      </c>
    </row>
    <row r="1995" spans="1:2">
      <c r="A1995" s="25" t="s">
        <v>21558</v>
      </c>
      <c r="B1995" s="25" t="s">
        <v>20406</v>
      </c>
    </row>
    <row r="1996" spans="1:2">
      <c r="A1996" s="25" t="s">
        <v>23506</v>
      </c>
      <c r="B1996" s="25" t="s">
        <v>20406</v>
      </c>
    </row>
    <row r="1997" spans="1:2">
      <c r="A1997" s="25" t="s">
        <v>23507</v>
      </c>
      <c r="B1997" s="25" t="s">
        <v>20406</v>
      </c>
    </row>
    <row r="1998" spans="1:2">
      <c r="A1998" s="25" t="s">
        <v>21559</v>
      </c>
      <c r="B1998" s="25" t="s">
        <v>20406</v>
      </c>
    </row>
    <row r="1999" spans="1:2">
      <c r="A1999" s="25" t="s">
        <v>21560</v>
      </c>
      <c r="B1999" s="25" t="s">
        <v>20406</v>
      </c>
    </row>
    <row r="2000" spans="1:2">
      <c r="A2000" s="25" t="s">
        <v>21561</v>
      </c>
      <c r="B2000" s="25" t="s">
        <v>20406</v>
      </c>
    </row>
    <row r="2001" spans="1:2">
      <c r="A2001" s="25" t="s">
        <v>21562</v>
      </c>
      <c r="B2001" s="25" t="s">
        <v>20406</v>
      </c>
    </row>
    <row r="2002" spans="1:2">
      <c r="A2002" s="25" t="s">
        <v>21563</v>
      </c>
      <c r="B2002" s="25" t="s">
        <v>20406</v>
      </c>
    </row>
    <row r="2003" spans="1:2">
      <c r="A2003" s="25" t="s">
        <v>21564</v>
      </c>
      <c r="B2003" s="25" t="s">
        <v>20406</v>
      </c>
    </row>
    <row r="2004" spans="1:2">
      <c r="A2004" s="25" t="s">
        <v>21565</v>
      </c>
      <c r="B2004" s="25" t="s">
        <v>20406</v>
      </c>
    </row>
    <row r="2005" spans="1:2">
      <c r="A2005" s="25" t="s">
        <v>21566</v>
      </c>
      <c r="B2005" s="25" t="s">
        <v>20406</v>
      </c>
    </row>
    <row r="2006" spans="1:2">
      <c r="A2006" s="25" t="s">
        <v>21567</v>
      </c>
      <c r="B2006" s="25" t="s">
        <v>20406</v>
      </c>
    </row>
    <row r="2007" spans="1:2">
      <c r="A2007" s="25" t="s">
        <v>9469</v>
      </c>
      <c r="B2007" s="125" t="s">
        <v>20419</v>
      </c>
    </row>
    <row r="2008" spans="1:2">
      <c r="A2008" s="25" t="s">
        <v>21568</v>
      </c>
      <c r="B2008" s="25" t="s">
        <v>20406</v>
      </c>
    </row>
    <row r="2009" spans="1:2">
      <c r="A2009" s="25" t="s">
        <v>21569</v>
      </c>
      <c r="B2009" s="25" t="s">
        <v>20406</v>
      </c>
    </row>
    <row r="2010" spans="1:2">
      <c r="A2010" s="25" t="s">
        <v>7729</v>
      </c>
      <c r="B2010" s="125" t="s">
        <v>20419</v>
      </c>
    </row>
    <row r="2011" spans="1:2">
      <c r="A2011" s="25" t="s">
        <v>21570</v>
      </c>
      <c r="B2011" s="125" t="s">
        <v>20419</v>
      </c>
    </row>
    <row r="2012" spans="1:2">
      <c r="A2012" s="25" t="s">
        <v>8783</v>
      </c>
      <c r="B2012" s="125" t="s">
        <v>20419</v>
      </c>
    </row>
    <row r="2013" spans="1:2">
      <c r="A2013" s="25" t="s">
        <v>21571</v>
      </c>
      <c r="B2013" s="125" t="s">
        <v>20419</v>
      </c>
    </row>
    <row r="2014" spans="1:2">
      <c r="A2014" s="25" t="s">
        <v>11039</v>
      </c>
      <c r="B2014" s="125" t="s">
        <v>20419</v>
      </c>
    </row>
    <row r="2015" spans="1:2">
      <c r="A2015" s="25" t="s">
        <v>16523</v>
      </c>
      <c r="B2015" s="125" t="s">
        <v>20419</v>
      </c>
    </row>
    <row r="2016" spans="1:2">
      <c r="A2016" s="25" t="s">
        <v>21572</v>
      </c>
      <c r="B2016" s="125" t="s">
        <v>20419</v>
      </c>
    </row>
    <row r="2017" spans="1:2">
      <c r="A2017" s="25" t="s">
        <v>7813</v>
      </c>
      <c r="B2017" s="25" t="s">
        <v>20406</v>
      </c>
    </row>
    <row r="2018" spans="1:2">
      <c r="A2018" s="25" t="s">
        <v>7813</v>
      </c>
      <c r="B2018" s="125" t="s">
        <v>20419</v>
      </c>
    </row>
    <row r="2019" spans="1:2">
      <c r="A2019" s="25" t="s">
        <v>7599</v>
      </c>
      <c r="B2019" s="125" t="s">
        <v>20419</v>
      </c>
    </row>
    <row r="2020" spans="1:2">
      <c r="A2020" s="25" t="s">
        <v>14833</v>
      </c>
      <c r="B2020" s="125" t="s">
        <v>20419</v>
      </c>
    </row>
    <row r="2021" spans="1:2">
      <c r="A2021" s="25" t="s">
        <v>21573</v>
      </c>
      <c r="B2021" s="25" t="s">
        <v>20406</v>
      </c>
    </row>
    <row r="2022" spans="1:2">
      <c r="A2022" s="25" t="s">
        <v>23508</v>
      </c>
      <c r="B2022" s="25" t="s">
        <v>20406</v>
      </c>
    </row>
    <row r="2023" spans="1:2">
      <c r="A2023" s="25" t="s">
        <v>23509</v>
      </c>
      <c r="B2023" s="25" t="s">
        <v>20406</v>
      </c>
    </row>
    <row r="2024" spans="1:2">
      <c r="A2024" s="25" t="s">
        <v>23510</v>
      </c>
      <c r="B2024" s="25" t="s">
        <v>20406</v>
      </c>
    </row>
    <row r="2025" spans="1:2">
      <c r="A2025" s="25" t="s">
        <v>21574</v>
      </c>
      <c r="B2025" s="25" t="s">
        <v>20406</v>
      </c>
    </row>
    <row r="2026" spans="1:2">
      <c r="A2026" s="25" t="s">
        <v>23511</v>
      </c>
      <c r="B2026" s="125" t="s">
        <v>20419</v>
      </c>
    </row>
    <row r="2027" spans="1:2">
      <c r="A2027" s="25" t="s">
        <v>21575</v>
      </c>
      <c r="B2027" s="25" t="s">
        <v>20406</v>
      </c>
    </row>
    <row r="2028" spans="1:2">
      <c r="A2028" s="25" t="s">
        <v>23512</v>
      </c>
      <c r="B2028" s="25" t="s">
        <v>20406</v>
      </c>
    </row>
    <row r="2029" spans="1:2">
      <c r="A2029" s="25" t="s">
        <v>23513</v>
      </c>
      <c r="B2029" s="25" t="s">
        <v>20406</v>
      </c>
    </row>
    <row r="2030" spans="1:2">
      <c r="A2030" s="25" t="s">
        <v>23514</v>
      </c>
      <c r="B2030" s="25" t="s">
        <v>20406</v>
      </c>
    </row>
    <row r="2031" spans="1:2">
      <c r="A2031" s="25" t="s">
        <v>23515</v>
      </c>
      <c r="B2031" s="25" t="s">
        <v>20406</v>
      </c>
    </row>
    <row r="2032" spans="1:2">
      <c r="A2032" s="25" t="s">
        <v>23516</v>
      </c>
      <c r="B2032" s="25" t="s">
        <v>20406</v>
      </c>
    </row>
    <row r="2033" spans="1:2">
      <c r="A2033" s="25" t="s">
        <v>21576</v>
      </c>
      <c r="B2033" s="25" t="s">
        <v>20406</v>
      </c>
    </row>
    <row r="2034" spans="1:2">
      <c r="A2034" s="25" t="s">
        <v>21577</v>
      </c>
      <c r="B2034" s="25" t="s">
        <v>20406</v>
      </c>
    </row>
    <row r="2035" spans="1:2">
      <c r="A2035" s="25" t="s">
        <v>21578</v>
      </c>
      <c r="B2035" s="25" t="s">
        <v>20406</v>
      </c>
    </row>
    <row r="2036" spans="1:2">
      <c r="A2036" s="25" t="s">
        <v>21579</v>
      </c>
      <c r="B2036" s="25" t="s">
        <v>20406</v>
      </c>
    </row>
    <row r="2037" spans="1:2">
      <c r="A2037" s="25" t="s">
        <v>21580</v>
      </c>
      <c r="B2037" s="25" t="s">
        <v>20406</v>
      </c>
    </row>
    <row r="2038" spans="1:2">
      <c r="A2038" s="25" t="s">
        <v>21581</v>
      </c>
      <c r="B2038" s="25" t="s">
        <v>20406</v>
      </c>
    </row>
    <row r="2039" spans="1:2">
      <c r="A2039" s="25" t="s">
        <v>21582</v>
      </c>
      <c r="B2039" s="25" t="s">
        <v>20406</v>
      </c>
    </row>
    <row r="2040" spans="1:2">
      <c r="A2040" s="25" t="s">
        <v>21582</v>
      </c>
      <c r="B2040" s="25" t="s">
        <v>20406</v>
      </c>
    </row>
    <row r="2041" spans="1:2">
      <c r="A2041" s="25" t="s">
        <v>21583</v>
      </c>
      <c r="B2041" s="25" t="s">
        <v>20406</v>
      </c>
    </row>
    <row r="2042" spans="1:2">
      <c r="A2042" s="25" t="s">
        <v>21584</v>
      </c>
      <c r="B2042" s="25" t="s">
        <v>20406</v>
      </c>
    </row>
    <row r="2043" spans="1:2">
      <c r="A2043" s="25" t="s">
        <v>21585</v>
      </c>
      <c r="B2043" s="25" t="s">
        <v>20406</v>
      </c>
    </row>
    <row r="2044" spans="1:2">
      <c r="A2044" s="25" t="s">
        <v>8226</v>
      </c>
      <c r="B2044" s="125" t="s">
        <v>20419</v>
      </c>
    </row>
    <row r="2045" spans="1:2">
      <c r="A2045" s="25" t="s">
        <v>21586</v>
      </c>
      <c r="B2045" s="25" t="s">
        <v>20406</v>
      </c>
    </row>
    <row r="2046" spans="1:2">
      <c r="A2046" s="25" t="s">
        <v>9204</v>
      </c>
      <c r="B2046" s="125" t="s">
        <v>20419</v>
      </c>
    </row>
    <row r="2047" spans="1:2">
      <c r="A2047" s="25" t="s">
        <v>21587</v>
      </c>
      <c r="B2047" s="125" t="s">
        <v>20419</v>
      </c>
    </row>
    <row r="2048" spans="1:2">
      <c r="A2048" s="25" t="s">
        <v>21588</v>
      </c>
      <c r="B2048" s="125" t="s">
        <v>20419</v>
      </c>
    </row>
    <row r="2049" spans="1:2">
      <c r="A2049" s="25" t="s">
        <v>7803</v>
      </c>
      <c r="B2049" s="125" t="s">
        <v>20419</v>
      </c>
    </row>
    <row r="2050" spans="1:2">
      <c r="A2050" s="25" t="s">
        <v>12615</v>
      </c>
      <c r="B2050" s="125" t="s">
        <v>20419</v>
      </c>
    </row>
    <row r="2051" spans="1:2">
      <c r="A2051" s="25" t="s">
        <v>8336</v>
      </c>
      <c r="B2051" s="125" t="s">
        <v>20419</v>
      </c>
    </row>
    <row r="2052" spans="1:2">
      <c r="A2052" s="25" t="s">
        <v>10973</v>
      </c>
      <c r="B2052" s="125" t="s">
        <v>20419</v>
      </c>
    </row>
    <row r="2053" spans="1:2">
      <c r="A2053" s="25" t="s">
        <v>15731</v>
      </c>
      <c r="B2053" s="125" t="s">
        <v>20419</v>
      </c>
    </row>
    <row r="2054" spans="1:2">
      <c r="A2054" s="25" t="s">
        <v>21589</v>
      </c>
      <c r="B2054" s="125" t="s">
        <v>20419</v>
      </c>
    </row>
    <row r="2055" spans="1:2">
      <c r="A2055" s="25" t="s">
        <v>19938</v>
      </c>
      <c r="B2055" s="125" t="s">
        <v>20419</v>
      </c>
    </row>
    <row r="2056" spans="1:2">
      <c r="A2056" s="25" t="s">
        <v>15734</v>
      </c>
      <c r="B2056" s="125" t="s">
        <v>20419</v>
      </c>
    </row>
    <row r="2057" spans="1:2">
      <c r="A2057" s="25" t="s">
        <v>11442</v>
      </c>
      <c r="B2057" s="125" t="s">
        <v>20419</v>
      </c>
    </row>
    <row r="2058" spans="1:2">
      <c r="A2058" s="25" t="s">
        <v>15010</v>
      </c>
      <c r="B2058" s="125" t="s">
        <v>20419</v>
      </c>
    </row>
    <row r="2059" spans="1:2">
      <c r="A2059" s="25" t="s">
        <v>7817</v>
      </c>
      <c r="B2059" s="25" t="s">
        <v>20406</v>
      </c>
    </row>
    <row r="2060" spans="1:2">
      <c r="A2060" s="25" t="s">
        <v>7817</v>
      </c>
      <c r="B2060" s="125" t="s">
        <v>20419</v>
      </c>
    </row>
    <row r="2061" spans="1:2">
      <c r="A2061" s="25" t="s">
        <v>21590</v>
      </c>
      <c r="B2061" s="125" t="s">
        <v>20419</v>
      </c>
    </row>
    <row r="2062" spans="1:2">
      <c r="A2062" s="25" t="s">
        <v>23517</v>
      </c>
      <c r="B2062" s="25" t="s">
        <v>20406</v>
      </c>
    </row>
    <row r="2063" spans="1:2">
      <c r="A2063" s="25" t="s">
        <v>21591</v>
      </c>
      <c r="B2063" s="25" t="s">
        <v>20406</v>
      </c>
    </row>
    <row r="2064" spans="1:2">
      <c r="A2064" s="25" t="s">
        <v>21592</v>
      </c>
      <c r="B2064" s="25" t="s">
        <v>20406</v>
      </c>
    </row>
    <row r="2065" spans="1:2">
      <c r="A2065" s="25" t="s">
        <v>21593</v>
      </c>
      <c r="B2065" s="25" t="s">
        <v>20406</v>
      </c>
    </row>
    <row r="2066" spans="1:2">
      <c r="A2066" s="25" t="s">
        <v>21594</v>
      </c>
      <c r="B2066" s="25" t="s">
        <v>20406</v>
      </c>
    </row>
    <row r="2067" spans="1:2">
      <c r="A2067" s="25" t="s">
        <v>21595</v>
      </c>
      <c r="B2067" s="25" t="s">
        <v>20406</v>
      </c>
    </row>
    <row r="2068" spans="1:2">
      <c r="A2068" s="25" t="s">
        <v>21596</v>
      </c>
      <c r="B2068" s="25" t="s">
        <v>20406</v>
      </c>
    </row>
    <row r="2069" spans="1:2">
      <c r="A2069" s="25" t="s">
        <v>21597</v>
      </c>
      <c r="B2069" s="25" t="s">
        <v>20406</v>
      </c>
    </row>
    <row r="2070" spans="1:2">
      <c r="A2070" s="25" t="s">
        <v>21598</v>
      </c>
      <c r="B2070" s="25" t="s">
        <v>20406</v>
      </c>
    </row>
    <row r="2071" spans="1:2">
      <c r="A2071" s="25" t="s">
        <v>21599</v>
      </c>
      <c r="B2071" s="25" t="s">
        <v>20406</v>
      </c>
    </row>
    <row r="2072" spans="1:2">
      <c r="A2072" s="25" t="s">
        <v>21600</v>
      </c>
      <c r="B2072" s="25" t="s">
        <v>20406</v>
      </c>
    </row>
    <row r="2073" spans="1:2">
      <c r="A2073" s="25" t="s">
        <v>21601</v>
      </c>
      <c r="B2073" s="25" t="s">
        <v>20406</v>
      </c>
    </row>
    <row r="2074" spans="1:2">
      <c r="A2074" s="25" t="s">
        <v>21602</v>
      </c>
      <c r="B2074" s="25" t="s">
        <v>20406</v>
      </c>
    </row>
    <row r="2075" spans="1:2">
      <c r="A2075" s="25" t="s">
        <v>21603</v>
      </c>
      <c r="B2075" s="25" t="s">
        <v>20406</v>
      </c>
    </row>
    <row r="2076" spans="1:2">
      <c r="A2076" s="25" t="s">
        <v>21604</v>
      </c>
      <c r="B2076" s="25" t="s">
        <v>20406</v>
      </c>
    </row>
    <row r="2077" spans="1:2">
      <c r="A2077" s="25" t="s">
        <v>21605</v>
      </c>
      <c r="B2077" s="25" t="s">
        <v>20406</v>
      </c>
    </row>
    <row r="2078" spans="1:2">
      <c r="A2078" s="25" t="s">
        <v>21606</v>
      </c>
      <c r="B2078" s="25" t="s">
        <v>20406</v>
      </c>
    </row>
    <row r="2079" spans="1:2">
      <c r="A2079" s="25" t="s">
        <v>21607</v>
      </c>
      <c r="B2079" s="125" t="s">
        <v>20419</v>
      </c>
    </row>
    <row r="2080" spans="1:2">
      <c r="A2080" s="25" t="s">
        <v>21608</v>
      </c>
      <c r="B2080" s="125" t="s">
        <v>20419</v>
      </c>
    </row>
    <row r="2081" spans="1:2">
      <c r="A2081" s="25" t="s">
        <v>21609</v>
      </c>
      <c r="B2081" s="125" t="s">
        <v>20419</v>
      </c>
    </row>
    <row r="2082" spans="1:2">
      <c r="A2082" s="25" t="s">
        <v>21610</v>
      </c>
      <c r="B2082" s="125" t="s">
        <v>20419</v>
      </c>
    </row>
    <row r="2083" spans="1:2">
      <c r="A2083" s="25" t="s">
        <v>14339</v>
      </c>
      <c r="B2083" s="125" t="s">
        <v>20419</v>
      </c>
    </row>
    <row r="2084" spans="1:2">
      <c r="A2084" s="25" t="s">
        <v>21611</v>
      </c>
      <c r="B2084" s="25" t="s">
        <v>20406</v>
      </c>
    </row>
    <row r="2085" spans="1:2">
      <c r="A2085" s="25" t="s">
        <v>21612</v>
      </c>
      <c r="B2085" s="125" t="s">
        <v>20419</v>
      </c>
    </row>
    <row r="2086" spans="1:2">
      <c r="A2086" s="25" t="s">
        <v>21613</v>
      </c>
      <c r="B2086" s="125" t="s">
        <v>20419</v>
      </c>
    </row>
    <row r="2087" spans="1:2">
      <c r="A2087" s="25" t="s">
        <v>21614</v>
      </c>
      <c r="B2087" s="125" t="s">
        <v>20419</v>
      </c>
    </row>
    <row r="2088" spans="1:2">
      <c r="A2088" s="25" t="s">
        <v>21615</v>
      </c>
      <c r="B2088" s="125" t="s">
        <v>20419</v>
      </c>
    </row>
    <row r="2089" spans="1:2">
      <c r="A2089" s="25" t="s">
        <v>21616</v>
      </c>
      <c r="B2089" s="125" t="s">
        <v>20419</v>
      </c>
    </row>
    <row r="2090" spans="1:2">
      <c r="A2090" s="25" t="s">
        <v>8779</v>
      </c>
      <c r="B2090" s="125" t="s">
        <v>20419</v>
      </c>
    </row>
    <row r="2091" spans="1:2">
      <c r="A2091" s="25" t="s">
        <v>8332</v>
      </c>
      <c r="B2091" s="125" t="s">
        <v>20419</v>
      </c>
    </row>
    <row r="2092" spans="1:2">
      <c r="A2092" s="25" t="s">
        <v>8330</v>
      </c>
      <c r="B2092" s="125" t="s">
        <v>20419</v>
      </c>
    </row>
    <row r="2093" spans="1:2">
      <c r="A2093" s="25" t="s">
        <v>21617</v>
      </c>
      <c r="B2093" s="125" t="s">
        <v>20419</v>
      </c>
    </row>
    <row r="2094" spans="1:2">
      <c r="A2094" s="25" t="s">
        <v>8103</v>
      </c>
      <c r="B2094" s="125" t="s">
        <v>20419</v>
      </c>
    </row>
    <row r="2095" spans="1:2">
      <c r="A2095" s="25" t="s">
        <v>23518</v>
      </c>
      <c r="B2095" s="25" t="s">
        <v>20406</v>
      </c>
    </row>
    <row r="2096" spans="1:2">
      <c r="A2096" s="25" t="s">
        <v>23519</v>
      </c>
      <c r="B2096" s="25" t="s">
        <v>20406</v>
      </c>
    </row>
    <row r="2097" spans="1:2">
      <c r="A2097" s="25" t="s">
        <v>23520</v>
      </c>
      <c r="B2097" s="25" t="s">
        <v>20406</v>
      </c>
    </row>
    <row r="2098" spans="1:2">
      <c r="A2098" s="25" t="s">
        <v>21618</v>
      </c>
      <c r="B2098" s="25" t="s">
        <v>20406</v>
      </c>
    </row>
    <row r="2099" spans="1:2">
      <c r="A2099" s="25" t="s">
        <v>21619</v>
      </c>
      <c r="B2099" s="25" t="s">
        <v>20406</v>
      </c>
    </row>
    <row r="2100" spans="1:2">
      <c r="A2100" s="25" t="s">
        <v>21620</v>
      </c>
      <c r="B2100" s="25" t="s">
        <v>20406</v>
      </c>
    </row>
    <row r="2101" spans="1:2">
      <c r="A2101" s="25" t="s">
        <v>21621</v>
      </c>
      <c r="B2101" s="25" t="s">
        <v>20406</v>
      </c>
    </row>
    <row r="2102" spans="1:2">
      <c r="A2102" s="25" t="s">
        <v>21622</v>
      </c>
      <c r="B2102" s="125" t="s">
        <v>20419</v>
      </c>
    </row>
    <row r="2103" spans="1:2">
      <c r="A2103" s="25" t="s">
        <v>21623</v>
      </c>
      <c r="B2103" s="25" t="s">
        <v>20406</v>
      </c>
    </row>
    <row r="2104" spans="1:2">
      <c r="A2104" s="25" t="s">
        <v>21624</v>
      </c>
      <c r="B2104" s="25" t="s">
        <v>20406</v>
      </c>
    </row>
    <row r="2105" spans="1:2">
      <c r="A2105" s="25" t="s">
        <v>21625</v>
      </c>
      <c r="B2105" s="25" t="s">
        <v>20406</v>
      </c>
    </row>
    <row r="2106" spans="1:2">
      <c r="A2106" s="25" t="s">
        <v>13120</v>
      </c>
      <c r="B2106" s="125" t="s">
        <v>20419</v>
      </c>
    </row>
    <row r="2107" spans="1:2">
      <c r="A2107" s="25" t="s">
        <v>11264</v>
      </c>
      <c r="B2107" s="125" t="s">
        <v>20419</v>
      </c>
    </row>
    <row r="2108" spans="1:2">
      <c r="A2108" s="25" t="s">
        <v>21626</v>
      </c>
      <c r="B2108" s="125" t="s">
        <v>20419</v>
      </c>
    </row>
    <row r="2109" spans="1:2">
      <c r="A2109" s="25" t="s">
        <v>12143</v>
      </c>
      <c r="B2109" s="125" t="s">
        <v>20419</v>
      </c>
    </row>
    <row r="2110" spans="1:2">
      <c r="A2110" s="25" t="s">
        <v>9828</v>
      </c>
      <c r="B2110" s="125" t="s">
        <v>20419</v>
      </c>
    </row>
    <row r="2111" spans="1:2">
      <c r="A2111" s="25" t="s">
        <v>21627</v>
      </c>
      <c r="B2111" s="125" t="s">
        <v>20419</v>
      </c>
    </row>
    <row r="2112" spans="1:2">
      <c r="A2112" s="25" t="s">
        <v>9844</v>
      </c>
      <c r="B2112" s="125" t="s">
        <v>20419</v>
      </c>
    </row>
    <row r="2113" spans="1:2">
      <c r="A2113" s="25" t="s">
        <v>21628</v>
      </c>
      <c r="B2113" s="125" t="s">
        <v>20419</v>
      </c>
    </row>
    <row r="2114" spans="1:2">
      <c r="A2114" s="25" t="s">
        <v>21629</v>
      </c>
      <c r="B2114" s="25" t="s">
        <v>20406</v>
      </c>
    </row>
    <row r="2115" spans="1:2">
      <c r="A2115" s="25" t="s">
        <v>7941</v>
      </c>
      <c r="B2115" s="25" t="s">
        <v>20406</v>
      </c>
    </row>
    <row r="2116" spans="1:2">
      <c r="A2116" s="25" t="s">
        <v>21630</v>
      </c>
      <c r="B2116" s="125" t="s">
        <v>20419</v>
      </c>
    </row>
    <row r="2117" spans="1:2">
      <c r="A2117" s="25" t="s">
        <v>21631</v>
      </c>
      <c r="B2117" s="125" t="s">
        <v>20419</v>
      </c>
    </row>
    <row r="2118" spans="1:2">
      <c r="A2118" s="25" t="s">
        <v>21632</v>
      </c>
      <c r="B2118" s="25" t="s">
        <v>20406</v>
      </c>
    </row>
    <row r="2119" spans="1:2">
      <c r="A2119" s="25" t="s">
        <v>21633</v>
      </c>
      <c r="B2119" s="25" t="s">
        <v>20406</v>
      </c>
    </row>
    <row r="2120" spans="1:2">
      <c r="A2120" s="25" t="s">
        <v>9362</v>
      </c>
      <c r="B2120" s="125" t="s">
        <v>20419</v>
      </c>
    </row>
    <row r="2121" spans="1:2">
      <c r="A2121" s="25" t="s">
        <v>9635</v>
      </c>
      <c r="B2121" s="125" t="s">
        <v>20419</v>
      </c>
    </row>
    <row r="2122" spans="1:2">
      <c r="A2122" s="25" t="s">
        <v>15355</v>
      </c>
      <c r="B2122" s="125" t="s">
        <v>20419</v>
      </c>
    </row>
    <row r="2123" spans="1:2">
      <c r="A2123" s="25" t="s">
        <v>9675</v>
      </c>
      <c r="B2123" s="125" t="s">
        <v>20419</v>
      </c>
    </row>
    <row r="2124" spans="1:2">
      <c r="A2124" s="25" t="s">
        <v>23521</v>
      </c>
      <c r="B2124" s="25" t="s">
        <v>20406</v>
      </c>
    </row>
    <row r="2125" spans="1:2">
      <c r="A2125" s="25" t="s">
        <v>21634</v>
      </c>
      <c r="B2125" s="25" t="s">
        <v>20406</v>
      </c>
    </row>
    <row r="2126" spans="1:2">
      <c r="A2126" s="25" t="s">
        <v>9667</v>
      </c>
      <c r="B2126" s="125" t="s">
        <v>20419</v>
      </c>
    </row>
    <row r="2127" spans="1:2">
      <c r="A2127" s="25" t="s">
        <v>9672</v>
      </c>
      <c r="B2127" s="125" t="s">
        <v>20419</v>
      </c>
    </row>
    <row r="2128" spans="1:2">
      <c r="A2128" s="25" t="s">
        <v>10043</v>
      </c>
      <c r="B2128" s="125" t="s">
        <v>20419</v>
      </c>
    </row>
    <row r="2129" spans="1:2">
      <c r="A2129" s="25" t="s">
        <v>21635</v>
      </c>
      <c r="B2129" s="125" t="s">
        <v>20419</v>
      </c>
    </row>
    <row r="2130" spans="1:2">
      <c r="A2130" s="25" t="s">
        <v>12991</v>
      </c>
      <c r="B2130" s="125" t="s">
        <v>20419</v>
      </c>
    </row>
    <row r="2131" spans="1:2">
      <c r="A2131" s="25" t="s">
        <v>21636</v>
      </c>
      <c r="B2131" s="125" t="s">
        <v>20419</v>
      </c>
    </row>
    <row r="2132" spans="1:2">
      <c r="A2132" s="25" t="s">
        <v>13485</v>
      </c>
      <c r="B2132" s="125" t="s">
        <v>20419</v>
      </c>
    </row>
    <row r="2133" spans="1:2">
      <c r="A2133" s="25" t="s">
        <v>21637</v>
      </c>
      <c r="B2133" s="125" t="s">
        <v>20419</v>
      </c>
    </row>
    <row r="2134" spans="1:2">
      <c r="A2134" s="25" t="s">
        <v>15638</v>
      </c>
      <c r="B2134" s="125" t="s">
        <v>20419</v>
      </c>
    </row>
    <row r="2135" spans="1:2">
      <c r="A2135" s="25" t="s">
        <v>8426</v>
      </c>
      <c r="B2135" s="125" t="s">
        <v>20419</v>
      </c>
    </row>
    <row r="2136" spans="1:2">
      <c r="A2136" s="25" t="s">
        <v>12704</v>
      </c>
      <c r="B2136" s="125" t="s">
        <v>20419</v>
      </c>
    </row>
    <row r="2137" spans="1:2">
      <c r="A2137" s="25" t="s">
        <v>14159</v>
      </c>
      <c r="B2137" s="125" t="s">
        <v>20419</v>
      </c>
    </row>
    <row r="2138" spans="1:2">
      <c r="A2138" s="25" t="s">
        <v>21638</v>
      </c>
      <c r="B2138" s="125" t="s">
        <v>20419</v>
      </c>
    </row>
    <row r="2139" spans="1:2">
      <c r="A2139" s="25" t="s">
        <v>18460</v>
      </c>
      <c r="B2139" s="125" t="s">
        <v>20419</v>
      </c>
    </row>
    <row r="2140" spans="1:2">
      <c r="A2140" s="25" t="s">
        <v>10494</v>
      </c>
      <c r="B2140" s="125" t="s">
        <v>20419</v>
      </c>
    </row>
    <row r="2141" spans="1:2">
      <c r="A2141" s="25" t="s">
        <v>20271</v>
      </c>
      <c r="B2141" s="125" t="s">
        <v>20419</v>
      </c>
    </row>
    <row r="2142" spans="1:2">
      <c r="A2142" s="25" t="s">
        <v>7666</v>
      </c>
      <c r="B2142" s="25" t="s">
        <v>20406</v>
      </c>
    </row>
    <row r="2143" spans="1:2">
      <c r="A2143" s="25" t="s">
        <v>23522</v>
      </c>
      <c r="B2143" s="25" t="s">
        <v>20406</v>
      </c>
    </row>
    <row r="2144" spans="1:2">
      <c r="A2144" s="25" t="s">
        <v>23523</v>
      </c>
      <c r="B2144" s="25" t="s">
        <v>20406</v>
      </c>
    </row>
    <row r="2145" spans="1:2">
      <c r="A2145" s="25" t="s">
        <v>23524</v>
      </c>
      <c r="B2145" s="25" t="s">
        <v>20406</v>
      </c>
    </row>
    <row r="2146" spans="1:2">
      <c r="A2146" s="25" t="s">
        <v>18105</v>
      </c>
      <c r="B2146" s="125" t="s">
        <v>20419</v>
      </c>
    </row>
    <row r="2147" spans="1:2">
      <c r="A2147" s="25" t="s">
        <v>19482</v>
      </c>
      <c r="B2147" s="125" t="s">
        <v>20419</v>
      </c>
    </row>
    <row r="2148" spans="1:2">
      <c r="A2148" s="25" t="s">
        <v>23525</v>
      </c>
      <c r="B2148" s="25" t="s">
        <v>20406</v>
      </c>
    </row>
    <row r="2149" spans="1:2">
      <c r="A2149" s="25" t="s">
        <v>21639</v>
      </c>
      <c r="B2149" s="25" t="s">
        <v>20406</v>
      </c>
    </row>
    <row r="2150" spans="1:2">
      <c r="A2150" s="25" t="s">
        <v>21640</v>
      </c>
      <c r="B2150" s="25" t="s">
        <v>20406</v>
      </c>
    </row>
    <row r="2151" spans="1:2">
      <c r="A2151" s="25" t="s">
        <v>21641</v>
      </c>
      <c r="B2151" s="25" t="s">
        <v>20406</v>
      </c>
    </row>
    <row r="2152" spans="1:2">
      <c r="A2152" s="25" t="s">
        <v>21642</v>
      </c>
      <c r="B2152" s="25" t="s">
        <v>20406</v>
      </c>
    </row>
    <row r="2153" spans="1:2">
      <c r="A2153" s="25" t="s">
        <v>21643</v>
      </c>
      <c r="B2153" s="25" t="s">
        <v>20406</v>
      </c>
    </row>
    <row r="2154" spans="1:2">
      <c r="A2154" s="25" t="s">
        <v>21644</v>
      </c>
      <c r="B2154" s="25" t="s">
        <v>20406</v>
      </c>
    </row>
    <row r="2155" spans="1:2">
      <c r="A2155" s="25" t="s">
        <v>21645</v>
      </c>
      <c r="B2155" s="25" t="s">
        <v>20406</v>
      </c>
    </row>
    <row r="2156" spans="1:2">
      <c r="A2156" s="25" t="s">
        <v>21646</v>
      </c>
      <c r="B2156" s="25" t="s">
        <v>20406</v>
      </c>
    </row>
    <row r="2157" spans="1:2">
      <c r="A2157" s="25" t="s">
        <v>21647</v>
      </c>
      <c r="B2157" s="25" t="s">
        <v>20406</v>
      </c>
    </row>
    <row r="2158" spans="1:2">
      <c r="A2158" s="25" t="s">
        <v>21648</v>
      </c>
      <c r="B2158" s="25" t="s">
        <v>20406</v>
      </c>
    </row>
    <row r="2159" spans="1:2">
      <c r="A2159" s="25" t="s">
        <v>21649</v>
      </c>
      <c r="B2159" s="25" t="s">
        <v>20406</v>
      </c>
    </row>
    <row r="2160" spans="1:2">
      <c r="A2160" s="25" t="s">
        <v>10315</v>
      </c>
      <c r="B2160" s="125" t="s">
        <v>20419</v>
      </c>
    </row>
    <row r="2161" spans="1:2">
      <c r="A2161" s="25" t="s">
        <v>10343</v>
      </c>
      <c r="B2161" s="125" t="s">
        <v>20419</v>
      </c>
    </row>
    <row r="2162" spans="1:2">
      <c r="A2162" s="25" t="s">
        <v>12494</v>
      </c>
      <c r="B2162" s="125" t="s">
        <v>20419</v>
      </c>
    </row>
    <row r="2163" spans="1:2">
      <c r="A2163" s="25" t="s">
        <v>9207</v>
      </c>
      <c r="B2163" s="125" t="s">
        <v>20419</v>
      </c>
    </row>
    <row r="2164" spans="1:2">
      <c r="A2164" s="25" t="s">
        <v>23526</v>
      </c>
      <c r="B2164" s="25" t="s">
        <v>20406</v>
      </c>
    </row>
    <row r="2165" spans="1:2">
      <c r="A2165" s="25" t="s">
        <v>21650</v>
      </c>
      <c r="B2165" s="25" t="s">
        <v>20406</v>
      </c>
    </row>
    <row r="2166" spans="1:2">
      <c r="A2166" s="25" t="s">
        <v>21651</v>
      </c>
      <c r="B2166" s="25" t="s">
        <v>20406</v>
      </c>
    </row>
    <row r="2167" spans="1:2">
      <c r="A2167" s="25" t="s">
        <v>21652</v>
      </c>
      <c r="B2167" s="25" t="s">
        <v>20406</v>
      </c>
    </row>
    <row r="2168" spans="1:2">
      <c r="A2168" s="25" t="s">
        <v>21653</v>
      </c>
      <c r="B2168" s="25" t="s">
        <v>20406</v>
      </c>
    </row>
    <row r="2169" spans="1:2">
      <c r="A2169" s="25" t="s">
        <v>14519</v>
      </c>
      <c r="B2169" s="125" t="s">
        <v>20419</v>
      </c>
    </row>
    <row r="2170" spans="1:2">
      <c r="A2170" s="25" t="s">
        <v>12491</v>
      </c>
      <c r="B2170" s="125" t="s">
        <v>20419</v>
      </c>
    </row>
    <row r="2171" spans="1:2">
      <c r="A2171" s="25" t="s">
        <v>14786</v>
      </c>
      <c r="B2171" s="125" t="s">
        <v>20419</v>
      </c>
    </row>
    <row r="2172" spans="1:2">
      <c r="A2172" s="25" t="s">
        <v>14306</v>
      </c>
      <c r="B2172" s="125" t="s">
        <v>20419</v>
      </c>
    </row>
    <row r="2173" spans="1:2">
      <c r="A2173" s="25" t="s">
        <v>21654</v>
      </c>
      <c r="B2173" s="125" t="s">
        <v>20419</v>
      </c>
    </row>
    <row r="2174" spans="1:2">
      <c r="A2174" s="25" t="s">
        <v>21655</v>
      </c>
      <c r="B2174" s="125" t="s">
        <v>20419</v>
      </c>
    </row>
    <row r="2175" spans="1:2">
      <c r="A2175" s="25" t="s">
        <v>21656</v>
      </c>
      <c r="B2175" s="25" t="s">
        <v>20406</v>
      </c>
    </row>
    <row r="2176" spans="1:2">
      <c r="A2176" s="25" t="s">
        <v>21657</v>
      </c>
      <c r="B2176" s="25" t="s">
        <v>20406</v>
      </c>
    </row>
    <row r="2177" spans="1:2">
      <c r="A2177" s="25" t="s">
        <v>21658</v>
      </c>
      <c r="B2177" s="25" t="s">
        <v>20406</v>
      </c>
    </row>
    <row r="2178" spans="1:2">
      <c r="A2178" s="25" t="s">
        <v>21659</v>
      </c>
      <c r="B2178" s="25" t="s">
        <v>20406</v>
      </c>
    </row>
    <row r="2179" spans="1:2">
      <c r="A2179" s="25" t="s">
        <v>23527</v>
      </c>
      <c r="B2179" s="25" t="s">
        <v>20406</v>
      </c>
    </row>
    <row r="2180" spans="1:2">
      <c r="A2180" s="25" t="s">
        <v>9914</v>
      </c>
      <c r="B2180" s="125" t="s">
        <v>20419</v>
      </c>
    </row>
    <row r="2181" spans="1:2">
      <c r="A2181" s="25" t="s">
        <v>13648</v>
      </c>
      <c r="B2181" s="125" t="s">
        <v>20419</v>
      </c>
    </row>
    <row r="2182" spans="1:2">
      <c r="A2182" s="25" t="s">
        <v>15125</v>
      </c>
      <c r="B2182" s="125" t="s">
        <v>20419</v>
      </c>
    </row>
    <row r="2183" spans="1:2">
      <c r="A2183" s="25" t="s">
        <v>23528</v>
      </c>
      <c r="B2183" s="125" t="s">
        <v>20419</v>
      </c>
    </row>
    <row r="2184" spans="1:2">
      <c r="A2184" s="25" t="s">
        <v>16948</v>
      </c>
      <c r="B2184" s="125" t="s">
        <v>20419</v>
      </c>
    </row>
    <row r="2185" spans="1:2">
      <c r="A2185" s="25" t="s">
        <v>21660</v>
      </c>
      <c r="B2185" s="25" t="s">
        <v>20406</v>
      </c>
    </row>
    <row r="2186" spans="1:2">
      <c r="A2186" s="25" t="s">
        <v>21661</v>
      </c>
      <c r="B2186" s="25" t="s">
        <v>20406</v>
      </c>
    </row>
    <row r="2187" spans="1:2">
      <c r="A2187" s="25" t="s">
        <v>21662</v>
      </c>
      <c r="B2187" s="25" t="s">
        <v>20406</v>
      </c>
    </row>
    <row r="2188" spans="1:2">
      <c r="A2188" s="25" t="s">
        <v>21663</v>
      </c>
      <c r="B2188" s="25" t="s">
        <v>20406</v>
      </c>
    </row>
    <row r="2189" spans="1:2">
      <c r="A2189" s="25" t="s">
        <v>21664</v>
      </c>
      <c r="B2189" s="25" t="s">
        <v>20406</v>
      </c>
    </row>
    <row r="2190" spans="1:2">
      <c r="A2190" s="25" t="s">
        <v>21665</v>
      </c>
      <c r="B2190" s="25" t="s">
        <v>20406</v>
      </c>
    </row>
    <row r="2191" spans="1:2">
      <c r="A2191" s="25" t="s">
        <v>21666</v>
      </c>
      <c r="B2191" s="125" t="s">
        <v>20419</v>
      </c>
    </row>
    <row r="2192" spans="1:2">
      <c r="A2192" s="25" t="s">
        <v>21667</v>
      </c>
      <c r="B2192" s="25" t="s">
        <v>20406</v>
      </c>
    </row>
    <row r="2193" spans="1:2">
      <c r="A2193" s="25" t="s">
        <v>21668</v>
      </c>
      <c r="B2193" s="25" t="s">
        <v>20406</v>
      </c>
    </row>
    <row r="2194" spans="1:2">
      <c r="A2194" s="25" t="s">
        <v>21669</v>
      </c>
      <c r="B2194" s="25" t="s">
        <v>20406</v>
      </c>
    </row>
    <row r="2195" spans="1:2">
      <c r="A2195" s="25" t="s">
        <v>18203</v>
      </c>
      <c r="B2195" s="125" t="s">
        <v>20419</v>
      </c>
    </row>
    <row r="2196" spans="1:2">
      <c r="A2196" s="25" t="s">
        <v>17492</v>
      </c>
      <c r="B2196" s="125" t="s">
        <v>20419</v>
      </c>
    </row>
    <row r="2197" spans="1:2">
      <c r="A2197" s="25" t="s">
        <v>17808</v>
      </c>
      <c r="B2197" s="125" t="s">
        <v>20419</v>
      </c>
    </row>
    <row r="2198" spans="1:2">
      <c r="A2198" s="25" t="s">
        <v>7631</v>
      </c>
      <c r="B2198" s="125" t="s">
        <v>20419</v>
      </c>
    </row>
    <row r="2199" spans="1:2">
      <c r="A2199" s="25" t="s">
        <v>7619</v>
      </c>
      <c r="B2199" s="125" t="s">
        <v>20419</v>
      </c>
    </row>
    <row r="2200" spans="1:2">
      <c r="A2200" s="25" t="s">
        <v>21670</v>
      </c>
      <c r="B2200" s="125" t="s">
        <v>20419</v>
      </c>
    </row>
    <row r="2201" spans="1:2">
      <c r="A2201" s="25" t="s">
        <v>18716</v>
      </c>
      <c r="B2201" s="125" t="s">
        <v>20419</v>
      </c>
    </row>
    <row r="2202" spans="1:2">
      <c r="A2202" s="25" t="s">
        <v>21671</v>
      </c>
      <c r="B2202" s="125" t="s">
        <v>20419</v>
      </c>
    </row>
    <row r="2203" spans="1:2">
      <c r="A2203" s="25" t="s">
        <v>21672</v>
      </c>
      <c r="B2203" s="125" t="s">
        <v>20419</v>
      </c>
    </row>
    <row r="2204" spans="1:2">
      <c r="A2204" s="25" t="s">
        <v>21673</v>
      </c>
      <c r="B2204" s="125" t="s">
        <v>20419</v>
      </c>
    </row>
    <row r="2205" spans="1:2">
      <c r="A2205" s="25" t="s">
        <v>8240</v>
      </c>
      <c r="B2205" s="125" t="s">
        <v>20419</v>
      </c>
    </row>
    <row r="2206" spans="1:2">
      <c r="A2206" s="25" t="s">
        <v>7626</v>
      </c>
      <c r="B2206" s="125" t="s">
        <v>20419</v>
      </c>
    </row>
    <row r="2207" spans="1:2">
      <c r="A2207" s="25" t="s">
        <v>7671</v>
      </c>
      <c r="B2207" s="125" t="s">
        <v>20419</v>
      </c>
    </row>
    <row r="2208" spans="1:2">
      <c r="A2208" s="25" t="s">
        <v>18786</v>
      </c>
      <c r="B2208" s="125" t="s">
        <v>20419</v>
      </c>
    </row>
    <row r="2209" spans="1:2">
      <c r="A2209" s="25" t="s">
        <v>12444</v>
      </c>
      <c r="B2209" s="125" t="s">
        <v>20419</v>
      </c>
    </row>
    <row r="2210" spans="1:2">
      <c r="A2210" s="25" t="s">
        <v>7943</v>
      </c>
      <c r="B2210" s="25" t="s">
        <v>20406</v>
      </c>
    </row>
    <row r="2211" spans="1:2">
      <c r="A2211" s="25" t="s">
        <v>21674</v>
      </c>
      <c r="B2211" s="125" t="s">
        <v>20419</v>
      </c>
    </row>
    <row r="2212" spans="1:2">
      <c r="A2212" s="25" t="s">
        <v>21675</v>
      </c>
      <c r="B2212" s="125" t="s">
        <v>20419</v>
      </c>
    </row>
    <row r="2213" spans="1:2">
      <c r="A2213" s="25" t="s">
        <v>19769</v>
      </c>
      <c r="B2213" s="125" t="s">
        <v>20419</v>
      </c>
    </row>
    <row r="2214" spans="1:2">
      <c r="A2214" s="25" t="s">
        <v>21676</v>
      </c>
      <c r="B2214" s="25" t="s">
        <v>20406</v>
      </c>
    </row>
    <row r="2215" spans="1:2">
      <c r="A2215" s="25" t="s">
        <v>21677</v>
      </c>
      <c r="B2215" s="25" t="s">
        <v>20406</v>
      </c>
    </row>
    <row r="2216" spans="1:2">
      <c r="A2216" s="25" t="s">
        <v>21678</v>
      </c>
      <c r="B2216" s="25" t="s">
        <v>20406</v>
      </c>
    </row>
    <row r="2217" spans="1:2">
      <c r="A2217" s="25" t="s">
        <v>21679</v>
      </c>
      <c r="B2217" s="25" t="s">
        <v>20406</v>
      </c>
    </row>
    <row r="2218" spans="1:2">
      <c r="A2218" s="25" t="s">
        <v>17605</v>
      </c>
      <c r="B2218" s="125" t="s">
        <v>20419</v>
      </c>
    </row>
    <row r="2219" spans="1:2">
      <c r="A2219" s="25" t="s">
        <v>18360</v>
      </c>
      <c r="B2219" s="125" t="s">
        <v>20419</v>
      </c>
    </row>
    <row r="2220" spans="1:2">
      <c r="A2220" s="25" t="s">
        <v>14848</v>
      </c>
      <c r="B2220" s="125" t="s">
        <v>20419</v>
      </c>
    </row>
    <row r="2221" spans="1:2">
      <c r="A2221" s="25" t="s">
        <v>15930</v>
      </c>
      <c r="B2221" s="125" t="s">
        <v>20419</v>
      </c>
    </row>
    <row r="2222" spans="1:2">
      <c r="A2222" s="25" t="s">
        <v>9759</v>
      </c>
      <c r="B2222" s="125" t="s">
        <v>20419</v>
      </c>
    </row>
    <row r="2223" spans="1:2">
      <c r="A2223" s="25" t="s">
        <v>7746</v>
      </c>
      <c r="B2223" s="125" t="s">
        <v>20419</v>
      </c>
    </row>
    <row r="2224" spans="1:2">
      <c r="A2224" s="25" t="s">
        <v>16058</v>
      </c>
      <c r="B2224" s="125" t="s">
        <v>20419</v>
      </c>
    </row>
    <row r="2225" spans="1:2">
      <c r="A2225" s="25" t="s">
        <v>9390</v>
      </c>
      <c r="B2225" s="125" t="s">
        <v>20419</v>
      </c>
    </row>
    <row r="2226" spans="1:2">
      <c r="A2226" s="25" t="s">
        <v>11504</v>
      </c>
      <c r="B2226" s="125" t="s">
        <v>20419</v>
      </c>
    </row>
    <row r="2227" spans="1:2">
      <c r="A2227" s="25" t="s">
        <v>14469</v>
      </c>
      <c r="B2227" s="125" t="s">
        <v>20419</v>
      </c>
    </row>
    <row r="2228" spans="1:2">
      <c r="A2228" s="25" t="s">
        <v>18285</v>
      </c>
      <c r="B2228" s="125" t="s">
        <v>20419</v>
      </c>
    </row>
    <row r="2229" spans="1:2">
      <c r="A2229" s="25" t="s">
        <v>13046</v>
      </c>
      <c r="B2229" s="125" t="s">
        <v>20419</v>
      </c>
    </row>
    <row r="2230" spans="1:2">
      <c r="A2230" s="25" t="s">
        <v>12281</v>
      </c>
      <c r="B2230" s="125" t="s">
        <v>20419</v>
      </c>
    </row>
    <row r="2231" spans="1:2">
      <c r="A2231" s="25" t="s">
        <v>18959</v>
      </c>
      <c r="B2231" s="125" t="s">
        <v>20419</v>
      </c>
    </row>
    <row r="2232" spans="1:2">
      <c r="A2232" s="25" t="s">
        <v>21680</v>
      </c>
      <c r="B2232" s="25" t="s">
        <v>20406</v>
      </c>
    </row>
    <row r="2233" spans="1:2">
      <c r="A2233" s="25" t="s">
        <v>7523</v>
      </c>
      <c r="B2233" s="125" t="s">
        <v>20419</v>
      </c>
    </row>
    <row r="2234" spans="1:2">
      <c r="A2234" s="25" t="s">
        <v>11894</v>
      </c>
      <c r="B2234" s="125" t="s">
        <v>20419</v>
      </c>
    </row>
    <row r="2235" spans="1:2">
      <c r="A2235" s="25" t="s">
        <v>7518</v>
      </c>
      <c r="B2235" s="125" t="s">
        <v>20419</v>
      </c>
    </row>
    <row r="2236" spans="1:2">
      <c r="A2236" s="25" t="s">
        <v>7773</v>
      </c>
      <c r="B2236" s="125" t="s">
        <v>20419</v>
      </c>
    </row>
    <row r="2237" spans="1:2">
      <c r="A2237" s="25" t="s">
        <v>7769</v>
      </c>
      <c r="B2237" s="125" t="s">
        <v>20419</v>
      </c>
    </row>
    <row r="2238" spans="1:2">
      <c r="A2238" s="25" t="s">
        <v>21681</v>
      </c>
      <c r="B2238" s="25" t="s">
        <v>20406</v>
      </c>
    </row>
    <row r="2239" spans="1:2">
      <c r="A2239" s="25" t="s">
        <v>23529</v>
      </c>
      <c r="B2239" s="125" t="s">
        <v>20419</v>
      </c>
    </row>
    <row r="2240" spans="1:2">
      <c r="A2240" s="25" t="s">
        <v>21682</v>
      </c>
      <c r="B2240" s="25" t="s">
        <v>20406</v>
      </c>
    </row>
    <row r="2241" spans="1:2">
      <c r="A2241" s="25" t="s">
        <v>8806</v>
      </c>
      <c r="B2241" s="125" t="s">
        <v>20419</v>
      </c>
    </row>
    <row r="2242" spans="1:2">
      <c r="A2242" s="25" t="s">
        <v>21683</v>
      </c>
      <c r="B2242" s="125" t="s">
        <v>20419</v>
      </c>
    </row>
    <row r="2243" spans="1:2">
      <c r="A2243" s="25" t="s">
        <v>10769</v>
      </c>
      <c r="B2243" s="125" t="s">
        <v>20419</v>
      </c>
    </row>
    <row r="2244" spans="1:2">
      <c r="A2244" s="25" t="s">
        <v>16032</v>
      </c>
      <c r="B2244" s="125" t="s">
        <v>20419</v>
      </c>
    </row>
    <row r="2245" spans="1:2">
      <c r="A2245" s="25" t="s">
        <v>13110</v>
      </c>
      <c r="B2245" s="125" t="s">
        <v>20419</v>
      </c>
    </row>
    <row r="2246" spans="1:2">
      <c r="A2246" s="25" t="s">
        <v>8186</v>
      </c>
      <c r="B2246" s="125" t="s">
        <v>20419</v>
      </c>
    </row>
    <row r="2247" spans="1:2">
      <c r="A2247" s="25" t="s">
        <v>10625</v>
      </c>
      <c r="B2247" s="125" t="s">
        <v>20419</v>
      </c>
    </row>
    <row r="2248" spans="1:2">
      <c r="A2248" s="25" t="s">
        <v>14483</v>
      </c>
      <c r="B2248" s="125" t="s">
        <v>20419</v>
      </c>
    </row>
    <row r="2249" spans="1:2">
      <c r="A2249" s="25" t="s">
        <v>13210</v>
      </c>
      <c r="B2249" s="125" t="s">
        <v>20419</v>
      </c>
    </row>
    <row r="2250" spans="1:2">
      <c r="A2250" s="25" t="s">
        <v>13210</v>
      </c>
      <c r="B2250" s="125" t="s">
        <v>20419</v>
      </c>
    </row>
    <row r="2251" spans="1:2">
      <c r="A2251" s="25" t="s">
        <v>8171</v>
      </c>
      <c r="B2251" s="125" t="s">
        <v>20419</v>
      </c>
    </row>
    <row r="2252" spans="1:2">
      <c r="A2252" s="25" t="s">
        <v>12597</v>
      </c>
      <c r="B2252" s="125" t="s">
        <v>20419</v>
      </c>
    </row>
    <row r="2253" spans="1:2">
      <c r="A2253" s="25" t="s">
        <v>10773</v>
      </c>
      <c r="B2253" s="125" t="s">
        <v>20419</v>
      </c>
    </row>
    <row r="2254" spans="1:2">
      <c r="A2254" s="25" t="s">
        <v>16450</v>
      </c>
      <c r="B2254" s="125" t="s">
        <v>20419</v>
      </c>
    </row>
    <row r="2255" spans="1:2">
      <c r="A2255" s="25" t="s">
        <v>7946</v>
      </c>
      <c r="B2255" s="25" t="s">
        <v>20406</v>
      </c>
    </row>
    <row r="2256" spans="1:2">
      <c r="A2256" s="25" t="s">
        <v>21684</v>
      </c>
      <c r="B2256" s="125" t="s">
        <v>20419</v>
      </c>
    </row>
    <row r="2257" spans="1:2">
      <c r="A2257" s="25" t="s">
        <v>23530</v>
      </c>
      <c r="B2257" s="25" t="s">
        <v>20406</v>
      </c>
    </row>
    <row r="2258" spans="1:2">
      <c r="A2258" s="25" t="s">
        <v>21685</v>
      </c>
      <c r="B2258" s="25" t="s">
        <v>20406</v>
      </c>
    </row>
    <row r="2259" spans="1:2">
      <c r="A2259" s="25" t="s">
        <v>21686</v>
      </c>
      <c r="B2259" s="25" t="s">
        <v>20406</v>
      </c>
    </row>
    <row r="2260" spans="1:2">
      <c r="A2260" s="25" t="s">
        <v>21687</v>
      </c>
      <c r="B2260" s="25" t="s">
        <v>20406</v>
      </c>
    </row>
    <row r="2261" spans="1:2">
      <c r="A2261" s="25" t="s">
        <v>21688</v>
      </c>
      <c r="B2261" s="25" t="s">
        <v>20406</v>
      </c>
    </row>
    <row r="2262" spans="1:2">
      <c r="A2262" s="25" t="s">
        <v>23531</v>
      </c>
      <c r="B2262" s="125" t="s">
        <v>20419</v>
      </c>
    </row>
    <row r="2263" spans="1:2">
      <c r="A2263" s="25" t="s">
        <v>21689</v>
      </c>
      <c r="B2263" s="25" t="s">
        <v>20406</v>
      </c>
    </row>
    <row r="2264" spans="1:2">
      <c r="A2264" s="25" t="s">
        <v>21690</v>
      </c>
      <c r="B2264" s="25" t="s">
        <v>20406</v>
      </c>
    </row>
    <row r="2265" spans="1:2">
      <c r="A2265" s="25" t="s">
        <v>21691</v>
      </c>
      <c r="B2265" s="25" t="s">
        <v>20406</v>
      </c>
    </row>
    <row r="2266" spans="1:2">
      <c r="A2266" s="25" t="s">
        <v>21692</v>
      </c>
      <c r="B2266" s="25" t="s">
        <v>20406</v>
      </c>
    </row>
    <row r="2267" spans="1:2">
      <c r="A2267" s="25" t="s">
        <v>21693</v>
      </c>
      <c r="B2267" s="25" t="s">
        <v>20406</v>
      </c>
    </row>
    <row r="2268" spans="1:2">
      <c r="A2268" s="25" t="s">
        <v>21694</v>
      </c>
      <c r="B2268" s="25" t="s">
        <v>20406</v>
      </c>
    </row>
    <row r="2269" spans="1:2">
      <c r="A2269" s="25" t="s">
        <v>21695</v>
      </c>
      <c r="B2269" s="25" t="s">
        <v>20406</v>
      </c>
    </row>
    <row r="2270" spans="1:2">
      <c r="A2270" s="25" t="s">
        <v>23532</v>
      </c>
      <c r="B2270" s="25" t="s">
        <v>20406</v>
      </c>
    </row>
    <row r="2271" spans="1:2">
      <c r="A2271" s="25" t="s">
        <v>17036</v>
      </c>
      <c r="B2271" s="125" t="s">
        <v>20419</v>
      </c>
    </row>
    <row r="2272" spans="1:2">
      <c r="A2272" s="25" t="s">
        <v>11814</v>
      </c>
      <c r="B2272" s="125" t="s">
        <v>20419</v>
      </c>
    </row>
    <row r="2273" spans="1:2">
      <c r="A2273" s="25" t="s">
        <v>18402</v>
      </c>
      <c r="B2273" s="125" t="s">
        <v>20419</v>
      </c>
    </row>
    <row r="2274" spans="1:2">
      <c r="A2274" s="25" t="s">
        <v>19066</v>
      </c>
      <c r="B2274" s="125" t="s">
        <v>20419</v>
      </c>
    </row>
    <row r="2275" spans="1:2">
      <c r="A2275" s="25" t="s">
        <v>9277</v>
      </c>
      <c r="B2275" s="125" t="s">
        <v>20419</v>
      </c>
    </row>
    <row r="2276" spans="1:2">
      <c r="A2276" s="25" t="s">
        <v>7389</v>
      </c>
      <c r="B2276" s="125" t="s">
        <v>20419</v>
      </c>
    </row>
    <row r="2277" spans="1:2">
      <c r="A2277" s="25" t="s">
        <v>19071</v>
      </c>
      <c r="B2277" s="125" t="s">
        <v>20419</v>
      </c>
    </row>
    <row r="2278" spans="1:2">
      <c r="A2278" s="25" t="s">
        <v>19446</v>
      </c>
      <c r="B2278" s="125" t="s">
        <v>20419</v>
      </c>
    </row>
    <row r="2279" spans="1:2">
      <c r="A2279" s="25" t="s">
        <v>13072</v>
      </c>
      <c r="B2279" s="125" t="s">
        <v>20419</v>
      </c>
    </row>
    <row r="2280" spans="1:2">
      <c r="A2280" s="25" t="s">
        <v>21696</v>
      </c>
      <c r="B2280" s="125" t="s">
        <v>20419</v>
      </c>
    </row>
    <row r="2281" spans="1:2">
      <c r="A2281" s="25" t="s">
        <v>23533</v>
      </c>
      <c r="B2281" s="25" t="s">
        <v>20406</v>
      </c>
    </row>
    <row r="2282" spans="1:2">
      <c r="A2282" s="25" t="s">
        <v>23534</v>
      </c>
      <c r="B2282" s="25" t="s">
        <v>20406</v>
      </c>
    </row>
    <row r="2283" spans="1:2">
      <c r="A2283" s="25" t="s">
        <v>21697</v>
      </c>
      <c r="B2283" s="25" t="s">
        <v>20406</v>
      </c>
    </row>
    <row r="2284" spans="1:2">
      <c r="A2284" s="25" t="s">
        <v>21698</v>
      </c>
      <c r="B2284" s="25" t="s">
        <v>20406</v>
      </c>
    </row>
    <row r="2285" spans="1:2">
      <c r="A2285" s="25" t="s">
        <v>21699</v>
      </c>
      <c r="B2285" s="25" t="s">
        <v>20406</v>
      </c>
    </row>
    <row r="2286" spans="1:2">
      <c r="A2286" s="25" t="s">
        <v>21700</v>
      </c>
      <c r="B2286" s="25" t="s">
        <v>20406</v>
      </c>
    </row>
    <row r="2287" spans="1:2">
      <c r="A2287" s="25" t="s">
        <v>21701</v>
      </c>
      <c r="B2287" s="25" t="s">
        <v>20406</v>
      </c>
    </row>
    <row r="2288" spans="1:2">
      <c r="A2288" s="25" t="s">
        <v>13063</v>
      </c>
      <c r="B2288" s="125" t="s">
        <v>20419</v>
      </c>
    </row>
    <row r="2289" spans="1:2">
      <c r="A2289" s="25" t="s">
        <v>8092</v>
      </c>
      <c r="B2289" s="125" t="s">
        <v>20419</v>
      </c>
    </row>
    <row r="2290" spans="1:2">
      <c r="A2290" s="25" t="s">
        <v>10353</v>
      </c>
      <c r="B2290" s="125" t="s">
        <v>20419</v>
      </c>
    </row>
    <row r="2291" spans="1:2">
      <c r="A2291" s="25" t="s">
        <v>13734</v>
      </c>
      <c r="B2291" s="125" t="s">
        <v>20419</v>
      </c>
    </row>
    <row r="2292" spans="1:2">
      <c r="A2292" s="25" t="s">
        <v>10917</v>
      </c>
      <c r="B2292" s="125" t="s">
        <v>20419</v>
      </c>
    </row>
    <row r="2293" spans="1:2">
      <c r="A2293" s="25" t="s">
        <v>9086</v>
      </c>
      <c r="B2293" s="125" t="s">
        <v>20419</v>
      </c>
    </row>
    <row r="2294" spans="1:2">
      <c r="A2294" s="25" t="s">
        <v>14915</v>
      </c>
      <c r="B2294" s="125" t="s">
        <v>20419</v>
      </c>
    </row>
    <row r="2295" spans="1:2">
      <c r="A2295" s="25" t="s">
        <v>23535</v>
      </c>
      <c r="B2295" s="25" t="s">
        <v>20406</v>
      </c>
    </row>
    <row r="2296" spans="1:2">
      <c r="A2296" s="25" t="s">
        <v>21702</v>
      </c>
      <c r="B2296" s="25" t="s">
        <v>20406</v>
      </c>
    </row>
    <row r="2297" spans="1:2">
      <c r="A2297" s="25" t="s">
        <v>14632</v>
      </c>
      <c r="B2297" s="125" t="s">
        <v>20419</v>
      </c>
    </row>
    <row r="2298" spans="1:2">
      <c r="A2298" s="25" t="s">
        <v>21703</v>
      </c>
      <c r="B2298" s="25" t="s">
        <v>20406</v>
      </c>
    </row>
    <row r="2299" spans="1:2">
      <c r="A2299" s="25" t="s">
        <v>21704</v>
      </c>
      <c r="B2299" s="25" t="s">
        <v>20406</v>
      </c>
    </row>
    <row r="2300" spans="1:2">
      <c r="A2300" s="25" t="s">
        <v>21705</v>
      </c>
      <c r="B2300" s="25" t="s">
        <v>20406</v>
      </c>
    </row>
    <row r="2301" spans="1:2">
      <c r="A2301" s="25" t="s">
        <v>21706</v>
      </c>
      <c r="B2301" s="25" t="s">
        <v>20406</v>
      </c>
    </row>
    <row r="2302" spans="1:2">
      <c r="A2302" s="25" t="s">
        <v>21707</v>
      </c>
      <c r="B2302" s="25" t="s">
        <v>20406</v>
      </c>
    </row>
    <row r="2303" spans="1:2">
      <c r="A2303" s="25" t="s">
        <v>21708</v>
      </c>
      <c r="B2303" s="25" t="s">
        <v>20406</v>
      </c>
    </row>
    <row r="2304" spans="1:2">
      <c r="A2304" s="25" t="s">
        <v>21709</v>
      </c>
      <c r="B2304" s="25" t="s">
        <v>20406</v>
      </c>
    </row>
    <row r="2305" spans="1:2">
      <c r="A2305" s="25" t="s">
        <v>21710</v>
      </c>
      <c r="B2305" s="25" t="s">
        <v>20406</v>
      </c>
    </row>
    <row r="2306" spans="1:2">
      <c r="A2306" s="25" t="s">
        <v>21711</v>
      </c>
      <c r="B2306" s="25" t="s">
        <v>20406</v>
      </c>
    </row>
    <row r="2307" spans="1:2">
      <c r="A2307" s="25" t="s">
        <v>21712</v>
      </c>
      <c r="B2307" s="25" t="s">
        <v>20406</v>
      </c>
    </row>
    <row r="2308" spans="1:2">
      <c r="A2308" s="25" t="s">
        <v>21713</v>
      </c>
      <c r="B2308" s="125" t="s">
        <v>20419</v>
      </c>
    </row>
    <row r="2309" spans="1:2">
      <c r="A2309" s="25" t="s">
        <v>21714</v>
      </c>
      <c r="B2309" s="125" t="s">
        <v>20419</v>
      </c>
    </row>
    <row r="2310" spans="1:2">
      <c r="A2310" s="25" t="s">
        <v>21715</v>
      </c>
      <c r="B2310" s="125" t="s">
        <v>20419</v>
      </c>
    </row>
    <row r="2311" spans="1:2">
      <c r="A2311" s="25" t="s">
        <v>21716</v>
      </c>
      <c r="B2311" s="125" t="s">
        <v>20419</v>
      </c>
    </row>
    <row r="2312" spans="1:2">
      <c r="A2312" s="25" t="s">
        <v>21717</v>
      </c>
      <c r="B2312" s="25" t="s">
        <v>20406</v>
      </c>
    </row>
    <row r="2313" spans="1:2">
      <c r="A2313" s="25" t="s">
        <v>21718</v>
      </c>
      <c r="B2313" s="125" t="s">
        <v>20419</v>
      </c>
    </row>
    <row r="2314" spans="1:2">
      <c r="A2314" s="25" t="s">
        <v>21719</v>
      </c>
      <c r="B2314" s="125" t="s">
        <v>20419</v>
      </c>
    </row>
    <row r="2315" spans="1:2">
      <c r="A2315" s="25" t="s">
        <v>10521</v>
      </c>
      <c r="B2315" s="125" t="s">
        <v>20419</v>
      </c>
    </row>
    <row r="2316" spans="1:2">
      <c r="A2316" s="25" t="s">
        <v>23536</v>
      </c>
      <c r="B2316" s="25" t="s">
        <v>20406</v>
      </c>
    </row>
    <row r="2317" spans="1:2">
      <c r="A2317" s="25" t="s">
        <v>23537</v>
      </c>
      <c r="B2317" s="25" t="s">
        <v>20406</v>
      </c>
    </row>
    <row r="2318" spans="1:2">
      <c r="A2318" s="25" t="s">
        <v>19915</v>
      </c>
      <c r="B2318" s="125" t="s">
        <v>20419</v>
      </c>
    </row>
    <row r="2319" spans="1:2">
      <c r="A2319" s="25" t="s">
        <v>14365</v>
      </c>
      <c r="B2319" s="125" t="s">
        <v>20419</v>
      </c>
    </row>
    <row r="2320" spans="1:2">
      <c r="A2320" s="25" t="s">
        <v>14845</v>
      </c>
      <c r="B2320" s="125" t="s">
        <v>20419</v>
      </c>
    </row>
    <row r="2321" spans="1:2">
      <c r="A2321" s="25" t="s">
        <v>14461</v>
      </c>
      <c r="B2321" s="125" t="s">
        <v>20419</v>
      </c>
    </row>
    <row r="2322" spans="1:2">
      <c r="A2322" s="25" t="s">
        <v>23538</v>
      </c>
      <c r="B2322" s="25" t="s">
        <v>20406</v>
      </c>
    </row>
    <row r="2323" spans="1:2">
      <c r="A2323" s="25" t="s">
        <v>21720</v>
      </c>
      <c r="B2323" s="25" t="s">
        <v>20406</v>
      </c>
    </row>
    <row r="2324" spans="1:2">
      <c r="A2324" s="25" t="s">
        <v>21721</v>
      </c>
      <c r="B2324" s="25" t="s">
        <v>20406</v>
      </c>
    </row>
    <row r="2325" spans="1:2">
      <c r="A2325" s="25" t="s">
        <v>21722</v>
      </c>
      <c r="B2325" s="25" t="s">
        <v>20406</v>
      </c>
    </row>
    <row r="2326" spans="1:2">
      <c r="A2326" s="25" t="s">
        <v>21723</v>
      </c>
      <c r="B2326" s="25" t="s">
        <v>20406</v>
      </c>
    </row>
    <row r="2327" spans="1:2">
      <c r="A2327" s="25" t="s">
        <v>21724</v>
      </c>
      <c r="B2327" s="25" t="s">
        <v>20406</v>
      </c>
    </row>
    <row r="2328" spans="1:2">
      <c r="A2328" s="25" t="s">
        <v>21725</v>
      </c>
      <c r="B2328" s="25" t="s">
        <v>20406</v>
      </c>
    </row>
    <row r="2329" spans="1:2">
      <c r="A2329" s="25" t="s">
        <v>21726</v>
      </c>
      <c r="B2329" s="25" t="s">
        <v>20406</v>
      </c>
    </row>
    <row r="2330" spans="1:2">
      <c r="A2330" s="25" t="s">
        <v>21727</v>
      </c>
      <c r="B2330" s="25" t="s">
        <v>20406</v>
      </c>
    </row>
    <row r="2331" spans="1:2">
      <c r="A2331" s="25" t="s">
        <v>21728</v>
      </c>
      <c r="B2331" s="25" t="s">
        <v>20406</v>
      </c>
    </row>
    <row r="2332" spans="1:2">
      <c r="A2332" s="25" t="s">
        <v>21729</v>
      </c>
      <c r="B2332" s="25" t="s">
        <v>20406</v>
      </c>
    </row>
    <row r="2333" spans="1:2">
      <c r="A2333" s="25" t="s">
        <v>21730</v>
      </c>
      <c r="B2333" s="25" t="s">
        <v>20406</v>
      </c>
    </row>
    <row r="2334" spans="1:2">
      <c r="A2334" s="25" t="s">
        <v>21731</v>
      </c>
      <c r="B2334" s="25" t="s">
        <v>20406</v>
      </c>
    </row>
    <row r="2335" spans="1:2">
      <c r="A2335" s="25" t="s">
        <v>21732</v>
      </c>
      <c r="B2335" s="125" t="s">
        <v>20419</v>
      </c>
    </row>
    <row r="2336" spans="1:2">
      <c r="A2336" s="25" t="s">
        <v>21733</v>
      </c>
      <c r="B2336" s="25" t="s">
        <v>20406</v>
      </c>
    </row>
    <row r="2337" spans="1:2">
      <c r="A2337" s="25" t="s">
        <v>21734</v>
      </c>
      <c r="B2337" s="25" t="s">
        <v>20406</v>
      </c>
    </row>
    <row r="2338" spans="1:2">
      <c r="A2338" s="25" t="s">
        <v>21735</v>
      </c>
      <c r="B2338" s="25" t="s">
        <v>20406</v>
      </c>
    </row>
    <row r="2339" spans="1:2">
      <c r="A2339" s="25" t="s">
        <v>21736</v>
      </c>
      <c r="B2339" s="25" t="s">
        <v>20406</v>
      </c>
    </row>
    <row r="2340" spans="1:2">
      <c r="A2340" s="25" t="s">
        <v>21737</v>
      </c>
      <c r="B2340" s="25" t="s">
        <v>20406</v>
      </c>
    </row>
    <row r="2341" spans="1:2">
      <c r="A2341" s="25" t="s">
        <v>21738</v>
      </c>
      <c r="B2341" s="25" t="s">
        <v>20406</v>
      </c>
    </row>
    <row r="2342" spans="1:2">
      <c r="A2342" s="25" t="s">
        <v>23539</v>
      </c>
      <c r="B2342" s="125" t="s">
        <v>20419</v>
      </c>
    </row>
    <row r="2343" spans="1:2">
      <c r="A2343" s="25" t="s">
        <v>9270</v>
      </c>
      <c r="B2343" s="125" t="s">
        <v>20419</v>
      </c>
    </row>
    <row r="2344" spans="1:2">
      <c r="A2344" s="25" t="s">
        <v>9274</v>
      </c>
      <c r="B2344" s="125" t="s">
        <v>20419</v>
      </c>
    </row>
    <row r="2345" spans="1:2">
      <c r="A2345" s="25" t="s">
        <v>17205</v>
      </c>
      <c r="B2345" s="125" t="s">
        <v>20419</v>
      </c>
    </row>
    <row r="2346" spans="1:2">
      <c r="A2346" s="25" t="s">
        <v>16903</v>
      </c>
      <c r="B2346" s="125" t="s">
        <v>20419</v>
      </c>
    </row>
    <row r="2347" spans="1:2">
      <c r="A2347" s="25" t="s">
        <v>19316</v>
      </c>
      <c r="B2347" s="125" t="s">
        <v>20419</v>
      </c>
    </row>
    <row r="2348" spans="1:2">
      <c r="A2348" s="25" t="s">
        <v>12608</v>
      </c>
      <c r="B2348" s="125" t="s">
        <v>20419</v>
      </c>
    </row>
    <row r="2349" spans="1:2">
      <c r="A2349" s="25" t="s">
        <v>18193</v>
      </c>
      <c r="B2349" s="125" t="s">
        <v>20419</v>
      </c>
    </row>
    <row r="2350" spans="1:2">
      <c r="A2350" s="25" t="s">
        <v>7735</v>
      </c>
      <c r="B2350" s="125" t="s">
        <v>20419</v>
      </c>
    </row>
    <row r="2351" spans="1:2">
      <c r="A2351" s="25" t="s">
        <v>8245</v>
      </c>
      <c r="B2351" s="125" t="s">
        <v>20419</v>
      </c>
    </row>
    <row r="2352" spans="1:2">
      <c r="A2352" s="25" t="s">
        <v>19100</v>
      </c>
      <c r="B2352" s="125" t="s">
        <v>20419</v>
      </c>
    </row>
    <row r="2353" spans="1:2">
      <c r="A2353" s="25" t="s">
        <v>7642</v>
      </c>
      <c r="B2353" s="125" t="s">
        <v>20419</v>
      </c>
    </row>
    <row r="2354" spans="1:2">
      <c r="A2354" s="25" t="s">
        <v>19318</v>
      </c>
      <c r="B2354" s="125" t="s">
        <v>20419</v>
      </c>
    </row>
    <row r="2355" spans="1:2">
      <c r="A2355" s="25" t="s">
        <v>21739</v>
      </c>
      <c r="B2355" s="125" t="s">
        <v>20419</v>
      </c>
    </row>
    <row r="2356" spans="1:2">
      <c r="A2356" s="25" t="s">
        <v>23540</v>
      </c>
      <c r="B2356" s="125" t="s">
        <v>20419</v>
      </c>
    </row>
    <row r="2357" spans="1:2">
      <c r="A2357" s="25" t="s">
        <v>9438</v>
      </c>
      <c r="B2357" s="125" t="s">
        <v>20419</v>
      </c>
    </row>
    <row r="2358" spans="1:2">
      <c r="A2358" s="25" t="s">
        <v>8082</v>
      </c>
      <c r="B2358" s="125" t="s">
        <v>20419</v>
      </c>
    </row>
    <row r="2359" spans="1:2">
      <c r="A2359" s="25" t="s">
        <v>7505</v>
      </c>
      <c r="B2359" s="125" t="s">
        <v>20419</v>
      </c>
    </row>
    <row r="2360" spans="1:2">
      <c r="A2360" s="25" t="s">
        <v>12314</v>
      </c>
      <c r="B2360" s="125" t="s">
        <v>20419</v>
      </c>
    </row>
    <row r="2361" spans="1:2">
      <c r="A2361" s="25" t="s">
        <v>12278</v>
      </c>
      <c r="B2361" s="125" t="s">
        <v>20419</v>
      </c>
    </row>
    <row r="2362" spans="1:2">
      <c r="A2362" s="25" t="s">
        <v>19737</v>
      </c>
      <c r="B2362" s="125" t="s">
        <v>20419</v>
      </c>
    </row>
    <row r="2363" spans="1:2">
      <c r="A2363" s="25" t="s">
        <v>13961</v>
      </c>
      <c r="B2363" s="125" t="s">
        <v>20419</v>
      </c>
    </row>
    <row r="2364" spans="1:2">
      <c r="A2364" s="25" t="s">
        <v>7996</v>
      </c>
      <c r="B2364" s="25" t="s">
        <v>20406</v>
      </c>
    </row>
    <row r="2365" spans="1:2">
      <c r="A2365" s="25" t="s">
        <v>19097</v>
      </c>
      <c r="B2365" s="125" t="s">
        <v>20419</v>
      </c>
    </row>
    <row r="2366" spans="1:2">
      <c r="A2366" s="25" t="s">
        <v>9182</v>
      </c>
      <c r="B2366" s="125" t="s">
        <v>20419</v>
      </c>
    </row>
    <row r="2367" spans="1:2">
      <c r="A2367" s="25" t="s">
        <v>16966</v>
      </c>
      <c r="B2367" s="125" t="s">
        <v>20419</v>
      </c>
    </row>
    <row r="2368" spans="1:2">
      <c r="A2368" s="25" t="s">
        <v>21740</v>
      </c>
      <c r="B2368" s="125" t="s">
        <v>20419</v>
      </c>
    </row>
    <row r="2369" spans="1:2">
      <c r="A2369" s="25" t="s">
        <v>8507</v>
      </c>
      <c r="B2369" s="25" t="s">
        <v>20406</v>
      </c>
    </row>
    <row r="2370" spans="1:2">
      <c r="A2370" s="25" t="s">
        <v>21741</v>
      </c>
      <c r="B2370" s="125" t="s">
        <v>20419</v>
      </c>
    </row>
    <row r="2371" spans="1:2">
      <c r="A2371" s="25" t="s">
        <v>21742</v>
      </c>
      <c r="B2371" s="25" t="s">
        <v>20406</v>
      </c>
    </row>
    <row r="2372" spans="1:2">
      <c r="A2372" s="25" t="s">
        <v>21743</v>
      </c>
      <c r="B2372" s="25" t="s">
        <v>20406</v>
      </c>
    </row>
    <row r="2373" spans="1:2">
      <c r="A2373" s="25" t="s">
        <v>21744</v>
      </c>
      <c r="B2373" s="25" t="s">
        <v>20406</v>
      </c>
    </row>
    <row r="2374" spans="1:2">
      <c r="A2374" s="25" t="s">
        <v>17552</v>
      </c>
      <c r="B2374" s="125" t="s">
        <v>20419</v>
      </c>
    </row>
    <row r="2375" spans="1:2">
      <c r="A2375" s="25" t="s">
        <v>23541</v>
      </c>
      <c r="B2375" s="25" t="s">
        <v>20406</v>
      </c>
    </row>
    <row r="2376" spans="1:2">
      <c r="A2376" s="25" t="s">
        <v>23542</v>
      </c>
      <c r="B2376" s="25" t="s">
        <v>20406</v>
      </c>
    </row>
    <row r="2377" spans="1:2">
      <c r="A2377" s="25" t="s">
        <v>23543</v>
      </c>
      <c r="B2377" s="25" t="s">
        <v>20406</v>
      </c>
    </row>
    <row r="2378" spans="1:2">
      <c r="A2378" s="25" t="s">
        <v>23544</v>
      </c>
      <c r="B2378" s="25" t="s">
        <v>20406</v>
      </c>
    </row>
    <row r="2379" spans="1:2">
      <c r="A2379" s="25" t="s">
        <v>21745</v>
      </c>
      <c r="B2379" s="25" t="s">
        <v>20406</v>
      </c>
    </row>
    <row r="2380" spans="1:2">
      <c r="A2380" s="25" t="s">
        <v>8888</v>
      </c>
      <c r="B2380" s="125" t="s">
        <v>20419</v>
      </c>
    </row>
    <row r="2381" spans="1:2">
      <c r="A2381" s="25" t="s">
        <v>21746</v>
      </c>
      <c r="B2381" s="25" t="s">
        <v>20406</v>
      </c>
    </row>
    <row r="2382" spans="1:2">
      <c r="A2382" s="25" t="s">
        <v>21747</v>
      </c>
      <c r="B2382" s="25" t="s">
        <v>20406</v>
      </c>
    </row>
    <row r="2383" spans="1:2">
      <c r="A2383" s="25" t="s">
        <v>21748</v>
      </c>
      <c r="B2383" s="25" t="s">
        <v>20406</v>
      </c>
    </row>
    <row r="2384" spans="1:2">
      <c r="A2384" s="25" t="s">
        <v>21749</v>
      </c>
      <c r="B2384" s="25" t="s">
        <v>20406</v>
      </c>
    </row>
    <row r="2385" spans="1:2">
      <c r="A2385" s="25" t="s">
        <v>21750</v>
      </c>
      <c r="B2385" s="25" t="s">
        <v>20406</v>
      </c>
    </row>
    <row r="2386" spans="1:2">
      <c r="A2386" s="25" t="s">
        <v>21751</v>
      </c>
      <c r="B2386" s="25" t="s">
        <v>20406</v>
      </c>
    </row>
    <row r="2387" spans="1:2">
      <c r="A2387" s="25" t="s">
        <v>21752</v>
      </c>
      <c r="B2387" s="25" t="s">
        <v>20406</v>
      </c>
    </row>
    <row r="2388" spans="1:2">
      <c r="A2388" s="25" t="s">
        <v>21753</v>
      </c>
      <c r="B2388" s="25" t="s">
        <v>20406</v>
      </c>
    </row>
    <row r="2389" spans="1:2">
      <c r="A2389" s="25" t="s">
        <v>21754</v>
      </c>
      <c r="B2389" s="25" t="s">
        <v>20406</v>
      </c>
    </row>
    <row r="2390" spans="1:2">
      <c r="A2390" s="25" t="s">
        <v>21755</v>
      </c>
      <c r="B2390" s="125" t="s">
        <v>20419</v>
      </c>
    </row>
    <row r="2391" spans="1:2">
      <c r="A2391" s="25" t="s">
        <v>10249</v>
      </c>
      <c r="B2391" s="125" t="s">
        <v>20419</v>
      </c>
    </row>
    <row r="2392" spans="1:2">
      <c r="A2392" s="25" t="s">
        <v>16122</v>
      </c>
      <c r="B2392" s="125" t="s">
        <v>20419</v>
      </c>
    </row>
    <row r="2393" spans="1:2">
      <c r="A2393" s="25" t="s">
        <v>8895</v>
      </c>
      <c r="B2393" s="125" t="s">
        <v>20419</v>
      </c>
    </row>
    <row r="2394" spans="1:2">
      <c r="A2394" s="25" t="s">
        <v>10644</v>
      </c>
      <c r="B2394" s="125" t="s">
        <v>20419</v>
      </c>
    </row>
    <row r="2395" spans="1:2">
      <c r="A2395" s="25" t="s">
        <v>10308</v>
      </c>
      <c r="B2395" s="125" t="s">
        <v>20419</v>
      </c>
    </row>
    <row r="2396" spans="1:2">
      <c r="A2396" s="25" t="s">
        <v>21756</v>
      </c>
      <c r="B2396" s="125" t="s">
        <v>20419</v>
      </c>
    </row>
    <row r="2397" spans="1:2">
      <c r="A2397" s="25" t="s">
        <v>21757</v>
      </c>
      <c r="B2397" s="125" t="s">
        <v>20419</v>
      </c>
    </row>
    <row r="2398" spans="1:2">
      <c r="A2398" s="25" t="s">
        <v>21758</v>
      </c>
      <c r="B2398" s="125" t="s">
        <v>20419</v>
      </c>
    </row>
    <row r="2399" spans="1:2">
      <c r="A2399" s="25" t="s">
        <v>21759</v>
      </c>
      <c r="B2399" s="25" t="s">
        <v>20406</v>
      </c>
    </row>
    <row r="2400" spans="1:2">
      <c r="A2400" s="25" t="s">
        <v>21760</v>
      </c>
      <c r="B2400" s="25" t="s">
        <v>20406</v>
      </c>
    </row>
    <row r="2401" spans="1:2">
      <c r="A2401" s="25" t="s">
        <v>23545</v>
      </c>
      <c r="B2401" s="25" t="s">
        <v>20406</v>
      </c>
    </row>
    <row r="2402" spans="1:2">
      <c r="A2402" s="25" t="s">
        <v>23546</v>
      </c>
      <c r="B2402" s="25" t="s">
        <v>20406</v>
      </c>
    </row>
    <row r="2403" spans="1:2">
      <c r="A2403" s="25" t="s">
        <v>23547</v>
      </c>
      <c r="B2403" s="25" t="s">
        <v>20406</v>
      </c>
    </row>
    <row r="2404" spans="1:2">
      <c r="A2404" s="25" t="s">
        <v>21761</v>
      </c>
      <c r="B2404" s="125" t="s">
        <v>20419</v>
      </c>
    </row>
    <row r="2405" spans="1:2">
      <c r="A2405" s="25" t="s">
        <v>21762</v>
      </c>
      <c r="B2405" s="25" t="s">
        <v>20406</v>
      </c>
    </row>
    <row r="2406" spans="1:2">
      <c r="A2406" s="25" t="s">
        <v>21763</v>
      </c>
      <c r="B2406" s="25" t="s">
        <v>20406</v>
      </c>
    </row>
    <row r="2407" spans="1:2">
      <c r="A2407" s="25" t="s">
        <v>21764</v>
      </c>
      <c r="B2407" s="25" t="s">
        <v>20406</v>
      </c>
    </row>
    <row r="2408" spans="1:2">
      <c r="A2408" s="25" t="s">
        <v>21765</v>
      </c>
      <c r="B2408" s="25" t="s">
        <v>20406</v>
      </c>
    </row>
    <row r="2409" spans="1:2">
      <c r="A2409" s="25" t="s">
        <v>21766</v>
      </c>
      <c r="B2409" s="25" t="s">
        <v>20406</v>
      </c>
    </row>
    <row r="2410" spans="1:2">
      <c r="A2410" s="25" t="s">
        <v>21767</v>
      </c>
      <c r="B2410" s="25" t="s">
        <v>20406</v>
      </c>
    </row>
    <row r="2411" spans="1:2">
      <c r="A2411" s="25" t="s">
        <v>21768</v>
      </c>
      <c r="B2411" s="25" t="s">
        <v>20406</v>
      </c>
    </row>
    <row r="2412" spans="1:2">
      <c r="A2412" s="25" t="s">
        <v>9038</v>
      </c>
      <c r="B2412" s="125" t="s">
        <v>20419</v>
      </c>
    </row>
    <row r="2413" spans="1:2">
      <c r="A2413" s="25" t="s">
        <v>9825</v>
      </c>
      <c r="B2413" s="125" t="s">
        <v>20419</v>
      </c>
    </row>
    <row r="2414" spans="1:2">
      <c r="A2414" s="25" t="s">
        <v>8157</v>
      </c>
      <c r="B2414" s="125" t="s">
        <v>20419</v>
      </c>
    </row>
    <row r="2415" spans="1:2">
      <c r="A2415" s="25" t="s">
        <v>18264</v>
      </c>
      <c r="B2415" s="125" t="s">
        <v>20419</v>
      </c>
    </row>
    <row r="2416" spans="1:2">
      <c r="A2416" s="25" t="s">
        <v>13322</v>
      </c>
      <c r="B2416" s="125" t="s">
        <v>20419</v>
      </c>
    </row>
    <row r="2417" spans="1:2">
      <c r="A2417" s="25" t="s">
        <v>15358</v>
      </c>
      <c r="B2417" s="125" t="s">
        <v>20419</v>
      </c>
    </row>
    <row r="2418" spans="1:2">
      <c r="A2418" s="25" t="s">
        <v>11768</v>
      </c>
      <c r="B2418" s="125" t="s">
        <v>20419</v>
      </c>
    </row>
    <row r="2419" spans="1:2">
      <c r="A2419" s="25" t="s">
        <v>11386</v>
      </c>
      <c r="B2419" s="125" t="s">
        <v>20419</v>
      </c>
    </row>
    <row r="2420" spans="1:2">
      <c r="A2420" s="25" t="s">
        <v>14428</v>
      </c>
      <c r="B2420" s="125" t="s">
        <v>20419</v>
      </c>
    </row>
    <row r="2421" spans="1:2">
      <c r="A2421" s="25" t="s">
        <v>14051</v>
      </c>
      <c r="B2421" s="125" t="s">
        <v>20419</v>
      </c>
    </row>
    <row r="2422" spans="1:2">
      <c r="A2422" s="25" t="s">
        <v>19161</v>
      </c>
      <c r="B2422" s="125" t="s">
        <v>20419</v>
      </c>
    </row>
    <row r="2423" spans="1:2">
      <c r="A2423" s="25" t="s">
        <v>18861</v>
      </c>
      <c r="B2423" s="125" t="s">
        <v>20419</v>
      </c>
    </row>
    <row r="2424" spans="1:2">
      <c r="A2424" s="25" t="s">
        <v>10639</v>
      </c>
      <c r="B2424" s="125" t="s">
        <v>20419</v>
      </c>
    </row>
    <row r="2425" spans="1:2">
      <c r="A2425" s="25" t="s">
        <v>21769</v>
      </c>
      <c r="B2425" s="125" t="s">
        <v>20419</v>
      </c>
    </row>
    <row r="2426" spans="1:2">
      <c r="A2426" s="25" t="s">
        <v>8001</v>
      </c>
      <c r="B2426" s="25" t="s">
        <v>20406</v>
      </c>
    </row>
    <row r="2427" spans="1:2">
      <c r="A2427" s="25" t="s">
        <v>21770</v>
      </c>
      <c r="B2427" s="125" t="s">
        <v>20419</v>
      </c>
    </row>
    <row r="2428" spans="1:2">
      <c r="A2428" s="25" t="s">
        <v>23548</v>
      </c>
      <c r="B2428" s="25" t="s">
        <v>20406</v>
      </c>
    </row>
    <row r="2429" spans="1:2">
      <c r="A2429" s="25" t="s">
        <v>23549</v>
      </c>
      <c r="B2429" s="25" t="s">
        <v>20406</v>
      </c>
    </row>
    <row r="2430" spans="1:2">
      <c r="A2430" s="25" t="s">
        <v>14318</v>
      </c>
      <c r="B2430" s="125" t="s">
        <v>20419</v>
      </c>
    </row>
    <row r="2431" spans="1:2">
      <c r="A2431" s="25" t="s">
        <v>21771</v>
      </c>
      <c r="B2431" s="125" t="s">
        <v>20419</v>
      </c>
    </row>
    <row r="2432" spans="1:2">
      <c r="A2432" s="25" t="s">
        <v>21772</v>
      </c>
      <c r="B2432" s="25" t="s">
        <v>20406</v>
      </c>
    </row>
    <row r="2433" spans="1:2">
      <c r="A2433" s="25" t="s">
        <v>21773</v>
      </c>
      <c r="B2433" s="25" t="s">
        <v>20406</v>
      </c>
    </row>
    <row r="2434" spans="1:2">
      <c r="A2434" s="25" t="s">
        <v>21774</v>
      </c>
      <c r="B2434" s="25" t="s">
        <v>20406</v>
      </c>
    </row>
    <row r="2435" spans="1:2">
      <c r="A2435" s="25" t="s">
        <v>21775</v>
      </c>
      <c r="B2435" s="25" t="s">
        <v>20406</v>
      </c>
    </row>
    <row r="2436" spans="1:2">
      <c r="A2436" s="25" t="s">
        <v>21776</v>
      </c>
      <c r="B2436" s="25" t="s">
        <v>20406</v>
      </c>
    </row>
    <row r="2437" spans="1:2">
      <c r="A2437" s="25" t="s">
        <v>21777</v>
      </c>
      <c r="B2437" s="25" t="s">
        <v>20406</v>
      </c>
    </row>
    <row r="2438" spans="1:2">
      <c r="A2438" s="25" t="s">
        <v>21778</v>
      </c>
      <c r="B2438" s="25" t="s">
        <v>20406</v>
      </c>
    </row>
    <row r="2439" spans="1:2">
      <c r="A2439" s="25" t="s">
        <v>21779</v>
      </c>
      <c r="B2439" s="25" t="s">
        <v>20406</v>
      </c>
    </row>
    <row r="2440" spans="1:2">
      <c r="A2440" s="25" t="s">
        <v>21780</v>
      </c>
      <c r="B2440" s="25" t="s">
        <v>20406</v>
      </c>
    </row>
    <row r="2441" spans="1:2">
      <c r="A2441" s="25" t="s">
        <v>21781</v>
      </c>
      <c r="B2441" s="25" t="s">
        <v>20406</v>
      </c>
    </row>
    <row r="2442" spans="1:2">
      <c r="A2442" s="25" t="s">
        <v>21782</v>
      </c>
      <c r="B2442" s="25" t="s">
        <v>20406</v>
      </c>
    </row>
    <row r="2443" spans="1:2">
      <c r="A2443" s="25" t="s">
        <v>21783</v>
      </c>
      <c r="B2443" s="25" t="s">
        <v>20406</v>
      </c>
    </row>
    <row r="2444" spans="1:2">
      <c r="A2444" s="25" t="s">
        <v>21784</v>
      </c>
      <c r="B2444" s="25" t="s">
        <v>20406</v>
      </c>
    </row>
    <row r="2445" spans="1:2">
      <c r="A2445" s="25" t="s">
        <v>21785</v>
      </c>
      <c r="B2445" s="25" t="s">
        <v>20406</v>
      </c>
    </row>
    <row r="2446" spans="1:2">
      <c r="A2446" s="25" t="s">
        <v>21786</v>
      </c>
      <c r="B2446" s="25" t="s">
        <v>20406</v>
      </c>
    </row>
    <row r="2447" spans="1:2">
      <c r="A2447" s="25" t="s">
        <v>21787</v>
      </c>
      <c r="B2447" s="25" t="s">
        <v>20406</v>
      </c>
    </row>
    <row r="2448" spans="1:2">
      <c r="A2448" s="25" t="s">
        <v>21788</v>
      </c>
      <c r="B2448" s="25" t="s">
        <v>20406</v>
      </c>
    </row>
    <row r="2449" spans="1:2">
      <c r="A2449" s="25" t="s">
        <v>21789</v>
      </c>
      <c r="B2449" s="25" t="s">
        <v>20406</v>
      </c>
    </row>
    <row r="2450" spans="1:2">
      <c r="A2450" s="25" t="s">
        <v>21790</v>
      </c>
      <c r="B2450" s="25" t="s">
        <v>20406</v>
      </c>
    </row>
    <row r="2451" spans="1:2">
      <c r="A2451" s="25" t="s">
        <v>21791</v>
      </c>
      <c r="B2451" s="125" t="s">
        <v>20419</v>
      </c>
    </row>
    <row r="2452" spans="1:2">
      <c r="A2452" s="25" t="s">
        <v>17556</v>
      </c>
      <c r="B2452" s="125" t="s">
        <v>20419</v>
      </c>
    </row>
    <row r="2453" spans="1:2">
      <c r="A2453" s="25" t="s">
        <v>17932</v>
      </c>
      <c r="B2453" s="125" t="s">
        <v>20419</v>
      </c>
    </row>
    <row r="2454" spans="1:2">
      <c r="A2454" s="25" t="s">
        <v>17394</v>
      </c>
      <c r="B2454" s="125" t="s">
        <v>20419</v>
      </c>
    </row>
    <row r="2455" spans="1:2">
      <c r="A2455" s="25" t="s">
        <v>21792</v>
      </c>
      <c r="B2455" s="125" t="s">
        <v>20419</v>
      </c>
    </row>
    <row r="2456" spans="1:2">
      <c r="A2456" s="25" t="s">
        <v>8737</v>
      </c>
      <c r="B2456" s="125" t="s">
        <v>20419</v>
      </c>
    </row>
    <row r="2457" spans="1:2">
      <c r="A2457" s="25" t="s">
        <v>8497</v>
      </c>
      <c r="B2457" s="125" t="s">
        <v>20419</v>
      </c>
    </row>
    <row r="2458" spans="1:2">
      <c r="A2458" s="25" t="s">
        <v>16875</v>
      </c>
      <c r="B2458" s="125" t="s">
        <v>20419</v>
      </c>
    </row>
    <row r="2459" spans="1:2">
      <c r="A2459" s="25" t="s">
        <v>16858</v>
      </c>
      <c r="B2459" s="125" t="s">
        <v>20419</v>
      </c>
    </row>
    <row r="2460" spans="1:2">
      <c r="A2460" s="25" t="s">
        <v>17398</v>
      </c>
      <c r="B2460" s="125" t="s">
        <v>20419</v>
      </c>
    </row>
    <row r="2461" spans="1:2">
      <c r="A2461" s="25" t="s">
        <v>13632</v>
      </c>
      <c r="B2461" s="125" t="s">
        <v>20419</v>
      </c>
    </row>
    <row r="2462" spans="1:2">
      <c r="A2462" s="25" t="s">
        <v>17792</v>
      </c>
      <c r="B2462" s="125" t="s">
        <v>20419</v>
      </c>
    </row>
    <row r="2463" spans="1:2">
      <c r="A2463" s="25" t="s">
        <v>11861</v>
      </c>
      <c r="B2463" s="125" t="s">
        <v>20419</v>
      </c>
    </row>
    <row r="2464" spans="1:2">
      <c r="A2464" s="25" t="s">
        <v>19878</v>
      </c>
      <c r="B2464" s="125" t="s">
        <v>20419</v>
      </c>
    </row>
    <row r="2465" spans="1:2">
      <c r="A2465" s="25" t="s">
        <v>17915</v>
      </c>
      <c r="B2465" s="125" t="s">
        <v>20419</v>
      </c>
    </row>
    <row r="2466" spans="1:2">
      <c r="A2466" s="25" t="s">
        <v>14266</v>
      </c>
      <c r="B2466" s="125" t="s">
        <v>20419</v>
      </c>
    </row>
    <row r="2467" spans="1:2">
      <c r="A2467" s="25" t="s">
        <v>23550</v>
      </c>
      <c r="B2467" s="25" t="s">
        <v>20406</v>
      </c>
    </row>
    <row r="2468" spans="1:2">
      <c r="A2468" s="25" t="s">
        <v>23551</v>
      </c>
      <c r="B2468" s="25" t="s">
        <v>20406</v>
      </c>
    </row>
    <row r="2469" spans="1:2">
      <c r="A2469" s="25" t="s">
        <v>23552</v>
      </c>
      <c r="B2469" s="25" t="s">
        <v>20406</v>
      </c>
    </row>
    <row r="2470" spans="1:2">
      <c r="A2470" s="25" t="s">
        <v>23553</v>
      </c>
      <c r="B2470" s="25" t="s">
        <v>20406</v>
      </c>
    </row>
    <row r="2471" spans="1:2">
      <c r="A2471" s="25" t="s">
        <v>17758</v>
      </c>
      <c r="B2471" s="25" t="s">
        <v>20406</v>
      </c>
    </row>
    <row r="2472" spans="1:2">
      <c r="A2472" s="25" t="s">
        <v>21793</v>
      </c>
      <c r="B2472" s="125" t="s">
        <v>20419</v>
      </c>
    </row>
    <row r="2473" spans="1:2">
      <c r="A2473" s="25" t="s">
        <v>17700</v>
      </c>
      <c r="B2473" s="125" t="s">
        <v>20419</v>
      </c>
    </row>
    <row r="2474" spans="1:2">
      <c r="A2474" s="25" t="s">
        <v>17560</v>
      </c>
      <c r="B2474" s="125" t="s">
        <v>20419</v>
      </c>
    </row>
    <row r="2475" spans="1:2">
      <c r="A2475" s="25" t="s">
        <v>10857</v>
      </c>
      <c r="B2475" s="125" t="s">
        <v>20419</v>
      </c>
    </row>
    <row r="2476" spans="1:2">
      <c r="A2476" s="25" t="s">
        <v>21795</v>
      </c>
      <c r="B2476" s="125" t="s">
        <v>20419</v>
      </c>
    </row>
    <row r="2477" spans="1:2">
      <c r="A2477" s="25" t="s">
        <v>9664</v>
      </c>
      <c r="B2477" s="125" t="s">
        <v>20419</v>
      </c>
    </row>
    <row r="2478" spans="1:2">
      <c r="A2478" s="25" t="s">
        <v>23554</v>
      </c>
      <c r="B2478" s="25" t="s">
        <v>20406</v>
      </c>
    </row>
    <row r="2479" spans="1:2">
      <c r="A2479" s="25" t="s">
        <v>17525</v>
      </c>
      <c r="B2479" s="25" t="s">
        <v>20406</v>
      </c>
    </row>
    <row r="2480" spans="1:2">
      <c r="A2480" s="25" t="s">
        <v>23555</v>
      </c>
      <c r="B2480" s="25" t="s">
        <v>20406</v>
      </c>
    </row>
    <row r="2481" spans="1:2">
      <c r="A2481" s="25" t="s">
        <v>23556</v>
      </c>
      <c r="B2481" s="25" t="s">
        <v>20406</v>
      </c>
    </row>
    <row r="2482" spans="1:2">
      <c r="A2482" s="25" t="s">
        <v>23557</v>
      </c>
      <c r="B2482" s="25" t="s">
        <v>20406</v>
      </c>
    </row>
    <row r="2483" spans="1:2">
      <c r="A2483" s="25" t="s">
        <v>23558</v>
      </c>
      <c r="B2483" s="25" t="s">
        <v>20406</v>
      </c>
    </row>
    <row r="2484" spans="1:2">
      <c r="A2484" s="25" t="s">
        <v>23559</v>
      </c>
      <c r="B2484" s="25" t="s">
        <v>20406</v>
      </c>
    </row>
    <row r="2485" spans="1:2">
      <c r="A2485" s="25" t="s">
        <v>23560</v>
      </c>
      <c r="B2485" s="25" t="s">
        <v>20406</v>
      </c>
    </row>
    <row r="2486" spans="1:2">
      <c r="A2486" s="25" t="s">
        <v>23561</v>
      </c>
      <c r="B2486" s="25" t="s">
        <v>20406</v>
      </c>
    </row>
    <row r="2487" spans="1:2">
      <c r="A2487" s="25" t="s">
        <v>21796</v>
      </c>
      <c r="B2487" s="25" t="s">
        <v>20406</v>
      </c>
    </row>
    <row r="2488" spans="1:2">
      <c r="A2488" s="25" t="s">
        <v>21797</v>
      </c>
      <c r="B2488" s="25" t="s">
        <v>20406</v>
      </c>
    </row>
    <row r="2489" spans="1:2">
      <c r="A2489" s="25" t="s">
        <v>21798</v>
      </c>
      <c r="B2489" s="25" t="s">
        <v>20406</v>
      </c>
    </row>
    <row r="2490" spans="1:2">
      <c r="A2490" s="25" t="s">
        <v>21799</v>
      </c>
      <c r="B2490" s="25" t="s">
        <v>20406</v>
      </c>
    </row>
    <row r="2491" spans="1:2">
      <c r="A2491" s="25" t="s">
        <v>10886</v>
      </c>
      <c r="B2491" s="125" t="s">
        <v>20419</v>
      </c>
    </row>
    <row r="2492" spans="1:2">
      <c r="A2492" s="25" t="s">
        <v>10444</v>
      </c>
      <c r="B2492" s="125" t="s">
        <v>20419</v>
      </c>
    </row>
    <row r="2493" spans="1:2">
      <c r="A2493" s="25" t="s">
        <v>21800</v>
      </c>
      <c r="B2493" s="125" t="s">
        <v>20419</v>
      </c>
    </row>
    <row r="2494" spans="1:2">
      <c r="A2494" s="25" t="s">
        <v>13956</v>
      </c>
      <c r="B2494" s="125" t="s">
        <v>20419</v>
      </c>
    </row>
    <row r="2495" spans="1:2">
      <c r="A2495" s="25" t="s">
        <v>11637</v>
      </c>
      <c r="B2495" s="125" t="s">
        <v>20419</v>
      </c>
    </row>
    <row r="2496" spans="1:2">
      <c r="A2496" s="25" t="s">
        <v>12371</v>
      </c>
      <c r="B2496" s="125" t="s">
        <v>20419</v>
      </c>
    </row>
    <row r="2497" spans="1:2">
      <c r="A2497" s="25" t="s">
        <v>21801</v>
      </c>
      <c r="B2497" s="25" t="s">
        <v>20406</v>
      </c>
    </row>
    <row r="2498" spans="1:2">
      <c r="A2498" s="25" t="s">
        <v>21802</v>
      </c>
      <c r="B2498" s="25" t="s">
        <v>20406</v>
      </c>
    </row>
    <row r="2499" spans="1:2">
      <c r="A2499" s="25" t="s">
        <v>21803</v>
      </c>
      <c r="B2499" s="25" t="s">
        <v>20406</v>
      </c>
    </row>
    <row r="2500" spans="1:2">
      <c r="A2500" s="25" t="s">
        <v>21804</v>
      </c>
      <c r="B2500" s="25" t="s">
        <v>20406</v>
      </c>
    </row>
    <row r="2501" spans="1:2">
      <c r="A2501" s="25" t="s">
        <v>13184</v>
      </c>
      <c r="B2501" s="125" t="s">
        <v>20419</v>
      </c>
    </row>
    <row r="2502" spans="1:2">
      <c r="A2502" s="25" t="s">
        <v>14358</v>
      </c>
      <c r="B2502" s="125" t="s">
        <v>20419</v>
      </c>
    </row>
    <row r="2503" spans="1:2">
      <c r="A2503" s="25" t="s">
        <v>19830</v>
      </c>
      <c r="B2503" s="125" t="s">
        <v>20419</v>
      </c>
    </row>
    <row r="2504" spans="1:2">
      <c r="A2504" s="25" t="s">
        <v>11223</v>
      </c>
      <c r="B2504" s="125" t="s">
        <v>20419</v>
      </c>
    </row>
    <row r="2505" spans="1:2">
      <c r="A2505" s="25" t="s">
        <v>14464</v>
      </c>
      <c r="B2505" s="125" t="s">
        <v>20419</v>
      </c>
    </row>
    <row r="2506" spans="1:2">
      <c r="A2506" s="25" t="s">
        <v>21805</v>
      </c>
      <c r="B2506" s="25" t="s">
        <v>20406</v>
      </c>
    </row>
    <row r="2507" spans="1:2">
      <c r="A2507" s="25" t="s">
        <v>21806</v>
      </c>
      <c r="B2507" s="25" t="s">
        <v>20406</v>
      </c>
    </row>
    <row r="2508" spans="1:2">
      <c r="A2508" s="25" t="s">
        <v>21807</v>
      </c>
      <c r="B2508" s="25" t="s">
        <v>20406</v>
      </c>
    </row>
    <row r="2509" spans="1:2">
      <c r="A2509" s="25" t="s">
        <v>21808</v>
      </c>
      <c r="B2509" s="25" t="s">
        <v>20406</v>
      </c>
    </row>
    <row r="2510" spans="1:2">
      <c r="A2510" s="25" t="s">
        <v>21809</v>
      </c>
      <c r="B2510" s="25" t="s">
        <v>20406</v>
      </c>
    </row>
    <row r="2511" spans="1:2">
      <c r="A2511" s="25" t="s">
        <v>21810</v>
      </c>
      <c r="B2511" s="25" t="s">
        <v>20406</v>
      </c>
    </row>
    <row r="2512" spans="1:2">
      <c r="A2512" s="25" t="s">
        <v>21811</v>
      </c>
      <c r="B2512" s="25" t="s">
        <v>20406</v>
      </c>
    </row>
    <row r="2513" spans="1:2">
      <c r="A2513" s="25" t="s">
        <v>21812</v>
      </c>
      <c r="B2513" s="25" t="s">
        <v>20406</v>
      </c>
    </row>
    <row r="2514" spans="1:2">
      <c r="A2514" s="25" t="s">
        <v>21813</v>
      </c>
      <c r="B2514" s="25" t="s">
        <v>20406</v>
      </c>
    </row>
    <row r="2515" spans="1:2">
      <c r="A2515" s="25" t="s">
        <v>21814</v>
      </c>
      <c r="B2515" s="25" t="s">
        <v>20406</v>
      </c>
    </row>
    <row r="2516" spans="1:2">
      <c r="A2516" s="25" t="s">
        <v>21815</v>
      </c>
      <c r="B2516" s="25" t="s">
        <v>20406</v>
      </c>
    </row>
    <row r="2517" spans="1:2">
      <c r="A2517" s="25" t="s">
        <v>10868</v>
      </c>
      <c r="B2517" s="125" t="s">
        <v>20419</v>
      </c>
    </row>
    <row r="2518" spans="1:2">
      <c r="A2518" s="25" t="s">
        <v>21816</v>
      </c>
      <c r="B2518" s="125" t="s">
        <v>20419</v>
      </c>
    </row>
    <row r="2519" spans="1:2">
      <c r="A2519" s="25" t="s">
        <v>11457</v>
      </c>
      <c r="B2519" s="125" t="s">
        <v>20419</v>
      </c>
    </row>
    <row r="2520" spans="1:2">
      <c r="A2520" s="25" t="s">
        <v>21817</v>
      </c>
      <c r="B2520" s="125" t="s">
        <v>20419</v>
      </c>
    </row>
    <row r="2521" spans="1:2">
      <c r="A2521" s="25" t="s">
        <v>11046</v>
      </c>
      <c r="B2521" s="125" t="s">
        <v>20419</v>
      </c>
    </row>
    <row r="2522" spans="1:2">
      <c r="A2522" s="25" t="s">
        <v>17742</v>
      </c>
      <c r="B2522" s="25" t="s">
        <v>20406</v>
      </c>
    </row>
    <row r="2523" spans="1:2">
      <c r="A2523" s="25" t="s">
        <v>23562</v>
      </c>
      <c r="B2523" s="25" t="s">
        <v>20406</v>
      </c>
    </row>
    <row r="2524" spans="1:2">
      <c r="A2524" s="25" t="s">
        <v>23563</v>
      </c>
      <c r="B2524" s="25" t="s">
        <v>20406</v>
      </c>
    </row>
    <row r="2525" spans="1:2">
      <c r="A2525" s="25" t="s">
        <v>21818</v>
      </c>
      <c r="B2525" s="25" t="s">
        <v>20406</v>
      </c>
    </row>
    <row r="2526" spans="1:2">
      <c r="A2526" s="25" t="s">
        <v>21818</v>
      </c>
      <c r="B2526" s="25" t="s">
        <v>20406</v>
      </c>
    </row>
    <row r="2527" spans="1:2">
      <c r="A2527" s="25" t="s">
        <v>21819</v>
      </c>
      <c r="B2527" s="25" t="s">
        <v>20406</v>
      </c>
    </row>
    <row r="2528" spans="1:2">
      <c r="A2528" s="25" t="s">
        <v>23564</v>
      </c>
      <c r="B2528" s="25" t="s">
        <v>20406</v>
      </c>
    </row>
    <row r="2529" spans="1:2">
      <c r="A2529" s="25" t="s">
        <v>23565</v>
      </c>
      <c r="B2529" s="25" t="s">
        <v>20406</v>
      </c>
    </row>
    <row r="2530" spans="1:2">
      <c r="A2530" s="25" t="s">
        <v>21820</v>
      </c>
      <c r="B2530" s="25" t="s">
        <v>20406</v>
      </c>
    </row>
    <row r="2531" spans="1:2">
      <c r="A2531" s="25" t="s">
        <v>23566</v>
      </c>
      <c r="B2531" s="25" t="s">
        <v>20406</v>
      </c>
    </row>
    <row r="2532" spans="1:2">
      <c r="A2532" s="25" t="s">
        <v>23567</v>
      </c>
      <c r="B2532" s="25" t="s">
        <v>20406</v>
      </c>
    </row>
    <row r="2533" spans="1:2">
      <c r="A2533" s="25" t="s">
        <v>23568</v>
      </c>
      <c r="B2533" s="25" t="s">
        <v>20406</v>
      </c>
    </row>
    <row r="2534" spans="1:2">
      <c r="A2534" s="25" t="s">
        <v>21821</v>
      </c>
      <c r="B2534" s="25" t="s">
        <v>20406</v>
      </c>
    </row>
    <row r="2535" spans="1:2">
      <c r="A2535" s="25" t="s">
        <v>21822</v>
      </c>
      <c r="B2535" s="25" t="s">
        <v>20406</v>
      </c>
    </row>
    <row r="2536" spans="1:2">
      <c r="A2536" s="25" t="s">
        <v>21823</v>
      </c>
      <c r="B2536" s="25" t="s">
        <v>20406</v>
      </c>
    </row>
    <row r="2537" spans="1:2">
      <c r="A2537" s="25" t="s">
        <v>21824</v>
      </c>
      <c r="B2537" s="25" t="s">
        <v>20406</v>
      </c>
    </row>
    <row r="2538" spans="1:2">
      <c r="A2538" s="25" t="s">
        <v>21825</v>
      </c>
      <c r="B2538" s="25" t="s">
        <v>20406</v>
      </c>
    </row>
    <row r="2539" spans="1:2">
      <c r="A2539" s="25" t="s">
        <v>21826</v>
      </c>
      <c r="B2539" s="25" t="s">
        <v>20406</v>
      </c>
    </row>
    <row r="2540" spans="1:2">
      <c r="A2540" s="25" t="s">
        <v>21827</v>
      </c>
      <c r="B2540" s="25" t="s">
        <v>20406</v>
      </c>
    </row>
    <row r="2541" spans="1:2">
      <c r="A2541" s="25" t="s">
        <v>23569</v>
      </c>
      <c r="B2541" s="25" t="s">
        <v>20406</v>
      </c>
    </row>
    <row r="2542" spans="1:2">
      <c r="A2542" s="25" t="s">
        <v>21828</v>
      </c>
      <c r="B2542" s="25" t="s">
        <v>20406</v>
      </c>
    </row>
    <row r="2543" spans="1:2">
      <c r="A2543" s="25" t="s">
        <v>21829</v>
      </c>
      <c r="B2543" s="25" t="s">
        <v>20406</v>
      </c>
    </row>
    <row r="2544" spans="1:2">
      <c r="A2544" s="25" t="s">
        <v>23570</v>
      </c>
      <c r="B2544" s="25" t="s">
        <v>20406</v>
      </c>
    </row>
    <row r="2545" spans="1:2">
      <c r="A2545" s="25" t="s">
        <v>21830</v>
      </c>
      <c r="B2545" s="25" t="s">
        <v>20406</v>
      </c>
    </row>
    <row r="2546" spans="1:2">
      <c r="A2546" s="25" t="s">
        <v>23571</v>
      </c>
      <c r="B2546" s="25" t="s">
        <v>20406</v>
      </c>
    </row>
    <row r="2547" spans="1:2">
      <c r="A2547" s="25" t="s">
        <v>21831</v>
      </c>
      <c r="B2547" s="25" t="s">
        <v>20406</v>
      </c>
    </row>
    <row r="2548" spans="1:2">
      <c r="A2548" s="25" t="s">
        <v>23572</v>
      </c>
      <c r="B2548" s="25" t="s">
        <v>20406</v>
      </c>
    </row>
    <row r="2549" spans="1:2">
      <c r="A2549" s="25" t="s">
        <v>23573</v>
      </c>
      <c r="B2549" s="25" t="s">
        <v>20406</v>
      </c>
    </row>
    <row r="2550" spans="1:2">
      <c r="A2550" s="25" t="s">
        <v>23574</v>
      </c>
      <c r="B2550" s="25" t="s">
        <v>20406</v>
      </c>
    </row>
    <row r="2551" spans="1:2">
      <c r="A2551" s="25" t="s">
        <v>23575</v>
      </c>
      <c r="B2551" s="25" t="s">
        <v>20406</v>
      </c>
    </row>
    <row r="2552" spans="1:2">
      <c r="A2552" s="25" t="s">
        <v>21832</v>
      </c>
      <c r="B2552" s="25" t="s">
        <v>20406</v>
      </c>
    </row>
    <row r="2553" spans="1:2">
      <c r="A2553" s="25" t="s">
        <v>21833</v>
      </c>
      <c r="B2553" s="25" t="s">
        <v>20406</v>
      </c>
    </row>
    <row r="2554" spans="1:2">
      <c r="A2554" s="25" t="s">
        <v>21834</v>
      </c>
      <c r="B2554" s="25" t="s">
        <v>20406</v>
      </c>
    </row>
    <row r="2555" spans="1:2">
      <c r="A2555" s="25" t="s">
        <v>21835</v>
      </c>
      <c r="B2555" s="25" t="s">
        <v>20406</v>
      </c>
    </row>
    <row r="2556" spans="1:2">
      <c r="A2556" s="25" t="s">
        <v>21836</v>
      </c>
      <c r="B2556" s="25" t="s">
        <v>20406</v>
      </c>
    </row>
    <row r="2557" spans="1:2">
      <c r="A2557" s="25" t="s">
        <v>21837</v>
      </c>
      <c r="B2557" s="25" t="s">
        <v>20406</v>
      </c>
    </row>
    <row r="2558" spans="1:2">
      <c r="A2558" s="25" t="s">
        <v>21838</v>
      </c>
      <c r="B2558" s="25" t="s">
        <v>20406</v>
      </c>
    </row>
    <row r="2559" spans="1:2">
      <c r="A2559" s="25" t="s">
        <v>21839</v>
      </c>
      <c r="B2559" s="25" t="s">
        <v>20406</v>
      </c>
    </row>
    <row r="2560" spans="1:2">
      <c r="A2560" s="25" t="s">
        <v>21840</v>
      </c>
      <c r="B2560" s="25" t="s">
        <v>20406</v>
      </c>
    </row>
    <row r="2561" spans="1:2">
      <c r="A2561" s="25" t="s">
        <v>21841</v>
      </c>
      <c r="B2561" s="125" t="s">
        <v>20419</v>
      </c>
    </row>
    <row r="2562" spans="1:2">
      <c r="A2562" s="25" t="s">
        <v>21842</v>
      </c>
      <c r="B2562" s="125" t="s">
        <v>20419</v>
      </c>
    </row>
    <row r="2563" spans="1:2">
      <c r="A2563" s="25" t="s">
        <v>21843</v>
      </c>
      <c r="B2563" s="125" t="s">
        <v>20419</v>
      </c>
    </row>
    <row r="2564" spans="1:2">
      <c r="A2564" s="25" t="s">
        <v>15584</v>
      </c>
      <c r="B2564" s="125" t="s">
        <v>20419</v>
      </c>
    </row>
    <row r="2565" spans="1:2">
      <c r="A2565" s="25" t="s">
        <v>21844</v>
      </c>
      <c r="B2565" s="125" t="s">
        <v>20419</v>
      </c>
    </row>
    <row r="2566" spans="1:2">
      <c r="A2566" s="25" t="s">
        <v>19523</v>
      </c>
      <c r="B2566" s="125" t="s">
        <v>20419</v>
      </c>
    </row>
    <row r="2567" spans="1:2">
      <c r="A2567" s="25" t="s">
        <v>19550</v>
      </c>
      <c r="B2567" s="125" t="s">
        <v>20419</v>
      </c>
    </row>
    <row r="2568" spans="1:2">
      <c r="A2568" s="25" t="s">
        <v>17900</v>
      </c>
      <c r="B2568" s="125" t="s">
        <v>20419</v>
      </c>
    </row>
    <row r="2569" spans="1:2">
      <c r="A2569" s="25" t="s">
        <v>13674</v>
      </c>
      <c r="B2569" s="125" t="s">
        <v>20419</v>
      </c>
    </row>
    <row r="2570" spans="1:2">
      <c r="A2570" s="25" t="s">
        <v>12773</v>
      </c>
      <c r="B2570" s="125" t="s">
        <v>20419</v>
      </c>
    </row>
    <row r="2571" spans="1:2">
      <c r="A2571" s="25" t="s">
        <v>17771</v>
      </c>
      <c r="B2571" s="125" t="s">
        <v>20419</v>
      </c>
    </row>
    <row r="2572" spans="1:2">
      <c r="A2572" s="25" t="s">
        <v>7868</v>
      </c>
      <c r="B2572" s="125" t="s">
        <v>20419</v>
      </c>
    </row>
    <row r="2573" spans="1:2">
      <c r="A2573" s="25" t="s">
        <v>21845</v>
      </c>
      <c r="B2573" s="125" t="s">
        <v>20419</v>
      </c>
    </row>
    <row r="2574" spans="1:2">
      <c r="A2574" s="25" t="s">
        <v>15235</v>
      </c>
      <c r="B2574" s="125" t="s">
        <v>20419</v>
      </c>
    </row>
    <row r="2575" spans="1:2">
      <c r="A2575" s="25" t="s">
        <v>21846</v>
      </c>
      <c r="B2575" s="125" t="s">
        <v>20419</v>
      </c>
    </row>
    <row r="2576" spans="1:2">
      <c r="A2576" s="25" t="s">
        <v>21847</v>
      </c>
      <c r="B2576" s="125" t="s">
        <v>20419</v>
      </c>
    </row>
    <row r="2577" spans="1:2">
      <c r="A2577" s="25" t="s">
        <v>17766</v>
      </c>
      <c r="B2577" s="125" t="s">
        <v>20419</v>
      </c>
    </row>
    <row r="2578" spans="1:2">
      <c r="A2578" s="25" t="s">
        <v>9885</v>
      </c>
      <c r="B2578" s="25" t="s">
        <v>20406</v>
      </c>
    </row>
    <row r="2579" spans="1:2">
      <c r="A2579" s="25" t="s">
        <v>21848</v>
      </c>
      <c r="B2579" s="125" t="s">
        <v>20419</v>
      </c>
    </row>
    <row r="2580" spans="1:2">
      <c r="A2580" s="25" t="s">
        <v>15751</v>
      </c>
      <c r="B2580" s="125" t="s">
        <v>20419</v>
      </c>
    </row>
    <row r="2581" spans="1:2">
      <c r="A2581" s="25" t="s">
        <v>23576</v>
      </c>
      <c r="B2581" s="25" t="s">
        <v>20406</v>
      </c>
    </row>
    <row r="2582" spans="1:2">
      <c r="A2582" s="25" t="s">
        <v>23577</v>
      </c>
      <c r="B2582" s="25" t="s">
        <v>20406</v>
      </c>
    </row>
    <row r="2583" spans="1:2">
      <c r="A2583" s="25" t="s">
        <v>23578</v>
      </c>
      <c r="B2583" s="25" t="s">
        <v>20406</v>
      </c>
    </row>
    <row r="2584" spans="1:2">
      <c r="A2584" s="25" t="s">
        <v>23579</v>
      </c>
      <c r="B2584" s="25" t="s">
        <v>20406</v>
      </c>
    </row>
    <row r="2585" spans="1:2">
      <c r="A2585" s="25" t="s">
        <v>23580</v>
      </c>
      <c r="B2585" s="25" t="s">
        <v>20406</v>
      </c>
    </row>
    <row r="2586" spans="1:2">
      <c r="A2586" s="25" t="s">
        <v>21849</v>
      </c>
      <c r="B2586" s="25" t="s">
        <v>20406</v>
      </c>
    </row>
    <row r="2587" spans="1:2">
      <c r="A2587" s="25" t="s">
        <v>23581</v>
      </c>
      <c r="B2587" s="25" t="s">
        <v>20406</v>
      </c>
    </row>
    <row r="2588" spans="1:2">
      <c r="A2588" s="25" t="s">
        <v>23582</v>
      </c>
      <c r="B2588" s="25" t="s">
        <v>20406</v>
      </c>
    </row>
    <row r="2589" spans="1:2">
      <c r="A2589" s="25" t="s">
        <v>21850</v>
      </c>
      <c r="B2589" s="25" t="s">
        <v>20406</v>
      </c>
    </row>
    <row r="2590" spans="1:2">
      <c r="A2590" s="25" t="s">
        <v>21851</v>
      </c>
      <c r="B2590" s="25" t="s">
        <v>20406</v>
      </c>
    </row>
    <row r="2591" spans="1:2">
      <c r="A2591" s="25" t="s">
        <v>21852</v>
      </c>
      <c r="B2591" s="25" t="s">
        <v>20406</v>
      </c>
    </row>
    <row r="2592" spans="1:2">
      <c r="A2592" s="25" t="s">
        <v>21853</v>
      </c>
      <c r="B2592" s="25" t="s">
        <v>20406</v>
      </c>
    </row>
    <row r="2593" spans="1:2">
      <c r="A2593" s="25" t="s">
        <v>21854</v>
      </c>
      <c r="B2593" s="25" t="s">
        <v>20406</v>
      </c>
    </row>
    <row r="2594" spans="1:2">
      <c r="A2594" s="25" t="s">
        <v>21855</v>
      </c>
      <c r="B2594" s="25" t="s">
        <v>20406</v>
      </c>
    </row>
    <row r="2595" spans="1:2">
      <c r="A2595" s="25" t="s">
        <v>21856</v>
      </c>
      <c r="B2595" s="25" t="s">
        <v>20406</v>
      </c>
    </row>
    <row r="2596" spans="1:2">
      <c r="A2596" s="25" t="s">
        <v>21857</v>
      </c>
      <c r="B2596" s="25" t="s">
        <v>20406</v>
      </c>
    </row>
    <row r="2597" spans="1:2">
      <c r="A2597" s="25" t="s">
        <v>14790</v>
      </c>
      <c r="B2597" s="125" t="s">
        <v>20419</v>
      </c>
    </row>
    <row r="2598" spans="1:2">
      <c r="A2598" s="25" t="s">
        <v>9109</v>
      </c>
      <c r="B2598" s="125" t="s">
        <v>20419</v>
      </c>
    </row>
    <row r="2599" spans="1:2">
      <c r="A2599" s="25" t="s">
        <v>21858</v>
      </c>
      <c r="B2599" s="125" t="s">
        <v>20419</v>
      </c>
    </row>
    <row r="2600" spans="1:2">
      <c r="A2600" s="25" t="s">
        <v>7614</v>
      </c>
      <c r="B2600" s="25" t="s">
        <v>20406</v>
      </c>
    </row>
    <row r="2601" spans="1:2">
      <c r="A2601" s="25" t="s">
        <v>9917</v>
      </c>
      <c r="B2601" s="125" t="s">
        <v>20419</v>
      </c>
    </row>
    <row r="2602" spans="1:2">
      <c r="A2602" s="25" t="s">
        <v>9088</v>
      </c>
      <c r="B2602" s="125" t="s">
        <v>20419</v>
      </c>
    </row>
    <row r="2603" spans="1:2">
      <c r="A2603" s="25" t="s">
        <v>10920</v>
      </c>
      <c r="B2603" s="125" t="s">
        <v>20419</v>
      </c>
    </row>
    <row r="2604" spans="1:2">
      <c r="A2604" s="25" t="s">
        <v>13971</v>
      </c>
      <c r="B2604" s="125" t="s">
        <v>20419</v>
      </c>
    </row>
    <row r="2605" spans="1:2">
      <c r="A2605" s="25" t="s">
        <v>15940</v>
      </c>
      <c r="B2605" s="125" t="s">
        <v>20419</v>
      </c>
    </row>
    <row r="2606" spans="1:2">
      <c r="A2606" s="25" t="s">
        <v>23583</v>
      </c>
      <c r="B2606" s="125" t="s">
        <v>20419</v>
      </c>
    </row>
    <row r="2607" spans="1:2">
      <c r="A2607" s="25" t="s">
        <v>21859</v>
      </c>
      <c r="B2607" s="25" t="s">
        <v>20406</v>
      </c>
    </row>
    <row r="2608" spans="1:2">
      <c r="A2608" s="25" t="s">
        <v>21860</v>
      </c>
      <c r="B2608" s="25" t="s">
        <v>20406</v>
      </c>
    </row>
    <row r="2609" spans="1:2">
      <c r="A2609" s="25" t="s">
        <v>21861</v>
      </c>
      <c r="B2609" s="25" t="s">
        <v>20406</v>
      </c>
    </row>
    <row r="2610" spans="1:2">
      <c r="A2610" s="25" t="s">
        <v>21862</v>
      </c>
      <c r="B2610" s="25" t="s">
        <v>20406</v>
      </c>
    </row>
    <row r="2611" spans="1:2">
      <c r="A2611" s="25" t="s">
        <v>21863</v>
      </c>
      <c r="B2611" s="25" t="s">
        <v>20406</v>
      </c>
    </row>
    <row r="2612" spans="1:2">
      <c r="A2612" s="25" t="s">
        <v>9219</v>
      </c>
      <c r="B2612" s="125" t="s">
        <v>20419</v>
      </c>
    </row>
    <row r="2613" spans="1:2">
      <c r="A2613" s="25" t="s">
        <v>17806</v>
      </c>
      <c r="B2613" s="125" t="s">
        <v>20419</v>
      </c>
    </row>
    <row r="2614" spans="1:2">
      <c r="A2614" s="25" t="s">
        <v>21864</v>
      </c>
      <c r="B2614" s="125" t="s">
        <v>20419</v>
      </c>
    </row>
    <row r="2615" spans="1:2">
      <c r="A2615" s="25" t="s">
        <v>21865</v>
      </c>
      <c r="B2615" s="125" t="s">
        <v>20419</v>
      </c>
    </row>
    <row r="2616" spans="1:2">
      <c r="A2616" s="25" t="s">
        <v>23584</v>
      </c>
      <c r="B2616" s="125" t="s">
        <v>20419</v>
      </c>
    </row>
    <row r="2617" spans="1:2">
      <c r="A2617" s="25" t="s">
        <v>19114</v>
      </c>
      <c r="B2617" s="125" t="s">
        <v>20419</v>
      </c>
    </row>
    <row r="2618" spans="1:2">
      <c r="A2618" s="25" t="s">
        <v>21866</v>
      </c>
      <c r="B2618" s="125" t="s">
        <v>20419</v>
      </c>
    </row>
    <row r="2619" spans="1:2">
      <c r="A2619" s="25" t="s">
        <v>19950</v>
      </c>
      <c r="B2619" s="125" t="s">
        <v>20419</v>
      </c>
    </row>
    <row r="2620" spans="1:2">
      <c r="A2620" s="25" t="s">
        <v>7978</v>
      </c>
      <c r="B2620" s="25" t="s">
        <v>20406</v>
      </c>
    </row>
    <row r="2621" spans="1:2">
      <c r="A2621" s="25" t="s">
        <v>21867</v>
      </c>
      <c r="B2621" s="125" t="s">
        <v>20419</v>
      </c>
    </row>
    <row r="2622" spans="1:2">
      <c r="A2622" s="25" t="s">
        <v>23585</v>
      </c>
      <c r="B2622" s="25" t="s">
        <v>20406</v>
      </c>
    </row>
    <row r="2623" spans="1:2">
      <c r="A2623" s="25" t="s">
        <v>23586</v>
      </c>
      <c r="B2623" s="25" t="s">
        <v>20406</v>
      </c>
    </row>
    <row r="2624" spans="1:2">
      <c r="A2624" s="25" t="s">
        <v>23586</v>
      </c>
      <c r="B2624" s="25" t="s">
        <v>20406</v>
      </c>
    </row>
    <row r="2625" spans="1:2">
      <c r="A2625" s="25" t="s">
        <v>23586</v>
      </c>
      <c r="B2625" s="25" t="s">
        <v>20406</v>
      </c>
    </row>
    <row r="2626" spans="1:2">
      <c r="A2626" s="25" t="s">
        <v>23586</v>
      </c>
      <c r="B2626" s="25" t="s">
        <v>20406</v>
      </c>
    </row>
    <row r="2627" spans="1:2">
      <c r="A2627" s="25" t="s">
        <v>23586</v>
      </c>
      <c r="B2627" s="25" t="s">
        <v>20406</v>
      </c>
    </row>
    <row r="2628" spans="1:2">
      <c r="A2628" s="25" t="s">
        <v>21868</v>
      </c>
      <c r="B2628" s="25" t="s">
        <v>20406</v>
      </c>
    </row>
    <row r="2629" spans="1:2">
      <c r="A2629" s="25" t="s">
        <v>19556</v>
      </c>
      <c r="B2629" s="125" t="s">
        <v>20419</v>
      </c>
    </row>
    <row r="2630" spans="1:2">
      <c r="A2630" s="25" t="s">
        <v>23587</v>
      </c>
      <c r="B2630" s="125" t="s">
        <v>20419</v>
      </c>
    </row>
    <row r="2631" spans="1:2">
      <c r="A2631" s="25" t="s">
        <v>23588</v>
      </c>
      <c r="B2631" s="25" t="s">
        <v>20406</v>
      </c>
    </row>
    <row r="2632" spans="1:2">
      <c r="A2632" s="25" t="s">
        <v>23589</v>
      </c>
      <c r="B2632" s="25" t="s">
        <v>20406</v>
      </c>
    </row>
    <row r="2633" spans="1:2">
      <c r="A2633" s="25" t="s">
        <v>23590</v>
      </c>
      <c r="B2633" s="25" t="s">
        <v>20406</v>
      </c>
    </row>
    <row r="2634" spans="1:2">
      <c r="A2634" s="25" t="s">
        <v>23591</v>
      </c>
      <c r="B2634" s="25" t="s">
        <v>20406</v>
      </c>
    </row>
    <row r="2635" spans="1:2">
      <c r="A2635" s="25" t="s">
        <v>23592</v>
      </c>
      <c r="B2635" s="25" t="s">
        <v>20406</v>
      </c>
    </row>
    <row r="2636" spans="1:2">
      <c r="A2636" s="25" t="s">
        <v>23593</v>
      </c>
      <c r="B2636" s="25" t="s">
        <v>20406</v>
      </c>
    </row>
    <row r="2637" spans="1:2">
      <c r="A2637" s="25" t="s">
        <v>23594</v>
      </c>
      <c r="B2637" s="25" t="s">
        <v>20406</v>
      </c>
    </row>
    <row r="2638" spans="1:2">
      <c r="A2638" s="25" t="s">
        <v>23594</v>
      </c>
      <c r="B2638" s="25" t="s">
        <v>20406</v>
      </c>
    </row>
    <row r="2639" spans="1:2">
      <c r="A2639" s="25" t="s">
        <v>23595</v>
      </c>
      <c r="B2639" s="25" t="s">
        <v>20406</v>
      </c>
    </row>
    <row r="2640" spans="1:2">
      <c r="A2640" s="25" t="s">
        <v>23596</v>
      </c>
      <c r="B2640" s="25" t="s">
        <v>20406</v>
      </c>
    </row>
    <row r="2641" spans="1:2">
      <c r="A2641" s="25" t="s">
        <v>23597</v>
      </c>
      <c r="B2641" s="25" t="s">
        <v>20406</v>
      </c>
    </row>
    <row r="2642" spans="1:2">
      <c r="A2642" s="25" t="s">
        <v>23598</v>
      </c>
      <c r="B2642" s="25" t="s">
        <v>20406</v>
      </c>
    </row>
    <row r="2643" spans="1:2">
      <c r="A2643" s="25" t="s">
        <v>23599</v>
      </c>
      <c r="B2643" s="25" t="s">
        <v>20406</v>
      </c>
    </row>
    <row r="2644" spans="1:2">
      <c r="A2644" s="25" t="s">
        <v>23600</v>
      </c>
      <c r="B2644" s="25" t="s">
        <v>20406</v>
      </c>
    </row>
    <row r="2645" spans="1:2">
      <c r="A2645" s="25" t="s">
        <v>23601</v>
      </c>
      <c r="B2645" s="25" t="s">
        <v>20406</v>
      </c>
    </row>
    <row r="2646" spans="1:2">
      <c r="A2646" s="25" t="s">
        <v>23602</v>
      </c>
      <c r="B2646" s="25" t="s">
        <v>20406</v>
      </c>
    </row>
    <row r="2647" spans="1:2">
      <c r="A2647" s="25" t="s">
        <v>23603</v>
      </c>
      <c r="B2647" s="25" t="s">
        <v>20406</v>
      </c>
    </row>
    <row r="2648" spans="1:2">
      <c r="A2648" s="25" t="s">
        <v>23604</v>
      </c>
      <c r="B2648" s="25" t="s">
        <v>20406</v>
      </c>
    </row>
    <row r="2649" spans="1:2">
      <c r="A2649" s="25" t="s">
        <v>23605</v>
      </c>
      <c r="B2649" s="25" t="s">
        <v>20406</v>
      </c>
    </row>
    <row r="2650" spans="1:2">
      <c r="A2650" s="25" t="s">
        <v>23606</v>
      </c>
      <c r="B2650" s="25" t="s">
        <v>20406</v>
      </c>
    </row>
    <row r="2651" spans="1:2">
      <c r="A2651" s="25" t="s">
        <v>23607</v>
      </c>
      <c r="B2651" s="25" t="s">
        <v>20406</v>
      </c>
    </row>
    <row r="2652" spans="1:2">
      <c r="A2652" s="25" t="s">
        <v>23608</v>
      </c>
      <c r="B2652" s="25" t="s">
        <v>20406</v>
      </c>
    </row>
    <row r="2653" spans="1:2">
      <c r="A2653" s="25" t="s">
        <v>23609</v>
      </c>
      <c r="B2653" s="25" t="s">
        <v>20406</v>
      </c>
    </row>
    <row r="2654" spans="1:2">
      <c r="A2654" s="25" t="s">
        <v>23610</v>
      </c>
      <c r="B2654" s="25" t="s">
        <v>20406</v>
      </c>
    </row>
    <row r="2655" spans="1:2">
      <c r="A2655" s="25" t="s">
        <v>15725</v>
      </c>
      <c r="B2655" s="125" t="s">
        <v>20419</v>
      </c>
    </row>
    <row r="2656" spans="1:2">
      <c r="A2656" s="25" t="s">
        <v>23611</v>
      </c>
      <c r="B2656" s="25" t="s">
        <v>20406</v>
      </c>
    </row>
    <row r="2657" spans="1:2">
      <c r="A2657" s="25" t="s">
        <v>21869</v>
      </c>
      <c r="B2657" s="25" t="s">
        <v>20406</v>
      </c>
    </row>
    <row r="2658" spans="1:2">
      <c r="A2658" s="25" t="s">
        <v>21870</v>
      </c>
      <c r="B2658" s="25" t="s">
        <v>20406</v>
      </c>
    </row>
    <row r="2659" spans="1:2">
      <c r="A2659" s="25" t="s">
        <v>21871</v>
      </c>
      <c r="B2659" s="25" t="s">
        <v>20406</v>
      </c>
    </row>
    <row r="2660" spans="1:2">
      <c r="A2660" s="25" t="s">
        <v>21872</v>
      </c>
      <c r="B2660" s="25" t="s">
        <v>20406</v>
      </c>
    </row>
    <row r="2661" spans="1:2">
      <c r="A2661" s="25" t="s">
        <v>21873</v>
      </c>
      <c r="B2661" s="25" t="s">
        <v>20406</v>
      </c>
    </row>
    <row r="2662" spans="1:2">
      <c r="A2662" s="25" t="s">
        <v>21874</v>
      </c>
      <c r="B2662" s="25" t="s">
        <v>20406</v>
      </c>
    </row>
    <row r="2663" spans="1:2">
      <c r="A2663" s="25" t="s">
        <v>21875</v>
      </c>
      <c r="B2663" s="25" t="s">
        <v>20406</v>
      </c>
    </row>
    <row r="2664" spans="1:2">
      <c r="A2664" s="25" t="s">
        <v>21876</v>
      </c>
      <c r="B2664" s="25" t="s">
        <v>20406</v>
      </c>
    </row>
    <row r="2665" spans="1:2">
      <c r="A2665" s="25" t="s">
        <v>21877</v>
      </c>
      <c r="B2665" s="25" t="s">
        <v>20406</v>
      </c>
    </row>
    <row r="2666" spans="1:2">
      <c r="A2666" s="25" t="s">
        <v>21878</v>
      </c>
      <c r="B2666" s="25" t="s">
        <v>20406</v>
      </c>
    </row>
    <row r="2667" spans="1:2">
      <c r="A2667" s="25" t="s">
        <v>21879</v>
      </c>
      <c r="B2667" s="25" t="s">
        <v>20406</v>
      </c>
    </row>
    <row r="2668" spans="1:2">
      <c r="A2668" s="25" t="s">
        <v>21880</v>
      </c>
      <c r="B2668" s="25" t="s">
        <v>20406</v>
      </c>
    </row>
    <row r="2669" spans="1:2">
      <c r="A2669" s="25" t="s">
        <v>21881</v>
      </c>
      <c r="B2669" s="25" t="s">
        <v>20406</v>
      </c>
    </row>
    <row r="2670" spans="1:2">
      <c r="A2670" s="25" t="s">
        <v>13453</v>
      </c>
      <c r="B2670" s="125" t="s">
        <v>20419</v>
      </c>
    </row>
    <row r="2671" spans="1:2">
      <c r="A2671" s="25" t="s">
        <v>15222</v>
      </c>
      <c r="B2671" s="125" t="s">
        <v>20419</v>
      </c>
    </row>
    <row r="2672" spans="1:2">
      <c r="A2672" s="25" t="s">
        <v>13886</v>
      </c>
      <c r="B2672" s="125" t="s">
        <v>20419</v>
      </c>
    </row>
    <row r="2673" spans="1:2">
      <c r="A2673" s="25" t="s">
        <v>16517</v>
      </c>
      <c r="B2673" s="125" t="s">
        <v>20419</v>
      </c>
    </row>
    <row r="2674" spans="1:2">
      <c r="A2674" s="25" t="s">
        <v>15581</v>
      </c>
      <c r="B2674" s="125" t="s">
        <v>20419</v>
      </c>
    </row>
    <row r="2675" spans="1:2">
      <c r="A2675" s="25" t="s">
        <v>14586</v>
      </c>
      <c r="B2675" s="125" t="s">
        <v>20419</v>
      </c>
    </row>
    <row r="2676" spans="1:2">
      <c r="A2676" s="25" t="s">
        <v>17146</v>
      </c>
      <c r="B2676" s="125" t="s">
        <v>20419</v>
      </c>
    </row>
    <row r="2677" spans="1:2">
      <c r="A2677" s="25" t="s">
        <v>17219</v>
      </c>
      <c r="B2677" s="125" t="s">
        <v>20419</v>
      </c>
    </row>
    <row r="2678" spans="1:2">
      <c r="A2678" s="25" t="s">
        <v>23612</v>
      </c>
      <c r="B2678" s="25" t="s">
        <v>20406</v>
      </c>
    </row>
    <row r="2679" spans="1:2">
      <c r="A2679" s="25" t="s">
        <v>21882</v>
      </c>
      <c r="B2679" s="25" t="s">
        <v>20406</v>
      </c>
    </row>
    <row r="2680" spans="1:2">
      <c r="A2680" s="25" t="s">
        <v>23613</v>
      </c>
      <c r="B2680" s="125" t="s">
        <v>20419</v>
      </c>
    </row>
    <row r="2681" spans="1:2">
      <c r="A2681" s="25" t="s">
        <v>18823</v>
      </c>
      <c r="B2681" s="125" t="s">
        <v>20419</v>
      </c>
    </row>
    <row r="2682" spans="1:2">
      <c r="A2682" s="25" t="s">
        <v>21884</v>
      </c>
      <c r="B2682" s="125" t="s">
        <v>20419</v>
      </c>
    </row>
    <row r="2683" spans="1:2">
      <c r="A2683" s="25" t="s">
        <v>17947</v>
      </c>
      <c r="B2683" s="125" t="s">
        <v>20419</v>
      </c>
    </row>
    <row r="2684" spans="1:2">
      <c r="A2684" s="25" t="s">
        <v>23614</v>
      </c>
      <c r="B2684" s="25" t="s">
        <v>20406</v>
      </c>
    </row>
    <row r="2685" spans="1:2">
      <c r="A2685" s="25" t="s">
        <v>23615</v>
      </c>
      <c r="B2685" s="25" t="s">
        <v>20406</v>
      </c>
    </row>
    <row r="2686" spans="1:2">
      <c r="A2686" s="25" t="s">
        <v>23616</v>
      </c>
      <c r="B2686" s="25" t="s">
        <v>20406</v>
      </c>
    </row>
    <row r="2687" spans="1:2">
      <c r="A2687" s="25" t="s">
        <v>23617</v>
      </c>
      <c r="B2687" s="25" t="s">
        <v>20406</v>
      </c>
    </row>
    <row r="2688" spans="1:2">
      <c r="A2688" s="25" t="s">
        <v>23618</v>
      </c>
      <c r="B2688" s="25" t="s">
        <v>20406</v>
      </c>
    </row>
    <row r="2689" spans="1:2">
      <c r="A2689" s="25" t="s">
        <v>23619</v>
      </c>
      <c r="B2689" s="25" t="s">
        <v>20406</v>
      </c>
    </row>
    <row r="2690" spans="1:2">
      <c r="A2690" s="25" t="s">
        <v>23620</v>
      </c>
      <c r="B2690" s="25" t="s">
        <v>20406</v>
      </c>
    </row>
    <row r="2691" spans="1:2">
      <c r="A2691" s="25" t="s">
        <v>23621</v>
      </c>
      <c r="B2691" s="25" t="s">
        <v>20406</v>
      </c>
    </row>
    <row r="2692" spans="1:2">
      <c r="A2692" s="25" t="s">
        <v>23622</v>
      </c>
      <c r="B2692" s="25" t="s">
        <v>20406</v>
      </c>
    </row>
    <row r="2693" spans="1:2">
      <c r="A2693" s="25" t="s">
        <v>21885</v>
      </c>
      <c r="B2693" s="125" t="s">
        <v>20419</v>
      </c>
    </row>
    <row r="2694" spans="1:2">
      <c r="A2694" s="25" t="s">
        <v>21886</v>
      </c>
      <c r="B2694" s="25" t="s">
        <v>20406</v>
      </c>
    </row>
    <row r="2695" spans="1:2">
      <c r="A2695" s="25" t="s">
        <v>21887</v>
      </c>
      <c r="B2695" s="25" t="s">
        <v>20406</v>
      </c>
    </row>
    <row r="2696" spans="1:2">
      <c r="A2696" s="25" t="s">
        <v>21888</v>
      </c>
      <c r="B2696" s="25" t="s">
        <v>20406</v>
      </c>
    </row>
    <row r="2697" spans="1:2">
      <c r="A2697" s="25" t="s">
        <v>21889</v>
      </c>
      <c r="B2697" s="25" t="s">
        <v>20406</v>
      </c>
    </row>
    <row r="2698" spans="1:2">
      <c r="A2698" s="25" t="s">
        <v>21890</v>
      </c>
      <c r="B2698" s="25" t="s">
        <v>20406</v>
      </c>
    </row>
    <row r="2699" spans="1:2">
      <c r="A2699" s="25" t="s">
        <v>21891</v>
      </c>
      <c r="B2699" s="25" t="s">
        <v>20406</v>
      </c>
    </row>
    <row r="2700" spans="1:2">
      <c r="A2700" s="25" t="s">
        <v>21892</v>
      </c>
      <c r="B2700" s="25" t="s">
        <v>20406</v>
      </c>
    </row>
    <row r="2701" spans="1:2">
      <c r="A2701" s="25" t="s">
        <v>21893</v>
      </c>
      <c r="B2701" s="25" t="s">
        <v>20406</v>
      </c>
    </row>
    <row r="2702" spans="1:2">
      <c r="A2702" s="25" t="s">
        <v>7949</v>
      </c>
      <c r="B2702" s="125" t="s">
        <v>20419</v>
      </c>
    </row>
    <row r="2703" spans="1:2">
      <c r="A2703" s="25" t="s">
        <v>21894</v>
      </c>
      <c r="B2703" s="25" t="s">
        <v>20406</v>
      </c>
    </row>
    <row r="2704" spans="1:2">
      <c r="A2704" s="25" t="s">
        <v>21895</v>
      </c>
      <c r="B2704" s="25" t="s">
        <v>20406</v>
      </c>
    </row>
    <row r="2705" spans="1:2">
      <c r="A2705" s="25" t="s">
        <v>10535</v>
      </c>
      <c r="B2705" s="125" t="s">
        <v>20419</v>
      </c>
    </row>
    <row r="2706" spans="1:2">
      <c r="A2706" s="25" t="s">
        <v>11931</v>
      </c>
      <c r="B2706" s="125" t="s">
        <v>20419</v>
      </c>
    </row>
    <row r="2707" spans="1:2">
      <c r="A2707" s="25" t="s">
        <v>13668</v>
      </c>
      <c r="B2707" s="125" t="s">
        <v>20419</v>
      </c>
    </row>
    <row r="2708" spans="1:2">
      <c r="A2708" s="25" t="s">
        <v>21896</v>
      </c>
      <c r="B2708" s="125" t="s">
        <v>20419</v>
      </c>
    </row>
    <row r="2709" spans="1:2">
      <c r="A2709" s="25" t="s">
        <v>11674</v>
      </c>
      <c r="B2709" s="125" t="s">
        <v>20419</v>
      </c>
    </row>
    <row r="2710" spans="1:2">
      <c r="A2710" s="25" t="s">
        <v>10099</v>
      </c>
      <c r="B2710" s="125" t="s">
        <v>20419</v>
      </c>
    </row>
    <row r="2711" spans="1:2">
      <c r="A2711" s="25" t="s">
        <v>17279</v>
      </c>
      <c r="B2711" s="125" t="s">
        <v>20419</v>
      </c>
    </row>
    <row r="2712" spans="1:2">
      <c r="A2712" s="25" t="s">
        <v>13662</v>
      </c>
      <c r="B2712" s="125" t="s">
        <v>20419</v>
      </c>
    </row>
    <row r="2713" spans="1:2">
      <c r="A2713" s="25" t="s">
        <v>14346</v>
      </c>
      <c r="B2713" s="125" t="s">
        <v>20419</v>
      </c>
    </row>
    <row r="2714" spans="1:2">
      <c r="A2714" s="25" t="s">
        <v>11856</v>
      </c>
      <c r="B2714" s="125" t="s">
        <v>20419</v>
      </c>
    </row>
    <row r="2715" spans="1:2">
      <c r="A2715" s="25" t="s">
        <v>11678</v>
      </c>
      <c r="B2715" s="125" t="s">
        <v>20419</v>
      </c>
    </row>
    <row r="2716" spans="1:2">
      <c r="A2716" s="25" t="s">
        <v>21897</v>
      </c>
      <c r="B2716" s="125" t="s">
        <v>20419</v>
      </c>
    </row>
    <row r="2717" spans="1:2">
      <c r="A2717" s="25" t="s">
        <v>15528</v>
      </c>
      <c r="B2717" s="125" t="s">
        <v>20419</v>
      </c>
    </row>
    <row r="2718" spans="1:2">
      <c r="A2718" s="25" t="s">
        <v>21898</v>
      </c>
      <c r="B2718" s="125" t="s">
        <v>20419</v>
      </c>
    </row>
    <row r="2719" spans="1:2">
      <c r="A2719" s="25" t="s">
        <v>21899</v>
      </c>
      <c r="B2719" s="25" t="s">
        <v>20406</v>
      </c>
    </row>
    <row r="2720" spans="1:2">
      <c r="A2720" s="25" t="s">
        <v>21900</v>
      </c>
      <c r="B2720" s="125" t="s">
        <v>20419</v>
      </c>
    </row>
    <row r="2721" spans="1:2">
      <c r="A2721" s="25" t="s">
        <v>21901</v>
      </c>
      <c r="B2721" s="125" t="s">
        <v>20419</v>
      </c>
    </row>
    <row r="2722" spans="1:2">
      <c r="A2722" s="25" t="s">
        <v>21902</v>
      </c>
      <c r="B2722" s="25" t="s">
        <v>20406</v>
      </c>
    </row>
    <row r="2723" spans="1:2">
      <c r="A2723" s="25" t="s">
        <v>21903</v>
      </c>
      <c r="B2723" s="25" t="s">
        <v>20406</v>
      </c>
    </row>
    <row r="2724" spans="1:2">
      <c r="A2724" s="25" t="s">
        <v>11524</v>
      </c>
      <c r="B2724" s="125" t="s">
        <v>20419</v>
      </c>
    </row>
    <row r="2725" spans="1:2">
      <c r="A2725" s="25" t="s">
        <v>11160</v>
      </c>
      <c r="B2725" s="125" t="s">
        <v>20419</v>
      </c>
    </row>
    <row r="2726" spans="1:2">
      <c r="A2726" s="25" t="s">
        <v>14836</v>
      </c>
      <c r="B2726" s="125" t="s">
        <v>20419</v>
      </c>
    </row>
    <row r="2727" spans="1:2">
      <c r="A2727" s="25" t="s">
        <v>15896</v>
      </c>
      <c r="B2727" s="125" t="s">
        <v>20419</v>
      </c>
    </row>
    <row r="2728" spans="1:2">
      <c r="A2728" s="25" t="s">
        <v>23623</v>
      </c>
      <c r="B2728" s="25" t="s">
        <v>20406</v>
      </c>
    </row>
    <row r="2729" spans="1:2">
      <c r="A2729" s="25" t="s">
        <v>23624</v>
      </c>
      <c r="B2729" s="25" t="s">
        <v>20406</v>
      </c>
    </row>
    <row r="2730" spans="1:2">
      <c r="A2730" s="25" t="s">
        <v>21904</v>
      </c>
      <c r="B2730" s="25" t="s">
        <v>20406</v>
      </c>
    </row>
    <row r="2731" spans="1:2">
      <c r="A2731" s="25" t="s">
        <v>21905</v>
      </c>
      <c r="B2731" s="25" t="s">
        <v>20406</v>
      </c>
    </row>
    <row r="2732" spans="1:2">
      <c r="A2732" s="25" t="s">
        <v>9433</v>
      </c>
      <c r="B2732" s="125" t="s">
        <v>20419</v>
      </c>
    </row>
    <row r="2733" spans="1:2">
      <c r="A2733" s="25" t="s">
        <v>21906</v>
      </c>
      <c r="B2733" s="25" t="s">
        <v>20406</v>
      </c>
    </row>
    <row r="2734" spans="1:2">
      <c r="A2734" s="25" t="s">
        <v>21907</v>
      </c>
      <c r="B2734" s="25" t="s">
        <v>20406</v>
      </c>
    </row>
    <row r="2735" spans="1:2">
      <c r="A2735" s="25" t="s">
        <v>9699</v>
      </c>
      <c r="B2735" s="125" t="s">
        <v>20419</v>
      </c>
    </row>
    <row r="2736" spans="1:2">
      <c r="A2736" s="25" t="s">
        <v>17603</v>
      </c>
      <c r="B2736" s="125" t="s">
        <v>20419</v>
      </c>
    </row>
    <row r="2737" spans="1:2">
      <c r="A2737" s="25" t="s">
        <v>7882</v>
      </c>
      <c r="B2737" s="125" t="s">
        <v>20419</v>
      </c>
    </row>
    <row r="2738" spans="1:2">
      <c r="A2738" s="25" t="s">
        <v>12504</v>
      </c>
      <c r="B2738" s="125" t="s">
        <v>20419</v>
      </c>
    </row>
    <row r="2739" spans="1:2">
      <c r="A2739" s="25" t="s">
        <v>19117</v>
      </c>
      <c r="B2739" s="125" t="s">
        <v>20419</v>
      </c>
    </row>
    <row r="2740" spans="1:2">
      <c r="A2740" s="25" t="s">
        <v>11760</v>
      </c>
      <c r="B2740" s="125" t="s">
        <v>20419</v>
      </c>
    </row>
    <row r="2741" spans="1:2">
      <c r="A2741" s="25" t="s">
        <v>7847</v>
      </c>
      <c r="B2741" s="25" t="s">
        <v>20406</v>
      </c>
    </row>
    <row r="2742" spans="1:2">
      <c r="A2742" s="25" t="s">
        <v>7847</v>
      </c>
      <c r="B2742" s="125" t="s">
        <v>20419</v>
      </c>
    </row>
    <row r="2743" spans="1:2">
      <c r="A2743" s="25" t="s">
        <v>7879</v>
      </c>
      <c r="B2743" s="125" t="s">
        <v>20419</v>
      </c>
    </row>
    <row r="2744" spans="1:2">
      <c r="A2744" s="25" t="s">
        <v>21908</v>
      </c>
      <c r="B2744" s="25" t="s">
        <v>20406</v>
      </c>
    </row>
    <row r="2745" spans="1:2">
      <c r="A2745" s="25" t="s">
        <v>21909</v>
      </c>
      <c r="B2745" s="25" t="s">
        <v>20406</v>
      </c>
    </row>
    <row r="2746" spans="1:2">
      <c r="A2746" s="25" t="s">
        <v>23625</v>
      </c>
      <c r="B2746" s="25" t="s">
        <v>20406</v>
      </c>
    </row>
    <row r="2747" spans="1:2">
      <c r="A2747" s="25" t="s">
        <v>16824</v>
      </c>
      <c r="B2747" s="125" t="s">
        <v>20419</v>
      </c>
    </row>
    <row r="2748" spans="1:2">
      <c r="A2748" s="25" t="s">
        <v>18777</v>
      </c>
      <c r="B2748" s="125" t="s">
        <v>20419</v>
      </c>
    </row>
    <row r="2749" spans="1:2">
      <c r="A2749" s="25" t="s">
        <v>13151</v>
      </c>
      <c r="B2749" s="125" t="s">
        <v>20419</v>
      </c>
    </row>
    <row r="2750" spans="1:2">
      <c r="A2750" s="25" t="s">
        <v>15185</v>
      </c>
      <c r="B2750" s="125" t="s">
        <v>20419</v>
      </c>
    </row>
    <row r="2751" spans="1:2">
      <c r="A2751" s="25" t="s">
        <v>15162</v>
      </c>
      <c r="B2751" s="125" t="s">
        <v>20419</v>
      </c>
    </row>
    <row r="2752" spans="1:2">
      <c r="A2752" s="25" t="s">
        <v>13034</v>
      </c>
      <c r="B2752" s="125" t="s">
        <v>20419</v>
      </c>
    </row>
    <row r="2753" spans="1:2">
      <c r="A2753" s="25" t="s">
        <v>19859</v>
      </c>
      <c r="B2753" s="125" t="s">
        <v>20419</v>
      </c>
    </row>
    <row r="2754" spans="1:2">
      <c r="A2754" s="25" t="s">
        <v>10272</v>
      </c>
      <c r="B2754" s="125" t="s">
        <v>20419</v>
      </c>
    </row>
    <row r="2755" spans="1:2">
      <c r="A2755" s="25" t="s">
        <v>17558</v>
      </c>
      <c r="B2755" s="125" t="s">
        <v>20419</v>
      </c>
    </row>
    <row r="2756" spans="1:2">
      <c r="A2756" s="25" t="s">
        <v>16815</v>
      </c>
      <c r="B2756" s="125" t="s">
        <v>20419</v>
      </c>
    </row>
    <row r="2757" spans="1:2">
      <c r="A2757" s="25" t="s">
        <v>21910</v>
      </c>
      <c r="B2757" s="25" t="s">
        <v>20406</v>
      </c>
    </row>
    <row r="2758" spans="1:2">
      <c r="A2758" s="25" t="s">
        <v>23626</v>
      </c>
      <c r="B2758" s="25" t="s">
        <v>20406</v>
      </c>
    </row>
    <row r="2759" spans="1:2">
      <c r="A2759" s="25" t="s">
        <v>23627</v>
      </c>
      <c r="B2759" s="25" t="s">
        <v>20406</v>
      </c>
    </row>
    <row r="2760" spans="1:2">
      <c r="A2760" s="25" t="s">
        <v>21911</v>
      </c>
      <c r="B2760" s="25" t="s">
        <v>20406</v>
      </c>
    </row>
    <row r="2761" spans="1:2">
      <c r="A2761" s="25" t="s">
        <v>21912</v>
      </c>
      <c r="B2761" s="25" t="s">
        <v>20406</v>
      </c>
    </row>
    <row r="2762" spans="1:2">
      <c r="A2762" s="25" t="s">
        <v>21913</v>
      </c>
      <c r="B2762" s="25" t="s">
        <v>20406</v>
      </c>
    </row>
    <row r="2763" spans="1:2">
      <c r="A2763" s="25" t="s">
        <v>21914</v>
      </c>
      <c r="B2763" s="25" t="s">
        <v>20406</v>
      </c>
    </row>
    <row r="2764" spans="1:2">
      <c r="A2764" s="25" t="s">
        <v>21915</v>
      </c>
      <c r="B2764" s="25" t="s">
        <v>20406</v>
      </c>
    </row>
    <row r="2765" spans="1:2">
      <c r="A2765" s="25" t="s">
        <v>21916</v>
      </c>
      <c r="B2765" s="25" t="s">
        <v>20406</v>
      </c>
    </row>
    <row r="2766" spans="1:2">
      <c r="A2766" s="25" t="s">
        <v>23628</v>
      </c>
      <c r="B2766" s="125" t="s">
        <v>20419</v>
      </c>
    </row>
    <row r="2767" spans="1:2">
      <c r="A2767" s="25" t="s">
        <v>12952</v>
      </c>
      <c r="B2767" s="125" t="s">
        <v>20419</v>
      </c>
    </row>
    <row r="2768" spans="1:2">
      <c r="A2768" s="25" t="s">
        <v>14054</v>
      </c>
      <c r="B2768" s="125" t="s">
        <v>20419</v>
      </c>
    </row>
    <row r="2769" spans="1:2">
      <c r="A2769" s="25" t="s">
        <v>14432</v>
      </c>
      <c r="B2769" s="25" t="s">
        <v>20406</v>
      </c>
    </row>
    <row r="2770" spans="1:2">
      <c r="A2770" s="25" t="s">
        <v>13892</v>
      </c>
      <c r="B2770" s="25" t="s">
        <v>20406</v>
      </c>
    </row>
    <row r="2771" spans="1:2">
      <c r="A2771" s="25" t="s">
        <v>12950</v>
      </c>
      <c r="B2771" s="125" t="s">
        <v>20419</v>
      </c>
    </row>
    <row r="2772" spans="1:2">
      <c r="A2772" s="25" t="s">
        <v>13629</v>
      </c>
      <c r="B2772" s="125" t="s">
        <v>20419</v>
      </c>
    </row>
    <row r="2773" spans="1:2">
      <c r="A2773" s="25" t="s">
        <v>14395</v>
      </c>
      <c r="B2773" s="125" t="s">
        <v>20419</v>
      </c>
    </row>
    <row r="2774" spans="1:2">
      <c r="A2774" s="25" t="s">
        <v>21917</v>
      </c>
      <c r="B2774" s="125" t="s">
        <v>20419</v>
      </c>
    </row>
    <row r="2775" spans="1:2">
      <c r="A2775" s="25" t="s">
        <v>21918</v>
      </c>
      <c r="B2775" s="125" t="s">
        <v>20419</v>
      </c>
    </row>
    <row r="2776" spans="1:2">
      <c r="A2776" s="25" t="s">
        <v>15714</v>
      </c>
      <c r="B2776" s="125" t="s">
        <v>20419</v>
      </c>
    </row>
    <row r="2777" spans="1:2">
      <c r="A2777" s="25" t="s">
        <v>9373</v>
      </c>
      <c r="B2777" s="125" t="s">
        <v>20419</v>
      </c>
    </row>
    <row r="2778" spans="1:2">
      <c r="A2778" s="25" t="s">
        <v>21919</v>
      </c>
      <c r="B2778" s="25" t="s">
        <v>20406</v>
      </c>
    </row>
    <row r="2779" spans="1:2">
      <c r="A2779" s="25" t="s">
        <v>21920</v>
      </c>
      <c r="B2779" s="25" t="s">
        <v>20406</v>
      </c>
    </row>
    <row r="2780" spans="1:2">
      <c r="A2780" s="25" t="s">
        <v>21921</v>
      </c>
      <c r="B2780" s="25" t="s">
        <v>20406</v>
      </c>
    </row>
    <row r="2781" spans="1:2">
      <c r="A2781" s="25" t="s">
        <v>21922</v>
      </c>
      <c r="B2781" s="25" t="s">
        <v>20406</v>
      </c>
    </row>
    <row r="2782" spans="1:2">
      <c r="A2782" s="25" t="s">
        <v>21923</v>
      </c>
      <c r="B2782" s="25" t="s">
        <v>20406</v>
      </c>
    </row>
    <row r="2783" spans="1:2">
      <c r="A2783" s="25" t="s">
        <v>21924</v>
      </c>
      <c r="B2783" s="25" t="s">
        <v>20406</v>
      </c>
    </row>
    <row r="2784" spans="1:2">
      <c r="A2784" s="25" t="s">
        <v>21925</v>
      </c>
      <c r="B2784" s="25" t="s">
        <v>20406</v>
      </c>
    </row>
    <row r="2785" spans="1:2">
      <c r="A2785" s="25" t="s">
        <v>21926</v>
      </c>
      <c r="B2785" s="25" t="s">
        <v>20406</v>
      </c>
    </row>
    <row r="2786" spans="1:2">
      <c r="A2786" s="25" t="s">
        <v>21927</v>
      </c>
      <c r="B2786" s="25" t="s">
        <v>20406</v>
      </c>
    </row>
    <row r="2787" spans="1:2">
      <c r="A2787" s="25" t="s">
        <v>21928</v>
      </c>
      <c r="B2787" s="25" t="s">
        <v>20406</v>
      </c>
    </row>
    <row r="2788" spans="1:2">
      <c r="A2788" s="25" t="s">
        <v>21929</v>
      </c>
      <c r="B2788" s="25" t="s">
        <v>20406</v>
      </c>
    </row>
    <row r="2789" spans="1:2">
      <c r="A2789" s="25" t="s">
        <v>21930</v>
      </c>
      <c r="B2789" s="125" t="s">
        <v>20419</v>
      </c>
    </row>
    <row r="2790" spans="1:2">
      <c r="A2790" s="25" t="s">
        <v>15083</v>
      </c>
      <c r="B2790" s="125" t="s">
        <v>20419</v>
      </c>
    </row>
    <row r="2791" spans="1:2">
      <c r="A2791" s="25" t="s">
        <v>21932</v>
      </c>
      <c r="B2791" s="125" t="s">
        <v>20419</v>
      </c>
    </row>
    <row r="2792" spans="1:2">
      <c r="A2792" s="25" t="s">
        <v>21933</v>
      </c>
      <c r="B2792" s="125" t="s">
        <v>20419</v>
      </c>
    </row>
    <row r="2793" spans="1:2">
      <c r="A2793" s="25" t="s">
        <v>11059</v>
      </c>
      <c r="B2793" s="125" t="s">
        <v>20419</v>
      </c>
    </row>
    <row r="2794" spans="1:2">
      <c r="A2794" s="25" t="s">
        <v>8899</v>
      </c>
      <c r="B2794" s="125" t="s">
        <v>20419</v>
      </c>
    </row>
    <row r="2795" spans="1:2">
      <c r="A2795" s="25" t="s">
        <v>23629</v>
      </c>
      <c r="B2795" s="125" t="s">
        <v>20419</v>
      </c>
    </row>
    <row r="2796" spans="1:2">
      <c r="A2796" s="25" t="s">
        <v>10263</v>
      </c>
      <c r="B2796" s="125" t="s">
        <v>20419</v>
      </c>
    </row>
    <row r="2797" spans="1:2">
      <c r="A2797" s="25" t="s">
        <v>21934</v>
      </c>
      <c r="B2797" s="25" t="s">
        <v>20406</v>
      </c>
    </row>
    <row r="2798" spans="1:2">
      <c r="A2798" s="25" t="s">
        <v>23630</v>
      </c>
      <c r="B2798" s="25" t="s">
        <v>20406</v>
      </c>
    </row>
    <row r="2799" spans="1:2">
      <c r="A2799" s="25" t="s">
        <v>23631</v>
      </c>
      <c r="B2799" s="25" t="s">
        <v>20406</v>
      </c>
    </row>
    <row r="2800" spans="1:2">
      <c r="A2800" s="25" t="s">
        <v>23632</v>
      </c>
      <c r="B2800" s="25" t="s">
        <v>20406</v>
      </c>
    </row>
    <row r="2801" spans="1:2">
      <c r="A2801" s="25" t="s">
        <v>23633</v>
      </c>
      <c r="B2801" s="25" t="s">
        <v>20406</v>
      </c>
    </row>
    <row r="2802" spans="1:2">
      <c r="A2802" s="25" t="s">
        <v>21935</v>
      </c>
      <c r="B2802" s="125" t="s">
        <v>20419</v>
      </c>
    </row>
    <row r="2803" spans="1:2">
      <c r="A2803" s="25" t="s">
        <v>19709</v>
      </c>
      <c r="B2803" s="25" t="s">
        <v>20406</v>
      </c>
    </row>
    <row r="2804" spans="1:2">
      <c r="A2804" s="25" t="s">
        <v>23634</v>
      </c>
      <c r="B2804" s="25" t="s">
        <v>20406</v>
      </c>
    </row>
    <row r="2805" spans="1:2">
      <c r="A2805" s="25" t="s">
        <v>23634</v>
      </c>
      <c r="B2805" s="25" t="s">
        <v>20406</v>
      </c>
    </row>
    <row r="2806" spans="1:2">
      <c r="A2806" s="25" t="s">
        <v>23635</v>
      </c>
      <c r="B2806" s="25" t="s">
        <v>20406</v>
      </c>
    </row>
    <row r="2807" spans="1:2">
      <c r="A2807" s="25" t="s">
        <v>23636</v>
      </c>
      <c r="B2807" s="25" t="s">
        <v>20406</v>
      </c>
    </row>
    <row r="2808" spans="1:2">
      <c r="A2808" s="25" t="s">
        <v>23637</v>
      </c>
      <c r="B2808" s="25" t="s">
        <v>20406</v>
      </c>
    </row>
    <row r="2809" spans="1:2">
      <c r="A2809" s="25" t="s">
        <v>23638</v>
      </c>
      <c r="B2809" s="25" t="s">
        <v>20406</v>
      </c>
    </row>
    <row r="2810" spans="1:2">
      <c r="A2810" s="25" t="s">
        <v>23639</v>
      </c>
      <c r="B2810" s="25" t="s">
        <v>20406</v>
      </c>
    </row>
    <row r="2811" spans="1:2">
      <c r="A2811" s="25" t="s">
        <v>23640</v>
      </c>
      <c r="B2811" s="25" t="s">
        <v>20406</v>
      </c>
    </row>
    <row r="2812" spans="1:2">
      <c r="A2812" s="25" t="s">
        <v>23641</v>
      </c>
      <c r="B2812" s="25" t="s">
        <v>20406</v>
      </c>
    </row>
    <row r="2813" spans="1:2">
      <c r="A2813" s="25" t="s">
        <v>17625</v>
      </c>
      <c r="B2813" s="125" t="s">
        <v>20419</v>
      </c>
    </row>
    <row r="2814" spans="1:2">
      <c r="A2814" s="25" t="s">
        <v>21936</v>
      </c>
      <c r="B2814" s="25" t="s">
        <v>20406</v>
      </c>
    </row>
    <row r="2815" spans="1:2">
      <c r="A2815" s="25" t="s">
        <v>21937</v>
      </c>
      <c r="B2815" s="25" t="s">
        <v>20406</v>
      </c>
    </row>
    <row r="2816" spans="1:2">
      <c r="A2816" s="25" t="s">
        <v>21938</v>
      </c>
      <c r="B2816" s="25" t="s">
        <v>20406</v>
      </c>
    </row>
    <row r="2817" spans="1:2">
      <c r="A2817" s="25" t="s">
        <v>21939</v>
      </c>
      <c r="B2817" s="25" t="s">
        <v>20406</v>
      </c>
    </row>
    <row r="2818" spans="1:2">
      <c r="A2818" s="25" t="s">
        <v>21940</v>
      </c>
      <c r="B2818" s="25" t="s">
        <v>20406</v>
      </c>
    </row>
    <row r="2819" spans="1:2">
      <c r="A2819" s="25" t="s">
        <v>21941</v>
      </c>
      <c r="B2819" s="25" t="s">
        <v>20406</v>
      </c>
    </row>
    <row r="2820" spans="1:2">
      <c r="A2820" s="25" t="s">
        <v>21942</v>
      </c>
      <c r="B2820" s="25" t="s">
        <v>20406</v>
      </c>
    </row>
    <row r="2821" spans="1:2">
      <c r="A2821" s="25" t="s">
        <v>21943</v>
      </c>
      <c r="B2821" s="25" t="s">
        <v>20406</v>
      </c>
    </row>
    <row r="2822" spans="1:2">
      <c r="A2822" s="25" t="s">
        <v>21944</v>
      </c>
      <c r="B2822" s="25" t="s">
        <v>20406</v>
      </c>
    </row>
    <row r="2823" spans="1:2">
      <c r="A2823" s="25" t="s">
        <v>21945</v>
      </c>
      <c r="B2823" s="25" t="s">
        <v>20406</v>
      </c>
    </row>
    <row r="2824" spans="1:2">
      <c r="A2824" s="25" t="s">
        <v>21946</v>
      </c>
      <c r="B2824" s="25" t="s">
        <v>20406</v>
      </c>
    </row>
    <row r="2825" spans="1:2">
      <c r="A2825" s="25" t="s">
        <v>21947</v>
      </c>
      <c r="B2825" s="25" t="s">
        <v>20406</v>
      </c>
    </row>
    <row r="2826" spans="1:2">
      <c r="A2826" s="25" t="s">
        <v>21948</v>
      </c>
      <c r="B2826" s="25" t="s">
        <v>20406</v>
      </c>
    </row>
    <row r="2827" spans="1:2">
      <c r="A2827" s="25" t="s">
        <v>21949</v>
      </c>
      <c r="B2827" s="25" t="s">
        <v>20406</v>
      </c>
    </row>
    <row r="2828" spans="1:2">
      <c r="A2828" s="25" t="s">
        <v>21950</v>
      </c>
      <c r="B2828" s="125" t="s">
        <v>20419</v>
      </c>
    </row>
    <row r="2829" spans="1:2">
      <c r="A2829" s="25" t="s">
        <v>10863</v>
      </c>
      <c r="B2829" s="125" t="s">
        <v>20419</v>
      </c>
    </row>
    <row r="2830" spans="1:2">
      <c r="A2830" s="25" t="s">
        <v>8758</v>
      </c>
      <c r="B2830" s="125" t="s">
        <v>20419</v>
      </c>
    </row>
    <row r="2831" spans="1:2">
      <c r="A2831" s="25" t="s">
        <v>21951</v>
      </c>
      <c r="B2831" s="125" t="s">
        <v>20419</v>
      </c>
    </row>
    <row r="2832" spans="1:2">
      <c r="A2832" s="25" t="s">
        <v>13408</v>
      </c>
      <c r="B2832" s="125" t="s">
        <v>20419</v>
      </c>
    </row>
    <row r="2833" spans="1:2">
      <c r="A2833" s="25" t="s">
        <v>21952</v>
      </c>
      <c r="B2833" s="125" t="s">
        <v>20419</v>
      </c>
    </row>
    <row r="2834" spans="1:2">
      <c r="A2834" s="25" t="s">
        <v>11959</v>
      </c>
      <c r="B2834" s="125" t="s">
        <v>20419</v>
      </c>
    </row>
    <row r="2835" spans="1:2">
      <c r="A2835" s="25" t="s">
        <v>21953</v>
      </c>
      <c r="B2835" s="125" t="s">
        <v>20419</v>
      </c>
    </row>
    <row r="2836" spans="1:2">
      <c r="A2836" s="25" t="s">
        <v>21954</v>
      </c>
      <c r="B2836" s="25" t="s">
        <v>20406</v>
      </c>
    </row>
    <row r="2837" spans="1:2">
      <c r="A2837" s="25" t="s">
        <v>23642</v>
      </c>
      <c r="B2837" s="25" t="s">
        <v>20406</v>
      </c>
    </row>
    <row r="2838" spans="1:2">
      <c r="A2838" s="25" t="s">
        <v>23643</v>
      </c>
      <c r="B2838" s="25" t="s">
        <v>20406</v>
      </c>
    </row>
    <row r="2839" spans="1:2">
      <c r="A2839" s="25" t="s">
        <v>23644</v>
      </c>
      <c r="B2839" s="25" t="s">
        <v>20406</v>
      </c>
    </row>
    <row r="2840" spans="1:2">
      <c r="A2840" s="25" t="s">
        <v>23645</v>
      </c>
      <c r="B2840" s="25" t="s">
        <v>20406</v>
      </c>
    </row>
    <row r="2841" spans="1:2">
      <c r="A2841" s="25" t="s">
        <v>21955</v>
      </c>
      <c r="B2841" s="25" t="s">
        <v>20406</v>
      </c>
    </row>
    <row r="2842" spans="1:2">
      <c r="A2842" s="25" t="s">
        <v>21956</v>
      </c>
      <c r="B2842" s="25" t="s">
        <v>20406</v>
      </c>
    </row>
    <row r="2843" spans="1:2">
      <c r="A2843" s="25" t="s">
        <v>14704</v>
      </c>
      <c r="B2843" s="125" t="s">
        <v>20419</v>
      </c>
    </row>
    <row r="2844" spans="1:2">
      <c r="A2844" s="25" t="s">
        <v>21957</v>
      </c>
      <c r="B2844" s="25" t="s">
        <v>20406</v>
      </c>
    </row>
    <row r="2845" spans="1:2">
      <c r="A2845" s="25" t="s">
        <v>21958</v>
      </c>
      <c r="B2845" s="25" t="s">
        <v>20406</v>
      </c>
    </row>
    <row r="2846" spans="1:2">
      <c r="A2846" s="25" t="s">
        <v>21959</v>
      </c>
      <c r="B2846" s="25" t="s">
        <v>20406</v>
      </c>
    </row>
    <row r="2847" spans="1:2">
      <c r="A2847" s="25" t="s">
        <v>21960</v>
      </c>
      <c r="B2847" s="25" t="s">
        <v>20406</v>
      </c>
    </row>
    <row r="2848" spans="1:2">
      <c r="A2848" s="25" t="s">
        <v>21961</v>
      </c>
      <c r="B2848" s="25" t="s">
        <v>20406</v>
      </c>
    </row>
    <row r="2849" spans="1:2">
      <c r="A2849" s="25" t="s">
        <v>21962</v>
      </c>
      <c r="B2849" s="25" t="s">
        <v>20406</v>
      </c>
    </row>
    <row r="2850" spans="1:2">
      <c r="A2850" s="25" t="s">
        <v>21963</v>
      </c>
      <c r="B2850" s="25" t="s">
        <v>20406</v>
      </c>
    </row>
    <row r="2851" spans="1:2">
      <c r="A2851" s="25" t="s">
        <v>21964</v>
      </c>
      <c r="B2851" s="25" t="s">
        <v>20406</v>
      </c>
    </row>
    <row r="2852" spans="1:2">
      <c r="A2852" s="25" t="s">
        <v>21965</v>
      </c>
      <c r="B2852" s="25" t="s">
        <v>20406</v>
      </c>
    </row>
    <row r="2853" spans="1:2">
      <c r="A2853" s="25" t="s">
        <v>21966</v>
      </c>
      <c r="B2853" s="25" t="s">
        <v>20406</v>
      </c>
    </row>
    <row r="2854" spans="1:2">
      <c r="A2854" s="25" t="s">
        <v>19158</v>
      </c>
      <c r="B2854" s="125" t="s">
        <v>20419</v>
      </c>
    </row>
    <row r="2855" spans="1:2">
      <c r="A2855" s="25" t="s">
        <v>14097</v>
      </c>
      <c r="B2855" s="125" t="s">
        <v>20419</v>
      </c>
    </row>
    <row r="2856" spans="1:2">
      <c r="A2856" s="25" t="s">
        <v>12468</v>
      </c>
      <c r="B2856" s="125" t="s">
        <v>20419</v>
      </c>
    </row>
    <row r="2857" spans="1:2">
      <c r="A2857" s="25" t="s">
        <v>7741</v>
      </c>
      <c r="B2857" s="125" t="s">
        <v>20419</v>
      </c>
    </row>
    <row r="2858" spans="1:2">
      <c r="A2858" s="25" t="s">
        <v>9074</v>
      </c>
      <c r="B2858" s="125" t="s">
        <v>20419</v>
      </c>
    </row>
    <row r="2859" spans="1:2">
      <c r="A2859" s="25" t="s">
        <v>21967</v>
      </c>
      <c r="B2859" s="125" t="s">
        <v>20419</v>
      </c>
    </row>
    <row r="2860" spans="1:2">
      <c r="A2860" s="25" t="s">
        <v>18673</v>
      </c>
      <c r="B2860" s="125" t="s">
        <v>20419</v>
      </c>
    </row>
    <row r="2861" spans="1:2">
      <c r="A2861" s="25" t="s">
        <v>23646</v>
      </c>
      <c r="B2861" s="25" t="s">
        <v>20406</v>
      </c>
    </row>
    <row r="2862" spans="1:2">
      <c r="A2862" s="25" t="s">
        <v>18710</v>
      </c>
      <c r="B2862" s="125" t="s">
        <v>20419</v>
      </c>
    </row>
    <row r="2863" spans="1:2">
      <c r="A2863" s="25" t="s">
        <v>23647</v>
      </c>
      <c r="B2863" s="25" t="s">
        <v>20406</v>
      </c>
    </row>
    <row r="2864" spans="1:2">
      <c r="A2864" s="25" t="s">
        <v>21968</v>
      </c>
      <c r="B2864" s="25" t="s">
        <v>20406</v>
      </c>
    </row>
    <row r="2865" spans="1:2">
      <c r="A2865" s="25" t="s">
        <v>21969</v>
      </c>
      <c r="B2865" s="25" t="s">
        <v>20406</v>
      </c>
    </row>
    <row r="2866" spans="1:2">
      <c r="A2866" s="25" t="s">
        <v>21970</v>
      </c>
      <c r="B2866" s="25" t="s">
        <v>20406</v>
      </c>
    </row>
    <row r="2867" spans="1:2">
      <c r="A2867" s="25" t="s">
        <v>21971</v>
      </c>
      <c r="B2867" s="25" t="s">
        <v>20406</v>
      </c>
    </row>
    <row r="2868" spans="1:2">
      <c r="A2868" s="25" t="s">
        <v>21972</v>
      </c>
      <c r="B2868" s="25" t="s">
        <v>20406</v>
      </c>
    </row>
    <row r="2869" spans="1:2">
      <c r="A2869" s="25" t="s">
        <v>17813</v>
      </c>
      <c r="B2869" s="125" t="s">
        <v>20419</v>
      </c>
    </row>
    <row r="2870" spans="1:2">
      <c r="A2870" s="25" t="s">
        <v>8940</v>
      </c>
      <c r="B2870" s="125" t="s">
        <v>20419</v>
      </c>
    </row>
    <row r="2871" spans="1:2">
      <c r="A2871" s="25" t="s">
        <v>19668</v>
      </c>
      <c r="B2871" s="125" t="s">
        <v>20419</v>
      </c>
    </row>
    <row r="2872" spans="1:2">
      <c r="A2872" s="25" t="s">
        <v>19653</v>
      </c>
      <c r="B2872" s="125" t="s">
        <v>20419</v>
      </c>
    </row>
    <row r="2873" spans="1:2">
      <c r="A2873" s="25" t="s">
        <v>10096</v>
      </c>
      <c r="B2873" s="125" t="s">
        <v>20419</v>
      </c>
    </row>
    <row r="2874" spans="1:2">
      <c r="A2874" s="25" t="s">
        <v>10838</v>
      </c>
      <c r="B2874" s="125" t="s">
        <v>20419</v>
      </c>
    </row>
    <row r="2875" spans="1:2">
      <c r="A2875" s="25" t="s">
        <v>21973</v>
      </c>
      <c r="B2875" s="125" t="s">
        <v>20419</v>
      </c>
    </row>
    <row r="2876" spans="1:2">
      <c r="A2876" s="25" t="s">
        <v>11800</v>
      </c>
      <c r="B2876" s="125" t="s">
        <v>20419</v>
      </c>
    </row>
    <row r="2877" spans="1:2">
      <c r="A2877" s="25" t="s">
        <v>21974</v>
      </c>
      <c r="B2877" s="125" t="s">
        <v>20419</v>
      </c>
    </row>
    <row r="2878" spans="1:2">
      <c r="A2878" s="25" t="s">
        <v>13586</v>
      </c>
      <c r="B2878" s="125" t="s">
        <v>20419</v>
      </c>
    </row>
    <row r="2879" spans="1:2">
      <c r="A2879" s="25" t="s">
        <v>7952</v>
      </c>
      <c r="B2879" s="25" t="s">
        <v>20406</v>
      </c>
    </row>
    <row r="2880" spans="1:2">
      <c r="A2880" s="25" t="s">
        <v>21975</v>
      </c>
      <c r="B2880" s="125" t="s">
        <v>20419</v>
      </c>
    </row>
    <row r="2881" spans="1:2">
      <c r="A2881" s="25" t="s">
        <v>23648</v>
      </c>
      <c r="B2881" s="25" t="s">
        <v>20406</v>
      </c>
    </row>
    <row r="2882" spans="1:2">
      <c r="A2882" s="25" t="s">
        <v>23649</v>
      </c>
      <c r="B2882" s="25" t="s">
        <v>20406</v>
      </c>
    </row>
    <row r="2883" spans="1:2">
      <c r="A2883" s="25" t="s">
        <v>21976</v>
      </c>
      <c r="B2883" s="25" t="s">
        <v>20406</v>
      </c>
    </row>
    <row r="2884" spans="1:2">
      <c r="A2884" s="25" t="s">
        <v>21977</v>
      </c>
      <c r="B2884" s="25" t="s">
        <v>20406</v>
      </c>
    </row>
    <row r="2885" spans="1:2">
      <c r="A2885" s="25" t="s">
        <v>21978</v>
      </c>
      <c r="B2885" s="25" t="s">
        <v>20406</v>
      </c>
    </row>
    <row r="2886" spans="1:2">
      <c r="A2886" s="25" t="s">
        <v>21979</v>
      </c>
      <c r="B2886" s="25" t="s">
        <v>20406</v>
      </c>
    </row>
    <row r="2887" spans="1:2">
      <c r="A2887" s="25" t="s">
        <v>21980</v>
      </c>
      <c r="B2887" s="25" t="s">
        <v>20406</v>
      </c>
    </row>
    <row r="2888" spans="1:2">
      <c r="A2888" s="25" t="s">
        <v>21981</v>
      </c>
      <c r="B2888" s="25" t="s">
        <v>20406</v>
      </c>
    </row>
    <row r="2889" spans="1:2">
      <c r="A2889" s="25" t="s">
        <v>21982</v>
      </c>
      <c r="B2889" s="25" t="s">
        <v>20406</v>
      </c>
    </row>
    <row r="2890" spans="1:2">
      <c r="A2890" s="25" t="s">
        <v>21983</v>
      </c>
      <c r="B2890" s="25" t="s">
        <v>20406</v>
      </c>
    </row>
    <row r="2891" spans="1:2">
      <c r="A2891" s="25" t="s">
        <v>21984</v>
      </c>
      <c r="B2891" s="25" t="s">
        <v>20406</v>
      </c>
    </row>
    <row r="2892" spans="1:2">
      <c r="A2892" s="25" t="s">
        <v>21985</v>
      </c>
      <c r="B2892" s="25" t="s">
        <v>20406</v>
      </c>
    </row>
    <row r="2893" spans="1:2">
      <c r="A2893" s="25" t="s">
        <v>21986</v>
      </c>
      <c r="B2893" s="25" t="s">
        <v>20406</v>
      </c>
    </row>
    <row r="2894" spans="1:2">
      <c r="A2894" s="25" t="s">
        <v>21987</v>
      </c>
      <c r="B2894" s="25" t="s">
        <v>20406</v>
      </c>
    </row>
    <row r="2895" spans="1:2">
      <c r="A2895" s="25" t="s">
        <v>21988</v>
      </c>
      <c r="B2895" s="25" t="s">
        <v>20406</v>
      </c>
    </row>
    <row r="2896" spans="1:2">
      <c r="A2896" s="25" t="s">
        <v>21989</v>
      </c>
      <c r="B2896" s="25" t="s">
        <v>20406</v>
      </c>
    </row>
    <row r="2897" spans="1:2">
      <c r="A2897" s="25" t="s">
        <v>21990</v>
      </c>
      <c r="B2897" s="25" t="s">
        <v>20406</v>
      </c>
    </row>
    <row r="2898" spans="1:2">
      <c r="A2898" s="25" t="s">
        <v>21991</v>
      </c>
      <c r="B2898" s="25" t="s">
        <v>20406</v>
      </c>
    </row>
    <row r="2899" spans="1:2">
      <c r="A2899" s="25" t="s">
        <v>21992</v>
      </c>
      <c r="B2899" s="25" t="s">
        <v>20406</v>
      </c>
    </row>
    <row r="2900" spans="1:2">
      <c r="A2900" s="25" t="s">
        <v>21993</v>
      </c>
      <c r="B2900" s="25" t="s">
        <v>20406</v>
      </c>
    </row>
    <row r="2901" spans="1:2">
      <c r="A2901" s="25" t="s">
        <v>21994</v>
      </c>
      <c r="B2901" s="25" t="s">
        <v>20406</v>
      </c>
    </row>
    <row r="2902" spans="1:2">
      <c r="A2902" s="25" t="s">
        <v>21995</v>
      </c>
      <c r="B2902" s="25" t="s">
        <v>20406</v>
      </c>
    </row>
    <row r="2903" spans="1:2">
      <c r="A2903" s="25" t="s">
        <v>21996</v>
      </c>
      <c r="B2903" s="25" t="s">
        <v>20406</v>
      </c>
    </row>
    <row r="2904" spans="1:2">
      <c r="A2904" s="25" t="s">
        <v>21997</v>
      </c>
      <c r="B2904" s="125" t="s">
        <v>20419</v>
      </c>
    </row>
    <row r="2905" spans="1:2">
      <c r="A2905" s="25" t="s">
        <v>19087</v>
      </c>
      <c r="B2905" s="125" t="s">
        <v>20419</v>
      </c>
    </row>
    <row r="2906" spans="1:2">
      <c r="A2906" s="25" t="s">
        <v>10615</v>
      </c>
      <c r="B2906" s="125" t="s">
        <v>20419</v>
      </c>
    </row>
    <row r="2907" spans="1:2">
      <c r="A2907" s="25" t="s">
        <v>8847</v>
      </c>
      <c r="B2907" s="125" t="s">
        <v>20419</v>
      </c>
    </row>
    <row r="2908" spans="1:2">
      <c r="A2908" s="25" t="s">
        <v>7477</v>
      </c>
      <c r="B2908" s="125" t="s">
        <v>20419</v>
      </c>
    </row>
    <row r="2909" spans="1:2">
      <c r="A2909" s="25" t="s">
        <v>23650</v>
      </c>
      <c r="B2909" s="125" t="s">
        <v>20419</v>
      </c>
    </row>
    <row r="2910" spans="1:2">
      <c r="A2910" s="25" t="s">
        <v>8850</v>
      </c>
      <c r="B2910" s="125" t="s">
        <v>20419</v>
      </c>
    </row>
    <row r="2911" spans="1:2">
      <c r="A2911" s="25" t="s">
        <v>8843</v>
      </c>
      <c r="B2911" s="125" t="s">
        <v>20419</v>
      </c>
    </row>
    <row r="2912" spans="1:2">
      <c r="A2912" s="25" t="s">
        <v>21998</v>
      </c>
      <c r="B2912" s="125" t="s">
        <v>20419</v>
      </c>
    </row>
    <row r="2913" spans="1:2">
      <c r="A2913" s="25" t="s">
        <v>16508</v>
      </c>
      <c r="B2913" s="125" t="s">
        <v>20419</v>
      </c>
    </row>
    <row r="2914" spans="1:2">
      <c r="A2914" s="25" t="s">
        <v>15927</v>
      </c>
      <c r="B2914" s="125" t="s">
        <v>20419</v>
      </c>
    </row>
    <row r="2915" spans="1:2">
      <c r="A2915" s="25" t="s">
        <v>13651</v>
      </c>
      <c r="B2915" s="125" t="s">
        <v>20419</v>
      </c>
    </row>
    <row r="2916" spans="1:2">
      <c r="A2916" s="25" t="s">
        <v>23651</v>
      </c>
      <c r="B2916" s="25" t="s">
        <v>20406</v>
      </c>
    </row>
    <row r="2917" spans="1:2">
      <c r="A2917" s="25" t="s">
        <v>22000</v>
      </c>
      <c r="B2917" s="25" t="s">
        <v>20406</v>
      </c>
    </row>
    <row r="2918" spans="1:2">
      <c r="A2918" s="25" t="s">
        <v>22001</v>
      </c>
      <c r="B2918" s="25" t="s">
        <v>20406</v>
      </c>
    </row>
    <row r="2919" spans="1:2">
      <c r="A2919" s="25" t="s">
        <v>22002</v>
      </c>
      <c r="B2919" s="125" t="s">
        <v>20419</v>
      </c>
    </row>
    <row r="2920" spans="1:2">
      <c r="A2920" s="25" t="s">
        <v>22003</v>
      </c>
      <c r="B2920" s="125" t="s">
        <v>20419</v>
      </c>
    </row>
    <row r="2921" spans="1:2">
      <c r="A2921" s="25" t="s">
        <v>22004</v>
      </c>
      <c r="B2921" s="125" t="s">
        <v>20419</v>
      </c>
    </row>
    <row r="2922" spans="1:2">
      <c r="A2922" s="25" t="s">
        <v>22005</v>
      </c>
      <c r="B2922" s="125" t="s">
        <v>20419</v>
      </c>
    </row>
    <row r="2923" spans="1:2">
      <c r="A2923" s="25" t="s">
        <v>22006</v>
      </c>
      <c r="B2923" s="125" t="s">
        <v>20419</v>
      </c>
    </row>
    <row r="2924" spans="1:2">
      <c r="A2924" s="25" t="s">
        <v>22007</v>
      </c>
      <c r="B2924" s="25" t="s">
        <v>20406</v>
      </c>
    </row>
    <row r="2925" spans="1:2">
      <c r="A2925" s="25" t="s">
        <v>23652</v>
      </c>
      <c r="B2925" s="25" t="s">
        <v>20406</v>
      </c>
    </row>
    <row r="2926" spans="1:2">
      <c r="A2926" s="25" t="s">
        <v>22008</v>
      </c>
      <c r="B2926" s="25" t="s">
        <v>20406</v>
      </c>
    </row>
    <row r="2927" spans="1:2">
      <c r="A2927" s="25" t="s">
        <v>22009</v>
      </c>
      <c r="B2927" s="125" t="s">
        <v>20419</v>
      </c>
    </row>
    <row r="2928" spans="1:2">
      <c r="A2928" s="25" t="s">
        <v>22010</v>
      </c>
      <c r="B2928" s="125" t="s">
        <v>20419</v>
      </c>
    </row>
    <row r="2929" spans="1:2">
      <c r="A2929" s="25" t="s">
        <v>22011</v>
      </c>
      <c r="B2929" s="125" t="s">
        <v>20419</v>
      </c>
    </row>
    <row r="2930" spans="1:2">
      <c r="A2930" s="25" t="s">
        <v>22012</v>
      </c>
      <c r="B2930" s="125" t="s">
        <v>20419</v>
      </c>
    </row>
    <row r="2931" spans="1:2">
      <c r="A2931" s="25" t="s">
        <v>23653</v>
      </c>
      <c r="B2931" s="25" t="s">
        <v>20406</v>
      </c>
    </row>
    <row r="2932" spans="1:2">
      <c r="A2932" s="25" t="s">
        <v>23654</v>
      </c>
      <c r="B2932" s="25" t="s">
        <v>20406</v>
      </c>
    </row>
    <row r="2933" spans="1:2">
      <c r="A2933" s="25" t="s">
        <v>23655</v>
      </c>
      <c r="B2933" s="25" t="s">
        <v>20406</v>
      </c>
    </row>
    <row r="2934" spans="1:2">
      <c r="A2934" s="25" t="s">
        <v>23656</v>
      </c>
      <c r="B2934" s="25" t="s">
        <v>20406</v>
      </c>
    </row>
    <row r="2935" spans="1:2">
      <c r="A2935" s="25" t="s">
        <v>22013</v>
      </c>
      <c r="B2935" s="25" t="s">
        <v>20406</v>
      </c>
    </row>
    <row r="2936" spans="1:2">
      <c r="A2936" s="25" t="s">
        <v>22014</v>
      </c>
      <c r="B2936" s="25" t="s">
        <v>20406</v>
      </c>
    </row>
    <row r="2937" spans="1:2">
      <c r="A2937" s="25" t="s">
        <v>22015</v>
      </c>
      <c r="B2937" s="25" t="s">
        <v>20406</v>
      </c>
    </row>
    <row r="2938" spans="1:2">
      <c r="A2938" s="25" t="s">
        <v>22016</v>
      </c>
      <c r="B2938" s="25" t="s">
        <v>20406</v>
      </c>
    </row>
    <row r="2939" spans="1:2">
      <c r="A2939" s="25" t="s">
        <v>22017</v>
      </c>
      <c r="B2939" s="25" t="s">
        <v>20406</v>
      </c>
    </row>
    <row r="2940" spans="1:2">
      <c r="A2940" s="25" t="s">
        <v>22018</v>
      </c>
      <c r="B2940" s="25" t="s">
        <v>20406</v>
      </c>
    </row>
    <row r="2941" spans="1:2">
      <c r="A2941" s="25" t="s">
        <v>22019</v>
      </c>
      <c r="B2941" s="25" t="s">
        <v>20406</v>
      </c>
    </row>
    <row r="2942" spans="1:2">
      <c r="A2942" s="25" t="s">
        <v>22020</v>
      </c>
      <c r="B2942" s="25" t="s">
        <v>20406</v>
      </c>
    </row>
    <row r="2943" spans="1:2">
      <c r="A2943" s="25" t="s">
        <v>22021</v>
      </c>
      <c r="B2943" s="25" t="s">
        <v>20406</v>
      </c>
    </row>
    <row r="2944" spans="1:2">
      <c r="A2944" s="25" t="s">
        <v>22022</v>
      </c>
      <c r="B2944" s="25" t="s">
        <v>20406</v>
      </c>
    </row>
    <row r="2945" spans="1:2">
      <c r="A2945" s="25" t="s">
        <v>10606</v>
      </c>
      <c r="B2945" s="125" t="s">
        <v>20419</v>
      </c>
    </row>
    <row r="2946" spans="1:2">
      <c r="A2946" s="25" t="s">
        <v>16211</v>
      </c>
      <c r="B2946" s="125" t="s">
        <v>20419</v>
      </c>
    </row>
    <row r="2947" spans="1:2">
      <c r="A2947" s="25" t="s">
        <v>22023</v>
      </c>
      <c r="B2947" s="125" t="s">
        <v>20419</v>
      </c>
    </row>
    <row r="2948" spans="1:2">
      <c r="A2948" s="25" t="s">
        <v>18584</v>
      </c>
      <c r="B2948" s="125" t="s">
        <v>20419</v>
      </c>
    </row>
    <row r="2949" spans="1:2">
      <c r="A2949" s="25" t="s">
        <v>16851</v>
      </c>
      <c r="B2949" s="125" t="s">
        <v>20419</v>
      </c>
    </row>
    <row r="2950" spans="1:2">
      <c r="A2950" s="25" t="s">
        <v>23657</v>
      </c>
      <c r="B2950" s="25" t="s">
        <v>20406</v>
      </c>
    </row>
    <row r="2951" spans="1:2">
      <c r="A2951" s="25" t="s">
        <v>23658</v>
      </c>
      <c r="B2951" s="25" t="s">
        <v>20406</v>
      </c>
    </row>
    <row r="2952" spans="1:2">
      <c r="A2952" s="25" t="s">
        <v>23659</v>
      </c>
      <c r="B2952" s="25" t="s">
        <v>20406</v>
      </c>
    </row>
    <row r="2953" spans="1:2">
      <c r="A2953" s="25" t="s">
        <v>23660</v>
      </c>
      <c r="B2953" s="25" t="s">
        <v>20406</v>
      </c>
    </row>
    <row r="2954" spans="1:2">
      <c r="A2954" s="25" t="s">
        <v>22024</v>
      </c>
      <c r="B2954" s="25" t="s">
        <v>20406</v>
      </c>
    </row>
    <row r="2955" spans="1:2">
      <c r="A2955" s="25" t="s">
        <v>22025</v>
      </c>
      <c r="B2955" s="25" t="s">
        <v>20406</v>
      </c>
    </row>
    <row r="2956" spans="1:2">
      <c r="A2956" s="25" t="s">
        <v>22026</v>
      </c>
      <c r="B2956" s="25" t="s">
        <v>20406</v>
      </c>
    </row>
    <row r="2957" spans="1:2">
      <c r="A2957" s="25" t="s">
        <v>22027</v>
      </c>
      <c r="B2957" s="25" t="s">
        <v>20406</v>
      </c>
    </row>
    <row r="2958" spans="1:2">
      <c r="A2958" s="25" t="s">
        <v>9043</v>
      </c>
      <c r="B2958" s="125" t="s">
        <v>20419</v>
      </c>
    </row>
    <row r="2959" spans="1:2">
      <c r="A2959" s="25" t="s">
        <v>22028</v>
      </c>
      <c r="B2959" s="125" t="s">
        <v>20419</v>
      </c>
    </row>
    <row r="2960" spans="1:2">
      <c r="A2960" s="25" t="s">
        <v>22029</v>
      </c>
      <c r="B2960" s="125" t="s">
        <v>20419</v>
      </c>
    </row>
    <row r="2961" spans="1:2">
      <c r="A2961" s="25" t="s">
        <v>22030</v>
      </c>
      <c r="B2961" s="125" t="s">
        <v>20419</v>
      </c>
    </row>
    <row r="2962" spans="1:2">
      <c r="A2962" s="25" t="s">
        <v>22031</v>
      </c>
      <c r="B2962" s="125" t="s">
        <v>20419</v>
      </c>
    </row>
    <row r="2963" spans="1:2">
      <c r="A2963" s="25" t="s">
        <v>22032</v>
      </c>
      <c r="B2963" s="125" t="s">
        <v>20419</v>
      </c>
    </row>
    <row r="2964" spans="1:2">
      <c r="A2964" s="25" t="s">
        <v>23661</v>
      </c>
      <c r="B2964" s="25" t="s">
        <v>20406</v>
      </c>
    </row>
    <row r="2965" spans="1:2">
      <c r="A2965" s="25" t="s">
        <v>23662</v>
      </c>
      <c r="B2965" s="25" t="s">
        <v>20406</v>
      </c>
    </row>
    <row r="2966" spans="1:2">
      <c r="A2966" s="25" t="s">
        <v>23663</v>
      </c>
      <c r="B2966" s="25" t="s">
        <v>20406</v>
      </c>
    </row>
    <row r="2967" spans="1:2">
      <c r="A2967" s="25" t="s">
        <v>23664</v>
      </c>
      <c r="B2967" s="25" t="s">
        <v>20406</v>
      </c>
    </row>
    <row r="2968" spans="1:2">
      <c r="A2968" s="25" t="s">
        <v>22033</v>
      </c>
      <c r="B2968" s="25" t="s">
        <v>20406</v>
      </c>
    </row>
    <row r="2969" spans="1:2">
      <c r="A2969" s="25" t="s">
        <v>22034</v>
      </c>
      <c r="B2969" s="25" t="s">
        <v>20406</v>
      </c>
    </row>
    <row r="2970" spans="1:2">
      <c r="A2970" s="25" t="s">
        <v>8548</v>
      </c>
      <c r="B2970" s="25" t="s">
        <v>20406</v>
      </c>
    </row>
    <row r="2971" spans="1:2">
      <c r="A2971" s="25" t="s">
        <v>22035</v>
      </c>
      <c r="B2971" s="25" t="s">
        <v>20406</v>
      </c>
    </row>
    <row r="2972" spans="1:2">
      <c r="A2972" s="25" t="s">
        <v>22036</v>
      </c>
      <c r="B2972" s="25" t="s">
        <v>20406</v>
      </c>
    </row>
    <row r="2973" spans="1:2">
      <c r="A2973" s="25" t="s">
        <v>22037</v>
      </c>
      <c r="B2973" s="25" t="s">
        <v>20406</v>
      </c>
    </row>
    <row r="2974" spans="1:2">
      <c r="A2974" s="25" t="s">
        <v>22038</v>
      </c>
      <c r="B2974" s="25" t="s">
        <v>20406</v>
      </c>
    </row>
    <row r="2975" spans="1:2">
      <c r="A2975" s="25" t="s">
        <v>22039</v>
      </c>
      <c r="B2975" s="25" t="s">
        <v>20406</v>
      </c>
    </row>
    <row r="2976" spans="1:2">
      <c r="A2976" s="25" t="s">
        <v>22040</v>
      </c>
      <c r="B2976" s="25" t="s">
        <v>20406</v>
      </c>
    </row>
    <row r="2977" spans="1:2">
      <c r="A2977" s="25" t="s">
        <v>22041</v>
      </c>
      <c r="B2977" s="25" t="s">
        <v>20406</v>
      </c>
    </row>
    <row r="2978" spans="1:2">
      <c r="A2978" s="25" t="s">
        <v>22042</v>
      </c>
      <c r="B2978" s="25" t="s">
        <v>20406</v>
      </c>
    </row>
    <row r="2979" spans="1:2">
      <c r="A2979" s="25" t="s">
        <v>22043</v>
      </c>
      <c r="B2979" s="25" t="s">
        <v>20406</v>
      </c>
    </row>
    <row r="2980" spans="1:2">
      <c r="A2980" s="25" t="s">
        <v>22044</v>
      </c>
      <c r="B2980" s="25" t="s">
        <v>20406</v>
      </c>
    </row>
    <row r="2981" spans="1:2">
      <c r="A2981" s="25" t="s">
        <v>22045</v>
      </c>
      <c r="B2981" s="25" t="s">
        <v>20406</v>
      </c>
    </row>
    <row r="2982" spans="1:2">
      <c r="A2982" s="25" t="s">
        <v>22046</v>
      </c>
      <c r="B2982" s="25" t="s">
        <v>20406</v>
      </c>
    </row>
    <row r="2983" spans="1:2">
      <c r="A2983" s="25" t="s">
        <v>22047</v>
      </c>
      <c r="B2983" s="25" t="s">
        <v>20406</v>
      </c>
    </row>
    <row r="2984" spans="1:2">
      <c r="A2984" s="25" t="s">
        <v>22048</v>
      </c>
      <c r="B2984" s="25" t="s">
        <v>20406</v>
      </c>
    </row>
    <row r="2985" spans="1:2">
      <c r="A2985" s="25" t="s">
        <v>22049</v>
      </c>
      <c r="B2985" s="25" t="s">
        <v>20406</v>
      </c>
    </row>
    <row r="2986" spans="1:2">
      <c r="A2986" s="25" t="s">
        <v>22050</v>
      </c>
      <c r="B2986" s="25" t="s">
        <v>20406</v>
      </c>
    </row>
    <row r="2987" spans="1:2">
      <c r="A2987" s="25" t="s">
        <v>22051</v>
      </c>
      <c r="B2987" s="25" t="s">
        <v>20406</v>
      </c>
    </row>
    <row r="2988" spans="1:2">
      <c r="A2988" s="25" t="s">
        <v>22052</v>
      </c>
      <c r="B2988" s="25" t="s">
        <v>20406</v>
      </c>
    </row>
    <row r="2989" spans="1:2">
      <c r="A2989" s="25" t="s">
        <v>8544</v>
      </c>
      <c r="B2989" s="25" t="s">
        <v>20406</v>
      </c>
    </row>
    <row r="2990" spans="1:2">
      <c r="A2990" s="25" t="s">
        <v>22053</v>
      </c>
      <c r="B2990" s="25" t="s">
        <v>20406</v>
      </c>
    </row>
    <row r="2991" spans="1:2">
      <c r="A2991" s="25" t="s">
        <v>22054</v>
      </c>
      <c r="B2991" s="25" t="s">
        <v>20406</v>
      </c>
    </row>
    <row r="2992" spans="1:2">
      <c r="A2992" s="25" t="s">
        <v>8540</v>
      </c>
      <c r="B2992" s="25" t="s">
        <v>20406</v>
      </c>
    </row>
    <row r="2993" spans="1:2">
      <c r="A2993" s="25" t="s">
        <v>22055</v>
      </c>
      <c r="B2993" s="25" t="s">
        <v>20406</v>
      </c>
    </row>
    <row r="2994" spans="1:2">
      <c r="A2994" s="25" t="s">
        <v>22056</v>
      </c>
      <c r="B2994" s="25" t="s">
        <v>20406</v>
      </c>
    </row>
    <row r="2995" spans="1:2">
      <c r="A2995" s="25" t="s">
        <v>22057</v>
      </c>
      <c r="B2995" s="25" t="s">
        <v>20406</v>
      </c>
    </row>
    <row r="2996" spans="1:2">
      <c r="A2996" s="25" t="s">
        <v>22058</v>
      </c>
      <c r="B2996" s="25" t="s">
        <v>20406</v>
      </c>
    </row>
    <row r="2997" spans="1:2">
      <c r="A2997" s="25" t="s">
        <v>22059</v>
      </c>
      <c r="B2997" s="25" t="s">
        <v>20406</v>
      </c>
    </row>
    <row r="2998" spans="1:2">
      <c r="A2998" s="25" t="s">
        <v>22060</v>
      </c>
      <c r="B2998" s="25" t="s">
        <v>20406</v>
      </c>
    </row>
    <row r="2999" spans="1:2">
      <c r="A2999" s="25" t="s">
        <v>22061</v>
      </c>
      <c r="B2999" s="25" t="s">
        <v>20406</v>
      </c>
    </row>
    <row r="3000" spans="1:2">
      <c r="A3000" s="25" t="s">
        <v>22062</v>
      </c>
      <c r="B3000" s="25" t="s">
        <v>20406</v>
      </c>
    </row>
    <row r="3001" spans="1:2">
      <c r="A3001" s="25" t="s">
        <v>22063</v>
      </c>
      <c r="B3001" s="25" t="s">
        <v>20406</v>
      </c>
    </row>
    <row r="3002" spans="1:2">
      <c r="A3002" s="25" t="s">
        <v>23665</v>
      </c>
      <c r="B3002" s="125" t="s">
        <v>20419</v>
      </c>
    </row>
    <row r="3003" spans="1:2">
      <c r="A3003" s="25" t="s">
        <v>17725</v>
      </c>
      <c r="B3003" s="125" t="s">
        <v>20419</v>
      </c>
    </row>
    <row r="3004" spans="1:2">
      <c r="A3004" s="25" t="s">
        <v>19078</v>
      </c>
      <c r="B3004" s="125" t="s">
        <v>20419</v>
      </c>
    </row>
    <row r="3005" spans="1:2">
      <c r="A3005" s="25" t="s">
        <v>23666</v>
      </c>
      <c r="B3005" s="125" t="s">
        <v>20419</v>
      </c>
    </row>
    <row r="3006" spans="1:2">
      <c r="A3006" s="25" t="s">
        <v>23667</v>
      </c>
      <c r="B3006" s="125" t="s">
        <v>20419</v>
      </c>
    </row>
    <row r="3007" spans="1:2">
      <c r="A3007" s="25" t="s">
        <v>17977</v>
      </c>
      <c r="B3007" s="125" t="s">
        <v>20419</v>
      </c>
    </row>
    <row r="3008" spans="1:2">
      <c r="A3008" s="25" t="s">
        <v>8552</v>
      </c>
      <c r="B3008" s="125" t="s">
        <v>20419</v>
      </c>
    </row>
    <row r="3009" spans="1:2">
      <c r="A3009" s="25" t="s">
        <v>23668</v>
      </c>
      <c r="B3009" s="125" t="s">
        <v>20419</v>
      </c>
    </row>
    <row r="3010" spans="1:2">
      <c r="A3010" s="25" t="s">
        <v>19942</v>
      </c>
      <c r="B3010" s="125" t="s">
        <v>20419</v>
      </c>
    </row>
    <row r="3011" spans="1:2">
      <c r="A3011" s="25" t="s">
        <v>17971</v>
      </c>
      <c r="B3011" s="125" t="s">
        <v>20419</v>
      </c>
    </row>
    <row r="3012" spans="1:2">
      <c r="A3012" s="25" t="s">
        <v>18148</v>
      </c>
      <c r="B3012" s="125" t="s">
        <v>20419</v>
      </c>
    </row>
    <row r="3013" spans="1:2">
      <c r="A3013" s="25" t="s">
        <v>18977</v>
      </c>
      <c r="B3013" s="125" t="s">
        <v>20419</v>
      </c>
    </row>
    <row r="3014" spans="1:2">
      <c r="A3014" s="25" t="s">
        <v>8075</v>
      </c>
      <c r="B3014" s="25" t="s">
        <v>20406</v>
      </c>
    </row>
    <row r="3015" spans="1:2">
      <c r="A3015" s="25" t="s">
        <v>22064</v>
      </c>
      <c r="B3015" s="125" t="s">
        <v>20419</v>
      </c>
    </row>
    <row r="3016" spans="1:2">
      <c r="A3016" s="25" t="s">
        <v>22065</v>
      </c>
      <c r="B3016" s="25" t="s">
        <v>20406</v>
      </c>
    </row>
    <row r="3017" spans="1:2">
      <c r="A3017" s="25" t="s">
        <v>22066</v>
      </c>
      <c r="B3017" s="25" t="s">
        <v>20406</v>
      </c>
    </row>
    <row r="3018" spans="1:2">
      <c r="A3018" s="25" t="s">
        <v>22067</v>
      </c>
      <c r="B3018" s="25" t="s">
        <v>20406</v>
      </c>
    </row>
    <row r="3019" spans="1:2">
      <c r="A3019" s="25" t="s">
        <v>22068</v>
      </c>
      <c r="B3019" s="25" t="s">
        <v>20406</v>
      </c>
    </row>
    <row r="3020" spans="1:2">
      <c r="A3020" s="25" t="s">
        <v>22069</v>
      </c>
      <c r="B3020" s="25" t="s">
        <v>20406</v>
      </c>
    </row>
    <row r="3021" spans="1:2">
      <c r="A3021" s="25" t="s">
        <v>22070</v>
      </c>
      <c r="B3021" s="25" t="s">
        <v>20406</v>
      </c>
    </row>
    <row r="3022" spans="1:2">
      <c r="A3022" s="25" t="s">
        <v>22071</v>
      </c>
      <c r="B3022" s="25" t="s">
        <v>20406</v>
      </c>
    </row>
    <row r="3023" spans="1:2">
      <c r="A3023" s="25" t="s">
        <v>22072</v>
      </c>
      <c r="B3023" s="25" t="s">
        <v>20406</v>
      </c>
    </row>
    <row r="3024" spans="1:2">
      <c r="A3024" s="25" t="s">
        <v>22073</v>
      </c>
      <c r="B3024" s="25" t="s">
        <v>20406</v>
      </c>
    </row>
    <row r="3025" spans="1:2">
      <c r="A3025" s="25" t="s">
        <v>22074</v>
      </c>
      <c r="B3025" s="25" t="s">
        <v>20406</v>
      </c>
    </row>
    <row r="3026" spans="1:2">
      <c r="A3026" s="25" t="s">
        <v>22075</v>
      </c>
      <c r="B3026" s="25" t="s">
        <v>20406</v>
      </c>
    </row>
    <row r="3027" spans="1:2">
      <c r="A3027" s="25" t="s">
        <v>22076</v>
      </c>
      <c r="B3027" s="125" t="s">
        <v>20419</v>
      </c>
    </row>
    <row r="3028" spans="1:2">
      <c r="A3028" s="25" t="s">
        <v>22077</v>
      </c>
      <c r="B3028" s="125" t="s">
        <v>20419</v>
      </c>
    </row>
    <row r="3029" spans="1:2">
      <c r="A3029" s="25" t="s">
        <v>8070</v>
      </c>
      <c r="B3029" s="125" t="s">
        <v>20419</v>
      </c>
    </row>
    <row r="3030" spans="1:2">
      <c r="A3030" s="25" t="s">
        <v>8258</v>
      </c>
      <c r="B3030" s="125" t="s">
        <v>20419</v>
      </c>
    </row>
    <row r="3031" spans="1:2">
      <c r="A3031" s="25" t="s">
        <v>22078</v>
      </c>
      <c r="B3031" s="125" t="s">
        <v>20419</v>
      </c>
    </row>
    <row r="3032" spans="1:2">
      <c r="A3032" s="25" t="s">
        <v>10320</v>
      </c>
      <c r="B3032" s="125" t="s">
        <v>20419</v>
      </c>
    </row>
    <row r="3033" spans="1:2">
      <c r="A3033" s="25" t="s">
        <v>22079</v>
      </c>
      <c r="B3033" s="125" t="s">
        <v>20419</v>
      </c>
    </row>
    <row r="3034" spans="1:2">
      <c r="A3034" s="25" t="s">
        <v>22080</v>
      </c>
      <c r="B3034" s="125" t="s">
        <v>20419</v>
      </c>
    </row>
    <row r="3035" spans="1:2">
      <c r="A3035" s="25" t="s">
        <v>9911</v>
      </c>
      <c r="B3035" s="125" t="s">
        <v>20419</v>
      </c>
    </row>
    <row r="3036" spans="1:2">
      <c r="A3036" s="25" t="s">
        <v>22081</v>
      </c>
      <c r="B3036" s="25" t="s">
        <v>20406</v>
      </c>
    </row>
    <row r="3037" spans="1:2">
      <c r="A3037" s="25" t="s">
        <v>8459</v>
      </c>
      <c r="B3037" s="125" t="s">
        <v>20419</v>
      </c>
    </row>
    <row r="3038" spans="1:2">
      <c r="A3038" s="25" t="s">
        <v>23669</v>
      </c>
      <c r="B3038" s="25" t="s">
        <v>20406</v>
      </c>
    </row>
    <row r="3039" spans="1:2">
      <c r="A3039" s="25" t="s">
        <v>22082</v>
      </c>
      <c r="B3039" s="25" t="s">
        <v>20406</v>
      </c>
    </row>
    <row r="3040" spans="1:2">
      <c r="A3040" s="25" t="s">
        <v>23670</v>
      </c>
      <c r="B3040" s="25" t="s">
        <v>20406</v>
      </c>
    </row>
    <row r="3041" spans="1:2">
      <c r="A3041" s="25" t="s">
        <v>23671</v>
      </c>
      <c r="B3041" s="25" t="s">
        <v>20406</v>
      </c>
    </row>
    <row r="3042" spans="1:2">
      <c r="A3042" s="25" t="s">
        <v>23672</v>
      </c>
      <c r="B3042" s="25" t="s">
        <v>20406</v>
      </c>
    </row>
    <row r="3043" spans="1:2">
      <c r="A3043" s="25" t="s">
        <v>23673</v>
      </c>
      <c r="B3043" s="25" t="s">
        <v>20406</v>
      </c>
    </row>
    <row r="3044" spans="1:2">
      <c r="A3044" s="25" t="s">
        <v>23674</v>
      </c>
      <c r="B3044" s="25" t="s">
        <v>20406</v>
      </c>
    </row>
    <row r="3045" spans="1:2">
      <c r="A3045" s="25" t="s">
        <v>23675</v>
      </c>
      <c r="B3045" s="25" t="s">
        <v>20406</v>
      </c>
    </row>
    <row r="3046" spans="1:2">
      <c r="A3046" s="25" t="s">
        <v>23676</v>
      </c>
      <c r="B3046" s="25" t="s">
        <v>20406</v>
      </c>
    </row>
    <row r="3047" spans="1:2">
      <c r="A3047" s="25" t="s">
        <v>23677</v>
      </c>
      <c r="B3047" s="25" t="s">
        <v>20406</v>
      </c>
    </row>
    <row r="3048" spans="1:2">
      <c r="A3048" s="25" t="s">
        <v>23678</v>
      </c>
      <c r="B3048" s="25" t="s">
        <v>20406</v>
      </c>
    </row>
    <row r="3049" spans="1:2">
      <c r="A3049" s="25" t="s">
        <v>23679</v>
      </c>
      <c r="B3049" s="25" t="s">
        <v>20406</v>
      </c>
    </row>
    <row r="3050" spans="1:2">
      <c r="A3050" s="25" t="s">
        <v>23680</v>
      </c>
      <c r="B3050" s="25" t="s">
        <v>20406</v>
      </c>
    </row>
    <row r="3051" spans="1:2">
      <c r="A3051" s="25" t="s">
        <v>23681</v>
      </c>
      <c r="B3051" s="25" t="s">
        <v>20406</v>
      </c>
    </row>
    <row r="3052" spans="1:2">
      <c r="A3052" s="25" t="s">
        <v>23682</v>
      </c>
      <c r="B3052" s="25" t="s">
        <v>20406</v>
      </c>
    </row>
    <row r="3053" spans="1:2">
      <c r="A3053" s="25" t="s">
        <v>23683</v>
      </c>
      <c r="B3053" s="25" t="s">
        <v>20406</v>
      </c>
    </row>
    <row r="3054" spans="1:2">
      <c r="A3054" s="25" t="s">
        <v>23684</v>
      </c>
      <c r="B3054" s="25" t="s">
        <v>20406</v>
      </c>
    </row>
    <row r="3055" spans="1:2">
      <c r="A3055" s="25" t="s">
        <v>23685</v>
      </c>
      <c r="B3055" s="25" t="s">
        <v>20406</v>
      </c>
    </row>
    <row r="3056" spans="1:2">
      <c r="A3056" s="25" t="s">
        <v>22083</v>
      </c>
      <c r="B3056" s="25" t="s">
        <v>20406</v>
      </c>
    </row>
    <row r="3057" spans="1:2">
      <c r="A3057" s="25" t="s">
        <v>22084</v>
      </c>
      <c r="B3057" s="25" t="s">
        <v>20406</v>
      </c>
    </row>
    <row r="3058" spans="1:2">
      <c r="A3058" s="25" t="s">
        <v>22085</v>
      </c>
      <c r="B3058" s="125" t="s">
        <v>20419</v>
      </c>
    </row>
    <row r="3059" spans="1:2">
      <c r="A3059" s="25" t="s">
        <v>12839</v>
      </c>
      <c r="B3059" s="125" t="s">
        <v>20419</v>
      </c>
    </row>
    <row r="3060" spans="1:2">
      <c r="A3060" s="25" t="s">
        <v>23686</v>
      </c>
      <c r="B3060" s="125" t="s">
        <v>20419</v>
      </c>
    </row>
    <row r="3061" spans="1:2">
      <c r="A3061" s="25" t="s">
        <v>12094</v>
      </c>
      <c r="B3061" s="125" t="s">
        <v>20419</v>
      </c>
    </row>
    <row r="3062" spans="1:2">
      <c r="A3062" s="25" t="s">
        <v>15765</v>
      </c>
      <c r="B3062" s="125" t="s">
        <v>20419</v>
      </c>
    </row>
    <row r="3063" spans="1:2">
      <c r="A3063" s="25" t="s">
        <v>19620</v>
      </c>
      <c r="B3063" s="125" t="s">
        <v>20419</v>
      </c>
    </row>
    <row r="3064" spans="1:2">
      <c r="A3064" s="25" t="s">
        <v>22086</v>
      </c>
      <c r="B3064" s="125" t="s">
        <v>20419</v>
      </c>
    </row>
    <row r="3065" spans="1:2">
      <c r="A3065" s="25" t="s">
        <v>12842</v>
      </c>
      <c r="B3065" s="125" t="s">
        <v>20419</v>
      </c>
    </row>
    <row r="3066" spans="1:2">
      <c r="A3066" s="25" t="s">
        <v>14039</v>
      </c>
      <c r="B3066" s="125" t="s">
        <v>20419</v>
      </c>
    </row>
    <row r="3067" spans="1:2">
      <c r="A3067" s="25" t="s">
        <v>13031</v>
      </c>
      <c r="B3067" s="125" t="s">
        <v>20419</v>
      </c>
    </row>
    <row r="3068" spans="1:2">
      <c r="A3068" s="25" t="s">
        <v>8960</v>
      </c>
      <c r="B3068" s="125" t="s">
        <v>20419</v>
      </c>
    </row>
    <row r="3069" spans="1:2">
      <c r="A3069" s="25" t="s">
        <v>9692</v>
      </c>
      <c r="B3069" s="25" t="s">
        <v>20406</v>
      </c>
    </row>
    <row r="3070" spans="1:2">
      <c r="A3070" s="25" t="s">
        <v>9801</v>
      </c>
      <c r="B3070" s="125" t="s">
        <v>20419</v>
      </c>
    </row>
    <row r="3071" spans="1:2">
      <c r="A3071" s="25" t="s">
        <v>23687</v>
      </c>
      <c r="B3071" s="25" t="s">
        <v>20406</v>
      </c>
    </row>
    <row r="3072" spans="1:2">
      <c r="A3072" s="25" t="s">
        <v>23688</v>
      </c>
      <c r="B3072" s="25" t="s">
        <v>20406</v>
      </c>
    </row>
    <row r="3073" spans="1:2">
      <c r="A3073" s="25" t="s">
        <v>23689</v>
      </c>
      <c r="B3073" s="25" t="s">
        <v>20406</v>
      </c>
    </row>
    <row r="3074" spans="1:2">
      <c r="A3074" s="25" t="s">
        <v>22087</v>
      </c>
      <c r="B3074" s="25" t="s">
        <v>20406</v>
      </c>
    </row>
    <row r="3075" spans="1:2">
      <c r="A3075" s="25" t="s">
        <v>22088</v>
      </c>
      <c r="B3075" s="25" t="s">
        <v>20406</v>
      </c>
    </row>
    <row r="3076" spans="1:2">
      <c r="A3076" s="25" t="s">
        <v>23690</v>
      </c>
      <c r="B3076" s="25" t="s">
        <v>20406</v>
      </c>
    </row>
    <row r="3077" spans="1:2">
      <c r="A3077" s="25" t="s">
        <v>22089</v>
      </c>
      <c r="B3077" s="25" t="s">
        <v>20406</v>
      </c>
    </row>
    <row r="3078" spans="1:2">
      <c r="A3078" s="25" t="s">
        <v>22090</v>
      </c>
      <c r="B3078" s="125" t="s">
        <v>20419</v>
      </c>
    </row>
    <row r="3079" spans="1:2">
      <c r="A3079" s="25" t="s">
        <v>22091</v>
      </c>
      <c r="B3079" s="25" t="s">
        <v>20406</v>
      </c>
    </row>
    <row r="3080" spans="1:2">
      <c r="A3080" s="25" t="s">
        <v>22092</v>
      </c>
      <c r="B3080" s="25" t="s">
        <v>20406</v>
      </c>
    </row>
    <row r="3081" spans="1:2">
      <c r="A3081" s="25" t="s">
        <v>22093</v>
      </c>
      <c r="B3081" s="25" t="s">
        <v>20406</v>
      </c>
    </row>
    <row r="3082" spans="1:2">
      <c r="A3082" s="25" t="s">
        <v>22094</v>
      </c>
      <c r="B3082" s="25" t="s">
        <v>20406</v>
      </c>
    </row>
    <row r="3083" spans="1:2">
      <c r="A3083" s="25" t="s">
        <v>22095</v>
      </c>
      <c r="B3083" s="125" t="s">
        <v>20419</v>
      </c>
    </row>
    <row r="3084" spans="1:2">
      <c r="A3084" s="25" t="s">
        <v>23691</v>
      </c>
      <c r="B3084" s="25" t="s">
        <v>20406</v>
      </c>
    </row>
    <row r="3085" spans="1:2">
      <c r="A3085" s="25" t="s">
        <v>23692</v>
      </c>
      <c r="B3085" s="25" t="s">
        <v>20406</v>
      </c>
    </row>
    <row r="3086" spans="1:2">
      <c r="A3086" s="25" t="s">
        <v>23693</v>
      </c>
      <c r="B3086" s="25" t="s">
        <v>20406</v>
      </c>
    </row>
    <row r="3087" spans="1:2">
      <c r="A3087" s="25" t="s">
        <v>23694</v>
      </c>
      <c r="B3087" s="25" t="s">
        <v>20406</v>
      </c>
    </row>
    <row r="3088" spans="1:2">
      <c r="A3088" s="25" t="s">
        <v>23695</v>
      </c>
      <c r="B3088" s="25" t="s">
        <v>20406</v>
      </c>
    </row>
    <row r="3089" spans="1:2">
      <c r="A3089" s="25" t="s">
        <v>22096</v>
      </c>
      <c r="B3089" s="25" t="s">
        <v>20406</v>
      </c>
    </row>
    <row r="3090" spans="1:2">
      <c r="A3090" s="25" t="s">
        <v>22097</v>
      </c>
      <c r="B3090" s="25" t="s">
        <v>20406</v>
      </c>
    </row>
    <row r="3091" spans="1:2">
      <c r="A3091" s="25" t="s">
        <v>22098</v>
      </c>
      <c r="B3091" s="25" t="s">
        <v>20406</v>
      </c>
    </row>
    <row r="3092" spans="1:2">
      <c r="A3092" s="25" t="s">
        <v>22099</v>
      </c>
      <c r="B3092" s="25" t="s">
        <v>20406</v>
      </c>
    </row>
    <row r="3093" spans="1:2">
      <c r="A3093" s="25" t="s">
        <v>22100</v>
      </c>
      <c r="B3093" s="25" t="s">
        <v>20406</v>
      </c>
    </row>
    <row r="3094" spans="1:2">
      <c r="A3094" s="25" t="s">
        <v>22101</v>
      </c>
      <c r="B3094" s="25" t="s">
        <v>20406</v>
      </c>
    </row>
    <row r="3095" spans="1:2">
      <c r="A3095" s="25" t="s">
        <v>22102</v>
      </c>
      <c r="B3095" s="25" t="s">
        <v>20406</v>
      </c>
    </row>
    <row r="3096" spans="1:2">
      <c r="A3096" s="25" t="s">
        <v>22103</v>
      </c>
      <c r="B3096" s="125" t="s">
        <v>20419</v>
      </c>
    </row>
    <row r="3097" spans="1:2">
      <c r="A3097" s="25" t="s">
        <v>22104</v>
      </c>
      <c r="B3097" s="25" t="s">
        <v>20406</v>
      </c>
    </row>
    <row r="3098" spans="1:2">
      <c r="A3098" s="25" t="s">
        <v>22105</v>
      </c>
      <c r="B3098" s="125" t="s">
        <v>20419</v>
      </c>
    </row>
    <row r="3099" spans="1:2">
      <c r="A3099" s="25" t="s">
        <v>14452</v>
      </c>
      <c r="B3099" s="125" t="s">
        <v>20419</v>
      </c>
    </row>
    <row r="3100" spans="1:2">
      <c r="A3100" s="25" t="s">
        <v>15780</v>
      </c>
      <c r="B3100" s="125" t="s">
        <v>20419</v>
      </c>
    </row>
    <row r="3101" spans="1:2">
      <c r="A3101" s="25" t="s">
        <v>9796</v>
      </c>
      <c r="B3101" s="125" t="s">
        <v>20419</v>
      </c>
    </row>
    <row r="3102" spans="1:2">
      <c r="A3102" s="25" t="s">
        <v>13319</v>
      </c>
      <c r="B3102" s="125" t="s">
        <v>20419</v>
      </c>
    </row>
    <row r="3103" spans="1:2">
      <c r="A3103" s="25" t="s">
        <v>10279</v>
      </c>
      <c r="B3103" s="125" t="s">
        <v>20419</v>
      </c>
    </row>
    <row r="3104" spans="1:2">
      <c r="A3104" s="25" t="s">
        <v>18864</v>
      </c>
      <c r="B3104" s="125" t="s">
        <v>20419</v>
      </c>
    </row>
    <row r="3105" spans="1:2">
      <c r="A3105" s="25" t="s">
        <v>12399</v>
      </c>
      <c r="B3105" s="125" t="s">
        <v>20419</v>
      </c>
    </row>
    <row r="3106" spans="1:2">
      <c r="A3106" s="25" t="s">
        <v>9783</v>
      </c>
      <c r="B3106" s="125" t="s">
        <v>20419</v>
      </c>
    </row>
    <row r="3107" spans="1:2">
      <c r="A3107" s="25" t="s">
        <v>14575</v>
      </c>
      <c r="B3107" s="125" t="s">
        <v>20419</v>
      </c>
    </row>
    <row r="3108" spans="1:2">
      <c r="A3108" s="25" t="s">
        <v>19202</v>
      </c>
      <c r="B3108" s="125" t="s">
        <v>20419</v>
      </c>
    </row>
    <row r="3109" spans="1:2">
      <c r="A3109" s="25" t="s">
        <v>11203</v>
      </c>
      <c r="B3109" s="125" t="s">
        <v>20419</v>
      </c>
    </row>
    <row r="3110" spans="1:2">
      <c r="A3110" s="25" t="s">
        <v>22106</v>
      </c>
      <c r="B3110" s="125" t="s">
        <v>20419</v>
      </c>
    </row>
    <row r="3111" spans="1:2">
      <c r="A3111" s="25" t="s">
        <v>18789</v>
      </c>
      <c r="B3111" s="125" t="s">
        <v>20419</v>
      </c>
    </row>
    <row r="3112" spans="1:2">
      <c r="A3112" s="25" t="s">
        <v>14184</v>
      </c>
      <c r="B3112" s="125" t="s">
        <v>20419</v>
      </c>
    </row>
    <row r="3113" spans="1:2">
      <c r="A3113" s="25" t="s">
        <v>22107</v>
      </c>
      <c r="B3113" s="125" t="s">
        <v>20419</v>
      </c>
    </row>
    <row r="3114" spans="1:2">
      <c r="A3114" s="25" t="s">
        <v>22108</v>
      </c>
      <c r="B3114" s="125" t="s">
        <v>20419</v>
      </c>
    </row>
    <row r="3115" spans="1:2">
      <c r="A3115" s="25" t="s">
        <v>22109</v>
      </c>
      <c r="B3115" s="125" t="s">
        <v>20419</v>
      </c>
    </row>
    <row r="3116" spans="1:2">
      <c r="A3116" s="25" t="s">
        <v>11555</v>
      </c>
      <c r="B3116" s="125" t="s">
        <v>20419</v>
      </c>
    </row>
    <row r="3117" spans="1:2">
      <c r="A3117" s="25" t="s">
        <v>22110</v>
      </c>
      <c r="B3117" s="125" t="s">
        <v>20419</v>
      </c>
    </row>
    <row r="3118" spans="1:2">
      <c r="A3118" s="25" t="s">
        <v>10076</v>
      </c>
      <c r="B3118" s="125" t="s">
        <v>20419</v>
      </c>
    </row>
    <row r="3119" spans="1:2">
      <c r="A3119" s="25" t="s">
        <v>10776</v>
      </c>
      <c r="B3119" s="125" t="s">
        <v>20419</v>
      </c>
    </row>
    <row r="3120" spans="1:2">
      <c r="A3120" s="25" t="s">
        <v>22111</v>
      </c>
      <c r="B3120" s="125" t="s">
        <v>20419</v>
      </c>
    </row>
    <row r="3121" spans="1:2">
      <c r="A3121" s="25" t="s">
        <v>15820</v>
      </c>
      <c r="B3121" s="125" t="s">
        <v>20419</v>
      </c>
    </row>
    <row r="3122" spans="1:2">
      <c r="A3122" s="25" t="s">
        <v>22112</v>
      </c>
      <c r="B3122" s="125" t="s">
        <v>20419</v>
      </c>
    </row>
    <row r="3123" spans="1:2">
      <c r="A3123" s="25" t="s">
        <v>7955</v>
      </c>
      <c r="B3123" s="25" t="s">
        <v>20406</v>
      </c>
    </row>
    <row r="3124" spans="1:2">
      <c r="A3124" s="25" t="s">
        <v>9552</v>
      </c>
      <c r="B3124" s="125" t="s">
        <v>20419</v>
      </c>
    </row>
    <row r="3125" spans="1:2">
      <c r="A3125" s="25" t="s">
        <v>22113</v>
      </c>
      <c r="B3125" s="125" t="s">
        <v>20419</v>
      </c>
    </row>
    <row r="3126" spans="1:2">
      <c r="A3126" s="25" t="s">
        <v>22114</v>
      </c>
      <c r="B3126" s="25" t="s">
        <v>20406</v>
      </c>
    </row>
    <row r="3127" spans="1:2">
      <c r="A3127" s="25" t="s">
        <v>23696</v>
      </c>
      <c r="B3127" s="25" t="s">
        <v>20406</v>
      </c>
    </row>
    <row r="3128" spans="1:2">
      <c r="A3128" s="25" t="s">
        <v>23697</v>
      </c>
      <c r="B3128" s="25" t="s">
        <v>20406</v>
      </c>
    </row>
    <row r="3129" spans="1:2">
      <c r="A3129" s="25" t="s">
        <v>22115</v>
      </c>
      <c r="B3129" s="25" t="s">
        <v>20406</v>
      </c>
    </row>
    <row r="3130" spans="1:2">
      <c r="A3130" s="25" t="s">
        <v>22116</v>
      </c>
      <c r="B3130" s="25" t="s">
        <v>20406</v>
      </c>
    </row>
    <row r="3131" spans="1:2">
      <c r="A3131" s="25" t="s">
        <v>22117</v>
      </c>
      <c r="B3131" s="25" t="s">
        <v>20406</v>
      </c>
    </row>
    <row r="3132" spans="1:2">
      <c r="A3132" s="25" t="s">
        <v>23698</v>
      </c>
      <c r="B3132" s="25" t="s">
        <v>20406</v>
      </c>
    </row>
    <row r="3133" spans="1:2">
      <c r="A3133" s="25" t="s">
        <v>13099</v>
      </c>
      <c r="B3133" s="25" t="s">
        <v>20406</v>
      </c>
    </row>
    <row r="3134" spans="1:2">
      <c r="A3134" s="25" t="s">
        <v>16229</v>
      </c>
      <c r="B3134" s="25" t="s">
        <v>20406</v>
      </c>
    </row>
    <row r="3135" spans="1:2">
      <c r="A3135" s="25" t="s">
        <v>23699</v>
      </c>
      <c r="B3135" s="25" t="s">
        <v>20406</v>
      </c>
    </row>
    <row r="3136" spans="1:2">
      <c r="A3136" s="25" t="s">
        <v>22118</v>
      </c>
      <c r="B3136" s="25" t="s">
        <v>20406</v>
      </c>
    </row>
    <row r="3137" spans="1:2">
      <c r="A3137" s="25" t="s">
        <v>22119</v>
      </c>
      <c r="B3137" s="25" t="s">
        <v>20406</v>
      </c>
    </row>
    <row r="3138" spans="1:2">
      <c r="A3138" s="25" t="s">
        <v>22120</v>
      </c>
      <c r="B3138" s="25" t="s">
        <v>20406</v>
      </c>
    </row>
    <row r="3139" spans="1:2">
      <c r="A3139" s="25" t="s">
        <v>22121</v>
      </c>
      <c r="B3139" s="25" t="s">
        <v>20406</v>
      </c>
    </row>
    <row r="3140" spans="1:2">
      <c r="A3140" s="25" t="s">
        <v>22122</v>
      </c>
      <c r="B3140" s="25" t="s">
        <v>20406</v>
      </c>
    </row>
    <row r="3141" spans="1:2">
      <c r="A3141" s="25" t="s">
        <v>22123</v>
      </c>
      <c r="B3141" s="25" t="s">
        <v>20406</v>
      </c>
    </row>
    <row r="3142" spans="1:2">
      <c r="A3142" s="25" t="s">
        <v>10596</v>
      </c>
      <c r="B3142" s="125" t="s">
        <v>20419</v>
      </c>
    </row>
    <row r="3143" spans="1:2">
      <c r="A3143" s="25" t="s">
        <v>10609</v>
      </c>
      <c r="B3143" s="125" t="s">
        <v>20419</v>
      </c>
    </row>
    <row r="3144" spans="1:2">
      <c r="A3144" s="25" t="s">
        <v>9894</v>
      </c>
      <c r="B3144" s="125" t="s">
        <v>20419</v>
      </c>
    </row>
    <row r="3145" spans="1:2">
      <c r="A3145" s="25" t="s">
        <v>10066</v>
      </c>
      <c r="B3145" s="125" t="s">
        <v>20419</v>
      </c>
    </row>
    <row r="3146" spans="1:2">
      <c r="A3146" s="25" t="s">
        <v>11166</v>
      </c>
      <c r="B3146" s="125" t="s">
        <v>20419</v>
      </c>
    </row>
    <row r="3147" spans="1:2">
      <c r="A3147" s="25" t="s">
        <v>22124</v>
      </c>
      <c r="B3147" s="125" t="s">
        <v>20419</v>
      </c>
    </row>
    <row r="3148" spans="1:2">
      <c r="A3148" s="25" t="s">
        <v>9898</v>
      </c>
      <c r="B3148" s="125" t="s">
        <v>20419</v>
      </c>
    </row>
    <row r="3149" spans="1:2">
      <c r="A3149" s="25" t="s">
        <v>10017</v>
      </c>
      <c r="B3149" s="125" t="s">
        <v>20419</v>
      </c>
    </row>
    <row r="3150" spans="1:2">
      <c r="A3150" s="25" t="s">
        <v>23700</v>
      </c>
      <c r="B3150" s="25" t="s">
        <v>20406</v>
      </c>
    </row>
    <row r="3151" spans="1:2">
      <c r="A3151" s="25" t="s">
        <v>23701</v>
      </c>
      <c r="B3151" s="25" t="s">
        <v>20406</v>
      </c>
    </row>
    <row r="3152" spans="1:2">
      <c r="A3152" s="25" t="s">
        <v>15370</v>
      </c>
      <c r="B3152" s="125" t="s">
        <v>20419</v>
      </c>
    </row>
    <row r="3153" spans="1:2">
      <c r="A3153" s="25" t="s">
        <v>23702</v>
      </c>
      <c r="B3153" s="25" t="s">
        <v>20406</v>
      </c>
    </row>
    <row r="3154" spans="1:2">
      <c r="A3154" s="25" t="s">
        <v>22125</v>
      </c>
      <c r="B3154" s="25" t="s">
        <v>20406</v>
      </c>
    </row>
    <row r="3155" spans="1:2">
      <c r="A3155" s="25" t="s">
        <v>22126</v>
      </c>
      <c r="B3155" s="25" t="s">
        <v>20406</v>
      </c>
    </row>
    <row r="3156" spans="1:2">
      <c r="A3156" s="25" t="s">
        <v>22127</v>
      </c>
      <c r="B3156" s="25" t="s">
        <v>20406</v>
      </c>
    </row>
    <row r="3157" spans="1:2">
      <c r="A3157" s="25" t="s">
        <v>22128</v>
      </c>
      <c r="B3157" s="25" t="s">
        <v>20406</v>
      </c>
    </row>
    <row r="3158" spans="1:2">
      <c r="A3158" s="25" t="s">
        <v>22129</v>
      </c>
      <c r="B3158" s="25" t="s">
        <v>20406</v>
      </c>
    </row>
    <row r="3159" spans="1:2">
      <c r="A3159" s="25" t="s">
        <v>22130</v>
      </c>
      <c r="B3159" s="25" t="s">
        <v>20406</v>
      </c>
    </row>
    <row r="3160" spans="1:2">
      <c r="A3160" s="25" t="s">
        <v>22131</v>
      </c>
      <c r="B3160" s="25" t="s">
        <v>20406</v>
      </c>
    </row>
    <row r="3161" spans="1:2">
      <c r="A3161" s="25" t="s">
        <v>22132</v>
      </c>
      <c r="B3161" s="25" t="s">
        <v>20406</v>
      </c>
    </row>
    <row r="3162" spans="1:2">
      <c r="A3162" s="25" t="s">
        <v>22133</v>
      </c>
      <c r="B3162" s="25" t="s">
        <v>20406</v>
      </c>
    </row>
    <row r="3163" spans="1:2">
      <c r="A3163" s="25" t="s">
        <v>22134</v>
      </c>
      <c r="B3163" s="25" t="s">
        <v>20406</v>
      </c>
    </row>
    <row r="3164" spans="1:2">
      <c r="A3164" s="25" t="s">
        <v>22135</v>
      </c>
      <c r="B3164" s="25" t="s">
        <v>20406</v>
      </c>
    </row>
    <row r="3165" spans="1:2">
      <c r="A3165" s="25" t="s">
        <v>22136</v>
      </c>
      <c r="B3165" s="25" t="s">
        <v>20406</v>
      </c>
    </row>
    <row r="3166" spans="1:2">
      <c r="A3166" s="25" t="s">
        <v>22136</v>
      </c>
      <c r="B3166" s="25" t="s">
        <v>20406</v>
      </c>
    </row>
    <row r="3167" spans="1:2">
      <c r="A3167" s="25" t="s">
        <v>22137</v>
      </c>
      <c r="B3167" s="25" t="s">
        <v>20406</v>
      </c>
    </row>
    <row r="3168" spans="1:2">
      <c r="A3168" s="25" t="s">
        <v>22138</v>
      </c>
      <c r="B3168" s="25" t="s">
        <v>20406</v>
      </c>
    </row>
    <row r="3169" spans="1:2">
      <c r="A3169" s="25" t="s">
        <v>22139</v>
      </c>
      <c r="B3169" s="25" t="s">
        <v>20406</v>
      </c>
    </row>
    <row r="3170" spans="1:2">
      <c r="A3170" s="25" t="s">
        <v>22140</v>
      </c>
      <c r="B3170" s="25" t="s">
        <v>20406</v>
      </c>
    </row>
    <row r="3171" spans="1:2">
      <c r="A3171" s="25" t="s">
        <v>22141</v>
      </c>
      <c r="B3171" s="25" t="s">
        <v>20406</v>
      </c>
    </row>
    <row r="3172" spans="1:2">
      <c r="A3172" s="25" t="s">
        <v>22142</v>
      </c>
      <c r="B3172" s="25" t="s">
        <v>20406</v>
      </c>
    </row>
    <row r="3173" spans="1:2">
      <c r="A3173" s="25" t="s">
        <v>22143</v>
      </c>
      <c r="B3173" s="25" t="s">
        <v>20406</v>
      </c>
    </row>
    <row r="3174" spans="1:2">
      <c r="A3174" s="25" t="s">
        <v>22144</v>
      </c>
      <c r="B3174" s="25" t="s">
        <v>20406</v>
      </c>
    </row>
    <row r="3175" spans="1:2">
      <c r="A3175" s="25" t="s">
        <v>22145</v>
      </c>
      <c r="B3175" s="25" t="s">
        <v>20406</v>
      </c>
    </row>
    <row r="3176" spans="1:2">
      <c r="A3176" s="25" t="s">
        <v>22146</v>
      </c>
      <c r="B3176" s="25" t="s">
        <v>20406</v>
      </c>
    </row>
    <row r="3177" spans="1:2">
      <c r="A3177" s="25" t="s">
        <v>22147</v>
      </c>
      <c r="B3177" s="25" t="s">
        <v>20406</v>
      </c>
    </row>
    <row r="3178" spans="1:2">
      <c r="A3178" s="25" t="s">
        <v>23703</v>
      </c>
      <c r="B3178" s="25" t="s">
        <v>20406</v>
      </c>
    </row>
    <row r="3179" spans="1:2">
      <c r="A3179" s="25" t="s">
        <v>23704</v>
      </c>
      <c r="B3179" s="25" t="s">
        <v>20406</v>
      </c>
    </row>
    <row r="3180" spans="1:2">
      <c r="A3180" s="25" t="s">
        <v>23705</v>
      </c>
      <c r="B3180" s="25" t="s">
        <v>20406</v>
      </c>
    </row>
    <row r="3181" spans="1:2">
      <c r="A3181" s="25" t="s">
        <v>23706</v>
      </c>
      <c r="B3181" s="25" t="s">
        <v>20406</v>
      </c>
    </row>
    <row r="3182" spans="1:2">
      <c r="A3182" s="25" t="s">
        <v>22148</v>
      </c>
      <c r="B3182" s="25" t="s">
        <v>20406</v>
      </c>
    </row>
    <row r="3183" spans="1:2">
      <c r="A3183" s="25" t="s">
        <v>22149</v>
      </c>
      <c r="B3183" s="25" t="s">
        <v>20406</v>
      </c>
    </row>
    <row r="3184" spans="1:2">
      <c r="A3184" s="25" t="s">
        <v>22150</v>
      </c>
      <c r="B3184" s="25" t="s">
        <v>20406</v>
      </c>
    </row>
    <row r="3185" spans="1:2">
      <c r="A3185" s="25" t="s">
        <v>22151</v>
      </c>
      <c r="B3185" s="25" t="s">
        <v>20406</v>
      </c>
    </row>
    <row r="3186" spans="1:2">
      <c r="A3186" s="25" t="s">
        <v>17887</v>
      </c>
      <c r="B3186" s="125" t="s">
        <v>20419</v>
      </c>
    </row>
    <row r="3187" spans="1:2">
      <c r="A3187" s="25" t="s">
        <v>12692</v>
      </c>
      <c r="B3187" s="125" t="s">
        <v>20419</v>
      </c>
    </row>
    <row r="3188" spans="1:2">
      <c r="A3188" s="25" t="s">
        <v>22152</v>
      </c>
      <c r="B3188" s="125" t="s">
        <v>20419</v>
      </c>
    </row>
    <row r="3189" spans="1:2">
      <c r="A3189" s="25" t="s">
        <v>12499</v>
      </c>
      <c r="B3189" s="125" t="s">
        <v>20419</v>
      </c>
    </row>
    <row r="3190" spans="1:2">
      <c r="A3190" s="25" t="s">
        <v>13000</v>
      </c>
      <c r="B3190" s="125" t="s">
        <v>20419</v>
      </c>
    </row>
    <row r="3191" spans="1:2">
      <c r="A3191" s="25" t="s">
        <v>15845</v>
      </c>
      <c r="B3191" s="125" t="s">
        <v>20419</v>
      </c>
    </row>
    <row r="3192" spans="1:2">
      <c r="A3192" s="25" t="s">
        <v>9933</v>
      </c>
      <c r="B3192" s="125" t="s">
        <v>20419</v>
      </c>
    </row>
    <row r="3193" spans="1:2">
      <c r="A3193" s="25" t="s">
        <v>22153</v>
      </c>
      <c r="B3193" s="125" t="s">
        <v>20419</v>
      </c>
    </row>
    <row r="3194" spans="1:2">
      <c r="A3194" s="25" t="s">
        <v>22154</v>
      </c>
      <c r="B3194" s="125" t="s">
        <v>20419</v>
      </c>
    </row>
    <row r="3195" spans="1:2">
      <c r="A3195" s="25" t="s">
        <v>10497</v>
      </c>
      <c r="B3195" s="125" t="s">
        <v>20419</v>
      </c>
    </row>
    <row r="3196" spans="1:2">
      <c r="A3196" s="25" t="s">
        <v>22155</v>
      </c>
      <c r="B3196" s="25" t="s">
        <v>20406</v>
      </c>
    </row>
    <row r="3197" spans="1:2">
      <c r="A3197" s="25" t="s">
        <v>23707</v>
      </c>
      <c r="B3197" s="25" t="s">
        <v>20406</v>
      </c>
    </row>
    <row r="3198" spans="1:2">
      <c r="A3198" s="25" t="s">
        <v>23708</v>
      </c>
      <c r="B3198" s="25" t="s">
        <v>20406</v>
      </c>
    </row>
    <row r="3199" spans="1:2">
      <c r="A3199" s="25" t="s">
        <v>17645</v>
      </c>
      <c r="B3199" s="125" t="s">
        <v>20419</v>
      </c>
    </row>
    <row r="3200" spans="1:2">
      <c r="A3200" s="25" t="s">
        <v>11849</v>
      </c>
      <c r="B3200" s="125" t="s">
        <v>20419</v>
      </c>
    </row>
    <row r="3201" spans="1:2">
      <c r="A3201" s="25" t="s">
        <v>22156</v>
      </c>
      <c r="B3201" s="25" t="s">
        <v>20406</v>
      </c>
    </row>
    <row r="3202" spans="1:2">
      <c r="A3202" s="25" t="s">
        <v>22157</v>
      </c>
      <c r="B3202" s="25" t="s">
        <v>20406</v>
      </c>
    </row>
    <row r="3203" spans="1:2">
      <c r="A3203" s="25" t="s">
        <v>22158</v>
      </c>
      <c r="B3203" s="25" t="s">
        <v>20406</v>
      </c>
    </row>
    <row r="3204" spans="1:2">
      <c r="A3204" s="25" t="s">
        <v>22159</v>
      </c>
      <c r="B3204" s="25" t="s">
        <v>20406</v>
      </c>
    </row>
    <row r="3205" spans="1:2">
      <c r="A3205" s="25" t="s">
        <v>22160</v>
      </c>
      <c r="B3205" s="25" t="s">
        <v>20406</v>
      </c>
    </row>
    <row r="3206" spans="1:2">
      <c r="A3206" s="25" t="s">
        <v>17822</v>
      </c>
      <c r="B3206" s="125" t="s">
        <v>20419</v>
      </c>
    </row>
    <row r="3207" spans="1:2">
      <c r="A3207" s="25" t="s">
        <v>12441</v>
      </c>
      <c r="B3207" s="25" t="s">
        <v>20406</v>
      </c>
    </row>
    <row r="3208" spans="1:2">
      <c r="A3208" s="25" t="s">
        <v>22161</v>
      </c>
      <c r="B3208" s="125" t="s">
        <v>20419</v>
      </c>
    </row>
    <row r="3209" spans="1:2">
      <c r="A3209" s="25" t="s">
        <v>8948</v>
      </c>
      <c r="B3209" s="125" t="s">
        <v>20419</v>
      </c>
    </row>
    <row r="3210" spans="1:2">
      <c r="A3210" s="25" t="s">
        <v>8599</v>
      </c>
      <c r="B3210" s="125" t="s">
        <v>20419</v>
      </c>
    </row>
    <row r="3211" spans="1:2">
      <c r="A3211" s="25" t="s">
        <v>22162</v>
      </c>
      <c r="B3211" s="125" t="s">
        <v>20419</v>
      </c>
    </row>
    <row r="3212" spans="1:2">
      <c r="A3212" s="25" t="s">
        <v>15144</v>
      </c>
      <c r="B3212" s="125" t="s">
        <v>20419</v>
      </c>
    </row>
    <row r="3213" spans="1:2">
      <c r="A3213" s="25" t="s">
        <v>12587</v>
      </c>
      <c r="B3213" s="125" t="s">
        <v>20419</v>
      </c>
    </row>
    <row r="3214" spans="1:2">
      <c r="A3214" s="25" t="s">
        <v>12698</v>
      </c>
      <c r="B3214" s="125" t="s">
        <v>20419</v>
      </c>
    </row>
    <row r="3215" spans="1:2">
      <c r="A3215" s="25" t="s">
        <v>23709</v>
      </c>
      <c r="B3215" s="25" t="s">
        <v>20406</v>
      </c>
    </row>
    <row r="3216" spans="1:2">
      <c r="A3216" s="25" t="s">
        <v>23710</v>
      </c>
      <c r="B3216" s="25" t="s">
        <v>20406</v>
      </c>
    </row>
    <row r="3217" spans="1:2">
      <c r="A3217" s="25" t="s">
        <v>23711</v>
      </c>
      <c r="B3217" s="25" t="s">
        <v>20406</v>
      </c>
    </row>
    <row r="3218" spans="1:2">
      <c r="A3218" s="25" t="s">
        <v>22163</v>
      </c>
      <c r="B3218" s="25" t="s">
        <v>20406</v>
      </c>
    </row>
    <row r="3219" spans="1:2">
      <c r="A3219" s="25" t="s">
        <v>19231</v>
      </c>
      <c r="B3219" s="125" t="s">
        <v>20419</v>
      </c>
    </row>
    <row r="3220" spans="1:2">
      <c r="A3220" s="25" t="s">
        <v>17054</v>
      </c>
      <c r="B3220" s="125" t="s">
        <v>20419</v>
      </c>
    </row>
    <row r="3221" spans="1:2">
      <c r="A3221" s="25" t="s">
        <v>22164</v>
      </c>
      <c r="B3221" s="25" t="s">
        <v>20406</v>
      </c>
    </row>
    <row r="3222" spans="1:2">
      <c r="A3222" s="25" t="s">
        <v>22165</v>
      </c>
      <c r="B3222" s="25" t="s">
        <v>20406</v>
      </c>
    </row>
    <row r="3223" spans="1:2">
      <c r="A3223" s="25" t="s">
        <v>19567</v>
      </c>
      <c r="B3223" s="25" t="s">
        <v>20406</v>
      </c>
    </row>
    <row r="3224" spans="1:2">
      <c r="A3224" s="25" t="s">
        <v>22166</v>
      </c>
      <c r="B3224" s="25" t="s">
        <v>20406</v>
      </c>
    </row>
    <row r="3225" spans="1:2">
      <c r="A3225" s="25" t="s">
        <v>22167</v>
      </c>
      <c r="B3225" s="25" t="s">
        <v>20406</v>
      </c>
    </row>
    <row r="3226" spans="1:2">
      <c r="A3226" s="25" t="s">
        <v>22168</v>
      </c>
      <c r="B3226" s="25" t="s">
        <v>20406</v>
      </c>
    </row>
    <row r="3227" spans="1:2">
      <c r="A3227" s="25" t="s">
        <v>22169</v>
      </c>
      <c r="B3227" s="25" t="s">
        <v>20406</v>
      </c>
    </row>
    <row r="3228" spans="1:2">
      <c r="A3228" s="25" t="s">
        <v>22170</v>
      </c>
      <c r="B3228" s="25" t="s">
        <v>20406</v>
      </c>
    </row>
    <row r="3229" spans="1:2">
      <c r="A3229" s="25" t="s">
        <v>22171</v>
      </c>
      <c r="B3229" s="25" t="s">
        <v>20406</v>
      </c>
    </row>
    <row r="3230" spans="1:2">
      <c r="A3230" s="25" t="s">
        <v>22172</v>
      </c>
      <c r="B3230" s="125" t="s">
        <v>20419</v>
      </c>
    </row>
    <row r="3231" spans="1:2">
      <c r="A3231" s="25" t="s">
        <v>16099</v>
      </c>
      <c r="B3231" s="125" t="s">
        <v>20419</v>
      </c>
    </row>
    <row r="3232" spans="1:2">
      <c r="A3232" s="25" t="s">
        <v>9153</v>
      </c>
      <c r="B3232" s="125" t="s">
        <v>20419</v>
      </c>
    </row>
    <row r="3233" spans="1:2">
      <c r="A3233" s="25" t="s">
        <v>17631</v>
      </c>
      <c r="B3233" s="125" t="s">
        <v>20419</v>
      </c>
    </row>
    <row r="3234" spans="1:2">
      <c r="A3234" s="25" t="s">
        <v>23712</v>
      </c>
      <c r="B3234" s="25" t="s">
        <v>20406</v>
      </c>
    </row>
    <row r="3235" spans="1:2">
      <c r="A3235" s="25" t="s">
        <v>23713</v>
      </c>
      <c r="B3235" s="25" t="s">
        <v>20406</v>
      </c>
    </row>
    <row r="3236" spans="1:2">
      <c r="A3236" s="25" t="s">
        <v>23714</v>
      </c>
      <c r="B3236" s="25" t="s">
        <v>20406</v>
      </c>
    </row>
    <row r="3237" spans="1:2">
      <c r="A3237" s="25" t="s">
        <v>23715</v>
      </c>
      <c r="B3237" s="25" t="s">
        <v>20406</v>
      </c>
    </row>
    <row r="3238" spans="1:2">
      <c r="A3238" s="25" t="s">
        <v>23716</v>
      </c>
      <c r="B3238" s="25" t="s">
        <v>20406</v>
      </c>
    </row>
    <row r="3239" spans="1:2">
      <c r="A3239" s="25" t="s">
        <v>23717</v>
      </c>
      <c r="B3239" s="25" t="s">
        <v>20406</v>
      </c>
    </row>
    <row r="3240" spans="1:2">
      <c r="A3240" s="25" t="s">
        <v>23718</v>
      </c>
      <c r="B3240" s="25" t="s">
        <v>20406</v>
      </c>
    </row>
    <row r="3241" spans="1:2">
      <c r="A3241" s="25" t="s">
        <v>23719</v>
      </c>
      <c r="B3241" s="25" t="s">
        <v>20406</v>
      </c>
    </row>
    <row r="3242" spans="1:2">
      <c r="A3242" s="25" t="s">
        <v>23720</v>
      </c>
      <c r="B3242" s="25" t="s">
        <v>20406</v>
      </c>
    </row>
    <row r="3243" spans="1:2">
      <c r="A3243" s="25" t="s">
        <v>23720</v>
      </c>
      <c r="B3243" s="25" t="s">
        <v>20406</v>
      </c>
    </row>
    <row r="3244" spans="1:2">
      <c r="A3244" s="25" t="s">
        <v>23721</v>
      </c>
      <c r="B3244" s="25" t="s">
        <v>20406</v>
      </c>
    </row>
    <row r="3245" spans="1:2">
      <c r="A3245" s="25" t="s">
        <v>23722</v>
      </c>
      <c r="B3245" s="25" t="s">
        <v>20406</v>
      </c>
    </row>
    <row r="3246" spans="1:2">
      <c r="A3246" s="25" t="s">
        <v>22173</v>
      </c>
      <c r="B3246" s="25" t="s">
        <v>20406</v>
      </c>
    </row>
    <row r="3247" spans="1:2">
      <c r="A3247" s="25" t="s">
        <v>22174</v>
      </c>
      <c r="B3247" s="25" t="s">
        <v>20406</v>
      </c>
    </row>
    <row r="3248" spans="1:2">
      <c r="A3248" s="25" t="s">
        <v>22175</v>
      </c>
      <c r="B3248" s="25" t="s">
        <v>20406</v>
      </c>
    </row>
    <row r="3249" spans="1:2">
      <c r="A3249" s="25" t="s">
        <v>22176</v>
      </c>
      <c r="B3249" s="25" t="s">
        <v>20406</v>
      </c>
    </row>
    <row r="3250" spans="1:2">
      <c r="A3250" s="25" t="s">
        <v>22177</v>
      </c>
      <c r="B3250" s="25" t="s">
        <v>20406</v>
      </c>
    </row>
    <row r="3251" spans="1:2">
      <c r="A3251" s="25" t="s">
        <v>22178</v>
      </c>
      <c r="B3251" s="25" t="s">
        <v>20406</v>
      </c>
    </row>
    <row r="3252" spans="1:2">
      <c r="A3252" s="25" t="s">
        <v>22179</v>
      </c>
      <c r="B3252" s="25" t="s">
        <v>20406</v>
      </c>
    </row>
    <row r="3253" spans="1:2">
      <c r="A3253" s="25" t="s">
        <v>22180</v>
      </c>
      <c r="B3253" s="25" t="s">
        <v>20406</v>
      </c>
    </row>
    <row r="3254" spans="1:2">
      <c r="A3254" s="25" t="s">
        <v>22181</v>
      </c>
      <c r="B3254" s="25" t="s">
        <v>20406</v>
      </c>
    </row>
    <row r="3255" spans="1:2">
      <c r="A3255" s="25" t="s">
        <v>22182</v>
      </c>
      <c r="B3255" s="25" t="s">
        <v>20406</v>
      </c>
    </row>
    <row r="3256" spans="1:2">
      <c r="A3256" s="25" t="s">
        <v>22183</v>
      </c>
      <c r="B3256" s="25" t="s">
        <v>20406</v>
      </c>
    </row>
    <row r="3257" spans="1:2">
      <c r="A3257" s="25" t="s">
        <v>22184</v>
      </c>
      <c r="B3257" s="25" t="s">
        <v>20406</v>
      </c>
    </row>
    <row r="3258" spans="1:2">
      <c r="A3258" s="25" t="s">
        <v>22185</v>
      </c>
      <c r="B3258" s="125" t="s">
        <v>20419</v>
      </c>
    </row>
    <row r="3259" spans="1:2">
      <c r="A3259" s="25" t="s">
        <v>22186</v>
      </c>
      <c r="B3259" s="25" t="s">
        <v>20406</v>
      </c>
    </row>
    <row r="3260" spans="1:2">
      <c r="A3260" s="25" t="s">
        <v>14732</v>
      </c>
      <c r="B3260" s="125" t="s">
        <v>20419</v>
      </c>
    </row>
    <row r="3261" spans="1:2">
      <c r="A3261" s="25" t="s">
        <v>22187</v>
      </c>
      <c r="B3261" s="125" t="s">
        <v>20419</v>
      </c>
    </row>
    <row r="3262" spans="1:2">
      <c r="A3262" s="25" t="s">
        <v>9167</v>
      </c>
      <c r="B3262" s="125" t="s">
        <v>20419</v>
      </c>
    </row>
    <row r="3263" spans="1:2">
      <c r="A3263" s="25" t="s">
        <v>17245</v>
      </c>
      <c r="B3263" s="125" t="s">
        <v>20419</v>
      </c>
    </row>
    <row r="3264" spans="1:2">
      <c r="A3264" s="25" t="s">
        <v>7822</v>
      </c>
      <c r="B3264" s="25" t="s">
        <v>20406</v>
      </c>
    </row>
    <row r="3265" spans="1:2">
      <c r="A3265" s="25" t="s">
        <v>7822</v>
      </c>
      <c r="B3265" s="125" t="s">
        <v>20419</v>
      </c>
    </row>
    <row r="3266" spans="1:2">
      <c r="A3266" s="25" t="s">
        <v>22188</v>
      </c>
      <c r="B3266" s="125" t="s">
        <v>20419</v>
      </c>
    </row>
    <row r="3267" spans="1:2">
      <c r="A3267" s="25" t="s">
        <v>22189</v>
      </c>
      <c r="B3267" s="25" t="s">
        <v>20406</v>
      </c>
    </row>
    <row r="3268" spans="1:2">
      <c r="A3268" s="25" t="s">
        <v>22190</v>
      </c>
      <c r="B3268" s="125" t="s">
        <v>20419</v>
      </c>
    </row>
    <row r="3269" spans="1:2">
      <c r="A3269" s="25" t="s">
        <v>22191</v>
      </c>
      <c r="B3269" s="25" t="s">
        <v>20406</v>
      </c>
    </row>
    <row r="3270" spans="1:2">
      <c r="A3270" s="25" t="s">
        <v>22192</v>
      </c>
      <c r="B3270" s="25" t="s">
        <v>20406</v>
      </c>
    </row>
    <row r="3271" spans="1:2">
      <c r="A3271" s="25" t="s">
        <v>22193</v>
      </c>
      <c r="B3271" s="25" t="s">
        <v>20406</v>
      </c>
    </row>
    <row r="3272" spans="1:2">
      <c r="A3272" s="25" t="s">
        <v>22194</v>
      </c>
      <c r="B3272" s="25" t="s">
        <v>20406</v>
      </c>
    </row>
    <row r="3273" spans="1:2">
      <c r="A3273" s="25" t="s">
        <v>22195</v>
      </c>
      <c r="B3273" s="25" t="s">
        <v>20406</v>
      </c>
    </row>
    <row r="3274" spans="1:2">
      <c r="A3274" s="25" t="s">
        <v>22196</v>
      </c>
      <c r="B3274" s="25" t="s">
        <v>20406</v>
      </c>
    </row>
    <row r="3275" spans="1:2">
      <c r="A3275" s="25" t="s">
        <v>22197</v>
      </c>
      <c r="B3275" s="25" t="s">
        <v>20406</v>
      </c>
    </row>
    <row r="3276" spans="1:2">
      <c r="A3276" s="25" t="s">
        <v>22198</v>
      </c>
      <c r="B3276" s="25" t="s">
        <v>20406</v>
      </c>
    </row>
    <row r="3277" spans="1:2">
      <c r="A3277" s="25" t="s">
        <v>22199</v>
      </c>
      <c r="B3277" s="25" t="s">
        <v>20406</v>
      </c>
    </row>
    <row r="3278" spans="1:2">
      <c r="A3278" s="25" t="s">
        <v>22200</v>
      </c>
      <c r="B3278" s="25" t="s">
        <v>20406</v>
      </c>
    </row>
    <row r="3279" spans="1:2">
      <c r="A3279" s="25" t="s">
        <v>22201</v>
      </c>
      <c r="B3279" s="25" t="s">
        <v>20406</v>
      </c>
    </row>
    <row r="3280" spans="1:2">
      <c r="A3280" s="25" t="s">
        <v>22202</v>
      </c>
      <c r="B3280" s="25" t="s">
        <v>20406</v>
      </c>
    </row>
    <row r="3281" spans="1:2">
      <c r="A3281" s="25" t="s">
        <v>23723</v>
      </c>
      <c r="B3281" s="25" t="s">
        <v>20406</v>
      </c>
    </row>
    <row r="3282" spans="1:2">
      <c r="A3282" s="25" t="s">
        <v>23724</v>
      </c>
      <c r="B3282" s="25" t="s">
        <v>20406</v>
      </c>
    </row>
    <row r="3283" spans="1:2">
      <c r="A3283" s="25" t="s">
        <v>23725</v>
      </c>
      <c r="B3283" s="25" t="s">
        <v>20406</v>
      </c>
    </row>
    <row r="3284" spans="1:2">
      <c r="A3284" s="25" t="s">
        <v>22203</v>
      </c>
      <c r="B3284" s="25" t="s">
        <v>20406</v>
      </c>
    </row>
    <row r="3285" spans="1:2">
      <c r="A3285" s="25" t="s">
        <v>22204</v>
      </c>
      <c r="B3285" s="25" t="s">
        <v>20406</v>
      </c>
    </row>
    <row r="3286" spans="1:2">
      <c r="A3286" s="25" t="s">
        <v>22205</v>
      </c>
      <c r="B3286" s="25" t="s">
        <v>20406</v>
      </c>
    </row>
    <row r="3287" spans="1:2">
      <c r="A3287" s="25" t="s">
        <v>22206</v>
      </c>
      <c r="B3287" s="25" t="s">
        <v>20406</v>
      </c>
    </row>
    <row r="3288" spans="1:2">
      <c r="A3288" s="25" t="s">
        <v>22207</v>
      </c>
      <c r="B3288" s="25" t="s">
        <v>20406</v>
      </c>
    </row>
    <row r="3289" spans="1:2">
      <c r="A3289" s="25" t="s">
        <v>8762</v>
      </c>
      <c r="B3289" s="125" t="s">
        <v>20419</v>
      </c>
    </row>
    <row r="3290" spans="1:2">
      <c r="A3290" s="25" t="s">
        <v>8556</v>
      </c>
      <c r="B3290" s="125" t="s">
        <v>20419</v>
      </c>
    </row>
    <row r="3291" spans="1:2">
      <c r="A3291" s="25" t="s">
        <v>7780</v>
      </c>
      <c r="B3291" s="125" t="s">
        <v>20419</v>
      </c>
    </row>
    <row r="3292" spans="1:2">
      <c r="A3292" s="25" t="s">
        <v>18282</v>
      </c>
      <c r="B3292" s="125" t="s">
        <v>20419</v>
      </c>
    </row>
    <row r="3293" spans="1:2">
      <c r="A3293" s="25" t="s">
        <v>7512</v>
      </c>
      <c r="B3293" s="125" t="s">
        <v>20419</v>
      </c>
    </row>
    <row r="3294" spans="1:2">
      <c r="A3294" s="25" t="s">
        <v>22208</v>
      </c>
      <c r="B3294" s="25" t="s">
        <v>20406</v>
      </c>
    </row>
    <row r="3295" spans="1:2">
      <c r="A3295" s="25" t="s">
        <v>22209</v>
      </c>
      <c r="B3295" s="25" t="s">
        <v>20406</v>
      </c>
    </row>
    <row r="3296" spans="1:2">
      <c r="A3296" s="25" t="s">
        <v>22210</v>
      </c>
      <c r="B3296" s="25" t="s">
        <v>20406</v>
      </c>
    </row>
    <row r="3297" spans="1:2">
      <c r="A3297" s="25" t="s">
        <v>22211</v>
      </c>
      <c r="B3297" s="25" t="s">
        <v>20406</v>
      </c>
    </row>
    <row r="3298" spans="1:2">
      <c r="A3298" s="25" t="s">
        <v>22212</v>
      </c>
      <c r="B3298" s="25" t="s">
        <v>20406</v>
      </c>
    </row>
    <row r="3299" spans="1:2">
      <c r="A3299" s="25" t="s">
        <v>22213</v>
      </c>
      <c r="B3299" s="25" t="s">
        <v>20406</v>
      </c>
    </row>
    <row r="3300" spans="1:2">
      <c r="A3300" s="25" t="s">
        <v>22214</v>
      </c>
      <c r="B3300" s="25" t="s">
        <v>20406</v>
      </c>
    </row>
    <row r="3301" spans="1:2">
      <c r="A3301" s="25" t="s">
        <v>22215</v>
      </c>
      <c r="B3301" s="25" t="s">
        <v>20406</v>
      </c>
    </row>
    <row r="3302" spans="1:2">
      <c r="A3302" s="25" t="s">
        <v>22216</v>
      </c>
      <c r="B3302" s="25" t="s">
        <v>20406</v>
      </c>
    </row>
    <row r="3303" spans="1:2">
      <c r="A3303" s="25" t="s">
        <v>22217</v>
      </c>
      <c r="B3303" s="25" t="s">
        <v>20406</v>
      </c>
    </row>
    <row r="3304" spans="1:2">
      <c r="A3304" s="25" t="s">
        <v>22218</v>
      </c>
      <c r="B3304" s="25" t="s">
        <v>20406</v>
      </c>
    </row>
    <row r="3305" spans="1:2">
      <c r="A3305" s="25" t="s">
        <v>22219</v>
      </c>
      <c r="B3305" s="25" t="s">
        <v>20406</v>
      </c>
    </row>
    <row r="3306" spans="1:2">
      <c r="A3306" s="25" t="s">
        <v>22220</v>
      </c>
      <c r="B3306" s="25" t="s">
        <v>20406</v>
      </c>
    </row>
    <row r="3307" spans="1:2">
      <c r="A3307" s="25" t="s">
        <v>22221</v>
      </c>
      <c r="B3307" s="25" t="s">
        <v>20406</v>
      </c>
    </row>
    <row r="3308" spans="1:2">
      <c r="A3308" s="25" t="s">
        <v>22222</v>
      </c>
      <c r="B3308" s="25" t="s">
        <v>20406</v>
      </c>
    </row>
    <row r="3309" spans="1:2">
      <c r="A3309" s="25" t="s">
        <v>22223</v>
      </c>
      <c r="B3309" s="25" t="s">
        <v>20406</v>
      </c>
    </row>
    <row r="3310" spans="1:2">
      <c r="A3310" s="25" t="s">
        <v>22224</v>
      </c>
      <c r="B3310" s="25" t="s">
        <v>20406</v>
      </c>
    </row>
    <row r="3311" spans="1:2">
      <c r="A3311" s="25" t="s">
        <v>12266</v>
      </c>
      <c r="B3311" s="125" t="s">
        <v>20419</v>
      </c>
    </row>
    <row r="3312" spans="1:2">
      <c r="A3312" s="25" t="s">
        <v>12449</v>
      </c>
      <c r="B3312" s="125" t="s">
        <v>20419</v>
      </c>
    </row>
    <row r="3313" spans="1:2">
      <c r="A3313" s="25" t="s">
        <v>13537</v>
      </c>
      <c r="B3313" s="125" t="s">
        <v>20419</v>
      </c>
    </row>
    <row r="3314" spans="1:2">
      <c r="A3314" s="25" t="s">
        <v>11173</v>
      </c>
      <c r="B3314" s="25" t="s">
        <v>20406</v>
      </c>
    </row>
    <row r="3315" spans="1:2">
      <c r="A3315" s="25" t="s">
        <v>10939</v>
      </c>
      <c r="B3315" s="125" t="s">
        <v>20419</v>
      </c>
    </row>
    <row r="3316" spans="1:2">
      <c r="A3316" s="25" t="s">
        <v>23726</v>
      </c>
      <c r="B3316" s="125" t="s">
        <v>20419</v>
      </c>
    </row>
    <row r="3317" spans="1:2">
      <c r="A3317" s="25" t="s">
        <v>11218</v>
      </c>
      <c r="B3317" s="125" t="s">
        <v>20419</v>
      </c>
    </row>
    <row r="3318" spans="1:2">
      <c r="A3318" s="25" t="s">
        <v>7471</v>
      </c>
      <c r="B3318" s="125" t="s">
        <v>20419</v>
      </c>
    </row>
    <row r="3319" spans="1:2">
      <c r="A3319" s="25" t="s">
        <v>16652</v>
      </c>
      <c r="B3319" s="125" t="s">
        <v>20419</v>
      </c>
    </row>
    <row r="3320" spans="1:2">
      <c r="A3320" s="25" t="s">
        <v>22228</v>
      </c>
      <c r="B3320" s="125" t="s">
        <v>20419</v>
      </c>
    </row>
    <row r="3321" spans="1:2">
      <c r="A3321" s="25" t="s">
        <v>19261</v>
      </c>
      <c r="B3321" s="125" t="s">
        <v>20419</v>
      </c>
    </row>
    <row r="3322" spans="1:2">
      <c r="A3322" s="25" t="s">
        <v>13013</v>
      </c>
      <c r="B3322" s="125" t="s">
        <v>20419</v>
      </c>
    </row>
    <row r="3323" spans="1:2">
      <c r="A3323" s="25" t="s">
        <v>13279</v>
      </c>
      <c r="B3323" s="125" t="s">
        <v>20419</v>
      </c>
    </row>
    <row r="3324" spans="1:2">
      <c r="A3324" s="25" t="s">
        <v>11454</v>
      </c>
      <c r="B3324" s="125" t="s">
        <v>20419</v>
      </c>
    </row>
    <row r="3325" spans="1:2">
      <c r="A3325" s="25" t="s">
        <v>22229</v>
      </c>
      <c r="B3325" s="125" t="s">
        <v>20419</v>
      </c>
    </row>
    <row r="3326" spans="1:2">
      <c r="A3326" s="25" t="s">
        <v>22230</v>
      </c>
      <c r="B3326" s="125" t="s">
        <v>20419</v>
      </c>
    </row>
    <row r="3327" spans="1:2">
      <c r="A3327" s="25" t="s">
        <v>18962</v>
      </c>
      <c r="B3327" s="125" t="s">
        <v>20419</v>
      </c>
    </row>
    <row r="3328" spans="1:2">
      <c r="A3328" s="25" t="s">
        <v>23727</v>
      </c>
      <c r="B3328" s="125" t="s">
        <v>20419</v>
      </c>
    </row>
    <row r="3329" spans="1:2">
      <c r="A3329" s="25" t="s">
        <v>14777</v>
      </c>
      <c r="B3329" s="125" t="s">
        <v>20419</v>
      </c>
    </row>
    <row r="3330" spans="1:2">
      <c r="A3330" s="25" t="s">
        <v>19688</v>
      </c>
      <c r="B3330" s="125" t="s">
        <v>20419</v>
      </c>
    </row>
    <row r="3331" spans="1:2">
      <c r="A3331" s="25" t="s">
        <v>18697</v>
      </c>
      <c r="B3331" s="125" t="s">
        <v>20419</v>
      </c>
    </row>
    <row r="3332" spans="1:2">
      <c r="A3332" s="25" t="s">
        <v>11606</v>
      </c>
      <c r="B3332" s="125" t="s">
        <v>20419</v>
      </c>
    </row>
    <row r="3333" spans="1:2">
      <c r="A3333" s="25" t="s">
        <v>23728</v>
      </c>
      <c r="B3333" s="25" t="s">
        <v>20406</v>
      </c>
    </row>
    <row r="3334" spans="1:2">
      <c r="A3334" s="25" t="s">
        <v>23729</v>
      </c>
      <c r="B3334" s="25" t="s">
        <v>20406</v>
      </c>
    </row>
    <row r="3335" spans="1:2">
      <c r="A3335" s="25" t="s">
        <v>22231</v>
      </c>
      <c r="B3335" s="25" t="s">
        <v>20406</v>
      </c>
    </row>
    <row r="3336" spans="1:2">
      <c r="A3336" s="25" t="s">
        <v>22232</v>
      </c>
      <c r="B3336" s="25" t="s">
        <v>20406</v>
      </c>
    </row>
    <row r="3337" spans="1:2">
      <c r="A3337" s="25" t="s">
        <v>22233</v>
      </c>
      <c r="B3337" s="25" t="s">
        <v>20406</v>
      </c>
    </row>
    <row r="3338" spans="1:2">
      <c r="A3338" s="25" t="s">
        <v>22234</v>
      </c>
      <c r="B3338" s="25" t="s">
        <v>20406</v>
      </c>
    </row>
    <row r="3339" spans="1:2">
      <c r="A3339" s="25" t="s">
        <v>22235</v>
      </c>
      <c r="B3339" s="25" t="s">
        <v>20406</v>
      </c>
    </row>
    <row r="3340" spans="1:2">
      <c r="A3340" s="25" t="s">
        <v>22236</v>
      </c>
      <c r="B3340" s="25" t="s">
        <v>20406</v>
      </c>
    </row>
    <row r="3341" spans="1:2">
      <c r="A3341" s="25" t="s">
        <v>22237</v>
      </c>
      <c r="B3341" s="25" t="s">
        <v>20406</v>
      </c>
    </row>
    <row r="3342" spans="1:2">
      <c r="A3342" s="25" t="s">
        <v>22238</v>
      </c>
      <c r="B3342" s="25" t="s">
        <v>20406</v>
      </c>
    </row>
    <row r="3343" spans="1:2">
      <c r="A3343" s="25" t="s">
        <v>22239</v>
      </c>
      <c r="B3343" s="25" t="s">
        <v>20406</v>
      </c>
    </row>
    <row r="3344" spans="1:2">
      <c r="A3344" s="25" t="s">
        <v>22240</v>
      </c>
      <c r="B3344" s="25" t="s">
        <v>20406</v>
      </c>
    </row>
    <row r="3345" spans="1:2">
      <c r="A3345" s="25" t="s">
        <v>22241</v>
      </c>
      <c r="B3345" s="25" t="s">
        <v>20406</v>
      </c>
    </row>
    <row r="3346" spans="1:2">
      <c r="A3346" s="25" t="s">
        <v>22242</v>
      </c>
      <c r="B3346" s="125" t="s">
        <v>20419</v>
      </c>
    </row>
    <row r="3347" spans="1:2">
      <c r="A3347" s="25" t="s">
        <v>11053</v>
      </c>
      <c r="B3347" s="125" t="s">
        <v>20419</v>
      </c>
    </row>
    <row r="3348" spans="1:2">
      <c r="A3348" s="25" t="s">
        <v>22243</v>
      </c>
      <c r="B3348" s="125" t="s">
        <v>20419</v>
      </c>
    </row>
    <row r="3349" spans="1:2">
      <c r="A3349" s="25" t="s">
        <v>22244</v>
      </c>
      <c r="B3349" s="125" t="s">
        <v>20419</v>
      </c>
    </row>
    <row r="3350" spans="1:2">
      <c r="A3350" s="25" t="s">
        <v>10311</v>
      </c>
      <c r="B3350" s="125" t="s">
        <v>20419</v>
      </c>
    </row>
    <row r="3351" spans="1:2">
      <c r="A3351" s="25" t="s">
        <v>8830</v>
      </c>
      <c r="B3351" s="125" t="s">
        <v>20419</v>
      </c>
    </row>
    <row r="3352" spans="1:2">
      <c r="A3352" s="25" t="s">
        <v>9426</v>
      </c>
      <c r="B3352" s="125" t="s">
        <v>20419</v>
      </c>
    </row>
    <row r="3353" spans="1:2">
      <c r="A3353" s="25" t="s">
        <v>22246</v>
      </c>
      <c r="B3353" s="125" t="s">
        <v>20419</v>
      </c>
    </row>
    <row r="3354" spans="1:2">
      <c r="A3354" s="25" t="s">
        <v>22247</v>
      </c>
      <c r="B3354" s="25" t="s">
        <v>20406</v>
      </c>
    </row>
    <row r="3355" spans="1:2">
      <c r="A3355" s="25" t="s">
        <v>22248</v>
      </c>
      <c r="B3355" s="25" t="s">
        <v>20406</v>
      </c>
    </row>
    <row r="3356" spans="1:2">
      <c r="A3356" s="25" t="s">
        <v>22249</v>
      </c>
      <c r="B3356" s="25" t="s">
        <v>20406</v>
      </c>
    </row>
    <row r="3357" spans="1:2">
      <c r="A3357" s="25" t="s">
        <v>23730</v>
      </c>
      <c r="B3357" s="25" t="s">
        <v>20406</v>
      </c>
    </row>
    <row r="3358" spans="1:2">
      <c r="A3358" s="25" t="s">
        <v>23731</v>
      </c>
      <c r="B3358" s="25" t="s">
        <v>20406</v>
      </c>
    </row>
    <row r="3359" spans="1:2">
      <c r="A3359" s="25" t="s">
        <v>23732</v>
      </c>
      <c r="B3359" s="25" t="s">
        <v>20406</v>
      </c>
    </row>
    <row r="3360" spans="1:2">
      <c r="A3360" s="25" t="s">
        <v>23733</v>
      </c>
      <c r="B3360" s="25" t="s">
        <v>20406</v>
      </c>
    </row>
    <row r="3361" spans="1:2">
      <c r="A3361" s="25" t="s">
        <v>22250</v>
      </c>
      <c r="B3361" s="25" t="s">
        <v>20406</v>
      </c>
    </row>
    <row r="3362" spans="1:2">
      <c r="A3362" s="25" t="s">
        <v>22251</v>
      </c>
      <c r="B3362" s="25" t="s">
        <v>20406</v>
      </c>
    </row>
    <row r="3363" spans="1:2">
      <c r="A3363" s="25" t="s">
        <v>22252</v>
      </c>
      <c r="B3363" s="25" t="s">
        <v>20406</v>
      </c>
    </row>
    <row r="3364" spans="1:2">
      <c r="A3364" s="25" t="s">
        <v>22253</v>
      </c>
      <c r="B3364" s="25" t="s">
        <v>20406</v>
      </c>
    </row>
    <row r="3365" spans="1:2">
      <c r="A3365" s="25" t="s">
        <v>22254</v>
      </c>
      <c r="B3365" s="25" t="s">
        <v>20406</v>
      </c>
    </row>
    <row r="3366" spans="1:2">
      <c r="A3366" s="25" t="s">
        <v>22255</v>
      </c>
      <c r="B3366" s="25" t="s">
        <v>20406</v>
      </c>
    </row>
    <row r="3367" spans="1:2">
      <c r="A3367" s="25" t="s">
        <v>22256</v>
      </c>
      <c r="B3367" s="25" t="s">
        <v>20406</v>
      </c>
    </row>
    <row r="3368" spans="1:2">
      <c r="A3368" s="25" t="s">
        <v>22257</v>
      </c>
      <c r="B3368" s="25" t="s">
        <v>20406</v>
      </c>
    </row>
    <row r="3369" spans="1:2">
      <c r="A3369" s="25" t="s">
        <v>22258</v>
      </c>
      <c r="B3369" s="25" t="s">
        <v>20406</v>
      </c>
    </row>
    <row r="3370" spans="1:2">
      <c r="A3370" s="25" t="s">
        <v>22259</v>
      </c>
      <c r="B3370" s="25" t="s">
        <v>20406</v>
      </c>
    </row>
    <row r="3371" spans="1:2">
      <c r="A3371" s="25" t="s">
        <v>22259</v>
      </c>
      <c r="B3371" s="25" t="s">
        <v>20406</v>
      </c>
    </row>
    <row r="3372" spans="1:2">
      <c r="A3372" s="25" t="s">
        <v>22260</v>
      </c>
      <c r="B3372" s="25" t="s">
        <v>20406</v>
      </c>
    </row>
    <row r="3373" spans="1:2">
      <c r="A3373" s="25" t="s">
        <v>22261</v>
      </c>
      <c r="B3373" s="25" t="s">
        <v>20406</v>
      </c>
    </row>
    <row r="3374" spans="1:2">
      <c r="A3374" s="25" t="s">
        <v>22262</v>
      </c>
      <c r="B3374" s="25" t="s">
        <v>20406</v>
      </c>
    </row>
    <row r="3375" spans="1:2">
      <c r="A3375" s="25" t="s">
        <v>22263</v>
      </c>
      <c r="B3375" s="25" t="s">
        <v>20406</v>
      </c>
    </row>
    <row r="3376" spans="1:2">
      <c r="A3376" s="25" t="s">
        <v>22264</v>
      </c>
      <c r="B3376" s="25" t="s">
        <v>20406</v>
      </c>
    </row>
    <row r="3377" spans="1:2">
      <c r="A3377" s="25" t="s">
        <v>22265</v>
      </c>
      <c r="B3377" s="25" t="s">
        <v>20406</v>
      </c>
    </row>
    <row r="3378" spans="1:2">
      <c r="A3378" s="25" t="s">
        <v>22266</v>
      </c>
      <c r="B3378" s="25" t="s">
        <v>20406</v>
      </c>
    </row>
    <row r="3379" spans="1:2">
      <c r="A3379" s="25" t="s">
        <v>8703</v>
      </c>
      <c r="B3379" s="125" t="s">
        <v>20419</v>
      </c>
    </row>
    <row r="3380" spans="1:2">
      <c r="A3380" s="25" t="s">
        <v>17643</v>
      </c>
      <c r="B3380" s="25" t="s">
        <v>20406</v>
      </c>
    </row>
    <row r="3381" spans="1:2">
      <c r="A3381" s="25" t="s">
        <v>9025</v>
      </c>
      <c r="B3381" s="125" t="s">
        <v>20419</v>
      </c>
    </row>
    <row r="3382" spans="1:2">
      <c r="A3382" s="25" t="s">
        <v>22267</v>
      </c>
      <c r="B3382" s="125" t="s">
        <v>20419</v>
      </c>
    </row>
    <row r="3383" spans="1:2">
      <c r="A3383" s="25" t="s">
        <v>18351</v>
      </c>
      <c r="B3383" s="125" t="s">
        <v>20419</v>
      </c>
    </row>
    <row r="3384" spans="1:2">
      <c r="A3384" s="25" t="s">
        <v>9021</v>
      </c>
      <c r="B3384" s="125" t="s">
        <v>20419</v>
      </c>
    </row>
    <row r="3385" spans="1:2">
      <c r="A3385" s="25" t="s">
        <v>15092</v>
      </c>
      <c r="B3385" s="125" t="s">
        <v>20419</v>
      </c>
    </row>
    <row r="3386" spans="1:2">
      <c r="A3386" s="25" t="s">
        <v>22268</v>
      </c>
      <c r="B3386" s="125" t="s">
        <v>20419</v>
      </c>
    </row>
    <row r="3387" spans="1:2">
      <c r="A3387" s="25" t="s">
        <v>22269</v>
      </c>
      <c r="B3387" s="125" t="s">
        <v>20419</v>
      </c>
    </row>
    <row r="3388" spans="1:2">
      <c r="A3388" s="25" t="s">
        <v>9246</v>
      </c>
      <c r="B3388" s="125" t="s">
        <v>20419</v>
      </c>
    </row>
    <row r="3389" spans="1:2">
      <c r="A3389" s="25" t="s">
        <v>22270</v>
      </c>
      <c r="B3389" s="125" t="s">
        <v>20419</v>
      </c>
    </row>
    <row r="3390" spans="1:2">
      <c r="A3390" s="25" t="s">
        <v>22271</v>
      </c>
      <c r="B3390" s="125" t="s">
        <v>20419</v>
      </c>
    </row>
    <row r="3391" spans="1:2">
      <c r="A3391" s="25" t="s">
        <v>22272</v>
      </c>
      <c r="B3391" s="125" t="s">
        <v>20419</v>
      </c>
    </row>
    <row r="3392" spans="1:2">
      <c r="A3392" s="25" t="s">
        <v>16986</v>
      </c>
      <c r="B3392" s="25" t="s">
        <v>20406</v>
      </c>
    </row>
    <row r="3393" spans="1:2">
      <c r="A3393" s="25" t="s">
        <v>22273</v>
      </c>
      <c r="B3393" s="125" t="s">
        <v>20419</v>
      </c>
    </row>
    <row r="3394" spans="1:2">
      <c r="A3394" s="25" t="s">
        <v>16884</v>
      </c>
      <c r="B3394" s="125" t="s">
        <v>20419</v>
      </c>
    </row>
    <row r="3395" spans="1:2">
      <c r="A3395" s="25" t="s">
        <v>23734</v>
      </c>
      <c r="B3395" s="25" t="s">
        <v>20406</v>
      </c>
    </row>
    <row r="3396" spans="1:2">
      <c r="A3396" s="25" t="s">
        <v>22274</v>
      </c>
      <c r="B3396" s="25" t="s">
        <v>20406</v>
      </c>
    </row>
    <row r="3397" spans="1:2">
      <c r="A3397" s="25" t="s">
        <v>22275</v>
      </c>
      <c r="B3397" s="25" t="s">
        <v>20406</v>
      </c>
    </row>
    <row r="3398" spans="1:2">
      <c r="A3398" s="25" t="s">
        <v>14479</v>
      </c>
      <c r="B3398" s="125" t="s">
        <v>20419</v>
      </c>
    </row>
    <row r="3399" spans="1:2">
      <c r="A3399" s="25" t="s">
        <v>22276</v>
      </c>
      <c r="B3399" s="25" t="s">
        <v>20406</v>
      </c>
    </row>
    <row r="3400" spans="1:2">
      <c r="A3400" s="25" t="s">
        <v>22277</v>
      </c>
      <c r="B3400" s="25" t="s">
        <v>20406</v>
      </c>
    </row>
    <row r="3401" spans="1:2">
      <c r="A3401" s="25" t="s">
        <v>22278</v>
      </c>
      <c r="B3401" s="25" t="s">
        <v>20406</v>
      </c>
    </row>
    <row r="3402" spans="1:2">
      <c r="A3402" s="25" t="s">
        <v>22279</v>
      </c>
      <c r="B3402" s="25" t="s">
        <v>20406</v>
      </c>
    </row>
    <row r="3403" spans="1:2">
      <c r="A3403" s="25" t="s">
        <v>22280</v>
      </c>
      <c r="B3403" s="25" t="s">
        <v>20406</v>
      </c>
    </row>
    <row r="3404" spans="1:2">
      <c r="A3404" s="25" t="s">
        <v>22281</v>
      </c>
      <c r="B3404" s="25" t="s">
        <v>20406</v>
      </c>
    </row>
    <row r="3405" spans="1:2">
      <c r="A3405" s="25" t="s">
        <v>9725</v>
      </c>
      <c r="B3405" s="25" t="s">
        <v>20406</v>
      </c>
    </row>
    <row r="3406" spans="1:2">
      <c r="A3406" s="25" t="s">
        <v>22282</v>
      </c>
      <c r="B3406" s="25" t="s">
        <v>20406</v>
      </c>
    </row>
    <row r="3407" spans="1:2">
      <c r="A3407" s="25" t="s">
        <v>22283</v>
      </c>
      <c r="B3407" s="25" t="s">
        <v>20406</v>
      </c>
    </row>
    <row r="3408" spans="1:2">
      <c r="A3408" s="25" t="s">
        <v>22284</v>
      </c>
      <c r="B3408" s="25" t="s">
        <v>20406</v>
      </c>
    </row>
    <row r="3409" spans="1:2">
      <c r="A3409" s="25" t="s">
        <v>22285</v>
      </c>
      <c r="B3409" s="25" t="s">
        <v>20406</v>
      </c>
    </row>
    <row r="3410" spans="1:2">
      <c r="A3410" s="25" t="s">
        <v>22286</v>
      </c>
      <c r="B3410" s="25" t="s">
        <v>20406</v>
      </c>
    </row>
    <row r="3411" spans="1:2">
      <c r="A3411" s="25" t="s">
        <v>22287</v>
      </c>
      <c r="B3411" s="25" t="s">
        <v>20406</v>
      </c>
    </row>
    <row r="3412" spans="1:2">
      <c r="A3412" s="25" t="s">
        <v>22288</v>
      </c>
      <c r="B3412" s="25" t="s">
        <v>20406</v>
      </c>
    </row>
    <row r="3413" spans="1:2">
      <c r="A3413" s="25" t="s">
        <v>22289</v>
      </c>
      <c r="B3413" s="25" t="s">
        <v>20406</v>
      </c>
    </row>
    <row r="3414" spans="1:2">
      <c r="A3414" s="25" t="s">
        <v>17413</v>
      </c>
      <c r="B3414" s="125" t="s">
        <v>20419</v>
      </c>
    </row>
    <row r="3415" spans="1:2">
      <c r="A3415" s="25" t="s">
        <v>22290</v>
      </c>
      <c r="B3415" s="125" t="s">
        <v>20419</v>
      </c>
    </row>
    <row r="3416" spans="1:2">
      <c r="A3416" s="25" t="s">
        <v>13784</v>
      </c>
      <c r="B3416" s="125" t="s">
        <v>20419</v>
      </c>
    </row>
    <row r="3417" spans="1:2">
      <c r="A3417" s="25" t="s">
        <v>11099</v>
      </c>
      <c r="B3417" s="125" t="s">
        <v>20419</v>
      </c>
    </row>
    <row r="3418" spans="1:2">
      <c r="A3418" s="25" t="s">
        <v>12808</v>
      </c>
      <c r="B3418" s="125" t="s">
        <v>20419</v>
      </c>
    </row>
    <row r="3419" spans="1:2">
      <c r="A3419" s="25" t="s">
        <v>7529</v>
      </c>
      <c r="B3419" s="125" t="s">
        <v>20419</v>
      </c>
    </row>
    <row r="3420" spans="1:2">
      <c r="A3420" s="25" t="s">
        <v>17614</v>
      </c>
      <c r="B3420" s="125" t="s">
        <v>20419</v>
      </c>
    </row>
    <row r="3421" spans="1:2">
      <c r="A3421" s="25" t="s">
        <v>12567</v>
      </c>
      <c r="B3421" s="125" t="s">
        <v>20419</v>
      </c>
    </row>
    <row r="3422" spans="1:2">
      <c r="A3422" s="25" t="s">
        <v>22291</v>
      </c>
      <c r="B3422" s="125" t="s">
        <v>20419</v>
      </c>
    </row>
    <row r="3423" spans="1:2">
      <c r="A3423" s="25" t="s">
        <v>22292</v>
      </c>
      <c r="B3423" s="125" t="s">
        <v>20419</v>
      </c>
    </row>
    <row r="3424" spans="1:2">
      <c r="A3424" s="25" t="s">
        <v>10889</v>
      </c>
      <c r="B3424" s="125" t="s">
        <v>20419</v>
      </c>
    </row>
    <row r="3425" spans="1:2">
      <c r="A3425" s="25" t="s">
        <v>22293</v>
      </c>
      <c r="B3425" s="125" t="s">
        <v>20419</v>
      </c>
    </row>
    <row r="3426" spans="1:2">
      <c r="A3426" s="25" t="s">
        <v>22294</v>
      </c>
      <c r="B3426" s="125" t="s">
        <v>20419</v>
      </c>
    </row>
    <row r="3427" spans="1:2">
      <c r="A3427" s="25" t="s">
        <v>13202</v>
      </c>
      <c r="B3427" s="125" t="s">
        <v>20419</v>
      </c>
    </row>
    <row r="3428" spans="1:2">
      <c r="A3428" s="25" t="s">
        <v>9505</v>
      </c>
      <c r="B3428" s="125" t="s">
        <v>20419</v>
      </c>
    </row>
    <row r="3429" spans="1:2">
      <c r="A3429" s="25" t="s">
        <v>15978</v>
      </c>
      <c r="B3429" s="125" t="s">
        <v>20419</v>
      </c>
    </row>
    <row r="3430" spans="1:2">
      <c r="A3430" s="25" t="s">
        <v>11583</v>
      </c>
      <c r="B3430" s="125" t="s">
        <v>20419</v>
      </c>
    </row>
    <row r="3431" spans="1:2">
      <c r="A3431" s="25" t="s">
        <v>13965</v>
      </c>
      <c r="B3431" s="125" t="s">
        <v>20419</v>
      </c>
    </row>
    <row r="3432" spans="1:2">
      <c r="A3432" s="25" t="s">
        <v>14335</v>
      </c>
      <c r="B3432" s="125" t="s">
        <v>20419</v>
      </c>
    </row>
    <row r="3433" spans="1:2">
      <c r="A3433" s="25" t="s">
        <v>18294</v>
      </c>
      <c r="B3433" s="125" t="s">
        <v>20419</v>
      </c>
    </row>
    <row r="3434" spans="1:2">
      <c r="A3434" s="25" t="s">
        <v>14962</v>
      </c>
      <c r="B3434" s="125" t="s">
        <v>20419</v>
      </c>
    </row>
    <row r="3435" spans="1:2">
      <c r="A3435" s="25" t="s">
        <v>14629</v>
      </c>
      <c r="B3435" s="125" t="s">
        <v>20419</v>
      </c>
    </row>
    <row r="3436" spans="1:2">
      <c r="A3436" s="25" t="s">
        <v>15578</v>
      </c>
      <c r="B3436" s="125" t="s">
        <v>20419</v>
      </c>
    </row>
    <row r="3437" spans="1:2">
      <c r="A3437" s="25" t="s">
        <v>12524</v>
      </c>
      <c r="B3437" s="125" t="s">
        <v>20419</v>
      </c>
    </row>
    <row r="3438" spans="1:2">
      <c r="A3438" s="25" t="s">
        <v>19685</v>
      </c>
      <c r="B3438" s="125" t="s">
        <v>20419</v>
      </c>
    </row>
    <row r="3439" spans="1:2">
      <c r="A3439" s="25" t="s">
        <v>19694</v>
      </c>
      <c r="B3439" s="125" t="s">
        <v>20419</v>
      </c>
    </row>
    <row r="3440" spans="1:2">
      <c r="A3440" s="25" t="s">
        <v>17423</v>
      </c>
      <c r="B3440" s="125" t="s">
        <v>20419</v>
      </c>
    </row>
    <row r="3441" spans="1:2">
      <c r="A3441" s="25" t="s">
        <v>16833</v>
      </c>
      <c r="B3441" s="125" t="s">
        <v>20419</v>
      </c>
    </row>
    <row r="3442" spans="1:2">
      <c r="A3442" s="25" t="s">
        <v>18968</v>
      </c>
      <c r="B3442" s="125" t="s">
        <v>20419</v>
      </c>
    </row>
    <row r="3443" spans="1:2">
      <c r="A3443" s="25" t="s">
        <v>15519</v>
      </c>
      <c r="B3443" s="125" t="s">
        <v>20419</v>
      </c>
    </row>
    <row r="3444" spans="1:2">
      <c r="A3444" s="25" t="s">
        <v>23735</v>
      </c>
      <c r="B3444" s="25" t="s">
        <v>20406</v>
      </c>
    </row>
    <row r="3445" spans="1:2">
      <c r="A3445" s="25" t="s">
        <v>23736</v>
      </c>
      <c r="B3445" s="25" t="s">
        <v>20406</v>
      </c>
    </row>
    <row r="3446" spans="1:2">
      <c r="A3446" s="25" t="s">
        <v>23737</v>
      </c>
      <c r="B3446" s="25" t="s">
        <v>20406</v>
      </c>
    </row>
    <row r="3447" spans="1:2">
      <c r="A3447" s="25" t="s">
        <v>22296</v>
      </c>
      <c r="B3447" s="25" t="s">
        <v>20406</v>
      </c>
    </row>
    <row r="3448" spans="1:2">
      <c r="A3448" s="25" t="s">
        <v>23738</v>
      </c>
      <c r="B3448" s="25" t="s">
        <v>20406</v>
      </c>
    </row>
    <row r="3449" spans="1:2">
      <c r="A3449" s="25" t="s">
        <v>23739</v>
      </c>
      <c r="B3449" s="25" t="s">
        <v>20406</v>
      </c>
    </row>
    <row r="3450" spans="1:2">
      <c r="A3450" s="25" t="s">
        <v>22297</v>
      </c>
      <c r="B3450" s="25" t="s">
        <v>20406</v>
      </c>
    </row>
    <row r="3451" spans="1:2">
      <c r="A3451" s="25" t="s">
        <v>22298</v>
      </c>
      <c r="B3451" s="25" t="s">
        <v>20406</v>
      </c>
    </row>
    <row r="3452" spans="1:2">
      <c r="A3452" s="25" t="s">
        <v>22299</v>
      </c>
      <c r="B3452" s="25" t="s">
        <v>20406</v>
      </c>
    </row>
    <row r="3453" spans="1:2">
      <c r="A3453" s="25" t="s">
        <v>22300</v>
      </c>
      <c r="B3453" s="25" t="s">
        <v>20406</v>
      </c>
    </row>
    <row r="3454" spans="1:2">
      <c r="A3454" s="25" t="s">
        <v>22301</v>
      </c>
      <c r="B3454" s="25" t="s">
        <v>20406</v>
      </c>
    </row>
    <row r="3455" spans="1:2">
      <c r="A3455" s="25" t="s">
        <v>22302</v>
      </c>
      <c r="B3455" s="25" t="s">
        <v>20406</v>
      </c>
    </row>
    <row r="3456" spans="1:2">
      <c r="A3456" s="25" t="s">
        <v>23740</v>
      </c>
      <c r="B3456" s="25" t="s">
        <v>20406</v>
      </c>
    </row>
    <row r="3457" spans="1:2">
      <c r="A3457" s="25" t="s">
        <v>22303</v>
      </c>
      <c r="B3457" s="25" t="s">
        <v>20406</v>
      </c>
    </row>
    <row r="3458" spans="1:2">
      <c r="A3458" s="25" t="s">
        <v>7452</v>
      </c>
      <c r="B3458" s="125" t="s">
        <v>20419</v>
      </c>
    </row>
    <row r="3459" spans="1:2">
      <c r="A3459" s="25" t="s">
        <v>17680</v>
      </c>
      <c r="B3459" s="125" t="s">
        <v>20419</v>
      </c>
    </row>
    <row r="3460" spans="1:2">
      <c r="A3460" s="25" t="s">
        <v>22304</v>
      </c>
      <c r="B3460" s="125" t="s">
        <v>20419</v>
      </c>
    </row>
    <row r="3461" spans="1:2">
      <c r="A3461" s="25" t="s">
        <v>19529</v>
      </c>
      <c r="B3461" s="125" t="s">
        <v>20419</v>
      </c>
    </row>
    <row r="3462" spans="1:2">
      <c r="A3462" s="25" t="s">
        <v>23741</v>
      </c>
      <c r="B3462" s="125" t="s">
        <v>20419</v>
      </c>
    </row>
    <row r="3463" spans="1:2">
      <c r="A3463" s="25" t="s">
        <v>18073</v>
      </c>
      <c r="B3463" s="125" t="s">
        <v>20419</v>
      </c>
    </row>
    <row r="3464" spans="1:2">
      <c r="A3464" s="25" t="s">
        <v>22305</v>
      </c>
      <c r="B3464" s="125" t="s">
        <v>20419</v>
      </c>
    </row>
    <row r="3465" spans="1:2">
      <c r="A3465" s="25" t="s">
        <v>22305</v>
      </c>
      <c r="B3465" s="125" t="s">
        <v>20419</v>
      </c>
    </row>
    <row r="3466" spans="1:2">
      <c r="A3466" s="25" t="s">
        <v>17567</v>
      </c>
      <c r="B3466" s="125" t="s">
        <v>20419</v>
      </c>
    </row>
    <row r="3467" spans="1:2">
      <c r="A3467" s="25" t="s">
        <v>19526</v>
      </c>
      <c r="B3467" s="125" t="s">
        <v>20419</v>
      </c>
    </row>
    <row r="3468" spans="1:2">
      <c r="A3468" s="25" t="s">
        <v>22306</v>
      </c>
      <c r="B3468" s="125" t="s">
        <v>20419</v>
      </c>
    </row>
    <row r="3469" spans="1:2">
      <c r="A3469" s="25" t="s">
        <v>22307</v>
      </c>
      <c r="B3469" s="125" t="s">
        <v>20419</v>
      </c>
    </row>
    <row r="3470" spans="1:2">
      <c r="A3470" s="25" t="s">
        <v>14342</v>
      </c>
      <c r="B3470" s="125" t="s">
        <v>20419</v>
      </c>
    </row>
    <row r="3471" spans="1:2">
      <c r="A3471" s="25" t="s">
        <v>15587</v>
      </c>
      <c r="B3471" s="125" t="s">
        <v>20419</v>
      </c>
    </row>
    <row r="3472" spans="1:2">
      <c r="A3472" s="25" t="s">
        <v>20253</v>
      </c>
      <c r="B3472" s="125" t="s">
        <v>20419</v>
      </c>
    </row>
    <row r="3473" spans="1:2">
      <c r="A3473" s="25" t="s">
        <v>13767</v>
      </c>
      <c r="B3473" s="125" t="s">
        <v>20419</v>
      </c>
    </row>
    <row r="3474" spans="1:2">
      <c r="A3474" s="25" t="s">
        <v>19623</v>
      </c>
      <c r="B3474" s="125" t="s">
        <v>20419</v>
      </c>
    </row>
    <row r="3475" spans="1:2">
      <c r="A3475" s="25" t="s">
        <v>22308</v>
      </c>
      <c r="B3475" s="25" t="s">
        <v>20406</v>
      </c>
    </row>
    <row r="3476" spans="1:2">
      <c r="A3476" s="25" t="s">
        <v>22309</v>
      </c>
      <c r="B3476" s="25" t="s">
        <v>20406</v>
      </c>
    </row>
    <row r="3477" spans="1:2">
      <c r="A3477" s="25" t="s">
        <v>7268</v>
      </c>
      <c r="B3477" s="25" t="s">
        <v>20406</v>
      </c>
    </row>
    <row r="3478" spans="1:2">
      <c r="A3478" s="25" t="s">
        <v>22310</v>
      </c>
      <c r="B3478" s="25" t="s">
        <v>20406</v>
      </c>
    </row>
    <row r="3479" spans="1:2">
      <c r="A3479" s="25" t="s">
        <v>22311</v>
      </c>
      <c r="B3479" s="25" t="s">
        <v>20406</v>
      </c>
    </row>
    <row r="3480" spans="1:2">
      <c r="A3480" s="25" t="s">
        <v>22312</v>
      </c>
      <c r="B3480" s="25" t="s">
        <v>20406</v>
      </c>
    </row>
    <row r="3481" spans="1:2">
      <c r="A3481" s="25" t="s">
        <v>22313</v>
      </c>
      <c r="B3481" s="25" t="s">
        <v>20406</v>
      </c>
    </row>
    <row r="3482" spans="1:2">
      <c r="A3482" s="25" t="s">
        <v>22314</v>
      </c>
      <c r="B3482" s="25" t="s">
        <v>20406</v>
      </c>
    </row>
    <row r="3483" spans="1:2">
      <c r="A3483" s="25" t="s">
        <v>22315</v>
      </c>
      <c r="B3483" s="25" t="s">
        <v>20406</v>
      </c>
    </row>
    <row r="3484" spans="1:2">
      <c r="A3484" s="25" t="s">
        <v>22316</v>
      </c>
      <c r="B3484" s="25" t="s">
        <v>20406</v>
      </c>
    </row>
    <row r="3485" spans="1:2">
      <c r="A3485" s="25" t="s">
        <v>22317</v>
      </c>
      <c r="B3485" s="25" t="s">
        <v>20406</v>
      </c>
    </row>
    <row r="3486" spans="1:2">
      <c r="A3486" s="25" t="s">
        <v>22318</v>
      </c>
      <c r="B3486" s="25" t="s">
        <v>20406</v>
      </c>
    </row>
    <row r="3487" spans="1:2">
      <c r="A3487" s="25" t="s">
        <v>22319</v>
      </c>
      <c r="B3487" s="25" t="s">
        <v>20406</v>
      </c>
    </row>
    <row r="3488" spans="1:2">
      <c r="A3488" s="25" t="s">
        <v>22320</v>
      </c>
      <c r="B3488" s="25" t="s">
        <v>20406</v>
      </c>
    </row>
    <row r="3489" spans="1:2">
      <c r="A3489" s="25" t="s">
        <v>22321</v>
      </c>
      <c r="B3489" s="25" t="s">
        <v>20406</v>
      </c>
    </row>
    <row r="3490" spans="1:2">
      <c r="A3490" s="25" t="s">
        <v>22322</v>
      </c>
      <c r="B3490" s="25" t="s">
        <v>20406</v>
      </c>
    </row>
    <row r="3491" spans="1:2">
      <c r="A3491" s="25" t="s">
        <v>22323</v>
      </c>
      <c r="B3491" s="25" t="s">
        <v>20406</v>
      </c>
    </row>
    <row r="3492" spans="1:2">
      <c r="A3492" s="25" t="s">
        <v>22324</v>
      </c>
      <c r="B3492" s="125" t="s">
        <v>20419</v>
      </c>
    </row>
    <row r="3493" spans="1:2">
      <c r="A3493" s="25" t="s">
        <v>22325</v>
      </c>
      <c r="B3493" s="25" t="s">
        <v>20406</v>
      </c>
    </row>
    <row r="3494" spans="1:2">
      <c r="A3494" s="25" t="s">
        <v>22326</v>
      </c>
      <c r="B3494" s="25" t="s">
        <v>20406</v>
      </c>
    </row>
    <row r="3495" spans="1:2">
      <c r="A3495" s="25" t="s">
        <v>22327</v>
      </c>
      <c r="B3495" s="25" t="s">
        <v>20406</v>
      </c>
    </row>
    <row r="3496" spans="1:2">
      <c r="A3496" s="25" t="s">
        <v>22328</v>
      </c>
      <c r="B3496" s="25" t="s">
        <v>20406</v>
      </c>
    </row>
    <row r="3497" spans="1:2">
      <c r="A3497" s="25" t="s">
        <v>22329</v>
      </c>
      <c r="B3497" s="25" t="s">
        <v>20406</v>
      </c>
    </row>
    <row r="3498" spans="1:2">
      <c r="A3498" s="25" t="s">
        <v>23742</v>
      </c>
      <c r="B3498" s="25" t="s">
        <v>20406</v>
      </c>
    </row>
    <row r="3499" spans="1:2">
      <c r="A3499" s="25" t="s">
        <v>12154</v>
      </c>
      <c r="B3499" s="125" t="s">
        <v>20419</v>
      </c>
    </row>
    <row r="3500" spans="1:2">
      <c r="A3500" s="25" t="s">
        <v>12374</v>
      </c>
      <c r="B3500" s="125" t="s">
        <v>20419</v>
      </c>
    </row>
    <row r="3501" spans="1:2">
      <c r="A3501" s="25" t="s">
        <v>9310</v>
      </c>
      <c r="B3501" s="125" t="s">
        <v>20419</v>
      </c>
    </row>
    <row r="3502" spans="1:2">
      <c r="A3502" s="25" t="s">
        <v>22330</v>
      </c>
      <c r="B3502" s="125" t="s">
        <v>20419</v>
      </c>
    </row>
    <row r="3503" spans="1:2">
      <c r="A3503" s="25" t="s">
        <v>12140</v>
      </c>
      <c r="B3503" s="125" t="s">
        <v>20419</v>
      </c>
    </row>
    <row r="3504" spans="1:2">
      <c r="A3504" s="25" t="s">
        <v>22331</v>
      </c>
      <c r="B3504" s="125" t="s">
        <v>20419</v>
      </c>
    </row>
    <row r="3505" spans="1:2">
      <c r="A3505" s="25" t="s">
        <v>22332</v>
      </c>
      <c r="B3505" s="125" t="s">
        <v>20419</v>
      </c>
    </row>
    <row r="3506" spans="1:2">
      <c r="A3506" s="25" t="s">
        <v>22334</v>
      </c>
      <c r="B3506" s="25" t="s">
        <v>20406</v>
      </c>
    </row>
    <row r="3507" spans="1:2">
      <c r="A3507" s="25" t="s">
        <v>22335</v>
      </c>
      <c r="B3507" s="25" t="s">
        <v>20406</v>
      </c>
    </row>
    <row r="3508" spans="1:2">
      <c r="A3508" s="25" t="s">
        <v>10557</v>
      </c>
      <c r="B3508" s="125" t="s">
        <v>20419</v>
      </c>
    </row>
    <row r="3509" spans="1:2">
      <c r="A3509" s="25" t="s">
        <v>10905</v>
      </c>
      <c r="B3509" s="125" t="s">
        <v>20419</v>
      </c>
    </row>
    <row r="3510" spans="1:2">
      <c r="A3510" s="25" t="s">
        <v>13218</v>
      </c>
      <c r="B3510" s="125" t="s">
        <v>20419</v>
      </c>
    </row>
    <row r="3511" spans="1:2">
      <c r="A3511" s="25" t="s">
        <v>11527</v>
      </c>
      <c r="B3511" s="125" t="s">
        <v>20419</v>
      </c>
    </row>
    <row r="3512" spans="1:2">
      <c r="A3512" s="25" t="s">
        <v>23743</v>
      </c>
      <c r="B3512" s="125" t="s">
        <v>20419</v>
      </c>
    </row>
    <row r="3513" spans="1:2">
      <c r="A3513" s="25" t="s">
        <v>15097</v>
      </c>
      <c r="B3513" s="125" t="s">
        <v>20419</v>
      </c>
    </row>
    <row r="3514" spans="1:2">
      <c r="A3514" s="25" t="s">
        <v>12947</v>
      </c>
      <c r="B3514" s="125" t="s">
        <v>20419</v>
      </c>
    </row>
    <row r="3515" spans="1:2">
      <c r="A3515" s="25" t="s">
        <v>9696</v>
      </c>
      <c r="B3515" s="25" t="s">
        <v>20406</v>
      </c>
    </row>
    <row r="3516" spans="1:2">
      <c r="A3516" s="25" t="s">
        <v>22336</v>
      </c>
      <c r="B3516" s="125" t="s">
        <v>20419</v>
      </c>
    </row>
    <row r="3517" spans="1:2">
      <c r="A3517" s="25" t="s">
        <v>23744</v>
      </c>
      <c r="B3517" s="25" t="s">
        <v>20406</v>
      </c>
    </row>
    <row r="3518" spans="1:2">
      <c r="A3518" s="25" t="s">
        <v>23745</v>
      </c>
      <c r="B3518" s="25" t="s">
        <v>20406</v>
      </c>
    </row>
    <row r="3519" spans="1:2">
      <c r="A3519" s="25" t="s">
        <v>23746</v>
      </c>
      <c r="B3519" s="25" t="s">
        <v>20406</v>
      </c>
    </row>
    <row r="3520" spans="1:2">
      <c r="A3520" s="25" t="s">
        <v>23747</v>
      </c>
      <c r="B3520" s="25" t="s">
        <v>20406</v>
      </c>
    </row>
    <row r="3521" spans="1:2">
      <c r="A3521" s="25" t="s">
        <v>23748</v>
      </c>
      <c r="B3521" s="25" t="s">
        <v>20406</v>
      </c>
    </row>
    <row r="3522" spans="1:2">
      <c r="A3522" s="25" t="s">
        <v>23749</v>
      </c>
      <c r="B3522" s="25" t="s">
        <v>20406</v>
      </c>
    </row>
    <row r="3523" spans="1:2">
      <c r="A3523" s="25" t="s">
        <v>23750</v>
      </c>
      <c r="B3523" s="25" t="s">
        <v>20406</v>
      </c>
    </row>
    <row r="3524" spans="1:2">
      <c r="A3524" s="25" t="s">
        <v>23751</v>
      </c>
      <c r="B3524" s="25" t="s">
        <v>20406</v>
      </c>
    </row>
    <row r="3525" spans="1:2">
      <c r="A3525" s="25" t="s">
        <v>23752</v>
      </c>
      <c r="B3525" s="25" t="s">
        <v>20406</v>
      </c>
    </row>
    <row r="3526" spans="1:2">
      <c r="A3526" s="25" t="s">
        <v>23753</v>
      </c>
      <c r="B3526" s="25" t="s">
        <v>20406</v>
      </c>
    </row>
    <row r="3527" spans="1:2">
      <c r="A3527" s="25" t="s">
        <v>23754</v>
      </c>
      <c r="B3527" s="25" t="s">
        <v>20406</v>
      </c>
    </row>
    <row r="3528" spans="1:2">
      <c r="A3528" s="25" t="s">
        <v>23755</v>
      </c>
      <c r="B3528" s="25" t="s">
        <v>20406</v>
      </c>
    </row>
    <row r="3529" spans="1:2">
      <c r="A3529" s="25" t="s">
        <v>23756</v>
      </c>
      <c r="B3529" s="25" t="s">
        <v>20406</v>
      </c>
    </row>
    <row r="3530" spans="1:2">
      <c r="A3530" s="25" t="s">
        <v>23757</v>
      </c>
      <c r="B3530" s="25" t="s">
        <v>20406</v>
      </c>
    </row>
    <row r="3531" spans="1:2">
      <c r="A3531" s="25" t="s">
        <v>23757</v>
      </c>
      <c r="B3531" s="25" t="s">
        <v>20406</v>
      </c>
    </row>
    <row r="3532" spans="1:2">
      <c r="A3532" s="25" t="s">
        <v>23758</v>
      </c>
      <c r="B3532" s="25" t="s">
        <v>20406</v>
      </c>
    </row>
    <row r="3533" spans="1:2">
      <c r="A3533" s="25" t="s">
        <v>23758</v>
      </c>
      <c r="B3533" s="25" t="s">
        <v>20406</v>
      </c>
    </row>
    <row r="3534" spans="1:2">
      <c r="A3534" s="25" t="s">
        <v>23758</v>
      </c>
      <c r="B3534" s="25" t="s">
        <v>20406</v>
      </c>
    </row>
    <row r="3535" spans="1:2">
      <c r="A3535" s="25" t="s">
        <v>23758</v>
      </c>
      <c r="B3535" s="25" t="s">
        <v>20406</v>
      </c>
    </row>
    <row r="3536" spans="1:2">
      <c r="A3536" s="25" t="s">
        <v>22337</v>
      </c>
      <c r="B3536" s="25" t="s">
        <v>20406</v>
      </c>
    </row>
    <row r="3537" spans="1:2">
      <c r="A3537" s="25" t="s">
        <v>22338</v>
      </c>
      <c r="B3537" s="25" t="s">
        <v>20406</v>
      </c>
    </row>
    <row r="3538" spans="1:2">
      <c r="A3538" s="25" t="s">
        <v>22339</v>
      </c>
      <c r="B3538" s="25" t="s">
        <v>20406</v>
      </c>
    </row>
    <row r="3539" spans="1:2">
      <c r="A3539" s="25" t="s">
        <v>22340</v>
      </c>
      <c r="B3539" s="25" t="s">
        <v>20406</v>
      </c>
    </row>
    <row r="3540" spans="1:2">
      <c r="A3540" s="25" t="s">
        <v>22341</v>
      </c>
      <c r="B3540" s="25" t="s">
        <v>20406</v>
      </c>
    </row>
    <row r="3541" spans="1:2">
      <c r="A3541" s="25" t="s">
        <v>7260</v>
      </c>
      <c r="B3541" s="25" t="s">
        <v>20406</v>
      </c>
    </row>
    <row r="3542" spans="1:2">
      <c r="A3542" s="25" t="s">
        <v>22342</v>
      </c>
      <c r="B3542" s="25" t="s">
        <v>20406</v>
      </c>
    </row>
    <row r="3543" spans="1:2">
      <c r="A3543" s="25" t="s">
        <v>22343</v>
      </c>
      <c r="B3543" s="25" t="s">
        <v>20406</v>
      </c>
    </row>
    <row r="3544" spans="1:2">
      <c r="A3544" s="25" t="s">
        <v>22344</v>
      </c>
      <c r="B3544" s="25" t="s">
        <v>20406</v>
      </c>
    </row>
    <row r="3545" spans="1:2">
      <c r="A3545" s="25" t="s">
        <v>22345</v>
      </c>
      <c r="B3545" s="25" t="s">
        <v>20406</v>
      </c>
    </row>
    <row r="3546" spans="1:2">
      <c r="A3546" s="25" t="s">
        <v>22346</v>
      </c>
      <c r="B3546" s="25" t="s">
        <v>20406</v>
      </c>
    </row>
    <row r="3547" spans="1:2">
      <c r="A3547" s="25" t="s">
        <v>22347</v>
      </c>
      <c r="B3547" s="25" t="s">
        <v>20406</v>
      </c>
    </row>
    <row r="3548" spans="1:2">
      <c r="A3548" s="25" t="s">
        <v>22348</v>
      </c>
      <c r="B3548" s="25" t="s">
        <v>20406</v>
      </c>
    </row>
    <row r="3549" spans="1:2">
      <c r="A3549" s="25" t="s">
        <v>22349</v>
      </c>
      <c r="B3549" s="125" t="s">
        <v>20419</v>
      </c>
    </row>
    <row r="3550" spans="1:2">
      <c r="A3550" s="25" t="s">
        <v>10953</v>
      </c>
      <c r="B3550" s="125" t="s">
        <v>20419</v>
      </c>
    </row>
    <row r="3551" spans="1:2">
      <c r="A3551" s="25" t="s">
        <v>10650</v>
      </c>
      <c r="B3551" s="125" t="s">
        <v>20419</v>
      </c>
    </row>
    <row r="3552" spans="1:2">
      <c r="A3552" s="25" t="s">
        <v>9411</v>
      </c>
      <c r="B3552" s="125" t="s">
        <v>20419</v>
      </c>
    </row>
    <row r="3553" spans="1:2">
      <c r="A3553" s="25" t="s">
        <v>10948</v>
      </c>
      <c r="B3553" s="125" t="s">
        <v>20419</v>
      </c>
    </row>
    <row r="3554" spans="1:2">
      <c r="A3554" s="25" t="s">
        <v>7459</v>
      </c>
      <c r="B3554" s="125" t="s">
        <v>20419</v>
      </c>
    </row>
    <row r="3555" spans="1:2">
      <c r="A3555" s="25" t="s">
        <v>22350</v>
      </c>
      <c r="B3555" s="125" t="s">
        <v>20419</v>
      </c>
    </row>
    <row r="3556" spans="1:2">
      <c r="A3556" s="25" t="s">
        <v>10245</v>
      </c>
      <c r="B3556" s="125" t="s">
        <v>20419</v>
      </c>
    </row>
    <row r="3557" spans="1:2">
      <c r="A3557" s="25" t="s">
        <v>22351</v>
      </c>
      <c r="B3557" s="125" t="s">
        <v>20419</v>
      </c>
    </row>
    <row r="3558" spans="1:2">
      <c r="A3558" s="25" t="s">
        <v>22352</v>
      </c>
      <c r="B3558" s="125" t="s">
        <v>20419</v>
      </c>
    </row>
    <row r="3559" spans="1:2">
      <c r="A3559" s="25" t="s">
        <v>22352</v>
      </c>
      <c r="B3559" s="125" t="s">
        <v>20419</v>
      </c>
    </row>
    <row r="3560" spans="1:2">
      <c r="A3560" s="25" t="s">
        <v>10361</v>
      </c>
      <c r="B3560" s="25" t="s">
        <v>20406</v>
      </c>
    </row>
    <row r="3561" spans="1:2">
      <c r="A3561" s="25" t="s">
        <v>23759</v>
      </c>
      <c r="B3561" s="25" t="s">
        <v>20406</v>
      </c>
    </row>
    <row r="3562" spans="1:2">
      <c r="A3562" s="25" t="s">
        <v>22353</v>
      </c>
      <c r="B3562" s="25" t="s">
        <v>20406</v>
      </c>
    </row>
    <row r="3563" spans="1:2">
      <c r="A3563" s="25" t="s">
        <v>22354</v>
      </c>
      <c r="B3563" s="25" t="s">
        <v>20406</v>
      </c>
    </row>
    <row r="3564" spans="1:2">
      <c r="A3564" s="25" t="s">
        <v>23760</v>
      </c>
      <c r="B3564" s="25" t="s">
        <v>20406</v>
      </c>
    </row>
    <row r="3565" spans="1:2">
      <c r="A3565" s="25" t="s">
        <v>23760</v>
      </c>
      <c r="B3565" s="25" t="s">
        <v>20406</v>
      </c>
    </row>
    <row r="3566" spans="1:2">
      <c r="A3566" s="25" t="s">
        <v>23761</v>
      </c>
      <c r="B3566" s="25" t="s">
        <v>20406</v>
      </c>
    </row>
    <row r="3567" spans="1:2">
      <c r="A3567" s="25" t="s">
        <v>23762</v>
      </c>
      <c r="B3567" s="25" t="s">
        <v>20406</v>
      </c>
    </row>
    <row r="3568" spans="1:2">
      <c r="A3568" s="25" t="s">
        <v>23763</v>
      </c>
      <c r="B3568" s="25" t="s">
        <v>20406</v>
      </c>
    </row>
    <row r="3569" spans="1:2">
      <c r="A3569" s="25" t="s">
        <v>23764</v>
      </c>
      <c r="B3569" s="25" t="s">
        <v>20406</v>
      </c>
    </row>
    <row r="3570" spans="1:2">
      <c r="A3570" s="25" t="s">
        <v>23765</v>
      </c>
      <c r="B3570" s="25" t="s">
        <v>20406</v>
      </c>
    </row>
    <row r="3571" spans="1:2">
      <c r="A3571" s="25" t="s">
        <v>22355</v>
      </c>
      <c r="B3571" s="25" t="s">
        <v>20406</v>
      </c>
    </row>
    <row r="3572" spans="1:2">
      <c r="A3572" s="25" t="s">
        <v>22356</v>
      </c>
      <c r="B3572" s="25" t="s">
        <v>20406</v>
      </c>
    </row>
    <row r="3573" spans="1:2">
      <c r="A3573" s="25" t="s">
        <v>22357</v>
      </c>
      <c r="B3573" s="25" t="s">
        <v>20406</v>
      </c>
    </row>
    <row r="3574" spans="1:2">
      <c r="A3574" s="25" t="s">
        <v>22358</v>
      </c>
      <c r="B3574" s="25" t="s">
        <v>20406</v>
      </c>
    </row>
    <row r="3575" spans="1:2">
      <c r="A3575" s="25" t="s">
        <v>22359</v>
      </c>
      <c r="B3575" s="25" t="s">
        <v>20406</v>
      </c>
    </row>
    <row r="3576" spans="1:2">
      <c r="A3576" s="25" t="s">
        <v>22360</v>
      </c>
      <c r="B3576" s="25" t="s">
        <v>20406</v>
      </c>
    </row>
    <row r="3577" spans="1:2">
      <c r="A3577" s="25" t="s">
        <v>22361</v>
      </c>
      <c r="B3577" s="25" t="s">
        <v>20406</v>
      </c>
    </row>
    <row r="3578" spans="1:2">
      <c r="A3578" s="25" t="s">
        <v>22362</v>
      </c>
      <c r="B3578" s="25" t="s">
        <v>20406</v>
      </c>
    </row>
    <row r="3579" spans="1:2">
      <c r="A3579" s="25" t="s">
        <v>22363</v>
      </c>
      <c r="B3579" s="25" t="s">
        <v>20406</v>
      </c>
    </row>
    <row r="3580" spans="1:2">
      <c r="A3580" s="25" t="s">
        <v>22364</v>
      </c>
      <c r="B3580" s="25" t="s">
        <v>20406</v>
      </c>
    </row>
    <row r="3581" spans="1:2">
      <c r="A3581" s="25" t="s">
        <v>22365</v>
      </c>
      <c r="B3581" s="25" t="s">
        <v>20406</v>
      </c>
    </row>
    <row r="3582" spans="1:2">
      <c r="A3582" s="25" t="s">
        <v>22366</v>
      </c>
      <c r="B3582" s="25" t="s">
        <v>20406</v>
      </c>
    </row>
    <row r="3583" spans="1:2">
      <c r="A3583" s="25" t="s">
        <v>22367</v>
      </c>
      <c r="B3583" s="25" t="s">
        <v>20406</v>
      </c>
    </row>
    <row r="3584" spans="1:2">
      <c r="A3584" s="25" t="s">
        <v>22368</v>
      </c>
      <c r="B3584" s="25" t="s">
        <v>20406</v>
      </c>
    </row>
    <row r="3585" spans="1:2">
      <c r="A3585" s="25" t="s">
        <v>22369</v>
      </c>
      <c r="B3585" s="25" t="s">
        <v>20406</v>
      </c>
    </row>
    <row r="3586" spans="1:2">
      <c r="A3586" s="25" t="s">
        <v>22370</v>
      </c>
      <c r="B3586" s="25" t="s">
        <v>20406</v>
      </c>
    </row>
    <row r="3587" spans="1:2">
      <c r="A3587" s="25" t="s">
        <v>23766</v>
      </c>
      <c r="B3587" s="25" t="s">
        <v>20406</v>
      </c>
    </row>
    <row r="3588" spans="1:2">
      <c r="A3588" s="25" t="s">
        <v>23767</v>
      </c>
      <c r="B3588" s="25" t="s">
        <v>20406</v>
      </c>
    </row>
    <row r="3589" spans="1:2">
      <c r="A3589" s="25" t="s">
        <v>23768</v>
      </c>
      <c r="B3589" s="25" t="s">
        <v>20406</v>
      </c>
    </row>
    <row r="3590" spans="1:2">
      <c r="A3590" s="25" t="s">
        <v>23769</v>
      </c>
      <c r="B3590" s="25" t="s">
        <v>20406</v>
      </c>
    </row>
    <row r="3591" spans="1:2">
      <c r="A3591" s="25" t="s">
        <v>23770</v>
      </c>
      <c r="B3591" s="25" t="s">
        <v>20406</v>
      </c>
    </row>
    <row r="3592" spans="1:2">
      <c r="A3592" s="25" t="s">
        <v>23771</v>
      </c>
      <c r="B3592" s="25" t="s">
        <v>20406</v>
      </c>
    </row>
    <row r="3593" spans="1:2">
      <c r="A3593" s="25" t="s">
        <v>23772</v>
      </c>
      <c r="B3593" s="25" t="s">
        <v>20406</v>
      </c>
    </row>
    <row r="3594" spans="1:2">
      <c r="A3594" s="25" t="s">
        <v>22371</v>
      </c>
      <c r="B3594" s="25" t="s">
        <v>20406</v>
      </c>
    </row>
    <row r="3595" spans="1:2">
      <c r="A3595" s="25" t="s">
        <v>22372</v>
      </c>
      <c r="B3595" s="25" t="s">
        <v>20406</v>
      </c>
    </row>
    <row r="3596" spans="1:2">
      <c r="A3596" s="25" t="s">
        <v>22373</v>
      </c>
      <c r="B3596" s="125" t="s">
        <v>20419</v>
      </c>
    </row>
    <row r="3597" spans="1:2">
      <c r="A3597" s="25" t="s">
        <v>23773</v>
      </c>
      <c r="B3597" s="25" t="s">
        <v>20406</v>
      </c>
    </row>
    <row r="3598" spans="1:2">
      <c r="A3598" s="25" t="s">
        <v>23773</v>
      </c>
      <c r="B3598" s="25" t="s">
        <v>20406</v>
      </c>
    </row>
    <row r="3599" spans="1:2">
      <c r="A3599" s="25" t="s">
        <v>23774</v>
      </c>
      <c r="B3599" s="25" t="s">
        <v>20406</v>
      </c>
    </row>
    <row r="3600" spans="1:2">
      <c r="A3600" s="25" t="s">
        <v>23775</v>
      </c>
      <c r="B3600" s="25" t="s">
        <v>20406</v>
      </c>
    </row>
    <row r="3601" spans="1:2">
      <c r="A3601" s="25" t="s">
        <v>23776</v>
      </c>
      <c r="B3601" s="25" t="s">
        <v>20406</v>
      </c>
    </row>
    <row r="3602" spans="1:2">
      <c r="A3602" s="25" t="s">
        <v>23776</v>
      </c>
      <c r="B3602" s="25" t="s">
        <v>20406</v>
      </c>
    </row>
    <row r="3603" spans="1:2">
      <c r="A3603" s="25" t="s">
        <v>23777</v>
      </c>
      <c r="B3603" s="25" t="s">
        <v>20406</v>
      </c>
    </row>
    <row r="3604" spans="1:2">
      <c r="A3604" s="25" t="s">
        <v>23778</v>
      </c>
      <c r="B3604" s="25" t="s">
        <v>20406</v>
      </c>
    </row>
    <row r="3605" spans="1:2">
      <c r="A3605" s="25" t="s">
        <v>23779</v>
      </c>
      <c r="B3605" s="25" t="s">
        <v>20406</v>
      </c>
    </row>
    <row r="3606" spans="1:2">
      <c r="A3606" s="25" t="s">
        <v>23780</v>
      </c>
      <c r="B3606" s="25" t="s">
        <v>20406</v>
      </c>
    </row>
    <row r="3607" spans="1:2">
      <c r="A3607" s="25" t="s">
        <v>23781</v>
      </c>
      <c r="B3607" s="25" t="s">
        <v>20406</v>
      </c>
    </row>
    <row r="3608" spans="1:2">
      <c r="A3608" s="25" t="s">
        <v>23782</v>
      </c>
      <c r="B3608" s="25" t="s">
        <v>20406</v>
      </c>
    </row>
    <row r="3609" spans="1:2">
      <c r="A3609" s="25" t="s">
        <v>23783</v>
      </c>
      <c r="B3609" s="25" t="s">
        <v>20406</v>
      </c>
    </row>
    <row r="3610" spans="1:2">
      <c r="A3610" s="25" t="s">
        <v>23784</v>
      </c>
      <c r="B3610" s="25" t="s">
        <v>20406</v>
      </c>
    </row>
    <row r="3611" spans="1:2">
      <c r="A3611" s="25" t="s">
        <v>23785</v>
      </c>
      <c r="B3611" s="25" t="s">
        <v>20406</v>
      </c>
    </row>
    <row r="3612" spans="1:2">
      <c r="A3612" s="25" t="s">
        <v>23786</v>
      </c>
      <c r="B3612" s="25" t="s">
        <v>20406</v>
      </c>
    </row>
    <row r="3613" spans="1:2">
      <c r="A3613" s="25" t="s">
        <v>23787</v>
      </c>
      <c r="B3613" s="125" t="s">
        <v>20419</v>
      </c>
    </row>
    <row r="3614" spans="1:2">
      <c r="A3614" s="25" t="s">
        <v>23788</v>
      </c>
      <c r="B3614" s="125" t="s">
        <v>20419</v>
      </c>
    </row>
    <row r="3615" spans="1:2">
      <c r="A3615" s="25" t="s">
        <v>23789</v>
      </c>
      <c r="B3615" s="25" t="s">
        <v>20406</v>
      </c>
    </row>
    <row r="3616" spans="1:2">
      <c r="A3616" s="25" t="s">
        <v>23790</v>
      </c>
      <c r="B3616" s="25" t="s">
        <v>20406</v>
      </c>
    </row>
    <row r="3617" spans="1:2">
      <c r="A3617" s="25" t="s">
        <v>22374</v>
      </c>
      <c r="B3617" s="25" t="s">
        <v>20406</v>
      </c>
    </row>
    <row r="3618" spans="1:2">
      <c r="A3618" s="25" t="s">
        <v>12922</v>
      </c>
      <c r="B3618" s="125" t="s">
        <v>20419</v>
      </c>
    </row>
    <row r="3619" spans="1:2">
      <c r="A3619" s="25" t="s">
        <v>16029</v>
      </c>
      <c r="B3619" s="125" t="s">
        <v>20419</v>
      </c>
    </row>
    <row r="3620" spans="1:2">
      <c r="A3620" s="25" t="s">
        <v>11926</v>
      </c>
      <c r="B3620" s="125" t="s">
        <v>20419</v>
      </c>
    </row>
    <row r="3621" spans="1:2">
      <c r="A3621" s="25" t="s">
        <v>13291</v>
      </c>
      <c r="B3621" s="125" t="s">
        <v>20419</v>
      </c>
    </row>
    <row r="3622" spans="1:2">
      <c r="A3622" s="25" t="s">
        <v>8943</v>
      </c>
      <c r="B3622" s="125" t="s">
        <v>20419</v>
      </c>
    </row>
    <row r="3623" spans="1:2">
      <c r="A3623" s="25" t="s">
        <v>13665</v>
      </c>
      <c r="B3623" s="125" t="s">
        <v>20419</v>
      </c>
    </row>
    <row r="3624" spans="1:2">
      <c r="A3624" s="25" t="s">
        <v>19671</v>
      </c>
      <c r="B3624" s="125" t="s">
        <v>20419</v>
      </c>
    </row>
    <row r="3625" spans="1:2">
      <c r="A3625" s="25" t="s">
        <v>12605</v>
      </c>
      <c r="B3625" s="125" t="s">
        <v>20419</v>
      </c>
    </row>
    <row r="3626" spans="1:2">
      <c r="A3626" s="25" t="s">
        <v>9160</v>
      </c>
      <c r="B3626" s="125" t="s">
        <v>20419</v>
      </c>
    </row>
    <row r="3627" spans="1:2">
      <c r="A3627" s="25" t="s">
        <v>8151</v>
      </c>
      <c r="B3627" s="125" t="s">
        <v>20419</v>
      </c>
    </row>
    <row r="3628" spans="1:2">
      <c r="A3628" s="25" t="s">
        <v>22375</v>
      </c>
      <c r="B3628" s="125" t="s">
        <v>20419</v>
      </c>
    </row>
    <row r="3629" spans="1:2">
      <c r="A3629" s="25" t="s">
        <v>22376</v>
      </c>
      <c r="B3629" s="125" t="s">
        <v>20419</v>
      </c>
    </row>
    <row r="3630" spans="1:2">
      <c r="A3630" s="25" t="s">
        <v>16608</v>
      </c>
      <c r="B3630" s="125" t="s">
        <v>20419</v>
      </c>
    </row>
    <row r="3631" spans="1:2">
      <c r="A3631" s="25" t="s">
        <v>11132</v>
      </c>
      <c r="B3631" s="125" t="s">
        <v>20419</v>
      </c>
    </row>
    <row r="3632" spans="1:2">
      <c r="A3632" s="25" t="s">
        <v>7827</v>
      </c>
      <c r="B3632" s="25" t="s">
        <v>20406</v>
      </c>
    </row>
    <row r="3633" spans="1:2">
      <c r="A3633" s="25" t="s">
        <v>7827</v>
      </c>
      <c r="B3633" s="125" t="s">
        <v>20419</v>
      </c>
    </row>
    <row r="3634" spans="1:2">
      <c r="A3634" s="25" t="s">
        <v>22377</v>
      </c>
      <c r="B3634" s="125" t="s">
        <v>20419</v>
      </c>
    </row>
    <row r="3635" spans="1:2">
      <c r="A3635" s="25" t="s">
        <v>23791</v>
      </c>
      <c r="B3635" s="25" t="s">
        <v>20406</v>
      </c>
    </row>
    <row r="3636" spans="1:2">
      <c r="A3636" s="25" t="s">
        <v>23792</v>
      </c>
      <c r="B3636" s="25" t="s">
        <v>20406</v>
      </c>
    </row>
    <row r="3637" spans="1:2">
      <c r="A3637" s="25" t="s">
        <v>22378</v>
      </c>
      <c r="B3637" s="25" t="s">
        <v>20406</v>
      </c>
    </row>
    <row r="3638" spans="1:2">
      <c r="A3638" s="25" t="s">
        <v>22379</v>
      </c>
      <c r="B3638" s="25" t="s">
        <v>20406</v>
      </c>
    </row>
    <row r="3639" spans="1:2">
      <c r="A3639" s="25" t="s">
        <v>22380</v>
      </c>
      <c r="B3639" s="25" t="s">
        <v>20406</v>
      </c>
    </row>
    <row r="3640" spans="1:2">
      <c r="A3640" s="25" t="s">
        <v>22381</v>
      </c>
      <c r="B3640" s="25" t="s">
        <v>20406</v>
      </c>
    </row>
    <row r="3641" spans="1:2">
      <c r="A3641" s="25" t="s">
        <v>22382</v>
      </c>
      <c r="B3641" s="25" t="s">
        <v>20406</v>
      </c>
    </row>
    <row r="3642" spans="1:2">
      <c r="A3642" s="25" t="s">
        <v>22383</v>
      </c>
      <c r="B3642" s="25" t="s">
        <v>20406</v>
      </c>
    </row>
    <row r="3643" spans="1:2">
      <c r="A3643" s="25" t="s">
        <v>22384</v>
      </c>
      <c r="B3643" s="25" t="s">
        <v>20406</v>
      </c>
    </row>
    <row r="3644" spans="1:2">
      <c r="A3644" s="25" t="s">
        <v>22385</v>
      </c>
      <c r="B3644" s="25" t="s">
        <v>20406</v>
      </c>
    </row>
    <row r="3645" spans="1:2">
      <c r="A3645" s="25" t="s">
        <v>22386</v>
      </c>
      <c r="B3645" s="25" t="s">
        <v>20406</v>
      </c>
    </row>
    <row r="3646" spans="1:2">
      <c r="A3646" s="25" t="s">
        <v>22387</v>
      </c>
      <c r="B3646" s="25" t="s">
        <v>20406</v>
      </c>
    </row>
    <row r="3647" spans="1:2">
      <c r="A3647" s="25" t="s">
        <v>22388</v>
      </c>
      <c r="B3647" s="25" t="s">
        <v>20406</v>
      </c>
    </row>
    <row r="3648" spans="1:2">
      <c r="A3648" s="25" t="s">
        <v>22389</v>
      </c>
      <c r="B3648" s="25" t="s">
        <v>20406</v>
      </c>
    </row>
    <row r="3649" spans="1:2">
      <c r="A3649" s="25" t="s">
        <v>22390</v>
      </c>
      <c r="B3649" s="25" t="s">
        <v>20406</v>
      </c>
    </row>
    <row r="3650" spans="1:2">
      <c r="A3650" s="25" t="s">
        <v>22391</v>
      </c>
      <c r="B3650" s="25" t="s">
        <v>20406</v>
      </c>
    </row>
    <row r="3651" spans="1:2">
      <c r="A3651" s="25" t="s">
        <v>22392</v>
      </c>
      <c r="B3651" s="25" t="s">
        <v>20406</v>
      </c>
    </row>
    <row r="3652" spans="1:2">
      <c r="A3652" s="25" t="s">
        <v>22393</v>
      </c>
      <c r="B3652" s="25" t="s">
        <v>20406</v>
      </c>
    </row>
    <row r="3653" spans="1:2">
      <c r="A3653" s="25" t="s">
        <v>22394</v>
      </c>
      <c r="B3653" s="25" t="s">
        <v>20406</v>
      </c>
    </row>
    <row r="3654" spans="1:2">
      <c r="A3654" s="25" t="s">
        <v>13272</v>
      </c>
      <c r="B3654" s="25" t="s">
        <v>20406</v>
      </c>
    </row>
    <row r="3655" spans="1:2">
      <c r="A3655" s="25" t="s">
        <v>13166</v>
      </c>
      <c r="B3655" s="125" t="s">
        <v>20419</v>
      </c>
    </row>
    <row r="3656" spans="1:2">
      <c r="A3656" s="25" t="s">
        <v>15246</v>
      </c>
      <c r="B3656" s="125" t="s">
        <v>20419</v>
      </c>
    </row>
    <row r="3657" spans="1:2">
      <c r="A3657" s="25" t="s">
        <v>8742</v>
      </c>
      <c r="B3657" s="125" t="s">
        <v>20419</v>
      </c>
    </row>
    <row r="3658" spans="1:2">
      <c r="A3658" s="25" t="s">
        <v>14554</v>
      </c>
      <c r="B3658" s="125" t="s">
        <v>20419</v>
      </c>
    </row>
    <row r="3659" spans="1:2">
      <c r="A3659" s="25" t="s">
        <v>22395</v>
      </c>
      <c r="B3659" s="125" t="s">
        <v>20419</v>
      </c>
    </row>
    <row r="3660" spans="1:2">
      <c r="A3660" s="25" t="s">
        <v>11941</v>
      </c>
      <c r="B3660" s="125" t="s">
        <v>20419</v>
      </c>
    </row>
    <row r="3661" spans="1:2">
      <c r="A3661" s="25" t="s">
        <v>16345</v>
      </c>
      <c r="B3661" s="125" t="s">
        <v>20419</v>
      </c>
    </row>
    <row r="3662" spans="1:2">
      <c r="A3662" s="25" t="s">
        <v>12420</v>
      </c>
      <c r="B3662" s="125" t="s">
        <v>20419</v>
      </c>
    </row>
    <row r="3663" spans="1:2">
      <c r="A3663" s="25" t="s">
        <v>9292</v>
      </c>
      <c r="B3663" s="125" t="s">
        <v>20419</v>
      </c>
    </row>
    <row r="3664" spans="1:2">
      <c r="A3664" s="25" t="s">
        <v>22396</v>
      </c>
      <c r="B3664" s="125" t="s">
        <v>20419</v>
      </c>
    </row>
    <row r="3665" spans="1:2">
      <c r="A3665" s="25" t="s">
        <v>23793</v>
      </c>
      <c r="B3665" s="25" t="s">
        <v>20406</v>
      </c>
    </row>
    <row r="3666" spans="1:2">
      <c r="A3666" s="25" t="s">
        <v>22397</v>
      </c>
      <c r="B3666" s="25" t="s">
        <v>20406</v>
      </c>
    </row>
    <row r="3667" spans="1:2">
      <c r="A3667" s="25" t="s">
        <v>22398</v>
      </c>
      <c r="B3667" s="25" t="s">
        <v>20406</v>
      </c>
    </row>
    <row r="3668" spans="1:2">
      <c r="A3668" s="25" t="s">
        <v>22399</v>
      </c>
      <c r="B3668" s="25" t="s">
        <v>20406</v>
      </c>
    </row>
    <row r="3669" spans="1:2">
      <c r="A3669" s="25" t="s">
        <v>22400</v>
      </c>
      <c r="B3669" s="25" t="s">
        <v>20406</v>
      </c>
    </row>
    <row r="3670" spans="1:2">
      <c r="A3670" s="25" t="s">
        <v>22401</v>
      </c>
      <c r="B3670" s="25" t="s">
        <v>20406</v>
      </c>
    </row>
    <row r="3671" spans="1:2">
      <c r="A3671" s="25" t="s">
        <v>22402</v>
      </c>
      <c r="B3671" s="25" t="s">
        <v>20406</v>
      </c>
    </row>
    <row r="3672" spans="1:2">
      <c r="A3672" s="25" t="s">
        <v>22403</v>
      </c>
      <c r="B3672" s="25" t="s">
        <v>20406</v>
      </c>
    </row>
    <row r="3673" spans="1:2">
      <c r="A3673" s="25" t="s">
        <v>22404</v>
      </c>
      <c r="B3673" s="25" t="s">
        <v>20406</v>
      </c>
    </row>
    <row r="3674" spans="1:2">
      <c r="A3674" s="25" t="s">
        <v>22405</v>
      </c>
      <c r="B3674" s="25" t="s">
        <v>20406</v>
      </c>
    </row>
    <row r="3675" spans="1:2">
      <c r="A3675" s="25" t="s">
        <v>22406</v>
      </c>
      <c r="B3675" s="25" t="s">
        <v>20406</v>
      </c>
    </row>
    <row r="3676" spans="1:2">
      <c r="A3676" s="25" t="s">
        <v>16511</v>
      </c>
      <c r="B3676" s="125" t="s">
        <v>20419</v>
      </c>
    </row>
    <row r="3677" spans="1:2">
      <c r="A3677" s="25" t="s">
        <v>16593</v>
      </c>
      <c r="B3677" s="125" t="s">
        <v>20419</v>
      </c>
    </row>
    <row r="3678" spans="1:2">
      <c r="A3678" s="25" t="s">
        <v>13382</v>
      </c>
      <c r="B3678" s="25" t="s">
        <v>20406</v>
      </c>
    </row>
    <row r="3679" spans="1:2">
      <c r="A3679" s="25" t="s">
        <v>14707</v>
      </c>
      <c r="B3679" s="125" t="s">
        <v>20419</v>
      </c>
    </row>
    <row r="3680" spans="1:2">
      <c r="A3680" s="25" t="s">
        <v>14812</v>
      </c>
      <c r="B3680" s="125" t="s">
        <v>20419</v>
      </c>
    </row>
    <row r="3681" spans="1:2">
      <c r="A3681" s="25" t="s">
        <v>8392</v>
      </c>
      <c r="B3681" s="125" t="s">
        <v>20419</v>
      </c>
    </row>
    <row r="3682" spans="1:2">
      <c r="A3682" s="25" t="s">
        <v>22407</v>
      </c>
      <c r="B3682" s="125" t="s">
        <v>20419</v>
      </c>
    </row>
    <row r="3683" spans="1:2">
      <c r="A3683" s="25" t="s">
        <v>22408</v>
      </c>
      <c r="B3683" s="125" t="s">
        <v>20419</v>
      </c>
    </row>
    <row r="3684" spans="1:2">
      <c r="A3684" s="25" t="s">
        <v>22409</v>
      </c>
      <c r="B3684" s="125" t="s">
        <v>20419</v>
      </c>
    </row>
    <row r="3685" spans="1:2">
      <c r="A3685" s="25" t="s">
        <v>17882</v>
      </c>
      <c r="B3685" s="125" t="s">
        <v>20419</v>
      </c>
    </row>
    <row r="3686" spans="1:2">
      <c r="A3686" s="25" t="s">
        <v>13995</v>
      </c>
      <c r="B3686" s="125" t="s">
        <v>20419</v>
      </c>
    </row>
    <row r="3687" spans="1:2">
      <c r="A3687" s="25" t="s">
        <v>10326</v>
      </c>
      <c r="B3687" s="125" t="s">
        <v>20419</v>
      </c>
    </row>
    <row r="3688" spans="1:2">
      <c r="A3688" s="25" t="s">
        <v>23794</v>
      </c>
      <c r="B3688" s="25" t="s">
        <v>20406</v>
      </c>
    </row>
    <row r="3689" spans="1:2">
      <c r="A3689" s="25" t="s">
        <v>23795</v>
      </c>
      <c r="B3689" s="25" t="s">
        <v>20406</v>
      </c>
    </row>
    <row r="3690" spans="1:2">
      <c r="A3690" s="25" t="s">
        <v>23796</v>
      </c>
      <c r="B3690" s="25" t="s">
        <v>20406</v>
      </c>
    </row>
    <row r="3691" spans="1:2">
      <c r="A3691" s="25" t="s">
        <v>22410</v>
      </c>
      <c r="B3691" s="25" t="s">
        <v>20406</v>
      </c>
    </row>
    <row r="3692" spans="1:2">
      <c r="A3692" s="25" t="s">
        <v>22411</v>
      </c>
      <c r="B3692" s="25" t="s">
        <v>20406</v>
      </c>
    </row>
    <row r="3693" spans="1:2">
      <c r="A3693" s="25" t="s">
        <v>22412</v>
      </c>
      <c r="B3693" s="25" t="s">
        <v>20406</v>
      </c>
    </row>
    <row r="3694" spans="1:2">
      <c r="A3694" s="25" t="s">
        <v>22412</v>
      </c>
      <c r="B3694" s="25" t="s">
        <v>20406</v>
      </c>
    </row>
    <row r="3695" spans="1:2">
      <c r="A3695" s="25" t="s">
        <v>22413</v>
      </c>
      <c r="B3695" s="25" t="s">
        <v>20406</v>
      </c>
    </row>
    <row r="3696" spans="1:2">
      <c r="A3696" s="25" t="s">
        <v>22414</v>
      </c>
      <c r="B3696" s="25" t="s">
        <v>20406</v>
      </c>
    </row>
    <row r="3697" spans="1:2">
      <c r="A3697" s="25" t="s">
        <v>22415</v>
      </c>
      <c r="B3697" s="25" t="s">
        <v>20406</v>
      </c>
    </row>
    <row r="3698" spans="1:2">
      <c r="A3698" s="25" t="s">
        <v>22416</v>
      </c>
      <c r="B3698" s="25" t="s">
        <v>20406</v>
      </c>
    </row>
    <row r="3699" spans="1:2">
      <c r="A3699" s="25" t="s">
        <v>22417</v>
      </c>
      <c r="B3699" s="25" t="s">
        <v>20406</v>
      </c>
    </row>
    <row r="3700" spans="1:2">
      <c r="A3700" s="25" t="s">
        <v>22418</v>
      </c>
      <c r="B3700" s="25" t="s">
        <v>20406</v>
      </c>
    </row>
    <row r="3701" spans="1:2">
      <c r="A3701" s="25" t="s">
        <v>22419</v>
      </c>
      <c r="B3701" s="125" t="s">
        <v>20419</v>
      </c>
    </row>
    <row r="3702" spans="1:2">
      <c r="A3702" s="25" t="s">
        <v>22420</v>
      </c>
      <c r="B3702" s="25" t="s">
        <v>20406</v>
      </c>
    </row>
    <row r="3703" spans="1:2">
      <c r="A3703" s="25" t="s">
        <v>15466</v>
      </c>
      <c r="B3703" s="125" t="s">
        <v>20419</v>
      </c>
    </row>
    <row r="3704" spans="1:2">
      <c r="A3704" s="25" t="s">
        <v>10835</v>
      </c>
      <c r="B3704" s="125" t="s">
        <v>20419</v>
      </c>
    </row>
    <row r="3705" spans="1:2">
      <c r="A3705" s="25" t="s">
        <v>22421</v>
      </c>
      <c r="B3705" s="125" t="s">
        <v>20419</v>
      </c>
    </row>
    <row r="3706" spans="1:2">
      <c r="A3706" s="25" t="s">
        <v>14410</v>
      </c>
      <c r="B3706" s="125" t="s">
        <v>20419</v>
      </c>
    </row>
    <row r="3707" spans="1:2">
      <c r="A3707" s="25" t="s">
        <v>22422</v>
      </c>
      <c r="B3707" s="125" t="s">
        <v>20419</v>
      </c>
    </row>
    <row r="3708" spans="1:2">
      <c r="A3708" s="25" t="s">
        <v>17816</v>
      </c>
      <c r="B3708" s="125" t="s">
        <v>20419</v>
      </c>
    </row>
    <row r="3709" spans="1:2">
      <c r="A3709" s="25" t="s">
        <v>10021</v>
      </c>
      <c r="B3709" s="125" t="s">
        <v>20419</v>
      </c>
    </row>
    <row r="3710" spans="1:2">
      <c r="A3710" s="25" t="s">
        <v>14286</v>
      </c>
      <c r="B3710" s="125" t="s">
        <v>20419</v>
      </c>
    </row>
    <row r="3711" spans="1:2">
      <c r="A3711" s="25" t="s">
        <v>22423</v>
      </c>
      <c r="B3711" s="125" t="s">
        <v>20419</v>
      </c>
    </row>
    <row r="3712" spans="1:2">
      <c r="A3712" s="25" t="s">
        <v>12083</v>
      </c>
      <c r="B3712" s="125" t="s">
        <v>20419</v>
      </c>
    </row>
    <row r="3713" spans="1:2">
      <c r="A3713" s="25" t="s">
        <v>7958</v>
      </c>
      <c r="B3713" s="25" t="s">
        <v>20406</v>
      </c>
    </row>
    <row r="3714" spans="1:2">
      <c r="A3714" s="25" t="s">
        <v>22424</v>
      </c>
      <c r="B3714" s="125" t="s">
        <v>20419</v>
      </c>
    </row>
    <row r="3715" spans="1:2">
      <c r="A3715" s="25" t="s">
        <v>23797</v>
      </c>
      <c r="B3715" s="25" t="s">
        <v>20406</v>
      </c>
    </row>
    <row r="3716" spans="1:2">
      <c r="A3716" s="25" t="s">
        <v>22425</v>
      </c>
      <c r="B3716" s="125" t="s">
        <v>20419</v>
      </c>
    </row>
    <row r="3717" spans="1:2">
      <c r="A3717" s="25" t="s">
        <v>23798</v>
      </c>
      <c r="B3717" s="25" t="s">
        <v>20406</v>
      </c>
    </row>
    <row r="3718" spans="1:2">
      <c r="A3718" s="25" t="s">
        <v>22426</v>
      </c>
      <c r="B3718" s="25" t="s">
        <v>20406</v>
      </c>
    </row>
    <row r="3719" spans="1:2">
      <c r="A3719" s="25" t="s">
        <v>23799</v>
      </c>
      <c r="B3719" s="25" t="s">
        <v>20406</v>
      </c>
    </row>
    <row r="3720" spans="1:2">
      <c r="A3720" s="25" t="s">
        <v>23800</v>
      </c>
      <c r="B3720" s="25" t="s">
        <v>20406</v>
      </c>
    </row>
    <row r="3721" spans="1:2">
      <c r="A3721" s="25" t="s">
        <v>22427</v>
      </c>
      <c r="B3721" s="25" t="s">
        <v>20406</v>
      </c>
    </row>
    <row r="3722" spans="1:2">
      <c r="A3722" s="25" t="s">
        <v>22428</v>
      </c>
      <c r="B3722" s="25" t="s">
        <v>20406</v>
      </c>
    </row>
    <row r="3723" spans="1:2">
      <c r="A3723" s="25" t="s">
        <v>22429</v>
      </c>
      <c r="B3723" s="25" t="s">
        <v>20406</v>
      </c>
    </row>
    <row r="3724" spans="1:2">
      <c r="A3724" s="25" t="s">
        <v>15323</v>
      </c>
      <c r="B3724" s="125" t="s">
        <v>20419</v>
      </c>
    </row>
    <row r="3725" spans="1:2">
      <c r="A3725" s="25" t="s">
        <v>11771</v>
      </c>
      <c r="B3725" s="125" t="s">
        <v>20419</v>
      </c>
    </row>
    <row r="3726" spans="1:2">
      <c r="A3726" s="25" t="s">
        <v>13325</v>
      </c>
      <c r="B3726" s="125" t="s">
        <v>20419</v>
      </c>
    </row>
    <row r="3727" spans="1:2">
      <c r="A3727" s="25" t="s">
        <v>14580</v>
      </c>
      <c r="B3727" s="125" t="s">
        <v>20419</v>
      </c>
    </row>
    <row r="3728" spans="1:2">
      <c r="A3728" s="25" t="s">
        <v>23801</v>
      </c>
      <c r="B3728" s="125" t="s">
        <v>20419</v>
      </c>
    </row>
    <row r="3729" spans="1:2">
      <c r="A3729" s="25" t="s">
        <v>14309</v>
      </c>
      <c r="B3729" s="125" t="s">
        <v>20419</v>
      </c>
    </row>
    <row r="3730" spans="1:2">
      <c r="A3730" s="25" t="s">
        <v>14109</v>
      </c>
      <c r="B3730" s="125" t="s">
        <v>20419</v>
      </c>
    </row>
    <row r="3731" spans="1:2">
      <c r="A3731" s="25" t="s">
        <v>11463</v>
      </c>
      <c r="B3731" s="125" t="s">
        <v>20419</v>
      </c>
    </row>
    <row r="3732" spans="1:2">
      <c r="A3732" s="25" t="s">
        <v>18849</v>
      </c>
      <c r="B3732" s="125" t="s">
        <v>20419</v>
      </c>
    </row>
    <row r="3733" spans="1:2">
      <c r="A3733" s="25" t="s">
        <v>7961</v>
      </c>
      <c r="B3733" s="25" t="s">
        <v>20406</v>
      </c>
    </row>
    <row r="3734" spans="1:2">
      <c r="A3734" s="25" t="s">
        <v>9559</v>
      </c>
      <c r="B3734" s="125" t="s">
        <v>20419</v>
      </c>
    </row>
    <row r="3735" spans="1:2">
      <c r="A3735" s="25" t="s">
        <v>23802</v>
      </c>
      <c r="B3735" s="25" t="s">
        <v>20406</v>
      </c>
    </row>
    <row r="3736" spans="1:2">
      <c r="A3736" s="25" t="s">
        <v>22430</v>
      </c>
      <c r="B3736" s="25" t="s">
        <v>20406</v>
      </c>
    </row>
    <row r="3737" spans="1:2">
      <c r="A3737" s="25" t="s">
        <v>22431</v>
      </c>
      <c r="B3737" s="125" t="s">
        <v>20419</v>
      </c>
    </row>
    <row r="3738" spans="1:2">
      <c r="A3738" s="25" t="s">
        <v>22432</v>
      </c>
      <c r="B3738" s="25" t="s">
        <v>20406</v>
      </c>
    </row>
    <row r="3739" spans="1:2">
      <c r="A3739" s="25" t="s">
        <v>22433</v>
      </c>
      <c r="B3739" s="25" t="s">
        <v>20406</v>
      </c>
    </row>
    <row r="3740" spans="1:2">
      <c r="A3740" s="25" t="s">
        <v>22434</v>
      </c>
      <c r="B3740" s="25" t="s">
        <v>20406</v>
      </c>
    </row>
    <row r="3741" spans="1:2">
      <c r="A3741" s="25" t="s">
        <v>9645</v>
      </c>
      <c r="B3741" s="125" t="s">
        <v>20419</v>
      </c>
    </row>
    <row r="3742" spans="1:2">
      <c r="A3742" s="25" t="s">
        <v>9781</v>
      </c>
      <c r="B3742" s="125" t="s">
        <v>20419</v>
      </c>
    </row>
    <row r="3743" spans="1:2">
      <c r="A3743" s="25" t="s">
        <v>22435</v>
      </c>
      <c r="B3743" s="25" t="s">
        <v>20406</v>
      </c>
    </row>
    <row r="3744" spans="1:2">
      <c r="A3744" s="25" t="s">
        <v>22436</v>
      </c>
      <c r="B3744" s="125" t="s">
        <v>20419</v>
      </c>
    </row>
    <row r="3745" spans="1:2">
      <c r="A3745" s="25" t="s">
        <v>22437</v>
      </c>
      <c r="B3745" s="125" t="s">
        <v>20419</v>
      </c>
    </row>
    <row r="3746" spans="1:2">
      <c r="A3746" s="25" t="s">
        <v>22438</v>
      </c>
      <c r="B3746" s="125" t="s">
        <v>20419</v>
      </c>
    </row>
    <row r="3747" spans="1:2">
      <c r="A3747" s="25" t="s">
        <v>22439</v>
      </c>
      <c r="B3747" s="125" t="s">
        <v>20419</v>
      </c>
    </row>
    <row r="3748" spans="1:2">
      <c r="A3748" s="25" t="s">
        <v>22439</v>
      </c>
      <c r="B3748" s="125" t="s">
        <v>20419</v>
      </c>
    </row>
    <row r="3749" spans="1:2">
      <c r="A3749" s="25" t="s">
        <v>22440</v>
      </c>
      <c r="B3749" s="125" t="s">
        <v>20419</v>
      </c>
    </row>
    <row r="3750" spans="1:2">
      <c r="A3750" s="25" t="s">
        <v>22441</v>
      </c>
      <c r="B3750" s="125" t="s">
        <v>20419</v>
      </c>
    </row>
    <row r="3751" spans="1:2">
      <c r="A3751" s="25" t="s">
        <v>22442</v>
      </c>
      <c r="B3751" s="125" t="s">
        <v>20419</v>
      </c>
    </row>
    <row r="3752" spans="1:2">
      <c r="A3752" s="25" t="s">
        <v>22443</v>
      </c>
      <c r="B3752" s="125" t="s">
        <v>20419</v>
      </c>
    </row>
    <row r="3753" spans="1:2">
      <c r="A3753" s="25" t="s">
        <v>23803</v>
      </c>
      <c r="B3753" s="25" t="s">
        <v>20406</v>
      </c>
    </row>
    <row r="3754" spans="1:2">
      <c r="A3754" s="25" t="s">
        <v>23804</v>
      </c>
      <c r="B3754" s="25" t="s">
        <v>20406</v>
      </c>
    </row>
    <row r="3755" spans="1:2">
      <c r="A3755" s="25" t="s">
        <v>22444</v>
      </c>
      <c r="B3755" s="25" t="s">
        <v>20406</v>
      </c>
    </row>
    <row r="3756" spans="1:2">
      <c r="A3756" s="25" t="s">
        <v>22445</v>
      </c>
      <c r="B3756" s="25" t="s">
        <v>20406</v>
      </c>
    </row>
    <row r="3757" spans="1:2">
      <c r="A3757" s="25" t="s">
        <v>22446</v>
      </c>
      <c r="B3757" s="25" t="s">
        <v>20406</v>
      </c>
    </row>
    <row r="3758" spans="1:2">
      <c r="A3758" s="25" t="s">
        <v>22447</v>
      </c>
      <c r="B3758" s="25" t="s">
        <v>20406</v>
      </c>
    </row>
    <row r="3759" spans="1:2">
      <c r="A3759" s="25" t="s">
        <v>23805</v>
      </c>
      <c r="B3759" s="25" t="s">
        <v>20406</v>
      </c>
    </row>
    <row r="3760" spans="1:2">
      <c r="A3760" s="25" t="s">
        <v>22448</v>
      </c>
      <c r="B3760" s="25" t="s">
        <v>20406</v>
      </c>
    </row>
    <row r="3761" spans="1:2">
      <c r="A3761" s="25" t="s">
        <v>22449</v>
      </c>
      <c r="B3761" s="25" t="s">
        <v>20406</v>
      </c>
    </row>
    <row r="3762" spans="1:2">
      <c r="A3762" s="25" t="s">
        <v>22450</v>
      </c>
      <c r="B3762" s="25" t="s">
        <v>20406</v>
      </c>
    </row>
    <row r="3763" spans="1:2">
      <c r="A3763" s="25" t="s">
        <v>22451</v>
      </c>
      <c r="B3763" s="25" t="s">
        <v>20406</v>
      </c>
    </row>
    <row r="3764" spans="1:2">
      <c r="A3764" s="25" t="s">
        <v>22452</v>
      </c>
      <c r="B3764" s="25" t="s">
        <v>20406</v>
      </c>
    </row>
    <row r="3765" spans="1:2">
      <c r="A3765" s="25" t="s">
        <v>23806</v>
      </c>
      <c r="B3765" s="25" t="s">
        <v>20406</v>
      </c>
    </row>
    <row r="3766" spans="1:2">
      <c r="A3766" s="25" t="s">
        <v>23807</v>
      </c>
      <c r="B3766" s="25" t="s">
        <v>20406</v>
      </c>
    </row>
    <row r="3767" spans="1:2">
      <c r="A3767" s="25" t="s">
        <v>23808</v>
      </c>
      <c r="B3767" s="25" t="s">
        <v>20406</v>
      </c>
    </row>
    <row r="3768" spans="1:2">
      <c r="A3768" s="25" t="s">
        <v>22453</v>
      </c>
      <c r="B3768" s="25" t="s">
        <v>20406</v>
      </c>
    </row>
    <row r="3769" spans="1:2">
      <c r="A3769" s="25" t="s">
        <v>22454</v>
      </c>
      <c r="B3769" s="25" t="s">
        <v>20406</v>
      </c>
    </row>
    <row r="3770" spans="1:2">
      <c r="A3770" s="25" t="s">
        <v>22455</v>
      </c>
      <c r="B3770" s="25" t="s">
        <v>20406</v>
      </c>
    </row>
    <row r="3771" spans="1:2">
      <c r="A3771" s="25" t="s">
        <v>22456</v>
      </c>
      <c r="B3771" s="25" t="s">
        <v>20406</v>
      </c>
    </row>
    <row r="3772" spans="1:2">
      <c r="A3772" s="25" t="s">
        <v>22457</v>
      </c>
      <c r="B3772" s="25" t="s">
        <v>20406</v>
      </c>
    </row>
    <row r="3773" spans="1:2">
      <c r="A3773" s="25" t="s">
        <v>22458</v>
      </c>
      <c r="B3773" s="25" t="s">
        <v>20406</v>
      </c>
    </row>
    <row r="3774" spans="1:2">
      <c r="A3774" s="25" t="s">
        <v>22459</v>
      </c>
      <c r="B3774" s="25" t="s">
        <v>20406</v>
      </c>
    </row>
    <row r="3775" spans="1:2">
      <c r="A3775" s="25" t="s">
        <v>13623</v>
      </c>
      <c r="B3775" s="125" t="s">
        <v>20419</v>
      </c>
    </row>
    <row r="3776" spans="1:2">
      <c r="A3776" s="25" t="s">
        <v>10421</v>
      </c>
      <c r="B3776" s="125" t="s">
        <v>20419</v>
      </c>
    </row>
    <row r="3777" spans="1:2">
      <c r="A3777" s="25" t="s">
        <v>12590</v>
      </c>
      <c r="B3777" s="125" t="s">
        <v>20419</v>
      </c>
    </row>
    <row r="3778" spans="1:2">
      <c r="A3778" s="25" t="s">
        <v>10426</v>
      </c>
      <c r="B3778" s="125" t="s">
        <v>20419</v>
      </c>
    </row>
    <row r="3779" spans="1:2">
      <c r="A3779" s="25" t="s">
        <v>9509</v>
      </c>
      <c r="B3779" s="125" t="s">
        <v>20419</v>
      </c>
    </row>
    <row r="3780" spans="1:2">
      <c r="A3780" s="25" t="s">
        <v>13158</v>
      </c>
      <c r="B3780" s="125" t="s">
        <v>20419</v>
      </c>
    </row>
    <row r="3781" spans="1:2">
      <c r="A3781" s="25" t="s">
        <v>15760</v>
      </c>
      <c r="B3781" s="125" t="s">
        <v>20419</v>
      </c>
    </row>
    <row r="3782" spans="1:2">
      <c r="A3782" s="25" t="s">
        <v>10894</v>
      </c>
      <c r="B3782" s="125" t="s">
        <v>20419</v>
      </c>
    </row>
    <row r="3783" spans="1:2">
      <c r="A3783" s="25" t="s">
        <v>9969</v>
      </c>
      <c r="B3783" s="125" t="s">
        <v>20419</v>
      </c>
    </row>
    <row r="3784" spans="1:2">
      <c r="A3784" s="25" t="s">
        <v>22460</v>
      </c>
      <c r="B3784" s="125" t="s">
        <v>20419</v>
      </c>
    </row>
    <row r="3785" spans="1:2">
      <c r="A3785" s="25" t="s">
        <v>15775</v>
      </c>
      <c r="B3785" s="125" t="s">
        <v>20419</v>
      </c>
    </row>
    <row r="3786" spans="1:2">
      <c r="A3786" s="25" t="s">
        <v>13709</v>
      </c>
      <c r="B3786" s="125" t="s">
        <v>20419</v>
      </c>
    </row>
    <row r="3787" spans="1:2">
      <c r="A3787" s="25" t="s">
        <v>22461</v>
      </c>
      <c r="B3787" s="25" t="s">
        <v>20406</v>
      </c>
    </row>
    <row r="3788" spans="1:2">
      <c r="A3788" s="25" t="s">
        <v>11214</v>
      </c>
      <c r="B3788" s="125" t="s">
        <v>20419</v>
      </c>
    </row>
    <row r="3789" spans="1:2">
      <c r="A3789" s="25" t="s">
        <v>23809</v>
      </c>
      <c r="B3789" s="25" t="s">
        <v>20406</v>
      </c>
    </row>
    <row r="3790" spans="1:2">
      <c r="A3790" s="25" t="s">
        <v>23810</v>
      </c>
      <c r="B3790" s="25" t="s">
        <v>20406</v>
      </c>
    </row>
    <row r="3791" spans="1:2">
      <c r="A3791" s="25" t="s">
        <v>22462</v>
      </c>
      <c r="B3791" s="25" t="s">
        <v>20406</v>
      </c>
    </row>
    <row r="3792" spans="1:2">
      <c r="A3792" s="25" t="s">
        <v>22463</v>
      </c>
      <c r="B3792" s="25" t="s">
        <v>20406</v>
      </c>
    </row>
    <row r="3793" spans="1:2">
      <c r="A3793" s="25" t="s">
        <v>22464</v>
      </c>
      <c r="B3793" s="25" t="s">
        <v>20406</v>
      </c>
    </row>
    <row r="3794" spans="1:2">
      <c r="A3794" s="25" t="s">
        <v>22465</v>
      </c>
      <c r="B3794" s="25" t="s">
        <v>20406</v>
      </c>
    </row>
    <row r="3795" spans="1:2">
      <c r="A3795" s="25" t="s">
        <v>22466</v>
      </c>
      <c r="B3795" s="25" t="s">
        <v>20406</v>
      </c>
    </row>
    <row r="3796" spans="1:2">
      <c r="A3796" s="25" t="s">
        <v>13003</v>
      </c>
      <c r="B3796" s="125" t="s">
        <v>20419</v>
      </c>
    </row>
    <row r="3797" spans="1:2">
      <c r="A3797" s="25" t="s">
        <v>14276</v>
      </c>
      <c r="B3797" s="125" t="s">
        <v>20419</v>
      </c>
    </row>
    <row r="3798" spans="1:2">
      <c r="A3798" s="25" t="s">
        <v>10336</v>
      </c>
      <c r="B3798" s="125" t="s">
        <v>20419</v>
      </c>
    </row>
    <row r="3799" spans="1:2">
      <c r="A3799" s="25" t="s">
        <v>10292</v>
      </c>
      <c r="B3799" s="125" t="s">
        <v>20419</v>
      </c>
    </row>
    <row r="3800" spans="1:2">
      <c r="A3800" s="25" t="s">
        <v>22467</v>
      </c>
      <c r="B3800" s="25" t="s">
        <v>20406</v>
      </c>
    </row>
    <row r="3801" spans="1:2">
      <c r="A3801" s="25" t="s">
        <v>22468</v>
      </c>
      <c r="B3801" s="25" t="s">
        <v>20406</v>
      </c>
    </row>
    <row r="3802" spans="1:2">
      <c r="A3802" s="25" t="s">
        <v>22469</v>
      </c>
      <c r="B3802" s="25" t="s">
        <v>20406</v>
      </c>
    </row>
    <row r="3803" spans="1:2">
      <c r="A3803" s="25" t="s">
        <v>22470</v>
      </c>
      <c r="B3803" s="25" t="s">
        <v>20406</v>
      </c>
    </row>
    <row r="3804" spans="1:2">
      <c r="A3804" s="25" t="s">
        <v>22471</v>
      </c>
      <c r="B3804" s="25" t="s">
        <v>20406</v>
      </c>
    </row>
    <row r="3805" spans="1:2">
      <c r="A3805" s="25" t="s">
        <v>22472</v>
      </c>
      <c r="B3805" s="25" t="s">
        <v>20406</v>
      </c>
    </row>
    <row r="3806" spans="1:2">
      <c r="A3806" s="25" t="s">
        <v>22473</v>
      </c>
      <c r="B3806" s="25" t="s">
        <v>20406</v>
      </c>
    </row>
    <row r="3807" spans="1:2">
      <c r="A3807" s="25" t="s">
        <v>22474</v>
      </c>
      <c r="B3807" s="25" t="s">
        <v>20406</v>
      </c>
    </row>
    <row r="3808" spans="1:2">
      <c r="A3808" s="25" t="s">
        <v>22475</v>
      </c>
      <c r="B3808" s="125" t="s">
        <v>20419</v>
      </c>
    </row>
    <row r="3809" spans="1:2">
      <c r="A3809" s="25" t="s">
        <v>22476</v>
      </c>
      <c r="B3809" s="25" t="s">
        <v>20406</v>
      </c>
    </row>
    <row r="3810" spans="1:2">
      <c r="A3810" s="25" t="s">
        <v>22477</v>
      </c>
      <c r="B3810" s="125" t="s">
        <v>20419</v>
      </c>
    </row>
    <row r="3811" spans="1:2">
      <c r="A3811" s="25" t="s">
        <v>22478</v>
      </c>
      <c r="B3811" s="125" t="s">
        <v>20419</v>
      </c>
    </row>
    <row r="3812" spans="1:2">
      <c r="A3812" s="25" t="s">
        <v>22479</v>
      </c>
      <c r="B3812" s="125" t="s">
        <v>20419</v>
      </c>
    </row>
    <row r="3813" spans="1:2">
      <c r="A3813" s="25" t="s">
        <v>11341</v>
      </c>
      <c r="B3813" s="125" t="s">
        <v>20419</v>
      </c>
    </row>
    <row r="3814" spans="1:2">
      <c r="A3814" s="25" t="s">
        <v>10179</v>
      </c>
      <c r="B3814" s="125" t="s">
        <v>20419</v>
      </c>
    </row>
    <row r="3815" spans="1:2">
      <c r="A3815" s="25" t="s">
        <v>10532</v>
      </c>
      <c r="B3815" s="125" t="s">
        <v>20419</v>
      </c>
    </row>
    <row r="3816" spans="1:2">
      <c r="A3816" s="25" t="s">
        <v>11005</v>
      </c>
      <c r="B3816" s="125" t="s">
        <v>20419</v>
      </c>
    </row>
    <row r="3817" spans="1:2">
      <c r="A3817" s="25" t="s">
        <v>22480</v>
      </c>
      <c r="B3817" s="125" t="s">
        <v>20419</v>
      </c>
    </row>
    <row r="3818" spans="1:2">
      <c r="A3818" s="25" t="s">
        <v>7964</v>
      </c>
      <c r="B3818" s="25" t="s">
        <v>20406</v>
      </c>
    </row>
    <row r="3819" spans="1:2">
      <c r="A3819" s="25" t="s">
        <v>22481</v>
      </c>
      <c r="B3819" s="125" t="s">
        <v>20419</v>
      </c>
    </row>
    <row r="3820" spans="1:2">
      <c r="A3820" s="25" t="s">
        <v>12069</v>
      </c>
      <c r="B3820" s="25" t="s">
        <v>20406</v>
      </c>
    </row>
    <row r="3821" spans="1:2">
      <c r="A3821" s="25" t="s">
        <v>22482</v>
      </c>
      <c r="B3821" s="25" t="s">
        <v>20406</v>
      </c>
    </row>
    <row r="3822" spans="1:2">
      <c r="A3822" s="25" t="s">
        <v>10200</v>
      </c>
      <c r="B3822" s="125" t="s">
        <v>20419</v>
      </c>
    </row>
    <row r="3823" spans="1:2">
      <c r="A3823" s="25" t="s">
        <v>22483</v>
      </c>
      <c r="B3823" s="25" t="s">
        <v>20406</v>
      </c>
    </row>
    <row r="3824" spans="1:2">
      <c r="A3824" s="25" t="s">
        <v>23811</v>
      </c>
      <c r="B3824" s="25" t="s">
        <v>20406</v>
      </c>
    </row>
    <row r="3825" spans="1:2">
      <c r="A3825" s="25" t="s">
        <v>22484</v>
      </c>
      <c r="B3825" s="125" t="s">
        <v>20419</v>
      </c>
    </row>
    <row r="3826" spans="1:2">
      <c r="A3826" s="25" t="s">
        <v>22485</v>
      </c>
      <c r="B3826" s="25" t="s">
        <v>20406</v>
      </c>
    </row>
    <row r="3827" spans="1:2">
      <c r="A3827" s="25" t="s">
        <v>22486</v>
      </c>
      <c r="B3827" s="125" t="s">
        <v>20419</v>
      </c>
    </row>
    <row r="3828" spans="1:2">
      <c r="A3828" s="25" t="s">
        <v>22487</v>
      </c>
      <c r="B3828" s="25" t="s">
        <v>20406</v>
      </c>
    </row>
    <row r="3829" spans="1:2">
      <c r="A3829" s="25" t="s">
        <v>22488</v>
      </c>
      <c r="B3829" s="25" t="s">
        <v>20406</v>
      </c>
    </row>
    <row r="3830" spans="1:2">
      <c r="A3830" s="25" t="s">
        <v>22489</v>
      </c>
      <c r="B3830" s="25" t="s">
        <v>20406</v>
      </c>
    </row>
    <row r="3831" spans="1:2">
      <c r="A3831" s="25" t="s">
        <v>22490</v>
      </c>
      <c r="B3831" s="25" t="s">
        <v>20406</v>
      </c>
    </row>
    <row r="3832" spans="1:2">
      <c r="A3832" s="25" t="s">
        <v>22491</v>
      </c>
      <c r="B3832" s="25" t="s">
        <v>20406</v>
      </c>
    </row>
    <row r="3833" spans="1:2">
      <c r="A3833" s="25" t="s">
        <v>22492</v>
      </c>
      <c r="B3833" s="25" t="s">
        <v>20406</v>
      </c>
    </row>
    <row r="3834" spans="1:2">
      <c r="A3834" s="25" t="s">
        <v>22493</v>
      </c>
      <c r="B3834" s="25" t="s">
        <v>20406</v>
      </c>
    </row>
    <row r="3835" spans="1:2">
      <c r="A3835" s="25" t="s">
        <v>22494</v>
      </c>
      <c r="B3835" s="25" t="s">
        <v>20406</v>
      </c>
    </row>
    <row r="3836" spans="1:2">
      <c r="A3836" s="25" t="s">
        <v>22495</v>
      </c>
      <c r="B3836" s="25" t="s">
        <v>20406</v>
      </c>
    </row>
    <row r="3837" spans="1:2">
      <c r="A3837" s="25" t="s">
        <v>22496</v>
      </c>
      <c r="B3837" s="25" t="s">
        <v>20406</v>
      </c>
    </row>
    <row r="3838" spans="1:2">
      <c r="A3838" s="25" t="s">
        <v>22497</v>
      </c>
      <c r="B3838" s="25" t="s">
        <v>20406</v>
      </c>
    </row>
    <row r="3839" spans="1:2">
      <c r="A3839" s="25" t="s">
        <v>22498</v>
      </c>
      <c r="B3839" s="25" t="s">
        <v>20406</v>
      </c>
    </row>
    <row r="3840" spans="1:2">
      <c r="A3840" s="25" t="s">
        <v>22499</v>
      </c>
      <c r="B3840" s="25" t="s">
        <v>20406</v>
      </c>
    </row>
    <row r="3841" spans="1:2">
      <c r="A3841" s="25" t="s">
        <v>22500</v>
      </c>
      <c r="B3841" s="25" t="s">
        <v>20406</v>
      </c>
    </row>
    <row r="3842" spans="1:2">
      <c r="A3842" s="25" t="s">
        <v>22501</v>
      </c>
      <c r="B3842" s="25" t="s">
        <v>20406</v>
      </c>
    </row>
    <row r="3843" spans="1:2">
      <c r="A3843" s="25" t="s">
        <v>22502</v>
      </c>
      <c r="B3843" s="25" t="s">
        <v>20406</v>
      </c>
    </row>
    <row r="3844" spans="1:2">
      <c r="A3844" s="25" t="s">
        <v>22503</v>
      </c>
      <c r="B3844" s="25" t="s">
        <v>20406</v>
      </c>
    </row>
    <row r="3845" spans="1:2">
      <c r="A3845" s="25" t="s">
        <v>22504</v>
      </c>
      <c r="B3845" s="25" t="s">
        <v>20406</v>
      </c>
    </row>
    <row r="3846" spans="1:2">
      <c r="A3846" s="25" t="s">
        <v>18296</v>
      </c>
      <c r="B3846" s="125" t="s">
        <v>20419</v>
      </c>
    </row>
    <row r="3847" spans="1:2">
      <c r="A3847" s="25" t="s">
        <v>9189</v>
      </c>
      <c r="B3847" s="125" t="s">
        <v>20419</v>
      </c>
    </row>
    <row r="3848" spans="1:2">
      <c r="A3848" s="25" t="s">
        <v>12834</v>
      </c>
      <c r="B3848" s="125" t="s">
        <v>20419</v>
      </c>
    </row>
    <row r="3849" spans="1:2">
      <c r="A3849" s="25" t="s">
        <v>22505</v>
      </c>
      <c r="B3849" s="125" t="s">
        <v>20419</v>
      </c>
    </row>
    <row r="3850" spans="1:2">
      <c r="A3850" s="25" t="s">
        <v>13848</v>
      </c>
      <c r="B3850" s="125" t="s">
        <v>20419</v>
      </c>
    </row>
    <row r="3851" spans="1:2">
      <c r="A3851" s="25" t="s">
        <v>12180</v>
      </c>
      <c r="B3851" s="125" t="s">
        <v>20419</v>
      </c>
    </row>
    <row r="3852" spans="1:2">
      <c r="A3852" s="25" t="s">
        <v>11803</v>
      </c>
      <c r="B3852" s="125" t="s">
        <v>20419</v>
      </c>
    </row>
    <row r="3853" spans="1:2">
      <c r="A3853" s="25" t="s">
        <v>22506</v>
      </c>
      <c r="B3853" s="125" t="s">
        <v>20419</v>
      </c>
    </row>
    <row r="3854" spans="1:2">
      <c r="A3854" s="25" t="s">
        <v>22507</v>
      </c>
      <c r="B3854" s="125" t="s">
        <v>20419</v>
      </c>
    </row>
    <row r="3855" spans="1:2">
      <c r="A3855" s="25" t="s">
        <v>22508</v>
      </c>
      <c r="B3855" s="125" t="s">
        <v>20419</v>
      </c>
    </row>
    <row r="3856" spans="1:2">
      <c r="A3856" s="25" t="s">
        <v>23812</v>
      </c>
      <c r="B3856" s="25" t="s">
        <v>20406</v>
      </c>
    </row>
    <row r="3857" spans="1:2">
      <c r="A3857" s="25" t="s">
        <v>15754</v>
      </c>
      <c r="B3857" s="125" t="s">
        <v>20419</v>
      </c>
    </row>
    <row r="3858" spans="1:2">
      <c r="A3858" s="25" t="s">
        <v>23813</v>
      </c>
      <c r="B3858" s="25" t="s">
        <v>20406</v>
      </c>
    </row>
    <row r="3859" spans="1:2">
      <c r="A3859" s="25" t="s">
        <v>23814</v>
      </c>
      <c r="B3859" s="25" t="s">
        <v>20406</v>
      </c>
    </row>
    <row r="3860" spans="1:2">
      <c r="A3860" s="25" t="s">
        <v>23815</v>
      </c>
      <c r="B3860" s="25" t="s">
        <v>20406</v>
      </c>
    </row>
    <row r="3861" spans="1:2">
      <c r="A3861" s="25" t="s">
        <v>23816</v>
      </c>
      <c r="B3861" s="25" t="s">
        <v>20406</v>
      </c>
    </row>
    <row r="3862" spans="1:2">
      <c r="A3862" s="25" t="s">
        <v>23817</v>
      </c>
      <c r="B3862" s="25" t="s">
        <v>20406</v>
      </c>
    </row>
    <row r="3863" spans="1:2">
      <c r="A3863" s="25" t="s">
        <v>23818</v>
      </c>
      <c r="B3863" s="25" t="s">
        <v>20406</v>
      </c>
    </row>
    <row r="3864" spans="1:2">
      <c r="A3864" s="25" t="s">
        <v>23819</v>
      </c>
      <c r="B3864" s="25" t="s">
        <v>20406</v>
      </c>
    </row>
    <row r="3865" spans="1:2">
      <c r="A3865" s="25" t="s">
        <v>22509</v>
      </c>
      <c r="B3865" s="125" t="s">
        <v>20419</v>
      </c>
    </row>
    <row r="3866" spans="1:2">
      <c r="A3866" s="25" t="s">
        <v>22510</v>
      </c>
      <c r="B3866" s="25" t="s">
        <v>20406</v>
      </c>
    </row>
    <row r="3867" spans="1:2">
      <c r="A3867" s="25" t="s">
        <v>23820</v>
      </c>
      <c r="B3867" s="25" t="s">
        <v>20406</v>
      </c>
    </row>
    <row r="3868" spans="1:2">
      <c r="A3868" s="25" t="s">
        <v>19405</v>
      </c>
      <c r="B3868" s="125" t="s">
        <v>20419</v>
      </c>
    </row>
    <row r="3869" spans="1:2">
      <c r="A3869" s="25" t="s">
        <v>13384</v>
      </c>
      <c r="B3869" s="125" t="s">
        <v>20419</v>
      </c>
    </row>
    <row r="3870" spans="1:2">
      <c r="A3870" s="25" t="s">
        <v>11410</v>
      </c>
      <c r="B3870" s="125" t="s">
        <v>20419</v>
      </c>
    </row>
    <row r="3871" spans="1:2">
      <c r="A3871" s="25" t="s">
        <v>19904</v>
      </c>
      <c r="B3871" s="125" t="s">
        <v>20419</v>
      </c>
    </row>
    <row r="3872" spans="1:2">
      <c r="A3872" s="25" t="s">
        <v>12508</v>
      </c>
      <c r="B3872" s="125" t="s">
        <v>20419</v>
      </c>
    </row>
    <row r="3873" spans="1:2">
      <c r="A3873" s="25" t="s">
        <v>23821</v>
      </c>
      <c r="B3873" s="25" t="s">
        <v>20406</v>
      </c>
    </row>
    <row r="3874" spans="1:2">
      <c r="A3874" s="25" t="s">
        <v>23821</v>
      </c>
      <c r="B3874" s="25" t="s">
        <v>20406</v>
      </c>
    </row>
    <row r="3875" spans="1:2">
      <c r="A3875" s="25" t="s">
        <v>23822</v>
      </c>
      <c r="B3875" s="25" t="s">
        <v>20406</v>
      </c>
    </row>
    <row r="3876" spans="1:2">
      <c r="A3876" s="25" t="s">
        <v>23823</v>
      </c>
      <c r="B3876" s="25" t="s">
        <v>20406</v>
      </c>
    </row>
    <row r="3877" spans="1:2">
      <c r="A3877" s="25" t="s">
        <v>23824</v>
      </c>
      <c r="B3877" s="25" t="s">
        <v>20406</v>
      </c>
    </row>
    <row r="3878" spans="1:2">
      <c r="A3878" s="25" t="s">
        <v>23825</v>
      </c>
      <c r="B3878" s="25" t="s">
        <v>20406</v>
      </c>
    </row>
    <row r="3879" spans="1:2">
      <c r="A3879" s="25" t="s">
        <v>15252</v>
      </c>
      <c r="B3879" s="125" t="s">
        <v>20419</v>
      </c>
    </row>
    <row r="3880" spans="1:2">
      <c r="A3880" s="25" t="s">
        <v>10789</v>
      </c>
      <c r="B3880" s="125" t="s">
        <v>20419</v>
      </c>
    </row>
    <row r="3881" spans="1:2">
      <c r="A3881" s="25" t="s">
        <v>22511</v>
      </c>
      <c r="B3881" s="125" t="s">
        <v>20419</v>
      </c>
    </row>
    <row r="3882" spans="1:2">
      <c r="A3882" s="25" t="s">
        <v>23826</v>
      </c>
      <c r="B3882" s="125" t="s">
        <v>20419</v>
      </c>
    </row>
    <row r="3883" spans="1:2">
      <c r="A3883" s="25" t="s">
        <v>13977</v>
      </c>
      <c r="B3883" s="125" t="s">
        <v>20419</v>
      </c>
    </row>
    <row r="3884" spans="1:2">
      <c r="A3884" s="25" t="s">
        <v>11176</v>
      </c>
      <c r="B3884" s="125" t="s">
        <v>20419</v>
      </c>
    </row>
    <row r="3885" spans="1:2">
      <c r="A3885" s="25" t="s">
        <v>22512</v>
      </c>
      <c r="B3885" s="25" t="s">
        <v>20406</v>
      </c>
    </row>
    <row r="3886" spans="1:2">
      <c r="A3886" s="25" t="s">
        <v>22513</v>
      </c>
      <c r="B3886" s="25" t="s">
        <v>20406</v>
      </c>
    </row>
    <row r="3887" spans="1:2">
      <c r="A3887" s="25" t="s">
        <v>22514</v>
      </c>
      <c r="B3887" s="25" t="s">
        <v>20406</v>
      </c>
    </row>
    <row r="3888" spans="1:2">
      <c r="A3888" s="25" t="s">
        <v>22515</v>
      </c>
      <c r="B3888" s="25" t="s">
        <v>20406</v>
      </c>
    </row>
    <row r="3889" spans="1:2">
      <c r="A3889" s="25" t="s">
        <v>9117</v>
      </c>
      <c r="B3889" s="125" t="s">
        <v>20419</v>
      </c>
    </row>
    <row r="3890" spans="1:2">
      <c r="A3890" s="25" t="s">
        <v>7636</v>
      </c>
      <c r="B3890" s="125" t="s">
        <v>20419</v>
      </c>
    </row>
    <row r="3891" spans="1:2">
      <c r="A3891" s="25" t="s">
        <v>16639</v>
      </c>
      <c r="B3891" s="125" t="s">
        <v>20419</v>
      </c>
    </row>
    <row r="3892" spans="1:2">
      <c r="A3892" s="25" t="s">
        <v>22516</v>
      </c>
      <c r="B3892" s="125" t="s">
        <v>20419</v>
      </c>
    </row>
    <row r="3893" spans="1:2">
      <c r="A3893" s="25" t="s">
        <v>7593</v>
      </c>
      <c r="B3893" s="125" t="s">
        <v>20419</v>
      </c>
    </row>
    <row r="3894" spans="1:2">
      <c r="A3894" s="25" t="s">
        <v>22517</v>
      </c>
      <c r="B3894" s="125" t="s">
        <v>20419</v>
      </c>
    </row>
    <row r="3895" spans="1:2">
      <c r="A3895" s="25" t="s">
        <v>8249</v>
      </c>
      <c r="B3895" s="125" t="s">
        <v>20419</v>
      </c>
    </row>
    <row r="3896" spans="1:2">
      <c r="A3896" s="25" t="s">
        <v>17803</v>
      </c>
      <c r="B3896" s="125" t="s">
        <v>20419</v>
      </c>
    </row>
    <row r="3897" spans="1:2">
      <c r="A3897" s="25" t="s">
        <v>8120</v>
      </c>
      <c r="B3897" s="125" t="s">
        <v>20419</v>
      </c>
    </row>
    <row r="3898" spans="1:2">
      <c r="A3898" s="25" t="s">
        <v>23827</v>
      </c>
      <c r="B3898" s="25" t="s">
        <v>20406</v>
      </c>
    </row>
    <row r="3899" spans="1:2">
      <c r="A3899" s="25" t="s">
        <v>23828</v>
      </c>
      <c r="B3899" s="25" t="s">
        <v>20406</v>
      </c>
    </row>
    <row r="3900" spans="1:2">
      <c r="A3900" s="25" t="s">
        <v>9703</v>
      </c>
      <c r="B3900" s="25" t="s">
        <v>20406</v>
      </c>
    </row>
    <row r="3901" spans="1:2">
      <c r="A3901" s="25" t="s">
        <v>22518</v>
      </c>
      <c r="B3901" s="125" t="s">
        <v>20419</v>
      </c>
    </row>
    <row r="3902" spans="1:2">
      <c r="A3902" s="25" t="s">
        <v>12620</v>
      </c>
      <c r="B3902" s="125" t="s">
        <v>20419</v>
      </c>
    </row>
    <row r="3903" spans="1:2">
      <c r="A3903" s="25" t="s">
        <v>23829</v>
      </c>
      <c r="B3903" s="25" t="s">
        <v>20406</v>
      </c>
    </row>
    <row r="3904" spans="1:2">
      <c r="A3904" s="25" t="s">
        <v>22519</v>
      </c>
      <c r="B3904" s="25" t="s">
        <v>20406</v>
      </c>
    </row>
    <row r="3905" spans="1:2">
      <c r="A3905" s="25" t="s">
        <v>23830</v>
      </c>
      <c r="B3905" s="125" t="s">
        <v>20419</v>
      </c>
    </row>
    <row r="3906" spans="1:2">
      <c r="A3906" s="25" t="s">
        <v>23830</v>
      </c>
      <c r="B3906" s="125" t="s">
        <v>20419</v>
      </c>
    </row>
    <row r="3907" spans="1:2">
      <c r="A3907" s="25" t="s">
        <v>23831</v>
      </c>
      <c r="B3907" s="125" t="s">
        <v>20419</v>
      </c>
    </row>
    <row r="3908" spans="1:2">
      <c r="A3908" s="25" t="s">
        <v>23831</v>
      </c>
      <c r="B3908" s="125" t="s">
        <v>20419</v>
      </c>
    </row>
    <row r="3909" spans="1:2">
      <c r="A3909" s="25" t="s">
        <v>23832</v>
      </c>
      <c r="B3909" s="125" t="s">
        <v>20419</v>
      </c>
    </row>
    <row r="3910" spans="1:2">
      <c r="A3910" s="25" t="s">
        <v>23832</v>
      </c>
      <c r="B3910" s="125" t="s">
        <v>20419</v>
      </c>
    </row>
    <row r="3911" spans="1:2">
      <c r="A3911" s="25" t="s">
        <v>23832</v>
      </c>
      <c r="B3911" s="125" t="s">
        <v>20419</v>
      </c>
    </row>
    <row r="3912" spans="1:2">
      <c r="A3912" s="25" t="s">
        <v>23833</v>
      </c>
      <c r="B3912" s="125" t="s">
        <v>20419</v>
      </c>
    </row>
    <row r="3913" spans="1:2">
      <c r="A3913" s="25" t="s">
        <v>23833</v>
      </c>
      <c r="B3913" s="125" t="s">
        <v>20419</v>
      </c>
    </row>
    <row r="3914" spans="1:2">
      <c r="A3914" s="25" t="s">
        <v>23833</v>
      </c>
      <c r="B3914" s="125" t="s">
        <v>20419</v>
      </c>
    </row>
    <row r="3915" spans="1:2">
      <c r="A3915" s="25" t="s">
        <v>23834</v>
      </c>
      <c r="B3915" s="125" t="s">
        <v>20419</v>
      </c>
    </row>
    <row r="3916" spans="1:2">
      <c r="A3916" s="25" t="s">
        <v>23834</v>
      </c>
      <c r="B3916" s="125" t="s">
        <v>20419</v>
      </c>
    </row>
    <row r="3917" spans="1:2">
      <c r="A3917" s="25" t="s">
        <v>23835</v>
      </c>
      <c r="B3917" s="125" t="s">
        <v>20419</v>
      </c>
    </row>
    <row r="3918" spans="1:2">
      <c r="A3918" s="25" t="s">
        <v>23835</v>
      </c>
      <c r="B3918" s="125" t="s">
        <v>20419</v>
      </c>
    </row>
    <row r="3919" spans="1:2">
      <c r="A3919" s="25" t="s">
        <v>22520</v>
      </c>
      <c r="B3919" s="125" t="s">
        <v>20419</v>
      </c>
    </row>
    <row r="3920" spans="1:2">
      <c r="A3920" s="25" t="s">
        <v>23836</v>
      </c>
      <c r="B3920" s="25" t="s">
        <v>20406</v>
      </c>
    </row>
    <row r="3921" spans="1:2">
      <c r="A3921" s="25" t="s">
        <v>23837</v>
      </c>
      <c r="B3921" s="25" t="s">
        <v>20406</v>
      </c>
    </row>
    <row r="3922" spans="1:2">
      <c r="A3922" s="25" t="s">
        <v>23837</v>
      </c>
      <c r="B3922" s="25" t="s">
        <v>20406</v>
      </c>
    </row>
    <row r="3923" spans="1:2">
      <c r="A3923" s="25" t="s">
        <v>23838</v>
      </c>
      <c r="B3923" s="25" t="s">
        <v>20406</v>
      </c>
    </row>
    <row r="3924" spans="1:2">
      <c r="A3924" s="25" t="s">
        <v>23838</v>
      </c>
      <c r="B3924" s="25" t="s">
        <v>20406</v>
      </c>
    </row>
    <row r="3925" spans="1:2">
      <c r="A3925" s="25" t="s">
        <v>22521</v>
      </c>
      <c r="B3925" s="125" t="s">
        <v>20419</v>
      </c>
    </row>
    <row r="3926" spans="1:2">
      <c r="A3926" s="25" t="s">
        <v>22522</v>
      </c>
      <c r="B3926" s="25" t="s">
        <v>20406</v>
      </c>
    </row>
    <row r="3927" spans="1:2">
      <c r="A3927" s="25" t="s">
        <v>22523</v>
      </c>
      <c r="B3927" s="25" t="s">
        <v>20406</v>
      </c>
    </row>
    <row r="3928" spans="1:2">
      <c r="A3928" s="25" t="s">
        <v>22524</v>
      </c>
      <c r="B3928" s="25" t="s">
        <v>20406</v>
      </c>
    </row>
    <row r="3929" spans="1:2">
      <c r="A3929" s="25" t="s">
        <v>22525</v>
      </c>
      <c r="B3929" s="25" t="s">
        <v>20406</v>
      </c>
    </row>
    <row r="3930" spans="1:2">
      <c r="A3930" s="25" t="s">
        <v>22526</v>
      </c>
      <c r="B3930" s="25" t="s">
        <v>20406</v>
      </c>
    </row>
    <row r="3931" spans="1:2">
      <c r="A3931" s="25" t="s">
        <v>22527</v>
      </c>
      <c r="B3931" s="25" t="s">
        <v>20406</v>
      </c>
    </row>
    <row r="3932" spans="1:2">
      <c r="A3932" s="25" t="s">
        <v>22528</v>
      </c>
      <c r="B3932" s="25" t="s">
        <v>20406</v>
      </c>
    </row>
    <row r="3933" spans="1:2">
      <c r="A3933" s="25" t="s">
        <v>22529</v>
      </c>
      <c r="B3933" s="25" t="s">
        <v>20406</v>
      </c>
    </row>
    <row r="3934" spans="1:2">
      <c r="A3934" s="25" t="s">
        <v>22530</v>
      </c>
      <c r="B3934" s="25" t="s">
        <v>20406</v>
      </c>
    </row>
    <row r="3935" spans="1:2">
      <c r="A3935" s="25" t="s">
        <v>22531</v>
      </c>
      <c r="B3935" s="25" t="s">
        <v>20406</v>
      </c>
    </row>
    <row r="3936" spans="1:2">
      <c r="A3936" s="25" t="s">
        <v>22532</v>
      </c>
      <c r="B3936" s="25" t="s">
        <v>20406</v>
      </c>
    </row>
    <row r="3937" spans="1:2">
      <c r="A3937" s="25" t="s">
        <v>22533</v>
      </c>
      <c r="B3937" s="25" t="s">
        <v>20406</v>
      </c>
    </row>
    <row r="3938" spans="1:2">
      <c r="A3938" s="25" t="s">
        <v>22534</v>
      </c>
      <c r="B3938" s="25" t="s">
        <v>20406</v>
      </c>
    </row>
    <row r="3939" spans="1:2">
      <c r="A3939" s="25" t="s">
        <v>22535</v>
      </c>
      <c r="B3939" s="125" t="s">
        <v>20419</v>
      </c>
    </row>
    <row r="3940" spans="1:2">
      <c r="A3940" s="25" t="s">
        <v>22536</v>
      </c>
      <c r="B3940" s="125" t="s">
        <v>20419</v>
      </c>
    </row>
    <row r="3941" spans="1:2">
      <c r="A3941" s="25" t="s">
        <v>22537</v>
      </c>
      <c r="B3941" s="25" t="s">
        <v>20406</v>
      </c>
    </row>
    <row r="3942" spans="1:2">
      <c r="A3942" s="25" t="s">
        <v>10058</v>
      </c>
      <c r="B3942" s="125" t="s">
        <v>20419</v>
      </c>
    </row>
    <row r="3943" spans="1:2">
      <c r="A3943" s="25" t="s">
        <v>22538</v>
      </c>
      <c r="B3943" s="125" t="s">
        <v>20419</v>
      </c>
    </row>
    <row r="3944" spans="1:2">
      <c r="A3944" s="25" t="s">
        <v>8062</v>
      </c>
      <c r="B3944" s="125" t="s">
        <v>20419</v>
      </c>
    </row>
    <row r="3945" spans="1:2">
      <c r="A3945" s="25" t="s">
        <v>23839</v>
      </c>
      <c r="B3945" s="25" t="s">
        <v>20406</v>
      </c>
    </row>
    <row r="3946" spans="1:2">
      <c r="A3946" s="25" t="s">
        <v>23840</v>
      </c>
      <c r="B3946" s="25" t="s">
        <v>20406</v>
      </c>
    </row>
    <row r="3947" spans="1:2">
      <c r="A3947" s="25" t="s">
        <v>23841</v>
      </c>
      <c r="B3947" s="25" t="s">
        <v>20406</v>
      </c>
    </row>
    <row r="3948" spans="1:2">
      <c r="A3948" s="25" t="s">
        <v>23842</v>
      </c>
      <c r="B3948" s="25" t="s">
        <v>20406</v>
      </c>
    </row>
    <row r="3949" spans="1:2">
      <c r="A3949" s="25" t="s">
        <v>22539</v>
      </c>
      <c r="B3949" s="25" t="s">
        <v>20406</v>
      </c>
    </row>
    <row r="3950" spans="1:2">
      <c r="A3950" s="25" t="s">
        <v>17760</v>
      </c>
      <c r="B3950" s="125" t="s">
        <v>20419</v>
      </c>
    </row>
    <row r="3951" spans="1:2">
      <c r="A3951" s="25" t="s">
        <v>10784</v>
      </c>
      <c r="B3951" s="125" t="s">
        <v>20419</v>
      </c>
    </row>
    <row r="3952" spans="1:2">
      <c r="A3952" s="25" t="s">
        <v>16061</v>
      </c>
      <c r="B3952" s="125" t="s">
        <v>20419</v>
      </c>
    </row>
    <row r="3953" spans="1:2">
      <c r="A3953" s="25" t="s">
        <v>23843</v>
      </c>
      <c r="B3953" s="25" t="s">
        <v>20406</v>
      </c>
    </row>
    <row r="3954" spans="1:2">
      <c r="A3954" s="25" t="s">
        <v>23844</v>
      </c>
      <c r="B3954" s="25" t="s">
        <v>20406</v>
      </c>
    </row>
    <row r="3955" spans="1:2">
      <c r="A3955" s="25" t="s">
        <v>23845</v>
      </c>
      <c r="B3955" s="25" t="s">
        <v>20406</v>
      </c>
    </row>
    <row r="3956" spans="1:2">
      <c r="A3956" s="25" t="s">
        <v>23846</v>
      </c>
      <c r="B3956" s="125" t="s">
        <v>20419</v>
      </c>
    </row>
    <row r="3957" spans="1:2">
      <c r="A3957" s="25" t="s">
        <v>13516</v>
      </c>
      <c r="B3957" s="125" t="s">
        <v>20419</v>
      </c>
    </row>
    <row r="3958" spans="1:2">
      <c r="A3958" s="25" t="s">
        <v>17762</v>
      </c>
      <c r="B3958" s="125" t="s">
        <v>20419</v>
      </c>
    </row>
    <row r="3959" spans="1:2">
      <c r="A3959" s="25" t="s">
        <v>23847</v>
      </c>
      <c r="B3959" s="125" t="s">
        <v>20419</v>
      </c>
    </row>
    <row r="3960" spans="1:2">
      <c r="A3960" s="25" t="s">
        <v>15836</v>
      </c>
      <c r="B3960" s="125" t="s">
        <v>20419</v>
      </c>
    </row>
    <row r="3961" spans="1:2">
      <c r="A3961" s="25" t="s">
        <v>17754</v>
      </c>
      <c r="B3961" s="25" t="s">
        <v>20406</v>
      </c>
    </row>
    <row r="3962" spans="1:2">
      <c r="A3962" s="25" t="s">
        <v>22540</v>
      </c>
      <c r="B3962" s="125" t="s">
        <v>20419</v>
      </c>
    </row>
    <row r="3963" spans="1:2">
      <c r="A3963" s="25" t="s">
        <v>22541</v>
      </c>
      <c r="B3963" s="125" t="s">
        <v>20419</v>
      </c>
    </row>
    <row r="3964" spans="1:2">
      <c r="A3964" s="25" t="s">
        <v>12275</v>
      </c>
      <c r="B3964" s="125" t="s">
        <v>20419</v>
      </c>
    </row>
    <row r="3965" spans="1:2">
      <c r="A3965" s="25" t="s">
        <v>10539</v>
      </c>
      <c r="B3965" s="125" t="s">
        <v>20419</v>
      </c>
    </row>
    <row r="3966" spans="1:2">
      <c r="A3966" s="25" t="s">
        <v>8132</v>
      </c>
      <c r="B3966" s="125" t="s">
        <v>20419</v>
      </c>
    </row>
    <row r="3967" spans="1:2">
      <c r="A3967" s="25" t="s">
        <v>16627</v>
      </c>
      <c r="B3967" s="125" t="s">
        <v>20419</v>
      </c>
    </row>
    <row r="3968" spans="1:2">
      <c r="A3968" s="25" t="s">
        <v>7894</v>
      </c>
      <c r="B3968" s="125" t="s">
        <v>20419</v>
      </c>
    </row>
    <row r="3969" spans="1:2">
      <c r="A3969" s="25" t="s">
        <v>16543</v>
      </c>
      <c r="B3969" s="125" t="s">
        <v>20419</v>
      </c>
    </row>
    <row r="3970" spans="1:2">
      <c r="A3970" s="25" t="s">
        <v>8047</v>
      </c>
      <c r="B3970" s="125" t="s">
        <v>20419</v>
      </c>
    </row>
    <row r="3971" spans="1:2">
      <c r="A3971" s="25" t="s">
        <v>22543</v>
      </c>
      <c r="B3971" s="125" t="s">
        <v>20419</v>
      </c>
    </row>
    <row r="3972" spans="1:2">
      <c r="A3972" s="25" t="s">
        <v>23848</v>
      </c>
      <c r="B3972" s="25" t="s">
        <v>20406</v>
      </c>
    </row>
    <row r="3973" spans="1:2">
      <c r="A3973" s="25" t="s">
        <v>23849</v>
      </c>
      <c r="B3973" s="25" t="s">
        <v>20406</v>
      </c>
    </row>
    <row r="3974" spans="1:2">
      <c r="A3974" s="25" t="s">
        <v>22544</v>
      </c>
      <c r="B3974" s="25" t="s">
        <v>20406</v>
      </c>
    </row>
    <row r="3975" spans="1:2">
      <c r="A3975" s="25" t="s">
        <v>22545</v>
      </c>
      <c r="B3975" s="25" t="s">
        <v>20406</v>
      </c>
    </row>
    <row r="3976" spans="1:2">
      <c r="A3976" s="25" t="s">
        <v>22546</v>
      </c>
      <c r="B3976" s="25" t="s">
        <v>20406</v>
      </c>
    </row>
    <row r="3977" spans="1:2">
      <c r="A3977" s="25" t="s">
        <v>22547</v>
      </c>
      <c r="B3977" s="25" t="s">
        <v>20406</v>
      </c>
    </row>
    <row r="3978" spans="1:2">
      <c r="A3978" s="25" t="s">
        <v>22548</v>
      </c>
      <c r="B3978" s="25" t="s">
        <v>20406</v>
      </c>
    </row>
    <row r="3979" spans="1:2">
      <c r="A3979" s="25" t="s">
        <v>22549</v>
      </c>
      <c r="B3979" s="25" t="s">
        <v>20406</v>
      </c>
    </row>
    <row r="3980" spans="1:2">
      <c r="A3980" s="25" t="s">
        <v>22550</v>
      </c>
      <c r="B3980" s="25" t="s">
        <v>20406</v>
      </c>
    </row>
    <row r="3981" spans="1:2">
      <c r="A3981" s="25" t="s">
        <v>22551</v>
      </c>
      <c r="B3981" s="25" t="s">
        <v>20406</v>
      </c>
    </row>
    <row r="3982" spans="1:2">
      <c r="A3982" s="25" t="s">
        <v>22552</v>
      </c>
      <c r="B3982" s="25" t="s">
        <v>20406</v>
      </c>
    </row>
    <row r="3983" spans="1:2">
      <c r="A3983" s="25" t="s">
        <v>22553</v>
      </c>
      <c r="B3983" s="25" t="s">
        <v>20406</v>
      </c>
    </row>
    <row r="3984" spans="1:2">
      <c r="A3984" s="25" t="s">
        <v>22554</v>
      </c>
      <c r="B3984" s="25" t="s">
        <v>20406</v>
      </c>
    </row>
    <row r="3985" spans="1:2">
      <c r="A3985" s="25" t="s">
        <v>22555</v>
      </c>
      <c r="B3985" s="25" t="s">
        <v>20406</v>
      </c>
    </row>
    <row r="3986" spans="1:2">
      <c r="A3986" s="25" t="s">
        <v>22556</v>
      </c>
      <c r="B3986" s="25" t="s">
        <v>20406</v>
      </c>
    </row>
    <row r="3987" spans="1:2">
      <c r="A3987" s="25" t="s">
        <v>23850</v>
      </c>
      <c r="B3987" s="25" t="s">
        <v>20406</v>
      </c>
    </row>
    <row r="3988" spans="1:2">
      <c r="A3988" s="25" t="s">
        <v>23851</v>
      </c>
      <c r="B3988" s="25" t="s">
        <v>20406</v>
      </c>
    </row>
    <row r="3989" spans="1:2">
      <c r="A3989" s="25" t="s">
        <v>23852</v>
      </c>
      <c r="B3989" s="25" t="s">
        <v>20406</v>
      </c>
    </row>
    <row r="3990" spans="1:2">
      <c r="A3990" s="25" t="s">
        <v>23853</v>
      </c>
      <c r="B3990" s="25" t="s">
        <v>20406</v>
      </c>
    </row>
    <row r="3991" spans="1:2">
      <c r="A3991" s="25" t="s">
        <v>23854</v>
      </c>
      <c r="B3991" s="25" t="s">
        <v>20406</v>
      </c>
    </row>
    <row r="3992" spans="1:2">
      <c r="A3992" s="25" t="s">
        <v>23855</v>
      </c>
      <c r="B3992" s="25" t="s">
        <v>20406</v>
      </c>
    </row>
    <row r="3993" spans="1:2">
      <c r="A3993" s="25" t="s">
        <v>23856</v>
      </c>
      <c r="B3993" s="25" t="s">
        <v>20406</v>
      </c>
    </row>
    <row r="3994" spans="1:2">
      <c r="A3994" s="25" t="s">
        <v>22557</v>
      </c>
      <c r="B3994" s="25" t="s">
        <v>20406</v>
      </c>
    </row>
    <row r="3995" spans="1:2">
      <c r="A3995" s="25" t="s">
        <v>22558</v>
      </c>
      <c r="B3995" s="25" t="s">
        <v>20406</v>
      </c>
    </row>
    <row r="3996" spans="1:2">
      <c r="A3996" s="25" t="s">
        <v>22559</v>
      </c>
      <c r="B3996" s="25" t="s">
        <v>20406</v>
      </c>
    </row>
    <row r="3997" spans="1:2">
      <c r="A3997" s="25" t="s">
        <v>8463</v>
      </c>
      <c r="B3997" s="125" t="s">
        <v>20419</v>
      </c>
    </row>
    <row r="3998" spans="1:2">
      <c r="A3998" s="25" t="s">
        <v>13134</v>
      </c>
      <c r="B3998" s="125" t="s">
        <v>20419</v>
      </c>
    </row>
    <row r="3999" spans="1:2">
      <c r="A3999" s="25" t="s">
        <v>19617</v>
      </c>
      <c r="B3999" s="125" t="s">
        <v>20419</v>
      </c>
    </row>
    <row r="4000" spans="1:2">
      <c r="A4000" s="25" t="s">
        <v>13140</v>
      </c>
      <c r="B4000" s="125" t="s">
        <v>20419</v>
      </c>
    </row>
    <row r="4001" spans="1:2">
      <c r="A4001" s="25" t="s">
        <v>14698</v>
      </c>
      <c r="B4001" s="125" t="s">
        <v>20419</v>
      </c>
    </row>
    <row r="4002" spans="1:2">
      <c r="A4002" s="25" t="s">
        <v>22560</v>
      </c>
      <c r="B4002" s="125" t="s">
        <v>20419</v>
      </c>
    </row>
    <row r="4003" spans="1:2">
      <c r="A4003" s="25" t="s">
        <v>13393</v>
      </c>
      <c r="B4003" s="125" t="s">
        <v>20419</v>
      </c>
    </row>
    <row r="4004" spans="1:2">
      <c r="A4004" s="25" t="s">
        <v>19647</v>
      </c>
      <c r="B4004" s="125" t="s">
        <v>20419</v>
      </c>
    </row>
    <row r="4005" spans="1:2">
      <c r="A4005" s="25" t="s">
        <v>8529</v>
      </c>
      <c r="B4005" s="125" t="s">
        <v>20419</v>
      </c>
    </row>
    <row r="4006" spans="1:2">
      <c r="A4006" s="25" t="s">
        <v>10758</v>
      </c>
      <c r="B4006" s="125" t="s">
        <v>20419</v>
      </c>
    </row>
    <row r="4007" spans="1:2">
      <c r="A4007" s="25" t="s">
        <v>15167</v>
      </c>
      <c r="B4007" s="125" t="s">
        <v>20419</v>
      </c>
    </row>
    <row r="4008" spans="1:2">
      <c r="A4008" s="25" t="s">
        <v>14315</v>
      </c>
      <c r="B4008" s="125" t="s">
        <v>20419</v>
      </c>
    </row>
    <row r="4009" spans="1:2">
      <c r="A4009" s="25" t="s">
        <v>10936</v>
      </c>
      <c r="B4009" s="125" t="s">
        <v>20419</v>
      </c>
    </row>
    <row r="4010" spans="1:2">
      <c r="A4010" s="25" t="s">
        <v>19639</v>
      </c>
      <c r="B4010" s="125" t="s">
        <v>20419</v>
      </c>
    </row>
    <row r="4011" spans="1:2">
      <c r="A4011" s="25" t="s">
        <v>9754</v>
      </c>
      <c r="B4011" s="125" t="s">
        <v>20419</v>
      </c>
    </row>
    <row r="4012" spans="1:2">
      <c r="A4012" s="25" t="s">
        <v>15994</v>
      </c>
      <c r="B4012" s="25" t="s">
        <v>20406</v>
      </c>
    </row>
    <row r="4013" spans="1:2">
      <c r="A4013" s="25" t="s">
        <v>9705</v>
      </c>
      <c r="B4013" s="125" t="s">
        <v>20419</v>
      </c>
    </row>
    <row r="4014" spans="1:2">
      <c r="A4014" s="25" t="s">
        <v>23857</v>
      </c>
      <c r="B4014" s="25" t="s">
        <v>20406</v>
      </c>
    </row>
    <row r="4015" spans="1:2">
      <c r="A4015" s="25" t="s">
        <v>22561</v>
      </c>
      <c r="B4015" s="25" t="s">
        <v>20406</v>
      </c>
    </row>
    <row r="4016" spans="1:2">
      <c r="A4016" s="25" t="s">
        <v>22562</v>
      </c>
      <c r="B4016" s="25" t="s">
        <v>20406</v>
      </c>
    </row>
    <row r="4017" spans="1:2">
      <c r="A4017" s="25" t="s">
        <v>22563</v>
      </c>
      <c r="B4017" s="25" t="s">
        <v>20406</v>
      </c>
    </row>
    <row r="4018" spans="1:2">
      <c r="A4018" s="25" t="s">
        <v>16550</v>
      </c>
      <c r="B4018" s="125" t="s">
        <v>20419</v>
      </c>
    </row>
    <row r="4019" spans="1:2">
      <c r="A4019" s="25" t="s">
        <v>22564</v>
      </c>
      <c r="B4019" s="25" t="s">
        <v>20406</v>
      </c>
    </row>
    <row r="4020" spans="1:2">
      <c r="A4020" s="25" t="s">
        <v>22565</v>
      </c>
      <c r="B4020" s="25" t="s">
        <v>20406</v>
      </c>
    </row>
    <row r="4021" spans="1:2">
      <c r="A4021" s="25" t="s">
        <v>13259</v>
      </c>
      <c r="B4021" s="125" t="s">
        <v>20419</v>
      </c>
    </row>
    <row r="4022" spans="1:2">
      <c r="A4022" s="25" t="s">
        <v>15493</v>
      </c>
      <c r="B4022" s="125" t="s">
        <v>20419</v>
      </c>
    </row>
    <row r="4023" spans="1:2">
      <c r="A4023" s="25" t="s">
        <v>13974</v>
      </c>
      <c r="B4023" s="125" t="s">
        <v>20419</v>
      </c>
    </row>
    <row r="4024" spans="1:2">
      <c r="A4024" s="25" t="s">
        <v>15743</v>
      </c>
      <c r="B4024" s="125" t="s">
        <v>20419</v>
      </c>
    </row>
    <row r="4025" spans="1:2">
      <c r="A4025" s="25" t="s">
        <v>22566</v>
      </c>
      <c r="B4025" s="25" t="s">
        <v>20406</v>
      </c>
    </row>
    <row r="4026" spans="1:2">
      <c r="A4026" s="25" t="s">
        <v>22567</v>
      </c>
      <c r="B4026" s="25" t="s">
        <v>20406</v>
      </c>
    </row>
    <row r="4027" spans="1:2">
      <c r="A4027" s="25" t="s">
        <v>22568</v>
      </c>
      <c r="B4027" s="25" t="s">
        <v>20406</v>
      </c>
    </row>
    <row r="4028" spans="1:2">
      <c r="A4028" s="25" t="s">
        <v>23858</v>
      </c>
      <c r="B4028" s="25" t="s">
        <v>20406</v>
      </c>
    </row>
    <row r="4029" spans="1:2">
      <c r="A4029" s="25" t="s">
        <v>22569</v>
      </c>
      <c r="B4029" s="25" t="s">
        <v>20406</v>
      </c>
    </row>
    <row r="4030" spans="1:2">
      <c r="A4030" s="25" t="s">
        <v>22570</v>
      </c>
      <c r="B4030" s="25" t="s">
        <v>20406</v>
      </c>
    </row>
    <row r="4031" spans="1:2">
      <c r="A4031" s="25" t="s">
        <v>22571</v>
      </c>
      <c r="B4031" s="125" t="s">
        <v>20419</v>
      </c>
    </row>
    <row r="4032" spans="1:2">
      <c r="A4032" s="25" t="s">
        <v>12043</v>
      </c>
      <c r="B4032" s="125" t="s">
        <v>20419</v>
      </c>
    </row>
    <row r="4033" spans="1:2">
      <c r="A4033" s="25" t="s">
        <v>22572</v>
      </c>
      <c r="B4033" s="125" t="s">
        <v>20419</v>
      </c>
    </row>
    <row r="4034" spans="1:2">
      <c r="A4034" s="25" t="s">
        <v>17224</v>
      </c>
      <c r="B4034" s="125" t="s">
        <v>20419</v>
      </c>
    </row>
    <row r="4035" spans="1:2">
      <c r="A4035" s="25" t="s">
        <v>22573</v>
      </c>
      <c r="B4035" s="25" t="s">
        <v>20406</v>
      </c>
    </row>
    <row r="4036" spans="1:2">
      <c r="A4036" s="25" t="s">
        <v>22574</v>
      </c>
      <c r="B4036" s="25" t="s">
        <v>20406</v>
      </c>
    </row>
    <row r="4037" spans="1:2">
      <c r="A4037" s="25" t="s">
        <v>22575</v>
      </c>
      <c r="B4037" s="25" t="s">
        <v>20406</v>
      </c>
    </row>
    <row r="4038" spans="1:2">
      <c r="A4038" s="25" t="s">
        <v>22576</v>
      </c>
      <c r="B4038" s="25" t="s">
        <v>20406</v>
      </c>
    </row>
    <row r="4039" spans="1:2">
      <c r="A4039" s="25" t="s">
        <v>22577</v>
      </c>
      <c r="B4039" s="25" t="s">
        <v>20406</v>
      </c>
    </row>
    <row r="4040" spans="1:2">
      <c r="A4040" s="25" t="s">
        <v>22578</v>
      </c>
      <c r="B4040" s="25" t="s">
        <v>20406</v>
      </c>
    </row>
    <row r="4041" spans="1:2">
      <c r="A4041" s="25" t="s">
        <v>22579</v>
      </c>
      <c r="B4041" s="125" t="s">
        <v>20419</v>
      </c>
    </row>
    <row r="4042" spans="1:2">
      <c r="A4042" s="25" t="s">
        <v>22580</v>
      </c>
      <c r="B4042" s="25" t="s">
        <v>20406</v>
      </c>
    </row>
    <row r="4043" spans="1:2">
      <c r="A4043" s="25" t="s">
        <v>22581</v>
      </c>
      <c r="B4043" s="25" t="s">
        <v>20406</v>
      </c>
    </row>
    <row r="4044" spans="1:2">
      <c r="A4044" s="25" t="s">
        <v>22582</v>
      </c>
      <c r="B4044" s="25" t="s">
        <v>20406</v>
      </c>
    </row>
    <row r="4045" spans="1:2">
      <c r="A4045" s="25" t="s">
        <v>22583</v>
      </c>
      <c r="B4045" s="25" t="s">
        <v>20406</v>
      </c>
    </row>
    <row r="4046" spans="1:2">
      <c r="A4046" s="25" t="s">
        <v>19111</v>
      </c>
      <c r="B4046" s="125" t="s">
        <v>20419</v>
      </c>
    </row>
    <row r="4047" spans="1:2">
      <c r="A4047" s="25" t="s">
        <v>7764</v>
      </c>
      <c r="B4047" s="125" t="s">
        <v>20419</v>
      </c>
    </row>
    <row r="4048" spans="1:2">
      <c r="A4048" s="25" t="s">
        <v>22584</v>
      </c>
      <c r="B4048" s="125" t="s">
        <v>20419</v>
      </c>
    </row>
    <row r="4049" spans="1:2">
      <c r="A4049" s="25" t="s">
        <v>9102</v>
      </c>
      <c r="B4049" s="125" t="s">
        <v>20419</v>
      </c>
    </row>
    <row r="4050" spans="1:2">
      <c r="A4050" s="25" t="s">
        <v>11609</v>
      </c>
      <c r="B4050" s="125" t="s">
        <v>20419</v>
      </c>
    </row>
    <row r="4051" spans="1:2">
      <c r="A4051" s="25" t="s">
        <v>8003</v>
      </c>
      <c r="B4051" s="25" t="s">
        <v>20406</v>
      </c>
    </row>
    <row r="4052" spans="1:2">
      <c r="A4052" s="25" t="s">
        <v>7713</v>
      </c>
      <c r="B4052" s="125" t="s">
        <v>20419</v>
      </c>
    </row>
    <row r="4053" spans="1:2">
      <c r="A4053" s="25" t="s">
        <v>23859</v>
      </c>
      <c r="B4053" s="25" t="s">
        <v>20406</v>
      </c>
    </row>
    <row r="4054" spans="1:2">
      <c r="A4054" s="25" t="s">
        <v>12776</v>
      </c>
      <c r="B4054" s="25" t="s">
        <v>20406</v>
      </c>
    </row>
    <row r="4055" spans="1:2">
      <c r="A4055" s="25" t="s">
        <v>10126</v>
      </c>
      <c r="B4055" s="25" t="s">
        <v>20406</v>
      </c>
    </row>
    <row r="4056" spans="1:2">
      <c r="A4056" s="25" t="s">
        <v>22585</v>
      </c>
      <c r="B4056" s="125" t="s">
        <v>20419</v>
      </c>
    </row>
    <row r="4057" spans="1:2">
      <c r="A4057" s="25" t="s">
        <v>22586</v>
      </c>
      <c r="B4057" s="25" t="s">
        <v>20406</v>
      </c>
    </row>
    <row r="4058" spans="1:2">
      <c r="A4058" s="25" t="s">
        <v>22587</v>
      </c>
      <c r="B4058" s="25" t="s">
        <v>20406</v>
      </c>
    </row>
    <row r="4059" spans="1:2">
      <c r="A4059" s="25" t="s">
        <v>22588</v>
      </c>
      <c r="B4059" s="25" t="s">
        <v>20406</v>
      </c>
    </row>
    <row r="4060" spans="1:2">
      <c r="A4060" s="25" t="s">
        <v>22589</v>
      </c>
      <c r="B4060" s="25" t="s">
        <v>20406</v>
      </c>
    </row>
    <row r="4061" spans="1:2">
      <c r="A4061" s="25" t="s">
        <v>22590</v>
      </c>
      <c r="B4061" s="125" t="s">
        <v>20419</v>
      </c>
    </row>
    <row r="4062" spans="1:2">
      <c r="A4062" s="25" t="s">
        <v>22591</v>
      </c>
      <c r="B4062" s="25" t="s">
        <v>20406</v>
      </c>
    </row>
    <row r="4063" spans="1:2">
      <c r="A4063" s="25" t="s">
        <v>22592</v>
      </c>
      <c r="B4063" s="25" t="s">
        <v>20406</v>
      </c>
    </row>
    <row r="4064" spans="1:2">
      <c r="A4064" s="25" t="s">
        <v>12997</v>
      </c>
      <c r="B4064" s="125" t="s">
        <v>20419</v>
      </c>
    </row>
    <row r="4065" spans="1:2">
      <c r="A4065" s="25" t="s">
        <v>22593</v>
      </c>
      <c r="B4065" s="125" t="s">
        <v>20419</v>
      </c>
    </row>
    <row r="4066" spans="1:2">
      <c r="A4066" s="25" t="s">
        <v>10103</v>
      </c>
      <c r="B4066" s="125" t="s">
        <v>20419</v>
      </c>
    </row>
    <row r="4067" spans="1:2">
      <c r="A4067" s="25" t="s">
        <v>11985</v>
      </c>
      <c r="B4067" s="125" t="s">
        <v>20419</v>
      </c>
    </row>
    <row r="4068" spans="1:2">
      <c r="A4068" s="25" t="s">
        <v>13172</v>
      </c>
      <c r="B4068" s="125" t="s">
        <v>20419</v>
      </c>
    </row>
    <row r="4069" spans="1:2">
      <c r="A4069" s="25" t="s">
        <v>22594</v>
      </c>
      <c r="B4069" s="125" t="s">
        <v>20419</v>
      </c>
    </row>
    <row r="4070" spans="1:2">
      <c r="A4070" s="25" t="s">
        <v>22595</v>
      </c>
      <c r="B4070" s="125" t="s">
        <v>20419</v>
      </c>
    </row>
    <row r="4071" spans="1:2">
      <c r="A4071" s="25" t="s">
        <v>22596</v>
      </c>
      <c r="B4071" s="125" t="s">
        <v>20419</v>
      </c>
    </row>
    <row r="4072" spans="1:2">
      <c r="A4072" s="25" t="s">
        <v>22596</v>
      </c>
      <c r="B4072" s="125" t="s">
        <v>20419</v>
      </c>
    </row>
    <row r="4073" spans="1:2">
      <c r="A4073" s="25" t="s">
        <v>14768</v>
      </c>
      <c r="B4073" s="125" t="s">
        <v>20419</v>
      </c>
    </row>
    <row r="4074" spans="1:2">
      <c r="A4074" s="25" t="s">
        <v>12941</v>
      </c>
      <c r="B4074" s="125" t="s">
        <v>20419</v>
      </c>
    </row>
    <row r="4075" spans="1:2">
      <c r="A4075" s="25" t="s">
        <v>18888</v>
      </c>
      <c r="B4075" s="125" t="s">
        <v>20419</v>
      </c>
    </row>
    <row r="4076" spans="1:2">
      <c r="A4076" s="25" t="s">
        <v>9852</v>
      </c>
      <c r="B4076" s="125" t="s">
        <v>20419</v>
      </c>
    </row>
    <row r="4077" spans="1:2">
      <c r="A4077" s="25" t="s">
        <v>8008</v>
      </c>
      <c r="B4077" s="25" t="s">
        <v>20406</v>
      </c>
    </row>
    <row r="4078" spans="1:2">
      <c r="A4078" s="25" t="s">
        <v>9799</v>
      </c>
      <c r="B4078" s="125" t="s">
        <v>20419</v>
      </c>
    </row>
    <row r="4079" spans="1:2">
      <c r="A4079" s="25" t="s">
        <v>22597</v>
      </c>
      <c r="B4079" s="125" t="s">
        <v>20419</v>
      </c>
    </row>
    <row r="4080" spans="1:2">
      <c r="A4080" s="25" t="s">
        <v>22598</v>
      </c>
      <c r="B4080" s="25" t="s">
        <v>20406</v>
      </c>
    </row>
    <row r="4081" spans="1:2">
      <c r="A4081" s="25" t="s">
        <v>22599</v>
      </c>
      <c r="B4081" s="25" t="s">
        <v>20406</v>
      </c>
    </row>
    <row r="4082" spans="1:2">
      <c r="A4082" s="25" t="s">
        <v>22600</v>
      </c>
      <c r="B4082" s="25" t="s">
        <v>20406</v>
      </c>
    </row>
    <row r="4083" spans="1:2">
      <c r="A4083" s="25" t="s">
        <v>22601</v>
      </c>
      <c r="B4083" s="25" t="s">
        <v>20406</v>
      </c>
    </row>
    <row r="4084" spans="1:2">
      <c r="A4084" s="25" t="s">
        <v>22602</v>
      </c>
      <c r="B4084" s="25" t="s">
        <v>20406</v>
      </c>
    </row>
    <row r="4085" spans="1:2">
      <c r="A4085" s="25" t="s">
        <v>22603</v>
      </c>
      <c r="B4085" s="25" t="s">
        <v>20406</v>
      </c>
    </row>
    <row r="4086" spans="1:2">
      <c r="A4086" s="25" t="s">
        <v>22604</v>
      </c>
      <c r="B4086" s="25" t="s">
        <v>20406</v>
      </c>
    </row>
    <row r="4087" spans="1:2">
      <c r="A4087" s="25" t="s">
        <v>22605</v>
      </c>
      <c r="B4087" s="25" t="s">
        <v>20406</v>
      </c>
    </row>
    <row r="4088" spans="1:2">
      <c r="A4088" s="25" t="s">
        <v>22606</v>
      </c>
      <c r="B4088" s="25" t="s">
        <v>20406</v>
      </c>
    </row>
    <row r="4089" spans="1:2">
      <c r="A4089" s="25" t="s">
        <v>22607</v>
      </c>
      <c r="B4089" s="25" t="s">
        <v>20406</v>
      </c>
    </row>
    <row r="4090" spans="1:2">
      <c r="A4090" s="25" t="s">
        <v>22608</v>
      </c>
      <c r="B4090" s="25" t="s">
        <v>20406</v>
      </c>
    </row>
    <row r="4091" spans="1:2">
      <c r="A4091" s="25" t="s">
        <v>9448</v>
      </c>
      <c r="B4091" s="125" t="s">
        <v>20419</v>
      </c>
    </row>
    <row r="4092" spans="1:2">
      <c r="A4092" s="25" t="s">
        <v>22609</v>
      </c>
      <c r="B4092" s="25" t="s">
        <v>20406</v>
      </c>
    </row>
    <row r="4093" spans="1:2">
      <c r="A4093" s="25" t="s">
        <v>22610</v>
      </c>
      <c r="B4093" s="125" t="s">
        <v>20419</v>
      </c>
    </row>
    <row r="4094" spans="1:2">
      <c r="A4094" s="25" t="s">
        <v>19271</v>
      </c>
      <c r="B4094" s="125" t="s">
        <v>20419</v>
      </c>
    </row>
    <row r="4095" spans="1:2">
      <c r="A4095" s="25" t="s">
        <v>11533</v>
      </c>
      <c r="B4095" s="125" t="s">
        <v>20419</v>
      </c>
    </row>
    <row r="4096" spans="1:2">
      <c r="A4096" s="25" t="s">
        <v>11483</v>
      </c>
      <c r="B4096" s="125" t="s">
        <v>20419</v>
      </c>
    </row>
    <row r="4097" spans="1:2">
      <c r="A4097" s="25" t="s">
        <v>10084</v>
      </c>
      <c r="B4097" s="125" t="s">
        <v>20419</v>
      </c>
    </row>
    <row r="4098" spans="1:2">
      <c r="A4098" s="25" t="s">
        <v>22611</v>
      </c>
      <c r="B4098" s="125" t="s">
        <v>20419</v>
      </c>
    </row>
    <row r="4099" spans="1:2">
      <c r="A4099" s="25" t="s">
        <v>23860</v>
      </c>
      <c r="B4099" s="125" t="s">
        <v>20419</v>
      </c>
    </row>
    <row r="4100" spans="1:2">
      <c r="A4100" s="25" t="s">
        <v>9093</v>
      </c>
      <c r="B4100" s="125" t="s">
        <v>20419</v>
      </c>
    </row>
    <row r="4101" spans="1:2">
      <c r="A4101" s="25" t="s">
        <v>10622</v>
      </c>
      <c r="B4101" s="125" t="s">
        <v>20419</v>
      </c>
    </row>
    <row r="4102" spans="1:2">
      <c r="A4102" s="25" t="s">
        <v>7832</v>
      </c>
      <c r="B4102" s="25" t="s">
        <v>20406</v>
      </c>
    </row>
    <row r="4103" spans="1:2">
      <c r="A4103" s="25" t="s">
        <v>7832</v>
      </c>
      <c r="B4103" s="125" t="s">
        <v>20419</v>
      </c>
    </row>
    <row r="4104" spans="1:2">
      <c r="A4104" s="25" t="s">
        <v>22612</v>
      </c>
      <c r="B4104" s="125" t="s">
        <v>20419</v>
      </c>
    </row>
    <row r="4105" spans="1:2">
      <c r="A4105" s="25" t="s">
        <v>22613</v>
      </c>
      <c r="B4105" s="125" t="s">
        <v>20419</v>
      </c>
    </row>
    <row r="4106" spans="1:2">
      <c r="A4106" s="25" t="s">
        <v>23861</v>
      </c>
      <c r="B4106" s="25" t="s">
        <v>20406</v>
      </c>
    </row>
    <row r="4107" spans="1:2">
      <c r="A4107" s="25" t="s">
        <v>23862</v>
      </c>
      <c r="B4107" s="25" t="s">
        <v>20406</v>
      </c>
    </row>
    <row r="4108" spans="1:2">
      <c r="A4108" s="25" t="s">
        <v>22614</v>
      </c>
      <c r="B4108" s="125" t="s">
        <v>20419</v>
      </c>
    </row>
    <row r="4109" spans="1:2">
      <c r="A4109" s="25" t="s">
        <v>23863</v>
      </c>
      <c r="B4109" s="25" t="s">
        <v>20406</v>
      </c>
    </row>
    <row r="4110" spans="1:2">
      <c r="A4110" s="25" t="s">
        <v>23864</v>
      </c>
      <c r="B4110" s="125" t="s">
        <v>20419</v>
      </c>
    </row>
    <row r="4111" spans="1:2">
      <c r="A4111" s="25" t="s">
        <v>23865</v>
      </c>
      <c r="B4111" s="125" t="s">
        <v>20419</v>
      </c>
    </row>
    <row r="4112" spans="1:2">
      <c r="A4112" s="25" t="s">
        <v>23865</v>
      </c>
      <c r="B4112" s="125" t="s">
        <v>20419</v>
      </c>
    </row>
    <row r="4113" spans="1:2">
      <c r="A4113" s="25" t="s">
        <v>23866</v>
      </c>
      <c r="B4113" s="125" t="s">
        <v>20419</v>
      </c>
    </row>
    <row r="4114" spans="1:2">
      <c r="A4114" s="25" t="s">
        <v>23866</v>
      </c>
      <c r="B4114" s="125" t="s">
        <v>20419</v>
      </c>
    </row>
    <row r="4115" spans="1:2">
      <c r="A4115" s="25" t="s">
        <v>23867</v>
      </c>
      <c r="B4115" s="125" t="s">
        <v>20419</v>
      </c>
    </row>
    <row r="4116" spans="1:2">
      <c r="A4116" s="25" t="s">
        <v>23868</v>
      </c>
      <c r="B4116" s="125" t="s">
        <v>20419</v>
      </c>
    </row>
    <row r="4117" spans="1:2">
      <c r="A4117" s="25" t="s">
        <v>23868</v>
      </c>
      <c r="B4117" s="125" t="s">
        <v>20419</v>
      </c>
    </row>
    <row r="4118" spans="1:2">
      <c r="A4118" s="25" t="s">
        <v>23869</v>
      </c>
      <c r="B4118" s="125" t="s">
        <v>20419</v>
      </c>
    </row>
    <row r="4119" spans="1:2">
      <c r="A4119" s="25" t="s">
        <v>23869</v>
      </c>
      <c r="B4119" s="125" t="s">
        <v>20419</v>
      </c>
    </row>
    <row r="4120" spans="1:2">
      <c r="A4120" s="25" t="s">
        <v>23870</v>
      </c>
      <c r="B4120" s="125" t="s">
        <v>20419</v>
      </c>
    </row>
    <row r="4121" spans="1:2">
      <c r="A4121" s="25" t="s">
        <v>23870</v>
      </c>
      <c r="B4121" s="125" t="s">
        <v>20419</v>
      </c>
    </row>
    <row r="4122" spans="1:2">
      <c r="A4122" s="25" t="s">
        <v>23871</v>
      </c>
      <c r="B4122" s="125" t="s">
        <v>20419</v>
      </c>
    </row>
    <row r="4123" spans="1:2">
      <c r="A4123" s="25" t="s">
        <v>23872</v>
      </c>
      <c r="B4123" s="125" t="s">
        <v>20419</v>
      </c>
    </row>
    <row r="4124" spans="1:2">
      <c r="A4124" s="25" t="s">
        <v>23872</v>
      </c>
      <c r="B4124" s="125" t="s">
        <v>20419</v>
      </c>
    </row>
    <row r="4125" spans="1:2">
      <c r="A4125" s="25" t="s">
        <v>23873</v>
      </c>
      <c r="B4125" s="125" t="s">
        <v>20419</v>
      </c>
    </row>
    <row r="4126" spans="1:2">
      <c r="A4126" s="25" t="s">
        <v>23873</v>
      </c>
      <c r="B4126" s="125" t="s">
        <v>20419</v>
      </c>
    </row>
    <row r="4127" spans="1:2">
      <c r="A4127" s="25" t="s">
        <v>23874</v>
      </c>
      <c r="B4127" s="125" t="s">
        <v>20419</v>
      </c>
    </row>
    <row r="4128" spans="1:2">
      <c r="A4128" s="25" t="s">
        <v>23875</v>
      </c>
      <c r="B4128" s="125" t="s">
        <v>20419</v>
      </c>
    </row>
    <row r="4129" spans="1:2">
      <c r="A4129" s="25" t="s">
        <v>23875</v>
      </c>
      <c r="B4129" s="125" t="s">
        <v>20419</v>
      </c>
    </row>
    <row r="4130" spans="1:2">
      <c r="A4130" s="25" t="s">
        <v>23876</v>
      </c>
      <c r="B4130" s="125" t="s">
        <v>20419</v>
      </c>
    </row>
    <row r="4131" spans="1:2">
      <c r="A4131" s="25" t="s">
        <v>23876</v>
      </c>
      <c r="B4131" s="125" t="s">
        <v>20419</v>
      </c>
    </row>
    <row r="4132" spans="1:2">
      <c r="A4132" s="25" t="s">
        <v>23877</v>
      </c>
      <c r="B4132" s="125" t="s">
        <v>20419</v>
      </c>
    </row>
    <row r="4133" spans="1:2">
      <c r="A4133" s="25" t="s">
        <v>23877</v>
      </c>
      <c r="B4133" s="125" t="s">
        <v>20419</v>
      </c>
    </row>
    <row r="4134" spans="1:2">
      <c r="A4134" s="25" t="s">
        <v>23878</v>
      </c>
      <c r="B4134" s="125" t="s">
        <v>20419</v>
      </c>
    </row>
    <row r="4135" spans="1:2">
      <c r="A4135" s="25" t="s">
        <v>23878</v>
      </c>
      <c r="B4135" s="125" t="s">
        <v>20419</v>
      </c>
    </row>
    <row r="4136" spans="1:2">
      <c r="A4136" s="25" t="s">
        <v>23879</v>
      </c>
      <c r="B4136" s="125" t="s">
        <v>20419</v>
      </c>
    </row>
    <row r="4137" spans="1:2">
      <c r="A4137" s="25" t="s">
        <v>23879</v>
      </c>
      <c r="B4137" s="125" t="s">
        <v>20419</v>
      </c>
    </row>
    <row r="4138" spans="1:2">
      <c r="A4138" s="25" t="s">
        <v>23880</v>
      </c>
      <c r="B4138" s="125" t="s">
        <v>20419</v>
      </c>
    </row>
    <row r="4139" spans="1:2">
      <c r="A4139" s="25" t="s">
        <v>23881</v>
      </c>
      <c r="B4139" s="125" t="s">
        <v>20419</v>
      </c>
    </row>
    <row r="4140" spans="1:2">
      <c r="A4140" s="25" t="s">
        <v>23881</v>
      </c>
      <c r="B4140" s="125" t="s">
        <v>20419</v>
      </c>
    </row>
    <row r="4141" spans="1:2">
      <c r="A4141" s="25" t="s">
        <v>23882</v>
      </c>
      <c r="B4141" s="125" t="s">
        <v>20419</v>
      </c>
    </row>
    <row r="4142" spans="1:2">
      <c r="A4142" s="25" t="s">
        <v>23882</v>
      </c>
      <c r="B4142" s="125" t="s">
        <v>20419</v>
      </c>
    </row>
    <row r="4143" spans="1:2">
      <c r="A4143" s="25" t="s">
        <v>23882</v>
      </c>
      <c r="B4143" s="125" t="s">
        <v>20419</v>
      </c>
    </row>
    <row r="4144" spans="1:2">
      <c r="A4144" s="25" t="s">
        <v>23883</v>
      </c>
      <c r="B4144" s="125" t="s">
        <v>20419</v>
      </c>
    </row>
    <row r="4145" spans="1:2">
      <c r="A4145" s="25" t="s">
        <v>23884</v>
      </c>
      <c r="B4145" s="125" t="s">
        <v>20419</v>
      </c>
    </row>
    <row r="4146" spans="1:2">
      <c r="A4146" s="25" t="s">
        <v>23884</v>
      </c>
      <c r="B4146" s="125" t="s">
        <v>20419</v>
      </c>
    </row>
    <row r="4147" spans="1:2">
      <c r="A4147" s="25" t="s">
        <v>23885</v>
      </c>
      <c r="B4147" s="125" t="s">
        <v>20419</v>
      </c>
    </row>
    <row r="4148" spans="1:2">
      <c r="A4148" s="25" t="s">
        <v>23886</v>
      </c>
      <c r="B4148" s="125" t="s">
        <v>20419</v>
      </c>
    </row>
    <row r="4149" spans="1:2">
      <c r="A4149" s="25" t="s">
        <v>22615</v>
      </c>
      <c r="B4149" s="25" t="s">
        <v>20406</v>
      </c>
    </row>
    <row r="4150" spans="1:2">
      <c r="A4150" s="25" t="s">
        <v>22616</v>
      </c>
      <c r="B4150" s="25" t="s">
        <v>20406</v>
      </c>
    </row>
    <row r="4151" spans="1:2">
      <c r="A4151" s="25" t="s">
        <v>22617</v>
      </c>
      <c r="B4151" s="25" t="s">
        <v>20406</v>
      </c>
    </row>
    <row r="4152" spans="1:2">
      <c r="A4152" s="25" t="s">
        <v>22618</v>
      </c>
      <c r="B4152" s="25" t="s">
        <v>20406</v>
      </c>
    </row>
    <row r="4153" spans="1:2">
      <c r="A4153" s="25" t="s">
        <v>22619</v>
      </c>
      <c r="B4153" s="25" t="s">
        <v>20406</v>
      </c>
    </row>
    <row r="4154" spans="1:2">
      <c r="A4154" s="25" t="s">
        <v>22620</v>
      </c>
      <c r="B4154" s="25" t="s">
        <v>20406</v>
      </c>
    </row>
    <row r="4155" spans="1:2">
      <c r="A4155" s="25" t="s">
        <v>22621</v>
      </c>
      <c r="B4155" s="25" t="s">
        <v>20406</v>
      </c>
    </row>
    <row r="4156" spans="1:2">
      <c r="A4156" s="25" t="s">
        <v>15329</v>
      </c>
      <c r="B4156" s="125" t="s">
        <v>20419</v>
      </c>
    </row>
    <row r="4157" spans="1:2">
      <c r="A4157" s="25" t="s">
        <v>22622</v>
      </c>
      <c r="B4157" s="125" t="s">
        <v>20419</v>
      </c>
    </row>
    <row r="4158" spans="1:2">
      <c r="A4158" s="25" t="s">
        <v>22623</v>
      </c>
      <c r="B4158" s="125" t="s">
        <v>20419</v>
      </c>
    </row>
    <row r="4159" spans="1:2">
      <c r="A4159" s="25" t="s">
        <v>16747</v>
      </c>
      <c r="B4159" s="125" t="s">
        <v>20419</v>
      </c>
    </row>
    <row r="4160" spans="1:2">
      <c r="A4160" s="25" t="s">
        <v>9300</v>
      </c>
      <c r="B4160" s="125" t="s">
        <v>20419</v>
      </c>
    </row>
    <row r="4161" spans="1:2">
      <c r="A4161" s="25" t="s">
        <v>10943</v>
      </c>
      <c r="B4161" s="125" t="s">
        <v>20419</v>
      </c>
    </row>
    <row r="4162" spans="1:2">
      <c r="A4162" s="25" t="s">
        <v>22624</v>
      </c>
      <c r="B4162" s="125" t="s">
        <v>20419</v>
      </c>
    </row>
    <row r="4163" spans="1:2">
      <c r="A4163" s="25" t="s">
        <v>11126</v>
      </c>
      <c r="B4163" s="125" t="s">
        <v>20419</v>
      </c>
    </row>
    <row r="4164" spans="1:2">
      <c r="A4164" s="25" t="s">
        <v>11665</v>
      </c>
      <c r="B4164" s="125" t="s">
        <v>20419</v>
      </c>
    </row>
    <row r="4165" spans="1:2">
      <c r="A4165" s="25" t="s">
        <v>12695</v>
      </c>
      <c r="B4165" s="125" t="s">
        <v>20419</v>
      </c>
    </row>
    <row r="4166" spans="1:2">
      <c r="A4166" s="25" t="s">
        <v>17189</v>
      </c>
      <c r="B4166" s="125" t="s">
        <v>20419</v>
      </c>
    </row>
    <row r="4167" spans="1:2">
      <c r="A4167" s="25" t="s">
        <v>13169</v>
      </c>
      <c r="B4167" s="125" t="s">
        <v>20419</v>
      </c>
    </row>
    <row r="4168" spans="1:2">
      <c r="A4168" s="25" t="s">
        <v>23887</v>
      </c>
      <c r="B4168" s="25" t="s">
        <v>20406</v>
      </c>
    </row>
    <row r="4169" spans="1:2">
      <c r="A4169" s="25" t="s">
        <v>23888</v>
      </c>
      <c r="B4169" s="25" t="s">
        <v>20406</v>
      </c>
    </row>
    <row r="4170" spans="1:2">
      <c r="A4170" s="25" t="s">
        <v>23889</v>
      </c>
      <c r="B4170" s="25" t="s">
        <v>20406</v>
      </c>
    </row>
    <row r="4171" spans="1:2">
      <c r="A4171" s="25" t="s">
        <v>23890</v>
      </c>
      <c r="B4171" s="25" t="s">
        <v>20406</v>
      </c>
    </row>
    <row r="4172" spans="1:2">
      <c r="A4172" s="25" t="s">
        <v>23891</v>
      </c>
      <c r="B4172" s="25" t="s">
        <v>20406</v>
      </c>
    </row>
    <row r="4173" spans="1:2">
      <c r="A4173" s="25" t="s">
        <v>23892</v>
      </c>
      <c r="B4173" s="25" t="s">
        <v>20406</v>
      </c>
    </row>
    <row r="4174" spans="1:2">
      <c r="A4174" s="25" t="s">
        <v>23893</v>
      </c>
      <c r="B4174" s="25" t="s">
        <v>20406</v>
      </c>
    </row>
    <row r="4175" spans="1:2">
      <c r="A4175" s="25" t="s">
        <v>22625</v>
      </c>
      <c r="B4175" s="25" t="s">
        <v>20406</v>
      </c>
    </row>
    <row r="4176" spans="1:2">
      <c r="A4176" s="25" t="s">
        <v>19304</v>
      </c>
      <c r="B4176" s="125" t="s">
        <v>20419</v>
      </c>
    </row>
    <row r="4177" spans="1:2">
      <c r="A4177" s="25" t="s">
        <v>19918</v>
      </c>
      <c r="B4177" s="125" t="s">
        <v>20419</v>
      </c>
    </row>
    <row r="4178" spans="1:2">
      <c r="A4178" s="25" t="s">
        <v>22626</v>
      </c>
      <c r="B4178" s="25" t="s">
        <v>20406</v>
      </c>
    </row>
    <row r="4179" spans="1:2">
      <c r="A4179" s="25" t="s">
        <v>23894</v>
      </c>
      <c r="B4179" s="25" t="s">
        <v>20406</v>
      </c>
    </row>
    <row r="4180" spans="1:2">
      <c r="A4180" s="25" t="s">
        <v>23895</v>
      </c>
      <c r="B4180" s="25" t="s">
        <v>20406</v>
      </c>
    </row>
    <row r="4181" spans="1:2">
      <c r="A4181" s="25" t="s">
        <v>23896</v>
      </c>
      <c r="B4181" s="25" t="s">
        <v>20406</v>
      </c>
    </row>
    <row r="4182" spans="1:2">
      <c r="A4182" s="25" t="s">
        <v>23897</v>
      </c>
      <c r="B4182" s="25" t="s">
        <v>20406</v>
      </c>
    </row>
    <row r="4183" spans="1:2">
      <c r="A4183" s="25" t="s">
        <v>23898</v>
      </c>
      <c r="B4183" s="25" t="s">
        <v>20406</v>
      </c>
    </row>
    <row r="4184" spans="1:2">
      <c r="A4184" s="25" t="s">
        <v>23899</v>
      </c>
      <c r="B4184" s="25" t="s">
        <v>20406</v>
      </c>
    </row>
    <row r="4185" spans="1:2">
      <c r="A4185" s="25" t="s">
        <v>23900</v>
      </c>
      <c r="B4185" s="25" t="s">
        <v>20406</v>
      </c>
    </row>
    <row r="4186" spans="1:2">
      <c r="A4186" s="25" t="s">
        <v>23901</v>
      </c>
      <c r="B4186" s="25" t="s">
        <v>20406</v>
      </c>
    </row>
    <row r="4187" spans="1:2">
      <c r="A4187" s="25" t="s">
        <v>23902</v>
      </c>
      <c r="B4187" s="25" t="s">
        <v>20406</v>
      </c>
    </row>
    <row r="4188" spans="1:2">
      <c r="A4188" s="25" t="s">
        <v>23903</v>
      </c>
      <c r="B4188" s="25" t="s">
        <v>20406</v>
      </c>
    </row>
    <row r="4189" spans="1:2">
      <c r="A4189" s="25" t="s">
        <v>23904</v>
      </c>
      <c r="B4189" s="25" t="s">
        <v>20406</v>
      </c>
    </row>
    <row r="4190" spans="1:2">
      <c r="A4190" s="25" t="s">
        <v>23905</v>
      </c>
      <c r="B4190" s="25" t="s">
        <v>20406</v>
      </c>
    </row>
    <row r="4191" spans="1:2">
      <c r="A4191" s="25" t="s">
        <v>23906</v>
      </c>
      <c r="B4191" s="25" t="s">
        <v>20406</v>
      </c>
    </row>
    <row r="4192" spans="1:2">
      <c r="A4192" s="25" t="s">
        <v>23907</v>
      </c>
      <c r="B4192" s="25" t="s">
        <v>20406</v>
      </c>
    </row>
    <row r="4193" spans="1:2">
      <c r="A4193" s="25" t="s">
        <v>23908</v>
      </c>
      <c r="B4193" s="25" t="s">
        <v>20406</v>
      </c>
    </row>
    <row r="4194" spans="1:2">
      <c r="A4194" s="25" t="s">
        <v>23909</v>
      </c>
      <c r="B4194" s="25" t="s">
        <v>20406</v>
      </c>
    </row>
    <row r="4195" spans="1:2">
      <c r="A4195" s="25" t="s">
        <v>23910</v>
      </c>
      <c r="B4195" s="25" t="s">
        <v>20406</v>
      </c>
    </row>
    <row r="4196" spans="1:2">
      <c r="A4196" s="25" t="s">
        <v>23911</v>
      </c>
      <c r="B4196" s="25" t="s">
        <v>20406</v>
      </c>
    </row>
    <row r="4197" spans="1:2">
      <c r="A4197" s="25" t="s">
        <v>22627</v>
      </c>
      <c r="B4197" s="25" t="s">
        <v>20406</v>
      </c>
    </row>
    <row r="4198" spans="1:2">
      <c r="A4198" s="25" t="s">
        <v>22628</v>
      </c>
      <c r="B4198" s="125" t="s">
        <v>20419</v>
      </c>
    </row>
    <row r="4199" spans="1:2">
      <c r="A4199" s="25" t="s">
        <v>15624</v>
      </c>
      <c r="B4199" s="125" t="s">
        <v>20419</v>
      </c>
    </row>
    <row r="4200" spans="1:2">
      <c r="A4200" s="25" t="s">
        <v>15258</v>
      </c>
      <c r="B4200" s="125" t="s">
        <v>20419</v>
      </c>
    </row>
    <row r="4201" spans="1:2">
      <c r="A4201" s="25" t="s">
        <v>19806</v>
      </c>
      <c r="B4201" s="125" t="s">
        <v>20419</v>
      </c>
    </row>
    <row r="4202" spans="1:2">
      <c r="A4202" s="25" t="s">
        <v>22629</v>
      </c>
      <c r="B4202" s="125" t="s">
        <v>20419</v>
      </c>
    </row>
    <row r="4203" spans="1:2">
      <c r="A4203" s="25" t="s">
        <v>8177</v>
      </c>
      <c r="B4203" s="125" t="s">
        <v>20419</v>
      </c>
    </row>
    <row r="4204" spans="1:2">
      <c r="A4204" s="25" t="s">
        <v>17142</v>
      </c>
      <c r="B4204" s="125" t="s">
        <v>20419</v>
      </c>
    </row>
    <row r="4205" spans="1:2">
      <c r="A4205" s="25" t="s">
        <v>14466</v>
      </c>
      <c r="B4205" s="125" t="s">
        <v>20419</v>
      </c>
    </row>
    <row r="4206" spans="1:2">
      <c r="A4206" s="25" t="s">
        <v>8839</v>
      </c>
      <c r="B4206" s="125" t="s">
        <v>20419</v>
      </c>
    </row>
    <row r="4207" spans="1:2">
      <c r="A4207" s="25" t="s">
        <v>22630</v>
      </c>
      <c r="B4207" s="125" t="s">
        <v>20419</v>
      </c>
    </row>
    <row r="4208" spans="1:2">
      <c r="A4208" s="25" t="s">
        <v>7429</v>
      </c>
      <c r="B4208" s="125" t="s">
        <v>20419</v>
      </c>
    </row>
    <row r="4209" spans="1:2">
      <c r="A4209" s="25" t="s">
        <v>13764</v>
      </c>
      <c r="B4209" s="125" t="s">
        <v>20419</v>
      </c>
    </row>
    <row r="4210" spans="1:2">
      <c r="A4210" s="25" t="s">
        <v>12602</v>
      </c>
      <c r="B4210" s="125" t="s">
        <v>20419</v>
      </c>
    </row>
    <row r="4211" spans="1:2">
      <c r="A4211" s="25" t="s">
        <v>16199</v>
      </c>
      <c r="B4211" s="125" t="s">
        <v>20419</v>
      </c>
    </row>
    <row r="4212" spans="1:2">
      <c r="A4212" s="25" t="s">
        <v>12063</v>
      </c>
      <c r="B4212" s="125" t="s">
        <v>20419</v>
      </c>
    </row>
    <row r="4213" spans="1:2">
      <c r="A4213" s="25" t="s">
        <v>18208</v>
      </c>
      <c r="B4213" s="125" t="s">
        <v>20419</v>
      </c>
    </row>
    <row r="4214" spans="1:2">
      <c r="A4214" s="25" t="s">
        <v>9857</v>
      </c>
      <c r="B4214" s="125" t="s">
        <v>20419</v>
      </c>
    </row>
    <row r="4215" spans="1:2">
      <c r="A4215" s="25" t="s">
        <v>14567</v>
      </c>
      <c r="B4215" s="125" t="s">
        <v>20419</v>
      </c>
    </row>
    <row r="4216" spans="1:2">
      <c r="A4216" s="25" t="s">
        <v>8012</v>
      </c>
      <c r="B4216" s="25" t="s">
        <v>20406</v>
      </c>
    </row>
    <row r="4217" spans="1:2">
      <c r="A4217" s="25" t="s">
        <v>22632</v>
      </c>
      <c r="B4217" s="125" t="s">
        <v>20419</v>
      </c>
    </row>
    <row r="4218" spans="1:2">
      <c r="A4218" s="25" t="s">
        <v>23912</v>
      </c>
      <c r="B4218" s="25" t="s">
        <v>20406</v>
      </c>
    </row>
    <row r="4219" spans="1:2">
      <c r="A4219" s="25" t="s">
        <v>23913</v>
      </c>
      <c r="B4219" s="25" t="s">
        <v>20406</v>
      </c>
    </row>
    <row r="4220" spans="1:2">
      <c r="A4220" s="25" t="s">
        <v>23914</v>
      </c>
      <c r="B4220" s="25" t="s">
        <v>20406</v>
      </c>
    </row>
    <row r="4221" spans="1:2">
      <c r="A4221" s="25" t="s">
        <v>22633</v>
      </c>
      <c r="B4221" s="25" t="s">
        <v>20406</v>
      </c>
    </row>
    <row r="4222" spans="1:2">
      <c r="A4222" s="25" t="s">
        <v>22634</v>
      </c>
      <c r="B4222" s="25" t="s">
        <v>20406</v>
      </c>
    </row>
    <row r="4223" spans="1:2">
      <c r="A4223" s="25" t="s">
        <v>22635</v>
      </c>
      <c r="B4223" s="25" t="s">
        <v>20406</v>
      </c>
    </row>
    <row r="4224" spans="1:2">
      <c r="A4224" s="25" t="s">
        <v>22636</v>
      </c>
      <c r="B4224" s="25" t="s">
        <v>20406</v>
      </c>
    </row>
    <row r="4225" spans="1:2">
      <c r="A4225" s="25" t="s">
        <v>22637</v>
      </c>
      <c r="B4225" s="25" t="s">
        <v>20406</v>
      </c>
    </row>
    <row r="4226" spans="1:2">
      <c r="A4226" s="25" t="s">
        <v>22638</v>
      </c>
      <c r="B4226" s="25" t="s">
        <v>20406</v>
      </c>
    </row>
    <row r="4227" spans="1:2">
      <c r="A4227" s="25" t="s">
        <v>22639</v>
      </c>
      <c r="B4227" s="25" t="s">
        <v>20406</v>
      </c>
    </row>
    <row r="4228" spans="1:2">
      <c r="A4228" s="25" t="s">
        <v>22640</v>
      </c>
      <c r="B4228" s="25" t="s">
        <v>20406</v>
      </c>
    </row>
    <row r="4229" spans="1:2">
      <c r="A4229" s="25" t="s">
        <v>22641</v>
      </c>
      <c r="B4229" s="125" t="s">
        <v>20419</v>
      </c>
    </row>
    <row r="4230" spans="1:2">
      <c r="A4230" s="25" t="s">
        <v>23915</v>
      </c>
      <c r="B4230" s="25" t="s">
        <v>20406</v>
      </c>
    </row>
    <row r="4231" spans="1:2">
      <c r="A4231" s="25" t="s">
        <v>22642</v>
      </c>
      <c r="B4231" s="25" t="s">
        <v>20406</v>
      </c>
    </row>
    <row r="4232" spans="1:2">
      <c r="A4232" s="25" t="s">
        <v>22643</v>
      </c>
      <c r="B4232" s="25" t="s">
        <v>20406</v>
      </c>
    </row>
    <row r="4233" spans="1:2">
      <c r="A4233" s="25" t="s">
        <v>22644</v>
      </c>
      <c r="B4233" s="25" t="s">
        <v>20406</v>
      </c>
    </row>
    <row r="4234" spans="1:2">
      <c r="A4234" s="25" t="s">
        <v>22645</v>
      </c>
      <c r="B4234" s="25" t="s">
        <v>20406</v>
      </c>
    </row>
    <row r="4235" spans="1:2">
      <c r="A4235" s="25" t="s">
        <v>22646</v>
      </c>
      <c r="B4235" s="25" t="s">
        <v>20406</v>
      </c>
    </row>
    <row r="4236" spans="1:2">
      <c r="A4236" s="25" t="s">
        <v>22647</v>
      </c>
      <c r="B4236" s="25" t="s">
        <v>20406</v>
      </c>
    </row>
    <row r="4237" spans="1:2">
      <c r="A4237" s="25" t="s">
        <v>22648</v>
      </c>
      <c r="B4237" s="125" t="s">
        <v>20419</v>
      </c>
    </row>
    <row r="4238" spans="1:2">
      <c r="A4238" s="25" t="s">
        <v>22649</v>
      </c>
      <c r="B4238" s="25" t="s">
        <v>20406</v>
      </c>
    </row>
    <row r="4239" spans="1:2">
      <c r="A4239" s="25" t="s">
        <v>22650</v>
      </c>
      <c r="B4239" s="25" t="s">
        <v>20406</v>
      </c>
    </row>
    <row r="4240" spans="1:2">
      <c r="A4240" s="25" t="s">
        <v>22651</v>
      </c>
      <c r="B4240" s="25" t="s">
        <v>20406</v>
      </c>
    </row>
    <row r="4241" spans="1:2">
      <c r="A4241" s="25" t="s">
        <v>22652</v>
      </c>
      <c r="B4241" s="25" t="s">
        <v>20406</v>
      </c>
    </row>
    <row r="4242" spans="1:2">
      <c r="A4242" s="25" t="s">
        <v>22653</v>
      </c>
      <c r="B4242" s="25" t="s">
        <v>20406</v>
      </c>
    </row>
    <row r="4243" spans="1:2">
      <c r="A4243" s="25" t="s">
        <v>22654</v>
      </c>
      <c r="B4243" s="25" t="s">
        <v>20406</v>
      </c>
    </row>
    <row r="4244" spans="1:2">
      <c r="A4244" s="25" t="s">
        <v>22655</v>
      </c>
      <c r="B4244" s="25" t="s">
        <v>20406</v>
      </c>
    </row>
    <row r="4245" spans="1:2">
      <c r="A4245" s="25" t="s">
        <v>22656</v>
      </c>
      <c r="B4245" s="25" t="s">
        <v>20406</v>
      </c>
    </row>
    <row r="4246" spans="1:2">
      <c r="A4246" s="25" t="s">
        <v>7661</v>
      </c>
      <c r="B4246" s="25" t="s">
        <v>20406</v>
      </c>
    </row>
    <row r="4247" spans="1:2">
      <c r="A4247" s="25" t="s">
        <v>22657</v>
      </c>
      <c r="B4247" s="25" t="s">
        <v>20406</v>
      </c>
    </row>
    <row r="4248" spans="1:2">
      <c r="A4248" s="25" t="s">
        <v>22658</v>
      </c>
      <c r="B4248" s="125" t="s">
        <v>20419</v>
      </c>
    </row>
    <row r="4249" spans="1:2">
      <c r="A4249" s="25" t="s">
        <v>22659</v>
      </c>
      <c r="B4249" s="125" t="s">
        <v>20419</v>
      </c>
    </row>
    <row r="4250" spans="1:2">
      <c r="A4250" s="25" t="s">
        <v>22660</v>
      </c>
      <c r="B4250" s="25" t="s">
        <v>20406</v>
      </c>
    </row>
    <row r="4251" spans="1:2">
      <c r="A4251" s="25" t="s">
        <v>8802</v>
      </c>
      <c r="B4251" s="125" t="s">
        <v>20419</v>
      </c>
    </row>
    <row r="4252" spans="1:2">
      <c r="A4252" s="25" t="s">
        <v>8802</v>
      </c>
      <c r="B4252" s="125" t="s">
        <v>20419</v>
      </c>
    </row>
    <row r="4253" spans="1:2">
      <c r="A4253" s="25" t="s">
        <v>15999</v>
      </c>
      <c r="B4253" s="125" t="s">
        <v>20419</v>
      </c>
    </row>
    <row r="4254" spans="1:2">
      <c r="A4254" s="25" t="s">
        <v>11239</v>
      </c>
      <c r="B4254" s="125" t="s">
        <v>20419</v>
      </c>
    </row>
    <row r="4255" spans="1:2">
      <c r="A4255" s="25" t="s">
        <v>15830</v>
      </c>
      <c r="B4255" s="125" t="s">
        <v>20419</v>
      </c>
    </row>
    <row r="4256" spans="1:2">
      <c r="A4256" s="25" t="s">
        <v>22661</v>
      </c>
      <c r="B4256" s="125" t="s">
        <v>20419</v>
      </c>
    </row>
    <row r="4257" spans="1:2">
      <c r="A4257" s="25" t="s">
        <v>18854</v>
      </c>
      <c r="B4257" s="125" t="s">
        <v>20419</v>
      </c>
    </row>
    <row r="4258" spans="1:2">
      <c r="A4258" s="25" t="s">
        <v>22662</v>
      </c>
      <c r="B4258" s="125" t="s">
        <v>20419</v>
      </c>
    </row>
    <row r="4259" spans="1:2">
      <c r="A4259" s="25" t="s">
        <v>22663</v>
      </c>
      <c r="B4259" s="125" t="s">
        <v>20419</v>
      </c>
    </row>
    <row r="4260" spans="1:2">
      <c r="A4260" s="25" t="s">
        <v>10176</v>
      </c>
      <c r="B4260" s="125" t="s">
        <v>20419</v>
      </c>
    </row>
    <row r="4261" spans="1:2">
      <c r="A4261" s="25" t="s">
        <v>22664</v>
      </c>
      <c r="B4261" s="125" t="s">
        <v>20419</v>
      </c>
    </row>
    <row r="4262" spans="1:2">
      <c r="A4262" s="25" t="s">
        <v>22665</v>
      </c>
      <c r="B4262" s="125" t="s">
        <v>20419</v>
      </c>
    </row>
    <row r="4263" spans="1:2">
      <c r="A4263" s="25" t="s">
        <v>17064</v>
      </c>
      <c r="B4263" s="25" t="s">
        <v>20406</v>
      </c>
    </row>
    <row r="4264" spans="1:2">
      <c r="A4264" s="25" t="s">
        <v>23916</v>
      </c>
      <c r="B4264" s="25" t="s">
        <v>20406</v>
      </c>
    </row>
    <row r="4265" spans="1:2">
      <c r="A4265" s="25" t="s">
        <v>23917</v>
      </c>
      <c r="B4265" s="25" t="s">
        <v>20406</v>
      </c>
    </row>
    <row r="4266" spans="1:2">
      <c r="A4266" s="25" t="s">
        <v>22666</v>
      </c>
      <c r="B4266" s="25" t="s">
        <v>20406</v>
      </c>
    </row>
    <row r="4267" spans="1:2">
      <c r="A4267" s="25" t="s">
        <v>22667</v>
      </c>
      <c r="B4267" s="25" t="s">
        <v>20406</v>
      </c>
    </row>
    <row r="4268" spans="1:2">
      <c r="A4268" s="25" t="s">
        <v>22668</v>
      </c>
      <c r="B4268" s="25" t="s">
        <v>20406</v>
      </c>
    </row>
    <row r="4269" spans="1:2">
      <c r="A4269" s="25" t="s">
        <v>22669</v>
      </c>
      <c r="B4269" s="25" t="s">
        <v>20406</v>
      </c>
    </row>
    <row r="4270" spans="1:2">
      <c r="A4270" s="25" t="s">
        <v>22670</v>
      </c>
      <c r="B4270" s="25" t="s">
        <v>20406</v>
      </c>
    </row>
    <row r="4271" spans="1:2">
      <c r="A4271" s="25" t="s">
        <v>22671</v>
      </c>
      <c r="B4271" s="25" t="s">
        <v>20406</v>
      </c>
    </row>
    <row r="4272" spans="1:2">
      <c r="A4272" s="25" t="s">
        <v>22672</v>
      </c>
      <c r="B4272" s="25" t="s">
        <v>20406</v>
      </c>
    </row>
    <row r="4273" spans="1:2">
      <c r="A4273" s="25" t="s">
        <v>22673</v>
      </c>
      <c r="B4273" s="25" t="s">
        <v>20406</v>
      </c>
    </row>
    <row r="4274" spans="1:2">
      <c r="A4274" s="25" t="s">
        <v>22674</v>
      </c>
      <c r="B4274" s="25" t="s">
        <v>20406</v>
      </c>
    </row>
    <row r="4275" spans="1:2">
      <c r="A4275" s="25" t="s">
        <v>22675</v>
      </c>
      <c r="B4275" s="25" t="s">
        <v>20406</v>
      </c>
    </row>
    <row r="4276" spans="1:2">
      <c r="A4276" s="25" t="s">
        <v>22676</v>
      </c>
      <c r="B4276" s="25" t="s">
        <v>20406</v>
      </c>
    </row>
    <row r="4277" spans="1:2">
      <c r="A4277" s="25" t="s">
        <v>22677</v>
      </c>
      <c r="B4277" s="25" t="s">
        <v>20406</v>
      </c>
    </row>
    <row r="4278" spans="1:2">
      <c r="A4278" s="25" t="s">
        <v>22678</v>
      </c>
      <c r="B4278" s="125" t="s">
        <v>20419</v>
      </c>
    </row>
    <row r="4279" spans="1:2">
      <c r="A4279" s="25" t="s">
        <v>22679</v>
      </c>
      <c r="B4279" s="25" t="s">
        <v>20406</v>
      </c>
    </row>
    <row r="4280" spans="1:2">
      <c r="A4280" s="25" t="s">
        <v>22680</v>
      </c>
      <c r="B4280" s="25" t="s">
        <v>20406</v>
      </c>
    </row>
    <row r="4281" spans="1:2">
      <c r="A4281" s="25" t="s">
        <v>22681</v>
      </c>
      <c r="B4281" s="25" t="s">
        <v>20406</v>
      </c>
    </row>
    <row r="4282" spans="1:2">
      <c r="A4282" s="25" t="s">
        <v>14042</v>
      </c>
      <c r="B4282" s="125" t="s">
        <v>20419</v>
      </c>
    </row>
    <row r="4283" spans="1:2">
      <c r="A4283" s="25" t="s">
        <v>22682</v>
      </c>
      <c r="B4283" s="125" t="s">
        <v>20419</v>
      </c>
    </row>
    <row r="4284" spans="1:2">
      <c r="A4284" s="25" t="s">
        <v>22683</v>
      </c>
      <c r="B4284" s="125" t="s">
        <v>20419</v>
      </c>
    </row>
    <row r="4285" spans="1:2">
      <c r="A4285" s="25" t="s">
        <v>23918</v>
      </c>
      <c r="B4285" s="125" t="s">
        <v>20419</v>
      </c>
    </row>
    <row r="4286" spans="1:2">
      <c r="A4286" s="25" t="s">
        <v>18729</v>
      </c>
      <c r="B4286" s="125" t="s">
        <v>20419</v>
      </c>
    </row>
    <row r="4287" spans="1:2">
      <c r="A4287" s="25" t="s">
        <v>18288</v>
      </c>
      <c r="B4287" s="125" t="s">
        <v>20419</v>
      </c>
    </row>
    <row r="4288" spans="1:2">
      <c r="A4288" s="25" t="s">
        <v>15808</v>
      </c>
      <c r="B4288" s="125" t="s">
        <v>20419</v>
      </c>
    </row>
    <row r="4289" spans="1:2">
      <c r="A4289" s="25" t="s">
        <v>14443</v>
      </c>
      <c r="B4289" s="125" t="s">
        <v>20419</v>
      </c>
    </row>
    <row r="4290" spans="1:2">
      <c r="A4290" s="25" t="s">
        <v>18111</v>
      </c>
      <c r="B4290" s="125" t="s">
        <v>20419</v>
      </c>
    </row>
    <row r="4291" spans="1:2">
      <c r="A4291" s="25" t="s">
        <v>8865</v>
      </c>
      <c r="B4291" s="125" t="s">
        <v>20419</v>
      </c>
    </row>
    <row r="4292" spans="1:2">
      <c r="A4292" s="25" t="s">
        <v>15156</v>
      </c>
      <c r="B4292" s="125" t="s">
        <v>20419</v>
      </c>
    </row>
    <row r="4293" spans="1:2">
      <c r="A4293" s="25" t="s">
        <v>15001</v>
      </c>
      <c r="B4293" s="125" t="s">
        <v>20419</v>
      </c>
    </row>
    <row r="4294" spans="1:2">
      <c r="A4294" s="25" t="s">
        <v>15153</v>
      </c>
      <c r="B4294" s="125" t="s">
        <v>20419</v>
      </c>
    </row>
    <row r="4295" spans="1:2">
      <c r="A4295" s="25" t="s">
        <v>12612</v>
      </c>
      <c r="B4295" s="25" t="s">
        <v>20406</v>
      </c>
    </row>
    <row r="4296" spans="1:2">
      <c r="A4296" s="25" t="s">
        <v>8753</v>
      </c>
      <c r="B4296" s="125" t="s">
        <v>20419</v>
      </c>
    </row>
    <row r="4297" spans="1:2">
      <c r="A4297" s="25" t="s">
        <v>19864</v>
      </c>
      <c r="B4297" s="125" t="s">
        <v>20419</v>
      </c>
    </row>
    <row r="4298" spans="1:2">
      <c r="A4298" s="25" t="s">
        <v>16872</v>
      </c>
      <c r="B4298" s="125" t="s">
        <v>20419</v>
      </c>
    </row>
    <row r="4299" spans="1:2">
      <c r="A4299" s="25" t="s">
        <v>17788</v>
      </c>
      <c r="B4299" s="125" t="s">
        <v>20419</v>
      </c>
    </row>
    <row r="4300" spans="1:2">
      <c r="A4300" s="25" t="s">
        <v>22685</v>
      </c>
      <c r="B4300" s="125" t="s">
        <v>20419</v>
      </c>
    </row>
    <row r="4301" spans="1:2">
      <c r="A4301" s="25" t="s">
        <v>14260</v>
      </c>
      <c r="B4301" s="25" t="s">
        <v>20406</v>
      </c>
    </row>
    <row r="4302" spans="1:2">
      <c r="A4302" s="25" t="s">
        <v>13770</v>
      </c>
      <c r="B4302" s="125" t="s">
        <v>20419</v>
      </c>
    </row>
    <row r="4303" spans="1:2">
      <c r="A4303" s="25" t="s">
        <v>16869</v>
      </c>
      <c r="B4303" s="125" t="s">
        <v>20419</v>
      </c>
    </row>
    <row r="4304" spans="1:2">
      <c r="A4304" s="25" t="s">
        <v>22686</v>
      </c>
      <c r="B4304" s="125" t="s">
        <v>20419</v>
      </c>
    </row>
    <row r="4305" spans="1:2">
      <c r="A4305" s="25" t="s">
        <v>23919</v>
      </c>
      <c r="B4305" s="25" t="s">
        <v>20406</v>
      </c>
    </row>
    <row r="4306" spans="1:2">
      <c r="A4306" s="25" t="s">
        <v>23920</v>
      </c>
      <c r="B4306" s="25" t="s">
        <v>20406</v>
      </c>
    </row>
    <row r="4307" spans="1:2">
      <c r="A4307" s="25" t="s">
        <v>22687</v>
      </c>
      <c r="B4307" s="25" t="s">
        <v>20406</v>
      </c>
    </row>
    <row r="4308" spans="1:2">
      <c r="A4308" s="25" t="s">
        <v>22688</v>
      </c>
      <c r="B4308" s="25" t="s">
        <v>20406</v>
      </c>
    </row>
    <row r="4309" spans="1:2">
      <c r="A4309" s="25" t="s">
        <v>23921</v>
      </c>
      <c r="B4309" s="25" t="s">
        <v>20406</v>
      </c>
    </row>
    <row r="4310" spans="1:2">
      <c r="A4310" s="25" t="s">
        <v>22689</v>
      </c>
      <c r="B4310" s="125" t="s">
        <v>20419</v>
      </c>
    </row>
    <row r="4311" spans="1:2">
      <c r="A4311" s="25" t="s">
        <v>18396</v>
      </c>
      <c r="B4311" s="125" t="s">
        <v>20419</v>
      </c>
    </row>
    <row r="4312" spans="1:2">
      <c r="A4312" s="25" t="s">
        <v>18667</v>
      </c>
      <c r="B4312" s="125" t="s">
        <v>20419</v>
      </c>
    </row>
    <row r="4313" spans="1:2">
      <c r="A4313" s="25" t="s">
        <v>18654</v>
      </c>
      <c r="B4313" s="125" t="s">
        <v>20419</v>
      </c>
    </row>
    <row r="4314" spans="1:2">
      <c r="A4314" s="25" t="s">
        <v>10255</v>
      </c>
      <c r="B4314" s="125" t="s">
        <v>20419</v>
      </c>
    </row>
    <row r="4315" spans="1:2">
      <c r="A4315" s="25" t="s">
        <v>9452</v>
      </c>
      <c r="B4315" s="125" t="s">
        <v>20419</v>
      </c>
    </row>
    <row r="4316" spans="1:2">
      <c r="A4316" s="25" t="s">
        <v>8589</v>
      </c>
      <c r="B4316" s="125" t="s">
        <v>20419</v>
      </c>
    </row>
    <row r="4317" spans="1:2">
      <c r="A4317" s="25" t="s">
        <v>22690</v>
      </c>
      <c r="B4317" s="125" t="s">
        <v>20419</v>
      </c>
    </row>
    <row r="4318" spans="1:2">
      <c r="A4318" s="25" t="s">
        <v>16128</v>
      </c>
      <c r="B4318" s="125" t="s">
        <v>20419</v>
      </c>
    </row>
    <row r="4319" spans="1:2">
      <c r="A4319" s="25" t="s">
        <v>15078</v>
      </c>
      <c r="B4319" s="125" t="s">
        <v>20419</v>
      </c>
    </row>
    <row r="4320" spans="1:2">
      <c r="A4320" s="25" t="s">
        <v>19607</v>
      </c>
      <c r="B4320" s="125" t="s">
        <v>20419</v>
      </c>
    </row>
    <row r="4321" spans="1:2">
      <c r="A4321" s="25" t="s">
        <v>18638</v>
      </c>
      <c r="B4321" s="125" t="s">
        <v>20419</v>
      </c>
    </row>
    <row r="4322" spans="1:2">
      <c r="A4322" s="25" t="s">
        <v>23922</v>
      </c>
      <c r="B4322" s="25" t="s">
        <v>20406</v>
      </c>
    </row>
    <row r="4323" spans="1:2">
      <c r="A4323" s="25" t="s">
        <v>22691</v>
      </c>
      <c r="B4323" s="25" t="s">
        <v>20406</v>
      </c>
    </row>
    <row r="4324" spans="1:2">
      <c r="A4324" s="25" t="s">
        <v>22692</v>
      </c>
      <c r="B4324" s="25" t="s">
        <v>20406</v>
      </c>
    </row>
    <row r="4325" spans="1:2">
      <c r="A4325" s="25" t="s">
        <v>23923</v>
      </c>
      <c r="B4325" s="25" t="s">
        <v>20406</v>
      </c>
    </row>
    <row r="4326" spans="1:2">
      <c r="A4326" s="25" t="s">
        <v>22693</v>
      </c>
      <c r="B4326" s="25" t="s">
        <v>20406</v>
      </c>
    </row>
    <row r="4327" spans="1:2">
      <c r="A4327" s="25" t="s">
        <v>22694</v>
      </c>
      <c r="B4327" s="25" t="s">
        <v>20406</v>
      </c>
    </row>
    <row r="4328" spans="1:2">
      <c r="A4328" s="25" t="s">
        <v>22695</v>
      </c>
      <c r="B4328" s="25" t="s">
        <v>20406</v>
      </c>
    </row>
    <row r="4329" spans="1:2">
      <c r="A4329" s="25" t="s">
        <v>22696</v>
      </c>
      <c r="B4329" s="125" t="s">
        <v>20419</v>
      </c>
    </row>
    <row r="4330" spans="1:2">
      <c r="A4330" s="25" t="s">
        <v>11962</v>
      </c>
      <c r="B4330" s="125" t="s">
        <v>20419</v>
      </c>
    </row>
    <row r="4331" spans="1:2">
      <c r="A4331" s="25" t="s">
        <v>11336</v>
      </c>
      <c r="B4331" s="125" t="s">
        <v>20419</v>
      </c>
    </row>
    <row r="4332" spans="1:2">
      <c r="A4332" s="25" t="s">
        <v>9394</v>
      </c>
      <c r="B4332" s="125" t="s">
        <v>20419</v>
      </c>
    </row>
    <row r="4333" spans="1:2">
      <c r="A4333" s="25" t="s">
        <v>22697</v>
      </c>
      <c r="B4333" s="125" t="s">
        <v>20419</v>
      </c>
    </row>
    <row r="4334" spans="1:2">
      <c r="A4334" s="25" t="s">
        <v>14551</v>
      </c>
      <c r="B4334" s="125" t="s">
        <v>20419</v>
      </c>
    </row>
    <row r="4335" spans="1:2">
      <c r="A4335" s="25" t="s">
        <v>22698</v>
      </c>
      <c r="B4335" s="125" t="s">
        <v>20419</v>
      </c>
    </row>
    <row r="4336" spans="1:2">
      <c r="A4336" s="25" t="s">
        <v>11596</v>
      </c>
      <c r="B4336" s="125" t="s">
        <v>20419</v>
      </c>
    </row>
    <row r="4337" spans="1:2">
      <c r="A4337" s="25" t="s">
        <v>18405</v>
      </c>
      <c r="B4337" s="125" t="s">
        <v>20419</v>
      </c>
    </row>
    <row r="4338" spans="1:2">
      <c r="A4338" s="25" t="s">
        <v>18635</v>
      </c>
      <c r="B4338" s="125" t="s">
        <v>20419</v>
      </c>
    </row>
    <row r="4339" spans="1:2">
      <c r="A4339" s="25" t="s">
        <v>22699</v>
      </c>
      <c r="B4339" s="125" t="s">
        <v>20419</v>
      </c>
    </row>
    <row r="4340" spans="1:2">
      <c r="A4340" s="25" t="s">
        <v>9147</v>
      </c>
      <c r="B4340" s="125" t="s">
        <v>20419</v>
      </c>
    </row>
    <row r="4341" spans="1:2">
      <c r="A4341" s="25" t="s">
        <v>22700</v>
      </c>
      <c r="B4341" s="25" t="s">
        <v>20406</v>
      </c>
    </row>
    <row r="4342" spans="1:2">
      <c r="A4342" s="25" t="s">
        <v>23924</v>
      </c>
      <c r="B4342" s="25" t="s">
        <v>20406</v>
      </c>
    </row>
    <row r="4343" spans="1:2">
      <c r="A4343" s="25" t="s">
        <v>22701</v>
      </c>
      <c r="B4343" s="125" t="s">
        <v>20419</v>
      </c>
    </row>
    <row r="4344" spans="1:2">
      <c r="A4344" s="25" t="s">
        <v>22703</v>
      </c>
      <c r="B4344" s="125" t="s">
        <v>20419</v>
      </c>
    </row>
    <row r="4345" spans="1:2">
      <c r="A4345" s="25" t="s">
        <v>10795</v>
      </c>
      <c r="B4345" s="125" t="s">
        <v>20419</v>
      </c>
    </row>
    <row r="4346" spans="1:2">
      <c r="A4346" s="25" t="s">
        <v>8679</v>
      </c>
      <c r="B4346" s="125" t="s">
        <v>20419</v>
      </c>
    </row>
    <row r="4347" spans="1:2">
      <c r="A4347" s="25" t="s">
        <v>22704</v>
      </c>
      <c r="B4347" s="125" t="s">
        <v>20419</v>
      </c>
    </row>
    <row r="4348" spans="1:2">
      <c r="A4348" s="25" t="s">
        <v>22705</v>
      </c>
      <c r="B4348" s="125" t="s">
        <v>20419</v>
      </c>
    </row>
    <row r="4349" spans="1:2">
      <c r="A4349" s="25" t="s">
        <v>23925</v>
      </c>
      <c r="B4349" s="125" t="s">
        <v>20419</v>
      </c>
    </row>
    <row r="4350" spans="1:2">
      <c r="A4350" s="25" t="s">
        <v>22706</v>
      </c>
      <c r="B4350" s="125" t="s">
        <v>20419</v>
      </c>
    </row>
    <row r="4351" spans="1:2">
      <c r="A4351" s="25" t="s">
        <v>19906</v>
      </c>
      <c r="B4351" s="25" t="s">
        <v>20406</v>
      </c>
    </row>
    <row r="4352" spans="1:2">
      <c r="A4352" s="25" t="s">
        <v>19081</v>
      </c>
      <c r="B4352" s="125" t="s">
        <v>20419</v>
      </c>
    </row>
    <row r="4353" spans="1:2">
      <c r="A4353" s="25" t="s">
        <v>23926</v>
      </c>
      <c r="B4353" s="25" t="s">
        <v>20406</v>
      </c>
    </row>
    <row r="4354" spans="1:2">
      <c r="A4354" s="25" t="s">
        <v>22707</v>
      </c>
      <c r="B4354" s="25" t="s">
        <v>20406</v>
      </c>
    </row>
    <row r="4355" spans="1:2">
      <c r="A4355" s="25" t="s">
        <v>22708</v>
      </c>
      <c r="B4355" s="25" t="s">
        <v>20406</v>
      </c>
    </row>
    <row r="4356" spans="1:2">
      <c r="A4356" s="25" t="s">
        <v>22709</v>
      </c>
      <c r="B4356" s="25" t="s">
        <v>20406</v>
      </c>
    </row>
    <row r="4357" spans="1:2">
      <c r="A4357" s="25" t="s">
        <v>22710</v>
      </c>
      <c r="B4357" s="125" t="s">
        <v>20419</v>
      </c>
    </row>
    <row r="4358" spans="1:2">
      <c r="A4358" s="25" t="s">
        <v>22711</v>
      </c>
      <c r="B4358" s="125" t="s">
        <v>20419</v>
      </c>
    </row>
    <row r="4359" spans="1:2">
      <c r="A4359" s="25" t="s">
        <v>22712</v>
      </c>
      <c r="B4359" s="125" t="s">
        <v>20419</v>
      </c>
    </row>
    <row r="4360" spans="1:2">
      <c r="A4360" s="25" t="s">
        <v>10215</v>
      </c>
      <c r="B4360" s="125" t="s">
        <v>20419</v>
      </c>
    </row>
    <row r="4361" spans="1:2">
      <c r="A4361" s="25" t="s">
        <v>10160</v>
      </c>
      <c r="B4361" s="125" t="s">
        <v>20419</v>
      </c>
    </row>
    <row r="4362" spans="1:2">
      <c r="A4362" s="25" t="s">
        <v>10266</v>
      </c>
      <c r="B4362" s="125" t="s">
        <v>20419</v>
      </c>
    </row>
    <row r="4363" spans="1:2">
      <c r="A4363" s="25" t="s">
        <v>20035</v>
      </c>
      <c r="B4363" s="125" t="s">
        <v>20419</v>
      </c>
    </row>
    <row r="4364" spans="1:2">
      <c r="A4364" s="25" t="s">
        <v>15094</v>
      </c>
      <c r="B4364" s="125" t="s">
        <v>20419</v>
      </c>
    </row>
    <row r="4365" spans="1:2">
      <c r="A4365" s="25" t="s">
        <v>22713</v>
      </c>
      <c r="B4365" s="125" t="s">
        <v>20419</v>
      </c>
    </row>
    <row r="4366" spans="1:2">
      <c r="A4366" s="25" t="s">
        <v>22714</v>
      </c>
      <c r="B4366" s="25" t="s">
        <v>20406</v>
      </c>
    </row>
    <row r="4367" spans="1:2">
      <c r="A4367" s="25" t="s">
        <v>22715</v>
      </c>
      <c r="B4367" s="25" t="s">
        <v>20406</v>
      </c>
    </row>
    <row r="4368" spans="1:2">
      <c r="A4368" s="25" t="s">
        <v>23927</v>
      </c>
      <c r="B4368" s="25" t="s">
        <v>20406</v>
      </c>
    </row>
    <row r="4369" spans="1:2">
      <c r="A4369" s="25" t="s">
        <v>22716</v>
      </c>
      <c r="B4369" s="25" t="s">
        <v>20406</v>
      </c>
    </row>
    <row r="4370" spans="1:2">
      <c r="A4370" s="25" t="s">
        <v>22717</v>
      </c>
      <c r="B4370" s="25" t="s">
        <v>20406</v>
      </c>
    </row>
    <row r="4371" spans="1:2">
      <c r="A4371" s="25" t="s">
        <v>22718</v>
      </c>
      <c r="B4371" s="125" t="s">
        <v>20419</v>
      </c>
    </row>
    <row r="4372" spans="1:2">
      <c r="A4372" s="25" t="s">
        <v>11969</v>
      </c>
      <c r="B4372" s="125" t="s">
        <v>20419</v>
      </c>
    </row>
    <row r="4373" spans="1:2">
      <c r="A4373" s="25" t="s">
        <v>11501</v>
      </c>
      <c r="B4373" s="125" t="s">
        <v>20419</v>
      </c>
    </row>
    <row r="4374" spans="1:2">
      <c r="A4374" s="25" t="s">
        <v>16020</v>
      </c>
      <c r="B4374" s="125" t="s">
        <v>20419</v>
      </c>
    </row>
    <row r="4375" spans="1:2">
      <c r="A4375" s="25" t="s">
        <v>22719</v>
      </c>
      <c r="B4375" s="125" t="s">
        <v>20419</v>
      </c>
    </row>
    <row r="4376" spans="1:2">
      <c r="A4376" s="25" t="s">
        <v>22720</v>
      </c>
      <c r="B4376" s="125" t="s">
        <v>20419</v>
      </c>
    </row>
    <row r="4377" spans="1:2">
      <c r="A4377" s="25" t="s">
        <v>8580</v>
      </c>
      <c r="B4377" s="125" t="s">
        <v>20419</v>
      </c>
    </row>
    <row r="4378" spans="1:2">
      <c r="A4378" s="25" t="s">
        <v>10163</v>
      </c>
      <c r="B4378" s="125" t="s">
        <v>20419</v>
      </c>
    </row>
    <row r="4379" spans="1:2">
      <c r="A4379" s="25" t="s">
        <v>8584</v>
      </c>
      <c r="B4379" s="125" t="s">
        <v>20419</v>
      </c>
    </row>
    <row r="4380" spans="1:2">
      <c r="A4380" s="25" t="s">
        <v>22721</v>
      </c>
      <c r="B4380" s="25" t="s">
        <v>20406</v>
      </c>
    </row>
    <row r="4381" spans="1:2">
      <c r="A4381" s="25" t="s">
        <v>23928</v>
      </c>
      <c r="B4381" s="25" t="s">
        <v>20406</v>
      </c>
    </row>
    <row r="4382" spans="1:2">
      <c r="A4382" s="25" t="s">
        <v>22722</v>
      </c>
      <c r="B4382" s="25" t="s">
        <v>20406</v>
      </c>
    </row>
    <row r="4383" spans="1:2">
      <c r="A4383" s="25" t="s">
        <v>22723</v>
      </c>
      <c r="B4383" s="25" t="s">
        <v>20406</v>
      </c>
    </row>
    <row r="4384" spans="1:2">
      <c r="A4384" s="25" t="s">
        <v>22724</v>
      </c>
      <c r="B4384" s="25" t="s">
        <v>20406</v>
      </c>
    </row>
    <row r="4385" spans="1:2">
      <c r="A4385" s="25" t="s">
        <v>22725</v>
      </c>
      <c r="B4385" s="25" t="s">
        <v>20406</v>
      </c>
    </row>
    <row r="4386" spans="1:2">
      <c r="A4386" s="25" t="s">
        <v>22726</v>
      </c>
      <c r="B4386" s="25" t="s">
        <v>20406</v>
      </c>
    </row>
    <row r="4387" spans="1:2">
      <c r="A4387" s="25" t="s">
        <v>22726</v>
      </c>
      <c r="B4387" s="25" t="s">
        <v>20406</v>
      </c>
    </row>
    <row r="4388" spans="1:2">
      <c r="A4388" s="25" t="s">
        <v>22727</v>
      </c>
      <c r="B4388" s="25" t="s">
        <v>20406</v>
      </c>
    </row>
    <row r="4389" spans="1:2">
      <c r="A4389" s="25" t="s">
        <v>22728</v>
      </c>
      <c r="B4389" s="25" t="s">
        <v>20406</v>
      </c>
    </row>
    <row r="4390" spans="1:2">
      <c r="A4390" s="25" t="s">
        <v>22729</v>
      </c>
      <c r="B4390" s="25" t="s">
        <v>20406</v>
      </c>
    </row>
    <row r="4391" spans="1:2">
      <c r="A4391" s="25" t="s">
        <v>22730</v>
      </c>
      <c r="B4391" s="25" t="s">
        <v>20406</v>
      </c>
    </row>
    <row r="4392" spans="1:2">
      <c r="A4392" s="25" t="s">
        <v>22731</v>
      </c>
      <c r="B4392" s="25" t="s">
        <v>20406</v>
      </c>
    </row>
    <row r="4393" spans="1:2">
      <c r="A4393" s="25" t="s">
        <v>22732</v>
      </c>
      <c r="B4393" s="25" t="s">
        <v>20406</v>
      </c>
    </row>
    <row r="4394" spans="1:2">
      <c r="A4394" s="25" t="s">
        <v>22733</v>
      </c>
      <c r="B4394" s="25" t="s">
        <v>20406</v>
      </c>
    </row>
    <row r="4395" spans="1:2">
      <c r="A4395" s="25" t="s">
        <v>22734</v>
      </c>
      <c r="B4395" s="25" t="s">
        <v>20406</v>
      </c>
    </row>
    <row r="4396" spans="1:2">
      <c r="A4396" s="25" t="s">
        <v>22735</v>
      </c>
      <c r="B4396" s="25" t="s">
        <v>20406</v>
      </c>
    </row>
    <row r="4397" spans="1:2">
      <c r="A4397" s="25" t="s">
        <v>22736</v>
      </c>
      <c r="B4397" s="25" t="s">
        <v>20406</v>
      </c>
    </row>
    <row r="4398" spans="1:2">
      <c r="A4398" s="25" t="s">
        <v>22737</v>
      </c>
      <c r="B4398" s="25" t="s">
        <v>20406</v>
      </c>
    </row>
    <row r="4399" spans="1:2">
      <c r="A4399" s="25" t="s">
        <v>22738</v>
      </c>
      <c r="B4399" s="25" t="s">
        <v>20406</v>
      </c>
    </row>
    <row r="4400" spans="1:2">
      <c r="A4400" s="25" t="s">
        <v>22738</v>
      </c>
      <c r="B4400" s="25" t="s">
        <v>20406</v>
      </c>
    </row>
    <row r="4401" spans="1:2">
      <c r="A4401" s="25" t="s">
        <v>22739</v>
      </c>
      <c r="B4401" s="125" t="s">
        <v>20419</v>
      </c>
    </row>
    <row r="4402" spans="1:2">
      <c r="A4402" s="25" t="s">
        <v>12854</v>
      </c>
      <c r="B4402" s="125" t="s">
        <v>20419</v>
      </c>
    </row>
    <row r="4403" spans="1:2">
      <c r="A4403" s="25" t="s">
        <v>17034</v>
      </c>
      <c r="B4403" s="125" t="s">
        <v>20419</v>
      </c>
    </row>
    <row r="4404" spans="1:2">
      <c r="A4404" s="25" t="s">
        <v>22740</v>
      </c>
      <c r="B4404" s="125" t="s">
        <v>20419</v>
      </c>
    </row>
    <row r="4405" spans="1:2">
      <c r="A4405" s="25" t="s">
        <v>22741</v>
      </c>
      <c r="B4405" s="125" t="s">
        <v>20419</v>
      </c>
    </row>
    <row r="4406" spans="1:2">
      <c r="A4406" s="25" t="s">
        <v>22742</v>
      </c>
      <c r="B4406" s="125" t="s">
        <v>20419</v>
      </c>
    </row>
    <row r="4407" spans="1:2">
      <c r="A4407" s="25" t="s">
        <v>12623</v>
      </c>
      <c r="B4407" s="125" t="s">
        <v>20419</v>
      </c>
    </row>
    <row r="4408" spans="1:2">
      <c r="A4408" s="25" t="s">
        <v>10040</v>
      </c>
      <c r="B4408" s="125" t="s">
        <v>20419</v>
      </c>
    </row>
    <row r="4409" spans="1:2">
      <c r="A4409" s="25" t="s">
        <v>13084</v>
      </c>
      <c r="B4409" s="125" t="s">
        <v>20419</v>
      </c>
    </row>
    <row r="4410" spans="1:2">
      <c r="A4410" s="25" t="s">
        <v>9030</v>
      </c>
      <c r="B4410" s="125" t="s">
        <v>20419</v>
      </c>
    </row>
    <row r="4411" spans="1:2">
      <c r="A4411" s="25" t="s">
        <v>11516</v>
      </c>
      <c r="B4411" s="125" t="s">
        <v>20419</v>
      </c>
    </row>
    <row r="4412" spans="1:2">
      <c r="A4412" s="25" t="s">
        <v>23929</v>
      </c>
      <c r="B4412" s="125" t="s">
        <v>20419</v>
      </c>
    </row>
    <row r="4413" spans="1:2">
      <c r="A4413" s="25" t="s">
        <v>10753</v>
      </c>
      <c r="B4413" s="125" t="s">
        <v>20419</v>
      </c>
    </row>
    <row r="4414" spans="1:2">
      <c r="A4414" s="25" t="s">
        <v>10465</v>
      </c>
      <c r="B4414" s="125" t="s">
        <v>20419</v>
      </c>
    </row>
    <row r="4415" spans="1:2">
      <c r="A4415" s="25" t="s">
        <v>13713</v>
      </c>
      <c r="B4415" s="125" t="s">
        <v>20419</v>
      </c>
    </row>
    <row r="4416" spans="1:2">
      <c r="A4416" s="25" t="s">
        <v>19700</v>
      </c>
      <c r="B4416" s="125" t="s">
        <v>20419</v>
      </c>
    </row>
    <row r="4417" spans="1:2">
      <c r="A4417" s="25" t="s">
        <v>22743</v>
      </c>
      <c r="B4417" s="125" t="s">
        <v>20419</v>
      </c>
    </row>
    <row r="4418" spans="1:2">
      <c r="A4418" s="25" t="s">
        <v>10008</v>
      </c>
      <c r="B4418" s="125" t="s">
        <v>20419</v>
      </c>
    </row>
    <row r="4419" spans="1:2">
      <c r="A4419" s="25" t="s">
        <v>13163</v>
      </c>
      <c r="B4419" s="125" t="s">
        <v>20419</v>
      </c>
    </row>
    <row r="4420" spans="1:2">
      <c r="A4420" s="25" t="s">
        <v>16540</v>
      </c>
      <c r="B4420" s="125" t="s">
        <v>20419</v>
      </c>
    </row>
    <row r="4421" spans="1:2">
      <c r="A4421" s="25" t="s">
        <v>11934</v>
      </c>
      <c r="B4421" s="125" t="s">
        <v>20419</v>
      </c>
    </row>
    <row r="4422" spans="1:2">
      <c r="A4422" s="25" t="s">
        <v>12496</v>
      </c>
      <c r="B4422" s="125" t="s">
        <v>20419</v>
      </c>
    </row>
    <row r="4423" spans="1:2">
      <c r="A4423" s="25" t="s">
        <v>23930</v>
      </c>
      <c r="B4423" s="25" t="s">
        <v>20406</v>
      </c>
    </row>
    <row r="4424" spans="1:2">
      <c r="A4424" s="25" t="s">
        <v>23931</v>
      </c>
      <c r="B4424" s="25" t="s">
        <v>20406</v>
      </c>
    </row>
    <row r="4425" spans="1:2">
      <c r="A4425" s="25" t="s">
        <v>23932</v>
      </c>
      <c r="B4425" s="25" t="s">
        <v>20406</v>
      </c>
    </row>
    <row r="4426" spans="1:2">
      <c r="A4426" s="25" t="s">
        <v>23933</v>
      </c>
      <c r="B4426" s="25" t="s">
        <v>20406</v>
      </c>
    </row>
    <row r="4427" spans="1:2">
      <c r="A4427" s="25" t="s">
        <v>22744</v>
      </c>
      <c r="B4427" s="25" t="s">
        <v>20406</v>
      </c>
    </row>
    <row r="4428" spans="1:2">
      <c r="A4428" s="25" t="s">
        <v>22744</v>
      </c>
      <c r="B4428" s="25" t="s">
        <v>20406</v>
      </c>
    </row>
    <row r="4429" spans="1:2">
      <c r="A4429" s="25" t="s">
        <v>22745</v>
      </c>
      <c r="B4429" s="25" t="s">
        <v>20406</v>
      </c>
    </row>
    <row r="4430" spans="1:2">
      <c r="A4430" s="25" t="s">
        <v>22746</v>
      </c>
      <c r="B4430" s="25" t="s">
        <v>20406</v>
      </c>
    </row>
    <row r="4431" spans="1:2">
      <c r="A4431" s="25" t="s">
        <v>22747</v>
      </c>
      <c r="B4431" s="25" t="s">
        <v>20406</v>
      </c>
    </row>
    <row r="4432" spans="1:2">
      <c r="A4432" s="25" t="s">
        <v>22748</v>
      </c>
      <c r="B4432" s="25" t="s">
        <v>20406</v>
      </c>
    </row>
    <row r="4433" spans="1:2">
      <c r="A4433" s="25" t="s">
        <v>23934</v>
      </c>
      <c r="B4433" s="25" t="s">
        <v>20406</v>
      </c>
    </row>
    <row r="4434" spans="1:2">
      <c r="A4434" s="25" t="s">
        <v>22749</v>
      </c>
      <c r="B4434" s="25" t="s">
        <v>20406</v>
      </c>
    </row>
    <row r="4435" spans="1:2">
      <c r="A4435" s="25" t="s">
        <v>22750</v>
      </c>
      <c r="B4435" s="25" t="s">
        <v>20406</v>
      </c>
    </row>
    <row r="4436" spans="1:2">
      <c r="A4436" s="25" t="s">
        <v>14151</v>
      </c>
      <c r="B4436" s="125" t="s">
        <v>20419</v>
      </c>
    </row>
    <row r="4437" spans="1:2">
      <c r="A4437" s="25" t="s">
        <v>22751</v>
      </c>
      <c r="B4437" s="125" t="s">
        <v>20419</v>
      </c>
    </row>
    <row r="4438" spans="1:2">
      <c r="A4438" s="25" t="s">
        <v>19815</v>
      </c>
      <c r="B4438" s="125" t="s">
        <v>20419</v>
      </c>
    </row>
    <row r="4439" spans="1:2">
      <c r="A4439" s="25" t="s">
        <v>22752</v>
      </c>
      <c r="B4439" s="125" t="s">
        <v>20419</v>
      </c>
    </row>
    <row r="4440" spans="1:2">
      <c r="A4440" s="25" t="s">
        <v>22753</v>
      </c>
      <c r="B4440" s="125" t="s">
        <v>20419</v>
      </c>
    </row>
    <row r="4441" spans="1:2">
      <c r="A4441" s="25" t="s">
        <v>10585</v>
      </c>
      <c r="B4441" s="125" t="s">
        <v>20419</v>
      </c>
    </row>
    <row r="4442" spans="1:2">
      <c r="A4442" s="25" t="s">
        <v>10587</v>
      </c>
      <c r="B4442" s="125" t="s">
        <v>20419</v>
      </c>
    </row>
    <row r="4443" spans="1:2">
      <c r="A4443" s="25" t="s">
        <v>22754</v>
      </c>
      <c r="B4443" s="125" t="s">
        <v>20419</v>
      </c>
    </row>
    <row r="4444" spans="1:2">
      <c r="A4444" s="25" t="s">
        <v>8287</v>
      </c>
      <c r="B4444" s="125" t="s">
        <v>20419</v>
      </c>
    </row>
    <row r="4445" spans="1:2">
      <c r="A4445" s="25" t="s">
        <v>22755</v>
      </c>
      <c r="B4445" s="125" t="s">
        <v>20419</v>
      </c>
    </row>
    <row r="4446" spans="1:2">
      <c r="A4446" s="25" t="s">
        <v>12847</v>
      </c>
      <c r="B4446" s="125" t="s">
        <v>20419</v>
      </c>
    </row>
    <row r="4447" spans="1:2">
      <c r="A4447" s="25" t="s">
        <v>9343</v>
      </c>
      <c r="B4447" s="125" t="s">
        <v>20419</v>
      </c>
    </row>
    <row r="4448" spans="1:2">
      <c r="A4448" s="25" t="s">
        <v>22756</v>
      </c>
      <c r="B4448" s="125" t="s">
        <v>20419</v>
      </c>
    </row>
    <row r="4449" spans="1:2">
      <c r="A4449" s="25" t="s">
        <v>22757</v>
      </c>
      <c r="B4449" s="125" t="s">
        <v>20419</v>
      </c>
    </row>
    <row r="4450" spans="1:2">
      <c r="A4450" s="25" t="s">
        <v>9347</v>
      </c>
      <c r="B4450" s="125" t="s">
        <v>20419</v>
      </c>
    </row>
    <row r="4451" spans="1:2">
      <c r="A4451" s="25" t="s">
        <v>22758</v>
      </c>
      <c r="B4451" s="125" t="s">
        <v>20419</v>
      </c>
    </row>
    <row r="4452" spans="1:2">
      <c r="A4452" s="25" t="s">
        <v>13462</v>
      </c>
      <c r="B4452" s="125" t="s">
        <v>20419</v>
      </c>
    </row>
    <row r="4453" spans="1:2">
      <c r="A4453" s="25" t="s">
        <v>19955</v>
      </c>
      <c r="B4453" s="125" t="s">
        <v>20419</v>
      </c>
    </row>
    <row r="4454" spans="1:2">
      <c r="A4454" s="25" t="s">
        <v>22759</v>
      </c>
      <c r="B4454" s="125" t="s">
        <v>20419</v>
      </c>
    </row>
    <row r="4455" spans="1:2">
      <c r="A4455" s="25" t="s">
        <v>22760</v>
      </c>
      <c r="B4455" s="25" t="s">
        <v>20406</v>
      </c>
    </row>
    <row r="4456" spans="1:2">
      <c r="A4456" s="25" t="s">
        <v>22761</v>
      </c>
      <c r="B4456" s="25" t="s">
        <v>20406</v>
      </c>
    </row>
    <row r="4457" spans="1:2">
      <c r="A4457" s="25" t="s">
        <v>22761</v>
      </c>
      <c r="B4457" s="25" t="s">
        <v>20406</v>
      </c>
    </row>
    <row r="4458" spans="1:2">
      <c r="A4458" s="25" t="s">
        <v>22762</v>
      </c>
      <c r="B4458" s="25" t="s">
        <v>20406</v>
      </c>
    </row>
    <row r="4459" spans="1:2">
      <c r="A4459" s="25" t="s">
        <v>22763</v>
      </c>
      <c r="B4459" s="25" t="s">
        <v>20406</v>
      </c>
    </row>
    <row r="4460" spans="1:2">
      <c r="A4460" s="25" t="s">
        <v>22764</v>
      </c>
      <c r="B4460" s="25" t="s">
        <v>20406</v>
      </c>
    </row>
    <row r="4461" spans="1:2">
      <c r="A4461" s="25" t="s">
        <v>22765</v>
      </c>
      <c r="B4461" s="25" t="s">
        <v>20406</v>
      </c>
    </row>
    <row r="4462" spans="1:2">
      <c r="A4462" s="25" t="s">
        <v>13620</v>
      </c>
      <c r="B4462" s="125" t="s">
        <v>20419</v>
      </c>
    </row>
    <row r="4463" spans="1:2">
      <c r="A4463" s="25" t="s">
        <v>11558</v>
      </c>
      <c r="B4463" s="125" t="s">
        <v>20419</v>
      </c>
    </row>
    <row r="4464" spans="1:2">
      <c r="A4464" s="25" t="s">
        <v>7544</v>
      </c>
      <c r="B4464" s="125" t="s">
        <v>20419</v>
      </c>
    </row>
    <row r="4465" spans="1:2">
      <c r="A4465" s="25" t="s">
        <v>11347</v>
      </c>
      <c r="B4465" s="125" t="s">
        <v>20419</v>
      </c>
    </row>
    <row r="4466" spans="1:2">
      <c r="A4466" s="25" t="s">
        <v>19485</v>
      </c>
      <c r="B4466" s="125" t="s">
        <v>20419</v>
      </c>
    </row>
    <row r="4467" spans="1:2">
      <c r="A4467" s="25" t="s">
        <v>19477</v>
      </c>
      <c r="B4467" s="125" t="s">
        <v>20419</v>
      </c>
    </row>
    <row r="4468" spans="1:2">
      <c r="A4468" s="25" t="s">
        <v>23935</v>
      </c>
      <c r="B4468" s="25" t="s">
        <v>20406</v>
      </c>
    </row>
    <row r="4469" spans="1:2">
      <c r="A4469" s="25" t="s">
        <v>19226</v>
      </c>
      <c r="B4469" s="125" t="s">
        <v>20419</v>
      </c>
    </row>
    <row r="4470" spans="1:2">
      <c r="A4470" s="25" t="s">
        <v>19734</v>
      </c>
      <c r="B4470" s="125" t="s">
        <v>20419</v>
      </c>
    </row>
    <row r="4471" spans="1:2">
      <c r="A4471" s="25" t="s">
        <v>18527</v>
      </c>
      <c r="B4471" s="125" t="s">
        <v>20419</v>
      </c>
    </row>
    <row r="4472" spans="1:2">
      <c r="A4472" s="25" t="s">
        <v>18057</v>
      </c>
      <c r="B4472" s="125" t="s">
        <v>20419</v>
      </c>
    </row>
    <row r="4473" spans="1:2">
      <c r="A4473" s="25" t="s">
        <v>18108</v>
      </c>
      <c r="B4473" s="125" t="s">
        <v>20419</v>
      </c>
    </row>
    <row r="4474" spans="1:2">
      <c r="A4474" s="25" t="s">
        <v>22766</v>
      </c>
      <c r="B4474" s="25" t="s">
        <v>20406</v>
      </c>
    </row>
    <row r="4475" spans="1:2">
      <c r="A4475" s="25" t="s">
        <v>22767</v>
      </c>
      <c r="B4475" s="25" t="s">
        <v>20406</v>
      </c>
    </row>
    <row r="4476" spans="1:2">
      <c r="A4476" s="25" t="s">
        <v>22768</v>
      </c>
      <c r="B4476" s="25" t="s">
        <v>20406</v>
      </c>
    </row>
    <row r="4477" spans="1:2">
      <c r="A4477" s="25" t="s">
        <v>22769</v>
      </c>
      <c r="B4477" s="25" t="s">
        <v>20406</v>
      </c>
    </row>
    <row r="4478" spans="1:2">
      <c r="A4478" s="25" t="s">
        <v>22770</v>
      </c>
      <c r="B4478" s="25" t="s">
        <v>20406</v>
      </c>
    </row>
    <row r="4479" spans="1:2">
      <c r="A4479" s="25" t="s">
        <v>22771</v>
      </c>
      <c r="B4479" s="25" t="s">
        <v>20406</v>
      </c>
    </row>
    <row r="4480" spans="1:2">
      <c r="A4480" s="25" t="s">
        <v>22772</v>
      </c>
      <c r="B4480" s="25" t="s">
        <v>20406</v>
      </c>
    </row>
    <row r="4481" spans="1:2">
      <c r="A4481" s="25" t="s">
        <v>22773</v>
      </c>
      <c r="B4481" s="25" t="s">
        <v>20406</v>
      </c>
    </row>
    <row r="4482" spans="1:2">
      <c r="A4482" s="25" t="s">
        <v>22774</v>
      </c>
      <c r="B4482" s="25" t="s">
        <v>20406</v>
      </c>
    </row>
    <row r="4483" spans="1:2">
      <c r="A4483" s="25" t="s">
        <v>22775</v>
      </c>
      <c r="B4483" s="25" t="s">
        <v>20406</v>
      </c>
    </row>
    <row r="4484" spans="1:2">
      <c r="A4484" s="25" t="s">
        <v>22776</v>
      </c>
      <c r="B4484" s="25" t="s">
        <v>20406</v>
      </c>
    </row>
    <row r="4485" spans="1:2">
      <c r="A4485" s="25" t="s">
        <v>22777</v>
      </c>
      <c r="B4485" s="25" t="s">
        <v>20406</v>
      </c>
    </row>
    <row r="4486" spans="1:2">
      <c r="A4486" s="25" t="s">
        <v>22778</v>
      </c>
      <c r="B4486" s="25" t="s">
        <v>20406</v>
      </c>
    </row>
    <row r="4487" spans="1:2">
      <c r="A4487" s="25" t="s">
        <v>13871</v>
      </c>
      <c r="B4487" s="125" t="s">
        <v>20419</v>
      </c>
    </row>
    <row r="4488" spans="1:2">
      <c r="A4488" s="25" t="s">
        <v>9882</v>
      </c>
      <c r="B4488" s="125" t="s">
        <v>20419</v>
      </c>
    </row>
    <row r="4489" spans="1:2">
      <c r="A4489" s="25" t="s">
        <v>13092</v>
      </c>
      <c r="B4489" s="25" t="s">
        <v>20406</v>
      </c>
    </row>
    <row r="4490" spans="1:2">
      <c r="A4490" s="25" t="s">
        <v>9173</v>
      </c>
      <c r="B4490" s="125" t="s">
        <v>20419</v>
      </c>
    </row>
    <row r="4491" spans="1:2">
      <c r="A4491" s="25" t="s">
        <v>11082</v>
      </c>
      <c r="B4491" s="125" t="s">
        <v>20419</v>
      </c>
    </row>
    <row r="4492" spans="1:2">
      <c r="A4492" s="25" t="s">
        <v>22779</v>
      </c>
      <c r="B4492" s="125" t="s">
        <v>20419</v>
      </c>
    </row>
    <row r="4493" spans="1:2">
      <c r="A4493" s="25" t="s">
        <v>10701</v>
      </c>
      <c r="B4493" s="125" t="s">
        <v>20419</v>
      </c>
    </row>
    <row r="4494" spans="1:2">
      <c r="A4494" s="25" t="s">
        <v>18399</v>
      </c>
      <c r="B4494" s="125" t="s">
        <v>20419</v>
      </c>
    </row>
    <row r="4495" spans="1:2">
      <c r="A4495" s="25" t="s">
        <v>17370</v>
      </c>
      <c r="B4495" s="125" t="s">
        <v>20419</v>
      </c>
    </row>
    <row r="4496" spans="1:2">
      <c r="A4496" s="25" t="s">
        <v>13066</v>
      </c>
      <c r="B4496" s="125" t="s">
        <v>20419</v>
      </c>
    </row>
    <row r="4497" spans="1:2">
      <c r="A4497" s="25" t="s">
        <v>8859</v>
      </c>
      <c r="B4497" s="125" t="s">
        <v>20419</v>
      </c>
    </row>
    <row r="4498" spans="1:2">
      <c r="A4498" s="25" t="s">
        <v>22780</v>
      </c>
      <c r="B4498" s="25" t="s">
        <v>20406</v>
      </c>
    </row>
    <row r="4499" spans="1:2">
      <c r="A4499" s="25" t="s">
        <v>22781</v>
      </c>
      <c r="B4499" s="25" t="s">
        <v>20406</v>
      </c>
    </row>
    <row r="4500" spans="1:2">
      <c r="A4500" s="25" t="s">
        <v>22782</v>
      </c>
      <c r="B4500" s="25" t="s">
        <v>20406</v>
      </c>
    </row>
    <row r="4501" spans="1:2">
      <c r="A4501" s="25" t="s">
        <v>22783</v>
      </c>
      <c r="B4501" s="25" t="s">
        <v>20406</v>
      </c>
    </row>
    <row r="4502" spans="1:2">
      <c r="A4502" s="25" t="s">
        <v>8098</v>
      </c>
      <c r="B4502" s="125" t="s">
        <v>20419</v>
      </c>
    </row>
    <row r="4503" spans="1:2">
      <c r="A4503" s="25" t="s">
        <v>9096</v>
      </c>
      <c r="B4503" s="125" t="s">
        <v>20419</v>
      </c>
    </row>
    <row r="4504" spans="1:2">
      <c r="A4504" s="25" t="s">
        <v>12050</v>
      </c>
      <c r="B4504" s="125" t="s">
        <v>20419</v>
      </c>
    </row>
    <row r="4505" spans="1:2">
      <c r="A4505" s="25" t="s">
        <v>11765</v>
      </c>
      <c r="B4505" s="125" t="s">
        <v>20419</v>
      </c>
    </row>
    <row r="4506" spans="1:2">
      <c r="A4506" s="25" t="s">
        <v>8954</v>
      </c>
      <c r="B4506" s="125" t="s">
        <v>20419</v>
      </c>
    </row>
    <row r="4507" spans="1:2">
      <c r="A4507" s="25" t="s">
        <v>23936</v>
      </c>
      <c r="B4507" s="25" t="s">
        <v>20406</v>
      </c>
    </row>
    <row r="4508" spans="1:2">
      <c r="A4508" s="25" t="s">
        <v>22785</v>
      </c>
      <c r="B4508" s="25" t="s">
        <v>20406</v>
      </c>
    </row>
    <row r="4509" spans="1:2">
      <c r="A4509" s="25" t="s">
        <v>22786</v>
      </c>
      <c r="B4509" s="25" t="s">
        <v>20406</v>
      </c>
    </row>
    <row r="4510" spans="1:2">
      <c r="A4510" s="25" t="s">
        <v>22787</v>
      </c>
      <c r="B4510" s="25" t="s">
        <v>20406</v>
      </c>
    </row>
    <row r="4511" spans="1:2">
      <c r="A4511" s="25" t="s">
        <v>22788</v>
      </c>
      <c r="B4511" s="25" t="s">
        <v>20406</v>
      </c>
    </row>
    <row r="4512" spans="1:2">
      <c r="A4512" s="25" t="s">
        <v>22789</v>
      </c>
      <c r="B4512" s="25" t="s">
        <v>20406</v>
      </c>
    </row>
    <row r="4513" spans="1:2">
      <c r="A4513" s="25" t="s">
        <v>22790</v>
      </c>
      <c r="B4513" s="25" t="s">
        <v>20406</v>
      </c>
    </row>
    <row r="4514" spans="1:2">
      <c r="A4514" s="25" t="s">
        <v>22791</v>
      </c>
      <c r="B4514" s="25" t="s">
        <v>20406</v>
      </c>
    </row>
    <row r="4515" spans="1:2">
      <c r="A4515" s="25" t="s">
        <v>9138</v>
      </c>
      <c r="B4515" s="125" t="s">
        <v>20419</v>
      </c>
    </row>
    <row r="4516" spans="1:2">
      <c r="A4516" s="25" t="s">
        <v>22792</v>
      </c>
      <c r="B4516" s="125" t="s">
        <v>20419</v>
      </c>
    </row>
    <row r="4517" spans="1:2">
      <c r="A4517" s="25" t="s">
        <v>22793</v>
      </c>
      <c r="B4517" s="125" t="s">
        <v>20419</v>
      </c>
    </row>
    <row r="4518" spans="1:2">
      <c r="A4518" s="25" t="s">
        <v>10168</v>
      </c>
      <c r="B4518" s="25" t="s">
        <v>20406</v>
      </c>
    </row>
    <row r="4519" spans="1:2">
      <c r="A4519" s="25" t="s">
        <v>9909</v>
      </c>
      <c r="B4519" s="25" t="s">
        <v>20406</v>
      </c>
    </row>
    <row r="4520" spans="1:2">
      <c r="A4520" s="25" t="s">
        <v>8312</v>
      </c>
      <c r="B4520" s="125" t="s">
        <v>20419</v>
      </c>
    </row>
    <row r="4521" spans="1:2">
      <c r="A4521" s="25" t="s">
        <v>10647</v>
      </c>
      <c r="B4521" s="125" t="s">
        <v>20419</v>
      </c>
    </row>
    <row r="4522" spans="1:2">
      <c r="A4522" s="25" t="s">
        <v>22794</v>
      </c>
      <c r="B4522" s="25" t="s">
        <v>20406</v>
      </c>
    </row>
    <row r="4523" spans="1:2">
      <c r="A4523" s="25" t="s">
        <v>23937</v>
      </c>
      <c r="B4523" s="25" t="s">
        <v>20406</v>
      </c>
    </row>
    <row r="4524" spans="1:2">
      <c r="A4524" s="25" t="s">
        <v>17769</v>
      </c>
      <c r="B4524" s="125" t="s">
        <v>20419</v>
      </c>
    </row>
    <row r="4525" spans="1:2">
      <c r="A4525" s="25" t="s">
        <v>19711</v>
      </c>
      <c r="B4525" s="125" t="s">
        <v>20419</v>
      </c>
    </row>
    <row r="4526" spans="1:2">
      <c r="A4526" s="25" t="s">
        <v>22795</v>
      </c>
      <c r="B4526" s="25" t="s">
        <v>20406</v>
      </c>
    </row>
    <row r="4527" spans="1:2">
      <c r="A4527" s="25" t="s">
        <v>22796</v>
      </c>
      <c r="B4527" s="25" t="s">
        <v>20406</v>
      </c>
    </row>
    <row r="4528" spans="1:2">
      <c r="A4528" s="25" t="s">
        <v>22797</v>
      </c>
      <c r="B4528" s="25" t="s">
        <v>20406</v>
      </c>
    </row>
    <row r="4529" spans="1:2">
      <c r="A4529" s="25" t="s">
        <v>22798</v>
      </c>
      <c r="B4529" s="25" t="s">
        <v>20406</v>
      </c>
    </row>
    <row r="4530" spans="1:2">
      <c r="A4530" s="25" t="s">
        <v>22799</v>
      </c>
      <c r="B4530" s="25" t="s">
        <v>20406</v>
      </c>
    </row>
    <row r="4531" spans="1:2">
      <c r="A4531" s="25" t="s">
        <v>22800</v>
      </c>
      <c r="B4531" s="25" t="s">
        <v>20406</v>
      </c>
    </row>
    <row r="4532" spans="1:2">
      <c r="A4532" s="25" t="s">
        <v>22801</v>
      </c>
      <c r="B4532" s="25" t="s">
        <v>20406</v>
      </c>
    </row>
    <row r="4533" spans="1:2">
      <c r="A4533" s="25" t="s">
        <v>22802</v>
      </c>
      <c r="B4533" s="25" t="s">
        <v>20406</v>
      </c>
    </row>
    <row r="4534" spans="1:2">
      <c r="A4534" s="25" t="s">
        <v>22803</v>
      </c>
      <c r="B4534" s="25" t="s">
        <v>20406</v>
      </c>
    </row>
    <row r="4535" spans="1:2">
      <c r="A4535" s="25" t="s">
        <v>22804</v>
      </c>
      <c r="B4535" s="25" t="s">
        <v>20406</v>
      </c>
    </row>
    <row r="4536" spans="1:2">
      <c r="A4536" s="25" t="s">
        <v>12269</v>
      </c>
      <c r="B4536" s="125" t="s">
        <v>20419</v>
      </c>
    </row>
    <row r="4537" spans="1:2">
      <c r="A4537" s="25" t="s">
        <v>11519</v>
      </c>
      <c r="B4537" s="125" t="s">
        <v>20419</v>
      </c>
    </row>
    <row r="4538" spans="1:2">
      <c r="A4538" s="25" t="s">
        <v>14645</v>
      </c>
      <c r="B4538" s="125" t="s">
        <v>20419</v>
      </c>
    </row>
    <row r="4539" spans="1:2">
      <c r="A4539" s="25" t="s">
        <v>12388</v>
      </c>
      <c r="B4539" s="125" t="s">
        <v>20419</v>
      </c>
    </row>
    <row r="4540" spans="1:2">
      <c r="A4540" s="25" t="s">
        <v>13195</v>
      </c>
      <c r="B4540" s="125" t="s">
        <v>20419</v>
      </c>
    </row>
    <row r="4541" spans="1:2">
      <c r="A4541" s="25" t="s">
        <v>10738</v>
      </c>
      <c r="B4541" s="125" t="s">
        <v>20419</v>
      </c>
    </row>
    <row r="4542" spans="1:2">
      <c r="A4542" s="25" t="s">
        <v>9381</v>
      </c>
      <c r="B4542" s="125" t="s">
        <v>20419</v>
      </c>
    </row>
    <row r="4543" spans="1:2">
      <c r="A4543" s="25" t="s">
        <v>22806</v>
      </c>
      <c r="B4543" s="125" t="s">
        <v>20419</v>
      </c>
    </row>
    <row r="4544" spans="1:2">
      <c r="A4544" s="25" t="s">
        <v>18664</v>
      </c>
      <c r="B4544" s="125" t="s">
        <v>20419</v>
      </c>
    </row>
    <row r="4545" spans="1:2">
      <c r="A4545" s="25" t="s">
        <v>9398</v>
      </c>
      <c r="B4545" s="125" t="s">
        <v>20419</v>
      </c>
    </row>
    <row r="4546" spans="1:2">
      <c r="A4546" s="25" t="s">
        <v>19074</v>
      </c>
      <c r="B4546" s="125" t="s">
        <v>20419</v>
      </c>
    </row>
    <row r="4547" spans="1:2">
      <c r="A4547" s="25" t="s">
        <v>22807</v>
      </c>
      <c r="B4547" s="125" t="s">
        <v>20419</v>
      </c>
    </row>
    <row r="4548" spans="1:2">
      <c r="A4548" s="25" t="s">
        <v>23938</v>
      </c>
      <c r="B4548" s="25" t="s">
        <v>20406</v>
      </c>
    </row>
    <row r="4549" spans="1:2">
      <c r="A4549" s="25" t="s">
        <v>22808</v>
      </c>
      <c r="B4549" s="25" t="s">
        <v>20406</v>
      </c>
    </row>
    <row r="4550" spans="1:2">
      <c r="A4550" s="25" t="s">
        <v>22809</v>
      </c>
      <c r="B4550" s="25" t="s">
        <v>20406</v>
      </c>
    </row>
    <row r="4551" spans="1:2">
      <c r="A4551" s="25" t="s">
        <v>22810</v>
      </c>
      <c r="B4551" s="25" t="s">
        <v>20406</v>
      </c>
    </row>
    <row r="4552" spans="1:2">
      <c r="A4552" s="25" t="s">
        <v>12512</v>
      </c>
      <c r="B4552" s="25" t="s">
        <v>20406</v>
      </c>
    </row>
    <row r="4553" spans="1:2">
      <c r="A4553" s="25" t="s">
        <v>15621</v>
      </c>
      <c r="B4553" s="125" t="s">
        <v>20419</v>
      </c>
    </row>
    <row r="4554" spans="1:2">
      <c r="A4554" s="25" t="s">
        <v>8446</v>
      </c>
      <c r="B4554" s="125" t="s">
        <v>20419</v>
      </c>
    </row>
    <row r="4555" spans="1:2">
      <c r="A4555" s="25" t="s">
        <v>22811</v>
      </c>
      <c r="B4555" s="125" t="s">
        <v>20419</v>
      </c>
    </row>
    <row r="4556" spans="1:2">
      <c r="A4556" s="25" t="s">
        <v>13010</v>
      </c>
      <c r="B4556" s="125" t="s">
        <v>20419</v>
      </c>
    </row>
    <row r="4557" spans="1:2">
      <c r="A4557" s="25" t="s">
        <v>22812</v>
      </c>
      <c r="B4557" s="25" t="s">
        <v>20406</v>
      </c>
    </row>
    <row r="4558" spans="1:2">
      <c r="A4558" s="25" t="s">
        <v>22813</v>
      </c>
      <c r="B4558" s="25" t="s">
        <v>20406</v>
      </c>
    </row>
    <row r="4559" spans="1:2">
      <c r="A4559" s="25" t="s">
        <v>22814</v>
      </c>
      <c r="B4559" s="25" t="s">
        <v>20406</v>
      </c>
    </row>
    <row r="4560" spans="1:2">
      <c r="A4560" s="25" t="s">
        <v>22815</v>
      </c>
      <c r="B4560" s="25" t="s">
        <v>20406</v>
      </c>
    </row>
    <row r="4561" spans="1:2">
      <c r="A4561" s="25" t="s">
        <v>22816</v>
      </c>
      <c r="B4561" s="25" t="s">
        <v>20406</v>
      </c>
    </row>
    <row r="4562" spans="1:2">
      <c r="A4562" s="25" t="s">
        <v>22817</v>
      </c>
      <c r="B4562" s="25" t="s">
        <v>20406</v>
      </c>
    </row>
    <row r="4563" spans="1:2">
      <c r="A4563" s="25" t="s">
        <v>22818</v>
      </c>
      <c r="B4563" s="25" t="s">
        <v>20406</v>
      </c>
    </row>
    <row r="4564" spans="1:2">
      <c r="A4564" s="25" t="s">
        <v>22819</v>
      </c>
      <c r="B4564" s="25" t="s">
        <v>20406</v>
      </c>
    </row>
    <row r="4565" spans="1:2">
      <c r="A4565" s="25" t="s">
        <v>23939</v>
      </c>
      <c r="B4565" s="25" t="s">
        <v>20406</v>
      </c>
    </row>
    <row r="4566" spans="1:2">
      <c r="A4566" s="25" t="s">
        <v>22820</v>
      </c>
      <c r="B4566" s="25" t="s">
        <v>20406</v>
      </c>
    </row>
    <row r="4567" spans="1:2">
      <c r="A4567" s="25" t="s">
        <v>22821</v>
      </c>
      <c r="B4567" s="25" t="s">
        <v>20406</v>
      </c>
    </row>
    <row r="4568" spans="1:2">
      <c r="A4568" s="25" t="s">
        <v>22821</v>
      </c>
      <c r="B4568" s="25" t="s">
        <v>20406</v>
      </c>
    </row>
    <row r="4569" spans="1:2">
      <c r="A4569" s="25" t="s">
        <v>22822</v>
      </c>
      <c r="B4569" s="25" t="s">
        <v>20406</v>
      </c>
    </row>
    <row r="4570" spans="1:2">
      <c r="A4570" s="25" t="s">
        <v>22823</v>
      </c>
      <c r="B4570" s="25" t="s">
        <v>20406</v>
      </c>
    </row>
    <row r="4571" spans="1:2">
      <c r="A4571" s="25" t="s">
        <v>22824</v>
      </c>
      <c r="B4571" s="25" t="s">
        <v>20406</v>
      </c>
    </row>
    <row r="4572" spans="1:2">
      <c r="A4572" s="25" t="s">
        <v>22825</v>
      </c>
      <c r="B4572" s="25" t="s">
        <v>20406</v>
      </c>
    </row>
    <row r="4573" spans="1:2">
      <c r="A4573" s="25" t="s">
        <v>22826</v>
      </c>
      <c r="B4573" s="25" t="s">
        <v>20406</v>
      </c>
    </row>
    <row r="4574" spans="1:2">
      <c r="A4574" s="25" t="s">
        <v>19037</v>
      </c>
      <c r="B4574" s="125" t="s">
        <v>20419</v>
      </c>
    </row>
    <row r="4575" spans="1:2">
      <c r="A4575" s="25" t="s">
        <v>14498</v>
      </c>
      <c r="B4575" s="125" t="s">
        <v>20419</v>
      </c>
    </row>
    <row r="4576" spans="1:2">
      <c r="A4576" s="25" t="s">
        <v>19031</v>
      </c>
      <c r="B4576" s="125" t="s">
        <v>20419</v>
      </c>
    </row>
    <row r="4577" spans="1:2">
      <c r="A4577" s="25" t="s">
        <v>13496</v>
      </c>
      <c r="B4577" s="125" t="s">
        <v>20419</v>
      </c>
    </row>
    <row r="4578" spans="1:2">
      <c r="A4578" s="25" t="s">
        <v>19019</v>
      </c>
      <c r="B4578" s="125" t="s">
        <v>20419</v>
      </c>
    </row>
    <row r="4579" spans="1:2">
      <c r="A4579" s="25" t="s">
        <v>19034</v>
      </c>
      <c r="B4579" s="125" t="s">
        <v>20419</v>
      </c>
    </row>
    <row r="4580" spans="1:2">
      <c r="A4580" s="25" t="s">
        <v>9611</v>
      </c>
      <c r="B4580" s="125" t="s">
        <v>20419</v>
      </c>
    </row>
    <row r="4581" spans="1:2">
      <c r="A4581" s="25" t="s">
        <v>15150</v>
      </c>
      <c r="B4581" s="125" t="s">
        <v>20419</v>
      </c>
    </row>
    <row r="4582" spans="1:2">
      <c r="A4582" s="25" t="s">
        <v>19012</v>
      </c>
      <c r="B4582" s="125" t="s">
        <v>20419</v>
      </c>
    </row>
    <row r="4583" spans="1:2">
      <c r="A4583" s="25" t="s">
        <v>19028</v>
      </c>
      <c r="B4583" s="125" t="s">
        <v>20419</v>
      </c>
    </row>
    <row r="4584" spans="1:2">
      <c r="A4584" s="25" t="s">
        <v>13626</v>
      </c>
      <c r="B4584" s="125" t="s">
        <v>20419</v>
      </c>
    </row>
    <row r="4585" spans="1:2">
      <c r="A4585" s="25" t="s">
        <v>9077</v>
      </c>
      <c r="B4585" s="125" t="s">
        <v>20419</v>
      </c>
    </row>
    <row r="4586" spans="1:2">
      <c r="A4586" s="25" t="s">
        <v>22828</v>
      </c>
      <c r="B4586" s="125" t="s">
        <v>20419</v>
      </c>
    </row>
    <row r="4587" spans="1:2">
      <c r="A4587" s="25" t="s">
        <v>22829</v>
      </c>
      <c r="B4587" s="125" t="s">
        <v>20419</v>
      </c>
    </row>
    <row r="4588" spans="1:2">
      <c r="A4588" s="25" t="s">
        <v>22830</v>
      </c>
      <c r="B4588" s="125" t="s">
        <v>20419</v>
      </c>
    </row>
    <row r="4589" spans="1:2">
      <c r="A4589" s="25" t="s">
        <v>10409</v>
      </c>
      <c r="B4589" s="125" t="s">
        <v>20419</v>
      </c>
    </row>
    <row r="4590" spans="1:2">
      <c r="A4590" s="25" t="s">
        <v>8660</v>
      </c>
      <c r="B4590" s="125" t="s">
        <v>20419</v>
      </c>
    </row>
    <row r="4591" spans="1:2">
      <c r="A4591" s="25" t="s">
        <v>14162</v>
      </c>
      <c r="B4591" s="125" t="s">
        <v>20419</v>
      </c>
    </row>
    <row r="4592" spans="1:2">
      <c r="A4592" s="25" t="s">
        <v>19022</v>
      </c>
      <c r="B4592" s="125" t="s">
        <v>20419</v>
      </c>
    </row>
    <row r="4593" spans="1:2">
      <c r="A4593" s="25" t="s">
        <v>19025</v>
      </c>
      <c r="B4593" s="125" t="s">
        <v>20419</v>
      </c>
    </row>
    <row r="4594" spans="1:2">
      <c r="A4594" s="25" t="s">
        <v>13213</v>
      </c>
      <c r="B4594" s="125" t="s">
        <v>20419</v>
      </c>
    </row>
    <row r="4595" spans="1:2">
      <c r="A4595" s="25" t="s">
        <v>17790</v>
      </c>
      <c r="B4595" s="125" t="s">
        <v>20419</v>
      </c>
    </row>
    <row r="4596" spans="1:2">
      <c r="A4596" s="25" t="s">
        <v>15498</v>
      </c>
      <c r="B4596" s="125" t="s">
        <v>20419</v>
      </c>
    </row>
    <row r="4597" spans="1:2">
      <c r="A4597" s="25" t="s">
        <v>23940</v>
      </c>
      <c r="B4597" s="25" t="s">
        <v>20406</v>
      </c>
    </row>
    <row r="4598" spans="1:2">
      <c r="A4598" s="25" t="s">
        <v>9355</v>
      </c>
      <c r="B4598" s="125" t="s">
        <v>20419</v>
      </c>
    </row>
    <row r="4599" spans="1:2">
      <c r="A4599" s="25" t="s">
        <v>22831</v>
      </c>
      <c r="B4599" s="125" t="s">
        <v>20419</v>
      </c>
    </row>
    <row r="4600" spans="1:2">
      <c r="A4600" s="25" t="s">
        <v>22832</v>
      </c>
      <c r="B4600" s="25" t="s">
        <v>20406</v>
      </c>
    </row>
    <row r="4601" spans="1:2">
      <c r="A4601" s="25" t="s">
        <v>22833</v>
      </c>
      <c r="B4601" s="25" t="s">
        <v>20406</v>
      </c>
    </row>
    <row r="4602" spans="1:2">
      <c r="A4602" s="25" t="s">
        <v>22833</v>
      </c>
      <c r="B4602" s="25" t="s">
        <v>20406</v>
      </c>
    </row>
    <row r="4603" spans="1:2">
      <c r="A4603" s="25" t="s">
        <v>22834</v>
      </c>
      <c r="B4603" s="25" t="s">
        <v>20406</v>
      </c>
    </row>
    <row r="4604" spans="1:2">
      <c r="A4604" s="25" t="s">
        <v>22835</v>
      </c>
      <c r="B4604" s="25" t="s">
        <v>20406</v>
      </c>
    </row>
    <row r="4605" spans="1:2">
      <c r="A4605" s="25" t="s">
        <v>7653</v>
      </c>
      <c r="B4605" s="25" t="s">
        <v>20406</v>
      </c>
    </row>
    <row r="4606" spans="1:2">
      <c r="A4606" s="25" t="s">
        <v>22836</v>
      </c>
      <c r="B4606" s="25" t="s">
        <v>20406</v>
      </c>
    </row>
    <row r="4607" spans="1:2">
      <c r="A4607" s="25" t="s">
        <v>23941</v>
      </c>
      <c r="B4607" s="25" t="s">
        <v>20406</v>
      </c>
    </row>
    <row r="4608" spans="1:2">
      <c r="A4608" s="25" t="s">
        <v>22837</v>
      </c>
      <c r="B4608" s="25" t="s">
        <v>20406</v>
      </c>
    </row>
    <row r="4609" spans="1:2">
      <c r="A4609" s="25" t="s">
        <v>13128</v>
      </c>
      <c r="B4609" s="125" t="s">
        <v>20419</v>
      </c>
    </row>
    <row r="4610" spans="1:2">
      <c r="A4610" s="25" t="s">
        <v>14541</v>
      </c>
      <c r="B4610" s="125" t="s">
        <v>20419</v>
      </c>
    </row>
    <row r="4611" spans="1:2">
      <c r="A4611" s="25" t="s">
        <v>22838</v>
      </c>
      <c r="B4611" s="125" t="s">
        <v>20419</v>
      </c>
    </row>
    <row r="4612" spans="1:2">
      <c r="A4612" s="25" t="s">
        <v>10832</v>
      </c>
      <c r="B4612" s="125" t="s">
        <v>20419</v>
      </c>
    </row>
    <row r="4613" spans="1:2">
      <c r="A4613" s="25" t="s">
        <v>16757</v>
      </c>
      <c r="B4613" s="25" t="s">
        <v>20406</v>
      </c>
    </row>
    <row r="4614" spans="1:2">
      <c r="A4614" s="25" t="s">
        <v>12135</v>
      </c>
      <c r="B4614" s="125" t="s">
        <v>20419</v>
      </c>
    </row>
    <row r="4615" spans="1:2">
      <c r="A4615" s="25" t="s">
        <v>13671</v>
      </c>
      <c r="B4615" s="125" t="s">
        <v>20419</v>
      </c>
    </row>
    <row r="4616" spans="1:2">
      <c r="A4616" s="25" t="s">
        <v>9106</v>
      </c>
      <c r="B4616" s="125" t="s">
        <v>20419</v>
      </c>
    </row>
    <row r="4617" spans="1:2">
      <c r="A4617" s="25" t="s">
        <v>15967</v>
      </c>
      <c r="B4617" s="125" t="s">
        <v>20419</v>
      </c>
    </row>
    <row r="4618" spans="1:2">
      <c r="A4618" s="25" t="s">
        <v>9928</v>
      </c>
      <c r="B4618" s="125" t="s">
        <v>20419</v>
      </c>
    </row>
    <row r="4619" spans="1:2">
      <c r="A4619" s="25" t="s">
        <v>9928</v>
      </c>
      <c r="B4619" s="125" t="s">
        <v>20419</v>
      </c>
    </row>
    <row r="4620" spans="1:2">
      <c r="A4620" s="25" t="s">
        <v>16026</v>
      </c>
      <c r="B4620" s="125" t="s">
        <v>20419</v>
      </c>
    </row>
    <row r="4621" spans="1:2">
      <c r="A4621" s="25" t="s">
        <v>23942</v>
      </c>
      <c r="B4621" s="125" t="s">
        <v>20419</v>
      </c>
    </row>
    <row r="4622" spans="1:2">
      <c r="A4622" s="25" t="s">
        <v>19673</v>
      </c>
      <c r="B4622" s="125" t="s">
        <v>20419</v>
      </c>
    </row>
    <row r="4623" spans="1:2">
      <c r="A4623" s="25" t="s">
        <v>12089</v>
      </c>
      <c r="B4623" s="125" t="s">
        <v>20419</v>
      </c>
    </row>
    <row r="4624" spans="1:2">
      <c r="A4624" s="25" t="s">
        <v>13040</v>
      </c>
      <c r="B4624" s="125" t="s">
        <v>20419</v>
      </c>
    </row>
    <row r="4625" spans="1:2">
      <c r="A4625" s="25" t="s">
        <v>22839</v>
      </c>
      <c r="B4625" s="125" t="s">
        <v>20419</v>
      </c>
    </row>
    <row r="4626" spans="1:2">
      <c r="A4626" s="25" t="s">
        <v>9860</v>
      </c>
      <c r="B4626" s="125" t="s">
        <v>20419</v>
      </c>
    </row>
    <row r="4627" spans="1:2">
      <c r="A4627" s="25" t="s">
        <v>13148</v>
      </c>
      <c r="B4627" s="125" t="s">
        <v>20419</v>
      </c>
    </row>
    <row r="4628" spans="1:2">
      <c r="A4628" s="25" t="s">
        <v>23943</v>
      </c>
      <c r="B4628" s="25" t="s">
        <v>20406</v>
      </c>
    </row>
    <row r="4629" spans="1:2">
      <c r="A4629" s="25" t="s">
        <v>9709</v>
      </c>
      <c r="B4629" s="25" t="s">
        <v>20406</v>
      </c>
    </row>
    <row r="4630" spans="1:2">
      <c r="A4630" s="25" t="s">
        <v>22840</v>
      </c>
      <c r="B4630" s="125" t="s">
        <v>20419</v>
      </c>
    </row>
    <row r="4631" spans="1:2">
      <c r="A4631" s="25" t="s">
        <v>22841</v>
      </c>
      <c r="B4631" s="25" t="s">
        <v>20406</v>
      </c>
    </row>
    <row r="4632" spans="1:2">
      <c r="A4632" s="25" t="s">
        <v>22842</v>
      </c>
      <c r="B4632" s="25" t="s">
        <v>20406</v>
      </c>
    </row>
    <row r="4633" spans="1:2">
      <c r="A4633" s="25" t="s">
        <v>22843</v>
      </c>
      <c r="B4633" s="25" t="s">
        <v>20406</v>
      </c>
    </row>
    <row r="4634" spans="1:2">
      <c r="A4634" s="25" t="s">
        <v>22844</v>
      </c>
      <c r="B4634" s="25" t="s">
        <v>20406</v>
      </c>
    </row>
    <row r="4635" spans="1:2">
      <c r="A4635" s="25" t="s">
        <v>23944</v>
      </c>
      <c r="B4635" s="25" t="s">
        <v>20406</v>
      </c>
    </row>
    <row r="4636" spans="1:2">
      <c r="A4636" s="25" t="s">
        <v>22845</v>
      </c>
      <c r="B4636" s="25" t="s">
        <v>20406</v>
      </c>
    </row>
    <row r="4637" spans="1:2">
      <c r="A4637" s="25" t="s">
        <v>22846</v>
      </c>
      <c r="B4637" s="25" t="s">
        <v>20406</v>
      </c>
    </row>
    <row r="4638" spans="1:2">
      <c r="A4638" s="25" t="s">
        <v>23945</v>
      </c>
      <c r="B4638" s="125" t="s">
        <v>20419</v>
      </c>
    </row>
    <row r="4639" spans="1:2">
      <c r="A4639" s="25" t="s">
        <v>22847</v>
      </c>
      <c r="B4639" s="125" t="s">
        <v>20419</v>
      </c>
    </row>
    <row r="4640" spans="1:2">
      <c r="A4640" s="25" t="s">
        <v>16995</v>
      </c>
      <c r="B4640" s="125" t="s">
        <v>20419</v>
      </c>
    </row>
    <row r="4641" spans="1:2">
      <c r="A4641" s="25" t="s">
        <v>22848</v>
      </c>
      <c r="B4641" s="25" t="s">
        <v>20406</v>
      </c>
    </row>
    <row r="4642" spans="1:2">
      <c r="A4642" s="25" t="s">
        <v>23946</v>
      </c>
      <c r="B4642" s="125" t="s">
        <v>20419</v>
      </c>
    </row>
    <row r="4643" spans="1:2">
      <c r="A4643" s="25" t="s">
        <v>13883</v>
      </c>
      <c r="B4643" s="125" t="s">
        <v>20419</v>
      </c>
    </row>
    <row r="4644" spans="1:2">
      <c r="A4644" s="25" t="s">
        <v>10749</v>
      </c>
      <c r="B4644" s="25" t="s">
        <v>20406</v>
      </c>
    </row>
    <row r="4645" spans="1:2">
      <c r="A4645" s="25" t="s">
        <v>16993</v>
      </c>
      <c r="B4645" s="125" t="s">
        <v>20419</v>
      </c>
    </row>
    <row r="4646" spans="1:2">
      <c r="A4646" s="25" t="s">
        <v>23947</v>
      </c>
      <c r="B4646" s="125" t="s">
        <v>20419</v>
      </c>
    </row>
    <row r="4647" spans="1:2">
      <c r="A4647" s="25" t="s">
        <v>22849</v>
      </c>
      <c r="B4647" s="25" t="s">
        <v>20406</v>
      </c>
    </row>
    <row r="4648" spans="1:2">
      <c r="A4648" s="25" t="s">
        <v>22850</v>
      </c>
      <c r="B4648" s="25" t="s">
        <v>20406</v>
      </c>
    </row>
    <row r="4649" spans="1:2">
      <c r="A4649" s="25" t="s">
        <v>15395</v>
      </c>
      <c r="B4649" s="125" t="s">
        <v>20419</v>
      </c>
    </row>
    <row r="4650" spans="1:2">
      <c r="A4650" s="25" t="s">
        <v>15395</v>
      </c>
      <c r="B4650" s="125" t="s">
        <v>20419</v>
      </c>
    </row>
    <row r="4651" spans="1:2">
      <c r="A4651" s="25" t="s">
        <v>17161</v>
      </c>
      <c r="B4651" s="125" t="s">
        <v>20419</v>
      </c>
    </row>
    <row r="4652" spans="1:2">
      <c r="A4652" s="25" t="s">
        <v>22851</v>
      </c>
      <c r="B4652" s="25" t="s">
        <v>20406</v>
      </c>
    </row>
    <row r="4653" spans="1:2">
      <c r="A4653" s="25" t="s">
        <v>13205</v>
      </c>
      <c r="B4653" s="125" t="s">
        <v>20419</v>
      </c>
    </row>
    <row r="4654" spans="1:2">
      <c r="A4654" s="25" t="s">
        <v>16991</v>
      </c>
      <c r="B4654" s="125" t="s">
        <v>20419</v>
      </c>
    </row>
    <row r="4655" spans="1:2">
      <c r="A4655" s="25" t="s">
        <v>23948</v>
      </c>
      <c r="B4655" s="25" t="s">
        <v>20406</v>
      </c>
    </row>
    <row r="4656" spans="1:2">
      <c r="A4656" s="25" t="s">
        <v>23949</v>
      </c>
      <c r="B4656" s="25" t="s">
        <v>20406</v>
      </c>
    </row>
    <row r="4657" spans="1:2">
      <c r="A4657" s="25" t="s">
        <v>23950</v>
      </c>
      <c r="B4657" s="25" t="s">
        <v>20406</v>
      </c>
    </row>
    <row r="4658" spans="1:2">
      <c r="A4658" s="25" t="s">
        <v>22853</v>
      </c>
      <c r="B4658" s="25" t="s">
        <v>20406</v>
      </c>
    </row>
    <row r="4659" spans="1:2">
      <c r="A4659" s="25" t="s">
        <v>15679</v>
      </c>
      <c r="B4659" s="25" t="s">
        <v>20406</v>
      </c>
    </row>
    <row r="4660" spans="1:2">
      <c r="A4660" s="25" t="s">
        <v>22854</v>
      </c>
      <c r="B4660" s="125" t="s">
        <v>20419</v>
      </c>
    </row>
    <row r="4661" spans="1:2">
      <c r="A4661" s="25" t="s">
        <v>23951</v>
      </c>
      <c r="B4661" s="25" t="s">
        <v>20406</v>
      </c>
    </row>
    <row r="4662" spans="1:2">
      <c r="A4662" s="25" t="s">
        <v>23952</v>
      </c>
      <c r="B4662" s="25" t="s">
        <v>20406</v>
      </c>
    </row>
    <row r="4663" spans="1:2">
      <c r="A4663" s="25" t="s">
        <v>23953</v>
      </c>
      <c r="B4663" s="25" t="s">
        <v>20406</v>
      </c>
    </row>
    <row r="4664" spans="1:2">
      <c r="A4664" s="25" t="s">
        <v>23954</v>
      </c>
      <c r="B4664" s="25" t="s">
        <v>20406</v>
      </c>
    </row>
    <row r="4665" spans="1:2">
      <c r="A4665" s="25" t="s">
        <v>23955</v>
      </c>
      <c r="B4665" s="25" t="s">
        <v>20406</v>
      </c>
    </row>
    <row r="4666" spans="1:2">
      <c r="A4666" s="25" t="s">
        <v>22855</v>
      </c>
      <c r="B4666" s="25" t="s">
        <v>20406</v>
      </c>
    </row>
    <row r="4667" spans="1:2">
      <c r="A4667" s="25" t="s">
        <v>17087</v>
      </c>
      <c r="B4667" s="125" t="s">
        <v>20419</v>
      </c>
    </row>
    <row r="4668" spans="1:2">
      <c r="A4668" s="25" t="s">
        <v>17281</v>
      </c>
      <c r="B4668" s="125" t="s">
        <v>20419</v>
      </c>
    </row>
    <row r="4669" spans="1:2">
      <c r="A4669" s="25" t="s">
        <v>17435</v>
      </c>
      <c r="B4669" s="125" t="s">
        <v>20419</v>
      </c>
    </row>
    <row r="4670" spans="1:2">
      <c r="A4670" s="25" t="s">
        <v>10924</v>
      </c>
      <c r="B4670" s="125" t="s">
        <v>20419</v>
      </c>
    </row>
    <row r="4671" spans="1:2">
      <c r="A4671" s="25" t="s">
        <v>18187</v>
      </c>
      <c r="B4671" s="125" t="s">
        <v>20419</v>
      </c>
    </row>
    <row r="4672" spans="1:2">
      <c r="A4672" s="25" t="s">
        <v>23956</v>
      </c>
      <c r="B4672" s="125" t="s">
        <v>20419</v>
      </c>
    </row>
    <row r="4673" spans="1:2">
      <c r="A4673" s="25" t="s">
        <v>10928</v>
      </c>
      <c r="B4673" s="125" t="s">
        <v>20419</v>
      </c>
    </row>
    <row r="4674" spans="1:2">
      <c r="A4674" s="25" t="s">
        <v>23957</v>
      </c>
      <c r="B4674" s="125" t="s">
        <v>20419</v>
      </c>
    </row>
    <row r="4675" spans="1:2">
      <c r="A4675" s="25" t="s">
        <v>18229</v>
      </c>
      <c r="B4675" s="125" t="s">
        <v>20419</v>
      </c>
    </row>
    <row r="4676" spans="1:2">
      <c r="A4676" s="25" t="s">
        <v>11391</v>
      </c>
      <c r="B4676" s="125" t="s">
        <v>20419</v>
      </c>
    </row>
    <row r="4677" spans="1:2">
      <c r="A4677" s="25" t="s">
        <v>22856</v>
      </c>
      <c r="B4677" s="125" t="s">
        <v>20419</v>
      </c>
    </row>
    <row r="4678" spans="1:2">
      <c r="A4678" s="25" t="s">
        <v>12483</v>
      </c>
      <c r="B4678" s="125" t="s">
        <v>20419</v>
      </c>
    </row>
    <row r="4679" spans="1:2">
      <c r="A4679" s="25" t="s">
        <v>22857</v>
      </c>
      <c r="B4679" s="125" t="s">
        <v>20419</v>
      </c>
    </row>
    <row r="4680" spans="1:2">
      <c r="A4680" s="25" t="s">
        <v>14571</v>
      </c>
      <c r="B4680" s="25" t="s">
        <v>20406</v>
      </c>
    </row>
    <row r="4681" spans="1:2">
      <c r="A4681" s="25" t="s">
        <v>12075</v>
      </c>
      <c r="B4681" s="25" t="s">
        <v>20406</v>
      </c>
    </row>
    <row r="4682" spans="1:2">
      <c r="A4682" s="25" t="s">
        <v>18713</v>
      </c>
      <c r="B4682" s="125" t="s">
        <v>20419</v>
      </c>
    </row>
    <row r="4683" spans="1:2">
      <c r="A4683" s="25" t="s">
        <v>16068</v>
      </c>
      <c r="B4683" s="125" t="s">
        <v>20419</v>
      </c>
    </row>
    <row r="4684" spans="1:2">
      <c r="A4684" s="25" t="s">
        <v>22858</v>
      </c>
      <c r="B4684" s="125" t="s">
        <v>20419</v>
      </c>
    </row>
    <row r="4685" spans="1:2">
      <c r="A4685" s="25" t="s">
        <v>17686</v>
      </c>
      <c r="B4685" s="125" t="s">
        <v>20419</v>
      </c>
    </row>
    <row r="4686" spans="1:2">
      <c r="A4686" s="25" t="s">
        <v>17437</v>
      </c>
      <c r="B4686" s="125" t="s">
        <v>20419</v>
      </c>
    </row>
    <row r="4687" spans="1:2">
      <c r="A4687" s="25" t="s">
        <v>22859</v>
      </c>
      <c r="B4687" s="125" t="s">
        <v>20419</v>
      </c>
    </row>
    <row r="4688" spans="1:2">
      <c r="A4688" s="25" t="s">
        <v>14148</v>
      </c>
      <c r="B4688" s="125" t="s">
        <v>20419</v>
      </c>
    </row>
    <row r="4689" spans="1:2">
      <c r="A4689" s="25" t="s">
        <v>10483</v>
      </c>
      <c r="B4689" s="125" t="s">
        <v>20419</v>
      </c>
    </row>
    <row r="4690" spans="1:2">
      <c r="A4690" s="25" t="s">
        <v>9862</v>
      </c>
      <c r="B4690" s="125" t="s">
        <v>20419</v>
      </c>
    </row>
    <row r="4691" spans="1:2">
      <c r="A4691" s="25" t="s">
        <v>22860</v>
      </c>
      <c r="B4691" s="125" t="s">
        <v>20419</v>
      </c>
    </row>
    <row r="4692" spans="1:2">
      <c r="A4692" s="25" t="s">
        <v>22861</v>
      </c>
      <c r="B4692" s="125" t="s">
        <v>20419</v>
      </c>
    </row>
    <row r="4693" spans="1:2">
      <c r="A4693" s="25" t="s">
        <v>22862</v>
      </c>
      <c r="B4693" s="25" t="s">
        <v>20406</v>
      </c>
    </row>
    <row r="4694" spans="1:2">
      <c r="A4694" s="25" t="s">
        <v>8040</v>
      </c>
      <c r="B4694" s="25" t="s">
        <v>20406</v>
      </c>
    </row>
    <row r="4695" spans="1:2">
      <c r="A4695" s="25" t="s">
        <v>22863</v>
      </c>
      <c r="B4695" s="25" t="s">
        <v>20406</v>
      </c>
    </row>
    <row r="4696" spans="1:2">
      <c r="A4696" s="25" t="s">
        <v>7842</v>
      </c>
      <c r="B4696" s="125" t="s">
        <v>20419</v>
      </c>
    </row>
    <row r="4697" spans="1:2">
      <c r="A4697" s="25" t="s">
        <v>22864</v>
      </c>
      <c r="B4697" s="125" t="s">
        <v>20419</v>
      </c>
    </row>
    <row r="4698" spans="1:2">
      <c r="A4698" s="25" t="s">
        <v>23958</v>
      </c>
      <c r="B4698" s="25" t="s">
        <v>20406</v>
      </c>
    </row>
    <row r="4699" spans="1:2">
      <c r="A4699" s="25" t="s">
        <v>22865</v>
      </c>
      <c r="B4699" s="25" t="s">
        <v>20406</v>
      </c>
    </row>
    <row r="4700" spans="1:2">
      <c r="A4700" s="25" t="s">
        <v>22866</v>
      </c>
      <c r="B4700" s="25" t="s">
        <v>20406</v>
      </c>
    </row>
    <row r="4701" spans="1:2">
      <c r="A4701" s="25" t="s">
        <v>22867</v>
      </c>
      <c r="B4701" s="25" t="s">
        <v>20406</v>
      </c>
    </row>
    <row r="4702" spans="1:2">
      <c r="A4702" s="25" t="s">
        <v>22868</v>
      </c>
      <c r="B4702" s="25" t="s">
        <v>20406</v>
      </c>
    </row>
    <row r="4703" spans="1:2">
      <c r="A4703" s="25" t="s">
        <v>22869</v>
      </c>
      <c r="B4703" s="25" t="s">
        <v>20406</v>
      </c>
    </row>
    <row r="4704" spans="1:2">
      <c r="A4704" s="25" t="s">
        <v>22870</v>
      </c>
      <c r="B4704" s="25" t="s">
        <v>20406</v>
      </c>
    </row>
    <row r="4705" spans="1:2">
      <c r="A4705" s="25" t="s">
        <v>22871</v>
      </c>
      <c r="B4705" s="25" t="s">
        <v>20406</v>
      </c>
    </row>
    <row r="4706" spans="1:2">
      <c r="A4706" s="25" t="s">
        <v>22872</v>
      </c>
      <c r="B4706" s="25" t="s">
        <v>20406</v>
      </c>
    </row>
    <row r="4707" spans="1:2">
      <c r="A4707" s="25" t="s">
        <v>22873</v>
      </c>
      <c r="B4707" s="25" t="s">
        <v>20406</v>
      </c>
    </row>
    <row r="4708" spans="1:2">
      <c r="A4708" s="25" t="s">
        <v>10108</v>
      </c>
      <c r="B4708" s="125" t="s">
        <v>20419</v>
      </c>
    </row>
    <row r="4709" spans="1:2">
      <c r="A4709" s="25" t="s">
        <v>22874</v>
      </c>
      <c r="B4709" s="25" t="s">
        <v>20406</v>
      </c>
    </row>
    <row r="4710" spans="1:2">
      <c r="A4710" s="25" t="s">
        <v>22875</v>
      </c>
      <c r="B4710" s="25" t="s">
        <v>20406</v>
      </c>
    </row>
    <row r="4711" spans="1:2">
      <c r="A4711" s="25" t="s">
        <v>22876</v>
      </c>
      <c r="B4711" s="25" t="s">
        <v>20406</v>
      </c>
    </row>
    <row r="4712" spans="1:2">
      <c r="A4712" s="25" t="s">
        <v>22877</v>
      </c>
      <c r="B4712" s="25" t="s">
        <v>20406</v>
      </c>
    </row>
    <row r="4713" spans="1:2">
      <c r="A4713" s="25" t="s">
        <v>22878</v>
      </c>
      <c r="B4713" s="25" t="s">
        <v>20406</v>
      </c>
    </row>
    <row r="4714" spans="1:2">
      <c r="A4714" s="25" t="s">
        <v>22879</v>
      </c>
      <c r="B4714" s="25" t="s">
        <v>20406</v>
      </c>
    </row>
    <row r="4715" spans="1:2">
      <c r="A4715" s="25" t="s">
        <v>22880</v>
      </c>
      <c r="B4715" s="25" t="s">
        <v>20406</v>
      </c>
    </row>
    <row r="4716" spans="1:2">
      <c r="A4716" s="25" t="s">
        <v>22881</v>
      </c>
      <c r="B4716" s="25" t="s">
        <v>20406</v>
      </c>
    </row>
    <row r="4717" spans="1:2">
      <c r="A4717" s="25" t="s">
        <v>22882</v>
      </c>
      <c r="B4717" s="125" t="s">
        <v>20419</v>
      </c>
    </row>
    <row r="4718" spans="1:2">
      <c r="A4718" s="25" t="s">
        <v>22883</v>
      </c>
      <c r="B4718" s="25" t="s">
        <v>20406</v>
      </c>
    </row>
    <row r="4719" spans="1:2">
      <c r="A4719" s="25" t="s">
        <v>8765</v>
      </c>
      <c r="B4719" s="125" t="s">
        <v>20419</v>
      </c>
    </row>
    <row r="4720" spans="1:2">
      <c r="A4720" s="25" t="s">
        <v>23959</v>
      </c>
      <c r="B4720" s="25" t="s">
        <v>20406</v>
      </c>
    </row>
    <row r="4721" spans="1:2">
      <c r="A4721" s="25" t="s">
        <v>23960</v>
      </c>
      <c r="B4721" s="25" t="s">
        <v>20406</v>
      </c>
    </row>
    <row r="4722" spans="1:2">
      <c r="A4722" s="25" t="s">
        <v>23961</v>
      </c>
      <c r="B4722" s="25" t="s">
        <v>20406</v>
      </c>
    </row>
    <row r="4723" spans="1:2">
      <c r="A4723" s="25" t="s">
        <v>23962</v>
      </c>
      <c r="B4723" s="25" t="s">
        <v>20406</v>
      </c>
    </row>
    <row r="4724" spans="1:2">
      <c r="A4724" s="25" t="s">
        <v>23963</v>
      </c>
      <c r="B4724" s="25" t="s">
        <v>20406</v>
      </c>
    </row>
    <row r="4725" spans="1:2">
      <c r="A4725" s="25" t="s">
        <v>22884</v>
      </c>
      <c r="B4725" s="25" t="s">
        <v>20406</v>
      </c>
    </row>
    <row r="4726" spans="1:2">
      <c r="A4726" s="25" t="s">
        <v>22885</v>
      </c>
      <c r="B4726" s="25" t="s">
        <v>20406</v>
      </c>
    </row>
    <row r="4727" spans="1:2">
      <c r="A4727" s="25" t="s">
        <v>22886</v>
      </c>
      <c r="B4727" s="25" t="s">
        <v>20406</v>
      </c>
    </row>
    <row r="4728" spans="1:2">
      <c r="A4728" s="25" t="s">
        <v>22887</v>
      </c>
      <c r="B4728" s="25" t="s">
        <v>20406</v>
      </c>
    </row>
    <row r="4729" spans="1:2">
      <c r="A4729" s="25" t="s">
        <v>22888</v>
      </c>
      <c r="B4729" s="25" t="s">
        <v>20406</v>
      </c>
    </row>
    <row r="4730" spans="1:2">
      <c r="A4730" s="25" t="s">
        <v>15134</v>
      </c>
      <c r="B4730" s="125" t="s">
        <v>20419</v>
      </c>
    </row>
    <row r="4731" spans="1:2">
      <c r="A4731" s="25" t="s">
        <v>15131</v>
      </c>
      <c r="B4731" s="125" t="s">
        <v>20419</v>
      </c>
    </row>
    <row r="4732" spans="1:2">
      <c r="A4732" s="25" t="s">
        <v>23964</v>
      </c>
      <c r="B4732" s="125" t="s">
        <v>20419</v>
      </c>
    </row>
    <row r="4733" spans="1:2">
      <c r="A4733" s="25" t="s">
        <v>9202</v>
      </c>
      <c r="B4733" s="125" t="s">
        <v>20419</v>
      </c>
    </row>
    <row r="4734" spans="1:2">
      <c r="A4734" s="25" t="s">
        <v>10269</v>
      </c>
      <c r="B4734" s="125" t="s">
        <v>20419</v>
      </c>
    </row>
    <row r="4735" spans="1:2">
      <c r="A4735" s="25" t="s">
        <v>7297</v>
      </c>
      <c r="B4735" s="125" t="s">
        <v>20419</v>
      </c>
    </row>
    <row r="4736" spans="1:2">
      <c r="A4736" s="25" t="s">
        <v>22890</v>
      </c>
      <c r="B4736" s="25" t="s">
        <v>20406</v>
      </c>
    </row>
    <row r="4737" spans="1:2">
      <c r="A4737" s="25" t="s">
        <v>22891</v>
      </c>
      <c r="B4737" s="25" t="s">
        <v>20406</v>
      </c>
    </row>
    <row r="4738" spans="1:2">
      <c r="A4738" s="25" t="s">
        <v>22891</v>
      </c>
      <c r="B4738" s="25" t="s">
        <v>20406</v>
      </c>
    </row>
    <row r="4739" spans="1:2">
      <c r="A4739" s="25" t="s">
        <v>22892</v>
      </c>
      <c r="B4739" s="25" t="s">
        <v>20406</v>
      </c>
    </row>
    <row r="4740" spans="1:2">
      <c r="A4740" s="25" t="s">
        <v>22893</v>
      </c>
      <c r="B4740" s="25" t="s">
        <v>20406</v>
      </c>
    </row>
    <row r="4741" spans="1:2">
      <c r="A4741" s="25" t="s">
        <v>22894</v>
      </c>
      <c r="B4741" s="25" t="s">
        <v>20406</v>
      </c>
    </row>
    <row r="4742" spans="1:2">
      <c r="A4742" s="25" t="s">
        <v>22895</v>
      </c>
      <c r="B4742" s="25" t="s">
        <v>20406</v>
      </c>
    </row>
    <row r="4743" spans="1:2">
      <c r="A4743" s="25" t="s">
        <v>22896</v>
      </c>
      <c r="B4743" s="25" t="s">
        <v>20406</v>
      </c>
    </row>
    <row r="4744" spans="1:2">
      <c r="A4744" s="25" t="s">
        <v>16131</v>
      </c>
      <c r="B4744" s="125" t="s">
        <v>20419</v>
      </c>
    </row>
    <row r="4745" spans="1:2">
      <c r="A4745" s="25" t="s">
        <v>11267</v>
      </c>
      <c r="B4745" s="125" t="s">
        <v>20419</v>
      </c>
    </row>
    <row r="4746" spans="1:2">
      <c r="A4746" s="25" t="s">
        <v>22897</v>
      </c>
      <c r="B4746" s="125" t="s">
        <v>20419</v>
      </c>
    </row>
    <row r="4747" spans="1:2">
      <c r="A4747" s="25" t="s">
        <v>18661</v>
      </c>
      <c r="B4747" s="125" t="s">
        <v>20419</v>
      </c>
    </row>
    <row r="4748" spans="1:2">
      <c r="A4748" s="25" t="s">
        <v>8136</v>
      </c>
      <c r="B4748" s="125" t="s">
        <v>20419</v>
      </c>
    </row>
    <row r="4749" spans="1:2">
      <c r="A4749" s="25" t="s">
        <v>22898</v>
      </c>
      <c r="B4749" s="125" t="s">
        <v>20419</v>
      </c>
    </row>
    <row r="4750" spans="1:2">
      <c r="A4750" s="25" t="s">
        <v>19084</v>
      </c>
      <c r="B4750" s="125" t="s">
        <v>20419</v>
      </c>
    </row>
    <row r="4751" spans="1:2">
      <c r="A4751" s="25" t="s">
        <v>19469</v>
      </c>
      <c r="B4751" s="125" t="s">
        <v>20419</v>
      </c>
    </row>
    <row r="4752" spans="1:2">
      <c r="A4752" s="25" t="s">
        <v>11956</v>
      </c>
      <c r="B4752" s="125" t="s">
        <v>20419</v>
      </c>
    </row>
    <row r="4753" spans="1:2">
      <c r="A4753" s="25" t="s">
        <v>18132</v>
      </c>
      <c r="B4753" s="125" t="s">
        <v>20419</v>
      </c>
    </row>
    <row r="4754" spans="1:2">
      <c r="A4754" s="25" t="s">
        <v>23965</v>
      </c>
      <c r="B4754" s="25" t="s">
        <v>20406</v>
      </c>
    </row>
    <row r="4755" spans="1:2">
      <c r="A4755" s="25" t="s">
        <v>23966</v>
      </c>
      <c r="B4755" s="25" t="s">
        <v>20406</v>
      </c>
    </row>
    <row r="4756" spans="1:2">
      <c r="A4756" s="25" t="s">
        <v>22900</v>
      </c>
      <c r="B4756" s="25" t="s">
        <v>20406</v>
      </c>
    </row>
    <row r="4757" spans="1:2">
      <c r="A4757" s="25" t="s">
        <v>23967</v>
      </c>
      <c r="B4757" s="25" t="s">
        <v>20406</v>
      </c>
    </row>
    <row r="4758" spans="1:2">
      <c r="A4758" s="25" t="s">
        <v>23968</v>
      </c>
      <c r="B4758" s="25" t="s">
        <v>20406</v>
      </c>
    </row>
    <row r="4759" spans="1:2">
      <c r="A4759" s="25" t="s">
        <v>22901</v>
      </c>
      <c r="B4759" s="25" t="s">
        <v>20406</v>
      </c>
    </row>
    <row r="4760" spans="1:2">
      <c r="A4760" s="25" t="s">
        <v>22902</v>
      </c>
      <c r="B4760" s="25" t="s">
        <v>20406</v>
      </c>
    </row>
    <row r="4761" spans="1:2">
      <c r="A4761" s="25" t="s">
        <v>22903</v>
      </c>
      <c r="B4761" s="25" t="s">
        <v>20406</v>
      </c>
    </row>
    <row r="4762" spans="1:2">
      <c r="A4762" s="25" t="s">
        <v>22904</v>
      </c>
      <c r="B4762" s="25" t="s">
        <v>20406</v>
      </c>
    </row>
    <row r="4763" spans="1:2">
      <c r="A4763" s="25" t="s">
        <v>22905</v>
      </c>
      <c r="B4763" s="25" t="s">
        <v>20406</v>
      </c>
    </row>
    <row r="4764" spans="1:2">
      <c r="A4764" s="25" t="s">
        <v>22906</v>
      </c>
      <c r="B4764" s="25" t="s">
        <v>20406</v>
      </c>
    </row>
    <row r="4765" spans="1:2">
      <c r="A4765" s="25" t="s">
        <v>22907</v>
      </c>
      <c r="B4765" s="25" t="s">
        <v>20406</v>
      </c>
    </row>
    <row r="4766" spans="1:2">
      <c r="A4766" s="25" t="s">
        <v>22908</v>
      </c>
      <c r="B4766" s="25" t="s">
        <v>20406</v>
      </c>
    </row>
    <row r="4767" spans="1:2">
      <c r="A4767" s="25" t="s">
        <v>22909</v>
      </c>
      <c r="B4767" s="25" t="s">
        <v>20406</v>
      </c>
    </row>
    <row r="4768" spans="1:2">
      <c r="A4768" s="25" t="s">
        <v>22910</v>
      </c>
      <c r="B4768" s="25" t="s">
        <v>20406</v>
      </c>
    </row>
    <row r="4769" spans="1:2">
      <c r="A4769" s="25" t="s">
        <v>22911</v>
      </c>
      <c r="B4769" s="25" t="s">
        <v>20406</v>
      </c>
    </row>
    <row r="4770" spans="1:2">
      <c r="A4770" s="25" t="s">
        <v>22912</v>
      </c>
      <c r="B4770" s="25" t="s">
        <v>20406</v>
      </c>
    </row>
    <row r="4771" spans="1:2">
      <c r="A4771" s="25" t="s">
        <v>22913</v>
      </c>
      <c r="B4771" s="25" t="s">
        <v>20406</v>
      </c>
    </row>
    <row r="4772" spans="1:2">
      <c r="A4772" s="25" t="s">
        <v>22914</v>
      </c>
      <c r="B4772" s="25" t="s">
        <v>20406</v>
      </c>
    </row>
    <row r="4773" spans="1:2">
      <c r="A4773" s="25" t="s">
        <v>22915</v>
      </c>
      <c r="B4773" s="25" t="s">
        <v>20406</v>
      </c>
    </row>
    <row r="4774" spans="1:2">
      <c r="A4774" s="25" t="s">
        <v>22916</v>
      </c>
      <c r="B4774" s="25" t="s">
        <v>20406</v>
      </c>
    </row>
    <row r="4775" spans="1:2">
      <c r="A4775" s="25" t="s">
        <v>22917</v>
      </c>
      <c r="B4775" s="25" t="s">
        <v>20406</v>
      </c>
    </row>
    <row r="4776" spans="1:2">
      <c r="A4776" s="25" t="s">
        <v>22918</v>
      </c>
      <c r="B4776" s="25" t="s">
        <v>20406</v>
      </c>
    </row>
    <row r="4777" spans="1:2">
      <c r="A4777" s="25" t="s">
        <v>22919</v>
      </c>
      <c r="B4777" s="25" t="s">
        <v>20406</v>
      </c>
    </row>
    <row r="4778" spans="1:2">
      <c r="A4778" s="25" t="s">
        <v>22920</v>
      </c>
      <c r="B4778" s="125" t="s">
        <v>20419</v>
      </c>
    </row>
    <row r="4779" spans="1:2">
      <c r="A4779" s="25" t="s">
        <v>14793</v>
      </c>
      <c r="B4779" s="125" t="s">
        <v>20419</v>
      </c>
    </row>
    <row r="4780" spans="1:2">
      <c r="A4780" s="25" t="s">
        <v>22921</v>
      </c>
      <c r="B4780" s="125" t="s">
        <v>20419</v>
      </c>
    </row>
    <row r="4781" spans="1:2">
      <c r="A4781" s="25" t="s">
        <v>16634</v>
      </c>
      <c r="B4781" s="125" t="s">
        <v>20419</v>
      </c>
    </row>
    <row r="4782" spans="1:2">
      <c r="A4782" s="25" t="s">
        <v>13936</v>
      </c>
      <c r="B4782" s="125" t="s">
        <v>20419</v>
      </c>
    </row>
    <row r="4783" spans="1:2">
      <c r="A4783" s="25" t="s">
        <v>22922</v>
      </c>
      <c r="B4783" s="125" t="s">
        <v>20419</v>
      </c>
    </row>
    <row r="4784" spans="1:2">
      <c r="A4784" s="25" t="s">
        <v>14036</v>
      </c>
      <c r="B4784" s="125" t="s">
        <v>20419</v>
      </c>
    </row>
    <row r="4785" spans="1:2">
      <c r="A4785" s="25" t="s">
        <v>23969</v>
      </c>
      <c r="B4785" s="125" t="s">
        <v>20419</v>
      </c>
    </row>
    <row r="4786" spans="1:2">
      <c r="A4786" s="25" t="s">
        <v>17926</v>
      </c>
      <c r="B4786" s="125" t="s">
        <v>20419</v>
      </c>
    </row>
    <row r="4787" spans="1:2">
      <c r="A4787" s="25" t="s">
        <v>9494</v>
      </c>
      <c r="B4787" s="125" t="s">
        <v>20419</v>
      </c>
    </row>
    <row r="4788" spans="1:2">
      <c r="A4788" s="25" t="s">
        <v>17721</v>
      </c>
      <c r="B4788" s="125" t="s">
        <v>20419</v>
      </c>
    </row>
    <row r="4789" spans="1:2">
      <c r="A4789" s="25" t="s">
        <v>9409</v>
      </c>
      <c r="B4789" s="125" t="s">
        <v>20419</v>
      </c>
    </row>
    <row r="4790" spans="1:2">
      <c r="A4790" s="25" t="s">
        <v>22923</v>
      </c>
      <c r="B4790" s="125" t="s">
        <v>20419</v>
      </c>
    </row>
    <row r="4791" spans="1:2">
      <c r="A4791" s="25" t="s">
        <v>14647</v>
      </c>
      <c r="B4791" s="125" t="s">
        <v>20419</v>
      </c>
    </row>
    <row r="4792" spans="1:2">
      <c r="A4792" s="25" t="s">
        <v>22924</v>
      </c>
      <c r="B4792" s="125" t="s">
        <v>20419</v>
      </c>
    </row>
    <row r="4793" spans="1:2">
      <c r="A4793" s="25" t="s">
        <v>22925</v>
      </c>
      <c r="B4793" s="125" t="s">
        <v>20419</v>
      </c>
    </row>
    <row r="4794" spans="1:2">
      <c r="A4794" s="25" t="s">
        <v>22926</v>
      </c>
      <c r="B4794" s="125" t="s">
        <v>20419</v>
      </c>
    </row>
    <row r="4795" spans="1:2">
      <c r="A4795" s="25" t="s">
        <v>22927</v>
      </c>
      <c r="B4795" s="125" t="s">
        <v>20419</v>
      </c>
    </row>
    <row r="4796" spans="1:2">
      <c r="A4796" s="25" t="s">
        <v>22928</v>
      </c>
      <c r="B4796" s="125" t="s">
        <v>20419</v>
      </c>
    </row>
    <row r="4797" spans="1:2">
      <c r="A4797" s="25" t="s">
        <v>22929</v>
      </c>
      <c r="B4797" s="125" t="s">
        <v>20419</v>
      </c>
    </row>
    <row r="4798" spans="1:2">
      <c r="A4798" s="25" t="s">
        <v>22930</v>
      </c>
      <c r="B4798" s="125" t="s">
        <v>20419</v>
      </c>
    </row>
    <row r="4799" spans="1:2">
      <c r="A4799" s="25" t="s">
        <v>22931</v>
      </c>
      <c r="B4799" s="125" t="s">
        <v>20419</v>
      </c>
    </row>
    <row r="4800" spans="1:2">
      <c r="A4800" s="25" t="s">
        <v>12954</v>
      </c>
      <c r="B4800" s="25" t="s">
        <v>20406</v>
      </c>
    </row>
    <row r="4801" spans="1:2">
      <c r="A4801" s="25" t="s">
        <v>22932</v>
      </c>
      <c r="B4801" s="125" t="s">
        <v>20419</v>
      </c>
    </row>
    <row r="4802" spans="1:2">
      <c r="A4802" s="25" t="s">
        <v>22933</v>
      </c>
      <c r="B4802" s="125" t="s">
        <v>20419</v>
      </c>
    </row>
    <row r="4803" spans="1:2">
      <c r="A4803" s="25" t="s">
        <v>16711</v>
      </c>
      <c r="B4803" s="125" t="s">
        <v>20419</v>
      </c>
    </row>
    <row r="4804" spans="1:2">
      <c r="A4804" s="25" t="s">
        <v>22934</v>
      </c>
      <c r="B4804" s="125" t="s">
        <v>20419</v>
      </c>
    </row>
    <row r="4805" spans="1:2">
      <c r="A4805" s="25" t="s">
        <v>22935</v>
      </c>
      <c r="B4805" s="125" t="s">
        <v>20419</v>
      </c>
    </row>
    <row r="4806" spans="1:2">
      <c r="A4806" s="25" t="s">
        <v>23970</v>
      </c>
      <c r="B4806" s="25" t="s">
        <v>20406</v>
      </c>
    </row>
    <row r="4807" spans="1:2">
      <c r="A4807" s="25" t="s">
        <v>23971</v>
      </c>
      <c r="B4807" s="25" t="s">
        <v>20406</v>
      </c>
    </row>
    <row r="4808" spans="1:2">
      <c r="A4808" s="25" t="s">
        <v>23972</v>
      </c>
      <c r="B4808" s="25" t="s">
        <v>20406</v>
      </c>
    </row>
    <row r="4809" spans="1:2">
      <c r="A4809" s="25" t="s">
        <v>23973</v>
      </c>
      <c r="B4809" s="25" t="s">
        <v>20406</v>
      </c>
    </row>
    <row r="4810" spans="1:2">
      <c r="A4810" s="25" t="s">
        <v>23974</v>
      </c>
      <c r="B4810" s="25" t="s">
        <v>20406</v>
      </c>
    </row>
    <row r="4811" spans="1:2">
      <c r="A4811" s="25" t="s">
        <v>23975</v>
      </c>
      <c r="B4811" s="25" t="s">
        <v>20406</v>
      </c>
    </row>
    <row r="4812" spans="1:2">
      <c r="A4812" s="25" t="s">
        <v>22936</v>
      </c>
      <c r="B4812" s="25" t="s">
        <v>20406</v>
      </c>
    </row>
    <row r="4813" spans="1:2">
      <c r="A4813" s="25" t="s">
        <v>13053</v>
      </c>
      <c r="B4813" s="125" t="s">
        <v>20419</v>
      </c>
    </row>
    <row r="4814" spans="1:2">
      <c r="A4814" s="25" t="s">
        <v>18596</v>
      </c>
      <c r="B4814" s="125" t="s">
        <v>20419</v>
      </c>
    </row>
    <row r="4815" spans="1:2">
      <c r="A4815" s="25" t="s">
        <v>16999</v>
      </c>
      <c r="B4815" s="125" t="s">
        <v>20419</v>
      </c>
    </row>
    <row r="4816" spans="1:2">
      <c r="A4816" s="25" t="s">
        <v>23976</v>
      </c>
      <c r="B4816" s="125" t="s">
        <v>20419</v>
      </c>
    </row>
    <row r="4817" spans="1:2">
      <c r="A4817" s="25" t="s">
        <v>17007</v>
      </c>
      <c r="B4817" s="125" t="s">
        <v>20419</v>
      </c>
    </row>
    <row r="4818" spans="1:2">
      <c r="A4818" s="25" t="s">
        <v>17003</v>
      </c>
      <c r="B4818" s="125" t="s">
        <v>20419</v>
      </c>
    </row>
    <row r="4819" spans="1:2">
      <c r="A4819" s="25" t="s">
        <v>17005</v>
      </c>
      <c r="B4819" s="125" t="s">
        <v>20419</v>
      </c>
    </row>
    <row r="4820" spans="1:2">
      <c r="A4820" s="25" t="s">
        <v>13037</v>
      </c>
      <c r="B4820" s="125" t="s">
        <v>20419</v>
      </c>
    </row>
    <row r="4821" spans="1:2">
      <c r="A4821" s="25" t="s">
        <v>17001</v>
      </c>
      <c r="B4821" s="125" t="s">
        <v>20419</v>
      </c>
    </row>
    <row r="4822" spans="1:2">
      <c r="A4822" s="25" t="s">
        <v>23977</v>
      </c>
      <c r="B4822" s="25" t="s">
        <v>20406</v>
      </c>
    </row>
    <row r="4823" spans="1:2">
      <c r="A4823" s="25" t="s">
        <v>22937</v>
      </c>
      <c r="B4823" s="25" t="s">
        <v>20406</v>
      </c>
    </row>
    <row r="4824" spans="1:2">
      <c r="A4824" s="25" t="s">
        <v>22938</v>
      </c>
      <c r="B4824" s="25" t="s">
        <v>20406</v>
      </c>
    </row>
    <row r="4825" spans="1:2">
      <c r="A4825" s="25" t="s">
        <v>22939</v>
      </c>
      <c r="B4825" s="25" t="s">
        <v>20406</v>
      </c>
    </row>
    <row r="4826" spans="1:2">
      <c r="A4826" s="25" t="s">
        <v>22940</v>
      </c>
      <c r="B4826" s="25" t="s">
        <v>20406</v>
      </c>
    </row>
    <row r="4827" spans="1:2">
      <c r="A4827" s="25" t="s">
        <v>22941</v>
      </c>
      <c r="B4827" s="25" t="s">
        <v>20406</v>
      </c>
    </row>
    <row r="4828" spans="1:2">
      <c r="A4828" s="25" t="s">
        <v>22942</v>
      </c>
      <c r="B4828" s="25" t="s">
        <v>20406</v>
      </c>
    </row>
    <row r="4829" spans="1:2">
      <c r="A4829" s="25" t="s">
        <v>22943</v>
      </c>
      <c r="B4829" s="25" t="s">
        <v>20406</v>
      </c>
    </row>
    <row r="4830" spans="1:2">
      <c r="A4830" s="25" t="s">
        <v>9460</v>
      </c>
      <c r="B4830" s="125" t="s">
        <v>20419</v>
      </c>
    </row>
    <row r="4831" spans="1:2">
      <c r="A4831" s="25" t="s">
        <v>22944</v>
      </c>
      <c r="B4831" s="25" t="s">
        <v>20406</v>
      </c>
    </row>
    <row r="4832" spans="1:2">
      <c r="A4832" s="25" t="s">
        <v>22945</v>
      </c>
      <c r="B4832" s="25" t="s">
        <v>20406</v>
      </c>
    </row>
    <row r="4833" spans="1:2">
      <c r="A4833" s="25" t="s">
        <v>22946</v>
      </c>
      <c r="B4833" s="25" t="s">
        <v>20406</v>
      </c>
    </row>
    <row r="4834" spans="1:2">
      <c r="A4834" s="25" t="s">
        <v>12547</v>
      </c>
      <c r="B4834" s="125" t="s">
        <v>20419</v>
      </c>
    </row>
    <row r="4835" spans="1:2">
      <c r="A4835" s="25" t="s">
        <v>22947</v>
      </c>
      <c r="B4835" s="125" t="s">
        <v>20419</v>
      </c>
    </row>
    <row r="4836" spans="1:2">
      <c r="A4836" s="25" t="s">
        <v>15102</v>
      </c>
      <c r="B4836" s="125" t="s">
        <v>20419</v>
      </c>
    </row>
    <row r="4837" spans="1:2">
      <c r="A4837" s="25" t="s">
        <v>10612</v>
      </c>
      <c r="B4837" s="125" t="s">
        <v>20419</v>
      </c>
    </row>
    <row r="4838" spans="1:2">
      <c r="A4838" s="25" t="s">
        <v>17942</v>
      </c>
      <c r="B4838" s="125" t="s">
        <v>20419</v>
      </c>
    </row>
    <row r="4839" spans="1:2">
      <c r="A4839" s="25" t="s">
        <v>22948</v>
      </c>
      <c r="B4839" s="125" t="s">
        <v>20419</v>
      </c>
    </row>
    <row r="4840" spans="1:2">
      <c r="A4840" s="25" t="s">
        <v>17488</v>
      </c>
      <c r="B4840" s="125" t="s">
        <v>20419</v>
      </c>
    </row>
    <row r="4841" spans="1:2">
      <c r="A4841" s="25" t="s">
        <v>11616</v>
      </c>
      <c r="B4841" s="125" t="s">
        <v>20419</v>
      </c>
    </row>
    <row r="4842" spans="1:2">
      <c r="A4842" s="25" t="s">
        <v>12669</v>
      </c>
      <c r="B4842" s="125" t="s">
        <v>20419</v>
      </c>
    </row>
    <row r="4843" spans="1:2">
      <c r="A4843" s="25" t="s">
        <v>11394</v>
      </c>
      <c r="B4843" s="125" t="s">
        <v>20419</v>
      </c>
    </row>
    <row r="4844" spans="1:2">
      <c r="A4844" s="25" t="s">
        <v>22949</v>
      </c>
      <c r="B4844" s="125" t="s">
        <v>20419</v>
      </c>
    </row>
    <row r="4845" spans="1:2">
      <c r="A4845" s="25" t="s">
        <v>22950</v>
      </c>
      <c r="B4845" s="125" t="s">
        <v>20419</v>
      </c>
    </row>
    <row r="4846" spans="1:2">
      <c r="A4846" s="25" t="s">
        <v>13428</v>
      </c>
      <c r="B4846" s="125" t="s">
        <v>20419</v>
      </c>
    </row>
    <row r="4847" spans="1:2">
      <c r="A4847" s="25" t="s">
        <v>11658</v>
      </c>
      <c r="B4847" s="125" t="s">
        <v>20419</v>
      </c>
    </row>
    <row r="4848" spans="1:2">
      <c r="A4848" s="25" t="s">
        <v>22951</v>
      </c>
      <c r="B4848" s="125" t="s">
        <v>20419</v>
      </c>
    </row>
    <row r="4849" spans="1:2">
      <c r="A4849" s="25" t="s">
        <v>7837</v>
      </c>
      <c r="B4849" s="25" t="s">
        <v>20406</v>
      </c>
    </row>
    <row r="4850" spans="1:2">
      <c r="A4850" s="25" t="s">
        <v>7837</v>
      </c>
      <c r="B4850" s="125" t="s">
        <v>20419</v>
      </c>
    </row>
    <row r="4851" spans="1:2">
      <c r="A4851" s="25" t="s">
        <v>22952</v>
      </c>
      <c r="B4851" s="125" t="s">
        <v>20419</v>
      </c>
    </row>
    <row r="4852" spans="1:2">
      <c r="A4852" s="25" t="s">
        <v>18313</v>
      </c>
      <c r="B4852" s="125" t="s">
        <v>20419</v>
      </c>
    </row>
    <row r="4853" spans="1:2">
      <c r="A4853" s="25" t="s">
        <v>23978</v>
      </c>
      <c r="B4853" s="25" t="s">
        <v>20406</v>
      </c>
    </row>
    <row r="4854" spans="1:2">
      <c r="A4854" s="25" t="s">
        <v>22953</v>
      </c>
      <c r="B4854" s="125" t="s">
        <v>20419</v>
      </c>
    </row>
    <row r="4855" spans="1:2">
      <c r="A4855" s="25" t="s">
        <v>22954</v>
      </c>
      <c r="B4855" s="25" t="s">
        <v>20406</v>
      </c>
    </row>
    <row r="4856" spans="1:2">
      <c r="A4856" s="25" t="s">
        <v>16837</v>
      </c>
      <c r="B4856" s="125" t="s">
        <v>20419</v>
      </c>
    </row>
    <row r="4857" spans="1:2">
      <c r="A4857" s="25" t="s">
        <v>22955</v>
      </c>
      <c r="B4857" s="25" t="s">
        <v>20406</v>
      </c>
    </row>
    <row r="4858" spans="1:2">
      <c r="A4858" s="25" t="s">
        <v>23979</v>
      </c>
      <c r="B4858" s="25" t="s">
        <v>20406</v>
      </c>
    </row>
    <row r="4859" spans="1:2">
      <c r="A4859" s="25" t="s">
        <v>22956</v>
      </c>
      <c r="B4859" s="25" t="s">
        <v>20406</v>
      </c>
    </row>
    <row r="4860" spans="1:2">
      <c r="A4860" s="25" t="s">
        <v>22957</v>
      </c>
      <c r="B4860" s="25" t="s">
        <v>20406</v>
      </c>
    </row>
    <row r="4861" spans="1:2">
      <c r="A4861" s="25" t="s">
        <v>22958</v>
      </c>
      <c r="B4861" s="25" t="s">
        <v>20406</v>
      </c>
    </row>
    <row r="4862" spans="1:2">
      <c r="A4862" s="25" t="s">
        <v>22959</v>
      </c>
      <c r="B4862" s="25" t="s">
        <v>20406</v>
      </c>
    </row>
    <row r="4863" spans="1:2">
      <c r="A4863" s="25" t="s">
        <v>22960</v>
      </c>
      <c r="B4863" s="25" t="s">
        <v>20406</v>
      </c>
    </row>
    <row r="4864" spans="1:2">
      <c r="A4864" s="25" t="s">
        <v>14590</v>
      </c>
      <c r="B4864" s="25" t="s">
        <v>20406</v>
      </c>
    </row>
    <row r="4865" spans="1:2">
      <c r="A4865" s="25" t="s">
        <v>9341</v>
      </c>
      <c r="B4865" s="125" t="s">
        <v>20419</v>
      </c>
    </row>
    <row r="4866" spans="1:2">
      <c r="A4866" s="25" t="s">
        <v>13909</v>
      </c>
      <c r="B4866" s="125" t="s">
        <v>20419</v>
      </c>
    </row>
    <row r="4867" spans="1:2">
      <c r="A4867" s="25" t="s">
        <v>18270</v>
      </c>
      <c r="B4867" s="125" t="s">
        <v>20419</v>
      </c>
    </row>
    <row r="4868" spans="1:2">
      <c r="A4868" s="25" t="s">
        <v>19238</v>
      </c>
      <c r="B4868" s="125" t="s">
        <v>20419</v>
      </c>
    </row>
    <row r="4869" spans="1:2">
      <c r="A4869" s="25" t="s">
        <v>13895</v>
      </c>
      <c r="B4869" s="125" t="s">
        <v>20419</v>
      </c>
    </row>
    <row r="4870" spans="1:2">
      <c r="A4870" s="25" t="s">
        <v>14495</v>
      </c>
      <c r="B4870" s="125" t="s">
        <v>20419</v>
      </c>
    </row>
    <row r="4871" spans="1:2">
      <c r="A4871" s="25" t="s">
        <v>23980</v>
      </c>
      <c r="B4871" s="25" t="s">
        <v>20406</v>
      </c>
    </row>
    <row r="4872" spans="1:2">
      <c r="A4872" s="25" t="s">
        <v>23981</v>
      </c>
      <c r="B4872" s="25" t="s">
        <v>20406</v>
      </c>
    </row>
    <row r="4873" spans="1:2">
      <c r="A4873" s="25" t="s">
        <v>13377</v>
      </c>
      <c r="B4873" s="125" t="s">
        <v>20419</v>
      </c>
    </row>
    <row r="4874" spans="1:2">
      <c r="A4874" s="25" t="s">
        <v>9649</v>
      </c>
      <c r="B4874" s="25" t="s">
        <v>20406</v>
      </c>
    </row>
    <row r="4875" spans="1:2">
      <c r="A4875" s="25" t="s">
        <v>22961</v>
      </c>
      <c r="B4875" s="25" t="s">
        <v>20406</v>
      </c>
    </row>
    <row r="4876" spans="1:2">
      <c r="A4876" s="25" t="s">
        <v>22962</v>
      </c>
      <c r="B4876" s="25" t="s">
        <v>20406</v>
      </c>
    </row>
    <row r="4877" spans="1:2">
      <c r="A4877" s="25" t="s">
        <v>22963</v>
      </c>
      <c r="B4877" s="25" t="s">
        <v>20406</v>
      </c>
    </row>
    <row r="4878" spans="1:2">
      <c r="A4878" s="25" t="s">
        <v>22964</v>
      </c>
      <c r="B4878" s="25" t="s">
        <v>20406</v>
      </c>
    </row>
    <row r="4879" spans="1:2">
      <c r="A4879" s="25" t="s">
        <v>22965</v>
      </c>
      <c r="B4879" s="25" t="s">
        <v>20406</v>
      </c>
    </row>
    <row r="4880" spans="1:2">
      <c r="A4880" s="25" t="s">
        <v>22966</v>
      </c>
      <c r="B4880" s="25" t="s">
        <v>20406</v>
      </c>
    </row>
    <row r="4881" spans="1:2">
      <c r="A4881" s="25" t="s">
        <v>22967</v>
      </c>
      <c r="B4881" s="25" t="s">
        <v>20406</v>
      </c>
    </row>
    <row r="4882" spans="1:2">
      <c r="A4882" s="25" t="s">
        <v>22968</v>
      </c>
      <c r="B4882" s="125" t="s">
        <v>20419</v>
      </c>
    </row>
    <row r="4883" spans="1:2">
      <c r="A4883" s="25" t="s">
        <v>13019</v>
      </c>
      <c r="B4883" s="125" t="s">
        <v>20419</v>
      </c>
    </row>
    <row r="4884" spans="1:2">
      <c r="A4884" s="25" t="s">
        <v>19119</v>
      </c>
      <c r="B4884" s="125" t="s">
        <v>20419</v>
      </c>
    </row>
    <row r="4885" spans="1:2">
      <c r="A4885" s="25" t="s">
        <v>23982</v>
      </c>
      <c r="B4885" s="125" t="s">
        <v>20419</v>
      </c>
    </row>
    <row r="4886" spans="1:2">
      <c r="A4886" s="25" t="s">
        <v>22969</v>
      </c>
      <c r="B4886" s="125" t="s">
        <v>20419</v>
      </c>
    </row>
    <row r="4887" spans="1:2">
      <c r="A4887" s="25" t="s">
        <v>13192</v>
      </c>
      <c r="B4887" s="125" t="s">
        <v>20419</v>
      </c>
    </row>
    <row r="4888" spans="1:2">
      <c r="A4888" s="25" t="s">
        <v>8732</v>
      </c>
      <c r="B4888" s="125" t="s">
        <v>20419</v>
      </c>
    </row>
    <row r="4889" spans="1:2">
      <c r="A4889" s="25" t="s">
        <v>17651</v>
      </c>
      <c r="B4889" s="125" t="s">
        <v>20419</v>
      </c>
    </row>
    <row r="4890" spans="1:2">
      <c r="A4890" s="25" t="s">
        <v>11295</v>
      </c>
      <c r="B4890" s="125" t="s">
        <v>20419</v>
      </c>
    </row>
    <row r="4891" spans="1:2">
      <c r="A4891" s="25" t="s">
        <v>17148</v>
      </c>
      <c r="B4891" s="125" t="s">
        <v>20419</v>
      </c>
    </row>
    <row r="4892" spans="1:2">
      <c r="A4892" s="25" t="s">
        <v>12080</v>
      </c>
      <c r="B4892" s="125" t="s">
        <v>20419</v>
      </c>
    </row>
    <row r="4893" spans="1:2">
      <c r="A4893" s="25" t="s">
        <v>13016</v>
      </c>
      <c r="B4893" s="125" t="s">
        <v>20419</v>
      </c>
    </row>
    <row r="4894" spans="1:2">
      <c r="A4894" s="25" t="s">
        <v>8195</v>
      </c>
      <c r="B4894" s="125" t="s">
        <v>20419</v>
      </c>
    </row>
    <row r="4895" spans="1:2">
      <c r="A4895" s="25" t="s">
        <v>17133</v>
      </c>
      <c r="B4895" s="125" t="s">
        <v>20419</v>
      </c>
    </row>
    <row r="4896" spans="1:2">
      <c r="A4896" s="25" t="s">
        <v>22970</v>
      </c>
      <c r="B4896" s="125" t="s">
        <v>20419</v>
      </c>
    </row>
    <row r="4897" spans="1:2">
      <c r="A4897" s="25" t="s">
        <v>7967</v>
      </c>
      <c r="B4897" s="25" t="s">
        <v>20406</v>
      </c>
    </row>
    <row r="4898" spans="1:2">
      <c r="A4898" s="25" t="s">
        <v>22971</v>
      </c>
      <c r="B4898" s="125" t="s">
        <v>20419</v>
      </c>
    </row>
    <row r="4899" spans="1:2">
      <c r="A4899" s="25" t="s">
        <v>22972</v>
      </c>
      <c r="B4899" s="125" t="s">
        <v>20419</v>
      </c>
    </row>
    <row r="4900" spans="1:2">
      <c r="A4900" s="25" t="s">
        <v>22973</v>
      </c>
      <c r="B4900" s="25" t="s">
        <v>20406</v>
      </c>
    </row>
    <row r="4901" spans="1:2">
      <c r="A4901" s="25" t="s">
        <v>22974</v>
      </c>
      <c r="B4901" s="25" t="s">
        <v>20406</v>
      </c>
    </row>
    <row r="4902" spans="1:2">
      <c r="A4902" s="25" t="s">
        <v>22975</v>
      </c>
      <c r="B4902" s="25" t="s">
        <v>20406</v>
      </c>
    </row>
    <row r="4903" spans="1:2">
      <c r="A4903" s="25" t="s">
        <v>22976</v>
      </c>
      <c r="B4903" s="25" t="s">
        <v>20406</v>
      </c>
    </row>
    <row r="4904" spans="1:2">
      <c r="A4904" s="25" t="s">
        <v>22977</v>
      </c>
      <c r="B4904" s="25" t="s">
        <v>20406</v>
      </c>
    </row>
    <row r="4905" spans="1:2">
      <c r="A4905" s="25" t="s">
        <v>22978</v>
      </c>
      <c r="B4905" s="25" t="s">
        <v>20406</v>
      </c>
    </row>
    <row r="4906" spans="1:2">
      <c r="A4906" s="25" t="s">
        <v>22979</v>
      </c>
      <c r="B4906" s="25" t="s">
        <v>20406</v>
      </c>
    </row>
    <row r="4907" spans="1:2">
      <c r="A4907" s="25" t="s">
        <v>22980</v>
      </c>
      <c r="B4907" s="25" t="s">
        <v>20406</v>
      </c>
    </row>
    <row r="4908" spans="1:2">
      <c r="A4908" s="25" t="s">
        <v>22981</v>
      </c>
      <c r="B4908" s="25" t="s">
        <v>20406</v>
      </c>
    </row>
    <row r="4909" spans="1:2">
      <c r="A4909" s="25" t="s">
        <v>22982</v>
      </c>
      <c r="B4909" s="25" t="s">
        <v>20406</v>
      </c>
    </row>
    <row r="4910" spans="1:2">
      <c r="A4910" s="25" t="s">
        <v>22983</v>
      </c>
      <c r="B4910" s="25" t="s">
        <v>20406</v>
      </c>
    </row>
    <row r="4911" spans="1:2">
      <c r="A4911" s="25" t="s">
        <v>23983</v>
      </c>
      <c r="B4911" s="25" t="s">
        <v>20406</v>
      </c>
    </row>
    <row r="4912" spans="1:2">
      <c r="A4912" s="25" t="s">
        <v>23984</v>
      </c>
      <c r="B4912" s="25" t="s">
        <v>20406</v>
      </c>
    </row>
    <row r="4913" spans="1:2">
      <c r="A4913" s="25" t="s">
        <v>12424</v>
      </c>
      <c r="B4913" s="125" t="s">
        <v>20419</v>
      </c>
    </row>
    <row r="4914" spans="1:2">
      <c r="A4914" s="25" t="s">
        <v>22984</v>
      </c>
      <c r="B4914" s="25" t="s">
        <v>20406</v>
      </c>
    </row>
    <row r="4915" spans="1:2">
      <c r="A4915" s="25" t="s">
        <v>22985</v>
      </c>
      <c r="B4915" s="25" t="s">
        <v>20406</v>
      </c>
    </row>
    <row r="4916" spans="1:2">
      <c r="A4916" s="25" t="s">
        <v>22986</v>
      </c>
      <c r="B4916" s="25" t="s">
        <v>20406</v>
      </c>
    </row>
    <row r="4917" spans="1:2">
      <c r="A4917" s="25" t="s">
        <v>22987</v>
      </c>
      <c r="B4917" s="25" t="s">
        <v>20406</v>
      </c>
    </row>
    <row r="4918" spans="1:2">
      <c r="A4918" s="25" t="s">
        <v>22988</v>
      </c>
      <c r="B4918" s="25" t="s">
        <v>20406</v>
      </c>
    </row>
    <row r="4919" spans="1:2">
      <c r="A4919" s="25" t="s">
        <v>22989</v>
      </c>
      <c r="B4919" s="25" t="s">
        <v>20406</v>
      </c>
    </row>
    <row r="4920" spans="1:2">
      <c r="A4920" s="25" t="s">
        <v>22990</v>
      </c>
      <c r="B4920" s="25" t="s">
        <v>20406</v>
      </c>
    </row>
    <row r="4921" spans="1:2">
      <c r="A4921" s="25" t="s">
        <v>22991</v>
      </c>
      <c r="B4921" s="25" t="s">
        <v>20406</v>
      </c>
    </row>
    <row r="4922" spans="1:2">
      <c r="A4922" s="25" t="s">
        <v>22992</v>
      </c>
      <c r="B4922" s="25" t="s">
        <v>20406</v>
      </c>
    </row>
    <row r="4923" spans="1:2">
      <c r="A4923" s="25" t="s">
        <v>22993</v>
      </c>
      <c r="B4923" s="25" t="s">
        <v>20406</v>
      </c>
    </row>
    <row r="4924" spans="1:2">
      <c r="A4924" s="25" t="s">
        <v>22994</v>
      </c>
      <c r="B4924" s="25" t="s">
        <v>20406</v>
      </c>
    </row>
    <row r="4925" spans="1:2">
      <c r="A4925" s="25" t="s">
        <v>22995</v>
      </c>
      <c r="B4925" s="25" t="s">
        <v>20406</v>
      </c>
    </row>
    <row r="4926" spans="1:2">
      <c r="A4926" s="25" t="s">
        <v>22996</v>
      </c>
      <c r="B4926" s="25" t="s">
        <v>20406</v>
      </c>
    </row>
    <row r="4927" spans="1:2">
      <c r="A4927" s="25" t="s">
        <v>22997</v>
      </c>
      <c r="B4927" s="25" t="s">
        <v>20406</v>
      </c>
    </row>
    <row r="4928" spans="1:2">
      <c r="A4928" s="25" t="s">
        <v>22998</v>
      </c>
      <c r="B4928" s="25" t="s">
        <v>20406</v>
      </c>
    </row>
    <row r="4929" spans="1:2">
      <c r="A4929" s="25" t="s">
        <v>22999</v>
      </c>
      <c r="B4929" s="25" t="s">
        <v>20406</v>
      </c>
    </row>
    <row r="4930" spans="1:2">
      <c r="A4930" s="25" t="s">
        <v>23000</v>
      </c>
      <c r="B4930" s="25" t="s">
        <v>20406</v>
      </c>
    </row>
    <row r="4931" spans="1:2">
      <c r="A4931" s="25" t="s">
        <v>23001</v>
      </c>
      <c r="B4931" s="25" t="s">
        <v>20406</v>
      </c>
    </row>
    <row r="4932" spans="1:2">
      <c r="A4932" s="25" t="s">
        <v>23002</v>
      </c>
      <c r="B4932" s="25" t="s">
        <v>20406</v>
      </c>
    </row>
    <row r="4933" spans="1:2">
      <c r="A4933" s="25" t="s">
        <v>23003</v>
      </c>
      <c r="B4933" s="25" t="s">
        <v>20406</v>
      </c>
    </row>
    <row r="4934" spans="1:2">
      <c r="A4934" s="25" t="s">
        <v>16014</v>
      </c>
      <c r="B4934" s="125" t="s">
        <v>20419</v>
      </c>
    </row>
    <row r="4935" spans="1:2">
      <c r="A4935" s="25" t="s">
        <v>23004</v>
      </c>
      <c r="B4935" s="125" t="s">
        <v>20419</v>
      </c>
    </row>
    <row r="4936" spans="1:2">
      <c r="A4936" s="25" t="s">
        <v>14601</v>
      </c>
      <c r="B4936" s="125" t="s">
        <v>20419</v>
      </c>
    </row>
    <row r="4937" spans="1:2">
      <c r="A4937" s="25" t="s">
        <v>11509</v>
      </c>
      <c r="B4937" s="125" t="s">
        <v>20419</v>
      </c>
    </row>
    <row r="4938" spans="1:2">
      <c r="A4938" s="25" t="s">
        <v>11774</v>
      </c>
      <c r="B4938" s="125" t="s">
        <v>20419</v>
      </c>
    </row>
    <row r="4939" spans="1:2">
      <c r="A4939" s="25" t="s">
        <v>11669</v>
      </c>
      <c r="B4939" s="125" t="s">
        <v>20419</v>
      </c>
    </row>
    <row r="4940" spans="1:2">
      <c r="A4940" s="25" t="s">
        <v>23005</v>
      </c>
      <c r="B4940" s="125" t="s">
        <v>20419</v>
      </c>
    </row>
    <row r="4941" spans="1:2">
      <c r="A4941" s="25" t="s">
        <v>23006</v>
      </c>
      <c r="B4941" s="125" t="s">
        <v>20419</v>
      </c>
    </row>
    <row r="4942" spans="1:2">
      <c r="A4942" s="25" t="s">
        <v>23007</v>
      </c>
      <c r="B4942" s="125" t="s">
        <v>20419</v>
      </c>
    </row>
    <row r="4943" spans="1:2">
      <c r="A4943" s="25" t="s">
        <v>15910</v>
      </c>
      <c r="B4943" s="125" t="s">
        <v>20419</v>
      </c>
    </row>
    <row r="4944" spans="1:2">
      <c r="A4944" s="25" t="s">
        <v>19435</v>
      </c>
      <c r="B4944" s="125" t="s">
        <v>20419</v>
      </c>
    </row>
    <row r="4945" spans="1:2">
      <c r="A4945" s="25" t="s">
        <v>23008</v>
      </c>
      <c r="B4945" s="125" t="s">
        <v>20419</v>
      </c>
    </row>
    <row r="4946" spans="1:2">
      <c r="A4946" s="25" t="s">
        <v>23009</v>
      </c>
      <c r="B4946" s="125" t="s">
        <v>20419</v>
      </c>
    </row>
    <row r="4947" spans="1:2">
      <c r="A4947" s="25" t="s">
        <v>13789</v>
      </c>
      <c r="B4947" s="125" t="s">
        <v>20419</v>
      </c>
    </row>
    <row r="4948" spans="1:2">
      <c r="A4948" s="25" t="s">
        <v>23010</v>
      </c>
      <c r="B4948" s="125" t="s">
        <v>20419</v>
      </c>
    </row>
    <row r="4949" spans="1:2">
      <c r="A4949" s="25" t="s">
        <v>12811</v>
      </c>
      <c r="B4949" s="125" t="s">
        <v>20419</v>
      </c>
    </row>
    <row r="4950" spans="1:2">
      <c r="A4950" s="25" t="s">
        <v>23985</v>
      </c>
      <c r="B4950" s="25" t="s">
        <v>20406</v>
      </c>
    </row>
    <row r="4951" spans="1:2">
      <c r="A4951" s="25" t="s">
        <v>23011</v>
      </c>
      <c r="B4951" s="25" t="s">
        <v>20406</v>
      </c>
    </row>
    <row r="4952" spans="1:2">
      <c r="A4952" s="25" t="s">
        <v>23012</v>
      </c>
      <c r="B4952" s="25" t="s">
        <v>20406</v>
      </c>
    </row>
    <row r="4953" spans="1:2">
      <c r="A4953" s="25" t="s">
        <v>23013</v>
      </c>
      <c r="B4953" s="25" t="s">
        <v>20406</v>
      </c>
    </row>
    <row r="4954" spans="1:2">
      <c r="A4954" s="25" t="s">
        <v>23014</v>
      </c>
      <c r="B4954" s="25" t="s">
        <v>20406</v>
      </c>
    </row>
    <row r="4955" spans="1:2">
      <c r="A4955" s="25" t="s">
        <v>23015</v>
      </c>
      <c r="B4955" s="25" t="s">
        <v>20406</v>
      </c>
    </row>
    <row r="4956" spans="1:2">
      <c r="A4956" s="25" t="s">
        <v>23016</v>
      </c>
      <c r="B4956" s="25" t="s">
        <v>20406</v>
      </c>
    </row>
    <row r="4957" spans="1:2">
      <c r="A4957" s="25" t="s">
        <v>15089</v>
      </c>
      <c r="B4957" s="125" t="s">
        <v>20419</v>
      </c>
    </row>
    <row r="4958" spans="1:2">
      <c r="A4958" s="25" t="s">
        <v>16125</v>
      </c>
      <c r="B4958" s="125" t="s">
        <v>20419</v>
      </c>
    </row>
    <row r="4959" spans="1:2">
      <c r="A4959" s="25" t="s">
        <v>8892</v>
      </c>
      <c r="B4959" s="125" t="s">
        <v>20419</v>
      </c>
    </row>
    <row r="4960" spans="1:2">
      <c r="A4960" s="25" t="s">
        <v>23017</v>
      </c>
      <c r="B4960" s="125" t="s">
        <v>20419</v>
      </c>
    </row>
    <row r="4961" spans="1:2">
      <c r="A4961" s="25" t="s">
        <v>23018</v>
      </c>
      <c r="B4961" s="125" t="s">
        <v>20419</v>
      </c>
    </row>
    <row r="4962" spans="1:2">
      <c r="A4962" s="25" t="s">
        <v>9017</v>
      </c>
      <c r="B4962" s="125" t="s">
        <v>20419</v>
      </c>
    </row>
    <row r="4963" spans="1:2">
      <c r="A4963" s="25" t="s">
        <v>23019</v>
      </c>
      <c r="B4963" s="125" t="s">
        <v>20419</v>
      </c>
    </row>
    <row r="4964" spans="1:2">
      <c r="A4964" s="25" t="s">
        <v>23020</v>
      </c>
      <c r="B4964" s="125" t="s">
        <v>20419</v>
      </c>
    </row>
    <row r="4965" spans="1:2">
      <c r="A4965" s="25" t="s">
        <v>16887</v>
      </c>
      <c r="B4965" s="125" t="s">
        <v>20419</v>
      </c>
    </row>
    <row r="4966" spans="1:2">
      <c r="A4966" s="25" t="s">
        <v>23986</v>
      </c>
      <c r="B4966" s="25" t="s">
        <v>20406</v>
      </c>
    </row>
    <row r="4967" spans="1:2">
      <c r="A4967" s="25" t="s">
        <v>23987</v>
      </c>
      <c r="B4967" s="25" t="s">
        <v>20406</v>
      </c>
    </row>
    <row r="4968" spans="1:2">
      <c r="A4968" s="25" t="s">
        <v>23988</v>
      </c>
      <c r="B4968" s="25" t="s">
        <v>20406</v>
      </c>
    </row>
    <row r="4969" spans="1:2">
      <c r="A4969" s="25" t="s">
        <v>23021</v>
      </c>
      <c r="B4969" s="25" t="s">
        <v>20406</v>
      </c>
    </row>
    <row r="4970" spans="1:2">
      <c r="A4970" s="25" t="s">
        <v>23022</v>
      </c>
      <c r="B4970" s="25" t="s">
        <v>20406</v>
      </c>
    </row>
    <row r="4971" spans="1:2">
      <c r="A4971" s="25" t="s">
        <v>23023</v>
      </c>
      <c r="B4971" s="25" t="s">
        <v>20406</v>
      </c>
    </row>
    <row r="4972" spans="1:2">
      <c r="A4972" s="25" t="s">
        <v>23024</v>
      </c>
      <c r="B4972" s="25" t="s">
        <v>20406</v>
      </c>
    </row>
    <row r="4973" spans="1:2">
      <c r="A4973" s="25" t="s">
        <v>23025</v>
      </c>
      <c r="B4973" s="25" t="s">
        <v>20406</v>
      </c>
    </row>
    <row r="4974" spans="1:2">
      <c r="A4974" s="25" t="s">
        <v>23026</v>
      </c>
      <c r="B4974" s="25" t="s">
        <v>20406</v>
      </c>
    </row>
    <row r="4975" spans="1:2">
      <c r="A4975" s="25" t="s">
        <v>23027</v>
      </c>
      <c r="B4975" s="25" t="s">
        <v>20406</v>
      </c>
    </row>
    <row r="4976" spans="1:2">
      <c r="A4976" s="25" t="s">
        <v>23028</v>
      </c>
      <c r="B4976" s="25" t="s">
        <v>20406</v>
      </c>
    </row>
    <row r="4977" spans="1:2">
      <c r="A4977" s="25" t="s">
        <v>23029</v>
      </c>
      <c r="B4977" s="25" t="s">
        <v>20406</v>
      </c>
    </row>
    <row r="4978" spans="1:2">
      <c r="A4978" s="25" t="s">
        <v>23989</v>
      </c>
      <c r="B4978" s="25" t="s">
        <v>20406</v>
      </c>
    </row>
    <row r="4979" spans="1:2">
      <c r="A4979" s="25" t="s">
        <v>23030</v>
      </c>
      <c r="B4979" s="25" t="s">
        <v>20406</v>
      </c>
    </row>
    <row r="4980" spans="1:2">
      <c r="A4980" s="25" t="s">
        <v>23031</v>
      </c>
      <c r="B4980" s="25" t="s">
        <v>20406</v>
      </c>
    </row>
    <row r="4981" spans="1:2">
      <c r="A4981" s="25" t="s">
        <v>23032</v>
      </c>
      <c r="B4981" s="125" t="s">
        <v>20419</v>
      </c>
    </row>
    <row r="4982" spans="1:2">
      <c r="A4982" s="25" t="s">
        <v>23033</v>
      </c>
      <c r="B4982" s="125" t="s">
        <v>20419</v>
      </c>
    </row>
    <row r="4983" spans="1:2">
      <c r="A4983" s="25" t="s">
        <v>14144</v>
      </c>
      <c r="B4983" s="125" t="s">
        <v>20419</v>
      </c>
    </row>
    <row r="4984" spans="1:2">
      <c r="A4984" s="25" t="s">
        <v>23034</v>
      </c>
      <c r="B4984" s="125" t="s">
        <v>20419</v>
      </c>
    </row>
    <row r="4985" spans="1:2">
      <c r="A4985" s="25" t="s">
        <v>23035</v>
      </c>
      <c r="B4985" s="125" t="s">
        <v>20419</v>
      </c>
    </row>
    <row r="4986" spans="1:2">
      <c r="A4986" s="25" t="s">
        <v>23036</v>
      </c>
      <c r="B4986" s="125" t="s">
        <v>20419</v>
      </c>
    </row>
    <row r="4987" spans="1:2">
      <c r="A4987" s="25" t="s">
        <v>15422</v>
      </c>
      <c r="B4987" s="125" t="s">
        <v>20419</v>
      </c>
    </row>
    <row r="4988" spans="1:2">
      <c r="A4988" s="25" t="s">
        <v>12378</v>
      </c>
      <c r="B4988" s="125" t="s">
        <v>20419</v>
      </c>
    </row>
    <row r="4989" spans="1:2">
      <c r="A4989" s="25" t="s">
        <v>23037</v>
      </c>
      <c r="B4989" s="125" t="s">
        <v>20419</v>
      </c>
    </row>
    <row r="4990" spans="1:2">
      <c r="A4990" s="25" t="s">
        <v>7970</v>
      </c>
      <c r="B4990" s="25" t="s">
        <v>20406</v>
      </c>
    </row>
    <row r="4991" spans="1:2">
      <c r="A4991" s="25" t="s">
        <v>8143</v>
      </c>
      <c r="B4991" s="125" t="s">
        <v>20419</v>
      </c>
    </row>
    <row r="4992" spans="1:2">
      <c r="A4992" s="25" t="s">
        <v>23990</v>
      </c>
      <c r="B4992" s="25" t="s">
        <v>20406</v>
      </c>
    </row>
    <row r="4993" spans="1:2">
      <c r="A4993" s="25" t="s">
        <v>23039</v>
      </c>
      <c r="B4993" s="25" t="s">
        <v>20406</v>
      </c>
    </row>
    <row r="4994" spans="1:2">
      <c r="A4994" s="25" t="s">
        <v>23040</v>
      </c>
      <c r="B4994" s="25" t="s">
        <v>20406</v>
      </c>
    </row>
    <row r="4995" spans="1:2">
      <c r="A4995" s="25" t="s">
        <v>23041</v>
      </c>
      <c r="B4995" s="25" t="s">
        <v>20406</v>
      </c>
    </row>
    <row r="4996" spans="1:2">
      <c r="A4996" s="25" t="s">
        <v>23042</v>
      </c>
      <c r="B4996" s="25" t="s">
        <v>20406</v>
      </c>
    </row>
    <row r="4997" spans="1:2">
      <c r="A4997" s="25" t="s">
        <v>23043</v>
      </c>
      <c r="B4997" s="25" t="s">
        <v>20406</v>
      </c>
    </row>
    <row r="4998" spans="1:2">
      <c r="A4998" s="25" t="s">
        <v>23044</v>
      </c>
      <c r="B4998" s="25" t="s">
        <v>20406</v>
      </c>
    </row>
    <row r="4999" spans="1:2">
      <c r="A4999" s="25" t="s">
        <v>23045</v>
      </c>
      <c r="B4999" s="25" t="s">
        <v>20406</v>
      </c>
    </row>
    <row r="5000" spans="1:2">
      <c r="A5000" s="25" t="s">
        <v>23991</v>
      </c>
      <c r="B5000" s="25" t="s">
        <v>20406</v>
      </c>
    </row>
    <row r="5001" spans="1:2">
      <c r="A5001" s="25" t="s">
        <v>23992</v>
      </c>
      <c r="B5001" s="25" t="s">
        <v>20406</v>
      </c>
    </row>
    <row r="5002" spans="1:2">
      <c r="A5002" s="25" t="s">
        <v>23993</v>
      </c>
      <c r="B5002" s="25" t="s">
        <v>20406</v>
      </c>
    </row>
    <row r="5003" spans="1:2">
      <c r="A5003" s="25" t="s">
        <v>23046</v>
      </c>
      <c r="B5003" s="25" t="s">
        <v>20406</v>
      </c>
    </row>
    <row r="5004" spans="1:2">
      <c r="A5004" s="25" t="s">
        <v>23047</v>
      </c>
      <c r="B5004" s="25" t="s">
        <v>20406</v>
      </c>
    </row>
    <row r="5005" spans="1:2">
      <c r="A5005" s="25" t="s">
        <v>23048</v>
      </c>
      <c r="B5005" s="25" t="s">
        <v>20406</v>
      </c>
    </row>
    <row r="5006" spans="1:2">
      <c r="A5006" s="25" t="s">
        <v>23049</v>
      </c>
      <c r="B5006" s="25" t="s">
        <v>20406</v>
      </c>
    </row>
    <row r="5007" spans="1:2">
      <c r="A5007" s="25" t="s">
        <v>23050</v>
      </c>
      <c r="B5007" s="25" t="s">
        <v>20406</v>
      </c>
    </row>
    <row r="5008" spans="1:2">
      <c r="A5008" s="25" t="s">
        <v>23051</v>
      </c>
      <c r="B5008" s="25" t="s">
        <v>20406</v>
      </c>
    </row>
    <row r="5009" spans="1:2">
      <c r="A5009" s="25" t="s">
        <v>23994</v>
      </c>
      <c r="B5009" s="25" t="s">
        <v>20406</v>
      </c>
    </row>
    <row r="5010" spans="1:2">
      <c r="A5010" s="25" t="s">
        <v>23995</v>
      </c>
      <c r="B5010" s="25" t="s">
        <v>20406</v>
      </c>
    </row>
    <row r="5011" spans="1:2">
      <c r="A5011" s="25" t="s">
        <v>23996</v>
      </c>
      <c r="B5011" s="25" t="s">
        <v>20406</v>
      </c>
    </row>
    <row r="5012" spans="1:2">
      <c r="A5012" s="25" t="s">
        <v>23997</v>
      </c>
      <c r="B5012" s="25" t="s">
        <v>20406</v>
      </c>
    </row>
    <row r="5013" spans="1:2">
      <c r="A5013" s="25" t="s">
        <v>23998</v>
      </c>
      <c r="B5013" s="25" t="s">
        <v>20406</v>
      </c>
    </row>
    <row r="5014" spans="1:2">
      <c r="A5014" s="25" t="s">
        <v>23999</v>
      </c>
      <c r="B5014" s="25" t="s">
        <v>20406</v>
      </c>
    </row>
    <row r="5015" spans="1:2">
      <c r="A5015" s="25" t="s">
        <v>24000</v>
      </c>
      <c r="B5015" s="25" t="s">
        <v>20406</v>
      </c>
    </row>
    <row r="5016" spans="1:2">
      <c r="A5016" s="25" t="s">
        <v>24001</v>
      </c>
      <c r="B5016" s="25" t="s">
        <v>20406</v>
      </c>
    </row>
    <row r="5017" spans="1:2">
      <c r="A5017" s="25" t="s">
        <v>23052</v>
      </c>
      <c r="B5017" s="25" t="s">
        <v>20406</v>
      </c>
    </row>
    <row r="5018" spans="1:2">
      <c r="A5018" s="25" t="s">
        <v>23053</v>
      </c>
      <c r="B5018" s="25" t="s">
        <v>20406</v>
      </c>
    </row>
    <row r="5019" spans="1:2">
      <c r="A5019" s="25" t="s">
        <v>23054</v>
      </c>
      <c r="B5019" s="25" t="s">
        <v>20406</v>
      </c>
    </row>
    <row r="5020" spans="1:2">
      <c r="A5020" s="25" t="s">
        <v>23055</v>
      </c>
      <c r="B5020" s="25" t="s">
        <v>20406</v>
      </c>
    </row>
    <row r="5021" spans="1:2">
      <c r="A5021" s="25" t="s">
        <v>23056</v>
      </c>
      <c r="B5021" s="25" t="s">
        <v>20406</v>
      </c>
    </row>
    <row r="5022" spans="1:2">
      <c r="A5022" s="25" t="s">
        <v>24002</v>
      </c>
      <c r="B5022" s="25" t="s">
        <v>20406</v>
      </c>
    </row>
    <row r="5023" spans="1:2">
      <c r="A5023" s="25" t="s">
        <v>23057</v>
      </c>
      <c r="B5023" s="25" t="s">
        <v>20406</v>
      </c>
    </row>
    <row r="5024" spans="1:2">
      <c r="A5024" s="25" t="s">
        <v>24003</v>
      </c>
      <c r="B5024" s="25" t="s">
        <v>20406</v>
      </c>
    </row>
    <row r="5025" spans="1:2">
      <c r="A5025" s="25" t="s">
        <v>24004</v>
      </c>
      <c r="B5025" s="25" t="s">
        <v>20406</v>
      </c>
    </row>
    <row r="5026" spans="1:2">
      <c r="A5026" s="25" t="s">
        <v>24005</v>
      </c>
      <c r="B5026" s="25" t="s">
        <v>20406</v>
      </c>
    </row>
    <row r="5027" spans="1:2">
      <c r="A5027" s="25" t="s">
        <v>23058</v>
      </c>
      <c r="B5027" s="25" t="s">
        <v>20406</v>
      </c>
    </row>
    <row r="5028" spans="1:2">
      <c r="A5028" s="25" t="s">
        <v>19818</v>
      </c>
      <c r="B5028" s="125" t="s">
        <v>20419</v>
      </c>
    </row>
    <row r="5029" spans="1:2">
      <c r="A5029" s="25" t="s">
        <v>24006</v>
      </c>
      <c r="B5029" s="125" t="s">
        <v>20419</v>
      </c>
    </row>
    <row r="5030" spans="1:2">
      <c r="A5030" s="25" t="s">
        <v>23059</v>
      </c>
      <c r="B5030" s="125" t="s">
        <v>20419</v>
      </c>
    </row>
    <row r="5031" spans="1:2">
      <c r="A5031" s="25" t="s">
        <v>24007</v>
      </c>
      <c r="B5031" s="125" t="s">
        <v>20419</v>
      </c>
    </row>
    <row r="5032" spans="1:2">
      <c r="A5032" s="25" t="s">
        <v>24008</v>
      </c>
      <c r="B5032" s="25" t="s">
        <v>20406</v>
      </c>
    </row>
    <row r="5033" spans="1:2">
      <c r="A5033" s="25" t="s">
        <v>24009</v>
      </c>
      <c r="B5033" s="25" t="s">
        <v>20406</v>
      </c>
    </row>
    <row r="5034" spans="1:2">
      <c r="A5034" s="25" t="s">
        <v>24010</v>
      </c>
      <c r="B5034" s="25" t="s">
        <v>20406</v>
      </c>
    </row>
    <row r="5035" spans="1:2">
      <c r="A5035" s="25" t="s">
        <v>15544</v>
      </c>
      <c r="B5035" s="125" t="s">
        <v>20419</v>
      </c>
    </row>
    <row r="5036" spans="1:2">
      <c r="A5036" s="25" t="s">
        <v>12879</v>
      </c>
      <c r="B5036" s="125" t="s">
        <v>20419</v>
      </c>
    </row>
    <row r="5037" spans="1:2">
      <c r="A5037" s="25" t="s">
        <v>24011</v>
      </c>
      <c r="B5037" s="25" t="s">
        <v>20406</v>
      </c>
    </row>
    <row r="5038" spans="1:2">
      <c r="A5038" s="25" t="s">
        <v>11434</v>
      </c>
      <c r="B5038" s="125" t="s">
        <v>20419</v>
      </c>
    </row>
    <row r="5039" spans="1:2">
      <c r="A5039" s="25" t="s">
        <v>13143</v>
      </c>
      <c r="B5039" s="125" t="s">
        <v>20419</v>
      </c>
    </row>
    <row r="5040" spans="1:2">
      <c r="A5040" s="25" t="s">
        <v>12984</v>
      </c>
      <c r="B5040" s="125" t="s">
        <v>20419</v>
      </c>
    </row>
    <row r="5041" spans="1:2">
      <c r="A5041" s="25" t="s">
        <v>10911</v>
      </c>
      <c r="B5041" s="125" t="s">
        <v>20419</v>
      </c>
    </row>
    <row r="5042" spans="1:2">
      <c r="A5042" s="25" t="s">
        <v>9652</v>
      </c>
      <c r="B5042" s="125" t="s">
        <v>20419</v>
      </c>
    </row>
    <row r="5043" spans="1:2">
      <c r="A5043" s="25" t="s">
        <v>9652</v>
      </c>
      <c r="B5043" s="125" t="s">
        <v>20419</v>
      </c>
    </row>
    <row r="5044" spans="1:2">
      <c r="A5044" s="25" t="s">
        <v>23060</v>
      </c>
      <c r="B5044" s="125" t="s">
        <v>20419</v>
      </c>
    </row>
    <row r="5045" spans="1:2">
      <c r="A5045" s="25" t="s">
        <v>13028</v>
      </c>
      <c r="B5045" s="125" t="s">
        <v>20419</v>
      </c>
    </row>
    <row r="5046" spans="1:2">
      <c r="A5046" s="25" t="s">
        <v>23061</v>
      </c>
      <c r="B5046" s="125" t="s">
        <v>20419</v>
      </c>
    </row>
    <row r="5047" spans="1:2">
      <c r="A5047" s="25" t="s">
        <v>11536</v>
      </c>
      <c r="B5047" s="125" t="s">
        <v>20419</v>
      </c>
    </row>
    <row r="5048" spans="1:2">
      <c r="A5048" s="25" t="s">
        <v>23062</v>
      </c>
      <c r="B5048" s="125" t="s">
        <v>20419</v>
      </c>
    </row>
    <row r="5049" spans="1:2">
      <c r="A5049" s="25" t="s">
        <v>23063</v>
      </c>
      <c r="B5049" s="125" t="s">
        <v>20419</v>
      </c>
    </row>
    <row r="5050" spans="1:2">
      <c r="A5050" s="25" t="s">
        <v>23064</v>
      </c>
      <c r="B5050" s="125" t="s">
        <v>20419</v>
      </c>
    </row>
    <row r="5051" spans="1:2">
      <c r="A5051" s="25" t="s">
        <v>15737</v>
      </c>
      <c r="B5051" s="125" t="s">
        <v>20419</v>
      </c>
    </row>
    <row r="5052" spans="1:2">
      <c r="A5052" s="25" t="s">
        <v>12138</v>
      </c>
      <c r="B5052" s="125" t="s">
        <v>20419</v>
      </c>
    </row>
    <row r="5053" spans="1:2">
      <c r="A5053" s="25" t="s">
        <v>8729</v>
      </c>
      <c r="B5053" s="125" t="s">
        <v>20419</v>
      </c>
    </row>
    <row r="5054" spans="1:2">
      <c r="A5054" s="25" t="s">
        <v>7973</v>
      </c>
      <c r="B5054" s="25" t="s">
        <v>20406</v>
      </c>
    </row>
    <row r="5055" spans="1:2">
      <c r="A5055" s="25" t="s">
        <v>23065</v>
      </c>
      <c r="B5055" s="125" t="s">
        <v>20419</v>
      </c>
    </row>
    <row r="5056" spans="1:2">
      <c r="A5056" s="25" t="s">
        <v>24012</v>
      </c>
      <c r="B5056" s="25" t="s">
        <v>20406</v>
      </c>
    </row>
    <row r="5057" spans="1:2">
      <c r="A5057" s="25" t="s">
        <v>23066</v>
      </c>
      <c r="B5057" s="25" t="s">
        <v>20406</v>
      </c>
    </row>
    <row r="5058" spans="1:2">
      <c r="A5058" s="25" t="s">
        <v>23067</v>
      </c>
      <c r="B5058" s="25" t="s">
        <v>20406</v>
      </c>
    </row>
    <row r="5059" spans="1:2">
      <c r="A5059" s="25" t="s">
        <v>23068</v>
      </c>
      <c r="B5059" s="25" t="s">
        <v>20406</v>
      </c>
    </row>
    <row r="5060" spans="1:2">
      <c r="A5060" s="25" t="s">
        <v>23069</v>
      </c>
      <c r="B5060" s="25" t="s">
        <v>20406</v>
      </c>
    </row>
    <row r="5061" spans="1:2">
      <c r="A5061" s="25" t="s">
        <v>23070</v>
      </c>
      <c r="B5061" s="25" t="s">
        <v>20406</v>
      </c>
    </row>
    <row r="5062" spans="1:2">
      <c r="A5062" s="25" t="s">
        <v>23071</v>
      </c>
      <c r="B5062" s="25" t="s">
        <v>20406</v>
      </c>
    </row>
    <row r="5063" spans="1:2">
      <c r="A5063" s="25" t="s">
        <v>14818</v>
      </c>
      <c r="B5063" s="125" t="s">
        <v>20419</v>
      </c>
    </row>
    <row r="5064" spans="1:2">
      <c r="A5064" s="25" t="s">
        <v>13550</v>
      </c>
      <c r="B5064" s="125" t="s">
        <v>20419</v>
      </c>
    </row>
    <row r="5065" spans="1:2">
      <c r="A5065" s="25" t="s">
        <v>23072</v>
      </c>
      <c r="B5065" s="25" t="s">
        <v>20406</v>
      </c>
    </row>
    <row r="5066" spans="1:2">
      <c r="A5066" s="25" t="s">
        <v>23073</v>
      </c>
      <c r="B5066" s="25" t="s">
        <v>20406</v>
      </c>
    </row>
    <row r="5067" spans="1:2">
      <c r="A5067" s="25" t="s">
        <v>23074</v>
      </c>
      <c r="B5067" s="25" t="s">
        <v>20406</v>
      </c>
    </row>
    <row r="5068" spans="1:2">
      <c r="A5068" s="25" t="s">
        <v>23074</v>
      </c>
      <c r="B5068" s="25" t="s">
        <v>20406</v>
      </c>
    </row>
    <row r="5069" spans="1:2">
      <c r="A5069" s="25" t="s">
        <v>23075</v>
      </c>
      <c r="B5069" s="25" t="s">
        <v>20406</v>
      </c>
    </row>
    <row r="5070" spans="1:2">
      <c r="A5070" s="25" t="s">
        <v>23076</v>
      </c>
      <c r="B5070" s="25" t="s">
        <v>20406</v>
      </c>
    </row>
    <row r="5071" spans="1:2">
      <c r="A5071" s="25" t="s">
        <v>23077</v>
      </c>
      <c r="B5071" s="25" t="s">
        <v>20406</v>
      </c>
    </row>
    <row r="5072" spans="1:2">
      <c r="A5072" s="25" t="s">
        <v>23078</v>
      </c>
      <c r="B5072" s="25" t="s">
        <v>20406</v>
      </c>
    </row>
    <row r="5073" spans="1:2">
      <c r="A5073" s="25" t="s">
        <v>13989</v>
      </c>
      <c r="B5073" s="25" t="s">
        <v>20406</v>
      </c>
    </row>
    <row r="5074" spans="1:2">
      <c r="A5074" s="25" t="s">
        <v>23079</v>
      </c>
      <c r="B5074" s="25" t="s">
        <v>20406</v>
      </c>
    </row>
    <row r="5075" spans="1:2">
      <c r="A5075" s="25" t="s">
        <v>23080</v>
      </c>
      <c r="B5075" s="25" t="s">
        <v>20406</v>
      </c>
    </row>
    <row r="5076" spans="1:2">
      <c r="A5076" s="25" t="s">
        <v>15671</v>
      </c>
      <c r="B5076" s="25" t="s">
        <v>20406</v>
      </c>
    </row>
    <row r="5077" spans="1:2">
      <c r="A5077" s="25" t="s">
        <v>14302</v>
      </c>
      <c r="B5077" s="25" t="s">
        <v>20406</v>
      </c>
    </row>
    <row r="5078" spans="1:2">
      <c r="A5078" s="25" t="s">
        <v>11287</v>
      </c>
      <c r="B5078" s="125" t="s">
        <v>20419</v>
      </c>
    </row>
    <row r="5079" spans="1:2">
      <c r="A5079" s="25" t="s">
        <v>10792</v>
      </c>
      <c r="B5079" s="25" t="s">
        <v>20406</v>
      </c>
    </row>
    <row r="5080" spans="1:2">
      <c r="A5080" s="25" t="s">
        <v>8871</v>
      </c>
      <c r="B5080" s="25" t="s">
        <v>20406</v>
      </c>
    </row>
    <row r="5081" spans="1:2">
      <c r="A5081" s="25" t="s">
        <v>23081</v>
      </c>
      <c r="B5081" s="25" t="s">
        <v>20406</v>
      </c>
    </row>
    <row r="5082" spans="1:2">
      <c r="A5082" s="25" t="s">
        <v>12272</v>
      </c>
      <c r="B5082" s="125" t="s">
        <v>20419</v>
      </c>
    </row>
    <row r="5083" spans="1:2">
      <c r="A5083" s="25" t="s">
        <v>10129</v>
      </c>
      <c r="B5083" s="125" t="s">
        <v>20419</v>
      </c>
    </row>
    <row r="5084" spans="1:2">
      <c r="A5084" s="25" t="s">
        <v>23082</v>
      </c>
      <c r="B5084" s="25" t="s">
        <v>20406</v>
      </c>
    </row>
    <row r="5085" spans="1:2">
      <c r="A5085" s="25" t="s">
        <v>17011</v>
      </c>
      <c r="B5085" s="125" t="s">
        <v>20419</v>
      </c>
    </row>
    <row r="5086" spans="1:2">
      <c r="A5086" s="25" t="s">
        <v>17332</v>
      </c>
      <c r="B5086" s="125" t="s">
        <v>20419</v>
      </c>
    </row>
    <row r="5087" spans="1:2">
      <c r="A5087" s="25" t="s">
        <v>11032</v>
      </c>
      <c r="B5087" s="25" t="s">
        <v>20406</v>
      </c>
    </row>
    <row r="5088" spans="1:2">
      <c r="A5088" s="25" t="s">
        <v>23084</v>
      </c>
      <c r="B5088" s="25" t="s">
        <v>20406</v>
      </c>
    </row>
    <row r="5089" spans="1:2">
      <c r="A5089" s="25" t="s">
        <v>10049</v>
      </c>
      <c r="B5089" s="125" t="s">
        <v>20419</v>
      </c>
    </row>
    <row r="5090" spans="1:2">
      <c r="A5090" s="25" t="s">
        <v>24013</v>
      </c>
      <c r="B5090" s="25" t="s">
        <v>20406</v>
      </c>
    </row>
    <row r="5091" spans="1:2">
      <c r="A5091" s="25" t="s">
        <v>23085</v>
      </c>
      <c r="B5091" s="25" t="s">
        <v>20406</v>
      </c>
    </row>
    <row r="5092" spans="1:2">
      <c r="A5092" s="25" t="s">
        <v>23086</v>
      </c>
      <c r="B5092" s="25" t="s">
        <v>20406</v>
      </c>
    </row>
    <row r="5093" spans="1:2">
      <c r="A5093" s="25" t="s">
        <v>23087</v>
      </c>
      <c r="B5093" s="25" t="s">
        <v>20406</v>
      </c>
    </row>
    <row r="5094" spans="1:2">
      <c r="A5094" s="25" t="s">
        <v>23088</v>
      </c>
      <c r="B5094" s="25" t="s">
        <v>20406</v>
      </c>
    </row>
    <row r="5095" spans="1:2">
      <c r="A5095" s="25" t="s">
        <v>8718</v>
      </c>
      <c r="B5095" s="125" t="s">
        <v>20419</v>
      </c>
    </row>
    <row r="5096" spans="1:2">
      <c r="A5096" s="25" t="s">
        <v>9920</v>
      </c>
      <c r="B5096" s="125" t="s">
        <v>20419</v>
      </c>
    </row>
    <row r="5097" spans="1:2">
      <c r="A5097" s="25" t="s">
        <v>9923</v>
      </c>
      <c r="B5097" s="125" t="s">
        <v>20419</v>
      </c>
    </row>
    <row r="5098" spans="1:2">
      <c r="A5098" s="25" t="s">
        <v>14956</v>
      </c>
      <c r="B5098" s="125" t="s">
        <v>20419</v>
      </c>
    </row>
    <row r="5099" spans="1:2">
      <c r="A5099" s="25" t="s">
        <v>23089</v>
      </c>
      <c r="B5099" s="125" t="s">
        <v>20419</v>
      </c>
    </row>
    <row r="5100" spans="1:2">
      <c r="A5100" s="25" t="s">
        <v>16637</v>
      </c>
      <c r="B5100" s="125" t="s">
        <v>20419</v>
      </c>
    </row>
    <row r="5101" spans="1:2">
      <c r="A5101" s="25" t="s">
        <v>9778</v>
      </c>
      <c r="B5101" s="125" t="s">
        <v>20419</v>
      </c>
    </row>
    <row r="5102" spans="1:2">
      <c r="A5102" s="25" t="s">
        <v>8300</v>
      </c>
      <c r="B5102" s="125" t="s">
        <v>20419</v>
      </c>
    </row>
    <row r="5103" spans="1:2">
      <c r="A5103" s="25" t="s">
        <v>8276</v>
      </c>
      <c r="B5103" s="125" t="s">
        <v>20419</v>
      </c>
    </row>
    <row r="5104" spans="1:2">
      <c r="A5104" s="25" t="s">
        <v>23090</v>
      </c>
      <c r="B5104" s="125" t="s">
        <v>20419</v>
      </c>
    </row>
    <row r="5105" spans="1:2">
      <c r="A5105" s="25" t="s">
        <v>8306</v>
      </c>
      <c r="B5105" s="125" t="s">
        <v>20419</v>
      </c>
    </row>
    <row r="5106" spans="1:2">
      <c r="A5106" s="25" t="s">
        <v>8341</v>
      </c>
      <c r="B5106" s="125" t="s">
        <v>20419</v>
      </c>
    </row>
    <row r="5107" spans="1:2">
      <c r="A5107" s="25" t="s">
        <v>19069</v>
      </c>
      <c r="B5107" s="125" t="s">
        <v>20419</v>
      </c>
    </row>
    <row r="5108" spans="1:2">
      <c r="A5108" s="25" t="s">
        <v>8253</v>
      </c>
      <c r="B5108" s="125" t="s">
        <v>20419</v>
      </c>
    </row>
    <row r="5109" spans="1:2">
      <c r="A5109" s="25" t="s">
        <v>8318</v>
      </c>
      <c r="B5109" s="125" t="s">
        <v>20419</v>
      </c>
    </row>
    <row r="5110" spans="1:2">
      <c r="A5110" s="25" t="s">
        <v>23091</v>
      </c>
      <c r="B5110" s="125" t="s">
        <v>20419</v>
      </c>
    </row>
    <row r="5111" spans="1:2">
      <c r="A5111" s="25" t="s">
        <v>12284</v>
      </c>
      <c r="B5111" s="125" t="s">
        <v>20419</v>
      </c>
    </row>
    <row r="5112" spans="1:2">
      <c r="A5112" s="25" t="s">
        <v>13556</v>
      </c>
      <c r="B5112" s="125" t="s">
        <v>20419</v>
      </c>
    </row>
    <row r="5113" spans="1:2">
      <c r="A5113" s="25" t="s">
        <v>9946</v>
      </c>
      <c r="B5113" s="125" t="s">
        <v>20419</v>
      </c>
    </row>
    <row r="5114" spans="1:2">
      <c r="A5114" s="25" t="s">
        <v>8017</v>
      </c>
      <c r="B5114" s="25" t="s">
        <v>20406</v>
      </c>
    </row>
    <row r="5115" spans="1:2">
      <c r="A5115" s="25" t="s">
        <v>24014</v>
      </c>
      <c r="B5115" s="25" t="s">
        <v>20406</v>
      </c>
    </row>
    <row r="5116" spans="1:2">
      <c r="A5116" s="25" t="s">
        <v>23092</v>
      </c>
      <c r="B5116" s="125" t="s">
        <v>20419</v>
      </c>
    </row>
    <row r="5117" spans="1:2">
      <c r="A5117" s="25" t="s">
        <v>23093</v>
      </c>
      <c r="B5117" s="25" t="s">
        <v>20406</v>
      </c>
    </row>
    <row r="5118" spans="1:2">
      <c r="A5118" s="25" t="s">
        <v>23094</v>
      </c>
      <c r="B5118" s="25" t="s">
        <v>20406</v>
      </c>
    </row>
    <row r="5119" spans="1:2">
      <c r="A5119" s="25" t="s">
        <v>23095</v>
      </c>
      <c r="B5119" s="25" t="s">
        <v>20406</v>
      </c>
    </row>
    <row r="5120" spans="1:2">
      <c r="A5120" s="25" t="s">
        <v>23096</v>
      </c>
      <c r="B5120" s="25" t="s">
        <v>20406</v>
      </c>
    </row>
    <row r="5121" spans="1:2">
      <c r="A5121" s="25" t="s">
        <v>23097</v>
      </c>
      <c r="B5121" s="25" t="s">
        <v>20406</v>
      </c>
    </row>
    <row r="5122" spans="1:2">
      <c r="A5122" s="25" t="s">
        <v>23098</v>
      </c>
      <c r="B5122" s="25" t="s">
        <v>20406</v>
      </c>
    </row>
    <row r="5123" spans="1:2">
      <c r="A5123" s="25" t="s">
        <v>23099</v>
      </c>
      <c r="B5123" s="25" t="s">
        <v>20406</v>
      </c>
    </row>
    <row r="5124" spans="1:2">
      <c r="A5124" s="25" t="s">
        <v>23100</v>
      </c>
      <c r="B5124" s="25" t="s">
        <v>20406</v>
      </c>
    </row>
    <row r="5125" spans="1:2">
      <c r="A5125" s="25" t="s">
        <v>23101</v>
      </c>
      <c r="B5125" s="25" t="s">
        <v>20406</v>
      </c>
    </row>
    <row r="5126" spans="1:2">
      <c r="A5126" s="25" t="s">
        <v>23102</v>
      </c>
      <c r="B5126" s="25" t="s">
        <v>20406</v>
      </c>
    </row>
    <row r="5127" spans="1:2">
      <c r="A5127" s="25" t="s">
        <v>23103</v>
      </c>
      <c r="B5127" s="125" t="s">
        <v>20419</v>
      </c>
    </row>
    <row r="5128" spans="1:2">
      <c r="A5128" s="25" t="s">
        <v>23104</v>
      </c>
      <c r="B5128" s="25" t="s">
        <v>20406</v>
      </c>
    </row>
    <row r="5129" spans="1:2">
      <c r="A5129" s="25" t="s">
        <v>23105</v>
      </c>
      <c r="B5129" s="25" t="s">
        <v>20406</v>
      </c>
    </row>
    <row r="5130" spans="1:2">
      <c r="A5130" s="25" t="s">
        <v>23106</v>
      </c>
      <c r="B5130" s="25" t="s">
        <v>20406</v>
      </c>
    </row>
    <row r="5131" spans="1:2">
      <c r="A5131" s="25" t="s">
        <v>23107</v>
      </c>
      <c r="B5131" s="25" t="s">
        <v>20406</v>
      </c>
    </row>
    <row r="5132" spans="1:2">
      <c r="A5132" s="25" t="s">
        <v>23108</v>
      </c>
      <c r="B5132" s="25" t="s">
        <v>20406</v>
      </c>
    </row>
    <row r="5133" spans="1:2">
      <c r="A5133" s="25" t="s">
        <v>23109</v>
      </c>
      <c r="B5133" s="25" t="s">
        <v>20406</v>
      </c>
    </row>
    <row r="5134" spans="1:2">
      <c r="A5134" s="25" t="s">
        <v>23110</v>
      </c>
      <c r="B5134" s="25" t="s">
        <v>20406</v>
      </c>
    </row>
    <row r="5135" spans="1:2">
      <c r="A5135" s="25" t="s">
        <v>23111</v>
      </c>
      <c r="B5135" s="25" t="s">
        <v>20406</v>
      </c>
    </row>
    <row r="5136" spans="1:2">
      <c r="A5136" s="25" t="s">
        <v>23112</v>
      </c>
      <c r="B5136" s="25" t="s">
        <v>20406</v>
      </c>
    </row>
    <row r="5137" spans="1:2">
      <c r="A5137" s="25" t="s">
        <v>23113</v>
      </c>
      <c r="B5137" s="25" t="s">
        <v>20406</v>
      </c>
    </row>
    <row r="5138" spans="1:2">
      <c r="A5138" s="25" t="s">
        <v>9499</v>
      </c>
      <c r="B5138" s="125" t="s">
        <v>20419</v>
      </c>
    </row>
    <row r="5139" spans="1:2">
      <c r="A5139" s="25" t="s">
        <v>17607</v>
      </c>
      <c r="B5139" s="125" t="s">
        <v>20419</v>
      </c>
    </row>
    <row r="5140" spans="1:2">
      <c r="A5140" s="25" t="s">
        <v>10816</v>
      </c>
      <c r="B5140" s="125" t="s">
        <v>20419</v>
      </c>
    </row>
    <row r="5141" spans="1:2">
      <c r="A5141" s="25" t="s">
        <v>17667</v>
      </c>
      <c r="B5141" s="125" t="s">
        <v>20419</v>
      </c>
    </row>
    <row r="5142" spans="1:2">
      <c r="A5142" s="25" t="s">
        <v>18706</v>
      </c>
      <c r="B5142" s="125" t="s">
        <v>20419</v>
      </c>
    </row>
    <row r="5143" spans="1:2">
      <c r="A5143" s="25" t="s">
        <v>18703</v>
      </c>
      <c r="B5143" s="125" t="s">
        <v>20419</v>
      </c>
    </row>
    <row r="5144" spans="1:2">
      <c r="A5144" s="25" t="s">
        <v>15960</v>
      </c>
      <c r="B5144" s="125" t="s">
        <v>20419</v>
      </c>
    </row>
    <row r="5145" spans="1:2">
      <c r="A5145" s="25" t="s">
        <v>14801</v>
      </c>
      <c r="B5145" s="125" t="s">
        <v>20419</v>
      </c>
    </row>
    <row r="5146" spans="1:2">
      <c r="A5146" s="25" t="s">
        <v>14959</v>
      </c>
      <c r="B5146" s="125" t="s">
        <v>20419</v>
      </c>
    </row>
    <row r="5147" spans="1:2">
      <c r="A5147" s="25" t="s">
        <v>24015</v>
      </c>
      <c r="B5147" s="25" t="s">
        <v>20406</v>
      </c>
    </row>
    <row r="5148" spans="1:2">
      <c r="A5148" s="25" t="s">
        <v>23114</v>
      </c>
      <c r="B5148" s="25" t="s">
        <v>20406</v>
      </c>
    </row>
    <row r="5149" spans="1:2">
      <c r="A5149" s="25" t="s">
        <v>24016</v>
      </c>
      <c r="B5149" s="25" t="s">
        <v>20406</v>
      </c>
    </row>
    <row r="5150" spans="1:2">
      <c r="A5150" s="25" t="s">
        <v>24017</v>
      </c>
      <c r="B5150" s="25" t="s">
        <v>20406</v>
      </c>
    </row>
    <row r="5151" spans="1:2">
      <c r="A5151" s="25" t="s">
        <v>23115</v>
      </c>
      <c r="B5151" s="25" t="s">
        <v>20406</v>
      </c>
    </row>
    <row r="5152" spans="1:2">
      <c r="A5152" s="25" t="s">
        <v>23116</v>
      </c>
      <c r="B5152" s="25" t="s">
        <v>20406</v>
      </c>
    </row>
    <row r="5153" spans="1:2">
      <c r="A5153" s="25" t="s">
        <v>23117</v>
      </c>
      <c r="B5153" s="25" t="s">
        <v>20406</v>
      </c>
    </row>
    <row r="5154" spans="1:2">
      <c r="A5154" s="25" t="s">
        <v>23118</v>
      </c>
      <c r="B5154" s="25" t="s">
        <v>20406</v>
      </c>
    </row>
    <row r="5155" spans="1:2">
      <c r="A5155" s="25" t="s">
        <v>23119</v>
      </c>
      <c r="B5155" s="25" t="s">
        <v>20406</v>
      </c>
    </row>
    <row r="5156" spans="1:2">
      <c r="A5156" s="25" t="s">
        <v>23120</v>
      </c>
      <c r="B5156" s="25" t="s">
        <v>20406</v>
      </c>
    </row>
    <row r="5157" spans="1:2">
      <c r="A5157" s="25" t="s">
        <v>23121</v>
      </c>
      <c r="B5157" s="25" t="s">
        <v>20406</v>
      </c>
    </row>
    <row r="5158" spans="1:2">
      <c r="A5158" s="25" t="s">
        <v>23122</v>
      </c>
      <c r="B5158" s="25" t="s">
        <v>20406</v>
      </c>
    </row>
    <row r="5159" spans="1:2">
      <c r="A5159" s="25" t="s">
        <v>23123</v>
      </c>
      <c r="B5159" s="25" t="s">
        <v>20406</v>
      </c>
    </row>
    <row r="5160" spans="1:2">
      <c r="A5160" s="25" t="s">
        <v>23124</v>
      </c>
      <c r="B5160" s="25" t="s">
        <v>20406</v>
      </c>
    </row>
    <row r="5161" spans="1:2">
      <c r="A5161" s="25" t="s">
        <v>23125</v>
      </c>
      <c r="B5161" s="125" t="s">
        <v>20419</v>
      </c>
    </row>
    <row r="5162" spans="1:2">
      <c r="A5162" s="25" t="s">
        <v>14232</v>
      </c>
      <c r="B5162" s="125" t="s">
        <v>20419</v>
      </c>
    </row>
    <row r="5163" spans="1:2">
      <c r="A5163" s="25" t="s">
        <v>9994</v>
      </c>
      <c r="B5163" s="125" t="s">
        <v>20419</v>
      </c>
    </row>
    <row r="5164" spans="1:2">
      <c r="A5164" s="25" t="s">
        <v>12005</v>
      </c>
      <c r="B5164" s="125" t="s">
        <v>20419</v>
      </c>
    </row>
    <row r="5165" spans="1:2">
      <c r="A5165" s="25" t="s">
        <v>9991</v>
      </c>
      <c r="B5165" s="125" t="s">
        <v>20419</v>
      </c>
    </row>
    <row r="5166" spans="1:2">
      <c r="A5166" s="25" t="s">
        <v>11982</v>
      </c>
      <c r="B5166" s="125" t="s">
        <v>20419</v>
      </c>
    </row>
    <row r="5167" spans="1:2">
      <c r="A5167" s="25" t="s">
        <v>7786</v>
      </c>
      <c r="B5167" s="125" t="s">
        <v>20419</v>
      </c>
    </row>
    <row r="5168" spans="1:2">
      <c r="A5168" s="25" t="s">
        <v>10800</v>
      </c>
      <c r="B5168" s="125" t="s">
        <v>20419</v>
      </c>
    </row>
    <row r="5169" spans="1:2">
      <c r="A5169" s="25" t="s">
        <v>10803</v>
      </c>
      <c r="B5169" s="125" t="s">
        <v>20419</v>
      </c>
    </row>
    <row r="5170" spans="1:2">
      <c r="A5170" s="25" t="s">
        <v>9973</v>
      </c>
      <c r="B5170" s="125" t="s">
        <v>20419</v>
      </c>
    </row>
    <row r="5171" spans="1:2">
      <c r="A5171" s="25" t="s">
        <v>13229</v>
      </c>
      <c r="B5171" s="125" t="s">
        <v>20419</v>
      </c>
    </row>
    <row r="5172" spans="1:2">
      <c r="A5172" s="25" t="s">
        <v>19184</v>
      </c>
      <c r="B5172" s="125" t="s">
        <v>20419</v>
      </c>
    </row>
    <row r="5173" spans="1:2">
      <c r="A5173" s="25" t="s">
        <v>13076</v>
      </c>
      <c r="B5173" s="125" t="s">
        <v>20419</v>
      </c>
    </row>
    <row r="5174" spans="1:2">
      <c r="A5174" s="25" t="s">
        <v>23126</v>
      </c>
      <c r="B5174" s="25" t="s">
        <v>20406</v>
      </c>
    </row>
    <row r="5175" spans="1:2">
      <c r="A5175" s="25" t="s">
        <v>24018</v>
      </c>
      <c r="B5175" s="25" t="s">
        <v>20406</v>
      </c>
    </row>
    <row r="5176" spans="1:2">
      <c r="A5176" s="25" t="s">
        <v>24019</v>
      </c>
      <c r="B5176" s="25" t="s">
        <v>20406</v>
      </c>
    </row>
    <row r="5177" spans="1:2">
      <c r="A5177" s="25" t="s">
        <v>24020</v>
      </c>
      <c r="B5177" s="25" t="s">
        <v>20406</v>
      </c>
    </row>
    <row r="5178" spans="1:2">
      <c r="A5178" s="25" t="s">
        <v>24021</v>
      </c>
      <c r="B5178" s="25" t="s">
        <v>20406</v>
      </c>
    </row>
    <row r="5179" spans="1:2">
      <c r="A5179" s="25" t="s">
        <v>24022</v>
      </c>
      <c r="B5179" s="25" t="s">
        <v>20406</v>
      </c>
    </row>
    <row r="5180" spans="1:2">
      <c r="A5180" s="25" t="s">
        <v>23127</v>
      </c>
      <c r="B5180" s="25" t="s">
        <v>20406</v>
      </c>
    </row>
    <row r="5181" spans="1:2">
      <c r="A5181" s="25" t="s">
        <v>11002</v>
      </c>
      <c r="B5181" s="125" t="s">
        <v>20419</v>
      </c>
    </row>
    <row r="5182" spans="1:2">
      <c r="A5182" s="25" t="s">
        <v>10592</v>
      </c>
      <c r="B5182" s="25" t="s">
        <v>20406</v>
      </c>
    </row>
    <row r="5183" spans="1:2">
      <c r="A5183" s="25" t="s">
        <v>24023</v>
      </c>
      <c r="B5183" s="125" t="s">
        <v>20419</v>
      </c>
    </row>
    <row r="5184" spans="1:2">
      <c r="A5184" s="25" t="s">
        <v>24024</v>
      </c>
      <c r="B5184" s="25" t="s">
        <v>20406</v>
      </c>
    </row>
    <row r="5185" spans="1:2">
      <c r="A5185" s="25" t="s">
        <v>23128</v>
      </c>
      <c r="B5185" s="25" t="s">
        <v>20406</v>
      </c>
    </row>
    <row r="5186" spans="1:2">
      <c r="A5186" s="25" t="s">
        <v>23129</v>
      </c>
      <c r="B5186" s="25" t="s">
        <v>20406</v>
      </c>
    </row>
    <row r="5187" spans="1:2">
      <c r="A5187" s="25" t="s">
        <v>23130</v>
      </c>
      <c r="B5187" s="25" t="s">
        <v>20406</v>
      </c>
    </row>
    <row r="5188" spans="1:2">
      <c r="A5188" s="25" t="s">
        <v>23131</v>
      </c>
      <c r="B5188" s="25" t="s">
        <v>20406</v>
      </c>
    </row>
    <row r="5189" spans="1:2">
      <c r="A5189" s="25" t="s">
        <v>23132</v>
      </c>
      <c r="B5189" s="25" t="s">
        <v>20406</v>
      </c>
    </row>
    <row r="5190" spans="1:2">
      <c r="A5190" s="25" t="s">
        <v>23133</v>
      </c>
      <c r="B5190" s="25" t="s">
        <v>20406</v>
      </c>
    </row>
    <row r="5191" spans="1:2">
      <c r="A5191" s="25" t="s">
        <v>23134</v>
      </c>
      <c r="B5191" s="25" t="s">
        <v>20406</v>
      </c>
    </row>
    <row r="5192" spans="1:2">
      <c r="A5192" s="25" t="s">
        <v>23135</v>
      </c>
      <c r="B5192" s="25" t="s">
        <v>20406</v>
      </c>
    </row>
    <row r="5193" spans="1:2">
      <c r="A5193" s="25" t="s">
        <v>23136</v>
      </c>
      <c r="B5193" s="25" t="s">
        <v>20406</v>
      </c>
    </row>
    <row r="5194" spans="1:2">
      <c r="A5194" s="25" t="s">
        <v>23137</v>
      </c>
      <c r="B5194" s="25" t="s">
        <v>20406</v>
      </c>
    </row>
    <row r="5195" spans="1:2">
      <c r="A5195" s="25" t="s">
        <v>23138</v>
      </c>
      <c r="B5195" s="25" t="s">
        <v>20406</v>
      </c>
    </row>
    <row r="5196" spans="1:2">
      <c r="A5196" s="25" t="s">
        <v>23139</v>
      </c>
      <c r="B5196" s="25" t="s">
        <v>20406</v>
      </c>
    </row>
    <row r="5197" spans="1:2">
      <c r="A5197" s="25" t="s">
        <v>11096</v>
      </c>
      <c r="B5197" s="125" t="s">
        <v>20419</v>
      </c>
    </row>
    <row r="5198" spans="1:2">
      <c r="A5198" s="25" t="s">
        <v>17009</v>
      </c>
      <c r="B5198" s="125" t="s">
        <v>20419</v>
      </c>
    </row>
    <row r="5199" spans="1:2">
      <c r="A5199" s="25" t="s">
        <v>11247</v>
      </c>
      <c r="B5199" s="25" t="s">
        <v>20406</v>
      </c>
    </row>
    <row r="5200" spans="1:2">
      <c r="A5200" s="25" t="s">
        <v>23140</v>
      </c>
      <c r="B5200" s="25" t="s">
        <v>20406</v>
      </c>
    </row>
    <row r="5201" spans="1:2">
      <c r="A5201" s="25" t="s">
        <v>12759</v>
      </c>
      <c r="B5201" s="25" t="s">
        <v>20406</v>
      </c>
    </row>
    <row r="5202" spans="1:2">
      <c r="A5202" s="25" t="s">
        <v>17334</v>
      </c>
      <c r="B5202" s="125" t="s">
        <v>20419</v>
      </c>
    </row>
    <row r="5203" spans="1:2">
      <c r="A5203" s="25" t="s">
        <v>9049</v>
      </c>
      <c r="B5203" s="25" t="s">
        <v>20406</v>
      </c>
    </row>
    <row r="5204" spans="1:2">
      <c r="A5204" s="25" t="s">
        <v>23141</v>
      </c>
      <c r="B5204" s="25" t="s">
        <v>20406</v>
      </c>
    </row>
    <row r="5205" spans="1:2">
      <c r="A5205" s="25" t="s">
        <v>17345</v>
      </c>
      <c r="B5205" s="125" t="s">
        <v>20419</v>
      </c>
    </row>
    <row r="5206" spans="1:2">
      <c r="A5206" s="25" t="s">
        <v>16997</v>
      </c>
      <c r="B5206" s="125" t="s">
        <v>20419</v>
      </c>
    </row>
    <row r="5207" spans="1:2">
      <c r="A5207" s="25" t="s">
        <v>23142</v>
      </c>
      <c r="B5207" s="25" t="s">
        <v>20406</v>
      </c>
    </row>
    <row r="5208" spans="1:2">
      <c r="A5208" s="25" t="s">
        <v>23143</v>
      </c>
      <c r="B5208" s="25" t="s">
        <v>20406</v>
      </c>
    </row>
    <row r="5209" spans="1:2">
      <c r="A5209" s="25" t="s">
        <v>23144</v>
      </c>
      <c r="B5209" s="25" t="s">
        <v>20406</v>
      </c>
    </row>
    <row r="5210" spans="1:2">
      <c r="A5210" s="25" t="s">
        <v>23145</v>
      </c>
      <c r="B5210" s="25" t="s">
        <v>20406</v>
      </c>
    </row>
    <row r="5211" spans="1:2">
      <c r="A5211" s="25" t="s">
        <v>23146</v>
      </c>
      <c r="B5211" s="25" t="s">
        <v>20406</v>
      </c>
    </row>
    <row r="5212" spans="1:2">
      <c r="A5212" s="25" t="s">
        <v>23147</v>
      </c>
      <c r="B5212" s="25" t="s">
        <v>20406</v>
      </c>
    </row>
    <row r="5213" spans="1:2">
      <c r="A5213" s="25" t="s">
        <v>23149</v>
      </c>
      <c r="B5213" s="25" t="s">
        <v>20406</v>
      </c>
    </row>
    <row r="5214" spans="1:2">
      <c r="A5214" s="25" t="s">
        <v>24025</v>
      </c>
      <c r="B5214" s="25" t="s">
        <v>20406</v>
      </c>
    </row>
    <row r="5215" spans="1:2">
      <c r="A5215" s="25" t="s">
        <v>23150</v>
      </c>
      <c r="B5215" s="25" t="s">
        <v>20406</v>
      </c>
    </row>
    <row r="5216" spans="1:2">
      <c r="A5216" s="25" t="s">
        <v>23151</v>
      </c>
      <c r="B5216" s="25" t="s">
        <v>20406</v>
      </c>
    </row>
    <row r="5217" spans="1:2">
      <c r="A5217" s="25" t="s">
        <v>23152</v>
      </c>
      <c r="B5217" s="25" t="s">
        <v>20406</v>
      </c>
    </row>
    <row r="5218" spans="1:2">
      <c r="A5218" s="25" t="s">
        <v>23153</v>
      </c>
      <c r="B5218" s="25" t="s">
        <v>20406</v>
      </c>
    </row>
    <row r="5219" spans="1:2">
      <c r="A5219" s="25" t="s">
        <v>23154</v>
      </c>
      <c r="B5219" s="25" t="s">
        <v>20406</v>
      </c>
    </row>
    <row r="5220" spans="1:2">
      <c r="A5220" s="25" t="s">
        <v>23155</v>
      </c>
      <c r="B5220" s="25" t="s">
        <v>20406</v>
      </c>
    </row>
    <row r="5221" spans="1:2">
      <c r="A5221" s="25" t="s">
        <v>23156</v>
      </c>
      <c r="B5221" s="25" t="s">
        <v>20406</v>
      </c>
    </row>
    <row r="5222" spans="1:2">
      <c r="A5222" s="25" t="s">
        <v>23157</v>
      </c>
      <c r="B5222" s="25" t="s">
        <v>20406</v>
      </c>
    </row>
    <row r="5223" spans="1:2">
      <c r="A5223" s="25" t="s">
        <v>23158</v>
      </c>
      <c r="B5223" s="125" t="s">
        <v>20419</v>
      </c>
    </row>
    <row r="5224" spans="1:2">
      <c r="A5224" s="25" t="s">
        <v>23159</v>
      </c>
      <c r="B5224" s="125" t="s">
        <v>20419</v>
      </c>
    </row>
    <row r="5225" spans="1:2">
      <c r="A5225" s="25" t="s">
        <v>10730</v>
      </c>
      <c r="B5225" s="125" t="s">
        <v>20419</v>
      </c>
    </row>
    <row r="5226" spans="1:2">
      <c r="A5226" s="25" t="s">
        <v>15532</v>
      </c>
      <c r="B5226" s="125" t="s">
        <v>20419</v>
      </c>
    </row>
    <row r="5227" spans="1:2">
      <c r="A5227" s="25" t="s">
        <v>19676</v>
      </c>
      <c r="B5227" s="125" t="s">
        <v>20419</v>
      </c>
    </row>
    <row r="5228" spans="1:2">
      <c r="A5228" s="25" t="s">
        <v>23160</v>
      </c>
      <c r="B5228" s="125" t="s">
        <v>20419</v>
      </c>
    </row>
    <row r="5229" spans="1:2">
      <c r="A5229" s="25" t="s">
        <v>10073</v>
      </c>
      <c r="B5229" s="125" t="s">
        <v>20419</v>
      </c>
    </row>
    <row r="5230" spans="1:2">
      <c r="A5230" s="25" t="s">
        <v>15219</v>
      </c>
      <c r="B5230" s="125" t="s">
        <v>20419</v>
      </c>
    </row>
    <row r="5231" spans="1:2">
      <c r="A5231" s="25" t="s">
        <v>23161</v>
      </c>
      <c r="B5231" s="125" t="s">
        <v>20419</v>
      </c>
    </row>
    <row r="5232" spans="1:2">
      <c r="A5232" s="25" t="s">
        <v>12801</v>
      </c>
      <c r="B5232" s="125" t="s">
        <v>20419</v>
      </c>
    </row>
    <row r="5233" spans="1:2">
      <c r="A5233" s="25" t="s">
        <v>7976</v>
      </c>
      <c r="B5233" s="25" t="s">
        <v>20406</v>
      </c>
    </row>
    <row r="5234" spans="1:2">
      <c r="A5234" s="25" t="s">
        <v>23162</v>
      </c>
      <c r="B5234" s="125" t="s">
        <v>20419</v>
      </c>
    </row>
    <row r="5235" spans="1:2">
      <c r="A5235" s="25" t="s">
        <v>24026</v>
      </c>
      <c r="B5235" s="25" t="s">
        <v>20406</v>
      </c>
    </row>
    <row r="5236" spans="1:2">
      <c r="A5236" s="25" t="s">
        <v>23163</v>
      </c>
      <c r="B5236" s="25" t="s">
        <v>20406</v>
      </c>
    </row>
    <row r="5237" spans="1:2">
      <c r="A5237" s="25" t="s">
        <v>23164</v>
      </c>
      <c r="B5237" s="25" t="s">
        <v>20406</v>
      </c>
    </row>
    <row r="5238" spans="1:2">
      <c r="A5238" s="25" t="s">
        <v>23165</v>
      </c>
      <c r="B5238" s="25" t="s">
        <v>20406</v>
      </c>
    </row>
    <row r="5239" spans="1:2">
      <c r="A5239" s="25" t="s">
        <v>23166</v>
      </c>
      <c r="B5239" s="25" t="s">
        <v>20406</v>
      </c>
    </row>
    <row r="5240" spans="1:2">
      <c r="A5240" s="25" t="s">
        <v>23167</v>
      </c>
      <c r="B5240" s="25" t="s">
        <v>20406</v>
      </c>
    </row>
    <row r="5241" spans="1:2">
      <c r="A5241" s="25" t="s">
        <v>23168</v>
      </c>
      <c r="B5241" s="25" t="s">
        <v>20406</v>
      </c>
    </row>
    <row r="5242" spans="1:2">
      <c r="A5242" s="25" t="s">
        <v>23169</v>
      </c>
      <c r="B5242" s="25" t="s">
        <v>20406</v>
      </c>
    </row>
    <row r="5243" spans="1:2">
      <c r="A5243" s="25" t="s">
        <v>23170</v>
      </c>
      <c r="B5243" s="25" t="s">
        <v>20406</v>
      </c>
    </row>
    <row r="5244" spans="1:2">
      <c r="A5244" s="25" t="s">
        <v>23171</v>
      </c>
      <c r="B5244" s="25" t="s">
        <v>20406</v>
      </c>
    </row>
    <row r="5245" spans="1:2">
      <c r="A5245" s="25" t="s">
        <v>16812</v>
      </c>
      <c r="B5245" s="125" t="s">
        <v>20419</v>
      </c>
    </row>
    <row r="5246" spans="1:2">
      <c r="A5246" s="25" t="s">
        <v>16803</v>
      </c>
      <c r="B5246" s="125" t="s">
        <v>20419</v>
      </c>
    </row>
    <row r="5247" spans="1:2">
      <c r="A5247" s="25" t="s">
        <v>16878</v>
      </c>
      <c r="B5247" s="125" t="s">
        <v>20419</v>
      </c>
    </row>
    <row r="5248" spans="1:2">
      <c r="A5248" s="25" t="s">
        <v>16806</v>
      </c>
      <c r="B5248" s="125" t="s">
        <v>20419</v>
      </c>
    </row>
    <row r="5249" spans="1:2">
      <c r="A5249" s="25" t="s">
        <v>16798</v>
      </c>
      <c r="B5249" s="125" t="s">
        <v>20419</v>
      </c>
    </row>
    <row r="5250" spans="1:2">
      <c r="A5250" s="25" t="s">
        <v>15159</v>
      </c>
      <c r="B5250" s="125" t="s">
        <v>20419</v>
      </c>
    </row>
    <row r="5251" spans="1:2">
      <c r="A5251" s="25" t="s">
        <v>17546</v>
      </c>
      <c r="B5251" s="125" t="s">
        <v>20419</v>
      </c>
    </row>
    <row r="5252" spans="1:2">
      <c r="A5252" s="25" t="s">
        <v>17527</v>
      </c>
      <c r="B5252" s="125" t="s">
        <v>20419</v>
      </c>
    </row>
    <row r="5253" spans="1:2">
      <c r="A5253" s="25" t="s">
        <v>18273</v>
      </c>
      <c r="B5253" s="125" t="s">
        <v>20419</v>
      </c>
    </row>
    <row r="5254" spans="1:2">
      <c r="A5254" s="25" t="s">
        <v>15408</v>
      </c>
      <c r="B5254" s="125" t="s">
        <v>20419</v>
      </c>
    </row>
    <row r="5255" spans="1:2">
      <c r="A5255" s="25" t="s">
        <v>15411</v>
      </c>
      <c r="B5255" s="125" t="s">
        <v>20419</v>
      </c>
    </row>
    <row r="5256" spans="1:2">
      <c r="A5256" s="25" t="s">
        <v>17396</v>
      </c>
      <c r="B5256" s="125" t="s">
        <v>20419</v>
      </c>
    </row>
    <row r="5257" spans="1:2">
      <c r="A5257" s="25" t="s">
        <v>17784</v>
      </c>
      <c r="B5257" s="125" t="s">
        <v>20419</v>
      </c>
    </row>
    <row r="5258" spans="1:2">
      <c r="A5258" s="25" t="s">
        <v>18738</v>
      </c>
      <c r="B5258" s="125" t="s">
        <v>20419</v>
      </c>
    </row>
    <row r="5259" spans="1:2">
      <c r="A5259" s="25" t="s">
        <v>16800</v>
      </c>
      <c r="B5259" s="125" t="s">
        <v>20419</v>
      </c>
    </row>
    <row r="5260" spans="1:2">
      <c r="A5260" s="25" t="s">
        <v>23172</v>
      </c>
      <c r="B5260" s="25" t="s">
        <v>20406</v>
      </c>
    </row>
    <row r="5261" spans="1:2">
      <c r="A5261" s="25" t="s">
        <v>23173</v>
      </c>
      <c r="B5261" s="25" t="s">
        <v>20406</v>
      </c>
    </row>
    <row r="5262" spans="1:2">
      <c r="A5262" s="25" t="s">
        <v>23174</v>
      </c>
      <c r="B5262" s="25" t="s">
        <v>20406</v>
      </c>
    </row>
    <row r="5263" spans="1:2">
      <c r="A5263" s="25" t="s">
        <v>24027</v>
      </c>
      <c r="B5263" s="25" t="s">
        <v>20406</v>
      </c>
    </row>
    <row r="5264" spans="1:2">
      <c r="A5264" s="25" t="s">
        <v>24028</v>
      </c>
      <c r="B5264" s="25" t="s">
        <v>20406</v>
      </c>
    </row>
    <row r="5265" spans="1:2">
      <c r="A5265" s="25" t="s">
        <v>14030</v>
      </c>
      <c r="B5265" s="125" t="s">
        <v>20419</v>
      </c>
    </row>
    <row r="5266" spans="1:2">
      <c r="A5266" s="25" t="s">
        <v>24029</v>
      </c>
      <c r="B5266" s="125" t="s">
        <v>20419</v>
      </c>
    </row>
    <row r="5267" spans="1:2">
      <c r="A5267" s="25" t="s">
        <v>23175</v>
      </c>
      <c r="B5267" s="125" t="s">
        <v>20419</v>
      </c>
    </row>
    <row r="5268" spans="1:2">
      <c r="A5268" s="25" t="s">
        <v>12944</v>
      </c>
      <c r="B5268" s="125" t="s">
        <v>20419</v>
      </c>
    </row>
    <row r="5269" spans="1:2">
      <c r="A5269" s="25" t="s">
        <v>9575</v>
      </c>
      <c r="B5269" s="125" t="s">
        <v>20419</v>
      </c>
    </row>
    <row r="5270" spans="1:2">
      <c r="A5270" s="25" t="s">
        <v>7348</v>
      </c>
      <c r="B5270" s="125" t="s">
        <v>20419</v>
      </c>
    </row>
    <row r="5271" spans="1:2">
      <c r="A5271" s="25" t="s">
        <v>23176</v>
      </c>
      <c r="B5271" s="125" t="s">
        <v>20419</v>
      </c>
    </row>
    <row r="5272" spans="1:2">
      <c r="A5272" s="25" t="s">
        <v>23177</v>
      </c>
      <c r="B5272" s="125" t="s">
        <v>20419</v>
      </c>
    </row>
    <row r="5273" spans="1:2">
      <c r="A5273" s="25" t="s">
        <v>23178</v>
      </c>
      <c r="B5273" s="125" t="s">
        <v>20419</v>
      </c>
    </row>
    <row r="5274" spans="1:2">
      <c r="A5274" s="25" t="s">
        <v>23179</v>
      </c>
      <c r="B5274" s="125" t="s">
        <v>20419</v>
      </c>
    </row>
    <row r="5275" spans="1:2">
      <c r="A5275" s="25" t="s">
        <v>23180</v>
      </c>
      <c r="B5275" s="125" t="s">
        <v>20419</v>
      </c>
    </row>
    <row r="5276" spans="1:2">
      <c r="A5276" s="25" t="s">
        <v>24030</v>
      </c>
      <c r="B5276" s="25" t="s">
        <v>20406</v>
      </c>
    </row>
    <row r="5277" spans="1:2">
      <c r="A5277" s="25" t="s">
        <v>23181</v>
      </c>
      <c r="B5277" s="25" t="s">
        <v>20406</v>
      </c>
    </row>
    <row r="5278" spans="1:2">
      <c r="A5278" s="25" t="s">
        <v>23182</v>
      </c>
      <c r="B5278" s="25" t="s">
        <v>20406</v>
      </c>
    </row>
    <row r="5279" spans="1:2">
      <c r="A5279" s="25" t="s">
        <v>14362</v>
      </c>
      <c r="B5279" s="125" t="s">
        <v>20419</v>
      </c>
    </row>
    <row r="5280" spans="1:2">
      <c r="A5280" s="25" t="s">
        <v>14422</v>
      </c>
      <c r="B5280" s="125" t="s">
        <v>20419</v>
      </c>
    </row>
    <row r="5281" spans="1:2">
      <c r="A5281" s="25" t="s">
        <v>23183</v>
      </c>
      <c r="B5281" s="25" t="s">
        <v>20406</v>
      </c>
    </row>
    <row r="5282" spans="1:2">
      <c r="A5282" s="25" t="s">
        <v>23184</v>
      </c>
      <c r="B5282" s="25" t="s">
        <v>20406</v>
      </c>
    </row>
    <row r="5283" spans="1:2">
      <c r="A5283" s="25" t="s">
        <v>23185</v>
      </c>
      <c r="B5283" s="25" t="s">
        <v>20406</v>
      </c>
    </row>
    <row r="5284" spans="1:2">
      <c r="A5284" s="25" t="s">
        <v>23186</v>
      </c>
      <c r="B5284" s="25" t="s">
        <v>20406</v>
      </c>
    </row>
    <row r="5285" spans="1:2">
      <c r="A5285" s="25" t="s">
        <v>23187</v>
      </c>
      <c r="B5285" s="25" t="s">
        <v>20406</v>
      </c>
    </row>
    <row r="5286" spans="1:2">
      <c r="A5286" s="25" t="s">
        <v>23188</v>
      </c>
      <c r="B5286" s="25" t="s">
        <v>20406</v>
      </c>
    </row>
    <row r="5287" spans="1:2">
      <c r="A5287" s="25" t="s">
        <v>23189</v>
      </c>
      <c r="B5287" s="25" t="s">
        <v>20406</v>
      </c>
    </row>
    <row r="5288" spans="1:2">
      <c r="A5288" s="25" t="s">
        <v>23190</v>
      </c>
      <c r="B5288" s="25" t="s">
        <v>20406</v>
      </c>
    </row>
    <row r="5289" spans="1:2">
      <c r="A5289" s="25" t="s">
        <v>23191</v>
      </c>
      <c r="B5289" s="25" t="s">
        <v>20406</v>
      </c>
    </row>
    <row r="5290" spans="1:2">
      <c r="A5290" s="25" t="s">
        <v>23192</v>
      </c>
      <c r="B5290" s="25" t="s">
        <v>20406</v>
      </c>
    </row>
    <row r="5291" spans="1:2">
      <c r="A5291" s="25" t="s">
        <v>23193</v>
      </c>
      <c r="B5291" s="25" t="s">
        <v>20406</v>
      </c>
    </row>
    <row r="5292" spans="1:2">
      <c r="A5292" s="25" t="s">
        <v>23194</v>
      </c>
      <c r="B5292" s="25" t="s">
        <v>20406</v>
      </c>
    </row>
    <row r="5293" spans="1:2">
      <c r="A5293" s="25" t="s">
        <v>23195</v>
      </c>
      <c r="B5293" s="25" t="s">
        <v>20406</v>
      </c>
    </row>
    <row r="5294" spans="1:2">
      <c r="A5294" s="25" t="s">
        <v>23196</v>
      </c>
      <c r="B5294" s="25" t="s">
        <v>20406</v>
      </c>
    </row>
    <row r="5295" spans="1:2">
      <c r="A5295" s="25" t="s">
        <v>23197</v>
      </c>
      <c r="B5295" s="25" t="s">
        <v>20406</v>
      </c>
    </row>
    <row r="5296" spans="1:2">
      <c r="A5296" s="25" t="s">
        <v>23198</v>
      </c>
      <c r="B5296" s="25" t="s">
        <v>20406</v>
      </c>
    </row>
    <row r="5297" spans="1:2">
      <c r="A5297" s="25" t="s">
        <v>23199</v>
      </c>
      <c r="B5297" s="25" t="s">
        <v>20406</v>
      </c>
    </row>
    <row r="5298" spans="1:2">
      <c r="A5298" s="25" t="s">
        <v>23200</v>
      </c>
      <c r="B5298" s="125" t="s">
        <v>20419</v>
      </c>
    </row>
    <row r="5299" spans="1:2">
      <c r="A5299" s="25" t="s">
        <v>17416</v>
      </c>
      <c r="B5299" s="125" t="s">
        <v>20419</v>
      </c>
    </row>
    <row r="5300" spans="1:2">
      <c r="A5300" s="25" t="s">
        <v>11298</v>
      </c>
      <c r="B5300" s="125" t="s">
        <v>20419</v>
      </c>
    </row>
    <row r="5301" spans="1:2">
      <c r="A5301" s="25" t="s">
        <v>8652</v>
      </c>
      <c r="B5301" s="125" t="s">
        <v>20419</v>
      </c>
    </row>
    <row r="5302" spans="1:2">
      <c r="A5302" s="25" t="s">
        <v>23201</v>
      </c>
      <c r="B5302" s="125" t="s">
        <v>20419</v>
      </c>
    </row>
    <row r="5303" spans="1:2">
      <c r="A5303" s="25" t="s">
        <v>23202</v>
      </c>
      <c r="B5303" s="125" t="s">
        <v>20419</v>
      </c>
    </row>
    <row r="5304" spans="1:2">
      <c r="A5304" s="25" t="s">
        <v>23203</v>
      </c>
      <c r="B5304" s="125" t="s">
        <v>20419</v>
      </c>
    </row>
    <row r="5305" spans="1:2">
      <c r="A5305" s="25" t="s">
        <v>23204</v>
      </c>
      <c r="B5305" s="125" t="s">
        <v>20419</v>
      </c>
    </row>
    <row r="5306" spans="1:2">
      <c r="A5306" s="25" t="s">
        <v>23205</v>
      </c>
      <c r="B5306" s="125" t="s">
        <v>20419</v>
      </c>
    </row>
    <row r="5307" spans="1:2">
      <c r="A5307" s="25" t="s">
        <v>13043</v>
      </c>
      <c r="B5307" s="125" t="s">
        <v>20419</v>
      </c>
    </row>
    <row r="5308" spans="1:2">
      <c r="A5308" s="25" t="s">
        <v>12396</v>
      </c>
      <c r="B5308" s="125" t="s">
        <v>20419</v>
      </c>
    </row>
    <row r="5309" spans="1:2">
      <c r="A5309" s="25" t="s">
        <v>15903</v>
      </c>
      <c r="B5309" s="125" t="s">
        <v>20419</v>
      </c>
    </row>
    <row r="5310" spans="1:2">
      <c r="A5310" s="25" t="s">
        <v>23206</v>
      </c>
      <c r="B5310" s="125" t="s">
        <v>20419</v>
      </c>
    </row>
    <row r="5311" spans="1:2">
      <c r="A5311" s="25" t="s">
        <v>23207</v>
      </c>
      <c r="B5311" s="125" t="s">
        <v>20419</v>
      </c>
    </row>
    <row r="5312" spans="1:2">
      <c r="A5312" s="25" t="s">
        <v>17114</v>
      </c>
      <c r="B5312" s="125" t="s">
        <v>20419</v>
      </c>
    </row>
    <row r="5313" spans="1:2">
      <c r="A5313" s="25" t="s">
        <v>11751</v>
      </c>
      <c r="B5313" s="125" t="s">
        <v>20419</v>
      </c>
    </row>
    <row r="5314" spans="1:2">
      <c r="A5314" s="25" t="s">
        <v>24031</v>
      </c>
      <c r="B5314" s="25" t="s">
        <v>20406</v>
      </c>
    </row>
    <row r="5315" spans="1:2">
      <c r="A5315" s="25" t="s">
        <v>23208</v>
      </c>
      <c r="B5315" s="25" t="s">
        <v>20406</v>
      </c>
    </row>
    <row r="5316" spans="1:2">
      <c r="A5316" s="25" t="s">
        <v>23209</v>
      </c>
      <c r="B5316" s="25" t="s">
        <v>20406</v>
      </c>
    </row>
    <row r="5317" spans="1:2">
      <c r="A5317" s="25" t="s">
        <v>23210</v>
      </c>
      <c r="B5317" s="25" t="s">
        <v>20406</v>
      </c>
    </row>
    <row r="5318" spans="1:2">
      <c r="A5318" s="25" t="s">
        <v>24032</v>
      </c>
      <c r="B5318" s="25" t="s">
        <v>20406</v>
      </c>
    </row>
    <row r="5319" spans="1:2">
      <c r="A5319" s="25" t="s">
        <v>24033</v>
      </c>
      <c r="B5319" s="25" t="s">
        <v>20406</v>
      </c>
    </row>
    <row r="5320" spans="1:2">
      <c r="A5320" s="25" t="s">
        <v>24034</v>
      </c>
      <c r="B5320" s="25" t="s">
        <v>20406</v>
      </c>
    </row>
    <row r="5321" spans="1:2">
      <c r="A5321" s="25" t="s">
        <v>24035</v>
      </c>
      <c r="B5321" s="25" t="s">
        <v>20406</v>
      </c>
    </row>
    <row r="5322" spans="1:2">
      <c r="A5322" s="25" t="s">
        <v>24036</v>
      </c>
      <c r="B5322" s="25" t="s">
        <v>20406</v>
      </c>
    </row>
    <row r="5323" spans="1:2">
      <c r="A5323" s="25" t="s">
        <v>24037</v>
      </c>
      <c r="B5323" s="25" t="s">
        <v>20406</v>
      </c>
    </row>
    <row r="5324" spans="1:2">
      <c r="A5324" s="25" t="s">
        <v>24038</v>
      </c>
      <c r="B5324" s="25" t="s">
        <v>20406</v>
      </c>
    </row>
    <row r="5325" spans="1:2">
      <c r="A5325" s="25" t="s">
        <v>24039</v>
      </c>
      <c r="B5325" s="25" t="s">
        <v>20406</v>
      </c>
    </row>
    <row r="5326" spans="1:2">
      <c r="A5326" s="25" t="s">
        <v>24040</v>
      </c>
      <c r="B5326" s="25" t="s">
        <v>20406</v>
      </c>
    </row>
    <row r="5327" spans="1:2">
      <c r="A5327" s="25" t="s">
        <v>24041</v>
      </c>
      <c r="B5327" s="25" t="s">
        <v>20406</v>
      </c>
    </row>
    <row r="5328" spans="1:2">
      <c r="A5328" s="25" t="s">
        <v>24042</v>
      </c>
      <c r="B5328" s="25" t="s">
        <v>20406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59F53-107B-4A05-932D-93A520CCE70B}">
  <sheetPr codeName="Sheet11"/>
  <dimension ref="A1:P3930"/>
  <sheetViews>
    <sheetView workbookViewId="0">
      <selection activeCell="F11" sqref="F11"/>
    </sheetView>
  </sheetViews>
  <sheetFormatPr defaultColWidth="8" defaultRowHeight="12.75"/>
  <cols>
    <col min="1" max="9" width="23.42578125" style="45" customWidth="1"/>
    <col min="10" max="10" width="23.42578125" style="53" customWidth="1"/>
    <col min="11" max="16" width="23.42578125" style="45" customWidth="1"/>
    <col min="17" max="16384" width="8" style="45"/>
  </cols>
  <sheetData>
    <row r="1" spans="1:16">
      <c r="A1" s="46" t="s">
        <v>24043</v>
      </c>
      <c r="B1" s="46"/>
      <c r="C1" s="46"/>
      <c r="D1" s="46"/>
      <c r="E1" s="46"/>
      <c r="F1" s="46"/>
      <c r="G1" s="46"/>
      <c r="H1" s="46"/>
      <c r="I1" s="46"/>
      <c r="J1" s="52"/>
      <c r="K1" s="46"/>
      <c r="L1" s="46"/>
      <c r="M1" s="46"/>
      <c r="N1" s="46"/>
      <c r="O1" s="46"/>
      <c r="P1" s="46"/>
    </row>
    <row r="2" spans="1:16">
      <c r="A2" s="35" t="s">
        <v>24044</v>
      </c>
      <c r="B2" s="35" t="s">
        <v>24045</v>
      </c>
      <c r="C2" s="35" t="s">
        <v>24046</v>
      </c>
      <c r="D2" s="35" t="s">
        <v>5137</v>
      </c>
      <c r="E2" s="35" t="s">
        <v>24047</v>
      </c>
      <c r="F2" s="35" t="s">
        <v>990</v>
      </c>
      <c r="G2" s="35" t="s">
        <v>24048</v>
      </c>
      <c r="H2" s="35" t="s">
        <v>7239</v>
      </c>
      <c r="I2" s="35" t="s">
        <v>24049</v>
      </c>
      <c r="J2" s="35" t="s">
        <v>24050</v>
      </c>
      <c r="K2" s="35" t="s">
        <v>24051</v>
      </c>
      <c r="L2" s="35" t="s">
        <v>984</v>
      </c>
      <c r="M2" s="35" t="s">
        <v>24052</v>
      </c>
      <c r="N2" s="35" t="s">
        <v>24053</v>
      </c>
      <c r="O2" s="35" t="s">
        <v>24054</v>
      </c>
      <c r="P2" s="35" t="s">
        <v>24055</v>
      </c>
    </row>
    <row r="3" spans="1:16" ht="15">
      <c r="A3" s="25" t="s">
        <v>24056</v>
      </c>
      <c r="B3" s="25" t="s">
        <v>24056</v>
      </c>
      <c r="C3"/>
      <c r="D3" s="25" t="s">
        <v>7478</v>
      </c>
      <c r="E3" s="25"/>
      <c r="F3" s="25" t="s">
        <v>7288</v>
      </c>
      <c r="G3" s="25" t="s">
        <v>24057</v>
      </c>
      <c r="H3" s="25" t="s">
        <v>24058</v>
      </c>
      <c r="I3" s="25" t="s">
        <v>24059</v>
      </c>
      <c r="J3" s="19">
        <v>44563</v>
      </c>
      <c r="K3" s="19"/>
      <c r="L3" s="54">
        <v>12446</v>
      </c>
      <c r="M3" s="25" t="s">
        <v>7230</v>
      </c>
      <c r="N3" s="25" t="s">
        <v>24060</v>
      </c>
      <c r="O3" s="25"/>
      <c r="P3" s="25" t="s">
        <v>24061</v>
      </c>
    </row>
    <row r="4" spans="1:16" ht="15">
      <c r="A4" s="25" t="s">
        <v>24062</v>
      </c>
      <c r="B4" s="25" t="s">
        <v>24062</v>
      </c>
      <c r="C4"/>
      <c r="D4" s="25" t="s">
        <v>7261</v>
      </c>
      <c r="E4" s="25"/>
      <c r="F4" s="25" t="s">
        <v>7288</v>
      </c>
      <c r="G4" s="25" t="s">
        <v>24057</v>
      </c>
      <c r="H4" s="25" t="s">
        <v>7293</v>
      </c>
      <c r="I4" s="25" t="s">
        <v>24063</v>
      </c>
      <c r="J4" s="19">
        <v>44572</v>
      </c>
      <c r="K4" s="19"/>
      <c r="L4" s="54">
        <v>1185</v>
      </c>
      <c r="M4" s="25" t="s">
        <v>7230</v>
      </c>
      <c r="N4" s="25" t="s">
        <v>24060</v>
      </c>
      <c r="O4" s="25"/>
      <c r="P4" s="25" t="s">
        <v>24064</v>
      </c>
    </row>
    <row r="5" spans="1:16" ht="15">
      <c r="A5" s="25" t="s">
        <v>24065</v>
      </c>
      <c r="B5" s="25" t="s">
        <v>24065</v>
      </c>
      <c r="C5"/>
      <c r="D5" s="25" t="s">
        <v>7261</v>
      </c>
      <c r="E5" s="25"/>
      <c r="F5" s="25" t="s">
        <v>7288</v>
      </c>
      <c r="G5" s="25" t="s">
        <v>24057</v>
      </c>
      <c r="H5" s="25" t="s">
        <v>7293</v>
      </c>
      <c r="I5" s="25" t="s">
        <v>24063</v>
      </c>
      <c r="J5" s="19">
        <v>44572</v>
      </c>
      <c r="K5" s="19"/>
      <c r="L5" s="54">
        <v>1695</v>
      </c>
      <c r="M5" s="25" t="s">
        <v>7230</v>
      </c>
      <c r="N5" s="25" t="s">
        <v>24060</v>
      </c>
      <c r="O5" s="25"/>
      <c r="P5" s="25" t="s">
        <v>24066</v>
      </c>
    </row>
    <row r="6" spans="1:16" ht="15">
      <c r="A6" s="25" t="s">
        <v>24067</v>
      </c>
      <c r="B6" s="25" t="s">
        <v>24067</v>
      </c>
      <c r="C6"/>
      <c r="D6" s="25" t="s">
        <v>7261</v>
      </c>
      <c r="E6" s="25"/>
      <c r="F6" s="25" t="s">
        <v>7288</v>
      </c>
      <c r="G6" s="25" t="s">
        <v>24057</v>
      </c>
      <c r="H6" s="25" t="s">
        <v>7293</v>
      </c>
      <c r="I6" s="25" t="s">
        <v>24063</v>
      </c>
      <c r="J6" s="19">
        <v>44572</v>
      </c>
      <c r="K6" s="19"/>
      <c r="L6" s="54">
        <v>960</v>
      </c>
      <c r="M6" s="25" t="s">
        <v>7230</v>
      </c>
      <c r="N6" s="25" t="s">
        <v>24060</v>
      </c>
      <c r="O6" s="25"/>
      <c r="P6" s="25" t="s">
        <v>24068</v>
      </c>
    </row>
    <row r="7" spans="1:16" ht="15">
      <c r="A7" s="25" t="s">
        <v>24069</v>
      </c>
      <c r="B7" s="25" t="s">
        <v>24069</v>
      </c>
      <c r="C7"/>
      <c r="D7" s="25" t="s">
        <v>7261</v>
      </c>
      <c r="E7" s="25"/>
      <c r="F7" s="25" t="s">
        <v>7288</v>
      </c>
      <c r="G7" s="25" t="s">
        <v>24057</v>
      </c>
      <c r="H7" s="25" t="s">
        <v>7284</v>
      </c>
      <c r="I7" s="25" t="s">
        <v>24070</v>
      </c>
      <c r="J7" s="19">
        <v>44573</v>
      </c>
      <c r="K7" s="19"/>
      <c r="L7" s="54">
        <v>1550</v>
      </c>
      <c r="M7" s="25" t="s">
        <v>7230</v>
      </c>
      <c r="N7" s="25" t="s">
        <v>24060</v>
      </c>
      <c r="O7" s="25"/>
      <c r="P7" s="25"/>
    </row>
    <row r="8" spans="1:16" ht="13.9" customHeight="1">
      <c r="A8" s="25" t="s">
        <v>24071</v>
      </c>
      <c r="B8" s="25" t="s">
        <v>24071</v>
      </c>
      <c r="C8"/>
      <c r="D8" s="25" t="s">
        <v>7261</v>
      </c>
      <c r="E8" s="25"/>
      <c r="F8" s="25" t="s">
        <v>7288</v>
      </c>
      <c r="G8" s="25" t="s">
        <v>24057</v>
      </c>
      <c r="H8" s="25" t="s">
        <v>7500</v>
      </c>
      <c r="I8" s="25" t="s">
        <v>24072</v>
      </c>
      <c r="J8" s="19">
        <v>44573</v>
      </c>
      <c r="K8" s="19"/>
      <c r="L8" s="54">
        <v>8000</v>
      </c>
      <c r="M8" s="25" t="s">
        <v>7230</v>
      </c>
      <c r="N8" s="25" t="s">
        <v>24060</v>
      </c>
      <c r="O8" s="25"/>
      <c r="P8" s="25" t="s">
        <v>24073</v>
      </c>
    </row>
    <row r="9" spans="1:16" ht="15">
      <c r="A9" s="25" t="s">
        <v>24074</v>
      </c>
      <c r="B9" s="25" t="s">
        <v>24074</v>
      </c>
      <c r="C9"/>
      <c r="D9" s="25" t="s">
        <v>7252</v>
      </c>
      <c r="E9" s="25"/>
      <c r="F9" s="25" t="s">
        <v>7288</v>
      </c>
      <c r="G9" s="25" t="s">
        <v>24057</v>
      </c>
      <c r="H9" s="25" t="s">
        <v>7526</v>
      </c>
      <c r="I9" s="25" t="s">
        <v>24075</v>
      </c>
      <c r="J9" s="19">
        <v>44574</v>
      </c>
      <c r="K9" s="19"/>
      <c r="L9" s="54">
        <v>1250</v>
      </c>
      <c r="M9" s="25" t="s">
        <v>7230</v>
      </c>
      <c r="N9" s="25" t="s">
        <v>24060</v>
      </c>
      <c r="O9" s="25"/>
      <c r="P9" s="25" t="s">
        <v>24076</v>
      </c>
    </row>
    <row r="10" spans="1:16" ht="15">
      <c r="A10" s="25" t="s">
        <v>24077</v>
      </c>
      <c r="B10" s="25" t="s">
        <v>24077</v>
      </c>
      <c r="C10"/>
      <c r="D10" s="25" t="s">
        <v>7261</v>
      </c>
      <c r="E10" s="25"/>
      <c r="F10" s="25" t="s">
        <v>7288</v>
      </c>
      <c r="G10" s="25" t="s">
        <v>24057</v>
      </c>
      <c r="H10" s="25" t="s">
        <v>7293</v>
      </c>
      <c r="I10" s="25" t="s">
        <v>24063</v>
      </c>
      <c r="J10" s="19">
        <v>44574</v>
      </c>
      <c r="K10" s="19"/>
      <c r="L10" s="54">
        <v>960</v>
      </c>
      <c r="M10" s="25" t="s">
        <v>7230</v>
      </c>
      <c r="N10" s="25" t="s">
        <v>24060</v>
      </c>
      <c r="O10" s="25"/>
      <c r="P10" s="25" t="s">
        <v>24078</v>
      </c>
    </row>
    <row r="11" spans="1:16" ht="15">
      <c r="A11" s="25" t="s">
        <v>24079</v>
      </c>
      <c r="B11" s="25" t="s">
        <v>24079</v>
      </c>
      <c r="C11"/>
      <c r="D11" s="25" t="s">
        <v>7261</v>
      </c>
      <c r="E11" s="25"/>
      <c r="F11" s="25" t="s">
        <v>7288</v>
      </c>
      <c r="G11" s="25" t="s">
        <v>24057</v>
      </c>
      <c r="H11" s="25" t="s">
        <v>7293</v>
      </c>
      <c r="I11" s="25" t="s">
        <v>24063</v>
      </c>
      <c r="J11" s="19">
        <v>44574</v>
      </c>
      <c r="K11" s="19"/>
      <c r="L11" s="54">
        <v>960</v>
      </c>
      <c r="M11" s="25" t="s">
        <v>7230</v>
      </c>
      <c r="N11" s="25" t="s">
        <v>24060</v>
      </c>
      <c r="O11" s="25"/>
      <c r="P11" s="25" t="s">
        <v>24080</v>
      </c>
    </row>
    <row r="12" spans="1:16" ht="15">
      <c r="A12" s="25" t="s">
        <v>24081</v>
      </c>
      <c r="B12" s="25" t="s">
        <v>24081</v>
      </c>
      <c r="C12"/>
      <c r="D12" s="25" t="s">
        <v>7530</v>
      </c>
      <c r="E12" s="25"/>
      <c r="F12" s="25" t="s">
        <v>7288</v>
      </c>
      <c r="G12" s="25" t="s">
        <v>24057</v>
      </c>
      <c r="H12" s="25" t="s">
        <v>7533</v>
      </c>
      <c r="I12" s="25" t="s">
        <v>24082</v>
      </c>
      <c r="J12" s="19">
        <v>44574</v>
      </c>
      <c r="K12" s="19"/>
      <c r="L12" s="54">
        <v>1145</v>
      </c>
      <c r="M12" s="25" t="s">
        <v>7230</v>
      </c>
      <c r="N12" s="25" t="s">
        <v>24060</v>
      </c>
      <c r="O12" s="25"/>
      <c r="P12" s="25" t="s">
        <v>24083</v>
      </c>
    </row>
    <row r="13" spans="1:16" ht="15">
      <c r="A13" s="25" t="s">
        <v>24084</v>
      </c>
      <c r="B13" s="25" t="s">
        <v>24084</v>
      </c>
      <c r="C13"/>
      <c r="D13" s="25" t="s">
        <v>7252</v>
      </c>
      <c r="E13" s="25"/>
      <c r="F13" s="25" t="s">
        <v>7288</v>
      </c>
      <c r="G13" s="25" t="s">
        <v>24057</v>
      </c>
      <c r="H13" s="25" t="s">
        <v>7500</v>
      </c>
      <c r="I13" s="25" t="s">
        <v>24085</v>
      </c>
      <c r="J13" s="19">
        <v>44574</v>
      </c>
      <c r="K13" s="19"/>
      <c r="L13" s="54">
        <v>6360</v>
      </c>
      <c r="M13" s="25" t="s">
        <v>7230</v>
      </c>
      <c r="N13" s="25" t="s">
        <v>24060</v>
      </c>
      <c r="O13" s="25"/>
      <c r="P13" s="25" t="s">
        <v>24086</v>
      </c>
    </row>
    <row r="14" spans="1:16" ht="15">
      <c r="A14" s="25" t="s">
        <v>24087</v>
      </c>
      <c r="B14" s="25" t="s">
        <v>24087</v>
      </c>
      <c r="C14"/>
      <c r="D14" s="25" t="s">
        <v>7530</v>
      </c>
      <c r="E14" s="25"/>
      <c r="F14" s="25" t="s">
        <v>7288</v>
      </c>
      <c r="G14" s="25" t="s">
        <v>24057</v>
      </c>
      <c r="H14" s="25" t="s">
        <v>7533</v>
      </c>
      <c r="I14" s="25" t="s">
        <v>24082</v>
      </c>
      <c r="J14" s="19">
        <v>44574</v>
      </c>
      <c r="K14" s="19"/>
      <c r="L14" s="54">
        <v>1145</v>
      </c>
      <c r="M14" s="25" t="s">
        <v>7230</v>
      </c>
      <c r="N14" s="25" t="s">
        <v>24060</v>
      </c>
      <c r="O14" s="25"/>
      <c r="P14" s="25" t="s">
        <v>24088</v>
      </c>
    </row>
    <row r="15" spans="1:16" ht="15">
      <c r="A15" s="25" t="s">
        <v>24089</v>
      </c>
      <c r="B15" s="25" t="s">
        <v>24089</v>
      </c>
      <c r="C15"/>
      <c r="D15" s="25" t="s">
        <v>7261</v>
      </c>
      <c r="E15" s="25"/>
      <c r="F15" s="25" t="s">
        <v>7288</v>
      </c>
      <c r="G15" s="25" t="s">
        <v>24057</v>
      </c>
      <c r="H15" s="25" t="s">
        <v>7293</v>
      </c>
      <c r="I15" s="25" t="s">
        <v>24063</v>
      </c>
      <c r="J15" s="19">
        <v>44575</v>
      </c>
      <c r="K15" s="19"/>
      <c r="L15" s="54">
        <v>5376.75</v>
      </c>
      <c r="M15" s="25" t="s">
        <v>7230</v>
      </c>
      <c r="N15" s="25" t="s">
        <v>24060</v>
      </c>
      <c r="O15" s="25"/>
      <c r="P15" s="25" t="s">
        <v>24090</v>
      </c>
    </row>
    <row r="16" spans="1:16" ht="15">
      <c r="A16" s="25" t="s">
        <v>24091</v>
      </c>
      <c r="B16" s="25" t="s">
        <v>24091</v>
      </c>
      <c r="C16"/>
      <c r="D16" s="25" t="s">
        <v>7261</v>
      </c>
      <c r="E16" s="25"/>
      <c r="F16" s="25" t="s">
        <v>7288</v>
      </c>
      <c r="G16" s="25" t="s">
        <v>24057</v>
      </c>
      <c r="H16" s="25" t="s">
        <v>7386</v>
      </c>
      <c r="I16" s="25" t="s">
        <v>24082</v>
      </c>
      <c r="J16" s="19">
        <v>44575</v>
      </c>
      <c r="K16" s="19"/>
      <c r="L16" s="54">
        <v>1865</v>
      </c>
      <c r="M16" s="25" t="s">
        <v>7230</v>
      </c>
      <c r="N16" s="25" t="s">
        <v>24060</v>
      </c>
      <c r="O16" s="25"/>
      <c r="P16" s="25" t="s">
        <v>24092</v>
      </c>
    </row>
    <row r="17" spans="1:16" ht="15">
      <c r="A17" s="25" t="s">
        <v>24093</v>
      </c>
      <c r="B17" s="25" t="s">
        <v>24093</v>
      </c>
      <c r="C17"/>
      <c r="D17" s="25" t="s">
        <v>7261</v>
      </c>
      <c r="E17" s="25"/>
      <c r="F17" s="25" t="s">
        <v>7288</v>
      </c>
      <c r="G17" s="25" t="s">
        <v>24057</v>
      </c>
      <c r="H17" s="25" t="s">
        <v>7474</v>
      </c>
      <c r="I17" s="25" t="s">
        <v>24082</v>
      </c>
      <c r="J17" s="19">
        <v>44575</v>
      </c>
      <c r="K17" s="19"/>
      <c r="L17" s="54">
        <v>6090.14</v>
      </c>
      <c r="M17" s="25" t="s">
        <v>7230</v>
      </c>
      <c r="N17" s="25" t="s">
        <v>24060</v>
      </c>
      <c r="O17" s="25"/>
      <c r="P17" s="25" t="s">
        <v>24094</v>
      </c>
    </row>
    <row r="18" spans="1:16" ht="15">
      <c r="A18" s="25" t="s">
        <v>24095</v>
      </c>
      <c r="B18" s="25" t="s">
        <v>24095</v>
      </c>
      <c r="C18"/>
      <c r="D18" s="25" t="s">
        <v>7261</v>
      </c>
      <c r="E18" s="25"/>
      <c r="F18" s="25" t="s">
        <v>7288</v>
      </c>
      <c r="G18" s="25" t="s">
        <v>24057</v>
      </c>
      <c r="H18" s="25" t="s">
        <v>7279</v>
      </c>
      <c r="I18" s="25" t="s">
        <v>24096</v>
      </c>
      <c r="J18" s="19">
        <v>44575</v>
      </c>
      <c r="K18" s="19"/>
      <c r="L18" s="54">
        <v>6293.26</v>
      </c>
      <c r="M18" s="25" t="s">
        <v>7230</v>
      </c>
      <c r="N18" s="25" t="s">
        <v>24060</v>
      </c>
      <c r="O18" s="25"/>
      <c r="P18" s="25" t="s">
        <v>24097</v>
      </c>
    </row>
    <row r="19" spans="1:16" ht="15">
      <c r="A19" s="25" t="s">
        <v>24098</v>
      </c>
      <c r="B19" s="25" t="s">
        <v>24098</v>
      </c>
      <c r="C19"/>
      <c r="D19" s="25" t="s">
        <v>7261</v>
      </c>
      <c r="E19" s="25"/>
      <c r="F19" s="25" t="s">
        <v>7288</v>
      </c>
      <c r="G19" s="25" t="s">
        <v>24057</v>
      </c>
      <c r="H19" s="25" t="s">
        <v>7293</v>
      </c>
      <c r="I19" s="25" t="s">
        <v>24063</v>
      </c>
      <c r="J19" s="19">
        <v>44575</v>
      </c>
      <c r="K19" s="19"/>
      <c r="L19" s="54">
        <v>1185</v>
      </c>
      <c r="M19" s="25" t="s">
        <v>7230</v>
      </c>
      <c r="N19" s="25" t="s">
        <v>24060</v>
      </c>
      <c r="O19" s="25"/>
      <c r="P19" s="25" t="s">
        <v>24099</v>
      </c>
    </row>
    <row r="20" spans="1:16" ht="15">
      <c r="A20" s="25" t="s">
        <v>24100</v>
      </c>
      <c r="B20" s="25" t="s">
        <v>24100</v>
      </c>
      <c r="C20"/>
      <c r="D20" s="25" t="s">
        <v>7261</v>
      </c>
      <c r="E20" s="25"/>
      <c r="F20" s="25" t="s">
        <v>7288</v>
      </c>
      <c r="G20" s="25" t="s">
        <v>24057</v>
      </c>
      <c r="H20" s="25" t="s">
        <v>7462</v>
      </c>
      <c r="I20" s="25" t="s">
        <v>24070</v>
      </c>
      <c r="J20" s="19">
        <v>44575</v>
      </c>
      <c r="K20" s="19"/>
      <c r="L20" s="54">
        <v>6236.62</v>
      </c>
      <c r="M20" s="25" t="s">
        <v>7230</v>
      </c>
      <c r="N20" s="25" t="s">
        <v>24060</v>
      </c>
      <c r="O20" s="25"/>
      <c r="P20" s="25" t="s">
        <v>24101</v>
      </c>
    </row>
    <row r="21" spans="1:16" ht="15">
      <c r="A21" s="25" t="s">
        <v>24102</v>
      </c>
      <c r="B21" s="25" t="s">
        <v>24102</v>
      </c>
      <c r="C21"/>
      <c r="D21" s="25" t="s">
        <v>7261</v>
      </c>
      <c r="E21" s="25"/>
      <c r="F21" s="25" t="s">
        <v>7288</v>
      </c>
      <c r="G21" s="25" t="s">
        <v>24057</v>
      </c>
      <c r="H21" s="25" t="s">
        <v>7481</v>
      </c>
      <c r="I21" s="25" t="s">
        <v>24070</v>
      </c>
      <c r="J21" s="19">
        <v>44575</v>
      </c>
      <c r="K21" s="19"/>
      <c r="L21" s="54">
        <v>3825.2</v>
      </c>
      <c r="M21" s="25" t="s">
        <v>7230</v>
      </c>
      <c r="N21" s="25" t="s">
        <v>24060</v>
      </c>
      <c r="O21" s="25"/>
      <c r="P21" s="25" t="s">
        <v>24103</v>
      </c>
    </row>
    <row r="22" spans="1:16" ht="15">
      <c r="A22" s="25" t="s">
        <v>24104</v>
      </c>
      <c r="B22" s="25" t="s">
        <v>24104</v>
      </c>
      <c r="C22"/>
      <c r="D22" s="25" t="s">
        <v>7261</v>
      </c>
      <c r="E22" s="25"/>
      <c r="F22" s="25" t="s">
        <v>7288</v>
      </c>
      <c r="G22" s="25" t="s">
        <v>24057</v>
      </c>
      <c r="H22" s="25" t="s">
        <v>7481</v>
      </c>
      <c r="I22" s="25" t="s">
        <v>24070</v>
      </c>
      <c r="J22" s="19">
        <v>44575</v>
      </c>
      <c r="K22" s="19"/>
      <c r="L22" s="54">
        <v>5754.52</v>
      </c>
      <c r="M22" s="25" t="s">
        <v>7230</v>
      </c>
      <c r="N22" s="25" t="s">
        <v>24060</v>
      </c>
      <c r="O22" s="25"/>
      <c r="P22" s="25" t="s">
        <v>24105</v>
      </c>
    </row>
    <row r="23" spans="1:16" ht="15">
      <c r="A23" s="25" t="s">
        <v>24106</v>
      </c>
      <c r="B23" s="25" t="s">
        <v>24106</v>
      </c>
      <c r="C23"/>
      <c r="D23" s="25" t="s">
        <v>7620</v>
      </c>
      <c r="E23" s="25"/>
      <c r="F23" s="25" t="s">
        <v>7288</v>
      </c>
      <c r="G23" s="25" t="s">
        <v>24057</v>
      </c>
      <c r="H23" s="25" t="s">
        <v>7500</v>
      </c>
      <c r="I23" s="25" t="s">
        <v>24107</v>
      </c>
      <c r="J23" s="19">
        <v>44575</v>
      </c>
      <c r="K23" s="19"/>
      <c r="L23" s="54">
        <v>4867</v>
      </c>
      <c r="M23" s="25" t="s">
        <v>7230</v>
      </c>
      <c r="N23" s="25" t="s">
        <v>24060</v>
      </c>
      <c r="O23" s="25"/>
      <c r="P23" s="25" t="s">
        <v>24108</v>
      </c>
    </row>
    <row r="24" spans="1:16" ht="15">
      <c r="A24" s="25" t="s">
        <v>24109</v>
      </c>
      <c r="B24" s="25" t="s">
        <v>24109</v>
      </c>
      <c r="C24"/>
      <c r="D24" s="25" t="s">
        <v>7252</v>
      </c>
      <c r="E24" s="25"/>
      <c r="F24" s="25" t="s">
        <v>7288</v>
      </c>
      <c r="G24" s="25" t="s">
        <v>24057</v>
      </c>
      <c r="H24" s="25" t="s">
        <v>7468</v>
      </c>
      <c r="I24" s="25" t="s">
        <v>24075</v>
      </c>
      <c r="J24" s="19">
        <v>44575</v>
      </c>
      <c r="K24" s="19"/>
      <c r="L24" s="54">
        <v>2286.1999999999998</v>
      </c>
      <c r="M24" s="25" t="s">
        <v>7230</v>
      </c>
      <c r="N24" s="25" t="s">
        <v>24060</v>
      </c>
      <c r="O24" s="25"/>
      <c r="P24" s="25" t="s">
        <v>24110</v>
      </c>
    </row>
    <row r="25" spans="1:16" ht="15">
      <c r="A25" s="25" t="s">
        <v>24111</v>
      </c>
      <c r="B25" s="25" t="s">
        <v>24111</v>
      </c>
      <c r="C25"/>
      <c r="D25" s="25" t="s">
        <v>7261</v>
      </c>
      <c r="E25" s="25"/>
      <c r="F25" s="25" t="s">
        <v>7288</v>
      </c>
      <c r="G25" s="25" t="s">
        <v>24057</v>
      </c>
      <c r="H25" s="25" t="s">
        <v>7345</v>
      </c>
      <c r="I25" s="25" t="s">
        <v>24070</v>
      </c>
      <c r="J25" s="19">
        <v>44575</v>
      </c>
      <c r="K25" s="19"/>
      <c r="L25" s="54">
        <v>5355.04</v>
      </c>
      <c r="M25" s="25" t="s">
        <v>7230</v>
      </c>
      <c r="N25" s="25" t="s">
        <v>24060</v>
      </c>
      <c r="O25" s="25"/>
      <c r="P25" s="25" t="s">
        <v>24112</v>
      </c>
    </row>
    <row r="26" spans="1:16" ht="15">
      <c r="A26" s="25" t="s">
        <v>24113</v>
      </c>
      <c r="B26" s="25" t="s">
        <v>24113</v>
      </c>
      <c r="C26"/>
      <c r="D26" s="25" t="s">
        <v>7620</v>
      </c>
      <c r="E26" s="25"/>
      <c r="F26" s="25" t="s">
        <v>7288</v>
      </c>
      <c r="G26" s="25" t="s">
        <v>24057</v>
      </c>
      <c r="H26" s="25" t="s">
        <v>7500</v>
      </c>
      <c r="I26" s="25" t="s">
        <v>24107</v>
      </c>
      <c r="J26" s="19">
        <v>44575</v>
      </c>
      <c r="K26" s="19"/>
      <c r="L26" s="54">
        <v>10354</v>
      </c>
      <c r="M26" s="25" t="s">
        <v>7230</v>
      </c>
      <c r="N26" s="25" t="s">
        <v>24060</v>
      </c>
      <c r="O26" s="25"/>
      <c r="P26" s="25" t="s">
        <v>24114</v>
      </c>
    </row>
    <row r="27" spans="1:16" ht="15">
      <c r="A27" s="25" t="s">
        <v>24115</v>
      </c>
      <c r="B27" s="25" t="s">
        <v>24115</v>
      </c>
      <c r="C27"/>
      <c r="D27" s="25" t="s">
        <v>7261</v>
      </c>
      <c r="E27" s="25"/>
      <c r="F27" s="25" t="s">
        <v>7288</v>
      </c>
      <c r="G27" s="25" t="s">
        <v>24057</v>
      </c>
      <c r="H27" s="25" t="s">
        <v>7357</v>
      </c>
      <c r="I27" s="25" t="s">
        <v>24070</v>
      </c>
      <c r="J27" s="19">
        <v>44575</v>
      </c>
      <c r="K27" s="19"/>
      <c r="L27" s="54">
        <v>13144.91</v>
      </c>
      <c r="M27" s="25" t="s">
        <v>7230</v>
      </c>
      <c r="N27" s="25" t="s">
        <v>24060</v>
      </c>
      <c r="O27" s="25"/>
      <c r="P27" s="25" t="s">
        <v>24116</v>
      </c>
    </row>
    <row r="28" spans="1:16" ht="15">
      <c r="A28" s="25" t="s">
        <v>24117</v>
      </c>
      <c r="B28" s="25" t="s">
        <v>24117</v>
      </c>
      <c r="C28"/>
      <c r="D28" s="25" t="s">
        <v>7261</v>
      </c>
      <c r="E28" s="25"/>
      <c r="F28" s="25" t="s">
        <v>7288</v>
      </c>
      <c r="G28" s="25" t="s">
        <v>24057</v>
      </c>
      <c r="H28" s="25" t="s">
        <v>7357</v>
      </c>
      <c r="I28" s="25" t="s">
        <v>24070</v>
      </c>
      <c r="J28" s="19">
        <v>44576</v>
      </c>
      <c r="K28" s="19"/>
      <c r="L28" s="54">
        <v>11416.8</v>
      </c>
      <c r="M28" s="25" t="s">
        <v>7230</v>
      </c>
      <c r="N28" s="25" t="s">
        <v>24060</v>
      </c>
      <c r="O28" s="25"/>
      <c r="P28" s="25" t="s">
        <v>24118</v>
      </c>
    </row>
    <row r="29" spans="1:16" ht="15">
      <c r="A29" s="25" t="s">
        <v>24119</v>
      </c>
      <c r="B29" s="25" t="s">
        <v>24119</v>
      </c>
      <c r="C29"/>
      <c r="D29" s="25" t="s">
        <v>7252</v>
      </c>
      <c r="E29" s="25"/>
      <c r="F29" s="25" t="s">
        <v>7288</v>
      </c>
      <c r="G29" s="25" t="s">
        <v>24057</v>
      </c>
      <c r="H29" s="25" t="s">
        <v>7400</v>
      </c>
      <c r="I29" s="25" t="s">
        <v>24070</v>
      </c>
      <c r="J29" s="19">
        <v>44576</v>
      </c>
      <c r="K29" s="19"/>
      <c r="L29" s="54">
        <v>8387.98</v>
      </c>
      <c r="M29" s="25" t="s">
        <v>7230</v>
      </c>
      <c r="N29" s="25" t="s">
        <v>24060</v>
      </c>
      <c r="O29" s="25"/>
      <c r="P29" s="25" t="s">
        <v>24120</v>
      </c>
    </row>
    <row r="30" spans="1:16" ht="15">
      <c r="A30" s="25" t="s">
        <v>24121</v>
      </c>
      <c r="B30" s="25" t="s">
        <v>24121</v>
      </c>
      <c r="C30"/>
      <c r="D30" s="25" t="s">
        <v>7252</v>
      </c>
      <c r="E30" s="25"/>
      <c r="F30" s="25" t="s">
        <v>7288</v>
      </c>
      <c r="G30" s="25" t="s">
        <v>24057</v>
      </c>
      <c r="H30" s="25" t="s">
        <v>7548</v>
      </c>
      <c r="I30" s="25" t="s">
        <v>24122</v>
      </c>
      <c r="J30" s="19">
        <v>44576</v>
      </c>
      <c r="K30" s="19"/>
      <c r="L30" s="54">
        <v>10578.5</v>
      </c>
      <c r="M30" s="25" t="s">
        <v>7230</v>
      </c>
      <c r="N30" s="25" t="s">
        <v>24060</v>
      </c>
      <c r="O30" s="25"/>
      <c r="P30" s="25" t="s">
        <v>24123</v>
      </c>
    </row>
    <row r="31" spans="1:16" ht="15">
      <c r="A31" s="25" t="s">
        <v>24124</v>
      </c>
      <c r="B31" s="25" t="s">
        <v>24124</v>
      </c>
      <c r="C31"/>
      <c r="D31" s="25" t="s">
        <v>7261</v>
      </c>
      <c r="E31" s="25"/>
      <c r="F31" s="25" t="s">
        <v>7288</v>
      </c>
      <c r="G31" s="25" t="s">
        <v>24057</v>
      </c>
      <c r="H31" s="25" t="s">
        <v>7293</v>
      </c>
      <c r="I31" s="25" t="s">
        <v>24063</v>
      </c>
      <c r="J31" s="19">
        <v>44576</v>
      </c>
      <c r="K31" s="19"/>
      <c r="L31" s="54">
        <v>960</v>
      </c>
      <c r="M31" s="25" t="s">
        <v>7230</v>
      </c>
      <c r="N31" s="25" t="s">
        <v>24060</v>
      </c>
      <c r="O31" s="25"/>
      <c r="P31" s="25" t="s">
        <v>24125</v>
      </c>
    </row>
    <row r="32" spans="1:16" ht="15">
      <c r="A32" s="25" t="s">
        <v>24126</v>
      </c>
      <c r="B32" s="25" t="s">
        <v>24126</v>
      </c>
      <c r="C32"/>
      <c r="D32" s="25" t="s">
        <v>7261</v>
      </c>
      <c r="E32" s="25"/>
      <c r="F32" s="25" t="s">
        <v>7288</v>
      </c>
      <c r="G32" s="25" t="s">
        <v>24057</v>
      </c>
      <c r="H32" s="25" t="s">
        <v>7293</v>
      </c>
      <c r="I32" s="25" t="s">
        <v>24063</v>
      </c>
      <c r="J32" s="19">
        <v>44576</v>
      </c>
      <c r="K32" s="19"/>
      <c r="L32" s="54">
        <v>960</v>
      </c>
      <c r="M32" s="25" t="s">
        <v>7230</v>
      </c>
      <c r="N32" s="25" t="s">
        <v>24060</v>
      </c>
      <c r="O32" s="25"/>
      <c r="P32" s="25" t="s">
        <v>24127</v>
      </c>
    </row>
    <row r="33" spans="1:16" ht="15">
      <c r="A33" s="25" t="s">
        <v>24128</v>
      </c>
      <c r="B33" s="25" t="s">
        <v>24128</v>
      </c>
      <c r="C33"/>
      <c r="D33" s="25" t="s">
        <v>7252</v>
      </c>
      <c r="E33" s="25"/>
      <c r="F33" s="25" t="s">
        <v>7288</v>
      </c>
      <c r="G33" s="25" t="s">
        <v>24057</v>
      </c>
      <c r="H33" s="25" t="s">
        <v>7548</v>
      </c>
      <c r="I33" s="25" t="s">
        <v>24122</v>
      </c>
      <c r="J33" s="19">
        <v>44576</v>
      </c>
      <c r="K33" s="19"/>
      <c r="L33" s="54">
        <v>16585.099999999999</v>
      </c>
      <c r="M33" s="25" t="s">
        <v>7230</v>
      </c>
      <c r="N33" s="25" t="s">
        <v>24060</v>
      </c>
      <c r="O33" s="25"/>
      <c r="P33" s="25" t="s">
        <v>24129</v>
      </c>
    </row>
    <row r="34" spans="1:16" ht="15">
      <c r="A34" s="25" t="s">
        <v>24130</v>
      </c>
      <c r="B34" s="25" t="s">
        <v>24130</v>
      </c>
      <c r="C34" s="22">
        <v>1</v>
      </c>
      <c r="D34" s="25" t="s">
        <v>7261</v>
      </c>
      <c r="E34" s="25"/>
      <c r="F34" s="25" t="s">
        <v>7288</v>
      </c>
      <c r="G34" s="25" t="s">
        <v>24057</v>
      </c>
      <c r="H34" s="25" t="s">
        <v>7293</v>
      </c>
      <c r="I34" s="25" t="s">
        <v>24063</v>
      </c>
      <c r="J34" s="19">
        <v>44576</v>
      </c>
      <c r="K34" s="19"/>
      <c r="L34" s="54">
        <v>6026.63</v>
      </c>
      <c r="M34" s="25" t="s">
        <v>7230</v>
      </c>
      <c r="N34" s="25" t="s">
        <v>24060</v>
      </c>
      <c r="O34" s="25"/>
      <c r="P34" s="25" t="s">
        <v>24131</v>
      </c>
    </row>
    <row r="35" spans="1:16" ht="15">
      <c r="A35" s="25" t="s">
        <v>24132</v>
      </c>
      <c r="B35" s="25" t="s">
        <v>24132</v>
      </c>
      <c r="C35"/>
      <c r="D35" s="25" t="s">
        <v>7261</v>
      </c>
      <c r="E35" s="25"/>
      <c r="F35" s="25" t="s">
        <v>7288</v>
      </c>
      <c r="G35" s="25" t="s">
        <v>24057</v>
      </c>
      <c r="H35" s="25" t="s">
        <v>7293</v>
      </c>
      <c r="I35" s="25" t="s">
        <v>24063</v>
      </c>
      <c r="J35" s="19">
        <v>44576</v>
      </c>
      <c r="K35" s="19"/>
      <c r="L35" s="54">
        <v>1185</v>
      </c>
      <c r="M35" s="25" t="s">
        <v>7230</v>
      </c>
      <c r="N35" s="25" t="s">
        <v>24060</v>
      </c>
      <c r="O35" s="25"/>
      <c r="P35" s="25" t="s">
        <v>24133</v>
      </c>
    </row>
    <row r="36" spans="1:16" ht="15">
      <c r="A36" s="25" t="s">
        <v>24134</v>
      </c>
      <c r="B36" s="25" t="s">
        <v>24134</v>
      </c>
      <c r="C36"/>
      <c r="D36" s="25" t="s">
        <v>7261</v>
      </c>
      <c r="E36" s="25"/>
      <c r="F36" s="25" t="s">
        <v>7288</v>
      </c>
      <c r="G36" s="25" t="s">
        <v>24057</v>
      </c>
      <c r="H36" s="25" t="s">
        <v>7293</v>
      </c>
      <c r="I36" s="25" t="s">
        <v>24063</v>
      </c>
      <c r="J36" s="19">
        <v>44576</v>
      </c>
      <c r="K36" s="19"/>
      <c r="L36" s="54">
        <v>1185</v>
      </c>
      <c r="M36" s="25" t="s">
        <v>7230</v>
      </c>
      <c r="N36" s="25" t="s">
        <v>24060</v>
      </c>
      <c r="O36" s="25"/>
      <c r="P36" s="25" t="s">
        <v>24135</v>
      </c>
    </row>
    <row r="37" spans="1:16" ht="15">
      <c r="A37" s="25" t="s">
        <v>24136</v>
      </c>
      <c r="B37" s="25" t="s">
        <v>24136</v>
      </c>
      <c r="C37"/>
      <c r="D37" s="25" t="s">
        <v>7261</v>
      </c>
      <c r="E37" s="25"/>
      <c r="F37" s="25" t="s">
        <v>7288</v>
      </c>
      <c r="G37" s="25" t="s">
        <v>24057</v>
      </c>
      <c r="H37" s="25" t="s">
        <v>7293</v>
      </c>
      <c r="I37" s="25" t="s">
        <v>24063</v>
      </c>
      <c r="J37" s="19">
        <v>44576</v>
      </c>
      <c r="K37" s="19"/>
      <c r="L37" s="54">
        <v>960</v>
      </c>
      <c r="M37" s="25" t="s">
        <v>7230</v>
      </c>
      <c r="N37" s="25" t="s">
        <v>24060</v>
      </c>
      <c r="O37" s="25"/>
      <c r="P37" s="25" t="s">
        <v>24137</v>
      </c>
    </row>
    <row r="38" spans="1:16" ht="15">
      <c r="A38" s="25" t="s">
        <v>24138</v>
      </c>
      <c r="B38" s="25" t="s">
        <v>24138</v>
      </c>
      <c r="C38"/>
      <c r="D38" s="25" t="s">
        <v>7261</v>
      </c>
      <c r="E38" s="25"/>
      <c r="F38" s="25" t="s">
        <v>7288</v>
      </c>
      <c r="G38" s="25" t="s">
        <v>24057</v>
      </c>
      <c r="H38" s="25" t="s">
        <v>7293</v>
      </c>
      <c r="I38" s="25" t="s">
        <v>24063</v>
      </c>
      <c r="J38" s="19">
        <v>44576</v>
      </c>
      <c r="K38" s="19"/>
      <c r="L38" s="54">
        <v>1185</v>
      </c>
      <c r="M38" s="25" t="s">
        <v>7230</v>
      </c>
      <c r="N38" s="25" t="s">
        <v>24060</v>
      </c>
      <c r="O38" s="25"/>
      <c r="P38" s="25" t="s">
        <v>24139</v>
      </c>
    </row>
    <row r="39" spans="1:16" ht="15">
      <c r="A39" s="25" t="s">
        <v>24140</v>
      </c>
      <c r="B39" s="25" t="s">
        <v>24140</v>
      </c>
      <c r="C39"/>
      <c r="D39" s="25" t="s">
        <v>7261</v>
      </c>
      <c r="E39" s="25"/>
      <c r="F39" s="25" t="s">
        <v>7288</v>
      </c>
      <c r="G39" s="25" t="s">
        <v>24057</v>
      </c>
      <c r="H39" s="25" t="s">
        <v>7410</v>
      </c>
      <c r="I39" s="25" t="s">
        <v>24070</v>
      </c>
      <c r="J39" s="19">
        <v>44577</v>
      </c>
      <c r="K39" s="19"/>
      <c r="L39" s="54">
        <v>10350.27</v>
      </c>
      <c r="M39" s="25" t="s">
        <v>7230</v>
      </c>
      <c r="N39" s="25" t="s">
        <v>24060</v>
      </c>
      <c r="O39" s="25"/>
      <c r="P39" s="25" t="s">
        <v>24141</v>
      </c>
    </row>
    <row r="40" spans="1:16" ht="15">
      <c r="A40" s="25" t="s">
        <v>24142</v>
      </c>
      <c r="B40" s="25" t="s">
        <v>24142</v>
      </c>
      <c r="C40"/>
      <c r="D40" s="25" t="s">
        <v>7261</v>
      </c>
      <c r="E40" s="25"/>
      <c r="F40" s="25" t="s">
        <v>7288</v>
      </c>
      <c r="G40" s="25" t="s">
        <v>24057</v>
      </c>
      <c r="H40" s="25" t="s">
        <v>7316</v>
      </c>
      <c r="I40" s="25" t="s">
        <v>24143</v>
      </c>
      <c r="J40" s="19">
        <v>44577</v>
      </c>
      <c r="K40" s="19"/>
      <c r="L40" s="54">
        <v>3933.45</v>
      </c>
      <c r="M40" s="25" t="s">
        <v>7230</v>
      </c>
      <c r="N40" s="25" t="s">
        <v>24060</v>
      </c>
      <c r="O40" s="25"/>
      <c r="P40" s="25" t="s">
        <v>24144</v>
      </c>
    </row>
    <row r="41" spans="1:16" ht="15">
      <c r="A41" s="25" t="s">
        <v>24145</v>
      </c>
      <c r="B41" s="25" t="s">
        <v>24145</v>
      </c>
      <c r="C41"/>
      <c r="D41" s="25" t="s">
        <v>7261</v>
      </c>
      <c r="E41" s="25"/>
      <c r="F41" s="25" t="s">
        <v>7288</v>
      </c>
      <c r="G41" s="25" t="s">
        <v>24057</v>
      </c>
      <c r="H41" s="25" t="s">
        <v>7293</v>
      </c>
      <c r="I41" s="25" t="s">
        <v>24063</v>
      </c>
      <c r="J41" s="19">
        <v>44576</v>
      </c>
      <c r="K41" s="19"/>
      <c r="L41" s="54">
        <v>1185</v>
      </c>
      <c r="M41" s="25" t="s">
        <v>7230</v>
      </c>
      <c r="N41" s="25" t="s">
        <v>24060</v>
      </c>
      <c r="O41" s="25"/>
      <c r="P41" s="25" t="s">
        <v>24146</v>
      </c>
    </row>
    <row r="42" spans="1:16" ht="15">
      <c r="A42" s="25" t="s">
        <v>24147</v>
      </c>
      <c r="B42" s="25" t="s">
        <v>24147</v>
      </c>
      <c r="C42"/>
      <c r="D42" s="25" t="s">
        <v>7261</v>
      </c>
      <c r="E42" s="25"/>
      <c r="F42" s="25" t="s">
        <v>7288</v>
      </c>
      <c r="G42" s="25" t="s">
        <v>24057</v>
      </c>
      <c r="H42" s="25" t="s">
        <v>7293</v>
      </c>
      <c r="I42" s="25" t="s">
        <v>24063</v>
      </c>
      <c r="J42" s="19">
        <v>44576</v>
      </c>
      <c r="K42" s="19"/>
      <c r="L42" s="54">
        <v>1185</v>
      </c>
      <c r="M42" s="25" t="s">
        <v>7230</v>
      </c>
      <c r="N42" s="25" t="s">
        <v>24060</v>
      </c>
      <c r="O42" s="25"/>
      <c r="P42" s="25" t="s">
        <v>24148</v>
      </c>
    </row>
    <row r="43" spans="1:16" ht="15">
      <c r="A43" s="25" t="s">
        <v>24149</v>
      </c>
      <c r="B43" s="25" t="s">
        <v>24149</v>
      </c>
      <c r="C43"/>
      <c r="D43" s="25" t="s">
        <v>7261</v>
      </c>
      <c r="E43" s="25"/>
      <c r="F43" s="25" t="s">
        <v>7288</v>
      </c>
      <c r="G43" s="25" t="s">
        <v>24057</v>
      </c>
      <c r="H43" s="25" t="s">
        <v>7419</v>
      </c>
      <c r="I43" s="25" t="s">
        <v>24150</v>
      </c>
      <c r="J43" s="19">
        <v>44576</v>
      </c>
      <c r="K43" s="19"/>
      <c r="L43" s="54">
        <v>6328.41</v>
      </c>
      <c r="M43" s="25" t="s">
        <v>7230</v>
      </c>
      <c r="N43" s="25" t="s">
        <v>24060</v>
      </c>
      <c r="O43" s="25"/>
      <c r="P43" s="25" t="s">
        <v>24151</v>
      </c>
    </row>
    <row r="44" spans="1:16" ht="15">
      <c r="A44" s="25" t="s">
        <v>24152</v>
      </c>
      <c r="B44" s="25" t="s">
        <v>24152</v>
      </c>
      <c r="C44"/>
      <c r="D44" s="25" t="s">
        <v>7261</v>
      </c>
      <c r="E44" s="25"/>
      <c r="F44" s="25" t="s">
        <v>7288</v>
      </c>
      <c r="G44" s="25" t="s">
        <v>24057</v>
      </c>
      <c r="H44" s="25" t="s">
        <v>7419</v>
      </c>
      <c r="I44" s="25" t="s">
        <v>24153</v>
      </c>
      <c r="J44" s="19">
        <v>44576</v>
      </c>
      <c r="K44" s="19"/>
      <c r="L44" s="54">
        <v>1827</v>
      </c>
      <c r="M44" s="25" t="s">
        <v>7230</v>
      </c>
      <c r="N44" s="25" t="s">
        <v>24060</v>
      </c>
      <c r="O44" s="25"/>
      <c r="P44" s="25" t="s">
        <v>24154</v>
      </c>
    </row>
    <row r="45" spans="1:16" ht="15">
      <c r="A45" s="25" t="s">
        <v>24155</v>
      </c>
      <c r="B45" s="25" t="s">
        <v>24155</v>
      </c>
      <c r="C45"/>
      <c r="D45" s="25" t="s">
        <v>7261</v>
      </c>
      <c r="E45" s="25"/>
      <c r="F45" s="25" t="s">
        <v>7288</v>
      </c>
      <c r="G45" s="25" t="s">
        <v>24057</v>
      </c>
      <c r="H45" s="25" t="s">
        <v>7419</v>
      </c>
      <c r="I45" s="25" t="s">
        <v>24150</v>
      </c>
      <c r="J45" s="19">
        <v>44576</v>
      </c>
      <c r="K45" s="19"/>
      <c r="L45" s="54">
        <v>8841.2900000000009</v>
      </c>
      <c r="M45" s="25" t="s">
        <v>7230</v>
      </c>
      <c r="N45" s="25" t="s">
        <v>24060</v>
      </c>
      <c r="O45" s="25"/>
      <c r="P45" s="25" t="s">
        <v>24156</v>
      </c>
    </row>
    <row r="46" spans="1:16" ht="15">
      <c r="A46" s="25" t="s">
        <v>24157</v>
      </c>
      <c r="B46" s="25" t="s">
        <v>24157</v>
      </c>
      <c r="C46"/>
      <c r="D46" s="25" t="s">
        <v>7261</v>
      </c>
      <c r="E46" s="25"/>
      <c r="F46" s="25" t="s">
        <v>7288</v>
      </c>
      <c r="G46" s="25" t="s">
        <v>24057</v>
      </c>
      <c r="H46" s="25" t="s">
        <v>7410</v>
      </c>
      <c r="I46" s="25" t="s">
        <v>24070</v>
      </c>
      <c r="J46" s="19">
        <v>44577</v>
      </c>
      <c r="K46" s="19"/>
      <c r="L46" s="54">
        <v>11107.77</v>
      </c>
      <c r="M46" s="25" t="s">
        <v>7230</v>
      </c>
      <c r="N46" s="25" t="s">
        <v>24060</v>
      </c>
      <c r="O46" s="25"/>
      <c r="P46" s="25" t="s">
        <v>24158</v>
      </c>
    </row>
    <row r="47" spans="1:16" ht="15">
      <c r="A47" s="25" t="s">
        <v>24159</v>
      </c>
      <c r="B47" s="25" t="s">
        <v>24159</v>
      </c>
      <c r="C47" s="22">
        <v>1</v>
      </c>
      <c r="D47" s="25" t="s">
        <v>7261</v>
      </c>
      <c r="E47" s="25"/>
      <c r="F47" s="25" t="s">
        <v>7288</v>
      </c>
      <c r="G47" s="25" t="s">
        <v>24057</v>
      </c>
      <c r="H47" s="25" t="s">
        <v>7316</v>
      </c>
      <c r="I47" s="25" t="s">
        <v>24143</v>
      </c>
      <c r="J47" s="19">
        <v>44577</v>
      </c>
      <c r="K47" s="19"/>
      <c r="L47" s="54">
        <v>3770.65</v>
      </c>
      <c r="M47" s="25" t="s">
        <v>7230</v>
      </c>
      <c r="N47" s="25" t="s">
        <v>24060</v>
      </c>
      <c r="O47" s="25"/>
      <c r="P47" s="25" t="s">
        <v>24160</v>
      </c>
    </row>
    <row r="48" spans="1:16" ht="15">
      <c r="A48" s="25" t="s">
        <v>24161</v>
      </c>
      <c r="B48" s="25" t="s">
        <v>24161</v>
      </c>
      <c r="C48"/>
      <c r="D48" s="25" t="s">
        <v>7478</v>
      </c>
      <c r="E48" s="25"/>
      <c r="F48" s="25" t="s">
        <v>7288</v>
      </c>
      <c r="G48" s="25" t="s">
        <v>24057</v>
      </c>
      <c r="H48" s="25" t="s">
        <v>7500</v>
      </c>
      <c r="I48" s="25" t="s">
        <v>24162</v>
      </c>
      <c r="J48" s="19">
        <v>44578</v>
      </c>
      <c r="K48" s="19"/>
      <c r="L48" s="54">
        <v>950</v>
      </c>
      <c r="M48" s="25" t="s">
        <v>7230</v>
      </c>
      <c r="N48" s="25" t="s">
        <v>24060</v>
      </c>
      <c r="O48" s="25"/>
      <c r="P48" s="25" t="s">
        <v>24163</v>
      </c>
    </row>
    <row r="49" spans="1:16" ht="15">
      <c r="A49" s="25" t="s">
        <v>24164</v>
      </c>
      <c r="B49" s="25" t="s">
        <v>24164</v>
      </c>
      <c r="C49"/>
      <c r="D49" s="25" t="s">
        <v>7261</v>
      </c>
      <c r="E49" s="25"/>
      <c r="F49" s="25" t="s">
        <v>7288</v>
      </c>
      <c r="G49" s="25" t="s">
        <v>24057</v>
      </c>
      <c r="H49" s="25" t="s">
        <v>7316</v>
      </c>
      <c r="I49" s="25" t="s">
        <v>24143</v>
      </c>
      <c r="J49" s="19">
        <v>44577</v>
      </c>
      <c r="K49" s="19"/>
      <c r="L49" s="54">
        <v>6649.45</v>
      </c>
      <c r="M49" s="25" t="s">
        <v>7230</v>
      </c>
      <c r="N49" s="25" t="s">
        <v>24060</v>
      </c>
      <c r="O49" s="25"/>
      <c r="P49" s="25" t="s">
        <v>24165</v>
      </c>
    </row>
    <row r="50" spans="1:16" ht="15">
      <c r="A50" s="25" t="s">
        <v>24166</v>
      </c>
      <c r="B50" s="25" t="s">
        <v>24166</v>
      </c>
      <c r="C50"/>
      <c r="D50" s="25" t="s">
        <v>7313</v>
      </c>
      <c r="E50" s="25"/>
      <c r="F50" s="25" t="s">
        <v>7288</v>
      </c>
      <c r="G50" s="25" t="s">
        <v>24057</v>
      </c>
      <c r="H50" s="25" t="s">
        <v>7500</v>
      </c>
      <c r="I50" s="25" t="s">
        <v>24107</v>
      </c>
      <c r="J50" s="19">
        <v>44578</v>
      </c>
      <c r="K50" s="19"/>
      <c r="L50" s="54">
        <v>3828</v>
      </c>
      <c r="M50" s="25" t="s">
        <v>7230</v>
      </c>
      <c r="N50" s="25" t="s">
        <v>24060</v>
      </c>
      <c r="O50" s="25"/>
      <c r="P50" s="25" t="s">
        <v>24167</v>
      </c>
    </row>
    <row r="51" spans="1:16" ht="15">
      <c r="A51" s="25" t="s">
        <v>24168</v>
      </c>
      <c r="B51" s="25" t="s">
        <v>24168</v>
      </c>
      <c r="C51"/>
      <c r="D51" s="25" t="s">
        <v>7269</v>
      </c>
      <c r="E51" s="25"/>
      <c r="F51" s="25" t="s">
        <v>7288</v>
      </c>
      <c r="G51" s="25" t="s">
        <v>24057</v>
      </c>
      <c r="H51" s="25" t="s">
        <v>7500</v>
      </c>
      <c r="I51" s="25" t="s">
        <v>24169</v>
      </c>
      <c r="J51" s="19">
        <v>44578</v>
      </c>
      <c r="K51" s="19"/>
      <c r="L51" s="54">
        <v>3200</v>
      </c>
      <c r="M51" s="25" t="s">
        <v>7230</v>
      </c>
      <c r="N51" s="25" t="s">
        <v>24060</v>
      </c>
      <c r="O51" s="25"/>
      <c r="P51" s="25" t="s">
        <v>24170</v>
      </c>
    </row>
    <row r="52" spans="1:16" ht="15">
      <c r="A52" s="25" t="s">
        <v>24171</v>
      </c>
      <c r="B52" s="25" t="s">
        <v>24171</v>
      </c>
      <c r="C52"/>
      <c r="D52" s="25" t="s">
        <v>7269</v>
      </c>
      <c r="E52" s="25"/>
      <c r="F52" s="25" t="s">
        <v>7288</v>
      </c>
      <c r="G52" s="25" t="s">
        <v>24057</v>
      </c>
      <c r="H52" s="25" t="s">
        <v>7500</v>
      </c>
      <c r="I52" s="25" t="s">
        <v>24172</v>
      </c>
      <c r="J52" s="19">
        <v>44578</v>
      </c>
      <c r="K52" s="19"/>
      <c r="L52" s="54">
        <v>6950</v>
      </c>
      <c r="M52" s="25" t="s">
        <v>7230</v>
      </c>
      <c r="N52" s="25" t="s">
        <v>24060</v>
      </c>
      <c r="O52" s="25"/>
      <c r="P52" s="25" t="s">
        <v>24173</v>
      </c>
    </row>
    <row r="53" spans="1:16" ht="15">
      <c r="A53" s="25" t="s">
        <v>24174</v>
      </c>
      <c r="B53" s="25" t="s">
        <v>24174</v>
      </c>
      <c r="C53"/>
      <c r="D53" s="25" t="s">
        <v>7425</v>
      </c>
      <c r="E53" s="25"/>
      <c r="F53" s="25" t="s">
        <v>7288</v>
      </c>
      <c r="G53" s="25" t="s">
        <v>24057</v>
      </c>
      <c r="H53" s="25" t="s">
        <v>7500</v>
      </c>
      <c r="I53" s="25" t="s">
        <v>24175</v>
      </c>
      <c r="J53" s="19">
        <v>44578</v>
      </c>
      <c r="K53" s="19"/>
      <c r="L53" s="54">
        <v>24418</v>
      </c>
      <c r="M53" s="25" t="s">
        <v>7230</v>
      </c>
      <c r="N53" s="25" t="s">
        <v>24060</v>
      </c>
      <c r="O53" s="25"/>
      <c r="P53" s="25" t="s">
        <v>24176</v>
      </c>
    </row>
    <row r="54" spans="1:16" ht="15">
      <c r="A54" s="25" t="s">
        <v>24177</v>
      </c>
      <c r="B54" s="25" t="s">
        <v>24177</v>
      </c>
      <c r="C54"/>
      <c r="D54" s="25" t="s">
        <v>7313</v>
      </c>
      <c r="E54" s="25"/>
      <c r="F54" s="25" t="s">
        <v>7288</v>
      </c>
      <c r="G54" s="25" t="s">
        <v>24057</v>
      </c>
      <c r="H54" s="25" t="s">
        <v>7500</v>
      </c>
      <c r="I54" s="25" t="s">
        <v>24178</v>
      </c>
      <c r="J54" s="19">
        <v>44578</v>
      </c>
      <c r="K54" s="19"/>
      <c r="L54" s="54">
        <v>5623.64</v>
      </c>
      <c r="M54" s="25" t="s">
        <v>7230</v>
      </c>
      <c r="N54" s="25" t="s">
        <v>24060</v>
      </c>
      <c r="O54" s="25"/>
      <c r="P54" s="25" t="s">
        <v>24179</v>
      </c>
    </row>
    <row r="55" spans="1:16" ht="15">
      <c r="A55" s="25" t="s">
        <v>24180</v>
      </c>
      <c r="B55" s="25" t="s">
        <v>24180</v>
      </c>
      <c r="C55"/>
      <c r="D55" s="25" t="s">
        <v>7269</v>
      </c>
      <c r="E55" s="25"/>
      <c r="F55" s="25" t="s">
        <v>7288</v>
      </c>
      <c r="G55" s="25" t="s">
        <v>24057</v>
      </c>
      <c r="H55" s="25" t="s">
        <v>7492</v>
      </c>
      <c r="I55" s="25" t="s">
        <v>24181</v>
      </c>
      <c r="J55" s="19">
        <v>44578</v>
      </c>
      <c r="K55" s="19"/>
      <c r="L55" s="54">
        <v>65632.5</v>
      </c>
      <c r="M55" s="25" t="s">
        <v>7230</v>
      </c>
      <c r="N55" s="25" t="s">
        <v>24060</v>
      </c>
      <c r="O55" s="25"/>
      <c r="P55" s="25" t="s">
        <v>24182</v>
      </c>
    </row>
    <row r="56" spans="1:16" ht="15">
      <c r="A56" s="25" t="s">
        <v>24183</v>
      </c>
      <c r="B56" s="25" t="s">
        <v>24183</v>
      </c>
      <c r="C56"/>
      <c r="D56" s="25" t="s">
        <v>7261</v>
      </c>
      <c r="E56" s="25"/>
      <c r="F56" s="25" t="s">
        <v>7288</v>
      </c>
      <c r="G56" s="25" t="s">
        <v>24057</v>
      </c>
      <c r="H56" s="25" t="s">
        <v>7345</v>
      </c>
      <c r="I56" s="25" t="s">
        <v>24122</v>
      </c>
      <c r="J56" s="19">
        <v>44578</v>
      </c>
      <c r="K56" s="19"/>
      <c r="L56" s="54">
        <v>2416.9499999999998</v>
      </c>
      <c r="M56" s="25" t="s">
        <v>7230</v>
      </c>
      <c r="N56" s="25" t="s">
        <v>24060</v>
      </c>
      <c r="O56" s="25"/>
      <c r="P56" s="25" t="s">
        <v>24184</v>
      </c>
    </row>
    <row r="57" spans="1:16" ht="15">
      <c r="A57" s="25" t="s">
        <v>24185</v>
      </c>
      <c r="B57" s="25" t="s">
        <v>24185</v>
      </c>
      <c r="C57"/>
      <c r="D57" s="25" t="s">
        <v>7261</v>
      </c>
      <c r="E57" s="25"/>
      <c r="F57" s="25" t="s">
        <v>7288</v>
      </c>
      <c r="G57" s="25" t="s">
        <v>24057</v>
      </c>
      <c r="H57" s="25" t="s">
        <v>7345</v>
      </c>
      <c r="I57" s="25" t="s">
        <v>24122</v>
      </c>
      <c r="J57" s="19">
        <v>44578</v>
      </c>
      <c r="K57" s="19"/>
      <c r="L57" s="54">
        <v>2739.9</v>
      </c>
      <c r="M57" s="25" t="s">
        <v>7230</v>
      </c>
      <c r="N57" s="25" t="s">
        <v>24060</v>
      </c>
      <c r="O57" s="25"/>
      <c r="P57" s="25" t="s">
        <v>24186</v>
      </c>
    </row>
    <row r="58" spans="1:16" ht="15">
      <c r="A58" s="25" t="s">
        <v>24187</v>
      </c>
      <c r="B58" s="25" t="s">
        <v>24187</v>
      </c>
      <c r="C58"/>
      <c r="D58" s="25" t="s">
        <v>7261</v>
      </c>
      <c r="E58" s="25"/>
      <c r="F58" s="25" t="s">
        <v>7288</v>
      </c>
      <c r="G58" s="25" t="s">
        <v>24057</v>
      </c>
      <c r="H58" s="25" t="s">
        <v>7357</v>
      </c>
      <c r="I58" s="25" t="s">
        <v>24070</v>
      </c>
      <c r="J58" s="19">
        <v>44578</v>
      </c>
      <c r="K58" s="19"/>
      <c r="L58" s="54">
        <v>10029.52</v>
      </c>
      <c r="M58" s="25" t="s">
        <v>7230</v>
      </c>
      <c r="N58" s="25" t="s">
        <v>24060</v>
      </c>
      <c r="O58" s="25"/>
      <c r="P58" s="25" t="s">
        <v>24188</v>
      </c>
    </row>
    <row r="59" spans="1:16" ht="15">
      <c r="A59" s="25" t="s">
        <v>24189</v>
      </c>
      <c r="B59" s="25" t="s">
        <v>24189</v>
      </c>
      <c r="C59"/>
      <c r="D59" s="25" t="s">
        <v>7269</v>
      </c>
      <c r="E59" s="25"/>
      <c r="F59" s="25" t="s">
        <v>7288</v>
      </c>
      <c r="G59" s="25" t="s">
        <v>24057</v>
      </c>
      <c r="H59" s="25" t="s">
        <v>7500</v>
      </c>
      <c r="I59" s="25" t="s">
        <v>24190</v>
      </c>
      <c r="J59" s="19">
        <v>44578</v>
      </c>
      <c r="K59" s="19"/>
      <c r="L59" s="54">
        <v>13250</v>
      </c>
      <c r="M59" s="25" t="s">
        <v>7230</v>
      </c>
      <c r="N59" s="25" t="s">
        <v>24060</v>
      </c>
      <c r="O59" s="25"/>
      <c r="P59" s="25" t="s">
        <v>24191</v>
      </c>
    </row>
    <row r="60" spans="1:16" ht="15">
      <c r="A60" s="25" t="s">
        <v>24192</v>
      </c>
      <c r="B60" s="25" t="s">
        <v>24192</v>
      </c>
      <c r="C60"/>
      <c r="D60" s="25" t="s">
        <v>7252</v>
      </c>
      <c r="E60" s="25"/>
      <c r="F60" s="25" t="s">
        <v>7288</v>
      </c>
      <c r="G60" s="25" t="s">
        <v>24057</v>
      </c>
      <c r="H60" s="25" t="s">
        <v>7400</v>
      </c>
      <c r="I60" s="25" t="s">
        <v>24070</v>
      </c>
      <c r="J60" s="19">
        <v>44578</v>
      </c>
      <c r="K60" s="19"/>
      <c r="L60" s="54">
        <v>9303.64</v>
      </c>
      <c r="M60" s="25" t="s">
        <v>7230</v>
      </c>
      <c r="N60" s="25" t="s">
        <v>24060</v>
      </c>
      <c r="O60" s="25"/>
      <c r="P60" s="25" t="s">
        <v>24193</v>
      </c>
    </row>
    <row r="61" spans="1:16" ht="15">
      <c r="A61" s="25" t="s">
        <v>24194</v>
      </c>
      <c r="B61" s="25" t="s">
        <v>24194</v>
      </c>
      <c r="C61"/>
      <c r="D61" s="25" t="s">
        <v>7261</v>
      </c>
      <c r="E61" s="25"/>
      <c r="F61" s="25" t="s">
        <v>7288</v>
      </c>
      <c r="G61" s="25" t="s">
        <v>24057</v>
      </c>
      <c r="H61" s="25" t="s">
        <v>7345</v>
      </c>
      <c r="I61" s="25" t="s">
        <v>24122</v>
      </c>
      <c r="J61" s="19">
        <v>44578</v>
      </c>
      <c r="K61" s="19"/>
      <c r="L61" s="54">
        <v>1250</v>
      </c>
      <c r="M61" s="25" t="s">
        <v>7230</v>
      </c>
      <c r="N61" s="25" t="s">
        <v>24060</v>
      </c>
      <c r="O61" s="25"/>
      <c r="P61" s="25" t="s">
        <v>24195</v>
      </c>
    </row>
    <row r="62" spans="1:16" ht="15">
      <c r="A62" s="25" t="s">
        <v>24196</v>
      </c>
      <c r="B62" s="25" t="s">
        <v>24196</v>
      </c>
      <c r="C62"/>
      <c r="D62" s="25" t="s">
        <v>7620</v>
      </c>
      <c r="E62" s="25"/>
      <c r="F62" s="25" t="s">
        <v>7288</v>
      </c>
      <c r="G62" s="25" t="s">
        <v>24057</v>
      </c>
      <c r="H62" s="25" t="s">
        <v>7500</v>
      </c>
      <c r="I62" s="25" t="s">
        <v>24175</v>
      </c>
      <c r="J62" s="19">
        <v>44578</v>
      </c>
      <c r="K62" s="19"/>
      <c r="L62" s="54">
        <v>58616.42</v>
      </c>
      <c r="M62" s="25" t="s">
        <v>7230</v>
      </c>
      <c r="N62" s="25" t="s">
        <v>24060</v>
      </c>
      <c r="O62" s="25"/>
      <c r="P62" s="25" t="s">
        <v>24197</v>
      </c>
    </row>
    <row r="63" spans="1:16" ht="15">
      <c r="A63" s="25" t="s">
        <v>24198</v>
      </c>
      <c r="B63" s="25" t="s">
        <v>24198</v>
      </c>
      <c r="C63" s="22">
        <v>2</v>
      </c>
      <c r="D63" s="25" t="s">
        <v>7269</v>
      </c>
      <c r="E63" s="25"/>
      <c r="F63" s="25" t="s">
        <v>7288</v>
      </c>
      <c r="G63" s="25" t="s">
        <v>24057</v>
      </c>
      <c r="H63" s="25" t="s">
        <v>7500</v>
      </c>
      <c r="I63" s="25" t="s">
        <v>24181</v>
      </c>
      <c r="J63" s="19">
        <v>44578</v>
      </c>
      <c r="K63" s="19"/>
      <c r="L63" s="54">
        <v>32285</v>
      </c>
      <c r="M63" s="25" t="s">
        <v>7230</v>
      </c>
      <c r="N63" s="25" t="s">
        <v>24060</v>
      </c>
      <c r="O63" s="25"/>
      <c r="P63" s="25" t="s">
        <v>24199</v>
      </c>
    </row>
    <row r="64" spans="1:16" ht="15">
      <c r="A64" s="25" t="s">
        <v>24200</v>
      </c>
      <c r="B64" s="25" t="s">
        <v>24200</v>
      </c>
      <c r="C64"/>
      <c r="D64" s="25" t="s">
        <v>7261</v>
      </c>
      <c r="E64" s="25"/>
      <c r="F64" s="25" t="s">
        <v>7288</v>
      </c>
      <c r="G64" s="25" t="s">
        <v>24057</v>
      </c>
      <c r="H64" s="25" t="s">
        <v>7602</v>
      </c>
      <c r="I64" s="25" t="s">
        <v>24075</v>
      </c>
      <c r="J64" s="19">
        <v>44579</v>
      </c>
      <c r="K64" s="19"/>
      <c r="L64" s="54">
        <v>2652.1</v>
      </c>
      <c r="M64" s="25" t="s">
        <v>7230</v>
      </c>
      <c r="N64" s="25" t="s">
        <v>24060</v>
      </c>
      <c r="O64" s="25"/>
      <c r="P64" s="25" t="s">
        <v>24201</v>
      </c>
    </row>
    <row r="65" spans="1:16" ht="15">
      <c r="A65" s="25" t="s">
        <v>24202</v>
      </c>
      <c r="B65" s="25" t="s">
        <v>24202</v>
      </c>
      <c r="C65"/>
      <c r="D65" s="25" t="s">
        <v>7261</v>
      </c>
      <c r="E65" s="25"/>
      <c r="F65" s="25" t="s">
        <v>7288</v>
      </c>
      <c r="G65" s="25" t="s">
        <v>24057</v>
      </c>
      <c r="H65" s="25" t="s">
        <v>7703</v>
      </c>
      <c r="I65" s="25" t="s">
        <v>24143</v>
      </c>
      <c r="J65" s="19">
        <v>44579</v>
      </c>
      <c r="K65" s="19"/>
      <c r="L65" s="54">
        <v>4206.05</v>
      </c>
      <c r="M65" s="25" t="s">
        <v>7230</v>
      </c>
      <c r="N65" s="25" t="s">
        <v>24060</v>
      </c>
      <c r="O65" s="25"/>
      <c r="P65" s="25" t="s">
        <v>24203</v>
      </c>
    </row>
    <row r="66" spans="1:16" ht="15">
      <c r="A66" s="25" t="s">
        <v>24204</v>
      </c>
      <c r="B66" s="25" t="s">
        <v>24204</v>
      </c>
      <c r="C66"/>
      <c r="D66" s="25" t="s">
        <v>7573</v>
      </c>
      <c r="E66" s="25"/>
      <c r="F66" s="25" t="s">
        <v>7288</v>
      </c>
      <c r="G66" s="25" t="s">
        <v>24057</v>
      </c>
      <c r="H66" s="25" t="s">
        <v>7576</v>
      </c>
      <c r="I66" s="25" t="s">
        <v>24205</v>
      </c>
      <c r="J66" s="19">
        <v>44579</v>
      </c>
      <c r="K66" s="19"/>
      <c r="L66" s="54">
        <v>2025</v>
      </c>
      <c r="M66" s="25" t="s">
        <v>7230</v>
      </c>
      <c r="N66" s="25" t="s">
        <v>24060</v>
      </c>
      <c r="O66" s="25"/>
      <c r="P66" s="25" t="s">
        <v>24206</v>
      </c>
    </row>
    <row r="67" spans="1:16" ht="15">
      <c r="A67" s="25" t="s">
        <v>24207</v>
      </c>
      <c r="B67" s="25" t="s">
        <v>24207</v>
      </c>
      <c r="C67"/>
      <c r="D67" s="25" t="s">
        <v>7573</v>
      </c>
      <c r="E67" s="25"/>
      <c r="F67" s="25" t="s">
        <v>7288</v>
      </c>
      <c r="G67" s="25" t="s">
        <v>24057</v>
      </c>
      <c r="H67" s="25" t="s">
        <v>7576</v>
      </c>
      <c r="I67" s="25" t="s">
        <v>24205</v>
      </c>
      <c r="J67" s="19">
        <v>44579</v>
      </c>
      <c r="K67" s="19"/>
      <c r="L67" s="54">
        <v>800.09</v>
      </c>
      <c r="M67" s="25" t="s">
        <v>7230</v>
      </c>
      <c r="N67" s="25" t="s">
        <v>24060</v>
      </c>
      <c r="O67" s="25"/>
      <c r="P67" s="25" t="s">
        <v>24208</v>
      </c>
    </row>
    <row r="68" spans="1:16" ht="15">
      <c r="A68" s="25" t="s">
        <v>24209</v>
      </c>
      <c r="B68" s="25" t="s">
        <v>24209</v>
      </c>
      <c r="C68"/>
      <c r="D68" s="25" t="s">
        <v>7261</v>
      </c>
      <c r="E68" s="25"/>
      <c r="F68" s="25" t="s">
        <v>7288</v>
      </c>
      <c r="G68" s="25" t="s">
        <v>24057</v>
      </c>
      <c r="H68" s="25" t="s">
        <v>7500</v>
      </c>
      <c r="I68" s="25" t="s">
        <v>24210</v>
      </c>
      <c r="J68" s="19">
        <v>44579</v>
      </c>
      <c r="K68" s="19"/>
      <c r="L68" s="54">
        <v>6803</v>
      </c>
      <c r="M68" s="25" t="s">
        <v>7230</v>
      </c>
      <c r="N68" s="25" t="s">
        <v>24060</v>
      </c>
      <c r="O68" s="25"/>
      <c r="P68" s="25" t="s">
        <v>24211</v>
      </c>
    </row>
    <row r="69" spans="1:16" ht="15">
      <c r="A69" s="25" t="s">
        <v>24212</v>
      </c>
      <c r="B69" s="25" t="s">
        <v>24212</v>
      </c>
      <c r="C69"/>
      <c r="D69" s="25" t="s">
        <v>7261</v>
      </c>
      <c r="E69" s="25"/>
      <c r="F69" s="25" t="s">
        <v>7288</v>
      </c>
      <c r="G69" s="25" t="s">
        <v>24057</v>
      </c>
      <c r="H69" s="25" t="s">
        <v>7500</v>
      </c>
      <c r="I69" s="25" t="s">
        <v>24072</v>
      </c>
      <c r="J69" s="19">
        <v>44579</v>
      </c>
      <c r="K69" s="19"/>
      <c r="L69" s="54">
        <v>1097.26</v>
      </c>
      <c r="M69" s="25" t="s">
        <v>7230</v>
      </c>
      <c r="N69" s="25" t="s">
        <v>24060</v>
      </c>
      <c r="O69" s="25"/>
      <c r="P69" s="25" t="s">
        <v>24213</v>
      </c>
    </row>
    <row r="70" spans="1:16" ht="15">
      <c r="A70" s="25" t="s">
        <v>24214</v>
      </c>
      <c r="B70" s="25" t="s">
        <v>24214</v>
      </c>
      <c r="C70"/>
      <c r="D70" s="25" t="s">
        <v>7269</v>
      </c>
      <c r="E70" s="25"/>
      <c r="F70" s="25" t="s">
        <v>7288</v>
      </c>
      <c r="G70" s="25" t="s">
        <v>24057</v>
      </c>
      <c r="H70" s="25" t="s">
        <v>7576</v>
      </c>
      <c r="I70" s="25" t="s">
        <v>24215</v>
      </c>
      <c r="J70" s="19">
        <v>44579</v>
      </c>
      <c r="K70" s="19"/>
      <c r="L70" s="54">
        <v>1360</v>
      </c>
      <c r="M70" s="25" t="s">
        <v>7230</v>
      </c>
      <c r="N70" s="25" t="s">
        <v>24060</v>
      </c>
      <c r="O70" s="25"/>
      <c r="P70" s="25" t="s">
        <v>24216</v>
      </c>
    </row>
    <row r="71" spans="1:16" ht="15">
      <c r="A71" s="25" t="s">
        <v>24217</v>
      </c>
      <c r="B71" s="25" t="s">
        <v>24217</v>
      </c>
      <c r="C71"/>
      <c r="D71" s="25" t="s">
        <v>7774</v>
      </c>
      <c r="E71" s="25"/>
      <c r="F71" s="25" t="s">
        <v>7288</v>
      </c>
      <c r="G71" s="25" t="s">
        <v>24057</v>
      </c>
      <c r="H71" s="25" t="s">
        <v>7500</v>
      </c>
      <c r="I71" s="25" t="s">
        <v>24218</v>
      </c>
      <c r="J71" s="19">
        <v>44580</v>
      </c>
      <c r="K71" s="19"/>
      <c r="L71" s="54">
        <v>5092</v>
      </c>
      <c r="M71" s="25" t="s">
        <v>7230</v>
      </c>
      <c r="N71" s="25" t="s">
        <v>24060</v>
      </c>
      <c r="O71" s="25"/>
      <c r="P71" s="25" t="s">
        <v>24219</v>
      </c>
    </row>
    <row r="72" spans="1:16" ht="15">
      <c r="A72" s="25" t="s">
        <v>24220</v>
      </c>
      <c r="B72" s="25" t="s">
        <v>24220</v>
      </c>
      <c r="C72"/>
      <c r="D72" s="25" t="s">
        <v>7765</v>
      </c>
      <c r="E72" s="25"/>
      <c r="F72" s="25" t="s">
        <v>7288</v>
      </c>
      <c r="G72" s="25" t="s">
        <v>24057</v>
      </c>
      <c r="H72" s="25" t="s">
        <v>7500</v>
      </c>
      <c r="I72" s="25" t="s">
        <v>24221</v>
      </c>
      <c r="J72" s="19">
        <v>44580</v>
      </c>
      <c r="K72" s="19"/>
      <c r="L72" s="54">
        <v>14273</v>
      </c>
      <c r="M72" s="25" t="s">
        <v>7230</v>
      </c>
      <c r="N72" s="25" t="s">
        <v>24060</v>
      </c>
      <c r="O72" s="25"/>
      <c r="P72" s="25" t="s">
        <v>24222</v>
      </c>
    </row>
    <row r="73" spans="1:16" ht="15">
      <c r="A73" s="25" t="s">
        <v>24223</v>
      </c>
      <c r="B73" s="25" t="s">
        <v>24223</v>
      </c>
      <c r="C73"/>
      <c r="D73" s="25" t="s">
        <v>7252</v>
      </c>
      <c r="E73" s="25"/>
      <c r="F73" s="25" t="s">
        <v>7288</v>
      </c>
      <c r="G73" s="25" t="s">
        <v>24057</v>
      </c>
      <c r="H73" s="25" t="s">
        <v>7256</v>
      </c>
      <c r="I73" s="25" t="s">
        <v>24224</v>
      </c>
      <c r="J73" s="19">
        <v>44580</v>
      </c>
      <c r="K73" s="19"/>
      <c r="L73" s="54">
        <v>5326.3</v>
      </c>
      <c r="M73" s="25" t="s">
        <v>7230</v>
      </c>
      <c r="N73" s="25" t="s">
        <v>24060</v>
      </c>
      <c r="O73" s="25"/>
      <c r="P73" s="25" t="s">
        <v>24225</v>
      </c>
    </row>
    <row r="74" spans="1:16" ht="15">
      <c r="A74" s="25" t="s">
        <v>24226</v>
      </c>
      <c r="B74" s="25" t="s">
        <v>24226</v>
      </c>
      <c r="C74"/>
      <c r="D74" s="25" t="s">
        <v>7765</v>
      </c>
      <c r="E74" s="25"/>
      <c r="F74" s="25" t="s">
        <v>7288</v>
      </c>
      <c r="G74" s="25" t="s">
        <v>24057</v>
      </c>
      <c r="H74" s="25" t="s">
        <v>7500</v>
      </c>
      <c r="I74" s="25" t="s">
        <v>24221</v>
      </c>
      <c r="J74" s="19">
        <v>44580</v>
      </c>
      <c r="K74" s="19"/>
      <c r="L74" s="54">
        <v>3872</v>
      </c>
      <c r="M74" s="25" t="s">
        <v>7230</v>
      </c>
      <c r="N74" s="25" t="s">
        <v>24060</v>
      </c>
      <c r="O74" s="25"/>
      <c r="P74" s="25" t="s">
        <v>24227</v>
      </c>
    </row>
    <row r="75" spans="1:16" ht="15">
      <c r="A75" s="25" t="s">
        <v>24228</v>
      </c>
      <c r="B75" s="25" t="s">
        <v>24228</v>
      </c>
      <c r="C75"/>
      <c r="D75" s="25" t="s">
        <v>7425</v>
      </c>
      <c r="E75" s="25"/>
      <c r="F75" s="25" t="s">
        <v>7288</v>
      </c>
      <c r="G75" s="25" t="s">
        <v>24057</v>
      </c>
      <c r="H75" s="25" t="s">
        <v>7500</v>
      </c>
      <c r="I75" s="25" t="s">
        <v>24107</v>
      </c>
      <c r="J75" s="19">
        <v>44580</v>
      </c>
      <c r="K75" s="19"/>
      <c r="L75" s="54">
        <v>23308</v>
      </c>
      <c r="M75" s="25" t="s">
        <v>7230</v>
      </c>
      <c r="N75" s="25" t="s">
        <v>24060</v>
      </c>
      <c r="O75" s="25"/>
      <c r="P75" s="25" t="s">
        <v>24229</v>
      </c>
    </row>
    <row r="76" spans="1:16" ht="15">
      <c r="A76" s="25" t="s">
        <v>24230</v>
      </c>
      <c r="B76" s="25" t="s">
        <v>24230</v>
      </c>
      <c r="C76"/>
      <c r="D76" s="25" t="s">
        <v>7261</v>
      </c>
      <c r="E76" s="25"/>
      <c r="F76" s="25" t="s">
        <v>7288</v>
      </c>
      <c r="G76" s="25" t="s">
        <v>24057</v>
      </c>
      <c r="H76" s="25" t="s">
        <v>7645</v>
      </c>
      <c r="I76" s="25" t="s">
        <v>24231</v>
      </c>
      <c r="J76" s="19">
        <v>44580</v>
      </c>
      <c r="K76" s="19"/>
      <c r="L76" s="54">
        <v>20321.740000000002</v>
      </c>
      <c r="M76" s="25" t="s">
        <v>24232</v>
      </c>
      <c r="N76" s="25" t="s">
        <v>24060</v>
      </c>
      <c r="O76" s="25"/>
      <c r="P76" s="25" t="s">
        <v>24233</v>
      </c>
    </row>
    <row r="77" spans="1:16" ht="15">
      <c r="A77" s="25" t="s">
        <v>24234</v>
      </c>
      <c r="B77" s="25" t="s">
        <v>24234</v>
      </c>
      <c r="C77" s="22">
        <v>1</v>
      </c>
      <c r="D77" s="25" t="s">
        <v>7252</v>
      </c>
      <c r="E77" s="25"/>
      <c r="F77" s="25" t="s">
        <v>7288</v>
      </c>
      <c r="G77" s="25" t="s">
        <v>24057</v>
      </c>
      <c r="H77" s="25" t="s">
        <v>7576</v>
      </c>
      <c r="I77" s="25" t="s">
        <v>24235</v>
      </c>
      <c r="J77" s="19">
        <v>44580</v>
      </c>
      <c r="K77" s="19"/>
      <c r="L77" s="54">
        <v>17532</v>
      </c>
      <c r="M77" s="25" t="s">
        <v>7230</v>
      </c>
      <c r="N77" s="25" t="s">
        <v>24060</v>
      </c>
      <c r="O77" s="25"/>
      <c r="P77" s="25" t="s">
        <v>24236</v>
      </c>
    </row>
    <row r="78" spans="1:16" ht="15">
      <c r="A78" s="25" t="s">
        <v>24237</v>
      </c>
      <c r="B78" s="25" t="s">
        <v>24237</v>
      </c>
      <c r="C78"/>
      <c r="D78" s="25" t="s">
        <v>7261</v>
      </c>
      <c r="E78" s="25"/>
      <c r="F78" s="25" t="s">
        <v>7288</v>
      </c>
      <c r="G78" s="25" t="s">
        <v>24057</v>
      </c>
      <c r="H78" s="25" t="s">
        <v>7865</v>
      </c>
      <c r="I78" s="25" t="s">
        <v>24070</v>
      </c>
      <c r="J78" s="19">
        <v>44581</v>
      </c>
      <c r="K78" s="19"/>
      <c r="L78" s="54">
        <v>6407.12</v>
      </c>
      <c r="M78" s="25" t="s">
        <v>7230</v>
      </c>
      <c r="N78" s="25" t="s">
        <v>24060</v>
      </c>
      <c r="O78" s="25"/>
      <c r="P78" s="25" t="s">
        <v>24238</v>
      </c>
    </row>
    <row r="79" spans="1:16" ht="15">
      <c r="A79" s="25" t="s">
        <v>24239</v>
      </c>
      <c r="B79" s="25" t="s">
        <v>24239</v>
      </c>
      <c r="C79"/>
      <c r="D79" s="25" t="s">
        <v>7261</v>
      </c>
      <c r="E79" s="25"/>
      <c r="F79" s="25" t="s">
        <v>7288</v>
      </c>
      <c r="G79" s="25" t="s">
        <v>24057</v>
      </c>
      <c r="H79" s="25" t="s">
        <v>7865</v>
      </c>
      <c r="I79" s="25" t="s">
        <v>24070</v>
      </c>
      <c r="J79" s="19">
        <v>44581</v>
      </c>
      <c r="K79" s="19"/>
      <c r="L79" s="54">
        <v>9504.1200000000008</v>
      </c>
      <c r="M79" s="25" t="s">
        <v>7230</v>
      </c>
      <c r="N79" s="25" t="s">
        <v>24060</v>
      </c>
      <c r="O79" s="25"/>
      <c r="P79" s="25" t="s">
        <v>24240</v>
      </c>
    </row>
    <row r="80" spans="1:16" ht="15">
      <c r="A80" s="25" t="s">
        <v>24241</v>
      </c>
      <c r="B80" s="25" t="s">
        <v>24241</v>
      </c>
      <c r="C80"/>
      <c r="D80" s="25" t="s">
        <v>7261</v>
      </c>
      <c r="E80" s="25"/>
      <c r="F80" s="25" t="s">
        <v>7288</v>
      </c>
      <c r="G80" s="25" t="s">
        <v>24057</v>
      </c>
      <c r="H80" s="25" t="s">
        <v>7357</v>
      </c>
      <c r="I80" s="25" t="s">
        <v>24070</v>
      </c>
      <c r="J80" s="19">
        <v>44580</v>
      </c>
      <c r="K80" s="19"/>
      <c r="L80" s="54">
        <v>10839.51</v>
      </c>
      <c r="M80" s="25" t="s">
        <v>7230</v>
      </c>
      <c r="N80" s="25" t="s">
        <v>24060</v>
      </c>
      <c r="O80" s="25"/>
      <c r="P80" s="25" t="s">
        <v>24242</v>
      </c>
    </row>
    <row r="81" spans="1:16" ht="15">
      <c r="A81" s="25" t="s">
        <v>24243</v>
      </c>
      <c r="B81" s="25" t="s">
        <v>24243</v>
      </c>
      <c r="C81"/>
      <c r="D81" s="25" t="s">
        <v>7261</v>
      </c>
      <c r="E81" s="25"/>
      <c r="F81" s="25" t="s">
        <v>7288</v>
      </c>
      <c r="G81" s="25" t="s">
        <v>24057</v>
      </c>
      <c r="H81" s="25" t="s">
        <v>7316</v>
      </c>
      <c r="I81" s="25" t="s">
        <v>24143</v>
      </c>
      <c r="J81" s="19">
        <v>44581</v>
      </c>
      <c r="K81" s="19"/>
      <c r="L81" s="54">
        <v>9198.2000000000007</v>
      </c>
      <c r="M81" s="25" t="s">
        <v>7230</v>
      </c>
      <c r="N81" s="25" t="s">
        <v>24060</v>
      </c>
      <c r="O81" s="25"/>
      <c r="P81" s="25" t="s">
        <v>24244</v>
      </c>
    </row>
    <row r="82" spans="1:16" ht="15">
      <c r="A82" s="25" t="s">
        <v>24245</v>
      </c>
      <c r="B82" s="25" t="s">
        <v>24245</v>
      </c>
      <c r="C82"/>
      <c r="D82" s="25" t="s">
        <v>7261</v>
      </c>
      <c r="E82" s="25"/>
      <c r="F82" s="25" t="s">
        <v>7288</v>
      </c>
      <c r="G82" s="25" t="s">
        <v>24057</v>
      </c>
      <c r="H82" s="25" t="s">
        <v>7316</v>
      </c>
      <c r="I82" s="25" t="s">
        <v>24143</v>
      </c>
      <c r="J82" s="19">
        <v>44581</v>
      </c>
      <c r="K82" s="19"/>
      <c r="L82" s="54">
        <v>3610.3</v>
      </c>
      <c r="M82" s="25" t="s">
        <v>7230</v>
      </c>
      <c r="N82" s="25" t="s">
        <v>24060</v>
      </c>
      <c r="O82" s="25"/>
      <c r="P82" s="25" t="s">
        <v>24246</v>
      </c>
    </row>
    <row r="83" spans="1:16" ht="15">
      <c r="A83" s="25" t="s">
        <v>24247</v>
      </c>
      <c r="B83" s="25" t="s">
        <v>24247</v>
      </c>
      <c r="C83"/>
      <c r="D83" s="25" t="s">
        <v>7261</v>
      </c>
      <c r="E83" s="25"/>
      <c r="F83" s="25" t="s">
        <v>7288</v>
      </c>
      <c r="G83" s="25" t="s">
        <v>24057</v>
      </c>
      <c r="H83" s="25" t="s">
        <v>7865</v>
      </c>
      <c r="I83" s="25" t="s">
        <v>24070</v>
      </c>
      <c r="J83" s="19">
        <v>44581</v>
      </c>
      <c r="K83" s="19"/>
      <c r="L83" s="54">
        <v>6147.12</v>
      </c>
      <c r="M83" s="25" t="s">
        <v>7230</v>
      </c>
      <c r="N83" s="25" t="s">
        <v>24060</v>
      </c>
      <c r="O83" s="25"/>
      <c r="P83" s="25" t="s">
        <v>24248</v>
      </c>
    </row>
    <row r="84" spans="1:16" ht="15">
      <c r="A84" s="25" t="s">
        <v>24249</v>
      </c>
      <c r="B84" s="25" t="s">
        <v>24249</v>
      </c>
      <c r="C84"/>
      <c r="D84" s="25" t="s">
        <v>7261</v>
      </c>
      <c r="E84" s="25"/>
      <c r="F84" s="25" t="s">
        <v>7288</v>
      </c>
      <c r="G84" s="25" t="s">
        <v>24057</v>
      </c>
      <c r="H84" s="25" t="s">
        <v>7865</v>
      </c>
      <c r="I84" s="25" t="s">
        <v>24070</v>
      </c>
      <c r="J84" s="19">
        <v>44581</v>
      </c>
      <c r="K84" s="19"/>
      <c r="L84" s="54">
        <v>6022.7</v>
      </c>
      <c r="M84" s="25" t="s">
        <v>7230</v>
      </c>
      <c r="N84" s="25" t="s">
        <v>24060</v>
      </c>
      <c r="O84" s="25"/>
      <c r="P84" s="25" t="s">
        <v>24250</v>
      </c>
    </row>
    <row r="85" spans="1:16" ht="15">
      <c r="A85" s="25" t="s">
        <v>24251</v>
      </c>
      <c r="B85" s="25" t="s">
        <v>24251</v>
      </c>
      <c r="C85"/>
      <c r="D85" s="25" t="s">
        <v>7261</v>
      </c>
      <c r="E85" s="25"/>
      <c r="F85" s="25" t="s">
        <v>7288</v>
      </c>
      <c r="G85" s="25" t="s">
        <v>24057</v>
      </c>
      <c r="H85" s="25" t="s">
        <v>7865</v>
      </c>
      <c r="I85" s="25" t="s">
        <v>24070</v>
      </c>
      <c r="J85" s="19">
        <v>44581</v>
      </c>
      <c r="K85" s="19"/>
      <c r="L85" s="54">
        <v>5130.7</v>
      </c>
      <c r="M85" s="25" t="s">
        <v>7230</v>
      </c>
      <c r="N85" s="25" t="s">
        <v>24060</v>
      </c>
      <c r="O85" s="25"/>
      <c r="P85" s="25" t="s">
        <v>24252</v>
      </c>
    </row>
    <row r="86" spans="1:16" ht="15">
      <c r="A86" s="25" t="s">
        <v>24253</v>
      </c>
      <c r="B86" s="25" t="s">
        <v>24253</v>
      </c>
      <c r="C86"/>
      <c r="D86" s="25" t="s">
        <v>7261</v>
      </c>
      <c r="E86" s="25"/>
      <c r="F86" s="25" t="s">
        <v>7288</v>
      </c>
      <c r="G86" s="25" t="s">
        <v>24057</v>
      </c>
      <c r="H86" s="25" t="s">
        <v>7266</v>
      </c>
      <c r="I86" s="25" t="s">
        <v>24070</v>
      </c>
      <c r="J86" s="19">
        <v>44581</v>
      </c>
      <c r="K86" s="19"/>
      <c r="L86" s="54">
        <v>7709.77</v>
      </c>
      <c r="M86" s="25" t="s">
        <v>7230</v>
      </c>
      <c r="N86" s="25" t="s">
        <v>24060</v>
      </c>
      <c r="O86" s="25"/>
      <c r="P86" s="25" t="s">
        <v>24254</v>
      </c>
    </row>
    <row r="87" spans="1:16" ht="15">
      <c r="A87" s="25" t="s">
        <v>24255</v>
      </c>
      <c r="B87" s="25" t="s">
        <v>24255</v>
      </c>
      <c r="C87"/>
      <c r="D87" s="25" t="s">
        <v>7261</v>
      </c>
      <c r="E87" s="25"/>
      <c r="F87" s="25" t="s">
        <v>7288</v>
      </c>
      <c r="G87" s="25" t="s">
        <v>24057</v>
      </c>
      <c r="H87" s="25" t="s">
        <v>7865</v>
      </c>
      <c r="I87" s="25" t="s">
        <v>24070</v>
      </c>
      <c r="J87" s="19">
        <v>44581</v>
      </c>
      <c r="K87" s="19"/>
      <c r="L87" s="54">
        <v>5551.62</v>
      </c>
      <c r="M87" s="25" t="s">
        <v>7230</v>
      </c>
      <c r="N87" s="25" t="s">
        <v>24060</v>
      </c>
      <c r="O87" s="25"/>
      <c r="P87" s="25" t="s">
        <v>24256</v>
      </c>
    </row>
    <row r="88" spans="1:16" ht="15">
      <c r="A88" s="25" t="s">
        <v>24257</v>
      </c>
      <c r="B88" s="25" t="s">
        <v>24257</v>
      </c>
      <c r="C88"/>
      <c r="D88" s="25" t="s">
        <v>7758</v>
      </c>
      <c r="E88" s="25"/>
      <c r="F88" s="25" t="s">
        <v>7288</v>
      </c>
      <c r="G88" s="25" t="s">
        <v>24057</v>
      </c>
      <c r="H88" s="25" t="s">
        <v>7500</v>
      </c>
      <c r="I88" s="25" t="s">
        <v>24221</v>
      </c>
      <c r="J88" s="19">
        <v>44581</v>
      </c>
      <c r="K88" s="19"/>
      <c r="L88" s="54">
        <v>3950</v>
      </c>
      <c r="M88" s="25" t="s">
        <v>7230</v>
      </c>
      <c r="N88" s="25" t="s">
        <v>24060</v>
      </c>
      <c r="O88" s="25"/>
      <c r="P88" s="25" t="s">
        <v>24258</v>
      </c>
    </row>
    <row r="89" spans="1:16" ht="15">
      <c r="A89" s="25" t="s">
        <v>24259</v>
      </c>
      <c r="B89" s="25" t="s">
        <v>24259</v>
      </c>
      <c r="C89"/>
      <c r="D89" s="25" t="s">
        <v>7261</v>
      </c>
      <c r="E89" s="25"/>
      <c r="F89" s="25" t="s">
        <v>7288</v>
      </c>
      <c r="G89" s="25" t="s">
        <v>24057</v>
      </c>
      <c r="H89" s="25" t="s">
        <v>7783</v>
      </c>
      <c r="I89" s="25" t="s">
        <v>24143</v>
      </c>
      <c r="J89" s="19">
        <v>44581</v>
      </c>
      <c r="K89" s="19"/>
      <c r="L89" s="54">
        <v>6413</v>
      </c>
      <c r="M89" s="25" t="s">
        <v>7230</v>
      </c>
      <c r="N89" s="25" t="s">
        <v>24060</v>
      </c>
      <c r="O89" s="25"/>
      <c r="P89" s="25" t="s">
        <v>24260</v>
      </c>
    </row>
    <row r="90" spans="1:16" ht="15">
      <c r="A90" s="25" t="s">
        <v>24261</v>
      </c>
      <c r="B90" s="25" t="s">
        <v>24261</v>
      </c>
      <c r="C90"/>
      <c r="D90" s="25" t="s">
        <v>7261</v>
      </c>
      <c r="E90" s="25"/>
      <c r="F90" s="25" t="s">
        <v>7288</v>
      </c>
      <c r="G90" s="25" t="s">
        <v>24057</v>
      </c>
      <c r="H90" s="25" t="s">
        <v>7783</v>
      </c>
      <c r="I90" s="25" t="s">
        <v>24143</v>
      </c>
      <c r="J90" s="19">
        <v>44581</v>
      </c>
      <c r="K90" s="19"/>
      <c r="L90" s="54">
        <v>5507</v>
      </c>
      <c r="M90" s="25" t="s">
        <v>7230</v>
      </c>
      <c r="N90" s="25" t="s">
        <v>24060</v>
      </c>
      <c r="O90" s="25"/>
      <c r="P90" s="25" t="s">
        <v>24262</v>
      </c>
    </row>
    <row r="91" spans="1:16" ht="15">
      <c r="A91" s="25" t="s">
        <v>24263</v>
      </c>
      <c r="B91" s="25" t="s">
        <v>24263</v>
      </c>
      <c r="C91"/>
      <c r="D91" s="25" t="s">
        <v>7261</v>
      </c>
      <c r="E91" s="25"/>
      <c r="F91" s="25" t="s">
        <v>7288</v>
      </c>
      <c r="G91" s="25" t="s">
        <v>24057</v>
      </c>
      <c r="H91" s="25" t="s">
        <v>7783</v>
      </c>
      <c r="I91" s="25" t="s">
        <v>24143</v>
      </c>
      <c r="J91" s="19">
        <v>44581</v>
      </c>
      <c r="K91" s="19"/>
      <c r="L91" s="54">
        <v>5175.05</v>
      </c>
      <c r="M91" s="25" t="s">
        <v>7230</v>
      </c>
      <c r="N91" s="25" t="s">
        <v>24060</v>
      </c>
      <c r="O91" s="25"/>
      <c r="P91" s="25" t="s">
        <v>24264</v>
      </c>
    </row>
    <row r="92" spans="1:16" ht="15">
      <c r="A92" s="25" t="s">
        <v>24265</v>
      </c>
      <c r="B92" s="25" t="s">
        <v>24265</v>
      </c>
      <c r="C92"/>
      <c r="D92" s="25" t="s">
        <v>7269</v>
      </c>
      <c r="E92" s="25"/>
      <c r="F92" s="25" t="s">
        <v>7288</v>
      </c>
      <c r="G92" s="25" t="s">
        <v>24057</v>
      </c>
      <c r="H92" s="25" t="s">
        <v>7492</v>
      </c>
      <c r="I92" s="25" t="s">
        <v>24266</v>
      </c>
      <c r="J92" s="19">
        <v>44581</v>
      </c>
      <c r="K92" s="19"/>
      <c r="L92" s="54">
        <v>2290</v>
      </c>
      <c r="M92" s="25" t="s">
        <v>7230</v>
      </c>
      <c r="N92" s="25" t="s">
        <v>24060</v>
      </c>
      <c r="O92" s="25"/>
      <c r="P92" s="25" t="s">
        <v>24267</v>
      </c>
    </row>
    <row r="93" spans="1:16" ht="15">
      <c r="A93" s="25" t="s">
        <v>24268</v>
      </c>
      <c r="B93" s="25" t="s">
        <v>24268</v>
      </c>
      <c r="C93"/>
      <c r="D93" s="25" t="s">
        <v>7269</v>
      </c>
      <c r="E93" s="25"/>
      <c r="F93" s="25" t="s">
        <v>7288</v>
      </c>
      <c r="G93" s="25" t="s">
        <v>24057</v>
      </c>
      <c r="H93" s="25" t="s">
        <v>7500</v>
      </c>
      <c r="I93" s="25" t="s">
        <v>24269</v>
      </c>
      <c r="J93" s="19">
        <v>44581</v>
      </c>
      <c r="K93" s="19"/>
      <c r="L93" s="54">
        <v>1200.4000000000001</v>
      </c>
      <c r="M93" s="25" t="s">
        <v>7230</v>
      </c>
      <c r="N93" s="25" t="s">
        <v>24060</v>
      </c>
      <c r="O93" s="25"/>
      <c r="P93" s="25" t="s">
        <v>24270</v>
      </c>
    </row>
    <row r="94" spans="1:16" ht="15">
      <c r="A94" s="25" t="s">
        <v>24271</v>
      </c>
      <c r="B94" s="25" t="s">
        <v>24271</v>
      </c>
      <c r="C94"/>
      <c r="D94" s="25" t="s">
        <v>7269</v>
      </c>
      <c r="E94" s="25"/>
      <c r="F94" s="25" t="s">
        <v>7288</v>
      </c>
      <c r="G94" s="25" t="s">
        <v>24057</v>
      </c>
      <c r="H94" s="25" t="s">
        <v>7273</v>
      </c>
      <c r="I94" s="25" t="s">
        <v>24272</v>
      </c>
      <c r="J94" s="19">
        <v>44581</v>
      </c>
      <c r="K94" s="19"/>
      <c r="L94" s="54">
        <v>6025</v>
      </c>
      <c r="M94" s="25" t="s">
        <v>7230</v>
      </c>
      <c r="N94" s="25" t="s">
        <v>24060</v>
      </c>
      <c r="O94" s="25"/>
      <c r="P94" s="25" t="s">
        <v>24273</v>
      </c>
    </row>
    <row r="95" spans="1:16" ht="15">
      <c r="A95" s="25" t="s">
        <v>24274</v>
      </c>
      <c r="B95" s="25" t="s">
        <v>24274</v>
      </c>
      <c r="C95"/>
      <c r="D95" s="25" t="s">
        <v>7261</v>
      </c>
      <c r="E95" s="25"/>
      <c r="F95" s="25" t="s">
        <v>7288</v>
      </c>
      <c r="G95" s="25" t="s">
        <v>24057</v>
      </c>
      <c r="H95" s="25" t="s">
        <v>7442</v>
      </c>
      <c r="I95" s="25" t="s">
        <v>24275</v>
      </c>
      <c r="J95" s="19">
        <v>44581</v>
      </c>
      <c r="K95" s="19"/>
      <c r="L95" s="54">
        <v>8270.61</v>
      </c>
      <c r="M95" s="25" t="s">
        <v>7230</v>
      </c>
      <c r="N95" s="25" t="s">
        <v>24060</v>
      </c>
      <c r="O95" s="25"/>
      <c r="P95" s="25" t="s">
        <v>24276</v>
      </c>
    </row>
    <row r="96" spans="1:16" ht="15">
      <c r="A96" s="25" t="s">
        <v>24277</v>
      </c>
      <c r="B96" s="25" t="s">
        <v>24277</v>
      </c>
      <c r="C96"/>
      <c r="D96" s="25" t="s">
        <v>7269</v>
      </c>
      <c r="E96" s="25"/>
      <c r="F96" s="25" t="s">
        <v>7288</v>
      </c>
      <c r="G96" s="25" t="s">
        <v>24057</v>
      </c>
      <c r="H96" s="25" t="s">
        <v>7492</v>
      </c>
      <c r="I96" s="25" t="s">
        <v>24266</v>
      </c>
      <c r="J96" s="19">
        <v>44582</v>
      </c>
      <c r="K96" s="19"/>
      <c r="L96" s="54">
        <v>4894</v>
      </c>
      <c r="M96" s="25" t="s">
        <v>7230</v>
      </c>
      <c r="N96" s="25" t="s">
        <v>24060</v>
      </c>
      <c r="O96" s="25"/>
      <c r="P96" s="25" t="s">
        <v>24278</v>
      </c>
    </row>
    <row r="97" spans="1:16" ht="15">
      <c r="A97" s="25" t="s">
        <v>24279</v>
      </c>
      <c r="B97" s="25" t="s">
        <v>24279</v>
      </c>
      <c r="C97"/>
      <c r="D97" s="25" t="s">
        <v>7269</v>
      </c>
      <c r="E97" s="25"/>
      <c r="F97" s="25" t="s">
        <v>7288</v>
      </c>
      <c r="G97" s="25" t="s">
        <v>24057</v>
      </c>
      <c r="H97" s="25" t="s">
        <v>7492</v>
      </c>
      <c r="I97" s="25" t="s">
        <v>24266</v>
      </c>
      <c r="J97" s="19">
        <v>44582</v>
      </c>
      <c r="K97" s="19"/>
      <c r="L97" s="54">
        <v>1754</v>
      </c>
      <c r="M97" s="25" t="s">
        <v>7230</v>
      </c>
      <c r="N97" s="25" t="s">
        <v>24060</v>
      </c>
      <c r="O97" s="25"/>
      <c r="P97" s="25" t="s">
        <v>24280</v>
      </c>
    </row>
    <row r="98" spans="1:16" ht="15">
      <c r="A98" s="25" t="s">
        <v>24281</v>
      </c>
      <c r="B98" s="25" t="s">
        <v>24281</v>
      </c>
      <c r="C98"/>
      <c r="D98" s="25" t="s">
        <v>7252</v>
      </c>
      <c r="E98" s="25"/>
      <c r="F98" s="25" t="s">
        <v>7288</v>
      </c>
      <c r="G98" s="25" t="s">
        <v>24057</v>
      </c>
      <c r="H98" s="25" t="s">
        <v>7500</v>
      </c>
      <c r="I98" s="25" t="s">
        <v>24282</v>
      </c>
      <c r="J98" s="19">
        <v>44582</v>
      </c>
      <c r="K98" s="19"/>
      <c r="L98" s="54">
        <v>10400</v>
      </c>
      <c r="M98" s="25" t="s">
        <v>7230</v>
      </c>
      <c r="N98" s="25" t="s">
        <v>24060</v>
      </c>
      <c r="O98" s="25"/>
      <c r="P98" s="25" t="s">
        <v>24283</v>
      </c>
    </row>
    <row r="99" spans="1:16" ht="15">
      <c r="A99" s="25" t="s">
        <v>24284</v>
      </c>
      <c r="B99" s="25" t="s">
        <v>24284</v>
      </c>
      <c r="C99"/>
      <c r="D99" s="25" t="s">
        <v>7269</v>
      </c>
      <c r="E99" s="25"/>
      <c r="F99" s="25" t="s">
        <v>7288</v>
      </c>
      <c r="G99" s="25" t="s">
        <v>24057</v>
      </c>
      <c r="H99" s="25" t="s">
        <v>7492</v>
      </c>
      <c r="I99" s="25" t="s">
        <v>24266</v>
      </c>
      <c r="J99" s="19">
        <v>44582</v>
      </c>
      <c r="K99" s="19"/>
      <c r="L99" s="54">
        <v>1486</v>
      </c>
      <c r="M99" s="25" t="s">
        <v>7230</v>
      </c>
      <c r="N99" s="25" t="s">
        <v>24060</v>
      </c>
      <c r="O99" s="25"/>
      <c r="P99" s="25" t="s">
        <v>24285</v>
      </c>
    </row>
    <row r="100" spans="1:16" ht="15">
      <c r="A100" s="25" t="s">
        <v>24286</v>
      </c>
      <c r="B100" s="25" t="s">
        <v>24286</v>
      </c>
      <c r="C100"/>
      <c r="D100" s="25" t="s">
        <v>7269</v>
      </c>
      <c r="E100" s="25"/>
      <c r="F100" s="25" t="s">
        <v>7288</v>
      </c>
      <c r="G100" s="25" t="s">
        <v>24057</v>
      </c>
      <c r="H100" s="25" t="s">
        <v>7492</v>
      </c>
      <c r="I100" s="25" t="s">
        <v>24287</v>
      </c>
      <c r="J100" s="19">
        <v>44582</v>
      </c>
      <c r="K100" s="19"/>
      <c r="L100" s="54">
        <v>57140</v>
      </c>
      <c r="M100" s="25" t="s">
        <v>7230</v>
      </c>
      <c r="N100" s="25" t="s">
        <v>24060</v>
      </c>
      <c r="O100" s="25"/>
      <c r="P100" s="25" t="s">
        <v>24288</v>
      </c>
    </row>
    <row r="101" spans="1:16" ht="15">
      <c r="A101" s="25" t="s">
        <v>24289</v>
      </c>
      <c r="B101" s="25" t="s">
        <v>24289</v>
      </c>
      <c r="C101"/>
      <c r="D101" s="25" t="s">
        <v>7269</v>
      </c>
      <c r="E101" s="25"/>
      <c r="F101" s="25" t="s">
        <v>7288</v>
      </c>
      <c r="G101" s="25" t="s">
        <v>24057</v>
      </c>
      <c r="H101" s="25" t="s">
        <v>7492</v>
      </c>
      <c r="I101" s="25" t="s">
        <v>24287</v>
      </c>
      <c r="J101" s="19">
        <v>44582</v>
      </c>
      <c r="K101" s="19"/>
      <c r="L101" s="54">
        <v>63760</v>
      </c>
      <c r="M101" s="25" t="s">
        <v>7230</v>
      </c>
      <c r="N101" s="25" t="s">
        <v>24060</v>
      </c>
      <c r="O101" s="25"/>
      <c r="P101" s="25" t="s">
        <v>24290</v>
      </c>
    </row>
    <row r="102" spans="1:16" ht="15">
      <c r="A102" s="25" t="s">
        <v>24291</v>
      </c>
      <c r="B102" s="25" t="s">
        <v>24291</v>
      </c>
      <c r="C102"/>
      <c r="D102" s="25" t="s">
        <v>7313</v>
      </c>
      <c r="E102" s="25"/>
      <c r="F102" s="25" t="s">
        <v>7288</v>
      </c>
      <c r="G102" s="25" t="s">
        <v>24057</v>
      </c>
      <c r="H102" s="25" t="s">
        <v>7273</v>
      </c>
      <c r="I102" s="25" t="s">
        <v>24292</v>
      </c>
      <c r="J102" s="19">
        <v>44582</v>
      </c>
      <c r="K102" s="19"/>
      <c r="L102" s="54">
        <v>7200</v>
      </c>
      <c r="M102" s="25" t="s">
        <v>7230</v>
      </c>
      <c r="N102" s="25" t="s">
        <v>24060</v>
      </c>
      <c r="O102" s="25"/>
      <c r="P102" s="25" t="s">
        <v>24293</v>
      </c>
    </row>
    <row r="103" spans="1:16" ht="15">
      <c r="A103" s="25" t="s">
        <v>24294</v>
      </c>
      <c r="B103" s="25" t="s">
        <v>24294</v>
      </c>
      <c r="C103"/>
      <c r="D103" s="25" t="s">
        <v>7478</v>
      </c>
      <c r="E103" s="25"/>
      <c r="F103" s="25" t="s">
        <v>7288</v>
      </c>
      <c r="G103" s="25" t="s">
        <v>24057</v>
      </c>
      <c r="H103" s="25" t="s">
        <v>7273</v>
      </c>
      <c r="I103" s="25" t="s">
        <v>24295</v>
      </c>
      <c r="J103" s="19">
        <v>44583</v>
      </c>
      <c r="K103" s="19"/>
      <c r="L103" s="54">
        <v>7135</v>
      </c>
      <c r="M103" s="25" t="s">
        <v>7230</v>
      </c>
      <c r="N103" s="25" t="s">
        <v>24060</v>
      </c>
      <c r="O103" s="25"/>
      <c r="P103" s="25" t="s">
        <v>24296</v>
      </c>
    </row>
    <row r="104" spans="1:16" ht="15">
      <c r="A104" s="25" t="s">
        <v>24297</v>
      </c>
      <c r="B104" s="25" t="s">
        <v>24297</v>
      </c>
      <c r="C104"/>
      <c r="D104" s="25" t="s">
        <v>7478</v>
      </c>
      <c r="E104" s="25"/>
      <c r="F104" s="25" t="s">
        <v>7288</v>
      </c>
      <c r="G104" s="25" t="s">
        <v>24057</v>
      </c>
      <c r="H104" s="25" t="s">
        <v>7273</v>
      </c>
      <c r="I104" s="25" t="s">
        <v>24298</v>
      </c>
      <c r="J104" s="19">
        <v>44583</v>
      </c>
      <c r="K104" s="19"/>
      <c r="L104" s="54">
        <v>20673</v>
      </c>
      <c r="M104" s="25" t="s">
        <v>7230</v>
      </c>
      <c r="N104" s="25" t="s">
        <v>24060</v>
      </c>
      <c r="O104" s="25"/>
      <c r="P104" s="25" t="s">
        <v>24299</v>
      </c>
    </row>
    <row r="105" spans="1:16" ht="15">
      <c r="A105" s="25" t="s">
        <v>24300</v>
      </c>
      <c r="B105" s="25" t="s">
        <v>24300</v>
      </c>
      <c r="C105"/>
      <c r="D105" s="25" t="s">
        <v>7261</v>
      </c>
      <c r="E105" s="25"/>
      <c r="F105" s="25" t="s">
        <v>7288</v>
      </c>
      <c r="G105" s="25" t="s">
        <v>24057</v>
      </c>
      <c r="H105" s="25" t="s">
        <v>7500</v>
      </c>
      <c r="I105" s="25" t="s">
        <v>24301</v>
      </c>
      <c r="J105" s="19">
        <v>44583</v>
      </c>
      <c r="K105" s="19"/>
      <c r="L105" s="54">
        <v>8120.87</v>
      </c>
      <c r="M105" s="25" t="s">
        <v>7230</v>
      </c>
      <c r="N105" s="25" t="s">
        <v>24060</v>
      </c>
      <c r="O105" s="25"/>
      <c r="P105" s="25" t="s">
        <v>24302</v>
      </c>
    </row>
    <row r="106" spans="1:16" ht="15">
      <c r="A106" s="25" t="s">
        <v>24303</v>
      </c>
      <c r="B106" s="25" t="s">
        <v>24303</v>
      </c>
      <c r="C106"/>
      <c r="D106" s="25" t="s">
        <v>7269</v>
      </c>
      <c r="E106" s="25"/>
      <c r="F106" s="25" t="s">
        <v>7288</v>
      </c>
      <c r="G106" s="25" t="s">
        <v>24057</v>
      </c>
      <c r="H106" s="25" t="s">
        <v>7492</v>
      </c>
      <c r="I106" s="25" t="s">
        <v>24266</v>
      </c>
      <c r="J106" s="19">
        <v>44583</v>
      </c>
      <c r="K106" s="19"/>
      <c r="L106" s="54">
        <v>1754</v>
      </c>
      <c r="M106" s="25" t="s">
        <v>7230</v>
      </c>
      <c r="N106" s="25" t="s">
        <v>24060</v>
      </c>
      <c r="O106" s="25"/>
      <c r="P106" s="25" t="s">
        <v>24304</v>
      </c>
    </row>
    <row r="107" spans="1:16" ht="15">
      <c r="A107" s="25" t="s">
        <v>24305</v>
      </c>
      <c r="B107" s="25" t="s">
        <v>24305</v>
      </c>
      <c r="C107"/>
      <c r="D107" s="25" t="s">
        <v>7269</v>
      </c>
      <c r="E107" s="25"/>
      <c r="F107" s="25" t="s">
        <v>7288</v>
      </c>
      <c r="G107" s="25" t="s">
        <v>24057</v>
      </c>
      <c r="H107" s="25" t="s">
        <v>7492</v>
      </c>
      <c r="I107" s="25" t="s">
        <v>24266</v>
      </c>
      <c r="J107" s="19">
        <v>44583</v>
      </c>
      <c r="K107" s="19"/>
      <c r="L107" s="54">
        <v>1218</v>
      </c>
      <c r="M107" s="25" t="s">
        <v>7230</v>
      </c>
      <c r="N107" s="25" t="s">
        <v>24060</v>
      </c>
      <c r="O107" s="25"/>
      <c r="P107" s="25" t="s">
        <v>24306</v>
      </c>
    </row>
    <row r="108" spans="1:16" ht="15">
      <c r="A108" s="25" t="s">
        <v>24307</v>
      </c>
      <c r="B108" s="25" t="s">
        <v>24307</v>
      </c>
      <c r="C108"/>
      <c r="D108" s="25" t="s">
        <v>7269</v>
      </c>
      <c r="E108" s="25"/>
      <c r="F108" s="25" t="s">
        <v>7288</v>
      </c>
      <c r="G108" s="25" t="s">
        <v>24057</v>
      </c>
      <c r="H108" s="25" t="s">
        <v>7492</v>
      </c>
      <c r="I108" s="25" t="s">
        <v>24266</v>
      </c>
      <c r="J108" s="19">
        <v>44583</v>
      </c>
      <c r="K108" s="19"/>
      <c r="L108" s="54">
        <v>1486</v>
      </c>
      <c r="M108" s="25" t="s">
        <v>7230</v>
      </c>
      <c r="N108" s="25" t="s">
        <v>24060</v>
      </c>
      <c r="O108" s="25"/>
      <c r="P108" s="25" t="s">
        <v>24308</v>
      </c>
    </row>
    <row r="109" spans="1:16" ht="15">
      <c r="A109" s="25" t="s">
        <v>24309</v>
      </c>
      <c r="B109" s="25" t="s">
        <v>24309</v>
      </c>
      <c r="C109"/>
      <c r="D109" s="25" t="s">
        <v>7269</v>
      </c>
      <c r="E109" s="25"/>
      <c r="F109" s="25" t="s">
        <v>7288</v>
      </c>
      <c r="G109" s="25" t="s">
        <v>24057</v>
      </c>
      <c r="H109" s="25" t="s">
        <v>7492</v>
      </c>
      <c r="I109" s="25" t="s">
        <v>24266</v>
      </c>
      <c r="J109" s="19">
        <v>44583</v>
      </c>
      <c r="K109" s="19"/>
      <c r="L109" s="54">
        <v>1486</v>
      </c>
      <c r="M109" s="25" t="s">
        <v>7230</v>
      </c>
      <c r="N109" s="25" t="s">
        <v>24060</v>
      </c>
      <c r="O109" s="25"/>
      <c r="P109" s="25" t="s">
        <v>24310</v>
      </c>
    </row>
    <row r="110" spans="1:16" ht="15">
      <c r="A110" s="25" t="s">
        <v>24311</v>
      </c>
      <c r="B110" s="25" t="s">
        <v>24311</v>
      </c>
      <c r="C110"/>
      <c r="D110" s="25" t="s">
        <v>7269</v>
      </c>
      <c r="E110" s="25"/>
      <c r="F110" s="25" t="s">
        <v>7288</v>
      </c>
      <c r="G110" s="25" t="s">
        <v>24057</v>
      </c>
      <c r="H110" s="25" t="s">
        <v>7492</v>
      </c>
      <c r="I110" s="25" t="s">
        <v>24266</v>
      </c>
      <c r="J110" s="19">
        <v>44583</v>
      </c>
      <c r="K110" s="19"/>
      <c r="L110" s="54">
        <v>1754</v>
      </c>
      <c r="M110" s="25" t="s">
        <v>7230</v>
      </c>
      <c r="N110" s="25" t="s">
        <v>24060</v>
      </c>
      <c r="O110" s="25"/>
      <c r="P110" s="25" t="s">
        <v>24312</v>
      </c>
    </row>
    <row r="111" spans="1:16" ht="15">
      <c r="A111" s="25" t="s">
        <v>24313</v>
      </c>
      <c r="B111" s="25" t="s">
        <v>24313</v>
      </c>
      <c r="C111"/>
      <c r="D111" s="25" t="s">
        <v>7261</v>
      </c>
      <c r="E111" s="25"/>
      <c r="F111" s="25" t="s">
        <v>7288</v>
      </c>
      <c r="G111" s="25" t="s">
        <v>24057</v>
      </c>
      <c r="H111" s="25" t="s">
        <v>7273</v>
      </c>
      <c r="I111" s="25" t="s">
        <v>24190</v>
      </c>
      <c r="J111" s="19">
        <v>44583</v>
      </c>
      <c r="K111" s="19"/>
      <c r="L111" s="54">
        <v>5069</v>
      </c>
      <c r="M111" s="25" t="s">
        <v>7230</v>
      </c>
      <c r="N111" s="25" t="s">
        <v>24060</v>
      </c>
      <c r="O111" s="25"/>
      <c r="P111" s="25" t="s">
        <v>24314</v>
      </c>
    </row>
    <row r="112" spans="1:16" ht="15">
      <c r="A112" s="25" t="s">
        <v>24315</v>
      </c>
      <c r="B112" s="25" t="s">
        <v>24315</v>
      </c>
      <c r="C112"/>
      <c r="D112" s="25" t="s">
        <v>7269</v>
      </c>
      <c r="E112" s="25"/>
      <c r="F112" s="25" t="s">
        <v>7288</v>
      </c>
      <c r="G112" s="25" t="s">
        <v>24057</v>
      </c>
      <c r="H112" s="25" t="s">
        <v>7492</v>
      </c>
      <c r="I112" s="25" t="s">
        <v>24266</v>
      </c>
      <c r="J112" s="19">
        <v>44584</v>
      </c>
      <c r="K112" s="19"/>
      <c r="L112" s="54">
        <v>2022</v>
      </c>
      <c r="M112" s="25" t="s">
        <v>7230</v>
      </c>
      <c r="N112" s="25" t="s">
        <v>24060</v>
      </c>
      <c r="O112" s="25"/>
      <c r="P112" s="25" t="s">
        <v>24316</v>
      </c>
    </row>
    <row r="113" spans="1:16" ht="15">
      <c r="A113" s="25" t="s">
        <v>24317</v>
      </c>
      <c r="B113" s="25" t="s">
        <v>24317</v>
      </c>
      <c r="C113"/>
      <c r="D113" s="25" t="s">
        <v>7269</v>
      </c>
      <c r="E113" s="25"/>
      <c r="F113" s="25" t="s">
        <v>7288</v>
      </c>
      <c r="G113" s="25" t="s">
        <v>24057</v>
      </c>
      <c r="H113" s="25" t="s">
        <v>7492</v>
      </c>
      <c r="I113" s="25" t="s">
        <v>24266</v>
      </c>
      <c r="J113" s="19">
        <v>44585</v>
      </c>
      <c r="K113" s="19"/>
      <c r="L113" s="54">
        <v>4626</v>
      </c>
      <c r="M113" s="25" t="s">
        <v>7230</v>
      </c>
      <c r="N113" s="25" t="s">
        <v>24060</v>
      </c>
      <c r="O113" s="25"/>
      <c r="P113" s="25" t="s">
        <v>24318</v>
      </c>
    </row>
    <row r="114" spans="1:16" ht="15">
      <c r="A114" s="25" t="s">
        <v>24319</v>
      </c>
      <c r="B114" s="25" t="s">
        <v>24319</v>
      </c>
      <c r="C114"/>
      <c r="D114" s="25" t="s">
        <v>7269</v>
      </c>
      <c r="E114" s="25"/>
      <c r="F114" s="25" t="s">
        <v>7983</v>
      </c>
      <c r="G114" s="25" t="s">
        <v>24057</v>
      </c>
      <c r="H114" s="25" t="s">
        <v>7492</v>
      </c>
      <c r="I114" s="25" t="s">
        <v>24266</v>
      </c>
      <c r="J114" s="19">
        <v>44583</v>
      </c>
      <c r="K114" s="19"/>
      <c r="L114" s="54">
        <v>1486</v>
      </c>
      <c r="M114" s="25" t="s">
        <v>7230</v>
      </c>
      <c r="N114" s="25" t="s">
        <v>24060</v>
      </c>
      <c r="O114" s="25"/>
      <c r="P114" s="25" t="s">
        <v>24320</v>
      </c>
    </row>
    <row r="115" spans="1:16" ht="15">
      <c r="A115" s="25" t="s">
        <v>24321</v>
      </c>
      <c r="B115" s="25" t="s">
        <v>24321</v>
      </c>
      <c r="C115"/>
      <c r="D115" s="25" t="s">
        <v>7478</v>
      </c>
      <c r="E115" s="25"/>
      <c r="F115" s="25" t="s">
        <v>7288</v>
      </c>
      <c r="G115" s="25" t="s">
        <v>24057</v>
      </c>
      <c r="H115" s="25" t="s">
        <v>7492</v>
      </c>
      <c r="I115" s="25" t="s">
        <v>24266</v>
      </c>
      <c r="J115" s="19">
        <v>44583</v>
      </c>
      <c r="K115" s="19"/>
      <c r="L115" s="54">
        <v>2022</v>
      </c>
      <c r="M115" s="25" t="s">
        <v>7230</v>
      </c>
      <c r="N115" s="25" t="s">
        <v>24060</v>
      </c>
      <c r="O115" s="25"/>
      <c r="P115" s="25" t="s">
        <v>24322</v>
      </c>
    </row>
    <row r="116" spans="1:16" ht="15">
      <c r="A116" s="25" t="s">
        <v>24323</v>
      </c>
      <c r="B116" s="25" t="s">
        <v>24323</v>
      </c>
      <c r="C116"/>
      <c r="D116" s="25" t="s">
        <v>7269</v>
      </c>
      <c r="E116" s="25"/>
      <c r="F116" s="25" t="s">
        <v>7288</v>
      </c>
      <c r="G116" s="25" t="s">
        <v>24057</v>
      </c>
      <c r="H116" s="25" t="s">
        <v>7492</v>
      </c>
      <c r="I116" s="25" t="s">
        <v>24266</v>
      </c>
      <c r="J116" s="19">
        <v>44583</v>
      </c>
      <c r="K116" s="19"/>
      <c r="L116" s="54">
        <v>1754</v>
      </c>
      <c r="M116" s="25" t="s">
        <v>7230</v>
      </c>
      <c r="N116" s="25" t="s">
        <v>24060</v>
      </c>
      <c r="O116" s="25"/>
      <c r="P116" s="25" t="s">
        <v>24324</v>
      </c>
    </row>
    <row r="117" spans="1:16" ht="15">
      <c r="A117" s="25" t="s">
        <v>24325</v>
      </c>
      <c r="B117" s="25" t="s">
        <v>24325</v>
      </c>
      <c r="C117"/>
      <c r="D117" s="25" t="s">
        <v>7269</v>
      </c>
      <c r="E117" s="25"/>
      <c r="F117" s="25" t="s">
        <v>7288</v>
      </c>
      <c r="G117" s="25" t="s">
        <v>24057</v>
      </c>
      <c r="H117" s="25" t="s">
        <v>7492</v>
      </c>
      <c r="I117" s="25" t="s">
        <v>24266</v>
      </c>
      <c r="J117" s="19">
        <v>44583</v>
      </c>
      <c r="K117" s="19"/>
      <c r="L117" s="54">
        <v>1486</v>
      </c>
      <c r="M117" s="25" t="s">
        <v>7230</v>
      </c>
      <c r="N117" s="25" t="s">
        <v>24060</v>
      </c>
      <c r="O117" s="25"/>
      <c r="P117" s="25" t="s">
        <v>24326</v>
      </c>
    </row>
    <row r="118" spans="1:16" ht="15">
      <c r="A118" s="25" t="s">
        <v>24327</v>
      </c>
      <c r="B118" s="25" t="s">
        <v>24327</v>
      </c>
      <c r="C118"/>
      <c r="D118" s="25" t="s">
        <v>7252</v>
      </c>
      <c r="E118" s="25"/>
      <c r="F118" s="25" t="s">
        <v>7288</v>
      </c>
      <c r="G118" s="25" t="s">
        <v>24057</v>
      </c>
      <c r="H118" s="25" t="s">
        <v>7548</v>
      </c>
      <c r="I118" s="25" t="s">
        <v>24122</v>
      </c>
      <c r="J118" s="19">
        <v>44585</v>
      </c>
      <c r="K118" s="19"/>
      <c r="L118" s="54">
        <v>20285.099999999999</v>
      </c>
      <c r="M118" s="25" t="s">
        <v>7230</v>
      </c>
      <c r="N118" s="25" t="s">
        <v>24060</v>
      </c>
      <c r="O118" s="25"/>
      <c r="P118" s="25" t="s">
        <v>24328</v>
      </c>
    </row>
    <row r="119" spans="1:16" ht="15">
      <c r="A119" s="25" t="s">
        <v>24329</v>
      </c>
      <c r="B119" s="25" t="s">
        <v>24329</v>
      </c>
      <c r="C119"/>
      <c r="D119" s="25" t="s">
        <v>7269</v>
      </c>
      <c r="E119" s="25"/>
      <c r="F119" s="25" t="s">
        <v>7288</v>
      </c>
      <c r="G119" s="25" t="s">
        <v>24057</v>
      </c>
      <c r="H119" s="25" t="s">
        <v>7492</v>
      </c>
      <c r="I119" s="25" t="s">
        <v>24266</v>
      </c>
      <c r="J119" s="19">
        <v>44585</v>
      </c>
      <c r="K119" s="19"/>
      <c r="L119" s="54">
        <v>5162</v>
      </c>
      <c r="M119" s="25" t="s">
        <v>7230</v>
      </c>
      <c r="N119" s="25" t="s">
        <v>24060</v>
      </c>
      <c r="O119" s="25"/>
      <c r="P119" s="25" t="s">
        <v>24330</v>
      </c>
    </row>
    <row r="120" spans="1:16" ht="15">
      <c r="A120" s="25" t="s">
        <v>24331</v>
      </c>
      <c r="B120" s="25" t="s">
        <v>24331</v>
      </c>
      <c r="C120" s="22">
        <v>1</v>
      </c>
      <c r="D120" s="25" t="s">
        <v>7269</v>
      </c>
      <c r="E120" s="25"/>
      <c r="F120" s="25" t="s">
        <v>7288</v>
      </c>
      <c r="G120" s="25" t="s">
        <v>24057</v>
      </c>
      <c r="H120" s="25" t="s">
        <v>7500</v>
      </c>
      <c r="I120" s="25" t="s">
        <v>24332</v>
      </c>
      <c r="J120" s="19">
        <v>44585</v>
      </c>
      <c r="K120" s="19"/>
      <c r="L120" s="54">
        <v>14251.27</v>
      </c>
      <c r="M120" s="25" t="s">
        <v>7230</v>
      </c>
      <c r="N120" s="25" t="s">
        <v>24060</v>
      </c>
      <c r="O120" s="25"/>
      <c r="P120" s="25" t="s">
        <v>24333</v>
      </c>
    </row>
    <row r="121" spans="1:16" ht="15">
      <c r="A121" s="25" t="s">
        <v>24334</v>
      </c>
      <c r="B121" s="25" t="s">
        <v>24334</v>
      </c>
      <c r="C121"/>
      <c r="D121" s="25" t="s">
        <v>7269</v>
      </c>
      <c r="E121" s="25"/>
      <c r="F121" s="25" t="s">
        <v>7288</v>
      </c>
      <c r="G121" s="25" t="s">
        <v>24057</v>
      </c>
      <c r="H121" s="25" t="s">
        <v>7492</v>
      </c>
      <c r="I121" s="25" t="s">
        <v>24266</v>
      </c>
      <c r="J121" s="19">
        <v>44585</v>
      </c>
      <c r="K121" s="19"/>
      <c r="L121" s="54">
        <v>2022</v>
      </c>
      <c r="M121" s="25" t="s">
        <v>7230</v>
      </c>
      <c r="N121" s="25" t="s">
        <v>24060</v>
      </c>
      <c r="O121" s="25"/>
      <c r="P121" s="25" t="s">
        <v>24335</v>
      </c>
    </row>
    <row r="122" spans="1:16" ht="15">
      <c r="A122" s="25" t="s">
        <v>24336</v>
      </c>
      <c r="B122" s="25" t="s">
        <v>24336</v>
      </c>
      <c r="C122"/>
      <c r="D122" s="25" t="s">
        <v>7478</v>
      </c>
      <c r="E122" s="25"/>
      <c r="F122" s="25" t="s">
        <v>7288</v>
      </c>
      <c r="G122" s="25" t="s">
        <v>24057</v>
      </c>
      <c r="H122" s="25" t="s">
        <v>7492</v>
      </c>
      <c r="I122" s="25" t="s">
        <v>24266</v>
      </c>
      <c r="J122" s="19">
        <v>44585</v>
      </c>
      <c r="K122" s="19"/>
      <c r="L122" s="54">
        <v>3458</v>
      </c>
      <c r="M122" s="25" t="s">
        <v>7230</v>
      </c>
      <c r="N122" s="25" t="s">
        <v>24060</v>
      </c>
      <c r="O122" s="25"/>
      <c r="P122" s="25" t="s">
        <v>24337</v>
      </c>
    </row>
    <row r="123" spans="1:16" ht="15">
      <c r="A123" s="25" t="s">
        <v>24338</v>
      </c>
      <c r="B123" s="25" t="s">
        <v>24338</v>
      </c>
      <c r="C123"/>
      <c r="D123" s="25" t="s">
        <v>7269</v>
      </c>
      <c r="E123" s="25"/>
      <c r="F123" s="25" t="s">
        <v>7288</v>
      </c>
      <c r="G123" s="25" t="s">
        <v>24057</v>
      </c>
      <c r="H123" s="25" t="s">
        <v>7492</v>
      </c>
      <c r="I123" s="25" t="s">
        <v>24266</v>
      </c>
      <c r="J123" s="19">
        <v>44585</v>
      </c>
      <c r="K123" s="19"/>
      <c r="L123" s="54">
        <v>2022</v>
      </c>
      <c r="M123" s="25" t="s">
        <v>7230</v>
      </c>
      <c r="N123" s="25" t="s">
        <v>24060</v>
      </c>
      <c r="O123" s="25"/>
      <c r="P123" s="25" t="s">
        <v>24339</v>
      </c>
    </row>
    <row r="124" spans="1:16" ht="15">
      <c r="A124" s="25" t="s">
        <v>24340</v>
      </c>
      <c r="B124" s="25" t="s">
        <v>24340</v>
      </c>
      <c r="C124"/>
      <c r="D124" s="25" t="s">
        <v>7252</v>
      </c>
      <c r="E124" s="25"/>
      <c r="F124" s="25" t="s">
        <v>7288</v>
      </c>
      <c r="G124" s="25" t="s">
        <v>24057</v>
      </c>
      <c r="H124" s="25" t="s">
        <v>7468</v>
      </c>
      <c r="I124" s="25" t="s">
        <v>24075</v>
      </c>
      <c r="J124" s="19">
        <v>44585</v>
      </c>
      <c r="K124" s="19"/>
      <c r="L124" s="54">
        <v>1250</v>
      </c>
      <c r="M124" s="25" t="s">
        <v>7230</v>
      </c>
      <c r="N124" s="25" t="s">
        <v>24060</v>
      </c>
      <c r="O124" s="25"/>
      <c r="P124" s="25" t="s">
        <v>24341</v>
      </c>
    </row>
    <row r="125" spans="1:16" ht="15">
      <c r="A125" s="25" t="s">
        <v>24342</v>
      </c>
      <c r="B125" s="25" t="s">
        <v>24342</v>
      </c>
      <c r="C125"/>
      <c r="D125" s="25" t="s">
        <v>7252</v>
      </c>
      <c r="E125" s="25"/>
      <c r="F125" s="25" t="s">
        <v>7288</v>
      </c>
      <c r="G125" s="25" t="s">
        <v>24057</v>
      </c>
      <c r="H125" s="25" t="s">
        <v>8200</v>
      </c>
      <c r="I125" s="25" t="s">
        <v>24075</v>
      </c>
      <c r="J125" s="19">
        <v>44585</v>
      </c>
      <c r="K125" s="19"/>
      <c r="L125" s="54">
        <v>1470</v>
      </c>
      <c r="M125" s="25" t="s">
        <v>7230</v>
      </c>
      <c r="N125" s="25" t="s">
        <v>24060</v>
      </c>
      <c r="O125" s="25"/>
      <c r="P125" s="25" t="s">
        <v>24343</v>
      </c>
    </row>
    <row r="126" spans="1:16" ht="15">
      <c r="A126" s="25" t="s">
        <v>24344</v>
      </c>
      <c r="B126" s="25" t="s">
        <v>24344</v>
      </c>
      <c r="C126"/>
      <c r="D126" s="25" t="s">
        <v>7252</v>
      </c>
      <c r="E126" s="25"/>
      <c r="F126" s="25" t="s">
        <v>7288</v>
      </c>
      <c r="G126" s="25" t="s">
        <v>24057</v>
      </c>
      <c r="H126" s="25" t="s">
        <v>8200</v>
      </c>
      <c r="I126" s="25" t="s">
        <v>24075</v>
      </c>
      <c r="J126" s="19">
        <v>44586</v>
      </c>
      <c r="K126" s="19"/>
      <c r="L126" s="54">
        <v>8616.89</v>
      </c>
      <c r="M126" s="25" t="s">
        <v>7230</v>
      </c>
      <c r="N126" s="25" t="s">
        <v>24060</v>
      </c>
      <c r="O126" s="25"/>
      <c r="P126" s="25" t="s">
        <v>24345</v>
      </c>
    </row>
    <row r="127" spans="1:16" ht="15">
      <c r="A127" s="25" t="s">
        <v>24346</v>
      </c>
      <c r="B127" s="25" t="s">
        <v>24346</v>
      </c>
      <c r="C127"/>
      <c r="D127" s="25" t="s">
        <v>7261</v>
      </c>
      <c r="E127" s="25"/>
      <c r="F127" s="25" t="s">
        <v>7288</v>
      </c>
      <c r="G127" s="25" t="s">
        <v>24057</v>
      </c>
      <c r="H127" s="25" t="s">
        <v>8110</v>
      </c>
      <c r="I127" s="25" t="s">
        <v>24075</v>
      </c>
      <c r="J127" s="19">
        <v>44585</v>
      </c>
      <c r="K127" s="19"/>
      <c r="L127" s="54">
        <v>2572.31</v>
      </c>
      <c r="M127" s="25" t="s">
        <v>7230</v>
      </c>
      <c r="N127" s="25" t="s">
        <v>24060</v>
      </c>
      <c r="O127" s="25"/>
      <c r="P127" s="25" t="s">
        <v>24347</v>
      </c>
    </row>
    <row r="128" spans="1:16" ht="15">
      <c r="A128" s="25" t="s">
        <v>24348</v>
      </c>
      <c r="B128" s="25" t="s">
        <v>24348</v>
      </c>
      <c r="C128"/>
      <c r="D128" s="25" t="s">
        <v>7261</v>
      </c>
      <c r="E128" s="25"/>
      <c r="F128" s="25" t="s">
        <v>7288</v>
      </c>
      <c r="G128" s="25" t="s">
        <v>24057</v>
      </c>
      <c r="H128" s="25" t="s">
        <v>7602</v>
      </c>
      <c r="I128" s="25" t="s">
        <v>24075</v>
      </c>
      <c r="J128" s="19">
        <v>44585</v>
      </c>
      <c r="K128" s="19"/>
      <c r="L128" s="54">
        <v>2380.4</v>
      </c>
      <c r="M128" s="25" t="s">
        <v>7230</v>
      </c>
      <c r="N128" s="25" t="s">
        <v>24060</v>
      </c>
      <c r="O128" s="25"/>
      <c r="P128" s="25"/>
    </row>
    <row r="129" spans="1:16" ht="15">
      <c r="A129" s="25" t="s">
        <v>24349</v>
      </c>
      <c r="B129" s="25" t="s">
        <v>24349</v>
      </c>
      <c r="C129"/>
      <c r="D129" s="25" t="s">
        <v>7425</v>
      </c>
      <c r="E129" s="25"/>
      <c r="F129" s="25" t="s">
        <v>7288</v>
      </c>
      <c r="G129" s="25" t="s">
        <v>24057</v>
      </c>
      <c r="H129" s="25" t="s">
        <v>7500</v>
      </c>
      <c r="I129" s="25" t="s">
        <v>24221</v>
      </c>
      <c r="J129" s="19">
        <v>44585</v>
      </c>
      <c r="K129" s="19"/>
      <c r="L129" s="54">
        <v>8825</v>
      </c>
      <c r="M129" s="25" t="s">
        <v>7230</v>
      </c>
      <c r="N129" s="25" t="s">
        <v>24060</v>
      </c>
      <c r="O129" s="25"/>
      <c r="P129" s="25" t="s">
        <v>24350</v>
      </c>
    </row>
    <row r="130" spans="1:16" ht="15">
      <c r="A130" s="25" t="s">
        <v>24351</v>
      </c>
      <c r="B130" s="25" t="s">
        <v>24351</v>
      </c>
      <c r="C130"/>
      <c r="D130" s="25" t="s">
        <v>7620</v>
      </c>
      <c r="E130" s="25"/>
      <c r="F130" s="25" t="s">
        <v>7288</v>
      </c>
      <c r="G130" s="25" t="s">
        <v>24057</v>
      </c>
      <c r="H130" s="25" t="s">
        <v>7500</v>
      </c>
      <c r="I130" s="25" t="s">
        <v>24221</v>
      </c>
      <c r="J130" s="19">
        <v>44585</v>
      </c>
      <c r="K130" s="19"/>
      <c r="L130" s="54">
        <v>10570</v>
      </c>
      <c r="M130" s="25" t="s">
        <v>7230</v>
      </c>
      <c r="N130" s="25" t="s">
        <v>24060</v>
      </c>
      <c r="O130" s="25"/>
      <c r="P130" s="25" t="s">
        <v>24352</v>
      </c>
    </row>
    <row r="131" spans="1:16" ht="15">
      <c r="A131" s="25" t="s">
        <v>24353</v>
      </c>
      <c r="B131" s="25" t="s">
        <v>24353</v>
      </c>
      <c r="C131"/>
      <c r="D131" s="25" t="s">
        <v>7261</v>
      </c>
      <c r="E131" s="25"/>
      <c r="F131" s="25" t="s">
        <v>7288</v>
      </c>
      <c r="G131" s="25" t="s">
        <v>24057</v>
      </c>
      <c r="H131" s="25" t="s">
        <v>8188</v>
      </c>
      <c r="I131" s="25" t="s">
        <v>24275</v>
      </c>
      <c r="J131" s="19">
        <v>44586</v>
      </c>
      <c r="K131" s="19"/>
      <c r="L131" s="54">
        <v>5569.6</v>
      </c>
      <c r="M131" s="25" t="s">
        <v>7230</v>
      </c>
      <c r="N131" s="25" t="s">
        <v>24060</v>
      </c>
      <c r="O131" s="25"/>
      <c r="P131" s="25" t="s">
        <v>24354</v>
      </c>
    </row>
    <row r="132" spans="1:16" ht="15">
      <c r="A132" s="25" t="s">
        <v>24355</v>
      </c>
      <c r="B132" s="25" t="s">
        <v>24355</v>
      </c>
      <c r="C132"/>
      <c r="D132" s="25" t="s">
        <v>7252</v>
      </c>
      <c r="E132" s="25"/>
      <c r="F132" s="25" t="s">
        <v>7288</v>
      </c>
      <c r="G132" s="25" t="s">
        <v>24057</v>
      </c>
      <c r="H132" s="25" t="s">
        <v>8200</v>
      </c>
      <c r="I132" s="25" t="s">
        <v>24075</v>
      </c>
      <c r="J132" s="19">
        <v>44586</v>
      </c>
      <c r="K132" s="19"/>
      <c r="L132" s="54">
        <v>5883.06</v>
      </c>
      <c r="M132" s="25" t="s">
        <v>7230</v>
      </c>
      <c r="N132" s="25" t="s">
        <v>24060</v>
      </c>
      <c r="O132" s="25"/>
      <c r="P132" s="25" t="s">
        <v>24356</v>
      </c>
    </row>
    <row r="133" spans="1:16" ht="15">
      <c r="A133" s="25" t="s">
        <v>24357</v>
      </c>
      <c r="B133" s="25" t="s">
        <v>24357</v>
      </c>
      <c r="C133"/>
      <c r="D133" s="25" t="s">
        <v>7269</v>
      </c>
      <c r="E133" s="25"/>
      <c r="F133" s="25" t="s">
        <v>7288</v>
      </c>
      <c r="G133" s="25" t="s">
        <v>24057</v>
      </c>
      <c r="H133" s="25" t="s">
        <v>7500</v>
      </c>
      <c r="I133" s="25" t="s">
        <v>24269</v>
      </c>
      <c r="J133" s="19">
        <v>44586</v>
      </c>
      <c r="K133" s="19"/>
      <c r="L133" s="54">
        <v>3210</v>
      </c>
      <c r="M133" s="25" t="s">
        <v>7230</v>
      </c>
      <c r="N133" s="25" t="s">
        <v>24060</v>
      </c>
      <c r="O133" s="25"/>
      <c r="P133" s="25" t="s">
        <v>24358</v>
      </c>
    </row>
    <row r="134" spans="1:16" ht="15">
      <c r="A134" s="25" t="s">
        <v>24359</v>
      </c>
      <c r="B134" s="25" t="s">
        <v>24359</v>
      </c>
      <c r="C134"/>
      <c r="D134" s="25" t="s">
        <v>7269</v>
      </c>
      <c r="E134" s="25"/>
      <c r="F134" s="25" t="s">
        <v>7288</v>
      </c>
      <c r="G134" s="25" t="s">
        <v>24057</v>
      </c>
      <c r="H134" s="25" t="s">
        <v>8140</v>
      </c>
      <c r="I134" s="25" t="s">
        <v>24360</v>
      </c>
      <c r="J134" s="19">
        <v>44586</v>
      </c>
      <c r="K134" s="19"/>
      <c r="L134" s="54">
        <v>3385.54</v>
      </c>
      <c r="M134" s="25" t="s">
        <v>7230</v>
      </c>
      <c r="N134" s="25" t="s">
        <v>24060</v>
      </c>
      <c r="O134" s="25"/>
      <c r="P134" s="25" t="s">
        <v>24361</v>
      </c>
    </row>
    <row r="135" spans="1:16" ht="15">
      <c r="A135" s="25" t="s">
        <v>24362</v>
      </c>
      <c r="B135" s="25" t="s">
        <v>24362</v>
      </c>
      <c r="C135"/>
      <c r="D135" s="25" t="s">
        <v>7252</v>
      </c>
      <c r="E135" s="25"/>
      <c r="F135" s="25" t="s">
        <v>7288</v>
      </c>
      <c r="G135" s="25" t="s">
        <v>24057</v>
      </c>
      <c r="H135" s="25" t="s">
        <v>8200</v>
      </c>
      <c r="I135" s="25" t="s">
        <v>24075</v>
      </c>
      <c r="J135" s="19">
        <v>44586</v>
      </c>
      <c r="K135" s="19"/>
      <c r="L135" s="54">
        <v>4592.8</v>
      </c>
      <c r="M135" s="25" t="s">
        <v>7230</v>
      </c>
      <c r="N135" s="25" t="s">
        <v>24060</v>
      </c>
      <c r="O135" s="25"/>
      <c r="P135" s="25" t="s">
        <v>24363</v>
      </c>
    </row>
    <row r="136" spans="1:16" ht="15">
      <c r="A136" s="25" t="s">
        <v>24364</v>
      </c>
      <c r="B136" s="25" t="s">
        <v>24364</v>
      </c>
      <c r="C136"/>
      <c r="D136" s="25" t="s">
        <v>7252</v>
      </c>
      <c r="E136" s="25"/>
      <c r="F136" s="25" t="s">
        <v>7288</v>
      </c>
      <c r="G136" s="25" t="s">
        <v>24057</v>
      </c>
      <c r="H136" s="25" t="s">
        <v>8200</v>
      </c>
      <c r="I136" s="25" t="s">
        <v>24075</v>
      </c>
      <c r="J136" s="19">
        <v>44586</v>
      </c>
      <c r="K136" s="19"/>
      <c r="L136" s="54">
        <v>3955.6</v>
      </c>
      <c r="M136" s="25" t="s">
        <v>7230</v>
      </c>
      <c r="N136" s="25" t="s">
        <v>24060</v>
      </c>
      <c r="O136" s="25"/>
      <c r="P136" s="25" t="s">
        <v>24365</v>
      </c>
    </row>
    <row r="137" spans="1:16" ht="15">
      <c r="A137" s="25" t="s">
        <v>24366</v>
      </c>
      <c r="B137" s="25" t="s">
        <v>24366</v>
      </c>
      <c r="C137"/>
      <c r="D137" s="25" t="s">
        <v>7261</v>
      </c>
      <c r="E137" s="25"/>
      <c r="F137" s="25" t="s">
        <v>7288</v>
      </c>
      <c r="G137" s="25" t="s">
        <v>24057</v>
      </c>
      <c r="H137" s="25" t="s">
        <v>7500</v>
      </c>
      <c r="I137" s="25" t="s">
        <v>24367</v>
      </c>
      <c r="J137" s="19">
        <v>44586</v>
      </c>
      <c r="K137" s="19"/>
      <c r="L137" s="54">
        <v>37345</v>
      </c>
      <c r="M137" s="25" t="s">
        <v>7230</v>
      </c>
      <c r="N137" s="25" t="s">
        <v>24060</v>
      </c>
      <c r="O137" s="25"/>
      <c r="P137" s="25" t="s">
        <v>24368</v>
      </c>
    </row>
    <row r="138" spans="1:16" ht="15">
      <c r="A138" s="25" t="s">
        <v>24369</v>
      </c>
      <c r="B138" s="25" t="s">
        <v>24369</v>
      </c>
      <c r="C138"/>
      <c r="D138" s="25" t="s">
        <v>7313</v>
      </c>
      <c r="E138" s="25"/>
      <c r="F138" s="25" t="s">
        <v>7288</v>
      </c>
      <c r="G138" s="25" t="s">
        <v>24057</v>
      </c>
      <c r="H138" s="25" t="s">
        <v>8140</v>
      </c>
      <c r="I138" s="25" t="s">
        <v>24218</v>
      </c>
      <c r="J138" s="19">
        <v>44586</v>
      </c>
      <c r="K138" s="19"/>
      <c r="L138" s="54">
        <v>1591</v>
      </c>
      <c r="M138" s="25" t="s">
        <v>7230</v>
      </c>
      <c r="N138" s="25" t="s">
        <v>24060</v>
      </c>
      <c r="O138" s="25"/>
      <c r="P138" s="25" t="s">
        <v>24370</v>
      </c>
    </row>
    <row r="139" spans="1:16" ht="15">
      <c r="A139" s="25" t="s">
        <v>24371</v>
      </c>
      <c r="B139" s="25" t="s">
        <v>24371</v>
      </c>
      <c r="C139"/>
      <c r="D139" s="25" t="s">
        <v>7269</v>
      </c>
      <c r="E139" s="25"/>
      <c r="F139" s="25" t="s">
        <v>7288</v>
      </c>
      <c r="G139" s="25" t="s">
        <v>24057</v>
      </c>
      <c r="H139" s="25" t="s">
        <v>7492</v>
      </c>
      <c r="I139" s="25" t="s">
        <v>24287</v>
      </c>
      <c r="J139" s="19">
        <v>44586</v>
      </c>
      <c r="K139" s="19"/>
      <c r="L139" s="54">
        <v>55210</v>
      </c>
      <c r="M139" s="25" t="s">
        <v>7230</v>
      </c>
      <c r="N139" s="25" t="s">
        <v>24060</v>
      </c>
      <c r="O139" s="25"/>
      <c r="P139" s="25" t="s">
        <v>24372</v>
      </c>
    </row>
    <row r="140" spans="1:16" ht="15">
      <c r="A140" s="25" t="s">
        <v>24373</v>
      </c>
      <c r="B140" s="25" t="s">
        <v>24373</v>
      </c>
      <c r="C140"/>
      <c r="D140" s="25" t="s">
        <v>7261</v>
      </c>
      <c r="E140" s="25"/>
      <c r="F140" s="25" t="s">
        <v>7288</v>
      </c>
      <c r="G140" s="25" t="s">
        <v>24057</v>
      </c>
      <c r="H140" s="25" t="s">
        <v>7500</v>
      </c>
      <c r="I140" s="25" t="s">
        <v>24301</v>
      </c>
      <c r="J140" s="19">
        <v>44586</v>
      </c>
      <c r="K140" s="19"/>
      <c r="L140" s="54">
        <v>9487.2999999999993</v>
      </c>
      <c r="M140" s="25" t="s">
        <v>7230</v>
      </c>
      <c r="N140" s="25" t="s">
        <v>24060</v>
      </c>
      <c r="O140" s="25"/>
      <c r="P140" s="25"/>
    </row>
    <row r="141" spans="1:16" ht="15">
      <c r="A141" s="25" t="s">
        <v>24374</v>
      </c>
      <c r="B141" s="25" t="s">
        <v>24374</v>
      </c>
      <c r="C141"/>
      <c r="D141" s="25" t="s">
        <v>7313</v>
      </c>
      <c r="E141" s="25"/>
      <c r="F141" s="25" t="s">
        <v>7288</v>
      </c>
      <c r="G141" s="25" t="s">
        <v>24057</v>
      </c>
      <c r="H141" s="25" t="s">
        <v>7500</v>
      </c>
      <c r="I141" s="25" t="s">
        <v>24221</v>
      </c>
      <c r="J141" s="19">
        <v>44586</v>
      </c>
      <c r="K141" s="19"/>
      <c r="L141" s="54">
        <v>8825</v>
      </c>
      <c r="M141" s="25" t="s">
        <v>7230</v>
      </c>
      <c r="N141" s="25" t="s">
        <v>24060</v>
      </c>
      <c r="O141" s="25"/>
      <c r="P141" s="25" t="s">
        <v>24375</v>
      </c>
    </row>
    <row r="142" spans="1:16" ht="15">
      <c r="A142" s="25" t="s">
        <v>24376</v>
      </c>
      <c r="B142" s="25" t="s">
        <v>24376</v>
      </c>
      <c r="C142"/>
      <c r="D142" s="25" t="s">
        <v>7261</v>
      </c>
      <c r="E142" s="25"/>
      <c r="F142" s="25" t="s">
        <v>7288</v>
      </c>
      <c r="G142" s="25" t="s">
        <v>24057</v>
      </c>
      <c r="H142" s="25" t="s">
        <v>8284</v>
      </c>
      <c r="I142" s="25" t="s">
        <v>24070</v>
      </c>
      <c r="J142" s="19">
        <v>44587</v>
      </c>
      <c r="K142" s="19"/>
      <c r="L142" s="54">
        <v>6584.32</v>
      </c>
      <c r="M142" s="25" t="s">
        <v>7230</v>
      </c>
      <c r="N142" s="25" t="s">
        <v>24060</v>
      </c>
      <c r="O142" s="25"/>
      <c r="P142" s="25" t="s">
        <v>24377</v>
      </c>
    </row>
    <row r="143" spans="1:16" ht="15">
      <c r="A143" s="25" t="s">
        <v>24378</v>
      </c>
      <c r="B143" s="25" t="s">
        <v>24378</v>
      </c>
      <c r="C143"/>
      <c r="D143" s="25" t="s">
        <v>7261</v>
      </c>
      <c r="E143" s="25"/>
      <c r="F143" s="25" t="s">
        <v>7288</v>
      </c>
      <c r="G143" s="25" t="s">
        <v>24057</v>
      </c>
      <c r="H143" s="25" t="s">
        <v>8284</v>
      </c>
      <c r="I143" s="25" t="s">
        <v>24070</v>
      </c>
      <c r="J143" s="19">
        <v>44587</v>
      </c>
      <c r="K143" s="19"/>
      <c r="L143" s="54">
        <v>6542.32</v>
      </c>
      <c r="M143" s="25" t="s">
        <v>7230</v>
      </c>
      <c r="N143" s="25" t="s">
        <v>24060</v>
      </c>
      <c r="O143" s="25"/>
      <c r="P143" s="25" t="s">
        <v>24379</v>
      </c>
    </row>
    <row r="144" spans="1:16" ht="15">
      <c r="A144" s="25" t="s">
        <v>24380</v>
      </c>
      <c r="B144" s="25" t="s">
        <v>24380</v>
      </c>
      <c r="C144"/>
      <c r="D144" s="25" t="s">
        <v>7252</v>
      </c>
      <c r="E144" s="25"/>
      <c r="F144" s="25" t="s">
        <v>7288</v>
      </c>
      <c r="G144" s="25" t="s">
        <v>24057</v>
      </c>
      <c r="H144" s="25" t="s">
        <v>7500</v>
      </c>
      <c r="I144" s="25" t="s">
        <v>24301</v>
      </c>
      <c r="J144" s="19">
        <v>44587</v>
      </c>
      <c r="K144" s="19"/>
      <c r="L144" s="54">
        <v>13968</v>
      </c>
      <c r="M144" s="25" t="s">
        <v>7230</v>
      </c>
      <c r="N144" s="25" t="s">
        <v>24060</v>
      </c>
      <c r="O144" s="25"/>
      <c r="P144" s="25" t="s">
        <v>24381</v>
      </c>
    </row>
    <row r="145" spans="1:16" ht="15">
      <c r="A145" s="25" t="s">
        <v>24382</v>
      </c>
      <c r="B145" s="25" t="s">
        <v>24382</v>
      </c>
      <c r="C145"/>
      <c r="D145" s="25" t="s">
        <v>7478</v>
      </c>
      <c r="E145" s="25"/>
      <c r="F145" s="25" t="s">
        <v>7288</v>
      </c>
      <c r="G145" s="25" t="s">
        <v>24057</v>
      </c>
      <c r="H145" s="25" t="s">
        <v>7500</v>
      </c>
      <c r="I145" s="25" t="s">
        <v>24383</v>
      </c>
      <c r="J145" s="19">
        <v>44587</v>
      </c>
      <c r="K145" s="19"/>
      <c r="L145" s="54">
        <v>49695</v>
      </c>
      <c r="M145" s="25" t="s">
        <v>7230</v>
      </c>
      <c r="N145" s="25" t="s">
        <v>24060</v>
      </c>
      <c r="O145" s="25"/>
      <c r="P145" s="25" t="s">
        <v>24384</v>
      </c>
    </row>
    <row r="146" spans="1:16" ht="15">
      <c r="A146" s="25" t="s">
        <v>24385</v>
      </c>
      <c r="B146" s="25" t="s">
        <v>24385</v>
      </c>
      <c r="C146"/>
      <c r="D146" s="25" t="s">
        <v>7269</v>
      </c>
      <c r="E146" s="25"/>
      <c r="F146" s="25" t="s">
        <v>7288</v>
      </c>
      <c r="G146" s="25" t="s">
        <v>24057</v>
      </c>
      <c r="H146" s="25" t="s">
        <v>7492</v>
      </c>
      <c r="I146" s="25" t="s">
        <v>24266</v>
      </c>
      <c r="J146" s="19">
        <v>44587</v>
      </c>
      <c r="K146" s="19"/>
      <c r="L146" s="54">
        <v>1486</v>
      </c>
      <c r="M146" s="25" t="s">
        <v>7230</v>
      </c>
      <c r="N146" s="25" t="s">
        <v>24060</v>
      </c>
      <c r="O146" s="25"/>
      <c r="P146" s="25" t="s">
        <v>24386</v>
      </c>
    </row>
    <row r="147" spans="1:16" ht="15">
      <c r="A147" s="25" t="s">
        <v>24387</v>
      </c>
      <c r="B147" s="25" t="s">
        <v>24387</v>
      </c>
      <c r="C147"/>
      <c r="D147" s="25" t="s">
        <v>7261</v>
      </c>
      <c r="E147" s="25"/>
      <c r="F147" s="25" t="s">
        <v>7288</v>
      </c>
      <c r="G147" s="25" t="s">
        <v>24057</v>
      </c>
      <c r="H147" s="25" t="s">
        <v>7500</v>
      </c>
      <c r="I147" s="25" t="s">
        <v>24301</v>
      </c>
      <c r="J147" s="19">
        <v>44587</v>
      </c>
      <c r="K147" s="19"/>
      <c r="L147" s="54">
        <v>20350</v>
      </c>
      <c r="M147" s="25" t="s">
        <v>7230</v>
      </c>
      <c r="N147" s="25" t="s">
        <v>24060</v>
      </c>
      <c r="O147" s="25"/>
      <c r="P147" s="25" t="s">
        <v>24388</v>
      </c>
    </row>
    <row r="148" spans="1:16" ht="15">
      <c r="A148" s="25" t="s">
        <v>24389</v>
      </c>
      <c r="B148" s="25" t="s">
        <v>24389</v>
      </c>
      <c r="C148"/>
      <c r="D148" s="25" t="s">
        <v>7269</v>
      </c>
      <c r="E148" s="25"/>
      <c r="F148" s="25" t="s">
        <v>7288</v>
      </c>
      <c r="G148" s="25" t="s">
        <v>24057</v>
      </c>
      <c r="H148" s="25" t="s">
        <v>7500</v>
      </c>
      <c r="I148" s="25" t="s">
        <v>24390</v>
      </c>
      <c r="J148" s="19">
        <v>44587</v>
      </c>
      <c r="K148" s="19"/>
      <c r="L148" s="54">
        <v>15872</v>
      </c>
      <c r="M148" s="25" t="s">
        <v>7230</v>
      </c>
      <c r="N148" s="25" t="s">
        <v>24060</v>
      </c>
      <c r="O148" s="25"/>
      <c r="P148" s="25" t="s">
        <v>24391</v>
      </c>
    </row>
    <row r="149" spans="1:16" ht="15">
      <c r="A149" s="25" t="s">
        <v>24392</v>
      </c>
      <c r="B149" s="25" t="s">
        <v>24392</v>
      </c>
      <c r="C149"/>
      <c r="D149" s="25" t="s">
        <v>7313</v>
      </c>
      <c r="E149" s="25"/>
      <c r="F149" s="25" t="s">
        <v>7288</v>
      </c>
      <c r="G149" s="25" t="s">
        <v>24057</v>
      </c>
      <c r="H149" s="25" t="s">
        <v>7500</v>
      </c>
      <c r="I149" s="25" t="s">
        <v>24221</v>
      </c>
      <c r="J149" s="19">
        <v>44587</v>
      </c>
      <c r="K149" s="19"/>
      <c r="L149" s="54">
        <v>10570</v>
      </c>
      <c r="M149" s="25" t="s">
        <v>7230</v>
      </c>
      <c r="N149" s="25" t="s">
        <v>24060</v>
      </c>
      <c r="O149" s="25"/>
      <c r="P149" s="25" t="s">
        <v>24393</v>
      </c>
    </row>
    <row r="150" spans="1:16" ht="15">
      <c r="A150" s="25" t="s">
        <v>24394</v>
      </c>
      <c r="B150" s="25" t="s">
        <v>24394</v>
      </c>
      <c r="C150"/>
      <c r="D150" s="25" t="s">
        <v>7261</v>
      </c>
      <c r="E150" s="25"/>
      <c r="F150" s="25" t="s">
        <v>7288</v>
      </c>
      <c r="G150" s="25" t="s">
        <v>24057</v>
      </c>
      <c r="H150" s="25" t="s">
        <v>8284</v>
      </c>
      <c r="I150" s="25" t="s">
        <v>24070</v>
      </c>
      <c r="J150" s="19">
        <v>44587</v>
      </c>
      <c r="K150" s="19"/>
      <c r="L150" s="54">
        <v>6566.32</v>
      </c>
      <c r="M150" s="25" t="s">
        <v>7230</v>
      </c>
      <c r="N150" s="25" t="s">
        <v>24060</v>
      </c>
      <c r="O150" s="25"/>
      <c r="P150" s="25" t="s">
        <v>24395</v>
      </c>
    </row>
    <row r="151" spans="1:16" ht="15">
      <c r="A151" s="25" t="s">
        <v>24396</v>
      </c>
      <c r="B151" s="25" t="s">
        <v>24396</v>
      </c>
      <c r="C151"/>
      <c r="D151" s="25" t="s">
        <v>7478</v>
      </c>
      <c r="E151" s="25"/>
      <c r="F151" s="25" t="s">
        <v>7983</v>
      </c>
      <c r="G151" s="25" t="s">
        <v>24057</v>
      </c>
      <c r="H151" s="25" t="s">
        <v>7273</v>
      </c>
      <c r="I151" s="25" t="s">
        <v>24397</v>
      </c>
      <c r="J151" s="19">
        <v>44587</v>
      </c>
      <c r="K151" s="19"/>
      <c r="L151" s="54">
        <v>15320</v>
      </c>
      <c r="M151" s="25" t="s">
        <v>7230</v>
      </c>
      <c r="N151" s="25" t="s">
        <v>24060</v>
      </c>
      <c r="O151" s="25"/>
      <c r="P151" s="25"/>
    </row>
    <row r="152" spans="1:16" ht="15">
      <c r="A152" s="25" t="s">
        <v>24398</v>
      </c>
      <c r="B152" s="25" t="s">
        <v>24398</v>
      </c>
      <c r="C152"/>
      <c r="D152" s="25" t="s">
        <v>7269</v>
      </c>
      <c r="E152" s="25"/>
      <c r="F152" s="25" t="s">
        <v>7288</v>
      </c>
      <c r="G152" s="25" t="s">
        <v>24057</v>
      </c>
      <c r="H152" s="25" t="s">
        <v>8140</v>
      </c>
      <c r="I152" s="25" t="s">
        <v>24399</v>
      </c>
      <c r="J152" s="19">
        <v>44587</v>
      </c>
      <c r="K152" s="19"/>
      <c r="L152" s="54">
        <v>3500</v>
      </c>
      <c r="M152" s="25" t="s">
        <v>7230</v>
      </c>
      <c r="N152" s="25" t="s">
        <v>24060</v>
      </c>
      <c r="O152" s="25"/>
      <c r="P152" s="25" t="s">
        <v>24400</v>
      </c>
    </row>
    <row r="153" spans="1:16" ht="15">
      <c r="A153" s="25" t="s">
        <v>24401</v>
      </c>
      <c r="B153" s="25" t="s">
        <v>24401</v>
      </c>
      <c r="C153"/>
      <c r="D153" s="25" t="s">
        <v>7425</v>
      </c>
      <c r="E153" s="25"/>
      <c r="F153" s="25" t="s">
        <v>7288</v>
      </c>
      <c r="G153" s="25" t="s">
        <v>24057</v>
      </c>
      <c r="H153" s="25" t="s">
        <v>7500</v>
      </c>
      <c r="I153" s="25" t="s">
        <v>24221</v>
      </c>
      <c r="J153" s="19">
        <v>44587</v>
      </c>
      <c r="K153" s="19"/>
      <c r="L153" s="54">
        <v>12966</v>
      </c>
      <c r="M153" s="25" t="s">
        <v>7230</v>
      </c>
      <c r="N153" s="25" t="s">
        <v>24060</v>
      </c>
      <c r="O153" s="25"/>
      <c r="P153" s="25" t="s">
        <v>24402</v>
      </c>
    </row>
    <row r="154" spans="1:16" ht="15">
      <c r="A154" s="25" t="s">
        <v>24403</v>
      </c>
      <c r="B154" s="25" t="s">
        <v>24403</v>
      </c>
      <c r="C154"/>
      <c r="D154" s="25" t="s">
        <v>7269</v>
      </c>
      <c r="E154" s="25"/>
      <c r="F154" s="25" t="s">
        <v>7288</v>
      </c>
      <c r="G154" s="25" t="s">
        <v>24057</v>
      </c>
      <c r="H154" s="25" t="s">
        <v>7492</v>
      </c>
      <c r="I154" s="25" t="s">
        <v>24266</v>
      </c>
      <c r="J154" s="19">
        <v>44587</v>
      </c>
      <c r="K154" s="19"/>
      <c r="L154" s="54">
        <v>1754</v>
      </c>
      <c r="M154" s="25" t="s">
        <v>7230</v>
      </c>
      <c r="N154" s="25" t="s">
        <v>24060</v>
      </c>
      <c r="O154" s="25"/>
      <c r="P154" s="25" t="s">
        <v>24404</v>
      </c>
    </row>
    <row r="155" spans="1:16" ht="15">
      <c r="A155" s="25" t="s">
        <v>24405</v>
      </c>
      <c r="B155" s="25" t="s">
        <v>24405</v>
      </c>
      <c r="C155"/>
      <c r="D155" s="25" t="s">
        <v>7261</v>
      </c>
      <c r="E155" s="25"/>
      <c r="F155" s="25" t="s">
        <v>7288</v>
      </c>
      <c r="G155" s="25" t="s">
        <v>24057</v>
      </c>
      <c r="H155" s="25" t="s">
        <v>7865</v>
      </c>
      <c r="I155" s="25" t="s">
        <v>24070</v>
      </c>
      <c r="J155" s="19">
        <v>44588</v>
      </c>
      <c r="K155" s="19"/>
      <c r="L155" s="54">
        <v>5917.04</v>
      </c>
      <c r="M155" s="25" t="s">
        <v>7230</v>
      </c>
      <c r="N155" s="25" t="s">
        <v>24060</v>
      </c>
      <c r="O155" s="25"/>
      <c r="P155" s="25" t="s">
        <v>24406</v>
      </c>
    </row>
    <row r="156" spans="1:16" ht="15">
      <c r="A156" s="25" t="s">
        <v>24407</v>
      </c>
      <c r="B156" s="25" t="s">
        <v>24407</v>
      </c>
      <c r="C156"/>
      <c r="D156" s="25" t="s">
        <v>7261</v>
      </c>
      <c r="E156" s="25"/>
      <c r="F156" s="25" t="s">
        <v>7288</v>
      </c>
      <c r="G156" s="25" t="s">
        <v>24057</v>
      </c>
      <c r="H156" s="25" t="s">
        <v>8229</v>
      </c>
      <c r="I156" s="25" t="s">
        <v>24070</v>
      </c>
      <c r="J156" s="19">
        <v>44588</v>
      </c>
      <c r="K156" s="19"/>
      <c r="L156" s="54">
        <v>2608.8000000000002</v>
      </c>
      <c r="M156" s="25" t="s">
        <v>7230</v>
      </c>
      <c r="N156" s="25" t="s">
        <v>24060</v>
      </c>
      <c r="O156" s="25"/>
      <c r="P156" s="25" t="s">
        <v>24408</v>
      </c>
    </row>
    <row r="157" spans="1:16" ht="15">
      <c r="A157" s="25" t="s">
        <v>24409</v>
      </c>
      <c r="B157" s="25" t="s">
        <v>24409</v>
      </c>
      <c r="C157"/>
      <c r="D157" s="25" t="s">
        <v>7478</v>
      </c>
      <c r="E157" s="25"/>
      <c r="F157" s="25" t="s">
        <v>7288</v>
      </c>
      <c r="G157" s="25" t="s">
        <v>24057</v>
      </c>
      <c r="H157" s="25" t="s">
        <v>8140</v>
      </c>
      <c r="I157" s="25" t="s">
        <v>24410</v>
      </c>
      <c r="J157" s="19">
        <v>44588</v>
      </c>
      <c r="K157" s="19"/>
      <c r="L157" s="54">
        <v>4170</v>
      </c>
      <c r="M157" s="25" t="s">
        <v>7230</v>
      </c>
      <c r="N157" s="25" t="s">
        <v>24060</v>
      </c>
      <c r="O157" s="25"/>
      <c r="P157" s="25" t="s">
        <v>24411</v>
      </c>
    </row>
    <row r="158" spans="1:16" ht="15">
      <c r="A158" s="25" t="s">
        <v>24412</v>
      </c>
      <c r="B158" s="25" t="s">
        <v>24412</v>
      </c>
      <c r="C158"/>
      <c r="D158" s="25" t="s">
        <v>7261</v>
      </c>
      <c r="E158" s="25"/>
      <c r="F158" s="25" t="s">
        <v>7288</v>
      </c>
      <c r="G158" s="25" t="s">
        <v>24057</v>
      </c>
      <c r="H158" s="25" t="s">
        <v>8229</v>
      </c>
      <c r="I158" s="25" t="s">
        <v>24070</v>
      </c>
      <c r="J158" s="19">
        <v>44588</v>
      </c>
      <c r="K158" s="19"/>
      <c r="L158" s="54">
        <v>12347.1</v>
      </c>
      <c r="M158" s="25" t="s">
        <v>7230</v>
      </c>
      <c r="N158" s="25" t="s">
        <v>24060</v>
      </c>
      <c r="O158" s="25"/>
      <c r="P158" s="25" t="s">
        <v>24413</v>
      </c>
    </row>
    <row r="159" spans="1:16" ht="15">
      <c r="A159" s="25" t="s">
        <v>24414</v>
      </c>
      <c r="B159" s="25" t="s">
        <v>24414</v>
      </c>
      <c r="C159"/>
      <c r="D159" s="25" t="s">
        <v>7261</v>
      </c>
      <c r="E159" s="25"/>
      <c r="F159" s="25" t="s">
        <v>7288</v>
      </c>
      <c r="G159" s="25" t="s">
        <v>24057</v>
      </c>
      <c r="H159" s="25" t="s">
        <v>8309</v>
      </c>
      <c r="I159" s="25" t="s">
        <v>24082</v>
      </c>
      <c r="J159" s="19">
        <v>44588</v>
      </c>
      <c r="K159" s="19"/>
      <c r="L159" s="54">
        <v>8091.3</v>
      </c>
      <c r="M159" s="25" t="s">
        <v>7230</v>
      </c>
      <c r="N159" s="25" t="s">
        <v>24060</v>
      </c>
      <c r="O159" s="25"/>
      <c r="P159" s="25"/>
    </row>
    <row r="160" spans="1:16" ht="15">
      <c r="A160" s="25" t="s">
        <v>24415</v>
      </c>
      <c r="B160" s="25" t="s">
        <v>24415</v>
      </c>
      <c r="C160"/>
      <c r="D160" s="25" t="s">
        <v>7261</v>
      </c>
      <c r="E160" s="25"/>
      <c r="F160" s="25" t="s">
        <v>7288</v>
      </c>
      <c r="G160" s="25" t="s">
        <v>24057</v>
      </c>
      <c r="H160" s="25" t="s">
        <v>7500</v>
      </c>
      <c r="I160" s="25" t="s">
        <v>24301</v>
      </c>
      <c r="J160" s="19">
        <v>44588</v>
      </c>
      <c r="K160" s="19"/>
      <c r="L160" s="54">
        <v>9447.16</v>
      </c>
      <c r="M160" s="25" t="s">
        <v>7230</v>
      </c>
      <c r="N160" s="25" t="s">
        <v>24060</v>
      </c>
      <c r="O160" s="25"/>
      <c r="P160" s="25" t="s">
        <v>24416</v>
      </c>
    </row>
    <row r="161" spans="1:16" ht="15">
      <c r="A161" s="25" t="s">
        <v>24417</v>
      </c>
      <c r="B161" s="25" t="s">
        <v>24417</v>
      </c>
      <c r="C161"/>
      <c r="D161" s="25" t="s">
        <v>7269</v>
      </c>
      <c r="E161" s="25"/>
      <c r="F161" s="25" t="s">
        <v>7288</v>
      </c>
      <c r="G161" s="25" t="s">
        <v>24057</v>
      </c>
      <c r="H161" s="25" t="s">
        <v>8140</v>
      </c>
      <c r="I161" s="25" t="s">
        <v>24418</v>
      </c>
      <c r="J161" s="19">
        <v>44588</v>
      </c>
      <c r="K161" s="19"/>
      <c r="L161" s="54">
        <v>23950</v>
      </c>
      <c r="M161" s="25" t="s">
        <v>7230</v>
      </c>
      <c r="N161" s="25" t="s">
        <v>24060</v>
      </c>
      <c r="O161" s="25"/>
      <c r="P161" s="25" t="s">
        <v>24419</v>
      </c>
    </row>
    <row r="162" spans="1:16" ht="15">
      <c r="A162" s="25" t="s">
        <v>24420</v>
      </c>
      <c r="B162" s="25" t="s">
        <v>24420</v>
      </c>
      <c r="C162"/>
      <c r="D162" s="25" t="s">
        <v>7269</v>
      </c>
      <c r="E162" s="25"/>
      <c r="F162" s="25" t="s">
        <v>7288</v>
      </c>
      <c r="G162" s="25" t="s">
        <v>24057</v>
      </c>
      <c r="H162" s="25" t="s">
        <v>7500</v>
      </c>
      <c r="I162" s="25" t="s">
        <v>24181</v>
      </c>
      <c r="J162" s="19">
        <v>44588</v>
      </c>
      <c r="K162" s="19"/>
      <c r="L162" s="54">
        <v>1084.25</v>
      </c>
      <c r="M162" s="25" t="s">
        <v>7230</v>
      </c>
      <c r="N162" s="25" t="s">
        <v>24060</v>
      </c>
      <c r="O162" s="25"/>
      <c r="P162" s="25" t="s">
        <v>24421</v>
      </c>
    </row>
    <row r="163" spans="1:16" ht="15">
      <c r="A163" s="25" t="s">
        <v>24422</v>
      </c>
      <c r="B163" s="25" t="s">
        <v>24422</v>
      </c>
      <c r="C163" s="22">
        <v>1</v>
      </c>
      <c r="D163" s="25" t="s">
        <v>7478</v>
      </c>
      <c r="E163" s="25"/>
      <c r="F163" s="25" t="s">
        <v>7288</v>
      </c>
      <c r="G163" s="25" t="s">
        <v>24057</v>
      </c>
      <c r="H163" s="25" t="s">
        <v>7500</v>
      </c>
      <c r="I163" s="25" t="s">
        <v>24423</v>
      </c>
      <c r="J163" s="19">
        <v>44588</v>
      </c>
      <c r="K163" s="19"/>
      <c r="L163" s="54">
        <v>32775</v>
      </c>
      <c r="M163" s="25" t="s">
        <v>7230</v>
      </c>
      <c r="N163" s="25" t="s">
        <v>24060</v>
      </c>
      <c r="O163" s="25"/>
      <c r="P163" s="25" t="s">
        <v>24424</v>
      </c>
    </row>
    <row r="164" spans="1:16" ht="15">
      <c r="A164" s="25" t="s">
        <v>24425</v>
      </c>
      <c r="B164" s="25" t="s">
        <v>24425</v>
      </c>
      <c r="C164"/>
      <c r="D164" s="25" t="s">
        <v>7269</v>
      </c>
      <c r="E164" s="25"/>
      <c r="F164" s="25" t="s">
        <v>7288</v>
      </c>
      <c r="G164" s="25" t="s">
        <v>24057</v>
      </c>
      <c r="H164" s="25" t="s">
        <v>8140</v>
      </c>
      <c r="I164" s="25" t="s">
        <v>24181</v>
      </c>
      <c r="J164" s="19">
        <v>44588</v>
      </c>
      <c r="K164" s="19"/>
      <c r="L164" s="54">
        <v>1965.54</v>
      </c>
      <c r="M164" s="25" t="s">
        <v>7230</v>
      </c>
      <c r="N164" s="25" t="s">
        <v>24060</v>
      </c>
      <c r="O164" s="25"/>
      <c r="P164" s="25" t="s">
        <v>24426</v>
      </c>
    </row>
    <row r="165" spans="1:16" ht="15">
      <c r="A165" s="25" t="s">
        <v>24427</v>
      </c>
      <c r="B165" s="25" t="s">
        <v>24427</v>
      </c>
      <c r="C165"/>
      <c r="D165" s="25" t="s">
        <v>7269</v>
      </c>
      <c r="E165" s="25"/>
      <c r="F165" s="25" t="s">
        <v>7288</v>
      </c>
      <c r="G165" s="25" t="s">
        <v>24057</v>
      </c>
      <c r="H165" s="25" t="s">
        <v>7500</v>
      </c>
      <c r="I165" s="25" t="s">
        <v>24390</v>
      </c>
      <c r="J165" s="19">
        <v>44588</v>
      </c>
      <c r="K165" s="19"/>
      <c r="L165" s="54">
        <v>40635</v>
      </c>
      <c r="M165" s="25" t="s">
        <v>7230</v>
      </c>
      <c r="N165" s="25" t="s">
        <v>24060</v>
      </c>
      <c r="O165" s="25"/>
      <c r="P165" s="25" t="s">
        <v>24428</v>
      </c>
    </row>
    <row r="166" spans="1:16" ht="15">
      <c r="A166" s="25" t="s">
        <v>24429</v>
      </c>
      <c r="B166" s="25" t="s">
        <v>24429</v>
      </c>
      <c r="C166"/>
      <c r="D166" s="25" t="s">
        <v>7261</v>
      </c>
      <c r="E166" s="25"/>
      <c r="F166" s="25" t="s">
        <v>7288</v>
      </c>
      <c r="G166" s="25" t="s">
        <v>24057</v>
      </c>
      <c r="H166" s="25" t="s">
        <v>7474</v>
      </c>
      <c r="I166" s="25" t="s">
        <v>24082</v>
      </c>
      <c r="J166" s="19">
        <v>44588</v>
      </c>
      <c r="K166" s="19"/>
      <c r="L166" s="54">
        <v>1445</v>
      </c>
      <c r="M166" s="25" t="s">
        <v>7230</v>
      </c>
      <c r="N166" s="25" t="s">
        <v>24060</v>
      </c>
      <c r="O166" s="25"/>
      <c r="P166" s="25" t="s">
        <v>24430</v>
      </c>
    </row>
    <row r="167" spans="1:16" ht="15">
      <c r="A167" s="25" t="s">
        <v>24431</v>
      </c>
      <c r="B167" s="25" t="s">
        <v>24431</v>
      </c>
      <c r="C167"/>
      <c r="D167" s="25" t="s">
        <v>7269</v>
      </c>
      <c r="E167" s="25"/>
      <c r="F167" s="25" t="s">
        <v>7288</v>
      </c>
      <c r="G167" s="25" t="s">
        <v>24057</v>
      </c>
      <c r="H167" s="25" t="s">
        <v>7500</v>
      </c>
      <c r="I167" s="25" t="s">
        <v>24181</v>
      </c>
      <c r="J167" s="19">
        <v>44588</v>
      </c>
      <c r="K167" s="19"/>
      <c r="L167" s="54">
        <v>16735.3</v>
      </c>
      <c r="M167" s="25" t="s">
        <v>7230</v>
      </c>
      <c r="N167" s="25" t="s">
        <v>24060</v>
      </c>
      <c r="O167" s="25"/>
      <c r="P167" s="25" t="s">
        <v>24432</v>
      </c>
    </row>
    <row r="168" spans="1:16" ht="15">
      <c r="A168" s="25" t="s">
        <v>24433</v>
      </c>
      <c r="B168" s="25" t="s">
        <v>24433</v>
      </c>
      <c r="C168"/>
      <c r="D168" s="25" t="s">
        <v>7269</v>
      </c>
      <c r="E168" s="25"/>
      <c r="F168" s="25" t="s">
        <v>7288</v>
      </c>
      <c r="G168" s="25" t="s">
        <v>24057</v>
      </c>
      <c r="H168" s="25" t="s">
        <v>7500</v>
      </c>
      <c r="I168" s="25" t="s">
        <v>24181</v>
      </c>
      <c r="J168" s="19">
        <v>44588</v>
      </c>
      <c r="K168" s="19"/>
      <c r="L168" s="54">
        <v>33640</v>
      </c>
      <c r="M168" s="25" t="s">
        <v>7230</v>
      </c>
      <c r="N168" s="25" t="s">
        <v>24060</v>
      </c>
      <c r="O168" s="25"/>
      <c r="P168" s="25" t="s">
        <v>24434</v>
      </c>
    </row>
    <row r="169" spans="1:16" ht="15">
      <c r="A169" s="25" t="s">
        <v>24435</v>
      </c>
      <c r="B169" s="25" t="s">
        <v>24435</v>
      </c>
      <c r="C169"/>
      <c r="D169" s="25" t="s">
        <v>7269</v>
      </c>
      <c r="E169" s="25"/>
      <c r="F169" s="25" t="s">
        <v>7288</v>
      </c>
      <c r="G169" s="25" t="s">
        <v>24057</v>
      </c>
      <c r="H169" s="25" t="s">
        <v>8140</v>
      </c>
      <c r="I169" s="25" t="s">
        <v>24410</v>
      </c>
      <c r="J169" s="19">
        <v>44588</v>
      </c>
      <c r="K169" s="19"/>
      <c r="L169" s="54">
        <v>948</v>
      </c>
      <c r="M169" s="25" t="s">
        <v>7230</v>
      </c>
      <c r="N169" s="25" t="s">
        <v>24060</v>
      </c>
      <c r="O169" s="25"/>
      <c r="P169" s="25" t="s">
        <v>24436</v>
      </c>
    </row>
    <row r="170" spans="1:16" ht="15">
      <c r="A170" s="25" t="s">
        <v>24437</v>
      </c>
      <c r="B170" s="25" t="s">
        <v>24437</v>
      </c>
      <c r="C170"/>
      <c r="D170" s="25" t="s">
        <v>7425</v>
      </c>
      <c r="E170" s="25"/>
      <c r="F170" s="25" t="s">
        <v>7288</v>
      </c>
      <c r="G170" s="25" t="s">
        <v>24057</v>
      </c>
      <c r="H170" s="25" t="s">
        <v>8140</v>
      </c>
      <c r="I170" s="25" t="s">
        <v>24438</v>
      </c>
      <c r="J170" s="19">
        <v>44588</v>
      </c>
      <c r="K170" s="19"/>
      <c r="L170" s="54">
        <v>2832.56</v>
      </c>
      <c r="M170" s="25" t="s">
        <v>7230</v>
      </c>
      <c r="N170" s="25" t="s">
        <v>24060</v>
      </c>
      <c r="O170" s="25"/>
      <c r="P170" s="25" t="s">
        <v>24439</v>
      </c>
    </row>
    <row r="171" spans="1:16" ht="15">
      <c r="A171" s="25" t="s">
        <v>24440</v>
      </c>
      <c r="B171" s="25" t="s">
        <v>24440</v>
      </c>
      <c r="C171"/>
      <c r="D171" s="25" t="s">
        <v>7269</v>
      </c>
      <c r="E171" s="25"/>
      <c r="F171" s="25" t="s">
        <v>7288</v>
      </c>
      <c r="G171" s="25" t="s">
        <v>24057</v>
      </c>
      <c r="H171" s="25" t="s">
        <v>8140</v>
      </c>
      <c r="I171" s="25" t="s">
        <v>24367</v>
      </c>
      <c r="J171" s="19">
        <v>44588</v>
      </c>
      <c r="K171" s="19"/>
      <c r="L171" s="54">
        <v>17460</v>
      </c>
      <c r="M171" s="25" t="s">
        <v>7230</v>
      </c>
      <c r="N171" s="25" t="s">
        <v>24060</v>
      </c>
      <c r="O171" s="25"/>
      <c r="P171" s="25" t="s">
        <v>24441</v>
      </c>
    </row>
    <row r="172" spans="1:16" ht="15">
      <c r="A172" s="25" t="s">
        <v>24442</v>
      </c>
      <c r="B172" s="25" t="s">
        <v>24442</v>
      </c>
      <c r="C172"/>
      <c r="D172" s="25" t="s">
        <v>7261</v>
      </c>
      <c r="E172" s="25"/>
      <c r="F172" s="25" t="s">
        <v>7288</v>
      </c>
      <c r="G172" s="25" t="s">
        <v>24057</v>
      </c>
      <c r="H172" s="25" t="s">
        <v>7602</v>
      </c>
      <c r="I172" s="25" t="s">
        <v>24075</v>
      </c>
      <c r="J172" s="19">
        <v>44589</v>
      </c>
      <c r="K172" s="19"/>
      <c r="L172" s="54">
        <v>1250</v>
      </c>
      <c r="M172" s="25" t="s">
        <v>7230</v>
      </c>
      <c r="N172" s="25" t="s">
        <v>24060</v>
      </c>
      <c r="O172" s="25"/>
      <c r="P172" s="25" t="s">
        <v>24443</v>
      </c>
    </row>
    <row r="173" spans="1:16" ht="15">
      <c r="A173" s="25" t="s">
        <v>24444</v>
      </c>
      <c r="B173" s="25" t="s">
        <v>24444</v>
      </c>
      <c r="C173"/>
      <c r="D173" s="25" t="s">
        <v>7261</v>
      </c>
      <c r="E173" s="25"/>
      <c r="F173" s="25" t="s">
        <v>7288</v>
      </c>
      <c r="G173" s="25" t="s">
        <v>24057</v>
      </c>
      <c r="H173" s="25" t="s">
        <v>8229</v>
      </c>
      <c r="I173" s="25" t="s">
        <v>24070</v>
      </c>
      <c r="J173" s="19">
        <v>44589</v>
      </c>
      <c r="K173" s="19"/>
      <c r="L173" s="54">
        <v>1950</v>
      </c>
      <c r="M173" s="25" t="s">
        <v>7230</v>
      </c>
      <c r="N173" s="25" t="s">
        <v>24060</v>
      </c>
      <c r="O173" s="25"/>
      <c r="P173" s="25" t="s">
        <v>24445</v>
      </c>
    </row>
    <row r="174" spans="1:16" ht="15">
      <c r="A174" s="25" t="s">
        <v>24446</v>
      </c>
      <c r="B174" s="25" t="s">
        <v>24446</v>
      </c>
      <c r="C174"/>
      <c r="D174" s="25" t="s">
        <v>7478</v>
      </c>
      <c r="E174" s="25"/>
      <c r="F174" s="25" t="s">
        <v>7288</v>
      </c>
      <c r="G174" s="25" t="s">
        <v>24057</v>
      </c>
      <c r="H174" s="25" t="s">
        <v>7500</v>
      </c>
      <c r="I174" s="25" t="s">
        <v>24447</v>
      </c>
      <c r="J174" s="19">
        <v>44589</v>
      </c>
      <c r="K174" s="19"/>
      <c r="L174" s="54">
        <v>4700</v>
      </c>
      <c r="M174" s="25" t="s">
        <v>7230</v>
      </c>
      <c r="N174" s="25" t="s">
        <v>24060</v>
      </c>
      <c r="O174" s="25"/>
      <c r="P174" s="25" t="s">
        <v>24448</v>
      </c>
    </row>
    <row r="175" spans="1:16" ht="15">
      <c r="A175" s="25" t="s">
        <v>24449</v>
      </c>
      <c r="B175" s="25" t="s">
        <v>24449</v>
      </c>
      <c r="C175"/>
      <c r="D175" s="25" t="s">
        <v>7261</v>
      </c>
      <c r="E175" s="25"/>
      <c r="F175" s="25" t="s">
        <v>7288</v>
      </c>
      <c r="G175" s="25" t="s">
        <v>24057</v>
      </c>
      <c r="H175" s="25" t="s">
        <v>7474</v>
      </c>
      <c r="I175" s="25" t="s">
        <v>24082</v>
      </c>
      <c r="J175" s="19">
        <v>44589</v>
      </c>
      <c r="K175" s="19"/>
      <c r="L175" s="54">
        <v>1025</v>
      </c>
      <c r="M175" s="25" t="s">
        <v>7230</v>
      </c>
      <c r="N175" s="25" t="s">
        <v>24060</v>
      </c>
      <c r="O175" s="25"/>
      <c r="P175" s="25" t="s">
        <v>24450</v>
      </c>
    </row>
    <row r="176" spans="1:16" ht="15">
      <c r="A176" s="25" t="s">
        <v>24451</v>
      </c>
      <c r="B176" s="25" t="s">
        <v>24451</v>
      </c>
      <c r="C176"/>
      <c r="D176" s="25" t="s">
        <v>7261</v>
      </c>
      <c r="E176" s="25"/>
      <c r="F176" s="25" t="s">
        <v>7288</v>
      </c>
      <c r="G176" s="25" t="s">
        <v>24057</v>
      </c>
      <c r="H176" s="25" t="s">
        <v>7602</v>
      </c>
      <c r="I176" s="25" t="s">
        <v>24075</v>
      </c>
      <c r="J176" s="19">
        <v>44589</v>
      </c>
      <c r="K176" s="19"/>
      <c r="L176" s="54">
        <v>1826.44</v>
      </c>
      <c r="M176" s="25" t="s">
        <v>7230</v>
      </c>
      <c r="N176" s="25" t="s">
        <v>24060</v>
      </c>
      <c r="O176" s="25"/>
      <c r="P176" s="25" t="s">
        <v>24452</v>
      </c>
    </row>
    <row r="177" spans="1:16" ht="15">
      <c r="A177" s="25" t="s">
        <v>24453</v>
      </c>
      <c r="B177" s="25" t="s">
        <v>24453</v>
      </c>
      <c r="C177"/>
      <c r="D177" s="25" t="s">
        <v>7261</v>
      </c>
      <c r="E177" s="25"/>
      <c r="F177" s="25" t="s">
        <v>7288</v>
      </c>
      <c r="G177" s="25" t="s">
        <v>24057</v>
      </c>
      <c r="H177" s="25" t="s">
        <v>8389</v>
      </c>
      <c r="I177" s="25" t="s">
        <v>24454</v>
      </c>
      <c r="J177" s="19">
        <v>44589</v>
      </c>
      <c r="K177" s="19"/>
      <c r="L177" s="54">
        <v>13003.49</v>
      </c>
      <c r="M177" s="25" t="s">
        <v>7230</v>
      </c>
      <c r="N177" s="25" t="s">
        <v>24060</v>
      </c>
      <c r="O177" s="25"/>
      <c r="P177" s="25" t="s">
        <v>24455</v>
      </c>
    </row>
    <row r="178" spans="1:16" ht="15">
      <c r="A178" s="25" t="s">
        <v>24456</v>
      </c>
      <c r="B178" s="25" t="s">
        <v>24456</v>
      </c>
      <c r="C178"/>
      <c r="D178" s="25" t="s">
        <v>7261</v>
      </c>
      <c r="E178" s="25"/>
      <c r="F178" s="25" t="s">
        <v>7288</v>
      </c>
      <c r="G178" s="25" t="s">
        <v>24057</v>
      </c>
      <c r="H178" s="25" t="s">
        <v>8229</v>
      </c>
      <c r="I178" s="25" t="s">
        <v>24070</v>
      </c>
      <c r="J178" s="19">
        <v>44589</v>
      </c>
      <c r="K178" s="19"/>
      <c r="L178" s="54">
        <v>12452.3</v>
      </c>
      <c r="M178" s="25" t="s">
        <v>7230</v>
      </c>
      <c r="N178" s="25" t="s">
        <v>24060</v>
      </c>
      <c r="O178" s="25"/>
      <c r="P178" s="25" t="s">
        <v>24457</v>
      </c>
    </row>
    <row r="179" spans="1:16" ht="15">
      <c r="A179" s="25" t="s">
        <v>24458</v>
      </c>
      <c r="B179" s="25" t="s">
        <v>24458</v>
      </c>
      <c r="C179"/>
      <c r="D179" s="25" t="s">
        <v>7261</v>
      </c>
      <c r="E179" s="25"/>
      <c r="F179" s="25" t="s">
        <v>7288</v>
      </c>
      <c r="G179" s="25" t="s">
        <v>24057</v>
      </c>
      <c r="H179" s="25" t="s">
        <v>8229</v>
      </c>
      <c r="I179" s="25" t="s">
        <v>24070</v>
      </c>
      <c r="J179" s="19">
        <v>44589</v>
      </c>
      <c r="K179" s="19"/>
      <c r="L179" s="54">
        <v>10576.64</v>
      </c>
      <c r="M179" s="25" t="s">
        <v>7230</v>
      </c>
      <c r="N179" s="25" t="s">
        <v>24060</v>
      </c>
      <c r="O179" s="25"/>
      <c r="P179" s="25" t="s">
        <v>24459</v>
      </c>
    </row>
    <row r="180" spans="1:16" ht="15">
      <c r="A180" s="25" t="s">
        <v>24460</v>
      </c>
      <c r="B180" s="25" t="s">
        <v>24460</v>
      </c>
      <c r="C180"/>
      <c r="D180" s="25" t="s">
        <v>7261</v>
      </c>
      <c r="E180" s="25"/>
      <c r="F180" s="25" t="s">
        <v>7288</v>
      </c>
      <c r="G180" s="25" t="s">
        <v>24057</v>
      </c>
      <c r="H180" s="25" t="s">
        <v>8229</v>
      </c>
      <c r="I180" s="25" t="s">
        <v>24070</v>
      </c>
      <c r="J180" s="19">
        <v>44589</v>
      </c>
      <c r="K180" s="19"/>
      <c r="L180" s="54">
        <v>12030.54</v>
      </c>
      <c r="M180" s="25" t="s">
        <v>7230</v>
      </c>
      <c r="N180" s="25" t="s">
        <v>24060</v>
      </c>
      <c r="O180" s="25"/>
      <c r="P180" s="25" t="s">
        <v>24461</v>
      </c>
    </row>
    <row r="181" spans="1:16" ht="15">
      <c r="A181" s="25" t="s">
        <v>24462</v>
      </c>
      <c r="B181" s="25" t="s">
        <v>24462</v>
      </c>
      <c r="C181"/>
      <c r="D181" s="25" t="s">
        <v>7261</v>
      </c>
      <c r="E181" s="25"/>
      <c r="F181" s="25" t="s">
        <v>7288</v>
      </c>
      <c r="G181" s="25" t="s">
        <v>24057</v>
      </c>
      <c r="H181" s="25" t="s">
        <v>8229</v>
      </c>
      <c r="I181" s="25" t="s">
        <v>24070</v>
      </c>
      <c r="J181" s="19">
        <v>44589</v>
      </c>
      <c r="K181" s="19"/>
      <c r="L181" s="54">
        <v>13037.56</v>
      </c>
      <c r="M181" s="25" t="s">
        <v>7230</v>
      </c>
      <c r="N181" s="25" t="s">
        <v>24060</v>
      </c>
      <c r="O181" s="25"/>
      <c r="P181" s="25" t="s">
        <v>24463</v>
      </c>
    </row>
    <row r="182" spans="1:16" ht="15">
      <c r="A182" s="25" t="s">
        <v>24464</v>
      </c>
      <c r="B182" s="25" t="s">
        <v>24464</v>
      </c>
      <c r="C182"/>
      <c r="D182" s="25" t="s">
        <v>7261</v>
      </c>
      <c r="E182" s="25"/>
      <c r="F182" s="25" t="s">
        <v>7288</v>
      </c>
      <c r="G182" s="25" t="s">
        <v>24057</v>
      </c>
      <c r="H182" s="25" t="s">
        <v>8229</v>
      </c>
      <c r="I182" s="25" t="s">
        <v>24070</v>
      </c>
      <c r="J182" s="19">
        <v>44589</v>
      </c>
      <c r="K182" s="19"/>
      <c r="L182" s="54">
        <v>12347.1</v>
      </c>
      <c r="M182" s="25" t="s">
        <v>7230</v>
      </c>
      <c r="N182" s="25" t="s">
        <v>24060</v>
      </c>
      <c r="O182" s="25"/>
      <c r="P182" s="25" t="s">
        <v>24465</v>
      </c>
    </row>
    <row r="183" spans="1:16" ht="15">
      <c r="A183" s="25" t="s">
        <v>24466</v>
      </c>
      <c r="B183" s="25" t="s">
        <v>24466</v>
      </c>
      <c r="C183"/>
      <c r="D183" s="25" t="s">
        <v>7252</v>
      </c>
      <c r="E183" s="25"/>
      <c r="F183" s="25" t="s">
        <v>7288</v>
      </c>
      <c r="G183" s="25" t="s">
        <v>24057</v>
      </c>
      <c r="H183" s="25" t="s">
        <v>8200</v>
      </c>
      <c r="I183" s="25" t="s">
        <v>24075</v>
      </c>
      <c r="J183" s="19">
        <v>44589</v>
      </c>
      <c r="K183" s="19"/>
      <c r="L183" s="54">
        <v>1470</v>
      </c>
      <c r="M183" s="25" t="s">
        <v>7230</v>
      </c>
      <c r="N183" s="25" t="s">
        <v>24060</v>
      </c>
      <c r="O183" s="25"/>
      <c r="P183" s="25" t="s">
        <v>24467</v>
      </c>
    </row>
    <row r="184" spans="1:16" ht="15">
      <c r="A184" s="25" t="s">
        <v>24468</v>
      </c>
      <c r="B184" s="25" t="s">
        <v>24468</v>
      </c>
      <c r="C184"/>
      <c r="D184" s="25" t="s">
        <v>7261</v>
      </c>
      <c r="E184" s="25"/>
      <c r="F184" s="25" t="s">
        <v>7288</v>
      </c>
      <c r="G184" s="25" t="s">
        <v>24057</v>
      </c>
      <c r="H184" s="25" t="s">
        <v>8229</v>
      </c>
      <c r="I184" s="25" t="s">
        <v>24070</v>
      </c>
      <c r="J184" s="19">
        <v>44589</v>
      </c>
      <c r="K184" s="19"/>
      <c r="L184" s="54">
        <v>15678.3</v>
      </c>
      <c r="M184" s="25" t="s">
        <v>7230</v>
      </c>
      <c r="N184" s="25" t="s">
        <v>24060</v>
      </c>
      <c r="O184" s="25"/>
      <c r="P184" s="25" t="s">
        <v>24469</v>
      </c>
    </row>
    <row r="185" spans="1:16" ht="15">
      <c r="A185" s="25" t="s">
        <v>24470</v>
      </c>
      <c r="B185" s="25" t="s">
        <v>24470</v>
      </c>
      <c r="C185"/>
      <c r="D185" s="25" t="s">
        <v>7261</v>
      </c>
      <c r="E185" s="25"/>
      <c r="F185" s="25" t="s">
        <v>7288</v>
      </c>
      <c r="G185" s="25" t="s">
        <v>24057</v>
      </c>
      <c r="H185" s="25" t="s">
        <v>8389</v>
      </c>
      <c r="I185" s="25" t="s">
        <v>24454</v>
      </c>
      <c r="J185" s="19">
        <v>44589</v>
      </c>
      <c r="K185" s="19"/>
      <c r="L185" s="54">
        <v>4340.1400000000003</v>
      </c>
      <c r="M185" s="25" t="s">
        <v>7230</v>
      </c>
      <c r="N185" s="25" t="s">
        <v>24060</v>
      </c>
      <c r="O185" s="25"/>
      <c r="P185" s="25" t="s">
        <v>24471</v>
      </c>
    </row>
    <row r="186" spans="1:16" ht="15">
      <c r="A186" s="25" t="s">
        <v>24472</v>
      </c>
      <c r="B186" s="25" t="s">
        <v>24472</v>
      </c>
      <c r="C186"/>
      <c r="D186" s="25" t="s">
        <v>7261</v>
      </c>
      <c r="E186" s="25"/>
      <c r="F186" s="25" t="s">
        <v>7288</v>
      </c>
      <c r="G186" s="25" t="s">
        <v>24057</v>
      </c>
      <c r="H186" s="25" t="s">
        <v>8229</v>
      </c>
      <c r="I186" s="25" t="s">
        <v>24070</v>
      </c>
      <c r="J186" s="19">
        <v>44589</v>
      </c>
      <c r="K186" s="19"/>
      <c r="L186" s="54">
        <v>11866.8</v>
      </c>
      <c r="M186" s="25" t="s">
        <v>7230</v>
      </c>
      <c r="N186" s="25" t="s">
        <v>24060</v>
      </c>
      <c r="O186" s="25"/>
      <c r="P186" s="25" t="s">
        <v>24473</v>
      </c>
    </row>
    <row r="187" spans="1:16" ht="15">
      <c r="A187" s="25" t="s">
        <v>24474</v>
      </c>
      <c r="B187" s="25" t="s">
        <v>24474</v>
      </c>
      <c r="C187"/>
      <c r="D187" s="25" t="s">
        <v>7261</v>
      </c>
      <c r="E187" s="25"/>
      <c r="F187" s="25" t="s">
        <v>7288</v>
      </c>
      <c r="G187" s="25" t="s">
        <v>24057</v>
      </c>
      <c r="H187" s="25" t="s">
        <v>8229</v>
      </c>
      <c r="I187" s="25" t="s">
        <v>24070</v>
      </c>
      <c r="J187" s="19">
        <v>44589</v>
      </c>
      <c r="K187" s="19"/>
      <c r="L187" s="54">
        <v>12347.1</v>
      </c>
      <c r="M187" s="25" t="s">
        <v>7230</v>
      </c>
      <c r="N187" s="25" t="s">
        <v>24060</v>
      </c>
      <c r="O187" s="25"/>
      <c r="P187" s="25" t="s">
        <v>24475</v>
      </c>
    </row>
    <row r="188" spans="1:16" ht="15">
      <c r="A188" s="25" t="s">
        <v>24476</v>
      </c>
      <c r="B188" s="25" t="s">
        <v>24476</v>
      </c>
      <c r="C188"/>
      <c r="D188" s="25" t="s">
        <v>7478</v>
      </c>
      <c r="E188" s="25"/>
      <c r="F188" s="25" t="s">
        <v>7983</v>
      </c>
      <c r="G188" s="25" t="s">
        <v>24057</v>
      </c>
      <c r="H188" s="25" t="s">
        <v>7273</v>
      </c>
      <c r="I188" s="25" t="s">
        <v>24397</v>
      </c>
      <c r="J188" s="19">
        <v>44589</v>
      </c>
      <c r="K188" s="19"/>
      <c r="L188" s="54">
        <v>3926.35</v>
      </c>
      <c r="M188" s="25" t="s">
        <v>7230</v>
      </c>
      <c r="N188" s="25" t="s">
        <v>24060</v>
      </c>
      <c r="O188" s="25"/>
      <c r="P188" s="25" t="s">
        <v>24477</v>
      </c>
    </row>
    <row r="189" spans="1:16" ht="15">
      <c r="A189" s="25" t="s">
        <v>24478</v>
      </c>
      <c r="B189" s="25" t="s">
        <v>24478</v>
      </c>
      <c r="C189"/>
      <c r="D189" s="25" t="s">
        <v>7261</v>
      </c>
      <c r="E189" s="25"/>
      <c r="F189" s="25" t="s">
        <v>7288</v>
      </c>
      <c r="G189" s="25" t="s">
        <v>24057</v>
      </c>
      <c r="H189" s="25" t="s">
        <v>8229</v>
      </c>
      <c r="I189" s="25" t="s">
        <v>24070</v>
      </c>
      <c r="J189" s="19">
        <v>44589</v>
      </c>
      <c r="K189" s="19"/>
      <c r="L189" s="54">
        <v>10475.24</v>
      </c>
      <c r="M189" s="25" t="s">
        <v>7230</v>
      </c>
      <c r="N189" s="25" t="s">
        <v>24060</v>
      </c>
      <c r="O189" s="25"/>
      <c r="P189" s="25" t="s">
        <v>24479</v>
      </c>
    </row>
    <row r="190" spans="1:16" ht="15">
      <c r="A190" s="25" t="s">
        <v>24480</v>
      </c>
      <c r="B190" s="25" t="s">
        <v>24480</v>
      </c>
      <c r="C190"/>
      <c r="D190" s="25" t="s">
        <v>7478</v>
      </c>
      <c r="E190" s="25"/>
      <c r="F190" s="25" t="s">
        <v>7288</v>
      </c>
      <c r="G190" s="25" t="s">
        <v>24057</v>
      </c>
      <c r="H190" s="25" t="s">
        <v>8140</v>
      </c>
      <c r="I190" s="25" t="s">
        <v>24481</v>
      </c>
      <c r="J190" s="19">
        <v>44589</v>
      </c>
      <c r="K190" s="19"/>
      <c r="L190" s="54">
        <v>20680</v>
      </c>
      <c r="M190" s="25" t="s">
        <v>7230</v>
      </c>
      <c r="N190" s="25" t="s">
        <v>24060</v>
      </c>
      <c r="O190" s="25"/>
      <c r="P190" s="25" t="s">
        <v>24482</v>
      </c>
    </row>
    <row r="191" spans="1:16" ht="15">
      <c r="A191" s="25" t="s">
        <v>24483</v>
      </c>
      <c r="B191" s="25" t="s">
        <v>24483</v>
      </c>
      <c r="C191"/>
      <c r="D191" s="25" t="s">
        <v>7269</v>
      </c>
      <c r="E191" s="25"/>
      <c r="F191" s="25" t="s">
        <v>7288</v>
      </c>
      <c r="G191" s="25" t="s">
        <v>24057</v>
      </c>
      <c r="H191" s="25" t="s">
        <v>8140</v>
      </c>
      <c r="I191" s="25" t="s">
        <v>24484</v>
      </c>
      <c r="J191" s="19">
        <v>44589</v>
      </c>
      <c r="K191" s="19"/>
      <c r="L191" s="54">
        <v>24388</v>
      </c>
      <c r="M191" s="25" t="s">
        <v>7230</v>
      </c>
      <c r="N191" s="25" t="s">
        <v>24060</v>
      </c>
      <c r="O191" s="25"/>
      <c r="P191" s="25" t="s">
        <v>24485</v>
      </c>
    </row>
    <row r="192" spans="1:16" ht="15">
      <c r="A192" s="25" t="s">
        <v>24486</v>
      </c>
      <c r="B192" s="25" t="s">
        <v>24486</v>
      </c>
      <c r="C192"/>
      <c r="D192" s="25" t="s">
        <v>7269</v>
      </c>
      <c r="E192" s="25"/>
      <c r="F192" s="25" t="s">
        <v>7288</v>
      </c>
      <c r="G192" s="25" t="s">
        <v>24057</v>
      </c>
      <c r="H192" s="25" t="s">
        <v>7500</v>
      </c>
      <c r="I192" s="25" t="s">
        <v>24390</v>
      </c>
      <c r="J192" s="19">
        <v>44592</v>
      </c>
      <c r="K192" s="19"/>
      <c r="L192" s="54">
        <v>13675.2</v>
      </c>
      <c r="M192" s="25" t="s">
        <v>7230</v>
      </c>
      <c r="N192" s="25" t="s">
        <v>24060</v>
      </c>
      <c r="O192" s="25"/>
      <c r="P192" s="25" t="s">
        <v>24487</v>
      </c>
    </row>
    <row r="193" spans="1:16" ht="15">
      <c r="A193" s="25" t="s">
        <v>24488</v>
      </c>
      <c r="B193" s="25" t="s">
        <v>24488</v>
      </c>
      <c r="C193"/>
      <c r="D193" s="25" t="s">
        <v>7530</v>
      </c>
      <c r="E193" s="25"/>
      <c r="F193" s="25" t="s">
        <v>7288</v>
      </c>
      <c r="G193" s="25" t="s">
        <v>24057</v>
      </c>
      <c r="H193" s="25" t="s">
        <v>7533</v>
      </c>
      <c r="I193" s="25" t="s">
        <v>24082</v>
      </c>
      <c r="J193" s="19">
        <v>44592</v>
      </c>
      <c r="K193" s="19"/>
      <c r="L193" s="54">
        <v>1615</v>
      </c>
      <c r="M193" s="25" t="s">
        <v>7230</v>
      </c>
      <c r="N193" s="25" t="s">
        <v>24060</v>
      </c>
      <c r="O193" s="25"/>
      <c r="P193" s="25" t="s">
        <v>24489</v>
      </c>
    </row>
    <row r="194" spans="1:16" ht="15">
      <c r="A194" s="25" t="s">
        <v>24490</v>
      </c>
      <c r="B194" s="25" t="s">
        <v>24490</v>
      </c>
      <c r="C194" s="22">
        <v>1</v>
      </c>
      <c r="D194" s="25" t="s">
        <v>7530</v>
      </c>
      <c r="E194" s="25"/>
      <c r="F194" s="25" t="s">
        <v>7288</v>
      </c>
      <c r="G194" s="25" t="s">
        <v>24057</v>
      </c>
      <c r="H194" s="25" t="s">
        <v>7533</v>
      </c>
      <c r="I194" s="25" t="s">
        <v>24082</v>
      </c>
      <c r="J194" s="19">
        <v>44592</v>
      </c>
      <c r="K194" s="19"/>
      <c r="L194" s="54">
        <v>6650</v>
      </c>
      <c r="M194" s="25" t="s">
        <v>7230</v>
      </c>
      <c r="N194" s="25" t="s">
        <v>24060</v>
      </c>
      <c r="O194" s="25"/>
      <c r="P194" s="25" t="s">
        <v>24491</v>
      </c>
    </row>
    <row r="195" spans="1:16" ht="15">
      <c r="A195" s="25" t="s">
        <v>24492</v>
      </c>
      <c r="B195" s="25" t="s">
        <v>24492</v>
      </c>
      <c r="C195"/>
      <c r="D195" s="25" t="s">
        <v>7530</v>
      </c>
      <c r="E195" s="25"/>
      <c r="F195" s="25" t="s">
        <v>7288</v>
      </c>
      <c r="G195" s="25" t="s">
        <v>24057</v>
      </c>
      <c r="H195" s="25" t="s">
        <v>7533</v>
      </c>
      <c r="I195" s="25" t="s">
        <v>24082</v>
      </c>
      <c r="J195" s="19">
        <v>44592</v>
      </c>
      <c r="K195" s="19"/>
      <c r="L195" s="54">
        <v>1615</v>
      </c>
      <c r="M195" s="25" t="s">
        <v>7230</v>
      </c>
      <c r="N195" s="25" t="s">
        <v>24060</v>
      </c>
      <c r="O195" s="25"/>
      <c r="P195" s="25" t="s">
        <v>24493</v>
      </c>
    </row>
    <row r="196" spans="1:16" ht="15">
      <c r="A196" s="25" t="s">
        <v>24494</v>
      </c>
      <c r="B196" s="25" t="s">
        <v>24494</v>
      </c>
      <c r="C196"/>
      <c r="D196" s="25" t="s">
        <v>7261</v>
      </c>
      <c r="E196" s="25"/>
      <c r="F196" s="25" t="s">
        <v>7288</v>
      </c>
      <c r="G196" s="25" t="s">
        <v>24057</v>
      </c>
      <c r="H196" s="25" t="s">
        <v>7279</v>
      </c>
      <c r="I196" s="25" t="s">
        <v>24082</v>
      </c>
      <c r="J196" s="19">
        <v>44592</v>
      </c>
      <c r="K196" s="19"/>
      <c r="L196" s="54">
        <v>5143.37</v>
      </c>
      <c r="M196" s="25" t="s">
        <v>7230</v>
      </c>
      <c r="N196" s="25" t="s">
        <v>24060</v>
      </c>
      <c r="O196" s="25"/>
      <c r="P196" s="25" t="s">
        <v>24495</v>
      </c>
    </row>
    <row r="197" spans="1:16" ht="15">
      <c r="A197" s="25" t="s">
        <v>24496</v>
      </c>
      <c r="B197" s="25" t="s">
        <v>24496</v>
      </c>
      <c r="C197"/>
      <c r="D197" s="25" t="s">
        <v>7261</v>
      </c>
      <c r="E197" s="25"/>
      <c r="F197" s="25" t="s">
        <v>7288</v>
      </c>
      <c r="G197" s="25" t="s">
        <v>24057</v>
      </c>
      <c r="H197" s="25" t="s">
        <v>8229</v>
      </c>
      <c r="I197" s="25" t="s">
        <v>24070</v>
      </c>
      <c r="J197" s="19">
        <v>44592</v>
      </c>
      <c r="K197" s="19"/>
      <c r="L197" s="54">
        <v>3775</v>
      </c>
      <c r="M197" s="25" t="s">
        <v>7230</v>
      </c>
      <c r="N197" s="25" t="s">
        <v>24060</v>
      </c>
      <c r="O197" s="25"/>
      <c r="P197" s="25" t="s">
        <v>24497</v>
      </c>
    </row>
    <row r="198" spans="1:16" ht="15">
      <c r="A198" s="25" t="s">
        <v>24498</v>
      </c>
      <c r="B198" s="25" t="s">
        <v>24498</v>
      </c>
      <c r="C198"/>
      <c r="D198" s="25" t="s">
        <v>7261</v>
      </c>
      <c r="E198" s="25"/>
      <c r="F198" s="25" t="s">
        <v>7288</v>
      </c>
      <c r="G198" s="25" t="s">
        <v>24057</v>
      </c>
      <c r="H198" s="25" t="s">
        <v>7576</v>
      </c>
      <c r="I198" s="25" t="s">
        <v>24301</v>
      </c>
      <c r="J198" s="19">
        <v>44592</v>
      </c>
      <c r="K198" s="19"/>
      <c r="L198" s="54">
        <v>6273.86</v>
      </c>
      <c r="M198" s="25" t="s">
        <v>7230</v>
      </c>
      <c r="N198" s="25" t="s">
        <v>24060</v>
      </c>
      <c r="O198" s="25"/>
      <c r="P198" s="25" t="s">
        <v>24499</v>
      </c>
    </row>
    <row r="199" spans="1:16" ht="15">
      <c r="A199" s="25" t="s">
        <v>24500</v>
      </c>
      <c r="B199" s="25" t="s">
        <v>24500</v>
      </c>
      <c r="C199"/>
      <c r="D199" s="25" t="s">
        <v>7261</v>
      </c>
      <c r="E199" s="25"/>
      <c r="F199" s="25" t="s">
        <v>7288</v>
      </c>
      <c r="G199" s="25" t="s">
        <v>24057</v>
      </c>
      <c r="H199" s="25" t="s">
        <v>7345</v>
      </c>
      <c r="I199" s="25" t="s">
        <v>24122</v>
      </c>
      <c r="J199" s="19">
        <v>44593</v>
      </c>
      <c r="K199" s="19"/>
      <c r="L199" s="54">
        <v>4038.2</v>
      </c>
      <c r="M199" s="25" t="s">
        <v>7230</v>
      </c>
      <c r="N199" s="25" t="s">
        <v>24060</v>
      </c>
      <c r="O199" s="25"/>
      <c r="P199" s="25" t="s">
        <v>24501</v>
      </c>
    </row>
    <row r="200" spans="1:16" ht="15">
      <c r="A200" s="25" t="s">
        <v>24502</v>
      </c>
      <c r="B200" s="25" t="s">
        <v>24502</v>
      </c>
      <c r="C200"/>
      <c r="D200" s="25" t="s">
        <v>7261</v>
      </c>
      <c r="E200" s="25"/>
      <c r="F200" s="25" t="s">
        <v>7288</v>
      </c>
      <c r="G200" s="25" t="s">
        <v>24057</v>
      </c>
      <c r="H200" s="25" t="s">
        <v>8438</v>
      </c>
      <c r="I200" s="25" t="s">
        <v>24070</v>
      </c>
      <c r="J200" s="19">
        <v>44593</v>
      </c>
      <c r="K200" s="19"/>
      <c r="L200" s="54">
        <v>6220.27</v>
      </c>
      <c r="M200" s="25" t="s">
        <v>7230</v>
      </c>
      <c r="N200" s="25" t="s">
        <v>24060</v>
      </c>
      <c r="O200" s="25"/>
      <c r="P200" s="25" t="s">
        <v>24503</v>
      </c>
    </row>
    <row r="201" spans="1:16" ht="15">
      <c r="A201" s="25" t="s">
        <v>24504</v>
      </c>
      <c r="B201" s="25" t="s">
        <v>24504</v>
      </c>
      <c r="C201" s="22">
        <v>1</v>
      </c>
      <c r="D201" s="25" t="s">
        <v>7261</v>
      </c>
      <c r="E201" s="25"/>
      <c r="F201" s="25" t="s">
        <v>7288</v>
      </c>
      <c r="G201" s="25" t="s">
        <v>24057</v>
      </c>
      <c r="H201" s="25" t="s">
        <v>8423</v>
      </c>
      <c r="I201" s="25" t="s">
        <v>24143</v>
      </c>
      <c r="J201" s="19">
        <v>44593</v>
      </c>
      <c r="K201" s="19"/>
      <c r="L201" s="54">
        <v>4476.6499999999996</v>
      </c>
      <c r="M201" s="25" t="s">
        <v>7230</v>
      </c>
      <c r="N201" s="25" t="s">
        <v>24060</v>
      </c>
      <c r="O201" s="25"/>
      <c r="P201" s="25" t="s">
        <v>24505</v>
      </c>
    </row>
    <row r="202" spans="1:16" ht="15">
      <c r="A202" s="25" t="s">
        <v>24506</v>
      </c>
      <c r="B202" s="25" t="s">
        <v>24506</v>
      </c>
      <c r="C202"/>
      <c r="D202" s="25" t="s">
        <v>8451</v>
      </c>
      <c r="E202" s="25"/>
      <c r="F202" s="25" t="s">
        <v>7288</v>
      </c>
      <c r="G202" s="25" t="s">
        <v>24057</v>
      </c>
      <c r="H202" s="25" t="s">
        <v>7576</v>
      </c>
      <c r="I202" s="25" t="s">
        <v>24507</v>
      </c>
      <c r="J202" s="19">
        <v>44593</v>
      </c>
      <c r="K202" s="19"/>
      <c r="L202" s="54">
        <v>2085</v>
      </c>
      <c r="M202" s="25" t="s">
        <v>7230</v>
      </c>
      <c r="N202" s="25" t="s">
        <v>24060</v>
      </c>
      <c r="O202" s="25"/>
      <c r="P202" s="25" t="s">
        <v>24508</v>
      </c>
    </row>
    <row r="203" spans="1:16" ht="15">
      <c r="A203" s="25" t="s">
        <v>24509</v>
      </c>
      <c r="B203" s="25" t="s">
        <v>24509</v>
      </c>
      <c r="C203"/>
      <c r="D203" s="25" t="s">
        <v>7261</v>
      </c>
      <c r="E203" s="25"/>
      <c r="F203" s="25" t="s">
        <v>7288</v>
      </c>
      <c r="G203" s="25" t="s">
        <v>24057</v>
      </c>
      <c r="H203" s="25" t="s">
        <v>8479</v>
      </c>
      <c r="I203" s="25" t="s">
        <v>24070</v>
      </c>
      <c r="J203" s="19">
        <v>44594</v>
      </c>
      <c r="K203" s="19"/>
      <c r="L203" s="54">
        <v>12419.62</v>
      </c>
      <c r="M203" s="25" t="s">
        <v>7230</v>
      </c>
      <c r="N203" s="25" t="s">
        <v>24060</v>
      </c>
      <c r="O203" s="25"/>
      <c r="P203" s="25" t="s">
        <v>24510</v>
      </c>
    </row>
    <row r="204" spans="1:16" ht="15">
      <c r="A204" s="25" t="s">
        <v>24511</v>
      </c>
      <c r="B204" s="25" t="s">
        <v>24511</v>
      </c>
      <c r="C204"/>
      <c r="D204" s="25" t="s">
        <v>7269</v>
      </c>
      <c r="E204" s="25"/>
      <c r="F204" s="25" t="s">
        <v>7288</v>
      </c>
      <c r="G204" s="25" t="s">
        <v>24057</v>
      </c>
      <c r="H204" s="25" t="s">
        <v>7500</v>
      </c>
      <c r="I204" s="25" t="s">
        <v>24367</v>
      </c>
      <c r="J204" s="19">
        <v>44593</v>
      </c>
      <c r="K204" s="19"/>
      <c r="L204" s="54">
        <v>13753</v>
      </c>
      <c r="M204" s="25" t="s">
        <v>7230</v>
      </c>
      <c r="N204" s="25" t="s">
        <v>24060</v>
      </c>
      <c r="O204" s="25"/>
      <c r="P204" s="25" t="s">
        <v>24512</v>
      </c>
    </row>
    <row r="205" spans="1:16" ht="15">
      <c r="A205" s="25" t="s">
        <v>24513</v>
      </c>
      <c r="B205" s="25" t="s">
        <v>24513</v>
      </c>
      <c r="C205"/>
      <c r="D205" s="25" t="s">
        <v>7478</v>
      </c>
      <c r="E205" s="25"/>
      <c r="F205" s="25" t="s">
        <v>7983</v>
      </c>
      <c r="G205" s="25" t="s">
        <v>24057</v>
      </c>
      <c r="H205" s="25" t="s">
        <v>7273</v>
      </c>
      <c r="I205" s="25" t="s">
        <v>24397</v>
      </c>
      <c r="J205" s="19">
        <v>44593</v>
      </c>
      <c r="K205" s="19"/>
      <c r="L205" s="54">
        <v>24900</v>
      </c>
      <c r="M205" s="25" t="s">
        <v>7230</v>
      </c>
      <c r="N205" s="25" t="s">
        <v>24060</v>
      </c>
      <c r="O205" s="25"/>
      <c r="P205" s="25" t="s">
        <v>24514</v>
      </c>
    </row>
    <row r="206" spans="1:16" ht="15">
      <c r="A206" s="25" t="s">
        <v>24515</v>
      </c>
      <c r="B206" s="25" t="s">
        <v>24515</v>
      </c>
      <c r="C206" s="22">
        <v>1</v>
      </c>
      <c r="D206" s="25" t="s">
        <v>7252</v>
      </c>
      <c r="E206" s="25"/>
      <c r="F206" s="25" t="s">
        <v>7288</v>
      </c>
      <c r="G206" s="25" t="s">
        <v>24057</v>
      </c>
      <c r="H206" s="25" t="s">
        <v>8553</v>
      </c>
      <c r="I206" s="25" t="s">
        <v>24070</v>
      </c>
      <c r="J206" s="19">
        <v>44594</v>
      </c>
      <c r="K206" s="19"/>
      <c r="L206" s="54">
        <v>9178.51</v>
      </c>
      <c r="M206" s="25" t="s">
        <v>7230</v>
      </c>
      <c r="N206" s="25" t="s">
        <v>24060</v>
      </c>
      <c r="O206" s="25"/>
      <c r="P206" s="25" t="s">
        <v>24516</v>
      </c>
    </row>
    <row r="207" spans="1:16" ht="15">
      <c r="A207" s="25" t="s">
        <v>24517</v>
      </c>
      <c r="B207" s="25" t="s">
        <v>24517</v>
      </c>
      <c r="C207"/>
      <c r="D207" s="25" t="s">
        <v>7261</v>
      </c>
      <c r="E207" s="25"/>
      <c r="F207" s="25" t="s">
        <v>7288</v>
      </c>
      <c r="G207" s="25" t="s">
        <v>24057</v>
      </c>
      <c r="H207" s="25" t="s">
        <v>8229</v>
      </c>
      <c r="I207" s="25" t="s">
        <v>24070</v>
      </c>
      <c r="J207" s="19">
        <v>44594</v>
      </c>
      <c r="K207" s="19"/>
      <c r="L207" s="54">
        <v>11969.2</v>
      </c>
      <c r="M207" s="25" t="s">
        <v>7230</v>
      </c>
      <c r="N207" s="25" t="s">
        <v>24060</v>
      </c>
      <c r="O207" s="25"/>
      <c r="P207" s="25" t="s">
        <v>24518</v>
      </c>
    </row>
    <row r="208" spans="1:16" ht="15">
      <c r="A208" s="25" t="s">
        <v>24519</v>
      </c>
      <c r="B208" s="25" t="s">
        <v>24519</v>
      </c>
      <c r="C208"/>
      <c r="D208" s="25" t="s">
        <v>7261</v>
      </c>
      <c r="E208" s="25"/>
      <c r="F208" s="25" t="s">
        <v>7288</v>
      </c>
      <c r="G208" s="25" t="s">
        <v>24057</v>
      </c>
      <c r="H208" s="25" t="s">
        <v>8479</v>
      </c>
      <c r="I208" s="25" t="s">
        <v>24070</v>
      </c>
      <c r="J208" s="19">
        <v>44594</v>
      </c>
      <c r="K208" s="19"/>
      <c r="L208" s="54">
        <v>9903.2999999999993</v>
      </c>
      <c r="M208" s="25" t="s">
        <v>7230</v>
      </c>
      <c r="N208" s="25" t="s">
        <v>24060</v>
      </c>
      <c r="O208" s="25"/>
      <c r="P208" s="25" t="s">
        <v>24520</v>
      </c>
    </row>
    <row r="209" spans="1:16" ht="15">
      <c r="A209" s="25" t="s">
        <v>24521</v>
      </c>
      <c r="B209" s="25" t="s">
        <v>24521</v>
      </c>
      <c r="C209"/>
      <c r="D209" s="25" t="s">
        <v>7261</v>
      </c>
      <c r="E209" s="25"/>
      <c r="F209" s="25" t="s">
        <v>7288</v>
      </c>
      <c r="G209" s="25" t="s">
        <v>24057</v>
      </c>
      <c r="H209" s="25" t="s">
        <v>8479</v>
      </c>
      <c r="I209" s="25" t="s">
        <v>24070</v>
      </c>
      <c r="J209" s="19">
        <v>44594</v>
      </c>
      <c r="K209" s="19"/>
      <c r="L209" s="54">
        <v>6552.24</v>
      </c>
      <c r="M209" s="25" t="s">
        <v>7230</v>
      </c>
      <c r="N209" s="25" t="s">
        <v>24060</v>
      </c>
      <c r="O209" s="25"/>
      <c r="P209" s="25" t="s">
        <v>24522</v>
      </c>
    </row>
    <row r="210" spans="1:16" ht="15">
      <c r="A210" s="25" t="s">
        <v>24523</v>
      </c>
      <c r="B210" s="25" t="s">
        <v>24523</v>
      </c>
      <c r="C210"/>
      <c r="D210" s="25" t="s">
        <v>7261</v>
      </c>
      <c r="E210" s="25"/>
      <c r="F210" s="25" t="s">
        <v>7288</v>
      </c>
      <c r="G210" s="25" t="s">
        <v>24057</v>
      </c>
      <c r="H210" s="25" t="s">
        <v>8479</v>
      </c>
      <c r="I210" s="25" t="s">
        <v>24070</v>
      </c>
      <c r="J210" s="19">
        <v>44594</v>
      </c>
      <c r="K210" s="19"/>
      <c r="L210" s="54">
        <v>13584.4</v>
      </c>
      <c r="M210" s="25" t="s">
        <v>7230</v>
      </c>
      <c r="N210" s="25" t="s">
        <v>24060</v>
      </c>
      <c r="O210" s="25"/>
      <c r="P210" s="25" t="s">
        <v>24524</v>
      </c>
    </row>
    <row r="211" spans="1:16" ht="15">
      <c r="A211" s="25" t="s">
        <v>24525</v>
      </c>
      <c r="B211" s="25" t="s">
        <v>24525</v>
      </c>
      <c r="C211"/>
      <c r="D211" s="25" t="s">
        <v>7261</v>
      </c>
      <c r="E211" s="25"/>
      <c r="F211" s="25" t="s">
        <v>7288</v>
      </c>
      <c r="G211" s="25" t="s">
        <v>24057</v>
      </c>
      <c r="H211" s="25" t="s">
        <v>8479</v>
      </c>
      <c r="I211" s="25" t="s">
        <v>24070</v>
      </c>
      <c r="J211" s="19">
        <v>44594</v>
      </c>
      <c r="K211" s="19"/>
      <c r="L211" s="54">
        <v>11110.62</v>
      </c>
      <c r="M211" s="25" t="s">
        <v>7230</v>
      </c>
      <c r="N211" s="25" t="s">
        <v>24060</v>
      </c>
      <c r="O211" s="25"/>
      <c r="P211" s="25" t="s">
        <v>24526</v>
      </c>
    </row>
    <row r="212" spans="1:16" ht="15">
      <c r="A212" s="25" t="s">
        <v>24527</v>
      </c>
      <c r="B212" s="25" t="s">
        <v>24527</v>
      </c>
      <c r="C212"/>
      <c r="D212" s="25" t="s">
        <v>7252</v>
      </c>
      <c r="E212" s="25"/>
      <c r="F212" s="25" t="s">
        <v>7288</v>
      </c>
      <c r="G212" s="25" t="s">
        <v>24057</v>
      </c>
      <c r="H212" s="25" t="s">
        <v>7256</v>
      </c>
      <c r="I212" s="25" t="s">
        <v>24224</v>
      </c>
      <c r="J212" s="19">
        <v>44594</v>
      </c>
      <c r="K212" s="19"/>
      <c r="L212" s="54">
        <v>4272.5</v>
      </c>
      <c r="M212" s="25" t="s">
        <v>7230</v>
      </c>
      <c r="N212" s="25" t="s">
        <v>24060</v>
      </c>
      <c r="O212" s="25"/>
      <c r="P212" s="25" t="s">
        <v>24528</v>
      </c>
    </row>
    <row r="213" spans="1:16" ht="15">
      <c r="A213" s="25" t="s">
        <v>24529</v>
      </c>
      <c r="B213" s="25" t="s">
        <v>24529</v>
      </c>
      <c r="C213"/>
      <c r="D213" s="25" t="s">
        <v>7252</v>
      </c>
      <c r="E213" s="25"/>
      <c r="F213" s="25" t="s">
        <v>7288</v>
      </c>
      <c r="G213" s="25" t="s">
        <v>24057</v>
      </c>
      <c r="H213" s="25" t="s">
        <v>7256</v>
      </c>
      <c r="I213" s="25" t="s">
        <v>24224</v>
      </c>
      <c r="J213" s="19">
        <v>44594</v>
      </c>
      <c r="K213" s="19"/>
      <c r="L213" s="54">
        <v>3175.2</v>
      </c>
      <c r="M213" s="25" t="s">
        <v>7230</v>
      </c>
      <c r="N213" s="25" t="s">
        <v>24060</v>
      </c>
      <c r="O213" s="25"/>
      <c r="P213" s="25" t="s">
        <v>24530</v>
      </c>
    </row>
    <row r="214" spans="1:16" ht="15">
      <c r="A214" s="25" t="s">
        <v>24531</v>
      </c>
      <c r="B214" s="25" t="s">
        <v>24531</v>
      </c>
      <c r="C214"/>
      <c r="D214" s="25" t="s">
        <v>7252</v>
      </c>
      <c r="E214" s="25"/>
      <c r="F214" s="25" t="s">
        <v>7288</v>
      </c>
      <c r="G214" s="25" t="s">
        <v>24057</v>
      </c>
      <c r="H214" s="25" t="s">
        <v>7256</v>
      </c>
      <c r="I214" s="25" t="s">
        <v>24082</v>
      </c>
      <c r="J214" s="19">
        <v>44594</v>
      </c>
      <c r="K214" s="19"/>
      <c r="L214" s="54">
        <v>4227.01</v>
      </c>
      <c r="M214" s="25" t="s">
        <v>7230</v>
      </c>
      <c r="N214" s="25" t="s">
        <v>24060</v>
      </c>
      <c r="O214" s="25"/>
      <c r="P214" s="25" t="s">
        <v>24532</v>
      </c>
    </row>
    <row r="215" spans="1:16" ht="15">
      <c r="A215" s="25" t="s">
        <v>24533</v>
      </c>
      <c r="B215" s="25" t="s">
        <v>24533</v>
      </c>
      <c r="C215"/>
      <c r="D215" s="25" t="s">
        <v>7478</v>
      </c>
      <c r="E215" s="25"/>
      <c r="F215" s="25" t="s">
        <v>7288</v>
      </c>
      <c r="G215" s="25" t="s">
        <v>24057</v>
      </c>
      <c r="H215" s="25" t="s">
        <v>7500</v>
      </c>
      <c r="I215" s="25" t="s">
        <v>24181</v>
      </c>
      <c r="J215" s="19">
        <v>44594</v>
      </c>
      <c r="K215" s="19"/>
      <c r="L215" s="54">
        <v>15145</v>
      </c>
      <c r="M215" s="25" t="s">
        <v>7230</v>
      </c>
      <c r="N215" s="25" t="s">
        <v>24060</v>
      </c>
      <c r="O215" s="25"/>
      <c r="P215" s="25" t="s">
        <v>24534</v>
      </c>
    </row>
    <row r="216" spans="1:16" ht="15">
      <c r="A216" s="25" t="s">
        <v>24535</v>
      </c>
      <c r="B216" s="25" t="s">
        <v>24535</v>
      </c>
      <c r="C216"/>
      <c r="D216" s="25" t="s">
        <v>7425</v>
      </c>
      <c r="E216" s="25"/>
      <c r="F216" s="25" t="s">
        <v>7288</v>
      </c>
      <c r="G216" s="25" t="s">
        <v>24057</v>
      </c>
      <c r="H216" s="25" t="s">
        <v>7576</v>
      </c>
      <c r="I216" s="25" t="s">
        <v>24301</v>
      </c>
      <c r="J216" s="19">
        <v>44594</v>
      </c>
      <c r="K216" s="19"/>
      <c r="L216" s="54">
        <v>1119.6400000000001</v>
      </c>
      <c r="M216" s="25" t="s">
        <v>7230</v>
      </c>
      <c r="N216" s="25" t="s">
        <v>24060</v>
      </c>
      <c r="O216" s="25"/>
      <c r="P216" s="25" t="s">
        <v>24536</v>
      </c>
    </row>
    <row r="217" spans="1:16" ht="15">
      <c r="A217" s="25" t="s">
        <v>24537</v>
      </c>
      <c r="B217" s="25" t="s">
        <v>24537</v>
      </c>
      <c r="C217"/>
      <c r="D217" s="25" t="s">
        <v>7425</v>
      </c>
      <c r="E217" s="25"/>
      <c r="F217" s="25" t="s">
        <v>7288</v>
      </c>
      <c r="G217" s="25" t="s">
        <v>24057</v>
      </c>
      <c r="H217" s="25" t="s">
        <v>7576</v>
      </c>
      <c r="I217" s="25" t="s">
        <v>24301</v>
      </c>
      <c r="J217" s="19">
        <v>44594</v>
      </c>
      <c r="K217" s="19"/>
      <c r="L217" s="54">
        <v>2400.0300000000002</v>
      </c>
      <c r="M217" s="25" t="s">
        <v>7230</v>
      </c>
      <c r="N217" s="25" t="s">
        <v>24060</v>
      </c>
      <c r="O217" s="25"/>
      <c r="P217" s="25" t="s">
        <v>24538</v>
      </c>
    </row>
    <row r="218" spans="1:16" ht="15">
      <c r="A218" s="25" t="s">
        <v>24539</v>
      </c>
      <c r="B218" s="25" t="s">
        <v>24539</v>
      </c>
      <c r="C218"/>
      <c r="D218" s="25" t="s">
        <v>7425</v>
      </c>
      <c r="E218" s="25"/>
      <c r="F218" s="25" t="s">
        <v>7288</v>
      </c>
      <c r="G218" s="25" t="s">
        <v>24057</v>
      </c>
      <c r="H218" s="25" t="s">
        <v>7576</v>
      </c>
      <c r="I218" s="25" t="s">
        <v>24540</v>
      </c>
      <c r="J218" s="19">
        <v>44594</v>
      </c>
      <c r="K218" s="19"/>
      <c r="L218" s="54">
        <v>2200</v>
      </c>
      <c r="M218" s="25" t="s">
        <v>7230</v>
      </c>
      <c r="N218" s="25" t="s">
        <v>24060</v>
      </c>
      <c r="O218" s="25"/>
      <c r="P218" s="25" t="s">
        <v>24541</v>
      </c>
    </row>
    <row r="219" spans="1:16" ht="15">
      <c r="A219" s="25" t="s">
        <v>24542</v>
      </c>
      <c r="B219" s="25" t="s">
        <v>24542</v>
      </c>
      <c r="C219"/>
      <c r="D219" s="25" t="s">
        <v>7261</v>
      </c>
      <c r="E219" s="25"/>
      <c r="F219" s="25" t="s">
        <v>7288</v>
      </c>
      <c r="G219" s="25" t="s">
        <v>24057</v>
      </c>
      <c r="H219" s="25" t="s">
        <v>8423</v>
      </c>
      <c r="I219" s="25" t="s">
        <v>24143</v>
      </c>
      <c r="J219" s="19">
        <v>44594</v>
      </c>
      <c r="K219" s="19"/>
      <c r="L219" s="54">
        <v>750</v>
      </c>
      <c r="M219" s="25" t="s">
        <v>7230</v>
      </c>
      <c r="N219" s="25" t="s">
        <v>24060</v>
      </c>
      <c r="O219" s="25"/>
      <c r="P219" s="25" t="s">
        <v>24543</v>
      </c>
    </row>
    <row r="220" spans="1:16" ht="15">
      <c r="A220" s="25" t="s">
        <v>24544</v>
      </c>
      <c r="B220" s="25" t="s">
        <v>24544</v>
      </c>
      <c r="C220"/>
      <c r="D220" s="25" t="s">
        <v>7261</v>
      </c>
      <c r="E220" s="25"/>
      <c r="F220" s="25" t="s">
        <v>7288</v>
      </c>
      <c r="G220" s="25" t="s">
        <v>24057</v>
      </c>
      <c r="H220" s="25" t="s">
        <v>8423</v>
      </c>
      <c r="I220" s="25" t="s">
        <v>24143</v>
      </c>
      <c r="J220" s="19">
        <v>44594</v>
      </c>
      <c r="K220" s="19"/>
      <c r="L220" s="54">
        <v>1250</v>
      </c>
      <c r="M220" s="25" t="s">
        <v>7230</v>
      </c>
      <c r="N220" s="25" t="s">
        <v>24060</v>
      </c>
      <c r="O220" s="25"/>
      <c r="P220" s="25" t="s">
        <v>24545</v>
      </c>
    </row>
    <row r="221" spans="1:16" ht="15">
      <c r="A221" s="25" t="s">
        <v>24546</v>
      </c>
      <c r="B221" s="25" t="s">
        <v>24546</v>
      </c>
      <c r="C221"/>
      <c r="D221" s="25" t="s">
        <v>7425</v>
      </c>
      <c r="E221" s="25"/>
      <c r="F221" s="25" t="s">
        <v>7288</v>
      </c>
      <c r="G221" s="25" t="s">
        <v>24057</v>
      </c>
      <c r="H221" s="25" t="s">
        <v>7428</v>
      </c>
      <c r="I221" s="25" t="s">
        <v>24122</v>
      </c>
      <c r="J221" s="19">
        <v>44595</v>
      </c>
      <c r="K221" s="19"/>
      <c r="L221" s="54">
        <v>6036.25</v>
      </c>
      <c r="M221" s="25" t="s">
        <v>7230</v>
      </c>
      <c r="N221" s="25" t="s">
        <v>24060</v>
      </c>
      <c r="O221" s="25"/>
      <c r="P221" s="25" t="s">
        <v>24547</v>
      </c>
    </row>
    <row r="222" spans="1:16" ht="15">
      <c r="A222" s="25" t="s">
        <v>24548</v>
      </c>
      <c r="B222" s="25" t="s">
        <v>24548</v>
      </c>
      <c r="C222" s="22">
        <v>1</v>
      </c>
      <c r="D222" s="25" t="s">
        <v>7425</v>
      </c>
      <c r="E222" s="25"/>
      <c r="F222" s="25" t="s">
        <v>7288</v>
      </c>
      <c r="G222" s="25" t="s">
        <v>24057</v>
      </c>
      <c r="H222" s="25" t="s">
        <v>7428</v>
      </c>
      <c r="I222" s="25" t="s">
        <v>24122</v>
      </c>
      <c r="J222" s="19">
        <v>44595</v>
      </c>
      <c r="K222" s="19"/>
      <c r="L222" s="54">
        <v>21169.34</v>
      </c>
      <c r="M222" s="25" t="s">
        <v>7230</v>
      </c>
      <c r="N222" s="25" t="s">
        <v>24060</v>
      </c>
      <c r="O222" s="25"/>
      <c r="P222" s="25" t="s">
        <v>24549</v>
      </c>
    </row>
    <row r="223" spans="1:16" ht="15">
      <c r="A223" s="25" t="s">
        <v>24550</v>
      </c>
      <c r="B223" s="25" t="s">
        <v>24550</v>
      </c>
      <c r="C223"/>
      <c r="D223" s="25" t="s">
        <v>7478</v>
      </c>
      <c r="E223" s="25"/>
      <c r="F223" s="25" t="s">
        <v>7288</v>
      </c>
      <c r="G223" s="25" t="s">
        <v>24057</v>
      </c>
      <c r="H223" s="25" t="s">
        <v>8140</v>
      </c>
      <c r="I223" s="25" t="s">
        <v>24181</v>
      </c>
      <c r="J223" s="19">
        <v>44595</v>
      </c>
      <c r="K223" s="19"/>
      <c r="L223" s="54">
        <v>1584.66</v>
      </c>
      <c r="M223" s="25" t="s">
        <v>7230</v>
      </c>
      <c r="N223" s="25" t="s">
        <v>24060</v>
      </c>
      <c r="O223" s="25"/>
      <c r="P223" s="25" t="s">
        <v>24551</v>
      </c>
    </row>
    <row r="224" spans="1:16" ht="15">
      <c r="A224" s="25" t="s">
        <v>24552</v>
      </c>
      <c r="B224" s="25" t="s">
        <v>24552</v>
      </c>
      <c r="C224"/>
      <c r="D224" s="25" t="s">
        <v>7261</v>
      </c>
      <c r="E224" s="25"/>
      <c r="F224" s="25" t="s">
        <v>7288</v>
      </c>
      <c r="G224" s="25" t="s">
        <v>24057</v>
      </c>
      <c r="H224" s="25" t="s">
        <v>7500</v>
      </c>
      <c r="I224" s="25" t="s">
        <v>24553</v>
      </c>
      <c r="J224" s="19">
        <v>44595</v>
      </c>
      <c r="K224" s="19"/>
      <c r="L224" s="54">
        <v>13454.4</v>
      </c>
      <c r="M224" s="25" t="s">
        <v>7230</v>
      </c>
      <c r="N224" s="25" t="s">
        <v>24060</v>
      </c>
      <c r="O224" s="25"/>
      <c r="P224" s="25" t="s">
        <v>24554</v>
      </c>
    </row>
    <row r="225" spans="1:16" ht="15">
      <c r="A225" s="25" t="s">
        <v>24555</v>
      </c>
      <c r="B225" s="25" t="s">
        <v>24555</v>
      </c>
      <c r="C225"/>
      <c r="D225" s="25" t="s">
        <v>7252</v>
      </c>
      <c r="E225" s="25"/>
      <c r="F225" s="25" t="s">
        <v>7288</v>
      </c>
      <c r="G225" s="25" t="s">
        <v>24057</v>
      </c>
      <c r="H225" s="25" t="s">
        <v>8794</v>
      </c>
      <c r="I225" s="25" t="s">
        <v>24282</v>
      </c>
      <c r="J225" s="19">
        <v>44595</v>
      </c>
      <c r="K225" s="19"/>
      <c r="L225" s="54">
        <v>1560</v>
      </c>
      <c r="M225" s="25" t="s">
        <v>7230</v>
      </c>
      <c r="N225" s="25" t="s">
        <v>24060</v>
      </c>
      <c r="O225" s="25"/>
      <c r="P225" s="25" t="s">
        <v>24556</v>
      </c>
    </row>
    <row r="226" spans="1:16" ht="15">
      <c r="A226" s="25" t="s">
        <v>24557</v>
      </c>
      <c r="B226" s="25" t="s">
        <v>24557</v>
      </c>
      <c r="C226"/>
      <c r="D226" s="25" t="s">
        <v>7261</v>
      </c>
      <c r="E226" s="25"/>
      <c r="F226" s="25" t="s">
        <v>7288</v>
      </c>
      <c r="G226" s="25" t="s">
        <v>24057</v>
      </c>
      <c r="H226" s="25" t="s">
        <v>7500</v>
      </c>
      <c r="I226" s="25" t="s">
        <v>24558</v>
      </c>
      <c r="J226" s="19">
        <v>44595</v>
      </c>
      <c r="K226" s="19"/>
      <c r="L226" s="54">
        <v>12000</v>
      </c>
      <c r="M226" s="25" t="s">
        <v>7230</v>
      </c>
      <c r="N226" s="25" t="s">
        <v>24060</v>
      </c>
      <c r="O226" s="25"/>
      <c r="P226" s="25" t="s">
        <v>24559</v>
      </c>
    </row>
    <row r="227" spans="1:16" ht="15">
      <c r="A227" s="25" t="s">
        <v>24560</v>
      </c>
      <c r="B227" s="25" t="s">
        <v>24560</v>
      </c>
      <c r="C227"/>
      <c r="D227" s="25" t="s">
        <v>7261</v>
      </c>
      <c r="E227" s="25"/>
      <c r="F227" s="25" t="s">
        <v>7288</v>
      </c>
      <c r="G227" s="25" t="s">
        <v>24057</v>
      </c>
      <c r="H227" s="25" t="s">
        <v>8596</v>
      </c>
      <c r="I227" s="25" t="s">
        <v>24561</v>
      </c>
      <c r="J227" s="19">
        <v>44596</v>
      </c>
      <c r="K227" s="19"/>
      <c r="L227" s="54">
        <v>900</v>
      </c>
      <c r="M227" s="25" t="s">
        <v>7230</v>
      </c>
      <c r="N227" s="25" t="s">
        <v>24060</v>
      </c>
      <c r="O227" s="25"/>
      <c r="P227" s="25" t="s">
        <v>24562</v>
      </c>
    </row>
    <row r="228" spans="1:16" ht="15">
      <c r="A228" s="25" t="s">
        <v>24563</v>
      </c>
      <c r="B228" s="25" t="s">
        <v>24563</v>
      </c>
      <c r="C228"/>
      <c r="D228" s="25" t="s">
        <v>7261</v>
      </c>
      <c r="E228" s="25"/>
      <c r="F228" s="25" t="s">
        <v>7288</v>
      </c>
      <c r="G228" s="25" t="s">
        <v>24057</v>
      </c>
      <c r="H228" s="25" t="s">
        <v>8443</v>
      </c>
      <c r="I228" s="25" t="s">
        <v>24484</v>
      </c>
      <c r="J228" s="19">
        <v>44596</v>
      </c>
      <c r="K228" s="19"/>
      <c r="L228" s="54">
        <v>10484.75</v>
      </c>
      <c r="M228" s="25" t="s">
        <v>7230</v>
      </c>
      <c r="N228" s="25" t="s">
        <v>24060</v>
      </c>
      <c r="O228" s="25"/>
      <c r="P228" s="25"/>
    </row>
    <row r="229" spans="1:16" ht="15">
      <c r="A229" s="25" t="s">
        <v>24564</v>
      </c>
      <c r="B229" s="25" t="s">
        <v>24564</v>
      </c>
      <c r="C229"/>
      <c r="D229" s="25" t="s">
        <v>7269</v>
      </c>
      <c r="E229" s="25"/>
      <c r="F229" s="25" t="s">
        <v>7288</v>
      </c>
      <c r="G229" s="25" t="s">
        <v>24057</v>
      </c>
      <c r="H229" s="25" t="s">
        <v>8140</v>
      </c>
      <c r="I229" s="25" t="s">
        <v>24122</v>
      </c>
      <c r="J229" s="19">
        <v>44595</v>
      </c>
      <c r="K229" s="19"/>
      <c r="L229" s="54">
        <v>8165</v>
      </c>
      <c r="M229" s="25" t="s">
        <v>7230</v>
      </c>
      <c r="N229" s="25" t="s">
        <v>24060</v>
      </c>
      <c r="O229" s="25"/>
      <c r="P229" s="25" t="s">
        <v>24565</v>
      </c>
    </row>
    <row r="230" spans="1:16" ht="15">
      <c r="A230" s="25" t="s">
        <v>24566</v>
      </c>
      <c r="B230" s="25" t="s">
        <v>24566</v>
      </c>
      <c r="C230"/>
      <c r="D230" s="25" t="s">
        <v>7261</v>
      </c>
      <c r="E230" s="25"/>
      <c r="F230" s="25" t="s">
        <v>7288</v>
      </c>
      <c r="G230" s="25" t="s">
        <v>24057</v>
      </c>
      <c r="H230" s="25" t="s">
        <v>8596</v>
      </c>
      <c r="I230" s="25" t="s">
        <v>24561</v>
      </c>
      <c r="J230" s="19">
        <v>44596</v>
      </c>
      <c r="K230" s="19"/>
      <c r="L230" s="54">
        <v>1225</v>
      </c>
      <c r="M230" s="25" t="s">
        <v>7230</v>
      </c>
      <c r="N230" s="25" t="s">
        <v>24060</v>
      </c>
      <c r="O230" s="25"/>
      <c r="P230" s="25" t="s">
        <v>24567</v>
      </c>
    </row>
    <row r="231" spans="1:16" ht="15">
      <c r="A231" s="25" t="s">
        <v>24568</v>
      </c>
      <c r="B231" s="25" t="s">
        <v>24568</v>
      </c>
      <c r="C231"/>
      <c r="D231" s="25" t="s">
        <v>8585</v>
      </c>
      <c r="E231" s="25"/>
      <c r="F231" s="25" t="s">
        <v>7288</v>
      </c>
      <c r="G231" s="25" t="s">
        <v>24057</v>
      </c>
      <c r="H231" s="25" t="s">
        <v>8577</v>
      </c>
      <c r="I231" s="25" t="s">
        <v>24205</v>
      </c>
      <c r="J231" s="19">
        <v>44595</v>
      </c>
      <c r="K231" s="19"/>
      <c r="L231" s="54">
        <v>1935</v>
      </c>
      <c r="M231" s="25" t="s">
        <v>7230</v>
      </c>
      <c r="N231" s="25" t="s">
        <v>24060</v>
      </c>
      <c r="O231" s="25"/>
      <c r="P231" s="25" t="s">
        <v>24569</v>
      </c>
    </row>
    <row r="232" spans="1:16" ht="15">
      <c r="A232" s="25" t="s">
        <v>24570</v>
      </c>
      <c r="B232" s="25" t="s">
        <v>24570</v>
      </c>
      <c r="C232"/>
      <c r="D232" s="25" t="s">
        <v>7425</v>
      </c>
      <c r="E232" s="25"/>
      <c r="F232" s="25" t="s">
        <v>7288</v>
      </c>
      <c r="G232" s="25" t="s">
        <v>24057</v>
      </c>
      <c r="H232" s="25" t="s">
        <v>7576</v>
      </c>
      <c r="I232" s="25" t="s">
        <v>24571</v>
      </c>
      <c r="J232" s="19">
        <v>44595</v>
      </c>
      <c r="K232" s="19"/>
      <c r="L232" s="54">
        <v>7494.53</v>
      </c>
      <c r="M232" s="25" t="s">
        <v>7230</v>
      </c>
      <c r="N232" s="25" t="s">
        <v>24060</v>
      </c>
      <c r="O232" s="25"/>
      <c r="P232" s="25" t="s">
        <v>24572</v>
      </c>
    </row>
    <row r="233" spans="1:16" ht="15">
      <c r="A233" s="25" t="s">
        <v>24573</v>
      </c>
      <c r="B233" s="25" t="s">
        <v>24573</v>
      </c>
      <c r="C233"/>
      <c r="D233" s="25" t="s">
        <v>7269</v>
      </c>
      <c r="E233" s="25"/>
      <c r="F233" s="25" t="s">
        <v>7288</v>
      </c>
      <c r="G233" s="25" t="s">
        <v>24057</v>
      </c>
      <c r="H233" s="25" t="s">
        <v>7500</v>
      </c>
      <c r="I233" s="25" t="s">
        <v>24301</v>
      </c>
      <c r="J233" s="19">
        <v>44595</v>
      </c>
      <c r="K233" s="19"/>
      <c r="L233" s="54">
        <v>34683.589999999997</v>
      </c>
      <c r="M233" s="25" t="s">
        <v>7230</v>
      </c>
      <c r="N233" s="25" t="s">
        <v>24060</v>
      </c>
      <c r="O233" s="25"/>
      <c r="P233" s="25" t="s">
        <v>24574</v>
      </c>
    </row>
    <row r="234" spans="1:16" ht="15">
      <c r="A234" s="25" t="s">
        <v>24575</v>
      </c>
      <c r="B234" s="25" t="s">
        <v>24575</v>
      </c>
      <c r="C234"/>
      <c r="D234" s="25" t="s">
        <v>7478</v>
      </c>
      <c r="E234" s="25"/>
      <c r="F234" s="25" t="s">
        <v>7288</v>
      </c>
      <c r="G234" s="25" t="s">
        <v>24057</v>
      </c>
      <c r="H234" s="25" t="s">
        <v>7500</v>
      </c>
      <c r="I234" s="25" t="s">
        <v>24301</v>
      </c>
      <c r="J234" s="19">
        <v>44595</v>
      </c>
      <c r="K234" s="19"/>
      <c r="L234" s="54">
        <v>3671.77</v>
      </c>
      <c r="M234" s="25" t="s">
        <v>7230</v>
      </c>
      <c r="N234" s="25" t="s">
        <v>24060</v>
      </c>
      <c r="O234" s="25"/>
      <c r="P234" s="25" t="s">
        <v>24576</v>
      </c>
    </row>
    <row r="235" spans="1:16" ht="15">
      <c r="A235" s="25" t="s">
        <v>24577</v>
      </c>
      <c r="B235" s="25" t="s">
        <v>24577</v>
      </c>
      <c r="C235"/>
      <c r="D235" s="25" t="s">
        <v>7365</v>
      </c>
      <c r="E235" s="25"/>
      <c r="F235" s="25" t="s">
        <v>7288</v>
      </c>
      <c r="G235" s="25" t="s">
        <v>24057</v>
      </c>
      <c r="H235" s="25" t="s">
        <v>8808</v>
      </c>
      <c r="I235" s="25" t="s">
        <v>24578</v>
      </c>
      <c r="J235" s="19">
        <v>44596</v>
      </c>
      <c r="K235" s="19"/>
      <c r="L235" s="54">
        <v>3050</v>
      </c>
      <c r="M235" s="25" t="s">
        <v>7230</v>
      </c>
      <c r="N235" s="25" t="s">
        <v>24060</v>
      </c>
      <c r="O235" s="25"/>
      <c r="P235" s="25" t="s">
        <v>24579</v>
      </c>
    </row>
    <row r="236" spans="1:16" ht="15">
      <c r="A236" s="25" t="s">
        <v>24580</v>
      </c>
      <c r="B236" s="25" t="s">
        <v>24580</v>
      </c>
      <c r="C236"/>
      <c r="D236" s="25" t="s">
        <v>7261</v>
      </c>
      <c r="E236" s="25"/>
      <c r="F236" s="25" t="s">
        <v>7288</v>
      </c>
      <c r="G236" s="25" t="s">
        <v>24057</v>
      </c>
      <c r="H236" s="25" t="s">
        <v>8596</v>
      </c>
      <c r="I236" s="25" t="s">
        <v>24561</v>
      </c>
      <c r="J236" s="19">
        <v>44596</v>
      </c>
      <c r="K236" s="19"/>
      <c r="L236" s="54">
        <v>1225</v>
      </c>
      <c r="M236" s="25" t="s">
        <v>7230</v>
      </c>
      <c r="N236" s="25" t="s">
        <v>24060</v>
      </c>
      <c r="O236" s="25"/>
      <c r="P236" s="25" t="s">
        <v>24581</v>
      </c>
    </row>
    <row r="237" spans="1:16" ht="15">
      <c r="A237" s="25" t="s">
        <v>24582</v>
      </c>
      <c r="B237" s="25" t="s">
        <v>24582</v>
      </c>
      <c r="C237"/>
      <c r="D237" s="25" t="s">
        <v>8723</v>
      </c>
      <c r="E237" s="25"/>
      <c r="F237" s="25" t="s">
        <v>7288</v>
      </c>
      <c r="G237" s="25" t="s">
        <v>24057</v>
      </c>
      <c r="H237" s="25" t="s">
        <v>8503</v>
      </c>
      <c r="I237" s="25" t="s">
        <v>24221</v>
      </c>
      <c r="J237" s="19">
        <v>44596</v>
      </c>
      <c r="K237" s="19"/>
      <c r="L237" s="54">
        <v>6869</v>
      </c>
      <c r="M237" s="25" t="s">
        <v>7230</v>
      </c>
      <c r="N237" s="25" t="s">
        <v>24060</v>
      </c>
      <c r="O237" s="25"/>
      <c r="P237" s="25" t="s">
        <v>24583</v>
      </c>
    </row>
    <row r="238" spans="1:16" ht="15">
      <c r="A238" s="25" t="s">
        <v>24584</v>
      </c>
      <c r="B238" s="25" t="s">
        <v>24584</v>
      </c>
      <c r="C238"/>
      <c r="D238" s="25" t="s">
        <v>8575</v>
      </c>
      <c r="E238" s="25"/>
      <c r="F238" s="25" t="s">
        <v>7288</v>
      </c>
      <c r="G238" s="25" t="s">
        <v>24057</v>
      </c>
      <c r="H238" s="25" t="s">
        <v>8577</v>
      </c>
      <c r="I238" s="25" t="s">
        <v>24585</v>
      </c>
      <c r="J238" s="19">
        <v>44596</v>
      </c>
      <c r="K238" s="19"/>
      <c r="L238" s="54">
        <v>5823.52</v>
      </c>
      <c r="M238" s="25" t="s">
        <v>7230</v>
      </c>
      <c r="N238" s="25" t="s">
        <v>24060</v>
      </c>
      <c r="O238" s="25"/>
      <c r="P238" s="25" t="s">
        <v>24586</v>
      </c>
    </row>
    <row r="239" spans="1:16" ht="15">
      <c r="A239" s="25" t="s">
        <v>24587</v>
      </c>
      <c r="B239" s="25" t="s">
        <v>24587</v>
      </c>
      <c r="C239"/>
      <c r="D239" s="25" t="s">
        <v>8575</v>
      </c>
      <c r="E239" s="25"/>
      <c r="F239" s="25" t="s">
        <v>7288</v>
      </c>
      <c r="G239" s="25" t="s">
        <v>24057</v>
      </c>
      <c r="H239" s="25" t="s">
        <v>8577</v>
      </c>
      <c r="I239" s="25" t="s">
        <v>24588</v>
      </c>
      <c r="J239" s="19">
        <v>44596</v>
      </c>
      <c r="K239" s="19"/>
      <c r="L239" s="54">
        <v>8100</v>
      </c>
      <c r="M239" s="25" t="s">
        <v>7230</v>
      </c>
      <c r="N239" s="25" t="s">
        <v>24060</v>
      </c>
      <c r="O239" s="25"/>
      <c r="P239" s="25" t="s">
        <v>24589</v>
      </c>
    </row>
    <row r="240" spans="1:16" ht="15">
      <c r="A240" s="25" t="s">
        <v>24590</v>
      </c>
      <c r="B240" s="25" t="s">
        <v>24590</v>
      </c>
      <c r="C240"/>
      <c r="D240" s="25" t="s">
        <v>8476</v>
      </c>
      <c r="E240" s="25"/>
      <c r="F240" s="25" t="s">
        <v>7288</v>
      </c>
      <c r="G240" s="25" t="s">
        <v>24057</v>
      </c>
      <c r="H240" s="25" t="s">
        <v>8733</v>
      </c>
      <c r="I240" s="25" t="s">
        <v>24591</v>
      </c>
      <c r="J240" s="19">
        <v>44596</v>
      </c>
      <c r="K240" s="19"/>
      <c r="L240" s="54">
        <v>5698.6</v>
      </c>
      <c r="M240" s="25" t="s">
        <v>7230</v>
      </c>
      <c r="N240" s="25" t="s">
        <v>24060</v>
      </c>
      <c r="O240" s="25"/>
      <c r="P240" s="25" t="s">
        <v>24592</v>
      </c>
    </row>
    <row r="241" spans="1:16" ht="15">
      <c r="A241" s="25" t="s">
        <v>24593</v>
      </c>
      <c r="B241" s="25" t="s">
        <v>24593</v>
      </c>
      <c r="C241"/>
      <c r="D241" s="25" t="s">
        <v>7261</v>
      </c>
      <c r="E241" s="25"/>
      <c r="F241" s="25" t="s">
        <v>7288</v>
      </c>
      <c r="G241" s="25" t="s">
        <v>24057</v>
      </c>
      <c r="H241" s="25" t="s">
        <v>8503</v>
      </c>
      <c r="I241" s="25" t="s">
        <v>24070</v>
      </c>
      <c r="J241" s="19">
        <v>44596</v>
      </c>
      <c r="K241" s="19"/>
      <c r="L241" s="54">
        <v>82280</v>
      </c>
      <c r="M241" s="25" t="s">
        <v>7230</v>
      </c>
      <c r="N241" s="25" t="s">
        <v>24060</v>
      </c>
      <c r="O241" s="25"/>
      <c r="P241" s="25" t="s">
        <v>24594</v>
      </c>
    </row>
    <row r="242" spans="1:16" ht="15">
      <c r="A242" s="25" t="s">
        <v>24595</v>
      </c>
      <c r="B242" s="25" t="s">
        <v>24595</v>
      </c>
      <c r="C242"/>
      <c r="D242" s="25" t="s">
        <v>7252</v>
      </c>
      <c r="E242" s="25"/>
      <c r="F242" s="25" t="s">
        <v>7288</v>
      </c>
      <c r="G242" s="25" t="s">
        <v>24057</v>
      </c>
      <c r="H242" s="25" t="s">
        <v>7468</v>
      </c>
      <c r="I242" s="25" t="s">
        <v>24075</v>
      </c>
      <c r="J242" s="19">
        <v>44596</v>
      </c>
      <c r="K242" s="19"/>
      <c r="L242" s="54">
        <v>950</v>
      </c>
      <c r="M242" s="25" t="s">
        <v>7230</v>
      </c>
      <c r="N242" s="25" t="s">
        <v>24060</v>
      </c>
      <c r="O242" s="25"/>
      <c r="P242" s="25" t="s">
        <v>24596</v>
      </c>
    </row>
    <row r="243" spans="1:16" ht="15">
      <c r="A243" s="25" t="s">
        <v>24597</v>
      </c>
      <c r="B243" s="25" t="s">
        <v>24597</v>
      </c>
      <c r="C243"/>
      <c r="D243" s="25" t="s">
        <v>7261</v>
      </c>
      <c r="E243" s="25"/>
      <c r="F243" s="25" t="s">
        <v>7288</v>
      </c>
      <c r="G243" s="25" t="s">
        <v>24057</v>
      </c>
      <c r="H243" s="25" t="s">
        <v>8664</v>
      </c>
      <c r="I243" s="25" t="s">
        <v>24082</v>
      </c>
      <c r="J243" s="19">
        <v>44596</v>
      </c>
      <c r="K243" s="19"/>
      <c r="L243" s="54">
        <v>6824.15</v>
      </c>
      <c r="M243" s="25" t="s">
        <v>7230</v>
      </c>
      <c r="N243" s="25" t="s">
        <v>24060</v>
      </c>
      <c r="O243" s="25"/>
      <c r="P243" s="25" t="s">
        <v>24598</v>
      </c>
    </row>
    <row r="244" spans="1:16" ht="15">
      <c r="A244" s="25" t="s">
        <v>24599</v>
      </c>
      <c r="B244" s="25" t="s">
        <v>24599</v>
      </c>
      <c r="C244"/>
      <c r="D244" s="25" t="s">
        <v>7478</v>
      </c>
      <c r="E244" s="25"/>
      <c r="F244" s="25" t="s">
        <v>7288</v>
      </c>
      <c r="G244" s="25" t="s">
        <v>24057</v>
      </c>
      <c r="H244" s="25" t="s">
        <v>8140</v>
      </c>
      <c r="I244" s="25" t="s">
        <v>24600</v>
      </c>
      <c r="J244" s="19">
        <v>44596</v>
      </c>
      <c r="K244" s="19"/>
      <c r="L244" s="54">
        <v>54040</v>
      </c>
      <c r="M244" s="25" t="s">
        <v>7230</v>
      </c>
      <c r="N244" s="25" t="s">
        <v>24060</v>
      </c>
      <c r="O244" s="25"/>
      <c r="P244" s="25" t="s">
        <v>24601</v>
      </c>
    </row>
    <row r="245" spans="1:16" ht="15">
      <c r="A245" s="25" t="s">
        <v>24602</v>
      </c>
      <c r="B245" s="25" t="s">
        <v>24602</v>
      </c>
      <c r="C245"/>
      <c r="D245" s="25" t="s">
        <v>7261</v>
      </c>
      <c r="E245" s="25"/>
      <c r="F245" s="25" t="s">
        <v>7288</v>
      </c>
      <c r="G245" s="25" t="s">
        <v>24057</v>
      </c>
      <c r="H245" s="25" t="s">
        <v>8135</v>
      </c>
      <c r="I245" s="25" t="s">
        <v>24603</v>
      </c>
      <c r="J245" s="19">
        <v>44596</v>
      </c>
      <c r="K245" s="19"/>
      <c r="L245" s="54">
        <v>9601.7199999999993</v>
      </c>
      <c r="M245" s="25" t="s">
        <v>7230</v>
      </c>
      <c r="N245" s="25" t="s">
        <v>24060</v>
      </c>
      <c r="O245" s="25"/>
      <c r="P245" s="25" t="s">
        <v>24604</v>
      </c>
    </row>
    <row r="246" spans="1:16" ht="15">
      <c r="A246" s="25" t="s">
        <v>24605</v>
      </c>
      <c r="B246" s="25" t="s">
        <v>24605</v>
      </c>
      <c r="C246" s="22">
        <v>1</v>
      </c>
      <c r="D246" s="25" t="s">
        <v>7252</v>
      </c>
      <c r="E246" s="25"/>
      <c r="F246" s="25" t="s">
        <v>7288</v>
      </c>
      <c r="G246" s="25" t="s">
        <v>24057</v>
      </c>
      <c r="H246" s="25" t="s">
        <v>8794</v>
      </c>
      <c r="I246" s="25" t="s">
        <v>24282</v>
      </c>
      <c r="J246" s="19">
        <v>44596</v>
      </c>
      <c r="K246" s="19"/>
      <c r="L246" s="54">
        <v>5040</v>
      </c>
      <c r="M246" s="25" t="s">
        <v>7230</v>
      </c>
      <c r="N246" s="25" t="s">
        <v>24060</v>
      </c>
      <c r="O246" s="25"/>
      <c r="P246" s="25" t="s">
        <v>24606</v>
      </c>
    </row>
    <row r="247" spans="1:16" ht="15">
      <c r="A247" s="25" t="s">
        <v>24607</v>
      </c>
      <c r="B247" s="25" t="s">
        <v>24607</v>
      </c>
      <c r="C247"/>
      <c r="D247" s="25" t="s">
        <v>7261</v>
      </c>
      <c r="E247" s="25"/>
      <c r="F247" s="25" t="s">
        <v>7288</v>
      </c>
      <c r="G247" s="25" t="s">
        <v>24057</v>
      </c>
      <c r="H247" s="25" t="s">
        <v>8503</v>
      </c>
      <c r="I247" s="25" t="s">
        <v>24070</v>
      </c>
      <c r="J247" s="19">
        <v>44596</v>
      </c>
      <c r="K247" s="19"/>
      <c r="L247" s="54">
        <v>50988</v>
      </c>
      <c r="M247" s="25" t="s">
        <v>7230</v>
      </c>
      <c r="N247" s="25" t="s">
        <v>24060</v>
      </c>
      <c r="O247" s="25"/>
      <c r="P247" s="25" t="s">
        <v>24608</v>
      </c>
    </row>
    <row r="248" spans="1:16" ht="15">
      <c r="A248" s="25" t="s">
        <v>24609</v>
      </c>
      <c r="B248" s="25" t="s">
        <v>24609</v>
      </c>
      <c r="C248"/>
      <c r="D248" s="25" t="s">
        <v>7261</v>
      </c>
      <c r="E248" s="25"/>
      <c r="F248" s="25" t="s">
        <v>7288</v>
      </c>
      <c r="G248" s="25" t="s">
        <v>24057</v>
      </c>
      <c r="H248" s="25" t="s">
        <v>8135</v>
      </c>
      <c r="I248" s="25" t="s">
        <v>24603</v>
      </c>
      <c r="J248" s="19">
        <v>44596</v>
      </c>
      <c r="K248" s="19"/>
      <c r="L248" s="54">
        <v>11150.03</v>
      </c>
      <c r="M248" s="25" t="s">
        <v>7230</v>
      </c>
      <c r="N248" s="25" t="s">
        <v>24060</v>
      </c>
      <c r="O248" s="25"/>
      <c r="P248" s="25" t="s">
        <v>24610</v>
      </c>
    </row>
    <row r="249" spans="1:16" ht="15">
      <c r="A249" s="25" t="s">
        <v>24611</v>
      </c>
      <c r="B249" s="25" t="s">
        <v>24611</v>
      </c>
      <c r="C249"/>
      <c r="D249" s="25" t="s">
        <v>7261</v>
      </c>
      <c r="E249" s="25"/>
      <c r="F249" s="25" t="s">
        <v>7288</v>
      </c>
      <c r="G249" s="25" t="s">
        <v>24057</v>
      </c>
      <c r="H249" s="25" t="s">
        <v>8739</v>
      </c>
      <c r="I249" s="25" t="s">
        <v>24096</v>
      </c>
      <c r="J249" s="19">
        <v>44596</v>
      </c>
      <c r="K249" s="19"/>
      <c r="L249" s="54">
        <v>6131.87</v>
      </c>
      <c r="M249" s="25" t="s">
        <v>7230</v>
      </c>
      <c r="N249" s="25" t="s">
        <v>24060</v>
      </c>
      <c r="O249" s="25"/>
      <c r="P249" s="25" t="s">
        <v>24612</v>
      </c>
    </row>
    <row r="250" spans="1:16" ht="15">
      <c r="A250" s="25" t="s">
        <v>24613</v>
      </c>
      <c r="B250" s="25" t="s">
        <v>24613</v>
      </c>
      <c r="C250"/>
      <c r="D250" s="25" t="s">
        <v>7252</v>
      </c>
      <c r="E250" s="25"/>
      <c r="F250" s="25" t="s">
        <v>7288</v>
      </c>
      <c r="G250" s="25" t="s">
        <v>24057</v>
      </c>
      <c r="H250" s="25" t="s">
        <v>8649</v>
      </c>
      <c r="I250" s="25" t="s">
        <v>24075</v>
      </c>
      <c r="J250" s="19">
        <v>44596</v>
      </c>
      <c r="K250" s="19"/>
      <c r="L250" s="54">
        <v>5940.08</v>
      </c>
      <c r="M250" s="25" t="s">
        <v>7230</v>
      </c>
      <c r="N250" s="25" t="s">
        <v>24060</v>
      </c>
      <c r="O250" s="25"/>
      <c r="P250" s="25" t="s">
        <v>24614</v>
      </c>
    </row>
    <row r="251" spans="1:16" ht="15">
      <c r="A251" s="25" t="s">
        <v>24615</v>
      </c>
      <c r="B251" s="25" t="s">
        <v>24615</v>
      </c>
      <c r="C251"/>
      <c r="D251" s="25" t="s">
        <v>7252</v>
      </c>
      <c r="E251" s="25"/>
      <c r="F251" s="25" t="s">
        <v>7288</v>
      </c>
      <c r="G251" s="25" t="s">
        <v>24057</v>
      </c>
      <c r="H251" s="25" t="s">
        <v>8533</v>
      </c>
      <c r="I251" s="25" t="s">
        <v>24070</v>
      </c>
      <c r="J251" s="19">
        <v>44597</v>
      </c>
      <c r="K251" s="19"/>
      <c r="L251" s="54">
        <v>7686.86</v>
      </c>
      <c r="M251" s="25" t="s">
        <v>7230</v>
      </c>
      <c r="N251" s="25" t="s">
        <v>24060</v>
      </c>
      <c r="O251" s="25"/>
      <c r="P251" s="25" t="s">
        <v>24616</v>
      </c>
    </row>
    <row r="252" spans="1:16" ht="15">
      <c r="A252" s="25" t="s">
        <v>24617</v>
      </c>
      <c r="B252" s="25" t="s">
        <v>24617</v>
      </c>
      <c r="C252"/>
      <c r="D252" s="25" t="s">
        <v>7261</v>
      </c>
      <c r="E252" s="25"/>
      <c r="F252" s="25" t="s">
        <v>7288</v>
      </c>
      <c r="G252" s="25" t="s">
        <v>24057</v>
      </c>
      <c r="H252" s="25" t="s">
        <v>7293</v>
      </c>
      <c r="I252" s="25" t="s">
        <v>24063</v>
      </c>
      <c r="J252" s="19">
        <v>44597</v>
      </c>
      <c r="K252" s="19"/>
      <c r="L252" s="54">
        <v>1185</v>
      </c>
      <c r="M252" s="25" t="s">
        <v>7230</v>
      </c>
      <c r="N252" s="25" t="s">
        <v>24060</v>
      </c>
      <c r="O252" s="25"/>
      <c r="P252" s="25"/>
    </row>
    <row r="253" spans="1:16" ht="15">
      <c r="A253" s="25" t="s">
        <v>24618</v>
      </c>
      <c r="B253" s="25" t="s">
        <v>24618</v>
      </c>
      <c r="C253"/>
      <c r="D253" s="25" t="s">
        <v>7261</v>
      </c>
      <c r="E253" s="25"/>
      <c r="F253" s="25" t="s">
        <v>7288</v>
      </c>
      <c r="G253" s="25" t="s">
        <v>24057</v>
      </c>
      <c r="H253" s="25" t="s">
        <v>8755</v>
      </c>
      <c r="I253" s="25" t="s">
        <v>24082</v>
      </c>
      <c r="J253" s="19">
        <v>44597</v>
      </c>
      <c r="K253" s="19"/>
      <c r="L253" s="54">
        <v>7932.72</v>
      </c>
      <c r="M253" s="25" t="s">
        <v>7230</v>
      </c>
      <c r="N253" s="25" t="s">
        <v>24060</v>
      </c>
      <c r="O253" s="25"/>
      <c r="P253" s="25" t="s">
        <v>24619</v>
      </c>
    </row>
    <row r="254" spans="1:16" ht="15">
      <c r="A254" s="25" t="s">
        <v>24620</v>
      </c>
      <c r="B254" s="25" t="s">
        <v>24620</v>
      </c>
      <c r="C254"/>
      <c r="D254" s="25" t="s">
        <v>7261</v>
      </c>
      <c r="E254" s="25"/>
      <c r="F254" s="25" t="s">
        <v>7288</v>
      </c>
      <c r="G254" s="25" t="s">
        <v>24057</v>
      </c>
      <c r="H254" s="25" t="s">
        <v>7273</v>
      </c>
      <c r="I254" s="25" t="s">
        <v>24621</v>
      </c>
      <c r="J254" s="19">
        <v>44597</v>
      </c>
      <c r="K254" s="19"/>
      <c r="L254" s="54">
        <v>11012.6</v>
      </c>
      <c r="M254" s="25" t="s">
        <v>7230</v>
      </c>
      <c r="N254" s="25" t="s">
        <v>24060</v>
      </c>
      <c r="O254" s="25"/>
      <c r="P254" s="25" t="s">
        <v>24622</v>
      </c>
    </row>
    <row r="255" spans="1:16" ht="15">
      <c r="A255" s="25" t="s">
        <v>24623</v>
      </c>
      <c r="B255" s="25" t="s">
        <v>24623</v>
      </c>
      <c r="C255"/>
      <c r="D255" s="25" t="s">
        <v>7261</v>
      </c>
      <c r="E255" s="25"/>
      <c r="F255" s="25" t="s">
        <v>7288</v>
      </c>
      <c r="G255" s="25" t="s">
        <v>24057</v>
      </c>
      <c r="H255" s="25" t="s">
        <v>7293</v>
      </c>
      <c r="I255" s="25" t="s">
        <v>24063</v>
      </c>
      <c r="J255" s="19">
        <v>44597</v>
      </c>
      <c r="K255" s="19"/>
      <c r="L255" s="54">
        <v>1480</v>
      </c>
      <c r="M255" s="25" t="s">
        <v>7230</v>
      </c>
      <c r="N255" s="25" t="s">
        <v>24060</v>
      </c>
      <c r="O255" s="25"/>
      <c r="P255" s="25"/>
    </row>
    <row r="256" spans="1:16" ht="15">
      <c r="A256" s="25" t="s">
        <v>24624</v>
      </c>
      <c r="B256" s="25" t="s">
        <v>24624</v>
      </c>
      <c r="C256"/>
      <c r="D256" s="25" t="s">
        <v>7261</v>
      </c>
      <c r="E256" s="25"/>
      <c r="F256" s="25" t="s">
        <v>7288</v>
      </c>
      <c r="G256" s="25" t="s">
        <v>24057</v>
      </c>
      <c r="H256" s="25" t="s">
        <v>7293</v>
      </c>
      <c r="I256" s="25" t="s">
        <v>24063</v>
      </c>
      <c r="J256" s="19">
        <v>44597</v>
      </c>
      <c r="K256" s="19"/>
      <c r="L256" s="54">
        <v>960</v>
      </c>
      <c r="M256" s="25" t="s">
        <v>7230</v>
      </c>
      <c r="N256" s="25" t="s">
        <v>24060</v>
      </c>
      <c r="O256" s="25"/>
      <c r="P256" s="25"/>
    </row>
    <row r="257" spans="1:16" ht="15">
      <c r="A257" s="25" t="s">
        <v>24625</v>
      </c>
      <c r="B257" s="25" t="s">
        <v>24625</v>
      </c>
      <c r="C257"/>
      <c r="D257" s="25" t="s">
        <v>7478</v>
      </c>
      <c r="E257" s="25"/>
      <c r="F257" s="25" t="s">
        <v>7288</v>
      </c>
      <c r="G257" s="25" t="s">
        <v>24057</v>
      </c>
      <c r="H257" s="25" t="s">
        <v>8577</v>
      </c>
      <c r="I257" s="25" t="s">
        <v>24107</v>
      </c>
      <c r="J257" s="19">
        <v>44597</v>
      </c>
      <c r="K257" s="19"/>
      <c r="L257" s="54">
        <v>14094</v>
      </c>
      <c r="M257" s="25" t="s">
        <v>7230</v>
      </c>
      <c r="N257" s="25" t="s">
        <v>24060</v>
      </c>
      <c r="O257" s="25"/>
      <c r="P257" s="25" t="s">
        <v>24626</v>
      </c>
    </row>
    <row r="258" spans="1:16" ht="15">
      <c r="A258" s="25" t="s">
        <v>24627</v>
      </c>
      <c r="B258" s="25" t="s">
        <v>24627</v>
      </c>
      <c r="C258"/>
      <c r="D258" s="25" t="s">
        <v>7478</v>
      </c>
      <c r="E258" s="25"/>
      <c r="F258" s="25" t="s">
        <v>7288</v>
      </c>
      <c r="G258" s="25" t="s">
        <v>24057</v>
      </c>
      <c r="H258" s="25" t="s">
        <v>8577</v>
      </c>
      <c r="I258" s="25" t="s">
        <v>24107</v>
      </c>
      <c r="J258" s="19">
        <v>44597</v>
      </c>
      <c r="K258" s="19"/>
      <c r="L258" s="54">
        <v>13485</v>
      </c>
      <c r="M258" s="25" t="s">
        <v>7230</v>
      </c>
      <c r="N258" s="25" t="s">
        <v>24060</v>
      </c>
      <c r="O258" s="25"/>
      <c r="P258" s="25" t="s">
        <v>24628</v>
      </c>
    </row>
    <row r="259" spans="1:16" ht="15">
      <c r="A259" s="25" t="s">
        <v>24629</v>
      </c>
      <c r="B259" s="25" t="s">
        <v>24629</v>
      </c>
      <c r="C259"/>
      <c r="D259" s="25" t="s">
        <v>7261</v>
      </c>
      <c r="E259" s="25"/>
      <c r="F259" s="25" t="s">
        <v>7288</v>
      </c>
      <c r="G259" s="25" t="s">
        <v>24630</v>
      </c>
      <c r="H259" s="25" t="s">
        <v>8591</v>
      </c>
      <c r="I259" s="25" t="s">
        <v>24631</v>
      </c>
      <c r="J259" s="19">
        <v>44599</v>
      </c>
      <c r="K259" s="19"/>
      <c r="L259" s="54">
        <v>173185.35</v>
      </c>
      <c r="M259" s="25" t="s">
        <v>7230</v>
      </c>
      <c r="N259" s="25" t="s">
        <v>24060</v>
      </c>
      <c r="O259" s="25"/>
      <c r="P259" s="25" t="s">
        <v>24632</v>
      </c>
    </row>
    <row r="260" spans="1:16" ht="15">
      <c r="A260" s="25" t="s">
        <v>24633</v>
      </c>
      <c r="B260" s="25" t="s">
        <v>24633</v>
      </c>
      <c r="C260"/>
      <c r="D260" s="25" t="s">
        <v>7530</v>
      </c>
      <c r="E260" s="25"/>
      <c r="F260" s="25" t="s">
        <v>7288</v>
      </c>
      <c r="G260" s="25" t="s">
        <v>24630</v>
      </c>
      <c r="H260" s="25" t="s">
        <v>8591</v>
      </c>
      <c r="I260" s="25" t="s">
        <v>24631</v>
      </c>
      <c r="J260" s="19">
        <v>44599</v>
      </c>
      <c r="K260" s="19"/>
      <c r="L260" s="54">
        <v>1798.8</v>
      </c>
      <c r="M260" s="25" t="s">
        <v>7230</v>
      </c>
      <c r="N260" s="25" t="s">
        <v>24060</v>
      </c>
      <c r="O260" s="25"/>
      <c r="P260" s="25" t="s">
        <v>24634</v>
      </c>
    </row>
    <row r="261" spans="1:16" ht="15">
      <c r="A261" s="25" t="s">
        <v>24635</v>
      </c>
      <c r="B261" s="25" t="s">
        <v>24635</v>
      </c>
      <c r="C261"/>
      <c r="D261" s="25" t="s">
        <v>7261</v>
      </c>
      <c r="E261" s="25"/>
      <c r="F261" s="25" t="s">
        <v>7288</v>
      </c>
      <c r="G261" s="25" t="s">
        <v>24057</v>
      </c>
      <c r="H261" s="25" t="s">
        <v>7293</v>
      </c>
      <c r="I261" s="25" t="s">
        <v>24063</v>
      </c>
      <c r="J261" s="19">
        <v>44597</v>
      </c>
      <c r="K261" s="19"/>
      <c r="L261" s="54">
        <v>1185</v>
      </c>
      <c r="M261" s="25" t="s">
        <v>7230</v>
      </c>
      <c r="N261" s="25" t="s">
        <v>24060</v>
      </c>
      <c r="O261" s="25"/>
      <c r="P261" s="25"/>
    </row>
    <row r="262" spans="1:16" ht="15">
      <c r="A262" s="25" t="s">
        <v>24636</v>
      </c>
      <c r="B262" s="25" t="s">
        <v>24636</v>
      </c>
      <c r="C262"/>
      <c r="D262" s="25" t="s">
        <v>7261</v>
      </c>
      <c r="E262" s="25"/>
      <c r="F262" s="25" t="s">
        <v>7288</v>
      </c>
      <c r="G262" s="25" t="s">
        <v>24057</v>
      </c>
      <c r="H262" s="25" t="s">
        <v>8596</v>
      </c>
      <c r="I262" s="25" t="s">
        <v>24561</v>
      </c>
      <c r="J262" s="19">
        <v>44599</v>
      </c>
      <c r="K262" s="19"/>
      <c r="L262" s="54">
        <v>900</v>
      </c>
      <c r="M262" s="25" t="s">
        <v>7230</v>
      </c>
      <c r="N262" s="25" t="s">
        <v>24060</v>
      </c>
      <c r="O262" s="25"/>
      <c r="P262" s="25" t="s">
        <v>24637</v>
      </c>
    </row>
    <row r="263" spans="1:16" ht="15">
      <c r="A263" s="25" t="s">
        <v>24638</v>
      </c>
      <c r="B263" s="25" t="s">
        <v>24638</v>
      </c>
      <c r="C263"/>
      <c r="D263" s="25" t="s">
        <v>7261</v>
      </c>
      <c r="E263" s="25"/>
      <c r="F263" s="25" t="s">
        <v>7288</v>
      </c>
      <c r="G263" s="25" t="s">
        <v>24057</v>
      </c>
      <c r="H263" s="25" t="s">
        <v>8596</v>
      </c>
      <c r="I263" s="25" t="s">
        <v>24143</v>
      </c>
      <c r="J263" s="19">
        <v>44599</v>
      </c>
      <c r="K263" s="19"/>
      <c r="L263" s="54">
        <v>4003.75</v>
      </c>
      <c r="M263" s="25" t="s">
        <v>7230</v>
      </c>
      <c r="N263" s="25" t="s">
        <v>24060</v>
      </c>
      <c r="O263" s="25"/>
      <c r="P263" s="25" t="s">
        <v>24639</v>
      </c>
    </row>
    <row r="264" spans="1:16" ht="15">
      <c r="A264" s="25" t="s">
        <v>24640</v>
      </c>
      <c r="B264" s="25" t="s">
        <v>24640</v>
      </c>
      <c r="C264"/>
      <c r="D264" s="25" t="s">
        <v>7261</v>
      </c>
      <c r="E264" s="25"/>
      <c r="F264" s="25" t="s">
        <v>7288</v>
      </c>
      <c r="G264" s="25" t="s">
        <v>24057</v>
      </c>
      <c r="H264" s="25" t="s">
        <v>8596</v>
      </c>
      <c r="I264" s="25" t="s">
        <v>24143</v>
      </c>
      <c r="J264" s="19">
        <v>44599</v>
      </c>
      <c r="K264" s="19"/>
      <c r="L264" s="54">
        <v>6660.6</v>
      </c>
      <c r="M264" s="25" t="s">
        <v>7230</v>
      </c>
      <c r="N264" s="25" t="s">
        <v>24060</v>
      </c>
      <c r="O264" s="25"/>
      <c r="P264" s="25" t="s">
        <v>24641</v>
      </c>
    </row>
    <row r="265" spans="1:16" ht="15">
      <c r="A265" s="25" t="s">
        <v>24642</v>
      </c>
      <c r="B265" s="25" t="s">
        <v>24642</v>
      </c>
      <c r="C265"/>
      <c r="D265" s="25" t="s">
        <v>7261</v>
      </c>
      <c r="E265" s="25"/>
      <c r="F265" s="25" t="s">
        <v>7288</v>
      </c>
      <c r="G265" s="25" t="s">
        <v>24057</v>
      </c>
      <c r="H265" s="25" t="s">
        <v>8596</v>
      </c>
      <c r="I265" s="25" t="s">
        <v>24143</v>
      </c>
      <c r="J265" s="19">
        <v>44599</v>
      </c>
      <c r="K265" s="19"/>
      <c r="L265" s="54">
        <v>6606.5</v>
      </c>
      <c r="M265" s="25" t="s">
        <v>7230</v>
      </c>
      <c r="N265" s="25" t="s">
        <v>24060</v>
      </c>
      <c r="O265" s="25"/>
      <c r="P265" s="25" t="s">
        <v>24643</v>
      </c>
    </row>
    <row r="266" spans="1:16" ht="15">
      <c r="A266" s="25" t="s">
        <v>24644</v>
      </c>
      <c r="B266" s="25" t="s">
        <v>24644</v>
      </c>
      <c r="C266"/>
      <c r="D266" s="25" t="s">
        <v>7261</v>
      </c>
      <c r="E266" s="25"/>
      <c r="F266" s="25" t="s">
        <v>7288</v>
      </c>
      <c r="G266" s="25" t="s">
        <v>24057</v>
      </c>
      <c r="H266" s="25" t="s">
        <v>8423</v>
      </c>
      <c r="I266" s="25" t="s">
        <v>24143</v>
      </c>
      <c r="J266" s="19">
        <v>44599</v>
      </c>
      <c r="K266" s="19"/>
      <c r="L266" s="54">
        <v>8056</v>
      </c>
      <c r="M266" s="25" t="s">
        <v>7230</v>
      </c>
      <c r="N266" s="25" t="s">
        <v>24060</v>
      </c>
      <c r="O266" s="25"/>
      <c r="P266" s="25" t="s">
        <v>24645</v>
      </c>
    </row>
    <row r="267" spans="1:16" ht="15">
      <c r="A267" s="25" t="s">
        <v>24646</v>
      </c>
      <c r="B267" s="25" t="s">
        <v>24646</v>
      </c>
      <c r="C267"/>
      <c r="D267" s="25" t="s">
        <v>7261</v>
      </c>
      <c r="E267" s="25"/>
      <c r="F267" s="25" t="s">
        <v>7288</v>
      </c>
      <c r="G267" s="25" t="s">
        <v>24057</v>
      </c>
      <c r="H267" s="25" t="s">
        <v>8750</v>
      </c>
      <c r="I267" s="25" t="s">
        <v>24181</v>
      </c>
      <c r="J267" s="19">
        <v>44599</v>
      </c>
      <c r="K267" s="19"/>
      <c r="L267" s="54">
        <v>9155</v>
      </c>
      <c r="M267" s="25" t="s">
        <v>7230</v>
      </c>
      <c r="N267" s="25" t="s">
        <v>24060</v>
      </c>
      <c r="O267" s="25"/>
      <c r="P267" s="25" t="s">
        <v>24647</v>
      </c>
    </row>
    <row r="268" spans="1:16" ht="15">
      <c r="A268" s="25" t="s">
        <v>24648</v>
      </c>
      <c r="B268" s="25" t="s">
        <v>24648</v>
      </c>
      <c r="C268" s="22">
        <v>1</v>
      </c>
      <c r="D268" s="25" t="s">
        <v>7269</v>
      </c>
      <c r="E268" s="25"/>
      <c r="F268" s="25" t="s">
        <v>7288</v>
      </c>
      <c r="G268" s="25" t="s">
        <v>24057</v>
      </c>
      <c r="H268" s="25" t="s">
        <v>7500</v>
      </c>
      <c r="I268" s="25" t="s">
        <v>24181</v>
      </c>
      <c r="J268" s="19">
        <v>44599</v>
      </c>
      <c r="K268" s="19"/>
      <c r="L268" s="54">
        <v>2537.4</v>
      </c>
      <c r="M268" s="25" t="s">
        <v>7230</v>
      </c>
      <c r="N268" s="25" t="s">
        <v>24060</v>
      </c>
      <c r="O268" s="25"/>
      <c r="P268" s="25" t="s">
        <v>24649</v>
      </c>
    </row>
    <row r="269" spans="1:16" ht="15">
      <c r="A269" s="25" t="s">
        <v>24650</v>
      </c>
      <c r="B269" s="25" t="s">
        <v>24650</v>
      </c>
      <c r="C269" s="22">
        <v>1</v>
      </c>
      <c r="D269" s="25" t="s">
        <v>7269</v>
      </c>
      <c r="E269" s="25"/>
      <c r="F269" s="25" t="s">
        <v>7288</v>
      </c>
      <c r="G269" s="25" t="s">
        <v>24057</v>
      </c>
      <c r="H269" s="25" t="s">
        <v>7500</v>
      </c>
      <c r="I269" s="25" t="s">
        <v>24169</v>
      </c>
      <c r="J269" s="19">
        <v>44599</v>
      </c>
      <c r="K269" s="19"/>
      <c r="L269" s="54">
        <v>16175</v>
      </c>
      <c r="M269" s="25" t="s">
        <v>7230</v>
      </c>
      <c r="N269" s="25" t="s">
        <v>24060</v>
      </c>
      <c r="O269" s="25"/>
      <c r="P269" s="25" t="s">
        <v>24651</v>
      </c>
    </row>
    <row r="270" spans="1:16" ht="15">
      <c r="A270" s="25" t="s">
        <v>24652</v>
      </c>
      <c r="B270" s="25" t="s">
        <v>24652</v>
      </c>
      <c r="C270"/>
      <c r="D270" s="25" t="s">
        <v>7261</v>
      </c>
      <c r="E270" s="25"/>
      <c r="F270" s="25" t="s">
        <v>7288</v>
      </c>
      <c r="G270" s="25" t="s">
        <v>24057</v>
      </c>
      <c r="H270" s="25" t="s">
        <v>8596</v>
      </c>
      <c r="I270" s="25" t="s">
        <v>24143</v>
      </c>
      <c r="J270" s="19">
        <v>44599</v>
      </c>
      <c r="K270" s="19"/>
      <c r="L270" s="54">
        <v>6121.5</v>
      </c>
      <c r="M270" s="25" t="s">
        <v>7230</v>
      </c>
      <c r="N270" s="25" t="s">
        <v>24060</v>
      </c>
      <c r="O270" s="25"/>
      <c r="P270" s="25" t="s">
        <v>24653</v>
      </c>
    </row>
    <row r="271" spans="1:16" ht="15">
      <c r="A271" s="25" t="s">
        <v>24654</v>
      </c>
      <c r="B271" s="25" t="s">
        <v>24654</v>
      </c>
      <c r="C271"/>
      <c r="D271" s="25" t="s">
        <v>7261</v>
      </c>
      <c r="E271" s="25"/>
      <c r="F271" s="25" t="s">
        <v>7288</v>
      </c>
      <c r="G271" s="25" t="s">
        <v>24057</v>
      </c>
      <c r="H271" s="25" t="s">
        <v>8596</v>
      </c>
      <c r="I271" s="25" t="s">
        <v>24143</v>
      </c>
      <c r="J271" s="19">
        <v>44599</v>
      </c>
      <c r="K271" s="19"/>
      <c r="L271" s="54">
        <v>6441.1</v>
      </c>
      <c r="M271" s="25" t="s">
        <v>7230</v>
      </c>
      <c r="N271" s="25" t="s">
        <v>24060</v>
      </c>
      <c r="O271" s="25"/>
      <c r="P271" s="25" t="s">
        <v>24655</v>
      </c>
    </row>
    <row r="272" spans="1:16" ht="15">
      <c r="A272" s="25" t="s">
        <v>24656</v>
      </c>
      <c r="B272" s="25" t="s">
        <v>24656</v>
      </c>
      <c r="C272"/>
      <c r="D272" s="25" t="s">
        <v>7478</v>
      </c>
      <c r="E272" s="25"/>
      <c r="F272" s="25" t="s">
        <v>7288</v>
      </c>
      <c r="G272" s="25" t="s">
        <v>24057</v>
      </c>
      <c r="H272" s="25" t="s">
        <v>8140</v>
      </c>
      <c r="I272" s="25" t="s">
        <v>24181</v>
      </c>
      <c r="J272" s="19">
        <v>44599</v>
      </c>
      <c r="K272" s="19"/>
      <c r="L272" s="54">
        <v>3839.88</v>
      </c>
      <c r="M272" s="25" t="s">
        <v>7230</v>
      </c>
      <c r="N272" s="25" t="s">
        <v>24060</v>
      </c>
      <c r="O272" s="25"/>
      <c r="P272" s="25" t="s">
        <v>24657</v>
      </c>
    </row>
    <row r="273" spans="1:16" ht="15">
      <c r="A273" s="25" t="s">
        <v>24658</v>
      </c>
      <c r="B273" s="25" t="s">
        <v>24658</v>
      </c>
      <c r="C273"/>
      <c r="D273" s="25" t="s">
        <v>8840</v>
      </c>
      <c r="E273" s="25"/>
      <c r="F273" s="25" t="s">
        <v>7288</v>
      </c>
      <c r="G273" s="25" t="s">
        <v>24057</v>
      </c>
      <c r="H273" s="25" t="s">
        <v>7273</v>
      </c>
      <c r="I273" s="25" t="s">
        <v>24588</v>
      </c>
      <c r="J273" s="19">
        <v>44599</v>
      </c>
      <c r="K273" s="19"/>
      <c r="L273" s="54">
        <v>28009</v>
      </c>
      <c r="M273" s="25" t="s">
        <v>7230</v>
      </c>
      <c r="N273" s="25" t="s">
        <v>24060</v>
      </c>
      <c r="O273" s="25"/>
      <c r="P273" s="25" t="s">
        <v>24659</v>
      </c>
    </row>
    <row r="274" spans="1:16" ht="15">
      <c r="A274" s="25" t="s">
        <v>24660</v>
      </c>
      <c r="B274" s="25" t="s">
        <v>24660</v>
      </c>
      <c r="C274"/>
      <c r="D274" s="25" t="s">
        <v>7573</v>
      </c>
      <c r="E274" s="25"/>
      <c r="F274" s="25" t="s">
        <v>7288</v>
      </c>
      <c r="G274" s="25" t="s">
        <v>24057</v>
      </c>
      <c r="H274" s="25" t="s">
        <v>7576</v>
      </c>
      <c r="I274" s="25" t="s">
        <v>24205</v>
      </c>
      <c r="J274" s="19">
        <v>44599</v>
      </c>
      <c r="K274" s="19"/>
      <c r="L274" s="54">
        <v>2825</v>
      </c>
      <c r="M274" s="25" t="s">
        <v>7230</v>
      </c>
      <c r="N274" s="25" t="s">
        <v>24060</v>
      </c>
      <c r="O274" s="25"/>
      <c r="P274" s="25" t="s">
        <v>24661</v>
      </c>
    </row>
    <row r="275" spans="1:16" ht="15">
      <c r="A275" s="25" t="s">
        <v>24662</v>
      </c>
      <c r="B275" s="25" t="s">
        <v>24662</v>
      </c>
      <c r="C275"/>
      <c r="D275" s="25" t="s">
        <v>7269</v>
      </c>
      <c r="E275" s="25"/>
      <c r="F275" s="25" t="s">
        <v>7288</v>
      </c>
      <c r="G275" s="25" t="s">
        <v>24057</v>
      </c>
      <c r="H275" s="25" t="s">
        <v>8262</v>
      </c>
      <c r="I275" s="25" t="s">
        <v>24663</v>
      </c>
      <c r="J275" s="19">
        <v>44599</v>
      </c>
      <c r="K275" s="19"/>
      <c r="L275" s="54">
        <v>58915</v>
      </c>
      <c r="M275" s="25" t="s">
        <v>7230</v>
      </c>
      <c r="N275" s="25" t="s">
        <v>24060</v>
      </c>
      <c r="O275" s="25"/>
      <c r="P275" s="25" t="s">
        <v>24664</v>
      </c>
    </row>
    <row r="276" spans="1:16" ht="15">
      <c r="A276" s="25" t="s">
        <v>24665</v>
      </c>
      <c r="B276" s="25" t="s">
        <v>24665</v>
      </c>
      <c r="C276"/>
      <c r="D276" s="25" t="s">
        <v>7261</v>
      </c>
      <c r="E276" s="25"/>
      <c r="F276" s="25" t="s">
        <v>7288</v>
      </c>
      <c r="G276" s="25" t="s">
        <v>24057</v>
      </c>
      <c r="H276" s="25" t="s">
        <v>7273</v>
      </c>
      <c r="I276" s="25" t="s">
        <v>24082</v>
      </c>
      <c r="J276" s="19">
        <v>44599</v>
      </c>
      <c r="K276" s="19"/>
      <c r="L276" s="54">
        <v>18092.3</v>
      </c>
      <c r="M276" s="25" t="s">
        <v>7230</v>
      </c>
      <c r="N276" s="25" t="s">
        <v>24060</v>
      </c>
      <c r="O276" s="25"/>
      <c r="P276" s="25" t="s">
        <v>24666</v>
      </c>
    </row>
    <row r="277" spans="1:16" ht="15">
      <c r="A277" s="25" t="s">
        <v>24667</v>
      </c>
      <c r="B277" s="25" t="s">
        <v>24667</v>
      </c>
      <c r="C277"/>
      <c r="D277" s="25" t="s">
        <v>7261</v>
      </c>
      <c r="E277" s="25"/>
      <c r="F277" s="25" t="s">
        <v>7288</v>
      </c>
      <c r="G277" s="25" t="s">
        <v>24057</v>
      </c>
      <c r="H277" s="25" t="s">
        <v>7273</v>
      </c>
      <c r="I277" s="25" t="s">
        <v>24668</v>
      </c>
      <c r="J277" s="19">
        <v>44599</v>
      </c>
      <c r="K277" s="19"/>
      <c r="L277" s="54">
        <v>3583.71</v>
      </c>
      <c r="M277" s="25" t="s">
        <v>7230</v>
      </c>
      <c r="N277" s="25" t="s">
        <v>24060</v>
      </c>
      <c r="O277" s="25"/>
      <c r="P277" s="25" t="s">
        <v>24669</v>
      </c>
    </row>
    <row r="278" spans="1:16" ht="15">
      <c r="A278" s="25" t="s">
        <v>24670</v>
      </c>
      <c r="B278" s="25" t="s">
        <v>24670</v>
      </c>
      <c r="C278"/>
      <c r="D278" s="25" t="s">
        <v>7425</v>
      </c>
      <c r="E278" s="25"/>
      <c r="F278" s="25" t="s">
        <v>7288</v>
      </c>
      <c r="G278" s="25" t="s">
        <v>24057</v>
      </c>
      <c r="H278" s="25" t="s">
        <v>7428</v>
      </c>
      <c r="I278" s="25" t="s">
        <v>24122</v>
      </c>
      <c r="J278" s="19">
        <v>44599</v>
      </c>
      <c r="K278" s="19"/>
      <c r="L278" s="54">
        <v>7480.04</v>
      </c>
      <c r="M278" s="25" t="s">
        <v>7230</v>
      </c>
      <c r="N278" s="25" t="s">
        <v>24060</v>
      </c>
      <c r="O278" s="25"/>
      <c r="P278" s="25" t="s">
        <v>24671</v>
      </c>
    </row>
    <row r="279" spans="1:16" ht="15">
      <c r="A279" s="25" t="s">
        <v>24672</v>
      </c>
      <c r="B279" s="25" t="s">
        <v>24672</v>
      </c>
      <c r="C279"/>
      <c r="D279" s="25" t="s">
        <v>7269</v>
      </c>
      <c r="E279" s="25"/>
      <c r="F279" s="25" t="s">
        <v>7288</v>
      </c>
      <c r="G279" s="25" t="s">
        <v>24057</v>
      </c>
      <c r="H279" s="25" t="s">
        <v>7492</v>
      </c>
      <c r="I279" s="25" t="s">
        <v>24673</v>
      </c>
      <c r="J279" s="19">
        <v>44600</v>
      </c>
      <c r="K279" s="19"/>
      <c r="L279" s="54">
        <v>117750</v>
      </c>
      <c r="M279" s="25" t="s">
        <v>7230</v>
      </c>
      <c r="N279" s="25" t="s">
        <v>24060</v>
      </c>
      <c r="O279" s="25"/>
      <c r="P279" s="25" t="s">
        <v>24674</v>
      </c>
    </row>
    <row r="280" spans="1:16" ht="15">
      <c r="A280" s="25" t="s">
        <v>24675</v>
      </c>
      <c r="B280" s="25" t="s">
        <v>24675</v>
      </c>
      <c r="C280"/>
      <c r="D280" s="25" t="s">
        <v>8607</v>
      </c>
      <c r="E280" s="25"/>
      <c r="F280" s="25" t="s">
        <v>7288</v>
      </c>
      <c r="G280" s="25" t="s">
        <v>24630</v>
      </c>
      <c r="H280" s="25" t="s">
        <v>8591</v>
      </c>
      <c r="I280" s="25" t="s">
        <v>24631</v>
      </c>
      <c r="J280" s="19">
        <v>44599</v>
      </c>
      <c r="K280" s="19"/>
      <c r="L280" s="54">
        <v>12817.25</v>
      </c>
      <c r="M280" s="25" t="s">
        <v>7230</v>
      </c>
      <c r="N280" s="25" t="s">
        <v>24060</v>
      </c>
      <c r="O280" s="25"/>
      <c r="P280" s="25" t="s">
        <v>24676</v>
      </c>
    </row>
    <row r="281" spans="1:16" ht="15">
      <c r="A281" s="25" t="s">
        <v>24677</v>
      </c>
      <c r="B281" s="25" t="s">
        <v>24677</v>
      </c>
      <c r="C281"/>
      <c r="D281" s="25" t="s">
        <v>7478</v>
      </c>
      <c r="E281" s="25"/>
      <c r="F281" s="25" t="s">
        <v>7288</v>
      </c>
      <c r="G281" s="25" t="s">
        <v>24057</v>
      </c>
      <c r="H281" s="25" t="s">
        <v>7492</v>
      </c>
      <c r="I281" s="25" t="s">
        <v>24287</v>
      </c>
      <c r="J281" s="19">
        <v>44600</v>
      </c>
      <c r="K281" s="19"/>
      <c r="L281" s="54">
        <v>217200</v>
      </c>
      <c r="M281" s="25" t="s">
        <v>7230</v>
      </c>
      <c r="N281" s="25" t="s">
        <v>24060</v>
      </c>
      <c r="O281" s="25"/>
      <c r="P281" s="25" t="s">
        <v>24678</v>
      </c>
    </row>
    <row r="282" spans="1:16" ht="15">
      <c r="A282" s="25" t="s">
        <v>24679</v>
      </c>
      <c r="B282" s="25" t="s">
        <v>24679</v>
      </c>
      <c r="C282"/>
      <c r="D282" s="25" t="s">
        <v>7269</v>
      </c>
      <c r="E282" s="25"/>
      <c r="F282" s="25" t="s">
        <v>7288</v>
      </c>
      <c r="G282" s="25" t="s">
        <v>24057</v>
      </c>
      <c r="H282" s="25" t="s">
        <v>7492</v>
      </c>
      <c r="I282" s="25" t="s">
        <v>24287</v>
      </c>
      <c r="J282" s="19">
        <v>44600</v>
      </c>
      <c r="K282" s="19"/>
      <c r="L282" s="54">
        <v>91330</v>
      </c>
      <c r="M282" s="25" t="s">
        <v>7230</v>
      </c>
      <c r="N282" s="25" t="s">
        <v>24060</v>
      </c>
      <c r="O282" s="25"/>
      <c r="P282" s="25" t="s">
        <v>24680</v>
      </c>
    </row>
    <row r="283" spans="1:16" ht="15">
      <c r="A283" s="25" t="s">
        <v>24681</v>
      </c>
      <c r="B283" s="25" t="s">
        <v>24681</v>
      </c>
      <c r="C283"/>
      <c r="D283" s="25" t="s">
        <v>7478</v>
      </c>
      <c r="E283" s="25"/>
      <c r="F283" s="25" t="s">
        <v>7288</v>
      </c>
      <c r="G283" s="25" t="s">
        <v>24057</v>
      </c>
      <c r="H283" s="25" t="s">
        <v>8577</v>
      </c>
      <c r="I283" s="25" t="s">
        <v>24107</v>
      </c>
      <c r="J283" s="19">
        <v>44600</v>
      </c>
      <c r="K283" s="19"/>
      <c r="L283" s="54">
        <v>94180</v>
      </c>
      <c r="M283" s="25" t="s">
        <v>7230</v>
      </c>
      <c r="N283" s="25" t="s">
        <v>24060</v>
      </c>
      <c r="O283" s="25"/>
      <c r="P283" s="25" t="s">
        <v>24682</v>
      </c>
    </row>
    <row r="284" spans="1:16" ht="15">
      <c r="A284" s="25" t="s">
        <v>24683</v>
      </c>
      <c r="B284" s="25" t="s">
        <v>24683</v>
      </c>
      <c r="C284"/>
      <c r="D284" s="25" t="s">
        <v>7269</v>
      </c>
      <c r="E284" s="25"/>
      <c r="F284" s="25" t="s">
        <v>7288</v>
      </c>
      <c r="G284" s="25" t="s">
        <v>24057</v>
      </c>
      <c r="H284" s="25" t="s">
        <v>7492</v>
      </c>
      <c r="I284" s="25" t="s">
        <v>24673</v>
      </c>
      <c r="J284" s="19">
        <v>44600</v>
      </c>
      <c r="K284" s="19"/>
      <c r="L284" s="54">
        <v>187500</v>
      </c>
      <c r="M284" s="25" t="s">
        <v>7230</v>
      </c>
      <c r="N284" s="25" t="s">
        <v>24060</v>
      </c>
      <c r="O284" s="25"/>
      <c r="P284" s="25" t="s">
        <v>24684</v>
      </c>
    </row>
    <row r="285" spans="1:16" ht="15">
      <c r="A285" s="25" t="s">
        <v>24685</v>
      </c>
      <c r="B285" s="25" t="s">
        <v>24685</v>
      </c>
      <c r="C285"/>
      <c r="D285" s="25" t="s">
        <v>7269</v>
      </c>
      <c r="E285" s="25"/>
      <c r="F285" s="25" t="s">
        <v>7288</v>
      </c>
      <c r="G285" s="25" t="s">
        <v>24057</v>
      </c>
      <c r="H285" s="25" t="s">
        <v>7273</v>
      </c>
      <c r="I285" s="25" t="s">
        <v>24686</v>
      </c>
      <c r="J285" s="19">
        <v>44600</v>
      </c>
      <c r="K285" s="19"/>
      <c r="L285" s="54">
        <v>2565</v>
      </c>
      <c r="M285" s="25" t="s">
        <v>7230</v>
      </c>
      <c r="N285" s="25" t="s">
        <v>24060</v>
      </c>
      <c r="O285" s="25"/>
      <c r="P285" s="25" t="s">
        <v>24687</v>
      </c>
    </row>
    <row r="286" spans="1:16" ht="15">
      <c r="A286" s="25" t="s">
        <v>24688</v>
      </c>
      <c r="B286" s="25" t="s">
        <v>24688</v>
      </c>
      <c r="C286"/>
      <c r="D286" s="25" t="s">
        <v>7261</v>
      </c>
      <c r="E286" s="25"/>
      <c r="F286" s="25" t="s">
        <v>7288</v>
      </c>
      <c r="G286" s="25" t="s">
        <v>24057</v>
      </c>
      <c r="H286" s="25" t="s">
        <v>8798</v>
      </c>
      <c r="I286" s="25" t="s">
        <v>24205</v>
      </c>
      <c r="J286" s="19">
        <v>44600</v>
      </c>
      <c r="K286" s="19"/>
      <c r="L286" s="54">
        <v>7395</v>
      </c>
      <c r="M286" s="25" t="s">
        <v>7230</v>
      </c>
      <c r="N286" s="25" t="s">
        <v>24060</v>
      </c>
      <c r="O286" s="25"/>
      <c r="P286" s="25" t="s">
        <v>24689</v>
      </c>
    </row>
    <row r="287" spans="1:16" ht="15">
      <c r="A287" s="25" t="s">
        <v>24690</v>
      </c>
      <c r="B287" s="25" t="s">
        <v>24690</v>
      </c>
      <c r="C287"/>
      <c r="D287" s="25" t="s">
        <v>7425</v>
      </c>
      <c r="E287" s="25"/>
      <c r="F287" s="25" t="s">
        <v>7288</v>
      </c>
      <c r="G287" s="25" t="s">
        <v>24057</v>
      </c>
      <c r="H287" s="25" t="s">
        <v>8140</v>
      </c>
      <c r="I287" s="25" t="s">
        <v>24591</v>
      </c>
      <c r="J287" s="19">
        <v>44600</v>
      </c>
      <c r="K287" s="19"/>
      <c r="L287" s="54">
        <v>3568.25</v>
      </c>
      <c r="M287" s="25" t="s">
        <v>7230</v>
      </c>
      <c r="N287" s="25" t="s">
        <v>24060</v>
      </c>
      <c r="O287" s="25"/>
      <c r="P287" s="25" t="s">
        <v>24691</v>
      </c>
    </row>
    <row r="288" spans="1:16" ht="15">
      <c r="A288" s="25" t="s">
        <v>24692</v>
      </c>
      <c r="B288" s="25" t="s">
        <v>24692</v>
      </c>
      <c r="C288"/>
      <c r="D288" s="25" t="s">
        <v>7425</v>
      </c>
      <c r="E288" s="25"/>
      <c r="F288" s="25" t="s">
        <v>7288</v>
      </c>
      <c r="G288" s="25" t="s">
        <v>24057</v>
      </c>
      <c r="H288" s="25" t="s">
        <v>7492</v>
      </c>
      <c r="I288" s="25" t="s">
        <v>24673</v>
      </c>
      <c r="J288" s="19">
        <v>44600</v>
      </c>
      <c r="K288" s="19"/>
      <c r="L288" s="54">
        <v>172750</v>
      </c>
      <c r="M288" s="25" t="s">
        <v>7230</v>
      </c>
      <c r="N288" s="25" t="s">
        <v>24060</v>
      </c>
      <c r="O288" s="25"/>
      <c r="P288" s="25" t="s">
        <v>24693</v>
      </c>
    </row>
    <row r="289" spans="1:16" ht="15">
      <c r="A289" s="25" t="s">
        <v>24694</v>
      </c>
      <c r="B289" s="25" t="s">
        <v>24694</v>
      </c>
      <c r="C289"/>
      <c r="D289" s="25" t="s">
        <v>7313</v>
      </c>
      <c r="E289" s="25"/>
      <c r="F289" s="25" t="s">
        <v>7288</v>
      </c>
      <c r="G289" s="25" t="s">
        <v>24057</v>
      </c>
      <c r="H289" s="25" t="s">
        <v>8140</v>
      </c>
      <c r="I289" s="25" t="s">
        <v>24591</v>
      </c>
      <c r="J289" s="19">
        <v>44600</v>
      </c>
      <c r="K289" s="19"/>
      <c r="L289" s="54">
        <v>3568.25</v>
      </c>
      <c r="M289" s="25" t="s">
        <v>7230</v>
      </c>
      <c r="N289" s="25" t="s">
        <v>24060</v>
      </c>
      <c r="O289" s="25"/>
      <c r="P289" s="25" t="s">
        <v>24695</v>
      </c>
    </row>
    <row r="290" spans="1:16" ht="15">
      <c r="A290" s="25" t="s">
        <v>24696</v>
      </c>
      <c r="B290" s="25" t="s">
        <v>24696</v>
      </c>
      <c r="C290"/>
      <c r="D290" s="25" t="s">
        <v>7252</v>
      </c>
      <c r="E290" s="25"/>
      <c r="F290" s="25" t="s">
        <v>7288</v>
      </c>
      <c r="G290" s="25" t="s">
        <v>24057</v>
      </c>
      <c r="H290" s="25" t="s">
        <v>9118</v>
      </c>
      <c r="I290" s="25" t="s">
        <v>24150</v>
      </c>
      <c r="J290" s="19">
        <v>44600</v>
      </c>
      <c r="K290" s="19"/>
      <c r="L290" s="54">
        <v>645.58000000000004</v>
      </c>
      <c r="M290" s="25" t="s">
        <v>7230</v>
      </c>
      <c r="N290" s="25" t="s">
        <v>24060</v>
      </c>
      <c r="O290" s="25"/>
      <c r="P290" s="25" t="s">
        <v>24697</v>
      </c>
    </row>
    <row r="291" spans="1:16" ht="15">
      <c r="A291" s="25" t="s">
        <v>24698</v>
      </c>
      <c r="B291" s="25" t="s">
        <v>24698</v>
      </c>
      <c r="C291"/>
      <c r="D291" s="25" t="s">
        <v>7269</v>
      </c>
      <c r="E291" s="25"/>
      <c r="F291" s="25" t="s">
        <v>7288</v>
      </c>
      <c r="G291" s="25" t="s">
        <v>24057</v>
      </c>
      <c r="H291" s="25" t="s">
        <v>8140</v>
      </c>
      <c r="I291" s="25" t="s">
        <v>24367</v>
      </c>
      <c r="J291" s="19">
        <v>44600</v>
      </c>
      <c r="K291" s="19"/>
      <c r="L291" s="54">
        <v>12088</v>
      </c>
      <c r="M291" s="25" t="s">
        <v>7230</v>
      </c>
      <c r="N291" s="25" t="s">
        <v>24060</v>
      </c>
      <c r="O291" s="25"/>
      <c r="P291" s="25" t="s">
        <v>24699</v>
      </c>
    </row>
    <row r="292" spans="1:16" ht="15">
      <c r="A292" s="25" t="s">
        <v>24700</v>
      </c>
      <c r="B292" s="25" t="s">
        <v>24700</v>
      </c>
      <c r="C292"/>
      <c r="D292" s="25" t="s">
        <v>7261</v>
      </c>
      <c r="E292" s="25"/>
      <c r="F292" s="25" t="s">
        <v>7288</v>
      </c>
      <c r="G292" s="25" t="s">
        <v>24057</v>
      </c>
      <c r="H292" s="25" t="s">
        <v>7500</v>
      </c>
      <c r="I292" s="25" t="s">
        <v>24235</v>
      </c>
      <c r="J292" s="19">
        <v>44600</v>
      </c>
      <c r="K292" s="19"/>
      <c r="L292" s="54">
        <v>4949.1000000000004</v>
      </c>
      <c r="M292" s="25" t="s">
        <v>7230</v>
      </c>
      <c r="N292" s="25" t="s">
        <v>24060</v>
      </c>
      <c r="O292" s="25"/>
      <c r="P292" s="25" t="s">
        <v>24701</v>
      </c>
    </row>
    <row r="293" spans="1:16" ht="15">
      <c r="A293" s="25" t="s">
        <v>24702</v>
      </c>
      <c r="B293" s="25" t="s">
        <v>24702</v>
      </c>
      <c r="C293"/>
      <c r="D293" s="25" t="s">
        <v>7478</v>
      </c>
      <c r="E293" s="25"/>
      <c r="F293" s="25" t="s">
        <v>7288</v>
      </c>
      <c r="G293" s="25" t="s">
        <v>24057</v>
      </c>
      <c r="H293" s="25" t="s">
        <v>8577</v>
      </c>
      <c r="I293" s="25" t="s">
        <v>24175</v>
      </c>
      <c r="J293" s="19">
        <v>44601</v>
      </c>
      <c r="K293" s="19"/>
      <c r="L293" s="54">
        <v>15989</v>
      </c>
      <c r="M293" s="25" t="s">
        <v>7230</v>
      </c>
      <c r="N293" s="25" t="s">
        <v>24060</v>
      </c>
      <c r="O293" s="25"/>
      <c r="P293" s="25" t="s">
        <v>24703</v>
      </c>
    </row>
    <row r="294" spans="1:16" ht="15">
      <c r="A294" s="25" t="s">
        <v>24704</v>
      </c>
      <c r="B294" s="25" t="s">
        <v>24704</v>
      </c>
      <c r="C294"/>
      <c r="D294" s="25" t="s">
        <v>7269</v>
      </c>
      <c r="E294" s="25"/>
      <c r="F294" s="25" t="s">
        <v>7288</v>
      </c>
      <c r="G294" s="25" t="s">
        <v>24057</v>
      </c>
      <c r="H294" s="25" t="s">
        <v>8140</v>
      </c>
      <c r="I294" s="25" t="s">
        <v>24705</v>
      </c>
      <c r="J294" s="19">
        <v>44601</v>
      </c>
      <c r="K294" s="19"/>
      <c r="L294" s="54">
        <v>13736</v>
      </c>
      <c r="M294" s="25" t="s">
        <v>7230</v>
      </c>
      <c r="N294" s="25" t="s">
        <v>24060</v>
      </c>
      <c r="O294" s="25"/>
      <c r="P294" s="25" t="s">
        <v>24706</v>
      </c>
    </row>
    <row r="295" spans="1:16" ht="15">
      <c r="A295" s="25" t="s">
        <v>24707</v>
      </c>
      <c r="B295" s="25" t="s">
        <v>24707</v>
      </c>
      <c r="C295"/>
      <c r="D295" s="25" t="s">
        <v>7269</v>
      </c>
      <c r="E295" s="25"/>
      <c r="F295" s="25" t="s">
        <v>7288</v>
      </c>
      <c r="G295" s="25" t="s">
        <v>24057</v>
      </c>
      <c r="H295" s="25" t="s">
        <v>7500</v>
      </c>
      <c r="I295" s="25" t="s">
        <v>24301</v>
      </c>
      <c r="J295" s="19">
        <v>44601</v>
      </c>
      <c r="K295" s="19"/>
      <c r="L295" s="54">
        <v>1173.25</v>
      </c>
      <c r="M295" s="25" t="s">
        <v>7230</v>
      </c>
      <c r="N295" s="25" t="s">
        <v>24060</v>
      </c>
      <c r="O295" s="25"/>
      <c r="P295" s="25" t="s">
        <v>24708</v>
      </c>
    </row>
    <row r="296" spans="1:16" ht="15">
      <c r="A296" s="25" t="s">
        <v>24709</v>
      </c>
      <c r="B296" s="25" t="s">
        <v>24709</v>
      </c>
      <c r="C296"/>
      <c r="D296" s="25" t="s">
        <v>7478</v>
      </c>
      <c r="E296" s="25"/>
      <c r="F296" s="25" t="s">
        <v>7288</v>
      </c>
      <c r="G296" s="25" t="s">
        <v>24057</v>
      </c>
      <c r="H296" s="25" t="s">
        <v>8577</v>
      </c>
      <c r="I296" s="25" t="s">
        <v>24175</v>
      </c>
      <c r="J296" s="19">
        <v>44601</v>
      </c>
      <c r="K296" s="19"/>
      <c r="L296" s="54">
        <v>15989</v>
      </c>
      <c r="M296" s="25" t="s">
        <v>7230</v>
      </c>
      <c r="N296" s="25" t="s">
        <v>24060</v>
      </c>
      <c r="O296" s="25"/>
      <c r="P296" s="25" t="s">
        <v>24710</v>
      </c>
    </row>
    <row r="297" spans="1:16" ht="15">
      <c r="A297" s="25" t="s">
        <v>24711</v>
      </c>
      <c r="B297" s="25" t="s">
        <v>24711</v>
      </c>
      <c r="C297"/>
      <c r="D297" s="25" t="s">
        <v>7478</v>
      </c>
      <c r="E297" s="25"/>
      <c r="F297" s="25" t="s">
        <v>7288</v>
      </c>
      <c r="G297" s="25" t="s">
        <v>24057</v>
      </c>
      <c r="H297" s="25" t="s">
        <v>7500</v>
      </c>
      <c r="I297" s="25" t="s">
        <v>24712</v>
      </c>
      <c r="J297" s="19">
        <v>44601</v>
      </c>
      <c r="K297" s="19"/>
      <c r="L297" s="54">
        <v>3550</v>
      </c>
      <c r="M297" s="25" t="s">
        <v>7230</v>
      </c>
      <c r="N297" s="25" t="s">
        <v>24060</v>
      </c>
      <c r="O297" s="25"/>
      <c r="P297" s="25" t="s">
        <v>24713</v>
      </c>
    </row>
    <row r="298" spans="1:16" ht="15">
      <c r="A298" s="25" t="s">
        <v>24714</v>
      </c>
      <c r="B298" s="25" t="s">
        <v>24714</v>
      </c>
      <c r="C298"/>
      <c r="D298" s="25" t="s">
        <v>7478</v>
      </c>
      <c r="E298" s="25"/>
      <c r="F298" s="25" t="s">
        <v>7288</v>
      </c>
      <c r="G298" s="25" t="s">
        <v>24057</v>
      </c>
      <c r="H298" s="25" t="s">
        <v>8577</v>
      </c>
      <c r="I298" s="25" t="s">
        <v>24175</v>
      </c>
      <c r="J298" s="19">
        <v>44601</v>
      </c>
      <c r="K298" s="19"/>
      <c r="L298" s="54">
        <v>17351.48</v>
      </c>
      <c r="M298" s="25" t="s">
        <v>7230</v>
      </c>
      <c r="N298" s="25" t="s">
        <v>24060</v>
      </c>
      <c r="O298" s="25"/>
      <c r="P298" s="25" t="s">
        <v>24715</v>
      </c>
    </row>
    <row r="299" spans="1:16" ht="15">
      <c r="A299" s="25" t="s">
        <v>24716</v>
      </c>
      <c r="B299" s="25" t="s">
        <v>24716</v>
      </c>
      <c r="C299"/>
      <c r="D299" s="25" t="s">
        <v>7478</v>
      </c>
      <c r="E299" s="25"/>
      <c r="F299" s="25" t="s">
        <v>7288</v>
      </c>
      <c r="G299" s="25" t="s">
        <v>24057</v>
      </c>
      <c r="H299" s="25" t="s">
        <v>8140</v>
      </c>
      <c r="I299" s="25" t="s">
        <v>24717</v>
      </c>
      <c r="J299" s="19">
        <v>44601</v>
      </c>
      <c r="K299" s="19"/>
      <c r="L299" s="54">
        <v>8700</v>
      </c>
      <c r="M299" s="25" t="s">
        <v>7230</v>
      </c>
      <c r="N299" s="25" t="s">
        <v>24060</v>
      </c>
      <c r="O299" s="25"/>
      <c r="P299" s="25" t="s">
        <v>24718</v>
      </c>
    </row>
    <row r="300" spans="1:16" ht="15">
      <c r="A300" s="25" t="s">
        <v>24719</v>
      </c>
      <c r="B300" s="25" t="s">
        <v>24719</v>
      </c>
      <c r="C300"/>
      <c r="D300" s="25" t="s">
        <v>7478</v>
      </c>
      <c r="E300" s="25"/>
      <c r="F300" s="25" t="s">
        <v>7288</v>
      </c>
      <c r="G300" s="25" t="s">
        <v>24057</v>
      </c>
      <c r="H300" s="25" t="s">
        <v>8140</v>
      </c>
      <c r="I300" s="25" t="s">
        <v>24484</v>
      </c>
      <c r="J300" s="19">
        <v>44601</v>
      </c>
      <c r="K300" s="19"/>
      <c r="L300" s="54">
        <v>6462.53</v>
      </c>
      <c r="M300" s="25" t="s">
        <v>7230</v>
      </c>
      <c r="N300" s="25" t="s">
        <v>24060</v>
      </c>
      <c r="O300" s="25"/>
      <c r="P300" s="25" t="s">
        <v>24720</v>
      </c>
    </row>
    <row r="301" spans="1:16" ht="15">
      <c r="A301" s="25" t="s">
        <v>24721</v>
      </c>
      <c r="B301" s="25" t="s">
        <v>24721</v>
      </c>
      <c r="C301"/>
      <c r="D301" s="25" t="s">
        <v>7252</v>
      </c>
      <c r="E301" s="25"/>
      <c r="F301" s="25" t="s">
        <v>7288</v>
      </c>
      <c r="G301" s="25" t="s">
        <v>24057</v>
      </c>
      <c r="H301" s="25" t="s">
        <v>8503</v>
      </c>
      <c r="I301" s="25" t="s">
        <v>24070</v>
      </c>
      <c r="J301" s="19">
        <v>44601</v>
      </c>
      <c r="K301" s="19"/>
      <c r="L301" s="54">
        <v>8890</v>
      </c>
      <c r="M301" s="25" t="s">
        <v>7230</v>
      </c>
      <c r="N301" s="25" t="s">
        <v>24060</v>
      </c>
      <c r="O301" s="25"/>
      <c r="P301" s="25" t="s">
        <v>24722</v>
      </c>
    </row>
    <row r="302" spans="1:16" ht="15">
      <c r="A302" s="25" t="s">
        <v>24723</v>
      </c>
      <c r="B302" s="25" t="s">
        <v>24723</v>
      </c>
      <c r="C302"/>
      <c r="D302" s="25" t="s">
        <v>7313</v>
      </c>
      <c r="E302" s="25"/>
      <c r="F302" s="25" t="s">
        <v>7288</v>
      </c>
      <c r="G302" s="25" t="s">
        <v>24057</v>
      </c>
      <c r="H302" s="25" t="s">
        <v>8140</v>
      </c>
      <c r="I302" s="25" t="s">
        <v>24591</v>
      </c>
      <c r="J302" s="19">
        <v>44601</v>
      </c>
      <c r="K302" s="19"/>
      <c r="L302" s="54">
        <v>4949.95</v>
      </c>
      <c r="M302" s="25" t="s">
        <v>7230</v>
      </c>
      <c r="N302" s="25" t="s">
        <v>24060</v>
      </c>
      <c r="O302" s="25"/>
      <c r="P302" s="25" t="s">
        <v>24724</v>
      </c>
    </row>
    <row r="303" spans="1:16" ht="15">
      <c r="A303" s="25" t="s">
        <v>24725</v>
      </c>
      <c r="B303" s="25" t="s">
        <v>24725</v>
      </c>
      <c r="C303"/>
      <c r="D303" s="25" t="s">
        <v>7269</v>
      </c>
      <c r="E303" s="25"/>
      <c r="F303" s="25" t="s">
        <v>7288</v>
      </c>
      <c r="G303" s="25" t="s">
        <v>24057</v>
      </c>
      <c r="H303" s="25" t="s">
        <v>8140</v>
      </c>
      <c r="I303" s="25" t="s">
        <v>24726</v>
      </c>
      <c r="J303" s="19">
        <v>44601</v>
      </c>
      <c r="K303" s="19"/>
      <c r="L303" s="54">
        <v>5851</v>
      </c>
      <c r="M303" s="25" t="s">
        <v>7230</v>
      </c>
      <c r="N303" s="25" t="s">
        <v>24060</v>
      </c>
      <c r="O303" s="25"/>
      <c r="P303" s="25" t="s">
        <v>24727</v>
      </c>
    </row>
    <row r="304" spans="1:16" ht="15">
      <c r="A304" s="25" t="s">
        <v>24728</v>
      </c>
      <c r="B304" s="25" t="s">
        <v>24728</v>
      </c>
      <c r="C304"/>
      <c r="D304" s="25" t="s">
        <v>7478</v>
      </c>
      <c r="E304" s="25"/>
      <c r="F304" s="25" t="s">
        <v>7288</v>
      </c>
      <c r="G304" s="25" t="s">
        <v>24057</v>
      </c>
      <c r="H304" s="25" t="s">
        <v>8577</v>
      </c>
      <c r="I304" s="25" t="s">
        <v>24175</v>
      </c>
      <c r="J304" s="19">
        <v>44601</v>
      </c>
      <c r="K304" s="19"/>
      <c r="L304" s="54">
        <v>17959</v>
      </c>
      <c r="M304" s="25" t="s">
        <v>7230</v>
      </c>
      <c r="N304" s="25" t="s">
        <v>24060</v>
      </c>
      <c r="O304" s="25"/>
      <c r="P304" s="25" t="s">
        <v>24729</v>
      </c>
    </row>
    <row r="305" spans="1:16" ht="15">
      <c r="A305" s="25" t="s">
        <v>24730</v>
      </c>
      <c r="B305" s="25" t="s">
        <v>24730</v>
      </c>
      <c r="C305"/>
      <c r="D305" s="25" t="s">
        <v>7313</v>
      </c>
      <c r="E305" s="25"/>
      <c r="F305" s="25" t="s">
        <v>7288</v>
      </c>
      <c r="G305" s="25" t="s">
        <v>24057</v>
      </c>
      <c r="H305" s="25" t="s">
        <v>8140</v>
      </c>
      <c r="I305" s="25" t="s">
        <v>24205</v>
      </c>
      <c r="J305" s="19">
        <v>44601</v>
      </c>
      <c r="K305" s="19"/>
      <c r="L305" s="54">
        <v>5085</v>
      </c>
      <c r="M305" s="25" t="s">
        <v>7230</v>
      </c>
      <c r="N305" s="25" t="s">
        <v>24060</v>
      </c>
      <c r="O305" s="25"/>
      <c r="P305" s="25" t="s">
        <v>24731</v>
      </c>
    </row>
    <row r="306" spans="1:16" ht="15">
      <c r="A306" s="25" t="s">
        <v>24732</v>
      </c>
      <c r="B306" s="25" t="s">
        <v>24732</v>
      </c>
      <c r="C306"/>
      <c r="D306" s="25" t="s">
        <v>7269</v>
      </c>
      <c r="E306" s="25"/>
      <c r="F306" s="25" t="s">
        <v>7288</v>
      </c>
      <c r="G306" s="25" t="s">
        <v>24057</v>
      </c>
      <c r="H306" s="25" t="s">
        <v>7492</v>
      </c>
      <c r="I306" s="25" t="s">
        <v>24287</v>
      </c>
      <c r="J306" s="19">
        <v>44601</v>
      </c>
      <c r="K306" s="19"/>
      <c r="L306" s="54">
        <v>107590</v>
      </c>
      <c r="M306" s="25" t="s">
        <v>7230</v>
      </c>
      <c r="N306" s="25" t="s">
        <v>24060</v>
      </c>
      <c r="O306" s="25"/>
      <c r="P306" s="25" t="s">
        <v>24733</v>
      </c>
    </row>
    <row r="307" spans="1:16" ht="15">
      <c r="A307" s="25" t="s">
        <v>24734</v>
      </c>
      <c r="B307" s="25" t="s">
        <v>24734</v>
      </c>
      <c r="C307"/>
      <c r="D307" s="25" t="s">
        <v>7365</v>
      </c>
      <c r="E307" s="25"/>
      <c r="F307" s="25" t="s">
        <v>7288</v>
      </c>
      <c r="G307" s="25" t="s">
        <v>24057</v>
      </c>
      <c r="H307" s="25" t="s">
        <v>8808</v>
      </c>
      <c r="I307" s="25" t="s">
        <v>24735</v>
      </c>
      <c r="J307" s="19">
        <v>44601</v>
      </c>
      <c r="K307" s="19"/>
      <c r="L307" s="54">
        <v>38000</v>
      </c>
      <c r="M307" s="25" t="s">
        <v>7230</v>
      </c>
      <c r="N307" s="25" t="s">
        <v>24060</v>
      </c>
      <c r="O307" s="25"/>
      <c r="P307" s="25" t="s">
        <v>24736</v>
      </c>
    </row>
    <row r="308" spans="1:16" ht="15">
      <c r="A308" s="25" t="s">
        <v>24737</v>
      </c>
      <c r="B308" s="25" t="s">
        <v>24737</v>
      </c>
      <c r="C308"/>
      <c r="D308" s="25" t="s">
        <v>7269</v>
      </c>
      <c r="E308" s="25"/>
      <c r="F308" s="25" t="s">
        <v>7983</v>
      </c>
      <c r="G308" s="25" t="s">
        <v>24057</v>
      </c>
      <c r="H308" s="25" t="s">
        <v>7500</v>
      </c>
      <c r="I308" s="25" t="s">
        <v>24390</v>
      </c>
      <c r="J308" s="19">
        <v>44601</v>
      </c>
      <c r="K308" s="19"/>
      <c r="L308" s="54">
        <v>5690.4</v>
      </c>
      <c r="M308" s="25" t="s">
        <v>7230</v>
      </c>
      <c r="N308" s="25" t="s">
        <v>24060</v>
      </c>
      <c r="O308" s="25"/>
      <c r="P308" s="25" t="s">
        <v>24738</v>
      </c>
    </row>
    <row r="309" spans="1:16" ht="15">
      <c r="A309" s="25" t="s">
        <v>24739</v>
      </c>
      <c r="B309" s="25" t="s">
        <v>24739</v>
      </c>
      <c r="C309"/>
      <c r="D309" s="25" t="s">
        <v>7269</v>
      </c>
      <c r="E309" s="25"/>
      <c r="F309" s="25" t="s">
        <v>7288</v>
      </c>
      <c r="G309" s="25" t="s">
        <v>24057</v>
      </c>
      <c r="H309" s="25" t="s">
        <v>8591</v>
      </c>
      <c r="I309" s="25" t="s">
        <v>24740</v>
      </c>
      <c r="J309" s="19">
        <v>44601</v>
      </c>
      <c r="K309" s="19"/>
      <c r="L309" s="54">
        <v>852.9</v>
      </c>
      <c r="M309" s="25" t="s">
        <v>7230</v>
      </c>
      <c r="N309" s="25" t="s">
        <v>24060</v>
      </c>
      <c r="O309" s="25"/>
      <c r="P309" s="25"/>
    </row>
    <row r="310" spans="1:16" ht="15">
      <c r="A310" s="25" t="s">
        <v>24741</v>
      </c>
      <c r="B310" s="25" t="s">
        <v>24741</v>
      </c>
      <c r="C310"/>
      <c r="D310" s="25" t="s">
        <v>7261</v>
      </c>
      <c r="E310" s="25"/>
      <c r="F310" s="25" t="s">
        <v>7288</v>
      </c>
      <c r="G310" s="25" t="s">
        <v>24057</v>
      </c>
      <c r="H310" s="25" t="s">
        <v>8658</v>
      </c>
      <c r="I310" s="25" t="s">
        <v>24070</v>
      </c>
      <c r="J310" s="19">
        <v>44601</v>
      </c>
      <c r="K310" s="19"/>
      <c r="L310" s="54">
        <v>4897.6000000000004</v>
      </c>
      <c r="M310" s="25" t="s">
        <v>7230</v>
      </c>
      <c r="N310" s="25" t="s">
        <v>24060</v>
      </c>
      <c r="O310" s="25"/>
      <c r="P310" s="25" t="s">
        <v>24742</v>
      </c>
    </row>
    <row r="311" spans="1:16" ht="15">
      <c r="A311" s="25" t="s">
        <v>24743</v>
      </c>
      <c r="B311" s="25" t="s">
        <v>24743</v>
      </c>
      <c r="C311"/>
      <c r="D311" s="25" t="s">
        <v>7261</v>
      </c>
      <c r="E311" s="25"/>
      <c r="F311" s="25" t="s">
        <v>7288</v>
      </c>
      <c r="G311" s="25" t="s">
        <v>24057</v>
      </c>
      <c r="H311" s="25" t="s">
        <v>8229</v>
      </c>
      <c r="I311" s="25" t="s">
        <v>24070</v>
      </c>
      <c r="J311" s="19">
        <v>44601</v>
      </c>
      <c r="K311" s="19"/>
      <c r="L311" s="54">
        <v>14921.09</v>
      </c>
      <c r="M311" s="25" t="s">
        <v>7230</v>
      </c>
      <c r="N311" s="25" t="s">
        <v>24060</v>
      </c>
      <c r="O311" s="25"/>
      <c r="P311" s="25" t="s">
        <v>24744</v>
      </c>
    </row>
    <row r="312" spans="1:16" ht="15">
      <c r="A312" s="25" t="s">
        <v>24745</v>
      </c>
      <c r="B312" s="25" t="s">
        <v>24745</v>
      </c>
      <c r="C312"/>
      <c r="D312" s="25" t="s">
        <v>7261</v>
      </c>
      <c r="E312" s="25"/>
      <c r="F312" s="25" t="s">
        <v>7288</v>
      </c>
      <c r="G312" s="25" t="s">
        <v>24057</v>
      </c>
      <c r="H312" s="25" t="s">
        <v>7500</v>
      </c>
      <c r="I312" s="25" t="s">
        <v>24746</v>
      </c>
      <c r="J312" s="19">
        <v>44601</v>
      </c>
      <c r="K312" s="19"/>
      <c r="L312" s="54">
        <v>4350</v>
      </c>
      <c r="M312" s="25" t="s">
        <v>7230</v>
      </c>
      <c r="N312" s="25" t="s">
        <v>24060</v>
      </c>
      <c r="O312" s="25"/>
      <c r="P312" s="25" t="s">
        <v>24747</v>
      </c>
    </row>
    <row r="313" spans="1:16" ht="15">
      <c r="A313" s="25" t="s">
        <v>24748</v>
      </c>
      <c r="B313" s="25" t="s">
        <v>24748</v>
      </c>
      <c r="C313"/>
      <c r="D313" s="25" t="s">
        <v>7261</v>
      </c>
      <c r="E313" s="25"/>
      <c r="F313" s="25" t="s">
        <v>7288</v>
      </c>
      <c r="G313" s="25" t="s">
        <v>24057</v>
      </c>
      <c r="H313" s="25" t="s">
        <v>8658</v>
      </c>
      <c r="I313" s="25" t="s">
        <v>24070</v>
      </c>
      <c r="J313" s="19">
        <v>44601</v>
      </c>
      <c r="K313" s="19"/>
      <c r="L313" s="54">
        <v>2020</v>
      </c>
      <c r="M313" s="25" t="s">
        <v>7230</v>
      </c>
      <c r="N313" s="25" t="s">
        <v>24060</v>
      </c>
      <c r="O313" s="25"/>
      <c r="P313" s="25"/>
    </row>
    <row r="314" spans="1:16" ht="15">
      <c r="A314" s="25" t="s">
        <v>24749</v>
      </c>
      <c r="B314" s="25" t="s">
        <v>24749</v>
      </c>
      <c r="C314"/>
      <c r="D314" s="25" t="s">
        <v>7261</v>
      </c>
      <c r="E314" s="25"/>
      <c r="F314" s="25" t="s">
        <v>7288</v>
      </c>
      <c r="G314" s="25" t="s">
        <v>24057</v>
      </c>
      <c r="H314" s="25" t="s">
        <v>8229</v>
      </c>
      <c r="I314" s="25" t="s">
        <v>24070</v>
      </c>
      <c r="J314" s="19">
        <v>44601</v>
      </c>
      <c r="K314" s="19"/>
      <c r="L314" s="54">
        <v>13224.9</v>
      </c>
      <c r="M314" s="25" t="s">
        <v>7230</v>
      </c>
      <c r="N314" s="25" t="s">
        <v>24060</v>
      </c>
      <c r="O314" s="25"/>
      <c r="P314" s="25" t="s">
        <v>24750</v>
      </c>
    </row>
    <row r="315" spans="1:16" ht="15">
      <c r="A315" s="25" t="s">
        <v>24751</v>
      </c>
      <c r="B315" s="25" t="s">
        <v>24751</v>
      </c>
      <c r="C315"/>
      <c r="D315" s="25" t="s">
        <v>7261</v>
      </c>
      <c r="E315" s="25"/>
      <c r="F315" s="25" t="s">
        <v>7288</v>
      </c>
      <c r="G315" s="25" t="s">
        <v>24057</v>
      </c>
      <c r="H315" s="25" t="s">
        <v>8229</v>
      </c>
      <c r="I315" s="25" t="s">
        <v>24070</v>
      </c>
      <c r="J315" s="19">
        <v>44601</v>
      </c>
      <c r="K315" s="19"/>
      <c r="L315" s="54">
        <v>5822.92</v>
      </c>
      <c r="M315" s="25" t="s">
        <v>7230</v>
      </c>
      <c r="N315" s="25" t="s">
        <v>24060</v>
      </c>
      <c r="O315" s="25"/>
      <c r="P315" s="25" t="s">
        <v>24752</v>
      </c>
    </row>
    <row r="316" spans="1:16" ht="15">
      <c r="A316" s="25" t="s">
        <v>24753</v>
      </c>
      <c r="B316" s="25" t="s">
        <v>24753</v>
      </c>
      <c r="C316"/>
      <c r="D316" s="25" t="s">
        <v>7261</v>
      </c>
      <c r="E316" s="25"/>
      <c r="F316" s="25" t="s">
        <v>7288</v>
      </c>
      <c r="G316" s="25" t="s">
        <v>24057</v>
      </c>
      <c r="H316" s="25" t="s">
        <v>8135</v>
      </c>
      <c r="I316" s="25" t="s">
        <v>24603</v>
      </c>
      <c r="J316" s="19">
        <v>44601</v>
      </c>
      <c r="K316" s="19"/>
      <c r="L316" s="54">
        <v>5204.49</v>
      </c>
      <c r="M316" s="25" t="s">
        <v>7230</v>
      </c>
      <c r="N316" s="25" t="s">
        <v>24060</v>
      </c>
      <c r="O316" s="25"/>
      <c r="P316" s="25" t="s">
        <v>24754</v>
      </c>
    </row>
    <row r="317" spans="1:16" ht="15">
      <c r="A317" s="25" t="s">
        <v>24755</v>
      </c>
      <c r="B317" s="25" t="s">
        <v>24755</v>
      </c>
      <c r="C317"/>
      <c r="D317" s="25" t="s">
        <v>7252</v>
      </c>
      <c r="E317" s="25"/>
      <c r="F317" s="25" t="s">
        <v>7288</v>
      </c>
      <c r="G317" s="25" t="s">
        <v>24057</v>
      </c>
      <c r="H317" s="25" t="s">
        <v>8553</v>
      </c>
      <c r="I317" s="25" t="s">
        <v>24070</v>
      </c>
      <c r="J317" s="19">
        <v>44601</v>
      </c>
      <c r="K317" s="19"/>
      <c r="L317" s="54">
        <v>7902.51</v>
      </c>
      <c r="M317" s="25" t="s">
        <v>7230</v>
      </c>
      <c r="N317" s="25" t="s">
        <v>24060</v>
      </c>
      <c r="O317" s="25"/>
      <c r="P317" s="25" t="s">
        <v>24756</v>
      </c>
    </row>
    <row r="318" spans="1:16" ht="15">
      <c r="A318" s="25" t="s">
        <v>24757</v>
      </c>
      <c r="B318" s="25" t="s">
        <v>24757</v>
      </c>
      <c r="C318"/>
      <c r="D318" s="25" t="s">
        <v>7261</v>
      </c>
      <c r="E318" s="25"/>
      <c r="F318" s="25" t="s">
        <v>7288</v>
      </c>
      <c r="G318" s="25" t="s">
        <v>24057</v>
      </c>
      <c r="H318" s="25" t="s">
        <v>8658</v>
      </c>
      <c r="I318" s="25" t="s">
        <v>24070</v>
      </c>
      <c r="J318" s="19">
        <v>44601</v>
      </c>
      <c r="K318" s="19"/>
      <c r="L318" s="54">
        <v>4040.45</v>
      </c>
      <c r="M318" s="25" t="s">
        <v>7230</v>
      </c>
      <c r="N318" s="25" t="s">
        <v>24060</v>
      </c>
      <c r="O318" s="25"/>
      <c r="P318" s="25" t="s">
        <v>24758</v>
      </c>
    </row>
    <row r="319" spans="1:16" ht="15">
      <c r="A319" s="25" t="s">
        <v>24759</v>
      </c>
      <c r="B319" s="25" t="s">
        <v>24759</v>
      </c>
      <c r="C319"/>
      <c r="D319" s="25" t="s">
        <v>7261</v>
      </c>
      <c r="E319" s="25"/>
      <c r="F319" s="25" t="s">
        <v>7288</v>
      </c>
      <c r="G319" s="25" t="s">
        <v>24057</v>
      </c>
      <c r="H319" s="25" t="s">
        <v>7386</v>
      </c>
      <c r="I319" s="25" t="s">
        <v>24082</v>
      </c>
      <c r="J319" s="19">
        <v>44601</v>
      </c>
      <c r="K319" s="19"/>
      <c r="L319" s="54">
        <v>5428.57</v>
      </c>
      <c r="M319" s="25" t="s">
        <v>7230</v>
      </c>
      <c r="N319" s="25" t="s">
        <v>24060</v>
      </c>
      <c r="O319" s="25"/>
      <c r="P319" s="25" t="s">
        <v>24760</v>
      </c>
    </row>
    <row r="320" spans="1:16" ht="15">
      <c r="A320" s="25" t="s">
        <v>24761</v>
      </c>
      <c r="B320" s="25" t="s">
        <v>24761</v>
      </c>
      <c r="C320"/>
      <c r="D320" s="25" t="s">
        <v>7252</v>
      </c>
      <c r="E320" s="25"/>
      <c r="F320" s="25" t="s">
        <v>7288</v>
      </c>
      <c r="G320" s="25" t="s">
        <v>24057</v>
      </c>
      <c r="H320" s="25" t="s">
        <v>8553</v>
      </c>
      <c r="I320" s="25" t="s">
        <v>24070</v>
      </c>
      <c r="J320" s="19">
        <v>44601</v>
      </c>
      <c r="K320" s="19"/>
      <c r="L320" s="54">
        <v>6985.37</v>
      </c>
      <c r="M320" s="25" t="s">
        <v>7230</v>
      </c>
      <c r="N320" s="25" t="s">
        <v>24060</v>
      </c>
      <c r="O320" s="25"/>
      <c r="P320" s="25" t="s">
        <v>24762</v>
      </c>
    </row>
    <row r="321" spans="1:16" ht="15">
      <c r="A321" s="25" t="s">
        <v>24763</v>
      </c>
      <c r="B321" s="25" t="s">
        <v>24763</v>
      </c>
      <c r="C321"/>
      <c r="D321" s="25" t="s">
        <v>7261</v>
      </c>
      <c r="E321" s="25"/>
      <c r="F321" s="25" t="s">
        <v>7288</v>
      </c>
      <c r="G321" s="25" t="s">
        <v>24057</v>
      </c>
      <c r="H321" s="25" t="s">
        <v>8229</v>
      </c>
      <c r="I321" s="25" t="s">
        <v>24070</v>
      </c>
      <c r="J321" s="19">
        <v>44601</v>
      </c>
      <c r="K321" s="19"/>
      <c r="L321" s="54">
        <v>6660.28</v>
      </c>
      <c r="M321" s="25" t="s">
        <v>7230</v>
      </c>
      <c r="N321" s="25" t="s">
        <v>24060</v>
      </c>
      <c r="O321" s="25"/>
      <c r="P321" s="25" t="s">
        <v>24764</v>
      </c>
    </row>
    <row r="322" spans="1:16" ht="15">
      <c r="A322" s="25" t="s">
        <v>24765</v>
      </c>
      <c r="B322" s="25" t="s">
        <v>24765</v>
      </c>
      <c r="C322"/>
      <c r="D322" s="25" t="s">
        <v>7261</v>
      </c>
      <c r="E322" s="25"/>
      <c r="F322" s="25" t="s">
        <v>7288</v>
      </c>
      <c r="G322" s="25" t="s">
        <v>24057</v>
      </c>
      <c r="H322" s="25" t="s">
        <v>8229</v>
      </c>
      <c r="I322" s="25" t="s">
        <v>24070</v>
      </c>
      <c r="J322" s="19">
        <v>44601</v>
      </c>
      <c r="K322" s="19"/>
      <c r="L322" s="54">
        <v>5773.56</v>
      </c>
      <c r="M322" s="25" t="s">
        <v>7230</v>
      </c>
      <c r="N322" s="25" t="s">
        <v>24060</v>
      </c>
      <c r="O322" s="25"/>
      <c r="P322" s="25" t="s">
        <v>24766</v>
      </c>
    </row>
    <row r="323" spans="1:16" ht="15">
      <c r="A323" s="25" t="s">
        <v>24767</v>
      </c>
      <c r="B323" s="25" t="s">
        <v>24767</v>
      </c>
      <c r="C323"/>
      <c r="D323" s="25" t="s">
        <v>7261</v>
      </c>
      <c r="E323" s="25"/>
      <c r="F323" s="25" t="s">
        <v>7288</v>
      </c>
      <c r="G323" s="25" t="s">
        <v>24057</v>
      </c>
      <c r="H323" s="25" t="s">
        <v>8229</v>
      </c>
      <c r="I323" s="25" t="s">
        <v>24070</v>
      </c>
      <c r="J323" s="19">
        <v>44601</v>
      </c>
      <c r="K323" s="19"/>
      <c r="L323" s="54">
        <v>7446.16</v>
      </c>
      <c r="M323" s="25" t="s">
        <v>7230</v>
      </c>
      <c r="N323" s="25" t="s">
        <v>24060</v>
      </c>
      <c r="O323" s="25"/>
      <c r="P323" s="25" t="s">
        <v>24768</v>
      </c>
    </row>
    <row r="324" spans="1:16" ht="15">
      <c r="A324" s="25" t="s">
        <v>24769</v>
      </c>
      <c r="B324" s="25" t="s">
        <v>24769</v>
      </c>
      <c r="C324"/>
      <c r="D324" s="25" t="s">
        <v>7261</v>
      </c>
      <c r="E324" s="25"/>
      <c r="F324" s="25" t="s">
        <v>7288</v>
      </c>
      <c r="G324" s="25" t="s">
        <v>24057</v>
      </c>
      <c r="H324" s="25" t="s">
        <v>8188</v>
      </c>
      <c r="I324" s="25" t="s">
        <v>24275</v>
      </c>
      <c r="J324" s="19">
        <v>44601</v>
      </c>
      <c r="K324" s="19"/>
      <c r="L324" s="54">
        <v>5106.5</v>
      </c>
      <c r="M324" s="25" t="s">
        <v>7230</v>
      </c>
      <c r="N324" s="25" t="s">
        <v>24060</v>
      </c>
      <c r="O324" s="25"/>
      <c r="P324" s="25" t="s">
        <v>24770</v>
      </c>
    </row>
    <row r="325" spans="1:16" ht="15">
      <c r="A325" s="25" t="s">
        <v>24771</v>
      </c>
      <c r="B325" s="25" t="s">
        <v>24771</v>
      </c>
      <c r="C325"/>
      <c r="D325" s="25" t="s">
        <v>7261</v>
      </c>
      <c r="E325" s="25"/>
      <c r="F325" s="25" t="s">
        <v>7288</v>
      </c>
      <c r="G325" s="25" t="s">
        <v>24057</v>
      </c>
      <c r="H325" s="25" t="s">
        <v>7474</v>
      </c>
      <c r="I325" s="25" t="s">
        <v>24082</v>
      </c>
      <c r="J325" s="19">
        <v>44601</v>
      </c>
      <c r="K325" s="19"/>
      <c r="L325" s="54">
        <v>1826.55</v>
      </c>
      <c r="M325" s="25" t="s">
        <v>7230</v>
      </c>
      <c r="N325" s="25" t="s">
        <v>24060</v>
      </c>
      <c r="O325" s="25"/>
      <c r="P325" s="25"/>
    </row>
    <row r="326" spans="1:16" ht="15">
      <c r="A326" s="25" t="s">
        <v>24772</v>
      </c>
      <c r="B326" s="25" t="s">
        <v>24772</v>
      </c>
      <c r="C326"/>
      <c r="D326" s="25" t="s">
        <v>7261</v>
      </c>
      <c r="E326" s="25"/>
      <c r="F326" s="25" t="s">
        <v>7288</v>
      </c>
      <c r="G326" s="25" t="s">
        <v>24057</v>
      </c>
      <c r="H326" s="25" t="s">
        <v>9150</v>
      </c>
      <c r="I326" s="25" t="s">
        <v>24773</v>
      </c>
      <c r="J326" s="19">
        <v>44602</v>
      </c>
      <c r="K326" s="19"/>
      <c r="L326" s="54">
        <v>2367.1</v>
      </c>
      <c r="M326" s="25" t="s">
        <v>7230</v>
      </c>
      <c r="N326" s="25" t="s">
        <v>24060</v>
      </c>
      <c r="O326" s="25"/>
      <c r="P326" s="25" t="s">
        <v>24774</v>
      </c>
    </row>
    <row r="327" spans="1:16" ht="15">
      <c r="A327" s="25" t="s">
        <v>24775</v>
      </c>
      <c r="B327" s="25" t="s">
        <v>24775</v>
      </c>
      <c r="C327"/>
      <c r="D327" s="25" t="s">
        <v>7261</v>
      </c>
      <c r="E327" s="25"/>
      <c r="F327" s="25" t="s">
        <v>7288</v>
      </c>
      <c r="G327" s="25" t="s">
        <v>24057</v>
      </c>
      <c r="H327" s="25" t="s">
        <v>8229</v>
      </c>
      <c r="I327" s="25" t="s">
        <v>24070</v>
      </c>
      <c r="J327" s="19">
        <v>44601</v>
      </c>
      <c r="K327" s="19"/>
      <c r="L327" s="54">
        <v>6333.52</v>
      </c>
      <c r="M327" s="25" t="s">
        <v>7230</v>
      </c>
      <c r="N327" s="25" t="s">
        <v>24060</v>
      </c>
      <c r="O327" s="25"/>
      <c r="P327" s="25" t="s">
        <v>24776</v>
      </c>
    </row>
    <row r="328" spans="1:16" ht="15">
      <c r="A328" s="25" t="s">
        <v>24777</v>
      </c>
      <c r="B328" s="25" t="s">
        <v>24777</v>
      </c>
      <c r="C328"/>
      <c r="D328" s="25" t="s">
        <v>7261</v>
      </c>
      <c r="E328" s="25"/>
      <c r="F328" s="25" t="s">
        <v>7288</v>
      </c>
      <c r="G328" s="25" t="s">
        <v>24057</v>
      </c>
      <c r="H328" s="25" t="s">
        <v>7602</v>
      </c>
      <c r="I328" s="25" t="s">
        <v>24075</v>
      </c>
      <c r="J328" s="19">
        <v>44601</v>
      </c>
      <c r="K328" s="19"/>
      <c r="L328" s="54">
        <v>3915.85</v>
      </c>
      <c r="M328" s="25" t="s">
        <v>7230</v>
      </c>
      <c r="N328" s="25" t="s">
        <v>24060</v>
      </c>
      <c r="O328" s="25"/>
      <c r="P328" s="25" t="s">
        <v>24778</v>
      </c>
    </row>
    <row r="329" spans="1:16" ht="15">
      <c r="A329" s="25" t="s">
        <v>24779</v>
      </c>
      <c r="B329" s="25" t="s">
        <v>24779</v>
      </c>
      <c r="C329"/>
      <c r="D329" s="25" t="s">
        <v>7261</v>
      </c>
      <c r="E329" s="25"/>
      <c r="F329" s="25" t="s">
        <v>7288</v>
      </c>
      <c r="G329" s="25" t="s">
        <v>24057</v>
      </c>
      <c r="H329" s="25" t="s">
        <v>8135</v>
      </c>
      <c r="I329" s="25" t="s">
        <v>24603</v>
      </c>
      <c r="J329" s="19">
        <v>44601</v>
      </c>
      <c r="K329" s="19"/>
      <c r="L329" s="54">
        <v>6419.49</v>
      </c>
      <c r="M329" s="25" t="s">
        <v>7230</v>
      </c>
      <c r="N329" s="25" t="s">
        <v>24060</v>
      </c>
      <c r="O329" s="25"/>
      <c r="P329" s="25" t="s">
        <v>24780</v>
      </c>
    </row>
    <row r="330" spans="1:16" ht="15">
      <c r="A330" s="25" t="s">
        <v>24781</v>
      </c>
      <c r="B330" s="25" t="s">
        <v>24781</v>
      </c>
      <c r="C330"/>
      <c r="D330" s="25" t="s">
        <v>7261</v>
      </c>
      <c r="E330" s="25"/>
      <c r="F330" s="25" t="s">
        <v>7288</v>
      </c>
      <c r="G330" s="25" t="s">
        <v>24057</v>
      </c>
      <c r="H330" s="25" t="s">
        <v>8135</v>
      </c>
      <c r="I330" s="25" t="s">
        <v>24603</v>
      </c>
      <c r="J330" s="19">
        <v>44601</v>
      </c>
      <c r="K330" s="19"/>
      <c r="L330" s="54">
        <v>4422.45</v>
      </c>
      <c r="M330" s="25" t="s">
        <v>7230</v>
      </c>
      <c r="N330" s="25" t="s">
        <v>24060</v>
      </c>
      <c r="O330" s="25"/>
      <c r="P330" s="25" t="s">
        <v>24782</v>
      </c>
    </row>
    <row r="331" spans="1:16" ht="15">
      <c r="A331" s="25" t="s">
        <v>24783</v>
      </c>
      <c r="B331" s="25" t="s">
        <v>24783</v>
      </c>
      <c r="C331"/>
      <c r="D331" s="25" t="s">
        <v>7261</v>
      </c>
      <c r="E331" s="25"/>
      <c r="F331" s="25" t="s">
        <v>7288</v>
      </c>
      <c r="G331" s="25" t="s">
        <v>24057</v>
      </c>
      <c r="H331" s="25" t="s">
        <v>8827</v>
      </c>
      <c r="I331" s="25" t="s">
        <v>24603</v>
      </c>
      <c r="J331" s="19">
        <v>44601</v>
      </c>
      <c r="K331" s="19"/>
      <c r="L331" s="54">
        <v>4281.41</v>
      </c>
      <c r="M331" s="25" t="s">
        <v>7230</v>
      </c>
      <c r="N331" s="25" t="s">
        <v>24060</v>
      </c>
      <c r="O331" s="25"/>
      <c r="P331" s="25" t="s">
        <v>24784</v>
      </c>
    </row>
    <row r="332" spans="1:16" ht="15">
      <c r="A332" s="25" t="s">
        <v>24785</v>
      </c>
      <c r="B332" s="25" t="s">
        <v>24785</v>
      </c>
      <c r="C332"/>
      <c r="D332" s="25" t="s">
        <v>7261</v>
      </c>
      <c r="E332" s="25"/>
      <c r="F332" s="25" t="s">
        <v>7288</v>
      </c>
      <c r="G332" s="25" t="s">
        <v>24057</v>
      </c>
      <c r="H332" s="25" t="s">
        <v>8827</v>
      </c>
      <c r="I332" s="25" t="s">
        <v>24603</v>
      </c>
      <c r="J332" s="19">
        <v>44601</v>
      </c>
      <c r="K332" s="19"/>
      <c r="L332" s="54">
        <v>6540.68</v>
      </c>
      <c r="M332" s="25" t="s">
        <v>7230</v>
      </c>
      <c r="N332" s="25" t="s">
        <v>24060</v>
      </c>
      <c r="O332" s="25"/>
      <c r="P332" s="25" t="s">
        <v>24786</v>
      </c>
    </row>
    <row r="333" spans="1:16" ht="15">
      <c r="A333" s="25" t="s">
        <v>24787</v>
      </c>
      <c r="B333" s="25" t="s">
        <v>24787</v>
      </c>
      <c r="C333"/>
      <c r="D333" s="25" t="s">
        <v>7269</v>
      </c>
      <c r="E333" s="25"/>
      <c r="F333" s="25" t="s">
        <v>7983</v>
      </c>
      <c r="G333" s="25" t="s">
        <v>24057</v>
      </c>
      <c r="H333" s="25" t="s">
        <v>7500</v>
      </c>
      <c r="I333" s="25" t="s">
        <v>24390</v>
      </c>
      <c r="J333" s="19">
        <v>44602</v>
      </c>
      <c r="K333" s="19"/>
      <c r="L333" s="54">
        <v>4834</v>
      </c>
      <c r="M333" s="25" t="s">
        <v>7230</v>
      </c>
      <c r="N333" s="25" t="s">
        <v>24060</v>
      </c>
      <c r="O333" s="25"/>
      <c r="P333" s="25" t="s">
        <v>24788</v>
      </c>
    </row>
    <row r="334" spans="1:16" ht="15">
      <c r="A334" s="25" t="s">
        <v>24789</v>
      </c>
      <c r="B334" s="25" t="s">
        <v>24789</v>
      </c>
      <c r="C334"/>
      <c r="D334" s="25" t="s">
        <v>7425</v>
      </c>
      <c r="E334" s="25"/>
      <c r="F334" s="25" t="s">
        <v>7288</v>
      </c>
      <c r="G334" s="25" t="s">
        <v>24057</v>
      </c>
      <c r="H334" s="25" t="s">
        <v>7492</v>
      </c>
      <c r="I334" s="25" t="s">
        <v>24266</v>
      </c>
      <c r="J334" s="19">
        <v>44602</v>
      </c>
      <c r="K334" s="19"/>
      <c r="L334" s="54">
        <v>2022</v>
      </c>
      <c r="M334" s="25" t="s">
        <v>7230</v>
      </c>
      <c r="N334" s="25" t="s">
        <v>24060</v>
      </c>
      <c r="O334" s="25"/>
      <c r="P334" s="25" t="s">
        <v>24790</v>
      </c>
    </row>
    <row r="335" spans="1:16" ht="15">
      <c r="A335" s="25" t="s">
        <v>24791</v>
      </c>
      <c r="B335" s="25" t="s">
        <v>24791</v>
      </c>
      <c r="C335"/>
      <c r="D335" s="25" t="s">
        <v>7261</v>
      </c>
      <c r="E335" s="25"/>
      <c r="F335" s="25" t="s">
        <v>7288</v>
      </c>
      <c r="G335" s="25" t="s">
        <v>24057</v>
      </c>
      <c r="H335" s="25" t="s">
        <v>7386</v>
      </c>
      <c r="I335" s="25" t="s">
        <v>24082</v>
      </c>
      <c r="J335" s="19">
        <v>44601</v>
      </c>
      <c r="K335" s="19"/>
      <c r="L335" s="54">
        <v>6741.38</v>
      </c>
      <c r="M335" s="25" t="s">
        <v>7230</v>
      </c>
      <c r="N335" s="25" t="s">
        <v>24060</v>
      </c>
      <c r="O335" s="25"/>
      <c r="P335" s="25" t="s">
        <v>24792</v>
      </c>
    </row>
    <row r="336" spans="1:16" ht="15">
      <c r="A336" s="25" t="s">
        <v>24793</v>
      </c>
      <c r="B336" s="25" t="s">
        <v>24793</v>
      </c>
      <c r="C336"/>
      <c r="D336" s="25" t="s">
        <v>8607</v>
      </c>
      <c r="E336" s="25"/>
      <c r="F336" s="25" t="s">
        <v>7288</v>
      </c>
      <c r="G336" s="25" t="s">
        <v>24057</v>
      </c>
      <c r="H336" s="25" t="s">
        <v>9046</v>
      </c>
      <c r="I336" s="25" t="s">
        <v>24070</v>
      </c>
      <c r="J336" s="19">
        <v>44602</v>
      </c>
      <c r="K336" s="19"/>
      <c r="L336" s="54">
        <v>4281.51</v>
      </c>
      <c r="M336" s="25" t="s">
        <v>7230</v>
      </c>
      <c r="N336" s="25" t="s">
        <v>24060</v>
      </c>
      <c r="O336" s="25"/>
      <c r="P336" s="25" t="s">
        <v>24794</v>
      </c>
    </row>
    <row r="337" spans="1:16" ht="15">
      <c r="A337" s="25" t="s">
        <v>24795</v>
      </c>
      <c r="B337" s="25" t="s">
        <v>24795</v>
      </c>
      <c r="C337"/>
      <c r="D337" s="25" t="s">
        <v>8607</v>
      </c>
      <c r="E337" s="25"/>
      <c r="F337" s="25" t="s">
        <v>7288</v>
      </c>
      <c r="G337" s="25" t="s">
        <v>24057</v>
      </c>
      <c r="H337" s="25" t="s">
        <v>8868</v>
      </c>
      <c r="I337" s="25" t="s">
        <v>24070</v>
      </c>
      <c r="J337" s="19">
        <v>44602</v>
      </c>
      <c r="K337" s="19"/>
      <c r="L337" s="54">
        <v>2250</v>
      </c>
      <c r="M337" s="25" t="s">
        <v>7230</v>
      </c>
      <c r="N337" s="25" t="s">
        <v>24060</v>
      </c>
      <c r="O337" s="25"/>
      <c r="P337" s="25" t="s">
        <v>24796</v>
      </c>
    </row>
    <row r="338" spans="1:16" ht="15">
      <c r="A338" s="25" t="s">
        <v>24797</v>
      </c>
      <c r="B338" s="25" t="s">
        <v>24797</v>
      </c>
      <c r="C338"/>
      <c r="D338" s="25" t="s">
        <v>8607</v>
      </c>
      <c r="E338" s="25"/>
      <c r="F338" s="25" t="s">
        <v>7288</v>
      </c>
      <c r="G338" s="25" t="s">
        <v>24057</v>
      </c>
      <c r="H338" s="25" t="s">
        <v>8991</v>
      </c>
      <c r="I338" s="25" t="s">
        <v>24070</v>
      </c>
      <c r="J338" s="19">
        <v>44602</v>
      </c>
      <c r="K338" s="19"/>
      <c r="L338" s="54">
        <v>3935.6</v>
      </c>
      <c r="M338" s="25" t="s">
        <v>7230</v>
      </c>
      <c r="N338" s="25" t="s">
        <v>24060</v>
      </c>
      <c r="O338" s="25"/>
      <c r="P338" s="25" t="s">
        <v>24798</v>
      </c>
    </row>
    <row r="339" spans="1:16" ht="15">
      <c r="A339" s="25" t="s">
        <v>24799</v>
      </c>
      <c r="B339" s="25" t="s">
        <v>24799</v>
      </c>
      <c r="C339"/>
      <c r="D339" s="25" t="s">
        <v>7478</v>
      </c>
      <c r="E339" s="25"/>
      <c r="F339" s="25" t="s">
        <v>7288</v>
      </c>
      <c r="G339" s="25" t="s">
        <v>24057</v>
      </c>
      <c r="H339" s="25" t="s">
        <v>7500</v>
      </c>
      <c r="I339" s="25" t="s">
        <v>24746</v>
      </c>
      <c r="J339" s="19">
        <v>44602</v>
      </c>
      <c r="K339" s="19"/>
      <c r="L339" s="54">
        <v>12800</v>
      </c>
      <c r="M339" s="25" t="s">
        <v>7230</v>
      </c>
      <c r="N339" s="25" t="s">
        <v>24060</v>
      </c>
      <c r="O339" s="25"/>
      <c r="P339" s="25" t="s">
        <v>24800</v>
      </c>
    </row>
    <row r="340" spans="1:16" ht="15">
      <c r="A340" s="25" t="s">
        <v>24801</v>
      </c>
      <c r="B340" s="25" t="s">
        <v>24801</v>
      </c>
      <c r="C340"/>
      <c r="D340" s="25" t="s">
        <v>8607</v>
      </c>
      <c r="E340" s="25"/>
      <c r="F340" s="25" t="s">
        <v>7288</v>
      </c>
      <c r="G340" s="25" t="s">
        <v>24057</v>
      </c>
      <c r="H340" s="25" t="s">
        <v>9046</v>
      </c>
      <c r="I340" s="25" t="s">
        <v>24070</v>
      </c>
      <c r="J340" s="19">
        <v>44602</v>
      </c>
      <c r="K340" s="19"/>
      <c r="L340" s="54">
        <v>7499.63</v>
      </c>
      <c r="M340" s="25" t="s">
        <v>7230</v>
      </c>
      <c r="N340" s="25" t="s">
        <v>24060</v>
      </c>
      <c r="O340" s="25"/>
      <c r="P340" s="25" t="s">
        <v>24802</v>
      </c>
    </row>
    <row r="341" spans="1:16" ht="15">
      <c r="A341" s="25" t="s">
        <v>24803</v>
      </c>
      <c r="B341" s="25" t="s">
        <v>24803</v>
      </c>
      <c r="C341"/>
      <c r="D341" s="25" t="s">
        <v>7261</v>
      </c>
      <c r="E341" s="25"/>
      <c r="F341" s="25" t="s">
        <v>7288</v>
      </c>
      <c r="G341" s="25" t="s">
        <v>24057</v>
      </c>
      <c r="H341" s="25" t="s">
        <v>8750</v>
      </c>
      <c r="I341" s="25" t="s">
        <v>24070</v>
      </c>
      <c r="J341" s="19">
        <v>44602</v>
      </c>
      <c r="K341" s="19"/>
      <c r="L341" s="54">
        <v>9092.8799999999992</v>
      </c>
      <c r="M341" s="25" t="s">
        <v>7230</v>
      </c>
      <c r="N341" s="25" t="s">
        <v>24060</v>
      </c>
      <c r="O341" s="25"/>
      <c r="P341" s="25" t="s">
        <v>24804</v>
      </c>
    </row>
    <row r="342" spans="1:16" ht="15">
      <c r="A342" s="25" t="s">
        <v>24805</v>
      </c>
      <c r="B342" s="25" t="s">
        <v>24805</v>
      </c>
      <c r="C342"/>
      <c r="D342" s="25" t="s">
        <v>7261</v>
      </c>
      <c r="E342" s="25"/>
      <c r="F342" s="25" t="s">
        <v>7288</v>
      </c>
      <c r="G342" s="25" t="s">
        <v>24057</v>
      </c>
      <c r="H342" s="25" t="s">
        <v>8750</v>
      </c>
      <c r="I342" s="25" t="s">
        <v>24070</v>
      </c>
      <c r="J342" s="19">
        <v>44602</v>
      </c>
      <c r="K342" s="19"/>
      <c r="L342" s="54">
        <v>6781</v>
      </c>
      <c r="M342" s="25" t="s">
        <v>7230</v>
      </c>
      <c r="N342" s="25" t="s">
        <v>24060</v>
      </c>
      <c r="O342" s="25"/>
      <c r="P342" s="25" t="s">
        <v>24806</v>
      </c>
    </row>
    <row r="343" spans="1:16" ht="15">
      <c r="A343" s="25" t="s">
        <v>24807</v>
      </c>
      <c r="B343" s="25" t="s">
        <v>24807</v>
      </c>
      <c r="C343"/>
      <c r="D343" s="25" t="s">
        <v>7261</v>
      </c>
      <c r="E343" s="25"/>
      <c r="F343" s="25" t="s">
        <v>7288</v>
      </c>
      <c r="G343" s="25" t="s">
        <v>24057</v>
      </c>
      <c r="H343" s="25" t="s">
        <v>8110</v>
      </c>
      <c r="I343" s="25" t="s">
        <v>24808</v>
      </c>
      <c r="J343" s="19">
        <v>44602</v>
      </c>
      <c r="K343" s="19"/>
      <c r="L343" s="54">
        <v>1114.2</v>
      </c>
      <c r="M343" s="25" t="s">
        <v>7230</v>
      </c>
      <c r="N343" s="25" t="s">
        <v>24060</v>
      </c>
      <c r="O343" s="25"/>
      <c r="P343" s="25" t="s">
        <v>24809</v>
      </c>
    </row>
    <row r="344" spans="1:16" ht="15">
      <c r="A344" s="25" t="s">
        <v>24810</v>
      </c>
      <c r="B344" s="25" t="s">
        <v>24810</v>
      </c>
      <c r="C344"/>
      <c r="D344" s="25" t="s">
        <v>8607</v>
      </c>
      <c r="E344" s="25"/>
      <c r="F344" s="25" t="s">
        <v>7288</v>
      </c>
      <c r="G344" s="25" t="s">
        <v>24057</v>
      </c>
      <c r="H344" s="25" t="s">
        <v>8991</v>
      </c>
      <c r="I344" s="25" t="s">
        <v>24070</v>
      </c>
      <c r="J344" s="19">
        <v>44602</v>
      </c>
      <c r="K344" s="19"/>
      <c r="L344" s="54">
        <v>3082.8</v>
      </c>
      <c r="M344" s="25" t="s">
        <v>7230</v>
      </c>
      <c r="N344" s="25" t="s">
        <v>24060</v>
      </c>
      <c r="O344" s="25"/>
      <c r="P344" s="25" t="s">
        <v>24811</v>
      </c>
    </row>
    <row r="345" spans="1:16" ht="15">
      <c r="A345" s="25" t="s">
        <v>24812</v>
      </c>
      <c r="B345" s="25" t="s">
        <v>24812</v>
      </c>
      <c r="C345" s="22">
        <v>1</v>
      </c>
      <c r="D345" s="25" t="s">
        <v>7261</v>
      </c>
      <c r="E345" s="25"/>
      <c r="F345" s="25" t="s">
        <v>7288</v>
      </c>
      <c r="G345" s="25" t="s">
        <v>24057</v>
      </c>
      <c r="H345" s="25" t="s">
        <v>7273</v>
      </c>
      <c r="I345" s="25" t="s">
        <v>24621</v>
      </c>
      <c r="J345" s="19">
        <v>44602</v>
      </c>
      <c r="K345" s="19"/>
      <c r="L345" s="54">
        <v>31424.94</v>
      </c>
      <c r="M345" s="25" t="s">
        <v>7230</v>
      </c>
      <c r="N345" s="25" t="s">
        <v>24060</v>
      </c>
      <c r="O345" s="25"/>
      <c r="P345" s="25" t="s">
        <v>24813</v>
      </c>
    </row>
    <row r="346" spans="1:16" ht="15">
      <c r="A346" s="25" t="s">
        <v>24814</v>
      </c>
      <c r="B346" s="25" t="s">
        <v>24814</v>
      </c>
      <c r="C346"/>
      <c r="D346" s="25" t="s">
        <v>8607</v>
      </c>
      <c r="E346" s="25"/>
      <c r="F346" s="25" t="s">
        <v>7288</v>
      </c>
      <c r="G346" s="25" t="s">
        <v>24057</v>
      </c>
      <c r="H346" s="25" t="s">
        <v>8868</v>
      </c>
      <c r="I346" s="25" t="s">
        <v>24070</v>
      </c>
      <c r="J346" s="19">
        <v>44602</v>
      </c>
      <c r="K346" s="19"/>
      <c r="L346" s="54">
        <v>1850</v>
      </c>
      <c r="M346" s="25" t="s">
        <v>7230</v>
      </c>
      <c r="N346" s="25" t="s">
        <v>24060</v>
      </c>
      <c r="O346" s="25"/>
      <c r="P346" s="25" t="s">
        <v>24815</v>
      </c>
    </row>
    <row r="347" spans="1:16" ht="15">
      <c r="A347" s="25" t="s">
        <v>24816</v>
      </c>
      <c r="B347" s="25" t="s">
        <v>24816</v>
      </c>
      <c r="C347"/>
      <c r="D347" s="25" t="s">
        <v>8607</v>
      </c>
      <c r="E347" s="25"/>
      <c r="F347" s="25" t="s">
        <v>7288</v>
      </c>
      <c r="G347" s="25" t="s">
        <v>24057</v>
      </c>
      <c r="H347" s="25" t="s">
        <v>8991</v>
      </c>
      <c r="I347" s="25" t="s">
        <v>24070</v>
      </c>
      <c r="J347" s="19">
        <v>44602</v>
      </c>
      <c r="K347" s="19"/>
      <c r="L347" s="54">
        <v>4356.6400000000003</v>
      </c>
      <c r="M347" s="25" t="s">
        <v>7230</v>
      </c>
      <c r="N347" s="25" t="s">
        <v>24060</v>
      </c>
      <c r="O347" s="25"/>
      <c r="P347" s="25" t="s">
        <v>24817</v>
      </c>
    </row>
    <row r="348" spans="1:16" ht="15">
      <c r="A348" s="25" t="s">
        <v>24818</v>
      </c>
      <c r="B348" s="25" t="s">
        <v>24818</v>
      </c>
      <c r="C348"/>
      <c r="D348" s="25" t="s">
        <v>7261</v>
      </c>
      <c r="E348" s="25"/>
      <c r="F348" s="25" t="s">
        <v>7288</v>
      </c>
      <c r="G348" s="25" t="s">
        <v>24057</v>
      </c>
      <c r="H348" s="25" t="s">
        <v>8479</v>
      </c>
      <c r="I348" s="25" t="s">
        <v>24070</v>
      </c>
      <c r="J348" s="19">
        <v>44602</v>
      </c>
      <c r="K348" s="19"/>
      <c r="L348" s="54">
        <v>8903.76</v>
      </c>
      <c r="M348" s="25" t="s">
        <v>7230</v>
      </c>
      <c r="N348" s="25" t="s">
        <v>24060</v>
      </c>
      <c r="O348" s="25"/>
      <c r="P348" s="25" t="s">
        <v>24819</v>
      </c>
    </row>
    <row r="349" spans="1:16" ht="15">
      <c r="A349" s="25" t="s">
        <v>24820</v>
      </c>
      <c r="B349" s="25" t="s">
        <v>24820</v>
      </c>
      <c r="C349"/>
      <c r="D349" s="25" t="s">
        <v>7261</v>
      </c>
      <c r="E349" s="25"/>
      <c r="F349" s="25" t="s">
        <v>7288</v>
      </c>
      <c r="G349" s="25" t="s">
        <v>24057</v>
      </c>
      <c r="H349" s="25" t="s">
        <v>7273</v>
      </c>
      <c r="I349" s="25" t="s">
        <v>24821</v>
      </c>
      <c r="J349" s="19">
        <v>44602</v>
      </c>
      <c r="K349" s="19"/>
      <c r="L349" s="54">
        <v>19680.849999999999</v>
      </c>
      <c r="M349" s="25" t="s">
        <v>7230</v>
      </c>
      <c r="N349" s="25" t="s">
        <v>24060</v>
      </c>
      <c r="O349" s="25"/>
      <c r="P349" s="25" t="s">
        <v>24822</v>
      </c>
    </row>
    <row r="350" spans="1:16" ht="15">
      <c r="A350" s="25" t="s">
        <v>24823</v>
      </c>
      <c r="B350" s="25" t="s">
        <v>24823</v>
      </c>
      <c r="C350"/>
      <c r="D350" s="25" t="s">
        <v>8814</v>
      </c>
      <c r="E350" s="25"/>
      <c r="F350" s="25" t="s">
        <v>7288</v>
      </c>
      <c r="G350" s="25" t="s">
        <v>24057</v>
      </c>
      <c r="H350" s="25" t="s">
        <v>8443</v>
      </c>
      <c r="I350" s="25" t="s">
        <v>24175</v>
      </c>
      <c r="J350" s="19">
        <v>44602</v>
      </c>
      <c r="K350" s="19"/>
      <c r="L350" s="54">
        <v>9915</v>
      </c>
      <c r="M350" s="25" t="s">
        <v>7230</v>
      </c>
      <c r="N350" s="25" t="s">
        <v>24060</v>
      </c>
      <c r="O350" s="25"/>
      <c r="P350" s="25" t="s">
        <v>24824</v>
      </c>
    </row>
    <row r="351" spans="1:16" ht="15">
      <c r="A351" s="25" t="s">
        <v>24825</v>
      </c>
      <c r="B351" s="25" t="s">
        <v>24825</v>
      </c>
      <c r="C351"/>
      <c r="D351" s="25" t="s">
        <v>7425</v>
      </c>
      <c r="E351" s="25"/>
      <c r="F351" s="25" t="s">
        <v>7288</v>
      </c>
      <c r="G351" s="25" t="s">
        <v>24057</v>
      </c>
      <c r="H351" s="25" t="s">
        <v>8577</v>
      </c>
      <c r="I351" s="25" t="s">
        <v>24175</v>
      </c>
      <c r="J351" s="19">
        <v>44602</v>
      </c>
      <c r="K351" s="19"/>
      <c r="L351" s="54">
        <v>24321</v>
      </c>
      <c r="M351" s="25" t="s">
        <v>7230</v>
      </c>
      <c r="N351" s="25" t="s">
        <v>24060</v>
      </c>
      <c r="O351" s="25"/>
      <c r="P351" s="25" t="s">
        <v>24826</v>
      </c>
    </row>
    <row r="352" spans="1:16" ht="15">
      <c r="A352" s="25" t="s">
        <v>24827</v>
      </c>
      <c r="B352" s="25" t="s">
        <v>24827</v>
      </c>
      <c r="C352"/>
      <c r="D352" s="25" t="s">
        <v>7269</v>
      </c>
      <c r="E352" s="25"/>
      <c r="F352" s="25" t="s">
        <v>7288</v>
      </c>
      <c r="G352" s="25" t="s">
        <v>24057</v>
      </c>
      <c r="H352" s="25" t="s">
        <v>7492</v>
      </c>
      <c r="I352" s="25" t="s">
        <v>24828</v>
      </c>
      <c r="J352" s="19">
        <v>44602</v>
      </c>
      <c r="K352" s="19"/>
      <c r="L352" s="54">
        <v>11580</v>
      </c>
      <c r="M352" s="25" t="s">
        <v>7230</v>
      </c>
      <c r="N352" s="25" t="s">
        <v>24060</v>
      </c>
      <c r="O352" s="25"/>
      <c r="P352" s="25" t="s">
        <v>24829</v>
      </c>
    </row>
    <row r="353" spans="1:16" ht="15">
      <c r="A353" s="25" t="s">
        <v>24830</v>
      </c>
      <c r="B353" s="25" t="s">
        <v>24830</v>
      </c>
      <c r="C353"/>
      <c r="D353" s="25" t="s">
        <v>7313</v>
      </c>
      <c r="E353" s="25"/>
      <c r="F353" s="25" t="s">
        <v>7288</v>
      </c>
      <c r="G353" s="25" t="s">
        <v>24057</v>
      </c>
      <c r="H353" s="25" t="s">
        <v>8140</v>
      </c>
      <c r="I353" s="25" t="s">
        <v>24205</v>
      </c>
      <c r="J353" s="19">
        <v>44602</v>
      </c>
      <c r="K353" s="19"/>
      <c r="L353" s="54">
        <v>5065</v>
      </c>
      <c r="M353" s="25" t="s">
        <v>7230</v>
      </c>
      <c r="N353" s="25" t="s">
        <v>24060</v>
      </c>
      <c r="O353" s="25"/>
      <c r="P353" s="25" t="s">
        <v>24831</v>
      </c>
    </row>
    <row r="354" spans="1:16" ht="15">
      <c r="A354" s="25" t="s">
        <v>24832</v>
      </c>
      <c r="B354" s="25" t="s">
        <v>24832</v>
      </c>
      <c r="C354"/>
      <c r="D354" s="25" t="s">
        <v>7313</v>
      </c>
      <c r="E354" s="25"/>
      <c r="F354" s="25" t="s">
        <v>24833</v>
      </c>
      <c r="G354" s="25" t="s">
        <v>24630</v>
      </c>
      <c r="H354" s="25" t="s">
        <v>8591</v>
      </c>
      <c r="I354" s="25" t="s">
        <v>24631</v>
      </c>
      <c r="J354" s="19">
        <v>44602</v>
      </c>
      <c r="K354" s="19"/>
      <c r="L354" s="54">
        <v>194056.2</v>
      </c>
      <c r="M354" s="25" t="s">
        <v>7230</v>
      </c>
      <c r="N354" s="25" t="s">
        <v>24060</v>
      </c>
      <c r="O354" s="25"/>
      <c r="P354" s="25"/>
    </row>
    <row r="355" spans="1:16" ht="15">
      <c r="A355" s="25" t="s">
        <v>24834</v>
      </c>
      <c r="B355" s="25" t="s">
        <v>24834</v>
      </c>
      <c r="C355"/>
      <c r="D355" s="25" t="s">
        <v>7261</v>
      </c>
      <c r="E355" s="25"/>
      <c r="F355" s="25" t="s">
        <v>7288</v>
      </c>
      <c r="G355" s="25" t="s">
        <v>24057</v>
      </c>
      <c r="H355" s="25" t="s">
        <v>7481</v>
      </c>
      <c r="I355" s="25" t="s">
        <v>24070</v>
      </c>
      <c r="J355" s="19">
        <v>44602</v>
      </c>
      <c r="K355" s="19"/>
      <c r="L355" s="54">
        <v>1550</v>
      </c>
      <c r="M355" s="25" t="s">
        <v>7230</v>
      </c>
      <c r="N355" s="25" t="s">
        <v>24060</v>
      </c>
      <c r="O355" s="25"/>
      <c r="P355" s="25" t="s">
        <v>24835</v>
      </c>
    </row>
    <row r="356" spans="1:16" ht="15">
      <c r="A356" s="25" t="s">
        <v>24836</v>
      </c>
      <c r="B356" s="25" t="s">
        <v>24836</v>
      </c>
      <c r="C356"/>
      <c r="D356" s="25" t="s">
        <v>8607</v>
      </c>
      <c r="E356" s="25"/>
      <c r="F356" s="25" t="s">
        <v>7288</v>
      </c>
      <c r="G356" s="25" t="s">
        <v>24057</v>
      </c>
      <c r="H356" s="25" t="s">
        <v>9046</v>
      </c>
      <c r="I356" s="25" t="s">
        <v>24070</v>
      </c>
      <c r="J356" s="19">
        <v>44602</v>
      </c>
      <c r="K356" s="19"/>
      <c r="L356" s="54">
        <v>2960.08</v>
      </c>
      <c r="M356" s="25" t="s">
        <v>7230</v>
      </c>
      <c r="N356" s="25" t="s">
        <v>24060</v>
      </c>
      <c r="O356" s="25"/>
      <c r="P356" s="25" t="s">
        <v>24837</v>
      </c>
    </row>
    <row r="357" spans="1:16" ht="15">
      <c r="A357" s="25" t="s">
        <v>24838</v>
      </c>
      <c r="B357" s="25" t="s">
        <v>24838</v>
      </c>
      <c r="C357"/>
      <c r="D357" s="25" t="s">
        <v>7252</v>
      </c>
      <c r="E357" s="25"/>
      <c r="F357" s="25" t="s">
        <v>7288</v>
      </c>
      <c r="G357" s="25" t="s">
        <v>24057</v>
      </c>
      <c r="H357" s="25" t="s">
        <v>8851</v>
      </c>
      <c r="I357" s="25" t="s">
        <v>24075</v>
      </c>
      <c r="J357" s="19">
        <v>44603</v>
      </c>
      <c r="K357" s="19"/>
      <c r="L357" s="54">
        <v>238</v>
      </c>
      <c r="M357" s="25" t="s">
        <v>7230</v>
      </c>
      <c r="N357" s="25" t="s">
        <v>24060</v>
      </c>
      <c r="O357" s="25"/>
      <c r="P357" s="25" t="s">
        <v>24839</v>
      </c>
    </row>
    <row r="358" spans="1:16" ht="15">
      <c r="A358" s="25" t="s">
        <v>24840</v>
      </c>
      <c r="B358" s="25" t="s">
        <v>24840</v>
      </c>
      <c r="C358"/>
      <c r="D358" s="25" t="s">
        <v>7261</v>
      </c>
      <c r="E358" s="25"/>
      <c r="F358" s="25" t="s">
        <v>7288</v>
      </c>
      <c r="G358" s="25" t="s">
        <v>24057</v>
      </c>
      <c r="H358" s="25" t="s">
        <v>7273</v>
      </c>
      <c r="I358" s="25" t="s">
        <v>24841</v>
      </c>
      <c r="J358" s="19">
        <v>44603</v>
      </c>
      <c r="K358" s="19"/>
      <c r="L358" s="54">
        <v>55400</v>
      </c>
      <c r="M358" s="25" t="s">
        <v>7230</v>
      </c>
      <c r="N358" s="25" t="s">
        <v>24060</v>
      </c>
      <c r="O358" s="25"/>
      <c r="P358" s="25" t="s">
        <v>24842</v>
      </c>
    </row>
    <row r="359" spans="1:16" ht="15">
      <c r="A359" s="25" t="s">
        <v>24843</v>
      </c>
      <c r="B359" s="25" t="s">
        <v>24843</v>
      </c>
      <c r="C359" s="22">
        <v>2</v>
      </c>
      <c r="D359" s="25" t="s">
        <v>7261</v>
      </c>
      <c r="E359" s="25"/>
      <c r="F359" s="25" t="s">
        <v>7288</v>
      </c>
      <c r="G359" s="25" t="s">
        <v>24057</v>
      </c>
      <c r="H359" s="25" t="s">
        <v>7500</v>
      </c>
      <c r="I359" s="25" t="s">
        <v>24844</v>
      </c>
      <c r="J359" s="19">
        <v>44603</v>
      </c>
      <c r="K359" s="19"/>
      <c r="L359" s="54">
        <v>133702.32</v>
      </c>
      <c r="M359" s="25" t="s">
        <v>7230</v>
      </c>
      <c r="N359" s="25" t="s">
        <v>24060</v>
      </c>
      <c r="O359" s="25"/>
      <c r="P359" s="25" t="s">
        <v>24845</v>
      </c>
    </row>
    <row r="360" spans="1:16" ht="15">
      <c r="A360" s="25" t="s">
        <v>24846</v>
      </c>
      <c r="B360" s="25" t="s">
        <v>24846</v>
      </c>
      <c r="C360"/>
      <c r="D360" s="25" t="s">
        <v>7261</v>
      </c>
      <c r="E360" s="25"/>
      <c r="F360" s="25" t="s">
        <v>7288</v>
      </c>
      <c r="G360" s="25" t="s">
        <v>24057</v>
      </c>
      <c r="H360" s="25" t="s">
        <v>7293</v>
      </c>
      <c r="I360" s="25" t="s">
        <v>24063</v>
      </c>
      <c r="J360" s="19">
        <v>44603</v>
      </c>
      <c r="K360" s="19"/>
      <c r="L360" s="54">
        <v>5916</v>
      </c>
      <c r="M360" s="25" t="s">
        <v>7230</v>
      </c>
      <c r="N360" s="25" t="s">
        <v>24060</v>
      </c>
      <c r="O360" s="25"/>
      <c r="P360" s="25" t="s">
        <v>24847</v>
      </c>
    </row>
    <row r="361" spans="1:16" ht="15">
      <c r="A361" s="25" t="s">
        <v>24848</v>
      </c>
      <c r="B361" s="25" t="s">
        <v>24848</v>
      </c>
      <c r="C361"/>
      <c r="D361" s="25" t="s">
        <v>7425</v>
      </c>
      <c r="E361" s="25"/>
      <c r="F361" s="25" t="s">
        <v>7288</v>
      </c>
      <c r="G361" s="25" t="s">
        <v>24057</v>
      </c>
      <c r="H361" s="25" t="s">
        <v>8577</v>
      </c>
      <c r="I361" s="25" t="s">
        <v>24175</v>
      </c>
      <c r="J361" s="19">
        <v>44603</v>
      </c>
      <c r="K361" s="19"/>
      <c r="L361" s="54">
        <v>39753.35</v>
      </c>
      <c r="M361" s="25" t="s">
        <v>7230</v>
      </c>
      <c r="N361" s="25" t="s">
        <v>24060</v>
      </c>
      <c r="O361" s="25"/>
      <c r="P361" s="25" t="s">
        <v>24849</v>
      </c>
    </row>
    <row r="362" spans="1:16" ht="15">
      <c r="A362" s="25" t="s">
        <v>24850</v>
      </c>
      <c r="B362" s="25" t="s">
        <v>24850</v>
      </c>
      <c r="C362"/>
      <c r="D362" s="25" t="s">
        <v>7269</v>
      </c>
      <c r="E362" s="25"/>
      <c r="F362" s="25" t="s">
        <v>7288</v>
      </c>
      <c r="G362" s="25" t="s">
        <v>24057</v>
      </c>
      <c r="H362" s="25" t="s">
        <v>7500</v>
      </c>
      <c r="I362" s="25" t="s">
        <v>24360</v>
      </c>
      <c r="J362" s="19">
        <v>44603</v>
      </c>
      <c r="K362" s="19"/>
      <c r="L362" s="54">
        <v>3916.37</v>
      </c>
      <c r="M362" s="25" t="s">
        <v>7230</v>
      </c>
      <c r="N362" s="25" t="s">
        <v>24060</v>
      </c>
      <c r="O362" s="25"/>
      <c r="P362" s="25" t="s">
        <v>24851</v>
      </c>
    </row>
    <row r="363" spans="1:16" ht="15">
      <c r="A363" s="25" t="s">
        <v>24852</v>
      </c>
      <c r="B363" s="25" t="s">
        <v>24852</v>
      </c>
      <c r="C363" s="22">
        <v>1</v>
      </c>
      <c r="D363" s="25" t="s">
        <v>7261</v>
      </c>
      <c r="E363" s="25"/>
      <c r="F363" s="25" t="s">
        <v>7288</v>
      </c>
      <c r="G363" s="25" t="s">
        <v>24057</v>
      </c>
      <c r="H363" s="25" t="s">
        <v>9208</v>
      </c>
      <c r="I363" s="25" t="s">
        <v>24143</v>
      </c>
      <c r="J363" s="19">
        <v>44603</v>
      </c>
      <c r="K363" s="19"/>
      <c r="L363" s="54">
        <v>8248.02</v>
      </c>
      <c r="M363" s="25" t="s">
        <v>7230</v>
      </c>
      <c r="N363" s="25" t="s">
        <v>24060</v>
      </c>
      <c r="O363" s="25"/>
      <c r="P363" s="25" t="s">
        <v>24853</v>
      </c>
    </row>
    <row r="364" spans="1:16" ht="15">
      <c r="A364" s="25" t="s">
        <v>24854</v>
      </c>
      <c r="B364" s="25" t="s">
        <v>24854</v>
      </c>
      <c r="C364"/>
      <c r="D364" s="25" t="s">
        <v>7313</v>
      </c>
      <c r="E364" s="25"/>
      <c r="F364" s="25" t="s">
        <v>7288</v>
      </c>
      <c r="G364" s="25" t="s">
        <v>24057</v>
      </c>
      <c r="H364" s="25" t="s">
        <v>7500</v>
      </c>
      <c r="I364" s="25" t="s">
        <v>24591</v>
      </c>
      <c r="J364" s="19">
        <v>44603</v>
      </c>
      <c r="K364" s="19"/>
      <c r="L364" s="54">
        <v>7123.89</v>
      </c>
      <c r="M364" s="25" t="s">
        <v>7230</v>
      </c>
      <c r="N364" s="25" t="s">
        <v>24060</v>
      </c>
      <c r="O364" s="25"/>
      <c r="P364" s="25" t="s">
        <v>24855</v>
      </c>
    </row>
    <row r="365" spans="1:16" ht="15">
      <c r="A365" s="25" t="s">
        <v>24856</v>
      </c>
      <c r="B365" s="25" t="s">
        <v>24856</v>
      </c>
      <c r="C365"/>
      <c r="D365" s="25" t="s">
        <v>7478</v>
      </c>
      <c r="E365" s="25"/>
      <c r="F365" s="25" t="s">
        <v>7288</v>
      </c>
      <c r="G365" s="25" t="s">
        <v>24057</v>
      </c>
      <c r="H365" s="25" t="s">
        <v>8443</v>
      </c>
      <c r="I365" s="25" t="s">
        <v>24484</v>
      </c>
      <c r="J365" s="19">
        <v>44603</v>
      </c>
      <c r="K365" s="19"/>
      <c r="L365" s="54">
        <v>39141.339999999997</v>
      </c>
      <c r="M365" s="25" t="s">
        <v>7230</v>
      </c>
      <c r="N365" s="25" t="s">
        <v>24060</v>
      </c>
      <c r="O365" s="25"/>
      <c r="P365" s="25"/>
    </row>
    <row r="366" spans="1:16" ht="15">
      <c r="A366" s="25" t="s">
        <v>24857</v>
      </c>
      <c r="B366" s="25" t="s">
        <v>24857</v>
      </c>
      <c r="C366"/>
      <c r="D366" s="25" t="s">
        <v>7261</v>
      </c>
      <c r="E366" s="25"/>
      <c r="F366" s="25" t="s">
        <v>7288</v>
      </c>
      <c r="G366" s="25" t="s">
        <v>24057</v>
      </c>
      <c r="H366" s="25" t="s">
        <v>7273</v>
      </c>
      <c r="I366" s="25" t="s">
        <v>24621</v>
      </c>
      <c r="J366" s="19">
        <v>44603</v>
      </c>
      <c r="K366" s="19"/>
      <c r="L366" s="54">
        <v>64859.199999999997</v>
      </c>
      <c r="M366" s="25" t="s">
        <v>7230</v>
      </c>
      <c r="N366" s="25" t="s">
        <v>24060</v>
      </c>
      <c r="O366" s="25"/>
      <c r="P366" s="25" t="s">
        <v>24858</v>
      </c>
    </row>
    <row r="367" spans="1:16" ht="15">
      <c r="A367" s="25" t="s">
        <v>24859</v>
      </c>
      <c r="B367" s="25" t="s">
        <v>24859</v>
      </c>
      <c r="C367"/>
      <c r="D367" s="25" t="s">
        <v>7261</v>
      </c>
      <c r="E367" s="25"/>
      <c r="F367" s="25" t="s">
        <v>7288</v>
      </c>
      <c r="G367" s="25" t="s">
        <v>24057</v>
      </c>
      <c r="H367" s="25" t="s">
        <v>8577</v>
      </c>
      <c r="I367" s="25" t="s">
        <v>24860</v>
      </c>
      <c r="J367" s="19">
        <v>44603</v>
      </c>
      <c r="K367" s="19"/>
      <c r="L367" s="54">
        <v>20460</v>
      </c>
      <c r="M367" s="25" t="s">
        <v>7230</v>
      </c>
      <c r="N367" s="25" t="s">
        <v>24060</v>
      </c>
      <c r="O367" s="25"/>
      <c r="P367" s="25" t="s">
        <v>24861</v>
      </c>
    </row>
    <row r="368" spans="1:16" ht="15">
      <c r="A368" s="25" t="s">
        <v>24862</v>
      </c>
      <c r="B368" s="25" t="s">
        <v>24862</v>
      </c>
      <c r="C368"/>
      <c r="D368" s="25" t="s">
        <v>7261</v>
      </c>
      <c r="E368" s="25"/>
      <c r="F368" s="25" t="s">
        <v>7288</v>
      </c>
      <c r="G368" s="25" t="s">
        <v>24057</v>
      </c>
      <c r="H368" s="25" t="s">
        <v>8577</v>
      </c>
      <c r="I368" s="25" t="s">
        <v>24863</v>
      </c>
      <c r="J368" s="19">
        <v>44603</v>
      </c>
      <c r="K368" s="19"/>
      <c r="L368" s="54">
        <v>14850</v>
      </c>
      <c r="M368" s="25" t="s">
        <v>7230</v>
      </c>
      <c r="N368" s="25" t="s">
        <v>24060</v>
      </c>
      <c r="O368" s="25"/>
      <c r="P368" s="25" t="s">
        <v>24864</v>
      </c>
    </row>
    <row r="369" spans="1:16" ht="15">
      <c r="A369" s="25" t="s">
        <v>24865</v>
      </c>
      <c r="B369" s="25" t="s">
        <v>24865</v>
      </c>
      <c r="C369"/>
      <c r="D369" s="25" t="s">
        <v>7269</v>
      </c>
      <c r="E369" s="25"/>
      <c r="F369" s="25" t="s">
        <v>7983</v>
      </c>
      <c r="G369" s="25" t="s">
        <v>24057</v>
      </c>
      <c r="H369" s="25" t="s">
        <v>7500</v>
      </c>
      <c r="I369" s="25" t="s">
        <v>24390</v>
      </c>
      <c r="J369" s="19">
        <v>44603</v>
      </c>
      <c r="K369" s="19"/>
      <c r="L369" s="54">
        <v>3510.2</v>
      </c>
      <c r="M369" s="25" t="s">
        <v>7230</v>
      </c>
      <c r="N369" s="25" t="s">
        <v>24060</v>
      </c>
      <c r="O369" s="25"/>
      <c r="P369" s="25" t="s">
        <v>24866</v>
      </c>
    </row>
    <row r="370" spans="1:16" ht="15">
      <c r="A370" s="25" t="s">
        <v>24867</v>
      </c>
      <c r="B370" s="25" t="s">
        <v>24867</v>
      </c>
      <c r="C370"/>
      <c r="D370" s="25" t="s">
        <v>7261</v>
      </c>
      <c r="E370" s="25"/>
      <c r="F370" s="25" t="s">
        <v>7288</v>
      </c>
      <c r="G370" s="25" t="s">
        <v>24868</v>
      </c>
      <c r="H370" s="25" t="s">
        <v>8577</v>
      </c>
      <c r="I370" s="25" t="s">
        <v>24869</v>
      </c>
      <c r="J370" s="19">
        <v>44603</v>
      </c>
      <c r="K370" s="19"/>
      <c r="L370" s="54">
        <v>15300</v>
      </c>
      <c r="M370" s="25" t="s">
        <v>7230</v>
      </c>
      <c r="N370" s="25" t="s">
        <v>24060</v>
      </c>
      <c r="O370" s="25"/>
      <c r="P370" s="25" t="s">
        <v>24870</v>
      </c>
    </row>
    <row r="371" spans="1:16" ht="15">
      <c r="A371" s="25" t="s">
        <v>24871</v>
      </c>
      <c r="B371" s="25" t="s">
        <v>24871</v>
      </c>
      <c r="C371"/>
      <c r="D371" s="25" t="s">
        <v>7261</v>
      </c>
      <c r="E371" s="25"/>
      <c r="F371" s="25" t="s">
        <v>7288</v>
      </c>
      <c r="G371" s="25" t="s">
        <v>24057</v>
      </c>
      <c r="H371" s="25" t="s">
        <v>7481</v>
      </c>
      <c r="I371" s="25" t="s">
        <v>24070</v>
      </c>
      <c r="J371" s="19">
        <v>44603</v>
      </c>
      <c r="K371" s="19"/>
      <c r="L371" s="54">
        <v>2166.4</v>
      </c>
      <c r="M371" s="25" t="s">
        <v>7230</v>
      </c>
      <c r="N371" s="25" t="s">
        <v>24060</v>
      </c>
      <c r="O371" s="25"/>
      <c r="P371" s="25" t="s">
        <v>24872</v>
      </c>
    </row>
    <row r="372" spans="1:16" ht="15">
      <c r="A372" s="25" t="s">
        <v>24873</v>
      </c>
      <c r="B372" s="25" t="s">
        <v>24873</v>
      </c>
      <c r="C372"/>
      <c r="D372" s="25" t="s">
        <v>7313</v>
      </c>
      <c r="E372" s="25"/>
      <c r="F372" s="25" t="s">
        <v>7983</v>
      </c>
      <c r="G372" s="25" t="s">
        <v>24057</v>
      </c>
      <c r="H372" s="25" t="s">
        <v>9040</v>
      </c>
      <c r="I372" s="25" t="s">
        <v>24107</v>
      </c>
      <c r="J372" s="19">
        <v>44604</v>
      </c>
      <c r="K372" s="19"/>
      <c r="L372" s="54">
        <v>25188</v>
      </c>
      <c r="M372" s="25" t="s">
        <v>7230</v>
      </c>
      <c r="N372" s="25" t="s">
        <v>24060</v>
      </c>
      <c r="O372" s="25"/>
      <c r="P372" s="25" t="s">
        <v>24874</v>
      </c>
    </row>
    <row r="373" spans="1:16" ht="15">
      <c r="A373" s="25" t="s">
        <v>24875</v>
      </c>
      <c r="B373" s="25" t="s">
        <v>24875</v>
      </c>
      <c r="C373"/>
      <c r="D373" s="25" t="s">
        <v>7478</v>
      </c>
      <c r="E373" s="25"/>
      <c r="F373" s="25" t="s">
        <v>7288</v>
      </c>
      <c r="G373" s="25" t="s">
        <v>24057</v>
      </c>
      <c r="H373" s="25" t="s">
        <v>8140</v>
      </c>
      <c r="I373" s="25" t="s">
        <v>24876</v>
      </c>
      <c r="J373" s="19">
        <v>44604</v>
      </c>
      <c r="K373" s="19"/>
      <c r="L373" s="54">
        <v>17200</v>
      </c>
      <c r="M373" s="25" t="s">
        <v>7230</v>
      </c>
      <c r="N373" s="25" t="s">
        <v>24060</v>
      </c>
      <c r="O373" s="25"/>
      <c r="P373" s="25" t="s">
        <v>24877</v>
      </c>
    </row>
    <row r="374" spans="1:16" ht="15">
      <c r="A374" s="25" t="s">
        <v>24878</v>
      </c>
      <c r="B374" s="25" t="s">
        <v>24878</v>
      </c>
      <c r="C374"/>
      <c r="D374" s="25" t="s">
        <v>9293</v>
      </c>
      <c r="E374" s="25"/>
      <c r="F374" s="25" t="s">
        <v>7288</v>
      </c>
      <c r="G374" s="25" t="s">
        <v>24057</v>
      </c>
      <c r="H374" s="25" t="s">
        <v>7500</v>
      </c>
      <c r="I374" s="25" t="s">
        <v>24205</v>
      </c>
      <c r="J374" s="19">
        <v>44605</v>
      </c>
      <c r="K374" s="19"/>
      <c r="L374" s="54">
        <v>5055</v>
      </c>
      <c r="M374" s="25" t="s">
        <v>7230</v>
      </c>
      <c r="N374" s="25" t="s">
        <v>24060</v>
      </c>
      <c r="O374" s="25"/>
      <c r="P374" s="25" t="s">
        <v>24879</v>
      </c>
    </row>
    <row r="375" spans="1:16" ht="15">
      <c r="A375" s="25" t="s">
        <v>24880</v>
      </c>
      <c r="B375" s="25" t="s">
        <v>24880</v>
      </c>
      <c r="C375"/>
      <c r="D375" s="25" t="s">
        <v>7261</v>
      </c>
      <c r="E375" s="25"/>
      <c r="F375" s="25" t="s">
        <v>7288</v>
      </c>
      <c r="G375" s="25" t="s">
        <v>24057</v>
      </c>
      <c r="H375" s="25" t="s">
        <v>9248</v>
      </c>
      <c r="I375" s="25" t="s">
        <v>24150</v>
      </c>
      <c r="J375" s="19">
        <v>44606</v>
      </c>
      <c r="K375" s="19"/>
      <c r="L375" s="54">
        <v>1304.1099999999999</v>
      </c>
      <c r="M375" s="25" t="s">
        <v>7230</v>
      </c>
      <c r="N375" s="25" t="s">
        <v>24060</v>
      </c>
      <c r="O375" s="25"/>
      <c r="P375" s="25" t="s">
        <v>24881</v>
      </c>
    </row>
    <row r="376" spans="1:16" ht="15">
      <c r="A376" s="25" t="s">
        <v>24882</v>
      </c>
      <c r="B376" s="25" t="s">
        <v>24882</v>
      </c>
      <c r="C376"/>
      <c r="D376" s="25" t="s">
        <v>7261</v>
      </c>
      <c r="E376" s="25"/>
      <c r="F376" s="25" t="s">
        <v>7288</v>
      </c>
      <c r="G376" s="25" t="s">
        <v>24057</v>
      </c>
      <c r="H376" s="25" t="s">
        <v>7273</v>
      </c>
      <c r="I376" s="25" t="s">
        <v>24397</v>
      </c>
      <c r="J376" s="19">
        <v>44604</v>
      </c>
      <c r="K376" s="19"/>
      <c r="L376" s="54">
        <v>8350</v>
      </c>
      <c r="M376" s="25" t="s">
        <v>7230</v>
      </c>
      <c r="N376" s="25" t="s">
        <v>24060</v>
      </c>
      <c r="O376" s="25"/>
      <c r="P376" s="25" t="s">
        <v>24883</v>
      </c>
    </row>
    <row r="377" spans="1:16" ht="15">
      <c r="A377" s="25" t="s">
        <v>24884</v>
      </c>
      <c r="B377" s="25" t="s">
        <v>24884</v>
      </c>
      <c r="C377"/>
      <c r="D377" s="25" t="s">
        <v>8607</v>
      </c>
      <c r="E377" s="25"/>
      <c r="F377" s="25" t="s">
        <v>7288</v>
      </c>
      <c r="G377" s="25" t="s">
        <v>24057</v>
      </c>
      <c r="H377" s="25" t="s">
        <v>8991</v>
      </c>
      <c r="I377" s="25" t="s">
        <v>24070</v>
      </c>
      <c r="J377" s="19">
        <v>44604</v>
      </c>
      <c r="K377" s="19"/>
      <c r="L377" s="54">
        <v>6329.4</v>
      </c>
      <c r="M377" s="25" t="s">
        <v>7230</v>
      </c>
      <c r="N377" s="25" t="s">
        <v>24060</v>
      </c>
      <c r="O377" s="25"/>
      <c r="P377" s="25" t="s">
        <v>24885</v>
      </c>
    </row>
    <row r="378" spans="1:16" ht="15">
      <c r="A378" s="25" t="s">
        <v>24886</v>
      </c>
      <c r="B378" s="25" t="s">
        <v>24886</v>
      </c>
      <c r="C378"/>
      <c r="D378" s="25" t="s">
        <v>8607</v>
      </c>
      <c r="E378" s="25"/>
      <c r="F378" s="25" t="s">
        <v>7288</v>
      </c>
      <c r="G378" s="25" t="s">
        <v>24057</v>
      </c>
      <c r="H378" s="25" t="s">
        <v>8991</v>
      </c>
      <c r="I378" s="25" t="s">
        <v>24070</v>
      </c>
      <c r="J378" s="19">
        <v>44604</v>
      </c>
      <c r="K378" s="19"/>
      <c r="L378" s="54">
        <v>5852.3</v>
      </c>
      <c r="M378" s="25" t="s">
        <v>7230</v>
      </c>
      <c r="N378" s="25" t="s">
        <v>24060</v>
      </c>
      <c r="O378" s="25"/>
      <c r="P378" s="25" t="s">
        <v>24887</v>
      </c>
    </row>
    <row r="379" spans="1:16" ht="15">
      <c r="A379" s="25" t="s">
        <v>24888</v>
      </c>
      <c r="B379" s="25" t="s">
        <v>24888</v>
      </c>
      <c r="C379" s="22">
        <v>1</v>
      </c>
      <c r="D379" s="25" t="s">
        <v>7261</v>
      </c>
      <c r="E379" s="25"/>
      <c r="F379" s="25" t="s">
        <v>7288</v>
      </c>
      <c r="G379" s="25" t="s">
        <v>24057</v>
      </c>
      <c r="H379" s="25" t="s">
        <v>7419</v>
      </c>
      <c r="I379" s="25" t="s">
        <v>24096</v>
      </c>
      <c r="J379" s="19">
        <v>44604</v>
      </c>
      <c r="K379" s="19"/>
      <c r="L379" s="54">
        <v>5627.63</v>
      </c>
      <c r="M379" s="25" t="s">
        <v>7230</v>
      </c>
      <c r="N379" s="25" t="s">
        <v>24060</v>
      </c>
      <c r="O379" s="25"/>
      <c r="P379" s="25" t="s">
        <v>24889</v>
      </c>
    </row>
    <row r="380" spans="1:16" ht="15">
      <c r="A380" s="25" t="s">
        <v>24890</v>
      </c>
      <c r="B380" s="25" t="s">
        <v>24890</v>
      </c>
      <c r="C380"/>
      <c r="D380" s="25" t="s">
        <v>7365</v>
      </c>
      <c r="E380" s="25"/>
      <c r="F380" s="25" t="s">
        <v>7288</v>
      </c>
      <c r="G380" s="25" t="s">
        <v>24057</v>
      </c>
      <c r="H380" s="25" t="s">
        <v>8808</v>
      </c>
      <c r="I380" s="25" t="s">
        <v>24891</v>
      </c>
      <c r="J380" s="19">
        <v>44606</v>
      </c>
      <c r="K380" s="19"/>
      <c r="L380" s="54">
        <v>8686</v>
      </c>
      <c r="M380" s="25" t="s">
        <v>7230</v>
      </c>
      <c r="N380" s="25" t="s">
        <v>24060</v>
      </c>
      <c r="O380" s="25"/>
      <c r="P380" s="25" t="s">
        <v>24892</v>
      </c>
    </row>
    <row r="381" spans="1:16" ht="15">
      <c r="A381" s="25" t="s">
        <v>24893</v>
      </c>
      <c r="B381" s="25" t="s">
        <v>24893</v>
      </c>
      <c r="C381"/>
      <c r="D381" s="25" t="s">
        <v>7261</v>
      </c>
      <c r="E381" s="25"/>
      <c r="F381" s="25" t="s">
        <v>7288</v>
      </c>
      <c r="G381" s="25" t="s">
        <v>24057</v>
      </c>
      <c r="H381" s="25" t="s">
        <v>7703</v>
      </c>
      <c r="I381" s="25" t="s">
        <v>24143</v>
      </c>
      <c r="J381" s="19">
        <v>44606</v>
      </c>
      <c r="K381" s="19"/>
      <c r="L381" s="54">
        <v>2999.05</v>
      </c>
      <c r="M381" s="25" t="s">
        <v>7230</v>
      </c>
      <c r="N381" s="25" t="s">
        <v>24060</v>
      </c>
      <c r="O381" s="25"/>
      <c r="P381" s="25" t="s">
        <v>24894</v>
      </c>
    </row>
    <row r="382" spans="1:16" ht="15">
      <c r="A382" s="25" t="s">
        <v>24895</v>
      </c>
      <c r="B382" s="25" t="s">
        <v>24895</v>
      </c>
      <c r="C382"/>
      <c r="D382" s="25" t="s">
        <v>7261</v>
      </c>
      <c r="E382" s="25"/>
      <c r="F382" s="25" t="s">
        <v>7288</v>
      </c>
      <c r="G382" s="25" t="s">
        <v>24057</v>
      </c>
      <c r="H382" s="25" t="s">
        <v>7543</v>
      </c>
      <c r="I382" s="25" t="s">
        <v>24896</v>
      </c>
      <c r="J382" s="19">
        <v>44606</v>
      </c>
      <c r="K382" s="19"/>
      <c r="L382" s="54">
        <v>2678.63</v>
      </c>
      <c r="M382" s="25" t="s">
        <v>7230</v>
      </c>
      <c r="N382" s="25" t="s">
        <v>24060</v>
      </c>
      <c r="O382" s="25"/>
      <c r="P382" s="25" t="s">
        <v>24897</v>
      </c>
    </row>
    <row r="383" spans="1:16" ht="15">
      <c r="A383" s="25" t="s">
        <v>24898</v>
      </c>
      <c r="B383" s="25" t="s">
        <v>24898</v>
      </c>
      <c r="C383"/>
      <c r="D383" s="25" t="s">
        <v>7261</v>
      </c>
      <c r="E383" s="25"/>
      <c r="F383" s="25" t="s">
        <v>7288</v>
      </c>
      <c r="G383" s="25" t="s">
        <v>24057</v>
      </c>
      <c r="H383" s="25" t="s">
        <v>7543</v>
      </c>
      <c r="I383" s="25" t="s">
        <v>24896</v>
      </c>
      <c r="J383" s="19">
        <v>44606</v>
      </c>
      <c r="K383" s="19"/>
      <c r="L383" s="54">
        <v>2678.63</v>
      </c>
      <c r="M383" s="25" t="s">
        <v>7230</v>
      </c>
      <c r="N383" s="25" t="s">
        <v>24060</v>
      </c>
      <c r="O383" s="25"/>
      <c r="P383" s="25" t="s">
        <v>24899</v>
      </c>
    </row>
    <row r="384" spans="1:16" ht="15">
      <c r="A384" s="25" t="s">
        <v>24900</v>
      </c>
      <c r="B384" s="25" t="s">
        <v>24900</v>
      </c>
      <c r="C384"/>
      <c r="D384" s="25" t="s">
        <v>7261</v>
      </c>
      <c r="E384" s="25"/>
      <c r="F384" s="25" t="s">
        <v>7288</v>
      </c>
      <c r="G384" s="25" t="s">
        <v>24057</v>
      </c>
      <c r="H384" s="25" t="s">
        <v>7543</v>
      </c>
      <c r="I384" s="25" t="s">
        <v>24896</v>
      </c>
      <c r="J384" s="19">
        <v>44606</v>
      </c>
      <c r="K384" s="19"/>
      <c r="L384" s="54">
        <v>2930.59</v>
      </c>
      <c r="M384" s="25" t="s">
        <v>7230</v>
      </c>
      <c r="N384" s="25" t="s">
        <v>24060</v>
      </c>
      <c r="O384" s="25"/>
      <c r="P384" s="25" t="s">
        <v>24901</v>
      </c>
    </row>
    <row r="385" spans="1:16" ht="15">
      <c r="A385" s="25" t="s">
        <v>24902</v>
      </c>
      <c r="B385" s="25" t="s">
        <v>24902</v>
      </c>
      <c r="C385"/>
      <c r="D385" s="25" t="s">
        <v>7261</v>
      </c>
      <c r="E385" s="25"/>
      <c r="F385" s="25" t="s">
        <v>7288</v>
      </c>
      <c r="G385" s="25" t="s">
        <v>24057</v>
      </c>
      <c r="H385" s="25" t="s">
        <v>7543</v>
      </c>
      <c r="I385" s="25" t="s">
        <v>24896</v>
      </c>
      <c r="J385" s="19">
        <v>44606</v>
      </c>
      <c r="K385" s="19"/>
      <c r="L385" s="54">
        <v>5981.96</v>
      </c>
      <c r="M385" s="25" t="s">
        <v>7230</v>
      </c>
      <c r="N385" s="25" t="s">
        <v>24060</v>
      </c>
      <c r="O385" s="25"/>
      <c r="P385" s="25" t="s">
        <v>24903</v>
      </c>
    </row>
    <row r="386" spans="1:16" ht="15">
      <c r="A386" s="25" t="s">
        <v>24904</v>
      </c>
      <c r="B386" s="25" t="s">
        <v>24904</v>
      </c>
      <c r="C386"/>
      <c r="D386" s="25" t="s">
        <v>7478</v>
      </c>
      <c r="E386" s="25"/>
      <c r="F386" s="25" t="s">
        <v>7288</v>
      </c>
      <c r="G386" s="25" t="s">
        <v>24057</v>
      </c>
      <c r="H386" s="25" t="s">
        <v>8140</v>
      </c>
      <c r="I386" s="25" t="s">
        <v>24481</v>
      </c>
      <c r="J386" s="19">
        <v>44606</v>
      </c>
      <c r="K386" s="19"/>
      <c r="L386" s="54">
        <v>18570</v>
      </c>
      <c r="M386" s="25" t="s">
        <v>7230</v>
      </c>
      <c r="N386" s="25" t="s">
        <v>24060</v>
      </c>
      <c r="O386" s="25"/>
      <c r="P386" s="25" t="s">
        <v>24905</v>
      </c>
    </row>
    <row r="387" spans="1:16" ht="15">
      <c r="A387" s="25" t="s">
        <v>24906</v>
      </c>
      <c r="B387" s="25" t="s">
        <v>24906</v>
      </c>
      <c r="C387"/>
      <c r="D387" s="25" t="s">
        <v>7365</v>
      </c>
      <c r="E387" s="25"/>
      <c r="F387" s="25" t="s">
        <v>7288</v>
      </c>
      <c r="G387" s="25" t="s">
        <v>24057</v>
      </c>
      <c r="H387" s="25" t="s">
        <v>8808</v>
      </c>
      <c r="I387" s="25" t="s">
        <v>24578</v>
      </c>
      <c r="J387" s="19">
        <v>44606</v>
      </c>
      <c r="K387" s="19"/>
      <c r="L387" s="54">
        <v>22500</v>
      </c>
      <c r="M387" s="25" t="s">
        <v>7230</v>
      </c>
      <c r="N387" s="25" t="s">
        <v>24060</v>
      </c>
      <c r="O387" s="25"/>
      <c r="P387" s="25" t="s">
        <v>24907</v>
      </c>
    </row>
    <row r="388" spans="1:16" ht="15">
      <c r="A388" s="25" t="s">
        <v>24908</v>
      </c>
      <c r="B388" s="25" t="s">
        <v>24908</v>
      </c>
      <c r="C388" s="22">
        <v>1</v>
      </c>
      <c r="D388" s="25" t="s">
        <v>7269</v>
      </c>
      <c r="E388" s="25"/>
      <c r="F388" s="25" t="s">
        <v>7288</v>
      </c>
      <c r="G388" s="25" t="s">
        <v>24057</v>
      </c>
      <c r="H388" s="25" t="s">
        <v>7500</v>
      </c>
      <c r="I388" s="25" t="s">
        <v>24909</v>
      </c>
      <c r="J388" s="19">
        <v>44606</v>
      </c>
      <c r="K388" s="19"/>
      <c r="L388" s="54">
        <v>31800</v>
      </c>
      <c r="M388" s="25" t="s">
        <v>7230</v>
      </c>
      <c r="N388" s="25" t="s">
        <v>24060</v>
      </c>
      <c r="O388" s="25"/>
      <c r="P388" s="25" t="s">
        <v>24910</v>
      </c>
    </row>
    <row r="389" spans="1:16" ht="15">
      <c r="A389" s="25" t="s">
        <v>24911</v>
      </c>
      <c r="B389" s="25" t="s">
        <v>24911</v>
      </c>
      <c r="C389"/>
      <c r="D389" s="25" t="s">
        <v>7425</v>
      </c>
      <c r="E389" s="25"/>
      <c r="F389" s="25" t="s">
        <v>7288</v>
      </c>
      <c r="G389" s="25" t="s">
        <v>24057</v>
      </c>
      <c r="H389" s="25" t="s">
        <v>9280</v>
      </c>
      <c r="I389" s="25" t="s">
        <v>24122</v>
      </c>
      <c r="J389" s="19">
        <v>44606</v>
      </c>
      <c r="K389" s="19"/>
      <c r="L389" s="54">
        <v>8392.5499999999993</v>
      </c>
      <c r="M389" s="25" t="s">
        <v>7230</v>
      </c>
      <c r="N389" s="25" t="s">
        <v>24060</v>
      </c>
      <c r="O389" s="25"/>
      <c r="P389" s="25" t="s">
        <v>24912</v>
      </c>
    </row>
    <row r="390" spans="1:16" ht="15">
      <c r="A390" s="25" t="s">
        <v>24913</v>
      </c>
      <c r="B390" s="25" t="s">
        <v>24913</v>
      </c>
      <c r="C390"/>
      <c r="D390" s="25" t="s">
        <v>7261</v>
      </c>
      <c r="E390" s="25"/>
      <c r="F390" s="25" t="s">
        <v>7288</v>
      </c>
      <c r="G390" s="25" t="s">
        <v>24057</v>
      </c>
      <c r="H390" s="25" t="s">
        <v>7273</v>
      </c>
      <c r="I390" s="25" t="s">
        <v>24686</v>
      </c>
      <c r="J390" s="19">
        <v>44606</v>
      </c>
      <c r="K390" s="19"/>
      <c r="L390" s="54">
        <v>7943</v>
      </c>
      <c r="M390" s="25" t="s">
        <v>7230</v>
      </c>
      <c r="N390" s="25" t="s">
        <v>24060</v>
      </c>
      <c r="O390" s="25"/>
      <c r="P390" s="25" t="s">
        <v>24914</v>
      </c>
    </row>
    <row r="391" spans="1:16" ht="15">
      <c r="A391" s="25" t="s">
        <v>24915</v>
      </c>
      <c r="B391" s="25" t="s">
        <v>24915</v>
      </c>
      <c r="C391"/>
      <c r="D391" s="25" t="s">
        <v>7425</v>
      </c>
      <c r="E391" s="25"/>
      <c r="F391" s="25" t="s">
        <v>7288</v>
      </c>
      <c r="G391" s="25" t="s">
        <v>24057</v>
      </c>
      <c r="H391" s="25" t="s">
        <v>8577</v>
      </c>
      <c r="I391" s="25" t="s">
        <v>24205</v>
      </c>
      <c r="J391" s="19">
        <v>44606</v>
      </c>
      <c r="K391" s="19"/>
      <c r="L391" s="54">
        <v>7823.88</v>
      </c>
      <c r="M391" s="25" t="s">
        <v>7230</v>
      </c>
      <c r="N391" s="25" t="s">
        <v>24060</v>
      </c>
      <c r="O391" s="25"/>
      <c r="P391" s="25" t="s">
        <v>24916</v>
      </c>
    </row>
    <row r="392" spans="1:16" ht="15">
      <c r="A392" s="25" t="s">
        <v>24917</v>
      </c>
      <c r="B392" s="25" t="s">
        <v>24917</v>
      </c>
      <c r="C392"/>
      <c r="D392" s="25" t="s">
        <v>7269</v>
      </c>
      <c r="E392" s="25"/>
      <c r="F392" s="25" t="s">
        <v>7288</v>
      </c>
      <c r="G392" s="25" t="s">
        <v>24057</v>
      </c>
      <c r="H392" s="25" t="s">
        <v>8140</v>
      </c>
      <c r="I392" s="25" t="s">
        <v>24918</v>
      </c>
      <c r="J392" s="19">
        <v>44606</v>
      </c>
      <c r="K392" s="19"/>
      <c r="L392" s="54">
        <v>63865.03</v>
      </c>
      <c r="M392" s="25" t="s">
        <v>7230</v>
      </c>
      <c r="N392" s="25" t="s">
        <v>24060</v>
      </c>
      <c r="O392" s="25"/>
      <c r="P392" s="25" t="s">
        <v>24919</v>
      </c>
    </row>
    <row r="393" spans="1:16" ht="15">
      <c r="A393" s="25" t="s">
        <v>24920</v>
      </c>
      <c r="B393" s="25" t="s">
        <v>24920</v>
      </c>
      <c r="C393"/>
      <c r="D393" s="25" t="s">
        <v>7269</v>
      </c>
      <c r="E393" s="25"/>
      <c r="F393" s="25" t="s">
        <v>7288</v>
      </c>
      <c r="G393" s="25" t="s">
        <v>24057</v>
      </c>
      <c r="H393" s="25" t="s">
        <v>7492</v>
      </c>
      <c r="I393" s="25" t="s">
        <v>24287</v>
      </c>
      <c r="J393" s="19">
        <v>44606</v>
      </c>
      <c r="K393" s="19"/>
      <c r="L393" s="54">
        <v>162240</v>
      </c>
      <c r="M393" s="25" t="s">
        <v>7230</v>
      </c>
      <c r="N393" s="25" t="s">
        <v>24060</v>
      </c>
      <c r="O393" s="25"/>
      <c r="P393" s="25" t="s">
        <v>24921</v>
      </c>
    </row>
    <row r="394" spans="1:16" ht="15">
      <c r="A394" s="25" t="s">
        <v>24922</v>
      </c>
      <c r="B394" s="25" t="s">
        <v>24922</v>
      </c>
      <c r="C394" s="22">
        <v>1</v>
      </c>
      <c r="D394" s="25" t="s">
        <v>7261</v>
      </c>
      <c r="E394" s="25"/>
      <c r="F394" s="25" t="s">
        <v>7288</v>
      </c>
      <c r="G394" s="25" t="s">
        <v>24057</v>
      </c>
      <c r="H394" s="25" t="s">
        <v>9208</v>
      </c>
      <c r="I394" s="25" t="s">
        <v>24143</v>
      </c>
      <c r="J394" s="19">
        <v>44606</v>
      </c>
      <c r="K394" s="19"/>
      <c r="L394" s="54">
        <v>8729.73</v>
      </c>
      <c r="M394" s="25" t="s">
        <v>7230</v>
      </c>
      <c r="N394" s="25" t="s">
        <v>24060</v>
      </c>
      <c r="O394" s="25"/>
      <c r="P394" s="25" t="s">
        <v>24923</v>
      </c>
    </row>
    <row r="395" spans="1:16" ht="15">
      <c r="A395" s="25" t="s">
        <v>24924</v>
      </c>
      <c r="B395" s="25" t="s">
        <v>24924</v>
      </c>
      <c r="C395" s="22">
        <v>1</v>
      </c>
      <c r="D395" s="25" t="s">
        <v>7261</v>
      </c>
      <c r="E395" s="25"/>
      <c r="F395" s="25" t="s">
        <v>7288</v>
      </c>
      <c r="G395" s="25" t="s">
        <v>24057</v>
      </c>
      <c r="H395" s="25" t="s">
        <v>9208</v>
      </c>
      <c r="I395" s="25" t="s">
        <v>24143</v>
      </c>
      <c r="J395" s="19">
        <v>44606</v>
      </c>
      <c r="K395" s="19"/>
      <c r="L395" s="54">
        <v>10140.48</v>
      </c>
      <c r="M395" s="25" t="s">
        <v>7230</v>
      </c>
      <c r="N395" s="25" t="s">
        <v>24060</v>
      </c>
      <c r="O395" s="25"/>
      <c r="P395" s="25" t="s">
        <v>24925</v>
      </c>
    </row>
    <row r="396" spans="1:16" ht="15">
      <c r="A396" s="25" t="s">
        <v>24926</v>
      </c>
      <c r="B396" s="25" t="s">
        <v>24926</v>
      </c>
      <c r="C396"/>
      <c r="D396" s="25" t="s">
        <v>7269</v>
      </c>
      <c r="E396" s="25"/>
      <c r="F396" s="25" t="s">
        <v>7288</v>
      </c>
      <c r="G396" s="25" t="s">
        <v>24057</v>
      </c>
      <c r="H396" s="25" t="s">
        <v>7500</v>
      </c>
      <c r="I396" s="25" t="s">
        <v>24390</v>
      </c>
      <c r="J396" s="19">
        <v>44607</v>
      </c>
      <c r="K396" s="19"/>
      <c r="L396" s="54">
        <v>23162.400000000001</v>
      </c>
      <c r="M396" s="25" t="s">
        <v>7230</v>
      </c>
      <c r="N396" s="25" t="s">
        <v>24060</v>
      </c>
      <c r="O396" s="25"/>
      <c r="P396" s="25" t="s">
        <v>24927</v>
      </c>
    </row>
    <row r="397" spans="1:16" ht="15">
      <c r="A397" s="25" t="s">
        <v>24928</v>
      </c>
      <c r="B397" s="25" t="s">
        <v>24928</v>
      </c>
      <c r="C397"/>
      <c r="D397" s="25" t="s">
        <v>7269</v>
      </c>
      <c r="E397" s="25"/>
      <c r="F397" s="25" t="s">
        <v>7288</v>
      </c>
      <c r="G397" s="25" t="s">
        <v>24057</v>
      </c>
      <c r="H397" s="25" t="s">
        <v>8140</v>
      </c>
      <c r="I397" s="25" t="s">
        <v>24367</v>
      </c>
      <c r="J397" s="19">
        <v>44607</v>
      </c>
      <c r="K397" s="19"/>
      <c r="L397" s="54">
        <v>7478</v>
      </c>
      <c r="M397" s="25" t="s">
        <v>7230</v>
      </c>
      <c r="N397" s="25" t="s">
        <v>24060</v>
      </c>
      <c r="O397" s="25"/>
      <c r="P397" s="25" t="s">
        <v>24929</v>
      </c>
    </row>
    <row r="398" spans="1:16" ht="15">
      <c r="A398" s="25" t="s">
        <v>24930</v>
      </c>
      <c r="B398" s="25" t="s">
        <v>24930</v>
      </c>
      <c r="C398"/>
      <c r="D398" s="25" t="s">
        <v>7269</v>
      </c>
      <c r="E398" s="25"/>
      <c r="F398" s="25" t="s">
        <v>7288</v>
      </c>
      <c r="G398" s="25" t="s">
        <v>24057</v>
      </c>
      <c r="H398" s="25" t="s">
        <v>8140</v>
      </c>
      <c r="I398" s="25" t="s">
        <v>24931</v>
      </c>
      <c r="J398" s="19">
        <v>44607</v>
      </c>
      <c r="K398" s="19"/>
      <c r="L398" s="54">
        <v>35378.79</v>
      </c>
      <c r="M398" s="25" t="s">
        <v>7230</v>
      </c>
      <c r="N398" s="25" t="s">
        <v>24060</v>
      </c>
      <c r="O398" s="25"/>
      <c r="P398" s="25" t="s">
        <v>24932</v>
      </c>
    </row>
    <row r="399" spans="1:16" ht="15">
      <c r="A399" s="25" t="s">
        <v>24933</v>
      </c>
      <c r="B399" s="25" t="s">
        <v>24933</v>
      </c>
      <c r="C399"/>
      <c r="D399" s="25" t="s">
        <v>7425</v>
      </c>
      <c r="E399" s="25"/>
      <c r="F399" s="25" t="s">
        <v>7288</v>
      </c>
      <c r="G399" s="25" t="s">
        <v>24057</v>
      </c>
      <c r="H399" s="25" t="s">
        <v>8140</v>
      </c>
      <c r="I399" s="25" t="s">
        <v>24107</v>
      </c>
      <c r="J399" s="19">
        <v>44608</v>
      </c>
      <c r="K399" s="19"/>
      <c r="L399" s="54">
        <v>26176</v>
      </c>
      <c r="M399" s="25" t="s">
        <v>7230</v>
      </c>
      <c r="N399" s="25" t="s">
        <v>24060</v>
      </c>
      <c r="O399" s="25"/>
      <c r="P399" s="25" t="s">
        <v>24934</v>
      </c>
    </row>
    <row r="400" spans="1:16" ht="15">
      <c r="A400" s="25" t="s">
        <v>24935</v>
      </c>
      <c r="B400" s="25" t="s">
        <v>24935</v>
      </c>
      <c r="C400" s="22">
        <v>1</v>
      </c>
      <c r="D400" s="25" t="s">
        <v>7269</v>
      </c>
      <c r="E400" s="25"/>
      <c r="F400" s="25" t="s">
        <v>7288</v>
      </c>
      <c r="G400" s="25" t="s">
        <v>24057</v>
      </c>
      <c r="H400" s="25" t="s">
        <v>7500</v>
      </c>
      <c r="I400" s="25" t="s">
        <v>24390</v>
      </c>
      <c r="J400" s="19">
        <v>44608</v>
      </c>
      <c r="K400" s="19"/>
      <c r="L400" s="54">
        <v>5472.2</v>
      </c>
      <c r="M400" s="25" t="s">
        <v>7230</v>
      </c>
      <c r="N400" s="25" t="s">
        <v>24060</v>
      </c>
      <c r="O400" s="25"/>
      <c r="P400" s="25" t="s">
        <v>24936</v>
      </c>
    </row>
    <row r="401" spans="1:16" ht="15">
      <c r="A401" s="25" t="s">
        <v>24937</v>
      </c>
      <c r="B401" s="25" t="s">
        <v>24937</v>
      </c>
      <c r="C401"/>
      <c r="D401" s="25" t="s">
        <v>7335</v>
      </c>
      <c r="E401" s="25"/>
      <c r="F401" s="25" t="s">
        <v>7288</v>
      </c>
      <c r="G401" s="25" t="s">
        <v>24057</v>
      </c>
      <c r="H401" s="25" t="s">
        <v>7273</v>
      </c>
      <c r="I401" s="25" t="s">
        <v>24175</v>
      </c>
      <c r="J401" s="19">
        <v>44607</v>
      </c>
      <c r="K401" s="19"/>
      <c r="L401" s="54">
        <v>27429</v>
      </c>
      <c r="M401" s="25" t="s">
        <v>7230</v>
      </c>
      <c r="N401" s="25" t="s">
        <v>24060</v>
      </c>
      <c r="O401" s="25"/>
      <c r="P401" s="25" t="s">
        <v>24938</v>
      </c>
    </row>
    <row r="402" spans="1:16" ht="15">
      <c r="A402" s="25" t="s">
        <v>24939</v>
      </c>
      <c r="B402" s="25" t="s">
        <v>24939</v>
      </c>
      <c r="C402"/>
      <c r="D402" s="25" t="s">
        <v>7269</v>
      </c>
      <c r="E402" s="25"/>
      <c r="F402" s="25" t="s">
        <v>7288</v>
      </c>
      <c r="G402" s="25" t="s">
        <v>24057</v>
      </c>
      <c r="H402" s="25" t="s">
        <v>8443</v>
      </c>
      <c r="I402" s="25" t="s">
        <v>24940</v>
      </c>
      <c r="J402" s="19">
        <v>44608</v>
      </c>
      <c r="K402" s="19"/>
      <c r="L402" s="54">
        <v>11250</v>
      </c>
      <c r="M402" s="25" t="s">
        <v>7230</v>
      </c>
      <c r="N402" s="25" t="s">
        <v>24060</v>
      </c>
      <c r="O402" s="25"/>
      <c r="P402" s="25" t="s">
        <v>24941</v>
      </c>
    </row>
    <row r="403" spans="1:16" ht="15">
      <c r="A403" s="25" t="s">
        <v>24942</v>
      </c>
      <c r="B403" s="25" t="s">
        <v>24942</v>
      </c>
      <c r="C403"/>
      <c r="D403" s="25" t="s">
        <v>7478</v>
      </c>
      <c r="E403" s="25"/>
      <c r="F403" s="25" t="s">
        <v>7288</v>
      </c>
      <c r="G403" s="25" t="s">
        <v>24057</v>
      </c>
      <c r="H403" s="25" t="s">
        <v>7500</v>
      </c>
      <c r="I403" s="25" t="s">
        <v>24828</v>
      </c>
      <c r="J403" s="19">
        <v>44608</v>
      </c>
      <c r="K403" s="19"/>
      <c r="L403" s="54">
        <v>7445.75</v>
      </c>
      <c r="M403" s="25" t="s">
        <v>7230</v>
      </c>
      <c r="N403" s="25" t="s">
        <v>24060</v>
      </c>
      <c r="O403" s="25"/>
      <c r="P403" s="25" t="s">
        <v>24943</v>
      </c>
    </row>
    <row r="404" spans="1:16" ht="15">
      <c r="A404" s="25" t="s">
        <v>24944</v>
      </c>
      <c r="B404" s="25" t="s">
        <v>24944</v>
      </c>
      <c r="C404"/>
      <c r="D404" s="25" t="s">
        <v>7365</v>
      </c>
      <c r="E404" s="25"/>
      <c r="F404" s="25" t="s">
        <v>7288</v>
      </c>
      <c r="G404" s="25" t="s">
        <v>24057</v>
      </c>
      <c r="H404" s="25" t="s">
        <v>8808</v>
      </c>
      <c r="I404" s="25" t="s">
        <v>24945</v>
      </c>
      <c r="J404" s="19">
        <v>44608</v>
      </c>
      <c r="K404" s="19"/>
      <c r="L404" s="54">
        <v>31870</v>
      </c>
      <c r="M404" s="25" t="s">
        <v>7230</v>
      </c>
      <c r="N404" s="25" t="s">
        <v>24060</v>
      </c>
      <c r="O404" s="25"/>
      <c r="P404" s="25" t="s">
        <v>24946</v>
      </c>
    </row>
    <row r="405" spans="1:16" ht="15">
      <c r="A405" s="25" t="s">
        <v>24947</v>
      </c>
      <c r="B405" s="25" t="s">
        <v>24947</v>
      </c>
      <c r="C405"/>
      <c r="D405" s="25" t="s">
        <v>7269</v>
      </c>
      <c r="E405" s="25"/>
      <c r="F405" s="25" t="s">
        <v>7288</v>
      </c>
      <c r="G405" s="25" t="s">
        <v>24057</v>
      </c>
      <c r="H405" s="25" t="s">
        <v>7492</v>
      </c>
      <c r="I405" s="25" t="s">
        <v>24948</v>
      </c>
      <c r="J405" s="19">
        <v>44608</v>
      </c>
      <c r="K405" s="19"/>
      <c r="L405" s="54">
        <v>17391</v>
      </c>
      <c r="M405" s="25" t="s">
        <v>7230</v>
      </c>
      <c r="N405" s="25" t="s">
        <v>24060</v>
      </c>
      <c r="O405" s="25"/>
      <c r="P405" s="25" t="s">
        <v>24949</v>
      </c>
    </row>
    <row r="406" spans="1:16" ht="15">
      <c r="A406" s="25" t="s">
        <v>24950</v>
      </c>
      <c r="B406" s="25" t="s">
        <v>24950</v>
      </c>
      <c r="C406" s="22">
        <v>2</v>
      </c>
      <c r="D406" s="25" t="s">
        <v>7261</v>
      </c>
      <c r="E406" s="25"/>
      <c r="F406" s="25" t="s">
        <v>7288</v>
      </c>
      <c r="G406" s="25" t="s">
        <v>24057</v>
      </c>
      <c r="H406" s="25" t="s">
        <v>7645</v>
      </c>
      <c r="I406" s="25" t="s">
        <v>24951</v>
      </c>
      <c r="J406" s="19">
        <v>44609</v>
      </c>
      <c r="K406" s="19"/>
      <c r="L406" s="54">
        <v>2421298.7000000002</v>
      </c>
      <c r="M406" s="25" t="s">
        <v>7230</v>
      </c>
      <c r="N406" s="25" t="s">
        <v>24060</v>
      </c>
      <c r="O406" s="25"/>
      <c r="P406" s="25" t="s">
        <v>24952</v>
      </c>
    </row>
    <row r="407" spans="1:16" ht="15">
      <c r="A407" s="25" t="s">
        <v>24953</v>
      </c>
      <c r="B407" s="25" t="s">
        <v>24953</v>
      </c>
      <c r="C407" s="22">
        <v>3</v>
      </c>
      <c r="D407" s="25" t="s">
        <v>7261</v>
      </c>
      <c r="E407" s="25"/>
      <c r="F407" s="25" t="s">
        <v>7288</v>
      </c>
      <c r="G407" s="25" t="s">
        <v>24057</v>
      </c>
      <c r="H407" s="25" t="s">
        <v>7645</v>
      </c>
      <c r="I407" s="25" t="s">
        <v>24951</v>
      </c>
      <c r="J407" s="19">
        <v>44609</v>
      </c>
      <c r="K407" s="19"/>
      <c r="L407" s="54">
        <v>1206845.9099999999</v>
      </c>
      <c r="M407" s="25" t="s">
        <v>7230</v>
      </c>
      <c r="N407" s="25" t="s">
        <v>24060</v>
      </c>
      <c r="O407" s="25"/>
      <c r="P407" s="25" t="s">
        <v>24954</v>
      </c>
    </row>
    <row r="408" spans="1:16" ht="15">
      <c r="A408" s="25" t="s">
        <v>24955</v>
      </c>
      <c r="B408" s="25" t="s">
        <v>24955</v>
      </c>
      <c r="C408"/>
      <c r="D408" s="25" t="s">
        <v>7269</v>
      </c>
      <c r="E408" s="25"/>
      <c r="F408" s="25" t="s">
        <v>7288</v>
      </c>
      <c r="G408" s="25" t="s">
        <v>24057</v>
      </c>
      <c r="H408" s="25" t="s">
        <v>7492</v>
      </c>
      <c r="I408" s="25" t="s">
        <v>24948</v>
      </c>
      <c r="J408" s="19">
        <v>44609</v>
      </c>
      <c r="K408" s="19"/>
      <c r="L408" s="54">
        <v>7161</v>
      </c>
      <c r="M408" s="25" t="s">
        <v>7230</v>
      </c>
      <c r="N408" s="25" t="s">
        <v>24060</v>
      </c>
      <c r="O408" s="25"/>
      <c r="P408" s="25" t="s">
        <v>24956</v>
      </c>
    </row>
    <row r="409" spans="1:16" ht="15">
      <c r="A409" s="25" t="s">
        <v>24957</v>
      </c>
      <c r="B409" s="25" t="s">
        <v>24957</v>
      </c>
      <c r="C409"/>
      <c r="D409" s="25" t="s">
        <v>7261</v>
      </c>
      <c r="E409" s="25"/>
      <c r="F409" s="25" t="s">
        <v>7288</v>
      </c>
      <c r="G409" s="25" t="s">
        <v>24057</v>
      </c>
      <c r="H409" s="25" t="s">
        <v>7576</v>
      </c>
      <c r="I409" s="25" t="s">
        <v>24301</v>
      </c>
      <c r="J409" s="19">
        <v>44609</v>
      </c>
      <c r="K409" s="19"/>
      <c r="L409" s="54">
        <v>2601.1999999999998</v>
      </c>
      <c r="M409" s="25" t="s">
        <v>7230</v>
      </c>
      <c r="N409" s="25" t="s">
        <v>24060</v>
      </c>
      <c r="O409" s="25"/>
      <c r="P409" s="25" t="s">
        <v>24958</v>
      </c>
    </row>
    <row r="410" spans="1:16" ht="15">
      <c r="A410" s="25" t="s">
        <v>24959</v>
      </c>
      <c r="B410" s="25" t="s">
        <v>24959</v>
      </c>
      <c r="C410"/>
      <c r="D410" s="25" t="s">
        <v>7261</v>
      </c>
      <c r="E410" s="25"/>
      <c r="F410" s="25" t="s">
        <v>7288</v>
      </c>
      <c r="G410" s="25" t="s">
        <v>24057</v>
      </c>
      <c r="H410" s="25" t="s">
        <v>7576</v>
      </c>
      <c r="I410" s="25" t="s">
        <v>24075</v>
      </c>
      <c r="J410" s="19">
        <v>44609</v>
      </c>
      <c r="K410" s="19"/>
      <c r="L410" s="54">
        <v>1715</v>
      </c>
      <c r="M410" s="25" t="s">
        <v>7230</v>
      </c>
      <c r="N410" s="25" t="s">
        <v>24060</v>
      </c>
      <c r="O410" s="25"/>
      <c r="P410" s="25" t="s">
        <v>24960</v>
      </c>
    </row>
    <row r="411" spans="1:16" ht="15">
      <c r="A411" s="25" t="s">
        <v>24961</v>
      </c>
      <c r="B411" s="25" t="s">
        <v>24961</v>
      </c>
      <c r="C411" s="22">
        <v>1</v>
      </c>
      <c r="D411" s="25" t="s">
        <v>7261</v>
      </c>
      <c r="E411" s="25"/>
      <c r="F411" s="25" t="s">
        <v>7288</v>
      </c>
      <c r="G411" s="25" t="s">
        <v>24057</v>
      </c>
      <c r="H411" s="25" t="s">
        <v>7645</v>
      </c>
      <c r="I411" s="25" t="s">
        <v>24951</v>
      </c>
      <c r="J411" s="19">
        <v>44609</v>
      </c>
      <c r="K411" s="19"/>
      <c r="L411" s="54">
        <v>1198375.49</v>
      </c>
      <c r="M411" s="25" t="s">
        <v>7230</v>
      </c>
      <c r="N411" s="25" t="s">
        <v>24060</v>
      </c>
      <c r="O411" s="25"/>
      <c r="P411" s="25" t="s">
        <v>24962</v>
      </c>
    </row>
    <row r="412" spans="1:16" ht="15">
      <c r="A412" s="25" t="s">
        <v>24963</v>
      </c>
      <c r="B412" s="25" t="s">
        <v>24963</v>
      </c>
      <c r="C412"/>
      <c r="D412" s="25" t="s">
        <v>7269</v>
      </c>
      <c r="E412" s="25"/>
      <c r="F412" s="25" t="s">
        <v>7288</v>
      </c>
      <c r="G412" s="25" t="s">
        <v>24057</v>
      </c>
      <c r="H412" s="25" t="s">
        <v>7492</v>
      </c>
      <c r="I412" s="25" t="s">
        <v>24948</v>
      </c>
      <c r="J412" s="19">
        <v>44609</v>
      </c>
      <c r="K412" s="19"/>
      <c r="L412" s="54">
        <v>11935</v>
      </c>
      <c r="M412" s="25" t="s">
        <v>7230</v>
      </c>
      <c r="N412" s="25" t="s">
        <v>24060</v>
      </c>
      <c r="O412" s="25"/>
      <c r="P412" s="25" t="s">
        <v>24964</v>
      </c>
    </row>
    <row r="413" spans="1:16" ht="15">
      <c r="A413" s="25" t="s">
        <v>24965</v>
      </c>
      <c r="B413" s="25" t="s">
        <v>24965</v>
      </c>
      <c r="C413"/>
      <c r="D413" s="25" t="s">
        <v>7252</v>
      </c>
      <c r="E413" s="25"/>
      <c r="F413" s="25" t="s">
        <v>7288</v>
      </c>
      <c r="G413" s="25" t="s">
        <v>24057</v>
      </c>
      <c r="H413" s="25" t="s">
        <v>7576</v>
      </c>
      <c r="I413" s="25" t="s">
        <v>24301</v>
      </c>
      <c r="J413" s="19">
        <v>44609</v>
      </c>
      <c r="K413" s="19"/>
      <c r="L413" s="54">
        <v>14993.64</v>
      </c>
      <c r="M413" s="25" t="s">
        <v>7230</v>
      </c>
      <c r="N413" s="25" t="s">
        <v>24060</v>
      </c>
      <c r="O413" s="25"/>
      <c r="P413" s="25" t="s">
        <v>24966</v>
      </c>
    </row>
    <row r="414" spans="1:16" ht="15">
      <c r="A414" s="25" t="s">
        <v>24967</v>
      </c>
      <c r="B414" s="25" t="s">
        <v>24967</v>
      </c>
      <c r="C414"/>
      <c r="D414" s="25" t="s">
        <v>7269</v>
      </c>
      <c r="E414" s="25"/>
      <c r="F414" s="25" t="s">
        <v>7288</v>
      </c>
      <c r="G414" s="25" t="s">
        <v>24057</v>
      </c>
      <c r="H414" s="25" t="s">
        <v>7492</v>
      </c>
      <c r="I414" s="25" t="s">
        <v>24948</v>
      </c>
      <c r="J414" s="19">
        <v>44609</v>
      </c>
      <c r="K414" s="19"/>
      <c r="L414" s="54">
        <v>10571</v>
      </c>
      <c r="M414" s="25" t="s">
        <v>7230</v>
      </c>
      <c r="N414" s="25" t="s">
        <v>24060</v>
      </c>
      <c r="O414" s="25"/>
      <c r="P414" s="25" t="s">
        <v>24968</v>
      </c>
    </row>
    <row r="415" spans="1:16" ht="15">
      <c r="A415" s="25" t="s">
        <v>24969</v>
      </c>
      <c r="B415" s="25" t="s">
        <v>24969</v>
      </c>
      <c r="C415"/>
      <c r="D415" s="25" t="s">
        <v>7269</v>
      </c>
      <c r="E415" s="25"/>
      <c r="F415" s="25" t="s">
        <v>7288</v>
      </c>
      <c r="G415" s="25" t="s">
        <v>24057</v>
      </c>
      <c r="H415" s="25" t="s">
        <v>8140</v>
      </c>
      <c r="I415" s="25" t="s">
        <v>24205</v>
      </c>
      <c r="J415" s="19">
        <v>44609</v>
      </c>
      <c r="K415" s="19"/>
      <c r="L415" s="54">
        <v>23794.62</v>
      </c>
      <c r="M415" s="25" t="s">
        <v>7230</v>
      </c>
      <c r="N415" s="25" t="s">
        <v>24060</v>
      </c>
      <c r="O415" s="25"/>
      <c r="P415" s="25" t="s">
        <v>24970</v>
      </c>
    </row>
    <row r="416" spans="1:16" ht="15">
      <c r="A416" s="25" t="s">
        <v>24971</v>
      </c>
      <c r="B416" s="25" t="s">
        <v>24971</v>
      </c>
      <c r="C416"/>
      <c r="D416" s="25" t="s">
        <v>7269</v>
      </c>
      <c r="E416" s="25"/>
      <c r="F416" s="25" t="s">
        <v>7288</v>
      </c>
      <c r="G416" s="25" t="s">
        <v>24057</v>
      </c>
      <c r="H416" s="25" t="s">
        <v>8140</v>
      </c>
      <c r="I416" s="25" t="s">
        <v>24972</v>
      </c>
      <c r="J416" s="19">
        <v>44609</v>
      </c>
      <c r="K416" s="19"/>
      <c r="L416" s="54">
        <v>31000</v>
      </c>
      <c r="M416" s="25" t="s">
        <v>7230</v>
      </c>
      <c r="N416" s="25" t="s">
        <v>24060</v>
      </c>
      <c r="O416" s="25"/>
      <c r="P416" s="25" t="s">
        <v>24973</v>
      </c>
    </row>
    <row r="417" spans="1:16" ht="15">
      <c r="A417" s="25" t="s">
        <v>24974</v>
      </c>
      <c r="B417" s="25" t="s">
        <v>24974</v>
      </c>
      <c r="C417"/>
      <c r="D417" s="25" t="s">
        <v>7269</v>
      </c>
      <c r="E417" s="25"/>
      <c r="F417" s="25" t="s">
        <v>7288</v>
      </c>
      <c r="G417" s="25" t="s">
        <v>24057</v>
      </c>
      <c r="H417" s="25" t="s">
        <v>8140</v>
      </c>
      <c r="I417" s="25" t="s">
        <v>24122</v>
      </c>
      <c r="J417" s="19">
        <v>44609</v>
      </c>
      <c r="K417" s="19"/>
      <c r="L417" s="54">
        <v>14650</v>
      </c>
      <c r="M417" s="25" t="s">
        <v>7230</v>
      </c>
      <c r="N417" s="25" t="s">
        <v>24060</v>
      </c>
      <c r="O417" s="25"/>
      <c r="P417" s="25" t="s">
        <v>24975</v>
      </c>
    </row>
    <row r="418" spans="1:16" ht="15">
      <c r="A418" s="25" t="s">
        <v>24976</v>
      </c>
      <c r="B418" s="25" t="s">
        <v>24976</v>
      </c>
      <c r="C418"/>
      <c r="D418" s="25" t="s">
        <v>7269</v>
      </c>
      <c r="E418" s="25"/>
      <c r="F418" s="25" t="s">
        <v>7288</v>
      </c>
      <c r="G418" s="25" t="s">
        <v>24057</v>
      </c>
      <c r="H418" s="25" t="s">
        <v>7492</v>
      </c>
      <c r="I418" s="25" t="s">
        <v>24948</v>
      </c>
      <c r="J418" s="19">
        <v>44609</v>
      </c>
      <c r="K418" s="19"/>
      <c r="L418" s="54">
        <v>18414</v>
      </c>
      <c r="M418" s="25" t="s">
        <v>7230</v>
      </c>
      <c r="N418" s="25" t="s">
        <v>24060</v>
      </c>
      <c r="O418" s="25"/>
      <c r="P418" s="25" t="s">
        <v>24977</v>
      </c>
    </row>
    <row r="419" spans="1:16" ht="15">
      <c r="A419" s="25" t="s">
        <v>24978</v>
      </c>
      <c r="B419" s="25" t="s">
        <v>24978</v>
      </c>
      <c r="C419"/>
      <c r="D419" s="25" t="s">
        <v>7269</v>
      </c>
      <c r="E419" s="25"/>
      <c r="F419" s="25" t="s">
        <v>7288</v>
      </c>
      <c r="G419" s="25" t="s">
        <v>24057</v>
      </c>
      <c r="H419" s="25" t="s">
        <v>7492</v>
      </c>
      <c r="I419" s="25" t="s">
        <v>24948</v>
      </c>
      <c r="J419" s="19">
        <v>44609</v>
      </c>
      <c r="K419" s="19"/>
      <c r="L419" s="54">
        <v>8184</v>
      </c>
      <c r="M419" s="25" t="s">
        <v>7230</v>
      </c>
      <c r="N419" s="25" t="s">
        <v>24060</v>
      </c>
      <c r="O419" s="25"/>
      <c r="P419" s="25" t="s">
        <v>24979</v>
      </c>
    </row>
    <row r="420" spans="1:16" ht="15">
      <c r="A420" s="25" t="s">
        <v>24980</v>
      </c>
      <c r="B420" s="25" t="s">
        <v>24980</v>
      </c>
      <c r="C420"/>
      <c r="D420" s="25" t="s">
        <v>7269</v>
      </c>
      <c r="E420" s="25"/>
      <c r="F420" s="25" t="s">
        <v>7288</v>
      </c>
      <c r="G420" s="25" t="s">
        <v>24057</v>
      </c>
      <c r="H420" s="25" t="s">
        <v>7492</v>
      </c>
      <c r="I420" s="25" t="s">
        <v>24948</v>
      </c>
      <c r="J420" s="19">
        <v>44609</v>
      </c>
      <c r="K420" s="19"/>
      <c r="L420" s="54">
        <v>9207</v>
      </c>
      <c r="M420" s="25" t="s">
        <v>7230</v>
      </c>
      <c r="N420" s="25" t="s">
        <v>24060</v>
      </c>
      <c r="O420" s="25"/>
      <c r="P420" s="25" t="s">
        <v>24981</v>
      </c>
    </row>
    <row r="421" spans="1:16" ht="15">
      <c r="A421" s="25" t="s">
        <v>24982</v>
      </c>
      <c r="B421" s="25" t="s">
        <v>24982</v>
      </c>
      <c r="C421"/>
      <c r="D421" s="25" t="s">
        <v>7478</v>
      </c>
      <c r="E421" s="25"/>
      <c r="F421" s="25" t="s">
        <v>7288</v>
      </c>
      <c r="G421" s="25" t="s">
        <v>24057</v>
      </c>
      <c r="H421" s="25" t="s">
        <v>7492</v>
      </c>
      <c r="I421" s="25" t="s">
        <v>24948</v>
      </c>
      <c r="J421" s="19">
        <v>44609</v>
      </c>
      <c r="K421" s="19"/>
      <c r="L421" s="54">
        <v>30690</v>
      </c>
      <c r="M421" s="25" t="s">
        <v>7230</v>
      </c>
      <c r="N421" s="25" t="s">
        <v>24060</v>
      </c>
      <c r="O421" s="25"/>
      <c r="P421" s="25" t="s">
        <v>24983</v>
      </c>
    </row>
    <row r="422" spans="1:16" ht="15">
      <c r="A422" s="25" t="s">
        <v>24984</v>
      </c>
      <c r="B422" s="25" t="s">
        <v>24984</v>
      </c>
      <c r="C422"/>
      <c r="D422" s="25" t="s">
        <v>7252</v>
      </c>
      <c r="E422" s="25"/>
      <c r="F422" s="25" t="s">
        <v>7288</v>
      </c>
      <c r="G422" s="25" t="s">
        <v>24057</v>
      </c>
      <c r="H422" s="25" t="s">
        <v>7468</v>
      </c>
      <c r="I422" s="25" t="s">
        <v>24075</v>
      </c>
      <c r="J422" s="19">
        <v>44609</v>
      </c>
      <c r="K422" s="19"/>
      <c r="L422" s="54">
        <v>1250</v>
      </c>
      <c r="M422" s="25" t="s">
        <v>7230</v>
      </c>
      <c r="N422" s="25" t="s">
        <v>24060</v>
      </c>
      <c r="O422" s="25"/>
      <c r="P422" s="25" t="s">
        <v>24985</v>
      </c>
    </row>
    <row r="423" spans="1:16" ht="15">
      <c r="A423" s="25" t="s">
        <v>24986</v>
      </c>
      <c r="B423" s="25" t="s">
        <v>24986</v>
      </c>
      <c r="C423"/>
      <c r="D423" s="25" t="s">
        <v>7478</v>
      </c>
      <c r="E423" s="25"/>
      <c r="F423" s="25" t="s">
        <v>7983</v>
      </c>
      <c r="G423" s="25" t="s">
        <v>24057</v>
      </c>
      <c r="H423" s="25" t="s">
        <v>7492</v>
      </c>
      <c r="I423" s="25" t="s">
        <v>24266</v>
      </c>
      <c r="J423" s="19">
        <v>44609</v>
      </c>
      <c r="K423" s="19"/>
      <c r="L423" s="54">
        <v>2022</v>
      </c>
      <c r="M423" s="25" t="s">
        <v>7230</v>
      </c>
      <c r="N423" s="25" t="s">
        <v>24060</v>
      </c>
      <c r="O423" s="25"/>
      <c r="P423" s="25" t="s">
        <v>24987</v>
      </c>
    </row>
    <row r="424" spans="1:16" ht="15">
      <c r="A424" s="25" t="s">
        <v>24988</v>
      </c>
      <c r="B424" s="25" t="s">
        <v>24988</v>
      </c>
      <c r="C424"/>
      <c r="D424" s="25" t="s">
        <v>7269</v>
      </c>
      <c r="E424" s="25"/>
      <c r="F424" s="25" t="s">
        <v>7288</v>
      </c>
      <c r="G424" s="25" t="s">
        <v>24057</v>
      </c>
      <c r="H424" s="25" t="s">
        <v>8140</v>
      </c>
      <c r="I424" s="25" t="s">
        <v>24989</v>
      </c>
      <c r="J424" s="19">
        <v>44609</v>
      </c>
      <c r="K424" s="19"/>
      <c r="L424" s="54">
        <v>17861</v>
      </c>
      <c r="M424" s="25" t="s">
        <v>7230</v>
      </c>
      <c r="N424" s="25" t="s">
        <v>24060</v>
      </c>
      <c r="O424" s="25"/>
      <c r="P424" s="25" t="s">
        <v>24990</v>
      </c>
    </row>
    <row r="425" spans="1:16" ht="15">
      <c r="A425" s="25" t="s">
        <v>24991</v>
      </c>
      <c r="B425" s="25" t="s">
        <v>24991</v>
      </c>
      <c r="C425"/>
      <c r="D425" s="25" t="s">
        <v>7252</v>
      </c>
      <c r="E425" s="25"/>
      <c r="F425" s="25" t="s">
        <v>7288</v>
      </c>
      <c r="G425" s="25" t="s">
        <v>24057</v>
      </c>
      <c r="H425" s="25" t="s">
        <v>7468</v>
      </c>
      <c r="I425" s="25" t="s">
        <v>24075</v>
      </c>
      <c r="J425" s="19">
        <v>44609</v>
      </c>
      <c r="K425" s="19"/>
      <c r="L425" s="54">
        <v>1250</v>
      </c>
      <c r="M425" s="25" t="s">
        <v>7230</v>
      </c>
      <c r="N425" s="25" t="s">
        <v>24060</v>
      </c>
      <c r="O425" s="25"/>
      <c r="P425" s="25" t="s">
        <v>24992</v>
      </c>
    </row>
    <row r="426" spans="1:16" ht="15">
      <c r="A426" s="25" t="s">
        <v>24993</v>
      </c>
      <c r="B426" s="25" t="s">
        <v>24993</v>
      </c>
      <c r="C426"/>
      <c r="D426" s="25" t="s">
        <v>7269</v>
      </c>
      <c r="E426" s="25"/>
      <c r="F426" s="25" t="s">
        <v>7288</v>
      </c>
      <c r="G426" s="25" t="s">
        <v>24057</v>
      </c>
      <c r="H426" s="25" t="s">
        <v>7492</v>
      </c>
      <c r="I426" s="25" t="s">
        <v>24948</v>
      </c>
      <c r="J426" s="19">
        <v>44609</v>
      </c>
      <c r="K426" s="19"/>
      <c r="L426" s="54">
        <v>8525</v>
      </c>
      <c r="M426" s="25" t="s">
        <v>7230</v>
      </c>
      <c r="N426" s="25" t="s">
        <v>24060</v>
      </c>
      <c r="O426" s="25"/>
      <c r="P426" s="25" t="s">
        <v>24994</v>
      </c>
    </row>
    <row r="427" spans="1:16" ht="15">
      <c r="A427" s="25" t="s">
        <v>24995</v>
      </c>
      <c r="B427" s="25" t="s">
        <v>24995</v>
      </c>
      <c r="C427"/>
      <c r="D427" s="25" t="s">
        <v>7261</v>
      </c>
      <c r="E427" s="25"/>
      <c r="F427" s="25" t="s">
        <v>7288</v>
      </c>
      <c r="G427" s="25" t="s">
        <v>24057</v>
      </c>
      <c r="H427" s="25" t="s">
        <v>7576</v>
      </c>
      <c r="I427" s="25" t="s">
        <v>24301</v>
      </c>
      <c r="J427" s="19">
        <v>44609</v>
      </c>
      <c r="K427" s="19"/>
      <c r="L427" s="54">
        <v>806.1</v>
      </c>
      <c r="M427" s="25" t="s">
        <v>7230</v>
      </c>
      <c r="N427" s="25" t="s">
        <v>24060</v>
      </c>
      <c r="O427" s="25"/>
      <c r="P427" s="25" t="s">
        <v>24996</v>
      </c>
    </row>
    <row r="428" spans="1:16" ht="15">
      <c r="A428" s="25" t="s">
        <v>24997</v>
      </c>
      <c r="B428" s="25" t="s">
        <v>24997</v>
      </c>
      <c r="C428"/>
      <c r="D428" s="25" t="s">
        <v>7252</v>
      </c>
      <c r="E428" s="25"/>
      <c r="F428" s="25" t="s">
        <v>7288</v>
      </c>
      <c r="G428" s="25" t="s">
        <v>24057</v>
      </c>
      <c r="H428" s="25" t="s">
        <v>7468</v>
      </c>
      <c r="I428" s="25" t="s">
        <v>24075</v>
      </c>
      <c r="J428" s="19">
        <v>44609</v>
      </c>
      <c r="K428" s="19"/>
      <c r="L428" s="54">
        <v>1475</v>
      </c>
      <c r="M428" s="25" t="s">
        <v>7230</v>
      </c>
      <c r="N428" s="25" t="s">
        <v>24060</v>
      </c>
      <c r="O428" s="25"/>
      <c r="P428" s="25" t="s">
        <v>24998</v>
      </c>
    </row>
    <row r="429" spans="1:16" ht="15">
      <c r="A429" s="25" t="s">
        <v>24999</v>
      </c>
      <c r="B429" s="25" t="s">
        <v>24999</v>
      </c>
      <c r="C429"/>
      <c r="D429" s="25" t="s">
        <v>9421</v>
      </c>
      <c r="E429" s="25"/>
      <c r="F429" s="25" t="s">
        <v>7288</v>
      </c>
      <c r="G429" s="25" t="s">
        <v>24057</v>
      </c>
      <c r="H429" s="25" t="s">
        <v>7500</v>
      </c>
      <c r="I429" s="25" t="s">
        <v>25000</v>
      </c>
      <c r="J429" s="19">
        <v>44609</v>
      </c>
      <c r="K429" s="19"/>
      <c r="L429" s="54">
        <v>4050</v>
      </c>
      <c r="M429" s="25" t="s">
        <v>7230</v>
      </c>
      <c r="N429" s="25" t="s">
        <v>24060</v>
      </c>
      <c r="O429" s="25"/>
      <c r="P429" s="25" t="s">
        <v>25001</v>
      </c>
    </row>
    <row r="430" spans="1:16" ht="15">
      <c r="A430" s="25" t="s">
        <v>25002</v>
      </c>
      <c r="B430" s="25" t="s">
        <v>25002</v>
      </c>
      <c r="C430"/>
      <c r="D430" s="25" t="s">
        <v>7425</v>
      </c>
      <c r="E430" s="25"/>
      <c r="F430" s="25" t="s">
        <v>7288</v>
      </c>
      <c r="G430" s="25" t="s">
        <v>24057</v>
      </c>
      <c r="H430" s="25" t="s">
        <v>8591</v>
      </c>
      <c r="I430" s="25" t="s">
        <v>25003</v>
      </c>
      <c r="J430" s="19">
        <v>44609</v>
      </c>
      <c r="K430" s="19"/>
      <c r="L430" s="54">
        <v>535</v>
      </c>
      <c r="M430" s="25" t="s">
        <v>7230</v>
      </c>
      <c r="N430" s="25" t="s">
        <v>24060</v>
      </c>
      <c r="O430" s="25"/>
      <c r="P430" s="25" t="s">
        <v>25004</v>
      </c>
    </row>
    <row r="431" spans="1:16" ht="15">
      <c r="A431" s="25" t="s">
        <v>25005</v>
      </c>
      <c r="B431" s="25" t="s">
        <v>25005</v>
      </c>
      <c r="C431"/>
      <c r="D431" s="25" t="s">
        <v>7765</v>
      </c>
      <c r="E431" s="25"/>
      <c r="F431" s="25" t="s">
        <v>7288</v>
      </c>
      <c r="G431" s="25" t="s">
        <v>24057</v>
      </c>
      <c r="H431" s="25" t="s">
        <v>7500</v>
      </c>
      <c r="I431" s="25" t="s">
        <v>24588</v>
      </c>
      <c r="J431" s="19">
        <v>44609</v>
      </c>
      <c r="K431" s="19"/>
      <c r="L431" s="54">
        <v>3160</v>
      </c>
      <c r="M431" s="25" t="s">
        <v>7230</v>
      </c>
      <c r="N431" s="25" t="s">
        <v>24060</v>
      </c>
      <c r="O431" s="25"/>
      <c r="P431" s="25" t="s">
        <v>25006</v>
      </c>
    </row>
    <row r="432" spans="1:16" ht="15">
      <c r="A432" s="25" t="s">
        <v>25007</v>
      </c>
      <c r="B432" s="25" t="s">
        <v>25007</v>
      </c>
      <c r="C432"/>
      <c r="D432" s="25" t="s">
        <v>9344</v>
      </c>
      <c r="E432" s="25"/>
      <c r="F432" s="25" t="s">
        <v>7288</v>
      </c>
      <c r="G432" s="25" t="s">
        <v>24057</v>
      </c>
      <c r="H432" s="25" t="s">
        <v>8284</v>
      </c>
      <c r="I432" s="25" t="s">
        <v>24221</v>
      </c>
      <c r="J432" s="19">
        <v>44609</v>
      </c>
      <c r="K432" s="19"/>
      <c r="L432" s="54">
        <v>2245</v>
      </c>
      <c r="M432" s="25" t="s">
        <v>7230</v>
      </c>
      <c r="N432" s="25" t="s">
        <v>24060</v>
      </c>
      <c r="O432" s="25"/>
      <c r="P432" s="25" t="s">
        <v>25008</v>
      </c>
    </row>
    <row r="433" spans="1:16" ht="15">
      <c r="A433" s="25" t="s">
        <v>25009</v>
      </c>
      <c r="B433" s="25" t="s">
        <v>25009</v>
      </c>
      <c r="C433"/>
      <c r="D433" s="25" t="s">
        <v>7478</v>
      </c>
      <c r="E433" s="25"/>
      <c r="F433" s="25" t="s">
        <v>7288</v>
      </c>
      <c r="G433" s="25" t="s">
        <v>24057</v>
      </c>
      <c r="H433" s="25" t="s">
        <v>7492</v>
      </c>
      <c r="I433" s="25" t="s">
        <v>24948</v>
      </c>
      <c r="J433" s="19">
        <v>44609</v>
      </c>
      <c r="K433" s="19"/>
      <c r="L433" s="54">
        <v>34100</v>
      </c>
      <c r="M433" s="25" t="s">
        <v>7230</v>
      </c>
      <c r="N433" s="25" t="s">
        <v>24060</v>
      </c>
      <c r="O433" s="25"/>
      <c r="P433" s="25" t="s">
        <v>25010</v>
      </c>
    </row>
    <row r="434" spans="1:16" ht="15">
      <c r="A434" s="25" t="s">
        <v>25011</v>
      </c>
      <c r="B434" s="25" t="s">
        <v>25011</v>
      </c>
      <c r="C434"/>
      <c r="D434" s="25" t="s">
        <v>7269</v>
      </c>
      <c r="E434" s="25"/>
      <c r="F434" s="25" t="s">
        <v>7288</v>
      </c>
      <c r="G434" s="25" t="s">
        <v>24057</v>
      </c>
      <c r="H434" s="25" t="s">
        <v>7492</v>
      </c>
      <c r="I434" s="25" t="s">
        <v>24948</v>
      </c>
      <c r="J434" s="19">
        <v>44609</v>
      </c>
      <c r="K434" s="19"/>
      <c r="L434" s="54">
        <v>15906</v>
      </c>
      <c r="M434" s="25" t="s">
        <v>7230</v>
      </c>
      <c r="N434" s="25" t="s">
        <v>24060</v>
      </c>
      <c r="O434" s="25"/>
      <c r="P434" s="25" t="s">
        <v>25012</v>
      </c>
    </row>
    <row r="435" spans="1:16" ht="15">
      <c r="A435" s="25" t="s">
        <v>25013</v>
      </c>
      <c r="B435" s="25" t="s">
        <v>25013</v>
      </c>
      <c r="C435"/>
      <c r="D435" s="25" t="s">
        <v>7478</v>
      </c>
      <c r="E435" s="25"/>
      <c r="F435" s="25" t="s">
        <v>7288</v>
      </c>
      <c r="G435" s="25" t="s">
        <v>24057</v>
      </c>
      <c r="H435" s="25" t="s">
        <v>8140</v>
      </c>
      <c r="I435" s="25" t="s">
        <v>24918</v>
      </c>
      <c r="J435" s="19">
        <v>44609</v>
      </c>
      <c r="K435" s="19"/>
      <c r="L435" s="54">
        <v>45832.34</v>
      </c>
      <c r="M435" s="25" t="s">
        <v>7230</v>
      </c>
      <c r="N435" s="25" t="s">
        <v>24060</v>
      </c>
      <c r="O435" s="25"/>
      <c r="P435" s="25" t="s">
        <v>25014</v>
      </c>
    </row>
    <row r="436" spans="1:16" ht="15">
      <c r="A436" s="25" t="s">
        <v>25015</v>
      </c>
      <c r="B436" s="25" t="s">
        <v>25015</v>
      </c>
      <c r="C436"/>
      <c r="D436" s="25" t="s">
        <v>7269</v>
      </c>
      <c r="E436" s="25"/>
      <c r="F436" s="25" t="s">
        <v>7288</v>
      </c>
      <c r="G436" s="25" t="s">
        <v>24057</v>
      </c>
      <c r="H436" s="25" t="s">
        <v>7492</v>
      </c>
      <c r="I436" s="25" t="s">
        <v>24948</v>
      </c>
      <c r="J436" s="19">
        <v>44610</v>
      </c>
      <c r="K436" s="19"/>
      <c r="L436" s="54">
        <v>7843</v>
      </c>
      <c r="M436" s="25" t="s">
        <v>7230</v>
      </c>
      <c r="N436" s="25" t="s">
        <v>24060</v>
      </c>
      <c r="O436" s="25"/>
      <c r="P436" s="25" t="s">
        <v>25016</v>
      </c>
    </row>
    <row r="437" spans="1:16" ht="15">
      <c r="A437" s="25" t="s">
        <v>25017</v>
      </c>
      <c r="B437" s="25" t="s">
        <v>25017</v>
      </c>
      <c r="C437"/>
      <c r="D437" s="25" t="s">
        <v>7269</v>
      </c>
      <c r="E437" s="25"/>
      <c r="F437" s="25" t="s">
        <v>7288</v>
      </c>
      <c r="G437" s="25" t="s">
        <v>24057</v>
      </c>
      <c r="H437" s="25" t="s">
        <v>7492</v>
      </c>
      <c r="I437" s="25" t="s">
        <v>24948</v>
      </c>
      <c r="J437" s="19">
        <v>44610</v>
      </c>
      <c r="K437" s="19"/>
      <c r="L437" s="54">
        <v>10912</v>
      </c>
      <c r="M437" s="25" t="s">
        <v>7230</v>
      </c>
      <c r="N437" s="25" t="s">
        <v>24060</v>
      </c>
      <c r="O437" s="25"/>
      <c r="P437" s="25" t="s">
        <v>25018</v>
      </c>
    </row>
    <row r="438" spans="1:16" ht="15">
      <c r="A438" s="25" t="s">
        <v>25019</v>
      </c>
      <c r="B438" s="25" t="s">
        <v>25019</v>
      </c>
      <c r="C438"/>
      <c r="D438" s="25" t="s">
        <v>7269</v>
      </c>
      <c r="E438" s="25"/>
      <c r="F438" s="25" t="s">
        <v>7288</v>
      </c>
      <c r="G438" s="25" t="s">
        <v>24057</v>
      </c>
      <c r="H438" s="25" t="s">
        <v>7492</v>
      </c>
      <c r="I438" s="25" t="s">
        <v>24948</v>
      </c>
      <c r="J438" s="19">
        <v>44610</v>
      </c>
      <c r="K438" s="19"/>
      <c r="L438" s="54">
        <v>15345</v>
      </c>
      <c r="M438" s="25" t="s">
        <v>7230</v>
      </c>
      <c r="N438" s="25" t="s">
        <v>24060</v>
      </c>
      <c r="O438" s="25"/>
      <c r="P438" s="25" t="s">
        <v>25020</v>
      </c>
    </row>
    <row r="439" spans="1:16" ht="15">
      <c r="A439" s="25" t="s">
        <v>25021</v>
      </c>
      <c r="B439" s="25" t="s">
        <v>25021</v>
      </c>
      <c r="C439"/>
      <c r="D439" s="25" t="s">
        <v>7269</v>
      </c>
      <c r="E439" s="25"/>
      <c r="F439" s="25" t="s">
        <v>7288</v>
      </c>
      <c r="G439" s="25" t="s">
        <v>24057</v>
      </c>
      <c r="H439" s="25" t="s">
        <v>7492</v>
      </c>
      <c r="I439" s="25" t="s">
        <v>24948</v>
      </c>
      <c r="J439" s="19">
        <v>44610</v>
      </c>
      <c r="K439" s="19"/>
      <c r="L439" s="54">
        <v>5797</v>
      </c>
      <c r="M439" s="25" t="s">
        <v>7230</v>
      </c>
      <c r="N439" s="25" t="s">
        <v>24060</v>
      </c>
      <c r="O439" s="25"/>
      <c r="P439" s="25" t="s">
        <v>25022</v>
      </c>
    </row>
    <row r="440" spans="1:16" ht="15">
      <c r="A440" s="25" t="s">
        <v>25023</v>
      </c>
      <c r="B440" s="25" t="s">
        <v>25023</v>
      </c>
      <c r="C440"/>
      <c r="D440" s="25" t="s">
        <v>7269</v>
      </c>
      <c r="E440" s="25"/>
      <c r="F440" s="25" t="s">
        <v>7288</v>
      </c>
      <c r="G440" s="25" t="s">
        <v>24630</v>
      </c>
      <c r="H440" s="25" t="s">
        <v>8591</v>
      </c>
      <c r="I440" s="25" t="s">
        <v>24631</v>
      </c>
      <c r="J440" s="19">
        <v>44609</v>
      </c>
      <c r="K440" s="19"/>
      <c r="L440" s="54">
        <v>485</v>
      </c>
      <c r="M440" s="25" t="s">
        <v>7230</v>
      </c>
      <c r="N440" s="25" t="s">
        <v>24060</v>
      </c>
      <c r="O440" s="25"/>
      <c r="P440" s="25" t="s">
        <v>25024</v>
      </c>
    </row>
    <row r="441" spans="1:16" ht="15">
      <c r="A441" s="25" t="s">
        <v>25025</v>
      </c>
      <c r="B441" s="25" t="s">
        <v>25025</v>
      </c>
      <c r="C441"/>
      <c r="D441" s="25" t="s">
        <v>7269</v>
      </c>
      <c r="E441" s="25"/>
      <c r="F441" s="25" t="s">
        <v>7288</v>
      </c>
      <c r="G441" s="25" t="s">
        <v>24057</v>
      </c>
      <c r="H441" s="25" t="s">
        <v>7492</v>
      </c>
      <c r="I441" s="25" t="s">
        <v>24948</v>
      </c>
      <c r="J441" s="19">
        <v>44610</v>
      </c>
      <c r="K441" s="19"/>
      <c r="L441" s="54">
        <v>10912</v>
      </c>
      <c r="M441" s="25" t="s">
        <v>7230</v>
      </c>
      <c r="N441" s="25" t="s">
        <v>24060</v>
      </c>
      <c r="O441" s="25"/>
      <c r="P441" s="25" t="s">
        <v>25026</v>
      </c>
    </row>
    <row r="442" spans="1:16" ht="15">
      <c r="A442" s="25" t="s">
        <v>25027</v>
      </c>
      <c r="B442" s="25" t="s">
        <v>25027</v>
      </c>
      <c r="C442"/>
      <c r="D442" s="25" t="s">
        <v>7269</v>
      </c>
      <c r="E442" s="25"/>
      <c r="F442" s="25" t="s">
        <v>7288</v>
      </c>
      <c r="G442" s="25" t="s">
        <v>24057</v>
      </c>
      <c r="H442" s="25" t="s">
        <v>8140</v>
      </c>
      <c r="I442" s="25" t="s">
        <v>25028</v>
      </c>
      <c r="J442" s="19">
        <v>44610</v>
      </c>
      <c r="K442" s="19"/>
      <c r="L442" s="54">
        <v>9370</v>
      </c>
      <c r="M442" s="25" t="s">
        <v>7230</v>
      </c>
      <c r="N442" s="25" t="s">
        <v>24060</v>
      </c>
      <c r="O442" s="25"/>
      <c r="P442" s="25" t="s">
        <v>25029</v>
      </c>
    </row>
    <row r="443" spans="1:16" ht="15">
      <c r="A443" s="25" t="s">
        <v>25030</v>
      </c>
      <c r="B443" s="25" t="s">
        <v>25030</v>
      </c>
      <c r="C443"/>
      <c r="D443" s="25" t="s">
        <v>7269</v>
      </c>
      <c r="E443" s="25"/>
      <c r="F443" s="25" t="s">
        <v>7288</v>
      </c>
      <c r="G443" s="25" t="s">
        <v>24057</v>
      </c>
      <c r="H443" s="25" t="s">
        <v>8140</v>
      </c>
      <c r="I443" s="25" t="s">
        <v>25031</v>
      </c>
      <c r="J443" s="19">
        <v>44610</v>
      </c>
      <c r="K443" s="19"/>
      <c r="L443" s="54">
        <v>18500</v>
      </c>
      <c r="M443" s="25" t="s">
        <v>7230</v>
      </c>
      <c r="N443" s="25" t="s">
        <v>24060</v>
      </c>
      <c r="O443" s="25"/>
      <c r="P443" s="25" t="s">
        <v>25032</v>
      </c>
    </row>
    <row r="444" spans="1:16" ht="15">
      <c r="A444" s="25" t="s">
        <v>25033</v>
      </c>
      <c r="B444" s="25" t="s">
        <v>25033</v>
      </c>
      <c r="C444"/>
      <c r="D444" s="25" t="s">
        <v>7269</v>
      </c>
      <c r="E444" s="25"/>
      <c r="F444" s="25" t="s">
        <v>7288</v>
      </c>
      <c r="G444" s="25" t="s">
        <v>24057</v>
      </c>
      <c r="H444" s="25" t="s">
        <v>8140</v>
      </c>
      <c r="I444" s="25" t="s">
        <v>24746</v>
      </c>
      <c r="J444" s="19">
        <v>44610</v>
      </c>
      <c r="K444" s="19"/>
      <c r="L444" s="54">
        <v>6200</v>
      </c>
      <c r="M444" s="25" t="s">
        <v>7230</v>
      </c>
      <c r="N444" s="25" t="s">
        <v>24060</v>
      </c>
      <c r="O444" s="25"/>
      <c r="P444" s="25" t="s">
        <v>25034</v>
      </c>
    </row>
    <row r="445" spans="1:16" ht="15">
      <c r="A445" s="25" t="s">
        <v>25035</v>
      </c>
      <c r="B445" s="25" t="s">
        <v>25035</v>
      </c>
      <c r="C445"/>
      <c r="D445" s="25" t="s">
        <v>7252</v>
      </c>
      <c r="E445" s="25"/>
      <c r="F445" s="25" t="s">
        <v>7288</v>
      </c>
      <c r="G445" s="25" t="s">
        <v>24057</v>
      </c>
      <c r="H445" s="25" t="s">
        <v>7576</v>
      </c>
      <c r="I445" s="25" t="s">
        <v>25036</v>
      </c>
      <c r="J445" s="19">
        <v>44610</v>
      </c>
      <c r="K445" s="19"/>
      <c r="L445" s="54">
        <v>1850</v>
      </c>
      <c r="M445" s="25" t="s">
        <v>7230</v>
      </c>
      <c r="N445" s="25" t="s">
        <v>24060</v>
      </c>
      <c r="O445" s="25"/>
      <c r="P445" s="25" t="s">
        <v>25037</v>
      </c>
    </row>
    <row r="446" spans="1:16" ht="15">
      <c r="A446" s="25" t="s">
        <v>25038</v>
      </c>
      <c r="B446" s="25" t="s">
        <v>25038</v>
      </c>
      <c r="C446"/>
      <c r="D446" s="25" t="s">
        <v>7252</v>
      </c>
      <c r="E446" s="25"/>
      <c r="F446" s="25" t="s">
        <v>7288</v>
      </c>
      <c r="G446" s="25" t="s">
        <v>24057</v>
      </c>
      <c r="H446" s="25" t="s">
        <v>7526</v>
      </c>
      <c r="I446" s="25" t="s">
        <v>24075</v>
      </c>
      <c r="J446" s="19">
        <v>44610</v>
      </c>
      <c r="K446" s="19"/>
      <c r="L446" s="54">
        <v>1250</v>
      </c>
      <c r="M446" s="25" t="s">
        <v>7230</v>
      </c>
      <c r="N446" s="25" t="s">
        <v>24060</v>
      </c>
      <c r="O446" s="25"/>
      <c r="P446" s="25" t="s">
        <v>25039</v>
      </c>
    </row>
    <row r="447" spans="1:16" ht="15">
      <c r="A447" s="25" t="s">
        <v>25040</v>
      </c>
      <c r="B447" s="25" t="s">
        <v>25040</v>
      </c>
      <c r="C447"/>
      <c r="D447" s="25" t="s">
        <v>7269</v>
      </c>
      <c r="E447" s="25"/>
      <c r="F447" s="25" t="s">
        <v>7288</v>
      </c>
      <c r="G447" s="25" t="s">
        <v>24057</v>
      </c>
      <c r="H447" s="25" t="s">
        <v>7500</v>
      </c>
      <c r="I447" s="25" t="s">
        <v>24390</v>
      </c>
      <c r="J447" s="19">
        <v>44610</v>
      </c>
      <c r="K447" s="19"/>
      <c r="L447" s="54">
        <v>4101.3</v>
      </c>
      <c r="M447" s="25" t="s">
        <v>7230</v>
      </c>
      <c r="N447" s="25" t="s">
        <v>24060</v>
      </c>
      <c r="O447" s="25"/>
      <c r="P447" s="25" t="s">
        <v>25041</v>
      </c>
    </row>
    <row r="448" spans="1:16" ht="15">
      <c r="A448" s="25" t="s">
        <v>25042</v>
      </c>
      <c r="B448" s="25" t="s">
        <v>25042</v>
      </c>
      <c r="C448"/>
      <c r="D448" s="25" t="s">
        <v>7425</v>
      </c>
      <c r="E448" s="25"/>
      <c r="F448" s="25" t="s">
        <v>7983</v>
      </c>
      <c r="G448" s="25" t="s">
        <v>24057</v>
      </c>
      <c r="H448" s="25" t="s">
        <v>7500</v>
      </c>
      <c r="I448" s="25" t="s">
        <v>24205</v>
      </c>
      <c r="J448" s="19">
        <v>44610</v>
      </c>
      <c r="K448" s="19"/>
      <c r="L448" s="54">
        <v>2323.19</v>
      </c>
      <c r="M448" s="25" t="s">
        <v>7230</v>
      </c>
      <c r="N448" s="25" t="s">
        <v>24060</v>
      </c>
      <c r="O448" s="25"/>
      <c r="P448" s="25" t="s">
        <v>25043</v>
      </c>
    </row>
    <row r="449" spans="1:16" ht="15">
      <c r="A449" s="25" t="s">
        <v>25044</v>
      </c>
      <c r="B449" s="25" t="s">
        <v>25044</v>
      </c>
      <c r="C449"/>
      <c r="D449" s="25" t="s">
        <v>7261</v>
      </c>
      <c r="E449" s="25"/>
      <c r="F449" s="25" t="s">
        <v>7288</v>
      </c>
      <c r="G449" s="25" t="s">
        <v>24057</v>
      </c>
      <c r="H449" s="25" t="s">
        <v>7576</v>
      </c>
      <c r="I449" s="25" t="s">
        <v>24287</v>
      </c>
      <c r="J449" s="19">
        <v>44610</v>
      </c>
      <c r="K449" s="19"/>
      <c r="L449" s="54">
        <v>51959.19</v>
      </c>
      <c r="M449" s="25" t="s">
        <v>7230</v>
      </c>
      <c r="N449" s="25" t="s">
        <v>24060</v>
      </c>
      <c r="O449" s="25"/>
      <c r="P449" s="25" t="s">
        <v>25045</v>
      </c>
    </row>
    <row r="450" spans="1:16" ht="15">
      <c r="A450" s="25" t="s">
        <v>25046</v>
      </c>
      <c r="B450" s="25" t="s">
        <v>25046</v>
      </c>
      <c r="C450"/>
      <c r="D450" s="25" t="s">
        <v>7269</v>
      </c>
      <c r="E450" s="25"/>
      <c r="F450" s="25" t="s">
        <v>7288</v>
      </c>
      <c r="G450" s="25" t="s">
        <v>24057</v>
      </c>
      <c r="H450" s="25" t="s">
        <v>7492</v>
      </c>
      <c r="I450" s="25" t="s">
        <v>24948</v>
      </c>
      <c r="J450" s="19">
        <v>44610</v>
      </c>
      <c r="K450" s="19"/>
      <c r="L450" s="54">
        <v>13640</v>
      </c>
      <c r="M450" s="25" t="s">
        <v>7230</v>
      </c>
      <c r="N450" s="25" t="s">
        <v>24060</v>
      </c>
      <c r="O450" s="25"/>
      <c r="P450" s="25" t="s">
        <v>25047</v>
      </c>
    </row>
    <row r="451" spans="1:16" ht="15">
      <c r="A451" s="25" t="s">
        <v>25048</v>
      </c>
      <c r="B451" s="25" t="s">
        <v>25048</v>
      </c>
      <c r="C451"/>
      <c r="D451" s="25" t="s">
        <v>7261</v>
      </c>
      <c r="E451" s="25"/>
      <c r="F451" s="25" t="s">
        <v>7288</v>
      </c>
      <c r="G451" s="25" t="s">
        <v>24057</v>
      </c>
      <c r="H451" s="25" t="s">
        <v>8110</v>
      </c>
      <c r="I451" s="25" t="s">
        <v>24075</v>
      </c>
      <c r="J451" s="19">
        <v>44610</v>
      </c>
      <c r="K451" s="19"/>
      <c r="L451" s="54">
        <v>3620.31</v>
      </c>
      <c r="M451" s="25" t="s">
        <v>7230</v>
      </c>
      <c r="N451" s="25" t="s">
        <v>24060</v>
      </c>
      <c r="O451" s="25"/>
      <c r="P451" s="25"/>
    </row>
    <row r="452" spans="1:16" ht="15">
      <c r="A452" s="25" t="s">
        <v>25049</v>
      </c>
      <c r="B452" s="25" t="s">
        <v>25049</v>
      </c>
      <c r="C452"/>
      <c r="D452" s="25" t="s">
        <v>9415</v>
      </c>
      <c r="E452" s="25"/>
      <c r="F452" s="25" t="s">
        <v>7288</v>
      </c>
      <c r="G452" s="25" t="s">
        <v>24057</v>
      </c>
      <c r="H452" s="25" t="s">
        <v>9118</v>
      </c>
      <c r="I452" s="25" t="s">
        <v>24205</v>
      </c>
      <c r="J452" s="19">
        <v>44610</v>
      </c>
      <c r="K452" s="19"/>
      <c r="L452" s="54">
        <v>807.5</v>
      </c>
      <c r="M452" s="25" t="s">
        <v>7230</v>
      </c>
      <c r="N452" s="25" t="s">
        <v>24060</v>
      </c>
      <c r="O452" s="25"/>
      <c r="P452" s="25" t="s">
        <v>25050</v>
      </c>
    </row>
    <row r="453" spans="1:16" ht="15">
      <c r="A453" s="25" t="s">
        <v>25051</v>
      </c>
      <c r="B453" s="25" t="s">
        <v>25051</v>
      </c>
      <c r="C453"/>
      <c r="D453" s="25" t="s">
        <v>7261</v>
      </c>
      <c r="E453" s="25"/>
      <c r="F453" s="25" t="s">
        <v>7288</v>
      </c>
      <c r="G453" s="25" t="s">
        <v>24057</v>
      </c>
      <c r="H453" s="25" t="s">
        <v>7481</v>
      </c>
      <c r="I453" s="25" t="s">
        <v>24070</v>
      </c>
      <c r="J453" s="19">
        <v>44610</v>
      </c>
      <c r="K453" s="19"/>
      <c r="L453" s="54">
        <v>6574.6</v>
      </c>
      <c r="M453" s="25" t="s">
        <v>7230</v>
      </c>
      <c r="N453" s="25" t="s">
        <v>24060</v>
      </c>
      <c r="O453" s="25"/>
      <c r="P453" s="25" t="s">
        <v>25052</v>
      </c>
    </row>
    <row r="454" spans="1:16" ht="15">
      <c r="A454" s="25" t="s">
        <v>25053</v>
      </c>
      <c r="B454" s="25" t="s">
        <v>25053</v>
      </c>
      <c r="C454" s="22">
        <v>1</v>
      </c>
      <c r="D454" s="25" t="s">
        <v>7261</v>
      </c>
      <c r="E454" s="25"/>
      <c r="F454" s="25" t="s">
        <v>7288</v>
      </c>
      <c r="G454" s="25" t="s">
        <v>24057</v>
      </c>
      <c r="H454" s="25" t="s">
        <v>7481</v>
      </c>
      <c r="I454" s="25" t="s">
        <v>24070</v>
      </c>
      <c r="J454" s="19">
        <v>44610</v>
      </c>
      <c r="K454" s="19"/>
      <c r="L454" s="54">
        <v>10135.14</v>
      </c>
      <c r="M454" s="25" t="s">
        <v>7230</v>
      </c>
      <c r="N454" s="25" t="s">
        <v>24060</v>
      </c>
      <c r="O454" s="25"/>
      <c r="P454" s="25"/>
    </row>
    <row r="455" spans="1:16" ht="15">
      <c r="A455" s="25" t="s">
        <v>25054</v>
      </c>
      <c r="B455" s="25" t="s">
        <v>25054</v>
      </c>
      <c r="C455"/>
      <c r="D455" s="25" t="s">
        <v>7261</v>
      </c>
      <c r="E455" s="25"/>
      <c r="F455" s="25" t="s">
        <v>7288</v>
      </c>
      <c r="G455" s="25" t="s">
        <v>24057</v>
      </c>
      <c r="H455" s="25" t="s">
        <v>7481</v>
      </c>
      <c r="I455" s="25" t="s">
        <v>24070</v>
      </c>
      <c r="J455" s="19">
        <v>44610</v>
      </c>
      <c r="K455" s="19"/>
      <c r="L455" s="54">
        <v>3159.2</v>
      </c>
      <c r="M455" s="25" t="s">
        <v>7230</v>
      </c>
      <c r="N455" s="25" t="s">
        <v>24060</v>
      </c>
      <c r="O455" s="25"/>
      <c r="P455" s="25" t="s">
        <v>25055</v>
      </c>
    </row>
    <row r="456" spans="1:16" ht="15">
      <c r="A456" s="25" t="s">
        <v>25056</v>
      </c>
      <c r="B456" s="25" t="s">
        <v>25056</v>
      </c>
      <c r="C456"/>
      <c r="D456" s="25" t="s">
        <v>7269</v>
      </c>
      <c r="E456" s="25"/>
      <c r="F456" s="25" t="s">
        <v>7288</v>
      </c>
      <c r="G456" s="25" t="s">
        <v>24057</v>
      </c>
      <c r="H456" s="25" t="s">
        <v>7492</v>
      </c>
      <c r="I456" s="25" t="s">
        <v>24948</v>
      </c>
      <c r="J456" s="19">
        <v>44610</v>
      </c>
      <c r="K456" s="19"/>
      <c r="L456" s="54">
        <v>12276</v>
      </c>
      <c r="M456" s="25" t="s">
        <v>7230</v>
      </c>
      <c r="N456" s="25" t="s">
        <v>24060</v>
      </c>
      <c r="O456" s="25"/>
      <c r="P456" s="25" t="s">
        <v>25057</v>
      </c>
    </row>
    <row r="457" spans="1:16" ht="15">
      <c r="A457" s="25" t="s">
        <v>25058</v>
      </c>
      <c r="B457" s="25" t="s">
        <v>25058</v>
      </c>
      <c r="C457"/>
      <c r="D457" s="25" t="s">
        <v>7261</v>
      </c>
      <c r="E457" s="25"/>
      <c r="F457" s="25" t="s">
        <v>7288</v>
      </c>
      <c r="G457" s="25" t="s">
        <v>24057</v>
      </c>
      <c r="H457" s="25" t="s">
        <v>7481</v>
      </c>
      <c r="I457" s="25" t="s">
        <v>24070</v>
      </c>
      <c r="J457" s="19">
        <v>44610</v>
      </c>
      <c r="K457" s="19"/>
      <c r="L457" s="54">
        <v>3005.8</v>
      </c>
      <c r="M457" s="25" t="s">
        <v>7230</v>
      </c>
      <c r="N457" s="25" t="s">
        <v>24060</v>
      </c>
      <c r="O457" s="25"/>
      <c r="P457" s="25" t="s">
        <v>25059</v>
      </c>
    </row>
    <row r="458" spans="1:16" ht="15">
      <c r="A458" s="25" t="s">
        <v>25060</v>
      </c>
      <c r="B458" s="25" t="s">
        <v>25060</v>
      </c>
      <c r="C458" s="22">
        <v>1</v>
      </c>
      <c r="D458" s="25" t="s">
        <v>7261</v>
      </c>
      <c r="E458" s="25"/>
      <c r="F458" s="25" t="s">
        <v>7288</v>
      </c>
      <c r="G458" s="25" t="s">
        <v>24057</v>
      </c>
      <c r="H458" s="25" t="s">
        <v>7481</v>
      </c>
      <c r="I458" s="25" t="s">
        <v>24070</v>
      </c>
      <c r="J458" s="19">
        <v>44610</v>
      </c>
      <c r="K458" s="19"/>
      <c r="L458" s="54">
        <v>6608</v>
      </c>
      <c r="M458" s="25" t="s">
        <v>7230</v>
      </c>
      <c r="N458" s="25" t="s">
        <v>24060</v>
      </c>
      <c r="O458" s="25"/>
      <c r="P458" s="25"/>
    </row>
    <row r="459" spans="1:16" ht="15">
      <c r="A459" s="25" t="s">
        <v>25061</v>
      </c>
      <c r="B459" s="25" t="s">
        <v>25061</v>
      </c>
      <c r="C459"/>
      <c r="D459" s="25" t="s">
        <v>7261</v>
      </c>
      <c r="E459" s="25"/>
      <c r="F459" s="25" t="s">
        <v>7288</v>
      </c>
      <c r="G459" s="25" t="s">
        <v>24057</v>
      </c>
      <c r="H459" s="25" t="s">
        <v>7481</v>
      </c>
      <c r="I459" s="25" t="s">
        <v>24070</v>
      </c>
      <c r="J459" s="19">
        <v>44610</v>
      </c>
      <c r="K459" s="19"/>
      <c r="L459" s="54">
        <v>2951.2</v>
      </c>
      <c r="M459" s="25" t="s">
        <v>7230</v>
      </c>
      <c r="N459" s="25" t="s">
        <v>24060</v>
      </c>
      <c r="O459" s="25"/>
      <c r="P459" s="25" t="s">
        <v>25062</v>
      </c>
    </row>
    <row r="460" spans="1:16" ht="15">
      <c r="A460" s="25" t="s">
        <v>25063</v>
      </c>
      <c r="B460" s="25" t="s">
        <v>25063</v>
      </c>
      <c r="C460"/>
      <c r="D460" s="25" t="s">
        <v>7261</v>
      </c>
      <c r="E460" s="25"/>
      <c r="F460" s="25" t="s">
        <v>7288</v>
      </c>
      <c r="G460" s="25" t="s">
        <v>24057</v>
      </c>
      <c r="H460" s="25" t="s">
        <v>9378</v>
      </c>
      <c r="I460" s="25" t="s">
        <v>24082</v>
      </c>
      <c r="J460" s="19">
        <v>44610</v>
      </c>
      <c r="K460" s="19"/>
      <c r="L460" s="54">
        <v>6868.19</v>
      </c>
      <c r="M460" s="25" t="s">
        <v>7230</v>
      </c>
      <c r="N460" s="25" t="s">
        <v>24060</v>
      </c>
      <c r="O460" s="25"/>
      <c r="P460" s="25" t="s">
        <v>25064</v>
      </c>
    </row>
    <row r="461" spans="1:16" ht="15">
      <c r="A461" s="25" t="s">
        <v>25065</v>
      </c>
      <c r="B461" s="25" t="s">
        <v>25065</v>
      </c>
      <c r="C461"/>
      <c r="D461" s="25" t="s">
        <v>7261</v>
      </c>
      <c r="E461" s="25"/>
      <c r="F461" s="25" t="s">
        <v>7288</v>
      </c>
      <c r="G461" s="25" t="s">
        <v>24057</v>
      </c>
      <c r="H461" s="25" t="s">
        <v>7266</v>
      </c>
      <c r="I461" s="25" t="s">
        <v>24070</v>
      </c>
      <c r="J461" s="19">
        <v>44610</v>
      </c>
      <c r="K461" s="19"/>
      <c r="L461" s="54">
        <v>7540.83</v>
      </c>
      <c r="M461" s="25" t="s">
        <v>7230</v>
      </c>
      <c r="N461" s="25" t="s">
        <v>24060</v>
      </c>
      <c r="O461" s="25"/>
      <c r="P461" s="25" t="s">
        <v>25066</v>
      </c>
    </row>
    <row r="462" spans="1:16" ht="15">
      <c r="A462" s="25" t="s">
        <v>25067</v>
      </c>
      <c r="B462" s="25" t="s">
        <v>25067</v>
      </c>
      <c r="C462"/>
      <c r="D462" s="25" t="s">
        <v>7261</v>
      </c>
      <c r="E462" s="25"/>
      <c r="F462" s="25" t="s">
        <v>7288</v>
      </c>
      <c r="G462" s="25" t="s">
        <v>24057</v>
      </c>
      <c r="H462" s="25" t="s">
        <v>7481</v>
      </c>
      <c r="I462" s="25" t="s">
        <v>24070</v>
      </c>
      <c r="J462" s="19">
        <v>44610</v>
      </c>
      <c r="K462" s="19"/>
      <c r="L462" s="54">
        <v>6866</v>
      </c>
      <c r="M462" s="25" t="s">
        <v>7230</v>
      </c>
      <c r="N462" s="25" t="s">
        <v>24060</v>
      </c>
      <c r="O462" s="25"/>
      <c r="P462" s="25"/>
    </row>
    <row r="463" spans="1:16" ht="15">
      <c r="A463" s="25" t="s">
        <v>25068</v>
      </c>
      <c r="B463" s="25" t="s">
        <v>25068</v>
      </c>
      <c r="C463" s="22">
        <v>1</v>
      </c>
      <c r="D463" s="25" t="s">
        <v>7261</v>
      </c>
      <c r="E463" s="25"/>
      <c r="F463" s="25" t="s">
        <v>7288</v>
      </c>
      <c r="G463" s="25" t="s">
        <v>24057</v>
      </c>
      <c r="H463" s="25" t="s">
        <v>7481</v>
      </c>
      <c r="I463" s="25" t="s">
        <v>24070</v>
      </c>
      <c r="J463" s="19">
        <v>44610</v>
      </c>
      <c r="K463" s="19"/>
      <c r="L463" s="54">
        <v>11851.08</v>
      </c>
      <c r="M463" s="25" t="s">
        <v>7230</v>
      </c>
      <c r="N463" s="25" t="s">
        <v>24060</v>
      </c>
      <c r="O463" s="25"/>
      <c r="P463" s="25" t="s">
        <v>25069</v>
      </c>
    </row>
    <row r="464" spans="1:16" ht="15">
      <c r="A464" s="25" t="s">
        <v>25070</v>
      </c>
      <c r="B464" s="25" t="s">
        <v>25070</v>
      </c>
      <c r="C464"/>
      <c r="D464" s="25" t="s">
        <v>7261</v>
      </c>
      <c r="E464" s="25"/>
      <c r="F464" s="25" t="s">
        <v>7288</v>
      </c>
      <c r="G464" s="25" t="s">
        <v>24057</v>
      </c>
      <c r="H464" s="25" t="s">
        <v>9378</v>
      </c>
      <c r="I464" s="25" t="s">
        <v>24082</v>
      </c>
      <c r="J464" s="19">
        <v>44610</v>
      </c>
      <c r="K464" s="19"/>
      <c r="L464" s="54">
        <v>4760.6899999999996</v>
      </c>
      <c r="M464" s="25" t="s">
        <v>7230</v>
      </c>
      <c r="N464" s="25" t="s">
        <v>24060</v>
      </c>
      <c r="O464" s="25"/>
      <c r="P464" s="25" t="s">
        <v>25071</v>
      </c>
    </row>
    <row r="465" spans="1:16" ht="15">
      <c r="A465" s="25" t="s">
        <v>25072</v>
      </c>
      <c r="B465" s="25" t="s">
        <v>25072</v>
      </c>
      <c r="C465"/>
      <c r="D465" s="25" t="s">
        <v>7261</v>
      </c>
      <c r="E465" s="25"/>
      <c r="F465" s="25" t="s">
        <v>7288</v>
      </c>
      <c r="G465" s="25" t="s">
        <v>24057</v>
      </c>
      <c r="H465" s="25" t="s">
        <v>9406</v>
      </c>
      <c r="I465" s="25" t="s">
        <v>24150</v>
      </c>
      <c r="J465" s="19">
        <v>44610</v>
      </c>
      <c r="K465" s="19"/>
      <c r="L465" s="54">
        <v>3388.29</v>
      </c>
      <c r="M465" s="25" t="s">
        <v>7230</v>
      </c>
      <c r="N465" s="25" t="s">
        <v>24060</v>
      </c>
      <c r="O465" s="25"/>
      <c r="P465" s="25" t="s">
        <v>25073</v>
      </c>
    </row>
    <row r="466" spans="1:16" ht="15">
      <c r="A466" s="25" t="s">
        <v>25074</v>
      </c>
      <c r="B466" s="25" t="s">
        <v>25074</v>
      </c>
      <c r="C466"/>
      <c r="D466" s="25" t="s">
        <v>7261</v>
      </c>
      <c r="E466" s="25"/>
      <c r="F466" s="25" t="s">
        <v>7288</v>
      </c>
      <c r="G466" s="25" t="s">
        <v>24057</v>
      </c>
      <c r="H466" s="25" t="s">
        <v>7602</v>
      </c>
      <c r="I466" s="25" t="s">
        <v>24075</v>
      </c>
      <c r="J466" s="19">
        <v>44610</v>
      </c>
      <c r="K466" s="19"/>
      <c r="L466" s="54">
        <v>1861</v>
      </c>
      <c r="M466" s="25" t="s">
        <v>7230</v>
      </c>
      <c r="N466" s="25" t="s">
        <v>24060</v>
      </c>
      <c r="O466" s="25"/>
      <c r="P466" s="25" t="s">
        <v>25075</v>
      </c>
    </row>
    <row r="467" spans="1:16" ht="15">
      <c r="A467" s="25" t="s">
        <v>25076</v>
      </c>
      <c r="B467" s="25" t="s">
        <v>25076</v>
      </c>
      <c r="C467"/>
      <c r="D467" s="25" t="s">
        <v>9632</v>
      </c>
      <c r="E467" s="25"/>
      <c r="F467" s="25" t="s">
        <v>7288</v>
      </c>
      <c r="G467" s="25" t="s">
        <v>24057</v>
      </c>
      <c r="H467" s="25" t="s">
        <v>8423</v>
      </c>
      <c r="I467" s="25" t="s">
        <v>24205</v>
      </c>
      <c r="J467" s="19">
        <v>44610</v>
      </c>
      <c r="K467" s="19"/>
      <c r="L467" s="54">
        <v>4672.7299999999996</v>
      </c>
      <c r="M467" s="25" t="s">
        <v>7230</v>
      </c>
      <c r="N467" s="25" t="s">
        <v>24060</v>
      </c>
      <c r="O467" s="25"/>
      <c r="P467" s="25" t="s">
        <v>25077</v>
      </c>
    </row>
    <row r="468" spans="1:16" ht="15">
      <c r="A468" s="25" t="s">
        <v>25078</v>
      </c>
      <c r="B468" s="25" t="s">
        <v>25078</v>
      </c>
      <c r="C468"/>
      <c r="D468" s="25" t="s">
        <v>7261</v>
      </c>
      <c r="E468" s="25"/>
      <c r="F468" s="25" t="s">
        <v>7288</v>
      </c>
      <c r="G468" s="25" t="s">
        <v>24057</v>
      </c>
      <c r="H468" s="25" t="s">
        <v>7602</v>
      </c>
      <c r="I468" s="25" t="s">
        <v>24558</v>
      </c>
      <c r="J468" s="19">
        <v>44610</v>
      </c>
      <c r="K468" s="19"/>
      <c r="L468" s="54">
        <v>2665</v>
      </c>
      <c r="M468" s="25" t="s">
        <v>7230</v>
      </c>
      <c r="N468" s="25" t="s">
        <v>24060</v>
      </c>
      <c r="O468" s="25"/>
      <c r="P468" s="25" t="s">
        <v>25079</v>
      </c>
    </row>
    <row r="469" spans="1:16" ht="15">
      <c r="A469" s="25" t="s">
        <v>25080</v>
      </c>
      <c r="B469" s="25" t="s">
        <v>25080</v>
      </c>
      <c r="C469"/>
      <c r="D469" s="25" t="s">
        <v>7261</v>
      </c>
      <c r="E469" s="25"/>
      <c r="F469" s="25" t="s">
        <v>7288</v>
      </c>
      <c r="G469" s="25" t="s">
        <v>24057</v>
      </c>
      <c r="H469" s="25" t="s">
        <v>9339</v>
      </c>
      <c r="I469" s="25" t="s">
        <v>24070</v>
      </c>
      <c r="J469" s="19">
        <v>44610</v>
      </c>
      <c r="K469" s="19"/>
      <c r="L469" s="54">
        <v>5686.3</v>
      </c>
      <c r="M469" s="25" t="s">
        <v>7230</v>
      </c>
      <c r="N469" s="25" t="s">
        <v>24060</v>
      </c>
      <c r="O469" s="25"/>
      <c r="P469" s="25" t="s">
        <v>25081</v>
      </c>
    </row>
    <row r="470" spans="1:16" ht="15">
      <c r="A470" s="25" t="s">
        <v>25082</v>
      </c>
      <c r="B470" s="25" t="s">
        <v>25082</v>
      </c>
      <c r="C470"/>
      <c r="D470" s="25" t="s">
        <v>7261</v>
      </c>
      <c r="E470" s="25"/>
      <c r="F470" s="25" t="s">
        <v>7288</v>
      </c>
      <c r="G470" s="25" t="s">
        <v>24057</v>
      </c>
      <c r="H470" s="25" t="s">
        <v>7386</v>
      </c>
      <c r="I470" s="25" t="s">
        <v>24082</v>
      </c>
      <c r="J470" s="19">
        <v>44610</v>
      </c>
      <c r="K470" s="19"/>
      <c r="L470" s="54">
        <v>3908.71</v>
      </c>
      <c r="M470" s="25" t="s">
        <v>7230</v>
      </c>
      <c r="N470" s="25" t="s">
        <v>24060</v>
      </c>
      <c r="O470" s="25"/>
      <c r="P470" s="25" t="s">
        <v>25083</v>
      </c>
    </row>
    <row r="471" spans="1:16" ht="15">
      <c r="A471" s="25" t="s">
        <v>25084</v>
      </c>
      <c r="B471" s="25" t="s">
        <v>25084</v>
      </c>
      <c r="C471"/>
      <c r="D471" s="25" t="s">
        <v>7261</v>
      </c>
      <c r="E471" s="25"/>
      <c r="F471" s="25" t="s">
        <v>7288</v>
      </c>
      <c r="G471" s="25" t="s">
        <v>24057</v>
      </c>
      <c r="H471" s="25" t="s">
        <v>9339</v>
      </c>
      <c r="I471" s="25" t="s">
        <v>24070</v>
      </c>
      <c r="J471" s="19">
        <v>44610</v>
      </c>
      <c r="K471" s="19"/>
      <c r="L471" s="54">
        <v>5735.54</v>
      </c>
      <c r="M471" s="25" t="s">
        <v>7230</v>
      </c>
      <c r="N471" s="25" t="s">
        <v>24060</v>
      </c>
      <c r="O471" s="25"/>
      <c r="P471" s="25" t="s">
        <v>25085</v>
      </c>
    </row>
    <row r="472" spans="1:16" ht="15">
      <c r="A472" s="25" t="s">
        <v>25086</v>
      </c>
      <c r="B472" s="25" t="s">
        <v>25086</v>
      </c>
      <c r="C472"/>
      <c r="D472" s="25" t="s">
        <v>7261</v>
      </c>
      <c r="E472" s="25"/>
      <c r="F472" s="25" t="s">
        <v>7288</v>
      </c>
      <c r="G472" s="25" t="s">
        <v>24057</v>
      </c>
      <c r="H472" s="25" t="s">
        <v>7273</v>
      </c>
      <c r="I472" s="25" t="s">
        <v>24621</v>
      </c>
      <c r="J472" s="19">
        <v>44611</v>
      </c>
      <c r="K472" s="19"/>
      <c r="L472" s="54">
        <v>3718.88</v>
      </c>
      <c r="M472" s="25" t="s">
        <v>7230</v>
      </c>
      <c r="N472" s="25" t="s">
        <v>24060</v>
      </c>
      <c r="O472" s="25"/>
      <c r="P472" s="25" t="s">
        <v>25087</v>
      </c>
    </row>
    <row r="473" spans="1:16" ht="15">
      <c r="A473" s="25" t="s">
        <v>25088</v>
      </c>
      <c r="B473" s="25" t="s">
        <v>25088</v>
      </c>
      <c r="C473"/>
      <c r="D473" s="25" t="s">
        <v>8607</v>
      </c>
      <c r="E473" s="25"/>
      <c r="F473" s="25" t="s">
        <v>7288</v>
      </c>
      <c r="G473" s="25" t="s">
        <v>24057</v>
      </c>
      <c r="H473" s="25" t="s">
        <v>9046</v>
      </c>
      <c r="I473" s="25" t="s">
        <v>24070</v>
      </c>
      <c r="J473" s="19">
        <v>44611</v>
      </c>
      <c r="K473" s="19"/>
      <c r="L473" s="54">
        <v>2650</v>
      </c>
      <c r="M473" s="25" t="s">
        <v>7230</v>
      </c>
      <c r="N473" s="25" t="s">
        <v>24060</v>
      </c>
      <c r="O473" s="25"/>
      <c r="P473" s="25" t="s">
        <v>25089</v>
      </c>
    </row>
    <row r="474" spans="1:16" ht="15">
      <c r="A474" s="25" t="s">
        <v>25090</v>
      </c>
      <c r="B474" s="25" t="s">
        <v>25090</v>
      </c>
      <c r="C474"/>
      <c r="D474" s="25" t="s">
        <v>7261</v>
      </c>
      <c r="E474" s="25"/>
      <c r="F474" s="25" t="s">
        <v>7288</v>
      </c>
      <c r="G474" s="25" t="s">
        <v>24057</v>
      </c>
      <c r="H474" s="25" t="s">
        <v>9352</v>
      </c>
      <c r="I474" s="25" t="s">
        <v>24773</v>
      </c>
      <c r="J474" s="19">
        <v>44611</v>
      </c>
      <c r="K474" s="19"/>
      <c r="L474" s="54">
        <v>8619.4699999999993</v>
      </c>
      <c r="M474" s="25" t="s">
        <v>7230</v>
      </c>
      <c r="N474" s="25" t="s">
        <v>24060</v>
      </c>
      <c r="O474" s="25"/>
      <c r="P474" s="25" t="s">
        <v>25091</v>
      </c>
    </row>
    <row r="475" spans="1:16" ht="15">
      <c r="A475" s="25" t="s">
        <v>25092</v>
      </c>
      <c r="B475" s="25" t="s">
        <v>25092</v>
      </c>
      <c r="C475"/>
      <c r="D475" s="25" t="s">
        <v>7261</v>
      </c>
      <c r="E475" s="25"/>
      <c r="F475" s="25" t="s">
        <v>7288</v>
      </c>
      <c r="G475" s="25" t="s">
        <v>24057</v>
      </c>
      <c r="H475" s="25" t="s">
        <v>7316</v>
      </c>
      <c r="I475" s="25" t="s">
        <v>24143</v>
      </c>
      <c r="J475" s="19">
        <v>44611</v>
      </c>
      <c r="K475" s="19"/>
      <c r="L475" s="54">
        <v>10195.1</v>
      </c>
      <c r="M475" s="25" t="s">
        <v>7230</v>
      </c>
      <c r="N475" s="25" t="s">
        <v>24060</v>
      </c>
      <c r="O475" s="25"/>
      <c r="P475" s="25" t="s">
        <v>25093</v>
      </c>
    </row>
    <row r="476" spans="1:16" ht="15">
      <c r="A476" s="25" t="s">
        <v>25094</v>
      </c>
      <c r="B476" s="25" t="s">
        <v>25094</v>
      </c>
      <c r="C476" s="22">
        <v>1</v>
      </c>
      <c r="D476" s="25" t="s">
        <v>7261</v>
      </c>
      <c r="E476" s="25"/>
      <c r="F476" s="25" t="s">
        <v>7288</v>
      </c>
      <c r="G476" s="25" t="s">
        <v>24057</v>
      </c>
      <c r="H476" s="25" t="s">
        <v>9729</v>
      </c>
      <c r="I476" s="25" t="s">
        <v>24150</v>
      </c>
      <c r="J476" s="19">
        <v>44611</v>
      </c>
      <c r="K476" s="19"/>
      <c r="L476" s="54">
        <v>4778.21</v>
      </c>
      <c r="M476" s="25" t="s">
        <v>7230</v>
      </c>
      <c r="N476" s="25" t="s">
        <v>24060</v>
      </c>
      <c r="O476" s="25"/>
      <c r="P476" s="25" t="s">
        <v>25095</v>
      </c>
    </row>
    <row r="477" spans="1:16" ht="15">
      <c r="A477" s="25" t="s">
        <v>25096</v>
      </c>
      <c r="B477" s="25" t="s">
        <v>25096</v>
      </c>
      <c r="C477"/>
      <c r="D477" s="25" t="s">
        <v>7261</v>
      </c>
      <c r="E477" s="25"/>
      <c r="F477" s="25" t="s">
        <v>7288</v>
      </c>
      <c r="G477" s="25" t="s">
        <v>24057</v>
      </c>
      <c r="H477" s="25" t="s">
        <v>7543</v>
      </c>
      <c r="I477" s="25" t="s">
        <v>24896</v>
      </c>
      <c r="J477" s="19">
        <v>44611</v>
      </c>
      <c r="K477" s="19"/>
      <c r="L477" s="54">
        <v>6584.45</v>
      </c>
      <c r="M477" s="25" t="s">
        <v>7230</v>
      </c>
      <c r="N477" s="25" t="s">
        <v>24060</v>
      </c>
      <c r="O477" s="25"/>
      <c r="P477" s="25" t="s">
        <v>25097</v>
      </c>
    </row>
    <row r="478" spans="1:16" ht="15">
      <c r="A478" s="25" t="s">
        <v>25098</v>
      </c>
      <c r="B478" s="25" t="s">
        <v>25098</v>
      </c>
      <c r="C478"/>
      <c r="D478" s="25" t="s">
        <v>7261</v>
      </c>
      <c r="E478" s="25"/>
      <c r="F478" s="25" t="s">
        <v>7288</v>
      </c>
      <c r="G478" s="25" t="s">
        <v>24057</v>
      </c>
      <c r="H478" s="25" t="s">
        <v>7273</v>
      </c>
      <c r="I478" s="25" t="s">
        <v>24397</v>
      </c>
      <c r="J478" s="19">
        <v>44611</v>
      </c>
      <c r="K478" s="19"/>
      <c r="L478" s="54">
        <v>18750</v>
      </c>
      <c r="M478" s="25" t="s">
        <v>7230</v>
      </c>
      <c r="N478" s="25" t="s">
        <v>24060</v>
      </c>
      <c r="O478" s="25"/>
      <c r="P478" s="25" t="s">
        <v>25099</v>
      </c>
    </row>
    <row r="479" spans="1:16" ht="15">
      <c r="A479" s="25" t="s">
        <v>25100</v>
      </c>
      <c r="B479" s="25" t="s">
        <v>25100</v>
      </c>
      <c r="C479"/>
      <c r="D479" s="25" t="s">
        <v>8607</v>
      </c>
      <c r="E479" s="25"/>
      <c r="F479" s="25" t="s">
        <v>7288</v>
      </c>
      <c r="G479" s="25" t="s">
        <v>24057</v>
      </c>
      <c r="H479" s="25" t="s">
        <v>9046</v>
      </c>
      <c r="I479" s="25" t="s">
        <v>24070</v>
      </c>
      <c r="J479" s="19">
        <v>44611</v>
      </c>
      <c r="K479" s="19"/>
      <c r="L479" s="54">
        <v>2578.41</v>
      </c>
      <c r="M479" s="25" t="s">
        <v>7230</v>
      </c>
      <c r="N479" s="25" t="s">
        <v>24060</v>
      </c>
      <c r="O479" s="25"/>
      <c r="P479" s="25" t="s">
        <v>25101</v>
      </c>
    </row>
    <row r="480" spans="1:16" ht="15">
      <c r="A480" s="25" t="s">
        <v>25102</v>
      </c>
      <c r="B480" s="25" t="s">
        <v>25102</v>
      </c>
      <c r="C480"/>
      <c r="D480" s="25" t="s">
        <v>9632</v>
      </c>
      <c r="E480" s="25"/>
      <c r="F480" s="25" t="s">
        <v>7288</v>
      </c>
      <c r="G480" s="25" t="s">
        <v>24057</v>
      </c>
      <c r="H480" s="25" t="s">
        <v>8423</v>
      </c>
      <c r="I480" s="25" t="s">
        <v>24205</v>
      </c>
      <c r="J480" s="19">
        <v>44611</v>
      </c>
      <c r="K480" s="19"/>
      <c r="L480" s="54">
        <v>2020.52</v>
      </c>
      <c r="M480" s="25" t="s">
        <v>7230</v>
      </c>
      <c r="N480" s="25" t="s">
        <v>24060</v>
      </c>
      <c r="O480" s="25"/>
      <c r="P480" s="25" t="s">
        <v>25103</v>
      </c>
    </row>
    <row r="481" spans="1:16" ht="15">
      <c r="A481" s="25" t="s">
        <v>25104</v>
      </c>
      <c r="B481" s="25" t="s">
        <v>25104</v>
      </c>
      <c r="C481"/>
      <c r="D481" s="25" t="s">
        <v>7261</v>
      </c>
      <c r="E481" s="25"/>
      <c r="F481" s="25" t="s">
        <v>7288</v>
      </c>
      <c r="G481" s="25" t="s">
        <v>24057</v>
      </c>
      <c r="H481" s="25" t="s">
        <v>7543</v>
      </c>
      <c r="I481" s="25" t="s">
        <v>24896</v>
      </c>
      <c r="J481" s="19">
        <v>44611</v>
      </c>
      <c r="K481" s="19"/>
      <c r="L481" s="54">
        <v>6573.17</v>
      </c>
      <c r="M481" s="25" t="s">
        <v>7230</v>
      </c>
      <c r="N481" s="25" t="s">
        <v>24060</v>
      </c>
      <c r="O481" s="25"/>
      <c r="P481" s="25" t="s">
        <v>25105</v>
      </c>
    </row>
    <row r="482" spans="1:16" ht="15">
      <c r="A482" s="25" t="s">
        <v>25106</v>
      </c>
      <c r="B482" s="25" t="s">
        <v>25106</v>
      </c>
      <c r="C482"/>
      <c r="D482" s="25" t="s">
        <v>7261</v>
      </c>
      <c r="E482" s="25"/>
      <c r="F482" s="25" t="s">
        <v>7288</v>
      </c>
      <c r="G482" s="25" t="s">
        <v>24057</v>
      </c>
      <c r="H482" s="25" t="s">
        <v>7543</v>
      </c>
      <c r="I482" s="25" t="s">
        <v>24896</v>
      </c>
      <c r="J482" s="19">
        <v>44611</v>
      </c>
      <c r="K482" s="19"/>
      <c r="L482" s="54">
        <v>4760.54</v>
      </c>
      <c r="M482" s="25" t="s">
        <v>7230</v>
      </c>
      <c r="N482" s="25" t="s">
        <v>24060</v>
      </c>
      <c r="O482" s="25"/>
      <c r="P482" s="25" t="s">
        <v>25107</v>
      </c>
    </row>
    <row r="483" spans="1:16" ht="15">
      <c r="A483" s="25" t="s">
        <v>25108</v>
      </c>
      <c r="B483" s="25" t="s">
        <v>25108</v>
      </c>
      <c r="C483"/>
      <c r="D483" s="25" t="s">
        <v>7261</v>
      </c>
      <c r="E483" s="25"/>
      <c r="F483" s="25" t="s">
        <v>7288</v>
      </c>
      <c r="G483" s="25" t="s">
        <v>24057</v>
      </c>
      <c r="H483" s="25" t="s">
        <v>9352</v>
      </c>
      <c r="I483" s="25" t="s">
        <v>24773</v>
      </c>
      <c r="J483" s="19">
        <v>44611</v>
      </c>
      <c r="K483" s="19"/>
      <c r="L483" s="54">
        <v>2621.53</v>
      </c>
      <c r="M483" s="25" t="s">
        <v>7230</v>
      </c>
      <c r="N483" s="25" t="s">
        <v>24060</v>
      </c>
      <c r="O483" s="25"/>
      <c r="P483" s="25" t="s">
        <v>25109</v>
      </c>
    </row>
    <row r="484" spans="1:16" ht="15">
      <c r="A484" s="25" t="s">
        <v>25110</v>
      </c>
      <c r="B484" s="25" t="s">
        <v>25110</v>
      </c>
      <c r="C484"/>
      <c r="D484" s="25" t="s">
        <v>7425</v>
      </c>
      <c r="E484" s="25"/>
      <c r="F484" s="25" t="s">
        <v>7288</v>
      </c>
      <c r="G484" s="25" t="s">
        <v>24057</v>
      </c>
      <c r="H484" s="25" t="s">
        <v>8591</v>
      </c>
      <c r="I484" s="25" t="s">
        <v>25003</v>
      </c>
      <c r="J484" s="19">
        <v>44612</v>
      </c>
      <c r="K484" s="19"/>
      <c r="L484" s="54">
        <v>645.02</v>
      </c>
      <c r="M484" s="25" t="s">
        <v>7230</v>
      </c>
      <c r="N484" s="25" t="s">
        <v>24060</v>
      </c>
      <c r="O484" s="25"/>
      <c r="P484" s="25" t="s">
        <v>25111</v>
      </c>
    </row>
    <row r="485" spans="1:16" ht="15">
      <c r="A485" s="25" t="s">
        <v>25112</v>
      </c>
      <c r="B485" s="25" t="s">
        <v>25112</v>
      </c>
      <c r="C485"/>
      <c r="D485" s="25" t="s">
        <v>7261</v>
      </c>
      <c r="E485" s="25"/>
      <c r="F485" s="25" t="s">
        <v>7288</v>
      </c>
      <c r="G485" s="25" t="s">
        <v>24057</v>
      </c>
      <c r="H485" s="25" t="s">
        <v>9607</v>
      </c>
      <c r="I485" s="25" t="s">
        <v>24172</v>
      </c>
      <c r="J485" s="19">
        <v>44613</v>
      </c>
      <c r="K485" s="19"/>
      <c r="L485" s="54">
        <v>4500</v>
      </c>
      <c r="M485" s="25" t="s">
        <v>7230</v>
      </c>
      <c r="N485" s="25" t="s">
        <v>24060</v>
      </c>
      <c r="O485" s="25"/>
      <c r="P485" s="25" t="s">
        <v>25113</v>
      </c>
    </row>
    <row r="486" spans="1:16" ht="15">
      <c r="A486" s="25" t="s">
        <v>25114</v>
      </c>
      <c r="B486" s="25" t="s">
        <v>25114</v>
      </c>
      <c r="C486"/>
      <c r="D486" s="25" t="s">
        <v>7261</v>
      </c>
      <c r="E486" s="25"/>
      <c r="F486" s="25" t="s">
        <v>7288</v>
      </c>
      <c r="G486" s="25" t="s">
        <v>24057</v>
      </c>
      <c r="H486" s="25" t="s">
        <v>8423</v>
      </c>
      <c r="I486" s="25" t="s">
        <v>24143</v>
      </c>
      <c r="J486" s="19">
        <v>44613</v>
      </c>
      <c r="K486" s="19"/>
      <c r="L486" s="54">
        <v>39336.300000000003</v>
      </c>
      <c r="M486" s="25" t="s">
        <v>7230</v>
      </c>
      <c r="N486" s="25" t="s">
        <v>24060</v>
      </c>
      <c r="O486" s="25"/>
      <c r="P486" s="25" t="s">
        <v>25115</v>
      </c>
    </row>
    <row r="487" spans="1:16" ht="15">
      <c r="A487" s="25" t="s">
        <v>25116</v>
      </c>
      <c r="B487" s="25" t="s">
        <v>25116</v>
      </c>
      <c r="C487"/>
      <c r="D487" s="25" t="s">
        <v>9367</v>
      </c>
      <c r="E487" s="25"/>
      <c r="F487" s="25" t="s">
        <v>7288</v>
      </c>
      <c r="G487" s="25" t="s">
        <v>24630</v>
      </c>
      <c r="H487" s="25" t="s">
        <v>7576</v>
      </c>
      <c r="I487" s="25" t="s">
        <v>24631</v>
      </c>
      <c r="J487" s="19">
        <v>44613</v>
      </c>
      <c r="K487" s="19"/>
      <c r="L487" s="54">
        <v>1427.02</v>
      </c>
      <c r="M487" s="25" t="s">
        <v>7230</v>
      </c>
      <c r="N487" s="25" t="s">
        <v>24060</v>
      </c>
      <c r="O487" s="25"/>
      <c r="P487" s="25" t="s">
        <v>25117</v>
      </c>
    </row>
    <row r="488" spans="1:16" ht="15">
      <c r="A488" s="25" t="s">
        <v>25118</v>
      </c>
      <c r="B488" s="25" t="s">
        <v>25118</v>
      </c>
      <c r="C488"/>
      <c r="D488" s="25" t="s">
        <v>7261</v>
      </c>
      <c r="E488" s="25"/>
      <c r="F488" s="25" t="s">
        <v>7288</v>
      </c>
      <c r="G488" s="25" t="s">
        <v>24057</v>
      </c>
      <c r="H488" s="25" t="s">
        <v>8438</v>
      </c>
      <c r="I488" s="25" t="s">
        <v>24070</v>
      </c>
      <c r="J488" s="19">
        <v>44611</v>
      </c>
      <c r="K488" s="19"/>
      <c r="L488" s="54">
        <v>6451.84</v>
      </c>
      <c r="M488" s="25" t="s">
        <v>7230</v>
      </c>
      <c r="N488" s="25" t="s">
        <v>24060</v>
      </c>
      <c r="O488" s="25"/>
      <c r="P488" s="25" t="s">
        <v>25119</v>
      </c>
    </row>
    <row r="489" spans="1:16" ht="15">
      <c r="A489" s="25" t="s">
        <v>25120</v>
      </c>
      <c r="B489" s="25" t="s">
        <v>25120</v>
      </c>
      <c r="C489"/>
      <c r="D489" s="25" t="s">
        <v>7261</v>
      </c>
      <c r="E489" s="25"/>
      <c r="F489" s="25" t="s">
        <v>7288</v>
      </c>
      <c r="G489" s="25" t="s">
        <v>24057</v>
      </c>
      <c r="H489" s="25" t="s">
        <v>9391</v>
      </c>
      <c r="I489" s="25" t="s">
        <v>24224</v>
      </c>
      <c r="J489" s="19">
        <v>44611</v>
      </c>
      <c r="K489" s="19"/>
      <c r="L489" s="54">
        <v>1138</v>
      </c>
      <c r="M489" s="25" t="s">
        <v>7230</v>
      </c>
      <c r="N489" s="25" t="s">
        <v>24060</v>
      </c>
      <c r="O489" s="25"/>
      <c r="P489" s="25" t="s">
        <v>25121</v>
      </c>
    </row>
    <row r="490" spans="1:16" ht="15">
      <c r="A490" s="25" t="s">
        <v>25122</v>
      </c>
      <c r="B490" s="25" t="s">
        <v>25122</v>
      </c>
      <c r="C490"/>
      <c r="D490" s="25" t="s">
        <v>9632</v>
      </c>
      <c r="E490" s="25"/>
      <c r="F490" s="25" t="s">
        <v>7288</v>
      </c>
      <c r="G490" s="25" t="s">
        <v>24057</v>
      </c>
      <c r="H490" s="25" t="s">
        <v>8423</v>
      </c>
      <c r="I490" s="25" t="s">
        <v>24205</v>
      </c>
      <c r="J490" s="19">
        <v>44611</v>
      </c>
      <c r="K490" s="19"/>
      <c r="L490" s="54">
        <v>3070.88</v>
      </c>
      <c r="M490" s="25" t="s">
        <v>7230</v>
      </c>
      <c r="N490" s="25" t="s">
        <v>24060</v>
      </c>
      <c r="O490" s="25"/>
      <c r="P490" s="25" t="s">
        <v>25123</v>
      </c>
    </row>
    <row r="491" spans="1:16" ht="15">
      <c r="A491" s="25" t="s">
        <v>25124</v>
      </c>
      <c r="B491" s="25" t="s">
        <v>25124</v>
      </c>
      <c r="C491"/>
      <c r="D491" s="25" t="s">
        <v>7252</v>
      </c>
      <c r="E491" s="25"/>
      <c r="F491" s="25" t="s">
        <v>7288</v>
      </c>
      <c r="G491" s="25" t="s">
        <v>24057</v>
      </c>
      <c r="H491" s="25" t="s">
        <v>9297</v>
      </c>
      <c r="I491" s="25" t="s">
        <v>24143</v>
      </c>
      <c r="J491" s="19">
        <v>44611</v>
      </c>
      <c r="K491" s="19"/>
      <c r="L491" s="54">
        <v>5466</v>
      </c>
      <c r="M491" s="25" t="s">
        <v>7230</v>
      </c>
      <c r="N491" s="25" t="s">
        <v>24060</v>
      </c>
      <c r="O491" s="25"/>
      <c r="P491" s="25" t="s">
        <v>25125</v>
      </c>
    </row>
    <row r="492" spans="1:16" ht="15">
      <c r="A492" s="25" t="s">
        <v>25126</v>
      </c>
      <c r="B492" s="25" t="s">
        <v>25126</v>
      </c>
      <c r="C492"/>
      <c r="D492" s="25" t="s">
        <v>7261</v>
      </c>
      <c r="E492" s="25"/>
      <c r="F492" s="25" t="s">
        <v>7288</v>
      </c>
      <c r="G492" s="25" t="s">
        <v>24057</v>
      </c>
      <c r="H492" s="25" t="s">
        <v>8423</v>
      </c>
      <c r="I492" s="25" t="s">
        <v>24143</v>
      </c>
      <c r="J492" s="19">
        <v>44611</v>
      </c>
      <c r="K492" s="19"/>
      <c r="L492" s="54">
        <v>4961</v>
      </c>
      <c r="M492" s="25" t="s">
        <v>7230</v>
      </c>
      <c r="N492" s="25" t="s">
        <v>24060</v>
      </c>
      <c r="O492" s="25"/>
      <c r="P492" s="25" t="s">
        <v>25127</v>
      </c>
    </row>
    <row r="493" spans="1:16" ht="15">
      <c r="A493" s="25" t="s">
        <v>25128</v>
      </c>
      <c r="B493" s="25" t="s">
        <v>25128</v>
      </c>
      <c r="C493"/>
      <c r="D493" s="25" t="s">
        <v>7261</v>
      </c>
      <c r="E493" s="25"/>
      <c r="F493" s="25" t="s">
        <v>7288</v>
      </c>
      <c r="G493" s="25" t="s">
        <v>24057</v>
      </c>
      <c r="H493" s="25" t="s">
        <v>9607</v>
      </c>
      <c r="I493" s="25" t="s">
        <v>25129</v>
      </c>
      <c r="J493" s="19">
        <v>44612</v>
      </c>
      <c r="K493" s="19"/>
      <c r="L493" s="54">
        <v>2389</v>
      </c>
      <c r="M493" s="25" t="s">
        <v>7230</v>
      </c>
      <c r="N493" s="25" t="s">
        <v>24060</v>
      </c>
      <c r="O493" s="25"/>
      <c r="P493" s="25" t="s">
        <v>25130</v>
      </c>
    </row>
    <row r="494" spans="1:16" ht="15">
      <c r="A494" s="25" t="s">
        <v>25131</v>
      </c>
      <c r="B494" s="25" t="s">
        <v>25131</v>
      </c>
      <c r="C494"/>
      <c r="D494" s="25" t="s">
        <v>7261</v>
      </c>
      <c r="E494" s="25"/>
      <c r="F494" s="25" t="s">
        <v>7288</v>
      </c>
      <c r="G494" s="25" t="s">
        <v>24057</v>
      </c>
      <c r="H494" s="25" t="s">
        <v>8423</v>
      </c>
      <c r="I494" s="25" t="s">
        <v>24143</v>
      </c>
      <c r="J494" s="19">
        <v>44613</v>
      </c>
      <c r="K494" s="19"/>
      <c r="L494" s="54">
        <v>37986.449999999997</v>
      </c>
      <c r="M494" s="25" t="s">
        <v>7230</v>
      </c>
      <c r="N494" s="25" t="s">
        <v>24060</v>
      </c>
      <c r="O494" s="25"/>
      <c r="P494" s="25" t="s">
        <v>25132</v>
      </c>
    </row>
    <row r="495" spans="1:16" ht="15">
      <c r="A495" s="25" t="s">
        <v>25133</v>
      </c>
      <c r="B495" s="25" t="s">
        <v>25133</v>
      </c>
      <c r="C495"/>
      <c r="D495" s="25" t="s">
        <v>7261</v>
      </c>
      <c r="E495" s="25"/>
      <c r="F495" s="25" t="s">
        <v>7288</v>
      </c>
      <c r="G495" s="25" t="s">
        <v>24057</v>
      </c>
      <c r="H495" s="25" t="s">
        <v>8423</v>
      </c>
      <c r="I495" s="25" t="s">
        <v>24143</v>
      </c>
      <c r="J495" s="19">
        <v>44613</v>
      </c>
      <c r="K495" s="19"/>
      <c r="L495" s="54">
        <v>38340.25</v>
      </c>
      <c r="M495" s="25" t="s">
        <v>7230</v>
      </c>
      <c r="N495" s="25" t="s">
        <v>24060</v>
      </c>
      <c r="O495" s="25"/>
      <c r="P495" s="25" t="s">
        <v>25134</v>
      </c>
    </row>
    <row r="496" spans="1:16" ht="15">
      <c r="A496" s="25" t="s">
        <v>25135</v>
      </c>
      <c r="B496" s="25" t="s">
        <v>25135</v>
      </c>
      <c r="C496"/>
      <c r="D496" s="25" t="s">
        <v>7269</v>
      </c>
      <c r="E496" s="25"/>
      <c r="F496" s="25" t="s">
        <v>7288</v>
      </c>
      <c r="G496" s="25" t="s">
        <v>24057</v>
      </c>
      <c r="H496" s="25" t="s">
        <v>7492</v>
      </c>
      <c r="I496" s="25" t="s">
        <v>24948</v>
      </c>
      <c r="J496" s="19">
        <v>44614</v>
      </c>
      <c r="K496" s="19"/>
      <c r="L496" s="54">
        <v>10912</v>
      </c>
      <c r="M496" s="25" t="s">
        <v>7230</v>
      </c>
      <c r="N496" s="25" t="s">
        <v>24060</v>
      </c>
      <c r="O496" s="25"/>
      <c r="P496" s="25" t="s">
        <v>25136</v>
      </c>
    </row>
    <row r="497" spans="1:16" ht="15">
      <c r="A497" s="25" t="s">
        <v>25137</v>
      </c>
      <c r="B497" s="25" t="s">
        <v>25137</v>
      </c>
      <c r="C497"/>
      <c r="D497" s="25" t="s">
        <v>7425</v>
      </c>
      <c r="E497" s="25"/>
      <c r="F497" s="25" t="s">
        <v>7288</v>
      </c>
      <c r="G497" s="25" t="s">
        <v>24057</v>
      </c>
      <c r="H497" s="25" t="s">
        <v>8140</v>
      </c>
      <c r="I497" s="25" t="s">
        <v>24205</v>
      </c>
      <c r="J497" s="19">
        <v>44614</v>
      </c>
      <c r="K497" s="19"/>
      <c r="L497" s="54">
        <v>11437.69</v>
      </c>
      <c r="M497" s="25" t="s">
        <v>7230</v>
      </c>
      <c r="N497" s="25" t="s">
        <v>24060</v>
      </c>
      <c r="O497" s="25"/>
      <c r="P497" s="25" t="s">
        <v>25138</v>
      </c>
    </row>
    <row r="498" spans="1:16" ht="15">
      <c r="A498" s="25" t="s">
        <v>25139</v>
      </c>
      <c r="B498" s="25" t="s">
        <v>25139</v>
      </c>
      <c r="C498"/>
      <c r="D498" s="25" t="s">
        <v>7252</v>
      </c>
      <c r="E498" s="25"/>
      <c r="F498" s="25" t="s">
        <v>7288</v>
      </c>
      <c r="G498" s="25" t="s">
        <v>24057</v>
      </c>
      <c r="H498" s="25" t="s">
        <v>7256</v>
      </c>
      <c r="I498" s="25" t="s">
        <v>24224</v>
      </c>
      <c r="J498" s="19">
        <v>44614</v>
      </c>
      <c r="K498" s="19"/>
      <c r="L498" s="54">
        <v>5550.2</v>
      </c>
      <c r="M498" s="25" t="s">
        <v>7230</v>
      </c>
      <c r="N498" s="25" t="s">
        <v>24060</v>
      </c>
      <c r="O498" s="25"/>
      <c r="P498" s="25" t="s">
        <v>25140</v>
      </c>
    </row>
    <row r="499" spans="1:16" ht="15">
      <c r="A499" s="25" t="s">
        <v>25141</v>
      </c>
      <c r="B499" s="25" t="s">
        <v>25141</v>
      </c>
      <c r="C499"/>
      <c r="D499" s="25" t="s">
        <v>7252</v>
      </c>
      <c r="E499" s="25"/>
      <c r="F499" s="25" t="s">
        <v>7288</v>
      </c>
      <c r="G499" s="25" t="s">
        <v>24057</v>
      </c>
      <c r="H499" s="25" t="s">
        <v>7526</v>
      </c>
      <c r="I499" s="25" t="s">
        <v>24075</v>
      </c>
      <c r="J499" s="19">
        <v>44614</v>
      </c>
      <c r="K499" s="19"/>
      <c r="L499" s="54">
        <v>18300.38</v>
      </c>
      <c r="M499" s="25" t="s">
        <v>7230</v>
      </c>
      <c r="N499" s="25" t="s">
        <v>24060</v>
      </c>
      <c r="O499" s="25"/>
      <c r="P499" s="25" t="s">
        <v>25142</v>
      </c>
    </row>
    <row r="500" spans="1:16" ht="15">
      <c r="A500" s="25" t="s">
        <v>25143</v>
      </c>
      <c r="B500" s="25" t="s">
        <v>25143</v>
      </c>
      <c r="C500"/>
      <c r="D500" s="25" t="s">
        <v>7269</v>
      </c>
      <c r="E500" s="25"/>
      <c r="F500" s="25" t="s">
        <v>7288</v>
      </c>
      <c r="G500" s="25" t="s">
        <v>24057</v>
      </c>
      <c r="H500" s="25" t="s">
        <v>8140</v>
      </c>
      <c r="I500" s="25" t="s">
        <v>25144</v>
      </c>
      <c r="J500" s="19">
        <v>44614</v>
      </c>
      <c r="K500" s="19"/>
      <c r="L500" s="54">
        <v>26497</v>
      </c>
      <c r="M500" s="25" t="s">
        <v>7230</v>
      </c>
      <c r="N500" s="25" t="s">
        <v>24060</v>
      </c>
      <c r="O500" s="25"/>
      <c r="P500" s="25" t="s">
        <v>25145</v>
      </c>
    </row>
    <row r="501" spans="1:16" ht="15">
      <c r="A501" s="25" t="s">
        <v>25146</v>
      </c>
      <c r="B501" s="25" t="s">
        <v>25146</v>
      </c>
      <c r="C501"/>
      <c r="D501" s="25" t="s">
        <v>7269</v>
      </c>
      <c r="E501" s="25"/>
      <c r="F501" s="25" t="s">
        <v>7288</v>
      </c>
      <c r="G501" s="25" t="s">
        <v>24057</v>
      </c>
      <c r="H501" s="25" t="s">
        <v>7492</v>
      </c>
      <c r="I501" s="25" t="s">
        <v>24948</v>
      </c>
      <c r="J501" s="19">
        <v>44614</v>
      </c>
      <c r="K501" s="19"/>
      <c r="L501" s="54">
        <v>30008</v>
      </c>
      <c r="M501" s="25" t="s">
        <v>7230</v>
      </c>
      <c r="N501" s="25" t="s">
        <v>24060</v>
      </c>
      <c r="O501" s="25"/>
      <c r="P501" s="25" t="s">
        <v>25147</v>
      </c>
    </row>
    <row r="502" spans="1:16" ht="15">
      <c r="A502" s="25" t="s">
        <v>25148</v>
      </c>
      <c r="B502" s="25" t="s">
        <v>25148</v>
      </c>
      <c r="C502"/>
      <c r="D502" s="25" t="s">
        <v>7478</v>
      </c>
      <c r="E502" s="25"/>
      <c r="F502" s="25" t="s">
        <v>7288</v>
      </c>
      <c r="G502" s="25" t="s">
        <v>24057</v>
      </c>
      <c r="H502" s="25" t="s">
        <v>7492</v>
      </c>
      <c r="I502" s="25" t="s">
        <v>24948</v>
      </c>
      <c r="J502" s="19">
        <v>44614</v>
      </c>
      <c r="K502" s="19"/>
      <c r="L502" s="54">
        <v>18414</v>
      </c>
      <c r="M502" s="25" t="s">
        <v>7230</v>
      </c>
      <c r="N502" s="25" t="s">
        <v>24060</v>
      </c>
      <c r="O502" s="25"/>
      <c r="P502" s="25" t="s">
        <v>25149</v>
      </c>
    </row>
    <row r="503" spans="1:16" ht="15">
      <c r="A503" s="25" t="s">
        <v>25150</v>
      </c>
      <c r="B503" s="25" t="s">
        <v>25150</v>
      </c>
      <c r="C503"/>
      <c r="D503" s="25" t="s">
        <v>7478</v>
      </c>
      <c r="E503" s="25"/>
      <c r="F503" s="25" t="s">
        <v>7288</v>
      </c>
      <c r="G503" s="25" t="s">
        <v>24057</v>
      </c>
      <c r="H503" s="25" t="s">
        <v>8443</v>
      </c>
      <c r="I503" s="25" t="s">
        <v>25151</v>
      </c>
      <c r="J503" s="19">
        <v>44614</v>
      </c>
      <c r="K503" s="19"/>
      <c r="L503" s="54">
        <v>17100</v>
      </c>
      <c r="M503" s="25" t="s">
        <v>7230</v>
      </c>
      <c r="N503" s="25" t="s">
        <v>24060</v>
      </c>
      <c r="O503" s="25"/>
      <c r="P503" s="25" t="s">
        <v>25152</v>
      </c>
    </row>
    <row r="504" spans="1:16" ht="15">
      <c r="A504" s="25" t="s">
        <v>25153</v>
      </c>
      <c r="B504" s="25" t="s">
        <v>25153</v>
      </c>
      <c r="C504"/>
      <c r="D504" s="25" t="s">
        <v>7478</v>
      </c>
      <c r="E504" s="25"/>
      <c r="F504" s="25" t="s">
        <v>7288</v>
      </c>
      <c r="G504" s="25" t="s">
        <v>24057</v>
      </c>
      <c r="H504" s="25" t="s">
        <v>7492</v>
      </c>
      <c r="I504" s="25" t="s">
        <v>24948</v>
      </c>
      <c r="J504" s="19">
        <v>44614</v>
      </c>
      <c r="K504" s="19"/>
      <c r="L504" s="54">
        <v>39556</v>
      </c>
      <c r="M504" s="25" t="s">
        <v>7230</v>
      </c>
      <c r="N504" s="25" t="s">
        <v>24060</v>
      </c>
      <c r="O504" s="25"/>
      <c r="P504" s="25" t="s">
        <v>25154</v>
      </c>
    </row>
    <row r="505" spans="1:16" ht="15">
      <c r="A505" s="25" t="s">
        <v>25155</v>
      </c>
      <c r="B505" s="25" t="s">
        <v>25155</v>
      </c>
      <c r="C505"/>
      <c r="D505" s="25" t="s">
        <v>7269</v>
      </c>
      <c r="E505" s="25"/>
      <c r="F505" s="25" t="s">
        <v>7288</v>
      </c>
      <c r="G505" s="25" t="s">
        <v>24057</v>
      </c>
      <c r="H505" s="25" t="s">
        <v>7500</v>
      </c>
      <c r="I505" s="25" t="s">
        <v>24181</v>
      </c>
      <c r="J505" s="19">
        <v>44614</v>
      </c>
      <c r="K505" s="19"/>
      <c r="L505" s="54">
        <v>5972.5</v>
      </c>
      <c r="M505" s="25" t="s">
        <v>7230</v>
      </c>
      <c r="N505" s="25" t="s">
        <v>24060</v>
      </c>
      <c r="O505" s="25"/>
      <c r="P505" s="25" t="s">
        <v>25156</v>
      </c>
    </row>
    <row r="506" spans="1:16" ht="15">
      <c r="A506" s="25" t="s">
        <v>25157</v>
      </c>
      <c r="B506" s="25" t="s">
        <v>25157</v>
      </c>
      <c r="C506"/>
      <c r="D506" s="25" t="s">
        <v>7478</v>
      </c>
      <c r="E506" s="25"/>
      <c r="F506" s="25" t="s">
        <v>7288</v>
      </c>
      <c r="G506" s="25" t="s">
        <v>24057</v>
      </c>
      <c r="H506" s="25" t="s">
        <v>7492</v>
      </c>
      <c r="I506" s="25" t="s">
        <v>24948</v>
      </c>
      <c r="J506" s="19">
        <v>44614</v>
      </c>
      <c r="K506" s="19"/>
      <c r="L506" s="54">
        <v>34100</v>
      </c>
      <c r="M506" s="25" t="s">
        <v>7230</v>
      </c>
      <c r="N506" s="25" t="s">
        <v>24060</v>
      </c>
      <c r="O506" s="25"/>
      <c r="P506" s="25" t="s">
        <v>25158</v>
      </c>
    </row>
    <row r="507" spans="1:16" ht="15">
      <c r="A507" s="25" t="s">
        <v>25159</v>
      </c>
      <c r="B507" s="25" t="s">
        <v>25159</v>
      </c>
      <c r="C507"/>
      <c r="D507" s="25" t="s">
        <v>7478</v>
      </c>
      <c r="E507" s="25"/>
      <c r="F507" s="25" t="s">
        <v>7288</v>
      </c>
      <c r="G507" s="25" t="s">
        <v>24057</v>
      </c>
      <c r="H507" s="25" t="s">
        <v>7492</v>
      </c>
      <c r="I507" s="25" t="s">
        <v>24948</v>
      </c>
      <c r="J507" s="19">
        <v>44614</v>
      </c>
      <c r="K507" s="19"/>
      <c r="L507" s="54">
        <v>38533</v>
      </c>
      <c r="M507" s="25" t="s">
        <v>7230</v>
      </c>
      <c r="N507" s="25" t="s">
        <v>24060</v>
      </c>
      <c r="O507" s="25"/>
      <c r="P507" s="25" t="s">
        <v>25160</v>
      </c>
    </row>
    <row r="508" spans="1:16" ht="15">
      <c r="A508" s="25" t="s">
        <v>25161</v>
      </c>
      <c r="B508" s="25" t="s">
        <v>25161</v>
      </c>
      <c r="C508"/>
      <c r="D508" s="25" t="s">
        <v>7425</v>
      </c>
      <c r="E508" s="25"/>
      <c r="F508" s="25" t="s">
        <v>7288</v>
      </c>
      <c r="G508" s="25" t="s">
        <v>24057</v>
      </c>
      <c r="H508" s="25" t="s">
        <v>7492</v>
      </c>
      <c r="I508" s="25" t="s">
        <v>24948</v>
      </c>
      <c r="J508" s="19">
        <v>44614</v>
      </c>
      <c r="K508" s="19"/>
      <c r="L508" s="54">
        <v>37169</v>
      </c>
      <c r="M508" s="25" t="s">
        <v>7230</v>
      </c>
      <c r="N508" s="25" t="s">
        <v>24060</v>
      </c>
      <c r="O508" s="25"/>
      <c r="P508" s="25" t="s">
        <v>25162</v>
      </c>
    </row>
    <row r="509" spans="1:16" ht="15">
      <c r="A509" s="25" t="s">
        <v>25163</v>
      </c>
      <c r="B509" s="25" t="s">
        <v>25163</v>
      </c>
      <c r="C509"/>
      <c r="D509" s="25" t="s">
        <v>7269</v>
      </c>
      <c r="E509" s="25"/>
      <c r="F509" s="25" t="s">
        <v>7983</v>
      </c>
      <c r="G509" s="25" t="s">
        <v>24057</v>
      </c>
      <c r="H509" s="25" t="s">
        <v>7500</v>
      </c>
      <c r="I509" s="25" t="s">
        <v>24070</v>
      </c>
      <c r="J509" s="19">
        <v>44614</v>
      </c>
      <c r="K509" s="19"/>
      <c r="L509" s="54">
        <v>16200</v>
      </c>
      <c r="M509" s="25" t="s">
        <v>7230</v>
      </c>
      <c r="N509" s="25" t="s">
        <v>24060</v>
      </c>
      <c r="O509" s="25"/>
      <c r="P509" s="25" t="s">
        <v>25164</v>
      </c>
    </row>
    <row r="510" spans="1:16" ht="15">
      <c r="A510" s="25" t="s">
        <v>25165</v>
      </c>
      <c r="B510" s="25" t="s">
        <v>25165</v>
      </c>
      <c r="C510"/>
      <c r="D510" s="25" t="s">
        <v>7261</v>
      </c>
      <c r="E510" s="25"/>
      <c r="F510" s="25" t="s">
        <v>7288</v>
      </c>
      <c r="G510" s="25" t="s">
        <v>24057</v>
      </c>
      <c r="H510" s="25" t="s">
        <v>9406</v>
      </c>
      <c r="I510" s="25" t="s">
        <v>24075</v>
      </c>
      <c r="J510" s="19">
        <v>44614</v>
      </c>
      <c r="K510" s="19"/>
      <c r="L510" s="54">
        <v>1475</v>
      </c>
      <c r="M510" s="25" t="s">
        <v>7230</v>
      </c>
      <c r="N510" s="25" t="s">
        <v>24060</v>
      </c>
      <c r="O510" s="25"/>
      <c r="P510" s="25" t="s">
        <v>25166</v>
      </c>
    </row>
    <row r="511" spans="1:16" ht="15">
      <c r="A511" s="25" t="s">
        <v>25167</v>
      </c>
      <c r="B511" s="25" t="s">
        <v>25167</v>
      </c>
      <c r="C511"/>
      <c r="D511" s="25" t="s">
        <v>7261</v>
      </c>
      <c r="E511" s="25"/>
      <c r="F511" s="25" t="s">
        <v>7288</v>
      </c>
      <c r="G511" s="25" t="s">
        <v>24057</v>
      </c>
      <c r="H511" s="25" t="s">
        <v>9406</v>
      </c>
      <c r="I511" s="25" t="s">
        <v>24075</v>
      </c>
      <c r="J511" s="19">
        <v>44614</v>
      </c>
      <c r="K511" s="19"/>
      <c r="L511" s="54">
        <v>1250</v>
      </c>
      <c r="M511" s="25" t="s">
        <v>7230</v>
      </c>
      <c r="N511" s="25" t="s">
        <v>24060</v>
      </c>
      <c r="O511" s="25"/>
      <c r="P511" s="25" t="s">
        <v>25168</v>
      </c>
    </row>
    <row r="512" spans="1:16" ht="15">
      <c r="A512" s="25" t="s">
        <v>25169</v>
      </c>
      <c r="B512" s="25" t="s">
        <v>25169</v>
      </c>
      <c r="C512"/>
      <c r="D512" s="25" t="s">
        <v>7261</v>
      </c>
      <c r="E512" s="25"/>
      <c r="F512" s="25" t="s">
        <v>7288</v>
      </c>
      <c r="G512" s="25" t="s">
        <v>24057</v>
      </c>
      <c r="H512" s="25" t="s">
        <v>9406</v>
      </c>
      <c r="I512" s="25" t="s">
        <v>24075</v>
      </c>
      <c r="J512" s="19">
        <v>44614</v>
      </c>
      <c r="K512" s="19"/>
      <c r="L512" s="54">
        <v>1250</v>
      </c>
      <c r="M512" s="25" t="s">
        <v>7230</v>
      </c>
      <c r="N512" s="25" t="s">
        <v>24060</v>
      </c>
      <c r="O512" s="25"/>
      <c r="P512" s="25" t="s">
        <v>25170</v>
      </c>
    </row>
    <row r="513" spans="1:16" ht="15">
      <c r="A513" s="25" t="s">
        <v>25171</v>
      </c>
      <c r="B513" s="25" t="s">
        <v>25171</v>
      </c>
      <c r="C513"/>
      <c r="D513" s="25" t="s">
        <v>7425</v>
      </c>
      <c r="E513" s="25"/>
      <c r="F513" s="25" t="s">
        <v>7288</v>
      </c>
      <c r="G513" s="25" t="s">
        <v>24057</v>
      </c>
      <c r="H513" s="25" t="s">
        <v>8140</v>
      </c>
      <c r="I513" s="25" t="s">
        <v>24107</v>
      </c>
      <c r="J513" s="19">
        <v>44615</v>
      </c>
      <c r="K513" s="19"/>
      <c r="L513" s="54">
        <v>12902</v>
      </c>
      <c r="M513" s="25" t="s">
        <v>7230</v>
      </c>
      <c r="N513" s="25" t="s">
        <v>24060</v>
      </c>
      <c r="O513" s="25"/>
      <c r="P513" s="25" t="s">
        <v>25172</v>
      </c>
    </row>
    <row r="514" spans="1:16" ht="15">
      <c r="A514" s="25" t="s">
        <v>25173</v>
      </c>
      <c r="B514" s="25" t="s">
        <v>25173</v>
      </c>
      <c r="C514"/>
      <c r="D514" s="25" t="s">
        <v>7313</v>
      </c>
      <c r="E514" s="25"/>
      <c r="F514" s="25" t="s">
        <v>7288</v>
      </c>
      <c r="G514" s="25" t="s">
        <v>24057</v>
      </c>
      <c r="H514" s="25" t="s">
        <v>8140</v>
      </c>
      <c r="I514" s="25" t="s">
        <v>24175</v>
      </c>
      <c r="J514" s="19">
        <v>44615</v>
      </c>
      <c r="K514" s="19"/>
      <c r="L514" s="54">
        <v>27429</v>
      </c>
      <c r="M514" s="25" t="s">
        <v>7230</v>
      </c>
      <c r="N514" s="25" t="s">
        <v>24060</v>
      </c>
      <c r="O514" s="25"/>
      <c r="P514" s="25" t="s">
        <v>25174</v>
      </c>
    </row>
    <row r="515" spans="1:16" ht="15">
      <c r="A515" s="25" t="s">
        <v>25175</v>
      </c>
      <c r="B515" s="25" t="s">
        <v>25175</v>
      </c>
      <c r="C515"/>
      <c r="D515" s="25" t="s">
        <v>7269</v>
      </c>
      <c r="E515" s="25"/>
      <c r="F515" s="25" t="s">
        <v>7288</v>
      </c>
      <c r="G515" s="25" t="s">
        <v>24057</v>
      </c>
      <c r="H515" s="25" t="s">
        <v>8140</v>
      </c>
      <c r="I515" s="25" t="s">
        <v>24481</v>
      </c>
      <c r="J515" s="19">
        <v>44615</v>
      </c>
      <c r="K515" s="19"/>
      <c r="L515" s="54">
        <v>29200</v>
      </c>
      <c r="M515" s="25" t="s">
        <v>7230</v>
      </c>
      <c r="N515" s="25" t="s">
        <v>24060</v>
      </c>
      <c r="O515" s="25"/>
      <c r="P515" s="25" t="s">
        <v>25176</v>
      </c>
    </row>
    <row r="516" spans="1:16" ht="15">
      <c r="A516" s="25" t="s">
        <v>25177</v>
      </c>
      <c r="B516" s="25" t="s">
        <v>25177</v>
      </c>
      <c r="C516"/>
      <c r="D516" s="25" t="s">
        <v>7269</v>
      </c>
      <c r="E516" s="25"/>
      <c r="F516" s="25" t="s">
        <v>7288</v>
      </c>
      <c r="G516" s="25" t="s">
        <v>24057</v>
      </c>
      <c r="H516" s="25" t="s">
        <v>7576</v>
      </c>
      <c r="I516" s="25" t="s">
        <v>24181</v>
      </c>
      <c r="J516" s="19">
        <v>44615</v>
      </c>
      <c r="K516" s="19"/>
      <c r="L516" s="54">
        <v>5095</v>
      </c>
      <c r="M516" s="25" t="s">
        <v>7230</v>
      </c>
      <c r="N516" s="25" t="s">
        <v>24060</v>
      </c>
      <c r="O516" s="25"/>
      <c r="P516" s="25" t="s">
        <v>25178</v>
      </c>
    </row>
    <row r="517" spans="1:16" ht="15">
      <c r="A517" s="25" t="s">
        <v>25179</v>
      </c>
      <c r="B517" s="25" t="s">
        <v>25179</v>
      </c>
      <c r="C517"/>
      <c r="D517" s="25" t="s">
        <v>7252</v>
      </c>
      <c r="E517" s="25"/>
      <c r="F517" s="25" t="s">
        <v>7288</v>
      </c>
      <c r="G517" s="25" t="s">
        <v>24057</v>
      </c>
      <c r="H517" s="25" t="s">
        <v>9118</v>
      </c>
      <c r="I517" s="25" t="s">
        <v>24150</v>
      </c>
      <c r="J517" s="19">
        <v>44615</v>
      </c>
      <c r="K517" s="19"/>
      <c r="L517" s="54">
        <v>7458.96</v>
      </c>
      <c r="M517" s="25" t="s">
        <v>7230</v>
      </c>
      <c r="N517" s="25" t="s">
        <v>24060</v>
      </c>
      <c r="O517" s="25"/>
      <c r="P517" s="25" t="s">
        <v>25180</v>
      </c>
    </row>
    <row r="518" spans="1:16" ht="15">
      <c r="A518" s="25" t="s">
        <v>25181</v>
      </c>
      <c r="B518" s="25" t="s">
        <v>25181</v>
      </c>
      <c r="C518"/>
      <c r="D518" s="25" t="s">
        <v>7252</v>
      </c>
      <c r="E518" s="25"/>
      <c r="F518" s="25" t="s">
        <v>7288</v>
      </c>
      <c r="G518" s="25" t="s">
        <v>24057</v>
      </c>
      <c r="H518" s="25" t="s">
        <v>8794</v>
      </c>
      <c r="I518" s="25" t="s">
        <v>24282</v>
      </c>
      <c r="J518" s="19">
        <v>44615</v>
      </c>
      <c r="K518" s="19"/>
      <c r="L518" s="54">
        <v>4600</v>
      </c>
      <c r="M518" s="25" t="s">
        <v>7230</v>
      </c>
      <c r="N518" s="25" t="s">
        <v>24060</v>
      </c>
      <c r="O518" s="25"/>
      <c r="P518" s="25" t="s">
        <v>25182</v>
      </c>
    </row>
    <row r="519" spans="1:16" ht="15">
      <c r="A519" s="25" t="s">
        <v>25183</v>
      </c>
      <c r="B519" s="25" t="s">
        <v>25183</v>
      </c>
      <c r="C519"/>
      <c r="D519" s="25" t="s">
        <v>7425</v>
      </c>
      <c r="E519" s="25"/>
      <c r="F519" s="25" t="s">
        <v>7288</v>
      </c>
      <c r="G519" s="25" t="s">
        <v>24057</v>
      </c>
      <c r="H519" s="25" t="s">
        <v>8140</v>
      </c>
      <c r="I519" s="25" t="s">
        <v>24175</v>
      </c>
      <c r="J519" s="19">
        <v>44615</v>
      </c>
      <c r="K519" s="19"/>
      <c r="L519" s="54">
        <v>27429</v>
      </c>
      <c r="M519" s="25" t="s">
        <v>7230</v>
      </c>
      <c r="N519" s="25" t="s">
        <v>24060</v>
      </c>
      <c r="O519" s="25"/>
      <c r="P519" s="25" t="s">
        <v>25184</v>
      </c>
    </row>
    <row r="520" spans="1:16" ht="15">
      <c r="A520" s="25" t="s">
        <v>25185</v>
      </c>
      <c r="B520" s="25" t="s">
        <v>25185</v>
      </c>
      <c r="C520"/>
      <c r="D520" s="25" t="s">
        <v>7252</v>
      </c>
      <c r="E520" s="25"/>
      <c r="F520" s="25" t="s">
        <v>7288</v>
      </c>
      <c r="G520" s="25" t="s">
        <v>24057</v>
      </c>
      <c r="H520" s="25" t="s">
        <v>9118</v>
      </c>
      <c r="I520" s="25" t="s">
        <v>24150</v>
      </c>
      <c r="J520" s="19">
        <v>44615</v>
      </c>
      <c r="K520" s="19"/>
      <c r="L520" s="54">
        <v>2729.8</v>
      </c>
      <c r="M520" s="25" t="s">
        <v>7230</v>
      </c>
      <c r="N520" s="25" t="s">
        <v>24060</v>
      </c>
      <c r="O520" s="25"/>
      <c r="P520" s="25" t="s">
        <v>25186</v>
      </c>
    </row>
    <row r="521" spans="1:16" ht="15">
      <c r="A521" s="25" t="s">
        <v>25187</v>
      </c>
      <c r="B521" s="25" t="s">
        <v>25187</v>
      </c>
      <c r="C521"/>
      <c r="D521" s="25" t="s">
        <v>7252</v>
      </c>
      <c r="E521" s="25"/>
      <c r="F521" s="25" t="s">
        <v>7288</v>
      </c>
      <c r="G521" s="25" t="s">
        <v>24057</v>
      </c>
      <c r="H521" s="25" t="s">
        <v>9118</v>
      </c>
      <c r="I521" s="25" t="s">
        <v>24150</v>
      </c>
      <c r="J521" s="19">
        <v>44615</v>
      </c>
      <c r="K521" s="19"/>
      <c r="L521" s="54">
        <v>4801.22</v>
      </c>
      <c r="M521" s="25" t="s">
        <v>7230</v>
      </c>
      <c r="N521" s="25" t="s">
        <v>24060</v>
      </c>
      <c r="O521" s="25"/>
      <c r="P521" s="25" t="s">
        <v>25188</v>
      </c>
    </row>
    <row r="522" spans="1:16" ht="15">
      <c r="A522" s="25" t="s">
        <v>25189</v>
      </c>
      <c r="B522" s="25" t="s">
        <v>25189</v>
      </c>
      <c r="C522"/>
      <c r="D522" s="25" t="s">
        <v>7365</v>
      </c>
      <c r="E522" s="25"/>
      <c r="F522" s="25" t="s">
        <v>7288</v>
      </c>
      <c r="G522" s="25" t="s">
        <v>24057</v>
      </c>
      <c r="H522" s="25" t="s">
        <v>8808</v>
      </c>
      <c r="I522" s="25" t="s">
        <v>24945</v>
      </c>
      <c r="J522" s="19">
        <v>44615</v>
      </c>
      <c r="K522" s="19"/>
      <c r="L522" s="54">
        <v>4698</v>
      </c>
      <c r="M522" s="25" t="s">
        <v>7230</v>
      </c>
      <c r="N522" s="25" t="s">
        <v>24060</v>
      </c>
      <c r="O522" s="25"/>
      <c r="P522" s="25" t="s">
        <v>25190</v>
      </c>
    </row>
    <row r="523" spans="1:16" ht="15">
      <c r="A523" s="25" t="s">
        <v>25191</v>
      </c>
      <c r="B523" s="25" t="s">
        <v>25191</v>
      </c>
      <c r="C523"/>
      <c r="D523" s="25" t="s">
        <v>9660</v>
      </c>
      <c r="E523" s="25"/>
      <c r="F523" s="25" t="s">
        <v>7288</v>
      </c>
      <c r="G523" s="25" t="s">
        <v>24057</v>
      </c>
      <c r="H523" s="25" t="s">
        <v>9661</v>
      </c>
      <c r="I523" s="25" t="s">
        <v>24205</v>
      </c>
      <c r="J523" s="19">
        <v>44615</v>
      </c>
      <c r="K523" s="19"/>
      <c r="L523" s="54">
        <v>6428.28</v>
      </c>
      <c r="M523" s="25" t="s">
        <v>7230</v>
      </c>
      <c r="N523" s="25" t="s">
        <v>24060</v>
      </c>
      <c r="O523" s="25"/>
      <c r="P523" s="25" t="s">
        <v>25192</v>
      </c>
    </row>
    <row r="524" spans="1:16" ht="15">
      <c r="A524" s="25" t="s">
        <v>25193</v>
      </c>
      <c r="B524" s="25" t="s">
        <v>25193</v>
      </c>
      <c r="C524"/>
      <c r="D524" s="25" t="s">
        <v>7252</v>
      </c>
      <c r="E524" s="25"/>
      <c r="F524" s="25" t="s">
        <v>7288</v>
      </c>
      <c r="G524" s="25" t="s">
        <v>24057</v>
      </c>
      <c r="H524" s="25" t="s">
        <v>9118</v>
      </c>
      <c r="I524" s="25" t="s">
        <v>24150</v>
      </c>
      <c r="J524" s="19">
        <v>44615</v>
      </c>
      <c r="K524" s="19"/>
      <c r="L524" s="54">
        <v>8554.6299999999992</v>
      </c>
      <c r="M524" s="25" t="s">
        <v>7230</v>
      </c>
      <c r="N524" s="25" t="s">
        <v>24060</v>
      </c>
      <c r="O524" s="25"/>
      <c r="P524" s="25" t="s">
        <v>25194</v>
      </c>
    </row>
    <row r="525" spans="1:16" ht="15">
      <c r="A525" s="25" t="s">
        <v>25195</v>
      </c>
      <c r="B525" s="25" t="s">
        <v>25195</v>
      </c>
      <c r="C525"/>
      <c r="D525" s="25" t="s">
        <v>7261</v>
      </c>
      <c r="E525" s="25"/>
      <c r="F525" s="25" t="s">
        <v>7288</v>
      </c>
      <c r="G525" s="25" t="s">
        <v>24057</v>
      </c>
      <c r="H525" s="25" t="s">
        <v>9607</v>
      </c>
      <c r="I525" s="25" t="s">
        <v>25196</v>
      </c>
      <c r="J525" s="19">
        <v>44615</v>
      </c>
      <c r="K525" s="19"/>
      <c r="L525" s="54">
        <v>3415</v>
      </c>
      <c r="M525" s="25" t="s">
        <v>7230</v>
      </c>
      <c r="N525" s="25" t="s">
        <v>24060</v>
      </c>
      <c r="O525" s="25"/>
      <c r="P525" s="25" t="s">
        <v>25197</v>
      </c>
    </row>
    <row r="526" spans="1:16" ht="15">
      <c r="A526" s="25" t="s">
        <v>25198</v>
      </c>
      <c r="B526" s="25" t="s">
        <v>25198</v>
      </c>
      <c r="C526"/>
      <c r="D526" s="25" t="s">
        <v>7269</v>
      </c>
      <c r="E526" s="25"/>
      <c r="F526" s="25" t="s">
        <v>7288</v>
      </c>
      <c r="G526" s="25" t="s">
        <v>24057</v>
      </c>
      <c r="H526" s="25" t="s">
        <v>8140</v>
      </c>
      <c r="I526" s="25" t="s">
        <v>25199</v>
      </c>
      <c r="J526" s="19">
        <v>44615</v>
      </c>
      <c r="K526" s="19"/>
      <c r="L526" s="54">
        <v>6242.11</v>
      </c>
      <c r="M526" s="25" t="s">
        <v>7230</v>
      </c>
      <c r="N526" s="25" t="s">
        <v>24060</v>
      </c>
      <c r="O526" s="25"/>
      <c r="P526" s="25" t="s">
        <v>25200</v>
      </c>
    </row>
    <row r="527" spans="1:16" ht="15">
      <c r="A527" s="25" t="s">
        <v>25201</v>
      </c>
      <c r="B527" s="25" t="s">
        <v>25201</v>
      </c>
      <c r="C527"/>
      <c r="D527" s="25" t="s">
        <v>7365</v>
      </c>
      <c r="E527" s="25"/>
      <c r="F527" s="25" t="s">
        <v>7288</v>
      </c>
      <c r="G527" s="25" t="s">
        <v>24057</v>
      </c>
      <c r="H527" s="25" t="s">
        <v>8808</v>
      </c>
      <c r="I527" s="25" t="s">
        <v>25202</v>
      </c>
      <c r="J527" s="19">
        <v>44615</v>
      </c>
      <c r="K527" s="19"/>
      <c r="L527" s="54">
        <v>5919.84</v>
      </c>
      <c r="M527" s="25" t="s">
        <v>7230</v>
      </c>
      <c r="N527" s="25" t="s">
        <v>24060</v>
      </c>
      <c r="O527" s="25"/>
      <c r="P527" s="25" t="s">
        <v>25203</v>
      </c>
    </row>
    <row r="528" spans="1:16" ht="15">
      <c r="A528" s="25" t="s">
        <v>25204</v>
      </c>
      <c r="B528" s="25" t="s">
        <v>25204</v>
      </c>
      <c r="C528"/>
      <c r="D528" s="25" t="s">
        <v>7478</v>
      </c>
      <c r="E528" s="25"/>
      <c r="F528" s="25" t="s">
        <v>7288</v>
      </c>
      <c r="G528" s="25" t="s">
        <v>24057</v>
      </c>
      <c r="H528" s="25" t="s">
        <v>7492</v>
      </c>
      <c r="I528" s="25" t="s">
        <v>24948</v>
      </c>
      <c r="J528" s="19">
        <v>44615</v>
      </c>
      <c r="K528" s="19"/>
      <c r="L528" s="54">
        <v>42966</v>
      </c>
      <c r="M528" s="25" t="s">
        <v>7230</v>
      </c>
      <c r="N528" s="25" t="s">
        <v>24060</v>
      </c>
      <c r="O528" s="25"/>
      <c r="P528" s="25" t="s">
        <v>25205</v>
      </c>
    </row>
    <row r="529" spans="1:16" ht="15">
      <c r="A529" s="25" t="s">
        <v>25206</v>
      </c>
      <c r="B529" s="25" t="s">
        <v>25206</v>
      </c>
      <c r="C529"/>
      <c r="D529" s="25" t="s">
        <v>7269</v>
      </c>
      <c r="E529" s="25"/>
      <c r="F529" s="25" t="s">
        <v>7288</v>
      </c>
      <c r="G529" s="25" t="s">
        <v>24057</v>
      </c>
      <c r="H529" s="25" t="s">
        <v>7492</v>
      </c>
      <c r="I529" s="25" t="s">
        <v>24948</v>
      </c>
      <c r="J529" s="19">
        <v>44615</v>
      </c>
      <c r="K529" s="19"/>
      <c r="L529" s="54">
        <v>31031</v>
      </c>
      <c r="M529" s="25" t="s">
        <v>7230</v>
      </c>
      <c r="N529" s="25" t="s">
        <v>24060</v>
      </c>
      <c r="O529" s="25"/>
      <c r="P529" s="25" t="s">
        <v>25207</v>
      </c>
    </row>
    <row r="530" spans="1:16" ht="15">
      <c r="A530" s="25" t="s">
        <v>25208</v>
      </c>
      <c r="B530" s="25" t="s">
        <v>25208</v>
      </c>
      <c r="C530"/>
      <c r="D530" s="25" t="s">
        <v>7478</v>
      </c>
      <c r="E530" s="25"/>
      <c r="F530" s="25" t="s">
        <v>7288</v>
      </c>
      <c r="G530" s="25" t="s">
        <v>24057</v>
      </c>
      <c r="H530" s="25" t="s">
        <v>7492</v>
      </c>
      <c r="I530" s="25" t="s">
        <v>24948</v>
      </c>
      <c r="J530" s="19">
        <v>44615</v>
      </c>
      <c r="K530" s="19"/>
      <c r="L530" s="54">
        <v>38874</v>
      </c>
      <c r="M530" s="25" t="s">
        <v>7230</v>
      </c>
      <c r="N530" s="25" t="s">
        <v>24060</v>
      </c>
      <c r="O530" s="25"/>
      <c r="P530" s="25" t="s">
        <v>25209</v>
      </c>
    </row>
    <row r="531" spans="1:16" ht="15">
      <c r="A531" s="25" t="s">
        <v>25210</v>
      </c>
      <c r="B531" s="25" t="s">
        <v>25210</v>
      </c>
      <c r="C531"/>
      <c r="D531" s="25" t="s">
        <v>7478</v>
      </c>
      <c r="E531" s="25"/>
      <c r="F531" s="25" t="s">
        <v>7288</v>
      </c>
      <c r="G531" s="25" t="s">
        <v>24057</v>
      </c>
      <c r="H531" s="25" t="s">
        <v>7492</v>
      </c>
      <c r="I531" s="25" t="s">
        <v>24948</v>
      </c>
      <c r="J531" s="19">
        <v>44615</v>
      </c>
      <c r="K531" s="19"/>
      <c r="L531" s="54">
        <v>36828</v>
      </c>
      <c r="M531" s="25" t="s">
        <v>7230</v>
      </c>
      <c r="N531" s="25" t="s">
        <v>24060</v>
      </c>
      <c r="O531" s="25"/>
      <c r="P531" s="25" t="s">
        <v>25211</v>
      </c>
    </row>
    <row r="532" spans="1:16" ht="15">
      <c r="A532" s="25" t="s">
        <v>25212</v>
      </c>
      <c r="B532" s="25" t="s">
        <v>25212</v>
      </c>
      <c r="C532"/>
      <c r="D532" s="25" t="s">
        <v>7478</v>
      </c>
      <c r="E532" s="25"/>
      <c r="F532" s="25" t="s">
        <v>7288</v>
      </c>
      <c r="G532" s="25" t="s">
        <v>24057</v>
      </c>
      <c r="H532" s="25" t="s">
        <v>7492</v>
      </c>
      <c r="I532" s="25" t="s">
        <v>24948</v>
      </c>
      <c r="J532" s="19">
        <v>44615</v>
      </c>
      <c r="K532" s="19"/>
      <c r="L532" s="54">
        <v>36828</v>
      </c>
      <c r="M532" s="25" t="s">
        <v>7230</v>
      </c>
      <c r="N532" s="25" t="s">
        <v>24060</v>
      </c>
      <c r="O532" s="25"/>
      <c r="P532" s="25" t="s">
        <v>25213</v>
      </c>
    </row>
    <row r="533" spans="1:16" ht="15">
      <c r="A533" s="25" t="s">
        <v>25214</v>
      </c>
      <c r="B533" s="25" t="s">
        <v>25214</v>
      </c>
      <c r="C533"/>
      <c r="D533" s="25" t="s">
        <v>7478</v>
      </c>
      <c r="E533" s="25"/>
      <c r="F533" s="25" t="s">
        <v>7288</v>
      </c>
      <c r="G533" s="25" t="s">
        <v>24057</v>
      </c>
      <c r="H533" s="25" t="s">
        <v>7492</v>
      </c>
      <c r="I533" s="25" t="s">
        <v>24948</v>
      </c>
      <c r="J533" s="19">
        <v>44615</v>
      </c>
      <c r="K533" s="19"/>
      <c r="L533" s="54">
        <v>31713</v>
      </c>
      <c r="M533" s="25" t="s">
        <v>7230</v>
      </c>
      <c r="N533" s="25" t="s">
        <v>24060</v>
      </c>
      <c r="O533" s="25"/>
      <c r="P533" s="25" t="s">
        <v>25215</v>
      </c>
    </row>
    <row r="534" spans="1:16" ht="15">
      <c r="A534" s="25" t="s">
        <v>25216</v>
      </c>
      <c r="B534" s="25" t="s">
        <v>25216</v>
      </c>
      <c r="C534"/>
      <c r="D534" s="25" t="s">
        <v>7478</v>
      </c>
      <c r="E534" s="25"/>
      <c r="F534" s="25" t="s">
        <v>7288</v>
      </c>
      <c r="G534" s="25" t="s">
        <v>24057</v>
      </c>
      <c r="H534" s="25" t="s">
        <v>7492</v>
      </c>
      <c r="I534" s="25" t="s">
        <v>24948</v>
      </c>
      <c r="J534" s="19">
        <v>44615</v>
      </c>
      <c r="K534" s="19"/>
      <c r="L534" s="54">
        <v>31031</v>
      </c>
      <c r="M534" s="25" t="s">
        <v>7230</v>
      </c>
      <c r="N534" s="25" t="s">
        <v>24060</v>
      </c>
      <c r="O534" s="25"/>
      <c r="P534" s="25" t="s">
        <v>25217</v>
      </c>
    </row>
    <row r="535" spans="1:16" ht="15">
      <c r="A535" s="25" t="s">
        <v>25218</v>
      </c>
      <c r="B535" s="25" t="s">
        <v>25218</v>
      </c>
      <c r="C535"/>
      <c r="D535" s="25" t="s">
        <v>7478</v>
      </c>
      <c r="E535" s="25"/>
      <c r="F535" s="25" t="s">
        <v>7288</v>
      </c>
      <c r="G535" s="25" t="s">
        <v>24057</v>
      </c>
      <c r="H535" s="25" t="s">
        <v>7492</v>
      </c>
      <c r="I535" s="25" t="s">
        <v>24948</v>
      </c>
      <c r="J535" s="19">
        <v>44615</v>
      </c>
      <c r="K535" s="19"/>
      <c r="L535" s="54">
        <v>36828</v>
      </c>
      <c r="M535" s="25" t="s">
        <v>7230</v>
      </c>
      <c r="N535" s="25" t="s">
        <v>24060</v>
      </c>
      <c r="O535" s="25"/>
      <c r="P535" s="25" t="s">
        <v>25219</v>
      </c>
    </row>
    <row r="536" spans="1:16" ht="15">
      <c r="A536" s="25" t="s">
        <v>25220</v>
      </c>
      <c r="B536" s="25" t="s">
        <v>25220</v>
      </c>
      <c r="C536"/>
      <c r="D536" s="25" t="s">
        <v>7313</v>
      </c>
      <c r="E536" s="25"/>
      <c r="F536" s="25" t="s">
        <v>7983</v>
      </c>
      <c r="G536" s="25" t="s">
        <v>24057</v>
      </c>
      <c r="H536" s="25" t="s">
        <v>7273</v>
      </c>
      <c r="I536" s="25" t="s">
        <v>24107</v>
      </c>
      <c r="J536" s="19">
        <v>44615</v>
      </c>
      <c r="K536" s="19"/>
      <c r="L536" s="54">
        <v>5098</v>
      </c>
      <c r="M536" s="25" t="s">
        <v>7230</v>
      </c>
      <c r="N536" s="25" t="s">
        <v>24060</v>
      </c>
      <c r="O536" s="25"/>
      <c r="P536" s="25" t="s">
        <v>25221</v>
      </c>
    </row>
    <row r="537" spans="1:16" ht="15">
      <c r="A537" s="25" t="s">
        <v>25222</v>
      </c>
      <c r="B537" s="25" t="s">
        <v>25222</v>
      </c>
      <c r="C537"/>
      <c r="D537" s="25" t="s">
        <v>7478</v>
      </c>
      <c r="E537" s="25"/>
      <c r="F537" s="25" t="s">
        <v>7288</v>
      </c>
      <c r="G537" s="25" t="s">
        <v>24057</v>
      </c>
      <c r="H537" s="25" t="s">
        <v>8140</v>
      </c>
      <c r="I537" s="25" t="s">
        <v>24205</v>
      </c>
      <c r="J537" s="19">
        <v>44615</v>
      </c>
      <c r="K537" s="19"/>
      <c r="L537" s="54">
        <v>12458.28</v>
      </c>
      <c r="M537" s="25" t="s">
        <v>7230</v>
      </c>
      <c r="N537" s="25" t="s">
        <v>24060</v>
      </c>
      <c r="O537" s="25"/>
      <c r="P537" s="25" t="s">
        <v>25223</v>
      </c>
    </row>
    <row r="538" spans="1:16" ht="15">
      <c r="A538" s="25" t="s">
        <v>25224</v>
      </c>
      <c r="B538" s="25" t="s">
        <v>25224</v>
      </c>
      <c r="C538"/>
      <c r="D538" s="25" t="s">
        <v>7478</v>
      </c>
      <c r="E538" s="25"/>
      <c r="F538" s="25" t="s">
        <v>7288</v>
      </c>
      <c r="G538" s="25" t="s">
        <v>24057</v>
      </c>
      <c r="H538" s="25" t="s">
        <v>8140</v>
      </c>
      <c r="I538" s="25" t="s">
        <v>24122</v>
      </c>
      <c r="J538" s="19">
        <v>44615</v>
      </c>
      <c r="K538" s="19"/>
      <c r="L538" s="54">
        <v>46750</v>
      </c>
      <c r="M538" s="25" t="s">
        <v>7230</v>
      </c>
      <c r="N538" s="25" t="s">
        <v>24060</v>
      </c>
      <c r="O538" s="25"/>
      <c r="P538" s="25" t="s">
        <v>25225</v>
      </c>
    </row>
    <row r="539" spans="1:16" ht="15">
      <c r="A539" s="25" t="s">
        <v>25226</v>
      </c>
      <c r="B539" s="25" t="s">
        <v>25226</v>
      </c>
      <c r="C539"/>
      <c r="D539" s="25" t="s">
        <v>7478</v>
      </c>
      <c r="E539" s="25"/>
      <c r="F539" s="25" t="s">
        <v>7288</v>
      </c>
      <c r="G539" s="25" t="s">
        <v>24057</v>
      </c>
      <c r="H539" s="25" t="s">
        <v>8140</v>
      </c>
      <c r="I539" s="25" t="s">
        <v>24367</v>
      </c>
      <c r="J539" s="19">
        <v>44615</v>
      </c>
      <c r="K539" s="19"/>
      <c r="L539" s="54">
        <v>112729</v>
      </c>
      <c r="M539" s="25" t="s">
        <v>7230</v>
      </c>
      <c r="N539" s="25" t="s">
        <v>24060</v>
      </c>
      <c r="O539" s="25"/>
      <c r="P539" s="25" t="s">
        <v>25227</v>
      </c>
    </row>
    <row r="540" spans="1:16" ht="15">
      <c r="A540" s="25" t="s">
        <v>25228</v>
      </c>
      <c r="B540" s="25" t="s">
        <v>25228</v>
      </c>
      <c r="C540"/>
      <c r="D540" s="25" t="s">
        <v>7269</v>
      </c>
      <c r="E540" s="25"/>
      <c r="F540" s="25" t="s">
        <v>7288</v>
      </c>
      <c r="G540" s="25" t="s">
        <v>24057</v>
      </c>
      <c r="H540" s="25" t="s">
        <v>7273</v>
      </c>
      <c r="I540" s="25" t="s">
        <v>24454</v>
      </c>
      <c r="J540" s="19">
        <v>44615</v>
      </c>
      <c r="K540" s="19"/>
      <c r="L540" s="54">
        <v>4965.8500000000004</v>
      </c>
      <c r="M540" s="25" t="s">
        <v>7230</v>
      </c>
      <c r="N540" s="25" t="s">
        <v>24060</v>
      </c>
      <c r="O540" s="25"/>
      <c r="P540" s="25" t="s">
        <v>25229</v>
      </c>
    </row>
    <row r="541" spans="1:16" ht="15">
      <c r="A541" s="25" t="s">
        <v>25230</v>
      </c>
      <c r="B541" s="25" t="s">
        <v>25230</v>
      </c>
      <c r="C541"/>
      <c r="D541" s="25" t="s">
        <v>7269</v>
      </c>
      <c r="E541" s="25"/>
      <c r="F541" s="25" t="s">
        <v>7288</v>
      </c>
      <c r="G541" s="25" t="s">
        <v>24057</v>
      </c>
      <c r="H541" s="25" t="s">
        <v>7273</v>
      </c>
      <c r="I541" s="25" t="s">
        <v>24454</v>
      </c>
      <c r="J541" s="19">
        <v>44615</v>
      </c>
      <c r="K541" s="19"/>
      <c r="L541" s="54">
        <v>6910.7</v>
      </c>
      <c r="M541" s="25" t="s">
        <v>7230</v>
      </c>
      <c r="N541" s="25" t="s">
        <v>24060</v>
      </c>
      <c r="O541" s="25"/>
      <c r="P541" s="25" t="s">
        <v>25231</v>
      </c>
    </row>
    <row r="542" spans="1:16" ht="15">
      <c r="A542" s="25" t="s">
        <v>25232</v>
      </c>
      <c r="B542" s="25" t="s">
        <v>25232</v>
      </c>
      <c r="C542"/>
      <c r="D542" s="25" t="s">
        <v>7313</v>
      </c>
      <c r="E542" s="25"/>
      <c r="F542" s="25" t="s">
        <v>7288</v>
      </c>
      <c r="G542" s="25" t="s">
        <v>24057</v>
      </c>
      <c r="H542" s="25" t="s">
        <v>7500</v>
      </c>
      <c r="I542" s="25" t="s">
        <v>24205</v>
      </c>
      <c r="J542" s="19">
        <v>44616</v>
      </c>
      <c r="K542" s="19"/>
      <c r="L542" s="54">
        <v>6839.78</v>
      </c>
      <c r="M542" s="25" t="s">
        <v>7230</v>
      </c>
      <c r="N542" s="25" t="s">
        <v>24060</v>
      </c>
      <c r="O542" s="25"/>
      <c r="P542" s="25" t="s">
        <v>25233</v>
      </c>
    </row>
    <row r="543" spans="1:16" ht="15">
      <c r="A543" s="25" t="s">
        <v>25234</v>
      </c>
      <c r="B543" s="25" t="s">
        <v>25234</v>
      </c>
      <c r="C543"/>
      <c r="D543" s="25" t="s">
        <v>7261</v>
      </c>
      <c r="E543" s="25"/>
      <c r="F543" s="25" t="s">
        <v>7288</v>
      </c>
      <c r="G543" s="25" t="s">
        <v>24057</v>
      </c>
      <c r="H543" s="25" t="s">
        <v>8443</v>
      </c>
      <c r="I543" s="25" t="s">
        <v>25235</v>
      </c>
      <c r="J543" s="19">
        <v>44616</v>
      </c>
      <c r="K543" s="19"/>
      <c r="L543" s="54">
        <v>7750</v>
      </c>
      <c r="M543" s="25" t="s">
        <v>7230</v>
      </c>
      <c r="N543" s="25" t="s">
        <v>24060</v>
      </c>
      <c r="O543" s="25"/>
      <c r="P543" s="25" t="s">
        <v>25236</v>
      </c>
    </row>
    <row r="544" spans="1:16" ht="15">
      <c r="A544" s="25" t="s">
        <v>25237</v>
      </c>
      <c r="B544" s="25" t="s">
        <v>25237</v>
      </c>
      <c r="C544"/>
      <c r="D544" s="25" t="s">
        <v>7478</v>
      </c>
      <c r="E544" s="25"/>
      <c r="F544" s="25" t="s">
        <v>7288</v>
      </c>
      <c r="G544" s="25" t="s">
        <v>24057</v>
      </c>
      <c r="H544" s="25" t="s">
        <v>8140</v>
      </c>
      <c r="I544" s="25" t="s">
        <v>25238</v>
      </c>
      <c r="J544" s="19">
        <v>44616</v>
      </c>
      <c r="K544" s="19"/>
      <c r="L544" s="54">
        <v>305400</v>
      </c>
      <c r="M544" s="25" t="s">
        <v>7230</v>
      </c>
      <c r="N544" s="25" t="s">
        <v>24060</v>
      </c>
      <c r="O544" s="25"/>
      <c r="P544" s="25" t="s">
        <v>25239</v>
      </c>
    </row>
    <row r="545" spans="1:16" ht="15">
      <c r="A545" s="25" t="s">
        <v>25240</v>
      </c>
      <c r="B545" s="25" t="s">
        <v>25240</v>
      </c>
      <c r="C545"/>
      <c r="D545" s="25" t="s">
        <v>7269</v>
      </c>
      <c r="E545" s="25"/>
      <c r="F545" s="25" t="s">
        <v>7288</v>
      </c>
      <c r="G545" s="25" t="s">
        <v>24057</v>
      </c>
      <c r="H545" s="25" t="s">
        <v>8577</v>
      </c>
      <c r="I545" s="25" t="s">
        <v>25241</v>
      </c>
      <c r="J545" s="19">
        <v>44616</v>
      </c>
      <c r="K545" s="19"/>
      <c r="L545" s="54">
        <v>280166.21999999997</v>
      </c>
      <c r="M545" s="25" t="s">
        <v>7230</v>
      </c>
      <c r="N545" s="25" t="s">
        <v>24060</v>
      </c>
      <c r="O545" s="25"/>
      <c r="P545" s="25" t="s">
        <v>25242</v>
      </c>
    </row>
    <row r="546" spans="1:16" ht="15">
      <c r="A546" s="25" t="s">
        <v>25243</v>
      </c>
      <c r="B546" s="25" t="s">
        <v>25243</v>
      </c>
      <c r="C546"/>
      <c r="D546" s="25" t="s">
        <v>7425</v>
      </c>
      <c r="E546" s="25"/>
      <c r="F546" s="25" t="s">
        <v>7288</v>
      </c>
      <c r="G546" s="25" t="s">
        <v>24057</v>
      </c>
      <c r="H546" s="25" t="s">
        <v>8140</v>
      </c>
      <c r="I546" s="25" t="s">
        <v>24175</v>
      </c>
      <c r="J546" s="19">
        <v>44616</v>
      </c>
      <c r="K546" s="19"/>
      <c r="L546" s="54">
        <v>27429</v>
      </c>
      <c r="M546" s="25" t="s">
        <v>7230</v>
      </c>
      <c r="N546" s="25" t="s">
        <v>24060</v>
      </c>
      <c r="O546" s="25"/>
      <c r="P546" s="25" t="s">
        <v>25244</v>
      </c>
    </row>
    <row r="547" spans="1:16" ht="15">
      <c r="A547" s="25" t="s">
        <v>25245</v>
      </c>
      <c r="B547" s="25" t="s">
        <v>25245</v>
      </c>
      <c r="C547"/>
      <c r="D547" s="25" t="s">
        <v>7261</v>
      </c>
      <c r="E547" s="25"/>
      <c r="F547" s="25" t="s">
        <v>24833</v>
      </c>
      <c r="G547" s="25" t="s">
        <v>24057</v>
      </c>
      <c r="H547" s="25" t="s">
        <v>9607</v>
      </c>
      <c r="I547" s="25" t="s">
        <v>25196</v>
      </c>
      <c r="J547" s="19">
        <v>44617</v>
      </c>
      <c r="K547" s="19"/>
      <c r="L547" s="54">
        <v>10826</v>
      </c>
      <c r="M547" s="25" t="s">
        <v>7230</v>
      </c>
      <c r="N547" s="25" t="s">
        <v>24060</v>
      </c>
      <c r="O547" s="25"/>
      <c r="P547" s="25"/>
    </row>
    <row r="548" spans="1:16" ht="15">
      <c r="A548" s="25" t="s">
        <v>25246</v>
      </c>
      <c r="B548" s="25" t="s">
        <v>25246</v>
      </c>
      <c r="C548"/>
      <c r="D548" s="25" t="s">
        <v>7261</v>
      </c>
      <c r="E548" s="25"/>
      <c r="F548" s="25" t="s">
        <v>7288</v>
      </c>
      <c r="G548" s="25" t="s">
        <v>24057</v>
      </c>
      <c r="H548" s="25" t="s">
        <v>9406</v>
      </c>
      <c r="I548" s="25" t="s">
        <v>24075</v>
      </c>
      <c r="J548" s="19">
        <v>44617</v>
      </c>
      <c r="K548" s="19"/>
      <c r="L548" s="54">
        <v>1370</v>
      </c>
      <c r="M548" s="25" t="s">
        <v>7230</v>
      </c>
      <c r="N548" s="25" t="s">
        <v>24060</v>
      </c>
      <c r="O548" s="25"/>
      <c r="P548" s="25" t="s">
        <v>25247</v>
      </c>
    </row>
    <row r="549" spans="1:16" ht="15">
      <c r="A549" s="25" t="s">
        <v>25248</v>
      </c>
      <c r="B549" s="25" t="s">
        <v>25248</v>
      </c>
      <c r="C549"/>
      <c r="D549" s="25" t="s">
        <v>7478</v>
      </c>
      <c r="E549" s="25"/>
      <c r="F549" s="25" t="s">
        <v>7288</v>
      </c>
      <c r="G549" s="25" t="s">
        <v>24057</v>
      </c>
      <c r="H549" s="25" t="s">
        <v>7492</v>
      </c>
      <c r="I549" s="25" t="s">
        <v>24948</v>
      </c>
      <c r="J549" s="19">
        <v>44616</v>
      </c>
      <c r="K549" s="19"/>
      <c r="L549" s="54">
        <v>26598</v>
      </c>
      <c r="M549" s="25" t="s">
        <v>7230</v>
      </c>
      <c r="N549" s="25" t="s">
        <v>24060</v>
      </c>
      <c r="O549" s="25"/>
      <c r="P549" s="25" t="s">
        <v>25249</v>
      </c>
    </row>
    <row r="550" spans="1:16" ht="15">
      <c r="A550" s="25" t="s">
        <v>25250</v>
      </c>
      <c r="B550" s="25" t="s">
        <v>25250</v>
      </c>
      <c r="C550"/>
      <c r="D550" s="25" t="s">
        <v>8814</v>
      </c>
      <c r="E550" s="25"/>
      <c r="F550" s="25" t="s">
        <v>7983</v>
      </c>
      <c r="G550" s="25" t="s">
        <v>24057</v>
      </c>
      <c r="H550" s="25" t="s">
        <v>8443</v>
      </c>
      <c r="I550" s="25" t="s">
        <v>24175</v>
      </c>
      <c r="J550" s="19">
        <v>44616</v>
      </c>
      <c r="K550" s="19"/>
      <c r="L550" s="54">
        <v>14849.14</v>
      </c>
      <c r="M550" s="25" t="s">
        <v>7230</v>
      </c>
      <c r="N550" s="25" t="s">
        <v>24060</v>
      </c>
      <c r="O550" s="25"/>
      <c r="P550" s="25" t="s">
        <v>25251</v>
      </c>
    </row>
    <row r="551" spans="1:16" ht="15">
      <c r="A551" s="25" t="s">
        <v>25252</v>
      </c>
      <c r="B551" s="25" t="s">
        <v>25252</v>
      </c>
      <c r="C551"/>
      <c r="D551" s="25" t="s">
        <v>8915</v>
      </c>
      <c r="E551" s="25"/>
      <c r="F551" s="25" t="s">
        <v>7288</v>
      </c>
      <c r="G551" s="25" t="s">
        <v>24057</v>
      </c>
      <c r="H551" s="25" t="s">
        <v>9420</v>
      </c>
      <c r="I551" s="25" t="s">
        <v>24205</v>
      </c>
      <c r="J551" s="19">
        <v>44617</v>
      </c>
      <c r="K551" s="19"/>
      <c r="L551" s="54">
        <v>714.64</v>
      </c>
      <c r="M551" s="25" t="s">
        <v>7230</v>
      </c>
      <c r="N551" s="25" t="s">
        <v>24060</v>
      </c>
      <c r="O551" s="25"/>
      <c r="P551" s="25" t="s">
        <v>25253</v>
      </c>
    </row>
    <row r="552" spans="1:16" ht="15">
      <c r="A552" s="25" t="s">
        <v>25254</v>
      </c>
      <c r="B552" s="25" t="s">
        <v>25254</v>
      </c>
      <c r="C552"/>
      <c r="D552" s="25" t="s">
        <v>7261</v>
      </c>
      <c r="E552" s="25"/>
      <c r="F552" s="25" t="s">
        <v>7288</v>
      </c>
      <c r="G552" s="25" t="s">
        <v>24057</v>
      </c>
      <c r="H552" s="25" t="s">
        <v>9406</v>
      </c>
      <c r="I552" s="25" t="s">
        <v>24075</v>
      </c>
      <c r="J552" s="19">
        <v>44617</v>
      </c>
      <c r="K552" s="19"/>
      <c r="L552" s="54">
        <v>1325</v>
      </c>
      <c r="M552" s="25" t="s">
        <v>7230</v>
      </c>
      <c r="N552" s="25" t="s">
        <v>24060</v>
      </c>
      <c r="O552" s="25"/>
      <c r="P552" s="25" t="s">
        <v>25255</v>
      </c>
    </row>
    <row r="553" spans="1:16" ht="15">
      <c r="A553" s="25" t="s">
        <v>25256</v>
      </c>
      <c r="B553" s="25" t="s">
        <v>25256</v>
      </c>
      <c r="C553"/>
      <c r="D553" s="25" t="s">
        <v>7425</v>
      </c>
      <c r="E553" s="25"/>
      <c r="F553" s="25" t="s">
        <v>7288</v>
      </c>
      <c r="G553" s="25" t="s">
        <v>24057</v>
      </c>
      <c r="H553" s="25" t="s">
        <v>8140</v>
      </c>
      <c r="I553" s="25" t="s">
        <v>24218</v>
      </c>
      <c r="J553" s="19">
        <v>44617</v>
      </c>
      <c r="K553" s="19"/>
      <c r="L553" s="54">
        <v>17920</v>
      </c>
      <c r="M553" s="25" t="s">
        <v>7230</v>
      </c>
      <c r="N553" s="25" t="s">
        <v>24060</v>
      </c>
      <c r="O553" s="25"/>
      <c r="P553" s="25" t="s">
        <v>25257</v>
      </c>
    </row>
    <row r="554" spans="1:16" ht="15">
      <c r="A554" s="25" t="s">
        <v>25258</v>
      </c>
      <c r="B554" s="25" t="s">
        <v>25258</v>
      </c>
      <c r="C554" s="22">
        <v>1</v>
      </c>
      <c r="D554" s="25" t="s">
        <v>9415</v>
      </c>
      <c r="E554" s="25"/>
      <c r="F554" s="25" t="s">
        <v>7288</v>
      </c>
      <c r="G554" s="25" t="s">
        <v>24057</v>
      </c>
      <c r="H554" s="25" t="s">
        <v>7500</v>
      </c>
      <c r="I554" s="25" t="s">
        <v>24588</v>
      </c>
      <c r="J554" s="19">
        <v>44617</v>
      </c>
      <c r="K554" s="19"/>
      <c r="L554" s="54">
        <v>8350</v>
      </c>
      <c r="M554" s="25" t="s">
        <v>7230</v>
      </c>
      <c r="N554" s="25" t="s">
        <v>24060</v>
      </c>
      <c r="O554" s="25"/>
      <c r="P554" s="25" t="s">
        <v>25259</v>
      </c>
    </row>
    <row r="555" spans="1:16" ht="15">
      <c r="A555" s="25" t="s">
        <v>25260</v>
      </c>
      <c r="B555" s="25" t="s">
        <v>25260</v>
      </c>
      <c r="C555"/>
      <c r="D555" s="25" t="s">
        <v>7261</v>
      </c>
      <c r="E555" s="25"/>
      <c r="F555" s="25" t="s">
        <v>7288</v>
      </c>
      <c r="G555" s="25" t="s">
        <v>24057</v>
      </c>
      <c r="H555" s="25" t="s">
        <v>8827</v>
      </c>
      <c r="I555" s="25" t="s">
        <v>24603</v>
      </c>
      <c r="J555" s="19">
        <v>44617</v>
      </c>
      <c r="K555" s="19"/>
      <c r="L555" s="54">
        <v>1700</v>
      </c>
      <c r="M555" s="25" t="s">
        <v>7230</v>
      </c>
      <c r="N555" s="25" t="s">
        <v>24060</v>
      </c>
      <c r="O555" s="25"/>
      <c r="P555" s="25" t="s">
        <v>25261</v>
      </c>
    </row>
    <row r="556" spans="1:16" ht="15">
      <c r="A556" s="25" t="s">
        <v>25262</v>
      </c>
      <c r="B556" s="25" t="s">
        <v>25262</v>
      </c>
      <c r="C556"/>
      <c r="D556" s="25" t="s">
        <v>7478</v>
      </c>
      <c r="E556" s="25"/>
      <c r="F556" s="25" t="s">
        <v>7288</v>
      </c>
      <c r="G556" s="25" t="s">
        <v>24057</v>
      </c>
      <c r="H556" s="25" t="s">
        <v>7500</v>
      </c>
      <c r="I556" s="25" t="s">
        <v>24301</v>
      </c>
      <c r="J556" s="19">
        <v>44617</v>
      </c>
      <c r="K556" s="19"/>
      <c r="L556" s="54">
        <v>1904.5</v>
      </c>
      <c r="M556" s="25" t="s">
        <v>7230</v>
      </c>
      <c r="N556" s="25" t="s">
        <v>24060</v>
      </c>
      <c r="O556" s="25"/>
      <c r="P556" s="25" t="s">
        <v>25263</v>
      </c>
    </row>
    <row r="557" spans="1:16" ht="15">
      <c r="A557" s="25" t="s">
        <v>25264</v>
      </c>
      <c r="B557" s="25" t="s">
        <v>25264</v>
      </c>
      <c r="C557"/>
      <c r="D557" s="25" t="s">
        <v>7478</v>
      </c>
      <c r="E557" s="25"/>
      <c r="F557" s="25" t="s">
        <v>7288</v>
      </c>
      <c r="G557" s="25" t="s">
        <v>24057</v>
      </c>
      <c r="H557" s="25" t="s">
        <v>7492</v>
      </c>
      <c r="I557" s="25" t="s">
        <v>24948</v>
      </c>
      <c r="J557" s="19">
        <v>44617</v>
      </c>
      <c r="K557" s="19"/>
      <c r="L557" s="54">
        <v>24552</v>
      </c>
      <c r="M557" s="25" t="s">
        <v>7230</v>
      </c>
      <c r="N557" s="25" t="s">
        <v>24060</v>
      </c>
      <c r="O557" s="25"/>
      <c r="P557" s="25" t="s">
        <v>25265</v>
      </c>
    </row>
    <row r="558" spans="1:16" ht="15">
      <c r="A558" s="25" t="s">
        <v>25266</v>
      </c>
      <c r="B558" s="25" t="s">
        <v>25266</v>
      </c>
      <c r="C558"/>
      <c r="D558" s="25" t="s">
        <v>7261</v>
      </c>
      <c r="E558" s="25"/>
      <c r="F558" s="25" t="s">
        <v>7288</v>
      </c>
      <c r="G558" s="25" t="s">
        <v>24057</v>
      </c>
      <c r="H558" s="25" t="s">
        <v>9930</v>
      </c>
      <c r="I558" s="25" t="s">
        <v>24773</v>
      </c>
      <c r="J558" s="19">
        <v>44617</v>
      </c>
      <c r="K558" s="19"/>
      <c r="L558" s="54">
        <v>6068.49</v>
      </c>
      <c r="M558" s="25" t="s">
        <v>7230</v>
      </c>
      <c r="N558" s="25" t="s">
        <v>24060</v>
      </c>
      <c r="O558" s="25"/>
      <c r="P558" s="25"/>
    </row>
    <row r="559" spans="1:16" ht="15">
      <c r="A559" s="25" t="s">
        <v>25267</v>
      </c>
      <c r="B559" s="25" t="s">
        <v>25267</v>
      </c>
      <c r="C559"/>
      <c r="D559" s="25" t="s">
        <v>7261</v>
      </c>
      <c r="E559" s="25"/>
      <c r="F559" s="25" t="s">
        <v>7288</v>
      </c>
      <c r="G559" s="25" t="s">
        <v>24057</v>
      </c>
      <c r="H559" s="25" t="s">
        <v>8443</v>
      </c>
      <c r="I559" s="25" t="s">
        <v>25268</v>
      </c>
      <c r="J559" s="19">
        <v>44617</v>
      </c>
      <c r="K559" s="19"/>
      <c r="L559" s="54">
        <v>11921.22</v>
      </c>
      <c r="M559" s="25" t="s">
        <v>7230</v>
      </c>
      <c r="N559" s="25" t="s">
        <v>24060</v>
      </c>
      <c r="O559" s="25"/>
      <c r="P559" s="25" t="s">
        <v>25269</v>
      </c>
    </row>
    <row r="560" spans="1:16" ht="15">
      <c r="A560" s="25" t="s">
        <v>25270</v>
      </c>
      <c r="B560" s="25" t="s">
        <v>25270</v>
      </c>
      <c r="C560"/>
      <c r="D560" s="25" t="s">
        <v>7261</v>
      </c>
      <c r="E560" s="25"/>
      <c r="F560" s="25" t="s">
        <v>7288</v>
      </c>
      <c r="G560" s="25" t="s">
        <v>24057</v>
      </c>
      <c r="H560" s="25" t="s">
        <v>9930</v>
      </c>
      <c r="I560" s="25" t="s">
        <v>24773</v>
      </c>
      <c r="J560" s="19">
        <v>44617</v>
      </c>
      <c r="K560" s="19"/>
      <c r="L560" s="54">
        <v>6418.89</v>
      </c>
      <c r="M560" s="25" t="s">
        <v>7230</v>
      </c>
      <c r="N560" s="25" t="s">
        <v>24060</v>
      </c>
      <c r="O560" s="25"/>
      <c r="P560" s="25"/>
    </row>
    <row r="561" spans="1:16" ht="15">
      <c r="A561" s="25" t="s">
        <v>25271</v>
      </c>
      <c r="B561" s="25" t="s">
        <v>25271</v>
      </c>
      <c r="C561"/>
      <c r="D561" s="25" t="s">
        <v>7261</v>
      </c>
      <c r="E561" s="25"/>
      <c r="F561" s="25" t="s">
        <v>7288</v>
      </c>
      <c r="G561" s="25" t="s">
        <v>24057</v>
      </c>
      <c r="H561" s="25" t="s">
        <v>9930</v>
      </c>
      <c r="I561" s="25" t="s">
        <v>24773</v>
      </c>
      <c r="J561" s="19">
        <v>44617</v>
      </c>
      <c r="K561" s="19"/>
      <c r="L561" s="54">
        <v>5951.69</v>
      </c>
      <c r="M561" s="25" t="s">
        <v>7230</v>
      </c>
      <c r="N561" s="25" t="s">
        <v>24060</v>
      </c>
      <c r="O561" s="25"/>
      <c r="P561" s="25"/>
    </row>
    <row r="562" spans="1:16" ht="15">
      <c r="A562" s="25" t="s">
        <v>25272</v>
      </c>
      <c r="B562" s="25" t="s">
        <v>25272</v>
      </c>
      <c r="C562"/>
      <c r="D562" s="25" t="s">
        <v>7261</v>
      </c>
      <c r="E562" s="25"/>
      <c r="F562" s="25" t="s">
        <v>7288</v>
      </c>
      <c r="G562" s="25" t="s">
        <v>24057</v>
      </c>
      <c r="H562" s="25" t="s">
        <v>8229</v>
      </c>
      <c r="I562" s="25" t="s">
        <v>24070</v>
      </c>
      <c r="J562" s="19">
        <v>44617</v>
      </c>
      <c r="K562" s="19"/>
      <c r="L562" s="54">
        <v>11179.26</v>
      </c>
      <c r="M562" s="25" t="s">
        <v>7230</v>
      </c>
      <c r="N562" s="25" t="s">
        <v>24060</v>
      </c>
      <c r="O562" s="25"/>
      <c r="P562" s="25" t="s">
        <v>25273</v>
      </c>
    </row>
    <row r="563" spans="1:16" ht="15">
      <c r="A563" s="25" t="s">
        <v>25274</v>
      </c>
      <c r="B563" s="25" t="s">
        <v>25274</v>
      </c>
      <c r="C563" s="22">
        <v>2</v>
      </c>
      <c r="D563" s="25" t="s">
        <v>7261</v>
      </c>
      <c r="E563" s="25"/>
      <c r="F563" s="25" t="s">
        <v>7288</v>
      </c>
      <c r="G563" s="25" t="s">
        <v>24057</v>
      </c>
      <c r="H563" s="25" t="s">
        <v>8110</v>
      </c>
      <c r="I563" s="25" t="s">
        <v>24075</v>
      </c>
      <c r="J563" s="19">
        <v>44617</v>
      </c>
      <c r="K563" s="19"/>
      <c r="L563" s="54">
        <v>11551.25</v>
      </c>
      <c r="M563" s="25" t="s">
        <v>7230</v>
      </c>
      <c r="N563" s="25" t="s">
        <v>24060</v>
      </c>
      <c r="O563" s="25"/>
      <c r="P563" s="25" t="s">
        <v>25275</v>
      </c>
    </row>
    <row r="564" spans="1:16" ht="15">
      <c r="A564" s="25" t="s">
        <v>25276</v>
      </c>
      <c r="B564" s="25" t="s">
        <v>25276</v>
      </c>
      <c r="C564"/>
      <c r="D564" s="25" t="s">
        <v>7269</v>
      </c>
      <c r="E564" s="25"/>
      <c r="F564" s="25" t="s">
        <v>7288</v>
      </c>
      <c r="G564" s="25" t="s">
        <v>24057</v>
      </c>
      <c r="H564" s="25" t="s">
        <v>7500</v>
      </c>
      <c r="I564" s="25" t="s">
        <v>24181</v>
      </c>
      <c r="J564" s="19">
        <v>44617</v>
      </c>
      <c r="K564" s="19"/>
      <c r="L564" s="54">
        <v>2061</v>
      </c>
      <c r="M564" s="25" t="s">
        <v>7230</v>
      </c>
      <c r="N564" s="25" t="s">
        <v>24060</v>
      </c>
      <c r="O564" s="25"/>
      <c r="P564" s="25" t="s">
        <v>25277</v>
      </c>
    </row>
    <row r="565" spans="1:16" ht="15">
      <c r="A565" s="25" t="s">
        <v>25278</v>
      </c>
      <c r="B565" s="25" t="s">
        <v>25278</v>
      </c>
      <c r="C565"/>
      <c r="D565" s="25" t="s">
        <v>7478</v>
      </c>
      <c r="E565" s="25"/>
      <c r="F565" s="25" t="s">
        <v>7288</v>
      </c>
      <c r="G565" s="25" t="s">
        <v>24057</v>
      </c>
      <c r="H565" s="25" t="s">
        <v>8140</v>
      </c>
      <c r="I565" s="25" t="s">
        <v>24410</v>
      </c>
      <c r="J565" s="19">
        <v>44617</v>
      </c>
      <c r="K565" s="19"/>
      <c r="L565" s="54">
        <v>23875</v>
      </c>
      <c r="M565" s="25" t="s">
        <v>7230</v>
      </c>
      <c r="N565" s="25" t="s">
        <v>24060</v>
      </c>
      <c r="O565" s="25"/>
      <c r="P565" s="25" t="s">
        <v>25279</v>
      </c>
    </row>
    <row r="566" spans="1:16" ht="15">
      <c r="A566" s="25" t="s">
        <v>25280</v>
      </c>
      <c r="B566" s="25" t="s">
        <v>25280</v>
      </c>
      <c r="C566"/>
      <c r="D566" s="25" t="s">
        <v>7261</v>
      </c>
      <c r="E566" s="25"/>
      <c r="F566" s="25" t="s">
        <v>7288</v>
      </c>
      <c r="G566" s="25" t="s">
        <v>24057</v>
      </c>
      <c r="H566" s="25" t="s">
        <v>8443</v>
      </c>
      <c r="I566" s="25" t="s">
        <v>25281</v>
      </c>
      <c r="J566" s="19">
        <v>44617</v>
      </c>
      <c r="K566" s="19"/>
      <c r="L566" s="54">
        <v>14225</v>
      </c>
      <c r="M566" s="25" t="s">
        <v>7230</v>
      </c>
      <c r="N566" s="25" t="s">
        <v>24060</v>
      </c>
      <c r="O566" s="25"/>
      <c r="P566" s="25" t="s">
        <v>25282</v>
      </c>
    </row>
    <row r="567" spans="1:16" ht="15">
      <c r="A567" s="25" t="s">
        <v>25283</v>
      </c>
      <c r="B567" s="25" t="s">
        <v>25283</v>
      </c>
      <c r="C567"/>
      <c r="D567" s="25" t="s">
        <v>7269</v>
      </c>
      <c r="E567" s="25"/>
      <c r="F567" s="25" t="s">
        <v>7288</v>
      </c>
      <c r="G567" s="25" t="s">
        <v>24057</v>
      </c>
      <c r="H567" s="25" t="s">
        <v>7500</v>
      </c>
      <c r="I567" s="25" t="s">
        <v>24181</v>
      </c>
      <c r="J567" s="19">
        <v>44617</v>
      </c>
      <c r="K567" s="19"/>
      <c r="L567" s="54">
        <v>2453.88</v>
      </c>
      <c r="M567" s="25" t="s">
        <v>7230</v>
      </c>
      <c r="N567" s="25" t="s">
        <v>24060</v>
      </c>
      <c r="O567" s="25"/>
      <c r="P567" s="25" t="s">
        <v>25284</v>
      </c>
    </row>
    <row r="568" spans="1:16" ht="15">
      <c r="A568" s="25" t="s">
        <v>25285</v>
      </c>
      <c r="B568" s="25" t="s">
        <v>25285</v>
      </c>
      <c r="C568"/>
      <c r="D568" s="25" t="s">
        <v>7478</v>
      </c>
      <c r="E568" s="25"/>
      <c r="F568" s="25" t="s">
        <v>7288</v>
      </c>
      <c r="G568" s="25" t="s">
        <v>24057</v>
      </c>
      <c r="H568" s="25" t="s">
        <v>8140</v>
      </c>
      <c r="I568" s="25" t="s">
        <v>25286</v>
      </c>
      <c r="J568" s="19">
        <v>44617</v>
      </c>
      <c r="K568" s="19"/>
      <c r="L568" s="54">
        <v>6226.9</v>
      </c>
      <c r="M568" s="25" t="s">
        <v>7230</v>
      </c>
      <c r="N568" s="25" t="s">
        <v>24060</v>
      </c>
      <c r="O568" s="25"/>
      <c r="P568" s="25" t="s">
        <v>25287</v>
      </c>
    </row>
    <row r="569" spans="1:16" ht="15">
      <c r="A569" s="25" t="s">
        <v>25288</v>
      </c>
      <c r="B569" s="25" t="s">
        <v>25288</v>
      </c>
      <c r="C569"/>
      <c r="D569" s="25" t="s">
        <v>7269</v>
      </c>
      <c r="E569" s="25"/>
      <c r="F569" s="25" t="s">
        <v>7288</v>
      </c>
      <c r="G569" s="25" t="s">
        <v>24057</v>
      </c>
      <c r="H569" s="25" t="s">
        <v>8140</v>
      </c>
      <c r="I569" s="25" t="s">
        <v>24410</v>
      </c>
      <c r="J569" s="19">
        <v>44617</v>
      </c>
      <c r="K569" s="19"/>
      <c r="L569" s="54">
        <v>13150</v>
      </c>
      <c r="M569" s="25" t="s">
        <v>7230</v>
      </c>
      <c r="N569" s="25" t="s">
        <v>24060</v>
      </c>
      <c r="O569" s="25"/>
      <c r="P569" s="25" t="s">
        <v>25289</v>
      </c>
    </row>
    <row r="570" spans="1:16" ht="15">
      <c r="A570" s="25" t="s">
        <v>25290</v>
      </c>
      <c r="B570" s="25" t="s">
        <v>25290</v>
      </c>
      <c r="C570"/>
      <c r="D570" s="25" t="s">
        <v>7269</v>
      </c>
      <c r="E570" s="25"/>
      <c r="F570" s="25" t="s">
        <v>7288</v>
      </c>
      <c r="G570" s="25" t="s">
        <v>24057</v>
      </c>
      <c r="H570" s="25" t="s">
        <v>7500</v>
      </c>
      <c r="I570" s="25" t="s">
        <v>24181</v>
      </c>
      <c r="J570" s="19">
        <v>44617</v>
      </c>
      <c r="K570" s="19"/>
      <c r="L570" s="54">
        <v>4279.1400000000003</v>
      </c>
      <c r="M570" s="25" t="s">
        <v>7230</v>
      </c>
      <c r="N570" s="25" t="s">
        <v>24060</v>
      </c>
      <c r="O570" s="25"/>
      <c r="P570" s="25" t="s">
        <v>25291</v>
      </c>
    </row>
    <row r="571" spans="1:16" ht="15">
      <c r="A571" s="25" t="s">
        <v>25292</v>
      </c>
      <c r="B571" s="25" t="s">
        <v>25292</v>
      </c>
      <c r="C571"/>
      <c r="D571" s="25" t="s">
        <v>7269</v>
      </c>
      <c r="E571" s="25"/>
      <c r="F571" s="25" t="s">
        <v>7288</v>
      </c>
      <c r="G571" s="25" t="s">
        <v>24057</v>
      </c>
      <c r="H571" s="25" t="s">
        <v>7500</v>
      </c>
      <c r="I571" s="25" t="s">
        <v>24181</v>
      </c>
      <c r="J571" s="19">
        <v>44617</v>
      </c>
      <c r="K571" s="19"/>
      <c r="L571" s="54">
        <v>3761.9</v>
      </c>
      <c r="M571" s="25" t="s">
        <v>7230</v>
      </c>
      <c r="N571" s="25" t="s">
        <v>24060</v>
      </c>
      <c r="O571" s="25"/>
      <c r="P571" s="25" t="s">
        <v>25293</v>
      </c>
    </row>
    <row r="572" spans="1:16" ht="15">
      <c r="A572" s="25" t="s">
        <v>25294</v>
      </c>
      <c r="B572" s="25" t="s">
        <v>25294</v>
      </c>
      <c r="C572"/>
      <c r="D572" s="25" t="s">
        <v>7478</v>
      </c>
      <c r="E572" s="25"/>
      <c r="F572" s="25" t="s">
        <v>7288</v>
      </c>
      <c r="G572" s="25" t="s">
        <v>24057</v>
      </c>
      <c r="H572" s="25" t="s">
        <v>7273</v>
      </c>
      <c r="I572" s="25" t="s">
        <v>25295</v>
      </c>
      <c r="J572" s="19">
        <v>44617</v>
      </c>
      <c r="K572" s="19"/>
      <c r="L572" s="54">
        <v>20734</v>
      </c>
      <c r="M572" s="25" t="s">
        <v>7230</v>
      </c>
      <c r="N572" s="25" t="s">
        <v>24060</v>
      </c>
      <c r="O572" s="25"/>
      <c r="P572" s="25" t="s">
        <v>25296</v>
      </c>
    </row>
    <row r="573" spans="1:16" ht="15">
      <c r="A573" s="25" t="s">
        <v>25297</v>
      </c>
      <c r="B573" s="25" t="s">
        <v>25297</v>
      </c>
      <c r="C573" s="22">
        <v>1</v>
      </c>
      <c r="D573" s="25" t="s">
        <v>7261</v>
      </c>
      <c r="E573" s="25"/>
      <c r="F573" s="25" t="s">
        <v>7288</v>
      </c>
      <c r="G573" s="25" t="s">
        <v>24057</v>
      </c>
      <c r="H573" s="25" t="s">
        <v>8110</v>
      </c>
      <c r="I573" s="25" t="s">
        <v>24075</v>
      </c>
      <c r="J573" s="19">
        <v>44617</v>
      </c>
      <c r="K573" s="19"/>
      <c r="L573" s="54">
        <v>23369.19</v>
      </c>
      <c r="M573" s="25" t="s">
        <v>7230</v>
      </c>
      <c r="N573" s="25" t="s">
        <v>24060</v>
      </c>
      <c r="O573" s="25"/>
      <c r="P573" s="25" t="s">
        <v>25298</v>
      </c>
    </row>
    <row r="574" spans="1:16" ht="15">
      <c r="A574" s="25" t="s">
        <v>25299</v>
      </c>
      <c r="B574" s="25" t="s">
        <v>25299</v>
      </c>
      <c r="C574"/>
      <c r="D574" s="25" t="s">
        <v>7252</v>
      </c>
      <c r="E574" s="25"/>
      <c r="F574" s="25" t="s">
        <v>7288</v>
      </c>
      <c r="G574" s="25" t="s">
        <v>24057</v>
      </c>
      <c r="H574" s="25" t="s">
        <v>8553</v>
      </c>
      <c r="I574" s="25" t="s">
        <v>24070</v>
      </c>
      <c r="J574" s="19">
        <v>44617</v>
      </c>
      <c r="K574" s="19"/>
      <c r="L574" s="54">
        <v>1702.5</v>
      </c>
      <c r="M574" s="25" t="s">
        <v>7230</v>
      </c>
      <c r="N574" s="25" t="s">
        <v>24060</v>
      </c>
      <c r="O574" s="25"/>
      <c r="P574" s="25" t="s">
        <v>25300</v>
      </c>
    </row>
    <row r="575" spans="1:16" ht="15">
      <c r="A575" s="25" t="s">
        <v>25301</v>
      </c>
      <c r="B575" s="25" t="s">
        <v>25301</v>
      </c>
      <c r="C575"/>
      <c r="D575" s="25" t="s">
        <v>7252</v>
      </c>
      <c r="E575" s="25"/>
      <c r="F575" s="25" t="s">
        <v>7288</v>
      </c>
      <c r="G575" s="25" t="s">
        <v>24057</v>
      </c>
      <c r="H575" s="25" t="s">
        <v>8553</v>
      </c>
      <c r="I575" s="25" t="s">
        <v>24070</v>
      </c>
      <c r="J575" s="19">
        <v>44617</v>
      </c>
      <c r="K575" s="19"/>
      <c r="L575" s="54">
        <v>2599.9499999999998</v>
      </c>
      <c r="M575" s="25" t="s">
        <v>7230</v>
      </c>
      <c r="N575" s="25" t="s">
        <v>24060</v>
      </c>
      <c r="O575" s="25"/>
      <c r="P575" s="25" t="s">
        <v>25302</v>
      </c>
    </row>
    <row r="576" spans="1:16" ht="15">
      <c r="A576" s="25" t="s">
        <v>25303</v>
      </c>
      <c r="B576" s="25" t="s">
        <v>25303</v>
      </c>
      <c r="C576"/>
      <c r="D576" s="25" t="s">
        <v>7252</v>
      </c>
      <c r="E576" s="25"/>
      <c r="F576" s="25" t="s">
        <v>7288</v>
      </c>
      <c r="G576" s="25" t="s">
        <v>24057</v>
      </c>
      <c r="H576" s="25" t="s">
        <v>9297</v>
      </c>
      <c r="I576" s="25" t="s">
        <v>24143</v>
      </c>
      <c r="J576" s="19">
        <v>44619</v>
      </c>
      <c r="K576" s="19"/>
      <c r="L576" s="54">
        <v>5370.75</v>
      </c>
      <c r="M576" s="25" t="s">
        <v>7230</v>
      </c>
      <c r="N576" s="25" t="s">
        <v>24060</v>
      </c>
      <c r="O576" s="25"/>
      <c r="P576" s="25" t="s">
        <v>25304</v>
      </c>
    </row>
    <row r="577" spans="1:16" ht="15">
      <c r="A577" s="25" t="s">
        <v>25305</v>
      </c>
      <c r="B577" s="25" t="s">
        <v>25305</v>
      </c>
      <c r="C577"/>
      <c r="D577" s="25" t="s">
        <v>7261</v>
      </c>
      <c r="E577" s="25"/>
      <c r="F577" s="25" t="s">
        <v>7288</v>
      </c>
      <c r="G577" s="25" t="s">
        <v>24057</v>
      </c>
      <c r="H577" s="25" t="s">
        <v>7474</v>
      </c>
      <c r="I577" s="25" t="s">
        <v>24082</v>
      </c>
      <c r="J577" s="19">
        <v>44619</v>
      </c>
      <c r="K577" s="19"/>
      <c r="L577" s="54">
        <v>4953.3500000000004</v>
      </c>
      <c r="M577" s="25" t="s">
        <v>7230</v>
      </c>
      <c r="N577" s="25" t="s">
        <v>24060</v>
      </c>
      <c r="O577" s="25"/>
      <c r="P577" s="25"/>
    </row>
    <row r="578" spans="1:16" ht="15">
      <c r="A578" s="25" t="s">
        <v>25306</v>
      </c>
      <c r="B578" s="25" t="s">
        <v>25306</v>
      </c>
      <c r="C578"/>
      <c r="D578" s="25" t="s">
        <v>8607</v>
      </c>
      <c r="E578" s="25"/>
      <c r="F578" s="25" t="s">
        <v>7288</v>
      </c>
      <c r="G578" s="25" t="s">
        <v>24057</v>
      </c>
      <c r="H578" s="25" t="s">
        <v>7500</v>
      </c>
      <c r="I578" s="25" t="s">
        <v>24181</v>
      </c>
      <c r="J578" s="19">
        <v>44620</v>
      </c>
      <c r="K578" s="19"/>
      <c r="L578" s="54">
        <v>5327.52</v>
      </c>
      <c r="M578" s="25" t="s">
        <v>7230</v>
      </c>
      <c r="N578" s="25" t="s">
        <v>24060</v>
      </c>
      <c r="O578" s="25"/>
      <c r="P578" s="25" t="s">
        <v>25307</v>
      </c>
    </row>
    <row r="579" spans="1:16" ht="15">
      <c r="A579" s="25" t="s">
        <v>25308</v>
      </c>
      <c r="B579" s="25" t="s">
        <v>25308</v>
      </c>
      <c r="C579"/>
      <c r="D579" s="25" t="s">
        <v>7573</v>
      </c>
      <c r="E579" s="25"/>
      <c r="F579" s="25" t="s">
        <v>7288</v>
      </c>
      <c r="G579" s="25" t="s">
        <v>24057</v>
      </c>
      <c r="H579" s="25" t="s">
        <v>7576</v>
      </c>
      <c r="I579" s="25" t="s">
        <v>25309</v>
      </c>
      <c r="J579" s="19">
        <v>44620</v>
      </c>
      <c r="K579" s="19"/>
      <c r="L579" s="54">
        <v>1982.75</v>
      </c>
      <c r="M579" s="25" t="s">
        <v>7230</v>
      </c>
      <c r="N579" s="25" t="s">
        <v>24060</v>
      </c>
      <c r="O579" s="25"/>
      <c r="P579" s="25"/>
    </row>
    <row r="580" spans="1:16" ht="15">
      <c r="A580" s="25" t="s">
        <v>25310</v>
      </c>
      <c r="B580" s="25" t="s">
        <v>25310</v>
      </c>
      <c r="C580"/>
      <c r="D580" s="25" t="s">
        <v>7269</v>
      </c>
      <c r="E580" s="25"/>
      <c r="F580" s="25" t="s">
        <v>7288</v>
      </c>
      <c r="G580" s="25" t="s">
        <v>24057</v>
      </c>
      <c r="H580" s="25" t="s">
        <v>8140</v>
      </c>
      <c r="I580" s="25" t="s">
        <v>24712</v>
      </c>
      <c r="J580" s="19">
        <v>44618</v>
      </c>
      <c r="K580" s="19"/>
      <c r="L580" s="54">
        <v>3214</v>
      </c>
      <c r="M580" s="25" t="s">
        <v>7230</v>
      </c>
      <c r="N580" s="25" t="s">
        <v>24060</v>
      </c>
      <c r="O580" s="25"/>
      <c r="P580" s="25" t="s">
        <v>25311</v>
      </c>
    </row>
    <row r="581" spans="1:16" ht="15">
      <c r="A581" s="25" t="s">
        <v>25312</v>
      </c>
      <c r="B581" s="25" t="s">
        <v>25312</v>
      </c>
      <c r="C581"/>
      <c r="D581" s="25" t="s">
        <v>7252</v>
      </c>
      <c r="E581" s="25"/>
      <c r="F581" s="25" t="s">
        <v>7288</v>
      </c>
      <c r="G581" s="25" t="s">
        <v>24057</v>
      </c>
      <c r="H581" s="25" t="s">
        <v>9297</v>
      </c>
      <c r="I581" s="25" t="s">
        <v>24143</v>
      </c>
      <c r="J581" s="19">
        <v>44619</v>
      </c>
      <c r="K581" s="19"/>
      <c r="L581" s="54">
        <v>1225</v>
      </c>
      <c r="M581" s="25" t="s">
        <v>7230</v>
      </c>
      <c r="N581" s="25" t="s">
        <v>24060</v>
      </c>
      <c r="O581" s="25"/>
      <c r="P581" s="25" t="s">
        <v>25313</v>
      </c>
    </row>
    <row r="582" spans="1:16" ht="15">
      <c r="A582" s="25" t="s">
        <v>25314</v>
      </c>
      <c r="B582" s="25" t="s">
        <v>25314</v>
      </c>
      <c r="C582"/>
      <c r="D582" s="25" t="s">
        <v>7269</v>
      </c>
      <c r="E582" s="25"/>
      <c r="F582" s="25" t="s">
        <v>7288</v>
      </c>
      <c r="G582" s="25" t="s">
        <v>24057</v>
      </c>
      <c r="H582" s="25" t="s">
        <v>7273</v>
      </c>
      <c r="I582" s="25" t="s">
        <v>25315</v>
      </c>
      <c r="J582" s="19">
        <v>44619</v>
      </c>
      <c r="K582" s="19"/>
      <c r="L582" s="54">
        <v>4780</v>
      </c>
      <c r="M582" s="25" t="s">
        <v>7230</v>
      </c>
      <c r="N582" s="25" t="s">
        <v>24060</v>
      </c>
      <c r="O582" s="25"/>
      <c r="P582" s="25" t="s">
        <v>25316</v>
      </c>
    </row>
    <row r="583" spans="1:16" ht="15">
      <c r="A583" s="25" t="s">
        <v>25317</v>
      </c>
      <c r="B583" s="25" t="s">
        <v>25317</v>
      </c>
      <c r="C583"/>
      <c r="D583" s="25" t="s">
        <v>7261</v>
      </c>
      <c r="E583" s="25"/>
      <c r="F583" s="25" t="s">
        <v>7288</v>
      </c>
      <c r="G583" s="25" t="s">
        <v>24057</v>
      </c>
      <c r="H583" s="25" t="s">
        <v>8443</v>
      </c>
      <c r="I583" s="25" t="s">
        <v>25151</v>
      </c>
      <c r="J583" s="19">
        <v>44619</v>
      </c>
      <c r="K583" s="19"/>
      <c r="L583" s="54">
        <v>6775</v>
      </c>
      <c r="M583" s="25" t="s">
        <v>7230</v>
      </c>
      <c r="N583" s="25" t="s">
        <v>24060</v>
      </c>
      <c r="O583" s="25"/>
      <c r="P583" s="25" t="s">
        <v>25318</v>
      </c>
    </row>
    <row r="584" spans="1:16" ht="15">
      <c r="A584" s="25" t="s">
        <v>25319</v>
      </c>
      <c r="B584" s="25" t="s">
        <v>25319</v>
      </c>
      <c r="C584"/>
      <c r="D584" s="25" t="s">
        <v>7261</v>
      </c>
      <c r="E584" s="25"/>
      <c r="F584" s="25" t="s">
        <v>7288</v>
      </c>
      <c r="G584" s="25" t="s">
        <v>24057</v>
      </c>
      <c r="H584" s="25" t="s">
        <v>9352</v>
      </c>
      <c r="I584" s="25" t="s">
        <v>24773</v>
      </c>
      <c r="J584" s="19">
        <v>44619</v>
      </c>
      <c r="K584" s="19"/>
      <c r="L584" s="54">
        <v>16309.98</v>
      </c>
      <c r="M584" s="25" t="s">
        <v>7230</v>
      </c>
      <c r="N584" s="25" t="s">
        <v>24060</v>
      </c>
      <c r="O584" s="25"/>
      <c r="P584" s="25" t="s">
        <v>25320</v>
      </c>
    </row>
    <row r="585" spans="1:16" ht="15">
      <c r="A585" s="25" t="s">
        <v>25321</v>
      </c>
      <c r="B585" s="25" t="s">
        <v>25321</v>
      </c>
      <c r="C585"/>
      <c r="D585" s="25" t="s">
        <v>7252</v>
      </c>
      <c r="E585" s="25"/>
      <c r="F585" s="25" t="s">
        <v>7288</v>
      </c>
      <c r="G585" s="25" t="s">
        <v>24057</v>
      </c>
      <c r="H585" s="25" t="s">
        <v>9297</v>
      </c>
      <c r="I585" s="25" t="s">
        <v>24143</v>
      </c>
      <c r="J585" s="19">
        <v>44619</v>
      </c>
      <c r="K585" s="19"/>
      <c r="L585" s="54">
        <v>5071.3</v>
      </c>
      <c r="M585" s="25" t="s">
        <v>7230</v>
      </c>
      <c r="N585" s="25" t="s">
        <v>24060</v>
      </c>
      <c r="O585" s="25"/>
      <c r="P585" s="25" t="s">
        <v>25322</v>
      </c>
    </row>
    <row r="586" spans="1:16" ht="15">
      <c r="A586" s="25" t="s">
        <v>25323</v>
      </c>
      <c r="B586" s="25" t="s">
        <v>25323</v>
      </c>
      <c r="C586"/>
      <c r="D586" s="25" t="s">
        <v>7425</v>
      </c>
      <c r="E586" s="25"/>
      <c r="F586" s="25" t="s">
        <v>7288</v>
      </c>
      <c r="G586" s="25" t="s">
        <v>24057</v>
      </c>
      <c r="H586" s="25" t="s">
        <v>10018</v>
      </c>
      <c r="I586" s="25" t="s">
        <v>24122</v>
      </c>
      <c r="J586" s="19">
        <v>44620</v>
      </c>
      <c r="K586" s="19"/>
      <c r="L586" s="54">
        <v>3037.69</v>
      </c>
      <c r="M586" s="25" t="s">
        <v>7230</v>
      </c>
      <c r="N586" s="25" t="s">
        <v>24060</v>
      </c>
      <c r="O586" s="25"/>
      <c r="P586" s="25" t="s">
        <v>25324</v>
      </c>
    </row>
    <row r="587" spans="1:16" ht="15">
      <c r="A587" s="25" t="s">
        <v>25325</v>
      </c>
      <c r="B587" s="25" t="s">
        <v>25325</v>
      </c>
      <c r="C587"/>
      <c r="D587" s="25" t="s">
        <v>7261</v>
      </c>
      <c r="E587" s="25"/>
      <c r="F587" s="25" t="s">
        <v>7288</v>
      </c>
      <c r="G587" s="25" t="s">
        <v>24057</v>
      </c>
      <c r="H587" s="25" t="s">
        <v>8284</v>
      </c>
      <c r="I587" s="25" t="s">
        <v>24070</v>
      </c>
      <c r="J587" s="19">
        <v>44620</v>
      </c>
      <c r="K587" s="19"/>
      <c r="L587" s="54">
        <v>6406.7</v>
      </c>
      <c r="M587" s="25" t="s">
        <v>7230</v>
      </c>
      <c r="N587" s="25" t="s">
        <v>24060</v>
      </c>
      <c r="O587" s="25"/>
      <c r="P587" s="25" t="s">
        <v>25326</v>
      </c>
    </row>
    <row r="588" spans="1:16" ht="15">
      <c r="A588" s="25" t="s">
        <v>25327</v>
      </c>
      <c r="B588" s="25" t="s">
        <v>25327</v>
      </c>
      <c r="C588"/>
      <c r="D588" s="25" t="s">
        <v>7261</v>
      </c>
      <c r="E588" s="25"/>
      <c r="F588" s="25" t="s">
        <v>7288</v>
      </c>
      <c r="G588" s="25" t="s">
        <v>24057</v>
      </c>
      <c r="H588" s="25" t="s">
        <v>7273</v>
      </c>
      <c r="I588" s="25" t="s">
        <v>25328</v>
      </c>
      <c r="J588" s="19">
        <v>44620</v>
      </c>
      <c r="K588" s="19"/>
      <c r="L588" s="54">
        <v>5749</v>
      </c>
      <c r="M588" s="25" t="s">
        <v>7230</v>
      </c>
      <c r="N588" s="25" t="s">
        <v>24060</v>
      </c>
      <c r="O588" s="25"/>
      <c r="P588" s="25" t="s">
        <v>25329</v>
      </c>
    </row>
    <row r="589" spans="1:16" ht="15">
      <c r="A589" s="25" t="s">
        <v>25330</v>
      </c>
      <c r="B589" s="25" t="s">
        <v>25330</v>
      </c>
      <c r="C589"/>
      <c r="D589" s="25" t="s">
        <v>7261</v>
      </c>
      <c r="E589" s="25"/>
      <c r="F589" s="25" t="s">
        <v>7288</v>
      </c>
      <c r="G589" s="25" t="s">
        <v>24057</v>
      </c>
      <c r="H589" s="25" t="s">
        <v>7273</v>
      </c>
      <c r="I589" s="25" t="s">
        <v>25331</v>
      </c>
      <c r="J589" s="19">
        <v>44620</v>
      </c>
      <c r="K589" s="19"/>
      <c r="L589" s="54">
        <v>14280</v>
      </c>
      <c r="M589" s="25" t="s">
        <v>7230</v>
      </c>
      <c r="N589" s="25" t="s">
        <v>24060</v>
      </c>
      <c r="O589" s="25"/>
      <c r="P589" s="25" t="s">
        <v>25332</v>
      </c>
    </row>
    <row r="590" spans="1:16" ht="15">
      <c r="A590" s="25" t="s">
        <v>25333</v>
      </c>
      <c r="B590" s="25" t="s">
        <v>25333</v>
      </c>
      <c r="C590"/>
      <c r="D590" s="25" t="s">
        <v>7261</v>
      </c>
      <c r="E590" s="25"/>
      <c r="F590" s="25" t="s">
        <v>7288</v>
      </c>
      <c r="G590" s="25" t="s">
        <v>24057</v>
      </c>
      <c r="H590" s="25" t="s">
        <v>7410</v>
      </c>
      <c r="I590" s="25" t="s">
        <v>24070</v>
      </c>
      <c r="J590" s="19">
        <v>44620</v>
      </c>
      <c r="K590" s="19"/>
      <c r="L590" s="54">
        <v>9309.7900000000009</v>
      </c>
      <c r="M590" s="25" t="s">
        <v>7230</v>
      </c>
      <c r="N590" s="25" t="s">
        <v>24060</v>
      </c>
      <c r="O590" s="25"/>
      <c r="P590" s="25" t="s">
        <v>25334</v>
      </c>
    </row>
    <row r="591" spans="1:16" ht="15">
      <c r="A591" s="25" t="s">
        <v>25335</v>
      </c>
      <c r="B591" s="25" t="s">
        <v>25335</v>
      </c>
      <c r="C591"/>
      <c r="D591" s="25" t="s">
        <v>7261</v>
      </c>
      <c r="E591" s="25"/>
      <c r="F591" s="25" t="s">
        <v>7288</v>
      </c>
      <c r="G591" s="25" t="s">
        <v>24057</v>
      </c>
      <c r="H591" s="25" t="s">
        <v>9930</v>
      </c>
      <c r="I591" s="25" t="s">
        <v>24773</v>
      </c>
      <c r="J591" s="19">
        <v>44620</v>
      </c>
      <c r="K591" s="19"/>
      <c r="L591" s="54">
        <v>6418.89</v>
      </c>
      <c r="M591" s="25" t="s">
        <v>7230</v>
      </c>
      <c r="N591" s="25" t="s">
        <v>24060</v>
      </c>
      <c r="O591" s="25"/>
      <c r="P591" s="25"/>
    </row>
    <row r="592" spans="1:16" ht="15">
      <c r="A592" s="25" t="s">
        <v>25336</v>
      </c>
      <c r="B592" s="25" t="s">
        <v>25336</v>
      </c>
      <c r="C592"/>
      <c r="D592" s="25" t="s">
        <v>7252</v>
      </c>
      <c r="E592" s="25"/>
      <c r="F592" s="25" t="s">
        <v>7288</v>
      </c>
      <c r="G592" s="25" t="s">
        <v>24057</v>
      </c>
      <c r="H592" s="25" t="s">
        <v>9297</v>
      </c>
      <c r="I592" s="25" t="s">
        <v>24143</v>
      </c>
      <c r="J592" s="19">
        <v>44620</v>
      </c>
      <c r="K592" s="19"/>
      <c r="L592" s="54">
        <v>4103.2</v>
      </c>
      <c r="M592" s="25" t="s">
        <v>7230</v>
      </c>
      <c r="N592" s="25" t="s">
        <v>24060</v>
      </c>
      <c r="O592" s="25"/>
      <c r="P592" s="25" t="s">
        <v>25337</v>
      </c>
    </row>
    <row r="593" spans="1:16" ht="15">
      <c r="A593" s="25" t="s">
        <v>25338</v>
      </c>
      <c r="B593" s="25" t="s">
        <v>25338</v>
      </c>
      <c r="C593"/>
      <c r="D593" s="25" t="s">
        <v>7261</v>
      </c>
      <c r="E593" s="25"/>
      <c r="F593" s="25" t="s">
        <v>7288</v>
      </c>
      <c r="G593" s="25" t="s">
        <v>24057</v>
      </c>
      <c r="H593" s="25" t="s">
        <v>9930</v>
      </c>
      <c r="I593" s="25" t="s">
        <v>24773</v>
      </c>
      <c r="J593" s="19">
        <v>44620</v>
      </c>
      <c r="K593" s="19"/>
      <c r="L593" s="54">
        <v>5865.25</v>
      </c>
      <c r="M593" s="25" t="s">
        <v>7230</v>
      </c>
      <c r="N593" s="25" t="s">
        <v>24060</v>
      </c>
      <c r="O593" s="25"/>
      <c r="P593" s="25"/>
    </row>
    <row r="594" spans="1:16" ht="15">
      <c r="A594" s="25" t="s">
        <v>25339</v>
      </c>
      <c r="B594" s="25" t="s">
        <v>25339</v>
      </c>
      <c r="C594"/>
      <c r="D594" s="25" t="s">
        <v>7261</v>
      </c>
      <c r="E594" s="25"/>
      <c r="F594" s="25" t="s">
        <v>7288</v>
      </c>
      <c r="G594" s="25" t="s">
        <v>24057</v>
      </c>
      <c r="H594" s="25" t="s">
        <v>8284</v>
      </c>
      <c r="I594" s="25" t="s">
        <v>24070</v>
      </c>
      <c r="J594" s="19">
        <v>44620</v>
      </c>
      <c r="K594" s="19"/>
      <c r="L594" s="54">
        <v>27850</v>
      </c>
      <c r="M594" s="25" t="s">
        <v>7230</v>
      </c>
      <c r="N594" s="25" t="s">
        <v>24060</v>
      </c>
      <c r="O594" s="25"/>
      <c r="P594" s="25" t="s">
        <v>25340</v>
      </c>
    </row>
    <row r="595" spans="1:16" ht="15">
      <c r="A595" s="25" t="s">
        <v>25341</v>
      </c>
      <c r="B595" s="25" t="s">
        <v>25341</v>
      </c>
      <c r="C595"/>
      <c r="D595" s="25" t="s">
        <v>7269</v>
      </c>
      <c r="E595" s="25"/>
      <c r="F595" s="25" t="s">
        <v>7288</v>
      </c>
      <c r="G595" s="25" t="s">
        <v>24057</v>
      </c>
      <c r="H595" s="25" t="s">
        <v>7273</v>
      </c>
      <c r="I595" s="25" t="s">
        <v>25342</v>
      </c>
      <c r="J595" s="19">
        <v>44620</v>
      </c>
      <c r="K595" s="19"/>
      <c r="L595" s="54">
        <v>5480.5</v>
      </c>
      <c r="M595" s="25" t="s">
        <v>7230</v>
      </c>
      <c r="N595" s="25" t="s">
        <v>24060</v>
      </c>
      <c r="O595" s="25"/>
      <c r="P595" s="25" t="s">
        <v>25343</v>
      </c>
    </row>
    <row r="596" spans="1:16" ht="15">
      <c r="A596" s="25" t="s">
        <v>25344</v>
      </c>
      <c r="B596" s="25" t="s">
        <v>25344</v>
      </c>
      <c r="C596"/>
      <c r="D596" s="25" t="s">
        <v>7425</v>
      </c>
      <c r="E596" s="25"/>
      <c r="F596" s="25" t="s">
        <v>7288</v>
      </c>
      <c r="G596" s="25" t="s">
        <v>24057</v>
      </c>
      <c r="H596" s="25" t="s">
        <v>8140</v>
      </c>
      <c r="I596" s="25" t="s">
        <v>25345</v>
      </c>
      <c r="J596" s="19">
        <v>44620</v>
      </c>
      <c r="K596" s="19"/>
      <c r="L596" s="54">
        <v>360</v>
      </c>
      <c r="M596" s="25" t="s">
        <v>7230</v>
      </c>
      <c r="N596" s="25" t="s">
        <v>24060</v>
      </c>
      <c r="O596" s="25"/>
      <c r="P596" s="25" t="s">
        <v>25346</v>
      </c>
    </row>
    <row r="597" spans="1:16" ht="15">
      <c r="A597" s="25" t="s">
        <v>25347</v>
      </c>
      <c r="B597" s="25" t="s">
        <v>25347</v>
      </c>
      <c r="C597"/>
      <c r="D597" s="25" t="s">
        <v>7425</v>
      </c>
      <c r="E597" s="25"/>
      <c r="F597" s="25" t="s">
        <v>7288</v>
      </c>
      <c r="G597" s="25" t="s">
        <v>24057</v>
      </c>
      <c r="H597" s="25" t="s">
        <v>8140</v>
      </c>
      <c r="I597" s="25" t="s">
        <v>24175</v>
      </c>
      <c r="J597" s="19">
        <v>44620</v>
      </c>
      <c r="K597" s="19"/>
      <c r="L597" s="54">
        <v>27429</v>
      </c>
      <c r="M597" s="25" t="s">
        <v>7230</v>
      </c>
      <c r="N597" s="25" t="s">
        <v>24060</v>
      </c>
      <c r="O597" s="25"/>
      <c r="P597" s="25" t="s">
        <v>25348</v>
      </c>
    </row>
    <row r="598" spans="1:16" ht="15">
      <c r="A598" s="25" t="s">
        <v>25349</v>
      </c>
      <c r="B598" s="25" t="s">
        <v>25349</v>
      </c>
      <c r="C598"/>
      <c r="D598" s="25" t="s">
        <v>7425</v>
      </c>
      <c r="E598" s="25"/>
      <c r="F598" s="25" t="s">
        <v>7288</v>
      </c>
      <c r="G598" s="25" t="s">
        <v>24057</v>
      </c>
      <c r="H598" s="25" t="s">
        <v>8140</v>
      </c>
      <c r="I598" s="25" t="s">
        <v>24591</v>
      </c>
      <c r="J598" s="19">
        <v>44620</v>
      </c>
      <c r="K598" s="19"/>
      <c r="L598" s="54">
        <v>2899</v>
      </c>
      <c r="M598" s="25" t="s">
        <v>7230</v>
      </c>
      <c r="N598" s="25" t="s">
        <v>24060</v>
      </c>
      <c r="O598" s="25"/>
      <c r="P598" s="25" t="s">
        <v>25350</v>
      </c>
    </row>
    <row r="599" spans="1:16" ht="15">
      <c r="A599" s="25" t="s">
        <v>25351</v>
      </c>
      <c r="B599" s="25" t="s">
        <v>25351</v>
      </c>
      <c r="C599"/>
      <c r="D599" s="25" t="s">
        <v>7425</v>
      </c>
      <c r="E599" s="25"/>
      <c r="F599" s="25" t="s">
        <v>7288</v>
      </c>
      <c r="G599" s="25" t="s">
        <v>24057</v>
      </c>
      <c r="H599" s="25" t="s">
        <v>8140</v>
      </c>
      <c r="I599" s="25" t="s">
        <v>24107</v>
      </c>
      <c r="J599" s="19">
        <v>44620</v>
      </c>
      <c r="K599" s="19"/>
      <c r="L599" s="54">
        <v>12712</v>
      </c>
      <c r="M599" s="25" t="s">
        <v>7230</v>
      </c>
      <c r="N599" s="25" t="s">
        <v>24060</v>
      </c>
      <c r="O599" s="25"/>
      <c r="P599" s="25" t="s">
        <v>25352</v>
      </c>
    </row>
    <row r="600" spans="1:16" ht="15">
      <c r="A600" s="25" t="s">
        <v>25353</v>
      </c>
      <c r="B600" s="25" t="s">
        <v>25353</v>
      </c>
      <c r="C600"/>
      <c r="D600" s="25" t="s">
        <v>7478</v>
      </c>
      <c r="E600" s="25"/>
      <c r="F600" s="25" t="s">
        <v>7288</v>
      </c>
      <c r="G600" s="25" t="s">
        <v>24057</v>
      </c>
      <c r="H600" s="25" t="s">
        <v>7492</v>
      </c>
      <c r="I600" s="25" t="s">
        <v>24948</v>
      </c>
      <c r="J600" s="19">
        <v>44620</v>
      </c>
      <c r="K600" s="19"/>
      <c r="L600" s="54">
        <v>23870</v>
      </c>
      <c r="M600" s="25" t="s">
        <v>7230</v>
      </c>
      <c r="N600" s="25" t="s">
        <v>24060</v>
      </c>
      <c r="O600" s="25"/>
      <c r="P600" s="25" t="s">
        <v>25354</v>
      </c>
    </row>
    <row r="601" spans="1:16" ht="15">
      <c r="A601" s="25" t="s">
        <v>25355</v>
      </c>
      <c r="B601" s="25" t="s">
        <v>25355</v>
      </c>
      <c r="C601"/>
      <c r="D601" s="25" t="s">
        <v>7425</v>
      </c>
      <c r="E601" s="25"/>
      <c r="F601" s="25" t="s">
        <v>7288</v>
      </c>
      <c r="G601" s="25" t="s">
        <v>24057</v>
      </c>
      <c r="H601" s="25" t="s">
        <v>8140</v>
      </c>
      <c r="I601" s="25" t="s">
        <v>24153</v>
      </c>
      <c r="J601" s="19">
        <v>44620</v>
      </c>
      <c r="K601" s="19"/>
      <c r="L601" s="54">
        <v>25800</v>
      </c>
      <c r="M601" s="25" t="s">
        <v>7230</v>
      </c>
      <c r="N601" s="25" t="s">
        <v>24060</v>
      </c>
      <c r="O601" s="25"/>
      <c r="P601" s="25" t="s">
        <v>25356</v>
      </c>
    </row>
    <row r="602" spans="1:16" ht="15">
      <c r="A602" s="25" t="s">
        <v>25357</v>
      </c>
      <c r="B602" s="25" t="s">
        <v>25357</v>
      </c>
      <c r="C602"/>
      <c r="D602" s="25" t="s">
        <v>7425</v>
      </c>
      <c r="E602" s="25"/>
      <c r="F602" s="25" t="s">
        <v>7288</v>
      </c>
      <c r="G602" s="25" t="s">
        <v>24057</v>
      </c>
      <c r="H602" s="25" t="s">
        <v>8140</v>
      </c>
      <c r="I602" s="25" t="s">
        <v>24175</v>
      </c>
      <c r="J602" s="19">
        <v>44620</v>
      </c>
      <c r="K602" s="19"/>
      <c r="L602" s="54">
        <v>27429</v>
      </c>
      <c r="M602" s="25" t="s">
        <v>7230</v>
      </c>
      <c r="N602" s="25" t="s">
        <v>24060</v>
      </c>
      <c r="O602" s="25"/>
      <c r="P602" s="25" t="s">
        <v>25358</v>
      </c>
    </row>
    <row r="603" spans="1:16" ht="15">
      <c r="A603" s="25" t="s">
        <v>25359</v>
      </c>
      <c r="B603" s="25" t="s">
        <v>25359</v>
      </c>
      <c r="C603"/>
      <c r="D603" s="25" t="s">
        <v>7478</v>
      </c>
      <c r="E603" s="25"/>
      <c r="F603" s="25" t="s">
        <v>7288</v>
      </c>
      <c r="G603" s="25" t="s">
        <v>24057</v>
      </c>
      <c r="H603" s="25" t="s">
        <v>8140</v>
      </c>
      <c r="I603" s="25" t="s">
        <v>24122</v>
      </c>
      <c r="J603" s="19">
        <v>44620</v>
      </c>
      <c r="K603" s="19"/>
      <c r="L603" s="54">
        <v>6780</v>
      </c>
      <c r="M603" s="25" t="s">
        <v>7230</v>
      </c>
      <c r="N603" s="25" t="s">
        <v>24060</v>
      </c>
      <c r="O603" s="25"/>
      <c r="P603" s="25" t="s">
        <v>25360</v>
      </c>
    </row>
    <row r="604" spans="1:16" ht="15">
      <c r="A604" s="25" t="s">
        <v>25361</v>
      </c>
      <c r="B604" s="25" t="s">
        <v>25361</v>
      </c>
      <c r="C604"/>
      <c r="D604" s="25" t="s">
        <v>8814</v>
      </c>
      <c r="E604" s="25"/>
      <c r="F604" s="25" t="s">
        <v>7288</v>
      </c>
      <c r="G604" s="25" t="s">
        <v>24057</v>
      </c>
      <c r="H604" s="25" t="s">
        <v>8443</v>
      </c>
      <c r="I604" s="25" t="s">
        <v>24205</v>
      </c>
      <c r="J604" s="19">
        <v>44620</v>
      </c>
      <c r="K604" s="19"/>
      <c r="L604" s="54">
        <v>5085</v>
      </c>
      <c r="M604" s="25" t="s">
        <v>7230</v>
      </c>
      <c r="N604" s="25" t="s">
        <v>24060</v>
      </c>
      <c r="O604" s="25"/>
      <c r="P604" s="25" t="s">
        <v>25362</v>
      </c>
    </row>
    <row r="605" spans="1:16" ht="15">
      <c r="A605" s="25" t="s">
        <v>25363</v>
      </c>
      <c r="B605" s="25" t="s">
        <v>25363</v>
      </c>
      <c r="C605"/>
      <c r="D605" s="25" t="s">
        <v>7261</v>
      </c>
      <c r="E605" s="25"/>
      <c r="F605" s="25" t="s">
        <v>7288</v>
      </c>
      <c r="G605" s="25" t="s">
        <v>24057</v>
      </c>
      <c r="H605" s="25" t="s">
        <v>8755</v>
      </c>
      <c r="I605" s="25" t="s">
        <v>24082</v>
      </c>
      <c r="J605" s="19">
        <v>44620</v>
      </c>
      <c r="K605" s="19"/>
      <c r="L605" s="54">
        <v>12387.87</v>
      </c>
      <c r="M605" s="25" t="s">
        <v>7230</v>
      </c>
      <c r="N605" s="25" t="s">
        <v>24060</v>
      </c>
      <c r="O605" s="25"/>
      <c r="P605" s="25" t="s">
        <v>25364</v>
      </c>
    </row>
    <row r="606" spans="1:16" ht="15">
      <c r="A606" s="25" t="s">
        <v>25365</v>
      </c>
      <c r="B606" s="25" t="s">
        <v>25365</v>
      </c>
      <c r="C606"/>
      <c r="D606" s="25" t="s">
        <v>10104</v>
      </c>
      <c r="E606" s="25"/>
      <c r="F606" s="25" t="s">
        <v>7288</v>
      </c>
      <c r="G606" s="25" t="s">
        <v>24057</v>
      </c>
      <c r="H606" s="25" t="s">
        <v>10105</v>
      </c>
      <c r="I606" s="25" t="s">
        <v>24122</v>
      </c>
      <c r="J606" s="19">
        <v>44621</v>
      </c>
      <c r="K606" s="19"/>
      <c r="L606" s="54">
        <v>1442.19</v>
      </c>
      <c r="M606" s="25" t="s">
        <v>7230</v>
      </c>
      <c r="N606" s="25" t="s">
        <v>24060</v>
      </c>
      <c r="O606" s="25"/>
      <c r="P606" s="25" t="s">
        <v>25366</v>
      </c>
    </row>
    <row r="607" spans="1:16" ht="15">
      <c r="A607" s="25" t="s">
        <v>25367</v>
      </c>
      <c r="B607" s="25" t="s">
        <v>25367</v>
      </c>
      <c r="C607"/>
      <c r="D607" s="25" t="s">
        <v>10104</v>
      </c>
      <c r="E607" s="25"/>
      <c r="F607" s="25" t="s">
        <v>7288</v>
      </c>
      <c r="G607" s="25" t="s">
        <v>24057</v>
      </c>
      <c r="H607" s="25" t="s">
        <v>10105</v>
      </c>
      <c r="I607" s="25" t="s">
        <v>24122</v>
      </c>
      <c r="J607" s="19">
        <v>44621</v>
      </c>
      <c r="K607" s="19"/>
      <c r="L607" s="54">
        <v>3261.94</v>
      </c>
      <c r="M607" s="25" t="s">
        <v>7230</v>
      </c>
      <c r="N607" s="25" t="s">
        <v>24060</v>
      </c>
      <c r="O607" s="25"/>
      <c r="P607" s="25" t="s">
        <v>25368</v>
      </c>
    </row>
    <row r="608" spans="1:16" ht="15">
      <c r="A608" s="25" t="s">
        <v>25369</v>
      </c>
      <c r="B608" s="25" t="s">
        <v>25369</v>
      </c>
      <c r="C608" s="22">
        <v>1</v>
      </c>
      <c r="D608" s="25" t="s">
        <v>10104</v>
      </c>
      <c r="E608" s="25"/>
      <c r="F608" s="25" t="s">
        <v>7288</v>
      </c>
      <c r="G608" s="25" t="s">
        <v>24057</v>
      </c>
      <c r="H608" s="25" t="s">
        <v>10105</v>
      </c>
      <c r="I608" s="25" t="s">
        <v>24122</v>
      </c>
      <c r="J608" s="19">
        <v>44621</v>
      </c>
      <c r="K608" s="19"/>
      <c r="L608" s="54">
        <v>24057.94</v>
      </c>
      <c r="M608" s="25" t="s">
        <v>7230</v>
      </c>
      <c r="N608" s="25" t="s">
        <v>24060</v>
      </c>
      <c r="O608" s="25"/>
      <c r="P608" s="25" t="s">
        <v>25370</v>
      </c>
    </row>
    <row r="609" spans="1:16" ht="15">
      <c r="A609" s="25" t="s">
        <v>25371</v>
      </c>
      <c r="B609" s="25" t="s">
        <v>25371</v>
      </c>
      <c r="C609"/>
      <c r="D609" s="25" t="s">
        <v>7261</v>
      </c>
      <c r="E609" s="25"/>
      <c r="F609" s="25" t="s">
        <v>7288</v>
      </c>
      <c r="G609" s="25" t="s">
        <v>24057</v>
      </c>
      <c r="H609" s="25" t="s">
        <v>7273</v>
      </c>
      <c r="I609" s="25" t="s">
        <v>24082</v>
      </c>
      <c r="J609" s="19">
        <v>44621</v>
      </c>
      <c r="K609" s="19"/>
      <c r="L609" s="54">
        <v>25855</v>
      </c>
      <c r="M609" s="25" t="s">
        <v>7230</v>
      </c>
      <c r="N609" s="25" t="s">
        <v>24060</v>
      </c>
      <c r="O609" s="25"/>
      <c r="P609" s="25" t="s">
        <v>25372</v>
      </c>
    </row>
    <row r="610" spans="1:16" ht="15">
      <c r="A610" s="25" t="s">
        <v>25373</v>
      </c>
      <c r="B610" s="25" t="s">
        <v>25373</v>
      </c>
      <c r="C610"/>
      <c r="D610" s="25" t="s">
        <v>7261</v>
      </c>
      <c r="E610" s="25"/>
      <c r="F610" s="25" t="s">
        <v>7288</v>
      </c>
      <c r="G610" s="25" t="s">
        <v>24057</v>
      </c>
      <c r="H610" s="25" t="s">
        <v>7273</v>
      </c>
      <c r="I610" s="25" t="s">
        <v>24668</v>
      </c>
      <c r="J610" s="19">
        <v>44621</v>
      </c>
      <c r="K610" s="19"/>
      <c r="L610" s="54">
        <v>9765.08</v>
      </c>
      <c r="M610" s="25" t="s">
        <v>7230</v>
      </c>
      <c r="N610" s="25" t="s">
        <v>24060</v>
      </c>
      <c r="O610" s="25"/>
      <c r="P610" s="25" t="s">
        <v>25374</v>
      </c>
    </row>
    <row r="611" spans="1:16" ht="15">
      <c r="A611" s="25" t="s">
        <v>25375</v>
      </c>
      <c r="B611" s="25" t="s">
        <v>25375</v>
      </c>
      <c r="C611"/>
      <c r="D611" s="25" t="s">
        <v>7313</v>
      </c>
      <c r="E611" s="25"/>
      <c r="F611" s="25" t="s">
        <v>7288</v>
      </c>
      <c r="G611" s="25" t="s">
        <v>24057</v>
      </c>
      <c r="H611" s="25" t="s">
        <v>8140</v>
      </c>
      <c r="I611" s="25" t="s">
        <v>24205</v>
      </c>
      <c r="J611" s="19">
        <v>44621</v>
      </c>
      <c r="K611" s="19"/>
      <c r="L611" s="54">
        <v>10749.96</v>
      </c>
      <c r="M611" s="25" t="s">
        <v>7230</v>
      </c>
      <c r="N611" s="25" t="s">
        <v>24060</v>
      </c>
      <c r="O611" s="25"/>
      <c r="P611" s="25" t="s">
        <v>25376</v>
      </c>
    </row>
    <row r="612" spans="1:16" ht="15">
      <c r="A612" s="25" t="s">
        <v>25377</v>
      </c>
      <c r="B612" s="25" t="s">
        <v>25377</v>
      </c>
      <c r="C612"/>
      <c r="D612" s="25" t="s">
        <v>7261</v>
      </c>
      <c r="E612" s="25"/>
      <c r="F612" s="25" t="s">
        <v>24833</v>
      </c>
      <c r="G612" s="25" t="s">
        <v>24057</v>
      </c>
      <c r="H612" s="25" t="s">
        <v>9607</v>
      </c>
      <c r="I612" s="25" t="s">
        <v>25196</v>
      </c>
      <c r="J612" s="19">
        <v>44621</v>
      </c>
      <c r="K612" s="19"/>
      <c r="L612" s="54">
        <v>827</v>
      </c>
      <c r="M612" s="25" t="s">
        <v>7230</v>
      </c>
      <c r="N612" s="25" t="s">
        <v>24060</v>
      </c>
      <c r="O612" s="25"/>
      <c r="P612" s="25"/>
    </row>
    <row r="613" spans="1:16" ht="15">
      <c r="A613" s="25" t="s">
        <v>25378</v>
      </c>
      <c r="B613" s="25" t="s">
        <v>25378</v>
      </c>
      <c r="C613"/>
      <c r="D613" s="25" t="s">
        <v>7425</v>
      </c>
      <c r="E613" s="25"/>
      <c r="F613" s="25" t="s">
        <v>7288</v>
      </c>
      <c r="G613" s="25" t="s">
        <v>24057</v>
      </c>
      <c r="H613" s="25" t="s">
        <v>8140</v>
      </c>
      <c r="I613" s="25" t="s">
        <v>24205</v>
      </c>
      <c r="J613" s="19">
        <v>44621</v>
      </c>
      <c r="K613" s="19"/>
      <c r="L613" s="54">
        <v>2950</v>
      </c>
      <c r="M613" s="25" t="s">
        <v>7230</v>
      </c>
      <c r="N613" s="25" t="s">
        <v>24060</v>
      </c>
      <c r="O613" s="25"/>
      <c r="P613" s="25" t="s">
        <v>25379</v>
      </c>
    </row>
    <row r="614" spans="1:16" ht="15">
      <c r="A614" s="25" t="s">
        <v>25380</v>
      </c>
      <c r="B614" s="25" t="s">
        <v>25380</v>
      </c>
      <c r="C614" s="22">
        <v>1</v>
      </c>
      <c r="D614" s="25" t="s">
        <v>7478</v>
      </c>
      <c r="E614" s="25"/>
      <c r="F614" s="25" t="s">
        <v>7288</v>
      </c>
      <c r="G614" s="25" t="s">
        <v>24057</v>
      </c>
      <c r="H614" s="25" t="s">
        <v>7500</v>
      </c>
      <c r="I614" s="25" t="s">
        <v>24169</v>
      </c>
      <c r="J614" s="19">
        <v>44621</v>
      </c>
      <c r="K614" s="19"/>
      <c r="L614" s="54">
        <v>37845</v>
      </c>
      <c r="M614" s="25" t="s">
        <v>7230</v>
      </c>
      <c r="N614" s="25" t="s">
        <v>24060</v>
      </c>
      <c r="O614" s="25"/>
      <c r="P614" s="25" t="s">
        <v>25381</v>
      </c>
    </row>
    <row r="615" spans="1:16" ht="15">
      <c r="A615" s="25" t="s">
        <v>25382</v>
      </c>
      <c r="B615" s="25" t="s">
        <v>25382</v>
      </c>
      <c r="C615"/>
      <c r="D615" s="25" t="s">
        <v>7261</v>
      </c>
      <c r="E615" s="25"/>
      <c r="F615" s="25" t="s">
        <v>7288</v>
      </c>
      <c r="G615" s="25" t="s">
        <v>24057</v>
      </c>
      <c r="H615" s="25" t="s">
        <v>8284</v>
      </c>
      <c r="I615" s="25" t="s">
        <v>24070</v>
      </c>
      <c r="J615" s="19">
        <v>44621</v>
      </c>
      <c r="K615" s="19"/>
      <c r="L615" s="54">
        <v>27850</v>
      </c>
      <c r="M615" s="25" t="s">
        <v>7230</v>
      </c>
      <c r="N615" s="25" t="s">
        <v>24060</v>
      </c>
      <c r="O615" s="25"/>
      <c r="P615" s="25" t="s">
        <v>25383</v>
      </c>
    </row>
    <row r="616" spans="1:16" ht="15">
      <c r="A616" s="25" t="s">
        <v>25384</v>
      </c>
      <c r="B616" s="25" t="s">
        <v>25384</v>
      </c>
      <c r="C616"/>
      <c r="D616" s="25" t="s">
        <v>7425</v>
      </c>
      <c r="E616" s="25"/>
      <c r="F616" s="25" t="s">
        <v>7288</v>
      </c>
      <c r="G616" s="25" t="s">
        <v>24057</v>
      </c>
      <c r="H616" s="25" t="s">
        <v>8140</v>
      </c>
      <c r="I616" s="25" t="s">
        <v>24205</v>
      </c>
      <c r="J616" s="19">
        <v>44622</v>
      </c>
      <c r="K616" s="19"/>
      <c r="L616" s="54">
        <v>4894.76</v>
      </c>
      <c r="M616" s="25" t="s">
        <v>7230</v>
      </c>
      <c r="N616" s="25" t="s">
        <v>24060</v>
      </c>
      <c r="O616" s="25"/>
      <c r="P616" s="25" t="s">
        <v>25385</v>
      </c>
    </row>
    <row r="617" spans="1:16" ht="15">
      <c r="A617" s="25" t="s">
        <v>25386</v>
      </c>
      <c r="B617" s="25" t="s">
        <v>25386</v>
      </c>
      <c r="C617"/>
      <c r="D617" s="25" t="s">
        <v>7478</v>
      </c>
      <c r="E617" s="25"/>
      <c r="F617" s="25" t="s">
        <v>7288</v>
      </c>
      <c r="G617" s="25" t="s">
        <v>24057</v>
      </c>
      <c r="H617" s="25" t="s">
        <v>8140</v>
      </c>
      <c r="I617" s="25" t="s">
        <v>24059</v>
      </c>
      <c r="J617" s="19">
        <v>44621</v>
      </c>
      <c r="K617" s="19"/>
      <c r="L617" s="54">
        <v>129170</v>
      </c>
      <c r="M617" s="25" t="s">
        <v>7230</v>
      </c>
      <c r="N617" s="25" t="s">
        <v>24060</v>
      </c>
      <c r="O617" s="25"/>
      <c r="P617" s="25" t="s">
        <v>25387</v>
      </c>
    </row>
    <row r="618" spans="1:16" ht="15">
      <c r="A618" s="25" t="s">
        <v>25388</v>
      </c>
      <c r="B618" s="25" t="s">
        <v>25388</v>
      </c>
      <c r="C618"/>
      <c r="D618" s="25" t="s">
        <v>7261</v>
      </c>
      <c r="E618" s="25"/>
      <c r="F618" s="25" t="s">
        <v>7288</v>
      </c>
      <c r="G618" s="25" t="s">
        <v>24057</v>
      </c>
      <c r="H618" s="25" t="s">
        <v>9339</v>
      </c>
      <c r="I618" s="25" t="s">
        <v>24070</v>
      </c>
      <c r="J618" s="19">
        <v>44621</v>
      </c>
      <c r="K618" s="19"/>
      <c r="L618" s="54">
        <v>1550</v>
      </c>
      <c r="M618" s="25" t="s">
        <v>7230</v>
      </c>
      <c r="N618" s="25" t="s">
        <v>24060</v>
      </c>
      <c r="O618" s="25"/>
      <c r="P618" s="25" t="s">
        <v>25389</v>
      </c>
    </row>
    <row r="619" spans="1:16" ht="15">
      <c r="A619" s="25" t="s">
        <v>25390</v>
      </c>
      <c r="B619" s="25" t="s">
        <v>25390</v>
      </c>
      <c r="C619"/>
      <c r="D619" s="25" t="s">
        <v>7269</v>
      </c>
      <c r="E619" s="25"/>
      <c r="F619" s="25" t="s">
        <v>7288</v>
      </c>
      <c r="G619" s="25" t="s">
        <v>24057</v>
      </c>
      <c r="H619" s="25" t="s">
        <v>8140</v>
      </c>
      <c r="I619" s="25" t="s">
        <v>24181</v>
      </c>
      <c r="J619" s="19">
        <v>44621</v>
      </c>
      <c r="K619" s="19"/>
      <c r="L619" s="54">
        <v>59895</v>
      </c>
      <c r="M619" s="25" t="s">
        <v>7230</v>
      </c>
      <c r="N619" s="25" t="s">
        <v>24060</v>
      </c>
      <c r="O619" s="25"/>
      <c r="P619" s="25" t="s">
        <v>25391</v>
      </c>
    </row>
    <row r="620" spans="1:16" ht="15">
      <c r="A620" s="25" t="s">
        <v>25392</v>
      </c>
      <c r="B620" s="25" t="s">
        <v>25392</v>
      </c>
      <c r="C620"/>
      <c r="D620" s="25" t="s">
        <v>7261</v>
      </c>
      <c r="E620" s="25"/>
      <c r="F620" s="25" t="s">
        <v>7288</v>
      </c>
      <c r="G620" s="25" t="s">
        <v>24057</v>
      </c>
      <c r="H620" s="25" t="s">
        <v>8443</v>
      </c>
      <c r="I620" s="25" t="s">
        <v>24143</v>
      </c>
      <c r="J620" s="19">
        <v>44622</v>
      </c>
      <c r="K620" s="19"/>
      <c r="L620" s="54">
        <v>14975</v>
      </c>
      <c r="M620" s="25" t="s">
        <v>7230</v>
      </c>
      <c r="N620" s="25" t="s">
        <v>24060</v>
      </c>
      <c r="O620" s="25"/>
      <c r="P620" s="25" t="s">
        <v>25393</v>
      </c>
    </row>
    <row r="621" spans="1:16" ht="15">
      <c r="A621" s="25" t="s">
        <v>25394</v>
      </c>
      <c r="B621" s="25" t="s">
        <v>25394</v>
      </c>
      <c r="C621"/>
      <c r="D621" s="25" t="s">
        <v>7261</v>
      </c>
      <c r="E621" s="25"/>
      <c r="F621" s="25" t="s">
        <v>7288</v>
      </c>
      <c r="G621" s="25" t="s">
        <v>24057</v>
      </c>
      <c r="H621" s="25" t="s">
        <v>10212</v>
      </c>
      <c r="I621" s="25" t="s">
        <v>24224</v>
      </c>
      <c r="J621" s="19">
        <v>44622</v>
      </c>
      <c r="K621" s="19"/>
      <c r="L621" s="54">
        <v>5848.85</v>
      </c>
      <c r="M621" s="25" t="s">
        <v>7230</v>
      </c>
      <c r="N621" s="25" t="s">
        <v>24060</v>
      </c>
      <c r="O621" s="25"/>
      <c r="P621" s="25" t="s">
        <v>25395</v>
      </c>
    </row>
    <row r="622" spans="1:16" ht="15">
      <c r="A622" s="25" t="s">
        <v>25396</v>
      </c>
      <c r="B622" s="25" t="s">
        <v>25396</v>
      </c>
      <c r="C622"/>
      <c r="D622" s="25" t="s">
        <v>7261</v>
      </c>
      <c r="E622" s="25"/>
      <c r="F622" s="25" t="s">
        <v>7288</v>
      </c>
      <c r="G622" s="25" t="s">
        <v>24057</v>
      </c>
      <c r="H622" s="25" t="s">
        <v>10212</v>
      </c>
      <c r="I622" s="25" t="s">
        <v>24224</v>
      </c>
      <c r="J622" s="19">
        <v>44622</v>
      </c>
      <c r="K622" s="19"/>
      <c r="L622" s="54">
        <v>6436.18</v>
      </c>
      <c r="M622" s="25" t="s">
        <v>7230</v>
      </c>
      <c r="N622" s="25" t="s">
        <v>24060</v>
      </c>
      <c r="O622" s="25"/>
      <c r="P622" s="25" t="s">
        <v>25397</v>
      </c>
    </row>
    <row r="623" spans="1:16" ht="15">
      <c r="A623" s="25" t="s">
        <v>25398</v>
      </c>
      <c r="B623" s="25" t="s">
        <v>25398</v>
      </c>
      <c r="C623"/>
      <c r="D623" s="25" t="s">
        <v>7269</v>
      </c>
      <c r="E623" s="25"/>
      <c r="F623" s="25" t="s">
        <v>7288</v>
      </c>
      <c r="G623" s="25" t="s">
        <v>24057</v>
      </c>
      <c r="H623" s="25" t="s">
        <v>8140</v>
      </c>
      <c r="I623" s="25" t="s">
        <v>24712</v>
      </c>
      <c r="J623" s="19">
        <v>44622</v>
      </c>
      <c r="K623" s="19"/>
      <c r="L623" s="54">
        <v>10170</v>
      </c>
      <c r="M623" s="25" t="s">
        <v>7230</v>
      </c>
      <c r="N623" s="25" t="s">
        <v>24060</v>
      </c>
      <c r="O623" s="25"/>
      <c r="P623" s="25" t="s">
        <v>25399</v>
      </c>
    </row>
    <row r="624" spans="1:16" ht="15">
      <c r="A624" s="25" t="s">
        <v>25400</v>
      </c>
      <c r="B624" s="25" t="s">
        <v>25400</v>
      </c>
      <c r="C624"/>
      <c r="D624" s="25" t="s">
        <v>7261</v>
      </c>
      <c r="E624" s="25"/>
      <c r="F624" s="25" t="s">
        <v>7288</v>
      </c>
      <c r="G624" s="25" t="s">
        <v>24057</v>
      </c>
      <c r="H624" s="25" t="s">
        <v>10212</v>
      </c>
      <c r="I624" s="25" t="s">
        <v>24224</v>
      </c>
      <c r="J624" s="19">
        <v>44622</v>
      </c>
      <c r="K624" s="19"/>
      <c r="L624" s="54">
        <v>6817.18</v>
      </c>
      <c r="M624" s="25" t="s">
        <v>7230</v>
      </c>
      <c r="N624" s="25" t="s">
        <v>24060</v>
      </c>
      <c r="O624" s="25"/>
      <c r="P624" s="25" t="s">
        <v>25401</v>
      </c>
    </row>
    <row r="625" spans="1:16" ht="15">
      <c r="A625" s="25" t="s">
        <v>25402</v>
      </c>
      <c r="B625" s="25" t="s">
        <v>25402</v>
      </c>
      <c r="C625"/>
      <c r="D625" s="25" t="s">
        <v>7261</v>
      </c>
      <c r="E625" s="25"/>
      <c r="F625" s="25" t="s">
        <v>7288</v>
      </c>
      <c r="G625" s="25" t="s">
        <v>24057</v>
      </c>
      <c r="H625" s="25" t="s">
        <v>9406</v>
      </c>
      <c r="I625" s="25" t="s">
        <v>24150</v>
      </c>
      <c r="J625" s="19">
        <v>44623</v>
      </c>
      <c r="K625" s="19"/>
      <c r="L625" s="54">
        <v>1652.98</v>
      </c>
      <c r="M625" s="25" t="s">
        <v>7230</v>
      </c>
      <c r="N625" s="25" t="s">
        <v>24060</v>
      </c>
      <c r="O625" s="25"/>
      <c r="P625" s="25" t="s">
        <v>25403</v>
      </c>
    </row>
    <row r="626" spans="1:16" ht="15">
      <c r="A626" s="25" t="s">
        <v>25404</v>
      </c>
      <c r="B626" s="25" t="s">
        <v>25404</v>
      </c>
      <c r="C626"/>
      <c r="D626" s="25" t="s">
        <v>7261</v>
      </c>
      <c r="E626" s="25"/>
      <c r="F626" s="25" t="s">
        <v>7288</v>
      </c>
      <c r="G626" s="25" t="s">
        <v>24057</v>
      </c>
      <c r="H626" s="25" t="s">
        <v>10212</v>
      </c>
      <c r="I626" s="25" t="s">
        <v>24224</v>
      </c>
      <c r="J626" s="19">
        <v>44622</v>
      </c>
      <c r="K626" s="19"/>
      <c r="L626" s="54">
        <v>7884.14</v>
      </c>
      <c r="M626" s="25" t="s">
        <v>7230</v>
      </c>
      <c r="N626" s="25" t="s">
        <v>24060</v>
      </c>
      <c r="O626" s="25"/>
      <c r="P626" s="25" t="s">
        <v>25405</v>
      </c>
    </row>
    <row r="627" spans="1:16" ht="15">
      <c r="A627" s="25" t="s">
        <v>25406</v>
      </c>
      <c r="B627" s="25" t="s">
        <v>25406</v>
      </c>
      <c r="C627"/>
      <c r="D627" s="25" t="s">
        <v>7252</v>
      </c>
      <c r="E627" s="25"/>
      <c r="F627" s="25" t="s">
        <v>7288</v>
      </c>
      <c r="G627" s="25" t="s">
        <v>24057</v>
      </c>
      <c r="H627" s="25" t="s">
        <v>7400</v>
      </c>
      <c r="I627" s="25" t="s">
        <v>24070</v>
      </c>
      <c r="J627" s="19">
        <v>44622</v>
      </c>
      <c r="K627" s="19"/>
      <c r="L627" s="54">
        <v>8094.93</v>
      </c>
      <c r="M627" s="25" t="s">
        <v>7230</v>
      </c>
      <c r="N627" s="25" t="s">
        <v>24060</v>
      </c>
      <c r="O627" s="25"/>
      <c r="P627" s="25" t="s">
        <v>25407</v>
      </c>
    </row>
    <row r="628" spans="1:16" ht="15">
      <c r="A628" s="25" t="s">
        <v>25408</v>
      </c>
      <c r="B628" s="25" t="s">
        <v>25408</v>
      </c>
      <c r="C628"/>
      <c r="D628" s="25" t="s">
        <v>10059</v>
      </c>
      <c r="E628" s="25"/>
      <c r="F628" s="25" t="s">
        <v>7288</v>
      </c>
      <c r="G628" s="25" t="s">
        <v>24057</v>
      </c>
      <c r="H628" s="25" t="s">
        <v>7500</v>
      </c>
      <c r="I628" s="25" t="s">
        <v>24205</v>
      </c>
      <c r="J628" s="19">
        <v>44623</v>
      </c>
      <c r="K628" s="19"/>
      <c r="L628" s="54">
        <v>10140</v>
      </c>
      <c r="M628" s="25" t="s">
        <v>7230</v>
      </c>
      <c r="N628" s="25" t="s">
        <v>24060</v>
      </c>
      <c r="O628" s="25"/>
      <c r="P628" s="25" t="s">
        <v>25409</v>
      </c>
    </row>
    <row r="629" spans="1:16" ht="15">
      <c r="A629" s="25" t="s">
        <v>25410</v>
      </c>
      <c r="B629" s="25" t="s">
        <v>25410</v>
      </c>
      <c r="C629"/>
      <c r="D629" s="25" t="s">
        <v>8607</v>
      </c>
      <c r="E629" s="25"/>
      <c r="F629" s="25" t="s">
        <v>7288</v>
      </c>
      <c r="G629" s="25" t="s">
        <v>24057</v>
      </c>
      <c r="H629" s="25" t="s">
        <v>8868</v>
      </c>
      <c r="I629" s="25" t="s">
        <v>24070</v>
      </c>
      <c r="J629" s="19">
        <v>44623</v>
      </c>
      <c r="K629" s="19"/>
      <c r="L629" s="54">
        <v>1550</v>
      </c>
      <c r="M629" s="25" t="s">
        <v>7230</v>
      </c>
      <c r="N629" s="25" t="s">
        <v>24060</v>
      </c>
      <c r="O629" s="25"/>
      <c r="P629" s="25" t="s">
        <v>25411</v>
      </c>
    </row>
    <row r="630" spans="1:16" ht="15">
      <c r="A630" s="25" t="s">
        <v>25412</v>
      </c>
      <c r="B630" s="25" t="s">
        <v>25412</v>
      </c>
      <c r="C630"/>
      <c r="D630" s="25" t="s">
        <v>7261</v>
      </c>
      <c r="E630" s="25"/>
      <c r="F630" s="25" t="s">
        <v>7288</v>
      </c>
      <c r="G630" s="25" t="s">
        <v>24057</v>
      </c>
      <c r="H630" s="25" t="s">
        <v>8755</v>
      </c>
      <c r="I630" s="25" t="s">
        <v>24224</v>
      </c>
      <c r="J630" s="19">
        <v>44623</v>
      </c>
      <c r="K630" s="19"/>
      <c r="L630" s="54">
        <v>5172.17</v>
      </c>
      <c r="M630" s="25" t="s">
        <v>7230</v>
      </c>
      <c r="N630" s="25" t="s">
        <v>24060</v>
      </c>
      <c r="O630" s="25"/>
      <c r="P630" s="25" t="s">
        <v>25413</v>
      </c>
    </row>
    <row r="631" spans="1:16" ht="15">
      <c r="A631" s="25" t="s">
        <v>25414</v>
      </c>
      <c r="B631" s="25" t="s">
        <v>25414</v>
      </c>
      <c r="C631"/>
      <c r="D631" s="25" t="s">
        <v>7261</v>
      </c>
      <c r="E631" s="25"/>
      <c r="F631" s="25" t="s">
        <v>7288</v>
      </c>
      <c r="G631" s="25" t="s">
        <v>24057</v>
      </c>
      <c r="H631" s="25" t="s">
        <v>8755</v>
      </c>
      <c r="I631" s="25" t="s">
        <v>24224</v>
      </c>
      <c r="J631" s="19">
        <v>44623</v>
      </c>
      <c r="K631" s="19"/>
      <c r="L631" s="54">
        <v>5423.89</v>
      </c>
      <c r="M631" s="25" t="s">
        <v>7230</v>
      </c>
      <c r="N631" s="25" t="s">
        <v>24060</v>
      </c>
      <c r="O631" s="25"/>
      <c r="P631" s="25" t="s">
        <v>25415</v>
      </c>
    </row>
    <row r="632" spans="1:16" ht="15">
      <c r="A632" s="25" t="s">
        <v>25416</v>
      </c>
      <c r="B632" s="25" t="s">
        <v>25416</v>
      </c>
      <c r="C632"/>
      <c r="D632" s="25" t="s">
        <v>7261</v>
      </c>
      <c r="E632" s="25"/>
      <c r="F632" s="25" t="s">
        <v>7288</v>
      </c>
      <c r="G632" s="25" t="s">
        <v>24057</v>
      </c>
      <c r="H632" s="25" t="s">
        <v>8755</v>
      </c>
      <c r="I632" s="25" t="s">
        <v>24082</v>
      </c>
      <c r="J632" s="19">
        <v>44623</v>
      </c>
      <c r="K632" s="19"/>
      <c r="L632" s="54">
        <v>5348.26</v>
      </c>
      <c r="M632" s="25" t="s">
        <v>7230</v>
      </c>
      <c r="N632" s="25" t="s">
        <v>24060</v>
      </c>
      <c r="O632" s="25"/>
      <c r="P632" s="25" t="s">
        <v>25417</v>
      </c>
    </row>
    <row r="633" spans="1:16" ht="15">
      <c r="A633" s="25" t="s">
        <v>25418</v>
      </c>
      <c r="B633" s="25" t="s">
        <v>25418</v>
      </c>
      <c r="C633"/>
      <c r="D633" s="25" t="s">
        <v>7269</v>
      </c>
      <c r="E633" s="25"/>
      <c r="F633" s="25" t="s">
        <v>7288</v>
      </c>
      <c r="G633" s="25" t="s">
        <v>24057</v>
      </c>
      <c r="H633" s="25" t="s">
        <v>7492</v>
      </c>
      <c r="I633" s="25" t="s">
        <v>24948</v>
      </c>
      <c r="J633" s="19">
        <v>44623</v>
      </c>
      <c r="K633" s="19"/>
      <c r="L633" s="54">
        <v>5797</v>
      </c>
      <c r="M633" s="25" t="s">
        <v>7230</v>
      </c>
      <c r="N633" s="25" t="s">
        <v>24060</v>
      </c>
      <c r="O633" s="25"/>
      <c r="P633" s="25" t="s">
        <v>25419</v>
      </c>
    </row>
    <row r="634" spans="1:16" ht="15">
      <c r="A634" s="25" t="s">
        <v>25420</v>
      </c>
      <c r="B634" s="25" t="s">
        <v>25420</v>
      </c>
      <c r="C634"/>
      <c r="D634" s="25" t="s">
        <v>10120</v>
      </c>
      <c r="E634" s="25"/>
      <c r="F634" s="25" t="s">
        <v>7288</v>
      </c>
      <c r="G634" s="25" t="s">
        <v>24057</v>
      </c>
      <c r="H634" s="25" t="s">
        <v>10122</v>
      </c>
      <c r="I634" s="25" t="s">
        <v>25421</v>
      </c>
      <c r="J634" s="19">
        <v>44623</v>
      </c>
      <c r="K634" s="19"/>
      <c r="L634" s="54">
        <v>147353</v>
      </c>
      <c r="M634" s="25" t="s">
        <v>7230</v>
      </c>
      <c r="N634" s="25" t="s">
        <v>24060</v>
      </c>
      <c r="O634" s="25"/>
      <c r="P634" s="25"/>
    </row>
    <row r="635" spans="1:16" ht="15">
      <c r="A635" s="25" t="s">
        <v>25422</v>
      </c>
      <c r="B635" s="25" t="s">
        <v>25422</v>
      </c>
      <c r="C635"/>
      <c r="D635" s="25" t="s">
        <v>8607</v>
      </c>
      <c r="E635" s="25"/>
      <c r="F635" s="25" t="s">
        <v>7288</v>
      </c>
      <c r="G635" s="25" t="s">
        <v>24057</v>
      </c>
      <c r="H635" s="25" t="s">
        <v>8868</v>
      </c>
      <c r="I635" s="25" t="s">
        <v>24070</v>
      </c>
      <c r="J635" s="19">
        <v>44623</v>
      </c>
      <c r="K635" s="19"/>
      <c r="L635" s="54">
        <v>2408.06</v>
      </c>
      <c r="M635" s="25" t="s">
        <v>7230</v>
      </c>
      <c r="N635" s="25" t="s">
        <v>24060</v>
      </c>
      <c r="O635" s="25"/>
      <c r="P635" s="25" t="s">
        <v>25423</v>
      </c>
    </row>
    <row r="636" spans="1:16" ht="15">
      <c r="A636" s="25" t="s">
        <v>25424</v>
      </c>
      <c r="B636" s="25" t="s">
        <v>25424</v>
      </c>
      <c r="C636"/>
      <c r="D636" s="25" t="s">
        <v>8607</v>
      </c>
      <c r="E636" s="25"/>
      <c r="F636" s="25" t="s">
        <v>7288</v>
      </c>
      <c r="G636" s="25" t="s">
        <v>24057</v>
      </c>
      <c r="H636" s="25" t="s">
        <v>8868</v>
      </c>
      <c r="I636" s="25" t="s">
        <v>24070</v>
      </c>
      <c r="J636" s="19">
        <v>44623</v>
      </c>
      <c r="K636" s="19"/>
      <c r="L636" s="54">
        <v>2489.98</v>
      </c>
      <c r="M636" s="25" t="s">
        <v>7230</v>
      </c>
      <c r="N636" s="25" t="s">
        <v>24060</v>
      </c>
      <c r="O636" s="25"/>
      <c r="P636" s="25" t="s">
        <v>25425</v>
      </c>
    </row>
    <row r="637" spans="1:16" ht="15">
      <c r="A637" s="25" t="s">
        <v>25426</v>
      </c>
      <c r="B637" s="25" t="s">
        <v>25426</v>
      </c>
      <c r="C637"/>
      <c r="D637" s="25" t="s">
        <v>7261</v>
      </c>
      <c r="E637" s="25"/>
      <c r="F637" s="25" t="s">
        <v>7288</v>
      </c>
      <c r="G637" s="25" t="s">
        <v>24057</v>
      </c>
      <c r="H637" s="25" t="s">
        <v>10212</v>
      </c>
      <c r="I637" s="25" t="s">
        <v>24224</v>
      </c>
      <c r="J637" s="19">
        <v>44623</v>
      </c>
      <c r="K637" s="19"/>
      <c r="L637" s="54">
        <v>6161.33</v>
      </c>
      <c r="M637" s="25" t="s">
        <v>7230</v>
      </c>
      <c r="N637" s="25" t="s">
        <v>24060</v>
      </c>
      <c r="O637" s="25"/>
      <c r="P637" s="25" t="s">
        <v>25427</v>
      </c>
    </row>
    <row r="638" spans="1:16" ht="15">
      <c r="A638" s="25" t="s">
        <v>25428</v>
      </c>
      <c r="B638" s="25" t="s">
        <v>25428</v>
      </c>
      <c r="C638"/>
      <c r="D638" s="25" t="s">
        <v>8607</v>
      </c>
      <c r="E638" s="25"/>
      <c r="F638" s="25" t="s">
        <v>7288</v>
      </c>
      <c r="G638" s="25" t="s">
        <v>24057</v>
      </c>
      <c r="H638" s="25" t="s">
        <v>8868</v>
      </c>
      <c r="I638" s="25" t="s">
        <v>24070</v>
      </c>
      <c r="J638" s="19">
        <v>44623</v>
      </c>
      <c r="K638" s="19"/>
      <c r="L638" s="54">
        <v>2489.7800000000002</v>
      </c>
      <c r="M638" s="25" t="s">
        <v>7230</v>
      </c>
      <c r="N638" s="25" t="s">
        <v>24060</v>
      </c>
      <c r="O638" s="25"/>
      <c r="P638" s="25" t="s">
        <v>25429</v>
      </c>
    </row>
    <row r="639" spans="1:16" ht="15">
      <c r="A639" s="25" t="s">
        <v>25430</v>
      </c>
      <c r="B639" s="25" t="s">
        <v>25430</v>
      </c>
      <c r="C639"/>
      <c r="D639" s="25" t="s">
        <v>7269</v>
      </c>
      <c r="E639" s="25"/>
      <c r="F639" s="25" t="s">
        <v>7983</v>
      </c>
      <c r="G639" s="25" t="s">
        <v>24057</v>
      </c>
      <c r="H639" s="25" t="s">
        <v>8443</v>
      </c>
      <c r="I639" s="25" t="s">
        <v>25281</v>
      </c>
      <c r="J639" s="19">
        <v>44623</v>
      </c>
      <c r="K639" s="19"/>
      <c r="L639" s="54">
        <v>152380</v>
      </c>
      <c r="M639" s="25" t="s">
        <v>7230</v>
      </c>
      <c r="N639" s="25" t="s">
        <v>24060</v>
      </c>
      <c r="O639" s="25"/>
      <c r="P639" s="25" t="s">
        <v>25431</v>
      </c>
    </row>
    <row r="640" spans="1:16" ht="15">
      <c r="A640" s="25" t="s">
        <v>25432</v>
      </c>
      <c r="B640" s="25" t="s">
        <v>25432</v>
      </c>
      <c r="C640"/>
      <c r="D640" s="25" t="s">
        <v>8607</v>
      </c>
      <c r="E640" s="25"/>
      <c r="F640" s="25" t="s">
        <v>7288</v>
      </c>
      <c r="G640" s="25" t="s">
        <v>24057</v>
      </c>
      <c r="H640" s="25" t="s">
        <v>8868</v>
      </c>
      <c r="I640" s="25" t="s">
        <v>24070</v>
      </c>
      <c r="J640" s="19">
        <v>44623</v>
      </c>
      <c r="K640" s="19"/>
      <c r="L640" s="54">
        <v>2694.08</v>
      </c>
      <c r="M640" s="25" t="s">
        <v>7230</v>
      </c>
      <c r="N640" s="25" t="s">
        <v>24060</v>
      </c>
      <c r="O640" s="25"/>
      <c r="P640" s="25" t="s">
        <v>25433</v>
      </c>
    </row>
    <row r="641" spans="1:16" ht="15">
      <c r="A641" s="25" t="s">
        <v>25434</v>
      </c>
      <c r="B641" s="25" t="s">
        <v>25434</v>
      </c>
      <c r="C641"/>
      <c r="D641" s="25" t="s">
        <v>8607</v>
      </c>
      <c r="E641" s="25"/>
      <c r="F641" s="25" t="s">
        <v>7288</v>
      </c>
      <c r="G641" s="25" t="s">
        <v>24057</v>
      </c>
      <c r="H641" s="25" t="s">
        <v>8868</v>
      </c>
      <c r="I641" s="25" t="s">
        <v>24070</v>
      </c>
      <c r="J641" s="19">
        <v>44623</v>
      </c>
      <c r="K641" s="19"/>
      <c r="L641" s="54">
        <v>2489.7800000000002</v>
      </c>
      <c r="M641" s="25" t="s">
        <v>7230</v>
      </c>
      <c r="N641" s="25" t="s">
        <v>24060</v>
      </c>
      <c r="O641" s="25"/>
      <c r="P641" s="25" t="s">
        <v>25435</v>
      </c>
    </row>
    <row r="642" spans="1:16" ht="15">
      <c r="A642" s="25" t="s">
        <v>25436</v>
      </c>
      <c r="B642" s="25" t="s">
        <v>25436</v>
      </c>
      <c r="C642"/>
      <c r="D642" s="25" t="s">
        <v>7261</v>
      </c>
      <c r="E642" s="25"/>
      <c r="F642" s="25" t="s">
        <v>7288</v>
      </c>
      <c r="G642" s="25" t="s">
        <v>24057</v>
      </c>
      <c r="H642" s="25" t="s">
        <v>7345</v>
      </c>
      <c r="I642" s="25" t="s">
        <v>24122</v>
      </c>
      <c r="J642" s="19">
        <v>44623</v>
      </c>
      <c r="K642" s="19"/>
      <c r="L642" s="54">
        <v>2189</v>
      </c>
      <c r="M642" s="25" t="s">
        <v>7230</v>
      </c>
      <c r="N642" s="25" t="s">
        <v>24060</v>
      </c>
      <c r="O642" s="25"/>
      <c r="P642" s="25" t="s">
        <v>25437</v>
      </c>
    </row>
    <row r="643" spans="1:16" ht="15">
      <c r="A643" s="25" t="s">
        <v>25438</v>
      </c>
      <c r="B643" s="25" t="s">
        <v>25438</v>
      </c>
      <c r="C643"/>
      <c r="D643" s="25" t="s">
        <v>7261</v>
      </c>
      <c r="E643" s="25"/>
      <c r="F643" s="25" t="s">
        <v>7288</v>
      </c>
      <c r="G643" s="25" t="s">
        <v>24057</v>
      </c>
      <c r="H643" s="25" t="s">
        <v>9406</v>
      </c>
      <c r="I643" s="25" t="s">
        <v>24150</v>
      </c>
      <c r="J643" s="19">
        <v>44623</v>
      </c>
      <c r="K643" s="19"/>
      <c r="L643" s="54">
        <v>1082.07</v>
      </c>
      <c r="M643" s="25" t="s">
        <v>7230</v>
      </c>
      <c r="N643" s="25" t="s">
        <v>24060</v>
      </c>
      <c r="O643" s="25"/>
      <c r="P643" s="25" t="s">
        <v>25439</v>
      </c>
    </row>
    <row r="644" spans="1:16" ht="15">
      <c r="A644" s="25" t="s">
        <v>25440</v>
      </c>
      <c r="B644" s="25" t="s">
        <v>25440</v>
      </c>
      <c r="C644"/>
      <c r="D644" s="25" t="s">
        <v>7261</v>
      </c>
      <c r="E644" s="25"/>
      <c r="F644" s="25" t="s">
        <v>7288</v>
      </c>
      <c r="G644" s="25" t="s">
        <v>24057</v>
      </c>
      <c r="H644" s="25" t="s">
        <v>9406</v>
      </c>
      <c r="I644" s="25" t="s">
        <v>24150</v>
      </c>
      <c r="J644" s="19">
        <v>44624</v>
      </c>
      <c r="K644" s="19"/>
      <c r="L644" s="54">
        <v>12226.24</v>
      </c>
      <c r="M644" s="25" t="s">
        <v>7230</v>
      </c>
      <c r="N644" s="25" t="s">
        <v>24060</v>
      </c>
      <c r="O644" s="25"/>
      <c r="P644" s="25" t="s">
        <v>25441</v>
      </c>
    </row>
    <row r="645" spans="1:16" ht="15">
      <c r="A645" s="25" t="s">
        <v>25442</v>
      </c>
      <c r="B645" s="25" t="s">
        <v>25442</v>
      </c>
      <c r="C645"/>
      <c r="D645" s="25" t="s">
        <v>7261</v>
      </c>
      <c r="E645" s="25"/>
      <c r="F645" s="25" t="s">
        <v>7288</v>
      </c>
      <c r="G645" s="25" t="s">
        <v>24057</v>
      </c>
      <c r="H645" s="25" t="s">
        <v>8596</v>
      </c>
      <c r="I645" s="25" t="s">
        <v>24143</v>
      </c>
      <c r="J645" s="19">
        <v>44624</v>
      </c>
      <c r="K645" s="19"/>
      <c r="L645" s="54">
        <v>8043.4</v>
      </c>
      <c r="M645" s="25" t="s">
        <v>7230</v>
      </c>
      <c r="N645" s="25" t="s">
        <v>24060</v>
      </c>
      <c r="O645" s="25"/>
      <c r="P645" s="25" t="s">
        <v>25443</v>
      </c>
    </row>
    <row r="646" spans="1:16" ht="15">
      <c r="A646" s="25" t="s">
        <v>25444</v>
      </c>
      <c r="B646" s="25" t="s">
        <v>25444</v>
      </c>
      <c r="C646"/>
      <c r="D646" s="25" t="s">
        <v>7261</v>
      </c>
      <c r="E646" s="25"/>
      <c r="F646" s="25" t="s">
        <v>7288</v>
      </c>
      <c r="G646" s="25" t="s">
        <v>24057</v>
      </c>
      <c r="H646" s="25" t="s">
        <v>8229</v>
      </c>
      <c r="I646" s="25" t="s">
        <v>24070</v>
      </c>
      <c r="J646" s="19">
        <v>44624</v>
      </c>
      <c r="K646" s="19"/>
      <c r="L646" s="54">
        <v>10002.14</v>
      </c>
      <c r="M646" s="25" t="s">
        <v>7230</v>
      </c>
      <c r="N646" s="25" t="s">
        <v>24060</v>
      </c>
      <c r="O646" s="25"/>
      <c r="P646" s="25"/>
    </row>
    <row r="647" spans="1:16" ht="15">
      <c r="A647" s="25" t="s">
        <v>25445</v>
      </c>
      <c r="B647" s="25" t="s">
        <v>25445</v>
      </c>
      <c r="C647"/>
      <c r="D647" s="25" t="s">
        <v>7261</v>
      </c>
      <c r="E647" s="25"/>
      <c r="F647" s="25" t="s">
        <v>7288</v>
      </c>
      <c r="G647" s="25" t="s">
        <v>24057</v>
      </c>
      <c r="H647" s="25" t="s">
        <v>8596</v>
      </c>
      <c r="I647" s="25" t="s">
        <v>24143</v>
      </c>
      <c r="J647" s="19">
        <v>44624</v>
      </c>
      <c r="K647" s="19"/>
      <c r="L647" s="54">
        <v>6701.1</v>
      </c>
      <c r="M647" s="25" t="s">
        <v>7230</v>
      </c>
      <c r="N647" s="25" t="s">
        <v>24060</v>
      </c>
      <c r="O647" s="25"/>
      <c r="P647" s="25" t="s">
        <v>25446</v>
      </c>
    </row>
    <row r="648" spans="1:16" ht="15">
      <c r="A648" s="25" t="s">
        <v>25447</v>
      </c>
      <c r="B648" s="25" t="s">
        <v>25447</v>
      </c>
      <c r="C648"/>
      <c r="D648" s="25" t="s">
        <v>7261</v>
      </c>
      <c r="E648" s="25"/>
      <c r="F648" s="25" t="s">
        <v>7288</v>
      </c>
      <c r="G648" s="25" t="s">
        <v>24057</v>
      </c>
      <c r="H648" s="25" t="s">
        <v>7386</v>
      </c>
      <c r="I648" s="25" t="s">
        <v>24082</v>
      </c>
      <c r="J648" s="19">
        <v>44623</v>
      </c>
      <c r="K648" s="19"/>
      <c r="L648" s="54">
        <v>3013</v>
      </c>
      <c r="M648" s="25" t="s">
        <v>7230</v>
      </c>
      <c r="N648" s="25" t="s">
        <v>24060</v>
      </c>
      <c r="O648" s="25"/>
      <c r="P648" s="25" t="s">
        <v>25448</v>
      </c>
    </row>
    <row r="649" spans="1:16" ht="15">
      <c r="A649" s="25" t="s">
        <v>25449</v>
      </c>
      <c r="B649" s="25" t="s">
        <v>25449</v>
      </c>
      <c r="C649"/>
      <c r="D649" s="25" t="s">
        <v>7261</v>
      </c>
      <c r="E649" s="25"/>
      <c r="F649" s="25" t="s">
        <v>24833</v>
      </c>
      <c r="G649" s="25" t="s">
        <v>24057</v>
      </c>
      <c r="H649" s="25" t="s">
        <v>8596</v>
      </c>
      <c r="I649" s="25" t="s">
        <v>24143</v>
      </c>
      <c r="J649" s="19">
        <v>44624</v>
      </c>
      <c r="K649" s="19"/>
      <c r="L649" s="54">
        <v>7507.25</v>
      </c>
      <c r="M649" s="25" t="s">
        <v>7230</v>
      </c>
      <c r="N649" s="25" t="s">
        <v>24060</v>
      </c>
      <c r="O649" s="25"/>
      <c r="P649" s="25"/>
    </row>
    <row r="650" spans="1:16" ht="15">
      <c r="A650" s="25" t="s">
        <v>25450</v>
      </c>
      <c r="B650" s="25" t="s">
        <v>25450</v>
      </c>
      <c r="C650"/>
      <c r="D650" s="25" t="s">
        <v>7261</v>
      </c>
      <c r="E650" s="25"/>
      <c r="F650" s="25" t="s">
        <v>7288</v>
      </c>
      <c r="G650" s="25" t="s">
        <v>24057</v>
      </c>
      <c r="H650" s="25" t="s">
        <v>10140</v>
      </c>
      <c r="I650" s="25" t="s">
        <v>24143</v>
      </c>
      <c r="J650" s="19">
        <v>44624</v>
      </c>
      <c r="K650" s="19"/>
      <c r="L650" s="54">
        <v>7759</v>
      </c>
      <c r="M650" s="25" t="s">
        <v>7230</v>
      </c>
      <c r="N650" s="25" t="s">
        <v>24060</v>
      </c>
      <c r="O650" s="25"/>
      <c r="P650" s="25" t="s">
        <v>25451</v>
      </c>
    </row>
    <row r="651" spans="1:16" ht="15">
      <c r="A651" s="25" t="s">
        <v>25452</v>
      </c>
      <c r="B651" s="25" t="s">
        <v>25452</v>
      </c>
      <c r="C651"/>
      <c r="D651" s="25" t="s">
        <v>7261</v>
      </c>
      <c r="E651" s="25"/>
      <c r="F651" s="25" t="s">
        <v>7288</v>
      </c>
      <c r="G651" s="25" t="s">
        <v>24057</v>
      </c>
      <c r="H651" s="25" t="s">
        <v>9339</v>
      </c>
      <c r="I651" s="25" t="s">
        <v>24070</v>
      </c>
      <c r="J651" s="19">
        <v>44624</v>
      </c>
      <c r="K651" s="19"/>
      <c r="L651" s="54">
        <v>7072.9</v>
      </c>
      <c r="M651" s="25" t="s">
        <v>7230</v>
      </c>
      <c r="N651" s="25" t="s">
        <v>24060</v>
      </c>
      <c r="O651" s="25"/>
      <c r="P651" s="25" t="s">
        <v>25453</v>
      </c>
    </row>
    <row r="652" spans="1:16" ht="15">
      <c r="A652" s="25" t="s">
        <v>25454</v>
      </c>
      <c r="B652" s="25" t="s">
        <v>25454</v>
      </c>
      <c r="C652"/>
      <c r="D652" s="25" t="s">
        <v>7261</v>
      </c>
      <c r="E652" s="25"/>
      <c r="F652" s="25" t="s">
        <v>7288</v>
      </c>
      <c r="G652" s="25" t="s">
        <v>24057</v>
      </c>
      <c r="H652" s="25" t="s">
        <v>8443</v>
      </c>
      <c r="I652" s="25" t="s">
        <v>25281</v>
      </c>
      <c r="J652" s="19">
        <v>44624</v>
      </c>
      <c r="K652" s="19"/>
      <c r="L652" s="54">
        <v>8670</v>
      </c>
      <c r="M652" s="25" t="s">
        <v>7230</v>
      </c>
      <c r="N652" s="25" t="s">
        <v>24060</v>
      </c>
      <c r="O652" s="25"/>
      <c r="P652" s="25" t="s">
        <v>25455</v>
      </c>
    </row>
    <row r="653" spans="1:16" ht="15">
      <c r="A653" s="25" t="s">
        <v>25456</v>
      </c>
      <c r="B653" s="25" t="s">
        <v>25456</v>
      </c>
      <c r="C653"/>
      <c r="D653" s="25" t="s">
        <v>7261</v>
      </c>
      <c r="E653" s="25"/>
      <c r="F653" s="25" t="s">
        <v>7288</v>
      </c>
      <c r="G653" s="25" t="s">
        <v>24057</v>
      </c>
      <c r="H653" s="25" t="s">
        <v>7410</v>
      </c>
      <c r="I653" s="25" t="s">
        <v>24070</v>
      </c>
      <c r="J653" s="19">
        <v>44624</v>
      </c>
      <c r="K653" s="19"/>
      <c r="L653" s="54">
        <v>10452.49</v>
      </c>
      <c r="M653" s="25" t="s">
        <v>7230</v>
      </c>
      <c r="N653" s="25" t="s">
        <v>24060</v>
      </c>
      <c r="O653" s="25"/>
      <c r="P653" s="25" t="s">
        <v>25457</v>
      </c>
    </row>
    <row r="654" spans="1:16" ht="15">
      <c r="A654" s="25" t="s">
        <v>25458</v>
      </c>
      <c r="B654" s="25" t="s">
        <v>25458</v>
      </c>
      <c r="C654"/>
      <c r="D654" s="25" t="s">
        <v>7261</v>
      </c>
      <c r="E654" s="25"/>
      <c r="F654" s="25" t="s">
        <v>7288</v>
      </c>
      <c r="G654" s="25" t="s">
        <v>24057</v>
      </c>
      <c r="H654" s="25" t="s">
        <v>8596</v>
      </c>
      <c r="I654" s="25" t="s">
        <v>24143</v>
      </c>
      <c r="J654" s="19">
        <v>44624</v>
      </c>
      <c r="K654" s="19"/>
      <c r="L654" s="54">
        <v>7722.8</v>
      </c>
      <c r="M654" s="25" t="s">
        <v>7230</v>
      </c>
      <c r="N654" s="25" t="s">
        <v>24060</v>
      </c>
      <c r="O654" s="25"/>
      <c r="P654" s="25" t="s">
        <v>25459</v>
      </c>
    </row>
    <row r="655" spans="1:16" ht="15">
      <c r="A655" s="25" t="s">
        <v>25460</v>
      </c>
      <c r="B655" s="25" t="s">
        <v>25460</v>
      </c>
      <c r="C655"/>
      <c r="D655" s="25" t="s">
        <v>7261</v>
      </c>
      <c r="E655" s="25"/>
      <c r="F655" s="25" t="s">
        <v>7288</v>
      </c>
      <c r="G655" s="25" t="s">
        <v>24057</v>
      </c>
      <c r="H655" s="25" t="s">
        <v>8596</v>
      </c>
      <c r="I655" s="25" t="s">
        <v>24143</v>
      </c>
      <c r="J655" s="19">
        <v>44624</v>
      </c>
      <c r="K655" s="19"/>
      <c r="L655" s="54">
        <v>6974.1</v>
      </c>
      <c r="M655" s="25" t="s">
        <v>7230</v>
      </c>
      <c r="N655" s="25" t="s">
        <v>24060</v>
      </c>
      <c r="O655" s="25"/>
      <c r="P655" s="25" t="s">
        <v>25461</v>
      </c>
    </row>
    <row r="656" spans="1:16" ht="15">
      <c r="A656" s="25" t="s">
        <v>25462</v>
      </c>
      <c r="B656" s="25" t="s">
        <v>25462</v>
      </c>
      <c r="C656"/>
      <c r="D656" s="25" t="s">
        <v>7261</v>
      </c>
      <c r="E656" s="25"/>
      <c r="F656" s="25" t="s">
        <v>7288</v>
      </c>
      <c r="G656" s="25" t="s">
        <v>24057</v>
      </c>
      <c r="H656" s="25" t="s">
        <v>7442</v>
      </c>
      <c r="I656" s="25" t="s">
        <v>24275</v>
      </c>
      <c r="J656" s="19">
        <v>44624</v>
      </c>
      <c r="K656" s="19"/>
      <c r="L656" s="54">
        <v>1450</v>
      </c>
      <c r="M656" s="25" t="s">
        <v>7230</v>
      </c>
      <c r="N656" s="25" t="s">
        <v>24060</v>
      </c>
      <c r="O656" s="25"/>
      <c r="P656" s="25" t="s">
        <v>25463</v>
      </c>
    </row>
    <row r="657" spans="1:16" ht="15">
      <c r="A657" s="25" t="s">
        <v>25464</v>
      </c>
      <c r="B657" s="25" t="s">
        <v>25464</v>
      </c>
      <c r="C657"/>
      <c r="D657" s="25" t="s">
        <v>8814</v>
      </c>
      <c r="E657" s="25"/>
      <c r="F657" s="25" t="s">
        <v>7983</v>
      </c>
      <c r="G657" s="25" t="s">
        <v>24057</v>
      </c>
      <c r="H657" s="25" t="s">
        <v>8443</v>
      </c>
      <c r="I657" s="25" t="s">
        <v>24107</v>
      </c>
      <c r="J657" s="19">
        <v>44625</v>
      </c>
      <c r="K657" s="19"/>
      <c r="L657" s="54">
        <v>82215</v>
      </c>
      <c r="M657" s="25" t="s">
        <v>7230</v>
      </c>
      <c r="N657" s="25" t="s">
        <v>24060</v>
      </c>
      <c r="O657" s="25"/>
      <c r="P657" s="25" t="s">
        <v>25465</v>
      </c>
    </row>
    <row r="658" spans="1:16" ht="15">
      <c r="A658" s="25" t="s">
        <v>25466</v>
      </c>
      <c r="B658" s="25" t="s">
        <v>25466</v>
      </c>
      <c r="C658"/>
      <c r="D658" s="25" t="s">
        <v>7261</v>
      </c>
      <c r="E658" s="25"/>
      <c r="F658" s="25" t="s">
        <v>7288</v>
      </c>
      <c r="G658" s="25" t="s">
        <v>24057</v>
      </c>
      <c r="H658" s="25" t="s">
        <v>7273</v>
      </c>
      <c r="I658" s="25" t="s">
        <v>25467</v>
      </c>
      <c r="J658" s="19">
        <v>44624</v>
      </c>
      <c r="K658" s="19"/>
      <c r="L658" s="54">
        <v>272000</v>
      </c>
      <c r="M658" s="25" t="s">
        <v>7230</v>
      </c>
      <c r="N658" s="25" t="s">
        <v>24060</v>
      </c>
      <c r="O658" s="25"/>
      <c r="P658" s="25" t="s">
        <v>25468</v>
      </c>
    </row>
    <row r="659" spans="1:16" ht="15">
      <c r="A659" s="25" t="s">
        <v>25469</v>
      </c>
      <c r="B659" s="25" t="s">
        <v>25469</v>
      </c>
      <c r="C659"/>
      <c r="D659" s="25" t="s">
        <v>7261</v>
      </c>
      <c r="E659" s="25"/>
      <c r="F659" s="25" t="s">
        <v>7288</v>
      </c>
      <c r="G659" s="25" t="s">
        <v>24057</v>
      </c>
      <c r="H659" s="25" t="s">
        <v>7442</v>
      </c>
      <c r="I659" s="25" t="s">
        <v>24275</v>
      </c>
      <c r="J659" s="19">
        <v>44624</v>
      </c>
      <c r="K659" s="19"/>
      <c r="L659" s="54">
        <v>2505</v>
      </c>
      <c r="M659" s="25" t="s">
        <v>7230</v>
      </c>
      <c r="N659" s="25" t="s">
        <v>24060</v>
      </c>
      <c r="O659" s="25"/>
      <c r="P659" s="25" t="s">
        <v>25470</v>
      </c>
    </row>
    <row r="660" spans="1:16" ht="15">
      <c r="A660" s="25" t="s">
        <v>25471</v>
      </c>
      <c r="B660" s="25" t="s">
        <v>25471</v>
      </c>
      <c r="C660"/>
      <c r="D660" s="25" t="s">
        <v>8607</v>
      </c>
      <c r="E660" s="25"/>
      <c r="F660" s="25" t="s">
        <v>7288</v>
      </c>
      <c r="G660" s="25" t="s">
        <v>24057</v>
      </c>
      <c r="H660" s="25" t="s">
        <v>9046</v>
      </c>
      <c r="I660" s="25" t="s">
        <v>24070</v>
      </c>
      <c r="J660" s="19">
        <v>44625</v>
      </c>
      <c r="K660" s="19"/>
      <c r="L660" s="54">
        <v>11174.98</v>
      </c>
      <c r="M660" s="25" t="s">
        <v>7230</v>
      </c>
      <c r="N660" s="25" t="s">
        <v>24060</v>
      </c>
      <c r="O660" s="25"/>
      <c r="P660" s="25" t="s">
        <v>25472</v>
      </c>
    </row>
    <row r="661" spans="1:16" ht="15">
      <c r="A661" s="25" t="s">
        <v>25473</v>
      </c>
      <c r="B661" s="25" t="s">
        <v>25473</v>
      </c>
      <c r="C661"/>
      <c r="D661" s="25" t="s">
        <v>7269</v>
      </c>
      <c r="E661" s="25"/>
      <c r="F661" s="25" t="s">
        <v>7288</v>
      </c>
      <c r="G661" s="25" t="s">
        <v>24057</v>
      </c>
      <c r="H661" s="25" t="s">
        <v>8140</v>
      </c>
      <c r="I661" s="25" t="s">
        <v>25474</v>
      </c>
      <c r="J661" s="19">
        <v>44627</v>
      </c>
      <c r="K661" s="19"/>
      <c r="L661" s="54">
        <v>18999</v>
      </c>
      <c r="M661" s="25" t="s">
        <v>7230</v>
      </c>
      <c r="N661" s="25" t="s">
        <v>24060</v>
      </c>
      <c r="O661" s="25"/>
      <c r="P661" s="25" t="s">
        <v>25475</v>
      </c>
    </row>
    <row r="662" spans="1:16" ht="15">
      <c r="A662" s="25" t="s">
        <v>25476</v>
      </c>
      <c r="B662" s="25" t="s">
        <v>25476</v>
      </c>
      <c r="C662"/>
      <c r="D662" s="25" t="s">
        <v>7478</v>
      </c>
      <c r="E662" s="25"/>
      <c r="F662" s="25" t="s">
        <v>7288</v>
      </c>
      <c r="G662" s="25" t="s">
        <v>24057</v>
      </c>
      <c r="H662" s="25" t="s">
        <v>8140</v>
      </c>
      <c r="I662" s="25" t="s">
        <v>24181</v>
      </c>
      <c r="J662" s="19">
        <v>44627</v>
      </c>
      <c r="K662" s="19"/>
      <c r="L662" s="54">
        <v>20089</v>
      </c>
      <c r="M662" s="25" t="s">
        <v>7230</v>
      </c>
      <c r="N662" s="25" t="s">
        <v>24060</v>
      </c>
      <c r="O662" s="25"/>
      <c r="P662" s="25" t="s">
        <v>25477</v>
      </c>
    </row>
    <row r="663" spans="1:16" ht="15">
      <c r="A663" s="25" t="s">
        <v>25478</v>
      </c>
      <c r="B663" s="25" t="s">
        <v>25478</v>
      </c>
      <c r="C663"/>
      <c r="D663" s="25" t="s">
        <v>7261</v>
      </c>
      <c r="E663" s="25"/>
      <c r="F663" s="25" t="s">
        <v>7288</v>
      </c>
      <c r="G663" s="25" t="s">
        <v>24057</v>
      </c>
      <c r="H663" s="25" t="s">
        <v>8438</v>
      </c>
      <c r="I663" s="25" t="s">
        <v>24070</v>
      </c>
      <c r="J663" s="19">
        <v>44627</v>
      </c>
      <c r="K663" s="19"/>
      <c r="L663" s="54">
        <v>6550.21</v>
      </c>
      <c r="M663" s="25" t="s">
        <v>7230</v>
      </c>
      <c r="N663" s="25" t="s">
        <v>24060</v>
      </c>
      <c r="O663" s="25"/>
      <c r="P663" s="25" t="s">
        <v>25479</v>
      </c>
    </row>
    <row r="664" spans="1:16" ht="15">
      <c r="A664" s="25" t="s">
        <v>25480</v>
      </c>
      <c r="B664" s="25" t="s">
        <v>25480</v>
      </c>
      <c r="C664"/>
      <c r="D664" s="25" t="s">
        <v>7261</v>
      </c>
      <c r="E664" s="25"/>
      <c r="F664" s="25" t="s">
        <v>7288</v>
      </c>
      <c r="G664" s="25" t="s">
        <v>24057</v>
      </c>
      <c r="H664" s="25" t="s">
        <v>7442</v>
      </c>
      <c r="I664" s="25" t="s">
        <v>24275</v>
      </c>
      <c r="J664" s="19">
        <v>44627</v>
      </c>
      <c r="K664" s="19"/>
      <c r="L664" s="54">
        <v>5234.6499999999996</v>
      </c>
      <c r="M664" s="25" t="s">
        <v>7230</v>
      </c>
      <c r="N664" s="25" t="s">
        <v>24060</v>
      </c>
      <c r="O664" s="25"/>
      <c r="P664" s="25" t="s">
        <v>25481</v>
      </c>
    </row>
    <row r="665" spans="1:16" ht="15">
      <c r="A665" s="25" t="s">
        <v>25482</v>
      </c>
      <c r="B665" s="25" t="s">
        <v>25482</v>
      </c>
      <c r="C665"/>
      <c r="D665" s="25" t="s">
        <v>7261</v>
      </c>
      <c r="E665" s="25"/>
      <c r="F665" s="25" t="s">
        <v>7288</v>
      </c>
      <c r="G665" s="25" t="s">
        <v>24057</v>
      </c>
      <c r="H665" s="25" t="s">
        <v>9406</v>
      </c>
      <c r="I665" s="25" t="s">
        <v>24150</v>
      </c>
      <c r="J665" s="19">
        <v>44627</v>
      </c>
      <c r="K665" s="19"/>
      <c r="L665" s="54">
        <v>1697.07</v>
      </c>
      <c r="M665" s="25" t="s">
        <v>7230</v>
      </c>
      <c r="N665" s="25" t="s">
        <v>24060</v>
      </c>
      <c r="O665" s="25"/>
      <c r="P665" s="25" t="s">
        <v>25483</v>
      </c>
    </row>
    <row r="666" spans="1:16" ht="15">
      <c r="A666" s="25" t="s">
        <v>25484</v>
      </c>
      <c r="B666" s="25" t="s">
        <v>25484</v>
      </c>
      <c r="C666"/>
      <c r="D666" s="25" t="s">
        <v>7261</v>
      </c>
      <c r="E666" s="25"/>
      <c r="F666" s="25" t="s">
        <v>7288</v>
      </c>
      <c r="G666" s="25" t="s">
        <v>24057</v>
      </c>
      <c r="H666" s="25" t="s">
        <v>7442</v>
      </c>
      <c r="I666" s="25" t="s">
        <v>24275</v>
      </c>
      <c r="J666" s="19">
        <v>44627</v>
      </c>
      <c r="K666" s="19"/>
      <c r="L666" s="54">
        <v>4801.2</v>
      </c>
      <c r="M666" s="25" t="s">
        <v>7230</v>
      </c>
      <c r="N666" s="25" t="s">
        <v>24060</v>
      </c>
      <c r="O666" s="25"/>
      <c r="P666" s="25" t="s">
        <v>25485</v>
      </c>
    </row>
    <row r="667" spans="1:16" ht="15">
      <c r="A667" s="25" t="s">
        <v>25486</v>
      </c>
      <c r="B667" s="25" t="s">
        <v>25486</v>
      </c>
      <c r="C667"/>
      <c r="D667" s="25" t="s">
        <v>7365</v>
      </c>
      <c r="E667" s="25"/>
      <c r="F667" s="25" t="s">
        <v>7288</v>
      </c>
      <c r="G667" s="25" t="s">
        <v>24057</v>
      </c>
      <c r="H667" s="25" t="s">
        <v>8808</v>
      </c>
      <c r="I667" s="25" t="s">
        <v>25487</v>
      </c>
      <c r="J667" s="19">
        <v>44627</v>
      </c>
      <c r="K667" s="19"/>
      <c r="L667" s="54">
        <v>699.15</v>
      </c>
      <c r="M667" s="25" t="s">
        <v>7230</v>
      </c>
      <c r="N667" s="25" t="s">
        <v>24060</v>
      </c>
      <c r="O667" s="25"/>
      <c r="P667" s="25" t="s">
        <v>25488</v>
      </c>
    </row>
    <row r="668" spans="1:16" ht="15">
      <c r="A668" s="25" t="s">
        <v>25489</v>
      </c>
      <c r="B668" s="25" t="s">
        <v>25489</v>
      </c>
      <c r="C668"/>
      <c r="D668" s="25" t="s">
        <v>7269</v>
      </c>
      <c r="E668" s="25"/>
      <c r="F668" s="25" t="s">
        <v>7288</v>
      </c>
      <c r="G668" s="25" t="s">
        <v>24057</v>
      </c>
      <c r="H668" s="25" t="s">
        <v>7492</v>
      </c>
      <c r="I668" s="25" t="s">
        <v>24367</v>
      </c>
      <c r="J668" s="19">
        <v>44627</v>
      </c>
      <c r="K668" s="19"/>
      <c r="L668" s="54">
        <v>7885</v>
      </c>
      <c r="M668" s="25" t="s">
        <v>7230</v>
      </c>
      <c r="N668" s="25" t="s">
        <v>24060</v>
      </c>
      <c r="O668" s="25"/>
      <c r="P668" s="25" t="s">
        <v>25490</v>
      </c>
    </row>
    <row r="669" spans="1:16" ht="15">
      <c r="A669" s="25" t="s">
        <v>25491</v>
      </c>
      <c r="B669" s="25" t="s">
        <v>25491</v>
      </c>
      <c r="C669"/>
      <c r="D669" s="25" t="s">
        <v>7261</v>
      </c>
      <c r="E669" s="25"/>
      <c r="F669" s="25" t="s">
        <v>7288</v>
      </c>
      <c r="G669" s="25" t="s">
        <v>24057</v>
      </c>
      <c r="H669" s="25" t="s">
        <v>7576</v>
      </c>
      <c r="I669" s="25" t="s">
        <v>24070</v>
      </c>
      <c r="J669" s="19">
        <v>44627</v>
      </c>
      <c r="K669" s="19"/>
      <c r="L669" s="54">
        <v>6250</v>
      </c>
      <c r="M669" s="25" t="s">
        <v>7230</v>
      </c>
      <c r="N669" s="25" t="s">
        <v>24060</v>
      </c>
      <c r="O669" s="25"/>
      <c r="P669" s="25"/>
    </row>
    <row r="670" spans="1:16" ht="15">
      <c r="A670" s="25" t="s">
        <v>25492</v>
      </c>
      <c r="B670" s="25" t="s">
        <v>25492</v>
      </c>
      <c r="C670"/>
      <c r="D670" s="25" t="s">
        <v>8814</v>
      </c>
      <c r="E670" s="25"/>
      <c r="F670" s="25" t="s">
        <v>7288</v>
      </c>
      <c r="G670" s="25" t="s">
        <v>24057</v>
      </c>
      <c r="H670" s="25" t="s">
        <v>8443</v>
      </c>
      <c r="I670" s="25" t="s">
        <v>24107</v>
      </c>
      <c r="J670" s="19">
        <v>44627</v>
      </c>
      <c r="K670" s="19"/>
      <c r="L670" s="54">
        <v>86913</v>
      </c>
      <c r="M670" s="25" t="s">
        <v>7230</v>
      </c>
      <c r="N670" s="25" t="s">
        <v>24060</v>
      </c>
      <c r="O670" s="25"/>
      <c r="P670" s="25" t="s">
        <v>25493</v>
      </c>
    </row>
    <row r="671" spans="1:16" ht="15">
      <c r="A671" s="25" t="s">
        <v>25494</v>
      </c>
      <c r="B671" s="25" t="s">
        <v>25494</v>
      </c>
      <c r="C671"/>
      <c r="D671" s="25" t="s">
        <v>7425</v>
      </c>
      <c r="E671" s="25"/>
      <c r="F671" s="25" t="s">
        <v>7288</v>
      </c>
      <c r="G671" s="25" t="s">
        <v>24057</v>
      </c>
      <c r="H671" s="25" t="s">
        <v>10018</v>
      </c>
      <c r="I671" s="25" t="s">
        <v>24122</v>
      </c>
      <c r="J671" s="19">
        <v>44627</v>
      </c>
      <c r="K671" s="19"/>
      <c r="L671" s="54">
        <v>5817.46</v>
      </c>
      <c r="M671" s="25" t="s">
        <v>7230</v>
      </c>
      <c r="N671" s="25" t="s">
        <v>24060</v>
      </c>
      <c r="O671" s="25"/>
      <c r="P671" s="25" t="s">
        <v>25495</v>
      </c>
    </row>
    <row r="672" spans="1:16" ht="15">
      <c r="A672" s="25" t="s">
        <v>25496</v>
      </c>
      <c r="B672" s="25" t="s">
        <v>25496</v>
      </c>
      <c r="C672"/>
      <c r="D672" s="25" t="s">
        <v>7478</v>
      </c>
      <c r="E672" s="25"/>
      <c r="F672" s="25" t="s">
        <v>7288</v>
      </c>
      <c r="G672" s="25" t="s">
        <v>24057</v>
      </c>
      <c r="H672" s="25" t="s">
        <v>8140</v>
      </c>
      <c r="I672" s="25" t="s">
        <v>24181</v>
      </c>
      <c r="J672" s="19">
        <v>44627</v>
      </c>
      <c r="K672" s="19"/>
      <c r="L672" s="54">
        <v>66855</v>
      </c>
      <c r="M672" s="25" t="s">
        <v>7230</v>
      </c>
      <c r="N672" s="25" t="s">
        <v>24060</v>
      </c>
      <c r="O672" s="25"/>
      <c r="P672" s="25" t="s">
        <v>25497</v>
      </c>
    </row>
    <row r="673" spans="1:16" ht="15">
      <c r="A673" s="25" t="s">
        <v>25498</v>
      </c>
      <c r="B673" s="25" t="s">
        <v>25498</v>
      </c>
      <c r="C673"/>
      <c r="D673" s="25" t="s">
        <v>7269</v>
      </c>
      <c r="E673" s="25"/>
      <c r="F673" s="25" t="s">
        <v>7288</v>
      </c>
      <c r="G673" s="25" t="s">
        <v>24057</v>
      </c>
      <c r="H673" s="25" t="s">
        <v>8140</v>
      </c>
      <c r="I673" s="25" t="s">
        <v>25345</v>
      </c>
      <c r="J673" s="19">
        <v>44627</v>
      </c>
      <c r="K673" s="19"/>
      <c r="L673" s="54">
        <v>40154.46</v>
      </c>
      <c r="M673" s="25" t="s">
        <v>7230</v>
      </c>
      <c r="N673" s="25" t="s">
        <v>24060</v>
      </c>
      <c r="O673" s="25"/>
      <c r="P673" s="25" t="s">
        <v>25499</v>
      </c>
    </row>
    <row r="674" spans="1:16" ht="15">
      <c r="A674" s="25" t="s">
        <v>25500</v>
      </c>
      <c r="B674" s="25" t="s">
        <v>25500</v>
      </c>
      <c r="C674"/>
      <c r="D674" s="25" t="s">
        <v>7425</v>
      </c>
      <c r="E674" s="25"/>
      <c r="F674" s="25" t="s">
        <v>7288</v>
      </c>
      <c r="G674" s="25" t="s">
        <v>24057</v>
      </c>
      <c r="H674" s="25" t="s">
        <v>7492</v>
      </c>
      <c r="I674" s="25" t="s">
        <v>24205</v>
      </c>
      <c r="J674" s="19">
        <v>44627</v>
      </c>
      <c r="K674" s="19"/>
      <c r="L674" s="54">
        <v>5070</v>
      </c>
      <c r="M674" s="25" t="s">
        <v>7230</v>
      </c>
      <c r="N674" s="25" t="s">
        <v>24060</v>
      </c>
      <c r="O674" s="25"/>
      <c r="P674" s="25" t="s">
        <v>25501</v>
      </c>
    </row>
    <row r="675" spans="1:16" ht="15">
      <c r="A675" s="25" t="s">
        <v>25502</v>
      </c>
      <c r="B675" s="25" t="s">
        <v>25502</v>
      </c>
      <c r="C675"/>
      <c r="D675" s="25" t="s">
        <v>7425</v>
      </c>
      <c r="E675" s="25"/>
      <c r="F675" s="25" t="s">
        <v>7288</v>
      </c>
      <c r="G675" s="25" t="s">
        <v>24057</v>
      </c>
      <c r="H675" s="25" t="s">
        <v>8140</v>
      </c>
      <c r="I675" s="25" t="s">
        <v>24175</v>
      </c>
      <c r="J675" s="19">
        <v>44627</v>
      </c>
      <c r="K675" s="19"/>
      <c r="L675" s="54">
        <v>54858</v>
      </c>
      <c r="M675" s="25" t="s">
        <v>7230</v>
      </c>
      <c r="N675" s="25" t="s">
        <v>24060</v>
      </c>
      <c r="O675" s="25"/>
      <c r="P675" s="25" t="s">
        <v>25503</v>
      </c>
    </row>
    <row r="676" spans="1:16" ht="15">
      <c r="A676" s="25" t="s">
        <v>25504</v>
      </c>
      <c r="B676" s="25" t="s">
        <v>25504</v>
      </c>
      <c r="C676"/>
      <c r="D676" s="25" t="s">
        <v>7261</v>
      </c>
      <c r="E676" s="25"/>
      <c r="F676" s="25" t="s">
        <v>7288</v>
      </c>
      <c r="G676" s="25" t="s">
        <v>24057</v>
      </c>
      <c r="H676" s="25" t="s">
        <v>7576</v>
      </c>
      <c r="I676" s="25" t="s">
        <v>24181</v>
      </c>
      <c r="J676" s="19">
        <v>44628</v>
      </c>
      <c r="K676" s="19"/>
      <c r="L676" s="54">
        <v>12400</v>
      </c>
      <c r="M676" s="25" t="s">
        <v>7230</v>
      </c>
      <c r="N676" s="25" t="s">
        <v>24060</v>
      </c>
      <c r="O676" s="25"/>
      <c r="P676" s="25" t="s">
        <v>25505</v>
      </c>
    </row>
    <row r="677" spans="1:16" ht="15">
      <c r="A677" s="25" t="s">
        <v>25506</v>
      </c>
      <c r="B677" s="25" t="s">
        <v>25506</v>
      </c>
      <c r="C677"/>
      <c r="D677" s="25" t="s">
        <v>7478</v>
      </c>
      <c r="E677" s="25"/>
      <c r="F677" s="25" t="s">
        <v>7288</v>
      </c>
      <c r="G677" s="25" t="s">
        <v>24057</v>
      </c>
      <c r="H677" s="25" t="s">
        <v>8140</v>
      </c>
      <c r="I677" s="25" t="s">
        <v>25507</v>
      </c>
      <c r="J677" s="19">
        <v>44628</v>
      </c>
      <c r="K677" s="19"/>
      <c r="L677" s="54">
        <v>2455</v>
      </c>
      <c r="M677" s="25" t="s">
        <v>7230</v>
      </c>
      <c r="N677" s="25" t="s">
        <v>24060</v>
      </c>
      <c r="O677" s="25"/>
      <c r="P677" s="25" t="s">
        <v>25508</v>
      </c>
    </row>
    <row r="678" spans="1:16" ht="15">
      <c r="A678" s="25" t="s">
        <v>25509</v>
      </c>
      <c r="B678" s="25" t="s">
        <v>25509</v>
      </c>
      <c r="C678"/>
      <c r="D678" s="25" t="s">
        <v>10283</v>
      </c>
      <c r="E678" s="25"/>
      <c r="F678" s="25" t="s">
        <v>7288</v>
      </c>
      <c r="G678" s="25" t="s">
        <v>24057</v>
      </c>
      <c r="H678" s="25" t="s">
        <v>7576</v>
      </c>
      <c r="I678" s="25" t="s">
        <v>24588</v>
      </c>
      <c r="J678" s="19">
        <v>44628</v>
      </c>
      <c r="K678" s="19"/>
      <c r="L678" s="54">
        <v>4955</v>
      </c>
      <c r="M678" s="25" t="s">
        <v>7230</v>
      </c>
      <c r="N678" s="25" t="s">
        <v>24060</v>
      </c>
      <c r="O678" s="25"/>
      <c r="P678" s="25" t="s">
        <v>25510</v>
      </c>
    </row>
    <row r="679" spans="1:16" ht="15">
      <c r="A679" s="25" t="s">
        <v>25511</v>
      </c>
      <c r="B679" s="25" t="s">
        <v>25511</v>
      </c>
      <c r="C679"/>
      <c r="D679" s="25" t="s">
        <v>7261</v>
      </c>
      <c r="E679" s="25"/>
      <c r="F679" s="25" t="s">
        <v>7288</v>
      </c>
      <c r="G679" s="25" t="s">
        <v>24057</v>
      </c>
      <c r="H679" s="25" t="s">
        <v>7442</v>
      </c>
      <c r="I679" s="25" t="s">
        <v>24275</v>
      </c>
      <c r="J679" s="19">
        <v>44628</v>
      </c>
      <c r="K679" s="19"/>
      <c r="L679" s="54">
        <v>6554.1</v>
      </c>
      <c r="M679" s="25" t="s">
        <v>7230</v>
      </c>
      <c r="N679" s="25" t="s">
        <v>24060</v>
      </c>
      <c r="O679" s="25"/>
      <c r="P679" s="25" t="s">
        <v>25512</v>
      </c>
    </row>
    <row r="680" spans="1:16" ht="15">
      <c r="A680" s="25" t="s">
        <v>25513</v>
      </c>
      <c r="B680" s="25" t="s">
        <v>25513</v>
      </c>
      <c r="C680"/>
      <c r="D680" s="25" t="s">
        <v>7365</v>
      </c>
      <c r="E680" s="25"/>
      <c r="F680" s="25" t="s">
        <v>7288</v>
      </c>
      <c r="G680" s="25" t="s">
        <v>24057</v>
      </c>
      <c r="H680" s="25" t="s">
        <v>8808</v>
      </c>
      <c r="I680" s="25" t="s">
        <v>25487</v>
      </c>
      <c r="J680" s="19">
        <v>44628</v>
      </c>
      <c r="K680" s="19"/>
      <c r="L680" s="54">
        <v>1120.1500000000001</v>
      </c>
      <c r="M680" s="25" t="s">
        <v>7230</v>
      </c>
      <c r="N680" s="25" t="s">
        <v>24060</v>
      </c>
      <c r="O680" s="25"/>
      <c r="P680" s="25" t="s">
        <v>25514</v>
      </c>
    </row>
    <row r="681" spans="1:16" ht="15">
      <c r="A681" s="25" t="s">
        <v>25515</v>
      </c>
      <c r="B681" s="25" t="s">
        <v>25515</v>
      </c>
      <c r="C681"/>
      <c r="D681" s="25" t="s">
        <v>7269</v>
      </c>
      <c r="E681" s="25"/>
      <c r="F681" s="25" t="s">
        <v>7288</v>
      </c>
      <c r="G681" s="25" t="s">
        <v>24868</v>
      </c>
      <c r="H681" s="25" t="s">
        <v>8577</v>
      </c>
      <c r="I681" s="25" t="s">
        <v>24869</v>
      </c>
      <c r="J681" s="19">
        <v>44628</v>
      </c>
      <c r="K681" s="19"/>
      <c r="L681" s="54">
        <v>5792</v>
      </c>
      <c r="M681" s="25" t="s">
        <v>7230</v>
      </c>
      <c r="N681" s="25" t="s">
        <v>24060</v>
      </c>
      <c r="O681" s="25"/>
      <c r="P681" s="25" t="s">
        <v>25516</v>
      </c>
    </row>
    <row r="682" spans="1:16" ht="15">
      <c r="A682" s="25" t="s">
        <v>25517</v>
      </c>
      <c r="B682" s="25" t="s">
        <v>25517</v>
      </c>
      <c r="C682"/>
      <c r="D682" s="25" t="s">
        <v>7261</v>
      </c>
      <c r="E682" s="25"/>
      <c r="F682" s="25" t="s">
        <v>7288</v>
      </c>
      <c r="G682" s="25" t="s">
        <v>24057</v>
      </c>
      <c r="H682" s="25" t="s">
        <v>8577</v>
      </c>
      <c r="I682" s="25" t="s">
        <v>25518</v>
      </c>
      <c r="J682" s="19">
        <v>44628</v>
      </c>
      <c r="K682" s="19"/>
      <c r="L682" s="54">
        <v>6753</v>
      </c>
      <c r="M682" s="25" t="s">
        <v>7230</v>
      </c>
      <c r="N682" s="25" t="s">
        <v>24060</v>
      </c>
      <c r="O682" s="25"/>
      <c r="P682" s="25" t="s">
        <v>25519</v>
      </c>
    </row>
    <row r="683" spans="1:16" ht="15">
      <c r="A683" s="25" t="s">
        <v>25520</v>
      </c>
      <c r="B683" s="25" t="s">
        <v>25520</v>
      </c>
      <c r="C683"/>
      <c r="D683" s="25" t="s">
        <v>7261</v>
      </c>
      <c r="E683" s="25"/>
      <c r="F683" s="25" t="s">
        <v>7288</v>
      </c>
      <c r="G683" s="25" t="s">
        <v>24057</v>
      </c>
      <c r="H683" s="25" t="s">
        <v>8577</v>
      </c>
      <c r="I683" s="25" t="s">
        <v>24860</v>
      </c>
      <c r="J683" s="19">
        <v>44628</v>
      </c>
      <c r="K683" s="19"/>
      <c r="L683" s="54">
        <v>5265</v>
      </c>
      <c r="M683" s="25" t="s">
        <v>7230</v>
      </c>
      <c r="N683" s="25" t="s">
        <v>24060</v>
      </c>
      <c r="O683" s="25"/>
      <c r="P683" s="25" t="s">
        <v>25521</v>
      </c>
    </row>
    <row r="684" spans="1:16" ht="15">
      <c r="A684" s="25" t="s">
        <v>25522</v>
      </c>
      <c r="B684" s="25" t="s">
        <v>25522</v>
      </c>
      <c r="C684"/>
      <c r="D684" s="25" t="s">
        <v>7261</v>
      </c>
      <c r="E684" s="25"/>
      <c r="F684" s="25" t="s">
        <v>7288</v>
      </c>
      <c r="G684" s="25" t="s">
        <v>24057</v>
      </c>
      <c r="H684" s="25" t="s">
        <v>8229</v>
      </c>
      <c r="I684" s="25" t="s">
        <v>24070</v>
      </c>
      <c r="J684" s="19">
        <v>44628</v>
      </c>
      <c r="K684" s="19"/>
      <c r="L684" s="54">
        <v>1250</v>
      </c>
      <c r="M684" s="25" t="s">
        <v>7230</v>
      </c>
      <c r="N684" s="25" t="s">
        <v>24060</v>
      </c>
      <c r="O684" s="25"/>
      <c r="P684" s="25" t="s">
        <v>25523</v>
      </c>
    </row>
    <row r="685" spans="1:16" ht="15">
      <c r="A685" s="25" t="s">
        <v>25524</v>
      </c>
      <c r="B685" s="25" t="s">
        <v>25524</v>
      </c>
      <c r="C685"/>
      <c r="D685" s="25" t="s">
        <v>7261</v>
      </c>
      <c r="E685" s="25"/>
      <c r="F685" s="25" t="s">
        <v>7288</v>
      </c>
      <c r="G685" s="25" t="s">
        <v>24057</v>
      </c>
      <c r="H685" s="25" t="s">
        <v>7345</v>
      </c>
      <c r="I685" s="25" t="s">
        <v>24122</v>
      </c>
      <c r="J685" s="19">
        <v>44628</v>
      </c>
      <c r="K685" s="19"/>
      <c r="L685" s="54">
        <v>6929.1</v>
      </c>
      <c r="M685" s="25" t="s">
        <v>7230</v>
      </c>
      <c r="N685" s="25" t="s">
        <v>24060</v>
      </c>
      <c r="O685" s="25"/>
      <c r="P685" s="25" t="s">
        <v>25525</v>
      </c>
    </row>
    <row r="686" spans="1:16" ht="15">
      <c r="A686" s="25" t="s">
        <v>25526</v>
      </c>
      <c r="B686" s="25" t="s">
        <v>25526</v>
      </c>
      <c r="C686"/>
      <c r="D686" s="25" t="s">
        <v>7261</v>
      </c>
      <c r="E686" s="25"/>
      <c r="F686" s="25" t="s">
        <v>7288</v>
      </c>
      <c r="G686" s="25" t="s">
        <v>24057</v>
      </c>
      <c r="H686" s="25" t="s">
        <v>8229</v>
      </c>
      <c r="I686" s="25" t="s">
        <v>24070</v>
      </c>
      <c r="J686" s="19">
        <v>44628</v>
      </c>
      <c r="K686" s="19"/>
      <c r="L686" s="54">
        <v>13914.96</v>
      </c>
      <c r="M686" s="25" t="s">
        <v>7230</v>
      </c>
      <c r="N686" s="25" t="s">
        <v>24060</v>
      </c>
      <c r="O686" s="25"/>
      <c r="P686" s="25" t="s">
        <v>25527</v>
      </c>
    </row>
    <row r="687" spans="1:16" ht="15">
      <c r="A687" s="25" t="s">
        <v>25528</v>
      </c>
      <c r="B687" s="25" t="s">
        <v>25528</v>
      </c>
      <c r="C687"/>
      <c r="D687" s="25" t="s">
        <v>7261</v>
      </c>
      <c r="E687" s="25"/>
      <c r="F687" s="25" t="s">
        <v>7288</v>
      </c>
      <c r="G687" s="25" t="s">
        <v>24057</v>
      </c>
      <c r="H687" s="25" t="s">
        <v>7345</v>
      </c>
      <c r="I687" s="25" t="s">
        <v>24122</v>
      </c>
      <c r="J687" s="19">
        <v>44628</v>
      </c>
      <c r="K687" s="19"/>
      <c r="L687" s="54">
        <v>4699.6000000000004</v>
      </c>
      <c r="M687" s="25" t="s">
        <v>7230</v>
      </c>
      <c r="N687" s="25" t="s">
        <v>24060</v>
      </c>
      <c r="O687" s="25"/>
      <c r="P687" s="25" t="s">
        <v>25529</v>
      </c>
    </row>
    <row r="688" spans="1:16" ht="15">
      <c r="A688" s="25" t="s">
        <v>25530</v>
      </c>
      <c r="B688" s="25" t="s">
        <v>25530</v>
      </c>
      <c r="C688"/>
      <c r="D688" s="25" t="s">
        <v>7261</v>
      </c>
      <c r="E688" s="25"/>
      <c r="F688" s="25" t="s">
        <v>7288</v>
      </c>
      <c r="G688" s="25" t="s">
        <v>24057</v>
      </c>
      <c r="H688" s="25" t="s">
        <v>8596</v>
      </c>
      <c r="I688" s="25" t="s">
        <v>24143</v>
      </c>
      <c r="J688" s="19">
        <v>44629</v>
      </c>
      <c r="K688" s="19"/>
      <c r="L688" s="54">
        <v>9149.0499999999993</v>
      </c>
      <c r="M688" s="25" t="s">
        <v>7230</v>
      </c>
      <c r="N688" s="25" t="s">
        <v>24060</v>
      </c>
      <c r="O688" s="25"/>
      <c r="P688" s="25" t="s">
        <v>25531</v>
      </c>
    </row>
    <row r="689" spans="1:16" ht="15">
      <c r="A689" s="25" t="s">
        <v>25532</v>
      </c>
      <c r="B689" s="25" t="s">
        <v>25532</v>
      </c>
      <c r="C689"/>
      <c r="D689" s="25" t="s">
        <v>7261</v>
      </c>
      <c r="E689" s="25"/>
      <c r="F689" s="25" t="s">
        <v>7288</v>
      </c>
      <c r="G689" s="25" t="s">
        <v>24057</v>
      </c>
      <c r="H689" s="25" t="s">
        <v>8596</v>
      </c>
      <c r="I689" s="25" t="s">
        <v>24143</v>
      </c>
      <c r="J689" s="19">
        <v>44629</v>
      </c>
      <c r="K689" s="19"/>
      <c r="L689" s="54">
        <v>7831.8</v>
      </c>
      <c r="M689" s="25" t="s">
        <v>7230</v>
      </c>
      <c r="N689" s="25" t="s">
        <v>24060</v>
      </c>
      <c r="O689" s="25"/>
      <c r="P689" s="25" t="s">
        <v>25533</v>
      </c>
    </row>
    <row r="690" spans="1:16" ht="15">
      <c r="A690" s="25" t="s">
        <v>25534</v>
      </c>
      <c r="B690" s="25" t="s">
        <v>25534</v>
      </c>
      <c r="C690"/>
      <c r="D690" s="25" t="s">
        <v>7261</v>
      </c>
      <c r="E690" s="25"/>
      <c r="F690" s="25" t="s">
        <v>7288</v>
      </c>
      <c r="G690" s="25" t="s">
        <v>24868</v>
      </c>
      <c r="H690" s="25" t="s">
        <v>8443</v>
      </c>
      <c r="I690" s="25" t="s">
        <v>25535</v>
      </c>
      <c r="J690" s="19">
        <v>44629</v>
      </c>
      <c r="K690" s="19"/>
      <c r="L690" s="54">
        <v>26543.5</v>
      </c>
      <c r="M690" s="25" t="s">
        <v>7230</v>
      </c>
      <c r="N690" s="25" t="s">
        <v>24060</v>
      </c>
      <c r="O690" s="25"/>
      <c r="P690" s="25" t="s">
        <v>25536</v>
      </c>
    </row>
    <row r="691" spans="1:16" ht="15">
      <c r="A691" s="25" t="s">
        <v>25537</v>
      </c>
      <c r="B691" s="25" t="s">
        <v>25537</v>
      </c>
      <c r="C691"/>
      <c r="D691" s="25" t="s">
        <v>7261</v>
      </c>
      <c r="E691" s="25"/>
      <c r="F691" s="25" t="s">
        <v>7288</v>
      </c>
      <c r="G691" s="25" t="s">
        <v>24057</v>
      </c>
      <c r="H691" s="25" t="s">
        <v>8596</v>
      </c>
      <c r="I691" s="25" t="s">
        <v>24143</v>
      </c>
      <c r="J691" s="19">
        <v>44629</v>
      </c>
      <c r="K691" s="19"/>
      <c r="L691" s="54">
        <v>8249.0499999999993</v>
      </c>
      <c r="M691" s="25" t="s">
        <v>7230</v>
      </c>
      <c r="N691" s="25" t="s">
        <v>24060</v>
      </c>
      <c r="O691" s="25"/>
      <c r="P691" s="25" t="s">
        <v>25538</v>
      </c>
    </row>
    <row r="692" spans="1:16" ht="15">
      <c r="A692" s="25" t="s">
        <v>25539</v>
      </c>
      <c r="B692" s="25" t="s">
        <v>25539</v>
      </c>
      <c r="C692"/>
      <c r="D692" s="25" t="s">
        <v>7261</v>
      </c>
      <c r="E692" s="25"/>
      <c r="F692" s="25" t="s">
        <v>7288</v>
      </c>
      <c r="G692" s="25" t="s">
        <v>24057</v>
      </c>
      <c r="H692" s="25" t="s">
        <v>8596</v>
      </c>
      <c r="I692" s="25" t="s">
        <v>24143</v>
      </c>
      <c r="J692" s="19">
        <v>44629</v>
      </c>
      <c r="K692" s="19"/>
      <c r="L692" s="54">
        <v>5854.1</v>
      </c>
      <c r="M692" s="25" t="s">
        <v>7230</v>
      </c>
      <c r="N692" s="25" t="s">
        <v>24060</v>
      </c>
      <c r="O692" s="25"/>
      <c r="P692" s="25" t="s">
        <v>25540</v>
      </c>
    </row>
    <row r="693" spans="1:16" ht="15">
      <c r="A693" s="25" t="s">
        <v>25541</v>
      </c>
      <c r="B693" s="25" t="s">
        <v>25541</v>
      </c>
      <c r="C693"/>
      <c r="D693" s="25" t="s">
        <v>7261</v>
      </c>
      <c r="E693" s="25"/>
      <c r="F693" s="25" t="s">
        <v>7288</v>
      </c>
      <c r="G693" s="25" t="s">
        <v>24057</v>
      </c>
      <c r="H693" s="25" t="s">
        <v>8577</v>
      </c>
      <c r="I693" s="25" t="s">
        <v>25542</v>
      </c>
      <c r="J693" s="19">
        <v>44629</v>
      </c>
      <c r="K693" s="19"/>
      <c r="L693" s="54">
        <v>32500</v>
      </c>
      <c r="M693" s="25" t="s">
        <v>7230</v>
      </c>
      <c r="N693" s="25" t="s">
        <v>24060</v>
      </c>
      <c r="O693" s="25"/>
      <c r="P693" s="25"/>
    </row>
    <row r="694" spans="1:16" ht="15">
      <c r="A694" s="25" t="s">
        <v>25543</v>
      </c>
      <c r="B694" s="25" t="s">
        <v>25543</v>
      </c>
      <c r="C694"/>
      <c r="D694" s="25" t="s">
        <v>7252</v>
      </c>
      <c r="E694" s="25"/>
      <c r="F694" s="25" t="s">
        <v>24833</v>
      </c>
      <c r="G694" s="25" t="s">
        <v>24057</v>
      </c>
      <c r="H694" s="25" t="s">
        <v>7548</v>
      </c>
      <c r="I694" s="25" t="s">
        <v>24122</v>
      </c>
      <c r="J694" s="19">
        <v>44629</v>
      </c>
      <c r="K694" s="19"/>
      <c r="L694" s="54">
        <v>13669.9</v>
      </c>
      <c r="M694" s="25" t="s">
        <v>7230</v>
      </c>
      <c r="N694" s="25" t="s">
        <v>24060</v>
      </c>
      <c r="O694" s="25"/>
      <c r="P694" s="25"/>
    </row>
    <row r="695" spans="1:16" ht="15">
      <c r="A695" s="25" t="s">
        <v>25544</v>
      </c>
      <c r="B695" s="25" t="s">
        <v>25544</v>
      </c>
      <c r="C695"/>
      <c r="D695" s="25" t="s">
        <v>8814</v>
      </c>
      <c r="E695" s="25"/>
      <c r="F695" s="25" t="s">
        <v>7288</v>
      </c>
      <c r="G695" s="25" t="s">
        <v>24057</v>
      </c>
      <c r="H695" s="25" t="s">
        <v>8443</v>
      </c>
      <c r="I695" s="25" t="s">
        <v>24107</v>
      </c>
      <c r="J695" s="19">
        <v>44629</v>
      </c>
      <c r="K695" s="19"/>
      <c r="L695" s="54">
        <v>56031</v>
      </c>
      <c r="M695" s="25" t="s">
        <v>7230</v>
      </c>
      <c r="N695" s="25" t="s">
        <v>24060</v>
      </c>
      <c r="O695" s="25"/>
      <c r="P695" s="25" t="s">
        <v>25545</v>
      </c>
    </row>
    <row r="696" spans="1:16" ht="15">
      <c r="A696" s="25" t="s">
        <v>25546</v>
      </c>
      <c r="B696" s="25" t="s">
        <v>25546</v>
      </c>
      <c r="C696"/>
      <c r="D696" s="25" t="s">
        <v>8607</v>
      </c>
      <c r="E696" s="25"/>
      <c r="F696" s="25" t="s">
        <v>7288</v>
      </c>
      <c r="G696" s="25" t="s">
        <v>24057</v>
      </c>
      <c r="H696" s="25" t="s">
        <v>9046</v>
      </c>
      <c r="I696" s="25" t="s">
        <v>24070</v>
      </c>
      <c r="J696" s="19">
        <v>44629</v>
      </c>
      <c r="K696" s="19"/>
      <c r="L696" s="54">
        <v>3417.41</v>
      </c>
      <c r="M696" s="25" t="s">
        <v>7230</v>
      </c>
      <c r="N696" s="25" t="s">
        <v>24060</v>
      </c>
      <c r="O696" s="25"/>
      <c r="P696" s="25" t="s">
        <v>25547</v>
      </c>
    </row>
    <row r="697" spans="1:16" ht="15">
      <c r="A697" s="25" t="s">
        <v>25548</v>
      </c>
      <c r="B697" s="25" t="s">
        <v>25548</v>
      </c>
      <c r="C697"/>
      <c r="D697" s="25" t="s">
        <v>7478</v>
      </c>
      <c r="E697" s="25"/>
      <c r="F697" s="25" t="s">
        <v>7288</v>
      </c>
      <c r="G697" s="25" t="s">
        <v>24057</v>
      </c>
      <c r="H697" s="25" t="s">
        <v>8577</v>
      </c>
      <c r="I697" s="25" t="s">
        <v>24860</v>
      </c>
      <c r="J697" s="19">
        <v>44629</v>
      </c>
      <c r="K697" s="19"/>
      <c r="L697" s="54">
        <v>12485</v>
      </c>
      <c r="M697" s="25" t="s">
        <v>7230</v>
      </c>
      <c r="N697" s="25" t="s">
        <v>24060</v>
      </c>
      <c r="O697" s="25"/>
      <c r="P697" s="25" t="s">
        <v>25549</v>
      </c>
    </row>
    <row r="698" spans="1:16" ht="15">
      <c r="A698" s="25" t="s">
        <v>25550</v>
      </c>
      <c r="B698" s="25" t="s">
        <v>25550</v>
      </c>
      <c r="C698"/>
      <c r="D698" s="25" t="s">
        <v>7269</v>
      </c>
      <c r="E698" s="25"/>
      <c r="F698" s="25" t="s">
        <v>7288</v>
      </c>
      <c r="G698" s="25" t="s">
        <v>24057</v>
      </c>
      <c r="H698" s="25" t="s">
        <v>7492</v>
      </c>
      <c r="I698" s="25" t="s">
        <v>25551</v>
      </c>
      <c r="J698" s="19">
        <v>44629</v>
      </c>
      <c r="K698" s="19"/>
      <c r="L698" s="54">
        <v>2454</v>
      </c>
      <c r="M698" s="25" t="s">
        <v>7230</v>
      </c>
      <c r="N698" s="25" t="s">
        <v>24060</v>
      </c>
      <c r="O698" s="25"/>
      <c r="P698" s="25" t="s">
        <v>25552</v>
      </c>
    </row>
    <row r="699" spans="1:16" ht="15">
      <c r="A699" s="25" t="s">
        <v>25553</v>
      </c>
      <c r="B699" s="25" t="s">
        <v>25553</v>
      </c>
      <c r="C699"/>
      <c r="D699" s="25" t="s">
        <v>7425</v>
      </c>
      <c r="E699" s="25"/>
      <c r="F699" s="25" t="s">
        <v>7288</v>
      </c>
      <c r="G699" s="25" t="s">
        <v>24630</v>
      </c>
      <c r="H699" s="25" t="s">
        <v>8591</v>
      </c>
      <c r="I699" s="25" t="s">
        <v>24631</v>
      </c>
      <c r="J699" s="19">
        <v>44630</v>
      </c>
      <c r="K699" s="19"/>
      <c r="L699" s="54">
        <v>290</v>
      </c>
      <c r="M699" s="25" t="s">
        <v>7230</v>
      </c>
      <c r="N699" s="25" t="s">
        <v>24060</v>
      </c>
      <c r="O699" s="25"/>
      <c r="P699" s="25" t="s">
        <v>25554</v>
      </c>
    </row>
    <row r="700" spans="1:16" ht="15">
      <c r="A700" s="25" t="s">
        <v>25555</v>
      </c>
      <c r="B700" s="25" t="s">
        <v>25555</v>
      </c>
      <c r="C700"/>
      <c r="D700" s="25" t="s">
        <v>7478</v>
      </c>
      <c r="E700" s="25"/>
      <c r="F700" s="25" t="s">
        <v>7288</v>
      </c>
      <c r="G700" s="25" t="s">
        <v>24057</v>
      </c>
      <c r="H700" s="25" t="s">
        <v>8443</v>
      </c>
      <c r="I700" s="25" t="s">
        <v>25556</v>
      </c>
      <c r="J700" s="19">
        <v>44629</v>
      </c>
      <c r="K700" s="19"/>
      <c r="L700" s="54">
        <v>8064</v>
      </c>
      <c r="M700" s="25" t="s">
        <v>7230</v>
      </c>
      <c r="N700" s="25" t="s">
        <v>24060</v>
      </c>
      <c r="O700" s="25"/>
      <c r="P700" s="25"/>
    </row>
    <row r="701" spans="1:16" ht="15">
      <c r="A701" s="25" t="s">
        <v>25557</v>
      </c>
      <c r="B701" s="25" t="s">
        <v>25557</v>
      </c>
      <c r="C701"/>
      <c r="D701" s="25" t="s">
        <v>7261</v>
      </c>
      <c r="E701" s="25"/>
      <c r="F701" s="25" t="s">
        <v>7288</v>
      </c>
      <c r="G701" s="25" t="s">
        <v>24057</v>
      </c>
      <c r="H701" s="25" t="s">
        <v>9816</v>
      </c>
      <c r="I701" s="25" t="s">
        <v>25558</v>
      </c>
      <c r="J701" s="19">
        <v>44629</v>
      </c>
      <c r="K701" s="19"/>
      <c r="L701" s="54">
        <v>1751.55</v>
      </c>
      <c r="M701" s="25" t="s">
        <v>7230</v>
      </c>
      <c r="N701" s="25" t="s">
        <v>24060</v>
      </c>
      <c r="O701" s="25"/>
      <c r="P701" s="25" t="s">
        <v>25559</v>
      </c>
    </row>
    <row r="702" spans="1:16" ht="15">
      <c r="A702" s="25" t="s">
        <v>25560</v>
      </c>
      <c r="B702" s="25" t="s">
        <v>25560</v>
      </c>
      <c r="C702"/>
      <c r="D702" s="25" t="s">
        <v>7261</v>
      </c>
      <c r="E702" s="25"/>
      <c r="F702" s="25" t="s">
        <v>7288</v>
      </c>
      <c r="G702" s="25" t="s">
        <v>24057</v>
      </c>
      <c r="H702" s="25" t="s">
        <v>9352</v>
      </c>
      <c r="I702" s="25" t="s">
        <v>24773</v>
      </c>
      <c r="J702" s="19">
        <v>44629</v>
      </c>
      <c r="K702" s="19"/>
      <c r="L702" s="54">
        <v>13349.7</v>
      </c>
      <c r="M702" s="25" t="s">
        <v>7230</v>
      </c>
      <c r="N702" s="25" t="s">
        <v>24060</v>
      </c>
      <c r="O702" s="25"/>
      <c r="P702" s="25" t="s">
        <v>25561</v>
      </c>
    </row>
    <row r="703" spans="1:16" ht="15">
      <c r="A703" s="25" t="s">
        <v>25562</v>
      </c>
      <c r="B703" s="25" t="s">
        <v>25562</v>
      </c>
      <c r="C703"/>
      <c r="D703" s="25" t="s">
        <v>7478</v>
      </c>
      <c r="E703" s="25"/>
      <c r="F703" s="25" t="s">
        <v>7288</v>
      </c>
      <c r="G703" s="25" t="s">
        <v>24057</v>
      </c>
      <c r="H703" s="25" t="s">
        <v>8577</v>
      </c>
      <c r="I703" s="25" t="s">
        <v>24860</v>
      </c>
      <c r="J703" s="19">
        <v>44629</v>
      </c>
      <c r="K703" s="19"/>
      <c r="L703" s="54">
        <v>3853</v>
      </c>
      <c r="M703" s="25" t="s">
        <v>7230</v>
      </c>
      <c r="N703" s="25" t="s">
        <v>24060</v>
      </c>
      <c r="O703" s="25"/>
      <c r="P703" s="25" t="s">
        <v>25563</v>
      </c>
    </row>
    <row r="704" spans="1:16" ht="15">
      <c r="A704" s="25" t="s">
        <v>25564</v>
      </c>
      <c r="B704" s="25" t="s">
        <v>25564</v>
      </c>
      <c r="C704"/>
      <c r="D704" s="25" t="s">
        <v>7313</v>
      </c>
      <c r="E704" s="25"/>
      <c r="F704" s="25" t="s">
        <v>7288</v>
      </c>
      <c r="G704" s="25" t="s">
        <v>24057</v>
      </c>
      <c r="H704" s="25" t="s">
        <v>8591</v>
      </c>
      <c r="I704" s="25" t="s">
        <v>25565</v>
      </c>
      <c r="J704" s="19">
        <v>44629</v>
      </c>
      <c r="K704" s="19"/>
      <c r="L704" s="54">
        <v>496</v>
      </c>
      <c r="M704" s="25" t="s">
        <v>7230</v>
      </c>
      <c r="N704" s="25" t="s">
        <v>24060</v>
      </c>
      <c r="O704" s="25"/>
      <c r="P704" s="25" t="s">
        <v>25566</v>
      </c>
    </row>
    <row r="705" spans="1:16" ht="15">
      <c r="A705" s="25" t="s">
        <v>25567</v>
      </c>
      <c r="B705" s="25" t="s">
        <v>25567</v>
      </c>
      <c r="C705"/>
      <c r="D705" s="25" t="s">
        <v>7261</v>
      </c>
      <c r="E705" s="25"/>
      <c r="F705" s="25" t="s">
        <v>7288</v>
      </c>
      <c r="G705" s="25" t="s">
        <v>24057</v>
      </c>
      <c r="H705" s="25" t="s">
        <v>8443</v>
      </c>
      <c r="I705" s="25" t="s">
        <v>25568</v>
      </c>
      <c r="J705" s="19">
        <v>44629</v>
      </c>
      <c r="K705" s="19"/>
      <c r="L705" s="54">
        <v>43134</v>
      </c>
      <c r="M705" s="25" t="s">
        <v>7230</v>
      </c>
      <c r="N705" s="25" t="s">
        <v>24060</v>
      </c>
      <c r="O705" s="25"/>
      <c r="P705" s="25"/>
    </row>
    <row r="706" spans="1:16" ht="15">
      <c r="A706" s="25" t="s">
        <v>25569</v>
      </c>
      <c r="B706" s="25" t="s">
        <v>25569</v>
      </c>
      <c r="C706"/>
      <c r="D706" s="25" t="s">
        <v>7478</v>
      </c>
      <c r="E706" s="25"/>
      <c r="F706" s="25" t="s">
        <v>7288</v>
      </c>
      <c r="G706" s="25" t="s">
        <v>24057</v>
      </c>
      <c r="H706" s="25" t="s">
        <v>8577</v>
      </c>
      <c r="I706" s="25" t="s">
        <v>25570</v>
      </c>
      <c r="J706" s="19">
        <v>44629</v>
      </c>
      <c r="K706" s="19"/>
      <c r="L706" s="54">
        <v>3775.5</v>
      </c>
      <c r="M706" s="25" t="s">
        <v>7230</v>
      </c>
      <c r="N706" s="25" t="s">
        <v>24060</v>
      </c>
      <c r="O706" s="25"/>
      <c r="P706" s="25" t="s">
        <v>25571</v>
      </c>
    </row>
    <row r="707" spans="1:16" ht="15">
      <c r="A707" s="25" t="s">
        <v>25572</v>
      </c>
      <c r="B707" s="25" t="s">
        <v>25572</v>
      </c>
      <c r="C707"/>
      <c r="D707" s="25" t="s">
        <v>9632</v>
      </c>
      <c r="E707" s="25"/>
      <c r="F707" s="25" t="s">
        <v>7288</v>
      </c>
      <c r="G707" s="25" t="s">
        <v>24057</v>
      </c>
      <c r="H707" s="25" t="s">
        <v>8423</v>
      </c>
      <c r="I707" s="25" t="s">
        <v>24205</v>
      </c>
      <c r="J707" s="19">
        <v>44629</v>
      </c>
      <c r="K707" s="19"/>
      <c r="L707" s="54">
        <v>8716.15</v>
      </c>
      <c r="M707" s="25" t="s">
        <v>7230</v>
      </c>
      <c r="N707" s="25" t="s">
        <v>24060</v>
      </c>
      <c r="O707" s="25"/>
      <c r="P707" s="25" t="s">
        <v>25573</v>
      </c>
    </row>
    <row r="708" spans="1:16" ht="15">
      <c r="A708" s="25" t="s">
        <v>25574</v>
      </c>
      <c r="B708" s="25" t="s">
        <v>25574</v>
      </c>
      <c r="C708"/>
      <c r="D708" s="25" t="s">
        <v>7313</v>
      </c>
      <c r="E708" s="25"/>
      <c r="F708" s="25" t="s">
        <v>7288</v>
      </c>
      <c r="G708" s="25" t="s">
        <v>24630</v>
      </c>
      <c r="H708" s="25" t="s">
        <v>8591</v>
      </c>
      <c r="I708" s="25" t="s">
        <v>24631</v>
      </c>
      <c r="J708" s="19">
        <v>44629</v>
      </c>
      <c r="K708" s="19"/>
      <c r="L708" s="54">
        <v>240</v>
      </c>
      <c r="M708" s="25" t="s">
        <v>7230</v>
      </c>
      <c r="N708" s="25" t="s">
        <v>24060</v>
      </c>
      <c r="O708" s="25"/>
      <c r="P708" s="25" t="s">
        <v>25575</v>
      </c>
    </row>
    <row r="709" spans="1:16" ht="15">
      <c r="A709" s="25" t="s">
        <v>25576</v>
      </c>
      <c r="B709" s="25" t="s">
        <v>25576</v>
      </c>
      <c r="C709"/>
      <c r="D709" s="25" t="s">
        <v>7252</v>
      </c>
      <c r="E709" s="25"/>
      <c r="F709" s="25" t="s">
        <v>7288</v>
      </c>
      <c r="G709" s="25" t="s">
        <v>24057</v>
      </c>
      <c r="H709" s="25" t="s">
        <v>8577</v>
      </c>
      <c r="I709" s="25" t="s">
        <v>24484</v>
      </c>
      <c r="J709" s="19">
        <v>44630</v>
      </c>
      <c r="K709" s="19"/>
      <c r="L709" s="54">
        <v>14868.6</v>
      </c>
      <c r="M709" s="25" t="s">
        <v>7230</v>
      </c>
      <c r="N709" s="25" t="s">
        <v>24060</v>
      </c>
      <c r="O709" s="25"/>
      <c r="P709" s="25" t="s">
        <v>25577</v>
      </c>
    </row>
    <row r="710" spans="1:16" ht="15">
      <c r="A710" s="25" t="s">
        <v>25578</v>
      </c>
      <c r="B710" s="25" t="s">
        <v>25578</v>
      </c>
      <c r="C710"/>
      <c r="D710" s="25" t="s">
        <v>7261</v>
      </c>
      <c r="E710" s="25"/>
      <c r="F710" s="25" t="s">
        <v>7288</v>
      </c>
      <c r="G710" s="25" t="s">
        <v>24057</v>
      </c>
      <c r="H710" s="25" t="s">
        <v>8577</v>
      </c>
      <c r="I710" s="25" t="s">
        <v>25579</v>
      </c>
      <c r="J710" s="19">
        <v>44630</v>
      </c>
      <c r="K710" s="19"/>
      <c r="L710" s="54">
        <v>17900</v>
      </c>
      <c r="M710" s="25" t="s">
        <v>7230</v>
      </c>
      <c r="N710" s="25" t="s">
        <v>24060</v>
      </c>
      <c r="O710" s="25"/>
      <c r="P710" s="25" t="s">
        <v>25580</v>
      </c>
    </row>
    <row r="711" spans="1:16" ht="15">
      <c r="A711" s="25" t="s">
        <v>25581</v>
      </c>
      <c r="B711" s="25" t="s">
        <v>25581</v>
      </c>
      <c r="C711"/>
      <c r="D711" s="25" t="s">
        <v>7261</v>
      </c>
      <c r="E711" s="25"/>
      <c r="F711" s="25" t="s">
        <v>7288</v>
      </c>
      <c r="G711" s="25" t="s">
        <v>24057</v>
      </c>
      <c r="H711" s="25" t="s">
        <v>8135</v>
      </c>
      <c r="I711" s="25" t="s">
        <v>24603</v>
      </c>
      <c r="J711" s="19">
        <v>44630</v>
      </c>
      <c r="K711" s="19"/>
      <c r="L711" s="54">
        <v>4586.45</v>
      </c>
      <c r="M711" s="25" t="s">
        <v>7230</v>
      </c>
      <c r="N711" s="25" t="s">
        <v>24060</v>
      </c>
      <c r="O711" s="25"/>
      <c r="P711" s="25" t="s">
        <v>25582</v>
      </c>
    </row>
    <row r="712" spans="1:16" ht="15">
      <c r="A712" s="25" t="s">
        <v>25583</v>
      </c>
      <c r="B712" s="25" t="s">
        <v>25583</v>
      </c>
      <c r="C712"/>
      <c r="D712" s="25" t="s">
        <v>7261</v>
      </c>
      <c r="E712" s="25"/>
      <c r="F712" s="25" t="s">
        <v>7288</v>
      </c>
      <c r="G712" s="25" t="s">
        <v>24057</v>
      </c>
      <c r="H712" s="25" t="s">
        <v>8135</v>
      </c>
      <c r="I712" s="25" t="s">
        <v>24603</v>
      </c>
      <c r="J712" s="19">
        <v>44630</v>
      </c>
      <c r="K712" s="19"/>
      <c r="L712" s="54">
        <v>4021.45</v>
      </c>
      <c r="M712" s="25" t="s">
        <v>7230</v>
      </c>
      <c r="N712" s="25" t="s">
        <v>24060</v>
      </c>
      <c r="O712" s="25"/>
      <c r="P712" s="25" t="s">
        <v>25584</v>
      </c>
    </row>
    <row r="713" spans="1:16" ht="15">
      <c r="A713" s="25" t="s">
        <v>25585</v>
      </c>
      <c r="B713" s="25" t="s">
        <v>25585</v>
      </c>
      <c r="C713"/>
      <c r="D713" s="25" t="s">
        <v>7252</v>
      </c>
      <c r="E713" s="25"/>
      <c r="F713" s="25" t="s">
        <v>7288</v>
      </c>
      <c r="G713" s="25" t="s">
        <v>24057</v>
      </c>
      <c r="H713" s="25" t="s">
        <v>7256</v>
      </c>
      <c r="I713" s="25" t="s">
        <v>24082</v>
      </c>
      <c r="J713" s="19">
        <v>44630</v>
      </c>
      <c r="K713" s="19"/>
      <c r="L713" s="54">
        <v>4025.46</v>
      </c>
      <c r="M713" s="25" t="s">
        <v>7230</v>
      </c>
      <c r="N713" s="25" t="s">
        <v>24060</v>
      </c>
      <c r="O713" s="25"/>
      <c r="P713" s="25" t="s">
        <v>25586</v>
      </c>
    </row>
    <row r="714" spans="1:16" ht="15">
      <c r="A714" s="25" t="s">
        <v>25587</v>
      </c>
      <c r="B714" s="25" t="s">
        <v>25587</v>
      </c>
      <c r="C714"/>
      <c r="D714" s="25" t="s">
        <v>10120</v>
      </c>
      <c r="E714" s="25"/>
      <c r="F714" s="25" t="s">
        <v>7288</v>
      </c>
      <c r="G714" s="25" t="s">
        <v>24057</v>
      </c>
      <c r="H714" s="25" t="s">
        <v>10122</v>
      </c>
      <c r="I714" s="25" t="s">
        <v>25588</v>
      </c>
      <c r="J714" s="19">
        <v>44630</v>
      </c>
      <c r="K714" s="19"/>
      <c r="L714" s="54">
        <v>176121.78</v>
      </c>
      <c r="M714" s="25" t="s">
        <v>7230</v>
      </c>
      <c r="N714" s="25" t="s">
        <v>24060</v>
      </c>
      <c r="O714" s="25"/>
      <c r="P714" s="25" t="s">
        <v>25589</v>
      </c>
    </row>
    <row r="715" spans="1:16" ht="15">
      <c r="A715" s="25" t="s">
        <v>25590</v>
      </c>
      <c r="B715" s="25" t="s">
        <v>25590</v>
      </c>
      <c r="C715"/>
      <c r="D715" s="25" t="s">
        <v>7261</v>
      </c>
      <c r="E715" s="25"/>
      <c r="F715" s="25" t="s">
        <v>7288</v>
      </c>
      <c r="G715" s="25" t="s">
        <v>24057</v>
      </c>
      <c r="H715" s="25" t="s">
        <v>9816</v>
      </c>
      <c r="I715" s="25" t="s">
        <v>25558</v>
      </c>
      <c r="J715" s="19">
        <v>44630</v>
      </c>
      <c r="K715" s="19"/>
      <c r="L715" s="54">
        <v>2535</v>
      </c>
      <c r="M715" s="25" t="s">
        <v>7230</v>
      </c>
      <c r="N715" s="25" t="s">
        <v>24060</v>
      </c>
      <c r="O715" s="25"/>
      <c r="P715" s="25" t="s">
        <v>25591</v>
      </c>
    </row>
    <row r="716" spans="1:16" ht="15">
      <c r="A716" s="25" t="s">
        <v>25592</v>
      </c>
      <c r="B716" s="25" t="s">
        <v>25592</v>
      </c>
      <c r="C716"/>
      <c r="D716" s="25" t="s">
        <v>7269</v>
      </c>
      <c r="E716" s="25"/>
      <c r="F716" s="25" t="s">
        <v>7288</v>
      </c>
      <c r="G716" s="25" t="s">
        <v>24057</v>
      </c>
      <c r="H716" s="25" t="s">
        <v>8140</v>
      </c>
      <c r="I716" s="25" t="s">
        <v>25593</v>
      </c>
      <c r="J716" s="19">
        <v>44630</v>
      </c>
      <c r="K716" s="19"/>
      <c r="L716" s="54">
        <v>11250</v>
      </c>
      <c r="M716" s="25" t="s">
        <v>7230</v>
      </c>
      <c r="N716" s="25" t="s">
        <v>24060</v>
      </c>
      <c r="O716" s="25"/>
      <c r="P716" s="25" t="s">
        <v>25594</v>
      </c>
    </row>
    <row r="717" spans="1:16" ht="15">
      <c r="A717" s="25" t="s">
        <v>25595</v>
      </c>
      <c r="B717" s="25" t="s">
        <v>25595</v>
      </c>
      <c r="C717"/>
      <c r="D717" s="25" t="s">
        <v>8451</v>
      </c>
      <c r="E717" s="25"/>
      <c r="F717" s="25" t="s">
        <v>7288</v>
      </c>
      <c r="G717" s="25" t="s">
        <v>24057</v>
      </c>
      <c r="H717" s="25" t="s">
        <v>7576</v>
      </c>
      <c r="I717" s="25" t="s">
        <v>25596</v>
      </c>
      <c r="J717" s="19">
        <v>44630</v>
      </c>
      <c r="K717" s="19"/>
      <c r="L717" s="54">
        <v>5769.16</v>
      </c>
      <c r="M717" s="25" t="s">
        <v>7230</v>
      </c>
      <c r="N717" s="25" t="s">
        <v>24060</v>
      </c>
      <c r="O717" s="25"/>
      <c r="P717" s="25" t="s">
        <v>25597</v>
      </c>
    </row>
    <row r="718" spans="1:16" ht="15">
      <c r="A718" s="25" t="s">
        <v>25598</v>
      </c>
      <c r="B718" s="25" t="s">
        <v>25598</v>
      </c>
      <c r="C718"/>
      <c r="D718" s="25" t="s">
        <v>7261</v>
      </c>
      <c r="E718" s="25"/>
      <c r="F718" s="25" t="s">
        <v>7288</v>
      </c>
      <c r="G718" s="25" t="s">
        <v>24057</v>
      </c>
      <c r="H718" s="25" t="s">
        <v>10329</v>
      </c>
      <c r="I718" s="25" t="s">
        <v>24454</v>
      </c>
      <c r="J718" s="19">
        <v>44630</v>
      </c>
      <c r="K718" s="19"/>
      <c r="L718" s="54">
        <v>546.17999999999995</v>
      </c>
      <c r="M718" s="25" t="s">
        <v>7230</v>
      </c>
      <c r="N718" s="25" t="s">
        <v>24060</v>
      </c>
      <c r="O718" s="25"/>
      <c r="P718" s="25" t="s">
        <v>25599</v>
      </c>
    </row>
    <row r="719" spans="1:16" ht="15">
      <c r="A719" s="25" t="s">
        <v>25600</v>
      </c>
      <c r="B719" s="25" t="s">
        <v>25600</v>
      </c>
      <c r="C719"/>
      <c r="D719" s="25" t="s">
        <v>7261</v>
      </c>
      <c r="E719" s="25"/>
      <c r="F719" s="25" t="s">
        <v>7288</v>
      </c>
      <c r="G719" s="25" t="s">
        <v>24057</v>
      </c>
      <c r="H719" s="25" t="s">
        <v>7273</v>
      </c>
      <c r="I719" s="25" t="s">
        <v>24082</v>
      </c>
      <c r="J719" s="19">
        <v>44630</v>
      </c>
      <c r="K719" s="19"/>
      <c r="L719" s="54">
        <v>6709.29</v>
      </c>
      <c r="M719" s="25" t="s">
        <v>7230</v>
      </c>
      <c r="N719" s="25" t="s">
        <v>24060</v>
      </c>
      <c r="O719" s="25"/>
      <c r="P719" s="25" t="s">
        <v>25601</v>
      </c>
    </row>
    <row r="720" spans="1:16" ht="15">
      <c r="A720" s="25" t="s">
        <v>25602</v>
      </c>
      <c r="B720" s="25" t="s">
        <v>25602</v>
      </c>
      <c r="C720"/>
      <c r="D720" s="25" t="s">
        <v>7261</v>
      </c>
      <c r="E720" s="25"/>
      <c r="F720" s="25" t="s">
        <v>7288</v>
      </c>
      <c r="G720" s="25" t="s">
        <v>24057</v>
      </c>
      <c r="H720" s="25" t="s">
        <v>7273</v>
      </c>
      <c r="I720" s="25" t="s">
        <v>24397</v>
      </c>
      <c r="J720" s="19">
        <v>44630</v>
      </c>
      <c r="K720" s="19"/>
      <c r="L720" s="54">
        <v>1341.38</v>
      </c>
      <c r="M720" s="25" t="s">
        <v>7230</v>
      </c>
      <c r="N720" s="25" t="s">
        <v>24060</v>
      </c>
      <c r="O720" s="25"/>
      <c r="P720" s="25" t="s">
        <v>25603</v>
      </c>
    </row>
    <row r="721" spans="1:16" ht="15">
      <c r="A721" s="25" t="s">
        <v>25604</v>
      </c>
      <c r="B721" s="25" t="s">
        <v>25604</v>
      </c>
      <c r="C721"/>
      <c r="D721" s="25" t="s">
        <v>8814</v>
      </c>
      <c r="E721" s="25"/>
      <c r="F721" s="25" t="s">
        <v>7288</v>
      </c>
      <c r="G721" s="25" t="s">
        <v>24057</v>
      </c>
      <c r="H721" s="25" t="s">
        <v>8443</v>
      </c>
      <c r="I721" s="25" t="s">
        <v>24107</v>
      </c>
      <c r="J721" s="19">
        <v>44631</v>
      </c>
      <c r="K721" s="19"/>
      <c r="L721" s="54">
        <v>42812</v>
      </c>
      <c r="M721" s="25" t="s">
        <v>7230</v>
      </c>
      <c r="N721" s="25" t="s">
        <v>24060</v>
      </c>
      <c r="O721" s="25"/>
      <c r="P721" s="25" t="s">
        <v>25605</v>
      </c>
    </row>
    <row r="722" spans="1:16" ht="15">
      <c r="A722" s="25" t="s">
        <v>25606</v>
      </c>
      <c r="B722" s="25" t="s">
        <v>25606</v>
      </c>
      <c r="C722"/>
      <c r="D722" s="25" t="s">
        <v>8814</v>
      </c>
      <c r="E722" s="25"/>
      <c r="F722" s="25" t="s">
        <v>7983</v>
      </c>
      <c r="G722" s="25" t="s">
        <v>24057</v>
      </c>
      <c r="H722" s="25" t="s">
        <v>8443</v>
      </c>
      <c r="I722" s="25" t="s">
        <v>24175</v>
      </c>
      <c r="J722" s="19">
        <v>44631</v>
      </c>
      <c r="K722" s="19"/>
      <c r="L722" s="54">
        <v>3016.06</v>
      </c>
      <c r="M722" s="25" t="s">
        <v>7230</v>
      </c>
      <c r="N722" s="25" t="s">
        <v>24060</v>
      </c>
      <c r="O722" s="25"/>
      <c r="P722" s="25" t="s">
        <v>25607</v>
      </c>
    </row>
    <row r="723" spans="1:16" ht="15">
      <c r="A723" s="25" t="s">
        <v>25608</v>
      </c>
      <c r="B723" s="25" t="s">
        <v>25608</v>
      </c>
      <c r="C723"/>
      <c r="D723" s="25" t="s">
        <v>7261</v>
      </c>
      <c r="E723" s="25"/>
      <c r="F723" s="25" t="s">
        <v>7288</v>
      </c>
      <c r="G723" s="25" t="s">
        <v>24630</v>
      </c>
      <c r="H723" s="25" t="s">
        <v>8591</v>
      </c>
      <c r="I723" s="25" t="s">
        <v>24631</v>
      </c>
      <c r="J723" s="19">
        <v>44630</v>
      </c>
      <c r="K723" s="19"/>
      <c r="L723" s="54">
        <v>580</v>
      </c>
      <c r="M723" s="25" t="s">
        <v>7230</v>
      </c>
      <c r="N723" s="25" t="s">
        <v>24060</v>
      </c>
      <c r="O723" s="25"/>
      <c r="P723" s="25" t="s">
        <v>25609</v>
      </c>
    </row>
    <row r="724" spans="1:16" ht="15">
      <c r="A724" s="25" t="s">
        <v>25610</v>
      </c>
      <c r="B724" s="25" t="s">
        <v>25610</v>
      </c>
      <c r="C724"/>
      <c r="D724" s="25" t="s">
        <v>7261</v>
      </c>
      <c r="E724" s="25"/>
      <c r="F724" s="25" t="s">
        <v>7288</v>
      </c>
      <c r="G724" s="25" t="s">
        <v>24057</v>
      </c>
      <c r="H724" s="25" t="s">
        <v>7273</v>
      </c>
      <c r="I724" s="25" t="s">
        <v>25611</v>
      </c>
      <c r="J724" s="19">
        <v>44630</v>
      </c>
      <c r="K724" s="19"/>
      <c r="L724" s="54">
        <v>12730</v>
      </c>
      <c r="M724" s="25" t="s">
        <v>7230</v>
      </c>
      <c r="N724" s="25" t="s">
        <v>24060</v>
      </c>
      <c r="O724" s="25"/>
      <c r="P724" s="25" t="s">
        <v>25612</v>
      </c>
    </row>
    <row r="725" spans="1:16" ht="15">
      <c r="A725" s="25" t="s">
        <v>25613</v>
      </c>
      <c r="B725" s="25" t="s">
        <v>25613</v>
      </c>
      <c r="C725"/>
      <c r="D725" s="25" t="s">
        <v>7261</v>
      </c>
      <c r="E725" s="25"/>
      <c r="F725" s="25" t="s">
        <v>7288</v>
      </c>
      <c r="G725" s="25" t="s">
        <v>24057</v>
      </c>
      <c r="H725" s="25" t="s">
        <v>7273</v>
      </c>
      <c r="I725" s="25" t="s">
        <v>25614</v>
      </c>
      <c r="J725" s="19">
        <v>44630</v>
      </c>
      <c r="K725" s="19"/>
      <c r="L725" s="54">
        <v>9918.75</v>
      </c>
      <c r="M725" s="25" t="s">
        <v>7230</v>
      </c>
      <c r="N725" s="25" t="s">
        <v>24060</v>
      </c>
      <c r="O725" s="25"/>
      <c r="P725" s="25" t="s">
        <v>25615</v>
      </c>
    </row>
    <row r="726" spans="1:16" ht="15">
      <c r="A726" s="25" t="s">
        <v>25616</v>
      </c>
      <c r="B726" s="25" t="s">
        <v>25616</v>
      </c>
      <c r="C726"/>
      <c r="D726" s="25" t="s">
        <v>7478</v>
      </c>
      <c r="E726" s="25"/>
      <c r="F726" s="25" t="s">
        <v>7288</v>
      </c>
      <c r="G726" s="25" t="s">
        <v>24057</v>
      </c>
      <c r="H726" s="25" t="s">
        <v>8577</v>
      </c>
      <c r="I726" s="25" t="s">
        <v>25617</v>
      </c>
      <c r="J726" s="19">
        <v>44631</v>
      </c>
      <c r="K726" s="19"/>
      <c r="L726" s="54">
        <v>4950</v>
      </c>
      <c r="M726" s="25" t="s">
        <v>7230</v>
      </c>
      <c r="N726" s="25" t="s">
        <v>24060</v>
      </c>
      <c r="O726" s="25"/>
      <c r="P726" s="25" t="s">
        <v>25618</v>
      </c>
    </row>
    <row r="727" spans="1:16" ht="15">
      <c r="A727" s="25" t="s">
        <v>25619</v>
      </c>
      <c r="B727" s="25" t="s">
        <v>25619</v>
      </c>
      <c r="C727"/>
      <c r="D727" s="25" t="s">
        <v>7313</v>
      </c>
      <c r="E727" s="25"/>
      <c r="F727" s="25" t="s">
        <v>7288</v>
      </c>
      <c r="G727" s="25" t="s">
        <v>24057</v>
      </c>
      <c r="H727" s="25" t="s">
        <v>7492</v>
      </c>
      <c r="I727" s="25" t="s">
        <v>24107</v>
      </c>
      <c r="J727" s="19">
        <v>44631</v>
      </c>
      <c r="K727" s="19"/>
      <c r="L727" s="54">
        <v>17982</v>
      </c>
      <c r="M727" s="25" t="s">
        <v>7230</v>
      </c>
      <c r="N727" s="25" t="s">
        <v>24060</v>
      </c>
      <c r="O727" s="25"/>
      <c r="P727" s="25" t="s">
        <v>25620</v>
      </c>
    </row>
    <row r="728" spans="1:16" ht="15">
      <c r="A728" s="25" t="s">
        <v>25621</v>
      </c>
      <c r="B728" s="25" t="s">
        <v>25621</v>
      </c>
      <c r="C728"/>
      <c r="D728" s="25" t="s">
        <v>7261</v>
      </c>
      <c r="E728" s="25"/>
      <c r="F728" s="25" t="s">
        <v>7288</v>
      </c>
      <c r="G728" s="25" t="s">
        <v>24057</v>
      </c>
      <c r="H728" s="25" t="s">
        <v>7273</v>
      </c>
      <c r="I728" s="25" t="s">
        <v>25622</v>
      </c>
      <c r="J728" s="19">
        <v>44631</v>
      </c>
      <c r="K728" s="19"/>
      <c r="L728" s="54">
        <v>1000</v>
      </c>
      <c r="M728" s="25" t="s">
        <v>7230</v>
      </c>
      <c r="N728" s="25" t="s">
        <v>24060</v>
      </c>
      <c r="O728" s="25"/>
      <c r="P728" s="25" t="s">
        <v>25623</v>
      </c>
    </row>
    <row r="729" spans="1:16" ht="15">
      <c r="A729" s="25" t="s">
        <v>25624</v>
      </c>
      <c r="B729" s="25" t="s">
        <v>25624</v>
      </c>
      <c r="C729"/>
      <c r="D729" s="25" t="s">
        <v>7425</v>
      </c>
      <c r="E729" s="25"/>
      <c r="F729" s="25" t="s">
        <v>7288</v>
      </c>
      <c r="G729" s="25" t="s">
        <v>24057</v>
      </c>
      <c r="H729" s="25" t="s">
        <v>8140</v>
      </c>
      <c r="I729" s="25" t="s">
        <v>24218</v>
      </c>
      <c r="J729" s="19">
        <v>44631</v>
      </c>
      <c r="K729" s="19"/>
      <c r="L729" s="54">
        <v>17920</v>
      </c>
      <c r="M729" s="25" t="s">
        <v>7230</v>
      </c>
      <c r="N729" s="25" t="s">
        <v>24060</v>
      </c>
      <c r="O729" s="25"/>
      <c r="P729" s="25" t="s">
        <v>25625</v>
      </c>
    </row>
    <row r="730" spans="1:16" ht="15">
      <c r="A730" s="25" t="s">
        <v>25626</v>
      </c>
      <c r="B730" s="25" t="s">
        <v>25626</v>
      </c>
      <c r="C730"/>
      <c r="D730" s="25" t="s">
        <v>7313</v>
      </c>
      <c r="E730" s="25"/>
      <c r="F730" s="25" t="s">
        <v>7288</v>
      </c>
      <c r="G730" s="25" t="s">
        <v>24057</v>
      </c>
      <c r="H730" s="25" t="s">
        <v>8140</v>
      </c>
      <c r="I730" s="25" t="s">
        <v>24591</v>
      </c>
      <c r="J730" s="19">
        <v>44631</v>
      </c>
      <c r="K730" s="19"/>
      <c r="L730" s="54">
        <v>11177.62</v>
      </c>
      <c r="M730" s="25" t="s">
        <v>7230</v>
      </c>
      <c r="N730" s="25" t="s">
        <v>24060</v>
      </c>
      <c r="O730" s="25"/>
      <c r="P730" s="25" t="s">
        <v>25627</v>
      </c>
    </row>
    <row r="731" spans="1:16" ht="15">
      <c r="A731" s="25" t="s">
        <v>25628</v>
      </c>
      <c r="B731" s="25" t="s">
        <v>25628</v>
      </c>
      <c r="C731"/>
      <c r="D731" s="25" t="s">
        <v>7478</v>
      </c>
      <c r="E731" s="25"/>
      <c r="F731" s="25" t="s">
        <v>7288</v>
      </c>
      <c r="G731" s="25" t="s">
        <v>24057</v>
      </c>
      <c r="H731" s="25" t="s">
        <v>7492</v>
      </c>
      <c r="I731" s="25" t="s">
        <v>25629</v>
      </c>
      <c r="J731" s="19">
        <v>44631</v>
      </c>
      <c r="K731" s="19"/>
      <c r="L731" s="54">
        <v>500</v>
      </c>
      <c r="M731" s="25" t="s">
        <v>7230</v>
      </c>
      <c r="N731" s="25" t="s">
        <v>24060</v>
      </c>
      <c r="O731" s="25"/>
      <c r="P731" s="25" t="s">
        <v>25630</v>
      </c>
    </row>
    <row r="732" spans="1:16" ht="15">
      <c r="A732" s="25" t="s">
        <v>25631</v>
      </c>
      <c r="B732" s="25" t="s">
        <v>25631</v>
      </c>
      <c r="C732"/>
      <c r="D732" s="25" t="s">
        <v>7269</v>
      </c>
      <c r="E732" s="25"/>
      <c r="F732" s="25" t="s">
        <v>7288</v>
      </c>
      <c r="G732" s="25" t="s">
        <v>24057</v>
      </c>
      <c r="H732" s="25" t="s">
        <v>7273</v>
      </c>
      <c r="I732" s="25" t="s">
        <v>25315</v>
      </c>
      <c r="J732" s="19">
        <v>44631</v>
      </c>
      <c r="K732" s="19"/>
      <c r="L732" s="54">
        <v>2665</v>
      </c>
      <c r="M732" s="25" t="s">
        <v>7230</v>
      </c>
      <c r="N732" s="25" t="s">
        <v>24060</v>
      </c>
      <c r="O732" s="25"/>
      <c r="P732" s="25" t="s">
        <v>25632</v>
      </c>
    </row>
    <row r="733" spans="1:16" ht="15">
      <c r="A733" s="25" t="s">
        <v>25633</v>
      </c>
      <c r="B733" s="25" t="s">
        <v>25633</v>
      </c>
      <c r="C733"/>
      <c r="D733" s="25" t="s">
        <v>10735</v>
      </c>
      <c r="E733" s="25"/>
      <c r="F733" s="25" t="s">
        <v>7288</v>
      </c>
      <c r="G733" s="25" t="s">
        <v>24057</v>
      </c>
      <c r="H733" s="25" t="s">
        <v>7273</v>
      </c>
      <c r="I733" s="25" t="s">
        <v>24591</v>
      </c>
      <c r="J733" s="19">
        <v>44631</v>
      </c>
      <c r="K733" s="19"/>
      <c r="L733" s="54">
        <v>6190.48</v>
      </c>
      <c r="M733" s="25" t="s">
        <v>7230</v>
      </c>
      <c r="N733" s="25" t="s">
        <v>24060</v>
      </c>
      <c r="O733" s="25"/>
      <c r="P733" s="25" t="s">
        <v>25634</v>
      </c>
    </row>
    <row r="734" spans="1:16" ht="15">
      <c r="A734" s="25" t="s">
        <v>25635</v>
      </c>
      <c r="B734" s="25" t="s">
        <v>25635</v>
      </c>
      <c r="C734"/>
      <c r="D734" s="25" t="s">
        <v>7269</v>
      </c>
      <c r="E734" s="25"/>
      <c r="F734" s="25" t="s">
        <v>7288</v>
      </c>
      <c r="G734" s="25" t="s">
        <v>24057</v>
      </c>
      <c r="H734" s="25" t="s">
        <v>7492</v>
      </c>
      <c r="I734" s="25" t="s">
        <v>24287</v>
      </c>
      <c r="J734" s="19">
        <v>44631</v>
      </c>
      <c r="K734" s="19"/>
      <c r="L734" s="54">
        <v>7890.57</v>
      </c>
      <c r="M734" s="25" t="s">
        <v>7230</v>
      </c>
      <c r="N734" s="25" t="s">
        <v>24060</v>
      </c>
      <c r="O734" s="25"/>
      <c r="P734" s="25" t="s">
        <v>25636</v>
      </c>
    </row>
    <row r="735" spans="1:16" ht="15">
      <c r="A735" s="25" t="s">
        <v>25637</v>
      </c>
      <c r="B735" s="25" t="s">
        <v>25637</v>
      </c>
      <c r="C735"/>
      <c r="D735" s="25" t="s">
        <v>7269</v>
      </c>
      <c r="E735" s="25"/>
      <c r="F735" s="25" t="s">
        <v>7288</v>
      </c>
      <c r="G735" s="25" t="s">
        <v>24057</v>
      </c>
      <c r="H735" s="25" t="s">
        <v>7492</v>
      </c>
      <c r="I735" s="25" t="s">
        <v>25638</v>
      </c>
      <c r="J735" s="19">
        <v>44631</v>
      </c>
      <c r="K735" s="19"/>
      <c r="L735" s="54">
        <v>1350</v>
      </c>
      <c r="M735" s="25" t="s">
        <v>7230</v>
      </c>
      <c r="N735" s="25" t="s">
        <v>24060</v>
      </c>
      <c r="O735" s="25"/>
      <c r="P735" s="25" t="s">
        <v>25639</v>
      </c>
    </row>
    <row r="736" spans="1:16" ht="15">
      <c r="A736" s="25" t="s">
        <v>25640</v>
      </c>
      <c r="B736" s="25" t="s">
        <v>25640</v>
      </c>
      <c r="C736"/>
      <c r="D736" s="25" t="s">
        <v>7478</v>
      </c>
      <c r="E736" s="25"/>
      <c r="F736" s="25" t="s">
        <v>7288</v>
      </c>
      <c r="G736" s="25" t="s">
        <v>24057</v>
      </c>
      <c r="H736" s="25" t="s">
        <v>8443</v>
      </c>
      <c r="I736" s="25" t="s">
        <v>24484</v>
      </c>
      <c r="J736" s="19">
        <v>44631</v>
      </c>
      <c r="K736" s="19"/>
      <c r="L736" s="54">
        <v>30586.82</v>
      </c>
      <c r="M736" s="25" t="s">
        <v>7230</v>
      </c>
      <c r="N736" s="25" t="s">
        <v>24060</v>
      </c>
      <c r="O736" s="25"/>
      <c r="P736" s="25"/>
    </row>
    <row r="737" spans="1:16" ht="15">
      <c r="A737" s="25" t="s">
        <v>25641</v>
      </c>
      <c r="B737" s="25" t="s">
        <v>25641</v>
      </c>
      <c r="C737" s="22">
        <v>2</v>
      </c>
      <c r="D737" s="25" t="s">
        <v>7269</v>
      </c>
      <c r="E737" s="25"/>
      <c r="F737" s="25" t="s">
        <v>7288</v>
      </c>
      <c r="G737" s="25" t="s">
        <v>24057</v>
      </c>
      <c r="H737" s="25" t="s">
        <v>8140</v>
      </c>
      <c r="I737" s="25" t="s">
        <v>24205</v>
      </c>
      <c r="J737" s="19">
        <v>44632</v>
      </c>
      <c r="K737" s="19"/>
      <c r="L737" s="54">
        <v>41087.800000000003</v>
      </c>
      <c r="M737" s="25" t="s">
        <v>7230</v>
      </c>
      <c r="N737" s="25" t="s">
        <v>24060</v>
      </c>
      <c r="O737" s="25"/>
      <c r="P737" s="25" t="s">
        <v>25642</v>
      </c>
    </row>
    <row r="738" spans="1:16" ht="15">
      <c r="A738" s="25" t="s">
        <v>25643</v>
      </c>
      <c r="B738" s="25" t="s">
        <v>25643</v>
      </c>
      <c r="C738"/>
      <c r="D738" s="25" t="s">
        <v>7478</v>
      </c>
      <c r="E738" s="25"/>
      <c r="F738" s="25" t="s">
        <v>7288</v>
      </c>
      <c r="G738" s="25" t="s">
        <v>24057</v>
      </c>
      <c r="H738" s="25" t="s">
        <v>8140</v>
      </c>
      <c r="I738" s="25" t="s">
        <v>24367</v>
      </c>
      <c r="J738" s="19">
        <v>44632</v>
      </c>
      <c r="K738" s="19"/>
      <c r="L738" s="54">
        <v>191244</v>
      </c>
      <c r="M738" s="25" t="s">
        <v>7230</v>
      </c>
      <c r="N738" s="25" t="s">
        <v>24060</v>
      </c>
      <c r="O738" s="25"/>
      <c r="P738" s="25" t="s">
        <v>25644</v>
      </c>
    </row>
    <row r="739" spans="1:16" ht="15">
      <c r="A739" s="25" t="s">
        <v>25645</v>
      </c>
      <c r="B739" s="25" t="s">
        <v>25645</v>
      </c>
      <c r="C739"/>
      <c r="D739" s="25" t="s">
        <v>7269</v>
      </c>
      <c r="E739" s="25"/>
      <c r="F739" s="25" t="s">
        <v>7288</v>
      </c>
      <c r="G739" s="25" t="s">
        <v>24057</v>
      </c>
      <c r="H739" s="25" t="s">
        <v>8140</v>
      </c>
      <c r="I739" s="25" t="s">
        <v>24181</v>
      </c>
      <c r="J739" s="19">
        <v>44633</v>
      </c>
      <c r="K739" s="19"/>
      <c r="L739" s="54">
        <v>14675</v>
      </c>
      <c r="M739" s="25" t="s">
        <v>7230</v>
      </c>
      <c r="N739" s="25" t="s">
        <v>24060</v>
      </c>
      <c r="O739" s="25"/>
      <c r="P739" s="25" t="s">
        <v>25646</v>
      </c>
    </row>
    <row r="740" spans="1:16" ht="15">
      <c r="A740" s="25" t="s">
        <v>25647</v>
      </c>
      <c r="B740" s="25" t="s">
        <v>25647</v>
      </c>
      <c r="C740"/>
      <c r="D740" s="25" t="s">
        <v>7478</v>
      </c>
      <c r="E740" s="25"/>
      <c r="F740" s="25" t="s">
        <v>7288</v>
      </c>
      <c r="G740" s="25" t="s">
        <v>24057</v>
      </c>
      <c r="H740" s="25" t="s">
        <v>8443</v>
      </c>
      <c r="I740" s="25" t="s">
        <v>24301</v>
      </c>
      <c r="J740" s="19">
        <v>44632</v>
      </c>
      <c r="K740" s="19"/>
      <c r="L740" s="54">
        <v>9590</v>
      </c>
      <c r="M740" s="25" t="s">
        <v>7230</v>
      </c>
      <c r="N740" s="25" t="s">
        <v>24060</v>
      </c>
      <c r="O740" s="25"/>
      <c r="P740" s="25" t="s">
        <v>25648</v>
      </c>
    </row>
    <row r="741" spans="1:16" ht="15">
      <c r="A741" s="25" t="s">
        <v>25649</v>
      </c>
      <c r="B741" s="25" t="s">
        <v>25649</v>
      </c>
      <c r="C741" s="22">
        <v>1</v>
      </c>
      <c r="D741" s="25" t="s">
        <v>7269</v>
      </c>
      <c r="E741" s="25"/>
      <c r="F741" s="25" t="s">
        <v>7288</v>
      </c>
      <c r="G741" s="25" t="s">
        <v>24057</v>
      </c>
      <c r="H741" s="25" t="s">
        <v>8140</v>
      </c>
      <c r="I741" s="25" t="s">
        <v>25650</v>
      </c>
      <c r="J741" s="19">
        <v>44633</v>
      </c>
      <c r="K741" s="19"/>
      <c r="L741" s="54">
        <v>7585</v>
      </c>
      <c r="M741" s="25" t="s">
        <v>7230</v>
      </c>
      <c r="N741" s="25" t="s">
        <v>24060</v>
      </c>
      <c r="O741" s="25"/>
      <c r="P741" s="25" t="s">
        <v>25651</v>
      </c>
    </row>
    <row r="742" spans="1:16" ht="15">
      <c r="A742" s="25" t="s">
        <v>25652</v>
      </c>
      <c r="B742" s="25" t="s">
        <v>25652</v>
      </c>
      <c r="C742"/>
      <c r="D742" s="25" t="s">
        <v>8723</v>
      </c>
      <c r="E742" s="25"/>
      <c r="F742" s="25" t="s">
        <v>7288</v>
      </c>
      <c r="G742" s="25" t="s">
        <v>24057</v>
      </c>
      <c r="H742" s="25" t="s">
        <v>7576</v>
      </c>
      <c r="I742" s="25" t="s">
        <v>24588</v>
      </c>
      <c r="J742" s="19">
        <v>44634</v>
      </c>
      <c r="K742" s="19"/>
      <c r="L742" s="54">
        <v>17906</v>
      </c>
      <c r="M742" s="25" t="s">
        <v>7230</v>
      </c>
      <c r="N742" s="25" t="s">
        <v>24060</v>
      </c>
      <c r="O742" s="25"/>
      <c r="P742" s="25" t="s">
        <v>25653</v>
      </c>
    </row>
    <row r="743" spans="1:16" ht="15">
      <c r="A743" s="25" t="s">
        <v>25654</v>
      </c>
      <c r="B743" s="25" t="s">
        <v>25654</v>
      </c>
      <c r="C743"/>
      <c r="D743" s="25" t="s">
        <v>7261</v>
      </c>
      <c r="E743" s="25"/>
      <c r="F743" s="25" t="s">
        <v>7288</v>
      </c>
      <c r="G743" s="25" t="s">
        <v>24057</v>
      </c>
      <c r="H743" s="25" t="s">
        <v>7273</v>
      </c>
      <c r="I743" s="25" t="s">
        <v>25568</v>
      </c>
      <c r="J743" s="19">
        <v>44634</v>
      </c>
      <c r="K743" s="19"/>
      <c r="L743" s="54">
        <v>69917</v>
      </c>
      <c r="M743" s="25" t="s">
        <v>7230</v>
      </c>
      <c r="N743" s="25" t="s">
        <v>24060</v>
      </c>
      <c r="O743" s="25"/>
      <c r="P743" s="25" t="s">
        <v>25655</v>
      </c>
    </row>
    <row r="744" spans="1:16" ht="15">
      <c r="A744" s="25" t="s">
        <v>25656</v>
      </c>
      <c r="B744" s="25" t="s">
        <v>25656</v>
      </c>
      <c r="C744"/>
      <c r="D744" s="25" t="s">
        <v>7261</v>
      </c>
      <c r="E744" s="25"/>
      <c r="F744" s="25" t="s">
        <v>7288</v>
      </c>
      <c r="G744" s="25" t="s">
        <v>24057</v>
      </c>
      <c r="H744" s="25" t="s">
        <v>9248</v>
      </c>
      <c r="I744" s="25" t="s">
        <v>24070</v>
      </c>
      <c r="J744" s="19">
        <v>44634</v>
      </c>
      <c r="K744" s="19"/>
      <c r="L744" s="54">
        <v>9933</v>
      </c>
      <c r="M744" s="25" t="s">
        <v>7230</v>
      </c>
      <c r="N744" s="25" t="s">
        <v>24060</v>
      </c>
      <c r="O744" s="25"/>
      <c r="P744" s="25"/>
    </row>
    <row r="745" spans="1:16" ht="15">
      <c r="A745" s="25" t="s">
        <v>25657</v>
      </c>
      <c r="B745" s="25" t="s">
        <v>25657</v>
      </c>
      <c r="C745"/>
      <c r="D745" s="25" t="s">
        <v>7261</v>
      </c>
      <c r="E745" s="25"/>
      <c r="F745" s="25" t="s">
        <v>7288</v>
      </c>
      <c r="G745" s="25" t="s">
        <v>24057</v>
      </c>
      <c r="H745" s="25" t="s">
        <v>9248</v>
      </c>
      <c r="I745" s="25" t="s">
        <v>24070</v>
      </c>
      <c r="J745" s="19">
        <v>44634</v>
      </c>
      <c r="K745" s="19"/>
      <c r="L745" s="54">
        <v>5715.52</v>
      </c>
      <c r="M745" s="25" t="s">
        <v>7230</v>
      </c>
      <c r="N745" s="25" t="s">
        <v>24060</v>
      </c>
      <c r="O745" s="25"/>
      <c r="P745" s="25" t="s">
        <v>25658</v>
      </c>
    </row>
    <row r="746" spans="1:16" ht="15">
      <c r="A746" s="25" t="s">
        <v>25659</v>
      </c>
      <c r="B746" s="25" t="s">
        <v>25659</v>
      </c>
      <c r="C746" s="22">
        <v>1</v>
      </c>
      <c r="D746" s="25" t="s">
        <v>7261</v>
      </c>
      <c r="E746" s="25"/>
      <c r="F746" s="25" t="s">
        <v>7288</v>
      </c>
      <c r="G746" s="25" t="s">
        <v>24057</v>
      </c>
      <c r="H746" s="25" t="s">
        <v>9248</v>
      </c>
      <c r="I746" s="25" t="s">
        <v>24070</v>
      </c>
      <c r="J746" s="19">
        <v>44634</v>
      </c>
      <c r="K746" s="19"/>
      <c r="L746" s="54">
        <v>7870.08</v>
      </c>
      <c r="M746" s="25" t="s">
        <v>7230</v>
      </c>
      <c r="N746" s="25" t="s">
        <v>24060</v>
      </c>
      <c r="O746" s="25"/>
      <c r="P746" s="25" t="s">
        <v>25660</v>
      </c>
    </row>
    <row r="747" spans="1:16" ht="15">
      <c r="A747" s="25" t="s">
        <v>25661</v>
      </c>
      <c r="B747" s="25" t="s">
        <v>25661</v>
      </c>
      <c r="C747"/>
      <c r="D747" s="25" t="s">
        <v>9810</v>
      </c>
      <c r="E747" s="25"/>
      <c r="F747" s="25" t="s">
        <v>7288</v>
      </c>
      <c r="G747" s="25" t="s">
        <v>24057</v>
      </c>
      <c r="H747" s="25" t="s">
        <v>8868</v>
      </c>
      <c r="I747" s="25" t="s">
        <v>24205</v>
      </c>
      <c r="J747" s="19">
        <v>44634</v>
      </c>
      <c r="K747" s="19"/>
      <c r="L747" s="54">
        <v>648.41</v>
      </c>
      <c r="M747" s="25" t="s">
        <v>7230</v>
      </c>
      <c r="N747" s="25" t="s">
        <v>24060</v>
      </c>
      <c r="O747" s="25"/>
      <c r="P747" s="25" t="s">
        <v>25662</v>
      </c>
    </row>
    <row r="748" spans="1:16" ht="15">
      <c r="A748" s="25" t="s">
        <v>25663</v>
      </c>
      <c r="B748" s="25" t="s">
        <v>25663</v>
      </c>
      <c r="C748"/>
      <c r="D748" s="25" t="s">
        <v>7425</v>
      </c>
      <c r="E748" s="25"/>
      <c r="F748" s="25" t="s">
        <v>7288</v>
      </c>
      <c r="G748" s="25" t="s">
        <v>24057</v>
      </c>
      <c r="H748" s="25" t="s">
        <v>7492</v>
      </c>
      <c r="I748" s="25" t="s">
        <v>24153</v>
      </c>
      <c r="J748" s="19">
        <v>44634</v>
      </c>
      <c r="K748" s="19"/>
      <c r="L748" s="54">
        <v>12924</v>
      </c>
      <c r="M748" s="25" t="s">
        <v>7230</v>
      </c>
      <c r="N748" s="25" t="s">
        <v>24060</v>
      </c>
      <c r="O748" s="25"/>
      <c r="P748" s="25" t="s">
        <v>25664</v>
      </c>
    </row>
    <row r="749" spans="1:16" ht="15">
      <c r="A749" s="25" t="s">
        <v>25665</v>
      </c>
      <c r="B749" s="25" t="s">
        <v>25665</v>
      </c>
      <c r="C749"/>
      <c r="D749" s="25" t="s">
        <v>7478</v>
      </c>
      <c r="E749" s="25"/>
      <c r="F749" s="25" t="s">
        <v>7288</v>
      </c>
      <c r="G749" s="25" t="s">
        <v>24057</v>
      </c>
      <c r="H749" s="25" t="s">
        <v>7492</v>
      </c>
      <c r="I749" s="25" t="s">
        <v>24181</v>
      </c>
      <c r="J749" s="19">
        <v>44634</v>
      </c>
      <c r="K749" s="19"/>
      <c r="L749" s="54">
        <v>1941.25</v>
      </c>
      <c r="M749" s="25" t="s">
        <v>7230</v>
      </c>
      <c r="N749" s="25" t="s">
        <v>24060</v>
      </c>
      <c r="O749" s="25"/>
      <c r="P749" s="25" t="s">
        <v>25666</v>
      </c>
    </row>
    <row r="750" spans="1:16" ht="15">
      <c r="A750" s="25" t="s">
        <v>25667</v>
      </c>
      <c r="B750" s="25" t="s">
        <v>25667</v>
      </c>
      <c r="C750"/>
      <c r="D750" s="25" t="s">
        <v>7252</v>
      </c>
      <c r="E750" s="25"/>
      <c r="F750" s="25" t="s">
        <v>7288</v>
      </c>
      <c r="G750" s="25" t="s">
        <v>24057</v>
      </c>
      <c r="H750" s="25" t="s">
        <v>7526</v>
      </c>
      <c r="I750" s="25" t="s">
        <v>24075</v>
      </c>
      <c r="J750" s="19">
        <v>44634</v>
      </c>
      <c r="K750" s="19"/>
      <c r="L750" s="54">
        <v>2353</v>
      </c>
      <c r="M750" s="25" t="s">
        <v>7230</v>
      </c>
      <c r="N750" s="25" t="s">
        <v>24060</v>
      </c>
      <c r="O750" s="25"/>
      <c r="P750" s="25" t="s">
        <v>25668</v>
      </c>
    </row>
    <row r="751" spans="1:16" ht="15">
      <c r="A751" s="25" t="s">
        <v>25669</v>
      </c>
      <c r="B751" s="25" t="s">
        <v>25669</v>
      </c>
      <c r="C751"/>
      <c r="D751" s="25" t="s">
        <v>7261</v>
      </c>
      <c r="E751" s="25"/>
      <c r="F751" s="25" t="s">
        <v>7288</v>
      </c>
      <c r="G751" s="25" t="s">
        <v>24057</v>
      </c>
      <c r="H751" s="25" t="s">
        <v>8577</v>
      </c>
      <c r="I751" s="25" t="s">
        <v>25670</v>
      </c>
      <c r="J751" s="19">
        <v>44634</v>
      </c>
      <c r="K751" s="19"/>
      <c r="L751" s="54">
        <v>18674.96</v>
      </c>
      <c r="M751" s="25" t="s">
        <v>7230</v>
      </c>
      <c r="N751" s="25" t="s">
        <v>24060</v>
      </c>
      <c r="O751" s="25"/>
      <c r="P751" s="25" t="s">
        <v>25671</v>
      </c>
    </row>
    <row r="752" spans="1:16" ht="15">
      <c r="A752" s="25" t="s">
        <v>25672</v>
      </c>
      <c r="B752" s="25" t="s">
        <v>25672</v>
      </c>
      <c r="C752" s="22">
        <v>1</v>
      </c>
      <c r="D752" s="25" t="s">
        <v>7261</v>
      </c>
      <c r="E752" s="25"/>
      <c r="F752" s="25" t="s">
        <v>7288</v>
      </c>
      <c r="G752" s="25" t="s">
        <v>24057</v>
      </c>
      <c r="H752" s="25" t="s">
        <v>9248</v>
      </c>
      <c r="I752" s="25" t="s">
        <v>24070</v>
      </c>
      <c r="J752" s="19">
        <v>44634</v>
      </c>
      <c r="K752" s="19"/>
      <c r="L752" s="54">
        <v>7574.94</v>
      </c>
      <c r="M752" s="25" t="s">
        <v>7230</v>
      </c>
      <c r="N752" s="25" t="s">
        <v>24060</v>
      </c>
      <c r="O752" s="25"/>
      <c r="P752" s="25" t="s">
        <v>25673</v>
      </c>
    </row>
    <row r="753" spans="1:16" ht="15">
      <c r="A753" s="25" t="s">
        <v>25674</v>
      </c>
      <c r="B753" s="25" t="s">
        <v>25674</v>
      </c>
      <c r="C753"/>
      <c r="D753" s="25" t="s">
        <v>7269</v>
      </c>
      <c r="E753" s="25"/>
      <c r="F753" s="25" t="s">
        <v>7288</v>
      </c>
      <c r="G753" s="25" t="s">
        <v>24057</v>
      </c>
      <c r="H753" s="25" t="s">
        <v>7500</v>
      </c>
      <c r="I753" s="25" t="s">
        <v>25675</v>
      </c>
      <c r="J753" s="19">
        <v>44634</v>
      </c>
      <c r="K753" s="19"/>
      <c r="L753" s="54">
        <v>2621.78</v>
      </c>
      <c r="M753" s="25" t="s">
        <v>7230</v>
      </c>
      <c r="N753" s="25" t="s">
        <v>24060</v>
      </c>
      <c r="O753" s="25"/>
      <c r="P753" s="25" t="s">
        <v>25676</v>
      </c>
    </row>
    <row r="754" spans="1:16" ht="15">
      <c r="A754" s="25" t="s">
        <v>25677</v>
      </c>
      <c r="B754" s="25" t="s">
        <v>25677</v>
      </c>
      <c r="C754"/>
      <c r="D754" s="25" t="s">
        <v>7261</v>
      </c>
      <c r="E754" s="25"/>
      <c r="F754" s="25" t="s">
        <v>7288</v>
      </c>
      <c r="G754" s="25" t="s">
        <v>24057</v>
      </c>
      <c r="H754" s="25" t="s">
        <v>10398</v>
      </c>
      <c r="I754" s="25" t="s">
        <v>25678</v>
      </c>
      <c r="J754" s="19">
        <v>44634</v>
      </c>
      <c r="K754" s="19"/>
      <c r="L754" s="54">
        <v>43942.48</v>
      </c>
      <c r="M754" s="25" t="s">
        <v>7230</v>
      </c>
      <c r="N754" s="25" t="s">
        <v>24060</v>
      </c>
      <c r="O754" s="25"/>
      <c r="P754" s="25"/>
    </row>
    <row r="755" spans="1:16" ht="15">
      <c r="A755" s="25" t="s">
        <v>25679</v>
      </c>
      <c r="B755" s="25" t="s">
        <v>25679</v>
      </c>
      <c r="C755"/>
      <c r="D755" s="25" t="s">
        <v>7261</v>
      </c>
      <c r="E755" s="25"/>
      <c r="F755" s="25" t="s">
        <v>7288</v>
      </c>
      <c r="G755" s="25" t="s">
        <v>24057</v>
      </c>
      <c r="H755" s="25" t="s">
        <v>10398</v>
      </c>
      <c r="I755" s="25" t="s">
        <v>25678</v>
      </c>
      <c r="J755" s="19">
        <v>44634</v>
      </c>
      <c r="K755" s="19"/>
      <c r="L755" s="54">
        <v>43942.48</v>
      </c>
      <c r="M755" s="25" t="s">
        <v>7230</v>
      </c>
      <c r="N755" s="25" t="s">
        <v>24060</v>
      </c>
      <c r="O755" s="25"/>
      <c r="P755" s="25"/>
    </row>
    <row r="756" spans="1:16" ht="15">
      <c r="A756" s="25" t="s">
        <v>25680</v>
      </c>
      <c r="B756" s="25" t="s">
        <v>25680</v>
      </c>
      <c r="C756"/>
      <c r="D756" s="25" t="s">
        <v>7261</v>
      </c>
      <c r="E756" s="25"/>
      <c r="F756" s="25" t="s">
        <v>7288</v>
      </c>
      <c r="G756" s="25" t="s">
        <v>24057</v>
      </c>
      <c r="H756" s="25" t="s">
        <v>7273</v>
      </c>
      <c r="I756" s="25" t="s">
        <v>25614</v>
      </c>
      <c r="J756" s="19">
        <v>44634</v>
      </c>
      <c r="K756" s="19"/>
      <c r="L756" s="54">
        <v>10270</v>
      </c>
      <c r="M756" s="25" t="s">
        <v>7230</v>
      </c>
      <c r="N756" s="25" t="s">
        <v>24060</v>
      </c>
      <c r="O756" s="25"/>
      <c r="P756" s="25" t="s">
        <v>25681</v>
      </c>
    </row>
    <row r="757" spans="1:16" ht="15">
      <c r="A757" s="25" t="s">
        <v>25682</v>
      </c>
      <c r="B757" s="25" t="s">
        <v>25682</v>
      </c>
      <c r="C757"/>
      <c r="D757" s="25" t="s">
        <v>7261</v>
      </c>
      <c r="E757" s="25"/>
      <c r="F757" s="25" t="s">
        <v>7288</v>
      </c>
      <c r="G757" s="25" t="s">
        <v>24057</v>
      </c>
      <c r="H757" s="25" t="s">
        <v>10675</v>
      </c>
      <c r="I757" s="25" t="s">
        <v>24558</v>
      </c>
      <c r="J757" s="19">
        <v>44634</v>
      </c>
      <c r="K757" s="19"/>
      <c r="L757" s="54">
        <v>14345.95</v>
      </c>
      <c r="M757" s="25" t="s">
        <v>7230</v>
      </c>
      <c r="N757" s="25" t="s">
        <v>24060</v>
      </c>
      <c r="O757" s="25"/>
      <c r="P757" s="25" t="s">
        <v>25683</v>
      </c>
    </row>
    <row r="758" spans="1:16" ht="15">
      <c r="A758" s="25" t="s">
        <v>25684</v>
      </c>
      <c r="B758" s="25" t="s">
        <v>25684</v>
      </c>
      <c r="C758"/>
      <c r="D758" s="25" t="s">
        <v>7261</v>
      </c>
      <c r="E758" s="25"/>
      <c r="F758" s="25" t="s">
        <v>7288</v>
      </c>
      <c r="G758" s="25" t="s">
        <v>24057</v>
      </c>
      <c r="H758" s="25" t="s">
        <v>7602</v>
      </c>
      <c r="I758" s="25" t="s">
        <v>24075</v>
      </c>
      <c r="J758" s="19">
        <v>44634</v>
      </c>
      <c r="K758" s="19"/>
      <c r="L758" s="54">
        <v>16761.88</v>
      </c>
      <c r="M758" s="25" t="s">
        <v>7230</v>
      </c>
      <c r="N758" s="25" t="s">
        <v>24060</v>
      </c>
      <c r="O758" s="25"/>
      <c r="P758" s="25" t="s">
        <v>25685</v>
      </c>
    </row>
    <row r="759" spans="1:16" ht="15">
      <c r="A759" s="25" t="s">
        <v>25686</v>
      </c>
      <c r="B759" s="25" t="s">
        <v>25686</v>
      </c>
      <c r="C759" s="22">
        <v>1</v>
      </c>
      <c r="D759" s="25" t="s">
        <v>7261</v>
      </c>
      <c r="E759" s="25"/>
      <c r="F759" s="25" t="s">
        <v>7288</v>
      </c>
      <c r="G759" s="25" t="s">
        <v>24057</v>
      </c>
      <c r="H759" s="25" t="s">
        <v>10537</v>
      </c>
      <c r="I759" s="25" t="s">
        <v>24558</v>
      </c>
      <c r="J759" s="19">
        <v>44634</v>
      </c>
      <c r="K759" s="19"/>
      <c r="L759" s="54">
        <v>10543.48</v>
      </c>
      <c r="M759" s="25" t="s">
        <v>7230</v>
      </c>
      <c r="N759" s="25" t="s">
        <v>24060</v>
      </c>
      <c r="O759" s="25"/>
      <c r="P759" s="25" t="s">
        <v>25687</v>
      </c>
    </row>
    <row r="760" spans="1:16" ht="15">
      <c r="A760" s="25" t="s">
        <v>25688</v>
      </c>
      <c r="B760" s="25" t="s">
        <v>25688</v>
      </c>
      <c r="C760"/>
      <c r="D760" s="25" t="s">
        <v>7261</v>
      </c>
      <c r="E760" s="25"/>
      <c r="F760" s="25" t="s">
        <v>7288</v>
      </c>
      <c r="G760" s="25" t="s">
        <v>24057</v>
      </c>
      <c r="H760" s="25" t="s">
        <v>10537</v>
      </c>
      <c r="I760" s="25" t="s">
        <v>25689</v>
      </c>
      <c r="J760" s="19">
        <v>44634</v>
      </c>
      <c r="K760" s="19"/>
      <c r="L760" s="54">
        <v>350</v>
      </c>
      <c r="M760" s="25" t="s">
        <v>7230</v>
      </c>
      <c r="N760" s="25" t="s">
        <v>24060</v>
      </c>
      <c r="O760" s="25"/>
      <c r="P760" s="25" t="s">
        <v>25690</v>
      </c>
    </row>
    <row r="761" spans="1:16" ht="15">
      <c r="A761" s="25" t="s">
        <v>25691</v>
      </c>
      <c r="B761" s="25" t="s">
        <v>25691</v>
      </c>
      <c r="C761"/>
      <c r="D761" s="25" t="s">
        <v>7478</v>
      </c>
      <c r="E761" s="25"/>
      <c r="F761" s="25" t="s">
        <v>7288</v>
      </c>
      <c r="G761" s="25" t="s">
        <v>24057</v>
      </c>
      <c r="H761" s="25" t="s">
        <v>8140</v>
      </c>
      <c r="I761" s="25" t="s">
        <v>24484</v>
      </c>
      <c r="J761" s="19">
        <v>44634</v>
      </c>
      <c r="K761" s="19"/>
      <c r="L761" s="54">
        <v>1512</v>
      </c>
      <c r="M761" s="25" t="s">
        <v>7230</v>
      </c>
      <c r="N761" s="25" t="s">
        <v>24060</v>
      </c>
      <c r="O761" s="25"/>
      <c r="P761" s="25" t="s">
        <v>25692</v>
      </c>
    </row>
    <row r="762" spans="1:16" ht="15">
      <c r="A762" s="25" t="s">
        <v>25693</v>
      </c>
      <c r="B762" s="25" t="s">
        <v>25693</v>
      </c>
      <c r="C762"/>
      <c r="D762" s="25" t="s">
        <v>7261</v>
      </c>
      <c r="E762" s="25"/>
      <c r="F762" s="25" t="s">
        <v>7288</v>
      </c>
      <c r="G762" s="25" t="s">
        <v>24057</v>
      </c>
      <c r="H762" s="25" t="s">
        <v>7576</v>
      </c>
      <c r="I762" s="25" t="s">
        <v>24181</v>
      </c>
      <c r="J762" s="19">
        <v>44634</v>
      </c>
      <c r="K762" s="19"/>
      <c r="L762" s="54">
        <v>21895</v>
      </c>
      <c r="M762" s="25" t="s">
        <v>7230</v>
      </c>
      <c r="N762" s="25" t="s">
        <v>24060</v>
      </c>
      <c r="O762" s="25"/>
      <c r="P762" s="25" t="s">
        <v>25694</v>
      </c>
    </row>
    <row r="763" spans="1:16" ht="15">
      <c r="A763" s="25" t="s">
        <v>25695</v>
      </c>
      <c r="B763" s="25" t="s">
        <v>25695</v>
      </c>
      <c r="C763"/>
      <c r="D763" s="25" t="s">
        <v>7252</v>
      </c>
      <c r="E763" s="25"/>
      <c r="F763" s="25" t="s">
        <v>7288</v>
      </c>
      <c r="G763" s="25" t="s">
        <v>24057</v>
      </c>
      <c r="H763" s="25" t="s">
        <v>7526</v>
      </c>
      <c r="I763" s="25" t="s">
        <v>24075</v>
      </c>
      <c r="J763" s="19">
        <v>44634</v>
      </c>
      <c r="K763" s="19"/>
      <c r="L763" s="54">
        <v>3191</v>
      </c>
      <c r="M763" s="25" t="s">
        <v>7230</v>
      </c>
      <c r="N763" s="25" t="s">
        <v>24060</v>
      </c>
      <c r="O763" s="25"/>
      <c r="P763" s="25" t="s">
        <v>25696</v>
      </c>
    </row>
    <row r="764" spans="1:16" ht="15">
      <c r="A764" s="25" t="s">
        <v>25697</v>
      </c>
      <c r="B764" s="25" t="s">
        <v>25697</v>
      </c>
      <c r="C764"/>
      <c r="D764" s="25" t="s">
        <v>7261</v>
      </c>
      <c r="E764" s="25"/>
      <c r="F764" s="25" t="s">
        <v>7288</v>
      </c>
      <c r="G764" s="25" t="s">
        <v>24057</v>
      </c>
      <c r="H764" s="25" t="s">
        <v>10675</v>
      </c>
      <c r="I764" s="25" t="s">
        <v>24558</v>
      </c>
      <c r="J764" s="19">
        <v>44634</v>
      </c>
      <c r="K764" s="19"/>
      <c r="L764" s="54">
        <v>13044.91</v>
      </c>
      <c r="M764" s="25" t="s">
        <v>7230</v>
      </c>
      <c r="N764" s="25" t="s">
        <v>24060</v>
      </c>
      <c r="O764" s="25"/>
      <c r="P764" s="25" t="s">
        <v>25698</v>
      </c>
    </row>
    <row r="765" spans="1:16" ht="15">
      <c r="A765" s="25" t="s">
        <v>25699</v>
      </c>
      <c r="B765" s="25" t="s">
        <v>25699</v>
      </c>
      <c r="C765"/>
      <c r="D765" s="25" t="s">
        <v>7261</v>
      </c>
      <c r="E765" s="25"/>
      <c r="F765" s="25" t="s">
        <v>7288</v>
      </c>
      <c r="G765" s="25" t="s">
        <v>24057</v>
      </c>
      <c r="H765" s="25" t="s">
        <v>10675</v>
      </c>
      <c r="I765" s="25" t="s">
        <v>24558</v>
      </c>
      <c r="J765" s="19">
        <v>44634</v>
      </c>
      <c r="K765" s="19"/>
      <c r="L765" s="54">
        <v>14345.95</v>
      </c>
      <c r="M765" s="25" t="s">
        <v>7230</v>
      </c>
      <c r="N765" s="25" t="s">
        <v>24060</v>
      </c>
      <c r="O765" s="25"/>
      <c r="P765" s="25" t="s">
        <v>25700</v>
      </c>
    </row>
    <row r="766" spans="1:16" ht="15">
      <c r="A766" s="25" t="s">
        <v>25701</v>
      </c>
      <c r="B766" s="25" t="s">
        <v>25701</v>
      </c>
      <c r="C766"/>
      <c r="D766" s="25" t="s">
        <v>7261</v>
      </c>
      <c r="E766" s="25"/>
      <c r="F766" s="25" t="s">
        <v>7288</v>
      </c>
      <c r="G766" s="25" t="s">
        <v>24057</v>
      </c>
      <c r="H766" s="25" t="s">
        <v>7386</v>
      </c>
      <c r="I766" s="25" t="s">
        <v>24082</v>
      </c>
      <c r="J766" s="19">
        <v>44634</v>
      </c>
      <c r="K766" s="19"/>
      <c r="L766" s="54">
        <v>6213.36</v>
      </c>
      <c r="M766" s="25" t="s">
        <v>7230</v>
      </c>
      <c r="N766" s="25" t="s">
        <v>24060</v>
      </c>
      <c r="O766" s="25"/>
      <c r="P766" s="25" t="s">
        <v>25702</v>
      </c>
    </row>
    <row r="767" spans="1:16" ht="15">
      <c r="A767" s="25" t="s">
        <v>25703</v>
      </c>
      <c r="B767" s="25" t="s">
        <v>25703</v>
      </c>
      <c r="C767"/>
      <c r="D767" s="25" t="s">
        <v>7261</v>
      </c>
      <c r="E767" s="25"/>
      <c r="F767" s="25" t="s">
        <v>7288</v>
      </c>
      <c r="G767" s="25" t="s">
        <v>24057</v>
      </c>
      <c r="H767" s="25" t="s">
        <v>10739</v>
      </c>
      <c r="I767" s="25" t="s">
        <v>24454</v>
      </c>
      <c r="J767" s="19">
        <v>44634</v>
      </c>
      <c r="K767" s="19"/>
      <c r="L767" s="54">
        <v>7109.37</v>
      </c>
      <c r="M767" s="25" t="s">
        <v>7230</v>
      </c>
      <c r="N767" s="25" t="s">
        <v>24060</v>
      </c>
      <c r="O767" s="25"/>
      <c r="P767" s="25" t="s">
        <v>25704</v>
      </c>
    </row>
    <row r="768" spans="1:16" ht="15">
      <c r="A768" s="25" t="s">
        <v>25705</v>
      </c>
      <c r="B768" s="25" t="s">
        <v>25705</v>
      </c>
      <c r="C768"/>
      <c r="D768" s="25" t="s">
        <v>7261</v>
      </c>
      <c r="E768" s="25"/>
      <c r="F768" s="25" t="s">
        <v>7288</v>
      </c>
      <c r="G768" s="25" t="s">
        <v>24057</v>
      </c>
      <c r="H768" s="25" t="s">
        <v>10739</v>
      </c>
      <c r="I768" s="25" t="s">
        <v>24454</v>
      </c>
      <c r="J768" s="19">
        <v>44634</v>
      </c>
      <c r="K768" s="19"/>
      <c r="L768" s="54">
        <v>7109.37</v>
      </c>
      <c r="M768" s="25" t="s">
        <v>7230</v>
      </c>
      <c r="N768" s="25" t="s">
        <v>24060</v>
      </c>
      <c r="O768" s="25"/>
      <c r="P768" s="25" t="s">
        <v>25706</v>
      </c>
    </row>
    <row r="769" spans="1:16" ht="15">
      <c r="A769" s="25" t="s">
        <v>25707</v>
      </c>
      <c r="B769" s="25" t="s">
        <v>25707</v>
      </c>
      <c r="C769" s="22">
        <v>1</v>
      </c>
      <c r="D769" s="25" t="s">
        <v>7261</v>
      </c>
      <c r="E769" s="25"/>
      <c r="F769" s="25" t="s">
        <v>7288</v>
      </c>
      <c r="G769" s="25" t="s">
        <v>24057</v>
      </c>
      <c r="H769" s="25" t="s">
        <v>10537</v>
      </c>
      <c r="I769" s="25" t="s">
        <v>24558</v>
      </c>
      <c r="J769" s="19">
        <v>44634</v>
      </c>
      <c r="K769" s="19"/>
      <c r="L769" s="54">
        <v>10644.5</v>
      </c>
      <c r="M769" s="25" t="s">
        <v>7230</v>
      </c>
      <c r="N769" s="25" t="s">
        <v>24060</v>
      </c>
      <c r="O769" s="25"/>
      <c r="P769" s="25" t="s">
        <v>25708</v>
      </c>
    </row>
    <row r="770" spans="1:16" ht="15">
      <c r="A770" s="25" t="s">
        <v>25709</v>
      </c>
      <c r="B770" s="25" t="s">
        <v>25709</v>
      </c>
      <c r="C770"/>
      <c r="D770" s="25" t="s">
        <v>7261</v>
      </c>
      <c r="E770" s="25"/>
      <c r="F770" s="25" t="s">
        <v>7288</v>
      </c>
      <c r="G770" s="25" t="s">
        <v>24057</v>
      </c>
      <c r="H770" s="25" t="s">
        <v>10537</v>
      </c>
      <c r="I770" s="25" t="s">
        <v>25689</v>
      </c>
      <c r="J770" s="19">
        <v>44634</v>
      </c>
      <c r="K770" s="19"/>
      <c r="L770" s="54">
        <v>700</v>
      </c>
      <c r="M770" s="25" t="s">
        <v>7230</v>
      </c>
      <c r="N770" s="25" t="s">
        <v>24060</v>
      </c>
      <c r="O770" s="25"/>
      <c r="P770" s="25" t="s">
        <v>25710</v>
      </c>
    </row>
    <row r="771" spans="1:16" ht="15">
      <c r="A771" s="25" t="s">
        <v>25711</v>
      </c>
      <c r="B771" s="25" t="s">
        <v>25711</v>
      </c>
      <c r="C771"/>
      <c r="D771" s="25" t="s">
        <v>7261</v>
      </c>
      <c r="E771" s="25"/>
      <c r="F771" s="25" t="s">
        <v>7288</v>
      </c>
      <c r="G771" s="25" t="s">
        <v>24057</v>
      </c>
      <c r="H771" s="25" t="s">
        <v>10537</v>
      </c>
      <c r="I771" s="25" t="s">
        <v>24558</v>
      </c>
      <c r="J771" s="19">
        <v>44634</v>
      </c>
      <c r="K771" s="19"/>
      <c r="L771" s="54">
        <v>3295</v>
      </c>
      <c r="M771" s="25" t="s">
        <v>7230</v>
      </c>
      <c r="N771" s="25" t="s">
        <v>24060</v>
      </c>
      <c r="O771" s="25"/>
      <c r="P771" s="25" t="s">
        <v>25712</v>
      </c>
    </row>
    <row r="772" spans="1:16" ht="15">
      <c r="A772" s="25" t="s">
        <v>25713</v>
      </c>
      <c r="B772" s="25" t="s">
        <v>25713</v>
      </c>
      <c r="C772"/>
      <c r="D772" s="25" t="s">
        <v>8607</v>
      </c>
      <c r="E772" s="25"/>
      <c r="F772" s="25" t="s">
        <v>7288</v>
      </c>
      <c r="G772" s="25" t="s">
        <v>24057</v>
      </c>
      <c r="H772" s="25" t="s">
        <v>10746</v>
      </c>
      <c r="I772" s="25" t="s">
        <v>24070</v>
      </c>
      <c r="J772" s="19">
        <v>44634</v>
      </c>
      <c r="K772" s="19"/>
      <c r="L772" s="54">
        <v>2050</v>
      </c>
      <c r="M772" s="25" t="s">
        <v>7230</v>
      </c>
      <c r="N772" s="25" t="s">
        <v>24060</v>
      </c>
      <c r="O772" s="25"/>
      <c r="P772" s="25" t="s">
        <v>25714</v>
      </c>
    </row>
    <row r="773" spans="1:16" ht="15">
      <c r="A773" s="25" t="s">
        <v>25715</v>
      </c>
      <c r="B773" s="25" t="s">
        <v>25715</v>
      </c>
      <c r="C773"/>
      <c r="D773" s="25" t="s">
        <v>7261</v>
      </c>
      <c r="E773" s="25"/>
      <c r="F773" s="25" t="s">
        <v>7288</v>
      </c>
      <c r="G773" s="25" t="s">
        <v>24057</v>
      </c>
      <c r="H773" s="25" t="s">
        <v>10537</v>
      </c>
      <c r="I773" s="25" t="s">
        <v>24558</v>
      </c>
      <c r="J773" s="19">
        <v>44634</v>
      </c>
      <c r="K773" s="19"/>
      <c r="L773" s="54">
        <v>11524.35</v>
      </c>
      <c r="M773" s="25" t="s">
        <v>7230</v>
      </c>
      <c r="N773" s="25" t="s">
        <v>24060</v>
      </c>
      <c r="O773" s="25"/>
      <c r="P773" s="25" t="s">
        <v>25716</v>
      </c>
    </row>
    <row r="774" spans="1:16" ht="15">
      <c r="A774" s="25" t="s">
        <v>25717</v>
      </c>
      <c r="B774" s="25" t="s">
        <v>25717</v>
      </c>
      <c r="C774"/>
      <c r="D774" s="25" t="s">
        <v>7261</v>
      </c>
      <c r="E774" s="25"/>
      <c r="F774" s="25" t="s">
        <v>7288</v>
      </c>
      <c r="G774" s="25" t="s">
        <v>24057</v>
      </c>
      <c r="H774" s="25" t="s">
        <v>10537</v>
      </c>
      <c r="I774" s="25" t="s">
        <v>25689</v>
      </c>
      <c r="J774" s="19">
        <v>44634</v>
      </c>
      <c r="K774" s="19"/>
      <c r="L774" s="54">
        <v>1050</v>
      </c>
      <c r="M774" s="25" t="s">
        <v>7230</v>
      </c>
      <c r="N774" s="25" t="s">
        <v>24060</v>
      </c>
      <c r="O774" s="25"/>
      <c r="P774" s="25" t="s">
        <v>25718</v>
      </c>
    </row>
    <row r="775" spans="1:16" ht="15">
      <c r="A775" s="25" t="s">
        <v>25719</v>
      </c>
      <c r="B775" s="25" t="s">
        <v>25719</v>
      </c>
      <c r="C775"/>
      <c r="D775" s="25" t="s">
        <v>7261</v>
      </c>
      <c r="E775" s="25"/>
      <c r="F775" s="25" t="s">
        <v>7288</v>
      </c>
      <c r="G775" s="25" t="s">
        <v>24057</v>
      </c>
      <c r="H775" s="25" t="s">
        <v>8577</v>
      </c>
      <c r="I775" s="25" t="s">
        <v>25720</v>
      </c>
      <c r="J775" s="19">
        <v>44634</v>
      </c>
      <c r="K775" s="19"/>
      <c r="L775" s="54">
        <v>14660</v>
      </c>
      <c r="M775" s="25" t="s">
        <v>7230</v>
      </c>
      <c r="N775" s="25" t="s">
        <v>24060</v>
      </c>
      <c r="O775" s="25"/>
      <c r="P775" s="25" t="s">
        <v>25721</v>
      </c>
    </row>
    <row r="776" spans="1:16" ht="15">
      <c r="A776" s="25" t="s">
        <v>25722</v>
      </c>
      <c r="B776" s="25" t="s">
        <v>25722</v>
      </c>
      <c r="C776"/>
      <c r="D776" s="25" t="s">
        <v>7261</v>
      </c>
      <c r="E776" s="25"/>
      <c r="F776" s="25" t="s">
        <v>7288</v>
      </c>
      <c r="G776" s="25" t="s">
        <v>24057</v>
      </c>
      <c r="H776" s="25" t="s">
        <v>7273</v>
      </c>
      <c r="I776" s="25" t="s">
        <v>24668</v>
      </c>
      <c r="J776" s="19">
        <v>44634</v>
      </c>
      <c r="K776" s="19"/>
      <c r="L776" s="54">
        <v>3583.13</v>
      </c>
      <c r="M776" s="25" t="s">
        <v>7230</v>
      </c>
      <c r="N776" s="25" t="s">
        <v>24060</v>
      </c>
      <c r="O776" s="25"/>
      <c r="P776" s="25" t="s">
        <v>25723</v>
      </c>
    </row>
    <row r="777" spans="1:16" ht="15">
      <c r="A777" s="25" t="s">
        <v>25724</v>
      </c>
      <c r="B777" s="25" t="s">
        <v>25724</v>
      </c>
      <c r="C777"/>
      <c r="D777" s="25" t="s">
        <v>7261</v>
      </c>
      <c r="E777" s="25"/>
      <c r="F777" s="25" t="s">
        <v>7288</v>
      </c>
      <c r="G777" s="25" t="s">
        <v>24057</v>
      </c>
      <c r="H777" s="25" t="s">
        <v>7273</v>
      </c>
      <c r="I777" s="25" t="s">
        <v>25725</v>
      </c>
      <c r="J777" s="19">
        <v>44634</v>
      </c>
      <c r="K777" s="19"/>
      <c r="L777" s="54">
        <v>3965.85</v>
      </c>
      <c r="M777" s="25" t="s">
        <v>7230</v>
      </c>
      <c r="N777" s="25" t="s">
        <v>24060</v>
      </c>
      <c r="O777" s="25"/>
      <c r="P777" s="25"/>
    </row>
    <row r="778" spans="1:16" ht="15">
      <c r="A778" s="25" t="s">
        <v>25726</v>
      </c>
      <c r="B778" s="25" t="s">
        <v>25726</v>
      </c>
      <c r="C778"/>
      <c r="D778" s="25" t="s">
        <v>7261</v>
      </c>
      <c r="E778" s="25"/>
      <c r="F778" s="25" t="s">
        <v>7288</v>
      </c>
      <c r="G778" s="25" t="s">
        <v>24057</v>
      </c>
      <c r="H778" s="25" t="s">
        <v>8577</v>
      </c>
      <c r="I778" s="25" t="s">
        <v>24484</v>
      </c>
      <c r="J778" s="19">
        <v>44634</v>
      </c>
      <c r="K778" s="19"/>
      <c r="L778" s="54">
        <v>15575.2</v>
      </c>
      <c r="M778" s="25" t="s">
        <v>7230</v>
      </c>
      <c r="N778" s="25" t="s">
        <v>24060</v>
      </c>
      <c r="O778" s="25"/>
      <c r="P778" s="25" t="s">
        <v>25727</v>
      </c>
    </row>
    <row r="779" spans="1:16" ht="15">
      <c r="A779" s="25" t="s">
        <v>25728</v>
      </c>
      <c r="B779" s="25" t="s">
        <v>25728</v>
      </c>
      <c r="C779"/>
      <c r="D779" s="25" t="s">
        <v>7261</v>
      </c>
      <c r="E779" s="25"/>
      <c r="F779" s="25" t="s">
        <v>7288</v>
      </c>
      <c r="G779" s="25" t="s">
        <v>24057</v>
      </c>
      <c r="H779" s="25" t="s">
        <v>8577</v>
      </c>
      <c r="I779" s="25" t="s">
        <v>25720</v>
      </c>
      <c r="J779" s="19">
        <v>44634</v>
      </c>
      <c r="K779" s="19"/>
      <c r="L779" s="54">
        <v>6800</v>
      </c>
      <c r="M779" s="25" t="s">
        <v>7230</v>
      </c>
      <c r="N779" s="25" t="s">
        <v>24060</v>
      </c>
      <c r="O779" s="25"/>
      <c r="P779" s="25"/>
    </row>
    <row r="780" spans="1:16" ht="15">
      <c r="A780" s="25" t="s">
        <v>25729</v>
      </c>
      <c r="B780" s="25" t="s">
        <v>25729</v>
      </c>
      <c r="C780"/>
      <c r="D780" s="25" t="s">
        <v>7269</v>
      </c>
      <c r="E780" s="25"/>
      <c r="F780" s="25" t="s">
        <v>7288</v>
      </c>
      <c r="G780" s="25" t="s">
        <v>24057</v>
      </c>
      <c r="H780" s="25" t="s">
        <v>7492</v>
      </c>
      <c r="I780" s="25" t="s">
        <v>24484</v>
      </c>
      <c r="J780" s="19">
        <v>44635</v>
      </c>
      <c r="K780" s="19"/>
      <c r="L780" s="54">
        <v>4916.42</v>
      </c>
      <c r="M780" s="25" t="s">
        <v>7230</v>
      </c>
      <c r="N780" s="25" t="s">
        <v>24060</v>
      </c>
      <c r="O780" s="25"/>
      <c r="P780" s="25" t="s">
        <v>25730</v>
      </c>
    </row>
    <row r="781" spans="1:16" ht="15">
      <c r="A781" s="25" t="s">
        <v>25731</v>
      </c>
      <c r="B781" s="25" t="s">
        <v>25731</v>
      </c>
      <c r="C781"/>
      <c r="D781" s="25" t="s">
        <v>7478</v>
      </c>
      <c r="E781" s="25"/>
      <c r="F781" s="25" t="s">
        <v>7288</v>
      </c>
      <c r="G781" s="25" t="s">
        <v>24057</v>
      </c>
      <c r="H781" s="25" t="s">
        <v>8443</v>
      </c>
      <c r="I781" s="25" t="s">
        <v>24591</v>
      </c>
      <c r="J781" s="19">
        <v>44635</v>
      </c>
      <c r="K781" s="19"/>
      <c r="L781" s="54">
        <v>8684.1</v>
      </c>
      <c r="M781" s="25" t="s">
        <v>7230</v>
      </c>
      <c r="N781" s="25" t="s">
        <v>24060</v>
      </c>
      <c r="O781" s="25"/>
      <c r="P781" s="25" t="s">
        <v>25732</v>
      </c>
    </row>
    <row r="782" spans="1:16" ht="15">
      <c r="A782" s="25" t="s">
        <v>25733</v>
      </c>
      <c r="B782" s="25" t="s">
        <v>25733</v>
      </c>
      <c r="C782"/>
      <c r="D782" s="25" t="s">
        <v>7478</v>
      </c>
      <c r="E782" s="25"/>
      <c r="F782" s="25" t="s">
        <v>7288</v>
      </c>
      <c r="G782" s="25" t="s">
        <v>24057</v>
      </c>
      <c r="H782" s="25" t="s">
        <v>8443</v>
      </c>
      <c r="I782" s="25" t="s">
        <v>24107</v>
      </c>
      <c r="J782" s="19">
        <v>44635</v>
      </c>
      <c r="K782" s="19"/>
      <c r="L782" s="54">
        <v>54406</v>
      </c>
      <c r="M782" s="25" t="s">
        <v>7230</v>
      </c>
      <c r="N782" s="25" t="s">
        <v>24060</v>
      </c>
      <c r="O782" s="25"/>
      <c r="P782" s="25"/>
    </row>
    <row r="783" spans="1:16" ht="15">
      <c r="A783" s="25" t="s">
        <v>25734</v>
      </c>
      <c r="B783" s="25" t="s">
        <v>25734</v>
      </c>
      <c r="C783"/>
      <c r="D783" s="25" t="s">
        <v>7478</v>
      </c>
      <c r="E783" s="25"/>
      <c r="F783" s="25" t="s">
        <v>7288</v>
      </c>
      <c r="G783" s="25" t="s">
        <v>24057</v>
      </c>
      <c r="H783" s="25" t="s">
        <v>8443</v>
      </c>
      <c r="I783" s="25" t="s">
        <v>24175</v>
      </c>
      <c r="J783" s="19">
        <v>44635</v>
      </c>
      <c r="K783" s="19"/>
      <c r="L783" s="54">
        <v>27429</v>
      </c>
      <c r="M783" s="25" t="s">
        <v>7230</v>
      </c>
      <c r="N783" s="25" t="s">
        <v>24060</v>
      </c>
      <c r="O783" s="25"/>
      <c r="P783" s="25"/>
    </row>
    <row r="784" spans="1:16" ht="15">
      <c r="A784" s="25" t="s">
        <v>25735</v>
      </c>
      <c r="B784" s="25" t="s">
        <v>25735</v>
      </c>
      <c r="C784"/>
      <c r="D784" s="25" t="s">
        <v>7478</v>
      </c>
      <c r="E784" s="25"/>
      <c r="F784" s="25" t="s">
        <v>7983</v>
      </c>
      <c r="G784" s="25" t="s">
        <v>24057</v>
      </c>
      <c r="H784" s="25" t="s">
        <v>8443</v>
      </c>
      <c r="I784" s="25" t="s">
        <v>24773</v>
      </c>
      <c r="J784" s="19">
        <v>44635</v>
      </c>
      <c r="K784" s="19"/>
      <c r="L784" s="54">
        <v>160308.15</v>
      </c>
      <c r="M784" s="25" t="s">
        <v>7230</v>
      </c>
      <c r="N784" s="25" t="s">
        <v>24060</v>
      </c>
      <c r="O784" s="25"/>
      <c r="P784" s="25" t="s">
        <v>25736</v>
      </c>
    </row>
    <row r="785" spans="1:16" ht="15">
      <c r="A785" s="25" t="s">
        <v>25737</v>
      </c>
      <c r="B785" s="25" t="s">
        <v>25737</v>
      </c>
      <c r="C785"/>
      <c r="D785" s="25" t="s">
        <v>7261</v>
      </c>
      <c r="E785" s="25"/>
      <c r="F785" s="25" t="s">
        <v>7288</v>
      </c>
      <c r="G785" s="25" t="s">
        <v>24057</v>
      </c>
      <c r="H785" s="25" t="s">
        <v>8750</v>
      </c>
      <c r="I785" s="25" t="s">
        <v>24070</v>
      </c>
      <c r="J785" s="19">
        <v>44635</v>
      </c>
      <c r="K785" s="19"/>
      <c r="L785" s="54">
        <v>7832.16</v>
      </c>
      <c r="M785" s="25" t="s">
        <v>7230</v>
      </c>
      <c r="N785" s="25" t="s">
        <v>24060</v>
      </c>
      <c r="O785" s="25"/>
      <c r="P785" s="25" t="s">
        <v>25738</v>
      </c>
    </row>
    <row r="786" spans="1:16" ht="15">
      <c r="A786" s="25" t="s">
        <v>25739</v>
      </c>
      <c r="B786" s="25" t="s">
        <v>25739</v>
      </c>
      <c r="C786"/>
      <c r="D786" s="25" t="s">
        <v>7261</v>
      </c>
      <c r="E786" s="25"/>
      <c r="F786" s="25" t="s">
        <v>7288</v>
      </c>
      <c r="G786" s="25" t="s">
        <v>24057</v>
      </c>
      <c r="H786" s="25" t="s">
        <v>7543</v>
      </c>
      <c r="I786" s="25" t="s">
        <v>24896</v>
      </c>
      <c r="J786" s="19">
        <v>44635</v>
      </c>
      <c r="K786" s="19"/>
      <c r="L786" s="54">
        <v>15713.01</v>
      </c>
      <c r="M786" s="25" t="s">
        <v>7230</v>
      </c>
      <c r="N786" s="25" t="s">
        <v>24060</v>
      </c>
      <c r="O786" s="25"/>
      <c r="P786" s="25" t="s">
        <v>25740</v>
      </c>
    </row>
    <row r="787" spans="1:16" ht="15">
      <c r="A787" s="25" t="s">
        <v>25741</v>
      </c>
      <c r="B787" s="25" t="s">
        <v>25741</v>
      </c>
      <c r="C787"/>
      <c r="D787" s="25" t="s">
        <v>7261</v>
      </c>
      <c r="E787" s="25"/>
      <c r="F787" s="25" t="s">
        <v>7288</v>
      </c>
      <c r="G787" s="25" t="s">
        <v>24057</v>
      </c>
      <c r="H787" s="25" t="s">
        <v>10140</v>
      </c>
      <c r="I787" s="25" t="s">
        <v>24143</v>
      </c>
      <c r="J787" s="19">
        <v>44635</v>
      </c>
      <c r="K787" s="19"/>
      <c r="L787" s="54">
        <v>3033</v>
      </c>
      <c r="M787" s="25" t="s">
        <v>7230</v>
      </c>
      <c r="N787" s="25" t="s">
        <v>24060</v>
      </c>
      <c r="O787" s="25"/>
      <c r="P787" s="25"/>
    </row>
    <row r="788" spans="1:16" ht="15">
      <c r="A788" s="25" t="s">
        <v>25742</v>
      </c>
      <c r="B788" s="25" t="s">
        <v>25742</v>
      </c>
      <c r="C788"/>
      <c r="D788" s="25" t="s">
        <v>7261</v>
      </c>
      <c r="E788" s="25"/>
      <c r="F788" s="25" t="s">
        <v>7288</v>
      </c>
      <c r="G788" s="25" t="s">
        <v>24057</v>
      </c>
      <c r="H788" s="25" t="s">
        <v>10140</v>
      </c>
      <c r="I788" s="25" t="s">
        <v>24143</v>
      </c>
      <c r="J788" s="19">
        <v>44635</v>
      </c>
      <c r="K788" s="19"/>
      <c r="L788" s="54">
        <v>10127.85</v>
      </c>
      <c r="M788" s="25" t="s">
        <v>7230</v>
      </c>
      <c r="N788" s="25" t="s">
        <v>24060</v>
      </c>
      <c r="O788" s="25"/>
      <c r="P788" s="25" t="s">
        <v>25743</v>
      </c>
    </row>
    <row r="789" spans="1:16" ht="15">
      <c r="A789" s="25" t="s">
        <v>25744</v>
      </c>
      <c r="B789" s="25" t="s">
        <v>25744</v>
      </c>
      <c r="C789"/>
      <c r="D789" s="25" t="s">
        <v>7261</v>
      </c>
      <c r="E789" s="25"/>
      <c r="F789" s="25" t="s">
        <v>7288</v>
      </c>
      <c r="G789" s="25" t="s">
        <v>24057</v>
      </c>
      <c r="H789" s="25" t="s">
        <v>7543</v>
      </c>
      <c r="I789" s="25" t="s">
        <v>24896</v>
      </c>
      <c r="J789" s="19">
        <v>44635</v>
      </c>
      <c r="K789" s="19"/>
      <c r="L789" s="54">
        <v>12436.99</v>
      </c>
      <c r="M789" s="25" t="s">
        <v>7230</v>
      </c>
      <c r="N789" s="25" t="s">
        <v>24060</v>
      </c>
      <c r="O789" s="25"/>
      <c r="P789" s="25" t="s">
        <v>25745</v>
      </c>
    </row>
    <row r="790" spans="1:16" ht="15">
      <c r="A790" s="25" t="s">
        <v>25746</v>
      </c>
      <c r="B790" s="25" t="s">
        <v>25746</v>
      </c>
      <c r="C790"/>
      <c r="D790" s="25" t="s">
        <v>7261</v>
      </c>
      <c r="E790" s="25"/>
      <c r="F790" s="25" t="s">
        <v>7288</v>
      </c>
      <c r="G790" s="25" t="s">
        <v>24057</v>
      </c>
      <c r="H790" s="25" t="s">
        <v>7543</v>
      </c>
      <c r="I790" s="25" t="s">
        <v>24896</v>
      </c>
      <c r="J790" s="19">
        <v>44635</v>
      </c>
      <c r="K790" s="19"/>
      <c r="L790" s="54">
        <v>3554.72</v>
      </c>
      <c r="M790" s="25" t="s">
        <v>7230</v>
      </c>
      <c r="N790" s="25" t="s">
        <v>24060</v>
      </c>
      <c r="O790" s="25"/>
      <c r="P790" s="25" t="s">
        <v>25747</v>
      </c>
    </row>
    <row r="791" spans="1:16" ht="15">
      <c r="A791" s="25" t="s">
        <v>25748</v>
      </c>
      <c r="B791" s="25" t="s">
        <v>25748</v>
      </c>
      <c r="C791"/>
      <c r="D791" s="25" t="s">
        <v>7261</v>
      </c>
      <c r="E791" s="25"/>
      <c r="F791" s="25" t="s">
        <v>7288</v>
      </c>
      <c r="G791" s="25" t="s">
        <v>24057</v>
      </c>
      <c r="H791" s="25" t="s">
        <v>8750</v>
      </c>
      <c r="I791" s="25" t="s">
        <v>24070</v>
      </c>
      <c r="J791" s="19">
        <v>44635</v>
      </c>
      <c r="K791" s="19"/>
      <c r="L791" s="54">
        <v>6311</v>
      </c>
      <c r="M791" s="25" t="s">
        <v>7230</v>
      </c>
      <c r="N791" s="25" t="s">
        <v>24060</v>
      </c>
      <c r="O791" s="25"/>
      <c r="P791" s="25" t="s">
        <v>25749</v>
      </c>
    </row>
    <row r="792" spans="1:16" ht="15">
      <c r="A792" s="25" t="s">
        <v>25750</v>
      </c>
      <c r="B792" s="25" t="s">
        <v>25750</v>
      </c>
      <c r="C792"/>
      <c r="D792" s="25" t="s">
        <v>7261</v>
      </c>
      <c r="E792" s="25"/>
      <c r="F792" s="25" t="s">
        <v>7288</v>
      </c>
      <c r="G792" s="25" t="s">
        <v>24057</v>
      </c>
      <c r="H792" s="25" t="s">
        <v>8750</v>
      </c>
      <c r="I792" s="25" t="s">
        <v>24070</v>
      </c>
      <c r="J792" s="19">
        <v>44635</v>
      </c>
      <c r="K792" s="19"/>
      <c r="L792" s="54">
        <v>6965</v>
      </c>
      <c r="M792" s="25" t="s">
        <v>7230</v>
      </c>
      <c r="N792" s="25" t="s">
        <v>24060</v>
      </c>
      <c r="O792" s="25"/>
      <c r="P792" s="25" t="s">
        <v>25751</v>
      </c>
    </row>
    <row r="793" spans="1:16" ht="15">
      <c r="A793" s="25" t="s">
        <v>25752</v>
      </c>
      <c r="B793" s="25" t="s">
        <v>25752</v>
      </c>
      <c r="C793"/>
      <c r="D793" s="25" t="s">
        <v>7261</v>
      </c>
      <c r="E793" s="25"/>
      <c r="F793" s="25" t="s">
        <v>7288</v>
      </c>
      <c r="G793" s="25" t="s">
        <v>24057</v>
      </c>
      <c r="H793" s="25" t="s">
        <v>9816</v>
      </c>
      <c r="I793" s="25" t="s">
        <v>25753</v>
      </c>
      <c r="J793" s="19">
        <v>44635</v>
      </c>
      <c r="K793" s="19"/>
      <c r="L793" s="54">
        <v>14279.04</v>
      </c>
      <c r="M793" s="25" t="s">
        <v>7230</v>
      </c>
      <c r="N793" s="25" t="s">
        <v>24060</v>
      </c>
      <c r="O793" s="25"/>
      <c r="P793" s="25" t="s">
        <v>25754</v>
      </c>
    </row>
    <row r="794" spans="1:16" ht="15">
      <c r="A794" s="25" t="s">
        <v>25755</v>
      </c>
      <c r="B794" s="25" t="s">
        <v>25755</v>
      </c>
      <c r="C794"/>
      <c r="D794" s="25" t="s">
        <v>7261</v>
      </c>
      <c r="E794" s="25"/>
      <c r="F794" s="25" t="s">
        <v>7288</v>
      </c>
      <c r="G794" s="25" t="s">
        <v>24057</v>
      </c>
      <c r="H794" s="25" t="s">
        <v>7500</v>
      </c>
      <c r="I794" s="25" t="s">
        <v>24558</v>
      </c>
      <c r="J794" s="19">
        <v>44635</v>
      </c>
      <c r="K794" s="19"/>
      <c r="L794" s="54">
        <v>12000</v>
      </c>
      <c r="M794" s="25" t="s">
        <v>7230</v>
      </c>
      <c r="N794" s="25" t="s">
        <v>24060</v>
      </c>
      <c r="O794" s="25"/>
      <c r="P794" s="25" t="s">
        <v>25756</v>
      </c>
    </row>
    <row r="795" spans="1:16" ht="15">
      <c r="A795" s="25" t="s">
        <v>25757</v>
      </c>
      <c r="B795" s="25" t="s">
        <v>25757</v>
      </c>
      <c r="C795"/>
      <c r="D795" s="25" t="s">
        <v>7261</v>
      </c>
      <c r="E795" s="25"/>
      <c r="F795" s="25" t="s">
        <v>7288</v>
      </c>
      <c r="G795" s="25" t="s">
        <v>24057</v>
      </c>
      <c r="H795" s="25" t="s">
        <v>7500</v>
      </c>
      <c r="I795" s="25" t="s">
        <v>24571</v>
      </c>
      <c r="J795" s="19">
        <v>44635</v>
      </c>
      <c r="K795" s="19"/>
      <c r="L795" s="54">
        <v>9949.64</v>
      </c>
      <c r="M795" s="25" t="s">
        <v>7230</v>
      </c>
      <c r="N795" s="25" t="s">
        <v>24060</v>
      </c>
      <c r="O795" s="25"/>
      <c r="P795" s="25" t="s">
        <v>25758</v>
      </c>
    </row>
    <row r="796" spans="1:16" ht="15">
      <c r="A796" s="25" t="s">
        <v>25759</v>
      </c>
      <c r="B796" s="25" t="s">
        <v>25759</v>
      </c>
      <c r="C796" s="22">
        <v>1</v>
      </c>
      <c r="D796" s="25" t="s">
        <v>7269</v>
      </c>
      <c r="E796" s="25"/>
      <c r="F796" s="25" t="s">
        <v>7288</v>
      </c>
      <c r="G796" s="25" t="s">
        <v>24057</v>
      </c>
      <c r="H796" s="25" t="s">
        <v>8140</v>
      </c>
      <c r="I796" s="25" t="s">
        <v>24205</v>
      </c>
      <c r="J796" s="19">
        <v>44635</v>
      </c>
      <c r="K796" s="19"/>
      <c r="L796" s="54">
        <v>17612.5</v>
      </c>
      <c r="M796" s="25" t="s">
        <v>7230</v>
      </c>
      <c r="N796" s="25" t="s">
        <v>24060</v>
      </c>
      <c r="O796" s="25"/>
      <c r="P796" s="25" t="s">
        <v>25760</v>
      </c>
    </row>
    <row r="797" spans="1:16" ht="15">
      <c r="A797" s="25" t="s">
        <v>25761</v>
      </c>
      <c r="B797" s="25" t="s">
        <v>25761</v>
      </c>
      <c r="C797"/>
      <c r="D797" s="25" t="s">
        <v>7261</v>
      </c>
      <c r="E797" s="25"/>
      <c r="F797" s="25" t="s">
        <v>7288</v>
      </c>
      <c r="G797" s="25" t="s">
        <v>24057</v>
      </c>
      <c r="H797" s="25" t="s">
        <v>7419</v>
      </c>
      <c r="I797" s="25" t="s">
        <v>24150</v>
      </c>
      <c r="J797" s="19">
        <v>44635</v>
      </c>
      <c r="K797" s="19"/>
      <c r="L797" s="54">
        <v>4351.7299999999996</v>
      </c>
      <c r="M797" s="25" t="s">
        <v>7230</v>
      </c>
      <c r="N797" s="25" t="s">
        <v>24060</v>
      </c>
      <c r="O797" s="25"/>
      <c r="P797" s="25" t="s">
        <v>25762</v>
      </c>
    </row>
    <row r="798" spans="1:16" ht="15">
      <c r="A798" s="25" t="s">
        <v>25763</v>
      </c>
      <c r="B798" s="25" t="s">
        <v>25763</v>
      </c>
      <c r="C798"/>
      <c r="D798" s="25" t="s">
        <v>7261</v>
      </c>
      <c r="E798" s="25"/>
      <c r="F798" s="25" t="s">
        <v>7288</v>
      </c>
      <c r="G798" s="25" t="s">
        <v>24057</v>
      </c>
      <c r="H798" s="25" t="s">
        <v>7419</v>
      </c>
      <c r="I798" s="25" t="s">
        <v>24150</v>
      </c>
      <c r="J798" s="19">
        <v>44635</v>
      </c>
      <c r="K798" s="19"/>
      <c r="L798" s="54">
        <v>3942.79</v>
      </c>
      <c r="M798" s="25" t="s">
        <v>7230</v>
      </c>
      <c r="N798" s="25" t="s">
        <v>24060</v>
      </c>
      <c r="O798" s="25"/>
      <c r="P798" s="25" t="s">
        <v>25764</v>
      </c>
    </row>
    <row r="799" spans="1:16" ht="15">
      <c r="A799" s="25" t="s">
        <v>25765</v>
      </c>
      <c r="B799" s="25" t="s">
        <v>25765</v>
      </c>
      <c r="C799"/>
      <c r="D799" s="25" t="s">
        <v>7261</v>
      </c>
      <c r="E799" s="25"/>
      <c r="F799" s="25" t="s">
        <v>7288</v>
      </c>
      <c r="G799" s="25" t="s">
        <v>24057</v>
      </c>
      <c r="H799" s="25" t="s">
        <v>7419</v>
      </c>
      <c r="I799" s="25" t="s">
        <v>24150</v>
      </c>
      <c r="J799" s="19">
        <v>44635</v>
      </c>
      <c r="K799" s="19"/>
      <c r="L799" s="54">
        <v>4351.7299999999996</v>
      </c>
      <c r="M799" s="25" t="s">
        <v>7230</v>
      </c>
      <c r="N799" s="25" t="s">
        <v>24060</v>
      </c>
      <c r="O799" s="25"/>
      <c r="P799" s="25" t="s">
        <v>25766</v>
      </c>
    </row>
    <row r="800" spans="1:16" ht="15">
      <c r="A800" s="25" t="s">
        <v>25767</v>
      </c>
      <c r="B800" s="25" t="s">
        <v>25767</v>
      </c>
      <c r="C800"/>
      <c r="D800" s="25" t="s">
        <v>7261</v>
      </c>
      <c r="E800" s="25"/>
      <c r="F800" s="25" t="s">
        <v>7288</v>
      </c>
      <c r="G800" s="25" t="s">
        <v>24057</v>
      </c>
      <c r="H800" s="25" t="s">
        <v>7419</v>
      </c>
      <c r="I800" s="25" t="s">
        <v>24150</v>
      </c>
      <c r="J800" s="19">
        <v>44635</v>
      </c>
      <c r="K800" s="19"/>
      <c r="L800" s="54">
        <v>4351.7299999999996</v>
      </c>
      <c r="M800" s="25" t="s">
        <v>7230</v>
      </c>
      <c r="N800" s="25" t="s">
        <v>24060</v>
      </c>
      <c r="O800" s="25"/>
      <c r="P800" s="25" t="s">
        <v>25768</v>
      </c>
    </row>
    <row r="801" spans="1:16" ht="15">
      <c r="A801" s="25" t="s">
        <v>25769</v>
      </c>
      <c r="B801" s="25" t="s">
        <v>25769</v>
      </c>
      <c r="C801"/>
      <c r="D801" s="25" t="s">
        <v>7261</v>
      </c>
      <c r="E801" s="25"/>
      <c r="F801" s="25" t="s">
        <v>7288</v>
      </c>
      <c r="G801" s="25" t="s">
        <v>24057</v>
      </c>
      <c r="H801" s="25" t="s">
        <v>7419</v>
      </c>
      <c r="I801" s="25" t="s">
        <v>24150</v>
      </c>
      <c r="J801" s="19">
        <v>44635</v>
      </c>
      <c r="K801" s="19"/>
      <c r="L801" s="54">
        <v>3659.65</v>
      </c>
      <c r="M801" s="25" t="s">
        <v>7230</v>
      </c>
      <c r="N801" s="25" t="s">
        <v>24060</v>
      </c>
      <c r="O801" s="25"/>
      <c r="P801" s="25" t="s">
        <v>25770</v>
      </c>
    </row>
    <row r="802" spans="1:16" ht="15">
      <c r="A802" s="25" t="s">
        <v>25771</v>
      </c>
      <c r="B802" s="25" t="s">
        <v>25771</v>
      </c>
      <c r="C802"/>
      <c r="D802" s="25" t="s">
        <v>7261</v>
      </c>
      <c r="E802" s="25"/>
      <c r="F802" s="25" t="s">
        <v>7288</v>
      </c>
      <c r="G802" s="25" t="s">
        <v>24057</v>
      </c>
      <c r="H802" s="25" t="s">
        <v>7419</v>
      </c>
      <c r="I802" s="25" t="s">
        <v>24150</v>
      </c>
      <c r="J802" s="19">
        <v>44635</v>
      </c>
      <c r="K802" s="19"/>
      <c r="L802" s="54">
        <v>6162.83</v>
      </c>
      <c r="M802" s="25" t="s">
        <v>7230</v>
      </c>
      <c r="N802" s="25" t="s">
        <v>24060</v>
      </c>
      <c r="O802" s="25"/>
      <c r="P802" s="25" t="s">
        <v>25772</v>
      </c>
    </row>
    <row r="803" spans="1:16" ht="15">
      <c r="A803" s="25" t="s">
        <v>25773</v>
      </c>
      <c r="B803" s="25" t="s">
        <v>25773</v>
      </c>
      <c r="C803"/>
      <c r="D803" s="25" t="s">
        <v>7261</v>
      </c>
      <c r="E803" s="25"/>
      <c r="F803" s="25" t="s">
        <v>7288</v>
      </c>
      <c r="G803" s="25" t="s">
        <v>24057</v>
      </c>
      <c r="H803" s="25" t="s">
        <v>7442</v>
      </c>
      <c r="I803" s="25" t="s">
        <v>24275</v>
      </c>
      <c r="J803" s="19">
        <v>44635</v>
      </c>
      <c r="K803" s="19"/>
      <c r="L803" s="54">
        <v>2604</v>
      </c>
      <c r="M803" s="25" t="s">
        <v>7230</v>
      </c>
      <c r="N803" s="25" t="s">
        <v>24060</v>
      </c>
      <c r="O803" s="25"/>
      <c r="P803" s="25" t="s">
        <v>25774</v>
      </c>
    </row>
    <row r="804" spans="1:16" ht="15">
      <c r="A804" s="25" t="s">
        <v>25775</v>
      </c>
      <c r="B804" s="25" t="s">
        <v>25775</v>
      </c>
      <c r="C804"/>
      <c r="D804" s="25" t="s">
        <v>7252</v>
      </c>
      <c r="E804" s="25"/>
      <c r="F804" s="25" t="s">
        <v>24833</v>
      </c>
      <c r="G804" s="25" t="s">
        <v>24057</v>
      </c>
      <c r="H804" s="25" t="s">
        <v>8533</v>
      </c>
      <c r="I804" s="25" t="s">
        <v>24070</v>
      </c>
      <c r="J804" s="19">
        <v>44635</v>
      </c>
      <c r="K804" s="19"/>
      <c r="L804" s="54">
        <v>6893.52</v>
      </c>
      <c r="M804" s="25" t="s">
        <v>7230</v>
      </c>
      <c r="N804" s="25" t="s">
        <v>24060</v>
      </c>
      <c r="O804" s="25"/>
      <c r="P804" s="25"/>
    </row>
    <row r="805" spans="1:16" ht="15">
      <c r="A805" s="25" t="s">
        <v>25776</v>
      </c>
      <c r="B805" s="25" t="s">
        <v>25776</v>
      </c>
      <c r="C805"/>
      <c r="D805" s="25" t="s">
        <v>7252</v>
      </c>
      <c r="E805" s="25"/>
      <c r="F805" s="25" t="s">
        <v>7288</v>
      </c>
      <c r="G805" s="25" t="s">
        <v>24057</v>
      </c>
      <c r="H805" s="25" t="s">
        <v>8533</v>
      </c>
      <c r="I805" s="25" t="s">
        <v>24070</v>
      </c>
      <c r="J805" s="19">
        <v>44635</v>
      </c>
      <c r="K805" s="19"/>
      <c r="L805" s="54">
        <v>7521.05</v>
      </c>
      <c r="M805" s="25" t="s">
        <v>7230</v>
      </c>
      <c r="N805" s="25" t="s">
        <v>24060</v>
      </c>
      <c r="O805" s="25"/>
      <c r="P805" s="25" t="s">
        <v>25777</v>
      </c>
    </row>
    <row r="806" spans="1:16" ht="15">
      <c r="A806" s="25" t="s">
        <v>25778</v>
      </c>
      <c r="B806" s="25" t="s">
        <v>25778</v>
      </c>
      <c r="C806"/>
      <c r="D806" s="25" t="s">
        <v>7252</v>
      </c>
      <c r="E806" s="25"/>
      <c r="F806" s="25" t="s">
        <v>7288</v>
      </c>
      <c r="G806" s="25" t="s">
        <v>24057</v>
      </c>
      <c r="H806" s="25" t="s">
        <v>8533</v>
      </c>
      <c r="I806" s="25" t="s">
        <v>24070</v>
      </c>
      <c r="J806" s="19">
        <v>44635</v>
      </c>
      <c r="K806" s="19"/>
      <c r="L806" s="54">
        <v>7501.52</v>
      </c>
      <c r="M806" s="25" t="s">
        <v>7230</v>
      </c>
      <c r="N806" s="25" t="s">
        <v>24060</v>
      </c>
      <c r="O806" s="25"/>
      <c r="P806" s="25" t="s">
        <v>25779</v>
      </c>
    </row>
    <row r="807" spans="1:16" ht="15">
      <c r="A807" s="25" t="s">
        <v>25780</v>
      </c>
      <c r="B807" s="25" t="s">
        <v>25780</v>
      </c>
      <c r="C807"/>
      <c r="D807" s="25" t="s">
        <v>7261</v>
      </c>
      <c r="E807" s="25"/>
      <c r="F807" s="25" t="s">
        <v>7288</v>
      </c>
      <c r="G807" s="25" t="s">
        <v>24057</v>
      </c>
      <c r="H807" s="25" t="s">
        <v>9816</v>
      </c>
      <c r="I807" s="25" t="s">
        <v>25753</v>
      </c>
      <c r="J807" s="19">
        <v>44635</v>
      </c>
      <c r="K807" s="19"/>
      <c r="L807" s="54">
        <v>22053.67</v>
      </c>
      <c r="M807" s="25" t="s">
        <v>7230</v>
      </c>
      <c r="N807" s="25" t="s">
        <v>24060</v>
      </c>
      <c r="O807" s="25"/>
      <c r="P807" s="25" t="s">
        <v>25781</v>
      </c>
    </row>
    <row r="808" spans="1:16" ht="15">
      <c r="A808" s="25" t="s">
        <v>25782</v>
      </c>
      <c r="B808" s="25" t="s">
        <v>25782</v>
      </c>
      <c r="C808"/>
      <c r="D808" s="25" t="s">
        <v>7261</v>
      </c>
      <c r="E808" s="25"/>
      <c r="F808" s="25" t="s">
        <v>7288</v>
      </c>
      <c r="G808" s="25" t="s">
        <v>24057</v>
      </c>
      <c r="H808" s="25" t="s">
        <v>8443</v>
      </c>
      <c r="I808" s="25" t="s">
        <v>25783</v>
      </c>
      <c r="J808" s="19">
        <v>44635</v>
      </c>
      <c r="K808" s="19"/>
      <c r="L808" s="54">
        <v>13137.74</v>
      </c>
      <c r="M808" s="25" t="s">
        <v>7230</v>
      </c>
      <c r="N808" s="25" t="s">
        <v>24060</v>
      </c>
      <c r="O808" s="25"/>
      <c r="P808" s="25" t="s">
        <v>25784</v>
      </c>
    </row>
    <row r="809" spans="1:16" ht="15">
      <c r="A809" s="25" t="s">
        <v>25785</v>
      </c>
      <c r="B809" s="25" t="s">
        <v>25785</v>
      </c>
      <c r="C809"/>
      <c r="D809" s="25" t="s">
        <v>7261</v>
      </c>
      <c r="E809" s="25"/>
      <c r="F809" s="25" t="s">
        <v>7288</v>
      </c>
      <c r="G809" s="25" t="s">
        <v>24057</v>
      </c>
      <c r="H809" s="25" t="s">
        <v>7442</v>
      </c>
      <c r="I809" s="25" t="s">
        <v>24275</v>
      </c>
      <c r="J809" s="19">
        <v>44636</v>
      </c>
      <c r="K809" s="19"/>
      <c r="L809" s="54">
        <v>1900</v>
      </c>
      <c r="M809" s="25" t="s">
        <v>7230</v>
      </c>
      <c r="N809" s="25" t="s">
        <v>24060</v>
      </c>
      <c r="O809" s="25"/>
      <c r="P809" s="25" t="s">
        <v>25786</v>
      </c>
    </row>
    <row r="810" spans="1:16" ht="15">
      <c r="A810" s="25" t="s">
        <v>25787</v>
      </c>
      <c r="B810" s="25" t="s">
        <v>25787</v>
      </c>
      <c r="C810"/>
      <c r="D810" s="25" t="s">
        <v>7261</v>
      </c>
      <c r="E810" s="25"/>
      <c r="F810" s="25" t="s">
        <v>7288</v>
      </c>
      <c r="G810" s="25" t="s">
        <v>24057</v>
      </c>
      <c r="H810" s="25" t="s">
        <v>7273</v>
      </c>
      <c r="I810" s="25" t="s">
        <v>24082</v>
      </c>
      <c r="J810" s="19">
        <v>44635</v>
      </c>
      <c r="K810" s="19"/>
      <c r="L810" s="54">
        <v>5451</v>
      </c>
      <c r="M810" s="25" t="s">
        <v>7230</v>
      </c>
      <c r="N810" s="25" t="s">
        <v>24060</v>
      </c>
      <c r="O810" s="25"/>
      <c r="P810" s="25" t="s">
        <v>25788</v>
      </c>
    </row>
    <row r="811" spans="1:16" ht="15">
      <c r="A811" s="25" t="s">
        <v>25789</v>
      </c>
      <c r="B811" s="25" t="s">
        <v>25789</v>
      </c>
      <c r="C811"/>
      <c r="D811" s="25" t="s">
        <v>7269</v>
      </c>
      <c r="E811" s="25"/>
      <c r="F811" s="25" t="s">
        <v>7288</v>
      </c>
      <c r="G811" s="25" t="s">
        <v>24057</v>
      </c>
      <c r="H811" s="25" t="s">
        <v>8140</v>
      </c>
      <c r="I811" s="25" t="s">
        <v>24181</v>
      </c>
      <c r="J811" s="19">
        <v>44636</v>
      </c>
      <c r="K811" s="19"/>
      <c r="L811" s="54">
        <v>3505</v>
      </c>
      <c r="M811" s="25" t="s">
        <v>7230</v>
      </c>
      <c r="N811" s="25" t="s">
        <v>24060</v>
      </c>
      <c r="O811" s="25"/>
      <c r="P811" s="25" t="s">
        <v>25790</v>
      </c>
    </row>
    <row r="812" spans="1:16" ht="15">
      <c r="A812" s="25" t="s">
        <v>25791</v>
      </c>
      <c r="B812" s="25" t="s">
        <v>25791</v>
      </c>
      <c r="C812"/>
      <c r="D812" s="25" t="s">
        <v>10550</v>
      </c>
      <c r="E812" s="25"/>
      <c r="F812" s="25" t="s">
        <v>7288</v>
      </c>
      <c r="G812" s="25" t="s">
        <v>24057</v>
      </c>
      <c r="H812" s="25" t="s">
        <v>8798</v>
      </c>
      <c r="I812" s="25" t="s">
        <v>24205</v>
      </c>
      <c r="J812" s="19">
        <v>44636</v>
      </c>
      <c r="K812" s="19"/>
      <c r="L812" s="54">
        <v>4542.41</v>
      </c>
      <c r="M812" s="25" t="s">
        <v>7230</v>
      </c>
      <c r="N812" s="25" t="s">
        <v>24060</v>
      </c>
      <c r="O812" s="25"/>
      <c r="P812" s="25" t="s">
        <v>25792</v>
      </c>
    </row>
    <row r="813" spans="1:16" ht="15">
      <c r="A813" s="25" t="s">
        <v>25793</v>
      </c>
      <c r="B813" s="25" t="s">
        <v>25793</v>
      </c>
      <c r="C813"/>
      <c r="D813" s="25" t="s">
        <v>7261</v>
      </c>
      <c r="E813" s="25"/>
      <c r="F813" s="25" t="s">
        <v>7288</v>
      </c>
      <c r="G813" s="25" t="s">
        <v>24057</v>
      </c>
      <c r="H813" s="25" t="s">
        <v>7273</v>
      </c>
      <c r="I813" s="25" t="s">
        <v>25794</v>
      </c>
      <c r="J813" s="19">
        <v>44636</v>
      </c>
      <c r="K813" s="19"/>
      <c r="L813" s="54">
        <v>4057.59</v>
      </c>
      <c r="M813" s="25" t="s">
        <v>7230</v>
      </c>
      <c r="N813" s="25" t="s">
        <v>24060</v>
      </c>
      <c r="O813" s="25"/>
      <c r="P813" s="25" t="s">
        <v>25795</v>
      </c>
    </row>
    <row r="814" spans="1:16" ht="15">
      <c r="A814" s="25" t="s">
        <v>25796</v>
      </c>
      <c r="B814" s="25" t="s">
        <v>25796</v>
      </c>
      <c r="C814"/>
      <c r="D814" s="25" t="s">
        <v>7478</v>
      </c>
      <c r="E814" s="25"/>
      <c r="F814" s="25" t="s">
        <v>7288</v>
      </c>
      <c r="G814" s="25" t="s">
        <v>24057</v>
      </c>
      <c r="H814" s="25" t="s">
        <v>8577</v>
      </c>
      <c r="I814" s="25" t="s">
        <v>25720</v>
      </c>
      <c r="J814" s="19">
        <v>44636</v>
      </c>
      <c r="K814" s="19"/>
      <c r="L814" s="54">
        <v>6800</v>
      </c>
      <c r="M814" s="25" t="s">
        <v>7230</v>
      </c>
      <c r="N814" s="25" t="s">
        <v>24060</v>
      </c>
      <c r="O814" s="25"/>
      <c r="P814" s="25"/>
    </row>
    <row r="815" spans="1:16" ht="15">
      <c r="A815" s="25" t="s">
        <v>25797</v>
      </c>
      <c r="B815" s="25" t="s">
        <v>25797</v>
      </c>
      <c r="C815"/>
      <c r="D815" s="25" t="s">
        <v>7269</v>
      </c>
      <c r="E815" s="25"/>
      <c r="F815" s="25" t="s">
        <v>7288</v>
      </c>
      <c r="G815" s="25" t="s">
        <v>24057</v>
      </c>
      <c r="H815" s="25" t="s">
        <v>7500</v>
      </c>
      <c r="I815" s="25" t="s">
        <v>25593</v>
      </c>
      <c r="J815" s="19">
        <v>44636</v>
      </c>
      <c r="K815" s="19"/>
      <c r="L815" s="54">
        <v>1700</v>
      </c>
      <c r="M815" s="25" t="s">
        <v>7230</v>
      </c>
      <c r="N815" s="25" t="s">
        <v>24060</v>
      </c>
      <c r="O815" s="25"/>
      <c r="P815" s="25" t="s">
        <v>25798</v>
      </c>
    </row>
    <row r="816" spans="1:16" ht="15">
      <c r="A816" s="25" t="s">
        <v>25799</v>
      </c>
      <c r="B816" s="25" t="s">
        <v>25799</v>
      </c>
      <c r="C816"/>
      <c r="D816" s="25" t="s">
        <v>10327</v>
      </c>
      <c r="E816" s="25"/>
      <c r="F816" s="25" t="s">
        <v>7288</v>
      </c>
      <c r="G816" s="25" t="s">
        <v>24057</v>
      </c>
      <c r="H816" s="25" t="s">
        <v>8200</v>
      </c>
      <c r="I816" s="25" t="s">
        <v>24205</v>
      </c>
      <c r="J816" s="19">
        <v>44636</v>
      </c>
      <c r="K816" s="19"/>
      <c r="L816" s="54">
        <v>828.39</v>
      </c>
      <c r="M816" s="25" t="s">
        <v>7230</v>
      </c>
      <c r="N816" s="25" t="s">
        <v>24060</v>
      </c>
      <c r="O816" s="25"/>
      <c r="P816" s="25" t="s">
        <v>25800</v>
      </c>
    </row>
    <row r="817" spans="1:16" ht="15">
      <c r="A817" s="25" t="s">
        <v>25801</v>
      </c>
      <c r="B817" s="25" t="s">
        <v>25801</v>
      </c>
      <c r="C817"/>
      <c r="D817" s="25" t="s">
        <v>8607</v>
      </c>
      <c r="E817" s="25"/>
      <c r="F817" s="25" t="s">
        <v>7288</v>
      </c>
      <c r="G817" s="25" t="s">
        <v>24057</v>
      </c>
      <c r="H817" s="25" t="s">
        <v>9046</v>
      </c>
      <c r="I817" s="25" t="s">
        <v>24070</v>
      </c>
      <c r="J817" s="19">
        <v>44636</v>
      </c>
      <c r="K817" s="19"/>
      <c r="L817" s="54">
        <v>9485.15</v>
      </c>
      <c r="M817" s="25" t="s">
        <v>7230</v>
      </c>
      <c r="N817" s="25" t="s">
        <v>24060</v>
      </c>
      <c r="O817" s="25"/>
      <c r="P817" s="25" t="s">
        <v>25802</v>
      </c>
    </row>
    <row r="818" spans="1:16" ht="15">
      <c r="A818" s="25" t="s">
        <v>25803</v>
      </c>
      <c r="B818" s="25" t="s">
        <v>25803</v>
      </c>
      <c r="C818"/>
      <c r="D818" s="25" t="s">
        <v>10653</v>
      </c>
      <c r="E818" s="25"/>
      <c r="F818" s="25" t="s">
        <v>7288</v>
      </c>
      <c r="G818" s="25" t="s">
        <v>24057</v>
      </c>
      <c r="H818" s="25" t="s">
        <v>7357</v>
      </c>
      <c r="I818" s="25" t="s">
        <v>24205</v>
      </c>
      <c r="J818" s="19">
        <v>44636</v>
      </c>
      <c r="K818" s="19"/>
      <c r="L818" s="54">
        <v>10463.99</v>
      </c>
      <c r="M818" s="25" t="s">
        <v>7230</v>
      </c>
      <c r="N818" s="25" t="s">
        <v>24060</v>
      </c>
      <c r="O818" s="25"/>
      <c r="P818" s="25" t="s">
        <v>25804</v>
      </c>
    </row>
    <row r="819" spans="1:16" ht="15">
      <c r="A819" s="25" t="s">
        <v>25805</v>
      </c>
      <c r="B819" s="25" t="s">
        <v>25805</v>
      </c>
      <c r="C819"/>
      <c r="D819" s="25" t="s">
        <v>8607</v>
      </c>
      <c r="E819" s="25"/>
      <c r="F819" s="25" t="s">
        <v>7288</v>
      </c>
      <c r="G819" s="25" t="s">
        <v>24057</v>
      </c>
      <c r="H819" s="25" t="s">
        <v>9046</v>
      </c>
      <c r="I819" s="25" t="s">
        <v>24070</v>
      </c>
      <c r="J819" s="19">
        <v>44636</v>
      </c>
      <c r="K819" s="19"/>
      <c r="L819" s="54">
        <v>3058.43</v>
      </c>
      <c r="M819" s="25" t="s">
        <v>7230</v>
      </c>
      <c r="N819" s="25" t="s">
        <v>24060</v>
      </c>
      <c r="O819" s="25"/>
      <c r="P819" s="25" t="s">
        <v>25806</v>
      </c>
    </row>
    <row r="820" spans="1:16" ht="15">
      <c r="A820" s="25" t="s">
        <v>25807</v>
      </c>
      <c r="B820" s="25" t="s">
        <v>25807</v>
      </c>
      <c r="C820"/>
      <c r="D820" s="25" t="s">
        <v>7774</v>
      </c>
      <c r="E820" s="25"/>
      <c r="F820" s="25" t="s">
        <v>7288</v>
      </c>
      <c r="G820" s="25" t="s">
        <v>24057</v>
      </c>
      <c r="H820" s="25" t="s">
        <v>7500</v>
      </c>
      <c r="I820" s="25" t="s">
        <v>24218</v>
      </c>
      <c r="J820" s="19">
        <v>44636</v>
      </c>
      <c r="K820" s="19"/>
      <c r="L820" s="54">
        <v>6205</v>
      </c>
      <c r="M820" s="25" t="s">
        <v>7230</v>
      </c>
      <c r="N820" s="25" t="s">
        <v>24060</v>
      </c>
      <c r="O820" s="25"/>
      <c r="P820" s="25" t="s">
        <v>25808</v>
      </c>
    </row>
    <row r="821" spans="1:16" ht="15">
      <c r="A821" s="25" t="s">
        <v>25809</v>
      </c>
      <c r="B821" s="25" t="s">
        <v>25809</v>
      </c>
      <c r="C821"/>
      <c r="D821" s="25" t="s">
        <v>7261</v>
      </c>
      <c r="E821" s="25"/>
      <c r="F821" s="25" t="s">
        <v>7288</v>
      </c>
      <c r="G821" s="25" t="s">
        <v>24057</v>
      </c>
      <c r="H821" s="25" t="s">
        <v>7316</v>
      </c>
      <c r="I821" s="25" t="s">
        <v>24143</v>
      </c>
      <c r="J821" s="19">
        <v>44636</v>
      </c>
      <c r="K821" s="19"/>
      <c r="L821" s="54">
        <v>19537.099999999999</v>
      </c>
      <c r="M821" s="25" t="s">
        <v>7230</v>
      </c>
      <c r="N821" s="25" t="s">
        <v>24060</v>
      </c>
      <c r="O821" s="25"/>
      <c r="P821" s="25" t="s">
        <v>25810</v>
      </c>
    </row>
    <row r="822" spans="1:16" ht="15">
      <c r="A822" s="25" t="s">
        <v>25811</v>
      </c>
      <c r="B822" s="25" t="s">
        <v>25811</v>
      </c>
      <c r="C822"/>
      <c r="D822" s="25" t="s">
        <v>7261</v>
      </c>
      <c r="E822" s="25"/>
      <c r="F822" s="25" t="s">
        <v>7288</v>
      </c>
      <c r="G822" s="25" t="s">
        <v>24057</v>
      </c>
      <c r="H822" s="25" t="s">
        <v>7576</v>
      </c>
      <c r="I822" s="25" t="s">
        <v>25812</v>
      </c>
      <c r="J822" s="19">
        <v>44636</v>
      </c>
      <c r="K822" s="19"/>
      <c r="L822" s="54">
        <v>105033.5</v>
      </c>
      <c r="M822" s="25" t="s">
        <v>7230</v>
      </c>
      <c r="N822" s="25" t="s">
        <v>24060</v>
      </c>
      <c r="O822" s="25"/>
      <c r="P822" s="25" t="s">
        <v>25813</v>
      </c>
    </row>
    <row r="823" spans="1:16" ht="15">
      <c r="A823" s="25" t="s">
        <v>25814</v>
      </c>
      <c r="B823" s="25" t="s">
        <v>25814</v>
      </c>
      <c r="C823"/>
      <c r="D823" s="25" t="s">
        <v>8607</v>
      </c>
      <c r="E823" s="25"/>
      <c r="F823" s="25" t="s">
        <v>7288</v>
      </c>
      <c r="G823" s="25" t="s">
        <v>24057</v>
      </c>
      <c r="H823" s="25" t="s">
        <v>9046</v>
      </c>
      <c r="I823" s="25" t="s">
        <v>24070</v>
      </c>
      <c r="J823" s="19">
        <v>44636</v>
      </c>
      <c r="K823" s="19"/>
      <c r="L823" s="54">
        <v>1650</v>
      </c>
      <c r="M823" s="25" t="s">
        <v>7230</v>
      </c>
      <c r="N823" s="25" t="s">
        <v>24060</v>
      </c>
      <c r="O823" s="25"/>
      <c r="P823" s="25" t="s">
        <v>25815</v>
      </c>
    </row>
    <row r="824" spans="1:16" ht="15">
      <c r="A824" s="25" t="s">
        <v>25816</v>
      </c>
      <c r="B824" s="25" t="s">
        <v>25816</v>
      </c>
      <c r="C824" s="22">
        <v>1</v>
      </c>
      <c r="D824" s="25" t="s">
        <v>7261</v>
      </c>
      <c r="E824" s="25"/>
      <c r="F824" s="25" t="s">
        <v>7288</v>
      </c>
      <c r="G824" s="25" t="s">
        <v>24057</v>
      </c>
      <c r="H824" s="25" t="s">
        <v>7500</v>
      </c>
      <c r="I824" s="25" t="s">
        <v>24169</v>
      </c>
      <c r="J824" s="19">
        <v>44636</v>
      </c>
      <c r="K824" s="19"/>
      <c r="L824" s="54">
        <v>16770</v>
      </c>
      <c r="M824" s="25" t="s">
        <v>7230</v>
      </c>
      <c r="N824" s="25" t="s">
        <v>24060</v>
      </c>
      <c r="O824" s="25"/>
      <c r="P824" s="25" t="s">
        <v>25817</v>
      </c>
    </row>
    <row r="825" spans="1:16" ht="15">
      <c r="A825" s="25" t="s">
        <v>25818</v>
      </c>
      <c r="B825" s="25" t="s">
        <v>25818</v>
      </c>
      <c r="C825"/>
      <c r="D825" s="25" t="s">
        <v>7261</v>
      </c>
      <c r="E825" s="25"/>
      <c r="F825" s="25" t="s">
        <v>7288</v>
      </c>
      <c r="G825" s="25" t="s">
        <v>24057</v>
      </c>
      <c r="H825" s="25" t="s">
        <v>7500</v>
      </c>
      <c r="I825" s="25" t="s">
        <v>25819</v>
      </c>
      <c r="J825" s="19">
        <v>44636</v>
      </c>
      <c r="K825" s="19"/>
      <c r="L825" s="54">
        <v>9400</v>
      </c>
      <c r="M825" s="25" t="s">
        <v>7230</v>
      </c>
      <c r="N825" s="25" t="s">
        <v>24060</v>
      </c>
      <c r="O825" s="25"/>
      <c r="P825" s="25" t="s">
        <v>25820</v>
      </c>
    </row>
    <row r="826" spans="1:16" ht="15">
      <c r="A826" s="25" t="s">
        <v>25821</v>
      </c>
      <c r="B826" s="25" t="s">
        <v>25821</v>
      </c>
      <c r="C826"/>
      <c r="D826" s="25" t="s">
        <v>7261</v>
      </c>
      <c r="E826" s="25"/>
      <c r="F826" s="25" t="s">
        <v>7288</v>
      </c>
      <c r="G826" s="25" t="s">
        <v>24057</v>
      </c>
      <c r="H826" s="25" t="s">
        <v>8443</v>
      </c>
      <c r="I826" s="25" t="s">
        <v>25568</v>
      </c>
      <c r="J826" s="19">
        <v>44636</v>
      </c>
      <c r="K826" s="19"/>
      <c r="L826" s="54">
        <v>63074</v>
      </c>
      <c r="M826" s="25" t="s">
        <v>7230</v>
      </c>
      <c r="N826" s="25" t="s">
        <v>24060</v>
      </c>
      <c r="O826" s="25"/>
      <c r="P826" s="25"/>
    </row>
    <row r="827" spans="1:16" ht="15">
      <c r="A827" s="25" t="s">
        <v>25822</v>
      </c>
      <c r="B827" s="25" t="s">
        <v>25822</v>
      </c>
      <c r="C827"/>
      <c r="D827" s="25" t="s">
        <v>7261</v>
      </c>
      <c r="E827" s="25"/>
      <c r="F827" s="25" t="s">
        <v>7288</v>
      </c>
      <c r="G827" s="25" t="s">
        <v>24057</v>
      </c>
      <c r="H827" s="25" t="s">
        <v>9816</v>
      </c>
      <c r="I827" s="25" t="s">
        <v>25823</v>
      </c>
      <c r="J827" s="19">
        <v>44636</v>
      </c>
      <c r="K827" s="19"/>
      <c r="L827" s="54">
        <v>176878.13</v>
      </c>
      <c r="M827" s="25" t="s">
        <v>7230</v>
      </c>
      <c r="N827" s="25" t="s">
        <v>24060</v>
      </c>
      <c r="O827" s="25"/>
      <c r="P827" s="25" t="s">
        <v>25824</v>
      </c>
    </row>
    <row r="828" spans="1:16" ht="15">
      <c r="A828" s="25" t="s">
        <v>25825</v>
      </c>
      <c r="B828" s="25" t="s">
        <v>25825</v>
      </c>
      <c r="C828"/>
      <c r="D828" s="25" t="s">
        <v>7269</v>
      </c>
      <c r="E828" s="25"/>
      <c r="F828" s="25" t="s">
        <v>7288</v>
      </c>
      <c r="G828" s="25" t="s">
        <v>24057</v>
      </c>
      <c r="H828" s="25" t="s">
        <v>8140</v>
      </c>
      <c r="I828" s="25" t="s">
        <v>24181</v>
      </c>
      <c r="J828" s="19">
        <v>44637</v>
      </c>
      <c r="K828" s="19"/>
      <c r="L828" s="54">
        <v>2437.3200000000002</v>
      </c>
      <c r="M828" s="25" t="s">
        <v>7230</v>
      </c>
      <c r="N828" s="25" t="s">
        <v>24060</v>
      </c>
      <c r="O828" s="25"/>
      <c r="P828" s="25" t="s">
        <v>25826</v>
      </c>
    </row>
    <row r="829" spans="1:16" ht="15">
      <c r="A829" s="25" t="s">
        <v>25827</v>
      </c>
      <c r="B829" s="25" t="s">
        <v>25827</v>
      </c>
      <c r="C829"/>
      <c r="D829" s="25" t="s">
        <v>7365</v>
      </c>
      <c r="E829" s="25"/>
      <c r="F829" s="25" t="s">
        <v>7288</v>
      </c>
      <c r="G829" s="25" t="s">
        <v>24057</v>
      </c>
      <c r="H829" s="25" t="s">
        <v>8808</v>
      </c>
      <c r="I829" s="25" t="s">
        <v>24205</v>
      </c>
      <c r="J829" s="19">
        <v>44637</v>
      </c>
      <c r="K829" s="19"/>
      <c r="L829" s="54">
        <v>1653.73</v>
      </c>
      <c r="M829" s="25" t="s">
        <v>7230</v>
      </c>
      <c r="N829" s="25" t="s">
        <v>24060</v>
      </c>
      <c r="O829" s="25"/>
      <c r="P829" s="25" t="s">
        <v>25828</v>
      </c>
    </row>
    <row r="830" spans="1:16" ht="15">
      <c r="A830" s="25" t="s">
        <v>25829</v>
      </c>
      <c r="B830" s="25" t="s">
        <v>25829</v>
      </c>
      <c r="C830"/>
      <c r="D830" s="25" t="s">
        <v>7261</v>
      </c>
      <c r="E830" s="25"/>
      <c r="F830" s="25" t="s">
        <v>7288</v>
      </c>
      <c r="G830" s="25" t="s">
        <v>24057</v>
      </c>
      <c r="H830" s="25" t="s">
        <v>9816</v>
      </c>
      <c r="I830" s="25" t="s">
        <v>25823</v>
      </c>
      <c r="J830" s="19">
        <v>44636</v>
      </c>
      <c r="K830" s="19"/>
      <c r="L830" s="54">
        <v>121467</v>
      </c>
      <c r="M830" s="25" t="s">
        <v>7230</v>
      </c>
      <c r="N830" s="25" t="s">
        <v>24060</v>
      </c>
      <c r="O830" s="25"/>
      <c r="P830" s="25" t="s">
        <v>25830</v>
      </c>
    </row>
    <row r="831" spans="1:16" ht="15">
      <c r="A831" s="25" t="s">
        <v>25831</v>
      </c>
      <c r="B831" s="25" t="s">
        <v>25831</v>
      </c>
      <c r="C831"/>
      <c r="D831" s="25" t="s">
        <v>7269</v>
      </c>
      <c r="E831" s="25"/>
      <c r="F831" s="25" t="s">
        <v>7288</v>
      </c>
      <c r="G831" s="25" t="s">
        <v>24057</v>
      </c>
      <c r="H831" s="25" t="s">
        <v>8140</v>
      </c>
      <c r="I831" s="25" t="s">
        <v>24190</v>
      </c>
      <c r="J831" s="19">
        <v>44637</v>
      </c>
      <c r="K831" s="19"/>
      <c r="L831" s="54">
        <v>11987.13</v>
      </c>
      <c r="M831" s="25" t="s">
        <v>7230</v>
      </c>
      <c r="N831" s="25" t="s">
        <v>24060</v>
      </c>
      <c r="O831" s="25"/>
      <c r="P831" s="25" t="s">
        <v>25832</v>
      </c>
    </row>
    <row r="832" spans="1:16" ht="15">
      <c r="A832" s="25" t="s">
        <v>25833</v>
      </c>
      <c r="B832" s="25" t="s">
        <v>25833</v>
      </c>
      <c r="C832"/>
      <c r="D832" s="25" t="s">
        <v>7425</v>
      </c>
      <c r="E832" s="25"/>
      <c r="F832" s="25" t="s">
        <v>7288</v>
      </c>
      <c r="G832" s="25" t="s">
        <v>24057</v>
      </c>
      <c r="H832" s="25" t="s">
        <v>8140</v>
      </c>
      <c r="I832" s="25" t="s">
        <v>24591</v>
      </c>
      <c r="J832" s="19">
        <v>44637</v>
      </c>
      <c r="K832" s="19"/>
      <c r="L832" s="54">
        <v>11529.58</v>
      </c>
      <c r="M832" s="25" t="s">
        <v>7230</v>
      </c>
      <c r="N832" s="25" t="s">
        <v>24060</v>
      </c>
      <c r="O832" s="25"/>
      <c r="P832" s="25" t="s">
        <v>25834</v>
      </c>
    </row>
    <row r="833" spans="1:16" ht="15">
      <c r="A833" s="25" t="s">
        <v>25835</v>
      </c>
      <c r="B833" s="25" t="s">
        <v>25835</v>
      </c>
      <c r="C833"/>
      <c r="D833" s="25" t="s">
        <v>7269</v>
      </c>
      <c r="E833" s="25"/>
      <c r="F833" s="25" t="s">
        <v>7288</v>
      </c>
      <c r="G833" s="25" t="s">
        <v>24057</v>
      </c>
      <c r="H833" s="25" t="s">
        <v>9607</v>
      </c>
      <c r="I833" s="25" t="s">
        <v>25836</v>
      </c>
      <c r="J833" s="19">
        <v>44637</v>
      </c>
      <c r="K833" s="19"/>
      <c r="L833" s="54">
        <v>163</v>
      </c>
      <c r="M833" s="25" t="s">
        <v>7230</v>
      </c>
      <c r="N833" s="25" t="s">
        <v>24060</v>
      </c>
      <c r="O833" s="25"/>
      <c r="P833" s="25" t="s">
        <v>25837</v>
      </c>
    </row>
    <row r="834" spans="1:16" ht="15">
      <c r="A834" s="25" t="s">
        <v>25838</v>
      </c>
      <c r="B834" s="25" t="s">
        <v>25838</v>
      </c>
      <c r="C834"/>
      <c r="D834" s="25" t="s">
        <v>7252</v>
      </c>
      <c r="E834" s="25"/>
      <c r="F834" s="25" t="s">
        <v>7288</v>
      </c>
      <c r="G834" s="25" t="s">
        <v>24868</v>
      </c>
      <c r="H834" s="25" t="s">
        <v>8577</v>
      </c>
      <c r="I834" s="25" t="s">
        <v>24869</v>
      </c>
      <c r="J834" s="19">
        <v>44637</v>
      </c>
      <c r="K834" s="19"/>
      <c r="L834" s="54">
        <v>3652</v>
      </c>
      <c r="M834" s="25" t="s">
        <v>7230</v>
      </c>
      <c r="N834" s="25" t="s">
        <v>24060</v>
      </c>
      <c r="O834" s="25"/>
      <c r="P834" s="25"/>
    </row>
    <row r="835" spans="1:16" ht="15">
      <c r="A835" s="25" t="s">
        <v>25839</v>
      </c>
      <c r="B835" s="25" t="s">
        <v>25839</v>
      </c>
      <c r="C835"/>
      <c r="D835" s="25" t="s">
        <v>7252</v>
      </c>
      <c r="E835" s="25"/>
      <c r="F835" s="25" t="s">
        <v>7288</v>
      </c>
      <c r="G835" s="25" t="s">
        <v>24057</v>
      </c>
      <c r="H835" s="25" t="s">
        <v>7256</v>
      </c>
      <c r="I835" s="25" t="s">
        <v>24224</v>
      </c>
      <c r="J835" s="19">
        <v>44637</v>
      </c>
      <c r="K835" s="19"/>
      <c r="L835" s="54">
        <v>888</v>
      </c>
      <c r="M835" s="25" t="s">
        <v>7230</v>
      </c>
      <c r="N835" s="25" t="s">
        <v>24060</v>
      </c>
      <c r="O835" s="25"/>
      <c r="P835" s="25" t="s">
        <v>25840</v>
      </c>
    </row>
    <row r="836" spans="1:16" ht="15">
      <c r="A836" s="25" t="s">
        <v>25841</v>
      </c>
      <c r="B836" s="25" t="s">
        <v>25841</v>
      </c>
      <c r="C836"/>
      <c r="D836" s="25" t="s">
        <v>10348</v>
      </c>
      <c r="E836" s="25"/>
      <c r="F836" s="25" t="s">
        <v>7288</v>
      </c>
      <c r="G836" s="25" t="s">
        <v>24057</v>
      </c>
      <c r="H836" s="25" t="s">
        <v>8577</v>
      </c>
      <c r="I836" s="25" t="s">
        <v>24588</v>
      </c>
      <c r="J836" s="19">
        <v>44637</v>
      </c>
      <c r="K836" s="19"/>
      <c r="L836" s="54">
        <v>2945</v>
      </c>
      <c r="M836" s="25" t="s">
        <v>7230</v>
      </c>
      <c r="N836" s="25" t="s">
        <v>24060</v>
      </c>
      <c r="O836" s="25"/>
      <c r="P836" s="25"/>
    </row>
    <row r="837" spans="1:16" ht="15">
      <c r="A837" s="25" t="s">
        <v>25842</v>
      </c>
      <c r="B837" s="25" t="s">
        <v>25842</v>
      </c>
      <c r="C837"/>
      <c r="D837" s="25" t="s">
        <v>10104</v>
      </c>
      <c r="E837" s="25"/>
      <c r="F837" s="25" t="s">
        <v>7288</v>
      </c>
      <c r="G837" s="25" t="s">
        <v>24057</v>
      </c>
      <c r="H837" s="25" t="s">
        <v>8140</v>
      </c>
      <c r="I837" s="25" t="s">
        <v>24175</v>
      </c>
      <c r="J837" s="19">
        <v>44637</v>
      </c>
      <c r="K837" s="19"/>
      <c r="L837" s="54">
        <v>27429</v>
      </c>
      <c r="M837" s="25" t="s">
        <v>7230</v>
      </c>
      <c r="N837" s="25" t="s">
        <v>24060</v>
      </c>
      <c r="O837" s="25"/>
      <c r="P837" s="25" t="s">
        <v>25843</v>
      </c>
    </row>
    <row r="838" spans="1:16" ht="15">
      <c r="A838" s="25" t="s">
        <v>25844</v>
      </c>
      <c r="B838" s="25" t="s">
        <v>25844</v>
      </c>
      <c r="C838"/>
      <c r="D838" s="25" t="s">
        <v>7252</v>
      </c>
      <c r="E838" s="25"/>
      <c r="F838" s="25" t="s">
        <v>7288</v>
      </c>
      <c r="G838" s="25" t="s">
        <v>24057</v>
      </c>
      <c r="H838" s="25" t="s">
        <v>7256</v>
      </c>
      <c r="I838" s="25" t="s">
        <v>24224</v>
      </c>
      <c r="J838" s="19">
        <v>44637</v>
      </c>
      <c r="K838" s="19"/>
      <c r="L838" s="54">
        <v>5885.4</v>
      </c>
      <c r="M838" s="25" t="s">
        <v>7230</v>
      </c>
      <c r="N838" s="25" t="s">
        <v>24060</v>
      </c>
      <c r="O838" s="25"/>
      <c r="P838" s="25" t="s">
        <v>25845</v>
      </c>
    </row>
    <row r="839" spans="1:16" ht="15">
      <c r="A839" s="25" t="s">
        <v>25846</v>
      </c>
      <c r="B839" s="25" t="s">
        <v>25846</v>
      </c>
      <c r="C839"/>
      <c r="D839" s="25" t="s">
        <v>7252</v>
      </c>
      <c r="E839" s="25"/>
      <c r="F839" s="25" t="s">
        <v>7288</v>
      </c>
      <c r="G839" s="25" t="s">
        <v>24057</v>
      </c>
      <c r="H839" s="25" t="s">
        <v>9607</v>
      </c>
      <c r="I839" s="25" t="s">
        <v>25309</v>
      </c>
      <c r="J839" s="19">
        <v>44637</v>
      </c>
      <c r="K839" s="19"/>
      <c r="L839" s="54">
        <v>2360</v>
      </c>
      <c r="M839" s="25" t="s">
        <v>7230</v>
      </c>
      <c r="N839" s="25" t="s">
        <v>24060</v>
      </c>
      <c r="O839" s="25"/>
      <c r="P839" s="25" t="s">
        <v>25847</v>
      </c>
    </row>
    <row r="840" spans="1:16" ht="15">
      <c r="A840" s="25" t="s">
        <v>25848</v>
      </c>
      <c r="B840" s="25" t="s">
        <v>25848</v>
      </c>
      <c r="C840"/>
      <c r="D840" s="25" t="s">
        <v>7261</v>
      </c>
      <c r="E840" s="25"/>
      <c r="F840" s="25" t="s">
        <v>7288</v>
      </c>
      <c r="G840" s="25" t="s">
        <v>24057</v>
      </c>
      <c r="H840" s="25" t="s">
        <v>8135</v>
      </c>
      <c r="I840" s="25" t="s">
        <v>24603</v>
      </c>
      <c r="J840" s="19">
        <v>44637</v>
      </c>
      <c r="K840" s="19"/>
      <c r="L840" s="54">
        <v>5109.5</v>
      </c>
      <c r="M840" s="25" t="s">
        <v>7230</v>
      </c>
      <c r="N840" s="25" t="s">
        <v>24060</v>
      </c>
      <c r="O840" s="25"/>
      <c r="P840" s="25" t="s">
        <v>25849</v>
      </c>
    </row>
    <row r="841" spans="1:16" ht="15">
      <c r="A841" s="25" t="s">
        <v>25850</v>
      </c>
      <c r="B841" s="25" t="s">
        <v>25850</v>
      </c>
      <c r="C841"/>
      <c r="D841" s="25" t="s">
        <v>7261</v>
      </c>
      <c r="E841" s="25"/>
      <c r="F841" s="25" t="s">
        <v>7288</v>
      </c>
      <c r="G841" s="25" t="s">
        <v>24057</v>
      </c>
      <c r="H841" s="25" t="s">
        <v>7543</v>
      </c>
      <c r="I841" s="25" t="s">
        <v>24896</v>
      </c>
      <c r="J841" s="19">
        <v>44637</v>
      </c>
      <c r="K841" s="19"/>
      <c r="L841" s="54">
        <v>3520.01</v>
      </c>
      <c r="M841" s="25" t="s">
        <v>7230</v>
      </c>
      <c r="N841" s="25" t="s">
        <v>24060</v>
      </c>
      <c r="O841" s="25"/>
      <c r="P841" s="25" t="s">
        <v>25851</v>
      </c>
    </row>
    <row r="842" spans="1:16" ht="15">
      <c r="A842" s="25" t="s">
        <v>25852</v>
      </c>
      <c r="B842" s="25" t="s">
        <v>25852</v>
      </c>
      <c r="C842"/>
      <c r="D842" s="25" t="s">
        <v>7261</v>
      </c>
      <c r="E842" s="25"/>
      <c r="F842" s="25" t="s">
        <v>7288</v>
      </c>
      <c r="G842" s="25" t="s">
        <v>24057</v>
      </c>
      <c r="H842" s="25" t="s">
        <v>8596</v>
      </c>
      <c r="I842" s="25" t="s">
        <v>24143</v>
      </c>
      <c r="J842" s="19">
        <v>44637</v>
      </c>
      <c r="K842" s="19"/>
      <c r="L842" s="54">
        <v>7847.8</v>
      </c>
      <c r="M842" s="25" t="s">
        <v>7230</v>
      </c>
      <c r="N842" s="25" t="s">
        <v>24060</v>
      </c>
      <c r="O842" s="25"/>
      <c r="P842" s="25" t="s">
        <v>25853</v>
      </c>
    </row>
    <row r="843" spans="1:16" ht="15">
      <c r="A843" s="25" t="s">
        <v>25854</v>
      </c>
      <c r="B843" s="25" t="s">
        <v>25854</v>
      </c>
      <c r="C843"/>
      <c r="D843" s="25" t="s">
        <v>7261</v>
      </c>
      <c r="E843" s="25"/>
      <c r="F843" s="25" t="s">
        <v>7288</v>
      </c>
      <c r="G843" s="25" t="s">
        <v>24057</v>
      </c>
      <c r="H843" s="25" t="s">
        <v>8596</v>
      </c>
      <c r="I843" s="25" t="s">
        <v>24143</v>
      </c>
      <c r="J843" s="19">
        <v>44637</v>
      </c>
      <c r="K843" s="19"/>
      <c r="L843" s="54">
        <v>7669.05</v>
      </c>
      <c r="M843" s="25" t="s">
        <v>7230</v>
      </c>
      <c r="N843" s="25" t="s">
        <v>24060</v>
      </c>
      <c r="O843" s="25"/>
      <c r="P843" s="25" t="s">
        <v>25855</v>
      </c>
    </row>
    <row r="844" spans="1:16" ht="15">
      <c r="A844" s="25" t="s">
        <v>25856</v>
      </c>
      <c r="B844" s="25" t="s">
        <v>25856</v>
      </c>
      <c r="C844"/>
      <c r="D844" s="25" t="s">
        <v>7261</v>
      </c>
      <c r="E844" s="25"/>
      <c r="F844" s="25" t="s">
        <v>7288</v>
      </c>
      <c r="G844" s="25" t="s">
        <v>24057</v>
      </c>
      <c r="H844" s="25" t="s">
        <v>7543</v>
      </c>
      <c r="I844" s="25" t="s">
        <v>24896</v>
      </c>
      <c r="J844" s="19">
        <v>44637</v>
      </c>
      <c r="K844" s="19"/>
      <c r="L844" s="54">
        <v>3050.38</v>
      </c>
      <c r="M844" s="25" t="s">
        <v>7230</v>
      </c>
      <c r="N844" s="25" t="s">
        <v>24060</v>
      </c>
      <c r="O844" s="25"/>
      <c r="P844" s="25" t="s">
        <v>25857</v>
      </c>
    </row>
    <row r="845" spans="1:16" ht="15">
      <c r="A845" s="25" t="s">
        <v>25858</v>
      </c>
      <c r="B845" s="25" t="s">
        <v>25858</v>
      </c>
      <c r="C845"/>
      <c r="D845" s="25" t="s">
        <v>7478</v>
      </c>
      <c r="E845" s="25"/>
      <c r="F845" s="25" t="s">
        <v>7288</v>
      </c>
      <c r="G845" s="25" t="s">
        <v>24057</v>
      </c>
      <c r="H845" s="25" t="s">
        <v>8140</v>
      </c>
      <c r="I845" s="25" t="s">
        <v>24367</v>
      </c>
      <c r="J845" s="19">
        <v>44637</v>
      </c>
      <c r="K845" s="19"/>
      <c r="L845" s="54">
        <v>6749</v>
      </c>
      <c r="M845" s="25" t="s">
        <v>7230</v>
      </c>
      <c r="N845" s="25" t="s">
        <v>24060</v>
      </c>
      <c r="O845" s="25"/>
      <c r="P845" s="25" t="s">
        <v>25859</v>
      </c>
    </row>
    <row r="846" spans="1:16" ht="15">
      <c r="A846" s="25" t="s">
        <v>25860</v>
      </c>
      <c r="B846" s="25" t="s">
        <v>25860</v>
      </c>
      <c r="C846"/>
      <c r="D846" s="25" t="s">
        <v>7261</v>
      </c>
      <c r="E846" s="25"/>
      <c r="F846" s="25" t="s">
        <v>7288</v>
      </c>
      <c r="G846" s="25" t="s">
        <v>24057</v>
      </c>
      <c r="H846" s="25" t="s">
        <v>7576</v>
      </c>
      <c r="I846" s="25" t="s">
        <v>25629</v>
      </c>
      <c r="J846" s="19">
        <v>44637</v>
      </c>
      <c r="K846" s="19"/>
      <c r="L846" s="54">
        <v>88750.2</v>
      </c>
      <c r="M846" s="25" t="s">
        <v>7230</v>
      </c>
      <c r="N846" s="25" t="s">
        <v>24060</v>
      </c>
      <c r="O846" s="25"/>
      <c r="P846" s="25" t="s">
        <v>25861</v>
      </c>
    </row>
    <row r="847" spans="1:16" ht="15">
      <c r="A847" s="25" t="s">
        <v>25862</v>
      </c>
      <c r="B847" s="25" t="s">
        <v>25862</v>
      </c>
      <c r="C847"/>
      <c r="D847" s="25" t="s">
        <v>7261</v>
      </c>
      <c r="E847" s="25"/>
      <c r="F847" s="25" t="s">
        <v>7288</v>
      </c>
      <c r="G847" s="25" t="s">
        <v>24057</v>
      </c>
      <c r="H847" s="25" t="s">
        <v>9816</v>
      </c>
      <c r="I847" s="25" t="s">
        <v>25241</v>
      </c>
      <c r="J847" s="19">
        <v>44637</v>
      </c>
      <c r="K847" s="19"/>
      <c r="L847" s="54">
        <v>21792.16</v>
      </c>
      <c r="M847" s="25" t="s">
        <v>7230</v>
      </c>
      <c r="N847" s="25" t="s">
        <v>24060</v>
      </c>
      <c r="O847" s="25"/>
      <c r="P847" s="25" t="s">
        <v>25863</v>
      </c>
    </row>
    <row r="848" spans="1:16" ht="15">
      <c r="A848" s="25" t="s">
        <v>25864</v>
      </c>
      <c r="B848" s="25" t="s">
        <v>25864</v>
      </c>
      <c r="C848" s="22">
        <v>1</v>
      </c>
      <c r="D848" s="25" t="s">
        <v>7269</v>
      </c>
      <c r="E848" s="25"/>
      <c r="F848" s="25" t="s">
        <v>7288</v>
      </c>
      <c r="G848" s="25" t="s">
        <v>24057</v>
      </c>
      <c r="H848" s="25" t="s">
        <v>7273</v>
      </c>
      <c r="I848" s="25" t="s">
        <v>25865</v>
      </c>
      <c r="J848" s="19">
        <v>44637</v>
      </c>
      <c r="K848" s="19"/>
      <c r="L848" s="54">
        <v>196703.3</v>
      </c>
      <c r="M848" s="25" t="s">
        <v>7230</v>
      </c>
      <c r="N848" s="25" t="s">
        <v>24060</v>
      </c>
      <c r="O848" s="25"/>
      <c r="P848" s="25" t="s">
        <v>25866</v>
      </c>
    </row>
    <row r="849" spans="1:16" ht="15">
      <c r="A849" s="25" t="s">
        <v>25867</v>
      </c>
      <c r="B849" s="25" t="s">
        <v>25867</v>
      </c>
      <c r="C849"/>
      <c r="D849" s="25" t="s">
        <v>7261</v>
      </c>
      <c r="E849" s="25"/>
      <c r="F849" s="25" t="s">
        <v>7288</v>
      </c>
      <c r="G849" s="25" t="s">
        <v>24057</v>
      </c>
      <c r="H849" s="25" t="s">
        <v>10865</v>
      </c>
      <c r="I849" s="25" t="s">
        <v>24075</v>
      </c>
      <c r="J849" s="19">
        <v>44637</v>
      </c>
      <c r="K849" s="19"/>
      <c r="L849" s="54">
        <v>1475</v>
      </c>
      <c r="M849" s="25" t="s">
        <v>7230</v>
      </c>
      <c r="N849" s="25" t="s">
        <v>24060</v>
      </c>
      <c r="O849" s="25"/>
      <c r="P849" s="25" t="s">
        <v>25868</v>
      </c>
    </row>
    <row r="850" spans="1:16" ht="15">
      <c r="A850" s="25" t="s">
        <v>25869</v>
      </c>
      <c r="B850" s="25" t="s">
        <v>25869</v>
      </c>
      <c r="C850"/>
      <c r="D850" s="25" t="s">
        <v>7261</v>
      </c>
      <c r="E850" s="25"/>
      <c r="F850" s="25" t="s">
        <v>7288</v>
      </c>
      <c r="G850" s="25" t="s">
        <v>24057</v>
      </c>
      <c r="H850" s="25" t="s">
        <v>10739</v>
      </c>
      <c r="I850" s="25" t="s">
        <v>24454</v>
      </c>
      <c r="J850" s="19">
        <v>44637</v>
      </c>
      <c r="K850" s="19"/>
      <c r="L850" s="54">
        <v>8068.48</v>
      </c>
      <c r="M850" s="25" t="s">
        <v>7230</v>
      </c>
      <c r="N850" s="25" t="s">
        <v>24060</v>
      </c>
      <c r="O850" s="25"/>
      <c r="P850" s="25" t="s">
        <v>25870</v>
      </c>
    </row>
    <row r="851" spans="1:16" ht="15">
      <c r="A851" s="25" t="s">
        <v>25871</v>
      </c>
      <c r="B851" s="25" t="s">
        <v>25871</v>
      </c>
      <c r="C851"/>
      <c r="D851" s="25" t="s">
        <v>7261</v>
      </c>
      <c r="E851" s="25"/>
      <c r="F851" s="25" t="s">
        <v>7288</v>
      </c>
      <c r="G851" s="25" t="s">
        <v>24057</v>
      </c>
      <c r="H851" s="25" t="s">
        <v>10739</v>
      </c>
      <c r="I851" s="25" t="s">
        <v>24454</v>
      </c>
      <c r="J851" s="19">
        <v>44637</v>
      </c>
      <c r="K851" s="19"/>
      <c r="L851" s="54">
        <v>4991.9399999999996</v>
      </c>
      <c r="M851" s="25" t="s">
        <v>7230</v>
      </c>
      <c r="N851" s="25" t="s">
        <v>24060</v>
      </c>
      <c r="O851" s="25"/>
      <c r="P851" s="25" t="s">
        <v>25872</v>
      </c>
    </row>
    <row r="852" spans="1:16" ht="15">
      <c r="A852" s="25" t="s">
        <v>25873</v>
      </c>
      <c r="B852" s="25" t="s">
        <v>25873</v>
      </c>
      <c r="C852"/>
      <c r="D852" s="25" t="s">
        <v>7478</v>
      </c>
      <c r="E852" s="25"/>
      <c r="F852" s="25" t="s">
        <v>7288</v>
      </c>
      <c r="G852" s="25" t="s">
        <v>24057</v>
      </c>
      <c r="H852" s="25" t="s">
        <v>8140</v>
      </c>
      <c r="I852" s="25" t="s">
        <v>24205</v>
      </c>
      <c r="J852" s="19">
        <v>44637</v>
      </c>
      <c r="K852" s="19"/>
      <c r="L852" s="54">
        <v>2407.0100000000002</v>
      </c>
      <c r="M852" s="25" t="s">
        <v>7230</v>
      </c>
      <c r="N852" s="25" t="s">
        <v>24060</v>
      </c>
      <c r="O852" s="25"/>
      <c r="P852" s="25" t="s">
        <v>25874</v>
      </c>
    </row>
    <row r="853" spans="1:16" ht="15">
      <c r="A853" s="25" t="s">
        <v>25875</v>
      </c>
      <c r="B853" s="25" t="s">
        <v>25875</v>
      </c>
      <c r="C853"/>
      <c r="D853" s="25" t="s">
        <v>7530</v>
      </c>
      <c r="E853" s="25"/>
      <c r="F853" s="25" t="s">
        <v>7288</v>
      </c>
      <c r="G853" s="25" t="s">
        <v>24057</v>
      </c>
      <c r="H853" s="25" t="s">
        <v>7533</v>
      </c>
      <c r="I853" s="25" t="s">
        <v>24082</v>
      </c>
      <c r="J853" s="19">
        <v>44637</v>
      </c>
      <c r="K853" s="19"/>
      <c r="L853" s="54">
        <v>2170</v>
      </c>
      <c r="M853" s="25" t="s">
        <v>7230</v>
      </c>
      <c r="N853" s="25" t="s">
        <v>24060</v>
      </c>
      <c r="O853" s="25"/>
      <c r="P853" s="25" t="s">
        <v>25876</v>
      </c>
    </row>
    <row r="854" spans="1:16" ht="15">
      <c r="A854" s="25" t="s">
        <v>25877</v>
      </c>
      <c r="B854" s="25" t="s">
        <v>25877</v>
      </c>
      <c r="C854"/>
      <c r="D854" s="25" t="s">
        <v>7530</v>
      </c>
      <c r="E854" s="25"/>
      <c r="F854" s="25" t="s">
        <v>7288</v>
      </c>
      <c r="G854" s="25" t="s">
        <v>24057</v>
      </c>
      <c r="H854" s="25" t="s">
        <v>7533</v>
      </c>
      <c r="I854" s="25" t="s">
        <v>24082</v>
      </c>
      <c r="J854" s="19">
        <v>44637</v>
      </c>
      <c r="K854" s="19"/>
      <c r="L854" s="54">
        <v>1615</v>
      </c>
      <c r="M854" s="25" t="s">
        <v>7230</v>
      </c>
      <c r="N854" s="25" t="s">
        <v>24060</v>
      </c>
      <c r="O854" s="25"/>
      <c r="P854" s="25" t="s">
        <v>25878</v>
      </c>
    </row>
    <row r="855" spans="1:16" ht="15">
      <c r="A855" s="25" t="s">
        <v>25879</v>
      </c>
      <c r="B855" s="25" t="s">
        <v>25879</v>
      </c>
      <c r="C855"/>
      <c r="D855" s="25" t="s">
        <v>7261</v>
      </c>
      <c r="E855" s="25"/>
      <c r="F855" s="25" t="s">
        <v>7288</v>
      </c>
      <c r="G855" s="25" t="s">
        <v>24057</v>
      </c>
      <c r="H855" s="25" t="s">
        <v>9449</v>
      </c>
      <c r="I855" s="25" t="s">
        <v>24224</v>
      </c>
      <c r="J855" s="19">
        <v>44637</v>
      </c>
      <c r="K855" s="19"/>
      <c r="L855" s="54">
        <v>4809.5</v>
      </c>
      <c r="M855" s="25" t="s">
        <v>7230</v>
      </c>
      <c r="N855" s="25" t="s">
        <v>24060</v>
      </c>
      <c r="O855" s="25"/>
      <c r="P855" s="25" t="s">
        <v>25880</v>
      </c>
    </row>
    <row r="856" spans="1:16" ht="15">
      <c r="A856" s="25" t="s">
        <v>25881</v>
      </c>
      <c r="B856" s="25" t="s">
        <v>25881</v>
      </c>
      <c r="C856"/>
      <c r="D856" s="25" t="s">
        <v>7261</v>
      </c>
      <c r="E856" s="25"/>
      <c r="F856" s="25" t="s">
        <v>7288</v>
      </c>
      <c r="G856" s="25" t="s">
        <v>24057</v>
      </c>
      <c r="H856" s="25" t="s">
        <v>9449</v>
      </c>
      <c r="I856" s="25" t="s">
        <v>24224</v>
      </c>
      <c r="J856" s="19">
        <v>44637</v>
      </c>
      <c r="K856" s="19"/>
      <c r="L856" s="54">
        <v>1890</v>
      </c>
      <c r="M856" s="25" t="s">
        <v>7230</v>
      </c>
      <c r="N856" s="25" t="s">
        <v>24060</v>
      </c>
      <c r="O856" s="25"/>
      <c r="P856" s="25" t="s">
        <v>25882</v>
      </c>
    </row>
    <row r="857" spans="1:16" ht="15">
      <c r="A857" s="25" t="s">
        <v>25883</v>
      </c>
      <c r="B857" s="25" t="s">
        <v>25883</v>
      </c>
      <c r="C857"/>
      <c r="D857" s="25" t="s">
        <v>7261</v>
      </c>
      <c r="E857" s="25"/>
      <c r="F857" s="25" t="s">
        <v>7288</v>
      </c>
      <c r="G857" s="25" t="s">
        <v>24057</v>
      </c>
      <c r="H857" s="25" t="s">
        <v>7293</v>
      </c>
      <c r="I857" s="25" t="s">
        <v>24063</v>
      </c>
      <c r="J857" s="19">
        <v>44637</v>
      </c>
      <c r="K857" s="19"/>
      <c r="L857" s="54">
        <v>2851.63</v>
      </c>
      <c r="M857" s="25" t="s">
        <v>7230</v>
      </c>
      <c r="N857" s="25" t="s">
        <v>24060</v>
      </c>
      <c r="O857" s="25"/>
      <c r="P857" s="25" t="s">
        <v>25884</v>
      </c>
    </row>
    <row r="858" spans="1:16" ht="15">
      <c r="A858" s="25" t="s">
        <v>25885</v>
      </c>
      <c r="B858" s="25" t="s">
        <v>25885</v>
      </c>
      <c r="C858"/>
      <c r="D858" s="25" t="s">
        <v>7261</v>
      </c>
      <c r="E858" s="25"/>
      <c r="F858" s="25" t="s">
        <v>7288</v>
      </c>
      <c r="G858" s="25" t="s">
        <v>24057</v>
      </c>
      <c r="H858" s="25" t="s">
        <v>8755</v>
      </c>
      <c r="I858" s="25" t="s">
        <v>24224</v>
      </c>
      <c r="J858" s="19">
        <v>44637</v>
      </c>
      <c r="K858" s="19"/>
      <c r="L858" s="54">
        <v>6489.25</v>
      </c>
      <c r="M858" s="25" t="s">
        <v>7230</v>
      </c>
      <c r="N858" s="25" t="s">
        <v>24060</v>
      </c>
      <c r="O858" s="25"/>
      <c r="P858" s="25" t="s">
        <v>25886</v>
      </c>
    </row>
    <row r="859" spans="1:16" ht="15">
      <c r="A859" s="25" t="s">
        <v>25887</v>
      </c>
      <c r="B859" s="25" t="s">
        <v>25887</v>
      </c>
      <c r="C859"/>
      <c r="D859" s="25" t="s">
        <v>7261</v>
      </c>
      <c r="E859" s="25"/>
      <c r="F859" s="25" t="s">
        <v>7288</v>
      </c>
      <c r="G859" s="25" t="s">
        <v>24057</v>
      </c>
      <c r="H859" s="25" t="s">
        <v>8755</v>
      </c>
      <c r="I859" s="25" t="s">
        <v>24082</v>
      </c>
      <c r="J859" s="19">
        <v>44637</v>
      </c>
      <c r="K859" s="19"/>
      <c r="L859" s="54">
        <v>5253.02</v>
      </c>
      <c r="M859" s="25" t="s">
        <v>7230</v>
      </c>
      <c r="N859" s="25" t="s">
        <v>24060</v>
      </c>
      <c r="O859" s="25"/>
      <c r="P859" s="25" t="s">
        <v>25888</v>
      </c>
    </row>
    <row r="860" spans="1:16" ht="15">
      <c r="A860" s="25" t="s">
        <v>25889</v>
      </c>
      <c r="B860" s="25" t="s">
        <v>25889</v>
      </c>
      <c r="C860"/>
      <c r="D860" s="25" t="s">
        <v>7261</v>
      </c>
      <c r="E860" s="25"/>
      <c r="F860" s="25" t="s">
        <v>7288</v>
      </c>
      <c r="G860" s="25" t="s">
        <v>24057</v>
      </c>
      <c r="H860" s="25" t="s">
        <v>8755</v>
      </c>
      <c r="I860" s="25" t="s">
        <v>24082</v>
      </c>
      <c r="J860" s="19">
        <v>44637</v>
      </c>
      <c r="K860" s="19"/>
      <c r="L860" s="54">
        <v>4714.01</v>
      </c>
      <c r="M860" s="25" t="s">
        <v>7230</v>
      </c>
      <c r="N860" s="25" t="s">
        <v>24060</v>
      </c>
      <c r="O860" s="25"/>
      <c r="P860" s="25" t="s">
        <v>25890</v>
      </c>
    </row>
    <row r="861" spans="1:16" ht="15">
      <c r="A861" s="25" t="s">
        <v>25891</v>
      </c>
      <c r="B861" s="25" t="s">
        <v>25891</v>
      </c>
      <c r="C861"/>
      <c r="D861" s="25" t="s">
        <v>7261</v>
      </c>
      <c r="E861" s="25"/>
      <c r="F861" s="25" t="s">
        <v>7288</v>
      </c>
      <c r="G861" s="25" t="s">
        <v>24057</v>
      </c>
      <c r="H861" s="25" t="s">
        <v>8135</v>
      </c>
      <c r="I861" s="25" t="s">
        <v>24603</v>
      </c>
      <c r="J861" s="19">
        <v>44637</v>
      </c>
      <c r="K861" s="19"/>
      <c r="L861" s="54">
        <v>4002.38</v>
      </c>
      <c r="M861" s="25" t="s">
        <v>7230</v>
      </c>
      <c r="N861" s="25" t="s">
        <v>24060</v>
      </c>
      <c r="O861" s="25"/>
      <c r="P861" s="25" t="s">
        <v>25892</v>
      </c>
    </row>
    <row r="862" spans="1:16" ht="15">
      <c r="A862" s="25" t="s">
        <v>25893</v>
      </c>
      <c r="B862" s="25" t="s">
        <v>25893</v>
      </c>
      <c r="C862"/>
      <c r="D862" s="25" t="s">
        <v>7530</v>
      </c>
      <c r="E862" s="25"/>
      <c r="F862" s="25" t="s">
        <v>7288</v>
      </c>
      <c r="G862" s="25" t="s">
        <v>24057</v>
      </c>
      <c r="H862" s="25" t="s">
        <v>7533</v>
      </c>
      <c r="I862" s="25" t="s">
        <v>24082</v>
      </c>
      <c r="J862" s="19">
        <v>44637</v>
      </c>
      <c r="K862" s="19"/>
      <c r="L862" s="54">
        <v>1145</v>
      </c>
      <c r="M862" s="25" t="s">
        <v>7230</v>
      </c>
      <c r="N862" s="25" t="s">
        <v>24060</v>
      </c>
      <c r="O862" s="25"/>
      <c r="P862" s="25" t="s">
        <v>25894</v>
      </c>
    </row>
    <row r="863" spans="1:16" ht="15">
      <c r="A863" s="25" t="s">
        <v>25895</v>
      </c>
      <c r="B863" s="25" t="s">
        <v>25895</v>
      </c>
      <c r="C863"/>
      <c r="D863" s="25" t="s">
        <v>7261</v>
      </c>
      <c r="E863" s="25"/>
      <c r="F863" s="25" t="s">
        <v>7288</v>
      </c>
      <c r="G863" s="25" t="s">
        <v>24057</v>
      </c>
      <c r="H863" s="25" t="s">
        <v>9449</v>
      </c>
      <c r="I863" s="25" t="s">
        <v>24224</v>
      </c>
      <c r="J863" s="19">
        <v>44637</v>
      </c>
      <c r="K863" s="19"/>
      <c r="L863" s="54">
        <v>1531</v>
      </c>
      <c r="M863" s="25" t="s">
        <v>7230</v>
      </c>
      <c r="N863" s="25" t="s">
        <v>24060</v>
      </c>
      <c r="O863" s="25"/>
      <c r="P863" s="25" t="s">
        <v>25896</v>
      </c>
    </row>
    <row r="864" spans="1:16" ht="15">
      <c r="A864" s="25" t="s">
        <v>25897</v>
      </c>
      <c r="B864" s="25" t="s">
        <v>25897</v>
      </c>
      <c r="C864"/>
      <c r="D864" s="25" t="s">
        <v>7261</v>
      </c>
      <c r="E864" s="25"/>
      <c r="F864" s="25" t="s">
        <v>7288</v>
      </c>
      <c r="G864" s="25" t="s">
        <v>24057</v>
      </c>
      <c r="H864" s="25" t="s">
        <v>9449</v>
      </c>
      <c r="I864" s="25" t="s">
        <v>24224</v>
      </c>
      <c r="J864" s="19">
        <v>44637</v>
      </c>
      <c r="K864" s="19"/>
      <c r="L864" s="54">
        <v>1500</v>
      </c>
      <c r="M864" s="25" t="s">
        <v>7230</v>
      </c>
      <c r="N864" s="25" t="s">
        <v>24060</v>
      </c>
      <c r="O864" s="25"/>
      <c r="P864" s="25" t="s">
        <v>25898</v>
      </c>
    </row>
    <row r="865" spans="1:16" ht="15">
      <c r="A865" s="25" t="s">
        <v>25899</v>
      </c>
      <c r="B865" s="25" t="s">
        <v>25899</v>
      </c>
      <c r="C865"/>
      <c r="D865" s="25" t="s">
        <v>7261</v>
      </c>
      <c r="E865" s="25"/>
      <c r="F865" s="25" t="s">
        <v>7288</v>
      </c>
      <c r="G865" s="25" t="s">
        <v>24057</v>
      </c>
      <c r="H865" s="25" t="s">
        <v>9607</v>
      </c>
      <c r="I865" s="25" t="s">
        <v>25900</v>
      </c>
      <c r="J865" s="19">
        <v>44637</v>
      </c>
      <c r="K865" s="19"/>
      <c r="L865" s="54">
        <v>3485</v>
      </c>
      <c r="M865" s="25" t="s">
        <v>7230</v>
      </c>
      <c r="N865" s="25" t="s">
        <v>24060</v>
      </c>
      <c r="O865" s="25"/>
      <c r="P865" s="25" t="s">
        <v>25901</v>
      </c>
    </row>
    <row r="866" spans="1:16" ht="15">
      <c r="A866" s="25" t="s">
        <v>25902</v>
      </c>
      <c r="B866" s="25" t="s">
        <v>25902</v>
      </c>
      <c r="C866"/>
      <c r="D866" s="25" t="s">
        <v>7261</v>
      </c>
      <c r="E866" s="25"/>
      <c r="F866" s="25" t="s">
        <v>7288</v>
      </c>
      <c r="G866" s="25" t="s">
        <v>24057</v>
      </c>
      <c r="H866" s="25" t="s">
        <v>8533</v>
      </c>
      <c r="I866" s="25" t="s">
        <v>24070</v>
      </c>
      <c r="J866" s="19">
        <v>44637</v>
      </c>
      <c r="K866" s="19"/>
      <c r="L866" s="54">
        <v>2226</v>
      </c>
      <c r="M866" s="25" t="s">
        <v>7230</v>
      </c>
      <c r="N866" s="25" t="s">
        <v>24060</v>
      </c>
      <c r="O866" s="25"/>
      <c r="P866" s="25" t="s">
        <v>25903</v>
      </c>
    </row>
    <row r="867" spans="1:16" ht="15">
      <c r="A867" s="25" t="s">
        <v>25904</v>
      </c>
      <c r="B867" s="25" t="s">
        <v>25904</v>
      </c>
      <c r="C867"/>
      <c r="D867" s="25" t="s">
        <v>7261</v>
      </c>
      <c r="E867" s="25"/>
      <c r="F867" s="25" t="s">
        <v>7288</v>
      </c>
      <c r="G867" s="25" t="s">
        <v>24057</v>
      </c>
      <c r="H867" s="25" t="s">
        <v>9816</v>
      </c>
      <c r="I867" s="25" t="s">
        <v>25753</v>
      </c>
      <c r="J867" s="19">
        <v>44637</v>
      </c>
      <c r="K867" s="19"/>
      <c r="L867" s="54">
        <v>21936.5</v>
      </c>
      <c r="M867" s="25" t="s">
        <v>7230</v>
      </c>
      <c r="N867" s="25" t="s">
        <v>24060</v>
      </c>
      <c r="O867" s="25"/>
      <c r="P867" s="25" t="s">
        <v>25905</v>
      </c>
    </row>
    <row r="868" spans="1:16" ht="15">
      <c r="A868" s="25" t="s">
        <v>25906</v>
      </c>
      <c r="B868" s="25" t="s">
        <v>25906</v>
      </c>
      <c r="C868"/>
      <c r="D868" s="25" t="s">
        <v>7478</v>
      </c>
      <c r="E868" s="25"/>
      <c r="F868" s="25" t="s">
        <v>7288</v>
      </c>
      <c r="G868" s="25" t="s">
        <v>24057</v>
      </c>
      <c r="H868" s="25" t="s">
        <v>7500</v>
      </c>
      <c r="I868" s="25" t="s">
        <v>24332</v>
      </c>
      <c r="J868" s="19">
        <v>44638</v>
      </c>
      <c r="K868" s="19"/>
      <c r="L868" s="54">
        <v>6053.57</v>
      </c>
      <c r="M868" s="25" t="s">
        <v>7230</v>
      </c>
      <c r="N868" s="25" t="s">
        <v>24060</v>
      </c>
      <c r="O868" s="25"/>
      <c r="P868" s="25" t="s">
        <v>25907</v>
      </c>
    </row>
    <row r="869" spans="1:16" ht="15">
      <c r="A869" s="25" t="s">
        <v>25908</v>
      </c>
      <c r="B869" s="25" t="s">
        <v>25908</v>
      </c>
      <c r="C869"/>
      <c r="D869" s="25" t="s">
        <v>7425</v>
      </c>
      <c r="E869" s="25"/>
      <c r="F869" s="25" t="s">
        <v>7288</v>
      </c>
      <c r="G869" s="25" t="s">
        <v>24057</v>
      </c>
      <c r="H869" s="25" t="s">
        <v>8140</v>
      </c>
      <c r="I869" s="25" t="s">
        <v>24591</v>
      </c>
      <c r="J869" s="19">
        <v>44638</v>
      </c>
      <c r="K869" s="19"/>
      <c r="L869" s="54">
        <v>7348.65</v>
      </c>
      <c r="M869" s="25" t="s">
        <v>7230</v>
      </c>
      <c r="N869" s="25" t="s">
        <v>24060</v>
      </c>
      <c r="O869" s="25"/>
      <c r="P869" s="25" t="s">
        <v>25909</v>
      </c>
    </row>
    <row r="870" spans="1:16" ht="15">
      <c r="A870" s="25" t="s">
        <v>25910</v>
      </c>
      <c r="B870" s="25" t="s">
        <v>25910</v>
      </c>
      <c r="C870"/>
      <c r="D870" s="25" t="s">
        <v>10796</v>
      </c>
      <c r="E870" s="25"/>
      <c r="F870" s="25" t="s">
        <v>7288</v>
      </c>
      <c r="G870" s="25" t="s">
        <v>24057</v>
      </c>
      <c r="H870" s="25" t="s">
        <v>10797</v>
      </c>
      <c r="I870" s="25" t="s">
        <v>24205</v>
      </c>
      <c r="J870" s="19">
        <v>44638</v>
      </c>
      <c r="K870" s="19"/>
      <c r="L870" s="54">
        <v>13829.61</v>
      </c>
      <c r="M870" s="25" t="s">
        <v>7230</v>
      </c>
      <c r="N870" s="25" t="s">
        <v>24060</v>
      </c>
      <c r="O870" s="25"/>
      <c r="P870" s="25" t="s">
        <v>25911</v>
      </c>
    </row>
    <row r="871" spans="1:16" ht="15">
      <c r="A871" s="25" t="s">
        <v>25912</v>
      </c>
      <c r="B871" s="25" t="s">
        <v>25912</v>
      </c>
      <c r="C871"/>
      <c r="D871" s="25" t="s">
        <v>7261</v>
      </c>
      <c r="E871" s="25"/>
      <c r="F871" s="25" t="s">
        <v>7288</v>
      </c>
      <c r="G871" s="25" t="s">
        <v>24057</v>
      </c>
      <c r="H871" s="25" t="s">
        <v>10398</v>
      </c>
      <c r="I871" s="25" t="s">
        <v>25678</v>
      </c>
      <c r="J871" s="19">
        <v>44638</v>
      </c>
      <c r="K871" s="19"/>
      <c r="L871" s="54">
        <v>43942.48</v>
      </c>
      <c r="M871" s="25" t="s">
        <v>7230</v>
      </c>
      <c r="N871" s="25" t="s">
        <v>24060</v>
      </c>
      <c r="O871" s="25"/>
      <c r="P871" s="25"/>
    </row>
    <row r="872" spans="1:16" ht="15">
      <c r="A872" s="25" t="s">
        <v>25913</v>
      </c>
      <c r="B872" s="25" t="s">
        <v>25913</v>
      </c>
      <c r="C872"/>
      <c r="D872" s="25" t="s">
        <v>7478</v>
      </c>
      <c r="E872" s="25"/>
      <c r="F872" s="25" t="s">
        <v>7288</v>
      </c>
      <c r="G872" s="25" t="s">
        <v>24057</v>
      </c>
      <c r="H872" s="25" t="s">
        <v>8443</v>
      </c>
      <c r="I872" s="25" t="s">
        <v>25914</v>
      </c>
      <c r="J872" s="19">
        <v>44638</v>
      </c>
      <c r="K872" s="19"/>
      <c r="L872" s="54">
        <v>152000</v>
      </c>
      <c r="M872" s="25" t="s">
        <v>7230</v>
      </c>
      <c r="N872" s="25" t="s">
        <v>24060</v>
      </c>
      <c r="O872" s="25"/>
      <c r="P872" s="25"/>
    </row>
    <row r="873" spans="1:16" ht="15">
      <c r="A873" s="25" t="s">
        <v>25915</v>
      </c>
      <c r="B873" s="25" t="s">
        <v>25915</v>
      </c>
      <c r="C873"/>
      <c r="D873" s="25" t="s">
        <v>7478</v>
      </c>
      <c r="E873" s="25"/>
      <c r="F873" s="25" t="s">
        <v>7288</v>
      </c>
      <c r="G873" s="25" t="s">
        <v>24057</v>
      </c>
      <c r="H873" s="25" t="s">
        <v>8443</v>
      </c>
      <c r="I873" s="25" t="s">
        <v>25916</v>
      </c>
      <c r="J873" s="19">
        <v>44639</v>
      </c>
      <c r="K873" s="19"/>
      <c r="L873" s="54">
        <v>21904.76</v>
      </c>
      <c r="M873" s="25" t="s">
        <v>7230</v>
      </c>
      <c r="N873" s="25" t="s">
        <v>24060</v>
      </c>
      <c r="O873" s="25"/>
      <c r="P873" s="25" t="s">
        <v>25917</v>
      </c>
    </row>
    <row r="874" spans="1:16" ht="15">
      <c r="A874" s="25" t="s">
        <v>25918</v>
      </c>
      <c r="B874" s="25" t="s">
        <v>25918</v>
      </c>
      <c r="C874"/>
      <c r="D874" s="25" t="s">
        <v>7252</v>
      </c>
      <c r="E874" s="25"/>
      <c r="F874" s="25" t="s">
        <v>7288</v>
      </c>
      <c r="G874" s="25" t="s">
        <v>24057</v>
      </c>
      <c r="H874" s="25" t="s">
        <v>8577</v>
      </c>
      <c r="I874" s="25" t="s">
        <v>25919</v>
      </c>
      <c r="J874" s="19">
        <v>44640</v>
      </c>
      <c r="K874" s="19"/>
      <c r="L874" s="54">
        <v>11525</v>
      </c>
      <c r="M874" s="25" t="s">
        <v>7230</v>
      </c>
      <c r="N874" s="25" t="s">
        <v>24060</v>
      </c>
      <c r="O874" s="25"/>
      <c r="P874" s="25"/>
    </row>
    <row r="875" spans="1:16" ht="15">
      <c r="A875" s="25" t="s">
        <v>25920</v>
      </c>
      <c r="B875" s="25" t="s">
        <v>25920</v>
      </c>
      <c r="C875"/>
      <c r="D875" s="25" t="s">
        <v>10632</v>
      </c>
      <c r="E875" s="25"/>
      <c r="F875" s="25" t="s">
        <v>7288</v>
      </c>
      <c r="G875" s="25" t="s">
        <v>24057</v>
      </c>
      <c r="H875" s="25" t="s">
        <v>8140</v>
      </c>
      <c r="I875" s="25" t="s">
        <v>24175</v>
      </c>
      <c r="J875" s="19">
        <v>44641</v>
      </c>
      <c r="K875" s="19"/>
      <c r="L875" s="54">
        <v>54858</v>
      </c>
      <c r="M875" s="25" t="s">
        <v>7230</v>
      </c>
      <c r="N875" s="25" t="s">
        <v>24060</v>
      </c>
      <c r="O875" s="25"/>
      <c r="P875" s="25" t="s">
        <v>25921</v>
      </c>
    </row>
    <row r="876" spans="1:16" ht="15">
      <c r="A876" s="25" t="s">
        <v>25922</v>
      </c>
      <c r="B876" s="25" t="s">
        <v>25922</v>
      </c>
      <c r="C876"/>
      <c r="D876" s="25" t="s">
        <v>7478</v>
      </c>
      <c r="E876" s="25"/>
      <c r="F876" s="25" t="s">
        <v>7288</v>
      </c>
      <c r="G876" s="25" t="s">
        <v>24057</v>
      </c>
      <c r="H876" s="25" t="s">
        <v>7500</v>
      </c>
      <c r="I876" s="25" t="s">
        <v>25923</v>
      </c>
      <c r="J876" s="19">
        <v>44641</v>
      </c>
      <c r="K876" s="19"/>
      <c r="L876" s="54">
        <v>3995</v>
      </c>
      <c r="M876" s="25" t="s">
        <v>7230</v>
      </c>
      <c r="N876" s="25" t="s">
        <v>24060</v>
      </c>
      <c r="O876" s="25"/>
      <c r="P876" s="25" t="s">
        <v>25924</v>
      </c>
    </row>
    <row r="877" spans="1:16" ht="15">
      <c r="A877" s="25" t="s">
        <v>25925</v>
      </c>
      <c r="B877" s="25" t="s">
        <v>25925</v>
      </c>
      <c r="C877"/>
      <c r="D877" s="25" t="s">
        <v>7478</v>
      </c>
      <c r="E877" s="25"/>
      <c r="F877" s="25" t="s">
        <v>7288</v>
      </c>
      <c r="G877" s="25" t="s">
        <v>24057</v>
      </c>
      <c r="H877" s="25" t="s">
        <v>7500</v>
      </c>
      <c r="I877" s="25" t="s">
        <v>24181</v>
      </c>
      <c r="J877" s="19">
        <v>44641</v>
      </c>
      <c r="K877" s="19"/>
      <c r="L877" s="54">
        <v>3954.9</v>
      </c>
      <c r="M877" s="25" t="s">
        <v>7230</v>
      </c>
      <c r="N877" s="25" t="s">
        <v>24060</v>
      </c>
      <c r="O877" s="25"/>
      <c r="P877" s="25" t="s">
        <v>25926</v>
      </c>
    </row>
    <row r="878" spans="1:16" ht="15">
      <c r="A878" s="25" t="s">
        <v>25927</v>
      </c>
      <c r="B878" s="25" t="s">
        <v>25927</v>
      </c>
      <c r="C878"/>
      <c r="D878" s="25" t="s">
        <v>7261</v>
      </c>
      <c r="E878" s="25"/>
      <c r="F878" s="25" t="s">
        <v>7288</v>
      </c>
      <c r="G878" s="25" t="s">
        <v>24057</v>
      </c>
      <c r="H878" s="25" t="s">
        <v>8533</v>
      </c>
      <c r="I878" s="25" t="s">
        <v>24070</v>
      </c>
      <c r="J878" s="19">
        <v>44641</v>
      </c>
      <c r="K878" s="19"/>
      <c r="L878" s="54">
        <v>8167.66</v>
      </c>
      <c r="M878" s="25" t="s">
        <v>7230</v>
      </c>
      <c r="N878" s="25" t="s">
        <v>24060</v>
      </c>
      <c r="O878" s="25"/>
      <c r="P878" s="25" t="s">
        <v>25928</v>
      </c>
    </row>
    <row r="879" spans="1:16" ht="15">
      <c r="A879" s="25" t="s">
        <v>25929</v>
      </c>
      <c r="B879" s="25" t="s">
        <v>25929</v>
      </c>
      <c r="C879"/>
      <c r="D879" s="25" t="s">
        <v>7252</v>
      </c>
      <c r="E879" s="25"/>
      <c r="F879" s="25" t="s">
        <v>7288</v>
      </c>
      <c r="G879" s="25" t="s">
        <v>24057</v>
      </c>
      <c r="H879" s="25" t="s">
        <v>9816</v>
      </c>
      <c r="I879" s="25" t="s">
        <v>25823</v>
      </c>
      <c r="J879" s="19">
        <v>44641</v>
      </c>
      <c r="K879" s="19"/>
      <c r="L879" s="54">
        <v>97489</v>
      </c>
      <c r="M879" s="25" t="s">
        <v>7230</v>
      </c>
      <c r="N879" s="25" t="s">
        <v>24060</v>
      </c>
      <c r="O879" s="25"/>
      <c r="P879" s="25" t="s">
        <v>25930</v>
      </c>
    </row>
    <row r="880" spans="1:16" ht="15">
      <c r="A880" s="25" t="s">
        <v>25931</v>
      </c>
      <c r="B880" s="25" t="s">
        <v>25931</v>
      </c>
      <c r="C880"/>
      <c r="D880" s="25" t="s">
        <v>7252</v>
      </c>
      <c r="E880" s="25"/>
      <c r="F880" s="25" t="s">
        <v>7288</v>
      </c>
      <c r="G880" s="25" t="s">
        <v>24868</v>
      </c>
      <c r="H880" s="25" t="s">
        <v>8577</v>
      </c>
      <c r="I880" s="25" t="s">
        <v>24869</v>
      </c>
      <c r="J880" s="19">
        <v>44641</v>
      </c>
      <c r="K880" s="19"/>
      <c r="L880" s="54">
        <v>18750</v>
      </c>
      <c r="M880" s="25" t="s">
        <v>7230</v>
      </c>
      <c r="N880" s="25" t="s">
        <v>24060</v>
      </c>
      <c r="O880" s="25"/>
      <c r="P880" s="25" t="s">
        <v>25932</v>
      </c>
    </row>
    <row r="881" spans="1:16" ht="15">
      <c r="A881" s="25" t="s">
        <v>25933</v>
      </c>
      <c r="B881" s="25" t="s">
        <v>25933</v>
      </c>
      <c r="C881"/>
      <c r="D881" s="25" t="s">
        <v>7252</v>
      </c>
      <c r="E881" s="25"/>
      <c r="F881" s="25" t="s">
        <v>7288</v>
      </c>
      <c r="G881" s="25" t="s">
        <v>24057</v>
      </c>
      <c r="H881" s="25" t="s">
        <v>7500</v>
      </c>
      <c r="I881" s="25" t="s">
        <v>24558</v>
      </c>
      <c r="J881" s="19">
        <v>44641</v>
      </c>
      <c r="K881" s="19"/>
      <c r="L881" s="54">
        <v>5755</v>
      </c>
      <c r="M881" s="25" t="s">
        <v>7230</v>
      </c>
      <c r="N881" s="25" t="s">
        <v>24060</v>
      </c>
      <c r="O881" s="25"/>
      <c r="P881" s="25" t="s">
        <v>25934</v>
      </c>
    </row>
    <row r="882" spans="1:16" ht="15">
      <c r="A882" s="25" t="s">
        <v>25935</v>
      </c>
      <c r="B882" s="25" t="s">
        <v>25935</v>
      </c>
      <c r="C882"/>
      <c r="D882" s="25" t="s">
        <v>7269</v>
      </c>
      <c r="E882" s="25"/>
      <c r="F882" s="25" t="s">
        <v>7288</v>
      </c>
      <c r="G882" s="25" t="s">
        <v>24868</v>
      </c>
      <c r="H882" s="25" t="s">
        <v>8577</v>
      </c>
      <c r="I882" s="25" t="s">
        <v>24869</v>
      </c>
      <c r="J882" s="19">
        <v>44641</v>
      </c>
      <c r="K882" s="19"/>
      <c r="L882" s="54">
        <v>32412</v>
      </c>
      <c r="M882" s="25" t="s">
        <v>7230</v>
      </c>
      <c r="N882" s="25" t="s">
        <v>24060</v>
      </c>
      <c r="O882" s="25"/>
      <c r="P882" s="25" t="s">
        <v>25936</v>
      </c>
    </row>
    <row r="883" spans="1:16" ht="15">
      <c r="A883" s="25" t="s">
        <v>25937</v>
      </c>
      <c r="B883" s="25" t="s">
        <v>25937</v>
      </c>
      <c r="C883"/>
      <c r="D883" s="25" t="s">
        <v>7425</v>
      </c>
      <c r="E883" s="25"/>
      <c r="F883" s="25" t="s">
        <v>7288</v>
      </c>
      <c r="G883" s="25" t="s">
        <v>24057</v>
      </c>
      <c r="H883" s="25" t="s">
        <v>8140</v>
      </c>
      <c r="I883" s="25" t="s">
        <v>24591</v>
      </c>
      <c r="J883" s="19">
        <v>44641</v>
      </c>
      <c r="K883" s="19"/>
      <c r="L883" s="54">
        <v>8344.44</v>
      </c>
      <c r="M883" s="25" t="s">
        <v>7230</v>
      </c>
      <c r="N883" s="25" t="s">
        <v>24060</v>
      </c>
      <c r="O883" s="25"/>
      <c r="P883" s="25" t="s">
        <v>25938</v>
      </c>
    </row>
    <row r="884" spans="1:16" ht="15">
      <c r="A884" s="25" t="s">
        <v>25939</v>
      </c>
      <c r="B884" s="25" t="s">
        <v>25939</v>
      </c>
      <c r="C884"/>
      <c r="D884" s="25" t="s">
        <v>7478</v>
      </c>
      <c r="E884" s="25"/>
      <c r="F884" s="25" t="s">
        <v>7983</v>
      </c>
      <c r="G884" s="25" t="s">
        <v>24057</v>
      </c>
      <c r="H884" s="25" t="s">
        <v>8140</v>
      </c>
      <c r="I884" s="25" t="s">
        <v>24181</v>
      </c>
      <c r="J884" s="19">
        <v>44642</v>
      </c>
      <c r="K884" s="19"/>
      <c r="L884" s="54">
        <v>3150.5</v>
      </c>
      <c r="M884" s="25" t="s">
        <v>7230</v>
      </c>
      <c r="N884" s="25" t="s">
        <v>24060</v>
      </c>
      <c r="O884" s="25"/>
      <c r="P884" s="25" t="s">
        <v>25940</v>
      </c>
    </row>
    <row r="885" spans="1:16" ht="15">
      <c r="A885" s="25" t="s">
        <v>25941</v>
      </c>
      <c r="B885" s="25" t="s">
        <v>25941</v>
      </c>
      <c r="C885"/>
      <c r="D885" s="25" t="s">
        <v>7478</v>
      </c>
      <c r="E885" s="25"/>
      <c r="F885" s="25" t="s">
        <v>7288</v>
      </c>
      <c r="G885" s="25" t="s">
        <v>24057</v>
      </c>
      <c r="H885" s="25" t="s">
        <v>8140</v>
      </c>
      <c r="I885" s="25" t="s">
        <v>25942</v>
      </c>
      <c r="J885" s="19">
        <v>44642</v>
      </c>
      <c r="K885" s="19"/>
      <c r="L885" s="54">
        <v>12377.04</v>
      </c>
      <c r="M885" s="25" t="s">
        <v>7230</v>
      </c>
      <c r="N885" s="25" t="s">
        <v>24060</v>
      </c>
      <c r="O885" s="25"/>
      <c r="P885" s="25" t="s">
        <v>25943</v>
      </c>
    </row>
    <row r="886" spans="1:16" ht="15">
      <c r="A886" s="25" t="s">
        <v>25944</v>
      </c>
      <c r="B886" s="25" t="s">
        <v>25944</v>
      </c>
      <c r="C886"/>
      <c r="D886" s="25" t="s">
        <v>7261</v>
      </c>
      <c r="E886" s="25"/>
      <c r="F886" s="25" t="s">
        <v>7288</v>
      </c>
      <c r="G886" s="25" t="s">
        <v>24057</v>
      </c>
      <c r="H886" s="25" t="s">
        <v>9729</v>
      </c>
      <c r="I886" s="25" t="s">
        <v>24150</v>
      </c>
      <c r="J886" s="19">
        <v>44642</v>
      </c>
      <c r="K886" s="19"/>
      <c r="L886" s="54">
        <v>7372.8</v>
      </c>
      <c r="M886" s="25" t="s">
        <v>7230</v>
      </c>
      <c r="N886" s="25" t="s">
        <v>24060</v>
      </c>
      <c r="O886" s="25"/>
      <c r="P886" s="25" t="s">
        <v>25945</v>
      </c>
    </row>
    <row r="887" spans="1:16" ht="15">
      <c r="A887" s="25" t="s">
        <v>25946</v>
      </c>
      <c r="B887" s="25" t="s">
        <v>25946</v>
      </c>
      <c r="C887"/>
      <c r="D887" s="25" t="s">
        <v>7261</v>
      </c>
      <c r="E887" s="25"/>
      <c r="F887" s="25" t="s">
        <v>7288</v>
      </c>
      <c r="G887" s="25" t="s">
        <v>24057</v>
      </c>
      <c r="H887" s="25" t="s">
        <v>8423</v>
      </c>
      <c r="I887" s="25" t="s">
        <v>24561</v>
      </c>
      <c r="J887" s="19">
        <v>44642</v>
      </c>
      <c r="K887" s="19"/>
      <c r="L887" s="54">
        <v>1225</v>
      </c>
      <c r="M887" s="25" t="s">
        <v>7230</v>
      </c>
      <c r="N887" s="25" t="s">
        <v>24060</v>
      </c>
      <c r="O887" s="25"/>
      <c r="P887" s="25" t="s">
        <v>25947</v>
      </c>
    </row>
    <row r="888" spans="1:16" ht="15">
      <c r="A888" s="25" t="s">
        <v>25948</v>
      </c>
      <c r="B888" s="25" t="s">
        <v>25948</v>
      </c>
      <c r="C888"/>
      <c r="D888" s="25" t="s">
        <v>7261</v>
      </c>
      <c r="E888" s="25"/>
      <c r="F888" s="25" t="s">
        <v>7288</v>
      </c>
      <c r="G888" s="25" t="s">
        <v>24057</v>
      </c>
      <c r="H888" s="25" t="s">
        <v>8443</v>
      </c>
      <c r="I888" s="25" t="s">
        <v>25914</v>
      </c>
      <c r="J888" s="19">
        <v>44642</v>
      </c>
      <c r="K888" s="19"/>
      <c r="L888" s="54">
        <v>905</v>
      </c>
      <c r="M888" s="25" t="s">
        <v>7230</v>
      </c>
      <c r="N888" s="25" t="s">
        <v>24060</v>
      </c>
      <c r="O888" s="25"/>
      <c r="P888" s="25" t="s">
        <v>25949</v>
      </c>
    </row>
    <row r="889" spans="1:16" ht="15">
      <c r="A889" s="25" t="s">
        <v>25950</v>
      </c>
      <c r="B889" s="25" t="s">
        <v>25950</v>
      </c>
      <c r="C889"/>
      <c r="D889" s="25" t="s">
        <v>7269</v>
      </c>
      <c r="E889" s="25"/>
      <c r="F889" s="25" t="s">
        <v>7288</v>
      </c>
      <c r="G889" s="25" t="s">
        <v>24057</v>
      </c>
      <c r="H889" s="25" t="s">
        <v>7500</v>
      </c>
      <c r="I889" s="25" t="s">
        <v>24673</v>
      </c>
      <c r="J889" s="19">
        <v>44642</v>
      </c>
      <c r="K889" s="19"/>
      <c r="L889" s="54">
        <v>6700</v>
      </c>
      <c r="M889" s="25" t="s">
        <v>7230</v>
      </c>
      <c r="N889" s="25" t="s">
        <v>24060</v>
      </c>
      <c r="O889" s="25"/>
      <c r="P889" s="25" t="s">
        <v>25951</v>
      </c>
    </row>
    <row r="890" spans="1:16" ht="15">
      <c r="A890" s="25" t="s">
        <v>25952</v>
      </c>
      <c r="B890" s="25" t="s">
        <v>25952</v>
      </c>
      <c r="C890"/>
      <c r="D890" s="25" t="s">
        <v>7269</v>
      </c>
      <c r="E890" s="25"/>
      <c r="F890" s="25" t="s">
        <v>7288</v>
      </c>
      <c r="G890" s="25" t="s">
        <v>24057</v>
      </c>
      <c r="H890" s="25" t="s">
        <v>8140</v>
      </c>
      <c r="I890" s="25" t="s">
        <v>25953</v>
      </c>
      <c r="J890" s="19">
        <v>44642</v>
      </c>
      <c r="K890" s="19"/>
      <c r="L890" s="54">
        <v>5985.7</v>
      </c>
      <c r="M890" s="25" t="s">
        <v>7230</v>
      </c>
      <c r="N890" s="25" t="s">
        <v>24060</v>
      </c>
      <c r="O890" s="25"/>
      <c r="P890" s="25" t="s">
        <v>25954</v>
      </c>
    </row>
    <row r="891" spans="1:16" ht="15">
      <c r="A891" s="25" t="s">
        <v>25955</v>
      </c>
      <c r="B891" s="25" t="s">
        <v>25955</v>
      </c>
      <c r="C891"/>
      <c r="D891" s="25" t="s">
        <v>11043</v>
      </c>
      <c r="E891" s="25"/>
      <c r="F891" s="25" t="s">
        <v>7288</v>
      </c>
      <c r="G891" s="25" t="s">
        <v>24057</v>
      </c>
      <c r="H891" s="25" t="s">
        <v>7500</v>
      </c>
      <c r="I891" s="25" t="s">
        <v>24221</v>
      </c>
      <c r="J891" s="19">
        <v>44642</v>
      </c>
      <c r="K891" s="19"/>
      <c r="L891" s="54">
        <v>8833</v>
      </c>
      <c r="M891" s="25" t="s">
        <v>7230</v>
      </c>
      <c r="N891" s="25" t="s">
        <v>24060</v>
      </c>
      <c r="O891" s="25"/>
      <c r="P891" s="25" t="s">
        <v>25956</v>
      </c>
    </row>
    <row r="892" spans="1:16" ht="15">
      <c r="A892" s="25" t="s">
        <v>25957</v>
      </c>
      <c r="B892" s="25" t="s">
        <v>25957</v>
      </c>
      <c r="C892"/>
      <c r="D892" s="25" t="s">
        <v>8607</v>
      </c>
      <c r="E892" s="25"/>
      <c r="F892" s="25" t="s">
        <v>7288</v>
      </c>
      <c r="G892" s="25" t="s">
        <v>24057</v>
      </c>
      <c r="H892" s="25" t="s">
        <v>8991</v>
      </c>
      <c r="I892" s="25" t="s">
        <v>24070</v>
      </c>
      <c r="J892" s="19">
        <v>44642</v>
      </c>
      <c r="K892" s="19"/>
      <c r="L892" s="54">
        <v>2513.6</v>
      </c>
      <c r="M892" s="25" t="s">
        <v>7230</v>
      </c>
      <c r="N892" s="25" t="s">
        <v>24060</v>
      </c>
      <c r="O892" s="25"/>
      <c r="P892" s="25" t="s">
        <v>25958</v>
      </c>
    </row>
    <row r="893" spans="1:16" ht="15">
      <c r="A893" s="25" t="s">
        <v>25959</v>
      </c>
      <c r="B893" s="25" t="s">
        <v>25959</v>
      </c>
      <c r="C893"/>
      <c r="D893" s="25" t="s">
        <v>8607</v>
      </c>
      <c r="E893" s="25"/>
      <c r="F893" s="25" t="s">
        <v>7288</v>
      </c>
      <c r="G893" s="25" t="s">
        <v>24057</v>
      </c>
      <c r="H893" s="25" t="s">
        <v>8991</v>
      </c>
      <c r="I893" s="25" t="s">
        <v>24070</v>
      </c>
      <c r="J893" s="19">
        <v>44642</v>
      </c>
      <c r="K893" s="19"/>
      <c r="L893" s="54">
        <v>4592.6499999999996</v>
      </c>
      <c r="M893" s="25" t="s">
        <v>7230</v>
      </c>
      <c r="N893" s="25" t="s">
        <v>24060</v>
      </c>
      <c r="O893" s="25"/>
      <c r="P893" s="25" t="s">
        <v>25960</v>
      </c>
    </row>
    <row r="894" spans="1:16" ht="15">
      <c r="A894" s="25" t="s">
        <v>25961</v>
      </c>
      <c r="B894" s="25" t="s">
        <v>25961</v>
      </c>
      <c r="C894"/>
      <c r="D894" s="25" t="s">
        <v>7261</v>
      </c>
      <c r="E894" s="25"/>
      <c r="F894" s="25" t="s">
        <v>7288</v>
      </c>
      <c r="G894" s="25" t="s">
        <v>24057</v>
      </c>
      <c r="H894" s="25" t="s">
        <v>8443</v>
      </c>
      <c r="I894" s="25" t="s">
        <v>25962</v>
      </c>
      <c r="J894" s="19">
        <v>44642</v>
      </c>
      <c r="K894" s="19"/>
      <c r="L894" s="54">
        <v>6780</v>
      </c>
      <c r="M894" s="25" t="s">
        <v>7230</v>
      </c>
      <c r="N894" s="25" t="s">
        <v>24060</v>
      </c>
      <c r="O894" s="25"/>
      <c r="P894" s="25" t="s">
        <v>25963</v>
      </c>
    </row>
    <row r="895" spans="1:16" ht="15">
      <c r="A895" s="25" t="s">
        <v>25964</v>
      </c>
      <c r="B895" s="25" t="s">
        <v>25964</v>
      </c>
      <c r="C895"/>
      <c r="D895" s="25" t="s">
        <v>9810</v>
      </c>
      <c r="E895" s="25"/>
      <c r="F895" s="25" t="s">
        <v>7288</v>
      </c>
      <c r="G895" s="25" t="s">
        <v>24057</v>
      </c>
      <c r="H895" s="25" t="s">
        <v>8991</v>
      </c>
      <c r="I895" s="25" t="s">
        <v>24205</v>
      </c>
      <c r="J895" s="19">
        <v>44642</v>
      </c>
      <c r="K895" s="19"/>
      <c r="L895" s="54">
        <v>1927.46</v>
      </c>
      <c r="M895" s="25" t="s">
        <v>7230</v>
      </c>
      <c r="N895" s="25" t="s">
        <v>24060</v>
      </c>
      <c r="O895" s="25"/>
      <c r="P895" s="25" t="s">
        <v>25965</v>
      </c>
    </row>
    <row r="896" spans="1:16" ht="15">
      <c r="A896" s="25" t="s">
        <v>25966</v>
      </c>
      <c r="B896" s="25" t="s">
        <v>25966</v>
      </c>
      <c r="C896"/>
      <c r="D896" s="25" t="s">
        <v>7269</v>
      </c>
      <c r="E896" s="25"/>
      <c r="F896" s="25" t="s">
        <v>7288</v>
      </c>
      <c r="G896" s="25" t="s">
        <v>24057</v>
      </c>
      <c r="H896" s="25" t="s">
        <v>8140</v>
      </c>
      <c r="I896" s="25" t="s">
        <v>24181</v>
      </c>
      <c r="J896" s="19">
        <v>44643</v>
      </c>
      <c r="K896" s="19"/>
      <c r="L896" s="54">
        <v>7495</v>
      </c>
      <c r="M896" s="25" t="s">
        <v>7230</v>
      </c>
      <c r="N896" s="25" t="s">
        <v>24060</v>
      </c>
      <c r="O896" s="25"/>
      <c r="P896" s="25" t="s">
        <v>25967</v>
      </c>
    </row>
    <row r="897" spans="1:16" ht="15">
      <c r="A897" s="25" t="s">
        <v>25968</v>
      </c>
      <c r="B897" s="25" t="s">
        <v>25968</v>
      </c>
      <c r="C897"/>
      <c r="D897" s="25" t="s">
        <v>7261</v>
      </c>
      <c r="E897" s="25"/>
      <c r="F897" s="25" t="s">
        <v>7288</v>
      </c>
      <c r="G897" s="25" t="s">
        <v>24057</v>
      </c>
      <c r="H897" s="25" t="s">
        <v>9607</v>
      </c>
      <c r="I897" s="25" t="s">
        <v>25836</v>
      </c>
      <c r="J897" s="19">
        <v>44643</v>
      </c>
      <c r="K897" s="19"/>
      <c r="L897" s="54">
        <v>27902.9</v>
      </c>
      <c r="M897" s="25" t="s">
        <v>7230</v>
      </c>
      <c r="N897" s="25" t="s">
        <v>24060</v>
      </c>
      <c r="O897" s="25"/>
      <c r="P897" s="25" t="s">
        <v>25969</v>
      </c>
    </row>
    <row r="898" spans="1:16" ht="15">
      <c r="A898" s="25" t="s">
        <v>25970</v>
      </c>
      <c r="B898" s="25" t="s">
        <v>25970</v>
      </c>
      <c r="C898"/>
      <c r="D898" s="25" t="s">
        <v>11120</v>
      </c>
      <c r="E898" s="25"/>
      <c r="F898" s="25" t="s">
        <v>7288</v>
      </c>
      <c r="G898" s="25" t="s">
        <v>24057</v>
      </c>
      <c r="H898" s="25" t="s">
        <v>7442</v>
      </c>
      <c r="I898" s="25" t="s">
        <v>24205</v>
      </c>
      <c r="J898" s="19">
        <v>44643</v>
      </c>
      <c r="K898" s="19"/>
      <c r="L898" s="54">
        <v>14040.74</v>
      </c>
      <c r="M898" s="25" t="s">
        <v>7230</v>
      </c>
      <c r="N898" s="25" t="s">
        <v>24060</v>
      </c>
      <c r="O898" s="25"/>
      <c r="P898" s="25" t="s">
        <v>25971</v>
      </c>
    </row>
    <row r="899" spans="1:16" ht="15">
      <c r="A899" s="25" t="s">
        <v>25972</v>
      </c>
      <c r="B899" s="25" t="s">
        <v>25972</v>
      </c>
      <c r="C899"/>
      <c r="D899" s="25" t="s">
        <v>7478</v>
      </c>
      <c r="E899" s="25"/>
      <c r="F899" s="25" t="s">
        <v>7288</v>
      </c>
      <c r="G899" s="25" t="s">
        <v>24057</v>
      </c>
      <c r="H899" s="25" t="s">
        <v>8140</v>
      </c>
      <c r="I899" s="25" t="s">
        <v>24367</v>
      </c>
      <c r="J899" s="19">
        <v>44643</v>
      </c>
      <c r="K899" s="19"/>
      <c r="L899" s="54">
        <v>5515</v>
      </c>
      <c r="M899" s="25" t="s">
        <v>7230</v>
      </c>
      <c r="N899" s="25" t="s">
        <v>24060</v>
      </c>
      <c r="O899" s="25"/>
      <c r="P899" s="25" t="s">
        <v>25973</v>
      </c>
    </row>
    <row r="900" spans="1:16" ht="15">
      <c r="A900" s="25" t="s">
        <v>25974</v>
      </c>
      <c r="B900" s="25" t="s">
        <v>25974</v>
      </c>
      <c r="C900"/>
      <c r="D900" s="25" t="s">
        <v>7774</v>
      </c>
      <c r="E900" s="25"/>
      <c r="F900" s="25" t="s">
        <v>7288</v>
      </c>
      <c r="G900" s="25" t="s">
        <v>24057</v>
      </c>
      <c r="H900" s="25" t="s">
        <v>7500</v>
      </c>
      <c r="I900" s="25" t="s">
        <v>24221</v>
      </c>
      <c r="J900" s="19">
        <v>44643</v>
      </c>
      <c r="K900" s="19"/>
      <c r="L900" s="54">
        <v>10572</v>
      </c>
      <c r="M900" s="25" t="s">
        <v>7230</v>
      </c>
      <c r="N900" s="25" t="s">
        <v>24060</v>
      </c>
      <c r="O900" s="25"/>
      <c r="P900" s="25" t="s">
        <v>25975</v>
      </c>
    </row>
    <row r="901" spans="1:16" ht="15">
      <c r="A901" s="25" t="s">
        <v>25976</v>
      </c>
      <c r="B901" s="25" t="s">
        <v>25976</v>
      </c>
      <c r="C901"/>
      <c r="D901" s="25" t="s">
        <v>7261</v>
      </c>
      <c r="E901" s="25"/>
      <c r="F901" s="25" t="s">
        <v>7288</v>
      </c>
      <c r="G901" s="25" t="s">
        <v>24057</v>
      </c>
      <c r="H901" s="25" t="s">
        <v>7500</v>
      </c>
      <c r="I901" s="25" t="s">
        <v>25977</v>
      </c>
      <c r="J901" s="19">
        <v>44643</v>
      </c>
      <c r="K901" s="19"/>
      <c r="L901" s="54">
        <v>9064.25</v>
      </c>
      <c r="M901" s="25" t="s">
        <v>7230</v>
      </c>
      <c r="N901" s="25" t="s">
        <v>24060</v>
      </c>
      <c r="O901" s="25"/>
      <c r="P901" s="25" t="s">
        <v>25978</v>
      </c>
    </row>
    <row r="902" spans="1:16" ht="15">
      <c r="A902" s="25" t="s">
        <v>25979</v>
      </c>
      <c r="B902" s="25" t="s">
        <v>25979</v>
      </c>
      <c r="C902"/>
      <c r="D902" s="25" t="s">
        <v>7261</v>
      </c>
      <c r="E902" s="25"/>
      <c r="F902" s="25" t="s">
        <v>7288</v>
      </c>
      <c r="G902" s="25" t="s">
        <v>24057</v>
      </c>
      <c r="H902" s="25" t="s">
        <v>7500</v>
      </c>
      <c r="I902" s="25" t="s">
        <v>24301</v>
      </c>
      <c r="J902" s="19">
        <v>44643</v>
      </c>
      <c r="K902" s="19"/>
      <c r="L902" s="54">
        <v>8013.44</v>
      </c>
      <c r="M902" s="25" t="s">
        <v>7230</v>
      </c>
      <c r="N902" s="25" t="s">
        <v>24060</v>
      </c>
      <c r="O902" s="25"/>
      <c r="P902" s="25"/>
    </row>
    <row r="903" spans="1:16" ht="15">
      <c r="A903" s="25" t="s">
        <v>25980</v>
      </c>
      <c r="B903" s="25" t="s">
        <v>25980</v>
      </c>
      <c r="C903"/>
      <c r="D903" s="25" t="s">
        <v>10796</v>
      </c>
      <c r="E903" s="25"/>
      <c r="F903" s="25" t="s">
        <v>7288</v>
      </c>
      <c r="G903" s="25" t="s">
        <v>24057</v>
      </c>
      <c r="H903" s="25" t="s">
        <v>10797</v>
      </c>
      <c r="I903" s="25" t="s">
        <v>24205</v>
      </c>
      <c r="J903" s="19">
        <v>44643</v>
      </c>
      <c r="K903" s="19"/>
      <c r="L903" s="54">
        <v>26171.040000000001</v>
      </c>
      <c r="M903" s="25" t="s">
        <v>7230</v>
      </c>
      <c r="N903" s="25" t="s">
        <v>24060</v>
      </c>
      <c r="O903" s="25"/>
      <c r="P903" s="25" t="s">
        <v>25981</v>
      </c>
    </row>
    <row r="904" spans="1:16" ht="15">
      <c r="A904" s="25" t="s">
        <v>25982</v>
      </c>
      <c r="B904" s="25" t="s">
        <v>25982</v>
      </c>
      <c r="C904"/>
      <c r="D904" s="25" t="s">
        <v>7261</v>
      </c>
      <c r="E904" s="25"/>
      <c r="F904" s="25" t="s">
        <v>7288</v>
      </c>
      <c r="G904" s="25" t="s">
        <v>24057</v>
      </c>
      <c r="H904" s="25" t="s">
        <v>8827</v>
      </c>
      <c r="I904" s="25" t="s">
        <v>24603</v>
      </c>
      <c r="J904" s="19">
        <v>44643</v>
      </c>
      <c r="K904" s="19"/>
      <c r="L904" s="54">
        <v>3188.64</v>
      </c>
      <c r="M904" s="25" t="s">
        <v>7230</v>
      </c>
      <c r="N904" s="25" t="s">
        <v>24060</v>
      </c>
      <c r="O904" s="25"/>
      <c r="P904" s="25" t="s">
        <v>25983</v>
      </c>
    </row>
    <row r="905" spans="1:16" ht="15">
      <c r="A905" s="25" t="s">
        <v>25984</v>
      </c>
      <c r="B905" s="25" t="s">
        <v>25984</v>
      </c>
      <c r="C905"/>
      <c r="D905" s="25" t="s">
        <v>7261</v>
      </c>
      <c r="E905" s="25"/>
      <c r="F905" s="25" t="s">
        <v>7288</v>
      </c>
      <c r="G905" s="25" t="s">
        <v>24057</v>
      </c>
      <c r="H905" s="25" t="s">
        <v>8827</v>
      </c>
      <c r="I905" s="25" t="s">
        <v>24603</v>
      </c>
      <c r="J905" s="19">
        <v>44643</v>
      </c>
      <c r="K905" s="19"/>
      <c r="L905" s="54">
        <v>1959</v>
      </c>
      <c r="M905" s="25" t="s">
        <v>7230</v>
      </c>
      <c r="N905" s="25" t="s">
        <v>24060</v>
      </c>
      <c r="O905" s="25"/>
      <c r="P905" s="25" t="s">
        <v>25985</v>
      </c>
    </row>
    <row r="906" spans="1:16" ht="15">
      <c r="A906" s="25" t="s">
        <v>25986</v>
      </c>
      <c r="B906" s="25" t="s">
        <v>25986</v>
      </c>
      <c r="C906"/>
      <c r="D906" s="25" t="s">
        <v>7261</v>
      </c>
      <c r="E906" s="25"/>
      <c r="F906" s="25" t="s">
        <v>7288</v>
      </c>
      <c r="G906" s="25" t="s">
        <v>24057</v>
      </c>
      <c r="H906" s="25" t="s">
        <v>7293</v>
      </c>
      <c r="I906" s="25" t="s">
        <v>24063</v>
      </c>
      <c r="J906" s="19">
        <v>44643</v>
      </c>
      <c r="K906" s="19"/>
      <c r="L906" s="54">
        <v>1185</v>
      </c>
      <c r="M906" s="25" t="s">
        <v>7230</v>
      </c>
      <c r="N906" s="25" t="s">
        <v>24060</v>
      </c>
      <c r="O906" s="25"/>
      <c r="P906" s="25" t="s">
        <v>25987</v>
      </c>
    </row>
    <row r="907" spans="1:16" ht="15">
      <c r="A907" s="25" t="s">
        <v>25988</v>
      </c>
      <c r="B907" s="25" t="s">
        <v>25988</v>
      </c>
      <c r="C907"/>
      <c r="D907" s="25" t="s">
        <v>7261</v>
      </c>
      <c r="E907" s="25"/>
      <c r="F907" s="25" t="s">
        <v>7288</v>
      </c>
      <c r="G907" s="25" t="s">
        <v>24057</v>
      </c>
      <c r="H907" s="25" t="s">
        <v>7293</v>
      </c>
      <c r="I907" s="25" t="s">
        <v>24063</v>
      </c>
      <c r="J907" s="19">
        <v>44643</v>
      </c>
      <c r="K907" s="19"/>
      <c r="L907" s="54">
        <v>1185</v>
      </c>
      <c r="M907" s="25" t="s">
        <v>7230</v>
      </c>
      <c r="N907" s="25" t="s">
        <v>24060</v>
      </c>
      <c r="O907" s="25"/>
      <c r="P907" s="25" t="s">
        <v>25989</v>
      </c>
    </row>
    <row r="908" spans="1:16" ht="15">
      <c r="A908" s="25" t="s">
        <v>25990</v>
      </c>
      <c r="B908" s="25" t="s">
        <v>25990</v>
      </c>
      <c r="C908"/>
      <c r="D908" s="25" t="s">
        <v>7425</v>
      </c>
      <c r="E908" s="25"/>
      <c r="F908" s="25" t="s">
        <v>7288</v>
      </c>
      <c r="G908" s="25" t="s">
        <v>24057</v>
      </c>
      <c r="H908" s="25" t="s">
        <v>8591</v>
      </c>
      <c r="I908" s="25" t="s">
        <v>24740</v>
      </c>
      <c r="J908" s="19">
        <v>44644</v>
      </c>
      <c r="K908" s="19"/>
      <c r="L908" s="54">
        <v>1055.5</v>
      </c>
      <c r="M908" s="25" t="s">
        <v>7230</v>
      </c>
      <c r="N908" s="25" t="s">
        <v>24060</v>
      </c>
      <c r="O908" s="25"/>
      <c r="P908" s="25" t="s">
        <v>25991</v>
      </c>
    </row>
    <row r="909" spans="1:16" ht="15">
      <c r="A909" s="25" t="s">
        <v>25992</v>
      </c>
      <c r="B909" s="25" t="s">
        <v>25992</v>
      </c>
      <c r="C909"/>
      <c r="D909" s="25" t="s">
        <v>10860</v>
      </c>
      <c r="E909" s="25"/>
      <c r="F909" s="25" t="s">
        <v>7288</v>
      </c>
      <c r="G909" s="25" t="s">
        <v>24057</v>
      </c>
      <c r="H909" s="25" t="s">
        <v>8577</v>
      </c>
      <c r="I909" s="25" t="s">
        <v>24221</v>
      </c>
      <c r="J909" s="19">
        <v>44643</v>
      </c>
      <c r="K909" s="19"/>
      <c r="L909" s="54">
        <v>57858</v>
      </c>
      <c r="M909" s="25" t="s">
        <v>7230</v>
      </c>
      <c r="N909" s="25" t="s">
        <v>24060</v>
      </c>
      <c r="O909" s="25"/>
      <c r="P909" s="25" t="s">
        <v>25993</v>
      </c>
    </row>
    <row r="910" spans="1:16" ht="15">
      <c r="A910" s="25" t="s">
        <v>25994</v>
      </c>
      <c r="B910" s="25" t="s">
        <v>25994</v>
      </c>
      <c r="C910"/>
      <c r="D910" s="25" t="s">
        <v>7269</v>
      </c>
      <c r="E910" s="25"/>
      <c r="F910" s="25" t="s">
        <v>24833</v>
      </c>
      <c r="G910" s="25" t="s">
        <v>24057</v>
      </c>
      <c r="H910" s="25" t="s">
        <v>8577</v>
      </c>
      <c r="I910" s="25" t="s">
        <v>25995</v>
      </c>
      <c r="J910" s="19">
        <v>44643</v>
      </c>
      <c r="K910" s="19"/>
      <c r="L910" s="54">
        <v>67955</v>
      </c>
      <c r="M910" s="25" t="s">
        <v>7230</v>
      </c>
      <c r="N910" s="25" t="s">
        <v>24060</v>
      </c>
      <c r="O910" s="25"/>
      <c r="P910" s="25"/>
    </row>
    <row r="911" spans="1:16" ht="15">
      <c r="A911" s="25" t="s">
        <v>25996</v>
      </c>
      <c r="B911" s="25" t="s">
        <v>25996</v>
      </c>
      <c r="C911"/>
      <c r="D911" s="25" t="s">
        <v>7261</v>
      </c>
      <c r="E911" s="25"/>
      <c r="F911" s="25" t="s">
        <v>7288</v>
      </c>
      <c r="G911" s="25" t="s">
        <v>24057</v>
      </c>
      <c r="H911" s="25" t="s">
        <v>10865</v>
      </c>
      <c r="I911" s="25" t="s">
        <v>24075</v>
      </c>
      <c r="J911" s="19">
        <v>44643</v>
      </c>
      <c r="K911" s="19"/>
      <c r="L911" s="54">
        <v>1655</v>
      </c>
      <c r="M911" s="25" t="s">
        <v>7230</v>
      </c>
      <c r="N911" s="25" t="s">
        <v>24060</v>
      </c>
      <c r="O911" s="25"/>
      <c r="P911" s="25" t="s">
        <v>25997</v>
      </c>
    </row>
    <row r="912" spans="1:16" ht="15">
      <c r="A912" s="25" t="s">
        <v>25998</v>
      </c>
      <c r="B912" s="25" t="s">
        <v>25998</v>
      </c>
      <c r="C912"/>
      <c r="D912" s="25" t="s">
        <v>7261</v>
      </c>
      <c r="E912" s="25"/>
      <c r="F912" s="25" t="s">
        <v>7288</v>
      </c>
      <c r="G912" s="25" t="s">
        <v>24057</v>
      </c>
      <c r="H912" s="25" t="s">
        <v>10865</v>
      </c>
      <c r="I912" s="25" t="s">
        <v>24075</v>
      </c>
      <c r="J912" s="19">
        <v>44643</v>
      </c>
      <c r="K912" s="19"/>
      <c r="L912" s="54">
        <v>1505</v>
      </c>
      <c r="M912" s="25" t="s">
        <v>7230</v>
      </c>
      <c r="N912" s="25" t="s">
        <v>24060</v>
      </c>
      <c r="O912" s="25"/>
      <c r="P912" s="25" t="s">
        <v>25999</v>
      </c>
    </row>
    <row r="913" spans="1:16" ht="15">
      <c r="A913" s="25" t="s">
        <v>26000</v>
      </c>
      <c r="B913" s="25" t="s">
        <v>26000</v>
      </c>
      <c r="C913"/>
      <c r="D913" s="25" t="s">
        <v>7261</v>
      </c>
      <c r="E913" s="25"/>
      <c r="F913" s="25" t="s">
        <v>7288</v>
      </c>
      <c r="G913" s="25" t="s">
        <v>24057</v>
      </c>
      <c r="H913" s="25" t="s">
        <v>10865</v>
      </c>
      <c r="I913" s="25" t="s">
        <v>24075</v>
      </c>
      <c r="J913" s="19">
        <v>44643</v>
      </c>
      <c r="K913" s="19"/>
      <c r="L913" s="54">
        <v>2391.5</v>
      </c>
      <c r="M913" s="25" t="s">
        <v>7230</v>
      </c>
      <c r="N913" s="25" t="s">
        <v>24060</v>
      </c>
      <c r="O913" s="25"/>
      <c r="P913" s="25" t="s">
        <v>26001</v>
      </c>
    </row>
    <row r="914" spans="1:16" ht="15">
      <c r="A914" s="25" t="s">
        <v>26002</v>
      </c>
      <c r="B914" s="25" t="s">
        <v>26002</v>
      </c>
      <c r="C914"/>
      <c r="D914" s="25" t="s">
        <v>7261</v>
      </c>
      <c r="E914" s="25"/>
      <c r="F914" s="25" t="s">
        <v>7288</v>
      </c>
      <c r="G914" s="25" t="s">
        <v>24057</v>
      </c>
      <c r="H914" s="25" t="s">
        <v>7293</v>
      </c>
      <c r="I914" s="25" t="s">
        <v>24063</v>
      </c>
      <c r="J914" s="19">
        <v>44643</v>
      </c>
      <c r="K914" s="19"/>
      <c r="L914" s="54">
        <v>1185</v>
      </c>
      <c r="M914" s="25" t="s">
        <v>7230</v>
      </c>
      <c r="N914" s="25" t="s">
        <v>24060</v>
      </c>
      <c r="O914" s="25"/>
      <c r="P914" s="25" t="s">
        <v>26003</v>
      </c>
    </row>
    <row r="915" spans="1:16" ht="15">
      <c r="A915" s="25" t="s">
        <v>26004</v>
      </c>
      <c r="B915" s="25" t="s">
        <v>26004</v>
      </c>
      <c r="C915"/>
      <c r="D915" s="25" t="s">
        <v>7261</v>
      </c>
      <c r="E915" s="25"/>
      <c r="F915" s="25" t="s">
        <v>7288</v>
      </c>
      <c r="G915" s="25" t="s">
        <v>24057</v>
      </c>
      <c r="H915" s="25" t="s">
        <v>7293</v>
      </c>
      <c r="I915" s="25" t="s">
        <v>24063</v>
      </c>
      <c r="J915" s="19">
        <v>44643</v>
      </c>
      <c r="K915" s="19"/>
      <c r="L915" s="54">
        <v>4708.2</v>
      </c>
      <c r="M915" s="25" t="s">
        <v>7230</v>
      </c>
      <c r="N915" s="25" t="s">
        <v>24060</v>
      </c>
      <c r="O915" s="25"/>
      <c r="P915" s="25" t="s">
        <v>26005</v>
      </c>
    </row>
    <row r="916" spans="1:16" ht="15">
      <c r="A916" s="25" t="s">
        <v>26006</v>
      </c>
      <c r="B916" s="25" t="s">
        <v>26006</v>
      </c>
      <c r="C916"/>
      <c r="D916" s="25" t="s">
        <v>7425</v>
      </c>
      <c r="E916" s="25"/>
      <c r="F916" s="25" t="s">
        <v>7288</v>
      </c>
      <c r="G916" s="25" t="s">
        <v>24057</v>
      </c>
      <c r="H916" s="25" t="s">
        <v>7500</v>
      </c>
      <c r="I916" s="25" t="s">
        <v>24175</v>
      </c>
      <c r="J916" s="19">
        <v>44644</v>
      </c>
      <c r="K916" s="19"/>
      <c r="L916" s="54">
        <v>24418</v>
      </c>
      <c r="M916" s="25" t="s">
        <v>7230</v>
      </c>
      <c r="N916" s="25" t="s">
        <v>24060</v>
      </c>
      <c r="O916" s="25"/>
      <c r="P916" s="25" t="s">
        <v>26007</v>
      </c>
    </row>
    <row r="917" spans="1:16" ht="15">
      <c r="A917" s="25" t="s">
        <v>26008</v>
      </c>
      <c r="B917" s="25" t="s">
        <v>26008</v>
      </c>
      <c r="C917"/>
      <c r="D917" s="25" t="s">
        <v>7313</v>
      </c>
      <c r="E917" s="25"/>
      <c r="F917" s="25" t="s">
        <v>7288</v>
      </c>
      <c r="G917" s="25" t="s">
        <v>24057</v>
      </c>
      <c r="H917" s="25" t="s">
        <v>7492</v>
      </c>
      <c r="I917" s="25" t="s">
        <v>24205</v>
      </c>
      <c r="J917" s="19">
        <v>44644</v>
      </c>
      <c r="K917" s="19"/>
      <c r="L917" s="54">
        <v>3935</v>
      </c>
      <c r="M917" s="25" t="s">
        <v>7230</v>
      </c>
      <c r="N917" s="25" t="s">
        <v>24060</v>
      </c>
      <c r="O917" s="25"/>
      <c r="P917" s="25" t="s">
        <v>26009</v>
      </c>
    </row>
    <row r="918" spans="1:16" ht="15">
      <c r="A918" s="25" t="s">
        <v>26010</v>
      </c>
      <c r="B918" s="25" t="s">
        <v>26010</v>
      </c>
      <c r="C918"/>
      <c r="D918" s="25" t="s">
        <v>7478</v>
      </c>
      <c r="E918" s="25"/>
      <c r="F918" s="25" t="s">
        <v>7288</v>
      </c>
      <c r="G918" s="25" t="s">
        <v>24057</v>
      </c>
      <c r="H918" s="25" t="s">
        <v>7500</v>
      </c>
      <c r="I918" s="25" t="s">
        <v>24181</v>
      </c>
      <c r="J918" s="19">
        <v>44644</v>
      </c>
      <c r="K918" s="19"/>
      <c r="L918" s="54">
        <v>6977.75</v>
      </c>
      <c r="M918" s="25" t="s">
        <v>7230</v>
      </c>
      <c r="N918" s="25" t="s">
        <v>24060</v>
      </c>
      <c r="O918" s="25"/>
      <c r="P918" s="25" t="s">
        <v>26011</v>
      </c>
    </row>
    <row r="919" spans="1:16" ht="15">
      <c r="A919" s="25" t="s">
        <v>26012</v>
      </c>
      <c r="B919" s="25" t="s">
        <v>26012</v>
      </c>
      <c r="C919"/>
      <c r="D919" s="25" t="s">
        <v>7261</v>
      </c>
      <c r="E919" s="25"/>
      <c r="F919" s="25" t="s">
        <v>7288</v>
      </c>
      <c r="G919" s="25" t="s">
        <v>24057</v>
      </c>
      <c r="H919" s="25" t="s">
        <v>8443</v>
      </c>
      <c r="I919" s="25" t="s">
        <v>24484</v>
      </c>
      <c r="J919" s="19">
        <v>44644</v>
      </c>
      <c r="K919" s="19"/>
      <c r="L919" s="54">
        <v>3884</v>
      </c>
      <c r="M919" s="25" t="s">
        <v>7230</v>
      </c>
      <c r="N919" s="25" t="s">
        <v>24060</v>
      </c>
      <c r="O919" s="25"/>
      <c r="P919" s="25" t="s">
        <v>26013</v>
      </c>
    </row>
    <row r="920" spans="1:16" ht="15">
      <c r="A920" s="25" t="s">
        <v>26014</v>
      </c>
      <c r="B920" s="25" t="s">
        <v>26014</v>
      </c>
      <c r="C920"/>
      <c r="D920" s="25" t="s">
        <v>8607</v>
      </c>
      <c r="E920" s="25"/>
      <c r="F920" s="25" t="s">
        <v>7288</v>
      </c>
      <c r="G920" s="25" t="s">
        <v>24057</v>
      </c>
      <c r="H920" s="25" t="s">
        <v>8868</v>
      </c>
      <c r="I920" s="25" t="s">
        <v>24070</v>
      </c>
      <c r="J920" s="19">
        <v>44644</v>
      </c>
      <c r="K920" s="19"/>
      <c r="L920" s="54">
        <v>3334.94</v>
      </c>
      <c r="M920" s="25" t="s">
        <v>7230</v>
      </c>
      <c r="N920" s="25" t="s">
        <v>24060</v>
      </c>
      <c r="O920" s="25"/>
      <c r="P920" s="25" t="s">
        <v>26015</v>
      </c>
    </row>
    <row r="921" spans="1:16" ht="15">
      <c r="A921" s="25" t="s">
        <v>26016</v>
      </c>
      <c r="B921" s="25" t="s">
        <v>26016</v>
      </c>
      <c r="C921"/>
      <c r="D921" s="25" t="s">
        <v>7261</v>
      </c>
      <c r="E921" s="25"/>
      <c r="F921" s="25" t="s">
        <v>7288</v>
      </c>
      <c r="G921" s="25" t="s">
        <v>24057</v>
      </c>
      <c r="H921" s="25" t="s">
        <v>8110</v>
      </c>
      <c r="I921" s="25" t="s">
        <v>24075</v>
      </c>
      <c r="J921" s="19">
        <v>44644</v>
      </c>
      <c r="K921" s="19"/>
      <c r="L921" s="54">
        <v>1896.38</v>
      </c>
      <c r="M921" s="25" t="s">
        <v>7230</v>
      </c>
      <c r="N921" s="25" t="s">
        <v>24060</v>
      </c>
      <c r="O921" s="25"/>
      <c r="P921" s="25" t="s">
        <v>26017</v>
      </c>
    </row>
    <row r="922" spans="1:16" ht="15">
      <c r="A922" s="25" t="s">
        <v>26018</v>
      </c>
      <c r="B922" s="25" t="s">
        <v>26018</v>
      </c>
      <c r="C922"/>
      <c r="D922" s="25" t="s">
        <v>7261</v>
      </c>
      <c r="E922" s="25"/>
      <c r="F922" s="25" t="s">
        <v>7288</v>
      </c>
      <c r="G922" s="25" t="s">
        <v>24057</v>
      </c>
      <c r="H922" s="25" t="s">
        <v>8110</v>
      </c>
      <c r="I922" s="25" t="s">
        <v>24075</v>
      </c>
      <c r="J922" s="19">
        <v>44644</v>
      </c>
      <c r="K922" s="19"/>
      <c r="L922" s="54">
        <v>2864.38</v>
      </c>
      <c r="M922" s="25" t="s">
        <v>7230</v>
      </c>
      <c r="N922" s="25" t="s">
        <v>24060</v>
      </c>
      <c r="O922" s="25"/>
      <c r="P922" s="25" t="s">
        <v>26019</v>
      </c>
    </row>
    <row r="923" spans="1:16" ht="15">
      <c r="A923" s="25" t="s">
        <v>26020</v>
      </c>
      <c r="B923" s="25" t="s">
        <v>26020</v>
      </c>
      <c r="C923"/>
      <c r="D923" s="25" t="s">
        <v>7261</v>
      </c>
      <c r="E923" s="25"/>
      <c r="F923" s="25" t="s">
        <v>7288</v>
      </c>
      <c r="G923" s="25" t="s">
        <v>24057</v>
      </c>
      <c r="H923" s="25" t="s">
        <v>7279</v>
      </c>
      <c r="I923" s="25" t="s">
        <v>24082</v>
      </c>
      <c r="J923" s="19">
        <v>44644</v>
      </c>
      <c r="K923" s="19"/>
      <c r="L923" s="54">
        <v>4656.22</v>
      </c>
      <c r="M923" s="25" t="s">
        <v>7230</v>
      </c>
      <c r="N923" s="25" t="s">
        <v>24060</v>
      </c>
      <c r="O923" s="25"/>
      <c r="P923" s="25" t="s">
        <v>26021</v>
      </c>
    </row>
    <row r="924" spans="1:16" ht="15">
      <c r="A924" s="25" t="s">
        <v>26022</v>
      </c>
      <c r="B924" s="25" t="s">
        <v>26022</v>
      </c>
      <c r="C924"/>
      <c r="D924" s="25" t="s">
        <v>7261</v>
      </c>
      <c r="E924" s="25"/>
      <c r="F924" s="25" t="s">
        <v>7288</v>
      </c>
      <c r="G924" s="25" t="s">
        <v>24057</v>
      </c>
      <c r="H924" s="25" t="s">
        <v>11079</v>
      </c>
      <c r="I924" s="25" t="s">
        <v>24082</v>
      </c>
      <c r="J924" s="19">
        <v>44644</v>
      </c>
      <c r="K924" s="19"/>
      <c r="L924" s="54">
        <v>4710.13</v>
      </c>
      <c r="M924" s="25" t="s">
        <v>7230</v>
      </c>
      <c r="N924" s="25" t="s">
        <v>24060</v>
      </c>
      <c r="O924" s="25"/>
      <c r="P924" s="25" t="s">
        <v>26023</v>
      </c>
    </row>
    <row r="925" spans="1:16" ht="15">
      <c r="A925" s="25" t="s">
        <v>26024</v>
      </c>
      <c r="B925" s="25" t="s">
        <v>26024</v>
      </c>
      <c r="C925"/>
      <c r="D925" s="25" t="s">
        <v>7261</v>
      </c>
      <c r="E925" s="25"/>
      <c r="F925" s="25" t="s">
        <v>7288</v>
      </c>
      <c r="G925" s="25" t="s">
        <v>24057</v>
      </c>
      <c r="H925" s="25" t="s">
        <v>8110</v>
      </c>
      <c r="I925" s="25" t="s">
        <v>24075</v>
      </c>
      <c r="J925" s="19">
        <v>44644</v>
      </c>
      <c r="K925" s="19"/>
      <c r="L925" s="54">
        <v>3679.38</v>
      </c>
      <c r="M925" s="25" t="s">
        <v>7230</v>
      </c>
      <c r="N925" s="25" t="s">
        <v>24060</v>
      </c>
      <c r="O925" s="25"/>
      <c r="P925" s="25" t="s">
        <v>26025</v>
      </c>
    </row>
    <row r="926" spans="1:16" ht="15">
      <c r="A926" s="25" t="s">
        <v>26026</v>
      </c>
      <c r="B926" s="25" t="s">
        <v>26026</v>
      </c>
      <c r="C926"/>
      <c r="D926" s="25" t="s">
        <v>7261</v>
      </c>
      <c r="E926" s="25"/>
      <c r="F926" s="25" t="s">
        <v>7288</v>
      </c>
      <c r="G926" s="25" t="s">
        <v>24057</v>
      </c>
      <c r="H926" s="25" t="s">
        <v>8110</v>
      </c>
      <c r="I926" s="25" t="s">
        <v>24075</v>
      </c>
      <c r="J926" s="19">
        <v>44644</v>
      </c>
      <c r="K926" s="19"/>
      <c r="L926" s="54">
        <v>2254.38</v>
      </c>
      <c r="M926" s="25" t="s">
        <v>7230</v>
      </c>
      <c r="N926" s="25" t="s">
        <v>24060</v>
      </c>
      <c r="O926" s="25"/>
      <c r="P926" s="25" t="s">
        <v>26027</v>
      </c>
    </row>
    <row r="927" spans="1:16" ht="15">
      <c r="A927" s="25" t="s">
        <v>26028</v>
      </c>
      <c r="B927" s="25" t="s">
        <v>26028</v>
      </c>
      <c r="C927"/>
      <c r="D927" s="25" t="s">
        <v>7261</v>
      </c>
      <c r="E927" s="25"/>
      <c r="F927" s="25" t="s">
        <v>7288</v>
      </c>
      <c r="G927" s="25" t="s">
        <v>24057</v>
      </c>
      <c r="H927" s="25" t="s">
        <v>7279</v>
      </c>
      <c r="I927" s="25" t="s">
        <v>24082</v>
      </c>
      <c r="J927" s="19">
        <v>44644</v>
      </c>
      <c r="K927" s="19"/>
      <c r="L927" s="54">
        <v>4917.43</v>
      </c>
      <c r="M927" s="25" t="s">
        <v>7230</v>
      </c>
      <c r="N927" s="25" t="s">
        <v>24060</v>
      </c>
      <c r="O927" s="25"/>
      <c r="P927" s="25" t="s">
        <v>26029</v>
      </c>
    </row>
    <row r="928" spans="1:16" ht="15">
      <c r="A928" s="25" t="s">
        <v>26030</v>
      </c>
      <c r="B928" s="25" t="s">
        <v>26030</v>
      </c>
      <c r="C928"/>
      <c r="D928" s="25" t="s">
        <v>7261</v>
      </c>
      <c r="E928" s="25"/>
      <c r="F928" s="25" t="s">
        <v>7288</v>
      </c>
      <c r="G928" s="25" t="s">
        <v>24057</v>
      </c>
      <c r="H928" s="25" t="s">
        <v>7279</v>
      </c>
      <c r="I928" s="25" t="s">
        <v>24082</v>
      </c>
      <c r="J928" s="19">
        <v>44644</v>
      </c>
      <c r="K928" s="19"/>
      <c r="L928" s="54">
        <v>5699.9</v>
      </c>
      <c r="M928" s="25" t="s">
        <v>7230</v>
      </c>
      <c r="N928" s="25" t="s">
        <v>24060</v>
      </c>
      <c r="O928" s="25"/>
      <c r="P928" s="25" t="s">
        <v>26031</v>
      </c>
    </row>
    <row r="929" spans="1:16" ht="15">
      <c r="A929" s="25" t="s">
        <v>26032</v>
      </c>
      <c r="B929" s="25" t="s">
        <v>26032</v>
      </c>
      <c r="C929"/>
      <c r="D929" s="25" t="s">
        <v>7261</v>
      </c>
      <c r="E929" s="25"/>
      <c r="F929" s="25" t="s">
        <v>7288</v>
      </c>
      <c r="G929" s="25" t="s">
        <v>24057</v>
      </c>
      <c r="H929" s="25" t="s">
        <v>11079</v>
      </c>
      <c r="I929" s="25" t="s">
        <v>24082</v>
      </c>
      <c r="J929" s="19">
        <v>44644</v>
      </c>
      <c r="K929" s="19"/>
      <c r="L929" s="54">
        <v>6410.5</v>
      </c>
      <c r="M929" s="25" t="s">
        <v>7230</v>
      </c>
      <c r="N929" s="25" t="s">
        <v>24060</v>
      </c>
      <c r="O929" s="25"/>
      <c r="P929" s="25" t="s">
        <v>26033</v>
      </c>
    </row>
    <row r="930" spans="1:16" ht="15">
      <c r="A930" s="25" t="s">
        <v>26034</v>
      </c>
      <c r="B930" s="25" t="s">
        <v>26034</v>
      </c>
      <c r="C930"/>
      <c r="D930" s="25" t="s">
        <v>7261</v>
      </c>
      <c r="E930" s="25"/>
      <c r="F930" s="25" t="s">
        <v>7288</v>
      </c>
      <c r="G930" s="25" t="s">
        <v>24057</v>
      </c>
      <c r="H930" s="25" t="s">
        <v>8423</v>
      </c>
      <c r="I930" s="25" t="s">
        <v>24143</v>
      </c>
      <c r="J930" s="19">
        <v>44644</v>
      </c>
      <c r="K930" s="19"/>
      <c r="L930" s="54">
        <v>1875</v>
      </c>
      <c r="M930" s="25" t="s">
        <v>7230</v>
      </c>
      <c r="N930" s="25" t="s">
        <v>24060</v>
      </c>
      <c r="O930" s="25"/>
      <c r="P930" s="25"/>
    </row>
    <row r="931" spans="1:16" ht="15">
      <c r="A931" s="25" t="s">
        <v>26035</v>
      </c>
      <c r="B931" s="25" t="s">
        <v>26035</v>
      </c>
      <c r="C931"/>
      <c r="D931" s="25" t="s">
        <v>7252</v>
      </c>
      <c r="E931" s="25"/>
      <c r="F931" s="25" t="s">
        <v>24833</v>
      </c>
      <c r="G931" s="25" t="s">
        <v>24057</v>
      </c>
      <c r="H931" s="25" t="s">
        <v>10398</v>
      </c>
      <c r="I931" s="25" t="s">
        <v>25678</v>
      </c>
      <c r="J931" s="19">
        <v>44645</v>
      </c>
      <c r="K931" s="19"/>
      <c r="L931" s="54">
        <v>165044.25</v>
      </c>
      <c r="M931" s="25" t="s">
        <v>7230</v>
      </c>
      <c r="N931" s="25" t="s">
        <v>24060</v>
      </c>
      <c r="O931" s="25"/>
      <c r="P931" s="25"/>
    </row>
    <row r="932" spans="1:16" ht="15">
      <c r="A932" s="25" t="s">
        <v>26036</v>
      </c>
      <c r="B932" s="25" t="s">
        <v>26036</v>
      </c>
      <c r="C932"/>
      <c r="D932" s="25" t="s">
        <v>8607</v>
      </c>
      <c r="E932" s="25"/>
      <c r="F932" s="25" t="s">
        <v>7288</v>
      </c>
      <c r="G932" s="25" t="s">
        <v>24057</v>
      </c>
      <c r="H932" s="25" t="s">
        <v>7500</v>
      </c>
      <c r="I932" s="25" t="s">
        <v>26037</v>
      </c>
      <c r="J932" s="19">
        <v>44645</v>
      </c>
      <c r="K932" s="19"/>
      <c r="L932" s="54">
        <v>5438.11</v>
      </c>
      <c r="M932" s="25" t="s">
        <v>7230</v>
      </c>
      <c r="N932" s="25" t="s">
        <v>24060</v>
      </c>
      <c r="O932" s="25"/>
      <c r="P932" s="25" t="s">
        <v>26038</v>
      </c>
    </row>
    <row r="933" spans="1:16" ht="15">
      <c r="A933" s="25" t="s">
        <v>26039</v>
      </c>
      <c r="B933" s="25" t="s">
        <v>26039</v>
      </c>
      <c r="C933"/>
      <c r="D933" s="25" t="s">
        <v>7261</v>
      </c>
      <c r="E933" s="25"/>
      <c r="F933" s="25" t="s">
        <v>7288</v>
      </c>
      <c r="G933" s="25" t="s">
        <v>24057</v>
      </c>
      <c r="H933" s="25" t="s">
        <v>8423</v>
      </c>
      <c r="I933" s="25" t="s">
        <v>24143</v>
      </c>
      <c r="J933" s="19">
        <v>44644</v>
      </c>
      <c r="K933" s="19"/>
      <c r="L933" s="54">
        <v>1125</v>
      </c>
      <c r="M933" s="25" t="s">
        <v>7230</v>
      </c>
      <c r="N933" s="25" t="s">
        <v>24060</v>
      </c>
      <c r="O933" s="25"/>
      <c r="P933" s="25" t="s">
        <v>26040</v>
      </c>
    </row>
    <row r="934" spans="1:16" ht="15">
      <c r="A934" s="25" t="s">
        <v>26041</v>
      </c>
      <c r="B934" s="25" t="s">
        <v>26041</v>
      </c>
      <c r="C934"/>
      <c r="D934" s="25" t="s">
        <v>8607</v>
      </c>
      <c r="E934" s="25"/>
      <c r="F934" s="25" t="s">
        <v>7288</v>
      </c>
      <c r="G934" s="25" t="s">
        <v>24057</v>
      </c>
      <c r="H934" s="25" t="s">
        <v>8991</v>
      </c>
      <c r="I934" s="25" t="s">
        <v>24070</v>
      </c>
      <c r="J934" s="19">
        <v>44645</v>
      </c>
      <c r="K934" s="19"/>
      <c r="L934" s="54">
        <v>4418.21</v>
      </c>
      <c r="M934" s="25" t="s">
        <v>7230</v>
      </c>
      <c r="N934" s="25" t="s">
        <v>24060</v>
      </c>
      <c r="O934" s="25"/>
      <c r="P934" s="25" t="s">
        <v>26042</v>
      </c>
    </row>
    <row r="935" spans="1:16" ht="15">
      <c r="A935" s="25" t="s">
        <v>26043</v>
      </c>
      <c r="B935" s="25" t="s">
        <v>26043</v>
      </c>
      <c r="C935"/>
      <c r="D935" s="25" t="s">
        <v>7261</v>
      </c>
      <c r="E935" s="25"/>
      <c r="F935" s="25" t="s">
        <v>7288</v>
      </c>
      <c r="G935" s="25" t="s">
        <v>24057</v>
      </c>
      <c r="H935" s="25" t="s">
        <v>9352</v>
      </c>
      <c r="I935" s="25" t="s">
        <v>24773</v>
      </c>
      <c r="J935" s="19">
        <v>44645</v>
      </c>
      <c r="K935" s="19"/>
      <c r="L935" s="54">
        <v>10379.19</v>
      </c>
      <c r="M935" s="25" t="s">
        <v>7230</v>
      </c>
      <c r="N935" s="25" t="s">
        <v>24060</v>
      </c>
      <c r="O935" s="25"/>
      <c r="P935" s="25" t="s">
        <v>26044</v>
      </c>
    </row>
    <row r="936" spans="1:16" ht="15">
      <c r="A936" s="25" t="s">
        <v>26045</v>
      </c>
      <c r="B936" s="25" t="s">
        <v>26045</v>
      </c>
      <c r="C936"/>
      <c r="D936" s="25" t="s">
        <v>7261</v>
      </c>
      <c r="E936" s="25"/>
      <c r="F936" s="25" t="s">
        <v>7288</v>
      </c>
      <c r="G936" s="25" t="s">
        <v>24057</v>
      </c>
      <c r="H936" s="25" t="s">
        <v>7481</v>
      </c>
      <c r="I936" s="25" t="s">
        <v>24070</v>
      </c>
      <c r="J936" s="19">
        <v>44645</v>
      </c>
      <c r="K936" s="19"/>
      <c r="L936" s="54">
        <v>5682.1</v>
      </c>
      <c r="M936" s="25" t="s">
        <v>7230</v>
      </c>
      <c r="N936" s="25" t="s">
        <v>24060</v>
      </c>
      <c r="O936" s="25"/>
      <c r="P936" s="25" t="s">
        <v>26046</v>
      </c>
    </row>
    <row r="937" spans="1:16" ht="15">
      <c r="A937" s="25" t="s">
        <v>26047</v>
      </c>
      <c r="B937" s="25" t="s">
        <v>26047</v>
      </c>
      <c r="C937"/>
      <c r="D937" s="25" t="s">
        <v>7252</v>
      </c>
      <c r="E937" s="25"/>
      <c r="F937" s="25" t="s">
        <v>7288</v>
      </c>
      <c r="G937" s="25" t="s">
        <v>24057</v>
      </c>
      <c r="H937" s="25" t="s">
        <v>7500</v>
      </c>
      <c r="I937" s="25" t="s">
        <v>24072</v>
      </c>
      <c r="J937" s="19">
        <v>44645</v>
      </c>
      <c r="K937" s="19"/>
      <c r="L937" s="54">
        <v>14692.95</v>
      </c>
      <c r="M937" s="25" t="s">
        <v>7230</v>
      </c>
      <c r="N937" s="25" t="s">
        <v>24060</v>
      </c>
      <c r="O937" s="25"/>
      <c r="P937" s="25"/>
    </row>
    <row r="938" spans="1:16" ht="15">
      <c r="A938" s="25" t="s">
        <v>26048</v>
      </c>
      <c r="B938" s="25" t="s">
        <v>26048</v>
      </c>
      <c r="C938"/>
      <c r="D938" s="25" t="s">
        <v>8607</v>
      </c>
      <c r="E938" s="25"/>
      <c r="F938" s="25" t="s">
        <v>7288</v>
      </c>
      <c r="G938" s="25" t="s">
        <v>24057</v>
      </c>
      <c r="H938" s="25" t="s">
        <v>7500</v>
      </c>
      <c r="I938" s="25" t="s">
        <v>24181</v>
      </c>
      <c r="J938" s="19">
        <v>44645</v>
      </c>
      <c r="K938" s="19"/>
      <c r="L938" s="54">
        <v>1071.71</v>
      </c>
      <c r="M938" s="25" t="s">
        <v>7230</v>
      </c>
      <c r="N938" s="25" t="s">
        <v>24060</v>
      </c>
      <c r="O938" s="25"/>
      <c r="P938" s="25" t="s">
        <v>26049</v>
      </c>
    </row>
    <row r="939" spans="1:16" ht="15">
      <c r="A939" s="25" t="s">
        <v>26050</v>
      </c>
      <c r="B939" s="25" t="s">
        <v>26050</v>
      </c>
      <c r="C939" s="22">
        <v>1</v>
      </c>
      <c r="D939" s="25" t="s">
        <v>8607</v>
      </c>
      <c r="E939" s="25"/>
      <c r="F939" s="25" t="s">
        <v>7288</v>
      </c>
      <c r="G939" s="25" t="s">
        <v>24057</v>
      </c>
      <c r="H939" s="25" t="s">
        <v>7500</v>
      </c>
      <c r="I939" s="25" t="s">
        <v>24484</v>
      </c>
      <c r="J939" s="19">
        <v>44645</v>
      </c>
      <c r="K939" s="19"/>
      <c r="L939" s="54">
        <v>1872</v>
      </c>
      <c r="M939" s="25" t="s">
        <v>7230</v>
      </c>
      <c r="N939" s="25" t="s">
        <v>24060</v>
      </c>
      <c r="O939" s="25"/>
      <c r="P939" s="25" t="s">
        <v>26051</v>
      </c>
    </row>
    <row r="940" spans="1:16" ht="15">
      <c r="A940" s="25" t="s">
        <v>26052</v>
      </c>
      <c r="B940" s="25" t="s">
        <v>26052</v>
      </c>
      <c r="C940"/>
      <c r="D940" s="25" t="s">
        <v>8607</v>
      </c>
      <c r="E940" s="25"/>
      <c r="F940" s="25" t="s">
        <v>7288</v>
      </c>
      <c r="G940" s="25" t="s">
        <v>24057</v>
      </c>
      <c r="H940" s="25" t="s">
        <v>7500</v>
      </c>
      <c r="I940" s="25" t="s">
        <v>24070</v>
      </c>
      <c r="J940" s="19">
        <v>44645</v>
      </c>
      <c r="K940" s="19"/>
      <c r="L940" s="54">
        <v>11800</v>
      </c>
      <c r="M940" s="25" t="s">
        <v>7230</v>
      </c>
      <c r="N940" s="25" t="s">
        <v>24060</v>
      </c>
      <c r="O940" s="25"/>
      <c r="P940" s="25" t="s">
        <v>26053</v>
      </c>
    </row>
    <row r="941" spans="1:16" ht="15">
      <c r="A941" s="25" t="s">
        <v>26054</v>
      </c>
      <c r="B941" s="25" t="s">
        <v>26054</v>
      </c>
      <c r="C941"/>
      <c r="D941" s="25" t="s">
        <v>7261</v>
      </c>
      <c r="E941" s="25"/>
      <c r="F941" s="25" t="s">
        <v>7288</v>
      </c>
      <c r="G941" s="25" t="s">
        <v>24057</v>
      </c>
      <c r="H941" s="25" t="s">
        <v>8110</v>
      </c>
      <c r="I941" s="25" t="s">
        <v>24075</v>
      </c>
      <c r="J941" s="19">
        <v>44645</v>
      </c>
      <c r="K941" s="19"/>
      <c r="L941" s="54">
        <v>4287.38</v>
      </c>
      <c r="M941" s="25" t="s">
        <v>7230</v>
      </c>
      <c r="N941" s="25" t="s">
        <v>24060</v>
      </c>
      <c r="O941" s="25"/>
      <c r="P941" s="25" t="s">
        <v>26055</v>
      </c>
    </row>
    <row r="942" spans="1:16" ht="15">
      <c r="A942" s="25" t="s">
        <v>26056</v>
      </c>
      <c r="B942" s="25" t="s">
        <v>26056</v>
      </c>
      <c r="C942"/>
      <c r="D942" s="25" t="s">
        <v>7261</v>
      </c>
      <c r="E942" s="25"/>
      <c r="F942" s="25" t="s">
        <v>7288</v>
      </c>
      <c r="G942" s="25" t="s">
        <v>24057</v>
      </c>
      <c r="H942" s="25" t="s">
        <v>7316</v>
      </c>
      <c r="I942" s="25" t="s">
        <v>24143</v>
      </c>
      <c r="J942" s="19">
        <v>44645</v>
      </c>
      <c r="K942" s="19"/>
      <c r="L942" s="54">
        <v>2740.5</v>
      </c>
      <c r="M942" s="25" t="s">
        <v>7230</v>
      </c>
      <c r="N942" s="25" t="s">
        <v>24060</v>
      </c>
      <c r="O942" s="25"/>
      <c r="P942" s="25" t="s">
        <v>26057</v>
      </c>
    </row>
    <row r="943" spans="1:16" ht="15">
      <c r="A943" s="25" t="s">
        <v>26058</v>
      </c>
      <c r="B943" s="25" t="s">
        <v>26058</v>
      </c>
      <c r="C943" s="22">
        <v>1</v>
      </c>
      <c r="D943" s="25" t="s">
        <v>7261</v>
      </c>
      <c r="E943" s="25"/>
      <c r="F943" s="25" t="s">
        <v>7288</v>
      </c>
      <c r="G943" s="25" t="s">
        <v>24057</v>
      </c>
      <c r="H943" s="25" t="s">
        <v>8423</v>
      </c>
      <c r="I943" s="25" t="s">
        <v>24143</v>
      </c>
      <c r="J943" s="19">
        <v>44645</v>
      </c>
      <c r="K943" s="19"/>
      <c r="L943" s="54">
        <v>6560</v>
      </c>
      <c r="M943" s="25" t="s">
        <v>7230</v>
      </c>
      <c r="N943" s="25" t="s">
        <v>24060</v>
      </c>
      <c r="O943" s="25"/>
      <c r="P943" s="25" t="s">
        <v>26059</v>
      </c>
    </row>
    <row r="944" spans="1:16" ht="15">
      <c r="A944" s="25" t="s">
        <v>26060</v>
      </c>
      <c r="B944" s="25" t="s">
        <v>26060</v>
      </c>
      <c r="C944"/>
      <c r="D944" s="25" t="s">
        <v>7261</v>
      </c>
      <c r="E944" s="25"/>
      <c r="F944" s="25" t="s">
        <v>24833</v>
      </c>
      <c r="G944" s="25" t="s">
        <v>24057</v>
      </c>
      <c r="H944" s="25" t="s">
        <v>10979</v>
      </c>
      <c r="I944" s="25" t="s">
        <v>24070</v>
      </c>
      <c r="J944" s="19">
        <v>44645</v>
      </c>
      <c r="K944" s="19"/>
      <c r="L944" s="54">
        <v>3113.84</v>
      </c>
      <c r="M944" s="25" t="s">
        <v>7230</v>
      </c>
      <c r="N944" s="25" t="s">
        <v>24060</v>
      </c>
      <c r="O944" s="25"/>
      <c r="P944" s="25"/>
    </row>
    <row r="945" spans="1:16" ht="15">
      <c r="A945" s="25" t="s">
        <v>26061</v>
      </c>
      <c r="B945" s="25" t="s">
        <v>26061</v>
      </c>
      <c r="C945"/>
      <c r="D945" s="25" t="s">
        <v>7261</v>
      </c>
      <c r="E945" s="25"/>
      <c r="F945" s="25" t="s">
        <v>7288</v>
      </c>
      <c r="G945" s="25" t="s">
        <v>24057</v>
      </c>
      <c r="H945" s="25" t="s">
        <v>9378</v>
      </c>
      <c r="I945" s="25" t="s">
        <v>24082</v>
      </c>
      <c r="J945" s="19">
        <v>44645</v>
      </c>
      <c r="K945" s="19"/>
      <c r="L945" s="54">
        <v>5003.1000000000004</v>
      </c>
      <c r="M945" s="25" t="s">
        <v>7230</v>
      </c>
      <c r="N945" s="25" t="s">
        <v>24060</v>
      </c>
      <c r="O945" s="25"/>
      <c r="P945" s="25" t="s">
        <v>26062</v>
      </c>
    </row>
    <row r="946" spans="1:16" ht="15">
      <c r="A946" s="25" t="s">
        <v>26063</v>
      </c>
      <c r="B946" s="25" t="s">
        <v>26063</v>
      </c>
      <c r="C946"/>
      <c r="D946" s="25" t="s">
        <v>7252</v>
      </c>
      <c r="E946" s="25"/>
      <c r="F946" s="25" t="s">
        <v>7288</v>
      </c>
      <c r="G946" s="25" t="s">
        <v>24057</v>
      </c>
      <c r="H946" s="25" t="s">
        <v>7500</v>
      </c>
      <c r="I946" s="25" t="s">
        <v>26064</v>
      </c>
      <c r="J946" s="19">
        <v>44645</v>
      </c>
      <c r="K946" s="19"/>
      <c r="L946" s="54">
        <v>5755</v>
      </c>
      <c r="M946" s="25" t="s">
        <v>7230</v>
      </c>
      <c r="N946" s="25" t="s">
        <v>24060</v>
      </c>
      <c r="O946" s="25"/>
      <c r="P946" s="25" t="s">
        <v>26065</v>
      </c>
    </row>
    <row r="947" spans="1:16" ht="15">
      <c r="A947" s="25" t="s">
        <v>26066</v>
      </c>
      <c r="B947" s="25" t="s">
        <v>26066</v>
      </c>
      <c r="C947"/>
      <c r="D947" s="25" t="s">
        <v>7261</v>
      </c>
      <c r="E947" s="25"/>
      <c r="F947" s="25" t="s">
        <v>7288</v>
      </c>
      <c r="G947" s="25" t="s">
        <v>24057</v>
      </c>
      <c r="H947" s="25" t="s">
        <v>7481</v>
      </c>
      <c r="I947" s="25" t="s">
        <v>24070</v>
      </c>
      <c r="J947" s="19">
        <v>44645</v>
      </c>
      <c r="K947" s="19"/>
      <c r="L947" s="54">
        <v>9471.76</v>
      </c>
      <c r="M947" s="25" t="s">
        <v>7230</v>
      </c>
      <c r="N947" s="25" t="s">
        <v>24060</v>
      </c>
      <c r="O947" s="25"/>
      <c r="P947" s="25" t="s">
        <v>26067</v>
      </c>
    </row>
    <row r="948" spans="1:16" ht="15">
      <c r="A948" s="25" t="s">
        <v>26068</v>
      </c>
      <c r="B948" s="25" t="s">
        <v>26068</v>
      </c>
      <c r="C948"/>
      <c r="D948" s="25" t="s">
        <v>7269</v>
      </c>
      <c r="E948" s="25"/>
      <c r="F948" s="25" t="s">
        <v>7288</v>
      </c>
      <c r="G948" s="25" t="s">
        <v>24057</v>
      </c>
      <c r="H948" s="25" t="s">
        <v>7500</v>
      </c>
      <c r="I948" s="25" t="s">
        <v>24181</v>
      </c>
      <c r="J948" s="19">
        <v>44645</v>
      </c>
      <c r="K948" s="19"/>
      <c r="L948" s="54">
        <v>4940.99</v>
      </c>
      <c r="M948" s="25" t="s">
        <v>7230</v>
      </c>
      <c r="N948" s="25" t="s">
        <v>24060</v>
      </c>
      <c r="O948" s="25"/>
      <c r="P948" s="25" t="s">
        <v>26069</v>
      </c>
    </row>
    <row r="949" spans="1:16" ht="15">
      <c r="A949" s="25" t="s">
        <v>26070</v>
      </c>
      <c r="B949" s="25" t="s">
        <v>26070</v>
      </c>
      <c r="C949"/>
      <c r="D949" s="25" t="s">
        <v>7478</v>
      </c>
      <c r="E949" s="25"/>
      <c r="F949" s="25" t="s">
        <v>7288</v>
      </c>
      <c r="G949" s="25" t="s">
        <v>24057</v>
      </c>
      <c r="H949" s="25" t="s">
        <v>8140</v>
      </c>
      <c r="I949" s="25" t="s">
        <v>26071</v>
      </c>
      <c r="J949" s="19">
        <v>44645</v>
      </c>
      <c r="K949" s="19"/>
      <c r="L949" s="54">
        <v>24339</v>
      </c>
      <c r="M949" s="25" t="s">
        <v>7230</v>
      </c>
      <c r="N949" s="25" t="s">
        <v>24060</v>
      </c>
      <c r="O949" s="25"/>
      <c r="P949" s="25" t="s">
        <v>26072</v>
      </c>
    </row>
    <row r="950" spans="1:16" ht="15">
      <c r="A950" s="25" t="s">
        <v>26073</v>
      </c>
      <c r="B950" s="25" t="s">
        <v>26073</v>
      </c>
      <c r="C950"/>
      <c r="D950" s="25" t="s">
        <v>7252</v>
      </c>
      <c r="E950" s="25"/>
      <c r="F950" s="25" t="s">
        <v>7288</v>
      </c>
      <c r="G950" s="25" t="s">
        <v>24057</v>
      </c>
      <c r="H950" s="25" t="s">
        <v>11209</v>
      </c>
      <c r="I950" s="25" t="s">
        <v>24075</v>
      </c>
      <c r="J950" s="19">
        <v>44645</v>
      </c>
      <c r="K950" s="19"/>
      <c r="L950" s="54">
        <v>950</v>
      </c>
      <c r="M950" s="25" t="s">
        <v>7230</v>
      </c>
      <c r="N950" s="25" t="s">
        <v>24060</v>
      </c>
      <c r="O950" s="25"/>
      <c r="P950" s="25" t="s">
        <v>26074</v>
      </c>
    </row>
    <row r="951" spans="1:16" ht="15">
      <c r="A951" s="25" t="s">
        <v>26075</v>
      </c>
      <c r="B951" s="25" t="s">
        <v>26075</v>
      </c>
      <c r="C951"/>
      <c r="D951" s="25" t="s">
        <v>7261</v>
      </c>
      <c r="E951" s="25"/>
      <c r="F951" s="25" t="s">
        <v>7288</v>
      </c>
      <c r="G951" s="25" t="s">
        <v>24057</v>
      </c>
      <c r="H951" s="25" t="s">
        <v>8229</v>
      </c>
      <c r="I951" s="25" t="s">
        <v>24070</v>
      </c>
      <c r="J951" s="19">
        <v>44646</v>
      </c>
      <c r="K951" s="19"/>
      <c r="L951" s="54">
        <v>3150</v>
      </c>
      <c r="M951" s="25" t="s">
        <v>7230</v>
      </c>
      <c r="N951" s="25" t="s">
        <v>24060</v>
      </c>
      <c r="O951" s="25"/>
      <c r="P951" s="25" t="s">
        <v>26076</v>
      </c>
    </row>
    <row r="952" spans="1:16" ht="15">
      <c r="A952" s="25" t="s">
        <v>26077</v>
      </c>
      <c r="B952" s="25" t="s">
        <v>26077</v>
      </c>
      <c r="C952"/>
      <c r="D952" s="25" t="s">
        <v>7261</v>
      </c>
      <c r="E952" s="25"/>
      <c r="F952" s="25" t="s">
        <v>7288</v>
      </c>
      <c r="G952" s="25" t="s">
        <v>24057</v>
      </c>
      <c r="H952" s="25" t="s">
        <v>8577</v>
      </c>
      <c r="I952" s="25" t="s">
        <v>26078</v>
      </c>
      <c r="J952" s="19">
        <v>44646</v>
      </c>
      <c r="K952" s="19"/>
      <c r="L952" s="54">
        <v>7426.3</v>
      </c>
      <c r="M952" s="25" t="s">
        <v>7230</v>
      </c>
      <c r="N952" s="25" t="s">
        <v>24060</v>
      </c>
      <c r="O952" s="25"/>
      <c r="P952" s="25" t="s">
        <v>26079</v>
      </c>
    </row>
    <row r="953" spans="1:16" ht="15">
      <c r="A953" s="25" t="s">
        <v>26080</v>
      </c>
      <c r="B953" s="25" t="s">
        <v>26080</v>
      </c>
      <c r="C953"/>
      <c r="D953" s="25" t="s">
        <v>7261</v>
      </c>
      <c r="E953" s="25"/>
      <c r="F953" s="25" t="s">
        <v>7288</v>
      </c>
      <c r="G953" s="25" t="s">
        <v>24057</v>
      </c>
      <c r="H953" s="25" t="s">
        <v>8827</v>
      </c>
      <c r="I953" s="25" t="s">
        <v>24603</v>
      </c>
      <c r="J953" s="19">
        <v>44646</v>
      </c>
      <c r="K953" s="19"/>
      <c r="L953" s="54">
        <v>4071.43</v>
      </c>
      <c r="M953" s="25" t="s">
        <v>7230</v>
      </c>
      <c r="N953" s="25" t="s">
        <v>24060</v>
      </c>
      <c r="O953" s="25"/>
      <c r="P953" s="25" t="s">
        <v>26081</v>
      </c>
    </row>
    <row r="954" spans="1:16" ht="15">
      <c r="A954" s="25" t="s">
        <v>26082</v>
      </c>
      <c r="B954" s="25" t="s">
        <v>26082</v>
      </c>
      <c r="C954"/>
      <c r="D954" s="25" t="s">
        <v>7269</v>
      </c>
      <c r="E954" s="25"/>
      <c r="F954" s="25" t="s">
        <v>7288</v>
      </c>
      <c r="G954" s="25" t="s">
        <v>24057</v>
      </c>
      <c r="H954" s="25" t="s">
        <v>7492</v>
      </c>
      <c r="I954" s="25" t="s">
        <v>25144</v>
      </c>
      <c r="J954" s="19">
        <v>44646</v>
      </c>
      <c r="K954" s="19"/>
      <c r="L954" s="54">
        <v>18170</v>
      </c>
      <c r="M954" s="25" t="s">
        <v>7230</v>
      </c>
      <c r="N954" s="25" t="s">
        <v>24060</v>
      </c>
      <c r="O954" s="25"/>
      <c r="P954" s="25" t="s">
        <v>26083</v>
      </c>
    </row>
    <row r="955" spans="1:16" ht="15">
      <c r="A955" s="25" t="s">
        <v>26084</v>
      </c>
      <c r="B955" s="25" t="s">
        <v>26084</v>
      </c>
      <c r="C955"/>
      <c r="D955" s="25" t="s">
        <v>7478</v>
      </c>
      <c r="E955" s="25"/>
      <c r="F955" s="25" t="s">
        <v>7288</v>
      </c>
      <c r="G955" s="25" t="s">
        <v>24057</v>
      </c>
      <c r="H955" s="25" t="s">
        <v>7500</v>
      </c>
      <c r="I955" s="25" t="s">
        <v>24484</v>
      </c>
      <c r="J955" s="19">
        <v>44647</v>
      </c>
      <c r="K955" s="19"/>
      <c r="L955" s="54">
        <v>5120.04</v>
      </c>
      <c r="M955" s="25" t="s">
        <v>7230</v>
      </c>
      <c r="N955" s="25" t="s">
        <v>24060</v>
      </c>
      <c r="O955" s="25"/>
      <c r="P955" s="25" t="s">
        <v>26085</v>
      </c>
    </row>
    <row r="956" spans="1:16" ht="15">
      <c r="A956" s="25" t="s">
        <v>26086</v>
      </c>
      <c r="B956" s="25" t="s">
        <v>26086</v>
      </c>
      <c r="C956"/>
      <c r="D956" s="25" t="s">
        <v>7313</v>
      </c>
      <c r="E956" s="25"/>
      <c r="F956" s="25" t="s">
        <v>7288</v>
      </c>
      <c r="G956" s="25" t="s">
        <v>24057</v>
      </c>
      <c r="H956" s="25" t="s">
        <v>8140</v>
      </c>
      <c r="I956" s="25" t="s">
        <v>24591</v>
      </c>
      <c r="J956" s="19">
        <v>44647</v>
      </c>
      <c r="K956" s="19"/>
      <c r="L956" s="54">
        <v>15042.74</v>
      </c>
      <c r="M956" s="25" t="s">
        <v>7230</v>
      </c>
      <c r="N956" s="25" t="s">
        <v>24060</v>
      </c>
      <c r="O956" s="25"/>
      <c r="P956" s="25" t="s">
        <v>26087</v>
      </c>
    </row>
    <row r="957" spans="1:16" ht="15">
      <c r="A957" s="25" t="s">
        <v>26088</v>
      </c>
      <c r="B957" s="25" t="s">
        <v>26088</v>
      </c>
      <c r="C957"/>
      <c r="D957" s="25" t="s">
        <v>7269</v>
      </c>
      <c r="E957" s="25"/>
      <c r="F957" s="25" t="s">
        <v>7288</v>
      </c>
      <c r="G957" s="25" t="s">
        <v>24868</v>
      </c>
      <c r="H957" s="25" t="s">
        <v>8577</v>
      </c>
      <c r="I957" s="25" t="s">
        <v>24869</v>
      </c>
      <c r="J957" s="19">
        <v>44646</v>
      </c>
      <c r="K957" s="19"/>
      <c r="L957" s="54">
        <v>8338.2999999999993</v>
      </c>
      <c r="M957" s="25" t="s">
        <v>7230</v>
      </c>
      <c r="N957" s="25" t="s">
        <v>24060</v>
      </c>
      <c r="O957" s="25"/>
      <c r="P957" s="25" t="s">
        <v>26089</v>
      </c>
    </row>
    <row r="958" spans="1:16" ht="15">
      <c r="A958" s="25" t="s">
        <v>26090</v>
      </c>
      <c r="B958" s="25" t="s">
        <v>26090</v>
      </c>
      <c r="C958"/>
      <c r="D958" s="25" t="s">
        <v>7261</v>
      </c>
      <c r="E958" s="25"/>
      <c r="F958" s="25" t="s">
        <v>7288</v>
      </c>
      <c r="G958" s="25" t="s">
        <v>24057</v>
      </c>
      <c r="H958" s="25" t="s">
        <v>8827</v>
      </c>
      <c r="I958" s="25" t="s">
        <v>24603</v>
      </c>
      <c r="J958" s="19">
        <v>44646</v>
      </c>
      <c r="K958" s="19"/>
      <c r="L958" s="54">
        <v>6886.09</v>
      </c>
      <c r="M958" s="25" t="s">
        <v>7230</v>
      </c>
      <c r="N958" s="25" t="s">
        <v>24060</v>
      </c>
      <c r="O958" s="25"/>
      <c r="P958" s="25" t="s">
        <v>26091</v>
      </c>
    </row>
    <row r="959" spans="1:16" ht="15">
      <c r="A959" s="25" t="s">
        <v>26092</v>
      </c>
      <c r="B959" s="25" t="s">
        <v>26092</v>
      </c>
      <c r="C959"/>
      <c r="D959" s="25" t="s">
        <v>7261</v>
      </c>
      <c r="E959" s="25"/>
      <c r="F959" s="25" t="s">
        <v>7288</v>
      </c>
      <c r="G959" s="25" t="s">
        <v>24057</v>
      </c>
      <c r="H959" s="25" t="s">
        <v>8309</v>
      </c>
      <c r="I959" s="25" t="s">
        <v>24082</v>
      </c>
      <c r="J959" s="19">
        <v>44646</v>
      </c>
      <c r="K959" s="19"/>
      <c r="L959" s="54">
        <v>6877.19</v>
      </c>
      <c r="M959" s="25" t="s">
        <v>7230</v>
      </c>
      <c r="N959" s="25" t="s">
        <v>24060</v>
      </c>
      <c r="O959" s="25"/>
      <c r="P959" s="25" t="s">
        <v>26093</v>
      </c>
    </row>
    <row r="960" spans="1:16" ht="15">
      <c r="A960" s="25" t="s">
        <v>26094</v>
      </c>
      <c r="B960" s="25" t="s">
        <v>26094</v>
      </c>
      <c r="C960"/>
      <c r="D960" s="25" t="s">
        <v>7261</v>
      </c>
      <c r="E960" s="25"/>
      <c r="F960" s="25" t="s">
        <v>7288</v>
      </c>
      <c r="G960" s="25" t="s">
        <v>24057</v>
      </c>
      <c r="H960" s="25" t="s">
        <v>8309</v>
      </c>
      <c r="I960" s="25" t="s">
        <v>24082</v>
      </c>
      <c r="J960" s="19">
        <v>44646</v>
      </c>
      <c r="K960" s="19"/>
      <c r="L960" s="54">
        <v>6364.61</v>
      </c>
      <c r="M960" s="25" t="s">
        <v>7230</v>
      </c>
      <c r="N960" s="25" t="s">
        <v>24060</v>
      </c>
      <c r="O960" s="25"/>
      <c r="P960" s="25" t="s">
        <v>26095</v>
      </c>
    </row>
    <row r="961" spans="1:16" ht="15">
      <c r="A961" s="25" t="s">
        <v>26096</v>
      </c>
      <c r="B961" s="25" t="s">
        <v>26096</v>
      </c>
      <c r="C961"/>
      <c r="D961" s="25" t="s">
        <v>7425</v>
      </c>
      <c r="E961" s="25"/>
      <c r="F961" s="25" t="s">
        <v>7288</v>
      </c>
      <c r="G961" s="25" t="s">
        <v>24630</v>
      </c>
      <c r="H961" s="25" t="s">
        <v>8591</v>
      </c>
      <c r="I961" s="25" t="s">
        <v>24631</v>
      </c>
      <c r="J961" s="19">
        <v>44647</v>
      </c>
      <c r="K961" s="19"/>
      <c r="L961" s="54">
        <v>3597.9</v>
      </c>
      <c r="M961" s="25" t="s">
        <v>7230</v>
      </c>
      <c r="N961" s="25" t="s">
        <v>24060</v>
      </c>
      <c r="O961" s="25"/>
      <c r="P961" s="25"/>
    </row>
    <row r="962" spans="1:16" ht="15">
      <c r="A962" s="25" t="s">
        <v>26097</v>
      </c>
      <c r="B962" s="25" t="s">
        <v>26097</v>
      </c>
      <c r="C962"/>
      <c r="D962" s="25" t="s">
        <v>7313</v>
      </c>
      <c r="E962" s="25"/>
      <c r="F962" s="25" t="s">
        <v>11313</v>
      </c>
      <c r="G962" s="25" t="s">
        <v>24630</v>
      </c>
      <c r="H962" s="25" t="s">
        <v>8591</v>
      </c>
      <c r="I962" s="25" t="s">
        <v>24631</v>
      </c>
      <c r="J962" s="19">
        <v>44647</v>
      </c>
      <c r="K962" s="19"/>
      <c r="L962" s="54">
        <v>9471.6</v>
      </c>
      <c r="M962" s="25" t="s">
        <v>7230</v>
      </c>
      <c r="N962" s="25" t="s">
        <v>24060</v>
      </c>
      <c r="O962" s="25"/>
      <c r="P962" s="25"/>
    </row>
    <row r="963" spans="1:16" ht="15">
      <c r="A963" s="25" t="s">
        <v>26098</v>
      </c>
      <c r="B963" s="25" t="s">
        <v>26098</v>
      </c>
      <c r="C963"/>
      <c r="D963" s="25" t="s">
        <v>7261</v>
      </c>
      <c r="E963" s="25"/>
      <c r="F963" s="25" t="s">
        <v>7288</v>
      </c>
      <c r="G963" s="25" t="s">
        <v>24057</v>
      </c>
      <c r="H963" s="25" t="s">
        <v>9339</v>
      </c>
      <c r="I963" s="25" t="s">
        <v>24070</v>
      </c>
      <c r="J963" s="19">
        <v>44648</v>
      </c>
      <c r="K963" s="19"/>
      <c r="L963" s="54">
        <v>5513.24</v>
      </c>
      <c r="M963" s="25" t="s">
        <v>7230</v>
      </c>
      <c r="N963" s="25" t="s">
        <v>24060</v>
      </c>
      <c r="O963" s="25"/>
      <c r="P963" s="25"/>
    </row>
    <row r="964" spans="1:16" ht="15">
      <c r="A964" s="25" t="s">
        <v>26099</v>
      </c>
      <c r="B964" s="25" t="s">
        <v>26099</v>
      </c>
      <c r="C964"/>
      <c r="D964" s="25" t="s">
        <v>7261</v>
      </c>
      <c r="E964" s="25"/>
      <c r="F964" s="25" t="s">
        <v>7288</v>
      </c>
      <c r="G964" s="25" t="s">
        <v>24057</v>
      </c>
      <c r="H964" s="25" t="s">
        <v>7410</v>
      </c>
      <c r="I964" s="25" t="s">
        <v>24070</v>
      </c>
      <c r="J964" s="19">
        <v>44648</v>
      </c>
      <c r="K964" s="19"/>
      <c r="L964" s="54">
        <v>9202.43</v>
      </c>
      <c r="M964" s="25" t="s">
        <v>7230</v>
      </c>
      <c r="N964" s="25" t="s">
        <v>24060</v>
      </c>
      <c r="O964" s="25"/>
      <c r="P964" s="25" t="s">
        <v>26100</v>
      </c>
    </row>
    <row r="965" spans="1:16" ht="15">
      <c r="A965" s="25" t="s">
        <v>26101</v>
      </c>
      <c r="B965" s="25" t="s">
        <v>26101</v>
      </c>
      <c r="C965"/>
      <c r="D965" s="25" t="s">
        <v>7261</v>
      </c>
      <c r="E965" s="25"/>
      <c r="F965" s="25" t="s">
        <v>7288</v>
      </c>
      <c r="G965" s="25" t="s">
        <v>24057</v>
      </c>
      <c r="H965" s="25" t="s">
        <v>7481</v>
      </c>
      <c r="I965" s="25" t="s">
        <v>24070</v>
      </c>
      <c r="J965" s="19">
        <v>44648</v>
      </c>
      <c r="K965" s="19"/>
      <c r="L965" s="54">
        <v>1792.2</v>
      </c>
      <c r="M965" s="25" t="s">
        <v>7230</v>
      </c>
      <c r="N965" s="25" t="s">
        <v>24060</v>
      </c>
      <c r="O965" s="25"/>
      <c r="P965" s="25" t="s">
        <v>26102</v>
      </c>
    </row>
    <row r="966" spans="1:16" ht="15">
      <c r="A966" s="25" t="s">
        <v>26103</v>
      </c>
      <c r="B966" s="25" t="s">
        <v>26103</v>
      </c>
      <c r="C966"/>
      <c r="D966" s="25" t="s">
        <v>7261</v>
      </c>
      <c r="E966" s="25"/>
      <c r="F966" s="25" t="s">
        <v>7288</v>
      </c>
      <c r="G966" s="25" t="s">
        <v>24057</v>
      </c>
      <c r="H966" s="25" t="s">
        <v>9339</v>
      </c>
      <c r="I966" s="25" t="s">
        <v>24070</v>
      </c>
      <c r="J966" s="19">
        <v>44648</v>
      </c>
      <c r="K966" s="19"/>
      <c r="L966" s="54">
        <v>7622.58</v>
      </c>
      <c r="M966" s="25" t="s">
        <v>7230</v>
      </c>
      <c r="N966" s="25" t="s">
        <v>24060</v>
      </c>
      <c r="O966" s="25"/>
      <c r="P966" s="25" t="s">
        <v>26104</v>
      </c>
    </row>
    <row r="967" spans="1:16" ht="15">
      <c r="A967" s="25" t="s">
        <v>26105</v>
      </c>
      <c r="B967" s="25" t="s">
        <v>26105</v>
      </c>
      <c r="C967"/>
      <c r="D967" s="25" t="s">
        <v>7252</v>
      </c>
      <c r="E967" s="25"/>
      <c r="F967" s="25" t="s">
        <v>7288</v>
      </c>
      <c r="G967" s="25" t="s">
        <v>24057</v>
      </c>
      <c r="H967" s="25" t="s">
        <v>9406</v>
      </c>
      <c r="I967" s="25" t="s">
        <v>24075</v>
      </c>
      <c r="J967" s="19">
        <v>44648</v>
      </c>
      <c r="K967" s="19"/>
      <c r="L967" s="54">
        <v>3419.17</v>
      </c>
      <c r="M967" s="25" t="s">
        <v>7230</v>
      </c>
      <c r="N967" s="25" t="s">
        <v>24060</v>
      </c>
      <c r="O967" s="25"/>
      <c r="P967" s="25" t="s">
        <v>26106</v>
      </c>
    </row>
    <row r="968" spans="1:16" ht="15">
      <c r="A968" s="25" t="s">
        <v>26107</v>
      </c>
      <c r="B968" s="25" t="s">
        <v>26107</v>
      </c>
      <c r="C968"/>
      <c r="D968" s="25" t="s">
        <v>8607</v>
      </c>
      <c r="E968" s="25"/>
      <c r="F968" s="25" t="s">
        <v>7288</v>
      </c>
      <c r="G968" s="25" t="s">
        <v>24057</v>
      </c>
      <c r="H968" s="25" t="s">
        <v>8868</v>
      </c>
      <c r="I968" s="25" t="s">
        <v>24070</v>
      </c>
      <c r="J968" s="19">
        <v>44648</v>
      </c>
      <c r="K968" s="19"/>
      <c r="L968" s="54">
        <v>1850</v>
      </c>
      <c r="M968" s="25" t="s">
        <v>7230</v>
      </c>
      <c r="N968" s="25" t="s">
        <v>24060</v>
      </c>
      <c r="O968" s="25"/>
      <c r="P968" s="25" t="s">
        <v>26108</v>
      </c>
    </row>
    <row r="969" spans="1:16" ht="15">
      <c r="A969" s="25" t="s">
        <v>26109</v>
      </c>
      <c r="B969" s="25" t="s">
        <v>26109</v>
      </c>
      <c r="C969"/>
      <c r="D969" s="25" t="s">
        <v>8607</v>
      </c>
      <c r="E969" s="25"/>
      <c r="F969" s="25" t="s">
        <v>7288</v>
      </c>
      <c r="G969" s="25" t="s">
        <v>24057</v>
      </c>
      <c r="H969" s="25" t="s">
        <v>8868</v>
      </c>
      <c r="I969" s="25" t="s">
        <v>24070</v>
      </c>
      <c r="J969" s="19">
        <v>44648</v>
      </c>
      <c r="K969" s="19"/>
      <c r="L969" s="54">
        <v>3089.78</v>
      </c>
      <c r="M969" s="25" t="s">
        <v>7230</v>
      </c>
      <c r="N969" s="25" t="s">
        <v>24060</v>
      </c>
      <c r="O969" s="25"/>
      <c r="P969" s="25" t="s">
        <v>26110</v>
      </c>
    </row>
    <row r="970" spans="1:16" ht="15">
      <c r="A970" s="25" t="s">
        <v>26111</v>
      </c>
      <c r="B970" s="25" t="s">
        <v>26111</v>
      </c>
      <c r="C970"/>
      <c r="D970" s="25" t="s">
        <v>8607</v>
      </c>
      <c r="E970" s="25"/>
      <c r="F970" s="25" t="s">
        <v>7288</v>
      </c>
      <c r="G970" s="25" t="s">
        <v>24057</v>
      </c>
      <c r="H970" s="25" t="s">
        <v>8868</v>
      </c>
      <c r="I970" s="25" t="s">
        <v>24070</v>
      </c>
      <c r="J970" s="19">
        <v>44648</v>
      </c>
      <c r="K970" s="19"/>
      <c r="L970" s="54">
        <v>2150</v>
      </c>
      <c r="M970" s="25" t="s">
        <v>7230</v>
      </c>
      <c r="N970" s="25" t="s">
        <v>24060</v>
      </c>
      <c r="O970" s="25"/>
      <c r="P970" s="25" t="s">
        <v>26112</v>
      </c>
    </row>
    <row r="971" spans="1:16" ht="15">
      <c r="A971" s="25" t="s">
        <v>26113</v>
      </c>
      <c r="B971" s="25" t="s">
        <v>26113</v>
      </c>
      <c r="C971"/>
      <c r="D971" s="25" t="s">
        <v>7261</v>
      </c>
      <c r="E971" s="25"/>
      <c r="F971" s="25" t="s">
        <v>7288</v>
      </c>
      <c r="G971" s="25" t="s">
        <v>24057</v>
      </c>
      <c r="H971" s="25" t="s">
        <v>7419</v>
      </c>
      <c r="I971" s="25" t="s">
        <v>24070</v>
      </c>
      <c r="J971" s="19">
        <v>44648</v>
      </c>
      <c r="K971" s="19"/>
      <c r="L971" s="54">
        <v>5980.18</v>
      </c>
      <c r="M971" s="25" t="s">
        <v>7230</v>
      </c>
      <c r="N971" s="25" t="s">
        <v>24060</v>
      </c>
      <c r="O971" s="25"/>
      <c r="P971" s="25" t="s">
        <v>26114</v>
      </c>
    </row>
    <row r="972" spans="1:16" ht="15">
      <c r="A972" s="25" t="s">
        <v>26115</v>
      </c>
      <c r="B972" s="25" t="s">
        <v>26115</v>
      </c>
      <c r="C972"/>
      <c r="D972" s="25" t="s">
        <v>7261</v>
      </c>
      <c r="E972" s="25"/>
      <c r="F972" s="25" t="s">
        <v>7288</v>
      </c>
      <c r="G972" s="25" t="s">
        <v>24057</v>
      </c>
      <c r="H972" s="25" t="s">
        <v>7419</v>
      </c>
      <c r="I972" s="25" t="s">
        <v>24070</v>
      </c>
      <c r="J972" s="19">
        <v>44648</v>
      </c>
      <c r="K972" s="19"/>
      <c r="L972" s="54">
        <v>5990.28</v>
      </c>
      <c r="M972" s="25" t="s">
        <v>7230</v>
      </c>
      <c r="N972" s="25" t="s">
        <v>24060</v>
      </c>
      <c r="O972" s="25"/>
      <c r="P972" s="25" t="s">
        <v>26116</v>
      </c>
    </row>
    <row r="973" spans="1:16" ht="15">
      <c r="A973" s="25" t="s">
        <v>26117</v>
      </c>
      <c r="B973" s="25" t="s">
        <v>26117</v>
      </c>
      <c r="C973"/>
      <c r="D973" s="25" t="s">
        <v>7261</v>
      </c>
      <c r="E973" s="25"/>
      <c r="F973" s="25" t="s">
        <v>7288</v>
      </c>
      <c r="G973" s="25" t="s">
        <v>24057</v>
      </c>
      <c r="H973" s="25" t="s">
        <v>7419</v>
      </c>
      <c r="I973" s="25" t="s">
        <v>24070</v>
      </c>
      <c r="J973" s="19">
        <v>44648</v>
      </c>
      <c r="K973" s="19"/>
      <c r="L973" s="54">
        <v>5822.38</v>
      </c>
      <c r="M973" s="25" t="s">
        <v>7230</v>
      </c>
      <c r="N973" s="25" t="s">
        <v>24060</v>
      </c>
      <c r="O973" s="25"/>
      <c r="P973" s="25" t="s">
        <v>26118</v>
      </c>
    </row>
    <row r="974" spans="1:16" ht="15">
      <c r="A974" s="25" t="s">
        <v>26119</v>
      </c>
      <c r="B974" s="25" t="s">
        <v>26119</v>
      </c>
      <c r="C974"/>
      <c r="D974" s="25" t="s">
        <v>7425</v>
      </c>
      <c r="E974" s="25"/>
      <c r="F974" s="25" t="s">
        <v>7288</v>
      </c>
      <c r="G974" s="25" t="s">
        <v>24057</v>
      </c>
      <c r="H974" s="25" t="s">
        <v>8140</v>
      </c>
      <c r="I974" s="25" t="s">
        <v>24591</v>
      </c>
      <c r="J974" s="19">
        <v>44648</v>
      </c>
      <c r="K974" s="19"/>
      <c r="L974" s="54">
        <v>6112.85</v>
      </c>
      <c r="M974" s="25" t="s">
        <v>7230</v>
      </c>
      <c r="N974" s="25" t="s">
        <v>24060</v>
      </c>
      <c r="O974" s="25"/>
      <c r="P974" s="25" t="s">
        <v>26120</v>
      </c>
    </row>
    <row r="975" spans="1:16" ht="15">
      <c r="A975" s="25" t="s">
        <v>26121</v>
      </c>
      <c r="B975" s="25" t="s">
        <v>26121</v>
      </c>
      <c r="C975"/>
      <c r="D975" s="25" t="s">
        <v>7252</v>
      </c>
      <c r="E975" s="25"/>
      <c r="F975" s="25" t="s">
        <v>7288</v>
      </c>
      <c r="G975" s="25" t="s">
        <v>24057</v>
      </c>
      <c r="H975" s="25" t="s">
        <v>7500</v>
      </c>
      <c r="I975" s="25" t="s">
        <v>24301</v>
      </c>
      <c r="J975" s="19">
        <v>44648</v>
      </c>
      <c r="K975" s="19"/>
      <c r="L975" s="54">
        <v>5798.15</v>
      </c>
      <c r="M975" s="25" t="s">
        <v>7230</v>
      </c>
      <c r="N975" s="25" t="s">
        <v>24060</v>
      </c>
      <c r="O975" s="25"/>
      <c r="P975" s="25" t="s">
        <v>26122</v>
      </c>
    </row>
    <row r="976" spans="1:16" ht="15">
      <c r="A976" s="25" t="s">
        <v>26123</v>
      </c>
      <c r="B976" s="25" t="s">
        <v>26123</v>
      </c>
      <c r="C976"/>
      <c r="D976" s="25" t="s">
        <v>7425</v>
      </c>
      <c r="E976" s="25"/>
      <c r="F976" s="25" t="s">
        <v>7288</v>
      </c>
      <c r="G976" s="25" t="s">
        <v>24057</v>
      </c>
      <c r="H976" s="25" t="s">
        <v>8140</v>
      </c>
      <c r="I976" s="25" t="s">
        <v>24107</v>
      </c>
      <c r="J976" s="19">
        <v>44648</v>
      </c>
      <c r="K976" s="19"/>
      <c r="L976" s="54">
        <v>5378</v>
      </c>
      <c r="M976" s="25" t="s">
        <v>7230</v>
      </c>
      <c r="N976" s="25" t="s">
        <v>24060</v>
      </c>
      <c r="O976" s="25"/>
      <c r="P976" s="25" t="s">
        <v>26124</v>
      </c>
    </row>
    <row r="977" spans="1:16" ht="15">
      <c r="A977" s="25" t="s">
        <v>26125</v>
      </c>
      <c r="B977" s="25" t="s">
        <v>26125</v>
      </c>
      <c r="C977"/>
      <c r="D977" s="25" t="s">
        <v>7261</v>
      </c>
      <c r="E977" s="25"/>
      <c r="F977" s="25" t="s">
        <v>7288</v>
      </c>
      <c r="G977" s="25" t="s">
        <v>24057</v>
      </c>
      <c r="H977" s="25" t="s">
        <v>7357</v>
      </c>
      <c r="I977" s="25" t="s">
        <v>24070</v>
      </c>
      <c r="J977" s="19">
        <v>44648</v>
      </c>
      <c r="K977" s="19"/>
      <c r="L977" s="54">
        <v>6419.48</v>
      </c>
      <c r="M977" s="25" t="s">
        <v>7230</v>
      </c>
      <c r="N977" s="25" t="s">
        <v>24060</v>
      </c>
      <c r="O977" s="25"/>
      <c r="P977" s="25" t="s">
        <v>26126</v>
      </c>
    </row>
    <row r="978" spans="1:16" ht="15">
      <c r="A978" s="25" t="s">
        <v>26127</v>
      </c>
      <c r="B978" s="25" t="s">
        <v>26127</v>
      </c>
      <c r="C978"/>
      <c r="D978" s="25" t="s">
        <v>7261</v>
      </c>
      <c r="E978" s="25"/>
      <c r="F978" s="25" t="s">
        <v>7288</v>
      </c>
      <c r="G978" s="25" t="s">
        <v>24057</v>
      </c>
      <c r="H978" s="25" t="s">
        <v>7481</v>
      </c>
      <c r="I978" s="25" t="s">
        <v>24070</v>
      </c>
      <c r="J978" s="19">
        <v>44648</v>
      </c>
      <c r="K978" s="19"/>
      <c r="L978" s="54">
        <v>3532.17</v>
      </c>
      <c r="M978" s="25" t="s">
        <v>7230</v>
      </c>
      <c r="N978" s="25" t="s">
        <v>24060</v>
      </c>
      <c r="O978" s="25"/>
      <c r="P978" s="25" t="s">
        <v>26128</v>
      </c>
    </row>
    <row r="979" spans="1:16" ht="15">
      <c r="A979" s="25" t="s">
        <v>26129</v>
      </c>
      <c r="B979" s="25" t="s">
        <v>26129</v>
      </c>
      <c r="C979" s="22">
        <v>1</v>
      </c>
      <c r="D979" s="25" t="s">
        <v>7261</v>
      </c>
      <c r="E979" s="25"/>
      <c r="F979" s="25" t="s">
        <v>7288</v>
      </c>
      <c r="G979" s="25" t="s">
        <v>24057</v>
      </c>
      <c r="H979" s="25" t="s">
        <v>8110</v>
      </c>
      <c r="I979" s="25" t="s">
        <v>24075</v>
      </c>
      <c r="J979" s="19">
        <v>44648</v>
      </c>
      <c r="K979" s="19"/>
      <c r="L979" s="54">
        <v>2494.38</v>
      </c>
      <c r="M979" s="25" t="s">
        <v>7230</v>
      </c>
      <c r="N979" s="25" t="s">
        <v>24060</v>
      </c>
      <c r="O979" s="25"/>
      <c r="P979" s="25" t="s">
        <v>26130</v>
      </c>
    </row>
    <row r="980" spans="1:16" ht="15">
      <c r="A980" s="25" t="s">
        <v>26131</v>
      </c>
      <c r="B980" s="25" t="s">
        <v>26131</v>
      </c>
      <c r="C980" s="22">
        <v>1</v>
      </c>
      <c r="D980" s="25" t="s">
        <v>7252</v>
      </c>
      <c r="E980" s="25"/>
      <c r="F980" s="25" t="s">
        <v>7288</v>
      </c>
      <c r="G980" s="25" t="s">
        <v>24057</v>
      </c>
      <c r="H980" s="25" t="s">
        <v>7500</v>
      </c>
      <c r="I980" s="25" t="s">
        <v>24301</v>
      </c>
      <c r="J980" s="19">
        <v>44648</v>
      </c>
      <c r="K980" s="19"/>
      <c r="L980" s="54">
        <v>27310.23</v>
      </c>
      <c r="M980" s="25" t="s">
        <v>7230</v>
      </c>
      <c r="N980" s="25" t="s">
        <v>24060</v>
      </c>
      <c r="O980" s="25"/>
      <c r="P980" s="25" t="s">
        <v>26132</v>
      </c>
    </row>
    <row r="981" spans="1:16" ht="15">
      <c r="A981" s="25" t="s">
        <v>26133</v>
      </c>
      <c r="B981" s="25" t="s">
        <v>26133</v>
      </c>
      <c r="C981"/>
      <c r="D981" s="25" t="s">
        <v>7261</v>
      </c>
      <c r="E981" s="25"/>
      <c r="F981" s="25" t="s">
        <v>7288</v>
      </c>
      <c r="G981" s="25" t="s">
        <v>24057</v>
      </c>
      <c r="H981" s="25" t="s">
        <v>7462</v>
      </c>
      <c r="I981" s="25" t="s">
        <v>24484</v>
      </c>
      <c r="J981" s="19">
        <v>44648</v>
      </c>
      <c r="K981" s="19"/>
      <c r="L981" s="54">
        <v>9118.5</v>
      </c>
      <c r="M981" s="25" t="s">
        <v>7230</v>
      </c>
      <c r="N981" s="25" t="s">
        <v>24060</v>
      </c>
      <c r="O981" s="25"/>
      <c r="P981" s="25" t="s">
        <v>26134</v>
      </c>
    </row>
    <row r="982" spans="1:16" ht="15">
      <c r="A982" s="25" t="s">
        <v>26135</v>
      </c>
      <c r="B982" s="25" t="s">
        <v>26135</v>
      </c>
      <c r="C982"/>
      <c r="D982" s="25" t="s">
        <v>7261</v>
      </c>
      <c r="E982" s="25"/>
      <c r="F982" s="25" t="s">
        <v>7288</v>
      </c>
      <c r="G982" s="25" t="s">
        <v>24057</v>
      </c>
      <c r="H982" s="25" t="s">
        <v>8533</v>
      </c>
      <c r="I982" s="25" t="s">
        <v>24070</v>
      </c>
      <c r="J982" s="19">
        <v>44648</v>
      </c>
      <c r="K982" s="19"/>
      <c r="L982" s="54">
        <v>7687.66</v>
      </c>
      <c r="M982" s="25" t="s">
        <v>7230</v>
      </c>
      <c r="N982" s="25" t="s">
        <v>24060</v>
      </c>
      <c r="O982" s="25"/>
      <c r="P982" s="25" t="s">
        <v>26136</v>
      </c>
    </row>
    <row r="983" spans="1:16" ht="15">
      <c r="A983" s="25" t="s">
        <v>26137</v>
      </c>
      <c r="B983" s="25" t="s">
        <v>26137</v>
      </c>
      <c r="C983"/>
      <c r="D983" s="25" t="s">
        <v>7261</v>
      </c>
      <c r="E983" s="25"/>
      <c r="F983" s="25" t="s">
        <v>7288</v>
      </c>
      <c r="G983" s="25" t="s">
        <v>24057</v>
      </c>
      <c r="H983" s="25" t="s">
        <v>7357</v>
      </c>
      <c r="I983" s="25" t="s">
        <v>24070</v>
      </c>
      <c r="J983" s="19">
        <v>44648</v>
      </c>
      <c r="K983" s="19"/>
      <c r="L983" s="54">
        <v>2858.2</v>
      </c>
      <c r="M983" s="25" t="s">
        <v>7230</v>
      </c>
      <c r="N983" s="25" t="s">
        <v>24060</v>
      </c>
      <c r="O983" s="25"/>
      <c r="P983" s="25" t="s">
        <v>26138</v>
      </c>
    </row>
    <row r="984" spans="1:16" ht="15">
      <c r="A984" s="25" t="s">
        <v>26139</v>
      </c>
      <c r="B984" s="25" t="s">
        <v>26139</v>
      </c>
      <c r="C984"/>
      <c r="D984" s="25" t="s">
        <v>7252</v>
      </c>
      <c r="E984" s="25"/>
      <c r="F984" s="25" t="s">
        <v>7288</v>
      </c>
      <c r="G984" s="25" t="s">
        <v>24057</v>
      </c>
      <c r="H984" s="25" t="s">
        <v>7548</v>
      </c>
      <c r="I984" s="25" t="s">
        <v>24122</v>
      </c>
      <c r="J984" s="19">
        <v>44648</v>
      </c>
      <c r="K984" s="19"/>
      <c r="L984" s="54">
        <v>7827</v>
      </c>
      <c r="M984" s="25" t="s">
        <v>7230</v>
      </c>
      <c r="N984" s="25" t="s">
        <v>24060</v>
      </c>
      <c r="O984" s="25"/>
      <c r="P984" s="25" t="s">
        <v>26140</v>
      </c>
    </row>
    <row r="985" spans="1:16" ht="15">
      <c r="A985" s="25" t="s">
        <v>26141</v>
      </c>
      <c r="B985" s="25" t="s">
        <v>26141</v>
      </c>
      <c r="C985"/>
      <c r="D985" s="25" t="s">
        <v>11215</v>
      </c>
      <c r="E985" s="25"/>
      <c r="F985" s="25" t="s">
        <v>7288</v>
      </c>
      <c r="G985" s="25" t="s">
        <v>24057</v>
      </c>
      <c r="H985" s="25" t="s">
        <v>7500</v>
      </c>
      <c r="I985" s="25" t="s">
        <v>24591</v>
      </c>
      <c r="J985" s="19">
        <v>44648</v>
      </c>
      <c r="K985" s="19"/>
      <c r="L985" s="54">
        <v>2827.9</v>
      </c>
      <c r="M985" s="25" t="s">
        <v>7230</v>
      </c>
      <c r="N985" s="25" t="s">
        <v>24060</v>
      </c>
      <c r="O985" s="25"/>
      <c r="P985" s="25" t="s">
        <v>26142</v>
      </c>
    </row>
    <row r="986" spans="1:16" ht="15">
      <c r="A986" s="25" t="s">
        <v>26143</v>
      </c>
      <c r="B986" s="25" t="s">
        <v>26143</v>
      </c>
      <c r="C986"/>
      <c r="D986" s="25" t="s">
        <v>7261</v>
      </c>
      <c r="E986" s="25"/>
      <c r="F986" s="25" t="s">
        <v>7288</v>
      </c>
      <c r="G986" s="25" t="s">
        <v>24057</v>
      </c>
      <c r="H986" s="25" t="s">
        <v>7576</v>
      </c>
      <c r="I986" s="25" t="s">
        <v>24301</v>
      </c>
      <c r="J986" s="19">
        <v>44648</v>
      </c>
      <c r="K986" s="19"/>
      <c r="L986" s="54">
        <v>714</v>
      </c>
      <c r="M986" s="25" t="s">
        <v>7230</v>
      </c>
      <c r="N986" s="25" t="s">
        <v>24060</v>
      </c>
      <c r="O986" s="25"/>
      <c r="P986" s="25" t="s">
        <v>26144</v>
      </c>
    </row>
    <row r="987" spans="1:16" ht="15">
      <c r="A987" s="25" t="s">
        <v>26145</v>
      </c>
      <c r="B987" s="25" t="s">
        <v>26145</v>
      </c>
      <c r="C987"/>
      <c r="D987" s="25" t="s">
        <v>7269</v>
      </c>
      <c r="E987" s="25"/>
      <c r="F987" s="25" t="s">
        <v>7288</v>
      </c>
      <c r="G987" s="25" t="s">
        <v>24057</v>
      </c>
      <c r="H987" s="25" t="s">
        <v>8140</v>
      </c>
      <c r="I987" s="25" t="s">
        <v>24746</v>
      </c>
      <c r="J987" s="19">
        <v>44648</v>
      </c>
      <c r="K987" s="19"/>
      <c r="L987" s="54">
        <v>3900</v>
      </c>
      <c r="M987" s="25" t="s">
        <v>7230</v>
      </c>
      <c r="N987" s="25" t="s">
        <v>24060</v>
      </c>
      <c r="O987" s="25"/>
      <c r="P987" s="25" t="s">
        <v>26146</v>
      </c>
    </row>
    <row r="988" spans="1:16" ht="15">
      <c r="A988" s="25" t="s">
        <v>26147</v>
      </c>
      <c r="B988" s="25" t="s">
        <v>26147</v>
      </c>
      <c r="C988"/>
      <c r="D988" s="25" t="s">
        <v>7261</v>
      </c>
      <c r="E988" s="25"/>
      <c r="F988" s="25" t="s">
        <v>7288</v>
      </c>
      <c r="G988" s="25" t="s">
        <v>24057</v>
      </c>
      <c r="H988" s="25" t="s">
        <v>8533</v>
      </c>
      <c r="I988" s="25" t="s">
        <v>24070</v>
      </c>
      <c r="J988" s="19">
        <v>44648</v>
      </c>
      <c r="K988" s="19"/>
      <c r="L988" s="54">
        <v>7812.02</v>
      </c>
      <c r="M988" s="25" t="s">
        <v>7230</v>
      </c>
      <c r="N988" s="25" t="s">
        <v>24060</v>
      </c>
      <c r="O988" s="25"/>
      <c r="P988" s="25" t="s">
        <v>26148</v>
      </c>
    </row>
    <row r="989" spans="1:16" ht="15">
      <c r="A989" s="25" t="s">
        <v>26149</v>
      </c>
      <c r="B989" s="25" t="s">
        <v>26149</v>
      </c>
      <c r="C989"/>
      <c r="D989" s="25" t="s">
        <v>8661</v>
      </c>
      <c r="E989" s="25"/>
      <c r="F989" s="25" t="s">
        <v>7288</v>
      </c>
      <c r="G989" s="25" t="s">
        <v>24057</v>
      </c>
      <c r="H989" s="25" t="s">
        <v>8577</v>
      </c>
      <c r="I989" s="25" t="s">
        <v>24205</v>
      </c>
      <c r="J989" s="19">
        <v>44648</v>
      </c>
      <c r="K989" s="19"/>
      <c r="L989" s="54">
        <v>3210</v>
      </c>
      <c r="M989" s="25" t="s">
        <v>7230</v>
      </c>
      <c r="N989" s="25" t="s">
        <v>24060</v>
      </c>
      <c r="O989" s="25"/>
      <c r="P989" s="25" t="s">
        <v>26150</v>
      </c>
    </row>
    <row r="990" spans="1:16" ht="15">
      <c r="A990" s="25" t="s">
        <v>26151</v>
      </c>
      <c r="B990" s="25" t="s">
        <v>26151</v>
      </c>
      <c r="C990"/>
      <c r="D990" s="25" t="s">
        <v>7261</v>
      </c>
      <c r="E990" s="25"/>
      <c r="F990" s="25" t="s">
        <v>7288</v>
      </c>
      <c r="G990" s="25" t="s">
        <v>24057</v>
      </c>
      <c r="H990" s="25" t="s">
        <v>8577</v>
      </c>
      <c r="I990" s="25" t="s">
        <v>24082</v>
      </c>
      <c r="J990" s="19">
        <v>44648</v>
      </c>
      <c r="K990" s="19"/>
      <c r="L990" s="54">
        <v>8863.91</v>
      </c>
      <c r="M990" s="25" t="s">
        <v>7230</v>
      </c>
      <c r="N990" s="25" t="s">
        <v>24060</v>
      </c>
      <c r="O990" s="25"/>
      <c r="P990" s="25" t="s">
        <v>26152</v>
      </c>
    </row>
    <row r="991" spans="1:16" ht="15">
      <c r="A991" s="25" t="s">
        <v>26153</v>
      </c>
      <c r="B991" s="25" t="s">
        <v>26153</v>
      </c>
      <c r="C991"/>
      <c r="D991" s="25" t="s">
        <v>7269</v>
      </c>
      <c r="E991" s="25"/>
      <c r="F991" s="25" t="s">
        <v>7983</v>
      </c>
      <c r="G991" s="25" t="s">
        <v>24057</v>
      </c>
      <c r="H991" s="25" t="s">
        <v>7500</v>
      </c>
      <c r="I991" s="25" t="s">
        <v>24390</v>
      </c>
      <c r="J991" s="19">
        <v>44649</v>
      </c>
      <c r="K991" s="19"/>
      <c r="L991" s="54">
        <v>7673.4</v>
      </c>
      <c r="M991" s="25" t="s">
        <v>7230</v>
      </c>
      <c r="N991" s="25" t="s">
        <v>24060</v>
      </c>
      <c r="O991" s="25"/>
      <c r="P991" s="25" t="s">
        <v>26154</v>
      </c>
    </row>
    <row r="992" spans="1:16" ht="15">
      <c r="A992" s="25" t="s">
        <v>26155</v>
      </c>
      <c r="B992" s="25" t="s">
        <v>26155</v>
      </c>
      <c r="C992"/>
      <c r="D992" s="25" t="s">
        <v>7269</v>
      </c>
      <c r="E992" s="25"/>
      <c r="F992" s="25" t="s">
        <v>7288</v>
      </c>
      <c r="G992" s="25" t="s">
        <v>24057</v>
      </c>
      <c r="H992" s="25" t="s">
        <v>8140</v>
      </c>
      <c r="I992" s="25" t="s">
        <v>24181</v>
      </c>
      <c r="J992" s="19">
        <v>44649</v>
      </c>
      <c r="K992" s="19"/>
      <c r="L992" s="54">
        <v>1592.72</v>
      </c>
      <c r="M992" s="25" t="s">
        <v>7230</v>
      </c>
      <c r="N992" s="25" t="s">
        <v>24060</v>
      </c>
      <c r="O992" s="25"/>
      <c r="P992" s="25" t="s">
        <v>26156</v>
      </c>
    </row>
    <row r="993" spans="1:16" ht="15">
      <c r="A993" s="25" t="s">
        <v>26157</v>
      </c>
      <c r="B993" s="25" t="s">
        <v>26157</v>
      </c>
      <c r="C993"/>
      <c r="D993" s="25" t="s">
        <v>10396</v>
      </c>
      <c r="E993" s="25"/>
      <c r="F993" s="25" t="s">
        <v>7288</v>
      </c>
      <c r="G993" s="25" t="s">
        <v>24057</v>
      </c>
      <c r="H993" s="25" t="s">
        <v>7400</v>
      </c>
      <c r="I993" s="25" t="s">
        <v>26158</v>
      </c>
      <c r="J993" s="19">
        <v>44649</v>
      </c>
      <c r="K993" s="19"/>
      <c r="L993" s="54">
        <v>5974</v>
      </c>
      <c r="M993" s="25" t="s">
        <v>7230</v>
      </c>
      <c r="N993" s="25" t="s">
        <v>24060</v>
      </c>
      <c r="O993" s="25"/>
      <c r="P993" s="25" t="s">
        <v>26159</v>
      </c>
    </row>
    <row r="994" spans="1:16" ht="15">
      <c r="A994" s="25" t="s">
        <v>26160</v>
      </c>
      <c r="B994" s="25" t="s">
        <v>26160</v>
      </c>
      <c r="C994"/>
      <c r="D994" s="25" t="s">
        <v>7252</v>
      </c>
      <c r="E994" s="25"/>
      <c r="F994" s="25" t="s">
        <v>7288</v>
      </c>
      <c r="G994" s="25" t="s">
        <v>24057</v>
      </c>
      <c r="H994" s="25" t="s">
        <v>9406</v>
      </c>
      <c r="I994" s="25" t="s">
        <v>24075</v>
      </c>
      <c r="J994" s="19">
        <v>44649</v>
      </c>
      <c r="K994" s="19"/>
      <c r="L994" s="54">
        <v>7391</v>
      </c>
      <c r="M994" s="25" t="s">
        <v>7230</v>
      </c>
      <c r="N994" s="25" t="s">
        <v>24060</v>
      </c>
      <c r="O994" s="25"/>
      <c r="P994" s="25" t="s">
        <v>26161</v>
      </c>
    </row>
    <row r="995" spans="1:16" ht="15">
      <c r="A995" s="25" t="s">
        <v>26162</v>
      </c>
      <c r="B995" s="25" t="s">
        <v>26162</v>
      </c>
      <c r="C995"/>
      <c r="D995" s="25" t="s">
        <v>7261</v>
      </c>
      <c r="E995" s="25"/>
      <c r="F995" s="25" t="s">
        <v>7288</v>
      </c>
      <c r="G995" s="25" t="s">
        <v>24057</v>
      </c>
      <c r="H995" s="25" t="s">
        <v>7500</v>
      </c>
      <c r="I995" s="25" t="s">
        <v>24301</v>
      </c>
      <c r="J995" s="19">
        <v>44650</v>
      </c>
      <c r="K995" s="19"/>
      <c r="L995" s="54">
        <v>655</v>
      </c>
      <c r="M995" s="25" t="s">
        <v>7230</v>
      </c>
      <c r="N995" s="25" t="s">
        <v>24060</v>
      </c>
      <c r="O995" s="25"/>
      <c r="P995" s="25" t="s">
        <v>26163</v>
      </c>
    </row>
    <row r="996" spans="1:16" ht="15">
      <c r="A996" s="25" t="s">
        <v>26164</v>
      </c>
      <c r="B996" s="25" t="s">
        <v>26164</v>
      </c>
      <c r="C996"/>
      <c r="D996" s="25" t="s">
        <v>7478</v>
      </c>
      <c r="E996" s="25"/>
      <c r="F996" s="25" t="s">
        <v>7288</v>
      </c>
      <c r="G996" s="25" t="s">
        <v>24057</v>
      </c>
      <c r="H996" s="25" t="s">
        <v>7500</v>
      </c>
      <c r="I996" s="25" t="s">
        <v>24909</v>
      </c>
      <c r="J996" s="19">
        <v>44650</v>
      </c>
      <c r="K996" s="19"/>
      <c r="L996" s="54">
        <v>27875</v>
      </c>
      <c r="M996" s="25" t="s">
        <v>7230</v>
      </c>
      <c r="N996" s="25" t="s">
        <v>24060</v>
      </c>
      <c r="O996" s="25"/>
      <c r="P996" s="25" t="s">
        <v>26165</v>
      </c>
    </row>
    <row r="997" spans="1:16" ht="15">
      <c r="A997" s="25" t="s">
        <v>26166</v>
      </c>
      <c r="B997" s="25" t="s">
        <v>26166</v>
      </c>
      <c r="C997"/>
      <c r="D997" s="25" t="s">
        <v>7261</v>
      </c>
      <c r="E997" s="25"/>
      <c r="F997" s="25" t="s">
        <v>7288</v>
      </c>
      <c r="G997" s="25" t="s">
        <v>24057</v>
      </c>
      <c r="H997" s="25" t="s">
        <v>8750</v>
      </c>
      <c r="I997" s="25" t="s">
        <v>24070</v>
      </c>
      <c r="J997" s="19">
        <v>44650</v>
      </c>
      <c r="K997" s="19"/>
      <c r="L997" s="54">
        <v>840</v>
      </c>
      <c r="M997" s="25" t="s">
        <v>7230</v>
      </c>
      <c r="N997" s="25" t="s">
        <v>24060</v>
      </c>
      <c r="O997" s="25"/>
      <c r="P997" s="25" t="s">
        <v>26167</v>
      </c>
    </row>
    <row r="998" spans="1:16" ht="15">
      <c r="A998" s="25" t="s">
        <v>26168</v>
      </c>
      <c r="B998" s="25" t="s">
        <v>26168</v>
      </c>
      <c r="C998"/>
      <c r="D998" s="25" t="s">
        <v>7261</v>
      </c>
      <c r="E998" s="25"/>
      <c r="F998" s="25" t="s">
        <v>7288</v>
      </c>
      <c r="G998" s="25" t="s">
        <v>24057</v>
      </c>
      <c r="H998" s="25" t="s">
        <v>8658</v>
      </c>
      <c r="I998" s="25" t="s">
        <v>24070</v>
      </c>
      <c r="J998" s="19">
        <v>44650</v>
      </c>
      <c r="K998" s="19"/>
      <c r="L998" s="54">
        <v>850</v>
      </c>
      <c r="M998" s="25" t="s">
        <v>7230</v>
      </c>
      <c r="N998" s="25" t="s">
        <v>24060</v>
      </c>
      <c r="O998" s="25"/>
      <c r="P998" s="25" t="s">
        <v>26169</v>
      </c>
    </row>
    <row r="999" spans="1:16" ht="15">
      <c r="A999" s="25" t="s">
        <v>26170</v>
      </c>
      <c r="B999" s="25" t="s">
        <v>26170</v>
      </c>
      <c r="C999"/>
      <c r="D999" s="25" t="s">
        <v>7269</v>
      </c>
      <c r="E999" s="25"/>
      <c r="F999" s="25" t="s">
        <v>7983</v>
      </c>
      <c r="G999" s="25" t="s">
        <v>24057</v>
      </c>
      <c r="H999" s="25" t="s">
        <v>8443</v>
      </c>
      <c r="I999" s="25" t="s">
        <v>25281</v>
      </c>
      <c r="J999" s="19">
        <v>44650</v>
      </c>
      <c r="K999" s="19"/>
      <c r="L999" s="54">
        <v>66000</v>
      </c>
      <c r="M999" s="25" t="s">
        <v>7230</v>
      </c>
      <c r="N999" s="25" t="s">
        <v>24060</v>
      </c>
      <c r="O999" s="25"/>
      <c r="P999" s="25" t="s">
        <v>26171</v>
      </c>
    </row>
    <row r="1000" spans="1:16" ht="15">
      <c r="A1000" s="25" t="s">
        <v>26172</v>
      </c>
      <c r="B1000" s="25" t="s">
        <v>26172</v>
      </c>
      <c r="C1000"/>
      <c r="D1000" s="25" t="s">
        <v>7261</v>
      </c>
      <c r="E1000" s="25"/>
      <c r="F1000" s="25" t="s">
        <v>7288</v>
      </c>
      <c r="G1000" s="25" t="s">
        <v>24057</v>
      </c>
      <c r="H1000" s="25" t="s">
        <v>7602</v>
      </c>
      <c r="I1000" s="25" t="s">
        <v>24075</v>
      </c>
      <c r="J1000" s="19">
        <v>44650</v>
      </c>
      <c r="K1000" s="19"/>
      <c r="L1000" s="54">
        <v>4806.7</v>
      </c>
      <c r="M1000" s="25" t="s">
        <v>7230</v>
      </c>
      <c r="N1000" s="25" t="s">
        <v>24060</v>
      </c>
      <c r="O1000" s="25"/>
      <c r="P1000" s="25" t="s">
        <v>26173</v>
      </c>
    </row>
    <row r="1001" spans="1:16" ht="15">
      <c r="A1001" s="25" t="s">
        <v>26174</v>
      </c>
      <c r="B1001" s="25" t="s">
        <v>26174</v>
      </c>
      <c r="C1001"/>
      <c r="D1001" s="25" t="s">
        <v>7269</v>
      </c>
      <c r="E1001" s="25"/>
      <c r="F1001" s="25" t="s">
        <v>7288</v>
      </c>
      <c r="G1001" s="25" t="s">
        <v>24057</v>
      </c>
      <c r="H1001" s="25" t="s">
        <v>11163</v>
      </c>
      <c r="I1001" s="25" t="s">
        <v>24454</v>
      </c>
      <c r="J1001" s="19">
        <v>44650</v>
      </c>
      <c r="K1001" s="19"/>
      <c r="L1001" s="54">
        <v>5040.63</v>
      </c>
      <c r="M1001" s="25" t="s">
        <v>7230</v>
      </c>
      <c r="N1001" s="25" t="s">
        <v>24060</v>
      </c>
      <c r="O1001" s="25"/>
      <c r="P1001" s="25" t="s">
        <v>26175</v>
      </c>
    </row>
    <row r="1002" spans="1:16" ht="15">
      <c r="A1002" s="25" t="s">
        <v>26176</v>
      </c>
      <c r="B1002" s="25" t="s">
        <v>26176</v>
      </c>
      <c r="C1002"/>
      <c r="D1002" s="25" t="s">
        <v>7261</v>
      </c>
      <c r="E1002" s="25"/>
      <c r="F1002" s="25" t="s">
        <v>7288</v>
      </c>
      <c r="G1002" s="25" t="s">
        <v>24057</v>
      </c>
      <c r="H1002" s="25" t="s">
        <v>7442</v>
      </c>
      <c r="I1002" s="25" t="s">
        <v>24275</v>
      </c>
      <c r="J1002" s="19">
        <v>44650</v>
      </c>
      <c r="K1002" s="19"/>
      <c r="L1002" s="54">
        <v>11153.3</v>
      </c>
      <c r="M1002" s="25" t="s">
        <v>7230</v>
      </c>
      <c r="N1002" s="25" t="s">
        <v>24060</v>
      </c>
      <c r="O1002" s="25"/>
      <c r="P1002" s="25" t="s">
        <v>26177</v>
      </c>
    </row>
    <row r="1003" spans="1:16" ht="15">
      <c r="A1003" s="25" t="s">
        <v>26178</v>
      </c>
      <c r="B1003" s="25" t="s">
        <v>26178</v>
      </c>
      <c r="C1003"/>
      <c r="D1003" s="25" t="s">
        <v>7261</v>
      </c>
      <c r="E1003" s="25"/>
      <c r="F1003" s="25" t="s">
        <v>7288</v>
      </c>
      <c r="G1003" s="25" t="s">
        <v>24057</v>
      </c>
      <c r="H1003" s="25" t="s">
        <v>8188</v>
      </c>
      <c r="I1003" s="25" t="s">
        <v>24275</v>
      </c>
      <c r="J1003" s="19">
        <v>44650</v>
      </c>
      <c r="K1003" s="19"/>
      <c r="L1003" s="54">
        <v>5451.6</v>
      </c>
      <c r="M1003" s="25" t="s">
        <v>7230</v>
      </c>
      <c r="N1003" s="25" t="s">
        <v>24060</v>
      </c>
      <c r="O1003" s="25"/>
      <c r="P1003" s="25" t="s">
        <v>26179</v>
      </c>
    </row>
    <row r="1004" spans="1:16" ht="15">
      <c r="A1004" s="25" t="s">
        <v>26180</v>
      </c>
      <c r="B1004" s="25" t="s">
        <v>26180</v>
      </c>
      <c r="C1004"/>
      <c r="D1004" s="25" t="s">
        <v>7261</v>
      </c>
      <c r="E1004" s="25"/>
      <c r="F1004" s="25" t="s">
        <v>7288</v>
      </c>
      <c r="G1004" s="25" t="s">
        <v>24057</v>
      </c>
      <c r="H1004" s="25" t="s">
        <v>7386</v>
      </c>
      <c r="I1004" s="25" t="s">
        <v>24082</v>
      </c>
      <c r="J1004" s="19">
        <v>44650</v>
      </c>
      <c r="K1004" s="19"/>
      <c r="L1004" s="54">
        <v>5365.9</v>
      </c>
      <c r="M1004" s="25" t="s">
        <v>7230</v>
      </c>
      <c r="N1004" s="25" t="s">
        <v>24060</v>
      </c>
      <c r="O1004" s="25"/>
      <c r="P1004" s="25" t="s">
        <v>26181</v>
      </c>
    </row>
    <row r="1005" spans="1:16" ht="15">
      <c r="A1005" s="25" t="s">
        <v>26182</v>
      </c>
      <c r="B1005" s="25" t="s">
        <v>26182</v>
      </c>
      <c r="C1005"/>
      <c r="D1005" s="25" t="s">
        <v>7252</v>
      </c>
      <c r="E1005" s="25"/>
      <c r="F1005" s="25" t="s">
        <v>7288</v>
      </c>
      <c r="G1005" s="25" t="s">
        <v>24057</v>
      </c>
      <c r="H1005" s="25" t="s">
        <v>7526</v>
      </c>
      <c r="I1005" s="25" t="s">
        <v>24075</v>
      </c>
      <c r="J1005" s="19">
        <v>44650</v>
      </c>
      <c r="K1005" s="19"/>
      <c r="L1005" s="54">
        <v>15623.55</v>
      </c>
      <c r="M1005" s="25" t="s">
        <v>7230</v>
      </c>
      <c r="N1005" s="25" t="s">
        <v>24060</v>
      </c>
      <c r="O1005" s="25"/>
      <c r="P1005" s="25" t="s">
        <v>26183</v>
      </c>
    </row>
    <row r="1006" spans="1:16" ht="15">
      <c r="A1006" s="25" t="s">
        <v>26184</v>
      </c>
      <c r="B1006" s="25" t="s">
        <v>26184</v>
      </c>
      <c r="C1006"/>
      <c r="D1006" s="25" t="s">
        <v>7774</v>
      </c>
      <c r="E1006" s="25"/>
      <c r="F1006" s="25" t="s">
        <v>7288</v>
      </c>
      <c r="G1006" s="25" t="s">
        <v>24057</v>
      </c>
      <c r="H1006" s="25" t="s">
        <v>7500</v>
      </c>
      <c r="I1006" s="25" t="s">
        <v>24591</v>
      </c>
      <c r="J1006" s="19">
        <v>44650</v>
      </c>
      <c r="K1006" s="19"/>
      <c r="L1006" s="54">
        <v>2199.6799999999998</v>
      </c>
      <c r="M1006" s="25" t="s">
        <v>7230</v>
      </c>
      <c r="N1006" s="25" t="s">
        <v>24060</v>
      </c>
      <c r="O1006" s="25"/>
      <c r="P1006" s="25" t="s">
        <v>26185</v>
      </c>
    </row>
    <row r="1007" spans="1:16" ht="15">
      <c r="A1007" s="25" t="s">
        <v>26186</v>
      </c>
      <c r="B1007" s="25" t="s">
        <v>26186</v>
      </c>
      <c r="C1007"/>
      <c r="D1007" s="25" t="s">
        <v>7269</v>
      </c>
      <c r="E1007" s="25"/>
      <c r="F1007" s="25" t="s">
        <v>7288</v>
      </c>
      <c r="G1007" s="25" t="s">
        <v>24057</v>
      </c>
      <c r="H1007" s="25" t="s">
        <v>11163</v>
      </c>
      <c r="I1007" s="25" t="s">
        <v>24454</v>
      </c>
      <c r="J1007" s="19">
        <v>44650</v>
      </c>
      <c r="K1007" s="19"/>
      <c r="L1007" s="54">
        <v>3628.13</v>
      </c>
      <c r="M1007" s="25" t="s">
        <v>7230</v>
      </c>
      <c r="N1007" s="25" t="s">
        <v>24060</v>
      </c>
      <c r="O1007" s="25"/>
      <c r="P1007" s="25" t="s">
        <v>26187</v>
      </c>
    </row>
    <row r="1008" spans="1:16" ht="15">
      <c r="A1008" s="25" t="s">
        <v>26188</v>
      </c>
      <c r="B1008" s="25" t="s">
        <v>26188</v>
      </c>
      <c r="C1008"/>
      <c r="D1008" s="25" t="s">
        <v>7252</v>
      </c>
      <c r="E1008" s="25"/>
      <c r="F1008" s="25" t="s">
        <v>24833</v>
      </c>
      <c r="G1008" s="25" t="s">
        <v>24057</v>
      </c>
      <c r="H1008" s="25" t="s">
        <v>9406</v>
      </c>
      <c r="I1008" s="25" t="s">
        <v>24075</v>
      </c>
      <c r="J1008" s="19">
        <v>44650</v>
      </c>
      <c r="K1008" s="19"/>
      <c r="L1008" s="54">
        <v>4806.8500000000004</v>
      </c>
      <c r="M1008" s="25" t="s">
        <v>7230</v>
      </c>
      <c r="N1008" s="25" t="s">
        <v>24060</v>
      </c>
      <c r="O1008" s="25"/>
      <c r="P1008" s="25"/>
    </row>
    <row r="1009" spans="1:16" ht="15">
      <c r="A1009" s="25" t="s">
        <v>26189</v>
      </c>
      <c r="B1009" s="25" t="s">
        <v>26189</v>
      </c>
      <c r="C1009"/>
      <c r="D1009" s="25" t="s">
        <v>7261</v>
      </c>
      <c r="E1009" s="25"/>
      <c r="F1009" s="25" t="s">
        <v>24833</v>
      </c>
      <c r="G1009" s="25" t="s">
        <v>24057</v>
      </c>
      <c r="H1009" s="25" t="s">
        <v>7386</v>
      </c>
      <c r="I1009" s="25" t="s">
        <v>24070</v>
      </c>
      <c r="J1009" s="19">
        <v>44650</v>
      </c>
      <c r="K1009" s="19"/>
      <c r="L1009" s="54">
        <v>4692.58</v>
      </c>
      <c r="M1009" s="25" t="s">
        <v>7230</v>
      </c>
      <c r="N1009" s="25" t="s">
        <v>24060</v>
      </c>
      <c r="O1009" s="25"/>
      <c r="P1009" s="25"/>
    </row>
    <row r="1010" spans="1:16" ht="15">
      <c r="A1010" s="25" t="s">
        <v>26190</v>
      </c>
      <c r="B1010" s="25" t="s">
        <v>26190</v>
      </c>
      <c r="C1010"/>
      <c r="D1010" s="25" t="s">
        <v>9810</v>
      </c>
      <c r="E1010" s="25"/>
      <c r="F1010" s="25" t="s">
        <v>7288</v>
      </c>
      <c r="G1010" s="25" t="s">
        <v>24057</v>
      </c>
      <c r="H1010" s="25" t="s">
        <v>9046</v>
      </c>
      <c r="I1010" s="25" t="s">
        <v>24221</v>
      </c>
      <c r="J1010" s="19">
        <v>44650</v>
      </c>
      <c r="K1010" s="19"/>
      <c r="L1010" s="54">
        <v>19336</v>
      </c>
      <c r="M1010" s="25" t="s">
        <v>7230</v>
      </c>
      <c r="N1010" s="25" t="s">
        <v>24060</v>
      </c>
      <c r="O1010" s="25"/>
      <c r="P1010" s="25" t="s">
        <v>26191</v>
      </c>
    </row>
    <row r="1011" spans="1:16" ht="15">
      <c r="A1011" s="25" t="s">
        <v>26192</v>
      </c>
      <c r="B1011" s="25" t="s">
        <v>26192</v>
      </c>
      <c r="C1011"/>
      <c r="D1011" s="25" t="s">
        <v>7261</v>
      </c>
      <c r="E1011" s="25"/>
      <c r="F1011" s="25" t="s">
        <v>7288</v>
      </c>
      <c r="G1011" s="25" t="s">
        <v>24057</v>
      </c>
      <c r="H1011" s="25" t="s">
        <v>8229</v>
      </c>
      <c r="I1011" s="25" t="s">
        <v>24070</v>
      </c>
      <c r="J1011" s="19">
        <v>44650</v>
      </c>
      <c r="K1011" s="19"/>
      <c r="L1011" s="54">
        <v>2500</v>
      </c>
      <c r="M1011" s="25" t="s">
        <v>7230</v>
      </c>
      <c r="N1011" s="25" t="s">
        <v>24060</v>
      </c>
      <c r="O1011" s="25"/>
      <c r="P1011" s="25" t="s">
        <v>26193</v>
      </c>
    </row>
    <row r="1012" spans="1:16" ht="15">
      <c r="A1012" s="25" t="s">
        <v>26194</v>
      </c>
      <c r="B1012" s="25" t="s">
        <v>26194</v>
      </c>
      <c r="C1012"/>
      <c r="D1012" s="25" t="s">
        <v>8607</v>
      </c>
      <c r="E1012" s="25"/>
      <c r="F1012" s="25" t="s">
        <v>7288</v>
      </c>
      <c r="G1012" s="25" t="s">
        <v>24057</v>
      </c>
      <c r="H1012" s="25" t="s">
        <v>7500</v>
      </c>
      <c r="I1012" s="25" t="s">
        <v>24181</v>
      </c>
      <c r="J1012" s="19">
        <v>44650</v>
      </c>
      <c r="K1012" s="19"/>
      <c r="L1012" s="54">
        <v>4332</v>
      </c>
      <c r="M1012" s="25" t="s">
        <v>7230</v>
      </c>
      <c r="N1012" s="25" t="s">
        <v>24060</v>
      </c>
      <c r="O1012" s="25"/>
      <c r="P1012" s="25" t="s">
        <v>26195</v>
      </c>
    </row>
    <row r="1013" spans="1:16" ht="15">
      <c r="A1013" s="25" t="s">
        <v>26196</v>
      </c>
      <c r="B1013" s="25" t="s">
        <v>26196</v>
      </c>
      <c r="C1013" s="22">
        <v>1</v>
      </c>
      <c r="D1013" s="25" t="s">
        <v>7261</v>
      </c>
      <c r="E1013" s="25"/>
      <c r="F1013" s="25" t="s">
        <v>7288</v>
      </c>
      <c r="G1013" s="25" t="s">
        <v>24057</v>
      </c>
      <c r="H1013" s="25" t="s">
        <v>8200</v>
      </c>
      <c r="I1013" s="25" t="s">
        <v>24075</v>
      </c>
      <c r="J1013" s="19">
        <v>44650</v>
      </c>
      <c r="K1013" s="19"/>
      <c r="L1013" s="54">
        <v>1250</v>
      </c>
      <c r="M1013" s="25" t="s">
        <v>7230</v>
      </c>
      <c r="N1013" s="25" t="s">
        <v>24060</v>
      </c>
      <c r="O1013" s="25"/>
      <c r="P1013" s="25" t="s">
        <v>26197</v>
      </c>
    </row>
    <row r="1014" spans="1:16" ht="15">
      <c r="A1014" s="25" t="s">
        <v>26198</v>
      </c>
      <c r="B1014" s="25" t="s">
        <v>26198</v>
      </c>
      <c r="C1014"/>
      <c r="D1014" s="25" t="s">
        <v>7252</v>
      </c>
      <c r="E1014" s="25"/>
      <c r="F1014" s="25" t="s">
        <v>7288</v>
      </c>
      <c r="G1014" s="25" t="s">
        <v>24057</v>
      </c>
      <c r="H1014" s="25" t="s">
        <v>8533</v>
      </c>
      <c r="I1014" s="25" t="s">
        <v>24070</v>
      </c>
      <c r="J1014" s="19">
        <v>44651</v>
      </c>
      <c r="K1014" s="19"/>
      <c r="L1014" s="54">
        <v>6738.79</v>
      </c>
      <c r="M1014" s="25" t="s">
        <v>7230</v>
      </c>
      <c r="N1014" s="25" t="s">
        <v>24060</v>
      </c>
      <c r="O1014" s="25"/>
      <c r="P1014" s="25" t="s">
        <v>26199</v>
      </c>
    </row>
    <row r="1015" spans="1:16" ht="15">
      <c r="A1015" s="25" t="s">
        <v>26200</v>
      </c>
      <c r="B1015" s="25" t="s">
        <v>26200</v>
      </c>
      <c r="C1015"/>
      <c r="D1015" s="25" t="s">
        <v>7269</v>
      </c>
      <c r="E1015" s="25"/>
      <c r="F1015" s="25" t="s">
        <v>7288</v>
      </c>
      <c r="G1015" s="25" t="s">
        <v>24057</v>
      </c>
      <c r="H1015" s="25" t="s">
        <v>8140</v>
      </c>
      <c r="I1015" s="25" t="s">
        <v>24181</v>
      </c>
      <c r="J1015" s="19">
        <v>44651</v>
      </c>
      <c r="K1015" s="19"/>
      <c r="L1015" s="54">
        <v>24585</v>
      </c>
      <c r="M1015" s="25" t="s">
        <v>7230</v>
      </c>
      <c r="N1015" s="25" t="s">
        <v>24060</v>
      </c>
      <c r="O1015" s="25"/>
      <c r="P1015" s="25" t="s">
        <v>26201</v>
      </c>
    </row>
    <row r="1016" spans="1:16" ht="15">
      <c r="A1016" s="25" t="s">
        <v>26202</v>
      </c>
      <c r="B1016" s="25" t="s">
        <v>26202</v>
      </c>
      <c r="C1016"/>
      <c r="D1016" s="25" t="s">
        <v>7261</v>
      </c>
      <c r="E1016" s="25"/>
      <c r="F1016" s="25" t="s">
        <v>7288</v>
      </c>
      <c r="G1016" s="25" t="s">
        <v>24630</v>
      </c>
      <c r="H1016" s="25" t="s">
        <v>8591</v>
      </c>
      <c r="I1016" s="25" t="s">
        <v>24631</v>
      </c>
      <c r="J1016" s="19">
        <v>44651</v>
      </c>
      <c r="K1016" s="19"/>
      <c r="L1016" s="54">
        <v>220810</v>
      </c>
      <c r="M1016" s="25" t="s">
        <v>7230</v>
      </c>
      <c r="N1016" s="25" t="s">
        <v>24060</v>
      </c>
      <c r="O1016" s="25"/>
      <c r="P1016" s="25" t="s">
        <v>26203</v>
      </c>
    </row>
    <row r="1017" spans="1:16" ht="15">
      <c r="A1017" s="25" t="s">
        <v>26204</v>
      </c>
      <c r="B1017" s="25" t="s">
        <v>26204</v>
      </c>
      <c r="C1017"/>
      <c r="D1017" s="25" t="s">
        <v>7261</v>
      </c>
      <c r="E1017" s="25"/>
      <c r="F1017" s="25" t="s">
        <v>7288</v>
      </c>
      <c r="G1017" s="25" t="s">
        <v>24057</v>
      </c>
      <c r="H1017" s="25" t="s">
        <v>10675</v>
      </c>
      <c r="I1017" s="25" t="s">
        <v>24558</v>
      </c>
      <c r="J1017" s="19">
        <v>44650</v>
      </c>
      <c r="K1017" s="19"/>
      <c r="L1017" s="54">
        <v>834</v>
      </c>
      <c r="M1017" s="25" t="s">
        <v>7230</v>
      </c>
      <c r="N1017" s="25" t="s">
        <v>24060</v>
      </c>
      <c r="O1017" s="25"/>
      <c r="P1017" s="25" t="s">
        <v>26205</v>
      </c>
    </row>
    <row r="1018" spans="1:16" ht="15">
      <c r="A1018" s="25" t="s">
        <v>26206</v>
      </c>
      <c r="B1018" s="25" t="s">
        <v>26206</v>
      </c>
      <c r="C1018"/>
      <c r="D1018" s="25" t="s">
        <v>9293</v>
      </c>
      <c r="E1018" s="25"/>
      <c r="F1018" s="25" t="s">
        <v>7288</v>
      </c>
      <c r="G1018" s="25" t="s">
        <v>24057</v>
      </c>
      <c r="H1018" s="25" t="s">
        <v>7500</v>
      </c>
      <c r="I1018" s="25" t="s">
        <v>24221</v>
      </c>
      <c r="J1018" s="19">
        <v>44650</v>
      </c>
      <c r="K1018" s="19"/>
      <c r="L1018" s="54">
        <v>14155</v>
      </c>
      <c r="M1018" s="25" t="s">
        <v>7230</v>
      </c>
      <c r="N1018" s="25" t="s">
        <v>24060</v>
      </c>
      <c r="O1018" s="25"/>
      <c r="P1018" s="25" t="s">
        <v>26207</v>
      </c>
    </row>
    <row r="1019" spans="1:16" ht="15">
      <c r="A1019" s="25" t="s">
        <v>26208</v>
      </c>
      <c r="B1019" s="25" t="s">
        <v>26208</v>
      </c>
      <c r="C1019"/>
      <c r="D1019" s="25" t="s">
        <v>8607</v>
      </c>
      <c r="E1019" s="25"/>
      <c r="F1019" s="25" t="s">
        <v>7288</v>
      </c>
      <c r="G1019" s="25" t="s">
        <v>24057</v>
      </c>
      <c r="H1019" s="25" t="s">
        <v>10746</v>
      </c>
      <c r="I1019" s="25" t="s">
        <v>24070</v>
      </c>
      <c r="J1019" s="19">
        <v>44651</v>
      </c>
      <c r="K1019" s="19"/>
      <c r="L1019" s="54">
        <v>3184.4</v>
      </c>
      <c r="M1019" s="25" t="s">
        <v>7230</v>
      </c>
      <c r="N1019" s="25" t="s">
        <v>24060</v>
      </c>
      <c r="O1019" s="25"/>
      <c r="P1019" s="25" t="s">
        <v>26209</v>
      </c>
    </row>
    <row r="1020" spans="1:16" ht="15">
      <c r="A1020" s="25" t="s">
        <v>26210</v>
      </c>
      <c r="B1020" s="25" t="s">
        <v>26210</v>
      </c>
      <c r="C1020"/>
      <c r="D1020" s="25" t="s">
        <v>7261</v>
      </c>
      <c r="E1020" s="25"/>
      <c r="F1020" s="25" t="s">
        <v>7288</v>
      </c>
      <c r="G1020" s="25" t="s">
        <v>24057</v>
      </c>
      <c r="H1020" s="25" t="s">
        <v>8188</v>
      </c>
      <c r="I1020" s="25" t="s">
        <v>24275</v>
      </c>
      <c r="J1020" s="19">
        <v>44651</v>
      </c>
      <c r="K1020" s="19"/>
      <c r="L1020" s="54">
        <v>7346.3</v>
      </c>
      <c r="M1020" s="25" t="s">
        <v>7230</v>
      </c>
      <c r="N1020" s="25" t="s">
        <v>24060</v>
      </c>
      <c r="O1020" s="25"/>
      <c r="P1020" s="25" t="s">
        <v>26211</v>
      </c>
    </row>
    <row r="1021" spans="1:16" ht="15">
      <c r="A1021" s="25" t="s">
        <v>26212</v>
      </c>
      <c r="B1021" s="25" t="s">
        <v>26212</v>
      </c>
      <c r="C1021"/>
      <c r="D1021" s="25" t="s">
        <v>7261</v>
      </c>
      <c r="E1021" s="25"/>
      <c r="F1021" s="25" t="s">
        <v>7288</v>
      </c>
      <c r="G1021" s="25" t="s">
        <v>24057</v>
      </c>
      <c r="H1021" s="25" t="s">
        <v>8479</v>
      </c>
      <c r="I1021" s="25" t="s">
        <v>24070</v>
      </c>
      <c r="J1021" s="19">
        <v>44651</v>
      </c>
      <c r="K1021" s="19"/>
      <c r="L1021" s="54">
        <v>9768.49</v>
      </c>
      <c r="M1021" s="25" t="s">
        <v>7230</v>
      </c>
      <c r="N1021" s="25" t="s">
        <v>24060</v>
      </c>
      <c r="O1021" s="25"/>
      <c r="P1021" s="25" t="s">
        <v>26213</v>
      </c>
    </row>
    <row r="1022" spans="1:16" ht="15">
      <c r="A1022" s="25" t="s">
        <v>26214</v>
      </c>
      <c r="B1022" s="25" t="s">
        <v>26214</v>
      </c>
      <c r="C1022"/>
      <c r="D1022" s="25" t="s">
        <v>7252</v>
      </c>
      <c r="E1022" s="25"/>
      <c r="F1022" s="25" t="s">
        <v>7288</v>
      </c>
      <c r="G1022" s="25" t="s">
        <v>24057</v>
      </c>
      <c r="H1022" s="25" t="s">
        <v>8553</v>
      </c>
      <c r="I1022" s="25" t="s">
        <v>24070</v>
      </c>
      <c r="J1022" s="19">
        <v>44651</v>
      </c>
      <c r="K1022" s="19"/>
      <c r="L1022" s="54">
        <v>6951.05</v>
      </c>
      <c r="M1022" s="25" t="s">
        <v>7230</v>
      </c>
      <c r="N1022" s="25" t="s">
        <v>24060</v>
      </c>
      <c r="O1022" s="25"/>
      <c r="P1022" s="25" t="s">
        <v>26215</v>
      </c>
    </row>
    <row r="1023" spans="1:16" ht="15">
      <c r="A1023" s="25" t="s">
        <v>26216</v>
      </c>
      <c r="B1023" s="25" t="s">
        <v>26216</v>
      </c>
      <c r="C1023"/>
      <c r="D1023" s="25" t="s">
        <v>7252</v>
      </c>
      <c r="E1023" s="25"/>
      <c r="F1023" s="25" t="s">
        <v>7288</v>
      </c>
      <c r="G1023" s="25" t="s">
        <v>24057</v>
      </c>
      <c r="H1023" s="25" t="s">
        <v>7500</v>
      </c>
      <c r="I1023" s="25" t="s">
        <v>24301</v>
      </c>
      <c r="J1023" s="19">
        <v>44651</v>
      </c>
      <c r="K1023" s="19"/>
      <c r="L1023" s="54">
        <v>24255.03</v>
      </c>
      <c r="M1023" s="25" t="s">
        <v>7230</v>
      </c>
      <c r="N1023" s="25" t="s">
        <v>24060</v>
      </c>
      <c r="O1023" s="25"/>
      <c r="P1023" s="25"/>
    </row>
    <row r="1024" spans="1:16" ht="15">
      <c r="A1024" s="25" t="s">
        <v>26217</v>
      </c>
      <c r="B1024" s="25" t="s">
        <v>26217</v>
      </c>
      <c r="C1024"/>
      <c r="D1024" s="25" t="s">
        <v>8607</v>
      </c>
      <c r="E1024" s="25"/>
      <c r="F1024" s="25" t="s">
        <v>7288</v>
      </c>
      <c r="G1024" s="25" t="s">
        <v>24630</v>
      </c>
      <c r="H1024" s="25" t="s">
        <v>8591</v>
      </c>
      <c r="I1024" s="25" t="s">
        <v>24631</v>
      </c>
      <c r="J1024" s="19">
        <v>44651</v>
      </c>
      <c r="K1024" s="19"/>
      <c r="L1024" s="54">
        <v>44020</v>
      </c>
      <c r="M1024" s="25" t="s">
        <v>7230</v>
      </c>
      <c r="N1024" s="25" t="s">
        <v>24060</v>
      </c>
      <c r="O1024" s="25"/>
      <c r="P1024" s="25" t="s">
        <v>26218</v>
      </c>
    </row>
    <row r="1025" spans="1:16" ht="15">
      <c r="A1025" s="25" t="s">
        <v>26219</v>
      </c>
      <c r="B1025" s="25" t="s">
        <v>26219</v>
      </c>
      <c r="C1025"/>
      <c r="D1025" s="25" t="s">
        <v>7261</v>
      </c>
      <c r="E1025" s="25"/>
      <c r="F1025" s="25" t="s">
        <v>7288</v>
      </c>
      <c r="G1025" s="25" t="s">
        <v>24057</v>
      </c>
      <c r="H1025" s="25" t="s">
        <v>8200</v>
      </c>
      <c r="I1025" s="25" t="s">
        <v>24075</v>
      </c>
      <c r="J1025" s="19">
        <v>44651</v>
      </c>
      <c r="K1025" s="19"/>
      <c r="L1025" s="54">
        <v>1345</v>
      </c>
      <c r="M1025" s="25" t="s">
        <v>7230</v>
      </c>
      <c r="N1025" s="25" t="s">
        <v>24060</v>
      </c>
      <c r="O1025" s="25"/>
      <c r="P1025" s="25" t="s">
        <v>26220</v>
      </c>
    </row>
    <row r="1026" spans="1:16" ht="15">
      <c r="A1026" s="25" t="s">
        <v>26221</v>
      </c>
      <c r="B1026" s="25" t="s">
        <v>26221</v>
      </c>
      <c r="C1026"/>
      <c r="D1026" s="25" t="s">
        <v>7261</v>
      </c>
      <c r="E1026" s="25"/>
      <c r="F1026" s="25" t="s">
        <v>7288</v>
      </c>
      <c r="G1026" s="25" t="s">
        <v>24057</v>
      </c>
      <c r="H1026" s="25" t="s">
        <v>7419</v>
      </c>
      <c r="I1026" s="25" t="s">
        <v>24070</v>
      </c>
      <c r="J1026" s="19">
        <v>44651</v>
      </c>
      <c r="K1026" s="19"/>
      <c r="L1026" s="54">
        <v>6022.11</v>
      </c>
      <c r="M1026" s="25" t="s">
        <v>7230</v>
      </c>
      <c r="N1026" s="25" t="s">
        <v>24060</v>
      </c>
      <c r="O1026" s="25"/>
      <c r="P1026" s="25" t="s">
        <v>26222</v>
      </c>
    </row>
    <row r="1027" spans="1:16" ht="15">
      <c r="A1027" s="25" t="s">
        <v>26223</v>
      </c>
      <c r="B1027" s="25" t="s">
        <v>26223</v>
      </c>
      <c r="C1027"/>
      <c r="D1027" s="25" t="s">
        <v>7261</v>
      </c>
      <c r="E1027" s="25"/>
      <c r="F1027" s="25" t="s">
        <v>7288</v>
      </c>
      <c r="G1027" s="25" t="s">
        <v>24057</v>
      </c>
      <c r="H1027" s="25" t="s">
        <v>8229</v>
      </c>
      <c r="I1027" s="25" t="s">
        <v>24070</v>
      </c>
      <c r="J1027" s="19">
        <v>44651</v>
      </c>
      <c r="K1027" s="19"/>
      <c r="L1027" s="54">
        <v>10750.15</v>
      </c>
      <c r="M1027" s="25" t="s">
        <v>7230</v>
      </c>
      <c r="N1027" s="25" t="s">
        <v>24060</v>
      </c>
      <c r="O1027" s="25"/>
      <c r="P1027" s="25" t="s">
        <v>26224</v>
      </c>
    </row>
    <row r="1028" spans="1:16" ht="15">
      <c r="A1028" s="25" t="s">
        <v>26225</v>
      </c>
      <c r="B1028" s="25" t="s">
        <v>26225</v>
      </c>
      <c r="C1028"/>
      <c r="D1028" s="25" t="s">
        <v>7261</v>
      </c>
      <c r="E1028" s="25"/>
      <c r="F1028" s="25" t="s">
        <v>7288</v>
      </c>
      <c r="G1028" s="25" t="s">
        <v>24057</v>
      </c>
      <c r="H1028" s="25" t="s">
        <v>8229</v>
      </c>
      <c r="I1028" s="25" t="s">
        <v>24070</v>
      </c>
      <c r="J1028" s="19">
        <v>44651</v>
      </c>
      <c r="K1028" s="19"/>
      <c r="L1028" s="54">
        <v>6734.87</v>
      </c>
      <c r="M1028" s="25" t="s">
        <v>7230</v>
      </c>
      <c r="N1028" s="25" t="s">
        <v>24060</v>
      </c>
      <c r="O1028" s="25"/>
      <c r="P1028" s="25"/>
    </row>
    <row r="1029" spans="1:16" ht="15">
      <c r="A1029" s="25" t="s">
        <v>26226</v>
      </c>
      <c r="B1029" s="25" t="s">
        <v>26226</v>
      </c>
      <c r="C1029"/>
      <c r="D1029" s="25" t="s">
        <v>7261</v>
      </c>
      <c r="E1029" s="25"/>
      <c r="F1029" s="25" t="s">
        <v>7288</v>
      </c>
      <c r="G1029" s="25" t="s">
        <v>24057</v>
      </c>
      <c r="H1029" s="25" t="s">
        <v>7576</v>
      </c>
      <c r="I1029" s="25" t="s">
        <v>24181</v>
      </c>
      <c r="J1029" s="19">
        <v>44651</v>
      </c>
      <c r="K1029" s="19"/>
      <c r="L1029" s="54">
        <v>18597.37</v>
      </c>
      <c r="M1029" s="25" t="s">
        <v>7230</v>
      </c>
      <c r="N1029" s="25" t="s">
        <v>24060</v>
      </c>
      <c r="O1029" s="25"/>
      <c r="P1029" s="25" t="s">
        <v>26227</v>
      </c>
    </row>
    <row r="1030" spans="1:16" ht="15">
      <c r="A1030" s="25" t="s">
        <v>26228</v>
      </c>
      <c r="B1030" s="25" t="s">
        <v>26228</v>
      </c>
      <c r="C1030"/>
      <c r="D1030" s="25" t="s">
        <v>7252</v>
      </c>
      <c r="E1030" s="25"/>
      <c r="F1030" s="25" t="s">
        <v>7288</v>
      </c>
      <c r="G1030" s="25" t="s">
        <v>24057</v>
      </c>
      <c r="H1030" s="25" t="s">
        <v>7576</v>
      </c>
      <c r="I1030" s="25" t="s">
        <v>24705</v>
      </c>
      <c r="J1030" s="19">
        <v>44651</v>
      </c>
      <c r="K1030" s="19"/>
      <c r="L1030" s="54">
        <v>6762.48</v>
      </c>
      <c r="M1030" s="25" t="s">
        <v>7230</v>
      </c>
      <c r="N1030" s="25" t="s">
        <v>24060</v>
      </c>
      <c r="O1030" s="25"/>
      <c r="P1030" s="25" t="s">
        <v>26229</v>
      </c>
    </row>
    <row r="1031" spans="1:16" ht="15">
      <c r="A1031" s="25" t="s">
        <v>26230</v>
      </c>
      <c r="B1031" s="25" t="s">
        <v>26230</v>
      </c>
      <c r="C1031"/>
      <c r="D1031" s="25" t="s">
        <v>7261</v>
      </c>
      <c r="E1031" s="25"/>
      <c r="F1031" s="25" t="s">
        <v>7288</v>
      </c>
      <c r="G1031" s="25" t="s">
        <v>24057</v>
      </c>
      <c r="H1031" s="25" t="s">
        <v>8229</v>
      </c>
      <c r="I1031" s="25" t="s">
        <v>24070</v>
      </c>
      <c r="J1031" s="19">
        <v>44651</v>
      </c>
      <c r="K1031" s="19"/>
      <c r="L1031" s="54">
        <v>7456.76</v>
      </c>
      <c r="M1031" s="25" t="s">
        <v>7230</v>
      </c>
      <c r="N1031" s="25" t="s">
        <v>24060</v>
      </c>
      <c r="O1031" s="25"/>
      <c r="P1031" s="25" t="s">
        <v>26231</v>
      </c>
    </row>
    <row r="1032" spans="1:16" ht="15">
      <c r="A1032" s="25" t="s">
        <v>26232</v>
      </c>
      <c r="B1032" s="25" t="s">
        <v>26232</v>
      </c>
      <c r="C1032"/>
      <c r="D1032" s="25" t="s">
        <v>7261</v>
      </c>
      <c r="E1032" s="25"/>
      <c r="F1032" s="25" t="s">
        <v>7288</v>
      </c>
      <c r="G1032" s="25" t="s">
        <v>24057</v>
      </c>
      <c r="H1032" s="25" t="s">
        <v>8229</v>
      </c>
      <c r="I1032" s="25" t="s">
        <v>24070</v>
      </c>
      <c r="J1032" s="19">
        <v>44651</v>
      </c>
      <c r="K1032" s="19"/>
      <c r="L1032" s="54">
        <v>8907.2900000000009</v>
      </c>
      <c r="M1032" s="25" t="s">
        <v>7230</v>
      </c>
      <c r="N1032" s="25" t="s">
        <v>24060</v>
      </c>
      <c r="O1032" s="25"/>
      <c r="P1032" s="25" t="s">
        <v>26233</v>
      </c>
    </row>
    <row r="1033" spans="1:16" ht="15">
      <c r="A1033" s="25" t="s">
        <v>26234</v>
      </c>
      <c r="B1033" s="25" t="s">
        <v>26234</v>
      </c>
      <c r="C1033"/>
      <c r="D1033" s="25" t="s">
        <v>7261</v>
      </c>
      <c r="E1033" s="25"/>
      <c r="F1033" s="25" t="s">
        <v>7288</v>
      </c>
      <c r="G1033" s="25" t="s">
        <v>24057</v>
      </c>
      <c r="H1033" s="25" t="s">
        <v>8229</v>
      </c>
      <c r="I1033" s="25" t="s">
        <v>24070</v>
      </c>
      <c r="J1033" s="19">
        <v>44651</v>
      </c>
      <c r="K1033" s="19"/>
      <c r="L1033" s="54">
        <v>12289.35</v>
      </c>
      <c r="M1033" s="25" t="s">
        <v>7230</v>
      </c>
      <c r="N1033" s="25" t="s">
        <v>24060</v>
      </c>
      <c r="O1033" s="25"/>
      <c r="P1033" s="25" t="s">
        <v>26235</v>
      </c>
    </row>
    <row r="1034" spans="1:16" ht="15">
      <c r="A1034" s="25" t="s">
        <v>26236</v>
      </c>
      <c r="B1034" s="25" t="s">
        <v>26236</v>
      </c>
      <c r="C1034"/>
      <c r="D1034" s="25" t="s">
        <v>7261</v>
      </c>
      <c r="E1034" s="25"/>
      <c r="F1034" s="25" t="s">
        <v>7288</v>
      </c>
      <c r="G1034" s="25" t="s">
        <v>24057</v>
      </c>
      <c r="H1034" s="25" t="s">
        <v>8229</v>
      </c>
      <c r="I1034" s="25" t="s">
        <v>24070</v>
      </c>
      <c r="J1034" s="19">
        <v>44651</v>
      </c>
      <c r="K1034" s="19"/>
      <c r="L1034" s="54">
        <v>8155.18</v>
      </c>
      <c r="M1034" s="25" t="s">
        <v>7230</v>
      </c>
      <c r="N1034" s="25" t="s">
        <v>24060</v>
      </c>
      <c r="O1034" s="25"/>
      <c r="P1034" s="25" t="s">
        <v>26237</v>
      </c>
    </row>
    <row r="1035" spans="1:16" ht="15">
      <c r="A1035" s="25" t="s">
        <v>26238</v>
      </c>
      <c r="B1035" s="25" t="s">
        <v>26238</v>
      </c>
      <c r="C1035"/>
      <c r="D1035" s="25" t="s">
        <v>7269</v>
      </c>
      <c r="E1035" s="25"/>
      <c r="F1035" s="25" t="s">
        <v>7288</v>
      </c>
      <c r="G1035" s="25" t="s">
        <v>24057</v>
      </c>
      <c r="H1035" s="25" t="s">
        <v>8577</v>
      </c>
      <c r="I1035" s="25" t="s">
        <v>24082</v>
      </c>
      <c r="J1035" s="19">
        <v>44652</v>
      </c>
      <c r="K1035" s="19"/>
      <c r="L1035" s="54">
        <v>22521</v>
      </c>
      <c r="M1035" s="25" t="s">
        <v>7230</v>
      </c>
      <c r="N1035" s="25" t="s">
        <v>24060</v>
      </c>
      <c r="O1035" s="25"/>
      <c r="P1035" s="25" t="s">
        <v>26239</v>
      </c>
    </row>
    <row r="1036" spans="1:16" ht="15">
      <c r="A1036" s="25" t="s">
        <v>26240</v>
      </c>
      <c r="B1036" s="25" t="s">
        <v>26240</v>
      </c>
      <c r="C1036"/>
      <c r="D1036" s="25" t="s">
        <v>7261</v>
      </c>
      <c r="E1036" s="25"/>
      <c r="F1036" s="25" t="s">
        <v>7288</v>
      </c>
      <c r="G1036" s="25" t="s">
        <v>24057</v>
      </c>
      <c r="H1036" s="25" t="s">
        <v>8110</v>
      </c>
      <c r="I1036" s="25" t="s">
        <v>24075</v>
      </c>
      <c r="J1036" s="19">
        <v>44652</v>
      </c>
      <c r="K1036" s="19"/>
      <c r="L1036" s="54">
        <v>3089.38</v>
      </c>
      <c r="M1036" s="25" t="s">
        <v>7230</v>
      </c>
      <c r="N1036" s="25" t="s">
        <v>24060</v>
      </c>
      <c r="O1036" s="25"/>
      <c r="P1036" s="25" t="s">
        <v>26241</v>
      </c>
    </row>
    <row r="1037" spans="1:16" ht="15">
      <c r="A1037" s="25" t="s">
        <v>26242</v>
      </c>
      <c r="B1037" s="25" t="s">
        <v>26242</v>
      </c>
      <c r="C1037"/>
      <c r="D1037" s="25" t="s">
        <v>7261</v>
      </c>
      <c r="E1037" s="25"/>
      <c r="F1037" s="25" t="s">
        <v>7288</v>
      </c>
      <c r="G1037" s="25" t="s">
        <v>24057</v>
      </c>
      <c r="H1037" s="25" t="s">
        <v>8110</v>
      </c>
      <c r="I1037" s="25" t="s">
        <v>24075</v>
      </c>
      <c r="J1037" s="19">
        <v>44652</v>
      </c>
      <c r="K1037" s="19"/>
      <c r="L1037" s="54">
        <v>2588</v>
      </c>
      <c r="M1037" s="25" t="s">
        <v>7230</v>
      </c>
      <c r="N1037" s="25" t="s">
        <v>24060</v>
      </c>
      <c r="O1037" s="25"/>
      <c r="P1037" s="25" t="s">
        <v>26243</v>
      </c>
    </row>
    <row r="1038" spans="1:16" ht="15">
      <c r="A1038" s="25" t="s">
        <v>26244</v>
      </c>
      <c r="B1038" s="25" t="s">
        <v>26244</v>
      </c>
      <c r="C1038"/>
      <c r="D1038" s="25" t="s">
        <v>7252</v>
      </c>
      <c r="E1038" s="25"/>
      <c r="F1038" s="25" t="s">
        <v>7288</v>
      </c>
      <c r="G1038" s="25" t="s">
        <v>24057</v>
      </c>
      <c r="H1038" s="25" t="s">
        <v>11666</v>
      </c>
      <c r="I1038" s="25" t="s">
        <v>24075</v>
      </c>
      <c r="J1038" s="19">
        <v>44652</v>
      </c>
      <c r="K1038" s="19"/>
      <c r="L1038" s="54">
        <v>2785</v>
      </c>
      <c r="M1038" s="25" t="s">
        <v>7230</v>
      </c>
      <c r="N1038" s="25" t="s">
        <v>24060</v>
      </c>
      <c r="O1038" s="25"/>
      <c r="P1038" s="25" t="s">
        <v>26245</v>
      </c>
    </row>
    <row r="1039" spans="1:16" ht="15">
      <c r="A1039" s="25" t="s">
        <v>26246</v>
      </c>
      <c r="B1039" s="25" t="s">
        <v>26246</v>
      </c>
      <c r="C1039"/>
      <c r="D1039" s="25" t="s">
        <v>7252</v>
      </c>
      <c r="E1039" s="25"/>
      <c r="F1039" s="25" t="s">
        <v>7288</v>
      </c>
      <c r="G1039" s="25" t="s">
        <v>24057</v>
      </c>
      <c r="H1039" s="25" t="s">
        <v>11639</v>
      </c>
      <c r="I1039" s="25" t="s">
        <v>24122</v>
      </c>
      <c r="J1039" s="19">
        <v>44652</v>
      </c>
      <c r="K1039" s="19"/>
      <c r="L1039" s="54">
        <v>1615.88</v>
      </c>
      <c r="M1039" s="25" t="s">
        <v>7230</v>
      </c>
      <c r="N1039" s="25" t="s">
        <v>24060</v>
      </c>
      <c r="O1039" s="25"/>
      <c r="P1039" s="25" t="s">
        <v>26247</v>
      </c>
    </row>
    <row r="1040" spans="1:16" ht="15">
      <c r="A1040" s="25" t="s">
        <v>26248</v>
      </c>
      <c r="B1040" s="25" t="s">
        <v>26248</v>
      </c>
      <c r="C1040"/>
      <c r="D1040" s="25" t="s">
        <v>7261</v>
      </c>
      <c r="E1040" s="25"/>
      <c r="F1040" s="25" t="s">
        <v>7288</v>
      </c>
      <c r="G1040" s="25" t="s">
        <v>24057</v>
      </c>
      <c r="H1040" s="25" t="s">
        <v>8110</v>
      </c>
      <c r="I1040" s="25" t="s">
        <v>24075</v>
      </c>
      <c r="J1040" s="19">
        <v>44652</v>
      </c>
      <c r="K1040" s="19"/>
      <c r="L1040" s="54">
        <v>3776.88</v>
      </c>
      <c r="M1040" s="25" t="s">
        <v>7230</v>
      </c>
      <c r="N1040" s="25" t="s">
        <v>24060</v>
      </c>
      <c r="O1040" s="25"/>
      <c r="P1040" s="25" t="s">
        <v>26249</v>
      </c>
    </row>
    <row r="1041" spans="1:16" ht="15">
      <c r="A1041" s="25" t="s">
        <v>26250</v>
      </c>
      <c r="B1041" s="25" t="s">
        <v>26250</v>
      </c>
      <c r="C1041"/>
      <c r="D1041" s="25" t="s">
        <v>7261</v>
      </c>
      <c r="E1041" s="25"/>
      <c r="F1041" s="25" t="s">
        <v>7288</v>
      </c>
      <c r="G1041" s="25" t="s">
        <v>24057</v>
      </c>
      <c r="H1041" s="25" t="s">
        <v>8110</v>
      </c>
      <c r="I1041" s="25" t="s">
        <v>24075</v>
      </c>
      <c r="J1041" s="19">
        <v>44652</v>
      </c>
      <c r="K1041" s="19"/>
      <c r="L1041" s="54">
        <v>1976.38</v>
      </c>
      <c r="M1041" s="25" t="s">
        <v>7230</v>
      </c>
      <c r="N1041" s="25" t="s">
        <v>24060</v>
      </c>
      <c r="O1041" s="25"/>
      <c r="P1041" s="25"/>
    </row>
    <row r="1042" spans="1:16" ht="15">
      <c r="A1042" s="25" t="s">
        <v>26251</v>
      </c>
      <c r="B1042" s="25" t="s">
        <v>26251</v>
      </c>
      <c r="C1042"/>
      <c r="D1042" s="25" t="s">
        <v>7261</v>
      </c>
      <c r="E1042" s="25"/>
      <c r="F1042" s="25" t="s">
        <v>7288</v>
      </c>
      <c r="G1042" s="25" t="s">
        <v>24057</v>
      </c>
      <c r="H1042" s="25" t="s">
        <v>7474</v>
      </c>
      <c r="I1042" s="25" t="s">
        <v>24082</v>
      </c>
      <c r="J1042" s="19">
        <v>44652</v>
      </c>
      <c r="K1042" s="19"/>
      <c r="L1042" s="54">
        <v>20162.89</v>
      </c>
      <c r="M1042" s="25" t="s">
        <v>7230</v>
      </c>
      <c r="N1042" s="25" t="s">
        <v>24060</v>
      </c>
      <c r="O1042" s="25"/>
      <c r="P1042" s="25" t="s">
        <v>26252</v>
      </c>
    </row>
    <row r="1043" spans="1:16" ht="15">
      <c r="A1043" s="25" t="s">
        <v>26253</v>
      </c>
      <c r="B1043" s="25" t="s">
        <v>26253</v>
      </c>
      <c r="C1043"/>
      <c r="D1043" s="25" t="s">
        <v>7261</v>
      </c>
      <c r="E1043" s="25"/>
      <c r="F1043" s="25" t="s">
        <v>7288</v>
      </c>
      <c r="G1043" s="25" t="s">
        <v>24057</v>
      </c>
      <c r="H1043" s="25" t="s">
        <v>10140</v>
      </c>
      <c r="I1043" s="25" t="s">
        <v>24143</v>
      </c>
      <c r="J1043" s="19">
        <v>44655</v>
      </c>
      <c r="K1043" s="19"/>
      <c r="L1043" s="54">
        <v>1325</v>
      </c>
      <c r="M1043" s="25" t="s">
        <v>7230</v>
      </c>
      <c r="N1043" s="25" t="s">
        <v>24060</v>
      </c>
      <c r="O1043" s="25"/>
      <c r="P1043" s="25" t="s">
        <v>26254</v>
      </c>
    </row>
    <row r="1044" spans="1:16" ht="15">
      <c r="A1044" s="25" t="s">
        <v>26255</v>
      </c>
      <c r="B1044" s="25" t="s">
        <v>26255</v>
      </c>
      <c r="C1044"/>
      <c r="D1044" s="25" t="s">
        <v>7261</v>
      </c>
      <c r="E1044" s="25"/>
      <c r="F1044" s="25" t="s">
        <v>7288</v>
      </c>
      <c r="G1044" s="25" t="s">
        <v>24057</v>
      </c>
      <c r="H1044" s="25" t="s">
        <v>8755</v>
      </c>
      <c r="I1044" s="25" t="s">
        <v>24082</v>
      </c>
      <c r="J1044" s="19">
        <v>44653</v>
      </c>
      <c r="K1044" s="19"/>
      <c r="L1044" s="54">
        <v>5570.27</v>
      </c>
      <c r="M1044" s="25" t="s">
        <v>7230</v>
      </c>
      <c r="N1044" s="25" t="s">
        <v>24060</v>
      </c>
      <c r="O1044" s="25"/>
      <c r="P1044" s="25" t="s">
        <v>26256</v>
      </c>
    </row>
    <row r="1045" spans="1:16" ht="15">
      <c r="A1045" s="25" t="s">
        <v>26257</v>
      </c>
      <c r="B1045" s="25" t="s">
        <v>26257</v>
      </c>
      <c r="C1045"/>
      <c r="D1045" s="25" t="s">
        <v>7478</v>
      </c>
      <c r="E1045" s="25"/>
      <c r="F1045" s="25" t="s">
        <v>24833</v>
      </c>
      <c r="G1045" s="25" t="s">
        <v>24057</v>
      </c>
      <c r="H1045" s="25" t="s">
        <v>8140</v>
      </c>
      <c r="I1045" s="25" t="s">
        <v>25942</v>
      </c>
      <c r="J1045" s="19">
        <v>44655</v>
      </c>
      <c r="K1045" s="19"/>
      <c r="L1045" s="54">
        <v>228173.79</v>
      </c>
      <c r="M1045" s="25" t="s">
        <v>7230</v>
      </c>
      <c r="N1045" s="25" t="s">
        <v>24060</v>
      </c>
      <c r="O1045" s="25"/>
      <c r="P1045" s="25"/>
    </row>
    <row r="1046" spans="1:16" ht="15">
      <c r="A1046" s="25" t="s">
        <v>26258</v>
      </c>
      <c r="B1046" s="25" t="s">
        <v>26258</v>
      </c>
      <c r="C1046"/>
      <c r="D1046" s="25" t="s">
        <v>8814</v>
      </c>
      <c r="E1046" s="25"/>
      <c r="F1046" s="25" t="s">
        <v>7288</v>
      </c>
      <c r="G1046" s="25" t="s">
        <v>24057</v>
      </c>
      <c r="H1046" s="25" t="s">
        <v>8443</v>
      </c>
      <c r="I1046" s="25" t="s">
        <v>24205</v>
      </c>
      <c r="J1046" s="19">
        <v>44655</v>
      </c>
      <c r="K1046" s="19"/>
      <c r="L1046" s="54">
        <v>2090</v>
      </c>
      <c r="M1046" s="25" t="s">
        <v>7230</v>
      </c>
      <c r="N1046" s="25" t="s">
        <v>24060</v>
      </c>
      <c r="O1046" s="25"/>
      <c r="P1046" s="25" t="s">
        <v>26259</v>
      </c>
    </row>
    <row r="1047" spans="1:16" ht="15">
      <c r="A1047" s="25" t="s">
        <v>26260</v>
      </c>
      <c r="B1047" s="25" t="s">
        <v>26260</v>
      </c>
      <c r="C1047"/>
      <c r="D1047" s="25" t="s">
        <v>7252</v>
      </c>
      <c r="E1047" s="25"/>
      <c r="F1047" s="25" t="s">
        <v>7288</v>
      </c>
      <c r="G1047" s="25" t="s">
        <v>24057</v>
      </c>
      <c r="H1047" s="25" t="s">
        <v>7526</v>
      </c>
      <c r="I1047" s="25" t="s">
        <v>24075</v>
      </c>
      <c r="J1047" s="19">
        <v>44656</v>
      </c>
      <c r="K1047" s="19"/>
      <c r="L1047" s="54">
        <v>1250</v>
      </c>
      <c r="M1047" s="25" t="s">
        <v>7230</v>
      </c>
      <c r="N1047" s="25" t="s">
        <v>24060</v>
      </c>
      <c r="O1047" s="25"/>
      <c r="P1047" s="25" t="s">
        <v>26261</v>
      </c>
    </row>
    <row r="1048" spans="1:16" ht="15">
      <c r="A1048" s="25" t="s">
        <v>26262</v>
      </c>
      <c r="B1048" s="25" t="s">
        <v>26262</v>
      </c>
      <c r="C1048"/>
      <c r="D1048" s="25" t="s">
        <v>7269</v>
      </c>
      <c r="E1048" s="25"/>
      <c r="F1048" s="25" t="s">
        <v>7288</v>
      </c>
      <c r="G1048" s="25" t="s">
        <v>24057</v>
      </c>
      <c r="H1048" s="25" t="s">
        <v>7492</v>
      </c>
      <c r="I1048" s="25" t="s">
        <v>26263</v>
      </c>
      <c r="J1048" s="19">
        <v>44655</v>
      </c>
      <c r="K1048" s="19"/>
      <c r="L1048" s="54">
        <v>8356.76</v>
      </c>
      <c r="M1048" s="25" t="s">
        <v>7230</v>
      </c>
      <c r="N1048" s="25" t="s">
        <v>24060</v>
      </c>
      <c r="O1048" s="25"/>
      <c r="P1048" s="25" t="s">
        <v>26264</v>
      </c>
    </row>
    <row r="1049" spans="1:16" ht="15">
      <c r="A1049" s="25" t="s">
        <v>26265</v>
      </c>
      <c r="B1049" s="25" t="s">
        <v>26265</v>
      </c>
      <c r="C1049"/>
      <c r="D1049" s="25" t="s">
        <v>10104</v>
      </c>
      <c r="E1049" s="25"/>
      <c r="F1049" s="25" t="s">
        <v>7288</v>
      </c>
      <c r="G1049" s="25" t="s">
        <v>24057</v>
      </c>
      <c r="H1049" s="25" t="s">
        <v>8140</v>
      </c>
      <c r="I1049" s="25" t="s">
        <v>25670</v>
      </c>
      <c r="J1049" s="19">
        <v>44656</v>
      </c>
      <c r="K1049" s="19"/>
      <c r="L1049" s="54">
        <v>6094.06</v>
      </c>
      <c r="M1049" s="25" t="s">
        <v>7230</v>
      </c>
      <c r="N1049" s="25" t="s">
        <v>24060</v>
      </c>
      <c r="O1049" s="25"/>
      <c r="P1049" s="25" t="s">
        <v>26266</v>
      </c>
    </row>
    <row r="1050" spans="1:16" ht="15">
      <c r="A1050" s="25" t="s">
        <v>26267</v>
      </c>
      <c r="B1050" s="25" t="s">
        <v>26267</v>
      </c>
      <c r="C1050"/>
      <c r="D1050" s="25" t="s">
        <v>7261</v>
      </c>
      <c r="E1050" s="25"/>
      <c r="F1050" s="25" t="s">
        <v>7288</v>
      </c>
      <c r="G1050" s="25" t="s">
        <v>24057</v>
      </c>
      <c r="H1050" s="25" t="s">
        <v>7500</v>
      </c>
      <c r="I1050" s="25" t="s">
        <v>24301</v>
      </c>
      <c r="J1050" s="19">
        <v>44656</v>
      </c>
      <c r="K1050" s="19"/>
      <c r="L1050" s="54">
        <v>3095.29</v>
      </c>
      <c r="M1050" s="25" t="s">
        <v>7230</v>
      </c>
      <c r="N1050" s="25" t="s">
        <v>24060</v>
      </c>
      <c r="O1050" s="25"/>
      <c r="P1050" s="25" t="s">
        <v>26268</v>
      </c>
    </row>
    <row r="1051" spans="1:16" ht="15">
      <c r="A1051" s="25" t="s">
        <v>26269</v>
      </c>
      <c r="B1051" s="25" t="s">
        <v>26269</v>
      </c>
      <c r="C1051"/>
      <c r="D1051" s="25" t="s">
        <v>7478</v>
      </c>
      <c r="E1051" s="25"/>
      <c r="F1051" s="25" t="s">
        <v>7288</v>
      </c>
      <c r="G1051" s="25" t="s">
        <v>24057</v>
      </c>
      <c r="H1051" s="25" t="s">
        <v>7492</v>
      </c>
      <c r="I1051" s="25" t="s">
        <v>24181</v>
      </c>
      <c r="J1051" s="19">
        <v>44656</v>
      </c>
      <c r="K1051" s="19"/>
      <c r="L1051" s="54">
        <v>3593.38</v>
      </c>
      <c r="M1051" s="25" t="s">
        <v>7230</v>
      </c>
      <c r="N1051" s="25" t="s">
        <v>24060</v>
      </c>
      <c r="O1051" s="25"/>
      <c r="P1051" s="25" t="s">
        <v>26270</v>
      </c>
    </row>
    <row r="1052" spans="1:16" ht="15">
      <c r="A1052" s="25" t="s">
        <v>26271</v>
      </c>
      <c r="B1052" s="25" t="s">
        <v>26271</v>
      </c>
      <c r="C1052"/>
      <c r="D1052" s="25" t="s">
        <v>7269</v>
      </c>
      <c r="E1052" s="25"/>
      <c r="F1052" s="25" t="s">
        <v>7288</v>
      </c>
      <c r="G1052" s="25" t="s">
        <v>24868</v>
      </c>
      <c r="H1052" s="25" t="s">
        <v>7500</v>
      </c>
      <c r="I1052" s="25" t="s">
        <v>26272</v>
      </c>
      <c r="J1052" s="19">
        <v>44656</v>
      </c>
      <c r="K1052" s="19"/>
      <c r="L1052" s="54">
        <v>11657.71</v>
      </c>
      <c r="M1052" s="25" t="s">
        <v>7230</v>
      </c>
      <c r="N1052" s="25" t="s">
        <v>24060</v>
      </c>
      <c r="O1052" s="25"/>
      <c r="P1052" s="25" t="s">
        <v>26273</v>
      </c>
    </row>
    <row r="1053" spans="1:16" ht="15">
      <c r="A1053" s="25" t="s">
        <v>26274</v>
      </c>
      <c r="B1053" s="25" t="s">
        <v>26274</v>
      </c>
      <c r="C1053"/>
      <c r="D1053" s="25" t="s">
        <v>7269</v>
      </c>
      <c r="E1053" s="25"/>
      <c r="F1053" s="25" t="s">
        <v>7288</v>
      </c>
      <c r="G1053" s="25" t="s">
        <v>24057</v>
      </c>
      <c r="H1053" s="25" t="s">
        <v>7500</v>
      </c>
      <c r="I1053" s="25" t="s">
        <v>24169</v>
      </c>
      <c r="J1053" s="19">
        <v>44656</v>
      </c>
      <c r="K1053" s="19"/>
      <c r="L1053" s="54">
        <v>9350</v>
      </c>
      <c r="M1053" s="25" t="s">
        <v>7230</v>
      </c>
      <c r="N1053" s="25" t="s">
        <v>24060</v>
      </c>
      <c r="O1053" s="25"/>
      <c r="P1053" s="25" t="s">
        <v>26275</v>
      </c>
    </row>
    <row r="1054" spans="1:16" ht="15">
      <c r="A1054" s="25" t="s">
        <v>26276</v>
      </c>
      <c r="B1054" s="25" t="s">
        <v>26276</v>
      </c>
      <c r="C1054"/>
      <c r="D1054" s="25" t="s">
        <v>7478</v>
      </c>
      <c r="E1054" s="25"/>
      <c r="F1054" s="25" t="s">
        <v>7288</v>
      </c>
      <c r="G1054" s="25" t="s">
        <v>24057</v>
      </c>
      <c r="H1054" s="25" t="s">
        <v>7500</v>
      </c>
      <c r="I1054" s="25" t="s">
        <v>26277</v>
      </c>
      <c r="J1054" s="19">
        <v>44656</v>
      </c>
      <c r="K1054" s="19"/>
      <c r="L1054" s="54">
        <v>14640</v>
      </c>
      <c r="M1054" s="25" t="s">
        <v>7230</v>
      </c>
      <c r="N1054" s="25" t="s">
        <v>24060</v>
      </c>
      <c r="O1054" s="25"/>
      <c r="P1054" s="25" t="s">
        <v>26278</v>
      </c>
    </row>
    <row r="1055" spans="1:16" ht="15">
      <c r="A1055" s="25" t="s">
        <v>26279</v>
      </c>
      <c r="B1055" s="25" t="s">
        <v>26279</v>
      </c>
      <c r="C1055"/>
      <c r="D1055" s="25" t="s">
        <v>7269</v>
      </c>
      <c r="E1055" s="25"/>
      <c r="F1055" s="25" t="s">
        <v>7288</v>
      </c>
      <c r="G1055" s="25" t="s">
        <v>24057</v>
      </c>
      <c r="H1055" s="25" t="s">
        <v>7500</v>
      </c>
      <c r="I1055" s="25" t="s">
        <v>24390</v>
      </c>
      <c r="J1055" s="19">
        <v>44656</v>
      </c>
      <c r="K1055" s="19"/>
      <c r="L1055" s="54">
        <v>11386</v>
      </c>
      <c r="M1055" s="25" t="s">
        <v>7230</v>
      </c>
      <c r="N1055" s="25" t="s">
        <v>24060</v>
      </c>
      <c r="O1055" s="25"/>
      <c r="P1055" s="25" t="s">
        <v>26280</v>
      </c>
    </row>
    <row r="1056" spans="1:16" ht="15">
      <c r="A1056" s="25" t="s">
        <v>26281</v>
      </c>
      <c r="B1056" s="25" t="s">
        <v>26281</v>
      </c>
      <c r="C1056"/>
      <c r="D1056" s="25" t="s">
        <v>7269</v>
      </c>
      <c r="E1056" s="25"/>
      <c r="F1056" s="25" t="s">
        <v>7288</v>
      </c>
      <c r="G1056" s="25" t="s">
        <v>24057</v>
      </c>
      <c r="H1056" s="25" t="s">
        <v>7500</v>
      </c>
      <c r="I1056" s="25" t="s">
        <v>24301</v>
      </c>
      <c r="J1056" s="19">
        <v>44656</v>
      </c>
      <c r="K1056" s="19"/>
      <c r="L1056" s="54">
        <v>8622.1</v>
      </c>
      <c r="M1056" s="25" t="s">
        <v>7230</v>
      </c>
      <c r="N1056" s="25" t="s">
        <v>24060</v>
      </c>
      <c r="O1056" s="25"/>
      <c r="P1056" s="25" t="s">
        <v>26282</v>
      </c>
    </row>
    <row r="1057" spans="1:16" ht="15">
      <c r="A1057" s="25" t="s">
        <v>26283</v>
      </c>
      <c r="B1057" s="25" t="s">
        <v>26283</v>
      </c>
      <c r="C1057"/>
      <c r="D1057" s="25" t="s">
        <v>7261</v>
      </c>
      <c r="E1057" s="25"/>
      <c r="F1057" s="25" t="s">
        <v>7288</v>
      </c>
      <c r="G1057" s="25" t="s">
        <v>24057</v>
      </c>
      <c r="H1057" s="25" t="s">
        <v>8110</v>
      </c>
      <c r="I1057" s="25" t="s">
        <v>24075</v>
      </c>
      <c r="J1057" s="19">
        <v>44656</v>
      </c>
      <c r="K1057" s="19"/>
      <c r="L1057" s="54">
        <v>3124.38</v>
      </c>
      <c r="M1057" s="25" t="s">
        <v>7230</v>
      </c>
      <c r="N1057" s="25" t="s">
        <v>24060</v>
      </c>
      <c r="O1057" s="25"/>
      <c r="P1057" s="25"/>
    </row>
    <row r="1058" spans="1:16" ht="15">
      <c r="A1058" s="25" t="s">
        <v>26284</v>
      </c>
      <c r="B1058" s="25" t="s">
        <v>26284</v>
      </c>
      <c r="C1058"/>
      <c r="D1058" s="25" t="s">
        <v>7478</v>
      </c>
      <c r="E1058" s="25"/>
      <c r="F1058" s="25" t="s">
        <v>7288</v>
      </c>
      <c r="G1058" s="25" t="s">
        <v>24057</v>
      </c>
      <c r="H1058" s="25" t="s">
        <v>7500</v>
      </c>
      <c r="I1058" s="25" t="s">
        <v>24181</v>
      </c>
      <c r="J1058" s="19">
        <v>44656</v>
      </c>
      <c r="K1058" s="19"/>
      <c r="L1058" s="54">
        <v>17195</v>
      </c>
      <c r="M1058" s="25" t="s">
        <v>7230</v>
      </c>
      <c r="N1058" s="25" t="s">
        <v>24060</v>
      </c>
      <c r="O1058" s="25"/>
      <c r="P1058" s="25" t="s">
        <v>26285</v>
      </c>
    </row>
    <row r="1059" spans="1:16" ht="15">
      <c r="A1059" s="25" t="s">
        <v>26286</v>
      </c>
      <c r="B1059" s="25" t="s">
        <v>26286</v>
      </c>
      <c r="C1059"/>
      <c r="D1059" s="25" t="s">
        <v>7261</v>
      </c>
      <c r="E1059" s="25"/>
      <c r="F1059" s="25" t="s">
        <v>7288</v>
      </c>
      <c r="G1059" s="25" t="s">
        <v>24057</v>
      </c>
      <c r="H1059" s="25" t="s">
        <v>7284</v>
      </c>
      <c r="I1059" s="25" t="s">
        <v>24070</v>
      </c>
      <c r="J1059" s="19">
        <v>44656</v>
      </c>
      <c r="K1059" s="19"/>
      <c r="L1059" s="54">
        <v>10634.66</v>
      </c>
      <c r="M1059" s="25" t="s">
        <v>7230</v>
      </c>
      <c r="N1059" s="25" t="s">
        <v>24060</v>
      </c>
      <c r="O1059" s="25"/>
      <c r="P1059" s="25" t="s">
        <v>26287</v>
      </c>
    </row>
    <row r="1060" spans="1:16" ht="15">
      <c r="A1060" s="25" t="s">
        <v>26288</v>
      </c>
      <c r="B1060" s="25" t="s">
        <v>26288</v>
      </c>
      <c r="C1060"/>
      <c r="D1060" s="25" t="s">
        <v>7261</v>
      </c>
      <c r="E1060" s="25"/>
      <c r="F1060" s="25" t="s">
        <v>7288</v>
      </c>
      <c r="G1060" s="25" t="s">
        <v>24057</v>
      </c>
      <c r="H1060" s="25" t="s">
        <v>7345</v>
      </c>
      <c r="I1060" s="25" t="s">
        <v>24122</v>
      </c>
      <c r="J1060" s="19">
        <v>44656</v>
      </c>
      <c r="K1060" s="19"/>
      <c r="L1060" s="54">
        <v>6430</v>
      </c>
      <c r="M1060" s="25" t="s">
        <v>7230</v>
      </c>
      <c r="N1060" s="25" t="s">
        <v>24060</v>
      </c>
      <c r="O1060" s="25"/>
      <c r="P1060" s="25" t="s">
        <v>26289</v>
      </c>
    </row>
    <row r="1061" spans="1:16" ht="15">
      <c r="A1061" s="25" t="s">
        <v>26290</v>
      </c>
      <c r="B1061" s="25" t="s">
        <v>26290</v>
      </c>
      <c r="C1061"/>
      <c r="D1061" s="25" t="s">
        <v>7261</v>
      </c>
      <c r="E1061" s="25"/>
      <c r="F1061" s="25" t="s">
        <v>7288</v>
      </c>
      <c r="G1061" s="25" t="s">
        <v>24057</v>
      </c>
      <c r="H1061" s="25" t="s">
        <v>10979</v>
      </c>
      <c r="I1061" s="25" t="s">
        <v>24070</v>
      </c>
      <c r="J1061" s="19">
        <v>44656</v>
      </c>
      <c r="K1061" s="19"/>
      <c r="L1061" s="54">
        <v>9745.92</v>
      </c>
      <c r="M1061" s="25" t="s">
        <v>7230</v>
      </c>
      <c r="N1061" s="25" t="s">
        <v>24060</v>
      </c>
      <c r="O1061" s="25"/>
      <c r="P1061" s="25" t="s">
        <v>26291</v>
      </c>
    </row>
    <row r="1062" spans="1:16" ht="15">
      <c r="A1062" s="25" t="s">
        <v>26292</v>
      </c>
      <c r="B1062" s="25" t="s">
        <v>26292</v>
      </c>
      <c r="C1062"/>
      <c r="D1062" s="25" t="s">
        <v>7269</v>
      </c>
      <c r="E1062" s="25"/>
      <c r="F1062" s="25" t="s">
        <v>7288</v>
      </c>
      <c r="G1062" s="25" t="s">
        <v>24630</v>
      </c>
      <c r="H1062" s="25" t="s">
        <v>8591</v>
      </c>
      <c r="I1062" s="25" t="s">
        <v>24631</v>
      </c>
      <c r="J1062" s="19">
        <v>44656</v>
      </c>
      <c r="K1062" s="19"/>
      <c r="L1062" s="54">
        <v>26156.84</v>
      </c>
      <c r="M1062" s="25" t="s">
        <v>7230</v>
      </c>
      <c r="N1062" s="25" t="s">
        <v>24060</v>
      </c>
      <c r="O1062" s="25"/>
      <c r="P1062" s="25" t="s">
        <v>26293</v>
      </c>
    </row>
    <row r="1063" spans="1:16" ht="15">
      <c r="A1063" s="25" t="s">
        <v>26294</v>
      </c>
      <c r="B1063" s="25" t="s">
        <v>26294</v>
      </c>
      <c r="C1063"/>
      <c r="D1063" s="25" t="s">
        <v>7261</v>
      </c>
      <c r="E1063" s="25"/>
      <c r="F1063" s="25" t="s">
        <v>7288</v>
      </c>
      <c r="G1063" s="25" t="s">
        <v>24057</v>
      </c>
      <c r="H1063" s="25" t="s">
        <v>7284</v>
      </c>
      <c r="I1063" s="25" t="s">
        <v>24070</v>
      </c>
      <c r="J1063" s="19">
        <v>44656</v>
      </c>
      <c r="K1063" s="19"/>
      <c r="L1063" s="54">
        <v>6176.63</v>
      </c>
      <c r="M1063" s="25" t="s">
        <v>7230</v>
      </c>
      <c r="N1063" s="25" t="s">
        <v>24060</v>
      </c>
      <c r="O1063" s="25"/>
      <c r="P1063" s="25" t="s">
        <v>26295</v>
      </c>
    </row>
    <row r="1064" spans="1:16" ht="15">
      <c r="A1064" s="25" t="s">
        <v>26296</v>
      </c>
      <c r="B1064" s="25" t="s">
        <v>26296</v>
      </c>
      <c r="C1064"/>
      <c r="D1064" s="25" t="s">
        <v>7313</v>
      </c>
      <c r="E1064" s="25"/>
      <c r="F1064" s="25" t="s">
        <v>7288</v>
      </c>
      <c r="G1064" s="25" t="s">
        <v>24057</v>
      </c>
      <c r="H1064" s="25" t="s">
        <v>7492</v>
      </c>
      <c r="I1064" s="25" t="s">
        <v>24205</v>
      </c>
      <c r="J1064" s="19">
        <v>44656</v>
      </c>
      <c r="K1064" s="19"/>
      <c r="L1064" s="54">
        <v>3757.12</v>
      </c>
      <c r="M1064" s="25" t="s">
        <v>7230</v>
      </c>
      <c r="N1064" s="25" t="s">
        <v>24060</v>
      </c>
      <c r="O1064" s="25"/>
      <c r="P1064" s="25" t="s">
        <v>26297</v>
      </c>
    </row>
    <row r="1065" spans="1:16" ht="15">
      <c r="A1065" s="25" t="s">
        <v>26298</v>
      </c>
      <c r="B1065" s="25" t="s">
        <v>26298</v>
      </c>
      <c r="C1065"/>
      <c r="D1065" s="25" t="s">
        <v>7261</v>
      </c>
      <c r="E1065" s="25"/>
      <c r="F1065" s="25" t="s">
        <v>7288</v>
      </c>
      <c r="G1065" s="25" t="s">
        <v>24057</v>
      </c>
      <c r="H1065" s="25" t="s">
        <v>8389</v>
      </c>
      <c r="I1065" s="25" t="s">
        <v>24454</v>
      </c>
      <c r="J1065" s="19">
        <v>44656</v>
      </c>
      <c r="K1065" s="19"/>
      <c r="L1065" s="54">
        <v>2725.3</v>
      </c>
      <c r="M1065" s="25" t="s">
        <v>7230</v>
      </c>
      <c r="N1065" s="25" t="s">
        <v>24060</v>
      </c>
      <c r="O1065" s="25"/>
      <c r="P1065" s="25" t="s">
        <v>26299</v>
      </c>
    </row>
    <row r="1066" spans="1:16" ht="15">
      <c r="A1066" s="25" t="s">
        <v>26300</v>
      </c>
      <c r="B1066" s="25" t="s">
        <v>26300</v>
      </c>
      <c r="C1066"/>
      <c r="D1066" s="25" t="s">
        <v>7252</v>
      </c>
      <c r="E1066" s="25"/>
      <c r="F1066" s="25" t="s">
        <v>7288</v>
      </c>
      <c r="G1066" s="25" t="s">
        <v>24057</v>
      </c>
      <c r="H1066" s="25" t="s">
        <v>7500</v>
      </c>
      <c r="I1066" s="25" t="s">
        <v>24301</v>
      </c>
      <c r="J1066" s="19">
        <v>44656</v>
      </c>
      <c r="K1066" s="19"/>
      <c r="L1066" s="54">
        <v>3751.82</v>
      </c>
      <c r="M1066" s="25" t="s">
        <v>7230</v>
      </c>
      <c r="N1066" s="25" t="s">
        <v>24060</v>
      </c>
      <c r="O1066" s="25"/>
      <c r="P1066" s="25" t="s">
        <v>26301</v>
      </c>
    </row>
    <row r="1067" spans="1:16" ht="15">
      <c r="A1067" s="25" t="s">
        <v>26302</v>
      </c>
      <c r="B1067" s="25" t="s">
        <v>26302</v>
      </c>
      <c r="C1067"/>
      <c r="D1067" s="25" t="s">
        <v>7269</v>
      </c>
      <c r="E1067" s="25"/>
      <c r="F1067" s="25" t="s">
        <v>7288</v>
      </c>
      <c r="G1067" s="25" t="s">
        <v>24057</v>
      </c>
      <c r="H1067" s="25" t="s">
        <v>7492</v>
      </c>
      <c r="I1067" s="25" t="s">
        <v>24484</v>
      </c>
      <c r="J1067" s="19">
        <v>44656</v>
      </c>
      <c r="K1067" s="19"/>
      <c r="L1067" s="54">
        <v>1356.78</v>
      </c>
      <c r="M1067" s="25" t="s">
        <v>7230</v>
      </c>
      <c r="N1067" s="25" t="s">
        <v>24060</v>
      </c>
      <c r="O1067" s="25"/>
      <c r="P1067" s="25" t="s">
        <v>26303</v>
      </c>
    </row>
    <row r="1068" spans="1:16" ht="15">
      <c r="A1068" s="25" t="s">
        <v>26304</v>
      </c>
      <c r="B1068" s="25" t="s">
        <v>26304</v>
      </c>
      <c r="C1068"/>
      <c r="D1068" s="25" t="s">
        <v>7261</v>
      </c>
      <c r="E1068" s="25"/>
      <c r="F1068" s="25" t="s">
        <v>7288</v>
      </c>
      <c r="G1068" s="25" t="s">
        <v>24057</v>
      </c>
      <c r="H1068" s="25" t="s">
        <v>7273</v>
      </c>
      <c r="I1068" s="25" t="s">
        <v>24082</v>
      </c>
      <c r="J1068" s="19">
        <v>44656</v>
      </c>
      <c r="K1068" s="19"/>
      <c r="L1068" s="54">
        <v>6000</v>
      </c>
      <c r="M1068" s="25" t="s">
        <v>7230</v>
      </c>
      <c r="N1068" s="25" t="s">
        <v>24060</v>
      </c>
      <c r="O1068" s="25"/>
      <c r="P1068" s="25" t="s">
        <v>26305</v>
      </c>
    </row>
    <row r="1069" spans="1:16" ht="15">
      <c r="A1069" s="25" t="s">
        <v>26306</v>
      </c>
      <c r="B1069" s="25" t="s">
        <v>26306</v>
      </c>
      <c r="C1069"/>
      <c r="D1069" s="25" t="s">
        <v>7269</v>
      </c>
      <c r="E1069" s="25"/>
      <c r="F1069" s="25" t="s">
        <v>7288</v>
      </c>
      <c r="G1069" s="25" t="s">
        <v>24057</v>
      </c>
      <c r="H1069" s="25" t="s">
        <v>8591</v>
      </c>
      <c r="I1069" s="25" t="s">
        <v>26307</v>
      </c>
      <c r="J1069" s="19">
        <v>44656</v>
      </c>
      <c r="K1069" s="19"/>
      <c r="L1069" s="54">
        <v>5892.5</v>
      </c>
      <c r="M1069" s="25" t="s">
        <v>7230</v>
      </c>
      <c r="N1069" s="25" t="s">
        <v>24060</v>
      </c>
      <c r="O1069" s="25"/>
      <c r="P1069" s="25" t="s">
        <v>26308</v>
      </c>
    </row>
    <row r="1070" spans="1:16" ht="15">
      <c r="A1070" s="25" t="s">
        <v>26309</v>
      </c>
      <c r="B1070" s="25" t="s">
        <v>26309</v>
      </c>
      <c r="C1070"/>
      <c r="D1070" s="25" t="s">
        <v>7478</v>
      </c>
      <c r="E1070" s="25"/>
      <c r="F1070" s="25" t="s">
        <v>7288</v>
      </c>
      <c r="G1070" s="25" t="s">
        <v>24057</v>
      </c>
      <c r="H1070" s="25" t="s">
        <v>7492</v>
      </c>
      <c r="I1070" s="25" t="s">
        <v>24410</v>
      </c>
      <c r="J1070" s="19">
        <v>44656</v>
      </c>
      <c r="K1070" s="19"/>
      <c r="L1070" s="54">
        <v>4471</v>
      </c>
      <c r="M1070" s="25" t="s">
        <v>7230</v>
      </c>
      <c r="N1070" s="25" t="s">
        <v>24060</v>
      </c>
      <c r="O1070" s="25"/>
      <c r="P1070" s="25" t="s">
        <v>26310</v>
      </c>
    </row>
    <row r="1071" spans="1:16" ht="15">
      <c r="A1071" s="25" t="s">
        <v>26311</v>
      </c>
      <c r="B1071" s="25" t="s">
        <v>26311</v>
      </c>
      <c r="C1071"/>
      <c r="D1071" s="25" t="s">
        <v>7261</v>
      </c>
      <c r="E1071" s="25"/>
      <c r="F1071" s="25" t="s">
        <v>24833</v>
      </c>
      <c r="G1071" s="25" t="s">
        <v>24057</v>
      </c>
      <c r="H1071" s="25" t="s">
        <v>7543</v>
      </c>
      <c r="I1071" s="25" t="s">
        <v>24896</v>
      </c>
      <c r="J1071" s="19">
        <v>44656</v>
      </c>
      <c r="K1071" s="19"/>
      <c r="L1071" s="54">
        <v>2138</v>
      </c>
      <c r="M1071" s="25" t="s">
        <v>7230</v>
      </c>
      <c r="N1071" s="25" t="s">
        <v>24060</v>
      </c>
      <c r="O1071" s="25"/>
      <c r="P1071" s="25"/>
    </row>
    <row r="1072" spans="1:16" ht="15">
      <c r="A1072" s="25" t="s">
        <v>26312</v>
      </c>
      <c r="B1072" s="25" t="s">
        <v>26312</v>
      </c>
      <c r="C1072"/>
      <c r="D1072" s="25" t="s">
        <v>7252</v>
      </c>
      <c r="E1072" s="25"/>
      <c r="F1072" s="25" t="s">
        <v>7288</v>
      </c>
      <c r="G1072" s="25" t="s">
        <v>24057</v>
      </c>
      <c r="H1072" s="25" t="s">
        <v>7576</v>
      </c>
      <c r="I1072" s="25" t="s">
        <v>24876</v>
      </c>
      <c r="J1072" s="19">
        <v>44656</v>
      </c>
      <c r="K1072" s="19"/>
      <c r="L1072" s="54">
        <v>10200</v>
      </c>
      <c r="M1072" s="25" t="s">
        <v>7230</v>
      </c>
      <c r="N1072" s="25" t="s">
        <v>24060</v>
      </c>
      <c r="O1072" s="25"/>
      <c r="P1072" s="25" t="s">
        <v>26313</v>
      </c>
    </row>
    <row r="1073" spans="1:16" ht="15">
      <c r="A1073" s="25" t="s">
        <v>26314</v>
      </c>
      <c r="B1073" s="25" t="s">
        <v>26314</v>
      </c>
      <c r="C1073"/>
      <c r="D1073" s="25" t="s">
        <v>7269</v>
      </c>
      <c r="E1073" s="25"/>
      <c r="F1073" s="25" t="s">
        <v>7288</v>
      </c>
      <c r="G1073" s="25" t="s">
        <v>24057</v>
      </c>
      <c r="H1073" s="25" t="s">
        <v>7500</v>
      </c>
      <c r="I1073" s="25" t="s">
        <v>24447</v>
      </c>
      <c r="J1073" s="19">
        <v>44656</v>
      </c>
      <c r="K1073" s="19"/>
      <c r="L1073" s="54">
        <v>8100</v>
      </c>
      <c r="M1073" s="25" t="s">
        <v>7230</v>
      </c>
      <c r="N1073" s="25" t="s">
        <v>24060</v>
      </c>
      <c r="O1073" s="25"/>
      <c r="P1073" s="25" t="s">
        <v>26315</v>
      </c>
    </row>
    <row r="1074" spans="1:16" ht="15">
      <c r="A1074" s="25" t="s">
        <v>26316</v>
      </c>
      <c r="B1074" s="25" t="s">
        <v>26316</v>
      </c>
      <c r="C1074"/>
      <c r="D1074" s="25" t="s">
        <v>7269</v>
      </c>
      <c r="E1074" s="25"/>
      <c r="F1074" s="25" t="s">
        <v>7288</v>
      </c>
      <c r="G1074" s="25" t="s">
        <v>24630</v>
      </c>
      <c r="H1074" s="25" t="s">
        <v>8591</v>
      </c>
      <c r="I1074" s="25" t="s">
        <v>24631</v>
      </c>
      <c r="J1074" s="19">
        <v>44656</v>
      </c>
      <c r="K1074" s="19"/>
      <c r="L1074" s="54">
        <v>15300.61</v>
      </c>
      <c r="M1074" s="25" t="s">
        <v>7230</v>
      </c>
      <c r="N1074" s="25" t="s">
        <v>24060</v>
      </c>
      <c r="O1074" s="25"/>
      <c r="P1074" s="25" t="s">
        <v>26317</v>
      </c>
    </row>
    <row r="1075" spans="1:16" ht="15">
      <c r="A1075" s="25" t="s">
        <v>26318</v>
      </c>
      <c r="B1075" s="25" t="s">
        <v>26318</v>
      </c>
      <c r="C1075"/>
      <c r="D1075" s="25" t="s">
        <v>7269</v>
      </c>
      <c r="E1075" s="25"/>
      <c r="F1075" s="25" t="s">
        <v>7288</v>
      </c>
      <c r="G1075" s="25" t="s">
        <v>24057</v>
      </c>
      <c r="H1075" s="25" t="s">
        <v>7500</v>
      </c>
      <c r="I1075" s="25" t="s">
        <v>24390</v>
      </c>
      <c r="J1075" s="19">
        <v>44656</v>
      </c>
      <c r="K1075" s="19"/>
      <c r="L1075" s="54">
        <v>11380</v>
      </c>
      <c r="M1075" s="25" t="s">
        <v>7230</v>
      </c>
      <c r="N1075" s="25" t="s">
        <v>24060</v>
      </c>
      <c r="O1075" s="25"/>
      <c r="P1075" s="25" t="s">
        <v>26319</v>
      </c>
    </row>
    <row r="1076" spans="1:16" ht="15">
      <c r="A1076" s="25" t="s">
        <v>26320</v>
      </c>
      <c r="B1076" s="25" t="s">
        <v>26320</v>
      </c>
      <c r="C1076"/>
      <c r="D1076" s="25" t="s">
        <v>7313</v>
      </c>
      <c r="E1076" s="25"/>
      <c r="F1076" s="25" t="s">
        <v>7288</v>
      </c>
      <c r="G1076" s="25" t="s">
        <v>24057</v>
      </c>
      <c r="H1076" s="25" t="s">
        <v>8577</v>
      </c>
      <c r="I1076" s="25" t="s">
        <v>24175</v>
      </c>
      <c r="J1076" s="19">
        <v>44656</v>
      </c>
      <c r="K1076" s="19"/>
      <c r="L1076" s="54">
        <v>63480.24</v>
      </c>
      <c r="M1076" s="25" t="s">
        <v>7230</v>
      </c>
      <c r="N1076" s="25" t="s">
        <v>24060</v>
      </c>
      <c r="O1076" s="25"/>
      <c r="P1076" s="25" t="s">
        <v>26321</v>
      </c>
    </row>
    <row r="1077" spans="1:16" ht="15">
      <c r="A1077" s="25" t="s">
        <v>26322</v>
      </c>
      <c r="B1077" s="25" t="s">
        <v>26322</v>
      </c>
      <c r="C1077"/>
      <c r="D1077" s="25" t="s">
        <v>7269</v>
      </c>
      <c r="E1077" s="25"/>
      <c r="F1077" s="25" t="s">
        <v>7288</v>
      </c>
      <c r="G1077" s="25" t="s">
        <v>24057</v>
      </c>
      <c r="H1077" s="25" t="s">
        <v>7500</v>
      </c>
      <c r="I1077" s="25" t="s">
        <v>24269</v>
      </c>
      <c r="J1077" s="19">
        <v>44656</v>
      </c>
      <c r="K1077" s="19"/>
      <c r="L1077" s="54">
        <v>1080.7</v>
      </c>
      <c r="M1077" s="25" t="s">
        <v>7230</v>
      </c>
      <c r="N1077" s="25" t="s">
        <v>24060</v>
      </c>
      <c r="O1077" s="25"/>
      <c r="P1077" s="25" t="s">
        <v>26323</v>
      </c>
    </row>
    <row r="1078" spans="1:16" ht="15">
      <c r="A1078" s="25" t="s">
        <v>26324</v>
      </c>
      <c r="B1078" s="25" t="s">
        <v>26324</v>
      </c>
      <c r="C1078"/>
      <c r="D1078" s="25" t="s">
        <v>7269</v>
      </c>
      <c r="E1078" s="25"/>
      <c r="F1078" s="25" t="s">
        <v>7288</v>
      </c>
      <c r="G1078" s="25" t="s">
        <v>24057</v>
      </c>
      <c r="H1078" s="25" t="s">
        <v>7500</v>
      </c>
      <c r="I1078" s="25" t="s">
        <v>26325</v>
      </c>
      <c r="J1078" s="19">
        <v>44656</v>
      </c>
      <c r="K1078" s="19"/>
      <c r="L1078" s="54">
        <v>1587</v>
      </c>
      <c r="M1078" s="25" t="s">
        <v>7230</v>
      </c>
      <c r="N1078" s="25" t="s">
        <v>24060</v>
      </c>
      <c r="O1078" s="25"/>
      <c r="P1078" s="25"/>
    </row>
    <row r="1079" spans="1:16" ht="15">
      <c r="A1079" s="25" t="s">
        <v>26326</v>
      </c>
      <c r="B1079" s="25" t="s">
        <v>26326</v>
      </c>
      <c r="C1079"/>
      <c r="D1079" s="25" t="s">
        <v>7269</v>
      </c>
      <c r="E1079" s="25"/>
      <c r="F1079" s="25" t="s">
        <v>7288</v>
      </c>
      <c r="G1079" s="25" t="s">
        <v>24057</v>
      </c>
      <c r="H1079" s="25" t="s">
        <v>7500</v>
      </c>
      <c r="I1079" s="25" t="s">
        <v>24571</v>
      </c>
      <c r="J1079" s="19">
        <v>44656</v>
      </c>
      <c r="K1079" s="19"/>
      <c r="L1079" s="54">
        <v>36367.800000000003</v>
      </c>
      <c r="M1079" s="25" t="s">
        <v>7230</v>
      </c>
      <c r="N1079" s="25" t="s">
        <v>24060</v>
      </c>
      <c r="O1079" s="25"/>
      <c r="P1079" s="25" t="s">
        <v>26327</v>
      </c>
    </row>
    <row r="1080" spans="1:16" ht="15">
      <c r="A1080" s="25" t="s">
        <v>26328</v>
      </c>
      <c r="B1080" s="25" t="s">
        <v>26328</v>
      </c>
      <c r="C1080"/>
      <c r="D1080" s="25" t="s">
        <v>7269</v>
      </c>
      <c r="E1080" s="25"/>
      <c r="F1080" s="25" t="s">
        <v>7288</v>
      </c>
      <c r="G1080" s="25" t="s">
        <v>24057</v>
      </c>
      <c r="H1080" s="25" t="s">
        <v>7500</v>
      </c>
      <c r="I1080" s="25" t="s">
        <v>26329</v>
      </c>
      <c r="J1080" s="19">
        <v>44656</v>
      </c>
      <c r="K1080" s="19"/>
      <c r="L1080" s="54">
        <v>838.34</v>
      </c>
      <c r="M1080" s="25" t="s">
        <v>7230</v>
      </c>
      <c r="N1080" s="25" t="s">
        <v>24060</v>
      </c>
      <c r="O1080" s="25"/>
      <c r="P1080" s="25" t="s">
        <v>26330</v>
      </c>
    </row>
    <row r="1081" spans="1:16" ht="15">
      <c r="A1081" s="25" t="s">
        <v>26331</v>
      </c>
      <c r="B1081" s="25" t="s">
        <v>26331</v>
      </c>
      <c r="C1081" s="22">
        <v>1</v>
      </c>
      <c r="D1081" s="25" t="s">
        <v>7269</v>
      </c>
      <c r="E1081" s="25"/>
      <c r="F1081" s="25" t="s">
        <v>7288</v>
      </c>
      <c r="G1081" s="25" t="s">
        <v>24057</v>
      </c>
      <c r="H1081" s="25" t="s">
        <v>7500</v>
      </c>
      <c r="I1081" s="25" t="s">
        <v>24169</v>
      </c>
      <c r="J1081" s="19">
        <v>44656</v>
      </c>
      <c r="K1081" s="19"/>
      <c r="L1081" s="54">
        <v>45650</v>
      </c>
      <c r="M1081" s="25" t="s">
        <v>7230</v>
      </c>
      <c r="N1081" s="25" t="s">
        <v>24060</v>
      </c>
      <c r="O1081" s="25"/>
      <c r="P1081" s="25" t="s">
        <v>26332</v>
      </c>
    </row>
    <row r="1082" spans="1:16" ht="15">
      <c r="A1082" s="25" t="s">
        <v>26333</v>
      </c>
      <c r="B1082" s="25" t="s">
        <v>26333</v>
      </c>
      <c r="C1082"/>
      <c r="D1082" s="25" t="s">
        <v>7261</v>
      </c>
      <c r="E1082" s="25"/>
      <c r="F1082" s="25" t="s">
        <v>7288</v>
      </c>
      <c r="G1082" s="25" t="s">
        <v>24057</v>
      </c>
      <c r="H1082" s="25" t="s">
        <v>8577</v>
      </c>
      <c r="I1082" s="25" t="s">
        <v>24082</v>
      </c>
      <c r="J1082" s="19">
        <v>44656</v>
      </c>
      <c r="K1082" s="19"/>
      <c r="L1082" s="54">
        <v>5500</v>
      </c>
      <c r="M1082" s="25" t="s">
        <v>7230</v>
      </c>
      <c r="N1082" s="25" t="s">
        <v>24060</v>
      </c>
      <c r="O1082" s="25"/>
      <c r="P1082" s="25" t="s">
        <v>26334</v>
      </c>
    </row>
    <row r="1083" spans="1:16" ht="15">
      <c r="A1083" s="25" t="s">
        <v>26335</v>
      </c>
      <c r="B1083" s="25" t="s">
        <v>26335</v>
      </c>
      <c r="C1083"/>
      <c r="D1083" s="25" t="s">
        <v>7261</v>
      </c>
      <c r="E1083" s="25"/>
      <c r="F1083" s="25" t="s">
        <v>7288</v>
      </c>
      <c r="G1083" s="25" t="s">
        <v>24057</v>
      </c>
      <c r="H1083" s="25" t="s">
        <v>8443</v>
      </c>
      <c r="I1083" s="25" t="s">
        <v>26336</v>
      </c>
      <c r="J1083" s="19">
        <v>44656</v>
      </c>
      <c r="K1083" s="19"/>
      <c r="L1083" s="54">
        <v>15080</v>
      </c>
      <c r="M1083" s="25" t="s">
        <v>7230</v>
      </c>
      <c r="N1083" s="25" t="s">
        <v>24060</v>
      </c>
      <c r="O1083" s="25"/>
      <c r="P1083" s="25" t="s">
        <v>26337</v>
      </c>
    </row>
    <row r="1084" spans="1:16" ht="15">
      <c r="A1084" s="25" t="s">
        <v>26338</v>
      </c>
      <c r="B1084" s="25" t="s">
        <v>26338</v>
      </c>
      <c r="C1084"/>
      <c r="D1084" s="25" t="s">
        <v>7261</v>
      </c>
      <c r="E1084" s="25"/>
      <c r="F1084" s="25" t="s">
        <v>7288</v>
      </c>
      <c r="G1084" s="25" t="s">
        <v>24057</v>
      </c>
      <c r="H1084" s="25" t="s">
        <v>8443</v>
      </c>
      <c r="I1084" s="25" t="s">
        <v>26339</v>
      </c>
      <c r="J1084" s="19">
        <v>44656</v>
      </c>
      <c r="K1084" s="19"/>
      <c r="L1084" s="54">
        <v>7398.8</v>
      </c>
      <c r="M1084" s="25" t="s">
        <v>7230</v>
      </c>
      <c r="N1084" s="25" t="s">
        <v>24060</v>
      </c>
      <c r="O1084" s="25"/>
      <c r="P1084" s="25" t="s">
        <v>26340</v>
      </c>
    </row>
    <row r="1085" spans="1:16" ht="15">
      <c r="A1085" s="25" t="s">
        <v>26341</v>
      </c>
      <c r="B1085" s="25" t="s">
        <v>26341</v>
      </c>
      <c r="C1085"/>
      <c r="D1085" s="25" t="s">
        <v>7261</v>
      </c>
      <c r="E1085" s="25"/>
      <c r="F1085" s="25" t="s">
        <v>7288</v>
      </c>
      <c r="G1085" s="25" t="s">
        <v>24057</v>
      </c>
      <c r="H1085" s="25" t="s">
        <v>8533</v>
      </c>
      <c r="I1085" s="25" t="s">
        <v>24070</v>
      </c>
      <c r="J1085" s="19">
        <v>44656</v>
      </c>
      <c r="K1085" s="19"/>
      <c r="L1085" s="54">
        <v>5037.34</v>
      </c>
      <c r="M1085" s="25" t="s">
        <v>7230</v>
      </c>
      <c r="N1085" s="25" t="s">
        <v>24060</v>
      </c>
      <c r="O1085" s="25"/>
      <c r="P1085" s="25" t="s">
        <v>26342</v>
      </c>
    </row>
    <row r="1086" spans="1:16" ht="15">
      <c r="A1086" s="25" t="s">
        <v>26343</v>
      </c>
      <c r="B1086" s="25" t="s">
        <v>26343</v>
      </c>
      <c r="C1086"/>
      <c r="D1086" s="25" t="s">
        <v>7252</v>
      </c>
      <c r="E1086" s="25"/>
      <c r="F1086" s="25" t="s">
        <v>7288</v>
      </c>
      <c r="G1086" s="25" t="s">
        <v>24057</v>
      </c>
      <c r="H1086" s="25" t="s">
        <v>7500</v>
      </c>
      <c r="I1086" s="25" t="s">
        <v>25923</v>
      </c>
      <c r="J1086" s="19">
        <v>44656</v>
      </c>
      <c r="K1086" s="19"/>
      <c r="L1086" s="54">
        <v>1067.5</v>
      </c>
      <c r="M1086" s="25" t="s">
        <v>7230</v>
      </c>
      <c r="N1086" s="25" t="s">
        <v>24060</v>
      </c>
      <c r="O1086" s="25"/>
      <c r="P1086" s="25" t="s">
        <v>26344</v>
      </c>
    </row>
    <row r="1087" spans="1:16" ht="15">
      <c r="A1087" s="25" t="s">
        <v>26345</v>
      </c>
      <c r="B1087" s="25" t="s">
        <v>26345</v>
      </c>
      <c r="C1087"/>
      <c r="D1087" s="25" t="s">
        <v>7478</v>
      </c>
      <c r="E1087" s="25"/>
      <c r="F1087" s="25" t="s">
        <v>7288</v>
      </c>
      <c r="G1087" s="25" t="s">
        <v>24057</v>
      </c>
      <c r="H1087" s="25" t="s">
        <v>8443</v>
      </c>
      <c r="I1087" s="25" t="s">
        <v>25268</v>
      </c>
      <c r="J1087" s="19">
        <v>44657</v>
      </c>
      <c r="K1087" s="19"/>
      <c r="L1087" s="54">
        <v>19725.86</v>
      </c>
      <c r="M1087" s="25" t="s">
        <v>7230</v>
      </c>
      <c r="N1087" s="25" t="s">
        <v>24060</v>
      </c>
      <c r="O1087" s="25"/>
      <c r="P1087" s="25" t="s">
        <v>26346</v>
      </c>
    </row>
    <row r="1088" spans="1:16" ht="15">
      <c r="A1088" s="25" t="s">
        <v>26347</v>
      </c>
      <c r="B1088" s="25" t="s">
        <v>26347</v>
      </c>
      <c r="C1088"/>
      <c r="D1088" s="25" t="s">
        <v>7269</v>
      </c>
      <c r="E1088" s="25"/>
      <c r="F1088" s="25" t="s">
        <v>7288</v>
      </c>
      <c r="G1088" s="25" t="s">
        <v>24057</v>
      </c>
      <c r="H1088" s="25" t="s">
        <v>7492</v>
      </c>
      <c r="I1088" s="25" t="s">
        <v>24181</v>
      </c>
      <c r="J1088" s="19">
        <v>44657</v>
      </c>
      <c r="K1088" s="19"/>
      <c r="L1088" s="54">
        <v>3698.59</v>
      </c>
      <c r="M1088" s="25" t="s">
        <v>7230</v>
      </c>
      <c r="N1088" s="25" t="s">
        <v>24060</v>
      </c>
      <c r="O1088" s="25"/>
      <c r="P1088" s="25" t="s">
        <v>26348</v>
      </c>
    </row>
    <row r="1089" spans="1:16" ht="15">
      <c r="A1089" s="25" t="s">
        <v>26349</v>
      </c>
      <c r="B1089" s="25" t="s">
        <v>26349</v>
      </c>
      <c r="C1089"/>
      <c r="D1089" s="25" t="s">
        <v>7261</v>
      </c>
      <c r="E1089" s="25"/>
      <c r="F1089" s="25" t="s">
        <v>7288</v>
      </c>
      <c r="G1089" s="25" t="s">
        <v>24057</v>
      </c>
      <c r="H1089" s="25" t="s">
        <v>8533</v>
      </c>
      <c r="I1089" s="25" t="s">
        <v>24070</v>
      </c>
      <c r="J1089" s="19">
        <v>44656</v>
      </c>
      <c r="K1089" s="19"/>
      <c r="L1089" s="54">
        <v>7743.28</v>
      </c>
      <c r="M1089" s="25" t="s">
        <v>7230</v>
      </c>
      <c r="N1089" s="25" t="s">
        <v>24060</v>
      </c>
      <c r="O1089" s="25"/>
      <c r="P1089" s="25" t="s">
        <v>26350</v>
      </c>
    </row>
    <row r="1090" spans="1:16" ht="15">
      <c r="A1090" s="25" t="s">
        <v>26351</v>
      </c>
      <c r="B1090" s="25" t="s">
        <v>26351</v>
      </c>
      <c r="C1090"/>
      <c r="D1090" s="25" t="s">
        <v>7261</v>
      </c>
      <c r="E1090" s="25"/>
      <c r="F1090" s="25" t="s">
        <v>7288</v>
      </c>
      <c r="G1090" s="25" t="s">
        <v>24057</v>
      </c>
      <c r="H1090" s="25" t="s">
        <v>8533</v>
      </c>
      <c r="I1090" s="25" t="s">
        <v>24070</v>
      </c>
      <c r="J1090" s="19">
        <v>44656</v>
      </c>
      <c r="K1090" s="19"/>
      <c r="L1090" s="54">
        <v>5772.67</v>
      </c>
      <c r="M1090" s="25" t="s">
        <v>7230</v>
      </c>
      <c r="N1090" s="25" t="s">
        <v>24060</v>
      </c>
      <c r="O1090" s="25"/>
      <c r="P1090" s="25" t="s">
        <v>26352</v>
      </c>
    </row>
    <row r="1091" spans="1:16" ht="15">
      <c r="A1091" s="25" t="s">
        <v>26353</v>
      </c>
      <c r="B1091" s="25" t="s">
        <v>26353</v>
      </c>
      <c r="C1091"/>
      <c r="D1091" s="25" t="s">
        <v>7261</v>
      </c>
      <c r="E1091" s="25"/>
      <c r="F1091" s="25" t="s">
        <v>7288</v>
      </c>
      <c r="G1091" s="25" t="s">
        <v>24057</v>
      </c>
      <c r="H1091" s="25" t="s">
        <v>7273</v>
      </c>
      <c r="I1091" s="25" t="s">
        <v>26354</v>
      </c>
      <c r="J1091" s="19">
        <v>44656</v>
      </c>
      <c r="K1091" s="19"/>
      <c r="L1091" s="54">
        <v>29675</v>
      </c>
      <c r="M1091" s="25" t="s">
        <v>7230</v>
      </c>
      <c r="N1091" s="25" t="s">
        <v>24060</v>
      </c>
      <c r="O1091" s="25"/>
      <c r="P1091" s="25" t="s">
        <v>26355</v>
      </c>
    </row>
    <row r="1092" spans="1:16" ht="15">
      <c r="A1092" s="25" t="s">
        <v>26356</v>
      </c>
      <c r="B1092" s="25" t="s">
        <v>26356</v>
      </c>
      <c r="C1092" s="22">
        <v>1</v>
      </c>
      <c r="D1092" s="25" t="s">
        <v>7261</v>
      </c>
      <c r="E1092" s="25"/>
      <c r="F1092" s="25" t="s">
        <v>7288</v>
      </c>
      <c r="G1092" s="25" t="s">
        <v>24057</v>
      </c>
      <c r="H1092" s="25" t="s">
        <v>7500</v>
      </c>
      <c r="I1092" s="25" t="s">
        <v>24169</v>
      </c>
      <c r="J1092" s="19">
        <v>44656</v>
      </c>
      <c r="K1092" s="19"/>
      <c r="L1092" s="54">
        <v>11265</v>
      </c>
      <c r="M1092" s="25" t="s">
        <v>7230</v>
      </c>
      <c r="N1092" s="25" t="s">
        <v>24060</v>
      </c>
      <c r="O1092" s="25"/>
      <c r="P1092" s="25" t="s">
        <v>26357</v>
      </c>
    </row>
    <row r="1093" spans="1:16" ht="15">
      <c r="A1093" s="25" t="s">
        <v>26358</v>
      </c>
      <c r="B1093" s="25" t="s">
        <v>26358</v>
      </c>
      <c r="C1093" s="22">
        <v>1</v>
      </c>
      <c r="D1093" s="25" t="s">
        <v>7252</v>
      </c>
      <c r="E1093" s="25"/>
      <c r="F1093" s="25" t="s">
        <v>7288</v>
      </c>
      <c r="G1093" s="25" t="s">
        <v>24057</v>
      </c>
      <c r="H1093" s="25" t="s">
        <v>7500</v>
      </c>
      <c r="I1093" s="25" t="s">
        <v>24169</v>
      </c>
      <c r="J1093" s="19">
        <v>44656</v>
      </c>
      <c r="K1093" s="19"/>
      <c r="L1093" s="54">
        <v>3225</v>
      </c>
      <c r="M1093" s="25" t="s">
        <v>7230</v>
      </c>
      <c r="N1093" s="25" t="s">
        <v>24060</v>
      </c>
      <c r="O1093" s="25"/>
      <c r="P1093" s="25" t="s">
        <v>26359</v>
      </c>
    </row>
    <row r="1094" spans="1:16" ht="15">
      <c r="A1094" s="25" t="s">
        <v>26360</v>
      </c>
      <c r="B1094" s="25" t="s">
        <v>26360</v>
      </c>
      <c r="C1094" s="22">
        <v>1</v>
      </c>
      <c r="D1094" s="25" t="s">
        <v>7478</v>
      </c>
      <c r="E1094" s="25"/>
      <c r="F1094" s="25" t="s">
        <v>7288</v>
      </c>
      <c r="G1094" s="25" t="s">
        <v>24057</v>
      </c>
      <c r="H1094" s="25" t="s">
        <v>7492</v>
      </c>
      <c r="I1094" s="25" t="s">
        <v>26361</v>
      </c>
      <c r="J1094" s="19">
        <v>44657</v>
      </c>
      <c r="K1094" s="19"/>
      <c r="L1094" s="54">
        <v>24246.76</v>
      </c>
      <c r="M1094" s="25" t="s">
        <v>7230</v>
      </c>
      <c r="N1094" s="25" t="s">
        <v>24060</v>
      </c>
      <c r="O1094" s="25"/>
      <c r="P1094" s="25" t="s">
        <v>26362</v>
      </c>
    </row>
    <row r="1095" spans="1:16" ht="15">
      <c r="A1095" s="25" t="s">
        <v>26363</v>
      </c>
      <c r="B1095" s="25" t="s">
        <v>26363</v>
      </c>
      <c r="C1095"/>
      <c r="D1095" s="25" t="s">
        <v>7313</v>
      </c>
      <c r="E1095" s="25"/>
      <c r="F1095" s="25" t="s">
        <v>7288</v>
      </c>
      <c r="G1095" s="25" t="s">
        <v>24057</v>
      </c>
      <c r="H1095" s="25" t="s">
        <v>8577</v>
      </c>
      <c r="I1095" s="25" t="s">
        <v>24175</v>
      </c>
      <c r="J1095" s="19">
        <v>44657</v>
      </c>
      <c r="K1095" s="19"/>
      <c r="L1095" s="54">
        <v>103990.56</v>
      </c>
      <c r="M1095" s="25" t="s">
        <v>7230</v>
      </c>
      <c r="N1095" s="25" t="s">
        <v>24060</v>
      </c>
      <c r="O1095" s="25"/>
      <c r="P1095" s="25" t="s">
        <v>26364</v>
      </c>
    </row>
    <row r="1096" spans="1:16" ht="15">
      <c r="A1096" s="25" t="s">
        <v>26365</v>
      </c>
      <c r="B1096" s="25" t="s">
        <v>26365</v>
      </c>
      <c r="C1096"/>
      <c r="D1096" s="25" t="s">
        <v>7478</v>
      </c>
      <c r="E1096" s="25"/>
      <c r="F1096" s="25" t="s">
        <v>7288</v>
      </c>
      <c r="G1096" s="25" t="s">
        <v>24057</v>
      </c>
      <c r="H1096" s="25" t="s">
        <v>8577</v>
      </c>
      <c r="I1096" s="25" t="s">
        <v>26366</v>
      </c>
      <c r="J1096" s="19">
        <v>44657</v>
      </c>
      <c r="K1096" s="19"/>
      <c r="L1096" s="54">
        <v>65764.02</v>
      </c>
      <c r="M1096" s="25" t="s">
        <v>7230</v>
      </c>
      <c r="N1096" s="25" t="s">
        <v>24060</v>
      </c>
      <c r="O1096" s="25"/>
      <c r="P1096" s="25" t="s">
        <v>26367</v>
      </c>
    </row>
    <row r="1097" spans="1:16" ht="15">
      <c r="A1097" s="25" t="s">
        <v>26368</v>
      </c>
      <c r="B1097" s="25" t="s">
        <v>26368</v>
      </c>
      <c r="C1097"/>
      <c r="D1097" s="25" t="s">
        <v>7252</v>
      </c>
      <c r="E1097" s="25"/>
      <c r="F1097" s="25" t="s">
        <v>7288</v>
      </c>
      <c r="G1097" s="25" t="s">
        <v>24057</v>
      </c>
      <c r="H1097" s="25" t="s">
        <v>7500</v>
      </c>
      <c r="I1097" s="25" t="s">
        <v>25977</v>
      </c>
      <c r="J1097" s="19">
        <v>44657</v>
      </c>
      <c r="K1097" s="19"/>
      <c r="L1097" s="54">
        <v>16395.34</v>
      </c>
      <c r="M1097" s="25" t="s">
        <v>7230</v>
      </c>
      <c r="N1097" s="25" t="s">
        <v>24060</v>
      </c>
      <c r="O1097" s="25"/>
      <c r="P1097" s="25" t="s">
        <v>26369</v>
      </c>
    </row>
    <row r="1098" spans="1:16" ht="15">
      <c r="A1098" s="25" t="s">
        <v>26370</v>
      </c>
      <c r="B1098" s="25" t="s">
        <v>26370</v>
      </c>
      <c r="C1098"/>
      <c r="D1098" s="25" t="s">
        <v>7261</v>
      </c>
      <c r="E1098" s="25"/>
      <c r="F1098" s="25" t="s">
        <v>7288</v>
      </c>
      <c r="G1098" s="25" t="s">
        <v>24057</v>
      </c>
      <c r="H1098" s="25" t="s">
        <v>8188</v>
      </c>
      <c r="I1098" s="25" t="s">
        <v>24275</v>
      </c>
      <c r="J1098" s="19">
        <v>44657</v>
      </c>
      <c r="K1098" s="19"/>
      <c r="L1098" s="54">
        <v>4321.55</v>
      </c>
      <c r="M1098" s="25" t="s">
        <v>7230</v>
      </c>
      <c r="N1098" s="25" t="s">
        <v>24060</v>
      </c>
      <c r="O1098" s="25"/>
      <c r="P1098" s="25" t="s">
        <v>26371</v>
      </c>
    </row>
    <row r="1099" spans="1:16" ht="15">
      <c r="A1099" s="25" t="s">
        <v>26372</v>
      </c>
      <c r="B1099" s="25" t="s">
        <v>26372</v>
      </c>
      <c r="C1099"/>
      <c r="D1099" s="25" t="s">
        <v>7261</v>
      </c>
      <c r="E1099" s="25"/>
      <c r="F1099" s="25" t="s">
        <v>7288</v>
      </c>
      <c r="G1099" s="25" t="s">
        <v>24057</v>
      </c>
      <c r="H1099" s="25" t="s">
        <v>8188</v>
      </c>
      <c r="I1099" s="25" t="s">
        <v>24275</v>
      </c>
      <c r="J1099" s="19">
        <v>44657</v>
      </c>
      <c r="K1099" s="19"/>
      <c r="L1099" s="54">
        <v>5598.3</v>
      </c>
      <c r="M1099" s="25" t="s">
        <v>7230</v>
      </c>
      <c r="N1099" s="25" t="s">
        <v>24060</v>
      </c>
      <c r="O1099" s="25"/>
      <c r="P1099" s="25" t="s">
        <v>26373</v>
      </c>
    </row>
    <row r="1100" spans="1:16" ht="15">
      <c r="A1100" s="25" t="s">
        <v>26374</v>
      </c>
      <c r="B1100" s="25" t="s">
        <v>26374</v>
      </c>
      <c r="C1100" s="22">
        <v>1</v>
      </c>
      <c r="D1100" s="25" t="s">
        <v>7261</v>
      </c>
      <c r="E1100" s="25"/>
      <c r="F1100" s="25" t="s">
        <v>7288</v>
      </c>
      <c r="G1100" s="25" t="s">
        <v>24057</v>
      </c>
      <c r="H1100" s="25" t="s">
        <v>9378</v>
      </c>
      <c r="I1100" s="25" t="s">
        <v>24082</v>
      </c>
      <c r="J1100" s="19">
        <v>44657</v>
      </c>
      <c r="K1100" s="19"/>
      <c r="L1100" s="54">
        <v>6430.66</v>
      </c>
      <c r="M1100" s="25" t="s">
        <v>7230</v>
      </c>
      <c r="N1100" s="25" t="s">
        <v>24060</v>
      </c>
      <c r="O1100" s="25"/>
      <c r="P1100" s="25" t="s">
        <v>26375</v>
      </c>
    </row>
    <row r="1101" spans="1:16" ht="15">
      <c r="A1101" s="25" t="s">
        <v>26376</v>
      </c>
      <c r="B1101" s="25" t="s">
        <v>26376</v>
      </c>
      <c r="C1101"/>
      <c r="D1101" s="25" t="s">
        <v>7261</v>
      </c>
      <c r="E1101" s="25"/>
      <c r="F1101" s="25" t="s">
        <v>7288</v>
      </c>
      <c r="G1101" s="25" t="s">
        <v>24057</v>
      </c>
      <c r="H1101" s="25" t="s">
        <v>11892</v>
      </c>
      <c r="I1101" s="25" t="s">
        <v>24558</v>
      </c>
      <c r="J1101" s="19">
        <v>44657</v>
      </c>
      <c r="K1101" s="19"/>
      <c r="L1101" s="54">
        <v>997.25</v>
      </c>
      <c r="M1101" s="25" t="s">
        <v>7230</v>
      </c>
      <c r="N1101" s="25" t="s">
        <v>24060</v>
      </c>
      <c r="O1101" s="25"/>
      <c r="P1101" s="25" t="s">
        <v>26377</v>
      </c>
    </row>
    <row r="1102" spans="1:16" ht="15">
      <c r="A1102" s="25" t="s">
        <v>26378</v>
      </c>
      <c r="B1102" s="25" t="s">
        <v>26378</v>
      </c>
      <c r="C1102"/>
      <c r="D1102" s="25" t="s">
        <v>7261</v>
      </c>
      <c r="E1102" s="25"/>
      <c r="F1102" s="25" t="s">
        <v>7288</v>
      </c>
      <c r="G1102" s="25" t="s">
        <v>24057</v>
      </c>
      <c r="H1102" s="25" t="s">
        <v>7386</v>
      </c>
      <c r="I1102" s="25" t="s">
        <v>24082</v>
      </c>
      <c r="J1102" s="19">
        <v>44657</v>
      </c>
      <c r="K1102" s="19"/>
      <c r="L1102" s="54">
        <v>4692.58</v>
      </c>
      <c r="M1102" s="25" t="s">
        <v>7230</v>
      </c>
      <c r="N1102" s="25" t="s">
        <v>24060</v>
      </c>
      <c r="O1102" s="25"/>
      <c r="P1102" s="25" t="s">
        <v>26379</v>
      </c>
    </row>
    <row r="1103" spans="1:16" ht="15">
      <c r="A1103" s="25" t="s">
        <v>26380</v>
      </c>
      <c r="B1103" s="25" t="s">
        <v>26380</v>
      </c>
      <c r="C1103"/>
      <c r="D1103" s="25" t="s">
        <v>7261</v>
      </c>
      <c r="E1103" s="25"/>
      <c r="F1103" s="25" t="s">
        <v>7288</v>
      </c>
      <c r="G1103" s="25" t="s">
        <v>24057</v>
      </c>
      <c r="H1103" s="25" t="s">
        <v>10739</v>
      </c>
      <c r="I1103" s="25" t="s">
        <v>24454</v>
      </c>
      <c r="J1103" s="19">
        <v>44657</v>
      </c>
      <c r="K1103" s="19"/>
      <c r="L1103" s="54">
        <v>7876.08</v>
      </c>
      <c r="M1103" s="25" t="s">
        <v>7230</v>
      </c>
      <c r="N1103" s="25" t="s">
        <v>24060</v>
      </c>
      <c r="O1103" s="25"/>
      <c r="P1103" s="25" t="s">
        <v>26381</v>
      </c>
    </row>
    <row r="1104" spans="1:16" ht="15">
      <c r="A1104" s="25" t="s">
        <v>26382</v>
      </c>
      <c r="B1104" s="25" t="s">
        <v>26382</v>
      </c>
      <c r="C1104"/>
      <c r="D1104" s="25" t="s">
        <v>7261</v>
      </c>
      <c r="E1104" s="25"/>
      <c r="F1104" s="25" t="s">
        <v>7288</v>
      </c>
      <c r="G1104" s="25" t="s">
        <v>24057</v>
      </c>
      <c r="H1104" s="25" t="s">
        <v>8389</v>
      </c>
      <c r="I1104" s="25" t="s">
        <v>24454</v>
      </c>
      <c r="J1104" s="19">
        <v>44657</v>
      </c>
      <c r="K1104" s="19"/>
      <c r="L1104" s="54">
        <v>3943.94</v>
      </c>
      <c r="M1104" s="25" t="s">
        <v>7230</v>
      </c>
      <c r="N1104" s="25" t="s">
        <v>24060</v>
      </c>
      <c r="O1104" s="25"/>
      <c r="P1104" s="25" t="s">
        <v>26383</v>
      </c>
    </row>
    <row r="1105" spans="1:16" ht="15">
      <c r="A1105" s="25" t="s">
        <v>26384</v>
      </c>
      <c r="B1105" s="25" t="s">
        <v>26384</v>
      </c>
      <c r="C1105"/>
      <c r="D1105" s="25" t="s">
        <v>7252</v>
      </c>
      <c r="E1105" s="25"/>
      <c r="F1105" s="25" t="s">
        <v>7288</v>
      </c>
      <c r="G1105" s="25" t="s">
        <v>24057</v>
      </c>
      <c r="H1105" s="25" t="s">
        <v>7500</v>
      </c>
      <c r="I1105" s="25" t="s">
        <v>24301</v>
      </c>
      <c r="J1105" s="19">
        <v>44657</v>
      </c>
      <c r="K1105" s="19"/>
      <c r="L1105" s="54">
        <v>18455.12</v>
      </c>
      <c r="M1105" s="25" t="s">
        <v>7230</v>
      </c>
      <c r="N1105" s="25" t="s">
        <v>24060</v>
      </c>
      <c r="O1105" s="25"/>
      <c r="P1105" s="25" t="s">
        <v>26385</v>
      </c>
    </row>
    <row r="1106" spans="1:16" ht="15">
      <c r="A1106" s="25" t="s">
        <v>26386</v>
      </c>
      <c r="B1106" s="25" t="s">
        <v>26386</v>
      </c>
      <c r="C1106"/>
      <c r="D1106" s="25" t="s">
        <v>7261</v>
      </c>
      <c r="E1106" s="25"/>
      <c r="F1106" s="25" t="s">
        <v>7288</v>
      </c>
      <c r="G1106" s="25" t="s">
        <v>24057</v>
      </c>
      <c r="H1106" s="25" t="s">
        <v>8389</v>
      </c>
      <c r="I1106" s="25" t="s">
        <v>24454</v>
      </c>
      <c r="J1106" s="19">
        <v>44657</v>
      </c>
      <c r="K1106" s="19"/>
      <c r="L1106" s="54">
        <v>3895.4</v>
      </c>
      <c r="M1106" s="25" t="s">
        <v>7230</v>
      </c>
      <c r="N1106" s="25" t="s">
        <v>24060</v>
      </c>
      <c r="O1106" s="25"/>
      <c r="P1106" s="25" t="s">
        <v>26387</v>
      </c>
    </row>
    <row r="1107" spans="1:16" ht="15">
      <c r="A1107" s="25" t="s">
        <v>26388</v>
      </c>
      <c r="B1107" s="25" t="s">
        <v>26388</v>
      </c>
      <c r="C1107"/>
      <c r="D1107" s="25" t="s">
        <v>7252</v>
      </c>
      <c r="E1107" s="25"/>
      <c r="F1107" s="25" t="s">
        <v>7288</v>
      </c>
      <c r="G1107" s="25" t="s">
        <v>24057</v>
      </c>
      <c r="H1107" s="25" t="s">
        <v>11666</v>
      </c>
      <c r="I1107" s="25" t="s">
        <v>24075</v>
      </c>
      <c r="J1107" s="19">
        <v>44657</v>
      </c>
      <c r="K1107" s="19"/>
      <c r="L1107" s="54">
        <v>2242.25</v>
      </c>
      <c r="M1107" s="25" t="s">
        <v>7230</v>
      </c>
      <c r="N1107" s="25" t="s">
        <v>24060</v>
      </c>
      <c r="O1107" s="25"/>
      <c r="P1107" s="25" t="s">
        <v>26389</v>
      </c>
    </row>
    <row r="1108" spans="1:16" ht="15">
      <c r="A1108" s="25" t="s">
        <v>26390</v>
      </c>
      <c r="B1108" s="25" t="s">
        <v>26390</v>
      </c>
      <c r="C1108"/>
      <c r="D1108" s="25" t="s">
        <v>7252</v>
      </c>
      <c r="E1108" s="25"/>
      <c r="F1108" s="25" t="s">
        <v>7288</v>
      </c>
      <c r="G1108" s="25" t="s">
        <v>24057</v>
      </c>
      <c r="H1108" s="25" t="s">
        <v>11666</v>
      </c>
      <c r="I1108" s="25" t="s">
        <v>24075</v>
      </c>
      <c r="J1108" s="19">
        <v>44657</v>
      </c>
      <c r="K1108" s="19"/>
      <c r="L1108" s="54">
        <v>2430.4299999999998</v>
      </c>
      <c r="M1108" s="25" t="s">
        <v>7230</v>
      </c>
      <c r="N1108" s="25" t="s">
        <v>24060</v>
      </c>
      <c r="O1108" s="25"/>
      <c r="P1108" s="25" t="s">
        <v>26391</v>
      </c>
    </row>
    <row r="1109" spans="1:16" ht="15">
      <c r="A1109" s="25" t="s">
        <v>26392</v>
      </c>
      <c r="B1109" s="25" t="s">
        <v>26392</v>
      </c>
      <c r="C1109"/>
      <c r="D1109" s="25" t="s">
        <v>7261</v>
      </c>
      <c r="E1109" s="25"/>
      <c r="F1109" s="25" t="s">
        <v>7288</v>
      </c>
      <c r="G1109" s="25" t="s">
        <v>24057</v>
      </c>
      <c r="H1109" s="25" t="s">
        <v>7273</v>
      </c>
      <c r="I1109" s="25" t="s">
        <v>24082</v>
      </c>
      <c r="J1109" s="19">
        <v>44657</v>
      </c>
      <c r="K1109" s="19"/>
      <c r="L1109" s="54">
        <v>31890</v>
      </c>
      <c r="M1109" s="25" t="s">
        <v>7230</v>
      </c>
      <c r="N1109" s="25" t="s">
        <v>24060</v>
      </c>
      <c r="O1109" s="25"/>
      <c r="P1109" s="25" t="s">
        <v>26393</v>
      </c>
    </row>
    <row r="1110" spans="1:16" ht="15">
      <c r="A1110" s="25" t="s">
        <v>26394</v>
      </c>
      <c r="B1110" s="25" t="s">
        <v>26394</v>
      </c>
      <c r="C1110"/>
      <c r="D1110" s="25" t="s">
        <v>7425</v>
      </c>
      <c r="E1110" s="25"/>
      <c r="F1110" s="25" t="s">
        <v>7288</v>
      </c>
      <c r="G1110" s="25" t="s">
        <v>24057</v>
      </c>
      <c r="H1110" s="25" t="s">
        <v>7492</v>
      </c>
      <c r="I1110" s="25" t="s">
        <v>26395</v>
      </c>
      <c r="J1110" s="19">
        <v>44657</v>
      </c>
      <c r="K1110" s="19"/>
      <c r="L1110" s="54">
        <v>12900</v>
      </c>
      <c r="M1110" s="25" t="s">
        <v>7230</v>
      </c>
      <c r="N1110" s="25" t="s">
        <v>24060</v>
      </c>
      <c r="O1110" s="25"/>
      <c r="P1110" s="25" t="s">
        <v>26396</v>
      </c>
    </row>
    <row r="1111" spans="1:16" ht="15">
      <c r="A1111" s="25" t="s">
        <v>26397</v>
      </c>
      <c r="B1111" s="25" t="s">
        <v>26397</v>
      </c>
      <c r="C1111"/>
      <c r="D1111" s="25" t="s">
        <v>7252</v>
      </c>
      <c r="E1111" s="25"/>
      <c r="F1111" s="25" t="s">
        <v>7288</v>
      </c>
      <c r="G1111" s="25" t="s">
        <v>24057</v>
      </c>
      <c r="H1111" s="25" t="s">
        <v>11666</v>
      </c>
      <c r="I1111" s="25" t="s">
        <v>24075</v>
      </c>
      <c r="J1111" s="19">
        <v>44657</v>
      </c>
      <c r="K1111" s="19"/>
      <c r="L1111" s="54">
        <v>2242.25</v>
      </c>
      <c r="M1111" s="25" t="s">
        <v>7230</v>
      </c>
      <c r="N1111" s="25" t="s">
        <v>24060</v>
      </c>
      <c r="O1111" s="25"/>
      <c r="P1111" s="25" t="s">
        <v>26398</v>
      </c>
    </row>
    <row r="1112" spans="1:16" ht="15">
      <c r="A1112" s="25" t="s">
        <v>26399</v>
      </c>
      <c r="B1112" s="25" t="s">
        <v>26399</v>
      </c>
      <c r="C1112"/>
      <c r="D1112" s="25" t="s">
        <v>7252</v>
      </c>
      <c r="E1112" s="25"/>
      <c r="F1112" s="25" t="s">
        <v>7288</v>
      </c>
      <c r="G1112" s="25" t="s">
        <v>24057</v>
      </c>
      <c r="H1112" s="25" t="s">
        <v>11666</v>
      </c>
      <c r="I1112" s="25" t="s">
        <v>24075</v>
      </c>
      <c r="J1112" s="19">
        <v>44657</v>
      </c>
      <c r="K1112" s="19"/>
      <c r="L1112" s="54">
        <v>2550.4299999999998</v>
      </c>
      <c r="M1112" s="25" t="s">
        <v>7230</v>
      </c>
      <c r="N1112" s="25" t="s">
        <v>24060</v>
      </c>
      <c r="O1112" s="25"/>
      <c r="P1112" s="25" t="s">
        <v>26400</v>
      </c>
    </row>
    <row r="1113" spans="1:16" ht="15">
      <c r="A1113" s="25" t="s">
        <v>26401</v>
      </c>
      <c r="B1113" s="25" t="s">
        <v>26401</v>
      </c>
      <c r="C1113"/>
      <c r="D1113" s="25" t="s">
        <v>7261</v>
      </c>
      <c r="E1113" s="25"/>
      <c r="F1113" s="25" t="s">
        <v>7288</v>
      </c>
      <c r="G1113" s="25" t="s">
        <v>24057</v>
      </c>
      <c r="H1113" s="25" t="s">
        <v>8110</v>
      </c>
      <c r="I1113" s="25" t="s">
        <v>24075</v>
      </c>
      <c r="J1113" s="19">
        <v>44657</v>
      </c>
      <c r="K1113" s="19"/>
      <c r="L1113" s="54">
        <v>4885.88</v>
      </c>
      <c r="M1113" s="25" t="s">
        <v>7230</v>
      </c>
      <c r="N1113" s="25" t="s">
        <v>24060</v>
      </c>
      <c r="O1113" s="25"/>
      <c r="P1113" s="25" t="s">
        <v>26402</v>
      </c>
    </row>
    <row r="1114" spans="1:16" ht="15">
      <c r="A1114" s="25" t="s">
        <v>26403</v>
      </c>
      <c r="B1114" s="25" t="s">
        <v>26403</v>
      </c>
      <c r="C1114"/>
      <c r="D1114" s="25" t="s">
        <v>7269</v>
      </c>
      <c r="E1114" s="25"/>
      <c r="F1114" s="25" t="s">
        <v>7288</v>
      </c>
      <c r="G1114" s="25" t="s">
        <v>24057</v>
      </c>
      <c r="H1114" s="25" t="s">
        <v>7492</v>
      </c>
      <c r="I1114" s="25" t="s">
        <v>24181</v>
      </c>
      <c r="J1114" s="19">
        <v>44657</v>
      </c>
      <c r="K1114" s="19"/>
      <c r="L1114" s="54">
        <v>17430</v>
      </c>
      <c r="M1114" s="25" t="s">
        <v>7230</v>
      </c>
      <c r="N1114" s="25" t="s">
        <v>24060</v>
      </c>
      <c r="O1114" s="25"/>
      <c r="P1114" s="25" t="s">
        <v>26404</v>
      </c>
    </row>
    <row r="1115" spans="1:16" ht="15">
      <c r="A1115" s="25" t="s">
        <v>26405</v>
      </c>
      <c r="B1115" s="25" t="s">
        <v>26405</v>
      </c>
      <c r="C1115"/>
      <c r="D1115" s="25" t="s">
        <v>7269</v>
      </c>
      <c r="E1115" s="25"/>
      <c r="F1115" s="25" t="s">
        <v>7288</v>
      </c>
      <c r="G1115" s="25" t="s">
        <v>24057</v>
      </c>
      <c r="H1115" s="25" t="s">
        <v>7492</v>
      </c>
      <c r="I1115" s="25" t="s">
        <v>26395</v>
      </c>
      <c r="J1115" s="19">
        <v>44657</v>
      </c>
      <c r="K1115" s="19"/>
      <c r="L1115" s="54">
        <v>8300</v>
      </c>
      <c r="M1115" s="25" t="s">
        <v>7230</v>
      </c>
      <c r="N1115" s="25" t="s">
        <v>24060</v>
      </c>
      <c r="O1115" s="25"/>
      <c r="P1115" s="25" t="s">
        <v>26406</v>
      </c>
    </row>
    <row r="1116" spans="1:16" ht="15">
      <c r="A1116" s="25" t="s">
        <v>26407</v>
      </c>
      <c r="B1116" s="25" t="s">
        <v>26407</v>
      </c>
      <c r="C1116"/>
      <c r="D1116" s="25" t="s">
        <v>7252</v>
      </c>
      <c r="E1116" s="25"/>
      <c r="F1116" s="25" t="s">
        <v>7288</v>
      </c>
      <c r="G1116" s="25" t="s">
        <v>24057</v>
      </c>
      <c r="H1116" s="25" t="s">
        <v>7500</v>
      </c>
      <c r="I1116" s="25" t="s">
        <v>24301</v>
      </c>
      <c r="J1116" s="19">
        <v>44657</v>
      </c>
      <c r="K1116" s="19"/>
      <c r="L1116" s="54">
        <v>1882.29</v>
      </c>
      <c r="M1116" s="25" t="s">
        <v>7230</v>
      </c>
      <c r="N1116" s="25" t="s">
        <v>24060</v>
      </c>
      <c r="O1116" s="25"/>
      <c r="P1116" s="25" t="s">
        <v>26408</v>
      </c>
    </row>
    <row r="1117" spans="1:16" ht="15">
      <c r="A1117" s="25" t="s">
        <v>26409</v>
      </c>
      <c r="B1117" s="25" t="s">
        <v>26409</v>
      </c>
      <c r="C1117"/>
      <c r="D1117" s="25" t="s">
        <v>7252</v>
      </c>
      <c r="E1117" s="25"/>
      <c r="F1117" s="25" t="s">
        <v>7288</v>
      </c>
      <c r="G1117" s="25" t="s">
        <v>24057</v>
      </c>
      <c r="H1117" s="25" t="s">
        <v>7500</v>
      </c>
      <c r="I1117" s="25" t="s">
        <v>24301</v>
      </c>
      <c r="J1117" s="19">
        <v>44657</v>
      </c>
      <c r="K1117" s="19"/>
      <c r="L1117" s="54">
        <v>2854.89</v>
      </c>
      <c r="M1117" s="25" t="s">
        <v>7230</v>
      </c>
      <c r="N1117" s="25" t="s">
        <v>24060</v>
      </c>
      <c r="O1117" s="25"/>
      <c r="P1117" s="25"/>
    </row>
    <row r="1118" spans="1:16" ht="15">
      <c r="A1118" s="25" t="s">
        <v>26410</v>
      </c>
      <c r="B1118" s="25" t="s">
        <v>26410</v>
      </c>
      <c r="C1118"/>
      <c r="D1118" s="25" t="s">
        <v>7365</v>
      </c>
      <c r="E1118" s="25"/>
      <c r="F1118" s="25" t="s">
        <v>7288</v>
      </c>
      <c r="G1118" s="25" t="s">
        <v>24057</v>
      </c>
      <c r="H1118" s="25" t="s">
        <v>8808</v>
      </c>
      <c r="I1118" s="25" t="s">
        <v>26411</v>
      </c>
      <c r="J1118" s="19">
        <v>44657</v>
      </c>
      <c r="K1118" s="19"/>
      <c r="L1118" s="54">
        <v>5375.06</v>
      </c>
      <c r="M1118" s="25" t="s">
        <v>7230</v>
      </c>
      <c r="N1118" s="25" t="s">
        <v>24060</v>
      </c>
      <c r="O1118" s="25"/>
      <c r="P1118" s="25" t="s">
        <v>26412</v>
      </c>
    </row>
    <row r="1119" spans="1:16" ht="15">
      <c r="A1119" s="25" t="s">
        <v>26413</v>
      </c>
      <c r="B1119" s="25" t="s">
        <v>26413</v>
      </c>
      <c r="C1119"/>
      <c r="D1119" s="25" t="s">
        <v>7261</v>
      </c>
      <c r="E1119" s="25"/>
      <c r="F1119" s="25" t="s">
        <v>7288</v>
      </c>
      <c r="G1119" s="25" t="s">
        <v>24057</v>
      </c>
      <c r="H1119" s="25" t="s">
        <v>7273</v>
      </c>
      <c r="I1119" s="25" t="s">
        <v>24082</v>
      </c>
      <c r="J1119" s="19">
        <v>44657</v>
      </c>
      <c r="K1119" s="19"/>
      <c r="L1119" s="54">
        <v>7550</v>
      </c>
      <c r="M1119" s="25" t="s">
        <v>7230</v>
      </c>
      <c r="N1119" s="25" t="s">
        <v>24060</v>
      </c>
      <c r="O1119" s="25"/>
      <c r="P1119" s="25" t="s">
        <v>26414</v>
      </c>
    </row>
    <row r="1120" spans="1:16" ht="15">
      <c r="A1120" s="25" t="s">
        <v>26415</v>
      </c>
      <c r="B1120" s="25" t="s">
        <v>26415</v>
      </c>
      <c r="C1120"/>
      <c r="D1120" s="25" t="s">
        <v>7425</v>
      </c>
      <c r="E1120" s="25"/>
      <c r="F1120" s="25" t="s">
        <v>24833</v>
      </c>
      <c r="G1120" s="25" t="s">
        <v>24057</v>
      </c>
      <c r="H1120" s="25" t="s">
        <v>7492</v>
      </c>
      <c r="I1120" s="25" t="s">
        <v>26416</v>
      </c>
      <c r="J1120" s="19">
        <v>44657</v>
      </c>
      <c r="K1120" s="19"/>
      <c r="L1120" s="54">
        <v>16200</v>
      </c>
      <c r="M1120" s="25" t="s">
        <v>7230</v>
      </c>
      <c r="N1120" s="25" t="s">
        <v>24060</v>
      </c>
      <c r="O1120" s="25"/>
      <c r="P1120" s="25"/>
    </row>
    <row r="1121" spans="1:16" ht="15">
      <c r="A1121" s="25" t="s">
        <v>26417</v>
      </c>
      <c r="B1121" s="25" t="s">
        <v>26417</v>
      </c>
      <c r="C1121"/>
      <c r="D1121" s="25" t="s">
        <v>7269</v>
      </c>
      <c r="E1121" s="25"/>
      <c r="F1121" s="25" t="s">
        <v>7288</v>
      </c>
      <c r="G1121" s="25" t="s">
        <v>24057</v>
      </c>
      <c r="H1121" s="25" t="s">
        <v>8591</v>
      </c>
      <c r="I1121" s="25" t="s">
        <v>26307</v>
      </c>
      <c r="J1121" s="19">
        <v>44657</v>
      </c>
      <c r="K1121" s="19"/>
      <c r="L1121" s="54">
        <v>2678.5</v>
      </c>
      <c r="M1121" s="25" t="s">
        <v>7230</v>
      </c>
      <c r="N1121" s="25" t="s">
        <v>24060</v>
      </c>
      <c r="O1121" s="25"/>
      <c r="P1121" s="25" t="s">
        <v>26418</v>
      </c>
    </row>
    <row r="1122" spans="1:16" ht="15">
      <c r="A1122" s="25" t="s">
        <v>26419</v>
      </c>
      <c r="B1122" s="25" t="s">
        <v>26419</v>
      </c>
      <c r="C1122"/>
      <c r="D1122" s="25" t="s">
        <v>7261</v>
      </c>
      <c r="E1122" s="25"/>
      <c r="F1122" s="25" t="s">
        <v>7288</v>
      </c>
      <c r="G1122" s="25" t="s">
        <v>24057</v>
      </c>
      <c r="H1122" s="25" t="s">
        <v>9352</v>
      </c>
      <c r="I1122" s="25" t="s">
        <v>24773</v>
      </c>
      <c r="J1122" s="19">
        <v>44657</v>
      </c>
      <c r="K1122" s="19"/>
      <c r="L1122" s="54">
        <v>6595.51</v>
      </c>
      <c r="M1122" s="25" t="s">
        <v>7230</v>
      </c>
      <c r="N1122" s="25" t="s">
        <v>24060</v>
      </c>
      <c r="O1122" s="25"/>
      <c r="P1122" s="25" t="s">
        <v>26420</v>
      </c>
    </row>
    <row r="1123" spans="1:16" ht="15">
      <c r="A1123" s="25" t="s">
        <v>26421</v>
      </c>
      <c r="B1123" s="25" t="s">
        <v>26421</v>
      </c>
      <c r="C1123"/>
      <c r="D1123" s="25" t="s">
        <v>7269</v>
      </c>
      <c r="E1123" s="25"/>
      <c r="F1123" s="25" t="s">
        <v>7288</v>
      </c>
      <c r="G1123" s="25" t="s">
        <v>24057</v>
      </c>
      <c r="H1123" s="25" t="s">
        <v>7492</v>
      </c>
      <c r="I1123" s="25" t="s">
        <v>24989</v>
      </c>
      <c r="J1123" s="19">
        <v>44657</v>
      </c>
      <c r="K1123" s="19"/>
      <c r="L1123" s="54">
        <v>7547.27</v>
      </c>
      <c r="M1123" s="25" t="s">
        <v>7230</v>
      </c>
      <c r="N1123" s="25" t="s">
        <v>24060</v>
      </c>
      <c r="O1123" s="25"/>
      <c r="P1123" s="25" t="s">
        <v>26422</v>
      </c>
    </row>
    <row r="1124" spans="1:16" ht="15">
      <c r="A1124" s="25" t="s">
        <v>26423</v>
      </c>
      <c r="B1124" s="25" t="s">
        <v>26423</v>
      </c>
      <c r="C1124"/>
      <c r="D1124" s="25" t="s">
        <v>7269</v>
      </c>
      <c r="E1124" s="25"/>
      <c r="F1124" s="25" t="s">
        <v>24833</v>
      </c>
      <c r="G1124" s="25" t="s">
        <v>24057</v>
      </c>
      <c r="H1124" s="25" t="s">
        <v>8443</v>
      </c>
      <c r="I1124" s="25" t="s">
        <v>26424</v>
      </c>
      <c r="J1124" s="19">
        <v>44657</v>
      </c>
      <c r="K1124" s="19"/>
      <c r="L1124" s="54">
        <v>5000</v>
      </c>
      <c r="M1124" s="25" t="s">
        <v>7230</v>
      </c>
      <c r="N1124" s="25" t="s">
        <v>24060</v>
      </c>
      <c r="O1124" s="25"/>
      <c r="P1124" s="25"/>
    </row>
    <row r="1125" spans="1:16" ht="15">
      <c r="A1125" s="25" t="s">
        <v>26425</v>
      </c>
      <c r="B1125" s="25" t="s">
        <v>26425</v>
      </c>
      <c r="C1125"/>
      <c r="D1125" s="25" t="s">
        <v>7261</v>
      </c>
      <c r="E1125" s="25"/>
      <c r="F1125" s="25" t="s">
        <v>7288</v>
      </c>
      <c r="G1125" s="25" t="s">
        <v>24057</v>
      </c>
      <c r="H1125" s="25" t="s">
        <v>8577</v>
      </c>
      <c r="I1125" s="25" t="s">
        <v>24082</v>
      </c>
      <c r="J1125" s="19">
        <v>44658</v>
      </c>
      <c r="K1125" s="19"/>
      <c r="L1125" s="54">
        <v>124863</v>
      </c>
      <c r="M1125" s="25" t="s">
        <v>7230</v>
      </c>
      <c r="N1125" s="25" t="s">
        <v>24060</v>
      </c>
      <c r="O1125" s="25"/>
      <c r="P1125" s="25" t="s">
        <v>26426</v>
      </c>
    </row>
    <row r="1126" spans="1:16" ht="15">
      <c r="A1126" s="25" t="s">
        <v>26427</v>
      </c>
      <c r="B1126" s="25" t="s">
        <v>26427</v>
      </c>
      <c r="C1126"/>
      <c r="D1126" s="25" t="s">
        <v>7261</v>
      </c>
      <c r="E1126" s="25"/>
      <c r="F1126" s="25" t="s">
        <v>7288</v>
      </c>
      <c r="G1126" s="25" t="s">
        <v>24057</v>
      </c>
      <c r="H1126" s="25" t="s">
        <v>7602</v>
      </c>
      <c r="I1126" s="25" t="s">
        <v>24075</v>
      </c>
      <c r="J1126" s="19">
        <v>44658</v>
      </c>
      <c r="K1126" s="19"/>
      <c r="L1126" s="54">
        <v>3662</v>
      </c>
      <c r="M1126" s="25" t="s">
        <v>7230</v>
      </c>
      <c r="N1126" s="25" t="s">
        <v>24060</v>
      </c>
      <c r="O1126" s="25"/>
      <c r="P1126" s="25" t="s">
        <v>26428</v>
      </c>
    </row>
    <row r="1127" spans="1:16" ht="15">
      <c r="A1127" s="25" t="s">
        <v>26429</v>
      </c>
      <c r="B1127" s="25" t="s">
        <v>26429</v>
      </c>
      <c r="C1127"/>
      <c r="D1127" s="25" t="s">
        <v>7269</v>
      </c>
      <c r="E1127" s="25"/>
      <c r="F1127" s="25" t="s">
        <v>7288</v>
      </c>
      <c r="G1127" s="25" t="s">
        <v>24057</v>
      </c>
      <c r="H1127" s="25" t="s">
        <v>7492</v>
      </c>
      <c r="I1127" s="25" t="s">
        <v>24390</v>
      </c>
      <c r="J1127" s="19">
        <v>44657</v>
      </c>
      <c r="K1127" s="19"/>
      <c r="L1127" s="54">
        <v>6747.63</v>
      </c>
      <c r="M1127" s="25" t="s">
        <v>7230</v>
      </c>
      <c r="N1127" s="25" t="s">
        <v>24060</v>
      </c>
      <c r="O1127" s="25"/>
      <c r="P1127" s="25" t="s">
        <v>26430</v>
      </c>
    </row>
    <row r="1128" spans="1:16" ht="15">
      <c r="A1128" s="25" t="s">
        <v>26431</v>
      </c>
      <c r="B1128" s="25" t="s">
        <v>26431</v>
      </c>
      <c r="C1128"/>
      <c r="D1128" s="25" t="s">
        <v>7261</v>
      </c>
      <c r="E1128" s="25"/>
      <c r="F1128" s="25" t="s">
        <v>7288</v>
      </c>
      <c r="G1128" s="25" t="s">
        <v>24057</v>
      </c>
      <c r="H1128" s="25" t="s">
        <v>7500</v>
      </c>
      <c r="I1128" s="25" t="s">
        <v>25923</v>
      </c>
      <c r="J1128" s="19">
        <v>44658</v>
      </c>
      <c r="K1128" s="19"/>
      <c r="L1128" s="54">
        <v>4565</v>
      </c>
      <c r="M1128" s="25" t="s">
        <v>7230</v>
      </c>
      <c r="N1128" s="25" t="s">
        <v>24060</v>
      </c>
      <c r="O1128" s="25"/>
      <c r="P1128" s="25" t="s">
        <v>26432</v>
      </c>
    </row>
    <row r="1129" spans="1:16" ht="15">
      <c r="A1129" s="25" t="s">
        <v>26433</v>
      </c>
      <c r="B1129" s="25" t="s">
        <v>26433</v>
      </c>
      <c r="C1129"/>
      <c r="D1129" s="25" t="s">
        <v>7261</v>
      </c>
      <c r="E1129" s="25"/>
      <c r="F1129" s="25" t="s">
        <v>7288</v>
      </c>
      <c r="G1129" s="25" t="s">
        <v>24057</v>
      </c>
      <c r="H1129" s="25" t="s">
        <v>7500</v>
      </c>
      <c r="I1129" s="25" t="s">
        <v>26434</v>
      </c>
      <c r="J1129" s="19">
        <v>44658</v>
      </c>
      <c r="K1129" s="19"/>
      <c r="L1129" s="54">
        <v>700</v>
      </c>
      <c r="M1129" s="25" t="s">
        <v>7230</v>
      </c>
      <c r="N1129" s="25" t="s">
        <v>24060</v>
      </c>
      <c r="O1129" s="25"/>
      <c r="P1129" s="25"/>
    </row>
    <row r="1130" spans="1:16" ht="15">
      <c r="A1130" s="25" t="s">
        <v>26435</v>
      </c>
      <c r="B1130" s="25" t="s">
        <v>26435</v>
      </c>
      <c r="C1130" s="22">
        <v>1</v>
      </c>
      <c r="D1130" s="25" t="s">
        <v>7269</v>
      </c>
      <c r="E1130" s="25"/>
      <c r="F1130" s="25" t="s">
        <v>7288</v>
      </c>
      <c r="G1130" s="25" t="s">
        <v>24057</v>
      </c>
      <c r="H1130" s="25" t="s">
        <v>7500</v>
      </c>
      <c r="I1130" s="25" t="s">
        <v>24169</v>
      </c>
      <c r="J1130" s="19">
        <v>44658</v>
      </c>
      <c r="K1130" s="19"/>
      <c r="L1130" s="54">
        <v>11525</v>
      </c>
      <c r="M1130" s="25" t="s">
        <v>7230</v>
      </c>
      <c r="N1130" s="25" t="s">
        <v>24060</v>
      </c>
      <c r="O1130" s="25"/>
      <c r="P1130" s="25" t="s">
        <v>26436</v>
      </c>
    </row>
    <row r="1131" spans="1:16" ht="15">
      <c r="A1131" s="25" t="s">
        <v>26437</v>
      </c>
      <c r="B1131" s="25" t="s">
        <v>26437</v>
      </c>
      <c r="C1131" s="22">
        <v>1</v>
      </c>
      <c r="D1131" s="25" t="s">
        <v>7252</v>
      </c>
      <c r="E1131" s="25"/>
      <c r="F1131" s="25" t="s">
        <v>7288</v>
      </c>
      <c r="G1131" s="25" t="s">
        <v>24057</v>
      </c>
      <c r="H1131" s="25" t="s">
        <v>9118</v>
      </c>
      <c r="I1131" s="25" t="s">
        <v>24150</v>
      </c>
      <c r="J1131" s="19">
        <v>44658</v>
      </c>
      <c r="K1131" s="19"/>
      <c r="L1131" s="54">
        <v>6937.47</v>
      </c>
      <c r="M1131" s="25" t="s">
        <v>7230</v>
      </c>
      <c r="N1131" s="25" t="s">
        <v>24060</v>
      </c>
      <c r="O1131" s="25"/>
      <c r="P1131" s="25" t="s">
        <v>26438</v>
      </c>
    </row>
    <row r="1132" spans="1:16" ht="15">
      <c r="A1132" s="25" t="s">
        <v>26439</v>
      </c>
      <c r="B1132" s="25" t="s">
        <v>26439</v>
      </c>
      <c r="C1132"/>
      <c r="D1132" s="25" t="s">
        <v>7261</v>
      </c>
      <c r="E1132" s="25"/>
      <c r="F1132" s="25" t="s">
        <v>7288</v>
      </c>
      <c r="G1132" s="25" t="s">
        <v>24057</v>
      </c>
      <c r="H1132" s="25" t="s">
        <v>7273</v>
      </c>
      <c r="I1132" s="25" t="s">
        <v>25315</v>
      </c>
      <c r="J1132" s="19">
        <v>44658</v>
      </c>
      <c r="K1132" s="19"/>
      <c r="L1132" s="54">
        <v>9500</v>
      </c>
      <c r="M1132" s="25" t="s">
        <v>7230</v>
      </c>
      <c r="N1132" s="25" t="s">
        <v>24060</v>
      </c>
      <c r="O1132" s="25"/>
      <c r="P1132" s="25" t="s">
        <v>26440</v>
      </c>
    </row>
    <row r="1133" spans="1:16" ht="15">
      <c r="A1133" s="25" t="s">
        <v>26441</v>
      </c>
      <c r="B1133" s="25" t="s">
        <v>26441</v>
      </c>
      <c r="C1133"/>
      <c r="D1133" s="25" t="s">
        <v>7365</v>
      </c>
      <c r="E1133" s="25"/>
      <c r="F1133" s="25" t="s">
        <v>7288</v>
      </c>
      <c r="G1133" s="25" t="s">
        <v>24057</v>
      </c>
      <c r="H1133" s="25" t="s">
        <v>8808</v>
      </c>
      <c r="I1133" s="25" t="s">
        <v>26442</v>
      </c>
      <c r="J1133" s="19">
        <v>44658</v>
      </c>
      <c r="K1133" s="19"/>
      <c r="L1133" s="54">
        <v>1500</v>
      </c>
      <c r="M1133" s="25" t="s">
        <v>7230</v>
      </c>
      <c r="N1133" s="25" t="s">
        <v>24060</v>
      </c>
      <c r="O1133" s="25"/>
      <c r="P1133" s="25" t="s">
        <v>26443</v>
      </c>
    </row>
    <row r="1134" spans="1:16" ht="15">
      <c r="A1134" s="25" t="s">
        <v>26444</v>
      </c>
      <c r="B1134" s="25" t="s">
        <v>26444</v>
      </c>
      <c r="C1134"/>
      <c r="D1134" s="25" t="s">
        <v>7530</v>
      </c>
      <c r="E1134" s="25"/>
      <c r="F1134" s="25" t="s">
        <v>7288</v>
      </c>
      <c r="G1134" s="25" t="s">
        <v>24057</v>
      </c>
      <c r="H1134" s="25" t="s">
        <v>7533</v>
      </c>
      <c r="I1134" s="25" t="s">
        <v>24082</v>
      </c>
      <c r="J1134" s="19">
        <v>44658</v>
      </c>
      <c r="K1134" s="19"/>
      <c r="L1134" s="54">
        <v>1726.85</v>
      </c>
      <c r="M1134" s="25" t="s">
        <v>7230</v>
      </c>
      <c r="N1134" s="25" t="s">
        <v>24060</v>
      </c>
      <c r="O1134" s="25"/>
      <c r="P1134" s="25" t="s">
        <v>26445</v>
      </c>
    </row>
    <row r="1135" spans="1:16" ht="15">
      <c r="A1135" s="25" t="s">
        <v>26446</v>
      </c>
      <c r="B1135" s="25" t="s">
        <v>26446</v>
      </c>
      <c r="C1135"/>
      <c r="D1135" s="25" t="s">
        <v>7313</v>
      </c>
      <c r="E1135" s="25"/>
      <c r="F1135" s="25" t="s">
        <v>7288</v>
      </c>
      <c r="G1135" s="25" t="s">
        <v>24057</v>
      </c>
      <c r="H1135" s="25" t="s">
        <v>7500</v>
      </c>
      <c r="I1135" s="25" t="s">
        <v>24107</v>
      </c>
      <c r="J1135" s="19">
        <v>44658</v>
      </c>
      <c r="K1135" s="19"/>
      <c r="L1135" s="54">
        <v>4113.2</v>
      </c>
      <c r="M1135" s="25" t="s">
        <v>7230</v>
      </c>
      <c r="N1135" s="25" t="s">
        <v>24060</v>
      </c>
      <c r="O1135" s="25"/>
      <c r="P1135" s="25" t="s">
        <v>26447</v>
      </c>
    </row>
    <row r="1136" spans="1:16" ht="15">
      <c r="A1136" s="25" t="s">
        <v>26448</v>
      </c>
      <c r="B1136" s="25" t="s">
        <v>26448</v>
      </c>
      <c r="C1136"/>
      <c r="D1136" s="25" t="s">
        <v>7252</v>
      </c>
      <c r="E1136" s="25"/>
      <c r="F1136" s="25" t="s">
        <v>7288</v>
      </c>
      <c r="G1136" s="25" t="s">
        <v>24057</v>
      </c>
      <c r="H1136" s="25" t="s">
        <v>9118</v>
      </c>
      <c r="I1136" s="25" t="s">
        <v>24150</v>
      </c>
      <c r="J1136" s="19">
        <v>44658</v>
      </c>
      <c r="K1136" s="19"/>
      <c r="L1136" s="54">
        <v>1194.57</v>
      </c>
      <c r="M1136" s="25" t="s">
        <v>7230</v>
      </c>
      <c r="N1136" s="25" t="s">
        <v>24060</v>
      </c>
      <c r="O1136" s="25"/>
      <c r="P1136" s="25" t="s">
        <v>26449</v>
      </c>
    </row>
    <row r="1137" spans="1:16" ht="15">
      <c r="A1137" s="25" t="s">
        <v>26450</v>
      </c>
      <c r="B1137" s="25" t="s">
        <v>26450</v>
      </c>
      <c r="C1137"/>
      <c r="D1137" s="25" t="s">
        <v>7252</v>
      </c>
      <c r="E1137" s="25"/>
      <c r="F1137" s="25" t="s">
        <v>7288</v>
      </c>
      <c r="G1137" s="25" t="s">
        <v>24057</v>
      </c>
      <c r="H1137" s="25" t="s">
        <v>7256</v>
      </c>
      <c r="I1137" s="25" t="s">
        <v>24082</v>
      </c>
      <c r="J1137" s="19">
        <v>44658</v>
      </c>
      <c r="K1137" s="19"/>
      <c r="L1137" s="54">
        <v>2724.01</v>
      </c>
      <c r="M1137" s="25" t="s">
        <v>7230</v>
      </c>
      <c r="N1137" s="25" t="s">
        <v>24060</v>
      </c>
      <c r="O1137" s="25"/>
      <c r="P1137" s="25" t="s">
        <v>26451</v>
      </c>
    </row>
    <row r="1138" spans="1:16" ht="15">
      <c r="A1138" s="25" t="s">
        <v>26452</v>
      </c>
      <c r="B1138" s="25" t="s">
        <v>26452</v>
      </c>
      <c r="C1138"/>
      <c r="D1138" s="25" t="s">
        <v>7261</v>
      </c>
      <c r="E1138" s="25"/>
      <c r="F1138" s="25" t="s">
        <v>7288</v>
      </c>
      <c r="G1138" s="25" t="s">
        <v>24057</v>
      </c>
      <c r="H1138" s="25" t="s">
        <v>11710</v>
      </c>
      <c r="I1138" s="25" t="s">
        <v>24224</v>
      </c>
      <c r="J1138" s="19">
        <v>44658</v>
      </c>
      <c r="K1138" s="19"/>
      <c r="L1138" s="54">
        <v>1098</v>
      </c>
      <c r="M1138" s="25" t="s">
        <v>7230</v>
      </c>
      <c r="N1138" s="25" t="s">
        <v>24060</v>
      </c>
      <c r="O1138" s="25"/>
      <c r="P1138" s="25" t="s">
        <v>26453</v>
      </c>
    </row>
    <row r="1139" spans="1:16" ht="15">
      <c r="A1139" s="25" t="s">
        <v>26454</v>
      </c>
      <c r="B1139" s="25" t="s">
        <v>26454</v>
      </c>
      <c r="C1139"/>
      <c r="D1139" s="25" t="s">
        <v>8685</v>
      </c>
      <c r="E1139" s="25"/>
      <c r="F1139" s="25" t="s">
        <v>7288</v>
      </c>
      <c r="G1139" s="25" t="s">
        <v>24057</v>
      </c>
      <c r="H1139" s="25" t="s">
        <v>8135</v>
      </c>
      <c r="I1139" s="25" t="s">
        <v>24205</v>
      </c>
      <c r="J1139" s="19">
        <v>44658</v>
      </c>
      <c r="K1139" s="19"/>
      <c r="L1139" s="54">
        <v>4249.6000000000004</v>
      </c>
      <c r="M1139" s="25" t="s">
        <v>7230</v>
      </c>
      <c r="N1139" s="25" t="s">
        <v>24060</v>
      </c>
      <c r="O1139" s="25"/>
      <c r="P1139" s="25" t="s">
        <v>26455</v>
      </c>
    </row>
    <row r="1140" spans="1:16" ht="15">
      <c r="A1140" s="25" t="s">
        <v>26456</v>
      </c>
      <c r="B1140" s="25" t="s">
        <v>26456</v>
      </c>
      <c r="C1140"/>
      <c r="D1140" s="25" t="s">
        <v>7261</v>
      </c>
      <c r="E1140" s="25"/>
      <c r="F1140" s="25" t="s">
        <v>7288</v>
      </c>
      <c r="G1140" s="25" t="s">
        <v>24057</v>
      </c>
      <c r="H1140" s="25" t="s">
        <v>7293</v>
      </c>
      <c r="I1140" s="25" t="s">
        <v>24063</v>
      </c>
      <c r="J1140" s="19">
        <v>44658</v>
      </c>
      <c r="K1140" s="19"/>
      <c r="L1140" s="54">
        <v>3875.3</v>
      </c>
      <c r="M1140" s="25" t="s">
        <v>7230</v>
      </c>
      <c r="N1140" s="25" t="s">
        <v>24060</v>
      </c>
      <c r="O1140" s="25"/>
      <c r="P1140" s="25" t="s">
        <v>26457</v>
      </c>
    </row>
    <row r="1141" spans="1:16" ht="15">
      <c r="A1141" s="25" t="s">
        <v>26458</v>
      </c>
      <c r="B1141" s="25" t="s">
        <v>26458</v>
      </c>
      <c r="C1141" s="22">
        <v>1</v>
      </c>
      <c r="D1141" s="25" t="s">
        <v>7261</v>
      </c>
      <c r="E1141" s="25"/>
      <c r="F1141" s="25" t="s">
        <v>7288</v>
      </c>
      <c r="G1141" s="25" t="s">
        <v>24057</v>
      </c>
      <c r="H1141" s="25" t="s">
        <v>9391</v>
      </c>
      <c r="I1141" s="25" t="s">
        <v>24224</v>
      </c>
      <c r="J1141" s="19">
        <v>44658</v>
      </c>
      <c r="K1141" s="19"/>
      <c r="L1141" s="54">
        <v>5206.88</v>
      </c>
      <c r="M1141" s="25" t="s">
        <v>7230</v>
      </c>
      <c r="N1141" s="25" t="s">
        <v>24060</v>
      </c>
      <c r="O1141" s="25"/>
      <c r="P1141" s="25" t="s">
        <v>26459</v>
      </c>
    </row>
    <row r="1142" spans="1:16" ht="15">
      <c r="A1142" s="25" t="s">
        <v>26460</v>
      </c>
      <c r="B1142" s="25" t="s">
        <v>26460</v>
      </c>
      <c r="C1142" s="22">
        <v>1</v>
      </c>
      <c r="D1142" s="25" t="s">
        <v>7261</v>
      </c>
      <c r="E1142" s="25"/>
      <c r="F1142" s="25" t="s">
        <v>7288</v>
      </c>
      <c r="G1142" s="25" t="s">
        <v>24057</v>
      </c>
      <c r="H1142" s="25" t="s">
        <v>9391</v>
      </c>
      <c r="I1142" s="25" t="s">
        <v>24224</v>
      </c>
      <c r="J1142" s="19">
        <v>44658</v>
      </c>
      <c r="K1142" s="19"/>
      <c r="L1142" s="54">
        <v>8316.5300000000007</v>
      </c>
      <c r="M1142" s="25" t="s">
        <v>7230</v>
      </c>
      <c r="N1142" s="25" t="s">
        <v>24060</v>
      </c>
      <c r="O1142" s="25"/>
      <c r="P1142" s="25"/>
    </row>
    <row r="1143" spans="1:16" ht="15">
      <c r="A1143" s="25" t="s">
        <v>26461</v>
      </c>
      <c r="B1143" s="25" t="s">
        <v>26461</v>
      </c>
      <c r="C1143"/>
      <c r="D1143" s="25" t="s">
        <v>9810</v>
      </c>
      <c r="E1143" s="25"/>
      <c r="F1143" s="25" t="s">
        <v>7288</v>
      </c>
      <c r="G1143" s="25" t="s">
        <v>24057</v>
      </c>
      <c r="H1143" s="25" t="s">
        <v>9046</v>
      </c>
      <c r="I1143" s="25" t="s">
        <v>24205</v>
      </c>
      <c r="J1143" s="19">
        <v>44658</v>
      </c>
      <c r="K1143" s="19"/>
      <c r="L1143" s="54">
        <v>4023.9</v>
      </c>
      <c r="M1143" s="25" t="s">
        <v>7230</v>
      </c>
      <c r="N1143" s="25" t="s">
        <v>24060</v>
      </c>
      <c r="O1143" s="25"/>
      <c r="P1143" s="25" t="s">
        <v>26462</v>
      </c>
    </row>
    <row r="1144" spans="1:16" ht="15">
      <c r="A1144" s="25" t="s">
        <v>26463</v>
      </c>
      <c r="B1144" s="25" t="s">
        <v>26463</v>
      </c>
      <c r="C1144"/>
      <c r="D1144" s="25" t="s">
        <v>7478</v>
      </c>
      <c r="E1144" s="25"/>
      <c r="F1144" s="25" t="s">
        <v>24833</v>
      </c>
      <c r="G1144" s="25" t="s">
        <v>24057</v>
      </c>
      <c r="H1144" s="25" t="s">
        <v>8577</v>
      </c>
      <c r="I1144" s="25" t="s">
        <v>26464</v>
      </c>
      <c r="J1144" s="19">
        <v>44658</v>
      </c>
      <c r="K1144" s="19"/>
      <c r="L1144" s="54">
        <v>4067.93</v>
      </c>
      <c r="M1144" s="25" t="s">
        <v>7230</v>
      </c>
      <c r="N1144" s="25" t="s">
        <v>24060</v>
      </c>
      <c r="O1144" s="25"/>
      <c r="P1144" s="25"/>
    </row>
    <row r="1145" spans="1:16" ht="15">
      <c r="A1145" s="25" t="s">
        <v>26465</v>
      </c>
      <c r="B1145" s="25" t="s">
        <v>26465</v>
      </c>
      <c r="C1145"/>
      <c r="D1145" s="25" t="s">
        <v>7478</v>
      </c>
      <c r="E1145" s="25"/>
      <c r="F1145" s="25" t="s">
        <v>7983</v>
      </c>
      <c r="G1145" s="25" t="s">
        <v>24057</v>
      </c>
      <c r="H1145" s="25" t="s">
        <v>8443</v>
      </c>
      <c r="I1145" s="25" t="s">
        <v>26466</v>
      </c>
      <c r="J1145" s="19">
        <v>44658</v>
      </c>
      <c r="K1145" s="19"/>
      <c r="L1145" s="54">
        <v>18935</v>
      </c>
      <c r="M1145" s="25" t="s">
        <v>7230</v>
      </c>
      <c r="N1145" s="25" t="s">
        <v>24060</v>
      </c>
      <c r="O1145" s="25"/>
      <c r="P1145" s="25" t="s">
        <v>26467</v>
      </c>
    </row>
    <row r="1146" spans="1:16" ht="15">
      <c r="A1146" s="25" t="s">
        <v>26468</v>
      </c>
      <c r="B1146" s="25" t="s">
        <v>26468</v>
      </c>
      <c r="C1146"/>
      <c r="D1146" s="25" t="s">
        <v>7261</v>
      </c>
      <c r="E1146" s="25"/>
      <c r="F1146" s="25" t="s">
        <v>7288</v>
      </c>
      <c r="G1146" s="25" t="s">
        <v>24057</v>
      </c>
      <c r="H1146" s="25" t="s">
        <v>7345</v>
      </c>
      <c r="I1146" s="25" t="s">
        <v>24122</v>
      </c>
      <c r="J1146" s="19">
        <v>44658</v>
      </c>
      <c r="K1146" s="19"/>
      <c r="L1146" s="54">
        <v>16544.55</v>
      </c>
      <c r="M1146" s="25" t="s">
        <v>7230</v>
      </c>
      <c r="N1146" s="25" t="s">
        <v>24060</v>
      </c>
      <c r="O1146" s="25"/>
      <c r="P1146" s="25" t="s">
        <v>26469</v>
      </c>
    </row>
    <row r="1147" spans="1:16" ht="15">
      <c r="A1147" s="25" t="s">
        <v>26470</v>
      </c>
      <c r="B1147" s="25" t="s">
        <v>26470</v>
      </c>
      <c r="C1147"/>
      <c r="D1147" s="25" t="s">
        <v>7261</v>
      </c>
      <c r="E1147" s="25"/>
      <c r="F1147" s="25" t="s">
        <v>7288</v>
      </c>
      <c r="G1147" s="25" t="s">
        <v>24057</v>
      </c>
      <c r="H1147" s="25" t="s">
        <v>8577</v>
      </c>
      <c r="I1147" s="25" t="s">
        <v>24059</v>
      </c>
      <c r="J1147" s="19">
        <v>44658</v>
      </c>
      <c r="K1147" s="19"/>
      <c r="L1147" s="54">
        <v>3362</v>
      </c>
      <c r="M1147" s="25" t="s">
        <v>7230</v>
      </c>
      <c r="N1147" s="25" t="s">
        <v>24060</v>
      </c>
      <c r="O1147" s="25"/>
      <c r="P1147" s="25" t="s">
        <v>26471</v>
      </c>
    </row>
    <row r="1148" spans="1:16" ht="15">
      <c r="A1148" s="25" t="s">
        <v>26472</v>
      </c>
      <c r="B1148" s="25" t="s">
        <v>26472</v>
      </c>
      <c r="C1148"/>
      <c r="D1148" s="25" t="s">
        <v>10104</v>
      </c>
      <c r="E1148" s="25"/>
      <c r="F1148" s="25" t="s">
        <v>7288</v>
      </c>
      <c r="G1148" s="25" t="s">
        <v>24057</v>
      </c>
      <c r="H1148" s="25" t="s">
        <v>8140</v>
      </c>
      <c r="I1148" s="25" t="s">
        <v>24175</v>
      </c>
      <c r="J1148" s="19">
        <v>44659</v>
      </c>
      <c r="K1148" s="19"/>
      <c r="L1148" s="54">
        <v>33144</v>
      </c>
      <c r="M1148" s="25" t="s">
        <v>7230</v>
      </c>
      <c r="N1148" s="25" t="s">
        <v>24060</v>
      </c>
      <c r="O1148" s="25"/>
      <c r="P1148" s="25" t="s">
        <v>26473</v>
      </c>
    </row>
    <row r="1149" spans="1:16" ht="15">
      <c r="A1149" s="25" t="s">
        <v>26474</v>
      </c>
      <c r="B1149" s="25" t="s">
        <v>26474</v>
      </c>
      <c r="C1149"/>
      <c r="D1149" s="25" t="s">
        <v>7269</v>
      </c>
      <c r="E1149" s="25"/>
      <c r="F1149" s="25" t="s">
        <v>7288</v>
      </c>
      <c r="G1149" s="25" t="s">
        <v>24057</v>
      </c>
      <c r="H1149" s="25" t="s">
        <v>7492</v>
      </c>
      <c r="I1149" s="25" t="s">
        <v>24367</v>
      </c>
      <c r="J1149" s="19">
        <v>44659</v>
      </c>
      <c r="K1149" s="19"/>
      <c r="L1149" s="54">
        <v>19727</v>
      </c>
      <c r="M1149" s="25" t="s">
        <v>7230</v>
      </c>
      <c r="N1149" s="25" t="s">
        <v>24060</v>
      </c>
      <c r="O1149" s="25"/>
      <c r="P1149" s="25" t="s">
        <v>26475</v>
      </c>
    </row>
    <row r="1150" spans="1:16" ht="15">
      <c r="A1150" s="25" t="s">
        <v>26476</v>
      </c>
      <c r="B1150" s="25" t="s">
        <v>26476</v>
      </c>
      <c r="C1150"/>
      <c r="D1150" s="25" t="s">
        <v>7261</v>
      </c>
      <c r="E1150" s="25"/>
      <c r="F1150" s="25" t="s">
        <v>7288</v>
      </c>
      <c r="G1150" s="25" t="s">
        <v>24057</v>
      </c>
      <c r="H1150" s="25" t="s">
        <v>8577</v>
      </c>
      <c r="I1150" s="25" t="s">
        <v>26477</v>
      </c>
      <c r="J1150" s="19">
        <v>44658</v>
      </c>
      <c r="K1150" s="19"/>
      <c r="L1150" s="54">
        <v>3415</v>
      </c>
      <c r="M1150" s="25" t="s">
        <v>7230</v>
      </c>
      <c r="N1150" s="25" t="s">
        <v>24060</v>
      </c>
      <c r="O1150" s="25"/>
      <c r="P1150" s="25" t="s">
        <v>26478</v>
      </c>
    </row>
    <row r="1151" spans="1:16" ht="15">
      <c r="A1151" s="25" t="s">
        <v>26479</v>
      </c>
      <c r="B1151" s="25" t="s">
        <v>26479</v>
      </c>
      <c r="C1151"/>
      <c r="D1151" s="25" t="s">
        <v>7269</v>
      </c>
      <c r="E1151" s="25"/>
      <c r="F1151" s="25" t="s">
        <v>7288</v>
      </c>
      <c r="G1151" s="25" t="s">
        <v>24057</v>
      </c>
      <c r="H1151" s="25" t="s">
        <v>7492</v>
      </c>
      <c r="I1151" s="25" t="s">
        <v>24175</v>
      </c>
      <c r="J1151" s="19">
        <v>44659</v>
      </c>
      <c r="K1151" s="19"/>
      <c r="L1151" s="54">
        <v>27429</v>
      </c>
      <c r="M1151" s="25" t="s">
        <v>7230</v>
      </c>
      <c r="N1151" s="25" t="s">
        <v>24060</v>
      </c>
      <c r="O1151" s="25"/>
      <c r="P1151" s="25" t="s">
        <v>26480</v>
      </c>
    </row>
    <row r="1152" spans="1:16" ht="15">
      <c r="A1152" s="25" t="s">
        <v>26481</v>
      </c>
      <c r="B1152" s="25" t="s">
        <v>26481</v>
      </c>
      <c r="C1152"/>
      <c r="D1152" s="25" t="s">
        <v>7261</v>
      </c>
      <c r="E1152" s="25"/>
      <c r="F1152" s="25" t="s">
        <v>7288</v>
      </c>
      <c r="G1152" s="25" t="s">
        <v>24057</v>
      </c>
      <c r="H1152" s="25" t="s">
        <v>8443</v>
      </c>
      <c r="I1152" s="25" t="s">
        <v>24143</v>
      </c>
      <c r="J1152" s="19">
        <v>44659</v>
      </c>
      <c r="K1152" s="19"/>
      <c r="L1152" s="54">
        <v>6675</v>
      </c>
      <c r="M1152" s="25" t="s">
        <v>7230</v>
      </c>
      <c r="N1152" s="25" t="s">
        <v>24060</v>
      </c>
      <c r="O1152" s="25"/>
      <c r="P1152" s="25" t="s">
        <v>26482</v>
      </c>
    </row>
    <row r="1153" spans="1:16" ht="15">
      <c r="A1153" s="25" t="s">
        <v>26483</v>
      </c>
      <c r="B1153" s="25" t="s">
        <v>26483</v>
      </c>
      <c r="C1153"/>
      <c r="D1153" s="25" t="s">
        <v>8476</v>
      </c>
      <c r="E1153" s="25"/>
      <c r="F1153" s="25" t="s">
        <v>7288</v>
      </c>
      <c r="G1153" s="25" t="s">
        <v>24057</v>
      </c>
      <c r="H1153" s="25" t="s">
        <v>8479</v>
      </c>
      <c r="I1153" s="25" t="s">
        <v>24205</v>
      </c>
      <c r="J1153" s="19">
        <v>44659</v>
      </c>
      <c r="K1153" s="19"/>
      <c r="L1153" s="54">
        <v>828.39</v>
      </c>
      <c r="M1153" s="25" t="s">
        <v>7230</v>
      </c>
      <c r="N1153" s="25" t="s">
        <v>24060</v>
      </c>
      <c r="O1153" s="25"/>
      <c r="P1153" s="25" t="s">
        <v>26484</v>
      </c>
    </row>
    <row r="1154" spans="1:16" ht="15">
      <c r="A1154" s="25" t="s">
        <v>26485</v>
      </c>
      <c r="B1154" s="25" t="s">
        <v>26485</v>
      </c>
      <c r="C1154"/>
      <c r="D1154" s="25" t="s">
        <v>8413</v>
      </c>
      <c r="E1154" s="25"/>
      <c r="F1154" s="25" t="s">
        <v>7288</v>
      </c>
      <c r="G1154" s="25" t="s">
        <v>24057</v>
      </c>
      <c r="H1154" s="25" t="s">
        <v>7481</v>
      </c>
      <c r="I1154" s="25" t="s">
        <v>24205</v>
      </c>
      <c r="J1154" s="19">
        <v>44659</v>
      </c>
      <c r="K1154" s="19"/>
      <c r="L1154" s="54">
        <v>4856.8500000000004</v>
      </c>
      <c r="M1154" s="25" t="s">
        <v>7230</v>
      </c>
      <c r="N1154" s="25" t="s">
        <v>24060</v>
      </c>
      <c r="O1154" s="25"/>
      <c r="P1154" s="25" t="s">
        <v>26486</v>
      </c>
    </row>
    <row r="1155" spans="1:16" ht="15">
      <c r="A1155" s="25" t="s">
        <v>26487</v>
      </c>
      <c r="B1155" s="25" t="s">
        <v>26487</v>
      </c>
      <c r="C1155"/>
      <c r="D1155" s="25" t="s">
        <v>7261</v>
      </c>
      <c r="E1155" s="25"/>
      <c r="F1155" s="25" t="s">
        <v>7288</v>
      </c>
      <c r="G1155" s="25" t="s">
        <v>24057</v>
      </c>
      <c r="H1155" s="25" t="s">
        <v>8443</v>
      </c>
      <c r="I1155" s="25" t="s">
        <v>26488</v>
      </c>
      <c r="J1155" s="19">
        <v>44659</v>
      </c>
      <c r="K1155" s="19"/>
      <c r="L1155" s="54">
        <v>4800</v>
      </c>
      <c r="M1155" s="25" t="s">
        <v>7230</v>
      </c>
      <c r="N1155" s="25" t="s">
        <v>24060</v>
      </c>
      <c r="O1155" s="25"/>
      <c r="P1155" s="25" t="s">
        <v>26489</v>
      </c>
    </row>
    <row r="1156" spans="1:16" ht="15">
      <c r="A1156" s="25" t="s">
        <v>26490</v>
      </c>
      <c r="B1156" s="25" t="s">
        <v>26490</v>
      </c>
      <c r="C1156"/>
      <c r="D1156" s="25" t="s">
        <v>7261</v>
      </c>
      <c r="E1156" s="25"/>
      <c r="F1156" s="25" t="s">
        <v>7288</v>
      </c>
      <c r="G1156" s="25" t="s">
        <v>24057</v>
      </c>
      <c r="H1156" s="25" t="s">
        <v>8200</v>
      </c>
      <c r="I1156" s="25" t="s">
        <v>24150</v>
      </c>
      <c r="J1156" s="19">
        <v>44659</v>
      </c>
      <c r="K1156" s="19"/>
      <c r="L1156" s="54">
        <v>1283.01</v>
      </c>
      <c r="M1156" s="25" t="s">
        <v>7230</v>
      </c>
      <c r="N1156" s="25" t="s">
        <v>24060</v>
      </c>
      <c r="O1156" s="25"/>
      <c r="P1156" s="25" t="s">
        <v>26491</v>
      </c>
    </row>
    <row r="1157" spans="1:16" ht="15">
      <c r="A1157" s="25" t="s">
        <v>26492</v>
      </c>
      <c r="B1157" s="25" t="s">
        <v>26492</v>
      </c>
      <c r="C1157"/>
      <c r="D1157" s="25" t="s">
        <v>7261</v>
      </c>
      <c r="E1157" s="25"/>
      <c r="F1157" s="25" t="s">
        <v>7288</v>
      </c>
      <c r="G1157" s="25" t="s">
        <v>24057</v>
      </c>
      <c r="H1157" s="25" t="s">
        <v>8200</v>
      </c>
      <c r="I1157" s="25" t="s">
        <v>24150</v>
      </c>
      <c r="J1157" s="19">
        <v>44659</v>
      </c>
      <c r="K1157" s="19"/>
      <c r="L1157" s="54">
        <v>1283.01</v>
      </c>
      <c r="M1157" s="25" t="s">
        <v>7230</v>
      </c>
      <c r="N1157" s="25" t="s">
        <v>24060</v>
      </c>
      <c r="O1157" s="25"/>
      <c r="P1157" s="25" t="s">
        <v>26493</v>
      </c>
    </row>
    <row r="1158" spans="1:16" ht="15">
      <c r="A1158" s="25" t="s">
        <v>26494</v>
      </c>
      <c r="B1158" s="25" t="s">
        <v>26494</v>
      </c>
      <c r="C1158"/>
      <c r="D1158" s="25" t="s">
        <v>7261</v>
      </c>
      <c r="E1158" s="25"/>
      <c r="F1158" s="25" t="s">
        <v>7288</v>
      </c>
      <c r="G1158" s="25" t="s">
        <v>24057</v>
      </c>
      <c r="H1158" s="25" t="s">
        <v>8200</v>
      </c>
      <c r="I1158" s="25" t="s">
        <v>24075</v>
      </c>
      <c r="J1158" s="19">
        <v>44659</v>
      </c>
      <c r="K1158" s="19"/>
      <c r="L1158" s="54">
        <v>1420</v>
      </c>
      <c r="M1158" s="25" t="s">
        <v>7230</v>
      </c>
      <c r="N1158" s="25" t="s">
        <v>24060</v>
      </c>
      <c r="O1158" s="25"/>
      <c r="P1158" s="25" t="s">
        <v>26495</v>
      </c>
    </row>
    <row r="1159" spans="1:16" ht="15">
      <c r="A1159" s="25" t="s">
        <v>26496</v>
      </c>
      <c r="B1159" s="25" t="s">
        <v>26496</v>
      </c>
      <c r="C1159"/>
      <c r="D1159" s="25" t="s">
        <v>7261</v>
      </c>
      <c r="E1159" s="25"/>
      <c r="F1159" s="25" t="s">
        <v>24833</v>
      </c>
      <c r="G1159" s="25" t="s">
        <v>24057</v>
      </c>
      <c r="H1159" s="25" t="s">
        <v>8200</v>
      </c>
      <c r="I1159" s="25" t="s">
        <v>24150</v>
      </c>
      <c r="J1159" s="19">
        <v>44659</v>
      </c>
      <c r="K1159" s="19"/>
      <c r="L1159" s="54">
        <v>1283.01</v>
      </c>
      <c r="M1159" s="25" t="s">
        <v>7230</v>
      </c>
      <c r="N1159" s="25" t="s">
        <v>24060</v>
      </c>
      <c r="O1159" s="25"/>
      <c r="P1159" s="25"/>
    </row>
    <row r="1160" spans="1:16" ht="15">
      <c r="A1160" s="25" t="s">
        <v>26497</v>
      </c>
      <c r="B1160" s="25" t="s">
        <v>26497</v>
      </c>
      <c r="C1160"/>
      <c r="D1160" s="25" t="s">
        <v>7261</v>
      </c>
      <c r="E1160" s="25"/>
      <c r="F1160" s="25" t="s">
        <v>7288</v>
      </c>
      <c r="G1160" s="25" t="s">
        <v>24057</v>
      </c>
      <c r="H1160" s="25" t="s">
        <v>8200</v>
      </c>
      <c r="I1160" s="25" t="s">
        <v>24150</v>
      </c>
      <c r="J1160" s="19">
        <v>44659</v>
      </c>
      <c r="K1160" s="19"/>
      <c r="L1160" s="54">
        <v>1464.26</v>
      </c>
      <c r="M1160" s="25" t="s">
        <v>7230</v>
      </c>
      <c r="N1160" s="25" t="s">
        <v>24060</v>
      </c>
      <c r="O1160" s="25"/>
      <c r="P1160" s="25" t="s">
        <v>26498</v>
      </c>
    </row>
    <row r="1161" spans="1:16" ht="15">
      <c r="A1161" s="25" t="s">
        <v>26499</v>
      </c>
      <c r="B1161" s="25" t="s">
        <v>26499</v>
      </c>
      <c r="C1161"/>
      <c r="D1161" s="25" t="s">
        <v>7261</v>
      </c>
      <c r="E1161" s="25"/>
      <c r="F1161" s="25" t="s">
        <v>7288</v>
      </c>
      <c r="G1161" s="25" t="s">
        <v>24057</v>
      </c>
      <c r="H1161" s="25" t="s">
        <v>8200</v>
      </c>
      <c r="I1161" s="25" t="s">
        <v>24150</v>
      </c>
      <c r="J1161" s="19">
        <v>44659</v>
      </c>
      <c r="K1161" s="19"/>
      <c r="L1161" s="54">
        <v>1430.51</v>
      </c>
      <c r="M1161" s="25" t="s">
        <v>7230</v>
      </c>
      <c r="N1161" s="25" t="s">
        <v>24060</v>
      </c>
      <c r="O1161" s="25"/>
      <c r="P1161" s="25" t="s">
        <v>26500</v>
      </c>
    </row>
    <row r="1162" spans="1:16" ht="15">
      <c r="A1162" s="25" t="s">
        <v>26501</v>
      </c>
      <c r="B1162" s="25" t="s">
        <v>26501</v>
      </c>
      <c r="C1162"/>
      <c r="D1162" s="25" t="s">
        <v>7261</v>
      </c>
      <c r="E1162" s="25"/>
      <c r="F1162" s="25" t="s">
        <v>7288</v>
      </c>
      <c r="G1162" s="25" t="s">
        <v>24057</v>
      </c>
      <c r="H1162" s="25" t="s">
        <v>8200</v>
      </c>
      <c r="I1162" s="25" t="s">
        <v>24075</v>
      </c>
      <c r="J1162" s="19">
        <v>44659</v>
      </c>
      <c r="K1162" s="19"/>
      <c r="L1162" s="54">
        <v>1585</v>
      </c>
      <c r="M1162" s="25" t="s">
        <v>7230</v>
      </c>
      <c r="N1162" s="25" t="s">
        <v>24060</v>
      </c>
      <c r="O1162" s="25"/>
      <c r="P1162" s="25" t="s">
        <v>26502</v>
      </c>
    </row>
    <row r="1163" spans="1:16" ht="15">
      <c r="A1163" s="25" t="s">
        <v>26503</v>
      </c>
      <c r="B1163" s="25" t="s">
        <v>26503</v>
      </c>
      <c r="C1163"/>
      <c r="D1163" s="25" t="s">
        <v>7261</v>
      </c>
      <c r="E1163" s="25"/>
      <c r="F1163" s="25" t="s">
        <v>7288</v>
      </c>
      <c r="G1163" s="25" t="s">
        <v>24057</v>
      </c>
      <c r="H1163" s="25" t="s">
        <v>8200</v>
      </c>
      <c r="I1163" s="25" t="s">
        <v>24150</v>
      </c>
      <c r="J1163" s="19">
        <v>44659</v>
      </c>
      <c r="K1163" s="19"/>
      <c r="L1163" s="54">
        <v>1226.76</v>
      </c>
      <c r="M1163" s="25" t="s">
        <v>7230</v>
      </c>
      <c r="N1163" s="25" t="s">
        <v>24060</v>
      </c>
      <c r="O1163" s="25"/>
      <c r="P1163" s="25" t="s">
        <v>26504</v>
      </c>
    </row>
    <row r="1164" spans="1:16" ht="15">
      <c r="A1164" s="25" t="s">
        <v>26505</v>
      </c>
      <c r="B1164" s="25" t="s">
        <v>26505</v>
      </c>
      <c r="C1164"/>
      <c r="D1164" s="25" t="s">
        <v>7269</v>
      </c>
      <c r="E1164" s="25"/>
      <c r="F1164" s="25" t="s">
        <v>7288</v>
      </c>
      <c r="G1164" s="25" t="s">
        <v>24057</v>
      </c>
      <c r="H1164" s="25" t="s">
        <v>7492</v>
      </c>
      <c r="I1164" s="25" t="s">
        <v>26395</v>
      </c>
      <c r="J1164" s="19">
        <v>44659</v>
      </c>
      <c r="K1164" s="19"/>
      <c r="L1164" s="54">
        <v>9000</v>
      </c>
      <c r="M1164" s="25" t="s">
        <v>7230</v>
      </c>
      <c r="N1164" s="25" t="s">
        <v>24060</v>
      </c>
      <c r="O1164" s="25"/>
      <c r="P1164" s="25" t="s">
        <v>26506</v>
      </c>
    </row>
    <row r="1165" spans="1:16" ht="15">
      <c r="A1165" s="25" t="s">
        <v>26507</v>
      </c>
      <c r="B1165" s="25" t="s">
        <v>26507</v>
      </c>
      <c r="C1165"/>
      <c r="D1165" s="25" t="s">
        <v>7261</v>
      </c>
      <c r="E1165" s="25"/>
      <c r="F1165" s="25" t="s">
        <v>7288</v>
      </c>
      <c r="G1165" s="25" t="s">
        <v>24057</v>
      </c>
      <c r="H1165" s="25" t="s">
        <v>7273</v>
      </c>
      <c r="I1165" s="25" t="s">
        <v>25331</v>
      </c>
      <c r="J1165" s="19">
        <v>44659</v>
      </c>
      <c r="K1165" s="19"/>
      <c r="L1165" s="54">
        <v>26000</v>
      </c>
      <c r="M1165" s="25" t="s">
        <v>7230</v>
      </c>
      <c r="N1165" s="25" t="s">
        <v>24060</v>
      </c>
      <c r="O1165" s="25"/>
      <c r="P1165" s="25" t="s">
        <v>26508</v>
      </c>
    </row>
    <row r="1166" spans="1:16" ht="15">
      <c r="A1166" s="25" t="s">
        <v>26509</v>
      </c>
      <c r="B1166" s="25" t="s">
        <v>26509</v>
      </c>
      <c r="C1166"/>
      <c r="D1166" s="25" t="s">
        <v>7261</v>
      </c>
      <c r="E1166" s="25"/>
      <c r="F1166" s="25" t="s">
        <v>7288</v>
      </c>
      <c r="G1166" s="25" t="s">
        <v>24057</v>
      </c>
      <c r="H1166" s="25" t="s">
        <v>11710</v>
      </c>
      <c r="I1166" s="25" t="s">
        <v>24224</v>
      </c>
      <c r="J1166" s="19">
        <v>44659</v>
      </c>
      <c r="K1166" s="19"/>
      <c r="L1166" s="54">
        <v>1955</v>
      </c>
      <c r="M1166" s="25" t="s">
        <v>7230</v>
      </c>
      <c r="N1166" s="25" t="s">
        <v>24060</v>
      </c>
      <c r="O1166" s="25"/>
      <c r="P1166" s="25" t="s">
        <v>26510</v>
      </c>
    </row>
    <row r="1167" spans="1:16" ht="15">
      <c r="A1167" s="25" t="s">
        <v>26511</v>
      </c>
      <c r="B1167" s="25" t="s">
        <v>26511</v>
      </c>
      <c r="C1167"/>
      <c r="D1167" s="25" t="s">
        <v>7261</v>
      </c>
      <c r="E1167" s="25"/>
      <c r="F1167" s="25" t="s">
        <v>7288</v>
      </c>
      <c r="G1167" s="25" t="s">
        <v>24057</v>
      </c>
      <c r="H1167" s="25" t="s">
        <v>11710</v>
      </c>
      <c r="I1167" s="25" t="s">
        <v>24224</v>
      </c>
      <c r="J1167" s="19">
        <v>44659</v>
      </c>
      <c r="K1167" s="19"/>
      <c r="L1167" s="54">
        <v>1500</v>
      </c>
      <c r="M1167" s="25" t="s">
        <v>7230</v>
      </c>
      <c r="N1167" s="25" t="s">
        <v>24060</v>
      </c>
      <c r="O1167" s="25"/>
      <c r="P1167" s="25" t="s">
        <v>26512</v>
      </c>
    </row>
    <row r="1168" spans="1:16" ht="15">
      <c r="A1168" s="25" t="s">
        <v>26513</v>
      </c>
      <c r="B1168" s="25" t="s">
        <v>26513</v>
      </c>
      <c r="C1168"/>
      <c r="D1168" s="25" t="s">
        <v>7261</v>
      </c>
      <c r="E1168" s="25"/>
      <c r="F1168" s="25" t="s">
        <v>7288</v>
      </c>
      <c r="G1168" s="25" t="s">
        <v>24057</v>
      </c>
      <c r="H1168" s="25" t="s">
        <v>8577</v>
      </c>
      <c r="I1168" s="25" t="s">
        <v>26477</v>
      </c>
      <c r="J1168" s="19">
        <v>44659</v>
      </c>
      <c r="K1168" s="19"/>
      <c r="L1168" s="54">
        <v>2736</v>
      </c>
      <c r="M1168" s="25" t="s">
        <v>7230</v>
      </c>
      <c r="N1168" s="25" t="s">
        <v>24060</v>
      </c>
      <c r="O1168" s="25"/>
      <c r="P1168" s="25" t="s">
        <v>26514</v>
      </c>
    </row>
    <row r="1169" spans="1:16" ht="15">
      <c r="A1169" s="25" t="s">
        <v>26515</v>
      </c>
      <c r="B1169" s="25" t="s">
        <v>26515</v>
      </c>
      <c r="C1169" s="22">
        <v>1</v>
      </c>
      <c r="D1169" s="25" t="s">
        <v>7478</v>
      </c>
      <c r="E1169" s="25"/>
      <c r="F1169" s="25" t="s">
        <v>7288</v>
      </c>
      <c r="G1169" s="25" t="s">
        <v>24057</v>
      </c>
      <c r="H1169" s="25" t="s">
        <v>7492</v>
      </c>
      <c r="I1169" s="25" t="s">
        <v>26516</v>
      </c>
      <c r="J1169" s="19">
        <v>44660</v>
      </c>
      <c r="K1169" s="19"/>
      <c r="L1169" s="54">
        <v>36484</v>
      </c>
      <c r="M1169" s="25" t="s">
        <v>7230</v>
      </c>
      <c r="N1169" s="25" t="s">
        <v>24060</v>
      </c>
      <c r="O1169" s="25"/>
      <c r="P1169" s="25" t="s">
        <v>26517</v>
      </c>
    </row>
    <row r="1170" spans="1:16" ht="15">
      <c r="A1170" s="25" t="s">
        <v>26518</v>
      </c>
      <c r="B1170" s="25" t="s">
        <v>26518</v>
      </c>
      <c r="C1170"/>
      <c r="D1170" s="25" t="s">
        <v>7478</v>
      </c>
      <c r="E1170" s="25"/>
      <c r="F1170" s="25" t="s">
        <v>7288</v>
      </c>
      <c r="G1170" s="25" t="s">
        <v>24057</v>
      </c>
      <c r="H1170" s="25" t="s">
        <v>7492</v>
      </c>
      <c r="I1170" s="25" t="s">
        <v>25286</v>
      </c>
      <c r="J1170" s="19">
        <v>44660</v>
      </c>
      <c r="K1170" s="19"/>
      <c r="L1170" s="54">
        <v>2104</v>
      </c>
      <c r="M1170" s="25" t="s">
        <v>7230</v>
      </c>
      <c r="N1170" s="25" t="s">
        <v>24060</v>
      </c>
      <c r="O1170" s="25"/>
      <c r="P1170" s="25" t="s">
        <v>26519</v>
      </c>
    </row>
    <row r="1171" spans="1:16" ht="15">
      <c r="A1171" s="25" t="s">
        <v>26520</v>
      </c>
      <c r="B1171" s="25" t="s">
        <v>26520</v>
      </c>
      <c r="C1171"/>
      <c r="D1171" s="25" t="s">
        <v>7478</v>
      </c>
      <c r="E1171" s="25"/>
      <c r="F1171" s="25" t="s">
        <v>7288</v>
      </c>
      <c r="G1171" s="25" t="s">
        <v>24057</v>
      </c>
      <c r="H1171" s="25" t="s">
        <v>8140</v>
      </c>
      <c r="I1171" s="25" t="s">
        <v>26411</v>
      </c>
      <c r="J1171" s="19">
        <v>44660</v>
      </c>
      <c r="K1171" s="19"/>
      <c r="L1171" s="54">
        <v>30670</v>
      </c>
      <c r="M1171" s="25" t="s">
        <v>7230</v>
      </c>
      <c r="N1171" s="25" t="s">
        <v>24060</v>
      </c>
      <c r="O1171" s="25"/>
      <c r="P1171" s="25" t="s">
        <v>26521</v>
      </c>
    </row>
    <row r="1172" spans="1:16" ht="15">
      <c r="A1172" s="25" t="s">
        <v>26522</v>
      </c>
      <c r="B1172" s="25" t="s">
        <v>26522</v>
      </c>
      <c r="C1172"/>
      <c r="D1172" s="25" t="s">
        <v>7313</v>
      </c>
      <c r="E1172" s="25"/>
      <c r="F1172" s="25" t="s">
        <v>7288</v>
      </c>
      <c r="G1172" s="25" t="s">
        <v>24057</v>
      </c>
      <c r="H1172" s="25" t="s">
        <v>8577</v>
      </c>
      <c r="I1172" s="25" t="s">
        <v>24175</v>
      </c>
      <c r="J1172" s="19">
        <v>44661</v>
      </c>
      <c r="K1172" s="19"/>
      <c r="L1172" s="54">
        <v>61670.400000000001</v>
      </c>
      <c r="M1172" s="25" t="s">
        <v>7230</v>
      </c>
      <c r="N1172" s="25" t="s">
        <v>24060</v>
      </c>
      <c r="O1172" s="25"/>
      <c r="P1172" s="25" t="s">
        <v>26523</v>
      </c>
    </row>
    <row r="1173" spans="1:16" ht="15">
      <c r="A1173" s="25" t="s">
        <v>26524</v>
      </c>
      <c r="B1173" s="25" t="s">
        <v>26524</v>
      </c>
      <c r="C1173"/>
      <c r="D1173" s="25" t="s">
        <v>7313</v>
      </c>
      <c r="E1173" s="25"/>
      <c r="F1173" s="25" t="s">
        <v>7288</v>
      </c>
      <c r="G1173" s="25" t="s">
        <v>24057</v>
      </c>
      <c r="H1173" s="25" t="s">
        <v>8577</v>
      </c>
      <c r="I1173" s="25" t="s">
        <v>24175</v>
      </c>
      <c r="J1173" s="19">
        <v>44661</v>
      </c>
      <c r="K1173" s="19"/>
      <c r="L1173" s="54">
        <v>21160.080000000002</v>
      </c>
      <c r="M1173" s="25" t="s">
        <v>7230</v>
      </c>
      <c r="N1173" s="25" t="s">
        <v>24060</v>
      </c>
      <c r="O1173" s="25"/>
      <c r="P1173" s="25" t="s">
        <v>26525</v>
      </c>
    </row>
    <row r="1174" spans="1:16" ht="15">
      <c r="A1174" s="25" t="s">
        <v>26526</v>
      </c>
      <c r="B1174" s="25" t="s">
        <v>26526</v>
      </c>
      <c r="C1174"/>
      <c r="D1174" s="25" t="s">
        <v>7269</v>
      </c>
      <c r="E1174" s="25"/>
      <c r="F1174" s="25" t="s">
        <v>7288</v>
      </c>
      <c r="G1174" s="25" t="s">
        <v>24057</v>
      </c>
      <c r="H1174" s="25" t="s">
        <v>8140</v>
      </c>
      <c r="I1174" s="25" t="s">
        <v>24410</v>
      </c>
      <c r="J1174" s="19">
        <v>44661</v>
      </c>
      <c r="K1174" s="19"/>
      <c r="L1174" s="54">
        <v>5776</v>
      </c>
      <c r="M1174" s="25" t="s">
        <v>7230</v>
      </c>
      <c r="N1174" s="25" t="s">
        <v>24060</v>
      </c>
      <c r="O1174" s="25"/>
      <c r="P1174" s="25" t="s">
        <v>26527</v>
      </c>
    </row>
    <row r="1175" spans="1:16" ht="15">
      <c r="A1175" s="25" t="s">
        <v>26528</v>
      </c>
      <c r="B1175" s="25" t="s">
        <v>26528</v>
      </c>
      <c r="C1175"/>
      <c r="D1175" s="25" t="s">
        <v>7269</v>
      </c>
      <c r="E1175" s="25"/>
      <c r="F1175" s="25" t="s">
        <v>7288</v>
      </c>
      <c r="G1175" s="25" t="s">
        <v>24057</v>
      </c>
      <c r="H1175" s="25" t="s">
        <v>8140</v>
      </c>
      <c r="I1175" s="25" t="s">
        <v>24588</v>
      </c>
      <c r="J1175" s="19">
        <v>44661</v>
      </c>
      <c r="K1175" s="19"/>
      <c r="L1175" s="54">
        <v>316</v>
      </c>
      <c r="M1175" s="25" t="s">
        <v>7230</v>
      </c>
      <c r="N1175" s="25" t="s">
        <v>24060</v>
      </c>
      <c r="O1175" s="25"/>
      <c r="P1175" s="25" t="s">
        <v>26529</v>
      </c>
    </row>
    <row r="1176" spans="1:16" ht="15">
      <c r="A1176" s="25" t="s">
        <v>26530</v>
      </c>
      <c r="B1176" s="25" t="s">
        <v>26530</v>
      </c>
      <c r="C1176"/>
      <c r="D1176" s="25" t="s">
        <v>7261</v>
      </c>
      <c r="E1176" s="25"/>
      <c r="F1176" s="25" t="s">
        <v>7288</v>
      </c>
      <c r="G1176" s="25" t="s">
        <v>24057</v>
      </c>
      <c r="H1176" s="25" t="s">
        <v>12040</v>
      </c>
      <c r="I1176" s="25" t="s">
        <v>24558</v>
      </c>
      <c r="J1176" s="19">
        <v>44662</v>
      </c>
      <c r="K1176" s="19"/>
      <c r="L1176" s="54">
        <v>1270</v>
      </c>
      <c r="M1176" s="25" t="s">
        <v>7230</v>
      </c>
      <c r="N1176" s="25" t="s">
        <v>24060</v>
      </c>
      <c r="O1176" s="25"/>
      <c r="P1176" s="25" t="s">
        <v>26531</v>
      </c>
    </row>
    <row r="1177" spans="1:16" ht="15">
      <c r="A1177" s="25" t="s">
        <v>26532</v>
      </c>
      <c r="B1177" s="25" t="s">
        <v>26532</v>
      </c>
      <c r="C1177"/>
      <c r="D1177" s="25" t="s">
        <v>7261</v>
      </c>
      <c r="E1177" s="25"/>
      <c r="F1177" s="25" t="s">
        <v>7288</v>
      </c>
      <c r="G1177" s="25" t="s">
        <v>24057</v>
      </c>
      <c r="H1177" s="25" t="s">
        <v>12040</v>
      </c>
      <c r="I1177" s="25" t="s">
        <v>24558</v>
      </c>
      <c r="J1177" s="19">
        <v>44662</v>
      </c>
      <c r="K1177" s="19"/>
      <c r="L1177" s="54">
        <v>925</v>
      </c>
      <c r="M1177" s="25" t="s">
        <v>7230</v>
      </c>
      <c r="N1177" s="25" t="s">
        <v>24060</v>
      </c>
      <c r="O1177" s="25"/>
      <c r="P1177" s="25" t="s">
        <v>26533</v>
      </c>
    </row>
    <row r="1178" spans="1:16" ht="15">
      <c r="A1178" s="25" t="s">
        <v>26534</v>
      </c>
      <c r="B1178" s="25" t="s">
        <v>26534</v>
      </c>
      <c r="C1178"/>
      <c r="D1178" s="25" t="s">
        <v>7261</v>
      </c>
      <c r="E1178" s="25"/>
      <c r="F1178" s="25" t="s">
        <v>7288</v>
      </c>
      <c r="G1178" s="25" t="s">
        <v>24057</v>
      </c>
      <c r="H1178" s="25" t="s">
        <v>12040</v>
      </c>
      <c r="I1178" s="25" t="s">
        <v>24558</v>
      </c>
      <c r="J1178" s="19">
        <v>44662</v>
      </c>
      <c r="K1178" s="19"/>
      <c r="L1178" s="54">
        <v>1175.5</v>
      </c>
      <c r="M1178" s="25" t="s">
        <v>7230</v>
      </c>
      <c r="N1178" s="25" t="s">
        <v>24060</v>
      </c>
      <c r="O1178" s="25"/>
      <c r="P1178" s="25" t="s">
        <v>26535</v>
      </c>
    </row>
    <row r="1179" spans="1:16" ht="15">
      <c r="A1179" s="25" t="s">
        <v>26536</v>
      </c>
      <c r="B1179" s="25" t="s">
        <v>26536</v>
      </c>
      <c r="C1179"/>
      <c r="D1179" s="25" t="s">
        <v>7261</v>
      </c>
      <c r="E1179" s="25"/>
      <c r="F1179" s="25" t="s">
        <v>7288</v>
      </c>
      <c r="G1179" s="25" t="s">
        <v>24057</v>
      </c>
      <c r="H1179" s="25" t="s">
        <v>8827</v>
      </c>
      <c r="I1179" s="25" t="s">
        <v>24603</v>
      </c>
      <c r="J1179" s="19">
        <v>44662</v>
      </c>
      <c r="K1179" s="19"/>
      <c r="L1179" s="54">
        <v>7863.13</v>
      </c>
      <c r="M1179" s="25" t="s">
        <v>7230</v>
      </c>
      <c r="N1179" s="25" t="s">
        <v>24060</v>
      </c>
      <c r="O1179" s="25"/>
      <c r="P1179" s="25"/>
    </row>
    <row r="1180" spans="1:16" ht="15">
      <c r="A1180" s="25" t="s">
        <v>26537</v>
      </c>
      <c r="B1180" s="25" t="s">
        <v>26537</v>
      </c>
      <c r="C1180"/>
      <c r="D1180" s="25" t="s">
        <v>7261</v>
      </c>
      <c r="E1180" s="25"/>
      <c r="F1180" s="25" t="s">
        <v>7288</v>
      </c>
      <c r="G1180" s="25" t="s">
        <v>24057</v>
      </c>
      <c r="H1180" s="25" t="s">
        <v>7293</v>
      </c>
      <c r="I1180" s="25" t="s">
        <v>24063</v>
      </c>
      <c r="J1180" s="19">
        <v>44662</v>
      </c>
      <c r="K1180" s="19"/>
      <c r="L1180" s="54">
        <v>1676.63</v>
      </c>
      <c r="M1180" s="25" t="s">
        <v>7230</v>
      </c>
      <c r="N1180" s="25" t="s">
        <v>24060</v>
      </c>
      <c r="O1180" s="25"/>
      <c r="P1180" s="25" t="s">
        <v>26538</v>
      </c>
    </row>
    <row r="1181" spans="1:16" ht="15">
      <c r="A1181" s="25" t="s">
        <v>26539</v>
      </c>
      <c r="B1181" s="25" t="s">
        <v>26539</v>
      </c>
      <c r="C1181"/>
      <c r="D1181" s="25" t="s">
        <v>7261</v>
      </c>
      <c r="E1181" s="25"/>
      <c r="F1181" s="25" t="s">
        <v>7288</v>
      </c>
      <c r="G1181" s="25" t="s">
        <v>24057</v>
      </c>
      <c r="H1181" s="25" t="s">
        <v>7293</v>
      </c>
      <c r="I1181" s="25" t="s">
        <v>24063</v>
      </c>
      <c r="J1181" s="19">
        <v>44662</v>
      </c>
      <c r="K1181" s="19"/>
      <c r="L1181" s="54">
        <v>1410</v>
      </c>
      <c r="M1181" s="25" t="s">
        <v>7230</v>
      </c>
      <c r="N1181" s="25" t="s">
        <v>24060</v>
      </c>
      <c r="O1181" s="25"/>
      <c r="P1181" s="25" t="s">
        <v>26540</v>
      </c>
    </row>
    <row r="1182" spans="1:16" ht="15">
      <c r="A1182" s="25" t="s">
        <v>26541</v>
      </c>
      <c r="B1182" s="25" t="s">
        <v>26541</v>
      </c>
      <c r="C1182"/>
      <c r="D1182" s="25" t="s">
        <v>7313</v>
      </c>
      <c r="E1182" s="25"/>
      <c r="F1182" s="25" t="s">
        <v>7288</v>
      </c>
      <c r="G1182" s="25" t="s">
        <v>24057</v>
      </c>
      <c r="H1182" s="25" t="s">
        <v>7492</v>
      </c>
      <c r="I1182" s="25" t="s">
        <v>24205</v>
      </c>
      <c r="J1182" s="19">
        <v>44662</v>
      </c>
      <c r="K1182" s="19"/>
      <c r="L1182" s="54">
        <v>1940</v>
      </c>
      <c r="M1182" s="25" t="s">
        <v>7230</v>
      </c>
      <c r="N1182" s="25" t="s">
        <v>24060</v>
      </c>
      <c r="O1182" s="25"/>
      <c r="P1182" s="25" t="s">
        <v>26542</v>
      </c>
    </row>
    <row r="1183" spans="1:16" ht="15">
      <c r="A1183" s="25" t="s">
        <v>26543</v>
      </c>
      <c r="B1183" s="25" t="s">
        <v>26543</v>
      </c>
      <c r="C1183"/>
      <c r="D1183" s="25" t="s">
        <v>7313</v>
      </c>
      <c r="E1183" s="25"/>
      <c r="F1183" s="25" t="s">
        <v>7288</v>
      </c>
      <c r="G1183" s="25" t="s">
        <v>24057</v>
      </c>
      <c r="H1183" s="25" t="s">
        <v>8140</v>
      </c>
      <c r="I1183" s="25" t="s">
        <v>24205</v>
      </c>
      <c r="J1183" s="19">
        <v>44662</v>
      </c>
      <c r="K1183" s="19"/>
      <c r="L1183" s="54">
        <v>2517.2399999999998</v>
      </c>
      <c r="M1183" s="25" t="s">
        <v>7230</v>
      </c>
      <c r="N1183" s="25" t="s">
        <v>24060</v>
      </c>
      <c r="O1183" s="25"/>
      <c r="P1183" s="25" t="s">
        <v>26544</v>
      </c>
    </row>
    <row r="1184" spans="1:16" ht="15">
      <c r="A1184" s="25" t="s">
        <v>26545</v>
      </c>
      <c r="B1184" s="25" t="s">
        <v>26545</v>
      </c>
      <c r="C1184"/>
      <c r="D1184" s="25" t="s">
        <v>7261</v>
      </c>
      <c r="E1184" s="25"/>
      <c r="F1184" s="25" t="s">
        <v>7288</v>
      </c>
      <c r="G1184" s="25" t="s">
        <v>24057</v>
      </c>
      <c r="H1184" s="25" t="s">
        <v>7293</v>
      </c>
      <c r="I1184" s="25" t="s">
        <v>24063</v>
      </c>
      <c r="J1184" s="19">
        <v>44662</v>
      </c>
      <c r="K1184" s="19"/>
      <c r="L1184" s="54">
        <v>1451.63</v>
      </c>
      <c r="M1184" s="25" t="s">
        <v>7230</v>
      </c>
      <c r="N1184" s="25" t="s">
        <v>24060</v>
      </c>
      <c r="O1184" s="25"/>
      <c r="P1184" s="25" t="s">
        <v>26546</v>
      </c>
    </row>
    <row r="1185" spans="1:16" ht="15">
      <c r="A1185" s="25" t="s">
        <v>26547</v>
      </c>
      <c r="B1185" s="25" t="s">
        <v>26547</v>
      </c>
      <c r="C1185"/>
      <c r="D1185" s="25" t="s">
        <v>7478</v>
      </c>
      <c r="E1185" s="25"/>
      <c r="F1185" s="25" t="s">
        <v>7288</v>
      </c>
      <c r="G1185" s="25" t="s">
        <v>24057</v>
      </c>
      <c r="H1185" s="25" t="s">
        <v>8140</v>
      </c>
      <c r="I1185" s="25" t="s">
        <v>25622</v>
      </c>
      <c r="J1185" s="19">
        <v>44662</v>
      </c>
      <c r="K1185" s="19"/>
      <c r="L1185" s="54">
        <v>1900</v>
      </c>
      <c r="M1185" s="25" t="s">
        <v>7230</v>
      </c>
      <c r="N1185" s="25" t="s">
        <v>24060</v>
      </c>
      <c r="O1185" s="25"/>
      <c r="P1185" s="25" t="s">
        <v>26548</v>
      </c>
    </row>
    <row r="1186" spans="1:16" ht="15">
      <c r="A1186" s="25" t="s">
        <v>26549</v>
      </c>
      <c r="B1186" s="25" t="s">
        <v>26549</v>
      </c>
      <c r="C1186"/>
      <c r="D1186" s="25" t="s">
        <v>7261</v>
      </c>
      <c r="E1186" s="25"/>
      <c r="F1186" s="25" t="s">
        <v>7288</v>
      </c>
      <c r="G1186" s="25" t="s">
        <v>24057</v>
      </c>
      <c r="H1186" s="25" t="s">
        <v>8443</v>
      </c>
      <c r="I1186" s="25" t="s">
        <v>24190</v>
      </c>
      <c r="J1186" s="19">
        <v>44663</v>
      </c>
      <c r="K1186" s="19"/>
      <c r="L1186" s="54">
        <v>10900</v>
      </c>
      <c r="M1186" s="25" t="s">
        <v>7230</v>
      </c>
      <c r="N1186" s="25" t="s">
        <v>24060</v>
      </c>
      <c r="O1186" s="25"/>
      <c r="P1186" s="25"/>
    </row>
    <row r="1187" spans="1:16" ht="15">
      <c r="A1187" s="25" t="s">
        <v>26550</v>
      </c>
      <c r="B1187" s="25" t="s">
        <v>26550</v>
      </c>
      <c r="C1187"/>
      <c r="D1187" s="25" t="s">
        <v>7261</v>
      </c>
      <c r="E1187" s="25"/>
      <c r="F1187" s="25" t="s">
        <v>7288</v>
      </c>
      <c r="G1187" s="25" t="s">
        <v>24057</v>
      </c>
      <c r="H1187" s="25" t="s">
        <v>8443</v>
      </c>
      <c r="I1187" s="25" t="s">
        <v>26551</v>
      </c>
      <c r="J1187" s="19">
        <v>44663</v>
      </c>
      <c r="K1187" s="19"/>
      <c r="L1187" s="54">
        <v>16405.48</v>
      </c>
      <c r="M1187" s="25" t="s">
        <v>7230</v>
      </c>
      <c r="N1187" s="25" t="s">
        <v>24060</v>
      </c>
      <c r="O1187" s="25"/>
      <c r="P1187" s="25" t="s">
        <v>26552</v>
      </c>
    </row>
    <row r="1188" spans="1:16" ht="15">
      <c r="A1188" s="25" t="s">
        <v>26553</v>
      </c>
      <c r="B1188" s="25" t="s">
        <v>26553</v>
      </c>
      <c r="C1188"/>
      <c r="D1188" s="25" t="s">
        <v>10912</v>
      </c>
      <c r="E1188" s="25"/>
      <c r="F1188" s="25" t="s">
        <v>7288</v>
      </c>
      <c r="G1188" s="25" t="s">
        <v>24057</v>
      </c>
      <c r="H1188" s="25" t="s">
        <v>8443</v>
      </c>
      <c r="I1188" s="25" t="s">
        <v>24205</v>
      </c>
      <c r="J1188" s="19">
        <v>44663</v>
      </c>
      <c r="K1188" s="19"/>
      <c r="L1188" s="54">
        <v>8674</v>
      </c>
      <c r="M1188" s="25" t="s">
        <v>7230</v>
      </c>
      <c r="N1188" s="25" t="s">
        <v>24060</v>
      </c>
      <c r="O1188" s="25"/>
      <c r="P1188" s="25"/>
    </row>
    <row r="1189" spans="1:16" ht="15">
      <c r="A1189" s="25" t="s">
        <v>26554</v>
      </c>
      <c r="B1189" s="25" t="s">
        <v>26554</v>
      </c>
      <c r="C1189"/>
      <c r="D1189" s="25" t="s">
        <v>7478</v>
      </c>
      <c r="E1189" s="25"/>
      <c r="F1189" s="25" t="s">
        <v>7288</v>
      </c>
      <c r="G1189" s="25" t="s">
        <v>24057</v>
      </c>
      <c r="H1189" s="25" t="s">
        <v>8140</v>
      </c>
      <c r="I1189" s="25" t="s">
        <v>24181</v>
      </c>
      <c r="J1189" s="19">
        <v>44663</v>
      </c>
      <c r="K1189" s="19"/>
      <c r="L1189" s="54">
        <v>12685.81</v>
      </c>
      <c r="M1189" s="25" t="s">
        <v>7230</v>
      </c>
      <c r="N1189" s="25" t="s">
        <v>24060</v>
      </c>
      <c r="O1189" s="25"/>
      <c r="P1189" s="25" t="s">
        <v>26555</v>
      </c>
    </row>
    <row r="1190" spans="1:16" ht="15">
      <c r="A1190" s="25" t="s">
        <v>26556</v>
      </c>
      <c r="B1190" s="25" t="s">
        <v>26556</v>
      </c>
      <c r="C1190"/>
      <c r="D1190" s="25" t="s">
        <v>7478</v>
      </c>
      <c r="E1190" s="25"/>
      <c r="F1190" s="25" t="s">
        <v>7288</v>
      </c>
      <c r="G1190" s="25" t="s">
        <v>24057</v>
      </c>
      <c r="H1190" s="25" t="s">
        <v>8140</v>
      </c>
      <c r="I1190" s="25" t="s">
        <v>24181</v>
      </c>
      <c r="J1190" s="19">
        <v>44663</v>
      </c>
      <c r="K1190" s="19"/>
      <c r="L1190" s="54">
        <v>4643</v>
      </c>
      <c r="M1190" s="25" t="s">
        <v>7230</v>
      </c>
      <c r="N1190" s="25" t="s">
        <v>24060</v>
      </c>
      <c r="O1190" s="25"/>
      <c r="P1190" s="25" t="s">
        <v>26557</v>
      </c>
    </row>
    <row r="1191" spans="1:16" ht="15">
      <c r="A1191" s="25" t="s">
        <v>26558</v>
      </c>
      <c r="B1191" s="25" t="s">
        <v>26558</v>
      </c>
      <c r="C1191" s="22">
        <v>1</v>
      </c>
      <c r="D1191" s="25" t="s">
        <v>7269</v>
      </c>
      <c r="E1191" s="25"/>
      <c r="F1191" s="25" t="s">
        <v>7288</v>
      </c>
      <c r="G1191" s="25" t="s">
        <v>24057</v>
      </c>
      <c r="H1191" s="25" t="s">
        <v>7492</v>
      </c>
      <c r="I1191" s="25" t="s">
        <v>26416</v>
      </c>
      <c r="J1191" s="19">
        <v>44663</v>
      </c>
      <c r="K1191" s="19"/>
      <c r="L1191" s="54">
        <v>42575</v>
      </c>
      <c r="M1191" s="25" t="s">
        <v>7230</v>
      </c>
      <c r="N1191" s="25" t="s">
        <v>24060</v>
      </c>
      <c r="O1191" s="25"/>
      <c r="P1191" s="25" t="s">
        <v>26559</v>
      </c>
    </row>
    <row r="1192" spans="1:16" ht="15">
      <c r="A1192" s="25" t="s">
        <v>26560</v>
      </c>
      <c r="B1192" s="25" t="s">
        <v>26560</v>
      </c>
      <c r="C1192"/>
      <c r="D1192" s="25" t="s">
        <v>7269</v>
      </c>
      <c r="E1192" s="25"/>
      <c r="F1192" s="25" t="s">
        <v>7288</v>
      </c>
      <c r="G1192" s="25" t="s">
        <v>24057</v>
      </c>
      <c r="H1192" s="25" t="s">
        <v>8140</v>
      </c>
      <c r="I1192" s="25" t="s">
        <v>26561</v>
      </c>
      <c r="J1192" s="19">
        <v>44663</v>
      </c>
      <c r="K1192" s="19"/>
      <c r="L1192" s="54">
        <v>9029.99</v>
      </c>
      <c r="M1192" s="25" t="s">
        <v>7230</v>
      </c>
      <c r="N1192" s="25" t="s">
        <v>24060</v>
      </c>
      <c r="O1192" s="25"/>
      <c r="P1192" s="25" t="s">
        <v>26562</v>
      </c>
    </row>
    <row r="1193" spans="1:16" ht="15">
      <c r="A1193" s="25" t="s">
        <v>26563</v>
      </c>
      <c r="B1193" s="25" t="s">
        <v>26563</v>
      </c>
      <c r="C1193"/>
      <c r="D1193" s="25" t="s">
        <v>7478</v>
      </c>
      <c r="E1193" s="25"/>
      <c r="F1193" s="25" t="s">
        <v>24833</v>
      </c>
      <c r="G1193" s="25" t="s">
        <v>24057</v>
      </c>
      <c r="H1193" s="25" t="s">
        <v>8577</v>
      </c>
      <c r="I1193" s="25" t="s">
        <v>24059</v>
      </c>
      <c r="J1193" s="19">
        <v>44663</v>
      </c>
      <c r="K1193" s="19"/>
      <c r="L1193" s="54">
        <v>10730</v>
      </c>
      <c r="M1193" s="25" t="s">
        <v>7230</v>
      </c>
      <c r="N1193" s="25" t="s">
        <v>24060</v>
      </c>
      <c r="O1193" s="25"/>
      <c r="P1193" s="25"/>
    </row>
    <row r="1194" spans="1:16" ht="15">
      <c r="A1194" s="25" t="s">
        <v>26564</v>
      </c>
      <c r="B1194" s="25" t="s">
        <v>26564</v>
      </c>
      <c r="C1194"/>
      <c r="D1194" s="25" t="s">
        <v>7261</v>
      </c>
      <c r="E1194" s="25"/>
      <c r="F1194" s="25" t="s">
        <v>7288</v>
      </c>
      <c r="G1194" s="25" t="s">
        <v>24057</v>
      </c>
      <c r="H1194" s="25" t="s">
        <v>7481</v>
      </c>
      <c r="I1194" s="25" t="s">
        <v>24070</v>
      </c>
      <c r="J1194" s="19">
        <v>44663</v>
      </c>
      <c r="K1194" s="19"/>
      <c r="L1194" s="54">
        <v>3651.96</v>
      </c>
      <c r="M1194" s="25" t="s">
        <v>7230</v>
      </c>
      <c r="N1194" s="25" t="s">
        <v>24060</v>
      </c>
      <c r="O1194" s="25"/>
      <c r="P1194" s="25" t="s">
        <v>26565</v>
      </c>
    </row>
    <row r="1195" spans="1:16" ht="15">
      <c r="A1195" s="25" t="s">
        <v>26566</v>
      </c>
      <c r="B1195" s="25" t="s">
        <v>26566</v>
      </c>
      <c r="C1195"/>
      <c r="D1195" s="25" t="s">
        <v>7261</v>
      </c>
      <c r="E1195" s="25"/>
      <c r="F1195" s="25" t="s">
        <v>7288</v>
      </c>
      <c r="G1195" s="25" t="s">
        <v>24057</v>
      </c>
      <c r="H1195" s="25" t="s">
        <v>7481</v>
      </c>
      <c r="I1195" s="25" t="s">
        <v>24070</v>
      </c>
      <c r="J1195" s="19">
        <v>44663</v>
      </c>
      <c r="K1195" s="19"/>
      <c r="L1195" s="54">
        <v>4144.1499999999996</v>
      </c>
      <c r="M1195" s="25" t="s">
        <v>7230</v>
      </c>
      <c r="N1195" s="25" t="s">
        <v>24060</v>
      </c>
      <c r="O1195" s="25"/>
      <c r="P1195" s="25" t="s">
        <v>26567</v>
      </c>
    </row>
    <row r="1196" spans="1:16" ht="15">
      <c r="A1196" s="25" t="s">
        <v>26568</v>
      </c>
      <c r="B1196" s="25" t="s">
        <v>26568</v>
      </c>
      <c r="C1196"/>
      <c r="D1196" s="25" t="s">
        <v>7261</v>
      </c>
      <c r="E1196" s="25"/>
      <c r="F1196" s="25" t="s">
        <v>7288</v>
      </c>
      <c r="G1196" s="25" t="s">
        <v>24057</v>
      </c>
      <c r="H1196" s="25" t="s">
        <v>7481</v>
      </c>
      <c r="I1196" s="25" t="s">
        <v>24070</v>
      </c>
      <c r="J1196" s="19">
        <v>44663</v>
      </c>
      <c r="K1196" s="19"/>
      <c r="L1196" s="54">
        <v>3536.76</v>
      </c>
      <c r="M1196" s="25" t="s">
        <v>7230</v>
      </c>
      <c r="N1196" s="25" t="s">
        <v>24060</v>
      </c>
      <c r="O1196" s="25"/>
      <c r="P1196" s="25" t="s">
        <v>26569</v>
      </c>
    </row>
    <row r="1197" spans="1:16" ht="15">
      <c r="A1197" s="25" t="s">
        <v>26570</v>
      </c>
      <c r="B1197" s="25" t="s">
        <v>26570</v>
      </c>
      <c r="C1197"/>
      <c r="D1197" s="25" t="s">
        <v>7261</v>
      </c>
      <c r="E1197" s="25"/>
      <c r="F1197" s="25" t="s">
        <v>7288</v>
      </c>
      <c r="G1197" s="25" t="s">
        <v>24057</v>
      </c>
      <c r="H1197" s="25" t="s">
        <v>12040</v>
      </c>
      <c r="I1197" s="25" t="s">
        <v>24558</v>
      </c>
      <c r="J1197" s="19">
        <v>44663</v>
      </c>
      <c r="K1197" s="19"/>
      <c r="L1197" s="54">
        <v>2151.88</v>
      </c>
      <c r="M1197" s="25" t="s">
        <v>7230</v>
      </c>
      <c r="N1197" s="25" t="s">
        <v>24060</v>
      </c>
      <c r="O1197" s="25"/>
      <c r="P1197" s="25" t="s">
        <v>26571</v>
      </c>
    </row>
    <row r="1198" spans="1:16" ht="15">
      <c r="A1198" s="25" t="s">
        <v>26572</v>
      </c>
      <c r="B1198" s="25" t="s">
        <v>26572</v>
      </c>
      <c r="C1198"/>
      <c r="D1198" s="25" t="s">
        <v>7313</v>
      </c>
      <c r="E1198" s="25"/>
      <c r="F1198" s="25" t="s">
        <v>7288</v>
      </c>
      <c r="G1198" s="25" t="s">
        <v>24057</v>
      </c>
      <c r="H1198" s="25" t="s">
        <v>10329</v>
      </c>
      <c r="I1198" s="25" t="s">
        <v>25596</v>
      </c>
      <c r="J1198" s="19">
        <v>44663</v>
      </c>
      <c r="K1198" s="19"/>
      <c r="L1198" s="54">
        <v>8493.1</v>
      </c>
      <c r="M1198" s="25" t="s">
        <v>7230</v>
      </c>
      <c r="N1198" s="25" t="s">
        <v>24060</v>
      </c>
      <c r="O1198" s="25"/>
      <c r="P1198" s="25" t="s">
        <v>26573</v>
      </c>
    </row>
    <row r="1199" spans="1:16" ht="15">
      <c r="A1199" s="25" t="s">
        <v>26574</v>
      </c>
      <c r="B1199" s="25" t="s">
        <v>26574</v>
      </c>
      <c r="C1199"/>
      <c r="D1199" s="25" t="s">
        <v>7261</v>
      </c>
      <c r="E1199" s="25"/>
      <c r="F1199" s="25" t="s">
        <v>7288</v>
      </c>
      <c r="G1199" s="25" t="s">
        <v>24057</v>
      </c>
      <c r="H1199" s="25" t="s">
        <v>7481</v>
      </c>
      <c r="I1199" s="25" t="s">
        <v>24070</v>
      </c>
      <c r="J1199" s="19">
        <v>44663</v>
      </c>
      <c r="K1199" s="19"/>
      <c r="L1199" s="54">
        <v>4134.41</v>
      </c>
      <c r="M1199" s="25" t="s">
        <v>7230</v>
      </c>
      <c r="N1199" s="25" t="s">
        <v>24060</v>
      </c>
      <c r="O1199" s="25"/>
      <c r="P1199" s="25" t="s">
        <v>26575</v>
      </c>
    </row>
    <row r="1200" spans="1:16" ht="15">
      <c r="A1200" s="25" t="s">
        <v>26576</v>
      </c>
      <c r="B1200" s="25" t="s">
        <v>26576</v>
      </c>
      <c r="C1200" s="22">
        <v>1</v>
      </c>
      <c r="D1200" s="25" t="s">
        <v>7261</v>
      </c>
      <c r="E1200" s="25"/>
      <c r="F1200" s="25" t="s">
        <v>7288</v>
      </c>
      <c r="G1200" s="25" t="s">
        <v>24057</v>
      </c>
      <c r="H1200" s="25" t="s">
        <v>7500</v>
      </c>
      <c r="I1200" s="25" t="s">
        <v>24301</v>
      </c>
      <c r="J1200" s="19">
        <v>44663</v>
      </c>
      <c r="K1200" s="19"/>
      <c r="L1200" s="54">
        <v>10686.6</v>
      </c>
      <c r="M1200" s="25" t="s">
        <v>7230</v>
      </c>
      <c r="N1200" s="25" t="s">
        <v>24060</v>
      </c>
      <c r="O1200" s="25"/>
      <c r="P1200" s="25" t="s">
        <v>26577</v>
      </c>
    </row>
    <row r="1201" spans="1:16" ht="15">
      <c r="A1201" s="25" t="s">
        <v>26578</v>
      </c>
      <c r="B1201" s="25" t="s">
        <v>26578</v>
      </c>
      <c r="C1201"/>
      <c r="D1201" s="25" t="s">
        <v>7269</v>
      </c>
      <c r="E1201" s="25"/>
      <c r="F1201" s="25" t="s">
        <v>7288</v>
      </c>
      <c r="G1201" s="25" t="s">
        <v>24057</v>
      </c>
      <c r="H1201" s="25" t="s">
        <v>8140</v>
      </c>
      <c r="I1201" s="25" t="s">
        <v>24122</v>
      </c>
      <c r="J1201" s="19">
        <v>44664</v>
      </c>
      <c r="K1201" s="19"/>
      <c r="L1201" s="54">
        <v>4065</v>
      </c>
      <c r="M1201" s="25" t="s">
        <v>7230</v>
      </c>
      <c r="N1201" s="25" t="s">
        <v>24060</v>
      </c>
      <c r="O1201" s="25"/>
      <c r="P1201" s="25" t="s">
        <v>26579</v>
      </c>
    </row>
    <row r="1202" spans="1:16" ht="15">
      <c r="A1202" s="25" t="s">
        <v>26580</v>
      </c>
      <c r="B1202" s="25" t="s">
        <v>26580</v>
      </c>
      <c r="C1202"/>
      <c r="D1202" s="25" t="s">
        <v>8607</v>
      </c>
      <c r="E1202" s="25"/>
      <c r="F1202" s="25" t="s">
        <v>7288</v>
      </c>
      <c r="G1202" s="25" t="s">
        <v>24057</v>
      </c>
      <c r="H1202" s="25" t="s">
        <v>8991</v>
      </c>
      <c r="I1202" s="25" t="s">
        <v>24070</v>
      </c>
      <c r="J1202" s="19">
        <v>44663</v>
      </c>
      <c r="K1202" s="19"/>
      <c r="L1202" s="54">
        <v>2810.08</v>
      </c>
      <c r="M1202" s="25" t="s">
        <v>7230</v>
      </c>
      <c r="N1202" s="25" t="s">
        <v>24060</v>
      </c>
      <c r="O1202" s="25"/>
      <c r="P1202" s="25" t="s">
        <v>26581</v>
      </c>
    </row>
    <row r="1203" spans="1:16" ht="15">
      <c r="A1203" s="25" t="s">
        <v>26582</v>
      </c>
      <c r="B1203" s="25" t="s">
        <v>26582</v>
      </c>
      <c r="C1203"/>
      <c r="D1203" s="25" t="s">
        <v>7269</v>
      </c>
      <c r="E1203" s="25"/>
      <c r="F1203" s="25" t="s">
        <v>7288</v>
      </c>
      <c r="G1203" s="25" t="s">
        <v>24057</v>
      </c>
      <c r="H1203" s="25" t="s">
        <v>12065</v>
      </c>
      <c r="I1203" s="25" t="s">
        <v>26583</v>
      </c>
      <c r="J1203" s="19">
        <v>44664</v>
      </c>
      <c r="K1203" s="19"/>
      <c r="L1203" s="54">
        <v>32750</v>
      </c>
      <c r="M1203" s="25" t="s">
        <v>7230</v>
      </c>
      <c r="N1203" s="25" t="s">
        <v>24060</v>
      </c>
      <c r="O1203" s="25"/>
      <c r="P1203" s="25" t="s">
        <v>26584</v>
      </c>
    </row>
    <row r="1204" spans="1:16" ht="15">
      <c r="A1204" s="25" t="s">
        <v>26585</v>
      </c>
      <c r="B1204" s="25" t="s">
        <v>26585</v>
      </c>
      <c r="C1204"/>
      <c r="D1204" s="25" t="s">
        <v>7261</v>
      </c>
      <c r="E1204" s="25"/>
      <c r="F1204" s="25" t="s">
        <v>7288</v>
      </c>
      <c r="G1204" s="25" t="s">
        <v>24057</v>
      </c>
      <c r="H1204" s="25" t="s">
        <v>11209</v>
      </c>
      <c r="I1204" s="25" t="s">
        <v>24075</v>
      </c>
      <c r="J1204" s="19">
        <v>44664</v>
      </c>
      <c r="K1204" s="19"/>
      <c r="L1204" s="54">
        <v>914.78</v>
      </c>
      <c r="M1204" s="25" t="s">
        <v>7230</v>
      </c>
      <c r="N1204" s="25" t="s">
        <v>24060</v>
      </c>
      <c r="O1204" s="25"/>
      <c r="P1204" s="25" t="s">
        <v>26586</v>
      </c>
    </row>
    <row r="1205" spans="1:16" ht="15">
      <c r="A1205" s="25" t="s">
        <v>26587</v>
      </c>
      <c r="B1205" s="25" t="s">
        <v>26587</v>
      </c>
      <c r="C1205"/>
      <c r="D1205" s="25" t="s">
        <v>10912</v>
      </c>
      <c r="E1205" s="25"/>
      <c r="F1205" s="25" t="s">
        <v>7288</v>
      </c>
      <c r="G1205" s="25" t="s">
        <v>24057</v>
      </c>
      <c r="H1205" s="25" t="s">
        <v>8443</v>
      </c>
      <c r="I1205" s="25" t="s">
        <v>24221</v>
      </c>
      <c r="J1205" s="19">
        <v>44664</v>
      </c>
      <c r="K1205" s="19"/>
      <c r="L1205" s="54">
        <v>26583</v>
      </c>
      <c r="M1205" s="25" t="s">
        <v>7230</v>
      </c>
      <c r="N1205" s="25" t="s">
        <v>24060</v>
      </c>
      <c r="O1205" s="25"/>
      <c r="P1205" s="25" t="s">
        <v>26588</v>
      </c>
    </row>
    <row r="1206" spans="1:16" ht="15">
      <c r="A1206" s="25" t="s">
        <v>26589</v>
      </c>
      <c r="B1206" s="25" t="s">
        <v>26589</v>
      </c>
      <c r="C1206"/>
      <c r="D1206" s="25" t="s">
        <v>7261</v>
      </c>
      <c r="E1206" s="25"/>
      <c r="F1206" s="25" t="s">
        <v>7288</v>
      </c>
      <c r="G1206" s="25" t="s">
        <v>24057</v>
      </c>
      <c r="H1206" s="25" t="s">
        <v>7273</v>
      </c>
      <c r="I1206" s="25" t="s">
        <v>25467</v>
      </c>
      <c r="J1206" s="19">
        <v>44664</v>
      </c>
      <c r="K1206" s="19"/>
      <c r="L1206" s="54">
        <v>73800</v>
      </c>
      <c r="M1206" s="25" t="s">
        <v>7230</v>
      </c>
      <c r="N1206" s="25" t="s">
        <v>24060</v>
      </c>
      <c r="O1206" s="25"/>
      <c r="P1206" s="25" t="s">
        <v>26590</v>
      </c>
    </row>
    <row r="1207" spans="1:16" ht="15">
      <c r="A1207" s="25" t="s">
        <v>26591</v>
      </c>
      <c r="B1207" s="25" t="s">
        <v>26591</v>
      </c>
      <c r="C1207"/>
      <c r="D1207" s="25" t="s">
        <v>7425</v>
      </c>
      <c r="E1207" s="25"/>
      <c r="F1207" s="25" t="s">
        <v>7288</v>
      </c>
      <c r="G1207" s="25" t="s">
        <v>24057</v>
      </c>
      <c r="H1207" s="25" t="s">
        <v>10329</v>
      </c>
      <c r="I1207" s="25" t="s">
        <v>26592</v>
      </c>
      <c r="J1207" s="19">
        <v>44664</v>
      </c>
      <c r="K1207" s="19"/>
      <c r="L1207" s="54">
        <v>30378.97</v>
      </c>
      <c r="M1207" s="25" t="s">
        <v>7230</v>
      </c>
      <c r="N1207" s="25" t="s">
        <v>24060</v>
      </c>
      <c r="O1207" s="25"/>
      <c r="P1207" s="25" t="s">
        <v>26593</v>
      </c>
    </row>
    <row r="1208" spans="1:16" ht="15">
      <c r="A1208" s="25" t="s">
        <v>26594</v>
      </c>
      <c r="B1208" s="25" t="s">
        <v>26594</v>
      </c>
      <c r="C1208"/>
      <c r="D1208" s="25" t="s">
        <v>7261</v>
      </c>
      <c r="E1208" s="25"/>
      <c r="F1208" s="25" t="s">
        <v>7288</v>
      </c>
      <c r="G1208" s="25" t="s">
        <v>24057</v>
      </c>
      <c r="H1208" s="25" t="s">
        <v>10329</v>
      </c>
      <c r="I1208" s="25" t="s">
        <v>26592</v>
      </c>
      <c r="J1208" s="19">
        <v>44664</v>
      </c>
      <c r="K1208" s="19"/>
      <c r="L1208" s="54">
        <v>54478.6</v>
      </c>
      <c r="M1208" s="25" t="s">
        <v>7230</v>
      </c>
      <c r="N1208" s="25" t="s">
        <v>24060</v>
      </c>
      <c r="O1208" s="25"/>
      <c r="P1208" s="25" t="s">
        <v>26595</v>
      </c>
    </row>
    <row r="1209" spans="1:16" ht="15">
      <c r="A1209" s="25" t="s">
        <v>26596</v>
      </c>
      <c r="B1209" s="25" t="s">
        <v>26596</v>
      </c>
      <c r="C1209"/>
      <c r="D1209" s="25" t="s">
        <v>7261</v>
      </c>
      <c r="E1209" s="25"/>
      <c r="F1209" s="25" t="s">
        <v>7288</v>
      </c>
      <c r="G1209" s="25" t="s">
        <v>24057</v>
      </c>
      <c r="H1209" s="25" t="s">
        <v>10329</v>
      </c>
      <c r="I1209" s="25" t="s">
        <v>26592</v>
      </c>
      <c r="J1209" s="19">
        <v>44664</v>
      </c>
      <c r="K1209" s="19"/>
      <c r="L1209" s="54">
        <v>72283.850000000006</v>
      </c>
      <c r="M1209" s="25" t="s">
        <v>7230</v>
      </c>
      <c r="N1209" s="25" t="s">
        <v>24060</v>
      </c>
      <c r="O1209" s="25"/>
      <c r="P1209" s="25" t="s">
        <v>26597</v>
      </c>
    </row>
    <row r="1210" spans="1:16" ht="15">
      <c r="A1210" s="25" t="s">
        <v>26598</v>
      </c>
      <c r="B1210" s="25" t="s">
        <v>26598</v>
      </c>
      <c r="C1210"/>
      <c r="D1210" s="25" t="s">
        <v>7261</v>
      </c>
      <c r="E1210" s="25"/>
      <c r="F1210" s="25" t="s">
        <v>7288</v>
      </c>
      <c r="G1210" s="25" t="s">
        <v>24057</v>
      </c>
      <c r="H1210" s="25" t="s">
        <v>10329</v>
      </c>
      <c r="I1210" s="25" t="s">
        <v>26592</v>
      </c>
      <c r="J1210" s="19">
        <v>44664</v>
      </c>
      <c r="K1210" s="19"/>
      <c r="L1210" s="54">
        <v>56123.01</v>
      </c>
      <c r="M1210" s="25" t="s">
        <v>7230</v>
      </c>
      <c r="N1210" s="25" t="s">
        <v>24060</v>
      </c>
      <c r="O1210" s="25"/>
      <c r="P1210" s="25" t="s">
        <v>26599</v>
      </c>
    </row>
    <row r="1211" spans="1:16" ht="15">
      <c r="A1211" s="25" t="s">
        <v>26600</v>
      </c>
      <c r="B1211" s="25" t="s">
        <v>26600</v>
      </c>
      <c r="C1211"/>
      <c r="D1211" s="25" t="s">
        <v>7425</v>
      </c>
      <c r="E1211" s="25"/>
      <c r="F1211" s="25" t="s">
        <v>7288</v>
      </c>
      <c r="G1211" s="25" t="s">
        <v>24057</v>
      </c>
      <c r="H1211" s="25" t="s">
        <v>10329</v>
      </c>
      <c r="I1211" s="25" t="s">
        <v>26592</v>
      </c>
      <c r="J1211" s="19">
        <v>44664</v>
      </c>
      <c r="K1211" s="19"/>
      <c r="L1211" s="54">
        <v>34119</v>
      </c>
      <c r="M1211" s="25" t="s">
        <v>7230</v>
      </c>
      <c r="N1211" s="25" t="s">
        <v>24060</v>
      </c>
      <c r="O1211" s="25"/>
      <c r="P1211" s="25" t="s">
        <v>26601</v>
      </c>
    </row>
    <row r="1212" spans="1:16" ht="15">
      <c r="A1212" s="25" t="s">
        <v>26602</v>
      </c>
      <c r="B1212" s="25" t="s">
        <v>26602</v>
      </c>
      <c r="C1212"/>
      <c r="D1212" s="25" t="s">
        <v>7261</v>
      </c>
      <c r="E1212" s="25"/>
      <c r="F1212" s="25" t="s">
        <v>7288</v>
      </c>
      <c r="G1212" s="25" t="s">
        <v>24057</v>
      </c>
      <c r="H1212" s="25" t="s">
        <v>10329</v>
      </c>
      <c r="I1212" s="25" t="s">
        <v>26592</v>
      </c>
      <c r="J1212" s="19">
        <v>44664</v>
      </c>
      <c r="K1212" s="19"/>
      <c r="L1212" s="54">
        <v>67947.22</v>
      </c>
      <c r="M1212" s="25" t="s">
        <v>7230</v>
      </c>
      <c r="N1212" s="25" t="s">
        <v>24060</v>
      </c>
      <c r="O1212" s="25"/>
      <c r="P1212" s="25" t="s">
        <v>26603</v>
      </c>
    </row>
    <row r="1213" spans="1:16" ht="15">
      <c r="A1213" s="25" t="s">
        <v>26604</v>
      </c>
      <c r="B1213" s="25" t="s">
        <v>26604</v>
      </c>
      <c r="C1213"/>
      <c r="D1213" s="25" t="s">
        <v>7261</v>
      </c>
      <c r="E1213" s="25"/>
      <c r="F1213" s="25" t="s">
        <v>7288</v>
      </c>
      <c r="G1213" s="25" t="s">
        <v>24057</v>
      </c>
      <c r="H1213" s="25" t="s">
        <v>10329</v>
      </c>
      <c r="I1213" s="25" t="s">
        <v>26592</v>
      </c>
      <c r="J1213" s="19">
        <v>44664</v>
      </c>
      <c r="K1213" s="19"/>
      <c r="L1213" s="54">
        <v>56574.22</v>
      </c>
      <c r="M1213" s="25" t="s">
        <v>7230</v>
      </c>
      <c r="N1213" s="25" t="s">
        <v>24060</v>
      </c>
      <c r="O1213" s="25"/>
      <c r="P1213" s="25" t="s">
        <v>26605</v>
      </c>
    </row>
    <row r="1214" spans="1:16" ht="15">
      <c r="A1214" s="25" t="s">
        <v>26606</v>
      </c>
      <c r="B1214" s="25" t="s">
        <v>26606</v>
      </c>
      <c r="C1214"/>
      <c r="D1214" s="25" t="s">
        <v>7425</v>
      </c>
      <c r="E1214" s="25"/>
      <c r="F1214" s="25" t="s">
        <v>7288</v>
      </c>
      <c r="G1214" s="25" t="s">
        <v>24057</v>
      </c>
      <c r="H1214" s="25" t="s">
        <v>10329</v>
      </c>
      <c r="I1214" s="25" t="s">
        <v>26592</v>
      </c>
      <c r="J1214" s="19">
        <v>44664</v>
      </c>
      <c r="K1214" s="19"/>
      <c r="L1214" s="54">
        <v>101462.1</v>
      </c>
      <c r="M1214" s="25" t="s">
        <v>7230</v>
      </c>
      <c r="N1214" s="25" t="s">
        <v>24060</v>
      </c>
      <c r="O1214" s="25"/>
      <c r="P1214" s="25" t="s">
        <v>26607</v>
      </c>
    </row>
    <row r="1215" spans="1:16" ht="15">
      <c r="A1215" s="25" t="s">
        <v>26608</v>
      </c>
      <c r="B1215" s="25" t="s">
        <v>26608</v>
      </c>
      <c r="C1215"/>
      <c r="D1215" s="25" t="s">
        <v>7261</v>
      </c>
      <c r="E1215" s="25"/>
      <c r="F1215" s="25" t="s">
        <v>7288</v>
      </c>
      <c r="G1215" s="25" t="s">
        <v>24057</v>
      </c>
      <c r="H1215" s="25" t="s">
        <v>10329</v>
      </c>
      <c r="I1215" s="25" t="s">
        <v>26592</v>
      </c>
      <c r="J1215" s="19">
        <v>44664</v>
      </c>
      <c r="K1215" s="19"/>
      <c r="L1215" s="54">
        <v>99672.3</v>
      </c>
      <c r="M1215" s="25" t="s">
        <v>7230</v>
      </c>
      <c r="N1215" s="25" t="s">
        <v>24060</v>
      </c>
      <c r="O1215" s="25"/>
      <c r="P1215" s="25" t="s">
        <v>26609</v>
      </c>
    </row>
    <row r="1216" spans="1:16" ht="15">
      <c r="A1216" s="25" t="s">
        <v>26610</v>
      </c>
      <c r="B1216" s="25" t="s">
        <v>26610</v>
      </c>
      <c r="C1216"/>
      <c r="D1216" s="25" t="s">
        <v>7269</v>
      </c>
      <c r="E1216" s="25"/>
      <c r="F1216" s="25" t="s">
        <v>7288</v>
      </c>
      <c r="G1216" s="25" t="s">
        <v>24057</v>
      </c>
      <c r="H1216" s="25" t="s">
        <v>10628</v>
      </c>
      <c r="I1216" s="25" t="s">
        <v>26611</v>
      </c>
      <c r="J1216" s="19">
        <v>44664</v>
      </c>
      <c r="K1216" s="19"/>
      <c r="L1216" s="54">
        <v>3750</v>
      </c>
      <c r="M1216" s="25" t="s">
        <v>7230</v>
      </c>
      <c r="N1216" s="25" t="s">
        <v>24060</v>
      </c>
      <c r="O1216" s="25"/>
      <c r="P1216" s="25" t="s">
        <v>26612</v>
      </c>
    </row>
    <row r="1217" spans="1:16" ht="15">
      <c r="A1217" s="25" t="s">
        <v>26613</v>
      </c>
      <c r="B1217" s="25" t="s">
        <v>26613</v>
      </c>
      <c r="C1217"/>
      <c r="D1217" s="25" t="s">
        <v>7252</v>
      </c>
      <c r="E1217" s="25"/>
      <c r="F1217" s="25" t="s">
        <v>7288</v>
      </c>
      <c r="G1217" s="25" t="s">
        <v>24057</v>
      </c>
      <c r="H1217" s="25" t="s">
        <v>9118</v>
      </c>
      <c r="I1217" s="25" t="s">
        <v>24150</v>
      </c>
      <c r="J1217" s="19">
        <v>44664</v>
      </c>
      <c r="K1217" s="19"/>
      <c r="L1217" s="54">
        <v>5334.51</v>
      </c>
      <c r="M1217" s="25" t="s">
        <v>7230</v>
      </c>
      <c r="N1217" s="25" t="s">
        <v>24060</v>
      </c>
      <c r="O1217" s="25"/>
      <c r="P1217" s="25" t="s">
        <v>26614</v>
      </c>
    </row>
    <row r="1218" spans="1:16" ht="15">
      <c r="A1218" s="25" t="s">
        <v>26615</v>
      </c>
      <c r="B1218" s="25" t="s">
        <v>26615</v>
      </c>
      <c r="C1218"/>
      <c r="D1218" s="25" t="s">
        <v>7252</v>
      </c>
      <c r="E1218" s="25"/>
      <c r="F1218" s="25" t="s">
        <v>7288</v>
      </c>
      <c r="G1218" s="25" t="s">
        <v>24057</v>
      </c>
      <c r="H1218" s="25" t="s">
        <v>10329</v>
      </c>
      <c r="I1218" s="25" t="s">
        <v>26592</v>
      </c>
      <c r="J1218" s="19">
        <v>44664</v>
      </c>
      <c r="K1218" s="19"/>
      <c r="L1218" s="54">
        <v>60910.85</v>
      </c>
      <c r="M1218" s="25" t="s">
        <v>7230</v>
      </c>
      <c r="N1218" s="25" t="s">
        <v>24060</v>
      </c>
      <c r="O1218" s="25"/>
      <c r="P1218" s="25" t="s">
        <v>26616</v>
      </c>
    </row>
    <row r="1219" spans="1:16" ht="15">
      <c r="A1219" s="25" t="s">
        <v>26617</v>
      </c>
      <c r="B1219" s="25" t="s">
        <v>26617</v>
      </c>
      <c r="C1219"/>
      <c r="D1219" s="25" t="s">
        <v>7261</v>
      </c>
      <c r="E1219" s="25"/>
      <c r="F1219" s="25" t="s">
        <v>7288</v>
      </c>
      <c r="G1219" s="25" t="s">
        <v>24057</v>
      </c>
      <c r="H1219" s="25" t="s">
        <v>7543</v>
      </c>
      <c r="I1219" s="25" t="s">
        <v>24896</v>
      </c>
      <c r="J1219" s="19">
        <v>44664</v>
      </c>
      <c r="K1219" s="19"/>
      <c r="L1219" s="54">
        <v>2248.1799999999998</v>
      </c>
      <c r="M1219" s="25" t="s">
        <v>7230</v>
      </c>
      <c r="N1219" s="25" t="s">
        <v>24060</v>
      </c>
      <c r="O1219" s="25"/>
      <c r="P1219" s="25" t="s">
        <v>26618</v>
      </c>
    </row>
    <row r="1220" spans="1:16" ht="15">
      <c r="A1220" s="25" t="s">
        <v>26619</v>
      </c>
      <c r="B1220" s="25" t="s">
        <v>26619</v>
      </c>
      <c r="C1220"/>
      <c r="D1220" s="25" t="s">
        <v>7269</v>
      </c>
      <c r="E1220" s="25"/>
      <c r="F1220" s="25" t="s">
        <v>7288</v>
      </c>
      <c r="G1220" s="25" t="s">
        <v>24057</v>
      </c>
      <c r="H1220" s="25" t="s">
        <v>10628</v>
      </c>
      <c r="I1220" s="25" t="s">
        <v>26611</v>
      </c>
      <c r="J1220" s="19">
        <v>44664</v>
      </c>
      <c r="K1220" s="19"/>
      <c r="L1220" s="54">
        <v>1920</v>
      </c>
      <c r="M1220" s="25" t="s">
        <v>7230</v>
      </c>
      <c r="N1220" s="25" t="s">
        <v>24060</v>
      </c>
      <c r="O1220" s="25"/>
      <c r="P1220" s="25" t="s">
        <v>26620</v>
      </c>
    </row>
    <row r="1221" spans="1:16" ht="15">
      <c r="A1221" s="25" t="s">
        <v>26621</v>
      </c>
      <c r="B1221" s="25" t="s">
        <v>26621</v>
      </c>
      <c r="C1221" s="22">
        <v>1</v>
      </c>
      <c r="D1221" s="25" t="s">
        <v>7261</v>
      </c>
      <c r="E1221" s="25"/>
      <c r="F1221" s="25" t="s">
        <v>7288</v>
      </c>
      <c r="G1221" s="25" t="s">
        <v>24057</v>
      </c>
      <c r="H1221" s="25" t="s">
        <v>9378</v>
      </c>
      <c r="I1221" s="25" t="s">
        <v>24082</v>
      </c>
      <c r="J1221" s="19">
        <v>44664</v>
      </c>
      <c r="K1221" s="19"/>
      <c r="L1221" s="54">
        <v>9355.6</v>
      </c>
      <c r="M1221" s="25" t="s">
        <v>7230</v>
      </c>
      <c r="N1221" s="25" t="s">
        <v>24060</v>
      </c>
      <c r="O1221" s="25"/>
      <c r="P1221" s="25" t="s">
        <v>26622</v>
      </c>
    </row>
    <row r="1222" spans="1:16" ht="15">
      <c r="A1222" s="25" t="s">
        <v>26623</v>
      </c>
      <c r="B1222" s="25" t="s">
        <v>26623</v>
      </c>
      <c r="C1222"/>
      <c r="D1222" s="25" t="s">
        <v>7261</v>
      </c>
      <c r="E1222" s="25"/>
      <c r="F1222" s="25" t="s">
        <v>7288</v>
      </c>
      <c r="G1222" s="25" t="s">
        <v>24868</v>
      </c>
      <c r="H1222" s="25" t="s">
        <v>8577</v>
      </c>
      <c r="I1222" s="25" t="s">
        <v>24869</v>
      </c>
      <c r="J1222" s="19">
        <v>44664</v>
      </c>
      <c r="K1222" s="19"/>
      <c r="L1222" s="54">
        <v>8995</v>
      </c>
      <c r="M1222" s="25" t="s">
        <v>7230</v>
      </c>
      <c r="N1222" s="25" t="s">
        <v>24060</v>
      </c>
      <c r="O1222" s="25"/>
      <c r="P1222" s="25" t="s">
        <v>26624</v>
      </c>
    </row>
    <row r="1223" spans="1:16" ht="15">
      <c r="A1223" s="25" t="s">
        <v>26625</v>
      </c>
      <c r="B1223" s="25" t="s">
        <v>26625</v>
      </c>
      <c r="C1223"/>
      <c r="D1223" s="25" t="s">
        <v>7261</v>
      </c>
      <c r="E1223" s="25"/>
      <c r="F1223" s="25" t="s">
        <v>7288</v>
      </c>
      <c r="G1223" s="25" t="s">
        <v>24057</v>
      </c>
      <c r="H1223" s="25" t="s">
        <v>7279</v>
      </c>
      <c r="I1223" s="25" t="s">
        <v>24082</v>
      </c>
      <c r="J1223" s="19">
        <v>44665</v>
      </c>
      <c r="K1223" s="19"/>
      <c r="L1223" s="54">
        <v>1640.48</v>
      </c>
      <c r="M1223" s="25" t="s">
        <v>7230</v>
      </c>
      <c r="N1223" s="25" t="s">
        <v>24060</v>
      </c>
      <c r="O1223" s="25"/>
      <c r="P1223" s="25" t="s">
        <v>26626</v>
      </c>
    </row>
    <row r="1224" spans="1:16" ht="15">
      <c r="A1224" s="25" t="s">
        <v>26627</v>
      </c>
      <c r="B1224" s="25" t="s">
        <v>26627</v>
      </c>
      <c r="C1224"/>
      <c r="D1224" s="25" t="s">
        <v>7252</v>
      </c>
      <c r="E1224" s="25"/>
      <c r="F1224" s="25" t="s">
        <v>7288</v>
      </c>
      <c r="G1224" s="25" t="s">
        <v>24057</v>
      </c>
      <c r="H1224" s="25" t="s">
        <v>11666</v>
      </c>
      <c r="I1224" s="25" t="s">
        <v>24075</v>
      </c>
      <c r="J1224" s="19">
        <v>44665</v>
      </c>
      <c r="K1224" s="19"/>
      <c r="L1224" s="54">
        <v>2524.4699999999998</v>
      </c>
      <c r="M1224" s="25" t="s">
        <v>7230</v>
      </c>
      <c r="N1224" s="25" t="s">
        <v>24060</v>
      </c>
      <c r="O1224" s="25"/>
      <c r="P1224" s="25" t="s">
        <v>26628</v>
      </c>
    </row>
    <row r="1225" spans="1:16" ht="15">
      <c r="A1225" s="25" t="s">
        <v>26629</v>
      </c>
      <c r="B1225" s="25" t="s">
        <v>26629</v>
      </c>
      <c r="C1225"/>
      <c r="D1225" s="25" t="s">
        <v>7261</v>
      </c>
      <c r="E1225" s="25"/>
      <c r="F1225" s="25" t="s">
        <v>7288</v>
      </c>
      <c r="G1225" s="25" t="s">
        <v>24057</v>
      </c>
      <c r="H1225" s="25" t="s">
        <v>8443</v>
      </c>
      <c r="I1225" s="25" t="s">
        <v>26630</v>
      </c>
      <c r="J1225" s="19">
        <v>44665</v>
      </c>
      <c r="K1225" s="19"/>
      <c r="L1225" s="54">
        <v>26514</v>
      </c>
      <c r="M1225" s="25" t="s">
        <v>7230</v>
      </c>
      <c r="N1225" s="25" t="s">
        <v>24060</v>
      </c>
      <c r="O1225" s="25"/>
      <c r="P1225" s="25" t="s">
        <v>26631</v>
      </c>
    </row>
    <row r="1226" spans="1:16" ht="15">
      <c r="A1226" s="25" t="s">
        <v>26632</v>
      </c>
      <c r="B1226" s="25" t="s">
        <v>26632</v>
      </c>
      <c r="C1226"/>
      <c r="D1226" s="25" t="s">
        <v>8607</v>
      </c>
      <c r="E1226" s="25"/>
      <c r="F1226" s="25" t="s">
        <v>7288</v>
      </c>
      <c r="G1226" s="25" t="s">
        <v>24057</v>
      </c>
      <c r="H1226" s="25" t="s">
        <v>7500</v>
      </c>
      <c r="I1226" s="25" t="s">
        <v>26633</v>
      </c>
      <c r="J1226" s="19">
        <v>44665</v>
      </c>
      <c r="K1226" s="19"/>
      <c r="L1226" s="54">
        <v>4757.8900000000003</v>
      </c>
      <c r="M1226" s="25" t="s">
        <v>7230</v>
      </c>
      <c r="N1226" s="25" t="s">
        <v>24060</v>
      </c>
      <c r="O1226" s="25"/>
      <c r="P1226" s="25" t="s">
        <v>26634</v>
      </c>
    </row>
    <row r="1227" spans="1:16" ht="15">
      <c r="A1227" s="25" t="s">
        <v>26635</v>
      </c>
      <c r="B1227" s="25" t="s">
        <v>26635</v>
      </c>
      <c r="C1227"/>
      <c r="D1227" s="25" t="s">
        <v>7261</v>
      </c>
      <c r="E1227" s="25"/>
      <c r="F1227" s="25" t="s">
        <v>7288</v>
      </c>
      <c r="G1227" s="25" t="s">
        <v>24057</v>
      </c>
      <c r="H1227" s="25" t="s">
        <v>7386</v>
      </c>
      <c r="I1227" s="25" t="s">
        <v>24082</v>
      </c>
      <c r="J1227" s="19">
        <v>44665</v>
      </c>
      <c r="K1227" s="19"/>
      <c r="L1227" s="54">
        <v>4173.55</v>
      </c>
      <c r="M1227" s="25" t="s">
        <v>7230</v>
      </c>
      <c r="N1227" s="25" t="s">
        <v>24060</v>
      </c>
      <c r="O1227" s="25"/>
      <c r="P1227" s="25" t="s">
        <v>26636</v>
      </c>
    </row>
    <row r="1228" spans="1:16" ht="15">
      <c r="A1228" s="25" t="s">
        <v>26637</v>
      </c>
      <c r="B1228" s="25" t="s">
        <v>26637</v>
      </c>
      <c r="C1228"/>
      <c r="D1228" s="25" t="s">
        <v>7252</v>
      </c>
      <c r="E1228" s="25"/>
      <c r="F1228" s="25" t="s">
        <v>7288</v>
      </c>
      <c r="G1228" s="25" t="s">
        <v>24057</v>
      </c>
      <c r="H1228" s="25" t="s">
        <v>9118</v>
      </c>
      <c r="I1228" s="25" t="s">
        <v>24150</v>
      </c>
      <c r="J1228" s="19">
        <v>44665</v>
      </c>
      <c r="K1228" s="19"/>
      <c r="L1228" s="54">
        <v>1264.57</v>
      </c>
      <c r="M1228" s="25" t="s">
        <v>7230</v>
      </c>
      <c r="N1228" s="25" t="s">
        <v>24060</v>
      </c>
      <c r="O1228" s="25"/>
      <c r="P1228" s="25" t="s">
        <v>26638</v>
      </c>
    </row>
    <row r="1229" spans="1:16" ht="15">
      <c r="A1229" s="25" t="s">
        <v>26639</v>
      </c>
      <c r="B1229" s="25" t="s">
        <v>26639</v>
      </c>
      <c r="C1229"/>
      <c r="D1229" s="25" t="s">
        <v>7261</v>
      </c>
      <c r="E1229" s="25"/>
      <c r="F1229" s="25" t="s">
        <v>7288</v>
      </c>
      <c r="G1229" s="25" t="s">
        <v>24057</v>
      </c>
      <c r="H1229" s="25" t="s">
        <v>8438</v>
      </c>
      <c r="I1229" s="25" t="s">
        <v>24096</v>
      </c>
      <c r="J1229" s="19">
        <v>44665</v>
      </c>
      <c r="K1229" s="19"/>
      <c r="L1229" s="54">
        <v>4909</v>
      </c>
      <c r="M1229" s="25" t="s">
        <v>7230</v>
      </c>
      <c r="N1229" s="25" t="s">
        <v>24060</v>
      </c>
      <c r="O1229" s="25"/>
      <c r="P1229" s="25" t="s">
        <v>26640</v>
      </c>
    </row>
    <row r="1230" spans="1:16" ht="15">
      <c r="A1230" s="25" t="s">
        <v>26641</v>
      </c>
      <c r="B1230" s="25" t="s">
        <v>26641</v>
      </c>
      <c r="C1230"/>
      <c r="D1230" s="25" t="s">
        <v>7261</v>
      </c>
      <c r="E1230" s="25"/>
      <c r="F1230" s="25" t="s">
        <v>7288</v>
      </c>
      <c r="G1230" s="25" t="s">
        <v>24057</v>
      </c>
      <c r="H1230" s="25" t="s">
        <v>7410</v>
      </c>
      <c r="I1230" s="25" t="s">
        <v>24070</v>
      </c>
      <c r="J1230" s="19">
        <v>44665</v>
      </c>
      <c r="K1230" s="19"/>
      <c r="L1230" s="54">
        <v>11000</v>
      </c>
      <c r="M1230" s="25" t="s">
        <v>7230</v>
      </c>
      <c r="N1230" s="25" t="s">
        <v>24060</v>
      </c>
      <c r="O1230" s="25"/>
      <c r="P1230" s="25" t="s">
        <v>26642</v>
      </c>
    </row>
    <row r="1231" spans="1:16" ht="15">
      <c r="A1231" s="25" t="s">
        <v>26643</v>
      </c>
      <c r="B1231" s="25" t="s">
        <v>26643</v>
      </c>
      <c r="C1231"/>
      <c r="D1231" s="25" t="s">
        <v>7261</v>
      </c>
      <c r="E1231" s="25"/>
      <c r="F1231" s="25" t="s">
        <v>7288</v>
      </c>
      <c r="G1231" s="25" t="s">
        <v>24057</v>
      </c>
      <c r="H1231" s="25" t="s">
        <v>11710</v>
      </c>
      <c r="I1231" s="25" t="s">
        <v>24224</v>
      </c>
      <c r="J1231" s="19">
        <v>44665</v>
      </c>
      <c r="K1231" s="19"/>
      <c r="L1231" s="54">
        <v>2275</v>
      </c>
      <c r="M1231" s="25" t="s">
        <v>7230</v>
      </c>
      <c r="N1231" s="25" t="s">
        <v>24060</v>
      </c>
      <c r="O1231" s="25"/>
      <c r="P1231" s="25" t="s">
        <v>26644</v>
      </c>
    </row>
    <row r="1232" spans="1:16" ht="15">
      <c r="A1232" s="25" t="s">
        <v>26645</v>
      </c>
      <c r="B1232" s="25" t="s">
        <v>26645</v>
      </c>
      <c r="C1232"/>
      <c r="D1232" s="25" t="s">
        <v>7261</v>
      </c>
      <c r="E1232" s="25"/>
      <c r="F1232" s="25" t="s">
        <v>7288</v>
      </c>
      <c r="G1232" s="25" t="s">
        <v>24057</v>
      </c>
      <c r="H1232" s="25" t="s">
        <v>7345</v>
      </c>
      <c r="I1232" s="25" t="s">
        <v>24122</v>
      </c>
      <c r="J1232" s="19">
        <v>44665</v>
      </c>
      <c r="K1232" s="19"/>
      <c r="L1232" s="54">
        <v>4147.3999999999996</v>
      </c>
      <c r="M1232" s="25" t="s">
        <v>7230</v>
      </c>
      <c r="N1232" s="25" t="s">
        <v>24060</v>
      </c>
      <c r="O1232" s="25"/>
      <c r="P1232" s="25" t="s">
        <v>26646</v>
      </c>
    </row>
    <row r="1233" spans="1:16" ht="15">
      <c r="A1233" s="25" t="s">
        <v>26647</v>
      </c>
      <c r="B1233" s="25" t="s">
        <v>26647</v>
      </c>
      <c r="C1233"/>
      <c r="D1233" s="25" t="s">
        <v>7252</v>
      </c>
      <c r="E1233" s="25"/>
      <c r="F1233" s="25" t="s">
        <v>7288</v>
      </c>
      <c r="G1233" s="25" t="s">
        <v>24057</v>
      </c>
      <c r="H1233" s="25" t="s">
        <v>7500</v>
      </c>
      <c r="I1233" s="25" t="s">
        <v>24169</v>
      </c>
      <c r="J1233" s="19">
        <v>44665</v>
      </c>
      <c r="K1233" s="19"/>
      <c r="L1233" s="54">
        <v>6075</v>
      </c>
      <c r="M1233" s="25" t="s">
        <v>7230</v>
      </c>
      <c r="N1233" s="25" t="s">
        <v>24060</v>
      </c>
      <c r="O1233" s="25"/>
      <c r="P1233" s="25" t="s">
        <v>26648</v>
      </c>
    </row>
    <row r="1234" spans="1:16" ht="15">
      <c r="A1234" s="25" t="s">
        <v>26649</v>
      </c>
      <c r="B1234" s="25" t="s">
        <v>26649</v>
      </c>
      <c r="C1234"/>
      <c r="D1234" s="25" t="s">
        <v>7261</v>
      </c>
      <c r="E1234" s="25"/>
      <c r="F1234" s="25" t="s">
        <v>7288</v>
      </c>
      <c r="G1234" s="25" t="s">
        <v>24057</v>
      </c>
      <c r="H1234" s="25" t="s">
        <v>7386</v>
      </c>
      <c r="I1234" s="25" t="s">
        <v>24082</v>
      </c>
      <c r="J1234" s="19">
        <v>44665</v>
      </c>
      <c r="K1234" s="19"/>
      <c r="L1234" s="54">
        <v>5570.43</v>
      </c>
      <c r="M1234" s="25" t="s">
        <v>7230</v>
      </c>
      <c r="N1234" s="25" t="s">
        <v>24060</v>
      </c>
      <c r="O1234" s="25"/>
      <c r="P1234" s="25" t="s">
        <v>26650</v>
      </c>
    </row>
    <row r="1235" spans="1:16" ht="15">
      <c r="A1235" s="25" t="s">
        <v>26651</v>
      </c>
      <c r="B1235" s="25" t="s">
        <v>26651</v>
      </c>
      <c r="C1235"/>
      <c r="D1235" s="25" t="s">
        <v>7261</v>
      </c>
      <c r="E1235" s="25"/>
      <c r="F1235" s="25" t="s">
        <v>7288</v>
      </c>
      <c r="G1235" s="25" t="s">
        <v>24057</v>
      </c>
      <c r="H1235" s="25" t="s">
        <v>10140</v>
      </c>
      <c r="I1235" s="25" t="s">
        <v>24143</v>
      </c>
      <c r="J1235" s="19">
        <v>44665</v>
      </c>
      <c r="K1235" s="19"/>
      <c r="L1235" s="54">
        <v>1330</v>
      </c>
      <c r="M1235" s="25" t="s">
        <v>7230</v>
      </c>
      <c r="N1235" s="25" t="s">
        <v>24060</v>
      </c>
      <c r="O1235" s="25"/>
      <c r="P1235" s="25" t="s">
        <v>26652</v>
      </c>
    </row>
    <row r="1236" spans="1:16" ht="15">
      <c r="A1236" s="25" t="s">
        <v>26653</v>
      </c>
      <c r="B1236" s="25" t="s">
        <v>26653</v>
      </c>
      <c r="C1236"/>
      <c r="D1236" s="25" t="s">
        <v>7261</v>
      </c>
      <c r="E1236" s="25"/>
      <c r="F1236" s="25" t="s">
        <v>7288</v>
      </c>
      <c r="G1236" s="25" t="s">
        <v>24057</v>
      </c>
      <c r="H1236" s="25" t="s">
        <v>7386</v>
      </c>
      <c r="I1236" s="25" t="s">
        <v>24082</v>
      </c>
      <c r="J1236" s="19">
        <v>44665</v>
      </c>
      <c r="K1236" s="19"/>
      <c r="L1236" s="54">
        <v>5813.1</v>
      </c>
      <c r="M1236" s="25" t="s">
        <v>7230</v>
      </c>
      <c r="N1236" s="25" t="s">
        <v>24060</v>
      </c>
      <c r="O1236" s="25"/>
      <c r="P1236" s="25" t="s">
        <v>26654</v>
      </c>
    </row>
    <row r="1237" spans="1:16" ht="15">
      <c r="A1237" s="25" t="s">
        <v>26655</v>
      </c>
      <c r="B1237" s="25" t="s">
        <v>26655</v>
      </c>
      <c r="C1237"/>
      <c r="D1237" s="25" t="s">
        <v>7425</v>
      </c>
      <c r="E1237" s="25"/>
      <c r="F1237" s="25" t="s">
        <v>7288</v>
      </c>
      <c r="G1237" s="25" t="s">
        <v>24057</v>
      </c>
      <c r="H1237" s="25" t="s">
        <v>10329</v>
      </c>
      <c r="I1237" s="25" t="s">
        <v>26361</v>
      </c>
      <c r="J1237" s="19">
        <v>44665</v>
      </c>
      <c r="K1237" s="19"/>
      <c r="L1237" s="54">
        <v>19544.419999999998</v>
      </c>
      <c r="M1237" s="25" t="s">
        <v>7230</v>
      </c>
      <c r="N1237" s="25" t="s">
        <v>24060</v>
      </c>
      <c r="O1237" s="25"/>
      <c r="P1237" s="25" t="s">
        <v>26656</v>
      </c>
    </row>
    <row r="1238" spans="1:16" ht="15">
      <c r="A1238" s="25" t="s">
        <v>26657</v>
      </c>
      <c r="B1238" s="25" t="s">
        <v>26657</v>
      </c>
      <c r="C1238"/>
      <c r="D1238" s="25" t="s">
        <v>7261</v>
      </c>
      <c r="E1238" s="25"/>
      <c r="F1238" s="25" t="s">
        <v>7288</v>
      </c>
      <c r="G1238" s="25" t="s">
        <v>24057</v>
      </c>
      <c r="H1238" s="25" t="s">
        <v>7386</v>
      </c>
      <c r="I1238" s="25" t="s">
        <v>24082</v>
      </c>
      <c r="J1238" s="19">
        <v>44665</v>
      </c>
      <c r="K1238" s="19"/>
      <c r="L1238" s="54">
        <v>4173.55</v>
      </c>
      <c r="M1238" s="25" t="s">
        <v>7230</v>
      </c>
      <c r="N1238" s="25" t="s">
        <v>24060</v>
      </c>
      <c r="O1238" s="25"/>
      <c r="P1238" s="25" t="s">
        <v>26658</v>
      </c>
    </row>
    <row r="1239" spans="1:16" ht="15">
      <c r="A1239" s="25" t="s">
        <v>26659</v>
      </c>
      <c r="B1239" s="25" t="s">
        <v>26659</v>
      </c>
      <c r="C1239"/>
      <c r="D1239" s="25" t="s">
        <v>7261</v>
      </c>
      <c r="E1239" s="25"/>
      <c r="F1239" s="25" t="s">
        <v>7288</v>
      </c>
      <c r="G1239" s="25" t="s">
        <v>24057</v>
      </c>
      <c r="H1239" s="25" t="s">
        <v>7419</v>
      </c>
      <c r="I1239" s="25" t="s">
        <v>24070</v>
      </c>
      <c r="J1239" s="19">
        <v>44665</v>
      </c>
      <c r="K1239" s="19"/>
      <c r="L1239" s="54">
        <v>6195.51</v>
      </c>
      <c r="M1239" s="25" t="s">
        <v>7230</v>
      </c>
      <c r="N1239" s="25" t="s">
        <v>24060</v>
      </c>
      <c r="O1239" s="25"/>
      <c r="P1239" s="25" t="s">
        <v>26660</v>
      </c>
    </row>
    <row r="1240" spans="1:16" ht="15">
      <c r="A1240" s="25" t="s">
        <v>26661</v>
      </c>
      <c r="B1240" s="25" t="s">
        <v>26661</v>
      </c>
      <c r="C1240"/>
      <c r="D1240" s="25" t="s">
        <v>7261</v>
      </c>
      <c r="E1240" s="25"/>
      <c r="F1240" s="25" t="s">
        <v>7288</v>
      </c>
      <c r="G1240" s="25" t="s">
        <v>24057</v>
      </c>
      <c r="H1240" s="25" t="s">
        <v>8438</v>
      </c>
      <c r="I1240" s="25" t="s">
        <v>24070</v>
      </c>
      <c r="J1240" s="19">
        <v>44665</v>
      </c>
      <c r="K1240" s="19"/>
      <c r="L1240" s="54">
        <v>6208.95</v>
      </c>
      <c r="M1240" s="25" t="s">
        <v>7230</v>
      </c>
      <c r="N1240" s="25" t="s">
        <v>24060</v>
      </c>
      <c r="O1240" s="25"/>
      <c r="P1240" s="25" t="s">
        <v>26662</v>
      </c>
    </row>
    <row r="1241" spans="1:16" ht="15">
      <c r="A1241" s="25" t="s">
        <v>26663</v>
      </c>
      <c r="B1241" s="25" t="s">
        <v>26663</v>
      </c>
      <c r="C1241"/>
      <c r="D1241" s="25" t="s">
        <v>7269</v>
      </c>
      <c r="E1241" s="25"/>
      <c r="F1241" s="25" t="s">
        <v>7288</v>
      </c>
      <c r="G1241" s="25" t="s">
        <v>24630</v>
      </c>
      <c r="H1241" s="25" t="s">
        <v>8591</v>
      </c>
      <c r="I1241" s="25" t="s">
        <v>24631</v>
      </c>
      <c r="J1241" s="19">
        <v>44665</v>
      </c>
      <c r="K1241" s="19"/>
      <c r="L1241" s="54">
        <v>8090</v>
      </c>
      <c r="M1241" s="25" t="s">
        <v>7230</v>
      </c>
      <c r="N1241" s="25" t="s">
        <v>24060</v>
      </c>
      <c r="O1241" s="25"/>
      <c r="P1241" s="25" t="s">
        <v>26664</v>
      </c>
    </row>
    <row r="1242" spans="1:16" ht="15">
      <c r="A1242" s="25" t="s">
        <v>26665</v>
      </c>
      <c r="B1242" s="25" t="s">
        <v>26665</v>
      </c>
      <c r="C1242"/>
      <c r="D1242" s="25" t="s">
        <v>7269</v>
      </c>
      <c r="E1242" s="25"/>
      <c r="F1242" s="25" t="s">
        <v>7288</v>
      </c>
      <c r="G1242" s="25" t="s">
        <v>24630</v>
      </c>
      <c r="H1242" s="25" t="s">
        <v>8591</v>
      </c>
      <c r="I1242" s="25" t="s">
        <v>24631</v>
      </c>
      <c r="J1242" s="19">
        <v>44665</v>
      </c>
      <c r="K1242" s="19"/>
      <c r="L1242" s="54">
        <v>752.54</v>
      </c>
      <c r="M1242" s="25" t="s">
        <v>7230</v>
      </c>
      <c r="N1242" s="25" t="s">
        <v>24060</v>
      </c>
      <c r="O1242" s="25"/>
      <c r="P1242" s="25" t="s">
        <v>26666</v>
      </c>
    </row>
    <row r="1243" spans="1:16" ht="15">
      <c r="A1243" s="25" t="s">
        <v>26667</v>
      </c>
      <c r="B1243" s="25" t="s">
        <v>26667</v>
      </c>
      <c r="C1243"/>
      <c r="D1243" s="25" t="s">
        <v>7269</v>
      </c>
      <c r="E1243" s="25"/>
      <c r="F1243" s="25" t="s">
        <v>7288</v>
      </c>
      <c r="G1243" s="25" t="s">
        <v>24057</v>
      </c>
      <c r="H1243" s="25" t="s">
        <v>7492</v>
      </c>
      <c r="I1243" s="25" t="s">
        <v>24367</v>
      </c>
      <c r="J1243" s="19">
        <v>44665</v>
      </c>
      <c r="K1243" s="19"/>
      <c r="L1243" s="54">
        <v>14535</v>
      </c>
      <c r="M1243" s="25" t="s">
        <v>7230</v>
      </c>
      <c r="N1243" s="25" t="s">
        <v>24060</v>
      </c>
      <c r="O1243" s="25"/>
      <c r="P1243" s="25" t="s">
        <v>26668</v>
      </c>
    </row>
    <row r="1244" spans="1:16" ht="15">
      <c r="A1244" s="25" t="s">
        <v>26669</v>
      </c>
      <c r="B1244" s="25" t="s">
        <v>26669</v>
      </c>
      <c r="C1244"/>
      <c r="D1244" s="25" t="s">
        <v>7261</v>
      </c>
      <c r="E1244" s="25"/>
      <c r="F1244" s="25" t="s">
        <v>7288</v>
      </c>
      <c r="G1244" s="25" t="s">
        <v>24057</v>
      </c>
      <c r="H1244" s="25" t="s">
        <v>8438</v>
      </c>
      <c r="I1244" s="25" t="s">
        <v>24070</v>
      </c>
      <c r="J1244" s="19">
        <v>44665</v>
      </c>
      <c r="K1244" s="19"/>
      <c r="L1244" s="54">
        <v>6801.73</v>
      </c>
      <c r="M1244" s="25" t="s">
        <v>7230</v>
      </c>
      <c r="N1244" s="25" t="s">
        <v>24060</v>
      </c>
      <c r="O1244" s="25"/>
      <c r="P1244" s="25"/>
    </row>
    <row r="1245" spans="1:16" ht="15">
      <c r="A1245" s="25" t="s">
        <v>26670</v>
      </c>
      <c r="B1245" s="25" t="s">
        <v>26670</v>
      </c>
      <c r="C1245"/>
      <c r="D1245" s="25" t="s">
        <v>7261</v>
      </c>
      <c r="E1245" s="25"/>
      <c r="F1245" s="25" t="s">
        <v>7288</v>
      </c>
      <c r="G1245" s="25" t="s">
        <v>24057</v>
      </c>
      <c r="H1245" s="25" t="s">
        <v>10865</v>
      </c>
      <c r="I1245" s="25" t="s">
        <v>24075</v>
      </c>
      <c r="J1245" s="19">
        <v>44665</v>
      </c>
      <c r="K1245" s="19"/>
      <c r="L1245" s="54">
        <v>5158.8500000000004</v>
      </c>
      <c r="M1245" s="25" t="s">
        <v>7230</v>
      </c>
      <c r="N1245" s="25" t="s">
        <v>24060</v>
      </c>
      <c r="O1245" s="25"/>
      <c r="P1245" s="25" t="s">
        <v>26671</v>
      </c>
    </row>
    <row r="1246" spans="1:16" ht="15">
      <c r="A1246" s="25" t="s">
        <v>26672</v>
      </c>
      <c r="B1246" s="25" t="s">
        <v>26672</v>
      </c>
      <c r="C1246"/>
      <c r="D1246" s="25" t="s">
        <v>7261</v>
      </c>
      <c r="E1246" s="25"/>
      <c r="F1246" s="25" t="s">
        <v>7288</v>
      </c>
      <c r="G1246" s="25" t="s">
        <v>24057</v>
      </c>
      <c r="H1246" s="25" t="s">
        <v>10739</v>
      </c>
      <c r="I1246" s="25" t="s">
        <v>24454</v>
      </c>
      <c r="J1246" s="19">
        <v>44665</v>
      </c>
      <c r="K1246" s="19"/>
      <c r="L1246" s="54">
        <v>5648.15</v>
      </c>
      <c r="M1246" s="25" t="s">
        <v>7230</v>
      </c>
      <c r="N1246" s="25" t="s">
        <v>24060</v>
      </c>
      <c r="O1246" s="25"/>
      <c r="P1246" s="25" t="s">
        <v>26673</v>
      </c>
    </row>
    <row r="1247" spans="1:16" ht="15">
      <c r="A1247" s="25" t="s">
        <v>26674</v>
      </c>
      <c r="B1247" s="25" t="s">
        <v>26674</v>
      </c>
      <c r="C1247" s="22">
        <v>1</v>
      </c>
      <c r="D1247" s="25" t="s">
        <v>7261</v>
      </c>
      <c r="E1247" s="25"/>
      <c r="F1247" s="25" t="s">
        <v>7288</v>
      </c>
      <c r="G1247" s="25" t="s">
        <v>24057</v>
      </c>
      <c r="H1247" s="25" t="s">
        <v>9378</v>
      </c>
      <c r="I1247" s="25" t="s">
        <v>24082</v>
      </c>
      <c r="J1247" s="19">
        <v>44665</v>
      </c>
      <c r="K1247" s="19"/>
      <c r="L1247" s="54">
        <v>7169.87</v>
      </c>
      <c r="M1247" s="25" t="s">
        <v>7230</v>
      </c>
      <c r="N1247" s="25" t="s">
        <v>24060</v>
      </c>
      <c r="O1247" s="25"/>
      <c r="P1247" s="25" t="s">
        <v>26675</v>
      </c>
    </row>
    <row r="1248" spans="1:16" ht="15">
      <c r="A1248" s="25" t="s">
        <v>26676</v>
      </c>
      <c r="B1248" s="25" t="s">
        <v>26676</v>
      </c>
      <c r="C1248"/>
      <c r="D1248" s="25" t="s">
        <v>7252</v>
      </c>
      <c r="E1248" s="25"/>
      <c r="F1248" s="25" t="s">
        <v>7288</v>
      </c>
      <c r="G1248" s="25" t="s">
        <v>24057</v>
      </c>
      <c r="H1248" s="25" t="s">
        <v>8649</v>
      </c>
      <c r="I1248" s="25" t="s">
        <v>24075</v>
      </c>
      <c r="J1248" s="19">
        <v>44665</v>
      </c>
      <c r="K1248" s="19"/>
      <c r="L1248" s="54">
        <v>6354.83</v>
      </c>
      <c r="M1248" s="25" t="s">
        <v>7230</v>
      </c>
      <c r="N1248" s="25" t="s">
        <v>24060</v>
      </c>
      <c r="O1248" s="25"/>
      <c r="P1248" s="25" t="s">
        <v>26677</v>
      </c>
    </row>
    <row r="1249" spans="1:16" ht="15">
      <c r="A1249" s="25" t="s">
        <v>26678</v>
      </c>
      <c r="B1249" s="25" t="s">
        <v>26678</v>
      </c>
      <c r="C1249"/>
      <c r="D1249" s="25" t="s">
        <v>7261</v>
      </c>
      <c r="E1249" s="25"/>
      <c r="F1249" s="25" t="s">
        <v>7288</v>
      </c>
      <c r="G1249" s="25" t="s">
        <v>24057</v>
      </c>
      <c r="H1249" s="25" t="s">
        <v>11892</v>
      </c>
      <c r="I1249" s="25" t="s">
        <v>24558</v>
      </c>
      <c r="J1249" s="19">
        <v>44665</v>
      </c>
      <c r="K1249" s="19"/>
      <c r="L1249" s="54">
        <v>2151.4</v>
      </c>
      <c r="M1249" s="25" t="s">
        <v>7230</v>
      </c>
      <c r="N1249" s="25" t="s">
        <v>24060</v>
      </c>
      <c r="O1249" s="25"/>
      <c r="P1249" s="25" t="s">
        <v>26679</v>
      </c>
    </row>
    <row r="1250" spans="1:16" ht="15">
      <c r="A1250" s="25" t="s">
        <v>26680</v>
      </c>
      <c r="B1250" s="25" t="s">
        <v>26680</v>
      </c>
      <c r="C1250"/>
      <c r="D1250" s="25" t="s">
        <v>7261</v>
      </c>
      <c r="E1250" s="25"/>
      <c r="F1250" s="25" t="s">
        <v>7288</v>
      </c>
      <c r="G1250" s="25" t="s">
        <v>24057</v>
      </c>
      <c r="H1250" s="25" t="s">
        <v>7500</v>
      </c>
      <c r="I1250" s="25" t="s">
        <v>24301</v>
      </c>
      <c r="J1250" s="19">
        <v>44665</v>
      </c>
      <c r="K1250" s="19"/>
      <c r="L1250" s="54">
        <v>20060.28</v>
      </c>
      <c r="M1250" s="25" t="s">
        <v>7230</v>
      </c>
      <c r="N1250" s="25" t="s">
        <v>24060</v>
      </c>
      <c r="O1250" s="25"/>
      <c r="P1250" s="25" t="s">
        <v>26681</v>
      </c>
    </row>
    <row r="1251" spans="1:16" ht="15">
      <c r="A1251" s="25" t="s">
        <v>26682</v>
      </c>
      <c r="B1251" s="25" t="s">
        <v>26682</v>
      </c>
      <c r="C1251"/>
      <c r="D1251" s="25" t="s">
        <v>7252</v>
      </c>
      <c r="E1251" s="25"/>
      <c r="F1251" s="25" t="s">
        <v>7288</v>
      </c>
      <c r="G1251" s="25" t="s">
        <v>24057</v>
      </c>
      <c r="H1251" s="25" t="s">
        <v>8649</v>
      </c>
      <c r="I1251" s="25" t="s">
        <v>24075</v>
      </c>
      <c r="J1251" s="19">
        <v>44665</v>
      </c>
      <c r="K1251" s="19"/>
      <c r="L1251" s="54">
        <v>2930.44</v>
      </c>
      <c r="M1251" s="25" t="s">
        <v>7230</v>
      </c>
      <c r="N1251" s="25" t="s">
        <v>24060</v>
      </c>
      <c r="O1251" s="25"/>
      <c r="P1251" s="25" t="s">
        <v>26683</v>
      </c>
    </row>
    <row r="1252" spans="1:16" ht="15">
      <c r="A1252" s="25" t="s">
        <v>26684</v>
      </c>
      <c r="B1252" s="25" t="s">
        <v>26684</v>
      </c>
      <c r="C1252"/>
      <c r="D1252" s="25" t="s">
        <v>7261</v>
      </c>
      <c r="E1252" s="25"/>
      <c r="F1252" s="25" t="s">
        <v>7288</v>
      </c>
      <c r="G1252" s="25" t="s">
        <v>24057</v>
      </c>
      <c r="H1252" s="25" t="s">
        <v>7865</v>
      </c>
      <c r="I1252" s="25" t="s">
        <v>24070</v>
      </c>
      <c r="J1252" s="19">
        <v>44665</v>
      </c>
      <c r="K1252" s="19"/>
      <c r="L1252" s="54">
        <v>5132.67</v>
      </c>
      <c r="M1252" s="25" t="s">
        <v>7230</v>
      </c>
      <c r="N1252" s="25" t="s">
        <v>24060</v>
      </c>
      <c r="O1252" s="25"/>
      <c r="P1252" s="25" t="s">
        <v>26685</v>
      </c>
    </row>
    <row r="1253" spans="1:16" ht="15">
      <c r="A1253" s="25" t="s">
        <v>26686</v>
      </c>
      <c r="B1253" s="25" t="s">
        <v>26686</v>
      </c>
      <c r="C1253"/>
      <c r="D1253" s="25" t="s">
        <v>7269</v>
      </c>
      <c r="E1253" s="25"/>
      <c r="F1253" s="25" t="s">
        <v>7288</v>
      </c>
      <c r="G1253" s="25" t="s">
        <v>24057</v>
      </c>
      <c r="H1253" s="25" t="s">
        <v>8591</v>
      </c>
      <c r="I1253" s="25" t="s">
        <v>26687</v>
      </c>
      <c r="J1253" s="19">
        <v>44665</v>
      </c>
      <c r="K1253" s="19"/>
      <c r="L1253" s="54">
        <v>243.38</v>
      </c>
      <c r="M1253" s="25" t="s">
        <v>24232</v>
      </c>
      <c r="N1253" s="25" t="s">
        <v>24060</v>
      </c>
      <c r="O1253" s="25"/>
      <c r="P1253" s="25" t="s">
        <v>26688</v>
      </c>
    </row>
    <row r="1254" spans="1:16" ht="15">
      <c r="A1254" s="25" t="s">
        <v>26689</v>
      </c>
      <c r="B1254" s="25" t="s">
        <v>26689</v>
      </c>
      <c r="C1254" s="22">
        <v>1</v>
      </c>
      <c r="D1254" s="25" t="s">
        <v>7252</v>
      </c>
      <c r="E1254" s="25"/>
      <c r="F1254" s="25" t="s">
        <v>7288</v>
      </c>
      <c r="G1254" s="25" t="s">
        <v>24057</v>
      </c>
      <c r="H1254" s="25" t="s">
        <v>8443</v>
      </c>
      <c r="I1254" s="25" t="s">
        <v>26551</v>
      </c>
      <c r="J1254" s="19">
        <v>44665</v>
      </c>
      <c r="K1254" s="19"/>
      <c r="L1254" s="54">
        <v>37329.07</v>
      </c>
      <c r="M1254" s="25" t="s">
        <v>7230</v>
      </c>
      <c r="N1254" s="25" t="s">
        <v>24060</v>
      </c>
      <c r="O1254" s="25"/>
      <c r="P1254" s="25" t="s">
        <v>26690</v>
      </c>
    </row>
    <row r="1255" spans="1:16" ht="15">
      <c r="A1255" s="25" t="s">
        <v>26691</v>
      </c>
      <c r="B1255" s="25" t="s">
        <v>26691</v>
      </c>
      <c r="C1255"/>
      <c r="D1255" s="25" t="s">
        <v>7261</v>
      </c>
      <c r="E1255" s="25"/>
      <c r="F1255" s="25" t="s">
        <v>7288</v>
      </c>
      <c r="G1255" s="25" t="s">
        <v>24057</v>
      </c>
      <c r="H1255" s="25" t="s">
        <v>7273</v>
      </c>
      <c r="I1255" s="25" t="s">
        <v>24082</v>
      </c>
      <c r="J1255" s="19">
        <v>44667</v>
      </c>
      <c r="K1255" s="19"/>
      <c r="L1255" s="54">
        <v>7619.05</v>
      </c>
      <c r="M1255" s="25" t="s">
        <v>7230</v>
      </c>
      <c r="N1255" s="25" t="s">
        <v>24060</v>
      </c>
      <c r="O1255" s="25"/>
      <c r="P1255" s="25" t="s">
        <v>26692</v>
      </c>
    </row>
    <row r="1256" spans="1:16" ht="15">
      <c r="A1256" s="25" t="s">
        <v>26693</v>
      </c>
      <c r="B1256" s="25" t="s">
        <v>26693</v>
      </c>
      <c r="C1256"/>
      <c r="D1256" s="25" t="s">
        <v>7313</v>
      </c>
      <c r="E1256" s="25"/>
      <c r="F1256" s="25" t="s">
        <v>7288</v>
      </c>
      <c r="G1256" s="25" t="s">
        <v>24057</v>
      </c>
      <c r="H1256" s="25" t="s">
        <v>8140</v>
      </c>
      <c r="I1256" s="25" t="s">
        <v>24205</v>
      </c>
      <c r="J1256" s="19">
        <v>44667</v>
      </c>
      <c r="K1256" s="19"/>
      <c r="L1256" s="54">
        <v>4349</v>
      </c>
      <c r="M1256" s="25" t="s">
        <v>7230</v>
      </c>
      <c r="N1256" s="25" t="s">
        <v>24060</v>
      </c>
      <c r="O1256" s="25"/>
      <c r="P1256" s="25" t="s">
        <v>26694</v>
      </c>
    </row>
    <row r="1257" spans="1:16" ht="15">
      <c r="A1257" s="25" t="s">
        <v>26695</v>
      </c>
      <c r="B1257" s="25" t="s">
        <v>26695</v>
      </c>
      <c r="C1257"/>
      <c r="D1257" s="25" t="s">
        <v>7478</v>
      </c>
      <c r="E1257" s="25"/>
      <c r="F1257" s="25" t="s">
        <v>7288</v>
      </c>
      <c r="G1257" s="25" t="s">
        <v>24057</v>
      </c>
      <c r="H1257" s="25" t="s">
        <v>8140</v>
      </c>
      <c r="I1257" s="25" t="s">
        <v>26071</v>
      </c>
      <c r="J1257" s="19">
        <v>44667</v>
      </c>
      <c r="K1257" s="19"/>
      <c r="L1257" s="54">
        <v>6411</v>
      </c>
      <c r="M1257" s="25" t="s">
        <v>7230</v>
      </c>
      <c r="N1257" s="25" t="s">
        <v>24060</v>
      </c>
      <c r="O1257" s="25"/>
      <c r="P1257" s="25" t="s">
        <v>26696</v>
      </c>
    </row>
    <row r="1258" spans="1:16" ht="15">
      <c r="A1258" s="25" t="s">
        <v>26697</v>
      </c>
      <c r="B1258" s="25" t="s">
        <v>26697</v>
      </c>
      <c r="C1258"/>
      <c r="D1258" s="25" t="s">
        <v>8607</v>
      </c>
      <c r="E1258" s="25"/>
      <c r="F1258" s="25" t="s">
        <v>7288</v>
      </c>
      <c r="G1258" s="25" t="s">
        <v>24057</v>
      </c>
      <c r="H1258" s="25" t="s">
        <v>10746</v>
      </c>
      <c r="I1258" s="25" t="s">
        <v>24070</v>
      </c>
      <c r="J1258" s="19">
        <v>44669</v>
      </c>
      <c r="K1258" s="19"/>
      <c r="L1258" s="54">
        <v>2280</v>
      </c>
      <c r="M1258" s="25" t="s">
        <v>7230</v>
      </c>
      <c r="N1258" s="25" t="s">
        <v>24060</v>
      </c>
      <c r="O1258" s="25"/>
      <c r="P1258" s="25" t="s">
        <v>26698</v>
      </c>
    </row>
    <row r="1259" spans="1:16" ht="15">
      <c r="A1259" s="25" t="s">
        <v>26699</v>
      </c>
      <c r="B1259" s="25" t="s">
        <v>26699</v>
      </c>
      <c r="C1259"/>
      <c r="D1259" s="25" t="s">
        <v>7425</v>
      </c>
      <c r="E1259" s="25"/>
      <c r="F1259" s="25" t="s">
        <v>7288</v>
      </c>
      <c r="G1259" s="25" t="s">
        <v>24057</v>
      </c>
      <c r="H1259" s="25" t="s">
        <v>7500</v>
      </c>
      <c r="I1259" s="25" t="s">
        <v>24205</v>
      </c>
      <c r="J1259" s="19">
        <v>44669</v>
      </c>
      <c r="K1259" s="19"/>
      <c r="L1259" s="54">
        <v>9695.11</v>
      </c>
      <c r="M1259" s="25" t="s">
        <v>7230</v>
      </c>
      <c r="N1259" s="25" t="s">
        <v>24060</v>
      </c>
      <c r="O1259" s="25"/>
      <c r="P1259" s="25" t="s">
        <v>26700</v>
      </c>
    </row>
    <row r="1260" spans="1:16" ht="15">
      <c r="A1260" s="25" t="s">
        <v>26701</v>
      </c>
      <c r="B1260" s="25" t="s">
        <v>26701</v>
      </c>
      <c r="C1260"/>
      <c r="D1260" s="25" t="s">
        <v>7269</v>
      </c>
      <c r="E1260" s="25"/>
      <c r="F1260" s="25" t="s">
        <v>7288</v>
      </c>
      <c r="G1260" s="25" t="s">
        <v>24057</v>
      </c>
      <c r="H1260" s="25" t="s">
        <v>8140</v>
      </c>
      <c r="I1260" s="25" t="s">
        <v>26071</v>
      </c>
      <c r="J1260" s="19">
        <v>44669</v>
      </c>
      <c r="K1260" s="19"/>
      <c r="L1260" s="54">
        <v>37348</v>
      </c>
      <c r="M1260" s="25" t="s">
        <v>7230</v>
      </c>
      <c r="N1260" s="25" t="s">
        <v>24060</v>
      </c>
      <c r="O1260" s="25"/>
      <c r="P1260" s="25" t="s">
        <v>26702</v>
      </c>
    </row>
    <row r="1261" spans="1:16" ht="15">
      <c r="A1261" s="25" t="s">
        <v>26703</v>
      </c>
      <c r="B1261" s="25" t="s">
        <v>26703</v>
      </c>
      <c r="C1261"/>
      <c r="D1261" s="25" t="s">
        <v>7269</v>
      </c>
      <c r="E1261" s="25"/>
      <c r="F1261" s="25" t="s">
        <v>7288</v>
      </c>
      <c r="G1261" s="25" t="s">
        <v>24057</v>
      </c>
      <c r="H1261" s="25" t="s">
        <v>7492</v>
      </c>
      <c r="I1261" s="25" t="s">
        <v>24367</v>
      </c>
      <c r="J1261" s="19">
        <v>44669</v>
      </c>
      <c r="K1261" s="19"/>
      <c r="L1261" s="54">
        <v>9850</v>
      </c>
      <c r="M1261" s="25" t="s">
        <v>7230</v>
      </c>
      <c r="N1261" s="25" t="s">
        <v>24060</v>
      </c>
      <c r="O1261" s="25"/>
      <c r="P1261" s="25" t="s">
        <v>26704</v>
      </c>
    </row>
    <row r="1262" spans="1:16" ht="15">
      <c r="A1262" s="25" t="s">
        <v>26705</v>
      </c>
      <c r="B1262" s="25" t="s">
        <v>26705</v>
      </c>
      <c r="C1262"/>
      <c r="D1262" s="25" t="s">
        <v>7269</v>
      </c>
      <c r="E1262" s="25"/>
      <c r="F1262" s="25" t="s">
        <v>7288</v>
      </c>
      <c r="G1262" s="25" t="s">
        <v>24057</v>
      </c>
      <c r="H1262" s="25" t="s">
        <v>7492</v>
      </c>
      <c r="I1262" s="25" t="s">
        <v>24484</v>
      </c>
      <c r="J1262" s="19">
        <v>44669</v>
      </c>
      <c r="K1262" s="19"/>
      <c r="L1262" s="54">
        <v>5019.0200000000004</v>
      </c>
      <c r="M1262" s="25" t="s">
        <v>7230</v>
      </c>
      <c r="N1262" s="25" t="s">
        <v>24060</v>
      </c>
      <c r="O1262" s="25"/>
      <c r="P1262" s="25" t="s">
        <v>26706</v>
      </c>
    </row>
    <row r="1263" spans="1:16" ht="15">
      <c r="A1263" s="25" t="s">
        <v>26707</v>
      </c>
      <c r="B1263" s="25" t="s">
        <v>26707</v>
      </c>
      <c r="C1263"/>
      <c r="D1263" s="25" t="s">
        <v>7269</v>
      </c>
      <c r="E1263" s="25"/>
      <c r="F1263" s="25" t="s">
        <v>7288</v>
      </c>
      <c r="G1263" s="25" t="s">
        <v>24057</v>
      </c>
      <c r="H1263" s="25" t="s">
        <v>7492</v>
      </c>
      <c r="I1263" s="25" t="s">
        <v>26708</v>
      </c>
      <c r="J1263" s="19">
        <v>44669</v>
      </c>
      <c r="K1263" s="19"/>
      <c r="L1263" s="54">
        <v>881.4</v>
      </c>
      <c r="M1263" s="25" t="s">
        <v>7230</v>
      </c>
      <c r="N1263" s="25" t="s">
        <v>24060</v>
      </c>
      <c r="O1263" s="25"/>
      <c r="P1263" s="25" t="s">
        <v>26709</v>
      </c>
    </row>
    <row r="1264" spans="1:16" ht="15">
      <c r="A1264" s="25" t="s">
        <v>26710</v>
      </c>
      <c r="B1264" s="25" t="s">
        <v>26710</v>
      </c>
      <c r="C1264" s="22">
        <v>2</v>
      </c>
      <c r="D1264" s="25" t="s">
        <v>7478</v>
      </c>
      <c r="E1264" s="25"/>
      <c r="F1264" s="25" t="s">
        <v>7288</v>
      </c>
      <c r="G1264" s="25" t="s">
        <v>24057</v>
      </c>
      <c r="H1264" s="25" t="s">
        <v>7500</v>
      </c>
      <c r="I1264" s="25" t="s">
        <v>24484</v>
      </c>
      <c r="J1264" s="19">
        <v>44669</v>
      </c>
      <c r="K1264" s="19"/>
      <c r="L1264" s="54">
        <v>19513.82</v>
      </c>
      <c r="M1264" s="25" t="s">
        <v>7230</v>
      </c>
      <c r="N1264" s="25" t="s">
        <v>24060</v>
      </c>
      <c r="O1264" s="25"/>
      <c r="P1264" s="25" t="s">
        <v>26711</v>
      </c>
    </row>
    <row r="1265" spans="1:16" ht="15">
      <c r="A1265" s="25" t="s">
        <v>26712</v>
      </c>
      <c r="B1265" s="25" t="s">
        <v>26712</v>
      </c>
      <c r="C1265" s="22">
        <v>1</v>
      </c>
      <c r="D1265" s="25" t="s">
        <v>7261</v>
      </c>
      <c r="E1265" s="25"/>
      <c r="F1265" s="25" t="s">
        <v>7288</v>
      </c>
      <c r="G1265" s="25" t="s">
        <v>24057</v>
      </c>
      <c r="H1265" s="25" t="s">
        <v>9607</v>
      </c>
      <c r="I1265" s="25" t="s">
        <v>25196</v>
      </c>
      <c r="J1265" s="19">
        <v>44669</v>
      </c>
      <c r="K1265" s="19"/>
      <c r="L1265" s="54">
        <v>4064</v>
      </c>
      <c r="M1265" s="25" t="s">
        <v>7230</v>
      </c>
      <c r="N1265" s="25" t="s">
        <v>24060</v>
      </c>
      <c r="O1265" s="25"/>
      <c r="P1265" s="25" t="s">
        <v>26713</v>
      </c>
    </row>
    <row r="1266" spans="1:16" ht="15">
      <c r="A1266" s="25" t="s">
        <v>26714</v>
      </c>
      <c r="B1266" s="25" t="s">
        <v>26714</v>
      </c>
      <c r="C1266"/>
      <c r="D1266" s="25" t="s">
        <v>7261</v>
      </c>
      <c r="E1266" s="25"/>
      <c r="F1266" s="25" t="s">
        <v>7288</v>
      </c>
      <c r="G1266" s="25" t="s">
        <v>24057</v>
      </c>
      <c r="H1266" s="25" t="s">
        <v>8229</v>
      </c>
      <c r="I1266" s="25" t="s">
        <v>24070</v>
      </c>
      <c r="J1266" s="19">
        <v>44669</v>
      </c>
      <c r="K1266" s="19"/>
      <c r="L1266" s="54">
        <v>14621.33</v>
      </c>
      <c r="M1266" s="25" t="s">
        <v>7230</v>
      </c>
      <c r="N1266" s="25" t="s">
        <v>24060</v>
      </c>
      <c r="O1266" s="25"/>
      <c r="P1266" s="25" t="s">
        <v>26715</v>
      </c>
    </row>
    <row r="1267" spans="1:16" ht="15">
      <c r="A1267" s="25" t="s">
        <v>26716</v>
      </c>
      <c r="B1267" s="25" t="s">
        <v>26716</v>
      </c>
      <c r="C1267"/>
      <c r="D1267" s="25" t="s">
        <v>7261</v>
      </c>
      <c r="E1267" s="25"/>
      <c r="F1267" s="25" t="s">
        <v>7288</v>
      </c>
      <c r="G1267" s="25" t="s">
        <v>24057</v>
      </c>
      <c r="H1267" s="25" t="s">
        <v>8443</v>
      </c>
      <c r="I1267" s="25" t="s">
        <v>25151</v>
      </c>
      <c r="J1267" s="19">
        <v>44669</v>
      </c>
      <c r="K1267" s="19"/>
      <c r="L1267" s="54">
        <v>22930</v>
      </c>
      <c r="M1267" s="25" t="s">
        <v>7230</v>
      </c>
      <c r="N1267" s="25" t="s">
        <v>24060</v>
      </c>
      <c r="O1267" s="25"/>
      <c r="P1267" s="25" t="s">
        <v>26717</v>
      </c>
    </row>
    <row r="1268" spans="1:16" ht="15">
      <c r="A1268" s="25" t="s">
        <v>26718</v>
      </c>
      <c r="B1268" s="25" t="s">
        <v>26718</v>
      </c>
      <c r="C1268"/>
      <c r="D1268" s="25" t="s">
        <v>7261</v>
      </c>
      <c r="E1268" s="25"/>
      <c r="F1268" s="25" t="s">
        <v>7288</v>
      </c>
      <c r="G1268" s="25" t="s">
        <v>24057</v>
      </c>
      <c r="H1268" s="25" t="s">
        <v>8443</v>
      </c>
      <c r="I1268" s="25" t="s">
        <v>26329</v>
      </c>
      <c r="J1268" s="19">
        <v>44669</v>
      </c>
      <c r="K1268" s="19"/>
      <c r="L1268" s="54">
        <v>38548</v>
      </c>
      <c r="M1268" s="25" t="s">
        <v>7230</v>
      </c>
      <c r="N1268" s="25" t="s">
        <v>24060</v>
      </c>
      <c r="O1268" s="25"/>
      <c r="P1268" s="25"/>
    </row>
    <row r="1269" spans="1:16" ht="15">
      <c r="A1269" s="25" t="s">
        <v>26719</v>
      </c>
      <c r="B1269" s="25" t="s">
        <v>26719</v>
      </c>
      <c r="C1269"/>
      <c r="D1269" s="25" t="s">
        <v>7478</v>
      </c>
      <c r="E1269" s="25"/>
      <c r="F1269" s="25" t="s">
        <v>7288</v>
      </c>
      <c r="G1269" s="25" t="s">
        <v>24057</v>
      </c>
      <c r="H1269" s="25" t="s">
        <v>7500</v>
      </c>
      <c r="I1269" s="25" t="s">
        <v>26720</v>
      </c>
      <c r="J1269" s="19">
        <v>44670</v>
      </c>
      <c r="K1269" s="19"/>
      <c r="L1269" s="54">
        <v>8161.94</v>
      </c>
      <c r="M1269" s="25" t="s">
        <v>7230</v>
      </c>
      <c r="N1269" s="25" t="s">
        <v>24060</v>
      </c>
      <c r="O1269" s="25"/>
      <c r="P1269" s="25" t="s">
        <v>26721</v>
      </c>
    </row>
    <row r="1270" spans="1:16" ht="15">
      <c r="A1270" s="25" t="s">
        <v>26722</v>
      </c>
      <c r="B1270" s="25" t="s">
        <v>26722</v>
      </c>
      <c r="C1270"/>
      <c r="D1270" s="25" t="s">
        <v>7425</v>
      </c>
      <c r="E1270" s="25"/>
      <c r="F1270" s="25" t="s">
        <v>7288</v>
      </c>
      <c r="G1270" s="25" t="s">
        <v>24057</v>
      </c>
      <c r="H1270" s="25" t="s">
        <v>7492</v>
      </c>
      <c r="I1270" s="25" t="s">
        <v>26723</v>
      </c>
      <c r="J1270" s="19">
        <v>44669</v>
      </c>
      <c r="K1270" s="19"/>
      <c r="L1270" s="54">
        <v>2589</v>
      </c>
      <c r="M1270" s="25" t="s">
        <v>7230</v>
      </c>
      <c r="N1270" s="25" t="s">
        <v>24060</v>
      </c>
      <c r="O1270" s="25"/>
      <c r="P1270" s="25" t="s">
        <v>26724</v>
      </c>
    </row>
    <row r="1271" spans="1:16" ht="15">
      <c r="A1271" s="25" t="s">
        <v>26725</v>
      </c>
      <c r="B1271" s="25" t="s">
        <v>26725</v>
      </c>
      <c r="C1271"/>
      <c r="D1271" s="25" t="s">
        <v>7425</v>
      </c>
      <c r="E1271" s="25"/>
      <c r="F1271" s="25" t="s">
        <v>7288</v>
      </c>
      <c r="G1271" s="25" t="s">
        <v>24057</v>
      </c>
      <c r="H1271" s="25" t="s">
        <v>7492</v>
      </c>
      <c r="I1271" s="25" t="s">
        <v>24205</v>
      </c>
      <c r="J1271" s="19">
        <v>44669</v>
      </c>
      <c r="K1271" s="19"/>
      <c r="L1271" s="54">
        <v>14560.84</v>
      </c>
      <c r="M1271" s="25" t="s">
        <v>7230</v>
      </c>
      <c r="N1271" s="25" t="s">
        <v>24060</v>
      </c>
      <c r="O1271" s="25"/>
      <c r="P1271" s="25" t="s">
        <v>26726</v>
      </c>
    </row>
    <row r="1272" spans="1:16" ht="15">
      <c r="A1272" s="25" t="s">
        <v>26727</v>
      </c>
      <c r="B1272" s="25" t="s">
        <v>26727</v>
      </c>
      <c r="C1272"/>
      <c r="D1272" s="25" t="s">
        <v>7425</v>
      </c>
      <c r="E1272" s="25"/>
      <c r="F1272" s="25" t="s">
        <v>7288</v>
      </c>
      <c r="G1272" s="25" t="s">
        <v>24057</v>
      </c>
      <c r="H1272" s="25" t="s">
        <v>8140</v>
      </c>
      <c r="I1272" s="25" t="s">
        <v>24205</v>
      </c>
      <c r="J1272" s="19">
        <v>44669</v>
      </c>
      <c r="K1272" s="19"/>
      <c r="L1272" s="54">
        <v>5070</v>
      </c>
      <c r="M1272" s="25" t="s">
        <v>7230</v>
      </c>
      <c r="N1272" s="25" t="s">
        <v>24060</v>
      </c>
      <c r="O1272" s="25"/>
      <c r="P1272" s="25" t="s">
        <v>26728</v>
      </c>
    </row>
    <row r="1273" spans="1:16" ht="15">
      <c r="A1273" s="25" t="s">
        <v>26729</v>
      </c>
      <c r="B1273" s="25" t="s">
        <v>26729</v>
      </c>
      <c r="C1273"/>
      <c r="D1273" s="25" t="s">
        <v>7478</v>
      </c>
      <c r="E1273" s="25"/>
      <c r="F1273" s="25" t="s">
        <v>7288</v>
      </c>
      <c r="G1273" s="25" t="s">
        <v>24057</v>
      </c>
      <c r="H1273" s="25" t="s">
        <v>8140</v>
      </c>
      <c r="I1273" s="25" t="s">
        <v>25622</v>
      </c>
      <c r="J1273" s="19">
        <v>44670</v>
      </c>
      <c r="K1273" s="19"/>
      <c r="L1273" s="54">
        <v>2400</v>
      </c>
      <c r="M1273" s="25" t="s">
        <v>7230</v>
      </c>
      <c r="N1273" s="25" t="s">
        <v>24060</v>
      </c>
      <c r="O1273" s="25"/>
      <c r="P1273" s="25" t="s">
        <v>26730</v>
      </c>
    </row>
    <row r="1274" spans="1:16" ht="15">
      <c r="A1274" s="25" t="s">
        <v>26731</v>
      </c>
      <c r="B1274" s="25" t="s">
        <v>26731</v>
      </c>
      <c r="C1274"/>
      <c r="D1274" s="25" t="s">
        <v>7425</v>
      </c>
      <c r="E1274" s="25"/>
      <c r="F1274" s="25" t="s">
        <v>7288</v>
      </c>
      <c r="G1274" s="25" t="s">
        <v>24057</v>
      </c>
      <c r="H1274" s="25" t="s">
        <v>10018</v>
      </c>
      <c r="I1274" s="25" t="s">
        <v>24122</v>
      </c>
      <c r="J1274" s="19">
        <v>44670</v>
      </c>
      <c r="K1274" s="19"/>
      <c r="L1274" s="54">
        <v>4924.6899999999996</v>
      </c>
      <c r="M1274" s="25" t="s">
        <v>7230</v>
      </c>
      <c r="N1274" s="25" t="s">
        <v>24060</v>
      </c>
      <c r="O1274" s="25"/>
      <c r="P1274" s="25" t="s">
        <v>26732</v>
      </c>
    </row>
    <row r="1275" spans="1:16" ht="15">
      <c r="A1275" s="25" t="s">
        <v>26733</v>
      </c>
      <c r="B1275" s="25" t="s">
        <v>26733</v>
      </c>
      <c r="C1275"/>
      <c r="D1275" s="25" t="s">
        <v>7261</v>
      </c>
      <c r="E1275" s="25"/>
      <c r="F1275" s="25" t="s">
        <v>7288</v>
      </c>
      <c r="G1275" s="25" t="s">
        <v>24057</v>
      </c>
      <c r="H1275" s="25" t="s">
        <v>9729</v>
      </c>
      <c r="I1275" s="25" t="s">
        <v>24150</v>
      </c>
      <c r="J1275" s="19">
        <v>44670</v>
      </c>
      <c r="K1275" s="19"/>
      <c r="L1275" s="54">
        <v>4988.09</v>
      </c>
      <c r="M1275" s="25" t="s">
        <v>7230</v>
      </c>
      <c r="N1275" s="25" t="s">
        <v>24060</v>
      </c>
      <c r="O1275" s="25"/>
      <c r="P1275" s="25" t="s">
        <v>26734</v>
      </c>
    </row>
    <row r="1276" spans="1:16" ht="15">
      <c r="A1276" s="25" t="s">
        <v>26735</v>
      </c>
      <c r="B1276" s="25" t="s">
        <v>26735</v>
      </c>
      <c r="C1276"/>
      <c r="D1276" s="25" t="s">
        <v>7269</v>
      </c>
      <c r="E1276" s="25"/>
      <c r="F1276" s="25" t="s">
        <v>7288</v>
      </c>
      <c r="G1276" s="25" t="s">
        <v>24057</v>
      </c>
      <c r="H1276" s="25" t="s">
        <v>7500</v>
      </c>
      <c r="I1276" s="25" t="s">
        <v>26736</v>
      </c>
      <c r="J1276" s="19">
        <v>44670</v>
      </c>
      <c r="K1276" s="19"/>
      <c r="L1276" s="54">
        <v>15292.22</v>
      </c>
      <c r="M1276" s="25" t="s">
        <v>7230</v>
      </c>
      <c r="N1276" s="25" t="s">
        <v>24060</v>
      </c>
      <c r="O1276" s="25"/>
      <c r="P1276" s="25" t="s">
        <v>26737</v>
      </c>
    </row>
    <row r="1277" spans="1:16" ht="15">
      <c r="A1277" s="25" t="s">
        <v>26738</v>
      </c>
      <c r="B1277" s="25" t="s">
        <v>26738</v>
      </c>
      <c r="C1277"/>
      <c r="D1277" s="25" t="s">
        <v>7269</v>
      </c>
      <c r="E1277" s="25"/>
      <c r="F1277" s="25" t="s">
        <v>7288</v>
      </c>
      <c r="G1277" s="25" t="s">
        <v>24057</v>
      </c>
      <c r="H1277" s="25" t="s">
        <v>7500</v>
      </c>
      <c r="I1277" s="25" t="s">
        <v>24828</v>
      </c>
      <c r="J1277" s="19">
        <v>44670</v>
      </c>
      <c r="K1277" s="19"/>
      <c r="L1277" s="54">
        <v>38627.599999999999</v>
      </c>
      <c r="M1277" s="25" t="s">
        <v>7230</v>
      </c>
      <c r="N1277" s="25" t="s">
        <v>24060</v>
      </c>
      <c r="O1277" s="25"/>
      <c r="P1277" s="25" t="s">
        <v>26739</v>
      </c>
    </row>
    <row r="1278" spans="1:16" ht="15">
      <c r="A1278" s="25" t="s">
        <v>26740</v>
      </c>
      <c r="B1278" s="25" t="s">
        <v>26740</v>
      </c>
      <c r="C1278"/>
      <c r="D1278" s="25" t="s">
        <v>7269</v>
      </c>
      <c r="E1278" s="25"/>
      <c r="F1278" s="25" t="s">
        <v>7288</v>
      </c>
      <c r="G1278" s="25" t="s">
        <v>24057</v>
      </c>
      <c r="H1278" s="25" t="s">
        <v>7500</v>
      </c>
      <c r="I1278" s="25" t="s">
        <v>24181</v>
      </c>
      <c r="J1278" s="19">
        <v>44670</v>
      </c>
      <c r="K1278" s="19"/>
      <c r="L1278" s="54">
        <v>3690.75</v>
      </c>
      <c r="M1278" s="25" t="s">
        <v>7230</v>
      </c>
      <c r="N1278" s="25" t="s">
        <v>24060</v>
      </c>
      <c r="O1278" s="25"/>
      <c r="P1278" s="25" t="s">
        <v>26741</v>
      </c>
    </row>
    <row r="1279" spans="1:16" ht="15">
      <c r="A1279" s="25" t="s">
        <v>26742</v>
      </c>
      <c r="B1279" s="25" t="s">
        <v>26742</v>
      </c>
      <c r="C1279"/>
      <c r="D1279" s="25" t="s">
        <v>7478</v>
      </c>
      <c r="E1279" s="25"/>
      <c r="F1279" s="25" t="s">
        <v>7288</v>
      </c>
      <c r="G1279" s="25" t="s">
        <v>24057</v>
      </c>
      <c r="H1279" s="25" t="s">
        <v>8140</v>
      </c>
      <c r="I1279" s="25" t="s">
        <v>26708</v>
      </c>
      <c r="J1279" s="19">
        <v>44670</v>
      </c>
      <c r="K1279" s="19"/>
      <c r="L1279" s="54">
        <v>2880</v>
      </c>
      <c r="M1279" s="25" t="s">
        <v>7230</v>
      </c>
      <c r="N1279" s="25" t="s">
        <v>24060</v>
      </c>
      <c r="O1279" s="25"/>
      <c r="P1279" s="25" t="s">
        <v>26743</v>
      </c>
    </row>
    <row r="1280" spans="1:16" ht="15">
      <c r="A1280" s="25" t="s">
        <v>26744</v>
      </c>
      <c r="B1280" s="25" t="s">
        <v>26744</v>
      </c>
      <c r="C1280"/>
      <c r="D1280" s="25" t="s">
        <v>7478</v>
      </c>
      <c r="E1280" s="25"/>
      <c r="F1280" s="25" t="s">
        <v>7288</v>
      </c>
      <c r="G1280" s="25" t="s">
        <v>24057</v>
      </c>
      <c r="H1280" s="25" t="s">
        <v>8140</v>
      </c>
      <c r="I1280" s="25" t="s">
        <v>24484</v>
      </c>
      <c r="J1280" s="19">
        <v>44670</v>
      </c>
      <c r="K1280" s="19"/>
      <c r="L1280" s="54">
        <v>12767.92</v>
      </c>
      <c r="M1280" s="25" t="s">
        <v>7230</v>
      </c>
      <c r="N1280" s="25" t="s">
        <v>24060</v>
      </c>
      <c r="O1280" s="25"/>
      <c r="P1280" s="25" t="s">
        <v>26745</v>
      </c>
    </row>
    <row r="1281" spans="1:16" ht="15">
      <c r="A1281" s="25" t="s">
        <v>26746</v>
      </c>
      <c r="B1281" s="25" t="s">
        <v>26746</v>
      </c>
      <c r="C1281"/>
      <c r="D1281" s="25" t="s">
        <v>7269</v>
      </c>
      <c r="E1281" s="25"/>
      <c r="F1281" s="25" t="s">
        <v>7983</v>
      </c>
      <c r="G1281" s="25" t="s">
        <v>24057</v>
      </c>
      <c r="H1281" s="25" t="s">
        <v>8443</v>
      </c>
      <c r="I1281" s="25" t="s">
        <v>26747</v>
      </c>
      <c r="J1281" s="19">
        <v>44670</v>
      </c>
      <c r="K1281" s="19"/>
      <c r="L1281" s="54">
        <v>112680</v>
      </c>
      <c r="M1281" s="25" t="s">
        <v>7230</v>
      </c>
      <c r="N1281" s="25" t="s">
        <v>24060</v>
      </c>
      <c r="O1281" s="25"/>
      <c r="P1281" s="25" t="s">
        <v>26748</v>
      </c>
    </row>
    <row r="1282" spans="1:16" ht="15">
      <c r="A1282" s="25" t="s">
        <v>26749</v>
      </c>
      <c r="B1282" s="25" t="s">
        <v>26749</v>
      </c>
      <c r="C1282"/>
      <c r="D1282" s="25" t="s">
        <v>7252</v>
      </c>
      <c r="E1282" s="25"/>
      <c r="F1282" s="25" t="s">
        <v>7288</v>
      </c>
      <c r="G1282" s="25" t="s">
        <v>24057</v>
      </c>
      <c r="H1282" s="25" t="s">
        <v>7548</v>
      </c>
      <c r="I1282" s="25" t="s">
        <v>24122</v>
      </c>
      <c r="J1282" s="19">
        <v>44670</v>
      </c>
      <c r="K1282" s="19"/>
      <c r="L1282" s="54">
        <v>13568</v>
      </c>
      <c r="M1282" s="25" t="s">
        <v>7230</v>
      </c>
      <c r="N1282" s="25" t="s">
        <v>24060</v>
      </c>
      <c r="O1282" s="25"/>
      <c r="P1282" s="25" t="s">
        <v>26750</v>
      </c>
    </row>
    <row r="1283" spans="1:16" ht="15">
      <c r="A1283" s="25" t="s">
        <v>26751</v>
      </c>
      <c r="B1283" s="25" t="s">
        <v>26751</v>
      </c>
      <c r="C1283"/>
      <c r="D1283" s="25" t="s">
        <v>7261</v>
      </c>
      <c r="E1283" s="25"/>
      <c r="F1283" s="25" t="s">
        <v>7288</v>
      </c>
      <c r="G1283" s="25" t="s">
        <v>24057</v>
      </c>
      <c r="H1283" s="25" t="s">
        <v>8229</v>
      </c>
      <c r="I1283" s="25" t="s">
        <v>24070</v>
      </c>
      <c r="J1283" s="19">
        <v>44670</v>
      </c>
      <c r="K1283" s="19"/>
      <c r="L1283" s="54">
        <v>8638</v>
      </c>
      <c r="M1283" s="25" t="s">
        <v>7230</v>
      </c>
      <c r="N1283" s="25" t="s">
        <v>24060</v>
      </c>
      <c r="O1283" s="25"/>
      <c r="P1283" s="25" t="s">
        <v>26752</v>
      </c>
    </row>
    <row r="1284" spans="1:16" ht="15">
      <c r="A1284" s="25" t="s">
        <v>26753</v>
      </c>
      <c r="B1284" s="25" t="s">
        <v>26753</v>
      </c>
      <c r="C1284"/>
      <c r="D1284" s="25" t="s">
        <v>10550</v>
      </c>
      <c r="E1284" s="25"/>
      <c r="F1284" s="25" t="s">
        <v>7288</v>
      </c>
      <c r="G1284" s="25" t="s">
        <v>24057</v>
      </c>
      <c r="H1284" s="25" t="s">
        <v>11006</v>
      </c>
      <c r="I1284" s="25" t="s">
        <v>26754</v>
      </c>
      <c r="J1284" s="19">
        <v>44670</v>
      </c>
      <c r="K1284" s="19"/>
      <c r="L1284" s="54">
        <v>21718.5</v>
      </c>
      <c r="M1284" s="25" t="s">
        <v>7230</v>
      </c>
      <c r="N1284" s="25" t="s">
        <v>24060</v>
      </c>
      <c r="O1284" s="25"/>
      <c r="P1284" s="25" t="s">
        <v>26755</v>
      </c>
    </row>
    <row r="1285" spans="1:16" ht="15">
      <c r="A1285" s="25" t="s">
        <v>26756</v>
      </c>
      <c r="B1285" s="25" t="s">
        <v>26756</v>
      </c>
      <c r="C1285"/>
      <c r="D1285" s="25" t="s">
        <v>7261</v>
      </c>
      <c r="E1285" s="25"/>
      <c r="F1285" s="25" t="s">
        <v>7288</v>
      </c>
      <c r="G1285" s="25" t="s">
        <v>24057</v>
      </c>
      <c r="H1285" s="25" t="s">
        <v>7481</v>
      </c>
      <c r="I1285" s="25" t="s">
        <v>24070</v>
      </c>
      <c r="J1285" s="19">
        <v>44670</v>
      </c>
      <c r="K1285" s="19"/>
      <c r="L1285" s="54">
        <v>4516.7299999999996</v>
      </c>
      <c r="M1285" s="25" t="s">
        <v>7230</v>
      </c>
      <c r="N1285" s="25" t="s">
        <v>24060</v>
      </c>
      <c r="O1285" s="25"/>
      <c r="P1285" s="25" t="s">
        <v>26757</v>
      </c>
    </row>
    <row r="1286" spans="1:16" ht="15">
      <c r="A1286" s="25" t="s">
        <v>26758</v>
      </c>
      <c r="B1286" s="25" t="s">
        <v>26758</v>
      </c>
      <c r="C1286"/>
      <c r="D1286" s="25" t="s">
        <v>7261</v>
      </c>
      <c r="E1286" s="25"/>
      <c r="F1286" s="25" t="s">
        <v>7288</v>
      </c>
      <c r="G1286" s="25" t="s">
        <v>24057</v>
      </c>
      <c r="H1286" s="25" t="s">
        <v>7481</v>
      </c>
      <c r="I1286" s="25" t="s">
        <v>24070</v>
      </c>
      <c r="J1286" s="19">
        <v>44670</v>
      </c>
      <c r="K1286" s="19"/>
      <c r="L1286" s="54">
        <v>4024.6</v>
      </c>
      <c r="M1286" s="25" t="s">
        <v>7230</v>
      </c>
      <c r="N1286" s="25" t="s">
        <v>24060</v>
      </c>
      <c r="O1286" s="25"/>
      <c r="P1286" s="25"/>
    </row>
    <row r="1287" spans="1:16" ht="15">
      <c r="A1287" s="25" t="s">
        <v>26759</v>
      </c>
      <c r="B1287" s="25" t="s">
        <v>26759</v>
      </c>
      <c r="C1287"/>
      <c r="D1287" s="25" t="s">
        <v>7252</v>
      </c>
      <c r="E1287" s="25"/>
      <c r="F1287" s="25" t="s">
        <v>7288</v>
      </c>
      <c r="G1287" s="25" t="s">
        <v>24057</v>
      </c>
      <c r="H1287" s="25" t="s">
        <v>7500</v>
      </c>
      <c r="I1287" s="25" t="s">
        <v>24746</v>
      </c>
      <c r="J1287" s="19">
        <v>44670</v>
      </c>
      <c r="K1287" s="19"/>
      <c r="L1287" s="54">
        <v>6000</v>
      </c>
      <c r="M1287" s="25" t="s">
        <v>7230</v>
      </c>
      <c r="N1287" s="25" t="s">
        <v>24060</v>
      </c>
      <c r="O1287" s="25"/>
      <c r="P1287" s="25" t="s">
        <v>26760</v>
      </c>
    </row>
    <row r="1288" spans="1:16" ht="15">
      <c r="A1288" s="25" t="s">
        <v>26761</v>
      </c>
      <c r="B1288" s="25" t="s">
        <v>26761</v>
      </c>
      <c r="C1288"/>
      <c r="D1288" s="25" t="s">
        <v>7261</v>
      </c>
      <c r="E1288" s="25"/>
      <c r="F1288" s="25" t="s">
        <v>7288</v>
      </c>
      <c r="G1288" s="25" t="s">
        <v>24057</v>
      </c>
      <c r="H1288" s="25" t="s">
        <v>8479</v>
      </c>
      <c r="I1288" s="25" t="s">
        <v>24070</v>
      </c>
      <c r="J1288" s="19">
        <v>44670</v>
      </c>
      <c r="K1288" s="19"/>
      <c r="L1288" s="54">
        <v>10680.65</v>
      </c>
      <c r="M1288" s="25" t="s">
        <v>7230</v>
      </c>
      <c r="N1288" s="25" t="s">
        <v>24060</v>
      </c>
      <c r="O1288" s="25"/>
      <c r="P1288" s="25" t="s">
        <v>26762</v>
      </c>
    </row>
    <row r="1289" spans="1:16" ht="15">
      <c r="A1289" s="25" t="s">
        <v>26763</v>
      </c>
      <c r="B1289" s="25" t="s">
        <v>26763</v>
      </c>
      <c r="C1289"/>
      <c r="D1289" s="25" t="s">
        <v>7261</v>
      </c>
      <c r="E1289" s="25"/>
      <c r="F1289" s="25" t="s">
        <v>7288</v>
      </c>
      <c r="G1289" s="25" t="s">
        <v>24057</v>
      </c>
      <c r="H1289" s="25" t="s">
        <v>8479</v>
      </c>
      <c r="I1289" s="25" t="s">
        <v>24070</v>
      </c>
      <c r="J1289" s="19">
        <v>44670</v>
      </c>
      <c r="K1289" s="19"/>
      <c r="L1289" s="54">
        <v>7472.91</v>
      </c>
      <c r="M1289" s="25" t="s">
        <v>7230</v>
      </c>
      <c r="N1289" s="25" t="s">
        <v>24060</v>
      </c>
      <c r="O1289" s="25"/>
      <c r="P1289" s="25" t="s">
        <v>26764</v>
      </c>
    </row>
    <row r="1290" spans="1:16" ht="15">
      <c r="A1290" s="25" t="s">
        <v>26765</v>
      </c>
      <c r="B1290" s="25" t="s">
        <v>26765</v>
      </c>
      <c r="C1290"/>
      <c r="D1290" s="25" t="s">
        <v>7261</v>
      </c>
      <c r="E1290" s="25"/>
      <c r="F1290" s="25" t="s">
        <v>7288</v>
      </c>
      <c r="G1290" s="25" t="s">
        <v>24057</v>
      </c>
      <c r="H1290" s="25" t="s">
        <v>8479</v>
      </c>
      <c r="I1290" s="25" t="s">
        <v>24070</v>
      </c>
      <c r="J1290" s="19">
        <v>44670</v>
      </c>
      <c r="K1290" s="19"/>
      <c r="L1290" s="54">
        <v>7312.48</v>
      </c>
      <c r="M1290" s="25" t="s">
        <v>7230</v>
      </c>
      <c r="N1290" s="25" t="s">
        <v>24060</v>
      </c>
      <c r="O1290" s="25"/>
      <c r="P1290" s="25" t="s">
        <v>26766</v>
      </c>
    </row>
    <row r="1291" spans="1:16" ht="15">
      <c r="A1291" s="25" t="s">
        <v>26767</v>
      </c>
      <c r="B1291" s="25" t="s">
        <v>26767</v>
      </c>
      <c r="C1291"/>
      <c r="D1291" s="25" t="s">
        <v>7261</v>
      </c>
      <c r="E1291" s="25"/>
      <c r="F1291" s="25" t="s">
        <v>7288</v>
      </c>
      <c r="G1291" s="25" t="s">
        <v>24057</v>
      </c>
      <c r="H1291" s="25" t="s">
        <v>7500</v>
      </c>
      <c r="I1291" s="25" t="s">
        <v>25923</v>
      </c>
      <c r="J1291" s="19">
        <v>44670</v>
      </c>
      <c r="K1291" s="19"/>
      <c r="L1291" s="54">
        <v>647.5</v>
      </c>
      <c r="M1291" s="25" t="s">
        <v>7230</v>
      </c>
      <c r="N1291" s="25" t="s">
        <v>24060</v>
      </c>
      <c r="O1291" s="25"/>
      <c r="P1291" s="25" t="s">
        <v>26768</v>
      </c>
    </row>
    <row r="1292" spans="1:16" ht="15">
      <c r="A1292" s="25" t="s">
        <v>26769</v>
      </c>
      <c r="B1292" s="25" t="s">
        <v>26769</v>
      </c>
      <c r="C1292"/>
      <c r="D1292" s="25" t="s">
        <v>7261</v>
      </c>
      <c r="E1292" s="25"/>
      <c r="F1292" s="25" t="s">
        <v>7288</v>
      </c>
      <c r="G1292" s="25" t="s">
        <v>24057</v>
      </c>
      <c r="H1292" s="25" t="s">
        <v>9339</v>
      </c>
      <c r="I1292" s="25" t="s">
        <v>24070</v>
      </c>
      <c r="J1292" s="19">
        <v>44670</v>
      </c>
      <c r="K1292" s="19"/>
      <c r="L1292" s="54">
        <v>10251.49</v>
      </c>
      <c r="M1292" s="25" t="s">
        <v>7230</v>
      </c>
      <c r="N1292" s="25" t="s">
        <v>24060</v>
      </c>
      <c r="O1292" s="25"/>
      <c r="P1292" s="25" t="s">
        <v>26770</v>
      </c>
    </row>
    <row r="1293" spans="1:16" ht="15">
      <c r="A1293" s="25" t="s">
        <v>26771</v>
      </c>
      <c r="B1293" s="25" t="s">
        <v>26771</v>
      </c>
      <c r="C1293"/>
      <c r="D1293" s="25" t="s">
        <v>7261</v>
      </c>
      <c r="E1293" s="25"/>
      <c r="F1293" s="25" t="s">
        <v>7288</v>
      </c>
      <c r="G1293" s="25" t="s">
        <v>24057</v>
      </c>
      <c r="H1293" s="25" t="s">
        <v>8479</v>
      </c>
      <c r="I1293" s="25" t="s">
        <v>24070</v>
      </c>
      <c r="J1293" s="19">
        <v>44670</v>
      </c>
      <c r="K1293" s="19"/>
      <c r="L1293" s="54">
        <v>1850</v>
      </c>
      <c r="M1293" s="25" t="s">
        <v>7230</v>
      </c>
      <c r="N1293" s="25" t="s">
        <v>24060</v>
      </c>
      <c r="O1293" s="25"/>
      <c r="P1293" s="25" t="s">
        <v>26772</v>
      </c>
    </row>
    <row r="1294" spans="1:16" ht="15">
      <c r="A1294" s="25" t="s">
        <v>26773</v>
      </c>
      <c r="B1294" s="25" t="s">
        <v>26773</v>
      </c>
      <c r="C1294"/>
      <c r="D1294" s="25" t="s">
        <v>7261</v>
      </c>
      <c r="E1294" s="25"/>
      <c r="F1294" s="25" t="s">
        <v>7288</v>
      </c>
      <c r="G1294" s="25" t="s">
        <v>24057</v>
      </c>
      <c r="H1294" s="25" t="s">
        <v>8479</v>
      </c>
      <c r="I1294" s="25" t="s">
        <v>24070</v>
      </c>
      <c r="J1294" s="19">
        <v>44670</v>
      </c>
      <c r="K1294" s="19"/>
      <c r="L1294" s="54">
        <v>7376.56</v>
      </c>
      <c r="M1294" s="25" t="s">
        <v>7230</v>
      </c>
      <c r="N1294" s="25" t="s">
        <v>24060</v>
      </c>
      <c r="O1294" s="25"/>
      <c r="P1294" s="25" t="s">
        <v>26774</v>
      </c>
    </row>
    <row r="1295" spans="1:16" ht="15">
      <c r="A1295" s="25" t="s">
        <v>26775</v>
      </c>
      <c r="B1295" s="25" t="s">
        <v>26775</v>
      </c>
      <c r="C1295"/>
      <c r="D1295" s="25" t="s">
        <v>7261</v>
      </c>
      <c r="E1295" s="25"/>
      <c r="F1295" s="25" t="s">
        <v>7288</v>
      </c>
      <c r="G1295" s="25" t="s">
        <v>24057</v>
      </c>
      <c r="H1295" s="25" t="s">
        <v>8479</v>
      </c>
      <c r="I1295" s="25" t="s">
        <v>24070</v>
      </c>
      <c r="J1295" s="19">
        <v>44670</v>
      </c>
      <c r="K1295" s="19"/>
      <c r="L1295" s="54">
        <v>7080.42</v>
      </c>
      <c r="M1295" s="25" t="s">
        <v>7230</v>
      </c>
      <c r="N1295" s="25" t="s">
        <v>24060</v>
      </c>
      <c r="O1295" s="25"/>
      <c r="P1295" s="25" t="s">
        <v>26776</v>
      </c>
    </row>
    <row r="1296" spans="1:16" ht="15">
      <c r="A1296" s="25" t="s">
        <v>26777</v>
      </c>
      <c r="B1296" s="25" t="s">
        <v>26777</v>
      </c>
      <c r="C1296"/>
      <c r="D1296" s="25" t="s">
        <v>7261</v>
      </c>
      <c r="E1296" s="25"/>
      <c r="F1296" s="25" t="s">
        <v>7288</v>
      </c>
      <c r="G1296" s="25" t="s">
        <v>24057</v>
      </c>
      <c r="H1296" s="25" t="s">
        <v>8479</v>
      </c>
      <c r="I1296" s="25" t="s">
        <v>24070</v>
      </c>
      <c r="J1296" s="19">
        <v>44670</v>
      </c>
      <c r="K1296" s="19"/>
      <c r="L1296" s="54">
        <v>7312.48</v>
      </c>
      <c r="M1296" s="25" t="s">
        <v>7230</v>
      </c>
      <c r="N1296" s="25" t="s">
        <v>24060</v>
      </c>
      <c r="O1296" s="25"/>
      <c r="P1296" s="25" t="s">
        <v>26778</v>
      </c>
    </row>
    <row r="1297" spans="1:16" ht="15">
      <c r="A1297" s="25" t="s">
        <v>26779</v>
      </c>
      <c r="B1297" s="25" t="s">
        <v>26779</v>
      </c>
      <c r="C1297"/>
      <c r="D1297" s="25" t="s">
        <v>7261</v>
      </c>
      <c r="E1297" s="25"/>
      <c r="F1297" s="25" t="s">
        <v>7288</v>
      </c>
      <c r="G1297" s="25" t="s">
        <v>24057</v>
      </c>
      <c r="H1297" s="25" t="s">
        <v>8479</v>
      </c>
      <c r="I1297" s="25" t="s">
        <v>24070</v>
      </c>
      <c r="J1297" s="19">
        <v>44670</v>
      </c>
      <c r="K1297" s="19"/>
      <c r="L1297" s="54">
        <v>7311.75</v>
      </c>
      <c r="M1297" s="25" t="s">
        <v>7230</v>
      </c>
      <c r="N1297" s="25" t="s">
        <v>24060</v>
      </c>
      <c r="O1297" s="25"/>
      <c r="P1297" s="25" t="s">
        <v>26780</v>
      </c>
    </row>
    <row r="1298" spans="1:16" ht="15">
      <c r="A1298" s="25" t="s">
        <v>26781</v>
      </c>
      <c r="B1298" s="25" t="s">
        <v>26781</v>
      </c>
      <c r="C1298"/>
      <c r="D1298" s="25" t="s">
        <v>7261</v>
      </c>
      <c r="E1298" s="25"/>
      <c r="F1298" s="25" t="s">
        <v>7288</v>
      </c>
      <c r="G1298" s="25" t="s">
        <v>24057</v>
      </c>
      <c r="H1298" s="25" t="s">
        <v>8479</v>
      </c>
      <c r="I1298" s="25" t="s">
        <v>24070</v>
      </c>
      <c r="J1298" s="19">
        <v>44670</v>
      </c>
      <c r="K1298" s="19"/>
      <c r="L1298" s="54">
        <v>5915.36</v>
      </c>
      <c r="M1298" s="25" t="s">
        <v>7230</v>
      </c>
      <c r="N1298" s="25" t="s">
        <v>24060</v>
      </c>
      <c r="O1298" s="25"/>
      <c r="P1298" s="25" t="s">
        <v>26782</v>
      </c>
    </row>
    <row r="1299" spans="1:16" ht="15">
      <c r="A1299" s="25" t="s">
        <v>26783</v>
      </c>
      <c r="B1299" s="25" t="s">
        <v>26783</v>
      </c>
      <c r="C1299"/>
      <c r="D1299" s="25" t="s">
        <v>7261</v>
      </c>
      <c r="E1299" s="25"/>
      <c r="F1299" s="25" t="s">
        <v>7288</v>
      </c>
      <c r="G1299" s="25" t="s">
        <v>24057</v>
      </c>
      <c r="H1299" s="25" t="s">
        <v>8479</v>
      </c>
      <c r="I1299" s="25" t="s">
        <v>24070</v>
      </c>
      <c r="J1299" s="19">
        <v>44670</v>
      </c>
      <c r="K1299" s="19"/>
      <c r="L1299" s="54">
        <v>2034.32</v>
      </c>
      <c r="M1299" s="25" t="s">
        <v>7230</v>
      </c>
      <c r="N1299" s="25" t="s">
        <v>24060</v>
      </c>
      <c r="O1299" s="25"/>
      <c r="P1299" s="25" t="s">
        <v>26784</v>
      </c>
    </row>
    <row r="1300" spans="1:16" ht="15">
      <c r="A1300" s="25" t="s">
        <v>26785</v>
      </c>
      <c r="B1300" s="25" t="s">
        <v>26785</v>
      </c>
      <c r="C1300"/>
      <c r="D1300" s="25" t="s">
        <v>7261</v>
      </c>
      <c r="E1300" s="25"/>
      <c r="F1300" s="25" t="s">
        <v>7288</v>
      </c>
      <c r="G1300" s="25" t="s">
        <v>24057</v>
      </c>
      <c r="H1300" s="25" t="s">
        <v>7474</v>
      </c>
      <c r="I1300" s="25" t="s">
        <v>24082</v>
      </c>
      <c r="J1300" s="19">
        <v>44670</v>
      </c>
      <c r="K1300" s="19"/>
      <c r="L1300" s="54">
        <v>5861.05</v>
      </c>
      <c r="M1300" s="25" t="s">
        <v>7230</v>
      </c>
      <c r="N1300" s="25" t="s">
        <v>24060</v>
      </c>
      <c r="O1300" s="25"/>
      <c r="P1300" s="25" t="s">
        <v>26786</v>
      </c>
    </row>
    <row r="1301" spans="1:16" ht="15">
      <c r="A1301" s="25" t="s">
        <v>26787</v>
      </c>
      <c r="B1301" s="25" t="s">
        <v>26787</v>
      </c>
      <c r="C1301"/>
      <c r="D1301" s="25" t="s">
        <v>7261</v>
      </c>
      <c r="E1301" s="25"/>
      <c r="F1301" s="25" t="s">
        <v>7288</v>
      </c>
      <c r="G1301" s="25" t="s">
        <v>24057</v>
      </c>
      <c r="H1301" s="25" t="s">
        <v>8479</v>
      </c>
      <c r="I1301" s="25" t="s">
        <v>24070</v>
      </c>
      <c r="J1301" s="19">
        <v>44670</v>
      </c>
      <c r="K1301" s="19"/>
      <c r="L1301" s="54">
        <v>7424.64</v>
      </c>
      <c r="M1301" s="25" t="s">
        <v>7230</v>
      </c>
      <c r="N1301" s="25" t="s">
        <v>24060</v>
      </c>
      <c r="O1301" s="25"/>
      <c r="P1301" s="25" t="s">
        <v>26788</v>
      </c>
    </row>
    <row r="1302" spans="1:16" ht="15">
      <c r="A1302" s="25" t="s">
        <v>26789</v>
      </c>
      <c r="B1302" s="25" t="s">
        <v>26789</v>
      </c>
      <c r="C1302"/>
      <c r="D1302" s="25" t="s">
        <v>7261</v>
      </c>
      <c r="E1302" s="25"/>
      <c r="F1302" s="25" t="s">
        <v>7288</v>
      </c>
      <c r="G1302" s="25" t="s">
        <v>24057</v>
      </c>
      <c r="H1302" s="25" t="s">
        <v>8479</v>
      </c>
      <c r="I1302" s="25" t="s">
        <v>24070</v>
      </c>
      <c r="J1302" s="19">
        <v>44670</v>
      </c>
      <c r="K1302" s="19"/>
      <c r="L1302" s="54">
        <v>8726.9500000000007</v>
      </c>
      <c r="M1302" s="25" t="s">
        <v>7230</v>
      </c>
      <c r="N1302" s="25" t="s">
        <v>24060</v>
      </c>
      <c r="O1302" s="25"/>
      <c r="P1302" s="25" t="s">
        <v>26790</v>
      </c>
    </row>
    <row r="1303" spans="1:16" ht="15">
      <c r="A1303" s="25" t="s">
        <v>26791</v>
      </c>
      <c r="B1303" s="25" t="s">
        <v>26791</v>
      </c>
      <c r="C1303"/>
      <c r="D1303" s="25" t="s">
        <v>7261</v>
      </c>
      <c r="E1303" s="25"/>
      <c r="F1303" s="25" t="s">
        <v>7288</v>
      </c>
      <c r="G1303" s="25" t="s">
        <v>24057</v>
      </c>
      <c r="H1303" s="25" t="s">
        <v>8479</v>
      </c>
      <c r="I1303" s="25" t="s">
        <v>24070</v>
      </c>
      <c r="J1303" s="19">
        <v>44670</v>
      </c>
      <c r="K1303" s="19"/>
      <c r="L1303" s="54">
        <v>8119.29</v>
      </c>
      <c r="M1303" s="25" t="s">
        <v>7230</v>
      </c>
      <c r="N1303" s="25" t="s">
        <v>24060</v>
      </c>
      <c r="O1303" s="25"/>
      <c r="P1303" s="25" t="s">
        <v>26792</v>
      </c>
    </row>
    <row r="1304" spans="1:16" ht="15">
      <c r="A1304" s="25" t="s">
        <v>26793</v>
      </c>
      <c r="B1304" s="25" t="s">
        <v>26793</v>
      </c>
      <c r="C1304"/>
      <c r="D1304" s="25" t="s">
        <v>7478</v>
      </c>
      <c r="E1304" s="25"/>
      <c r="F1304" s="25" t="s">
        <v>7983</v>
      </c>
      <c r="G1304" s="25" t="s">
        <v>24057</v>
      </c>
      <c r="H1304" s="25" t="s">
        <v>8443</v>
      </c>
      <c r="I1304" s="25" t="s">
        <v>24190</v>
      </c>
      <c r="J1304" s="19">
        <v>44670</v>
      </c>
      <c r="K1304" s="19"/>
      <c r="L1304" s="54">
        <v>22800</v>
      </c>
      <c r="M1304" s="25" t="s">
        <v>7230</v>
      </c>
      <c r="N1304" s="25" t="s">
        <v>24060</v>
      </c>
      <c r="O1304" s="25"/>
      <c r="P1304" s="25" t="s">
        <v>26794</v>
      </c>
    </row>
    <row r="1305" spans="1:16" ht="15">
      <c r="A1305" s="25" t="s">
        <v>26795</v>
      </c>
      <c r="B1305" s="25" t="s">
        <v>26795</v>
      </c>
      <c r="C1305"/>
      <c r="D1305" s="25" t="s">
        <v>7269</v>
      </c>
      <c r="E1305" s="25"/>
      <c r="F1305" s="25" t="s">
        <v>7288</v>
      </c>
      <c r="G1305" s="25" t="s">
        <v>24057</v>
      </c>
      <c r="H1305" s="25" t="s">
        <v>8140</v>
      </c>
      <c r="I1305" s="25" t="s">
        <v>24122</v>
      </c>
      <c r="J1305" s="19">
        <v>44670</v>
      </c>
      <c r="K1305" s="19"/>
      <c r="L1305" s="54">
        <v>15210</v>
      </c>
      <c r="M1305" s="25" t="s">
        <v>7230</v>
      </c>
      <c r="N1305" s="25" t="s">
        <v>24060</v>
      </c>
      <c r="O1305" s="25"/>
      <c r="P1305" s="25" t="s">
        <v>26796</v>
      </c>
    </row>
    <row r="1306" spans="1:16" ht="15">
      <c r="A1306" s="25" t="s">
        <v>26797</v>
      </c>
      <c r="B1306" s="25" t="s">
        <v>26797</v>
      </c>
      <c r="C1306"/>
      <c r="D1306" s="25" t="s">
        <v>7478</v>
      </c>
      <c r="E1306" s="25"/>
      <c r="F1306" s="25" t="s">
        <v>7288</v>
      </c>
      <c r="G1306" s="25" t="s">
        <v>24057</v>
      </c>
      <c r="H1306" s="25" t="s">
        <v>8443</v>
      </c>
      <c r="I1306" s="25" t="s">
        <v>26798</v>
      </c>
      <c r="J1306" s="19">
        <v>44670</v>
      </c>
      <c r="K1306" s="19"/>
      <c r="L1306" s="54">
        <v>13364.9</v>
      </c>
      <c r="M1306" s="25" t="s">
        <v>7230</v>
      </c>
      <c r="N1306" s="25" t="s">
        <v>24060</v>
      </c>
      <c r="O1306" s="25"/>
      <c r="P1306" s="25" t="s">
        <v>26799</v>
      </c>
    </row>
    <row r="1307" spans="1:16" ht="15">
      <c r="A1307" s="25" t="s">
        <v>26800</v>
      </c>
      <c r="B1307" s="25" t="s">
        <v>26800</v>
      </c>
      <c r="C1307"/>
      <c r="D1307" s="25" t="s">
        <v>7425</v>
      </c>
      <c r="E1307" s="25"/>
      <c r="F1307" s="25" t="s">
        <v>7288</v>
      </c>
      <c r="G1307" s="25" t="s">
        <v>24057</v>
      </c>
      <c r="H1307" s="25" t="s">
        <v>8591</v>
      </c>
      <c r="I1307" s="25" t="s">
        <v>25565</v>
      </c>
      <c r="J1307" s="19">
        <v>44670</v>
      </c>
      <c r="K1307" s="19"/>
      <c r="L1307" s="54">
        <v>1100</v>
      </c>
      <c r="M1307" s="25" t="s">
        <v>7230</v>
      </c>
      <c r="N1307" s="25" t="s">
        <v>24060</v>
      </c>
      <c r="O1307" s="25"/>
      <c r="P1307" s="25" t="s">
        <v>26801</v>
      </c>
    </row>
    <row r="1308" spans="1:16" ht="15">
      <c r="A1308" s="25" t="s">
        <v>26802</v>
      </c>
      <c r="B1308" s="25" t="s">
        <v>26802</v>
      </c>
      <c r="C1308"/>
      <c r="D1308" s="25" t="s">
        <v>7269</v>
      </c>
      <c r="E1308" s="25"/>
      <c r="F1308" s="25" t="s">
        <v>7288</v>
      </c>
      <c r="G1308" s="25" t="s">
        <v>24057</v>
      </c>
      <c r="H1308" s="25" t="s">
        <v>7500</v>
      </c>
      <c r="I1308" s="25" t="s">
        <v>24205</v>
      </c>
      <c r="J1308" s="19">
        <v>44671</v>
      </c>
      <c r="K1308" s="19"/>
      <c r="L1308" s="54">
        <v>8389.5</v>
      </c>
      <c r="M1308" s="25" t="s">
        <v>7230</v>
      </c>
      <c r="N1308" s="25" t="s">
        <v>24060</v>
      </c>
      <c r="O1308" s="25"/>
      <c r="P1308" s="25" t="s">
        <v>26803</v>
      </c>
    </row>
    <row r="1309" spans="1:16" ht="15">
      <c r="A1309" s="25" t="s">
        <v>26804</v>
      </c>
      <c r="B1309" s="25" t="s">
        <v>26804</v>
      </c>
      <c r="C1309"/>
      <c r="D1309" s="25" t="s">
        <v>7252</v>
      </c>
      <c r="E1309" s="25"/>
      <c r="F1309" s="25" t="s">
        <v>7288</v>
      </c>
      <c r="G1309" s="25" t="s">
        <v>24057</v>
      </c>
      <c r="H1309" s="25" t="s">
        <v>7526</v>
      </c>
      <c r="I1309" s="25" t="s">
        <v>24075</v>
      </c>
      <c r="J1309" s="19">
        <v>44670</v>
      </c>
      <c r="K1309" s="19"/>
      <c r="L1309" s="54">
        <v>36069.5</v>
      </c>
      <c r="M1309" s="25" t="s">
        <v>7230</v>
      </c>
      <c r="N1309" s="25" t="s">
        <v>24060</v>
      </c>
      <c r="O1309" s="25"/>
      <c r="P1309" s="25" t="s">
        <v>26805</v>
      </c>
    </row>
    <row r="1310" spans="1:16" ht="15">
      <c r="A1310" s="25" t="s">
        <v>26806</v>
      </c>
      <c r="B1310" s="25" t="s">
        <v>26806</v>
      </c>
      <c r="C1310"/>
      <c r="D1310" s="25" t="s">
        <v>7545</v>
      </c>
      <c r="E1310" s="25"/>
      <c r="F1310" s="25" t="s">
        <v>7288</v>
      </c>
      <c r="G1310" s="25" t="s">
        <v>24057</v>
      </c>
      <c r="H1310" s="25" t="s">
        <v>7500</v>
      </c>
      <c r="I1310" s="25" t="s">
        <v>24169</v>
      </c>
      <c r="J1310" s="19">
        <v>44671</v>
      </c>
      <c r="K1310" s="19"/>
      <c r="L1310" s="54">
        <v>3500</v>
      </c>
      <c r="M1310" s="25" t="s">
        <v>7230</v>
      </c>
      <c r="N1310" s="25" t="s">
        <v>24060</v>
      </c>
      <c r="O1310" s="25"/>
      <c r="P1310" s="25" t="s">
        <v>26807</v>
      </c>
    </row>
    <row r="1311" spans="1:16" ht="15">
      <c r="A1311" s="25" t="s">
        <v>26808</v>
      </c>
      <c r="B1311" s="25" t="s">
        <v>26808</v>
      </c>
      <c r="C1311"/>
      <c r="D1311" s="25" t="s">
        <v>7425</v>
      </c>
      <c r="E1311" s="25"/>
      <c r="F1311" s="25" t="s">
        <v>7288</v>
      </c>
      <c r="G1311" s="25" t="s">
        <v>24057</v>
      </c>
      <c r="H1311" s="25" t="s">
        <v>7492</v>
      </c>
      <c r="I1311" s="25" t="s">
        <v>24205</v>
      </c>
      <c r="J1311" s="19">
        <v>44671</v>
      </c>
      <c r="K1311" s="19"/>
      <c r="L1311" s="54">
        <v>5116.93</v>
      </c>
      <c r="M1311" s="25" t="s">
        <v>7230</v>
      </c>
      <c r="N1311" s="25" t="s">
        <v>24060</v>
      </c>
      <c r="O1311" s="25"/>
      <c r="P1311" s="25" t="s">
        <v>26809</v>
      </c>
    </row>
    <row r="1312" spans="1:16" ht="15">
      <c r="A1312" s="25" t="s">
        <v>26810</v>
      </c>
      <c r="B1312" s="25" t="s">
        <v>26810</v>
      </c>
      <c r="C1312"/>
      <c r="D1312" s="25" t="s">
        <v>7261</v>
      </c>
      <c r="E1312" s="25"/>
      <c r="F1312" s="25" t="s">
        <v>7288</v>
      </c>
      <c r="G1312" s="25" t="s">
        <v>24057</v>
      </c>
      <c r="H1312" s="25" t="s">
        <v>8750</v>
      </c>
      <c r="I1312" s="25" t="s">
        <v>24070</v>
      </c>
      <c r="J1312" s="19">
        <v>44671</v>
      </c>
      <c r="K1312" s="19"/>
      <c r="L1312" s="54">
        <v>4085.5</v>
      </c>
      <c r="M1312" s="25" t="s">
        <v>7230</v>
      </c>
      <c r="N1312" s="25" t="s">
        <v>24060</v>
      </c>
      <c r="O1312" s="25"/>
      <c r="P1312" s="25" t="s">
        <v>26811</v>
      </c>
    </row>
    <row r="1313" spans="1:16" ht="15">
      <c r="A1313" s="25" t="s">
        <v>26812</v>
      </c>
      <c r="B1313" s="25" t="s">
        <v>26812</v>
      </c>
      <c r="C1313"/>
      <c r="D1313" s="25" t="s">
        <v>7261</v>
      </c>
      <c r="E1313" s="25"/>
      <c r="F1313" s="25" t="s">
        <v>7288</v>
      </c>
      <c r="G1313" s="25" t="s">
        <v>24057</v>
      </c>
      <c r="H1313" s="25" t="s">
        <v>8750</v>
      </c>
      <c r="I1313" s="25" t="s">
        <v>24070</v>
      </c>
      <c r="J1313" s="19">
        <v>44671</v>
      </c>
      <c r="K1313" s="19"/>
      <c r="L1313" s="54">
        <v>4625</v>
      </c>
      <c r="M1313" s="25" t="s">
        <v>7230</v>
      </c>
      <c r="N1313" s="25" t="s">
        <v>24060</v>
      </c>
      <c r="O1313" s="25"/>
      <c r="P1313" s="25" t="s">
        <v>26813</v>
      </c>
    </row>
    <row r="1314" spans="1:16" ht="15">
      <c r="A1314" s="25" t="s">
        <v>26814</v>
      </c>
      <c r="B1314" s="25" t="s">
        <v>26814</v>
      </c>
      <c r="C1314"/>
      <c r="D1314" s="25" t="s">
        <v>7261</v>
      </c>
      <c r="E1314" s="25"/>
      <c r="F1314" s="25" t="s">
        <v>7288</v>
      </c>
      <c r="G1314" s="25" t="s">
        <v>24057</v>
      </c>
      <c r="H1314" s="25" t="s">
        <v>7474</v>
      </c>
      <c r="I1314" s="25" t="s">
        <v>24082</v>
      </c>
      <c r="J1314" s="19">
        <v>44671</v>
      </c>
      <c r="K1314" s="19"/>
      <c r="L1314" s="54">
        <v>4920.2700000000004</v>
      </c>
      <c r="M1314" s="25" t="s">
        <v>7230</v>
      </c>
      <c r="N1314" s="25" t="s">
        <v>24060</v>
      </c>
      <c r="O1314" s="25"/>
      <c r="P1314" s="25" t="s">
        <v>26815</v>
      </c>
    </row>
    <row r="1315" spans="1:16" ht="15">
      <c r="A1315" s="25" t="s">
        <v>26816</v>
      </c>
      <c r="B1315" s="25" t="s">
        <v>26816</v>
      </c>
      <c r="C1315"/>
      <c r="D1315" s="25" t="s">
        <v>7261</v>
      </c>
      <c r="E1315" s="25"/>
      <c r="F1315" s="25" t="s">
        <v>7288</v>
      </c>
      <c r="G1315" s="25" t="s">
        <v>24057</v>
      </c>
      <c r="H1315" s="25" t="s">
        <v>7273</v>
      </c>
      <c r="I1315" s="25" t="s">
        <v>25315</v>
      </c>
      <c r="J1315" s="19">
        <v>44671</v>
      </c>
      <c r="K1315" s="19"/>
      <c r="L1315" s="54">
        <v>5865.82</v>
      </c>
      <c r="M1315" s="25" t="s">
        <v>7230</v>
      </c>
      <c r="N1315" s="25" t="s">
        <v>24060</v>
      </c>
      <c r="O1315" s="25"/>
      <c r="P1315" s="25" t="s">
        <v>26817</v>
      </c>
    </row>
    <row r="1316" spans="1:16" ht="15">
      <c r="A1316" s="25" t="s">
        <v>26818</v>
      </c>
      <c r="B1316" s="25" t="s">
        <v>26818</v>
      </c>
      <c r="C1316"/>
      <c r="D1316" s="25" t="s">
        <v>7261</v>
      </c>
      <c r="E1316" s="25"/>
      <c r="F1316" s="25" t="s">
        <v>7288</v>
      </c>
      <c r="G1316" s="25" t="s">
        <v>24057</v>
      </c>
      <c r="H1316" s="25" t="s">
        <v>7273</v>
      </c>
      <c r="I1316" s="25" t="s">
        <v>24621</v>
      </c>
      <c r="J1316" s="19">
        <v>44671</v>
      </c>
      <c r="K1316" s="19"/>
      <c r="L1316" s="54">
        <v>12217.2</v>
      </c>
      <c r="M1316" s="25" t="s">
        <v>7230</v>
      </c>
      <c r="N1316" s="25" t="s">
        <v>24060</v>
      </c>
      <c r="O1316" s="25"/>
      <c r="P1316" s="25" t="s">
        <v>26819</v>
      </c>
    </row>
    <row r="1317" spans="1:16" ht="15">
      <c r="A1317" s="25" t="s">
        <v>26820</v>
      </c>
      <c r="B1317" s="25" t="s">
        <v>26820</v>
      </c>
      <c r="C1317"/>
      <c r="D1317" s="25" t="s">
        <v>7269</v>
      </c>
      <c r="E1317" s="25"/>
      <c r="F1317" s="25" t="s">
        <v>7288</v>
      </c>
      <c r="G1317" s="25" t="s">
        <v>24057</v>
      </c>
      <c r="H1317" s="25" t="s">
        <v>7273</v>
      </c>
      <c r="I1317" s="25" t="s">
        <v>24082</v>
      </c>
      <c r="J1317" s="19">
        <v>44671</v>
      </c>
      <c r="K1317" s="19"/>
      <c r="L1317" s="54">
        <v>6380</v>
      </c>
      <c r="M1317" s="25" t="s">
        <v>7230</v>
      </c>
      <c r="N1317" s="25" t="s">
        <v>24060</v>
      </c>
      <c r="O1317" s="25"/>
      <c r="P1317" s="25" t="s">
        <v>26821</v>
      </c>
    </row>
    <row r="1318" spans="1:16" ht="15">
      <c r="A1318" s="25" t="s">
        <v>26822</v>
      </c>
      <c r="B1318" s="25" t="s">
        <v>26822</v>
      </c>
      <c r="C1318"/>
      <c r="D1318" s="25" t="s">
        <v>7365</v>
      </c>
      <c r="E1318" s="25"/>
      <c r="F1318" s="25" t="s">
        <v>7288</v>
      </c>
      <c r="G1318" s="25" t="s">
        <v>24057</v>
      </c>
      <c r="H1318" s="25" t="s">
        <v>8808</v>
      </c>
      <c r="I1318" s="25" t="s">
        <v>26823</v>
      </c>
      <c r="J1318" s="19">
        <v>44671</v>
      </c>
      <c r="K1318" s="19"/>
      <c r="L1318" s="54">
        <v>4328.63</v>
      </c>
      <c r="M1318" s="25" t="s">
        <v>7230</v>
      </c>
      <c r="N1318" s="25" t="s">
        <v>24060</v>
      </c>
      <c r="O1318" s="25"/>
      <c r="P1318" s="25" t="s">
        <v>26824</v>
      </c>
    </row>
    <row r="1319" spans="1:16" ht="15">
      <c r="A1319" s="25" t="s">
        <v>26825</v>
      </c>
      <c r="B1319" s="25" t="s">
        <v>26825</v>
      </c>
      <c r="C1319"/>
      <c r="D1319" s="25" t="s">
        <v>7269</v>
      </c>
      <c r="E1319" s="25"/>
      <c r="F1319" s="25" t="s">
        <v>7288</v>
      </c>
      <c r="G1319" s="25" t="s">
        <v>24057</v>
      </c>
      <c r="H1319" s="25" t="s">
        <v>12150</v>
      </c>
      <c r="I1319" s="25" t="s">
        <v>26826</v>
      </c>
      <c r="J1319" s="19">
        <v>44671</v>
      </c>
      <c r="K1319" s="19"/>
      <c r="L1319" s="54">
        <v>10000</v>
      </c>
      <c r="M1319" s="25" t="s">
        <v>7230</v>
      </c>
      <c r="N1319" s="25" t="s">
        <v>24060</v>
      </c>
      <c r="O1319" s="25"/>
      <c r="P1319" s="25" t="s">
        <v>26827</v>
      </c>
    </row>
    <row r="1320" spans="1:16" ht="15">
      <c r="A1320" s="25" t="s">
        <v>26828</v>
      </c>
      <c r="B1320" s="25" t="s">
        <v>26828</v>
      </c>
      <c r="C1320"/>
      <c r="D1320" s="25" t="s">
        <v>7269</v>
      </c>
      <c r="E1320" s="25"/>
      <c r="F1320" s="25" t="s">
        <v>7288</v>
      </c>
      <c r="G1320" s="25" t="s">
        <v>24057</v>
      </c>
      <c r="H1320" s="25" t="s">
        <v>7492</v>
      </c>
      <c r="I1320" s="25" t="s">
        <v>24122</v>
      </c>
      <c r="J1320" s="19">
        <v>44671</v>
      </c>
      <c r="K1320" s="19"/>
      <c r="L1320" s="54">
        <v>47700</v>
      </c>
      <c r="M1320" s="25" t="s">
        <v>7230</v>
      </c>
      <c r="N1320" s="25" t="s">
        <v>24060</v>
      </c>
      <c r="O1320" s="25"/>
      <c r="P1320" s="25" t="s">
        <v>26829</v>
      </c>
    </row>
    <row r="1321" spans="1:16" ht="15">
      <c r="A1321" s="25" t="s">
        <v>26830</v>
      </c>
      <c r="B1321" s="25" t="s">
        <v>26830</v>
      </c>
      <c r="C1321"/>
      <c r="D1321" s="25" t="s">
        <v>7478</v>
      </c>
      <c r="E1321" s="25"/>
      <c r="F1321" s="25" t="s">
        <v>7288</v>
      </c>
      <c r="G1321" s="25" t="s">
        <v>24057</v>
      </c>
      <c r="H1321" s="25" t="s">
        <v>8443</v>
      </c>
      <c r="I1321" s="25" t="s">
        <v>26831</v>
      </c>
      <c r="J1321" s="19">
        <v>44671</v>
      </c>
      <c r="K1321" s="19"/>
      <c r="L1321" s="54">
        <v>150438</v>
      </c>
      <c r="M1321" s="25" t="s">
        <v>7230</v>
      </c>
      <c r="N1321" s="25" t="s">
        <v>24060</v>
      </c>
      <c r="O1321" s="25"/>
      <c r="P1321" s="25" t="s">
        <v>26832</v>
      </c>
    </row>
    <row r="1322" spans="1:16" ht="15">
      <c r="A1322" s="25" t="s">
        <v>26833</v>
      </c>
      <c r="B1322" s="25" t="s">
        <v>26833</v>
      </c>
      <c r="C1322"/>
      <c r="D1322" s="25" t="s">
        <v>7261</v>
      </c>
      <c r="E1322" s="25"/>
      <c r="F1322" s="25" t="s">
        <v>7288</v>
      </c>
      <c r="G1322" s="25" t="s">
        <v>24057</v>
      </c>
      <c r="H1322" s="25" t="s">
        <v>8200</v>
      </c>
      <c r="I1322" s="25" t="s">
        <v>24075</v>
      </c>
      <c r="J1322" s="19">
        <v>44671</v>
      </c>
      <c r="K1322" s="19"/>
      <c r="L1322" s="54">
        <v>8207</v>
      </c>
      <c r="M1322" s="25" t="s">
        <v>7230</v>
      </c>
      <c r="N1322" s="25" t="s">
        <v>24060</v>
      </c>
      <c r="O1322" s="25"/>
      <c r="P1322" s="25" t="s">
        <v>26834</v>
      </c>
    </row>
    <row r="1323" spans="1:16" ht="15">
      <c r="A1323" s="25" t="s">
        <v>26835</v>
      </c>
      <c r="B1323" s="25" t="s">
        <v>26835</v>
      </c>
      <c r="C1323"/>
      <c r="D1323" s="25" t="s">
        <v>7269</v>
      </c>
      <c r="E1323" s="25"/>
      <c r="F1323" s="25" t="s">
        <v>7288</v>
      </c>
      <c r="G1323" s="25" t="s">
        <v>24057</v>
      </c>
      <c r="H1323" s="25" t="s">
        <v>8140</v>
      </c>
      <c r="I1323" s="25" t="s">
        <v>24122</v>
      </c>
      <c r="J1323" s="19">
        <v>44671</v>
      </c>
      <c r="K1323" s="19"/>
      <c r="L1323" s="54">
        <v>27980</v>
      </c>
      <c r="M1323" s="25" t="s">
        <v>7230</v>
      </c>
      <c r="N1323" s="25" t="s">
        <v>24060</v>
      </c>
      <c r="O1323" s="25"/>
      <c r="P1323" s="25" t="s">
        <v>26836</v>
      </c>
    </row>
    <row r="1324" spans="1:16" ht="15">
      <c r="A1324" s="25" t="s">
        <v>26837</v>
      </c>
      <c r="B1324" s="25" t="s">
        <v>26837</v>
      </c>
      <c r="C1324"/>
      <c r="D1324" s="25" t="s">
        <v>7478</v>
      </c>
      <c r="E1324" s="25"/>
      <c r="F1324" s="25" t="s">
        <v>7288</v>
      </c>
      <c r="G1324" s="25" t="s">
        <v>24057</v>
      </c>
      <c r="H1324" s="25" t="s">
        <v>8443</v>
      </c>
      <c r="I1324" s="25" t="s">
        <v>26838</v>
      </c>
      <c r="J1324" s="19">
        <v>44671</v>
      </c>
      <c r="K1324" s="19"/>
      <c r="L1324" s="54">
        <v>48783.71</v>
      </c>
      <c r="M1324" s="25" t="s">
        <v>7230</v>
      </c>
      <c r="N1324" s="25" t="s">
        <v>24060</v>
      </c>
      <c r="O1324" s="25"/>
      <c r="P1324" s="25"/>
    </row>
    <row r="1325" spans="1:16" ht="15">
      <c r="A1325" s="25" t="s">
        <v>26839</v>
      </c>
      <c r="B1325" s="25" t="s">
        <v>26839</v>
      </c>
      <c r="C1325"/>
      <c r="D1325" s="25" t="s">
        <v>7261</v>
      </c>
      <c r="E1325" s="25"/>
      <c r="F1325" s="25" t="s">
        <v>7288</v>
      </c>
      <c r="G1325" s="25" t="s">
        <v>24057</v>
      </c>
      <c r="H1325" s="25" t="s">
        <v>8443</v>
      </c>
      <c r="I1325" s="25" t="s">
        <v>24418</v>
      </c>
      <c r="J1325" s="19">
        <v>44671</v>
      </c>
      <c r="K1325" s="19"/>
      <c r="L1325" s="54">
        <v>7500</v>
      </c>
      <c r="M1325" s="25" t="s">
        <v>7230</v>
      </c>
      <c r="N1325" s="25" t="s">
        <v>24060</v>
      </c>
      <c r="O1325" s="25"/>
      <c r="P1325" s="25" t="s">
        <v>26840</v>
      </c>
    </row>
    <row r="1326" spans="1:16" ht="15">
      <c r="A1326" s="25" t="s">
        <v>26841</v>
      </c>
      <c r="B1326" s="25" t="s">
        <v>26841</v>
      </c>
      <c r="C1326"/>
      <c r="D1326" s="25" t="s">
        <v>7261</v>
      </c>
      <c r="E1326" s="25"/>
      <c r="F1326" s="25" t="s">
        <v>7288</v>
      </c>
      <c r="G1326" s="25" t="s">
        <v>24057</v>
      </c>
      <c r="H1326" s="25" t="s">
        <v>8188</v>
      </c>
      <c r="I1326" s="25" t="s">
        <v>24275</v>
      </c>
      <c r="J1326" s="19">
        <v>44671</v>
      </c>
      <c r="K1326" s="19"/>
      <c r="L1326" s="54">
        <v>5466.4</v>
      </c>
      <c r="M1326" s="25" t="s">
        <v>7230</v>
      </c>
      <c r="N1326" s="25" t="s">
        <v>24060</v>
      </c>
      <c r="O1326" s="25"/>
      <c r="P1326" s="25" t="s">
        <v>26842</v>
      </c>
    </row>
    <row r="1327" spans="1:16" ht="15">
      <c r="A1327" s="25" t="s">
        <v>26843</v>
      </c>
      <c r="B1327" s="25" t="s">
        <v>26843</v>
      </c>
      <c r="C1327"/>
      <c r="D1327" s="25" t="s">
        <v>7252</v>
      </c>
      <c r="E1327" s="25"/>
      <c r="F1327" s="25" t="s">
        <v>7288</v>
      </c>
      <c r="G1327" s="25" t="s">
        <v>24057</v>
      </c>
      <c r="H1327" s="25" t="s">
        <v>7548</v>
      </c>
      <c r="I1327" s="25" t="s">
        <v>24122</v>
      </c>
      <c r="J1327" s="19">
        <v>44671</v>
      </c>
      <c r="K1327" s="19"/>
      <c r="L1327" s="54">
        <v>9946</v>
      </c>
      <c r="M1327" s="25" t="s">
        <v>7230</v>
      </c>
      <c r="N1327" s="25" t="s">
        <v>24060</v>
      </c>
      <c r="O1327" s="25"/>
      <c r="P1327" s="25" t="s">
        <v>26844</v>
      </c>
    </row>
    <row r="1328" spans="1:16" ht="15">
      <c r="A1328" s="25" t="s">
        <v>26845</v>
      </c>
      <c r="B1328" s="25" t="s">
        <v>26845</v>
      </c>
      <c r="C1328"/>
      <c r="D1328" s="25" t="s">
        <v>7261</v>
      </c>
      <c r="E1328" s="25"/>
      <c r="F1328" s="25" t="s">
        <v>7288</v>
      </c>
      <c r="G1328" s="25" t="s">
        <v>24057</v>
      </c>
      <c r="H1328" s="25" t="s">
        <v>7543</v>
      </c>
      <c r="I1328" s="25" t="s">
        <v>24896</v>
      </c>
      <c r="J1328" s="19">
        <v>44671</v>
      </c>
      <c r="K1328" s="19"/>
      <c r="L1328" s="54">
        <v>24821.89</v>
      </c>
      <c r="M1328" s="25" t="s">
        <v>7230</v>
      </c>
      <c r="N1328" s="25" t="s">
        <v>24060</v>
      </c>
      <c r="O1328" s="25"/>
      <c r="P1328" s="25" t="s">
        <v>26846</v>
      </c>
    </row>
    <row r="1329" spans="1:16" ht="15">
      <c r="A1329" s="25" t="s">
        <v>26847</v>
      </c>
      <c r="B1329" s="25" t="s">
        <v>26847</v>
      </c>
      <c r="C1329"/>
      <c r="D1329" s="25" t="s">
        <v>7261</v>
      </c>
      <c r="E1329" s="25"/>
      <c r="F1329" s="25" t="s">
        <v>7288</v>
      </c>
      <c r="G1329" s="25" t="s">
        <v>24057</v>
      </c>
      <c r="H1329" s="25" t="s">
        <v>7284</v>
      </c>
      <c r="I1329" s="25" t="s">
        <v>24070</v>
      </c>
      <c r="J1329" s="19">
        <v>44671</v>
      </c>
      <c r="K1329" s="19"/>
      <c r="L1329" s="54">
        <v>36850</v>
      </c>
      <c r="M1329" s="25" t="s">
        <v>7230</v>
      </c>
      <c r="N1329" s="25" t="s">
        <v>24060</v>
      </c>
      <c r="O1329" s="25"/>
      <c r="P1329" s="25" t="s">
        <v>26848</v>
      </c>
    </row>
    <row r="1330" spans="1:16" ht="15">
      <c r="A1330" s="25" t="s">
        <v>26849</v>
      </c>
      <c r="B1330" s="25" t="s">
        <v>26849</v>
      </c>
      <c r="C1330"/>
      <c r="D1330" s="25" t="s">
        <v>7261</v>
      </c>
      <c r="E1330" s="25"/>
      <c r="F1330" s="25" t="s">
        <v>7288</v>
      </c>
      <c r="G1330" s="25" t="s">
        <v>24057</v>
      </c>
      <c r="H1330" s="25" t="s">
        <v>9607</v>
      </c>
      <c r="I1330" s="25" t="s">
        <v>25836</v>
      </c>
      <c r="J1330" s="19">
        <v>44672</v>
      </c>
      <c r="K1330" s="19"/>
      <c r="L1330" s="54">
        <v>4880.7700000000004</v>
      </c>
      <c r="M1330" s="25" t="s">
        <v>7230</v>
      </c>
      <c r="N1330" s="25" t="s">
        <v>24060</v>
      </c>
      <c r="O1330" s="25"/>
      <c r="P1330" s="25" t="s">
        <v>26850</v>
      </c>
    </row>
    <row r="1331" spans="1:16" ht="15">
      <c r="A1331" s="25" t="s">
        <v>26851</v>
      </c>
      <c r="B1331" s="25" t="s">
        <v>26851</v>
      </c>
      <c r="C1331"/>
      <c r="D1331" s="25" t="s">
        <v>7261</v>
      </c>
      <c r="E1331" s="25"/>
      <c r="F1331" s="25" t="s">
        <v>7288</v>
      </c>
      <c r="G1331" s="25" t="s">
        <v>24057</v>
      </c>
      <c r="H1331" s="25" t="s">
        <v>7543</v>
      </c>
      <c r="I1331" s="25" t="s">
        <v>24896</v>
      </c>
      <c r="J1331" s="19">
        <v>44672</v>
      </c>
      <c r="K1331" s="19"/>
      <c r="L1331" s="54">
        <v>500</v>
      </c>
      <c r="M1331" s="25" t="s">
        <v>7230</v>
      </c>
      <c r="N1331" s="25" t="s">
        <v>24060</v>
      </c>
      <c r="O1331" s="25"/>
      <c r="P1331" s="25" t="s">
        <v>26852</v>
      </c>
    </row>
    <row r="1332" spans="1:16" ht="15">
      <c r="A1332" s="25" t="s">
        <v>26853</v>
      </c>
      <c r="B1332" s="25" t="s">
        <v>26853</v>
      </c>
      <c r="C1332"/>
      <c r="D1332" s="25" t="s">
        <v>7261</v>
      </c>
      <c r="E1332" s="25"/>
      <c r="F1332" s="25" t="s">
        <v>7288</v>
      </c>
      <c r="G1332" s="25" t="s">
        <v>24057</v>
      </c>
      <c r="H1332" s="25" t="s">
        <v>8284</v>
      </c>
      <c r="I1332" s="25" t="s">
        <v>24070</v>
      </c>
      <c r="J1332" s="19">
        <v>44672</v>
      </c>
      <c r="K1332" s="19"/>
      <c r="L1332" s="54">
        <v>6646.03</v>
      </c>
      <c r="M1332" s="25" t="s">
        <v>7230</v>
      </c>
      <c r="N1332" s="25" t="s">
        <v>24060</v>
      </c>
      <c r="O1332" s="25"/>
      <c r="P1332" s="25" t="s">
        <v>26854</v>
      </c>
    </row>
    <row r="1333" spans="1:16" ht="15">
      <c r="A1333" s="25" t="s">
        <v>26855</v>
      </c>
      <c r="B1333" s="25" t="s">
        <v>26855</v>
      </c>
      <c r="C1333"/>
      <c r="D1333" s="25" t="s">
        <v>7425</v>
      </c>
      <c r="E1333" s="25"/>
      <c r="F1333" s="25" t="s">
        <v>7288</v>
      </c>
      <c r="G1333" s="25" t="s">
        <v>24057</v>
      </c>
      <c r="H1333" s="25" t="s">
        <v>7500</v>
      </c>
      <c r="I1333" s="25" t="s">
        <v>24205</v>
      </c>
      <c r="J1333" s="19">
        <v>44672</v>
      </c>
      <c r="K1333" s="19"/>
      <c r="L1333" s="54">
        <v>5064</v>
      </c>
      <c r="M1333" s="25" t="s">
        <v>7230</v>
      </c>
      <c r="N1333" s="25" t="s">
        <v>24060</v>
      </c>
      <c r="O1333" s="25"/>
      <c r="P1333" s="25" t="s">
        <v>26856</v>
      </c>
    </row>
    <row r="1334" spans="1:16" ht="15">
      <c r="A1334" s="25" t="s">
        <v>26857</v>
      </c>
      <c r="B1334" s="25" t="s">
        <v>26857</v>
      </c>
      <c r="C1334"/>
      <c r="D1334" s="25" t="s">
        <v>7478</v>
      </c>
      <c r="E1334" s="25"/>
      <c r="F1334" s="25" t="s">
        <v>7288</v>
      </c>
      <c r="G1334" s="25" t="s">
        <v>24057</v>
      </c>
      <c r="H1334" s="25" t="s">
        <v>7500</v>
      </c>
      <c r="I1334" s="25" t="s">
        <v>24705</v>
      </c>
      <c r="J1334" s="19">
        <v>44672</v>
      </c>
      <c r="K1334" s="19"/>
      <c r="L1334" s="54">
        <v>10148.82</v>
      </c>
      <c r="M1334" s="25" t="s">
        <v>7230</v>
      </c>
      <c r="N1334" s="25" t="s">
        <v>24060</v>
      </c>
      <c r="O1334" s="25"/>
      <c r="P1334" s="25"/>
    </row>
    <row r="1335" spans="1:16" ht="15">
      <c r="A1335" s="25" t="s">
        <v>26858</v>
      </c>
      <c r="B1335" s="25" t="s">
        <v>26858</v>
      </c>
      <c r="C1335"/>
      <c r="D1335" s="25" t="s">
        <v>7478</v>
      </c>
      <c r="E1335" s="25"/>
      <c r="F1335" s="25" t="s">
        <v>7288</v>
      </c>
      <c r="G1335" s="25" t="s">
        <v>24057</v>
      </c>
      <c r="H1335" s="25" t="s">
        <v>7500</v>
      </c>
      <c r="I1335" s="25" t="s">
        <v>24181</v>
      </c>
      <c r="J1335" s="19">
        <v>44672</v>
      </c>
      <c r="K1335" s="19"/>
      <c r="L1335" s="54">
        <v>3499</v>
      </c>
      <c r="M1335" s="25" t="s">
        <v>7230</v>
      </c>
      <c r="N1335" s="25" t="s">
        <v>24060</v>
      </c>
      <c r="O1335" s="25"/>
      <c r="P1335" s="25" t="s">
        <v>26859</v>
      </c>
    </row>
    <row r="1336" spans="1:16" ht="15">
      <c r="A1336" s="25" t="s">
        <v>26860</v>
      </c>
      <c r="B1336" s="25" t="s">
        <v>26860</v>
      </c>
      <c r="C1336"/>
      <c r="D1336" s="25" t="s">
        <v>11043</v>
      </c>
      <c r="E1336" s="25"/>
      <c r="F1336" s="25" t="s">
        <v>7288</v>
      </c>
      <c r="G1336" s="25" t="s">
        <v>24057</v>
      </c>
      <c r="H1336" s="25" t="s">
        <v>7500</v>
      </c>
      <c r="I1336" s="25" t="s">
        <v>26861</v>
      </c>
      <c r="J1336" s="19">
        <v>44672</v>
      </c>
      <c r="K1336" s="19"/>
      <c r="L1336" s="54">
        <v>16920</v>
      </c>
      <c r="M1336" s="25" t="s">
        <v>7230</v>
      </c>
      <c r="N1336" s="25" t="s">
        <v>24060</v>
      </c>
      <c r="O1336" s="25"/>
      <c r="P1336" s="25" t="s">
        <v>26862</v>
      </c>
    </row>
    <row r="1337" spans="1:16" ht="15">
      <c r="A1337" s="25" t="s">
        <v>26863</v>
      </c>
      <c r="B1337" s="25" t="s">
        <v>26863</v>
      </c>
      <c r="C1337"/>
      <c r="D1337" s="25" t="s">
        <v>7478</v>
      </c>
      <c r="E1337" s="25"/>
      <c r="F1337" s="25" t="s">
        <v>7288</v>
      </c>
      <c r="G1337" s="25" t="s">
        <v>24057</v>
      </c>
      <c r="H1337" s="25" t="s">
        <v>7500</v>
      </c>
      <c r="I1337" s="25" t="s">
        <v>26864</v>
      </c>
      <c r="J1337" s="19">
        <v>44672</v>
      </c>
      <c r="K1337" s="19"/>
      <c r="L1337" s="54">
        <v>3178.69</v>
      </c>
      <c r="M1337" s="25" t="s">
        <v>7230</v>
      </c>
      <c r="N1337" s="25" t="s">
        <v>24060</v>
      </c>
      <c r="O1337" s="25"/>
      <c r="P1337" s="25" t="s">
        <v>26865</v>
      </c>
    </row>
    <row r="1338" spans="1:16" ht="15">
      <c r="A1338" s="25" t="s">
        <v>26866</v>
      </c>
      <c r="B1338" s="25" t="s">
        <v>26866</v>
      </c>
      <c r="C1338"/>
      <c r="D1338" s="25" t="s">
        <v>7478</v>
      </c>
      <c r="E1338" s="25"/>
      <c r="F1338" s="25" t="s">
        <v>7288</v>
      </c>
      <c r="G1338" s="25" t="s">
        <v>24057</v>
      </c>
      <c r="H1338" s="25" t="s">
        <v>7500</v>
      </c>
      <c r="I1338" s="25" t="s">
        <v>26720</v>
      </c>
      <c r="J1338" s="19">
        <v>44672</v>
      </c>
      <c r="K1338" s="19"/>
      <c r="L1338" s="54">
        <v>6000</v>
      </c>
      <c r="M1338" s="25" t="s">
        <v>7230</v>
      </c>
      <c r="N1338" s="25" t="s">
        <v>24060</v>
      </c>
      <c r="O1338" s="25"/>
      <c r="P1338" s="25" t="s">
        <v>26867</v>
      </c>
    </row>
    <row r="1339" spans="1:16" ht="15">
      <c r="A1339" s="25" t="s">
        <v>26868</v>
      </c>
      <c r="B1339" s="25" t="s">
        <v>26868</v>
      </c>
      <c r="C1339"/>
      <c r="D1339" s="25" t="s">
        <v>7261</v>
      </c>
      <c r="E1339" s="25"/>
      <c r="F1339" s="25" t="s">
        <v>7288</v>
      </c>
      <c r="G1339" s="25" t="s">
        <v>24057</v>
      </c>
      <c r="H1339" s="25" t="s">
        <v>12040</v>
      </c>
      <c r="I1339" s="25" t="s">
        <v>24558</v>
      </c>
      <c r="J1339" s="19">
        <v>44672</v>
      </c>
      <c r="K1339" s="19"/>
      <c r="L1339" s="54">
        <v>1240</v>
      </c>
      <c r="M1339" s="25" t="s">
        <v>7230</v>
      </c>
      <c r="N1339" s="25" t="s">
        <v>24060</v>
      </c>
      <c r="O1339" s="25"/>
      <c r="P1339" s="25" t="s">
        <v>26869</v>
      </c>
    </row>
    <row r="1340" spans="1:16" ht="15">
      <c r="A1340" s="25" t="s">
        <v>26870</v>
      </c>
      <c r="B1340" s="25" t="s">
        <v>26870</v>
      </c>
      <c r="C1340"/>
      <c r="D1340" s="25" t="s">
        <v>7261</v>
      </c>
      <c r="E1340" s="25"/>
      <c r="F1340" s="25" t="s">
        <v>7288</v>
      </c>
      <c r="G1340" s="25" t="s">
        <v>24057</v>
      </c>
      <c r="H1340" s="25" t="s">
        <v>12040</v>
      </c>
      <c r="I1340" s="25" t="s">
        <v>24558</v>
      </c>
      <c r="J1340" s="19">
        <v>44672</v>
      </c>
      <c r="K1340" s="19"/>
      <c r="L1340" s="54">
        <v>1240</v>
      </c>
      <c r="M1340" s="25" t="s">
        <v>7230</v>
      </c>
      <c r="N1340" s="25" t="s">
        <v>24060</v>
      </c>
      <c r="O1340" s="25"/>
      <c r="P1340" s="25" t="s">
        <v>26871</v>
      </c>
    </row>
    <row r="1341" spans="1:16" ht="15">
      <c r="A1341" s="25" t="s">
        <v>26872</v>
      </c>
      <c r="B1341" s="25" t="s">
        <v>26872</v>
      </c>
      <c r="C1341"/>
      <c r="D1341" s="25" t="s">
        <v>7252</v>
      </c>
      <c r="E1341" s="25"/>
      <c r="F1341" s="25" t="s">
        <v>7288</v>
      </c>
      <c r="G1341" s="25" t="s">
        <v>24057</v>
      </c>
      <c r="H1341" s="25" t="s">
        <v>7500</v>
      </c>
      <c r="I1341" s="25" t="s">
        <v>24673</v>
      </c>
      <c r="J1341" s="19">
        <v>44672</v>
      </c>
      <c r="K1341" s="19"/>
      <c r="L1341" s="54">
        <v>5570</v>
      </c>
      <c r="M1341" s="25" t="s">
        <v>7230</v>
      </c>
      <c r="N1341" s="25" t="s">
        <v>24060</v>
      </c>
      <c r="O1341" s="25"/>
      <c r="P1341" s="25" t="s">
        <v>26873</v>
      </c>
    </row>
    <row r="1342" spans="1:16" ht="15">
      <c r="A1342" s="25" t="s">
        <v>26874</v>
      </c>
      <c r="B1342" s="25" t="s">
        <v>26874</v>
      </c>
      <c r="C1342"/>
      <c r="D1342" s="25" t="s">
        <v>7252</v>
      </c>
      <c r="E1342" s="25"/>
      <c r="F1342" s="25" t="s">
        <v>7288</v>
      </c>
      <c r="G1342" s="25" t="s">
        <v>24057</v>
      </c>
      <c r="H1342" s="25" t="s">
        <v>7500</v>
      </c>
      <c r="I1342" s="25" t="s">
        <v>25342</v>
      </c>
      <c r="J1342" s="19">
        <v>44672</v>
      </c>
      <c r="K1342" s="19"/>
      <c r="L1342" s="54">
        <v>8850</v>
      </c>
      <c r="M1342" s="25" t="s">
        <v>7230</v>
      </c>
      <c r="N1342" s="25" t="s">
        <v>24060</v>
      </c>
      <c r="O1342" s="25"/>
      <c r="P1342" s="25" t="s">
        <v>26875</v>
      </c>
    </row>
    <row r="1343" spans="1:16" ht="15">
      <c r="A1343" s="25" t="s">
        <v>26876</v>
      </c>
      <c r="B1343" s="25" t="s">
        <v>26876</v>
      </c>
      <c r="C1343"/>
      <c r="D1343" s="25" t="s">
        <v>7425</v>
      </c>
      <c r="E1343" s="25"/>
      <c r="F1343" s="25" t="s">
        <v>7288</v>
      </c>
      <c r="G1343" s="25" t="s">
        <v>24057</v>
      </c>
      <c r="H1343" s="25" t="s">
        <v>7500</v>
      </c>
      <c r="I1343" s="25" t="s">
        <v>24205</v>
      </c>
      <c r="J1343" s="19">
        <v>44672</v>
      </c>
      <c r="K1343" s="19"/>
      <c r="L1343" s="54">
        <v>11244.8</v>
      </c>
      <c r="M1343" s="25" t="s">
        <v>7230</v>
      </c>
      <c r="N1343" s="25" t="s">
        <v>24060</v>
      </c>
      <c r="O1343" s="25"/>
      <c r="P1343" s="25" t="s">
        <v>26877</v>
      </c>
    </row>
    <row r="1344" spans="1:16" ht="15">
      <c r="A1344" s="25" t="s">
        <v>26878</v>
      </c>
      <c r="B1344" s="25" t="s">
        <v>26878</v>
      </c>
      <c r="C1344"/>
      <c r="D1344" s="25" t="s">
        <v>7478</v>
      </c>
      <c r="E1344" s="25"/>
      <c r="F1344" s="25" t="s">
        <v>7288</v>
      </c>
      <c r="G1344" s="25" t="s">
        <v>24057</v>
      </c>
      <c r="H1344" s="25" t="s">
        <v>8140</v>
      </c>
      <c r="I1344" s="25" t="s">
        <v>26879</v>
      </c>
      <c r="J1344" s="19">
        <v>44672</v>
      </c>
      <c r="K1344" s="19"/>
      <c r="L1344" s="54">
        <v>9850</v>
      </c>
      <c r="M1344" s="25" t="s">
        <v>7230</v>
      </c>
      <c r="N1344" s="25" t="s">
        <v>24060</v>
      </c>
      <c r="O1344" s="25"/>
      <c r="P1344" s="25" t="s">
        <v>26880</v>
      </c>
    </row>
    <row r="1345" spans="1:16" ht="15">
      <c r="A1345" s="25" t="s">
        <v>26881</v>
      </c>
      <c r="B1345" s="25" t="s">
        <v>26881</v>
      </c>
      <c r="C1345"/>
      <c r="D1345" s="25" t="s">
        <v>7478</v>
      </c>
      <c r="E1345" s="25"/>
      <c r="F1345" s="25" t="s">
        <v>7288</v>
      </c>
      <c r="G1345" s="25" t="s">
        <v>24057</v>
      </c>
      <c r="H1345" s="25" t="s">
        <v>8140</v>
      </c>
      <c r="I1345" s="25" t="s">
        <v>24122</v>
      </c>
      <c r="J1345" s="19">
        <v>44672</v>
      </c>
      <c r="K1345" s="19"/>
      <c r="L1345" s="54">
        <v>4115</v>
      </c>
      <c r="M1345" s="25" t="s">
        <v>7230</v>
      </c>
      <c r="N1345" s="25" t="s">
        <v>24060</v>
      </c>
      <c r="O1345" s="25"/>
      <c r="P1345" s="25" t="s">
        <v>26882</v>
      </c>
    </row>
    <row r="1346" spans="1:16" ht="15">
      <c r="A1346" s="25" t="s">
        <v>26883</v>
      </c>
      <c r="B1346" s="25" t="s">
        <v>26883</v>
      </c>
      <c r="C1346"/>
      <c r="D1346" s="25" t="s">
        <v>10396</v>
      </c>
      <c r="E1346" s="25"/>
      <c r="F1346" s="25" t="s">
        <v>7288</v>
      </c>
      <c r="G1346" s="25" t="s">
        <v>24057</v>
      </c>
      <c r="H1346" s="25" t="s">
        <v>7400</v>
      </c>
      <c r="I1346" s="25" t="s">
        <v>24205</v>
      </c>
      <c r="J1346" s="19">
        <v>44672</v>
      </c>
      <c r="K1346" s="19"/>
      <c r="L1346" s="54">
        <v>1850</v>
      </c>
      <c r="M1346" s="25" t="s">
        <v>7230</v>
      </c>
      <c r="N1346" s="25" t="s">
        <v>24060</v>
      </c>
      <c r="O1346" s="25"/>
      <c r="P1346" s="25" t="s">
        <v>26884</v>
      </c>
    </row>
    <row r="1347" spans="1:16" ht="15">
      <c r="A1347" s="25" t="s">
        <v>26885</v>
      </c>
      <c r="B1347" s="25" t="s">
        <v>26885</v>
      </c>
      <c r="C1347"/>
      <c r="D1347" s="25" t="s">
        <v>7269</v>
      </c>
      <c r="E1347" s="25"/>
      <c r="F1347" s="25" t="s">
        <v>7288</v>
      </c>
      <c r="G1347" s="25" t="s">
        <v>24057</v>
      </c>
      <c r="H1347" s="25" t="s">
        <v>8140</v>
      </c>
      <c r="I1347" s="25" t="s">
        <v>26886</v>
      </c>
      <c r="J1347" s="19">
        <v>44673</v>
      </c>
      <c r="K1347" s="19"/>
      <c r="L1347" s="54">
        <v>2352.38</v>
      </c>
      <c r="M1347" s="25" t="s">
        <v>7230</v>
      </c>
      <c r="N1347" s="25" t="s">
        <v>24060</v>
      </c>
      <c r="O1347" s="25"/>
      <c r="P1347" s="25" t="s">
        <v>26887</v>
      </c>
    </row>
    <row r="1348" spans="1:16" ht="15">
      <c r="A1348" s="25" t="s">
        <v>26888</v>
      </c>
      <c r="B1348" s="25" t="s">
        <v>26888</v>
      </c>
      <c r="C1348"/>
      <c r="D1348" s="25" t="s">
        <v>10632</v>
      </c>
      <c r="E1348" s="25"/>
      <c r="F1348" s="25" t="s">
        <v>7288</v>
      </c>
      <c r="G1348" s="25" t="s">
        <v>24057</v>
      </c>
      <c r="H1348" s="25" t="s">
        <v>7492</v>
      </c>
      <c r="I1348" s="25" t="s">
        <v>24107</v>
      </c>
      <c r="J1348" s="19">
        <v>44673</v>
      </c>
      <c r="K1348" s="19"/>
      <c r="L1348" s="54">
        <v>24977</v>
      </c>
      <c r="M1348" s="25" t="s">
        <v>7230</v>
      </c>
      <c r="N1348" s="25" t="s">
        <v>24060</v>
      </c>
      <c r="O1348" s="25"/>
      <c r="P1348" s="25" t="s">
        <v>26889</v>
      </c>
    </row>
    <row r="1349" spans="1:16" ht="15">
      <c r="A1349" s="25" t="s">
        <v>26890</v>
      </c>
      <c r="B1349" s="25" t="s">
        <v>26890</v>
      </c>
      <c r="C1349"/>
      <c r="D1349" s="25" t="s">
        <v>7269</v>
      </c>
      <c r="E1349" s="25"/>
      <c r="F1349" s="25" t="s">
        <v>7288</v>
      </c>
      <c r="G1349" s="25" t="s">
        <v>24057</v>
      </c>
      <c r="H1349" s="25" t="s">
        <v>12150</v>
      </c>
      <c r="I1349" s="25" t="s">
        <v>24841</v>
      </c>
      <c r="J1349" s="19">
        <v>44673</v>
      </c>
      <c r="K1349" s="19"/>
      <c r="L1349" s="54">
        <v>8000</v>
      </c>
      <c r="M1349" s="25" t="s">
        <v>7230</v>
      </c>
      <c r="N1349" s="25" t="s">
        <v>24060</v>
      </c>
      <c r="O1349" s="25"/>
      <c r="P1349" s="25" t="s">
        <v>26891</v>
      </c>
    </row>
    <row r="1350" spans="1:16" ht="15">
      <c r="A1350" s="25" t="s">
        <v>26892</v>
      </c>
      <c r="B1350" s="25" t="s">
        <v>26892</v>
      </c>
      <c r="C1350"/>
      <c r="D1350" s="25" t="s">
        <v>7478</v>
      </c>
      <c r="E1350" s="25"/>
      <c r="F1350" s="25" t="s">
        <v>7288</v>
      </c>
      <c r="G1350" s="25" t="s">
        <v>24057</v>
      </c>
      <c r="H1350" s="25" t="s">
        <v>8443</v>
      </c>
      <c r="I1350" s="25" t="s">
        <v>24418</v>
      </c>
      <c r="J1350" s="19">
        <v>44673</v>
      </c>
      <c r="K1350" s="19"/>
      <c r="L1350" s="54">
        <v>6500</v>
      </c>
      <c r="M1350" s="25" t="s">
        <v>7230</v>
      </c>
      <c r="N1350" s="25" t="s">
        <v>24060</v>
      </c>
      <c r="O1350" s="25"/>
      <c r="P1350" s="25" t="s">
        <v>26893</v>
      </c>
    </row>
    <row r="1351" spans="1:16" ht="15">
      <c r="A1351" s="25" t="s">
        <v>26894</v>
      </c>
      <c r="B1351" s="25" t="s">
        <v>26894</v>
      </c>
      <c r="C1351"/>
      <c r="D1351" s="25" t="s">
        <v>7269</v>
      </c>
      <c r="E1351" s="25"/>
      <c r="F1351" s="25" t="s">
        <v>7288</v>
      </c>
      <c r="G1351" s="25" t="s">
        <v>24057</v>
      </c>
      <c r="H1351" s="25" t="s">
        <v>8443</v>
      </c>
      <c r="I1351" s="25" t="s">
        <v>26747</v>
      </c>
      <c r="J1351" s="19">
        <v>44673</v>
      </c>
      <c r="K1351" s="19"/>
      <c r="L1351" s="54">
        <v>25190</v>
      </c>
      <c r="M1351" s="25" t="s">
        <v>7230</v>
      </c>
      <c r="N1351" s="25" t="s">
        <v>24060</v>
      </c>
      <c r="O1351" s="25"/>
      <c r="P1351" s="25" t="s">
        <v>26895</v>
      </c>
    </row>
    <row r="1352" spans="1:16" ht="15">
      <c r="A1352" s="25" t="s">
        <v>26896</v>
      </c>
      <c r="B1352" s="25" t="s">
        <v>26896</v>
      </c>
      <c r="C1352"/>
      <c r="D1352" s="25" t="s">
        <v>7478</v>
      </c>
      <c r="E1352" s="25"/>
      <c r="F1352" s="25" t="s">
        <v>7288</v>
      </c>
      <c r="G1352" s="25" t="s">
        <v>24057</v>
      </c>
      <c r="H1352" s="25" t="s">
        <v>7500</v>
      </c>
      <c r="I1352" s="25" t="s">
        <v>25629</v>
      </c>
      <c r="J1352" s="19">
        <v>44673</v>
      </c>
      <c r="K1352" s="19"/>
      <c r="L1352" s="54">
        <v>46360</v>
      </c>
      <c r="M1352" s="25" t="s">
        <v>7230</v>
      </c>
      <c r="N1352" s="25" t="s">
        <v>24060</v>
      </c>
      <c r="O1352" s="25"/>
      <c r="P1352" s="25" t="s">
        <v>26897</v>
      </c>
    </row>
    <row r="1353" spans="1:16" ht="15">
      <c r="A1353" s="25" t="s">
        <v>26898</v>
      </c>
      <c r="B1353" s="25" t="s">
        <v>26898</v>
      </c>
      <c r="C1353"/>
      <c r="D1353" s="25" t="s">
        <v>10396</v>
      </c>
      <c r="E1353" s="25"/>
      <c r="F1353" s="25" t="s">
        <v>7288</v>
      </c>
      <c r="G1353" s="25" t="s">
        <v>24057</v>
      </c>
      <c r="H1353" s="25" t="s">
        <v>7400</v>
      </c>
      <c r="I1353" s="25" t="s">
        <v>24205</v>
      </c>
      <c r="J1353" s="19">
        <v>44673</v>
      </c>
      <c r="K1353" s="19"/>
      <c r="L1353" s="54">
        <v>8529</v>
      </c>
      <c r="M1353" s="25" t="s">
        <v>7230</v>
      </c>
      <c r="N1353" s="25" t="s">
        <v>24060</v>
      </c>
      <c r="O1353" s="25"/>
      <c r="P1353" s="25" t="s">
        <v>26899</v>
      </c>
    </row>
    <row r="1354" spans="1:16" ht="15">
      <c r="A1354" s="25" t="s">
        <v>26900</v>
      </c>
      <c r="B1354" s="25" t="s">
        <v>26900</v>
      </c>
      <c r="C1354"/>
      <c r="D1354" s="25" t="s">
        <v>7425</v>
      </c>
      <c r="E1354" s="25"/>
      <c r="F1354" s="25" t="s">
        <v>7288</v>
      </c>
      <c r="G1354" s="25" t="s">
        <v>24057</v>
      </c>
      <c r="H1354" s="25" t="s">
        <v>7500</v>
      </c>
      <c r="I1354" s="25" t="s">
        <v>26901</v>
      </c>
      <c r="J1354" s="19">
        <v>44673</v>
      </c>
      <c r="K1354" s="19"/>
      <c r="L1354" s="54">
        <v>4485</v>
      </c>
      <c r="M1354" s="25" t="s">
        <v>7230</v>
      </c>
      <c r="N1354" s="25" t="s">
        <v>24060</v>
      </c>
      <c r="O1354" s="25"/>
      <c r="P1354" s="25" t="s">
        <v>26902</v>
      </c>
    </row>
    <row r="1355" spans="1:16" ht="15">
      <c r="A1355" s="25" t="s">
        <v>26903</v>
      </c>
      <c r="B1355" s="25" t="s">
        <v>26903</v>
      </c>
      <c r="C1355"/>
      <c r="D1355" s="25" t="s">
        <v>7261</v>
      </c>
      <c r="E1355" s="25"/>
      <c r="F1355" s="25" t="s">
        <v>7288</v>
      </c>
      <c r="G1355" s="25" t="s">
        <v>24057</v>
      </c>
      <c r="H1355" s="25" t="s">
        <v>9391</v>
      </c>
      <c r="I1355" s="25" t="s">
        <v>24224</v>
      </c>
      <c r="J1355" s="19">
        <v>44674</v>
      </c>
      <c r="K1355" s="19"/>
      <c r="L1355" s="54">
        <v>3875.65</v>
      </c>
      <c r="M1355" s="25" t="s">
        <v>7230</v>
      </c>
      <c r="N1355" s="25" t="s">
        <v>24060</v>
      </c>
      <c r="O1355" s="25"/>
      <c r="P1355" s="25" t="s">
        <v>26904</v>
      </c>
    </row>
    <row r="1356" spans="1:16" ht="15">
      <c r="A1356" s="25" t="s">
        <v>26905</v>
      </c>
      <c r="B1356" s="25" t="s">
        <v>26905</v>
      </c>
      <c r="C1356"/>
      <c r="D1356" s="25" t="s">
        <v>7261</v>
      </c>
      <c r="E1356" s="25"/>
      <c r="F1356" s="25" t="s">
        <v>7288</v>
      </c>
      <c r="G1356" s="25" t="s">
        <v>24057</v>
      </c>
      <c r="H1356" s="25" t="s">
        <v>9607</v>
      </c>
      <c r="I1356" s="25" t="s">
        <v>26906</v>
      </c>
      <c r="J1356" s="19">
        <v>44676</v>
      </c>
      <c r="K1356" s="19"/>
      <c r="L1356" s="54">
        <v>4105</v>
      </c>
      <c r="M1356" s="25" t="s">
        <v>7230</v>
      </c>
      <c r="N1356" s="25" t="s">
        <v>24060</v>
      </c>
      <c r="O1356" s="25"/>
      <c r="P1356" s="25" t="s">
        <v>26907</v>
      </c>
    </row>
    <row r="1357" spans="1:16" ht="15">
      <c r="A1357" s="25" t="s">
        <v>26908</v>
      </c>
      <c r="B1357" s="25" t="s">
        <v>26908</v>
      </c>
      <c r="C1357"/>
      <c r="D1357" s="25" t="s">
        <v>7261</v>
      </c>
      <c r="E1357" s="25"/>
      <c r="F1357" s="25" t="s">
        <v>7288</v>
      </c>
      <c r="G1357" s="25" t="s">
        <v>24057</v>
      </c>
      <c r="H1357" s="25" t="s">
        <v>9729</v>
      </c>
      <c r="I1357" s="25" t="s">
        <v>24150</v>
      </c>
      <c r="J1357" s="19">
        <v>44676</v>
      </c>
      <c r="K1357" s="19"/>
      <c r="L1357" s="54">
        <v>3843.9</v>
      </c>
      <c r="M1357" s="25" t="s">
        <v>7230</v>
      </c>
      <c r="N1357" s="25" t="s">
        <v>24060</v>
      </c>
      <c r="O1357" s="25"/>
      <c r="P1357" s="25" t="s">
        <v>26909</v>
      </c>
    </row>
    <row r="1358" spans="1:16" ht="15">
      <c r="A1358" s="25" t="s">
        <v>26910</v>
      </c>
      <c r="B1358" s="25" t="s">
        <v>26910</v>
      </c>
      <c r="C1358"/>
      <c r="D1358" s="25" t="s">
        <v>7269</v>
      </c>
      <c r="E1358" s="25"/>
      <c r="F1358" s="25" t="s">
        <v>7288</v>
      </c>
      <c r="G1358" s="25" t="s">
        <v>24630</v>
      </c>
      <c r="H1358" s="25" t="s">
        <v>8591</v>
      </c>
      <c r="I1358" s="25" t="s">
        <v>24631</v>
      </c>
      <c r="J1358" s="19">
        <v>44676</v>
      </c>
      <c r="K1358" s="19"/>
      <c r="L1358" s="54">
        <v>1610</v>
      </c>
      <c r="M1358" s="25" t="s">
        <v>7230</v>
      </c>
      <c r="N1358" s="25" t="s">
        <v>24060</v>
      </c>
      <c r="O1358" s="25"/>
      <c r="P1358" s="25" t="s">
        <v>26911</v>
      </c>
    </row>
    <row r="1359" spans="1:16" ht="15">
      <c r="A1359" s="25" t="s">
        <v>26912</v>
      </c>
      <c r="B1359" s="25" t="s">
        <v>26912</v>
      </c>
      <c r="C1359"/>
      <c r="D1359" s="25" t="s">
        <v>7261</v>
      </c>
      <c r="E1359" s="25"/>
      <c r="F1359" s="25" t="s">
        <v>7288</v>
      </c>
      <c r="G1359" s="25" t="s">
        <v>24057</v>
      </c>
      <c r="H1359" s="25" t="s">
        <v>8443</v>
      </c>
      <c r="I1359" s="25" t="s">
        <v>25268</v>
      </c>
      <c r="J1359" s="19">
        <v>44676</v>
      </c>
      <c r="K1359" s="19"/>
      <c r="L1359" s="54">
        <v>19565.96</v>
      </c>
      <c r="M1359" s="25" t="s">
        <v>7230</v>
      </c>
      <c r="N1359" s="25" t="s">
        <v>24060</v>
      </c>
      <c r="O1359" s="25"/>
      <c r="P1359" s="25"/>
    </row>
    <row r="1360" spans="1:16" ht="15">
      <c r="A1360" s="25" t="s">
        <v>26913</v>
      </c>
      <c r="B1360" s="25" t="s">
        <v>26913</v>
      </c>
      <c r="C1360"/>
      <c r="D1360" s="25" t="s">
        <v>7261</v>
      </c>
      <c r="E1360" s="25"/>
      <c r="F1360" s="25" t="s">
        <v>7288</v>
      </c>
      <c r="G1360" s="25" t="s">
        <v>24057</v>
      </c>
      <c r="H1360" s="25" t="s">
        <v>8423</v>
      </c>
      <c r="I1360" s="25" t="s">
        <v>24561</v>
      </c>
      <c r="J1360" s="19">
        <v>44676</v>
      </c>
      <c r="K1360" s="19"/>
      <c r="L1360" s="54">
        <v>1225</v>
      </c>
      <c r="M1360" s="25" t="s">
        <v>7230</v>
      </c>
      <c r="N1360" s="25" t="s">
        <v>24060</v>
      </c>
      <c r="O1360" s="25"/>
      <c r="P1360" s="25" t="s">
        <v>26914</v>
      </c>
    </row>
    <row r="1361" spans="1:16" ht="15">
      <c r="A1361" s="25" t="s">
        <v>26915</v>
      </c>
      <c r="B1361" s="25" t="s">
        <v>26915</v>
      </c>
      <c r="C1361"/>
      <c r="D1361" s="25" t="s">
        <v>7261</v>
      </c>
      <c r="E1361" s="25"/>
      <c r="F1361" s="25" t="s">
        <v>7288</v>
      </c>
      <c r="G1361" s="25" t="s">
        <v>24057</v>
      </c>
      <c r="H1361" s="25" t="s">
        <v>8423</v>
      </c>
      <c r="I1361" s="25" t="s">
        <v>24561</v>
      </c>
      <c r="J1361" s="19">
        <v>44676</v>
      </c>
      <c r="K1361" s="19"/>
      <c r="L1361" s="54">
        <v>900</v>
      </c>
      <c r="M1361" s="25" t="s">
        <v>7230</v>
      </c>
      <c r="N1361" s="25" t="s">
        <v>24060</v>
      </c>
      <c r="O1361" s="25"/>
      <c r="P1361" s="25" t="s">
        <v>26916</v>
      </c>
    </row>
    <row r="1362" spans="1:16" ht="15">
      <c r="A1362" s="25" t="s">
        <v>26917</v>
      </c>
      <c r="B1362" s="25" t="s">
        <v>26917</v>
      </c>
      <c r="C1362"/>
      <c r="D1362" s="25" t="s">
        <v>7261</v>
      </c>
      <c r="E1362" s="25"/>
      <c r="F1362" s="25" t="s">
        <v>7288</v>
      </c>
      <c r="G1362" s="25" t="s">
        <v>24057</v>
      </c>
      <c r="H1362" s="25" t="s">
        <v>8755</v>
      </c>
      <c r="I1362" s="25" t="s">
        <v>24082</v>
      </c>
      <c r="J1362" s="19">
        <v>44676</v>
      </c>
      <c r="K1362" s="19"/>
      <c r="L1362" s="54">
        <v>8042.89</v>
      </c>
      <c r="M1362" s="25" t="s">
        <v>7230</v>
      </c>
      <c r="N1362" s="25" t="s">
        <v>24060</v>
      </c>
      <c r="O1362" s="25"/>
      <c r="P1362" s="25" t="s">
        <v>26918</v>
      </c>
    </row>
    <row r="1363" spans="1:16" ht="15">
      <c r="A1363" s="25" t="s">
        <v>26919</v>
      </c>
      <c r="B1363" s="25" t="s">
        <v>26919</v>
      </c>
      <c r="C1363"/>
      <c r="D1363" s="25" t="s">
        <v>7261</v>
      </c>
      <c r="E1363" s="25"/>
      <c r="F1363" s="25" t="s">
        <v>7288</v>
      </c>
      <c r="G1363" s="25" t="s">
        <v>24057</v>
      </c>
      <c r="H1363" s="25" t="s">
        <v>12162</v>
      </c>
      <c r="I1363" s="25" t="s">
        <v>24082</v>
      </c>
      <c r="J1363" s="19">
        <v>44676</v>
      </c>
      <c r="K1363" s="19"/>
      <c r="L1363" s="54">
        <v>5233.74</v>
      </c>
      <c r="M1363" s="25" t="s">
        <v>7230</v>
      </c>
      <c r="N1363" s="25" t="s">
        <v>24060</v>
      </c>
      <c r="O1363" s="25"/>
      <c r="P1363" s="25" t="s">
        <v>26920</v>
      </c>
    </row>
    <row r="1364" spans="1:16" ht="15">
      <c r="A1364" s="25" t="s">
        <v>26921</v>
      </c>
      <c r="B1364" s="25" t="s">
        <v>26921</v>
      </c>
      <c r="C1364"/>
      <c r="D1364" s="25" t="s">
        <v>7261</v>
      </c>
      <c r="E1364" s="25"/>
      <c r="F1364" s="25" t="s">
        <v>7288</v>
      </c>
      <c r="G1364" s="25" t="s">
        <v>24057</v>
      </c>
      <c r="H1364" s="25" t="s">
        <v>9391</v>
      </c>
      <c r="I1364" s="25" t="s">
        <v>24224</v>
      </c>
      <c r="J1364" s="19">
        <v>44676</v>
      </c>
      <c r="K1364" s="19"/>
      <c r="L1364" s="54">
        <v>7022.55</v>
      </c>
      <c r="M1364" s="25" t="s">
        <v>7230</v>
      </c>
      <c r="N1364" s="25" t="s">
        <v>24060</v>
      </c>
      <c r="O1364" s="25"/>
      <c r="P1364" s="25" t="s">
        <v>26922</v>
      </c>
    </row>
    <row r="1365" spans="1:16" ht="15">
      <c r="A1365" s="25" t="s">
        <v>26923</v>
      </c>
      <c r="B1365" s="25" t="s">
        <v>26923</v>
      </c>
      <c r="C1365"/>
      <c r="D1365" s="25" t="s">
        <v>7261</v>
      </c>
      <c r="E1365" s="25"/>
      <c r="F1365" s="25" t="s">
        <v>7288</v>
      </c>
      <c r="G1365" s="25" t="s">
        <v>24057</v>
      </c>
      <c r="H1365" s="25" t="s">
        <v>12162</v>
      </c>
      <c r="I1365" s="25" t="s">
        <v>24082</v>
      </c>
      <c r="J1365" s="19">
        <v>44676</v>
      </c>
      <c r="K1365" s="19"/>
      <c r="L1365" s="54">
        <v>4251.3100000000004</v>
      </c>
      <c r="M1365" s="25" t="s">
        <v>7230</v>
      </c>
      <c r="N1365" s="25" t="s">
        <v>24060</v>
      </c>
      <c r="O1365" s="25"/>
      <c r="P1365" s="25" t="s">
        <v>26924</v>
      </c>
    </row>
    <row r="1366" spans="1:16" ht="15">
      <c r="A1366" s="25" t="s">
        <v>26925</v>
      </c>
      <c r="B1366" s="25" t="s">
        <v>26925</v>
      </c>
      <c r="C1366"/>
      <c r="D1366" s="25" t="s">
        <v>7269</v>
      </c>
      <c r="E1366" s="25"/>
      <c r="F1366" s="25" t="s">
        <v>24833</v>
      </c>
      <c r="G1366" s="25" t="s">
        <v>24057</v>
      </c>
      <c r="H1366" s="25" t="s">
        <v>8140</v>
      </c>
      <c r="I1366" s="25" t="s">
        <v>26926</v>
      </c>
      <c r="J1366" s="19">
        <v>44676</v>
      </c>
      <c r="K1366" s="19"/>
      <c r="L1366" s="54">
        <v>88260.57</v>
      </c>
      <c r="M1366" s="25" t="s">
        <v>7230</v>
      </c>
      <c r="N1366" s="25" t="s">
        <v>24060</v>
      </c>
      <c r="O1366" s="25"/>
      <c r="P1366" s="25"/>
    </row>
    <row r="1367" spans="1:16" ht="15">
      <c r="A1367" s="25" t="s">
        <v>26927</v>
      </c>
      <c r="B1367" s="25" t="s">
        <v>26927</v>
      </c>
      <c r="C1367"/>
      <c r="D1367" s="25" t="s">
        <v>7261</v>
      </c>
      <c r="E1367" s="25"/>
      <c r="F1367" s="25" t="s">
        <v>7288</v>
      </c>
      <c r="G1367" s="25" t="s">
        <v>24057</v>
      </c>
      <c r="H1367" s="25" t="s">
        <v>8443</v>
      </c>
      <c r="I1367" s="25" t="s">
        <v>26928</v>
      </c>
      <c r="J1367" s="19">
        <v>44676</v>
      </c>
      <c r="K1367" s="19"/>
      <c r="L1367" s="54">
        <v>3500</v>
      </c>
      <c r="M1367" s="25" t="s">
        <v>7230</v>
      </c>
      <c r="N1367" s="25" t="s">
        <v>24060</v>
      </c>
      <c r="O1367" s="25"/>
      <c r="P1367" s="25" t="s">
        <v>26929</v>
      </c>
    </row>
    <row r="1368" spans="1:16" ht="15">
      <c r="A1368" s="25" t="s">
        <v>26930</v>
      </c>
      <c r="B1368" s="25" t="s">
        <v>26930</v>
      </c>
      <c r="C1368"/>
      <c r="D1368" s="25" t="s">
        <v>7252</v>
      </c>
      <c r="E1368" s="25"/>
      <c r="F1368" s="25" t="s">
        <v>7288</v>
      </c>
      <c r="G1368" s="25" t="s">
        <v>24057</v>
      </c>
      <c r="H1368" s="25" t="s">
        <v>9406</v>
      </c>
      <c r="I1368" s="25" t="s">
        <v>24075</v>
      </c>
      <c r="J1368" s="19">
        <v>44676</v>
      </c>
      <c r="K1368" s="19"/>
      <c r="L1368" s="54">
        <v>1250</v>
      </c>
      <c r="M1368" s="25" t="s">
        <v>7230</v>
      </c>
      <c r="N1368" s="25" t="s">
        <v>24060</v>
      </c>
      <c r="O1368" s="25"/>
      <c r="P1368" s="25" t="s">
        <v>26931</v>
      </c>
    </row>
    <row r="1369" spans="1:16" ht="15">
      <c r="A1369" s="25" t="s">
        <v>26932</v>
      </c>
      <c r="B1369" s="25" t="s">
        <v>26932</v>
      </c>
      <c r="C1369"/>
      <c r="D1369" s="25" t="s">
        <v>7252</v>
      </c>
      <c r="E1369" s="25"/>
      <c r="F1369" s="25" t="s">
        <v>7288</v>
      </c>
      <c r="G1369" s="25" t="s">
        <v>24057</v>
      </c>
      <c r="H1369" s="25" t="s">
        <v>9406</v>
      </c>
      <c r="I1369" s="25" t="s">
        <v>24075</v>
      </c>
      <c r="J1369" s="19">
        <v>44676</v>
      </c>
      <c r="K1369" s="19"/>
      <c r="L1369" s="54">
        <v>1250</v>
      </c>
      <c r="M1369" s="25" t="s">
        <v>7230</v>
      </c>
      <c r="N1369" s="25" t="s">
        <v>24060</v>
      </c>
      <c r="O1369" s="25"/>
      <c r="P1369" s="25" t="s">
        <v>26933</v>
      </c>
    </row>
    <row r="1370" spans="1:16" ht="15">
      <c r="A1370" s="25" t="s">
        <v>26934</v>
      </c>
      <c r="B1370" s="25" t="s">
        <v>26934</v>
      </c>
      <c r="C1370"/>
      <c r="D1370" s="25" t="s">
        <v>7261</v>
      </c>
      <c r="E1370" s="25"/>
      <c r="F1370" s="25" t="s">
        <v>7288</v>
      </c>
      <c r="G1370" s="25" t="s">
        <v>24057</v>
      </c>
      <c r="H1370" s="25" t="s">
        <v>7284</v>
      </c>
      <c r="I1370" s="25" t="s">
        <v>24070</v>
      </c>
      <c r="J1370" s="19">
        <v>44677</v>
      </c>
      <c r="K1370" s="19"/>
      <c r="L1370" s="54">
        <v>4377.62</v>
      </c>
      <c r="M1370" s="25" t="s">
        <v>7230</v>
      </c>
      <c r="N1370" s="25" t="s">
        <v>24060</v>
      </c>
      <c r="O1370" s="25"/>
      <c r="P1370" s="25" t="s">
        <v>26935</v>
      </c>
    </row>
    <row r="1371" spans="1:16" ht="15">
      <c r="A1371" s="25" t="s">
        <v>26936</v>
      </c>
      <c r="B1371" s="25" t="s">
        <v>26936</v>
      </c>
      <c r="C1371"/>
      <c r="D1371" s="25" t="s">
        <v>7261</v>
      </c>
      <c r="E1371" s="25"/>
      <c r="F1371" s="25" t="s">
        <v>7288</v>
      </c>
      <c r="G1371" s="25" t="s">
        <v>24057</v>
      </c>
      <c r="H1371" s="25" t="s">
        <v>12040</v>
      </c>
      <c r="I1371" s="25" t="s">
        <v>24558</v>
      </c>
      <c r="J1371" s="19">
        <v>44677</v>
      </c>
      <c r="K1371" s="19"/>
      <c r="L1371" s="54">
        <v>7758.6</v>
      </c>
      <c r="M1371" s="25" t="s">
        <v>7230</v>
      </c>
      <c r="N1371" s="25" t="s">
        <v>24060</v>
      </c>
      <c r="O1371" s="25"/>
      <c r="P1371" s="25" t="s">
        <v>26937</v>
      </c>
    </row>
    <row r="1372" spans="1:16" ht="15">
      <c r="A1372" s="25" t="s">
        <v>26938</v>
      </c>
      <c r="B1372" s="25" t="s">
        <v>26938</v>
      </c>
      <c r="C1372"/>
      <c r="D1372" s="25" t="s">
        <v>7261</v>
      </c>
      <c r="E1372" s="25"/>
      <c r="F1372" s="25" t="s">
        <v>7288</v>
      </c>
      <c r="G1372" s="25" t="s">
        <v>24057</v>
      </c>
      <c r="H1372" s="25" t="s">
        <v>12040</v>
      </c>
      <c r="I1372" s="25" t="s">
        <v>24558</v>
      </c>
      <c r="J1372" s="19">
        <v>44677</v>
      </c>
      <c r="K1372" s="19"/>
      <c r="L1372" s="54">
        <v>3814.68</v>
      </c>
      <c r="M1372" s="25" t="s">
        <v>7230</v>
      </c>
      <c r="N1372" s="25" t="s">
        <v>24060</v>
      </c>
      <c r="O1372" s="25"/>
      <c r="P1372" s="25" t="s">
        <v>26939</v>
      </c>
    </row>
    <row r="1373" spans="1:16" ht="15">
      <c r="A1373" s="25" t="s">
        <v>26940</v>
      </c>
      <c r="B1373" s="25" t="s">
        <v>26940</v>
      </c>
      <c r="C1373"/>
      <c r="D1373" s="25" t="s">
        <v>7261</v>
      </c>
      <c r="E1373" s="25"/>
      <c r="F1373" s="25" t="s">
        <v>7288</v>
      </c>
      <c r="G1373" s="25" t="s">
        <v>24057</v>
      </c>
      <c r="H1373" s="25" t="s">
        <v>12040</v>
      </c>
      <c r="I1373" s="25" t="s">
        <v>24558</v>
      </c>
      <c r="J1373" s="19">
        <v>44677</v>
      </c>
      <c r="K1373" s="19"/>
      <c r="L1373" s="54">
        <v>8501.2000000000007</v>
      </c>
      <c r="M1373" s="25" t="s">
        <v>7230</v>
      </c>
      <c r="N1373" s="25" t="s">
        <v>24060</v>
      </c>
      <c r="O1373" s="25"/>
      <c r="P1373" s="25" t="s">
        <v>26941</v>
      </c>
    </row>
    <row r="1374" spans="1:16" ht="15">
      <c r="A1374" s="25" t="s">
        <v>26942</v>
      </c>
      <c r="B1374" s="25" t="s">
        <v>26942</v>
      </c>
      <c r="C1374"/>
      <c r="D1374" s="25" t="s">
        <v>7261</v>
      </c>
      <c r="E1374" s="25"/>
      <c r="F1374" s="25" t="s">
        <v>7288</v>
      </c>
      <c r="G1374" s="25" t="s">
        <v>24057</v>
      </c>
      <c r="H1374" s="25" t="s">
        <v>12040</v>
      </c>
      <c r="I1374" s="25" t="s">
        <v>24558</v>
      </c>
      <c r="J1374" s="19">
        <v>44677</v>
      </c>
      <c r="K1374" s="19"/>
      <c r="L1374" s="54">
        <v>1050</v>
      </c>
      <c r="M1374" s="25" t="s">
        <v>7230</v>
      </c>
      <c r="N1374" s="25" t="s">
        <v>24060</v>
      </c>
      <c r="O1374" s="25"/>
      <c r="P1374" s="25" t="s">
        <v>26943</v>
      </c>
    </row>
    <row r="1375" spans="1:16" ht="15">
      <c r="A1375" s="25" t="s">
        <v>26944</v>
      </c>
      <c r="B1375" s="25" t="s">
        <v>26944</v>
      </c>
      <c r="C1375"/>
      <c r="D1375" s="25" t="s">
        <v>7261</v>
      </c>
      <c r="E1375" s="25"/>
      <c r="F1375" s="25" t="s">
        <v>7288</v>
      </c>
      <c r="G1375" s="25" t="s">
        <v>24057</v>
      </c>
      <c r="H1375" s="25" t="s">
        <v>7357</v>
      </c>
      <c r="I1375" s="25" t="s">
        <v>24070</v>
      </c>
      <c r="J1375" s="19">
        <v>44677</v>
      </c>
      <c r="K1375" s="19"/>
      <c r="L1375" s="54">
        <v>6324.02</v>
      </c>
      <c r="M1375" s="25" t="s">
        <v>7230</v>
      </c>
      <c r="N1375" s="25" t="s">
        <v>24060</v>
      </c>
      <c r="O1375" s="25"/>
      <c r="P1375" s="25"/>
    </row>
    <row r="1376" spans="1:16" ht="15">
      <c r="A1376" s="25" t="s">
        <v>26945</v>
      </c>
      <c r="B1376" s="25" t="s">
        <v>26945</v>
      </c>
      <c r="C1376"/>
      <c r="D1376" s="25" t="s">
        <v>7261</v>
      </c>
      <c r="E1376" s="25"/>
      <c r="F1376" s="25" t="s">
        <v>7288</v>
      </c>
      <c r="G1376" s="25" t="s">
        <v>24057</v>
      </c>
      <c r="H1376" s="25" t="s">
        <v>12040</v>
      </c>
      <c r="I1376" s="25" t="s">
        <v>24558</v>
      </c>
      <c r="J1376" s="19">
        <v>44677</v>
      </c>
      <c r="K1376" s="19"/>
      <c r="L1376" s="54">
        <v>5820.6</v>
      </c>
      <c r="M1376" s="25" t="s">
        <v>7230</v>
      </c>
      <c r="N1376" s="25" t="s">
        <v>24060</v>
      </c>
      <c r="O1376" s="25"/>
      <c r="P1376" s="25" t="s">
        <v>26946</v>
      </c>
    </row>
    <row r="1377" spans="1:16" ht="15">
      <c r="A1377" s="25" t="s">
        <v>26947</v>
      </c>
      <c r="B1377" s="25" t="s">
        <v>26947</v>
      </c>
      <c r="C1377"/>
      <c r="D1377" s="25" t="s">
        <v>7252</v>
      </c>
      <c r="E1377" s="25"/>
      <c r="F1377" s="25" t="s">
        <v>7288</v>
      </c>
      <c r="G1377" s="25" t="s">
        <v>24057</v>
      </c>
      <c r="H1377" s="25" t="s">
        <v>11006</v>
      </c>
      <c r="I1377" s="25" t="s">
        <v>24070</v>
      </c>
      <c r="J1377" s="19">
        <v>44677</v>
      </c>
      <c r="K1377" s="19"/>
      <c r="L1377" s="54">
        <v>2876.32</v>
      </c>
      <c r="M1377" s="25" t="s">
        <v>7230</v>
      </c>
      <c r="N1377" s="25" t="s">
        <v>24060</v>
      </c>
      <c r="O1377" s="25"/>
      <c r="P1377" s="25" t="s">
        <v>26948</v>
      </c>
    </row>
    <row r="1378" spans="1:16" ht="15">
      <c r="A1378" s="25" t="s">
        <v>26949</v>
      </c>
      <c r="B1378" s="25" t="s">
        <v>26949</v>
      </c>
      <c r="C1378"/>
      <c r="D1378" s="25" t="s">
        <v>7261</v>
      </c>
      <c r="E1378" s="25"/>
      <c r="F1378" s="25" t="s">
        <v>7288</v>
      </c>
      <c r="G1378" s="25" t="s">
        <v>24057</v>
      </c>
      <c r="H1378" s="25" t="s">
        <v>12162</v>
      </c>
      <c r="I1378" s="25" t="s">
        <v>24082</v>
      </c>
      <c r="J1378" s="19">
        <v>44677</v>
      </c>
      <c r="K1378" s="19"/>
      <c r="L1378" s="54">
        <v>5471.37</v>
      </c>
      <c r="M1378" s="25" t="s">
        <v>7230</v>
      </c>
      <c r="N1378" s="25" t="s">
        <v>24060</v>
      </c>
      <c r="O1378" s="25"/>
      <c r="P1378" s="25" t="s">
        <v>26950</v>
      </c>
    </row>
    <row r="1379" spans="1:16" ht="15">
      <c r="A1379" s="25" t="s">
        <v>26951</v>
      </c>
      <c r="B1379" s="25" t="s">
        <v>26951</v>
      </c>
      <c r="C1379"/>
      <c r="D1379" s="25" t="s">
        <v>8607</v>
      </c>
      <c r="E1379" s="25"/>
      <c r="F1379" s="25" t="s">
        <v>7288</v>
      </c>
      <c r="G1379" s="25" t="s">
        <v>24057</v>
      </c>
      <c r="H1379" s="25" t="s">
        <v>9046</v>
      </c>
      <c r="I1379" s="25" t="s">
        <v>24070</v>
      </c>
      <c r="J1379" s="19">
        <v>44677</v>
      </c>
      <c r="K1379" s="19"/>
      <c r="L1379" s="54">
        <v>22231.25</v>
      </c>
      <c r="M1379" s="25" t="s">
        <v>7230</v>
      </c>
      <c r="N1379" s="25" t="s">
        <v>24060</v>
      </c>
      <c r="O1379" s="25"/>
      <c r="P1379" s="25" t="s">
        <v>26952</v>
      </c>
    </row>
    <row r="1380" spans="1:16" ht="15">
      <c r="A1380" s="25" t="s">
        <v>26953</v>
      </c>
      <c r="B1380" s="25" t="s">
        <v>26953</v>
      </c>
      <c r="C1380"/>
      <c r="D1380" s="25" t="s">
        <v>7261</v>
      </c>
      <c r="E1380" s="25"/>
      <c r="F1380" s="25" t="s">
        <v>7288</v>
      </c>
      <c r="G1380" s="25" t="s">
        <v>24057</v>
      </c>
      <c r="H1380" s="25" t="s">
        <v>8443</v>
      </c>
      <c r="I1380" s="25" t="s">
        <v>24190</v>
      </c>
      <c r="J1380" s="19">
        <v>44677</v>
      </c>
      <c r="K1380" s="19"/>
      <c r="L1380" s="54">
        <v>48640</v>
      </c>
      <c r="M1380" s="25" t="s">
        <v>7230</v>
      </c>
      <c r="N1380" s="25" t="s">
        <v>24060</v>
      </c>
      <c r="O1380" s="25"/>
      <c r="P1380" s="25" t="s">
        <v>26954</v>
      </c>
    </row>
    <row r="1381" spans="1:16" ht="15">
      <c r="A1381" s="25" t="s">
        <v>26955</v>
      </c>
      <c r="B1381" s="25" t="s">
        <v>26955</v>
      </c>
      <c r="C1381"/>
      <c r="D1381" s="25" t="s">
        <v>7252</v>
      </c>
      <c r="E1381" s="25"/>
      <c r="F1381" s="25" t="s">
        <v>7288</v>
      </c>
      <c r="G1381" s="25" t="s">
        <v>24057</v>
      </c>
      <c r="H1381" s="25" t="s">
        <v>9118</v>
      </c>
      <c r="I1381" s="25" t="s">
        <v>24150</v>
      </c>
      <c r="J1381" s="19">
        <v>44677</v>
      </c>
      <c r="K1381" s="19"/>
      <c r="L1381" s="54">
        <v>5269.28</v>
      </c>
      <c r="M1381" s="25" t="s">
        <v>7230</v>
      </c>
      <c r="N1381" s="25" t="s">
        <v>24060</v>
      </c>
      <c r="O1381" s="25"/>
      <c r="P1381" s="25" t="s">
        <v>26956</v>
      </c>
    </row>
    <row r="1382" spans="1:16" ht="15">
      <c r="A1382" s="25" t="s">
        <v>26957</v>
      </c>
      <c r="B1382" s="25" t="s">
        <v>26957</v>
      </c>
      <c r="C1382"/>
      <c r="D1382" s="25" t="s">
        <v>7252</v>
      </c>
      <c r="E1382" s="25"/>
      <c r="F1382" s="25" t="s">
        <v>7288</v>
      </c>
      <c r="G1382" s="25" t="s">
        <v>24057</v>
      </c>
      <c r="H1382" s="25" t="s">
        <v>11209</v>
      </c>
      <c r="I1382" s="25" t="s">
        <v>24075</v>
      </c>
      <c r="J1382" s="19">
        <v>44677</v>
      </c>
      <c r="K1382" s="19"/>
      <c r="L1382" s="54">
        <v>2560</v>
      </c>
      <c r="M1382" s="25" t="s">
        <v>7230</v>
      </c>
      <c r="N1382" s="25" t="s">
        <v>24060</v>
      </c>
      <c r="O1382" s="25"/>
      <c r="P1382" s="25" t="s">
        <v>26958</v>
      </c>
    </row>
    <row r="1383" spans="1:16" ht="15">
      <c r="A1383" s="25" t="s">
        <v>26959</v>
      </c>
      <c r="B1383" s="25" t="s">
        <v>26959</v>
      </c>
      <c r="C1383"/>
      <c r="D1383" s="25" t="s">
        <v>7252</v>
      </c>
      <c r="E1383" s="25"/>
      <c r="F1383" s="25" t="s">
        <v>7288</v>
      </c>
      <c r="G1383" s="25" t="s">
        <v>24057</v>
      </c>
      <c r="H1383" s="25" t="s">
        <v>11209</v>
      </c>
      <c r="I1383" s="25" t="s">
        <v>24075</v>
      </c>
      <c r="J1383" s="19">
        <v>44677</v>
      </c>
      <c r="K1383" s="19"/>
      <c r="L1383" s="54">
        <v>2687.05</v>
      </c>
      <c r="M1383" s="25" t="s">
        <v>7230</v>
      </c>
      <c r="N1383" s="25" t="s">
        <v>24060</v>
      </c>
      <c r="O1383" s="25"/>
      <c r="P1383" s="25" t="s">
        <v>26960</v>
      </c>
    </row>
    <row r="1384" spans="1:16" ht="15">
      <c r="A1384" s="25" t="s">
        <v>26961</v>
      </c>
      <c r="B1384" s="25" t="s">
        <v>26961</v>
      </c>
      <c r="C1384"/>
      <c r="D1384" s="25" t="s">
        <v>7252</v>
      </c>
      <c r="E1384" s="25"/>
      <c r="F1384" s="25" t="s">
        <v>7288</v>
      </c>
      <c r="G1384" s="25" t="s">
        <v>24057</v>
      </c>
      <c r="H1384" s="25" t="s">
        <v>11209</v>
      </c>
      <c r="I1384" s="25" t="s">
        <v>24075</v>
      </c>
      <c r="J1384" s="19">
        <v>44677</v>
      </c>
      <c r="K1384" s="19"/>
      <c r="L1384" s="54">
        <v>1370</v>
      </c>
      <c r="M1384" s="25" t="s">
        <v>7230</v>
      </c>
      <c r="N1384" s="25" t="s">
        <v>24060</v>
      </c>
      <c r="O1384" s="25"/>
      <c r="P1384" s="25" t="s">
        <v>26962</v>
      </c>
    </row>
    <row r="1385" spans="1:16" ht="15">
      <c r="A1385" s="25" t="s">
        <v>26963</v>
      </c>
      <c r="B1385" s="25" t="s">
        <v>26963</v>
      </c>
      <c r="C1385"/>
      <c r="D1385" s="25" t="s">
        <v>7252</v>
      </c>
      <c r="E1385" s="25"/>
      <c r="F1385" s="25" t="s">
        <v>7288</v>
      </c>
      <c r="G1385" s="25" t="s">
        <v>24057</v>
      </c>
      <c r="H1385" s="25" t="s">
        <v>11209</v>
      </c>
      <c r="I1385" s="25" t="s">
        <v>24075</v>
      </c>
      <c r="J1385" s="19">
        <v>44677</v>
      </c>
      <c r="K1385" s="19"/>
      <c r="L1385" s="54">
        <v>1475</v>
      </c>
      <c r="M1385" s="25" t="s">
        <v>7230</v>
      </c>
      <c r="N1385" s="25" t="s">
        <v>24060</v>
      </c>
      <c r="O1385" s="25"/>
      <c r="P1385" s="25" t="s">
        <v>26964</v>
      </c>
    </row>
    <row r="1386" spans="1:16" ht="15">
      <c r="A1386" s="25" t="s">
        <v>26965</v>
      </c>
      <c r="B1386" s="25" t="s">
        <v>26965</v>
      </c>
      <c r="C1386"/>
      <c r="D1386" s="25" t="s">
        <v>7252</v>
      </c>
      <c r="E1386" s="25"/>
      <c r="F1386" s="25" t="s">
        <v>7288</v>
      </c>
      <c r="G1386" s="25" t="s">
        <v>24057</v>
      </c>
      <c r="H1386" s="25" t="s">
        <v>9118</v>
      </c>
      <c r="I1386" s="25" t="s">
        <v>24150</v>
      </c>
      <c r="J1386" s="19">
        <v>44677</v>
      </c>
      <c r="K1386" s="19"/>
      <c r="L1386" s="54">
        <v>3189.05</v>
      </c>
      <c r="M1386" s="25" t="s">
        <v>7230</v>
      </c>
      <c r="N1386" s="25" t="s">
        <v>24060</v>
      </c>
      <c r="O1386" s="25"/>
      <c r="P1386" s="25" t="s">
        <v>26966</v>
      </c>
    </row>
    <row r="1387" spans="1:16" ht="15">
      <c r="A1387" s="25" t="s">
        <v>26967</v>
      </c>
      <c r="B1387" s="25" t="s">
        <v>26967</v>
      </c>
      <c r="C1387"/>
      <c r="D1387" s="25" t="s">
        <v>7252</v>
      </c>
      <c r="E1387" s="25"/>
      <c r="F1387" s="25" t="s">
        <v>7288</v>
      </c>
      <c r="G1387" s="25" t="s">
        <v>24057</v>
      </c>
      <c r="H1387" s="25" t="s">
        <v>11209</v>
      </c>
      <c r="I1387" s="25" t="s">
        <v>24075</v>
      </c>
      <c r="J1387" s="19">
        <v>44677</v>
      </c>
      <c r="K1387" s="19"/>
      <c r="L1387" s="54">
        <v>1250</v>
      </c>
      <c r="M1387" s="25" t="s">
        <v>7230</v>
      </c>
      <c r="N1387" s="25" t="s">
        <v>24060</v>
      </c>
      <c r="O1387" s="25"/>
      <c r="P1387" s="25" t="s">
        <v>26968</v>
      </c>
    </row>
    <row r="1388" spans="1:16" ht="15">
      <c r="A1388" s="25" t="s">
        <v>26969</v>
      </c>
      <c r="B1388" s="25" t="s">
        <v>26969</v>
      </c>
      <c r="C1388"/>
      <c r="D1388" s="25" t="s">
        <v>7313</v>
      </c>
      <c r="E1388" s="25"/>
      <c r="F1388" s="25" t="s">
        <v>7288</v>
      </c>
      <c r="G1388" s="25" t="s">
        <v>24057</v>
      </c>
      <c r="H1388" s="25" t="s">
        <v>7500</v>
      </c>
      <c r="I1388" s="25" t="s">
        <v>25593</v>
      </c>
      <c r="J1388" s="19">
        <v>44677</v>
      </c>
      <c r="K1388" s="19"/>
      <c r="L1388" s="54">
        <v>950</v>
      </c>
      <c r="M1388" s="25" t="s">
        <v>7230</v>
      </c>
      <c r="N1388" s="25" t="s">
        <v>24060</v>
      </c>
      <c r="O1388" s="25"/>
      <c r="P1388" s="25" t="s">
        <v>26970</v>
      </c>
    </row>
    <row r="1389" spans="1:16" ht="15">
      <c r="A1389" s="25" t="s">
        <v>26971</v>
      </c>
      <c r="B1389" s="25" t="s">
        <v>26971</v>
      </c>
      <c r="C1389"/>
      <c r="D1389" s="25" t="s">
        <v>7313</v>
      </c>
      <c r="E1389" s="25"/>
      <c r="F1389" s="25" t="s">
        <v>7288</v>
      </c>
      <c r="G1389" s="25" t="s">
        <v>24057</v>
      </c>
      <c r="H1389" s="25" t="s">
        <v>7500</v>
      </c>
      <c r="I1389" s="25" t="s">
        <v>24205</v>
      </c>
      <c r="J1389" s="19">
        <v>44677</v>
      </c>
      <c r="K1389" s="19"/>
      <c r="L1389" s="54">
        <v>4720</v>
      </c>
      <c r="M1389" s="25" t="s">
        <v>7230</v>
      </c>
      <c r="N1389" s="25" t="s">
        <v>24060</v>
      </c>
      <c r="O1389" s="25"/>
      <c r="P1389" s="25" t="s">
        <v>26972</v>
      </c>
    </row>
    <row r="1390" spans="1:16" ht="15">
      <c r="A1390" s="25" t="s">
        <v>26973</v>
      </c>
      <c r="B1390" s="25" t="s">
        <v>26973</v>
      </c>
      <c r="C1390"/>
      <c r="D1390" s="25" t="s">
        <v>7261</v>
      </c>
      <c r="E1390" s="25"/>
      <c r="F1390" s="25" t="s">
        <v>7288</v>
      </c>
      <c r="G1390" s="25" t="s">
        <v>24057</v>
      </c>
      <c r="H1390" s="25" t="s">
        <v>9391</v>
      </c>
      <c r="I1390" s="25" t="s">
        <v>24224</v>
      </c>
      <c r="J1390" s="19">
        <v>44677</v>
      </c>
      <c r="K1390" s="19"/>
      <c r="L1390" s="54">
        <v>6698.53</v>
      </c>
      <c r="M1390" s="25" t="s">
        <v>7230</v>
      </c>
      <c r="N1390" s="25" t="s">
        <v>24060</v>
      </c>
      <c r="O1390" s="25"/>
      <c r="P1390" s="25" t="s">
        <v>26974</v>
      </c>
    </row>
    <row r="1391" spans="1:16" ht="15">
      <c r="A1391" s="25" t="s">
        <v>26975</v>
      </c>
      <c r="B1391" s="25" t="s">
        <v>26975</v>
      </c>
      <c r="C1391"/>
      <c r="D1391" s="25" t="s">
        <v>7252</v>
      </c>
      <c r="E1391" s="25"/>
      <c r="F1391" s="25" t="s">
        <v>7288</v>
      </c>
      <c r="G1391" s="25" t="s">
        <v>24057</v>
      </c>
      <c r="H1391" s="25" t="s">
        <v>9118</v>
      </c>
      <c r="I1391" s="25" t="s">
        <v>24150</v>
      </c>
      <c r="J1391" s="19">
        <v>44677</v>
      </c>
      <c r="K1391" s="19"/>
      <c r="L1391" s="54">
        <v>9364.2999999999993</v>
      </c>
      <c r="M1391" s="25" t="s">
        <v>7230</v>
      </c>
      <c r="N1391" s="25" t="s">
        <v>24060</v>
      </c>
      <c r="O1391" s="25"/>
      <c r="P1391" s="25" t="s">
        <v>26976</v>
      </c>
    </row>
    <row r="1392" spans="1:16" ht="15">
      <c r="A1392" s="25" t="s">
        <v>26977</v>
      </c>
      <c r="B1392" s="25" t="s">
        <v>26977</v>
      </c>
      <c r="C1392"/>
      <c r="D1392" s="25" t="s">
        <v>12393</v>
      </c>
      <c r="E1392" s="25"/>
      <c r="F1392" s="25" t="s">
        <v>7288</v>
      </c>
      <c r="G1392" s="25" t="s">
        <v>24057</v>
      </c>
      <c r="H1392" s="25" t="s">
        <v>7500</v>
      </c>
      <c r="I1392" s="25" t="s">
        <v>26978</v>
      </c>
      <c r="J1392" s="19">
        <v>44677</v>
      </c>
      <c r="K1392" s="19"/>
      <c r="L1392" s="54">
        <v>15847</v>
      </c>
      <c r="M1392" s="25" t="s">
        <v>7230</v>
      </c>
      <c r="N1392" s="25" t="s">
        <v>24060</v>
      </c>
      <c r="O1392" s="25"/>
      <c r="P1392" s="25" t="s">
        <v>26979</v>
      </c>
    </row>
    <row r="1393" spans="1:16" ht="15">
      <c r="A1393" s="25" t="s">
        <v>26980</v>
      </c>
      <c r="B1393" s="25" t="s">
        <v>26980</v>
      </c>
      <c r="C1393"/>
      <c r="D1393" s="25" t="s">
        <v>7252</v>
      </c>
      <c r="E1393" s="25"/>
      <c r="F1393" s="25" t="s">
        <v>7288</v>
      </c>
      <c r="G1393" s="25" t="s">
        <v>24057</v>
      </c>
      <c r="H1393" s="25" t="s">
        <v>9118</v>
      </c>
      <c r="I1393" s="25" t="s">
        <v>24150</v>
      </c>
      <c r="J1393" s="19">
        <v>44677</v>
      </c>
      <c r="K1393" s="19"/>
      <c r="L1393" s="54">
        <v>12541.95</v>
      </c>
      <c r="M1393" s="25" t="s">
        <v>7230</v>
      </c>
      <c r="N1393" s="25" t="s">
        <v>24060</v>
      </c>
      <c r="O1393" s="25"/>
      <c r="P1393" s="25" t="s">
        <v>26981</v>
      </c>
    </row>
    <row r="1394" spans="1:16" ht="15">
      <c r="A1394" s="25" t="s">
        <v>26982</v>
      </c>
      <c r="B1394" s="25" t="s">
        <v>26982</v>
      </c>
      <c r="C1394"/>
      <c r="D1394" s="25" t="s">
        <v>7261</v>
      </c>
      <c r="E1394" s="25"/>
      <c r="F1394" s="25" t="s">
        <v>7288</v>
      </c>
      <c r="G1394" s="25" t="s">
        <v>24057</v>
      </c>
      <c r="H1394" s="25" t="s">
        <v>10739</v>
      </c>
      <c r="I1394" s="25" t="s">
        <v>24454</v>
      </c>
      <c r="J1394" s="19">
        <v>44677</v>
      </c>
      <c r="K1394" s="19"/>
      <c r="L1394" s="54">
        <v>8193.48</v>
      </c>
      <c r="M1394" s="25" t="s">
        <v>7230</v>
      </c>
      <c r="N1394" s="25" t="s">
        <v>24060</v>
      </c>
      <c r="O1394" s="25"/>
      <c r="P1394" s="25" t="s">
        <v>26983</v>
      </c>
    </row>
    <row r="1395" spans="1:16" ht="15">
      <c r="A1395" s="25" t="s">
        <v>26984</v>
      </c>
      <c r="B1395" s="25" t="s">
        <v>26984</v>
      </c>
      <c r="C1395"/>
      <c r="D1395" s="25" t="s">
        <v>7252</v>
      </c>
      <c r="E1395" s="25"/>
      <c r="F1395" s="25" t="s">
        <v>7288</v>
      </c>
      <c r="G1395" s="25" t="s">
        <v>24057</v>
      </c>
      <c r="H1395" s="25" t="s">
        <v>8553</v>
      </c>
      <c r="I1395" s="25" t="s">
        <v>24070</v>
      </c>
      <c r="J1395" s="19">
        <v>44677</v>
      </c>
      <c r="K1395" s="19"/>
      <c r="L1395" s="54">
        <v>17016.689999999999</v>
      </c>
      <c r="M1395" s="25" t="s">
        <v>7230</v>
      </c>
      <c r="N1395" s="25" t="s">
        <v>24060</v>
      </c>
      <c r="O1395" s="25"/>
      <c r="P1395" s="25" t="s">
        <v>26985</v>
      </c>
    </row>
    <row r="1396" spans="1:16" ht="15">
      <c r="A1396" s="25" t="s">
        <v>26986</v>
      </c>
      <c r="B1396" s="25" t="s">
        <v>26986</v>
      </c>
      <c r="C1396"/>
      <c r="D1396" s="25" t="s">
        <v>7425</v>
      </c>
      <c r="E1396" s="25"/>
      <c r="F1396" s="25" t="s">
        <v>7288</v>
      </c>
      <c r="G1396" s="25" t="s">
        <v>24057</v>
      </c>
      <c r="H1396" s="25" t="s">
        <v>10329</v>
      </c>
      <c r="I1396" s="25" t="s">
        <v>26361</v>
      </c>
      <c r="J1396" s="19">
        <v>44677</v>
      </c>
      <c r="K1396" s="19"/>
      <c r="L1396" s="54">
        <v>18319.39</v>
      </c>
      <c r="M1396" s="25" t="s">
        <v>7230</v>
      </c>
      <c r="N1396" s="25" t="s">
        <v>24060</v>
      </c>
      <c r="O1396" s="25"/>
      <c r="P1396" s="25" t="s">
        <v>26987</v>
      </c>
    </row>
    <row r="1397" spans="1:16" ht="15">
      <c r="A1397" s="25" t="s">
        <v>26988</v>
      </c>
      <c r="B1397" s="25" t="s">
        <v>26988</v>
      </c>
      <c r="C1397"/>
      <c r="D1397" s="25" t="s">
        <v>7261</v>
      </c>
      <c r="E1397" s="25"/>
      <c r="F1397" s="25" t="s">
        <v>7288</v>
      </c>
      <c r="G1397" s="25" t="s">
        <v>24057</v>
      </c>
      <c r="H1397" s="25" t="s">
        <v>7543</v>
      </c>
      <c r="I1397" s="25" t="s">
        <v>24896</v>
      </c>
      <c r="J1397" s="19">
        <v>44677</v>
      </c>
      <c r="K1397" s="19"/>
      <c r="L1397" s="54">
        <v>2707.8</v>
      </c>
      <c r="M1397" s="25" t="s">
        <v>7230</v>
      </c>
      <c r="N1397" s="25" t="s">
        <v>24060</v>
      </c>
      <c r="O1397" s="25"/>
      <c r="P1397" s="25" t="s">
        <v>26989</v>
      </c>
    </row>
    <row r="1398" spans="1:16" ht="15">
      <c r="A1398" s="25" t="s">
        <v>26990</v>
      </c>
      <c r="B1398" s="25" t="s">
        <v>26990</v>
      </c>
      <c r="C1398"/>
      <c r="D1398" s="25" t="s">
        <v>7478</v>
      </c>
      <c r="E1398" s="25"/>
      <c r="F1398" s="25" t="s">
        <v>7288</v>
      </c>
      <c r="G1398" s="25" t="s">
        <v>24057</v>
      </c>
      <c r="H1398" s="25" t="s">
        <v>7492</v>
      </c>
      <c r="I1398" s="25" t="s">
        <v>24287</v>
      </c>
      <c r="J1398" s="19">
        <v>44677</v>
      </c>
      <c r="K1398" s="19"/>
      <c r="L1398" s="54">
        <v>184543</v>
      </c>
      <c r="M1398" s="25" t="s">
        <v>7230</v>
      </c>
      <c r="N1398" s="25" t="s">
        <v>24060</v>
      </c>
      <c r="O1398" s="25"/>
      <c r="P1398" s="25" t="s">
        <v>26991</v>
      </c>
    </row>
    <row r="1399" spans="1:16" ht="15">
      <c r="A1399" s="25" t="s">
        <v>26992</v>
      </c>
      <c r="B1399" s="25" t="s">
        <v>26992</v>
      </c>
      <c r="C1399"/>
      <c r="D1399" s="25" t="s">
        <v>7252</v>
      </c>
      <c r="E1399" s="25"/>
      <c r="F1399" s="25" t="s">
        <v>7288</v>
      </c>
      <c r="G1399" s="25" t="s">
        <v>24057</v>
      </c>
      <c r="H1399" s="25" t="s">
        <v>7548</v>
      </c>
      <c r="I1399" s="25" t="s">
        <v>24122</v>
      </c>
      <c r="J1399" s="19">
        <v>44677</v>
      </c>
      <c r="K1399" s="19"/>
      <c r="L1399" s="54">
        <v>6585.5</v>
      </c>
      <c r="M1399" s="25" t="s">
        <v>7230</v>
      </c>
      <c r="N1399" s="25" t="s">
        <v>24060</v>
      </c>
      <c r="O1399" s="25"/>
      <c r="P1399" s="25" t="s">
        <v>26993</v>
      </c>
    </row>
    <row r="1400" spans="1:16" ht="15">
      <c r="A1400" s="25" t="s">
        <v>26994</v>
      </c>
      <c r="B1400" s="25" t="s">
        <v>26994</v>
      </c>
      <c r="C1400"/>
      <c r="D1400" s="25" t="s">
        <v>8451</v>
      </c>
      <c r="E1400" s="25"/>
      <c r="F1400" s="25" t="s">
        <v>7288</v>
      </c>
      <c r="G1400" s="25" t="s">
        <v>24057</v>
      </c>
      <c r="H1400" s="25" t="s">
        <v>8110</v>
      </c>
      <c r="I1400" s="25" t="s">
        <v>24205</v>
      </c>
      <c r="J1400" s="19">
        <v>44677</v>
      </c>
      <c r="K1400" s="19"/>
      <c r="L1400" s="54">
        <v>40592.339999999997</v>
      </c>
      <c r="M1400" s="25" t="s">
        <v>7230</v>
      </c>
      <c r="N1400" s="25" t="s">
        <v>24060</v>
      </c>
      <c r="O1400" s="25"/>
      <c r="P1400" s="25" t="s">
        <v>26995</v>
      </c>
    </row>
    <row r="1401" spans="1:16" ht="15">
      <c r="A1401" s="25" t="s">
        <v>26996</v>
      </c>
      <c r="B1401" s="25" t="s">
        <v>26996</v>
      </c>
      <c r="C1401"/>
      <c r="D1401" s="25" t="s">
        <v>7261</v>
      </c>
      <c r="E1401" s="25"/>
      <c r="F1401" s="25" t="s">
        <v>7288</v>
      </c>
      <c r="G1401" s="25" t="s">
        <v>24057</v>
      </c>
      <c r="H1401" s="25" t="s">
        <v>7481</v>
      </c>
      <c r="I1401" s="25" t="s">
        <v>24070</v>
      </c>
      <c r="J1401" s="19">
        <v>44677</v>
      </c>
      <c r="K1401" s="19"/>
      <c r="L1401" s="54">
        <v>6570.66</v>
      </c>
      <c r="M1401" s="25" t="s">
        <v>7230</v>
      </c>
      <c r="N1401" s="25" t="s">
        <v>24060</v>
      </c>
      <c r="O1401" s="25"/>
      <c r="P1401" s="25"/>
    </row>
    <row r="1402" spans="1:16" ht="15">
      <c r="A1402" s="25" t="s">
        <v>26997</v>
      </c>
      <c r="B1402" s="25" t="s">
        <v>26997</v>
      </c>
      <c r="C1402"/>
      <c r="D1402" s="25" t="s">
        <v>7269</v>
      </c>
      <c r="E1402" s="25"/>
      <c r="F1402" s="25" t="s">
        <v>7288</v>
      </c>
      <c r="G1402" s="25" t="s">
        <v>24057</v>
      </c>
      <c r="H1402" s="25" t="s">
        <v>12065</v>
      </c>
      <c r="I1402" s="25" t="s">
        <v>26998</v>
      </c>
      <c r="J1402" s="19">
        <v>44678</v>
      </c>
      <c r="K1402" s="19"/>
      <c r="L1402" s="54">
        <v>46465.25</v>
      </c>
      <c r="M1402" s="25" t="s">
        <v>7230</v>
      </c>
      <c r="N1402" s="25" t="s">
        <v>24060</v>
      </c>
      <c r="O1402" s="25"/>
      <c r="P1402" s="25" t="s">
        <v>26999</v>
      </c>
    </row>
    <row r="1403" spans="1:16" ht="15">
      <c r="A1403" s="25" t="s">
        <v>27000</v>
      </c>
      <c r="B1403" s="25" t="s">
        <v>27000</v>
      </c>
      <c r="C1403"/>
      <c r="D1403" s="25" t="s">
        <v>7269</v>
      </c>
      <c r="E1403" s="25"/>
      <c r="F1403" s="25" t="s">
        <v>7288</v>
      </c>
      <c r="G1403" s="25" t="s">
        <v>24057</v>
      </c>
      <c r="H1403" s="25" t="s">
        <v>7492</v>
      </c>
      <c r="I1403" s="25" t="s">
        <v>27001</v>
      </c>
      <c r="J1403" s="19">
        <v>44678</v>
      </c>
      <c r="K1403" s="19"/>
      <c r="L1403" s="54">
        <v>2874</v>
      </c>
      <c r="M1403" s="25" t="s">
        <v>7230</v>
      </c>
      <c r="N1403" s="25" t="s">
        <v>24060</v>
      </c>
      <c r="O1403" s="25"/>
      <c r="P1403" s="25" t="s">
        <v>27002</v>
      </c>
    </row>
    <row r="1404" spans="1:16" ht="15">
      <c r="A1404" s="25" t="s">
        <v>27003</v>
      </c>
      <c r="B1404" s="25" t="s">
        <v>27003</v>
      </c>
      <c r="C1404"/>
      <c r="D1404" s="25" t="s">
        <v>7252</v>
      </c>
      <c r="E1404" s="25"/>
      <c r="F1404" s="25" t="s">
        <v>7288</v>
      </c>
      <c r="G1404" s="25" t="s">
        <v>24057</v>
      </c>
      <c r="H1404" s="25" t="s">
        <v>9607</v>
      </c>
      <c r="I1404" s="25" t="s">
        <v>27004</v>
      </c>
      <c r="J1404" s="19">
        <v>44678</v>
      </c>
      <c r="K1404" s="19"/>
      <c r="L1404" s="54">
        <v>2900</v>
      </c>
      <c r="M1404" s="25" t="s">
        <v>7230</v>
      </c>
      <c r="N1404" s="25" t="s">
        <v>24060</v>
      </c>
      <c r="O1404" s="25"/>
      <c r="P1404" s="25" t="s">
        <v>27005</v>
      </c>
    </row>
    <row r="1405" spans="1:16" ht="15">
      <c r="A1405" s="25" t="s">
        <v>27006</v>
      </c>
      <c r="B1405" s="25" t="s">
        <v>27006</v>
      </c>
      <c r="C1405"/>
      <c r="D1405" s="25" t="s">
        <v>7252</v>
      </c>
      <c r="E1405" s="25"/>
      <c r="F1405" s="25" t="s">
        <v>7288</v>
      </c>
      <c r="G1405" s="25" t="s">
        <v>24057</v>
      </c>
      <c r="H1405" s="25" t="s">
        <v>9118</v>
      </c>
      <c r="I1405" s="25" t="s">
        <v>24150</v>
      </c>
      <c r="J1405" s="19">
        <v>44678</v>
      </c>
      <c r="K1405" s="19"/>
      <c r="L1405" s="54">
        <v>7340.5</v>
      </c>
      <c r="M1405" s="25" t="s">
        <v>7230</v>
      </c>
      <c r="N1405" s="25" t="s">
        <v>24060</v>
      </c>
      <c r="O1405" s="25"/>
      <c r="P1405" s="25" t="s">
        <v>27007</v>
      </c>
    </row>
    <row r="1406" spans="1:16" ht="15">
      <c r="A1406" s="25" t="s">
        <v>27008</v>
      </c>
      <c r="B1406" s="25" t="s">
        <v>27008</v>
      </c>
      <c r="C1406"/>
      <c r="D1406" s="25" t="s">
        <v>7269</v>
      </c>
      <c r="E1406" s="25"/>
      <c r="F1406" s="25" t="s">
        <v>7288</v>
      </c>
      <c r="G1406" s="25" t="s">
        <v>24057</v>
      </c>
      <c r="H1406" s="25" t="s">
        <v>8591</v>
      </c>
      <c r="I1406" s="25" t="s">
        <v>24740</v>
      </c>
      <c r="J1406" s="19">
        <v>44679</v>
      </c>
      <c r="K1406" s="19"/>
      <c r="L1406" s="54">
        <v>355</v>
      </c>
      <c r="M1406" s="25" t="s">
        <v>7230</v>
      </c>
      <c r="N1406" s="25" t="s">
        <v>24060</v>
      </c>
      <c r="O1406" s="25"/>
      <c r="P1406" s="25" t="s">
        <v>27009</v>
      </c>
    </row>
    <row r="1407" spans="1:16" ht="15">
      <c r="A1407" s="25" t="s">
        <v>27010</v>
      </c>
      <c r="B1407" s="25" t="s">
        <v>27010</v>
      </c>
      <c r="C1407"/>
      <c r="D1407" s="25" t="s">
        <v>7425</v>
      </c>
      <c r="E1407" s="25"/>
      <c r="F1407" s="25" t="s">
        <v>7288</v>
      </c>
      <c r="G1407" s="25" t="s">
        <v>24057</v>
      </c>
      <c r="H1407" s="25" t="s">
        <v>8591</v>
      </c>
      <c r="I1407" s="25" t="s">
        <v>24740</v>
      </c>
      <c r="J1407" s="19">
        <v>44679</v>
      </c>
      <c r="K1407" s="19"/>
      <c r="L1407" s="54">
        <v>365</v>
      </c>
      <c r="M1407" s="25" t="s">
        <v>7230</v>
      </c>
      <c r="N1407" s="25" t="s">
        <v>24060</v>
      </c>
      <c r="O1407" s="25"/>
      <c r="P1407" s="25" t="s">
        <v>27011</v>
      </c>
    </row>
    <row r="1408" spans="1:16" ht="15">
      <c r="A1408" s="25" t="s">
        <v>27012</v>
      </c>
      <c r="B1408" s="25" t="s">
        <v>27012</v>
      </c>
      <c r="C1408"/>
      <c r="D1408" s="25" t="s">
        <v>7269</v>
      </c>
      <c r="E1408" s="25"/>
      <c r="F1408" s="25" t="s">
        <v>7288</v>
      </c>
      <c r="G1408" s="25" t="s">
        <v>24057</v>
      </c>
      <c r="H1408" s="25" t="s">
        <v>10628</v>
      </c>
      <c r="I1408" s="25" t="s">
        <v>27013</v>
      </c>
      <c r="J1408" s="19">
        <v>44679</v>
      </c>
      <c r="K1408" s="19"/>
      <c r="L1408" s="54">
        <v>20000</v>
      </c>
      <c r="M1408" s="25" t="s">
        <v>7230</v>
      </c>
      <c r="N1408" s="25" t="s">
        <v>24060</v>
      </c>
      <c r="O1408" s="25"/>
      <c r="P1408" s="25" t="s">
        <v>27014</v>
      </c>
    </row>
    <row r="1409" spans="1:16" ht="15">
      <c r="A1409" s="25" t="s">
        <v>27015</v>
      </c>
      <c r="B1409" s="25" t="s">
        <v>27015</v>
      </c>
      <c r="C1409"/>
      <c r="D1409" s="25" t="s">
        <v>7269</v>
      </c>
      <c r="E1409" s="25"/>
      <c r="F1409" s="25" t="s">
        <v>7288</v>
      </c>
      <c r="G1409" s="25" t="s">
        <v>24057</v>
      </c>
      <c r="H1409" s="25" t="s">
        <v>7492</v>
      </c>
      <c r="I1409" s="25" t="s">
        <v>27016</v>
      </c>
      <c r="J1409" s="19">
        <v>44679</v>
      </c>
      <c r="K1409" s="19"/>
      <c r="L1409" s="54">
        <v>131057</v>
      </c>
      <c r="M1409" s="25" t="s">
        <v>7230</v>
      </c>
      <c r="N1409" s="25" t="s">
        <v>24060</v>
      </c>
      <c r="O1409" s="25"/>
      <c r="P1409" s="25" t="s">
        <v>27017</v>
      </c>
    </row>
    <row r="1410" spans="1:16" ht="15">
      <c r="A1410" s="25" t="s">
        <v>27018</v>
      </c>
      <c r="B1410" s="25" t="s">
        <v>27018</v>
      </c>
      <c r="C1410"/>
      <c r="D1410" s="25" t="s">
        <v>7313</v>
      </c>
      <c r="E1410" s="25"/>
      <c r="F1410" s="25" t="s">
        <v>7288</v>
      </c>
      <c r="G1410" s="25" t="s">
        <v>24057</v>
      </c>
      <c r="H1410" s="25" t="s">
        <v>8140</v>
      </c>
      <c r="I1410" s="25" t="s">
        <v>24153</v>
      </c>
      <c r="J1410" s="19">
        <v>44679</v>
      </c>
      <c r="K1410" s="19"/>
      <c r="L1410" s="54">
        <v>6040</v>
      </c>
      <c r="M1410" s="25" t="s">
        <v>7230</v>
      </c>
      <c r="N1410" s="25" t="s">
        <v>24060</v>
      </c>
      <c r="O1410" s="25"/>
      <c r="P1410" s="25" t="s">
        <v>27019</v>
      </c>
    </row>
    <row r="1411" spans="1:16" ht="15">
      <c r="A1411" s="25" t="s">
        <v>27020</v>
      </c>
      <c r="B1411" s="25" t="s">
        <v>27020</v>
      </c>
      <c r="C1411"/>
      <c r="D1411" s="25" t="s">
        <v>7425</v>
      </c>
      <c r="E1411" s="25"/>
      <c r="F1411" s="25" t="s">
        <v>7288</v>
      </c>
      <c r="G1411" s="25" t="s">
        <v>24057</v>
      </c>
      <c r="H1411" s="25" t="s">
        <v>8140</v>
      </c>
      <c r="I1411" s="25" t="s">
        <v>24438</v>
      </c>
      <c r="J1411" s="19">
        <v>44679</v>
      </c>
      <c r="K1411" s="19"/>
      <c r="L1411" s="54">
        <v>1863.77</v>
      </c>
      <c r="M1411" s="25" t="s">
        <v>7230</v>
      </c>
      <c r="N1411" s="25" t="s">
        <v>24060</v>
      </c>
      <c r="O1411" s="25"/>
      <c r="P1411" s="25" t="s">
        <v>27021</v>
      </c>
    </row>
    <row r="1412" spans="1:16" ht="15">
      <c r="A1412" s="25" t="s">
        <v>27022</v>
      </c>
      <c r="B1412" s="25" t="s">
        <v>27022</v>
      </c>
      <c r="C1412"/>
      <c r="D1412" s="25" t="s">
        <v>8451</v>
      </c>
      <c r="E1412" s="25"/>
      <c r="F1412" s="25" t="s">
        <v>7288</v>
      </c>
      <c r="G1412" s="25" t="s">
        <v>24057</v>
      </c>
      <c r="H1412" s="25" t="s">
        <v>8110</v>
      </c>
      <c r="I1412" s="25" t="s">
        <v>24205</v>
      </c>
      <c r="J1412" s="19">
        <v>44679</v>
      </c>
      <c r="K1412" s="19"/>
      <c r="L1412" s="54">
        <v>11697.63</v>
      </c>
      <c r="M1412" s="25" t="s">
        <v>7230</v>
      </c>
      <c r="N1412" s="25" t="s">
        <v>24060</v>
      </c>
      <c r="O1412" s="25"/>
      <c r="P1412" s="25" t="s">
        <v>27023</v>
      </c>
    </row>
    <row r="1413" spans="1:16" ht="15">
      <c r="A1413" s="25" t="s">
        <v>27024</v>
      </c>
      <c r="B1413" s="25" t="s">
        <v>27024</v>
      </c>
      <c r="C1413"/>
      <c r="D1413" s="25" t="s">
        <v>7261</v>
      </c>
      <c r="E1413" s="25"/>
      <c r="F1413" s="25" t="s">
        <v>7288</v>
      </c>
      <c r="G1413" s="25" t="s">
        <v>24057</v>
      </c>
      <c r="H1413" s="25" t="s">
        <v>8200</v>
      </c>
      <c r="I1413" s="25" t="s">
        <v>24075</v>
      </c>
      <c r="J1413" s="19">
        <v>44679</v>
      </c>
      <c r="K1413" s="19"/>
      <c r="L1413" s="54">
        <v>9837.7800000000007</v>
      </c>
      <c r="M1413" s="25" t="s">
        <v>7230</v>
      </c>
      <c r="N1413" s="25" t="s">
        <v>24060</v>
      </c>
      <c r="O1413" s="25"/>
      <c r="P1413" s="25" t="s">
        <v>27025</v>
      </c>
    </row>
    <row r="1414" spans="1:16" ht="15">
      <c r="A1414" s="25" t="s">
        <v>27026</v>
      </c>
      <c r="B1414" s="25" t="s">
        <v>27026</v>
      </c>
      <c r="C1414"/>
      <c r="D1414" s="25" t="s">
        <v>7261</v>
      </c>
      <c r="E1414" s="25"/>
      <c r="F1414" s="25" t="s">
        <v>7288</v>
      </c>
      <c r="G1414" s="25" t="s">
        <v>24057</v>
      </c>
      <c r="H1414" s="25" t="s">
        <v>7273</v>
      </c>
      <c r="I1414" s="25" t="s">
        <v>24841</v>
      </c>
      <c r="J1414" s="19">
        <v>44679</v>
      </c>
      <c r="K1414" s="19"/>
      <c r="L1414" s="54">
        <v>5750</v>
      </c>
      <c r="M1414" s="25" t="s">
        <v>7230</v>
      </c>
      <c r="N1414" s="25" t="s">
        <v>24060</v>
      </c>
      <c r="O1414" s="25"/>
      <c r="P1414" s="25" t="s">
        <v>27027</v>
      </c>
    </row>
    <row r="1415" spans="1:16" ht="15">
      <c r="A1415" s="25" t="s">
        <v>27028</v>
      </c>
      <c r="B1415" s="25" t="s">
        <v>27028</v>
      </c>
      <c r="C1415"/>
      <c r="D1415" s="25" t="s">
        <v>7261</v>
      </c>
      <c r="E1415" s="25"/>
      <c r="F1415" s="25" t="s">
        <v>7288</v>
      </c>
      <c r="G1415" s="25" t="s">
        <v>24057</v>
      </c>
      <c r="H1415" s="25" t="s">
        <v>7500</v>
      </c>
      <c r="I1415" s="25" t="s">
        <v>24301</v>
      </c>
      <c r="J1415" s="19">
        <v>44679</v>
      </c>
      <c r="K1415" s="19"/>
      <c r="L1415" s="54">
        <v>3450.76</v>
      </c>
      <c r="M1415" s="25" t="s">
        <v>7230</v>
      </c>
      <c r="N1415" s="25" t="s">
        <v>24060</v>
      </c>
      <c r="O1415" s="25"/>
      <c r="P1415" s="25" t="s">
        <v>27029</v>
      </c>
    </row>
    <row r="1416" spans="1:16" ht="15">
      <c r="A1416" s="25" t="s">
        <v>27030</v>
      </c>
      <c r="B1416" s="25" t="s">
        <v>27030</v>
      </c>
      <c r="C1416" s="22">
        <v>1</v>
      </c>
      <c r="D1416" s="25" t="s">
        <v>7261</v>
      </c>
      <c r="E1416" s="25"/>
      <c r="F1416" s="25" t="s">
        <v>7288</v>
      </c>
      <c r="G1416" s="25" t="s">
        <v>24057</v>
      </c>
      <c r="H1416" s="25" t="s">
        <v>8309</v>
      </c>
      <c r="I1416" s="25" t="s">
        <v>24082</v>
      </c>
      <c r="J1416" s="19">
        <v>44679</v>
      </c>
      <c r="K1416" s="19"/>
      <c r="L1416" s="54">
        <v>9256.49</v>
      </c>
      <c r="M1416" s="25" t="s">
        <v>7230</v>
      </c>
      <c r="N1416" s="25" t="s">
        <v>24060</v>
      </c>
      <c r="O1416" s="25"/>
      <c r="P1416" s="25" t="s">
        <v>27031</v>
      </c>
    </row>
    <row r="1417" spans="1:16" ht="15">
      <c r="A1417" s="25" t="s">
        <v>27032</v>
      </c>
      <c r="B1417" s="25" t="s">
        <v>27032</v>
      </c>
      <c r="C1417"/>
      <c r="D1417" s="25" t="s">
        <v>7261</v>
      </c>
      <c r="E1417" s="25"/>
      <c r="F1417" s="25" t="s">
        <v>7288</v>
      </c>
      <c r="G1417" s="25" t="s">
        <v>24057</v>
      </c>
      <c r="H1417" s="25" t="s">
        <v>8755</v>
      </c>
      <c r="I1417" s="25" t="s">
        <v>24082</v>
      </c>
      <c r="J1417" s="19">
        <v>44679</v>
      </c>
      <c r="K1417" s="19"/>
      <c r="L1417" s="54">
        <v>6727.16</v>
      </c>
      <c r="M1417" s="25" t="s">
        <v>7230</v>
      </c>
      <c r="N1417" s="25" t="s">
        <v>24060</v>
      </c>
      <c r="O1417" s="25"/>
      <c r="P1417" s="25" t="s">
        <v>27033</v>
      </c>
    </row>
    <row r="1418" spans="1:16" ht="15">
      <c r="A1418" s="25" t="s">
        <v>27034</v>
      </c>
      <c r="B1418" s="25" t="s">
        <v>27034</v>
      </c>
      <c r="C1418"/>
      <c r="D1418" s="25" t="s">
        <v>7252</v>
      </c>
      <c r="E1418" s="25"/>
      <c r="F1418" s="25" t="s">
        <v>7288</v>
      </c>
      <c r="G1418" s="25" t="s">
        <v>24057</v>
      </c>
      <c r="H1418" s="25" t="s">
        <v>11006</v>
      </c>
      <c r="I1418" s="25" t="s">
        <v>24070</v>
      </c>
      <c r="J1418" s="19">
        <v>44679</v>
      </c>
      <c r="K1418" s="19"/>
      <c r="L1418" s="54">
        <v>2909.32</v>
      </c>
      <c r="M1418" s="25" t="s">
        <v>7230</v>
      </c>
      <c r="N1418" s="25" t="s">
        <v>24060</v>
      </c>
      <c r="O1418" s="25"/>
      <c r="P1418" s="25" t="s">
        <v>27035</v>
      </c>
    </row>
    <row r="1419" spans="1:16" ht="15">
      <c r="A1419" s="25" t="s">
        <v>27036</v>
      </c>
      <c r="B1419" s="25" t="s">
        <v>27036</v>
      </c>
      <c r="C1419"/>
      <c r="D1419" s="25" t="s">
        <v>7252</v>
      </c>
      <c r="E1419" s="25"/>
      <c r="F1419" s="25" t="s">
        <v>7288</v>
      </c>
      <c r="G1419" s="25" t="s">
        <v>24057</v>
      </c>
      <c r="H1419" s="25" t="s">
        <v>11006</v>
      </c>
      <c r="I1419" s="25" t="s">
        <v>24070</v>
      </c>
      <c r="J1419" s="19">
        <v>44679</v>
      </c>
      <c r="K1419" s="19"/>
      <c r="L1419" s="54">
        <v>2865.32</v>
      </c>
      <c r="M1419" s="25" t="s">
        <v>7230</v>
      </c>
      <c r="N1419" s="25" t="s">
        <v>24060</v>
      </c>
      <c r="O1419" s="25"/>
      <c r="P1419" s="25" t="s">
        <v>27037</v>
      </c>
    </row>
    <row r="1420" spans="1:16" ht="15">
      <c r="A1420" s="25" t="s">
        <v>27038</v>
      </c>
      <c r="B1420" s="25" t="s">
        <v>27038</v>
      </c>
      <c r="C1420"/>
      <c r="D1420" s="25" t="s">
        <v>7261</v>
      </c>
      <c r="E1420" s="25"/>
      <c r="F1420" s="25" t="s">
        <v>7288</v>
      </c>
      <c r="G1420" s="25" t="s">
        <v>24057</v>
      </c>
      <c r="H1420" s="25" t="s">
        <v>12040</v>
      </c>
      <c r="I1420" s="25" t="s">
        <v>24558</v>
      </c>
      <c r="J1420" s="19">
        <v>44679</v>
      </c>
      <c r="K1420" s="19"/>
      <c r="L1420" s="54">
        <v>1275</v>
      </c>
      <c r="M1420" s="25" t="s">
        <v>7230</v>
      </c>
      <c r="N1420" s="25" t="s">
        <v>24060</v>
      </c>
      <c r="O1420" s="25"/>
      <c r="P1420" s="25" t="s">
        <v>27039</v>
      </c>
    </row>
    <row r="1421" spans="1:16" ht="15">
      <c r="A1421" s="25" t="s">
        <v>27040</v>
      </c>
      <c r="B1421" s="25" t="s">
        <v>27040</v>
      </c>
      <c r="C1421"/>
      <c r="D1421" s="25" t="s">
        <v>7261</v>
      </c>
      <c r="E1421" s="25"/>
      <c r="F1421" s="25" t="s">
        <v>7288</v>
      </c>
      <c r="G1421" s="25" t="s">
        <v>24057</v>
      </c>
      <c r="H1421" s="25" t="s">
        <v>7543</v>
      </c>
      <c r="I1421" s="25" t="s">
        <v>24896</v>
      </c>
      <c r="J1421" s="19">
        <v>44679</v>
      </c>
      <c r="K1421" s="19"/>
      <c r="L1421" s="54">
        <v>4762.8</v>
      </c>
      <c r="M1421" s="25" t="s">
        <v>7230</v>
      </c>
      <c r="N1421" s="25" t="s">
        <v>24060</v>
      </c>
      <c r="O1421" s="25"/>
      <c r="P1421" s="25" t="s">
        <v>27041</v>
      </c>
    </row>
    <row r="1422" spans="1:16" ht="15">
      <c r="A1422" s="25" t="s">
        <v>27042</v>
      </c>
      <c r="B1422" s="25" t="s">
        <v>27042</v>
      </c>
      <c r="C1422"/>
      <c r="D1422" s="25" t="s">
        <v>7261</v>
      </c>
      <c r="E1422" s="25"/>
      <c r="F1422" s="25" t="s">
        <v>7288</v>
      </c>
      <c r="G1422" s="25" t="s">
        <v>24057</v>
      </c>
      <c r="H1422" s="25" t="s">
        <v>8140</v>
      </c>
      <c r="I1422" s="25" t="s">
        <v>27043</v>
      </c>
      <c r="J1422" s="19">
        <v>44680</v>
      </c>
      <c r="K1422" s="19"/>
      <c r="L1422" s="54">
        <v>1699</v>
      </c>
      <c r="M1422" s="25" t="s">
        <v>7230</v>
      </c>
      <c r="N1422" s="25" t="s">
        <v>24060</v>
      </c>
      <c r="O1422" s="25"/>
      <c r="P1422" s="25" t="s">
        <v>27044</v>
      </c>
    </row>
    <row r="1423" spans="1:16" ht="15">
      <c r="A1423" s="25" t="s">
        <v>27045</v>
      </c>
      <c r="B1423" s="25" t="s">
        <v>27045</v>
      </c>
      <c r="C1423"/>
      <c r="D1423" s="25" t="s">
        <v>7313</v>
      </c>
      <c r="E1423" s="25"/>
      <c r="F1423" s="25" t="s">
        <v>7288</v>
      </c>
      <c r="G1423" s="25" t="s">
        <v>24057</v>
      </c>
      <c r="H1423" s="25" t="s">
        <v>7492</v>
      </c>
      <c r="I1423" s="25" t="s">
        <v>24205</v>
      </c>
      <c r="J1423" s="19">
        <v>44680</v>
      </c>
      <c r="K1423" s="19"/>
      <c r="L1423" s="54">
        <v>4256.47</v>
      </c>
      <c r="M1423" s="25" t="s">
        <v>7230</v>
      </c>
      <c r="N1423" s="25" t="s">
        <v>24060</v>
      </c>
      <c r="O1423" s="25"/>
      <c r="P1423" s="25" t="s">
        <v>27046</v>
      </c>
    </row>
    <row r="1424" spans="1:16" ht="15">
      <c r="A1424" s="25" t="s">
        <v>27047</v>
      </c>
      <c r="B1424" s="25" t="s">
        <v>27047</v>
      </c>
      <c r="C1424"/>
      <c r="D1424" s="25" t="s">
        <v>7313</v>
      </c>
      <c r="E1424" s="25"/>
      <c r="F1424" s="25" t="s">
        <v>7288</v>
      </c>
      <c r="G1424" s="25" t="s">
        <v>24057</v>
      </c>
      <c r="H1424" s="25" t="s">
        <v>7500</v>
      </c>
      <c r="I1424" s="25" t="s">
        <v>26864</v>
      </c>
      <c r="J1424" s="19">
        <v>44680</v>
      </c>
      <c r="K1424" s="19"/>
      <c r="L1424" s="54">
        <v>1877.69</v>
      </c>
      <c r="M1424" s="25" t="s">
        <v>7230</v>
      </c>
      <c r="N1424" s="25" t="s">
        <v>24060</v>
      </c>
      <c r="O1424" s="25"/>
      <c r="P1424" s="25"/>
    </row>
    <row r="1425" spans="1:16" ht="15">
      <c r="A1425" s="25" t="s">
        <v>27048</v>
      </c>
      <c r="B1425" s="25" t="s">
        <v>27048</v>
      </c>
      <c r="C1425"/>
      <c r="D1425" s="25" t="s">
        <v>7269</v>
      </c>
      <c r="E1425" s="25"/>
      <c r="F1425" s="25" t="s">
        <v>7288</v>
      </c>
      <c r="G1425" s="25" t="s">
        <v>24057</v>
      </c>
      <c r="H1425" s="25" t="s">
        <v>8140</v>
      </c>
      <c r="I1425" s="25" t="s">
        <v>27049</v>
      </c>
      <c r="J1425" s="19">
        <v>44680</v>
      </c>
      <c r="K1425" s="19"/>
      <c r="L1425" s="54">
        <v>11998.34</v>
      </c>
      <c r="M1425" s="25" t="s">
        <v>7230</v>
      </c>
      <c r="N1425" s="25" t="s">
        <v>24060</v>
      </c>
      <c r="O1425" s="25"/>
      <c r="P1425" s="25" t="s">
        <v>27050</v>
      </c>
    </row>
    <row r="1426" spans="1:16" ht="15">
      <c r="A1426" s="25" t="s">
        <v>27051</v>
      </c>
      <c r="B1426" s="25" t="s">
        <v>27051</v>
      </c>
      <c r="C1426"/>
      <c r="D1426" s="25" t="s">
        <v>7269</v>
      </c>
      <c r="E1426" s="25"/>
      <c r="F1426" s="25" t="s">
        <v>7288</v>
      </c>
      <c r="G1426" s="25" t="s">
        <v>24057</v>
      </c>
      <c r="H1426" s="25" t="s">
        <v>8140</v>
      </c>
      <c r="I1426" s="25" t="s">
        <v>24484</v>
      </c>
      <c r="J1426" s="19">
        <v>44680</v>
      </c>
      <c r="K1426" s="19"/>
      <c r="L1426" s="54">
        <v>5236.9799999999996</v>
      </c>
      <c r="M1426" s="25" t="s">
        <v>7230</v>
      </c>
      <c r="N1426" s="25" t="s">
        <v>24060</v>
      </c>
      <c r="O1426" s="25"/>
      <c r="P1426" s="25" t="s">
        <v>27052</v>
      </c>
    </row>
    <row r="1427" spans="1:16" ht="15">
      <c r="A1427" s="25" t="s">
        <v>27053</v>
      </c>
      <c r="B1427" s="25" t="s">
        <v>27053</v>
      </c>
      <c r="C1427"/>
      <c r="D1427" s="25" t="s">
        <v>7261</v>
      </c>
      <c r="E1427" s="25"/>
      <c r="F1427" s="25" t="s">
        <v>7288</v>
      </c>
      <c r="G1427" s="25" t="s">
        <v>24057</v>
      </c>
      <c r="H1427" s="25" t="s">
        <v>7500</v>
      </c>
      <c r="I1427" s="25" t="s">
        <v>24673</v>
      </c>
      <c r="J1427" s="19">
        <v>44680</v>
      </c>
      <c r="K1427" s="19"/>
      <c r="L1427" s="54">
        <v>1521.23</v>
      </c>
      <c r="M1427" s="25" t="s">
        <v>7230</v>
      </c>
      <c r="N1427" s="25" t="s">
        <v>24060</v>
      </c>
      <c r="O1427" s="25"/>
      <c r="P1427" s="25" t="s">
        <v>27054</v>
      </c>
    </row>
    <row r="1428" spans="1:16" ht="15">
      <c r="A1428" s="25" t="s">
        <v>27055</v>
      </c>
      <c r="B1428" s="25" t="s">
        <v>27055</v>
      </c>
      <c r="C1428"/>
      <c r="D1428" s="25" t="s">
        <v>7252</v>
      </c>
      <c r="E1428" s="25"/>
      <c r="F1428" s="25" t="s">
        <v>7288</v>
      </c>
      <c r="G1428" s="25" t="s">
        <v>24057</v>
      </c>
      <c r="H1428" s="25" t="s">
        <v>11209</v>
      </c>
      <c r="I1428" s="25" t="s">
        <v>24075</v>
      </c>
      <c r="J1428" s="19">
        <v>44680</v>
      </c>
      <c r="K1428" s="19"/>
      <c r="L1428" s="54">
        <v>1250</v>
      </c>
      <c r="M1428" s="25" t="s">
        <v>7230</v>
      </c>
      <c r="N1428" s="25" t="s">
        <v>24060</v>
      </c>
      <c r="O1428" s="25"/>
      <c r="P1428" s="25"/>
    </row>
    <row r="1429" spans="1:16" ht="15">
      <c r="A1429" s="25" t="s">
        <v>27056</v>
      </c>
      <c r="B1429" s="25" t="s">
        <v>27056</v>
      </c>
      <c r="C1429"/>
      <c r="D1429" s="25" t="s">
        <v>7252</v>
      </c>
      <c r="E1429" s="25"/>
      <c r="F1429" s="25" t="s">
        <v>7288</v>
      </c>
      <c r="G1429" s="25" t="s">
        <v>24057</v>
      </c>
      <c r="H1429" s="25" t="s">
        <v>8140</v>
      </c>
      <c r="I1429" s="25" t="s">
        <v>24367</v>
      </c>
      <c r="J1429" s="19">
        <v>44680</v>
      </c>
      <c r="K1429" s="19"/>
      <c r="L1429" s="54">
        <v>4498</v>
      </c>
      <c r="M1429" s="25" t="s">
        <v>7230</v>
      </c>
      <c r="N1429" s="25" t="s">
        <v>24060</v>
      </c>
      <c r="O1429" s="25"/>
      <c r="P1429" s="25" t="s">
        <v>27057</v>
      </c>
    </row>
    <row r="1430" spans="1:16" ht="15">
      <c r="A1430" s="25" t="s">
        <v>27058</v>
      </c>
      <c r="B1430" s="25" t="s">
        <v>27058</v>
      </c>
      <c r="C1430"/>
      <c r="D1430" s="25" t="s">
        <v>7478</v>
      </c>
      <c r="E1430" s="25"/>
      <c r="F1430" s="25" t="s">
        <v>7288</v>
      </c>
      <c r="G1430" s="25" t="s">
        <v>24057</v>
      </c>
      <c r="H1430" s="25" t="s">
        <v>7492</v>
      </c>
      <c r="I1430" s="25" t="s">
        <v>27059</v>
      </c>
      <c r="J1430" s="19">
        <v>44680</v>
      </c>
      <c r="K1430" s="19"/>
      <c r="L1430" s="54">
        <v>46085</v>
      </c>
      <c r="M1430" s="25" t="s">
        <v>7230</v>
      </c>
      <c r="N1430" s="25" t="s">
        <v>24060</v>
      </c>
      <c r="O1430" s="25"/>
      <c r="P1430" s="25" t="s">
        <v>27060</v>
      </c>
    </row>
    <row r="1431" spans="1:16" ht="15">
      <c r="A1431" s="25" t="s">
        <v>27061</v>
      </c>
      <c r="B1431" s="25" t="s">
        <v>27061</v>
      </c>
      <c r="C1431" s="22">
        <v>1</v>
      </c>
      <c r="D1431" s="25" t="s">
        <v>7269</v>
      </c>
      <c r="E1431" s="25"/>
      <c r="F1431" s="25" t="s">
        <v>7288</v>
      </c>
      <c r="G1431" s="25" t="s">
        <v>24057</v>
      </c>
      <c r="H1431" s="25" t="s">
        <v>12065</v>
      </c>
      <c r="I1431" s="25" t="s">
        <v>27062</v>
      </c>
      <c r="J1431" s="19">
        <v>44680</v>
      </c>
      <c r="K1431" s="19"/>
      <c r="L1431" s="54">
        <v>194000</v>
      </c>
      <c r="M1431" s="25" t="s">
        <v>7230</v>
      </c>
      <c r="N1431" s="25" t="s">
        <v>24060</v>
      </c>
      <c r="O1431" s="25"/>
      <c r="P1431" s="25" t="s">
        <v>27063</v>
      </c>
    </row>
    <row r="1432" spans="1:16" ht="15">
      <c r="A1432" s="25" t="s">
        <v>27064</v>
      </c>
      <c r="B1432" s="25" t="s">
        <v>27064</v>
      </c>
      <c r="C1432"/>
      <c r="D1432" s="25" t="s">
        <v>7478</v>
      </c>
      <c r="E1432" s="25"/>
      <c r="F1432" s="25" t="s">
        <v>7288</v>
      </c>
      <c r="G1432" s="25" t="s">
        <v>24057</v>
      </c>
      <c r="H1432" s="25" t="s">
        <v>8140</v>
      </c>
      <c r="I1432" s="25" t="s">
        <v>24122</v>
      </c>
      <c r="J1432" s="19">
        <v>44680</v>
      </c>
      <c r="K1432" s="19"/>
      <c r="L1432" s="54">
        <v>9785</v>
      </c>
      <c r="M1432" s="25" t="s">
        <v>7230</v>
      </c>
      <c r="N1432" s="25" t="s">
        <v>24060</v>
      </c>
      <c r="O1432" s="25"/>
      <c r="P1432" s="25" t="s">
        <v>27065</v>
      </c>
    </row>
    <row r="1433" spans="1:16" ht="15">
      <c r="A1433" s="25" t="s">
        <v>27066</v>
      </c>
      <c r="B1433" s="25" t="s">
        <v>27066</v>
      </c>
      <c r="C1433"/>
      <c r="D1433" s="25" t="s">
        <v>7425</v>
      </c>
      <c r="E1433" s="25"/>
      <c r="F1433" s="25" t="s">
        <v>7288</v>
      </c>
      <c r="G1433" s="25" t="s">
        <v>24057</v>
      </c>
      <c r="H1433" s="25" t="s">
        <v>7492</v>
      </c>
      <c r="I1433" s="25" t="s">
        <v>24588</v>
      </c>
      <c r="J1433" s="19">
        <v>44680</v>
      </c>
      <c r="K1433" s="19"/>
      <c r="L1433" s="54">
        <v>5209</v>
      </c>
      <c r="M1433" s="25" t="s">
        <v>7230</v>
      </c>
      <c r="N1433" s="25" t="s">
        <v>24060</v>
      </c>
      <c r="O1433" s="25"/>
      <c r="P1433" s="25" t="s">
        <v>27067</v>
      </c>
    </row>
    <row r="1434" spans="1:16" ht="15">
      <c r="A1434" s="25" t="s">
        <v>27068</v>
      </c>
      <c r="B1434" s="25" t="s">
        <v>27068</v>
      </c>
      <c r="C1434" s="22">
        <v>1</v>
      </c>
      <c r="D1434" s="25" t="s">
        <v>7478</v>
      </c>
      <c r="E1434" s="25"/>
      <c r="F1434" s="25" t="s">
        <v>7288</v>
      </c>
      <c r="G1434" s="25" t="s">
        <v>24057</v>
      </c>
      <c r="H1434" s="25" t="s">
        <v>7492</v>
      </c>
      <c r="I1434" s="25" t="s">
        <v>24070</v>
      </c>
      <c r="J1434" s="19">
        <v>44680</v>
      </c>
      <c r="K1434" s="19"/>
      <c r="L1434" s="54">
        <v>212358</v>
      </c>
      <c r="M1434" s="25" t="s">
        <v>7230</v>
      </c>
      <c r="N1434" s="25" t="s">
        <v>24060</v>
      </c>
      <c r="O1434" s="25"/>
      <c r="P1434" s="25" t="s">
        <v>27069</v>
      </c>
    </row>
    <row r="1435" spans="1:16" ht="15">
      <c r="A1435" s="25" t="s">
        <v>27070</v>
      </c>
      <c r="B1435" s="25" t="s">
        <v>27070</v>
      </c>
      <c r="C1435"/>
      <c r="D1435" s="25" t="s">
        <v>7261</v>
      </c>
      <c r="E1435" s="25"/>
      <c r="F1435" s="25" t="s">
        <v>7288</v>
      </c>
      <c r="G1435" s="25" t="s">
        <v>24057</v>
      </c>
      <c r="H1435" s="25" t="s">
        <v>8140</v>
      </c>
      <c r="I1435" s="25" t="s">
        <v>27071</v>
      </c>
      <c r="J1435" s="19">
        <v>44680</v>
      </c>
      <c r="K1435" s="19"/>
      <c r="L1435" s="54">
        <v>3227.13</v>
      </c>
      <c r="M1435" s="25" t="s">
        <v>7230</v>
      </c>
      <c r="N1435" s="25" t="s">
        <v>24060</v>
      </c>
      <c r="O1435" s="25"/>
      <c r="P1435" s="25" t="s">
        <v>27072</v>
      </c>
    </row>
    <row r="1436" spans="1:16" ht="15">
      <c r="A1436" s="25" t="s">
        <v>27073</v>
      </c>
      <c r="B1436" s="25" t="s">
        <v>27073</v>
      </c>
      <c r="C1436"/>
      <c r="D1436" s="25" t="s">
        <v>7261</v>
      </c>
      <c r="E1436" s="25"/>
      <c r="F1436" s="25" t="s">
        <v>7288</v>
      </c>
      <c r="G1436" s="25" t="s">
        <v>24057</v>
      </c>
      <c r="H1436" s="25" t="s">
        <v>8658</v>
      </c>
      <c r="I1436" s="25" t="s">
        <v>24070</v>
      </c>
      <c r="J1436" s="19">
        <v>44680</v>
      </c>
      <c r="K1436" s="19"/>
      <c r="L1436" s="54">
        <v>1250</v>
      </c>
      <c r="M1436" s="25" t="s">
        <v>7230</v>
      </c>
      <c r="N1436" s="25" t="s">
        <v>24060</v>
      </c>
      <c r="O1436" s="25"/>
      <c r="P1436" s="25" t="s">
        <v>27074</v>
      </c>
    </row>
    <row r="1437" spans="1:16" ht="15">
      <c r="A1437" s="25" t="s">
        <v>27075</v>
      </c>
      <c r="B1437" s="25" t="s">
        <v>27075</v>
      </c>
      <c r="C1437"/>
      <c r="D1437" s="25" t="s">
        <v>7261</v>
      </c>
      <c r="E1437" s="25"/>
      <c r="F1437" s="25" t="s">
        <v>7288</v>
      </c>
      <c r="G1437" s="25" t="s">
        <v>24057</v>
      </c>
      <c r="H1437" s="25" t="s">
        <v>12040</v>
      </c>
      <c r="I1437" s="25" t="s">
        <v>24558</v>
      </c>
      <c r="J1437" s="19">
        <v>44681</v>
      </c>
      <c r="K1437" s="19"/>
      <c r="L1437" s="54">
        <v>5782</v>
      </c>
      <c r="M1437" s="25" t="s">
        <v>7230</v>
      </c>
      <c r="N1437" s="25" t="s">
        <v>24060</v>
      </c>
      <c r="O1437" s="25"/>
      <c r="P1437" s="25" t="s">
        <v>27076</v>
      </c>
    </row>
    <row r="1438" spans="1:16" ht="15">
      <c r="A1438" s="25" t="s">
        <v>27077</v>
      </c>
      <c r="B1438" s="25" t="s">
        <v>27077</v>
      </c>
      <c r="C1438"/>
      <c r="D1438" s="25" t="s">
        <v>7261</v>
      </c>
      <c r="E1438" s="25"/>
      <c r="F1438" s="25" t="s">
        <v>7288</v>
      </c>
      <c r="G1438" s="25" t="s">
        <v>24057</v>
      </c>
      <c r="H1438" s="25" t="s">
        <v>12796</v>
      </c>
      <c r="I1438" s="25" t="s">
        <v>24075</v>
      </c>
      <c r="J1438" s="19">
        <v>44681</v>
      </c>
      <c r="K1438" s="19"/>
      <c r="L1438" s="54">
        <v>6518.28</v>
      </c>
      <c r="M1438" s="25" t="s">
        <v>7230</v>
      </c>
      <c r="N1438" s="25" t="s">
        <v>24060</v>
      </c>
      <c r="O1438" s="25"/>
      <c r="P1438" s="25" t="s">
        <v>27078</v>
      </c>
    </row>
    <row r="1439" spans="1:16" ht="15">
      <c r="A1439" s="25" t="s">
        <v>27079</v>
      </c>
      <c r="B1439" s="25" t="s">
        <v>27079</v>
      </c>
      <c r="C1439"/>
      <c r="D1439" s="25" t="s">
        <v>7261</v>
      </c>
      <c r="E1439" s="25"/>
      <c r="F1439" s="25" t="s">
        <v>7288</v>
      </c>
      <c r="G1439" s="25" t="s">
        <v>24057</v>
      </c>
      <c r="H1439" s="25" t="s">
        <v>9352</v>
      </c>
      <c r="I1439" s="25" t="s">
        <v>24773</v>
      </c>
      <c r="J1439" s="19">
        <v>44681</v>
      </c>
      <c r="K1439" s="19"/>
      <c r="L1439" s="54">
        <v>3411.42</v>
      </c>
      <c r="M1439" s="25" t="s">
        <v>7230</v>
      </c>
      <c r="N1439" s="25" t="s">
        <v>24060</v>
      </c>
      <c r="O1439" s="25"/>
      <c r="P1439" s="25" t="s">
        <v>27080</v>
      </c>
    </row>
    <row r="1440" spans="1:16" ht="15">
      <c r="A1440" s="25" t="s">
        <v>27081</v>
      </c>
      <c r="B1440" s="25" t="s">
        <v>27081</v>
      </c>
      <c r="C1440"/>
      <c r="D1440" s="25" t="s">
        <v>7261</v>
      </c>
      <c r="E1440" s="25"/>
      <c r="F1440" s="25" t="s">
        <v>7288</v>
      </c>
      <c r="G1440" s="25" t="s">
        <v>24057</v>
      </c>
      <c r="H1440" s="25" t="s">
        <v>8658</v>
      </c>
      <c r="I1440" s="25" t="s">
        <v>24150</v>
      </c>
      <c r="J1440" s="19">
        <v>44681</v>
      </c>
      <c r="K1440" s="19"/>
      <c r="L1440" s="54">
        <v>2310.7600000000002</v>
      </c>
      <c r="M1440" s="25" t="s">
        <v>7230</v>
      </c>
      <c r="N1440" s="25" t="s">
        <v>24060</v>
      </c>
      <c r="O1440" s="25"/>
      <c r="P1440" s="25" t="s">
        <v>27082</v>
      </c>
    </row>
    <row r="1441" spans="1:16" ht="15">
      <c r="A1441" s="25" t="s">
        <v>27083</v>
      </c>
      <c r="B1441" s="25" t="s">
        <v>27083</v>
      </c>
      <c r="C1441"/>
      <c r="D1441" s="25" t="s">
        <v>7261</v>
      </c>
      <c r="E1441" s="25"/>
      <c r="F1441" s="25" t="s">
        <v>7288</v>
      </c>
      <c r="G1441" s="25" t="s">
        <v>24057</v>
      </c>
      <c r="H1441" s="25" t="s">
        <v>8658</v>
      </c>
      <c r="I1441" s="25" t="s">
        <v>24150</v>
      </c>
      <c r="J1441" s="19">
        <v>44681</v>
      </c>
      <c r="K1441" s="19"/>
      <c r="L1441" s="54">
        <v>2856.94</v>
      </c>
      <c r="M1441" s="25" t="s">
        <v>7230</v>
      </c>
      <c r="N1441" s="25" t="s">
        <v>24060</v>
      </c>
      <c r="O1441" s="25"/>
      <c r="P1441" s="25" t="s">
        <v>27084</v>
      </c>
    </row>
    <row r="1442" spans="1:16" ht="15">
      <c r="A1442" s="25" t="s">
        <v>27085</v>
      </c>
      <c r="B1442" s="25" t="s">
        <v>27085</v>
      </c>
      <c r="C1442"/>
      <c r="D1442" s="25" t="s">
        <v>7261</v>
      </c>
      <c r="E1442" s="25"/>
      <c r="F1442" s="25" t="s">
        <v>7288</v>
      </c>
      <c r="G1442" s="25" t="s">
        <v>24057</v>
      </c>
      <c r="H1442" s="25" t="s">
        <v>8658</v>
      </c>
      <c r="I1442" s="25" t="s">
        <v>24150</v>
      </c>
      <c r="J1442" s="19">
        <v>44681</v>
      </c>
      <c r="K1442" s="19"/>
      <c r="L1442" s="54">
        <v>4105.42</v>
      </c>
      <c r="M1442" s="25" t="s">
        <v>7230</v>
      </c>
      <c r="N1442" s="25" t="s">
        <v>24060</v>
      </c>
      <c r="O1442" s="25"/>
      <c r="P1442" s="25" t="s">
        <v>27086</v>
      </c>
    </row>
    <row r="1443" spans="1:16" ht="15">
      <c r="A1443" s="25" t="s">
        <v>27087</v>
      </c>
      <c r="B1443" s="25" t="s">
        <v>27087</v>
      </c>
      <c r="C1443"/>
      <c r="D1443" s="25" t="s">
        <v>7261</v>
      </c>
      <c r="E1443" s="25"/>
      <c r="F1443" s="25" t="s">
        <v>7288</v>
      </c>
      <c r="G1443" s="25" t="s">
        <v>24057</v>
      </c>
      <c r="H1443" s="25" t="s">
        <v>8658</v>
      </c>
      <c r="I1443" s="25" t="s">
        <v>24150</v>
      </c>
      <c r="J1443" s="19">
        <v>44681</v>
      </c>
      <c r="K1443" s="19"/>
      <c r="L1443" s="54">
        <v>3974.24</v>
      </c>
      <c r="M1443" s="25" t="s">
        <v>7230</v>
      </c>
      <c r="N1443" s="25" t="s">
        <v>24060</v>
      </c>
      <c r="O1443" s="25"/>
      <c r="P1443" s="25" t="s">
        <v>27088</v>
      </c>
    </row>
    <row r="1444" spans="1:16" ht="15">
      <c r="A1444" s="25" t="s">
        <v>27089</v>
      </c>
      <c r="B1444" s="25" t="s">
        <v>27089</v>
      </c>
      <c r="C1444"/>
      <c r="D1444" s="25" t="s">
        <v>7478</v>
      </c>
      <c r="E1444" s="25"/>
      <c r="F1444" s="25" t="s">
        <v>7288</v>
      </c>
      <c r="G1444" s="25" t="s">
        <v>24057</v>
      </c>
      <c r="H1444" s="25" t="s">
        <v>8140</v>
      </c>
      <c r="I1444" s="25" t="s">
        <v>24918</v>
      </c>
      <c r="J1444" s="19">
        <v>44681</v>
      </c>
      <c r="K1444" s="19"/>
      <c r="L1444" s="54">
        <v>15909.05</v>
      </c>
      <c r="M1444" s="25" t="s">
        <v>7230</v>
      </c>
      <c r="N1444" s="25" t="s">
        <v>24060</v>
      </c>
      <c r="O1444" s="25"/>
      <c r="P1444" s="25" t="s">
        <v>27090</v>
      </c>
    </row>
    <row r="1445" spans="1:16" ht="15">
      <c r="A1445" s="25" t="s">
        <v>27091</v>
      </c>
      <c r="B1445" s="25" t="s">
        <v>27091</v>
      </c>
      <c r="C1445"/>
      <c r="D1445" s="25" t="s">
        <v>7478</v>
      </c>
      <c r="E1445" s="25"/>
      <c r="F1445" s="25" t="s">
        <v>7288</v>
      </c>
      <c r="G1445" s="25" t="s">
        <v>24057</v>
      </c>
      <c r="H1445" s="25" t="s">
        <v>8140</v>
      </c>
      <c r="I1445" s="25" t="s">
        <v>27092</v>
      </c>
      <c r="J1445" s="19">
        <v>44681</v>
      </c>
      <c r="K1445" s="19"/>
      <c r="L1445" s="54">
        <v>8250</v>
      </c>
      <c r="M1445" s="25" t="s">
        <v>7230</v>
      </c>
      <c r="N1445" s="25" t="s">
        <v>24060</v>
      </c>
      <c r="O1445" s="25"/>
      <c r="P1445" s="25" t="s">
        <v>27093</v>
      </c>
    </row>
    <row r="1446" spans="1:16" ht="15">
      <c r="A1446" s="25" t="s">
        <v>27094</v>
      </c>
      <c r="B1446" s="25" t="s">
        <v>27094</v>
      </c>
      <c r="C1446"/>
      <c r="D1446" s="25" t="s">
        <v>8607</v>
      </c>
      <c r="E1446" s="25"/>
      <c r="F1446" s="25" t="s">
        <v>7288</v>
      </c>
      <c r="G1446" s="25" t="s">
        <v>24057</v>
      </c>
      <c r="H1446" s="25" t="s">
        <v>8991</v>
      </c>
      <c r="I1446" s="25" t="s">
        <v>24070</v>
      </c>
      <c r="J1446" s="19">
        <v>44682</v>
      </c>
      <c r="K1446" s="19"/>
      <c r="L1446" s="54">
        <v>3947.82</v>
      </c>
      <c r="M1446" s="25" t="s">
        <v>7230</v>
      </c>
      <c r="N1446" s="25" t="s">
        <v>24060</v>
      </c>
      <c r="O1446" s="25"/>
      <c r="P1446" s="25" t="s">
        <v>27095</v>
      </c>
    </row>
    <row r="1447" spans="1:16" ht="15">
      <c r="A1447" s="25" t="s">
        <v>27096</v>
      </c>
      <c r="B1447" s="25" t="s">
        <v>27096</v>
      </c>
      <c r="C1447"/>
      <c r="D1447" s="25" t="s">
        <v>7269</v>
      </c>
      <c r="E1447" s="25"/>
      <c r="F1447" s="25" t="s">
        <v>7288</v>
      </c>
      <c r="G1447" s="25" t="s">
        <v>24057</v>
      </c>
      <c r="H1447" s="25" t="s">
        <v>7492</v>
      </c>
      <c r="I1447" s="25" t="s">
        <v>27097</v>
      </c>
      <c r="J1447" s="19">
        <v>44682</v>
      </c>
      <c r="K1447" s="19"/>
      <c r="L1447" s="54">
        <v>2156.25</v>
      </c>
      <c r="M1447" s="25" t="s">
        <v>7230</v>
      </c>
      <c r="N1447" s="25" t="s">
        <v>24060</v>
      </c>
      <c r="O1447" s="25"/>
      <c r="P1447" s="25" t="s">
        <v>27098</v>
      </c>
    </row>
    <row r="1448" spans="1:16" ht="15">
      <c r="A1448" s="25" t="s">
        <v>27099</v>
      </c>
      <c r="B1448" s="25" t="s">
        <v>27099</v>
      </c>
      <c r="C1448"/>
      <c r="D1448" s="25" t="s">
        <v>7425</v>
      </c>
      <c r="E1448" s="25"/>
      <c r="F1448" s="25" t="s">
        <v>7288</v>
      </c>
      <c r="G1448" s="25" t="s">
        <v>24057</v>
      </c>
      <c r="H1448" s="25" t="s">
        <v>10329</v>
      </c>
      <c r="I1448" s="25" t="s">
        <v>25596</v>
      </c>
      <c r="J1448" s="19">
        <v>44683</v>
      </c>
      <c r="K1448" s="19"/>
      <c r="L1448" s="54">
        <v>97535.06</v>
      </c>
      <c r="M1448" s="25" t="s">
        <v>7230</v>
      </c>
      <c r="N1448" s="25" t="s">
        <v>24060</v>
      </c>
      <c r="O1448" s="25"/>
      <c r="P1448" s="25" t="s">
        <v>27100</v>
      </c>
    </row>
    <row r="1449" spans="1:16" ht="15">
      <c r="A1449" s="25" t="s">
        <v>27101</v>
      </c>
      <c r="B1449" s="25" t="s">
        <v>27101</v>
      </c>
      <c r="C1449"/>
      <c r="D1449" s="25" t="s">
        <v>12777</v>
      </c>
      <c r="E1449" s="25"/>
      <c r="F1449" s="25" t="s">
        <v>7288</v>
      </c>
      <c r="G1449" s="25" t="s">
        <v>24057</v>
      </c>
      <c r="H1449" s="25" t="s">
        <v>7273</v>
      </c>
      <c r="I1449" s="25" t="s">
        <v>24107</v>
      </c>
      <c r="J1449" s="19">
        <v>44683</v>
      </c>
      <c r="K1449" s="19"/>
      <c r="L1449" s="54">
        <v>7026</v>
      </c>
      <c r="M1449" s="25" t="s">
        <v>7230</v>
      </c>
      <c r="N1449" s="25" t="s">
        <v>24060</v>
      </c>
      <c r="O1449" s="25"/>
      <c r="P1449" s="25" t="s">
        <v>27102</v>
      </c>
    </row>
    <row r="1450" spans="1:16" ht="15">
      <c r="A1450" s="25" t="s">
        <v>27103</v>
      </c>
      <c r="B1450" s="25" t="s">
        <v>27103</v>
      </c>
      <c r="C1450"/>
      <c r="D1450" s="25" t="s">
        <v>7261</v>
      </c>
      <c r="E1450" s="25"/>
      <c r="F1450" s="25" t="s">
        <v>7288</v>
      </c>
      <c r="G1450" s="25" t="s">
        <v>24057</v>
      </c>
      <c r="H1450" s="25" t="s">
        <v>8755</v>
      </c>
      <c r="I1450" s="25" t="s">
        <v>24082</v>
      </c>
      <c r="J1450" s="19">
        <v>44681</v>
      </c>
      <c r="K1450" s="19"/>
      <c r="L1450" s="54">
        <v>11378.83</v>
      </c>
      <c r="M1450" s="25" t="s">
        <v>7230</v>
      </c>
      <c r="N1450" s="25" t="s">
        <v>24060</v>
      </c>
      <c r="O1450" s="25"/>
      <c r="P1450" s="25" t="s">
        <v>27104</v>
      </c>
    </row>
    <row r="1451" spans="1:16" ht="15">
      <c r="A1451" s="25" t="s">
        <v>27105</v>
      </c>
      <c r="B1451" s="25" t="s">
        <v>27105</v>
      </c>
      <c r="C1451"/>
      <c r="D1451" s="25" t="s">
        <v>7530</v>
      </c>
      <c r="E1451" s="25"/>
      <c r="F1451" s="25" t="s">
        <v>7288</v>
      </c>
      <c r="G1451" s="25" t="s">
        <v>24057</v>
      </c>
      <c r="H1451" s="25" t="s">
        <v>7533</v>
      </c>
      <c r="I1451" s="25" t="s">
        <v>24082</v>
      </c>
      <c r="J1451" s="19">
        <v>44681</v>
      </c>
      <c r="K1451" s="19"/>
      <c r="L1451" s="54">
        <v>970</v>
      </c>
      <c r="M1451" s="25" t="s">
        <v>7230</v>
      </c>
      <c r="N1451" s="25" t="s">
        <v>24060</v>
      </c>
      <c r="O1451" s="25"/>
      <c r="P1451" s="25" t="s">
        <v>27106</v>
      </c>
    </row>
    <row r="1452" spans="1:16" ht="15">
      <c r="A1452" s="25" t="s">
        <v>27107</v>
      </c>
      <c r="B1452" s="25" t="s">
        <v>27107</v>
      </c>
      <c r="C1452"/>
      <c r="D1452" s="25" t="s">
        <v>7530</v>
      </c>
      <c r="E1452" s="25"/>
      <c r="F1452" s="25" t="s">
        <v>7288</v>
      </c>
      <c r="G1452" s="25" t="s">
        <v>24057</v>
      </c>
      <c r="H1452" s="25" t="s">
        <v>7533</v>
      </c>
      <c r="I1452" s="25" t="s">
        <v>24082</v>
      </c>
      <c r="J1452" s="19">
        <v>44681</v>
      </c>
      <c r="K1452" s="19"/>
      <c r="L1452" s="54">
        <v>1649.64</v>
      </c>
      <c r="M1452" s="25" t="s">
        <v>7230</v>
      </c>
      <c r="N1452" s="25" t="s">
        <v>24060</v>
      </c>
      <c r="O1452" s="25"/>
      <c r="P1452" s="25" t="s">
        <v>27108</v>
      </c>
    </row>
    <row r="1453" spans="1:16" ht="15">
      <c r="A1453" s="25" t="s">
        <v>27109</v>
      </c>
      <c r="B1453" s="25" t="s">
        <v>27109</v>
      </c>
      <c r="C1453"/>
      <c r="D1453" s="25" t="s">
        <v>7261</v>
      </c>
      <c r="E1453" s="25"/>
      <c r="F1453" s="25" t="s">
        <v>7288</v>
      </c>
      <c r="G1453" s="25" t="s">
        <v>24057</v>
      </c>
      <c r="H1453" s="25" t="s">
        <v>8658</v>
      </c>
      <c r="I1453" s="25" t="s">
        <v>24070</v>
      </c>
      <c r="J1453" s="19">
        <v>44681</v>
      </c>
      <c r="K1453" s="19"/>
      <c r="L1453" s="54">
        <v>3252.8</v>
      </c>
      <c r="M1453" s="25" t="s">
        <v>7230</v>
      </c>
      <c r="N1453" s="25" t="s">
        <v>24060</v>
      </c>
      <c r="O1453" s="25"/>
      <c r="P1453" s="25" t="s">
        <v>27110</v>
      </c>
    </row>
    <row r="1454" spans="1:16" ht="15">
      <c r="A1454" s="25" t="s">
        <v>27111</v>
      </c>
      <c r="B1454" s="25" t="s">
        <v>27111</v>
      </c>
      <c r="C1454"/>
      <c r="D1454" s="25" t="s">
        <v>7261</v>
      </c>
      <c r="E1454" s="25"/>
      <c r="F1454" s="25" t="s">
        <v>7288</v>
      </c>
      <c r="G1454" s="25" t="s">
        <v>24057</v>
      </c>
      <c r="H1454" s="25" t="s">
        <v>8827</v>
      </c>
      <c r="I1454" s="25" t="s">
        <v>24603</v>
      </c>
      <c r="J1454" s="19">
        <v>44681</v>
      </c>
      <c r="K1454" s="19"/>
      <c r="L1454" s="54">
        <v>4590.17</v>
      </c>
      <c r="M1454" s="25" t="s">
        <v>7230</v>
      </c>
      <c r="N1454" s="25" t="s">
        <v>24060</v>
      </c>
      <c r="O1454" s="25"/>
      <c r="P1454" s="25" t="s">
        <v>27112</v>
      </c>
    </row>
    <row r="1455" spans="1:16" ht="15">
      <c r="A1455" s="25" t="s">
        <v>27113</v>
      </c>
      <c r="B1455" s="25" t="s">
        <v>27113</v>
      </c>
      <c r="C1455"/>
      <c r="D1455" s="25" t="s">
        <v>7261</v>
      </c>
      <c r="E1455" s="25"/>
      <c r="F1455" s="25" t="s">
        <v>7288</v>
      </c>
      <c r="G1455" s="25" t="s">
        <v>24057</v>
      </c>
      <c r="H1455" s="25" t="s">
        <v>8827</v>
      </c>
      <c r="I1455" s="25" t="s">
        <v>24603</v>
      </c>
      <c r="J1455" s="19">
        <v>44681</v>
      </c>
      <c r="K1455" s="19"/>
      <c r="L1455" s="54">
        <v>8635.57</v>
      </c>
      <c r="M1455" s="25" t="s">
        <v>7230</v>
      </c>
      <c r="N1455" s="25" t="s">
        <v>24060</v>
      </c>
      <c r="O1455" s="25"/>
      <c r="P1455" s="25" t="s">
        <v>27114</v>
      </c>
    </row>
    <row r="1456" spans="1:16" ht="15">
      <c r="A1456" s="25" t="s">
        <v>27115</v>
      </c>
      <c r="B1456" s="25" t="s">
        <v>27115</v>
      </c>
      <c r="C1456"/>
      <c r="D1456" s="25" t="s">
        <v>7261</v>
      </c>
      <c r="E1456" s="25"/>
      <c r="F1456" s="25" t="s">
        <v>7288</v>
      </c>
      <c r="G1456" s="25" t="s">
        <v>24057</v>
      </c>
      <c r="H1456" s="25" t="s">
        <v>8827</v>
      </c>
      <c r="I1456" s="25" t="s">
        <v>24603</v>
      </c>
      <c r="J1456" s="19">
        <v>44681</v>
      </c>
      <c r="K1456" s="19"/>
      <c r="L1456" s="54">
        <v>12469.27</v>
      </c>
      <c r="M1456" s="25" t="s">
        <v>7230</v>
      </c>
      <c r="N1456" s="25" t="s">
        <v>24060</v>
      </c>
      <c r="O1456" s="25"/>
      <c r="P1456" s="25" t="s">
        <v>27116</v>
      </c>
    </row>
    <row r="1457" spans="1:16" ht="15">
      <c r="A1457" s="25" t="s">
        <v>27117</v>
      </c>
      <c r="B1457" s="25" t="s">
        <v>27117</v>
      </c>
      <c r="C1457"/>
      <c r="D1457" s="25" t="s">
        <v>7252</v>
      </c>
      <c r="E1457" s="25"/>
      <c r="F1457" s="25" t="s">
        <v>7288</v>
      </c>
      <c r="G1457" s="25" t="s">
        <v>24057</v>
      </c>
      <c r="H1457" s="25" t="s">
        <v>9118</v>
      </c>
      <c r="I1457" s="25" t="s">
        <v>24150</v>
      </c>
      <c r="J1457" s="19">
        <v>44682</v>
      </c>
      <c r="K1457" s="19"/>
      <c r="L1457" s="54">
        <v>5541.57</v>
      </c>
      <c r="M1457" s="25" t="s">
        <v>7230</v>
      </c>
      <c r="N1457" s="25" t="s">
        <v>24060</v>
      </c>
      <c r="O1457" s="25"/>
      <c r="P1457" s="25" t="s">
        <v>27118</v>
      </c>
    </row>
    <row r="1458" spans="1:16" ht="15">
      <c r="A1458" s="25" t="s">
        <v>27119</v>
      </c>
      <c r="B1458" s="25" t="s">
        <v>27119</v>
      </c>
      <c r="C1458"/>
      <c r="D1458" s="25" t="s">
        <v>7252</v>
      </c>
      <c r="E1458" s="25"/>
      <c r="F1458" s="25" t="s">
        <v>7288</v>
      </c>
      <c r="G1458" s="25" t="s">
        <v>24057</v>
      </c>
      <c r="H1458" s="25" t="s">
        <v>9118</v>
      </c>
      <c r="I1458" s="25" t="s">
        <v>24150</v>
      </c>
      <c r="J1458" s="19">
        <v>44682</v>
      </c>
      <c r="K1458" s="19"/>
      <c r="L1458" s="54">
        <v>7492.43</v>
      </c>
      <c r="M1458" s="25" t="s">
        <v>7230</v>
      </c>
      <c r="N1458" s="25" t="s">
        <v>24060</v>
      </c>
      <c r="O1458" s="25"/>
      <c r="P1458" s="25" t="s">
        <v>27120</v>
      </c>
    </row>
    <row r="1459" spans="1:16" ht="15">
      <c r="A1459" s="25" t="s">
        <v>27121</v>
      </c>
      <c r="B1459" s="25" t="s">
        <v>27121</v>
      </c>
      <c r="C1459"/>
      <c r="D1459" s="25" t="s">
        <v>7425</v>
      </c>
      <c r="E1459" s="25"/>
      <c r="F1459" s="25" t="s">
        <v>7288</v>
      </c>
      <c r="G1459" s="25" t="s">
        <v>24057</v>
      </c>
      <c r="H1459" s="25" t="s">
        <v>10018</v>
      </c>
      <c r="I1459" s="25" t="s">
        <v>24122</v>
      </c>
      <c r="J1459" s="19">
        <v>44683</v>
      </c>
      <c r="K1459" s="19"/>
      <c r="L1459" s="54">
        <v>4986.95</v>
      </c>
      <c r="M1459" s="25" t="s">
        <v>7230</v>
      </c>
      <c r="N1459" s="25" t="s">
        <v>24060</v>
      </c>
      <c r="O1459" s="25"/>
      <c r="P1459" s="25" t="s">
        <v>27122</v>
      </c>
    </row>
    <row r="1460" spans="1:16" ht="15">
      <c r="A1460" s="25" t="s">
        <v>27123</v>
      </c>
      <c r="B1460" s="25" t="s">
        <v>27123</v>
      </c>
      <c r="C1460"/>
      <c r="D1460" s="25" t="s">
        <v>7252</v>
      </c>
      <c r="E1460" s="25"/>
      <c r="F1460" s="25" t="s">
        <v>7288</v>
      </c>
      <c r="G1460" s="25" t="s">
        <v>24057</v>
      </c>
      <c r="H1460" s="25" t="s">
        <v>7500</v>
      </c>
      <c r="I1460" s="25" t="s">
        <v>26064</v>
      </c>
      <c r="J1460" s="19">
        <v>44683</v>
      </c>
      <c r="K1460" s="19"/>
      <c r="L1460" s="54">
        <v>6485</v>
      </c>
      <c r="M1460" s="25" t="s">
        <v>7230</v>
      </c>
      <c r="N1460" s="25" t="s">
        <v>24060</v>
      </c>
      <c r="O1460" s="25"/>
      <c r="P1460" s="25" t="s">
        <v>27124</v>
      </c>
    </row>
    <row r="1461" spans="1:16" ht="15">
      <c r="A1461" s="25" t="s">
        <v>27125</v>
      </c>
      <c r="B1461" s="25" t="s">
        <v>27125</v>
      </c>
      <c r="C1461"/>
      <c r="D1461" s="25" t="s">
        <v>7269</v>
      </c>
      <c r="E1461" s="25"/>
      <c r="F1461" s="25" t="s">
        <v>7288</v>
      </c>
      <c r="G1461" s="25" t="s">
        <v>24057</v>
      </c>
      <c r="H1461" s="25" t="s">
        <v>8140</v>
      </c>
      <c r="I1461" s="25" t="s">
        <v>25345</v>
      </c>
      <c r="J1461" s="19">
        <v>44683</v>
      </c>
      <c r="K1461" s="19"/>
      <c r="L1461" s="54">
        <v>4429.8100000000004</v>
      </c>
      <c r="M1461" s="25" t="s">
        <v>7230</v>
      </c>
      <c r="N1461" s="25" t="s">
        <v>24060</v>
      </c>
      <c r="O1461" s="25"/>
      <c r="P1461" s="25" t="s">
        <v>27126</v>
      </c>
    </row>
    <row r="1462" spans="1:16" ht="15">
      <c r="A1462" s="25" t="s">
        <v>27127</v>
      </c>
      <c r="B1462" s="25" t="s">
        <v>27127</v>
      </c>
      <c r="C1462"/>
      <c r="D1462" s="25" t="s">
        <v>7478</v>
      </c>
      <c r="E1462" s="25"/>
      <c r="F1462" s="25" t="s">
        <v>7288</v>
      </c>
      <c r="G1462" s="25" t="s">
        <v>24057</v>
      </c>
      <c r="H1462" s="25" t="s">
        <v>8140</v>
      </c>
      <c r="I1462" s="25" t="s">
        <v>24181</v>
      </c>
      <c r="J1462" s="19">
        <v>44683</v>
      </c>
      <c r="K1462" s="19"/>
      <c r="L1462" s="54">
        <v>928.07</v>
      </c>
      <c r="M1462" s="25" t="s">
        <v>7230</v>
      </c>
      <c r="N1462" s="25" t="s">
        <v>24060</v>
      </c>
      <c r="O1462" s="25"/>
      <c r="P1462" s="25" t="s">
        <v>27128</v>
      </c>
    </row>
    <row r="1463" spans="1:16" ht="15">
      <c r="A1463" s="25" t="s">
        <v>27129</v>
      </c>
      <c r="B1463" s="25" t="s">
        <v>27129</v>
      </c>
      <c r="C1463"/>
      <c r="D1463" s="25" t="s">
        <v>7313</v>
      </c>
      <c r="E1463" s="25"/>
      <c r="F1463" s="25" t="s">
        <v>7288</v>
      </c>
      <c r="G1463" s="25" t="s">
        <v>24057</v>
      </c>
      <c r="H1463" s="25" t="s">
        <v>7492</v>
      </c>
      <c r="I1463" s="25" t="s">
        <v>24205</v>
      </c>
      <c r="J1463" s="19">
        <v>44683</v>
      </c>
      <c r="K1463" s="19"/>
      <c r="L1463" s="54">
        <v>2858.42</v>
      </c>
      <c r="M1463" s="25" t="s">
        <v>7230</v>
      </c>
      <c r="N1463" s="25" t="s">
        <v>24060</v>
      </c>
      <c r="O1463" s="25"/>
      <c r="P1463" s="25" t="s">
        <v>27130</v>
      </c>
    </row>
    <row r="1464" spans="1:16" ht="15">
      <c r="A1464" s="25" t="s">
        <v>27131</v>
      </c>
      <c r="B1464" s="25" t="s">
        <v>27131</v>
      </c>
      <c r="C1464"/>
      <c r="D1464" s="25" t="s">
        <v>7269</v>
      </c>
      <c r="E1464" s="25"/>
      <c r="F1464" s="25" t="s">
        <v>7288</v>
      </c>
      <c r="G1464" s="25" t="s">
        <v>24057</v>
      </c>
      <c r="H1464" s="25" t="s">
        <v>7500</v>
      </c>
      <c r="I1464" s="25" t="s">
        <v>27132</v>
      </c>
      <c r="J1464" s="19">
        <v>44683</v>
      </c>
      <c r="K1464" s="19"/>
      <c r="L1464" s="54">
        <v>4450</v>
      </c>
      <c r="M1464" s="25" t="s">
        <v>7230</v>
      </c>
      <c r="N1464" s="25" t="s">
        <v>24060</v>
      </c>
      <c r="O1464" s="25"/>
      <c r="P1464" s="25" t="s">
        <v>27133</v>
      </c>
    </row>
    <row r="1465" spans="1:16" ht="15">
      <c r="A1465" s="25" t="s">
        <v>27134</v>
      </c>
      <c r="B1465" s="25" t="s">
        <v>27134</v>
      </c>
      <c r="C1465"/>
      <c r="D1465" s="25" t="s">
        <v>7261</v>
      </c>
      <c r="E1465" s="25"/>
      <c r="F1465" s="25" t="s">
        <v>7288</v>
      </c>
      <c r="G1465" s="25" t="s">
        <v>24057</v>
      </c>
      <c r="H1465" s="25" t="s">
        <v>8443</v>
      </c>
      <c r="I1465" s="25" t="s">
        <v>25281</v>
      </c>
      <c r="J1465" s="19">
        <v>44683</v>
      </c>
      <c r="K1465" s="19"/>
      <c r="L1465" s="54">
        <v>7790</v>
      </c>
      <c r="M1465" s="25" t="s">
        <v>7230</v>
      </c>
      <c r="N1465" s="25" t="s">
        <v>24060</v>
      </c>
      <c r="O1465" s="25"/>
      <c r="P1465" s="25" t="s">
        <v>27135</v>
      </c>
    </row>
    <row r="1466" spans="1:16" ht="15">
      <c r="A1466" s="25" t="s">
        <v>27136</v>
      </c>
      <c r="B1466" s="25" t="s">
        <v>27136</v>
      </c>
      <c r="C1466"/>
      <c r="D1466" s="25" t="s">
        <v>7252</v>
      </c>
      <c r="E1466" s="25"/>
      <c r="F1466" s="25" t="s">
        <v>7288</v>
      </c>
      <c r="G1466" s="25" t="s">
        <v>24057</v>
      </c>
      <c r="H1466" s="25" t="s">
        <v>7500</v>
      </c>
      <c r="I1466" s="25" t="s">
        <v>27137</v>
      </c>
      <c r="J1466" s="19">
        <v>44683</v>
      </c>
      <c r="K1466" s="19"/>
      <c r="L1466" s="54">
        <v>23200</v>
      </c>
      <c r="M1466" s="25" t="s">
        <v>7230</v>
      </c>
      <c r="N1466" s="25" t="s">
        <v>24060</v>
      </c>
      <c r="O1466" s="25"/>
      <c r="P1466" s="25" t="s">
        <v>27138</v>
      </c>
    </row>
    <row r="1467" spans="1:16" ht="15">
      <c r="A1467" s="25" t="s">
        <v>27139</v>
      </c>
      <c r="B1467" s="25" t="s">
        <v>27139</v>
      </c>
      <c r="C1467"/>
      <c r="D1467" s="25" t="s">
        <v>7261</v>
      </c>
      <c r="E1467" s="25"/>
      <c r="F1467" s="25" t="s">
        <v>7288</v>
      </c>
      <c r="G1467" s="25" t="s">
        <v>24057</v>
      </c>
      <c r="H1467" s="25" t="s">
        <v>8443</v>
      </c>
      <c r="I1467" s="25" t="s">
        <v>25823</v>
      </c>
      <c r="J1467" s="19">
        <v>44683</v>
      </c>
      <c r="K1467" s="19"/>
      <c r="L1467" s="54">
        <v>37800</v>
      </c>
      <c r="M1467" s="25" t="s">
        <v>7230</v>
      </c>
      <c r="N1467" s="25" t="s">
        <v>24060</v>
      </c>
      <c r="O1467" s="25"/>
      <c r="P1467" s="25" t="s">
        <v>27140</v>
      </c>
    </row>
    <row r="1468" spans="1:16" ht="15">
      <c r="A1468" s="25" t="s">
        <v>27141</v>
      </c>
      <c r="B1468" s="25" t="s">
        <v>27141</v>
      </c>
      <c r="C1468"/>
      <c r="D1468" s="25" t="s">
        <v>7478</v>
      </c>
      <c r="E1468" s="25"/>
      <c r="F1468" s="25" t="s">
        <v>7288</v>
      </c>
      <c r="G1468" s="25" t="s">
        <v>24057</v>
      </c>
      <c r="H1468" s="25" t="s">
        <v>8140</v>
      </c>
      <c r="I1468" s="25" t="s">
        <v>24181</v>
      </c>
      <c r="J1468" s="19">
        <v>44683</v>
      </c>
      <c r="K1468" s="19"/>
      <c r="L1468" s="54">
        <v>5190.91</v>
      </c>
      <c r="M1468" s="25" t="s">
        <v>7230</v>
      </c>
      <c r="N1468" s="25" t="s">
        <v>24060</v>
      </c>
      <c r="O1468" s="25"/>
      <c r="P1468" s="25" t="s">
        <v>27142</v>
      </c>
    </row>
    <row r="1469" spans="1:16" ht="15">
      <c r="A1469" s="25" t="s">
        <v>27143</v>
      </c>
      <c r="B1469" s="25" t="s">
        <v>27143</v>
      </c>
      <c r="C1469"/>
      <c r="D1469" s="25" t="s">
        <v>7478</v>
      </c>
      <c r="E1469" s="25"/>
      <c r="F1469" s="25" t="s">
        <v>7288</v>
      </c>
      <c r="G1469" s="25" t="s">
        <v>24057</v>
      </c>
      <c r="H1469" s="25" t="s">
        <v>8443</v>
      </c>
      <c r="I1469" s="25" t="s">
        <v>26831</v>
      </c>
      <c r="J1469" s="19">
        <v>44683</v>
      </c>
      <c r="K1469" s="19"/>
      <c r="L1469" s="54">
        <v>9322</v>
      </c>
      <c r="M1469" s="25" t="s">
        <v>7230</v>
      </c>
      <c r="N1469" s="25" t="s">
        <v>24060</v>
      </c>
      <c r="O1469" s="25"/>
      <c r="P1469" s="25" t="s">
        <v>27144</v>
      </c>
    </row>
    <row r="1470" spans="1:16" ht="15">
      <c r="A1470" s="25" t="s">
        <v>27145</v>
      </c>
      <c r="B1470" s="25" t="s">
        <v>27145</v>
      </c>
      <c r="C1470"/>
      <c r="D1470" s="25" t="s">
        <v>7261</v>
      </c>
      <c r="E1470" s="25"/>
      <c r="F1470" s="25" t="s">
        <v>7288</v>
      </c>
      <c r="G1470" s="25" t="s">
        <v>24057</v>
      </c>
      <c r="H1470" s="25" t="s">
        <v>8443</v>
      </c>
      <c r="I1470" s="25" t="s">
        <v>24773</v>
      </c>
      <c r="J1470" s="19">
        <v>44683</v>
      </c>
      <c r="K1470" s="19"/>
      <c r="L1470" s="54">
        <v>19955.55</v>
      </c>
      <c r="M1470" s="25" t="s">
        <v>7230</v>
      </c>
      <c r="N1470" s="25" t="s">
        <v>24060</v>
      </c>
      <c r="O1470" s="25"/>
      <c r="P1470" s="25"/>
    </row>
    <row r="1471" spans="1:16" ht="15">
      <c r="A1471" s="25" t="s">
        <v>27146</v>
      </c>
      <c r="B1471" s="25" t="s">
        <v>27146</v>
      </c>
      <c r="C1471"/>
      <c r="D1471" s="25" t="s">
        <v>7261</v>
      </c>
      <c r="E1471" s="25"/>
      <c r="F1471" s="25" t="s">
        <v>7288</v>
      </c>
      <c r="G1471" s="25" t="s">
        <v>24057</v>
      </c>
      <c r="H1471" s="25" t="s">
        <v>8443</v>
      </c>
      <c r="I1471" s="25" t="s">
        <v>25914</v>
      </c>
      <c r="J1471" s="19">
        <v>44683</v>
      </c>
      <c r="K1471" s="19"/>
      <c r="L1471" s="54">
        <v>4400</v>
      </c>
      <c r="M1471" s="25" t="s">
        <v>7230</v>
      </c>
      <c r="N1471" s="25" t="s">
        <v>24060</v>
      </c>
      <c r="O1471" s="25"/>
      <c r="P1471" s="25" t="s">
        <v>27147</v>
      </c>
    </row>
    <row r="1472" spans="1:16" ht="15">
      <c r="A1472" s="25" t="s">
        <v>27148</v>
      </c>
      <c r="B1472" s="25" t="s">
        <v>27148</v>
      </c>
      <c r="C1472"/>
      <c r="D1472" s="25" t="s">
        <v>7261</v>
      </c>
      <c r="E1472" s="25"/>
      <c r="F1472" s="25" t="s">
        <v>7288</v>
      </c>
      <c r="G1472" s="25" t="s">
        <v>24057</v>
      </c>
      <c r="H1472" s="25" t="s">
        <v>8443</v>
      </c>
      <c r="I1472" s="25" t="s">
        <v>25823</v>
      </c>
      <c r="J1472" s="19">
        <v>44683</v>
      </c>
      <c r="K1472" s="19"/>
      <c r="L1472" s="54">
        <v>13720</v>
      </c>
      <c r="M1472" s="25" t="s">
        <v>7230</v>
      </c>
      <c r="N1472" s="25" t="s">
        <v>24060</v>
      </c>
      <c r="O1472" s="25"/>
      <c r="P1472" s="25"/>
    </row>
    <row r="1473" spans="1:16" ht="15">
      <c r="A1473" s="25" t="s">
        <v>27149</v>
      </c>
      <c r="B1473" s="25" t="s">
        <v>27149</v>
      </c>
      <c r="C1473"/>
      <c r="D1473" s="25" t="s">
        <v>7261</v>
      </c>
      <c r="E1473" s="25"/>
      <c r="F1473" s="25" t="s">
        <v>7288</v>
      </c>
      <c r="G1473" s="25" t="s">
        <v>24057</v>
      </c>
      <c r="H1473" s="25" t="s">
        <v>7543</v>
      </c>
      <c r="I1473" s="25" t="s">
        <v>24896</v>
      </c>
      <c r="J1473" s="19">
        <v>44683</v>
      </c>
      <c r="K1473" s="19"/>
      <c r="L1473" s="54">
        <v>7995.96</v>
      </c>
      <c r="M1473" s="25" t="s">
        <v>7230</v>
      </c>
      <c r="N1473" s="25" t="s">
        <v>24060</v>
      </c>
      <c r="O1473" s="25"/>
      <c r="P1473" s="25" t="s">
        <v>27150</v>
      </c>
    </row>
    <row r="1474" spans="1:16" ht="15">
      <c r="A1474" s="25" t="s">
        <v>27151</v>
      </c>
      <c r="B1474" s="25" t="s">
        <v>27151</v>
      </c>
      <c r="C1474"/>
      <c r="D1474" s="25" t="s">
        <v>7261</v>
      </c>
      <c r="E1474" s="25"/>
      <c r="F1474" s="25" t="s">
        <v>7288</v>
      </c>
      <c r="G1474" s="25" t="s">
        <v>24057</v>
      </c>
      <c r="H1474" s="25" t="s">
        <v>7500</v>
      </c>
      <c r="I1474" s="25" t="s">
        <v>24072</v>
      </c>
      <c r="J1474" s="19">
        <v>44683</v>
      </c>
      <c r="K1474" s="19"/>
      <c r="L1474" s="54">
        <v>1059.4000000000001</v>
      </c>
      <c r="M1474" s="25" t="s">
        <v>7230</v>
      </c>
      <c r="N1474" s="25" t="s">
        <v>24060</v>
      </c>
      <c r="O1474" s="25"/>
      <c r="P1474" s="25" t="s">
        <v>27152</v>
      </c>
    </row>
    <row r="1475" spans="1:16" ht="15">
      <c r="A1475" s="25" t="s">
        <v>27153</v>
      </c>
      <c r="B1475" s="25" t="s">
        <v>27153</v>
      </c>
      <c r="C1475"/>
      <c r="D1475" s="25" t="s">
        <v>7261</v>
      </c>
      <c r="E1475" s="25"/>
      <c r="F1475" s="25" t="s">
        <v>7288</v>
      </c>
      <c r="G1475" s="25" t="s">
        <v>24057</v>
      </c>
      <c r="H1475" s="25" t="s">
        <v>12040</v>
      </c>
      <c r="I1475" s="25" t="s">
        <v>24558</v>
      </c>
      <c r="J1475" s="19">
        <v>44683</v>
      </c>
      <c r="K1475" s="19"/>
      <c r="L1475" s="54">
        <v>10014.6</v>
      </c>
      <c r="M1475" s="25" t="s">
        <v>7230</v>
      </c>
      <c r="N1475" s="25" t="s">
        <v>24060</v>
      </c>
      <c r="O1475" s="25"/>
      <c r="P1475" s="25" t="s">
        <v>27154</v>
      </c>
    </row>
    <row r="1476" spans="1:16" ht="15">
      <c r="A1476" s="25" t="s">
        <v>27155</v>
      </c>
      <c r="B1476" s="25" t="s">
        <v>27155</v>
      </c>
      <c r="C1476"/>
      <c r="D1476" s="25" t="s">
        <v>7261</v>
      </c>
      <c r="E1476" s="25"/>
      <c r="F1476" s="25" t="s">
        <v>24833</v>
      </c>
      <c r="G1476" s="25" t="s">
        <v>24057</v>
      </c>
      <c r="H1476" s="25" t="s">
        <v>8443</v>
      </c>
      <c r="I1476" s="25" t="s">
        <v>26434</v>
      </c>
      <c r="J1476" s="19">
        <v>44683</v>
      </c>
      <c r="K1476" s="19"/>
      <c r="L1476" s="54">
        <v>2430</v>
      </c>
      <c r="M1476" s="25" t="s">
        <v>7230</v>
      </c>
      <c r="N1476" s="25" t="s">
        <v>24060</v>
      </c>
      <c r="O1476" s="25"/>
      <c r="P1476" s="25"/>
    </row>
    <row r="1477" spans="1:16" ht="15">
      <c r="A1477" s="25" t="s">
        <v>27156</v>
      </c>
      <c r="B1477" s="25" t="s">
        <v>27156</v>
      </c>
      <c r="C1477"/>
      <c r="D1477" s="25" t="s">
        <v>7261</v>
      </c>
      <c r="E1477" s="25"/>
      <c r="F1477" s="25" t="s">
        <v>7288</v>
      </c>
      <c r="G1477" s="25" t="s">
        <v>24057</v>
      </c>
      <c r="H1477" s="25" t="s">
        <v>8443</v>
      </c>
      <c r="I1477" s="25" t="s">
        <v>27157</v>
      </c>
      <c r="J1477" s="19">
        <v>44683</v>
      </c>
      <c r="K1477" s="19"/>
      <c r="L1477" s="54">
        <v>12500</v>
      </c>
      <c r="M1477" s="25" t="s">
        <v>7230</v>
      </c>
      <c r="N1477" s="25" t="s">
        <v>24060</v>
      </c>
      <c r="O1477" s="25"/>
      <c r="P1477" s="25" t="s">
        <v>27158</v>
      </c>
    </row>
    <row r="1478" spans="1:16" ht="15">
      <c r="A1478" s="25" t="s">
        <v>27159</v>
      </c>
      <c r="B1478" s="25" t="s">
        <v>27159</v>
      </c>
      <c r="C1478"/>
      <c r="D1478" s="25" t="s">
        <v>7261</v>
      </c>
      <c r="E1478" s="25"/>
      <c r="F1478" s="25" t="s">
        <v>24833</v>
      </c>
      <c r="G1478" s="25" t="s">
        <v>24057</v>
      </c>
      <c r="H1478" s="25" t="s">
        <v>8443</v>
      </c>
      <c r="I1478" s="25" t="s">
        <v>27160</v>
      </c>
      <c r="J1478" s="19">
        <v>44683</v>
      </c>
      <c r="K1478" s="19"/>
      <c r="L1478" s="54">
        <v>3352.7</v>
      </c>
      <c r="M1478" s="25" t="s">
        <v>7230</v>
      </c>
      <c r="N1478" s="25" t="s">
        <v>24060</v>
      </c>
      <c r="O1478" s="25"/>
      <c r="P1478" s="25"/>
    </row>
    <row r="1479" spans="1:16" ht="15">
      <c r="A1479" s="25" t="s">
        <v>27161</v>
      </c>
      <c r="B1479" s="25" t="s">
        <v>27161</v>
      </c>
      <c r="C1479"/>
      <c r="D1479" s="25" t="s">
        <v>7252</v>
      </c>
      <c r="E1479" s="25"/>
      <c r="F1479" s="25" t="s">
        <v>7288</v>
      </c>
      <c r="G1479" s="25" t="s">
        <v>24057</v>
      </c>
      <c r="H1479" s="25" t="s">
        <v>8443</v>
      </c>
      <c r="I1479" s="25" t="s">
        <v>25823</v>
      </c>
      <c r="J1479" s="19">
        <v>44683</v>
      </c>
      <c r="K1479" s="19"/>
      <c r="L1479" s="54">
        <v>16520</v>
      </c>
      <c r="M1479" s="25" t="s">
        <v>7230</v>
      </c>
      <c r="N1479" s="25" t="s">
        <v>24060</v>
      </c>
      <c r="O1479" s="25"/>
      <c r="P1479" s="25" t="s">
        <v>27162</v>
      </c>
    </row>
    <row r="1480" spans="1:16" ht="15">
      <c r="A1480" s="25" t="s">
        <v>27163</v>
      </c>
      <c r="B1480" s="25" t="s">
        <v>27163</v>
      </c>
      <c r="C1480"/>
      <c r="D1480" s="25" t="s">
        <v>7261</v>
      </c>
      <c r="E1480" s="25"/>
      <c r="F1480" s="25" t="s">
        <v>7288</v>
      </c>
      <c r="G1480" s="25" t="s">
        <v>24057</v>
      </c>
      <c r="H1480" s="25" t="s">
        <v>7865</v>
      </c>
      <c r="I1480" s="25" t="s">
        <v>24070</v>
      </c>
      <c r="J1480" s="19">
        <v>44683</v>
      </c>
      <c r="K1480" s="19"/>
      <c r="L1480" s="54">
        <v>7437.3</v>
      </c>
      <c r="M1480" s="25" t="s">
        <v>7230</v>
      </c>
      <c r="N1480" s="25" t="s">
        <v>24060</v>
      </c>
      <c r="O1480" s="25"/>
      <c r="P1480" s="25" t="s">
        <v>27164</v>
      </c>
    </row>
    <row r="1481" spans="1:16" ht="15">
      <c r="A1481" s="25" t="s">
        <v>27165</v>
      </c>
      <c r="B1481" s="25" t="s">
        <v>27165</v>
      </c>
      <c r="C1481"/>
      <c r="D1481" s="25" t="s">
        <v>7252</v>
      </c>
      <c r="E1481" s="25"/>
      <c r="F1481" s="25" t="s">
        <v>7288</v>
      </c>
      <c r="G1481" s="25" t="s">
        <v>24057</v>
      </c>
      <c r="H1481" s="25" t="s">
        <v>7500</v>
      </c>
      <c r="I1481" s="25" t="s">
        <v>24301</v>
      </c>
      <c r="J1481" s="19">
        <v>44683</v>
      </c>
      <c r="K1481" s="19"/>
      <c r="L1481" s="54">
        <v>2069.09</v>
      </c>
      <c r="M1481" s="25" t="s">
        <v>7230</v>
      </c>
      <c r="N1481" s="25" t="s">
        <v>24060</v>
      </c>
      <c r="O1481" s="25"/>
      <c r="P1481" s="25" t="s">
        <v>27166</v>
      </c>
    </row>
    <row r="1482" spans="1:16" ht="15">
      <c r="A1482" s="25" t="s">
        <v>27167</v>
      </c>
      <c r="B1482" s="25" t="s">
        <v>27167</v>
      </c>
      <c r="C1482"/>
      <c r="D1482" s="25" t="s">
        <v>7261</v>
      </c>
      <c r="E1482" s="25"/>
      <c r="F1482" s="25" t="s">
        <v>7288</v>
      </c>
      <c r="G1482" s="25" t="s">
        <v>24057</v>
      </c>
      <c r="H1482" s="25" t="s">
        <v>7703</v>
      </c>
      <c r="I1482" s="25" t="s">
        <v>24143</v>
      </c>
      <c r="J1482" s="19">
        <v>44683</v>
      </c>
      <c r="K1482" s="19"/>
      <c r="L1482" s="54">
        <v>5083.3</v>
      </c>
      <c r="M1482" s="25" t="s">
        <v>7230</v>
      </c>
      <c r="N1482" s="25" t="s">
        <v>24060</v>
      </c>
      <c r="O1482" s="25"/>
      <c r="P1482" s="25" t="s">
        <v>27168</v>
      </c>
    </row>
    <row r="1483" spans="1:16" ht="15">
      <c r="A1483" s="25" t="s">
        <v>27169</v>
      </c>
      <c r="B1483" s="25" t="s">
        <v>27169</v>
      </c>
      <c r="C1483"/>
      <c r="D1483" s="25" t="s">
        <v>7261</v>
      </c>
      <c r="E1483" s="25"/>
      <c r="F1483" s="25" t="s">
        <v>7288</v>
      </c>
      <c r="G1483" s="25" t="s">
        <v>24057</v>
      </c>
      <c r="H1483" s="25" t="s">
        <v>7703</v>
      </c>
      <c r="I1483" s="25" t="s">
        <v>24143</v>
      </c>
      <c r="J1483" s="19">
        <v>44683</v>
      </c>
      <c r="K1483" s="19"/>
      <c r="L1483" s="54">
        <v>5032.6499999999996</v>
      </c>
      <c r="M1483" s="25" t="s">
        <v>7230</v>
      </c>
      <c r="N1483" s="25" t="s">
        <v>24060</v>
      </c>
      <c r="O1483" s="25"/>
      <c r="P1483" s="25" t="s">
        <v>27170</v>
      </c>
    </row>
    <row r="1484" spans="1:16" ht="15">
      <c r="A1484" s="25" t="s">
        <v>27171</v>
      </c>
      <c r="B1484" s="25" t="s">
        <v>27171</v>
      </c>
      <c r="C1484"/>
      <c r="D1484" s="25" t="s">
        <v>7261</v>
      </c>
      <c r="E1484" s="25"/>
      <c r="F1484" s="25" t="s">
        <v>7288</v>
      </c>
      <c r="G1484" s="25" t="s">
        <v>24057</v>
      </c>
      <c r="H1484" s="25" t="s">
        <v>7703</v>
      </c>
      <c r="I1484" s="25" t="s">
        <v>24143</v>
      </c>
      <c r="J1484" s="19">
        <v>44683</v>
      </c>
      <c r="K1484" s="19"/>
      <c r="L1484" s="54">
        <v>6628.48</v>
      </c>
      <c r="M1484" s="25" t="s">
        <v>7230</v>
      </c>
      <c r="N1484" s="25" t="s">
        <v>24060</v>
      </c>
      <c r="O1484" s="25"/>
      <c r="P1484" s="25" t="s">
        <v>27172</v>
      </c>
    </row>
    <row r="1485" spans="1:16" ht="15">
      <c r="A1485" s="25" t="s">
        <v>27173</v>
      </c>
      <c r="B1485" s="25" t="s">
        <v>27173</v>
      </c>
      <c r="C1485" s="22">
        <v>1</v>
      </c>
      <c r="D1485" s="25" t="s">
        <v>7261</v>
      </c>
      <c r="E1485" s="25"/>
      <c r="F1485" s="25" t="s">
        <v>7288</v>
      </c>
      <c r="G1485" s="25" t="s">
        <v>24057</v>
      </c>
      <c r="H1485" s="25" t="s">
        <v>8140</v>
      </c>
      <c r="I1485" s="25" t="s">
        <v>24918</v>
      </c>
      <c r="J1485" s="19">
        <v>44684</v>
      </c>
      <c r="K1485" s="19"/>
      <c r="L1485" s="54">
        <v>20934.27</v>
      </c>
      <c r="M1485" s="25" t="s">
        <v>7230</v>
      </c>
      <c r="N1485" s="25" t="s">
        <v>24060</v>
      </c>
      <c r="O1485" s="25"/>
      <c r="P1485" s="25" t="s">
        <v>27174</v>
      </c>
    </row>
    <row r="1486" spans="1:16" ht="15">
      <c r="A1486" s="25" t="s">
        <v>27175</v>
      </c>
      <c r="B1486" s="25" t="s">
        <v>27175</v>
      </c>
      <c r="C1486"/>
      <c r="D1486" s="25" t="s">
        <v>7261</v>
      </c>
      <c r="E1486" s="25"/>
      <c r="F1486" s="25" t="s">
        <v>7288</v>
      </c>
      <c r="G1486" s="25" t="s">
        <v>24057</v>
      </c>
      <c r="H1486" s="25" t="s">
        <v>7703</v>
      </c>
      <c r="I1486" s="25" t="s">
        <v>24143</v>
      </c>
      <c r="J1486" s="19">
        <v>44683</v>
      </c>
      <c r="K1486" s="19"/>
      <c r="L1486" s="54">
        <v>5179.6499999999996</v>
      </c>
      <c r="M1486" s="25" t="s">
        <v>7230</v>
      </c>
      <c r="N1486" s="25" t="s">
        <v>24060</v>
      </c>
      <c r="O1486" s="25"/>
      <c r="P1486" s="25" t="s">
        <v>27176</v>
      </c>
    </row>
    <row r="1487" spans="1:16" ht="15">
      <c r="A1487" s="25" t="s">
        <v>27177</v>
      </c>
      <c r="B1487" s="25" t="s">
        <v>27177</v>
      </c>
      <c r="C1487"/>
      <c r="D1487" s="25" t="s">
        <v>7261</v>
      </c>
      <c r="E1487" s="25"/>
      <c r="F1487" s="25" t="s">
        <v>7288</v>
      </c>
      <c r="G1487" s="25" t="s">
        <v>24057</v>
      </c>
      <c r="H1487" s="25" t="s">
        <v>8658</v>
      </c>
      <c r="I1487" s="25" t="s">
        <v>24150</v>
      </c>
      <c r="J1487" s="19">
        <v>44683</v>
      </c>
      <c r="K1487" s="19"/>
      <c r="L1487" s="54">
        <v>3727.41</v>
      </c>
      <c r="M1487" s="25" t="s">
        <v>7230</v>
      </c>
      <c r="N1487" s="25" t="s">
        <v>24060</v>
      </c>
      <c r="O1487" s="25"/>
      <c r="P1487" s="25"/>
    </row>
    <row r="1488" spans="1:16" ht="15">
      <c r="A1488" s="25" t="s">
        <v>27178</v>
      </c>
      <c r="B1488" s="25" t="s">
        <v>27178</v>
      </c>
      <c r="C1488"/>
      <c r="D1488" s="25" t="s">
        <v>7269</v>
      </c>
      <c r="E1488" s="25"/>
      <c r="F1488" s="25" t="s">
        <v>7288</v>
      </c>
      <c r="G1488" s="25" t="s">
        <v>24057</v>
      </c>
      <c r="H1488" s="25" t="s">
        <v>8140</v>
      </c>
      <c r="I1488" s="25" t="s">
        <v>25345</v>
      </c>
      <c r="J1488" s="19">
        <v>44684</v>
      </c>
      <c r="K1488" s="19"/>
      <c r="L1488" s="54">
        <v>19995.3</v>
      </c>
      <c r="M1488" s="25" t="s">
        <v>7230</v>
      </c>
      <c r="N1488" s="25" t="s">
        <v>24060</v>
      </c>
      <c r="O1488" s="25"/>
      <c r="P1488" s="25" t="s">
        <v>27179</v>
      </c>
    </row>
    <row r="1489" spans="1:16" ht="15">
      <c r="A1489" s="25" t="s">
        <v>27180</v>
      </c>
      <c r="B1489" s="25" t="s">
        <v>27180</v>
      </c>
      <c r="C1489"/>
      <c r="D1489" s="25" t="s">
        <v>7269</v>
      </c>
      <c r="E1489" s="25"/>
      <c r="F1489" s="25" t="s">
        <v>7288</v>
      </c>
      <c r="G1489" s="25" t="s">
        <v>24057</v>
      </c>
      <c r="H1489" s="25" t="s">
        <v>8140</v>
      </c>
      <c r="I1489" s="25" t="s">
        <v>24410</v>
      </c>
      <c r="J1489" s="19">
        <v>44684</v>
      </c>
      <c r="K1489" s="19"/>
      <c r="L1489" s="54">
        <v>26050</v>
      </c>
      <c r="M1489" s="25" t="s">
        <v>7230</v>
      </c>
      <c r="N1489" s="25" t="s">
        <v>24060</v>
      </c>
      <c r="O1489" s="25"/>
      <c r="P1489" s="25" t="s">
        <v>27181</v>
      </c>
    </row>
    <row r="1490" spans="1:16" ht="15">
      <c r="A1490" s="25" t="s">
        <v>27182</v>
      </c>
      <c r="B1490" s="25" t="s">
        <v>27182</v>
      </c>
      <c r="C1490"/>
      <c r="D1490" s="25" t="s">
        <v>8607</v>
      </c>
      <c r="E1490" s="25"/>
      <c r="F1490" s="25" t="s">
        <v>7288</v>
      </c>
      <c r="G1490" s="25" t="s">
        <v>24057</v>
      </c>
      <c r="H1490" s="25" t="s">
        <v>8991</v>
      </c>
      <c r="I1490" s="25" t="s">
        <v>24070</v>
      </c>
      <c r="J1490" s="19">
        <v>44684</v>
      </c>
      <c r="K1490" s="19"/>
      <c r="L1490" s="54">
        <v>3591.39</v>
      </c>
      <c r="M1490" s="25" t="s">
        <v>7230</v>
      </c>
      <c r="N1490" s="25" t="s">
        <v>24060</v>
      </c>
      <c r="O1490" s="25"/>
      <c r="P1490" s="25" t="s">
        <v>27183</v>
      </c>
    </row>
    <row r="1491" spans="1:16" ht="15">
      <c r="A1491" s="25" t="s">
        <v>27184</v>
      </c>
      <c r="B1491" s="25" t="s">
        <v>27184</v>
      </c>
      <c r="C1491"/>
      <c r="D1491" s="25" t="s">
        <v>7252</v>
      </c>
      <c r="E1491" s="25"/>
      <c r="F1491" s="25" t="s">
        <v>7288</v>
      </c>
      <c r="G1491" s="25" t="s">
        <v>24057</v>
      </c>
      <c r="H1491" s="25" t="s">
        <v>7500</v>
      </c>
      <c r="I1491" s="25" t="s">
        <v>27137</v>
      </c>
      <c r="J1491" s="19">
        <v>44684</v>
      </c>
      <c r="K1491" s="19"/>
      <c r="L1491" s="54">
        <v>23200</v>
      </c>
      <c r="M1491" s="25" t="s">
        <v>7230</v>
      </c>
      <c r="N1491" s="25" t="s">
        <v>24060</v>
      </c>
      <c r="O1491" s="25"/>
      <c r="P1491" s="25" t="s">
        <v>27185</v>
      </c>
    </row>
    <row r="1492" spans="1:16" ht="15">
      <c r="A1492" s="25" t="s">
        <v>27186</v>
      </c>
      <c r="B1492" s="25" t="s">
        <v>27186</v>
      </c>
      <c r="C1492"/>
      <c r="D1492" s="25" t="s">
        <v>12770</v>
      </c>
      <c r="E1492" s="25"/>
      <c r="F1492" s="25" t="s">
        <v>7288</v>
      </c>
      <c r="G1492" s="25" t="s">
        <v>24057</v>
      </c>
      <c r="H1492" s="25" t="s">
        <v>7865</v>
      </c>
      <c r="I1492" s="25" t="s">
        <v>24205</v>
      </c>
      <c r="J1492" s="19">
        <v>44684</v>
      </c>
      <c r="K1492" s="19"/>
      <c r="L1492" s="54">
        <v>4798.2</v>
      </c>
      <c r="M1492" s="25" t="s">
        <v>7230</v>
      </c>
      <c r="N1492" s="25" t="s">
        <v>24060</v>
      </c>
      <c r="O1492" s="25"/>
      <c r="P1492" s="25" t="s">
        <v>27187</v>
      </c>
    </row>
    <row r="1493" spans="1:16" ht="15">
      <c r="A1493" s="25" t="s">
        <v>27188</v>
      </c>
      <c r="B1493" s="25" t="s">
        <v>27188</v>
      </c>
      <c r="C1493"/>
      <c r="D1493" s="25" t="s">
        <v>7261</v>
      </c>
      <c r="E1493" s="25"/>
      <c r="F1493" s="25" t="s">
        <v>7288</v>
      </c>
      <c r="G1493" s="25" t="s">
        <v>24057</v>
      </c>
      <c r="H1493" s="25" t="s">
        <v>10979</v>
      </c>
      <c r="I1493" s="25" t="s">
        <v>24070</v>
      </c>
      <c r="J1493" s="19">
        <v>44684</v>
      </c>
      <c r="K1493" s="19"/>
      <c r="L1493" s="54">
        <v>4288.8999999999996</v>
      </c>
      <c r="M1493" s="25" t="s">
        <v>7230</v>
      </c>
      <c r="N1493" s="25" t="s">
        <v>24060</v>
      </c>
      <c r="O1493" s="25"/>
      <c r="P1493" s="25" t="s">
        <v>27189</v>
      </c>
    </row>
    <row r="1494" spans="1:16" ht="15">
      <c r="A1494" s="25" t="s">
        <v>27190</v>
      </c>
      <c r="B1494" s="25" t="s">
        <v>27190</v>
      </c>
      <c r="C1494"/>
      <c r="D1494" s="25" t="s">
        <v>7261</v>
      </c>
      <c r="E1494" s="25"/>
      <c r="F1494" s="25" t="s">
        <v>7288</v>
      </c>
      <c r="G1494" s="25" t="s">
        <v>24057</v>
      </c>
      <c r="H1494" s="25" t="s">
        <v>10979</v>
      </c>
      <c r="I1494" s="25" t="s">
        <v>24070</v>
      </c>
      <c r="J1494" s="19">
        <v>44684</v>
      </c>
      <c r="K1494" s="19"/>
      <c r="L1494" s="54">
        <v>4207.07</v>
      </c>
      <c r="M1494" s="25" t="s">
        <v>7230</v>
      </c>
      <c r="N1494" s="25" t="s">
        <v>24060</v>
      </c>
      <c r="O1494" s="25"/>
      <c r="P1494" s="25" t="s">
        <v>27191</v>
      </c>
    </row>
    <row r="1495" spans="1:16" ht="15">
      <c r="A1495" s="25" t="s">
        <v>27192</v>
      </c>
      <c r="B1495" s="25" t="s">
        <v>27192</v>
      </c>
      <c r="C1495"/>
      <c r="D1495" s="25" t="s">
        <v>7269</v>
      </c>
      <c r="E1495" s="25"/>
      <c r="F1495" s="25" t="s">
        <v>7288</v>
      </c>
      <c r="G1495" s="25" t="s">
        <v>24057</v>
      </c>
      <c r="H1495" s="25" t="s">
        <v>7492</v>
      </c>
      <c r="I1495" s="25" t="s">
        <v>24367</v>
      </c>
      <c r="J1495" s="19">
        <v>44684</v>
      </c>
      <c r="K1495" s="19"/>
      <c r="L1495" s="54">
        <v>3148</v>
      </c>
      <c r="M1495" s="25" t="s">
        <v>7230</v>
      </c>
      <c r="N1495" s="25" t="s">
        <v>24060</v>
      </c>
      <c r="O1495" s="25"/>
      <c r="P1495" s="25" t="s">
        <v>27193</v>
      </c>
    </row>
    <row r="1496" spans="1:16" ht="15">
      <c r="A1496" s="25" t="s">
        <v>27194</v>
      </c>
      <c r="B1496" s="25" t="s">
        <v>27194</v>
      </c>
      <c r="C1496" s="22">
        <v>1</v>
      </c>
      <c r="D1496" s="25" t="s">
        <v>7252</v>
      </c>
      <c r="E1496" s="25"/>
      <c r="F1496" s="25" t="s">
        <v>7288</v>
      </c>
      <c r="G1496" s="25" t="s">
        <v>24057</v>
      </c>
      <c r="H1496" s="25" t="s">
        <v>8794</v>
      </c>
      <c r="I1496" s="25" t="s">
        <v>24282</v>
      </c>
      <c r="J1496" s="19">
        <v>44684</v>
      </c>
      <c r="K1496" s="19"/>
      <c r="L1496" s="54">
        <v>4960</v>
      </c>
      <c r="M1496" s="25" t="s">
        <v>7230</v>
      </c>
      <c r="N1496" s="25" t="s">
        <v>24060</v>
      </c>
      <c r="O1496" s="25"/>
      <c r="P1496" s="25" t="s">
        <v>27195</v>
      </c>
    </row>
    <row r="1497" spans="1:16" ht="15">
      <c r="A1497" s="25" t="s">
        <v>27196</v>
      </c>
      <c r="B1497" s="25" t="s">
        <v>27196</v>
      </c>
      <c r="C1497"/>
      <c r="D1497" s="25" t="s">
        <v>7261</v>
      </c>
      <c r="E1497" s="25"/>
      <c r="F1497" s="25" t="s">
        <v>24833</v>
      </c>
      <c r="G1497" s="25" t="s">
        <v>24057</v>
      </c>
      <c r="H1497" s="25" t="s">
        <v>8443</v>
      </c>
      <c r="I1497" s="25" t="s">
        <v>27197</v>
      </c>
      <c r="J1497" s="19">
        <v>44684</v>
      </c>
      <c r="K1497" s="19"/>
      <c r="L1497" s="54">
        <v>9500</v>
      </c>
      <c r="M1497" s="25" t="s">
        <v>7230</v>
      </c>
      <c r="N1497" s="25" t="s">
        <v>24060</v>
      </c>
      <c r="O1497" s="25"/>
      <c r="P1497" s="25"/>
    </row>
    <row r="1498" spans="1:16" ht="15">
      <c r="A1498" s="25" t="s">
        <v>27198</v>
      </c>
      <c r="B1498" s="25" t="s">
        <v>27198</v>
      </c>
      <c r="C1498"/>
      <c r="D1498" s="25" t="s">
        <v>7252</v>
      </c>
      <c r="E1498" s="25"/>
      <c r="F1498" s="25" t="s">
        <v>7288</v>
      </c>
      <c r="G1498" s="25" t="s">
        <v>24057</v>
      </c>
      <c r="H1498" s="25" t="s">
        <v>8794</v>
      </c>
      <c r="I1498" s="25" t="s">
        <v>24282</v>
      </c>
      <c r="J1498" s="19">
        <v>44684</v>
      </c>
      <c r="K1498" s="19"/>
      <c r="L1498" s="54">
        <v>4440</v>
      </c>
      <c r="M1498" s="25" t="s">
        <v>7230</v>
      </c>
      <c r="N1498" s="25" t="s">
        <v>24060</v>
      </c>
      <c r="O1498" s="25"/>
      <c r="P1498" s="25" t="s">
        <v>27199</v>
      </c>
    </row>
    <row r="1499" spans="1:16" ht="15">
      <c r="A1499" s="25" t="s">
        <v>27200</v>
      </c>
      <c r="B1499" s="25" t="s">
        <v>27200</v>
      </c>
      <c r="C1499"/>
      <c r="D1499" s="25" t="s">
        <v>7478</v>
      </c>
      <c r="E1499" s="25"/>
      <c r="F1499" s="25" t="s">
        <v>7288</v>
      </c>
      <c r="G1499" s="25" t="s">
        <v>24057</v>
      </c>
      <c r="H1499" s="25" t="s">
        <v>8140</v>
      </c>
      <c r="I1499" s="25" t="s">
        <v>25542</v>
      </c>
      <c r="J1499" s="19">
        <v>44684</v>
      </c>
      <c r="K1499" s="19"/>
      <c r="L1499" s="54">
        <v>16900</v>
      </c>
      <c r="M1499" s="25" t="s">
        <v>7230</v>
      </c>
      <c r="N1499" s="25" t="s">
        <v>24060</v>
      </c>
      <c r="O1499" s="25"/>
      <c r="P1499" s="25" t="s">
        <v>27201</v>
      </c>
    </row>
    <row r="1500" spans="1:16" ht="15">
      <c r="A1500" s="25" t="s">
        <v>27202</v>
      </c>
      <c r="B1500" s="25" t="s">
        <v>27202</v>
      </c>
      <c r="C1500"/>
      <c r="D1500" s="25" t="s">
        <v>7261</v>
      </c>
      <c r="E1500" s="25"/>
      <c r="F1500" s="25" t="s">
        <v>7288</v>
      </c>
      <c r="G1500" s="25" t="s">
        <v>24057</v>
      </c>
      <c r="H1500" s="25" t="s">
        <v>8443</v>
      </c>
      <c r="I1500" s="25" t="s">
        <v>24484</v>
      </c>
      <c r="J1500" s="19">
        <v>44684</v>
      </c>
      <c r="K1500" s="19"/>
      <c r="L1500" s="54">
        <v>5031.2</v>
      </c>
      <c r="M1500" s="25" t="s">
        <v>7230</v>
      </c>
      <c r="N1500" s="25" t="s">
        <v>24060</v>
      </c>
      <c r="O1500" s="25"/>
      <c r="P1500" s="25" t="s">
        <v>27203</v>
      </c>
    </row>
    <row r="1501" spans="1:16" ht="15">
      <c r="A1501" s="25" t="s">
        <v>27204</v>
      </c>
      <c r="B1501" s="25" t="s">
        <v>27204</v>
      </c>
      <c r="C1501"/>
      <c r="D1501" s="25" t="s">
        <v>7261</v>
      </c>
      <c r="E1501" s="25"/>
      <c r="F1501" s="25" t="s">
        <v>7288</v>
      </c>
      <c r="G1501" s="25" t="s">
        <v>24057</v>
      </c>
      <c r="H1501" s="25" t="s">
        <v>8827</v>
      </c>
      <c r="I1501" s="25" t="s">
        <v>24603</v>
      </c>
      <c r="J1501" s="19">
        <v>44684</v>
      </c>
      <c r="K1501" s="19"/>
      <c r="L1501" s="54">
        <v>5941.14</v>
      </c>
      <c r="M1501" s="25" t="s">
        <v>7230</v>
      </c>
      <c r="N1501" s="25" t="s">
        <v>24060</v>
      </c>
      <c r="O1501" s="25"/>
      <c r="P1501" s="25" t="s">
        <v>27205</v>
      </c>
    </row>
    <row r="1502" spans="1:16" ht="15">
      <c r="A1502" s="25" t="s">
        <v>27206</v>
      </c>
      <c r="B1502" s="25" t="s">
        <v>27206</v>
      </c>
      <c r="C1502"/>
      <c r="D1502" s="25" t="s">
        <v>7261</v>
      </c>
      <c r="E1502" s="25"/>
      <c r="F1502" s="25" t="s">
        <v>7288</v>
      </c>
      <c r="G1502" s="25" t="s">
        <v>24057</v>
      </c>
      <c r="H1502" s="25" t="s">
        <v>8827</v>
      </c>
      <c r="I1502" s="25" t="s">
        <v>24603</v>
      </c>
      <c r="J1502" s="19">
        <v>44684</v>
      </c>
      <c r="K1502" s="19"/>
      <c r="L1502" s="54">
        <v>2383</v>
      </c>
      <c r="M1502" s="25" t="s">
        <v>7230</v>
      </c>
      <c r="N1502" s="25" t="s">
        <v>24060</v>
      </c>
      <c r="O1502" s="25"/>
      <c r="P1502" s="25" t="s">
        <v>27207</v>
      </c>
    </row>
    <row r="1503" spans="1:16" ht="15">
      <c r="A1503" s="25" t="s">
        <v>27208</v>
      </c>
      <c r="B1503" s="25" t="s">
        <v>27208</v>
      </c>
      <c r="C1503"/>
      <c r="D1503" s="25" t="s">
        <v>7261</v>
      </c>
      <c r="E1503" s="25"/>
      <c r="F1503" s="25" t="s">
        <v>7288</v>
      </c>
      <c r="G1503" s="25" t="s">
        <v>24057</v>
      </c>
      <c r="H1503" s="25" t="s">
        <v>12162</v>
      </c>
      <c r="I1503" s="25" t="s">
        <v>24082</v>
      </c>
      <c r="J1503" s="19">
        <v>44684</v>
      </c>
      <c r="K1503" s="19"/>
      <c r="L1503" s="54">
        <v>4664.87</v>
      </c>
      <c r="M1503" s="25" t="s">
        <v>7230</v>
      </c>
      <c r="N1503" s="25" t="s">
        <v>24060</v>
      </c>
      <c r="O1503" s="25"/>
      <c r="P1503" s="25" t="s">
        <v>27209</v>
      </c>
    </row>
    <row r="1504" spans="1:16" ht="15">
      <c r="A1504" s="25" t="s">
        <v>27210</v>
      </c>
      <c r="B1504" s="25" t="s">
        <v>27210</v>
      </c>
      <c r="C1504"/>
      <c r="D1504" s="25" t="s">
        <v>7261</v>
      </c>
      <c r="E1504" s="25"/>
      <c r="F1504" s="25" t="s">
        <v>7288</v>
      </c>
      <c r="G1504" s="25" t="s">
        <v>24057</v>
      </c>
      <c r="H1504" s="25" t="s">
        <v>11710</v>
      </c>
      <c r="I1504" s="25" t="s">
        <v>24224</v>
      </c>
      <c r="J1504" s="19">
        <v>44685</v>
      </c>
      <c r="K1504" s="19"/>
      <c r="L1504" s="54">
        <v>1825</v>
      </c>
      <c r="M1504" s="25" t="s">
        <v>7230</v>
      </c>
      <c r="N1504" s="25" t="s">
        <v>24060</v>
      </c>
      <c r="O1504" s="25"/>
      <c r="P1504" s="25" t="s">
        <v>27211</v>
      </c>
    </row>
    <row r="1505" spans="1:16" ht="15">
      <c r="A1505" s="25" t="s">
        <v>27212</v>
      </c>
      <c r="B1505" s="25" t="s">
        <v>27212</v>
      </c>
      <c r="C1505"/>
      <c r="D1505" s="25" t="s">
        <v>7478</v>
      </c>
      <c r="E1505" s="25"/>
      <c r="F1505" s="25" t="s">
        <v>7288</v>
      </c>
      <c r="G1505" s="25" t="s">
        <v>24057</v>
      </c>
      <c r="H1505" s="25" t="s">
        <v>8140</v>
      </c>
      <c r="I1505" s="25" t="s">
        <v>24484</v>
      </c>
      <c r="J1505" s="19">
        <v>44685</v>
      </c>
      <c r="K1505" s="19"/>
      <c r="L1505" s="54">
        <v>8325.76</v>
      </c>
      <c r="M1505" s="25" t="s">
        <v>7230</v>
      </c>
      <c r="N1505" s="25" t="s">
        <v>24060</v>
      </c>
      <c r="O1505" s="25"/>
      <c r="P1505" s="25" t="s">
        <v>27213</v>
      </c>
    </row>
    <row r="1506" spans="1:16" ht="15">
      <c r="A1506" s="25" t="s">
        <v>27214</v>
      </c>
      <c r="B1506" s="25" t="s">
        <v>27214</v>
      </c>
      <c r="C1506"/>
      <c r="D1506" s="25" t="s">
        <v>7425</v>
      </c>
      <c r="E1506" s="25"/>
      <c r="F1506" s="25" t="s">
        <v>7288</v>
      </c>
      <c r="G1506" s="25" t="s">
        <v>24057</v>
      </c>
      <c r="H1506" s="25" t="s">
        <v>10329</v>
      </c>
      <c r="I1506" s="25" t="s">
        <v>25596</v>
      </c>
      <c r="J1506" s="19">
        <v>44685</v>
      </c>
      <c r="K1506" s="19"/>
      <c r="L1506" s="54">
        <v>2134.92</v>
      </c>
      <c r="M1506" s="25" t="s">
        <v>7230</v>
      </c>
      <c r="N1506" s="25" t="s">
        <v>24060</v>
      </c>
      <c r="O1506" s="25"/>
      <c r="P1506" s="25" t="s">
        <v>27215</v>
      </c>
    </row>
    <row r="1507" spans="1:16" ht="15">
      <c r="A1507" s="25" t="s">
        <v>27216</v>
      </c>
      <c r="B1507" s="25" t="s">
        <v>27216</v>
      </c>
      <c r="C1507"/>
      <c r="D1507" s="25" t="s">
        <v>7425</v>
      </c>
      <c r="E1507" s="25"/>
      <c r="F1507" s="25" t="s">
        <v>7288</v>
      </c>
      <c r="G1507" s="25" t="s">
        <v>24057</v>
      </c>
      <c r="H1507" s="25" t="s">
        <v>8140</v>
      </c>
      <c r="I1507" s="25" t="s">
        <v>24591</v>
      </c>
      <c r="J1507" s="19">
        <v>44685</v>
      </c>
      <c r="K1507" s="19"/>
      <c r="L1507" s="54">
        <v>1870.05</v>
      </c>
      <c r="M1507" s="25" t="s">
        <v>7230</v>
      </c>
      <c r="N1507" s="25" t="s">
        <v>24060</v>
      </c>
      <c r="O1507" s="25"/>
      <c r="P1507" s="25" t="s">
        <v>27217</v>
      </c>
    </row>
    <row r="1508" spans="1:16" ht="15">
      <c r="A1508" s="25" t="s">
        <v>27218</v>
      </c>
      <c r="B1508" s="25" t="s">
        <v>27218</v>
      </c>
      <c r="C1508"/>
      <c r="D1508" s="25" t="s">
        <v>7261</v>
      </c>
      <c r="E1508" s="25"/>
      <c r="F1508" s="25" t="s">
        <v>7288</v>
      </c>
      <c r="G1508" s="25" t="s">
        <v>24057</v>
      </c>
      <c r="H1508" s="25" t="s">
        <v>7273</v>
      </c>
      <c r="I1508" s="25" t="s">
        <v>24686</v>
      </c>
      <c r="J1508" s="19">
        <v>44685</v>
      </c>
      <c r="K1508" s="19"/>
      <c r="L1508" s="54">
        <v>7975</v>
      </c>
      <c r="M1508" s="25" t="s">
        <v>7230</v>
      </c>
      <c r="N1508" s="25" t="s">
        <v>24060</v>
      </c>
      <c r="O1508" s="25"/>
      <c r="P1508" s="25" t="s">
        <v>27219</v>
      </c>
    </row>
    <row r="1509" spans="1:16" ht="15">
      <c r="A1509" s="25" t="s">
        <v>27220</v>
      </c>
      <c r="B1509" s="25" t="s">
        <v>27220</v>
      </c>
      <c r="C1509"/>
      <c r="D1509" s="25" t="s">
        <v>7425</v>
      </c>
      <c r="E1509" s="25"/>
      <c r="F1509" s="25" t="s">
        <v>7288</v>
      </c>
      <c r="G1509" s="25" t="s">
        <v>24057</v>
      </c>
      <c r="H1509" s="25" t="s">
        <v>8591</v>
      </c>
      <c r="I1509" s="25" t="s">
        <v>25003</v>
      </c>
      <c r="J1509" s="19">
        <v>44685</v>
      </c>
      <c r="K1509" s="19"/>
      <c r="L1509" s="54">
        <v>480</v>
      </c>
      <c r="M1509" s="25" t="s">
        <v>7230</v>
      </c>
      <c r="N1509" s="25" t="s">
        <v>24060</v>
      </c>
      <c r="O1509" s="25"/>
      <c r="P1509" s="25" t="s">
        <v>27221</v>
      </c>
    </row>
    <row r="1510" spans="1:16" ht="15">
      <c r="A1510" s="25" t="s">
        <v>27222</v>
      </c>
      <c r="B1510" s="25" t="s">
        <v>27222</v>
      </c>
      <c r="C1510"/>
      <c r="D1510" s="25" t="s">
        <v>7261</v>
      </c>
      <c r="E1510" s="25"/>
      <c r="F1510" s="25" t="s">
        <v>7288</v>
      </c>
      <c r="G1510" s="25" t="s">
        <v>24057</v>
      </c>
      <c r="H1510" s="25" t="s">
        <v>7279</v>
      </c>
      <c r="I1510" s="25" t="s">
        <v>24082</v>
      </c>
      <c r="J1510" s="19">
        <v>44685</v>
      </c>
      <c r="K1510" s="19"/>
      <c r="L1510" s="54">
        <v>4681</v>
      </c>
      <c r="M1510" s="25" t="s">
        <v>7230</v>
      </c>
      <c r="N1510" s="25" t="s">
        <v>24060</v>
      </c>
      <c r="O1510" s="25"/>
      <c r="P1510" s="25" t="s">
        <v>27223</v>
      </c>
    </row>
    <row r="1511" spans="1:16" ht="15">
      <c r="A1511" s="25" t="s">
        <v>27224</v>
      </c>
      <c r="B1511" s="25" t="s">
        <v>27224</v>
      </c>
      <c r="C1511"/>
      <c r="D1511" s="25" t="s">
        <v>7261</v>
      </c>
      <c r="E1511" s="25"/>
      <c r="F1511" s="25" t="s">
        <v>7288</v>
      </c>
      <c r="G1511" s="25" t="s">
        <v>24057</v>
      </c>
      <c r="H1511" s="25" t="s">
        <v>7279</v>
      </c>
      <c r="I1511" s="25" t="s">
        <v>24082</v>
      </c>
      <c r="J1511" s="19">
        <v>44685</v>
      </c>
      <c r="K1511" s="19"/>
      <c r="L1511" s="54">
        <v>4824.24</v>
      </c>
      <c r="M1511" s="25" t="s">
        <v>7230</v>
      </c>
      <c r="N1511" s="25" t="s">
        <v>24060</v>
      </c>
      <c r="O1511" s="25"/>
      <c r="P1511" s="25" t="s">
        <v>27225</v>
      </c>
    </row>
    <row r="1512" spans="1:16" ht="15">
      <c r="A1512" s="25" t="s">
        <v>27226</v>
      </c>
      <c r="B1512" s="25" t="s">
        <v>27226</v>
      </c>
      <c r="C1512"/>
      <c r="D1512" s="25" t="s">
        <v>7261</v>
      </c>
      <c r="E1512" s="25"/>
      <c r="F1512" s="25" t="s">
        <v>7288</v>
      </c>
      <c r="G1512" s="25" t="s">
        <v>24057</v>
      </c>
      <c r="H1512" s="25" t="s">
        <v>12833</v>
      </c>
      <c r="I1512" s="25" t="s">
        <v>24275</v>
      </c>
      <c r="J1512" s="19">
        <v>44685</v>
      </c>
      <c r="K1512" s="19"/>
      <c r="L1512" s="54">
        <v>6048.12</v>
      </c>
      <c r="M1512" s="25" t="s">
        <v>7230</v>
      </c>
      <c r="N1512" s="25" t="s">
        <v>24060</v>
      </c>
      <c r="O1512" s="25"/>
      <c r="P1512" s="25" t="s">
        <v>27227</v>
      </c>
    </row>
    <row r="1513" spans="1:16" ht="15">
      <c r="A1513" s="25" t="s">
        <v>27228</v>
      </c>
      <c r="B1513" s="25" t="s">
        <v>27228</v>
      </c>
      <c r="C1513"/>
      <c r="D1513" s="25" t="s">
        <v>7261</v>
      </c>
      <c r="E1513" s="25"/>
      <c r="F1513" s="25" t="s">
        <v>7288</v>
      </c>
      <c r="G1513" s="25" t="s">
        <v>24057</v>
      </c>
      <c r="H1513" s="25" t="s">
        <v>7273</v>
      </c>
      <c r="I1513" s="25" t="s">
        <v>24668</v>
      </c>
      <c r="J1513" s="19">
        <v>44685</v>
      </c>
      <c r="K1513" s="19"/>
      <c r="L1513" s="54">
        <v>10831.57</v>
      </c>
      <c r="M1513" s="25" t="s">
        <v>7230</v>
      </c>
      <c r="N1513" s="25" t="s">
        <v>24060</v>
      </c>
      <c r="O1513" s="25"/>
      <c r="P1513" s="25" t="s">
        <v>27229</v>
      </c>
    </row>
    <row r="1514" spans="1:16" ht="15">
      <c r="A1514" s="25" t="s">
        <v>27230</v>
      </c>
      <c r="B1514" s="25" t="s">
        <v>27230</v>
      </c>
      <c r="C1514"/>
      <c r="D1514" s="25" t="s">
        <v>7261</v>
      </c>
      <c r="E1514" s="25"/>
      <c r="F1514" s="25" t="s">
        <v>7288</v>
      </c>
      <c r="G1514" s="25" t="s">
        <v>24057</v>
      </c>
      <c r="H1514" s="25" t="s">
        <v>7273</v>
      </c>
      <c r="I1514" s="25" t="s">
        <v>25725</v>
      </c>
      <c r="J1514" s="19">
        <v>44685</v>
      </c>
      <c r="K1514" s="19"/>
      <c r="L1514" s="54">
        <v>3777</v>
      </c>
      <c r="M1514" s="25" t="s">
        <v>7230</v>
      </c>
      <c r="N1514" s="25" t="s">
        <v>24060</v>
      </c>
      <c r="O1514" s="25"/>
      <c r="P1514" s="25" t="s">
        <v>27231</v>
      </c>
    </row>
    <row r="1515" spans="1:16" ht="15">
      <c r="A1515" s="25" t="s">
        <v>27232</v>
      </c>
      <c r="B1515" s="25" t="s">
        <v>27232</v>
      </c>
      <c r="C1515" s="22">
        <v>3</v>
      </c>
      <c r="D1515" s="25" t="s">
        <v>7261</v>
      </c>
      <c r="E1515" s="25"/>
      <c r="F1515" s="25" t="s">
        <v>7288</v>
      </c>
      <c r="G1515" s="25" t="s">
        <v>24057</v>
      </c>
      <c r="H1515" s="25" t="s">
        <v>7273</v>
      </c>
      <c r="I1515" s="25" t="s">
        <v>24484</v>
      </c>
      <c r="J1515" s="19">
        <v>44685</v>
      </c>
      <c r="K1515" s="19"/>
      <c r="L1515" s="54">
        <v>46027.77</v>
      </c>
      <c r="M1515" s="25" t="s">
        <v>7230</v>
      </c>
      <c r="N1515" s="25" t="s">
        <v>24060</v>
      </c>
      <c r="O1515" s="25"/>
      <c r="P1515" s="25" t="s">
        <v>27233</v>
      </c>
    </row>
    <row r="1516" spans="1:16" ht="15">
      <c r="A1516" s="25" t="s">
        <v>27234</v>
      </c>
      <c r="B1516" s="25" t="s">
        <v>27234</v>
      </c>
      <c r="C1516"/>
      <c r="D1516" s="25" t="s">
        <v>7261</v>
      </c>
      <c r="E1516" s="25"/>
      <c r="F1516" s="25" t="s">
        <v>7288</v>
      </c>
      <c r="G1516" s="25" t="s">
        <v>24057</v>
      </c>
      <c r="H1516" s="25" t="s">
        <v>7273</v>
      </c>
      <c r="I1516" s="25" t="s">
        <v>24418</v>
      </c>
      <c r="J1516" s="19">
        <v>44685</v>
      </c>
      <c r="K1516" s="19"/>
      <c r="L1516" s="54">
        <v>8310</v>
      </c>
      <c r="M1516" s="25" t="s">
        <v>7230</v>
      </c>
      <c r="N1516" s="25" t="s">
        <v>24060</v>
      </c>
      <c r="O1516" s="25"/>
      <c r="P1516" s="25" t="s">
        <v>27235</v>
      </c>
    </row>
    <row r="1517" spans="1:16" ht="15">
      <c r="A1517" s="25" t="s">
        <v>27236</v>
      </c>
      <c r="B1517" s="25" t="s">
        <v>27236</v>
      </c>
      <c r="C1517"/>
      <c r="D1517" s="25" t="s">
        <v>7478</v>
      </c>
      <c r="E1517" s="25"/>
      <c r="F1517" s="25" t="s">
        <v>7983</v>
      </c>
      <c r="G1517" s="25" t="s">
        <v>24057</v>
      </c>
      <c r="H1517" s="25" t="s">
        <v>8140</v>
      </c>
      <c r="I1517" s="25" t="s">
        <v>24122</v>
      </c>
      <c r="J1517" s="19">
        <v>44685</v>
      </c>
      <c r="K1517" s="19"/>
      <c r="L1517" s="54">
        <v>4115</v>
      </c>
      <c r="M1517" s="25" t="s">
        <v>7230</v>
      </c>
      <c r="N1517" s="25" t="s">
        <v>24060</v>
      </c>
      <c r="O1517" s="25"/>
      <c r="P1517" s="25" t="s">
        <v>27237</v>
      </c>
    </row>
    <row r="1518" spans="1:16" ht="15">
      <c r="A1518" s="25" t="s">
        <v>27238</v>
      </c>
      <c r="B1518" s="25" t="s">
        <v>27238</v>
      </c>
      <c r="C1518"/>
      <c r="D1518" s="25" t="s">
        <v>7269</v>
      </c>
      <c r="E1518" s="25"/>
      <c r="F1518" s="25" t="s">
        <v>7288</v>
      </c>
      <c r="G1518" s="25" t="s">
        <v>24057</v>
      </c>
      <c r="H1518" s="25" t="s">
        <v>8140</v>
      </c>
      <c r="I1518" s="25" t="s">
        <v>24484</v>
      </c>
      <c r="J1518" s="19">
        <v>44685</v>
      </c>
      <c r="K1518" s="19"/>
      <c r="L1518" s="54">
        <v>5014.93</v>
      </c>
      <c r="M1518" s="25" t="s">
        <v>7230</v>
      </c>
      <c r="N1518" s="25" t="s">
        <v>24060</v>
      </c>
      <c r="O1518" s="25"/>
      <c r="P1518" s="25" t="s">
        <v>27239</v>
      </c>
    </row>
    <row r="1519" spans="1:16" ht="15">
      <c r="A1519" s="25" t="s">
        <v>27240</v>
      </c>
      <c r="B1519" s="25" t="s">
        <v>27240</v>
      </c>
      <c r="C1519"/>
      <c r="D1519" s="25" t="s">
        <v>7478</v>
      </c>
      <c r="E1519" s="25"/>
      <c r="F1519" s="25" t="s">
        <v>7288</v>
      </c>
      <c r="G1519" s="25" t="s">
        <v>24057</v>
      </c>
      <c r="H1519" s="25" t="s">
        <v>8443</v>
      </c>
      <c r="I1519" s="25" t="s">
        <v>27241</v>
      </c>
      <c r="J1519" s="19">
        <v>44685</v>
      </c>
      <c r="K1519" s="19"/>
      <c r="L1519" s="54">
        <v>4395</v>
      </c>
      <c r="M1519" s="25" t="s">
        <v>7230</v>
      </c>
      <c r="N1519" s="25" t="s">
        <v>24060</v>
      </c>
      <c r="O1519" s="25"/>
      <c r="P1519" s="25" t="s">
        <v>27242</v>
      </c>
    </row>
    <row r="1520" spans="1:16" ht="15">
      <c r="A1520" s="25" t="s">
        <v>27243</v>
      </c>
      <c r="B1520" s="25" t="s">
        <v>27243</v>
      </c>
      <c r="C1520"/>
      <c r="D1520" s="25" t="s">
        <v>7252</v>
      </c>
      <c r="E1520" s="25"/>
      <c r="F1520" s="25" t="s">
        <v>7288</v>
      </c>
      <c r="G1520" s="25" t="s">
        <v>24057</v>
      </c>
      <c r="H1520" s="25" t="s">
        <v>7256</v>
      </c>
      <c r="I1520" s="25" t="s">
        <v>24224</v>
      </c>
      <c r="J1520" s="19">
        <v>44685</v>
      </c>
      <c r="K1520" s="19"/>
      <c r="L1520" s="54">
        <v>2475</v>
      </c>
      <c r="M1520" s="25" t="s">
        <v>7230</v>
      </c>
      <c r="N1520" s="25" t="s">
        <v>24060</v>
      </c>
      <c r="O1520" s="25"/>
      <c r="P1520" s="25" t="s">
        <v>27244</v>
      </c>
    </row>
    <row r="1521" spans="1:16" ht="15">
      <c r="A1521" s="25" t="s">
        <v>27245</v>
      </c>
      <c r="B1521" s="25" t="s">
        <v>27245</v>
      </c>
      <c r="C1521"/>
      <c r="D1521" s="25" t="s">
        <v>7478</v>
      </c>
      <c r="E1521" s="25"/>
      <c r="F1521" s="25" t="s">
        <v>7288</v>
      </c>
      <c r="G1521" s="25" t="s">
        <v>24057</v>
      </c>
      <c r="H1521" s="25" t="s">
        <v>8140</v>
      </c>
      <c r="I1521" s="25" t="s">
        <v>24181</v>
      </c>
      <c r="J1521" s="19">
        <v>44685</v>
      </c>
      <c r="K1521" s="19"/>
      <c r="L1521" s="54">
        <v>1392</v>
      </c>
      <c r="M1521" s="25" t="s">
        <v>7230</v>
      </c>
      <c r="N1521" s="25" t="s">
        <v>24060</v>
      </c>
      <c r="O1521" s="25"/>
      <c r="P1521" s="25" t="s">
        <v>27246</v>
      </c>
    </row>
    <row r="1522" spans="1:16" ht="15">
      <c r="A1522" s="25" t="s">
        <v>27247</v>
      </c>
      <c r="B1522" s="25" t="s">
        <v>27247</v>
      </c>
      <c r="C1522"/>
      <c r="D1522" s="25" t="s">
        <v>7478</v>
      </c>
      <c r="E1522" s="25"/>
      <c r="F1522" s="25" t="s">
        <v>7288</v>
      </c>
      <c r="G1522" s="25" t="s">
        <v>24057</v>
      </c>
      <c r="H1522" s="25" t="s">
        <v>8140</v>
      </c>
      <c r="I1522" s="25" t="s">
        <v>24181</v>
      </c>
      <c r="J1522" s="19">
        <v>44685</v>
      </c>
      <c r="K1522" s="19"/>
      <c r="L1522" s="54">
        <v>4456.0200000000004</v>
      </c>
      <c r="M1522" s="25" t="s">
        <v>7230</v>
      </c>
      <c r="N1522" s="25" t="s">
        <v>24060</v>
      </c>
      <c r="O1522" s="25"/>
      <c r="P1522" s="25" t="s">
        <v>27248</v>
      </c>
    </row>
    <row r="1523" spans="1:16" ht="15">
      <c r="A1523" s="25" t="s">
        <v>27249</v>
      </c>
      <c r="B1523" s="25" t="s">
        <v>27249</v>
      </c>
      <c r="C1523"/>
      <c r="D1523" s="25" t="s">
        <v>7261</v>
      </c>
      <c r="E1523" s="25"/>
      <c r="F1523" s="25" t="s">
        <v>7288</v>
      </c>
      <c r="G1523" s="25" t="s">
        <v>24057</v>
      </c>
      <c r="H1523" s="25" t="s">
        <v>7279</v>
      </c>
      <c r="I1523" s="25" t="s">
        <v>24082</v>
      </c>
      <c r="J1523" s="19">
        <v>44685</v>
      </c>
      <c r="K1523" s="19"/>
      <c r="L1523" s="54">
        <v>4312.57</v>
      </c>
      <c r="M1523" s="25" t="s">
        <v>7230</v>
      </c>
      <c r="N1523" s="25" t="s">
        <v>24060</v>
      </c>
      <c r="O1523" s="25"/>
      <c r="P1523" s="25" t="s">
        <v>27250</v>
      </c>
    </row>
    <row r="1524" spans="1:16" ht="15">
      <c r="A1524" s="25" t="s">
        <v>27251</v>
      </c>
      <c r="B1524" s="25" t="s">
        <v>27251</v>
      </c>
      <c r="C1524"/>
      <c r="D1524" s="25" t="s">
        <v>7261</v>
      </c>
      <c r="E1524" s="25"/>
      <c r="F1524" s="25" t="s">
        <v>7288</v>
      </c>
      <c r="G1524" s="25" t="s">
        <v>24057</v>
      </c>
      <c r="H1524" s="25" t="s">
        <v>7273</v>
      </c>
      <c r="I1524" s="25" t="s">
        <v>24275</v>
      </c>
      <c r="J1524" s="19">
        <v>44685</v>
      </c>
      <c r="K1524" s="19"/>
      <c r="L1524" s="54">
        <v>7142.86</v>
      </c>
      <c r="M1524" s="25" t="s">
        <v>7230</v>
      </c>
      <c r="N1524" s="25" t="s">
        <v>24060</v>
      </c>
      <c r="O1524" s="25"/>
      <c r="P1524" s="25" t="s">
        <v>27252</v>
      </c>
    </row>
    <row r="1525" spans="1:16" ht="15">
      <c r="A1525" s="25" t="s">
        <v>27253</v>
      </c>
      <c r="B1525" s="25" t="s">
        <v>27253</v>
      </c>
      <c r="C1525"/>
      <c r="D1525" s="25" t="s">
        <v>7261</v>
      </c>
      <c r="E1525" s="25"/>
      <c r="F1525" s="25" t="s">
        <v>7288</v>
      </c>
      <c r="G1525" s="25" t="s">
        <v>24057</v>
      </c>
      <c r="H1525" s="25" t="s">
        <v>12162</v>
      </c>
      <c r="I1525" s="25" t="s">
        <v>24082</v>
      </c>
      <c r="J1525" s="19">
        <v>44685</v>
      </c>
      <c r="K1525" s="19"/>
      <c r="L1525" s="54">
        <v>9128.83</v>
      </c>
      <c r="M1525" s="25" t="s">
        <v>7230</v>
      </c>
      <c r="N1525" s="25" t="s">
        <v>24060</v>
      </c>
      <c r="O1525" s="25"/>
      <c r="P1525" s="25" t="s">
        <v>27254</v>
      </c>
    </row>
    <row r="1526" spans="1:16" ht="15">
      <c r="A1526" s="25" t="s">
        <v>27255</v>
      </c>
      <c r="B1526" s="25" t="s">
        <v>27255</v>
      </c>
      <c r="C1526"/>
      <c r="D1526" s="25" t="s">
        <v>7261</v>
      </c>
      <c r="E1526" s="25"/>
      <c r="F1526" s="25" t="s">
        <v>7288</v>
      </c>
      <c r="G1526" s="25" t="s">
        <v>24057</v>
      </c>
      <c r="H1526" s="25" t="s">
        <v>8229</v>
      </c>
      <c r="I1526" s="25" t="s">
        <v>24070</v>
      </c>
      <c r="J1526" s="19">
        <v>44685</v>
      </c>
      <c r="K1526" s="19"/>
      <c r="L1526" s="54">
        <v>10509.5</v>
      </c>
      <c r="M1526" s="25" t="s">
        <v>7230</v>
      </c>
      <c r="N1526" s="25" t="s">
        <v>24060</v>
      </c>
      <c r="O1526" s="25"/>
      <c r="P1526" s="25" t="s">
        <v>27256</v>
      </c>
    </row>
    <row r="1527" spans="1:16" ht="15">
      <c r="A1527" s="25" t="s">
        <v>27257</v>
      </c>
      <c r="B1527" s="25" t="s">
        <v>27257</v>
      </c>
      <c r="C1527"/>
      <c r="D1527" s="25" t="s">
        <v>7252</v>
      </c>
      <c r="E1527" s="25"/>
      <c r="F1527" s="25" t="s">
        <v>7288</v>
      </c>
      <c r="G1527" s="25" t="s">
        <v>24057</v>
      </c>
      <c r="H1527" s="25" t="s">
        <v>8553</v>
      </c>
      <c r="I1527" s="25" t="s">
        <v>24070</v>
      </c>
      <c r="J1527" s="19">
        <v>44685</v>
      </c>
      <c r="K1527" s="19"/>
      <c r="L1527" s="54">
        <v>7978</v>
      </c>
      <c r="M1527" s="25" t="s">
        <v>7230</v>
      </c>
      <c r="N1527" s="25" t="s">
        <v>24060</v>
      </c>
      <c r="O1527" s="25"/>
      <c r="P1527" s="25" t="s">
        <v>27258</v>
      </c>
    </row>
    <row r="1528" spans="1:16" ht="15">
      <c r="A1528" s="25" t="s">
        <v>27259</v>
      </c>
      <c r="B1528" s="25" t="s">
        <v>27259</v>
      </c>
      <c r="C1528"/>
      <c r="D1528" s="25" t="s">
        <v>7478</v>
      </c>
      <c r="E1528" s="25"/>
      <c r="F1528" s="25" t="s">
        <v>7288</v>
      </c>
      <c r="G1528" s="25" t="s">
        <v>24057</v>
      </c>
      <c r="H1528" s="25" t="s">
        <v>8140</v>
      </c>
      <c r="I1528" s="25" t="s">
        <v>24181</v>
      </c>
      <c r="J1528" s="19">
        <v>44686</v>
      </c>
      <c r="K1528" s="19"/>
      <c r="L1528" s="54">
        <v>1929.75</v>
      </c>
      <c r="M1528" s="25" t="s">
        <v>7230</v>
      </c>
      <c r="N1528" s="25" t="s">
        <v>24060</v>
      </c>
      <c r="O1528" s="25"/>
      <c r="P1528" s="25" t="s">
        <v>27260</v>
      </c>
    </row>
    <row r="1529" spans="1:16" ht="15">
      <c r="A1529" s="25" t="s">
        <v>27261</v>
      </c>
      <c r="B1529" s="25" t="s">
        <v>27261</v>
      </c>
      <c r="C1529"/>
      <c r="D1529" s="25" t="s">
        <v>7313</v>
      </c>
      <c r="E1529" s="25"/>
      <c r="F1529" s="25" t="s">
        <v>7288</v>
      </c>
      <c r="G1529" s="25" t="s">
        <v>24057</v>
      </c>
      <c r="H1529" s="25" t="s">
        <v>10329</v>
      </c>
      <c r="I1529" s="25" t="s">
        <v>25588</v>
      </c>
      <c r="J1529" s="19">
        <v>44686</v>
      </c>
      <c r="K1529" s="19"/>
      <c r="L1529" s="54">
        <v>56653.71</v>
      </c>
      <c r="M1529" s="25" t="s">
        <v>7230</v>
      </c>
      <c r="N1529" s="25" t="s">
        <v>24060</v>
      </c>
      <c r="O1529" s="25"/>
      <c r="P1529" s="25" t="s">
        <v>27262</v>
      </c>
    </row>
    <row r="1530" spans="1:16" ht="15">
      <c r="A1530" s="25" t="s">
        <v>27263</v>
      </c>
      <c r="B1530" s="25" t="s">
        <v>27263</v>
      </c>
      <c r="C1530"/>
      <c r="D1530" s="25" t="s">
        <v>7252</v>
      </c>
      <c r="E1530" s="25"/>
      <c r="F1530" s="25" t="s">
        <v>24833</v>
      </c>
      <c r="G1530" s="25" t="s">
        <v>24057</v>
      </c>
      <c r="H1530" s="25" t="s">
        <v>9406</v>
      </c>
      <c r="I1530" s="25" t="s">
        <v>24075</v>
      </c>
      <c r="J1530" s="19">
        <v>44686</v>
      </c>
      <c r="K1530" s="19"/>
      <c r="L1530" s="54">
        <v>1976.75</v>
      </c>
      <c r="M1530" s="25" t="s">
        <v>7230</v>
      </c>
      <c r="N1530" s="25" t="s">
        <v>24060</v>
      </c>
      <c r="O1530" s="25"/>
      <c r="P1530" s="25"/>
    </row>
    <row r="1531" spans="1:16" ht="15">
      <c r="A1531" s="25" t="s">
        <v>27264</v>
      </c>
      <c r="B1531" s="25" t="s">
        <v>27264</v>
      </c>
      <c r="C1531"/>
      <c r="D1531" s="25" t="s">
        <v>7252</v>
      </c>
      <c r="E1531" s="25"/>
      <c r="F1531" s="25" t="s">
        <v>7288</v>
      </c>
      <c r="G1531" s="25" t="s">
        <v>24057</v>
      </c>
      <c r="H1531" s="25" t="s">
        <v>11006</v>
      </c>
      <c r="I1531" s="25" t="s">
        <v>24070</v>
      </c>
      <c r="J1531" s="19">
        <v>44686</v>
      </c>
      <c r="K1531" s="19"/>
      <c r="L1531" s="54">
        <v>2887.32</v>
      </c>
      <c r="M1531" s="25" t="s">
        <v>7230</v>
      </c>
      <c r="N1531" s="25" t="s">
        <v>24060</v>
      </c>
      <c r="O1531" s="25"/>
      <c r="P1531" s="25" t="s">
        <v>27265</v>
      </c>
    </row>
    <row r="1532" spans="1:16" ht="15">
      <c r="A1532" s="25" t="s">
        <v>27266</v>
      </c>
      <c r="B1532" s="25" t="s">
        <v>27266</v>
      </c>
      <c r="C1532"/>
      <c r="D1532" s="25" t="s">
        <v>7478</v>
      </c>
      <c r="E1532" s="25"/>
      <c r="F1532" s="25" t="s">
        <v>7288</v>
      </c>
      <c r="G1532" s="25" t="s">
        <v>24057</v>
      </c>
      <c r="H1532" s="25" t="s">
        <v>8140</v>
      </c>
      <c r="I1532" s="25" t="s">
        <v>24181</v>
      </c>
      <c r="J1532" s="19">
        <v>44686</v>
      </c>
      <c r="K1532" s="19"/>
      <c r="L1532" s="54">
        <v>2006.6</v>
      </c>
      <c r="M1532" s="25" t="s">
        <v>7230</v>
      </c>
      <c r="N1532" s="25" t="s">
        <v>24060</v>
      </c>
      <c r="O1532" s="25"/>
      <c r="P1532" s="25" t="s">
        <v>27267</v>
      </c>
    </row>
    <row r="1533" spans="1:16" ht="15">
      <c r="A1533" s="25" t="s">
        <v>27268</v>
      </c>
      <c r="B1533" s="25" t="s">
        <v>27268</v>
      </c>
      <c r="C1533"/>
      <c r="D1533" s="25" t="s">
        <v>7313</v>
      </c>
      <c r="E1533" s="25"/>
      <c r="F1533" s="25" t="s">
        <v>7288</v>
      </c>
      <c r="G1533" s="25" t="s">
        <v>24057</v>
      </c>
      <c r="H1533" s="25" t="s">
        <v>10329</v>
      </c>
      <c r="I1533" s="25" t="s">
        <v>25588</v>
      </c>
      <c r="J1533" s="19">
        <v>44686</v>
      </c>
      <c r="K1533" s="19"/>
      <c r="L1533" s="54">
        <v>60257.71</v>
      </c>
      <c r="M1533" s="25" t="s">
        <v>7230</v>
      </c>
      <c r="N1533" s="25" t="s">
        <v>24060</v>
      </c>
      <c r="O1533" s="25"/>
      <c r="P1533" s="25" t="s">
        <v>27269</v>
      </c>
    </row>
    <row r="1534" spans="1:16" ht="15">
      <c r="A1534" s="25" t="s">
        <v>27270</v>
      </c>
      <c r="B1534" s="25" t="s">
        <v>27270</v>
      </c>
      <c r="C1534"/>
      <c r="D1534" s="25" t="s">
        <v>7478</v>
      </c>
      <c r="E1534" s="25"/>
      <c r="F1534" s="25" t="s">
        <v>7288</v>
      </c>
      <c r="G1534" s="25" t="s">
        <v>24057</v>
      </c>
      <c r="H1534" s="25" t="s">
        <v>8140</v>
      </c>
      <c r="I1534" s="25" t="s">
        <v>24181</v>
      </c>
      <c r="J1534" s="19">
        <v>44686</v>
      </c>
      <c r="K1534" s="19"/>
      <c r="L1534" s="54">
        <v>6801.98</v>
      </c>
      <c r="M1534" s="25" t="s">
        <v>7230</v>
      </c>
      <c r="N1534" s="25" t="s">
        <v>24060</v>
      </c>
      <c r="O1534" s="25"/>
      <c r="P1534" s="25" t="s">
        <v>27271</v>
      </c>
    </row>
    <row r="1535" spans="1:16" ht="15">
      <c r="A1535" s="25" t="s">
        <v>27272</v>
      </c>
      <c r="B1535" s="25" t="s">
        <v>27272</v>
      </c>
      <c r="C1535"/>
      <c r="D1535" s="25" t="s">
        <v>7478</v>
      </c>
      <c r="E1535" s="25"/>
      <c r="F1535" s="25" t="s">
        <v>7288</v>
      </c>
      <c r="G1535" s="25" t="s">
        <v>24057</v>
      </c>
      <c r="H1535" s="25" t="s">
        <v>8140</v>
      </c>
      <c r="I1535" s="25" t="s">
        <v>24181</v>
      </c>
      <c r="J1535" s="19">
        <v>44686</v>
      </c>
      <c r="K1535" s="19"/>
      <c r="L1535" s="54">
        <v>937</v>
      </c>
      <c r="M1535" s="25" t="s">
        <v>7230</v>
      </c>
      <c r="N1535" s="25" t="s">
        <v>24060</v>
      </c>
      <c r="O1535" s="25"/>
      <c r="P1535" s="25" t="s">
        <v>27273</v>
      </c>
    </row>
    <row r="1536" spans="1:16" ht="15">
      <c r="A1536" s="25" t="s">
        <v>27274</v>
      </c>
      <c r="B1536" s="25" t="s">
        <v>27274</v>
      </c>
      <c r="C1536"/>
      <c r="D1536" s="25" t="s">
        <v>7478</v>
      </c>
      <c r="E1536" s="25"/>
      <c r="F1536" s="25" t="s">
        <v>7288</v>
      </c>
      <c r="G1536" s="25" t="s">
        <v>24057</v>
      </c>
      <c r="H1536" s="25" t="s">
        <v>8140</v>
      </c>
      <c r="I1536" s="25" t="s">
        <v>25638</v>
      </c>
      <c r="J1536" s="19">
        <v>44686</v>
      </c>
      <c r="K1536" s="19"/>
      <c r="L1536" s="54">
        <v>2161</v>
      </c>
      <c r="M1536" s="25" t="s">
        <v>7230</v>
      </c>
      <c r="N1536" s="25" t="s">
        <v>24060</v>
      </c>
      <c r="O1536" s="25"/>
      <c r="P1536" s="25" t="s">
        <v>27275</v>
      </c>
    </row>
    <row r="1537" spans="1:16" ht="15">
      <c r="A1537" s="25" t="s">
        <v>27276</v>
      </c>
      <c r="B1537" s="25" t="s">
        <v>27276</v>
      </c>
      <c r="C1537"/>
      <c r="D1537" s="25" t="s">
        <v>7269</v>
      </c>
      <c r="E1537" s="25"/>
      <c r="F1537" s="25" t="s">
        <v>7288</v>
      </c>
      <c r="G1537" s="25" t="s">
        <v>24057</v>
      </c>
      <c r="H1537" s="25" t="s">
        <v>8140</v>
      </c>
      <c r="I1537" s="25" t="s">
        <v>24181</v>
      </c>
      <c r="J1537" s="19">
        <v>44686</v>
      </c>
      <c r="K1537" s="19"/>
      <c r="L1537" s="54">
        <v>37995</v>
      </c>
      <c r="M1537" s="25" t="s">
        <v>7230</v>
      </c>
      <c r="N1537" s="25" t="s">
        <v>24060</v>
      </c>
      <c r="O1537" s="25"/>
      <c r="P1537" s="25" t="s">
        <v>27277</v>
      </c>
    </row>
    <row r="1538" spans="1:16" ht="15">
      <c r="A1538" s="25" t="s">
        <v>27278</v>
      </c>
      <c r="B1538" s="25" t="s">
        <v>27278</v>
      </c>
      <c r="C1538" s="22">
        <v>1</v>
      </c>
      <c r="D1538" s="25" t="s">
        <v>7261</v>
      </c>
      <c r="E1538" s="25"/>
      <c r="F1538" s="25" t="s">
        <v>7288</v>
      </c>
      <c r="G1538" s="25" t="s">
        <v>24057</v>
      </c>
      <c r="H1538" s="25" t="s">
        <v>7500</v>
      </c>
      <c r="I1538" s="25" t="s">
        <v>24301</v>
      </c>
      <c r="J1538" s="19">
        <v>44686</v>
      </c>
      <c r="K1538" s="19"/>
      <c r="L1538" s="54">
        <v>8261.5400000000009</v>
      </c>
      <c r="M1538" s="25" t="s">
        <v>7230</v>
      </c>
      <c r="N1538" s="25" t="s">
        <v>24060</v>
      </c>
      <c r="O1538" s="25"/>
      <c r="P1538" s="25" t="s">
        <v>27279</v>
      </c>
    </row>
    <row r="1539" spans="1:16" ht="15">
      <c r="A1539" s="25" t="s">
        <v>27280</v>
      </c>
      <c r="B1539" s="25" t="s">
        <v>27280</v>
      </c>
      <c r="C1539"/>
      <c r="D1539" s="25" t="s">
        <v>7252</v>
      </c>
      <c r="E1539" s="25"/>
      <c r="F1539" s="25" t="s">
        <v>7288</v>
      </c>
      <c r="G1539" s="25" t="s">
        <v>24057</v>
      </c>
      <c r="H1539" s="25" t="s">
        <v>8794</v>
      </c>
      <c r="I1539" s="25" t="s">
        <v>24282</v>
      </c>
      <c r="J1539" s="19">
        <v>44686</v>
      </c>
      <c r="K1539" s="19"/>
      <c r="L1539" s="54">
        <v>5780</v>
      </c>
      <c r="M1539" s="25" t="s">
        <v>7230</v>
      </c>
      <c r="N1539" s="25" t="s">
        <v>24060</v>
      </c>
      <c r="O1539" s="25"/>
      <c r="P1539" s="25" t="s">
        <v>27281</v>
      </c>
    </row>
    <row r="1540" spans="1:16" ht="15">
      <c r="A1540" s="25" t="s">
        <v>27282</v>
      </c>
      <c r="B1540" s="25" t="s">
        <v>27282</v>
      </c>
      <c r="C1540"/>
      <c r="D1540" s="25" t="s">
        <v>7478</v>
      </c>
      <c r="E1540" s="25"/>
      <c r="F1540" s="25" t="s">
        <v>7288</v>
      </c>
      <c r="G1540" s="25" t="s">
        <v>24057</v>
      </c>
      <c r="H1540" s="25" t="s">
        <v>8443</v>
      </c>
      <c r="I1540" s="25" t="s">
        <v>25914</v>
      </c>
      <c r="J1540" s="19">
        <v>44686</v>
      </c>
      <c r="K1540" s="19"/>
      <c r="L1540" s="54">
        <v>147560</v>
      </c>
      <c r="M1540" s="25" t="s">
        <v>7230</v>
      </c>
      <c r="N1540" s="25" t="s">
        <v>24060</v>
      </c>
      <c r="O1540" s="25"/>
      <c r="P1540" s="25" t="s">
        <v>27283</v>
      </c>
    </row>
    <row r="1541" spans="1:16" ht="15">
      <c r="A1541" s="25" t="s">
        <v>27284</v>
      </c>
      <c r="B1541" s="25" t="s">
        <v>27284</v>
      </c>
      <c r="C1541"/>
      <c r="D1541" s="25" t="s">
        <v>7425</v>
      </c>
      <c r="E1541" s="25"/>
      <c r="F1541" s="25" t="s">
        <v>7288</v>
      </c>
      <c r="G1541" s="25" t="s">
        <v>24057</v>
      </c>
      <c r="H1541" s="25" t="s">
        <v>7492</v>
      </c>
      <c r="I1541" s="25" t="s">
        <v>24221</v>
      </c>
      <c r="J1541" s="19">
        <v>44686</v>
      </c>
      <c r="K1541" s="19"/>
      <c r="L1541" s="54">
        <v>8507</v>
      </c>
      <c r="M1541" s="25" t="s">
        <v>7230</v>
      </c>
      <c r="N1541" s="25" t="s">
        <v>24060</v>
      </c>
      <c r="O1541" s="25"/>
      <c r="P1541" s="25" t="s">
        <v>27285</v>
      </c>
    </row>
    <row r="1542" spans="1:16" ht="15">
      <c r="A1542" s="25" t="s">
        <v>27286</v>
      </c>
      <c r="B1542" s="25" t="s">
        <v>27286</v>
      </c>
      <c r="C1542"/>
      <c r="D1542" s="25" t="s">
        <v>7261</v>
      </c>
      <c r="E1542" s="25"/>
      <c r="F1542" s="25" t="s">
        <v>7288</v>
      </c>
      <c r="G1542" s="25" t="s">
        <v>24057</v>
      </c>
      <c r="H1542" s="25" t="s">
        <v>7500</v>
      </c>
      <c r="I1542" s="25" t="s">
        <v>24301</v>
      </c>
      <c r="J1542" s="19">
        <v>44686</v>
      </c>
      <c r="K1542" s="19"/>
      <c r="L1542" s="54">
        <v>618.69000000000005</v>
      </c>
      <c r="M1542" s="25" t="s">
        <v>7230</v>
      </c>
      <c r="N1542" s="25" t="s">
        <v>24060</v>
      </c>
      <c r="O1542" s="25"/>
      <c r="P1542" s="25" t="s">
        <v>27287</v>
      </c>
    </row>
    <row r="1543" spans="1:16" ht="15">
      <c r="A1543" s="25" t="s">
        <v>27288</v>
      </c>
      <c r="B1543" s="25" t="s">
        <v>27288</v>
      </c>
      <c r="C1543"/>
      <c r="D1543" s="25" t="s">
        <v>7261</v>
      </c>
      <c r="E1543" s="25"/>
      <c r="F1543" s="25" t="s">
        <v>7288</v>
      </c>
      <c r="G1543" s="25" t="s">
        <v>24057</v>
      </c>
      <c r="H1543" s="25" t="s">
        <v>7273</v>
      </c>
      <c r="I1543" s="25" t="s">
        <v>24621</v>
      </c>
      <c r="J1543" s="19">
        <v>44686</v>
      </c>
      <c r="K1543" s="19"/>
      <c r="L1543" s="54">
        <v>12217.2</v>
      </c>
      <c r="M1543" s="25" t="s">
        <v>7230</v>
      </c>
      <c r="N1543" s="25" t="s">
        <v>24060</v>
      </c>
      <c r="O1543" s="25"/>
      <c r="P1543" s="25" t="s">
        <v>27289</v>
      </c>
    </row>
    <row r="1544" spans="1:16" ht="15">
      <c r="A1544" s="25" t="s">
        <v>27290</v>
      </c>
      <c r="B1544" s="25" t="s">
        <v>27290</v>
      </c>
      <c r="C1544"/>
      <c r="D1544" s="25" t="s">
        <v>7425</v>
      </c>
      <c r="E1544" s="25"/>
      <c r="F1544" s="25" t="s">
        <v>7288</v>
      </c>
      <c r="G1544" s="25" t="s">
        <v>24057</v>
      </c>
      <c r="H1544" s="25" t="s">
        <v>10329</v>
      </c>
      <c r="I1544" s="25" t="s">
        <v>26361</v>
      </c>
      <c r="J1544" s="19">
        <v>44687</v>
      </c>
      <c r="K1544" s="19"/>
      <c r="L1544" s="54">
        <v>57341.22</v>
      </c>
      <c r="M1544" s="25" t="s">
        <v>7230</v>
      </c>
      <c r="N1544" s="25" t="s">
        <v>24060</v>
      </c>
      <c r="O1544" s="25"/>
      <c r="P1544" s="25" t="s">
        <v>27291</v>
      </c>
    </row>
    <row r="1545" spans="1:16" ht="15">
      <c r="A1545" s="25" t="s">
        <v>27292</v>
      </c>
      <c r="B1545" s="25" t="s">
        <v>27292</v>
      </c>
      <c r="C1545"/>
      <c r="D1545" s="25" t="s">
        <v>7269</v>
      </c>
      <c r="E1545" s="25"/>
      <c r="F1545" s="25" t="s">
        <v>7288</v>
      </c>
      <c r="G1545" s="25" t="s">
        <v>24057</v>
      </c>
      <c r="H1545" s="25" t="s">
        <v>7492</v>
      </c>
      <c r="I1545" s="25" t="s">
        <v>24181</v>
      </c>
      <c r="J1545" s="19">
        <v>44687</v>
      </c>
      <c r="K1545" s="19"/>
      <c r="L1545" s="54">
        <v>20980</v>
      </c>
      <c r="M1545" s="25" t="s">
        <v>7230</v>
      </c>
      <c r="N1545" s="25" t="s">
        <v>24060</v>
      </c>
      <c r="O1545" s="25"/>
      <c r="P1545" s="25" t="s">
        <v>27293</v>
      </c>
    </row>
    <row r="1546" spans="1:16" ht="15">
      <c r="A1546" s="25" t="s">
        <v>27294</v>
      </c>
      <c r="B1546" s="25" t="s">
        <v>27294</v>
      </c>
      <c r="C1546"/>
      <c r="D1546" s="25" t="s">
        <v>7261</v>
      </c>
      <c r="E1546" s="25"/>
      <c r="F1546" s="25" t="s">
        <v>7288</v>
      </c>
      <c r="G1546" s="25" t="s">
        <v>24057</v>
      </c>
      <c r="H1546" s="25" t="s">
        <v>7500</v>
      </c>
      <c r="I1546" s="25" t="s">
        <v>24301</v>
      </c>
      <c r="J1546" s="19">
        <v>44687</v>
      </c>
      <c r="K1546" s="19"/>
      <c r="L1546" s="54">
        <v>3689.1</v>
      </c>
      <c r="M1546" s="25" t="s">
        <v>7230</v>
      </c>
      <c r="N1546" s="25" t="s">
        <v>24060</v>
      </c>
      <c r="O1546" s="25"/>
      <c r="P1546" s="25" t="s">
        <v>27295</v>
      </c>
    </row>
    <row r="1547" spans="1:16" ht="15">
      <c r="A1547" s="25" t="s">
        <v>27296</v>
      </c>
      <c r="B1547" s="25" t="s">
        <v>27296</v>
      </c>
      <c r="C1547"/>
      <c r="D1547" s="25" t="s">
        <v>12790</v>
      </c>
      <c r="E1547" s="25"/>
      <c r="F1547" s="25" t="s">
        <v>7288</v>
      </c>
      <c r="G1547" s="25" t="s">
        <v>24057</v>
      </c>
      <c r="H1547" s="25" t="s">
        <v>8443</v>
      </c>
      <c r="I1547" s="25" t="s">
        <v>24205</v>
      </c>
      <c r="J1547" s="19">
        <v>44687</v>
      </c>
      <c r="K1547" s="19"/>
      <c r="L1547" s="54">
        <v>1981.14</v>
      </c>
      <c r="M1547" s="25" t="s">
        <v>7230</v>
      </c>
      <c r="N1547" s="25" t="s">
        <v>24060</v>
      </c>
      <c r="O1547" s="25"/>
      <c r="P1547" s="25" t="s">
        <v>27297</v>
      </c>
    </row>
    <row r="1548" spans="1:16" ht="15">
      <c r="A1548" s="25" t="s">
        <v>27298</v>
      </c>
      <c r="B1548" s="25" t="s">
        <v>27298</v>
      </c>
      <c r="C1548"/>
      <c r="D1548" s="25" t="s">
        <v>7252</v>
      </c>
      <c r="E1548" s="25"/>
      <c r="F1548" s="25" t="s">
        <v>7288</v>
      </c>
      <c r="G1548" s="25" t="s">
        <v>24057</v>
      </c>
      <c r="H1548" s="25" t="s">
        <v>8419</v>
      </c>
      <c r="I1548" s="25" t="s">
        <v>24075</v>
      </c>
      <c r="J1548" s="19">
        <v>44687</v>
      </c>
      <c r="K1548" s="19"/>
      <c r="L1548" s="54">
        <v>2157.6</v>
      </c>
      <c r="M1548" s="25" t="s">
        <v>7230</v>
      </c>
      <c r="N1548" s="25" t="s">
        <v>24060</v>
      </c>
      <c r="O1548" s="25"/>
      <c r="P1548" s="25" t="s">
        <v>27299</v>
      </c>
    </row>
    <row r="1549" spans="1:16" ht="15">
      <c r="A1549" s="25" t="s">
        <v>27300</v>
      </c>
      <c r="B1549" s="25" t="s">
        <v>27300</v>
      </c>
      <c r="C1549"/>
      <c r="D1549" s="25" t="s">
        <v>9810</v>
      </c>
      <c r="E1549" s="25"/>
      <c r="F1549" s="25" t="s">
        <v>7288</v>
      </c>
      <c r="G1549" s="25" t="s">
        <v>24057</v>
      </c>
      <c r="H1549" s="25" t="s">
        <v>8419</v>
      </c>
      <c r="I1549" s="25" t="s">
        <v>24070</v>
      </c>
      <c r="J1549" s="19">
        <v>44687</v>
      </c>
      <c r="K1549" s="19"/>
      <c r="L1549" s="54">
        <v>6870</v>
      </c>
      <c r="M1549" s="25" t="s">
        <v>7230</v>
      </c>
      <c r="N1549" s="25" t="s">
        <v>24060</v>
      </c>
      <c r="O1549" s="25"/>
      <c r="P1549" s="25" t="s">
        <v>27301</v>
      </c>
    </row>
    <row r="1550" spans="1:16" ht="15">
      <c r="A1550" s="25" t="s">
        <v>27302</v>
      </c>
      <c r="B1550" s="25" t="s">
        <v>27302</v>
      </c>
      <c r="C1550"/>
      <c r="D1550" s="25" t="s">
        <v>7478</v>
      </c>
      <c r="E1550" s="25"/>
      <c r="F1550" s="25" t="s">
        <v>7288</v>
      </c>
      <c r="G1550" s="25" t="s">
        <v>24057</v>
      </c>
      <c r="H1550" s="25" t="s">
        <v>7500</v>
      </c>
      <c r="I1550" s="25" t="s">
        <v>24181</v>
      </c>
      <c r="J1550" s="19">
        <v>44687</v>
      </c>
      <c r="K1550" s="19"/>
      <c r="L1550" s="54">
        <v>1221</v>
      </c>
      <c r="M1550" s="25" t="s">
        <v>7230</v>
      </c>
      <c r="N1550" s="25" t="s">
        <v>24060</v>
      </c>
      <c r="O1550" s="25"/>
      <c r="P1550" s="25" t="s">
        <v>27303</v>
      </c>
    </row>
    <row r="1551" spans="1:16" ht="15">
      <c r="A1551" s="25" t="s">
        <v>27304</v>
      </c>
      <c r="B1551" s="25" t="s">
        <v>27304</v>
      </c>
      <c r="C1551"/>
      <c r="D1551" s="25" t="s">
        <v>7425</v>
      </c>
      <c r="E1551" s="25"/>
      <c r="F1551" s="25" t="s">
        <v>7288</v>
      </c>
      <c r="G1551" s="25" t="s">
        <v>24057</v>
      </c>
      <c r="H1551" s="25" t="s">
        <v>8443</v>
      </c>
      <c r="I1551" s="25" t="s">
        <v>24205</v>
      </c>
      <c r="J1551" s="19">
        <v>44687</v>
      </c>
      <c r="K1551" s="19"/>
      <c r="L1551" s="54">
        <v>2021.14</v>
      </c>
      <c r="M1551" s="25" t="s">
        <v>7230</v>
      </c>
      <c r="N1551" s="25" t="s">
        <v>24060</v>
      </c>
      <c r="O1551" s="25"/>
      <c r="P1551" s="25" t="s">
        <v>27305</v>
      </c>
    </row>
    <row r="1552" spans="1:16" ht="15">
      <c r="A1552" s="25" t="s">
        <v>27306</v>
      </c>
      <c r="B1552" s="25" t="s">
        <v>27306</v>
      </c>
      <c r="C1552"/>
      <c r="D1552" s="25" t="s">
        <v>7261</v>
      </c>
      <c r="E1552" s="25"/>
      <c r="F1552" s="25" t="s">
        <v>7288</v>
      </c>
      <c r="G1552" s="25" t="s">
        <v>24057</v>
      </c>
      <c r="H1552" s="25" t="s">
        <v>8140</v>
      </c>
      <c r="I1552" s="25" t="s">
        <v>27059</v>
      </c>
      <c r="J1552" s="19">
        <v>44687</v>
      </c>
      <c r="K1552" s="19"/>
      <c r="L1552" s="54">
        <v>2100</v>
      </c>
      <c r="M1552" s="25" t="s">
        <v>7230</v>
      </c>
      <c r="N1552" s="25" t="s">
        <v>24060</v>
      </c>
      <c r="O1552" s="25"/>
      <c r="P1552" s="25" t="s">
        <v>27307</v>
      </c>
    </row>
    <row r="1553" spans="1:16" ht="15">
      <c r="A1553" s="25" t="s">
        <v>27308</v>
      </c>
      <c r="B1553" s="25" t="s">
        <v>27308</v>
      </c>
      <c r="C1553"/>
      <c r="D1553" s="25" t="s">
        <v>7261</v>
      </c>
      <c r="E1553" s="25"/>
      <c r="F1553" s="25" t="s">
        <v>7288</v>
      </c>
      <c r="G1553" s="25" t="s">
        <v>24057</v>
      </c>
      <c r="H1553" s="25" t="s">
        <v>7273</v>
      </c>
      <c r="I1553" s="25" t="s">
        <v>24484</v>
      </c>
      <c r="J1553" s="19">
        <v>44687</v>
      </c>
      <c r="K1553" s="19"/>
      <c r="L1553" s="54">
        <v>22422.959999999999</v>
      </c>
      <c r="M1553" s="25" t="s">
        <v>7230</v>
      </c>
      <c r="N1553" s="25" t="s">
        <v>24060</v>
      </c>
      <c r="O1553" s="25"/>
      <c r="P1553" s="25" t="s">
        <v>27309</v>
      </c>
    </row>
    <row r="1554" spans="1:16" ht="15">
      <c r="A1554" s="25" t="s">
        <v>27310</v>
      </c>
      <c r="B1554" s="25" t="s">
        <v>27310</v>
      </c>
      <c r="C1554"/>
      <c r="D1554" s="25" t="s">
        <v>7261</v>
      </c>
      <c r="E1554" s="25"/>
      <c r="F1554" s="25" t="s">
        <v>7288</v>
      </c>
      <c r="G1554" s="25" t="s">
        <v>24057</v>
      </c>
      <c r="H1554" s="25" t="s">
        <v>7273</v>
      </c>
      <c r="I1554" s="25" t="s">
        <v>24454</v>
      </c>
      <c r="J1554" s="19">
        <v>44687</v>
      </c>
      <c r="K1554" s="19"/>
      <c r="L1554" s="54">
        <v>6541.3</v>
      </c>
      <c r="M1554" s="25" t="s">
        <v>7230</v>
      </c>
      <c r="N1554" s="25" t="s">
        <v>24060</v>
      </c>
      <c r="O1554" s="25"/>
      <c r="P1554" s="25" t="s">
        <v>27311</v>
      </c>
    </row>
    <row r="1555" spans="1:16" ht="15">
      <c r="A1555" s="25" t="s">
        <v>27312</v>
      </c>
      <c r="B1555" s="25" t="s">
        <v>27312</v>
      </c>
      <c r="C1555"/>
      <c r="D1555" s="25" t="s">
        <v>7261</v>
      </c>
      <c r="E1555" s="25"/>
      <c r="F1555" s="25" t="s">
        <v>7288</v>
      </c>
      <c r="G1555" s="25" t="s">
        <v>24057</v>
      </c>
      <c r="H1555" s="25" t="s">
        <v>10979</v>
      </c>
      <c r="I1555" s="25" t="s">
        <v>24070</v>
      </c>
      <c r="J1555" s="19">
        <v>44687</v>
      </c>
      <c r="K1555" s="19"/>
      <c r="L1555" s="54">
        <v>6057.94</v>
      </c>
      <c r="M1555" s="25" t="s">
        <v>7230</v>
      </c>
      <c r="N1555" s="25" t="s">
        <v>24060</v>
      </c>
      <c r="O1555" s="25"/>
      <c r="P1555" s="25" t="s">
        <v>27313</v>
      </c>
    </row>
    <row r="1556" spans="1:16" ht="15">
      <c r="A1556" s="25" t="s">
        <v>27314</v>
      </c>
      <c r="B1556" s="25" t="s">
        <v>27314</v>
      </c>
      <c r="C1556"/>
      <c r="D1556" s="25" t="s">
        <v>7261</v>
      </c>
      <c r="E1556" s="25"/>
      <c r="F1556" s="25" t="s">
        <v>7288</v>
      </c>
      <c r="G1556" s="25" t="s">
        <v>24057</v>
      </c>
      <c r="H1556" s="25" t="s">
        <v>8140</v>
      </c>
      <c r="I1556" s="25" t="s">
        <v>24484</v>
      </c>
      <c r="J1556" s="19">
        <v>44687</v>
      </c>
      <c r="K1556" s="19"/>
      <c r="L1556" s="54">
        <v>19703.400000000001</v>
      </c>
      <c r="M1556" s="25" t="s">
        <v>7230</v>
      </c>
      <c r="N1556" s="25" t="s">
        <v>24060</v>
      </c>
      <c r="O1556" s="25"/>
      <c r="P1556" s="25" t="s">
        <v>27315</v>
      </c>
    </row>
    <row r="1557" spans="1:16" ht="15">
      <c r="A1557" s="25" t="s">
        <v>27316</v>
      </c>
      <c r="B1557" s="25" t="s">
        <v>27316</v>
      </c>
      <c r="C1557"/>
      <c r="D1557" s="25" t="s">
        <v>7261</v>
      </c>
      <c r="E1557" s="25"/>
      <c r="F1557" s="25" t="s">
        <v>7288</v>
      </c>
      <c r="G1557" s="25" t="s">
        <v>24057</v>
      </c>
      <c r="H1557" s="25" t="s">
        <v>8140</v>
      </c>
      <c r="I1557" s="25" t="s">
        <v>27059</v>
      </c>
      <c r="J1557" s="19">
        <v>44687</v>
      </c>
      <c r="K1557" s="19"/>
      <c r="L1557" s="54">
        <v>1623.6</v>
      </c>
      <c r="M1557" s="25" t="s">
        <v>7230</v>
      </c>
      <c r="N1557" s="25" t="s">
        <v>24060</v>
      </c>
      <c r="O1557" s="25"/>
      <c r="P1557" s="25" t="s">
        <v>27317</v>
      </c>
    </row>
    <row r="1558" spans="1:16" ht="15">
      <c r="A1558" s="25" t="s">
        <v>27318</v>
      </c>
      <c r="B1558" s="25" t="s">
        <v>27318</v>
      </c>
      <c r="C1558"/>
      <c r="D1558" s="25" t="s">
        <v>9344</v>
      </c>
      <c r="E1558" s="25"/>
      <c r="F1558" s="25" t="s">
        <v>7288</v>
      </c>
      <c r="G1558" s="25" t="s">
        <v>24057</v>
      </c>
      <c r="H1558" s="25" t="s">
        <v>8284</v>
      </c>
      <c r="I1558" s="25" t="s">
        <v>24205</v>
      </c>
      <c r="J1558" s="19">
        <v>44687</v>
      </c>
      <c r="K1558" s="19"/>
      <c r="L1558" s="54">
        <v>12271.95</v>
      </c>
      <c r="M1558" s="25" t="s">
        <v>7230</v>
      </c>
      <c r="N1558" s="25" t="s">
        <v>24060</v>
      </c>
      <c r="O1558" s="25"/>
      <c r="P1558" s="25" t="s">
        <v>27319</v>
      </c>
    </row>
    <row r="1559" spans="1:16" ht="15">
      <c r="A1559" s="25" t="s">
        <v>27320</v>
      </c>
      <c r="B1559" s="25" t="s">
        <v>27320</v>
      </c>
      <c r="C1559"/>
      <c r="D1559" s="25" t="s">
        <v>7261</v>
      </c>
      <c r="E1559" s="25"/>
      <c r="F1559" s="25" t="s">
        <v>7288</v>
      </c>
      <c r="G1559" s="25" t="s">
        <v>24057</v>
      </c>
      <c r="H1559" s="25" t="s">
        <v>9816</v>
      </c>
      <c r="I1559" s="25" t="s">
        <v>25753</v>
      </c>
      <c r="J1559" s="19">
        <v>44687</v>
      </c>
      <c r="K1559" s="19"/>
      <c r="L1559" s="54">
        <v>16367</v>
      </c>
      <c r="M1559" s="25" t="s">
        <v>7230</v>
      </c>
      <c r="N1559" s="25" t="s">
        <v>24060</v>
      </c>
      <c r="O1559" s="25"/>
      <c r="P1559" s="25" t="s">
        <v>27321</v>
      </c>
    </row>
    <row r="1560" spans="1:16" ht="15">
      <c r="A1560" s="25" t="s">
        <v>27322</v>
      </c>
      <c r="B1560" s="25" t="s">
        <v>27322</v>
      </c>
      <c r="C1560"/>
      <c r="D1560" s="25" t="s">
        <v>7365</v>
      </c>
      <c r="E1560" s="25"/>
      <c r="F1560" s="25" t="s">
        <v>7288</v>
      </c>
      <c r="G1560" s="25" t="s">
        <v>24057</v>
      </c>
      <c r="H1560" s="25" t="s">
        <v>8808</v>
      </c>
      <c r="I1560" s="25" t="s">
        <v>26442</v>
      </c>
      <c r="J1560" s="19">
        <v>44687</v>
      </c>
      <c r="K1560" s="19"/>
      <c r="L1560" s="54">
        <v>1500</v>
      </c>
      <c r="M1560" s="25" t="s">
        <v>7230</v>
      </c>
      <c r="N1560" s="25" t="s">
        <v>24060</v>
      </c>
      <c r="O1560" s="25"/>
      <c r="P1560" s="25" t="s">
        <v>27323</v>
      </c>
    </row>
    <row r="1561" spans="1:16" ht="15">
      <c r="A1561" s="25" t="s">
        <v>27324</v>
      </c>
      <c r="B1561" s="25" t="s">
        <v>27324</v>
      </c>
      <c r="C1561"/>
      <c r="D1561" s="25" t="s">
        <v>7261</v>
      </c>
      <c r="E1561" s="25"/>
      <c r="F1561" s="25" t="s">
        <v>7288</v>
      </c>
      <c r="G1561" s="25" t="s">
        <v>24057</v>
      </c>
      <c r="H1561" s="25" t="s">
        <v>8229</v>
      </c>
      <c r="I1561" s="25" t="s">
        <v>24070</v>
      </c>
      <c r="J1561" s="19">
        <v>44687</v>
      </c>
      <c r="K1561" s="19"/>
      <c r="L1561" s="54">
        <v>7809.51</v>
      </c>
      <c r="M1561" s="25" t="s">
        <v>7230</v>
      </c>
      <c r="N1561" s="25" t="s">
        <v>24060</v>
      </c>
      <c r="O1561" s="25"/>
      <c r="P1561" s="25" t="s">
        <v>27325</v>
      </c>
    </row>
    <row r="1562" spans="1:16" ht="15">
      <c r="A1562" s="25" t="s">
        <v>27326</v>
      </c>
      <c r="B1562" s="25" t="s">
        <v>27326</v>
      </c>
      <c r="C1562"/>
      <c r="D1562" s="25" t="s">
        <v>7261</v>
      </c>
      <c r="E1562" s="25"/>
      <c r="F1562" s="25" t="s">
        <v>7288</v>
      </c>
      <c r="G1562" s="25" t="s">
        <v>24057</v>
      </c>
      <c r="H1562" s="25" t="s">
        <v>10979</v>
      </c>
      <c r="I1562" s="25" t="s">
        <v>24070</v>
      </c>
      <c r="J1562" s="19">
        <v>44687</v>
      </c>
      <c r="K1562" s="19"/>
      <c r="L1562" s="54">
        <v>7408.6</v>
      </c>
      <c r="M1562" s="25" t="s">
        <v>7230</v>
      </c>
      <c r="N1562" s="25" t="s">
        <v>24060</v>
      </c>
      <c r="O1562" s="25"/>
      <c r="P1562" s="25" t="s">
        <v>27327</v>
      </c>
    </row>
    <row r="1563" spans="1:16" ht="15">
      <c r="A1563" s="25" t="s">
        <v>27328</v>
      </c>
      <c r="B1563" s="25" t="s">
        <v>27328</v>
      </c>
      <c r="C1563"/>
      <c r="D1563" s="25" t="s">
        <v>7252</v>
      </c>
      <c r="E1563" s="25"/>
      <c r="F1563" s="25" t="s">
        <v>7288</v>
      </c>
      <c r="G1563" s="25" t="s">
        <v>24057</v>
      </c>
      <c r="H1563" s="25" t="s">
        <v>7526</v>
      </c>
      <c r="I1563" s="25" t="s">
        <v>24075</v>
      </c>
      <c r="J1563" s="19">
        <v>44687</v>
      </c>
      <c r="K1563" s="19"/>
      <c r="L1563" s="54">
        <v>1250</v>
      </c>
      <c r="M1563" s="25" t="s">
        <v>7230</v>
      </c>
      <c r="N1563" s="25" t="s">
        <v>24060</v>
      </c>
      <c r="O1563" s="25"/>
      <c r="P1563" s="25" t="s">
        <v>27329</v>
      </c>
    </row>
    <row r="1564" spans="1:16" ht="15">
      <c r="A1564" s="25" t="s">
        <v>27330</v>
      </c>
      <c r="B1564" s="25" t="s">
        <v>27330</v>
      </c>
      <c r="C1564"/>
      <c r="D1564" s="25" t="s">
        <v>7269</v>
      </c>
      <c r="E1564" s="25"/>
      <c r="F1564" s="25" t="s">
        <v>7288</v>
      </c>
      <c r="G1564" s="25" t="s">
        <v>24057</v>
      </c>
      <c r="H1564" s="25" t="s">
        <v>7500</v>
      </c>
      <c r="I1564" s="25" t="s">
        <v>24181</v>
      </c>
      <c r="J1564" s="19">
        <v>44687</v>
      </c>
      <c r="K1564" s="19"/>
      <c r="L1564" s="54">
        <v>1026.9000000000001</v>
      </c>
      <c r="M1564" s="25" t="s">
        <v>7230</v>
      </c>
      <c r="N1564" s="25" t="s">
        <v>24060</v>
      </c>
      <c r="O1564" s="25"/>
      <c r="P1564" s="25" t="s">
        <v>27331</v>
      </c>
    </row>
    <row r="1565" spans="1:16" ht="15">
      <c r="A1565" s="25" t="s">
        <v>27332</v>
      </c>
      <c r="B1565" s="25" t="s">
        <v>27332</v>
      </c>
      <c r="C1565"/>
      <c r="D1565" s="25" t="s">
        <v>7261</v>
      </c>
      <c r="E1565" s="25"/>
      <c r="F1565" s="25" t="s">
        <v>7288</v>
      </c>
      <c r="G1565" s="25" t="s">
        <v>24057</v>
      </c>
      <c r="H1565" s="25" t="s">
        <v>7273</v>
      </c>
      <c r="I1565" s="25" t="s">
        <v>27333</v>
      </c>
      <c r="J1565" s="19">
        <v>44687</v>
      </c>
      <c r="K1565" s="19"/>
      <c r="L1565" s="54">
        <v>37982.61</v>
      </c>
      <c r="M1565" s="25" t="s">
        <v>7230</v>
      </c>
      <c r="N1565" s="25" t="s">
        <v>24060</v>
      </c>
      <c r="O1565" s="25"/>
      <c r="P1565" s="25" t="s">
        <v>27334</v>
      </c>
    </row>
    <row r="1566" spans="1:16" ht="15">
      <c r="A1566" s="25" t="s">
        <v>27335</v>
      </c>
      <c r="B1566" s="25" t="s">
        <v>27335</v>
      </c>
      <c r="C1566"/>
      <c r="D1566" s="25" t="s">
        <v>7269</v>
      </c>
      <c r="E1566" s="25"/>
      <c r="F1566" s="25" t="s">
        <v>7288</v>
      </c>
      <c r="G1566" s="25" t="s">
        <v>24057</v>
      </c>
      <c r="H1566" s="25" t="s">
        <v>7492</v>
      </c>
      <c r="I1566" s="25" t="s">
        <v>24367</v>
      </c>
      <c r="J1566" s="19">
        <v>44687</v>
      </c>
      <c r="K1566" s="19"/>
      <c r="L1566" s="54">
        <v>2275</v>
      </c>
      <c r="M1566" s="25" t="s">
        <v>7230</v>
      </c>
      <c r="N1566" s="25" t="s">
        <v>24060</v>
      </c>
      <c r="O1566" s="25"/>
      <c r="P1566" s="25" t="s">
        <v>27336</v>
      </c>
    </row>
    <row r="1567" spans="1:16" ht="15">
      <c r="A1567" s="25" t="s">
        <v>27337</v>
      </c>
      <c r="B1567" s="25" t="s">
        <v>27337</v>
      </c>
      <c r="C1567"/>
      <c r="D1567" s="25" t="s">
        <v>7530</v>
      </c>
      <c r="E1567" s="25"/>
      <c r="F1567" s="25" t="s">
        <v>7288</v>
      </c>
      <c r="G1567" s="25" t="s">
        <v>24057</v>
      </c>
      <c r="H1567" s="25" t="s">
        <v>7533</v>
      </c>
      <c r="I1567" s="25" t="s">
        <v>24082</v>
      </c>
      <c r="J1567" s="19">
        <v>44687</v>
      </c>
      <c r="K1567" s="19"/>
      <c r="L1567" s="54">
        <v>1095</v>
      </c>
      <c r="M1567" s="25" t="s">
        <v>7230</v>
      </c>
      <c r="N1567" s="25" t="s">
        <v>24060</v>
      </c>
      <c r="O1567" s="25"/>
      <c r="P1567" s="25" t="s">
        <v>27338</v>
      </c>
    </row>
    <row r="1568" spans="1:16" ht="15">
      <c r="A1568" s="25" t="s">
        <v>27339</v>
      </c>
      <c r="B1568" s="25" t="s">
        <v>27339</v>
      </c>
      <c r="C1568"/>
      <c r="D1568" s="25" t="s">
        <v>7425</v>
      </c>
      <c r="E1568" s="25"/>
      <c r="F1568" s="25" t="s">
        <v>7288</v>
      </c>
      <c r="G1568" s="25" t="s">
        <v>24057</v>
      </c>
      <c r="H1568" s="25" t="s">
        <v>10329</v>
      </c>
      <c r="I1568" s="25" t="s">
        <v>27340</v>
      </c>
      <c r="J1568" s="19">
        <v>44687</v>
      </c>
      <c r="K1568" s="19"/>
      <c r="L1568" s="54">
        <v>4569</v>
      </c>
      <c r="M1568" s="25" t="s">
        <v>7230</v>
      </c>
      <c r="N1568" s="25" t="s">
        <v>24060</v>
      </c>
      <c r="O1568" s="25"/>
      <c r="P1568" s="25" t="s">
        <v>27341</v>
      </c>
    </row>
    <row r="1569" spans="1:16" ht="15">
      <c r="A1569" s="25" t="s">
        <v>27342</v>
      </c>
      <c r="B1569" s="25" t="s">
        <v>27342</v>
      </c>
      <c r="C1569"/>
      <c r="D1569" s="25" t="s">
        <v>7269</v>
      </c>
      <c r="E1569" s="25"/>
      <c r="F1569" s="25" t="s">
        <v>7288</v>
      </c>
      <c r="G1569" s="25" t="s">
        <v>24057</v>
      </c>
      <c r="H1569" s="25" t="s">
        <v>7492</v>
      </c>
      <c r="I1569" s="25" t="s">
        <v>24070</v>
      </c>
      <c r="J1569" s="19">
        <v>44687</v>
      </c>
      <c r="K1569" s="19"/>
      <c r="L1569" s="54">
        <v>10780</v>
      </c>
      <c r="M1569" s="25" t="s">
        <v>7230</v>
      </c>
      <c r="N1569" s="25" t="s">
        <v>24060</v>
      </c>
      <c r="O1569" s="25"/>
      <c r="P1569" s="25" t="s">
        <v>27343</v>
      </c>
    </row>
    <row r="1570" spans="1:16" ht="15">
      <c r="A1570" s="25" t="s">
        <v>27344</v>
      </c>
      <c r="B1570" s="25" t="s">
        <v>27344</v>
      </c>
      <c r="C1570"/>
      <c r="D1570" s="25" t="s">
        <v>7269</v>
      </c>
      <c r="E1570" s="25"/>
      <c r="F1570" s="25" t="s">
        <v>7288</v>
      </c>
      <c r="G1570" s="25" t="s">
        <v>24057</v>
      </c>
      <c r="H1570" s="25" t="s">
        <v>7492</v>
      </c>
      <c r="I1570" s="25" t="s">
        <v>27097</v>
      </c>
      <c r="J1570" s="19">
        <v>44687</v>
      </c>
      <c r="K1570" s="19"/>
      <c r="L1570" s="54">
        <v>2056.58</v>
      </c>
      <c r="M1570" s="25" t="s">
        <v>7230</v>
      </c>
      <c r="N1570" s="25" t="s">
        <v>24060</v>
      </c>
      <c r="O1570" s="25"/>
      <c r="P1570" s="25" t="s">
        <v>27345</v>
      </c>
    </row>
    <row r="1571" spans="1:16" ht="15">
      <c r="A1571" s="25" t="s">
        <v>27346</v>
      </c>
      <c r="B1571" s="25" t="s">
        <v>27346</v>
      </c>
      <c r="C1571"/>
      <c r="D1571" s="25" t="s">
        <v>7261</v>
      </c>
      <c r="E1571" s="25"/>
      <c r="F1571" s="25" t="s">
        <v>7288</v>
      </c>
      <c r="G1571" s="25" t="s">
        <v>24057</v>
      </c>
      <c r="H1571" s="25" t="s">
        <v>8591</v>
      </c>
      <c r="I1571" s="25" t="s">
        <v>25003</v>
      </c>
      <c r="J1571" s="19">
        <v>44687</v>
      </c>
      <c r="K1571" s="19"/>
      <c r="L1571" s="54">
        <v>640</v>
      </c>
      <c r="M1571" s="25" t="s">
        <v>7230</v>
      </c>
      <c r="N1571" s="25" t="s">
        <v>24060</v>
      </c>
      <c r="O1571" s="25"/>
      <c r="P1571" s="25"/>
    </row>
    <row r="1572" spans="1:16" ht="15">
      <c r="A1572" s="25" t="s">
        <v>27347</v>
      </c>
      <c r="B1572" s="25" t="s">
        <v>27347</v>
      </c>
      <c r="C1572"/>
      <c r="D1572" s="25" t="s">
        <v>7530</v>
      </c>
      <c r="E1572" s="25"/>
      <c r="F1572" s="25" t="s">
        <v>7288</v>
      </c>
      <c r="G1572" s="25" t="s">
        <v>24057</v>
      </c>
      <c r="H1572" s="25" t="s">
        <v>7533</v>
      </c>
      <c r="I1572" s="25" t="s">
        <v>24082</v>
      </c>
      <c r="J1572" s="19">
        <v>44687</v>
      </c>
      <c r="K1572" s="19"/>
      <c r="L1572" s="54">
        <v>1615</v>
      </c>
      <c r="M1572" s="25" t="s">
        <v>7230</v>
      </c>
      <c r="N1572" s="25" t="s">
        <v>24060</v>
      </c>
      <c r="O1572" s="25"/>
      <c r="P1572" s="25" t="s">
        <v>27348</v>
      </c>
    </row>
    <row r="1573" spans="1:16" ht="15">
      <c r="A1573" s="25" t="s">
        <v>27349</v>
      </c>
      <c r="B1573" s="25" t="s">
        <v>27349</v>
      </c>
      <c r="C1573"/>
      <c r="D1573" s="25" t="s">
        <v>8607</v>
      </c>
      <c r="E1573" s="25"/>
      <c r="F1573" s="25" t="s">
        <v>7288</v>
      </c>
      <c r="G1573" s="25" t="s">
        <v>24057</v>
      </c>
      <c r="H1573" s="25" t="s">
        <v>7576</v>
      </c>
      <c r="I1573" s="25" t="s">
        <v>27350</v>
      </c>
      <c r="J1573" s="19">
        <v>44689</v>
      </c>
      <c r="K1573" s="19"/>
      <c r="L1573" s="54">
        <v>34634.29</v>
      </c>
      <c r="M1573" s="25" t="s">
        <v>7230</v>
      </c>
      <c r="N1573" s="25" t="s">
        <v>24060</v>
      </c>
      <c r="O1573" s="25"/>
      <c r="P1573" s="25" t="s">
        <v>27351</v>
      </c>
    </row>
    <row r="1574" spans="1:16" ht="15">
      <c r="A1574" s="25" t="s">
        <v>27352</v>
      </c>
      <c r="B1574" s="25" t="s">
        <v>27352</v>
      </c>
      <c r="C1574"/>
      <c r="D1574" s="25" t="s">
        <v>7261</v>
      </c>
      <c r="E1574" s="25"/>
      <c r="F1574" s="25" t="s">
        <v>7288</v>
      </c>
      <c r="G1574" s="25" t="s">
        <v>24057</v>
      </c>
      <c r="H1574" s="25" t="s">
        <v>7273</v>
      </c>
      <c r="I1574" s="25" t="s">
        <v>25823</v>
      </c>
      <c r="J1574" s="19">
        <v>44690</v>
      </c>
      <c r="K1574" s="19"/>
      <c r="L1574" s="54">
        <v>55120</v>
      </c>
      <c r="M1574" s="25" t="s">
        <v>7230</v>
      </c>
      <c r="N1574" s="25" t="s">
        <v>24060</v>
      </c>
      <c r="O1574" s="25"/>
      <c r="P1574" s="25" t="s">
        <v>27353</v>
      </c>
    </row>
    <row r="1575" spans="1:16" ht="15">
      <c r="A1575" s="25" t="s">
        <v>27354</v>
      </c>
      <c r="B1575" s="25" t="s">
        <v>27354</v>
      </c>
      <c r="C1575"/>
      <c r="D1575" s="25" t="s">
        <v>7261</v>
      </c>
      <c r="E1575" s="25"/>
      <c r="F1575" s="25" t="s">
        <v>7288</v>
      </c>
      <c r="G1575" s="25" t="s">
        <v>24057</v>
      </c>
      <c r="H1575" s="25" t="s">
        <v>8419</v>
      </c>
      <c r="I1575" s="25" t="s">
        <v>24070</v>
      </c>
      <c r="J1575" s="19">
        <v>44690</v>
      </c>
      <c r="K1575" s="19"/>
      <c r="L1575" s="54">
        <v>2500</v>
      </c>
      <c r="M1575" s="25" t="s">
        <v>7230</v>
      </c>
      <c r="N1575" s="25" t="s">
        <v>24060</v>
      </c>
      <c r="O1575" s="25"/>
      <c r="P1575" s="25" t="s">
        <v>27355</v>
      </c>
    </row>
    <row r="1576" spans="1:16" ht="15">
      <c r="A1576" s="25" t="s">
        <v>27356</v>
      </c>
      <c r="B1576" s="25" t="s">
        <v>27356</v>
      </c>
      <c r="C1576"/>
      <c r="D1576" s="25" t="s">
        <v>7261</v>
      </c>
      <c r="E1576" s="25"/>
      <c r="F1576" s="25" t="s">
        <v>7288</v>
      </c>
      <c r="G1576" s="25" t="s">
        <v>24057</v>
      </c>
      <c r="H1576" s="25" t="s">
        <v>8596</v>
      </c>
      <c r="I1576" s="25" t="s">
        <v>24143</v>
      </c>
      <c r="J1576" s="19">
        <v>44690</v>
      </c>
      <c r="K1576" s="19"/>
      <c r="L1576" s="54">
        <v>5826.28</v>
      </c>
      <c r="M1576" s="25" t="s">
        <v>7230</v>
      </c>
      <c r="N1576" s="25" t="s">
        <v>24060</v>
      </c>
      <c r="O1576" s="25"/>
      <c r="P1576" s="25" t="s">
        <v>27357</v>
      </c>
    </row>
    <row r="1577" spans="1:16" ht="15">
      <c r="A1577" s="25" t="s">
        <v>27358</v>
      </c>
      <c r="B1577" s="25" t="s">
        <v>27358</v>
      </c>
      <c r="C1577"/>
      <c r="D1577" s="25" t="s">
        <v>7269</v>
      </c>
      <c r="E1577" s="25"/>
      <c r="F1577" s="25" t="s">
        <v>7288</v>
      </c>
      <c r="G1577" s="25" t="s">
        <v>24057</v>
      </c>
      <c r="H1577" s="25" t="s">
        <v>7273</v>
      </c>
      <c r="I1577" s="25" t="s">
        <v>25614</v>
      </c>
      <c r="J1577" s="19">
        <v>44690</v>
      </c>
      <c r="K1577" s="19"/>
      <c r="L1577" s="54">
        <v>185024</v>
      </c>
      <c r="M1577" s="25" t="s">
        <v>7230</v>
      </c>
      <c r="N1577" s="25" t="s">
        <v>24060</v>
      </c>
      <c r="O1577" s="25"/>
      <c r="P1577" s="25" t="s">
        <v>27359</v>
      </c>
    </row>
    <row r="1578" spans="1:16" ht="15">
      <c r="A1578" s="25" t="s">
        <v>27360</v>
      </c>
      <c r="B1578" s="25" t="s">
        <v>27360</v>
      </c>
      <c r="C1578"/>
      <c r="D1578" s="25" t="s">
        <v>7252</v>
      </c>
      <c r="E1578" s="25"/>
      <c r="F1578" s="25" t="s">
        <v>7288</v>
      </c>
      <c r="G1578" s="25" t="s">
        <v>24057</v>
      </c>
      <c r="H1578" s="25" t="s">
        <v>9406</v>
      </c>
      <c r="I1578" s="25" t="s">
        <v>24075</v>
      </c>
      <c r="J1578" s="19">
        <v>44690</v>
      </c>
      <c r="K1578" s="19"/>
      <c r="L1578" s="54">
        <v>4047.5</v>
      </c>
      <c r="M1578" s="25" t="s">
        <v>7230</v>
      </c>
      <c r="N1578" s="25" t="s">
        <v>24060</v>
      </c>
      <c r="O1578" s="25"/>
      <c r="P1578" s="25" t="s">
        <v>27361</v>
      </c>
    </row>
    <row r="1579" spans="1:16" ht="15">
      <c r="A1579" s="25" t="s">
        <v>27362</v>
      </c>
      <c r="B1579" s="25" t="s">
        <v>27362</v>
      </c>
      <c r="C1579"/>
      <c r="D1579" s="25" t="s">
        <v>7425</v>
      </c>
      <c r="E1579" s="25"/>
      <c r="F1579" s="25" t="s">
        <v>7288</v>
      </c>
      <c r="G1579" s="25" t="s">
        <v>24057</v>
      </c>
      <c r="H1579" s="25" t="s">
        <v>7492</v>
      </c>
      <c r="I1579" s="25" t="s">
        <v>24107</v>
      </c>
      <c r="J1579" s="19">
        <v>44690</v>
      </c>
      <c r="K1579" s="19"/>
      <c r="L1579" s="54">
        <v>23830</v>
      </c>
      <c r="M1579" s="25" t="s">
        <v>7230</v>
      </c>
      <c r="N1579" s="25" t="s">
        <v>24060</v>
      </c>
      <c r="O1579" s="25"/>
      <c r="P1579" s="25" t="s">
        <v>27363</v>
      </c>
    </row>
    <row r="1580" spans="1:16" ht="15">
      <c r="A1580" s="25" t="s">
        <v>27364</v>
      </c>
      <c r="B1580" s="25" t="s">
        <v>27364</v>
      </c>
      <c r="C1580"/>
      <c r="D1580" s="25" t="s">
        <v>7261</v>
      </c>
      <c r="E1580" s="25"/>
      <c r="F1580" s="25" t="s">
        <v>7288</v>
      </c>
      <c r="G1580" s="25" t="s">
        <v>24057</v>
      </c>
      <c r="H1580" s="25" t="s">
        <v>8135</v>
      </c>
      <c r="I1580" s="25" t="s">
        <v>24603</v>
      </c>
      <c r="J1580" s="19">
        <v>44690</v>
      </c>
      <c r="K1580" s="19"/>
      <c r="L1580" s="54">
        <v>4036.45</v>
      </c>
      <c r="M1580" s="25" t="s">
        <v>7230</v>
      </c>
      <c r="N1580" s="25" t="s">
        <v>24060</v>
      </c>
      <c r="O1580" s="25"/>
      <c r="P1580" s="25" t="s">
        <v>27365</v>
      </c>
    </row>
    <row r="1581" spans="1:16" ht="15">
      <c r="A1581" s="25" t="s">
        <v>27366</v>
      </c>
      <c r="B1581" s="25" t="s">
        <v>27366</v>
      </c>
      <c r="C1581"/>
      <c r="D1581" s="25" t="s">
        <v>7478</v>
      </c>
      <c r="E1581" s="25"/>
      <c r="F1581" s="25" t="s">
        <v>7288</v>
      </c>
      <c r="G1581" s="25" t="s">
        <v>24057</v>
      </c>
      <c r="H1581" s="25" t="s">
        <v>8140</v>
      </c>
      <c r="I1581" s="25" t="s">
        <v>27367</v>
      </c>
      <c r="J1581" s="19">
        <v>44690</v>
      </c>
      <c r="K1581" s="19"/>
      <c r="L1581" s="54">
        <v>1899</v>
      </c>
      <c r="M1581" s="25" t="s">
        <v>7230</v>
      </c>
      <c r="N1581" s="25" t="s">
        <v>24060</v>
      </c>
      <c r="O1581" s="25"/>
      <c r="P1581" s="25" t="s">
        <v>27368</v>
      </c>
    </row>
    <row r="1582" spans="1:16" ht="15">
      <c r="A1582" s="25" t="s">
        <v>27369</v>
      </c>
      <c r="B1582" s="25" t="s">
        <v>27369</v>
      </c>
      <c r="C1582"/>
      <c r="D1582" s="25" t="s">
        <v>7269</v>
      </c>
      <c r="E1582" s="25"/>
      <c r="F1582" s="25" t="s">
        <v>7288</v>
      </c>
      <c r="G1582" s="25" t="s">
        <v>24057</v>
      </c>
      <c r="H1582" s="25" t="s">
        <v>12150</v>
      </c>
      <c r="I1582" s="25" t="s">
        <v>27370</v>
      </c>
      <c r="J1582" s="19">
        <v>44690</v>
      </c>
      <c r="K1582" s="19"/>
      <c r="L1582" s="54">
        <v>1500</v>
      </c>
      <c r="M1582" s="25" t="s">
        <v>7230</v>
      </c>
      <c r="N1582" s="25" t="s">
        <v>24060</v>
      </c>
      <c r="O1582" s="25"/>
      <c r="P1582" s="25" t="s">
        <v>27371</v>
      </c>
    </row>
    <row r="1583" spans="1:16" ht="15">
      <c r="A1583" s="25" t="s">
        <v>27372</v>
      </c>
      <c r="B1583" s="25" t="s">
        <v>27372</v>
      </c>
      <c r="C1583"/>
      <c r="D1583" s="25" t="s">
        <v>7478</v>
      </c>
      <c r="E1583" s="25"/>
      <c r="F1583" s="25" t="s">
        <v>7983</v>
      </c>
      <c r="G1583" s="25" t="s">
        <v>24057</v>
      </c>
      <c r="H1583" s="25" t="s">
        <v>7273</v>
      </c>
      <c r="I1583" s="25" t="s">
        <v>27373</v>
      </c>
      <c r="J1583" s="19">
        <v>44690</v>
      </c>
      <c r="K1583" s="19"/>
      <c r="L1583" s="54">
        <v>32500</v>
      </c>
      <c r="M1583" s="25" t="s">
        <v>7230</v>
      </c>
      <c r="N1583" s="25" t="s">
        <v>24060</v>
      </c>
      <c r="O1583" s="25"/>
      <c r="P1583" s="25" t="s">
        <v>27374</v>
      </c>
    </row>
    <row r="1584" spans="1:16" ht="15">
      <c r="A1584" s="25" t="s">
        <v>27375</v>
      </c>
      <c r="B1584" s="25" t="s">
        <v>27375</v>
      </c>
      <c r="C1584"/>
      <c r="D1584" s="25" t="s">
        <v>7261</v>
      </c>
      <c r="E1584" s="25"/>
      <c r="F1584" s="25" t="s">
        <v>7288</v>
      </c>
      <c r="G1584" s="25" t="s">
        <v>24057</v>
      </c>
      <c r="H1584" s="25" t="s">
        <v>8140</v>
      </c>
      <c r="I1584" s="25" t="s">
        <v>24181</v>
      </c>
      <c r="J1584" s="19">
        <v>44690</v>
      </c>
      <c r="K1584" s="19"/>
      <c r="L1584" s="54">
        <v>23750</v>
      </c>
      <c r="M1584" s="25" t="s">
        <v>7230</v>
      </c>
      <c r="N1584" s="25" t="s">
        <v>24060</v>
      </c>
      <c r="O1584" s="25"/>
      <c r="P1584" s="25" t="s">
        <v>27376</v>
      </c>
    </row>
    <row r="1585" spans="1:16" ht="15">
      <c r="A1585" s="25" t="s">
        <v>27377</v>
      </c>
      <c r="B1585" s="25" t="s">
        <v>27377</v>
      </c>
      <c r="C1585"/>
      <c r="D1585" s="25" t="s">
        <v>7261</v>
      </c>
      <c r="E1585" s="25"/>
      <c r="F1585" s="25" t="s">
        <v>7288</v>
      </c>
      <c r="G1585" s="25" t="s">
        <v>24057</v>
      </c>
      <c r="H1585" s="25" t="s">
        <v>9339</v>
      </c>
      <c r="I1585" s="25" t="s">
        <v>24070</v>
      </c>
      <c r="J1585" s="19">
        <v>44690</v>
      </c>
      <c r="K1585" s="19"/>
      <c r="L1585" s="54">
        <v>3850.08</v>
      </c>
      <c r="M1585" s="25" t="s">
        <v>7230</v>
      </c>
      <c r="N1585" s="25" t="s">
        <v>24060</v>
      </c>
      <c r="O1585" s="25"/>
      <c r="P1585" s="25" t="s">
        <v>27378</v>
      </c>
    </row>
    <row r="1586" spans="1:16" ht="15">
      <c r="A1586" s="25" t="s">
        <v>27379</v>
      </c>
      <c r="B1586" s="25" t="s">
        <v>27379</v>
      </c>
      <c r="C1586"/>
      <c r="D1586" s="25" t="s">
        <v>7261</v>
      </c>
      <c r="E1586" s="25"/>
      <c r="F1586" s="25" t="s">
        <v>7288</v>
      </c>
      <c r="G1586" s="25" t="s">
        <v>24057</v>
      </c>
      <c r="H1586" s="25" t="s">
        <v>10979</v>
      </c>
      <c r="I1586" s="25" t="s">
        <v>24070</v>
      </c>
      <c r="J1586" s="19">
        <v>44690</v>
      </c>
      <c r="K1586" s="19"/>
      <c r="L1586" s="54">
        <v>5956.75</v>
      </c>
      <c r="M1586" s="25" t="s">
        <v>7230</v>
      </c>
      <c r="N1586" s="25" t="s">
        <v>24060</v>
      </c>
      <c r="O1586" s="25"/>
      <c r="P1586" s="25" t="s">
        <v>27380</v>
      </c>
    </row>
    <row r="1587" spans="1:16" ht="15">
      <c r="A1587" s="25" t="s">
        <v>27381</v>
      </c>
      <c r="B1587" s="25" t="s">
        <v>27381</v>
      </c>
      <c r="C1587"/>
      <c r="D1587" s="25" t="s">
        <v>7269</v>
      </c>
      <c r="E1587" s="25"/>
      <c r="F1587" s="25" t="s">
        <v>7288</v>
      </c>
      <c r="G1587" s="25" t="s">
        <v>24630</v>
      </c>
      <c r="H1587" s="25" t="s">
        <v>8591</v>
      </c>
      <c r="I1587" s="25" t="s">
        <v>24631</v>
      </c>
      <c r="J1587" s="19">
        <v>44691</v>
      </c>
      <c r="K1587" s="19"/>
      <c r="L1587" s="54">
        <v>289.62</v>
      </c>
      <c r="M1587" s="25" t="s">
        <v>7230</v>
      </c>
      <c r="N1587" s="25" t="s">
        <v>24060</v>
      </c>
      <c r="O1587" s="25"/>
      <c r="P1587" s="25" t="s">
        <v>27382</v>
      </c>
    </row>
    <row r="1588" spans="1:16" ht="15">
      <c r="A1588" s="25" t="s">
        <v>27383</v>
      </c>
      <c r="B1588" s="25" t="s">
        <v>27383</v>
      </c>
      <c r="C1588"/>
      <c r="D1588" s="25" t="s">
        <v>7269</v>
      </c>
      <c r="E1588" s="25"/>
      <c r="F1588" s="25" t="s">
        <v>7288</v>
      </c>
      <c r="G1588" s="25" t="s">
        <v>24630</v>
      </c>
      <c r="H1588" s="25" t="s">
        <v>8591</v>
      </c>
      <c r="I1588" s="25" t="s">
        <v>24631</v>
      </c>
      <c r="J1588" s="19">
        <v>44691</v>
      </c>
      <c r="K1588" s="19"/>
      <c r="L1588" s="54">
        <v>190</v>
      </c>
      <c r="M1588" s="25" t="s">
        <v>7230</v>
      </c>
      <c r="N1588" s="25" t="s">
        <v>24060</v>
      </c>
      <c r="O1588" s="25"/>
      <c r="P1588" s="25" t="s">
        <v>27384</v>
      </c>
    </row>
    <row r="1589" spans="1:16" ht="15">
      <c r="A1589" s="25" t="s">
        <v>27385</v>
      </c>
      <c r="B1589" s="25" t="s">
        <v>27385</v>
      </c>
      <c r="C1589"/>
      <c r="D1589" s="25" t="s">
        <v>7261</v>
      </c>
      <c r="E1589" s="25"/>
      <c r="F1589" s="25" t="s">
        <v>7288</v>
      </c>
      <c r="G1589" s="25" t="s">
        <v>24057</v>
      </c>
      <c r="H1589" s="25" t="s">
        <v>7279</v>
      </c>
      <c r="I1589" s="25" t="s">
        <v>24082</v>
      </c>
      <c r="J1589" s="19">
        <v>44690</v>
      </c>
      <c r="K1589" s="19"/>
      <c r="L1589" s="54">
        <v>4101.76</v>
      </c>
      <c r="M1589" s="25" t="s">
        <v>7230</v>
      </c>
      <c r="N1589" s="25" t="s">
        <v>24060</v>
      </c>
      <c r="O1589" s="25"/>
      <c r="P1589" s="25" t="s">
        <v>27386</v>
      </c>
    </row>
    <row r="1590" spans="1:16" ht="15">
      <c r="A1590" s="25" t="s">
        <v>27387</v>
      </c>
      <c r="B1590" s="25" t="s">
        <v>27387</v>
      </c>
      <c r="C1590"/>
      <c r="D1590" s="25" t="s">
        <v>12781</v>
      </c>
      <c r="E1590" s="25"/>
      <c r="F1590" s="25" t="s">
        <v>7288</v>
      </c>
      <c r="G1590" s="25" t="s">
        <v>24057</v>
      </c>
      <c r="H1590" s="25" t="s">
        <v>11079</v>
      </c>
      <c r="I1590" s="25" t="s">
        <v>24205</v>
      </c>
      <c r="J1590" s="19">
        <v>44690</v>
      </c>
      <c r="K1590" s="19"/>
      <c r="L1590" s="54">
        <v>2060</v>
      </c>
      <c r="M1590" s="25" t="s">
        <v>7230</v>
      </c>
      <c r="N1590" s="25" t="s">
        <v>24060</v>
      </c>
      <c r="O1590" s="25"/>
      <c r="P1590" s="25"/>
    </row>
    <row r="1591" spans="1:16" ht="15">
      <c r="A1591" s="25" t="s">
        <v>27388</v>
      </c>
      <c r="B1591" s="25" t="s">
        <v>27388</v>
      </c>
      <c r="C1591"/>
      <c r="D1591" s="25" t="s">
        <v>7261</v>
      </c>
      <c r="E1591" s="25"/>
      <c r="F1591" s="25" t="s">
        <v>7288</v>
      </c>
      <c r="G1591" s="25" t="s">
        <v>24057</v>
      </c>
      <c r="H1591" s="25" t="s">
        <v>7386</v>
      </c>
      <c r="I1591" s="25" t="s">
        <v>24082</v>
      </c>
      <c r="J1591" s="19">
        <v>44690</v>
      </c>
      <c r="K1591" s="19"/>
      <c r="L1591" s="54">
        <v>1145</v>
      </c>
      <c r="M1591" s="25" t="s">
        <v>7230</v>
      </c>
      <c r="N1591" s="25" t="s">
        <v>24060</v>
      </c>
      <c r="O1591" s="25"/>
      <c r="P1591" s="25" t="s">
        <v>27389</v>
      </c>
    </row>
    <row r="1592" spans="1:16" ht="15">
      <c r="A1592" s="25" t="s">
        <v>27390</v>
      </c>
      <c r="B1592" s="25" t="s">
        <v>27390</v>
      </c>
      <c r="C1592"/>
      <c r="D1592" s="25" t="s">
        <v>7261</v>
      </c>
      <c r="E1592" s="25"/>
      <c r="F1592" s="25" t="s">
        <v>7288</v>
      </c>
      <c r="G1592" s="25" t="s">
        <v>24057</v>
      </c>
      <c r="H1592" s="25" t="s">
        <v>7386</v>
      </c>
      <c r="I1592" s="25" t="s">
        <v>24082</v>
      </c>
      <c r="J1592" s="19">
        <v>44690</v>
      </c>
      <c r="K1592" s="19"/>
      <c r="L1592" s="54">
        <v>2171.0100000000002</v>
      </c>
      <c r="M1592" s="25" t="s">
        <v>7230</v>
      </c>
      <c r="N1592" s="25" t="s">
        <v>24060</v>
      </c>
      <c r="O1592" s="25"/>
      <c r="P1592" s="25" t="s">
        <v>27391</v>
      </c>
    </row>
    <row r="1593" spans="1:16" ht="15">
      <c r="A1593" s="25" t="s">
        <v>27392</v>
      </c>
      <c r="B1593" s="25" t="s">
        <v>27392</v>
      </c>
      <c r="C1593"/>
      <c r="D1593" s="25" t="s">
        <v>7261</v>
      </c>
      <c r="E1593" s="25"/>
      <c r="F1593" s="25" t="s">
        <v>7288</v>
      </c>
      <c r="G1593" s="25" t="s">
        <v>24057</v>
      </c>
      <c r="H1593" s="25" t="s">
        <v>7386</v>
      </c>
      <c r="I1593" s="25" t="s">
        <v>24082</v>
      </c>
      <c r="J1593" s="19">
        <v>44690</v>
      </c>
      <c r="K1593" s="19"/>
      <c r="L1593" s="54">
        <v>3666.25</v>
      </c>
      <c r="M1593" s="25" t="s">
        <v>7230</v>
      </c>
      <c r="N1593" s="25" t="s">
        <v>24060</v>
      </c>
      <c r="O1593" s="25"/>
      <c r="P1593" s="25" t="s">
        <v>27393</v>
      </c>
    </row>
    <row r="1594" spans="1:16" ht="15">
      <c r="A1594" s="25" t="s">
        <v>27394</v>
      </c>
      <c r="B1594" s="25" t="s">
        <v>27394</v>
      </c>
      <c r="C1594"/>
      <c r="D1594" s="25" t="s">
        <v>7261</v>
      </c>
      <c r="E1594" s="25"/>
      <c r="F1594" s="25" t="s">
        <v>7288</v>
      </c>
      <c r="G1594" s="25" t="s">
        <v>24057</v>
      </c>
      <c r="H1594" s="25" t="s">
        <v>7386</v>
      </c>
      <c r="I1594" s="25" t="s">
        <v>24082</v>
      </c>
      <c r="J1594" s="19">
        <v>44690</v>
      </c>
      <c r="K1594" s="19"/>
      <c r="L1594" s="54">
        <v>2240.06</v>
      </c>
      <c r="M1594" s="25" t="s">
        <v>7230</v>
      </c>
      <c r="N1594" s="25" t="s">
        <v>24060</v>
      </c>
      <c r="O1594" s="25"/>
      <c r="P1594" s="25" t="s">
        <v>27395</v>
      </c>
    </row>
    <row r="1595" spans="1:16" ht="15">
      <c r="A1595" s="25" t="s">
        <v>27396</v>
      </c>
      <c r="B1595" s="25" t="s">
        <v>27396</v>
      </c>
      <c r="C1595"/>
      <c r="D1595" s="25" t="s">
        <v>7261</v>
      </c>
      <c r="E1595" s="25"/>
      <c r="F1595" s="25" t="s">
        <v>7288</v>
      </c>
      <c r="G1595" s="25" t="s">
        <v>24057</v>
      </c>
      <c r="H1595" s="25" t="s">
        <v>12833</v>
      </c>
      <c r="I1595" s="25" t="s">
        <v>24275</v>
      </c>
      <c r="J1595" s="19">
        <v>44690</v>
      </c>
      <c r="K1595" s="19"/>
      <c r="L1595" s="54">
        <v>1240</v>
      </c>
      <c r="M1595" s="25" t="s">
        <v>7230</v>
      </c>
      <c r="N1595" s="25" t="s">
        <v>24060</v>
      </c>
      <c r="O1595" s="25"/>
      <c r="P1595" s="25" t="s">
        <v>27397</v>
      </c>
    </row>
    <row r="1596" spans="1:16" ht="15">
      <c r="A1596" s="25" t="s">
        <v>27398</v>
      </c>
      <c r="B1596" s="25" t="s">
        <v>27398</v>
      </c>
      <c r="C1596"/>
      <c r="D1596" s="25" t="s">
        <v>7261</v>
      </c>
      <c r="E1596" s="25"/>
      <c r="F1596" s="25" t="s">
        <v>7288</v>
      </c>
      <c r="G1596" s="25" t="s">
        <v>24057</v>
      </c>
      <c r="H1596" s="25" t="s">
        <v>12833</v>
      </c>
      <c r="I1596" s="25" t="s">
        <v>24275</v>
      </c>
      <c r="J1596" s="19">
        <v>44690</v>
      </c>
      <c r="K1596" s="19"/>
      <c r="L1596" s="54">
        <v>3848.17</v>
      </c>
      <c r="M1596" s="25" t="s">
        <v>7230</v>
      </c>
      <c r="N1596" s="25" t="s">
        <v>24060</v>
      </c>
      <c r="O1596" s="25"/>
      <c r="P1596" s="25" t="s">
        <v>27399</v>
      </c>
    </row>
    <row r="1597" spans="1:16" ht="15">
      <c r="A1597" s="25" t="s">
        <v>27400</v>
      </c>
      <c r="B1597" s="25" t="s">
        <v>27400</v>
      </c>
      <c r="C1597"/>
      <c r="D1597" s="25" t="s">
        <v>7261</v>
      </c>
      <c r="E1597" s="25"/>
      <c r="F1597" s="25" t="s">
        <v>7288</v>
      </c>
      <c r="G1597" s="25" t="s">
        <v>24057</v>
      </c>
      <c r="H1597" s="25" t="s">
        <v>8443</v>
      </c>
      <c r="I1597" s="25" t="s">
        <v>24561</v>
      </c>
      <c r="J1597" s="19">
        <v>44690</v>
      </c>
      <c r="K1597" s="19"/>
      <c r="L1597" s="54">
        <v>760</v>
      </c>
      <c r="M1597" s="25" t="s">
        <v>7230</v>
      </c>
      <c r="N1597" s="25" t="s">
        <v>24060</v>
      </c>
      <c r="O1597" s="25"/>
      <c r="P1597" s="25"/>
    </row>
    <row r="1598" spans="1:16" ht="15">
      <c r="A1598" s="25" t="s">
        <v>27401</v>
      </c>
      <c r="B1598" s="25" t="s">
        <v>27401</v>
      </c>
      <c r="C1598"/>
      <c r="D1598" s="25" t="s">
        <v>7261</v>
      </c>
      <c r="E1598" s="25"/>
      <c r="F1598" s="25" t="s">
        <v>24833</v>
      </c>
      <c r="G1598" s="25" t="s">
        <v>24057</v>
      </c>
      <c r="H1598" s="25" t="s">
        <v>8443</v>
      </c>
      <c r="I1598" s="25" t="s">
        <v>26329</v>
      </c>
      <c r="J1598" s="19">
        <v>44690</v>
      </c>
      <c r="K1598" s="19"/>
      <c r="L1598" s="54">
        <v>13219.04</v>
      </c>
      <c r="M1598" s="25" t="s">
        <v>7230</v>
      </c>
      <c r="N1598" s="25" t="s">
        <v>24060</v>
      </c>
      <c r="O1598" s="25"/>
      <c r="P1598" s="25"/>
    </row>
    <row r="1599" spans="1:16" ht="15">
      <c r="A1599" s="25" t="s">
        <v>27402</v>
      </c>
      <c r="B1599" s="25" t="s">
        <v>27402</v>
      </c>
      <c r="C1599"/>
      <c r="D1599" s="25" t="s">
        <v>7261</v>
      </c>
      <c r="E1599" s="25"/>
      <c r="F1599" s="25" t="s">
        <v>7288</v>
      </c>
      <c r="G1599" s="25" t="s">
        <v>24057</v>
      </c>
      <c r="H1599" s="25" t="s">
        <v>8443</v>
      </c>
      <c r="I1599" s="25" t="s">
        <v>27403</v>
      </c>
      <c r="J1599" s="19">
        <v>44690</v>
      </c>
      <c r="K1599" s="19"/>
      <c r="L1599" s="54">
        <v>859.9</v>
      </c>
      <c r="M1599" s="25" t="s">
        <v>7230</v>
      </c>
      <c r="N1599" s="25" t="s">
        <v>24060</v>
      </c>
      <c r="O1599" s="25"/>
      <c r="P1599" s="25"/>
    </row>
    <row r="1600" spans="1:16" ht="15">
      <c r="A1600" s="25" t="s">
        <v>27404</v>
      </c>
      <c r="B1600" s="25" t="s">
        <v>27404</v>
      </c>
      <c r="C1600"/>
      <c r="D1600" s="25" t="s">
        <v>7478</v>
      </c>
      <c r="E1600" s="25"/>
      <c r="F1600" s="25" t="s">
        <v>7288</v>
      </c>
      <c r="G1600" s="25" t="s">
        <v>24057</v>
      </c>
      <c r="H1600" s="25" t="s">
        <v>7492</v>
      </c>
      <c r="I1600" s="25" t="s">
        <v>27059</v>
      </c>
      <c r="J1600" s="19">
        <v>44691</v>
      </c>
      <c r="K1600" s="19"/>
      <c r="L1600" s="54">
        <v>8500</v>
      </c>
      <c r="M1600" s="25" t="s">
        <v>7230</v>
      </c>
      <c r="N1600" s="25" t="s">
        <v>24060</v>
      </c>
      <c r="O1600" s="25"/>
      <c r="P1600" s="25" t="s">
        <v>27405</v>
      </c>
    </row>
    <row r="1601" spans="1:16" ht="15">
      <c r="A1601" s="25" t="s">
        <v>27406</v>
      </c>
      <c r="B1601" s="25" t="s">
        <v>27406</v>
      </c>
      <c r="C1601"/>
      <c r="D1601" s="25" t="s">
        <v>7269</v>
      </c>
      <c r="E1601" s="25"/>
      <c r="F1601" s="25" t="s">
        <v>7288</v>
      </c>
      <c r="G1601" s="25" t="s">
        <v>24057</v>
      </c>
      <c r="H1601" s="25" t="s">
        <v>7492</v>
      </c>
      <c r="I1601" s="25" t="s">
        <v>27059</v>
      </c>
      <c r="J1601" s="19">
        <v>44691</v>
      </c>
      <c r="K1601" s="19"/>
      <c r="L1601" s="54">
        <v>23755</v>
      </c>
      <c r="M1601" s="25" t="s">
        <v>7230</v>
      </c>
      <c r="N1601" s="25" t="s">
        <v>24060</v>
      </c>
      <c r="O1601" s="25"/>
      <c r="P1601" s="25" t="s">
        <v>27407</v>
      </c>
    </row>
    <row r="1602" spans="1:16" ht="15">
      <c r="A1602" s="25" t="s">
        <v>27408</v>
      </c>
      <c r="B1602" s="25" t="s">
        <v>27408</v>
      </c>
      <c r="C1602"/>
      <c r="D1602" s="25" t="s">
        <v>7252</v>
      </c>
      <c r="E1602" s="25"/>
      <c r="F1602" s="25" t="s">
        <v>7288</v>
      </c>
      <c r="G1602" s="25" t="s">
        <v>24057</v>
      </c>
      <c r="H1602" s="25" t="s">
        <v>8443</v>
      </c>
      <c r="I1602" s="25" t="s">
        <v>27197</v>
      </c>
      <c r="J1602" s="19">
        <v>44690</v>
      </c>
      <c r="K1602" s="19"/>
      <c r="L1602" s="54">
        <v>9500</v>
      </c>
      <c r="M1602" s="25" t="s">
        <v>7230</v>
      </c>
      <c r="N1602" s="25" t="s">
        <v>24060</v>
      </c>
      <c r="O1602" s="25"/>
      <c r="P1602" s="25" t="s">
        <v>27409</v>
      </c>
    </row>
    <row r="1603" spans="1:16" ht="15">
      <c r="A1603" s="25" t="s">
        <v>27410</v>
      </c>
      <c r="B1603" s="25" t="s">
        <v>27410</v>
      </c>
      <c r="C1603"/>
      <c r="D1603" s="25" t="s">
        <v>12790</v>
      </c>
      <c r="E1603" s="25"/>
      <c r="F1603" s="25" t="s">
        <v>7288</v>
      </c>
      <c r="G1603" s="25" t="s">
        <v>24057</v>
      </c>
      <c r="H1603" s="25" t="s">
        <v>8443</v>
      </c>
      <c r="I1603" s="25" t="s">
        <v>27411</v>
      </c>
      <c r="J1603" s="19">
        <v>44690</v>
      </c>
      <c r="K1603" s="19"/>
      <c r="L1603" s="54">
        <v>8198.7800000000007</v>
      </c>
      <c r="M1603" s="25" t="s">
        <v>7230</v>
      </c>
      <c r="N1603" s="25" t="s">
        <v>24060</v>
      </c>
      <c r="O1603" s="25"/>
      <c r="P1603" s="25" t="s">
        <v>27412</v>
      </c>
    </row>
    <row r="1604" spans="1:16" ht="15">
      <c r="A1604" s="25" t="s">
        <v>27413</v>
      </c>
      <c r="B1604" s="25" t="s">
        <v>27413</v>
      </c>
      <c r="C1604"/>
      <c r="D1604" s="25" t="s">
        <v>7261</v>
      </c>
      <c r="E1604" s="25"/>
      <c r="F1604" s="25" t="s">
        <v>7288</v>
      </c>
      <c r="G1604" s="25" t="s">
        <v>24057</v>
      </c>
      <c r="H1604" s="25" t="s">
        <v>8591</v>
      </c>
      <c r="I1604" s="25" t="s">
        <v>24740</v>
      </c>
      <c r="J1604" s="19">
        <v>44691</v>
      </c>
      <c r="K1604" s="19"/>
      <c r="L1604" s="54">
        <v>2036.69</v>
      </c>
      <c r="M1604" s="25" t="s">
        <v>7230</v>
      </c>
      <c r="N1604" s="25" t="s">
        <v>24060</v>
      </c>
      <c r="O1604" s="25"/>
      <c r="P1604" s="25"/>
    </row>
    <row r="1605" spans="1:16" ht="15">
      <c r="A1605" s="25" t="s">
        <v>27414</v>
      </c>
      <c r="B1605" s="25" t="s">
        <v>27414</v>
      </c>
      <c r="C1605"/>
      <c r="D1605" s="25" t="s">
        <v>7261</v>
      </c>
      <c r="E1605" s="25"/>
      <c r="F1605" s="25" t="s">
        <v>7288</v>
      </c>
      <c r="G1605" s="25" t="s">
        <v>24057</v>
      </c>
      <c r="H1605" s="25" t="s">
        <v>8591</v>
      </c>
      <c r="I1605" s="25" t="s">
        <v>24740</v>
      </c>
      <c r="J1605" s="19">
        <v>44691</v>
      </c>
      <c r="K1605" s="19"/>
      <c r="L1605" s="54">
        <v>3747.5</v>
      </c>
      <c r="M1605" s="25" t="s">
        <v>7230</v>
      </c>
      <c r="N1605" s="25" t="s">
        <v>24060</v>
      </c>
      <c r="O1605" s="25"/>
      <c r="P1605" s="25"/>
    </row>
    <row r="1606" spans="1:16" ht="15">
      <c r="A1606" s="25" t="s">
        <v>27415</v>
      </c>
      <c r="B1606" s="25" t="s">
        <v>27415</v>
      </c>
      <c r="C1606"/>
      <c r="D1606" s="25" t="s">
        <v>7261</v>
      </c>
      <c r="E1606" s="25"/>
      <c r="F1606" s="25" t="s">
        <v>7288</v>
      </c>
      <c r="G1606" s="25" t="s">
        <v>24057</v>
      </c>
      <c r="H1606" s="25" t="s">
        <v>8591</v>
      </c>
      <c r="I1606" s="25" t="s">
        <v>24740</v>
      </c>
      <c r="J1606" s="19">
        <v>44691</v>
      </c>
      <c r="K1606" s="19"/>
      <c r="L1606" s="54">
        <v>4894.6499999999996</v>
      </c>
      <c r="M1606" s="25" t="s">
        <v>7230</v>
      </c>
      <c r="N1606" s="25" t="s">
        <v>24060</v>
      </c>
      <c r="O1606" s="25"/>
      <c r="P1606" s="25"/>
    </row>
    <row r="1607" spans="1:16" ht="15">
      <c r="A1607" s="25" t="s">
        <v>27416</v>
      </c>
      <c r="B1607" s="25" t="s">
        <v>27416</v>
      </c>
      <c r="C1607"/>
      <c r="D1607" s="25" t="s">
        <v>7261</v>
      </c>
      <c r="E1607" s="25"/>
      <c r="F1607" s="25" t="s">
        <v>7288</v>
      </c>
      <c r="G1607" s="25" t="s">
        <v>24057</v>
      </c>
      <c r="H1607" s="25" t="s">
        <v>8591</v>
      </c>
      <c r="I1607" s="25" t="s">
        <v>24740</v>
      </c>
      <c r="J1607" s="19">
        <v>44691</v>
      </c>
      <c r="K1607" s="19"/>
      <c r="L1607" s="54">
        <v>565</v>
      </c>
      <c r="M1607" s="25" t="s">
        <v>7230</v>
      </c>
      <c r="N1607" s="25" t="s">
        <v>24060</v>
      </c>
      <c r="O1607" s="25"/>
      <c r="P1607" s="25"/>
    </row>
    <row r="1608" spans="1:16" ht="15">
      <c r="A1608" s="25" t="s">
        <v>27417</v>
      </c>
      <c r="B1608" s="25" t="s">
        <v>27417</v>
      </c>
      <c r="C1608"/>
      <c r="D1608" s="25" t="s">
        <v>7261</v>
      </c>
      <c r="E1608" s="25"/>
      <c r="F1608" s="25" t="s">
        <v>7288</v>
      </c>
      <c r="G1608" s="25" t="s">
        <v>24057</v>
      </c>
      <c r="H1608" s="25" t="s">
        <v>8591</v>
      </c>
      <c r="I1608" s="25" t="s">
        <v>24740</v>
      </c>
      <c r="J1608" s="19">
        <v>44691</v>
      </c>
      <c r="K1608" s="19"/>
      <c r="L1608" s="54">
        <v>3926.7</v>
      </c>
      <c r="M1608" s="25" t="s">
        <v>7230</v>
      </c>
      <c r="N1608" s="25" t="s">
        <v>24060</v>
      </c>
      <c r="O1608" s="25"/>
      <c r="P1608" s="25"/>
    </row>
    <row r="1609" spans="1:16" ht="15">
      <c r="A1609" s="25" t="s">
        <v>27418</v>
      </c>
      <c r="B1609" s="25" t="s">
        <v>27418</v>
      </c>
      <c r="C1609"/>
      <c r="D1609" s="25" t="s">
        <v>7425</v>
      </c>
      <c r="E1609" s="25"/>
      <c r="F1609" s="25" t="s">
        <v>7288</v>
      </c>
      <c r="G1609" s="25" t="s">
        <v>24057</v>
      </c>
      <c r="H1609" s="25" t="s">
        <v>8591</v>
      </c>
      <c r="I1609" s="25" t="s">
        <v>25003</v>
      </c>
      <c r="J1609" s="19">
        <v>44691</v>
      </c>
      <c r="K1609" s="19"/>
      <c r="L1609" s="54">
        <v>425</v>
      </c>
      <c r="M1609" s="25" t="s">
        <v>7230</v>
      </c>
      <c r="N1609" s="25" t="s">
        <v>24060</v>
      </c>
      <c r="O1609" s="25"/>
      <c r="P1609" s="25" t="s">
        <v>27419</v>
      </c>
    </row>
    <row r="1610" spans="1:16" ht="15">
      <c r="A1610" s="25" t="s">
        <v>27420</v>
      </c>
      <c r="B1610" s="25" t="s">
        <v>27420</v>
      </c>
      <c r="C1610" s="22">
        <v>1</v>
      </c>
      <c r="D1610" s="25" t="s">
        <v>7478</v>
      </c>
      <c r="E1610" s="25"/>
      <c r="F1610" s="25" t="s">
        <v>7288</v>
      </c>
      <c r="G1610" s="25" t="s">
        <v>24057</v>
      </c>
      <c r="H1610" s="25" t="s">
        <v>7500</v>
      </c>
      <c r="I1610" s="25" t="s">
        <v>24169</v>
      </c>
      <c r="J1610" s="19">
        <v>44691</v>
      </c>
      <c r="K1610" s="19"/>
      <c r="L1610" s="54">
        <v>126193.8</v>
      </c>
      <c r="M1610" s="25" t="s">
        <v>7230</v>
      </c>
      <c r="N1610" s="25" t="s">
        <v>24060</v>
      </c>
      <c r="O1610" s="25"/>
      <c r="P1610" s="25" t="s">
        <v>27421</v>
      </c>
    </row>
    <row r="1611" spans="1:16" ht="15">
      <c r="A1611" s="25" t="s">
        <v>27422</v>
      </c>
      <c r="B1611" s="25" t="s">
        <v>27422</v>
      </c>
      <c r="C1611"/>
      <c r="D1611" s="25" t="s">
        <v>7478</v>
      </c>
      <c r="E1611" s="25"/>
      <c r="F1611" s="25" t="s">
        <v>7288</v>
      </c>
      <c r="G1611" s="25" t="s">
        <v>24057</v>
      </c>
      <c r="H1611" s="25" t="s">
        <v>7492</v>
      </c>
      <c r="I1611" s="25" t="s">
        <v>27423</v>
      </c>
      <c r="J1611" s="19">
        <v>44691</v>
      </c>
      <c r="K1611" s="19"/>
      <c r="L1611" s="54">
        <v>16484.009999999998</v>
      </c>
      <c r="M1611" s="25" t="s">
        <v>7230</v>
      </c>
      <c r="N1611" s="25" t="s">
        <v>24060</v>
      </c>
      <c r="O1611" s="25"/>
      <c r="P1611" s="25" t="s">
        <v>27424</v>
      </c>
    </row>
    <row r="1612" spans="1:16" ht="15">
      <c r="A1612" s="25" t="s">
        <v>27425</v>
      </c>
      <c r="B1612" s="25" t="s">
        <v>27425</v>
      </c>
      <c r="C1612"/>
      <c r="D1612" s="25" t="s">
        <v>7261</v>
      </c>
      <c r="E1612" s="25"/>
      <c r="F1612" s="25" t="s">
        <v>7288</v>
      </c>
      <c r="G1612" s="25" t="s">
        <v>24057</v>
      </c>
      <c r="H1612" s="25" t="s">
        <v>7500</v>
      </c>
      <c r="I1612" s="25" t="s">
        <v>24558</v>
      </c>
      <c r="J1612" s="19">
        <v>44691</v>
      </c>
      <c r="K1612" s="19"/>
      <c r="L1612" s="54">
        <v>6360</v>
      </c>
      <c r="M1612" s="25" t="s">
        <v>7230</v>
      </c>
      <c r="N1612" s="25" t="s">
        <v>24060</v>
      </c>
      <c r="O1612" s="25"/>
      <c r="P1612" s="25" t="s">
        <v>27426</v>
      </c>
    </row>
    <row r="1613" spans="1:16" ht="15">
      <c r="A1613" s="25" t="s">
        <v>27427</v>
      </c>
      <c r="B1613" s="25" t="s">
        <v>27427</v>
      </c>
      <c r="C1613"/>
      <c r="D1613" s="25" t="s">
        <v>7261</v>
      </c>
      <c r="E1613" s="25"/>
      <c r="F1613" s="25" t="s">
        <v>7288</v>
      </c>
      <c r="G1613" s="25" t="s">
        <v>24057</v>
      </c>
      <c r="H1613" s="25" t="s">
        <v>7273</v>
      </c>
      <c r="I1613" s="25" t="s">
        <v>24418</v>
      </c>
      <c r="J1613" s="19">
        <v>44691</v>
      </c>
      <c r="K1613" s="19"/>
      <c r="L1613" s="54">
        <v>8310</v>
      </c>
      <c r="M1613" s="25" t="s">
        <v>7230</v>
      </c>
      <c r="N1613" s="25" t="s">
        <v>24060</v>
      </c>
      <c r="O1613" s="25"/>
      <c r="P1613" s="25" t="s">
        <v>27428</v>
      </c>
    </row>
    <row r="1614" spans="1:16" ht="15">
      <c r="A1614" s="25" t="s">
        <v>27429</v>
      </c>
      <c r="B1614" s="25" t="s">
        <v>27429</v>
      </c>
      <c r="C1614"/>
      <c r="D1614" s="25" t="s">
        <v>7261</v>
      </c>
      <c r="E1614" s="25"/>
      <c r="F1614" s="25" t="s">
        <v>7288</v>
      </c>
      <c r="G1614" s="25" t="s">
        <v>24057</v>
      </c>
      <c r="H1614" s="25" t="s">
        <v>7273</v>
      </c>
      <c r="I1614" s="25" t="s">
        <v>27430</v>
      </c>
      <c r="J1614" s="19">
        <v>44691</v>
      </c>
      <c r="K1614" s="19"/>
      <c r="L1614" s="54">
        <v>408522</v>
      </c>
      <c r="M1614" s="25" t="s">
        <v>7230</v>
      </c>
      <c r="N1614" s="25" t="s">
        <v>24060</v>
      </c>
      <c r="O1614" s="25"/>
      <c r="P1614" s="25" t="s">
        <v>27431</v>
      </c>
    </row>
    <row r="1615" spans="1:16" ht="15">
      <c r="A1615" s="25" t="s">
        <v>27432</v>
      </c>
      <c r="B1615" s="25" t="s">
        <v>27432</v>
      </c>
      <c r="C1615"/>
      <c r="D1615" s="25" t="s">
        <v>7252</v>
      </c>
      <c r="E1615" s="25"/>
      <c r="F1615" s="25" t="s">
        <v>7288</v>
      </c>
      <c r="G1615" s="25" t="s">
        <v>24057</v>
      </c>
      <c r="H1615" s="25" t="s">
        <v>7526</v>
      </c>
      <c r="I1615" s="25" t="s">
        <v>24075</v>
      </c>
      <c r="J1615" s="19">
        <v>44691</v>
      </c>
      <c r="K1615" s="19"/>
      <c r="L1615" s="54">
        <v>1250</v>
      </c>
      <c r="M1615" s="25" t="s">
        <v>7230</v>
      </c>
      <c r="N1615" s="25" t="s">
        <v>24060</v>
      </c>
      <c r="O1615" s="25"/>
      <c r="P1615" s="25" t="s">
        <v>27433</v>
      </c>
    </row>
    <row r="1616" spans="1:16" ht="15">
      <c r="A1616" s="25" t="s">
        <v>27434</v>
      </c>
      <c r="B1616" s="25" t="s">
        <v>27434</v>
      </c>
      <c r="C1616"/>
      <c r="D1616" s="25" t="s">
        <v>10059</v>
      </c>
      <c r="E1616" s="25"/>
      <c r="F1616" s="25" t="s">
        <v>7288</v>
      </c>
      <c r="G1616" s="25" t="s">
        <v>24057</v>
      </c>
      <c r="H1616" s="25" t="s">
        <v>7500</v>
      </c>
      <c r="I1616" s="25" t="s">
        <v>27435</v>
      </c>
      <c r="J1616" s="19">
        <v>44692</v>
      </c>
      <c r="K1616" s="19"/>
      <c r="L1616" s="54">
        <v>2496.06</v>
      </c>
      <c r="M1616" s="25" t="s">
        <v>7230</v>
      </c>
      <c r="N1616" s="25" t="s">
        <v>24060</v>
      </c>
      <c r="O1616" s="25"/>
      <c r="P1616" s="25" t="s">
        <v>27436</v>
      </c>
    </row>
    <row r="1617" spans="1:16" ht="15">
      <c r="A1617" s="25" t="s">
        <v>27437</v>
      </c>
      <c r="B1617" s="25" t="s">
        <v>27437</v>
      </c>
      <c r="C1617"/>
      <c r="D1617" s="25" t="s">
        <v>7261</v>
      </c>
      <c r="E1617" s="25"/>
      <c r="F1617" s="25" t="s">
        <v>7288</v>
      </c>
      <c r="G1617" s="25" t="s">
        <v>24057</v>
      </c>
      <c r="H1617" s="25" t="s">
        <v>7293</v>
      </c>
      <c r="I1617" s="25" t="s">
        <v>24063</v>
      </c>
      <c r="J1617" s="19">
        <v>44692</v>
      </c>
      <c r="K1617" s="19"/>
      <c r="L1617" s="54">
        <v>1185</v>
      </c>
      <c r="M1617" s="25" t="s">
        <v>7230</v>
      </c>
      <c r="N1617" s="25" t="s">
        <v>24060</v>
      </c>
      <c r="O1617" s="25"/>
      <c r="P1617" s="25" t="s">
        <v>27438</v>
      </c>
    </row>
    <row r="1618" spans="1:16" ht="15">
      <c r="A1618" s="25" t="s">
        <v>27439</v>
      </c>
      <c r="B1618" s="25" t="s">
        <v>27439</v>
      </c>
      <c r="C1618"/>
      <c r="D1618" s="25" t="s">
        <v>7261</v>
      </c>
      <c r="E1618" s="25"/>
      <c r="F1618" s="25" t="s">
        <v>7288</v>
      </c>
      <c r="G1618" s="25" t="s">
        <v>24057</v>
      </c>
      <c r="H1618" s="25" t="s">
        <v>7293</v>
      </c>
      <c r="I1618" s="25" t="s">
        <v>24063</v>
      </c>
      <c r="J1618" s="19">
        <v>44692</v>
      </c>
      <c r="K1618" s="19"/>
      <c r="L1618" s="54">
        <v>1185</v>
      </c>
      <c r="M1618" s="25" t="s">
        <v>7230</v>
      </c>
      <c r="N1618" s="25" t="s">
        <v>24060</v>
      </c>
      <c r="O1618" s="25"/>
      <c r="P1618" s="25" t="s">
        <v>27440</v>
      </c>
    </row>
    <row r="1619" spans="1:16" ht="15">
      <c r="A1619" s="25" t="s">
        <v>27441</v>
      </c>
      <c r="B1619" s="25" t="s">
        <v>27441</v>
      </c>
      <c r="C1619"/>
      <c r="D1619" s="25" t="s">
        <v>7261</v>
      </c>
      <c r="E1619" s="25"/>
      <c r="F1619" s="25" t="s">
        <v>7288</v>
      </c>
      <c r="G1619" s="25" t="s">
        <v>24057</v>
      </c>
      <c r="H1619" s="25" t="s">
        <v>7500</v>
      </c>
      <c r="I1619" s="25" t="s">
        <v>24301</v>
      </c>
      <c r="J1619" s="19">
        <v>44692</v>
      </c>
      <c r="K1619" s="19"/>
      <c r="L1619" s="54">
        <v>3096.33</v>
      </c>
      <c r="M1619" s="25" t="s">
        <v>7230</v>
      </c>
      <c r="N1619" s="25" t="s">
        <v>24060</v>
      </c>
      <c r="O1619" s="25"/>
      <c r="P1619" s="25" t="s">
        <v>27442</v>
      </c>
    </row>
    <row r="1620" spans="1:16" ht="15">
      <c r="A1620" s="25" t="s">
        <v>27443</v>
      </c>
      <c r="B1620" s="25" t="s">
        <v>27443</v>
      </c>
      <c r="C1620"/>
      <c r="D1620" s="25" t="s">
        <v>7252</v>
      </c>
      <c r="E1620" s="25"/>
      <c r="F1620" s="25" t="s">
        <v>7288</v>
      </c>
      <c r="G1620" s="25" t="s">
        <v>24057</v>
      </c>
      <c r="H1620" s="25" t="s">
        <v>7500</v>
      </c>
      <c r="I1620" s="25" t="s">
        <v>24072</v>
      </c>
      <c r="J1620" s="19">
        <v>44692</v>
      </c>
      <c r="K1620" s="19"/>
      <c r="L1620" s="54">
        <v>2204.8000000000002</v>
      </c>
      <c r="M1620" s="25" t="s">
        <v>7230</v>
      </c>
      <c r="N1620" s="25" t="s">
        <v>24060</v>
      </c>
      <c r="O1620" s="25"/>
      <c r="P1620" s="25" t="s">
        <v>27444</v>
      </c>
    </row>
    <row r="1621" spans="1:16" ht="15">
      <c r="A1621" s="25" t="s">
        <v>27445</v>
      </c>
      <c r="B1621" s="25" t="s">
        <v>27445</v>
      </c>
      <c r="C1621"/>
      <c r="D1621" s="25" t="s">
        <v>7252</v>
      </c>
      <c r="E1621" s="25"/>
      <c r="F1621" s="25" t="s">
        <v>7288</v>
      </c>
      <c r="G1621" s="25" t="s">
        <v>24057</v>
      </c>
      <c r="H1621" s="25" t="s">
        <v>11006</v>
      </c>
      <c r="I1621" s="25" t="s">
        <v>24070</v>
      </c>
      <c r="J1621" s="19">
        <v>44692</v>
      </c>
      <c r="K1621" s="19"/>
      <c r="L1621" s="54">
        <v>2974.13</v>
      </c>
      <c r="M1621" s="25" t="s">
        <v>7230</v>
      </c>
      <c r="N1621" s="25" t="s">
        <v>24060</v>
      </c>
      <c r="O1621" s="25"/>
      <c r="P1621" s="25" t="s">
        <v>27446</v>
      </c>
    </row>
    <row r="1622" spans="1:16" ht="15">
      <c r="A1622" s="25" t="s">
        <v>27447</v>
      </c>
      <c r="B1622" s="25" t="s">
        <v>27447</v>
      </c>
      <c r="C1622"/>
      <c r="D1622" s="25" t="s">
        <v>8451</v>
      </c>
      <c r="E1622" s="25"/>
      <c r="F1622" s="25" t="s">
        <v>7288</v>
      </c>
      <c r="G1622" s="25" t="s">
        <v>24057</v>
      </c>
      <c r="H1622" s="25" t="s">
        <v>7500</v>
      </c>
      <c r="I1622" s="25" t="s">
        <v>26861</v>
      </c>
      <c r="J1622" s="19">
        <v>44692</v>
      </c>
      <c r="K1622" s="19"/>
      <c r="L1622" s="54">
        <v>2444.1999999999998</v>
      </c>
      <c r="M1622" s="25" t="s">
        <v>7230</v>
      </c>
      <c r="N1622" s="25" t="s">
        <v>24060</v>
      </c>
      <c r="O1622" s="25"/>
      <c r="P1622" s="25" t="s">
        <v>27448</v>
      </c>
    </row>
    <row r="1623" spans="1:16" ht="15">
      <c r="A1623" s="25" t="s">
        <v>27449</v>
      </c>
      <c r="B1623" s="25" t="s">
        <v>27449</v>
      </c>
      <c r="C1623"/>
      <c r="D1623" s="25" t="s">
        <v>7261</v>
      </c>
      <c r="E1623" s="25"/>
      <c r="F1623" s="25" t="s">
        <v>7288</v>
      </c>
      <c r="G1623" s="25" t="s">
        <v>24057</v>
      </c>
      <c r="H1623" s="25" t="s">
        <v>7500</v>
      </c>
      <c r="I1623" s="25" t="s">
        <v>24301</v>
      </c>
      <c r="J1623" s="19">
        <v>44692</v>
      </c>
      <c r="K1623" s="19"/>
      <c r="L1623" s="54">
        <v>1592</v>
      </c>
      <c r="M1623" s="25" t="s">
        <v>7230</v>
      </c>
      <c r="N1623" s="25" t="s">
        <v>24060</v>
      </c>
      <c r="O1623" s="25"/>
      <c r="P1623" s="25" t="s">
        <v>27450</v>
      </c>
    </row>
    <row r="1624" spans="1:16" ht="15">
      <c r="A1624" s="25" t="s">
        <v>27451</v>
      </c>
      <c r="B1624" s="25" t="s">
        <v>27451</v>
      </c>
      <c r="C1624"/>
      <c r="D1624" s="25" t="s">
        <v>7269</v>
      </c>
      <c r="E1624" s="25"/>
      <c r="F1624" s="25" t="s">
        <v>7288</v>
      </c>
      <c r="G1624" s="25" t="s">
        <v>24057</v>
      </c>
      <c r="H1624" s="25" t="s">
        <v>7492</v>
      </c>
      <c r="I1624" s="25" t="s">
        <v>24181</v>
      </c>
      <c r="J1624" s="19">
        <v>44692</v>
      </c>
      <c r="K1624" s="19"/>
      <c r="L1624" s="54">
        <v>4368.13</v>
      </c>
      <c r="M1624" s="25" t="s">
        <v>7230</v>
      </c>
      <c r="N1624" s="25" t="s">
        <v>24060</v>
      </c>
      <c r="O1624" s="25"/>
      <c r="P1624" s="25" t="s">
        <v>27452</v>
      </c>
    </row>
    <row r="1625" spans="1:16" ht="15">
      <c r="A1625" s="25" t="s">
        <v>27453</v>
      </c>
      <c r="B1625" s="25" t="s">
        <v>27453</v>
      </c>
      <c r="C1625"/>
      <c r="D1625" s="25" t="s">
        <v>7261</v>
      </c>
      <c r="E1625" s="25"/>
      <c r="F1625" s="25" t="s">
        <v>7288</v>
      </c>
      <c r="G1625" s="25" t="s">
        <v>24057</v>
      </c>
      <c r="H1625" s="25" t="s">
        <v>7273</v>
      </c>
      <c r="I1625" s="25" t="s">
        <v>27454</v>
      </c>
      <c r="J1625" s="19">
        <v>44692</v>
      </c>
      <c r="K1625" s="19"/>
      <c r="L1625" s="54">
        <v>11788.78</v>
      </c>
      <c r="M1625" s="25" t="s">
        <v>7230</v>
      </c>
      <c r="N1625" s="25" t="s">
        <v>24060</v>
      </c>
      <c r="O1625" s="25"/>
      <c r="P1625" s="25" t="s">
        <v>27455</v>
      </c>
    </row>
    <row r="1626" spans="1:16" ht="15">
      <c r="A1626" s="25" t="s">
        <v>27456</v>
      </c>
      <c r="B1626" s="25" t="s">
        <v>27456</v>
      </c>
      <c r="C1626"/>
      <c r="D1626" s="25" t="s">
        <v>7261</v>
      </c>
      <c r="E1626" s="25"/>
      <c r="F1626" s="25" t="s">
        <v>7288</v>
      </c>
      <c r="G1626" s="25" t="s">
        <v>24057</v>
      </c>
      <c r="H1626" s="25" t="s">
        <v>9816</v>
      </c>
      <c r="I1626" s="25" t="s">
        <v>25753</v>
      </c>
      <c r="J1626" s="19">
        <v>44692</v>
      </c>
      <c r="K1626" s="19"/>
      <c r="L1626" s="54">
        <v>8521.33</v>
      </c>
      <c r="M1626" s="25" t="s">
        <v>7230</v>
      </c>
      <c r="N1626" s="25" t="s">
        <v>24060</v>
      </c>
      <c r="O1626" s="25"/>
      <c r="P1626" s="25" t="s">
        <v>27457</v>
      </c>
    </row>
    <row r="1627" spans="1:16" ht="15">
      <c r="A1627" s="25" t="s">
        <v>27458</v>
      </c>
      <c r="B1627" s="25" t="s">
        <v>27458</v>
      </c>
      <c r="C1627"/>
      <c r="D1627" s="25" t="s">
        <v>7261</v>
      </c>
      <c r="E1627" s="25"/>
      <c r="F1627" s="25" t="s">
        <v>7288</v>
      </c>
      <c r="G1627" s="25" t="s">
        <v>24057</v>
      </c>
      <c r="H1627" s="25" t="s">
        <v>8140</v>
      </c>
      <c r="I1627" s="25" t="s">
        <v>24484</v>
      </c>
      <c r="J1627" s="19">
        <v>44692</v>
      </c>
      <c r="K1627" s="19"/>
      <c r="L1627" s="54">
        <v>13371.63</v>
      </c>
      <c r="M1627" s="25" t="s">
        <v>7230</v>
      </c>
      <c r="N1627" s="25" t="s">
        <v>24060</v>
      </c>
      <c r="O1627" s="25"/>
      <c r="P1627" s="25" t="s">
        <v>27459</v>
      </c>
    </row>
    <row r="1628" spans="1:16" ht="15">
      <c r="A1628" s="25" t="s">
        <v>27460</v>
      </c>
      <c r="B1628" s="25" t="s">
        <v>27460</v>
      </c>
      <c r="C1628"/>
      <c r="D1628" s="25" t="s">
        <v>7261</v>
      </c>
      <c r="E1628" s="25"/>
      <c r="F1628" s="25" t="s">
        <v>7288</v>
      </c>
      <c r="G1628" s="25" t="s">
        <v>24057</v>
      </c>
      <c r="H1628" s="25" t="s">
        <v>8140</v>
      </c>
      <c r="I1628" s="25" t="s">
        <v>24070</v>
      </c>
      <c r="J1628" s="19">
        <v>44692</v>
      </c>
      <c r="K1628" s="19"/>
      <c r="L1628" s="54">
        <v>5280</v>
      </c>
      <c r="M1628" s="25" t="s">
        <v>7230</v>
      </c>
      <c r="N1628" s="25" t="s">
        <v>24060</v>
      </c>
      <c r="O1628" s="25"/>
      <c r="P1628" s="25" t="s">
        <v>27461</v>
      </c>
    </row>
    <row r="1629" spans="1:16" ht="15">
      <c r="A1629" s="25" t="s">
        <v>27462</v>
      </c>
      <c r="B1629" s="25" t="s">
        <v>27462</v>
      </c>
      <c r="C1629"/>
      <c r="D1629" s="25" t="s">
        <v>13331</v>
      </c>
      <c r="E1629" s="25"/>
      <c r="F1629" s="25" t="s">
        <v>7288</v>
      </c>
      <c r="G1629" s="25" t="s">
        <v>24057</v>
      </c>
      <c r="H1629" s="25" t="s">
        <v>7462</v>
      </c>
      <c r="I1629" s="25" t="s">
        <v>24205</v>
      </c>
      <c r="J1629" s="19">
        <v>44692</v>
      </c>
      <c r="K1629" s="19"/>
      <c r="L1629" s="54">
        <v>10106.209999999999</v>
      </c>
      <c r="M1629" s="25" t="s">
        <v>7230</v>
      </c>
      <c r="N1629" s="25" t="s">
        <v>24060</v>
      </c>
      <c r="O1629" s="25"/>
      <c r="P1629" s="25" t="s">
        <v>27463</v>
      </c>
    </row>
    <row r="1630" spans="1:16" ht="15">
      <c r="A1630" s="25" t="s">
        <v>27464</v>
      </c>
      <c r="B1630" s="25" t="s">
        <v>27464</v>
      </c>
      <c r="C1630"/>
      <c r="D1630" s="25" t="s">
        <v>12931</v>
      </c>
      <c r="E1630" s="25"/>
      <c r="F1630" s="25" t="s">
        <v>7983</v>
      </c>
      <c r="G1630" s="25" t="s">
        <v>24057</v>
      </c>
      <c r="H1630" s="25" t="s">
        <v>8140</v>
      </c>
      <c r="I1630" s="25" t="s">
        <v>27465</v>
      </c>
      <c r="J1630" s="19">
        <v>44693</v>
      </c>
      <c r="K1630" s="19"/>
      <c r="L1630" s="54">
        <v>6808.25</v>
      </c>
      <c r="M1630" s="25" t="s">
        <v>7230</v>
      </c>
      <c r="N1630" s="25" t="s">
        <v>24060</v>
      </c>
      <c r="O1630" s="25"/>
      <c r="P1630" s="25" t="s">
        <v>27466</v>
      </c>
    </row>
    <row r="1631" spans="1:16" ht="15">
      <c r="A1631" s="25" t="s">
        <v>27467</v>
      </c>
      <c r="B1631" s="25" t="s">
        <v>27467</v>
      </c>
      <c r="C1631"/>
      <c r="D1631" s="25" t="s">
        <v>7261</v>
      </c>
      <c r="E1631" s="25"/>
      <c r="F1631" s="25" t="s">
        <v>7288</v>
      </c>
      <c r="G1631" s="25" t="s">
        <v>24057</v>
      </c>
      <c r="H1631" s="25" t="s">
        <v>9816</v>
      </c>
      <c r="I1631" s="25" t="s">
        <v>27468</v>
      </c>
      <c r="J1631" s="19">
        <v>44693</v>
      </c>
      <c r="K1631" s="19"/>
      <c r="L1631" s="54">
        <v>3363</v>
      </c>
      <c r="M1631" s="25" t="s">
        <v>7230</v>
      </c>
      <c r="N1631" s="25" t="s">
        <v>24060</v>
      </c>
      <c r="O1631" s="25"/>
      <c r="P1631" s="25" t="s">
        <v>27469</v>
      </c>
    </row>
    <row r="1632" spans="1:16" ht="15">
      <c r="A1632" s="25" t="s">
        <v>27470</v>
      </c>
      <c r="B1632" s="25" t="s">
        <v>27470</v>
      </c>
      <c r="C1632"/>
      <c r="D1632" s="25" t="s">
        <v>7425</v>
      </c>
      <c r="E1632" s="25"/>
      <c r="F1632" s="25" t="s">
        <v>7288</v>
      </c>
      <c r="G1632" s="25" t="s">
        <v>24057</v>
      </c>
      <c r="H1632" s="25" t="s">
        <v>8140</v>
      </c>
      <c r="I1632" s="25" t="s">
        <v>24591</v>
      </c>
      <c r="J1632" s="19">
        <v>44693</v>
      </c>
      <c r="K1632" s="19"/>
      <c r="L1632" s="54">
        <v>16289.28</v>
      </c>
      <c r="M1632" s="25" t="s">
        <v>7230</v>
      </c>
      <c r="N1632" s="25" t="s">
        <v>24060</v>
      </c>
      <c r="O1632" s="25"/>
      <c r="P1632" s="25" t="s">
        <v>27471</v>
      </c>
    </row>
    <row r="1633" spans="1:16" ht="15">
      <c r="A1633" s="25" t="s">
        <v>27472</v>
      </c>
      <c r="B1633" s="25" t="s">
        <v>27472</v>
      </c>
      <c r="C1633"/>
      <c r="D1633" s="25" t="s">
        <v>7261</v>
      </c>
      <c r="E1633" s="25"/>
      <c r="F1633" s="25" t="s">
        <v>7288</v>
      </c>
      <c r="G1633" s="25" t="s">
        <v>24057</v>
      </c>
      <c r="H1633" s="25" t="s">
        <v>9816</v>
      </c>
      <c r="I1633" s="25" t="s">
        <v>27468</v>
      </c>
      <c r="J1633" s="19">
        <v>44693</v>
      </c>
      <c r="K1633" s="19"/>
      <c r="L1633" s="54">
        <v>5219.62</v>
      </c>
      <c r="M1633" s="25" t="s">
        <v>7230</v>
      </c>
      <c r="N1633" s="25" t="s">
        <v>24060</v>
      </c>
      <c r="O1633" s="25"/>
      <c r="P1633" s="25" t="s">
        <v>27473</v>
      </c>
    </row>
    <row r="1634" spans="1:16" ht="15">
      <c r="A1634" s="25" t="s">
        <v>27474</v>
      </c>
      <c r="B1634" s="25" t="s">
        <v>27474</v>
      </c>
      <c r="C1634"/>
      <c r="D1634" s="25" t="s">
        <v>8607</v>
      </c>
      <c r="E1634" s="25"/>
      <c r="F1634" s="25" t="s">
        <v>7288</v>
      </c>
      <c r="G1634" s="25" t="s">
        <v>24057</v>
      </c>
      <c r="H1634" s="25" t="s">
        <v>8140</v>
      </c>
      <c r="I1634" s="25" t="s">
        <v>27475</v>
      </c>
      <c r="J1634" s="19">
        <v>44693</v>
      </c>
      <c r="K1634" s="19"/>
      <c r="L1634" s="54">
        <v>16711.900000000001</v>
      </c>
      <c r="M1634" s="25" t="s">
        <v>7230</v>
      </c>
      <c r="N1634" s="25" t="s">
        <v>24060</v>
      </c>
      <c r="O1634" s="25"/>
      <c r="P1634" s="25" t="s">
        <v>27476</v>
      </c>
    </row>
    <row r="1635" spans="1:16" ht="15">
      <c r="A1635" s="25" t="s">
        <v>27477</v>
      </c>
      <c r="B1635" s="25" t="s">
        <v>27477</v>
      </c>
      <c r="C1635"/>
      <c r="D1635" s="25" t="s">
        <v>7252</v>
      </c>
      <c r="E1635" s="25"/>
      <c r="F1635" s="25" t="s">
        <v>7288</v>
      </c>
      <c r="G1635" s="25" t="s">
        <v>24057</v>
      </c>
      <c r="H1635" s="25" t="s">
        <v>8140</v>
      </c>
      <c r="I1635" s="25" t="s">
        <v>24181</v>
      </c>
      <c r="J1635" s="19">
        <v>44693</v>
      </c>
      <c r="K1635" s="19"/>
      <c r="L1635" s="54">
        <v>33899</v>
      </c>
      <c r="M1635" s="25" t="s">
        <v>7230</v>
      </c>
      <c r="N1635" s="25" t="s">
        <v>24060</v>
      </c>
      <c r="O1635" s="25"/>
      <c r="P1635" s="25" t="s">
        <v>27478</v>
      </c>
    </row>
    <row r="1636" spans="1:16" ht="15">
      <c r="A1636" s="25" t="s">
        <v>27479</v>
      </c>
      <c r="B1636" s="25" t="s">
        <v>27479</v>
      </c>
      <c r="C1636"/>
      <c r="D1636" s="25" t="s">
        <v>9810</v>
      </c>
      <c r="E1636" s="25"/>
      <c r="F1636" s="25" t="s">
        <v>7288</v>
      </c>
      <c r="G1636" s="25" t="s">
        <v>24057</v>
      </c>
      <c r="H1636" s="25" t="s">
        <v>7500</v>
      </c>
      <c r="I1636" s="25" t="s">
        <v>27480</v>
      </c>
      <c r="J1636" s="19">
        <v>44693</v>
      </c>
      <c r="K1636" s="19"/>
      <c r="L1636" s="54">
        <v>2200</v>
      </c>
      <c r="M1636" s="25" t="s">
        <v>7230</v>
      </c>
      <c r="N1636" s="25" t="s">
        <v>24060</v>
      </c>
      <c r="O1636" s="25"/>
      <c r="P1636" s="25" t="s">
        <v>27481</v>
      </c>
    </row>
    <row r="1637" spans="1:16" ht="15">
      <c r="A1637" s="25" t="s">
        <v>27482</v>
      </c>
      <c r="B1637" s="25" t="s">
        <v>27482</v>
      </c>
      <c r="C1637"/>
      <c r="D1637" s="25" t="s">
        <v>9810</v>
      </c>
      <c r="E1637" s="25"/>
      <c r="F1637" s="25" t="s">
        <v>7288</v>
      </c>
      <c r="G1637" s="25" t="s">
        <v>24057</v>
      </c>
      <c r="H1637" s="25" t="s">
        <v>7500</v>
      </c>
      <c r="I1637" s="25" t="s">
        <v>27483</v>
      </c>
      <c r="J1637" s="19">
        <v>44693</v>
      </c>
      <c r="K1637" s="19"/>
      <c r="L1637" s="54">
        <v>5607.92</v>
      </c>
      <c r="M1637" s="25" t="s">
        <v>7230</v>
      </c>
      <c r="N1637" s="25" t="s">
        <v>24060</v>
      </c>
      <c r="O1637" s="25"/>
      <c r="P1637" s="25" t="s">
        <v>27484</v>
      </c>
    </row>
    <row r="1638" spans="1:16" ht="15">
      <c r="A1638" s="25" t="s">
        <v>27485</v>
      </c>
      <c r="B1638" s="25" t="s">
        <v>27485</v>
      </c>
      <c r="C1638"/>
      <c r="D1638" s="25" t="s">
        <v>7261</v>
      </c>
      <c r="E1638" s="25"/>
      <c r="F1638" s="25" t="s">
        <v>7288</v>
      </c>
      <c r="G1638" s="25" t="s">
        <v>24057</v>
      </c>
      <c r="H1638" s="25" t="s">
        <v>7500</v>
      </c>
      <c r="I1638" s="25" t="s">
        <v>24072</v>
      </c>
      <c r="J1638" s="19">
        <v>44693</v>
      </c>
      <c r="K1638" s="19"/>
      <c r="L1638" s="54">
        <v>12500</v>
      </c>
      <c r="M1638" s="25" t="s">
        <v>7230</v>
      </c>
      <c r="N1638" s="25" t="s">
        <v>24060</v>
      </c>
      <c r="O1638" s="25"/>
      <c r="P1638" s="25"/>
    </row>
    <row r="1639" spans="1:16" ht="15">
      <c r="A1639" s="25" t="s">
        <v>27486</v>
      </c>
      <c r="B1639" s="25" t="s">
        <v>27486</v>
      </c>
      <c r="C1639"/>
      <c r="D1639" s="25" t="s">
        <v>7261</v>
      </c>
      <c r="E1639" s="25"/>
      <c r="F1639" s="25" t="s">
        <v>7288</v>
      </c>
      <c r="G1639" s="25" t="s">
        <v>24057</v>
      </c>
      <c r="H1639" s="25" t="s">
        <v>10979</v>
      </c>
      <c r="I1639" s="25" t="s">
        <v>24070</v>
      </c>
      <c r="J1639" s="19">
        <v>44693</v>
      </c>
      <c r="K1639" s="19"/>
      <c r="L1639" s="54">
        <v>5770.29</v>
      </c>
      <c r="M1639" s="25" t="s">
        <v>7230</v>
      </c>
      <c r="N1639" s="25" t="s">
        <v>24060</v>
      </c>
      <c r="O1639" s="25"/>
      <c r="P1639" s="25" t="s">
        <v>27487</v>
      </c>
    </row>
    <row r="1640" spans="1:16" ht="15">
      <c r="A1640" s="25" t="s">
        <v>27488</v>
      </c>
      <c r="B1640" s="25" t="s">
        <v>27488</v>
      </c>
      <c r="C1640"/>
      <c r="D1640" s="25" t="s">
        <v>13331</v>
      </c>
      <c r="E1640" s="25"/>
      <c r="F1640" s="25" t="s">
        <v>7288</v>
      </c>
      <c r="G1640" s="25" t="s">
        <v>24057</v>
      </c>
      <c r="H1640" s="25" t="s">
        <v>7462</v>
      </c>
      <c r="I1640" s="25" t="s">
        <v>24205</v>
      </c>
      <c r="J1640" s="19">
        <v>44693</v>
      </c>
      <c r="K1640" s="19"/>
      <c r="L1640" s="54">
        <v>24860.34</v>
      </c>
      <c r="M1640" s="25" t="s">
        <v>7230</v>
      </c>
      <c r="N1640" s="25" t="s">
        <v>24060</v>
      </c>
      <c r="O1640" s="25"/>
      <c r="P1640" s="25" t="s">
        <v>27489</v>
      </c>
    </row>
    <row r="1641" spans="1:16" ht="15">
      <c r="A1641" s="25" t="s">
        <v>27490</v>
      </c>
      <c r="B1641" s="25" t="s">
        <v>27490</v>
      </c>
      <c r="C1641"/>
      <c r="D1641" s="25" t="s">
        <v>7252</v>
      </c>
      <c r="E1641" s="25"/>
      <c r="F1641" s="25" t="s">
        <v>7288</v>
      </c>
      <c r="G1641" s="25" t="s">
        <v>24057</v>
      </c>
      <c r="H1641" s="25" t="s">
        <v>7576</v>
      </c>
      <c r="I1641" s="25" t="s">
        <v>27491</v>
      </c>
      <c r="J1641" s="19">
        <v>44693</v>
      </c>
      <c r="K1641" s="19"/>
      <c r="L1641" s="54">
        <v>10000</v>
      </c>
      <c r="M1641" s="25" t="s">
        <v>7230</v>
      </c>
      <c r="N1641" s="25" t="s">
        <v>24060</v>
      </c>
      <c r="O1641" s="25"/>
      <c r="P1641" s="25" t="s">
        <v>27492</v>
      </c>
    </row>
    <row r="1642" spans="1:16" ht="15">
      <c r="A1642" s="25" t="s">
        <v>27493</v>
      </c>
      <c r="B1642" s="25" t="s">
        <v>27493</v>
      </c>
      <c r="C1642"/>
      <c r="D1642" s="25" t="s">
        <v>7478</v>
      </c>
      <c r="E1642" s="25"/>
      <c r="F1642" s="25" t="s">
        <v>7288</v>
      </c>
      <c r="G1642" s="25" t="s">
        <v>24057</v>
      </c>
      <c r="H1642" s="25" t="s">
        <v>7492</v>
      </c>
      <c r="I1642" s="25" t="s">
        <v>27494</v>
      </c>
      <c r="J1642" s="19">
        <v>44694</v>
      </c>
      <c r="K1642" s="19"/>
      <c r="L1642" s="54">
        <v>19949.97</v>
      </c>
      <c r="M1642" s="25" t="s">
        <v>7230</v>
      </c>
      <c r="N1642" s="25" t="s">
        <v>24060</v>
      </c>
      <c r="O1642" s="25"/>
      <c r="P1642" s="25" t="s">
        <v>27495</v>
      </c>
    </row>
    <row r="1643" spans="1:16" ht="15">
      <c r="A1643" s="25" t="s">
        <v>27496</v>
      </c>
      <c r="B1643" s="25" t="s">
        <v>27496</v>
      </c>
      <c r="C1643"/>
      <c r="D1643" s="25" t="s">
        <v>7478</v>
      </c>
      <c r="E1643" s="25"/>
      <c r="F1643" s="25" t="s">
        <v>7983</v>
      </c>
      <c r="G1643" s="25" t="s">
        <v>24057</v>
      </c>
      <c r="H1643" s="25" t="s">
        <v>8443</v>
      </c>
      <c r="I1643" s="25" t="s">
        <v>27497</v>
      </c>
      <c r="J1643" s="19">
        <v>44693</v>
      </c>
      <c r="K1643" s="19"/>
      <c r="L1643" s="54">
        <v>5878.02</v>
      </c>
      <c r="M1643" s="25" t="s">
        <v>7230</v>
      </c>
      <c r="N1643" s="25" t="s">
        <v>24060</v>
      </c>
      <c r="O1643" s="25"/>
      <c r="P1643" s="25" t="s">
        <v>27498</v>
      </c>
    </row>
    <row r="1644" spans="1:16" ht="15">
      <c r="A1644" s="25" t="s">
        <v>27499</v>
      </c>
      <c r="B1644" s="25" t="s">
        <v>27499</v>
      </c>
      <c r="C1644"/>
      <c r="D1644" s="25" t="s">
        <v>7425</v>
      </c>
      <c r="E1644" s="25"/>
      <c r="F1644" s="25" t="s">
        <v>7288</v>
      </c>
      <c r="G1644" s="25" t="s">
        <v>24057</v>
      </c>
      <c r="H1644" s="25" t="s">
        <v>7492</v>
      </c>
      <c r="I1644" s="25" t="s">
        <v>24153</v>
      </c>
      <c r="J1644" s="19">
        <v>44694</v>
      </c>
      <c r="K1644" s="19"/>
      <c r="L1644" s="54">
        <v>15266.33</v>
      </c>
      <c r="M1644" s="25" t="s">
        <v>7230</v>
      </c>
      <c r="N1644" s="25" t="s">
        <v>24060</v>
      </c>
      <c r="O1644" s="25"/>
      <c r="P1644" s="25" t="s">
        <v>27500</v>
      </c>
    </row>
    <row r="1645" spans="1:16" ht="15">
      <c r="A1645" s="25" t="s">
        <v>27501</v>
      </c>
      <c r="B1645" s="25" t="s">
        <v>27501</v>
      </c>
      <c r="C1645"/>
      <c r="D1645" s="25" t="s">
        <v>7478</v>
      </c>
      <c r="E1645" s="25"/>
      <c r="F1645" s="25" t="s">
        <v>7288</v>
      </c>
      <c r="G1645" s="25" t="s">
        <v>24057</v>
      </c>
      <c r="H1645" s="25" t="s">
        <v>7492</v>
      </c>
      <c r="I1645" s="25" t="s">
        <v>25507</v>
      </c>
      <c r="J1645" s="19">
        <v>44694</v>
      </c>
      <c r="K1645" s="19"/>
      <c r="L1645" s="54">
        <v>4883</v>
      </c>
      <c r="M1645" s="25" t="s">
        <v>7230</v>
      </c>
      <c r="N1645" s="25" t="s">
        <v>24060</v>
      </c>
      <c r="O1645" s="25"/>
      <c r="P1645" s="25" t="s">
        <v>27502</v>
      </c>
    </row>
    <row r="1646" spans="1:16" ht="15">
      <c r="A1646" s="25" t="s">
        <v>27503</v>
      </c>
      <c r="B1646" s="25" t="s">
        <v>27503</v>
      </c>
      <c r="C1646"/>
      <c r="D1646" s="25" t="s">
        <v>7478</v>
      </c>
      <c r="E1646" s="25"/>
      <c r="F1646" s="25" t="s">
        <v>7288</v>
      </c>
      <c r="G1646" s="25" t="s">
        <v>24057</v>
      </c>
      <c r="H1646" s="25" t="s">
        <v>7492</v>
      </c>
      <c r="I1646" s="25" t="s">
        <v>24181</v>
      </c>
      <c r="J1646" s="19">
        <v>44694</v>
      </c>
      <c r="K1646" s="19"/>
      <c r="L1646" s="54">
        <v>10000</v>
      </c>
      <c r="M1646" s="25" t="s">
        <v>7230</v>
      </c>
      <c r="N1646" s="25" t="s">
        <v>24060</v>
      </c>
      <c r="O1646" s="25"/>
      <c r="P1646" s="25" t="s">
        <v>27504</v>
      </c>
    </row>
    <row r="1647" spans="1:16" ht="15">
      <c r="A1647" s="25" t="s">
        <v>27505</v>
      </c>
      <c r="B1647" s="25" t="s">
        <v>27505</v>
      </c>
      <c r="C1647"/>
      <c r="D1647" s="25" t="s">
        <v>7313</v>
      </c>
      <c r="E1647" s="25"/>
      <c r="F1647" s="25" t="s">
        <v>7288</v>
      </c>
      <c r="G1647" s="25" t="s">
        <v>24057</v>
      </c>
      <c r="H1647" s="25" t="s">
        <v>8140</v>
      </c>
      <c r="I1647" s="25" t="s">
        <v>24205</v>
      </c>
      <c r="J1647" s="19">
        <v>44694</v>
      </c>
      <c r="K1647" s="19"/>
      <c r="L1647" s="54">
        <v>15322.8</v>
      </c>
      <c r="M1647" s="25" t="s">
        <v>7230</v>
      </c>
      <c r="N1647" s="25" t="s">
        <v>24060</v>
      </c>
      <c r="O1647" s="25"/>
      <c r="P1647" s="25" t="s">
        <v>27506</v>
      </c>
    </row>
    <row r="1648" spans="1:16" ht="15">
      <c r="A1648" s="25" t="s">
        <v>27507</v>
      </c>
      <c r="B1648" s="25" t="s">
        <v>27507</v>
      </c>
      <c r="C1648"/>
      <c r="D1648" s="25" t="s">
        <v>7261</v>
      </c>
      <c r="E1648" s="25"/>
      <c r="F1648" s="25" t="s">
        <v>7288</v>
      </c>
      <c r="G1648" s="25" t="s">
        <v>24057</v>
      </c>
      <c r="H1648" s="25" t="s">
        <v>8140</v>
      </c>
      <c r="I1648" s="25" t="s">
        <v>24484</v>
      </c>
      <c r="J1648" s="19">
        <v>44694</v>
      </c>
      <c r="K1648" s="19"/>
      <c r="L1648" s="54">
        <v>8993.7999999999993</v>
      </c>
      <c r="M1648" s="25" t="s">
        <v>7230</v>
      </c>
      <c r="N1648" s="25" t="s">
        <v>24060</v>
      </c>
      <c r="O1648" s="25"/>
      <c r="P1648" s="25" t="s">
        <v>27508</v>
      </c>
    </row>
    <row r="1649" spans="1:16" ht="15">
      <c r="A1649" s="25" t="s">
        <v>27509</v>
      </c>
      <c r="B1649" s="25" t="s">
        <v>27509</v>
      </c>
      <c r="C1649"/>
      <c r="D1649" s="25" t="s">
        <v>7252</v>
      </c>
      <c r="E1649" s="25"/>
      <c r="F1649" s="25" t="s">
        <v>7288</v>
      </c>
      <c r="G1649" s="25" t="s">
        <v>24057</v>
      </c>
      <c r="H1649" s="25" t="s">
        <v>9607</v>
      </c>
      <c r="I1649" s="25" t="s">
        <v>25196</v>
      </c>
      <c r="J1649" s="19">
        <v>44694</v>
      </c>
      <c r="K1649" s="19"/>
      <c r="L1649" s="54">
        <v>4131</v>
      </c>
      <c r="M1649" s="25" t="s">
        <v>7230</v>
      </c>
      <c r="N1649" s="25" t="s">
        <v>24060</v>
      </c>
      <c r="O1649" s="25"/>
      <c r="P1649" s="25" t="s">
        <v>27510</v>
      </c>
    </row>
    <row r="1650" spans="1:16" ht="15">
      <c r="A1650" s="25" t="s">
        <v>27511</v>
      </c>
      <c r="B1650" s="25" t="s">
        <v>27511</v>
      </c>
      <c r="C1650"/>
      <c r="D1650" s="25" t="s">
        <v>7365</v>
      </c>
      <c r="E1650" s="25"/>
      <c r="F1650" s="25" t="s">
        <v>7288</v>
      </c>
      <c r="G1650" s="25" t="s">
        <v>24057</v>
      </c>
      <c r="H1650" s="25" t="s">
        <v>8808</v>
      </c>
      <c r="I1650" s="25" t="s">
        <v>24578</v>
      </c>
      <c r="J1650" s="19">
        <v>44694</v>
      </c>
      <c r="K1650" s="19"/>
      <c r="L1650" s="54">
        <v>4900</v>
      </c>
      <c r="M1650" s="25" t="s">
        <v>7230</v>
      </c>
      <c r="N1650" s="25" t="s">
        <v>24060</v>
      </c>
      <c r="O1650" s="25"/>
      <c r="P1650" s="25" t="s">
        <v>27512</v>
      </c>
    </row>
    <row r="1651" spans="1:16" ht="15">
      <c r="A1651" s="25" t="s">
        <v>27513</v>
      </c>
      <c r="B1651" s="25" t="s">
        <v>27513</v>
      </c>
      <c r="C1651"/>
      <c r="D1651" s="25" t="s">
        <v>7365</v>
      </c>
      <c r="E1651" s="25"/>
      <c r="F1651" s="25" t="s">
        <v>7288</v>
      </c>
      <c r="G1651" s="25" t="s">
        <v>24057</v>
      </c>
      <c r="H1651" s="25" t="s">
        <v>8808</v>
      </c>
      <c r="I1651" s="25" t="s">
        <v>24578</v>
      </c>
      <c r="J1651" s="19">
        <v>44694</v>
      </c>
      <c r="K1651" s="19"/>
      <c r="L1651" s="54">
        <v>6000</v>
      </c>
      <c r="M1651" s="25" t="s">
        <v>7230</v>
      </c>
      <c r="N1651" s="25" t="s">
        <v>24060</v>
      </c>
      <c r="O1651" s="25"/>
      <c r="P1651" s="25" t="s">
        <v>27514</v>
      </c>
    </row>
    <row r="1652" spans="1:16" ht="15">
      <c r="A1652" s="25" t="s">
        <v>27515</v>
      </c>
      <c r="B1652" s="25" t="s">
        <v>27515</v>
      </c>
      <c r="C1652"/>
      <c r="D1652" s="25" t="s">
        <v>7269</v>
      </c>
      <c r="E1652" s="25"/>
      <c r="F1652" s="25" t="s">
        <v>7288</v>
      </c>
      <c r="G1652" s="25" t="s">
        <v>24057</v>
      </c>
      <c r="H1652" s="25" t="s">
        <v>7492</v>
      </c>
      <c r="I1652" s="25" t="s">
        <v>24828</v>
      </c>
      <c r="J1652" s="19">
        <v>44694</v>
      </c>
      <c r="K1652" s="19"/>
      <c r="L1652" s="54">
        <v>12500</v>
      </c>
      <c r="M1652" s="25" t="s">
        <v>7230</v>
      </c>
      <c r="N1652" s="25" t="s">
        <v>24060</v>
      </c>
      <c r="O1652" s="25"/>
      <c r="P1652" s="25" t="s">
        <v>27516</v>
      </c>
    </row>
    <row r="1653" spans="1:16" ht="15">
      <c r="A1653" s="25" t="s">
        <v>27517</v>
      </c>
      <c r="B1653" s="25" t="s">
        <v>27517</v>
      </c>
      <c r="C1653"/>
      <c r="D1653" s="25" t="s">
        <v>7261</v>
      </c>
      <c r="E1653" s="25"/>
      <c r="F1653" s="25" t="s">
        <v>7288</v>
      </c>
      <c r="G1653" s="25" t="s">
        <v>24057</v>
      </c>
      <c r="H1653" s="25" t="s">
        <v>7576</v>
      </c>
      <c r="I1653" s="25" t="s">
        <v>27071</v>
      </c>
      <c r="J1653" s="19">
        <v>44694</v>
      </c>
      <c r="K1653" s="19"/>
      <c r="L1653" s="54">
        <v>5835</v>
      </c>
      <c r="M1653" s="25" t="s">
        <v>7230</v>
      </c>
      <c r="N1653" s="25" t="s">
        <v>24060</v>
      </c>
      <c r="O1653" s="25"/>
      <c r="P1653" s="25" t="s">
        <v>27518</v>
      </c>
    </row>
    <row r="1654" spans="1:16" ht="15">
      <c r="A1654" s="25" t="s">
        <v>27519</v>
      </c>
      <c r="B1654" s="25" t="s">
        <v>27519</v>
      </c>
      <c r="C1654" s="22">
        <v>1</v>
      </c>
      <c r="D1654" s="25" t="s">
        <v>7425</v>
      </c>
      <c r="E1654" s="25"/>
      <c r="F1654" s="25" t="s">
        <v>7288</v>
      </c>
      <c r="G1654" s="25" t="s">
        <v>24057</v>
      </c>
      <c r="H1654" s="25" t="s">
        <v>7500</v>
      </c>
      <c r="I1654" s="25" t="s">
        <v>24205</v>
      </c>
      <c r="J1654" s="19">
        <v>44694</v>
      </c>
      <c r="K1654" s="19"/>
      <c r="L1654" s="54">
        <v>5253.34</v>
      </c>
      <c r="M1654" s="25" t="s">
        <v>7230</v>
      </c>
      <c r="N1654" s="25" t="s">
        <v>24060</v>
      </c>
      <c r="O1654" s="25"/>
      <c r="P1654" s="25" t="s">
        <v>27520</v>
      </c>
    </row>
    <row r="1655" spans="1:16" ht="15">
      <c r="A1655" s="25" t="s">
        <v>27521</v>
      </c>
      <c r="B1655" s="25" t="s">
        <v>27521</v>
      </c>
      <c r="C1655"/>
      <c r="D1655" s="25" t="s">
        <v>7261</v>
      </c>
      <c r="E1655" s="25"/>
      <c r="F1655" s="25" t="s">
        <v>7288</v>
      </c>
      <c r="G1655" s="25" t="s">
        <v>24057</v>
      </c>
      <c r="H1655" s="25" t="s">
        <v>7273</v>
      </c>
      <c r="I1655" s="25" t="s">
        <v>27522</v>
      </c>
      <c r="J1655" s="19">
        <v>44694</v>
      </c>
      <c r="K1655" s="19"/>
      <c r="L1655" s="54">
        <v>4243.1000000000004</v>
      </c>
      <c r="M1655" s="25" t="s">
        <v>7230</v>
      </c>
      <c r="N1655" s="25" t="s">
        <v>24060</v>
      </c>
      <c r="O1655" s="25"/>
      <c r="P1655" s="25" t="s">
        <v>27523</v>
      </c>
    </row>
    <row r="1656" spans="1:16" ht="15">
      <c r="A1656" s="25" t="s">
        <v>27524</v>
      </c>
      <c r="B1656" s="25" t="s">
        <v>27524</v>
      </c>
      <c r="C1656"/>
      <c r="D1656" s="25" t="s">
        <v>7261</v>
      </c>
      <c r="E1656" s="25"/>
      <c r="F1656" s="25" t="s">
        <v>7288</v>
      </c>
      <c r="G1656" s="25" t="s">
        <v>24057</v>
      </c>
      <c r="H1656" s="25" t="s">
        <v>7273</v>
      </c>
      <c r="I1656" s="25" t="s">
        <v>24082</v>
      </c>
      <c r="J1656" s="19">
        <v>44694</v>
      </c>
      <c r="K1656" s="19"/>
      <c r="L1656" s="54">
        <v>6286.47</v>
      </c>
      <c r="M1656" s="25" t="s">
        <v>7230</v>
      </c>
      <c r="N1656" s="25" t="s">
        <v>24060</v>
      </c>
      <c r="O1656" s="25"/>
      <c r="P1656" s="25" t="s">
        <v>27525</v>
      </c>
    </row>
    <row r="1657" spans="1:16" ht="15">
      <c r="A1657" s="25" t="s">
        <v>27526</v>
      </c>
      <c r="B1657" s="25" t="s">
        <v>27526</v>
      </c>
      <c r="C1657" s="22">
        <v>1</v>
      </c>
      <c r="D1657" s="25" t="s">
        <v>7425</v>
      </c>
      <c r="E1657" s="25"/>
      <c r="F1657" s="25" t="s">
        <v>7288</v>
      </c>
      <c r="G1657" s="25" t="s">
        <v>24057</v>
      </c>
      <c r="H1657" s="25" t="s">
        <v>13395</v>
      </c>
      <c r="I1657" s="25" t="s">
        <v>24122</v>
      </c>
      <c r="J1657" s="19">
        <v>44694</v>
      </c>
      <c r="K1657" s="19"/>
      <c r="L1657" s="54">
        <v>18885.63</v>
      </c>
      <c r="M1657" s="25" t="s">
        <v>7230</v>
      </c>
      <c r="N1657" s="25" t="s">
        <v>24060</v>
      </c>
      <c r="O1657" s="25"/>
      <c r="P1657" s="25" t="s">
        <v>27527</v>
      </c>
    </row>
    <row r="1658" spans="1:16" ht="15">
      <c r="A1658" s="25" t="s">
        <v>27528</v>
      </c>
      <c r="B1658" s="25" t="s">
        <v>27528</v>
      </c>
      <c r="C1658"/>
      <c r="D1658" s="25" t="s">
        <v>7313</v>
      </c>
      <c r="E1658" s="25"/>
      <c r="F1658" s="25" t="s">
        <v>7288</v>
      </c>
      <c r="G1658" s="25" t="s">
        <v>24057</v>
      </c>
      <c r="H1658" s="25" t="s">
        <v>8140</v>
      </c>
      <c r="I1658" s="25" t="s">
        <v>27529</v>
      </c>
      <c r="J1658" s="19">
        <v>44694</v>
      </c>
      <c r="K1658" s="19"/>
      <c r="L1658" s="54">
        <v>1823.91</v>
      </c>
      <c r="M1658" s="25" t="s">
        <v>7230</v>
      </c>
      <c r="N1658" s="25" t="s">
        <v>24060</v>
      </c>
      <c r="O1658" s="25"/>
      <c r="P1658" s="25" t="s">
        <v>27530</v>
      </c>
    </row>
    <row r="1659" spans="1:16" ht="15">
      <c r="A1659" s="25" t="s">
        <v>27531</v>
      </c>
      <c r="B1659" s="25" t="s">
        <v>27531</v>
      </c>
      <c r="C1659"/>
      <c r="D1659" s="25" t="s">
        <v>10632</v>
      </c>
      <c r="E1659" s="25"/>
      <c r="F1659" s="25" t="s">
        <v>7288</v>
      </c>
      <c r="G1659" s="25" t="s">
        <v>24057</v>
      </c>
      <c r="H1659" s="25" t="s">
        <v>7492</v>
      </c>
      <c r="I1659" s="25" t="s">
        <v>24218</v>
      </c>
      <c r="J1659" s="19">
        <v>44694</v>
      </c>
      <c r="K1659" s="19"/>
      <c r="L1659" s="54">
        <v>7555</v>
      </c>
      <c r="M1659" s="25" t="s">
        <v>7230</v>
      </c>
      <c r="N1659" s="25" t="s">
        <v>24060</v>
      </c>
      <c r="O1659" s="25"/>
      <c r="P1659" s="25" t="s">
        <v>27532</v>
      </c>
    </row>
    <row r="1660" spans="1:16" ht="15">
      <c r="A1660" s="25" t="s">
        <v>27533</v>
      </c>
      <c r="B1660" s="25" t="s">
        <v>27533</v>
      </c>
      <c r="C1660"/>
      <c r="D1660" s="25" t="s">
        <v>7365</v>
      </c>
      <c r="E1660" s="25"/>
      <c r="F1660" s="25" t="s">
        <v>7288</v>
      </c>
      <c r="G1660" s="25" t="s">
        <v>24057</v>
      </c>
      <c r="H1660" s="25" t="s">
        <v>8808</v>
      </c>
      <c r="I1660" s="25" t="s">
        <v>24891</v>
      </c>
      <c r="J1660" s="19">
        <v>44694</v>
      </c>
      <c r="K1660" s="19"/>
      <c r="L1660" s="54">
        <v>40016</v>
      </c>
      <c r="M1660" s="25" t="s">
        <v>7230</v>
      </c>
      <c r="N1660" s="25" t="s">
        <v>24060</v>
      </c>
      <c r="O1660" s="25"/>
      <c r="P1660" s="25" t="s">
        <v>27534</v>
      </c>
    </row>
    <row r="1661" spans="1:16" ht="15">
      <c r="A1661" s="25" t="s">
        <v>27535</v>
      </c>
      <c r="B1661" s="25" t="s">
        <v>27535</v>
      </c>
      <c r="C1661"/>
      <c r="D1661" s="25" t="s">
        <v>7261</v>
      </c>
      <c r="E1661" s="25"/>
      <c r="F1661" s="25" t="s">
        <v>7288</v>
      </c>
      <c r="G1661" s="25" t="s">
        <v>24057</v>
      </c>
      <c r="H1661" s="25" t="s">
        <v>9607</v>
      </c>
      <c r="I1661" s="25" t="s">
        <v>25196</v>
      </c>
      <c r="J1661" s="19">
        <v>44694</v>
      </c>
      <c r="K1661" s="19"/>
      <c r="L1661" s="54">
        <v>1409</v>
      </c>
      <c r="M1661" s="25" t="s">
        <v>7230</v>
      </c>
      <c r="N1661" s="25" t="s">
        <v>24060</v>
      </c>
      <c r="O1661" s="25"/>
      <c r="P1661" s="25" t="s">
        <v>27536</v>
      </c>
    </row>
    <row r="1662" spans="1:16" ht="15">
      <c r="A1662" s="25" t="s">
        <v>27537</v>
      </c>
      <c r="B1662" s="25" t="s">
        <v>27537</v>
      </c>
      <c r="C1662"/>
      <c r="D1662" s="25" t="s">
        <v>7261</v>
      </c>
      <c r="E1662" s="25"/>
      <c r="F1662" s="25" t="s">
        <v>7288</v>
      </c>
      <c r="G1662" s="25" t="s">
        <v>24057</v>
      </c>
      <c r="H1662" s="25" t="s">
        <v>7273</v>
      </c>
      <c r="I1662" s="25" t="s">
        <v>26354</v>
      </c>
      <c r="J1662" s="19">
        <v>44694</v>
      </c>
      <c r="K1662" s="19"/>
      <c r="L1662" s="54">
        <v>8684.84</v>
      </c>
      <c r="M1662" s="25" t="s">
        <v>7230</v>
      </c>
      <c r="N1662" s="25" t="s">
        <v>24060</v>
      </c>
      <c r="O1662" s="25"/>
      <c r="P1662" s="25" t="s">
        <v>27538</v>
      </c>
    </row>
    <row r="1663" spans="1:16" ht="15">
      <c r="A1663" s="25" t="s">
        <v>27539</v>
      </c>
      <c r="B1663" s="25" t="s">
        <v>27539</v>
      </c>
      <c r="C1663"/>
      <c r="D1663" s="25" t="s">
        <v>7261</v>
      </c>
      <c r="E1663" s="25"/>
      <c r="F1663" s="25" t="s">
        <v>7288</v>
      </c>
      <c r="G1663" s="25" t="s">
        <v>24057</v>
      </c>
      <c r="H1663" s="25" t="s">
        <v>8140</v>
      </c>
      <c r="I1663" s="25" t="s">
        <v>24181</v>
      </c>
      <c r="J1663" s="19">
        <v>44694</v>
      </c>
      <c r="K1663" s="19"/>
      <c r="L1663" s="54">
        <v>2549</v>
      </c>
      <c r="M1663" s="25" t="s">
        <v>7230</v>
      </c>
      <c r="N1663" s="25" t="s">
        <v>24060</v>
      </c>
      <c r="O1663" s="25"/>
      <c r="P1663" s="25" t="s">
        <v>27540</v>
      </c>
    </row>
    <row r="1664" spans="1:16" ht="15">
      <c r="A1664" s="25" t="s">
        <v>27541</v>
      </c>
      <c r="B1664" s="25" t="s">
        <v>27541</v>
      </c>
      <c r="C1664"/>
      <c r="D1664" s="25" t="s">
        <v>7478</v>
      </c>
      <c r="E1664" s="25"/>
      <c r="F1664" s="25" t="s">
        <v>7288</v>
      </c>
      <c r="G1664" s="25" t="s">
        <v>24057</v>
      </c>
      <c r="H1664" s="25" t="s">
        <v>7500</v>
      </c>
      <c r="I1664" s="25" t="s">
        <v>24181</v>
      </c>
      <c r="J1664" s="19">
        <v>44695</v>
      </c>
      <c r="K1664" s="19"/>
      <c r="L1664" s="54">
        <v>1199</v>
      </c>
      <c r="M1664" s="25" t="s">
        <v>7230</v>
      </c>
      <c r="N1664" s="25" t="s">
        <v>24060</v>
      </c>
      <c r="O1664" s="25"/>
      <c r="P1664" s="25" t="s">
        <v>27542</v>
      </c>
    </row>
    <row r="1665" spans="1:16" ht="15">
      <c r="A1665" s="25" t="s">
        <v>27543</v>
      </c>
      <c r="B1665" s="25" t="s">
        <v>27543</v>
      </c>
      <c r="C1665" s="22">
        <v>1</v>
      </c>
      <c r="D1665" s="25" t="s">
        <v>11430</v>
      </c>
      <c r="E1665" s="25"/>
      <c r="F1665" s="25" t="s">
        <v>7288</v>
      </c>
      <c r="G1665" s="25" t="s">
        <v>24057</v>
      </c>
      <c r="H1665" s="25" t="s">
        <v>7273</v>
      </c>
      <c r="I1665" s="25" t="s">
        <v>27544</v>
      </c>
      <c r="J1665" s="19">
        <v>44696</v>
      </c>
      <c r="K1665" s="19"/>
      <c r="L1665" s="54">
        <v>17645.87</v>
      </c>
      <c r="M1665" s="25" t="s">
        <v>7230</v>
      </c>
      <c r="N1665" s="25" t="s">
        <v>24060</v>
      </c>
      <c r="O1665" s="25"/>
      <c r="P1665" s="25" t="s">
        <v>27545</v>
      </c>
    </row>
    <row r="1666" spans="1:16" ht="15">
      <c r="A1666" s="25" t="s">
        <v>27546</v>
      </c>
      <c r="B1666" s="25" t="s">
        <v>27546</v>
      </c>
      <c r="C1666"/>
      <c r="D1666" s="25" t="s">
        <v>7252</v>
      </c>
      <c r="E1666" s="25"/>
      <c r="F1666" s="25" t="s">
        <v>7288</v>
      </c>
      <c r="G1666" s="25" t="s">
        <v>24057</v>
      </c>
      <c r="H1666" s="25" t="s">
        <v>8140</v>
      </c>
      <c r="I1666" s="25" t="s">
        <v>24122</v>
      </c>
      <c r="J1666" s="19">
        <v>44695</v>
      </c>
      <c r="K1666" s="19"/>
      <c r="L1666" s="54">
        <v>7236</v>
      </c>
      <c r="M1666" s="25" t="s">
        <v>7230</v>
      </c>
      <c r="N1666" s="25" t="s">
        <v>24060</v>
      </c>
      <c r="O1666" s="25"/>
      <c r="P1666" s="25" t="s">
        <v>27547</v>
      </c>
    </row>
    <row r="1667" spans="1:16" ht="15">
      <c r="A1667" s="25" t="s">
        <v>27548</v>
      </c>
      <c r="B1667" s="25" t="s">
        <v>27548</v>
      </c>
      <c r="C1667"/>
      <c r="D1667" s="25" t="s">
        <v>7545</v>
      </c>
      <c r="E1667" s="25"/>
      <c r="F1667" s="25" t="s">
        <v>7288</v>
      </c>
      <c r="G1667" s="25" t="s">
        <v>24057</v>
      </c>
      <c r="H1667" s="25" t="s">
        <v>10537</v>
      </c>
      <c r="I1667" s="25" t="s">
        <v>24205</v>
      </c>
      <c r="J1667" s="19">
        <v>44695</v>
      </c>
      <c r="K1667" s="19"/>
      <c r="L1667" s="54">
        <v>4846.41</v>
      </c>
      <c r="M1667" s="25" t="s">
        <v>7230</v>
      </c>
      <c r="N1667" s="25" t="s">
        <v>24060</v>
      </c>
      <c r="O1667" s="25"/>
      <c r="P1667" s="25" t="s">
        <v>27549</v>
      </c>
    </row>
    <row r="1668" spans="1:16" ht="15">
      <c r="A1668" s="25" t="s">
        <v>27550</v>
      </c>
      <c r="B1668" s="25" t="s">
        <v>27550</v>
      </c>
      <c r="C1668"/>
      <c r="D1668" s="25" t="s">
        <v>7252</v>
      </c>
      <c r="E1668" s="25"/>
      <c r="F1668" s="25" t="s">
        <v>7288</v>
      </c>
      <c r="G1668" s="25" t="s">
        <v>24057</v>
      </c>
      <c r="H1668" s="25" t="s">
        <v>7500</v>
      </c>
      <c r="I1668" s="25" t="s">
        <v>24072</v>
      </c>
      <c r="J1668" s="19">
        <v>44696</v>
      </c>
      <c r="K1668" s="19"/>
      <c r="L1668" s="54">
        <v>2200.35</v>
      </c>
      <c r="M1668" s="25" t="s">
        <v>7230</v>
      </c>
      <c r="N1668" s="25" t="s">
        <v>24060</v>
      </c>
      <c r="O1668" s="25"/>
      <c r="P1668" s="25" t="s">
        <v>27551</v>
      </c>
    </row>
    <row r="1669" spans="1:16" ht="15">
      <c r="A1669" s="25" t="s">
        <v>27552</v>
      </c>
      <c r="B1669" s="25" t="s">
        <v>27552</v>
      </c>
      <c r="C1669"/>
      <c r="D1669" s="25" t="s">
        <v>7261</v>
      </c>
      <c r="E1669" s="25"/>
      <c r="F1669" s="25" t="s">
        <v>7288</v>
      </c>
      <c r="G1669" s="25" t="s">
        <v>24057</v>
      </c>
      <c r="H1669" s="25" t="s">
        <v>8591</v>
      </c>
      <c r="I1669" s="25" t="s">
        <v>25565</v>
      </c>
      <c r="J1669" s="19">
        <v>44697</v>
      </c>
      <c r="K1669" s="19"/>
      <c r="L1669" s="54">
        <v>1220</v>
      </c>
      <c r="M1669" s="25" t="s">
        <v>7230</v>
      </c>
      <c r="N1669" s="25" t="s">
        <v>24060</v>
      </c>
      <c r="O1669" s="25"/>
      <c r="P1669" s="25" t="s">
        <v>27553</v>
      </c>
    </row>
    <row r="1670" spans="1:16" ht="15">
      <c r="A1670" s="25" t="s">
        <v>27554</v>
      </c>
      <c r="B1670" s="25" t="s">
        <v>27554</v>
      </c>
      <c r="C1670"/>
      <c r="D1670" s="25" t="s">
        <v>7261</v>
      </c>
      <c r="E1670" s="25"/>
      <c r="F1670" s="25" t="s">
        <v>7288</v>
      </c>
      <c r="G1670" s="25" t="s">
        <v>24057</v>
      </c>
      <c r="H1670" s="25" t="s">
        <v>8591</v>
      </c>
      <c r="I1670" s="25" t="s">
        <v>25565</v>
      </c>
      <c r="J1670" s="19">
        <v>44697</v>
      </c>
      <c r="K1670" s="19"/>
      <c r="L1670" s="54">
        <v>800</v>
      </c>
      <c r="M1670" s="25" t="s">
        <v>7230</v>
      </c>
      <c r="N1670" s="25" t="s">
        <v>24060</v>
      </c>
      <c r="O1670" s="25"/>
      <c r="P1670" s="25" t="s">
        <v>27555</v>
      </c>
    </row>
    <row r="1671" spans="1:16" ht="15">
      <c r="A1671" s="25" t="s">
        <v>27556</v>
      </c>
      <c r="B1671" s="25" t="s">
        <v>27556</v>
      </c>
      <c r="C1671"/>
      <c r="D1671" s="25" t="s">
        <v>7261</v>
      </c>
      <c r="E1671" s="25"/>
      <c r="F1671" s="25" t="s">
        <v>7288</v>
      </c>
      <c r="G1671" s="25" t="s">
        <v>24057</v>
      </c>
      <c r="H1671" s="25" t="s">
        <v>8591</v>
      </c>
      <c r="I1671" s="25" t="s">
        <v>25565</v>
      </c>
      <c r="J1671" s="19">
        <v>44697</v>
      </c>
      <c r="K1671" s="19"/>
      <c r="L1671" s="54">
        <v>900</v>
      </c>
      <c r="M1671" s="25" t="s">
        <v>7230</v>
      </c>
      <c r="N1671" s="25" t="s">
        <v>24060</v>
      </c>
      <c r="O1671" s="25"/>
      <c r="P1671" s="25" t="s">
        <v>27557</v>
      </c>
    </row>
    <row r="1672" spans="1:16" ht="15">
      <c r="A1672" s="25" t="s">
        <v>27558</v>
      </c>
      <c r="B1672" s="25" t="s">
        <v>27558</v>
      </c>
      <c r="C1672"/>
      <c r="D1672" s="25" t="s">
        <v>7478</v>
      </c>
      <c r="E1672" s="25"/>
      <c r="F1672" s="25" t="s">
        <v>7288</v>
      </c>
      <c r="G1672" s="25" t="s">
        <v>24057</v>
      </c>
      <c r="H1672" s="25" t="s">
        <v>7492</v>
      </c>
      <c r="I1672" s="25" t="s">
        <v>24181</v>
      </c>
      <c r="J1672" s="19">
        <v>44697</v>
      </c>
      <c r="K1672" s="19"/>
      <c r="L1672" s="54">
        <v>32885</v>
      </c>
      <c r="M1672" s="25" t="s">
        <v>7230</v>
      </c>
      <c r="N1672" s="25" t="s">
        <v>24060</v>
      </c>
      <c r="O1672" s="25"/>
      <c r="P1672" s="25" t="s">
        <v>27559</v>
      </c>
    </row>
    <row r="1673" spans="1:16" ht="15">
      <c r="A1673" s="25" t="s">
        <v>27560</v>
      </c>
      <c r="B1673" s="25" t="s">
        <v>27560</v>
      </c>
      <c r="C1673"/>
      <c r="D1673" s="25" t="s">
        <v>7478</v>
      </c>
      <c r="E1673" s="25"/>
      <c r="F1673" s="25" t="s">
        <v>7288</v>
      </c>
      <c r="G1673" s="25" t="s">
        <v>24057</v>
      </c>
      <c r="H1673" s="25" t="s">
        <v>7492</v>
      </c>
      <c r="I1673" s="25" t="s">
        <v>24481</v>
      </c>
      <c r="J1673" s="19">
        <v>44697</v>
      </c>
      <c r="K1673" s="19"/>
      <c r="L1673" s="54">
        <v>19300</v>
      </c>
      <c r="M1673" s="25" t="s">
        <v>7230</v>
      </c>
      <c r="N1673" s="25" t="s">
        <v>24060</v>
      </c>
      <c r="O1673" s="25"/>
      <c r="P1673" s="25" t="s">
        <v>27561</v>
      </c>
    </row>
    <row r="1674" spans="1:16" ht="15">
      <c r="A1674" s="25" t="s">
        <v>27562</v>
      </c>
      <c r="B1674" s="25" t="s">
        <v>27562</v>
      </c>
      <c r="C1674"/>
      <c r="D1674" s="25" t="s">
        <v>7261</v>
      </c>
      <c r="E1674" s="25"/>
      <c r="F1674" s="25" t="s">
        <v>7288</v>
      </c>
      <c r="G1674" s="25" t="s">
        <v>24057</v>
      </c>
      <c r="H1674" s="25" t="s">
        <v>7602</v>
      </c>
      <c r="I1674" s="25" t="s">
        <v>24075</v>
      </c>
      <c r="J1674" s="19">
        <v>44697</v>
      </c>
      <c r="K1674" s="19"/>
      <c r="L1674" s="54">
        <v>2860.79</v>
      </c>
      <c r="M1674" s="25" t="s">
        <v>7230</v>
      </c>
      <c r="N1674" s="25" t="s">
        <v>24060</v>
      </c>
      <c r="O1674" s="25"/>
      <c r="P1674" s="25"/>
    </row>
    <row r="1675" spans="1:16" ht="15">
      <c r="A1675" s="25" t="s">
        <v>27563</v>
      </c>
      <c r="B1675" s="25" t="s">
        <v>27563</v>
      </c>
      <c r="C1675" s="22">
        <v>1</v>
      </c>
      <c r="D1675" s="25" t="s">
        <v>7261</v>
      </c>
      <c r="E1675" s="25"/>
      <c r="F1675" s="25" t="s">
        <v>7288</v>
      </c>
      <c r="G1675" s="25" t="s">
        <v>24057</v>
      </c>
      <c r="H1675" s="25" t="s">
        <v>7293</v>
      </c>
      <c r="I1675" s="25" t="s">
        <v>24063</v>
      </c>
      <c r="J1675" s="19">
        <v>44697</v>
      </c>
      <c r="K1675" s="19"/>
      <c r="L1675" s="54">
        <v>7340.62</v>
      </c>
      <c r="M1675" s="25" t="s">
        <v>7230</v>
      </c>
      <c r="N1675" s="25" t="s">
        <v>24060</v>
      </c>
      <c r="O1675" s="25"/>
      <c r="P1675" s="25" t="s">
        <v>27564</v>
      </c>
    </row>
    <row r="1676" spans="1:16" ht="15">
      <c r="A1676" s="25" t="s">
        <v>27565</v>
      </c>
      <c r="B1676" s="25" t="s">
        <v>27565</v>
      </c>
      <c r="C1676" s="22">
        <v>1</v>
      </c>
      <c r="D1676" s="25" t="s">
        <v>7261</v>
      </c>
      <c r="E1676" s="25"/>
      <c r="F1676" s="25" t="s">
        <v>7288</v>
      </c>
      <c r="G1676" s="25" t="s">
        <v>24057</v>
      </c>
      <c r="H1676" s="25" t="s">
        <v>7293</v>
      </c>
      <c r="I1676" s="25" t="s">
        <v>24063</v>
      </c>
      <c r="J1676" s="19">
        <v>44697</v>
      </c>
      <c r="K1676" s="19"/>
      <c r="L1676" s="54">
        <v>7479.62</v>
      </c>
      <c r="M1676" s="25" t="s">
        <v>7230</v>
      </c>
      <c r="N1676" s="25" t="s">
        <v>24060</v>
      </c>
      <c r="O1676" s="25"/>
      <c r="P1676" s="25" t="s">
        <v>27566</v>
      </c>
    </row>
    <row r="1677" spans="1:16" ht="15">
      <c r="A1677" s="25" t="s">
        <v>27567</v>
      </c>
      <c r="B1677" s="25" t="s">
        <v>27567</v>
      </c>
      <c r="C1677"/>
      <c r="D1677" s="25" t="s">
        <v>7261</v>
      </c>
      <c r="E1677" s="25"/>
      <c r="F1677" s="25" t="s">
        <v>7288</v>
      </c>
      <c r="G1677" s="25" t="s">
        <v>24057</v>
      </c>
      <c r="H1677" s="25" t="s">
        <v>7293</v>
      </c>
      <c r="I1677" s="25" t="s">
        <v>24063</v>
      </c>
      <c r="J1677" s="19">
        <v>44697</v>
      </c>
      <c r="K1677" s="19"/>
      <c r="L1677" s="54">
        <v>2085</v>
      </c>
      <c r="M1677" s="25" t="s">
        <v>7230</v>
      </c>
      <c r="N1677" s="25" t="s">
        <v>24060</v>
      </c>
      <c r="O1677" s="25"/>
      <c r="P1677" s="25" t="s">
        <v>27568</v>
      </c>
    </row>
    <row r="1678" spans="1:16" ht="15">
      <c r="A1678" s="25" t="s">
        <v>27569</v>
      </c>
      <c r="B1678" s="25" t="s">
        <v>27569</v>
      </c>
      <c r="C1678"/>
      <c r="D1678" s="25" t="s">
        <v>7261</v>
      </c>
      <c r="E1678" s="25"/>
      <c r="F1678" s="25" t="s">
        <v>7288</v>
      </c>
      <c r="G1678" s="25" t="s">
        <v>24057</v>
      </c>
      <c r="H1678" s="25" t="s">
        <v>7293</v>
      </c>
      <c r="I1678" s="25" t="s">
        <v>24063</v>
      </c>
      <c r="J1678" s="19">
        <v>44697</v>
      </c>
      <c r="K1678" s="19"/>
      <c r="L1678" s="54">
        <v>8131.06</v>
      </c>
      <c r="M1678" s="25" t="s">
        <v>7230</v>
      </c>
      <c r="N1678" s="25" t="s">
        <v>24060</v>
      </c>
      <c r="O1678" s="25"/>
      <c r="P1678" s="25" t="s">
        <v>27570</v>
      </c>
    </row>
    <row r="1679" spans="1:16" ht="15">
      <c r="A1679" s="25" t="s">
        <v>27571</v>
      </c>
      <c r="B1679" s="25" t="s">
        <v>27571</v>
      </c>
      <c r="C1679"/>
      <c r="D1679" s="25" t="s">
        <v>7261</v>
      </c>
      <c r="E1679" s="25"/>
      <c r="F1679" s="25" t="s">
        <v>7288</v>
      </c>
      <c r="G1679" s="25" t="s">
        <v>24057</v>
      </c>
      <c r="H1679" s="25" t="s">
        <v>8750</v>
      </c>
      <c r="I1679" s="25" t="s">
        <v>24070</v>
      </c>
      <c r="J1679" s="19">
        <v>44697</v>
      </c>
      <c r="K1679" s="19"/>
      <c r="L1679" s="54">
        <v>2430.23</v>
      </c>
      <c r="M1679" s="25" t="s">
        <v>7230</v>
      </c>
      <c r="N1679" s="25" t="s">
        <v>24060</v>
      </c>
      <c r="O1679" s="25"/>
      <c r="P1679" s="25" t="s">
        <v>27572</v>
      </c>
    </row>
    <row r="1680" spans="1:16" ht="15">
      <c r="A1680" s="25" t="s">
        <v>27573</v>
      </c>
      <c r="B1680" s="25" t="s">
        <v>27573</v>
      </c>
      <c r="C1680"/>
      <c r="D1680" s="25" t="s">
        <v>7261</v>
      </c>
      <c r="E1680" s="25"/>
      <c r="F1680" s="25" t="s">
        <v>7288</v>
      </c>
      <c r="G1680" s="25" t="s">
        <v>24057</v>
      </c>
      <c r="H1680" s="25" t="s">
        <v>8140</v>
      </c>
      <c r="I1680" s="25" t="s">
        <v>24181</v>
      </c>
      <c r="J1680" s="19">
        <v>44697</v>
      </c>
      <c r="K1680" s="19"/>
      <c r="L1680" s="54">
        <v>8975</v>
      </c>
      <c r="M1680" s="25" t="s">
        <v>7230</v>
      </c>
      <c r="N1680" s="25" t="s">
        <v>24060</v>
      </c>
      <c r="O1680" s="25"/>
      <c r="P1680" s="25" t="s">
        <v>27574</v>
      </c>
    </row>
    <row r="1681" spans="1:16" ht="15">
      <c r="A1681" s="25" t="s">
        <v>27575</v>
      </c>
      <c r="B1681" s="25" t="s">
        <v>27575</v>
      </c>
      <c r="C1681"/>
      <c r="D1681" s="25" t="s">
        <v>13441</v>
      </c>
      <c r="E1681" s="25"/>
      <c r="F1681" s="25" t="s">
        <v>7288</v>
      </c>
      <c r="G1681" s="25" t="s">
        <v>24057</v>
      </c>
      <c r="H1681" s="25" t="s">
        <v>8750</v>
      </c>
      <c r="I1681" s="25" t="s">
        <v>24205</v>
      </c>
      <c r="J1681" s="19">
        <v>44697</v>
      </c>
      <c r="K1681" s="19"/>
      <c r="L1681" s="54">
        <v>658.41</v>
      </c>
      <c r="M1681" s="25" t="s">
        <v>7230</v>
      </c>
      <c r="N1681" s="25" t="s">
        <v>24060</v>
      </c>
      <c r="O1681" s="25"/>
      <c r="P1681" s="25" t="s">
        <v>27576</v>
      </c>
    </row>
    <row r="1682" spans="1:16" ht="15">
      <c r="A1682" s="25" t="s">
        <v>27577</v>
      </c>
      <c r="B1682" s="25" t="s">
        <v>27577</v>
      </c>
      <c r="C1682"/>
      <c r="D1682" s="25" t="s">
        <v>7261</v>
      </c>
      <c r="E1682" s="25"/>
      <c r="F1682" s="25" t="s">
        <v>7288</v>
      </c>
      <c r="G1682" s="25" t="s">
        <v>24057</v>
      </c>
      <c r="H1682" s="25" t="s">
        <v>7293</v>
      </c>
      <c r="I1682" s="25" t="s">
        <v>24063</v>
      </c>
      <c r="J1682" s="19">
        <v>44697</v>
      </c>
      <c r="K1682" s="19"/>
      <c r="L1682" s="54">
        <v>1215</v>
      </c>
      <c r="M1682" s="25" t="s">
        <v>7230</v>
      </c>
      <c r="N1682" s="25" t="s">
        <v>24060</v>
      </c>
      <c r="O1682" s="25"/>
      <c r="P1682" s="25" t="s">
        <v>27578</v>
      </c>
    </row>
    <row r="1683" spans="1:16" ht="15">
      <c r="A1683" s="25" t="s">
        <v>27579</v>
      </c>
      <c r="B1683" s="25" t="s">
        <v>27579</v>
      </c>
      <c r="C1683"/>
      <c r="D1683" s="25" t="s">
        <v>7261</v>
      </c>
      <c r="E1683" s="25"/>
      <c r="F1683" s="25" t="s">
        <v>7288</v>
      </c>
      <c r="G1683" s="25" t="s">
        <v>24057</v>
      </c>
      <c r="H1683" s="25" t="s">
        <v>8140</v>
      </c>
      <c r="I1683" s="25" t="s">
        <v>27071</v>
      </c>
      <c r="J1683" s="19">
        <v>44697</v>
      </c>
      <c r="K1683" s="19"/>
      <c r="L1683" s="54">
        <v>3140</v>
      </c>
      <c r="M1683" s="25" t="s">
        <v>7230</v>
      </c>
      <c r="N1683" s="25" t="s">
        <v>24060</v>
      </c>
      <c r="O1683" s="25"/>
      <c r="P1683" s="25" t="s">
        <v>27580</v>
      </c>
    </row>
    <row r="1684" spans="1:16" ht="15">
      <c r="A1684" s="25" t="s">
        <v>27581</v>
      </c>
      <c r="B1684" s="25" t="s">
        <v>27581</v>
      </c>
      <c r="C1684"/>
      <c r="D1684" s="25" t="s">
        <v>13636</v>
      </c>
      <c r="E1684" s="25"/>
      <c r="F1684" s="25" t="s">
        <v>7288</v>
      </c>
      <c r="G1684" s="25" t="s">
        <v>24057</v>
      </c>
      <c r="H1684" s="25" t="s">
        <v>8140</v>
      </c>
      <c r="I1684" s="25" t="s">
        <v>27582</v>
      </c>
      <c r="J1684" s="19">
        <v>44697</v>
      </c>
      <c r="K1684" s="19"/>
      <c r="L1684" s="54">
        <v>4360.18</v>
      </c>
      <c r="M1684" s="25" t="s">
        <v>7230</v>
      </c>
      <c r="N1684" s="25" t="s">
        <v>24060</v>
      </c>
      <c r="O1684" s="25"/>
      <c r="P1684" s="25" t="s">
        <v>27583</v>
      </c>
    </row>
    <row r="1685" spans="1:16" ht="15">
      <c r="A1685" s="25" t="s">
        <v>27584</v>
      </c>
      <c r="B1685" s="25" t="s">
        <v>27584</v>
      </c>
      <c r="C1685"/>
      <c r="D1685" s="25" t="s">
        <v>7261</v>
      </c>
      <c r="E1685" s="25"/>
      <c r="F1685" s="25" t="s">
        <v>7288</v>
      </c>
      <c r="G1685" s="25" t="s">
        <v>24057</v>
      </c>
      <c r="H1685" s="25" t="s">
        <v>7481</v>
      </c>
      <c r="I1685" s="25" t="s">
        <v>24070</v>
      </c>
      <c r="J1685" s="19">
        <v>44697</v>
      </c>
      <c r="K1685" s="19"/>
      <c r="L1685" s="54">
        <v>11086.58</v>
      </c>
      <c r="M1685" s="25" t="s">
        <v>7230</v>
      </c>
      <c r="N1685" s="25" t="s">
        <v>24060</v>
      </c>
      <c r="O1685" s="25"/>
      <c r="P1685" s="25"/>
    </row>
    <row r="1686" spans="1:16" ht="15">
      <c r="A1686" s="25" t="s">
        <v>27585</v>
      </c>
      <c r="B1686" s="25" t="s">
        <v>27585</v>
      </c>
      <c r="C1686"/>
      <c r="D1686" s="25" t="s">
        <v>7261</v>
      </c>
      <c r="E1686" s="25"/>
      <c r="F1686" s="25" t="s">
        <v>7288</v>
      </c>
      <c r="G1686" s="25" t="s">
        <v>24057</v>
      </c>
      <c r="H1686" s="25" t="s">
        <v>9391</v>
      </c>
      <c r="I1686" s="25" t="s">
        <v>24224</v>
      </c>
      <c r="J1686" s="19">
        <v>44697</v>
      </c>
      <c r="K1686" s="19"/>
      <c r="L1686" s="54">
        <v>1515</v>
      </c>
      <c r="M1686" s="25" t="s">
        <v>7230</v>
      </c>
      <c r="N1686" s="25" t="s">
        <v>24060</v>
      </c>
      <c r="O1686" s="25"/>
      <c r="P1686" s="25" t="s">
        <v>27586</v>
      </c>
    </row>
    <row r="1687" spans="1:16" ht="15">
      <c r="A1687" s="25" t="s">
        <v>27587</v>
      </c>
      <c r="B1687" s="25" t="s">
        <v>27587</v>
      </c>
      <c r="C1687"/>
      <c r="D1687" s="25" t="s">
        <v>7261</v>
      </c>
      <c r="E1687" s="25"/>
      <c r="F1687" s="25" t="s">
        <v>7288</v>
      </c>
      <c r="G1687" s="25" t="s">
        <v>24057</v>
      </c>
      <c r="H1687" s="25" t="s">
        <v>9391</v>
      </c>
      <c r="I1687" s="25" t="s">
        <v>24224</v>
      </c>
      <c r="J1687" s="19">
        <v>44697</v>
      </c>
      <c r="K1687" s="19"/>
      <c r="L1687" s="54">
        <v>1780</v>
      </c>
      <c r="M1687" s="25" t="s">
        <v>7230</v>
      </c>
      <c r="N1687" s="25" t="s">
        <v>24060</v>
      </c>
      <c r="O1687" s="25"/>
      <c r="P1687" s="25" t="s">
        <v>27588</v>
      </c>
    </row>
    <row r="1688" spans="1:16" ht="15">
      <c r="A1688" s="25" t="s">
        <v>27589</v>
      </c>
      <c r="B1688" s="25" t="s">
        <v>27589</v>
      </c>
      <c r="C1688"/>
      <c r="D1688" s="25" t="s">
        <v>7261</v>
      </c>
      <c r="E1688" s="25"/>
      <c r="F1688" s="25" t="s">
        <v>7288</v>
      </c>
      <c r="G1688" s="25" t="s">
        <v>24057</v>
      </c>
      <c r="H1688" s="25" t="s">
        <v>7279</v>
      </c>
      <c r="I1688" s="25" t="s">
        <v>24082</v>
      </c>
      <c r="J1688" s="19">
        <v>44697</v>
      </c>
      <c r="K1688" s="19"/>
      <c r="L1688" s="54">
        <v>4779.22</v>
      </c>
      <c r="M1688" s="25" t="s">
        <v>7230</v>
      </c>
      <c r="N1688" s="25" t="s">
        <v>24060</v>
      </c>
      <c r="O1688" s="25"/>
      <c r="P1688" s="25" t="s">
        <v>27590</v>
      </c>
    </row>
    <row r="1689" spans="1:16" ht="15">
      <c r="A1689" s="25" t="s">
        <v>27591</v>
      </c>
      <c r="B1689" s="25" t="s">
        <v>27591</v>
      </c>
      <c r="C1689"/>
      <c r="D1689" s="25" t="s">
        <v>7261</v>
      </c>
      <c r="E1689" s="25"/>
      <c r="F1689" s="25" t="s">
        <v>7288</v>
      </c>
      <c r="G1689" s="25" t="s">
        <v>24057</v>
      </c>
      <c r="H1689" s="25" t="s">
        <v>7279</v>
      </c>
      <c r="I1689" s="25" t="s">
        <v>24082</v>
      </c>
      <c r="J1689" s="19">
        <v>44697</v>
      </c>
      <c r="K1689" s="19"/>
      <c r="L1689" s="54">
        <v>5108.3</v>
      </c>
      <c r="M1689" s="25" t="s">
        <v>7230</v>
      </c>
      <c r="N1689" s="25" t="s">
        <v>24060</v>
      </c>
      <c r="O1689" s="25"/>
      <c r="P1689" s="25" t="s">
        <v>27592</v>
      </c>
    </row>
    <row r="1690" spans="1:16" ht="15">
      <c r="A1690" s="25" t="s">
        <v>27593</v>
      </c>
      <c r="B1690" s="25" t="s">
        <v>27593</v>
      </c>
      <c r="C1690"/>
      <c r="D1690" s="25" t="s">
        <v>9344</v>
      </c>
      <c r="E1690" s="25"/>
      <c r="F1690" s="25" t="s">
        <v>7288</v>
      </c>
      <c r="G1690" s="25" t="s">
        <v>24057</v>
      </c>
      <c r="H1690" s="25" t="s">
        <v>8284</v>
      </c>
      <c r="I1690" s="25" t="s">
        <v>24205</v>
      </c>
      <c r="J1690" s="19">
        <v>44697</v>
      </c>
      <c r="K1690" s="19"/>
      <c r="L1690" s="54">
        <v>697.12</v>
      </c>
      <c r="M1690" s="25" t="s">
        <v>7230</v>
      </c>
      <c r="N1690" s="25" t="s">
        <v>24060</v>
      </c>
      <c r="O1690" s="25"/>
      <c r="P1690" s="25" t="s">
        <v>27594</v>
      </c>
    </row>
    <row r="1691" spans="1:16" ht="15">
      <c r="A1691" s="25" t="s">
        <v>27595</v>
      </c>
      <c r="B1691" s="25" t="s">
        <v>27595</v>
      </c>
      <c r="C1691"/>
      <c r="D1691" s="25" t="s">
        <v>7261</v>
      </c>
      <c r="E1691" s="25"/>
      <c r="F1691" s="25" t="s">
        <v>7288</v>
      </c>
      <c r="G1691" s="25" t="s">
        <v>24057</v>
      </c>
      <c r="H1691" s="25" t="s">
        <v>12040</v>
      </c>
      <c r="I1691" s="25" t="s">
        <v>24558</v>
      </c>
      <c r="J1691" s="19">
        <v>44698</v>
      </c>
      <c r="K1691" s="19"/>
      <c r="L1691" s="54">
        <v>3559.68</v>
      </c>
      <c r="M1691" s="25" t="s">
        <v>7230</v>
      </c>
      <c r="N1691" s="25" t="s">
        <v>24060</v>
      </c>
      <c r="O1691" s="25"/>
      <c r="P1691" s="25" t="s">
        <v>27596</v>
      </c>
    </row>
    <row r="1692" spans="1:16" ht="15">
      <c r="A1692" s="25" t="s">
        <v>27597</v>
      </c>
      <c r="B1692" s="25" t="s">
        <v>27597</v>
      </c>
      <c r="C1692"/>
      <c r="D1692" s="25" t="s">
        <v>7261</v>
      </c>
      <c r="E1692" s="25"/>
      <c r="F1692" s="25" t="s">
        <v>7288</v>
      </c>
      <c r="G1692" s="25" t="s">
        <v>24057</v>
      </c>
      <c r="H1692" s="25" t="s">
        <v>7279</v>
      </c>
      <c r="I1692" s="25" t="s">
        <v>24082</v>
      </c>
      <c r="J1692" s="19">
        <v>44697</v>
      </c>
      <c r="K1692" s="19"/>
      <c r="L1692" s="54">
        <v>3810.66</v>
      </c>
      <c r="M1692" s="25" t="s">
        <v>7230</v>
      </c>
      <c r="N1692" s="25" t="s">
        <v>24060</v>
      </c>
      <c r="O1692" s="25"/>
      <c r="P1692" s="25" t="s">
        <v>27598</v>
      </c>
    </row>
    <row r="1693" spans="1:16" ht="15">
      <c r="A1693" s="25" t="s">
        <v>27599</v>
      </c>
      <c r="B1693" s="25" t="s">
        <v>27599</v>
      </c>
      <c r="C1693"/>
      <c r="D1693" s="25" t="s">
        <v>7261</v>
      </c>
      <c r="E1693" s="25"/>
      <c r="F1693" s="25" t="s">
        <v>7288</v>
      </c>
      <c r="G1693" s="25" t="s">
        <v>24057</v>
      </c>
      <c r="H1693" s="25" t="s">
        <v>8188</v>
      </c>
      <c r="I1693" s="25" t="s">
        <v>24275</v>
      </c>
      <c r="J1693" s="19">
        <v>44697</v>
      </c>
      <c r="K1693" s="19"/>
      <c r="L1693" s="54">
        <v>6195.93</v>
      </c>
      <c r="M1693" s="25" t="s">
        <v>7230</v>
      </c>
      <c r="N1693" s="25" t="s">
        <v>24060</v>
      </c>
      <c r="O1693" s="25"/>
      <c r="P1693" s="25" t="s">
        <v>27600</v>
      </c>
    </row>
    <row r="1694" spans="1:16" ht="15">
      <c r="A1694" s="25" t="s">
        <v>27601</v>
      </c>
      <c r="B1694" s="25" t="s">
        <v>27601</v>
      </c>
      <c r="C1694"/>
      <c r="D1694" s="25" t="s">
        <v>7261</v>
      </c>
      <c r="E1694" s="25"/>
      <c r="F1694" s="25" t="s">
        <v>7288</v>
      </c>
      <c r="G1694" s="25" t="s">
        <v>24057</v>
      </c>
      <c r="H1694" s="25" t="s">
        <v>7386</v>
      </c>
      <c r="I1694" s="25" t="s">
        <v>24082</v>
      </c>
      <c r="J1694" s="19">
        <v>44697</v>
      </c>
      <c r="K1694" s="19"/>
      <c r="L1694" s="54">
        <v>1403.54</v>
      </c>
      <c r="M1694" s="25" t="s">
        <v>7230</v>
      </c>
      <c r="N1694" s="25" t="s">
        <v>24060</v>
      </c>
      <c r="O1694" s="25"/>
      <c r="P1694" s="25" t="s">
        <v>27602</v>
      </c>
    </row>
    <row r="1695" spans="1:16" ht="15">
      <c r="A1695" s="25" t="s">
        <v>27603</v>
      </c>
      <c r="B1695" s="25" t="s">
        <v>27603</v>
      </c>
      <c r="C1695"/>
      <c r="D1695" s="25" t="s">
        <v>7261</v>
      </c>
      <c r="E1695" s="25"/>
      <c r="F1695" s="25" t="s">
        <v>7288</v>
      </c>
      <c r="G1695" s="25" t="s">
        <v>24057</v>
      </c>
      <c r="H1695" s="25" t="s">
        <v>7279</v>
      </c>
      <c r="I1695" s="25" t="s">
        <v>24082</v>
      </c>
      <c r="J1695" s="19">
        <v>44697</v>
      </c>
      <c r="K1695" s="19"/>
      <c r="L1695" s="54">
        <v>4941.29</v>
      </c>
      <c r="M1695" s="25" t="s">
        <v>7230</v>
      </c>
      <c r="N1695" s="25" t="s">
        <v>24060</v>
      </c>
      <c r="O1695" s="25"/>
      <c r="P1695" s="25" t="s">
        <v>27604</v>
      </c>
    </row>
    <row r="1696" spans="1:16" ht="15">
      <c r="A1696" s="25" t="s">
        <v>27605</v>
      </c>
      <c r="B1696" s="25" t="s">
        <v>27605</v>
      </c>
      <c r="C1696"/>
      <c r="D1696" s="25" t="s">
        <v>7261</v>
      </c>
      <c r="E1696" s="25"/>
      <c r="F1696" s="25" t="s">
        <v>7288</v>
      </c>
      <c r="G1696" s="25" t="s">
        <v>24057</v>
      </c>
      <c r="H1696" s="25" t="s">
        <v>7279</v>
      </c>
      <c r="I1696" s="25" t="s">
        <v>24082</v>
      </c>
      <c r="J1696" s="19">
        <v>44697</v>
      </c>
      <c r="K1696" s="19"/>
      <c r="L1696" s="54">
        <v>4458.3</v>
      </c>
      <c r="M1696" s="25" t="s">
        <v>7230</v>
      </c>
      <c r="N1696" s="25" t="s">
        <v>24060</v>
      </c>
      <c r="O1696" s="25"/>
      <c r="P1696" s="25" t="s">
        <v>27606</v>
      </c>
    </row>
    <row r="1697" spans="1:16" ht="15">
      <c r="A1697" s="25" t="s">
        <v>27607</v>
      </c>
      <c r="B1697" s="25" t="s">
        <v>27607</v>
      </c>
      <c r="C1697"/>
      <c r="D1697" s="25" t="s">
        <v>7261</v>
      </c>
      <c r="E1697" s="25"/>
      <c r="F1697" s="25" t="s">
        <v>7288</v>
      </c>
      <c r="G1697" s="25" t="s">
        <v>24057</v>
      </c>
      <c r="H1697" s="25" t="s">
        <v>10739</v>
      </c>
      <c r="I1697" s="25" t="s">
        <v>24454</v>
      </c>
      <c r="J1697" s="19">
        <v>44697</v>
      </c>
      <c r="K1697" s="19"/>
      <c r="L1697" s="54">
        <v>8150.28</v>
      </c>
      <c r="M1697" s="25" t="s">
        <v>7230</v>
      </c>
      <c r="N1697" s="25" t="s">
        <v>24060</v>
      </c>
      <c r="O1697" s="25"/>
      <c r="P1697" s="25" t="s">
        <v>27608</v>
      </c>
    </row>
    <row r="1698" spans="1:16" ht="15">
      <c r="A1698" s="25" t="s">
        <v>27609</v>
      </c>
      <c r="B1698" s="25" t="s">
        <v>27609</v>
      </c>
      <c r="C1698"/>
      <c r="D1698" s="25" t="s">
        <v>7261</v>
      </c>
      <c r="E1698" s="25"/>
      <c r="F1698" s="25" t="s">
        <v>7288</v>
      </c>
      <c r="G1698" s="25" t="s">
        <v>24057</v>
      </c>
      <c r="H1698" s="25" t="s">
        <v>7865</v>
      </c>
      <c r="I1698" s="25" t="s">
        <v>24070</v>
      </c>
      <c r="J1698" s="19">
        <v>44697</v>
      </c>
      <c r="K1698" s="19"/>
      <c r="L1698" s="54">
        <v>6283.95</v>
      </c>
      <c r="M1698" s="25" t="s">
        <v>7230</v>
      </c>
      <c r="N1698" s="25" t="s">
        <v>24060</v>
      </c>
      <c r="O1698" s="25"/>
      <c r="P1698" s="25" t="s">
        <v>27610</v>
      </c>
    </row>
    <row r="1699" spans="1:16" ht="15">
      <c r="A1699" s="25" t="s">
        <v>27611</v>
      </c>
      <c r="B1699" s="25" t="s">
        <v>27611</v>
      </c>
      <c r="C1699"/>
      <c r="D1699" s="25" t="s">
        <v>7261</v>
      </c>
      <c r="E1699" s="25"/>
      <c r="F1699" s="25" t="s">
        <v>7288</v>
      </c>
      <c r="G1699" s="25" t="s">
        <v>24057</v>
      </c>
      <c r="H1699" s="25" t="s">
        <v>9816</v>
      </c>
      <c r="I1699" s="25" t="s">
        <v>27468</v>
      </c>
      <c r="J1699" s="19">
        <v>44697</v>
      </c>
      <c r="K1699" s="19"/>
      <c r="L1699" s="54">
        <v>2224</v>
      </c>
      <c r="M1699" s="25" t="s">
        <v>7230</v>
      </c>
      <c r="N1699" s="25" t="s">
        <v>24060</v>
      </c>
      <c r="O1699" s="25"/>
      <c r="P1699" s="25"/>
    </row>
    <row r="1700" spans="1:16" ht="15">
      <c r="A1700" s="25" t="s">
        <v>27612</v>
      </c>
      <c r="B1700" s="25" t="s">
        <v>27612</v>
      </c>
      <c r="C1700"/>
      <c r="D1700" s="25" t="s">
        <v>7261</v>
      </c>
      <c r="E1700" s="25"/>
      <c r="F1700" s="25" t="s">
        <v>7288</v>
      </c>
      <c r="G1700" s="25" t="s">
        <v>24057</v>
      </c>
      <c r="H1700" s="25" t="s">
        <v>10979</v>
      </c>
      <c r="I1700" s="25" t="s">
        <v>24070</v>
      </c>
      <c r="J1700" s="19">
        <v>44697</v>
      </c>
      <c r="K1700" s="19"/>
      <c r="L1700" s="54">
        <v>6532.57</v>
      </c>
      <c r="M1700" s="25" t="s">
        <v>7230</v>
      </c>
      <c r="N1700" s="25" t="s">
        <v>24060</v>
      </c>
      <c r="O1700" s="25"/>
      <c r="P1700" s="25" t="s">
        <v>27613</v>
      </c>
    </row>
    <row r="1701" spans="1:16" ht="15">
      <c r="A1701" s="25" t="s">
        <v>27614</v>
      </c>
      <c r="B1701" s="25" t="s">
        <v>27614</v>
      </c>
      <c r="C1701"/>
      <c r="D1701" s="25" t="s">
        <v>7261</v>
      </c>
      <c r="E1701" s="25"/>
      <c r="F1701" s="25" t="s">
        <v>7288</v>
      </c>
      <c r="G1701" s="25" t="s">
        <v>24057</v>
      </c>
      <c r="H1701" s="25" t="s">
        <v>8419</v>
      </c>
      <c r="I1701" s="25" t="s">
        <v>24070</v>
      </c>
      <c r="J1701" s="19">
        <v>44697</v>
      </c>
      <c r="K1701" s="19"/>
      <c r="L1701" s="54">
        <v>7400</v>
      </c>
      <c r="M1701" s="25" t="s">
        <v>7230</v>
      </c>
      <c r="N1701" s="25" t="s">
        <v>24060</v>
      </c>
      <c r="O1701" s="25"/>
      <c r="P1701" s="25" t="s">
        <v>27615</v>
      </c>
    </row>
    <row r="1702" spans="1:16" ht="15">
      <c r="A1702" s="25" t="s">
        <v>27616</v>
      </c>
      <c r="B1702" s="25" t="s">
        <v>27616</v>
      </c>
      <c r="C1702"/>
      <c r="D1702" s="25" t="s">
        <v>7261</v>
      </c>
      <c r="E1702" s="25"/>
      <c r="F1702" s="25" t="s">
        <v>7288</v>
      </c>
      <c r="G1702" s="25" t="s">
        <v>24057</v>
      </c>
      <c r="H1702" s="25" t="s">
        <v>11079</v>
      </c>
      <c r="I1702" s="25" t="s">
        <v>24082</v>
      </c>
      <c r="J1702" s="19">
        <v>44697</v>
      </c>
      <c r="K1702" s="19"/>
      <c r="L1702" s="54">
        <v>1095</v>
      </c>
      <c r="M1702" s="25" t="s">
        <v>7230</v>
      </c>
      <c r="N1702" s="25" t="s">
        <v>24060</v>
      </c>
      <c r="O1702" s="25"/>
      <c r="P1702" s="25" t="s">
        <v>27617</v>
      </c>
    </row>
    <row r="1703" spans="1:16" ht="15">
      <c r="A1703" s="25" t="s">
        <v>27618</v>
      </c>
      <c r="B1703" s="25" t="s">
        <v>27618</v>
      </c>
      <c r="C1703"/>
      <c r="D1703" s="25" t="s">
        <v>8451</v>
      </c>
      <c r="E1703" s="25"/>
      <c r="F1703" s="25" t="s">
        <v>7288</v>
      </c>
      <c r="G1703" s="25" t="s">
        <v>24057</v>
      </c>
      <c r="H1703" s="25" t="s">
        <v>7500</v>
      </c>
      <c r="I1703" s="25" t="s">
        <v>25923</v>
      </c>
      <c r="J1703" s="19">
        <v>44698</v>
      </c>
      <c r="K1703" s="19"/>
      <c r="L1703" s="54">
        <v>452.5</v>
      </c>
      <c r="M1703" s="25" t="s">
        <v>7230</v>
      </c>
      <c r="N1703" s="25" t="s">
        <v>24060</v>
      </c>
      <c r="O1703" s="25"/>
      <c r="P1703" s="25" t="s">
        <v>27619</v>
      </c>
    </row>
    <row r="1704" spans="1:16" ht="15">
      <c r="A1704" s="25" t="s">
        <v>27620</v>
      </c>
      <c r="B1704" s="25" t="s">
        <v>27620</v>
      </c>
      <c r="C1704"/>
      <c r="D1704" s="25" t="s">
        <v>7261</v>
      </c>
      <c r="E1704" s="25"/>
      <c r="F1704" s="25" t="s">
        <v>7288</v>
      </c>
      <c r="G1704" s="25" t="s">
        <v>24057</v>
      </c>
      <c r="H1704" s="25" t="s">
        <v>7543</v>
      </c>
      <c r="I1704" s="25" t="s">
        <v>24896</v>
      </c>
      <c r="J1704" s="19">
        <v>44698</v>
      </c>
      <c r="K1704" s="19"/>
      <c r="L1704" s="54">
        <v>6594.91</v>
      </c>
      <c r="M1704" s="25" t="s">
        <v>7230</v>
      </c>
      <c r="N1704" s="25" t="s">
        <v>24060</v>
      </c>
      <c r="O1704" s="25"/>
      <c r="P1704" s="25" t="s">
        <v>27621</v>
      </c>
    </row>
    <row r="1705" spans="1:16" ht="15">
      <c r="A1705" s="25" t="s">
        <v>27622</v>
      </c>
      <c r="B1705" s="25" t="s">
        <v>27622</v>
      </c>
      <c r="C1705"/>
      <c r="D1705" s="25" t="s">
        <v>7261</v>
      </c>
      <c r="E1705" s="25"/>
      <c r="F1705" s="25" t="s">
        <v>7288</v>
      </c>
      <c r="G1705" s="25" t="s">
        <v>24057</v>
      </c>
      <c r="H1705" s="25" t="s">
        <v>7543</v>
      </c>
      <c r="I1705" s="25" t="s">
        <v>24896</v>
      </c>
      <c r="J1705" s="19">
        <v>44698</v>
      </c>
      <c r="K1705" s="19"/>
      <c r="L1705" s="54">
        <v>7833.07</v>
      </c>
      <c r="M1705" s="25" t="s">
        <v>7230</v>
      </c>
      <c r="N1705" s="25" t="s">
        <v>24060</v>
      </c>
      <c r="O1705" s="25"/>
      <c r="P1705" s="25" t="s">
        <v>27623</v>
      </c>
    </row>
    <row r="1706" spans="1:16" ht="15">
      <c r="A1706" s="25" t="s">
        <v>27624</v>
      </c>
      <c r="B1706" s="25" t="s">
        <v>27624</v>
      </c>
      <c r="C1706"/>
      <c r="D1706" s="25" t="s">
        <v>7261</v>
      </c>
      <c r="E1706" s="25"/>
      <c r="F1706" s="25" t="s">
        <v>7288</v>
      </c>
      <c r="G1706" s="25" t="s">
        <v>24057</v>
      </c>
      <c r="H1706" s="25" t="s">
        <v>7419</v>
      </c>
      <c r="I1706" s="25" t="s">
        <v>24070</v>
      </c>
      <c r="J1706" s="19">
        <v>44698</v>
      </c>
      <c r="K1706" s="19"/>
      <c r="L1706" s="54">
        <v>5650.57</v>
      </c>
      <c r="M1706" s="25" t="s">
        <v>7230</v>
      </c>
      <c r="N1706" s="25" t="s">
        <v>24060</v>
      </c>
      <c r="O1706" s="25"/>
      <c r="P1706" s="25" t="s">
        <v>27625</v>
      </c>
    </row>
    <row r="1707" spans="1:16" ht="15">
      <c r="A1707" s="25" t="s">
        <v>27626</v>
      </c>
      <c r="B1707" s="25" t="s">
        <v>27626</v>
      </c>
      <c r="C1707"/>
      <c r="D1707" s="25" t="s">
        <v>7261</v>
      </c>
      <c r="E1707" s="25"/>
      <c r="F1707" s="25" t="s">
        <v>7288</v>
      </c>
      <c r="G1707" s="25" t="s">
        <v>24057</v>
      </c>
      <c r="H1707" s="25" t="s">
        <v>7419</v>
      </c>
      <c r="I1707" s="25" t="s">
        <v>24070</v>
      </c>
      <c r="J1707" s="19">
        <v>44698</v>
      </c>
      <c r="K1707" s="19"/>
      <c r="L1707" s="54">
        <v>6853.66</v>
      </c>
      <c r="M1707" s="25" t="s">
        <v>7230</v>
      </c>
      <c r="N1707" s="25" t="s">
        <v>24060</v>
      </c>
      <c r="O1707" s="25"/>
      <c r="P1707" s="25" t="s">
        <v>27627</v>
      </c>
    </row>
    <row r="1708" spans="1:16" ht="15">
      <c r="A1708" s="25" t="s">
        <v>27628</v>
      </c>
      <c r="B1708" s="25" t="s">
        <v>27628</v>
      </c>
      <c r="C1708"/>
      <c r="D1708" s="25" t="s">
        <v>7261</v>
      </c>
      <c r="E1708" s="25"/>
      <c r="F1708" s="25" t="s">
        <v>7288</v>
      </c>
      <c r="G1708" s="25" t="s">
        <v>24057</v>
      </c>
      <c r="H1708" s="25" t="s">
        <v>7419</v>
      </c>
      <c r="I1708" s="25" t="s">
        <v>24070</v>
      </c>
      <c r="J1708" s="19">
        <v>44698</v>
      </c>
      <c r="K1708" s="19"/>
      <c r="L1708" s="54">
        <v>6120.43</v>
      </c>
      <c r="M1708" s="25" t="s">
        <v>7230</v>
      </c>
      <c r="N1708" s="25" t="s">
        <v>24060</v>
      </c>
      <c r="O1708" s="25"/>
      <c r="P1708" s="25" t="s">
        <v>27629</v>
      </c>
    </row>
    <row r="1709" spans="1:16" ht="15">
      <c r="A1709" s="25" t="s">
        <v>27630</v>
      </c>
      <c r="B1709" s="25" t="s">
        <v>27630</v>
      </c>
      <c r="C1709"/>
      <c r="D1709" s="25" t="s">
        <v>7252</v>
      </c>
      <c r="E1709" s="25"/>
      <c r="F1709" s="25" t="s">
        <v>7288</v>
      </c>
      <c r="G1709" s="25" t="s">
        <v>24057</v>
      </c>
      <c r="H1709" s="25" t="s">
        <v>11639</v>
      </c>
      <c r="I1709" s="25" t="s">
        <v>24122</v>
      </c>
      <c r="J1709" s="19">
        <v>44698</v>
      </c>
      <c r="K1709" s="19"/>
      <c r="L1709" s="54">
        <v>6085.94</v>
      </c>
      <c r="M1709" s="25" t="s">
        <v>7230</v>
      </c>
      <c r="N1709" s="25" t="s">
        <v>24060</v>
      </c>
      <c r="O1709" s="25"/>
      <c r="P1709" s="25" t="s">
        <v>27631</v>
      </c>
    </row>
    <row r="1710" spans="1:16" ht="15">
      <c r="A1710" s="25" t="s">
        <v>27632</v>
      </c>
      <c r="B1710" s="25" t="s">
        <v>27632</v>
      </c>
      <c r="C1710" s="22">
        <v>1</v>
      </c>
      <c r="D1710" s="25" t="s">
        <v>7252</v>
      </c>
      <c r="E1710" s="25"/>
      <c r="F1710" s="25" t="s">
        <v>7288</v>
      </c>
      <c r="G1710" s="25" t="s">
        <v>24057</v>
      </c>
      <c r="H1710" s="25" t="s">
        <v>11639</v>
      </c>
      <c r="I1710" s="25" t="s">
        <v>24122</v>
      </c>
      <c r="J1710" s="19">
        <v>44698</v>
      </c>
      <c r="K1710" s="19"/>
      <c r="L1710" s="54">
        <v>7359.19</v>
      </c>
      <c r="M1710" s="25" t="s">
        <v>7230</v>
      </c>
      <c r="N1710" s="25" t="s">
        <v>24060</v>
      </c>
      <c r="O1710" s="25"/>
      <c r="P1710" s="25" t="s">
        <v>27633</v>
      </c>
    </row>
    <row r="1711" spans="1:16" ht="15">
      <c r="A1711" s="25" t="s">
        <v>27634</v>
      </c>
      <c r="B1711" s="25" t="s">
        <v>27634</v>
      </c>
      <c r="C1711"/>
      <c r="D1711" s="25" t="s">
        <v>8607</v>
      </c>
      <c r="E1711" s="25"/>
      <c r="F1711" s="25" t="s">
        <v>7288</v>
      </c>
      <c r="G1711" s="25" t="s">
        <v>24057</v>
      </c>
      <c r="H1711" s="25" t="s">
        <v>10746</v>
      </c>
      <c r="I1711" s="25" t="s">
        <v>24070</v>
      </c>
      <c r="J1711" s="19">
        <v>44698</v>
      </c>
      <c r="K1711" s="19"/>
      <c r="L1711" s="54">
        <v>4086</v>
      </c>
      <c r="M1711" s="25" t="s">
        <v>7230</v>
      </c>
      <c r="N1711" s="25" t="s">
        <v>24060</v>
      </c>
      <c r="O1711" s="25"/>
      <c r="P1711" s="25" t="s">
        <v>27635</v>
      </c>
    </row>
    <row r="1712" spans="1:16" ht="15">
      <c r="A1712" s="25" t="s">
        <v>27636</v>
      </c>
      <c r="B1712" s="25" t="s">
        <v>27636</v>
      </c>
      <c r="C1712"/>
      <c r="D1712" s="25" t="s">
        <v>8607</v>
      </c>
      <c r="E1712" s="25"/>
      <c r="F1712" s="25" t="s">
        <v>7288</v>
      </c>
      <c r="G1712" s="25" t="s">
        <v>24057</v>
      </c>
      <c r="H1712" s="25" t="s">
        <v>9046</v>
      </c>
      <c r="I1712" s="25" t="s">
        <v>24070</v>
      </c>
      <c r="J1712" s="19">
        <v>44698</v>
      </c>
      <c r="K1712" s="19"/>
      <c r="L1712" s="54">
        <v>3443.08</v>
      </c>
      <c r="M1712" s="25" t="s">
        <v>7230</v>
      </c>
      <c r="N1712" s="25" t="s">
        <v>24060</v>
      </c>
      <c r="O1712" s="25"/>
      <c r="P1712" s="25" t="s">
        <v>27637</v>
      </c>
    </row>
    <row r="1713" spans="1:16" ht="15">
      <c r="A1713" s="25" t="s">
        <v>27638</v>
      </c>
      <c r="B1713" s="25" t="s">
        <v>27638</v>
      </c>
      <c r="C1713"/>
      <c r="D1713" s="25" t="s">
        <v>8607</v>
      </c>
      <c r="E1713" s="25"/>
      <c r="F1713" s="25" t="s">
        <v>7288</v>
      </c>
      <c r="G1713" s="25" t="s">
        <v>24057</v>
      </c>
      <c r="H1713" s="25" t="s">
        <v>9046</v>
      </c>
      <c r="I1713" s="25" t="s">
        <v>24070</v>
      </c>
      <c r="J1713" s="19">
        <v>44698</v>
      </c>
      <c r="K1713" s="19"/>
      <c r="L1713" s="54">
        <v>3528.54</v>
      </c>
      <c r="M1713" s="25" t="s">
        <v>7230</v>
      </c>
      <c r="N1713" s="25" t="s">
        <v>24060</v>
      </c>
      <c r="O1713" s="25"/>
      <c r="P1713" s="25" t="s">
        <v>27639</v>
      </c>
    </row>
    <row r="1714" spans="1:16" ht="15">
      <c r="A1714" s="25" t="s">
        <v>27640</v>
      </c>
      <c r="B1714" s="25" t="s">
        <v>27640</v>
      </c>
      <c r="C1714"/>
      <c r="D1714" s="25" t="s">
        <v>8607</v>
      </c>
      <c r="E1714" s="25"/>
      <c r="F1714" s="25" t="s">
        <v>7288</v>
      </c>
      <c r="G1714" s="25" t="s">
        <v>24057</v>
      </c>
      <c r="H1714" s="25" t="s">
        <v>9046</v>
      </c>
      <c r="I1714" s="25" t="s">
        <v>24070</v>
      </c>
      <c r="J1714" s="19">
        <v>44698</v>
      </c>
      <c r="K1714" s="19"/>
      <c r="L1714" s="54">
        <v>1850</v>
      </c>
      <c r="M1714" s="25" t="s">
        <v>7230</v>
      </c>
      <c r="N1714" s="25" t="s">
        <v>24060</v>
      </c>
      <c r="O1714" s="25"/>
      <c r="P1714" s="25" t="s">
        <v>27641</v>
      </c>
    </row>
    <row r="1715" spans="1:16" ht="15">
      <c r="A1715" s="25" t="s">
        <v>27642</v>
      </c>
      <c r="B1715" s="25" t="s">
        <v>27642</v>
      </c>
      <c r="C1715"/>
      <c r="D1715" s="25" t="s">
        <v>8607</v>
      </c>
      <c r="E1715" s="25"/>
      <c r="F1715" s="25" t="s">
        <v>7288</v>
      </c>
      <c r="G1715" s="25" t="s">
        <v>24057</v>
      </c>
      <c r="H1715" s="25" t="s">
        <v>9046</v>
      </c>
      <c r="I1715" s="25" t="s">
        <v>24070</v>
      </c>
      <c r="J1715" s="19">
        <v>44698</v>
      </c>
      <c r="K1715" s="19"/>
      <c r="L1715" s="54">
        <v>2586.9</v>
      </c>
      <c r="M1715" s="25" t="s">
        <v>7230</v>
      </c>
      <c r="N1715" s="25" t="s">
        <v>24060</v>
      </c>
      <c r="O1715" s="25"/>
      <c r="P1715" s="25" t="s">
        <v>27643</v>
      </c>
    </row>
    <row r="1716" spans="1:16" ht="15">
      <c r="A1716" s="25" t="s">
        <v>27644</v>
      </c>
      <c r="B1716" s="25" t="s">
        <v>27644</v>
      </c>
      <c r="C1716"/>
      <c r="D1716" s="25" t="s">
        <v>8607</v>
      </c>
      <c r="E1716" s="25"/>
      <c r="F1716" s="25" t="s">
        <v>7288</v>
      </c>
      <c r="G1716" s="25" t="s">
        <v>24057</v>
      </c>
      <c r="H1716" s="25" t="s">
        <v>9046</v>
      </c>
      <c r="I1716" s="25" t="s">
        <v>24070</v>
      </c>
      <c r="J1716" s="19">
        <v>44698</v>
      </c>
      <c r="K1716" s="19"/>
      <c r="L1716" s="54">
        <v>2848.08</v>
      </c>
      <c r="M1716" s="25" t="s">
        <v>7230</v>
      </c>
      <c r="N1716" s="25" t="s">
        <v>24060</v>
      </c>
      <c r="O1716" s="25"/>
      <c r="P1716" s="25" t="s">
        <v>27645</v>
      </c>
    </row>
    <row r="1717" spans="1:16" ht="15">
      <c r="A1717" s="25" t="s">
        <v>27646</v>
      </c>
      <c r="B1717" s="25" t="s">
        <v>27646</v>
      </c>
      <c r="C1717"/>
      <c r="D1717" s="25" t="s">
        <v>7269</v>
      </c>
      <c r="E1717" s="25"/>
      <c r="F1717" s="25" t="s">
        <v>7983</v>
      </c>
      <c r="G1717" s="25" t="s">
        <v>24057</v>
      </c>
      <c r="H1717" s="25" t="s">
        <v>8443</v>
      </c>
      <c r="I1717" s="25" t="s">
        <v>26747</v>
      </c>
      <c r="J1717" s="19">
        <v>44698</v>
      </c>
      <c r="K1717" s="19"/>
      <c r="L1717" s="54">
        <v>34560</v>
      </c>
      <c r="M1717" s="25" t="s">
        <v>7230</v>
      </c>
      <c r="N1717" s="25" t="s">
        <v>24060</v>
      </c>
      <c r="O1717" s="25"/>
      <c r="P1717" s="25" t="s">
        <v>27647</v>
      </c>
    </row>
    <row r="1718" spans="1:16" ht="15">
      <c r="A1718" s="25" t="s">
        <v>27648</v>
      </c>
      <c r="B1718" s="25" t="s">
        <v>27648</v>
      </c>
      <c r="C1718"/>
      <c r="D1718" s="25" t="s">
        <v>7261</v>
      </c>
      <c r="E1718" s="25"/>
      <c r="F1718" s="25" t="s">
        <v>7288</v>
      </c>
      <c r="G1718" s="25" t="s">
        <v>24057</v>
      </c>
      <c r="H1718" s="25" t="s">
        <v>7500</v>
      </c>
      <c r="I1718" s="25" t="s">
        <v>24301</v>
      </c>
      <c r="J1718" s="19">
        <v>44698</v>
      </c>
      <c r="K1718" s="19"/>
      <c r="L1718" s="54">
        <v>1845.4</v>
      </c>
      <c r="M1718" s="25" t="s">
        <v>7230</v>
      </c>
      <c r="N1718" s="25" t="s">
        <v>24060</v>
      </c>
      <c r="O1718" s="25"/>
      <c r="P1718" s="25" t="s">
        <v>27649</v>
      </c>
    </row>
    <row r="1719" spans="1:16" ht="15">
      <c r="A1719" s="25" t="s">
        <v>27650</v>
      </c>
      <c r="B1719" s="25" t="s">
        <v>27650</v>
      </c>
      <c r="C1719"/>
      <c r="D1719" s="25" t="s">
        <v>7261</v>
      </c>
      <c r="E1719" s="25"/>
      <c r="F1719" s="25" t="s">
        <v>7288</v>
      </c>
      <c r="G1719" s="25" t="s">
        <v>24057</v>
      </c>
      <c r="H1719" s="25" t="s">
        <v>7576</v>
      </c>
      <c r="I1719" s="25" t="s">
        <v>27651</v>
      </c>
      <c r="J1719" s="19">
        <v>44698</v>
      </c>
      <c r="K1719" s="19"/>
      <c r="L1719" s="54">
        <v>4179.99</v>
      </c>
      <c r="M1719" s="25" t="s">
        <v>7230</v>
      </c>
      <c r="N1719" s="25" t="s">
        <v>24060</v>
      </c>
      <c r="O1719" s="25"/>
      <c r="P1719" s="25" t="s">
        <v>27652</v>
      </c>
    </row>
    <row r="1720" spans="1:16" ht="15">
      <c r="A1720" s="25" t="s">
        <v>27653</v>
      </c>
      <c r="B1720" s="25" t="s">
        <v>27653</v>
      </c>
      <c r="C1720"/>
      <c r="D1720" s="25" t="s">
        <v>7261</v>
      </c>
      <c r="E1720" s="25"/>
      <c r="F1720" s="25" t="s">
        <v>7288</v>
      </c>
      <c r="G1720" s="25" t="s">
        <v>24057</v>
      </c>
      <c r="H1720" s="25" t="s">
        <v>8284</v>
      </c>
      <c r="I1720" s="25" t="s">
        <v>24070</v>
      </c>
      <c r="J1720" s="19">
        <v>44698</v>
      </c>
      <c r="K1720" s="19"/>
      <c r="L1720" s="54">
        <v>6717.26</v>
      </c>
      <c r="M1720" s="25" t="s">
        <v>7230</v>
      </c>
      <c r="N1720" s="25" t="s">
        <v>24060</v>
      </c>
      <c r="O1720" s="25"/>
      <c r="P1720" s="25" t="s">
        <v>27654</v>
      </c>
    </row>
    <row r="1721" spans="1:16" ht="15">
      <c r="A1721" s="25" t="s">
        <v>27655</v>
      </c>
      <c r="B1721" s="25" t="s">
        <v>27655</v>
      </c>
      <c r="C1721"/>
      <c r="D1721" s="25" t="s">
        <v>7252</v>
      </c>
      <c r="E1721" s="25"/>
      <c r="F1721" s="25" t="s">
        <v>7288</v>
      </c>
      <c r="G1721" s="25" t="s">
        <v>24057</v>
      </c>
      <c r="H1721" s="25" t="s">
        <v>8140</v>
      </c>
      <c r="I1721" s="25" t="s">
        <v>27656</v>
      </c>
      <c r="J1721" s="19">
        <v>44698</v>
      </c>
      <c r="K1721" s="19"/>
      <c r="L1721" s="54">
        <v>21277</v>
      </c>
      <c r="M1721" s="25" t="s">
        <v>7230</v>
      </c>
      <c r="N1721" s="25" t="s">
        <v>24060</v>
      </c>
      <c r="O1721" s="25"/>
      <c r="P1721" s="25" t="s">
        <v>27657</v>
      </c>
    </row>
    <row r="1722" spans="1:16" ht="15">
      <c r="A1722" s="25" t="s">
        <v>27658</v>
      </c>
      <c r="B1722" s="25" t="s">
        <v>27658</v>
      </c>
      <c r="C1722" s="22">
        <v>1</v>
      </c>
      <c r="D1722" s="25" t="s">
        <v>7252</v>
      </c>
      <c r="E1722" s="25"/>
      <c r="F1722" s="25" t="s">
        <v>7288</v>
      </c>
      <c r="G1722" s="25" t="s">
        <v>24057</v>
      </c>
      <c r="H1722" s="25" t="s">
        <v>9406</v>
      </c>
      <c r="I1722" s="25" t="s">
        <v>24075</v>
      </c>
      <c r="J1722" s="19">
        <v>44698</v>
      </c>
      <c r="K1722" s="19"/>
      <c r="L1722" s="54">
        <v>2132</v>
      </c>
      <c r="M1722" s="25" t="s">
        <v>7230</v>
      </c>
      <c r="N1722" s="25" t="s">
        <v>24060</v>
      </c>
      <c r="O1722" s="25"/>
      <c r="P1722" s="25" t="s">
        <v>27659</v>
      </c>
    </row>
    <row r="1723" spans="1:16" ht="15">
      <c r="A1723" s="25" t="s">
        <v>27660</v>
      </c>
      <c r="B1723" s="25" t="s">
        <v>27660</v>
      </c>
      <c r="C1723"/>
      <c r="D1723" s="25" t="s">
        <v>7252</v>
      </c>
      <c r="E1723" s="25"/>
      <c r="F1723" s="25" t="s">
        <v>7288</v>
      </c>
      <c r="G1723" s="25" t="s">
        <v>24057</v>
      </c>
      <c r="H1723" s="25" t="s">
        <v>9406</v>
      </c>
      <c r="I1723" s="25" t="s">
        <v>24075</v>
      </c>
      <c r="J1723" s="19">
        <v>44698</v>
      </c>
      <c r="K1723" s="19"/>
      <c r="L1723" s="54">
        <v>1250</v>
      </c>
      <c r="M1723" s="25" t="s">
        <v>7230</v>
      </c>
      <c r="N1723" s="25" t="s">
        <v>24060</v>
      </c>
      <c r="O1723" s="25"/>
      <c r="P1723" s="25" t="s">
        <v>27661</v>
      </c>
    </row>
    <row r="1724" spans="1:16" ht="15">
      <c r="A1724" s="25" t="s">
        <v>27662</v>
      </c>
      <c r="B1724" s="25" t="s">
        <v>27662</v>
      </c>
      <c r="C1724"/>
      <c r="D1724" s="25" t="s">
        <v>7478</v>
      </c>
      <c r="E1724" s="25"/>
      <c r="F1724" s="25" t="s">
        <v>7288</v>
      </c>
      <c r="G1724" s="25" t="s">
        <v>24057</v>
      </c>
      <c r="H1724" s="25" t="s">
        <v>8443</v>
      </c>
      <c r="I1724" s="25" t="s">
        <v>24484</v>
      </c>
      <c r="J1724" s="19">
        <v>44698</v>
      </c>
      <c r="K1724" s="19"/>
      <c r="L1724" s="54">
        <v>19367</v>
      </c>
      <c r="M1724" s="25" t="s">
        <v>7230</v>
      </c>
      <c r="N1724" s="25" t="s">
        <v>24060</v>
      </c>
      <c r="O1724" s="25"/>
      <c r="P1724" s="25" t="s">
        <v>27663</v>
      </c>
    </row>
    <row r="1725" spans="1:16" ht="15">
      <c r="A1725" s="25" t="s">
        <v>27664</v>
      </c>
      <c r="B1725" s="25" t="s">
        <v>27664</v>
      </c>
      <c r="C1725"/>
      <c r="D1725" s="25" t="s">
        <v>7261</v>
      </c>
      <c r="E1725" s="25"/>
      <c r="F1725" s="25" t="s">
        <v>7288</v>
      </c>
      <c r="G1725" s="25" t="s">
        <v>24057</v>
      </c>
      <c r="H1725" s="25" t="s">
        <v>7500</v>
      </c>
      <c r="I1725" s="25" t="s">
        <v>24301</v>
      </c>
      <c r="J1725" s="19">
        <v>44698</v>
      </c>
      <c r="K1725" s="19"/>
      <c r="L1725" s="54">
        <v>1400.95</v>
      </c>
      <c r="M1725" s="25" t="s">
        <v>7230</v>
      </c>
      <c r="N1725" s="25" t="s">
        <v>24060</v>
      </c>
      <c r="O1725" s="25"/>
      <c r="P1725" s="25" t="s">
        <v>27665</v>
      </c>
    </row>
    <row r="1726" spans="1:16" ht="15">
      <c r="A1726" s="25" t="s">
        <v>27666</v>
      </c>
      <c r="B1726" s="25" t="s">
        <v>27666</v>
      </c>
      <c r="C1726"/>
      <c r="D1726" s="25" t="s">
        <v>7261</v>
      </c>
      <c r="E1726" s="25"/>
      <c r="F1726" s="25" t="s">
        <v>7288</v>
      </c>
      <c r="G1726" s="25" t="s">
        <v>24057</v>
      </c>
      <c r="H1726" s="25" t="s">
        <v>9378</v>
      </c>
      <c r="I1726" s="25" t="s">
        <v>24082</v>
      </c>
      <c r="J1726" s="19">
        <v>44698</v>
      </c>
      <c r="K1726" s="19"/>
      <c r="L1726" s="54">
        <v>8042.52</v>
      </c>
      <c r="M1726" s="25" t="s">
        <v>7230</v>
      </c>
      <c r="N1726" s="25" t="s">
        <v>24060</v>
      </c>
      <c r="O1726" s="25"/>
      <c r="P1726" s="25" t="s">
        <v>27667</v>
      </c>
    </row>
    <row r="1727" spans="1:16" ht="15">
      <c r="A1727" s="25" t="s">
        <v>27668</v>
      </c>
      <c r="B1727" s="25" t="s">
        <v>27668</v>
      </c>
      <c r="C1727"/>
      <c r="D1727" s="25" t="s">
        <v>7261</v>
      </c>
      <c r="E1727" s="25"/>
      <c r="F1727" s="25" t="s">
        <v>7288</v>
      </c>
      <c r="G1727" s="25" t="s">
        <v>24057</v>
      </c>
      <c r="H1727" s="25" t="s">
        <v>7279</v>
      </c>
      <c r="I1727" s="25" t="s">
        <v>24082</v>
      </c>
      <c r="J1727" s="19">
        <v>44698</v>
      </c>
      <c r="K1727" s="19"/>
      <c r="L1727" s="54">
        <v>3772.97</v>
      </c>
      <c r="M1727" s="25" t="s">
        <v>7230</v>
      </c>
      <c r="N1727" s="25" t="s">
        <v>24060</v>
      </c>
      <c r="O1727" s="25"/>
      <c r="P1727" s="25" t="s">
        <v>27669</v>
      </c>
    </row>
    <row r="1728" spans="1:16" ht="15">
      <c r="A1728" s="25" t="s">
        <v>27670</v>
      </c>
      <c r="B1728" s="25" t="s">
        <v>27670</v>
      </c>
      <c r="C1728"/>
      <c r="D1728" s="25" t="s">
        <v>7261</v>
      </c>
      <c r="E1728" s="25"/>
      <c r="F1728" s="25" t="s">
        <v>7288</v>
      </c>
      <c r="G1728" s="25" t="s">
        <v>24057</v>
      </c>
      <c r="H1728" s="25" t="s">
        <v>7279</v>
      </c>
      <c r="I1728" s="25" t="s">
        <v>24082</v>
      </c>
      <c r="J1728" s="19">
        <v>44698</v>
      </c>
      <c r="K1728" s="19"/>
      <c r="L1728" s="54">
        <v>4278.28</v>
      </c>
      <c r="M1728" s="25" t="s">
        <v>7230</v>
      </c>
      <c r="N1728" s="25" t="s">
        <v>24060</v>
      </c>
      <c r="O1728" s="25"/>
      <c r="P1728" s="25" t="s">
        <v>27671</v>
      </c>
    </row>
    <row r="1729" spans="1:16" ht="15">
      <c r="A1729" s="25" t="s">
        <v>27672</v>
      </c>
      <c r="B1729" s="25" t="s">
        <v>27672</v>
      </c>
      <c r="C1729"/>
      <c r="D1729" s="25" t="s">
        <v>7261</v>
      </c>
      <c r="E1729" s="25"/>
      <c r="F1729" s="25" t="s">
        <v>7288</v>
      </c>
      <c r="G1729" s="25" t="s">
        <v>24057</v>
      </c>
      <c r="H1729" s="25" t="s">
        <v>7273</v>
      </c>
      <c r="I1729" s="25" t="s">
        <v>25315</v>
      </c>
      <c r="J1729" s="19">
        <v>44698</v>
      </c>
      <c r="K1729" s="19"/>
      <c r="L1729" s="54">
        <v>11878</v>
      </c>
      <c r="M1729" s="25" t="s">
        <v>7230</v>
      </c>
      <c r="N1729" s="25" t="s">
        <v>24060</v>
      </c>
      <c r="O1729" s="25"/>
      <c r="P1729" s="25" t="s">
        <v>27673</v>
      </c>
    </row>
    <row r="1730" spans="1:16" ht="15">
      <c r="A1730" s="25" t="s">
        <v>27674</v>
      </c>
      <c r="B1730" s="25" t="s">
        <v>27674</v>
      </c>
      <c r="C1730"/>
      <c r="D1730" s="25" t="s">
        <v>7261</v>
      </c>
      <c r="E1730" s="25"/>
      <c r="F1730" s="25" t="s">
        <v>7288</v>
      </c>
      <c r="G1730" s="25" t="s">
        <v>24057</v>
      </c>
      <c r="H1730" s="25" t="s">
        <v>7279</v>
      </c>
      <c r="I1730" s="25" t="s">
        <v>24082</v>
      </c>
      <c r="J1730" s="19">
        <v>44698</v>
      </c>
      <c r="K1730" s="19"/>
      <c r="L1730" s="54">
        <v>5345.9</v>
      </c>
      <c r="M1730" s="25" t="s">
        <v>7230</v>
      </c>
      <c r="N1730" s="25" t="s">
        <v>24060</v>
      </c>
      <c r="O1730" s="25"/>
      <c r="P1730" s="25" t="s">
        <v>27675</v>
      </c>
    </row>
    <row r="1731" spans="1:16" ht="15">
      <c r="A1731" s="25" t="s">
        <v>27676</v>
      </c>
      <c r="B1731" s="25" t="s">
        <v>27676</v>
      </c>
      <c r="C1731"/>
      <c r="D1731" s="25" t="s">
        <v>7261</v>
      </c>
      <c r="E1731" s="25"/>
      <c r="F1731" s="25" t="s">
        <v>7288</v>
      </c>
      <c r="G1731" s="25" t="s">
        <v>24057</v>
      </c>
      <c r="H1731" s="25" t="s">
        <v>7279</v>
      </c>
      <c r="I1731" s="25" t="s">
        <v>24082</v>
      </c>
      <c r="J1731" s="19">
        <v>44698</v>
      </c>
      <c r="K1731" s="19"/>
      <c r="L1731" s="54">
        <v>3805.56</v>
      </c>
      <c r="M1731" s="25" t="s">
        <v>7230</v>
      </c>
      <c r="N1731" s="25" t="s">
        <v>24060</v>
      </c>
      <c r="O1731" s="25"/>
      <c r="P1731" s="25" t="s">
        <v>27677</v>
      </c>
    </row>
    <row r="1732" spans="1:16" ht="15">
      <c r="A1732" s="25" t="s">
        <v>27678</v>
      </c>
      <c r="B1732" s="25" t="s">
        <v>27678</v>
      </c>
      <c r="C1732"/>
      <c r="D1732" s="25" t="s">
        <v>7425</v>
      </c>
      <c r="E1732" s="25"/>
      <c r="F1732" s="25" t="s">
        <v>7288</v>
      </c>
      <c r="G1732" s="25" t="s">
        <v>24057</v>
      </c>
      <c r="H1732" s="25" t="s">
        <v>13375</v>
      </c>
      <c r="I1732" s="25" t="s">
        <v>24122</v>
      </c>
      <c r="J1732" s="19">
        <v>44699</v>
      </c>
      <c r="K1732" s="19"/>
      <c r="L1732" s="54">
        <v>3023.55</v>
      </c>
      <c r="M1732" s="25" t="s">
        <v>7230</v>
      </c>
      <c r="N1732" s="25" t="s">
        <v>24060</v>
      </c>
      <c r="O1732" s="25"/>
      <c r="P1732" s="25" t="s">
        <v>27679</v>
      </c>
    </row>
    <row r="1733" spans="1:16" ht="15">
      <c r="A1733" s="25" t="s">
        <v>27680</v>
      </c>
      <c r="B1733" s="25" t="s">
        <v>27680</v>
      </c>
      <c r="C1733"/>
      <c r="D1733" s="25" t="s">
        <v>7261</v>
      </c>
      <c r="E1733" s="25"/>
      <c r="F1733" s="25" t="s">
        <v>7288</v>
      </c>
      <c r="G1733" s="25" t="s">
        <v>24057</v>
      </c>
      <c r="H1733" s="25" t="s">
        <v>7279</v>
      </c>
      <c r="I1733" s="25" t="s">
        <v>24082</v>
      </c>
      <c r="J1733" s="19">
        <v>44698</v>
      </c>
      <c r="K1733" s="19"/>
      <c r="L1733" s="54">
        <v>5030.68</v>
      </c>
      <c r="M1733" s="25" t="s">
        <v>7230</v>
      </c>
      <c r="N1733" s="25" t="s">
        <v>24060</v>
      </c>
      <c r="O1733" s="25"/>
      <c r="P1733" s="25" t="s">
        <v>27681</v>
      </c>
    </row>
    <row r="1734" spans="1:16" ht="15">
      <c r="A1734" s="25" t="s">
        <v>27682</v>
      </c>
      <c r="B1734" s="25" t="s">
        <v>27682</v>
      </c>
      <c r="C1734"/>
      <c r="D1734" s="25" t="s">
        <v>7269</v>
      </c>
      <c r="E1734" s="25"/>
      <c r="F1734" s="25" t="s">
        <v>7288</v>
      </c>
      <c r="G1734" s="25" t="s">
        <v>24057</v>
      </c>
      <c r="H1734" s="25" t="s">
        <v>8443</v>
      </c>
      <c r="I1734" s="25" t="s">
        <v>26831</v>
      </c>
      <c r="J1734" s="19">
        <v>44699</v>
      </c>
      <c r="K1734" s="19"/>
      <c r="L1734" s="54">
        <v>5726</v>
      </c>
      <c r="M1734" s="25" t="s">
        <v>7230</v>
      </c>
      <c r="N1734" s="25" t="s">
        <v>24060</v>
      </c>
      <c r="O1734" s="25"/>
      <c r="P1734" s="25" t="s">
        <v>27683</v>
      </c>
    </row>
    <row r="1735" spans="1:16" ht="15">
      <c r="A1735" s="25" t="s">
        <v>27684</v>
      </c>
      <c r="B1735" s="25" t="s">
        <v>27684</v>
      </c>
      <c r="C1735"/>
      <c r="D1735" s="25" t="s">
        <v>7252</v>
      </c>
      <c r="E1735" s="25"/>
      <c r="F1735" s="25" t="s">
        <v>7288</v>
      </c>
      <c r="G1735" s="25" t="s">
        <v>24057</v>
      </c>
      <c r="H1735" s="25" t="s">
        <v>10329</v>
      </c>
      <c r="I1735" s="25" t="s">
        <v>27685</v>
      </c>
      <c r="J1735" s="19">
        <v>44699</v>
      </c>
      <c r="K1735" s="19"/>
      <c r="L1735" s="54">
        <v>2710</v>
      </c>
      <c r="M1735" s="25" t="s">
        <v>7230</v>
      </c>
      <c r="N1735" s="25" t="s">
        <v>24060</v>
      </c>
      <c r="O1735" s="25"/>
      <c r="P1735" s="25" t="s">
        <v>27686</v>
      </c>
    </row>
    <row r="1736" spans="1:16" ht="15">
      <c r="A1736" s="25" t="s">
        <v>27687</v>
      </c>
      <c r="B1736" s="25" t="s">
        <v>27687</v>
      </c>
      <c r="C1736"/>
      <c r="D1736" s="25" t="s">
        <v>7261</v>
      </c>
      <c r="E1736" s="25"/>
      <c r="F1736" s="25" t="s">
        <v>7288</v>
      </c>
      <c r="G1736" s="25" t="s">
        <v>24057</v>
      </c>
      <c r="H1736" s="25" t="s">
        <v>8750</v>
      </c>
      <c r="I1736" s="25" t="s">
        <v>24070</v>
      </c>
      <c r="J1736" s="19">
        <v>44699</v>
      </c>
      <c r="K1736" s="19"/>
      <c r="L1736" s="54">
        <v>9460.73</v>
      </c>
      <c r="M1736" s="25" t="s">
        <v>7230</v>
      </c>
      <c r="N1736" s="25" t="s">
        <v>24060</v>
      </c>
      <c r="O1736" s="25"/>
      <c r="P1736" s="25" t="s">
        <v>27688</v>
      </c>
    </row>
    <row r="1737" spans="1:16" ht="15">
      <c r="A1737" s="25" t="s">
        <v>27689</v>
      </c>
      <c r="B1737" s="25" t="s">
        <v>27689</v>
      </c>
      <c r="C1737"/>
      <c r="D1737" s="25" t="s">
        <v>7261</v>
      </c>
      <c r="E1737" s="25"/>
      <c r="F1737" s="25" t="s">
        <v>7288</v>
      </c>
      <c r="G1737" s="25" t="s">
        <v>24057</v>
      </c>
      <c r="H1737" s="25" t="s">
        <v>7462</v>
      </c>
      <c r="I1737" s="25" t="s">
        <v>24484</v>
      </c>
      <c r="J1737" s="19">
        <v>44699</v>
      </c>
      <c r="K1737" s="19"/>
      <c r="L1737" s="54">
        <v>7809.35</v>
      </c>
      <c r="M1737" s="25" t="s">
        <v>7230</v>
      </c>
      <c r="N1737" s="25" t="s">
        <v>24060</v>
      </c>
      <c r="O1737" s="25"/>
      <c r="P1737" s="25" t="s">
        <v>27690</v>
      </c>
    </row>
    <row r="1738" spans="1:16" ht="15">
      <c r="A1738" s="25" t="s">
        <v>27691</v>
      </c>
      <c r="B1738" s="25" t="s">
        <v>27691</v>
      </c>
      <c r="C1738"/>
      <c r="D1738" s="25" t="s">
        <v>7252</v>
      </c>
      <c r="E1738" s="25"/>
      <c r="F1738" s="25" t="s">
        <v>7288</v>
      </c>
      <c r="G1738" s="25" t="s">
        <v>24057</v>
      </c>
      <c r="H1738" s="25" t="s">
        <v>8419</v>
      </c>
      <c r="I1738" s="25" t="s">
        <v>26325</v>
      </c>
      <c r="J1738" s="19">
        <v>44699</v>
      </c>
      <c r="K1738" s="19"/>
      <c r="L1738" s="54">
        <v>2225</v>
      </c>
      <c r="M1738" s="25" t="s">
        <v>7230</v>
      </c>
      <c r="N1738" s="25" t="s">
        <v>24060</v>
      </c>
      <c r="O1738" s="25"/>
      <c r="P1738" s="25" t="s">
        <v>27692</v>
      </c>
    </row>
    <row r="1739" spans="1:16" ht="15">
      <c r="A1739" s="25" t="s">
        <v>27693</v>
      </c>
      <c r="B1739" s="25" t="s">
        <v>27693</v>
      </c>
      <c r="C1739"/>
      <c r="D1739" s="25" t="s">
        <v>7252</v>
      </c>
      <c r="E1739" s="25"/>
      <c r="F1739" s="25" t="s">
        <v>7288</v>
      </c>
      <c r="G1739" s="25" t="s">
        <v>24057</v>
      </c>
      <c r="H1739" s="25" t="s">
        <v>8419</v>
      </c>
      <c r="I1739" s="25" t="s">
        <v>24571</v>
      </c>
      <c r="J1739" s="19">
        <v>44699</v>
      </c>
      <c r="K1739" s="19"/>
      <c r="L1739" s="54">
        <v>2798.87</v>
      </c>
      <c r="M1739" s="25" t="s">
        <v>7230</v>
      </c>
      <c r="N1739" s="25" t="s">
        <v>24060</v>
      </c>
      <c r="O1739" s="25"/>
      <c r="P1739" s="25" t="s">
        <v>27694</v>
      </c>
    </row>
    <row r="1740" spans="1:16" ht="15">
      <c r="A1740" s="25" t="s">
        <v>27695</v>
      </c>
      <c r="B1740" s="25" t="s">
        <v>27695</v>
      </c>
      <c r="C1740"/>
      <c r="D1740" s="25" t="s">
        <v>7261</v>
      </c>
      <c r="E1740" s="25"/>
      <c r="F1740" s="25" t="s">
        <v>7288</v>
      </c>
      <c r="G1740" s="25" t="s">
        <v>24057</v>
      </c>
      <c r="H1740" s="25" t="s">
        <v>8110</v>
      </c>
      <c r="I1740" s="25" t="s">
        <v>24075</v>
      </c>
      <c r="J1740" s="19">
        <v>44699</v>
      </c>
      <c r="K1740" s="19"/>
      <c r="L1740" s="54">
        <v>3281</v>
      </c>
      <c r="M1740" s="25" t="s">
        <v>7230</v>
      </c>
      <c r="N1740" s="25" t="s">
        <v>24060</v>
      </c>
      <c r="O1740" s="25"/>
      <c r="P1740" s="25" t="s">
        <v>27696</v>
      </c>
    </row>
    <row r="1741" spans="1:16" ht="15">
      <c r="A1741" s="25" t="s">
        <v>27697</v>
      </c>
      <c r="B1741" s="25" t="s">
        <v>27697</v>
      </c>
      <c r="C1741"/>
      <c r="D1741" s="25" t="s">
        <v>7261</v>
      </c>
      <c r="E1741" s="25"/>
      <c r="F1741" s="25" t="s">
        <v>7288</v>
      </c>
      <c r="G1741" s="25" t="s">
        <v>24057</v>
      </c>
      <c r="H1741" s="25" t="s">
        <v>8110</v>
      </c>
      <c r="I1741" s="25" t="s">
        <v>24075</v>
      </c>
      <c r="J1741" s="19">
        <v>44699</v>
      </c>
      <c r="K1741" s="19"/>
      <c r="L1741" s="54">
        <v>1956</v>
      </c>
      <c r="M1741" s="25" t="s">
        <v>7230</v>
      </c>
      <c r="N1741" s="25" t="s">
        <v>24060</v>
      </c>
      <c r="O1741" s="25"/>
      <c r="P1741" s="25" t="s">
        <v>27698</v>
      </c>
    </row>
    <row r="1742" spans="1:16" ht="15">
      <c r="A1742" s="25" t="s">
        <v>27699</v>
      </c>
      <c r="B1742" s="25" t="s">
        <v>27699</v>
      </c>
      <c r="C1742"/>
      <c r="D1742" s="25" t="s">
        <v>7261</v>
      </c>
      <c r="E1742" s="25"/>
      <c r="F1742" s="25" t="s">
        <v>7288</v>
      </c>
      <c r="G1742" s="25" t="s">
        <v>24057</v>
      </c>
      <c r="H1742" s="25" t="s">
        <v>13657</v>
      </c>
      <c r="I1742" s="25" t="s">
        <v>24082</v>
      </c>
      <c r="J1742" s="19">
        <v>44699</v>
      </c>
      <c r="K1742" s="19"/>
      <c r="L1742" s="54">
        <v>5258.64</v>
      </c>
      <c r="M1742" s="25" t="s">
        <v>7230</v>
      </c>
      <c r="N1742" s="25" t="s">
        <v>24060</v>
      </c>
      <c r="O1742" s="25"/>
      <c r="P1742" s="25" t="s">
        <v>27700</v>
      </c>
    </row>
    <row r="1743" spans="1:16" ht="15">
      <c r="A1743" s="25" t="s">
        <v>27701</v>
      </c>
      <c r="B1743" s="25" t="s">
        <v>27701</v>
      </c>
      <c r="C1743"/>
      <c r="D1743" s="25" t="s">
        <v>7261</v>
      </c>
      <c r="E1743" s="25"/>
      <c r="F1743" s="25" t="s">
        <v>7288</v>
      </c>
      <c r="G1743" s="25" t="s">
        <v>24057</v>
      </c>
      <c r="H1743" s="25" t="s">
        <v>13657</v>
      </c>
      <c r="I1743" s="25" t="s">
        <v>24082</v>
      </c>
      <c r="J1743" s="19">
        <v>44699</v>
      </c>
      <c r="K1743" s="19"/>
      <c r="L1743" s="54">
        <v>7254.76</v>
      </c>
      <c r="M1743" s="25" t="s">
        <v>7230</v>
      </c>
      <c r="N1743" s="25" t="s">
        <v>24060</v>
      </c>
      <c r="O1743" s="25"/>
      <c r="P1743" s="25"/>
    </row>
    <row r="1744" spans="1:16" ht="15">
      <c r="A1744" s="25" t="s">
        <v>27702</v>
      </c>
      <c r="B1744" s="25" t="s">
        <v>27702</v>
      </c>
      <c r="C1744"/>
      <c r="D1744" s="25" t="s">
        <v>7261</v>
      </c>
      <c r="E1744" s="25"/>
      <c r="F1744" s="25" t="s">
        <v>7288</v>
      </c>
      <c r="G1744" s="25" t="s">
        <v>24057</v>
      </c>
      <c r="H1744" s="25" t="s">
        <v>8309</v>
      </c>
      <c r="I1744" s="25" t="s">
        <v>24082</v>
      </c>
      <c r="J1744" s="19">
        <v>44699</v>
      </c>
      <c r="K1744" s="19"/>
      <c r="L1744" s="54">
        <v>3677.47</v>
      </c>
      <c r="M1744" s="25" t="s">
        <v>7230</v>
      </c>
      <c r="N1744" s="25" t="s">
        <v>24060</v>
      </c>
      <c r="O1744" s="25"/>
      <c r="P1744" s="25" t="s">
        <v>27703</v>
      </c>
    </row>
    <row r="1745" spans="1:16" ht="15">
      <c r="A1745" s="25" t="s">
        <v>27704</v>
      </c>
      <c r="B1745" s="25" t="s">
        <v>27704</v>
      </c>
      <c r="C1745"/>
      <c r="D1745" s="25" t="s">
        <v>7261</v>
      </c>
      <c r="E1745" s="25"/>
      <c r="F1745" s="25" t="s">
        <v>7288</v>
      </c>
      <c r="G1745" s="25" t="s">
        <v>24057</v>
      </c>
      <c r="H1745" s="25" t="s">
        <v>8110</v>
      </c>
      <c r="I1745" s="25" t="s">
        <v>24075</v>
      </c>
      <c r="J1745" s="19">
        <v>44699</v>
      </c>
      <c r="K1745" s="19"/>
      <c r="L1745" s="54">
        <v>3835.78</v>
      </c>
      <c r="M1745" s="25" t="s">
        <v>7230</v>
      </c>
      <c r="N1745" s="25" t="s">
        <v>24060</v>
      </c>
      <c r="O1745" s="25"/>
      <c r="P1745" s="25" t="s">
        <v>27705</v>
      </c>
    </row>
    <row r="1746" spans="1:16" ht="15">
      <c r="A1746" s="25" t="s">
        <v>27706</v>
      </c>
      <c r="B1746" s="25" t="s">
        <v>27706</v>
      </c>
      <c r="C1746"/>
      <c r="D1746" s="25" t="s">
        <v>7573</v>
      </c>
      <c r="E1746" s="25"/>
      <c r="F1746" s="25" t="s">
        <v>7288</v>
      </c>
      <c r="G1746" s="25" t="s">
        <v>24057</v>
      </c>
      <c r="H1746" s="25" t="s">
        <v>7576</v>
      </c>
      <c r="I1746" s="25" t="s">
        <v>24175</v>
      </c>
      <c r="J1746" s="19">
        <v>44699</v>
      </c>
      <c r="K1746" s="19"/>
      <c r="L1746" s="54">
        <v>15602.32</v>
      </c>
      <c r="M1746" s="25" t="s">
        <v>7230</v>
      </c>
      <c r="N1746" s="25" t="s">
        <v>24060</v>
      </c>
      <c r="O1746" s="25"/>
      <c r="P1746" s="25" t="s">
        <v>27707</v>
      </c>
    </row>
    <row r="1747" spans="1:16" ht="15">
      <c r="A1747" s="25" t="s">
        <v>27708</v>
      </c>
      <c r="B1747" s="25" t="s">
        <v>27708</v>
      </c>
      <c r="C1747"/>
      <c r="D1747" s="25" t="s">
        <v>7261</v>
      </c>
      <c r="E1747" s="25"/>
      <c r="F1747" s="25" t="s">
        <v>7288</v>
      </c>
      <c r="G1747" s="25" t="s">
        <v>24057</v>
      </c>
      <c r="H1747" s="25" t="s">
        <v>8110</v>
      </c>
      <c r="I1747" s="25" t="s">
        <v>24075</v>
      </c>
      <c r="J1747" s="19">
        <v>44699</v>
      </c>
      <c r="K1747" s="19"/>
      <c r="L1747" s="54">
        <v>2504</v>
      </c>
      <c r="M1747" s="25" t="s">
        <v>7230</v>
      </c>
      <c r="N1747" s="25" t="s">
        <v>24060</v>
      </c>
      <c r="O1747" s="25"/>
      <c r="P1747" s="25" t="s">
        <v>27709</v>
      </c>
    </row>
    <row r="1748" spans="1:16" ht="15">
      <c r="A1748" s="25" t="s">
        <v>27710</v>
      </c>
      <c r="B1748" s="25" t="s">
        <v>27710</v>
      </c>
      <c r="C1748"/>
      <c r="D1748" s="25" t="s">
        <v>7261</v>
      </c>
      <c r="E1748" s="25"/>
      <c r="F1748" s="25" t="s">
        <v>7288</v>
      </c>
      <c r="G1748" s="25" t="s">
        <v>24057</v>
      </c>
      <c r="H1748" s="25" t="s">
        <v>13657</v>
      </c>
      <c r="I1748" s="25" t="s">
        <v>24082</v>
      </c>
      <c r="J1748" s="19">
        <v>44699</v>
      </c>
      <c r="K1748" s="19"/>
      <c r="L1748" s="54">
        <v>9638.1200000000008</v>
      </c>
      <c r="M1748" s="25" t="s">
        <v>7230</v>
      </c>
      <c r="N1748" s="25" t="s">
        <v>24060</v>
      </c>
      <c r="O1748" s="25"/>
      <c r="P1748" s="25" t="s">
        <v>27711</v>
      </c>
    </row>
    <row r="1749" spans="1:16" ht="15">
      <c r="A1749" s="25" t="s">
        <v>27712</v>
      </c>
      <c r="B1749" s="25" t="s">
        <v>27712</v>
      </c>
      <c r="C1749"/>
      <c r="D1749" s="25" t="s">
        <v>7252</v>
      </c>
      <c r="E1749" s="25"/>
      <c r="F1749" s="25" t="s">
        <v>7288</v>
      </c>
      <c r="G1749" s="25" t="s">
        <v>24057</v>
      </c>
      <c r="H1749" s="25" t="s">
        <v>7256</v>
      </c>
      <c r="I1749" s="25" t="s">
        <v>24082</v>
      </c>
      <c r="J1749" s="19">
        <v>44699</v>
      </c>
      <c r="K1749" s="19"/>
      <c r="L1749" s="54">
        <v>3670.46</v>
      </c>
      <c r="M1749" s="25" t="s">
        <v>7230</v>
      </c>
      <c r="N1749" s="25" t="s">
        <v>24060</v>
      </c>
      <c r="O1749" s="25"/>
      <c r="P1749" s="25" t="s">
        <v>27713</v>
      </c>
    </row>
    <row r="1750" spans="1:16" ht="15">
      <c r="A1750" s="25" t="s">
        <v>27714</v>
      </c>
      <c r="B1750" s="25" t="s">
        <v>27714</v>
      </c>
      <c r="C1750"/>
      <c r="D1750" s="25" t="s">
        <v>7252</v>
      </c>
      <c r="E1750" s="25"/>
      <c r="F1750" s="25" t="s">
        <v>7288</v>
      </c>
      <c r="G1750" s="25" t="s">
        <v>24057</v>
      </c>
      <c r="H1750" s="25" t="s">
        <v>11006</v>
      </c>
      <c r="I1750" s="25" t="s">
        <v>24070</v>
      </c>
      <c r="J1750" s="19">
        <v>44699</v>
      </c>
      <c r="K1750" s="19"/>
      <c r="L1750" s="54">
        <v>3884.42</v>
      </c>
      <c r="M1750" s="25" t="s">
        <v>7230</v>
      </c>
      <c r="N1750" s="25" t="s">
        <v>24060</v>
      </c>
      <c r="O1750" s="25"/>
      <c r="P1750" s="25" t="s">
        <v>27715</v>
      </c>
    </row>
    <row r="1751" spans="1:16" ht="15">
      <c r="A1751" s="25" t="s">
        <v>27716</v>
      </c>
      <c r="B1751" s="25" t="s">
        <v>27716</v>
      </c>
      <c r="C1751"/>
      <c r="D1751" s="25" t="s">
        <v>7252</v>
      </c>
      <c r="E1751" s="25"/>
      <c r="F1751" s="25" t="s">
        <v>7288</v>
      </c>
      <c r="G1751" s="25" t="s">
        <v>24057</v>
      </c>
      <c r="H1751" s="25" t="s">
        <v>11006</v>
      </c>
      <c r="I1751" s="25" t="s">
        <v>24070</v>
      </c>
      <c r="J1751" s="19">
        <v>44699</v>
      </c>
      <c r="K1751" s="19"/>
      <c r="L1751" s="54">
        <v>4014.62</v>
      </c>
      <c r="M1751" s="25" t="s">
        <v>7230</v>
      </c>
      <c r="N1751" s="25" t="s">
        <v>24060</v>
      </c>
      <c r="O1751" s="25"/>
      <c r="P1751" s="25" t="s">
        <v>27717</v>
      </c>
    </row>
    <row r="1752" spans="1:16" ht="15">
      <c r="A1752" s="25" t="s">
        <v>27718</v>
      </c>
      <c r="B1752" s="25" t="s">
        <v>27718</v>
      </c>
      <c r="C1752"/>
      <c r="D1752" s="25" t="s">
        <v>7252</v>
      </c>
      <c r="E1752" s="25"/>
      <c r="F1752" s="25" t="s">
        <v>7288</v>
      </c>
      <c r="G1752" s="25" t="s">
        <v>24057</v>
      </c>
      <c r="H1752" s="25" t="s">
        <v>11006</v>
      </c>
      <c r="I1752" s="25" t="s">
        <v>24070</v>
      </c>
      <c r="J1752" s="19">
        <v>44699</v>
      </c>
      <c r="K1752" s="19"/>
      <c r="L1752" s="54">
        <v>4014.62</v>
      </c>
      <c r="M1752" s="25" t="s">
        <v>7230</v>
      </c>
      <c r="N1752" s="25" t="s">
        <v>24060</v>
      </c>
      <c r="O1752" s="25"/>
      <c r="P1752" s="25" t="s">
        <v>27719</v>
      </c>
    </row>
    <row r="1753" spans="1:16" ht="15">
      <c r="A1753" s="25" t="s">
        <v>27720</v>
      </c>
      <c r="B1753" s="25" t="s">
        <v>27720</v>
      </c>
      <c r="C1753"/>
      <c r="D1753" s="25" t="s">
        <v>7252</v>
      </c>
      <c r="E1753" s="25"/>
      <c r="F1753" s="25" t="s">
        <v>7288</v>
      </c>
      <c r="G1753" s="25" t="s">
        <v>24057</v>
      </c>
      <c r="H1753" s="25" t="s">
        <v>11006</v>
      </c>
      <c r="I1753" s="25" t="s">
        <v>24070</v>
      </c>
      <c r="J1753" s="19">
        <v>44699</v>
      </c>
      <c r="K1753" s="19"/>
      <c r="L1753" s="54">
        <v>3927.82</v>
      </c>
      <c r="M1753" s="25" t="s">
        <v>7230</v>
      </c>
      <c r="N1753" s="25" t="s">
        <v>24060</v>
      </c>
      <c r="O1753" s="25"/>
      <c r="P1753" s="25" t="s">
        <v>27721</v>
      </c>
    </row>
    <row r="1754" spans="1:16" ht="15">
      <c r="A1754" s="25" t="s">
        <v>27722</v>
      </c>
      <c r="B1754" s="25" t="s">
        <v>27722</v>
      </c>
      <c r="C1754"/>
      <c r="D1754" s="25" t="s">
        <v>12960</v>
      </c>
      <c r="E1754" s="25"/>
      <c r="F1754" s="25" t="s">
        <v>7288</v>
      </c>
      <c r="G1754" s="25" t="s">
        <v>24057</v>
      </c>
      <c r="H1754" s="25" t="s">
        <v>12833</v>
      </c>
      <c r="I1754" s="25" t="s">
        <v>24205</v>
      </c>
      <c r="J1754" s="19">
        <v>44700</v>
      </c>
      <c r="K1754" s="19"/>
      <c r="L1754" s="54">
        <v>11398.83</v>
      </c>
      <c r="M1754" s="25" t="s">
        <v>7230</v>
      </c>
      <c r="N1754" s="25" t="s">
        <v>24060</v>
      </c>
      <c r="O1754" s="25"/>
      <c r="P1754" s="25" t="s">
        <v>27723</v>
      </c>
    </row>
    <row r="1755" spans="1:16" ht="15">
      <c r="A1755" s="25" t="s">
        <v>27724</v>
      </c>
      <c r="B1755" s="25" t="s">
        <v>27724</v>
      </c>
      <c r="C1755"/>
      <c r="D1755" s="25" t="s">
        <v>7252</v>
      </c>
      <c r="E1755" s="25"/>
      <c r="F1755" s="25" t="s">
        <v>7288</v>
      </c>
      <c r="G1755" s="25" t="s">
        <v>24057</v>
      </c>
      <c r="H1755" s="25" t="s">
        <v>11006</v>
      </c>
      <c r="I1755" s="25" t="s">
        <v>24070</v>
      </c>
      <c r="J1755" s="19">
        <v>44699</v>
      </c>
      <c r="K1755" s="19"/>
      <c r="L1755" s="54">
        <v>4014.62</v>
      </c>
      <c r="M1755" s="25" t="s">
        <v>7230</v>
      </c>
      <c r="N1755" s="25" t="s">
        <v>24060</v>
      </c>
      <c r="O1755" s="25"/>
      <c r="P1755" s="25" t="s">
        <v>27725</v>
      </c>
    </row>
    <row r="1756" spans="1:16" ht="15">
      <c r="A1756" s="25" t="s">
        <v>27726</v>
      </c>
      <c r="B1756" s="25" t="s">
        <v>27726</v>
      </c>
      <c r="C1756"/>
      <c r="D1756" s="25" t="s">
        <v>7261</v>
      </c>
      <c r="E1756" s="25"/>
      <c r="F1756" s="25" t="s">
        <v>7288</v>
      </c>
      <c r="G1756" s="25" t="s">
        <v>24057</v>
      </c>
      <c r="H1756" s="25" t="s">
        <v>12723</v>
      </c>
      <c r="I1756" s="25" t="s">
        <v>24143</v>
      </c>
      <c r="J1756" s="19">
        <v>44699</v>
      </c>
      <c r="K1756" s="19"/>
      <c r="L1756" s="54">
        <v>6103.32</v>
      </c>
      <c r="M1756" s="25" t="s">
        <v>7230</v>
      </c>
      <c r="N1756" s="25" t="s">
        <v>24060</v>
      </c>
      <c r="O1756" s="25"/>
      <c r="P1756" s="25" t="s">
        <v>27727</v>
      </c>
    </row>
    <row r="1757" spans="1:16" ht="15">
      <c r="A1757" s="25" t="s">
        <v>27728</v>
      </c>
      <c r="B1757" s="25" t="s">
        <v>27728</v>
      </c>
      <c r="C1757"/>
      <c r="D1757" s="25" t="s">
        <v>7261</v>
      </c>
      <c r="E1757" s="25"/>
      <c r="F1757" s="25" t="s">
        <v>7288</v>
      </c>
      <c r="G1757" s="25" t="s">
        <v>24057</v>
      </c>
      <c r="H1757" s="25" t="s">
        <v>12723</v>
      </c>
      <c r="I1757" s="25" t="s">
        <v>24143</v>
      </c>
      <c r="J1757" s="19">
        <v>44699</v>
      </c>
      <c r="K1757" s="19"/>
      <c r="L1757" s="54">
        <v>5923.82</v>
      </c>
      <c r="M1757" s="25" t="s">
        <v>7230</v>
      </c>
      <c r="N1757" s="25" t="s">
        <v>24060</v>
      </c>
      <c r="O1757" s="25"/>
      <c r="P1757" s="25" t="s">
        <v>27729</v>
      </c>
    </row>
    <row r="1758" spans="1:16" ht="15">
      <c r="A1758" s="25" t="s">
        <v>27730</v>
      </c>
      <c r="B1758" s="25" t="s">
        <v>27730</v>
      </c>
      <c r="C1758"/>
      <c r="D1758" s="25" t="s">
        <v>7261</v>
      </c>
      <c r="E1758" s="25"/>
      <c r="F1758" s="25" t="s">
        <v>7288</v>
      </c>
      <c r="G1758" s="25" t="s">
        <v>24057</v>
      </c>
      <c r="H1758" s="25" t="s">
        <v>7576</v>
      </c>
      <c r="I1758" s="25" t="s">
        <v>24367</v>
      </c>
      <c r="J1758" s="19">
        <v>44700</v>
      </c>
      <c r="K1758" s="19"/>
      <c r="L1758" s="54">
        <v>249094</v>
      </c>
      <c r="M1758" s="25" t="s">
        <v>7230</v>
      </c>
      <c r="N1758" s="25" t="s">
        <v>24060</v>
      </c>
      <c r="O1758" s="25"/>
      <c r="P1758" s="25" t="s">
        <v>27731</v>
      </c>
    </row>
    <row r="1759" spans="1:16" ht="15">
      <c r="A1759" s="25" t="s">
        <v>27732</v>
      </c>
      <c r="B1759" s="25" t="s">
        <v>27732</v>
      </c>
      <c r="C1759"/>
      <c r="D1759" s="25" t="s">
        <v>7269</v>
      </c>
      <c r="E1759" s="25"/>
      <c r="F1759" s="25" t="s">
        <v>7288</v>
      </c>
      <c r="G1759" s="25" t="s">
        <v>24057</v>
      </c>
      <c r="H1759" s="25" t="s">
        <v>7273</v>
      </c>
      <c r="I1759" s="25" t="s">
        <v>27733</v>
      </c>
      <c r="J1759" s="19">
        <v>44700</v>
      </c>
      <c r="K1759" s="19"/>
      <c r="L1759" s="54">
        <v>29930.62</v>
      </c>
      <c r="M1759" s="25" t="s">
        <v>7230</v>
      </c>
      <c r="N1759" s="25" t="s">
        <v>24060</v>
      </c>
      <c r="O1759" s="25"/>
      <c r="P1759" s="25" t="s">
        <v>27734</v>
      </c>
    </row>
    <row r="1760" spans="1:16" ht="15">
      <c r="A1760" s="25" t="s">
        <v>27735</v>
      </c>
      <c r="B1760" s="25" t="s">
        <v>27735</v>
      </c>
      <c r="C1760"/>
      <c r="D1760" s="25" t="s">
        <v>7261</v>
      </c>
      <c r="E1760" s="25"/>
      <c r="F1760" s="25" t="s">
        <v>7288</v>
      </c>
      <c r="G1760" s="25" t="s">
        <v>24057</v>
      </c>
      <c r="H1760" s="25" t="s">
        <v>8419</v>
      </c>
      <c r="I1760" s="25" t="s">
        <v>24070</v>
      </c>
      <c r="J1760" s="19">
        <v>44700</v>
      </c>
      <c r="K1760" s="19"/>
      <c r="L1760" s="54">
        <v>1320</v>
      </c>
      <c r="M1760" s="25" t="s">
        <v>7230</v>
      </c>
      <c r="N1760" s="25" t="s">
        <v>24060</v>
      </c>
      <c r="O1760" s="25"/>
      <c r="P1760" s="25" t="s">
        <v>27736</v>
      </c>
    </row>
    <row r="1761" spans="1:16" ht="15">
      <c r="A1761" s="25" t="s">
        <v>27737</v>
      </c>
      <c r="B1761" s="25" t="s">
        <v>27737</v>
      </c>
      <c r="C1761"/>
      <c r="D1761" s="25" t="s">
        <v>7261</v>
      </c>
      <c r="E1761" s="25"/>
      <c r="F1761" s="25" t="s">
        <v>7288</v>
      </c>
      <c r="G1761" s="25" t="s">
        <v>24057</v>
      </c>
      <c r="H1761" s="25" t="s">
        <v>7419</v>
      </c>
      <c r="I1761" s="25" t="s">
        <v>24070</v>
      </c>
      <c r="J1761" s="19">
        <v>44700</v>
      </c>
      <c r="K1761" s="19"/>
      <c r="L1761" s="54">
        <v>6242.11</v>
      </c>
      <c r="M1761" s="25" t="s">
        <v>7230</v>
      </c>
      <c r="N1761" s="25" t="s">
        <v>24060</v>
      </c>
      <c r="O1761" s="25"/>
      <c r="P1761" s="25" t="s">
        <v>27738</v>
      </c>
    </row>
    <row r="1762" spans="1:16" ht="15">
      <c r="A1762" s="25" t="s">
        <v>27739</v>
      </c>
      <c r="B1762" s="25" t="s">
        <v>27739</v>
      </c>
      <c r="C1762"/>
      <c r="D1762" s="25" t="s">
        <v>7261</v>
      </c>
      <c r="E1762" s="25"/>
      <c r="F1762" s="25" t="s">
        <v>7288</v>
      </c>
      <c r="G1762" s="25" t="s">
        <v>24057</v>
      </c>
      <c r="H1762" s="25" t="s">
        <v>7419</v>
      </c>
      <c r="I1762" s="25" t="s">
        <v>24070</v>
      </c>
      <c r="J1762" s="19">
        <v>44700</v>
      </c>
      <c r="K1762" s="19"/>
      <c r="L1762" s="54">
        <v>6630.59</v>
      </c>
      <c r="M1762" s="25" t="s">
        <v>7230</v>
      </c>
      <c r="N1762" s="25" t="s">
        <v>24060</v>
      </c>
      <c r="O1762" s="25"/>
      <c r="P1762" s="25" t="s">
        <v>27740</v>
      </c>
    </row>
    <row r="1763" spans="1:16" ht="15">
      <c r="A1763" s="25" t="s">
        <v>27741</v>
      </c>
      <c r="B1763" s="25" t="s">
        <v>27741</v>
      </c>
      <c r="C1763"/>
      <c r="D1763" s="25" t="s">
        <v>7261</v>
      </c>
      <c r="E1763" s="25"/>
      <c r="F1763" s="25" t="s">
        <v>7288</v>
      </c>
      <c r="G1763" s="25" t="s">
        <v>24057</v>
      </c>
      <c r="H1763" s="25" t="s">
        <v>7284</v>
      </c>
      <c r="I1763" s="25" t="s">
        <v>24070</v>
      </c>
      <c r="J1763" s="19">
        <v>44700</v>
      </c>
      <c r="K1763" s="19"/>
      <c r="L1763" s="54">
        <v>7890.54</v>
      </c>
      <c r="M1763" s="25" t="s">
        <v>7230</v>
      </c>
      <c r="N1763" s="25" t="s">
        <v>24060</v>
      </c>
      <c r="O1763" s="25"/>
      <c r="P1763" s="25" t="s">
        <v>27742</v>
      </c>
    </row>
    <row r="1764" spans="1:16" ht="15">
      <c r="A1764" s="25" t="s">
        <v>27743</v>
      </c>
      <c r="B1764" s="25" t="s">
        <v>27743</v>
      </c>
      <c r="C1764"/>
      <c r="D1764" s="25" t="s">
        <v>7261</v>
      </c>
      <c r="E1764" s="25"/>
      <c r="F1764" s="25" t="s">
        <v>7288</v>
      </c>
      <c r="G1764" s="25" t="s">
        <v>24057</v>
      </c>
      <c r="H1764" s="25" t="s">
        <v>8591</v>
      </c>
      <c r="I1764" s="25" t="s">
        <v>24740</v>
      </c>
      <c r="J1764" s="19">
        <v>44700</v>
      </c>
      <c r="K1764" s="19"/>
      <c r="L1764" s="54">
        <v>1940</v>
      </c>
      <c r="M1764" s="25" t="s">
        <v>7230</v>
      </c>
      <c r="N1764" s="25" t="s">
        <v>24060</v>
      </c>
      <c r="O1764" s="25"/>
      <c r="P1764" s="25"/>
    </row>
    <row r="1765" spans="1:16" ht="15">
      <c r="A1765" s="25" t="s">
        <v>27744</v>
      </c>
      <c r="B1765" s="25" t="s">
        <v>27744</v>
      </c>
      <c r="C1765"/>
      <c r="D1765" s="25" t="s">
        <v>7261</v>
      </c>
      <c r="E1765" s="25"/>
      <c r="F1765" s="25" t="s">
        <v>7288</v>
      </c>
      <c r="G1765" s="25" t="s">
        <v>24057</v>
      </c>
      <c r="H1765" s="25" t="s">
        <v>7576</v>
      </c>
      <c r="I1765" s="25" t="s">
        <v>24070</v>
      </c>
      <c r="J1765" s="19">
        <v>44700</v>
      </c>
      <c r="K1765" s="19"/>
      <c r="L1765" s="54">
        <v>5200</v>
      </c>
      <c r="M1765" s="25" t="s">
        <v>7230</v>
      </c>
      <c r="N1765" s="25" t="s">
        <v>24060</v>
      </c>
      <c r="O1765" s="25"/>
      <c r="P1765" s="25"/>
    </row>
    <row r="1766" spans="1:16" ht="15">
      <c r="A1766" s="25" t="s">
        <v>27745</v>
      </c>
      <c r="B1766" s="25" t="s">
        <v>27745</v>
      </c>
      <c r="C1766"/>
      <c r="D1766" s="25" t="s">
        <v>13906</v>
      </c>
      <c r="E1766" s="25"/>
      <c r="F1766" s="25" t="s">
        <v>7288</v>
      </c>
      <c r="G1766" s="25" t="s">
        <v>24057</v>
      </c>
      <c r="H1766" s="25" t="s">
        <v>8140</v>
      </c>
      <c r="I1766" s="25" t="s">
        <v>24181</v>
      </c>
      <c r="J1766" s="19">
        <v>44700</v>
      </c>
      <c r="K1766" s="19"/>
      <c r="L1766" s="54">
        <v>1150</v>
      </c>
      <c r="M1766" s="25" t="s">
        <v>7230</v>
      </c>
      <c r="N1766" s="25" t="s">
        <v>24060</v>
      </c>
      <c r="O1766" s="25"/>
      <c r="P1766" s="25" t="s">
        <v>27746</v>
      </c>
    </row>
    <row r="1767" spans="1:16" ht="15">
      <c r="A1767" s="25" t="s">
        <v>27747</v>
      </c>
      <c r="B1767" s="25" t="s">
        <v>27747</v>
      </c>
      <c r="C1767"/>
      <c r="D1767" s="25" t="s">
        <v>13906</v>
      </c>
      <c r="E1767" s="25"/>
      <c r="F1767" s="25" t="s">
        <v>7288</v>
      </c>
      <c r="G1767" s="25" t="s">
        <v>24057</v>
      </c>
      <c r="H1767" s="25" t="s">
        <v>8140</v>
      </c>
      <c r="I1767" s="25" t="s">
        <v>24360</v>
      </c>
      <c r="J1767" s="19">
        <v>44700</v>
      </c>
      <c r="K1767" s="19"/>
      <c r="L1767" s="54">
        <v>3435.98</v>
      </c>
      <c r="M1767" s="25" t="s">
        <v>7230</v>
      </c>
      <c r="N1767" s="25" t="s">
        <v>24060</v>
      </c>
      <c r="O1767" s="25"/>
      <c r="P1767" s="25" t="s">
        <v>27748</v>
      </c>
    </row>
    <row r="1768" spans="1:16" ht="15">
      <c r="A1768" s="25" t="s">
        <v>27749</v>
      </c>
      <c r="B1768" s="25" t="s">
        <v>27749</v>
      </c>
      <c r="C1768"/>
      <c r="D1768" s="25" t="s">
        <v>7252</v>
      </c>
      <c r="E1768" s="25"/>
      <c r="F1768" s="25" t="s">
        <v>7288</v>
      </c>
      <c r="G1768" s="25" t="s">
        <v>24057</v>
      </c>
      <c r="H1768" s="25" t="s">
        <v>11639</v>
      </c>
      <c r="I1768" s="25" t="s">
        <v>24122</v>
      </c>
      <c r="J1768" s="19">
        <v>44700</v>
      </c>
      <c r="K1768" s="19"/>
      <c r="L1768" s="54">
        <v>3777.45</v>
      </c>
      <c r="M1768" s="25" t="s">
        <v>7230</v>
      </c>
      <c r="N1768" s="25" t="s">
        <v>24060</v>
      </c>
      <c r="O1768" s="25"/>
      <c r="P1768" s="25" t="s">
        <v>27750</v>
      </c>
    </row>
    <row r="1769" spans="1:16" ht="15">
      <c r="A1769" s="25" t="s">
        <v>27751</v>
      </c>
      <c r="B1769" s="25" t="s">
        <v>27751</v>
      </c>
      <c r="C1769"/>
      <c r="D1769" s="25" t="s">
        <v>7261</v>
      </c>
      <c r="E1769" s="25"/>
      <c r="F1769" s="25" t="s">
        <v>7288</v>
      </c>
      <c r="G1769" s="25" t="s">
        <v>24057</v>
      </c>
      <c r="H1769" s="25" t="s">
        <v>8591</v>
      </c>
      <c r="I1769" s="25" t="s">
        <v>25003</v>
      </c>
      <c r="J1769" s="19">
        <v>44700</v>
      </c>
      <c r="K1769" s="19"/>
      <c r="L1769" s="54">
        <v>805</v>
      </c>
      <c r="M1769" s="25" t="s">
        <v>7230</v>
      </c>
      <c r="N1769" s="25" t="s">
        <v>24060</v>
      </c>
      <c r="O1769" s="25"/>
      <c r="P1769" s="25" t="s">
        <v>27752</v>
      </c>
    </row>
    <row r="1770" spans="1:16" ht="15">
      <c r="A1770" s="25" t="s">
        <v>27753</v>
      </c>
      <c r="B1770" s="25" t="s">
        <v>27753</v>
      </c>
      <c r="C1770"/>
      <c r="D1770" s="25" t="s">
        <v>7261</v>
      </c>
      <c r="E1770" s="25"/>
      <c r="F1770" s="25" t="s">
        <v>7288</v>
      </c>
      <c r="G1770" s="25" t="s">
        <v>24057</v>
      </c>
      <c r="H1770" s="25" t="s">
        <v>7500</v>
      </c>
      <c r="I1770" s="25" t="s">
        <v>24558</v>
      </c>
      <c r="J1770" s="19">
        <v>44700</v>
      </c>
      <c r="K1770" s="19"/>
      <c r="L1770" s="54">
        <v>9440</v>
      </c>
      <c r="M1770" s="25" t="s">
        <v>7230</v>
      </c>
      <c r="N1770" s="25" t="s">
        <v>24060</v>
      </c>
      <c r="O1770" s="25"/>
      <c r="P1770" s="25" t="s">
        <v>27754</v>
      </c>
    </row>
    <row r="1771" spans="1:16" ht="15">
      <c r="A1771" s="25" t="s">
        <v>27755</v>
      </c>
      <c r="B1771" s="25" t="s">
        <v>27755</v>
      </c>
      <c r="C1771"/>
      <c r="D1771" s="25" t="s">
        <v>7261</v>
      </c>
      <c r="E1771" s="25"/>
      <c r="F1771" s="25" t="s">
        <v>7288</v>
      </c>
      <c r="G1771" s="25" t="s">
        <v>24057</v>
      </c>
      <c r="H1771" s="25" t="s">
        <v>8229</v>
      </c>
      <c r="I1771" s="25" t="s">
        <v>24070</v>
      </c>
      <c r="J1771" s="19">
        <v>44700</v>
      </c>
      <c r="K1771" s="19"/>
      <c r="L1771" s="54">
        <v>13392.04</v>
      </c>
      <c r="M1771" s="25" t="s">
        <v>7230</v>
      </c>
      <c r="N1771" s="25" t="s">
        <v>24060</v>
      </c>
      <c r="O1771" s="25"/>
      <c r="P1771" s="25" t="s">
        <v>27756</v>
      </c>
    </row>
    <row r="1772" spans="1:16" ht="15">
      <c r="A1772" s="25" t="s">
        <v>27757</v>
      </c>
      <c r="B1772" s="25" t="s">
        <v>27757</v>
      </c>
      <c r="C1772"/>
      <c r="D1772" s="25" t="s">
        <v>7261</v>
      </c>
      <c r="E1772" s="25"/>
      <c r="F1772" s="25" t="s">
        <v>7288</v>
      </c>
      <c r="G1772" s="25" t="s">
        <v>24057</v>
      </c>
      <c r="H1772" s="25" t="s">
        <v>8229</v>
      </c>
      <c r="I1772" s="25" t="s">
        <v>24070</v>
      </c>
      <c r="J1772" s="19">
        <v>44700</v>
      </c>
      <c r="K1772" s="19"/>
      <c r="L1772" s="54">
        <v>6746.87</v>
      </c>
      <c r="M1772" s="25" t="s">
        <v>7230</v>
      </c>
      <c r="N1772" s="25" t="s">
        <v>24060</v>
      </c>
      <c r="O1772" s="25"/>
      <c r="P1772" s="25" t="s">
        <v>27758</v>
      </c>
    </row>
    <row r="1773" spans="1:16" ht="15">
      <c r="A1773" s="25" t="s">
        <v>27759</v>
      </c>
      <c r="B1773" s="25" t="s">
        <v>27759</v>
      </c>
      <c r="C1773"/>
      <c r="D1773" s="25" t="s">
        <v>7269</v>
      </c>
      <c r="E1773" s="25"/>
      <c r="F1773" s="25" t="s">
        <v>7288</v>
      </c>
      <c r="G1773" s="25" t="s">
        <v>24630</v>
      </c>
      <c r="H1773" s="25" t="s">
        <v>8591</v>
      </c>
      <c r="I1773" s="25" t="s">
        <v>24631</v>
      </c>
      <c r="J1773" s="19">
        <v>44700</v>
      </c>
      <c r="K1773" s="19"/>
      <c r="L1773" s="54">
        <v>3214.69</v>
      </c>
      <c r="M1773" s="25" t="s">
        <v>7230</v>
      </c>
      <c r="N1773" s="25" t="s">
        <v>24060</v>
      </c>
      <c r="O1773" s="25"/>
      <c r="P1773" s="25" t="s">
        <v>27760</v>
      </c>
    </row>
    <row r="1774" spans="1:16" ht="15">
      <c r="A1774" s="25" t="s">
        <v>27761</v>
      </c>
      <c r="B1774" s="25" t="s">
        <v>27761</v>
      </c>
      <c r="C1774"/>
      <c r="D1774" s="25" t="s">
        <v>7365</v>
      </c>
      <c r="E1774" s="25"/>
      <c r="F1774" s="25" t="s">
        <v>7288</v>
      </c>
      <c r="G1774" s="25" t="s">
        <v>24057</v>
      </c>
      <c r="H1774" s="25" t="s">
        <v>8808</v>
      </c>
      <c r="I1774" s="25" t="s">
        <v>24891</v>
      </c>
      <c r="J1774" s="19">
        <v>44700</v>
      </c>
      <c r="K1774" s="19"/>
      <c r="L1774" s="54">
        <v>10075</v>
      </c>
      <c r="M1774" s="25" t="s">
        <v>7230</v>
      </c>
      <c r="N1774" s="25" t="s">
        <v>24060</v>
      </c>
      <c r="O1774" s="25"/>
      <c r="P1774" s="25" t="s">
        <v>27762</v>
      </c>
    </row>
    <row r="1775" spans="1:16" ht="15">
      <c r="A1775" s="25" t="s">
        <v>27763</v>
      </c>
      <c r="B1775" s="25" t="s">
        <v>27763</v>
      </c>
      <c r="C1775"/>
      <c r="D1775" s="25" t="s">
        <v>7261</v>
      </c>
      <c r="E1775" s="25"/>
      <c r="F1775" s="25" t="s">
        <v>7288</v>
      </c>
      <c r="G1775" s="25" t="s">
        <v>24057</v>
      </c>
      <c r="H1775" s="25" t="s">
        <v>7543</v>
      </c>
      <c r="I1775" s="25" t="s">
        <v>24896</v>
      </c>
      <c r="J1775" s="19">
        <v>44700</v>
      </c>
      <c r="K1775" s="19"/>
      <c r="L1775" s="54">
        <v>6334.65</v>
      </c>
      <c r="M1775" s="25" t="s">
        <v>7230</v>
      </c>
      <c r="N1775" s="25" t="s">
        <v>24060</v>
      </c>
      <c r="O1775" s="25"/>
      <c r="P1775" s="25" t="s">
        <v>27764</v>
      </c>
    </row>
    <row r="1776" spans="1:16" ht="15">
      <c r="A1776" s="25" t="s">
        <v>27765</v>
      </c>
      <c r="B1776" s="25" t="s">
        <v>27765</v>
      </c>
      <c r="C1776"/>
      <c r="D1776" s="25" t="s">
        <v>7261</v>
      </c>
      <c r="E1776" s="25"/>
      <c r="F1776" s="25" t="s">
        <v>7288</v>
      </c>
      <c r="G1776" s="25" t="s">
        <v>24057</v>
      </c>
      <c r="H1776" s="25" t="s">
        <v>10329</v>
      </c>
      <c r="I1776" s="25" t="s">
        <v>26592</v>
      </c>
      <c r="J1776" s="19">
        <v>44701</v>
      </c>
      <c r="K1776" s="19"/>
      <c r="L1776" s="54">
        <v>62868.6</v>
      </c>
      <c r="M1776" s="25" t="s">
        <v>7230</v>
      </c>
      <c r="N1776" s="25" t="s">
        <v>24060</v>
      </c>
      <c r="O1776" s="25"/>
      <c r="P1776" s="25" t="s">
        <v>27766</v>
      </c>
    </row>
    <row r="1777" spans="1:16" ht="15">
      <c r="A1777" s="25" t="s">
        <v>27767</v>
      </c>
      <c r="B1777" s="25" t="s">
        <v>27767</v>
      </c>
      <c r="C1777"/>
      <c r="D1777" s="25" t="s">
        <v>12960</v>
      </c>
      <c r="E1777" s="25"/>
      <c r="F1777" s="25" t="s">
        <v>7288</v>
      </c>
      <c r="G1777" s="25" t="s">
        <v>24057</v>
      </c>
      <c r="H1777" s="25" t="s">
        <v>12833</v>
      </c>
      <c r="I1777" s="25" t="s">
        <v>24205</v>
      </c>
      <c r="J1777" s="19">
        <v>44701</v>
      </c>
      <c r="K1777" s="19"/>
      <c r="L1777" s="54">
        <v>35904.089999999997</v>
      </c>
      <c r="M1777" s="25" t="s">
        <v>7230</v>
      </c>
      <c r="N1777" s="25" t="s">
        <v>24060</v>
      </c>
      <c r="O1777" s="25"/>
      <c r="P1777" s="25" t="s">
        <v>27768</v>
      </c>
    </row>
    <row r="1778" spans="1:16" ht="15">
      <c r="A1778" s="25" t="s">
        <v>27769</v>
      </c>
      <c r="B1778" s="25" t="s">
        <v>27769</v>
      </c>
      <c r="C1778"/>
      <c r="D1778" s="25" t="s">
        <v>7261</v>
      </c>
      <c r="E1778" s="25"/>
      <c r="F1778" s="25" t="s">
        <v>7288</v>
      </c>
      <c r="G1778" s="25" t="s">
        <v>24057</v>
      </c>
      <c r="H1778" s="25" t="s">
        <v>8419</v>
      </c>
      <c r="I1778" s="25" t="s">
        <v>24705</v>
      </c>
      <c r="J1778" s="19">
        <v>44701</v>
      </c>
      <c r="K1778" s="19"/>
      <c r="L1778" s="54">
        <v>5540.58</v>
      </c>
      <c r="M1778" s="25" t="s">
        <v>7230</v>
      </c>
      <c r="N1778" s="25" t="s">
        <v>24060</v>
      </c>
      <c r="O1778" s="25"/>
      <c r="P1778" s="25" t="s">
        <v>27770</v>
      </c>
    </row>
    <row r="1779" spans="1:16" ht="15">
      <c r="A1779" s="25" t="s">
        <v>27771</v>
      </c>
      <c r="B1779" s="25" t="s">
        <v>27771</v>
      </c>
      <c r="C1779"/>
      <c r="D1779" s="25" t="s">
        <v>7252</v>
      </c>
      <c r="E1779" s="25"/>
      <c r="F1779" s="25" t="s">
        <v>7288</v>
      </c>
      <c r="G1779" s="25" t="s">
        <v>24057</v>
      </c>
      <c r="H1779" s="25" t="s">
        <v>7576</v>
      </c>
      <c r="I1779" s="25" t="s">
        <v>24844</v>
      </c>
      <c r="J1779" s="19">
        <v>44701</v>
      </c>
      <c r="K1779" s="19"/>
      <c r="L1779" s="54">
        <v>640</v>
      </c>
      <c r="M1779" s="25" t="s">
        <v>7230</v>
      </c>
      <c r="N1779" s="25" t="s">
        <v>24060</v>
      </c>
      <c r="O1779" s="25"/>
      <c r="P1779" s="25" t="s">
        <v>27772</v>
      </c>
    </row>
    <row r="1780" spans="1:16" ht="15">
      <c r="A1780" s="25" t="s">
        <v>27773</v>
      </c>
      <c r="B1780" s="25" t="s">
        <v>27773</v>
      </c>
      <c r="C1780"/>
      <c r="D1780" s="25" t="s">
        <v>7252</v>
      </c>
      <c r="E1780" s="25"/>
      <c r="F1780" s="25" t="s">
        <v>7288</v>
      </c>
      <c r="G1780" s="25" t="s">
        <v>24057</v>
      </c>
      <c r="H1780" s="25" t="s">
        <v>10329</v>
      </c>
      <c r="I1780" s="25" t="s">
        <v>25596</v>
      </c>
      <c r="J1780" s="19">
        <v>44701</v>
      </c>
      <c r="K1780" s="19"/>
      <c r="L1780" s="54">
        <v>145728.06</v>
      </c>
      <c r="M1780" s="25" t="s">
        <v>7230</v>
      </c>
      <c r="N1780" s="25" t="s">
        <v>24060</v>
      </c>
      <c r="O1780" s="25"/>
      <c r="P1780" s="25" t="s">
        <v>27774</v>
      </c>
    </row>
    <row r="1781" spans="1:16" ht="15">
      <c r="A1781" s="25" t="s">
        <v>27775</v>
      </c>
      <c r="B1781" s="25" t="s">
        <v>27775</v>
      </c>
      <c r="C1781"/>
      <c r="D1781" s="25" t="s">
        <v>7478</v>
      </c>
      <c r="E1781" s="25"/>
      <c r="F1781" s="25" t="s">
        <v>7288</v>
      </c>
      <c r="G1781" s="25" t="s">
        <v>24057</v>
      </c>
      <c r="H1781" s="25" t="s">
        <v>8419</v>
      </c>
      <c r="I1781" s="25" t="s">
        <v>24070</v>
      </c>
      <c r="J1781" s="19">
        <v>44701</v>
      </c>
      <c r="K1781" s="19"/>
      <c r="L1781" s="54">
        <v>3790</v>
      </c>
      <c r="M1781" s="25" t="s">
        <v>7230</v>
      </c>
      <c r="N1781" s="25" t="s">
        <v>24060</v>
      </c>
      <c r="O1781" s="25"/>
      <c r="P1781" s="25" t="s">
        <v>27776</v>
      </c>
    </row>
    <row r="1782" spans="1:16" ht="15">
      <c r="A1782" s="25" t="s">
        <v>27777</v>
      </c>
      <c r="B1782" s="25" t="s">
        <v>27777</v>
      </c>
      <c r="C1782"/>
      <c r="D1782" s="25" t="s">
        <v>13962</v>
      </c>
      <c r="E1782" s="25"/>
      <c r="F1782" s="25" t="s">
        <v>7288</v>
      </c>
      <c r="G1782" s="25" t="s">
        <v>24057</v>
      </c>
      <c r="H1782" s="25" t="s">
        <v>7500</v>
      </c>
      <c r="I1782" s="25" t="s">
        <v>25596</v>
      </c>
      <c r="J1782" s="19">
        <v>44701</v>
      </c>
      <c r="K1782" s="19"/>
      <c r="L1782" s="54">
        <v>2470.4</v>
      </c>
      <c r="M1782" s="25" t="s">
        <v>7230</v>
      </c>
      <c r="N1782" s="25" t="s">
        <v>24060</v>
      </c>
      <c r="O1782" s="25"/>
      <c r="P1782" s="25"/>
    </row>
    <row r="1783" spans="1:16" ht="15">
      <c r="A1783" s="25" t="s">
        <v>27778</v>
      </c>
      <c r="B1783" s="25" t="s">
        <v>27778</v>
      </c>
      <c r="C1783"/>
      <c r="D1783" s="25" t="s">
        <v>8413</v>
      </c>
      <c r="E1783" s="25"/>
      <c r="F1783" s="25" t="s">
        <v>7288</v>
      </c>
      <c r="G1783" s="25" t="s">
        <v>24057</v>
      </c>
      <c r="H1783" s="25" t="s">
        <v>7576</v>
      </c>
      <c r="I1783" s="25" t="s">
        <v>24588</v>
      </c>
      <c r="J1783" s="19">
        <v>44701</v>
      </c>
      <c r="K1783" s="19"/>
      <c r="L1783" s="54">
        <v>1614</v>
      </c>
      <c r="M1783" s="25" t="s">
        <v>7230</v>
      </c>
      <c r="N1783" s="25" t="s">
        <v>24060</v>
      </c>
      <c r="O1783" s="25"/>
      <c r="P1783" s="25" t="s">
        <v>27779</v>
      </c>
    </row>
    <row r="1784" spans="1:16" ht="15">
      <c r="A1784" s="25" t="s">
        <v>27780</v>
      </c>
      <c r="B1784" s="25" t="s">
        <v>27780</v>
      </c>
      <c r="C1784"/>
      <c r="D1784" s="25" t="s">
        <v>7252</v>
      </c>
      <c r="E1784" s="25"/>
      <c r="F1784" s="25" t="s">
        <v>7288</v>
      </c>
      <c r="G1784" s="25" t="s">
        <v>24057</v>
      </c>
      <c r="H1784" s="25" t="s">
        <v>7576</v>
      </c>
      <c r="I1784" s="25" t="s">
        <v>25199</v>
      </c>
      <c r="J1784" s="19">
        <v>44701</v>
      </c>
      <c r="K1784" s="19"/>
      <c r="L1784" s="54">
        <v>9541</v>
      </c>
      <c r="M1784" s="25" t="s">
        <v>7230</v>
      </c>
      <c r="N1784" s="25" t="s">
        <v>24060</v>
      </c>
      <c r="O1784" s="25"/>
      <c r="P1784" s="25"/>
    </row>
    <row r="1785" spans="1:16" ht="15">
      <c r="A1785" s="25" t="s">
        <v>27781</v>
      </c>
      <c r="B1785" s="25" t="s">
        <v>27781</v>
      </c>
      <c r="C1785"/>
      <c r="D1785" s="25" t="s">
        <v>12421</v>
      </c>
      <c r="E1785" s="25"/>
      <c r="F1785" s="25" t="s">
        <v>7288</v>
      </c>
      <c r="G1785" s="25" t="s">
        <v>24057</v>
      </c>
      <c r="H1785" s="25" t="s">
        <v>11666</v>
      </c>
      <c r="I1785" s="25" t="s">
        <v>24205</v>
      </c>
      <c r="J1785" s="19">
        <v>44701</v>
      </c>
      <c r="K1785" s="19"/>
      <c r="L1785" s="54">
        <v>828.39</v>
      </c>
      <c r="M1785" s="25" t="s">
        <v>7230</v>
      </c>
      <c r="N1785" s="25" t="s">
        <v>24060</v>
      </c>
      <c r="O1785" s="25"/>
      <c r="P1785" s="25" t="s">
        <v>27782</v>
      </c>
    </row>
    <row r="1786" spans="1:16" ht="15">
      <c r="A1786" s="25" t="s">
        <v>27783</v>
      </c>
      <c r="B1786" s="25" t="s">
        <v>27783</v>
      </c>
      <c r="C1786"/>
      <c r="D1786" s="25" t="s">
        <v>7261</v>
      </c>
      <c r="E1786" s="25"/>
      <c r="F1786" s="25" t="s">
        <v>24833</v>
      </c>
      <c r="G1786" s="25" t="s">
        <v>24057</v>
      </c>
      <c r="H1786" s="25" t="s">
        <v>7576</v>
      </c>
      <c r="I1786" s="25" t="s">
        <v>24418</v>
      </c>
      <c r="J1786" s="19">
        <v>44701</v>
      </c>
      <c r="K1786" s="19"/>
      <c r="L1786" s="54">
        <v>1050</v>
      </c>
      <c r="M1786" s="25" t="s">
        <v>7230</v>
      </c>
      <c r="N1786" s="25" t="s">
        <v>24060</v>
      </c>
      <c r="O1786" s="25"/>
      <c r="P1786" s="25"/>
    </row>
    <row r="1787" spans="1:16" ht="15">
      <c r="A1787" s="25" t="s">
        <v>27784</v>
      </c>
      <c r="B1787" s="25" t="s">
        <v>27784</v>
      </c>
      <c r="C1787"/>
      <c r="D1787" s="25" t="s">
        <v>7425</v>
      </c>
      <c r="E1787" s="25"/>
      <c r="F1787" s="25" t="s">
        <v>7288</v>
      </c>
      <c r="G1787" s="25" t="s">
        <v>24630</v>
      </c>
      <c r="H1787" s="25" t="s">
        <v>8591</v>
      </c>
      <c r="I1787" s="25" t="s">
        <v>24631</v>
      </c>
      <c r="J1787" s="19">
        <v>44702</v>
      </c>
      <c r="K1787" s="19"/>
      <c r="L1787" s="54">
        <v>690</v>
      </c>
      <c r="M1787" s="25" t="s">
        <v>7230</v>
      </c>
      <c r="N1787" s="25" t="s">
        <v>24060</v>
      </c>
      <c r="O1787" s="25"/>
      <c r="P1787" s="25" t="s">
        <v>27785</v>
      </c>
    </row>
    <row r="1788" spans="1:16" ht="15">
      <c r="A1788" s="25" t="s">
        <v>27786</v>
      </c>
      <c r="B1788" s="25" t="s">
        <v>27786</v>
      </c>
      <c r="C1788"/>
      <c r="D1788" s="25" t="s">
        <v>7252</v>
      </c>
      <c r="E1788" s="25"/>
      <c r="F1788" s="25" t="s">
        <v>7288</v>
      </c>
      <c r="G1788" s="25" t="s">
        <v>24057</v>
      </c>
      <c r="H1788" s="25" t="s">
        <v>8419</v>
      </c>
      <c r="I1788" s="25" t="s">
        <v>24075</v>
      </c>
      <c r="J1788" s="19">
        <v>44702</v>
      </c>
      <c r="K1788" s="19"/>
      <c r="L1788" s="54">
        <v>2843.12</v>
      </c>
      <c r="M1788" s="25" t="s">
        <v>7230</v>
      </c>
      <c r="N1788" s="25" t="s">
        <v>24060</v>
      </c>
      <c r="O1788" s="25"/>
      <c r="P1788" s="25" t="s">
        <v>27787</v>
      </c>
    </row>
    <row r="1789" spans="1:16" ht="15">
      <c r="A1789" s="25" t="s">
        <v>27788</v>
      </c>
      <c r="B1789" s="25" t="s">
        <v>27788</v>
      </c>
      <c r="C1789"/>
      <c r="D1789" s="25" t="s">
        <v>7269</v>
      </c>
      <c r="E1789" s="25"/>
      <c r="F1789" s="25" t="s">
        <v>7288</v>
      </c>
      <c r="G1789" s="25" t="s">
        <v>24057</v>
      </c>
      <c r="H1789" s="25" t="s">
        <v>8591</v>
      </c>
      <c r="I1789" s="25" t="s">
        <v>25003</v>
      </c>
      <c r="J1789" s="19">
        <v>44703</v>
      </c>
      <c r="K1789" s="19"/>
      <c r="L1789" s="54">
        <v>670</v>
      </c>
      <c r="M1789" s="25" t="s">
        <v>7230</v>
      </c>
      <c r="N1789" s="25" t="s">
        <v>24060</v>
      </c>
      <c r="O1789" s="25"/>
      <c r="P1789" s="25" t="s">
        <v>27789</v>
      </c>
    </row>
    <row r="1790" spans="1:16" ht="15">
      <c r="A1790" s="25" t="s">
        <v>27790</v>
      </c>
      <c r="B1790" s="25" t="s">
        <v>27790</v>
      </c>
      <c r="C1790"/>
      <c r="D1790" s="25" t="s">
        <v>7261</v>
      </c>
      <c r="E1790" s="25"/>
      <c r="F1790" s="25" t="s">
        <v>7288</v>
      </c>
      <c r="G1790" s="25" t="s">
        <v>24057</v>
      </c>
      <c r="H1790" s="25" t="s">
        <v>9607</v>
      </c>
      <c r="I1790" s="25" t="s">
        <v>25836</v>
      </c>
      <c r="J1790" s="19">
        <v>44705</v>
      </c>
      <c r="K1790" s="19"/>
      <c r="L1790" s="54">
        <v>827</v>
      </c>
      <c r="M1790" s="25" t="s">
        <v>7230</v>
      </c>
      <c r="N1790" s="25" t="s">
        <v>24060</v>
      </c>
      <c r="O1790" s="25"/>
      <c r="P1790" s="25" t="s">
        <v>27791</v>
      </c>
    </row>
    <row r="1791" spans="1:16" ht="15">
      <c r="A1791" s="25" t="s">
        <v>27792</v>
      </c>
      <c r="B1791" s="25" t="s">
        <v>27792</v>
      </c>
      <c r="C1791"/>
      <c r="D1791" s="25" t="s">
        <v>7261</v>
      </c>
      <c r="E1791" s="25"/>
      <c r="F1791" s="25" t="s">
        <v>7288</v>
      </c>
      <c r="G1791" s="25" t="s">
        <v>24057</v>
      </c>
      <c r="H1791" s="25" t="s">
        <v>7279</v>
      </c>
      <c r="I1791" s="25" t="s">
        <v>24082</v>
      </c>
      <c r="J1791" s="19">
        <v>44705</v>
      </c>
      <c r="K1791" s="19"/>
      <c r="L1791" s="54">
        <v>5172.01</v>
      </c>
      <c r="M1791" s="25" t="s">
        <v>7230</v>
      </c>
      <c r="N1791" s="25" t="s">
        <v>24060</v>
      </c>
      <c r="O1791" s="25"/>
      <c r="P1791" s="25" t="s">
        <v>27793</v>
      </c>
    </row>
    <row r="1792" spans="1:16" ht="15">
      <c r="A1792" s="25" t="s">
        <v>27794</v>
      </c>
      <c r="B1792" s="25" t="s">
        <v>27794</v>
      </c>
      <c r="C1792"/>
      <c r="D1792" s="25" t="s">
        <v>7261</v>
      </c>
      <c r="E1792" s="25"/>
      <c r="F1792" s="25" t="s">
        <v>7288</v>
      </c>
      <c r="G1792" s="25" t="s">
        <v>24057</v>
      </c>
      <c r="H1792" s="25" t="s">
        <v>11163</v>
      </c>
      <c r="I1792" s="25" t="s">
        <v>24454</v>
      </c>
      <c r="J1792" s="19">
        <v>44705</v>
      </c>
      <c r="K1792" s="19"/>
      <c r="L1792" s="54">
        <v>24139.48</v>
      </c>
      <c r="M1792" s="25" t="s">
        <v>7230</v>
      </c>
      <c r="N1792" s="25" t="s">
        <v>24060</v>
      </c>
      <c r="O1792" s="25"/>
      <c r="P1792" s="25" t="s">
        <v>27795</v>
      </c>
    </row>
    <row r="1793" spans="1:16" ht="15">
      <c r="A1793" s="25" t="s">
        <v>27796</v>
      </c>
      <c r="B1793" s="25" t="s">
        <v>27796</v>
      </c>
      <c r="C1793"/>
      <c r="D1793" s="25" t="s">
        <v>8814</v>
      </c>
      <c r="E1793" s="25"/>
      <c r="F1793" s="25" t="s">
        <v>7983</v>
      </c>
      <c r="G1793" s="25" t="s">
        <v>24057</v>
      </c>
      <c r="H1793" s="25" t="s">
        <v>8443</v>
      </c>
      <c r="I1793" s="25" t="s">
        <v>24205</v>
      </c>
      <c r="J1793" s="19">
        <v>44702</v>
      </c>
      <c r="K1793" s="19"/>
      <c r="L1793" s="54">
        <v>8236.94</v>
      </c>
      <c r="M1793" s="25" t="s">
        <v>7230</v>
      </c>
      <c r="N1793" s="25" t="s">
        <v>24060</v>
      </c>
      <c r="O1793" s="25"/>
      <c r="P1793" s="25"/>
    </row>
    <row r="1794" spans="1:16" ht="15">
      <c r="A1794" s="25" t="s">
        <v>27797</v>
      </c>
      <c r="B1794" s="25" t="s">
        <v>27797</v>
      </c>
      <c r="C1794"/>
      <c r="D1794" s="25" t="s">
        <v>7261</v>
      </c>
      <c r="E1794" s="25"/>
      <c r="F1794" s="25" t="s">
        <v>7288</v>
      </c>
      <c r="G1794" s="25" t="s">
        <v>24057</v>
      </c>
      <c r="H1794" s="25" t="s">
        <v>7273</v>
      </c>
      <c r="I1794" s="25" t="s">
        <v>27798</v>
      </c>
      <c r="J1794" s="19">
        <v>44703</v>
      </c>
      <c r="K1794" s="19"/>
      <c r="L1794" s="54">
        <v>14000</v>
      </c>
      <c r="M1794" s="25" t="s">
        <v>7230</v>
      </c>
      <c r="N1794" s="25" t="s">
        <v>24060</v>
      </c>
      <c r="O1794" s="25"/>
      <c r="P1794" s="25" t="s">
        <v>27799</v>
      </c>
    </row>
    <row r="1795" spans="1:16" ht="15">
      <c r="A1795" s="25" t="s">
        <v>27800</v>
      </c>
      <c r="B1795" s="25" t="s">
        <v>27800</v>
      </c>
      <c r="C1795"/>
      <c r="D1795" s="25" t="s">
        <v>7540</v>
      </c>
      <c r="E1795" s="25"/>
      <c r="F1795" s="25" t="s">
        <v>7288</v>
      </c>
      <c r="G1795" s="25" t="s">
        <v>24057</v>
      </c>
      <c r="H1795" s="25" t="s">
        <v>8389</v>
      </c>
      <c r="I1795" s="25" t="s">
        <v>24205</v>
      </c>
      <c r="J1795" s="19">
        <v>44703</v>
      </c>
      <c r="K1795" s="19"/>
      <c r="L1795" s="54">
        <v>2060</v>
      </c>
      <c r="M1795" s="25" t="s">
        <v>7230</v>
      </c>
      <c r="N1795" s="25" t="s">
        <v>24060</v>
      </c>
      <c r="O1795" s="25"/>
      <c r="P1795" s="25" t="s">
        <v>27801</v>
      </c>
    </row>
    <row r="1796" spans="1:16" ht="15">
      <c r="A1796" s="25" t="s">
        <v>27802</v>
      </c>
      <c r="B1796" s="25" t="s">
        <v>27802</v>
      </c>
      <c r="C1796"/>
      <c r="D1796" s="25" t="s">
        <v>7261</v>
      </c>
      <c r="E1796" s="25"/>
      <c r="F1796" s="25" t="s">
        <v>7288</v>
      </c>
      <c r="G1796" s="25" t="s">
        <v>24057</v>
      </c>
      <c r="H1796" s="25" t="s">
        <v>8419</v>
      </c>
      <c r="I1796" s="25" t="s">
        <v>24075</v>
      </c>
      <c r="J1796" s="19">
        <v>44705</v>
      </c>
      <c r="K1796" s="19"/>
      <c r="L1796" s="54">
        <v>3185</v>
      </c>
      <c r="M1796" s="25" t="s">
        <v>7230</v>
      </c>
      <c r="N1796" s="25" t="s">
        <v>24060</v>
      </c>
      <c r="O1796" s="25"/>
      <c r="P1796" s="25" t="s">
        <v>27803</v>
      </c>
    </row>
    <row r="1797" spans="1:16" ht="15">
      <c r="A1797" s="25" t="s">
        <v>27804</v>
      </c>
      <c r="B1797" s="25" t="s">
        <v>27804</v>
      </c>
      <c r="C1797"/>
      <c r="D1797" s="25" t="s">
        <v>7261</v>
      </c>
      <c r="E1797" s="25"/>
      <c r="F1797" s="25" t="s">
        <v>7288</v>
      </c>
      <c r="G1797" s="25" t="s">
        <v>24057</v>
      </c>
      <c r="H1797" s="25" t="s">
        <v>9816</v>
      </c>
      <c r="I1797" s="25" t="s">
        <v>25823</v>
      </c>
      <c r="J1797" s="19">
        <v>44705</v>
      </c>
      <c r="K1797" s="19"/>
      <c r="L1797" s="54">
        <v>121490</v>
      </c>
      <c r="M1797" s="25" t="s">
        <v>7230</v>
      </c>
      <c r="N1797" s="25" t="s">
        <v>24060</v>
      </c>
      <c r="O1797" s="25"/>
      <c r="P1797" s="25" t="s">
        <v>27805</v>
      </c>
    </row>
    <row r="1798" spans="1:16" ht="15">
      <c r="A1798" s="25" t="s">
        <v>27806</v>
      </c>
      <c r="B1798" s="25" t="s">
        <v>27806</v>
      </c>
      <c r="C1798"/>
      <c r="D1798" s="25" t="s">
        <v>7261</v>
      </c>
      <c r="E1798" s="25"/>
      <c r="F1798" s="25" t="s">
        <v>7288</v>
      </c>
      <c r="G1798" s="25" t="s">
        <v>24057</v>
      </c>
      <c r="H1798" s="25" t="s">
        <v>8389</v>
      </c>
      <c r="I1798" s="25" t="s">
        <v>24454</v>
      </c>
      <c r="J1798" s="19">
        <v>44705</v>
      </c>
      <c r="K1798" s="19"/>
      <c r="L1798" s="54">
        <v>2918.5</v>
      </c>
      <c r="M1798" s="25" t="s">
        <v>7230</v>
      </c>
      <c r="N1798" s="25" t="s">
        <v>24060</v>
      </c>
      <c r="O1798" s="25"/>
      <c r="P1798" s="25" t="s">
        <v>27807</v>
      </c>
    </row>
    <row r="1799" spans="1:16" ht="15">
      <c r="A1799" s="25" t="s">
        <v>27808</v>
      </c>
      <c r="B1799" s="25" t="s">
        <v>27808</v>
      </c>
      <c r="C1799"/>
      <c r="D1799" s="25" t="s">
        <v>7261</v>
      </c>
      <c r="E1799" s="25"/>
      <c r="F1799" s="25" t="s">
        <v>7288</v>
      </c>
      <c r="G1799" s="25" t="s">
        <v>24057</v>
      </c>
      <c r="H1799" s="25" t="s">
        <v>8188</v>
      </c>
      <c r="I1799" s="25" t="s">
        <v>24275</v>
      </c>
      <c r="J1799" s="19">
        <v>44705</v>
      </c>
      <c r="K1799" s="19"/>
      <c r="L1799" s="54">
        <v>4591.63</v>
      </c>
      <c r="M1799" s="25" t="s">
        <v>7230</v>
      </c>
      <c r="N1799" s="25" t="s">
        <v>24060</v>
      </c>
      <c r="O1799" s="25"/>
      <c r="P1799" s="25" t="s">
        <v>27809</v>
      </c>
    </row>
    <row r="1800" spans="1:16" ht="15">
      <c r="A1800" s="25" t="s">
        <v>27810</v>
      </c>
      <c r="B1800" s="25" t="s">
        <v>27810</v>
      </c>
      <c r="C1800"/>
      <c r="D1800" s="25" t="s">
        <v>7261</v>
      </c>
      <c r="E1800" s="25"/>
      <c r="F1800" s="25" t="s">
        <v>7288</v>
      </c>
      <c r="G1800" s="25" t="s">
        <v>24057</v>
      </c>
      <c r="H1800" s="25" t="s">
        <v>8419</v>
      </c>
      <c r="I1800" s="25" t="s">
        <v>24070</v>
      </c>
      <c r="J1800" s="19">
        <v>44705</v>
      </c>
      <c r="K1800" s="19"/>
      <c r="L1800" s="54">
        <v>8091.77</v>
      </c>
      <c r="M1800" s="25" t="s">
        <v>7230</v>
      </c>
      <c r="N1800" s="25" t="s">
        <v>24060</v>
      </c>
      <c r="O1800" s="25"/>
      <c r="P1800" s="25" t="s">
        <v>27811</v>
      </c>
    </row>
    <row r="1801" spans="1:16" ht="15">
      <c r="A1801" s="25" t="s">
        <v>27812</v>
      </c>
      <c r="B1801" s="25" t="s">
        <v>27812</v>
      </c>
      <c r="C1801"/>
      <c r="D1801" s="25" t="s">
        <v>7252</v>
      </c>
      <c r="E1801" s="25"/>
      <c r="F1801" s="25" t="s">
        <v>7288</v>
      </c>
      <c r="G1801" s="25" t="s">
        <v>24057</v>
      </c>
      <c r="H1801" s="25" t="s">
        <v>13912</v>
      </c>
      <c r="I1801" s="25" t="s">
        <v>24224</v>
      </c>
      <c r="J1801" s="19">
        <v>44705</v>
      </c>
      <c r="K1801" s="19"/>
      <c r="L1801" s="54">
        <v>5709.43</v>
      </c>
      <c r="M1801" s="25" t="s">
        <v>7230</v>
      </c>
      <c r="N1801" s="25" t="s">
        <v>24060</v>
      </c>
      <c r="O1801" s="25"/>
      <c r="P1801" s="25" t="s">
        <v>27813</v>
      </c>
    </row>
    <row r="1802" spans="1:16" ht="15">
      <c r="A1802" s="25" t="s">
        <v>27814</v>
      </c>
      <c r="B1802" s="25" t="s">
        <v>27814</v>
      </c>
      <c r="C1802"/>
      <c r="D1802" s="25" t="s">
        <v>7478</v>
      </c>
      <c r="E1802" s="25"/>
      <c r="F1802" s="25" t="s">
        <v>7288</v>
      </c>
      <c r="G1802" s="25" t="s">
        <v>24057</v>
      </c>
      <c r="H1802" s="25" t="s">
        <v>7500</v>
      </c>
      <c r="I1802" s="25" t="s">
        <v>24301</v>
      </c>
      <c r="J1802" s="19">
        <v>44705</v>
      </c>
      <c r="K1802" s="19"/>
      <c r="L1802" s="54">
        <v>10654.14</v>
      </c>
      <c r="M1802" s="25" t="s">
        <v>7230</v>
      </c>
      <c r="N1802" s="25" t="s">
        <v>24060</v>
      </c>
      <c r="O1802" s="25"/>
      <c r="P1802" s="25" t="s">
        <v>27815</v>
      </c>
    </row>
    <row r="1803" spans="1:16" ht="15">
      <c r="A1803" s="25" t="s">
        <v>27816</v>
      </c>
      <c r="B1803" s="25" t="s">
        <v>27816</v>
      </c>
      <c r="C1803"/>
      <c r="D1803" s="25" t="s">
        <v>8607</v>
      </c>
      <c r="E1803" s="25"/>
      <c r="F1803" s="25" t="s">
        <v>11313</v>
      </c>
      <c r="G1803" s="25" t="s">
        <v>24057</v>
      </c>
      <c r="H1803" s="25" t="s">
        <v>7576</v>
      </c>
      <c r="I1803" s="25" t="s">
        <v>24181</v>
      </c>
      <c r="J1803" s="19">
        <v>44706</v>
      </c>
      <c r="K1803" s="19"/>
      <c r="L1803" s="54">
        <v>41881.58</v>
      </c>
      <c r="M1803" s="25" t="s">
        <v>7230</v>
      </c>
      <c r="N1803" s="25" t="s">
        <v>24060</v>
      </c>
      <c r="O1803" s="25"/>
      <c r="P1803" s="25"/>
    </row>
    <row r="1804" spans="1:16" ht="15">
      <c r="A1804" s="25" t="s">
        <v>27817</v>
      </c>
      <c r="B1804" s="25" t="s">
        <v>27817</v>
      </c>
      <c r="C1804"/>
      <c r="D1804" s="25" t="s">
        <v>7478</v>
      </c>
      <c r="E1804" s="25"/>
      <c r="F1804" s="25" t="s">
        <v>7288</v>
      </c>
      <c r="G1804" s="25" t="s">
        <v>24057</v>
      </c>
      <c r="H1804" s="25" t="s">
        <v>7500</v>
      </c>
      <c r="I1804" s="25" t="s">
        <v>24181</v>
      </c>
      <c r="J1804" s="19">
        <v>44705</v>
      </c>
      <c r="K1804" s="19"/>
      <c r="L1804" s="54">
        <v>1011.49</v>
      </c>
      <c r="M1804" s="25" t="s">
        <v>7230</v>
      </c>
      <c r="N1804" s="25" t="s">
        <v>24060</v>
      </c>
      <c r="O1804" s="25"/>
      <c r="P1804" s="25" t="s">
        <v>27818</v>
      </c>
    </row>
    <row r="1805" spans="1:16" ht="15">
      <c r="A1805" s="25" t="s">
        <v>27819</v>
      </c>
      <c r="B1805" s="25" t="s">
        <v>27819</v>
      </c>
      <c r="C1805"/>
      <c r="D1805" s="25" t="s">
        <v>7261</v>
      </c>
      <c r="E1805" s="25"/>
      <c r="F1805" s="25" t="s">
        <v>7288</v>
      </c>
      <c r="G1805" s="25" t="s">
        <v>24057</v>
      </c>
      <c r="H1805" s="25" t="s">
        <v>7293</v>
      </c>
      <c r="I1805" s="25" t="s">
        <v>24063</v>
      </c>
      <c r="J1805" s="19">
        <v>44705</v>
      </c>
      <c r="K1805" s="19"/>
      <c r="L1805" s="54">
        <v>6124.62</v>
      </c>
      <c r="M1805" s="25" t="s">
        <v>7230</v>
      </c>
      <c r="N1805" s="25" t="s">
        <v>24060</v>
      </c>
      <c r="O1805" s="25"/>
      <c r="P1805" s="25" t="s">
        <v>27820</v>
      </c>
    </row>
    <row r="1806" spans="1:16" ht="15">
      <c r="A1806" s="25" t="s">
        <v>27821</v>
      </c>
      <c r="B1806" s="25" t="s">
        <v>27821</v>
      </c>
      <c r="C1806"/>
      <c r="D1806" s="25" t="s">
        <v>7478</v>
      </c>
      <c r="E1806" s="25"/>
      <c r="F1806" s="25" t="s">
        <v>7288</v>
      </c>
      <c r="G1806" s="25" t="s">
        <v>24057</v>
      </c>
      <c r="H1806" s="25" t="s">
        <v>7500</v>
      </c>
      <c r="I1806" s="25" t="s">
        <v>24181</v>
      </c>
      <c r="J1806" s="19">
        <v>44706</v>
      </c>
      <c r="K1806" s="19"/>
      <c r="L1806" s="54">
        <v>676.5</v>
      </c>
      <c r="M1806" s="25" t="s">
        <v>7230</v>
      </c>
      <c r="N1806" s="25" t="s">
        <v>24060</v>
      </c>
      <c r="O1806" s="25"/>
      <c r="P1806" s="25" t="s">
        <v>27822</v>
      </c>
    </row>
    <row r="1807" spans="1:16" ht="15">
      <c r="A1807" s="25" t="s">
        <v>27823</v>
      </c>
      <c r="B1807" s="25" t="s">
        <v>27823</v>
      </c>
      <c r="C1807"/>
      <c r="D1807" s="25" t="s">
        <v>7261</v>
      </c>
      <c r="E1807" s="25"/>
      <c r="F1807" s="25" t="s">
        <v>7288</v>
      </c>
      <c r="G1807" s="25" t="s">
        <v>24057</v>
      </c>
      <c r="H1807" s="25" t="s">
        <v>8419</v>
      </c>
      <c r="I1807" s="25" t="s">
        <v>27798</v>
      </c>
      <c r="J1807" s="19">
        <v>44706</v>
      </c>
      <c r="K1807" s="19"/>
      <c r="L1807" s="54">
        <v>2500</v>
      </c>
      <c r="M1807" s="25" t="s">
        <v>7230</v>
      </c>
      <c r="N1807" s="25" t="s">
        <v>24060</v>
      </c>
      <c r="O1807" s="25"/>
      <c r="P1807" s="25" t="s">
        <v>27824</v>
      </c>
    </row>
    <row r="1808" spans="1:16" ht="15">
      <c r="A1808" s="25" t="s">
        <v>27825</v>
      </c>
      <c r="B1808" s="25" t="s">
        <v>27825</v>
      </c>
      <c r="C1808"/>
      <c r="D1808" s="25" t="s">
        <v>7269</v>
      </c>
      <c r="E1808" s="25"/>
      <c r="F1808" s="25" t="s">
        <v>7288</v>
      </c>
      <c r="G1808" s="25" t="s">
        <v>24057</v>
      </c>
      <c r="H1808" s="25" t="s">
        <v>7500</v>
      </c>
      <c r="I1808" s="25" t="s">
        <v>24181</v>
      </c>
      <c r="J1808" s="19">
        <v>44706</v>
      </c>
      <c r="K1808" s="19"/>
      <c r="L1808" s="54">
        <v>2348.36</v>
      </c>
      <c r="M1808" s="25" t="s">
        <v>7230</v>
      </c>
      <c r="N1808" s="25" t="s">
        <v>24060</v>
      </c>
      <c r="O1808" s="25"/>
      <c r="P1808" s="25" t="s">
        <v>27826</v>
      </c>
    </row>
    <row r="1809" spans="1:16" ht="15">
      <c r="A1809" s="25" t="s">
        <v>27827</v>
      </c>
      <c r="B1809" s="25" t="s">
        <v>27827</v>
      </c>
      <c r="C1809"/>
      <c r="D1809" s="25" t="s">
        <v>7261</v>
      </c>
      <c r="E1809" s="25"/>
      <c r="F1809" s="25" t="s">
        <v>24833</v>
      </c>
      <c r="G1809" s="25" t="s">
        <v>24057</v>
      </c>
      <c r="H1809" s="25" t="s">
        <v>9816</v>
      </c>
      <c r="I1809" s="25" t="s">
        <v>27468</v>
      </c>
      <c r="J1809" s="19">
        <v>44706</v>
      </c>
      <c r="K1809" s="19"/>
      <c r="L1809" s="54">
        <v>1073.5</v>
      </c>
      <c r="M1809" s="25" t="s">
        <v>7230</v>
      </c>
      <c r="N1809" s="25" t="s">
        <v>24060</v>
      </c>
      <c r="O1809" s="25"/>
      <c r="P1809" s="25"/>
    </row>
    <row r="1810" spans="1:16" ht="15">
      <c r="A1810" s="25" t="s">
        <v>27828</v>
      </c>
      <c r="B1810" s="25" t="s">
        <v>27828</v>
      </c>
      <c r="C1810"/>
      <c r="D1810" s="25" t="s">
        <v>7261</v>
      </c>
      <c r="E1810" s="25"/>
      <c r="F1810" s="25" t="s">
        <v>7288</v>
      </c>
      <c r="G1810" s="25" t="s">
        <v>24057</v>
      </c>
      <c r="H1810" s="25" t="s">
        <v>7386</v>
      </c>
      <c r="I1810" s="25" t="s">
        <v>24082</v>
      </c>
      <c r="J1810" s="19">
        <v>44707</v>
      </c>
      <c r="K1810" s="19"/>
      <c r="L1810" s="54">
        <v>2916.92</v>
      </c>
      <c r="M1810" s="25" t="s">
        <v>7230</v>
      </c>
      <c r="N1810" s="25" t="s">
        <v>24060</v>
      </c>
      <c r="O1810" s="25"/>
      <c r="P1810" s="25" t="s">
        <v>27829</v>
      </c>
    </row>
    <row r="1811" spans="1:16" ht="15">
      <c r="A1811" s="25" t="s">
        <v>27830</v>
      </c>
      <c r="B1811" s="25" t="s">
        <v>27830</v>
      </c>
      <c r="C1811"/>
      <c r="D1811" s="25" t="s">
        <v>7620</v>
      </c>
      <c r="E1811" s="25"/>
      <c r="F1811" s="25" t="s">
        <v>7288</v>
      </c>
      <c r="G1811" s="25" t="s">
        <v>24057</v>
      </c>
      <c r="H1811" s="25" t="s">
        <v>7500</v>
      </c>
      <c r="I1811" s="25" t="s">
        <v>24205</v>
      </c>
      <c r="J1811" s="19">
        <v>44706</v>
      </c>
      <c r="K1811" s="19"/>
      <c r="L1811" s="54">
        <v>2002</v>
      </c>
      <c r="M1811" s="25" t="s">
        <v>7230</v>
      </c>
      <c r="N1811" s="25" t="s">
        <v>24060</v>
      </c>
      <c r="O1811" s="25"/>
      <c r="P1811" s="25" t="s">
        <v>27831</v>
      </c>
    </row>
    <row r="1812" spans="1:16" ht="15">
      <c r="A1812" s="25" t="s">
        <v>27832</v>
      </c>
      <c r="B1812" s="25" t="s">
        <v>27832</v>
      </c>
      <c r="C1812"/>
      <c r="D1812" s="25" t="s">
        <v>7261</v>
      </c>
      <c r="E1812" s="25"/>
      <c r="F1812" s="25" t="s">
        <v>7288</v>
      </c>
      <c r="G1812" s="25" t="s">
        <v>24057</v>
      </c>
      <c r="H1812" s="25" t="s">
        <v>7273</v>
      </c>
      <c r="I1812" s="25" t="s">
        <v>24484</v>
      </c>
      <c r="J1812" s="19">
        <v>44706</v>
      </c>
      <c r="K1812" s="19"/>
      <c r="L1812" s="54">
        <v>91142.86</v>
      </c>
      <c r="M1812" s="25" t="s">
        <v>7230</v>
      </c>
      <c r="N1812" s="25" t="s">
        <v>24060</v>
      </c>
      <c r="O1812" s="25"/>
      <c r="P1812" s="25" t="s">
        <v>27833</v>
      </c>
    </row>
    <row r="1813" spans="1:16" ht="15">
      <c r="A1813" s="25" t="s">
        <v>27834</v>
      </c>
      <c r="B1813" s="25" t="s">
        <v>27834</v>
      </c>
      <c r="C1813"/>
      <c r="D1813" s="25" t="s">
        <v>7261</v>
      </c>
      <c r="E1813" s="25"/>
      <c r="F1813" s="25" t="s">
        <v>7288</v>
      </c>
      <c r="G1813" s="25" t="s">
        <v>24057</v>
      </c>
      <c r="H1813" s="25" t="s">
        <v>8200</v>
      </c>
      <c r="I1813" s="25" t="s">
        <v>24075</v>
      </c>
      <c r="J1813" s="19">
        <v>44707</v>
      </c>
      <c r="K1813" s="19"/>
      <c r="L1813" s="54">
        <v>1250</v>
      </c>
      <c r="M1813" s="25" t="s">
        <v>7230</v>
      </c>
      <c r="N1813" s="25" t="s">
        <v>24060</v>
      </c>
      <c r="O1813" s="25"/>
      <c r="P1813" s="25" t="s">
        <v>27835</v>
      </c>
    </row>
    <row r="1814" spans="1:16" ht="15">
      <c r="A1814" s="25" t="s">
        <v>27836</v>
      </c>
      <c r="B1814" s="25" t="s">
        <v>27836</v>
      </c>
      <c r="C1814"/>
      <c r="D1814" s="25" t="s">
        <v>11120</v>
      </c>
      <c r="E1814" s="25"/>
      <c r="F1814" s="25" t="s">
        <v>7288</v>
      </c>
      <c r="G1814" s="25" t="s">
        <v>24057</v>
      </c>
      <c r="H1814" s="25" t="s">
        <v>7442</v>
      </c>
      <c r="I1814" s="25" t="s">
        <v>27837</v>
      </c>
      <c r="J1814" s="19">
        <v>44707</v>
      </c>
      <c r="K1814" s="19"/>
      <c r="L1814" s="54">
        <v>16713</v>
      </c>
      <c r="M1814" s="25" t="s">
        <v>7230</v>
      </c>
      <c r="N1814" s="25" t="s">
        <v>24060</v>
      </c>
      <c r="O1814" s="25"/>
      <c r="P1814" s="25"/>
    </row>
    <row r="1815" spans="1:16" ht="15">
      <c r="A1815" s="25" t="s">
        <v>27838</v>
      </c>
      <c r="B1815" s="25" t="s">
        <v>27838</v>
      </c>
      <c r="C1815"/>
      <c r="D1815" s="25" t="s">
        <v>7261</v>
      </c>
      <c r="E1815" s="25"/>
      <c r="F1815" s="25" t="s">
        <v>7288</v>
      </c>
      <c r="G1815" s="25" t="s">
        <v>24057</v>
      </c>
      <c r="H1815" s="25" t="s">
        <v>8200</v>
      </c>
      <c r="I1815" s="25" t="s">
        <v>24075</v>
      </c>
      <c r="J1815" s="19">
        <v>44707</v>
      </c>
      <c r="K1815" s="19"/>
      <c r="L1815" s="54">
        <v>1250</v>
      </c>
      <c r="M1815" s="25" t="s">
        <v>7230</v>
      </c>
      <c r="N1815" s="25" t="s">
        <v>24060</v>
      </c>
      <c r="O1815" s="25"/>
      <c r="P1815" s="25" t="s">
        <v>27839</v>
      </c>
    </row>
    <row r="1816" spans="1:16" ht="15">
      <c r="A1816" s="25" t="s">
        <v>27840</v>
      </c>
      <c r="B1816" s="25" t="s">
        <v>27840</v>
      </c>
      <c r="C1816"/>
      <c r="D1816" s="25" t="s">
        <v>7261</v>
      </c>
      <c r="E1816" s="25"/>
      <c r="F1816" s="25" t="s">
        <v>7288</v>
      </c>
      <c r="G1816" s="25" t="s">
        <v>24057</v>
      </c>
      <c r="H1816" s="25" t="s">
        <v>9816</v>
      </c>
      <c r="I1816" s="25" t="s">
        <v>27841</v>
      </c>
      <c r="J1816" s="19">
        <v>44707</v>
      </c>
      <c r="K1816" s="19"/>
      <c r="L1816" s="54">
        <v>680</v>
      </c>
      <c r="M1816" s="25" t="s">
        <v>7230</v>
      </c>
      <c r="N1816" s="25" t="s">
        <v>24060</v>
      </c>
      <c r="O1816" s="25"/>
      <c r="P1816" s="25" t="s">
        <v>27842</v>
      </c>
    </row>
    <row r="1817" spans="1:16" ht="15">
      <c r="A1817" s="25" t="s">
        <v>27843</v>
      </c>
      <c r="B1817" s="25" t="s">
        <v>27843</v>
      </c>
      <c r="C1817"/>
      <c r="D1817" s="25" t="s">
        <v>8607</v>
      </c>
      <c r="E1817" s="25"/>
      <c r="F1817" s="25" t="s">
        <v>7288</v>
      </c>
      <c r="G1817" s="25" t="s">
        <v>24057</v>
      </c>
      <c r="H1817" s="25" t="s">
        <v>8419</v>
      </c>
      <c r="I1817" s="25" t="s">
        <v>24070</v>
      </c>
      <c r="J1817" s="19">
        <v>44707</v>
      </c>
      <c r="K1817" s="19"/>
      <c r="L1817" s="54">
        <v>1584</v>
      </c>
      <c r="M1817" s="25" t="s">
        <v>7230</v>
      </c>
      <c r="N1817" s="25" t="s">
        <v>24060</v>
      </c>
      <c r="O1817" s="25"/>
      <c r="P1817" s="25" t="s">
        <v>27844</v>
      </c>
    </row>
    <row r="1818" spans="1:16" ht="15">
      <c r="A1818" s="25" t="s">
        <v>27845</v>
      </c>
      <c r="B1818" s="25" t="s">
        <v>27845</v>
      </c>
      <c r="C1818"/>
      <c r="D1818" s="25" t="s">
        <v>7261</v>
      </c>
      <c r="E1818" s="25"/>
      <c r="F1818" s="25" t="s">
        <v>7288</v>
      </c>
      <c r="G1818" s="25" t="s">
        <v>24057</v>
      </c>
      <c r="H1818" s="25" t="s">
        <v>8419</v>
      </c>
      <c r="I1818" s="25" t="s">
        <v>24070</v>
      </c>
      <c r="J1818" s="19">
        <v>44707</v>
      </c>
      <c r="K1818" s="19"/>
      <c r="L1818" s="54">
        <v>9129.6200000000008</v>
      </c>
      <c r="M1818" s="25" t="s">
        <v>7230</v>
      </c>
      <c r="N1818" s="25" t="s">
        <v>24060</v>
      </c>
      <c r="O1818" s="25"/>
      <c r="P1818" s="25" t="s">
        <v>27846</v>
      </c>
    </row>
    <row r="1819" spans="1:16" ht="15">
      <c r="A1819" s="25" t="s">
        <v>27847</v>
      </c>
      <c r="B1819" s="25" t="s">
        <v>27847</v>
      </c>
      <c r="C1819"/>
      <c r="D1819" s="25" t="s">
        <v>11370</v>
      </c>
      <c r="E1819" s="25"/>
      <c r="F1819" s="25" t="s">
        <v>7288</v>
      </c>
      <c r="G1819" s="25" t="s">
        <v>24057</v>
      </c>
      <c r="H1819" s="25" t="s">
        <v>8419</v>
      </c>
      <c r="I1819" s="25" t="s">
        <v>24205</v>
      </c>
      <c r="J1819" s="19">
        <v>44707</v>
      </c>
      <c r="K1819" s="19"/>
      <c r="L1819" s="54">
        <v>8924</v>
      </c>
      <c r="M1819" s="25" t="s">
        <v>7230</v>
      </c>
      <c r="N1819" s="25" t="s">
        <v>24060</v>
      </c>
      <c r="O1819" s="25"/>
      <c r="P1819" s="25" t="s">
        <v>27848</v>
      </c>
    </row>
    <row r="1820" spans="1:16" ht="15">
      <c r="A1820" s="25" t="s">
        <v>27849</v>
      </c>
      <c r="B1820" s="25" t="s">
        <v>27849</v>
      </c>
      <c r="C1820"/>
      <c r="D1820" s="25" t="s">
        <v>7261</v>
      </c>
      <c r="E1820" s="25"/>
      <c r="F1820" s="25" t="s">
        <v>7288</v>
      </c>
      <c r="G1820" s="25" t="s">
        <v>24057</v>
      </c>
      <c r="H1820" s="25" t="s">
        <v>7419</v>
      </c>
      <c r="I1820" s="25" t="s">
        <v>24070</v>
      </c>
      <c r="J1820" s="19">
        <v>44707</v>
      </c>
      <c r="K1820" s="19"/>
      <c r="L1820" s="54">
        <v>8869.27</v>
      </c>
      <c r="M1820" s="25" t="s">
        <v>7230</v>
      </c>
      <c r="N1820" s="25" t="s">
        <v>24060</v>
      </c>
      <c r="O1820" s="25"/>
      <c r="P1820" s="25" t="s">
        <v>27850</v>
      </c>
    </row>
    <row r="1821" spans="1:16" ht="15">
      <c r="A1821" s="25" t="s">
        <v>27851</v>
      </c>
      <c r="B1821" s="25" t="s">
        <v>27851</v>
      </c>
      <c r="C1821"/>
      <c r="D1821" s="25" t="s">
        <v>7261</v>
      </c>
      <c r="E1821" s="25"/>
      <c r="F1821" s="25" t="s">
        <v>7288</v>
      </c>
      <c r="G1821" s="25" t="s">
        <v>24057</v>
      </c>
      <c r="H1821" s="25" t="s">
        <v>8419</v>
      </c>
      <c r="I1821" s="25" t="s">
        <v>27852</v>
      </c>
      <c r="J1821" s="19">
        <v>44707</v>
      </c>
      <c r="K1821" s="19"/>
      <c r="L1821" s="54">
        <v>1650</v>
      </c>
      <c r="M1821" s="25" t="s">
        <v>7230</v>
      </c>
      <c r="N1821" s="25" t="s">
        <v>24060</v>
      </c>
      <c r="O1821" s="25"/>
      <c r="P1821" s="25" t="s">
        <v>27853</v>
      </c>
    </row>
    <row r="1822" spans="1:16" ht="15">
      <c r="A1822" s="25" t="s">
        <v>27854</v>
      </c>
      <c r="B1822" s="25" t="s">
        <v>27854</v>
      </c>
      <c r="C1822"/>
      <c r="D1822" s="25" t="s">
        <v>10104</v>
      </c>
      <c r="E1822" s="25"/>
      <c r="F1822" s="25" t="s">
        <v>7288</v>
      </c>
      <c r="G1822" s="25" t="s">
        <v>24057</v>
      </c>
      <c r="H1822" s="25" t="s">
        <v>10105</v>
      </c>
      <c r="I1822" s="25" t="s">
        <v>24122</v>
      </c>
      <c r="J1822" s="19">
        <v>44707</v>
      </c>
      <c r="K1822" s="19"/>
      <c r="L1822" s="54">
        <v>671.19</v>
      </c>
      <c r="M1822" s="25" t="s">
        <v>7230</v>
      </c>
      <c r="N1822" s="25" t="s">
        <v>24060</v>
      </c>
      <c r="O1822" s="25"/>
      <c r="P1822" s="25" t="s">
        <v>27855</v>
      </c>
    </row>
    <row r="1823" spans="1:16" ht="15">
      <c r="A1823" s="25" t="s">
        <v>27856</v>
      </c>
      <c r="B1823" s="25" t="s">
        <v>27856</v>
      </c>
      <c r="C1823"/>
      <c r="D1823" s="25" t="s">
        <v>7478</v>
      </c>
      <c r="E1823" s="25"/>
      <c r="F1823" s="25" t="s">
        <v>7983</v>
      </c>
      <c r="G1823" s="25" t="s">
        <v>24057</v>
      </c>
      <c r="H1823" s="25" t="s">
        <v>8443</v>
      </c>
      <c r="I1823" s="25" t="s">
        <v>27857</v>
      </c>
      <c r="J1823" s="19">
        <v>44707</v>
      </c>
      <c r="K1823" s="19"/>
      <c r="L1823" s="54">
        <v>6900</v>
      </c>
      <c r="M1823" s="25" t="s">
        <v>7230</v>
      </c>
      <c r="N1823" s="25" t="s">
        <v>24060</v>
      </c>
      <c r="O1823" s="25"/>
      <c r="P1823" s="25" t="s">
        <v>27858</v>
      </c>
    </row>
    <row r="1824" spans="1:16" ht="15">
      <c r="A1824" s="25" t="s">
        <v>27859</v>
      </c>
      <c r="B1824" s="25" t="s">
        <v>27859</v>
      </c>
      <c r="C1824"/>
      <c r="D1824" s="25" t="s">
        <v>7478</v>
      </c>
      <c r="E1824" s="25"/>
      <c r="F1824" s="25" t="s">
        <v>7288</v>
      </c>
      <c r="G1824" s="25" t="s">
        <v>24057</v>
      </c>
      <c r="H1824" s="25" t="s">
        <v>8443</v>
      </c>
      <c r="I1824" s="25" t="s">
        <v>26488</v>
      </c>
      <c r="J1824" s="19">
        <v>44707</v>
      </c>
      <c r="K1824" s="19"/>
      <c r="L1824" s="54">
        <v>15000</v>
      </c>
      <c r="M1824" s="25" t="s">
        <v>7230</v>
      </c>
      <c r="N1824" s="25" t="s">
        <v>24060</v>
      </c>
      <c r="O1824" s="25"/>
      <c r="P1824" s="25"/>
    </row>
    <row r="1825" spans="1:16" ht="15">
      <c r="A1825" s="25" t="s">
        <v>27860</v>
      </c>
      <c r="B1825" s="25" t="s">
        <v>27860</v>
      </c>
      <c r="C1825"/>
      <c r="D1825" s="25" t="s">
        <v>7261</v>
      </c>
      <c r="E1825" s="25"/>
      <c r="F1825" s="25" t="s">
        <v>7288</v>
      </c>
      <c r="G1825" s="25" t="s">
        <v>24057</v>
      </c>
      <c r="H1825" s="25" t="s">
        <v>8755</v>
      </c>
      <c r="I1825" s="25" t="s">
        <v>24082</v>
      </c>
      <c r="J1825" s="19">
        <v>44707</v>
      </c>
      <c r="K1825" s="19"/>
      <c r="L1825" s="54">
        <v>3739.18</v>
      </c>
      <c r="M1825" s="25" t="s">
        <v>7230</v>
      </c>
      <c r="N1825" s="25" t="s">
        <v>24060</v>
      </c>
      <c r="O1825" s="25"/>
      <c r="P1825" s="25" t="s">
        <v>27861</v>
      </c>
    </row>
    <row r="1826" spans="1:16" ht="15">
      <c r="A1826" s="25" t="s">
        <v>27862</v>
      </c>
      <c r="B1826" s="25" t="s">
        <v>27862</v>
      </c>
      <c r="C1826"/>
      <c r="D1826" s="25" t="s">
        <v>10104</v>
      </c>
      <c r="E1826" s="25"/>
      <c r="F1826" s="25" t="s">
        <v>7288</v>
      </c>
      <c r="G1826" s="25" t="s">
        <v>24057</v>
      </c>
      <c r="H1826" s="25" t="s">
        <v>10105</v>
      </c>
      <c r="I1826" s="25" t="s">
        <v>24122</v>
      </c>
      <c r="J1826" s="19">
        <v>44707</v>
      </c>
      <c r="K1826" s="19"/>
      <c r="L1826" s="54">
        <v>3984.51</v>
      </c>
      <c r="M1826" s="25" t="s">
        <v>7230</v>
      </c>
      <c r="N1826" s="25" t="s">
        <v>24060</v>
      </c>
      <c r="O1826" s="25"/>
      <c r="P1826" s="25" t="s">
        <v>27863</v>
      </c>
    </row>
    <row r="1827" spans="1:16" ht="15">
      <c r="A1827" s="25" t="s">
        <v>27864</v>
      </c>
      <c r="B1827" s="25" t="s">
        <v>27864</v>
      </c>
      <c r="C1827"/>
      <c r="D1827" s="25" t="s">
        <v>10104</v>
      </c>
      <c r="E1827" s="25"/>
      <c r="F1827" s="25" t="s">
        <v>7288</v>
      </c>
      <c r="G1827" s="25" t="s">
        <v>24057</v>
      </c>
      <c r="H1827" s="25" t="s">
        <v>10105</v>
      </c>
      <c r="I1827" s="25" t="s">
        <v>24122</v>
      </c>
      <c r="J1827" s="19">
        <v>44707</v>
      </c>
      <c r="K1827" s="19"/>
      <c r="L1827" s="54">
        <v>6405.09</v>
      </c>
      <c r="M1827" s="25" t="s">
        <v>7230</v>
      </c>
      <c r="N1827" s="25" t="s">
        <v>24060</v>
      </c>
      <c r="O1827" s="25"/>
      <c r="P1827" s="25" t="s">
        <v>27865</v>
      </c>
    </row>
    <row r="1828" spans="1:16" ht="15">
      <c r="A1828" s="25" t="s">
        <v>27866</v>
      </c>
      <c r="B1828" s="25" t="s">
        <v>27866</v>
      </c>
      <c r="C1828"/>
      <c r="D1828" s="25" t="s">
        <v>7261</v>
      </c>
      <c r="E1828" s="25"/>
      <c r="F1828" s="25" t="s">
        <v>7288</v>
      </c>
      <c r="G1828" s="25" t="s">
        <v>24057</v>
      </c>
      <c r="H1828" s="25" t="s">
        <v>9391</v>
      </c>
      <c r="I1828" s="25" t="s">
        <v>24224</v>
      </c>
      <c r="J1828" s="19">
        <v>44707</v>
      </c>
      <c r="K1828" s="19"/>
      <c r="L1828" s="54">
        <v>3055</v>
      </c>
      <c r="M1828" s="25" t="s">
        <v>7230</v>
      </c>
      <c r="N1828" s="25" t="s">
        <v>24060</v>
      </c>
      <c r="O1828" s="25"/>
      <c r="P1828" s="25" t="s">
        <v>27867</v>
      </c>
    </row>
    <row r="1829" spans="1:16" ht="15">
      <c r="A1829" s="25" t="s">
        <v>27868</v>
      </c>
      <c r="B1829" s="25" t="s">
        <v>27868</v>
      </c>
      <c r="C1829"/>
      <c r="D1829" s="25" t="s">
        <v>7261</v>
      </c>
      <c r="E1829" s="25"/>
      <c r="F1829" s="25" t="s">
        <v>7288</v>
      </c>
      <c r="G1829" s="25" t="s">
        <v>24057</v>
      </c>
      <c r="H1829" s="25" t="s">
        <v>8419</v>
      </c>
      <c r="I1829" s="25" t="s">
        <v>24122</v>
      </c>
      <c r="J1829" s="19">
        <v>44707</v>
      </c>
      <c r="K1829" s="19"/>
      <c r="L1829" s="54">
        <v>3275</v>
      </c>
      <c r="M1829" s="25" t="s">
        <v>7230</v>
      </c>
      <c r="N1829" s="25" t="s">
        <v>24060</v>
      </c>
      <c r="O1829" s="25"/>
      <c r="P1829" s="25" t="s">
        <v>27869</v>
      </c>
    </row>
    <row r="1830" spans="1:16" ht="15">
      <c r="A1830" s="25" t="s">
        <v>27870</v>
      </c>
      <c r="B1830" s="25" t="s">
        <v>27870</v>
      </c>
      <c r="C1830"/>
      <c r="D1830" s="25" t="s">
        <v>7269</v>
      </c>
      <c r="E1830" s="25"/>
      <c r="F1830" s="25" t="s">
        <v>7288</v>
      </c>
      <c r="G1830" s="25" t="s">
        <v>24057</v>
      </c>
      <c r="H1830" s="25" t="s">
        <v>7273</v>
      </c>
      <c r="I1830" s="25" t="s">
        <v>24082</v>
      </c>
      <c r="J1830" s="19">
        <v>44707</v>
      </c>
      <c r="K1830" s="19"/>
      <c r="L1830" s="54">
        <v>7000</v>
      </c>
      <c r="M1830" s="25" t="s">
        <v>7230</v>
      </c>
      <c r="N1830" s="25" t="s">
        <v>24060</v>
      </c>
      <c r="O1830" s="25"/>
      <c r="P1830" s="25" t="s">
        <v>27871</v>
      </c>
    </row>
    <row r="1831" spans="1:16" ht="15">
      <c r="A1831" s="25" t="s">
        <v>27872</v>
      </c>
      <c r="B1831" s="25" t="s">
        <v>27872</v>
      </c>
      <c r="C1831"/>
      <c r="D1831" s="25" t="s">
        <v>7252</v>
      </c>
      <c r="E1831" s="25"/>
      <c r="F1831" s="25" t="s">
        <v>7288</v>
      </c>
      <c r="G1831" s="25" t="s">
        <v>24057</v>
      </c>
      <c r="H1831" s="25" t="s">
        <v>9406</v>
      </c>
      <c r="I1831" s="25" t="s">
        <v>24075</v>
      </c>
      <c r="J1831" s="19">
        <v>44708</v>
      </c>
      <c r="K1831" s="19"/>
      <c r="L1831" s="54">
        <v>3326.75</v>
      </c>
      <c r="M1831" s="25" t="s">
        <v>7230</v>
      </c>
      <c r="N1831" s="25" t="s">
        <v>24060</v>
      </c>
      <c r="O1831" s="25"/>
      <c r="P1831" s="25" t="s">
        <v>27873</v>
      </c>
    </row>
    <row r="1832" spans="1:16" ht="15">
      <c r="A1832" s="25" t="s">
        <v>27874</v>
      </c>
      <c r="B1832" s="25" t="s">
        <v>27874</v>
      </c>
      <c r="C1832"/>
      <c r="D1832" s="25" t="s">
        <v>7261</v>
      </c>
      <c r="E1832" s="25"/>
      <c r="F1832" s="25" t="s">
        <v>7288</v>
      </c>
      <c r="G1832" s="25" t="s">
        <v>24057</v>
      </c>
      <c r="H1832" s="25" t="s">
        <v>8110</v>
      </c>
      <c r="I1832" s="25" t="s">
        <v>24075</v>
      </c>
      <c r="J1832" s="19">
        <v>44708</v>
      </c>
      <c r="K1832" s="19"/>
      <c r="L1832" s="54">
        <v>4725.78</v>
      </c>
      <c r="M1832" s="25" t="s">
        <v>7230</v>
      </c>
      <c r="N1832" s="25" t="s">
        <v>24060</v>
      </c>
      <c r="O1832" s="25"/>
      <c r="P1832" s="25" t="s">
        <v>27875</v>
      </c>
    </row>
    <row r="1833" spans="1:16" ht="15">
      <c r="A1833" s="25" t="s">
        <v>27876</v>
      </c>
      <c r="B1833" s="25" t="s">
        <v>27876</v>
      </c>
      <c r="C1833"/>
      <c r="D1833" s="25" t="s">
        <v>7261</v>
      </c>
      <c r="E1833" s="25"/>
      <c r="F1833" s="25" t="s">
        <v>7288</v>
      </c>
      <c r="G1833" s="25" t="s">
        <v>24057</v>
      </c>
      <c r="H1833" s="25" t="s">
        <v>10979</v>
      </c>
      <c r="I1833" s="25" t="s">
        <v>24070</v>
      </c>
      <c r="J1833" s="19">
        <v>44708</v>
      </c>
      <c r="K1833" s="19"/>
      <c r="L1833" s="54">
        <v>7784.74</v>
      </c>
      <c r="M1833" s="25" t="s">
        <v>7230</v>
      </c>
      <c r="N1833" s="25" t="s">
        <v>24060</v>
      </c>
      <c r="O1833" s="25"/>
      <c r="P1833" s="25" t="s">
        <v>27877</v>
      </c>
    </row>
    <row r="1834" spans="1:16" ht="15">
      <c r="A1834" s="25" t="s">
        <v>27878</v>
      </c>
      <c r="B1834" s="25" t="s">
        <v>27878</v>
      </c>
      <c r="C1834"/>
      <c r="D1834" s="25" t="s">
        <v>7252</v>
      </c>
      <c r="E1834" s="25"/>
      <c r="F1834" s="25" t="s">
        <v>7288</v>
      </c>
      <c r="G1834" s="25" t="s">
        <v>24057</v>
      </c>
      <c r="H1834" s="25" t="s">
        <v>8419</v>
      </c>
      <c r="I1834" s="25" t="s">
        <v>24096</v>
      </c>
      <c r="J1834" s="19">
        <v>44708</v>
      </c>
      <c r="K1834" s="19"/>
      <c r="L1834" s="54">
        <v>4648.4399999999996</v>
      </c>
      <c r="M1834" s="25" t="s">
        <v>7230</v>
      </c>
      <c r="N1834" s="25" t="s">
        <v>24060</v>
      </c>
      <c r="O1834" s="25"/>
      <c r="P1834" s="25" t="s">
        <v>27879</v>
      </c>
    </row>
    <row r="1835" spans="1:16" ht="15">
      <c r="A1835" s="25" t="s">
        <v>27880</v>
      </c>
      <c r="B1835" s="25" t="s">
        <v>27880</v>
      </c>
      <c r="C1835"/>
      <c r="D1835" s="25" t="s">
        <v>7261</v>
      </c>
      <c r="E1835" s="25"/>
      <c r="F1835" s="25" t="s">
        <v>7288</v>
      </c>
      <c r="G1835" s="25" t="s">
        <v>24057</v>
      </c>
      <c r="H1835" s="25" t="s">
        <v>7386</v>
      </c>
      <c r="I1835" s="25" t="s">
        <v>24082</v>
      </c>
      <c r="J1835" s="19">
        <v>44708</v>
      </c>
      <c r="K1835" s="19"/>
      <c r="L1835" s="54">
        <v>4325.74</v>
      </c>
      <c r="M1835" s="25" t="s">
        <v>7230</v>
      </c>
      <c r="N1835" s="25" t="s">
        <v>24060</v>
      </c>
      <c r="O1835" s="25"/>
      <c r="P1835" s="25" t="s">
        <v>27881</v>
      </c>
    </row>
    <row r="1836" spans="1:16" ht="15">
      <c r="A1836" s="25" t="s">
        <v>27882</v>
      </c>
      <c r="B1836" s="25" t="s">
        <v>27882</v>
      </c>
      <c r="C1836"/>
      <c r="D1836" s="25" t="s">
        <v>7261</v>
      </c>
      <c r="E1836" s="25"/>
      <c r="F1836" s="25" t="s">
        <v>7288</v>
      </c>
      <c r="G1836" s="25" t="s">
        <v>24057</v>
      </c>
      <c r="H1836" s="25" t="s">
        <v>7386</v>
      </c>
      <c r="I1836" s="25" t="s">
        <v>24082</v>
      </c>
      <c r="J1836" s="19">
        <v>44708</v>
      </c>
      <c r="K1836" s="19"/>
      <c r="L1836" s="54">
        <v>5084.99</v>
      </c>
      <c r="M1836" s="25" t="s">
        <v>7230</v>
      </c>
      <c r="N1836" s="25" t="s">
        <v>24060</v>
      </c>
      <c r="O1836" s="25"/>
      <c r="P1836" s="25" t="s">
        <v>27883</v>
      </c>
    </row>
    <row r="1837" spans="1:16" ht="15">
      <c r="A1837" s="25" t="s">
        <v>27884</v>
      </c>
      <c r="B1837" s="25" t="s">
        <v>27884</v>
      </c>
      <c r="C1837"/>
      <c r="D1837" s="25" t="s">
        <v>7269</v>
      </c>
      <c r="E1837" s="25"/>
      <c r="F1837" s="25" t="s">
        <v>7288</v>
      </c>
      <c r="G1837" s="25" t="s">
        <v>24057</v>
      </c>
      <c r="H1837" s="25" t="s">
        <v>7492</v>
      </c>
      <c r="I1837" s="25" t="s">
        <v>27885</v>
      </c>
      <c r="J1837" s="19">
        <v>44708</v>
      </c>
      <c r="K1837" s="19"/>
      <c r="L1837" s="54">
        <v>4950</v>
      </c>
      <c r="M1837" s="25" t="s">
        <v>7230</v>
      </c>
      <c r="N1837" s="25" t="s">
        <v>24060</v>
      </c>
      <c r="O1837" s="25"/>
      <c r="P1837" s="25" t="s">
        <v>27886</v>
      </c>
    </row>
    <row r="1838" spans="1:16" ht="15">
      <c r="A1838" s="25" t="s">
        <v>27887</v>
      </c>
      <c r="B1838" s="25" t="s">
        <v>27887</v>
      </c>
      <c r="C1838"/>
      <c r="D1838" s="25" t="s">
        <v>7261</v>
      </c>
      <c r="E1838" s="25"/>
      <c r="F1838" s="25" t="s">
        <v>7288</v>
      </c>
      <c r="G1838" s="25" t="s">
        <v>24057</v>
      </c>
      <c r="H1838" s="25" t="s">
        <v>8419</v>
      </c>
      <c r="I1838" s="25" t="s">
        <v>24070</v>
      </c>
      <c r="J1838" s="19">
        <v>44708</v>
      </c>
      <c r="K1838" s="19"/>
      <c r="L1838" s="54">
        <v>3600</v>
      </c>
      <c r="M1838" s="25" t="s">
        <v>7230</v>
      </c>
      <c r="N1838" s="25" t="s">
        <v>24060</v>
      </c>
      <c r="O1838" s="25"/>
      <c r="P1838" s="25" t="s">
        <v>27888</v>
      </c>
    </row>
    <row r="1839" spans="1:16" ht="15">
      <c r="A1839" s="25" t="s">
        <v>27889</v>
      </c>
      <c r="B1839" s="25" t="s">
        <v>27889</v>
      </c>
      <c r="C1839"/>
      <c r="D1839" s="25" t="s">
        <v>7252</v>
      </c>
      <c r="E1839" s="25"/>
      <c r="F1839" s="25" t="s">
        <v>7288</v>
      </c>
      <c r="G1839" s="25" t="s">
        <v>24057</v>
      </c>
      <c r="H1839" s="25" t="s">
        <v>7576</v>
      </c>
      <c r="I1839" s="25" t="s">
        <v>27890</v>
      </c>
      <c r="J1839" s="19">
        <v>44708</v>
      </c>
      <c r="K1839" s="19"/>
      <c r="L1839" s="54">
        <v>388000</v>
      </c>
      <c r="M1839" s="25" t="s">
        <v>7230</v>
      </c>
      <c r="N1839" s="25" t="s">
        <v>24060</v>
      </c>
      <c r="O1839" s="25"/>
      <c r="P1839" s="25" t="s">
        <v>27891</v>
      </c>
    </row>
    <row r="1840" spans="1:16" ht="15">
      <c r="A1840" s="25" t="s">
        <v>27892</v>
      </c>
      <c r="B1840" s="25" t="s">
        <v>27892</v>
      </c>
      <c r="C1840"/>
      <c r="D1840" s="25" t="s">
        <v>7261</v>
      </c>
      <c r="E1840" s="25"/>
      <c r="F1840" s="25" t="s">
        <v>24833</v>
      </c>
      <c r="G1840" s="25" t="s">
        <v>24057</v>
      </c>
      <c r="H1840" s="25" t="s">
        <v>9816</v>
      </c>
      <c r="I1840" s="25" t="s">
        <v>27468</v>
      </c>
      <c r="J1840" s="19">
        <v>44708</v>
      </c>
      <c r="K1840" s="19"/>
      <c r="L1840" s="54">
        <v>1073.5</v>
      </c>
      <c r="M1840" s="25" t="s">
        <v>7230</v>
      </c>
      <c r="N1840" s="25" t="s">
        <v>24060</v>
      </c>
      <c r="O1840" s="25"/>
      <c r="P1840" s="25"/>
    </row>
    <row r="1841" spans="1:16" ht="15">
      <c r="A1841" s="25" t="s">
        <v>27893</v>
      </c>
      <c r="B1841" s="25" t="s">
        <v>27893</v>
      </c>
      <c r="C1841"/>
      <c r="D1841" s="25" t="s">
        <v>7261</v>
      </c>
      <c r="E1841" s="25"/>
      <c r="F1841" s="25" t="s">
        <v>7288</v>
      </c>
      <c r="G1841" s="25" t="s">
        <v>24057</v>
      </c>
      <c r="H1841" s="25" t="s">
        <v>7419</v>
      </c>
      <c r="I1841" s="25" t="s">
        <v>24070</v>
      </c>
      <c r="J1841" s="19">
        <v>44708</v>
      </c>
      <c r="K1841" s="19"/>
      <c r="L1841" s="54">
        <v>14988.75</v>
      </c>
      <c r="M1841" s="25" t="s">
        <v>7230</v>
      </c>
      <c r="N1841" s="25" t="s">
        <v>24060</v>
      </c>
      <c r="O1841" s="25"/>
      <c r="P1841" s="25" t="s">
        <v>27894</v>
      </c>
    </row>
    <row r="1842" spans="1:16" ht="15">
      <c r="A1842" s="25" t="s">
        <v>27895</v>
      </c>
      <c r="B1842" s="25" t="s">
        <v>27895</v>
      </c>
      <c r="C1842"/>
      <c r="D1842" s="25" t="s">
        <v>7261</v>
      </c>
      <c r="E1842" s="25"/>
      <c r="F1842" s="25" t="s">
        <v>7288</v>
      </c>
      <c r="G1842" s="25" t="s">
        <v>24057</v>
      </c>
      <c r="H1842" s="25" t="s">
        <v>7419</v>
      </c>
      <c r="I1842" s="25" t="s">
        <v>24150</v>
      </c>
      <c r="J1842" s="19">
        <v>44708</v>
      </c>
      <c r="K1842" s="19"/>
      <c r="L1842" s="54">
        <v>8392.81</v>
      </c>
      <c r="M1842" s="25" t="s">
        <v>7230</v>
      </c>
      <c r="N1842" s="25" t="s">
        <v>24060</v>
      </c>
      <c r="O1842" s="25"/>
      <c r="P1842" s="25" t="s">
        <v>27896</v>
      </c>
    </row>
    <row r="1843" spans="1:16" ht="15">
      <c r="A1843" s="25" t="s">
        <v>27897</v>
      </c>
      <c r="B1843" s="25" t="s">
        <v>27897</v>
      </c>
      <c r="C1843"/>
      <c r="D1843" s="25" t="s">
        <v>7261</v>
      </c>
      <c r="E1843" s="25"/>
      <c r="F1843" s="25" t="s">
        <v>7288</v>
      </c>
      <c r="G1843" s="25" t="s">
        <v>24057</v>
      </c>
      <c r="H1843" s="25" t="s">
        <v>9339</v>
      </c>
      <c r="I1843" s="25" t="s">
        <v>24070</v>
      </c>
      <c r="J1843" s="19">
        <v>44708</v>
      </c>
      <c r="K1843" s="19"/>
      <c r="L1843" s="54">
        <v>1250</v>
      </c>
      <c r="M1843" s="25" t="s">
        <v>7230</v>
      </c>
      <c r="N1843" s="25" t="s">
        <v>24060</v>
      </c>
      <c r="O1843" s="25"/>
      <c r="P1843" s="25" t="s">
        <v>27898</v>
      </c>
    </row>
    <row r="1844" spans="1:16" ht="15">
      <c r="A1844" s="25" t="s">
        <v>27899</v>
      </c>
      <c r="B1844" s="25" t="s">
        <v>27899</v>
      </c>
      <c r="C1844"/>
      <c r="D1844" s="25" t="s">
        <v>7252</v>
      </c>
      <c r="E1844" s="25"/>
      <c r="F1844" s="25" t="s">
        <v>7288</v>
      </c>
      <c r="G1844" s="25" t="s">
        <v>24057</v>
      </c>
      <c r="H1844" s="25" t="s">
        <v>8419</v>
      </c>
      <c r="I1844" s="25" t="s">
        <v>27900</v>
      </c>
      <c r="J1844" s="19">
        <v>44708</v>
      </c>
      <c r="K1844" s="19"/>
      <c r="L1844" s="54">
        <v>1690</v>
      </c>
      <c r="M1844" s="25" t="s">
        <v>7230</v>
      </c>
      <c r="N1844" s="25" t="s">
        <v>24060</v>
      </c>
      <c r="O1844" s="25"/>
      <c r="P1844" s="25" t="s">
        <v>27901</v>
      </c>
    </row>
    <row r="1845" spans="1:16" ht="15">
      <c r="A1845" s="25" t="s">
        <v>27902</v>
      </c>
      <c r="B1845" s="25" t="s">
        <v>27902</v>
      </c>
      <c r="C1845"/>
      <c r="D1845" s="25" t="s">
        <v>7269</v>
      </c>
      <c r="E1845" s="25"/>
      <c r="F1845" s="25" t="s">
        <v>7288</v>
      </c>
      <c r="G1845" s="25" t="s">
        <v>24057</v>
      </c>
      <c r="H1845" s="25" t="s">
        <v>7492</v>
      </c>
      <c r="I1845" s="25" t="s">
        <v>27903</v>
      </c>
      <c r="J1845" s="19">
        <v>44710</v>
      </c>
      <c r="K1845" s="19"/>
      <c r="L1845" s="54">
        <v>33800</v>
      </c>
      <c r="M1845" s="25" t="s">
        <v>7230</v>
      </c>
      <c r="N1845" s="25" t="s">
        <v>24060</v>
      </c>
      <c r="O1845" s="25"/>
      <c r="P1845" s="25" t="s">
        <v>27904</v>
      </c>
    </row>
    <row r="1846" spans="1:16" ht="15">
      <c r="A1846" s="25" t="s">
        <v>27905</v>
      </c>
      <c r="B1846" s="25" t="s">
        <v>27905</v>
      </c>
      <c r="C1846"/>
      <c r="D1846" s="25" t="s">
        <v>7269</v>
      </c>
      <c r="E1846" s="25"/>
      <c r="F1846" s="25" t="s">
        <v>7288</v>
      </c>
      <c r="G1846" s="25" t="s">
        <v>24057</v>
      </c>
      <c r="H1846" s="25" t="s">
        <v>7492</v>
      </c>
      <c r="I1846" s="25" t="s">
        <v>24712</v>
      </c>
      <c r="J1846" s="19">
        <v>44710</v>
      </c>
      <c r="K1846" s="19"/>
      <c r="L1846" s="54">
        <v>33116</v>
      </c>
      <c r="M1846" s="25" t="s">
        <v>7230</v>
      </c>
      <c r="N1846" s="25" t="s">
        <v>24060</v>
      </c>
      <c r="O1846" s="25"/>
      <c r="P1846" s="25" t="s">
        <v>27906</v>
      </c>
    </row>
    <row r="1847" spans="1:16" ht="15">
      <c r="A1847" s="25" t="s">
        <v>27907</v>
      </c>
      <c r="B1847" s="25" t="s">
        <v>27907</v>
      </c>
      <c r="C1847"/>
      <c r="D1847" s="25" t="s">
        <v>7269</v>
      </c>
      <c r="E1847" s="25"/>
      <c r="F1847" s="25" t="s">
        <v>7288</v>
      </c>
      <c r="G1847" s="25" t="s">
        <v>24057</v>
      </c>
      <c r="H1847" s="25" t="s">
        <v>7492</v>
      </c>
      <c r="I1847" s="25" t="s">
        <v>25144</v>
      </c>
      <c r="J1847" s="19">
        <v>44711</v>
      </c>
      <c r="K1847" s="19"/>
      <c r="L1847" s="54">
        <v>8540</v>
      </c>
      <c r="M1847" s="25" t="s">
        <v>7230</v>
      </c>
      <c r="N1847" s="25" t="s">
        <v>24060</v>
      </c>
      <c r="O1847" s="25"/>
      <c r="P1847" s="25" t="s">
        <v>27908</v>
      </c>
    </row>
    <row r="1848" spans="1:16" ht="15">
      <c r="A1848" s="25" t="s">
        <v>27909</v>
      </c>
      <c r="B1848" s="25" t="s">
        <v>27909</v>
      </c>
      <c r="C1848"/>
      <c r="D1848" s="25" t="s">
        <v>7530</v>
      </c>
      <c r="E1848" s="25"/>
      <c r="F1848" s="25" t="s">
        <v>7288</v>
      </c>
      <c r="G1848" s="25" t="s">
        <v>24057</v>
      </c>
      <c r="H1848" s="25" t="s">
        <v>7533</v>
      </c>
      <c r="I1848" s="25" t="s">
        <v>24082</v>
      </c>
      <c r="J1848" s="19">
        <v>44710</v>
      </c>
      <c r="K1848" s="19"/>
      <c r="L1848" s="54">
        <v>1095</v>
      </c>
      <c r="M1848" s="25" t="s">
        <v>7230</v>
      </c>
      <c r="N1848" s="25" t="s">
        <v>24060</v>
      </c>
      <c r="O1848" s="25"/>
      <c r="P1848" s="25" t="s">
        <v>27910</v>
      </c>
    </row>
    <row r="1849" spans="1:16" ht="15">
      <c r="A1849" s="25" t="s">
        <v>27911</v>
      </c>
      <c r="B1849" s="25" t="s">
        <v>27911</v>
      </c>
      <c r="C1849"/>
      <c r="D1849" s="25" t="s">
        <v>7261</v>
      </c>
      <c r="E1849" s="25"/>
      <c r="F1849" s="25" t="s">
        <v>7288</v>
      </c>
      <c r="G1849" s="25" t="s">
        <v>24057</v>
      </c>
      <c r="H1849" s="25" t="s">
        <v>9391</v>
      </c>
      <c r="I1849" s="25" t="s">
        <v>24224</v>
      </c>
      <c r="J1849" s="19">
        <v>44711</v>
      </c>
      <c r="K1849" s="19"/>
      <c r="L1849" s="54">
        <v>4403.33</v>
      </c>
      <c r="M1849" s="25" t="s">
        <v>7230</v>
      </c>
      <c r="N1849" s="25" t="s">
        <v>24060</v>
      </c>
      <c r="O1849" s="25"/>
      <c r="P1849" s="25" t="s">
        <v>27912</v>
      </c>
    </row>
    <row r="1850" spans="1:16" ht="15">
      <c r="A1850" s="25" t="s">
        <v>27913</v>
      </c>
      <c r="B1850" s="25" t="s">
        <v>27913</v>
      </c>
      <c r="C1850"/>
      <c r="D1850" s="25" t="s">
        <v>7269</v>
      </c>
      <c r="E1850" s="25"/>
      <c r="F1850" s="25" t="s">
        <v>7288</v>
      </c>
      <c r="G1850" s="25" t="s">
        <v>24630</v>
      </c>
      <c r="H1850" s="25" t="s">
        <v>8591</v>
      </c>
      <c r="I1850" s="25" t="s">
        <v>24631</v>
      </c>
      <c r="J1850" s="19">
        <v>44712</v>
      </c>
      <c r="K1850" s="19"/>
      <c r="L1850" s="54">
        <v>217.12</v>
      </c>
      <c r="M1850" s="25" t="s">
        <v>7230</v>
      </c>
      <c r="N1850" s="25" t="s">
        <v>24060</v>
      </c>
      <c r="O1850" s="25"/>
      <c r="P1850" s="25" t="s">
        <v>27914</v>
      </c>
    </row>
    <row r="1851" spans="1:16" ht="15">
      <c r="A1851" s="25" t="s">
        <v>27915</v>
      </c>
      <c r="B1851" s="25" t="s">
        <v>27915</v>
      </c>
      <c r="C1851"/>
      <c r="D1851" s="25" t="s">
        <v>7261</v>
      </c>
      <c r="E1851" s="25"/>
      <c r="F1851" s="25" t="s">
        <v>7288</v>
      </c>
      <c r="G1851" s="25" t="s">
        <v>24057</v>
      </c>
      <c r="H1851" s="25" t="s">
        <v>8419</v>
      </c>
      <c r="I1851" s="25" t="s">
        <v>24070</v>
      </c>
      <c r="J1851" s="19">
        <v>44711</v>
      </c>
      <c r="K1851" s="19"/>
      <c r="L1851" s="54">
        <v>9114.92</v>
      </c>
      <c r="M1851" s="25" t="s">
        <v>7230</v>
      </c>
      <c r="N1851" s="25" t="s">
        <v>24060</v>
      </c>
      <c r="O1851" s="25"/>
      <c r="P1851" s="25" t="s">
        <v>27916</v>
      </c>
    </row>
    <row r="1852" spans="1:16" ht="15">
      <c r="A1852" s="25" t="s">
        <v>27917</v>
      </c>
      <c r="B1852" s="25" t="s">
        <v>27917</v>
      </c>
      <c r="C1852"/>
      <c r="D1852" s="25" t="s">
        <v>7261</v>
      </c>
      <c r="E1852" s="25"/>
      <c r="F1852" s="25" t="s">
        <v>7288</v>
      </c>
      <c r="G1852" s="25" t="s">
        <v>24057</v>
      </c>
      <c r="H1852" s="25" t="s">
        <v>8200</v>
      </c>
      <c r="I1852" s="25" t="s">
        <v>24075</v>
      </c>
      <c r="J1852" s="19">
        <v>44711</v>
      </c>
      <c r="K1852" s="19"/>
      <c r="L1852" s="54">
        <v>1250</v>
      </c>
      <c r="M1852" s="25" t="s">
        <v>7230</v>
      </c>
      <c r="N1852" s="25" t="s">
        <v>24060</v>
      </c>
      <c r="O1852" s="25"/>
      <c r="P1852" s="25" t="s">
        <v>27918</v>
      </c>
    </row>
    <row r="1853" spans="1:16" ht="15">
      <c r="A1853" s="25" t="s">
        <v>27919</v>
      </c>
      <c r="B1853" s="25" t="s">
        <v>27919</v>
      </c>
      <c r="C1853"/>
      <c r="D1853" s="25" t="s">
        <v>7261</v>
      </c>
      <c r="E1853" s="25"/>
      <c r="F1853" s="25" t="s">
        <v>7288</v>
      </c>
      <c r="G1853" s="25" t="s">
        <v>24057</v>
      </c>
      <c r="H1853" s="25" t="s">
        <v>8200</v>
      </c>
      <c r="I1853" s="25" t="s">
        <v>24075</v>
      </c>
      <c r="J1853" s="19">
        <v>44711</v>
      </c>
      <c r="K1853" s="19"/>
      <c r="L1853" s="54">
        <v>1520</v>
      </c>
      <c r="M1853" s="25" t="s">
        <v>7230</v>
      </c>
      <c r="N1853" s="25" t="s">
        <v>24060</v>
      </c>
      <c r="O1853" s="25"/>
      <c r="P1853" s="25" t="s">
        <v>27920</v>
      </c>
    </row>
    <row r="1854" spans="1:16" ht="15">
      <c r="A1854" s="25" t="s">
        <v>27921</v>
      </c>
      <c r="B1854" s="25" t="s">
        <v>27921</v>
      </c>
      <c r="C1854"/>
      <c r="D1854" s="25" t="s">
        <v>7261</v>
      </c>
      <c r="E1854" s="25"/>
      <c r="F1854" s="25" t="s">
        <v>7288</v>
      </c>
      <c r="G1854" s="25" t="s">
        <v>24057</v>
      </c>
      <c r="H1854" s="25" t="s">
        <v>8200</v>
      </c>
      <c r="I1854" s="25" t="s">
        <v>24075</v>
      </c>
      <c r="J1854" s="19">
        <v>44711</v>
      </c>
      <c r="K1854" s="19"/>
      <c r="L1854" s="54">
        <v>1250</v>
      </c>
      <c r="M1854" s="25" t="s">
        <v>7230</v>
      </c>
      <c r="N1854" s="25" t="s">
        <v>24060</v>
      </c>
      <c r="O1854" s="25"/>
      <c r="P1854" s="25" t="s">
        <v>27922</v>
      </c>
    </row>
    <row r="1855" spans="1:16" ht="15">
      <c r="A1855" s="25" t="s">
        <v>27923</v>
      </c>
      <c r="B1855" s="25" t="s">
        <v>27923</v>
      </c>
      <c r="C1855"/>
      <c r="D1855" s="25" t="s">
        <v>7261</v>
      </c>
      <c r="E1855" s="25"/>
      <c r="F1855" s="25" t="s">
        <v>7288</v>
      </c>
      <c r="G1855" s="25" t="s">
        <v>24057</v>
      </c>
      <c r="H1855" s="25" t="s">
        <v>9816</v>
      </c>
      <c r="I1855" s="25" t="s">
        <v>25558</v>
      </c>
      <c r="J1855" s="19">
        <v>44711</v>
      </c>
      <c r="K1855" s="19"/>
      <c r="L1855" s="54">
        <v>825</v>
      </c>
      <c r="M1855" s="25" t="s">
        <v>7230</v>
      </c>
      <c r="N1855" s="25" t="s">
        <v>24060</v>
      </c>
      <c r="O1855" s="25"/>
      <c r="P1855" s="25" t="s">
        <v>27924</v>
      </c>
    </row>
    <row r="1856" spans="1:16" ht="15">
      <c r="A1856" s="25" t="s">
        <v>27925</v>
      </c>
      <c r="B1856" s="25" t="s">
        <v>27925</v>
      </c>
      <c r="C1856"/>
      <c r="D1856" s="25" t="s">
        <v>7261</v>
      </c>
      <c r="E1856" s="25"/>
      <c r="F1856" s="25" t="s">
        <v>7288</v>
      </c>
      <c r="G1856" s="25" t="s">
        <v>24057</v>
      </c>
      <c r="H1856" s="25" t="s">
        <v>7481</v>
      </c>
      <c r="I1856" s="25" t="s">
        <v>24070</v>
      </c>
      <c r="J1856" s="19">
        <v>44711</v>
      </c>
      <c r="K1856" s="19"/>
      <c r="L1856" s="54">
        <v>3743.56</v>
      </c>
      <c r="M1856" s="25" t="s">
        <v>7230</v>
      </c>
      <c r="N1856" s="25" t="s">
        <v>24060</v>
      </c>
      <c r="O1856" s="25"/>
      <c r="P1856" s="25" t="s">
        <v>27926</v>
      </c>
    </row>
    <row r="1857" spans="1:16" ht="15">
      <c r="A1857" s="25" t="s">
        <v>27927</v>
      </c>
      <c r="B1857" s="25" t="s">
        <v>27927</v>
      </c>
      <c r="C1857"/>
      <c r="D1857" s="25" t="s">
        <v>7261</v>
      </c>
      <c r="E1857" s="25"/>
      <c r="F1857" s="25" t="s">
        <v>7288</v>
      </c>
      <c r="G1857" s="25" t="s">
        <v>24057</v>
      </c>
      <c r="H1857" s="25" t="s">
        <v>8419</v>
      </c>
      <c r="I1857" s="25" t="s">
        <v>24070</v>
      </c>
      <c r="J1857" s="19">
        <v>44711</v>
      </c>
      <c r="K1857" s="19"/>
      <c r="L1857" s="54">
        <v>15650</v>
      </c>
      <c r="M1857" s="25" t="s">
        <v>7230</v>
      </c>
      <c r="N1857" s="25" t="s">
        <v>24060</v>
      </c>
      <c r="O1857" s="25"/>
      <c r="P1857" s="25" t="s">
        <v>27928</v>
      </c>
    </row>
    <row r="1858" spans="1:16" ht="15">
      <c r="A1858" s="25" t="s">
        <v>27929</v>
      </c>
      <c r="B1858" s="25" t="s">
        <v>27929</v>
      </c>
      <c r="C1858"/>
      <c r="D1858" s="25" t="s">
        <v>7261</v>
      </c>
      <c r="E1858" s="25"/>
      <c r="F1858" s="25" t="s">
        <v>7288</v>
      </c>
      <c r="G1858" s="25" t="s">
        <v>24057</v>
      </c>
      <c r="H1858" s="25" t="s">
        <v>8443</v>
      </c>
      <c r="I1858" s="25" t="s">
        <v>27930</v>
      </c>
      <c r="J1858" s="19">
        <v>44711</v>
      </c>
      <c r="K1858" s="19"/>
      <c r="L1858" s="54">
        <v>4975.26</v>
      </c>
      <c r="M1858" s="25" t="s">
        <v>7230</v>
      </c>
      <c r="N1858" s="25" t="s">
        <v>24060</v>
      </c>
      <c r="O1858" s="25"/>
      <c r="P1858" s="25" t="s">
        <v>27931</v>
      </c>
    </row>
    <row r="1859" spans="1:16" ht="15">
      <c r="A1859" s="25" t="s">
        <v>27932</v>
      </c>
      <c r="B1859" s="25" t="s">
        <v>27932</v>
      </c>
      <c r="C1859"/>
      <c r="D1859" s="25" t="s">
        <v>7261</v>
      </c>
      <c r="E1859" s="25"/>
      <c r="F1859" s="25" t="s">
        <v>7288</v>
      </c>
      <c r="G1859" s="25" t="s">
        <v>24630</v>
      </c>
      <c r="H1859" s="25" t="s">
        <v>8591</v>
      </c>
      <c r="I1859" s="25" t="s">
        <v>24631</v>
      </c>
      <c r="J1859" s="19">
        <v>44712</v>
      </c>
      <c r="K1859" s="19"/>
      <c r="L1859" s="54">
        <v>12073.3</v>
      </c>
      <c r="M1859" s="25" t="s">
        <v>7230</v>
      </c>
      <c r="N1859" s="25" t="s">
        <v>24060</v>
      </c>
      <c r="O1859" s="25"/>
      <c r="P1859" s="25" t="s">
        <v>27933</v>
      </c>
    </row>
    <row r="1860" spans="1:16" ht="15">
      <c r="A1860" s="25" t="s">
        <v>27934</v>
      </c>
      <c r="B1860" s="25" t="s">
        <v>27934</v>
      </c>
      <c r="C1860"/>
      <c r="D1860" s="25" t="s">
        <v>7261</v>
      </c>
      <c r="E1860" s="25"/>
      <c r="F1860" s="25" t="s">
        <v>7288</v>
      </c>
      <c r="G1860" s="25" t="s">
        <v>24057</v>
      </c>
      <c r="H1860" s="25" t="s">
        <v>8419</v>
      </c>
      <c r="I1860" s="25" t="s">
        <v>24070</v>
      </c>
      <c r="J1860" s="19">
        <v>44711</v>
      </c>
      <c r="K1860" s="19"/>
      <c r="L1860" s="54">
        <v>5280</v>
      </c>
      <c r="M1860" s="25" t="s">
        <v>7230</v>
      </c>
      <c r="N1860" s="25" t="s">
        <v>24060</v>
      </c>
      <c r="O1860" s="25"/>
      <c r="P1860" s="25" t="s">
        <v>27935</v>
      </c>
    </row>
    <row r="1861" spans="1:16" ht="15">
      <c r="A1861" s="25" t="s">
        <v>27936</v>
      </c>
      <c r="B1861" s="25" t="s">
        <v>27936</v>
      </c>
      <c r="C1861"/>
      <c r="D1861" s="25" t="s">
        <v>7478</v>
      </c>
      <c r="E1861" s="25"/>
      <c r="F1861" s="25" t="s">
        <v>7288</v>
      </c>
      <c r="G1861" s="25" t="s">
        <v>27937</v>
      </c>
      <c r="H1861" s="25" t="s">
        <v>7492</v>
      </c>
      <c r="I1861" s="25" t="s">
        <v>27938</v>
      </c>
      <c r="J1861" s="19">
        <v>44712</v>
      </c>
      <c r="K1861" s="19"/>
      <c r="L1861" s="54">
        <v>21762</v>
      </c>
      <c r="M1861" s="25" t="s">
        <v>7230</v>
      </c>
      <c r="N1861" s="25" t="s">
        <v>24060</v>
      </c>
      <c r="O1861" s="25"/>
      <c r="P1861" s="25" t="s">
        <v>27939</v>
      </c>
    </row>
    <row r="1862" spans="1:16" ht="15">
      <c r="A1862" s="25" t="s">
        <v>27940</v>
      </c>
      <c r="B1862" s="25" t="s">
        <v>27940</v>
      </c>
      <c r="C1862"/>
      <c r="D1862" s="25" t="s">
        <v>7269</v>
      </c>
      <c r="E1862" s="25"/>
      <c r="F1862" s="25" t="s">
        <v>7288</v>
      </c>
      <c r="G1862" s="25" t="s">
        <v>24057</v>
      </c>
      <c r="H1862" s="25" t="s">
        <v>8419</v>
      </c>
      <c r="I1862" s="25" t="s">
        <v>25953</v>
      </c>
      <c r="J1862" s="19">
        <v>44712</v>
      </c>
      <c r="K1862" s="19"/>
      <c r="L1862" s="54">
        <v>8724.4500000000007</v>
      </c>
      <c r="M1862" s="25" t="s">
        <v>7230</v>
      </c>
      <c r="N1862" s="25" t="s">
        <v>24060</v>
      </c>
      <c r="O1862" s="25"/>
      <c r="P1862" s="25" t="s">
        <v>27941</v>
      </c>
    </row>
    <row r="1863" spans="1:16" ht="15">
      <c r="A1863" s="25" t="s">
        <v>27942</v>
      </c>
      <c r="B1863" s="25" t="s">
        <v>27942</v>
      </c>
      <c r="C1863"/>
      <c r="D1863" s="25" t="s">
        <v>8607</v>
      </c>
      <c r="E1863" s="25"/>
      <c r="F1863" s="25" t="s">
        <v>7288</v>
      </c>
      <c r="G1863" s="25" t="s">
        <v>24630</v>
      </c>
      <c r="H1863" s="25" t="s">
        <v>8591</v>
      </c>
      <c r="I1863" s="25" t="s">
        <v>24631</v>
      </c>
      <c r="J1863" s="19">
        <v>44712</v>
      </c>
      <c r="K1863" s="19"/>
      <c r="L1863" s="54">
        <v>3621.99</v>
      </c>
      <c r="M1863" s="25" t="s">
        <v>7230</v>
      </c>
      <c r="N1863" s="25" t="s">
        <v>24060</v>
      </c>
      <c r="O1863" s="25"/>
      <c r="P1863" s="25" t="s">
        <v>27943</v>
      </c>
    </row>
    <row r="1864" spans="1:16" ht="15">
      <c r="A1864" s="25" t="s">
        <v>27944</v>
      </c>
      <c r="B1864" s="25" t="s">
        <v>27944</v>
      </c>
      <c r="C1864"/>
      <c r="D1864" s="25" t="s">
        <v>7261</v>
      </c>
      <c r="E1864" s="25"/>
      <c r="F1864" s="25" t="s">
        <v>7288</v>
      </c>
      <c r="G1864" s="25" t="s">
        <v>24057</v>
      </c>
      <c r="H1864" s="25" t="s">
        <v>10329</v>
      </c>
      <c r="I1864" s="25" t="s">
        <v>26592</v>
      </c>
      <c r="J1864" s="19">
        <v>44712</v>
      </c>
      <c r="K1864" s="19"/>
      <c r="L1864" s="54">
        <v>6286.86</v>
      </c>
      <c r="M1864" s="25" t="s">
        <v>7230</v>
      </c>
      <c r="N1864" s="25" t="s">
        <v>24060</v>
      </c>
      <c r="O1864" s="25"/>
      <c r="P1864" s="25" t="s">
        <v>27945</v>
      </c>
    </row>
    <row r="1865" spans="1:16" ht="15">
      <c r="A1865" s="25" t="s">
        <v>27946</v>
      </c>
      <c r="B1865" s="25" t="s">
        <v>27946</v>
      </c>
      <c r="C1865"/>
      <c r="D1865" s="25" t="s">
        <v>7261</v>
      </c>
      <c r="E1865" s="25"/>
      <c r="F1865" s="25" t="s">
        <v>7288</v>
      </c>
      <c r="G1865" s="25" t="s">
        <v>24057</v>
      </c>
      <c r="H1865" s="25" t="s">
        <v>7293</v>
      </c>
      <c r="I1865" s="25" t="s">
        <v>24063</v>
      </c>
      <c r="J1865" s="19">
        <v>44713</v>
      </c>
      <c r="K1865" s="19"/>
      <c r="L1865" s="54">
        <v>960</v>
      </c>
      <c r="M1865" s="25" t="s">
        <v>7230</v>
      </c>
      <c r="N1865" s="25" t="s">
        <v>24060</v>
      </c>
      <c r="O1865" s="25"/>
      <c r="P1865" s="25" t="s">
        <v>27947</v>
      </c>
    </row>
    <row r="1866" spans="1:16" ht="15">
      <c r="A1866" s="25" t="s">
        <v>27948</v>
      </c>
      <c r="B1866" s="25" t="s">
        <v>27948</v>
      </c>
      <c r="C1866"/>
      <c r="D1866" s="25" t="s">
        <v>7261</v>
      </c>
      <c r="E1866" s="25"/>
      <c r="F1866" s="25" t="s">
        <v>7288</v>
      </c>
      <c r="G1866" s="25" t="s">
        <v>24057</v>
      </c>
      <c r="H1866" s="25" t="s">
        <v>7293</v>
      </c>
      <c r="I1866" s="25" t="s">
        <v>24063</v>
      </c>
      <c r="J1866" s="19">
        <v>44713</v>
      </c>
      <c r="K1866" s="19"/>
      <c r="L1866" s="54">
        <v>8816.7000000000007</v>
      </c>
      <c r="M1866" s="25" t="s">
        <v>7230</v>
      </c>
      <c r="N1866" s="25" t="s">
        <v>24060</v>
      </c>
      <c r="O1866" s="25"/>
      <c r="P1866" s="25" t="s">
        <v>27949</v>
      </c>
    </row>
    <row r="1867" spans="1:16" ht="15">
      <c r="A1867" s="25" t="s">
        <v>27950</v>
      </c>
      <c r="B1867" s="25" t="s">
        <v>27950</v>
      </c>
      <c r="C1867"/>
      <c r="D1867" s="25" t="s">
        <v>10974</v>
      </c>
      <c r="E1867" s="25"/>
      <c r="F1867" s="25" t="s">
        <v>7288</v>
      </c>
      <c r="G1867" s="25" t="s">
        <v>24057</v>
      </c>
      <c r="H1867" s="25" t="s">
        <v>10979</v>
      </c>
      <c r="I1867" s="25" t="s">
        <v>24205</v>
      </c>
      <c r="J1867" s="19">
        <v>44713</v>
      </c>
      <c r="K1867" s="19"/>
      <c r="L1867" s="54">
        <v>14345.07</v>
      </c>
      <c r="M1867" s="25" t="s">
        <v>7230</v>
      </c>
      <c r="N1867" s="25" t="s">
        <v>24060</v>
      </c>
      <c r="O1867" s="25"/>
      <c r="P1867" s="25" t="s">
        <v>27951</v>
      </c>
    </row>
    <row r="1868" spans="1:16" ht="15">
      <c r="A1868" s="25" t="s">
        <v>27952</v>
      </c>
      <c r="B1868" s="25" t="s">
        <v>27952</v>
      </c>
      <c r="C1868"/>
      <c r="D1868" s="25" t="s">
        <v>7261</v>
      </c>
      <c r="E1868" s="25"/>
      <c r="F1868" s="25" t="s">
        <v>7288</v>
      </c>
      <c r="G1868" s="25" t="s">
        <v>24057</v>
      </c>
      <c r="H1868" s="25" t="s">
        <v>10979</v>
      </c>
      <c r="I1868" s="25" t="s">
        <v>24070</v>
      </c>
      <c r="J1868" s="19">
        <v>44713</v>
      </c>
      <c r="K1868" s="19"/>
      <c r="L1868" s="54">
        <v>5750.64</v>
      </c>
      <c r="M1868" s="25" t="s">
        <v>7230</v>
      </c>
      <c r="N1868" s="25" t="s">
        <v>24060</v>
      </c>
      <c r="O1868" s="25"/>
      <c r="P1868" s="25" t="s">
        <v>27953</v>
      </c>
    </row>
    <row r="1869" spans="1:16" ht="15">
      <c r="A1869" s="25" t="s">
        <v>27954</v>
      </c>
      <c r="B1869" s="25" t="s">
        <v>27954</v>
      </c>
      <c r="C1869"/>
      <c r="D1869" s="25" t="s">
        <v>8607</v>
      </c>
      <c r="E1869" s="25"/>
      <c r="F1869" s="25" t="s">
        <v>7288</v>
      </c>
      <c r="G1869" s="25" t="s">
        <v>24057</v>
      </c>
      <c r="H1869" s="25" t="s">
        <v>7500</v>
      </c>
      <c r="I1869" s="25" t="s">
        <v>24367</v>
      </c>
      <c r="J1869" s="19">
        <v>44713</v>
      </c>
      <c r="K1869" s="19"/>
      <c r="L1869" s="54">
        <v>23654</v>
      </c>
      <c r="M1869" s="25" t="s">
        <v>7230</v>
      </c>
      <c r="N1869" s="25" t="s">
        <v>24060</v>
      </c>
      <c r="O1869" s="25"/>
      <c r="P1869" s="25" t="s">
        <v>27955</v>
      </c>
    </row>
    <row r="1870" spans="1:16" ht="15">
      <c r="A1870" s="25" t="s">
        <v>27956</v>
      </c>
      <c r="B1870" s="25" t="s">
        <v>27956</v>
      </c>
      <c r="C1870"/>
      <c r="D1870" s="25" t="s">
        <v>7261</v>
      </c>
      <c r="E1870" s="25"/>
      <c r="F1870" s="25" t="s">
        <v>7288</v>
      </c>
      <c r="G1870" s="25" t="s">
        <v>24057</v>
      </c>
      <c r="H1870" s="25" t="s">
        <v>8419</v>
      </c>
      <c r="I1870" s="25" t="s">
        <v>25241</v>
      </c>
      <c r="J1870" s="19">
        <v>44713</v>
      </c>
      <c r="K1870" s="19"/>
      <c r="L1870" s="54">
        <v>6237.34</v>
      </c>
      <c r="M1870" s="25" t="s">
        <v>7230</v>
      </c>
      <c r="N1870" s="25" t="s">
        <v>24060</v>
      </c>
      <c r="O1870" s="25"/>
      <c r="P1870" s="25" t="s">
        <v>27957</v>
      </c>
    </row>
    <row r="1871" spans="1:16" ht="15">
      <c r="A1871" s="25" t="s">
        <v>27958</v>
      </c>
      <c r="B1871" s="25" t="s">
        <v>27958</v>
      </c>
      <c r="C1871"/>
      <c r="D1871" s="25" t="s">
        <v>8476</v>
      </c>
      <c r="E1871" s="25"/>
      <c r="F1871" s="25" t="s">
        <v>7288</v>
      </c>
      <c r="G1871" s="25" t="s">
        <v>24057</v>
      </c>
      <c r="H1871" s="25" t="s">
        <v>7576</v>
      </c>
      <c r="I1871" s="25" t="s">
        <v>24218</v>
      </c>
      <c r="J1871" s="19">
        <v>44713</v>
      </c>
      <c r="K1871" s="19"/>
      <c r="L1871" s="54">
        <v>4005.13</v>
      </c>
      <c r="M1871" s="25" t="s">
        <v>7230</v>
      </c>
      <c r="N1871" s="25" t="s">
        <v>24060</v>
      </c>
      <c r="O1871" s="25"/>
      <c r="P1871" s="25"/>
    </row>
    <row r="1872" spans="1:16" ht="15">
      <c r="A1872" s="25" t="s">
        <v>27959</v>
      </c>
      <c r="B1872" s="25" t="s">
        <v>27959</v>
      </c>
      <c r="C1872"/>
      <c r="D1872" s="25" t="s">
        <v>7261</v>
      </c>
      <c r="E1872" s="25"/>
      <c r="F1872" s="25" t="s">
        <v>7288</v>
      </c>
      <c r="G1872" s="25" t="s">
        <v>24057</v>
      </c>
      <c r="H1872" s="25" t="s">
        <v>14048</v>
      </c>
      <c r="I1872" s="25" t="s">
        <v>27960</v>
      </c>
      <c r="J1872" s="19">
        <v>44713</v>
      </c>
      <c r="K1872" s="19"/>
      <c r="L1872" s="54">
        <v>36673.75</v>
      </c>
      <c r="M1872" s="25" t="s">
        <v>7230</v>
      </c>
      <c r="N1872" s="25" t="s">
        <v>24060</v>
      </c>
      <c r="O1872" s="25"/>
      <c r="P1872" s="25" t="s">
        <v>27961</v>
      </c>
    </row>
    <row r="1873" spans="1:16" ht="15">
      <c r="A1873" s="25" t="s">
        <v>27962</v>
      </c>
      <c r="B1873" s="25" t="s">
        <v>27962</v>
      </c>
      <c r="C1873"/>
      <c r="D1873" s="25" t="s">
        <v>7478</v>
      </c>
      <c r="E1873" s="25"/>
      <c r="F1873" s="25" t="s">
        <v>7288</v>
      </c>
      <c r="G1873" s="25" t="s">
        <v>24057</v>
      </c>
      <c r="H1873" s="25" t="s">
        <v>8577</v>
      </c>
      <c r="I1873" s="25" t="s">
        <v>27963</v>
      </c>
      <c r="J1873" s="19">
        <v>44713</v>
      </c>
      <c r="K1873" s="19"/>
      <c r="L1873" s="54">
        <v>467886.48</v>
      </c>
      <c r="M1873" s="25" t="s">
        <v>7230</v>
      </c>
      <c r="N1873" s="25" t="s">
        <v>24060</v>
      </c>
      <c r="O1873" s="25"/>
      <c r="P1873" s="25" t="s">
        <v>27964</v>
      </c>
    </row>
    <row r="1874" spans="1:16" ht="15">
      <c r="A1874" s="25" t="s">
        <v>27965</v>
      </c>
      <c r="B1874" s="25" t="s">
        <v>27965</v>
      </c>
      <c r="C1874"/>
      <c r="D1874" s="25" t="s">
        <v>7269</v>
      </c>
      <c r="E1874" s="25"/>
      <c r="F1874" s="25" t="s">
        <v>7288</v>
      </c>
      <c r="G1874" s="25" t="s">
        <v>24057</v>
      </c>
      <c r="H1874" s="25" t="s">
        <v>14048</v>
      </c>
      <c r="I1874" s="25" t="s">
        <v>27960</v>
      </c>
      <c r="J1874" s="19">
        <v>44713</v>
      </c>
      <c r="K1874" s="19"/>
      <c r="L1874" s="54">
        <v>59283.75</v>
      </c>
      <c r="M1874" s="25" t="s">
        <v>7230</v>
      </c>
      <c r="N1874" s="25" t="s">
        <v>24060</v>
      </c>
      <c r="O1874" s="25"/>
      <c r="P1874" s="25" t="s">
        <v>27966</v>
      </c>
    </row>
    <row r="1875" spans="1:16" ht="15">
      <c r="A1875" s="25" t="s">
        <v>27967</v>
      </c>
      <c r="B1875" s="25" t="s">
        <v>27967</v>
      </c>
      <c r="C1875"/>
      <c r="D1875" s="25" t="s">
        <v>10860</v>
      </c>
      <c r="E1875" s="25"/>
      <c r="F1875" s="25" t="s">
        <v>7288</v>
      </c>
      <c r="G1875" s="25" t="s">
        <v>24057</v>
      </c>
      <c r="H1875" s="25" t="s">
        <v>12660</v>
      </c>
      <c r="I1875" s="25" t="s">
        <v>24205</v>
      </c>
      <c r="J1875" s="19">
        <v>44713</v>
      </c>
      <c r="K1875" s="19"/>
      <c r="L1875" s="54">
        <v>11663.36</v>
      </c>
      <c r="M1875" s="25" t="s">
        <v>7230</v>
      </c>
      <c r="N1875" s="25" t="s">
        <v>24060</v>
      </c>
      <c r="O1875" s="25"/>
      <c r="P1875" s="25" t="s">
        <v>27968</v>
      </c>
    </row>
    <row r="1876" spans="1:16" ht="15">
      <c r="A1876" s="25" t="s">
        <v>27969</v>
      </c>
      <c r="B1876" s="25" t="s">
        <v>27969</v>
      </c>
      <c r="C1876" s="22">
        <v>1</v>
      </c>
      <c r="D1876" s="25" t="s">
        <v>7425</v>
      </c>
      <c r="E1876" s="25"/>
      <c r="F1876" s="25" t="s">
        <v>7288</v>
      </c>
      <c r="G1876" s="25" t="s">
        <v>24057</v>
      </c>
      <c r="H1876" s="25" t="s">
        <v>10329</v>
      </c>
      <c r="I1876" s="25" t="s">
        <v>25596</v>
      </c>
      <c r="J1876" s="19">
        <v>44714</v>
      </c>
      <c r="K1876" s="19"/>
      <c r="L1876" s="54">
        <v>4149.04</v>
      </c>
      <c r="M1876" s="25" t="s">
        <v>7230</v>
      </c>
      <c r="N1876" s="25" t="s">
        <v>24060</v>
      </c>
      <c r="O1876" s="25"/>
      <c r="P1876" s="25" t="s">
        <v>27970</v>
      </c>
    </row>
    <row r="1877" spans="1:16" ht="15">
      <c r="A1877" s="25" t="s">
        <v>27971</v>
      </c>
      <c r="B1877" s="25" t="s">
        <v>27971</v>
      </c>
      <c r="C1877"/>
      <c r="D1877" s="25" t="s">
        <v>14336</v>
      </c>
      <c r="E1877" s="25"/>
      <c r="F1877" s="25" t="s">
        <v>7288</v>
      </c>
      <c r="G1877" s="25" t="s">
        <v>24057</v>
      </c>
      <c r="H1877" s="25" t="s">
        <v>7500</v>
      </c>
      <c r="I1877" s="25" t="s">
        <v>24588</v>
      </c>
      <c r="J1877" s="19">
        <v>44714</v>
      </c>
      <c r="K1877" s="19"/>
      <c r="L1877" s="54">
        <v>3278</v>
      </c>
      <c r="M1877" s="25" t="s">
        <v>7230</v>
      </c>
      <c r="N1877" s="25" t="s">
        <v>24060</v>
      </c>
      <c r="O1877" s="25"/>
      <c r="P1877" s="25" t="s">
        <v>27972</v>
      </c>
    </row>
    <row r="1878" spans="1:16" ht="15">
      <c r="A1878" s="25" t="s">
        <v>27973</v>
      </c>
      <c r="B1878" s="25" t="s">
        <v>27973</v>
      </c>
      <c r="C1878"/>
      <c r="D1878" s="25" t="s">
        <v>7478</v>
      </c>
      <c r="E1878" s="25"/>
      <c r="F1878" s="25" t="s">
        <v>7288</v>
      </c>
      <c r="G1878" s="25" t="s">
        <v>24057</v>
      </c>
      <c r="H1878" s="25" t="s">
        <v>7492</v>
      </c>
      <c r="I1878" s="25" t="s">
        <v>24410</v>
      </c>
      <c r="J1878" s="19">
        <v>44714</v>
      </c>
      <c r="K1878" s="19"/>
      <c r="L1878" s="54">
        <v>7057</v>
      </c>
      <c r="M1878" s="25" t="s">
        <v>7230</v>
      </c>
      <c r="N1878" s="25" t="s">
        <v>24060</v>
      </c>
      <c r="O1878" s="25"/>
      <c r="P1878" s="25" t="s">
        <v>27974</v>
      </c>
    </row>
    <row r="1879" spans="1:16" ht="15">
      <c r="A1879" s="25" t="s">
        <v>27975</v>
      </c>
      <c r="B1879" s="25" t="s">
        <v>27975</v>
      </c>
      <c r="C1879"/>
      <c r="D1879" s="25" t="s">
        <v>7261</v>
      </c>
      <c r="E1879" s="25"/>
      <c r="F1879" s="25" t="s">
        <v>7288</v>
      </c>
      <c r="G1879" s="25" t="s">
        <v>24057</v>
      </c>
      <c r="H1879" s="25" t="s">
        <v>7273</v>
      </c>
      <c r="I1879" s="25" t="s">
        <v>27976</v>
      </c>
      <c r="J1879" s="19">
        <v>44714</v>
      </c>
      <c r="K1879" s="19"/>
      <c r="L1879" s="54">
        <v>17284</v>
      </c>
      <c r="M1879" s="25" t="s">
        <v>7230</v>
      </c>
      <c r="N1879" s="25" t="s">
        <v>24060</v>
      </c>
      <c r="O1879" s="25"/>
      <c r="P1879" s="25" t="s">
        <v>27977</v>
      </c>
    </row>
    <row r="1880" spans="1:16" ht="15">
      <c r="A1880" s="25" t="s">
        <v>27978</v>
      </c>
      <c r="B1880" s="25" t="s">
        <v>27978</v>
      </c>
      <c r="C1880"/>
      <c r="D1880" s="25" t="s">
        <v>7269</v>
      </c>
      <c r="E1880" s="25"/>
      <c r="F1880" s="25" t="s">
        <v>7288</v>
      </c>
      <c r="G1880" s="25" t="s">
        <v>24057</v>
      </c>
      <c r="H1880" s="25" t="s">
        <v>7492</v>
      </c>
      <c r="I1880" s="25" t="s">
        <v>24287</v>
      </c>
      <c r="J1880" s="19">
        <v>44714</v>
      </c>
      <c r="K1880" s="19"/>
      <c r="L1880" s="54">
        <v>11576.25</v>
      </c>
      <c r="M1880" s="25" t="s">
        <v>7230</v>
      </c>
      <c r="N1880" s="25" t="s">
        <v>24060</v>
      </c>
      <c r="O1880" s="25"/>
      <c r="P1880" s="25" t="s">
        <v>27979</v>
      </c>
    </row>
    <row r="1881" spans="1:16" ht="15">
      <c r="A1881" s="25" t="s">
        <v>27980</v>
      </c>
      <c r="B1881" s="25" t="s">
        <v>27980</v>
      </c>
      <c r="C1881"/>
      <c r="D1881" s="25" t="s">
        <v>7478</v>
      </c>
      <c r="E1881" s="25"/>
      <c r="F1881" s="25" t="s">
        <v>7288</v>
      </c>
      <c r="G1881" s="25" t="s">
        <v>24057</v>
      </c>
      <c r="H1881" s="25" t="s">
        <v>8140</v>
      </c>
      <c r="I1881" s="25" t="s">
        <v>24205</v>
      </c>
      <c r="J1881" s="19">
        <v>44714</v>
      </c>
      <c r="K1881" s="19"/>
      <c r="L1881" s="54">
        <v>6048.82</v>
      </c>
      <c r="M1881" s="25" t="s">
        <v>7230</v>
      </c>
      <c r="N1881" s="25" t="s">
        <v>24060</v>
      </c>
      <c r="O1881" s="25"/>
      <c r="P1881" s="25" t="s">
        <v>27981</v>
      </c>
    </row>
    <row r="1882" spans="1:16" ht="15">
      <c r="A1882" s="25" t="s">
        <v>27982</v>
      </c>
      <c r="B1882" s="25" t="s">
        <v>27982</v>
      </c>
      <c r="C1882"/>
      <c r="D1882" s="25" t="s">
        <v>7269</v>
      </c>
      <c r="E1882" s="25"/>
      <c r="F1882" s="25" t="s">
        <v>7288</v>
      </c>
      <c r="G1882" s="25" t="s">
        <v>24057</v>
      </c>
      <c r="H1882" s="25" t="s">
        <v>7500</v>
      </c>
      <c r="I1882" s="25" t="s">
        <v>24181</v>
      </c>
      <c r="J1882" s="19">
        <v>44714</v>
      </c>
      <c r="K1882" s="19"/>
      <c r="L1882" s="54">
        <v>1548.5</v>
      </c>
      <c r="M1882" s="25" t="s">
        <v>7230</v>
      </c>
      <c r="N1882" s="25" t="s">
        <v>24060</v>
      </c>
      <c r="O1882" s="25"/>
      <c r="P1882" s="25" t="s">
        <v>27983</v>
      </c>
    </row>
    <row r="1883" spans="1:16" ht="15">
      <c r="A1883" s="25" t="s">
        <v>27984</v>
      </c>
      <c r="B1883" s="25" t="s">
        <v>27984</v>
      </c>
      <c r="C1883" s="22">
        <v>1</v>
      </c>
      <c r="D1883" s="25" t="s">
        <v>7252</v>
      </c>
      <c r="E1883" s="25"/>
      <c r="F1883" s="25" t="s">
        <v>24833</v>
      </c>
      <c r="G1883" s="25" t="s">
        <v>24057</v>
      </c>
      <c r="H1883" s="25" t="s">
        <v>10329</v>
      </c>
      <c r="I1883" s="25" t="s">
        <v>25596</v>
      </c>
      <c r="J1883" s="19">
        <v>44714</v>
      </c>
      <c r="K1883" s="19"/>
      <c r="L1883" s="54">
        <v>10967.36</v>
      </c>
      <c r="M1883" s="25" t="s">
        <v>7230</v>
      </c>
      <c r="N1883" s="25" t="s">
        <v>24060</v>
      </c>
      <c r="O1883" s="25"/>
      <c r="P1883" s="25"/>
    </row>
    <row r="1884" spans="1:16" ht="15">
      <c r="A1884" s="25" t="s">
        <v>27985</v>
      </c>
      <c r="B1884" s="25" t="s">
        <v>27985</v>
      </c>
      <c r="C1884"/>
      <c r="D1884" s="25" t="s">
        <v>7261</v>
      </c>
      <c r="E1884" s="25"/>
      <c r="F1884" s="25" t="s">
        <v>7288</v>
      </c>
      <c r="G1884" s="25" t="s">
        <v>24057</v>
      </c>
      <c r="H1884" s="25" t="s">
        <v>8658</v>
      </c>
      <c r="I1884" s="25" t="s">
        <v>24150</v>
      </c>
      <c r="J1884" s="19">
        <v>44714</v>
      </c>
      <c r="K1884" s="19"/>
      <c r="L1884" s="54">
        <v>2332.29</v>
      </c>
      <c r="M1884" s="25" t="s">
        <v>7230</v>
      </c>
      <c r="N1884" s="25" t="s">
        <v>24060</v>
      </c>
      <c r="O1884" s="25"/>
      <c r="P1884" s="25" t="s">
        <v>27986</v>
      </c>
    </row>
    <row r="1885" spans="1:16" ht="15">
      <c r="A1885" s="25" t="s">
        <v>27987</v>
      </c>
      <c r="B1885" s="25" t="s">
        <v>27987</v>
      </c>
      <c r="C1885"/>
      <c r="D1885" s="25" t="s">
        <v>8607</v>
      </c>
      <c r="E1885" s="25"/>
      <c r="F1885" s="25" t="s">
        <v>7288</v>
      </c>
      <c r="G1885" s="25" t="s">
        <v>24057</v>
      </c>
      <c r="H1885" s="25" t="s">
        <v>9046</v>
      </c>
      <c r="I1885" s="25" t="s">
        <v>24070</v>
      </c>
      <c r="J1885" s="19">
        <v>44714</v>
      </c>
      <c r="K1885" s="19"/>
      <c r="L1885" s="54">
        <v>2230.46</v>
      </c>
      <c r="M1885" s="25" t="s">
        <v>7230</v>
      </c>
      <c r="N1885" s="25" t="s">
        <v>24060</v>
      </c>
      <c r="O1885" s="25"/>
      <c r="P1885" s="25" t="s">
        <v>27988</v>
      </c>
    </row>
    <row r="1886" spans="1:16" ht="15">
      <c r="A1886" s="25" t="s">
        <v>27989</v>
      </c>
      <c r="B1886" s="25" t="s">
        <v>27989</v>
      </c>
      <c r="C1886"/>
      <c r="D1886" s="25" t="s">
        <v>7261</v>
      </c>
      <c r="E1886" s="25"/>
      <c r="F1886" s="25" t="s">
        <v>7288</v>
      </c>
      <c r="G1886" s="25" t="s">
        <v>24057</v>
      </c>
      <c r="H1886" s="25" t="s">
        <v>8419</v>
      </c>
      <c r="I1886" s="25" t="s">
        <v>24070</v>
      </c>
      <c r="J1886" s="19">
        <v>44714</v>
      </c>
      <c r="K1886" s="19"/>
      <c r="L1886" s="54">
        <v>714</v>
      </c>
      <c r="M1886" s="25" t="s">
        <v>7230</v>
      </c>
      <c r="N1886" s="25" t="s">
        <v>24060</v>
      </c>
      <c r="O1886" s="25"/>
      <c r="P1886" s="25" t="s">
        <v>27990</v>
      </c>
    </row>
    <row r="1887" spans="1:16" ht="15">
      <c r="A1887" s="25" t="s">
        <v>27991</v>
      </c>
      <c r="B1887" s="25" t="s">
        <v>27991</v>
      </c>
      <c r="C1887"/>
      <c r="D1887" s="25" t="s">
        <v>8607</v>
      </c>
      <c r="E1887" s="25"/>
      <c r="F1887" s="25" t="s">
        <v>7288</v>
      </c>
      <c r="G1887" s="25" t="s">
        <v>24057</v>
      </c>
      <c r="H1887" s="25" t="s">
        <v>8991</v>
      </c>
      <c r="I1887" s="25" t="s">
        <v>24070</v>
      </c>
      <c r="J1887" s="19">
        <v>44714</v>
      </c>
      <c r="K1887" s="19"/>
      <c r="L1887" s="54">
        <v>4126.58</v>
      </c>
      <c r="M1887" s="25" t="s">
        <v>7230</v>
      </c>
      <c r="N1887" s="25" t="s">
        <v>24060</v>
      </c>
      <c r="O1887" s="25"/>
      <c r="P1887" s="25" t="s">
        <v>27992</v>
      </c>
    </row>
    <row r="1888" spans="1:16" ht="15">
      <c r="A1888" s="25" t="s">
        <v>27993</v>
      </c>
      <c r="B1888" s="25" t="s">
        <v>27993</v>
      </c>
      <c r="C1888"/>
      <c r="D1888" s="25" t="s">
        <v>8607</v>
      </c>
      <c r="E1888" s="25"/>
      <c r="F1888" s="25" t="s">
        <v>7288</v>
      </c>
      <c r="G1888" s="25" t="s">
        <v>24057</v>
      </c>
      <c r="H1888" s="25" t="s">
        <v>9046</v>
      </c>
      <c r="I1888" s="25" t="s">
        <v>24070</v>
      </c>
      <c r="J1888" s="19">
        <v>44714</v>
      </c>
      <c r="K1888" s="19"/>
      <c r="L1888" s="54">
        <v>12839.02</v>
      </c>
      <c r="M1888" s="25" t="s">
        <v>7230</v>
      </c>
      <c r="N1888" s="25" t="s">
        <v>24060</v>
      </c>
      <c r="O1888" s="25"/>
      <c r="P1888" s="25" t="s">
        <v>27994</v>
      </c>
    </row>
    <row r="1889" spans="1:16" ht="15">
      <c r="A1889" s="25" t="s">
        <v>27995</v>
      </c>
      <c r="B1889" s="25" t="s">
        <v>27995</v>
      </c>
      <c r="C1889"/>
      <c r="D1889" s="25" t="s">
        <v>7425</v>
      </c>
      <c r="E1889" s="25"/>
      <c r="F1889" s="25" t="s">
        <v>7288</v>
      </c>
      <c r="G1889" s="25" t="s">
        <v>24057</v>
      </c>
      <c r="H1889" s="25" t="s">
        <v>7492</v>
      </c>
      <c r="I1889" s="25" t="s">
        <v>24205</v>
      </c>
      <c r="J1889" s="19">
        <v>44714</v>
      </c>
      <c r="K1889" s="19"/>
      <c r="L1889" s="54">
        <v>2975</v>
      </c>
      <c r="M1889" s="25" t="s">
        <v>7230</v>
      </c>
      <c r="N1889" s="25" t="s">
        <v>24060</v>
      </c>
      <c r="O1889" s="25"/>
      <c r="P1889" s="25" t="s">
        <v>27996</v>
      </c>
    </row>
    <row r="1890" spans="1:16" ht="15">
      <c r="A1890" s="25" t="s">
        <v>27997</v>
      </c>
      <c r="B1890" s="25" t="s">
        <v>27997</v>
      </c>
      <c r="C1890"/>
      <c r="D1890" s="25" t="s">
        <v>7261</v>
      </c>
      <c r="E1890" s="25"/>
      <c r="F1890" s="25" t="s">
        <v>7288</v>
      </c>
      <c r="G1890" s="25" t="s">
        <v>24057</v>
      </c>
      <c r="H1890" s="25" t="s">
        <v>7576</v>
      </c>
      <c r="I1890" s="25" t="s">
        <v>24181</v>
      </c>
      <c r="J1890" s="19">
        <v>44715</v>
      </c>
      <c r="K1890" s="19"/>
      <c r="L1890" s="54">
        <v>3892.5</v>
      </c>
      <c r="M1890" s="25" t="s">
        <v>7230</v>
      </c>
      <c r="N1890" s="25" t="s">
        <v>24060</v>
      </c>
      <c r="O1890" s="25"/>
      <c r="P1890" s="25"/>
    </row>
    <row r="1891" spans="1:16" ht="15">
      <c r="A1891" s="25" t="s">
        <v>27998</v>
      </c>
      <c r="B1891" s="25" t="s">
        <v>27998</v>
      </c>
      <c r="C1891"/>
      <c r="D1891" s="25" t="s">
        <v>9632</v>
      </c>
      <c r="E1891" s="25"/>
      <c r="F1891" s="25" t="s">
        <v>7288</v>
      </c>
      <c r="G1891" s="25" t="s">
        <v>24057</v>
      </c>
      <c r="H1891" s="25" t="s">
        <v>8443</v>
      </c>
      <c r="I1891" s="25" t="s">
        <v>24175</v>
      </c>
      <c r="J1891" s="19">
        <v>44715</v>
      </c>
      <c r="K1891" s="19"/>
      <c r="L1891" s="54">
        <v>19582.12</v>
      </c>
      <c r="M1891" s="25" t="s">
        <v>7230</v>
      </c>
      <c r="N1891" s="25" t="s">
        <v>24060</v>
      </c>
      <c r="O1891" s="25"/>
      <c r="P1891" s="25" t="s">
        <v>27999</v>
      </c>
    </row>
    <row r="1892" spans="1:16" ht="15">
      <c r="A1892" s="25" t="s">
        <v>28000</v>
      </c>
      <c r="B1892" s="25" t="s">
        <v>28000</v>
      </c>
      <c r="C1892"/>
      <c r="D1892" s="25" t="s">
        <v>7261</v>
      </c>
      <c r="E1892" s="25"/>
      <c r="F1892" s="25" t="s">
        <v>7288</v>
      </c>
      <c r="G1892" s="25" t="s">
        <v>24057</v>
      </c>
      <c r="H1892" s="25" t="s">
        <v>12040</v>
      </c>
      <c r="I1892" s="25" t="s">
        <v>24558</v>
      </c>
      <c r="J1892" s="19">
        <v>44715</v>
      </c>
      <c r="K1892" s="19"/>
      <c r="L1892" s="54">
        <v>5091.07</v>
      </c>
      <c r="M1892" s="25" t="s">
        <v>7230</v>
      </c>
      <c r="N1892" s="25" t="s">
        <v>24060</v>
      </c>
      <c r="O1892" s="25"/>
      <c r="P1892" s="25" t="s">
        <v>28001</v>
      </c>
    </row>
    <row r="1893" spans="1:16" ht="15">
      <c r="A1893" s="25" t="s">
        <v>28002</v>
      </c>
      <c r="B1893" s="25" t="s">
        <v>28002</v>
      </c>
      <c r="C1893"/>
      <c r="D1893" s="25" t="s">
        <v>8607</v>
      </c>
      <c r="E1893" s="25"/>
      <c r="F1893" s="25" t="s">
        <v>7288</v>
      </c>
      <c r="G1893" s="25" t="s">
        <v>24057</v>
      </c>
      <c r="H1893" s="25" t="s">
        <v>8991</v>
      </c>
      <c r="I1893" s="25" t="s">
        <v>24070</v>
      </c>
      <c r="J1893" s="19">
        <v>44715</v>
      </c>
      <c r="K1893" s="19"/>
      <c r="L1893" s="54">
        <v>5486.66</v>
      </c>
      <c r="M1893" s="25" t="s">
        <v>7230</v>
      </c>
      <c r="N1893" s="25" t="s">
        <v>24060</v>
      </c>
      <c r="O1893" s="25"/>
      <c r="P1893" s="25" t="s">
        <v>28003</v>
      </c>
    </row>
    <row r="1894" spans="1:16" ht="15">
      <c r="A1894" s="25" t="s">
        <v>28004</v>
      </c>
      <c r="B1894" s="25" t="s">
        <v>28004</v>
      </c>
      <c r="C1894"/>
      <c r="D1894" s="25" t="s">
        <v>7530</v>
      </c>
      <c r="E1894" s="25"/>
      <c r="F1894" s="25" t="s">
        <v>7288</v>
      </c>
      <c r="G1894" s="25" t="s">
        <v>24057</v>
      </c>
      <c r="H1894" s="25" t="s">
        <v>7533</v>
      </c>
      <c r="I1894" s="25" t="s">
        <v>24082</v>
      </c>
      <c r="J1894" s="19">
        <v>44715</v>
      </c>
      <c r="K1894" s="19"/>
      <c r="L1894" s="54">
        <v>1095</v>
      </c>
      <c r="M1894" s="25" t="s">
        <v>7230</v>
      </c>
      <c r="N1894" s="25" t="s">
        <v>24060</v>
      </c>
      <c r="O1894" s="25"/>
      <c r="P1894" s="25" t="s">
        <v>28005</v>
      </c>
    </row>
    <row r="1895" spans="1:16" ht="15">
      <c r="A1895" s="25" t="s">
        <v>28006</v>
      </c>
      <c r="B1895" s="25" t="s">
        <v>28006</v>
      </c>
      <c r="C1895"/>
      <c r="D1895" s="25" t="s">
        <v>7425</v>
      </c>
      <c r="E1895" s="25"/>
      <c r="F1895" s="25" t="s">
        <v>7288</v>
      </c>
      <c r="G1895" s="25" t="s">
        <v>24057</v>
      </c>
      <c r="H1895" s="25" t="s">
        <v>7492</v>
      </c>
      <c r="I1895" s="25" t="s">
        <v>24588</v>
      </c>
      <c r="J1895" s="19">
        <v>44715</v>
      </c>
      <c r="K1895" s="19"/>
      <c r="L1895" s="54">
        <v>28959</v>
      </c>
      <c r="M1895" s="25" t="s">
        <v>7230</v>
      </c>
      <c r="N1895" s="25" t="s">
        <v>24060</v>
      </c>
      <c r="O1895" s="25"/>
      <c r="P1895" s="25" t="s">
        <v>28007</v>
      </c>
    </row>
    <row r="1896" spans="1:16" ht="15">
      <c r="A1896" s="25" t="s">
        <v>28008</v>
      </c>
      <c r="B1896" s="25" t="s">
        <v>28008</v>
      </c>
      <c r="C1896"/>
      <c r="D1896" s="25" t="s">
        <v>7261</v>
      </c>
      <c r="E1896" s="25"/>
      <c r="F1896" s="25" t="s">
        <v>7288</v>
      </c>
      <c r="G1896" s="25" t="s">
        <v>24057</v>
      </c>
      <c r="H1896" s="25" t="s">
        <v>8419</v>
      </c>
      <c r="I1896" s="25" t="s">
        <v>25622</v>
      </c>
      <c r="J1896" s="19">
        <v>44715</v>
      </c>
      <c r="K1896" s="19"/>
      <c r="L1896" s="54">
        <v>17000</v>
      </c>
      <c r="M1896" s="25" t="s">
        <v>7230</v>
      </c>
      <c r="N1896" s="25" t="s">
        <v>24060</v>
      </c>
      <c r="O1896" s="25"/>
      <c r="P1896" s="25" t="s">
        <v>28009</v>
      </c>
    </row>
    <row r="1897" spans="1:16" ht="15">
      <c r="A1897" s="25" t="s">
        <v>28010</v>
      </c>
      <c r="B1897" s="25" t="s">
        <v>28010</v>
      </c>
      <c r="C1897"/>
      <c r="D1897" s="25" t="s">
        <v>7478</v>
      </c>
      <c r="E1897" s="25"/>
      <c r="F1897" s="25" t="s">
        <v>7288</v>
      </c>
      <c r="G1897" s="25" t="s">
        <v>24057</v>
      </c>
      <c r="H1897" s="25" t="s">
        <v>8419</v>
      </c>
      <c r="I1897" s="25" t="s">
        <v>24367</v>
      </c>
      <c r="J1897" s="19">
        <v>44715</v>
      </c>
      <c r="K1897" s="19"/>
      <c r="L1897" s="54">
        <v>4964</v>
      </c>
      <c r="M1897" s="25" t="s">
        <v>7230</v>
      </c>
      <c r="N1897" s="25" t="s">
        <v>24060</v>
      </c>
      <c r="O1897" s="25"/>
      <c r="P1897" s="25" t="s">
        <v>28011</v>
      </c>
    </row>
    <row r="1898" spans="1:16" ht="15">
      <c r="A1898" s="25" t="s">
        <v>28012</v>
      </c>
      <c r="B1898" s="25" t="s">
        <v>28012</v>
      </c>
      <c r="C1898"/>
      <c r="D1898" s="25" t="s">
        <v>7269</v>
      </c>
      <c r="E1898" s="25"/>
      <c r="F1898" s="25" t="s">
        <v>7288</v>
      </c>
      <c r="G1898" s="25" t="s">
        <v>24057</v>
      </c>
      <c r="H1898" s="25" t="s">
        <v>7492</v>
      </c>
      <c r="I1898" s="25" t="s">
        <v>28013</v>
      </c>
      <c r="J1898" s="19">
        <v>44715</v>
      </c>
      <c r="K1898" s="19"/>
      <c r="L1898" s="54">
        <v>5455</v>
      </c>
      <c r="M1898" s="25" t="s">
        <v>7230</v>
      </c>
      <c r="N1898" s="25" t="s">
        <v>24060</v>
      </c>
      <c r="O1898" s="25"/>
      <c r="P1898" s="25" t="s">
        <v>28014</v>
      </c>
    </row>
    <row r="1899" spans="1:16" ht="15">
      <c r="A1899" s="25" t="s">
        <v>28015</v>
      </c>
      <c r="B1899" s="25" t="s">
        <v>28015</v>
      </c>
      <c r="C1899"/>
      <c r="D1899" s="25" t="s">
        <v>7261</v>
      </c>
      <c r="E1899" s="25"/>
      <c r="F1899" s="25" t="s">
        <v>7288</v>
      </c>
      <c r="G1899" s="25" t="s">
        <v>24057</v>
      </c>
      <c r="H1899" s="25" t="s">
        <v>7500</v>
      </c>
      <c r="I1899" s="25" t="s">
        <v>24301</v>
      </c>
      <c r="J1899" s="19">
        <v>44715</v>
      </c>
      <c r="K1899" s="19"/>
      <c r="L1899" s="54">
        <v>2623.28</v>
      </c>
      <c r="M1899" s="25" t="s">
        <v>7230</v>
      </c>
      <c r="N1899" s="25" t="s">
        <v>24060</v>
      </c>
      <c r="O1899" s="25"/>
      <c r="P1899" s="25" t="s">
        <v>28016</v>
      </c>
    </row>
    <row r="1900" spans="1:16" ht="15">
      <c r="A1900" s="25" t="s">
        <v>28017</v>
      </c>
      <c r="B1900" s="25" t="s">
        <v>28017</v>
      </c>
      <c r="C1900"/>
      <c r="D1900" s="25" t="s">
        <v>7261</v>
      </c>
      <c r="E1900" s="25"/>
      <c r="F1900" s="25" t="s">
        <v>7288</v>
      </c>
      <c r="G1900" s="25" t="s">
        <v>24057</v>
      </c>
      <c r="H1900" s="25" t="s">
        <v>7500</v>
      </c>
      <c r="I1900" s="25" t="s">
        <v>24301</v>
      </c>
      <c r="J1900" s="19">
        <v>44715</v>
      </c>
      <c r="K1900" s="19"/>
      <c r="L1900" s="54">
        <v>1001.18</v>
      </c>
      <c r="M1900" s="25" t="s">
        <v>7230</v>
      </c>
      <c r="N1900" s="25" t="s">
        <v>24060</v>
      </c>
      <c r="O1900" s="25"/>
      <c r="P1900" s="25" t="s">
        <v>28018</v>
      </c>
    </row>
    <row r="1901" spans="1:16" ht="15">
      <c r="A1901" s="25" t="s">
        <v>28019</v>
      </c>
      <c r="B1901" s="25" t="s">
        <v>28019</v>
      </c>
      <c r="C1901"/>
      <c r="D1901" s="25" t="s">
        <v>7252</v>
      </c>
      <c r="E1901" s="25"/>
      <c r="F1901" s="25" t="s">
        <v>7288</v>
      </c>
      <c r="G1901" s="25" t="s">
        <v>24057</v>
      </c>
      <c r="H1901" s="25" t="s">
        <v>8140</v>
      </c>
      <c r="I1901" s="25" t="s">
        <v>24181</v>
      </c>
      <c r="J1901" s="19">
        <v>44716</v>
      </c>
      <c r="K1901" s="19"/>
      <c r="L1901" s="54">
        <v>7766.5</v>
      </c>
      <c r="M1901" s="25" t="s">
        <v>7230</v>
      </c>
      <c r="N1901" s="25" t="s">
        <v>24060</v>
      </c>
      <c r="O1901" s="25"/>
      <c r="P1901" s="25" t="s">
        <v>28020</v>
      </c>
    </row>
    <row r="1902" spans="1:16" ht="15">
      <c r="A1902" s="25" t="s">
        <v>28021</v>
      </c>
      <c r="B1902" s="25" t="s">
        <v>28021</v>
      </c>
      <c r="C1902"/>
      <c r="D1902" s="25" t="s">
        <v>7261</v>
      </c>
      <c r="E1902" s="25"/>
      <c r="F1902" s="25" t="s">
        <v>7288</v>
      </c>
      <c r="G1902" s="25" t="s">
        <v>24057</v>
      </c>
      <c r="H1902" s="25" t="s">
        <v>8658</v>
      </c>
      <c r="I1902" s="25" t="s">
        <v>24150</v>
      </c>
      <c r="J1902" s="19">
        <v>44717</v>
      </c>
      <c r="K1902" s="19"/>
      <c r="L1902" s="54">
        <v>6460.36</v>
      </c>
      <c r="M1902" s="25" t="s">
        <v>7230</v>
      </c>
      <c r="N1902" s="25" t="s">
        <v>24060</v>
      </c>
      <c r="O1902" s="25"/>
      <c r="P1902" s="25" t="s">
        <v>28022</v>
      </c>
    </row>
    <row r="1903" spans="1:16" ht="15">
      <c r="A1903" s="25" t="s">
        <v>28023</v>
      </c>
      <c r="B1903" s="25" t="s">
        <v>28023</v>
      </c>
      <c r="C1903"/>
      <c r="D1903" s="25" t="s">
        <v>7261</v>
      </c>
      <c r="E1903" s="25"/>
      <c r="F1903" s="25" t="s">
        <v>7288</v>
      </c>
      <c r="G1903" s="25" t="s">
        <v>24057</v>
      </c>
      <c r="H1903" s="25" t="s">
        <v>7442</v>
      </c>
      <c r="I1903" s="25" t="s">
        <v>24275</v>
      </c>
      <c r="J1903" s="19">
        <v>44717</v>
      </c>
      <c r="K1903" s="19"/>
      <c r="L1903" s="54">
        <v>1450</v>
      </c>
      <c r="M1903" s="25" t="s">
        <v>7230</v>
      </c>
      <c r="N1903" s="25" t="s">
        <v>24060</v>
      </c>
      <c r="O1903" s="25"/>
      <c r="P1903" s="25" t="s">
        <v>28024</v>
      </c>
    </row>
    <row r="1904" spans="1:16" ht="15">
      <c r="A1904" s="25" t="s">
        <v>28025</v>
      </c>
      <c r="B1904" s="25" t="s">
        <v>28025</v>
      </c>
      <c r="C1904"/>
      <c r="D1904" s="25" t="s">
        <v>7261</v>
      </c>
      <c r="E1904" s="25"/>
      <c r="F1904" s="25" t="s">
        <v>7288</v>
      </c>
      <c r="G1904" s="25" t="s">
        <v>24057</v>
      </c>
      <c r="H1904" s="25" t="s">
        <v>7442</v>
      </c>
      <c r="I1904" s="25" t="s">
        <v>24275</v>
      </c>
      <c r="J1904" s="19">
        <v>44717</v>
      </c>
      <c r="K1904" s="19"/>
      <c r="L1904" s="54">
        <v>2975</v>
      </c>
      <c r="M1904" s="25" t="s">
        <v>7230</v>
      </c>
      <c r="N1904" s="25" t="s">
        <v>24060</v>
      </c>
      <c r="O1904" s="25"/>
      <c r="P1904" s="25" t="s">
        <v>28026</v>
      </c>
    </row>
    <row r="1905" spans="1:16" ht="15">
      <c r="A1905" s="25" t="s">
        <v>28027</v>
      </c>
      <c r="B1905" s="25" t="s">
        <v>28027</v>
      </c>
      <c r="C1905"/>
      <c r="D1905" s="25" t="s">
        <v>7261</v>
      </c>
      <c r="E1905" s="25"/>
      <c r="F1905" s="25" t="s">
        <v>7288</v>
      </c>
      <c r="G1905" s="25" t="s">
        <v>24057</v>
      </c>
      <c r="H1905" s="25" t="s">
        <v>10979</v>
      </c>
      <c r="I1905" s="25" t="s">
        <v>24070</v>
      </c>
      <c r="J1905" s="19">
        <v>44717</v>
      </c>
      <c r="K1905" s="19"/>
      <c r="L1905" s="54">
        <v>5772.45</v>
      </c>
      <c r="M1905" s="25" t="s">
        <v>7230</v>
      </c>
      <c r="N1905" s="25" t="s">
        <v>24060</v>
      </c>
      <c r="O1905" s="25"/>
      <c r="P1905" s="25" t="s">
        <v>28028</v>
      </c>
    </row>
    <row r="1906" spans="1:16" ht="15">
      <c r="A1906" s="25" t="s">
        <v>28029</v>
      </c>
      <c r="B1906" s="25" t="s">
        <v>28029</v>
      </c>
      <c r="C1906"/>
      <c r="D1906" s="25" t="s">
        <v>7261</v>
      </c>
      <c r="E1906" s="25"/>
      <c r="F1906" s="25" t="s">
        <v>7288</v>
      </c>
      <c r="G1906" s="25" t="s">
        <v>24057</v>
      </c>
      <c r="H1906" s="25" t="s">
        <v>7500</v>
      </c>
      <c r="I1906" s="25" t="s">
        <v>28030</v>
      </c>
      <c r="J1906" s="19">
        <v>44718</v>
      </c>
      <c r="K1906" s="19"/>
      <c r="L1906" s="54">
        <v>2545</v>
      </c>
      <c r="M1906" s="25" t="s">
        <v>7230</v>
      </c>
      <c r="N1906" s="25" t="s">
        <v>24060</v>
      </c>
      <c r="O1906" s="25"/>
      <c r="P1906" s="25"/>
    </row>
    <row r="1907" spans="1:16" ht="15">
      <c r="A1907" s="25" t="s">
        <v>28031</v>
      </c>
      <c r="B1907" s="25" t="s">
        <v>28031</v>
      </c>
      <c r="C1907"/>
      <c r="D1907" s="25" t="s">
        <v>7261</v>
      </c>
      <c r="E1907" s="25"/>
      <c r="F1907" s="25" t="s">
        <v>7288</v>
      </c>
      <c r="G1907" s="25" t="s">
        <v>24057</v>
      </c>
      <c r="H1907" s="25" t="s">
        <v>8140</v>
      </c>
      <c r="I1907" s="25" t="s">
        <v>24418</v>
      </c>
      <c r="J1907" s="19">
        <v>44717</v>
      </c>
      <c r="K1907" s="19"/>
      <c r="L1907" s="54">
        <v>1550</v>
      </c>
      <c r="M1907" s="25" t="s">
        <v>7230</v>
      </c>
      <c r="N1907" s="25" t="s">
        <v>24060</v>
      </c>
      <c r="O1907" s="25"/>
      <c r="P1907" s="25" t="s">
        <v>28032</v>
      </c>
    </row>
    <row r="1908" spans="1:16" ht="15">
      <c r="A1908" s="25" t="s">
        <v>28033</v>
      </c>
      <c r="B1908" s="25" t="s">
        <v>28033</v>
      </c>
      <c r="C1908"/>
      <c r="D1908" s="25" t="s">
        <v>7261</v>
      </c>
      <c r="E1908" s="25"/>
      <c r="F1908" s="25" t="s">
        <v>7288</v>
      </c>
      <c r="G1908" s="25" t="s">
        <v>24057</v>
      </c>
      <c r="H1908" s="25" t="s">
        <v>7543</v>
      </c>
      <c r="I1908" s="25" t="s">
        <v>24896</v>
      </c>
      <c r="J1908" s="19">
        <v>44717</v>
      </c>
      <c r="K1908" s="19"/>
      <c r="L1908" s="54">
        <v>2337.71</v>
      </c>
      <c r="M1908" s="25" t="s">
        <v>7230</v>
      </c>
      <c r="N1908" s="25" t="s">
        <v>24060</v>
      </c>
      <c r="O1908" s="25"/>
      <c r="P1908" s="25" t="s">
        <v>28034</v>
      </c>
    </row>
    <row r="1909" spans="1:16" ht="15">
      <c r="A1909" s="25" t="s">
        <v>28035</v>
      </c>
      <c r="B1909" s="25" t="s">
        <v>28035</v>
      </c>
      <c r="C1909"/>
      <c r="D1909" s="25" t="s">
        <v>7252</v>
      </c>
      <c r="E1909" s="25"/>
      <c r="F1909" s="25" t="s">
        <v>7288</v>
      </c>
      <c r="G1909" s="25" t="s">
        <v>24057</v>
      </c>
      <c r="H1909" s="25" t="s">
        <v>7526</v>
      </c>
      <c r="I1909" s="25" t="s">
        <v>24075</v>
      </c>
      <c r="J1909" s="19">
        <v>44717</v>
      </c>
      <c r="K1909" s="19"/>
      <c r="L1909" s="54">
        <v>1280</v>
      </c>
      <c r="M1909" s="25" t="s">
        <v>7230</v>
      </c>
      <c r="N1909" s="25" t="s">
        <v>24060</v>
      </c>
      <c r="O1909" s="25"/>
      <c r="P1909" s="25" t="s">
        <v>28036</v>
      </c>
    </row>
    <row r="1910" spans="1:16" ht="15">
      <c r="A1910" s="25" t="s">
        <v>28037</v>
      </c>
      <c r="B1910" s="25" t="s">
        <v>28037</v>
      </c>
      <c r="C1910"/>
      <c r="D1910" s="25" t="s">
        <v>7252</v>
      </c>
      <c r="E1910" s="25"/>
      <c r="F1910" s="25" t="s">
        <v>7288</v>
      </c>
      <c r="G1910" s="25" t="s">
        <v>24057</v>
      </c>
      <c r="H1910" s="25" t="s">
        <v>7526</v>
      </c>
      <c r="I1910" s="25" t="s">
        <v>24075</v>
      </c>
      <c r="J1910" s="19">
        <v>44717</v>
      </c>
      <c r="K1910" s="19"/>
      <c r="L1910" s="54">
        <v>1280</v>
      </c>
      <c r="M1910" s="25" t="s">
        <v>7230</v>
      </c>
      <c r="N1910" s="25" t="s">
        <v>24060</v>
      </c>
      <c r="O1910" s="25"/>
      <c r="P1910" s="25" t="s">
        <v>28038</v>
      </c>
    </row>
    <row r="1911" spans="1:16" ht="15">
      <c r="A1911" s="25" t="s">
        <v>28039</v>
      </c>
      <c r="B1911" s="25" t="s">
        <v>28039</v>
      </c>
      <c r="C1911"/>
      <c r="D1911" s="25" t="s">
        <v>7261</v>
      </c>
      <c r="E1911" s="25"/>
      <c r="F1911" s="25" t="s">
        <v>7288</v>
      </c>
      <c r="G1911" s="25" t="s">
        <v>24057</v>
      </c>
      <c r="H1911" s="25" t="s">
        <v>7442</v>
      </c>
      <c r="I1911" s="25" t="s">
        <v>24275</v>
      </c>
      <c r="J1911" s="19">
        <v>44717</v>
      </c>
      <c r="K1911" s="19"/>
      <c r="L1911" s="54">
        <v>4593.33</v>
      </c>
      <c r="M1911" s="25" t="s">
        <v>7230</v>
      </c>
      <c r="N1911" s="25" t="s">
        <v>24060</v>
      </c>
      <c r="O1911" s="25"/>
      <c r="P1911" s="25" t="s">
        <v>28040</v>
      </c>
    </row>
    <row r="1912" spans="1:16" ht="15">
      <c r="A1912" s="25" t="s">
        <v>28041</v>
      </c>
      <c r="B1912" s="25" t="s">
        <v>28041</v>
      </c>
      <c r="C1912"/>
      <c r="D1912" s="25" t="s">
        <v>7269</v>
      </c>
      <c r="E1912" s="25"/>
      <c r="F1912" s="25" t="s">
        <v>7288</v>
      </c>
      <c r="G1912" s="25" t="s">
        <v>24057</v>
      </c>
      <c r="H1912" s="25" t="s">
        <v>8419</v>
      </c>
      <c r="I1912" s="25" t="s">
        <v>24070</v>
      </c>
      <c r="J1912" s="19">
        <v>44718</v>
      </c>
      <c r="K1912" s="19"/>
      <c r="L1912" s="54">
        <v>7271.4</v>
      </c>
      <c r="M1912" s="25" t="s">
        <v>7230</v>
      </c>
      <c r="N1912" s="25" t="s">
        <v>24060</v>
      </c>
      <c r="O1912" s="25"/>
      <c r="P1912" s="25" t="s">
        <v>28042</v>
      </c>
    </row>
    <row r="1913" spans="1:16" ht="15">
      <c r="A1913" s="25" t="s">
        <v>28043</v>
      </c>
      <c r="B1913" s="25" t="s">
        <v>28043</v>
      </c>
      <c r="C1913"/>
      <c r="D1913" s="25" t="s">
        <v>7425</v>
      </c>
      <c r="E1913" s="25"/>
      <c r="F1913" s="25" t="s">
        <v>7288</v>
      </c>
      <c r="G1913" s="25" t="s">
        <v>24057</v>
      </c>
      <c r="H1913" s="25" t="s">
        <v>14215</v>
      </c>
      <c r="I1913" s="25" t="s">
        <v>24122</v>
      </c>
      <c r="J1913" s="19">
        <v>44718</v>
      </c>
      <c r="K1913" s="19"/>
      <c r="L1913" s="54">
        <v>3756.63</v>
      </c>
      <c r="M1913" s="25" t="s">
        <v>7230</v>
      </c>
      <c r="N1913" s="25" t="s">
        <v>24060</v>
      </c>
      <c r="O1913" s="25"/>
      <c r="P1913" s="25" t="s">
        <v>28044</v>
      </c>
    </row>
    <row r="1914" spans="1:16" ht="15">
      <c r="A1914" s="25" t="s">
        <v>28045</v>
      </c>
      <c r="B1914" s="25" t="s">
        <v>28045</v>
      </c>
      <c r="C1914"/>
      <c r="D1914" s="25" t="s">
        <v>7425</v>
      </c>
      <c r="E1914" s="25"/>
      <c r="F1914" s="25" t="s">
        <v>7288</v>
      </c>
      <c r="G1914" s="25" t="s">
        <v>24057</v>
      </c>
      <c r="H1914" s="25" t="s">
        <v>13395</v>
      </c>
      <c r="I1914" s="25" t="s">
        <v>24122</v>
      </c>
      <c r="J1914" s="19">
        <v>44718</v>
      </c>
      <c r="K1914" s="19"/>
      <c r="L1914" s="54">
        <v>5619.31</v>
      </c>
      <c r="M1914" s="25" t="s">
        <v>7230</v>
      </c>
      <c r="N1914" s="25" t="s">
        <v>24060</v>
      </c>
      <c r="O1914" s="25"/>
      <c r="P1914" s="25" t="s">
        <v>28046</v>
      </c>
    </row>
    <row r="1915" spans="1:16" ht="15">
      <c r="A1915" s="25" t="s">
        <v>28047</v>
      </c>
      <c r="B1915" s="25" t="s">
        <v>28047</v>
      </c>
      <c r="C1915"/>
      <c r="D1915" s="25" t="s">
        <v>7261</v>
      </c>
      <c r="E1915" s="25"/>
      <c r="F1915" s="25" t="s">
        <v>7288</v>
      </c>
      <c r="G1915" s="25" t="s">
        <v>24057</v>
      </c>
      <c r="H1915" s="25" t="s">
        <v>14329</v>
      </c>
      <c r="I1915" s="25" t="s">
        <v>24082</v>
      </c>
      <c r="J1915" s="19">
        <v>44718</v>
      </c>
      <c r="K1915" s="19"/>
      <c r="L1915" s="54">
        <v>1897.25</v>
      </c>
      <c r="M1915" s="25" t="s">
        <v>7230</v>
      </c>
      <c r="N1915" s="25" t="s">
        <v>24060</v>
      </c>
      <c r="O1915" s="25"/>
      <c r="P1915" s="25" t="s">
        <v>28048</v>
      </c>
    </row>
    <row r="1916" spans="1:16" ht="15">
      <c r="A1916" s="25" t="s">
        <v>28049</v>
      </c>
      <c r="B1916" s="25" t="s">
        <v>28049</v>
      </c>
      <c r="C1916"/>
      <c r="D1916" s="25" t="s">
        <v>7478</v>
      </c>
      <c r="E1916" s="25"/>
      <c r="F1916" s="25" t="s">
        <v>7288</v>
      </c>
      <c r="G1916" s="25" t="s">
        <v>24057</v>
      </c>
      <c r="H1916" s="25" t="s">
        <v>8443</v>
      </c>
      <c r="I1916" s="25" t="s">
        <v>26831</v>
      </c>
      <c r="J1916" s="19">
        <v>44718</v>
      </c>
      <c r="K1916" s="19"/>
      <c r="L1916" s="54">
        <v>21822.5</v>
      </c>
      <c r="M1916" s="25" t="s">
        <v>7230</v>
      </c>
      <c r="N1916" s="25" t="s">
        <v>24060</v>
      </c>
      <c r="O1916" s="25"/>
      <c r="P1916" s="25" t="s">
        <v>28050</v>
      </c>
    </row>
    <row r="1917" spans="1:16" ht="15">
      <c r="A1917" s="25" t="s">
        <v>28051</v>
      </c>
      <c r="B1917" s="25" t="s">
        <v>28051</v>
      </c>
      <c r="C1917"/>
      <c r="D1917" s="25" t="s">
        <v>7425</v>
      </c>
      <c r="E1917" s="25"/>
      <c r="F1917" s="25" t="s">
        <v>7288</v>
      </c>
      <c r="G1917" s="25" t="s">
        <v>24057</v>
      </c>
      <c r="H1917" s="25" t="s">
        <v>13395</v>
      </c>
      <c r="I1917" s="25" t="s">
        <v>24122</v>
      </c>
      <c r="J1917" s="19">
        <v>44718</v>
      </c>
      <c r="K1917" s="19"/>
      <c r="L1917" s="54">
        <v>6709.31</v>
      </c>
      <c r="M1917" s="25" t="s">
        <v>7230</v>
      </c>
      <c r="N1917" s="25" t="s">
        <v>24060</v>
      </c>
      <c r="O1917" s="25"/>
      <c r="P1917" s="25" t="s">
        <v>28052</v>
      </c>
    </row>
    <row r="1918" spans="1:16" ht="15">
      <c r="A1918" s="25" t="s">
        <v>28053</v>
      </c>
      <c r="B1918" s="25" t="s">
        <v>28053</v>
      </c>
      <c r="C1918"/>
      <c r="D1918" s="25" t="s">
        <v>7261</v>
      </c>
      <c r="E1918" s="25"/>
      <c r="F1918" s="25" t="s">
        <v>7288</v>
      </c>
      <c r="G1918" s="25" t="s">
        <v>24057</v>
      </c>
      <c r="H1918" s="25" t="s">
        <v>7481</v>
      </c>
      <c r="I1918" s="25" t="s">
        <v>24070</v>
      </c>
      <c r="J1918" s="19">
        <v>44718</v>
      </c>
      <c r="K1918" s="19"/>
      <c r="L1918" s="54">
        <v>3410.69</v>
      </c>
      <c r="M1918" s="25" t="s">
        <v>7230</v>
      </c>
      <c r="N1918" s="25" t="s">
        <v>24060</v>
      </c>
      <c r="O1918" s="25"/>
      <c r="P1918" s="25" t="s">
        <v>28054</v>
      </c>
    </row>
    <row r="1919" spans="1:16" ht="15">
      <c r="A1919" s="25" t="s">
        <v>28055</v>
      </c>
      <c r="B1919" s="25" t="s">
        <v>28055</v>
      </c>
      <c r="C1919"/>
      <c r="D1919" s="25" t="s">
        <v>7261</v>
      </c>
      <c r="E1919" s="25"/>
      <c r="F1919" s="25" t="s">
        <v>7288</v>
      </c>
      <c r="G1919" s="25" t="s">
        <v>24057</v>
      </c>
      <c r="H1919" s="25" t="s">
        <v>7284</v>
      </c>
      <c r="I1919" s="25" t="s">
        <v>24070</v>
      </c>
      <c r="J1919" s="19">
        <v>44718</v>
      </c>
      <c r="K1919" s="19"/>
      <c r="L1919" s="54">
        <v>7707.13</v>
      </c>
      <c r="M1919" s="25" t="s">
        <v>7230</v>
      </c>
      <c r="N1919" s="25" t="s">
        <v>24060</v>
      </c>
      <c r="O1919" s="25"/>
      <c r="P1919" s="25"/>
    </row>
    <row r="1920" spans="1:16" ht="15">
      <c r="A1920" s="25" t="s">
        <v>28056</v>
      </c>
      <c r="B1920" s="25" t="s">
        <v>28056</v>
      </c>
      <c r="C1920"/>
      <c r="D1920" s="25" t="s">
        <v>7261</v>
      </c>
      <c r="E1920" s="25"/>
      <c r="F1920" s="25" t="s">
        <v>7288</v>
      </c>
      <c r="G1920" s="25" t="s">
        <v>24057</v>
      </c>
      <c r="H1920" s="25" t="s">
        <v>7442</v>
      </c>
      <c r="I1920" s="25" t="s">
        <v>24082</v>
      </c>
      <c r="J1920" s="19">
        <v>44718</v>
      </c>
      <c r="K1920" s="19"/>
      <c r="L1920" s="54">
        <v>2170</v>
      </c>
      <c r="M1920" s="25" t="s">
        <v>7230</v>
      </c>
      <c r="N1920" s="25" t="s">
        <v>24060</v>
      </c>
      <c r="O1920" s="25"/>
      <c r="P1920" s="25" t="s">
        <v>28057</v>
      </c>
    </row>
    <row r="1921" spans="1:16" ht="15">
      <c r="A1921" s="25" t="s">
        <v>28058</v>
      </c>
      <c r="B1921" s="25" t="s">
        <v>28058</v>
      </c>
      <c r="C1921"/>
      <c r="D1921" s="25" t="s">
        <v>8607</v>
      </c>
      <c r="E1921" s="25"/>
      <c r="F1921" s="25" t="s">
        <v>7288</v>
      </c>
      <c r="G1921" s="25" t="s">
        <v>24057</v>
      </c>
      <c r="H1921" s="25" t="s">
        <v>8991</v>
      </c>
      <c r="I1921" s="25" t="s">
        <v>24070</v>
      </c>
      <c r="J1921" s="19">
        <v>44718</v>
      </c>
      <c r="K1921" s="19"/>
      <c r="L1921" s="54">
        <v>3688.6</v>
      </c>
      <c r="M1921" s="25" t="s">
        <v>7230</v>
      </c>
      <c r="N1921" s="25" t="s">
        <v>24060</v>
      </c>
      <c r="O1921" s="25"/>
      <c r="P1921" s="25" t="s">
        <v>28059</v>
      </c>
    </row>
    <row r="1922" spans="1:16" ht="15">
      <c r="A1922" s="25" t="s">
        <v>28060</v>
      </c>
      <c r="B1922" s="25" t="s">
        <v>28060</v>
      </c>
      <c r="C1922"/>
      <c r="D1922" s="25" t="s">
        <v>7261</v>
      </c>
      <c r="E1922" s="25"/>
      <c r="F1922" s="25" t="s">
        <v>7288</v>
      </c>
      <c r="G1922" s="25" t="s">
        <v>24057</v>
      </c>
      <c r="H1922" s="25" t="s">
        <v>8140</v>
      </c>
      <c r="I1922" s="25" t="s">
        <v>25421</v>
      </c>
      <c r="J1922" s="19">
        <v>44718</v>
      </c>
      <c r="K1922" s="19"/>
      <c r="L1922" s="54">
        <v>2034</v>
      </c>
      <c r="M1922" s="25" t="s">
        <v>7230</v>
      </c>
      <c r="N1922" s="25" t="s">
        <v>24060</v>
      </c>
      <c r="O1922" s="25"/>
      <c r="P1922" s="25" t="s">
        <v>28061</v>
      </c>
    </row>
    <row r="1923" spans="1:16" ht="15">
      <c r="A1923" s="25" t="s">
        <v>28062</v>
      </c>
      <c r="B1923" s="25" t="s">
        <v>28062</v>
      </c>
      <c r="C1923"/>
      <c r="D1923" s="25" t="s">
        <v>7261</v>
      </c>
      <c r="E1923" s="25"/>
      <c r="F1923" s="25" t="s">
        <v>7288</v>
      </c>
      <c r="G1923" s="25" t="s">
        <v>24057</v>
      </c>
      <c r="H1923" s="25" t="s">
        <v>8200</v>
      </c>
      <c r="I1923" s="25" t="s">
        <v>24075</v>
      </c>
      <c r="J1923" s="19">
        <v>44718</v>
      </c>
      <c r="K1923" s="19"/>
      <c r="L1923" s="54">
        <v>1250</v>
      </c>
      <c r="M1923" s="25" t="s">
        <v>7230</v>
      </c>
      <c r="N1923" s="25" t="s">
        <v>24060</v>
      </c>
      <c r="O1923" s="25"/>
      <c r="P1923" s="25" t="s">
        <v>28063</v>
      </c>
    </row>
    <row r="1924" spans="1:16" ht="15">
      <c r="A1924" s="25" t="s">
        <v>28064</v>
      </c>
      <c r="B1924" s="25" t="s">
        <v>28064</v>
      </c>
      <c r="C1924"/>
      <c r="D1924" s="25" t="s">
        <v>7261</v>
      </c>
      <c r="E1924" s="25"/>
      <c r="F1924" s="25" t="s">
        <v>7288</v>
      </c>
      <c r="G1924" s="25" t="s">
        <v>24057</v>
      </c>
      <c r="H1924" s="25" t="s">
        <v>8750</v>
      </c>
      <c r="I1924" s="25" t="s">
        <v>24070</v>
      </c>
      <c r="J1924" s="19">
        <v>44718</v>
      </c>
      <c r="K1924" s="19"/>
      <c r="L1924" s="54">
        <v>8556.41</v>
      </c>
      <c r="M1924" s="25" t="s">
        <v>7230</v>
      </c>
      <c r="N1924" s="25" t="s">
        <v>24060</v>
      </c>
      <c r="O1924" s="25"/>
      <c r="P1924" s="25" t="s">
        <v>28065</v>
      </c>
    </row>
    <row r="1925" spans="1:16" ht="15">
      <c r="A1925" s="25" t="s">
        <v>28066</v>
      </c>
      <c r="B1925" s="25" t="s">
        <v>28066</v>
      </c>
      <c r="C1925"/>
      <c r="D1925" s="25" t="s">
        <v>8607</v>
      </c>
      <c r="E1925" s="25"/>
      <c r="F1925" s="25" t="s">
        <v>7288</v>
      </c>
      <c r="G1925" s="25" t="s">
        <v>24057</v>
      </c>
      <c r="H1925" s="25" t="s">
        <v>8868</v>
      </c>
      <c r="I1925" s="25" t="s">
        <v>24070</v>
      </c>
      <c r="J1925" s="19">
        <v>44718</v>
      </c>
      <c r="K1925" s="19"/>
      <c r="L1925" s="54">
        <v>4701.1000000000004</v>
      </c>
      <c r="M1925" s="25" t="s">
        <v>7230</v>
      </c>
      <c r="N1925" s="25" t="s">
        <v>24060</v>
      </c>
      <c r="O1925" s="25"/>
      <c r="P1925" s="25" t="s">
        <v>28067</v>
      </c>
    </row>
    <row r="1926" spans="1:16" ht="15">
      <c r="A1926" s="25" t="s">
        <v>28068</v>
      </c>
      <c r="B1926" s="25" t="s">
        <v>28068</v>
      </c>
      <c r="C1926"/>
      <c r="D1926" s="25" t="s">
        <v>7261</v>
      </c>
      <c r="E1926" s="25"/>
      <c r="F1926" s="25" t="s">
        <v>7288</v>
      </c>
      <c r="G1926" s="25" t="s">
        <v>24057</v>
      </c>
      <c r="H1926" s="25" t="s">
        <v>8443</v>
      </c>
      <c r="I1926" s="25" t="s">
        <v>24951</v>
      </c>
      <c r="J1926" s="19">
        <v>44718</v>
      </c>
      <c r="K1926" s="19"/>
      <c r="L1926" s="54">
        <v>633686</v>
      </c>
      <c r="M1926" s="25" t="s">
        <v>7230</v>
      </c>
      <c r="N1926" s="25" t="s">
        <v>24060</v>
      </c>
      <c r="O1926" s="25"/>
      <c r="P1926" s="25"/>
    </row>
    <row r="1927" spans="1:16" ht="15">
      <c r="A1927" s="25" t="s">
        <v>28069</v>
      </c>
      <c r="B1927" s="25" t="s">
        <v>28069</v>
      </c>
      <c r="C1927"/>
      <c r="D1927" s="25" t="s">
        <v>7478</v>
      </c>
      <c r="E1927" s="25"/>
      <c r="F1927" s="25" t="s">
        <v>7288</v>
      </c>
      <c r="G1927" s="25" t="s">
        <v>24057</v>
      </c>
      <c r="H1927" s="25" t="s">
        <v>7273</v>
      </c>
      <c r="I1927" s="25" t="s">
        <v>25281</v>
      </c>
      <c r="J1927" s="19">
        <v>44718</v>
      </c>
      <c r="K1927" s="19"/>
      <c r="L1927" s="54">
        <v>25803</v>
      </c>
      <c r="M1927" s="25" t="s">
        <v>7230</v>
      </c>
      <c r="N1927" s="25" t="s">
        <v>24060</v>
      </c>
      <c r="O1927" s="25"/>
      <c r="P1927" s="25" t="s">
        <v>28070</v>
      </c>
    </row>
    <row r="1928" spans="1:16" ht="15">
      <c r="A1928" s="25" t="s">
        <v>28071</v>
      </c>
      <c r="B1928" s="25" t="s">
        <v>28071</v>
      </c>
      <c r="C1928"/>
      <c r="D1928" s="25" t="s">
        <v>7261</v>
      </c>
      <c r="E1928" s="25"/>
      <c r="F1928" s="25" t="s">
        <v>7288</v>
      </c>
      <c r="G1928" s="25" t="s">
        <v>24057</v>
      </c>
      <c r="H1928" s="25" t="s">
        <v>8577</v>
      </c>
      <c r="I1928" s="25" t="s">
        <v>27963</v>
      </c>
      <c r="J1928" s="19">
        <v>44718</v>
      </c>
      <c r="K1928" s="19"/>
      <c r="L1928" s="54">
        <v>413274</v>
      </c>
      <c r="M1928" s="25" t="s">
        <v>7230</v>
      </c>
      <c r="N1928" s="25" t="s">
        <v>24060</v>
      </c>
      <c r="O1928" s="25"/>
      <c r="P1928" s="25" t="s">
        <v>28072</v>
      </c>
    </row>
    <row r="1929" spans="1:16" ht="15">
      <c r="A1929" s="25" t="s">
        <v>28073</v>
      </c>
      <c r="B1929" s="25" t="s">
        <v>28073</v>
      </c>
      <c r="C1929"/>
      <c r="D1929" s="25" t="s">
        <v>7261</v>
      </c>
      <c r="E1929" s="25"/>
      <c r="F1929" s="25" t="s">
        <v>7288</v>
      </c>
      <c r="G1929" s="25" t="s">
        <v>24057</v>
      </c>
      <c r="H1929" s="25" t="s">
        <v>8577</v>
      </c>
      <c r="I1929" s="25" t="s">
        <v>24082</v>
      </c>
      <c r="J1929" s="19">
        <v>44718</v>
      </c>
      <c r="K1929" s="19"/>
      <c r="L1929" s="54">
        <v>413800</v>
      </c>
      <c r="M1929" s="25" t="s">
        <v>7230</v>
      </c>
      <c r="N1929" s="25" t="s">
        <v>24060</v>
      </c>
      <c r="O1929" s="25"/>
      <c r="P1929" s="25" t="s">
        <v>28074</v>
      </c>
    </row>
    <row r="1930" spans="1:16" ht="15">
      <c r="A1930" s="25" t="s">
        <v>28075</v>
      </c>
      <c r="B1930" s="25" t="s">
        <v>28075</v>
      </c>
      <c r="C1930"/>
      <c r="D1930" s="25" t="s">
        <v>7261</v>
      </c>
      <c r="E1930" s="25"/>
      <c r="F1930" s="25" t="s">
        <v>7288</v>
      </c>
      <c r="G1930" s="25" t="s">
        <v>24057</v>
      </c>
      <c r="H1930" s="25" t="s">
        <v>7576</v>
      </c>
      <c r="I1930" s="25" t="s">
        <v>28076</v>
      </c>
      <c r="J1930" s="19">
        <v>44718</v>
      </c>
      <c r="K1930" s="19"/>
      <c r="L1930" s="54">
        <v>846974</v>
      </c>
      <c r="M1930" s="25" t="s">
        <v>7230</v>
      </c>
      <c r="N1930" s="25" t="s">
        <v>24060</v>
      </c>
      <c r="O1930" s="25"/>
      <c r="P1930" s="25" t="s">
        <v>28077</v>
      </c>
    </row>
    <row r="1931" spans="1:16" ht="15">
      <c r="A1931" s="25" t="s">
        <v>28078</v>
      </c>
      <c r="B1931" s="25" t="s">
        <v>28078</v>
      </c>
      <c r="C1931" s="22">
        <v>1</v>
      </c>
      <c r="D1931" s="25" t="s">
        <v>7269</v>
      </c>
      <c r="E1931" s="25"/>
      <c r="F1931" s="25" t="s">
        <v>7288</v>
      </c>
      <c r="G1931" s="25" t="s">
        <v>24057</v>
      </c>
      <c r="H1931" s="25" t="s">
        <v>14048</v>
      </c>
      <c r="I1931" s="25" t="s">
        <v>24181</v>
      </c>
      <c r="J1931" s="19">
        <v>44719</v>
      </c>
      <c r="K1931" s="19"/>
      <c r="L1931" s="54">
        <v>4078.5</v>
      </c>
      <c r="M1931" s="25" t="s">
        <v>7230</v>
      </c>
      <c r="N1931" s="25" t="s">
        <v>24060</v>
      </c>
      <c r="O1931" s="25"/>
      <c r="P1931" s="25" t="s">
        <v>28079</v>
      </c>
    </row>
    <row r="1932" spans="1:16" ht="15">
      <c r="A1932" s="25" t="s">
        <v>28080</v>
      </c>
      <c r="B1932" s="25" t="s">
        <v>28080</v>
      </c>
      <c r="C1932"/>
      <c r="D1932" s="25" t="s">
        <v>7252</v>
      </c>
      <c r="E1932" s="25"/>
      <c r="F1932" s="25" t="s">
        <v>7288</v>
      </c>
      <c r="G1932" s="25" t="s">
        <v>24057</v>
      </c>
      <c r="H1932" s="25" t="s">
        <v>7500</v>
      </c>
      <c r="I1932" s="25" t="s">
        <v>28081</v>
      </c>
      <c r="J1932" s="19">
        <v>44719</v>
      </c>
      <c r="K1932" s="19"/>
      <c r="L1932" s="54">
        <v>5750</v>
      </c>
      <c r="M1932" s="25" t="s">
        <v>7230</v>
      </c>
      <c r="N1932" s="25" t="s">
        <v>24060</v>
      </c>
      <c r="O1932" s="25"/>
      <c r="P1932" s="25" t="s">
        <v>28082</v>
      </c>
    </row>
    <row r="1933" spans="1:16" ht="15">
      <c r="A1933" s="25" t="s">
        <v>28083</v>
      </c>
      <c r="B1933" s="25" t="s">
        <v>28083</v>
      </c>
      <c r="C1933"/>
      <c r="D1933" s="25" t="s">
        <v>8607</v>
      </c>
      <c r="E1933" s="25"/>
      <c r="F1933" s="25" t="s">
        <v>7288</v>
      </c>
      <c r="G1933" s="25" t="s">
        <v>24057</v>
      </c>
      <c r="H1933" s="25" t="s">
        <v>8868</v>
      </c>
      <c r="I1933" s="25" t="s">
        <v>24070</v>
      </c>
      <c r="J1933" s="19">
        <v>44719</v>
      </c>
      <c r="K1933" s="19"/>
      <c r="L1933" s="54">
        <v>5349.76</v>
      </c>
      <c r="M1933" s="25" t="s">
        <v>7230</v>
      </c>
      <c r="N1933" s="25" t="s">
        <v>24060</v>
      </c>
      <c r="O1933" s="25"/>
      <c r="P1933" s="25" t="s">
        <v>28084</v>
      </c>
    </row>
    <row r="1934" spans="1:16" ht="15">
      <c r="A1934" s="25" t="s">
        <v>28085</v>
      </c>
      <c r="B1934" s="25" t="s">
        <v>28085</v>
      </c>
      <c r="C1934"/>
      <c r="D1934" s="25" t="s">
        <v>8607</v>
      </c>
      <c r="E1934" s="25"/>
      <c r="F1934" s="25" t="s">
        <v>7288</v>
      </c>
      <c r="G1934" s="25" t="s">
        <v>24057</v>
      </c>
      <c r="H1934" s="25" t="s">
        <v>8868</v>
      </c>
      <c r="I1934" s="25" t="s">
        <v>24070</v>
      </c>
      <c r="J1934" s="19">
        <v>44719</v>
      </c>
      <c r="K1934" s="19"/>
      <c r="L1934" s="54">
        <v>1550</v>
      </c>
      <c r="M1934" s="25" t="s">
        <v>7230</v>
      </c>
      <c r="N1934" s="25" t="s">
        <v>24060</v>
      </c>
      <c r="O1934" s="25"/>
      <c r="P1934" s="25" t="s">
        <v>28086</v>
      </c>
    </row>
    <row r="1935" spans="1:16" ht="15">
      <c r="A1935" s="25" t="s">
        <v>28087</v>
      </c>
      <c r="B1935" s="25" t="s">
        <v>28087</v>
      </c>
      <c r="C1935"/>
      <c r="D1935" s="25" t="s">
        <v>8607</v>
      </c>
      <c r="E1935" s="25"/>
      <c r="F1935" s="25" t="s">
        <v>7288</v>
      </c>
      <c r="G1935" s="25" t="s">
        <v>24057</v>
      </c>
      <c r="H1935" s="25" t="s">
        <v>8868</v>
      </c>
      <c r="I1935" s="25" t="s">
        <v>24070</v>
      </c>
      <c r="J1935" s="19">
        <v>44719</v>
      </c>
      <c r="K1935" s="19"/>
      <c r="L1935" s="54">
        <v>1850</v>
      </c>
      <c r="M1935" s="25" t="s">
        <v>7230</v>
      </c>
      <c r="N1935" s="25" t="s">
        <v>24060</v>
      </c>
      <c r="O1935" s="25"/>
      <c r="P1935" s="25" t="s">
        <v>28088</v>
      </c>
    </row>
    <row r="1936" spans="1:16" ht="15">
      <c r="A1936" s="25" t="s">
        <v>28089</v>
      </c>
      <c r="B1936" s="25" t="s">
        <v>28089</v>
      </c>
      <c r="C1936"/>
      <c r="D1936" s="25" t="s">
        <v>7269</v>
      </c>
      <c r="E1936" s="25"/>
      <c r="F1936" s="25" t="s">
        <v>7288</v>
      </c>
      <c r="G1936" s="25" t="s">
        <v>24057</v>
      </c>
      <c r="H1936" s="25" t="s">
        <v>7500</v>
      </c>
      <c r="I1936" s="25" t="s">
        <v>24181</v>
      </c>
      <c r="J1936" s="19">
        <v>44719</v>
      </c>
      <c r="K1936" s="19"/>
      <c r="L1936" s="54">
        <v>685</v>
      </c>
      <c r="M1936" s="25" t="s">
        <v>7230</v>
      </c>
      <c r="N1936" s="25" t="s">
        <v>24060</v>
      </c>
      <c r="O1936" s="25"/>
      <c r="P1936" s="25" t="s">
        <v>28090</v>
      </c>
    </row>
    <row r="1937" spans="1:16" ht="15">
      <c r="A1937" s="25" t="s">
        <v>28091</v>
      </c>
      <c r="B1937" s="25" t="s">
        <v>28091</v>
      </c>
      <c r="C1937"/>
      <c r="D1937" s="25" t="s">
        <v>8607</v>
      </c>
      <c r="E1937" s="25"/>
      <c r="F1937" s="25" t="s">
        <v>7288</v>
      </c>
      <c r="G1937" s="25" t="s">
        <v>24057</v>
      </c>
      <c r="H1937" s="25" t="s">
        <v>8868</v>
      </c>
      <c r="I1937" s="25" t="s">
        <v>24070</v>
      </c>
      <c r="J1937" s="19">
        <v>44719</v>
      </c>
      <c r="K1937" s="19"/>
      <c r="L1937" s="54">
        <v>3089.78</v>
      </c>
      <c r="M1937" s="25" t="s">
        <v>7230</v>
      </c>
      <c r="N1937" s="25" t="s">
        <v>24060</v>
      </c>
      <c r="O1937" s="25"/>
      <c r="P1937" s="25" t="s">
        <v>28092</v>
      </c>
    </row>
    <row r="1938" spans="1:16" ht="15">
      <c r="A1938" s="25" t="s">
        <v>28093</v>
      </c>
      <c r="B1938" s="25" t="s">
        <v>28093</v>
      </c>
      <c r="C1938"/>
      <c r="D1938" s="25" t="s">
        <v>8607</v>
      </c>
      <c r="E1938" s="25"/>
      <c r="F1938" s="25" t="s">
        <v>7288</v>
      </c>
      <c r="G1938" s="25" t="s">
        <v>24057</v>
      </c>
      <c r="H1938" s="25" t="s">
        <v>8868</v>
      </c>
      <c r="I1938" s="25" t="s">
        <v>24070</v>
      </c>
      <c r="J1938" s="19">
        <v>44719</v>
      </c>
      <c r="K1938" s="19"/>
      <c r="L1938" s="54">
        <v>1850</v>
      </c>
      <c r="M1938" s="25" t="s">
        <v>7230</v>
      </c>
      <c r="N1938" s="25" t="s">
        <v>24060</v>
      </c>
      <c r="O1938" s="25"/>
      <c r="P1938" s="25" t="s">
        <v>28094</v>
      </c>
    </row>
    <row r="1939" spans="1:16" ht="15">
      <c r="A1939" s="25" t="s">
        <v>28095</v>
      </c>
      <c r="B1939" s="25" t="s">
        <v>28095</v>
      </c>
      <c r="C1939"/>
      <c r="D1939" s="25" t="s">
        <v>7269</v>
      </c>
      <c r="E1939" s="25"/>
      <c r="F1939" s="25" t="s">
        <v>7288</v>
      </c>
      <c r="G1939" s="25" t="s">
        <v>24057</v>
      </c>
      <c r="H1939" s="25" t="s">
        <v>12150</v>
      </c>
      <c r="I1939" s="25" t="s">
        <v>28096</v>
      </c>
      <c r="J1939" s="19">
        <v>44719</v>
      </c>
      <c r="K1939" s="19"/>
      <c r="L1939" s="54">
        <v>3800</v>
      </c>
      <c r="M1939" s="25" t="s">
        <v>7230</v>
      </c>
      <c r="N1939" s="25" t="s">
        <v>24060</v>
      </c>
      <c r="O1939" s="25"/>
      <c r="P1939" s="25" t="s">
        <v>28097</v>
      </c>
    </row>
    <row r="1940" spans="1:16" ht="15">
      <c r="A1940" s="25" t="s">
        <v>28098</v>
      </c>
      <c r="B1940" s="25" t="s">
        <v>28098</v>
      </c>
      <c r="C1940"/>
      <c r="D1940" s="25" t="s">
        <v>10860</v>
      </c>
      <c r="E1940" s="25"/>
      <c r="F1940" s="25" t="s">
        <v>7288</v>
      </c>
      <c r="G1940" s="25" t="s">
        <v>24057</v>
      </c>
      <c r="H1940" s="25" t="s">
        <v>12660</v>
      </c>
      <c r="I1940" s="25" t="s">
        <v>24205</v>
      </c>
      <c r="J1940" s="19">
        <v>44719</v>
      </c>
      <c r="K1940" s="19"/>
      <c r="L1940" s="54">
        <v>37037.68</v>
      </c>
      <c r="M1940" s="25" t="s">
        <v>7230</v>
      </c>
      <c r="N1940" s="25" t="s">
        <v>24060</v>
      </c>
      <c r="O1940" s="25"/>
      <c r="P1940" s="25" t="s">
        <v>28099</v>
      </c>
    </row>
    <row r="1941" spans="1:16" ht="15">
      <c r="A1941" s="25" t="s">
        <v>28100</v>
      </c>
      <c r="B1941" s="25" t="s">
        <v>28100</v>
      </c>
      <c r="C1941"/>
      <c r="D1941" s="25" t="s">
        <v>7261</v>
      </c>
      <c r="E1941" s="25"/>
      <c r="F1941" s="25" t="s">
        <v>7288</v>
      </c>
      <c r="G1941" s="25" t="s">
        <v>24057</v>
      </c>
      <c r="H1941" s="25" t="s">
        <v>8140</v>
      </c>
      <c r="I1941" s="25" t="s">
        <v>24181</v>
      </c>
      <c r="J1941" s="19">
        <v>44719</v>
      </c>
      <c r="K1941" s="19"/>
      <c r="L1941" s="54">
        <v>5280</v>
      </c>
      <c r="M1941" s="25" t="s">
        <v>7230</v>
      </c>
      <c r="N1941" s="25" t="s">
        <v>24060</v>
      </c>
      <c r="O1941" s="25"/>
      <c r="P1941" s="25" t="s">
        <v>28101</v>
      </c>
    </row>
    <row r="1942" spans="1:16" ht="15">
      <c r="A1942" s="25" t="s">
        <v>28102</v>
      </c>
      <c r="B1942" s="25" t="s">
        <v>28102</v>
      </c>
      <c r="C1942"/>
      <c r="D1942" s="25" t="s">
        <v>7269</v>
      </c>
      <c r="E1942" s="25"/>
      <c r="F1942" s="25" t="s">
        <v>7288</v>
      </c>
      <c r="G1942" s="25" t="s">
        <v>24057</v>
      </c>
      <c r="H1942" s="25" t="s">
        <v>12065</v>
      </c>
      <c r="I1942" s="25" t="s">
        <v>28096</v>
      </c>
      <c r="J1942" s="19">
        <v>44719</v>
      </c>
      <c r="K1942" s="19"/>
      <c r="L1942" s="54">
        <v>17300</v>
      </c>
      <c r="M1942" s="25" t="s">
        <v>7230</v>
      </c>
      <c r="N1942" s="25" t="s">
        <v>24060</v>
      </c>
      <c r="O1942" s="25"/>
      <c r="P1942" s="25" t="s">
        <v>28103</v>
      </c>
    </row>
    <row r="1943" spans="1:16" ht="15">
      <c r="A1943" s="25" t="s">
        <v>28104</v>
      </c>
      <c r="B1943" s="25" t="s">
        <v>28104</v>
      </c>
      <c r="C1943"/>
      <c r="D1943" s="25" t="s">
        <v>7261</v>
      </c>
      <c r="E1943" s="25"/>
      <c r="F1943" s="25" t="s">
        <v>7288</v>
      </c>
      <c r="G1943" s="25" t="s">
        <v>24057</v>
      </c>
      <c r="H1943" s="25" t="s">
        <v>8140</v>
      </c>
      <c r="I1943" s="25" t="s">
        <v>24181</v>
      </c>
      <c r="J1943" s="19">
        <v>44719</v>
      </c>
      <c r="K1943" s="19"/>
      <c r="L1943" s="54">
        <v>3985</v>
      </c>
      <c r="M1943" s="25" t="s">
        <v>7230</v>
      </c>
      <c r="N1943" s="25" t="s">
        <v>24060</v>
      </c>
      <c r="O1943" s="25"/>
      <c r="P1943" s="25" t="s">
        <v>28105</v>
      </c>
    </row>
    <row r="1944" spans="1:16" ht="15">
      <c r="A1944" s="25" t="s">
        <v>28106</v>
      </c>
      <c r="B1944" s="25" t="s">
        <v>28106</v>
      </c>
      <c r="C1944"/>
      <c r="D1944" s="25" t="s">
        <v>7269</v>
      </c>
      <c r="E1944" s="25"/>
      <c r="F1944" s="25" t="s">
        <v>7288</v>
      </c>
      <c r="G1944" s="25" t="s">
        <v>24868</v>
      </c>
      <c r="H1944" s="25" t="s">
        <v>12065</v>
      </c>
      <c r="I1944" s="25" t="s">
        <v>28107</v>
      </c>
      <c r="J1944" s="19">
        <v>44719</v>
      </c>
      <c r="K1944" s="19"/>
      <c r="L1944" s="54">
        <v>23500</v>
      </c>
      <c r="M1944" s="25" t="s">
        <v>7230</v>
      </c>
      <c r="N1944" s="25" t="s">
        <v>24060</v>
      </c>
      <c r="O1944" s="25"/>
      <c r="P1944" s="25" t="s">
        <v>28108</v>
      </c>
    </row>
    <row r="1945" spans="1:16" ht="15">
      <c r="A1945" s="25" t="s">
        <v>28109</v>
      </c>
      <c r="B1945" s="25" t="s">
        <v>28109</v>
      </c>
      <c r="C1945"/>
      <c r="D1945" s="25" t="s">
        <v>7261</v>
      </c>
      <c r="E1945" s="25"/>
      <c r="F1945" s="25" t="s">
        <v>7288</v>
      </c>
      <c r="G1945" s="25" t="s">
        <v>24057</v>
      </c>
      <c r="H1945" s="25" t="s">
        <v>14392</v>
      </c>
      <c r="I1945" s="25" t="s">
        <v>24070</v>
      </c>
      <c r="J1945" s="19">
        <v>44719</v>
      </c>
      <c r="K1945" s="19"/>
      <c r="L1945" s="54">
        <v>8646.2800000000007</v>
      </c>
      <c r="M1945" s="25" t="s">
        <v>7230</v>
      </c>
      <c r="N1945" s="25" t="s">
        <v>24060</v>
      </c>
      <c r="O1945" s="25"/>
      <c r="P1945" s="25" t="s">
        <v>28110</v>
      </c>
    </row>
    <row r="1946" spans="1:16" ht="15">
      <c r="A1946" s="25" t="s">
        <v>28111</v>
      </c>
      <c r="B1946" s="25" t="s">
        <v>28111</v>
      </c>
      <c r="C1946"/>
      <c r="D1946" s="25" t="s">
        <v>7261</v>
      </c>
      <c r="E1946" s="25"/>
      <c r="F1946" s="25" t="s">
        <v>7288</v>
      </c>
      <c r="G1946" s="25" t="s">
        <v>24057</v>
      </c>
      <c r="H1946" s="25" t="s">
        <v>9391</v>
      </c>
      <c r="I1946" s="25" t="s">
        <v>24224</v>
      </c>
      <c r="J1946" s="19">
        <v>44719</v>
      </c>
      <c r="K1946" s="19"/>
      <c r="L1946" s="54">
        <v>1875</v>
      </c>
      <c r="M1946" s="25" t="s">
        <v>7230</v>
      </c>
      <c r="N1946" s="25" t="s">
        <v>24060</v>
      </c>
      <c r="O1946" s="25"/>
      <c r="P1946" s="25" t="s">
        <v>28112</v>
      </c>
    </row>
    <row r="1947" spans="1:16" ht="15">
      <c r="A1947" s="25" t="s">
        <v>28113</v>
      </c>
      <c r="B1947" s="25" t="s">
        <v>28113</v>
      </c>
      <c r="C1947"/>
      <c r="D1947" s="25" t="s">
        <v>7269</v>
      </c>
      <c r="E1947" s="25"/>
      <c r="F1947" s="25" t="s">
        <v>7288</v>
      </c>
      <c r="G1947" s="25" t="s">
        <v>24057</v>
      </c>
      <c r="H1947" s="25" t="s">
        <v>7500</v>
      </c>
      <c r="I1947" s="25" t="s">
        <v>24673</v>
      </c>
      <c r="J1947" s="19">
        <v>44719</v>
      </c>
      <c r="K1947" s="19"/>
      <c r="L1947" s="54">
        <v>712.79</v>
      </c>
      <c r="M1947" s="25" t="s">
        <v>7230</v>
      </c>
      <c r="N1947" s="25" t="s">
        <v>24060</v>
      </c>
      <c r="O1947" s="25"/>
      <c r="P1947" s="25" t="s">
        <v>28114</v>
      </c>
    </row>
    <row r="1948" spans="1:16" ht="15">
      <c r="A1948" s="25" t="s">
        <v>28115</v>
      </c>
      <c r="B1948" s="25" t="s">
        <v>28115</v>
      </c>
      <c r="C1948"/>
      <c r="D1948" s="25" t="s">
        <v>7261</v>
      </c>
      <c r="E1948" s="25"/>
      <c r="F1948" s="25" t="s">
        <v>7288</v>
      </c>
      <c r="G1948" s="25" t="s">
        <v>24057</v>
      </c>
      <c r="H1948" s="25" t="s">
        <v>8200</v>
      </c>
      <c r="I1948" s="25" t="s">
        <v>24075</v>
      </c>
      <c r="J1948" s="19">
        <v>44719</v>
      </c>
      <c r="K1948" s="19"/>
      <c r="L1948" s="54">
        <v>4234.08</v>
      </c>
      <c r="M1948" s="25" t="s">
        <v>7230</v>
      </c>
      <c r="N1948" s="25" t="s">
        <v>24060</v>
      </c>
      <c r="O1948" s="25"/>
      <c r="P1948" s="25" t="s">
        <v>28116</v>
      </c>
    </row>
    <row r="1949" spans="1:16" ht="15">
      <c r="A1949" s="25" t="s">
        <v>28117</v>
      </c>
      <c r="B1949" s="25" t="s">
        <v>28117</v>
      </c>
      <c r="C1949"/>
      <c r="D1949" s="25" t="s">
        <v>7478</v>
      </c>
      <c r="E1949" s="25"/>
      <c r="F1949" s="25" t="s">
        <v>24833</v>
      </c>
      <c r="G1949" s="25" t="s">
        <v>24057</v>
      </c>
      <c r="H1949" s="25" t="s">
        <v>7500</v>
      </c>
      <c r="I1949" s="25" t="s">
        <v>28118</v>
      </c>
      <c r="J1949" s="19">
        <v>44719</v>
      </c>
      <c r="K1949" s="19"/>
      <c r="L1949" s="54">
        <v>2600</v>
      </c>
      <c r="M1949" s="25" t="s">
        <v>7230</v>
      </c>
      <c r="N1949" s="25" t="s">
        <v>24060</v>
      </c>
      <c r="O1949" s="25"/>
      <c r="P1949" s="25"/>
    </row>
    <row r="1950" spans="1:16" ht="15">
      <c r="A1950" s="25" t="s">
        <v>28119</v>
      </c>
      <c r="B1950" s="25" t="s">
        <v>28119</v>
      </c>
      <c r="C1950"/>
      <c r="D1950" s="25" t="s">
        <v>7261</v>
      </c>
      <c r="E1950" s="25"/>
      <c r="F1950" s="25" t="s">
        <v>7288</v>
      </c>
      <c r="G1950" s="25" t="s">
        <v>24057</v>
      </c>
      <c r="H1950" s="25" t="s">
        <v>11079</v>
      </c>
      <c r="I1950" s="25" t="s">
        <v>24082</v>
      </c>
      <c r="J1950" s="19">
        <v>44720</v>
      </c>
      <c r="K1950" s="19"/>
      <c r="L1950" s="54">
        <v>2143</v>
      </c>
      <c r="M1950" s="25" t="s">
        <v>7230</v>
      </c>
      <c r="N1950" s="25" t="s">
        <v>24060</v>
      </c>
      <c r="O1950" s="25"/>
      <c r="P1950" s="25" t="s">
        <v>28120</v>
      </c>
    </row>
    <row r="1951" spans="1:16" ht="15">
      <c r="A1951" s="25" t="s">
        <v>28121</v>
      </c>
      <c r="B1951" s="25" t="s">
        <v>28121</v>
      </c>
      <c r="C1951"/>
      <c r="D1951" s="25" t="s">
        <v>7261</v>
      </c>
      <c r="E1951" s="25"/>
      <c r="F1951" s="25" t="s">
        <v>7288</v>
      </c>
      <c r="G1951" s="25" t="s">
        <v>24057</v>
      </c>
      <c r="H1951" s="25" t="s">
        <v>7386</v>
      </c>
      <c r="I1951" s="25" t="s">
        <v>24082</v>
      </c>
      <c r="J1951" s="19">
        <v>44720</v>
      </c>
      <c r="K1951" s="19"/>
      <c r="L1951" s="54">
        <v>5780.78</v>
      </c>
      <c r="M1951" s="25" t="s">
        <v>7230</v>
      </c>
      <c r="N1951" s="25" t="s">
        <v>24060</v>
      </c>
      <c r="O1951" s="25"/>
      <c r="P1951" s="25" t="s">
        <v>28122</v>
      </c>
    </row>
    <row r="1952" spans="1:16" ht="15">
      <c r="A1952" s="25" t="s">
        <v>28123</v>
      </c>
      <c r="B1952" s="25" t="s">
        <v>28123</v>
      </c>
      <c r="C1952"/>
      <c r="D1952" s="25" t="s">
        <v>7478</v>
      </c>
      <c r="E1952" s="25"/>
      <c r="F1952" s="25" t="s">
        <v>7288</v>
      </c>
      <c r="G1952" s="25" t="s">
        <v>24057</v>
      </c>
      <c r="H1952" s="25" t="s">
        <v>14048</v>
      </c>
      <c r="I1952" s="25" t="s">
        <v>24122</v>
      </c>
      <c r="J1952" s="19">
        <v>44719</v>
      </c>
      <c r="K1952" s="19"/>
      <c r="L1952" s="54">
        <v>16825</v>
      </c>
      <c r="M1952" s="25" t="s">
        <v>7230</v>
      </c>
      <c r="N1952" s="25" t="s">
        <v>24060</v>
      </c>
      <c r="O1952" s="25"/>
      <c r="P1952" s="25" t="s">
        <v>28124</v>
      </c>
    </row>
    <row r="1953" spans="1:16" ht="15">
      <c r="A1953" s="25" t="s">
        <v>28125</v>
      </c>
      <c r="B1953" s="25" t="s">
        <v>28125</v>
      </c>
      <c r="C1953"/>
      <c r="D1953" s="25" t="s">
        <v>7261</v>
      </c>
      <c r="E1953" s="25"/>
      <c r="F1953" s="25" t="s">
        <v>7288</v>
      </c>
      <c r="G1953" s="25" t="s">
        <v>24057</v>
      </c>
      <c r="H1953" s="25" t="s">
        <v>7500</v>
      </c>
      <c r="I1953" s="25" t="s">
        <v>24301</v>
      </c>
      <c r="J1953" s="19">
        <v>44720</v>
      </c>
      <c r="K1953" s="19"/>
      <c r="L1953" s="54">
        <v>3958.25</v>
      </c>
      <c r="M1953" s="25" t="s">
        <v>7230</v>
      </c>
      <c r="N1953" s="25" t="s">
        <v>24060</v>
      </c>
      <c r="O1953" s="25"/>
      <c r="P1953" s="25" t="s">
        <v>28126</v>
      </c>
    </row>
    <row r="1954" spans="1:16" ht="15">
      <c r="A1954" s="25" t="s">
        <v>28127</v>
      </c>
      <c r="B1954" s="25" t="s">
        <v>28127</v>
      </c>
      <c r="C1954"/>
      <c r="D1954" s="25" t="s">
        <v>7261</v>
      </c>
      <c r="E1954" s="25"/>
      <c r="F1954" s="25" t="s">
        <v>7288</v>
      </c>
      <c r="G1954" s="25" t="s">
        <v>24057</v>
      </c>
      <c r="H1954" s="25" t="s">
        <v>7500</v>
      </c>
      <c r="I1954" s="25" t="s">
        <v>24072</v>
      </c>
      <c r="J1954" s="19">
        <v>44720</v>
      </c>
      <c r="K1954" s="19"/>
      <c r="L1954" s="54">
        <v>1304.45</v>
      </c>
      <c r="M1954" s="25" t="s">
        <v>7230</v>
      </c>
      <c r="N1954" s="25" t="s">
        <v>24060</v>
      </c>
      <c r="O1954" s="25"/>
      <c r="P1954" s="25" t="s">
        <v>28128</v>
      </c>
    </row>
    <row r="1955" spans="1:16" ht="15">
      <c r="A1955" s="25" t="s">
        <v>28129</v>
      </c>
      <c r="B1955" s="25" t="s">
        <v>28129</v>
      </c>
      <c r="C1955"/>
      <c r="D1955" s="25" t="s">
        <v>7261</v>
      </c>
      <c r="E1955" s="25"/>
      <c r="F1955" s="25" t="s">
        <v>7288</v>
      </c>
      <c r="G1955" s="25" t="s">
        <v>24868</v>
      </c>
      <c r="H1955" s="25" t="s">
        <v>8577</v>
      </c>
      <c r="I1955" s="25" t="s">
        <v>24869</v>
      </c>
      <c r="J1955" s="19">
        <v>44720</v>
      </c>
      <c r="K1955" s="19"/>
      <c r="L1955" s="54">
        <v>4355</v>
      </c>
      <c r="M1955" s="25" t="s">
        <v>7230</v>
      </c>
      <c r="N1955" s="25" t="s">
        <v>24060</v>
      </c>
      <c r="O1955" s="25"/>
      <c r="P1955" s="25" t="s">
        <v>28130</v>
      </c>
    </row>
    <row r="1956" spans="1:16" ht="15">
      <c r="A1956" s="25" t="s">
        <v>28131</v>
      </c>
      <c r="B1956" s="25" t="s">
        <v>28131</v>
      </c>
      <c r="C1956"/>
      <c r="D1956" s="25" t="s">
        <v>7261</v>
      </c>
      <c r="E1956" s="25"/>
      <c r="F1956" s="25" t="s">
        <v>7288</v>
      </c>
      <c r="G1956" s="25" t="s">
        <v>24057</v>
      </c>
      <c r="H1956" s="25" t="s">
        <v>8591</v>
      </c>
      <c r="I1956" s="25" t="s">
        <v>28132</v>
      </c>
      <c r="J1956" s="19">
        <v>44721</v>
      </c>
      <c r="K1956" s="19"/>
      <c r="L1956" s="54">
        <v>350</v>
      </c>
      <c r="M1956" s="25" t="s">
        <v>7230</v>
      </c>
      <c r="N1956" s="25" t="s">
        <v>24060</v>
      </c>
      <c r="O1956" s="25"/>
      <c r="P1956" s="25" t="s">
        <v>28133</v>
      </c>
    </row>
    <row r="1957" spans="1:16" ht="15">
      <c r="A1957" s="25" t="s">
        <v>28134</v>
      </c>
      <c r="B1957" s="25" t="s">
        <v>28134</v>
      </c>
      <c r="C1957"/>
      <c r="D1957" s="25" t="s">
        <v>7425</v>
      </c>
      <c r="E1957" s="25"/>
      <c r="F1957" s="25" t="s">
        <v>7288</v>
      </c>
      <c r="G1957" s="25" t="s">
        <v>24057</v>
      </c>
      <c r="H1957" s="25" t="s">
        <v>8140</v>
      </c>
      <c r="I1957" s="25" t="s">
        <v>24205</v>
      </c>
      <c r="J1957" s="19">
        <v>44721</v>
      </c>
      <c r="K1957" s="19"/>
      <c r="L1957" s="54">
        <v>3373.55</v>
      </c>
      <c r="M1957" s="25" t="s">
        <v>7230</v>
      </c>
      <c r="N1957" s="25" t="s">
        <v>24060</v>
      </c>
      <c r="O1957" s="25"/>
      <c r="P1957" s="25" t="s">
        <v>28135</v>
      </c>
    </row>
    <row r="1958" spans="1:16" ht="15">
      <c r="A1958" s="25" t="s">
        <v>28136</v>
      </c>
      <c r="B1958" s="25" t="s">
        <v>28136</v>
      </c>
      <c r="C1958"/>
      <c r="D1958" s="25" t="s">
        <v>7261</v>
      </c>
      <c r="E1958" s="25"/>
      <c r="F1958" s="25" t="s">
        <v>7288</v>
      </c>
      <c r="G1958" s="25" t="s">
        <v>24057</v>
      </c>
      <c r="H1958" s="25" t="s">
        <v>7386</v>
      </c>
      <c r="I1958" s="25" t="s">
        <v>24082</v>
      </c>
      <c r="J1958" s="19">
        <v>44721</v>
      </c>
      <c r="K1958" s="19"/>
      <c r="L1958" s="54">
        <v>4877.8100000000004</v>
      </c>
      <c r="M1958" s="25" t="s">
        <v>7230</v>
      </c>
      <c r="N1958" s="25" t="s">
        <v>24060</v>
      </c>
      <c r="O1958" s="25"/>
      <c r="P1958" s="25" t="s">
        <v>28137</v>
      </c>
    </row>
    <row r="1959" spans="1:16" ht="15">
      <c r="A1959" s="25" t="s">
        <v>28138</v>
      </c>
      <c r="B1959" s="25" t="s">
        <v>28138</v>
      </c>
      <c r="C1959"/>
      <c r="D1959" s="25" t="s">
        <v>7269</v>
      </c>
      <c r="E1959" s="25"/>
      <c r="F1959" s="25" t="s">
        <v>7288</v>
      </c>
      <c r="G1959" s="25" t="s">
        <v>24057</v>
      </c>
      <c r="H1959" s="25" t="s">
        <v>7492</v>
      </c>
      <c r="I1959" s="25" t="s">
        <v>25144</v>
      </c>
      <c r="J1959" s="19">
        <v>44721</v>
      </c>
      <c r="K1959" s="19"/>
      <c r="L1959" s="54">
        <v>9457</v>
      </c>
      <c r="M1959" s="25" t="s">
        <v>7230</v>
      </c>
      <c r="N1959" s="25" t="s">
        <v>24060</v>
      </c>
      <c r="O1959" s="25"/>
      <c r="P1959" s="25" t="s">
        <v>28139</v>
      </c>
    </row>
    <row r="1960" spans="1:16" ht="15">
      <c r="A1960" s="25" t="s">
        <v>28140</v>
      </c>
      <c r="B1960" s="25" t="s">
        <v>28140</v>
      </c>
      <c r="C1960"/>
      <c r="D1960" s="25" t="s">
        <v>10632</v>
      </c>
      <c r="E1960" s="25"/>
      <c r="F1960" s="25" t="s">
        <v>7288</v>
      </c>
      <c r="G1960" s="25" t="s">
        <v>24057</v>
      </c>
      <c r="H1960" s="25" t="s">
        <v>7492</v>
      </c>
      <c r="I1960" s="25" t="s">
        <v>24205</v>
      </c>
      <c r="J1960" s="19">
        <v>44721</v>
      </c>
      <c r="K1960" s="19"/>
      <c r="L1960" s="54">
        <v>7737.47</v>
      </c>
      <c r="M1960" s="25" t="s">
        <v>7230</v>
      </c>
      <c r="N1960" s="25" t="s">
        <v>24060</v>
      </c>
      <c r="O1960" s="25"/>
      <c r="P1960" s="25" t="s">
        <v>28141</v>
      </c>
    </row>
    <row r="1961" spans="1:16" ht="15">
      <c r="A1961" s="25" t="s">
        <v>28142</v>
      </c>
      <c r="B1961" s="25" t="s">
        <v>28142</v>
      </c>
      <c r="C1961"/>
      <c r="D1961" s="25" t="s">
        <v>7519</v>
      </c>
      <c r="E1961" s="25"/>
      <c r="F1961" s="25" t="s">
        <v>7288</v>
      </c>
      <c r="G1961" s="25" t="s">
        <v>24057</v>
      </c>
      <c r="H1961" s="25" t="s">
        <v>7500</v>
      </c>
      <c r="I1961" s="25" t="s">
        <v>25596</v>
      </c>
      <c r="J1961" s="19">
        <v>44721</v>
      </c>
      <c r="K1961" s="19"/>
      <c r="L1961" s="54">
        <v>15078.05</v>
      </c>
      <c r="M1961" s="25" t="s">
        <v>7230</v>
      </c>
      <c r="N1961" s="25" t="s">
        <v>24060</v>
      </c>
      <c r="O1961" s="25"/>
      <c r="P1961" s="25" t="s">
        <v>28143</v>
      </c>
    </row>
    <row r="1962" spans="1:16" ht="15">
      <c r="A1962" s="25" t="s">
        <v>28144</v>
      </c>
      <c r="B1962" s="25" t="s">
        <v>28144</v>
      </c>
      <c r="C1962"/>
      <c r="D1962" s="25" t="s">
        <v>7261</v>
      </c>
      <c r="E1962" s="25"/>
      <c r="F1962" s="25" t="s">
        <v>7288</v>
      </c>
      <c r="G1962" s="25" t="s">
        <v>24057</v>
      </c>
      <c r="H1962" s="25" t="s">
        <v>9607</v>
      </c>
      <c r="I1962" s="25" t="s">
        <v>24172</v>
      </c>
      <c r="J1962" s="19">
        <v>44721</v>
      </c>
      <c r="K1962" s="19"/>
      <c r="L1962" s="54">
        <v>3000</v>
      </c>
      <c r="M1962" s="25" t="s">
        <v>7230</v>
      </c>
      <c r="N1962" s="25" t="s">
        <v>24060</v>
      </c>
      <c r="O1962" s="25"/>
      <c r="P1962" s="25" t="s">
        <v>28145</v>
      </c>
    </row>
    <row r="1963" spans="1:16" ht="15">
      <c r="A1963" s="25" t="s">
        <v>28146</v>
      </c>
      <c r="B1963" s="25" t="s">
        <v>28146</v>
      </c>
      <c r="C1963"/>
      <c r="D1963" s="25" t="s">
        <v>7252</v>
      </c>
      <c r="E1963" s="25"/>
      <c r="F1963" s="25" t="s">
        <v>7288</v>
      </c>
      <c r="G1963" s="25" t="s">
        <v>24057</v>
      </c>
      <c r="H1963" s="25" t="s">
        <v>7500</v>
      </c>
      <c r="I1963" s="25" t="s">
        <v>26325</v>
      </c>
      <c r="J1963" s="19">
        <v>44721</v>
      </c>
      <c r="K1963" s="19"/>
      <c r="L1963" s="54">
        <v>9675</v>
      </c>
      <c r="M1963" s="25" t="s">
        <v>7230</v>
      </c>
      <c r="N1963" s="25" t="s">
        <v>24060</v>
      </c>
      <c r="O1963" s="25"/>
      <c r="P1963" s="25"/>
    </row>
    <row r="1964" spans="1:16" ht="15">
      <c r="A1964" s="25" t="s">
        <v>28147</v>
      </c>
      <c r="B1964" s="25" t="s">
        <v>28147</v>
      </c>
      <c r="C1964"/>
      <c r="D1964" s="25" t="s">
        <v>8685</v>
      </c>
      <c r="E1964" s="25"/>
      <c r="F1964" s="25" t="s">
        <v>7288</v>
      </c>
      <c r="G1964" s="25" t="s">
        <v>24057</v>
      </c>
      <c r="H1964" s="25" t="s">
        <v>8577</v>
      </c>
      <c r="I1964" s="25" t="s">
        <v>24588</v>
      </c>
      <c r="J1964" s="19">
        <v>44721</v>
      </c>
      <c r="K1964" s="19"/>
      <c r="L1964" s="54">
        <v>5277</v>
      </c>
      <c r="M1964" s="25" t="s">
        <v>7230</v>
      </c>
      <c r="N1964" s="25" t="s">
        <v>24060</v>
      </c>
      <c r="O1964" s="25"/>
      <c r="P1964" s="25" t="s">
        <v>28148</v>
      </c>
    </row>
    <row r="1965" spans="1:16" ht="15">
      <c r="A1965" s="25" t="s">
        <v>28149</v>
      </c>
      <c r="B1965" s="25" t="s">
        <v>28149</v>
      </c>
      <c r="C1965"/>
      <c r="D1965" s="25" t="s">
        <v>8685</v>
      </c>
      <c r="E1965" s="25"/>
      <c r="F1965" s="25" t="s">
        <v>7288</v>
      </c>
      <c r="G1965" s="25" t="s">
        <v>24057</v>
      </c>
      <c r="H1965" s="25" t="s">
        <v>8577</v>
      </c>
      <c r="I1965" s="25" t="s">
        <v>28150</v>
      </c>
      <c r="J1965" s="19">
        <v>44721</v>
      </c>
      <c r="K1965" s="19"/>
      <c r="L1965" s="54">
        <v>650</v>
      </c>
      <c r="M1965" s="25" t="s">
        <v>7230</v>
      </c>
      <c r="N1965" s="25" t="s">
        <v>24060</v>
      </c>
      <c r="O1965" s="25"/>
      <c r="P1965" s="25" t="s">
        <v>28151</v>
      </c>
    </row>
    <row r="1966" spans="1:16" ht="15">
      <c r="A1966" s="25" t="s">
        <v>28152</v>
      </c>
      <c r="B1966" s="25" t="s">
        <v>28152</v>
      </c>
      <c r="C1966"/>
      <c r="D1966" s="25" t="s">
        <v>7252</v>
      </c>
      <c r="E1966" s="25"/>
      <c r="F1966" s="25" t="s">
        <v>7288</v>
      </c>
      <c r="G1966" s="25" t="s">
        <v>24057</v>
      </c>
      <c r="H1966" s="25" t="s">
        <v>8140</v>
      </c>
      <c r="I1966" s="25" t="s">
        <v>24181</v>
      </c>
      <c r="J1966" s="19">
        <v>44721</v>
      </c>
      <c r="K1966" s="19"/>
      <c r="L1966" s="54">
        <v>10640</v>
      </c>
      <c r="M1966" s="25" t="s">
        <v>7230</v>
      </c>
      <c r="N1966" s="25" t="s">
        <v>24060</v>
      </c>
      <c r="O1966" s="25"/>
      <c r="P1966" s="25" t="s">
        <v>28153</v>
      </c>
    </row>
    <row r="1967" spans="1:16" ht="15">
      <c r="A1967" s="25" t="s">
        <v>28154</v>
      </c>
      <c r="B1967" s="25" t="s">
        <v>28154</v>
      </c>
      <c r="C1967"/>
      <c r="D1967" s="25" t="s">
        <v>7261</v>
      </c>
      <c r="E1967" s="25"/>
      <c r="F1967" s="25" t="s">
        <v>7288</v>
      </c>
      <c r="G1967" s="25" t="s">
        <v>24057</v>
      </c>
      <c r="H1967" s="25" t="s">
        <v>14604</v>
      </c>
      <c r="I1967" s="25" t="s">
        <v>24150</v>
      </c>
      <c r="J1967" s="19">
        <v>44721</v>
      </c>
      <c r="K1967" s="19"/>
      <c r="L1967" s="54">
        <v>1596.16</v>
      </c>
      <c r="M1967" s="25" t="s">
        <v>7230</v>
      </c>
      <c r="N1967" s="25" t="s">
        <v>24060</v>
      </c>
      <c r="O1967" s="25"/>
      <c r="P1967" s="25" t="s">
        <v>28155</v>
      </c>
    </row>
    <row r="1968" spans="1:16" ht="15">
      <c r="A1968" s="25" t="s">
        <v>28156</v>
      </c>
      <c r="B1968" s="25" t="s">
        <v>28156</v>
      </c>
      <c r="C1968"/>
      <c r="D1968" s="25" t="s">
        <v>7261</v>
      </c>
      <c r="E1968" s="25"/>
      <c r="F1968" s="25" t="s">
        <v>7288</v>
      </c>
      <c r="G1968" s="25" t="s">
        <v>24057</v>
      </c>
      <c r="H1968" s="25" t="s">
        <v>8140</v>
      </c>
      <c r="I1968" s="25" t="s">
        <v>28157</v>
      </c>
      <c r="J1968" s="19">
        <v>44721</v>
      </c>
      <c r="K1968" s="19"/>
      <c r="L1968" s="54">
        <v>8568</v>
      </c>
      <c r="M1968" s="25" t="s">
        <v>7230</v>
      </c>
      <c r="N1968" s="25" t="s">
        <v>24060</v>
      </c>
      <c r="O1968" s="25"/>
      <c r="P1968" s="25" t="s">
        <v>28158</v>
      </c>
    </row>
    <row r="1969" spans="1:16" ht="15">
      <c r="A1969" s="25" t="s">
        <v>28159</v>
      </c>
      <c r="B1969" s="25" t="s">
        <v>28159</v>
      </c>
      <c r="C1969"/>
      <c r="D1969" s="25" t="s">
        <v>13331</v>
      </c>
      <c r="E1969" s="25"/>
      <c r="F1969" s="25" t="s">
        <v>7288</v>
      </c>
      <c r="G1969" s="25" t="s">
        <v>24057</v>
      </c>
      <c r="H1969" s="25" t="s">
        <v>7462</v>
      </c>
      <c r="I1969" s="25" t="s">
        <v>24153</v>
      </c>
      <c r="J1969" s="19">
        <v>44721</v>
      </c>
      <c r="K1969" s="19"/>
      <c r="L1969" s="54">
        <v>13148</v>
      </c>
      <c r="M1969" s="25" t="s">
        <v>7230</v>
      </c>
      <c r="N1969" s="25" t="s">
        <v>24060</v>
      </c>
      <c r="O1969" s="25"/>
      <c r="P1969" s="25" t="s">
        <v>28160</v>
      </c>
    </row>
    <row r="1970" spans="1:16" ht="15">
      <c r="A1970" s="25" t="s">
        <v>28161</v>
      </c>
      <c r="B1970" s="25" t="s">
        <v>28161</v>
      </c>
      <c r="C1970"/>
      <c r="D1970" s="25" t="s">
        <v>7478</v>
      </c>
      <c r="E1970" s="25"/>
      <c r="F1970" s="25" t="s">
        <v>7288</v>
      </c>
      <c r="G1970" s="25" t="s">
        <v>24057</v>
      </c>
      <c r="H1970" s="25" t="s">
        <v>7492</v>
      </c>
      <c r="I1970" s="25" t="s">
        <v>24181</v>
      </c>
      <c r="J1970" s="19">
        <v>44722</v>
      </c>
      <c r="K1970" s="19"/>
      <c r="L1970" s="54">
        <v>13653.8</v>
      </c>
      <c r="M1970" s="25" t="s">
        <v>7230</v>
      </c>
      <c r="N1970" s="25" t="s">
        <v>24060</v>
      </c>
      <c r="O1970" s="25"/>
      <c r="P1970" s="25" t="s">
        <v>28162</v>
      </c>
    </row>
    <row r="1971" spans="1:16" ht="15">
      <c r="A1971" s="25" t="s">
        <v>28163</v>
      </c>
      <c r="B1971" s="25" t="s">
        <v>28163</v>
      </c>
      <c r="C1971"/>
      <c r="D1971" s="25" t="s">
        <v>7365</v>
      </c>
      <c r="E1971" s="25"/>
      <c r="F1971" s="25" t="s">
        <v>7288</v>
      </c>
      <c r="G1971" s="25" t="s">
        <v>24057</v>
      </c>
      <c r="H1971" s="25" t="s">
        <v>8808</v>
      </c>
      <c r="I1971" s="25" t="s">
        <v>26442</v>
      </c>
      <c r="J1971" s="19">
        <v>44722</v>
      </c>
      <c r="K1971" s="19"/>
      <c r="L1971" s="54">
        <v>5000</v>
      </c>
      <c r="M1971" s="25" t="s">
        <v>7230</v>
      </c>
      <c r="N1971" s="25" t="s">
        <v>24060</v>
      </c>
      <c r="O1971" s="25"/>
      <c r="P1971" s="25" t="s">
        <v>28164</v>
      </c>
    </row>
    <row r="1972" spans="1:16" ht="15">
      <c r="A1972" s="25" t="s">
        <v>28165</v>
      </c>
      <c r="B1972" s="25" t="s">
        <v>28165</v>
      </c>
      <c r="C1972"/>
      <c r="D1972" s="25" t="s">
        <v>7269</v>
      </c>
      <c r="E1972" s="25"/>
      <c r="F1972" s="25" t="s">
        <v>7288</v>
      </c>
      <c r="G1972" s="25" t="s">
        <v>24057</v>
      </c>
      <c r="H1972" s="25" t="s">
        <v>7492</v>
      </c>
      <c r="I1972" s="25" t="s">
        <v>25865</v>
      </c>
      <c r="J1972" s="19">
        <v>44722</v>
      </c>
      <c r="K1972" s="19"/>
      <c r="L1972" s="54">
        <v>23891.42</v>
      </c>
      <c r="M1972" s="25" t="s">
        <v>7230</v>
      </c>
      <c r="N1972" s="25" t="s">
        <v>24060</v>
      </c>
      <c r="O1972" s="25"/>
      <c r="P1972" s="25" t="s">
        <v>28166</v>
      </c>
    </row>
    <row r="1973" spans="1:16" ht="15">
      <c r="A1973" s="25" t="s">
        <v>28167</v>
      </c>
      <c r="B1973" s="25" t="s">
        <v>28167</v>
      </c>
      <c r="C1973"/>
      <c r="D1973" s="25" t="s">
        <v>7478</v>
      </c>
      <c r="E1973" s="25"/>
      <c r="F1973" s="25" t="s">
        <v>7983</v>
      </c>
      <c r="G1973" s="25" t="s">
        <v>24057</v>
      </c>
      <c r="H1973" s="25" t="s">
        <v>8443</v>
      </c>
      <c r="I1973" s="25" t="s">
        <v>24367</v>
      </c>
      <c r="J1973" s="19">
        <v>44722</v>
      </c>
      <c r="K1973" s="19"/>
      <c r="L1973" s="54">
        <v>22189</v>
      </c>
      <c r="M1973" s="25" t="s">
        <v>7230</v>
      </c>
      <c r="N1973" s="25" t="s">
        <v>24060</v>
      </c>
      <c r="O1973" s="25"/>
      <c r="P1973" s="25"/>
    </row>
    <row r="1974" spans="1:16" ht="15">
      <c r="A1974" s="25" t="s">
        <v>28168</v>
      </c>
      <c r="B1974" s="25" t="s">
        <v>28168</v>
      </c>
      <c r="C1974"/>
      <c r="D1974" s="25" t="s">
        <v>7252</v>
      </c>
      <c r="E1974" s="25"/>
      <c r="F1974" s="25" t="s">
        <v>7288</v>
      </c>
      <c r="G1974" s="25" t="s">
        <v>24057</v>
      </c>
      <c r="H1974" s="25" t="s">
        <v>7500</v>
      </c>
      <c r="I1974" s="25" t="s">
        <v>24746</v>
      </c>
      <c r="J1974" s="19">
        <v>44722</v>
      </c>
      <c r="K1974" s="19"/>
      <c r="L1974" s="54">
        <v>8650</v>
      </c>
      <c r="M1974" s="25" t="s">
        <v>7230</v>
      </c>
      <c r="N1974" s="25" t="s">
        <v>24060</v>
      </c>
      <c r="O1974" s="25"/>
      <c r="P1974" s="25" t="s">
        <v>28169</v>
      </c>
    </row>
    <row r="1975" spans="1:16" ht="15">
      <c r="A1975" s="25" t="s">
        <v>28170</v>
      </c>
      <c r="B1975" s="25" t="s">
        <v>28170</v>
      </c>
      <c r="C1975"/>
      <c r="D1975" s="25" t="s">
        <v>7252</v>
      </c>
      <c r="E1975" s="25"/>
      <c r="F1975" s="25" t="s">
        <v>7288</v>
      </c>
      <c r="G1975" s="25" t="s">
        <v>24057</v>
      </c>
      <c r="H1975" s="25" t="s">
        <v>8140</v>
      </c>
      <c r="I1975" s="25" t="s">
        <v>24190</v>
      </c>
      <c r="J1975" s="19">
        <v>44722</v>
      </c>
      <c r="K1975" s="19"/>
      <c r="L1975" s="54">
        <v>4900</v>
      </c>
      <c r="M1975" s="25" t="s">
        <v>7230</v>
      </c>
      <c r="N1975" s="25" t="s">
        <v>24060</v>
      </c>
      <c r="O1975" s="25"/>
      <c r="P1975" s="25" t="s">
        <v>28171</v>
      </c>
    </row>
    <row r="1976" spans="1:16" ht="15">
      <c r="A1976" s="25" t="s">
        <v>28172</v>
      </c>
      <c r="B1976" s="25" t="s">
        <v>28172</v>
      </c>
      <c r="C1976"/>
      <c r="D1976" s="25" t="s">
        <v>7269</v>
      </c>
      <c r="E1976" s="25"/>
      <c r="F1976" s="25" t="s">
        <v>7288</v>
      </c>
      <c r="G1976" s="25" t="s">
        <v>24057</v>
      </c>
      <c r="H1976" s="25" t="s">
        <v>7492</v>
      </c>
      <c r="I1976" s="25" t="s">
        <v>25199</v>
      </c>
      <c r="J1976" s="19">
        <v>44722</v>
      </c>
      <c r="K1976" s="19"/>
      <c r="L1976" s="54">
        <v>8066.34</v>
      </c>
      <c r="M1976" s="25" t="s">
        <v>7230</v>
      </c>
      <c r="N1976" s="25" t="s">
        <v>24060</v>
      </c>
      <c r="O1976" s="25"/>
      <c r="P1976" s="25" t="s">
        <v>28173</v>
      </c>
    </row>
    <row r="1977" spans="1:16" ht="15">
      <c r="A1977" s="25" t="s">
        <v>28174</v>
      </c>
      <c r="B1977" s="25" t="s">
        <v>28174</v>
      </c>
      <c r="C1977"/>
      <c r="D1977" s="25" t="s">
        <v>7269</v>
      </c>
      <c r="E1977" s="25"/>
      <c r="F1977" s="25" t="s">
        <v>7288</v>
      </c>
      <c r="G1977" s="25" t="s">
        <v>24057</v>
      </c>
      <c r="H1977" s="25" t="s">
        <v>14048</v>
      </c>
      <c r="I1977" s="25" t="s">
        <v>28175</v>
      </c>
      <c r="J1977" s="19">
        <v>44722</v>
      </c>
      <c r="K1977" s="19"/>
      <c r="L1977" s="54">
        <v>26232</v>
      </c>
      <c r="M1977" s="25" t="s">
        <v>7230</v>
      </c>
      <c r="N1977" s="25" t="s">
        <v>24060</v>
      </c>
      <c r="O1977" s="25"/>
      <c r="P1977" s="25" t="s">
        <v>28176</v>
      </c>
    </row>
    <row r="1978" spans="1:16" ht="15">
      <c r="A1978" s="25" t="s">
        <v>28177</v>
      </c>
      <c r="B1978" s="25" t="s">
        <v>28177</v>
      </c>
      <c r="C1978"/>
      <c r="D1978" s="25" t="s">
        <v>7261</v>
      </c>
      <c r="E1978" s="25"/>
      <c r="F1978" s="25" t="s">
        <v>7288</v>
      </c>
      <c r="G1978" s="25" t="s">
        <v>24057</v>
      </c>
      <c r="H1978" s="25" t="s">
        <v>9607</v>
      </c>
      <c r="I1978" s="25" t="s">
        <v>25836</v>
      </c>
      <c r="J1978" s="19">
        <v>44722</v>
      </c>
      <c r="K1978" s="19"/>
      <c r="L1978" s="54">
        <v>3280.19</v>
      </c>
      <c r="M1978" s="25" t="s">
        <v>7230</v>
      </c>
      <c r="N1978" s="25" t="s">
        <v>24060</v>
      </c>
      <c r="O1978" s="25"/>
      <c r="P1978" s="25" t="s">
        <v>28178</v>
      </c>
    </row>
    <row r="1979" spans="1:16" ht="15">
      <c r="A1979" s="25" t="s">
        <v>28179</v>
      </c>
      <c r="B1979" s="25" t="s">
        <v>28179</v>
      </c>
      <c r="C1979"/>
      <c r="D1979" s="25" t="s">
        <v>7261</v>
      </c>
      <c r="E1979" s="25"/>
      <c r="F1979" s="25" t="s">
        <v>7288</v>
      </c>
      <c r="G1979" s="25" t="s">
        <v>24057</v>
      </c>
      <c r="H1979" s="25" t="s">
        <v>9607</v>
      </c>
      <c r="I1979" s="25" t="s">
        <v>26906</v>
      </c>
      <c r="J1979" s="19">
        <v>44722</v>
      </c>
      <c r="K1979" s="19"/>
      <c r="L1979" s="54">
        <v>1785</v>
      </c>
      <c r="M1979" s="25" t="s">
        <v>7230</v>
      </c>
      <c r="N1979" s="25" t="s">
        <v>24060</v>
      </c>
      <c r="O1979" s="25"/>
      <c r="P1979" s="25" t="s">
        <v>28180</v>
      </c>
    </row>
    <row r="1980" spans="1:16" ht="15">
      <c r="A1980" s="25" t="s">
        <v>28181</v>
      </c>
      <c r="B1980" s="25" t="s">
        <v>28181</v>
      </c>
      <c r="C1980"/>
      <c r="D1980" s="25" t="s">
        <v>7252</v>
      </c>
      <c r="E1980" s="25"/>
      <c r="F1980" s="25" t="s">
        <v>7288</v>
      </c>
      <c r="G1980" s="25" t="s">
        <v>24057</v>
      </c>
      <c r="H1980" s="25" t="s">
        <v>7576</v>
      </c>
      <c r="I1980" s="25" t="s">
        <v>24301</v>
      </c>
      <c r="J1980" s="19">
        <v>44724</v>
      </c>
      <c r="K1980" s="19"/>
      <c r="L1980" s="54">
        <v>8556.24</v>
      </c>
      <c r="M1980" s="25" t="s">
        <v>7230</v>
      </c>
      <c r="N1980" s="25" t="s">
        <v>24060</v>
      </c>
      <c r="O1980" s="25"/>
      <c r="P1980" s="25" t="s">
        <v>28182</v>
      </c>
    </row>
    <row r="1981" spans="1:16" ht="15">
      <c r="A1981" s="25" t="s">
        <v>28183</v>
      </c>
      <c r="B1981" s="25" t="s">
        <v>28183</v>
      </c>
      <c r="C1981"/>
      <c r="D1981" s="25" t="s">
        <v>7478</v>
      </c>
      <c r="E1981" s="25"/>
      <c r="F1981" s="25" t="s">
        <v>7288</v>
      </c>
      <c r="G1981" s="25" t="s">
        <v>24057</v>
      </c>
      <c r="H1981" s="25" t="s">
        <v>8443</v>
      </c>
      <c r="I1981" s="25" t="s">
        <v>24484</v>
      </c>
      <c r="J1981" s="19">
        <v>44724</v>
      </c>
      <c r="K1981" s="19"/>
      <c r="L1981" s="54">
        <v>5532.28</v>
      </c>
      <c r="M1981" s="25" t="s">
        <v>7230</v>
      </c>
      <c r="N1981" s="25" t="s">
        <v>24060</v>
      </c>
      <c r="O1981" s="25"/>
      <c r="P1981" s="25" t="s">
        <v>28184</v>
      </c>
    </row>
    <row r="1982" spans="1:16" ht="15">
      <c r="A1982" s="25" t="s">
        <v>28185</v>
      </c>
      <c r="B1982" s="25" t="s">
        <v>28185</v>
      </c>
      <c r="C1982"/>
      <c r="D1982" s="25" t="s">
        <v>7261</v>
      </c>
      <c r="E1982" s="25"/>
      <c r="F1982" s="25" t="s">
        <v>7288</v>
      </c>
      <c r="G1982" s="25" t="s">
        <v>24057</v>
      </c>
      <c r="H1982" s="25" t="s">
        <v>12833</v>
      </c>
      <c r="I1982" s="25" t="s">
        <v>24275</v>
      </c>
      <c r="J1982" s="19">
        <v>44723</v>
      </c>
      <c r="K1982" s="19"/>
      <c r="L1982" s="54">
        <v>3054.55</v>
      </c>
      <c r="M1982" s="25" t="s">
        <v>7230</v>
      </c>
      <c r="N1982" s="25" t="s">
        <v>24060</v>
      </c>
      <c r="O1982" s="25"/>
      <c r="P1982" s="25" t="s">
        <v>28186</v>
      </c>
    </row>
    <row r="1983" spans="1:16" ht="15">
      <c r="A1983" s="25" t="s">
        <v>28187</v>
      </c>
      <c r="B1983" s="25" t="s">
        <v>28187</v>
      </c>
      <c r="C1983"/>
      <c r="D1983" s="25" t="s">
        <v>7261</v>
      </c>
      <c r="E1983" s="25"/>
      <c r="F1983" s="25" t="s">
        <v>7288</v>
      </c>
      <c r="G1983" s="25" t="s">
        <v>24057</v>
      </c>
      <c r="H1983" s="25" t="s">
        <v>8443</v>
      </c>
      <c r="I1983" s="25" t="s">
        <v>24143</v>
      </c>
      <c r="J1983" s="19">
        <v>44724</v>
      </c>
      <c r="K1983" s="19"/>
      <c r="L1983" s="54">
        <v>3625</v>
      </c>
      <c r="M1983" s="25" t="s">
        <v>7230</v>
      </c>
      <c r="N1983" s="25" t="s">
        <v>24060</v>
      </c>
      <c r="O1983" s="25"/>
      <c r="P1983" s="25" t="s">
        <v>28188</v>
      </c>
    </row>
    <row r="1984" spans="1:16" ht="15">
      <c r="A1984" s="25" t="s">
        <v>28189</v>
      </c>
      <c r="B1984" s="25" t="s">
        <v>28189</v>
      </c>
      <c r="C1984"/>
      <c r="D1984" s="25" t="s">
        <v>7261</v>
      </c>
      <c r="E1984" s="25"/>
      <c r="F1984" s="25" t="s">
        <v>7288</v>
      </c>
      <c r="G1984" s="25" t="s">
        <v>24057</v>
      </c>
      <c r="H1984" s="25" t="s">
        <v>8443</v>
      </c>
      <c r="I1984" s="25" t="s">
        <v>28190</v>
      </c>
      <c r="J1984" s="19">
        <v>44724</v>
      </c>
      <c r="K1984" s="19"/>
      <c r="L1984" s="54">
        <v>9205</v>
      </c>
      <c r="M1984" s="25" t="s">
        <v>7230</v>
      </c>
      <c r="N1984" s="25" t="s">
        <v>24060</v>
      </c>
      <c r="O1984" s="25"/>
      <c r="P1984" s="25" t="s">
        <v>28191</v>
      </c>
    </row>
    <row r="1985" spans="1:16" ht="15">
      <c r="A1985" s="25" t="s">
        <v>28192</v>
      </c>
      <c r="B1985" s="25" t="s">
        <v>28192</v>
      </c>
      <c r="C1985"/>
      <c r="D1985" s="25" t="s">
        <v>7261</v>
      </c>
      <c r="E1985" s="25"/>
      <c r="F1985" s="25" t="s">
        <v>7288</v>
      </c>
      <c r="G1985" s="25" t="s">
        <v>24057</v>
      </c>
      <c r="H1985" s="25" t="s">
        <v>8443</v>
      </c>
      <c r="I1985" s="25" t="s">
        <v>28193</v>
      </c>
      <c r="J1985" s="19">
        <v>44724</v>
      </c>
      <c r="K1985" s="19"/>
      <c r="L1985" s="54">
        <v>700</v>
      </c>
      <c r="M1985" s="25" t="s">
        <v>7230</v>
      </c>
      <c r="N1985" s="25" t="s">
        <v>24060</v>
      </c>
      <c r="O1985" s="25"/>
      <c r="P1985" s="25" t="s">
        <v>28194</v>
      </c>
    </row>
    <row r="1986" spans="1:16" ht="15">
      <c r="A1986" s="25" t="s">
        <v>28195</v>
      </c>
      <c r="B1986" s="25" t="s">
        <v>28195</v>
      </c>
      <c r="C1986"/>
      <c r="D1986" s="25" t="s">
        <v>8607</v>
      </c>
      <c r="E1986" s="25"/>
      <c r="F1986" s="25" t="s">
        <v>11313</v>
      </c>
      <c r="G1986" s="25" t="s">
        <v>24057</v>
      </c>
      <c r="H1986" s="25" t="s">
        <v>7500</v>
      </c>
      <c r="I1986" s="25" t="s">
        <v>28196</v>
      </c>
      <c r="J1986" s="19">
        <v>44725</v>
      </c>
      <c r="K1986" s="19"/>
      <c r="L1986" s="54">
        <v>14800</v>
      </c>
      <c r="M1986" s="25" t="s">
        <v>7230</v>
      </c>
      <c r="N1986" s="25" t="s">
        <v>24060</v>
      </c>
      <c r="O1986" s="25"/>
      <c r="P1986" s="25"/>
    </row>
    <row r="1987" spans="1:16" ht="15">
      <c r="A1987" s="25" t="s">
        <v>28197</v>
      </c>
      <c r="B1987" s="25" t="s">
        <v>28197</v>
      </c>
      <c r="C1987"/>
      <c r="D1987" s="25" t="s">
        <v>7252</v>
      </c>
      <c r="E1987" s="25"/>
      <c r="F1987" s="25" t="s">
        <v>7288</v>
      </c>
      <c r="G1987" s="25" t="s">
        <v>24057</v>
      </c>
      <c r="H1987" s="25" t="s">
        <v>9406</v>
      </c>
      <c r="I1987" s="25" t="s">
        <v>24075</v>
      </c>
      <c r="J1987" s="19">
        <v>44725</v>
      </c>
      <c r="K1987" s="19"/>
      <c r="L1987" s="54">
        <v>710.4</v>
      </c>
      <c r="M1987" s="25" t="s">
        <v>7230</v>
      </c>
      <c r="N1987" s="25" t="s">
        <v>24060</v>
      </c>
      <c r="O1987" s="25"/>
      <c r="P1987" s="25" t="s">
        <v>28198</v>
      </c>
    </row>
    <row r="1988" spans="1:16" ht="15">
      <c r="A1988" s="25" t="s">
        <v>28199</v>
      </c>
      <c r="B1988" s="25" t="s">
        <v>28199</v>
      </c>
      <c r="C1988"/>
      <c r="D1988" s="25" t="s">
        <v>7261</v>
      </c>
      <c r="E1988" s="25"/>
      <c r="F1988" s="25" t="s">
        <v>7288</v>
      </c>
      <c r="G1988" s="25" t="s">
        <v>24057</v>
      </c>
      <c r="H1988" s="25" t="s">
        <v>7293</v>
      </c>
      <c r="I1988" s="25" t="s">
        <v>24063</v>
      </c>
      <c r="J1988" s="19">
        <v>44725</v>
      </c>
      <c r="K1988" s="19"/>
      <c r="L1988" s="54">
        <v>7126.86</v>
      </c>
      <c r="M1988" s="25" t="s">
        <v>7230</v>
      </c>
      <c r="N1988" s="25" t="s">
        <v>24060</v>
      </c>
      <c r="O1988" s="25"/>
      <c r="P1988" s="25" t="s">
        <v>28200</v>
      </c>
    </row>
    <row r="1989" spans="1:16" ht="15">
      <c r="A1989" s="25" t="s">
        <v>28201</v>
      </c>
      <c r="B1989" s="25" t="s">
        <v>28201</v>
      </c>
      <c r="C1989"/>
      <c r="D1989" s="25" t="s">
        <v>7252</v>
      </c>
      <c r="E1989" s="25"/>
      <c r="F1989" s="25" t="s">
        <v>7288</v>
      </c>
      <c r="G1989" s="25" t="s">
        <v>24057</v>
      </c>
      <c r="H1989" s="25" t="s">
        <v>7500</v>
      </c>
      <c r="I1989" s="25" t="s">
        <v>26325</v>
      </c>
      <c r="J1989" s="19">
        <v>44725</v>
      </c>
      <c r="K1989" s="19"/>
      <c r="L1989" s="54">
        <v>45292.5</v>
      </c>
      <c r="M1989" s="25" t="s">
        <v>7230</v>
      </c>
      <c r="N1989" s="25" t="s">
        <v>24060</v>
      </c>
      <c r="O1989" s="25"/>
      <c r="P1989" s="25"/>
    </row>
    <row r="1990" spans="1:16" ht="15">
      <c r="A1990" s="25" t="s">
        <v>28202</v>
      </c>
      <c r="B1990" s="25" t="s">
        <v>28202</v>
      </c>
      <c r="C1990"/>
      <c r="D1990" s="25" t="s">
        <v>7252</v>
      </c>
      <c r="E1990" s="25"/>
      <c r="F1990" s="25" t="s">
        <v>7288</v>
      </c>
      <c r="G1990" s="25" t="s">
        <v>24057</v>
      </c>
      <c r="H1990" s="25" t="s">
        <v>9406</v>
      </c>
      <c r="I1990" s="25" t="s">
        <v>24075</v>
      </c>
      <c r="J1990" s="19">
        <v>44725</v>
      </c>
      <c r="K1990" s="19"/>
      <c r="L1990" s="54">
        <v>1198.48</v>
      </c>
      <c r="M1990" s="25" t="s">
        <v>7230</v>
      </c>
      <c r="N1990" s="25" t="s">
        <v>24060</v>
      </c>
      <c r="O1990" s="25"/>
      <c r="P1990" s="25" t="s">
        <v>28203</v>
      </c>
    </row>
    <row r="1991" spans="1:16" ht="15">
      <c r="A1991" s="25" t="s">
        <v>28204</v>
      </c>
      <c r="B1991" s="25" t="s">
        <v>28204</v>
      </c>
      <c r="C1991" s="22">
        <v>1</v>
      </c>
      <c r="D1991" s="25" t="s">
        <v>7269</v>
      </c>
      <c r="E1991" s="25"/>
      <c r="F1991" s="25" t="s">
        <v>7288</v>
      </c>
      <c r="G1991" s="25" t="s">
        <v>24057</v>
      </c>
      <c r="H1991" s="25" t="s">
        <v>12065</v>
      </c>
      <c r="I1991" s="25" t="s">
        <v>28205</v>
      </c>
      <c r="J1991" s="19">
        <v>44725</v>
      </c>
      <c r="K1991" s="19"/>
      <c r="L1991" s="54">
        <v>47580</v>
      </c>
      <c r="M1991" s="25" t="s">
        <v>7230</v>
      </c>
      <c r="N1991" s="25" t="s">
        <v>24060</v>
      </c>
      <c r="O1991" s="25"/>
      <c r="P1991" s="25" t="s">
        <v>28206</v>
      </c>
    </row>
    <row r="1992" spans="1:16" ht="15">
      <c r="A1992" s="25" t="s">
        <v>28207</v>
      </c>
      <c r="B1992" s="25" t="s">
        <v>28207</v>
      </c>
      <c r="C1992"/>
      <c r="D1992" s="25" t="s">
        <v>7425</v>
      </c>
      <c r="E1992" s="25"/>
      <c r="F1992" s="25" t="s">
        <v>7288</v>
      </c>
      <c r="G1992" s="25" t="s">
        <v>24630</v>
      </c>
      <c r="H1992" s="25" t="s">
        <v>10329</v>
      </c>
      <c r="I1992" s="25" t="s">
        <v>24631</v>
      </c>
      <c r="J1992" s="19">
        <v>44725</v>
      </c>
      <c r="K1992" s="19"/>
      <c r="L1992" s="54">
        <v>52.93</v>
      </c>
      <c r="M1992" s="25" t="s">
        <v>7230</v>
      </c>
      <c r="N1992" s="25" t="s">
        <v>24060</v>
      </c>
      <c r="O1992" s="25"/>
      <c r="P1992" s="25" t="s">
        <v>28208</v>
      </c>
    </row>
    <row r="1993" spans="1:16" ht="15">
      <c r="A1993" s="25" t="s">
        <v>28209</v>
      </c>
      <c r="B1993" s="25" t="s">
        <v>28209</v>
      </c>
      <c r="C1993"/>
      <c r="D1993" s="25" t="s">
        <v>7425</v>
      </c>
      <c r="E1993" s="25"/>
      <c r="F1993" s="25" t="s">
        <v>7288</v>
      </c>
      <c r="G1993" s="25" t="s">
        <v>24630</v>
      </c>
      <c r="H1993" s="25" t="s">
        <v>10329</v>
      </c>
      <c r="I1993" s="25" t="s">
        <v>24631</v>
      </c>
      <c r="J1993" s="19">
        <v>44725</v>
      </c>
      <c r="K1993" s="19"/>
      <c r="L1993" s="54">
        <v>152.63</v>
      </c>
      <c r="M1993" s="25" t="s">
        <v>7230</v>
      </c>
      <c r="N1993" s="25" t="s">
        <v>24060</v>
      </c>
      <c r="O1993" s="25"/>
      <c r="P1993" s="25" t="s">
        <v>28210</v>
      </c>
    </row>
    <row r="1994" spans="1:16" ht="15">
      <c r="A1994" s="25" t="s">
        <v>28211</v>
      </c>
      <c r="B1994" s="25" t="s">
        <v>28211</v>
      </c>
      <c r="C1994"/>
      <c r="D1994" s="25" t="s">
        <v>7365</v>
      </c>
      <c r="E1994" s="25"/>
      <c r="F1994" s="25" t="s">
        <v>7288</v>
      </c>
      <c r="G1994" s="25" t="s">
        <v>24057</v>
      </c>
      <c r="H1994" s="25" t="s">
        <v>8808</v>
      </c>
      <c r="I1994" s="25" t="s">
        <v>26823</v>
      </c>
      <c r="J1994" s="19">
        <v>44725</v>
      </c>
      <c r="K1994" s="19"/>
      <c r="L1994" s="54">
        <v>5041.29</v>
      </c>
      <c r="M1994" s="25" t="s">
        <v>7230</v>
      </c>
      <c r="N1994" s="25" t="s">
        <v>24060</v>
      </c>
      <c r="O1994" s="25"/>
      <c r="P1994" s="25" t="s">
        <v>28212</v>
      </c>
    </row>
    <row r="1995" spans="1:16" ht="15">
      <c r="A1995" s="25" t="s">
        <v>28213</v>
      </c>
      <c r="B1995" s="25" t="s">
        <v>28213</v>
      </c>
      <c r="C1995"/>
      <c r="D1995" s="25" t="s">
        <v>7261</v>
      </c>
      <c r="E1995" s="25"/>
      <c r="F1995" s="25" t="s">
        <v>7983</v>
      </c>
      <c r="G1995" s="25" t="s">
        <v>24868</v>
      </c>
      <c r="H1995" s="25" t="s">
        <v>8443</v>
      </c>
      <c r="I1995" s="25" t="s">
        <v>28214</v>
      </c>
      <c r="J1995" s="19">
        <v>44725</v>
      </c>
      <c r="K1995" s="19"/>
      <c r="L1995" s="54">
        <v>18009.7</v>
      </c>
      <c r="M1995" s="25" t="s">
        <v>7230</v>
      </c>
      <c r="N1995" s="25" t="s">
        <v>24060</v>
      </c>
      <c r="O1995" s="25"/>
      <c r="P1995" s="25" t="s">
        <v>28215</v>
      </c>
    </row>
    <row r="1996" spans="1:16" ht="15">
      <c r="A1996" s="25" t="s">
        <v>28216</v>
      </c>
      <c r="B1996" s="25" t="s">
        <v>28216</v>
      </c>
      <c r="C1996"/>
      <c r="D1996" s="25" t="s">
        <v>7261</v>
      </c>
      <c r="E1996" s="25"/>
      <c r="F1996" s="25" t="s">
        <v>7288</v>
      </c>
      <c r="G1996" s="25" t="s">
        <v>24057</v>
      </c>
      <c r="H1996" s="25" t="s">
        <v>8443</v>
      </c>
      <c r="I1996" s="25" t="s">
        <v>28190</v>
      </c>
      <c r="J1996" s="19">
        <v>44725</v>
      </c>
      <c r="K1996" s="19"/>
      <c r="L1996" s="54">
        <v>6550</v>
      </c>
      <c r="M1996" s="25" t="s">
        <v>7230</v>
      </c>
      <c r="N1996" s="25" t="s">
        <v>24060</v>
      </c>
      <c r="O1996" s="25"/>
      <c r="P1996" s="25" t="s">
        <v>28217</v>
      </c>
    </row>
    <row r="1997" spans="1:16" ht="15">
      <c r="A1997" s="25" t="s">
        <v>28218</v>
      </c>
      <c r="B1997" s="25" t="s">
        <v>28218</v>
      </c>
      <c r="C1997"/>
      <c r="D1997" s="25" t="s">
        <v>7261</v>
      </c>
      <c r="E1997" s="25"/>
      <c r="F1997" s="25" t="s">
        <v>7288</v>
      </c>
      <c r="G1997" s="25" t="s">
        <v>24057</v>
      </c>
      <c r="H1997" s="25" t="s">
        <v>8443</v>
      </c>
      <c r="I1997" s="25" t="s">
        <v>28219</v>
      </c>
      <c r="J1997" s="19">
        <v>44725</v>
      </c>
      <c r="K1997" s="19"/>
      <c r="L1997" s="54">
        <v>1788.6</v>
      </c>
      <c r="M1997" s="25" t="s">
        <v>7230</v>
      </c>
      <c r="N1997" s="25" t="s">
        <v>24060</v>
      </c>
      <c r="O1997" s="25"/>
      <c r="P1997" s="25" t="s">
        <v>28220</v>
      </c>
    </row>
    <row r="1998" spans="1:16" ht="15">
      <c r="A1998" s="25" t="s">
        <v>28221</v>
      </c>
      <c r="B1998" s="25" t="s">
        <v>28221</v>
      </c>
      <c r="C1998"/>
      <c r="D1998" s="25" t="s">
        <v>7365</v>
      </c>
      <c r="E1998" s="25"/>
      <c r="F1998" s="25" t="s">
        <v>7288</v>
      </c>
      <c r="G1998" s="25" t="s">
        <v>24057</v>
      </c>
      <c r="H1998" s="25" t="s">
        <v>8808</v>
      </c>
      <c r="I1998" s="25" t="s">
        <v>24945</v>
      </c>
      <c r="J1998" s="19">
        <v>44725</v>
      </c>
      <c r="K1998" s="19"/>
      <c r="L1998" s="54">
        <v>7650</v>
      </c>
      <c r="M1998" s="25" t="s">
        <v>7230</v>
      </c>
      <c r="N1998" s="25" t="s">
        <v>24060</v>
      </c>
      <c r="O1998" s="25"/>
      <c r="P1998" s="25" t="s">
        <v>28222</v>
      </c>
    </row>
    <row r="1999" spans="1:16" ht="15">
      <c r="A1999" s="25" t="s">
        <v>28223</v>
      </c>
      <c r="B1999" s="25" t="s">
        <v>28223</v>
      </c>
      <c r="C1999"/>
      <c r="D1999" s="25" t="s">
        <v>7269</v>
      </c>
      <c r="E1999" s="25"/>
      <c r="F1999" s="25" t="s">
        <v>7288</v>
      </c>
      <c r="G1999" s="25" t="s">
        <v>24057</v>
      </c>
      <c r="H1999" s="25" t="s">
        <v>12065</v>
      </c>
      <c r="I1999" s="25" t="s">
        <v>28224</v>
      </c>
      <c r="J1999" s="19">
        <v>44725</v>
      </c>
      <c r="K1999" s="19"/>
      <c r="L1999" s="54">
        <v>52893</v>
      </c>
      <c r="M1999" s="25" t="s">
        <v>7230</v>
      </c>
      <c r="N1999" s="25" t="s">
        <v>24060</v>
      </c>
      <c r="O1999" s="25"/>
      <c r="P1999" s="25" t="s">
        <v>28225</v>
      </c>
    </row>
    <row r="2000" spans="1:16" ht="15">
      <c r="A2000" s="25" t="s">
        <v>28226</v>
      </c>
      <c r="B2000" s="25" t="s">
        <v>28226</v>
      </c>
      <c r="C2000"/>
      <c r="D2000" s="25" t="s">
        <v>7478</v>
      </c>
      <c r="E2000" s="25"/>
      <c r="F2000" s="25" t="s">
        <v>7288</v>
      </c>
      <c r="G2000" s="25" t="s">
        <v>24057</v>
      </c>
      <c r="H2000" s="25" t="s">
        <v>7492</v>
      </c>
      <c r="I2000" s="25" t="s">
        <v>24484</v>
      </c>
      <c r="J2000" s="19">
        <v>44725</v>
      </c>
      <c r="K2000" s="19"/>
      <c r="L2000" s="54">
        <v>2428.63</v>
      </c>
      <c r="M2000" s="25" t="s">
        <v>7230</v>
      </c>
      <c r="N2000" s="25" t="s">
        <v>24060</v>
      </c>
      <c r="O2000" s="25"/>
      <c r="P2000" s="25" t="s">
        <v>28227</v>
      </c>
    </row>
    <row r="2001" spans="1:16" ht="15">
      <c r="A2001" s="25" t="s">
        <v>28228</v>
      </c>
      <c r="B2001" s="25" t="s">
        <v>28228</v>
      </c>
      <c r="C2001"/>
      <c r="D2001" s="25" t="s">
        <v>7478</v>
      </c>
      <c r="E2001" s="25"/>
      <c r="F2001" s="25" t="s">
        <v>7288</v>
      </c>
      <c r="G2001" s="25" t="s">
        <v>24057</v>
      </c>
      <c r="H2001" s="25" t="s">
        <v>7492</v>
      </c>
      <c r="I2001" s="25" t="s">
        <v>26708</v>
      </c>
      <c r="J2001" s="19">
        <v>44725</v>
      </c>
      <c r="K2001" s="19"/>
      <c r="L2001" s="54">
        <v>5966.4</v>
      </c>
      <c r="M2001" s="25" t="s">
        <v>7230</v>
      </c>
      <c r="N2001" s="25" t="s">
        <v>24060</v>
      </c>
      <c r="O2001" s="25"/>
      <c r="P2001" s="25" t="s">
        <v>28229</v>
      </c>
    </row>
    <row r="2002" spans="1:16" ht="15">
      <c r="A2002" s="25" t="s">
        <v>28230</v>
      </c>
      <c r="B2002" s="25" t="s">
        <v>28230</v>
      </c>
      <c r="C2002"/>
      <c r="D2002" s="25" t="s">
        <v>7261</v>
      </c>
      <c r="E2002" s="25"/>
      <c r="F2002" s="25" t="s">
        <v>7288</v>
      </c>
      <c r="G2002" s="25" t="s">
        <v>24057</v>
      </c>
      <c r="H2002" s="25" t="s">
        <v>8110</v>
      </c>
      <c r="I2002" s="25" t="s">
        <v>24075</v>
      </c>
      <c r="J2002" s="19">
        <v>44725</v>
      </c>
      <c r="K2002" s="19"/>
      <c r="L2002" s="54">
        <v>2890</v>
      </c>
      <c r="M2002" s="25" t="s">
        <v>7230</v>
      </c>
      <c r="N2002" s="25" t="s">
        <v>24060</v>
      </c>
      <c r="O2002" s="25"/>
      <c r="P2002" s="25" t="s">
        <v>28231</v>
      </c>
    </row>
    <row r="2003" spans="1:16" ht="15">
      <c r="A2003" s="25" t="s">
        <v>28232</v>
      </c>
      <c r="B2003" s="25" t="s">
        <v>28232</v>
      </c>
      <c r="C2003"/>
      <c r="D2003" s="25" t="s">
        <v>7261</v>
      </c>
      <c r="E2003" s="25"/>
      <c r="F2003" s="25" t="s">
        <v>7288</v>
      </c>
      <c r="G2003" s="25" t="s">
        <v>24057</v>
      </c>
      <c r="H2003" s="25" t="s">
        <v>8110</v>
      </c>
      <c r="I2003" s="25" t="s">
        <v>24075</v>
      </c>
      <c r="J2003" s="19">
        <v>44725</v>
      </c>
      <c r="K2003" s="19"/>
      <c r="L2003" s="54">
        <v>5819.14</v>
      </c>
      <c r="M2003" s="25" t="s">
        <v>7230</v>
      </c>
      <c r="N2003" s="25" t="s">
        <v>24060</v>
      </c>
      <c r="O2003" s="25"/>
      <c r="P2003" s="25" t="s">
        <v>28233</v>
      </c>
    </row>
    <row r="2004" spans="1:16" ht="15">
      <c r="A2004" s="25" t="s">
        <v>28234</v>
      </c>
      <c r="B2004" s="25" t="s">
        <v>28234</v>
      </c>
      <c r="C2004"/>
      <c r="D2004" s="25" t="s">
        <v>7261</v>
      </c>
      <c r="E2004" s="25"/>
      <c r="F2004" s="25" t="s">
        <v>7288</v>
      </c>
      <c r="G2004" s="25" t="s">
        <v>24057</v>
      </c>
      <c r="H2004" s="25" t="s">
        <v>8110</v>
      </c>
      <c r="I2004" s="25" t="s">
        <v>24075</v>
      </c>
      <c r="J2004" s="19">
        <v>44725</v>
      </c>
      <c r="K2004" s="19"/>
      <c r="L2004" s="54">
        <v>1530</v>
      </c>
      <c r="M2004" s="25" t="s">
        <v>7230</v>
      </c>
      <c r="N2004" s="25" t="s">
        <v>24060</v>
      </c>
      <c r="O2004" s="25"/>
      <c r="P2004" s="25" t="s">
        <v>28235</v>
      </c>
    </row>
    <row r="2005" spans="1:16" ht="15">
      <c r="A2005" s="25" t="s">
        <v>28236</v>
      </c>
      <c r="B2005" s="25" t="s">
        <v>28236</v>
      </c>
      <c r="C2005"/>
      <c r="D2005" s="25" t="s">
        <v>7252</v>
      </c>
      <c r="E2005" s="25"/>
      <c r="F2005" s="25" t="s">
        <v>7288</v>
      </c>
      <c r="G2005" s="25" t="s">
        <v>24057</v>
      </c>
      <c r="H2005" s="25" t="s">
        <v>11666</v>
      </c>
      <c r="I2005" s="25" t="s">
        <v>24075</v>
      </c>
      <c r="J2005" s="19">
        <v>44725</v>
      </c>
      <c r="K2005" s="19"/>
      <c r="L2005" s="54">
        <v>7024.05</v>
      </c>
      <c r="M2005" s="25" t="s">
        <v>7230</v>
      </c>
      <c r="N2005" s="25" t="s">
        <v>24060</v>
      </c>
      <c r="O2005" s="25"/>
      <c r="P2005" s="25" t="s">
        <v>28237</v>
      </c>
    </row>
    <row r="2006" spans="1:16" ht="15">
      <c r="A2006" s="25" t="s">
        <v>28238</v>
      </c>
      <c r="B2006" s="25" t="s">
        <v>28238</v>
      </c>
      <c r="C2006"/>
      <c r="D2006" s="25" t="s">
        <v>7261</v>
      </c>
      <c r="E2006" s="25"/>
      <c r="F2006" s="25" t="s">
        <v>7288</v>
      </c>
      <c r="G2006" s="25" t="s">
        <v>24057</v>
      </c>
      <c r="H2006" s="25" t="s">
        <v>14604</v>
      </c>
      <c r="I2006" s="25" t="s">
        <v>24150</v>
      </c>
      <c r="J2006" s="19">
        <v>44725</v>
      </c>
      <c r="K2006" s="19"/>
      <c r="L2006" s="54">
        <v>6125.15</v>
      </c>
      <c r="M2006" s="25" t="s">
        <v>7230</v>
      </c>
      <c r="N2006" s="25" t="s">
        <v>24060</v>
      </c>
      <c r="O2006" s="25"/>
      <c r="P2006" s="25" t="s">
        <v>28239</v>
      </c>
    </row>
    <row r="2007" spans="1:16" ht="15">
      <c r="A2007" s="25" t="s">
        <v>28240</v>
      </c>
      <c r="B2007" s="25" t="s">
        <v>28240</v>
      </c>
      <c r="C2007"/>
      <c r="D2007" s="25" t="s">
        <v>7261</v>
      </c>
      <c r="E2007" s="25"/>
      <c r="F2007" s="25" t="s">
        <v>7288</v>
      </c>
      <c r="G2007" s="25" t="s">
        <v>24057</v>
      </c>
      <c r="H2007" s="25" t="s">
        <v>8110</v>
      </c>
      <c r="I2007" s="25" t="s">
        <v>24075</v>
      </c>
      <c r="J2007" s="19">
        <v>44725</v>
      </c>
      <c r="K2007" s="19"/>
      <c r="L2007" s="54">
        <v>4359.1400000000003</v>
      </c>
      <c r="M2007" s="25" t="s">
        <v>7230</v>
      </c>
      <c r="N2007" s="25" t="s">
        <v>24060</v>
      </c>
      <c r="O2007" s="25"/>
      <c r="P2007" s="25" t="s">
        <v>28241</v>
      </c>
    </row>
    <row r="2008" spans="1:16" ht="15">
      <c r="A2008" s="25" t="s">
        <v>28242</v>
      </c>
      <c r="B2008" s="25" t="s">
        <v>28242</v>
      </c>
      <c r="C2008"/>
      <c r="D2008" s="25" t="s">
        <v>7261</v>
      </c>
      <c r="E2008" s="25"/>
      <c r="F2008" s="25" t="s">
        <v>7288</v>
      </c>
      <c r="G2008" s="25" t="s">
        <v>24057</v>
      </c>
      <c r="H2008" s="25" t="s">
        <v>8110</v>
      </c>
      <c r="I2008" s="25" t="s">
        <v>24075</v>
      </c>
      <c r="J2008" s="19">
        <v>44725</v>
      </c>
      <c r="K2008" s="19"/>
      <c r="L2008" s="54">
        <v>1530</v>
      </c>
      <c r="M2008" s="25" t="s">
        <v>7230</v>
      </c>
      <c r="N2008" s="25" t="s">
        <v>24060</v>
      </c>
      <c r="O2008" s="25"/>
      <c r="P2008" s="25" t="s">
        <v>28243</v>
      </c>
    </row>
    <row r="2009" spans="1:16" ht="15">
      <c r="A2009" s="25" t="s">
        <v>28244</v>
      </c>
      <c r="B2009" s="25" t="s">
        <v>28244</v>
      </c>
      <c r="C2009"/>
      <c r="D2009" s="25" t="s">
        <v>7261</v>
      </c>
      <c r="E2009" s="25"/>
      <c r="F2009" s="25" t="s">
        <v>7288</v>
      </c>
      <c r="G2009" s="25" t="s">
        <v>24057</v>
      </c>
      <c r="H2009" s="25" t="s">
        <v>8110</v>
      </c>
      <c r="I2009" s="25" t="s">
        <v>24075</v>
      </c>
      <c r="J2009" s="19">
        <v>44725</v>
      </c>
      <c r="K2009" s="19"/>
      <c r="L2009" s="54">
        <v>5212.74</v>
      </c>
      <c r="M2009" s="25" t="s">
        <v>7230</v>
      </c>
      <c r="N2009" s="25" t="s">
        <v>24060</v>
      </c>
      <c r="O2009" s="25"/>
      <c r="P2009" s="25" t="s">
        <v>28245</v>
      </c>
    </row>
    <row r="2010" spans="1:16" ht="15">
      <c r="A2010" s="25" t="s">
        <v>28246</v>
      </c>
      <c r="B2010" s="25" t="s">
        <v>28246</v>
      </c>
      <c r="C2010"/>
      <c r="D2010" s="25" t="s">
        <v>7261</v>
      </c>
      <c r="E2010" s="25"/>
      <c r="F2010" s="25" t="s">
        <v>7288</v>
      </c>
      <c r="G2010" s="25" t="s">
        <v>24057</v>
      </c>
      <c r="H2010" s="25" t="s">
        <v>14604</v>
      </c>
      <c r="I2010" s="25" t="s">
        <v>24150</v>
      </c>
      <c r="J2010" s="19">
        <v>44725</v>
      </c>
      <c r="K2010" s="19"/>
      <c r="L2010" s="54">
        <v>4894.41</v>
      </c>
      <c r="M2010" s="25" t="s">
        <v>7230</v>
      </c>
      <c r="N2010" s="25" t="s">
        <v>24060</v>
      </c>
      <c r="O2010" s="25"/>
      <c r="P2010" s="25" t="s">
        <v>28247</v>
      </c>
    </row>
    <row r="2011" spans="1:16" ht="15">
      <c r="A2011" s="25" t="s">
        <v>28248</v>
      </c>
      <c r="B2011" s="25" t="s">
        <v>28248</v>
      </c>
      <c r="C2011"/>
      <c r="D2011" s="25" t="s">
        <v>7261</v>
      </c>
      <c r="E2011" s="25"/>
      <c r="F2011" s="25" t="s">
        <v>7288</v>
      </c>
      <c r="G2011" s="25" t="s">
        <v>24057</v>
      </c>
      <c r="H2011" s="25" t="s">
        <v>7345</v>
      </c>
      <c r="I2011" s="25" t="s">
        <v>24122</v>
      </c>
      <c r="J2011" s="19">
        <v>44725</v>
      </c>
      <c r="K2011" s="19"/>
      <c r="L2011" s="54">
        <v>2823.7</v>
      </c>
      <c r="M2011" s="25" t="s">
        <v>7230</v>
      </c>
      <c r="N2011" s="25" t="s">
        <v>24060</v>
      </c>
      <c r="O2011" s="25"/>
      <c r="P2011" s="25" t="s">
        <v>28249</v>
      </c>
    </row>
    <row r="2012" spans="1:16" ht="15">
      <c r="A2012" s="25" t="s">
        <v>28250</v>
      </c>
      <c r="B2012" s="25" t="s">
        <v>28250</v>
      </c>
      <c r="C2012"/>
      <c r="D2012" s="25" t="s">
        <v>7252</v>
      </c>
      <c r="E2012" s="25"/>
      <c r="F2012" s="25" t="s">
        <v>7288</v>
      </c>
      <c r="G2012" s="25" t="s">
        <v>24057</v>
      </c>
      <c r="H2012" s="25" t="s">
        <v>9406</v>
      </c>
      <c r="I2012" s="25" t="s">
        <v>24075</v>
      </c>
      <c r="J2012" s="19">
        <v>44725</v>
      </c>
      <c r="K2012" s="19"/>
      <c r="L2012" s="54">
        <v>4451</v>
      </c>
      <c r="M2012" s="25" t="s">
        <v>7230</v>
      </c>
      <c r="N2012" s="25" t="s">
        <v>24060</v>
      </c>
      <c r="O2012" s="25"/>
      <c r="P2012" s="25" t="s">
        <v>28251</v>
      </c>
    </row>
    <row r="2013" spans="1:16" ht="15">
      <c r="A2013" s="25" t="s">
        <v>28252</v>
      </c>
      <c r="B2013" s="25" t="s">
        <v>28252</v>
      </c>
      <c r="C2013"/>
      <c r="D2013" s="25" t="s">
        <v>7261</v>
      </c>
      <c r="E2013" s="25"/>
      <c r="F2013" s="25" t="s">
        <v>7288</v>
      </c>
      <c r="G2013" s="25" t="s">
        <v>24057</v>
      </c>
      <c r="H2013" s="25" t="s">
        <v>7345</v>
      </c>
      <c r="I2013" s="25" t="s">
        <v>24122</v>
      </c>
      <c r="J2013" s="19">
        <v>44725</v>
      </c>
      <c r="K2013" s="19"/>
      <c r="L2013" s="54">
        <v>8433.75</v>
      </c>
      <c r="M2013" s="25" t="s">
        <v>7230</v>
      </c>
      <c r="N2013" s="25" t="s">
        <v>24060</v>
      </c>
      <c r="O2013" s="25"/>
      <c r="P2013" s="25" t="s">
        <v>28253</v>
      </c>
    </row>
    <row r="2014" spans="1:16" ht="15">
      <c r="A2014" s="25" t="s">
        <v>28254</v>
      </c>
      <c r="B2014" s="25" t="s">
        <v>28254</v>
      </c>
      <c r="C2014"/>
      <c r="D2014" s="25" t="s">
        <v>8607</v>
      </c>
      <c r="E2014" s="25"/>
      <c r="F2014" s="25" t="s">
        <v>7288</v>
      </c>
      <c r="G2014" s="25" t="s">
        <v>24057</v>
      </c>
      <c r="H2014" s="25" t="s">
        <v>10746</v>
      </c>
      <c r="I2014" s="25" t="s">
        <v>24070</v>
      </c>
      <c r="J2014" s="19">
        <v>44725</v>
      </c>
      <c r="K2014" s="19"/>
      <c r="L2014" s="54">
        <v>4601.6000000000004</v>
      </c>
      <c r="M2014" s="25" t="s">
        <v>7230</v>
      </c>
      <c r="N2014" s="25" t="s">
        <v>24060</v>
      </c>
      <c r="O2014" s="25"/>
      <c r="P2014" s="25" t="s">
        <v>28255</v>
      </c>
    </row>
    <row r="2015" spans="1:16" ht="15">
      <c r="A2015" s="25" t="s">
        <v>28256</v>
      </c>
      <c r="B2015" s="25" t="s">
        <v>28256</v>
      </c>
      <c r="C2015"/>
      <c r="D2015" s="25" t="s">
        <v>7261</v>
      </c>
      <c r="E2015" s="25"/>
      <c r="F2015" s="25" t="s">
        <v>7288</v>
      </c>
      <c r="G2015" s="25" t="s">
        <v>24057</v>
      </c>
      <c r="H2015" s="25" t="s">
        <v>9248</v>
      </c>
      <c r="I2015" s="25" t="s">
        <v>24070</v>
      </c>
      <c r="J2015" s="19">
        <v>44725</v>
      </c>
      <c r="K2015" s="19"/>
      <c r="L2015" s="54">
        <v>3414.96</v>
      </c>
      <c r="M2015" s="25" t="s">
        <v>7230</v>
      </c>
      <c r="N2015" s="25" t="s">
        <v>24060</v>
      </c>
      <c r="O2015" s="25"/>
      <c r="P2015" s="25" t="s">
        <v>28257</v>
      </c>
    </row>
    <row r="2016" spans="1:16" ht="15">
      <c r="A2016" s="25" t="s">
        <v>28258</v>
      </c>
      <c r="B2016" s="25" t="s">
        <v>28258</v>
      </c>
      <c r="C2016"/>
      <c r="D2016" s="25" t="s">
        <v>8607</v>
      </c>
      <c r="E2016" s="25"/>
      <c r="F2016" s="25" t="s">
        <v>7288</v>
      </c>
      <c r="G2016" s="25" t="s">
        <v>24057</v>
      </c>
      <c r="H2016" s="25" t="s">
        <v>9046</v>
      </c>
      <c r="I2016" s="25" t="s">
        <v>24070</v>
      </c>
      <c r="J2016" s="19">
        <v>44725</v>
      </c>
      <c r="K2016" s="19"/>
      <c r="L2016" s="54">
        <v>5339.18</v>
      </c>
      <c r="M2016" s="25" t="s">
        <v>7230</v>
      </c>
      <c r="N2016" s="25" t="s">
        <v>24060</v>
      </c>
      <c r="O2016" s="25"/>
      <c r="P2016" s="25" t="s">
        <v>28259</v>
      </c>
    </row>
    <row r="2017" spans="1:16" ht="15">
      <c r="A2017" s="25" t="s">
        <v>28260</v>
      </c>
      <c r="B2017" s="25" t="s">
        <v>28260</v>
      </c>
      <c r="C2017"/>
      <c r="D2017" s="25" t="s">
        <v>7252</v>
      </c>
      <c r="E2017" s="25"/>
      <c r="F2017" s="25" t="s">
        <v>7288</v>
      </c>
      <c r="G2017" s="25" t="s">
        <v>24057</v>
      </c>
      <c r="H2017" s="25" t="s">
        <v>7526</v>
      </c>
      <c r="I2017" s="25" t="s">
        <v>24075</v>
      </c>
      <c r="J2017" s="19">
        <v>44725</v>
      </c>
      <c r="K2017" s="19"/>
      <c r="L2017" s="54">
        <v>15875.29</v>
      </c>
      <c r="M2017" s="25" t="s">
        <v>7230</v>
      </c>
      <c r="N2017" s="25" t="s">
        <v>24060</v>
      </c>
      <c r="O2017" s="25"/>
      <c r="P2017" s="25" t="s">
        <v>28261</v>
      </c>
    </row>
    <row r="2018" spans="1:16" ht="15">
      <c r="A2018" s="25" t="s">
        <v>28262</v>
      </c>
      <c r="B2018" s="25" t="s">
        <v>28262</v>
      </c>
      <c r="C2018"/>
      <c r="D2018" s="25" t="s">
        <v>7252</v>
      </c>
      <c r="E2018" s="25"/>
      <c r="F2018" s="25" t="s">
        <v>7288</v>
      </c>
      <c r="G2018" s="25" t="s">
        <v>24057</v>
      </c>
      <c r="H2018" s="25" t="s">
        <v>7526</v>
      </c>
      <c r="I2018" s="25" t="s">
        <v>24075</v>
      </c>
      <c r="J2018" s="19">
        <v>44725</v>
      </c>
      <c r="K2018" s="19"/>
      <c r="L2018" s="54">
        <v>13594.28</v>
      </c>
      <c r="M2018" s="25" t="s">
        <v>7230</v>
      </c>
      <c r="N2018" s="25" t="s">
        <v>24060</v>
      </c>
      <c r="O2018" s="25"/>
      <c r="P2018" s="25" t="s">
        <v>28263</v>
      </c>
    </row>
    <row r="2019" spans="1:16" ht="15">
      <c r="A2019" s="25" t="s">
        <v>28264</v>
      </c>
      <c r="B2019" s="25" t="s">
        <v>28264</v>
      </c>
      <c r="C2019"/>
      <c r="D2019" s="25" t="s">
        <v>8607</v>
      </c>
      <c r="E2019" s="25"/>
      <c r="F2019" s="25" t="s">
        <v>7288</v>
      </c>
      <c r="G2019" s="25" t="s">
        <v>24057</v>
      </c>
      <c r="H2019" s="25" t="s">
        <v>10746</v>
      </c>
      <c r="I2019" s="25" t="s">
        <v>24070</v>
      </c>
      <c r="J2019" s="19">
        <v>44725</v>
      </c>
      <c r="K2019" s="19"/>
      <c r="L2019" s="54">
        <v>4287.62</v>
      </c>
      <c r="M2019" s="25" t="s">
        <v>7230</v>
      </c>
      <c r="N2019" s="25" t="s">
        <v>24060</v>
      </c>
      <c r="O2019" s="25"/>
      <c r="P2019" s="25" t="s">
        <v>28265</v>
      </c>
    </row>
    <row r="2020" spans="1:16" ht="15">
      <c r="A2020" s="25" t="s">
        <v>28266</v>
      </c>
      <c r="B2020" s="25" t="s">
        <v>28266</v>
      </c>
      <c r="C2020"/>
      <c r="D2020" s="25" t="s">
        <v>7261</v>
      </c>
      <c r="E2020" s="25"/>
      <c r="F2020" s="25" t="s">
        <v>7288</v>
      </c>
      <c r="G2020" s="25" t="s">
        <v>24057</v>
      </c>
      <c r="H2020" s="25" t="s">
        <v>12723</v>
      </c>
      <c r="I2020" s="25" t="s">
        <v>24143</v>
      </c>
      <c r="J2020" s="19">
        <v>44725</v>
      </c>
      <c r="K2020" s="19"/>
      <c r="L2020" s="54">
        <v>9115.2800000000007</v>
      </c>
      <c r="M2020" s="25" t="s">
        <v>7230</v>
      </c>
      <c r="N2020" s="25" t="s">
        <v>24060</v>
      </c>
      <c r="O2020" s="25"/>
      <c r="P2020" s="25" t="s">
        <v>28267</v>
      </c>
    </row>
    <row r="2021" spans="1:16" ht="15">
      <c r="A2021" s="25" t="s">
        <v>28268</v>
      </c>
      <c r="B2021" s="25" t="s">
        <v>28268</v>
      </c>
      <c r="C2021"/>
      <c r="D2021" s="25" t="s">
        <v>7252</v>
      </c>
      <c r="E2021" s="25"/>
      <c r="F2021" s="25" t="s">
        <v>7288</v>
      </c>
      <c r="G2021" s="25" t="s">
        <v>24057</v>
      </c>
      <c r="H2021" s="25" t="s">
        <v>9406</v>
      </c>
      <c r="I2021" s="25" t="s">
        <v>24075</v>
      </c>
      <c r="J2021" s="19">
        <v>44725</v>
      </c>
      <c r="K2021" s="19"/>
      <c r="L2021" s="54">
        <v>1285.92</v>
      </c>
      <c r="M2021" s="25" t="s">
        <v>7230</v>
      </c>
      <c r="N2021" s="25" t="s">
        <v>24060</v>
      </c>
      <c r="O2021" s="25"/>
      <c r="P2021" s="25" t="s">
        <v>28269</v>
      </c>
    </row>
    <row r="2022" spans="1:16" ht="15">
      <c r="A2022" s="25" t="s">
        <v>28270</v>
      </c>
      <c r="B2022" s="25" t="s">
        <v>28270</v>
      </c>
      <c r="C2022"/>
      <c r="D2022" s="25" t="s">
        <v>7252</v>
      </c>
      <c r="E2022" s="25"/>
      <c r="F2022" s="25" t="s">
        <v>24833</v>
      </c>
      <c r="G2022" s="25" t="s">
        <v>24057</v>
      </c>
      <c r="H2022" s="25" t="s">
        <v>7500</v>
      </c>
      <c r="I2022" s="25" t="s">
        <v>24367</v>
      </c>
      <c r="J2022" s="19">
        <v>44725</v>
      </c>
      <c r="K2022" s="19"/>
      <c r="L2022" s="54">
        <v>15567</v>
      </c>
      <c r="M2022" s="25" t="s">
        <v>7230</v>
      </c>
      <c r="N2022" s="25" t="s">
        <v>24060</v>
      </c>
      <c r="O2022" s="25"/>
      <c r="P2022" s="25"/>
    </row>
    <row r="2023" spans="1:16" ht="15">
      <c r="A2023" s="25" t="s">
        <v>28271</v>
      </c>
      <c r="B2023" s="25" t="s">
        <v>28271</v>
      </c>
      <c r="C2023"/>
      <c r="D2023" s="25" t="s">
        <v>7261</v>
      </c>
      <c r="E2023" s="25"/>
      <c r="F2023" s="25" t="s">
        <v>7288</v>
      </c>
      <c r="G2023" s="25" t="s">
        <v>24057</v>
      </c>
      <c r="H2023" s="25" t="s">
        <v>8140</v>
      </c>
      <c r="I2023" s="25" t="s">
        <v>25542</v>
      </c>
      <c r="J2023" s="19">
        <v>44725</v>
      </c>
      <c r="K2023" s="19"/>
      <c r="L2023" s="54">
        <v>12250</v>
      </c>
      <c r="M2023" s="25" t="s">
        <v>7230</v>
      </c>
      <c r="N2023" s="25" t="s">
        <v>24060</v>
      </c>
      <c r="O2023" s="25"/>
      <c r="P2023" s="25" t="s">
        <v>28272</v>
      </c>
    </row>
    <row r="2024" spans="1:16" ht="15">
      <c r="A2024" s="25" t="s">
        <v>28273</v>
      </c>
      <c r="B2024" s="25" t="s">
        <v>28273</v>
      </c>
      <c r="C2024"/>
      <c r="D2024" s="25" t="s">
        <v>8607</v>
      </c>
      <c r="E2024" s="25"/>
      <c r="F2024" s="25" t="s">
        <v>7288</v>
      </c>
      <c r="G2024" s="25" t="s">
        <v>24057</v>
      </c>
      <c r="H2024" s="25" t="s">
        <v>8868</v>
      </c>
      <c r="I2024" s="25" t="s">
        <v>24070</v>
      </c>
      <c r="J2024" s="19">
        <v>44725</v>
      </c>
      <c r="K2024" s="19"/>
      <c r="L2024" s="54">
        <v>1850</v>
      </c>
      <c r="M2024" s="25" t="s">
        <v>7230</v>
      </c>
      <c r="N2024" s="25" t="s">
        <v>24060</v>
      </c>
      <c r="O2024" s="25"/>
      <c r="P2024" s="25"/>
    </row>
    <row r="2025" spans="1:16" ht="15">
      <c r="A2025" s="25" t="s">
        <v>28274</v>
      </c>
      <c r="B2025" s="25" t="s">
        <v>28274</v>
      </c>
      <c r="C2025"/>
      <c r="D2025" s="25" t="s">
        <v>7261</v>
      </c>
      <c r="E2025" s="25"/>
      <c r="F2025" s="25" t="s">
        <v>7288</v>
      </c>
      <c r="G2025" s="25" t="s">
        <v>24630</v>
      </c>
      <c r="H2025" s="25" t="s">
        <v>10329</v>
      </c>
      <c r="I2025" s="25" t="s">
        <v>24631</v>
      </c>
      <c r="J2025" s="19">
        <v>44725</v>
      </c>
      <c r="K2025" s="19"/>
      <c r="L2025" s="54">
        <v>97.91</v>
      </c>
      <c r="M2025" s="25" t="s">
        <v>7230</v>
      </c>
      <c r="N2025" s="25" t="s">
        <v>24060</v>
      </c>
      <c r="O2025" s="25"/>
      <c r="P2025" s="25" t="s">
        <v>28275</v>
      </c>
    </row>
    <row r="2026" spans="1:16" ht="15">
      <c r="A2026" s="25" t="s">
        <v>28276</v>
      </c>
      <c r="B2026" s="25" t="s">
        <v>28276</v>
      </c>
      <c r="C2026"/>
      <c r="D2026" s="25" t="s">
        <v>8607</v>
      </c>
      <c r="E2026" s="25"/>
      <c r="F2026" s="25" t="s">
        <v>7288</v>
      </c>
      <c r="G2026" s="25" t="s">
        <v>24057</v>
      </c>
      <c r="H2026" s="25" t="s">
        <v>9046</v>
      </c>
      <c r="I2026" s="25" t="s">
        <v>24070</v>
      </c>
      <c r="J2026" s="19">
        <v>44725</v>
      </c>
      <c r="K2026" s="19"/>
      <c r="L2026" s="54">
        <v>1850</v>
      </c>
      <c r="M2026" s="25" t="s">
        <v>7230</v>
      </c>
      <c r="N2026" s="25" t="s">
        <v>24060</v>
      </c>
      <c r="O2026" s="25"/>
      <c r="P2026" s="25" t="s">
        <v>28277</v>
      </c>
    </row>
    <row r="2027" spans="1:16" ht="15">
      <c r="A2027" s="25" t="s">
        <v>28278</v>
      </c>
      <c r="B2027" s="25" t="s">
        <v>28278</v>
      </c>
      <c r="C2027"/>
      <c r="D2027" s="25" t="s">
        <v>7425</v>
      </c>
      <c r="E2027" s="25"/>
      <c r="F2027" s="25" t="s">
        <v>7288</v>
      </c>
      <c r="G2027" s="25" t="s">
        <v>24057</v>
      </c>
      <c r="H2027" s="25" t="s">
        <v>7492</v>
      </c>
      <c r="I2027" s="25" t="s">
        <v>24107</v>
      </c>
      <c r="J2027" s="19">
        <v>44726</v>
      </c>
      <c r="K2027" s="19"/>
      <c r="L2027" s="54">
        <v>22859.200000000001</v>
      </c>
      <c r="M2027" s="25" t="s">
        <v>7230</v>
      </c>
      <c r="N2027" s="25" t="s">
        <v>24060</v>
      </c>
      <c r="O2027" s="25"/>
      <c r="P2027" s="25" t="s">
        <v>28279</v>
      </c>
    </row>
    <row r="2028" spans="1:16" ht="15">
      <c r="A2028" s="25" t="s">
        <v>28280</v>
      </c>
      <c r="B2028" s="25" t="s">
        <v>28280</v>
      </c>
      <c r="C2028"/>
      <c r="D2028" s="25" t="s">
        <v>8607</v>
      </c>
      <c r="E2028" s="25"/>
      <c r="F2028" s="25" t="s">
        <v>7288</v>
      </c>
      <c r="G2028" s="25" t="s">
        <v>24057</v>
      </c>
      <c r="H2028" s="25" t="s">
        <v>9046</v>
      </c>
      <c r="I2028" s="25" t="s">
        <v>24070</v>
      </c>
      <c r="J2028" s="19">
        <v>44725</v>
      </c>
      <c r="K2028" s="19"/>
      <c r="L2028" s="54">
        <v>3089.69</v>
      </c>
      <c r="M2028" s="25" t="s">
        <v>7230</v>
      </c>
      <c r="N2028" s="25" t="s">
        <v>24060</v>
      </c>
      <c r="O2028" s="25"/>
      <c r="P2028" s="25" t="s">
        <v>28281</v>
      </c>
    </row>
    <row r="2029" spans="1:16" ht="15">
      <c r="A2029" s="25" t="s">
        <v>28282</v>
      </c>
      <c r="B2029" s="25" t="s">
        <v>28282</v>
      </c>
      <c r="C2029"/>
      <c r="D2029" s="25" t="s">
        <v>7269</v>
      </c>
      <c r="E2029" s="25"/>
      <c r="F2029" s="25" t="s">
        <v>7288</v>
      </c>
      <c r="G2029" s="25" t="s">
        <v>24057</v>
      </c>
      <c r="H2029" s="25" t="s">
        <v>11163</v>
      </c>
      <c r="I2029" s="25" t="s">
        <v>24454</v>
      </c>
      <c r="J2029" s="19">
        <v>44725</v>
      </c>
      <c r="K2029" s="19"/>
      <c r="L2029" s="54">
        <v>2503.4499999999998</v>
      </c>
      <c r="M2029" s="25" t="s">
        <v>7230</v>
      </c>
      <c r="N2029" s="25" t="s">
        <v>24060</v>
      </c>
      <c r="O2029" s="25"/>
      <c r="P2029" s="25" t="s">
        <v>28283</v>
      </c>
    </row>
    <row r="2030" spans="1:16" ht="15">
      <c r="A2030" s="25" t="s">
        <v>28284</v>
      </c>
      <c r="B2030" s="25" t="s">
        <v>28284</v>
      </c>
      <c r="C2030"/>
      <c r="D2030" s="25" t="s">
        <v>7261</v>
      </c>
      <c r="E2030" s="25"/>
      <c r="F2030" s="25" t="s">
        <v>7288</v>
      </c>
      <c r="G2030" s="25" t="s">
        <v>24057</v>
      </c>
      <c r="H2030" s="25" t="s">
        <v>8110</v>
      </c>
      <c r="I2030" s="25" t="s">
        <v>24075</v>
      </c>
      <c r="J2030" s="19">
        <v>44726</v>
      </c>
      <c r="K2030" s="19"/>
      <c r="L2030" s="54">
        <v>5047.3999999999996</v>
      </c>
      <c r="M2030" s="25" t="s">
        <v>7230</v>
      </c>
      <c r="N2030" s="25" t="s">
        <v>24060</v>
      </c>
      <c r="O2030" s="25"/>
      <c r="P2030" s="25" t="s">
        <v>28285</v>
      </c>
    </row>
    <row r="2031" spans="1:16" ht="15">
      <c r="A2031" s="25" t="s">
        <v>28286</v>
      </c>
      <c r="B2031" s="25" t="s">
        <v>28286</v>
      </c>
      <c r="C2031"/>
      <c r="D2031" s="25" t="s">
        <v>7261</v>
      </c>
      <c r="E2031" s="25"/>
      <c r="F2031" s="25" t="s">
        <v>7288</v>
      </c>
      <c r="G2031" s="25" t="s">
        <v>24057</v>
      </c>
      <c r="H2031" s="25" t="s">
        <v>8755</v>
      </c>
      <c r="I2031" s="25" t="s">
        <v>24082</v>
      </c>
      <c r="J2031" s="19">
        <v>44726</v>
      </c>
      <c r="K2031" s="19"/>
      <c r="L2031" s="54">
        <v>8572.6200000000008</v>
      </c>
      <c r="M2031" s="25" t="s">
        <v>7230</v>
      </c>
      <c r="N2031" s="25" t="s">
        <v>24060</v>
      </c>
      <c r="O2031" s="25"/>
      <c r="P2031" s="25" t="s">
        <v>28287</v>
      </c>
    </row>
    <row r="2032" spans="1:16" ht="15">
      <c r="A2032" s="25" t="s">
        <v>28288</v>
      </c>
      <c r="B2032" s="25" t="s">
        <v>28288</v>
      </c>
      <c r="C2032"/>
      <c r="D2032" s="25" t="s">
        <v>7252</v>
      </c>
      <c r="E2032" s="25"/>
      <c r="F2032" s="25" t="s">
        <v>7288</v>
      </c>
      <c r="G2032" s="25" t="s">
        <v>24057</v>
      </c>
      <c r="H2032" s="25" t="s">
        <v>14618</v>
      </c>
      <c r="I2032" s="25" t="s">
        <v>24082</v>
      </c>
      <c r="J2032" s="19">
        <v>44726</v>
      </c>
      <c r="K2032" s="19"/>
      <c r="L2032" s="54">
        <v>4060.01</v>
      </c>
      <c r="M2032" s="25" t="s">
        <v>7230</v>
      </c>
      <c r="N2032" s="25" t="s">
        <v>24060</v>
      </c>
      <c r="O2032" s="25"/>
      <c r="P2032" s="25" t="s">
        <v>28289</v>
      </c>
    </row>
    <row r="2033" spans="1:16" ht="15">
      <c r="A2033" s="25" t="s">
        <v>28290</v>
      </c>
      <c r="B2033" s="25" t="s">
        <v>28290</v>
      </c>
      <c r="C2033"/>
      <c r="D2033" s="25" t="s">
        <v>7425</v>
      </c>
      <c r="E2033" s="25"/>
      <c r="F2033" s="25" t="s">
        <v>7288</v>
      </c>
      <c r="G2033" s="25" t="s">
        <v>24057</v>
      </c>
      <c r="H2033" s="25" t="s">
        <v>7492</v>
      </c>
      <c r="I2033" s="25" t="s">
        <v>24588</v>
      </c>
      <c r="J2033" s="19">
        <v>44726</v>
      </c>
      <c r="K2033" s="19"/>
      <c r="L2033" s="54">
        <v>9626</v>
      </c>
      <c r="M2033" s="25" t="s">
        <v>7230</v>
      </c>
      <c r="N2033" s="25" t="s">
        <v>24060</v>
      </c>
      <c r="O2033" s="25"/>
      <c r="P2033" s="25" t="s">
        <v>28291</v>
      </c>
    </row>
    <row r="2034" spans="1:16" ht="15">
      <c r="A2034" s="25" t="s">
        <v>28292</v>
      </c>
      <c r="B2034" s="25" t="s">
        <v>28292</v>
      </c>
      <c r="C2034"/>
      <c r="D2034" s="25" t="s">
        <v>7261</v>
      </c>
      <c r="E2034" s="25"/>
      <c r="F2034" s="25" t="s">
        <v>24833</v>
      </c>
      <c r="G2034" s="25" t="s">
        <v>24057</v>
      </c>
      <c r="H2034" s="25" t="s">
        <v>11710</v>
      </c>
      <c r="I2034" s="25" t="s">
        <v>24224</v>
      </c>
      <c r="J2034" s="19">
        <v>44726</v>
      </c>
      <c r="K2034" s="19"/>
      <c r="L2034" s="54">
        <v>9610.41</v>
      </c>
      <c r="M2034" s="25" t="s">
        <v>7230</v>
      </c>
      <c r="N2034" s="25" t="s">
        <v>24060</v>
      </c>
      <c r="O2034" s="25"/>
      <c r="P2034" s="25"/>
    </row>
    <row r="2035" spans="1:16" ht="15">
      <c r="A2035" s="25" t="s">
        <v>28293</v>
      </c>
      <c r="B2035" s="25" t="s">
        <v>28293</v>
      </c>
      <c r="C2035"/>
      <c r="D2035" s="25" t="s">
        <v>7478</v>
      </c>
      <c r="E2035" s="25"/>
      <c r="F2035" s="25" t="s">
        <v>7288</v>
      </c>
      <c r="G2035" s="25" t="s">
        <v>24057</v>
      </c>
      <c r="H2035" s="25" t="s">
        <v>7500</v>
      </c>
      <c r="I2035" s="25" t="s">
        <v>24301</v>
      </c>
      <c r="J2035" s="19">
        <v>44727</v>
      </c>
      <c r="K2035" s="19"/>
      <c r="L2035" s="54">
        <v>1359.25</v>
      </c>
      <c r="M2035" s="25" t="s">
        <v>7230</v>
      </c>
      <c r="N2035" s="25" t="s">
        <v>24060</v>
      </c>
      <c r="O2035" s="25"/>
      <c r="P2035" s="25" t="s">
        <v>28294</v>
      </c>
    </row>
    <row r="2036" spans="1:16" ht="15">
      <c r="A2036" s="25" t="s">
        <v>28295</v>
      </c>
      <c r="B2036" s="25" t="s">
        <v>28295</v>
      </c>
      <c r="C2036"/>
      <c r="D2036" s="25" t="s">
        <v>7252</v>
      </c>
      <c r="E2036" s="25"/>
      <c r="F2036" s="25" t="s">
        <v>7288</v>
      </c>
      <c r="G2036" s="25" t="s">
        <v>24057</v>
      </c>
      <c r="H2036" s="25" t="s">
        <v>7576</v>
      </c>
      <c r="I2036" s="25" t="s">
        <v>27890</v>
      </c>
      <c r="J2036" s="19">
        <v>44727</v>
      </c>
      <c r="K2036" s="19"/>
      <c r="L2036" s="54">
        <v>47150</v>
      </c>
      <c r="M2036" s="25" t="s">
        <v>7230</v>
      </c>
      <c r="N2036" s="25" t="s">
        <v>24060</v>
      </c>
      <c r="O2036" s="25"/>
      <c r="P2036" s="25" t="s">
        <v>28296</v>
      </c>
    </row>
    <row r="2037" spans="1:16" ht="15">
      <c r="A2037" s="25" t="s">
        <v>28297</v>
      </c>
      <c r="B2037" s="25" t="s">
        <v>28297</v>
      </c>
      <c r="C2037"/>
      <c r="D2037" s="25" t="s">
        <v>7545</v>
      </c>
      <c r="E2037" s="25"/>
      <c r="F2037" s="25" t="s">
        <v>7288</v>
      </c>
      <c r="G2037" s="25" t="s">
        <v>24057</v>
      </c>
      <c r="H2037" s="25" t="s">
        <v>7500</v>
      </c>
      <c r="I2037" s="25" t="s">
        <v>24153</v>
      </c>
      <c r="J2037" s="19">
        <v>44727</v>
      </c>
      <c r="K2037" s="19"/>
      <c r="L2037" s="54">
        <v>4004</v>
      </c>
      <c r="M2037" s="25" t="s">
        <v>7230</v>
      </c>
      <c r="N2037" s="25" t="s">
        <v>24060</v>
      </c>
      <c r="O2037" s="25"/>
      <c r="P2037" s="25" t="s">
        <v>28298</v>
      </c>
    </row>
    <row r="2038" spans="1:16" ht="15">
      <c r="A2038" s="25" t="s">
        <v>28299</v>
      </c>
      <c r="B2038" s="25" t="s">
        <v>28299</v>
      </c>
      <c r="C2038"/>
      <c r="D2038" s="25" t="s">
        <v>7252</v>
      </c>
      <c r="E2038" s="25"/>
      <c r="F2038" s="25" t="s">
        <v>7288</v>
      </c>
      <c r="G2038" s="25" t="s">
        <v>24057</v>
      </c>
      <c r="H2038" s="25" t="s">
        <v>7500</v>
      </c>
      <c r="I2038" s="25" t="s">
        <v>24072</v>
      </c>
      <c r="J2038" s="19">
        <v>44727</v>
      </c>
      <c r="K2038" s="19"/>
      <c r="L2038" s="54">
        <v>3442.89</v>
      </c>
      <c r="M2038" s="25" t="s">
        <v>7230</v>
      </c>
      <c r="N2038" s="25" t="s">
        <v>24060</v>
      </c>
      <c r="O2038" s="25"/>
      <c r="P2038" s="25" t="s">
        <v>28300</v>
      </c>
    </row>
    <row r="2039" spans="1:16" ht="15">
      <c r="A2039" s="25" t="s">
        <v>28301</v>
      </c>
      <c r="B2039" s="25" t="s">
        <v>28301</v>
      </c>
      <c r="C2039"/>
      <c r="D2039" s="25" t="s">
        <v>7261</v>
      </c>
      <c r="E2039" s="25"/>
      <c r="F2039" s="25" t="s">
        <v>7288</v>
      </c>
      <c r="G2039" s="25" t="s">
        <v>24057</v>
      </c>
      <c r="H2039" s="25" t="s">
        <v>7357</v>
      </c>
      <c r="I2039" s="25" t="s">
        <v>24070</v>
      </c>
      <c r="J2039" s="19">
        <v>44727</v>
      </c>
      <c r="K2039" s="19"/>
      <c r="L2039" s="54">
        <v>1550</v>
      </c>
      <c r="M2039" s="25" t="s">
        <v>7230</v>
      </c>
      <c r="N2039" s="25" t="s">
        <v>24060</v>
      </c>
      <c r="O2039" s="25"/>
      <c r="P2039" s="25" t="s">
        <v>28302</v>
      </c>
    </row>
    <row r="2040" spans="1:16" ht="15">
      <c r="A2040" s="25" t="s">
        <v>28303</v>
      </c>
      <c r="B2040" s="25" t="s">
        <v>28303</v>
      </c>
      <c r="C2040"/>
      <c r="D2040" s="25" t="s">
        <v>7261</v>
      </c>
      <c r="E2040" s="25"/>
      <c r="F2040" s="25" t="s">
        <v>7288</v>
      </c>
      <c r="G2040" s="25" t="s">
        <v>24057</v>
      </c>
      <c r="H2040" s="25" t="s">
        <v>8443</v>
      </c>
      <c r="I2040" s="25" t="s">
        <v>24143</v>
      </c>
      <c r="J2040" s="19">
        <v>44727</v>
      </c>
      <c r="K2040" s="19"/>
      <c r="L2040" s="54">
        <v>6995</v>
      </c>
      <c r="M2040" s="25" t="s">
        <v>7230</v>
      </c>
      <c r="N2040" s="25" t="s">
        <v>24060</v>
      </c>
      <c r="O2040" s="25"/>
      <c r="P2040" s="25"/>
    </row>
    <row r="2041" spans="1:16" ht="15">
      <c r="A2041" s="25" t="s">
        <v>28304</v>
      </c>
      <c r="B2041" s="25" t="s">
        <v>28304</v>
      </c>
      <c r="C2041"/>
      <c r="D2041" s="25" t="s">
        <v>7313</v>
      </c>
      <c r="E2041" s="25"/>
      <c r="F2041" s="25" t="s">
        <v>7288</v>
      </c>
      <c r="G2041" s="25" t="s">
        <v>24057</v>
      </c>
      <c r="H2041" s="25" t="s">
        <v>8577</v>
      </c>
      <c r="I2041" s="25" t="s">
        <v>24175</v>
      </c>
      <c r="J2041" s="19">
        <v>44728</v>
      </c>
      <c r="K2041" s="19"/>
      <c r="L2041" s="54">
        <v>44822.6</v>
      </c>
      <c r="M2041" s="25" t="s">
        <v>7230</v>
      </c>
      <c r="N2041" s="25" t="s">
        <v>24060</v>
      </c>
      <c r="O2041" s="25"/>
      <c r="P2041" s="25" t="s">
        <v>28305</v>
      </c>
    </row>
    <row r="2042" spans="1:16" ht="15">
      <c r="A2042" s="25" t="s">
        <v>28306</v>
      </c>
      <c r="B2042" s="25" t="s">
        <v>28306</v>
      </c>
      <c r="C2042"/>
      <c r="D2042" s="25" t="s">
        <v>7269</v>
      </c>
      <c r="E2042" s="25"/>
      <c r="F2042" s="25" t="s">
        <v>7288</v>
      </c>
      <c r="G2042" s="25" t="s">
        <v>24630</v>
      </c>
      <c r="H2042" s="25" t="s">
        <v>8591</v>
      </c>
      <c r="I2042" s="25" t="s">
        <v>24631</v>
      </c>
      <c r="J2042" s="19">
        <v>44729</v>
      </c>
      <c r="K2042" s="19"/>
      <c r="L2042" s="54">
        <v>2660</v>
      </c>
      <c r="M2042" s="25" t="s">
        <v>7230</v>
      </c>
      <c r="N2042" s="25" t="s">
        <v>24060</v>
      </c>
      <c r="O2042" s="25"/>
      <c r="P2042" s="25" t="s">
        <v>28307</v>
      </c>
    </row>
    <row r="2043" spans="1:16" ht="15">
      <c r="A2043" s="25" t="s">
        <v>28308</v>
      </c>
      <c r="B2043" s="25" t="s">
        <v>28308</v>
      </c>
      <c r="C2043"/>
      <c r="D2043" s="25" t="s">
        <v>7313</v>
      </c>
      <c r="E2043" s="25"/>
      <c r="F2043" s="25" t="s">
        <v>7288</v>
      </c>
      <c r="G2043" s="25" t="s">
        <v>24057</v>
      </c>
      <c r="H2043" s="25" t="s">
        <v>8577</v>
      </c>
      <c r="I2043" s="25" t="s">
        <v>24107</v>
      </c>
      <c r="J2043" s="19">
        <v>44728</v>
      </c>
      <c r="K2043" s="19"/>
      <c r="L2043" s="54">
        <v>51639</v>
      </c>
      <c r="M2043" s="25" t="s">
        <v>7230</v>
      </c>
      <c r="N2043" s="25" t="s">
        <v>24060</v>
      </c>
      <c r="O2043" s="25"/>
      <c r="P2043" s="25" t="s">
        <v>28309</v>
      </c>
    </row>
    <row r="2044" spans="1:16" ht="15">
      <c r="A2044" s="25" t="s">
        <v>28310</v>
      </c>
      <c r="B2044" s="25" t="s">
        <v>28310</v>
      </c>
      <c r="C2044"/>
      <c r="D2044" s="25" t="s">
        <v>7313</v>
      </c>
      <c r="E2044" s="25"/>
      <c r="F2044" s="25" t="s">
        <v>7288</v>
      </c>
      <c r="G2044" s="25" t="s">
        <v>24057</v>
      </c>
      <c r="H2044" s="25" t="s">
        <v>8577</v>
      </c>
      <c r="I2044" s="25" t="s">
        <v>24107</v>
      </c>
      <c r="J2044" s="19">
        <v>44728</v>
      </c>
      <c r="K2044" s="19"/>
      <c r="L2044" s="54">
        <v>63423</v>
      </c>
      <c r="M2044" s="25" t="s">
        <v>7230</v>
      </c>
      <c r="N2044" s="25" t="s">
        <v>24060</v>
      </c>
      <c r="O2044" s="25"/>
      <c r="P2044" s="25" t="s">
        <v>28311</v>
      </c>
    </row>
    <row r="2045" spans="1:16" ht="15">
      <c r="A2045" s="25" t="s">
        <v>28312</v>
      </c>
      <c r="B2045" s="25" t="s">
        <v>28312</v>
      </c>
      <c r="C2045"/>
      <c r="D2045" s="25" t="s">
        <v>7269</v>
      </c>
      <c r="E2045" s="25"/>
      <c r="F2045" s="25" t="s">
        <v>7288</v>
      </c>
      <c r="G2045" s="25" t="s">
        <v>24057</v>
      </c>
      <c r="H2045" s="25" t="s">
        <v>7492</v>
      </c>
      <c r="I2045" s="25" t="s">
        <v>24673</v>
      </c>
      <c r="J2045" s="19">
        <v>44728</v>
      </c>
      <c r="K2045" s="19"/>
      <c r="L2045" s="54">
        <v>49675</v>
      </c>
      <c r="M2045" s="25" t="s">
        <v>7230</v>
      </c>
      <c r="N2045" s="25" t="s">
        <v>24060</v>
      </c>
      <c r="O2045" s="25"/>
      <c r="P2045" s="25" t="s">
        <v>28313</v>
      </c>
    </row>
    <row r="2046" spans="1:16" ht="15">
      <c r="A2046" s="25" t="s">
        <v>28314</v>
      </c>
      <c r="B2046" s="25" t="s">
        <v>28314</v>
      </c>
      <c r="C2046"/>
      <c r="D2046" s="25" t="s">
        <v>7261</v>
      </c>
      <c r="E2046" s="25"/>
      <c r="F2046" s="25" t="s">
        <v>7288</v>
      </c>
      <c r="G2046" s="25" t="s">
        <v>24057</v>
      </c>
      <c r="H2046" s="25" t="s">
        <v>7293</v>
      </c>
      <c r="I2046" s="25" t="s">
        <v>24063</v>
      </c>
      <c r="J2046" s="19">
        <v>44728</v>
      </c>
      <c r="K2046" s="19"/>
      <c r="L2046" s="54">
        <v>960</v>
      </c>
      <c r="M2046" s="25" t="s">
        <v>7230</v>
      </c>
      <c r="N2046" s="25" t="s">
        <v>24060</v>
      </c>
      <c r="O2046" s="25"/>
      <c r="P2046" s="25" t="s">
        <v>28315</v>
      </c>
    </row>
    <row r="2047" spans="1:16" ht="15">
      <c r="A2047" s="25" t="s">
        <v>28316</v>
      </c>
      <c r="B2047" s="25" t="s">
        <v>28316</v>
      </c>
      <c r="C2047"/>
      <c r="D2047" s="25" t="s">
        <v>7335</v>
      </c>
      <c r="E2047" s="25"/>
      <c r="F2047" s="25" t="s">
        <v>7288</v>
      </c>
      <c r="G2047" s="25" t="s">
        <v>24057</v>
      </c>
      <c r="H2047" s="25" t="s">
        <v>10739</v>
      </c>
      <c r="I2047" s="25" t="s">
        <v>24205</v>
      </c>
      <c r="J2047" s="19">
        <v>44728</v>
      </c>
      <c r="K2047" s="19"/>
      <c r="L2047" s="54">
        <v>10025.56</v>
      </c>
      <c r="M2047" s="25" t="s">
        <v>7230</v>
      </c>
      <c r="N2047" s="25" t="s">
        <v>24060</v>
      </c>
      <c r="O2047" s="25"/>
      <c r="P2047" s="25"/>
    </row>
    <row r="2048" spans="1:16" ht="15">
      <c r="A2048" s="25" t="s">
        <v>28317</v>
      </c>
      <c r="B2048" s="25" t="s">
        <v>28317</v>
      </c>
      <c r="C2048"/>
      <c r="D2048" s="25" t="s">
        <v>7261</v>
      </c>
      <c r="E2048" s="25"/>
      <c r="F2048" s="25" t="s">
        <v>7288</v>
      </c>
      <c r="G2048" s="25" t="s">
        <v>24057</v>
      </c>
      <c r="H2048" s="25" t="s">
        <v>7293</v>
      </c>
      <c r="I2048" s="25" t="s">
        <v>24063</v>
      </c>
      <c r="J2048" s="19">
        <v>44728</v>
      </c>
      <c r="K2048" s="19"/>
      <c r="L2048" s="54">
        <v>960</v>
      </c>
      <c r="M2048" s="25" t="s">
        <v>7230</v>
      </c>
      <c r="N2048" s="25" t="s">
        <v>24060</v>
      </c>
      <c r="O2048" s="25"/>
      <c r="P2048" s="25" t="s">
        <v>28318</v>
      </c>
    </row>
    <row r="2049" spans="1:16" ht="15">
      <c r="A2049" s="25" t="s">
        <v>28319</v>
      </c>
      <c r="B2049" s="25" t="s">
        <v>28319</v>
      </c>
      <c r="C2049"/>
      <c r="D2049" s="25" t="s">
        <v>7261</v>
      </c>
      <c r="E2049" s="25"/>
      <c r="F2049" s="25" t="s">
        <v>7288</v>
      </c>
      <c r="G2049" s="25" t="s">
        <v>24057</v>
      </c>
      <c r="H2049" s="25" t="s">
        <v>7293</v>
      </c>
      <c r="I2049" s="25" t="s">
        <v>24063</v>
      </c>
      <c r="J2049" s="19">
        <v>44728</v>
      </c>
      <c r="K2049" s="19"/>
      <c r="L2049" s="54">
        <v>1175</v>
      </c>
      <c r="M2049" s="25" t="s">
        <v>7230</v>
      </c>
      <c r="N2049" s="25" t="s">
        <v>24060</v>
      </c>
      <c r="O2049" s="25"/>
      <c r="P2049" s="25" t="s">
        <v>28320</v>
      </c>
    </row>
    <row r="2050" spans="1:16" ht="15">
      <c r="A2050" s="25" t="s">
        <v>28321</v>
      </c>
      <c r="B2050" s="25" t="s">
        <v>28321</v>
      </c>
      <c r="C2050"/>
      <c r="D2050" s="25" t="s">
        <v>7261</v>
      </c>
      <c r="E2050" s="25"/>
      <c r="F2050" s="25" t="s">
        <v>7288</v>
      </c>
      <c r="G2050" s="25" t="s">
        <v>24057</v>
      </c>
      <c r="H2050" s="25" t="s">
        <v>7293</v>
      </c>
      <c r="I2050" s="25" t="s">
        <v>24063</v>
      </c>
      <c r="J2050" s="19">
        <v>44728</v>
      </c>
      <c r="K2050" s="19"/>
      <c r="L2050" s="54">
        <v>960</v>
      </c>
      <c r="M2050" s="25" t="s">
        <v>7230</v>
      </c>
      <c r="N2050" s="25" t="s">
        <v>24060</v>
      </c>
      <c r="O2050" s="25"/>
      <c r="P2050" s="25" t="s">
        <v>28322</v>
      </c>
    </row>
    <row r="2051" spans="1:16" ht="15">
      <c r="A2051" s="25" t="s">
        <v>28323</v>
      </c>
      <c r="B2051" s="25" t="s">
        <v>28323</v>
      </c>
      <c r="C2051"/>
      <c r="D2051" s="25" t="s">
        <v>7269</v>
      </c>
      <c r="E2051" s="25"/>
      <c r="F2051" s="25" t="s">
        <v>7288</v>
      </c>
      <c r="G2051" s="25" t="s">
        <v>24057</v>
      </c>
      <c r="H2051" s="25" t="s">
        <v>7273</v>
      </c>
      <c r="I2051" s="25" t="s">
        <v>24841</v>
      </c>
      <c r="J2051" s="19">
        <v>44728</v>
      </c>
      <c r="K2051" s="19"/>
      <c r="L2051" s="54">
        <v>4950</v>
      </c>
      <c r="M2051" s="25" t="s">
        <v>7230</v>
      </c>
      <c r="N2051" s="25" t="s">
        <v>24060</v>
      </c>
      <c r="O2051" s="25"/>
      <c r="P2051" s="25" t="s">
        <v>28324</v>
      </c>
    </row>
    <row r="2052" spans="1:16" ht="15">
      <c r="A2052" s="25" t="s">
        <v>28325</v>
      </c>
      <c r="B2052" s="25" t="s">
        <v>28325</v>
      </c>
      <c r="C2052"/>
      <c r="D2052" s="25" t="s">
        <v>7261</v>
      </c>
      <c r="E2052" s="25"/>
      <c r="F2052" s="25" t="s">
        <v>7288</v>
      </c>
      <c r="G2052" s="25" t="s">
        <v>24057</v>
      </c>
      <c r="H2052" s="25" t="s">
        <v>7273</v>
      </c>
      <c r="I2052" s="25" t="s">
        <v>24841</v>
      </c>
      <c r="J2052" s="19">
        <v>44728</v>
      </c>
      <c r="K2052" s="19"/>
      <c r="L2052" s="54">
        <v>2750</v>
      </c>
      <c r="M2052" s="25" t="s">
        <v>7230</v>
      </c>
      <c r="N2052" s="25" t="s">
        <v>24060</v>
      </c>
      <c r="O2052" s="25"/>
      <c r="P2052" s="25" t="s">
        <v>28326</v>
      </c>
    </row>
    <row r="2053" spans="1:16" ht="15">
      <c r="A2053" s="25" t="s">
        <v>28327</v>
      </c>
      <c r="B2053" s="25" t="s">
        <v>28327</v>
      </c>
      <c r="C2053"/>
      <c r="D2053" s="25" t="s">
        <v>7425</v>
      </c>
      <c r="E2053" s="25"/>
      <c r="F2053" s="25" t="s">
        <v>7288</v>
      </c>
      <c r="G2053" s="25" t="s">
        <v>24057</v>
      </c>
      <c r="H2053" s="25" t="s">
        <v>8140</v>
      </c>
      <c r="I2053" s="25" t="s">
        <v>24591</v>
      </c>
      <c r="J2053" s="19">
        <v>44729</v>
      </c>
      <c r="K2053" s="19"/>
      <c r="L2053" s="54">
        <v>1870.05</v>
      </c>
      <c r="M2053" s="25" t="s">
        <v>7230</v>
      </c>
      <c r="N2053" s="25" t="s">
        <v>24060</v>
      </c>
      <c r="O2053" s="25"/>
      <c r="P2053" s="25" t="s">
        <v>28328</v>
      </c>
    </row>
    <row r="2054" spans="1:16" ht="15">
      <c r="A2054" s="25" t="s">
        <v>28329</v>
      </c>
      <c r="B2054" s="25" t="s">
        <v>28329</v>
      </c>
      <c r="C2054"/>
      <c r="D2054" s="25" t="s">
        <v>7540</v>
      </c>
      <c r="E2054" s="25"/>
      <c r="F2054" s="25" t="s">
        <v>7288</v>
      </c>
      <c r="G2054" s="25" t="s">
        <v>24057</v>
      </c>
      <c r="H2054" s="25" t="s">
        <v>7273</v>
      </c>
      <c r="I2054" s="25" t="s">
        <v>24205</v>
      </c>
      <c r="J2054" s="19">
        <v>44729</v>
      </c>
      <c r="K2054" s="19"/>
      <c r="L2054" s="54">
        <v>3699</v>
      </c>
      <c r="M2054" s="25" t="s">
        <v>7230</v>
      </c>
      <c r="N2054" s="25" t="s">
        <v>24060</v>
      </c>
      <c r="O2054" s="25"/>
      <c r="P2054" s="25" t="s">
        <v>28330</v>
      </c>
    </row>
    <row r="2055" spans="1:16" ht="15">
      <c r="A2055" s="25" t="s">
        <v>28331</v>
      </c>
      <c r="B2055" s="25" t="s">
        <v>28331</v>
      </c>
      <c r="C2055"/>
      <c r="D2055" s="25" t="s">
        <v>7519</v>
      </c>
      <c r="E2055" s="25"/>
      <c r="F2055" s="25" t="s">
        <v>7288</v>
      </c>
      <c r="G2055" s="25" t="s">
        <v>24057</v>
      </c>
      <c r="H2055" s="25" t="s">
        <v>14769</v>
      </c>
      <c r="I2055" s="25" t="s">
        <v>24205</v>
      </c>
      <c r="J2055" s="19">
        <v>44729</v>
      </c>
      <c r="K2055" s="19"/>
      <c r="L2055" s="54">
        <v>16844.63</v>
      </c>
      <c r="M2055" s="25" t="s">
        <v>7230</v>
      </c>
      <c r="N2055" s="25" t="s">
        <v>24060</v>
      </c>
      <c r="O2055" s="25"/>
      <c r="P2055" s="25" t="s">
        <v>28332</v>
      </c>
    </row>
    <row r="2056" spans="1:16" ht="15">
      <c r="A2056" s="25" t="s">
        <v>28333</v>
      </c>
      <c r="B2056" s="25" t="s">
        <v>28333</v>
      </c>
      <c r="C2056"/>
      <c r="D2056" s="25" t="s">
        <v>7261</v>
      </c>
      <c r="E2056" s="25"/>
      <c r="F2056" s="25" t="s">
        <v>7288</v>
      </c>
      <c r="G2056" s="25" t="s">
        <v>24057</v>
      </c>
      <c r="H2056" s="25" t="s">
        <v>7273</v>
      </c>
      <c r="I2056" s="25" t="s">
        <v>25794</v>
      </c>
      <c r="J2056" s="19">
        <v>44728</v>
      </c>
      <c r="K2056" s="19"/>
      <c r="L2056" s="54">
        <v>10514.5</v>
      </c>
      <c r="M2056" s="25" t="s">
        <v>7230</v>
      </c>
      <c r="N2056" s="25" t="s">
        <v>24060</v>
      </c>
      <c r="O2056" s="25"/>
      <c r="P2056" s="25" t="s">
        <v>28334</v>
      </c>
    </row>
    <row r="2057" spans="1:16" ht="15">
      <c r="A2057" s="25" t="s">
        <v>28335</v>
      </c>
      <c r="B2057" s="25" t="s">
        <v>28335</v>
      </c>
      <c r="C2057"/>
      <c r="D2057" s="25" t="s">
        <v>7478</v>
      </c>
      <c r="E2057" s="25"/>
      <c r="F2057" s="25" t="s">
        <v>7983</v>
      </c>
      <c r="G2057" s="25" t="s">
        <v>24057</v>
      </c>
      <c r="H2057" s="25" t="s">
        <v>8443</v>
      </c>
      <c r="I2057" s="25" t="s">
        <v>26488</v>
      </c>
      <c r="J2057" s="19">
        <v>44729</v>
      </c>
      <c r="K2057" s="19"/>
      <c r="L2057" s="54">
        <v>8277</v>
      </c>
      <c r="M2057" s="25" t="s">
        <v>7230</v>
      </c>
      <c r="N2057" s="25" t="s">
        <v>24060</v>
      </c>
      <c r="O2057" s="25"/>
      <c r="P2057" s="25" t="s">
        <v>28336</v>
      </c>
    </row>
    <row r="2058" spans="1:16" ht="15">
      <c r="A2058" s="25" t="s">
        <v>28337</v>
      </c>
      <c r="B2058" s="25" t="s">
        <v>28337</v>
      </c>
      <c r="C2058"/>
      <c r="D2058" s="25" t="s">
        <v>7261</v>
      </c>
      <c r="E2058" s="25"/>
      <c r="F2058" s="25" t="s">
        <v>7288</v>
      </c>
      <c r="G2058" s="25" t="s">
        <v>24057</v>
      </c>
      <c r="H2058" s="25" t="s">
        <v>7293</v>
      </c>
      <c r="I2058" s="25" t="s">
        <v>24063</v>
      </c>
      <c r="J2058" s="19">
        <v>44729</v>
      </c>
      <c r="K2058" s="19"/>
      <c r="L2058" s="54">
        <v>960</v>
      </c>
      <c r="M2058" s="25" t="s">
        <v>7230</v>
      </c>
      <c r="N2058" s="25" t="s">
        <v>24060</v>
      </c>
      <c r="O2058" s="25"/>
      <c r="P2058" s="25" t="s">
        <v>28338</v>
      </c>
    </row>
    <row r="2059" spans="1:16" ht="15">
      <c r="A2059" s="25" t="s">
        <v>28339</v>
      </c>
      <c r="B2059" s="25" t="s">
        <v>28339</v>
      </c>
      <c r="C2059"/>
      <c r="D2059" s="25" t="s">
        <v>7313</v>
      </c>
      <c r="E2059" s="25"/>
      <c r="F2059" s="25" t="s">
        <v>7288</v>
      </c>
      <c r="G2059" s="25" t="s">
        <v>24057</v>
      </c>
      <c r="H2059" s="25" t="s">
        <v>7492</v>
      </c>
      <c r="I2059" s="25" t="s">
        <v>24948</v>
      </c>
      <c r="J2059" s="19">
        <v>44729</v>
      </c>
      <c r="K2059" s="19"/>
      <c r="L2059" s="54">
        <v>2487</v>
      </c>
      <c r="M2059" s="25" t="s">
        <v>7230</v>
      </c>
      <c r="N2059" s="25" t="s">
        <v>24060</v>
      </c>
      <c r="O2059" s="25"/>
      <c r="P2059" s="25" t="s">
        <v>28340</v>
      </c>
    </row>
    <row r="2060" spans="1:16" ht="15">
      <c r="A2060" s="25" t="s">
        <v>28341</v>
      </c>
      <c r="B2060" s="25" t="s">
        <v>28341</v>
      </c>
      <c r="C2060"/>
      <c r="D2060" s="25" t="s">
        <v>7269</v>
      </c>
      <c r="E2060" s="25"/>
      <c r="F2060" s="25" t="s">
        <v>7288</v>
      </c>
      <c r="G2060" s="25" t="s">
        <v>24057</v>
      </c>
      <c r="H2060" s="25" t="s">
        <v>7492</v>
      </c>
      <c r="I2060" s="25" t="s">
        <v>24948</v>
      </c>
      <c r="J2060" s="19">
        <v>44729</v>
      </c>
      <c r="K2060" s="19"/>
      <c r="L2060" s="54">
        <v>4092</v>
      </c>
      <c r="M2060" s="25" t="s">
        <v>7230</v>
      </c>
      <c r="N2060" s="25" t="s">
        <v>24060</v>
      </c>
      <c r="O2060" s="25"/>
      <c r="P2060" s="25" t="s">
        <v>28342</v>
      </c>
    </row>
    <row r="2061" spans="1:16" ht="15">
      <c r="A2061" s="25" t="s">
        <v>28343</v>
      </c>
      <c r="B2061" s="25" t="s">
        <v>28343</v>
      </c>
      <c r="C2061"/>
      <c r="D2061" s="25" t="s">
        <v>7261</v>
      </c>
      <c r="E2061" s="25"/>
      <c r="F2061" s="25" t="s">
        <v>7288</v>
      </c>
      <c r="G2061" s="25" t="s">
        <v>24057</v>
      </c>
      <c r="H2061" s="25" t="s">
        <v>7500</v>
      </c>
      <c r="I2061" s="25" t="s">
        <v>24301</v>
      </c>
      <c r="J2061" s="19">
        <v>44732</v>
      </c>
      <c r="K2061" s="19"/>
      <c r="L2061" s="54">
        <v>1545</v>
      </c>
      <c r="M2061" s="25" t="s">
        <v>7230</v>
      </c>
      <c r="N2061" s="25" t="s">
        <v>24060</v>
      </c>
      <c r="O2061" s="25"/>
      <c r="P2061" s="25" t="s">
        <v>28344</v>
      </c>
    </row>
    <row r="2062" spans="1:16" ht="15">
      <c r="A2062" s="25" t="s">
        <v>28345</v>
      </c>
      <c r="B2062" s="25" t="s">
        <v>28345</v>
      </c>
      <c r="C2062"/>
      <c r="D2062" s="25" t="s">
        <v>7269</v>
      </c>
      <c r="E2062" s="25"/>
      <c r="F2062" s="25" t="s">
        <v>7288</v>
      </c>
      <c r="G2062" s="25" t="s">
        <v>24057</v>
      </c>
      <c r="H2062" s="25" t="s">
        <v>7500</v>
      </c>
      <c r="I2062" s="25" t="s">
        <v>24181</v>
      </c>
      <c r="J2062" s="19">
        <v>44732</v>
      </c>
      <c r="K2062" s="19"/>
      <c r="L2062" s="54">
        <v>2971</v>
      </c>
      <c r="M2062" s="25" t="s">
        <v>7230</v>
      </c>
      <c r="N2062" s="25" t="s">
        <v>24060</v>
      </c>
      <c r="O2062" s="25"/>
      <c r="P2062" s="25" t="s">
        <v>28346</v>
      </c>
    </row>
    <row r="2063" spans="1:16" ht="15">
      <c r="A2063" s="25" t="s">
        <v>28347</v>
      </c>
      <c r="B2063" s="25" t="s">
        <v>28347</v>
      </c>
      <c r="C2063"/>
      <c r="D2063" s="25" t="s">
        <v>7261</v>
      </c>
      <c r="E2063" s="25"/>
      <c r="F2063" s="25" t="s">
        <v>7288</v>
      </c>
      <c r="G2063" s="25" t="s">
        <v>24057</v>
      </c>
      <c r="H2063" s="25" t="s">
        <v>14865</v>
      </c>
      <c r="I2063" s="25" t="s">
        <v>24082</v>
      </c>
      <c r="J2063" s="19">
        <v>44732</v>
      </c>
      <c r="K2063" s="19"/>
      <c r="L2063" s="54">
        <v>4557.6499999999996</v>
      </c>
      <c r="M2063" s="25" t="s">
        <v>7230</v>
      </c>
      <c r="N2063" s="25" t="s">
        <v>24060</v>
      </c>
      <c r="O2063" s="25"/>
      <c r="P2063" s="25" t="s">
        <v>28348</v>
      </c>
    </row>
    <row r="2064" spans="1:16" ht="15">
      <c r="A2064" s="25" t="s">
        <v>28349</v>
      </c>
      <c r="B2064" s="25" t="s">
        <v>28349</v>
      </c>
      <c r="C2064"/>
      <c r="D2064" s="25" t="s">
        <v>7261</v>
      </c>
      <c r="E2064" s="25"/>
      <c r="F2064" s="25" t="s">
        <v>7288</v>
      </c>
      <c r="G2064" s="25" t="s">
        <v>24057</v>
      </c>
      <c r="H2064" s="25" t="s">
        <v>9352</v>
      </c>
      <c r="I2064" s="25" t="s">
        <v>24773</v>
      </c>
      <c r="J2064" s="19">
        <v>44732</v>
      </c>
      <c r="K2064" s="19"/>
      <c r="L2064" s="54">
        <v>4186.42</v>
      </c>
      <c r="M2064" s="25" t="s">
        <v>7230</v>
      </c>
      <c r="N2064" s="25" t="s">
        <v>24060</v>
      </c>
      <c r="O2064" s="25"/>
      <c r="P2064" s="25"/>
    </row>
    <row r="2065" spans="1:16" ht="15">
      <c r="A2065" s="25" t="s">
        <v>28350</v>
      </c>
      <c r="B2065" s="25" t="s">
        <v>28350</v>
      </c>
      <c r="C2065"/>
      <c r="D2065" s="25" t="s">
        <v>7261</v>
      </c>
      <c r="E2065" s="25"/>
      <c r="F2065" s="25" t="s">
        <v>7288</v>
      </c>
      <c r="G2065" s="25" t="s">
        <v>24057</v>
      </c>
      <c r="H2065" s="25" t="s">
        <v>7543</v>
      </c>
      <c r="I2065" s="25" t="s">
        <v>24896</v>
      </c>
      <c r="J2065" s="19">
        <v>44732</v>
      </c>
      <c r="K2065" s="19"/>
      <c r="L2065" s="54">
        <v>2337.71</v>
      </c>
      <c r="M2065" s="25" t="s">
        <v>7230</v>
      </c>
      <c r="N2065" s="25" t="s">
        <v>24060</v>
      </c>
      <c r="O2065" s="25"/>
      <c r="P2065" s="25" t="s">
        <v>28351</v>
      </c>
    </row>
    <row r="2066" spans="1:16" ht="15">
      <c r="A2066" s="25" t="s">
        <v>28352</v>
      </c>
      <c r="B2066" s="25" t="s">
        <v>28352</v>
      </c>
      <c r="C2066"/>
      <c r="D2066" s="25" t="s">
        <v>7269</v>
      </c>
      <c r="E2066" s="25"/>
      <c r="F2066" s="25" t="s">
        <v>7288</v>
      </c>
      <c r="G2066" s="25" t="s">
        <v>24057</v>
      </c>
      <c r="H2066" s="25" t="s">
        <v>7492</v>
      </c>
      <c r="I2066" s="25" t="s">
        <v>24948</v>
      </c>
      <c r="J2066" s="19">
        <v>44732</v>
      </c>
      <c r="K2066" s="19"/>
      <c r="L2066" s="54">
        <v>1805</v>
      </c>
      <c r="M2066" s="25" t="s">
        <v>7230</v>
      </c>
      <c r="N2066" s="25" t="s">
        <v>24060</v>
      </c>
      <c r="O2066" s="25"/>
      <c r="P2066" s="25" t="s">
        <v>28353</v>
      </c>
    </row>
    <row r="2067" spans="1:16" ht="15">
      <c r="A2067" s="25" t="s">
        <v>28354</v>
      </c>
      <c r="B2067" s="25" t="s">
        <v>28354</v>
      </c>
      <c r="C2067"/>
      <c r="D2067" s="25" t="s">
        <v>7261</v>
      </c>
      <c r="E2067" s="25"/>
      <c r="F2067" s="25" t="s">
        <v>7288</v>
      </c>
      <c r="G2067" s="25" t="s">
        <v>24057</v>
      </c>
      <c r="H2067" s="25" t="s">
        <v>11710</v>
      </c>
      <c r="I2067" s="25" t="s">
        <v>24224</v>
      </c>
      <c r="J2067" s="19">
        <v>44732</v>
      </c>
      <c r="K2067" s="19"/>
      <c r="L2067" s="54">
        <v>6526.06</v>
      </c>
      <c r="M2067" s="25" t="s">
        <v>7230</v>
      </c>
      <c r="N2067" s="25" t="s">
        <v>24060</v>
      </c>
      <c r="O2067" s="25"/>
      <c r="P2067" s="25" t="s">
        <v>28355</v>
      </c>
    </row>
    <row r="2068" spans="1:16" ht="15">
      <c r="A2068" s="25" t="s">
        <v>28356</v>
      </c>
      <c r="B2068" s="25" t="s">
        <v>28356</v>
      </c>
      <c r="C2068"/>
      <c r="D2068" s="25" t="s">
        <v>7261</v>
      </c>
      <c r="E2068" s="25"/>
      <c r="F2068" s="25" t="s">
        <v>7288</v>
      </c>
      <c r="G2068" s="25" t="s">
        <v>24057</v>
      </c>
      <c r="H2068" s="25" t="s">
        <v>7386</v>
      </c>
      <c r="I2068" s="25" t="s">
        <v>24082</v>
      </c>
      <c r="J2068" s="19">
        <v>44732</v>
      </c>
      <c r="K2068" s="19"/>
      <c r="L2068" s="54">
        <v>7542.96</v>
      </c>
      <c r="M2068" s="25" t="s">
        <v>7230</v>
      </c>
      <c r="N2068" s="25" t="s">
        <v>24060</v>
      </c>
      <c r="O2068" s="25"/>
      <c r="P2068" s="25"/>
    </row>
    <row r="2069" spans="1:16" ht="15">
      <c r="A2069" s="25" t="s">
        <v>28357</v>
      </c>
      <c r="B2069" s="25" t="s">
        <v>28357</v>
      </c>
      <c r="C2069"/>
      <c r="D2069" s="25" t="s">
        <v>7261</v>
      </c>
      <c r="E2069" s="25"/>
      <c r="F2069" s="25" t="s">
        <v>7288</v>
      </c>
      <c r="G2069" s="25" t="s">
        <v>24057</v>
      </c>
      <c r="H2069" s="25" t="s">
        <v>11710</v>
      </c>
      <c r="I2069" s="25" t="s">
        <v>24224</v>
      </c>
      <c r="J2069" s="19">
        <v>44732</v>
      </c>
      <c r="K2069" s="19"/>
      <c r="L2069" s="54">
        <v>3154.68</v>
      </c>
      <c r="M2069" s="25" t="s">
        <v>7230</v>
      </c>
      <c r="N2069" s="25" t="s">
        <v>24060</v>
      </c>
      <c r="O2069" s="25"/>
      <c r="P2069" s="25" t="s">
        <v>28358</v>
      </c>
    </row>
    <row r="2070" spans="1:16" ht="15">
      <c r="A2070" s="25" t="s">
        <v>28359</v>
      </c>
      <c r="B2070" s="25" t="s">
        <v>28359</v>
      </c>
      <c r="C2070"/>
      <c r="D2070" s="25" t="s">
        <v>7261</v>
      </c>
      <c r="E2070" s="25"/>
      <c r="F2070" s="25" t="s">
        <v>7288</v>
      </c>
      <c r="G2070" s="25" t="s">
        <v>24057</v>
      </c>
      <c r="H2070" s="25" t="s">
        <v>14865</v>
      </c>
      <c r="I2070" s="25" t="s">
        <v>24082</v>
      </c>
      <c r="J2070" s="19">
        <v>44732</v>
      </c>
      <c r="K2070" s="19"/>
      <c r="L2070" s="54">
        <v>1469</v>
      </c>
      <c r="M2070" s="25" t="s">
        <v>7230</v>
      </c>
      <c r="N2070" s="25" t="s">
        <v>24060</v>
      </c>
      <c r="O2070" s="25"/>
      <c r="P2070" s="25" t="s">
        <v>28360</v>
      </c>
    </row>
    <row r="2071" spans="1:16" ht="15">
      <c r="A2071" s="25" t="s">
        <v>28361</v>
      </c>
      <c r="B2071" s="25" t="s">
        <v>28361</v>
      </c>
      <c r="C2071"/>
      <c r="D2071" s="25" t="s">
        <v>7261</v>
      </c>
      <c r="E2071" s="25"/>
      <c r="F2071" s="25" t="s">
        <v>7288</v>
      </c>
      <c r="G2071" s="25" t="s">
        <v>24057</v>
      </c>
      <c r="H2071" s="25" t="s">
        <v>8110</v>
      </c>
      <c r="I2071" s="25" t="s">
        <v>24075</v>
      </c>
      <c r="J2071" s="19">
        <v>44732</v>
      </c>
      <c r="K2071" s="19"/>
      <c r="L2071" s="54">
        <v>13126</v>
      </c>
      <c r="M2071" s="25" t="s">
        <v>7230</v>
      </c>
      <c r="N2071" s="25" t="s">
        <v>24060</v>
      </c>
      <c r="O2071" s="25"/>
      <c r="P2071" s="25" t="s">
        <v>28362</v>
      </c>
    </row>
    <row r="2072" spans="1:16" ht="15">
      <c r="A2072" s="25" t="s">
        <v>28363</v>
      </c>
      <c r="B2072" s="25" t="s">
        <v>28363</v>
      </c>
      <c r="C2072"/>
      <c r="D2072" s="25" t="s">
        <v>7261</v>
      </c>
      <c r="E2072" s="25"/>
      <c r="F2072" s="25" t="s">
        <v>7288</v>
      </c>
      <c r="G2072" s="25" t="s">
        <v>24057</v>
      </c>
      <c r="H2072" s="25" t="s">
        <v>14416</v>
      </c>
      <c r="I2072" s="25" t="s">
        <v>24773</v>
      </c>
      <c r="J2072" s="19">
        <v>44732</v>
      </c>
      <c r="K2072" s="19"/>
      <c r="L2072" s="54">
        <v>2062.1</v>
      </c>
      <c r="M2072" s="25" t="s">
        <v>7230</v>
      </c>
      <c r="N2072" s="25" t="s">
        <v>24060</v>
      </c>
      <c r="O2072" s="25"/>
      <c r="P2072" s="25" t="s">
        <v>28364</v>
      </c>
    </row>
    <row r="2073" spans="1:16" ht="15">
      <c r="A2073" s="25" t="s">
        <v>28365</v>
      </c>
      <c r="B2073" s="25" t="s">
        <v>28365</v>
      </c>
      <c r="C2073"/>
      <c r="D2073" s="25" t="s">
        <v>7269</v>
      </c>
      <c r="E2073" s="25"/>
      <c r="F2073" s="25" t="s">
        <v>7288</v>
      </c>
      <c r="G2073" s="25" t="s">
        <v>24057</v>
      </c>
      <c r="H2073" s="25" t="s">
        <v>7500</v>
      </c>
      <c r="I2073" s="25" t="s">
        <v>24301</v>
      </c>
      <c r="J2073" s="19">
        <v>44732</v>
      </c>
      <c r="K2073" s="19"/>
      <c r="L2073" s="54">
        <v>2748.23</v>
      </c>
      <c r="M2073" s="25" t="s">
        <v>7230</v>
      </c>
      <c r="N2073" s="25" t="s">
        <v>24060</v>
      </c>
      <c r="O2073" s="25"/>
      <c r="P2073" s="25" t="s">
        <v>28366</v>
      </c>
    </row>
    <row r="2074" spans="1:16" ht="15">
      <c r="A2074" s="25" t="s">
        <v>28367</v>
      </c>
      <c r="B2074" s="25" t="s">
        <v>28367</v>
      </c>
      <c r="C2074"/>
      <c r="D2074" s="25" t="s">
        <v>8607</v>
      </c>
      <c r="E2074" s="25"/>
      <c r="F2074" s="25" t="s">
        <v>7288</v>
      </c>
      <c r="G2074" s="25" t="s">
        <v>24057</v>
      </c>
      <c r="H2074" s="25" t="s">
        <v>9046</v>
      </c>
      <c r="I2074" s="25" t="s">
        <v>24070</v>
      </c>
      <c r="J2074" s="19">
        <v>44732</v>
      </c>
      <c r="K2074" s="19"/>
      <c r="L2074" s="54">
        <v>1550</v>
      </c>
      <c r="M2074" s="25" t="s">
        <v>7230</v>
      </c>
      <c r="N2074" s="25" t="s">
        <v>24060</v>
      </c>
      <c r="O2074" s="25"/>
      <c r="P2074" s="25" t="s">
        <v>28368</v>
      </c>
    </row>
    <row r="2075" spans="1:16" ht="15">
      <c r="A2075" s="25" t="s">
        <v>28369</v>
      </c>
      <c r="B2075" s="25" t="s">
        <v>28369</v>
      </c>
      <c r="C2075"/>
      <c r="D2075" s="25" t="s">
        <v>7261</v>
      </c>
      <c r="E2075" s="25"/>
      <c r="F2075" s="25" t="s">
        <v>7288</v>
      </c>
      <c r="G2075" s="25" t="s">
        <v>24057</v>
      </c>
      <c r="H2075" s="25" t="s">
        <v>9248</v>
      </c>
      <c r="I2075" s="25" t="s">
        <v>24070</v>
      </c>
      <c r="J2075" s="19">
        <v>44732</v>
      </c>
      <c r="K2075" s="19"/>
      <c r="L2075" s="54">
        <v>8999.2800000000007</v>
      </c>
      <c r="M2075" s="25" t="s">
        <v>7230</v>
      </c>
      <c r="N2075" s="25" t="s">
        <v>24060</v>
      </c>
      <c r="O2075" s="25"/>
      <c r="P2075" s="25" t="s">
        <v>28370</v>
      </c>
    </row>
    <row r="2076" spans="1:16" ht="15">
      <c r="A2076" s="25" t="s">
        <v>28371</v>
      </c>
      <c r="B2076" s="25" t="s">
        <v>28371</v>
      </c>
      <c r="C2076"/>
      <c r="D2076" s="25" t="s">
        <v>7261</v>
      </c>
      <c r="E2076" s="25"/>
      <c r="F2076" s="25" t="s">
        <v>7288</v>
      </c>
      <c r="G2076" s="25" t="s">
        <v>24057</v>
      </c>
      <c r="H2076" s="25" t="s">
        <v>9352</v>
      </c>
      <c r="I2076" s="25" t="s">
        <v>24773</v>
      </c>
      <c r="J2076" s="19">
        <v>44732</v>
      </c>
      <c r="K2076" s="19"/>
      <c r="L2076" s="54">
        <v>14497.99</v>
      </c>
      <c r="M2076" s="25" t="s">
        <v>7230</v>
      </c>
      <c r="N2076" s="25" t="s">
        <v>24060</v>
      </c>
      <c r="O2076" s="25"/>
      <c r="P2076" s="25" t="s">
        <v>28372</v>
      </c>
    </row>
    <row r="2077" spans="1:16" ht="15">
      <c r="A2077" s="25" t="s">
        <v>28373</v>
      </c>
      <c r="B2077" s="25" t="s">
        <v>28373</v>
      </c>
      <c r="C2077"/>
      <c r="D2077" s="25" t="s">
        <v>7261</v>
      </c>
      <c r="E2077" s="25"/>
      <c r="F2077" s="25" t="s">
        <v>7288</v>
      </c>
      <c r="G2077" s="25" t="s">
        <v>24057</v>
      </c>
      <c r="H2077" s="25" t="s">
        <v>7500</v>
      </c>
      <c r="I2077" s="25" t="s">
        <v>26325</v>
      </c>
      <c r="J2077" s="19">
        <v>44732</v>
      </c>
      <c r="K2077" s="19"/>
      <c r="L2077" s="54">
        <v>59575</v>
      </c>
      <c r="M2077" s="25" t="s">
        <v>7230</v>
      </c>
      <c r="N2077" s="25" t="s">
        <v>24060</v>
      </c>
      <c r="O2077" s="25"/>
      <c r="P2077" s="25"/>
    </row>
    <row r="2078" spans="1:16" ht="15">
      <c r="A2078" s="25" t="s">
        <v>28374</v>
      </c>
      <c r="B2078" s="25" t="s">
        <v>28374</v>
      </c>
      <c r="C2078"/>
      <c r="D2078" s="25" t="s">
        <v>7261</v>
      </c>
      <c r="E2078" s="25"/>
      <c r="F2078" s="25" t="s">
        <v>7288</v>
      </c>
      <c r="G2078" s="25" t="s">
        <v>24057</v>
      </c>
      <c r="H2078" s="25" t="s">
        <v>8200</v>
      </c>
      <c r="I2078" s="25" t="s">
        <v>24075</v>
      </c>
      <c r="J2078" s="19">
        <v>44732</v>
      </c>
      <c r="K2078" s="19"/>
      <c r="L2078" s="54">
        <v>1310</v>
      </c>
      <c r="M2078" s="25" t="s">
        <v>7230</v>
      </c>
      <c r="N2078" s="25" t="s">
        <v>24060</v>
      </c>
      <c r="O2078" s="25"/>
      <c r="P2078" s="25" t="s">
        <v>28375</v>
      </c>
    </row>
    <row r="2079" spans="1:16" ht="15">
      <c r="A2079" s="25" t="s">
        <v>28376</v>
      </c>
      <c r="B2079" s="25" t="s">
        <v>28376</v>
      </c>
      <c r="C2079"/>
      <c r="D2079" s="25" t="s">
        <v>8814</v>
      </c>
      <c r="E2079" s="25"/>
      <c r="F2079" s="25" t="s">
        <v>7983</v>
      </c>
      <c r="G2079" s="25" t="s">
        <v>24057</v>
      </c>
      <c r="H2079" s="25" t="s">
        <v>8443</v>
      </c>
      <c r="I2079" s="25" t="s">
        <v>24205</v>
      </c>
      <c r="J2079" s="19">
        <v>44732</v>
      </c>
      <c r="K2079" s="19"/>
      <c r="L2079" s="54">
        <v>11818</v>
      </c>
      <c r="M2079" s="25" t="s">
        <v>7230</v>
      </c>
      <c r="N2079" s="25" t="s">
        <v>24060</v>
      </c>
      <c r="O2079" s="25"/>
      <c r="P2079" s="25" t="s">
        <v>28377</v>
      </c>
    </row>
    <row r="2080" spans="1:16" ht="15">
      <c r="A2080" s="25" t="s">
        <v>28378</v>
      </c>
      <c r="B2080" s="25" t="s">
        <v>28378</v>
      </c>
      <c r="C2080"/>
      <c r="D2080" s="25" t="s">
        <v>7365</v>
      </c>
      <c r="E2080" s="25"/>
      <c r="F2080" s="25" t="s">
        <v>7288</v>
      </c>
      <c r="G2080" s="25" t="s">
        <v>24057</v>
      </c>
      <c r="H2080" s="25" t="s">
        <v>8808</v>
      </c>
      <c r="I2080" s="25" t="s">
        <v>28379</v>
      </c>
      <c r="J2080" s="19">
        <v>44733</v>
      </c>
      <c r="K2080" s="19"/>
      <c r="L2080" s="54">
        <v>7109</v>
      </c>
      <c r="M2080" s="25" t="s">
        <v>7230</v>
      </c>
      <c r="N2080" s="25" t="s">
        <v>24060</v>
      </c>
      <c r="O2080" s="25"/>
      <c r="P2080" s="25" t="s">
        <v>28380</v>
      </c>
    </row>
    <row r="2081" spans="1:16" ht="15">
      <c r="A2081" s="25" t="s">
        <v>28381</v>
      </c>
      <c r="B2081" s="25" t="s">
        <v>28381</v>
      </c>
      <c r="C2081"/>
      <c r="D2081" s="25" t="s">
        <v>7478</v>
      </c>
      <c r="E2081" s="25"/>
      <c r="F2081" s="25" t="s">
        <v>7288</v>
      </c>
      <c r="G2081" s="25" t="s">
        <v>24057</v>
      </c>
      <c r="H2081" s="25" t="s">
        <v>7492</v>
      </c>
      <c r="I2081" s="25" t="s">
        <v>24948</v>
      </c>
      <c r="J2081" s="19">
        <v>44733</v>
      </c>
      <c r="K2081" s="19"/>
      <c r="L2081" s="54">
        <v>3169</v>
      </c>
      <c r="M2081" s="25" t="s">
        <v>7230</v>
      </c>
      <c r="N2081" s="25" t="s">
        <v>24060</v>
      </c>
      <c r="O2081" s="25"/>
      <c r="P2081" s="25" t="s">
        <v>28382</v>
      </c>
    </row>
    <row r="2082" spans="1:16" ht="15">
      <c r="A2082" s="25" t="s">
        <v>28383</v>
      </c>
      <c r="B2082" s="25" t="s">
        <v>28383</v>
      </c>
      <c r="C2082"/>
      <c r="D2082" s="25" t="s">
        <v>7269</v>
      </c>
      <c r="E2082" s="25"/>
      <c r="F2082" s="25" t="s">
        <v>7288</v>
      </c>
      <c r="G2082" s="25" t="s">
        <v>24057</v>
      </c>
      <c r="H2082" s="25" t="s">
        <v>7500</v>
      </c>
      <c r="I2082" s="25" t="s">
        <v>24673</v>
      </c>
      <c r="J2082" s="19">
        <v>44733</v>
      </c>
      <c r="K2082" s="19"/>
      <c r="L2082" s="54">
        <v>13488.57</v>
      </c>
      <c r="M2082" s="25" t="s">
        <v>7230</v>
      </c>
      <c r="N2082" s="25" t="s">
        <v>24060</v>
      </c>
      <c r="O2082" s="25"/>
      <c r="P2082" s="25" t="s">
        <v>28384</v>
      </c>
    </row>
    <row r="2083" spans="1:16" ht="15">
      <c r="A2083" s="25" t="s">
        <v>28385</v>
      </c>
      <c r="B2083" s="25" t="s">
        <v>28385</v>
      </c>
      <c r="C2083"/>
      <c r="D2083" s="25" t="s">
        <v>7478</v>
      </c>
      <c r="E2083" s="25"/>
      <c r="F2083" s="25" t="s">
        <v>7288</v>
      </c>
      <c r="G2083" s="25" t="s">
        <v>24057</v>
      </c>
      <c r="H2083" s="25" t="s">
        <v>7492</v>
      </c>
      <c r="I2083" s="25" t="s">
        <v>24948</v>
      </c>
      <c r="J2083" s="19">
        <v>44733</v>
      </c>
      <c r="K2083" s="19"/>
      <c r="L2083" s="54">
        <v>4192</v>
      </c>
      <c r="M2083" s="25" t="s">
        <v>7230</v>
      </c>
      <c r="N2083" s="25" t="s">
        <v>24060</v>
      </c>
      <c r="O2083" s="25"/>
      <c r="P2083" s="25" t="s">
        <v>28386</v>
      </c>
    </row>
    <row r="2084" spans="1:16" ht="15">
      <c r="A2084" s="25" t="s">
        <v>28387</v>
      </c>
      <c r="B2084" s="25" t="s">
        <v>28387</v>
      </c>
      <c r="C2084"/>
      <c r="D2084" s="25" t="s">
        <v>7425</v>
      </c>
      <c r="E2084" s="25"/>
      <c r="F2084" s="25" t="s">
        <v>7288</v>
      </c>
      <c r="G2084" s="25" t="s">
        <v>24057</v>
      </c>
      <c r="H2084" s="25" t="s">
        <v>7492</v>
      </c>
      <c r="I2084" s="25" t="s">
        <v>24948</v>
      </c>
      <c r="J2084" s="19">
        <v>44733</v>
      </c>
      <c r="K2084" s="19"/>
      <c r="L2084" s="54">
        <v>4192</v>
      </c>
      <c r="M2084" s="25" t="s">
        <v>7230</v>
      </c>
      <c r="N2084" s="25" t="s">
        <v>24060</v>
      </c>
      <c r="O2084" s="25"/>
      <c r="P2084" s="25" t="s">
        <v>28388</v>
      </c>
    </row>
    <row r="2085" spans="1:16" ht="15">
      <c r="A2085" s="25" t="s">
        <v>28389</v>
      </c>
      <c r="B2085" s="25" t="s">
        <v>28389</v>
      </c>
      <c r="C2085"/>
      <c r="D2085" s="25" t="s">
        <v>7425</v>
      </c>
      <c r="E2085" s="25"/>
      <c r="F2085" s="25" t="s">
        <v>7288</v>
      </c>
      <c r="G2085" s="25" t="s">
        <v>24057</v>
      </c>
      <c r="H2085" s="25" t="s">
        <v>7500</v>
      </c>
      <c r="I2085" s="25" t="s">
        <v>24205</v>
      </c>
      <c r="J2085" s="19">
        <v>44733</v>
      </c>
      <c r="K2085" s="19"/>
      <c r="L2085" s="54">
        <v>35855.19</v>
      </c>
      <c r="M2085" s="25" t="s">
        <v>7230</v>
      </c>
      <c r="N2085" s="25" t="s">
        <v>24060</v>
      </c>
      <c r="O2085" s="25"/>
      <c r="P2085" s="25" t="s">
        <v>28390</v>
      </c>
    </row>
    <row r="2086" spans="1:16" ht="15">
      <c r="A2086" s="25" t="s">
        <v>28391</v>
      </c>
      <c r="B2086" s="25" t="s">
        <v>28391</v>
      </c>
      <c r="C2086"/>
      <c r="D2086" s="25" t="s">
        <v>7478</v>
      </c>
      <c r="E2086" s="25"/>
      <c r="F2086" s="25" t="s">
        <v>7983</v>
      </c>
      <c r="G2086" s="25" t="s">
        <v>24057</v>
      </c>
      <c r="H2086" s="25" t="s">
        <v>8443</v>
      </c>
      <c r="I2086" s="25" t="s">
        <v>25914</v>
      </c>
      <c r="J2086" s="19">
        <v>44733</v>
      </c>
      <c r="K2086" s="19"/>
      <c r="L2086" s="54">
        <v>213265</v>
      </c>
      <c r="M2086" s="25" t="s">
        <v>7230</v>
      </c>
      <c r="N2086" s="25" t="s">
        <v>24060</v>
      </c>
      <c r="O2086" s="25"/>
      <c r="P2086" s="25" t="s">
        <v>28392</v>
      </c>
    </row>
    <row r="2087" spans="1:16" ht="15">
      <c r="A2087" s="25" t="s">
        <v>28393</v>
      </c>
      <c r="B2087" s="25" t="s">
        <v>28393</v>
      </c>
      <c r="C2087"/>
      <c r="D2087" s="25" t="s">
        <v>10327</v>
      </c>
      <c r="E2087" s="25"/>
      <c r="F2087" s="25" t="s">
        <v>7288</v>
      </c>
      <c r="G2087" s="25" t="s">
        <v>24057</v>
      </c>
      <c r="H2087" s="25" t="s">
        <v>7500</v>
      </c>
      <c r="I2087" s="25" t="s">
        <v>28394</v>
      </c>
      <c r="J2087" s="19">
        <v>44733</v>
      </c>
      <c r="K2087" s="19"/>
      <c r="L2087" s="54">
        <v>3796</v>
      </c>
      <c r="M2087" s="25" t="s">
        <v>7230</v>
      </c>
      <c r="N2087" s="25" t="s">
        <v>24060</v>
      </c>
      <c r="O2087" s="25"/>
      <c r="P2087" s="25" t="s">
        <v>28395</v>
      </c>
    </row>
    <row r="2088" spans="1:16" ht="15">
      <c r="A2088" s="25" t="s">
        <v>28396</v>
      </c>
      <c r="B2088" s="25" t="s">
        <v>28396</v>
      </c>
      <c r="C2088"/>
      <c r="D2088" s="25" t="s">
        <v>7313</v>
      </c>
      <c r="E2088" s="25"/>
      <c r="F2088" s="25" t="s">
        <v>7288</v>
      </c>
      <c r="G2088" s="25" t="s">
        <v>24057</v>
      </c>
      <c r="H2088" s="25" t="s">
        <v>14480</v>
      </c>
      <c r="I2088" s="25" t="s">
        <v>24122</v>
      </c>
      <c r="J2088" s="19">
        <v>44733</v>
      </c>
      <c r="K2088" s="19"/>
      <c r="L2088" s="54">
        <v>3686.43</v>
      </c>
      <c r="M2088" s="25" t="s">
        <v>7230</v>
      </c>
      <c r="N2088" s="25" t="s">
        <v>24060</v>
      </c>
      <c r="O2088" s="25"/>
      <c r="P2088" s="25" t="s">
        <v>28397</v>
      </c>
    </row>
    <row r="2089" spans="1:16" ht="15">
      <c r="A2089" s="25" t="s">
        <v>28398</v>
      </c>
      <c r="B2089" s="25" t="s">
        <v>28398</v>
      </c>
      <c r="C2089"/>
      <c r="D2089" s="25" t="s">
        <v>10327</v>
      </c>
      <c r="E2089" s="25"/>
      <c r="F2089" s="25" t="s">
        <v>7288</v>
      </c>
      <c r="G2089" s="25" t="s">
        <v>24057</v>
      </c>
      <c r="H2089" s="25" t="s">
        <v>7500</v>
      </c>
      <c r="I2089" s="25" t="s">
        <v>26861</v>
      </c>
      <c r="J2089" s="19">
        <v>44733</v>
      </c>
      <c r="K2089" s="19"/>
      <c r="L2089" s="54">
        <v>5803.5</v>
      </c>
      <c r="M2089" s="25" t="s">
        <v>7230</v>
      </c>
      <c r="N2089" s="25" t="s">
        <v>24060</v>
      </c>
      <c r="O2089" s="25"/>
      <c r="P2089" s="25" t="s">
        <v>28399</v>
      </c>
    </row>
    <row r="2090" spans="1:16" ht="15">
      <c r="A2090" s="25" t="s">
        <v>28400</v>
      </c>
      <c r="B2090" s="25" t="s">
        <v>28400</v>
      </c>
      <c r="C2090"/>
      <c r="D2090" s="25" t="s">
        <v>7252</v>
      </c>
      <c r="E2090" s="25"/>
      <c r="F2090" s="25" t="s">
        <v>7288</v>
      </c>
      <c r="G2090" s="25" t="s">
        <v>24057</v>
      </c>
      <c r="H2090" s="25" t="s">
        <v>7500</v>
      </c>
      <c r="I2090" s="25" t="s">
        <v>24301</v>
      </c>
      <c r="J2090" s="19">
        <v>44734</v>
      </c>
      <c r="K2090" s="19"/>
      <c r="L2090" s="54">
        <v>2013.79</v>
      </c>
      <c r="M2090" s="25" t="s">
        <v>7230</v>
      </c>
      <c r="N2090" s="25" t="s">
        <v>24060</v>
      </c>
      <c r="O2090" s="25"/>
      <c r="P2090" s="25"/>
    </row>
    <row r="2091" spans="1:16" ht="15">
      <c r="A2091" s="25" t="s">
        <v>28401</v>
      </c>
      <c r="B2091" s="25" t="s">
        <v>28401</v>
      </c>
      <c r="C2091"/>
      <c r="D2091" s="25" t="s">
        <v>7261</v>
      </c>
      <c r="E2091" s="25"/>
      <c r="F2091" s="25" t="s">
        <v>7288</v>
      </c>
      <c r="G2091" s="25" t="s">
        <v>24057</v>
      </c>
      <c r="H2091" s="25" t="s">
        <v>10329</v>
      </c>
      <c r="I2091" s="25" t="s">
        <v>26361</v>
      </c>
      <c r="J2091" s="19">
        <v>44734</v>
      </c>
      <c r="K2091" s="19"/>
      <c r="L2091" s="54">
        <v>18540.560000000001</v>
      </c>
      <c r="M2091" s="25" t="s">
        <v>7230</v>
      </c>
      <c r="N2091" s="25" t="s">
        <v>24060</v>
      </c>
      <c r="O2091" s="25"/>
      <c r="P2091" s="25" t="s">
        <v>28402</v>
      </c>
    </row>
    <row r="2092" spans="1:16" ht="15">
      <c r="A2092" s="25" t="s">
        <v>28403</v>
      </c>
      <c r="B2092" s="25" t="s">
        <v>28403</v>
      </c>
      <c r="C2092"/>
      <c r="D2092" s="25" t="s">
        <v>7261</v>
      </c>
      <c r="E2092" s="25"/>
      <c r="F2092" s="25" t="s">
        <v>7288</v>
      </c>
      <c r="G2092" s="25" t="s">
        <v>24057</v>
      </c>
      <c r="H2092" s="25" t="s">
        <v>12040</v>
      </c>
      <c r="I2092" s="25" t="s">
        <v>24558</v>
      </c>
      <c r="J2092" s="19">
        <v>44734</v>
      </c>
      <c r="K2092" s="19"/>
      <c r="L2092" s="54">
        <v>10194.36</v>
      </c>
      <c r="M2092" s="25" t="s">
        <v>7230</v>
      </c>
      <c r="N2092" s="25" t="s">
        <v>24060</v>
      </c>
      <c r="O2092" s="25"/>
      <c r="P2092" s="25" t="s">
        <v>28404</v>
      </c>
    </row>
    <row r="2093" spans="1:16" ht="15">
      <c r="A2093" s="25" t="s">
        <v>28405</v>
      </c>
      <c r="B2093" s="25" t="s">
        <v>28405</v>
      </c>
      <c r="C2093"/>
      <c r="D2093" s="25" t="s">
        <v>7261</v>
      </c>
      <c r="E2093" s="25"/>
      <c r="F2093" s="25" t="s">
        <v>7288</v>
      </c>
      <c r="G2093" s="25" t="s">
        <v>24057</v>
      </c>
      <c r="H2093" s="25" t="s">
        <v>8110</v>
      </c>
      <c r="I2093" s="25" t="s">
        <v>24075</v>
      </c>
      <c r="J2093" s="19">
        <v>44734</v>
      </c>
      <c r="K2093" s="19"/>
      <c r="L2093" s="54">
        <v>5163.78</v>
      </c>
      <c r="M2093" s="25" t="s">
        <v>7230</v>
      </c>
      <c r="N2093" s="25" t="s">
        <v>24060</v>
      </c>
      <c r="O2093" s="25"/>
      <c r="P2093" s="25" t="s">
        <v>28406</v>
      </c>
    </row>
    <row r="2094" spans="1:16" ht="15">
      <c r="A2094" s="25" t="s">
        <v>28407</v>
      </c>
      <c r="B2094" s="25" t="s">
        <v>28407</v>
      </c>
      <c r="C2094"/>
      <c r="D2094" s="25" t="s">
        <v>7269</v>
      </c>
      <c r="E2094" s="25"/>
      <c r="F2094" s="25" t="s">
        <v>7288</v>
      </c>
      <c r="G2094" s="25" t="s">
        <v>24057</v>
      </c>
      <c r="H2094" s="25" t="s">
        <v>11163</v>
      </c>
      <c r="I2094" s="25" t="s">
        <v>24454</v>
      </c>
      <c r="J2094" s="19">
        <v>44734</v>
      </c>
      <c r="K2094" s="19"/>
      <c r="L2094" s="54">
        <v>5949.9</v>
      </c>
      <c r="M2094" s="25" t="s">
        <v>7230</v>
      </c>
      <c r="N2094" s="25" t="s">
        <v>24060</v>
      </c>
      <c r="O2094" s="25"/>
      <c r="P2094" s="25" t="s">
        <v>28408</v>
      </c>
    </row>
    <row r="2095" spans="1:16" ht="15">
      <c r="A2095" s="25" t="s">
        <v>28409</v>
      </c>
      <c r="B2095" s="25" t="s">
        <v>28409</v>
      </c>
      <c r="C2095"/>
      <c r="D2095" s="25" t="s">
        <v>7261</v>
      </c>
      <c r="E2095" s="25"/>
      <c r="F2095" s="25" t="s">
        <v>7288</v>
      </c>
      <c r="G2095" s="25" t="s">
        <v>24057</v>
      </c>
      <c r="H2095" s="25" t="s">
        <v>14329</v>
      </c>
      <c r="I2095" s="25" t="s">
        <v>24082</v>
      </c>
      <c r="J2095" s="19">
        <v>44734</v>
      </c>
      <c r="K2095" s="19"/>
      <c r="L2095" s="54">
        <v>6234.09</v>
      </c>
      <c r="M2095" s="25" t="s">
        <v>7230</v>
      </c>
      <c r="N2095" s="25" t="s">
        <v>24060</v>
      </c>
      <c r="O2095" s="25"/>
      <c r="P2095" s="25" t="s">
        <v>28410</v>
      </c>
    </row>
    <row r="2096" spans="1:16" ht="15">
      <c r="A2096" s="25" t="s">
        <v>28411</v>
      </c>
      <c r="B2096" s="25" t="s">
        <v>28411</v>
      </c>
      <c r="C2096"/>
      <c r="D2096" s="25" t="s">
        <v>8607</v>
      </c>
      <c r="E2096" s="25"/>
      <c r="F2096" s="25" t="s">
        <v>7288</v>
      </c>
      <c r="G2096" s="25" t="s">
        <v>24057</v>
      </c>
      <c r="H2096" s="25" t="s">
        <v>10746</v>
      </c>
      <c r="I2096" s="25" t="s">
        <v>24070</v>
      </c>
      <c r="J2096" s="19">
        <v>44734</v>
      </c>
      <c r="K2096" s="19"/>
      <c r="L2096" s="54">
        <v>5761.72</v>
      </c>
      <c r="M2096" s="25" t="s">
        <v>7230</v>
      </c>
      <c r="N2096" s="25" t="s">
        <v>24060</v>
      </c>
      <c r="O2096" s="25"/>
      <c r="P2096" s="25" t="s">
        <v>28412</v>
      </c>
    </row>
    <row r="2097" spans="1:16" ht="15">
      <c r="A2097" s="25" t="s">
        <v>28413</v>
      </c>
      <c r="B2097" s="25" t="s">
        <v>28413</v>
      </c>
      <c r="C2097"/>
      <c r="D2097" s="25" t="s">
        <v>7261</v>
      </c>
      <c r="E2097" s="25"/>
      <c r="F2097" s="25" t="s">
        <v>7288</v>
      </c>
      <c r="G2097" s="25" t="s">
        <v>24057</v>
      </c>
      <c r="H2097" s="25" t="s">
        <v>8110</v>
      </c>
      <c r="I2097" s="25" t="s">
        <v>24075</v>
      </c>
      <c r="J2097" s="19">
        <v>44734</v>
      </c>
      <c r="K2097" s="19"/>
      <c r="L2097" s="54">
        <v>4418.78</v>
      </c>
      <c r="M2097" s="25" t="s">
        <v>7230</v>
      </c>
      <c r="N2097" s="25" t="s">
        <v>24060</v>
      </c>
      <c r="O2097" s="25"/>
      <c r="P2097" s="25" t="s">
        <v>28414</v>
      </c>
    </row>
    <row r="2098" spans="1:16" ht="15">
      <c r="A2098" s="25" t="s">
        <v>28415</v>
      </c>
      <c r="B2098" s="25" t="s">
        <v>28415</v>
      </c>
      <c r="C2098"/>
      <c r="D2098" s="25" t="s">
        <v>7261</v>
      </c>
      <c r="E2098" s="25"/>
      <c r="F2098" s="25" t="s">
        <v>7288</v>
      </c>
      <c r="G2098" s="25" t="s">
        <v>24057</v>
      </c>
      <c r="H2098" s="25" t="s">
        <v>12040</v>
      </c>
      <c r="I2098" s="25" t="s">
        <v>24558</v>
      </c>
      <c r="J2098" s="19">
        <v>44734</v>
      </c>
      <c r="K2098" s="19"/>
      <c r="L2098" s="54">
        <v>6070.6</v>
      </c>
      <c r="M2098" s="25" t="s">
        <v>7230</v>
      </c>
      <c r="N2098" s="25" t="s">
        <v>24060</v>
      </c>
      <c r="O2098" s="25"/>
      <c r="P2098" s="25" t="s">
        <v>28416</v>
      </c>
    </row>
    <row r="2099" spans="1:16" ht="15">
      <c r="A2099" s="25" t="s">
        <v>28417</v>
      </c>
      <c r="B2099" s="25" t="s">
        <v>28417</v>
      </c>
      <c r="C2099"/>
      <c r="D2099" s="25" t="s">
        <v>7478</v>
      </c>
      <c r="E2099" s="25"/>
      <c r="F2099" s="25" t="s">
        <v>7288</v>
      </c>
      <c r="G2099" s="25" t="s">
        <v>24057</v>
      </c>
      <c r="H2099" s="25" t="s">
        <v>7492</v>
      </c>
      <c r="I2099" s="25" t="s">
        <v>24948</v>
      </c>
      <c r="J2099" s="19">
        <v>44734</v>
      </c>
      <c r="K2099" s="19"/>
      <c r="L2099" s="54">
        <v>2146</v>
      </c>
      <c r="M2099" s="25" t="s">
        <v>7230</v>
      </c>
      <c r="N2099" s="25" t="s">
        <v>24060</v>
      </c>
      <c r="O2099" s="25"/>
      <c r="P2099" s="25" t="s">
        <v>28418</v>
      </c>
    </row>
    <row r="2100" spans="1:16" ht="15">
      <c r="A2100" s="25" t="s">
        <v>28419</v>
      </c>
      <c r="B2100" s="25" t="s">
        <v>28419</v>
      </c>
      <c r="C2100"/>
      <c r="D2100" s="25" t="s">
        <v>8607</v>
      </c>
      <c r="E2100" s="25"/>
      <c r="F2100" s="25" t="s">
        <v>7288</v>
      </c>
      <c r="G2100" s="25" t="s">
        <v>24057</v>
      </c>
      <c r="H2100" s="25" t="s">
        <v>10746</v>
      </c>
      <c r="I2100" s="25" t="s">
        <v>24070</v>
      </c>
      <c r="J2100" s="19">
        <v>44734</v>
      </c>
      <c r="K2100" s="19"/>
      <c r="L2100" s="54">
        <v>10266.59</v>
      </c>
      <c r="M2100" s="25" t="s">
        <v>7230</v>
      </c>
      <c r="N2100" s="25" t="s">
        <v>24060</v>
      </c>
      <c r="O2100" s="25"/>
      <c r="P2100" s="25" t="s">
        <v>28420</v>
      </c>
    </row>
    <row r="2101" spans="1:16" ht="15">
      <c r="A2101" s="25" t="s">
        <v>28421</v>
      </c>
      <c r="B2101" s="25" t="s">
        <v>28421</v>
      </c>
      <c r="C2101"/>
      <c r="D2101" s="25" t="s">
        <v>8607</v>
      </c>
      <c r="E2101" s="25"/>
      <c r="F2101" s="25" t="s">
        <v>7288</v>
      </c>
      <c r="G2101" s="25" t="s">
        <v>24057</v>
      </c>
      <c r="H2101" s="25" t="s">
        <v>10746</v>
      </c>
      <c r="I2101" s="25" t="s">
        <v>24070</v>
      </c>
      <c r="J2101" s="19">
        <v>44734</v>
      </c>
      <c r="K2101" s="19"/>
      <c r="L2101" s="54">
        <v>1250</v>
      </c>
      <c r="M2101" s="25" t="s">
        <v>7230</v>
      </c>
      <c r="N2101" s="25" t="s">
        <v>24060</v>
      </c>
      <c r="O2101" s="25"/>
      <c r="P2101" s="25" t="s">
        <v>28422</v>
      </c>
    </row>
    <row r="2102" spans="1:16" ht="15">
      <c r="A2102" s="25" t="s">
        <v>28423</v>
      </c>
      <c r="B2102" s="25" t="s">
        <v>28423</v>
      </c>
      <c r="C2102"/>
      <c r="D2102" s="25" t="s">
        <v>7261</v>
      </c>
      <c r="E2102" s="25"/>
      <c r="F2102" s="25" t="s">
        <v>7288</v>
      </c>
      <c r="G2102" s="25" t="s">
        <v>24057</v>
      </c>
      <c r="H2102" s="25" t="s">
        <v>10329</v>
      </c>
      <c r="I2102" s="25" t="s">
        <v>28132</v>
      </c>
      <c r="J2102" s="19">
        <v>44734</v>
      </c>
      <c r="K2102" s="19"/>
      <c r="L2102" s="54">
        <v>51337</v>
      </c>
      <c r="M2102" s="25" t="s">
        <v>7230</v>
      </c>
      <c r="N2102" s="25" t="s">
        <v>24060</v>
      </c>
      <c r="O2102" s="25"/>
      <c r="P2102" s="25" t="s">
        <v>28424</v>
      </c>
    </row>
    <row r="2103" spans="1:16" ht="15">
      <c r="A2103" s="25" t="s">
        <v>28425</v>
      </c>
      <c r="B2103" s="25" t="s">
        <v>28425</v>
      </c>
      <c r="C2103"/>
      <c r="D2103" s="25" t="s">
        <v>8607</v>
      </c>
      <c r="E2103" s="25"/>
      <c r="F2103" s="25" t="s">
        <v>7288</v>
      </c>
      <c r="G2103" s="25" t="s">
        <v>24057</v>
      </c>
      <c r="H2103" s="25" t="s">
        <v>10746</v>
      </c>
      <c r="I2103" s="25" t="s">
        <v>24070</v>
      </c>
      <c r="J2103" s="19">
        <v>44734</v>
      </c>
      <c r="K2103" s="19"/>
      <c r="L2103" s="54">
        <v>1550</v>
      </c>
      <c r="M2103" s="25" t="s">
        <v>7230</v>
      </c>
      <c r="N2103" s="25" t="s">
        <v>24060</v>
      </c>
      <c r="O2103" s="25"/>
      <c r="P2103" s="25" t="s">
        <v>28426</v>
      </c>
    </row>
    <row r="2104" spans="1:16" ht="15">
      <c r="A2104" s="25" t="s">
        <v>28427</v>
      </c>
      <c r="B2104" s="25" t="s">
        <v>28427</v>
      </c>
      <c r="C2104"/>
      <c r="D2104" s="25" t="s">
        <v>7478</v>
      </c>
      <c r="E2104" s="25"/>
      <c r="F2104" s="25" t="s">
        <v>7288</v>
      </c>
      <c r="G2104" s="25" t="s">
        <v>24057</v>
      </c>
      <c r="H2104" s="25" t="s">
        <v>7492</v>
      </c>
      <c r="I2104" s="25" t="s">
        <v>24948</v>
      </c>
      <c r="J2104" s="19">
        <v>44734</v>
      </c>
      <c r="K2104" s="19"/>
      <c r="L2104" s="54">
        <v>4533</v>
      </c>
      <c r="M2104" s="25" t="s">
        <v>7230</v>
      </c>
      <c r="N2104" s="25" t="s">
        <v>24060</v>
      </c>
      <c r="O2104" s="25"/>
      <c r="P2104" s="25" t="s">
        <v>28428</v>
      </c>
    </row>
    <row r="2105" spans="1:16" ht="15">
      <c r="A2105" s="25" t="s">
        <v>28429</v>
      </c>
      <c r="B2105" s="25" t="s">
        <v>28429</v>
      </c>
      <c r="C2105"/>
      <c r="D2105" s="25" t="s">
        <v>13441</v>
      </c>
      <c r="E2105" s="25"/>
      <c r="F2105" s="25" t="s">
        <v>7288</v>
      </c>
      <c r="G2105" s="25" t="s">
        <v>24057</v>
      </c>
      <c r="H2105" s="25" t="s">
        <v>8140</v>
      </c>
      <c r="I2105" s="25" t="s">
        <v>26906</v>
      </c>
      <c r="J2105" s="19">
        <v>44734</v>
      </c>
      <c r="K2105" s="19"/>
      <c r="L2105" s="54">
        <v>1118</v>
      </c>
      <c r="M2105" s="25" t="s">
        <v>7230</v>
      </c>
      <c r="N2105" s="25" t="s">
        <v>24060</v>
      </c>
      <c r="O2105" s="25"/>
      <c r="P2105" s="25" t="s">
        <v>28430</v>
      </c>
    </row>
    <row r="2106" spans="1:16" ht="15">
      <c r="A2106" s="25" t="s">
        <v>28431</v>
      </c>
      <c r="B2106" s="25" t="s">
        <v>28431</v>
      </c>
      <c r="C2106"/>
      <c r="D2106" s="25" t="s">
        <v>13441</v>
      </c>
      <c r="E2106" s="25"/>
      <c r="F2106" s="25" t="s">
        <v>7288</v>
      </c>
      <c r="G2106" s="25" t="s">
        <v>24057</v>
      </c>
      <c r="H2106" s="25" t="s">
        <v>8140</v>
      </c>
      <c r="I2106" s="25" t="s">
        <v>24588</v>
      </c>
      <c r="J2106" s="19">
        <v>44734</v>
      </c>
      <c r="K2106" s="19"/>
      <c r="L2106" s="54">
        <v>5865</v>
      </c>
      <c r="M2106" s="25" t="s">
        <v>7230</v>
      </c>
      <c r="N2106" s="25" t="s">
        <v>24060</v>
      </c>
      <c r="O2106" s="25"/>
      <c r="P2106" s="25" t="s">
        <v>28432</v>
      </c>
    </row>
    <row r="2107" spans="1:16" ht="15">
      <c r="A2107" s="25" t="s">
        <v>28433</v>
      </c>
      <c r="B2107" s="25" t="s">
        <v>28433</v>
      </c>
      <c r="C2107"/>
      <c r="D2107" s="25" t="s">
        <v>7261</v>
      </c>
      <c r="E2107" s="25"/>
      <c r="F2107" s="25" t="s">
        <v>7288</v>
      </c>
      <c r="G2107" s="25" t="s">
        <v>24057</v>
      </c>
      <c r="H2107" s="25" t="s">
        <v>10329</v>
      </c>
      <c r="I2107" s="25" t="s">
        <v>25596</v>
      </c>
      <c r="J2107" s="19">
        <v>44734</v>
      </c>
      <c r="K2107" s="19"/>
      <c r="L2107" s="54">
        <v>10967.36</v>
      </c>
      <c r="M2107" s="25" t="s">
        <v>7230</v>
      </c>
      <c r="N2107" s="25" t="s">
        <v>24060</v>
      </c>
      <c r="O2107" s="25"/>
      <c r="P2107" s="25" t="s">
        <v>28434</v>
      </c>
    </row>
    <row r="2108" spans="1:16" ht="15">
      <c r="A2108" s="25" t="s">
        <v>28435</v>
      </c>
      <c r="B2108" s="25" t="s">
        <v>28435</v>
      </c>
      <c r="C2108"/>
      <c r="D2108" s="25" t="s">
        <v>7478</v>
      </c>
      <c r="E2108" s="25"/>
      <c r="F2108" s="25" t="s">
        <v>7288</v>
      </c>
      <c r="G2108" s="25" t="s">
        <v>24057</v>
      </c>
      <c r="H2108" s="25" t="s">
        <v>7492</v>
      </c>
      <c r="I2108" s="25" t="s">
        <v>24948</v>
      </c>
      <c r="J2108" s="19">
        <v>44734</v>
      </c>
      <c r="K2108" s="19"/>
      <c r="L2108" s="54">
        <v>4192</v>
      </c>
      <c r="M2108" s="25" t="s">
        <v>7230</v>
      </c>
      <c r="N2108" s="25" t="s">
        <v>24060</v>
      </c>
      <c r="O2108" s="25"/>
      <c r="P2108" s="25" t="s">
        <v>28436</v>
      </c>
    </row>
    <row r="2109" spans="1:16" ht="15">
      <c r="A2109" s="25" t="s">
        <v>28437</v>
      </c>
      <c r="B2109" s="25" t="s">
        <v>28437</v>
      </c>
      <c r="C2109" s="22">
        <v>1</v>
      </c>
      <c r="D2109" s="25" t="s">
        <v>7269</v>
      </c>
      <c r="E2109" s="25"/>
      <c r="F2109" s="25" t="s">
        <v>7288</v>
      </c>
      <c r="G2109" s="25" t="s">
        <v>24057</v>
      </c>
      <c r="H2109" s="25" t="s">
        <v>7492</v>
      </c>
      <c r="I2109" s="25" t="s">
        <v>24948</v>
      </c>
      <c r="J2109" s="19">
        <v>44734</v>
      </c>
      <c r="K2109" s="19"/>
      <c r="L2109" s="54">
        <v>6238</v>
      </c>
      <c r="M2109" s="25" t="s">
        <v>7230</v>
      </c>
      <c r="N2109" s="25" t="s">
        <v>24060</v>
      </c>
      <c r="O2109" s="25"/>
      <c r="P2109" s="25" t="s">
        <v>28438</v>
      </c>
    </row>
    <row r="2110" spans="1:16" ht="15">
      <c r="A2110" s="25" t="s">
        <v>28439</v>
      </c>
      <c r="B2110" s="25" t="s">
        <v>28439</v>
      </c>
      <c r="C2110"/>
      <c r="D2110" s="25" t="s">
        <v>7269</v>
      </c>
      <c r="E2110" s="25"/>
      <c r="F2110" s="25" t="s">
        <v>7288</v>
      </c>
      <c r="G2110" s="25" t="s">
        <v>24057</v>
      </c>
      <c r="H2110" s="25" t="s">
        <v>7492</v>
      </c>
      <c r="I2110" s="25" t="s">
        <v>24948</v>
      </c>
      <c r="J2110" s="19">
        <v>44734</v>
      </c>
      <c r="K2110" s="19"/>
      <c r="L2110" s="54">
        <v>4874</v>
      </c>
      <c r="M2110" s="25" t="s">
        <v>7230</v>
      </c>
      <c r="N2110" s="25" t="s">
        <v>24060</v>
      </c>
      <c r="O2110" s="25"/>
      <c r="P2110" s="25" t="s">
        <v>28440</v>
      </c>
    </row>
    <row r="2111" spans="1:16" ht="15">
      <c r="A2111" s="25" t="s">
        <v>28441</v>
      </c>
      <c r="B2111" s="25" t="s">
        <v>28441</v>
      </c>
      <c r="C2111"/>
      <c r="D2111" s="25" t="s">
        <v>7478</v>
      </c>
      <c r="E2111" s="25"/>
      <c r="F2111" s="25" t="s">
        <v>7288</v>
      </c>
      <c r="G2111" s="25" t="s">
        <v>24057</v>
      </c>
      <c r="H2111" s="25" t="s">
        <v>7492</v>
      </c>
      <c r="I2111" s="25" t="s">
        <v>24948</v>
      </c>
      <c r="J2111" s="19">
        <v>44734</v>
      </c>
      <c r="K2111" s="19"/>
      <c r="L2111" s="54">
        <v>6238</v>
      </c>
      <c r="M2111" s="25" t="s">
        <v>7230</v>
      </c>
      <c r="N2111" s="25" t="s">
        <v>24060</v>
      </c>
      <c r="O2111" s="25"/>
      <c r="P2111" s="25" t="s">
        <v>28442</v>
      </c>
    </row>
    <row r="2112" spans="1:16" ht="15">
      <c r="A2112" s="25" t="s">
        <v>28443</v>
      </c>
      <c r="B2112" s="25" t="s">
        <v>28443</v>
      </c>
      <c r="C2112"/>
      <c r="D2112" s="25" t="s">
        <v>7252</v>
      </c>
      <c r="E2112" s="25"/>
      <c r="F2112" s="25" t="s">
        <v>7288</v>
      </c>
      <c r="G2112" s="25" t="s">
        <v>24057</v>
      </c>
      <c r="H2112" s="25" t="s">
        <v>7548</v>
      </c>
      <c r="I2112" s="25" t="s">
        <v>24122</v>
      </c>
      <c r="J2112" s="19">
        <v>44734</v>
      </c>
      <c r="K2112" s="19"/>
      <c r="L2112" s="54">
        <v>12889.7</v>
      </c>
      <c r="M2112" s="25" t="s">
        <v>7230</v>
      </c>
      <c r="N2112" s="25" t="s">
        <v>24060</v>
      </c>
      <c r="O2112" s="25"/>
      <c r="P2112" s="25" t="s">
        <v>28444</v>
      </c>
    </row>
    <row r="2113" spans="1:16" ht="15">
      <c r="A2113" s="25" t="s">
        <v>28445</v>
      </c>
      <c r="B2113" s="25" t="s">
        <v>28445</v>
      </c>
      <c r="C2113"/>
      <c r="D2113" s="25" t="s">
        <v>8413</v>
      </c>
      <c r="E2113" s="25"/>
      <c r="F2113" s="25" t="s">
        <v>7288</v>
      </c>
      <c r="G2113" s="25" t="s">
        <v>24057</v>
      </c>
      <c r="H2113" s="25" t="s">
        <v>8140</v>
      </c>
      <c r="I2113" s="25" t="s">
        <v>24588</v>
      </c>
      <c r="J2113" s="19">
        <v>44734</v>
      </c>
      <c r="K2113" s="19"/>
      <c r="L2113" s="54">
        <v>1614</v>
      </c>
      <c r="M2113" s="25" t="s">
        <v>7230</v>
      </c>
      <c r="N2113" s="25" t="s">
        <v>24060</v>
      </c>
      <c r="O2113" s="25"/>
      <c r="P2113" s="25" t="s">
        <v>28446</v>
      </c>
    </row>
    <row r="2114" spans="1:16" ht="15">
      <c r="A2114" s="25" t="s">
        <v>28447</v>
      </c>
      <c r="B2114" s="25" t="s">
        <v>28447</v>
      </c>
      <c r="C2114"/>
      <c r="D2114" s="25" t="s">
        <v>7478</v>
      </c>
      <c r="E2114" s="25"/>
      <c r="F2114" s="25" t="s">
        <v>7288</v>
      </c>
      <c r="G2114" s="25" t="s">
        <v>24057</v>
      </c>
      <c r="H2114" s="25" t="s">
        <v>7492</v>
      </c>
      <c r="I2114" s="25" t="s">
        <v>24948</v>
      </c>
      <c r="J2114" s="19">
        <v>44734</v>
      </c>
      <c r="K2114" s="19"/>
      <c r="L2114" s="54">
        <v>4874</v>
      </c>
      <c r="M2114" s="25" t="s">
        <v>7230</v>
      </c>
      <c r="N2114" s="25" t="s">
        <v>24060</v>
      </c>
      <c r="O2114" s="25"/>
      <c r="P2114" s="25" t="s">
        <v>28448</v>
      </c>
    </row>
    <row r="2115" spans="1:16" ht="15">
      <c r="A2115" s="25" t="s">
        <v>28449</v>
      </c>
      <c r="B2115" s="25" t="s">
        <v>28449</v>
      </c>
      <c r="C2115"/>
      <c r="D2115" s="25" t="s">
        <v>7478</v>
      </c>
      <c r="E2115" s="25"/>
      <c r="F2115" s="25" t="s">
        <v>7288</v>
      </c>
      <c r="G2115" s="25" t="s">
        <v>24057</v>
      </c>
      <c r="H2115" s="25" t="s">
        <v>7492</v>
      </c>
      <c r="I2115" s="25" t="s">
        <v>24948</v>
      </c>
      <c r="J2115" s="19">
        <v>44735</v>
      </c>
      <c r="K2115" s="19"/>
      <c r="L2115" s="54">
        <v>2146</v>
      </c>
      <c r="M2115" s="25" t="s">
        <v>7230</v>
      </c>
      <c r="N2115" s="25" t="s">
        <v>24060</v>
      </c>
      <c r="O2115" s="25"/>
      <c r="P2115" s="25" t="s">
        <v>28450</v>
      </c>
    </row>
    <row r="2116" spans="1:16" ht="15">
      <c r="A2116" s="25" t="s">
        <v>28451</v>
      </c>
      <c r="B2116" s="25" t="s">
        <v>28451</v>
      </c>
      <c r="C2116"/>
      <c r="D2116" s="25" t="s">
        <v>7478</v>
      </c>
      <c r="E2116" s="25"/>
      <c r="F2116" s="25" t="s">
        <v>7288</v>
      </c>
      <c r="G2116" s="25" t="s">
        <v>24057</v>
      </c>
      <c r="H2116" s="25" t="s">
        <v>7492</v>
      </c>
      <c r="I2116" s="25" t="s">
        <v>24948</v>
      </c>
      <c r="J2116" s="19">
        <v>44735</v>
      </c>
      <c r="K2116" s="19"/>
      <c r="L2116" s="54">
        <v>2146</v>
      </c>
      <c r="M2116" s="25" t="s">
        <v>7230</v>
      </c>
      <c r="N2116" s="25" t="s">
        <v>24060</v>
      </c>
      <c r="O2116" s="25"/>
      <c r="P2116" s="25" t="s">
        <v>28452</v>
      </c>
    </row>
    <row r="2117" spans="1:16" ht="15">
      <c r="A2117" s="25" t="s">
        <v>28453</v>
      </c>
      <c r="B2117" s="25" t="s">
        <v>28453</v>
      </c>
      <c r="C2117"/>
      <c r="D2117" s="25" t="s">
        <v>7261</v>
      </c>
      <c r="E2117" s="25"/>
      <c r="F2117" s="25" t="s">
        <v>7288</v>
      </c>
      <c r="G2117" s="25" t="s">
        <v>24057</v>
      </c>
      <c r="H2117" s="25" t="s">
        <v>8140</v>
      </c>
      <c r="I2117" s="25" t="s">
        <v>27043</v>
      </c>
      <c r="J2117" s="19">
        <v>44735</v>
      </c>
      <c r="K2117" s="19"/>
      <c r="L2117" s="54">
        <v>4299</v>
      </c>
      <c r="M2117" s="25" t="s">
        <v>7230</v>
      </c>
      <c r="N2117" s="25" t="s">
        <v>24060</v>
      </c>
      <c r="O2117" s="25"/>
      <c r="P2117" s="25" t="s">
        <v>28454</v>
      </c>
    </row>
    <row r="2118" spans="1:16" ht="15">
      <c r="A2118" s="25" t="s">
        <v>28455</v>
      </c>
      <c r="B2118" s="25" t="s">
        <v>28455</v>
      </c>
      <c r="C2118"/>
      <c r="D2118" s="25" t="s">
        <v>7313</v>
      </c>
      <c r="E2118" s="25"/>
      <c r="F2118" s="25" t="s">
        <v>7288</v>
      </c>
      <c r="G2118" s="25" t="s">
        <v>24057</v>
      </c>
      <c r="H2118" s="25" t="s">
        <v>14480</v>
      </c>
      <c r="I2118" s="25" t="s">
        <v>24122</v>
      </c>
      <c r="J2118" s="19">
        <v>44735</v>
      </c>
      <c r="K2118" s="19"/>
      <c r="L2118" s="54">
        <v>636.19000000000005</v>
      </c>
      <c r="M2118" s="25" t="s">
        <v>7230</v>
      </c>
      <c r="N2118" s="25" t="s">
        <v>24060</v>
      </c>
      <c r="O2118" s="25"/>
      <c r="P2118" s="25" t="s">
        <v>28456</v>
      </c>
    </row>
    <row r="2119" spans="1:16" ht="15">
      <c r="A2119" s="25" t="s">
        <v>28457</v>
      </c>
      <c r="B2119" s="25" t="s">
        <v>28457</v>
      </c>
      <c r="C2119"/>
      <c r="D2119" s="25" t="s">
        <v>14916</v>
      </c>
      <c r="E2119" s="25"/>
      <c r="F2119" s="25" t="s">
        <v>7288</v>
      </c>
      <c r="G2119" s="25" t="s">
        <v>24057</v>
      </c>
      <c r="H2119" s="25" t="s">
        <v>9607</v>
      </c>
      <c r="I2119" s="25" t="s">
        <v>28458</v>
      </c>
      <c r="J2119" s="19">
        <v>44735</v>
      </c>
      <c r="K2119" s="19"/>
      <c r="L2119" s="54">
        <v>670</v>
      </c>
      <c r="M2119" s="25" t="s">
        <v>7230</v>
      </c>
      <c r="N2119" s="25" t="s">
        <v>24060</v>
      </c>
      <c r="O2119" s="25"/>
      <c r="P2119" s="25" t="s">
        <v>28459</v>
      </c>
    </row>
    <row r="2120" spans="1:16" ht="15">
      <c r="A2120" s="25" t="s">
        <v>28460</v>
      </c>
      <c r="B2120" s="25" t="s">
        <v>28460</v>
      </c>
      <c r="C2120"/>
      <c r="D2120" s="25" t="s">
        <v>7620</v>
      </c>
      <c r="E2120" s="25"/>
      <c r="F2120" s="25" t="s">
        <v>7288</v>
      </c>
      <c r="G2120" s="25" t="s">
        <v>24057</v>
      </c>
      <c r="H2120" s="25" t="s">
        <v>7500</v>
      </c>
      <c r="I2120" s="25" t="s">
        <v>27483</v>
      </c>
      <c r="J2120" s="19">
        <v>44735</v>
      </c>
      <c r="K2120" s="19"/>
      <c r="L2120" s="54">
        <v>1624.67</v>
      </c>
      <c r="M2120" s="25" t="s">
        <v>7230</v>
      </c>
      <c r="N2120" s="25" t="s">
        <v>24060</v>
      </c>
      <c r="O2120" s="25"/>
      <c r="P2120" s="25" t="s">
        <v>28461</v>
      </c>
    </row>
    <row r="2121" spans="1:16" ht="15">
      <c r="A2121" s="25" t="s">
        <v>28462</v>
      </c>
      <c r="B2121" s="25" t="s">
        <v>28462</v>
      </c>
      <c r="C2121"/>
      <c r="D2121" s="25" t="s">
        <v>7261</v>
      </c>
      <c r="E2121" s="25"/>
      <c r="F2121" s="25" t="s">
        <v>7288</v>
      </c>
      <c r="G2121" s="25" t="s">
        <v>24057</v>
      </c>
      <c r="H2121" s="25" t="s">
        <v>12723</v>
      </c>
      <c r="I2121" s="25" t="s">
        <v>24143</v>
      </c>
      <c r="J2121" s="19">
        <v>44735</v>
      </c>
      <c r="K2121" s="19"/>
      <c r="L2121" s="54">
        <v>7502.14</v>
      </c>
      <c r="M2121" s="25" t="s">
        <v>7230</v>
      </c>
      <c r="N2121" s="25" t="s">
        <v>24060</v>
      </c>
      <c r="O2121" s="25"/>
      <c r="P2121" s="25" t="s">
        <v>28463</v>
      </c>
    </row>
    <row r="2122" spans="1:16" ht="15">
      <c r="A2122" s="25" t="s">
        <v>28464</v>
      </c>
      <c r="B2122" s="25" t="s">
        <v>28464</v>
      </c>
      <c r="C2122"/>
      <c r="D2122" s="25" t="s">
        <v>7261</v>
      </c>
      <c r="E2122" s="25"/>
      <c r="F2122" s="25" t="s">
        <v>7288</v>
      </c>
      <c r="G2122" s="25" t="s">
        <v>24057</v>
      </c>
      <c r="H2122" s="25" t="s">
        <v>12723</v>
      </c>
      <c r="I2122" s="25" t="s">
        <v>24143</v>
      </c>
      <c r="J2122" s="19">
        <v>44735</v>
      </c>
      <c r="K2122" s="19"/>
      <c r="L2122" s="54">
        <v>7334.46</v>
      </c>
      <c r="M2122" s="25" t="s">
        <v>7230</v>
      </c>
      <c r="N2122" s="25" t="s">
        <v>24060</v>
      </c>
      <c r="O2122" s="25"/>
      <c r="P2122" s="25" t="s">
        <v>28465</v>
      </c>
    </row>
    <row r="2123" spans="1:16" ht="15">
      <c r="A2123" s="25" t="s">
        <v>28466</v>
      </c>
      <c r="B2123" s="25" t="s">
        <v>28466</v>
      </c>
      <c r="C2123"/>
      <c r="D2123" s="25" t="s">
        <v>7261</v>
      </c>
      <c r="E2123" s="25"/>
      <c r="F2123" s="25" t="s">
        <v>7288</v>
      </c>
      <c r="G2123" s="25" t="s">
        <v>24057</v>
      </c>
      <c r="H2123" s="25" t="s">
        <v>12723</v>
      </c>
      <c r="I2123" s="25" t="s">
        <v>24143</v>
      </c>
      <c r="J2123" s="19">
        <v>44735</v>
      </c>
      <c r="K2123" s="19"/>
      <c r="L2123" s="54">
        <v>6673.82</v>
      </c>
      <c r="M2123" s="25" t="s">
        <v>7230</v>
      </c>
      <c r="N2123" s="25" t="s">
        <v>24060</v>
      </c>
      <c r="O2123" s="25"/>
      <c r="P2123" s="25" t="s">
        <v>28467</v>
      </c>
    </row>
    <row r="2124" spans="1:16" ht="15">
      <c r="A2124" s="25" t="s">
        <v>28468</v>
      </c>
      <c r="B2124" s="25" t="s">
        <v>28468</v>
      </c>
      <c r="C2124"/>
      <c r="D2124" s="25" t="s">
        <v>7261</v>
      </c>
      <c r="E2124" s="25"/>
      <c r="F2124" s="25" t="s">
        <v>7288</v>
      </c>
      <c r="G2124" s="25" t="s">
        <v>24057</v>
      </c>
      <c r="H2124" s="25" t="s">
        <v>12723</v>
      </c>
      <c r="I2124" s="25" t="s">
        <v>24143</v>
      </c>
      <c r="J2124" s="19">
        <v>44735</v>
      </c>
      <c r="K2124" s="19"/>
      <c r="L2124" s="54">
        <v>6673.82</v>
      </c>
      <c r="M2124" s="25" t="s">
        <v>7230</v>
      </c>
      <c r="N2124" s="25" t="s">
        <v>24060</v>
      </c>
      <c r="O2124" s="25"/>
      <c r="P2124" s="25"/>
    </row>
    <row r="2125" spans="1:16" ht="15">
      <c r="A2125" s="25" t="s">
        <v>28469</v>
      </c>
      <c r="B2125" s="25" t="s">
        <v>28469</v>
      </c>
      <c r="C2125"/>
      <c r="D2125" s="25" t="s">
        <v>7261</v>
      </c>
      <c r="E2125" s="25"/>
      <c r="F2125" s="25" t="s">
        <v>7288</v>
      </c>
      <c r="G2125" s="25" t="s">
        <v>24057</v>
      </c>
      <c r="H2125" s="25" t="s">
        <v>12723</v>
      </c>
      <c r="I2125" s="25" t="s">
        <v>24143</v>
      </c>
      <c r="J2125" s="19">
        <v>44735</v>
      </c>
      <c r="K2125" s="19"/>
      <c r="L2125" s="54">
        <v>8457.2800000000007</v>
      </c>
      <c r="M2125" s="25" t="s">
        <v>7230</v>
      </c>
      <c r="N2125" s="25" t="s">
        <v>24060</v>
      </c>
      <c r="O2125" s="25"/>
      <c r="P2125" s="25" t="s">
        <v>28470</v>
      </c>
    </row>
    <row r="2126" spans="1:16" ht="15">
      <c r="A2126" s="25" t="s">
        <v>28471</v>
      </c>
      <c r="B2126" s="25" t="s">
        <v>28471</v>
      </c>
      <c r="C2126"/>
      <c r="D2126" s="25" t="s">
        <v>7261</v>
      </c>
      <c r="E2126" s="25"/>
      <c r="F2126" s="25" t="s">
        <v>7288</v>
      </c>
      <c r="G2126" s="25" t="s">
        <v>24057</v>
      </c>
      <c r="H2126" s="25" t="s">
        <v>7576</v>
      </c>
      <c r="I2126" s="25" t="s">
        <v>28157</v>
      </c>
      <c r="J2126" s="19">
        <v>44735</v>
      </c>
      <c r="K2126" s="19"/>
      <c r="L2126" s="54">
        <v>8600</v>
      </c>
      <c r="M2126" s="25" t="s">
        <v>7230</v>
      </c>
      <c r="N2126" s="25" t="s">
        <v>24060</v>
      </c>
      <c r="O2126" s="25"/>
      <c r="P2126" s="25" t="s">
        <v>28472</v>
      </c>
    </row>
    <row r="2127" spans="1:16" ht="15">
      <c r="A2127" s="25" t="s">
        <v>28473</v>
      </c>
      <c r="B2127" s="25" t="s">
        <v>28473</v>
      </c>
      <c r="C2127"/>
      <c r="D2127" s="25" t="s">
        <v>7252</v>
      </c>
      <c r="E2127" s="25"/>
      <c r="F2127" s="25" t="s">
        <v>7288</v>
      </c>
      <c r="G2127" s="25" t="s">
        <v>24057</v>
      </c>
      <c r="H2127" s="25" t="s">
        <v>8140</v>
      </c>
      <c r="I2127" s="25" t="s">
        <v>25199</v>
      </c>
      <c r="J2127" s="19">
        <v>44735</v>
      </c>
      <c r="K2127" s="19"/>
      <c r="L2127" s="54">
        <v>5500</v>
      </c>
      <c r="M2127" s="25" t="s">
        <v>7230</v>
      </c>
      <c r="N2127" s="25" t="s">
        <v>24060</v>
      </c>
      <c r="O2127" s="25"/>
      <c r="P2127" s="25" t="s">
        <v>28474</v>
      </c>
    </row>
    <row r="2128" spans="1:16" ht="15">
      <c r="A2128" s="25" t="s">
        <v>28475</v>
      </c>
      <c r="B2128" s="25" t="s">
        <v>28475</v>
      </c>
      <c r="C2128"/>
      <c r="D2128" s="25" t="s">
        <v>7478</v>
      </c>
      <c r="E2128" s="25"/>
      <c r="F2128" s="25" t="s">
        <v>7288</v>
      </c>
      <c r="G2128" s="25" t="s">
        <v>24057</v>
      </c>
      <c r="H2128" s="25" t="s">
        <v>7500</v>
      </c>
      <c r="I2128" s="25" t="s">
        <v>24181</v>
      </c>
      <c r="J2128" s="19">
        <v>44735</v>
      </c>
      <c r="K2128" s="19"/>
      <c r="L2128" s="54">
        <v>13675</v>
      </c>
      <c r="M2128" s="25" t="s">
        <v>7230</v>
      </c>
      <c r="N2128" s="25" t="s">
        <v>24060</v>
      </c>
      <c r="O2128" s="25"/>
      <c r="P2128" s="25" t="s">
        <v>28476</v>
      </c>
    </row>
    <row r="2129" spans="1:16" ht="15">
      <c r="A2129" s="25" t="s">
        <v>28477</v>
      </c>
      <c r="B2129" s="25" t="s">
        <v>28477</v>
      </c>
      <c r="C2129"/>
      <c r="D2129" s="25" t="s">
        <v>7261</v>
      </c>
      <c r="E2129" s="25"/>
      <c r="F2129" s="25" t="s">
        <v>7288</v>
      </c>
      <c r="G2129" s="25" t="s">
        <v>24057</v>
      </c>
      <c r="H2129" s="25" t="s">
        <v>7500</v>
      </c>
      <c r="I2129" s="25" t="s">
        <v>24072</v>
      </c>
      <c r="J2129" s="19">
        <v>44735</v>
      </c>
      <c r="K2129" s="19"/>
      <c r="L2129" s="54">
        <v>1183.75</v>
      </c>
      <c r="M2129" s="25" t="s">
        <v>7230</v>
      </c>
      <c r="N2129" s="25" t="s">
        <v>24060</v>
      </c>
      <c r="O2129" s="25"/>
      <c r="P2129" s="25" t="s">
        <v>28478</v>
      </c>
    </row>
    <row r="2130" spans="1:16" ht="15">
      <c r="A2130" s="25" t="s">
        <v>28479</v>
      </c>
      <c r="B2130" s="25" t="s">
        <v>28479</v>
      </c>
      <c r="C2130"/>
      <c r="D2130" s="25" t="s">
        <v>7261</v>
      </c>
      <c r="E2130" s="25"/>
      <c r="F2130" s="25" t="s">
        <v>7288</v>
      </c>
      <c r="G2130" s="25" t="s">
        <v>24057</v>
      </c>
      <c r="H2130" s="25" t="s">
        <v>14329</v>
      </c>
      <c r="I2130" s="25" t="s">
        <v>24082</v>
      </c>
      <c r="J2130" s="19">
        <v>44735</v>
      </c>
      <c r="K2130" s="19"/>
      <c r="L2130" s="54">
        <v>5813.18</v>
      </c>
      <c r="M2130" s="25" t="s">
        <v>7230</v>
      </c>
      <c r="N2130" s="25" t="s">
        <v>24060</v>
      </c>
      <c r="O2130" s="25"/>
      <c r="P2130" s="25" t="s">
        <v>28480</v>
      </c>
    </row>
    <row r="2131" spans="1:16" ht="15">
      <c r="A2131" s="25" t="s">
        <v>28481</v>
      </c>
      <c r="B2131" s="25" t="s">
        <v>28481</v>
      </c>
      <c r="C2131"/>
      <c r="D2131" s="25" t="s">
        <v>7478</v>
      </c>
      <c r="E2131" s="25"/>
      <c r="F2131" s="25" t="s">
        <v>7288</v>
      </c>
      <c r="G2131" s="25" t="s">
        <v>24057</v>
      </c>
      <c r="H2131" s="25" t="s">
        <v>7492</v>
      </c>
      <c r="I2131" s="25" t="s">
        <v>24948</v>
      </c>
      <c r="J2131" s="19">
        <v>44736</v>
      </c>
      <c r="K2131" s="19"/>
      <c r="L2131" s="54">
        <v>4533</v>
      </c>
      <c r="M2131" s="25" t="s">
        <v>7230</v>
      </c>
      <c r="N2131" s="25" t="s">
        <v>24060</v>
      </c>
      <c r="O2131" s="25"/>
      <c r="P2131" s="25" t="s">
        <v>28482</v>
      </c>
    </row>
    <row r="2132" spans="1:16" ht="15">
      <c r="A2132" s="25" t="s">
        <v>28483</v>
      </c>
      <c r="B2132" s="25" t="s">
        <v>28483</v>
      </c>
      <c r="C2132"/>
      <c r="D2132" s="25" t="s">
        <v>7425</v>
      </c>
      <c r="E2132" s="25"/>
      <c r="F2132" s="25" t="s">
        <v>7288</v>
      </c>
      <c r="G2132" s="25" t="s">
        <v>24057</v>
      </c>
      <c r="H2132" s="25" t="s">
        <v>7500</v>
      </c>
      <c r="I2132" s="25" t="s">
        <v>24591</v>
      </c>
      <c r="J2132" s="19">
        <v>44736</v>
      </c>
      <c r="K2132" s="19"/>
      <c r="L2132" s="54">
        <v>6590.35</v>
      </c>
      <c r="M2132" s="25" t="s">
        <v>7230</v>
      </c>
      <c r="N2132" s="25" t="s">
        <v>24060</v>
      </c>
      <c r="O2132" s="25"/>
      <c r="P2132" s="25"/>
    </row>
    <row r="2133" spans="1:16" ht="15">
      <c r="A2133" s="25" t="s">
        <v>28484</v>
      </c>
      <c r="B2133" s="25" t="s">
        <v>28484</v>
      </c>
      <c r="C2133"/>
      <c r="D2133" s="25" t="s">
        <v>9293</v>
      </c>
      <c r="E2133" s="25"/>
      <c r="F2133" s="25" t="s">
        <v>7288</v>
      </c>
      <c r="G2133" s="25" t="s">
        <v>24057</v>
      </c>
      <c r="H2133" s="25" t="s">
        <v>7500</v>
      </c>
      <c r="I2133" s="25" t="s">
        <v>24269</v>
      </c>
      <c r="J2133" s="19">
        <v>44735</v>
      </c>
      <c r="K2133" s="19"/>
      <c r="L2133" s="54">
        <v>1330</v>
      </c>
      <c r="M2133" s="25" t="s">
        <v>7230</v>
      </c>
      <c r="N2133" s="25" t="s">
        <v>24060</v>
      </c>
      <c r="O2133" s="25"/>
      <c r="P2133" s="25"/>
    </row>
    <row r="2134" spans="1:16" ht="15">
      <c r="A2134" s="25" t="s">
        <v>28485</v>
      </c>
      <c r="B2134" s="25" t="s">
        <v>28485</v>
      </c>
      <c r="C2134"/>
      <c r="D2134" s="25" t="s">
        <v>7261</v>
      </c>
      <c r="E2134" s="25"/>
      <c r="F2134" s="25" t="s">
        <v>7288</v>
      </c>
      <c r="G2134" s="25" t="s">
        <v>24057</v>
      </c>
      <c r="H2134" s="25" t="s">
        <v>14329</v>
      </c>
      <c r="I2134" s="25" t="s">
        <v>24082</v>
      </c>
      <c r="J2134" s="19">
        <v>44735</v>
      </c>
      <c r="K2134" s="19"/>
      <c r="L2134" s="54">
        <v>3869.16</v>
      </c>
      <c r="M2134" s="25" t="s">
        <v>7230</v>
      </c>
      <c r="N2134" s="25" t="s">
        <v>24060</v>
      </c>
      <c r="O2134" s="25"/>
      <c r="P2134" s="25" t="s">
        <v>28486</v>
      </c>
    </row>
    <row r="2135" spans="1:16" ht="15">
      <c r="A2135" s="25" t="s">
        <v>28487</v>
      </c>
      <c r="B2135" s="25" t="s">
        <v>28487</v>
      </c>
      <c r="C2135"/>
      <c r="D2135" s="25" t="s">
        <v>7261</v>
      </c>
      <c r="E2135" s="25"/>
      <c r="F2135" s="25" t="s">
        <v>7288</v>
      </c>
      <c r="G2135" s="25" t="s">
        <v>24057</v>
      </c>
      <c r="H2135" s="25" t="s">
        <v>14329</v>
      </c>
      <c r="I2135" s="25" t="s">
        <v>24082</v>
      </c>
      <c r="J2135" s="19">
        <v>44735</v>
      </c>
      <c r="K2135" s="19"/>
      <c r="L2135" s="54">
        <v>7405.22</v>
      </c>
      <c r="M2135" s="25" t="s">
        <v>7230</v>
      </c>
      <c r="N2135" s="25" t="s">
        <v>24060</v>
      </c>
      <c r="O2135" s="25"/>
      <c r="P2135" s="25" t="s">
        <v>28488</v>
      </c>
    </row>
    <row r="2136" spans="1:16" ht="15">
      <c r="A2136" s="25" t="s">
        <v>28489</v>
      </c>
      <c r="B2136" s="25" t="s">
        <v>28489</v>
      </c>
      <c r="C2136"/>
      <c r="D2136" s="25" t="s">
        <v>7478</v>
      </c>
      <c r="E2136" s="25"/>
      <c r="F2136" s="25" t="s">
        <v>7288</v>
      </c>
      <c r="G2136" s="25" t="s">
        <v>24057</v>
      </c>
      <c r="H2136" s="25" t="s">
        <v>7492</v>
      </c>
      <c r="I2136" s="25" t="s">
        <v>24948</v>
      </c>
      <c r="J2136" s="19">
        <v>44735</v>
      </c>
      <c r="K2136" s="19"/>
      <c r="L2136" s="54">
        <v>2146</v>
      </c>
      <c r="M2136" s="25" t="s">
        <v>7230</v>
      </c>
      <c r="N2136" s="25" t="s">
        <v>24060</v>
      </c>
      <c r="O2136" s="25"/>
      <c r="P2136" s="25" t="s">
        <v>28490</v>
      </c>
    </row>
    <row r="2137" spans="1:16" ht="15">
      <c r="A2137" s="25" t="s">
        <v>28491</v>
      </c>
      <c r="B2137" s="25" t="s">
        <v>28491</v>
      </c>
      <c r="C2137"/>
      <c r="D2137" s="25" t="s">
        <v>7261</v>
      </c>
      <c r="E2137" s="25"/>
      <c r="F2137" s="25" t="s">
        <v>7288</v>
      </c>
      <c r="G2137" s="25" t="s">
        <v>24057</v>
      </c>
      <c r="H2137" s="25" t="s">
        <v>8140</v>
      </c>
      <c r="I2137" s="25" t="s">
        <v>24181</v>
      </c>
      <c r="J2137" s="19">
        <v>44736</v>
      </c>
      <c r="K2137" s="19"/>
      <c r="L2137" s="54">
        <v>5117.88</v>
      </c>
      <c r="M2137" s="25" t="s">
        <v>7230</v>
      </c>
      <c r="N2137" s="25" t="s">
        <v>24060</v>
      </c>
      <c r="O2137" s="25"/>
      <c r="P2137" s="25" t="s">
        <v>28492</v>
      </c>
    </row>
    <row r="2138" spans="1:16" ht="15">
      <c r="A2138" s="25" t="s">
        <v>28493</v>
      </c>
      <c r="B2138" s="25" t="s">
        <v>28493</v>
      </c>
      <c r="C2138"/>
      <c r="D2138" s="25" t="s">
        <v>7261</v>
      </c>
      <c r="E2138" s="25"/>
      <c r="F2138" s="25" t="s">
        <v>7288</v>
      </c>
      <c r="G2138" s="25" t="s">
        <v>24057</v>
      </c>
      <c r="H2138" s="25" t="s">
        <v>8140</v>
      </c>
      <c r="I2138" s="25" t="s">
        <v>24181</v>
      </c>
      <c r="J2138" s="19">
        <v>44736</v>
      </c>
      <c r="K2138" s="19"/>
      <c r="L2138" s="54">
        <v>14985</v>
      </c>
      <c r="M2138" s="25" t="s">
        <v>7230</v>
      </c>
      <c r="N2138" s="25" t="s">
        <v>24060</v>
      </c>
      <c r="O2138" s="25"/>
      <c r="P2138" s="25" t="s">
        <v>28494</v>
      </c>
    </row>
    <row r="2139" spans="1:16" ht="15">
      <c r="A2139" s="25" t="s">
        <v>28495</v>
      </c>
      <c r="B2139" s="25" t="s">
        <v>28495</v>
      </c>
      <c r="C2139"/>
      <c r="D2139" s="25" t="s">
        <v>7261</v>
      </c>
      <c r="E2139" s="25"/>
      <c r="F2139" s="25" t="s">
        <v>7288</v>
      </c>
      <c r="G2139" s="25" t="s">
        <v>24057</v>
      </c>
      <c r="H2139" s="25" t="s">
        <v>11710</v>
      </c>
      <c r="I2139" s="25" t="s">
        <v>24224</v>
      </c>
      <c r="J2139" s="19">
        <v>44736</v>
      </c>
      <c r="K2139" s="19"/>
      <c r="L2139" s="54">
        <v>9300.65</v>
      </c>
      <c r="M2139" s="25" t="s">
        <v>7230</v>
      </c>
      <c r="N2139" s="25" t="s">
        <v>24060</v>
      </c>
      <c r="O2139" s="25"/>
      <c r="P2139" s="25" t="s">
        <v>28496</v>
      </c>
    </row>
    <row r="2140" spans="1:16" ht="15">
      <c r="A2140" s="25" t="s">
        <v>28497</v>
      </c>
      <c r="B2140" s="25" t="s">
        <v>28497</v>
      </c>
      <c r="C2140"/>
      <c r="D2140" s="25" t="s">
        <v>7261</v>
      </c>
      <c r="E2140" s="25"/>
      <c r="F2140" s="25" t="s">
        <v>7288</v>
      </c>
      <c r="G2140" s="25" t="s">
        <v>24057</v>
      </c>
      <c r="H2140" s="25" t="s">
        <v>9339</v>
      </c>
      <c r="I2140" s="25" t="s">
        <v>24070</v>
      </c>
      <c r="J2140" s="19">
        <v>44736</v>
      </c>
      <c r="K2140" s="19"/>
      <c r="L2140" s="54">
        <v>6093.8</v>
      </c>
      <c r="M2140" s="25" t="s">
        <v>7230</v>
      </c>
      <c r="N2140" s="25" t="s">
        <v>24060</v>
      </c>
      <c r="O2140" s="25"/>
      <c r="P2140" s="25" t="s">
        <v>28498</v>
      </c>
    </row>
    <row r="2141" spans="1:16" ht="15">
      <c r="A2141" s="25" t="s">
        <v>28499</v>
      </c>
      <c r="B2141" s="25" t="s">
        <v>28499</v>
      </c>
      <c r="C2141"/>
      <c r="D2141" s="25" t="s">
        <v>7269</v>
      </c>
      <c r="E2141" s="25"/>
      <c r="F2141" s="25" t="s">
        <v>7288</v>
      </c>
      <c r="G2141" s="25" t="s">
        <v>24057</v>
      </c>
      <c r="H2141" s="25" t="s">
        <v>7492</v>
      </c>
      <c r="I2141" s="25" t="s">
        <v>24070</v>
      </c>
      <c r="J2141" s="19">
        <v>44736</v>
      </c>
      <c r="K2141" s="19"/>
      <c r="L2141" s="54">
        <v>34260</v>
      </c>
      <c r="M2141" s="25" t="s">
        <v>7230</v>
      </c>
      <c r="N2141" s="25" t="s">
        <v>24060</v>
      </c>
      <c r="O2141" s="25"/>
      <c r="P2141" s="25" t="s">
        <v>28500</v>
      </c>
    </row>
    <row r="2142" spans="1:16" ht="15">
      <c r="A2142" s="25" t="s">
        <v>28501</v>
      </c>
      <c r="B2142" s="25" t="s">
        <v>28501</v>
      </c>
      <c r="C2142"/>
      <c r="D2142" s="25" t="s">
        <v>7261</v>
      </c>
      <c r="E2142" s="25"/>
      <c r="F2142" s="25" t="s">
        <v>7288</v>
      </c>
      <c r="G2142" s="25" t="s">
        <v>24057</v>
      </c>
      <c r="H2142" s="25" t="s">
        <v>8140</v>
      </c>
      <c r="I2142" s="25" t="s">
        <v>24181</v>
      </c>
      <c r="J2142" s="19">
        <v>44736</v>
      </c>
      <c r="K2142" s="19"/>
      <c r="L2142" s="54">
        <v>5325</v>
      </c>
      <c r="M2142" s="25" t="s">
        <v>7230</v>
      </c>
      <c r="N2142" s="25" t="s">
        <v>24060</v>
      </c>
      <c r="O2142" s="25"/>
      <c r="P2142" s="25" t="s">
        <v>28502</v>
      </c>
    </row>
    <row r="2143" spans="1:16" ht="15">
      <c r="A2143" s="25" t="s">
        <v>28503</v>
      </c>
      <c r="B2143" s="25" t="s">
        <v>28503</v>
      </c>
      <c r="C2143"/>
      <c r="D2143" s="25" t="s">
        <v>7261</v>
      </c>
      <c r="E2143" s="25"/>
      <c r="F2143" s="25" t="s">
        <v>7288</v>
      </c>
      <c r="G2143" s="25" t="s">
        <v>24057</v>
      </c>
      <c r="H2143" s="25" t="s">
        <v>8140</v>
      </c>
      <c r="I2143" s="25" t="s">
        <v>26906</v>
      </c>
      <c r="J2143" s="19">
        <v>44736</v>
      </c>
      <c r="K2143" s="19"/>
      <c r="L2143" s="54">
        <v>7269</v>
      </c>
      <c r="M2143" s="25" t="s">
        <v>7230</v>
      </c>
      <c r="N2143" s="25" t="s">
        <v>24060</v>
      </c>
      <c r="O2143" s="25"/>
      <c r="P2143" s="25" t="s">
        <v>28504</v>
      </c>
    </row>
    <row r="2144" spans="1:16" ht="15">
      <c r="A2144" s="25" t="s">
        <v>28505</v>
      </c>
      <c r="B2144" s="25" t="s">
        <v>28505</v>
      </c>
      <c r="C2144"/>
      <c r="D2144" s="25" t="s">
        <v>7425</v>
      </c>
      <c r="E2144" s="25"/>
      <c r="F2144" s="25" t="s">
        <v>7288</v>
      </c>
      <c r="G2144" s="25" t="s">
        <v>24057</v>
      </c>
      <c r="H2144" s="25" t="s">
        <v>7500</v>
      </c>
      <c r="I2144" s="25" t="s">
        <v>24205</v>
      </c>
      <c r="J2144" s="19">
        <v>44736</v>
      </c>
      <c r="K2144" s="19"/>
      <c r="L2144" s="54">
        <v>2517.2399999999998</v>
      </c>
      <c r="M2144" s="25" t="s">
        <v>7230</v>
      </c>
      <c r="N2144" s="25" t="s">
        <v>24060</v>
      </c>
      <c r="O2144" s="25"/>
      <c r="P2144" s="25" t="s">
        <v>28506</v>
      </c>
    </row>
    <row r="2145" spans="1:16" ht="15">
      <c r="A2145" s="25" t="s">
        <v>28507</v>
      </c>
      <c r="B2145" s="25" t="s">
        <v>28507</v>
      </c>
      <c r="C2145"/>
      <c r="D2145" s="25" t="s">
        <v>7261</v>
      </c>
      <c r="E2145" s="25"/>
      <c r="F2145" s="25" t="s">
        <v>7288</v>
      </c>
      <c r="G2145" s="25" t="s">
        <v>24057</v>
      </c>
      <c r="H2145" s="25" t="s">
        <v>7293</v>
      </c>
      <c r="I2145" s="25" t="s">
        <v>24063</v>
      </c>
      <c r="J2145" s="19">
        <v>44736</v>
      </c>
      <c r="K2145" s="19"/>
      <c r="L2145" s="54">
        <v>950</v>
      </c>
      <c r="M2145" s="25" t="s">
        <v>7230</v>
      </c>
      <c r="N2145" s="25" t="s">
        <v>24060</v>
      </c>
      <c r="O2145" s="25"/>
      <c r="P2145" s="25"/>
    </row>
    <row r="2146" spans="1:16" ht="15">
      <c r="A2146" s="25" t="s">
        <v>28508</v>
      </c>
      <c r="B2146" s="25" t="s">
        <v>28508</v>
      </c>
      <c r="C2146"/>
      <c r="D2146" s="25" t="s">
        <v>7261</v>
      </c>
      <c r="E2146" s="25"/>
      <c r="F2146" s="25" t="s">
        <v>7288</v>
      </c>
      <c r="G2146" s="25" t="s">
        <v>24057</v>
      </c>
      <c r="H2146" s="25" t="s">
        <v>8140</v>
      </c>
      <c r="I2146" s="25" t="s">
        <v>24484</v>
      </c>
      <c r="J2146" s="19">
        <v>44736</v>
      </c>
      <c r="K2146" s="19"/>
      <c r="L2146" s="54">
        <v>38907</v>
      </c>
      <c r="M2146" s="25" t="s">
        <v>7230</v>
      </c>
      <c r="N2146" s="25" t="s">
        <v>24060</v>
      </c>
      <c r="O2146" s="25"/>
      <c r="P2146" s="25" t="s">
        <v>28509</v>
      </c>
    </row>
    <row r="2147" spans="1:16" ht="15">
      <c r="A2147" s="25" t="s">
        <v>28510</v>
      </c>
      <c r="B2147" s="25" t="s">
        <v>28510</v>
      </c>
      <c r="C2147"/>
      <c r="D2147" s="25" t="s">
        <v>7261</v>
      </c>
      <c r="E2147" s="25"/>
      <c r="F2147" s="25" t="s">
        <v>7288</v>
      </c>
      <c r="G2147" s="25" t="s">
        <v>24057</v>
      </c>
      <c r="H2147" s="25" t="s">
        <v>8577</v>
      </c>
      <c r="I2147" s="25" t="s">
        <v>24484</v>
      </c>
      <c r="J2147" s="19">
        <v>44736</v>
      </c>
      <c r="K2147" s="19"/>
      <c r="L2147" s="54">
        <v>5692</v>
      </c>
      <c r="M2147" s="25" t="s">
        <v>7230</v>
      </c>
      <c r="N2147" s="25" t="s">
        <v>24060</v>
      </c>
      <c r="O2147" s="25"/>
      <c r="P2147" s="25" t="s">
        <v>28511</v>
      </c>
    </row>
    <row r="2148" spans="1:16" ht="15">
      <c r="A2148" s="25" t="s">
        <v>28512</v>
      </c>
      <c r="B2148" s="25" t="s">
        <v>28512</v>
      </c>
      <c r="C2148"/>
      <c r="D2148" s="25" t="s">
        <v>7261</v>
      </c>
      <c r="E2148" s="25"/>
      <c r="F2148" s="25" t="s">
        <v>7288</v>
      </c>
      <c r="G2148" s="25" t="s">
        <v>24057</v>
      </c>
      <c r="H2148" s="25" t="s">
        <v>7293</v>
      </c>
      <c r="I2148" s="25" t="s">
        <v>24063</v>
      </c>
      <c r="J2148" s="19">
        <v>44736</v>
      </c>
      <c r="K2148" s="19"/>
      <c r="L2148" s="54">
        <v>1110</v>
      </c>
      <c r="M2148" s="25" t="s">
        <v>7230</v>
      </c>
      <c r="N2148" s="25" t="s">
        <v>24060</v>
      </c>
      <c r="O2148" s="25"/>
      <c r="P2148" s="25" t="s">
        <v>28513</v>
      </c>
    </row>
    <row r="2149" spans="1:16" ht="15">
      <c r="A2149" s="25" t="s">
        <v>28514</v>
      </c>
      <c r="B2149" s="25" t="s">
        <v>28514</v>
      </c>
      <c r="C2149"/>
      <c r="D2149" s="25" t="s">
        <v>7261</v>
      </c>
      <c r="E2149" s="25"/>
      <c r="F2149" s="25" t="s">
        <v>7288</v>
      </c>
      <c r="G2149" s="25" t="s">
        <v>24057</v>
      </c>
      <c r="H2149" s="25" t="s">
        <v>8577</v>
      </c>
      <c r="I2149" s="25" t="s">
        <v>24484</v>
      </c>
      <c r="J2149" s="19">
        <v>44736</v>
      </c>
      <c r="K2149" s="19"/>
      <c r="L2149" s="54">
        <v>6468.66</v>
      </c>
      <c r="M2149" s="25" t="s">
        <v>7230</v>
      </c>
      <c r="N2149" s="25" t="s">
        <v>24060</v>
      </c>
      <c r="O2149" s="25"/>
      <c r="P2149" s="25"/>
    </row>
    <row r="2150" spans="1:16" ht="15">
      <c r="A2150" s="25" t="s">
        <v>28515</v>
      </c>
      <c r="B2150" s="25" t="s">
        <v>28515</v>
      </c>
      <c r="C2150"/>
      <c r="D2150" s="25" t="s">
        <v>7261</v>
      </c>
      <c r="E2150" s="25"/>
      <c r="F2150" s="25" t="s">
        <v>7288</v>
      </c>
      <c r="G2150" s="25" t="s">
        <v>24630</v>
      </c>
      <c r="H2150" s="25" t="s">
        <v>8591</v>
      </c>
      <c r="I2150" s="25" t="s">
        <v>24631</v>
      </c>
      <c r="J2150" s="19">
        <v>44737</v>
      </c>
      <c r="K2150" s="19"/>
      <c r="L2150" s="54">
        <v>20524.61</v>
      </c>
      <c r="M2150" s="25" t="s">
        <v>7230</v>
      </c>
      <c r="N2150" s="25" t="s">
        <v>24060</v>
      </c>
      <c r="O2150" s="25"/>
      <c r="P2150" s="25"/>
    </row>
    <row r="2151" spans="1:16" ht="15">
      <c r="A2151" s="25" t="s">
        <v>28516</v>
      </c>
      <c r="B2151" s="25" t="s">
        <v>28516</v>
      </c>
      <c r="C2151"/>
      <c r="D2151" s="25" t="s">
        <v>7261</v>
      </c>
      <c r="E2151" s="25"/>
      <c r="F2151" s="25" t="s">
        <v>7288</v>
      </c>
      <c r="G2151" s="25" t="s">
        <v>24057</v>
      </c>
      <c r="H2151" s="25" t="s">
        <v>7293</v>
      </c>
      <c r="I2151" s="25" t="s">
        <v>24063</v>
      </c>
      <c r="J2151" s="19">
        <v>44737</v>
      </c>
      <c r="K2151" s="19"/>
      <c r="L2151" s="54">
        <v>5969.62</v>
      </c>
      <c r="M2151" s="25" t="s">
        <v>7230</v>
      </c>
      <c r="N2151" s="25" t="s">
        <v>24060</v>
      </c>
      <c r="O2151" s="25"/>
      <c r="P2151" s="25" t="s">
        <v>28517</v>
      </c>
    </row>
    <row r="2152" spans="1:16" ht="15">
      <c r="A2152" s="25" t="s">
        <v>28518</v>
      </c>
      <c r="B2152" s="25" t="s">
        <v>28518</v>
      </c>
      <c r="C2152"/>
      <c r="D2152" s="25" t="s">
        <v>13441</v>
      </c>
      <c r="E2152" s="25"/>
      <c r="F2152" s="25" t="s">
        <v>7288</v>
      </c>
      <c r="G2152" s="25" t="s">
        <v>24057</v>
      </c>
      <c r="H2152" s="25" t="s">
        <v>8140</v>
      </c>
      <c r="I2152" s="25" t="s">
        <v>24360</v>
      </c>
      <c r="J2152" s="19">
        <v>44738</v>
      </c>
      <c r="K2152" s="19"/>
      <c r="L2152" s="54">
        <v>3635.52</v>
      </c>
      <c r="M2152" s="25" t="s">
        <v>7230</v>
      </c>
      <c r="N2152" s="25" t="s">
        <v>24060</v>
      </c>
      <c r="O2152" s="25"/>
      <c r="P2152" s="25" t="s">
        <v>28519</v>
      </c>
    </row>
    <row r="2153" spans="1:16" ht="15">
      <c r="A2153" s="25" t="s">
        <v>28520</v>
      </c>
      <c r="B2153" s="25" t="s">
        <v>28520</v>
      </c>
      <c r="C2153"/>
      <c r="D2153" s="25" t="s">
        <v>7252</v>
      </c>
      <c r="E2153" s="25"/>
      <c r="F2153" s="25" t="s">
        <v>7288</v>
      </c>
      <c r="G2153" s="25" t="s">
        <v>24057</v>
      </c>
      <c r="H2153" s="25" t="s">
        <v>11006</v>
      </c>
      <c r="I2153" s="25" t="s">
        <v>24070</v>
      </c>
      <c r="J2153" s="19">
        <v>44739</v>
      </c>
      <c r="K2153" s="19"/>
      <c r="L2153" s="54">
        <v>4385</v>
      </c>
      <c r="M2153" s="25" t="s">
        <v>7230</v>
      </c>
      <c r="N2153" s="25" t="s">
        <v>24060</v>
      </c>
      <c r="O2153" s="25"/>
      <c r="P2153" s="25" t="s">
        <v>28521</v>
      </c>
    </row>
    <row r="2154" spans="1:16" ht="15">
      <c r="A2154" s="25" t="s">
        <v>28522</v>
      </c>
      <c r="B2154" s="25" t="s">
        <v>28522</v>
      </c>
      <c r="C2154"/>
      <c r="D2154" s="25" t="s">
        <v>7261</v>
      </c>
      <c r="E2154" s="25"/>
      <c r="F2154" s="25" t="s">
        <v>7288</v>
      </c>
      <c r="G2154" s="25" t="s">
        <v>24057</v>
      </c>
      <c r="H2154" s="25" t="s">
        <v>7345</v>
      </c>
      <c r="I2154" s="25" t="s">
        <v>24122</v>
      </c>
      <c r="J2154" s="19">
        <v>44739</v>
      </c>
      <c r="K2154" s="19"/>
      <c r="L2154" s="54">
        <v>3755.63</v>
      </c>
      <c r="M2154" s="25" t="s">
        <v>7230</v>
      </c>
      <c r="N2154" s="25" t="s">
        <v>24060</v>
      </c>
      <c r="O2154" s="25"/>
      <c r="P2154" s="25" t="s">
        <v>28523</v>
      </c>
    </row>
    <row r="2155" spans="1:16" ht="15">
      <c r="A2155" s="25" t="s">
        <v>28524</v>
      </c>
      <c r="B2155" s="25" t="s">
        <v>28524</v>
      </c>
      <c r="C2155"/>
      <c r="D2155" s="25" t="s">
        <v>7252</v>
      </c>
      <c r="E2155" s="25"/>
      <c r="F2155" s="25" t="s">
        <v>7288</v>
      </c>
      <c r="G2155" s="25" t="s">
        <v>24057</v>
      </c>
      <c r="H2155" s="25" t="s">
        <v>8553</v>
      </c>
      <c r="I2155" s="25" t="s">
        <v>24070</v>
      </c>
      <c r="J2155" s="19">
        <v>44739</v>
      </c>
      <c r="K2155" s="19"/>
      <c r="L2155" s="54">
        <v>9646.93</v>
      </c>
      <c r="M2155" s="25" t="s">
        <v>7230</v>
      </c>
      <c r="N2155" s="25" t="s">
        <v>24060</v>
      </c>
      <c r="O2155" s="25"/>
      <c r="P2155" s="25" t="s">
        <v>28525</v>
      </c>
    </row>
    <row r="2156" spans="1:16" ht="15">
      <c r="A2156" s="25" t="s">
        <v>28526</v>
      </c>
      <c r="B2156" s="25" t="s">
        <v>28526</v>
      </c>
      <c r="C2156"/>
      <c r="D2156" s="25" t="s">
        <v>7261</v>
      </c>
      <c r="E2156" s="25"/>
      <c r="F2156" s="25" t="s">
        <v>7288</v>
      </c>
      <c r="G2156" s="25" t="s">
        <v>24057</v>
      </c>
      <c r="H2156" s="25" t="s">
        <v>9352</v>
      </c>
      <c r="I2156" s="25" t="s">
        <v>24773</v>
      </c>
      <c r="J2156" s="19">
        <v>44739</v>
      </c>
      <c r="K2156" s="19"/>
      <c r="L2156" s="54">
        <v>7301.97</v>
      </c>
      <c r="M2156" s="25" t="s">
        <v>7230</v>
      </c>
      <c r="N2156" s="25" t="s">
        <v>24060</v>
      </c>
      <c r="O2156" s="25"/>
      <c r="P2156" s="25" t="s">
        <v>28527</v>
      </c>
    </row>
    <row r="2157" spans="1:16" ht="15">
      <c r="A2157" s="25" t="s">
        <v>28528</v>
      </c>
      <c r="B2157" s="25" t="s">
        <v>28528</v>
      </c>
      <c r="C2157"/>
      <c r="D2157" s="25" t="s">
        <v>7261</v>
      </c>
      <c r="E2157" s="25"/>
      <c r="F2157" s="25" t="s">
        <v>7288</v>
      </c>
      <c r="G2157" s="25" t="s">
        <v>24057</v>
      </c>
      <c r="H2157" s="25" t="s">
        <v>10212</v>
      </c>
      <c r="I2157" s="25" t="s">
        <v>24224</v>
      </c>
      <c r="J2157" s="19">
        <v>44739</v>
      </c>
      <c r="K2157" s="19"/>
      <c r="L2157" s="54">
        <v>1198</v>
      </c>
      <c r="M2157" s="25" t="s">
        <v>7230</v>
      </c>
      <c r="N2157" s="25" t="s">
        <v>24060</v>
      </c>
      <c r="O2157" s="25"/>
      <c r="P2157" s="25" t="s">
        <v>28529</v>
      </c>
    </row>
    <row r="2158" spans="1:16" ht="15">
      <c r="A2158" s="25" t="s">
        <v>28530</v>
      </c>
      <c r="B2158" s="25" t="s">
        <v>28530</v>
      </c>
      <c r="C2158"/>
      <c r="D2158" s="25" t="s">
        <v>7425</v>
      </c>
      <c r="E2158" s="25"/>
      <c r="F2158" s="25" t="s">
        <v>7288</v>
      </c>
      <c r="G2158" s="25" t="s">
        <v>24057</v>
      </c>
      <c r="H2158" s="25" t="s">
        <v>13395</v>
      </c>
      <c r="I2158" s="25" t="s">
        <v>24122</v>
      </c>
      <c r="J2158" s="19">
        <v>44739</v>
      </c>
      <c r="K2158" s="19"/>
      <c r="L2158" s="54">
        <v>4694.2700000000004</v>
      </c>
      <c r="M2158" s="25" t="s">
        <v>7230</v>
      </c>
      <c r="N2158" s="25" t="s">
        <v>24060</v>
      </c>
      <c r="O2158" s="25"/>
      <c r="P2158" s="25" t="s">
        <v>28531</v>
      </c>
    </row>
    <row r="2159" spans="1:16" ht="15">
      <c r="A2159" s="25" t="s">
        <v>28532</v>
      </c>
      <c r="B2159" s="25" t="s">
        <v>28532</v>
      </c>
      <c r="C2159"/>
      <c r="D2159" s="25" t="s">
        <v>8607</v>
      </c>
      <c r="E2159" s="25"/>
      <c r="F2159" s="25" t="s">
        <v>7288</v>
      </c>
      <c r="G2159" s="25" t="s">
        <v>24057</v>
      </c>
      <c r="H2159" s="25" t="s">
        <v>7500</v>
      </c>
      <c r="I2159" s="25" t="s">
        <v>24367</v>
      </c>
      <c r="J2159" s="19">
        <v>44739</v>
      </c>
      <c r="K2159" s="19"/>
      <c r="L2159" s="54">
        <v>22136</v>
      </c>
      <c r="M2159" s="25" t="s">
        <v>7230</v>
      </c>
      <c r="N2159" s="25" t="s">
        <v>24060</v>
      </c>
      <c r="O2159" s="25"/>
      <c r="P2159" s="25" t="s">
        <v>28533</v>
      </c>
    </row>
    <row r="2160" spans="1:16" ht="15">
      <c r="A2160" s="25" t="s">
        <v>28534</v>
      </c>
      <c r="B2160" s="25" t="s">
        <v>28534</v>
      </c>
      <c r="C2160"/>
      <c r="D2160" s="25" t="s">
        <v>7261</v>
      </c>
      <c r="E2160" s="25"/>
      <c r="F2160" s="25" t="s">
        <v>7288</v>
      </c>
      <c r="G2160" s="25" t="s">
        <v>24057</v>
      </c>
      <c r="H2160" s="25" t="s">
        <v>7293</v>
      </c>
      <c r="I2160" s="25" t="s">
        <v>24063</v>
      </c>
      <c r="J2160" s="19">
        <v>44737</v>
      </c>
      <c r="K2160" s="19"/>
      <c r="L2160" s="54">
        <v>3844.69</v>
      </c>
      <c r="M2160" s="25" t="s">
        <v>7230</v>
      </c>
      <c r="N2160" s="25" t="s">
        <v>24060</v>
      </c>
      <c r="O2160" s="25"/>
      <c r="P2160" s="25" t="s">
        <v>28535</v>
      </c>
    </row>
    <row r="2161" spans="1:16" ht="15">
      <c r="A2161" s="25" t="s">
        <v>28536</v>
      </c>
      <c r="B2161" s="25" t="s">
        <v>28536</v>
      </c>
      <c r="C2161"/>
      <c r="D2161" s="25" t="s">
        <v>7269</v>
      </c>
      <c r="E2161" s="25"/>
      <c r="F2161" s="25" t="s">
        <v>24833</v>
      </c>
      <c r="G2161" s="25" t="s">
        <v>24057</v>
      </c>
      <c r="H2161" s="25" t="s">
        <v>7492</v>
      </c>
      <c r="I2161" s="25" t="s">
        <v>28537</v>
      </c>
      <c r="J2161" s="19">
        <v>44738</v>
      </c>
      <c r="K2161" s="19"/>
      <c r="L2161" s="54">
        <v>5980</v>
      </c>
      <c r="M2161" s="25" t="s">
        <v>7230</v>
      </c>
      <c r="N2161" s="25" t="s">
        <v>24060</v>
      </c>
      <c r="O2161" s="25"/>
      <c r="P2161" s="25"/>
    </row>
    <row r="2162" spans="1:16" ht="15">
      <c r="A2162" s="25" t="s">
        <v>28538</v>
      </c>
      <c r="B2162" s="25" t="s">
        <v>28538</v>
      </c>
      <c r="C2162"/>
      <c r="D2162" s="25" t="s">
        <v>7261</v>
      </c>
      <c r="E2162" s="25"/>
      <c r="F2162" s="25" t="s">
        <v>7288</v>
      </c>
      <c r="G2162" s="25" t="s">
        <v>24057</v>
      </c>
      <c r="H2162" s="25" t="s">
        <v>8423</v>
      </c>
      <c r="I2162" s="25" t="s">
        <v>24561</v>
      </c>
      <c r="J2162" s="19">
        <v>44739</v>
      </c>
      <c r="K2162" s="19"/>
      <c r="L2162" s="54">
        <v>1050</v>
      </c>
      <c r="M2162" s="25" t="s">
        <v>7230</v>
      </c>
      <c r="N2162" s="25" t="s">
        <v>24060</v>
      </c>
      <c r="O2162" s="25"/>
      <c r="P2162" s="25" t="s">
        <v>28539</v>
      </c>
    </row>
    <row r="2163" spans="1:16" ht="15">
      <c r="A2163" s="25" t="s">
        <v>28540</v>
      </c>
      <c r="B2163" s="25" t="s">
        <v>28540</v>
      </c>
      <c r="C2163"/>
      <c r="D2163" s="25" t="s">
        <v>7261</v>
      </c>
      <c r="E2163" s="25"/>
      <c r="F2163" s="25" t="s">
        <v>7288</v>
      </c>
      <c r="G2163" s="25" t="s">
        <v>24057</v>
      </c>
      <c r="H2163" s="25" t="s">
        <v>8423</v>
      </c>
      <c r="I2163" s="25" t="s">
        <v>24561</v>
      </c>
      <c r="J2163" s="19">
        <v>44739</v>
      </c>
      <c r="K2163" s="19"/>
      <c r="L2163" s="54">
        <v>840</v>
      </c>
      <c r="M2163" s="25" t="s">
        <v>7230</v>
      </c>
      <c r="N2163" s="25" t="s">
        <v>24060</v>
      </c>
      <c r="O2163" s="25"/>
      <c r="P2163" s="25" t="s">
        <v>28541</v>
      </c>
    </row>
    <row r="2164" spans="1:16" ht="15">
      <c r="A2164" s="25" t="s">
        <v>28542</v>
      </c>
      <c r="B2164" s="25" t="s">
        <v>28542</v>
      </c>
      <c r="C2164"/>
      <c r="D2164" s="25" t="s">
        <v>7425</v>
      </c>
      <c r="E2164" s="25"/>
      <c r="F2164" s="25" t="s">
        <v>7288</v>
      </c>
      <c r="G2164" s="25" t="s">
        <v>24057</v>
      </c>
      <c r="H2164" s="25" t="s">
        <v>10018</v>
      </c>
      <c r="I2164" s="25" t="s">
        <v>24122</v>
      </c>
      <c r="J2164" s="19">
        <v>44739</v>
      </c>
      <c r="K2164" s="19"/>
      <c r="L2164" s="54">
        <v>9209.31</v>
      </c>
      <c r="M2164" s="25" t="s">
        <v>7230</v>
      </c>
      <c r="N2164" s="25" t="s">
        <v>24060</v>
      </c>
      <c r="O2164" s="25"/>
      <c r="P2164" s="25" t="s">
        <v>28543</v>
      </c>
    </row>
    <row r="2165" spans="1:16" ht="15">
      <c r="A2165" s="25" t="s">
        <v>28544</v>
      </c>
      <c r="B2165" s="25" t="s">
        <v>28544</v>
      </c>
      <c r="C2165"/>
      <c r="D2165" s="25" t="s">
        <v>7425</v>
      </c>
      <c r="E2165" s="25"/>
      <c r="F2165" s="25" t="s">
        <v>7288</v>
      </c>
      <c r="G2165" s="25" t="s">
        <v>24057</v>
      </c>
      <c r="H2165" s="25" t="s">
        <v>10018</v>
      </c>
      <c r="I2165" s="25" t="s">
        <v>24122</v>
      </c>
      <c r="J2165" s="19">
        <v>44739</v>
      </c>
      <c r="K2165" s="19"/>
      <c r="L2165" s="54">
        <v>3243.75</v>
      </c>
      <c r="M2165" s="25" t="s">
        <v>7230</v>
      </c>
      <c r="N2165" s="25" t="s">
        <v>24060</v>
      </c>
      <c r="O2165" s="25"/>
      <c r="P2165" s="25" t="s">
        <v>28545</v>
      </c>
    </row>
    <row r="2166" spans="1:16" ht="15">
      <c r="A2166" s="25" t="s">
        <v>28546</v>
      </c>
      <c r="B2166" s="25" t="s">
        <v>28546</v>
      </c>
      <c r="C2166"/>
      <c r="D2166" s="25" t="s">
        <v>7478</v>
      </c>
      <c r="E2166" s="25"/>
      <c r="F2166" s="25" t="s">
        <v>7288</v>
      </c>
      <c r="G2166" s="25" t="s">
        <v>24057</v>
      </c>
      <c r="H2166" s="25" t="s">
        <v>7492</v>
      </c>
      <c r="I2166" s="25" t="s">
        <v>24181</v>
      </c>
      <c r="J2166" s="19">
        <v>44739</v>
      </c>
      <c r="K2166" s="19"/>
      <c r="L2166" s="54">
        <v>11321.01</v>
      </c>
      <c r="M2166" s="25" t="s">
        <v>7230</v>
      </c>
      <c r="N2166" s="25" t="s">
        <v>24060</v>
      </c>
      <c r="O2166" s="25"/>
      <c r="P2166" s="25" t="s">
        <v>28547</v>
      </c>
    </row>
    <row r="2167" spans="1:16" ht="15">
      <c r="A2167" s="25" t="s">
        <v>28548</v>
      </c>
      <c r="B2167" s="25" t="s">
        <v>28548</v>
      </c>
      <c r="C2167"/>
      <c r="D2167" s="25" t="s">
        <v>7478</v>
      </c>
      <c r="E2167" s="25"/>
      <c r="F2167" s="25" t="s">
        <v>7288</v>
      </c>
      <c r="G2167" s="25" t="s">
        <v>24057</v>
      </c>
      <c r="H2167" s="25" t="s">
        <v>8577</v>
      </c>
      <c r="I2167" s="25" t="s">
        <v>24367</v>
      </c>
      <c r="J2167" s="19">
        <v>44739</v>
      </c>
      <c r="K2167" s="19"/>
      <c r="L2167" s="54">
        <v>10730</v>
      </c>
      <c r="M2167" s="25" t="s">
        <v>7230</v>
      </c>
      <c r="N2167" s="25" t="s">
        <v>24060</v>
      </c>
      <c r="O2167" s="25"/>
      <c r="P2167" s="25" t="s">
        <v>28549</v>
      </c>
    </row>
    <row r="2168" spans="1:16" ht="15">
      <c r="A2168" s="25" t="s">
        <v>28550</v>
      </c>
      <c r="B2168" s="25" t="s">
        <v>28550</v>
      </c>
      <c r="C2168"/>
      <c r="D2168" s="25" t="s">
        <v>7261</v>
      </c>
      <c r="E2168" s="25"/>
      <c r="F2168" s="25" t="s">
        <v>7288</v>
      </c>
      <c r="G2168" s="25" t="s">
        <v>24057</v>
      </c>
      <c r="H2168" s="25" t="s">
        <v>9391</v>
      </c>
      <c r="I2168" s="25" t="s">
        <v>24224</v>
      </c>
      <c r="J2168" s="19">
        <v>44739</v>
      </c>
      <c r="K2168" s="19"/>
      <c r="L2168" s="54">
        <v>3469.96</v>
      </c>
      <c r="M2168" s="25" t="s">
        <v>7230</v>
      </c>
      <c r="N2168" s="25" t="s">
        <v>24060</v>
      </c>
      <c r="O2168" s="25"/>
      <c r="P2168" s="25" t="s">
        <v>28551</v>
      </c>
    </row>
    <row r="2169" spans="1:16" ht="15">
      <c r="A2169" s="25" t="s">
        <v>28552</v>
      </c>
      <c r="B2169" s="25" t="s">
        <v>28552</v>
      </c>
      <c r="C2169"/>
      <c r="D2169" s="25" t="s">
        <v>8607</v>
      </c>
      <c r="E2169" s="25"/>
      <c r="F2169" s="25" t="s">
        <v>7288</v>
      </c>
      <c r="G2169" s="25" t="s">
        <v>24057</v>
      </c>
      <c r="H2169" s="25" t="s">
        <v>8991</v>
      </c>
      <c r="I2169" s="25" t="s">
        <v>24070</v>
      </c>
      <c r="J2169" s="19">
        <v>44739</v>
      </c>
      <c r="K2169" s="19"/>
      <c r="L2169" s="54">
        <v>2550</v>
      </c>
      <c r="M2169" s="25" t="s">
        <v>7230</v>
      </c>
      <c r="N2169" s="25" t="s">
        <v>24060</v>
      </c>
      <c r="O2169" s="25"/>
      <c r="P2169" s="25" t="s">
        <v>28553</v>
      </c>
    </row>
    <row r="2170" spans="1:16" ht="15">
      <c r="A2170" s="25" t="s">
        <v>28554</v>
      </c>
      <c r="B2170" s="25" t="s">
        <v>28554</v>
      </c>
      <c r="C2170"/>
      <c r="D2170" s="25" t="s">
        <v>7478</v>
      </c>
      <c r="E2170" s="25"/>
      <c r="F2170" s="25" t="s">
        <v>7288</v>
      </c>
      <c r="G2170" s="25" t="s">
        <v>24057</v>
      </c>
      <c r="H2170" s="25" t="s">
        <v>7492</v>
      </c>
      <c r="I2170" s="25" t="s">
        <v>24948</v>
      </c>
      <c r="J2170" s="19">
        <v>44739</v>
      </c>
      <c r="K2170" s="19"/>
      <c r="L2170" s="54">
        <v>2828</v>
      </c>
      <c r="M2170" s="25" t="s">
        <v>7230</v>
      </c>
      <c r="N2170" s="25" t="s">
        <v>24060</v>
      </c>
      <c r="O2170" s="25"/>
      <c r="P2170" s="25" t="s">
        <v>28555</v>
      </c>
    </row>
    <row r="2171" spans="1:16" ht="15">
      <c r="A2171" s="25" t="s">
        <v>28556</v>
      </c>
      <c r="B2171" s="25" t="s">
        <v>28556</v>
      </c>
      <c r="C2171"/>
      <c r="D2171" s="25" t="s">
        <v>7261</v>
      </c>
      <c r="E2171" s="25"/>
      <c r="F2171" s="25" t="s">
        <v>7288</v>
      </c>
      <c r="G2171" s="25" t="s">
        <v>24057</v>
      </c>
      <c r="H2171" s="25" t="s">
        <v>8443</v>
      </c>
      <c r="I2171" s="25" t="s">
        <v>28557</v>
      </c>
      <c r="J2171" s="19">
        <v>44739</v>
      </c>
      <c r="K2171" s="19"/>
      <c r="L2171" s="54">
        <v>7591.74</v>
      </c>
      <c r="M2171" s="25" t="s">
        <v>7230</v>
      </c>
      <c r="N2171" s="25" t="s">
        <v>24060</v>
      </c>
      <c r="O2171" s="25"/>
      <c r="P2171" s="25" t="s">
        <v>28558</v>
      </c>
    </row>
    <row r="2172" spans="1:16" ht="15">
      <c r="A2172" s="25" t="s">
        <v>28559</v>
      </c>
      <c r="B2172" s="25" t="s">
        <v>28559</v>
      </c>
      <c r="C2172"/>
      <c r="D2172" s="25" t="s">
        <v>7261</v>
      </c>
      <c r="E2172" s="25"/>
      <c r="F2172" s="25" t="s">
        <v>7288</v>
      </c>
      <c r="G2172" s="25" t="s">
        <v>24057</v>
      </c>
      <c r="H2172" s="25" t="s">
        <v>10329</v>
      </c>
      <c r="I2172" s="25" t="s">
        <v>28132</v>
      </c>
      <c r="J2172" s="19">
        <v>44739</v>
      </c>
      <c r="K2172" s="19"/>
      <c r="L2172" s="54">
        <v>29179</v>
      </c>
      <c r="M2172" s="25" t="s">
        <v>7230</v>
      </c>
      <c r="N2172" s="25" t="s">
        <v>24060</v>
      </c>
      <c r="O2172" s="25"/>
      <c r="P2172" s="25" t="s">
        <v>28560</v>
      </c>
    </row>
    <row r="2173" spans="1:16" ht="15">
      <c r="A2173" s="25" t="s">
        <v>28561</v>
      </c>
      <c r="B2173" s="25" t="s">
        <v>28561</v>
      </c>
      <c r="C2173"/>
      <c r="D2173" s="25" t="s">
        <v>7261</v>
      </c>
      <c r="E2173" s="25"/>
      <c r="F2173" s="25" t="s">
        <v>7288</v>
      </c>
      <c r="G2173" s="25" t="s">
        <v>24057</v>
      </c>
      <c r="H2173" s="25" t="s">
        <v>10329</v>
      </c>
      <c r="I2173" s="25" t="s">
        <v>28132</v>
      </c>
      <c r="J2173" s="19">
        <v>44739</v>
      </c>
      <c r="K2173" s="19"/>
      <c r="L2173" s="54">
        <v>48021</v>
      </c>
      <c r="M2173" s="25" t="s">
        <v>7230</v>
      </c>
      <c r="N2173" s="25" t="s">
        <v>24060</v>
      </c>
      <c r="O2173" s="25"/>
      <c r="P2173" s="25" t="s">
        <v>28562</v>
      </c>
    </row>
    <row r="2174" spans="1:16" ht="15">
      <c r="A2174" s="25" t="s">
        <v>28563</v>
      </c>
      <c r="B2174" s="25" t="s">
        <v>28563</v>
      </c>
      <c r="C2174"/>
      <c r="D2174" s="25" t="s">
        <v>7261</v>
      </c>
      <c r="E2174" s="25"/>
      <c r="F2174" s="25" t="s">
        <v>7288</v>
      </c>
      <c r="G2174" s="25" t="s">
        <v>24057</v>
      </c>
      <c r="H2174" s="25" t="s">
        <v>8533</v>
      </c>
      <c r="I2174" s="25" t="s">
        <v>24070</v>
      </c>
      <c r="J2174" s="19">
        <v>44739</v>
      </c>
      <c r="K2174" s="19"/>
      <c r="L2174" s="54">
        <v>7268.73</v>
      </c>
      <c r="M2174" s="25" t="s">
        <v>7230</v>
      </c>
      <c r="N2174" s="25" t="s">
        <v>24060</v>
      </c>
      <c r="O2174" s="25"/>
      <c r="P2174" s="25" t="s">
        <v>28564</v>
      </c>
    </row>
    <row r="2175" spans="1:16" ht="15">
      <c r="A2175" s="25" t="s">
        <v>28565</v>
      </c>
      <c r="B2175" s="25" t="s">
        <v>28565</v>
      </c>
      <c r="C2175"/>
      <c r="D2175" s="25" t="s">
        <v>7261</v>
      </c>
      <c r="E2175" s="25"/>
      <c r="F2175" s="25" t="s">
        <v>7288</v>
      </c>
      <c r="G2175" s="25" t="s">
        <v>24057</v>
      </c>
      <c r="H2175" s="25" t="s">
        <v>9816</v>
      </c>
      <c r="I2175" s="25" t="s">
        <v>25003</v>
      </c>
      <c r="J2175" s="19">
        <v>44739</v>
      </c>
      <c r="K2175" s="19"/>
      <c r="L2175" s="54">
        <v>3383</v>
      </c>
      <c r="M2175" s="25" t="s">
        <v>7230</v>
      </c>
      <c r="N2175" s="25" t="s">
        <v>24060</v>
      </c>
      <c r="O2175" s="25"/>
      <c r="P2175" s="25"/>
    </row>
    <row r="2176" spans="1:16" ht="15">
      <c r="A2176" s="25" t="s">
        <v>28566</v>
      </c>
      <c r="B2176" s="25" t="s">
        <v>28566</v>
      </c>
      <c r="C2176"/>
      <c r="D2176" s="25" t="s">
        <v>10327</v>
      </c>
      <c r="E2176" s="25"/>
      <c r="F2176" s="25" t="s">
        <v>7288</v>
      </c>
      <c r="G2176" s="25" t="s">
        <v>24057</v>
      </c>
      <c r="H2176" s="25" t="s">
        <v>14980</v>
      </c>
      <c r="I2176" s="25" t="s">
        <v>24205</v>
      </c>
      <c r="J2176" s="19">
        <v>44740</v>
      </c>
      <c r="K2176" s="19"/>
      <c r="L2176" s="54">
        <v>6201</v>
      </c>
      <c r="M2176" s="25" t="s">
        <v>7230</v>
      </c>
      <c r="N2176" s="25" t="s">
        <v>24060</v>
      </c>
      <c r="O2176" s="25"/>
      <c r="P2176" s="25" t="s">
        <v>28567</v>
      </c>
    </row>
    <row r="2177" spans="1:16" ht="15">
      <c r="A2177" s="25" t="s">
        <v>28568</v>
      </c>
      <c r="B2177" s="25" t="s">
        <v>28568</v>
      </c>
      <c r="C2177"/>
      <c r="D2177" s="25" t="s">
        <v>7261</v>
      </c>
      <c r="E2177" s="25"/>
      <c r="F2177" s="25" t="s">
        <v>7288</v>
      </c>
      <c r="G2177" s="25" t="s">
        <v>24057</v>
      </c>
      <c r="H2177" s="25" t="s">
        <v>7273</v>
      </c>
      <c r="I2177" s="25" t="s">
        <v>24621</v>
      </c>
      <c r="J2177" s="19">
        <v>44739</v>
      </c>
      <c r="K2177" s="19"/>
      <c r="L2177" s="54">
        <v>5502.5</v>
      </c>
      <c r="M2177" s="25" t="s">
        <v>7230</v>
      </c>
      <c r="N2177" s="25" t="s">
        <v>24060</v>
      </c>
      <c r="O2177" s="25"/>
      <c r="P2177" s="25" t="s">
        <v>28569</v>
      </c>
    </row>
    <row r="2178" spans="1:16" ht="15">
      <c r="A2178" s="25" t="s">
        <v>28570</v>
      </c>
      <c r="B2178" s="25" t="s">
        <v>28570</v>
      </c>
      <c r="C2178"/>
      <c r="D2178" s="25" t="s">
        <v>7261</v>
      </c>
      <c r="E2178" s="25"/>
      <c r="F2178" s="25" t="s">
        <v>7288</v>
      </c>
      <c r="G2178" s="25" t="s">
        <v>24057</v>
      </c>
      <c r="H2178" s="25" t="s">
        <v>12040</v>
      </c>
      <c r="I2178" s="25" t="s">
        <v>24558</v>
      </c>
      <c r="J2178" s="19">
        <v>44740</v>
      </c>
      <c r="K2178" s="19"/>
      <c r="L2178" s="54">
        <v>9257.44</v>
      </c>
      <c r="M2178" s="25" t="s">
        <v>7230</v>
      </c>
      <c r="N2178" s="25" t="s">
        <v>24060</v>
      </c>
      <c r="O2178" s="25"/>
      <c r="P2178" s="25" t="s">
        <v>28571</v>
      </c>
    </row>
    <row r="2179" spans="1:16" ht="15">
      <c r="A2179" s="25" t="s">
        <v>28572</v>
      </c>
      <c r="B2179" s="25" t="s">
        <v>28572</v>
      </c>
      <c r="C2179"/>
      <c r="D2179" s="25" t="s">
        <v>7261</v>
      </c>
      <c r="E2179" s="25"/>
      <c r="F2179" s="25" t="s">
        <v>7288</v>
      </c>
      <c r="G2179" s="25" t="s">
        <v>24630</v>
      </c>
      <c r="H2179" s="25" t="s">
        <v>8591</v>
      </c>
      <c r="I2179" s="25" t="s">
        <v>24631</v>
      </c>
      <c r="J2179" s="19">
        <v>44740</v>
      </c>
      <c r="K2179" s="19"/>
      <c r="L2179" s="54">
        <v>586.5</v>
      </c>
      <c r="M2179" s="25" t="s">
        <v>7230</v>
      </c>
      <c r="N2179" s="25" t="s">
        <v>24060</v>
      </c>
      <c r="O2179" s="25"/>
      <c r="P2179" s="25" t="s">
        <v>28573</v>
      </c>
    </row>
    <row r="2180" spans="1:16" ht="15">
      <c r="A2180" s="25" t="s">
        <v>28574</v>
      </c>
      <c r="B2180" s="25" t="s">
        <v>28574</v>
      </c>
      <c r="C2180"/>
      <c r="D2180" s="25" t="s">
        <v>7269</v>
      </c>
      <c r="E2180" s="25"/>
      <c r="F2180" s="25" t="s">
        <v>7288</v>
      </c>
      <c r="G2180" s="25" t="s">
        <v>24057</v>
      </c>
      <c r="H2180" s="25" t="s">
        <v>10122</v>
      </c>
      <c r="I2180" s="25" t="s">
        <v>28575</v>
      </c>
      <c r="J2180" s="19">
        <v>44740</v>
      </c>
      <c r="K2180" s="19"/>
      <c r="L2180" s="54">
        <v>27142.400000000001</v>
      </c>
      <c r="M2180" s="25" t="s">
        <v>7230</v>
      </c>
      <c r="N2180" s="25" t="s">
        <v>24060</v>
      </c>
      <c r="O2180" s="25"/>
      <c r="P2180" s="25" t="s">
        <v>28576</v>
      </c>
    </row>
    <row r="2181" spans="1:16" ht="15">
      <c r="A2181" s="25" t="s">
        <v>28577</v>
      </c>
      <c r="B2181" s="25" t="s">
        <v>28577</v>
      </c>
      <c r="C2181"/>
      <c r="D2181" s="25" t="s">
        <v>7261</v>
      </c>
      <c r="E2181" s="25"/>
      <c r="F2181" s="25" t="s">
        <v>7288</v>
      </c>
      <c r="G2181" s="25" t="s">
        <v>24057</v>
      </c>
      <c r="H2181" s="25" t="s">
        <v>11710</v>
      </c>
      <c r="I2181" s="25" t="s">
        <v>24224</v>
      </c>
      <c r="J2181" s="19">
        <v>44740</v>
      </c>
      <c r="K2181" s="19"/>
      <c r="L2181" s="54">
        <v>3895.28</v>
      </c>
      <c r="M2181" s="25" t="s">
        <v>7230</v>
      </c>
      <c r="N2181" s="25" t="s">
        <v>24060</v>
      </c>
      <c r="O2181" s="25"/>
      <c r="P2181" s="25" t="s">
        <v>28578</v>
      </c>
    </row>
    <row r="2182" spans="1:16" ht="15">
      <c r="A2182" s="25" t="s">
        <v>28579</v>
      </c>
      <c r="B2182" s="25" t="s">
        <v>28579</v>
      </c>
      <c r="C2182"/>
      <c r="D2182" s="25" t="s">
        <v>7252</v>
      </c>
      <c r="E2182" s="25"/>
      <c r="F2182" s="25" t="s">
        <v>7288</v>
      </c>
      <c r="G2182" s="25" t="s">
        <v>24057</v>
      </c>
      <c r="H2182" s="25" t="s">
        <v>7576</v>
      </c>
      <c r="I2182" s="25" t="s">
        <v>24075</v>
      </c>
      <c r="J2182" s="19">
        <v>44740</v>
      </c>
      <c r="K2182" s="19"/>
      <c r="L2182" s="54">
        <v>4355</v>
      </c>
      <c r="M2182" s="25" t="s">
        <v>7230</v>
      </c>
      <c r="N2182" s="25" t="s">
        <v>24060</v>
      </c>
      <c r="O2182" s="25"/>
      <c r="P2182" s="25" t="s">
        <v>28580</v>
      </c>
    </row>
    <row r="2183" spans="1:16" ht="15">
      <c r="A2183" s="25" t="s">
        <v>28581</v>
      </c>
      <c r="B2183" s="25" t="s">
        <v>28581</v>
      </c>
      <c r="C2183"/>
      <c r="D2183" s="25" t="s">
        <v>7252</v>
      </c>
      <c r="E2183" s="25"/>
      <c r="F2183" s="25" t="s">
        <v>7288</v>
      </c>
      <c r="G2183" s="25" t="s">
        <v>24057</v>
      </c>
      <c r="H2183" s="25" t="s">
        <v>7576</v>
      </c>
      <c r="I2183" s="25" t="s">
        <v>24301</v>
      </c>
      <c r="J2183" s="19">
        <v>44740</v>
      </c>
      <c r="K2183" s="19"/>
      <c r="L2183" s="54">
        <v>1769</v>
      </c>
      <c r="M2183" s="25" t="s">
        <v>7230</v>
      </c>
      <c r="N2183" s="25" t="s">
        <v>24060</v>
      </c>
      <c r="O2183" s="25"/>
      <c r="P2183" s="25" t="s">
        <v>28582</v>
      </c>
    </row>
    <row r="2184" spans="1:16" ht="15">
      <c r="A2184" s="25" t="s">
        <v>28583</v>
      </c>
      <c r="B2184" s="25" t="s">
        <v>28583</v>
      </c>
      <c r="C2184" s="22">
        <v>1</v>
      </c>
      <c r="D2184" s="25" t="s">
        <v>7261</v>
      </c>
      <c r="E2184" s="25"/>
      <c r="F2184" s="25" t="s">
        <v>7288</v>
      </c>
      <c r="G2184" s="25" t="s">
        <v>24057</v>
      </c>
      <c r="H2184" s="25" t="s">
        <v>7273</v>
      </c>
      <c r="I2184" s="25" t="s">
        <v>24454</v>
      </c>
      <c r="J2184" s="19">
        <v>44740</v>
      </c>
      <c r="K2184" s="19"/>
      <c r="L2184" s="54">
        <v>21650</v>
      </c>
      <c r="M2184" s="25" t="s">
        <v>7230</v>
      </c>
      <c r="N2184" s="25" t="s">
        <v>24060</v>
      </c>
      <c r="O2184" s="25"/>
      <c r="P2184" s="25" t="s">
        <v>28584</v>
      </c>
    </row>
    <row r="2185" spans="1:16" ht="15">
      <c r="A2185" s="25" t="s">
        <v>28585</v>
      </c>
      <c r="B2185" s="25" t="s">
        <v>28585</v>
      </c>
      <c r="C2185"/>
      <c r="D2185" s="25" t="s">
        <v>7252</v>
      </c>
      <c r="E2185" s="25"/>
      <c r="F2185" s="25" t="s">
        <v>7288</v>
      </c>
      <c r="G2185" s="25" t="s">
        <v>24057</v>
      </c>
      <c r="H2185" s="25" t="s">
        <v>7576</v>
      </c>
      <c r="I2185" s="25" t="s">
        <v>24301</v>
      </c>
      <c r="J2185" s="19">
        <v>44740</v>
      </c>
      <c r="K2185" s="19"/>
      <c r="L2185" s="54">
        <v>2470.1999999999998</v>
      </c>
      <c r="M2185" s="25" t="s">
        <v>7230</v>
      </c>
      <c r="N2185" s="25" t="s">
        <v>24060</v>
      </c>
      <c r="O2185" s="25"/>
      <c r="P2185" s="25" t="s">
        <v>28586</v>
      </c>
    </row>
    <row r="2186" spans="1:16" ht="15">
      <c r="A2186" s="25" t="s">
        <v>28587</v>
      </c>
      <c r="B2186" s="25" t="s">
        <v>28587</v>
      </c>
      <c r="C2186"/>
      <c r="D2186" s="25" t="s">
        <v>7478</v>
      </c>
      <c r="E2186" s="25"/>
      <c r="F2186" s="25" t="s">
        <v>7288</v>
      </c>
      <c r="G2186" s="25" t="s">
        <v>24057</v>
      </c>
      <c r="H2186" s="25" t="s">
        <v>8577</v>
      </c>
      <c r="I2186" s="25" t="s">
        <v>28588</v>
      </c>
      <c r="J2186" s="19">
        <v>44741</v>
      </c>
      <c r="K2186" s="19"/>
      <c r="L2186" s="54">
        <v>7561.01</v>
      </c>
      <c r="M2186" s="25" t="s">
        <v>7230</v>
      </c>
      <c r="N2186" s="25" t="s">
        <v>24060</v>
      </c>
      <c r="O2186" s="25"/>
      <c r="P2186" s="25"/>
    </row>
    <row r="2187" spans="1:16" ht="15">
      <c r="A2187" s="25" t="s">
        <v>28589</v>
      </c>
      <c r="B2187" s="25" t="s">
        <v>28589</v>
      </c>
      <c r="C2187"/>
      <c r="D2187" s="25" t="s">
        <v>7478</v>
      </c>
      <c r="E2187" s="25"/>
      <c r="F2187" s="25" t="s">
        <v>7288</v>
      </c>
      <c r="G2187" s="25" t="s">
        <v>24057</v>
      </c>
      <c r="H2187" s="25" t="s">
        <v>8577</v>
      </c>
      <c r="I2187" s="25" t="s">
        <v>24860</v>
      </c>
      <c r="J2187" s="19">
        <v>44741</v>
      </c>
      <c r="K2187" s="19"/>
      <c r="L2187" s="54">
        <v>5039.37</v>
      </c>
      <c r="M2187" s="25" t="s">
        <v>7230</v>
      </c>
      <c r="N2187" s="25" t="s">
        <v>24060</v>
      </c>
      <c r="O2187" s="25"/>
      <c r="P2187" s="25"/>
    </row>
    <row r="2188" spans="1:16" ht="15">
      <c r="A2188" s="25" t="s">
        <v>28590</v>
      </c>
      <c r="B2188" s="25" t="s">
        <v>28590</v>
      </c>
      <c r="C2188"/>
      <c r="D2188" s="25" t="s">
        <v>7478</v>
      </c>
      <c r="E2188" s="25"/>
      <c r="F2188" s="25" t="s">
        <v>7288</v>
      </c>
      <c r="G2188" s="25" t="s">
        <v>24057</v>
      </c>
      <c r="H2188" s="25" t="s">
        <v>8577</v>
      </c>
      <c r="I2188" s="25" t="s">
        <v>28591</v>
      </c>
      <c r="J2188" s="19">
        <v>44741</v>
      </c>
      <c r="K2188" s="19"/>
      <c r="L2188" s="54">
        <v>9871.5</v>
      </c>
      <c r="M2188" s="25" t="s">
        <v>7230</v>
      </c>
      <c r="N2188" s="25" t="s">
        <v>24060</v>
      </c>
      <c r="O2188" s="25"/>
      <c r="P2188" s="25"/>
    </row>
    <row r="2189" spans="1:16" ht="15">
      <c r="A2189" s="25" t="s">
        <v>28592</v>
      </c>
      <c r="B2189" s="25" t="s">
        <v>28592</v>
      </c>
      <c r="C2189"/>
      <c r="D2189" s="25" t="s">
        <v>7313</v>
      </c>
      <c r="E2189" s="25"/>
      <c r="F2189" s="25" t="s">
        <v>7288</v>
      </c>
      <c r="G2189" s="25" t="s">
        <v>24630</v>
      </c>
      <c r="H2189" s="25" t="s">
        <v>8591</v>
      </c>
      <c r="I2189" s="25" t="s">
        <v>24631</v>
      </c>
      <c r="J2189" s="19">
        <v>44741</v>
      </c>
      <c r="K2189" s="19"/>
      <c r="L2189" s="54">
        <v>1183.95</v>
      </c>
      <c r="M2189" s="25" t="s">
        <v>7230</v>
      </c>
      <c r="N2189" s="25" t="s">
        <v>24060</v>
      </c>
      <c r="O2189" s="25"/>
      <c r="P2189" s="25" t="s">
        <v>28593</v>
      </c>
    </row>
    <row r="2190" spans="1:16" ht="15">
      <c r="A2190" s="25" t="s">
        <v>28594</v>
      </c>
      <c r="B2190" s="25" t="s">
        <v>28594</v>
      </c>
      <c r="C2190"/>
      <c r="D2190" s="25" t="s">
        <v>7261</v>
      </c>
      <c r="E2190" s="25"/>
      <c r="F2190" s="25" t="s">
        <v>7288</v>
      </c>
      <c r="G2190" s="25" t="s">
        <v>24057</v>
      </c>
      <c r="H2190" s="25" t="s">
        <v>14980</v>
      </c>
      <c r="I2190" s="25" t="s">
        <v>24075</v>
      </c>
      <c r="J2190" s="19">
        <v>44741</v>
      </c>
      <c r="K2190" s="19"/>
      <c r="L2190" s="54">
        <v>1250</v>
      </c>
      <c r="M2190" s="25" t="s">
        <v>7230</v>
      </c>
      <c r="N2190" s="25" t="s">
        <v>24060</v>
      </c>
      <c r="O2190" s="25"/>
      <c r="P2190" s="25" t="s">
        <v>28595</v>
      </c>
    </row>
    <row r="2191" spans="1:16" ht="15">
      <c r="A2191" s="25" t="s">
        <v>28596</v>
      </c>
      <c r="B2191" s="25" t="s">
        <v>28596</v>
      </c>
      <c r="C2191"/>
      <c r="D2191" s="25" t="s">
        <v>7261</v>
      </c>
      <c r="E2191" s="25"/>
      <c r="F2191" s="25" t="s">
        <v>7288</v>
      </c>
      <c r="G2191" s="25" t="s">
        <v>24057</v>
      </c>
      <c r="H2191" s="25" t="s">
        <v>10329</v>
      </c>
      <c r="I2191" s="25" t="s">
        <v>26592</v>
      </c>
      <c r="J2191" s="19">
        <v>44741</v>
      </c>
      <c r="K2191" s="19"/>
      <c r="L2191" s="54">
        <v>4787.84</v>
      </c>
      <c r="M2191" s="25" t="s">
        <v>7230</v>
      </c>
      <c r="N2191" s="25" t="s">
        <v>24060</v>
      </c>
      <c r="O2191" s="25"/>
      <c r="P2191" s="25" t="s">
        <v>28597</v>
      </c>
    </row>
    <row r="2192" spans="1:16" ht="15">
      <c r="A2192" s="25" t="s">
        <v>28598</v>
      </c>
      <c r="B2192" s="25" t="s">
        <v>28598</v>
      </c>
      <c r="C2192"/>
      <c r="D2192" s="25" t="s">
        <v>7261</v>
      </c>
      <c r="E2192" s="25"/>
      <c r="F2192" s="25" t="s">
        <v>7288</v>
      </c>
      <c r="G2192" s="25" t="s">
        <v>24057</v>
      </c>
      <c r="H2192" s="25" t="s">
        <v>9816</v>
      </c>
      <c r="I2192" s="25" t="s">
        <v>28599</v>
      </c>
      <c r="J2192" s="19">
        <v>44741</v>
      </c>
      <c r="K2192" s="19"/>
      <c r="L2192" s="54">
        <v>9575</v>
      </c>
      <c r="M2192" s="25" t="s">
        <v>7230</v>
      </c>
      <c r="N2192" s="25" t="s">
        <v>24060</v>
      </c>
      <c r="O2192" s="25"/>
      <c r="P2192" s="25" t="s">
        <v>28600</v>
      </c>
    </row>
    <row r="2193" spans="1:16" ht="15">
      <c r="A2193" s="25" t="s">
        <v>28601</v>
      </c>
      <c r="B2193" s="25" t="s">
        <v>28601</v>
      </c>
      <c r="C2193"/>
      <c r="D2193" s="25" t="s">
        <v>7425</v>
      </c>
      <c r="E2193" s="25"/>
      <c r="F2193" s="25" t="s">
        <v>7288</v>
      </c>
      <c r="G2193" s="25" t="s">
        <v>24057</v>
      </c>
      <c r="H2193" s="25" t="s">
        <v>8577</v>
      </c>
      <c r="I2193" s="25" t="s">
        <v>24221</v>
      </c>
      <c r="J2193" s="19">
        <v>44741</v>
      </c>
      <c r="K2193" s="19"/>
      <c r="L2193" s="54">
        <v>44415</v>
      </c>
      <c r="M2193" s="25" t="s">
        <v>7230</v>
      </c>
      <c r="N2193" s="25" t="s">
        <v>24060</v>
      </c>
      <c r="O2193" s="25"/>
      <c r="P2193" s="25" t="s">
        <v>28602</v>
      </c>
    </row>
    <row r="2194" spans="1:16" ht="15">
      <c r="A2194" s="25" t="s">
        <v>28603</v>
      </c>
      <c r="B2194" s="25" t="s">
        <v>28603</v>
      </c>
      <c r="C2194"/>
      <c r="D2194" s="25" t="s">
        <v>7269</v>
      </c>
      <c r="E2194" s="25"/>
      <c r="F2194" s="25" t="s">
        <v>7288</v>
      </c>
      <c r="G2194" s="25" t="s">
        <v>24057</v>
      </c>
      <c r="H2194" s="25" t="s">
        <v>14048</v>
      </c>
      <c r="I2194" s="25" t="s">
        <v>24181</v>
      </c>
      <c r="J2194" s="19">
        <v>44741</v>
      </c>
      <c r="K2194" s="19"/>
      <c r="L2194" s="54">
        <v>36950</v>
      </c>
      <c r="M2194" s="25" t="s">
        <v>7230</v>
      </c>
      <c r="N2194" s="25" t="s">
        <v>24060</v>
      </c>
      <c r="O2194" s="25"/>
      <c r="P2194" s="25" t="s">
        <v>28604</v>
      </c>
    </row>
    <row r="2195" spans="1:16" ht="15">
      <c r="A2195" s="25" t="s">
        <v>28605</v>
      </c>
      <c r="B2195" s="25" t="s">
        <v>28605</v>
      </c>
      <c r="C2195"/>
      <c r="D2195" s="25" t="s">
        <v>7261</v>
      </c>
      <c r="E2195" s="25"/>
      <c r="F2195" s="25" t="s">
        <v>7288</v>
      </c>
      <c r="G2195" s="25" t="s">
        <v>24057</v>
      </c>
      <c r="H2195" s="25" t="s">
        <v>14980</v>
      </c>
      <c r="I2195" s="25" t="s">
        <v>24075</v>
      </c>
      <c r="J2195" s="19">
        <v>44741</v>
      </c>
      <c r="K2195" s="19"/>
      <c r="L2195" s="54">
        <v>1250</v>
      </c>
      <c r="M2195" s="25" t="s">
        <v>7230</v>
      </c>
      <c r="N2195" s="25" t="s">
        <v>24060</v>
      </c>
      <c r="O2195" s="25"/>
      <c r="P2195" s="25" t="s">
        <v>28606</v>
      </c>
    </row>
    <row r="2196" spans="1:16" ht="15">
      <c r="A2196" s="25" t="s">
        <v>28607</v>
      </c>
      <c r="B2196" s="25" t="s">
        <v>28607</v>
      </c>
      <c r="C2196"/>
      <c r="D2196" s="25" t="s">
        <v>7261</v>
      </c>
      <c r="E2196" s="25"/>
      <c r="F2196" s="25" t="s">
        <v>7288</v>
      </c>
      <c r="G2196" s="25" t="s">
        <v>24057</v>
      </c>
      <c r="H2196" s="25" t="s">
        <v>10212</v>
      </c>
      <c r="I2196" s="25" t="s">
        <v>24224</v>
      </c>
      <c r="J2196" s="19">
        <v>44742</v>
      </c>
      <c r="K2196" s="19"/>
      <c r="L2196" s="54">
        <v>2748.25</v>
      </c>
      <c r="M2196" s="25" t="s">
        <v>7230</v>
      </c>
      <c r="N2196" s="25" t="s">
        <v>24060</v>
      </c>
      <c r="O2196" s="25"/>
      <c r="P2196" s="25" t="s">
        <v>28608</v>
      </c>
    </row>
    <row r="2197" spans="1:16" ht="15">
      <c r="A2197" s="25" t="s">
        <v>28609</v>
      </c>
      <c r="B2197" s="25" t="s">
        <v>28609</v>
      </c>
      <c r="C2197"/>
      <c r="D2197" s="25" t="s">
        <v>7252</v>
      </c>
      <c r="E2197" s="25"/>
      <c r="F2197" s="25" t="s">
        <v>7288</v>
      </c>
      <c r="G2197" s="25" t="s">
        <v>24057</v>
      </c>
      <c r="H2197" s="25" t="s">
        <v>9406</v>
      </c>
      <c r="I2197" s="25" t="s">
        <v>24075</v>
      </c>
      <c r="J2197" s="19">
        <v>44742</v>
      </c>
      <c r="K2197" s="19"/>
      <c r="L2197" s="54">
        <v>4245.74</v>
      </c>
      <c r="M2197" s="25" t="s">
        <v>7230</v>
      </c>
      <c r="N2197" s="25" t="s">
        <v>24060</v>
      </c>
      <c r="O2197" s="25"/>
      <c r="P2197" s="25" t="s">
        <v>28610</v>
      </c>
    </row>
    <row r="2198" spans="1:16" ht="15">
      <c r="A2198" s="25" t="s">
        <v>28611</v>
      </c>
      <c r="B2198" s="25" t="s">
        <v>28611</v>
      </c>
      <c r="C2198"/>
      <c r="D2198" s="25" t="s">
        <v>7252</v>
      </c>
      <c r="E2198" s="25"/>
      <c r="F2198" s="25" t="s">
        <v>7288</v>
      </c>
      <c r="G2198" s="25" t="s">
        <v>24057</v>
      </c>
      <c r="H2198" s="25" t="s">
        <v>8553</v>
      </c>
      <c r="I2198" s="25" t="s">
        <v>24070</v>
      </c>
      <c r="J2198" s="19">
        <v>44742</v>
      </c>
      <c r="K2198" s="19"/>
      <c r="L2198" s="54">
        <v>9371.2000000000007</v>
      </c>
      <c r="M2198" s="25" t="s">
        <v>7230</v>
      </c>
      <c r="N2198" s="25" t="s">
        <v>24060</v>
      </c>
      <c r="O2198" s="25"/>
      <c r="P2198" s="25" t="s">
        <v>28612</v>
      </c>
    </row>
    <row r="2199" spans="1:16" ht="15">
      <c r="A2199" s="25" t="s">
        <v>28613</v>
      </c>
      <c r="B2199" s="25" t="s">
        <v>28613</v>
      </c>
      <c r="C2199"/>
      <c r="D2199" s="25" t="s">
        <v>7425</v>
      </c>
      <c r="E2199" s="25"/>
      <c r="F2199" s="25" t="s">
        <v>7288</v>
      </c>
      <c r="G2199" s="25" t="s">
        <v>24057</v>
      </c>
      <c r="H2199" s="25" t="s">
        <v>7492</v>
      </c>
      <c r="I2199" s="25" t="s">
        <v>24205</v>
      </c>
      <c r="J2199" s="19">
        <v>44741</v>
      </c>
      <c r="K2199" s="19"/>
      <c r="L2199" s="54">
        <v>15050</v>
      </c>
      <c r="M2199" s="25" t="s">
        <v>7230</v>
      </c>
      <c r="N2199" s="25" t="s">
        <v>24060</v>
      </c>
      <c r="O2199" s="25"/>
      <c r="P2199" s="25" t="s">
        <v>28614</v>
      </c>
    </row>
    <row r="2200" spans="1:16" ht="15">
      <c r="A2200" s="25" t="s">
        <v>28615</v>
      </c>
      <c r="B2200" s="25" t="s">
        <v>28615</v>
      </c>
      <c r="C2200"/>
      <c r="D2200" s="25" t="s">
        <v>7269</v>
      </c>
      <c r="E2200" s="25"/>
      <c r="F2200" s="25" t="s">
        <v>7288</v>
      </c>
      <c r="G2200" s="25" t="s">
        <v>24057</v>
      </c>
      <c r="H2200" s="25" t="s">
        <v>7492</v>
      </c>
      <c r="I2200" s="25" t="s">
        <v>24367</v>
      </c>
      <c r="J2200" s="19">
        <v>44741</v>
      </c>
      <c r="K2200" s="19"/>
      <c r="L2200" s="54">
        <v>5620</v>
      </c>
      <c r="M2200" s="25" t="s">
        <v>7230</v>
      </c>
      <c r="N2200" s="25" t="s">
        <v>24060</v>
      </c>
      <c r="O2200" s="25"/>
      <c r="P2200" s="25" t="s">
        <v>28616</v>
      </c>
    </row>
    <row r="2201" spans="1:16" ht="15">
      <c r="A2201" s="25" t="s">
        <v>28617</v>
      </c>
      <c r="B2201" s="25" t="s">
        <v>28617</v>
      </c>
      <c r="C2201"/>
      <c r="D2201" s="25" t="s">
        <v>7261</v>
      </c>
      <c r="E2201" s="25"/>
      <c r="F2201" s="25" t="s">
        <v>7288</v>
      </c>
      <c r="G2201" s="25" t="s">
        <v>24057</v>
      </c>
      <c r="H2201" s="25" t="s">
        <v>11710</v>
      </c>
      <c r="I2201" s="25" t="s">
        <v>24224</v>
      </c>
      <c r="J2201" s="19">
        <v>44742</v>
      </c>
      <c r="K2201" s="19"/>
      <c r="L2201" s="54">
        <v>3981.05</v>
      </c>
      <c r="M2201" s="25" t="s">
        <v>7230</v>
      </c>
      <c r="N2201" s="25" t="s">
        <v>24060</v>
      </c>
      <c r="O2201" s="25"/>
      <c r="P2201" s="25" t="s">
        <v>28618</v>
      </c>
    </row>
    <row r="2202" spans="1:16" ht="15">
      <c r="A2202" s="25" t="s">
        <v>28619</v>
      </c>
      <c r="B2202" s="25" t="s">
        <v>28619</v>
      </c>
      <c r="C2202"/>
      <c r="D2202" s="25" t="s">
        <v>7261</v>
      </c>
      <c r="E2202" s="25"/>
      <c r="F2202" s="25" t="s">
        <v>7288</v>
      </c>
      <c r="G2202" s="25" t="s">
        <v>24057</v>
      </c>
      <c r="H2202" s="25" t="s">
        <v>14865</v>
      </c>
      <c r="I2202" s="25" t="s">
        <v>24082</v>
      </c>
      <c r="J2202" s="19">
        <v>44742</v>
      </c>
      <c r="K2202" s="19"/>
      <c r="L2202" s="54">
        <v>6408.36</v>
      </c>
      <c r="M2202" s="25" t="s">
        <v>7230</v>
      </c>
      <c r="N2202" s="25" t="s">
        <v>24060</v>
      </c>
      <c r="O2202" s="25"/>
      <c r="P2202" s="25" t="s">
        <v>28620</v>
      </c>
    </row>
    <row r="2203" spans="1:16" ht="15">
      <c r="A2203" s="25" t="s">
        <v>28621</v>
      </c>
      <c r="B2203" s="25" t="s">
        <v>28621</v>
      </c>
      <c r="C2203"/>
      <c r="D2203" s="25" t="s">
        <v>7261</v>
      </c>
      <c r="E2203" s="25"/>
      <c r="F2203" s="25" t="s">
        <v>7288</v>
      </c>
      <c r="G2203" s="25" t="s">
        <v>24057</v>
      </c>
      <c r="H2203" s="25" t="s">
        <v>7345</v>
      </c>
      <c r="I2203" s="25" t="s">
        <v>24122</v>
      </c>
      <c r="J2203" s="19">
        <v>44742</v>
      </c>
      <c r="K2203" s="19"/>
      <c r="L2203" s="54">
        <v>6661.88</v>
      </c>
      <c r="M2203" s="25" t="s">
        <v>7230</v>
      </c>
      <c r="N2203" s="25" t="s">
        <v>24060</v>
      </c>
      <c r="O2203" s="25"/>
      <c r="P2203" s="25" t="s">
        <v>28622</v>
      </c>
    </row>
    <row r="2204" spans="1:16" ht="15">
      <c r="A2204" s="25" t="s">
        <v>28623</v>
      </c>
      <c r="B2204" s="25" t="s">
        <v>28623</v>
      </c>
      <c r="C2204"/>
      <c r="D2204" s="25" t="s">
        <v>7261</v>
      </c>
      <c r="E2204" s="25"/>
      <c r="F2204" s="25" t="s">
        <v>7288</v>
      </c>
      <c r="G2204" s="25" t="s">
        <v>24057</v>
      </c>
      <c r="H2204" s="25" t="s">
        <v>8188</v>
      </c>
      <c r="I2204" s="25" t="s">
        <v>24275</v>
      </c>
      <c r="J2204" s="19">
        <v>44742</v>
      </c>
      <c r="K2204" s="19"/>
      <c r="L2204" s="54">
        <v>4266.3500000000004</v>
      </c>
      <c r="M2204" s="25" t="s">
        <v>7230</v>
      </c>
      <c r="N2204" s="25" t="s">
        <v>24060</v>
      </c>
      <c r="O2204" s="25"/>
      <c r="P2204" s="25" t="s">
        <v>28624</v>
      </c>
    </row>
    <row r="2205" spans="1:16" ht="15">
      <c r="A2205" s="25" t="s">
        <v>28625</v>
      </c>
      <c r="B2205" s="25" t="s">
        <v>28625</v>
      </c>
      <c r="C2205"/>
      <c r="D2205" s="25" t="s">
        <v>7261</v>
      </c>
      <c r="E2205" s="25"/>
      <c r="F2205" s="25" t="s">
        <v>7288</v>
      </c>
      <c r="G2205" s="25" t="s">
        <v>24057</v>
      </c>
      <c r="H2205" s="25" t="s">
        <v>8229</v>
      </c>
      <c r="I2205" s="25" t="s">
        <v>24070</v>
      </c>
      <c r="J2205" s="19">
        <v>44742</v>
      </c>
      <c r="K2205" s="19"/>
      <c r="L2205" s="54">
        <v>1250</v>
      </c>
      <c r="M2205" s="25" t="s">
        <v>7230</v>
      </c>
      <c r="N2205" s="25" t="s">
        <v>24060</v>
      </c>
      <c r="O2205" s="25"/>
      <c r="P2205" s="25" t="s">
        <v>28626</v>
      </c>
    </row>
    <row r="2206" spans="1:16" ht="15">
      <c r="A2206" s="25" t="s">
        <v>28627</v>
      </c>
      <c r="B2206" s="25" t="s">
        <v>28627</v>
      </c>
      <c r="C2206"/>
      <c r="D2206" s="25" t="s">
        <v>7269</v>
      </c>
      <c r="E2206" s="25"/>
      <c r="F2206" s="25" t="s">
        <v>7288</v>
      </c>
      <c r="G2206" s="25" t="s">
        <v>24057</v>
      </c>
      <c r="H2206" s="25" t="s">
        <v>11163</v>
      </c>
      <c r="I2206" s="25" t="s">
        <v>24454</v>
      </c>
      <c r="J2206" s="19">
        <v>44742</v>
      </c>
      <c r="K2206" s="19"/>
      <c r="L2206" s="54">
        <v>2578.4499999999998</v>
      </c>
      <c r="M2206" s="25" t="s">
        <v>7230</v>
      </c>
      <c r="N2206" s="25" t="s">
        <v>24060</v>
      </c>
      <c r="O2206" s="25"/>
      <c r="P2206" s="25" t="s">
        <v>28628</v>
      </c>
    </row>
    <row r="2207" spans="1:16" ht="15">
      <c r="A2207" s="25" t="s">
        <v>28629</v>
      </c>
      <c r="B2207" s="25" t="s">
        <v>28629</v>
      </c>
      <c r="C2207"/>
      <c r="D2207" s="25" t="s">
        <v>7269</v>
      </c>
      <c r="E2207" s="25"/>
      <c r="F2207" s="25" t="s">
        <v>7288</v>
      </c>
      <c r="G2207" s="25" t="s">
        <v>24057</v>
      </c>
      <c r="H2207" s="25" t="s">
        <v>11163</v>
      </c>
      <c r="I2207" s="25" t="s">
        <v>24454</v>
      </c>
      <c r="J2207" s="19">
        <v>44742</v>
      </c>
      <c r="K2207" s="19"/>
      <c r="L2207" s="54">
        <v>2958.47</v>
      </c>
      <c r="M2207" s="25" t="s">
        <v>7230</v>
      </c>
      <c r="N2207" s="25" t="s">
        <v>24060</v>
      </c>
      <c r="O2207" s="25"/>
      <c r="P2207" s="25" t="s">
        <v>28630</v>
      </c>
    </row>
    <row r="2208" spans="1:16" ht="15">
      <c r="A2208" s="25" t="s">
        <v>28631</v>
      </c>
      <c r="B2208" s="25" t="s">
        <v>28631</v>
      </c>
      <c r="C2208"/>
      <c r="D2208" s="25" t="s">
        <v>7269</v>
      </c>
      <c r="E2208" s="25"/>
      <c r="F2208" s="25" t="s">
        <v>7288</v>
      </c>
      <c r="G2208" s="25" t="s">
        <v>24057</v>
      </c>
      <c r="H2208" s="25" t="s">
        <v>11163</v>
      </c>
      <c r="I2208" s="25" t="s">
        <v>24454</v>
      </c>
      <c r="J2208" s="19">
        <v>44742</v>
      </c>
      <c r="K2208" s="19"/>
      <c r="L2208" s="54">
        <v>2578.4499999999998</v>
      </c>
      <c r="M2208" s="25" t="s">
        <v>7230</v>
      </c>
      <c r="N2208" s="25" t="s">
        <v>24060</v>
      </c>
      <c r="O2208" s="25"/>
      <c r="P2208" s="25" t="s">
        <v>28632</v>
      </c>
    </row>
    <row r="2209" spans="1:16" ht="15">
      <c r="A2209" s="25" t="s">
        <v>28633</v>
      </c>
      <c r="B2209" s="25" t="s">
        <v>28633</v>
      </c>
      <c r="C2209"/>
      <c r="D2209" s="25" t="s">
        <v>7269</v>
      </c>
      <c r="E2209" s="25"/>
      <c r="F2209" s="25" t="s">
        <v>7288</v>
      </c>
      <c r="G2209" s="25" t="s">
        <v>24057</v>
      </c>
      <c r="H2209" s="25" t="s">
        <v>11163</v>
      </c>
      <c r="I2209" s="25" t="s">
        <v>24454</v>
      </c>
      <c r="J2209" s="19">
        <v>44742</v>
      </c>
      <c r="K2209" s="19"/>
      <c r="L2209" s="54">
        <v>4611.5</v>
      </c>
      <c r="M2209" s="25" t="s">
        <v>7230</v>
      </c>
      <c r="N2209" s="25" t="s">
        <v>24060</v>
      </c>
      <c r="O2209" s="25"/>
      <c r="P2209" s="25" t="s">
        <v>28634</v>
      </c>
    </row>
    <row r="2210" spans="1:16" ht="15">
      <c r="A2210" s="25" t="s">
        <v>28635</v>
      </c>
      <c r="B2210" s="25" t="s">
        <v>28635</v>
      </c>
      <c r="C2210"/>
      <c r="D2210" s="25" t="s">
        <v>7252</v>
      </c>
      <c r="E2210" s="25"/>
      <c r="F2210" s="25" t="s">
        <v>7288</v>
      </c>
      <c r="G2210" s="25" t="s">
        <v>24057</v>
      </c>
      <c r="H2210" s="25" t="s">
        <v>8553</v>
      </c>
      <c r="I2210" s="25" t="s">
        <v>24070</v>
      </c>
      <c r="J2210" s="19">
        <v>44742</v>
      </c>
      <c r="K2210" s="19"/>
      <c r="L2210" s="54">
        <v>10455.540000000001</v>
      </c>
      <c r="M2210" s="25" t="s">
        <v>7230</v>
      </c>
      <c r="N2210" s="25" t="s">
        <v>24060</v>
      </c>
      <c r="O2210" s="25"/>
      <c r="P2210" s="25" t="s">
        <v>28636</v>
      </c>
    </row>
    <row r="2211" spans="1:16" ht="15">
      <c r="A2211" s="25" t="s">
        <v>28637</v>
      </c>
      <c r="B2211" s="25" t="s">
        <v>28637</v>
      </c>
      <c r="C2211"/>
      <c r="D2211" s="25" t="s">
        <v>7261</v>
      </c>
      <c r="E2211" s="25"/>
      <c r="F2211" s="25" t="s">
        <v>7288</v>
      </c>
      <c r="G2211" s="25" t="s">
        <v>24057</v>
      </c>
      <c r="H2211" s="25" t="s">
        <v>8229</v>
      </c>
      <c r="I2211" s="25" t="s">
        <v>24070</v>
      </c>
      <c r="J2211" s="19">
        <v>44742</v>
      </c>
      <c r="K2211" s="19"/>
      <c r="L2211" s="54">
        <v>1550</v>
      </c>
      <c r="M2211" s="25" t="s">
        <v>7230</v>
      </c>
      <c r="N2211" s="25" t="s">
        <v>24060</v>
      </c>
      <c r="O2211" s="25"/>
      <c r="P2211" s="25" t="s">
        <v>28638</v>
      </c>
    </row>
    <row r="2212" spans="1:16" ht="15">
      <c r="A2212" s="25" t="s">
        <v>28639</v>
      </c>
      <c r="B2212" s="25" t="s">
        <v>28639</v>
      </c>
      <c r="C2212"/>
      <c r="D2212" s="25" t="s">
        <v>7261</v>
      </c>
      <c r="E2212" s="25"/>
      <c r="F2212" s="25" t="s">
        <v>7288</v>
      </c>
      <c r="G2212" s="25" t="s">
        <v>24057</v>
      </c>
      <c r="H2212" s="25" t="s">
        <v>9816</v>
      </c>
      <c r="I2212" s="25" t="s">
        <v>28599</v>
      </c>
      <c r="J2212" s="19">
        <v>44742</v>
      </c>
      <c r="K2212" s="19"/>
      <c r="L2212" s="54">
        <v>5875</v>
      </c>
      <c r="M2212" s="25" t="s">
        <v>7230</v>
      </c>
      <c r="N2212" s="25" t="s">
        <v>24060</v>
      </c>
      <c r="O2212" s="25"/>
      <c r="P2212" s="25" t="s">
        <v>28640</v>
      </c>
    </row>
    <row r="2213" spans="1:16" ht="15">
      <c r="A2213" s="25" t="s">
        <v>28641</v>
      </c>
      <c r="B2213" s="25" t="s">
        <v>28641</v>
      </c>
      <c r="C2213"/>
      <c r="D2213" s="25" t="s">
        <v>7261</v>
      </c>
      <c r="E2213" s="25"/>
      <c r="F2213" s="25" t="s">
        <v>7288</v>
      </c>
      <c r="G2213" s="25" t="s">
        <v>24057</v>
      </c>
      <c r="H2213" s="25" t="s">
        <v>8188</v>
      </c>
      <c r="I2213" s="25" t="s">
        <v>24275</v>
      </c>
      <c r="J2213" s="19">
        <v>44742</v>
      </c>
      <c r="K2213" s="19"/>
      <c r="L2213" s="54">
        <v>4266.3500000000004</v>
      </c>
      <c r="M2213" s="25" t="s">
        <v>7230</v>
      </c>
      <c r="N2213" s="25" t="s">
        <v>24060</v>
      </c>
      <c r="O2213" s="25"/>
      <c r="P2213" s="25" t="s">
        <v>28642</v>
      </c>
    </row>
    <row r="2214" spans="1:16" ht="15">
      <c r="A2214" s="25" t="s">
        <v>28643</v>
      </c>
      <c r="B2214" s="25" t="s">
        <v>28643</v>
      </c>
      <c r="C2214"/>
      <c r="D2214" s="25" t="s">
        <v>7261</v>
      </c>
      <c r="E2214" s="25"/>
      <c r="F2214" s="25" t="s">
        <v>7288</v>
      </c>
      <c r="G2214" s="25" t="s">
        <v>24057</v>
      </c>
      <c r="H2214" s="25" t="s">
        <v>8188</v>
      </c>
      <c r="I2214" s="25" t="s">
        <v>24275</v>
      </c>
      <c r="J2214" s="19">
        <v>44742</v>
      </c>
      <c r="K2214" s="19"/>
      <c r="L2214" s="54">
        <v>4216.54</v>
      </c>
      <c r="M2214" s="25" t="s">
        <v>7230</v>
      </c>
      <c r="N2214" s="25" t="s">
        <v>24060</v>
      </c>
      <c r="O2214" s="25"/>
      <c r="P2214" s="25" t="s">
        <v>28644</v>
      </c>
    </row>
    <row r="2215" spans="1:16" ht="15">
      <c r="A2215" s="25" t="s">
        <v>28645</v>
      </c>
      <c r="B2215" s="25" t="s">
        <v>28645</v>
      </c>
      <c r="C2215"/>
      <c r="D2215" s="25" t="s">
        <v>7252</v>
      </c>
      <c r="E2215" s="25"/>
      <c r="F2215" s="25" t="s">
        <v>7288</v>
      </c>
      <c r="G2215" s="25" t="s">
        <v>24057</v>
      </c>
      <c r="H2215" s="25" t="s">
        <v>8649</v>
      </c>
      <c r="I2215" s="25" t="s">
        <v>24075</v>
      </c>
      <c r="J2215" s="19">
        <v>44742</v>
      </c>
      <c r="K2215" s="19"/>
      <c r="L2215" s="54">
        <v>2575</v>
      </c>
      <c r="M2215" s="25" t="s">
        <v>7230</v>
      </c>
      <c r="N2215" s="25" t="s">
        <v>24060</v>
      </c>
      <c r="O2215" s="25"/>
      <c r="P2215" s="25" t="s">
        <v>28646</v>
      </c>
    </row>
    <row r="2216" spans="1:16" ht="15">
      <c r="A2216" s="25" t="s">
        <v>28647</v>
      </c>
      <c r="B2216" s="25" t="s">
        <v>28647</v>
      </c>
      <c r="C2216"/>
      <c r="D2216" s="25" t="s">
        <v>7261</v>
      </c>
      <c r="E2216" s="25"/>
      <c r="F2216" s="25" t="s">
        <v>7288</v>
      </c>
      <c r="G2216" s="25" t="s">
        <v>24057</v>
      </c>
      <c r="H2216" s="25" t="s">
        <v>14900</v>
      </c>
      <c r="I2216" s="25" t="s">
        <v>24454</v>
      </c>
      <c r="J2216" s="19">
        <v>44742</v>
      </c>
      <c r="K2216" s="19"/>
      <c r="L2216" s="54">
        <v>8654.86</v>
      </c>
      <c r="M2216" s="25" t="s">
        <v>7230</v>
      </c>
      <c r="N2216" s="25" t="s">
        <v>24060</v>
      </c>
      <c r="O2216" s="25"/>
      <c r="P2216" s="25" t="s">
        <v>28648</v>
      </c>
    </row>
    <row r="2217" spans="1:16" ht="15">
      <c r="A2217" s="25" t="s">
        <v>28649</v>
      </c>
      <c r="B2217" s="25" t="s">
        <v>28649</v>
      </c>
      <c r="C2217"/>
      <c r="D2217" s="25" t="s">
        <v>7261</v>
      </c>
      <c r="E2217" s="25"/>
      <c r="F2217" s="25" t="s">
        <v>7288</v>
      </c>
      <c r="G2217" s="25" t="s">
        <v>24057</v>
      </c>
      <c r="H2217" s="25" t="s">
        <v>15383</v>
      </c>
      <c r="I2217" s="25" t="s">
        <v>24070</v>
      </c>
      <c r="J2217" s="19">
        <v>44742</v>
      </c>
      <c r="K2217" s="19"/>
      <c r="L2217" s="54">
        <v>4514.67</v>
      </c>
      <c r="M2217" s="25" t="s">
        <v>7230</v>
      </c>
      <c r="N2217" s="25" t="s">
        <v>24060</v>
      </c>
      <c r="O2217" s="25"/>
      <c r="P2217" s="25" t="s">
        <v>28650</v>
      </c>
    </row>
    <row r="2218" spans="1:16" ht="15">
      <c r="A2218" s="25" t="s">
        <v>28651</v>
      </c>
      <c r="B2218" s="25" t="s">
        <v>28651</v>
      </c>
      <c r="C2218"/>
      <c r="D2218" s="25" t="s">
        <v>7425</v>
      </c>
      <c r="E2218" s="25"/>
      <c r="F2218" s="25" t="s">
        <v>7288</v>
      </c>
      <c r="G2218" s="25" t="s">
        <v>24057</v>
      </c>
      <c r="H2218" s="25" t="s">
        <v>14048</v>
      </c>
      <c r="I2218" s="25" t="s">
        <v>25670</v>
      </c>
      <c r="J2218" s="19">
        <v>44742</v>
      </c>
      <c r="K2218" s="19"/>
      <c r="L2218" s="54">
        <v>14952.01</v>
      </c>
      <c r="M2218" s="25" t="s">
        <v>7230</v>
      </c>
      <c r="N2218" s="25" t="s">
        <v>24060</v>
      </c>
      <c r="O2218" s="25"/>
      <c r="P2218" s="25" t="s">
        <v>28652</v>
      </c>
    </row>
    <row r="2219" spans="1:16" ht="15">
      <c r="A2219" s="25" t="s">
        <v>28653</v>
      </c>
      <c r="B2219" s="25" t="s">
        <v>28653</v>
      </c>
      <c r="C2219"/>
      <c r="D2219" s="25" t="s">
        <v>7252</v>
      </c>
      <c r="E2219" s="25"/>
      <c r="F2219" s="25" t="s">
        <v>7288</v>
      </c>
      <c r="G2219" s="25" t="s">
        <v>24057</v>
      </c>
      <c r="H2219" s="25" t="s">
        <v>7500</v>
      </c>
      <c r="I2219" s="25" t="s">
        <v>24169</v>
      </c>
      <c r="J2219" s="19">
        <v>44742</v>
      </c>
      <c r="K2219" s="19"/>
      <c r="L2219" s="54">
        <v>6400</v>
      </c>
      <c r="M2219" s="25" t="s">
        <v>7230</v>
      </c>
      <c r="N2219" s="25" t="s">
        <v>24060</v>
      </c>
      <c r="O2219" s="25"/>
      <c r="P2219" s="25" t="s">
        <v>28654</v>
      </c>
    </row>
    <row r="2220" spans="1:16" ht="15">
      <c r="A2220" s="25" t="s">
        <v>28655</v>
      </c>
      <c r="B2220" s="25" t="s">
        <v>28655</v>
      </c>
      <c r="C2220"/>
      <c r="D2220" s="25" t="s">
        <v>7252</v>
      </c>
      <c r="E2220" s="25"/>
      <c r="F2220" s="25" t="s">
        <v>7288</v>
      </c>
      <c r="G2220" s="25" t="s">
        <v>24057</v>
      </c>
      <c r="H2220" s="25" t="s">
        <v>14618</v>
      </c>
      <c r="I2220" s="25" t="s">
        <v>24224</v>
      </c>
      <c r="J2220" s="19">
        <v>44742</v>
      </c>
      <c r="K2220" s="19"/>
      <c r="L2220" s="54">
        <v>3641.76</v>
      </c>
      <c r="M2220" s="25" t="s">
        <v>7230</v>
      </c>
      <c r="N2220" s="25" t="s">
        <v>24060</v>
      </c>
      <c r="O2220" s="25"/>
      <c r="P2220" s="25" t="s">
        <v>28656</v>
      </c>
    </row>
    <row r="2221" spans="1:16" ht="15">
      <c r="A2221" s="25" t="s">
        <v>28657</v>
      </c>
      <c r="B2221" s="25" t="s">
        <v>28657</v>
      </c>
      <c r="C2221"/>
      <c r="D2221" s="25" t="s">
        <v>7252</v>
      </c>
      <c r="E2221" s="25"/>
      <c r="F2221" s="25" t="s">
        <v>7288</v>
      </c>
      <c r="G2221" s="25" t="s">
        <v>24057</v>
      </c>
      <c r="H2221" s="25" t="s">
        <v>10329</v>
      </c>
      <c r="I2221" s="25" t="s">
        <v>28132</v>
      </c>
      <c r="J2221" s="19">
        <v>44742</v>
      </c>
      <c r="K2221" s="19"/>
      <c r="L2221" s="54">
        <v>29787</v>
      </c>
      <c r="M2221" s="25" t="s">
        <v>7230</v>
      </c>
      <c r="N2221" s="25" t="s">
        <v>24060</v>
      </c>
      <c r="O2221" s="25"/>
      <c r="P2221" s="25" t="s">
        <v>28658</v>
      </c>
    </row>
    <row r="2222" spans="1:16" ht="15">
      <c r="A2222" s="25" t="s">
        <v>28659</v>
      </c>
      <c r="B2222" s="25" t="s">
        <v>28659</v>
      </c>
      <c r="C2222"/>
      <c r="D2222" s="25" t="s">
        <v>7252</v>
      </c>
      <c r="E2222" s="25"/>
      <c r="F2222" s="25" t="s">
        <v>7288</v>
      </c>
      <c r="G2222" s="25" t="s">
        <v>24057</v>
      </c>
      <c r="H2222" s="25" t="s">
        <v>14618</v>
      </c>
      <c r="I2222" s="25" t="s">
        <v>24224</v>
      </c>
      <c r="J2222" s="19">
        <v>44742</v>
      </c>
      <c r="K2222" s="19"/>
      <c r="L2222" s="54">
        <v>5472.08</v>
      </c>
      <c r="M2222" s="25" t="s">
        <v>7230</v>
      </c>
      <c r="N2222" s="25" t="s">
        <v>24060</v>
      </c>
      <c r="O2222" s="25"/>
      <c r="P2222" s="25" t="s">
        <v>28660</v>
      </c>
    </row>
    <row r="2223" spans="1:16" ht="15">
      <c r="A2223" s="25" t="s">
        <v>28661</v>
      </c>
      <c r="B2223" s="25" t="s">
        <v>28661</v>
      </c>
      <c r="C2223"/>
      <c r="D2223" s="25" t="s">
        <v>7252</v>
      </c>
      <c r="E2223" s="25"/>
      <c r="F2223" s="25" t="s">
        <v>7288</v>
      </c>
      <c r="G2223" s="25" t="s">
        <v>24057</v>
      </c>
      <c r="H2223" s="25" t="s">
        <v>14618</v>
      </c>
      <c r="I2223" s="25" t="s">
        <v>24224</v>
      </c>
      <c r="J2223" s="19">
        <v>44742</v>
      </c>
      <c r="K2223" s="19"/>
      <c r="L2223" s="54">
        <v>4949.91</v>
      </c>
      <c r="M2223" s="25" t="s">
        <v>7230</v>
      </c>
      <c r="N2223" s="25" t="s">
        <v>24060</v>
      </c>
      <c r="O2223" s="25"/>
      <c r="P2223" s="25" t="s">
        <v>28662</v>
      </c>
    </row>
    <row r="2224" spans="1:16" ht="15">
      <c r="A2224" s="25" t="s">
        <v>28663</v>
      </c>
      <c r="B2224" s="25" t="s">
        <v>28663</v>
      </c>
      <c r="C2224"/>
      <c r="D2224" s="25" t="s">
        <v>7261</v>
      </c>
      <c r="E2224" s="25"/>
      <c r="F2224" s="25" t="s">
        <v>7288</v>
      </c>
      <c r="G2224" s="25" t="s">
        <v>24057</v>
      </c>
      <c r="H2224" s="25" t="s">
        <v>10329</v>
      </c>
      <c r="I2224" s="25" t="s">
        <v>28132</v>
      </c>
      <c r="J2224" s="19">
        <v>44742</v>
      </c>
      <c r="K2224" s="19"/>
      <c r="L2224" s="54">
        <v>36204</v>
      </c>
      <c r="M2224" s="25" t="s">
        <v>7230</v>
      </c>
      <c r="N2224" s="25" t="s">
        <v>24060</v>
      </c>
      <c r="O2224" s="25"/>
      <c r="P2224" s="25" t="s">
        <v>28664</v>
      </c>
    </row>
    <row r="2225" spans="1:16" ht="15">
      <c r="A2225" s="25" t="s">
        <v>28665</v>
      </c>
      <c r="B2225" s="25" t="s">
        <v>28665</v>
      </c>
      <c r="C2225"/>
      <c r="D2225" s="25" t="s">
        <v>7261</v>
      </c>
      <c r="E2225" s="25"/>
      <c r="F2225" s="25" t="s">
        <v>7288</v>
      </c>
      <c r="G2225" s="25" t="s">
        <v>24057</v>
      </c>
      <c r="H2225" s="25" t="s">
        <v>10329</v>
      </c>
      <c r="I2225" s="25" t="s">
        <v>28132</v>
      </c>
      <c r="J2225" s="19">
        <v>44742</v>
      </c>
      <c r="K2225" s="19"/>
      <c r="L2225" s="54">
        <v>35575</v>
      </c>
      <c r="M2225" s="25" t="s">
        <v>7230</v>
      </c>
      <c r="N2225" s="25" t="s">
        <v>24060</v>
      </c>
      <c r="O2225" s="25"/>
      <c r="P2225" s="25" t="s">
        <v>28666</v>
      </c>
    </row>
    <row r="2226" spans="1:16" ht="15">
      <c r="A2226" s="25" t="s">
        <v>28667</v>
      </c>
      <c r="B2226" s="25" t="s">
        <v>28667</v>
      </c>
      <c r="C2226"/>
      <c r="D2226" s="25" t="s">
        <v>7478</v>
      </c>
      <c r="E2226" s="25"/>
      <c r="F2226" s="25" t="s">
        <v>7288</v>
      </c>
      <c r="G2226" s="25" t="s">
        <v>24057</v>
      </c>
      <c r="H2226" s="25" t="s">
        <v>7500</v>
      </c>
      <c r="I2226" s="25" t="s">
        <v>24070</v>
      </c>
      <c r="J2226" s="19">
        <v>44742</v>
      </c>
      <c r="K2226" s="19"/>
      <c r="L2226" s="54">
        <v>11835</v>
      </c>
      <c r="M2226" s="25" t="s">
        <v>7230</v>
      </c>
      <c r="N2226" s="25" t="s">
        <v>24060</v>
      </c>
      <c r="O2226" s="25"/>
      <c r="P2226" s="25" t="s">
        <v>28668</v>
      </c>
    </row>
    <row r="2227" spans="1:16" ht="15">
      <c r="A2227" s="25" t="s">
        <v>28669</v>
      </c>
      <c r="B2227" s="25" t="s">
        <v>28669</v>
      </c>
      <c r="C2227"/>
      <c r="D2227" s="25" t="s">
        <v>12770</v>
      </c>
      <c r="E2227" s="25"/>
      <c r="F2227" s="25" t="s">
        <v>7288</v>
      </c>
      <c r="G2227" s="25" t="s">
        <v>24057</v>
      </c>
      <c r="H2227" s="25" t="s">
        <v>28670</v>
      </c>
      <c r="I2227" s="25" t="s">
        <v>24205</v>
      </c>
      <c r="J2227" s="19">
        <v>44742</v>
      </c>
      <c r="K2227" s="19"/>
      <c r="L2227" s="54">
        <v>9588.5300000000007</v>
      </c>
      <c r="M2227" s="25" t="s">
        <v>7230</v>
      </c>
      <c r="N2227" s="25" t="s">
        <v>24060</v>
      </c>
      <c r="O2227" s="25"/>
      <c r="P2227" s="25"/>
    </row>
    <row r="2228" spans="1:16" ht="15">
      <c r="A2228" s="25" t="s">
        <v>28671</v>
      </c>
      <c r="B2228" s="25" t="s">
        <v>28671</v>
      </c>
      <c r="C2228"/>
      <c r="D2228" s="25" t="s">
        <v>7261</v>
      </c>
      <c r="E2228" s="25"/>
      <c r="F2228" s="25" t="s">
        <v>7288</v>
      </c>
      <c r="G2228" s="25" t="s">
        <v>24057</v>
      </c>
      <c r="H2228" s="25" t="s">
        <v>14900</v>
      </c>
      <c r="I2228" s="25" t="s">
        <v>24454</v>
      </c>
      <c r="J2228" s="19">
        <v>44746</v>
      </c>
      <c r="K2228" s="19"/>
      <c r="L2228" s="54">
        <v>12931.86</v>
      </c>
      <c r="M2228" s="25" t="s">
        <v>7230</v>
      </c>
      <c r="N2228" s="25" t="s">
        <v>24060</v>
      </c>
      <c r="O2228" s="25"/>
      <c r="P2228" s="25" t="s">
        <v>28672</v>
      </c>
    </row>
    <row r="2229" spans="1:16" ht="15">
      <c r="A2229" s="25" t="s">
        <v>28673</v>
      </c>
      <c r="B2229" s="25" t="s">
        <v>28673</v>
      </c>
      <c r="C2229"/>
      <c r="D2229" s="25" t="s">
        <v>7261</v>
      </c>
      <c r="E2229" s="25"/>
      <c r="F2229" s="25" t="s">
        <v>7288</v>
      </c>
      <c r="G2229" s="25" t="s">
        <v>24057</v>
      </c>
      <c r="H2229" s="25" t="s">
        <v>14900</v>
      </c>
      <c r="I2229" s="25" t="s">
        <v>24454</v>
      </c>
      <c r="J2229" s="19">
        <v>44746</v>
      </c>
      <c r="K2229" s="19"/>
      <c r="L2229" s="54">
        <v>13806.28</v>
      </c>
      <c r="M2229" s="25" t="s">
        <v>7230</v>
      </c>
      <c r="N2229" s="25" t="s">
        <v>24060</v>
      </c>
      <c r="O2229" s="25"/>
      <c r="P2229" s="25" t="s">
        <v>28674</v>
      </c>
    </row>
    <row r="2230" spans="1:16" ht="15">
      <c r="A2230" s="25" t="s">
        <v>28675</v>
      </c>
      <c r="B2230" s="25" t="s">
        <v>28675</v>
      </c>
      <c r="C2230"/>
      <c r="D2230" s="25" t="s">
        <v>7261</v>
      </c>
      <c r="E2230" s="25"/>
      <c r="F2230" s="25" t="s">
        <v>7288</v>
      </c>
      <c r="G2230" s="25" t="s">
        <v>24057</v>
      </c>
      <c r="H2230" s="25" t="s">
        <v>8110</v>
      </c>
      <c r="I2230" s="25" t="s">
        <v>24075</v>
      </c>
      <c r="J2230" s="19">
        <v>44746</v>
      </c>
      <c r="K2230" s="19"/>
      <c r="L2230" s="54">
        <v>2650</v>
      </c>
      <c r="M2230" s="25" t="s">
        <v>7230</v>
      </c>
      <c r="N2230" s="25" t="s">
        <v>24060</v>
      </c>
      <c r="O2230" s="25"/>
      <c r="P2230" s="25" t="s">
        <v>28676</v>
      </c>
    </row>
    <row r="2231" spans="1:16" ht="15">
      <c r="A2231" s="25" t="s">
        <v>28677</v>
      </c>
      <c r="B2231" s="25" t="s">
        <v>28677</v>
      </c>
      <c r="C2231"/>
      <c r="D2231" s="25" t="s">
        <v>7261</v>
      </c>
      <c r="E2231" s="25"/>
      <c r="F2231" s="25" t="s">
        <v>7288</v>
      </c>
      <c r="G2231" s="25" t="s">
        <v>24057</v>
      </c>
      <c r="H2231" s="25" t="s">
        <v>14900</v>
      </c>
      <c r="I2231" s="25" t="s">
        <v>24454</v>
      </c>
      <c r="J2231" s="19">
        <v>44746</v>
      </c>
      <c r="K2231" s="19"/>
      <c r="L2231" s="54">
        <v>11522.15</v>
      </c>
      <c r="M2231" s="25" t="s">
        <v>7230</v>
      </c>
      <c r="N2231" s="25" t="s">
        <v>24060</v>
      </c>
      <c r="O2231" s="25"/>
      <c r="P2231" s="25" t="s">
        <v>28678</v>
      </c>
    </row>
    <row r="2232" spans="1:16" ht="15">
      <c r="A2232" s="25" t="s">
        <v>28679</v>
      </c>
      <c r="B2232" s="25" t="s">
        <v>28679</v>
      </c>
      <c r="C2232"/>
      <c r="D2232" s="25" t="s">
        <v>7261</v>
      </c>
      <c r="E2232" s="25"/>
      <c r="F2232" s="25" t="s">
        <v>7288</v>
      </c>
      <c r="G2232" s="25" t="s">
        <v>24057</v>
      </c>
      <c r="H2232" s="25" t="s">
        <v>14900</v>
      </c>
      <c r="I2232" s="25" t="s">
        <v>24454</v>
      </c>
      <c r="J2232" s="19">
        <v>44746</v>
      </c>
      <c r="K2232" s="19"/>
      <c r="L2232" s="54">
        <v>13843.85</v>
      </c>
      <c r="M2232" s="25" t="s">
        <v>7230</v>
      </c>
      <c r="N2232" s="25" t="s">
        <v>24060</v>
      </c>
      <c r="O2232" s="25"/>
      <c r="P2232" s="25" t="s">
        <v>28680</v>
      </c>
    </row>
    <row r="2233" spans="1:16" ht="15">
      <c r="A2233" s="25" t="s">
        <v>28681</v>
      </c>
      <c r="B2233" s="25" t="s">
        <v>28681</v>
      </c>
      <c r="C2233"/>
      <c r="D2233" s="25" t="s">
        <v>7261</v>
      </c>
      <c r="E2233" s="25"/>
      <c r="F2233" s="25" t="s">
        <v>7288</v>
      </c>
      <c r="G2233" s="25" t="s">
        <v>24057</v>
      </c>
      <c r="H2233" s="25" t="s">
        <v>8755</v>
      </c>
      <c r="I2233" s="25" t="s">
        <v>24082</v>
      </c>
      <c r="J2233" s="19">
        <v>44746</v>
      </c>
      <c r="K2233" s="19"/>
      <c r="L2233" s="54">
        <v>1150</v>
      </c>
      <c r="M2233" s="25" t="s">
        <v>7230</v>
      </c>
      <c r="N2233" s="25" t="s">
        <v>24060</v>
      </c>
      <c r="O2233" s="25"/>
      <c r="P2233" s="25" t="s">
        <v>28682</v>
      </c>
    </row>
    <row r="2234" spans="1:16" ht="15">
      <c r="A2234" s="25" t="s">
        <v>28683</v>
      </c>
      <c r="B2234" s="25" t="s">
        <v>28683</v>
      </c>
      <c r="C2234"/>
      <c r="D2234" s="25" t="s">
        <v>7425</v>
      </c>
      <c r="E2234" s="25"/>
      <c r="F2234" s="25" t="s">
        <v>7288</v>
      </c>
      <c r="G2234" s="25" t="s">
        <v>24057</v>
      </c>
      <c r="H2234" s="25" t="s">
        <v>15419</v>
      </c>
      <c r="I2234" s="25" t="s">
        <v>24122</v>
      </c>
      <c r="J2234" s="19">
        <v>44747</v>
      </c>
      <c r="K2234" s="19"/>
      <c r="L2234" s="54">
        <v>4728.9399999999996</v>
      </c>
      <c r="M2234" s="25" t="s">
        <v>7230</v>
      </c>
      <c r="N2234" s="25" t="s">
        <v>24060</v>
      </c>
      <c r="O2234" s="25"/>
      <c r="P2234" s="25" t="s">
        <v>28684</v>
      </c>
    </row>
    <row r="2235" spans="1:16" ht="15">
      <c r="A2235" s="25" t="s">
        <v>28685</v>
      </c>
      <c r="B2235" s="25" t="s">
        <v>28685</v>
      </c>
      <c r="C2235"/>
      <c r="D2235" s="25" t="s">
        <v>7252</v>
      </c>
      <c r="E2235" s="25"/>
      <c r="F2235" s="25" t="s">
        <v>7288</v>
      </c>
      <c r="G2235" s="25" t="s">
        <v>24057</v>
      </c>
      <c r="H2235" s="25" t="s">
        <v>8443</v>
      </c>
      <c r="I2235" s="25" t="s">
        <v>28686</v>
      </c>
      <c r="J2235" s="19">
        <v>44746</v>
      </c>
      <c r="K2235" s="19"/>
      <c r="L2235" s="54">
        <v>10558.5</v>
      </c>
      <c r="M2235" s="25" t="s">
        <v>7230</v>
      </c>
      <c r="N2235" s="25" t="s">
        <v>24060</v>
      </c>
      <c r="O2235" s="25"/>
      <c r="P2235" s="25" t="s">
        <v>28687</v>
      </c>
    </row>
    <row r="2236" spans="1:16" ht="15">
      <c r="A2236" s="25" t="s">
        <v>28688</v>
      </c>
      <c r="B2236" s="25" t="s">
        <v>28688</v>
      </c>
      <c r="C2236"/>
      <c r="D2236" s="25" t="s">
        <v>7261</v>
      </c>
      <c r="E2236" s="25"/>
      <c r="F2236" s="25" t="s">
        <v>7288</v>
      </c>
      <c r="G2236" s="25" t="s">
        <v>24057</v>
      </c>
      <c r="H2236" s="25" t="s">
        <v>10739</v>
      </c>
      <c r="I2236" s="25" t="s">
        <v>24454</v>
      </c>
      <c r="J2236" s="19">
        <v>44747</v>
      </c>
      <c r="K2236" s="19"/>
      <c r="L2236" s="54">
        <v>8837.08</v>
      </c>
      <c r="M2236" s="25" t="s">
        <v>7230</v>
      </c>
      <c r="N2236" s="25" t="s">
        <v>24060</v>
      </c>
      <c r="O2236" s="25"/>
      <c r="P2236" s="25" t="s">
        <v>28689</v>
      </c>
    </row>
    <row r="2237" spans="1:16" ht="15">
      <c r="A2237" s="25" t="s">
        <v>28690</v>
      </c>
      <c r="B2237" s="25" t="s">
        <v>28690</v>
      </c>
      <c r="C2237"/>
      <c r="D2237" s="25" t="s">
        <v>7425</v>
      </c>
      <c r="E2237" s="25"/>
      <c r="F2237" s="25" t="s">
        <v>7288</v>
      </c>
      <c r="G2237" s="25" t="s">
        <v>24057</v>
      </c>
      <c r="H2237" s="25" t="s">
        <v>15419</v>
      </c>
      <c r="I2237" s="25" t="s">
        <v>24122</v>
      </c>
      <c r="J2237" s="19">
        <v>44747</v>
      </c>
      <c r="K2237" s="19"/>
      <c r="L2237" s="54">
        <v>3593.94</v>
      </c>
      <c r="M2237" s="25" t="s">
        <v>7230</v>
      </c>
      <c r="N2237" s="25" t="s">
        <v>24060</v>
      </c>
      <c r="O2237" s="25"/>
      <c r="P2237" s="25" t="s">
        <v>28691</v>
      </c>
    </row>
    <row r="2238" spans="1:16" ht="15">
      <c r="A2238" s="25" t="s">
        <v>28692</v>
      </c>
      <c r="B2238" s="25" t="s">
        <v>28692</v>
      </c>
      <c r="C2238"/>
      <c r="D2238" s="25" t="s">
        <v>7425</v>
      </c>
      <c r="E2238" s="25"/>
      <c r="F2238" s="25" t="s">
        <v>7288</v>
      </c>
      <c r="G2238" s="25" t="s">
        <v>24057</v>
      </c>
      <c r="H2238" s="25" t="s">
        <v>15419</v>
      </c>
      <c r="I2238" s="25" t="s">
        <v>24122</v>
      </c>
      <c r="J2238" s="19">
        <v>44747</v>
      </c>
      <c r="K2238" s="19"/>
      <c r="L2238" s="54">
        <v>4392.6899999999996</v>
      </c>
      <c r="M2238" s="25" t="s">
        <v>7230</v>
      </c>
      <c r="N2238" s="25" t="s">
        <v>24060</v>
      </c>
      <c r="O2238" s="25"/>
      <c r="P2238" s="25" t="s">
        <v>28693</v>
      </c>
    </row>
    <row r="2239" spans="1:16" ht="15">
      <c r="A2239" s="25" t="s">
        <v>28694</v>
      </c>
      <c r="B2239" s="25" t="s">
        <v>28694</v>
      </c>
      <c r="C2239"/>
      <c r="D2239" s="25" t="s">
        <v>7425</v>
      </c>
      <c r="E2239" s="25"/>
      <c r="F2239" s="25" t="s">
        <v>7288</v>
      </c>
      <c r="G2239" s="25" t="s">
        <v>24057</v>
      </c>
      <c r="H2239" s="25" t="s">
        <v>15419</v>
      </c>
      <c r="I2239" s="25" t="s">
        <v>24122</v>
      </c>
      <c r="J2239" s="19">
        <v>44747</v>
      </c>
      <c r="K2239" s="19"/>
      <c r="L2239" s="54">
        <v>4128.9399999999996</v>
      </c>
      <c r="M2239" s="25" t="s">
        <v>7230</v>
      </c>
      <c r="N2239" s="25" t="s">
        <v>24060</v>
      </c>
      <c r="O2239" s="25"/>
      <c r="P2239" s="25" t="s">
        <v>28695</v>
      </c>
    </row>
    <row r="2240" spans="1:16" ht="15">
      <c r="A2240" s="25" t="s">
        <v>28696</v>
      </c>
      <c r="B2240" s="25" t="s">
        <v>28696</v>
      </c>
      <c r="C2240"/>
      <c r="D2240" s="25" t="s">
        <v>7269</v>
      </c>
      <c r="E2240" s="25"/>
      <c r="F2240" s="25" t="s">
        <v>7288</v>
      </c>
      <c r="G2240" s="25" t="s">
        <v>24057</v>
      </c>
      <c r="H2240" s="25" t="s">
        <v>14048</v>
      </c>
      <c r="I2240" s="25" t="s">
        <v>28697</v>
      </c>
      <c r="J2240" s="19">
        <v>44747</v>
      </c>
      <c r="K2240" s="19"/>
      <c r="L2240" s="54">
        <v>2008.98</v>
      </c>
      <c r="M2240" s="25" t="s">
        <v>7230</v>
      </c>
      <c r="N2240" s="25" t="s">
        <v>24060</v>
      </c>
      <c r="O2240" s="25"/>
      <c r="P2240" s="25" t="s">
        <v>28698</v>
      </c>
    </row>
    <row r="2241" spans="1:16" ht="15">
      <c r="A2241" s="25" t="s">
        <v>28699</v>
      </c>
      <c r="B2241" s="25" t="s">
        <v>28699</v>
      </c>
      <c r="C2241"/>
      <c r="D2241" s="25" t="s">
        <v>7269</v>
      </c>
      <c r="E2241" s="25"/>
      <c r="F2241" s="25" t="s">
        <v>7288</v>
      </c>
      <c r="G2241" s="25" t="s">
        <v>24057</v>
      </c>
      <c r="H2241" s="25" t="s">
        <v>14048</v>
      </c>
      <c r="I2241" s="25" t="s">
        <v>27656</v>
      </c>
      <c r="J2241" s="19">
        <v>44747</v>
      </c>
      <c r="K2241" s="19"/>
      <c r="L2241" s="54">
        <v>9546</v>
      </c>
      <c r="M2241" s="25" t="s">
        <v>7230</v>
      </c>
      <c r="N2241" s="25" t="s">
        <v>24060</v>
      </c>
      <c r="O2241" s="25"/>
      <c r="P2241" s="25" t="s">
        <v>28700</v>
      </c>
    </row>
    <row r="2242" spans="1:16" ht="15">
      <c r="A2242" s="25" t="s">
        <v>28701</v>
      </c>
      <c r="B2242" s="25" t="s">
        <v>28701</v>
      </c>
      <c r="C2242"/>
      <c r="D2242" s="25" t="s">
        <v>7478</v>
      </c>
      <c r="E2242" s="25"/>
      <c r="F2242" s="25" t="s">
        <v>7288</v>
      </c>
      <c r="G2242" s="25" t="s">
        <v>24057</v>
      </c>
      <c r="H2242" s="25" t="s">
        <v>7492</v>
      </c>
      <c r="I2242" s="25" t="s">
        <v>24673</v>
      </c>
      <c r="J2242" s="19">
        <v>44747</v>
      </c>
      <c r="K2242" s="19"/>
      <c r="L2242" s="54">
        <v>13950</v>
      </c>
      <c r="M2242" s="25" t="s">
        <v>7230</v>
      </c>
      <c r="N2242" s="25" t="s">
        <v>24060</v>
      </c>
      <c r="O2242" s="25"/>
      <c r="P2242" s="25" t="s">
        <v>28702</v>
      </c>
    </row>
    <row r="2243" spans="1:16" ht="15">
      <c r="A2243" s="25" t="s">
        <v>28703</v>
      </c>
      <c r="B2243" s="25" t="s">
        <v>28703</v>
      </c>
      <c r="C2243"/>
      <c r="D2243" s="25" t="s">
        <v>7252</v>
      </c>
      <c r="E2243" s="25"/>
      <c r="F2243" s="25" t="s">
        <v>7288</v>
      </c>
      <c r="G2243" s="25" t="s">
        <v>24057</v>
      </c>
      <c r="H2243" s="25" t="s">
        <v>8140</v>
      </c>
      <c r="I2243" s="25" t="s">
        <v>24181</v>
      </c>
      <c r="J2243" s="19">
        <v>44747</v>
      </c>
      <c r="K2243" s="19"/>
      <c r="L2243" s="54">
        <v>14478.46</v>
      </c>
      <c r="M2243" s="25" t="s">
        <v>7230</v>
      </c>
      <c r="N2243" s="25" t="s">
        <v>24060</v>
      </c>
      <c r="O2243" s="25"/>
      <c r="P2243" s="25" t="s">
        <v>28704</v>
      </c>
    </row>
    <row r="2244" spans="1:16" ht="15">
      <c r="A2244" s="25" t="s">
        <v>28705</v>
      </c>
      <c r="B2244" s="25" t="s">
        <v>28705</v>
      </c>
      <c r="C2244"/>
      <c r="D2244" s="25" t="s">
        <v>7425</v>
      </c>
      <c r="E2244" s="25"/>
      <c r="F2244" s="25" t="s">
        <v>7288</v>
      </c>
      <c r="G2244" s="25" t="s">
        <v>24057</v>
      </c>
      <c r="H2244" s="25" t="s">
        <v>7492</v>
      </c>
      <c r="I2244" s="25" t="s">
        <v>24673</v>
      </c>
      <c r="J2244" s="19">
        <v>44748</v>
      </c>
      <c r="K2244" s="19"/>
      <c r="L2244" s="54">
        <v>24950</v>
      </c>
      <c r="M2244" s="25" t="s">
        <v>7230</v>
      </c>
      <c r="N2244" s="25" t="s">
        <v>24060</v>
      </c>
      <c r="O2244" s="25"/>
      <c r="P2244" s="25" t="s">
        <v>28706</v>
      </c>
    </row>
    <row r="2245" spans="1:16" ht="15">
      <c r="A2245" s="25" t="s">
        <v>28707</v>
      </c>
      <c r="B2245" s="25" t="s">
        <v>28707</v>
      </c>
      <c r="C2245"/>
      <c r="D2245" s="25" t="s">
        <v>7313</v>
      </c>
      <c r="E2245" s="25"/>
      <c r="F2245" s="25" t="s">
        <v>7288</v>
      </c>
      <c r="G2245" s="25" t="s">
        <v>24057</v>
      </c>
      <c r="H2245" s="25" t="s">
        <v>7492</v>
      </c>
      <c r="I2245" s="25" t="s">
        <v>24205</v>
      </c>
      <c r="J2245" s="19">
        <v>44748</v>
      </c>
      <c r="K2245" s="19"/>
      <c r="L2245" s="54">
        <v>4760</v>
      </c>
      <c r="M2245" s="25" t="s">
        <v>7230</v>
      </c>
      <c r="N2245" s="25" t="s">
        <v>24060</v>
      </c>
      <c r="O2245" s="25"/>
      <c r="P2245" s="25" t="s">
        <v>28708</v>
      </c>
    </row>
    <row r="2246" spans="1:16" ht="15">
      <c r="A2246" s="25" t="s">
        <v>28709</v>
      </c>
      <c r="B2246" s="25" t="s">
        <v>28709</v>
      </c>
      <c r="C2246"/>
      <c r="D2246" s="25" t="s">
        <v>7261</v>
      </c>
      <c r="E2246" s="25"/>
      <c r="F2246" s="25" t="s">
        <v>7288</v>
      </c>
      <c r="G2246" s="25" t="s">
        <v>24057</v>
      </c>
      <c r="H2246" s="25" t="s">
        <v>7703</v>
      </c>
      <c r="I2246" s="25" t="s">
        <v>24143</v>
      </c>
      <c r="J2246" s="19">
        <v>44748</v>
      </c>
      <c r="K2246" s="19"/>
      <c r="L2246" s="54">
        <v>16237.89</v>
      </c>
      <c r="M2246" s="25" t="s">
        <v>7230</v>
      </c>
      <c r="N2246" s="25" t="s">
        <v>24060</v>
      </c>
      <c r="O2246" s="25"/>
      <c r="P2246" s="25" t="s">
        <v>28710</v>
      </c>
    </row>
    <row r="2247" spans="1:16" ht="15">
      <c r="A2247" s="25" t="s">
        <v>28711</v>
      </c>
      <c r="B2247" s="25" t="s">
        <v>28711</v>
      </c>
      <c r="C2247"/>
      <c r="D2247" s="25" t="s">
        <v>7261</v>
      </c>
      <c r="E2247" s="25"/>
      <c r="F2247" s="25" t="s">
        <v>7288</v>
      </c>
      <c r="G2247" s="25" t="s">
        <v>24057</v>
      </c>
      <c r="H2247" s="25" t="s">
        <v>8229</v>
      </c>
      <c r="I2247" s="25" t="s">
        <v>24070</v>
      </c>
      <c r="J2247" s="19">
        <v>44749</v>
      </c>
      <c r="K2247" s="19"/>
      <c r="L2247" s="54">
        <v>6799.54</v>
      </c>
      <c r="M2247" s="25" t="s">
        <v>7230</v>
      </c>
      <c r="N2247" s="25" t="s">
        <v>24060</v>
      </c>
      <c r="O2247" s="25"/>
      <c r="P2247" s="25" t="s">
        <v>28712</v>
      </c>
    </row>
    <row r="2248" spans="1:16" ht="15">
      <c r="A2248" s="25" t="s">
        <v>28713</v>
      </c>
      <c r="B2248" s="25" t="s">
        <v>28713</v>
      </c>
      <c r="C2248"/>
      <c r="D2248" s="25" t="s">
        <v>7261</v>
      </c>
      <c r="E2248" s="25"/>
      <c r="F2248" s="25" t="s">
        <v>7288</v>
      </c>
      <c r="G2248" s="25" t="s">
        <v>24057</v>
      </c>
      <c r="H2248" s="25" t="s">
        <v>8423</v>
      </c>
      <c r="I2248" s="25" t="s">
        <v>24561</v>
      </c>
      <c r="J2248" s="19">
        <v>44749</v>
      </c>
      <c r="K2248" s="19"/>
      <c r="L2248" s="54">
        <v>900</v>
      </c>
      <c r="M2248" s="25" t="s">
        <v>7230</v>
      </c>
      <c r="N2248" s="25" t="s">
        <v>24060</v>
      </c>
      <c r="O2248" s="25"/>
      <c r="P2248" s="25" t="s">
        <v>28714</v>
      </c>
    </row>
    <row r="2249" spans="1:16" ht="15">
      <c r="A2249" s="25" t="s">
        <v>28715</v>
      </c>
      <c r="B2249" s="25" t="s">
        <v>28715</v>
      </c>
      <c r="C2249"/>
      <c r="D2249" s="25" t="s">
        <v>7252</v>
      </c>
      <c r="E2249" s="25"/>
      <c r="F2249" s="25" t="s">
        <v>7288</v>
      </c>
      <c r="G2249" s="25" t="s">
        <v>24057</v>
      </c>
      <c r="H2249" s="25" t="s">
        <v>7548</v>
      </c>
      <c r="I2249" s="25" t="s">
        <v>24122</v>
      </c>
      <c r="J2249" s="19">
        <v>44749</v>
      </c>
      <c r="K2249" s="19"/>
      <c r="L2249" s="54">
        <v>1718.93</v>
      </c>
      <c r="M2249" s="25" t="s">
        <v>7230</v>
      </c>
      <c r="N2249" s="25" t="s">
        <v>24060</v>
      </c>
      <c r="O2249" s="25"/>
      <c r="P2249" s="25" t="s">
        <v>28716</v>
      </c>
    </row>
    <row r="2250" spans="1:16" ht="15">
      <c r="A2250" s="25" t="s">
        <v>28717</v>
      </c>
      <c r="B2250" s="25" t="s">
        <v>28717</v>
      </c>
      <c r="C2250"/>
      <c r="D2250" s="25" t="s">
        <v>7261</v>
      </c>
      <c r="E2250" s="25"/>
      <c r="F2250" s="25" t="s">
        <v>7288</v>
      </c>
      <c r="G2250" s="25" t="s">
        <v>24057</v>
      </c>
      <c r="H2250" s="25" t="s">
        <v>8200</v>
      </c>
      <c r="I2250" s="25" t="s">
        <v>24075</v>
      </c>
      <c r="J2250" s="19">
        <v>44749</v>
      </c>
      <c r="K2250" s="19"/>
      <c r="L2250" s="54">
        <v>1500</v>
      </c>
      <c r="M2250" s="25" t="s">
        <v>7230</v>
      </c>
      <c r="N2250" s="25" t="s">
        <v>24060</v>
      </c>
      <c r="O2250" s="25"/>
      <c r="P2250" s="25" t="s">
        <v>28718</v>
      </c>
    </row>
    <row r="2251" spans="1:16" ht="15">
      <c r="A2251" s="25" t="s">
        <v>28719</v>
      </c>
      <c r="B2251" s="25" t="s">
        <v>28719</v>
      </c>
      <c r="C2251"/>
      <c r="D2251" s="25" t="s">
        <v>10104</v>
      </c>
      <c r="E2251" s="25"/>
      <c r="F2251" s="25" t="s">
        <v>7288</v>
      </c>
      <c r="G2251" s="25" t="s">
        <v>24057</v>
      </c>
      <c r="H2251" s="25" t="s">
        <v>10105</v>
      </c>
      <c r="I2251" s="25" t="s">
        <v>24122</v>
      </c>
      <c r="J2251" s="19">
        <v>44749</v>
      </c>
      <c r="K2251" s="19"/>
      <c r="L2251" s="54">
        <v>7369.64</v>
      </c>
      <c r="M2251" s="25" t="s">
        <v>7230</v>
      </c>
      <c r="N2251" s="25" t="s">
        <v>24060</v>
      </c>
      <c r="O2251" s="25"/>
      <c r="P2251" s="25" t="s">
        <v>28720</v>
      </c>
    </row>
    <row r="2252" spans="1:16" ht="15">
      <c r="A2252" s="25" t="s">
        <v>28721</v>
      </c>
      <c r="B2252" s="25" t="s">
        <v>28721</v>
      </c>
      <c r="C2252"/>
      <c r="D2252" s="25" t="s">
        <v>7425</v>
      </c>
      <c r="E2252" s="25"/>
      <c r="F2252" s="25" t="s">
        <v>7288</v>
      </c>
      <c r="G2252" s="25" t="s">
        <v>24057</v>
      </c>
      <c r="H2252" s="25" t="s">
        <v>15073</v>
      </c>
      <c r="I2252" s="25" t="s">
        <v>24070</v>
      </c>
      <c r="J2252" s="19">
        <v>44749</v>
      </c>
      <c r="K2252" s="19"/>
      <c r="L2252" s="54">
        <v>11504.98</v>
      </c>
      <c r="M2252" s="25" t="s">
        <v>7230</v>
      </c>
      <c r="N2252" s="25" t="s">
        <v>24060</v>
      </c>
      <c r="O2252" s="25"/>
      <c r="P2252" s="25" t="s">
        <v>28722</v>
      </c>
    </row>
    <row r="2253" spans="1:16" ht="15">
      <c r="A2253" s="25" t="s">
        <v>28723</v>
      </c>
      <c r="B2253" s="25" t="s">
        <v>28723</v>
      </c>
      <c r="C2253"/>
      <c r="D2253" s="25" t="s">
        <v>7478</v>
      </c>
      <c r="E2253" s="25"/>
      <c r="F2253" s="25" t="s">
        <v>7288</v>
      </c>
      <c r="G2253" s="25" t="s">
        <v>24057</v>
      </c>
      <c r="H2253" s="25" t="s">
        <v>8140</v>
      </c>
      <c r="I2253" s="25" t="s">
        <v>24367</v>
      </c>
      <c r="J2253" s="19">
        <v>44750</v>
      </c>
      <c r="K2253" s="19"/>
      <c r="L2253" s="54">
        <v>9800</v>
      </c>
      <c r="M2253" s="25" t="s">
        <v>7230</v>
      </c>
      <c r="N2253" s="25" t="s">
        <v>24060</v>
      </c>
      <c r="O2253" s="25"/>
      <c r="P2253" s="25" t="s">
        <v>28724</v>
      </c>
    </row>
    <row r="2254" spans="1:16" ht="15">
      <c r="A2254" s="25" t="s">
        <v>28725</v>
      </c>
      <c r="B2254" s="25" t="s">
        <v>28725</v>
      </c>
      <c r="C2254"/>
      <c r="D2254" s="25" t="s">
        <v>7425</v>
      </c>
      <c r="E2254" s="25"/>
      <c r="F2254" s="25" t="s">
        <v>7288</v>
      </c>
      <c r="G2254" s="25" t="s">
        <v>24057</v>
      </c>
      <c r="H2254" s="25" t="s">
        <v>7492</v>
      </c>
      <c r="I2254" s="25" t="s">
        <v>24205</v>
      </c>
      <c r="J2254" s="19">
        <v>44750</v>
      </c>
      <c r="K2254" s="19"/>
      <c r="L2254" s="54">
        <v>5198.34</v>
      </c>
      <c r="M2254" s="25" t="s">
        <v>7230</v>
      </c>
      <c r="N2254" s="25" t="s">
        <v>24060</v>
      </c>
      <c r="O2254" s="25"/>
      <c r="P2254" s="25" t="s">
        <v>28726</v>
      </c>
    </row>
    <row r="2255" spans="1:16" ht="15">
      <c r="A2255" s="25" t="s">
        <v>28727</v>
      </c>
      <c r="B2255" s="25" t="s">
        <v>28727</v>
      </c>
      <c r="C2255"/>
      <c r="D2255" s="25" t="s">
        <v>7261</v>
      </c>
      <c r="E2255" s="25"/>
      <c r="F2255" s="25" t="s">
        <v>7288</v>
      </c>
      <c r="G2255" s="25" t="s">
        <v>24057</v>
      </c>
      <c r="H2255" s="25" t="s">
        <v>8140</v>
      </c>
      <c r="I2255" s="25" t="s">
        <v>27043</v>
      </c>
      <c r="J2255" s="19">
        <v>44752</v>
      </c>
      <c r="K2255" s="19"/>
      <c r="L2255" s="54">
        <v>7688.08</v>
      </c>
      <c r="M2255" s="25" t="s">
        <v>7230</v>
      </c>
      <c r="N2255" s="25" t="s">
        <v>24060</v>
      </c>
      <c r="O2255" s="25"/>
      <c r="P2255" s="25" t="s">
        <v>28728</v>
      </c>
    </row>
    <row r="2256" spans="1:16" ht="15">
      <c r="A2256" s="25" t="s">
        <v>28729</v>
      </c>
      <c r="B2256" s="25" t="s">
        <v>28729</v>
      </c>
      <c r="C2256"/>
      <c r="D2256" s="25" t="s">
        <v>7261</v>
      </c>
      <c r="E2256" s="25"/>
      <c r="F2256" s="25" t="s">
        <v>7288</v>
      </c>
      <c r="G2256" s="25" t="s">
        <v>24057</v>
      </c>
      <c r="H2256" s="25" t="s">
        <v>8140</v>
      </c>
      <c r="I2256" s="25" t="s">
        <v>27043</v>
      </c>
      <c r="J2256" s="19">
        <v>44752</v>
      </c>
      <c r="K2256" s="19"/>
      <c r="L2256" s="54">
        <v>7208</v>
      </c>
      <c r="M2256" s="25" t="s">
        <v>7230</v>
      </c>
      <c r="N2256" s="25" t="s">
        <v>24060</v>
      </c>
      <c r="O2256" s="25"/>
      <c r="P2256" s="25" t="s">
        <v>28730</v>
      </c>
    </row>
    <row r="2257" spans="1:16" ht="15">
      <c r="A2257" s="25" t="s">
        <v>28731</v>
      </c>
      <c r="B2257" s="25" t="s">
        <v>28731</v>
      </c>
      <c r="C2257"/>
      <c r="D2257" s="25" t="s">
        <v>8723</v>
      </c>
      <c r="E2257" s="25"/>
      <c r="F2257" s="25" t="s">
        <v>7288</v>
      </c>
      <c r="G2257" s="25" t="s">
        <v>24057</v>
      </c>
      <c r="H2257" s="25" t="s">
        <v>8140</v>
      </c>
      <c r="I2257" s="25" t="s">
        <v>24591</v>
      </c>
      <c r="J2257" s="19">
        <v>44752</v>
      </c>
      <c r="K2257" s="19"/>
      <c r="L2257" s="54">
        <v>5849.78</v>
      </c>
      <c r="M2257" s="25" t="s">
        <v>7230</v>
      </c>
      <c r="N2257" s="25" t="s">
        <v>24060</v>
      </c>
      <c r="O2257" s="25"/>
      <c r="P2257" s="25" t="s">
        <v>28732</v>
      </c>
    </row>
    <row r="2258" spans="1:16" ht="15">
      <c r="A2258" s="25" t="s">
        <v>28733</v>
      </c>
      <c r="B2258" s="25" t="s">
        <v>28733</v>
      </c>
      <c r="C2258"/>
      <c r="D2258" s="25" t="s">
        <v>7269</v>
      </c>
      <c r="E2258" s="25"/>
      <c r="F2258" s="25" t="s">
        <v>7288</v>
      </c>
      <c r="G2258" s="25" t="s">
        <v>24057</v>
      </c>
      <c r="H2258" s="25" t="s">
        <v>11163</v>
      </c>
      <c r="I2258" s="25" t="s">
        <v>24454</v>
      </c>
      <c r="J2258" s="19">
        <v>44753</v>
      </c>
      <c r="K2258" s="19"/>
      <c r="L2258" s="54">
        <v>2068.5</v>
      </c>
      <c r="M2258" s="25" t="s">
        <v>7230</v>
      </c>
      <c r="N2258" s="25" t="s">
        <v>24060</v>
      </c>
      <c r="O2258" s="25"/>
      <c r="P2258" s="25" t="s">
        <v>28734</v>
      </c>
    </row>
    <row r="2259" spans="1:16" ht="15">
      <c r="A2259" s="25" t="s">
        <v>28735</v>
      </c>
      <c r="B2259" s="25" t="s">
        <v>28735</v>
      </c>
      <c r="C2259"/>
      <c r="D2259" s="25" t="s">
        <v>7269</v>
      </c>
      <c r="E2259" s="25"/>
      <c r="F2259" s="25" t="s">
        <v>7288</v>
      </c>
      <c r="G2259" s="25" t="s">
        <v>24057</v>
      </c>
      <c r="H2259" s="25" t="s">
        <v>11163</v>
      </c>
      <c r="I2259" s="25" t="s">
        <v>24454</v>
      </c>
      <c r="J2259" s="19">
        <v>44753</v>
      </c>
      <c r="K2259" s="19"/>
      <c r="L2259" s="54">
        <v>998</v>
      </c>
      <c r="M2259" s="25" t="s">
        <v>7230</v>
      </c>
      <c r="N2259" s="25" t="s">
        <v>24060</v>
      </c>
      <c r="O2259" s="25"/>
      <c r="P2259" s="25" t="s">
        <v>28736</v>
      </c>
    </row>
    <row r="2260" spans="1:16" ht="15">
      <c r="A2260" s="25" t="s">
        <v>28737</v>
      </c>
      <c r="B2260" s="25" t="s">
        <v>28737</v>
      </c>
      <c r="C2260"/>
      <c r="D2260" s="25" t="s">
        <v>7269</v>
      </c>
      <c r="E2260" s="25"/>
      <c r="F2260" s="25" t="s">
        <v>7288</v>
      </c>
      <c r="G2260" s="25" t="s">
        <v>24057</v>
      </c>
      <c r="H2260" s="25" t="s">
        <v>11163</v>
      </c>
      <c r="I2260" s="25" t="s">
        <v>24454</v>
      </c>
      <c r="J2260" s="19">
        <v>44753</v>
      </c>
      <c r="K2260" s="19"/>
      <c r="L2260" s="54">
        <v>998</v>
      </c>
      <c r="M2260" s="25" t="s">
        <v>7230</v>
      </c>
      <c r="N2260" s="25" t="s">
        <v>24060</v>
      </c>
      <c r="O2260" s="25"/>
      <c r="P2260" s="25" t="s">
        <v>28738</v>
      </c>
    </row>
    <row r="2261" spans="1:16" ht="15">
      <c r="A2261" s="25" t="s">
        <v>28739</v>
      </c>
      <c r="B2261" s="25" t="s">
        <v>28739</v>
      </c>
      <c r="C2261"/>
      <c r="D2261" s="25" t="s">
        <v>7261</v>
      </c>
      <c r="E2261" s="25"/>
      <c r="F2261" s="25" t="s">
        <v>7288</v>
      </c>
      <c r="G2261" s="25" t="s">
        <v>24057</v>
      </c>
      <c r="H2261" s="25" t="s">
        <v>12040</v>
      </c>
      <c r="I2261" s="25" t="s">
        <v>24558</v>
      </c>
      <c r="J2261" s="19">
        <v>44753</v>
      </c>
      <c r="K2261" s="19"/>
      <c r="L2261" s="54">
        <v>22350.73</v>
      </c>
      <c r="M2261" s="25" t="s">
        <v>7230</v>
      </c>
      <c r="N2261" s="25" t="s">
        <v>24060</v>
      </c>
      <c r="O2261" s="25"/>
      <c r="P2261" s="25" t="s">
        <v>28740</v>
      </c>
    </row>
    <row r="2262" spans="1:16" ht="15">
      <c r="A2262" s="25" t="s">
        <v>28741</v>
      </c>
      <c r="B2262" s="25" t="s">
        <v>28741</v>
      </c>
      <c r="C2262"/>
      <c r="D2262" s="25" t="s">
        <v>7261</v>
      </c>
      <c r="E2262" s="25"/>
      <c r="F2262" s="25" t="s">
        <v>7288</v>
      </c>
      <c r="G2262" s="25" t="s">
        <v>24057</v>
      </c>
      <c r="H2262" s="25" t="s">
        <v>7500</v>
      </c>
      <c r="I2262" s="25" t="s">
        <v>24558</v>
      </c>
      <c r="J2262" s="19">
        <v>44753</v>
      </c>
      <c r="K2262" s="19"/>
      <c r="L2262" s="54">
        <v>6100</v>
      </c>
      <c r="M2262" s="25" t="s">
        <v>7230</v>
      </c>
      <c r="N2262" s="25" t="s">
        <v>24060</v>
      </c>
      <c r="O2262" s="25"/>
      <c r="P2262" s="25"/>
    </row>
    <row r="2263" spans="1:16" ht="15">
      <c r="A2263" s="25" t="s">
        <v>28742</v>
      </c>
      <c r="B2263" s="25" t="s">
        <v>28742</v>
      </c>
      <c r="C2263"/>
      <c r="D2263" s="25" t="s">
        <v>7313</v>
      </c>
      <c r="E2263" s="25"/>
      <c r="F2263" s="25" t="s">
        <v>7288</v>
      </c>
      <c r="G2263" s="25" t="s">
        <v>24630</v>
      </c>
      <c r="H2263" s="25" t="s">
        <v>10329</v>
      </c>
      <c r="I2263" s="25" t="s">
        <v>24631</v>
      </c>
      <c r="J2263" s="19">
        <v>44754</v>
      </c>
      <c r="K2263" s="19"/>
      <c r="L2263" s="54">
        <v>1380</v>
      </c>
      <c r="M2263" s="25" t="s">
        <v>7230</v>
      </c>
      <c r="N2263" s="25" t="s">
        <v>24060</v>
      </c>
      <c r="O2263" s="25"/>
      <c r="P2263" s="25" t="s">
        <v>28743</v>
      </c>
    </row>
    <row r="2264" spans="1:16" ht="15">
      <c r="A2264" s="25" t="s">
        <v>28744</v>
      </c>
      <c r="B2264" s="25" t="s">
        <v>28744</v>
      </c>
      <c r="C2264"/>
      <c r="D2264" s="25" t="s">
        <v>7530</v>
      </c>
      <c r="E2264" s="25"/>
      <c r="F2264" s="25" t="s">
        <v>7288</v>
      </c>
      <c r="G2264" s="25" t="s">
        <v>24057</v>
      </c>
      <c r="H2264" s="25" t="s">
        <v>7533</v>
      </c>
      <c r="I2264" s="25" t="s">
        <v>24082</v>
      </c>
      <c r="J2264" s="19">
        <v>44753</v>
      </c>
      <c r="K2264" s="19"/>
      <c r="L2264" s="54">
        <v>2170</v>
      </c>
      <c r="M2264" s="25" t="s">
        <v>7230</v>
      </c>
      <c r="N2264" s="25" t="s">
        <v>24060</v>
      </c>
      <c r="O2264" s="25"/>
      <c r="P2264" s="25" t="s">
        <v>28745</v>
      </c>
    </row>
    <row r="2265" spans="1:16" ht="15">
      <c r="A2265" s="25" t="s">
        <v>28746</v>
      </c>
      <c r="B2265" s="25" t="s">
        <v>28746</v>
      </c>
      <c r="C2265"/>
      <c r="D2265" s="25" t="s">
        <v>7530</v>
      </c>
      <c r="E2265" s="25"/>
      <c r="F2265" s="25" t="s">
        <v>7288</v>
      </c>
      <c r="G2265" s="25" t="s">
        <v>24057</v>
      </c>
      <c r="H2265" s="25" t="s">
        <v>7533</v>
      </c>
      <c r="I2265" s="25" t="s">
        <v>24082</v>
      </c>
      <c r="J2265" s="19">
        <v>44753</v>
      </c>
      <c r="K2265" s="19"/>
      <c r="L2265" s="54">
        <v>1615</v>
      </c>
      <c r="M2265" s="25" t="s">
        <v>7230</v>
      </c>
      <c r="N2265" s="25" t="s">
        <v>24060</v>
      </c>
      <c r="O2265" s="25"/>
      <c r="P2265" s="25" t="s">
        <v>28747</v>
      </c>
    </row>
    <row r="2266" spans="1:16" ht="15">
      <c r="A2266" s="25" t="s">
        <v>28748</v>
      </c>
      <c r="B2266" s="25" t="s">
        <v>28748</v>
      </c>
      <c r="C2266"/>
      <c r="D2266" s="25" t="s">
        <v>7530</v>
      </c>
      <c r="E2266" s="25"/>
      <c r="F2266" s="25" t="s">
        <v>7288</v>
      </c>
      <c r="G2266" s="25" t="s">
        <v>24057</v>
      </c>
      <c r="H2266" s="25" t="s">
        <v>7533</v>
      </c>
      <c r="I2266" s="25" t="s">
        <v>24082</v>
      </c>
      <c r="J2266" s="19">
        <v>44753</v>
      </c>
      <c r="K2266" s="19"/>
      <c r="L2266" s="54">
        <v>2170</v>
      </c>
      <c r="M2266" s="25" t="s">
        <v>7230</v>
      </c>
      <c r="N2266" s="25" t="s">
        <v>24060</v>
      </c>
      <c r="O2266" s="25"/>
      <c r="P2266" s="25" t="s">
        <v>28749</v>
      </c>
    </row>
    <row r="2267" spans="1:16" ht="15">
      <c r="A2267" s="25" t="s">
        <v>28750</v>
      </c>
      <c r="B2267" s="25" t="s">
        <v>28750</v>
      </c>
      <c r="C2267"/>
      <c r="D2267" s="25" t="s">
        <v>7530</v>
      </c>
      <c r="E2267" s="25"/>
      <c r="F2267" s="25" t="s">
        <v>7288</v>
      </c>
      <c r="G2267" s="25" t="s">
        <v>24057</v>
      </c>
      <c r="H2267" s="25" t="s">
        <v>7533</v>
      </c>
      <c r="I2267" s="25" t="s">
        <v>24082</v>
      </c>
      <c r="J2267" s="19">
        <v>44753</v>
      </c>
      <c r="K2267" s="19"/>
      <c r="L2267" s="54">
        <v>1615</v>
      </c>
      <c r="M2267" s="25" t="s">
        <v>7230</v>
      </c>
      <c r="N2267" s="25" t="s">
        <v>24060</v>
      </c>
      <c r="O2267" s="25"/>
      <c r="P2267" s="25" t="s">
        <v>28751</v>
      </c>
    </row>
    <row r="2268" spans="1:16" ht="15">
      <c r="A2268" s="25" t="s">
        <v>28752</v>
      </c>
      <c r="B2268" s="25" t="s">
        <v>28752</v>
      </c>
      <c r="C2268"/>
      <c r="D2268" s="25" t="s">
        <v>7261</v>
      </c>
      <c r="E2268" s="25"/>
      <c r="F2268" s="25" t="s">
        <v>7288</v>
      </c>
      <c r="G2268" s="25" t="s">
        <v>24057</v>
      </c>
      <c r="H2268" s="25" t="s">
        <v>10212</v>
      </c>
      <c r="I2268" s="25" t="s">
        <v>24224</v>
      </c>
      <c r="J2268" s="19">
        <v>44753</v>
      </c>
      <c r="K2268" s="19"/>
      <c r="L2268" s="54">
        <v>7142.25</v>
      </c>
      <c r="M2268" s="25" t="s">
        <v>7230</v>
      </c>
      <c r="N2268" s="25" t="s">
        <v>24060</v>
      </c>
      <c r="O2268" s="25"/>
      <c r="P2268" s="25" t="s">
        <v>28753</v>
      </c>
    </row>
    <row r="2269" spans="1:16" ht="15">
      <c r="A2269" s="25" t="s">
        <v>28754</v>
      </c>
      <c r="B2269" s="25" t="s">
        <v>28754</v>
      </c>
      <c r="C2269"/>
      <c r="D2269" s="25" t="s">
        <v>7530</v>
      </c>
      <c r="E2269" s="25"/>
      <c r="F2269" s="25" t="s">
        <v>7288</v>
      </c>
      <c r="G2269" s="25" t="s">
        <v>24057</v>
      </c>
      <c r="H2269" s="25" t="s">
        <v>7533</v>
      </c>
      <c r="I2269" s="25" t="s">
        <v>24082</v>
      </c>
      <c r="J2269" s="19">
        <v>44753</v>
      </c>
      <c r="K2269" s="19"/>
      <c r="L2269" s="54">
        <v>1615</v>
      </c>
      <c r="M2269" s="25" t="s">
        <v>7230</v>
      </c>
      <c r="N2269" s="25" t="s">
        <v>24060</v>
      </c>
      <c r="O2269" s="25"/>
      <c r="P2269" s="25" t="s">
        <v>28755</v>
      </c>
    </row>
    <row r="2270" spans="1:16" ht="15">
      <c r="A2270" s="25" t="s">
        <v>28756</v>
      </c>
      <c r="B2270" s="25" t="s">
        <v>28756</v>
      </c>
      <c r="C2270"/>
      <c r="D2270" s="25" t="s">
        <v>7261</v>
      </c>
      <c r="E2270" s="25"/>
      <c r="F2270" s="25" t="s">
        <v>7288</v>
      </c>
      <c r="G2270" s="25" t="s">
        <v>24057</v>
      </c>
      <c r="H2270" s="25" t="s">
        <v>7500</v>
      </c>
      <c r="I2270" s="25" t="s">
        <v>24301</v>
      </c>
      <c r="J2270" s="19">
        <v>44753</v>
      </c>
      <c r="K2270" s="19"/>
      <c r="L2270" s="54">
        <v>2101.0100000000002</v>
      </c>
      <c r="M2270" s="25" t="s">
        <v>7230</v>
      </c>
      <c r="N2270" s="25" t="s">
        <v>24060</v>
      </c>
      <c r="O2270" s="25"/>
      <c r="P2270" s="25" t="s">
        <v>28757</v>
      </c>
    </row>
    <row r="2271" spans="1:16" ht="15">
      <c r="A2271" s="25" t="s">
        <v>28758</v>
      </c>
      <c r="B2271" s="25" t="s">
        <v>28758</v>
      </c>
      <c r="C2271"/>
      <c r="D2271" s="25" t="s">
        <v>7261</v>
      </c>
      <c r="E2271" s="25"/>
      <c r="F2271" s="25" t="s">
        <v>7288</v>
      </c>
      <c r="G2271" s="25" t="s">
        <v>24057</v>
      </c>
      <c r="H2271" s="25" t="s">
        <v>7500</v>
      </c>
      <c r="I2271" s="25" t="s">
        <v>24301</v>
      </c>
      <c r="J2271" s="19">
        <v>44753</v>
      </c>
      <c r="K2271" s="19"/>
      <c r="L2271" s="54">
        <v>1481.87</v>
      </c>
      <c r="M2271" s="25" t="s">
        <v>7230</v>
      </c>
      <c r="N2271" s="25" t="s">
        <v>24060</v>
      </c>
      <c r="O2271" s="25"/>
      <c r="P2271" s="25" t="s">
        <v>28759</v>
      </c>
    </row>
    <row r="2272" spans="1:16" ht="15">
      <c r="A2272" s="25" t="s">
        <v>28760</v>
      </c>
      <c r="B2272" s="25" t="s">
        <v>28760</v>
      </c>
      <c r="C2272"/>
      <c r="D2272" s="25" t="s">
        <v>7252</v>
      </c>
      <c r="E2272" s="25"/>
      <c r="F2272" s="25" t="s">
        <v>7288</v>
      </c>
      <c r="G2272" s="25" t="s">
        <v>24057</v>
      </c>
      <c r="H2272" s="25" t="s">
        <v>7500</v>
      </c>
      <c r="I2272" s="25" t="s">
        <v>24301</v>
      </c>
      <c r="J2272" s="19">
        <v>44753</v>
      </c>
      <c r="K2272" s="19"/>
      <c r="L2272" s="54">
        <v>2390.9899999999998</v>
      </c>
      <c r="M2272" s="25" t="s">
        <v>7230</v>
      </c>
      <c r="N2272" s="25" t="s">
        <v>24060</v>
      </c>
      <c r="O2272" s="25"/>
      <c r="P2272" s="25" t="s">
        <v>28761</v>
      </c>
    </row>
    <row r="2273" spans="1:16" ht="15">
      <c r="A2273" s="25" t="s">
        <v>28762</v>
      </c>
      <c r="B2273" s="25" t="s">
        <v>28762</v>
      </c>
      <c r="C2273"/>
      <c r="D2273" s="25" t="s">
        <v>7261</v>
      </c>
      <c r="E2273" s="25"/>
      <c r="F2273" s="25" t="s">
        <v>7288</v>
      </c>
      <c r="G2273" s="25" t="s">
        <v>24057</v>
      </c>
      <c r="H2273" s="25" t="s">
        <v>7500</v>
      </c>
      <c r="I2273" s="25" t="s">
        <v>24301</v>
      </c>
      <c r="J2273" s="19">
        <v>44753</v>
      </c>
      <c r="K2273" s="19"/>
      <c r="L2273" s="54">
        <v>972.56</v>
      </c>
      <c r="M2273" s="25" t="s">
        <v>7230</v>
      </c>
      <c r="N2273" s="25" t="s">
        <v>24060</v>
      </c>
      <c r="O2273" s="25"/>
      <c r="P2273" s="25" t="s">
        <v>28763</v>
      </c>
    </row>
    <row r="2274" spans="1:16" ht="15">
      <c r="A2274" s="25" t="s">
        <v>28764</v>
      </c>
      <c r="B2274" s="25" t="s">
        <v>28764</v>
      </c>
      <c r="C2274"/>
      <c r="D2274" s="25" t="s">
        <v>8607</v>
      </c>
      <c r="E2274" s="25"/>
      <c r="F2274" s="25" t="s">
        <v>7288</v>
      </c>
      <c r="G2274" s="25" t="s">
        <v>24057</v>
      </c>
      <c r="H2274" s="25" t="s">
        <v>8991</v>
      </c>
      <c r="I2274" s="25" t="s">
        <v>24221</v>
      </c>
      <c r="J2274" s="19">
        <v>44753</v>
      </c>
      <c r="K2274" s="19"/>
      <c r="L2274" s="54">
        <v>8346</v>
      </c>
      <c r="M2274" s="25" t="s">
        <v>7230</v>
      </c>
      <c r="N2274" s="25" t="s">
        <v>24060</v>
      </c>
      <c r="O2274" s="25"/>
      <c r="P2274" s="25" t="s">
        <v>28765</v>
      </c>
    </row>
    <row r="2275" spans="1:16" ht="15">
      <c r="A2275" s="25" t="s">
        <v>28766</v>
      </c>
      <c r="B2275" s="25" t="s">
        <v>28766</v>
      </c>
      <c r="C2275"/>
      <c r="D2275" s="25" t="s">
        <v>7261</v>
      </c>
      <c r="E2275" s="25"/>
      <c r="F2275" s="25" t="s">
        <v>7288</v>
      </c>
      <c r="G2275" s="25" t="s">
        <v>24057</v>
      </c>
      <c r="H2275" s="25" t="s">
        <v>8443</v>
      </c>
      <c r="I2275" s="25" t="s">
        <v>24484</v>
      </c>
      <c r="J2275" s="19">
        <v>44753</v>
      </c>
      <c r="K2275" s="19"/>
      <c r="L2275" s="54">
        <v>6637.78</v>
      </c>
      <c r="M2275" s="25" t="s">
        <v>7230</v>
      </c>
      <c r="N2275" s="25" t="s">
        <v>24060</v>
      </c>
      <c r="O2275" s="25"/>
      <c r="P2275" s="25" t="s">
        <v>28767</v>
      </c>
    </row>
    <row r="2276" spans="1:16" ht="15">
      <c r="A2276" s="25" t="s">
        <v>28768</v>
      </c>
      <c r="B2276" s="25" t="s">
        <v>28768</v>
      </c>
      <c r="C2276"/>
      <c r="D2276" s="25" t="s">
        <v>7261</v>
      </c>
      <c r="E2276" s="25"/>
      <c r="F2276" s="25" t="s">
        <v>7288</v>
      </c>
      <c r="G2276" s="25" t="s">
        <v>24057</v>
      </c>
      <c r="H2276" s="25" t="s">
        <v>7500</v>
      </c>
      <c r="I2276" s="25" t="s">
        <v>24301</v>
      </c>
      <c r="J2276" s="19">
        <v>44753</v>
      </c>
      <c r="K2276" s="19"/>
      <c r="L2276" s="54">
        <v>788.35</v>
      </c>
      <c r="M2276" s="25" t="s">
        <v>7230</v>
      </c>
      <c r="N2276" s="25" t="s">
        <v>24060</v>
      </c>
      <c r="O2276" s="25"/>
      <c r="P2276" s="25" t="s">
        <v>28769</v>
      </c>
    </row>
    <row r="2277" spans="1:16" ht="15">
      <c r="A2277" s="25" t="s">
        <v>28770</v>
      </c>
      <c r="B2277" s="25" t="s">
        <v>28770</v>
      </c>
      <c r="C2277"/>
      <c r="D2277" s="25" t="s">
        <v>8451</v>
      </c>
      <c r="E2277" s="25"/>
      <c r="F2277" s="25" t="s">
        <v>7288</v>
      </c>
      <c r="G2277" s="25" t="s">
        <v>24057</v>
      </c>
      <c r="H2277" s="25" t="s">
        <v>7500</v>
      </c>
      <c r="I2277" s="25" t="s">
        <v>24301</v>
      </c>
      <c r="J2277" s="19">
        <v>44753</v>
      </c>
      <c r="K2277" s="19"/>
      <c r="L2277" s="54">
        <v>1200.99</v>
      </c>
      <c r="M2277" s="25" t="s">
        <v>7230</v>
      </c>
      <c r="N2277" s="25" t="s">
        <v>24060</v>
      </c>
      <c r="O2277" s="25"/>
      <c r="P2277" s="25" t="s">
        <v>28771</v>
      </c>
    </row>
    <row r="2278" spans="1:16" ht="15">
      <c r="A2278" s="25" t="s">
        <v>28772</v>
      </c>
      <c r="B2278" s="25" t="s">
        <v>28772</v>
      </c>
      <c r="C2278"/>
      <c r="D2278" s="25" t="s">
        <v>7261</v>
      </c>
      <c r="E2278" s="25"/>
      <c r="F2278" s="25" t="s">
        <v>7288</v>
      </c>
      <c r="G2278" s="25" t="s">
        <v>24057</v>
      </c>
      <c r="H2278" s="25" t="s">
        <v>8140</v>
      </c>
      <c r="I2278" s="25" t="s">
        <v>24181</v>
      </c>
      <c r="J2278" s="19">
        <v>44753</v>
      </c>
      <c r="K2278" s="19"/>
      <c r="L2278" s="54">
        <v>8245.5</v>
      </c>
      <c r="M2278" s="25" t="s">
        <v>7230</v>
      </c>
      <c r="N2278" s="25" t="s">
        <v>24060</v>
      </c>
      <c r="O2278" s="25"/>
      <c r="P2278" s="25" t="s">
        <v>28773</v>
      </c>
    </row>
    <row r="2279" spans="1:16" ht="15">
      <c r="A2279" s="25" t="s">
        <v>28774</v>
      </c>
      <c r="B2279" s="25" t="s">
        <v>28774</v>
      </c>
      <c r="C2279"/>
      <c r="D2279" s="25" t="s">
        <v>7313</v>
      </c>
      <c r="E2279" s="25"/>
      <c r="F2279" s="25" t="s">
        <v>7288</v>
      </c>
      <c r="G2279" s="25" t="s">
        <v>24057</v>
      </c>
      <c r="H2279" s="25" t="s">
        <v>14048</v>
      </c>
      <c r="I2279" s="25" t="s">
        <v>24591</v>
      </c>
      <c r="J2279" s="19">
        <v>44754</v>
      </c>
      <c r="K2279" s="19"/>
      <c r="L2279" s="54">
        <v>4650.72</v>
      </c>
      <c r="M2279" s="25" t="s">
        <v>7230</v>
      </c>
      <c r="N2279" s="25" t="s">
        <v>24060</v>
      </c>
      <c r="O2279" s="25"/>
      <c r="P2279" s="25" t="s">
        <v>28775</v>
      </c>
    </row>
    <row r="2280" spans="1:16" ht="15">
      <c r="A2280" s="25" t="s">
        <v>28776</v>
      </c>
      <c r="B2280" s="25" t="s">
        <v>28776</v>
      </c>
      <c r="C2280"/>
      <c r="D2280" s="25" t="s">
        <v>7261</v>
      </c>
      <c r="E2280" s="25"/>
      <c r="F2280" s="25" t="s">
        <v>7288</v>
      </c>
      <c r="G2280" s="25" t="s">
        <v>24057</v>
      </c>
      <c r="H2280" s="25" t="s">
        <v>7500</v>
      </c>
      <c r="I2280" s="25" t="s">
        <v>24301</v>
      </c>
      <c r="J2280" s="19">
        <v>44754</v>
      </c>
      <c r="K2280" s="19"/>
      <c r="L2280" s="54">
        <v>1668</v>
      </c>
      <c r="M2280" s="25" t="s">
        <v>7230</v>
      </c>
      <c r="N2280" s="25" t="s">
        <v>24060</v>
      </c>
      <c r="O2280" s="25"/>
      <c r="P2280" s="25" t="s">
        <v>28777</v>
      </c>
    </row>
    <row r="2281" spans="1:16" ht="15">
      <c r="A2281" s="25" t="s">
        <v>28778</v>
      </c>
      <c r="B2281" s="25" t="s">
        <v>28778</v>
      </c>
      <c r="C2281"/>
      <c r="D2281" s="25" t="s">
        <v>7252</v>
      </c>
      <c r="E2281" s="25"/>
      <c r="F2281" s="25" t="s">
        <v>7288</v>
      </c>
      <c r="G2281" s="25" t="s">
        <v>24057</v>
      </c>
      <c r="H2281" s="25" t="s">
        <v>7576</v>
      </c>
      <c r="I2281" s="25" t="s">
        <v>24301</v>
      </c>
      <c r="J2281" s="19">
        <v>44754</v>
      </c>
      <c r="K2281" s="19"/>
      <c r="L2281" s="54">
        <v>2205.1</v>
      </c>
      <c r="M2281" s="25" t="s">
        <v>7230</v>
      </c>
      <c r="N2281" s="25" t="s">
        <v>24060</v>
      </c>
      <c r="O2281" s="25"/>
      <c r="P2281" s="25" t="s">
        <v>28779</v>
      </c>
    </row>
    <row r="2282" spans="1:16" ht="15">
      <c r="A2282" s="25" t="s">
        <v>28780</v>
      </c>
      <c r="B2282" s="25" t="s">
        <v>28780</v>
      </c>
      <c r="C2282"/>
      <c r="D2282" s="25" t="s">
        <v>7269</v>
      </c>
      <c r="E2282" s="25"/>
      <c r="F2282" s="25" t="s">
        <v>7288</v>
      </c>
      <c r="G2282" s="25" t="s">
        <v>24057</v>
      </c>
      <c r="H2282" s="25" t="s">
        <v>7500</v>
      </c>
      <c r="I2282" s="25" t="s">
        <v>24269</v>
      </c>
      <c r="J2282" s="19">
        <v>44754</v>
      </c>
      <c r="K2282" s="19"/>
      <c r="L2282" s="54">
        <v>3429.27</v>
      </c>
      <c r="M2282" s="25" t="s">
        <v>7230</v>
      </c>
      <c r="N2282" s="25" t="s">
        <v>24060</v>
      </c>
      <c r="O2282" s="25"/>
      <c r="P2282" s="25" t="s">
        <v>28781</v>
      </c>
    </row>
    <row r="2283" spans="1:16" ht="15">
      <c r="A2283" s="25" t="s">
        <v>28782</v>
      </c>
      <c r="B2283" s="25" t="s">
        <v>28782</v>
      </c>
      <c r="C2283"/>
      <c r="D2283" s="25" t="s">
        <v>7261</v>
      </c>
      <c r="E2283" s="25"/>
      <c r="F2283" s="25" t="s">
        <v>7288</v>
      </c>
      <c r="G2283" s="25" t="s">
        <v>24057</v>
      </c>
      <c r="H2283" s="25" t="s">
        <v>8443</v>
      </c>
      <c r="I2283" s="25" t="s">
        <v>25151</v>
      </c>
      <c r="J2283" s="19">
        <v>44754</v>
      </c>
      <c r="K2283" s="19"/>
      <c r="L2283" s="54">
        <v>7550</v>
      </c>
      <c r="M2283" s="25" t="s">
        <v>7230</v>
      </c>
      <c r="N2283" s="25" t="s">
        <v>24060</v>
      </c>
      <c r="O2283" s="25"/>
      <c r="P2283" s="25" t="s">
        <v>28783</v>
      </c>
    </row>
    <row r="2284" spans="1:16" ht="15">
      <c r="A2284" s="25" t="s">
        <v>28784</v>
      </c>
      <c r="B2284" s="25" t="s">
        <v>28784</v>
      </c>
      <c r="C2284"/>
      <c r="D2284" s="25" t="s">
        <v>7261</v>
      </c>
      <c r="E2284" s="25"/>
      <c r="F2284" s="25" t="s">
        <v>7288</v>
      </c>
      <c r="G2284" s="25" t="s">
        <v>24057</v>
      </c>
      <c r="H2284" s="25" t="s">
        <v>10329</v>
      </c>
      <c r="I2284" s="25" t="s">
        <v>26361</v>
      </c>
      <c r="J2284" s="19">
        <v>44754</v>
      </c>
      <c r="K2284" s="19"/>
      <c r="L2284" s="54">
        <v>4746</v>
      </c>
      <c r="M2284" s="25" t="s">
        <v>7230</v>
      </c>
      <c r="N2284" s="25" t="s">
        <v>24060</v>
      </c>
      <c r="O2284" s="25"/>
      <c r="P2284" s="25" t="s">
        <v>28785</v>
      </c>
    </row>
    <row r="2285" spans="1:16" ht="15">
      <c r="A2285" s="25" t="s">
        <v>28786</v>
      </c>
      <c r="B2285" s="25" t="s">
        <v>28786</v>
      </c>
      <c r="C2285"/>
      <c r="D2285" s="25" t="s">
        <v>7269</v>
      </c>
      <c r="E2285" s="25"/>
      <c r="F2285" s="25" t="s">
        <v>7288</v>
      </c>
      <c r="G2285" s="25" t="s">
        <v>24057</v>
      </c>
      <c r="H2285" s="25" t="s">
        <v>7492</v>
      </c>
      <c r="I2285" s="25" t="s">
        <v>24287</v>
      </c>
      <c r="J2285" s="19">
        <v>44754</v>
      </c>
      <c r="K2285" s="19"/>
      <c r="L2285" s="54">
        <v>2719.88</v>
      </c>
      <c r="M2285" s="25" t="s">
        <v>7230</v>
      </c>
      <c r="N2285" s="25" t="s">
        <v>24060</v>
      </c>
      <c r="O2285" s="25"/>
      <c r="P2285" s="25" t="s">
        <v>28787</v>
      </c>
    </row>
    <row r="2286" spans="1:16" ht="15">
      <c r="A2286" s="25" t="s">
        <v>28788</v>
      </c>
      <c r="B2286" s="25" t="s">
        <v>28788</v>
      </c>
      <c r="C2286"/>
      <c r="D2286" s="25" t="s">
        <v>7269</v>
      </c>
      <c r="E2286" s="25"/>
      <c r="F2286" s="25" t="s">
        <v>7288</v>
      </c>
      <c r="G2286" s="25" t="s">
        <v>24057</v>
      </c>
      <c r="H2286" s="25" t="s">
        <v>7492</v>
      </c>
      <c r="I2286" s="25" t="s">
        <v>24181</v>
      </c>
      <c r="J2286" s="19">
        <v>44754</v>
      </c>
      <c r="K2286" s="19"/>
      <c r="L2286" s="54">
        <v>3289.49</v>
      </c>
      <c r="M2286" s="25" t="s">
        <v>7230</v>
      </c>
      <c r="N2286" s="25" t="s">
        <v>24060</v>
      </c>
      <c r="O2286" s="25"/>
      <c r="P2286" s="25" t="s">
        <v>28789</v>
      </c>
    </row>
    <row r="2287" spans="1:16" ht="15">
      <c r="A2287" s="25" t="s">
        <v>28790</v>
      </c>
      <c r="B2287" s="25" t="s">
        <v>28790</v>
      </c>
      <c r="C2287"/>
      <c r="D2287" s="25" t="s">
        <v>7261</v>
      </c>
      <c r="E2287" s="25"/>
      <c r="F2287" s="25" t="s">
        <v>7288</v>
      </c>
      <c r="G2287" s="25" t="s">
        <v>24057</v>
      </c>
      <c r="H2287" s="25" t="s">
        <v>12040</v>
      </c>
      <c r="I2287" s="25" t="s">
        <v>24558</v>
      </c>
      <c r="J2287" s="19">
        <v>44754</v>
      </c>
      <c r="K2287" s="19"/>
      <c r="L2287" s="54">
        <v>1860</v>
      </c>
      <c r="M2287" s="25" t="s">
        <v>7230</v>
      </c>
      <c r="N2287" s="25" t="s">
        <v>24060</v>
      </c>
      <c r="O2287" s="25"/>
      <c r="P2287" s="25" t="s">
        <v>28791</v>
      </c>
    </row>
    <row r="2288" spans="1:16" ht="15">
      <c r="A2288" s="25" t="s">
        <v>28792</v>
      </c>
      <c r="B2288" s="25" t="s">
        <v>28792</v>
      </c>
      <c r="C2288"/>
      <c r="D2288" s="25" t="s">
        <v>7261</v>
      </c>
      <c r="E2288" s="25"/>
      <c r="F2288" s="25" t="s">
        <v>7288</v>
      </c>
      <c r="G2288" s="25" t="s">
        <v>24057</v>
      </c>
      <c r="H2288" s="25" t="s">
        <v>8110</v>
      </c>
      <c r="I2288" s="25" t="s">
        <v>24075</v>
      </c>
      <c r="J2288" s="19">
        <v>44754</v>
      </c>
      <c r="K2288" s="19"/>
      <c r="L2288" s="54">
        <v>595</v>
      </c>
      <c r="M2288" s="25" t="s">
        <v>7230</v>
      </c>
      <c r="N2288" s="25" t="s">
        <v>24060</v>
      </c>
      <c r="O2288" s="25"/>
      <c r="P2288" s="25" t="s">
        <v>28793</v>
      </c>
    </row>
    <row r="2289" spans="1:16" ht="15">
      <c r="A2289" s="25" t="s">
        <v>28794</v>
      </c>
      <c r="B2289" s="25" t="s">
        <v>28794</v>
      </c>
      <c r="C2289"/>
      <c r="D2289" s="25" t="s">
        <v>7252</v>
      </c>
      <c r="E2289" s="25"/>
      <c r="F2289" s="25" t="s">
        <v>7288</v>
      </c>
      <c r="G2289" s="25" t="s">
        <v>24057</v>
      </c>
      <c r="H2289" s="25" t="s">
        <v>8553</v>
      </c>
      <c r="I2289" s="25" t="s">
        <v>24070</v>
      </c>
      <c r="J2289" s="19">
        <v>44754</v>
      </c>
      <c r="K2289" s="19"/>
      <c r="L2289" s="54">
        <v>3582.43</v>
      </c>
      <c r="M2289" s="25" t="s">
        <v>7230</v>
      </c>
      <c r="N2289" s="25" t="s">
        <v>24060</v>
      </c>
      <c r="O2289" s="25"/>
      <c r="P2289" s="25" t="s">
        <v>28795</v>
      </c>
    </row>
    <row r="2290" spans="1:16" ht="15">
      <c r="A2290" s="25" t="s">
        <v>28796</v>
      </c>
      <c r="B2290" s="25" t="s">
        <v>28796</v>
      </c>
      <c r="C2290"/>
      <c r="D2290" s="25" t="s">
        <v>7269</v>
      </c>
      <c r="E2290" s="25"/>
      <c r="F2290" s="25" t="s">
        <v>7288</v>
      </c>
      <c r="G2290" s="25" t="s">
        <v>24057</v>
      </c>
      <c r="H2290" s="25" t="s">
        <v>7500</v>
      </c>
      <c r="I2290" s="25" t="s">
        <v>24269</v>
      </c>
      <c r="J2290" s="19">
        <v>44754</v>
      </c>
      <c r="K2290" s="19"/>
      <c r="L2290" s="54">
        <v>5608.9</v>
      </c>
      <c r="M2290" s="25" t="s">
        <v>7230</v>
      </c>
      <c r="N2290" s="25" t="s">
        <v>24060</v>
      </c>
      <c r="O2290" s="25"/>
      <c r="P2290" s="25" t="s">
        <v>28797</v>
      </c>
    </row>
    <row r="2291" spans="1:16" ht="15">
      <c r="A2291" s="25" t="s">
        <v>28798</v>
      </c>
      <c r="B2291" s="25" t="s">
        <v>28798</v>
      </c>
      <c r="C2291"/>
      <c r="D2291" s="25" t="s">
        <v>7261</v>
      </c>
      <c r="E2291" s="25"/>
      <c r="F2291" s="25" t="s">
        <v>7288</v>
      </c>
      <c r="G2291" s="25" t="s">
        <v>24057</v>
      </c>
      <c r="H2291" s="25" t="s">
        <v>7386</v>
      </c>
      <c r="I2291" s="25" t="s">
        <v>24082</v>
      </c>
      <c r="J2291" s="19">
        <v>44754</v>
      </c>
      <c r="K2291" s="19"/>
      <c r="L2291" s="54">
        <v>1670</v>
      </c>
      <c r="M2291" s="25" t="s">
        <v>7230</v>
      </c>
      <c r="N2291" s="25" t="s">
        <v>24060</v>
      </c>
      <c r="O2291" s="25"/>
      <c r="P2291" s="25" t="s">
        <v>28799</v>
      </c>
    </row>
    <row r="2292" spans="1:16" ht="15">
      <c r="A2292" s="25" t="s">
        <v>28800</v>
      </c>
      <c r="B2292" s="25" t="s">
        <v>28800</v>
      </c>
      <c r="C2292"/>
      <c r="D2292" s="25" t="s">
        <v>7261</v>
      </c>
      <c r="E2292" s="25"/>
      <c r="F2292" s="25" t="s">
        <v>7288</v>
      </c>
      <c r="G2292" s="25" t="s">
        <v>24057</v>
      </c>
      <c r="H2292" s="25" t="s">
        <v>7386</v>
      </c>
      <c r="I2292" s="25" t="s">
        <v>24082</v>
      </c>
      <c r="J2292" s="19">
        <v>44754</v>
      </c>
      <c r="K2292" s="19"/>
      <c r="L2292" s="54">
        <v>3702.28</v>
      </c>
      <c r="M2292" s="25" t="s">
        <v>7230</v>
      </c>
      <c r="N2292" s="25" t="s">
        <v>24060</v>
      </c>
      <c r="O2292" s="25"/>
      <c r="P2292" s="25" t="s">
        <v>28801</v>
      </c>
    </row>
    <row r="2293" spans="1:16" ht="15">
      <c r="A2293" s="25" t="s">
        <v>28802</v>
      </c>
      <c r="B2293" s="25" t="s">
        <v>28802</v>
      </c>
      <c r="C2293"/>
      <c r="D2293" s="25" t="s">
        <v>7261</v>
      </c>
      <c r="E2293" s="25"/>
      <c r="F2293" s="25" t="s">
        <v>7288</v>
      </c>
      <c r="G2293" s="25" t="s">
        <v>24057</v>
      </c>
      <c r="H2293" s="25" t="s">
        <v>7386</v>
      </c>
      <c r="I2293" s="25" t="s">
        <v>24082</v>
      </c>
      <c r="J2293" s="19">
        <v>44754</v>
      </c>
      <c r="K2293" s="19"/>
      <c r="L2293" s="54">
        <v>5813.13</v>
      </c>
      <c r="M2293" s="25" t="s">
        <v>7230</v>
      </c>
      <c r="N2293" s="25" t="s">
        <v>24060</v>
      </c>
      <c r="O2293" s="25"/>
      <c r="P2293" s="25" t="s">
        <v>28803</v>
      </c>
    </row>
    <row r="2294" spans="1:16" ht="15">
      <c r="A2294" s="25" t="s">
        <v>28804</v>
      </c>
      <c r="B2294" s="25" t="s">
        <v>28804</v>
      </c>
      <c r="C2294"/>
      <c r="D2294" s="25" t="s">
        <v>7269</v>
      </c>
      <c r="E2294" s="25"/>
      <c r="F2294" s="25" t="s">
        <v>7288</v>
      </c>
      <c r="G2294" s="25" t="s">
        <v>24057</v>
      </c>
      <c r="H2294" s="25" t="s">
        <v>11163</v>
      </c>
      <c r="I2294" s="25" t="s">
        <v>24454</v>
      </c>
      <c r="J2294" s="19">
        <v>44754</v>
      </c>
      <c r="K2294" s="19"/>
      <c r="L2294" s="54">
        <v>2287</v>
      </c>
      <c r="M2294" s="25" t="s">
        <v>7230</v>
      </c>
      <c r="N2294" s="25" t="s">
        <v>24060</v>
      </c>
      <c r="O2294" s="25"/>
      <c r="P2294" s="25" t="s">
        <v>28805</v>
      </c>
    </row>
    <row r="2295" spans="1:16" ht="15">
      <c r="A2295" s="25" t="s">
        <v>28806</v>
      </c>
      <c r="B2295" s="25" t="s">
        <v>28806</v>
      </c>
      <c r="C2295"/>
      <c r="D2295" s="25" t="s">
        <v>7261</v>
      </c>
      <c r="E2295" s="25"/>
      <c r="F2295" s="25" t="s">
        <v>7288</v>
      </c>
      <c r="G2295" s="25" t="s">
        <v>24057</v>
      </c>
      <c r="H2295" s="25" t="s">
        <v>7474</v>
      </c>
      <c r="I2295" s="25" t="s">
        <v>24082</v>
      </c>
      <c r="J2295" s="19">
        <v>44754</v>
      </c>
      <c r="K2295" s="19"/>
      <c r="L2295" s="54">
        <v>3678.82</v>
      </c>
      <c r="M2295" s="25" t="s">
        <v>7230</v>
      </c>
      <c r="N2295" s="25" t="s">
        <v>24060</v>
      </c>
      <c r="O2295" s="25"/>
      <c r="P2295" s="25" t="s">
        <v>28807</v>
      </c>
    </row>
    <row r="2296" spans="1:16" ht="15">
      <c r="A2296" s="25" t="s">
        <v>28808</v>
      </c>
      <c r="B2296" s="25" t="s">
        <v>28808</v>
      </c>
      <c r="C2296"/>
      <c r="D2296" s="25" t="s">
        <v>7261</v>
      </c>
      <c r="E2296" s="25"/>
      <c r="F2296" s="25" t="s">
        <v>7288</v>
      </c>
      <c r="G2296" s="25" t="s">
        <v>24057</v>
      </c>
      <c r="H2296" s="25" t="s">
        <v>7602</v>
      </c>
      <c r="I2296" s="25" t="s">
        <v>24075</v>
      </c>
      <c r="J2296" s="19">
        <v>44754</v>
      </c>
      <c r="K2296" s="19"/>
      <c r="L2296" s="54">
        <v>5028.5</v>
      </c>
      <c r="M2296" s="25" t="s">
        <v>7230</v>
      </c>
      <c r="N2296" s="25" t="s">
        <v>24060</v>
      </c>
      <c r="O2296" s="25"/>
      <c r="P2296" s="25" t="s">
        <v>28809</v>
      </c>
    </row>
    <row r="2297" spans="1:16" ht="15">
      <c r="A2297" s="25" t="s">
        <v>28810</v>
      </c>
      <c r="B2297" s="25" t="s">
        <v>28810</v>
      </c>
      <c r="C2297"/>
      <c r="D2297" s="25" t="s">
        <v>7261</v>
      </c>
      <c r="E2297" s="25"/>
      <c r="F2297" s="25" t="s">
        <v>7288</v>
      </c>
      <c r="G2297" s="25" t="s">
        <v>24057</v>
      </c>
      <c r="H2297" s="25" t="s">
        <v>8110</v>
      </c>
      <c r="I2297" s="25" t="s">
        <v>24075</v>
      </c>
      <c r="J2297" s="19">
        <v>44754</v>
      </c>
      <c r="K2297" s="19"/>
      <c r="L2297" s="54">
        <v>4913.78</v>
      </c>
      <c r="M2297" s="25" t="s">
        <v>7230</v>
      </c>
      <c r="N2297" s="25" t="s">
        <v>24060</v>
      </c>
      <c r="O2297" s="25"/>
      <c r="P2297" s="25" t="s">
        <v>28811</v>
      </c>
    </row>
    <row r="2298" spans="1:16" ht="15">
      <c r="A2298" s="25" t="s">
        <v>28812</v>
      </c>
      <c r="B2298" s="25" t="s">
        <v>28812</v>
      </c>
      <c r="C2298"/>
      <c r="D2298" s="25" t="s">
        <v>7261</v>
      </c>
      <c r="E2298" s="25"/>
      <c r="F2298" s="25" t="s">
        <v>7288</v>
      </c>
      <c r="G2298" s="25" t="s">
        <v>24057</v>
      </c>
      <c r="H2298" s="25" t="s">
        <v>8110</v>
      </c>
      <c r="I2298" s="25" t="s">
        <v>24075</v>
      </c>
      <c r="J2298" s="19">
        <v>44754</v>
      </c>
      <c r="K2298" s="19"/>
      <c r="L2298" s="54">
        <v>2823.78</v>
      </c>
      <c r="M2298" s="25" t="s">
        <v>7230</v>
      </c>
      <c r="N2298" s="25" t="s">
        <v>24060</v>
      </c>
      <c r="O2298" s="25"/>
      <c r="P2298" s="25" t="s">
        <v>28813</v>
      </c>
    </row>
    <row r="2299" spans="1:16" ht="15">
      <c r="A2299" s="25" t="s">
        <v>28814</v>
      </c>
      <c r="B2299" s="25" t="s">
        <v>28814</v>
      </c>
      <c r="C2299"/>
      <c r="D2299" s="25" t="s">
        <v>7261</v>
      </c>
      <c r="E2299" s="25"/>
      <c r="F2299" s="25" t="s">
        <v>7288</v>
      </c>
      <c r="G2299" s="25" t="s">
        <v>24057</v>
      </c>
      <c r="H2299" s="25" t="s">
        <v>8110</v>
      </c>
      <c r="I2299" s="25" t="s">
        <v>24075</v>
      </c>
      <c r="J2299" s="19">
        <v>44754</v>
      </c>
      <c r="K2299" s="19"/>
      <c r="L2299" s="54">
        <v>2629.78</v>
      </c>
      <c r="M2299" s="25" t="s">
        <v>7230</v>
      </c>
      <c r="N2299" s="25" t="s">
        <v>24060</v>
      </c>
      <c r="O2299" s="25"/>
      <c r="P2299" s="25" t="s">
        <v>28815</v>
      </c>
    </row>
    <row r="2300" spans="1:16" ht="15">
      <c r="A2300" s="25" t="s">
        <v>28816</v>
      </c>
      <c r="B2300" s="25" t="s">
        <v>28816</v>
      </c>
      <c r="C2300"/>
      <c r="D2300" s="25" t="s">
        <v>7261</v>
      </c>
      <c r="E2300" s="25"/>
      <c r="F2300" s="25" t="s">
        <v>7288</v>
      </c>
      <c r="G2300" s="25" t="s">
        <v>24057</v>
      </c>
      <c r="H2300" s="25" t="s">
        <v>7576</v>
      </c>
      <c r="I2300" s="25" t="s">
        <v>24181</v>
      </c>
      <c r="J2300" s="19">
        <v>44754</v>
      </c>
      <c r="K2300" s="19"/>
      <c r="L2300" s="54">
        <v>3425</v>
      </c>
      <c r="M2300" s="25" t="s">
        <v>7230</v>
      </c>
      <c r="N2300" s="25" t="s">
        <v>24060</v>
      </c>
      <c r="O2300" s="25"/>
      <c r="P2300" s="25" t="s">
        <v>28817</v>
      </c>
    </row>
    <row r="2301" spans="1:16" ht="15">
      <c r="A2301" s="25" t="s">
        <v>28818</v>
      </c>
      <c r="B2301" s="25" t="s">
        <v>28818</v>
      </c>
      <c r="C2301"/>
      <c r="D2301" s="25" t="s">
        <v>7261</v>
      </c>
      <c r="E2301" s="25"/>
      <c r="F2301" s="25" t="s">
        <v>7288</v>
      </c>
      <c r="G2301" s="25" t="s">
        <v>24057</v>
      </c>
      <c r="H2301" s="25" t="s">
        <v>7576</v>
      </c>
      <c r="I2301" s="25" t="s">
        <v>27483</v>
      </c>
      <c r="J2301" s="19">
        <v>44754</v>
      </c>
      <c r="K2301" s="19"/>
      <c r="L2301" s="54">
        <v>5001.74</v>
      </c>
      <c r="M2301" s="25" t="s">
        <v>7230</v>
      </c>
      <c r="N2301" s="25" t="s">
        <v>24060</v>
      </c>
      <c r="O2301" s="25"/>
      <c r="P2301" s="25" t="s">
        <v>28819</v>
      </c>
    </row>
    <row r="2302" spans="1:16" ht="15">
      <c r="A2302" s="25" t="s">
        <v>28820</v>
      </c>
      <c r="B2302" s="25" t="s">
        <v>28820</v>
      </c>
      <c r="C2302"/>
      <c r="D2302" s="25" t="s">
        <v>8607</v>
      </c>
      <c r="E2302" s="25"/>
      <c r="F2302" s="25" t="s">
        <v>7288</v>
      </c>
      <c r="G2302" s="25" t="s">
        <v>24057</v>
      </c>
      <c r="H2302" s="25" t="s">
        <v>10746</v>
      </c>
      <c r="I2302" s="25" t="s">
        <v>24070</v>
      </c>
      <c r="J2302" s="19">
        <v>44754</v>
      </c>
      <c r="K2302" s="19"/>
      <c r="L2302" s="54">
        <v>7766.54</v>
      </c>
      <c r="M2302" s="25" t="s">
        <v>7230</v>
      </c>
      <c r="N2302" s="25" t="s">
        <v>24060</v>
      </c>
      <c r="O2302" s="25"/>
      <c r="P2302" s="25" t="s">
        <v>28821</v>
      </c>
    </row>
    <row r="2303" spans="1:16" ht="15">
      <c r="A2303" s="25" t="s">
        <v>28822</v>
      </c>
      <c r="B2303" s="25" t="s">
        <v>28822</v>
      </c>
      <c r="C2303"/>
      <c r="D2303" s="25" t="s">
        <v>8607</v>
      </c>
      <c r="E2303" s="25"/>
      <c r="F2303" s="25" t="s">
        <v>7288</v>
      </c>
      <c r="G2303" s="25" t="s">
        <v>24057</v>
      </c>
      <c r="H2303" s="25" t="s">
        <v>10746</v>
      </c>
      <c r="I2303" s="25" t="s">
        <v>24070</v>
      </c>
      <c r="J2303" s="19">
        <v>44754</v>
      </c>
      <c r="K2303" s="19"/>
      <c r="L2303" s="54">
        <v>1550</v>
      </c>
      <c r="M2303" s="25" t="s">
        <v>7230</v>
      </c>
      <c r="N2303" s="25" t="s">
        <v>24060</v>
      </c>
      <c r="O2303" s="25"/>
      <c r="P2303" s="25" t="s">
        <v>28823</v>
      </c>
    </row>
    <row r="2304" spans="1:16" ht="15">
      <c r="A2304" s="25" t="s">
        <v>28824</v>
      </c>
      <c r="B2304" s="25" t="s">
        <v>28824</v>
      </c>
      <c r="C2304"/>
      <c r="D2304" s="25" t="s">
        <v>7252</v>
      </c>
      <c r="E2304" s="25"/>
      <c r="F2304" s="25" t="s">
        <v>7288</v>
      </c>
      <c r="G2304" s="25" t="s">
        <v>24057</v>
      </c>
      <c r="H2304" s="25" t="s">
        <v>7576</v>
      </c>
      <c r="I2304" s="25" t="s">
        <v>24301</v>
      </c>
      <c r="J2304" s="19">
        <v>44754</v>
      </c>
      <c r="K2304" s="19"/>
      <c r="L2304" s="54">
        <v>4980.12</v>
      </c>
      <c r="M2304" s="25" t="s">
        <v>7230</v>
      </c>
      <c r="N2304" s="25" t="s">
        <v>24060</v>
      </c>
      <c r="O2304" s="25"/>
      <c r="P2304" s="25" t="s">
        <v>28825</v>
      </c>
    </row>
    <row r="2305" spans="1:16" ht="15">
      <c r="A2305" s="25" t="s">
        <v>28826</v>
      </c>
      <c r="B2305" s="25" t="s">
        <v>28826</v>
      </c>
      <c r="C2305"/>
      <c r="D2305" s="25" t="s">
        <v>7252</v>
      </c>
      <c r="E2305" s="25"/>
      <c r="F2305" s="25" t="s">
        <v>7288</v>
      </c>
      <c r="G2305" s="25" t="s">
        <v>24057</v>
      </c>
      <c r="H2305" s="25" t="s">
        <v>7576</v>
      </c>
      <c r="I2305" s="25" t="s">
        <v>26325</v>
      </c>
      <c r="J2305" s="19">
        <v>44754</v>
      </c>
      <c r="K2305" s="19"/>
      <c r="L2305" s="54">
        <v>4748.5</v>
      </c>
      <c r="M2305" s="25" t="s">
        <v>7230</v>
      </c>
      <c r="N2305" s="25" t="s">
        <v>24060</v>
      </c>
      <c r="O2305" s="25"/>
      <c r="P2305" s="25" t="s">
        <v>28827</v>
      </c>
    </row>
    <row r="2306" spans="1:16" ht="15">
      <c r="A2306" s="25" t="s">
        <v>28828</v>
      </c>
      <c r="B2306" s="25" t="s">
        <v>28828</v>
      </c>
      <c r="C2306"/>
      <c r="D2306" s="25" t="s">
        <v>7261</v>
      </c>
      <c r="E2306" s="25"/>
      <c r="F2306" s="25" t="s">
        <v>7288</v>
      </c>
      <c r="G2306" s="25" t="s">
        <v>24057</v>
      </c>
      <c r="H2306" s="25" t="s">
        <v>7500</v>
      </c>
      <c r="I2306" s="25" t="s">
        <v>24169</v>
      </c>
      <c r="J2306" s="19">
        <v>44754</v>
      </c>
      <c r="K2306" s="19"/>
      <c r="L2306" s="54">
        <v>9250</v>
      </c>
      <c r="M2306" s="25" t="s">
        <v>7230</v>
      </c>
      <c r="N2306" s="25" t="s">
        <v>24060</v>
      </c>
      <c r="O2306" s="25"/>
      <c r="P2306" s="25" t="s">
        <v>28829</v>
      </c>
    </row>
    <row r="2307" spans="1:16" ht="15">
      <c r="A2307" s="25" t="s">
        <v>28830</v>
      </c>
      <c r="B2307" s="25" t="s">
        <v>28830</v>
      </c>
      <c r="C2307"/>
      <c r="D2307" s="25" t="s">
        <v>7478</v>
      </c>
      <c r="E2307" s="25"/>
      <c r="F2307" s="25" t="s">
        <v>7288</v>
      </c>
      <c r="G2307" s="25" t="s">
        <v>24057</v>
      </c>
      <c r="H2307" s="25" t="s">
        <v>7500</v>
      </c>
      <c r="I2307" s="25" t="s">
        <v>24181</v>
      </c>
      <c r="J2307" s="19">
        <v>44754</v>
      </c>
      <c r="K2307" s="19"/>
      <c r="L2307" s="54">
        <v>2677</v>
      </c>
      <c r="M2307" s="25" t="s">
        <v>7230</v>
      </c>
      <c r="N2307" s="25" t="s">
        <v>24060</v>
      </c>
      <c r="O2307" s="25"/>
      <c r="P2307" s="25" t="s">
        <v>28831</v>
      </c>
    </row>
    <row r="2308" spans="1:16" ht="15">
      <c r="A2308" s="25" t="s">
        <v>28832</v>
      </c>
      <c r="B2308" s="25" t="s">
        <v>28832</v>
      </c>
      <c r="C2308"/>
      <c r="D2308" s="25" t="s">
        <v>7478</v>
      </c>
      <c r="E2308" s="25"/>
      <c r="F2308" s="25" t="s">
        <v>7288</v>
      </c>
      <c r="G2308" s="25" t="s">
        <v>24057</v>
      </c>
      <c r="H2308" s="25" t="s">
        <v>7500</v>
      </c>
      <c r="I2308" s="25" t="s">
        <v>24181</v>
      </c>
      <c r="J2308" s="19">
        <v>44754</v>
      </c>
      <c r="K2308" s="19"/>
      <c r="L2308" s="54">
        <v>2272.1</v>
      </c>
      <c r="M2308" s="25" t="s">
        <v>7230</v>
      </c>
      <c r="N2308" s="25" t="s">
        <v>24060</v>
      </c>
      <c r="O2308" s="25"/>
      <c r="P2308" s="25" t="s">
        <v>28833</v>
      </c>
    </row>
    <row r="2309" spans="1:16" ht="15">
      <c r="A2309" s="25" t="s">
        <v>28834</v>
      </c>
      <c r="B2309" s="25" t="s">
        <v>28834</v>
      </c>
      <c r="C2309"/>
      <c r="D2309" s="25" t="s">
        <v>7261</v>
      </c>
      <c r="E2309" s="25"/>
      <c r="F2309" s="25" t="s">
        <v>7288</v>
      </c>
      <c r="G2309" s="25" t="s">
        <v>24057</v>
      </c>
      <c r="H2309" s="25" t="s">
        <v>7576</v>
      </c>
      <c r="I2309" s="25" t="s">
        <v>28835</v>
      </c>
      <c r="J2309" s="19">
        <v>44754</v>
      </c>
      <c r="K2309" s="19"/>
      <c r="L2309" s="54">
        <v>8574.2999999999993</v>
      </c>
      <c r="M2309" s="25" t="s">
        <v>7230</v>
      </c>
      <c r="N2309" s="25" t="s">
        <v>24060</v>
      </c>
      <c r="O2309" s="25"/>
      <c r="P2309" s="25" t="s">
        <v>28836</v>
      </c>
    </row>
    <row r="2310" spans="1:16" ht="15">
      <c r="A2310" s="25" t="s">
        <v>28837</v>
      </c>
      <c r="B2310" s="25" t="s">
        <v>28837</v>
      </c>
      <c r="C2310"/>
      <c r="D2310" s="25" t="s">
        <v>7261</v>
      </c>
      <c r="E2310" s="25"/>
      <c r="F2310" s="25" t="s">
        <v>7288</v>
      </c>
      <c r="G2310" s="25" t="s">
        <v>24057</v>
      </c>
      <c r="H2310" s="25" t="s">
        <v>15107</v>
      </c>
      <c r="I2310" s="25" t="s">
        <v>28838</v>
      </c>
      <c r="J2310" s="19">
        <v>44754</v>
      </c>
      <c r="K2310" s="19"/>
      <c r="L2310" s="54">
        <v>11500</v>
      </c>
      <c r="M2310" s="25" t="s">
        <v>7230</v>
      </c>
      <c r="N2310" s="25" t="s">
        <v>24060</v>
      </c>
      <c r="O2310" s="25"/>
      <c r="P2310" s="25" t="s">
        <v>28839</v>
      </c>
    </row>
    <row r="2311" spans="1:16" ht="15">
      <c r="A2311" s="25" t="s">
        <v>28840</v>
      </c>
      <c r="B2311" s="25" t="s">
        <v>28840</v>
      </c>
      <c r="C2311"/>
      <c r="D2311" s="25" t="s">
        <v>7261</v>
      </c>
      <c r="E2311" s="25"/>
      <c r="F2311" s="25" t="s">
        <v>7288</v>
      </c>
      <c r="G2311" s="25" t="s">
        <v>24057</v>
      </c>
      <c r="H2311" s="25" t="s">
        <v>7576</v>
      </c>
      <c r="I2311" s="25" t="s">
        <v>25199</v>
      </c>
      <c r="J2311" s="19">
        <v>44754</v>
      </c>
      <c r="K2311" s="19"/>
      <c r="L2311" s="54">
        <v>15292</v>
      </c>
      <c r="M2311" s="25" t="s">
        <v>7230</v>
      </c>
      <c r="N2311" s="25" t="s">
        <v>24060</v>
      </c>
      <c r="O2311" s="25"/>
      <c r="P2311" s="25" t="s">
        <v>28841</v>
      </c>
    </row>
    <row r="2312" spans="1:16" ht="15">
      <c r="A2312" s="25" t="s">
        <v>28842</v>
      </c>
      <c r="B2312" s="25" t="s">
        <v>28842</v>
      </c>
      <c r="C2312"/>
      <c r="D2312" s="25" t="s">
        <v>7261</v>
      </c>
      <c r="E2312" s="25"/>
      <c r="F2312" s="25" t="s">
        <v>7288</v>
      </c>
      <c r="G2312" s="25" t="s">
        <v>24057</v>
      </c>
      <c r="H2312" s="25" t="s">
        <v>7500</v>
      </c>
      <c r="I2312" s="25" t="s">
        <v>28843</v>
      </c>
      <c r="J2312" s="19">
        <v>44754</v>
      </c>
      <c r="K2312" s="19"/>
      <c r="L2312" s="54">
        <v>6362</v>
      </c>
      <c r="M2312" s="25" t="s">
        <v>7230</v>
      </c>
      <c r="N2312" s="25" t="s">
        <v>24060</v>
      </c>
      <c r="O2312" s="25"/>
      <c r="P2312" s="25"/>
    </row>
    <row r="2313" spans="1:16" ht="15">
      <c r="A2313" s="25" t="s">
        <v>28844</v>
      </c>
      <c r="B2313" s="25" t="s">
        <v>28844</v>
      </c>
      <c r="C2313" s="22">
        <v>1</v>
      </c>
      <c r="D2313" s="25" t="s">
        <v>7261</v>
      </c>
      <c r="E2313" s="25"/>
      <c r="F2313" s="25" t="s">
        <v>7288</v>
      </c>
      <c r="G2313" s="25" t="s">
        <v>24057</v>
      </c>
      <c r="H2313" s="25" t="s">
        <v>7602</v>
      </c>
      <c r="I2313" s="25" t="s">
        <v>24075</v>
      </c>
      <c r="J2313" s="19">
        <v>44754</v>
      </c>
      <c r="K2313" s="19"/>
      <c r="L2313" s="54">
        <v>2972.2</v>
      </c>
      <c r="M2313" s="25" t="s">
        <v>7230</v>
      </c>
      <c r="N2313" s="25" t="s">
        <v>24060</v>
      </c>
      <c r="O2313" s="25"/>
      <c r="P2313" s="25" t="s">
        <v>28845</v>
      </c>
    </row>
    <row r="2314" spans="1:16" ht="15">
      <c r="A2314" s="25" t="s">
        <v>28846</v>
      </c>
      <c r="B2314" s="25" t="s">
        <v>28846</v>
      </c>
      <c r="C2314"/>
      <c r="D2314" s="25" t="s">
        <v>7261</v>
      </c>
      <c r="E2314" s="25"/>
      <c r="F2314" s="25" t="s">
        <v>7288</v>
      </c>
      <c r="G2314" s="25" t="s">
        <v>24057</v>
      </c>
      <c r="H2314" s="25" t="s">
        <v>7500</v>
      </c>
      <c r="I2314" s="25" t="s">
        <v>28847</v>
      </c>
      <c r="J2314" s="19">
        <v>44754</v>
      </c>
      <c r="K2314" s="19"/>
      <c r="L2314" s="54">
        <v>5850</v>
      </c>
      <c r="M2314" s="25" t="s">
        <v>7230</v>
      </c>
      <c r="N2314" s="25" t="s">
        <v>24060</v>
      </c>
      <c r="O2314" s="25"/>
      <c r="P2314" s="25" t="s">
        <v>28848</v>
      </c>
    </row>
    <row r="2315" spans="1:16" ht="15">
      <c r="A2315" s="25" t="s">
        <v>28849</v>
      </c>
      <c r="B2315" s="25" t="s">
        <v>28849</v>
      </c>
      <c r="C2315"/>
      <c r="D2315" s="25" t="s">
        <v>8607</v>
      </c>
      <c r="E2315" s="25"/>
      <c r="F2315" s="25" t="s">
        <v>7288</v>
      </c>
      <c r="G2315" s="25" t="s">
        <v>24057</v>
      </c>
      <c r="H2315" s="25" t="s">
        <v>10746</v>
      </c>
      <c r="I2315" s="25" t="s">
        <v>24070</v>
      </c>
      <c r="J2315" s="19">
        <v>44754</v>
      </c>
      <c r="K2315" s="19"/>
      <c r="L2315" s="54">
        <v>6205.48</v>
      </c>
      <c r="M2315" s="25" t="s">
        <v>7230</v>
      </c>
      <c r="N2315" s="25" t="s">
        <v>24060</v>
      </c>
      <c r="O2315" s="25"/>
      <c r="P2315" s="25" t="s">
        <v>28850</v>
      </c>
    </row>
    <row r="2316" spans="1:16" ht="15">
      <c r="A2316" s="25" t="s">
        <v>28851</v>
      </c>
      <c r="B2316" s="25" t="s">
        <v>28851</v>
      </c>
      <c r="C2316"/>
      <c r="D2316" s="25" t="s">
        <v>7261</v>
      </c>
      <c r="E2316" s="25"/>
      <c r="F2316" s="25" t="s">
        <v>7288</v>
      </c>
      <c r="G2316" s="25" t="s">
        <v>24057</v>
      </c>
      <c r="H2316" s="25" t="s">
        <v>8423</v>
      </c>
      <c r="I2316" s="25" t="s">
        <v>24143</v>
      </c>
      <c r="J2316" s="19">
        <v>44754</v>
      </c>
      <c r="K2316" s="19"/>
      <c r="L2316" s="54">
        <v>15193.5</v>
      </c>
      <c r="M2316" s="25" t="s">
        <v>7230</v>
      </c>
      <c r="N2316" s="25" t="s">
        <v>24060</v>
      </c>
      <c r="O2316" s="25"/>
      <c r="P2316" s="25" t="s">
        <v>28852</v>
      </c>
    </row>
    <row r="2317" spans="1:16" ht="15">
      <c r="A2317" s="25" t="s">
        <v>28853</v>
      </c>
      <c r="B2317" s="25" t="s">
        <v>28853</v>
      </c>
      <c r="C2317"/>
      <c r="D2317" s="25" t="s">
        <v>7261</v>
      </c>
      <c r="E2317" s="25"/>
      <c r="F2317" s="25" t="s">
        <v>7288</v>
      </c>
      <c r="G2317" s="25" t="s">
        <v>24057</v>
      </c>
      <c r="H2317" s="25" t="s">
        <v>8110</v>
      </c>
      <c r="I2317" s="25" t="s">
        <v>24075</v>
      </c>
      <c r="J2317" s="19">
        <v>44754</v>
      </c>
      <c r="K2317" s="19"/>
      <c r="L2317" s="54">
        <v>3594</v>
      </c>
      <c r="M2317" s="25" t="s">
        <v>7230</v>
      </c>
      <c r="N2317" s="25" t="s">
        <v>24060</v>
      </c>
      <c r="O2317" s="25"/>
      <c r="P2317" s="25" t="s">
        <v>28854</v>
      </c>
    </row>
    <row r="2318" spans="1:16" ht="15">
      <c r="A2318" s="25" t="s">
        <v>28855</v>
      </c>
      <c r="B2318" s="25" t="s">
        <v>28855</v>
      </c>
      <c r="C2318"/>
      <c r="D2318" s="25" t="s">
        <v>7261</v>
      </c>
      <c r="E2318" s="25"/>
      <c r="F2318" s="25" t="s">
        <v>7288</v>
      </c>
      <c r="G2318" s="25" t="s">
        <v>24057</v>
      </c>
      <c r="H2318" s="25" t="s">
        <v>7543</v>
      </c>
      <c r="I2318" s="25" t="s">
        <v>24896</v>
      </c>
      <c r="J2318" s="19">
        <v>44754</v>
      </c>
      <c r="K2318" s="19"/>
      <c r="L2318" s="54">
        <v>500</v>
      </c>
      <c r="M2318" s="25" t="s">
        <v>7230</v>
      </c>
      <c r="N2318" s="25" t="s">
        <v>24060</v>
      </c>
      <c r="O2318" s="25"/>
      <c r="P2318" s="25" t="s">
        <v>28856</v>
      </c>
    </row>
    <row r="2319" spans="1:16" ht="15">
      <c r="A2319" s="25" t="s">
        <v>28857</v>
      </c>
      <c r="B2319" s="25" t="s">
        <v>28857</v>
      </c>
      <c r="C2319"/>
      <c r="D2319" s="25" t="s">
        <v>8607</v>
      </c>
      <c r="E2319" s="25"/>
      <c r="F2319" s="25" t="s">
        <v>7288</v>
      </c>
      <c r="G2319" s="25" t="s">
        <v>24057</v>
      </c>
      <c r="H2319" s="25" t="s">
        <v>9046</v>
      </c>
      <c r="I2319" s="25" t="s">
        <v>24070</v>
      </c>
      <c r="J2319" s="19">
        <v>44755</v>
      </c>
      <c r="K2319" s="19"/>
      <c r="L2319" s="54">
        <v>3041.46</v>
      </c>
      <c r="M2319" s="25" t="s">
        <v>7230</v>
      </c>
      <c r="N2319" s="25" t="s">
        <v>24060</v>
      </c>
      <c r="O2319" s="25"/>
      <c r="P2319" s="25" t="s">
        <v>28858</v>
      </c>
    </row>
    <row r="2320" spans="1:16" ht="15">
      <c r="A2320" s="25" t="s">
        <v>28859</v>
      </c>
      <c r="B2320" s="25" t="s">
        <v>28859</v>
      </c>
      <c r="C2320"/>
      <c r="D2320" s="25" t="s">
        <v>7261</v>
      </c>
      <c r="E2320" s="25"/>
      <c r="F2320" s="25" t="s">
        <v>7288</v>
      </c>
      <c r="G2320" s="25" t="s">
        <v>24057</v>
      </c>
      <c r="H2320" s="25" t="s">
        <v>7386</v>
      </c>
      <c r="I2320" s="25" t="s">
        <v>24082</v>
      </c>
      <c r="J2320" s="19">
        <v>44754</v>
      </c>
      <c r="K2320" s="19"/>
      <c r="L2320" s="54">
        <v>7292.66</v>
      </c>
      <c r="M2320" s="25" t="s">
        <v>7230</v>
      </c>
      <c r="N2320" s="25" t="s">
        <v>24060</v>
      </c>
      <c r="O2320" s="25"/>
      <c r="P2320" s="25" t="s">
        <v>28860</v>
      </c>
    </row>
    <row r="2321" spans="1:16" ht="15">
      <c r="A2321" s="25" t="s">
        <v>28861</v>
      </c>
      <c r="B2321" s="25" t="s">
        <v>28861</v>
      </c>
      <c r="C2321"/>
      <c r="D2321" s="25" t="s">
        <v>7261</v>
      </c>
      <c r="E2321" s="25"/>
      <c r="F2321" s="25" t="s">
        <v>7288</v>
      </c>
      <c r="G2321" s="25" t="s">
        <v>24057</v>
      </c>
      <c r="H2321" s="25" t="s">
        <v>8591</v>
      </c>
      <c r="I2321" s="25" t="s">
        <v>28132</v>
      </c>
      <c r="J2321" s="19">
        <v>44755</v>
      </c>
      <c r="K2321" s="19"/>
      <c r="L2321" s="54">
        <v>551.9</v>
      </c>
      <c r="M2321" s="25" t="s">
        <v>7230</v>
      </c>
      <c r="N2321" s="25" t="s">
        <v>24060</v>
      </c>
      <c r="O2321" s="25"/>
      <c r="P2321" s="25" t="s">
        <v>28862</v>
      </c>
    </row>
    <row r="2322" spans="1:16" ht="15">
      <c r="A2322" s="25" t="s">
        <v>28863</v>
      </c>
      <c r="B2322" s="25" t="s">
        <v>28863</v>
      </c>
      <c r="C2322"/>
      <c r="D2322" s="25" t="s">
        <v>8607</v>
      </c>
      <c r="E2322" s="25"/>
      <c r="F2322" s="25" t="s">
        <v>7288</v>
      </c>
      <c r="G2322" s="25" t="s">
        <v>24057</v>
      </c>
      <c r="H2322" s="25" t="s">
        <v>9046</v>
      </c>
      <c r="I2322" s="25" t="s">
        <v>24070</v>
      </c>
      <c r="J2322" s="19">
        <v>44755</v>
      </c>
      <c r="K2322" s="19"/>
      <c r="L2322" s="54">
        <v>3302.46</v>
      </c>
      <c r="M2322" s="25" t="s">
        <v>7230</v>
      </c>
      <c r="N2322" s="25" t="s">
        <v>24060</v>
      </c>
      <c r="O2322" s="25"/>
      <c r="P2322" s="25" t="s">
        <v>28864</v>
      </c>
    </row>
    <row r="2323" spans="1:16" ht="15">
      <c r="A2323" s="25" t="s">
        <v>28865</v>
      </c>
      <c r="B2323" s="25" t="s">
        <v>28865</v>
      </c>
      <c r="C2323"/>
      <c r="D2323" s="25" t="s">
        <v>7261</v>
      </c>
      <c r="E2323" s="25"/>
      <c r="F2323" s="25" t="s">
        <v>7288</v>
      </c>
      <c r="G2323" s="25" t="s">
        <v>24057</v>
      </c>
      <c r="H2323" s="25" t="s">
        <v>8140</v>
      </c>
      <c r="I2323" s="25" t="s">
        <v>24484</v>
      </c>
      <c r="J2323" s="19">
        <v>44755</v>
      </c>
      <c r="K2323" s="19"/>
      <c r="L2323" s="54">
        <v>2571.08</v>
      </c>
      <c r="M2323" s="25" t="s">
        <v>7230</v>
      </c>
      <c r="N2323" s="25" t="s">
        <v>24060</v>
      </c>
      <c r="O2323" s="25"/>
      <c r="P2323" s="25" t="s">
        <v>28866</v>
      </c>
    </row>
    <row r="2324" spans="1:16" ht="15">
      <c r="A2324" s="25" t="s">
        <v>28867</v>
      </c>
      <c r="B2324" s="25" t="s">
        <v>28867</v>
      </c>
      <c r="C2324"/>
      <c r="D2324" s="25" t="s">
        <v>7478</v>
      </c>
      <c r="E2324" s="25"/>
      <c r="F2324" s="25" t="s">
        <v>7288</v>
      </c>
      <c r="G2324" s="25" t="s">
        <v>24057</v>
      </c>
      <c r="H2324" s="25" t="s">
        <v>7492</v>
      </c>
      <c r="I2324" s="25" t="s">
        <v>24287</v>
      </c>
      <c r="J2324" s="19">
        <v>44755</v>
      </c>
      <c r="K2324" s="19"/>
      <c r="L2324" s="54">
        <v>16680</v>
      </c>
      <c r="M2324" s="25" t="s">
        <v>7230</v>
      </c>
      <c r="N2324" s="25" t="s">
        <v>24060</v>
      </c>
      <c r="O2324" s="25"/>
      <c r="P2324" s="25" t="s">
        <v>28868</v>
      </c>
    </row>
    <row r="2325" spans="1:16" ht="15">
      <c r="A2325" s="25" t="s">
        <v>28869</v>
      </c>
      <c r="B2325" s="25" t="s">
        <v>28869</v>
      </c>
      <c r="C2325"/>
      <c r="D2325" s="25" t="s">
        <v>7252</v>
      </c>
      <c r="E2325" s="25"/>
      <c r="F2325" s="25" t="s">
        <v>7288</v>
      </c>
      <c r="G2325" s="25" t="s">
        <v>24057</v>
      </c>
      <c r="H2325" s="25" t="s">
        <v>14618</v>
      </c>
      <c r="I2325" s="25" t="s">
        <v>24082</v>
      </c>
      <c r="J2325" s="19">
        <v>44755</v>
      </c>
      <c r="K2325" s="19"/>
      <c r="L2325" s="54">
        <v>1130</v>
      </c>
      <c r="M2325" s="25" t="s">
        <v>7230</v>
      </c>
      <c r="N2325" s="25" t="s">
        <v>24060</v>
      </c>
      <c r="O2325" s="25"/>
      <c r="P2325" s="25" t="s">
        <v>28870</v>
      </c>
    </row>
    <row r="2326" spans="1:16" ht="15">
      <c r="A2326" s="25" t="s">
        <v>28871</v>
      </c>
      <c r="B2326" s="25" t="s">
        <v>28871</v>
      </c>
      <c r="C2326"/>
      <c r="D2326" s="25" t="s">
        <v>7261</v>
      </c>
      <c r="E2326" s="25"/>
      <c r="F2326" s="25" t="s">
        <v>7288</v>
      </c>
      <c r="G2326" s="25" t="s">
        <v>24057</v>
      </c>
      <c r="H2326" s="25" t="s">
        <v>8140</v>
      </c>
      <c r="I2326" s="25" t="s">
        <v>24181</v>
      </c>
      <c r="J2326" s="19">
        <v>44755</v>
      </c>
      <c r="K2326" s="19"/>
      <c r="L2326" s="54">
        <v>4134.5</v>
      </c>
      <c r="M2326" s="25" t="s">
        <v>7230</v>
      </c>
      <c r="N2326" s="25" t="s">
        <v>24060</v>
      </c>
      <c r="O2326" s="25"/>
      <c r="P2326" s="25" t="s">
        <v>28872</v>
      </c>
    </row>
    <row r="2327" spans="1:16" ht="15">
      <c r="A2327" s="25" t="s">
        <v>28873</v>
      </c>
      <c r="B2327" s="25" t="s">
        <v>28873</v>
      </c>
      <c r="C2327"/>
      <c r="D2327" s="25" t="s">
        <v>7252</v>
      </c>
      <c r="E2327" s="25"/>
      <c r="F2327" s="25" t="s">
        <v>7288</v>
      </c>
      <c r="G2327" s="25" t="s">
        <v>24057</v>
      </c>
      <c r="H2327" s="25" t="s">
        <v>7576</v>
      </c>
      <c r="I2327" s="25" t="s">
        <v>26325</v>
      </c>
      <c r="J2327" s="19">
        <v>44755</v>
      </c>
      <c r="K2327" s="19"/>
      <c r="L2327" s="54">
        <v>16787</v>
      </c>
      <c r="M2327" s="25" t="s">
        <v>7230</v>
      </c>
      <c r="N2327" s="25" t="s">
        <v>24060</v>
      </c>
      <c r="O2327" s="25"/>
      <c r="P2327" s="25" t="s">
        <v>28874</v>
      </c>
    </row>
    <row r="2328" spans="1:16" ht="15">
      <c r="A2328" s="25" t="s">
        <v>28875</v>
      </c>
      <c r="B2328" s="25" t="s">
        <v>28875</v>
      </c>
      <c r="C2328"/>
      <c r="D2328" s="25" t="s">
        <v>8413</v>
      </c>
      <c r="E2328" s="25"/>
      <c r="F2328" s="25" t="s">
        <v>7288</v>
      </c>
      <c r="G2328" s="25" t="s">
        <v>24057</v>
      </c>
      <c r="H2328" s="25" t="s">
        <v>8140</v>
      </c>
      <c r="I2328" s="25" t="s">
        <v>24588</v>
      </c>
      <c r="J2328" s="19">
        <v>44755</v>
      </c>
      <c r="K2328" s="19"/>
      <c r="L2328" s="54">
        <v>3152</v>
      </c>
      <c r="M2328" s="25" t="s">
        <v>7230</v>
      </c>
      <c r="N2328" s="25" t="s">
        <v>24060</v>
      </c>
      <c r="O2328" s="25"/>
      <c r="P2328" s="25" t="s">
        <v>28876</v>
      </c>
    </row>
    <row r="2329" spans="1:16" ht="15">
      <c r="A2329" s="25" t="s">
        <v>28877</v>
      </c>
      <c r="B2329" s="25" t="s">
        <v>28877</v>
      </c>
      <c r="C2329"/>
      <c r="D2329" s="25" t="s">
        <v>7261</v>
      </c>
      <c r="E2329" s="25"/>
      <c r="F2329" s="25" t="s">
        <v>7288</v>
      </c>
      <c r="G2329" s="25" t="s">
        <v>24630</v>
      </c>
      <c r="H2329" s="25" t="s">
        <v>10329</v>
      </c>
      <c r="I2329" s="25" t="s">
        <v>24631</v>
      </c>
      <c r="J2329" s="19">
        <v>44755</v>
      </c>
      <c r="K2329" s="19"/>
      <c r="L2329" s="54">
        <v>110</v>
      </c>
      <c r="M2329" s="25" t="s">
        <v>7230</v>
      </c>
      <c r="N2329" s="25" t="s">
        <v>24060</v>
      </c>
      <c r="O2329" s="25"/>
      <c r="P2329" s="25" t="s">
        <v>28878</v>
      </c>
    </row>
    <row r="2330" spans="1:16" ht="15">
      <c r="A2330" s="25" t="s">
        <v>28879</v>
      </c>
      <c r="B2330" s="25" t="s">
        <v>28879</v>
      </c>
      <c r="C2330"/>
      <c r="D2330" s="25" t="s">
        <v>7261</v>
      </c>
      <c r="E2330" s="25"/>
      <c r="F2330" s="25" t="s">
        <v>7288</v>
      </c>
      <c r="G2330" s="25" t="s">
        <v>24630</v>
      </c>
      <c r="H2330" s="25" t="s">
        <v>10329</v>
      </c>
      <c r="I2330" s="25" t="s">
        <v>24631</v>
      </c>
      <c r="J2330" s="19">
        <v>44755</v>
      </c>
      <c r="K2330" s="19"/>
      <c r="L2330" s="54">
        <v>17.57</v>
      </c>
      <c r="M2330" s="25" t="s">
        <v>7230</v>
      </c>
      <c r="N2330" s="25" t="s">
        <v>24060</v>
      </c>
      <c r="O2330" s="25"/>
      <c r="P2330" s="25" t="s">
        <v>28880</v>
      </c>
    </row>
    <row r="2331" spans="1:16" ht="15">
      <c r="A2331" s="25" t="s">
        <v>28881</v>
      </c>
      <c r="B2331" s="25" t="s">
        <v>28881</v>
      </c>
      <c r="C2331"/>
      <c r="D2331" s="25" t="s">
        <v>7261</v>
      </c>
      <c r="E2331" s="25"/>
      <c r="F2331" s="25" t="s">
        <v>7288</v>
      </c>
      <c r="G2331" s="25" t="s">
        <v>24057</v>
      </c>
      <c r="H2331" s="25" t="s">
        <v>8577</v>
      </c>
      <c r="I2331" s="25" t="s">
        <v>28882</v>
      </c>
      <c r="J2331" s="19">
        <v>44755</v>
      </c>
      <c r="K2331" s="19"/>
      <c r="L2331" s="54">
        <v>5761.01</v>
      </c>
      <c r="M2331" s="25" t="s">
        <v>7230</v>
      </c>
      <c r="N2331" s="25" t="s">
        <v>24060</v>
      </c>
      <c r="O2331" s="25"/>
      <c r="P2331" s="25" t="s">
        <v>28883</v>
      </c>
    </row>
    <row r="2332" spans="1:16" ht="15">
      <c r="A2332" s="25" t="s">
        <v>28884</v>
      </c>
      <c r="B2332" s="25" t="s">
        <v>28884</v>
      </c>
      <c r="C2332"/>
      <c r="D2332" s="25" t="s">
        <v>7530</v>
      </c>
      <c r="E2332" s="25"/>
      <c r="F2332" s="25" t="s">
        <v>7288</v>
      </c>
      <c r="G2332" s="25" t="s">
        <v>24057</v>
      </c>
      <c r="H2332" s="25" t="s">
        <v>7533</v>
      </c>
      <c r="I2332" s="25" t="s">
        <v>24082</v>
      </c>
      <c r="J2332" s="19">
        <v>44755</v>
      </c>
      <c r="K2332" s="19"/>
      <c r="L2332" s="54">
        <v>4882.96</v>
      </c>
      <c r="M2332" s="25" t="s">
        <v>7230</v>
      </c>
      <c r="N2332" s="25" t="s">
        <v>24060</v>
      </c>
      <c r="O2332" s="25"/>
      <c r="P2332" s="25" t="s">
        <v>28885</v>
      </c>
    </row>
    <row r="2333" spans="1:16" ht="15">
      <c r="A2333" s="25" t="s">
        <v>28886</v>
      </c>
      <c r="B2333" s="25" t="s">
        <v>28886</v>
      </c>
      <c r="C2333"/>
      <c r="D2333" s="25" t="s">
        <v>7261</v>
      </c>
      <c r="E2333" s="25"/>
      <c r="F2333" s="25" t="s">
        <v>7288</v>
      </c>
      <c r="G2333" s="25" t="s">
        <v>24057</v>
      </c>
      <c r="H2333" s="25" t="s">
        <v>8755</v>
      </c>
      <c r="I2333" s="25" t="s">
        <v>24082</v>
      </c>
      <c r="J2333" s="19">
        <v>44755</v>
      </c>
      <c r="K2333" s="19"/>
      <c r="L2333" s="54">
        <v>1100</v>
      </c>
      <c r="M2333" s="25" t="s">
        <v>7230</v>
      </c>
      <c r="N2333" s="25" t="s">
        <v>24060</v>
      </c>
      <c r="O2333" s="25"/>
      <c r="P2333" s="25" t="s">
        <v>28887</v>
      </c>
    </row>
    <row r="2334" spans="1:16" ht="15">
      <c r="A2334" s="25" t="s">
        <v>28888</v>
      </c>
      <c r="B2334" s="25" t="s">
        <v>28888</v>
      </c>
      <c r="C2334" s="22">
        <v>1</v>
      </c>
      <c r="D2334" s="25" t="s">
        <v>7478</v>
      </c>
      <c r="E2334" s="25"/>
      <c r="F2334" s="25" t="s">
        <v>7288</v>
      </c>
      <c r="G2334" s="25" t="s">
        <v>24057</v>
      </c>
      <c r="H2334" s="25" t="s">
        <v>14048</v>
      </c>
      <c r="I2334" s="25" t="s">
        <v>24484</v>
      </c>
      <c r="J2334" s="19">
        <v>44755</v>
      </c>
      <c r="K2334" s="19"/>
      <c r="L2334" s="54">
        <v>9285.5</v>
      </c>
      <c r="M2334" s="25" t="s">
        <v>7230</v>
      </c>
      <c r="N2334" s="25" t="s">
        <v>24060</v>
      </c>
      <c r="O2334" s="25"/>
      <c r="P2334" s="25" t="s">
        <v>28889</v>
      </c>
    </row>
    <row r="2335" spans="1:16" ht="15">
      <c r="A2335" s="25" t="s">
        <v>28890</v>
      </c>
      <c r="B2335" s="25" t="s">
        <v>28890</v>
      </c>
      <c r="C2335"/>
      <c r="D2335" s="25" t="s">
        <v>7269</v>
      </c>
      <c r="E2335" s="25"/>
      <c r="F2335" s="25" t="s">
        <v>7288</v>
      </c>
      <c r="G2335" s="25" t="s">
        <v>24057</v>
      </c>
      <c r="H2335" s="25" t="s">
        <v>8443</v>
      </c>
      <c r="I2335" s="25" t="s">
        <v>28891</v>
      </c>
      <c r="J2335" s="19">
        <v>44755</v>
      </c>
      <c r="K2335" s="19"/>
      <c r="L2335" s="54">
        <v>3575</v>
      </c>
      <c r="M2335" s="25" t="s">
        <v>7230</v>
      </c>
      <c r="N2335" s="25" t="s">
        <v>24060</v>
      </c>
      <c r="O2335" s="25"/>
      <c r="P2335" s="25" t="s">
        <v>28892</v>
      </c>
    </row>
    <row r="2336" spans="1:16" ht="15">
      <c r="A2336" s="25" t="s">
        <v>28893</v>
      </c>
      <c r="B2336" s="25" t="s">
        <v>28893</v>
      </c>
      <c r="C2336"/>
      <c r="D2336" s="25" t="s">
        <v>7269</v>
      </c>
      <c r="E2336" s="25"/>
      <c r="F2336" s="25" t="s">
        <v>7288</v>
      </c>
      <c r="G2336" s="25" t="s">
        <v>24057</v>
      </c>
      <c r="H2336" s="25" t="s">
        <v>8443</v>
      </c>
      <c r="I2336" s="25" t="s">
        <v>28894</v>
      </c>
      <c r="J2336" s="19">
        <v>44755</v>
      </c>
      <c r="K2336" s="19"/>
      <c r="L2336" s="54">
        <v>1350</v>
      </c>
      <c r="M2336" s="25" t="s">
        <v>7230</v>
      </c>
      <c r="N2336" s="25" t="s">
        <v>24060</v>
      </c>
      <c r="O2336" s="25"/>
      <c r="P2336" s="25" t="s">
        <v>28895</v>
      </c>
    </row>
    <row r="2337" spans="1:16" ht="15">
      <c r="A2337" s="25" t="s">
        <v>28896</v>
      </c>
      <c r="B2337" s="25" t="s">
        <v>28896</v>
      </c>
      <c r="C2337"/>
      <c r="D2337" s="25" t="s">
        <v>7269</v>
      </c>
      <c r="E2337" s="25"/>
      <c r="F2337" s="25" t="s">
        <v>7288</v>
      </c>
      <c r="G2337" s="25" t="s">
        <v>24057</v>
      </c>
      <c r="H2337" s="25" t="s">
        <v>8443</v>
      </c>
      <c r="I2337" s="25" t="s">
        <v>28897</v>
      </c>
      <c r="J2337" s="19">
        <v>44755</v>
      </c>
      <c r="K2337" s="19"/>
      <c r="L2337" s="54">
        <v>49370</v>
      </c>
      <c r="M2337" s="25" t="s">
        <v>7230</v>
      </c>
      <c r="N2337" s="25" t="s">
        <v>24060</v>
      </c>
      <c r="O2337" s="25"/>
      <c r="P2337" s="25" t="s">
        <v>28898</v>
      </c>
    </row>
    <row r="2338" spans="1:16" ht="15">
      <c r="A2338" s="25" t="s">
        <v>28899</v>
      </c>
      <c r="B2338" s="25" t="s">
        <v>28899</v>
      </c>
      <c r="C2338"/>
      <c r="D2338" s="25" t="s">
        <v>7269</v>
      </c>
      <c r="E2338" s="25"/>
      <c r="F2338" s="25" t="s">
        <v>7288</v>
      </c>
      <c r="G2338" s="25" t="s">
        <v>24057</v>
      </c>
      <c r="H2338" s="25" t="s">
        <v>7273</v>
      </c>
      <c r="I2338" s="25" t="s">
        <v>26708</v>
      </c>
      <c r="J2338" s="19">
        <v>44755</v>
      </c>
      <c r="K2338" s="19"/>
      <c r="L2338" s="54">
        <v>43092</v>
      </c>
      <c r="M2338" s="25" t="s">
        <v>7230</v>
      </c>
      <c r="N2338" s="25" t="s">
        <v>24060</v>
      </c>
      <c r="O2338" s="25"/>
      <c r="P2338" s="25" t="s">
        <v>28900</v>
      </c>
    </row>
    <row r="2339" spans="1:16" ht="15">
      <c r="A2339" s="25" t="s">
        <v>28901</v>
      </c>
      <c r="B2339" s="25" t="s">
        <v>28901</v>
      </c>
      <c r="C2339"/>
      <c r="D2339" s="25" t="s">
        <v>7269</v>
      </c>
      <c r="E2339" s="25"/>
      <c r="F2339" s="25" t="s">
        <v>7288</v>
      </c>
      <c r="G2339" s="25" t="s">
        <v>24057</v>
      </c>
      <c r="H2339" s="25" t="s">
        <v>7273</v>
      </c>
      <c r="I2339" s="25" t="s">
        <v>26551</v>
      </c>
      <c r="J2339" s="19">
        <v>44755</v>
      </c>
      <c r="K2339" s="19"/>
      <c r="L2339" s="54">
        <v>1564.36</v>
      </c>
      <c r="M2339" s="25" t="s">
        <v>7230</v>
      </c>
      <c r="N2339" s="25" t="s">
        <v>24060</v>
      </c>
      <c r="O2339" s="25"/>
      <c r="P2339" s="25" t="s">
        <v>28902</v>
      </c>
    </row>
    <row r="2340" spans="1:16" ht="15">
      <c r="A2340" s="25" t="s">
        <v>28903</v>
      </c>
      <c r="B2340" s="25" t="s">
        <v>28903</v>
      </c>
      <c r="C2340"/>
      <c r="D2340" s="25" t="s">
        <v>9632</v>
      </c>
      <c r="E2340" s="25"/>
      <c r="F2340" s="25" t="s">
        <v>7288</v>
      </c>
      <c r="G2340" s="25" t="s">
        <v>24057</v>
      </c>
      <c r="H2340" s="25" t="s">
        <v>8423</v>
      </c>
      <c r="I2340" s="25" t="s">
        <v>24205</v>
      </c>
      <c r="J2340" s="19">
        <v>44755</v>
      </c>
      <c r="K2340" s="19"/>
      <c r="L2340" s="54">
        <v>14541</v>
      </c>
      <c r="M2340" s="25" t="s">
        <v>7230</v>
      </c>
      <c r="N2340" s="25" t="s">
        <v>24060</v>
      </c>
      <c r="O2340" s="25"/>
      <c r="P2340" s="25"/>
    </row>
    <row r="2341" spans="1:16" ht="15">
      <c r="A2341" s="25" t="s">
        <v>28904</v>
      </c>
      <c r="B2341" s="25" t="s">
        <v>28904</v>
      </c>
      <c r="C2341"/>
      <c r="D2341" s="25" t="s">
        <v>7261</v>
      </c>
      <c r="E2341" s="25"/>
      <c r="F2341" s="25" t="s">
        <v>7288</v>
      </c>
      <c r="G2341" s="25" t="s">
        <v>24057</v>
      </c>
      <c r="H2341" s="25" t="s">
        <v>7273</v>
      </c>
      <c r="I2341" s="25" t="s">
        <v>24668</v>
      </c>
      <c r="J2341" s="19">
        <v>44756</v>
      </c>
      <c r="K2341" s="19"/>
      <c r="L2341" s="54">
        <v>5747.06</v>
      </c>
      <c r="M2341" s="25" t="s">
        <v>7230</v>
      </c>
      <c r="N2341" s="25" t="s">
        <v>24060</v>
      </c>
      <c r="O2341" s="25"/>
      <c r="P2341" s="25" t="s">
        <v>28905</v>
      </c>
    </row>
    <row r="2342" spans="1:16" ht="15">
      <c r="A2342" s="25" t="s">
        <v>28906</v>
      </c>
      <c r="B2342" s="25" t="s">
        <v>28906</v>
      </c>
      <c r="C2342"/>
      <c r="D2342" s="25" t="s">
        <v>7261</v>
      </c>
      <c r="E2342" s="25"/>
      <c r="F2342" s="25" t="s">
        <v>7288</v>
      </c>
      <c r="G2342" s="25" t="s">
        <v>24057</v>
      </c>
      <c r="H2342" s="25" t="s">
        <v>7386</v>
      </c>
      <c r="I2342" s="25" t="s">
        <v>24082</v>
      </c>
      <c r="J2342" s="19">
        <v>44756</v>
      </c>
      <c r="K2342" s="19"/>
      <c r="L2342" s="54">
        <v>5122.5200000000004</v>
      </c>
      <c r="M2342" s="25" t="s">
        <v>7230</v>
      </c>
      <c r="N2342" s="25" t="s">
        <v>24060</v>
      </c>
      <c r="O2342" s="25"/>
      <c r="P2342" s="25" t="s">
        <v>28907</v>
      </c>
    </row>
    <row r="2343" spans="1:16" ht="15">
      <c r="A2343" s="25" t="s">
        <v>28908</v>
      </c>
      <c r="B2343" s="25" t="s">
        <v>28908</v>
      </c>
      <c r="C2343"/>
      <c r="D2343" s="25" t="s">
        <v>7261</v>
      </c>
      <c r="E2343" s="25"/>
      <c r="F2343" s="25" t="s">
        <v>7288</v>
      </c>
      <c r="G2343" s="25" t="s">
        <v>24057</v>
      </c>
      <c r="H2343" s="25" t="s">
        <v>7386</v>
      </c>
      <c r="I2343" s="25" t="s">
        <v>24082</v>
      </c>
      <c r="J2343" s="19">
        <v>44756</v>
      </c>
      <c r="K2343" s="19"/>
      <c r="L2343" s="54">
        <v>7156.66</v>
      </c>
      <c r="M2343" s="25" t="s">
        <v>7230</v>
      </c>
      <c r="N2343" s="25" t="s">
        <v>24060</v>
      </c>
      <c r="O2343" s="25"/>
      <c r="P2343" s="25" t="s">
        <v>28909</v>
      </c>
    </row>
    <row r="2344" spans="1:16" ht="15">
      <c r="A2344" s="25" t="s">
        <v>28910</v>
      </c>
      <c r="B2344" s="25" t="s">
        <v>28910</v>
      </c>
      <c r="C2344"/>
      <c r="D2344" s="25" t="s">
        <v>7261</v>
      </c>
      <c r="E2344" s="25"/>
      <c r="F2344" s="25" t="s">
        <v>7288</v>
      </c>
      <c r="G2344" s="25" t="s">
        <v>24057</v>
      </c>
      <c r="H2344" s="25" t="s">
        <v>7386</v>
      </c>
      <c r="I2344" s="25" t="s">
        <v>24082</v>
      </c>
      <c r="J2344" s="19">
        <v>44756</v>
      </c>
      <c r="K2344" s="19"/>
      <c r="L2344" s="54">
        <v>2334.46</v>
      </c>
      <c r="M2344" s="25" t="s">
        <v>7230</v>
      </c>
      <c r="N2344" s="25" t="s">
        <v>24060</v>
      </c>
      <c r="O2344" s="25"/>
      <c r="P2344" s="25" t="s">
        <v>28911</v>
      </c>
    </row>
    <row r="2345" spans="1:16" ht="15">
      <c r="A2345" s="25" t="s">
        <v>28912</v>
      </c>
      <c r="B2345" s="25" t="s">
        <v>28912</v>
      </c>
      <c r="C2345"/>
      <c r="D2345" s="25" t="s">
        <v>7269</v>
      </c>
      <c r="E2345" s="25"/>
      <c r="F2345" s="25" t="s">
        <v>7288</v>
      </c>
      <c r="G2345" s="25" t="s">
        <v>24057</v>
      </c>
      <c r="H2345" s="25" t="s">
        <v>14048</v>
      </c>
      <c r="I2345" s="25" t="s">
        <v>28913</v>
      </c>
      <c r="J2345" s="19">
        <v>44756</v>
      </c>
      <c r="K2345" s="19"/>
      <c r="L2345" s="54">
        <v>7468</v>
      </c>
      <c r="M2345" s="25" t="s">
        <v>7230</v>
      </c>
      <c r="N2345" s="25" t="s">
        <v>24060</v>
      </c>
      <c r="O2345" s="25"/>
      <c r="P2345" s="25" t="s">
        <v>28914</v>
      </c>
    </row>
    <row r="2346" spans="1:16" ht="15">
      <c r="A2346" s="25" t="s">
        <v>28915</v>
      </c>
      <c r="B2346" s="25" t="s">
        <v>28915</v>
      </c>
      <c r="C2346"/>
      <c r="D2346" s="25" t="s">
        <v>7261</v>
      </c>
      <c r="E2346" s="25"/>
      <c r="F2346" s="25" t="s">
        <v>7288</v>
      </c>
      <c r="G2346" s="25" t="s">
        <v>24057</v>
      </c>
      <c r="H2346" s="25" t="s">
        <v>7386</v>
      </c>
      <c r="I2346" s="25" t="s">
        <v>24082</v>
      </c>
      <c r="J2346" s="19">
        <v>44756</v>
      </c>
      <c r="K2346" s="19"/>
      <c r="L2346" s="54">
        <v>8722.59</v>
      </c>
      <c r="M2346" s="25" t="s">
        <v>7230</v>
      </c>
      <c r="N2346" s="25" t="s">
        <v>24060</v>
      </c>
      <c r="O2346" s="25"/>
      <c r="P2346" s="25" t="s">
        <v>28916</v>
      </c>
    </row>
    <row r="2347" spans="1:16" ht="15">
      <c r="A2347" s="25" t="s">
        <v>28917</v>
      </c>
      <c r="B2347" s="25" t="s">
        <v>28917</v>
      </c>
      <c r="C2347"/>
      <c r="D2347" s="25" t="s">
        <v>7261</v>
      </c>
      <c r="E2347" s="25"/>
      <c r="F2347" s="25" t="s">
        <v>7288</v>
      </c>
      <c r="G2347" s="25" t="s">
        <v>24057</v>
      </c>
      <c r="H2347" s="25" t="s">
        <v>8284</v>
      </c>
      <c r="I2347" s="25" t="s">
        <v>24070</v>
      </c>
      <c r="J2347" s="19">
        <v>44756</v>
      </c>
      <c r="K2347" s="19"/>
      <c r="L2347" s="54">
        <v>6765.89</v>
      </c>
      <c r="M2347" s="25" t="s">
        <v>7230</v>
      </c>
      <c r="N2347" s="25" t="s">
        <v>24060</v>
      </c>
      <c r="O2347" s="25"/>
      <c r="P2347" s="25" t="s">
        <v>28918</v>
      </c>
    </row>
    <row r="2348" spans="1:16" ht="15">
      <c r="A2348" s="25" t="s">
        <v>28919</v>
      </c>
      <c r="B2348" s="25" t="s">
        <v>28919</v>
      </c>
      <c r="C2348"/>
      <c r="D2348" s="25" t="s">
        <v>7261</v>
      </c>
      <c r="E2348" s="25"/>
      <c r="F2348" s="25" t="s">
        <v>7288</v>
      </c>
      <c r="G2348" s="25" t="s">
        <v>24057</v>
      </c>
      <c r="H2348" s="25" t="s">
        <v>7266</v>
      </c>
      <c r="I2348" s="25" t="s">
        <v>24070</v>
      </c>
      <c r="J2348" s="19">
        <v>44756</v>
      </c>
      <c r="K2348" s="19"/>
      <c r="L2348" s="54">
        <v>2991.98</v>
      </c>
      <c r="M2348" s="25" t="s">
        <v>7230</v>
      </c>
      <c r="N2348" s="25" t="s">
        <v>24060</v>
      </c>
      <c r="O2348" s="25"/>
      <c r="P2348" s="25"/>
    </row>
    <row r="2349" spans="1:16" ht="15">
      <c r="A2349" s="25" t="s">
        <v>28920</v>
      </c>
      <c r="B2349" s="25" t="s">
        <v>28920</v>
      </c>
      <c r="C2349"/>
      <c r="D2349" s="25" t="s">
        <v>7261</v>
      </c>
      <c r="E2349" s="25"/>
      <c r="F2349" s="25" t="s">
        <v>7288</v>
      </c>
      <c r="G2349" s="25" t="s">
        <v>24057</v>
      </c>
      <c r="H2349" s="25" t="s">
        <v>8284</v>
      </c>
      <c r="I2349" s="25" t="s">
        <v>24070</v>
      </c>
      <c r="J2349" s="19">
        <v>44756</v>
      </c>
      <c r="K2349" s="19"/>
      <c r="L2349" s="54">
        <v>7213.1</v>
      </c>
      <c r="M2349" s="25" t="s">
        <v>7230</v>
      </c>
      <c r="N2349" s="25" t="s">
        <v>24060</v>
      </c>
      <c r="O2349" s="25"/>
      <c r="P2349" s="25" t="s">
        <v>28921</v>
      </c>
    </row>
    <row r="2350" spans="1:16" ht="15">
      <c r="A2350" s="25" t="s">
        <v>28922</v>
      </c>
      <c r="B2350" s="25" t="s">
        <v>28922</v>
      </c>
      <c r="C2350"/>
      <c r="D2350" s="25" t="s">
        <v>7252</v>
      </c>
      <c r="E2350" s="25"/>
      <c r="F2350" s="25" t="s">
        <v>7288</v>
      </c>
      <c r="G2350" s="25" t="s">
        <v>24057</v>
      </c>
      <c r="H2350" s="25" t="s">
        <v>7500</v>
      </c>
      <c r="I2350" s="25" t="s">
        <v>28923</v>
      </c>
      <c r="J2350" s="19">
        <v>44756</v>
      </c>
      <c r="K2350" s="19"/>
      <c r="L2350" s="54">
        <v>2285.85</v>
      </c>
      <c r="M2350" s="25" t="s">
        <v>7230</v>
      </c>
      <c r="N2350" s="25" t="s">
        <v>24060</v>
      </c>
      <c r="O2350" s="25"/>
      <c r="P2350" s="25" t="s">
        <v>28924</v>
      </c>
    </row>
    <row r="2351" spans="1:16" ht="15">
      <c r="A2351" s="25" t="s">
        <v>28925</v>
      </c>
      <c r="B2351" s="25" t="s">
        <v>28925</v>
      </c>
      <c r="C2351"/>
      <c r="D2351" s="25" t="s">
        <v>15138</v>
      </c>
      <c r="E2351" s="25"/>
      <c r="F2351" s="25" t="s">
        <v>7288</v>
      </c>
      <c r="G2351" s="25" t="s">
        <v>24057</v>
      </c>
      <c r="H2351" s="25" t="s">
        <v>8577</v>
      </c>
      <c r="I2351" s="25" t="s">
        <v>24588</v>
      </c>
      <c r="J2351" s="19">
        <v>44756</v>
      </c>
      <c r="K2351" s="19"/>
      <c r="L2351" s="54">
        <v>19118</v>
      </c>
      <c r="M2351" s="25" t="s">
        <v>7230</v>
      </c>
      <c r="N2351" s="25" t="s">
        <v>24060</v>
      </c>
      <c r="O2351" s="25"/>
      <c r="P2351" s="25" t="s">
        <v>28926</v>
      </c>
    </row>
    <row r="2352" spans="1:16" ht="15">
      <c r="A2352" s="25" t="s">
        <v>28927</v>
      </c>
      <c r="B2352" s="25" t="s">
        <v>28927</v>
      </c>
      <c r="C2352"/>
      <c r="D2352" s="25" t="s">
        <v>7261</v>
      </c>
      <c r="E2352" s="25"/>
      <c r="F2352" s="25" t="s">
        <v>7288</v>
      </c>
      <c r="G2352" s="25" t="s">
        <v>24057</v>
      </c>
      <c r="H2352" s="25" t="s">
        <v>8140</v>
      </c>
      <c r="I2352" s="25" t="s">
        <v>24181</v>
      </c>
      <c r="J2352" s="19">
        <v>44756</v>
      </c>
      <c r="K2352" s="19"/>
      <c r="L2352" s="54">
        <v>8425.11</v>
      </c>
      <c r="M2352" s="25" t="s">
        <v>7230</v>
      </c>
      <c r="N2352" s="25" t="s">
        <v>24060</v>
      </c>
      <c r="O2352" s="25"/>
      <c r="P2352" s="25" t="s">
        <v>28928</v>
      </c>
    </row>
    <row r="2353" spans="1:16" ht="15">
      <c r="A2353" s="25" t="s">
        <v>28929</v>
      </c>
      <c r="B2353" s="25" t="s">
        <v>28929</v>
      </c>
      <c r="C2353"/>
      <c r="D2353" s="25" t="s">
        <v>7478</v>
      </c>
      <c r="E2353" s="25"/>
      <c r="F2353" s="25" t="s">
        <v>7288</v>
      </c>
      <c r="G2353" s="25" t="s">
        <v>24057</v>
      </c>
      <c r="H2353" s="25" t="s">
        <v>14048</v>
      </c>
      <c r="I2353" s="25" t="s">
        <v>24122</v>
      </c>
      <c r="J2353" s="19">
        <v>44757</v>
      </c>
      <c r="K2353" s="19"/>
      <c r="L2353" s="54">
        <v>5430</v>
      </c>
      <c r="M2353" s="25" t="s">
        <v>7230</v>
      </c>
      <c r="N2353" s="25" t="s">
        <v>24060</v>
      </c>
      <c r="O2353" s="25"/>
      <c r="P2353" s="25" t="s">
        <v>28930</v>
      </c>
    </row>
    <row r="2354" spans="1:16" ht="15">
      <c r="A2354" s="25" t="s">
        <v>28931</v>
      </c>
      <c r="B2354" s="25" t="s">
        <v>28931</v>
      </c>
      <c r="C2354"/>
      <c r="D2354" s="25" t="s">
        <v>7269</v>
      </c>
      <c r="E2354" s="25"/>
      <c r="F2354" s="25" t="s">
        <v>7288</v>
      </c>
      <c r="G2354" s="25" t="s">
        <v>24057</v>
      </c>
      <c r="H2354" s="25" t="s">
        <v>7492</v>
      </c>
      <c r="I2354" s="25" t="s">
        <v>26263</v>
      </c>
      <c r="J2354" s="19">
        <v>44757</v>
      </c>
      <c r="K2354" s="19"/>
      <c r="L2354" s="54">
        <v>5553.05</v>
      </c>
      <c r="M2354" s="25" t="s">
        <v>7230</v>
      </c>
      <c r="N2354" s="25" t="s">
        <v>24060</v>
      </c>
      <c r="O2354" s="25"/>
      <c r="P2354" s="25" t="s">
        <v>28932</v>
      </c>
    </row>
    <row r="2355" spans="1:16" ht="15">
      <c r="A2355" s="25" t="s">
        <v>28933</v>
      </c>
      <c r="B2355" s="25" t="s">
        <v>28933</v>
      </c>
      <c r="C2355"/>
      <c r="D2355" s="25" t="s">
        <v>7478</v>
      </c>
      <c r="E2355" s="25"/>
      <c r="F2355" s="25" t="s">
        <v>7288</v>
      </c>
      <c r="G2355" s="25" t="s">
        <v>24057</v>
      </c>
      <c r="H2355" s="25" t="s">
        <v>14048</v>
      </c>
      <c r="I2355" s="25" t="s">
        <v>24181</v>
      </c>
      <c r="J2355" s="19">
        <v>44757</v>
      </c>
      <c r="K2355" s="19"/>
      <c r="L2355" s="54">
        <v>3924</v>
      </c>
      <c r="M2355" s="25" t="s">
        <v>7230</v>
      </c>
      <c r="N2355" s="25" t="s">
        <v>24060</v>
      </c>
      <c r="O2355" s="25"/>
      <c r="P2355" s="25" t="s">
        <v>28934</v>
      </c>
    </row>
    <row r="2356" spans="1:16" ht="15">
      <c r="A2356" s="25" t="s">
        <v>28935</v>
      </c>
      <c r="B2356" s="25" t="s">
        <v>28935</v>
      </c>
      <c r="C2356"/>
      <c r="D2356" s="25" t="s">
        <v>7425</v>
      </c>
      <c r="E2356" s="25"/>
      <c r="F2356" s="25" t="s">
        <v>7288</v>
      </c>
      <c r="G2356" s="25" t="s">
        <v>24057</v>
      </c>
      <c r="H2356" s="25" t="s">
        <v>14048</v>
      </c>
      <c r="I2356" s="25" t="s">
        <v>24828</v>
      </c>
      <c r="J2356" s="19">
        <v>44760</v>
      </c>
      <c r="K2356" s="19"/>
      <c r="L2356" s="54">
        <v>28273.27</v>
      </c>
      <c r="M2356" s="25" t="s">
        <v>7230</v>
      </c>
      <c r="N2356" s="25" t="s">
        <v>24060</v>
      </c>
      <c r="O2356" s="25"/>
      <c r="P2356" s="25" t="s">
        <v>28936</v>
      </c>
    </row>
    <row r="2357" spans="1:16" ht="15">
      <c r="A2357" s="25" t="s">
        <v>28937</v>
      </c>
      <c r="B2357" s="25" t="s">
        <v>28937</v>
      </c>
      <c r="C2357"/>
      <c r="D2357" s="25" t="s">
        <v>7478</v>
      </c>
      <c r="E2357" s="25"/>
      <c r="F2357" s="25" t="s">
        <v>7288</v>
      </c>
      <c r="G2357" s="25" t="s">
        <v>24057</v>
      </c>
      <c r="H2357" s="25" t="s">
        <v>7492</v>
      </c>
      <c r="I2357" s="25" t="s">
        <v>24287</v>
      </c>
      <c r="J2357" s="19">
        <v>44760</v>
      </c>
      <c r="K2357" s="19"/>
      <c r="L2357" s="54">
        <v>28514</v>
      </c>
      <c r="M2357" s="25" t="s">
        <v>7230</v>
      </c>
      <c r="N2357" s="25" t="s">
        <v>24060</v>
      </c>
      <c r="O2357" s="25"/>
      <c r="P2357" s="25" t="s">
        <v>28938</v>
      </c>
    </row>
    <row r="2358" spans="1:16" ht="15">
      <c r="A2358" s="25" t="s">
        <v>28939</v>
      </c>
      <c r="B2358" s="25" t="s">
        <v>28939</v>
      </c>
      <c r="C2358"/>
      <c r="D2358" s="25" t="s">
        <v>7252</v>
      </c>
      <c r="E2358" s="25"/>
      <c r="F2358" s="25" t="s">
        <v>7288</v>
      </c>
      <c r="G2358" s="25" t="s">
        <v>24057</v>
      </c>
      <c r="H2358" s="25" t="s">
        <v>7500</v>
      </c>
      <c r="I2358" s="25" t="s">
        <v>26064</v>
      </c>
      <c r="J2358" s="19">
        <v>44760</v>
      </c>
      <c r="K2358" s="19"/>
      <c r="L2358" s="54">
        <v>4875</v>
      </c>
      <c r="M2358" s="25" t="s">
        <v>7230</v>
      </c>
      <c r="N2358" s="25" t="s">
        <v>24060</v>
      </c>
      <c r="O2358" s="25"/>
      <c r="P2358" s="25"/>
    </row>
    <row r="2359" spans="1:16" ht="15">
      <c r="A2359" s="25" t="s">
        <v>28940</v>
      </c>
      <c r="B2359" s="25" t="s">
        <v>28940</v>
      </c>
      <c r="C2359"/>
      <c r="D2359" s="25" t="s">
        <v>7425</v>
      </c>
      <c r="E2359" s="25"/>
      <c r="F2359" s="25" t="s">
        <v>7288</v>
      </c>
      <c r="G2359" s="25" t="s">
        <v>24057</v>
      </c>
      <c r="H2359" s="25" t="s">
        <v>10018</v>
      </c>
      <c r="I2359" s="25" t="s">
        <v>24122</v>
      </c>
      <c r="J2359" s="19">
        <v>44760</v>
      </c>
      <c r="K2359" s="19"/>
      <c r="L2359" s="54">
        <v>4349</v>
      </c>
      <c r="M2359" s="25" t="s">
        <v>7230</v>
      </c>
      <c r="N2359" s="25" t="s">
        <v>24060</v>
      </c>
      <c r="O2359" s="25"/>
      <c r="P2359" s="25" t="s">
        <v>28941</v>
      </c>
    </row>
    <row r="2360" spans="1:16" ht="15">
      <c r="A2360" s="25" t="s">
        <v>28942</v>
      </c>
      <c r="B2360" s="25" t="s">
        <v>28942</v>
      </c>
      <c r="C2360" s="22">
        <v>1</v>
      </c>
      <c r="D2360" s="25" t="s">
        <v>7478</v>
      </c>
      <c r="E2360" s="25"/>
      <c r="F2360" s="25" t="s">
        <v>7288</v>
      </c>
      <c r="G2360" s="25" t="s">
        <v>24057</v>
      </c>
      <c r="H2360" s="25" t="s">
        <v>7492</v>
      </c>
      <c r="I2360" s="25" t="s">
        <v>24287</v>
      </c>
      <c r="J2360" s="19">
        <v>44760</v>
      </c>
      <c r="K2360" s="19"/>
      <c r="L2360" s="54">
        <v>25200</v>
      </c>
      <c r="M2360" s="25" t="s">
        <v>7230</v>
      </c>
      <c r="N2360" s="25" t="s">
        <v>24060</v>
      </c>
      <c r="O2360" s="25"/>
      <c r="P2360" s="25" t="s">
        <v>28943</v>
      </c>
    </row>
    <row r="2361" spans="1:16" ht="15">
      <c r="A2361" s="25" t="s">
        <v>28944</v>
      </c>
      <c r="B2361" s="25" t="s">
        <v>28944</v>
      </c>
      <c r="C2361"/>
      <c r="D2361" s="25" t="s">
        <v>8607</v>
      </c>
      <c r="E2361" s="25"/>
      <c r="F2361" s="25" t="s">
        <v>11313</v>
      </c>
      <c r="G2361" s="25" t="s">
        <v>24057</v>
      </c>
      <c r="H2361" s="25" t="s">
        <v>10398</v>
      </c>
      <c r="I2361" s="25" t="s">
        <v>25865</v>
      </c>
      <c r="J2361" s="19">
        <v>44760</v>
      </c>
      <c r="K2361" s="19"/>
      <c r="L2361" s="54">
        <v>5993.99</v>
      </c>
      <c r="M2361" s="25" t="s">
        <v>7230</v>
      </c>
      <c r="N2361" s="25" t="s">
        <v>24060</v>
      </c>
      <c r="O2361" s="25"/>
      <c r="P2361" s="25"/>
    </row>
    <row r="2362" spans="1:16" ht="15">
      <c r="A2362" s="25" t="s">
        <v>28945</v>
      </c>
      <c r="B2362" s="25" t="s">
        <v>28945</v>
      </c>
      <c r="C2362"/>
      <c r="D2362" s="25" t="s">
        <v>7313</v>
      </c>
      <c r="E2362" s="25"/>
      <c r="F2362" s="25" t="s">
        <v>7288</v>
      </c>
      <c r="G2362" s="25" t="s">
        <v>24057</v>
      </c>
      <c r="H2362" s="25" t="s">
        <v>10329</v>
      </c>
      <c r="I2362" s="25" t="s">
        <v>25507</v>
      </c>
      <c r="J2362" s="19">
        <v>44760</v>
      </c>
      <c r="K2362" s="19"/>
      <c r="L2362" s="54">
        <v>620.14</v>
      </c>
      <c r="M2362" s="25" t="s">
        <v>7230</v>
      </c>
      <c r="N2362" s="25" t="s">
        <v>24060</v>
      </c>
      <c r="O2362" s="25"/>
      <c r="P2362" s="25" t="s">
        <v>28946</v>
      </c>
    </row>
    <row r="2363" spans="1:16" ht="15">
      <c r="A2363" s="25" t="s">
        <v>28947</v>
      </c>
      <c r="B2363" s="25" t="s">
        <v>28947</v>
      </c>
      <c r="C2363"/>
      <c r="D2363" s="25" t="s">
        <v>8607</v>
      </c>
      <c r="E2363" s="25"/>
      <c r="F2363" s="25" t="s">
        <v>11313</v>
      </c>
      <c r="G2363" s="25" t="s">
        <v>24057</v>
      </c>
      <c r="H2363" s="25" t="s">
        <v>10398</v>
      </c>
      <c r="I2363" s="25" t="s">
        <v>25865</v>
      </c>
      <c r="J2363" s="19">
        <v>44760</v>
      </c>
      <c r="K2363" s="19"/>
      <c r="L2363" s="54">
        <v>10605.3</v>
      </c>
      <c r="M2363" s="25" t="s">
        <v>7230</v>
      </c>
      <c r="N2363" s="25" t="s">
        <v>24060</v>
      </c>
      <c r="O2363" s="25"/>
      <c r="P2363" s="25"/>
    </row>
    <row r="2364" spans="1:16" ht="15">
      <c r="A2364" s="25" t="s">
        <v>28948</v>
      </c>
      <c r="B2364" s="25" t="s">
        <v>28948</v>
      </c>
      <c r="C2364"/>
      <c r="D2364" s="25" t="s">
        <v>7478</v>
      </c>
      <c r="E2364" s="25"/>
      <c r="F2364" s="25" t="s">
        <v>7288</v>
      </c>
      <c r="G2364" s="25" t="s">
        <v>24057</v>
      </c>
      <c r="H2364" s="25" t="s">
        <v>8443</v>
      </c>
      <c r="I2364" s="25" t="s">
        <v>25720</v>
      </c>
      <c r="J2364" s="19">
        <v>44760</v>
      </c>
      <c r="K2364" s="19"/>
      <c r="L2364" s="54">
        <v>2500</v>
      </c>
      <c r="M2364" s="25" t="s">
        <v>7230</v>
      </c>
      <c r="N2364" s="25" t="s">
        <v>24060</v>
      </c>
      <c r="O2364" s="25"/>
      <c r="P2364" s="25" t="s">
        <v>28949</v>
      </c>
    </row>
    <row r="2365" spans="1:16" ht="15">
      <c r="A2365" s="25" t="s">
        <v>28950</v>
      </c>
      <c r="B2365" s="25" t="s">
        <v>28950</v>
      </c>
      <c r="C2365"/>
      <c r="D2365" s="25" t="s">
        <v>7269</v>
      </c>
      <c r="E2365" s="25"/>
      <c r="F2365" s="25" t="s">
        <v>7983</v>
      </c>
      <c r="G2365" s="25" t="s">
        <v>24057</v>
      </c>
      <c r="H2365" s="25" t="s">
        <v>8443</v>
      </c>
      <c r="I2365" s="25" t="s">
        <v>26831</v>
      </c>
      <c r="J2365" s="19">
        <v>44760</v>
      </c>
      <c r="K2365" s="19"/>
      <c r="L2365" s="54">
        <v>72785</v>
      </c>
      <c r="M2365" s="25" t="s">
        <v>7230</v>
      </c>
      <c r="N2365" s="25" t="s">
        <v>24060</v>
      </c>
      <c r="O2365" s="25"/>
      <c r="P2365" s="25" t="s">
        <v>28951</v>
      </c>
    </row>
    <row r="2366" spans="1:16" ht="15">
      <c r="A2366" s="25" t="s">
        <v>28952</v>
      </c>
      <c r="B2366" s="25" t="s">
        <v>28952</v>
      </c>
      <c r="C2366"/>
      <c r="D2366" s="25" t="s">
        <v>7425</v>
      </c>
      <c r="E2366" s="25"/>
      <c r="F2366" s="25" t="s">
        <v>7288</v>
      </c>
      <c r="G2366" s="25" t="s">
        <v>24057</v>
      </c>
      <c r="H2366" s="25" t="s">
        <v>10329</v>
      </c>
      <c r="I2366" s="25" t="s">
        <v>26361</v>
      </c>
      <c r="J2366" s="19">
        <v>44760</v>
      </c>
      <c r="K2366" s="19"/>
      <c r="L2366" s="54">
        <v>2989.4</v>
      </c>
      <c r="M2366" s="25" t="s">
        <v>7230</v>
      </c>
      <c r="N2366" s="25" t="s">
        <v>24060</v>
      </c>
      <c r="O2366" s="25"/>
      <c r="P2366" s="25" t="s">
        <v>28953</v>
      </c>
    </row>
    <row r="2367" spans="1:16" ht="15">
      <c r="A2367" s="25" t="s">
        <v>28954</v>
      </c>
      <c r="B2367" s="25" t="s">
        <v>28954</v>
      </c>
      <c r="C2367" s="22">
        <v>1</v>
      </c>
      <c r="D2367" s="25" t="s">
        <v>7269</v>
      </c>
      <c r="E2367" s="25"/>
      <c r="F2367" s="25" t="s">
        <v>7288</v>
      </c>
      <c r="G2367" s="25" t="s">
        <v>24057</v>
      </c>
      <c r="H2367" s="25" t="s">
        <v>14048</v>
      </c>
      <c r="I2367" s="25" t="s">
        <v>25199</v>
      </c>
      <c r="J2367" s="19">
        <v>44760</v>
      </c>
      <c r="K2367" s="19"/>
      <c r="L2367" s="54">
        <v>394400</v>
      </c>
      <c r="M2367" s="25" t="s">
        <v>7230</v>
      </c>
      <c r="N2367" s="25" t="s">
        <v>24060</v>
      </c>
      <c r="O2367" s="25"/>
      <c r="P2367" s="25" t="s">
        <v>28955</v>
      </c>
    </row>
    <row r="2368" spans="1:16" ht="15">
      <c r="A2368" s="25" t="s">
        <v>28956</v>
      </c>
      <c r="B2368" s="25" t="s">
        <v>28956</v>
      </c>
      <c r="C2368" s="22">
        <v>1</v>
      </c>
      <c r="D2368" s="25" t="s">
        <v>7261</v>
      </c>
      <c r="E2368" s="25"/>
      <c r="F2368" s="25" t="s">
        <v>7288</v>
      </c>
      <c r="G2368" s="25" t="s">
        <v>24057</v>
      </c>
      <c r="H2368" s="25" t="s">
        <v>10398</v>
      </c>
      <c r="I2368" s="25" t="s">
        <v>28957</v>
      </c>
      <c r="J2368" s="19">
        <v>44760</v>
      </c>
      <c r="K2368" s="19"/>
      <c r="L2368" s="54">
        <v>5720</v>
      </c>
      <c r="M2368" s="25" t="s">
        <v>7230</v>
      </c>
      <c r="N2368" s="25" t="s">
        <v>24060</v>
      </c>
      <c r="O2368" s="25"/>
      <c r="P2368" s="25"/>
    </row>
    <row r="2369" spans="1:16" ht="15">
      <c r="A2369" s="25" t="s">
        <v>28958</v>
      </c>
      <c r="B2369" s="25" t="s">
        <v>28958</v>
      </c>
      <c r="C2369"/>
      <c r="D2369" s="25" t="s">
        <v>7478</v>
      </c>
      <c r="E2369" s="25"/>
      <c r="F2369" s="25" t="s">
        <v>7288</v>
      </c>
      <c r="G2369" s="25" t="s">
        <v>24057</v>
      </c>
      <c r="H2369" s="25" t="s">
        <v>7492</v>
      </c>
      <c r="I2369" s="25" t="s">
        <v>24181</v>
      </c>
      <c r="J2369" s="19">
        <v>44760</v>
      </c>
      <c r="K2369" s="19"/>
      <c r="L2369" s="54">
        <v>75900</v>
      </c>
      <c r="M2369" s="25" t="s">
        <v>7230</v>
      </c>
      <c r="N2369" s="25" t="s">
        <v>24060</v>
      </c>
      <c r="O2369" s="25"/>
      <c r="P2369" s="25" t="s">
        <v>28959</v>
      </c>
    </row>
    <row r="2370" spans="1:16" ht="15">
      <c r="A2370" s="25" t="s">
        <v>28960</v>
      </c>
      <c r="B2370" s="25" t="s">
        <v>28960</v>
      </c>
      <c r="C2370"/>
      <c r="D2370" s="25" t="s">
        <v>7261</v>
      </c>
      <c r="E2370" s="25"/>
      <c r="F2370" s="25" t="s">
        <v>7288</v>
      </c>
      <c r="G2370" s="25" t="s">
        <v>24057</v>
      </c>
      <c r="H2370" s="25" t="s">
        <v>15107</v>
      </c>
      <c r="I2370" s="25" t="s">
        <v>28838</v>
      </c>
      <c r="J2370" s="19">
        <v>44760</v>
      </c>
      <c r="K2370" s="19"/>
      <c r="L2370" s="54">
        <v>11500</v>
      </c>
      <c r="M2370" s="25" t="s">
        <v>7230</v>
      </c>
      <c r="N2370" s="25" t="s">
        <v>24060</v>
      </c>
      <c r="O2370" s="25"/>
      <c r="P2370" s="25" t="s">
        <v>28961</v>
      </c>
    </row>
    <row r="2371" spans="1:16" ht="15">
      <c r="A2371" s="25" t="s">
        <v>28962</v>
      </c>
      <c r="B2371" s="25" t="s">
        <v>28962</v>
      </c>
      <c r="C2371"/>
      <c r="D2371" s="25" t="s">
        <v>7478</v>
      </c>
      <c r="E2371" s="25"/>
      <c r="F2371" s="25" t="s">
        <v>7288</v>
      </c>
      <c r="G2371" s="25" t="s">
        <v>24057</v>
      </c>
      <c r="H2371" s="25" t="s">
        <v>8577</v>
      </c>
      <c r="I2371" s="25" t="s">
        <v>28963</v>
      </c>
      <c r="J2371" s="19">
        <v>44760</v>
      </c>
      <c r="K2371" s="19"/>
      <c r="L2371" s="54">
        <v>40471.24</v>
      </c>
      <c r="M2371" s="25" t="s">
        <v>7230</v>
      </c>
      <c r="N2371" s="25" t="s">
        <v>24060</v>
      </c>
      <c r="O2371" s="25"/>
      <c r="P2371" s="25" t="s">
        <v>28964</v>
      </c>
    </row>
    <row r="2372" spans="1:16" ht="15">
      <c r="A2372" s="25" t="s">
        <v>28965</v>
      </c>
      <c r="B2372" s="25" t="s">
        <v>28965</v>
      </c>
      <c r="C2372"/>
      <c r="D2372" s="25" t="s">
        <v>7478</v>
      </c>
      <c r="E2372" s="25"/>
      <c r="F2372" s="25" t="s">
        <v>7288</v>
      </c>
      <c r="G2372" s="25" t="s">
        <v>24057</v>
      </c>
      <c r="H2372" s="25" t="s">
        <v>14048</v>
      </c>
      <c r="I2372" s="25" t="s">
        <v>28966</v>
      </c>
      <c r="J2372" s="19">
        <v>44760</v>
      </c>
      <c r="K2372" s="19"/>
      <c r="L2372" s="54">
        <v>51120</v>
      </c>
      <c r="M2372" s="25" t="s">
        <v>7230</v>
      </c>
      <c r="N2372" s="25" t="s">
        <v>24060</v>
      </c>
      <c r="O2372" s="25"/>
      <c r="P2372" s="25" t="s">
        <v>28967</v>
      </c>
    </row>
    <row r="2373" spans="1:16" ht="15">
      <c r="A2373" s="25" t="s">
        <v>28968</v>
      </c>
      <c r="B2373" s="25" t="s">
        <v>28968</v>
      </c>
      <c r="C2373"/>
      <c r="D2373" s="25" t="s">
        <v>7261</v>
      </c>
      <c r="E2373" s="25"/>
      <c r="F2373" s="25" t="s">
        <v>7288</v>
      </c>
      <c r="G2373" s="25" t="s">
        <v>24057</v>
      </c>
      <c r="H2373" s="25" t="s">
        <v>7500</v>
      </c>
      <c r="I2373" s="25" t="s">
        <v>24169</v>
      </c>
      <c r="J2373" s="19">
        <v>44760</v>
      </c>
      <c r="K2373" s="19"/>
      <c r="L2373" s="54">
        <v>1700</v>
      </c>
      <c r="M2373" s="25" t="s">
        <v>7230</v>
      </c>
      <c r="N2373" s="25" t="s">
        <v>24060</v>
      </c>
      <c r="O2373" s="25"/>
      <c r="P2373" s="25" t="s">
        <v>28969</v>
      </c>
    </row>
    <row r="2374" spans="1:16" ht="15">
      <c r="A2374" s="25" t="s">
        <v>28970</v>
      </c>
      <c r="B2374" s="25" t="s">
        <v>28970</v>
      </c>
      <c r="C2374"/>
      <c r="D2374" s="25" t="s">
        <v>7269</v>
      </c>
      <c r="E2374" s="25"/>
      <c r="F2374" s="25" t="s">
        <v>7288</v>
      </c>
      <c r="G2374" s="25" t="s">
        <v>24057</v>
      </c>
      <c r="H2374" s="25" t="s">
        <v>14048</v>
      </c>
      <c r="I2374" s="25" t="s">
        <v>24181</v>
      </c>
      <c r="J2374" s="19">
        <v>44760</v>
      </c>
      <c r="K2374" s="19"/>
      <c r="L2374" s="54">
        <v>13999</v>
      </c>
      <c r="M2374" s="25" t="s">
        <v>7230</v>
      </c>
      <c r="N2374" s="25" t="s">
        <v>24060</v>
      </c>
      <c r="O2374" s="25"/>
      <c r="P2374" s="25" t="s">
        <v>28971</v>
      </c>
    </row>
    <row r="2375" spans="1:16" ht="15">
      <c r="A2375" s="25" t="s">
        <v>28972</v>
      </c>
      <c r="B2375" s="25" t="s">
        <v>28972</v>
      </c>
      <c r="C2375"/>
      <c r="D2375" s="25" t="s">
        <v>7261</v>
      </c>
      <c r="E2375" s="25"/>
      <c r="F2375" s="25" t="s">
        <v>7288</v>
      </c>
      <c r="G2375" s="25" t="s">
        <v>24057</v>
      </c>
      <c r="H2375" s="25" t="s">
        <v>9816</v>
      </c>
      <c r="I2375" s="25" t="s">
        <v>25309</v>
      </c>
      <c r="J2375" s="19">
        <v>44761</v>
      </c>
      <c r="K2375" s="19"/>
      <c r="L2375" s="54">
        <v>27252.6</v>
      </c>
      <c r="M2375" s="25" t="s">
        <v>7230</v>
      </c>
      <c r="N2375" s="25" t="s">
        <v>24060</v>
      </c>
      <c r="O2375" s="25"/>
      <c r="P2375" s="25" t="s">
        <v>28973</v>
      </c>
    </row>
    <row r="2376" spans="1:16" ht="15">
      <c r="A2376" s="25" t="s">
        <v>28974</v>
      </c>
      <c r="B2376" s="25" t="s">
        <v>28974</v>
      </c>
      <c r="C2376"/>
      <c r="D2376" s="25" t="s">
        <v>7261</v>
      </c>
      <c r="E2376" s="25"/>
      <c r="F2376" s="25" t="s">
        <v>7288</v>
      </c>
      <c r="G2376" s="25" t="s">
        <v>24057</v>
      </c>
      <c r="H2376" s="25" t="s">
        <v>7266</v>
      </c>
      <c r="I2376" s="25" t="s">
        <v>24070</v>
      </c>
      <c r="J2376" s="19">
        <v>44761</v>
      </c>
      <c r="K2376" s="19"/>
      <c r="L2376" s="54">
        <v>3000.23</v>
      </c>
      <c r="M2376" s="25" t="s">
        <v>7230</v>
      </c>
      <c r="N2376" s="25" t="s">
        <v>24060</v>
      </c>
      <c r="O2376" s="25"/>
      <c r="P2376" s="25" t="s">
        <v>28975</v>
      </c>
    </row>
    <row r="2377" spans="1:16" ht="15">
      <c r="A2377" s="25" t="s">
        <v>28976</v>
      </c>
      <c r="B2377" s="25" t="s">
        <v>28976</v>
      </c>
      <c r="C2377"/>
      <c r="D2377" s="25" t="s">
        <v>7261</v>
      </c>
      <c r="E2377" s="25"/>
      <c r="F2377" s="25" t="s">
        <v>24833</v>
      </c>
      <c r="G2377" s="25" t="s">
        <v>24057</v>
      </c>
      <c r="H2377" s="25" t="s">
        <v>9729</v>
      </c>
      <c r="I2377" s="25" t="s">
        <v>24150</v>
      </c>
      <c r="J2377" s="19">
        <v>44761</v>
      </c>
      <c r="K2377" s="19"/>
      <c r="L2377" s="54">
        <v>1963.85</v>
      </c>
      <c r="M2377" s="25" t="s">
        <v>7230</v>
      </c>
      <c r="N2377" s="25" t="s">
        <v>24060</v>
      </c>
      <c r="O2377" s="25"/>
      <c r="P2377" s="25"/>
    </row>
    <row r="2378" spans="1:16" ht="15">
      <c r="A2378" s="25" t="s">
        <v>28977</v>
      </c>
      <c r="B2378" s="25" t="s">
        <v>28977</v>
      </c>
      <c r="C2378"/>
      <c r="D2378" s="25" t="s">
        <v>7261</v>
      </c>
      <c r="E2378" s="25"/>
      <c r="F2378" s="25" t="s">
        <v>24833</v>
      </c>
      <c r="G2378" s="25" t="s">
        <v>24057</v>
      </c>
      <c r="H2378" s="25" t="s">
        <v>15107</v>
      </c>
      <c r="I2378" s="25" t="s">
        <v>28838</v>
      </c>
      <c r="J2378" s="19">
        <v>44761</v>
      </c>
      <c r="K2378" s="19"/>
      <c r="L2378" s="54">
        <v>11500</v>
      </c>
      <c r="M2378" s="25" t="s">
        <v>7230</v>
      </c>
      <c r="N2378" s="25" t="s">
        <v>24060</v>
      </c>
      <c r="O2378" s="25"/>
      <c r="P2378" s="25"/>
    </row>
    <row r="2379" spans="1:16" ht="15">
      <c r="A2379" s="25" t="s">
        <v>28978</v>
      </c>
      <c r="B2379" s="25" t="s">
        <v>28978</v>
      </c>
      <c r="C2379"/>
      <c r="D2379" s="25" t="s">
        <v>7261</v>
      </c>
      <c r="E2379" s="25"/>
      <c r="F2379" s="25" t="s">
        <v>7288</v>
      </c>
      <c r="G2379" s="25" t="s">
        <v>24057</v>
      </c>
      <c r="H2379" s="25" t="s">
        <v>8229</v>
      </c>
      <c r="I2379" s="25" t="s">
        <v>24070</v>
      </c>
      <c r="J2379" s="19">
        <v>44761</v>
      </c>
      <c r="K2379" s="19"/>
      <c r="L2379" s="54">
        <v>10276.23</v>
      </c>
      <c r="M2379" s="25" t="s">
        <v>7230</v>
      </c>
      <c r="N2379" s="25" t="s">
        <v>24060</v>
      </c>
      <c r="O2379" s="25"/>
      <c r="P2379" s="25" t="s">
        <v>28979</v>
      </c>
    </row>
    <row r="2380" spans="1:16" ht="15">
      <c r="A2380" s="25" t="s">
        <v>28980</v>
      </c>
      <c r="B2380" s="25" t="s">
        <v>28980</v>
      </c>
      <c r="C2380"/>
      <c r="D2380" s="25" t="s">
        <v>7261</v>
      </c>
      <c r="E2380" s="25"/>
      <c r="F2380" s="25" t="s">
        <v>7288</v>
      </c>
      <c r="G2380" s="25" t="s">
        <v>24057</v>
      </c>
      <c r="H2380" s="25" t="s">
        <v>15383</v>
      </c>
      <c r="I2380" s="25" t="s">
        <v>24070</v>
      </c>
      <c r="J2380" s="19">
        <v>44761</v>
      </c>
      <c r="K2380" s="19"/>
      <c r="L2380" s="54">
        <v>6990.34</v>
      </c>
      <c r="M2380" s="25" t="s">
        <v>7230</v>
      </c>
      <c r="N2380" s="25" t="s">
        <v>24060</v>
      </c>
      <c r="O2380" s="25"/>
      <c r="P2380" s="25" t="s">
        <v>28981</v>
      </c>
    </row>
    <row r="2381" spans="1:16" ht="15">
      <c r="A2381" s="25" t="s">
        <v>28982</v>
      </c>
      <c r="B2381" s="25" t="s">
        <v>28982</v>
      </c>
      <c r="C2381"/>
      <c r="D2381" s="25" t="s">
        <v>7261</v>
      </c>
      <c r="E2381" s="25"/>
      <c r="F2381" s="25" t="s">
        <v>7288</v>
      </c>
      <c r="G2381" s="25" t="s">
        <v>24057</v>
      </c>
      <c r="H2381" s="25" t="s">
        <v>9816</v>
      </c>
      <c r="I2381" s="25" t="s">
        <v>27468</v>
      </c>
      <c r="J2381" s="19">
        <v>44761</v>
      </c>
      <c r="K2381" s="19"/>
      <c r="L2381" s="54">
        <v>950</v>
      </c>
      <c r="M2381" s="25" t="s">
        <v>7230</v>
      </c>
      <c r="N2381" s="25" t="s">
        <v>24060</v>
      </c>
      <c r="O2381" s="25"/>
      <c r="P2381" s="25" t="s">
        <v>28983</v>
      </c>
    </row>
    <row r="2382" spans="1:16" ht="15">
      <c r="A2382" s="25" t="s">
        <v>28984</v>
      </c>
      <c r="B2382" s="25" t="s">
        <v>28984</v>
      </c>
      <c r="C2382"/>
      <c r="D2382" s="25" t="s">
        <v>7313</v>
      </c>
      <c r="E2382" s="25"/>
      <c r="F2382" s="25" t="s">
        <v>7288</v>
      </c>
      <c r="G2382" s="25" t="s">
        <v>24057</v>
      </c>
      <c r="H2382" s="25" t="s">
        <v>14048</v>
      </c>
      <c r="I2382" s="25" t="s">
        <v>24591</v>
      </c>
      <c r="J2382" s="19">
        <v>44761</v>
      </c>
      <c r="K2382" s="19"/>
      <c r="L2382" s="54">
        <v>2517.0300000000002</v>
      </c>
      <c r="M2382" s="25" t="s">
        <v>7230</v>
      </c>
      <c r="N2382" s="25" t="s">
        <v>24060</v>
      </c>
      <c r="O2382" s="25"/>
      <c r="P2382" s="25" t="s">
        <v>28985</v>
      </c>
    </row>
    <row r="2383" spans="1:16" ht="15">
      <c r="A2383" s="25" t="s">
        <v>28986</v>
      </c>
      <c r="B2383" s="25" t="s">
        <v>28986</v>
      </c>
      <c r="C2383"/>
      <c r="D2383" s="25" t="s">
        <v>7425</v>
      </c>
      <c r="E2383" s="25"/>
      <c r="F2383" s="25" t="s">
        <v>7288</v>
      </c>
      <c r="G2383" s="25" t="s">
        <v>24057</v>
      </c>
      <c r="H2383" s="25" t="s">
        <v>14215</v>
      </c>
      <c r="I2383" s="25" t="s">
        <v>24122</v>
      </c>
      <c r="J2383" s="19">
        <v>44761</v>
      </c>
      <c r="K2383" s="19"/>
      <c r="L2383" s="54">
        <v>4906.63</v>
      </c>
      <c r="M2383" s="25" t="s">
        <v>7230</v>
      </c>
      <c r="N2383" s="25" t="s">
        <v>24060</v>
      </c>
      <c r="O2383" s="25"/>
      <c r="P2383" s="25" t="s">
        <v>28987</v>
      </c>
    </row>
    <row r="2384" spans="1:16" ht="15">
      <c r="A2384" s="25" t="s">
        <v>28988</v>
      </c>
      <c r="B2384" s="25" t="s">
        <v>28988</v>
      </c>
      <c r="C2384"/>
      <c r="D2384" s="25" t="s">
        <v>10974</v>
      </c>
      <c r="E2384" s="25"/>
      <c r="F2384" s="25" t="s">
        <v>7288</v>
      </c>
      <c r="G2384" s="25" t="s">
        <v>24057</v>
      </c>
      <c r="H2384" s="25" t="s">
        <v>7576</v>
      </c>
      <c r="I2384" s="25" t="s">
        <v>24205</v>
      </c>
      <c r="J2384" s="19">
        <v>44761</v>
      </c>
      <c r="K2384" s="19"/>
      <c r="L2384" s="54">
        <v>57437.71</v>
      </c>
      <c r="M2384" s="25" t="s">
        <v>7230</v>
      </c>
      <c r="N2384" s="25" t="s">
        <v>24060</v>
      </c>
      <c r="O2384" s="25"/>
      <c r="P2384" s="25" t="s">
        <v>28989</v>
      </c>
    </row>
    <row r="2385" spans="1:16" ht="15">
      <c r="A2385" s="25" t="s">
        <v>28990</v>
      </c>
      <c r="B2385" s="25" t="s">
        <v>28990</v>
      </c>
      <c r="C2385"/>
      <c r="D2385" s="25" t="s">
        <v>7261</v>
      </c>
      <c r="E2385" s="25"/>
      <c r="F2385" s="25" t="s">
        <v>7288</v>
      </c>
      <c r="G2385" s="25" t="s">
        <v>24057</v>
      </c>
      <c r="H2385" s="25" t="s">
        <v>7576</v>
      </c>
      <c r="I2385" s="25" t="s">
        <v>24221</v>
      </c>
      <c r="J2385" s="19">
        <v>44761</v>
      </c>
      <c r="K2385" s="19"/>
      <c r="L2385" s="54">
        <v>1600</v>
      </c>
      <c r="M2385" s="25" t="s">
        <v>7230</v>
      </c>
      <c r="N2385" s="25" t="s">
        <v>24060</v>
      </c>
      <c r="O2385" s="25"/>
      <c r="P2385" s="25" t="s">
        <v>28991</v>
      </c>
    </row>
    <row r="2386" spans="1:16" ht="15">
      <c r="A2386" s="25" t="s">
        <v>28992</v>
      </c>
      <c r="B2386" s="25" t="s">
        <v>28992</v>
      </c>
      <c r="C2386"/>
      <c r="D2386" s="25" t="s">
        <v>7261</v>
      </c>
      <c r="E2386" s="25"/>
      <c r="F2386" s="25" t="s">
        <v>7288</v>
      </c>
      <c r="G2386" s="25" t="s">
        <v>24057</v>
      </c>
      <c r="H2386" s="25" t="s">
        <v>7576</v>
      </c>
      <c r="I2386" s="25" t="s">
        <v>24075</v>
      </c>
      <c r="J2386" s="19">
        <v>44761</v>
      </c>
      <c r="K2386" s="19"/>
      <c r="L2386" s="54">
        <v>26671</v>
      </c>
      <c r="M2386" s="25" t="s">
        <v>7230</v>
      </c>
      <c r="N2386" s="25" t="s">
        <v>24060</v>
      </c>
      <c r="O2386" s="25"/>
      <c r="P2386" s="25"/>
    </row>
    <row r="2387" spans="1:16" ht="15">
      <c r="A2387" s="25" t="s">
        <v>28993</v>
      </c>
      <c r="B2387" s="25" t="s">
        <v>28993</v>
      </c>
      <c r="C2387"/>
      <c r="D2387" s="25" t="s">
        <v>7261</v>
      </c>
      <c r="E2387" s="25"/>
      <c r="F2387" s="25" t="s">
        <v>7288</v>
      </c>
      <c r="G2387" s="25" t="s">
        <v>24057</v>
      </c>
      <c r="H2387" s="25" t="s">
        <v>7576</v>
      </c>
      <c r="I2387" s="25" t="s">
        <v>26325</v>
      </c>
      <c r="J2387" s="19">
        <v>44761</v>
      </c>
      <c r="K2387" s="19"/>
      <c r="L2387" s="54">
        <v>4828.32</v>
      </c>
      <c r="M2387" s="25" t="s">
        <v>7230</v>
      </c>
      <c r="N2387" s="25" t="s">
        <v>24060</v>
      </c>
      <c r="O2387" s="25"/>
      <c r="P2387" s="25" t="s">
        <v>28994</v>
      </c>
    </row>
    <row r="2388" spans="1:16" ht="15">
      <c r="A2388" s="25" t="s">
        <v>28995</v>
      </c>
      <c r="B2388" s="25" t="s">
        <v>28995</v>
      </c>
      <c r="C2388"/>
      <c r="D2388" s="25" t="s">
        <v>8607</v>
      </c>
      <c r="E2388" s="25"/>
      <c r="F2388" s="25" t="s">
        <v>11313</v>
      </c>
      <c r="G2388" s="25" t="s">
        <v>24057</v>
      </c>
      <c r="H2388" s="25" t="s">
        <v>10398</v>
      </c>
      <c r="I2388" s="25" t="s">
        <v>25865</v>
      </c>
      <c r="J2388" s="19">
        <v>44761</v>
      </c>
      <c r="K2388" s="19"/>
      <c r="L2388" s="54">
        <v>19770.27</v>
      </c>
      <c r="M2388" s="25" t="s">
        <v>7230</v>
      </c>
      <c r="N2388" s="25" t="s">
        <v>24060</v>
      </c>
      <c r="O2388" s="25"/>
      <c r="P2388" s="25"/>
    </row>
    <row r="2389" spans="1:16" ht="15">
      <c r="A2389" s="25" t="s">
        <v>28996</v>
      </c>
      <c r="B2389" s="25" t="s">
        <v>28996</v>
      </c>
      <c r="C2389"/>
      <c r="D2389" s="25" t="s">
        <v>7478</v>
      </c>
      <c r="E2389" s="25"/>
      <c r="F2389" s="25" t="s">
        <v>7288</v>
      </c>
      <c r="G2389" s="25" t="s">
        <v>24057</v>
      </c>
      <c r="H2389" s="25" t="s">
        <v>14048</v>
      </c>
      <c r="I2389" s="25" t="s">
        <v>27059</v>
      </c>
      <c r="J2389" s="19">
        <v>44761</v>
      </c>
      <c r="K2389" s="19"/>
      <c r="L2389" s="54">
        <v>14560</v>
      </c>
      <c r="M2389" s="25" t="s">
        <v>7230</v>
      </c>
      <c r="N2389" s="25" t="s">
        <v>24060</v>
      </c>
      <c r="O2389" s="25"/>
      <c r="P2389" s="25" t="s">
        <v>28997</v>
      </c>
    </row>
    <row r="2390" spans="1:16" ht="15">
      <c r="A2390" s="25" t="s">
        <v>28998</v>
      </c>
      <c r="B2390" s="25" t="s">
        <v>28998</v>
      </c>
      <c r="C2390"/>
      <c r="D2390" s="25" t="s">
        <v>7478</v>
      </c>
      <c r="E2390" s="25"/>
      <c r="F2390" s="25" t="s">
        <v>7288</v>
      </c>
      <c r="G2390" s="25" t="s">
        <v>24057</v>
      </c>
      <c r="H2390" s="25" t="s">
        <v>14048</v>
      </c>
      <c r="I2390" s="25" t="s">
        <v>25650</v>
      </c>
      <c r="J2390" s="19">
        <v>44761</v>
      </c>
      <c r="K2390" s="19"/>
      <c r="L2390" s="54">
        <v>10710</v>
      </c>
      <c r="M2390" s="25" t="s">
        <v>7230</v>
      </c>
      <c r="N2390" s="25" t="s">
        <v>24060</v>
      </c>
      <c r="O2390" s="25"/>
      <c r="P2390" s="25" t="s">
        <v>28999</v>
      </c>
    </row>
    <row r="2391" spans="1:16" ht="15">
      <c r="A2391" s="25" t="s">
        <v>29000</v>
      </c>
      <c r="B2391" s="25" t="s">
        <v>29000</v>
      </c>
      <c r="C2391"/>
      <c r="D2391" s="25" t="s">
        <v>7425</v>
      </c>
      <c r="E2391" s="25"/>
      <c r="F2391" s="25" t="s">
        <v>7288</v>
      </c>
      <c r="G2391" s="25" t="s">
        <v>24057</v>
      </c>
      <c r="H2391" s="25" t="s">
        <v>14215</v>
      </c>
      <c r="I2391" s="25" t="s">
        <v>24122</v>
      </c>
      <c r="J2391" s="19">
        <v>44761</v>
      </c>
      <c r="K2391" s="19"/>
      <c r="L2391" s="54">
        <v>1650</v>
      </c>
      <c r="M2391" s="25" t="s">
        <v>7230</v>
      </c>
      <c r="N2391" s="25" t="s">
        <v>24060</v>
      </c>
      <c r="O2391" s="25"/>
      <c r="P2391" s="25" t="s">
        <v>29001</v>
      </c>
    </row>
    <row r="2392" spans="1:16" ht="15">
      <c r="A2392" s="25" t="s">
        <v>29002</v>
      </c>
      <c r="B2392" s="25" t="s">
        <v>29002</v>
      </c>
      <c r="C2392"/>
      <c r="D2392" s="25" t="s">
        <v>7252</v>
      </c>
      <c r="E2392" s="25"/>
      <c r="F2392" s="25" t="s">
        <v>7288</v>
      </c>
      <c r="G2392" s="25" t="s">
        <v>24057</v>
      </c>
      <c r="H2392" s="25" t="s">
        <v>7576</v>
      </c>
      <c r="I2392" s="25" t="s">
        <v>24172</v>
      </c>
      <c r="J2392" s="19">
        <v>44761</v>
      </c>
      <c r="K2392" s="19"/>
      <c r="L2392" s="54">
        <v>13700</v>
      </c>
      <c r="M2392" s="25" t="s">
        <v>7230</v>
      </c>
      <c r="N2392" s="25" t="s">
        <v>24060</v>
      </c>
      <c r="O2392" s="25"/>
      <c r="P2392" s="25" t="s">
        <v>29003</v>
      </c>
    </row>
    <row r="2393" spans="1:16" ht="15">
      <c r="A2393" s="25" t="s">
        <v>29004</v>
      </c>
      <c r="B2393" s="25" t="s">
        <v>29004</v>
      </c>
      <c r="C2393"/>
      <c r="D2393" s="25" t="s">
        <v>7252</v>
      </c>
      <c r="E2393" s="25"/>
      <c r="F2393" s="25" t="s">
        <v>7288</v>
      </c>
      <c r="G2393" s="25" t="s">
        <v>24057</v>
      </c>
      <c r="H2393" s="25" t="s">
        <v>7500</v>
      </c>
      <c r="I2393" s="25" t="s">
        <v>24301</v>
      </c>
      <c r="J2393" s="19">
        <v>44761</v>
      </c>
      <c r="K2393" s="19"/>
      <c r="L2393" s="54">
        <v>5168</v>
      </c>
      <c r="M2393" s="25" t="s">
        <v>7230</v>
      </c>
      <c r="N2393" s="25" t="s">
        <v>24060</v>
      </c>
      <c r="O2393" s="25"/>
      <c r="P2393" s="25" t="s">
        <v>29005</v>
      </c>
    </row>
    <row r="2394" spans="1:16" ht="15">
      <c r="A2394" s="25" t="s">
        <v>29006</v>
      </c>
      <c r="B2394" s="25" t="s">
        <v>29006</v>
      </c>
      <c r="C2394"/>
      <c r="D2394" s="25" t="s">
        <v>7261</v>
      </c>
      <c r="E2394" s="25"/>
      <c r="F2394" s="25" t="s">
        <v>7288</v>
      </c>
      <c r="G2394" s="25" t="s">
        <v>24057</v>
      </c>
      <c r="H2394" s="25" t="s">
        <v>7576</v>
      </c>
      <c r="I2394" s="25" t="s">
        <v>24075</v>
      </c>
      <c r="J2394" s="19">
        <v>44761</v>
      </c>
      <c r="K2394" s="19"/>
      <c r="L2394" s="54">
        <v>195583</v>
      </c>
      <c r="M2394" s="25" t="s">
        <v>7230</v>
      </c>
      <c r="N2394" s="25" t="s">
        <v>24060</v>
      </c>
      <c r="O2394" s="25"/>
      <c r="P2394" s="25"/>
    </row>
    <row r="2395" spans="1:16" ht="15">
      <c r="A2395" s="25" t="s">
        <v>29007</v>
      </c>
      <c r="B2395" s="25" t="s">
        <v>29007</v>
      </c>
      <c r="C2395"/>
      <c r="D2395" s="25" t="s">
        <v>7478</v>
      </c>
      <c r="E2395" s="25"/>
      <c r="F2395" s="25" t="s">
        <v>7288</v>
      </c>
      <c r="G2395" s="25" t="s">
        <v>24057</v>
      </c>
      <c r="H2395" s="25" t="s">
        <v>7500</v>
      </c>
      <c r="I2395" s="25" t="s">
        <v>24301</v>
      </c>
      <c r="J2395" s="19">
        <v>44761</v>
      </c>
      <c r="K2395" s="19"/>
      <c r="L2395" s="54">
        <v>7977.91</v>
      </c>
      <c r="M2395" s="25" t="s">
        <v>7230</v>
      </c>
      <c r="N2395" s="25" t="s">
        <v>24060</v>
      </c>
      <c r="O2395" s="25"/>
      <c r="P2395" s="25"/>
    </row>
    <row r="2396" spans="1:16" ht="15">
      <c r="A2396" s="25" t="s">
        <v>29008</v>
      </c>
      <c r="B2396" s="25" t="s">
        <v>29008</v>
      </c>
      <c r="C2396"/>
      <c r="D2396" s="25" t="s">
        <v>7261</v>
      </c>
      <c r="E2396" s="25"/>
      <c r="F2396" s="25" t="s">
        <v>7288</v>
      </c>
      <c r="G2396" s="25" t="s">
        <v>24057</v>
      </c>
      <c r="H2396" s="25" t="s">
        <v>8750</v>
      </c>
      <c r="I2396" s="25" t="s">
        <v>24070</v>
      </c>
      <c r="J2396" s="19">
        <v>44761</v>
      </c>
      <c r="K2396" s="19"/>
      <c r="L2396" s="54">
        <v>12859.26</v>
      </c>
      <c r="M2396" s="25" t="s">
        <v>7230</v>
      </c>
      <c r="N2396" s="25" t="s">
        <v>24060</v>
      </c>
      <c r="O2396" s="25"/>
      <c r="P2396" s="25" t="s">
        <v>29009</v>
      </c>
    </row>
    <row r="2397" spans="1:16" ht="15">
      <c r="A2397" s="25" t="s">
        <v>29010</v>
      </c>
      <c r="B2397" s="25" t="s">
        <v>29010</v>
      </c>
      <c r="C2397"/>
      <c r="D2397" s="25" t="s">
        <v>7261</v>
      </c>
      <c r="E2397" s="25"/>
      <c r="F2397" s="25" t="s">
        <v>7288</v>
      </c>
      <c r="G2397" s="25" t="s">
        <v>24057</v>
      </c>
      <c r="H2397" s="25" t="s">
        <v>8750</v>
      </c>
      <c r="I2397" s="25" t="s">
        <v>24070</v>
      </c>
      <c r="J2397" s="19">
        <v>44761</v>
      </c>
      <c r="K2397" s="19"/>
      <c r="L2397" s="54">
        <v>8346.7099999999991</v>
      </c>
      <c r="M2397" s="25" t="s">
        <v>7230</v>
      </c>
      <c r="N2397" s="25" t="s">
        <v>24060</v>
      </c>
      <c r="O2397" s="25"/>
      <c r="P2397" s="25" t="s">
        <v>29011</v>
      </c>
    </row>
    <row r="2398" spans="1:16" ht="15">
      <c r="A2398" s="25" t="s">
        <v>29012</v>
      </c>
      <c r="B2398" s="25" t="s">
        <v>29012</v>
      </c>
      <c r="C2398"/>
      <c r="D2398" s="25" t="s">
        <v>7252</v>
      </c>
      <c r="E2398" s="25"/>
      <c r="F2398" s="25" t="s">
        <v>7288</v>
      </c>
      <c r="G2398" s="25" t="s">
        <v>24057</v>
      </c>
      <c r="H2398" s="25" t="s">
        <v>15107</v>
      </c>
      <c r="I2398" s="25" t="s">
        <v>28838</v>
      </c>
      <c r="J2398" s="19">
        <v>44761</v>
      </c>
      <c r="K2398" s="19"/>
      <c r="L2398" s="54">
        <v>11500</v>
      </c>
      <c r="M2398" s="25" t="s">
        <v>7230</v>
      </c>
      <c r="N2398" s="25" t="s">
        <v>24060</v>
      </c>
      <c r="O2398" s="25"/>
      <c r="P2398" s="25" t="s">
        <v>29013</v>
      </c>
    </row>
    <row r="2399" spans="1:16" ht="15">
      <c r="A2399" s="25" t="s">
        <v>29014</v>
      </c>
      <c r="B2399" s="25" t="s">
        <v>29014</v>
      </c>
      <c r="C2399"/>
      <c r="D2399" s="25" t="s">
        <v>7269</v>
      </c>
      <c r="E2399" s="25"/>
      <c r="F2399" s="25" t="s">
        <v>7288</v>
      </c>
      <c r="G2399" s="25" t="s">
        <v>24057</v>
      </c>
      <c r="H2399" s="25" t="s">
        <v>7500</v>
      </c>
      <c r="I2399" s="25" t="s">
        <v>24181</v>
      </c>
      <c r="J2399" s="19">
        <v>44761</v>
      </c>
      <c r="K2399" s="19"/>
      <c r="L2399" s="54">
        <v>1928.23</v>
      </c>
      <c r="M2399" s="25" t="s">
        <v>7230</v>
      </c>
      <c r="N2399" s="25" t="s">
        <v>24060</v>
      </c>
      <c r="O2399" s="25"/>
      <c r="P2399" s="25" t="s">
        <v>29015</v>
      </c>
    </row>
    <row r="2400" spans="1:16" ht="15">
      <c r="A2400" s="25" t="s">
        <v>29016</v>
      </c>
      <c r="B2400" s="25" t="s">
        <v>29016</v>
      </c>
      <c r="C2400"/>
      <c r="D2400" s="25" t="s">
        <v>7313</v>
      </c>
      <c r="E2400" s="25"/>
      <c r="F2400" s="25" t="s">
        <v>7288</v>
      </c>
      <c r="G2400" s="25" t="s">
        <v>24057</v>
      </c>
      <c r="H2400" s="25" t="s">
        <v>7500</v>
      </c>
      <c r="I2400" s="25" t="s">
        <v>24218</v>
      </c>
      <c r="J2400" s="19">
        <v>44761</v>
      </c>
      <c r="K2400" s="19"/>
      <c r="L2400" s="54">
        <v>4931.6499999999996</v>
      </c>
      <c r="M2400" s="25" t="s">
        <v>7230</v>
      </c>
      <c r="N2400" s="25" t="s">
        <v>24060</v>
      </c>
      <c r="O2400" s="25"/>
      <c r="P2400" s="25" t="s">
        <v>29017</v>
      </c>
    </row>
    <row r="2401" spans="1:16" ht="15">
      <c r="A2401" s="25" t="s">
        <v>29018</v>
      </c>
      <c r="B2401" s="25" t="s">
        <v>29018</v>
      </c>
      <c r="C2401"/>
      <c r="D2401" s="25" t="s">
        <v>7261</v>
      </c>
      <c r="E2401" s="25"/>
      <c r="F2401" s="25" t="s">
        <v>7288</v>
      </c>
      <c r="G2401" s="25" t="s">
        <v>24057</v>
      </c>
      <c r="H2401" s="25" t="s">
        <v>11892</v>
      </c>
      <c r="I2401" s="25" t="s">
        <v>24558</v>
      </c>
      <c r="J2401" s="19">
        <v>44762</v>
      </c>
      <c r="K2401" s="19"/>
      <c r="L2401" s="54">
        <v>1350</v>
      </c>
      <c r="M2401" s="25" t="s">
        <v>7230</v>
      </c>
      <c r="N2401" s="25" t="s">
        <v>24060</v>
      </c>
      <c r="O2401" s="25"/>
      <c r="P2401" s="25" t="s">
        <v>29019</v>
      </c>
    </row>
    <row r="2402" spans="1:16" ht="15">
      <c r="A2402" s="25" t="s">
        <v>29020</v>
      </c>
      <c r="B2402" s="25" t="s">
        <v>29020</v>
      </c>
      <c r="C2402"/>
      <c r="D2402" s="25" t="s">
        <v>7313</v>
      </c>
      <c r="E2402" s="25"/>
      <c r="F2402" s="25" t="s">
        <v>7288</v>
      </c>
      <c r="G2402" s="25" t="s">
        <v>24057</v>
      </c>
      <c r="H2402" s="25" t="s">
        <v>8577</v>
      </c>
      <c r="I2402" s="25" t="s">
        <v>24175</v>
      </c>
      <c r="J2402" s="19">
        <v>44762</v>
      </c>
      <c r="K2402" s="19"/>
      <c r="L2402" s="54">
        <v>128648</v>
      </c>
      <c r="M2402" s="25" t="s">
        <v>7230</v>
      </c>
      <c r="N2402" s="25" t="s">
        <v>24060</v>
      </c>
      <c r="O2402" s="25"/>
      <c r="P2402" s="25" t="s">
        <v>29021</v>
      </c>
    </row>
    <row r="2403" spans="1:16" ht="15">
      <c r="A2403" s="25" t="s">
        <v>29022</v>
      </c>
      <c r="B2403" s="25" t="s">
        <v>29022</v>
      </c>
      <c r="C2403"/>
      <c r="D2403" s="25" t="s">
        <v>7269</v>
      </c>
      <c r="E2403" s="25"/>
      <c r="F2403" s="25" t="s">
        <v>7288</v>
      </c>
      <c r="G2403" s="25" t="s">
        <v>24057</v>
      </c>
      <c r="H2403" s="25" t="s">
        <v>8577</v>
      </c>
      <c r="I2403" s="25" t="s">
        <v>24367</v>
      </c>
      <c r="J2403" s="19">
        <v>44762</v>
      </c>
      <c r="K2403" s="19"/>
      <c r="L2403" s="54">
        <v>5983</v>
      </c>
      <c r="M2403" s="25" t="s">
        <v>7230</v>
      </c>
      <c r="N2403" s="25" t="s">
        <v>24060</v>
      </c>
      <c r="O2403" s="25"/>
      <c r="P2403" s="25" t="s">
        <v>29023</v>
      </c>
    </row>
    <row r="2404" spans="1:16" ht="15">
      <c r="A2404" s="25" t="s">
        <v>29024</v>
      </c>
      <c r="B2404" s="25" t="s">
        <v>29024</v>
      </c>
      <c r="C2404"/>
      <c r="D2404" s="25" t="s">
        <v>7478</v>
      </c>
      <c r="E2404" s="25"/>
      <c r="F2404" s="25" t="s">
        <v>7288</v>
      </c>
      <c r="G2404" s="25" t="s">
        <v>24057</v>
      </c>
      <c r="H2404" s="25" t="s">
        <v>14048</v>
      </c>
      <c r="I2404" s="25" t="s">
        <v>24181</v>
      </c>
      <c r="J2404" s="19">
        <v>44762</v>
      </c>
      <c r="K2404" s="19"/>
      <c r="L2404" s="54">
        <v>3794.53</v>
      </c>
      <c r="M2404" s="25" t="s">
        <v>7230</v>
      </c>
      <c r="N2404" s="25" t="s">
        <v>24060</v>
      </c>
      <c r="O2404" s="25"/>
      <c r="P2404" s="25" t="s">
        <v>29025</v>
      </c>
    </row>
    <row r="2405" spans="1:16" ht="15">
      <c r="A2405" s="25" t="s">
        <v>29026</v>
      </c>
      <c r="B2405" s="25" t="s">
        <v>29026</v>
      </c>
      <c r="C2405"/>
      <c r="D2405" s="25" t="s">
        <v>7261</v>
      </c>
      <c r="E2405" s="25"/>
      <c r="F2405" s="25" t="s">
        <v>7288</v>
      </c>
      <c r="G2405" s="25" t="s">
        <v>24057</v>
      </c>
      <c r="H2405" s="25" t="s">
        <v>8443</v>
      </c>
      <c r="I2405" s="25" t="s">
        <v>29027</v>
      </c>
      <c r="J2405" s="19">
        <v>44762</v>
      </c>
      <c r="K2405" s="19"/>
      <c r="L2405" s="54">
        <v>3052</v>
      </c>
      <c r="M2405" s="25" t="s">
        <v>7230</v>
      </c>
      <c r="N2405" s="25" t="s">
        <v>24060</v>
      </c>
      <c r="O2405" s="25"/>
      <c r="P2405" s="25" t="s">
        <v>29028</v>
      </c>
    </row>
    <row r="2406" spans="1:16" ht="15">
      <c r="A2406" s="25" t="s">
        <v>29029</v>
      </c>
      <c r="B2406" s="25" t="s">
        <v>29029</v>
      </c>
      <c r="C2406"/>
      <c r="D2406" s="25" t="s">
        <v>7478</v>
      </c>
      <c r="E2406" s="25"/>
      <c r="F2406" s="25" t="s">
        <v>7288</v>
      </c>
      <c r="G2406" s="25" t="s">
        <v>24057</v>
      </c>
      <c r="H2406" s="25" t="s">
        <v>7500</v>
      </c>
      <c r="I2406" s="25" t="s">
        <v>24169</v>
      </c>
      <c r="J2406" s="19">
        <v>44762</v>
      </c>
      <c r="K2406" s="19"/>
      <c r="L2406" s="54">
        <v>6950</v>
      </c>
      <c r="M2406" s="25" t="s">
        <v>7230</v>
      </c>
      <c r="N2406" s="25" t="s">
        <v>24060</v>
      </c>
      <c r="O2406" s="25"/>
      <c r="P2406" s="25" t="s">
        <v>29030</v>
      </c>
    </row>
    <row r="2407" spans="1:16" ht="15">
      <c r="A2407" s="25" t="s">
        <v>29031</v>
      </c>
      <c r="B2407" s="25" t="s">
        <v>29031</v>
      </c>
      <c r="C2407"/>
      <c r="D2407" s="25" t="s">
        <v>7261</v>
      </c>
      <c r="E2407" s="25"/>
      <c r="F2407" s="25" t="s">
        <v>7288</v>
      </c>
      <c r="G2407" s="25" t="s">
        <v>24057</v>
      </c>
      <c r="H2407" s="25" t="s">
        <v>7474</v>
      </c>
      <c r="I2407" s="25" t="s">
        <v>24082</v>
      </c>
      <c r="J2407" s="19">
        <v>44763</v>
      </c>
      <c r="K2407" s="19"/>
      <c r="L2407" s="54">
        <v>1025</v>
      </c>
      <c r="M2407" s="25" t="s">
        <v>7230</v>
      </c>
      <c r="N2407" s="25" t="s">
        <v>24060</v>
      </c>
      <c r="O2407" s="25"/>
      <c r="P2407" s="25" t="s">
        <v>29032</v>
      </c>
    </row>
    <row r="2408" spans="1:16" ht="15">
      <c r="A2408" s="25" t="s">
        <v>29033</v>
      </c>
      <c r="B2408" s="25" t="s">
        <v>29033</v>
      </c>
      <c r="C2408"/>
      <c r="D2408" s="25" t="s">
        <v>7261</v>
      </c>
      <c r="E2408" s="25"/>
      <c r="F2408" s="25" t="s">
        <v>7288</v>
      </c>
      <c r="G2408" s="25" t="s">
        <v>24057</v>
      </c>
      <c r="H2408" s="25" t="s">
        <v>9378</v>
      </c>
      <c r="I2408" s="25" t="s">
        <v>24082</v>
      </c>
      <c r="J2408" s="19">
        <v>44763</v>
      </c>
      <c r="K2408" s="19"/>
      <c r="L2408" s="54">
        <v>2190.89</v>
      </c>
      <c r="M2408" s="25" t="s">
        <v>7230</v>
      </c>
      <c r="N2408" s="25" t="s">
        <v>24060</v>
      </c>
      <c r="O2408" s="25"/>
      <c r="P2408" s="25" t="s">
        <v>29034</v>
      </c>
    </row>
    <row r="2409" spans="1:16" ht="15">
      <c r="A2409" s="25" t="s">
        <v>29035</v>
      </c>
      <c r="B2409" s="25" t="s">
        <v>29035</v>
      </c>
      <c r="C2409"/>
      <c r="D2409" s="25" t="s">
        <v>7261</v>
      </c>
      <c r="E2409" s="25"/>
      <c r="F2409" s="25" t="s">
        <v>7288</v>
      </c>
      <c r="G2409" s="25" t="s">
        <v>24057</v>
      </c>
      <c r="H2409" s="25" t="s">
        <v>8229</v>
      </c>
      <c r="I2409" s="25" t="s">
        <v>24070</v>
      </c>
      <c r="J2409" s="19">
        <v>44763</v>
      </c>
      <c r="K2409" s="19"/>
      <c r="L2409" s="54">
        <v>9249.59</v>
      </c>
      <c r="M2409" s="25" t="s">
        <v>7230</v>
      </c>
      <c r="N2409" s="25" t="s">
        <v>24060</v>
      </c>
      <c r="O2409" s="25"/>
      <c r="P2409" s="25" t="s">
        <v>29036</v>
      </c>
    </row>
    <row r="2410" spans="1:16" ht="15">
      <c r="A2410" s="25" t="s">
        <v>29037</v>
      </c>
      <c r="B2410" s="25" t="s">
        <v>29037</v>
      </c>
      <c r="C2410"/>
      <c r="D2410" s="25" t="s">
        <v>7261</v>
      </c>
      <c r="E2410" s="25"/>
      <c r="F2410" s="25" t="s">
        <v>7288</v>
      </c>
      <c r="G2410" s="25" t="s">
        <v>24057</v>
      </c>
      <c r="H2410" s="25" t="s">
        <v>11892</v>
      </c>
      <c r="I2410" s="25" t="s">
        <v>24558</v>
      </c>
      <c r="J2410" s="19">
        <v>44763</v>
      </c>
      <c r="K2410" s="19"/>
      <c r="L2410" s="54">
        <v>2272.8000000000002</v>
      </c>
      <c r="M2410" s="25" t="s">
        <v>7230</v>
      </c>
      <c r="N2410" s="25" t="s">
        <v>24060</v>
      </c>
      <c r="O2410" s="25"/>
      <c r="P2410" s="25" t="s">
        <v>29038</v>
      </c>
    </row>
    <row r="2411" spans="1:16" ht="15">
      <c r="A2411" s="25" t="s">
        <v>29039</v>
      </c>
      <c r="B2411" s="25" t="s">
        <v>29039</v>
      </c>
      <c r="C2411"/>
      <c r="D2411" s="25" t="s">
        <v>7261</v>
      </c>
      <c r="E2411" s="25"/>
      <c r="F2411" s="25" t="s">
        <v>7288</v>
      </c>
      <c r="G2411" s="25" t="s">
        <v>24057</v>
      </c>
      <c r="H2411" s="25" t="s">
        <v>8188</v>
      </c>
      <c r="I2411" s="25" t="s">
        <v>24275</v>
      </c>
      <c r="J2411" s="19">
        <v>44763</v>
      </c>
      <c r="K2411" s="19"/>
      <c r="L2411" s="54">
        <v>6126.49</v>
      </c>
      <c r="M2411" s="25" t="s">
        <v>7230</v>
      </c>
      <c r="N2411" s="25" t="s">
        <v>24060</v>
      </c>
      <c r="O2411" s="25"/>
      <c r="P2411" s="25" t="s">
        <v>29040</v>
      </c>
    </row>
    <row r="2412" spans="1:16" ht="15">
      <c r="A2412" s="25" t="s">
        <v>29041</v>
      </c>
      <c r="B2412" s="25" t="s">
        <v>29041</v>
      </c>
      <c r="C2412"/>
      <c r="D2412" s="25" t="s">
        <v>7261</v>
      </c>
      <c r="E2412" s="25"/>
      <c r="F2412" s="25" t="s">
        <v>7288</v>
      </c>
      <c r="G2412" s="25" t="s">
        <v>24057</v>
      </c>
      <c r="H2412" s="25" t="s">
        <v>7386</v>
      </c>
      <c r="I2412" s="25" t="s">
        <v>24082</v>
      </c>
      <c r="J2412" s="19">
        <v>44763</v>
      </c>
      <c r="K2412" s="19"/>
      <c r="L2412" s="54">
        <v>1555</v>
      </c>
      <c r="M2412" s="25" t="s">
        <v>7230</v>
      </c>
      <c r="N2412" s="25" t="s">
        <v>24060</v>
      </c>
      <c r="O2412" s="25"/>
      <c r="P2412" s="25" t="s">
        <v>29042</v>
      </c>
    </row>
    <row r="2413" spans="1:16" ht="15">
      <c r="A2413" s="25" t="s">
        <v>29043</v>
      </c>
      <c r="B2413" s="25" t="s">
        <v>29043</v>
      </c>
      <c r="C2413"/>
      <c r="D2413" s="25" t="s">
        <v>7261</v>
      </c>
      <c r="E2413" s="25"/>
      <c r="F2413" s="25" t="s">
        <v>7288</v>
      </c>
      <c r="G2413" s="25" t="s">
        <v>24057</v>
      </c>
      <c r="H2413" s="25" t="s">
        <v>14900</v>
      </c>
      <c r="I2413" s="25" t="s">
        <v>24454</v>
      </c>
      <c r="J2413" s="19">
        <v>44763</v>
      </c>
      <c r="K2413" s="19"/>
      <c r="L2413" s="54">
        <v>3610</v>
      </c>
      <c r="M2413" s="25" t="s">
        <v>7230</v>
      </c>
      <c r="N2413" s="25" t="s">
        <v>24060</v>
      </c>
      <c r="O2413" s="25"/>
      <c r="P2413" s="25" t="s">
        <v>29044</v>
      </c>
    </row>
    <row r="2414" spans="1:16" ht="15">
      <c r="A2414" s="25" t="s">
        <v>29045</v>
      </c>
      <c r="B2414" s="25" t="s">
        <v>29045</v>
      </c>
      <c r="C2414"/>
      <c r="D2414" s="25" t="s">
        <v>7261</v>
      </c>
      <c r="E2414" s="25"/>
      <c r="F2414" s="25" t="s">
        <v>7288</v>
      </c>
      <c r="G2414" s="25" t="s">
        <v>24057</v>
      </c>
      <c r="H2414" s="25" t="s">
        <v>7474</v>
      </c>
      <c r="I2414" s="25" t="s">
        <v>24082</v>
      </c>
      <c r="J2414" s="19">
        <v>44763</v>
      </c>
      <c r="K2414" s="19"/>
      <c r="L2414" s="54">
        <v>1025</v>
      </c>
      <c r="M2414" s="25" t="s">
        <v>7230</v>
      </c>
      <c r="N2414" s="25" t="s">
        <v>24060</v>
      </c>
      <c r="O2414" s="25"/>
      <c r="P2414" s="25" t="s">
        <v>29046</v>
      </c>
    </row>
    <row r="2415" spans="1:16" ht="15">
      <c r="A2415" s="25" t="s">
        <v>29047</v>
      </c>
      <c r="B2415" s="25" t="s">
        <v>29047</v>
      </c>
      <c r="C2415"/>
      <c r="D2415" s="25" t="s">
        <v>7269</v>
      </c>
      <c r="E2415" s="25"/>
      <c r="F2415" s="25" t="s">
        <v>7288</v>
      </c>
      <c r="G2415" s="25" t="s">
        <v>24057</v>
      </c>
      <c r="H2415" s="25" t="s">
        <v>11163</v>
      </c>
      <c r="I2415" s="25" t="s">
        <v>24454</v>
      </c>
      <c r="J2415" s="19">
        <v>44763</v>
      </c>
      <c r="K2415" s="19"/>
      <c r="L2415" s="54">
        <v>1733</v>
      </c>
      <c r="M2415" s="25" t="s">
        <v>7230</v>
      </c>
      <c r="N2415" s="25" t="s">
        <v>24060</v>
      </c>
      <c r="O2415" s="25"/>
      <c r="P2415" s="25" t="s">
        <v>29048</v>
      </c>
    </row>
    <row r="2416" spans="1:16" ht="15">
      <c r="A2416" s="25" t="s">
        <v>29049</v>
      </c>
      <c r="B2416" s="25" t="s">
        <v>29049</v>
      </c>
      <c r="C2416"/>
      <c r="D2416" s="25" t="s">
        <v>7261</v>
      </c>
      <c r="E2416" s="25"/>
      <c r="F2416" s="25" t="s">
        <v>7288</v>
      </c>
      <c r="G2416" s="25" t="s">
        <v>24057</v>
      </c>
      <c r="H2416" s="25" t="s">
        <v>7543</v>
      </c>
      <c r="I2416" s="25" t="s">
        <v>24896</v>
      </c>
      <c r="J2416" s="19">
        <v>44763</v>
      </c>
      <c r="K2416" s="19"/>
      <c r="L2416" s="54">
        <v>1929</v>
      </c>
      <c r="M2416" s="25" t="s">
        <v>7230</v>
      </c>
      <c r="N2416" s="25" t="s">
        <v>24060</v>
      </c>
      <c r="O2416" s="25"/>
      <c r="P2416" s="25" t="s">
        <v>29050</v>
      </c>
    </row>
    <row r="2417" spans="1:16" ht="15">
      <c r="A2417" s="25" t="s">
        <v>29051</v>
      </c>
      <c r="B2417" s="25" t="s">
        <v>29051</v>
      </c>
      <c r="C2417"/>
      <c r="D2417" s="25" t="s">
        <v>7261</v>
      </c>
      <c r="E2417" s="25"/>
      <c r="F2417" s="25" t="s">
        <v>7288</v>
      </c>
      <c r="G2417" s="25" t="s">
        <v>24057</v>
      </c>
      <c r="H2417" s="25" t="s">
        <v>7543</v>
      </c>
      <c r="I2417" s="25" t="s">
        <v>24896</v>
      </c>
      <c r="J2417" s="19">
        <v>44763</v>
      </c>
      <c r="K2417" s="19"/>
      <c r="L2417" s="54">
        <v>7908.26</v>
      </c>
      <c r="M2417" s="25" t="s">
        <v>7230</v>
      </c>
      <c r="N2417" s="25" t="s">
        <v>24060</v>
      </c>
      <c r="O2417" s="25"/>
      <c r="P2417" s="25" t="s">
        <v>29052</v>
      </c>
    </row>
    <row r="2418" spans="1:16" ht="15">
      <c r="A2418" s="25" t="s">
        <v>29053</v>
      </c>
      <c r="B2418" s="25" t="s">
        <v>29053</v>
      </c>
      <c r="C2418"/>
      <c r="D2418" s="25" t="s">
        <v>7261</v>
      </c>
      <c r="E2418" s="25"/>
      <c r="F2418" s="25" t="s">
        <v>7288</v>
      </c>
      <c r="G2418" s="25" t="s">
        <v>24057</v>
      </c>
      <c r="H2418" s="25" t="s">
        <v>9378</v>
      </c>
      <c r="I2418" s="25" t="s">
        <v>24082</v>
      </c>
      <c r="J2418" s="19">
        <v>44763</v>
      </c>
      <c r="K2418" s="19"/>
      <c r="L2418" s="54">
        <v>5002.26</v>
      </c>
      <c r="M2418" s="25" t="s">
        <v>7230</v>
      </c>
      <c r="N2418" s="25" t="s">
        <v>24060</v>
      </c>
      <c r="O2418" s="25"/>
      <c r="P2418" s="25" t="s">
        <v>29054</v>
      </c>
    </row>
    <row r="2419" spans="1:16" ht="15">
      <c r="A2419" s="25" t="s">
        <v>29055</v>
      </c>
      <c r="B2419" s="25" t="s">
        <v>29055</v>
      </c>
      <c r="C2419"/>
      <c r="D2419" s="25" t="s">
        <v>7261</v>
      </c>
      <c r="E2419" s="25"/>
      <c r="F2419" s="25" t="s">
        <v>7288</v>
      </c>
      <c r="G2419" s="25" t="s">
        <v>24057</v>
      </c>
      <c r="H2419" s="25" t="s">
        <v>9378</v>
      </c>
      <c r="I2419" s="25" t="s">
        <v>24082</v>
      </c>
      <c r="J2419" s="19">
        <v>44763</v>
      </c>
      <c r="K2419" s="19"/>
      <c r="L2419" s="54">
        <v>4361.7</v>
      </c>
      <c r="M2419" s="25" t="s">
        <v>7230</v>
      </c>
      <c r="N2419" s="25" t="s">
        <v>24060</v>
      </c>
      <c r="O2419" s="25"/>
      <c r="P2419" s="25" t="s">
        <v>29056</v>
      </c>
    </row>
    <row r="2420" spans="1:16" ht="15">
      <c r="A2420" s="25" t="s">
        <v>29057</v>
      </c>
      <c r="B2420" s="25" t="s">
        <v>29057</v>
      </c>
      <c r="C2420"/>
      <c r="D2420" s="25" t="s">
        <v>7261</v>
      </c>
      <c r="E2420" s="25"/>
      <c r="F2420" s="25" t="s">
        <v>7288</v>
      </c>
      <c r="G2420" s="25" t="s">
        <v>24057</v>
      </c>
      <c r="H2420" s="25" t="s">
        <v>9816</v>
      </c>
      <c r="I2420" s="25" t="s">
        <v>25309</v>
      </c>
      <c r="J2420" s="19">
        <v>44763</v>
      </c>
      <c r="K2420" s="19"/>
      <c r="L2420" s="54">
        <v>23791.98</v>
      </c>
      <c r="M2420" s="25" t="s">
        <v>7230</v>
      </c>
      <c r="N2420" s="25" t="s">
        <v>24060</v>
      </c>
      <c r="O2420" s="25"/>
      <c r="P2420" s="25" t="s">
        <v>29058</v>
      </c>
    </row>
    <row r="2421" spans="1:16" ht="15">
      <c r="A2421" s="25" t="s">
        <v>29059</v>
      </c>
      <c r="B2421" s="25" t="s">
        <v>29059</v>
      </c>
      <c r="C2421"/>
      <c r="D2421" s="25" t="s">
        <v>7261</v>
      </c>
      <c r="E2421" s="25"/>
      <c r="F2421" s="25" t="s">
        <v>7288</v>
      </c>
      <c r="G2421" s="25" t="s">
        <v>24057</v>
      </c>
      <c r="H2421" s="25" t="s">
        <v>7602</v>
      </c>
      <c r="I2421" s="25" t="s">
        <v>24075</v>
      </c>
      <c r="J2421" s="19">
        <v>44763</v>
      </c>
      <c r="K2421" s="19"/>
      <c r="L2421" s="54">
        <v>2774.7</v>
      </c>
      <c r="M2421" s="25" t="s">
        <v>7230</v>
      </c>
      <c r="N2421" s="25" t="s">
        <v>24060</v>
      </c>
      <c r="O2421" s="25"/>
      <c r="P2421" s="25" t="s">
        <v>29060</v>
      </c>
    </row>
    <row r="2422" spans="1:16" ht="15">
      <c r="A2422" s="25" t="s">
        <v>29061</v>
      </c>
      <c r="B2422" s="25" t="s">
        <v>29061</v>
      </c>
      <c r="C2422"/>
      <c r="D2422" s="25" t="s">
        <v>7261</v>
      </c>
      <c r="E2422" s="25"/>
      <c r="F2422" s="25" t="s">
        <v>7288</v>
      </c>
      <c r="G2422" s="25" t="s">
        <v>24057</v>
      </c>
      <c r="H2422" s="25" t="s">
        <v>7576</v>
      </c>
      <c r="I2422" s="25" t="s">
        <v>24075</v>
      </c>
      <c r="J2422" s="19">
        <v>44763</v>
      </c>
      <c r="K2422" s="19"/>
      <c r="L2422" s="54">
        <v>20290</v>
      </c>
      <c r="M2422" s="25" t="s">
        <v>7230</v>
      </c>
      <c r="N2422" s="25" t="s">
        <v>24060</v>
      </c>
      <c r="O2422" s="25"/>
      <c r="P2422" s="25"/>
    </row>
    <row r="2423" spans="1:16" ht="15">
      <c r="A2423" s="25" t="s">
        <v>29062</v>
      </c>
      <c r="B2423" s="25" t="s">
        <v>29062</v>
      </c>
      <c r="C2423"/>
      <c r="D2423" s="25" t="s">
        <v>7261</v>
      </c>
      <c r="E2423" s="25"/>
      <c r="F2423" s="25" t="s">
        <v>7288</v>
      </c>
      <c r="G2423" s="25" t="s">
        <v>24057</v>
      </c>
      <c r="H2423" s="25" t="s">
        <v>8423</v>
      </c>
      <c r="I2423" s="25" t="s">
        <v>24561</v>
      </c>
      <c r="J2423" s="19">
        <v>44763</v>
      </c>
      <c r="K2423" s="19"/>
      <c r="L2423" s="54">
        <v>690</v>
      </c>
      <c r="M2423" s="25" t="s">
        <v>7230</v>
      </c>
      <c r="N2423" s="25" t="s">
        <v>24060</v>
      </c>
      <c r="O2423" s="25"/>
      <c r="P2423" s="25" t="s">
        <v>29063</v>
      </c>
    </row>
    <row r="2424" spans="1:16" ht="15">
      <c r="A2424" s="25" t="s">
        <v>29064</v>
      </c>
      <c r="B2424" s="25" t="s">
        <v>29064</v>
      </c>
      <c r="C2424"/>
      <c r="D2424" s="25" t="s">
        <v>7261</v>
      </c>
      <c r="E2424" s="25"/>
      <c r="F2424" s="25" t="s">
        <v>7288</v>
      </c>
      <c r="G2424" s="25" t="s">
        <v>24057</v>
      </c>
      <c r="H2424" s="25" t="s">
        <v>8229</v>
      </c>
      <c r="I2424" s="25" t="s">
        <v>24070</v>
      </c>
      <c r="J2424" s="19">
        <v>44763</v>
      </c>
      <c r="K2424" s="19"/>
      <c r="L2424" s="54">
        <v>1550</v>
      </c>
      <c r="M2424" s="25" t="s">
        <v>7230</v>
      </c>
      <c r="N2424" s="25" t="s">
        <v>24060</v>
      </c>
      <c r="O2424" s="25"/>
      <c r="P2424" s="25" t="s">
        <v>29065</v>
      </c>
    </row>
    <row r="2425" spans="1:16" ht="15">
      <c r="A2425" s="25" t="s">
        <v>29066</v>
      </c>
      <c r="B2425" s="25" t="s">
        <v>29066</v>
      </c>
      <c r="C2425"/>
      <c r="D2425" s="25" t="s">
        <v>7261</v>
      </c>
      <c r="E2425" s="25"/>
      <c r="F2425" s="25" t="s">
        <v>7288</v>
      </c>
      <c r="G2425" s="25" t="s">
        <v>24057</v>
      </c>
      <c r="H2425" s="25" t="s">
        <v>15383</v>
      </c>
      <c r="I2425" s="25" t="s">
        <v>24070</v>
      </c>
      <c r="J2425" s="19">
        <v>44763</v>
      </c>
      <c r="K2425" s="19"/>
      <c r="L2425" s="54">
        <v>7864.74</v>
      </c>
      <c r="M2425" s="25" t="s">
        <v>7230</v>
      </c>
      <c r="N2425" s="25" t="s">
        <v>24060</v>
      </c>
      <c r="O2425" s="25"/>
      <c r="P2425" s="25" t="s">
        <v>29067</v>
      </c>
    </row>
    <row r="2426" spans="1:16" ht="15">
      <c r="A2426" s="25" t="s">
        <v>29068</v>
      </c>
      <c r="B2426" s="25" t="s">
        <v>29068</v>
      </c>
      <c r="C2426"/>
      <c r="D2426" s="25" t="s">
        <v>7261</v>
      </c>
      <c r="E2426" s="25"/>
      <c r="F2426" s="25" t="s">
        <v>7288</v>
      </c>
      <c r="G2426" s="25" t="s">
        <v>24057</v>
      </c>
      <c r="H2426" s="25" t="s">
        <v>8229</v>
      </c>
      <c r="I2426" s="25" t="s">
        <v>24070</v>
      </c>
      <c r="J2426" s="19">
        <v>44763</v>
      </c>
      <c r="K2426" s="19"/>
      <c r="L2426" s="54">
        <v>5849.02</v>
      </c>
      <c r="M2426" s="25" t="s">
        <v>7230</v>
      </c>
      <c r="N2426" s="25" t="s">
        <v>24060</v>
      </c>
      <c r="O2426" s="25"/>
      <c r="P2426" s="25" t="s">
        <v>29069</v>
      </c>
    </row>
    <row r="2427" spans="1:16" ht="15">
      <c r="A2427" s="25" t="s">
        <v>29070</v>
      </c>
      <c r="B2427" s="25" t="s">
        <v>29070</v>
      </c>
      <c r="C2427"/>
      <c r="D2427" s="25" t="s">
        <v>7252</v>
      </c>
      <c r="E2427" s="25"/>
      <c r="F2427" s="25" t="s">
        <v>7288</v>
      </c>
      <c r="G2427" s="25" t="s">
        <v>24057</v>
      </c>
      <c r="H2427" s="25" t="s">
        <v>8553</v>
      </c>
      <c r="I2427" s="25" t="s">
        <v>24070</v>
      </c>
      <c r="J2427" s="19">
        <v>44763</v>
      </c>
      <c r="K2427" s="19"/>
      <c r="L2427" s="54">
        <v>3279.43</v>
      </c>
      <c r="M2427" s="25" t="s">
        <v>7230</v>
      </c>
      <c r="N2427" s="25" t="s">
        <v>24060</v>
      </c>
      <c r="O2427" s="25"/>
      <c r="P2427" s="25"/>
    </row>
    <row r="2428" spans="1:16" ht="15">
      <c r="A2428" s="25" t="s">
        <v>29071</v>
      </c>
      <c r="B2428" s="25" t="s">
        <v>29071</v>
      </c>
      <c r="C2428"/>
      <c r="D2428" s="25" t="s">
        <v>12421</v>
      </c>
      <c r="E2428" s="25"/>
      <c r="F2428" s="25" t="s">
        <v>7288</v>
      </c>
      <c r="G2428" s="25" t="s">
        <v>24057</v>
      </c>
      <c r="H2428" s="25" t="s">
        <v>7500</v>
      </c>
      <c r="I2428" s="25" t="s">
        <v>24221</v>
      </c>
      <c r="J2428" s="19">
        <v>44763</v>
      </c>
      <c r="K2428" s="19"/>
      <c r="L2428" s="54">
        <v>9350</v>
      </c>
      <c r="M2428" s="25" t="s">
        <v>7230</v>
      </c>
      <c r="N2428" s="25" t="s">
        <v>24060</v>
      </c>
      <c r="O2428" s="25"/>
      <c r="P2428" s="25" t="s">
        <v>29072</v>
      </c>
    </row>
    <row r="2429" spans="1:16" ht="15">
      <c r="A2429" s="25" t="s">
        <v>29073</v>
      </c>
      <c r="B2429" s="25" t="s">
        <v>29073</v>
      </c>
      <c r="C2429"/>
      <c r="D2429" s="25" t="s">
        <v>7261</v>
      </c>
      <c r="E2429" s="25"/>
      <c r="F2429" s="25" t="s">
        <v>7288</v>
      </c>
      <c r="G2429" s="25" t="s">
        <v>24057</v>
      </c>
      <c r="H2429" s="25" t="s">
        <v>8443</v>
      </c>
      <c r="I2429" s="25" t="s">
        <v>29074</v>
      </c>
      <c r="J2429" s="19">
        <v>44763</v>
      </c>
      <c r="K2429" s="19"/>
      <c r="L2429" s="54">
        <v>8114.13</v>
      </c>
      <c r="M2429" s="25" t="s">
        <v>7230</v>
      </c>
      <c r="N2429" s="25" t="s">
        <v>24060</v>
      </c>
      <c r="O2429" s="25"/>
      <c r="P2429" s="25" t="s">
        <v>29075</v>
      </c>
    </row>
    <row r="2430" spans="1:16" ht="15">
      <c r="A2430" s="25" t="s">
        <v>29076</v>
      </c>
      <c r="B2430" s="25" t="s">
        <v>29076</v>
      </c>
      <c r="C2430"/>
      <c r="D2430" s="25" t="s">
        <v>7261</v>
      </c>
      <c r="E2430" s="25"/>
      <c r="F2430" s="25" t="s">
        <v>7288</v>
      </c>
      <c r="G2430" s="25" t="s">
        <v>24057</v>
      </c>
      <c r="H2430" s="25" t="s">
        <v>7500</v>
      </c>
      <c r="I2430" s="25" t="s">
        <v>28081</v>
      </c>
      <c r="J2430" s="19">
        <v>44763</v>
      </c>
      <c r="K2430" s="19"/>
      <c r="L2430" s="54">
        <v>10710</v>
      </c>
      <c r="M2430" s="25" t="s">
        <v>7230</v>
      </c>
      <c r="N2430" s="25" t="s">
        <v>24060</v>
      </c>
      <c r="O2430" s="25"/>
      <c r="P2430" s="25"/>
    </row>
    <row r="2431" spans="1:16" ht="15">
      <c r="A2431" s="25" t="s">
        <v>29077</v>
      </c>
      <c r="B2431" s="25" t="s">
        <v>29077</v>
      </c>
      <c r="C2431"/>
      <c r="D2431" s="25" t="s">
        <v>7261</v>
      </c>
      <c r="E2431" s="25"/>
      <c r="F2431" s="25" t="s">
        <v>7288</v>
      </c>
      <c r="G2431" s="25" t="s">
        <v>24057</v>
      </c>
      <c r="H2431" s="25" t="s">
        <v>7602</v>
      </c>
      <c r="I2431" s="25" t="s">
        <v>24075</v>
      </c>
      <c r="J2431" s="19">
        <v>44763</v>
      </c>
      <c r="K2431" s="19"/>
      <c r="L2431" s="54">
        <v>2892.75</v>
      </c>
      <c r="M2431" s="25" t="s">
        <v>7230</v>
      </c>
      <c r="N2431" s="25" t="s">
        <v>24060</v>
      </c>
      <c r="O2431" s="25"/>
      <c r="P2431" s="25" t="s">
        <v>29078</v>
      </c>
    </row>
    <row r="2432" spans="1:16" ht="15">
      <c r="A2432" s="25" t="s">
        <v>29079</v>
      </c>
      <c r="B2432" s="25" t="s">
        <v>29079</v>
      </c>
      <c r="C2432"/>
      <c r="D2432" s="25" t="s">
        <v>7252</v>
      </c>
      <c r="E2432" s="25"/>
      <c r="F2432" s="25" t="s">
        <v>7288</v>
      </c>
      <c r="G2432" s="25" t="s">
        <v>24057</v>
      </c>
      <c r="H2432" s="25" t="s">
        <v>7500</v>
      </c>
      <c r="I2432" s="25" t="s">
        <v>24301</v>
      </c>
      <c r="J2432" s="19">
        <v>44763</v>
      </c>
      <c r="K2432" s="19"/>
      <c r="L2432" s="54">
        <v>33279.9</v>
      </c>
      <c r="M2432" s="25" t="s">
        <v>7230</v>
      </c>
      <c r="N2432" s="25" t="s">
        <v>24060</v>
      </c>
      <c r="O2432" s="25"/>
      <c r="P2432" s="25" t="s">
        <v>29080</v>
      </c>
    </row>
    <row r="2433" spans="1:16" ht="15">
      <c r="A2433" s="25" t="s">
        <v>29081</v>
      </c>
      <c r="B2433" s="25" t="s">
        <v>29081</v>
      </c>
      <c r="C2433"/>
      <c r="D2433" s="25" t="s">
        <v>7478</v>
      </c>
      <c r="E2433" s="25"/>
      <c r="F2433" s="25" t="s">
        <v>7288</v>
      </c>
      <c r="G2433" s="25" t="s">
        <v>24057</v>
      </c>
      <c r="H2433" s="25" t="s">
        <v>7492</v>
      </c>
      <c r="I2433" s="25" t="s">
        <v>24287</v>
      </c>
      <c r="J2433" s="19">
        <v>44763</v>
      </c>
      <c r="K2433" s="19"/>
      <c r="L2433" s="54">
        <v>21203</v>
      </c>
      <c r="M2433" s="25" t="s">
        <v>7230</v>
      </c>
      <c r="N2433" s="25" t="s">
        <v>24060</v>
      </c>
      <c r="O2433" s="25"/>
      <c r="P2433" s="25" t="s">
        <v>29082</v>
      </c>
    </row>
    <row r="2434" spans="1:16" ht="15">
      <c r="A2434" s="25" t="s">
        <v>29083</v>
      </c>
      <c r="B2434" s="25" t="s">
        <v>29083</v>
      </c>
      <c r="C2434"/>
      <c r="D2434" s="25" t="s">
        <v>7252</v>
      </c>
      <c r="E2434" s="25"/>
      <c r="F2434" s="25" t="s">
        <v>7288</v>
      </c>
      <c r="G2434" s="25" t="s">
        <v>24057</v>
      </c>
      <c r="H2434" s="25" t="s">
        <v>7576</v>
      </c>
      <c r="I2434" s="25" t="s">
        <v>24075</v>
      </c>
      <c r="J2434" s="19">
        <v>44763</v>
      </c>
      <c r="K2434" s="19"/>
      <c r="L2434" s="54">
        <v>34772</v>
      </c>
      <c r="M2434" s="25" t="s">
        <v>7230</v>
      </c>
      <c r="N2434" s="25" t="s">
        <v>24060</v>
      </c>
      <c r="O2434" s="25"/>
      <c r="P2434" s="25"/>
    </row>
    <row r="2435" spans="1:16" ht="15">
      <c r="A2435" s="25" t="s">
        <v>29084</v>
      </c>
      <c r="B2435" s="25" t="s">
        <v>29084</v>
      </c>
      <c r="C2435"/>
      <c r="D2435" s="25" t="s">
        <v>7252</v>
      </c>
      <c r="E2435" s="25"/>
      <c r="F2435" s="25" t="s">
        <v>7288</v>
      </c>
      <c r="G2435" s="25" t="s">
        <v>24057</v>
      </c>
      <c r="H2435" s="25" t="s">
        <v>7576</v>
      </c>
      <c r="I2435" s="25" t="s">
        <v>24172</v>
      </c>
      <c r="J2435" s="19">
        <v>44763</v>
      </c>
      <c r="K2435" s="19"/>
      <c r="L2435" s="54">
        <v>3450</v>
      </c>
      <c r="M2435" s="25" t="s">
        <v>7230</v>
      </c>
      <c r="N2435" s="25" t="s">
        <v>24060</v>
      </c>
      <c r="O2435" s="25"/>
      <c r="P2435" s="25" t="s">
        <v>29085</v>
      </c>
    </row>
    <row r="2436" spans="1:16" ht="15">
      <c r="A2436" s="25" t="s">
        <v>29086</v>
      </c>
      <c r="B2436" s="25" t="s">
        <v>29086</v>
      </c>
      <c r="C2436"/>
      <c r="D2436" s="25" t="s">
        <v>7252</v>
      </c>
      <c r="E2436" s="25"/>
      <c r="F2436" s="25" t="s">
        <v>7288</v>
      </c>
      <c r="G2436" s="25" t="s">
        <v>24057</v>
      </c>
      <c r="H2436" s="25" t="s">
        <v>7576</v>
      </c>
      <c r="I2436" s="25" t="s">
        <v>25823</v>
      </c>
      <c r="J2436" s="19">
        <v>44763</v>
      </c>
      <c r="K2436" s="19"/>
      <c r="L2436" s="54">
        <v>3635</v>
      </c>
      <c r="M2436" s="25" t="s">
        <v>7230</v>
      </c>
      <c r="N2436" s="25" t="s">
        <v>24060</v>
      </c>
      <c r="O2436" s="25"/>
      <c r="P2436" s="25"/>
    </row>
    <row r="2437" spans="1:16" ht="15">
      <c r="A2437" s="25" t="s">
        <v>29087</v>
      </c>
      <c r="B2437" s="25" t="s">
        <v>29087</v>
      </c>
      <c r="C2437"/>
      <c r="D2437" s="25" t="s">
        <v>7252</v>
      </c>
      <c r="E2437" s="25"/>
      <c r="F2437" s="25" t="s">
        <v>7288</v>
      </c>
      <c r="G2437" s="25" t="s">
        <v>24057</v>
      </c>
      <c r="H2437" s="25" t="s">
        <v>7576</v>
      </c>
      <c r="I2437" s="25" t="s">
        <v>29088</v>
      </c>
      <c r="J2437" s="19">
        <v>44763</v>
      </c>
      <c r="K2437" s="19"/>
      <c r="L2437" s="54">
        <v>900</v>
      </c>
      <c r="M2437" s="25" t="s">
        <v>7230</v>
      </c>
      <c r="N2437" s="25" t="s">
        <v>24060</v>
      </c>
      <c r="O2437" s="25"/>
      <c r="P2437" s="25" t="s">
        <v>29089</v>
      </c>
    </row>
    <row r="2438" spans="1:16" ht="15">
      <c r="A2438" s="25" t="s">
        <v>29090</v>
      </c>
      <c r="B2438" s="25" t="s">
        <v>29090</v>
      </c>
      <c r="C2438"/>
      <c r="D2438" s="25" t="s">
        <v>7252</v>
      </c>
      <c r="E2438" s="25"/>
      <c r="F2438" s="25" t="s">
        <v>7288</v>
      </c>
      <c r="G2438" s="25" t="s">
        <v>24057</v>
      </c>
      <c r="H2438" s="25" t="s">
        <v>7576</v>
      </c>
      <c r="I2438" s="25" t="s">
        <v>24221</v>
      </c>
      <c r="J2438" s="19">
        <v>44763</v>
      </c>
      <c r="K2438" s="19"/>
      <c r="L2438" s="54">
        <v>1600</v>
      </c>
      <c r="M2438" s="25" t="s">
        <v>7230</v>
      </c>
      <c r="N2438" s="25" t="s">
        <v>24060</v>
      </c>
      <c r="O2438" s="25"/>
      <c r="P2438" s="25" t="s">
        <v>29091</v>
      </c>
    </row>
    <row r="2439" spans="1:16" ht="15">
      <c r="A2439" s="25" t="s">
        <v>29092</v>
      </c>
      <c r="B2439" s="25" t="s">
        <v>29092</v>
      </c>
      <c r="C2439"/>
      <c r="D2439" s="25" t="s">
        <v>7269</v>
      </c>
      <c r="E2439" s="25"/>
      <c r="F2439" s="25" t="s">
        <v>7983</v>
      </c>
      <c r="G2439" s="25" t="s">
        <v>24057</v>
      </c>
      <c r="H2439" s="25" t="s">
        <v>8443</v>
      </c>
      <c r="I2439" s="25" t="s">
        <v>26551</v>
      </c>
      <c r="J2439" s="19">
        <v>44763</v>
      </c>
      <c r="K2439" s="19"/>
      <c r="L2439" s="54">
        <v>6885.89</v>
      </c>
      <c r="M2439" s="25" t="s">
        <v>7230</v>
      </c>
      <c r="N2439" s="25" t="s">
        <v>24060</v>
      </c>
      <c r="O2439" s="25"/>
      <c r="P2439" s="25" t="s">
        <v>29093</v>
      </c>
    </row>
    <row r="2440" spans="1:16" ht="15">
      <c r="A2440" s="25" t="s">
        <v>29094</v>
      </c>
      <c r="B2440" s="25" t="s">
        <v>29094</v>
      </c>
      <c r="C2440"/>
      <c r="D2440" s="25" t="s">
        <v>7478</v>
      </c>
      <c r="E2440" s="25"/>
      <c r="F2440" s="25" t="s">
        <v>7288</v>
      </c>
      <c r="G2440" s="25" t="s">
        <v>24057</v>
      </c>
      <c r="H2440" s="25" t="s">
        <v>7492</v>
      </c>
      <c r="I2440" s="25" t="s">
        <v>24287</v>
      </c>
      <c r="J2440" s="19">
        <v>44763</v>
      </c>
      <c r="K2440" s="19"/>
      <c r="L2440" s="54">
        <v>35870</v>
      </c>
      <c r="M2440" s="25" t="s">
        <v>7230</v>
      </c>
      <c r="N2440" s="25" t="s">
        <v>24060</v>
      </c>
      <c r="O2440" s="25"/>
      <c r="P2440" s="25" t="s">
        <v>29095</v>
      </c>
    </row>
    <row r="2441" spans="1:16" ht="15">
      <c r="A2441" s="25" t="s">
        <v>29096</v>
      </c>
      <c r="B2441" s="25" t="s">
        <v>29096</v>
      </c>
      <c r="C2441"/>
      <c r="D2441" s="25" t="s">
        <v>7261</v>
      </c>
      <c r="E2441" s="25"/>
      <c r="F2441" s="25" t="s">
        <v>7288</v>
      </c>
      <c r="G2441" s="25" t="s">
        <v>24057</v>
      </c>
      <c r="H2441" s="25" t="s">
        <v>8229</v>
      </c>
      <c r="I2441" s="25" t="s">
        <v>24070</v>
      </c>
      <c r="J2441" s="19">
        <v>44763</v>
      </c>
      <c r="K2441" s="19"/>
      <c r="L2441" s="54">
        <v>5225.34</v>
      </c>
      <c r="M2441" s="25" t="s">
        <v>7230</v>
      </c>
      <c r="N2441" s="25" t="s">
        <v>24060</v>
      </c>
      <c r="O2441" s="25"/>
      <c r="P2441" s="25" t="s">
        <v>29097</v>
      </c>
    </row>
    <row r="2442" spans="1:16" ht="15">
      <c r="A2442" s="25" t="s">
        <v>29098</v>
      </c>
      <c r="B2442" s="25" t="s">
        <v>29098</v>
      </c>
      <c r="C2442"/>
      <c r="D2442" s="25" t="s">
        <v>7478</v>
      </c>
      <c r="E2442" s="25"/>
      <c r="F2442" s="25" t="s">
        <v>7288</v>
      </c>
      <c r="G2442" s="25" t="s">
        <v>24057</v>
      </c>
      <c r="H2442" s="25" t="s">
        <v>7500</v>
      </c>
      <c r="I2442" s="25" t="s">
        <v>24705</v>
      </c>
      <c r="J2442" s="19">
        <v>44764</v>
      </c>
      <c r="K2442" s="19"/>
      <c r="L2442" s="54">
        <v>2600</v>
      </c>
      <c r="M2442" s="25" t="s">
        <v>7230</v>
      </c>
      <c r="N2442" s="25" t="s">
        <v>24060</v>
      </c>
      <c r="O2442" s="25"/>
      <c r="P2442" s="25" t="s">
        <v>29099</v>
      </c>
    </row>
    <row r="2443" spans="1:16" ht="15">
      <c r="A2443" s="25" t="s">
        <v>29100</v>
      </c>
      <c r="B2443" s="25" t="s">
        <v>29100</v>
      </c>
      <c r="C2443"/>
      <c r="D2443" s="25" t="s">
        <v>7269</v>
      </c>
      <c r="E2443" s="25"/>
      <c r="F2443" s="25" t="s">
        <v>7288</v>
      </c>
      <c r="G2443" s="25" t="s">
        <v>24057</v>
      </c>
      <c r="H2443" s="25" t="s">
        <v>12150</v>
      </c>
      <c r="I2443" s="25" t="s">
        <v>29101</v>
      </c>
      <c r="J2443" s="19">
        <v>44764</v>
      </c>
      <c r="K2443" s="19"/>
      <c r="L2443" s="54">
        <v>2500</v>
      </c>
      <c r="M2443" s="25" t="s">
        <v>7230</v>
      </c>
      <c r="N2443" s="25" t="s">
        <v>24060</v>
      </c>
      <c r="O2443" s="25"/>
      <c r="P2443" s="25" t="s">
        <v>29102</v>
      </c>
    </row>
    <row r="2444" spans="1:16" ht="15">
      <c r="A2444" s="25" t="s">
        <v>29103</v>
      </c>
      <c r="B2444" s="25" t="s">
        <v>29103</v>
      </c>
      <c r="C2444"/>
      <c r="D2444" s="25" t="s">
        <v>7261</v>
      </c>
      <c r="E2444" s="25"/>
      <c r="F2444" s="25" t="s">
        <v>7288</v>
      </c>
      <c r="G2444" s="25" t="s">
        <v>24057</v>
      </c>
      <c r="H2444" s="25" t="s">
        <v>15867</v>
      </c>
      <c r="I2444" s="25" t="s">
        <v>24150</v>
      </c>
      <c r="J2444" s="19">
        <v>44763</v>
      </c>
      <c r="K2444" s="19"/>
      <c r="L2444" s="54">
        <v>8969.69</v>
      </c>
      <c r="M2444" s="25" t="s">
        <v>7230</v>
      </c>
      <c r="N2444" s="25" t="s">
        <v>24060</v>
      </c>
      <c r="O2444" s="25"/>
      <c r="P2444" s="25"/>
    </row>
    <row r="2445" spans="1:16" ht="15">
      <c r="A2445" s="25" t="s">
        <v>29104</v>
      </c>
      <c r="B2445" s="25" t="s">
        <v>29104</v>
      </c>
      <c r="C2445" s="22">
        <v>1</v>
      </c>
      <c r="D2445" s="25" t="s">
        <v>7269</v>
      </c>
      <c r="E2445" s="25"/>
      <c r="F2445" s="25" t="s">
        <v>7288</v>
      </c>
      <c r="G2445" s="25" t="s">
        <v>24057</v>
      </c>
      <c r="H2445" s="25" t="s">
        <v>7492</v>
      </c>
      <c r="I2445" s="25" t="s">
        <v>26263</v>
      </c>
      <c r="J2445" s="19">
        <v>44764</v>
      </c>
      <c r="K2445" s="19"/>
      <c r="L2445" s="54">
        <v>21981.360000000001</v>
      </c>
      <c r="M2445" s="25" t="s">
        <v>7230</v>
      </c>
      <c r="N2445" s="25" t="s">
        <v>24060</v>
      </c>
      <c r="O2445" s="25"/>
      <c r="P2445" s="25" t="s">
        <v>29105</v>
      </c>
    </row>
    <row r="2446" spans="1:16" ht="15">
      <c r="A2446" s="25" t="s">
        <v>29106</v>
      </c>
      <c r="B2446" s="25" t="s">
        <v>29106</v>
      </c>
      <c r="C2446"/>
      <c r="D2446" s="25" t="s">
        <v>7269</v>
      </c>
      <c r="E2446" s="25"/>
      <c r="F2446" s="25" t="s">
        <v>7288</v>
      </c>
      <c r="G2446" s="25" t="s">
        <v>24057</v>
      </c>
      <c r="H2446" s="25" t="s">
        <v>7492</v>
      </c>
      <c r="I2446" s="25" t="s">
        <v>24266</v>
      </c>
      <c r="J2446" s="19">
        <v>44764</v>
      </c>
      <c r="K2446" s="19"/>
      <c r="L2446" s="54">
        <v>1304</v>
      </c>
      <c r="M2446" s="25" t="s">
        <v>7230</v>
      </c>
      <c r="N2446" s="25" t="s">
        <v>24060</v>
      </c>
      <c r="O2446" s="25"/>
      <c r="P2446" s="25" t="s">
        <v>29107</v>
      </c>
    </row>
    <row r="2447" spans="1:16" ht="15">
      <c r="A2447" s="25" t="s">
        <v>29108</v>
      </c>
      <c r="B2447" s="25" t="s">
        <v>29108</v>
      </c>
      <c r="C2447"/>
      <c r="D2447" s="25" t="s">
        <v>7269</v>
      </c>
      <c r="E2447" s="25"/>
      <c r="F2447" s="25" t="s">
        <v>7288</v>
      </c>
      <c r="G2447" s="25" t="s">
        <v>24057</v>
      </c>
      <c r="H2447" s="25" t="s">
        <v>14048</v>
      </c>
      <c r="I2447" s="25" t="s">
        <v>24122</v>
      </c>
      <c r="J2447" s="19">
        <v>44764</v>
      </c>
      <c r="K2447" s="19"/>
      <c r="L2447" s="54">
        <v>13225</v>
      </c>
      <c r="M2447" s="25" t="s">
        <v>7230</v>
      </c>
      <c r="N2447" s="25" t="s">
        <v>24060</v>
      </c>
      <c r="O2447" s="25"/>
      <c r="P2447" s="25" t="s">
        <v>29109</v>
      </c>
    </row>
    <row r="2448" spans="1:16" ht="15">
      <c r="A2448" s="25" t="s">
        <v>29110</v>
      </c>
      <c r="B2448" s="25" t="s">
        <v>29110</v>
      </c>
      <c r="C2448"/>
      <c r="D2448" s="25" t="s">
        <v>12931</v>
      </c>
      <c r="E2448" s="25"/>
      <c r="F2448" s="25" t="s">
        <v>7288</v>
      </c>
      <c r="G2448" s="25" t="s">
        <v>24057</v>
      </c>
      <c r="H2448" s="25" t="s">
        <v>8140</v>
      </c>
      <c r="I2448" s="25" t="s">
        <v>27350</v>
      </c>
      <c r="J2448" s="19">
        <v>44765</v>
      </c>
      <c r="K2448" s="19"/>
      <c r="L2448" s="54">
        <v>4769.2700000000004</v>
      </c>
      <c r="M2448" s="25" t="s">
        <v>7230</v>
      </c>
      <c r="N2448" s="25" t="s">
        <v>24060</v>
      </c>
      <c r="O2448" s="25"/>
      <c r="P2448" s="25" t="s">
        <v>29111</v>
      </c>
    </row>
    <row r="2449" spans="1:16" ht="15">
      <c r="A2449" s="25" t="s">
        <v>29112</v>
      </c>
      <c r="B2449" s="25" t="s">
        <v>29112</v>
      </c>
      <c r="C2449"/>
      <c r="D2449" s="25" t="s">
        <v>7261</v>
      </c>
      <c r="E2449" s="25"/>
      <c r="F2449" s="25" t="s">
        <v>7288</v>
      </c>
      <c r="G2449" s="25" t="s">
        <v>24057</v>
      </c>
      <c r="H2449" s="25" t="s">
        <v>7602</v>
      </c>
      <c r="I2449" s="25" t="s">
        <v>24075</v>
      </c>
      <c r="J2449" s="19">
        <v>44767</v>
      </c>
      <c r="K2449" s="19"/>
      <c r="L2449" s="54">
        <v>12309</v>
      </c>
      <c r="M2449" s="25" t="s">
        <v>7230</v>
      </c>
      <c r="N2449" s="25" t="s">
        <v>24060</v>
      </c>
      <c r="O2449" s="25"/>
      <c r="P2449" s="25" t="s">
        <v>29113</v>
      </c>
    </row>
    <row r="2450" spans="1:16" ht="15">
      <c r="A2450" s="25" t="s">
        <v>29114</v>
      </c>
      <c r="B2450" s="25" t="s">
        <v>29114</v>
      </c>
      <c r="C2450"/>
      <c r="D2450" s="25" t="s">
        <v>7478</v>
      </c>
      <c r="E2450" s="25"/>
      <c r="F2450" s="25" t="s">
        <v>24833</v>
      </c>
      <c r="G2450" s="25" t="s">
        <v>24057</v>
      </c>
      <c r="H2450" s="25" t="s">
        <v>8443</v>
      </c>
      <c r="I2450" s="25" t="s">
        <v>26831</v>
      </c>
      <c r="J2450" s="19">
        <v>44767</v>
      </c>
      <c r="K2450" s="19"/>
      <c r="L2450" s="54">
        <v>38998.75</v>
      </c>
      <c r="M2450" s="25" t="s">
        <v>7230</v>
      </c>
      <c r="N2450" s="25" t="s">
        <v>24060</v>
      </c>
      <c r="O2450" s="25"/>
      <c r="P2450" s="25"/>
    </row>
    <row r="2451" spans="1:16" ht="15">
      <c r="A2451" s="25" t="s">
        <v>29115</v>
      </c>
      <c r="B2451" s="25" t="s">
        <v>29115</v>
      </c>
      <c r="C2451"/>
      <c r="D2451" s="25" t="s">
        <v>7478</v>
      </c>
      <c r="E2451" s="25"/>
      <c r="F2451" s="25" t="s">
        <v>7288</v>
      </c>
      <c r="G2451" s="25" t="s">
        <v>24057</v>
      </c>
      <c r="H2451" s="25" t="s">
        <v>8443</v>
      </c>
      <c r="I2451" s="25" t="s">
        <v>29116</v>
      </c>
      <c r="J2451" s="19">
        <v>44767</v>
      </c>
      <c r="K2451" s="19"/>
      <c r="L2451" s="54">
        <v>1900</v>
      </c>
      <c r="M2451" s="25" t="s">
        <v>7230</v>
      </c>
      <c r="N2451" s="25" t="s">
        <v>24060</v>
      </c>
      <c r="O2451" s="25"/>
      <c r="P2451" s="25"/>
    </row>
    <row r="2452" spans="1:16" ht="15">
      <c r="A2452" s="25" t="s">
        <v>29117</v>
      </c>
      <c r="B2452" s="25" t="s">
        <v>29117</v>
      </c>
      <c r="C2452"/>
      <c r="D2452" s="25" t="s">
        <v>7261</v>
      </c>
      <c r="E2452" s="25"/>
      <c r="F2452" s="25" t="s">
        <v>7288</v>
      </c>
      <c r="G2452" s="25" t="s">
        <v>24057</v>
      </c>
      <c r="H2452" s="25" t="s">
        <v>7500</v>
      </c>
      <c r="I2452" s="25" t="s">
        <v>24301</v>
      </c>
      <c r="J2452" s="19">
        <v>44767</v>
      </c>
      <c r="K2452" s="19"/>
      <c r="L2452" s="54">
        <v>1118.3599999999999</v>
      </c>
      <c r="M2452" s="25" t="s">
        <v>7230</v>
      </c>
      <c r="N2452" s="25" t="s">
        <v>24060</v>
      </c>
      <c r="O2452" s="25"/>
      <c r="P2452" s="25" t="s">
        <v>29118</v>
      </c>
    </row>
    <row r="2453" spans="1:16" ht="15">
      <c r="A2453" s="25" t="s">
        <v>29119</v>
      </c>
      <c r="B2453" s="25" t="s">
        <v>29119</v>
      </c>
      <c r="C2453"/>
      <c r="D2453" s="25" t="s">
        <v>7261</v>
      </c>
      <c r="E2453" s="25"/>
      <c r="F2453" s="25" t="s">
        <v>7288</v>
      </c>
      <c r="G2453" s="25" t="s">
        <v>24057</v>
      </c>
      <c r="H2453" s="25" t="s">
        <v>8577</v>
      </c>
      <c r="I2453" s="25" t="s">
        <v>29120</v>
      </c>
      <c r="J2453" s="19">
        <v>44767</v>
      </c>
      <c r="K2453" s="19"/>
      <c r="L2453" s="54">
        <v>14494.39</v>
      </c>
      <c r="M2453" s="25" t="s">
        <v>7230</v>
      </c>
      <c r="N2453" s="25" t="s">
        <v>24060</v>
      </c>
      <c r="O2453" s="25"/>
      <c r="P2453" s="25" t="s">
        <v>29121</v>
      </c>
    </row>
    <row r="2454" spans="1:16" ht="15">
      <c r="A2454" s="25" t="s">
        <v>29122</v>
      </c>
      <c r="B2454" s="25" t="s">
        <v>29122</v>
      </c>
      <c r="C2454"/>
      <c r="D2454" s="25" t="s">
        <v>7478</v>
      </c>
      <c r="E2454" s="25"/>
      <c r="F2454" s="25" t="s">
        <v>7288</v>
      </c>
      <c r="G2454" s="25" t="s">
        <v>24057</v>
      </c>
      <c r="H2454" s="25" t="s">
        <v>7500</v>
      </c>
      <c r="I2454" s="25" t="s">
        <v>25629</v>
      </c>
      <c r="J2454" s="19">
        <v>44767</v>
      </c>
      <c r="K2454" s="19"/>
      <c r="L2454" s="54">
        <v>67882</v>
      </c>
      <c r="M2454" s="25" t="s">
        <v>7230</v>
      </c>
      <c r="N2454" s="25" t="s">
        <v>24060</v>
      </c>
      <c r="O2454" s="25"/>
      <c r="P2454" s="25" t="s">
        <v>29123</v>
      </c>
    </row>
    <row r="2455" spans="1:16" ht="15">
      <c r="A2455" s="25" t="s">
        <v>29124</v>
      </c>
      <c r="B2455" s="25" t="s">
        <v>29124</v>
      </c>
      <c r="C2455"/>
      <c r="D2455" s="25" t="s">
        <v>7478</v>
      </c>
      <c r="E2455" s="25"/>
      <c r="F2455" s="25" t="s">
        <v>7288</v>
      </c>
      <c r="G2455" s="25" t="s">
        <v>24057</v>
      </c>
      <c r="H2455" s="25" t="s">
        <v>7492</v>
      </c>
      <c r="I2455" s="25" t="s">
        <v>24287</v>
      </c>
      <c r="J2455" s="19">
        <v>44767</v>
      </c>
      <c r="K2455" s="19"/>
      <c r="L2455" s="54">
        <v>102786</v>
      </c>
      <c r="M2455" s="25" t="s">
        <v>7230</v>
      </c>
      <c r="N2455" s="25" t="s">
        <v>24060</v>
      </c>
      <c r="O2455" s="25"/>
      <c r="P2455" s="25" t="s">
        <v>29125</v>
      </c>
    </row>
    <row r="2456" spans="1:16" ht="15">
      <c r="A2456" s="25" t="s">
        <v>29126</v>
      </c>
      <c r="B2456" s="25" t="s">
        <v>29126</v>
      </c>
      <c r="C2456"/>
      <c r="D2456" s="25" t="s">
        <v>7252</v>
      </c>
      <c r="E2456" s="25"/>
      <c r="F2456" s="25" t="s">
        <v>7288</v>
      </c>
      <c r="G2456" s="25" t="s">
        <v>24057</v>
      </c>
      <c r="H2456" s="25" t="s">
        <v>7500</v>
      </c>
      <c r="I2456" s="25" t="s">
        <v>27137</v>
      </c>
      <c r="J2456" s="19">
        <v>44767</v>
      </c>
      <c r="K2456" s="19"/>
      <c r="L2456" s="54">
        <v>16950</v>
      </c>
      <c r="M2456" s="25" t="s">
        <v>7230</v>
      </c>
      <c r="N2456" s="25" t="s">
        <v>24060</v>
      </c>
      <c r="O2456" s="25"/>
      <c r="P2456" s="25" t="s">
        <v>29127</v>
      </c>
    </row>
    <row r="2457" spans="1:16" ht="15">
      <c r="A2457" s="25" t="s">
        <v>29128</v>
      </c>
      <c r="B2457" s="25" t="s">
        <v>29128</v>
      </c>
      <c r="C2457"/>
      <c r="D2457" s="25" t="s">
        <v>7261</v>
      </c>
      <c r="E2457" s="25"/>
      <c r="F2457" s="25" t="s">
        <v>7288</v>
      </c>
      <c r="G2457" s="25" t="s">
        <v>24057</v>
      </c>
      <c r="H2457" s="25" t="s">
        <v>7500</v>
      </c>
      <c r="I2457" s="25" t="s">
        <v>24072</v>
      </c>
      <c r="J2457" s="19">
        <v>44767</v>
      </c>
      <c r="K2457" s="19"/>
      <c r="L2457" s="54">
        <v>2523</v>
      </c>
      <c r="M2457" s="25" t="s">
        <v>7230</v>
      </c>
      <c r="N2457" s="25" t="s">
        <v>24060</v>
      </c>
      <c r="O2457" s="25"/>
      <c r="P2457" s="25" t="s">
        <v>29129</v>
      </c>
    </row>
    <row r="2458" spans="1:16" ht="15">
      <c r="A2458" s="25" t="s">
        <v>29130</v>
      </c>
      <c r="B2458" s="25" t="s">
        <v>29130</v>
      </c>
      <c r="C2458"/>
      <c r="D2458" s="25" t="s">
        <v>7261</v>
      </c>
      <c r="E2458" s="25"/>
      <c r="F2458" s="25" t="s">
        <v>7288</v>
      </c>
      <c r="G2458" s="25" t="s">
        <v>24057</v>
      </c>
      <c r="H2458" s="25" t="s">
        <v>7500</v>
      </c>
      <c r="I2458" s="25" t="s">
        <v>26325</v>
      </c>
      <c r="J2458" s="19">
        <v>44767</v>
      </c>
      <c r="K2458" s="19"/>
      <c r="L2458" s="54">
        <v>8246.41</v>
      </c>
      <c r="M2458" s="25" t="s">
        <v>7230</v>
      </c>
      <c r="N2458" s="25" t="s">
        <v>24060</v>
      </c>
      <c r="O2458" s="25"/>
      <c r="P2458" s="25" t="s">
        <v>29131</v>
      </c>
    </row>
    <row r="2459" spans="1:16" ht="15">
      <c r="A2459" s="25" t="s">
        <v>29132</v>
      </c>
      <c r="B2459" s="25" t="s">
        <v>29132</v>
      </c>
      <c r="C2459"/>
      <c r="D2459" s="25" t="s">
        <v>7269</v>
      </c>
      <c r="E2459" s="25"/>
      <c r="F2459" s="25" t="s">
        <v>7288</v>
      </c>
      <c r="G2459" s="25" t="s">
        <v>24630</v>
      </c>
      <c r="H2459" s="25" t="s">
        <v>8591</v>
      </c>
      <c r="I2459" s="25" t="s">
        <v>24631</v>
      </c>
      <c r="J2459" s="19">
        <v>44769</v>
      </c>
      <c r="K2459" s="19"/>
      <c r="L2459" s="54">
        <v>1899.51</v>
      </c>
      <c r="M2459" s="25" t="s">
        <v>7230</v>
      </c>
      <c r="N2459" s="25" t="s">
        <v>24060</v>
      </c>
      <c r="O2459" s="25"/>
      <c r="P2459" s="25" t="s">
        <v>29133</v>
      </c>
    </row>
    <row r="2460" spans="1:16" ht="15">
      <c r="A2460" s="25" t="s">
        <v>29134</v>
      </c>
      <c r="B2460" s="25" t="s">
        <v>29134</v>
      </c>
      <c r="C2460"/>
      <c r="D2460" s="25" t="s">
        <v>7269</v>
      </c>
      <c r="E2460" s="25"/>
      <c r="F2460" s="25" t="s">
        <v>7288</v>
      </c>
      <c r="G2460" s="25" t="s">
        <v>24057</v>
      </c>
      <c r="H2460" s="25" t="s">
        <v>7492</v>
      </c>
      <c r="I2460" s="25" t="s">
        <v>24266</v>
      </c>
      <c r="J2460" s="19">
        <v>44768</v>
      </c>
      <c r="K2460" s="19"/>
      <c r="L2460" s="54">
        <v>1572</v>
      </c>
      <c r="M2460" s="25" t="s">
        <v>7230</v>
      </c>
      <c r="N2460" s="25" t="s">
        <v>24060</v>
      </c>
      <c r="O2460" s="25"/>
      <c r="P2460" s="25" t="s">
        <v>29135</v>
      </c>
    </row>
    <row r="2461" spans="1:16" ht="15">
      <c r="A2461" s="25" t="s">
        <v>29136</v>
      </c>
      <c r="B2461" s="25" t="s">
        <v>29136</v>
      </c>
      <c r="C2461"/>
      <c r="D2461" s="25" t="s">
        <v>7261</v>
      </c>
      <c r="E2461" s="25"/>
      <c r="F2461" s="25" t="s">
        <v>7288</v>
      </c>
      <c r="G2461" s="25" t="s">
        <v>24057</v>
      </c>
      <c r="H2461" s="25" t="s">
        <v>9391</v>
      </c>
      <c r="I2461" s="25" t="s">
        <v>24224</v>
      </c>
      <c r="J2461" s="19">
        <v>44768</v>
      </c>
      <c r="K2461" s="19"/>
      <c r="L2461" s="54">
        <v>6727.85</v>
      </c>
      <c r="M2461" s="25" t="s">
        <v>7230</v>
      </c>
      <c r="N2461" s="25" t="s">
        <v>24060</v>
      </c>
      <c r="O2461" s="25"/>
      <c r="P2461" s="25" t="s">
        <v>29137</v>
      </c>
    </row>
    <row r="2462" spans="1:16" ht="15">
      <c r="A2462" s="25" t="s">
        <v>29138</v>
      </c>
      <c r="B2462" s="25" t="s">
        <v>29138</v>
      </c>
      <c r="C2462"/>
      <c r="D2462" s="25" t="s">
        <v>7261</v>
      </c>
      <c r="E2462" s="25"/>
      <c r="F2462" s="25" t="s">
        <v>7288</v>
      </c>
      <c r="G2462" s="25" t="s">
        <v>24057</v>
      </c>
      <c r="H2462" s="25" t="s">
        <v>7576</v>
      </c>
      <c r="I2462" s="25" t="s">
        <v>25823</v>
      </c>
      <c r="J2462" s="19">
        <v>44768</v>
      </c>
      <c r="K2462" s="19"/>
      <c r="L2462" s="54">
        <v>585</v>
      </c>
      <c r="M2462" s="25" t="s">
        <v>7230</v>
      </c>
      <c r="N2462" s="25" t="s">
        <v>24060</v>
      </c>
      <c r="O2462" s="25"/>
      <c r="P2462" s="25"/>
    </row>
    <row r="2463" spans="1:16" ht="15">
      <c r="A2463" s="25" t="s">
        <v>29139</v>
      </c>
      <c r="B2463" s="25" t="s">
        <v>29139</v>
      </c>
      <c r="C2463"/>
      <c r="D2463" s="25" t="s">
        <v>7261</v>
      </c>
      <c r="E2463" s="25"/>
      <c r="F2463" s="25" t="s">
        <v>7288</v>
      </c>
      <c r="G2463" s="25" t="s">
        <v>24057</v>
      </c>
      <c r="H2463" s="25" t="s">
        <v>11079</v>
      </c>
      <c r="I2463" s="25" t="s">
        <v>24082</v>
      </c>
      <c r="J2463" s="19">
        <v>44768</v>
      </c>
      <c r="K2463" s="19"/>
      <c r="L2463" s="54">
        <v>6635.21</v>
      </c>
      <c r="M2463" s="25" t="s">
        <v>7230</v>
      </c>
      <c r="N2463" s="25" t="s">
        <v>24060</v>
      </c>
      <c r="O2463" s="25"/>
      <c r="P2463" s="25" t="s">
        <v>29140</v>
      </c>
    </row>
    <row r="2464" spans="1:16" ht="15">
      <c r="A2464" s="25" t="s">
        <v>29141</v>
      </c>
      <c r="B2464" s="25" t="s">
        <v>29141</v>
      </c>
      <c r="C2464"/>
      <c r="D2464" s="25" t="s">
        <v>10974</v>
      </c>
      <c r="E2464" s="25"/>
      <c r="F2464" s="25" t="s">
        <v>7288</v>
      </c>
      <c r="G2464" s="25" t="s">
        <v>24057</v>
      </c>
      <c r="H2464" s="25" t="s">
        <v>7576</v>
      </c>
      <c r="I2464" s="25" t="s">
        <v>24591</v>
      </c>
      <c r="J2464" s="19">
        <v>44768</v>
      </c>
      <c r="K2464" s="19"/>
      <c r="L2464" s="54">
        <v>1609.2</v>
      </c>
      <c r="M2464" s="25" t="s">
        <v>7230</v>
      </c>
      <c r="N2464" s="25" t="s">
        <v>24060</v>
      </c>
      <c r="O2464" s="25"/>
      <c r="P2464" s="25" t="s">
        <v>29142</v>
      </c>
    </row>
    <row r="2465" spans="1:16" ht="15">
      <c r="A2465" s="25" t="s">
        <v>29143</v>
      </c>
      <c r="B2465" s="25" t="s">
        <v>29143</v>
      </c>
      <c r="C2465"/>
      <c r="D2465" s="25" t="s">
        <v>7261</v>
      </c>
      <c r="E2465" s="25"/>
      <c r="F2465" s="25" t="s">
        <v>7288</v>
      </c>
      <c r="G2465" s="25" t="s">
        <v>24057</v>
      </c>
      <c r="H2465" s="25" t="s">
        <v>11892</v>
      </c>
      <c r="I2465" s="25" t="s">
        <v>24558</v>
      </c>
      <c r="J2465" s="19">
        <v>44768</v>
      </c>
      <c r="K2465" s="19"/>
      <c r="L2465" s="54">
        <v>1350</v>
      </c>
      <c r="M2465" s="25" t="s">
        <v>7230</v>
      </c>
      <c r="N2465" s="25" t="s">
        <v>24060</v>
      </c>
      <c r="O2465" s="25"/>
      <c r="P2465" s="25" t="s">
        <v>29144</v>
      </c>
    </row>
    <row r="2466" spans="1:16" ht="15">
      <c r="A2466" s="25" t="s">
        <v>29145</v>
      </c>
      <c r="B2466" s="25" t="s">
        <v>29145</v>
      </c>
      <c r="C2466"/>
      <c r="D2466" s="25" t="s">
        <v>7261</v>
      </c>
      <c r="E2466" s="25"/>
      <c r="F2466" s="25" t="s">
        <v>7288</v>
      </c>
      <c r="G2466" s="25" t="s">
        <v>24057</v>
      </c>
      <c r="H2466" s="25" t="s">
        <v>7474</v>
      </c>
      <c r="I2466" s="25" t="s">
        <v>24082</v>
      </c>
      <c r="J2466" s="19">
        <v>44768</v>
      </c>
      <c r="K2466" s="19"/>
      <c r="L2466" s="54">
        <v>1565</v>
      </c>
      <c r="M2466" s="25" t="s">
        <v>7230</v>
      </c>
      <c r="N2466" s="25" t="s">
        <v>24060</v>
      </c>
      <c r="O2466" s="25"/>
      <c r="P2466" s="25" t="s">
        <v>29146</v>
      </c>
    </row>
    <row r="2467" spans="1:16" ht="15">
      <c r="A2467" s="25" t="s">
        <v>29147</v>
      </c>
      <c r="B2467" s="25" t="s">
        <v>29147</v>
      </c>
      <c r="C2467"/>
      <c r="D2467" s="25" t="s">
        <v>7261</v>
      </c>
      <c r="E2467" s="25"/>
      <c r="F2467" s="25" t="s">
        <v>7288</v>
      </c>
      <c r="G2467" s="25" t="s">
        <v>24057</v>
      </c>
      <c r="H2467" s="25" t="s">
        <v>7474</v>
      </c>
      <c r="I2467" s="25" t="s">
        <v>24082</v>
      </c>
      <c r="J2467" s="19">
        <v>44768</v>
      </c>
      <c r="K2467" s="19"/>
      <c r="L2467" s="54">
        <v>1565</v>
      </c>
      <c r="M2467" s="25" t="s">
        <v>7230</v>
      </c>
      <c r="N2467" s="25" t="s">
        <v>24060</v>
      </c>
      <c r="O2467" s="25"/>
      <c r="P2467" s="25" t="s">
        <v>29148</v>
      </c>
    </row>
    <row r="2468" spans="1:16" ht="15">
      <c r="A2468" s="25" t="s">
        <v>29149</v>
      </c>
      <c r="B2468" s="25" t="s">
        <v>29149</v>
      </c>
      <c r="C2468"/>
      <c r="D2468" s="25" t="s">
        <v>7261</v>
      </c>
      <c r="E2468" s="25"/>
      <c r="F2468" s="25" t="s">
        <v>7288</v>
      </c>
      <c r="G2468" s="25" t="s">
        <v>24057</v>
      </c>
      <c r="H2468" s="25" t="s">
        <v>7474</v>
      </c>
      <c r="I2468" s="25" t="s">
        <v>24082</v>
      </c>
      <c r="J2468" s="19">
        <v>44768</v>
      </c>
      <c r="K2468" s="19"/>
      <c r="L2468" s="54">
        <v>1565</v>
      </c>
      <c r="M2468" s="25" t="s">
        <v>7230</v>
      </c>
      <c r="N2468" s="25" t="s">
        <v>24060</v>
      </c>
      <c r="O2468" s="25"/>
      <c r="P2468" s="25" t="s">
        <v>29150</v>
      </c>
    </row>
    <row r="2469" spans="1:16" ht="15">
      <c r="A2469" s="25" t="s">
        <v>29151</v>
      </c>
      <c r="B2469" s="25" t="s">
        <v>29151</v>
      </c>
      <c r="C2469"/>
      <c r="D2469" s="25" t="s">
        <v>7261</v>
      </c>
      <c r="E2469" s="25"/>
      <c r="F2469" s="25" t="s">
        <v>7288</v>
      </c>
      <c r="G2469" s="25" t="s">
        <v>24057</v>
      </c>
      <c r="H2469" s="25" t="s">
        <v>14865</v>
      </c>
      <c r="I2469" s="25" t="s">
        <v>24082</v>
      </c>
      <c r="J2469" s="19">
        <v>44768</v>
      </c>
      <c r="K2469" s="19"/>
      <c r="L2469" s="54">
        <v>1220</v>
      </c>
      <c r="M2469" s="25" t="s">
        <v>7230</v>
      </c>
      <c r="N2469" s="25" t="s">
        <v>24060</v>
      </c>
      <c r="O2469" s="25"/>
      <c r="P2469" s="25" t="s">
        <v>29152</v>
      </c>
    </row>
    <row r="2470" spans="1:16" ht="15">
      <c r="A2470" s="25" t="s">
        <v>29153</v>
      </c>
      <c r="B2470" s="25" t="s">
        <v>29153</v>
      </c>
      <c r="C2470"/>
      <c r="D2470" s="25" t="s">
        <v>7261</v>
      </c>
      <c r="E2470" s="25"/>
      <c r="F2470" s="25" t="s">
        <v>7288</v>
      </c>
      <c r="G2470" s="25" t="s">
        <v>24057</v>
      </c>
      <c r="H2470" s="25" t="s">
        <v>11892</v>
      </c>
      <c r="I2470" s="25" t="s">
        <v>24558</v>
      </c>
      <c r="J2470" s="19">
        <v>44768</v>
      </c>
      <c r="K2470" s="19"/>
      <c r="L2470" s="54">
        <v>8228.0499999999993</v>
      </c>
      <c r="M2470" s="25" t="s">
        <v>7230</v>
      </c>
      <c r="N2470" s="25" t="s">
        <v>24060</v>
      </c>
      <c r="O2470" s="25"/>
      <c r="P2470" s="25" t="s">
        <v>29154</v>
      </c>
    </row>
    <row r="2471" spans="1:16" ht="15">
      <c r="A2471" s="25" t="s">
        <v>29155</v>
      </c>
      <c r="B2471" s="25" t="s">
        <v>29155</v>
      </c>
      <c r="C2471"/>
      <c r="D2471" s="25" t="s">
        <v>7261</v>
      </c>
      <c r="E2471" s="25"/>
      <c r="F2471" s="25" t="s">
        <v>7288</v>
      </c>
      <c r="G2471" s="25" t="s">
        <v>24057</v>
      </c>
      <c r="H2471" s="25" t="s">
        <v>11892</v>
      </c>
      <c r="I2471" s="25" t="s">
        <v>24558</v>
      </c>
      <c r="J2471" s="19">
        <v>44768</v>
      </c>
      <c r="K2471" s="19"/>
      <c r="L2471" s="54">
        <v>1125</v>
      </c>
      <c r="M2471" s="25" t="s">
        <v>7230</v>
      </c>
      <c r="N2471" s="25" t="s">
        <v>24060</v>
      </c>
      <c r="O2471" s="25"/>
      <c r="P2471" s="25" t="s">
        <v>29156</v>
      </c>
    </row>
    <row r="2472" spans="1:16" ht="15">
      <c r="A2472" s="25" t="s">
        <v>29157</v>
      </c>
      <c r="B2472" s="25" t="s">
        <v>29157</v>
      </c>
      <c r="C2472"/>
      <c r="D2472" s="25" t="s">
        <v>7261</v>
      </c>
      <c r="E2472" s="25"/>
      <c r="F2472" s="25" t="s">
        <v>7288</v>
      </c>
      <c r="G2472" s="25" t="s">
        <v>24057</v>
      </c>
      <c r="H2472" s="25" t="s">
        <v>8596</v>
      </c>
      <c r="I2472" s="25" t="s">
        <v>24561</v>
      </c>
      <c r="J2472" s="19">
        <v>44768</v>
      </c>
      <c r="K2472" s="19"/>
      <c r="L2472" s="54">
        <v>900</v>
      </c>
      <c r="M2472" s="25" t="s">
        <v>7230</v>
      </c>
      <c r="N2472" s="25" t="s">
        <v>24060</v>
      </c>
      <c r="O2472" s="25"/>
      <c r="P2472" s="25" t="s">
        <v>29158</v>
      </c>
    </row>
    <row r="2473" spans="1:16" ht="15">
      <c r="A2473" s="25" t="s">
        <v>29159</v>
      </c>
      <c r="B2473" s="25" t="s">
        <v>29159</v>
      </c>
      <c r="C2473"/>
      <c r="D2473" s="25" t="s">
        <v>7261</v>
      </c>
      <c r="E2473" s="25"/>
      <c r="F2473" s="25" t="s">
        <v>7288</v>
      </c>
      <c r="G2473" s="25" t="s">
        <v>24057</v>
      </c>
      <c r="H2473" s="25" t="s">
        <v>8596</v>
      </c>
      <c r="I2473" s="25" t="s">
        <v>24561</v>
      </c>
      <c r="J2473" s="19">
        <v>44768</v>
      </c>
      <c r="K2473" s="19"/>
      <c r="L2473" s="54">
        <v>690</v>
      </c>
      <c r="M2473" s="25" t="s">
        <v>7230</v>
      </c>
      <c r="N2473" s="25" t="s">
        <v>24060</v>
      </c>
      <c r="O2473" s="25"/>
      <c r="P2473" s="25" t="s">
        <v>29160</v>
      </c>
    </row>
    <row r="2474" spans="1:16" ht="15">
      <c r="A2474" s="25" t="s">
        <v>29161</v>
      </c>
      <c r="B2474" s="25" t="s">
        <v>29161</v>
      </c>
      <c r="C2474"/>
      <c r="D2474" s="25" t="s">
        <v>7252</v>
      </c>
      <c r="E2474" s="25"/>
      <c r="F2474" s="25" t="s">
        <v>7288</v>
      </c>
      <c r="G2474" s="25" t="s">
        <v>24057</v>
      </c>
      <c r="H2474" s="25" t="s">
        <v>9607</v>
      </c>
      <c r="I2474" s="25" t="s">
        <v>25309</v>
      </c>
      <c r="J2474" s="19">
        <v>44768</v>
      </c>
      <c r="K2474" s="19"/>
      <c r="L2474" s="54">
        <v>26538.3</v>
      </c>
      <c r="M2474" s="25" t="s">
        <v>7230</v>
      </c>
      <c r="N2474" s="25" t="s">
        <v>24060</v>
      </c>
      <c r="O2474" s="25"/>
      <c r="P2474" s="25" t="s">
        <v>29162</v>
      </c>
    </row>
    <row r="2475" spans="1:16" ht="15">
      <c r="A2475" s="25" t="s">
        <v>29163</v>
      </c>
      <c r="B2475" s="25" t="s">
        <v>29163</v>
      </c>
      <c r="C2475"/>
      <c r="D2475" s="25" t="s">
        <v>7261</v>
      </c>
      <c r="E2475" s="25"/>
      <c r="F2475" s="25" t="s">
        <v>7288</v>
      </c>
      <c r="G2475" s="25" t="s">
        <v>24057</v>
      </c>
      <c r="H2475" s="25" t="s">
        <v>9339</v>
      </c>
      <c r="I2475" s="25" t="s">
        <v>24070</v>
      </c>
      <c r="J2475" s="19">
        <v>44768</v>
      </c>
      <c r="K2475" s="19"/>
      <c r="L2475" s="54">
        <v>4977.1099999999997</v>
      </c>
      <c r="M2475" s="25" t="s">
        <v>7230</v>
      </c>
      <c r="N2475" s="25" t="s">
        <v>24060</v>
      </c>
      <c r="O2475" s="25"/>
      <c r="P2475" s="25" t="s">
        <v>29164</v>
      </c>
    </row>
    <row r="2476" spans="1:16" ht="15">
      <c r="A2476" s="25" t="s">
        <v>29165</v>
      </c>
      <c r="B2476" s="25" t="s">
        <v>29165</v>
      </c>
      <c r="C2476"/>
      <c r="D2476" s="25" t="s">
        <v>7261</v>
      </c>
      <c r="E2476" s="25"/>
      <c r="F2476" s="25" t="s">
        <v>7288</v>
      </c>
      <c r="G2476" s="25" t="s">
        <v>24057</v>
      </c>
      <c r="H2476" s="25" t="s">
        <v>11079</v>
      </c>
      <c r="I2476" s="25" t="s">
        <v>24082</v>
      </c>
      <c r="J2476" s="19">
        <v>44768</v>
      </c>
      <c r="K2476" s="19"/>
      <c r="L2476" s="54">
        <v>5743.95</v>
      </c>
      <c r="M2476" s="25" t="s">
        <v>7230</v>
      </c>
      <c r="N2476" s="25" t="s">
        <v>24060</v>
      </c>
      <c r="O2476" s="25"/>
      <c r="P2476" s="25" t="s">
        <v>29166</v>
      </c>
    </row>
    <row r="2477" spans="1:16" ht="15">
      <c r="A2477" s="25" t="s">
        <v>29167</v>
      </c>
      <c r="B2477" s="25" t="s">
        <v>29167</v>
      </c>
      <c r="C2477"/>
      <c r="D2477" s="25" t="s">
        <v>7261</v>
      </c>
      <c r="E2477" s="25"/>
      <c r="F2477" s="25" t="s">
        <v>7288</v>
      </c>
      <c r="G2477" s="25" t="s">
        <v>24057</v>
      </c>
      <c r="H2477" s="25" t="s">
        <v>11892</v>
      </c>
      <c r="I2477" s="25" t="s">
        <v>24558</v>
      </c>
      <c r="J2477" s="19">
        <v>44768</v>
      </c>
      <c r="K2477" s="19"/>
      <c r="L2477" s="54">
        <v>3104.98</v>
      </c>
      <c r="M2477" s="25" t="s">
        <v>7230</v>
      </c>
      <c r="N2477" s="25" t="s">
        <v>24060</v>
      </c>
      <c r="O2477" s="25"/>
      <c r="P2477" s="25" t="s">
        <v>29168</v>
      </c>
    </row>
    <row r="2478" spans="1:16" ht="15">
      <c r="A2478" s="25" t="s">
        <v>29169</v>
      </c>
      <c r="B2478" s="25" t="s">
        <v>29169</v>
      </c>
      <c r="C2478"/>
      <c r="D2478" s="25" t="s">
        <v>7261</v>
      </c>
      <c r="E2478" s="25"/>
      <c r="F2478" s="25" t="s">
        <v>7288</v>
      </c>
      <c r="G2478" s="25" t="s">
        <v>24057</v>
      </c>
      <c r="H2478" s="25" t="s">
        <v>11892</v>
      </c>
      <c r="I2478" s="25" t="s">
        <v>24558</v>
      </c>
      <c r="J2478" s="19">
        <v>44768</v>
      </c>
      <c r="K2478" s="19"/>
      <c r="L2478" s="54">
        <v>8218.4599999999991</v>
      </c>
      <c r="M2478" s="25" t="s">
        <v>7230</v>
      </c>
      <c r="N2478" s="25" t="s">
        <v>24060</v>
      </c>
      <c r="O2478" s="25"/>
      <c r="P2478" s="25" t="s">
        <v>29170</v>
      </c>
    </row>
    <row r="2479" spans="1:16" ht="15">
      <c r="A2479" s="25" t="s">
        <v>29171</v>
      </c>
      <c r="B2479" s="25" t="s">
        <v>29171</v>
      </c>
      <c r="C2479"/>
      <c r="D2479" s="25" t="s">
        <v>7261</v>
      </c>
      <c r="E2479" s="25"/>
      <c r="F2479" s="25" t="s">
        <v>7288</v>
      </c>
      <c r="G2479" s="25" t="s">
        <v>24057</v>
      </c>
      <c r="H2479" s="25" t="s">
        <v>8229</v>
      </c>
      <c r="I2479" s="25" t="s">
        <v>24070</v>
      </c>
      <c r="J2479" s="19">
        <v>44768</v>
      </c>
      <c r="K2479" s="19"/>
      <c r="L2479" s="54">
        <v>9957.9</v>
      </c>
      <c r="M2479" s="25" t="s">
        <v>7230</v>
      </c>
      <c r="N2479" s="25" t="s">
        <v>24060</v>
      </c>
      <c r="O2479" s="25"/>
      <c r="P2479" s="25" t="s">
        <v>29172</v>
      </c>
    </row>
    <row r="2480" spans="1:16" ht="15">
      <c r="A2480" s="25" t="s">
        <v>29173</v>
      </c>
      <c r="B2480" s="25" t="s">
        <v>29173</v>
      </c>
      <c r="C2480"/>
      <c r="D2480" s="25" t="s">
        <v>7261</v>
      </c>
      <c r="E2480" s="25"/>
      <c r="F2480" s="25" t="s">
        <v>7288</v>
      </c>
      <c r="G2480" s="25" t="s">
        <v>24057</v>
      </c>
      <c r="H2480" s="25" t="s">
        <v>8229</v>
      </c>
      <c r="I2480" s="25" t="s">
        <v>24367</v>
      </c>
      <c r="J2480" s="19">
        <v>44768</v>
      </c>
      <c r="K2480" s="19"/>
      <c r="L2480" s="54">
        <v>2834</v>
      </c>
      <c r="M2480" s="25" t="s">
        <v>7230</v>
      </c>
      <c r="N2480" s="25" t="s">
        <v>24060</v>
      </c>
      <c r="O2480" s="25"/>
      <c r="P2480" s="25" t="s">
        <v>29174</v>
      </c>
    </row>
    <row r="2481" spans="1:16" ht="15">
      <c r="A2481" s="25" t="s">
        <v>29175</v>
      </c>
      <c r="B2481" s="25" t="s">
        <v>29175</v>
      </c>
      <c r="C2481"/>
      <c r="D2481" s="25" t="s">
        <v>7261</v>
      </c>
      <c r="E2481" s="25"/>
      <c r="F2481" s="25" t="s">
        <v>7288</v>
      </c>
      <c r="G2481" s="25" t="s">
        <v>24057</v>
      </c>
      <c r="H2481" s="25" t="s">
        <v>11710</v>
      </c>
      <c r="I2481" s="25" t="s">
        <v>24224</v>
      </c>
      <c r="J2481" s="19">
        <v>44768</v>
      </c>
      <c r="K2481" s="19"/>
      <c r="L2481" s="54">
        <v>3703.42</v>
      </c>
      <c r="M2481" s="25" t="s">
        <v>7230</v>
      </c>
      <c r="N2481" s="25" t="s">
        <v>24060</v>
      </c>
      <c r="O2481" s="25"/>
      <c r="P2481" s="25" t="s">
        <v>29176</v>
      </c>
    </row>
    <row r="2482" spans="1:16" ht="15">
      <c r="A2482" s="25" t="s">
        <v>29177</v>
      </c>
      <c r="B2482" s="25" t="s">
        <v>29177</v>
      </c>
      <c r="C2482"/>
      <c r="D2482" s="25" t="s">
        <v>7261</v>
      </c>
      <c r="E2482" s="25"/>
      <c r="F2482" s="25" t="s">
        <v>7288</v>
      </c>
      <c r="G2482" s="25" t="s">
        <v>24057</v>
      </c>
      <c r="H2482" s="25" t="s">
        <v>8596</v>
      </c>
      <c r="I2482" s="25" t="s">
        <v>24143</v>
      </c>
      <c r="J2482" s="19">
        <v>44768</v>
      </c>
      <c r="K2482" s="19"/>
      <c r="L2482" s="54">
        <v>7304.36</v>
      </c>
      <c r="M2482" s="25" t="s">
        <v>7230</v>
      </c>
      <c r="N2482" s="25" t="s">
        <v>24060</v>
      </c>
      <c r="O2482" s="25"/>
      <c r="P2482" s="25" t="s">
        <v>29178</v>
      </c>
    </row>
    <row r="2483" spans="1:16" ht="15">
      <c r="A2483" s="25" t="s">
        <v>29179</v>
      </c>
      <c r="B2483" s="25" t="s">
        <v>29179</v>
      </c>
      <c r="C2483"/>
      <c r="D2483" s="25" t="s">
        <v>7261</v>
      </c>
      <c r="E2483" s="25"/>
      <c r="F2483" s="25" t="s">
        <v>7288</v>
      </c>
      <c r="G2483" s="25" t="s">
        <v>24057</v>
      </c>
      <c r="H2483" s="25" t="s">
        <v>15107</v>
      </c>
      <c r="I2483" s="25" t="s">
        <v>29180</v>
      </c>
      <c r="J2483" s="19">
        <v>44768</v>
      </c>
      <c r="K2483" s="19"/>
      <c r="L2483" s="54">
        <v>56750</v>
      </c>
      <c r="M2483" s="25" t="s">
        <v>7230</v>
      </c>
      <c r="N2483" s="25" t="s">
        <v>24060</v>
      </c>
      <c r="O2483" s="25"/>
      <c r="P2483" s="25" t="s">
        <v>29181</v>
      </c>
    </row>
    <row r="2484" spans="1:16" ht="15">
      <c r="A2484" s="25" t="s">
        <v>29182</v>
      </c>
      <c r="B2484" s="25" t="s">
        <v>29182</v>
      </c>
      <c r="C2484"/>
      <c r="D2484" s="25" t="s">
        <v>8607</v>
      </c>
      <c r="E2484" s="25"/>
      <c r="F2484" s="25" t="s">
        <v>7288</v>
      </c>
      <c r="G2484" s="25" t="s">
        <v>24057</v>
      </c>
      <c r="H2484" s="25" t="s">
        <v>8140</v>
      </c>
      <c r="I2484" s="25" t="s">
        <v>24181</v>
      </c>
      <c r="J2484" s="19">
        <v>44769</v>
      </c>
      <c r="K2484" s="19"/>
      <c r="L2484" s="54">
        <v>12117.51</v>
      </c>
      <c r="M2484" s="25" t="s">
        <v>7230</v>
      </c>
      <c r="N2484" s="25" t="s">
        <v>24060</v>
      </c>
      <c r="O2484" s="25"/>
      <c r="P2484" s="25" t="s">
        <v>29183</v>
      </c>
    </row>
    <row r="2485" spans="1:16" ht="15">
      <c r="A2485" s="25" t="s">
        <v>29184</v>
      </c>
      <c r="B2485" s="25" t="s">
        <v>29184</v>
      </c>
      <c r="C2485"/>
      <c r="D2485" s="25" t="s">
        <v>7478</v>
      </c>
      <c r="E2485" s="25"/>
      <c r="F2485" s="25" t="s">
        <v>7288</v>
      </c>
      <c r="G2485" s="25" t="s">
        <v>24057</v>
      </c>
      <c r="H2485" s="25" t="s">
        <v>7492</v>
      </c>
      <c r="I2485" s="25" t="s">
        <v>24287</v>
      </c>
      <c r="J2485" s="19">
        <v>44769</v>
      </c>
      <c r="K2485" s="19"/>
      <c r="L2485" s="54">
        <v>17200</v>
      </c>
      <c r="M2485" s="25" t="s">
        <v>7230</v>
      </c>
      <c r="N2485" s="25" t="s">
        <v>24060</v>
      </c>
      <c r="O2485" s="25"/>
      <c r="P2485" s="25" t="s">
        <v>29185</v>
      </c>
    </row>
    <row r="2486" spans="1:16" ht="15">
      <c r="A2486" s="25" t="s">
        <v>29186</v>
      </c>
      <c r="B2486" s="25" t="s">
        <v>29186</v>
      </c>
      <c r="C2486"/>
      <c r="D2486" s="25" t="s">
        <v>7261</v>
      </c>
      <c r="E2486" s="25"/>
      <c r="F2486" s="25" t="s">
        <v>7288</v>
      </c>
      <c r="G2486" s="25" t="s">
        <v>24057</v>
      </c>
      <c r="H2486" s="25" t="s">
        <v>7543</v>
      </c>
      <c r="I2486" s="25" t="s">
        <v>24896</v>
      </c>
      <c r="J2486" s="19">
        <v>44769</v>
      </c>
      <c r="K2486" s="19"/>
      <c r="L2486" s="54">
        <v>6414.9</v>
      </c>
      <c r="M2486" s="25" t="s">
        <v>7230</v>
      </c>
      <c r="N2486" s="25" t="s">
        <v>24060</v>
      </c>
      <c r="O2486" s="25"/>
      <c r="P2486" s="25" t="s">
        <v>29187</v>
      </c>
    </row>
    <row r="2487" spans="1:16" ht="15">
      <c r="A2487" s="25" t="s">
        <v>29188</v>
      </c>
      <c r="B2487" s="25" t="s">
        <v>29188</v>
      </c>
      <c r="C2487"/>
      <c r="D2487" s="25" t="s">
        <v>7261</v>
      </c>
      <c r="E2487" s="25"/>
      <c r="F2487" s="25" t="s">
        <v>7288</v>
      </c>
      <c r="G2487" s="25" t="s">
        <v>24057</v>
      </c>
      <c r="H2487" s="25" t="s">
        <v>9816</v>
      </c>
      <c r="I2487" s="25" t="s">
        <v>25309</v>
      </c>
      <c r="J2487" s="19">
        <v>44769</v>
      </c>
      <c r="K2487" s="19"/>
      <c r="L2487" s="54">
        <v>28529.13</v>
      </c>
      <c r="M2487" s="25" t="s">
        <v>7230</v>
      </c>
      <c r="N2487" s="25" t="s">
        <v>24060</v>
      </c>
      <c r="O2487" s="25"/>
      <c r="P2487" s="25" t="s">
        <v>29189</v>
      </c>
    </row>
    <row r="2488" spans="1:16" ht="15">
      <c r="A2488" s="25" t="s">
        <v>29190</v>
      </c>
      <c r="B2488" s="25" t="s">
        <v>29190</v>
      </c>
      <c r="C2488"/>
      <c r="D2488" s="25" t="s">
        <v>7530</v>
      </c>
      <c r="E2488" s="25"/>
      <c r="F2488" s="25" t="s">
        <v>7288</v>
      </c>
      <c r="G2488" s="25" t="s">
        <v>24057</v>
      </c>
      <c r="H2488" s="25" t="s">
        <v>8591</v>
      </c>
      <c r="I2488" s="25" t="s">
        <v>25003</v>
      </c>
      <c r="J2488" s="19">
        <v>44769</v>
      </c>
      <c r="K2488" s="19"/>
      <c r="L2488" s="54">
        <v>977.5</v>
      </c>
      <c r="M2488" s="25" t="s">
        <v>7230</v>
      </c>
      <c r="N2488" s="25" t="s">
        <v>24060</v>
      </c>
      <c r="O2488" s="25"/>
      <c r="P2488" s="25" t="s">
        <v>29191</v>
      </c>
    </row>
    <row r="2489" spans="1:16" ht="15">
      <c r="A2489" s="25" t="s">
        <v>29192</v>
      </c>
      <c r="B2489" s="25" t="s">
        <v>29192</v>
      </c>
      <c r="C2489"/>
      <c r="D2489" s="25" t="s">
        <v>7313</v>
      </c>
      <c r="E2489" s="25"/>
      <c r="F2489" s="25" t="s">
        <v>7288</v>
      </c>
      <c r="G2489" s="25" t="s">
        <v>24057</v>
      </c>
      <c r="H2489" s="25" t="s">
        <v>10329</v>
      </c>
      <c r="I2489" s="25" t="s">
        <v>29193</v>
      </c>
      <c r="J2489" s="19">
        <v>44769</v>
      </c>
      <c r="K2489" s="19"/>
      <c r="L2489" s="54">
        <v>12923.55</v>
      </c>
      <c r="M2489" s="25" t="s">
        <v>7230</v>
      </c>
      <c r="N2489" s="25" t="s">
        <v>24060</v>
      </c>
      <c r="O2489" s="25"/>
      <c r="P2489" s="25" t="s">
        <v>29194</v>
      </c>
    </row>
    <row r="2490" spans="1:16" ht="15">
      <c r="A2490" s="25" t="s">
        <v>29195</v>
      </c>
      <c r="B2490" s="25" t="s">
        <v>29195</v>
      </c>
      <c r="C2490"/>
      <c r="D2490" s="25" t="s">
        <v>7478</v>
      </c>
      <c r="E2490" s="25"/>
      <c r="F2490" s="25" t="s">
        <v>7288</v>
      </c>
      <c r="G2490" s="25" t="s">
        <v>24057</v>
      </c>
      <c r="H2490" s="25" t="s">
        <v>7492</v>
      </c>
      <c r="I2490" s="25" t="s">
        <v>25629</v>
      </c>
      <c r="J2490" s="19">
        <v>44769</v>
      </c>
      <c r="K2490" s="19"/>
      <c r="L2490" s="54">
        <v>54750</v>
      </c>
      <c r="M2490" s="25" t="s">
        <v>7230</v>
      </c>
      <c r="N2490" s="25" t="s">
        <v>24060</v>
      </c>
      <c r="O2490" s="25"/>
      <c r="P2490" s="25" t="s">
        <v>29196</v>
      </c>
    </row>
    <row r="2491" spans="1:16" ht="15">
      <c r="A2491" s="25" t="s">
        <v>29197</v>
      </c>
      <c r="B2491" s="25" t="s">
        <v>29197</v>
      </c>
      <c r="C2491"/>
      <c r="D2491" s="25" t="s">
        <v>7478</v>
      </c>
      <c r="E2491" s="25"/>
      <c r="F2491" s="25" t="s">
        <v>7288</v>
      </c>
      <c r="G2491" s="25" t="s">
        <v>24057</v>
      </c>
      <c r="H2491" s="25" t="s">
        <v>7492</v>
      </c>
      <c r="I2491" s="25" t="s">
        <v>24876</v>
      </c>
      <c r="J2491" s="19">
        <v>44771</v>
      </c>
      <c r="K2491" s="19"/>
      <c r="L2491" s="54">
        <v>202.72</v>
      </c>
      <c r="M2491" s="25" t="s">
        <v>7230</v>
      </c>
      <c r="N2491" s="25" t="s">
        <v>24060</v>
      </c>
      <c r="O2491" s="25"/>
      <c r="P2491" s="25" t="s">
        <v>29198</v>
      </c>
    </row>
    <row r="2492" spans="1:16" ht="15">
      <c r="A2492" s="25" t="s">
        <v>29199</v>
      </c>
      <c r="B2492" s="25" t="s">
        <v>29199</v>
      </c>
      <c r="C2492"/>
      <c r="D2492" s="25" t="s">
        <v>7261</v>
      </c>
      <c r="E2492" s="25"/>
      <c r="F2492" s="25" t="s">
        <v>7288</v>
      </c>
      <c r="G2492" s="25" t="s">
        <v>24057</v>
      </c>
      <c r="H2492" s="25" t="s">
        <v>12723</v>
      </c>
      <c r="I2492" s="25" t="s">
        <v>24143</v>
      </c>
      <c r="J2492" s="19">
        <v>44769</v>
      </c>
      <c r="K2492" s="19"/>
      <c r="L2492" s="54">
        <v>8638.7999999999993</v>
      </c>
      <c r="M2492" s="25" t="s">
        <v>7230</v>
      </c>
      <c r="N2492" s="25" t="s">
        <v>24060</v>
      </c>
      <c r="O2492" s="25"/>
      <c r="P2492" s="25" t="s">
        <v>29200</v>
      </c>
    </row>
    <row r="2493" spans="1:16" ht="15">
      <c r="A2493" s="25" t="s">
        <v>29201</v>
      </c>
      <c r="B2493" s="25" t="s">
        <v>29201</v>
      </c>
      <c r="C2493"/>
      <c r="D2493" s="25" t="s">
        <v>7261</v>
      </c>
      <c r="E2493" s="25"/>
      <c r="F2493" s="25" t="s">
        <v>7288</v>
      </c>
      <c r="G2493" s="25" t="s">
        <v>24057</v>
      </c>
      <c r="H2493" s="25" t="s">
        <v>12723</v>
      </c>
      <c r="I2493" s="25" t="s">
        <v>24143</v>
      </c>
      <c r="J2493" s="19">
        <v>44769</v>
      </c>
      <c r="K2493" s="19"/>
      <c r="L2493" s="54">
        <v>8481.1200000000008</v>
      </c>
      <c r="M2493" s="25" t="s">
        <v>7230</v>
      </c>
      <c r="N2493" s="25" t="s">
        <v>24060</v>
      </c>
      <c r="O2493" s="25"/>
      <c r="P2493" s="25" t="s">
        <v>29202</v>
      </c>
    </row>
    <row r="2494" spans="1:16" ht="15">
      <c r="A2494" s="25" t="s">
        <v>29203</v>
      </c>
      <c r="B2494" s="25" t="s">
        <v>29203</v>
      </c>
      <c r="C2494"/>
      <c r="D2494" s="25" t="s">
        <v>7261</v>
      </c>
      <c r="E2494" s="25"/>
      <c r="F2494" s="25" t="s">
        <v>7288</v>
      </c>
      <c r="G2494" s="25" t="s">
        <v>24057</v>
      </c>
      <c r="H2494" s="25" t="s">
        <v>12723</v>
      </c>
      <c r="I2494" s="25" t="s">
        <v>24143</v>
      </c>
      <c r="J2494" s="19">
        <v>44769</v>
      </c>
      <c r="K2494" s="19"/>
      <c r="L2494" s="54">
        <v>8481.1200000000008</v>
      </c>
      <c r="M2494" s="25" t="s">
        <v>7230</v>
      </c>
      <c r="N2494" s="25" t="s">
        <v>24060</v>
      </c>
      <c r="O2494" s="25"/>
      <c r="P2494" s="25" t="s">
        <v>29204</v>
      </c>
    </row>
    <row r="2495" spans="1:16" ht="15">
      <c r="A2495" s="25" t="s">
        <v>29205</v>
      </c>
      <c r="B2495" s="25" t="s">
        <v>29205</v>
      </c>
      <c r="C2495"/>
      <c r="D2495" s="25" t="s">
        <v>7261</v>
      </c>
      <c r="E2495" s="25"/>
      <c r="F2495" s="25" t="s">
        <v>7288</v>
      </c>
      <c r="G2495" s="25" t="s">
        <v>24057</v>
      </c>
      <c r="H2495" s="25" t="s">
        <v>8577</v>
      </c>
      <c r="I2495" s="25" t="s">
        <v>29206</v>
      </c>
      <c r="J2495" s="19">
        <v>44769</v>
      </c>
      <c r="K2495" s="19"/>
      <c r="L2495" s="54">
        <v>8310</v>
      </c>
      <c r="M2495" s="25" t="s">
        <v>7230</v>
      </c>
      <c r="N2495" s="25" t="s">
        <v>24060</v>
      </c>
      <c r="O2495" s="25"/>
      <c r="P2495" s="25" t="s">
        <v>29207</v>
      </c>
    </row>
    <row r="2496" spans="1:16" ht="15">
      <c r="A2496" s="25" t="s">
        <v>29208</v>
      </c>
      <c r="B2496" s="25" t="s">
        <v>29208</v>
      </c>
      <c r="C2496"/>
      <c r="D2496" s="25" t="s">
        <v>7261</v>
      </c>
      <c r="E2496" s="25"/>
      <c r="F2496" s="25" t="s">
        <v>7288</v>
      </c>
      <c r="G2496" s="25" t="s">
        <v>24057</v>
      </c>
      <c r="H2496" s="25" t="s">
        <v>15107</v>
      </c>
      <c r="I2496" s="25" t="s">
        <v>29180</v>
      </c>
      <c r="J2496" s="19">
        <v>44769</v>
      </c>
      <c r="K2496" s="19"/>
      <c r="L2496" s="54">
        <v>18400</v>
      </c>
      <c r="M2496" s="25" t="s">
        <v>7230</v>
      </c>
      <c r="N2496" s="25" t="s">
        <v>24060</v>
      </c>
      <c r="O2496" s="25"/>
      <c r="P2496" s="25" t="s">
        <v>29209</v>
      </c>
    </row>
    <row r="2497" spans="1:16" ht="15">
      <c r="A2497" s="25" t="s">
        <v>29210</v>
      </c>
      <c r="B2497" s="25" t="s">
        <v>29210</v>
      </c>
      <c r="C2497"/>
      <c r="D2497" s="25" t="s">
        <v>7269</v>
      </c>
      <c r="E2497" s="25"/>
      <c r="F2497" s="25" t="s">
        <v>7288</v>
      </c>
      <c r="G2497" s="25" t="s">
        <v>24057</v>
      </c>
      <c r="H2497" s="25" t="s">
        <v>12150</v>
      </c>
      <c r="I2497" s="25" t="s">
        <v>29211</v>
      </c>
      <c r="J2497" s="19">
        <v>44769</v>
      </c>
      <c r="K2497" s="19"/>
      <c r="L2497" s="54">
        <v>1300</v>
      </c>
      <c r="M2497" s="25" t="s">
        <v>7230</v>
      </c>
      <c r="N2497" s="25" t="s">
        <v>24060</v>
      </c>
      <c r="O2497" s="25"/>
      <c r="P2497" s="25" t="s">
        <v>29212</v>
      </c>
    </row>
    <row r="2498" spans="1:16" ht="15">
      <c r="A2498" s="25" t="s">
        <v>29213</v>
      </c>
      <c r="B2498" s="25" t="s">
        <v>29213</v>
      </c>
      <c r="C2498"/>
      <c r="D2498" s="25" t="s">
        <v>7261</v>
      </c>
      <c r="E2498" s="25"/>
      <c r="F2498" s="25" t="s">
        <v>7288</v>
      </c>
      <c r="G2498" s="25" t="s">
        <v>24057</v>
      </c>
      <c r="H2498" s="25" t="s">
        <v>7419</v>
      </c>
      <c r="I2498" s="25" t="s">
        <v>24070</v>
      </c>
      <c r="J2498" s="19">
        <v>44769</v>
      </c>
      <c r="K2498" s="19"/>
      <c r="L2498" s="54">
        <v>5491.45</v>
      </c>
      <c r="M2498" s="25" t="s">
        <v>7230</v>
      </c>
      <c r="N2498" s="25" t="s">
        <v>24060</v>
      </c>
      <c r="O2498" s="25"/>
      <c r="P2498" s="25" t="s">
        <v>29214</v>
      </c>
    </row>
    <row r="2499" spans="1:16" ht="15">
      <c r="A2499" s="25" t="s">
        <v>29215</v>
      </c>
      <c r="B2499" s="25" t="s">
        <v>29215</v>
      </c>
      <c r="C2499"/>
      <c r="D2499" s="25" t="s">
        <v>7261</v>
      </c>
      <c r="E2499" s="25"/>
      <c r="F2499" s="25" t="s">
        <v>7288</v>
      </c>
      <c r="G2499" s="25" t="s">
        <v>24057</v>
      </c>
      <c r="H2499" s="25" t="s">
        <v>7500</v>
      </c>
      <c r="I2499" s="25" t="s">
        <v>28847</v>
      </c>
      <c r="J2499" s="19">
        <v>44770</v>
      </c>
      <c r="K2499" s="19"/>
      <c r="L2499" s="54">
        <v>22855</v>
      </c>
      <c r="M2499" s="25" t="s">
        <v>7230</v>
      </c>
      <c r="N2499" s="25" t="s">
        <v>24060</v>
      </c>
      <c r="O2499" s="25"/>
      <c r="P2499" s="25" t="s">
        <v>29216</v>
      </c>
    </row>
    <row r="2500" spans="1:16" ht="15">
      <c r="A2500" s="25" t="s">
        <v>29217</v>
      </c>
      <c r="B2500" s="25" t="s">
        <v>29217</v>
      </c>
      <c r="C2500"/>
      <c r="D2500" s="25" t="s">
        <v>7365</v>
      </c>
      <c r="E2500" s="25"/>
      <c r="F2500" s="25" t="s">
        <v>7288</v>
      </c>
      <c r="G2500" s="25" t="s">
        <v>24057</v>
      </c>
      <c r="H2500" s="25" t="s">
        <v>8808</v>
      </c>
      <c r="I2500" s="25" t="s">
        <v>29218</v>
      </c>
      <c r="J2500" s="19">
        <v>44770</v>
      </c>
      <c r="K2500" s="19"/>
      <c r="L2500" s="54">
        <v>6082</v>
      </c>
      <c r="M2500" s="25" t="s">
        <v>7230</v>
      </c>
      <c r="N2500" s="25" t="s">
        <v>24060</v>
      </c>
      <c r="O2500" s="25"/>
      <c r="P2500" s="25" t="s">
        <v>29219</v>
      </c>
    </row>
    <row r="2501" spans="1:16" ht="15">
      <c r="A2501" s="25" t="s">
        <v>29220</v>
      </c>
      <c r="B2501" s="25" t="s">
        <v>29220</v>
      </c>
      <c r="C2501"/>
      <c r="D2501" s="25" t="s">
        <v>7365</v>
      </c>
      <c r="E2501" s="25"/>
      <c r="F2501" s="25" t="s">
        <v>7288</v>
      </c>
      <c r="G2501" s="25" t="s">
        <v>24057</v>
      </c>
      <c r="H2501" s="25" t="s">
        <v>8808</v>
      </c>
      <c r="I2501" s="25" t="s">
        <v>26823</v>
      </c>
      <c r="J2501" s="19">
        <v>44770</v>
      </c>
      <c r="K2501" s="19"/>
      <c r="L2501" s="54">
        <v>6510.51</v>
      </c>
      <c r="M2501" s="25" t="s">
        <v>7230</v>
      </c>
      <c r="N2501" s="25" t="s">
        <v>24060</v>
      </c>
      <c r="O2501" s="25"/>
      <c r="P2501" s="25" t="s">
        <v>29221</v>
      </c>
    </row>
    <row r="2502" spans="1:16" ht="15">
      <c r="A2502" s="25" t="s">
        <v>29222</v>
      </c>
      <c r="B2502" s="25" t="s">
        <v>29222</v>
      </c>
      <c r="C2502"/>
      <c r="D2502" s="25" t="s">
        <v>7365</v>
      </c>
      <c r="E2502" s="25"/>
      <c r="F2502" s="25" t="s">
        <v>7288</v>
      </c>
      <c r="G2502" s="25" t="s">
        <v>24057</v>
      </c>
      <c r="H2502" s="25" t="s">
        <v>8808</v>
      </c>
      <c r="I2502" s="25" t="s">
        <v>26823</v>
      </c>
      <c r="J2502" s="19">
        <v>44770</v>
      </c>
      <c r="K2502" s="19"/>
      <c r="L2502" s="54">
        <v>2945.82</v>
      </c>
      <c r="M2502" s="25" t="s">
        <v>7230</v>
      </c>
      <c r="N2502" s="25" t="s">
        <v>24060</v>
      </c>
      <c r="O2502" s="25"/>
      <c r="P2502" s="25" t="s">
        <v>29223</v>
      </c>
    </row>
    <row r="2503" spans="1:16" ht="15">
      <c r="A2503" s="25" t="s">
        <v>29224</v>
      </c>
      <c r="B2503" s="25" t="s">
        <v>29224</v>
      </c>
      <c r="C2503"/>
      <c r="D2503" s="25" t="s">
        <v>7425</v>
      </c>
      <c r="E2503" s="25"/>
      <c r="F2503" s="25" t="s">
        <v>7288</v>
      </c>
      <c r="G2503" s="25" t="s">
        <v>24057</v>
      </c>
      <c r="H2503" s="25" t="s">
        <v>15073</v>
      </c>
      <c r="I2503" s="25" t="s">
        <v>24070</v>
      </c>
      <c r="J2503" s="19">
        <v>44770</v>
      </c>
      <c r="K2503" s="19"/>
      <c r="L2503" s="54">
        <v>10984.02</v>
      </c>
      <c r="M2503" s="25" t="s">
        <v>7230</v>
      </c>
      <c r="N2503" s="25" t="s">
        <v>24060</v>
      </c>
      <c r="O2503" s="25"/>
      <c r="P2503" s="25"/>
    </row>
    <row r="2504" spans="1:16" ht="15">
      <c r="A2504" s="25" t="s">
        <v>29225</v>
      </c>
      <c r="B2504" s="25" t="s">
        <v>29225</v>
      </c>
      <c r="C2504"/>
      <c r="D2504" s="25" t="s">
        <v>7261</v>
      </c>
      <c r="E2504" s="25"/>
      <c r="F2504" s="25" t="s">
        <v>7288</v>
      </c>
      <c r="G2504" s="25" t="s">
        <v>24057</v>
      </c>
      <c r="H2504" s="25" t="s">
        <v>8423</v>
      </c>
      <c r="I2504" s="25" t="s">
        <v>24143</v>
      </c>
      <c r="J2504" s="19">
        <v>44770</v>
      </c>
      <c r="K2504" s="19"/>
      <c r="L2504" s="54">
        <v>4526.97</v>
      </c>
      <c r="M2504" s="25" t="s">
        <v>7230</v>
      </c>
      <c r="N2504" s="25" t="s">
        <v>24060</v>
      </c>
      <c r="O2504" s="25"/>
      <c r="P2504" s="25" t="s">
        <v>29226</v>
      </c>
    </row>
    <row r="2505" spans="1:16" ht="15">
      <c r="A2505" s="25" t="s">
        <v>29227</v>
      </c>
      <c r="B2505" s="25" t="s">
        <v>29227</v>
      </c>
      <c r="C2505"/>
      <c r="D2505" s="25" t="s">
        <v>7425</v>
      </c>
      <c r="E2505" s="25"/>
      <c r="F2505" s="25" t="s">
        <v>7288</v>
      </c>
      <c r="G2505" s="25" t="s">
        <v>24057</v>
      </c>
      <c r="H2505" s="25" t="s">
        <v>7492</v>
      </c>
      <c r="I2505" s="25" t="s">
        <v>24876</v>
      </c>
      <c r="J2505" s="19">
        <v>44771</v>
      </c>
      <c r="K2505" s="19"/>
      <c r="L2505" s="54">
        <v>202.72</v>
      </c>
      <c r="M2505" s="25" t="s">
        <v>7230</v>
      </c>
      <c r="N2505" s="25" t="s">
        <v>24060</v>
      </c>
      <c r="O2505" s="25"/>
      <c r="P2505" s="25" t="s">
        <v>29228</v>
      </c>
    </row>
    <row r="2506" spans="1:16" ht="15">
      <c r="A2506" s="25" t="s">
        <v>29229</v>
      </c>
      <c r="B2506" s="25" t="s">
        <v>29229</v>
      </c>
      <c r="C2506"/>
      <c r="D2506" s="25" t="s">
        <v>7261</v>
      </c>
      <c r="E2506" s="25"/>
      <c r="F2506" s="25" t="s">
        <v>7288</v>
      </c>
      <c r="G2506" s="25" t="s">
        <v>24057</v>
      </c>
      <c r="H2506" s="25" t="s">
        <v>7345</v>
      </c>
      <c r="I2506" s="25" t="s">
        <v>24122</v>
      </c>
      <c r="J2506" s="19">
        <v>44770</v>
      </c>
      <c r="K2506" s="19"/>
      <c r="L2506" s="54">
        <v>2125</v>
      </c>
      <c r="M2506" s="25" t="s">
        <v>7230</v>
      </c>
      <c r="N2506" s="25" t="s">
        <v>24060</v>
      </c>
      <c r="O2506" s="25"/>
      <c r="P2506" s="25" t="s">
        <v>29230</v>
      </c>
    </row>
    <row r="2507" spans="1:16" ht="15">
      <c r="A2507" s="25" t="s">
        <v>29231</v>
      </c>
      <c r="B2507" s="25" t="s">
        <v>29231</v>
      </c>
      <c r="C2507"/>
      <c r="D2507" s="25" t="s">
        <v>7478</v>
      </c>
      <c r="E2507" s="25"/>
      <c r="F2507" s="25" t="s">
        <v>7288</v>
      </c>
      <c r="G2507" s="25" t="s">
        <v>24057</v>
      </c>
      <c r="H2507" s="25" t="s">
        <v>7492</v>
      </c>
      <c r="I2507" s="25" t="s">
        <v>24876</v>
      </c>
      <c r="J2507" s="19">
        <v>44771</v>
      </c>
      <c r="K2507" s="19"/>
      <c r="L2507" s="54">
        <v>202.72</v>
      </c>
      <c r="M2507" s="25" t="s">
        <v>7230</v>
      </c>
      <c r="N2507" s="25" t="s">
        <v>24060</v>
      </c>
      <c r="O2507" s="25"/>
      <c r="P2507" s="25" t="s">
        <v>29232</v>
      </c>
    </row>
    <row r="2508" spans="1:16" ht="15">
      <c r="A2508" s="25" t="s">
        <v>29233</v>
      </c>
      <c r="B2508" s="25" t="s">
        <v>29233</v>
      </c>
      <c r="C2508"/>
      <c r="D2508" s="25" t="s">
        <v>7478</v>
      </c>
      <c r="E2508" s="25"/>
      <c r="F2508" s="25" t="s">
        <v>7288</v>
      </c>
      <c r="G2508" s="25" t="s">
        <v>24057</v>
      </c>
      <c r="H2508" s="25" t="s">
        <v>7492</v>
      </c>
      <c r="I2508" s="25" t="s">
        <v>24876</v>
      </c>
      <c r="J2508" s="19">
        <v>44771</v>
      </c>
      <c r="K2508" s="19"/>
      <c r="L2508" s="54">
        <v>202.72</v>
      </c>
      <c r="M2508" s="25" t="s">
        <v>7230</v>
      </c>
      <c r="N2508" s="25" t="s">
        <v>24060</v>
      </c>
      <c r="O2508" s="25"/>
      <c r="P2508" s="25" t="s">
        <v>29234</v>
      </c>
    </row>
    <row r="2509" spans="1:16" ht="15">
      <c r="A2509" s="25" t="s">
        <v>29235</v>
      </c>
      <c r="B2509" s="25" t="s">
        <v>29235</v>
      </c>
      <c r="C2509"/>
      <c r="D2509" s="25" t="s">
        <v>7478</v>
      </c>
      <c r="E2509" s="25"/>
      <c r="F2509" s="25" t="s">
        <v>7288</v>
      </c>
      <c r="G2509" s="25" t="s">
        <v>24057</v>
      </c>
      <c r="H2509" s="25" t="s">
        <v>7492</v>
      </c>
      <c r="I2509" s="25" t="s">
        <v>24876</v>
      </c>
      <c r="J2509" s="19">
        <v>44771</v>
      </c>
      <c r="K2509" s="19"/>
      <c r="L2509" s="54">
        <v>202.72</v>
      </c>
      <c r="M2509" s="25" t="s">
        <v>7230</v>
      </c>
      <c r="N2509" s="25" t="s">
        <v>24060</v>
      </c>
      <c r="O2509" s="25"/>
      <c r="P2509" s="25" t="s">
        <v>29236</v>
      </c>
    </row>
    <row r="2510" spans="1:16" ht="15">
      <c r="A2510" s="25" t="s">
        <v>29237</v>
      </c>
      <c r="B2510" s="25" t="s">
        <v>29237</v>
      </c>
      <c r="C2510"/>
      <c r="D2510" s="25" t="s">
        <v>7478</v>
      </c>
      <c r="E2510" s="25"/>
      <c r="F2510" s="25" t="s">
        <v>7288</v>
      </c>
      <c r="G2510" s="25" t="s">
        <v>24057</v>
      </c>
      <c r="H2510" s="25" t="s">
        <v>7492</v>
      </c>
      <c r="I2510" s="25" t="s">
        <v>24876</v>
      </c>
      <c r="J2510" s="19">
        <v>44771</v>
      </c>
      <c r="K2510" s="19"/>
      <c r="L2510" s="54">
        <v>202.72</v>
      </c>
      <c r="M2510" s="25" t="s">
        <v>7230</v>
      </c>
      <c r="N2510" s="25" t="s">
        <v>24060</v>
      </c>
      <c r="O2510" s="25"/>
      <c r="P2510" s="25" t="s">
        <v>29238</v>
      </c>
    </row>
    <row r="2511" spans="1:16" ht="15">
      <c r="A2511" s="25" t="s">
        <v>29239</v>
      </c>
      <c r="B2511" s="25" t="s">
        <v>29239</v>
      </c>
      <c r="C2511"/>
      <c r="D2511" s="25" t="s">
        <v>7478</v>
      </c>
      <c r="E2511" s="25"/>
      <c r="F2511" s="25" t="s">
        <v>7288</v>
      </c>
      <c r="G2511" s="25" t="s">
        <v>24057</v>
      </c>
      <c r="H2511" s="25" t="s">
        <v>7492</v>
      </c>
      <c r="I2511" s="25" t="s">
        <v>24876</v>
      </c>
      <c r="J2511" s="19">
        <v>44771</v>
      </c>
      <c r="K2511" s="19"/>
      <c r="L2511" s="54">
        <v>202.72</v>
      </c>
      <c r="M2511" s="25" t="s">
        <v>7230</v>
      </c>
      <c r="N2511" s="25" t="s">
        <v>24060</v>
      </c>
      <c r="O2511" s="25"/>
      <c r="P2511" s="25" t="s">
        <v>29240</v>
      </c>
    </row>
    <row r="2512" spans="1:16" ht="15">
      <c r="A2512" s="25" t="s">
        <v>29241</v>
      </c>
      <c r="B2512" s="25" t="s">
        <v>29241</v>
      </c>
      <c r="C2512"/>
      <c r="D2512" s="25" t="s">
        <v>7478</v>
      </c>
      <c r="E2512" s="25"/>
      <c r="F2512" s="25" t="s">
        <v>7288</v>
      </c>
      <c r="G2512" s="25" t="s">
        <v>24057</v>
      </c>
      <c r="H2512" s="25" t="s">
        <v>7492</v>
      </c>
      <c r="I2512" s="25" t="s">
        <v>24876</v>
      </c>
      <c r="J2512" s="19">
        <v>44771</v>
      </c>
      <c r="K2512" s="19"/>
      <c r="L2512" s="54">
        <v>202.72</v>
      </c>
      <c r="M2512" s="25" t="s">
        <v>7230</v>
      </c>
      <c r="N2512" s="25" t="s">
        <v>24060</v>
      </c>
      <c r="O2512" s="25"/>
      <c r="P2512" s="25" t="s">
        <v>29242</v>
      </c>
    </row>
    <row r="2513" spans="1:16" ht="15">
      <c r="A2513" s="25" t="s">
        <v>29243</v>
      </c>
      <c r="B2513" s="25" t="s">
        <v>29243</v>
      </c>
      <c r="C2513"/>
      <c r="D2513" s="25" t="s">
        <v>7478</v>
      </c>
      <c r="E2513" s="25"/>
      <c r="F2513" s="25" t="s">
        <v>7288</v>
      </c>
      <c r="G2513" s="25" t="s">
        <v>24057</v>
      </c>
      <c r="H2513" s="25" t="s">
        <v>7492</v>
      </c>
      <c r="I2513" s="25" t="s">
        <v>24876</v>
      </c>
      <c r="J2513" s="19">
        <v>44771</v>
      </c>
      <c r="K2513" s="19"/>
      <c r="L2513" s="54">
        <v>202.72</v>
      </c>
      <c r="M2513" s="25" t="s">
        <v>7230</v>
      </c>
      <c r="N2513" s="25" t="s">
        <v>24060</v>
      </c>
      <c r="O2513" s="25"/>
      <c r="P2513" s="25" t="s">
        <v>29244</v>
      </c>
    </row>
    <row r="2514" spans="1:16" ht="15">
      <c r="A2514" s="25" t="s">
        <v>29245</v>
      </c>
      <c r="B2514" s="25" t="s">
        <v>29245</v>
      </c>
      <c r="C2514"/>
      <c r="D2514" s="25" t="s">
        <v>7478</v>
      </c>
      <c r="E2514" s="25"/>
      <c r="F2514" s="25" t="s">
        <v>7288</v>
      </c>
      <c r="G2514" s="25" t="s">
        <v>24057</v>
      </c>
      <c r="H2514" s="25" t="s">
        <v>7492</v>
      </c>
      <c r="I2514" s="25" t="s">
        <v>24876</v>
      </c>
      <c r="J2514" s="19">
        <v>44771</v>
      </c>
      <c r="K2514" s="19"/>
      <c r="L2514" s="54">
        <v>202.72</v>
      </c>
      <c r="M2514" s="25" t="s">
        <v>7230</v>
      </c>
      <c r="N2514" s="25" t="s">
        <v>24060</v>
      </c>
      <c r="O2514" s="25"/>
      <c r="P2514" s="25" t="s">
        <v>29246</v>
      </c>
    </row>
    <row r="2515" spans="1:16" ht="15">
      <c r="A2515" s="25" t="s">
        <v>29247</v>
      </c>
      <c r="B2515" s="25" t="s">
        <v>29247</v>
      </c>
      <c r="C2515"/>
      <c r="D2515" s="25" t="s">
        <v>7478</v>
      </c>
      <c r="E2515" s="25"/>
      <c r="F2515" s="25" t="s">
        <v>7288</v>
      </c>
      <c r="G2515" s="25" t="s">
        <v>24057</v>
      </c>
      <c r="H2515" s="25" t="s">
        <v>7492</v>
      </c>
      <c r="I2515" s="25" t="s">
        <v>24876</v>
      </c>
      <c r="J2515" s="19">
        <v>44771</v>
      </c>
      <c r="K2515" s="19"/>
      <c r="L2515" s="54">
        <v>202.72</v>
      </c>
      <c r="M2515" s="25" t="s">
        <v>7230</v>
      </c>
      <c r="N2515" s="25" t="s">
        <v>24060</v>
      </c>
      <c r="O2515" s="25"/>
      <c r="P2515" s="25" t="s">
        <v>29248</v>
      </c>
    </row>
    <row r="2516" spans="1:16" ht="15">
      <c r="A2516" s="25" t="s">
        <v>29249</v>
      </c>
      <c r="B2516" s="25" t="s">
        <v>29249</v>
      </c>
      <c r="C2516"/>
      <c r="D2516" s="25" t="s">
        <v>7478</v>
      </c>
      <c r="E2516" s="25"/>
      <c r="F2516" s="25" t="s">
        <v>7288</v>
      </c>
      <c r="G2516" s="25" t="s">
        <v>24057</v>
      </c>
      <c r="H2516" s="25" t="s">
        <v>7492</v>
      </c>
      <c r="I2516" s="25" t="s">
        <v>24876</v>
      </c>
      <c r="J2516" s="19">
        <v>44771</v>
      </c>
      <c r="K2516" s="19"/>
      <c r="L2516" s="54">
        <v>202.72</v>
      </c>
      <c r="M2516" s="25" t="s">
        <v>7230</v>
      </c>
      <c r="N2516" s="25" t="s">
        <v>24060</v>
      </c>
      <c r="O2516" s="25"/>
      <c r="P2516" s="25" t="s">
        <v>29250</v>
      </c>
    </row>
    <row r="2517" spans="1:16" ht="15">
      <c r="A2517" s="25" t="s">
        <v>29251</v>
      </c>
      <c r="B2517" s="25" t="s">
        <v>29251</v>
      </c>
      <c r="C2517"/>
      <c r="D2517" s="25" t="s">
        <v>7478</v>
      </c>
      <c r="E2517" s="25"/>
      <c r="F2517" s="25" t="s">
        <v>7288</v>
      </c>
      <c r="G2517" s="25" t="s">
        <v>24057</v>
      </c>
      <c r="H2517" s="25" t="s">
        <v>7492</v>
      </c>
      <c r="I2517" s="25" t="s">
        <v>24876</v>
      </c>
      <c r="J2517" s="19">
        <v>44771</v>
      </c>
      <c r="K2517" s="19"/>
      <c r="L2517" s="54">
        <v>202.72</v>
      </c>
      <c r="M2517" s="25" t="s">
        <v>7230</v>
      </c>
      <c r="N2517" s="25" t="s">
        <v>24060</v>
      </c>
      <c r="O2517" s="25"/>
      <c r="P2517" s="25" t="s">
        <v>29252</v>
      </c>
    </row>
    <row r="2518" spans="1:16" ht="15">
      <c r="A2518" s="25" t="s">
        <v>29253</v>
      </c>
      <c r="B2518" s="25" t="s">
        <v>29253</v>
      </c>
      <c r="C2518"/>
      <c r="D2518" s="25" t="s">
        <v>7478</v>
      </c>
      <c r="E2518" s="25"/>
      <c r="F2518" s="25" t="s">
        <v>7288</v>
      </c>
      <c r="G2518" s="25" t="s">
        <v>24057</v>
      </c>
      <c r="H2518" s="25" t="s">
        <v>7492</v>
      </c>
      <c r="I2518" s="25" t="s">
        <v>24876</v>
      </c>
      <c r="J2518" s="19">
        <v>44771</v>
      </c>
      <c r="K2518" s="19"/>
      <c r="L2518" s="54">
        <v>202.72</v>
      </c>
      <c r="M2518" s="25" t="s">
        <v>7230</v>
      </c>
      <c r="N2518" s="25" t="s">
        <v>24060</v>
      </c>
      <c r="O2518" s="25"/>
      <c r="P2518" s="25" t="s">
        <v>29254</v>
      </c>
    </row>
    <row r="2519" spans="1:16" ht="15">
      <c r="A2519" s="25" t="s">
        <v>29255</v>
      </c>
      <c r="B2519" s="25" t="s">
        <v>29255</v>
      </c>
      <c r="C2519"/>
      <c r="D2519" s="25" t="s">
        <v>7478</v>
      </c>
      <c r="E2519" s="25"/>
      <c r="F2519" s="25" t="s">
        <v>7288</v>
      </c>
      <c r="G2519" s="25" t="s">
        <v>24057</v>
      </c>
      <c r="H2519" s="25" t="s">
        <v>7492</v>
      </c>
      <c r="I2519" s="25" t="s">
        <v>24876</v>
      </c>
      <c r="J2519" s="19">
        <v>44771</v>
      </c>
      <c r="K2519" s="19"/>
      <c r="L2519" s="54">
        <v>202.72</v>
      </c>
      <c r="M2519" s="25" t="s">
        <v>7230</v>
      </c>
      <c r="N2519" s="25" t="s">
        <v>24060</v>
      </c>
      <c r="O2519" s="25"/>
      <c r="P2519" s="25" t="s">
        <v>29256</v>
      </c>
    </row>
    <row r="2520" spans="1:16" ht="15">
      <c r="A2520" s="25" t="s">
        <v>29257</v>
      </c>
      <c r="B2520" s="25" t="s">
        <v>29257</v>
      </c>
      <c r="C2520"/>
      <c r="D2520" s="25" t="s">
        <v>9810</v>
      </c>
      <c r="E2520" s="25"/>
      <c r="F2520" s="25" t="s">
        <v>11313</v>
      </c>
      <c r="G2520" s="25" t="s">
        <v>24057</v>
      </c>
      <c r="H2520" s="25" t="s">
        <v>8991</v>
      </c>
      <c r="I2520" s="25" t="s">
        <v>24205</v>
      </c>
      <c r="J2520" s="19">
        <v>44771</v>
      </c>
      <c r="K2520" s="19"/>
      <c r="L2520" s="54">
        <v>5774</v>
      </c>
      <c r="M2520" s="25" t="s">
        <v>7230</v>
      </c>
      <c r="N2520" s="25" t="s">
        <v>24060</v>
      </c>
      <c r="O2520" s="25"/>
      <c r="P2520" s="25"/>
    </row>
    <row r="2521" spans="1:16" ht="15">
      <c r="A2521" s="25" t="s">
        <v>29258</v>
      </c>
      <c r="B2521" s="25" t="s">
        <v>29258</v>
      </c>
      <c r="C2521"/>
      <c r="D2521" s="25" t="s">
        <v>7261</v>
      </c>
      <c r="E2521" s="25"/>
      <c r="F2521" s="25" t="s">
        <v>7288</v>
      </c>
      <c r="G2521" s="25" t="s">
        <v>24057</v>
      </c>
      <c r="H2521" s="25" t="s">
        <v>8443</v>
      </c>
      <c r="I2521" s="25" t="s">
        <v>29259</v>
      </c>
      <c r="J2521" s="19">
        <v>44771</v>
      </c>
      <c r="K2521" s="19"/>
      <c r="L2521" s="54">
        <v>19047</v>
      </c>
      <c r="M2521" s="25" t="s">
        <v>7230</v>
      </c>
      <c r="N2521" s="25" t="s">
        <v>24060</v>
      </c>
      <c r="O2521" s="25"/>
      <c r="P2521" s="25" t="s">
        <v>29260</v>
      </c>
    </row>
    <row r="2522" spans="1:16" ht="15">
      <c r="A2522" s="25" t="s">
        <v>29261</v>
      </c>
      <c r="B2522" s="25" t="s">
        <v>29261</v>
      </c>
      <c r="C2522"/>
      <c r="D2522" s="25" t="s">
        <v>9810</v>
      </c>
      <c r="E2522" s="25"/>
      <c r="F2522" s="25" t="s">
        <v>7288</v>
      </c>
      <c r="G2522" s="25" t="s">
        <v>24057</v>
      </c>
      <c r="H2522" s="25" t="s">
        <v>8991</v>
      </c>
      <c r="I2522" s="25" t="s">
        <v>24205</v>
      </c>
      <c r="J2522" s="19">
        <v>44771</v>
      </c>
      <c r="K2522" s="19"/>
      <c r="L2522" s="54">
        <v>4469.1499999999996</v>
      </c>
      <c r="M2522" s="25" t="s">
        <v>7230</v>
      </c>
      <c r="N2522" s="25" t="s">
        <v>24060</v>
      </c>
      <c r="O2522" s="25"/>
      <c r="P2522" s="25" t="s">
        <v>29262</v>
      </c>
    </row>
    <row r="2523" spans="1:16" ht="15">
      <c r="A2523" s="25" t="s">
        <v>29263</v>
      </c>
      <c r="B2523" s="25" t="s">
        <v>29263</v>
      </c>
      <c r="C2523"/>
      <c r="D2523" s="25" t="s">
        <v>7261</v>
      </c>
      <c r="E2523" s="25"/>
      <c r="F2523" s="25" t="s">
        <v>7288</v>
      </c>
      <c r="G2523" s="25" t="s">
        <v>24057</v>
      </c>
      <c r="H2523" s="25" t="s">
        <v>7576</v>
      </c>
      <c r="I2523" s="25" t="s">
        <v>24181</v>
      </c>
      <c r="J2523" s="19">
        <v>44771</v>
      </c>
      <c r="K2523" s="19"/>
      <c r="L2523" s="54">
        <v>50750</v>
      </c>
      <c r="M2523" s="25" t="s">
        <v>7230</v>
      </c>
      <c r="N2523" s="25" t="s">
        <v>24060</v>
      </c>
      <c r="O2523" s="25"/>
      <c r="P2523" s="25"/>
    </row>
    <row r="2524" spans="1:16" ht="15">
      <c r="A2524" s="25" t="s">
        <v>29264</v>
      </c>
      <c r="B2524" s="25" t="s">
        <v>29264</v>
      </c>
      <c r="C2524"/>
      <c r="D2524" s="25" t="s">
        <v>7269</v>
      </c>
      <c r="E2524" s="25"/>
      <c r="F2524" s="25" t="s">
        <v>7288</v>
      </c>
      <c r="G2524" s="25" t="s">
        <v>24057</v>
      </c>
      <c r="H2524" s="25" t="s">
        <v>12150</v>
      </c>
      <c r="I2524" s="25" t="s">
        <v>29211</v>
      </c>
      <c r="J2524" s="19">
        <v>44771</v>
      </c>
      <c r="K2524" s="19"/>
      <c r="L2524" s="54">
        <v>325</v>
      </c>
      <c r="M2524" s="25" t="s">
        <v>7230</v>
      </c>
      <c r="N2524" s="25" t="s">
        <v>24060</v>
      </c>
      <c r="O2524" s="25"/>
      <c r="P2524" s="25"/>
    </row>
    <row r="2525" spans="1:16" ht="15">
      <c r="A2525" s="25" t="s">
        <v>29265</v>
      </c>
      <c r="B2525" s="25" t="s">
        <v>29265</v>
      </c>
      <c r="C2525"/>
      <c r="D2525" s="25" t="s">
        <v>7269</v>
      </c>
      <c r="E2525" s="25"/>
      <c r="F2525" s="25" t="s">
        <v>7288</v>
      </c>
      <c r="G2525" s="25" t="s">
        <v>24057</v>
      </c>
      <c r="H2525" s="25" t="s">
        <v>7492</v>
      </c>
      <c r="I2525" s="25" t="s">
        <v>24876</v>
      </c>
      <c r="J2525" s="19">
        <v>44771</v>
      </c>
      <c r="K2525" s="19"/>
      <c r="L2525" s="54">
        <v>207.72</v>
      </c>
      <c r="M2525" s="25" t="s">
        <v>7230</v>
      </c>
      <c r="N2525" s="25" t="s">
        <v>24060</v>
      </c>
      <c r="O2525" s="25"/>
      <c r="P2525" s="25" t="s">
        <v>29266</v>
      </c>
    </row>
    <row r="2526" spans="1:16" ht="15">
      <c r="A2526" s="25" t="s">
        <v>29267</v>
      </c>
      <c r="B2526" s="25" t="s">
        <v>29267</v>
      </c>
      <c r="C2526"/>
      <c r="D2526" s="25" t="s">
        <v>7269</v>
      </c>
      <c r="E2526" s="25"/>
      <c r="F2526" s="25" t="s">
        <v>7288</v>
      </c>
      <c r="G2526" s="25" t="s">
        <v>24057</v>
      </c>
      <c r="H2526" s="25" t="s">
        <v>7492</v>
      </c>
      <c r="I2526" s="25" t="s">
        <v>24876</v>
      </c>
      <c r="J2526" s="19">
        <v>44771</v>
      </c>
      <c r="K2526" s="19"/>
      <c r="L2526" s="54">
        <v>207.72</v>
      </c>
      <c r="M2526" s="25" t="s">
        <v>7230</v>
      </c>
      <c r="N2526" s="25" t="s">
        <v>24060</v>
      </c>
      <c r="O2526" s="25"/>
      <c r="P2526" s="25" t="s">
        <v>29268</v>
      </c>
    </row>
    <row r="2527" spans="1:16" ht="15">
      <c r="A2527" s="25" t="s">
        <v>29269</v>
      </c>
      <c r="B2527" s="25" t="s">
        <v>29269</v>
      </c>
      <c r="C2527"/>
      <c r="D2527" s="25" t="s">
        <v>7261</v>
      </c>
      <c r="E2527" s="25"/>
      <c r="F2527" s="25" t="s">
        <v>7288</v>
      </c>
      <c r="G2527" s="25" t="s">
        <v>24057</v>
      </c>
      <c r="H2527" s="25" t="s">
        <v>8755</v>
      </c>
      <c r="I2527" s="25" t="s">
        <v>24224</v>
      </c>
      <c r="J2527" s="19">
        <v>44772</v>
      </c>
      <c r="K2527" s="19"/>
      <c r="L2527" s="54">
        <v>14746.14</v>
      </c>
      <c r="M2527" s="25" t="s">
        <v>7230</v>
      </c>
      <c r="N2527" s="25" t="s">
        <v>24060</v>
      </c>
      <c r="O2527" s="25"/>
      <c r="P2527" s="25" t="s">
        <v>29270</v>
      </c>
    </row>
    <row r="2528" spans="1:16" ht="15">
      <c r="A2528" s="25" t="s">
        <v>29271</v>
      </c>
      <c r="B2528" s="25" t="s">
        <v>29271</v>
      </c>
      <c r="C2528"/>
      <c r="D2528" s="25" t="s">
        <v>7365</v>
      </c>
      <c r="E2528" s="25"/>
      <c r="F2528" s="25" t="s">
        <v>7288</v>
      </c>
      <c r="G2528" s="25" t="s">
        <v>24057</v>
      </c>
      <c r="H2528" s="25" t="s">
        <v>8808</v>
      </c>
      <c r="I2528" s="25" t="s">
        <v>24578</v>
      </c>
      <c r="J2528" s="19">
        <v>44774</v>
      </c>
      <c r="K2528" s="19"/>
      <c r="L2528" s="54">
        <v>24000</v>
      </c>
      <c r="M2528" s="25" t="s">
        <v>7230</v>
      </c>
      <c r="N2528" s="25" t="s">
        <v>24060</v>
      </c>
      <c r="O2528" s="25"/>
      <c r="P2528" s="25" t="s">
        <v>29272</v>
      </c>
    </row>
    <row r="2529" spans="1:16" ht="15">
      <c r="A2529" s="25" t="s">
        <v>29273</v>
      </c>
      <c r="B2529" s="25" t="s">
        <v>29273</v>
      </c>
      <c r="C2529"/>
      <c r="D2529" s="25" t="s">
        <v>7269</v>
      </c>
      <c r="E2529" s="25"/>
      <c r="F2529" s="25" t="s">
        <v>7288</v>
      </c>
      <c r="G2529" s="25" t="s">
        <v>24057</v>
      </c>
      <c r="H2529" s="25" t="s">
        <v>7273</v>
      </c>
      <c r="I2529" s="25" t="s">
        <v>26708</v>
      </c>
      <c r="J2529" s="19">
        <v>44775</v>
      </c>
      <c r="K2529" s="19"/>
      <c r="L2529" s="54">
        <v>67348</v>
      </c>
      <c r="M2529" s="25" t="s">
        <v>7230</v>
      </c>
      <c r="N2529" s="25" t="s">
        <v>24060</v>
      </c>
      <c r="O2529" s="25"/>
      <c r="P2529" s="25" t="s">
        <v>29274</v>
      </c>
    </row>
    <row r="2530" spans="1:16" ht="15">
      <c r="A2530" s="25" t="s">
        <v>29275</v>
      </c>
      <c r="B2530" s="25" t="s">
        <v>29275</v>
      </c>
      <c r="C2530"/>
      <c r="D2530" s="25" t="s">
        <v>7269</v>
      </c>
      <c r="E2530" s="25"/>
      <c r="F2530" s="25" t="s">
        <v>7288</v>
      </c>
      <c r="G2530" s="25" t="s">
        <v>24057</v>
      </c>
      <c r="H2530" s="25" t="s">
        <v>7273</v>
      </c>
      <c r="I2530" s="25" t="s">
        <v>24951</v>
      </c>
      <c r="J2530" s="19">
        <v>44775</v>
      </c>
      <c r="K2530" s="19"/>
      <c r="L2530" s="54">
        <v>22056.3</v>
      </c>
      <c r="M2530" s="25" t="s">
        <v>7230</v>
      </c>
      <c r="N2530" s="25" t="s">
        <v>24060</v>
      </c>
      <c r="O2530" s="25"/>
      <c r="P2530" s="25" t="s">
        <v>29276</v>
      </c>
    </row>
    <row r="2531" spans="1:16" ht="15">
      <c r="A2531" s="25" t="s">
        <v>29277</v>
      </c>
      <c r="B2531" s="25" t="s">
        <v>29277</v>
      </c>
      <c r="C2531"/>
      <c r="D2531" s="25" t="s">
        <v>7269</v>
      </c>
      <c r="E2531" s="25"/>
      <c r="F2531" s="25" t="s">
        <v>7288</v>
      </c>
      <c r="G2531" s="25" t="s">
        <v>24057</v>
      </c>
      <c r="H2531" s="25" t="s">
        <v>7273</v>
      </c>
      <c r="I2531" s="25" t="s">
        <v>29278</v>
      </c>
      <c r="J2531" s="19">
        <v>44775</v>
      </c>
      <c r="K2531" s="19"/>
      <c r="L2531" s="54">
        <v>1131.95</v>
      </c>
      <c r="M2531" s="25" t="s">
        <v>7230</v>
      </c>
      <c r="N2531" s="25" t="s">
        <v>24060</v>
      </c>
      <c r="O2531" s="25"/>
      <c r="P2531" s="25"/>
    </row>
    <row r="2532" spans="1:16" ht="15">
      <c r="A2532" s="25" t="s">
        <v>29279</v>
      </c>
      <c r="B2532" s="25" t="s">
        <v>29279</v>
      </c>
      <c r="C2532"/>
      <c r="D2532" s="25" t="s">
        <v>7261</v>
      </c>
      <c r="E2532" s="25"/>
      <c r="F2532" s="25" t="s">
        <v>7288</v>
      </c>
      <c r="G2532" s="25" t="s">
        <v>24057</v>
      </c>
      <c r="H2532" s="25" t="s">
        <v>11892</v>
      </c>
      <c r="I2532" s="25" t="s">
        <v>24558</v>
      </c>
      <c r="J2532" s="19">
        <v>44775</v>
      </c>
      <c r="K2532" s="19"/>
      <c r="L2532" s="54">
        <v>1275</v>
      </c>
      <c r="M2532" s="25" t="s">
        <v>7230</v>
      </c>
      <c r="N2532" s="25" t="s">
        <v>24060</v>
      </c>
      <c r="O2532" s="25"/>
      <c r="P2532" s="25" t="s">
        <v>29280</v>
      </c>
    </row>
    <row r="2533" spans="1:16" ht="15">
      <c r="A2533" s="25" t="s">
        <v>29281</v>
      </c>
      <c r="B2533" s="25" t="s">
        <v>29281</v>
      </c>
      <c r="C2533"/>
      <c r="D2533" s="25" t="s">
        <v>7261</v>
      </c>
      <c r="E2533" s="25"/>
      <c r="F2533" s="25" t="s">
        <v>7288</v>
      </c>
      <c r="G2533" s="25" t="s">
        <v>24057</v>
      </c>
      <c r="H2533" s="25" t="s">
        <v>15107</v>
      </c>
      <c r="I2533" s="25" t="s">
        <v>29180</v>
      </c>
      <c r="J2533" s="19">
        <v>44775</v>
      </c>
      <c r="K2533" s="19"/>
      <c r="L2533" s="54">
        <v>43750</v>
      </c>
      <c r="M2533" s="25" t="s">
        <v>7230</v>
      </c>
      <c r="N2533" s="25" t="s">
        <v>24060</v>
      </c>
      <c r="O2533" s="25"/>
      <c r="P2533" s="25" t="s">
        <v>29282</v>
      </c>
    </row>
    <row r="2534" spans="1:16" ht="15">
      <c r="A2534" s="25" t="s">
        <v>29283</v>
      </c>
      <c r="B2534" s="25" t="s">
        <v>29283</v>
      </c>
      <c r="C2534"/>
      <c r="D2534" s="25" t="s">
        <v>7261</v>
      </c>
      <c r="E2534" s="25"/>
      <c r="F2534" s="25" t="s">
        <v>7288</v>
      </c>
      <c r="G2534" s="25" t="s">
        <v>24057</v>
      </c>
      <c r="H2534" s="25" t="s">
        <v>11892</v>
      </c>
      <c r="I2534" s="25" t="s">
        <v>24558</v>
      </c>
      <c r="J2534" s="19">
        <v>44775</v>
      </c>
      <c r="K2534" s="19"/>
      <c r="L2534" s="54">
        <v>2766.96</v>
      </c>
      <c r="M2534" s="25" t="s">
        <v>7230</v>
      </c>
      <c r="N2534" s="25" t="s">
        <v>24060</v>
      </c>
      <c r="O2534" s="25"/>
      <c r="P2534" s="25" t="s">
        <v>29284</v>
      </c>
    </row>
    <row r="2535" spans="1:16" ht="15">
      <c r="A2535" s="25" t="s">
        <v>29285</v>
      </c>
      <c r="B2535" s="25" t="s">
        <v>29285</v>
      </c>
      <c r="C2535"/>
      <c r="D2535" s="25" t="s">
        <v>7261</v>
      </c>
      <c r="E2535" s="25"/>
      <c r="F2535" s="25" t="s">
        <v>7288</v>
      </c>
      <c r="G2535" s="25" t="s">
        <v>24057</v>
      </c>
      <c r="H2535" s="25" t="s">
        <v>8200</v>
      </c>
      <c r="I2535" s="25" t="s">
        <v>24075</v>
      </c>
      <c r="J2535" s="19">
        <v>44775</v>
      </c>
      <c r="K2535" s="19"/>
      <c r="L2535" s="54">
        <v>3212.73</v>
      </c>
      <c r="M2535" s="25" t="s">
        <v>7230</v>
      </c>
      <c r="N2535" s="25" t="s">
        <v>24060</v>
      </c>
      <c r="O2535" s="25"/>
      <c r="P2535" s="25" t="s">
        <v>29286</v>
      </c>
    </row>
    <row r="2536" spans="1:16" ht="15">
      <c r="A2536" s="25" t="s">
        <v>29287</v>
      </c>
      <c r="B2536" s="25" t="s">
        <v>29287</v>
      </c>
      <c r="C2536"/>
      <c r="D2536" s="25" t="s">
        <v>7313</v>
      </c>
      <c r="E2536" s="25"/>
      <c r="F2536" s="25" t="s">
        <v>7288</v>
      </c>
      <c r="G2536" s="25" t="s">
        <v>24057</v>
      </c>
      <c r="H2536" s="25" t="s">
        <v>10329</v>
      </c>
      <c r="I2536" s="25" t="s">
        <v>25588</v>
      </c>
      <c r="J2536" s="19">
        <v>44775</v>
      </c>
      <c r="K2536" s="19"/>
      <c r="L2536" s="54">
        <v>1860</v>
      </c>
      <c r="M2536" s="25" t="s">
        <v>7230</v>
      </c>
      <c r="N2536" s="25" t="s">
        <v>24060</v>
      </c>
      <c r="O2536" s="25"/>
      <c r="P2536" s="25" t="s">
        <v>29288</v>
      </c>
    </row>
    <row r="2537" spans="1:16" ht="15">
      <c r="A2537" s="25" t="s">
        <v>29289</v>
      </c>
      <c r="B2537" s="25" t="s">
        <v>29289</v>
      </c>
      <c r="C2537"/>
      <c r="D2537" s="25" t="s">
        <v>7261</v>
      </c>
      <c r="E2537" s="25"/>
      <c r="F2537" s="25" t="s">
        <v>7288</v>
      </c>
      <c r="G2537" s="25" t="s">
        <v>24057</v>
      </c>
      <c r="H2537" s="25" t="s">
        <v>8200</v>
      </c>
      <c r="I2537" s="25" t="s">
        <v>24075</v>
      </c>
      <c r="J2537" s="19">
        <v>44775</v>
      </c>
      <c r="K2537" s="19"/>
      <c r="L2537" s="54">
        <v>1250</v>
      </c>
      <c r="M2537" s="25" t="s">
        <v>7230</v>
      </c>
      <c r="N2537" s="25" t="s">
        <v>24060</v>
      </c>
      <c r="O2537" s="25"/>
      <c r="P2537" s="25" t="s">
        <v>29290</v>
      </c>
    </row>
    <row r="2538" spans="1:16" ht="15">
      <c r="A2538" s="25" t="s">
        <v>29291</v>
      </c>
      <c r="B2538" s="25" t="s">
        <v>29291</v>
      </c>
      <c r="C2538"/>
      <c r="D2538" s="25" t="s">
        <v>7261</v>
      </c>
      <c r="E2538" s="25"/>
      <c r="F2538" s="25" t="s">
        <v>7288</v>
      </c>
      <c r="G2538" s="25" t="s">
        <v>24057</v>
      </c>
      <c r="H2538" s="25" t="s">
        <v>11892</v>
      </c>
      <c r="I2538" s="25" t="s">
        <v>24558</v>
      </c>
      <c r="J2538" s="19">
        <v>44775</v>
      </c>
      <c r="K2538" s="19"/>
      <c r="L2538" s="54">
        <v>3793.22</v>
      </c>
      <c r="M2538" s="25" t="s">
        <v>7230</v>
      </c>
      <c r="N2538" s="25" t="s">
        <v>24060</v>
      </c>
      <c r="O2538" s="25"/>
      <c r="P2538" s="25" t="s">
        <v>29292</v>
      </c>
    </row>
    <row r="2539" spans="1:16" ht="15">
      <c r="A2539" s="25" t="s">
        <v>29293</v>
      </c>
      <c r="B2539" s="25" t="s">
        <v>29293</v>
      </c>
      <c r="C2539"/>
      <c r="D2539" s="25" t="s">
        <v>7261</v>
      </c>
      <c r="E2539" s="25"/>
      <c r="F2539" s="25" t="s">
        <v>7288</v>
      </c>
      <c r="G2539" s="25" t="s">
        <v>24057</v>
      </c>
      <c r="H2539" s="25" t="s">
        <v>7410</v>
      </c>
      <c r="I2539" s="25" t="s">
        <v>24070</v>
      </c>
      <c r="J2539" s="19">
        <v>44775</v>
      </c>
      <c r="K2539" s="19"/>
      <c r="L2539" s="54">
        <v>9004.26</v>
      </c>
      <c r="M2539" s="25" t="s">
        <v>7230</v>
      </c>
      <c r="N2539" s="25" t="s">
        <v>24060</v>
      </c>
      <c r="O2539" s="25"/>
      <c r="P2539" s="25" t="s">
        <v>29294</v>
      </c>
    </row>
    <row r="2540" spans="1:16" ht="15">
      <c r="A2540" s="25" t="s">
        <v>29295</v>
      </c>
      <c r="B2540" s="25" t="s">
        <v>29295</v>
      </c>
      <c r="C2540"/>
      <c r="D2540" s="25" t="s">
        <v>7261</v>
      </c>
      <c r="E2540" s="25"/>
      <c r="F2540" s="25" t="s">
        <v>7288</v>
      </c>
      <c r="G2540" s="25" t="s">
        <v>24057</v>
      </c>
      <c r="H2540" s="25" t="s">
        <v>10979</v>
      </c>
      <c r="I2540" s="25" t="s">
        <v>24070</v>
      </c>
      <c r="J2540" s="19">
        <v>44775</v>
      </c>
      <c r="K2540" s="19"/>
      <c r="L2540" s="54">
        <v>8468.35</v>
      </c>
      <c r="M2540" s="25" t="s">
        <v>7230</v>
      </c>
      <c r="N2540" s="25" t="s">
        <v>24060</v>
      </c>
      <c r="O2540" s="25"/>
      <c r="P2540" s="25" t="s">
        <v>29296</v>
      </c>
    </row>
    <row r="2541" spans="1:16" ht="15">
      <c r="A2541" s="25" t="s">
        <v>29297</v>
      </c>
      <c r="B2541" s="25" t="s">
        <v>29297</v>
      </c>
      <c r="C2541"/>
      <c r="D2541" s="25" t="s">
        <v>7365</v>
      </c>
      <c r="E2541" s="25"/>
      <c r="F2541" s="25" t="s">
        <v>7288</v>
      </c>
      <c r="G2541" s="25" t="s">
        <v>24057</v>
      </c>
      <c r="H2541" s="25" t="s">
        <v>8808</v>
      </c>
      <c r="I2541" s="25" t="s">
        <v>24945</v>
      </c>
      <c r="J2541" s="19">
        <v>44775</v>
      </c>
      <c r="K2541" s="19"/>
      <c r="L2541" s="54">
        <v>5640</v>
      </c>
      <c r="M2541" s="25" t="s">
        <v>7230</v>
      </c>
      <c r="N2541" s="25" t="s">
        <v>24060</v>
      </c>
      <c r="O2541" s="25"/>
      <c r="P2541" s="25" t="s">
        <v>29298</v>
      </c>
    </row>
    <row r="2542" spans="1:16" ht="15">
      <c r="A2542" s="25" t="s">
        <v>29299</v>
      </c>
      <c r="B2542" s="25" t="s">
        <v>29299</v>
      </c>
      <c r="C2542"/>
      <c r="D2542" s="25" t="s">
        <v>7261</v>
      </c>
      <c r="E2542" s="25"/>
      <c r="F2542" s="25" t="s">
        <v>7288</v>
      </c>
      <c r="G2542" s="25" t="s">
        <v>24057</v>
      </c>
      <c r="H2542" s="25" t="s">
        <v>8229</v>
      </c>
      <c r="I2542" s="25" t="s">
        <v>24070</v>
      </c>
      <c r="J2542" s="19">
        <v>44776</v>
      </c>
      <c r="K2542" s="19"/>
      <c r="L2542" s="54">
        <v>9596.7099999999991</v>
      </c>
      <c r="M2542" s="25" t="s">
        <v>7230</v>
      </c>
      <c r="N2542" s="25" t="s">
        <v>24060</v>
      </c>
      <c r="O2542" s="25"/>
      <c r="P2542" s="25" t="s">
        <v>29300</v>
      </c>
    </row>
    <row r="2543" spans="1:16" ht="15">
      <c r="A2543" s="25" t="s">
        <v>29301</v>
      </c>
      <c r="B2543" s="25" t="s">
        <v>29301</v>
      </c>
      <c r="C2543"/>
      <c r="D2543" s="25" t="s">
        <v>7261</v>
      </c>
      <c r="E2543" s="25"/>
      <c r="F2543" s="25" t="s">
        <v>7288</v>
      </c>
      <c r="G2543" s="25" t="s">
        <v>24057</v>
      </c>
      <c r="H2543" s="25" t="s">
        <v>8423</v>
      </c>
      <c r="I2543" s="25" t="s">
        <v>24143</v>
      </c>
      <c r="J2543" s="19">
        <v>44776</v>
      </c>
      <c r="K2543" s="19"/>
      <c r="L2543" s="54">
        <v>14533.5</v>
      </c>
      <c r="M2543" s="25" t="s">
        <v>7230</v>
      </c>
      <c r="N2543" s="25" t="s">
        <v>24060</v>
      </c>
      <c r="O2543" s="25"/>
      <c r="P2543" s="25" t="s">
        <v>29302</v>
      </c>
    </row>
    <row r="2544" spans="1:16" ht="15">
      <c r="A2544" s="25" t="s">
        <v>29303</v>
      </c>
      <c r="B2544" s="25" t="s">
        <v>29303</v>
      </c>
      <c r="C2544"/>
      <c r="D2544" s="25" t="s">
        <v>7478</v>
      </c>
      <c r="E2544" s="25"/>
      <c r="F2544" s="25" t="s">
        <v>7288</v>
      </c>
      <c r="G2544" s="25" t="s">
        <v>24057</v>
      </c>
      <c r="H2544" s="25" t="s">
        <v>14048</v>
      </c>
      <c r="I2544" s="25" t="s">
        <v>24181</v>
      </c>
      <c r="J2544" s="19">
        <v>44776</v>
      </c>
      <c r="K2544" s="19"/>
      <c r="L2544" s="54">
        <v>4303</v>
      </c>
      <c r="M2544" s="25" t="s">
        <v>7230</v>
      </c>
      <c r="N2544" s="25" t="s">
        <v>24060</v>
      </c>
      <c r="O2544" s="25"/>
      <c r="P2544" s="25" t="s">
        <v>29304</v>
      </c>
    </row>
    <row r="2545" spans="1:16" ht="15">
      <c r="A2545" s="25" t="s">
        <v>29305</v>
      </c>
      <c r="B2545" s="25" t="s">
        <v>29305</v>
      </c>
      <c r="C2545"/>
      <c r="D2545" s="25" t="s">
        <v>7261</v>
      </c>
      <c r="E2545" s="25"/>
      <c r="F2545" s="25" t="s">
        <v>7288</v>
      </c>
      <c r="G2545" s="25" t="s">
        <v>24057</v>
      </c>
      <c r="H2545" s="25" t="s">
        <v>9339</v>
      </c>
      <c r="I2545" s="25" t="s">
        <v>24070</v>
      </c>
      <c r="J2545" s="19">
        <v>44776</v>
      </c>
      <c r="K2545" s="19"/>
      <c r="L2545" s="54">
        <v>1250</v>
      </c>
      <c r="M2545" s="25" t="s">
        <v>7230</v>
      </c>
      <c r="N2545" s="25" t="s">
        <v>24060</v>
      </c>
      <c r="O2545" s="25"/>
      <c r="P2545" s="25" t="s">
        <v>29306</v>
      </c>
    </row>
    <row r="2546" spans="1:16" ht="15">
      <c r="A2546" s="25" t="s">
        <v>29307</v>
      </c>
      <c r="B2546" s="25" t="s">
        <v>29307</v>
      </c>
      <c r="C2546"/>
      <c r="D2546" s="25" t="s">
        <v>7478</v>
      </c>
      <c r="E2546" s="25"/>
      <c r="F2546" s="25" t="s">
        <v>7288</v>
      </c>
      <c r="G2546" s="25" t="s">
        <v>24057</v>
      </c>
      <c r="H2546" s="25" t="s">
        <v>14048</v>
      </c>
      <c r="I2546" s="25" t="s">
        <v>24410</v>
      </c>
      <c r="J2546" s="19">
        <v>44776</v>
      </c>
      <c r="K2546" s="19"/>
      <c r="L2546" s="54">
        <v>1790</v>
      </c>
      <c r="M2546" s="25" t="s">
        <v>7230</v>
      </c>
      <c r="N2546" s="25" t="s">
        <v>24060</v>
      </c>
      <c r="O2546" s="25"/>
      <c r="P2546" s="25" t="s">
        <v>29308</v>
      </c>
    </row>
    <row r="2547" spans="1:16" ht="15">
      <c r="A2547" s="25" t="s">
        <v>29309</v>
      </c>
      <c r="B2547" s="25" t="s">
        <v>29309</v>
      </c>
      <c r="C2547"/>
      <c r="D2547" s="25" t="s">
        <v>7478</v>
      </c>
      <c r="E2547" s="25"/>
      <c r="F2547" s="25" t="s">
        <v>7288</v>
      </c>
      <c r="G2547" s="25" t="s">
        <v>24057</v>
      </c>
      <c r="H2547" s="25" t="s">
        <v>14048</v>
      </c>
      <c r="I2547" s="25" t="s">
        <v>24181</v>
      </c>
      <c r="J2547" s="19">
        <v>44776</v>
      </c>
      <c r="K2547" s="19"/>
      <c r="L2547" s="54">
        <v>2641.5</v>
      </c>
      <c r="M2547" s="25" t="s">
        <v>7230</v>
      </c>
      <c r="N2547" s="25" t="s">
        <v>24060</v>
      </c>
      <c r="O2547" s="25"/>
      <c r="P2547" s="25" t="s">
        <v>29310</v>
      </c>
    </row>
    <row r="2548" spans="1:16" ht="15">
      <c r="A2548" s="25" t="s">
        <v>29311</v>
      </c>
      <c r="B2548" s="25" t="s">
        <v>29311</v>
      </c>
      <c r="C2548"/>
      <c r="D2548" s="25" t="s">
        <v>7261</v>
      </c>
      <c r="E2548" s="25"/>
      <c r="F2548" s="25" t="s">
        <v>7288</v>
      </c>
      <c r="G2548" s="25" t="s">
        <v>24630</v>
      </c>
      <c r="H2548" s="25" t="s">
        <v>8591</v>
      </c>
      <c r="I2548" s="25" t="s">
        <v>24631</v>
      </c>
      <c r="J2548" s="19">
        <v>44777</v>
      </c>
      <c r="K2548" s="19"/>
      <c r="L2548" s="54">
        <v>20524.61</v>
      </c>
      <c r="M2548" s="25" t="s">
        <v>7230</v>
      </c>
      <c r="N2548" s="25" t="s">
        <v>24060</v>
      </c>
      <c r="O2548" s="25"/>
      <c r="P2548" s="25" t="s">
        <v>29312</v>
      </c>
    </row>
    <row r="2549" spans="1:16" ht="15">
      <c r="A2549" s="25" t="s">
        <v>29313</v>
      </c>
      <c r="B2549" s="25" t="s">
        <v>29313</v>
      </c>
      <c r="C2549"/>
      <c r="D2549" s="25" t="s">
        <v>7478</v>
      </c>
      <c r="E2549" s="25"/>
      <c r="F2549" s="25" t="s">
        <v>7288</v>
      </c>
      <c r="G2549" s="25" t="s">
        <v>24057</v>
      </c>
      <c r="H2549" s="25" t="s">
        <v>14048</v>
      </c>
      <c r="I2549" s="25" t="s">
        <v>24181</v>
      </c>
      <c r="J2549" s="19">
        <v>44776</v>
      </c>
      <c r="K2549" s="19"/>
      <c r="L2549" s="54">
        <v>8750</v>
      </c>
      <c r="M2549" s="25" t="s">
        <v>7230</v>
      </c>
      <c r="N2549" s="25" t="s">
        <v>24060</v>
      </c>
      <c r="O2549" s="25"/>
      <c r="P2549" s="25" t="s">
        <v>29314</v>
      </c>
    </row>
    <row r="2550" spans="1:16" ht="15">
      <c r="A2550" s="25" t="s">
        <v>29315</v>
      </c>
      <c r="B2550" s="25" t="s">
        <v>29315</v>
      </c>
      <c r="C2550"/>
      <c r="D2550" s="25" t="s">
        <v>7261</v>
      </c>
      <c r="E2550" s="25"/>
      <c r="F2550" s="25" t="s">
        <v>7288</v>
      </c>
      <c r="G2550" s="25" t="s">
        <v>24057</v>
      </c>
      <c r="H2550" s="25" t="s">
        <v>7273</v>
      </c>
      <c r="I2550" s="25" t="s">
        <v>25794</v>
      </c>
      <c r="J2550" s="19">
        <v>44776</v>
      </c>
      <c r="K2550" s="19"/>
      <c r="L2550" s="54">
        <v>13629.35</v>
      </c>
      <c r="M2550" s="25" t="s">
        <v>7230</v>
      </c>
      <c r="N2550" s="25" t="s">
        <v>24060</v>
      </c>
      <c r="O2550" s="25"/>
      <c r="P2550" s="25" t="s">
        <v>29316</v>
      </c>
    </row>
    <row r="2551" spans="1:16" ht="15">
      <c r="A2551" s="25" t="s">
        <v>29317</v>
      </c>
      <c r="B2551" s="25" t="s">
        <v>29317</v>
      </c>
      <c r="C2551"/>
      <c r="D2551" s="25" t="s">
        <v>7261</v>
      </c>
      <c r="E2551" s="25"/>
      <c r="F2551" s="25" t="s">
        <v>7288</v>
      </c>
      <c r="G2551" s="25" t="s">
        <v>24057</v>
      </c>
      <c r="H2551" s="25" t="s">
        <v>7474</v>
      </c>
      <c r="I2551" s="25" t="s">
        <v>24082</v>
      </c>
      <c r="J2551" s="19">
        <v>44776</v>
      </c>
      <c r="K2551" s="19"/>
      <c r="L2551" s="54">
        <v>1565</v>
      </c>
      <c r="M2551" s="25" t="s">
        <v>7230</v>
      </c>
      <c r="N2551" s="25" t="s">
        <v>24060</v>
      </c>
      <c r="O2551" s="25"/>
      <c r="P2551" s="25" t="s">
        <v>29318</v>
      </c>
    </row>
    <row r="2552" spans="1:16" ht="15">
      <c r="A2552" s="25" t="s">
        <v>29319</v>
      </c>
      <c r="B2552" s="25" t="s">
        <v>29319</v>
      </c>
      <c r="C2552"/>
      <c r="D2552" s="25" t="s">
        <v>7261</v>
      </c>
      <c r="E2552" s="25"/>
      <c r="F2552" s="25" t="s">
        <v>7288</v>
      </c>
      <c r="G2552" s="25" t="s">
        <v>24057</v>
      </c>
      <c r="H2552" s="25" t="s">
        <v>7273</v>
      </c>
      <c r="I2552" s="25" t="s">
        <v>24082</v>
      </c>
      <c r="J2552" s="19">
        <v>44776</v>
      </c>
      <c r="K2552" s="19"/>
      <c r="L2552" s="54">
        <v>8045</v>
      </c>
      <c r="M2552" s="25" t="s">
        <v>7230</v>
      </c>
      <c r="N2552" s="25" t="s">
        <v>24060</v>
      </c>
      <c r="O2552" s="25"/>
      <c r="P2552" s="25" t="s">
        <v>29320</v>
      </c>
    </row>
    <row r="2553" spans="1:16" ht="15">
      <c r="A2553" s="25" t="s">
        <v>29321</v>
      </c>
      <c r="B2553" s="25" t="s">
        <v>29321</v>
      </c>
      <c r="C2553"/>
      <c r="D2553" s="25" t="s">
        <v>7478</v>
      </c>
      <c r="E2553" s="25"/>
      <c r="F2553" s="25" t="s">
        <v>7288</v>
      </c>
      <c r="G2553" s="25" t="s">
        <v>24057</v>
      </c>
      <c r="H2553" s="25" t="s">
        <v>8577</v>
      </c>
      <c r="I2553" s="25" t="s">
        <v>29322</v>
      </c>
      <c r="J2553" s="19">
        <v>44777</v>
      </c>
      <c r="K2553" s="19"/>
      <c r="L2553" s="54">
        <v>10548.36</v>
      </c>
      <c r="M2553" s="25" t="s">
        <v>7230</v>
      </c>
      <c r="N2553" s="25" t="s">
        <v>24060</v>
      </c>
      <c r="O2553" s="25"/>
      <c r="P2553" s="25" t="s">
        <v>29323</v>
      </c>
    </row>
    <row r="2554" spans="1:16" ht="15">
      <c r="A2554" s="25" t="s">
        <v>29324</v>
      </c>
      <c r="B2554" s="25" t="s">
        <v>29324</v>
      </c>
      <c r="C2554"/>
      <c r="D2554" s="25" t="s">
        <v>7478</v>
      </c>
      <c r="E2554" s="25"/>
      <c r="F2554" s="25" t="s">
        <v>7288</v>
      </c>
      <c r="G2554" s="25" t="s">
        <v>24057</v>
      </c>
      <c r="H2554" s="25" t="s">
        <v>7492</v>
      </c>
      <c r="I2554" s="25" t="s">
        <v>24287</v>
      </c>
      <c r="J2554" s="19">
        <v>44777</v>
      </c>
      <c r="K2554" s="19"/>
      <c r="L2554" s="54">
        <v>29195</v>
      </c>
      <c r="M2554" s="25" t="s">
        <v>7230</v>
      </c>
      <c r="N2554" s="25" t="s">
        <v>24060</v>
      </c>
      <c r="O2554" s="25"/>
      <c r="P2554" s="25" t="s">
        <v>29325</v>
      </c>
    </row>
    <row r="2555" spans="1:16" ht="15">
      <c r="A2555" s="25" t="s">
        <v>29326</v>
      </c>
      <c r="B2555" s="25" t="s">
        <v>29326</v>
      </c>
      <c r="C2555"/>
      <c r="D2555" s="25" t="s">
        <v>7269</v>
      </c>
      <c r="E2555" s="25"/>
      <c r="F2555" s="25" t="s">
        <v>7288</v>
      </c>
      <c r="G2555" s="25" t="s">
        <v>24057</v>
      </c>
      <c r="H2555" s="25" t="s">
        <v>14048</v>
      </c>
      <c r="I2555" s="25" t="s">
        <v>28175</v>
      </c>
      <c r="J2555" s="19">
        <v>44778</v>
      </c>
      <c r="K2555" s="19"/>
      <c r="L2555" s="54">
        <v>10798</v>
      </c>
      <c r="M2555" s="25" t="s">
        <v>7230</v>
      </c>
      <c r="N2555" s="25" t="s">
        <v>24060</v>
      </c>
      <c r="O2555" s="25"/>
      <c r="P2555" s="25" t="s">
        <v>29327</v>
      </c>
    </row>
    <row r="2556" spans="1:16" ht="15">
      <c r="A2556" s="25" t="s">
        <v>29328</v>
      </c>
      <c r="B2556" s="25" t="s">
        <v>29328</v>
      </c>
      <c r="C2556"/>
      <c r="D2556" s="25" t="s">
        <v>7269</v>
      </c>
      <c r="E2556" s="25"/>
      <c r="F2556" s="25" t="s">
        <v>7288</v>
      </c>
      <c r="G2556" s="25" t="s">
        <v>24057</v>
      </c>
      <c r="H2556" s="25" t="s">
        <v>14048</v>
      </c>
      <c r="I2556" s="25" t="s">
        <v>29329</v>
      </c>
      <c r="J2556" s="19">
        <v>44778</v>
      </c>
      <c r="K2556" s="19"/>
      <c r="L2556" s="54">
        <v>2200</v>
      </c>
      <c r="M2556" s="25" t="s">
        <v>7230</v>
      </c>
      <c r="N2556" s="25" t="s">
        <v>24060</v>
      </c>
      <c r="O2556" s="25"/>
      <c r="P2556" s="25" t="s">
        <v>29330</v>
      </c>
    </row>
    <row r="2557" spans="1:16" ht="15">
      <c r="A2557" s="25" t="s">
        <v>29331</v>
      </c>
      <c r="B2557" s="25" t="s">
        <v>29331</v>
      </c>
      <c r="C2557"/>
      <c r="D2557" s="25" t="s">
        <v>7269</v>
      </c>
      <c r="E2557" s="25"/>
      <c r="F2557" s="25" t="s">
        <v>24833</v>
      </c>
      <c r="G2557" s="25" t="s">
        <v>24057</v>
      </c>
      <c r="H2557" s="25" t="s">
        <v>7492</v>
      </c>
      <c r="I2557" s="25" t="s">
        <v>24287</v>
      </c>
      <c r="J2557" s="19">
        <v>44778</v>
      </c>
      <c r="K2557" s="19"/>
      <c r="L2557" s="54">
        <v>15480</v>
      </c>
      <c r="M2557" s="25" t="s">
        <v>7230</v>
      </c>
      <c r="N2557" s="25" t="s">
        <v>24060</v>
      </c>
      <c r="O2557" s="25"/>
      <c r="P2557" s="25"/>
    </row>
    <row r="2558" spans="1:16" ht="15">
      <c r="A2558" s="25" t="s">
        <v>29332</v>
      </c>
      <c r="B2558" s="25" t="s">
        <v>29332</v>
      </c>
      <c r="C2558"/>
      <c r="D2558" s="25" t="s">
        <v>7269</v>
      </c>
      <c r="E2558" s="25"/>
      <c r="F2558" s="25" t="s">
        <v>7288</v>
      </c>
      <c r="G2558" s="25" t="s">
        <v>24057</v>
      </c>
      <c r="H2558" s="25" t="s">
        <v>12150</v>
      </c>
      <c r="I2558" s="25" t="s">
        <v>29333</v>
      </c>
      <c r="J2558" s="19">
        <v>44778</v>
      </c>
      <c r="K2558" s="19"/>
      <c r="L2558" s="54">
        <v>26000</v>
      </c>
      <c r="M2558" s="25" t="s">
        <v>7230</v>
      </c>
      <c r="N2558" s="25" t="s">
        <v>24060</v>
      </c>
      <c r="O2558" s="25"/>
      <c r="P2558" s="25" t="s">
        <v>29334</v>
      </c>
    </row>
    <row r="2559" spans="1:16" ht="15">
      <c r="A2559" s="25" t="s">
        <v>29335</v>
      </c>
      <c r="B2559" s="25" t="s">
        <v>29335</v>
      </c>
      <c r="C2559"/>
      <c r="D2559" s="25" t="s">
        <v>7261</v>
      </c>
      <c r="E2559" s="25"/>
      <c r="F2559" s="25" t="s">
        <v>7288</v>
      </c>
      <c r="G2559" s="25" t="s">
        <v>24057</v>
      </c>
      <c r="H2559" s="25" t="s">
        <v>15107</v>
      </c>
      <c r="I2559" s="25" t="s">
        <v>28838</v>
      </c>
      <c r="J2559" s="19">
        <v>44778</v>
      </c>
      <c r="K2559" s="19"/>
      <c r="L2559" s="54">
        <v>13000</v>
      </c>
      <c r="M2559" s="25" t="s">
        <v>7230</v>
      </c>
      <c r="N2559" s="25" t="s">
        <v>24060</v>
      </c>
      <c r="O2559" s="25"/>
      <c r="P2559" s="25" t="s">
        <v>29336</v>
      </c>
    </row>
    <row r="2560" spans="1:16" ht="15">
      <c r="A2560" s="25" t="s">
        <v>29337</v>
      </c>
      <c r="B2560" s="25" t="s">
        <v>29337</v>
      </c>
      <c r="C2560"/>
      <c r="D2560" s="25" t="s">
        <v>7261</v>
      </c>
      <c r="E2560" s="25"/>
      <c r="F2560" s="25" t="s">
        <v>7288</v>
      </c>
      <c r="G2560" s="25" t="s">
        <v>24057</v>
      </c>
      <c r="H2560" s="25" t="s">
        <v>14814</v>
      </c>
      <c r="I2560" s="25" t="s">
        <v>29338</v>
      </c>
      <c r="J2560" s="19">
        <v>44778</v>
      </c>
      <c r="K2560" s="19"/>
      <c r="L2560" s="54">
        <v>3150</v>
      </c>
      <c r="M2560" s="25" t="s">
        <v>7230</v>
      </c>
      <c r="N2560" s="25" t="s">
        <v>24060</v>
      </c>
      <c r="O2560" s="25"/>
      <c r="P2560" s="25" t="s">
        <v>29339</v>
      </c>
    </row>
    <row r="2561" spans="1:16" ht="15">
      <c r="A2561" s="25" t="s">
        <v>29340</v>
      </c>
      <c r="B2561" s="25" t="s">
        <v>29340</v>
      </c>
      <c r="C2561"/>
      <c r="D2561" s="25" t="s">
        <v>7269</v>
      </c>
      <c r="E2561" s="25"/>
      <c r="F2561" s="25" t="s">
        <v>7288</v>
      </c>
      <c r="G2561" s="25" t="s">
        <v>24057</v>
      </c>
      <c r="H2561" s="25" t="s">
        <v>10122</v>
      </c>
      <c r="I2561" s="25" t="s">
        <v>29341</v>
      </c>
      <c r="J2561" s="19">
        <v>44778</v>
      </c>
      <c r="K2561" s="19"/>
      <c r="L2561" s="54">
        <v>37.5</v>
      </c>
      <c r="M2561" s="25" t="s">
        <v>7230</v>
      </c>
      <c r="N2561" s="25" t="s">
        <v>24060</v>
      </c>
      <c r="O2561" s="25"/>
      <c r="P2561" s="25" t="s">
        <v>29342</v>
      </c>
    </row>
    <row r="2562" spans="1:16" ht="15">
      <c r="A2562" s="25" t="s">
        <v>29343</v>
      </c>
      <c r="B2562" s="25" t="s">
        <v>29343</v>
      </c>
      <c r="C2562"/>
      <c r="D2562" s="25" t="s">
        <v>7269</v>
      </c>
      <c r="E2562" s="25"/>
      <c r="F2562" s="25" t="s">
        <v>7288</v>
      </c>
      <c r="G2562" s="25" t="s">
        <v>24057</v>
      </c>
      <c r="H2562" s="25" t="s">
        <v>7273</v>
      </c>
      <c r="I2562" s="25" t="s">
        <v>25241</v>
      </c>
      <c r="J2562" s="19">
        <v>44778</v>
      </c>
      <c r="K2562" s="19"/>
      <c r="L2562" s="54">
        <v>41559</v>
      </c>
      <c r="M2562" s="25" t="s">
        <v>7230</v>
      </c>
      <c r="N2562" s="25" t="s">
        <v>24060</v>
      </c>
      <c r="O2562" s="25"/>
      <c r="P2562" s="25" t="s">
        <v>29344</v>
      </c>
    </row>
    <row r="2563" spans="1:16" ht="15">
      <c r="A2563" s="25" t="s">
        <v>29345</v>
      </c>
      <c r="B2563" s="25" t="s">
        <v>29345</v>
      </c>
      <c r="C2563"/>
      <c r="D2563" s="25" t="s">
        <v>7269</v>
      </c>
      <c r="E2563" s="25"/>
      <c r="F2563" s="25" t="s">
        <v>7288</v>
      </c>
      <c r="G2563" s="25" t="s">
        <v>24057</v>
      </c>
      <c r="H2563" s="25" t="s">
        <v>7273</v>
      </c>
      <c r="I2563" s="25" t="s">
        <v>24484</v>
      </c>
      <c r="J2563" s="19">
        <v>44778</v>
      </c>
      <c r="K2563" s="19"/>
      <c r="L2563" s="54">
        <v>9713.7999999999993</v>
      </c>
      <c r="M2563" s="25" t="s">
        <v>7230</v>
      </c>
      <c r="N2563" s="25" t="s">
        <v>24060</v>
      </c>
      <c r="O2563" s="25"/>
      <c r="P2563" s="25"/>
    </row>
    <row r="2564" spans="1:16" ht="15">
      <c r="A2564" s="25" t="s">
        <v>29346</v>
      </c>
      <c r="B2564" s="25" t="s">
        <v>29346</v>
      </c>
      <c r="C2564"/>
      <c r="D2564" s="25" t="s">
        <v>7261</v>
      </c>
      <c r="E2564" s="25"/>
      <c r="F2564" s="25" t="s">
        <v>7288</v>
      </c>
      <c r="G2564" s="25" t="s">
        <v>24057</v>
      </c>
      <c r="H2564" s="25" t="s">
        <v>8423</v>
      </c>
      <c r="I2564" s="25" t="s">
        <v>24561</v>
      </c>
      <c r="J2564" s="19">
        <v>44781</v>
      </c>
      <c r="K2564" s="19"/>
      <c r="L2564" s="54">
        <v>840</v>
      </c>
      <c r="M2564" s="25" t="s">
        <v>7230</v>
      </c>
      <c r="N2564" s="25" t="s">
        <v>24060</v>
      </c>
      <c r="O2564" s="25"/>
      <c r="P2564" s="25" t="s">
        <v>29347</v>
      </c>
    </row>
    <row r="2565" spans="1:16" ht="15">
      <c r="A2565" s="25" t="s">
        <v>29348</v>
      </c>
      <c r="B2565" s="25" t="s">
        <v>29348</v>
      </c>
      <c r="C2565"/>
      <c r="D2565" s="25" t="s">
        <v>7261</v>
      </c>
      <c r="E2565" s="25"/>
      <c r="F2565" s="25" t="s">
        <v>7288</v>
      </c>
      <c r="G2565" s="25" t="s">
        <v>24057</v>
      </c>
      <c r="H2565" s="25" t="s">
        <v>8423</v>
      </c>
      <c r="I2565" s="25" t="s">
        <v>24561</v>
      </c>
      <c r="J2565" s="19">
        <v>44781</v>
      </c>
      <c r="K2565" s="19"/>
      <c r="L2565" s="54">
        <v>1050</v>
      </c>
      <c r="M2565" s="25" t="s">
        <v>7230</v>
      </c>
      <c r="N2565" s="25" t="s">
        <v>24060</v>
      </c>
      <c r="O2565" s="25"/>
      <c r="P2565" s="25" t="s">
        <v>29349</v>
      </c>
    </row>
    <row r="2566" spans="1:16" ht="15">
      <c r="A2566" s="25" t="s">
        <v>29350</v>
      </c>
      <c r="B2566" s="25" t="s">
        <v>29350</v>
      </c>
      <c r="C2566" s="22">
        <v>1</v>
      </c>
      <c r="D2566" s="25" t="s">
        <v>7269</v>
      </c>
      <c r="E2566" s="25"/>
      <c r="F2566" s="25" t="s">
        <v>7288</v>
      </c>
      <c r="G2566" s="25" t="s">
        <v>24057</v>
      </c>
      <c r="H2566" s="25" t="s">
        <v>10122</v>
      </c>
      <c r="I2566" s="25" t="s">
        <v>24663</v>
      </c>
      <c r="J2566" s="19">
        <v>44781</v>
      </c>
      <c r="K2566" s="19"/>
      <c r="L2566" s="54">
        <v>987.5</v>
      </c>
      <c r="M2566" s="25" t="s">
        <v>7230</v>
      </c>
      <c r="N2566" s="25" t="s">
        <v>24060</v>
      </c>
      <c r="O2566" s="25"/>
      <c r="P2566" s="25" t="s">
        <v>29351</v>
      </c>
    </row>
    <row r="2567" spans="1:16" ht="15">
      <c r="A2567" s="25" t="s">
        <v>29352</v>
      </c>
      <c r="B2567" s="25" t="s">
        <v>29352</v>
      </c>
      <c r="C2567"/>
      <c r="D2567" s="25" t="s">
        <v>7269</v>
      </c>
      <c r="E2567" s="25"/>
      <c r="F2567" s="25" t="s">
        <v>7288</v>
      </c>
      <c r="G2567" s="25" t="s">
        <v>24057</v>
      </c>
      <c r="H2567" s="25" t="s">
        <v>12150</v>
      </c>
      <c r="I2567" s="25" t="s">
        <v>29353</v>
      </c>
      <c r="J2567" s="19">
        <v>44781</v>
      </c>
      <c r="K2567" s="19"/>
      <c r="L2567" s="54">
        <v>4875</v>
      </c>
      <c r="M2567" s="25" t="s">
        <v>7230</v>
      </c>
      <c r="N2567" s="25" t="s">
        <v>24060</v>
      </c>
      <c r="O2567" s="25"/>
      <c r="P2567" s="25" t="s">
        <v>29354</v>
      </c>
    </row>
    <row r="2568" spans="1:16" ht="15">
      <c r="A2568" s="25" t="s">
        <v>29355</v>
      </c>
      <c r="B2568" s="25" t="s">
        <v>29355</v>
      </c>
      <c r="C2568"/>
      <c r="D2568" s="25" t="s">
        <v>7269</v>
      </c>
      <c r="E2568" s="25"/>
      <c r="F2568" s="25" t="s">
        <v>7288</v>
      </c>
      <c r="G2568" s="25" t="s">
        <v>24057</v>
      </c>
      <c r="H2568" s="25" t="s">
        <v>7273</v>
      </c>
      <c r="I2568" s="25" t="s">
        <v>26708</v>
      </c>
      <c r="J2568" s="19">
        <v>44781</v>
      </c>
      <c r="K2568" s="19"/>
      <c r="L2568" s="54">
        <v>21378</v>
      </c>
      <c r="M2568" s="25" t="s">
        <v>7230</v>
      </c>
      <c r="N2568" s="25" t="s">
        <v>24060</v>
      </c>
      <c r="O2568" s="25"/>
      <c r="P2568" s="25" t="s">
        <v>29356</v>
      </c>
    </row>
    <row r="2569" spans="1:16" ht="15">
      <c r="A2569" s="25" t="s">
        <v>29357</v>
      </c>
      <c r="B2569" s="25" t="s">
        <v>29357</v>
      </c>
      <c r="C2569"/>
      <c r="D2569" s="25" t="s">
        <v>7269</v>
      </c>
      <c r="E2569" s="25"/>
      <c r="F2569" s="25" t="s">
        <v>7288</v>
      </c>
      <c r="G2569" s="25" t="s">
        <v>24057</v>
      </c>
      <c r="H2569" s="25" t="s">
        <v>12150</v>
      </c>
      <c r="I2569" s="25" t="s">
        <v>29353</v>
      </c>
      <c r="J2569" s="19">
        <v>44781</v>
      </c>
      <c r="K2569" s="19"/>
      <c r="L2569" s="54">
        <v>1075</v>
      </c>
      <c r="M2569" s="25" t="s">
        <v>7230</v>
      </c>
      <c r="N2569" s="25" t="s">
        <v>24060</v>
      </c>
      <c r="O2569" s="25"/>
      <c r="P2569" s="25" t="s">
        <v>29358</v>
      </c>
    </row>
    <row r="2570" spans="1:16" ht="15">
      <c r="A2570" s="25" t="s">
        <v>29359</v>
      </c>
      <c r="B2570" s="25" t="s">
        <v>29359</v>
      </c>
      <c r="C2570"/>
      <c r="D2570" s="25" t="s">
        <v>7261</v>
      </c>
      <c r="E2570" s="25"/>
      <c r="F2570" s="25" t="s">
        <v>7288</v>
      </c>
      <c r="G2570" s="25" t="s">
        <v>24057</v>
      </c>
      <c r="H2570" s="25" t="s">
        <v>11079</v>
      </c>
      <c r="I2570" s="25" t="s">
        <v>24082</v>
      </c>
      <c r="J2570" s="19">
        <v>44781</v>
      </c>
      <c r="K2570" s="19"/>
      <c r="L2570" s="54">
        <v>6252.83</v>
      </c>
      <c r="M2570" s="25" t="s">
        <v>7230</v>
      </c>
      <c r="N2570" s="25" t="s">
        <v>24060</v>
      </c>
      <c r="O2570" s="25"/>
      <c r="P2570" s="25" t="s">
        <v>29360</v>
      </c>
    </row>
    <row r="2571" spans="1:16" ht="15">
      <c r="A2571" s="25" t="s">
        <v>29361</v>
      </c>
      <c r="B2571" s="25" t="s">
        <v>29361</v>
      </c>
      <c r="C2571" s="22">
        <v>1</v>
      </c>
      <c r="D2571" s="25" t="s">
        <v>7261</v>
      </c>
      <c r="E2571" s="25"/>
      <c r="F2571" s="25" t="s">
        <v>7288</v>
      </c>
      <c r="G2571" s="25" t="s">
        <v>24057</v>
      </c>
      <c r="H2571" s="25" t="s">
        <v>16289</v>
      </c>
      <c r="I2571" s="25" t="s">
        <v>24143</v>
      </c>
      <c r="J2571" s="19">
        <v>44781</v>
      </c>
      <c r="K2571" s="19"/>
      <c r="L2571" s="54">
        <v>61712.800000000003</v>
      </c>
      <c r="M2571" s="25" t="s">
        <v>7230</v>
      </c>
      <c r="N2571" s="25" t="s">
        <v>24060</v>
      </c>
      <c r="O2571" s="25"/>
      <c r="P2571" s="25" t="s">
        <v>29362</v>
      </c>
    </row>
    <row r="2572" spans="1:16" ht="15">
      <c r="A2572" s="25" t="s">
        <v>29363</v>
      </c>
      <c r="B2572" s="25" t="s">
        <v>29363</v>
      </c>
      <c r="C2572"/>
      <c r="D2572" s="25" t="s">
        <v>7261</v>
      </c>
      <c r="E2572" s="25"/>
      <c r="F2572" s="25" t="s">
        <v>7288</v>
      </c>
      <c r="G2572" s="25" t="s">
        <v>24057</v>
      </c>
      <c r="H2572" s="25" t="s">
        <v>11892</v>
      </c>
      <c r="I2572" s="25" t="s">
        <v>24558</v>
      </c>
      <c r="J2572" s="19">
        <v>44781</v>
      </c>
      <c r="K2572" s="19"/>
      <c r="L2572" s="54">
        <v>1340</v>
      </c>
      <c r="M2572" s="25" t="s">
        <v>7230</v>
      </c>
      <c r="N2572" s="25" t="s">
        <v>24060</v>
      </c>
      <c r="O2572" s="25"/>
      <c r="P2572" s="25" t="s">
        <v>29364</v>
      </c>
    </row>
    <row r="2573" spans="1:16" ht="15">
      <c r="A2573" s="25" t="s">
        <v>29365</v>
      </c>
      <c r="B2573" s="25" t="s">
        <v>29365</v>
      </c>
      <c r="C2573"/>
      <c r="D2573" s="25" t="s">
        <v>7252</v>
      </c>
      <c r="E2573" s="25"/>
      <c r="F2573" s="25" t="s">
        <v>7288</v>
      </c>
      <c r="G2573" s="25" t="s">
        <v>24057</v>
      </c>
      <c r="H2573" s="25" t="s">
        <v>7500</v>
      </c>
      <c r="I2573" s="25" t="s">
        <v>24301</v>
      </c>
      <c r="J2573" s="19">
        <v>44781</v>
      </c>
      <c r="K2573" s="19"/>
      <c r="L2573" s="54">
        <v>4278.12</v>
      </c>
      <c r="M2573" s="25" t="s">
        <v>7230</v>
      </c>
      <c r="N2573" s="25" t="s">
        <v>24060</v>
      </c>
      <c r="O2573" s="25"/>
      <c r="P2573" s="25" t="s">
        <v>29366</v>
      </c>
    </row>
    <row r="2574" spans="1:16" ht="15">
      <c r="A2574" s="25" t="s">
        <v>29367</v>
      </c>
      <c r="B2574" s="25" t="s">
        <v>29367</v>
      </c>
      <c r="C2574"/>
      <c r="D2574" s="25" t="s">
        <v>7261</v>
      </c>
      <c r="E2574" s="25"/>
      <c r="F2574" s="25" t="s">
        <v>7288</v>
      </c>
      <c r="G2574" s="25" t="s">
        <v>24057</v>
      </c>
      <c r="H2574" s="25" t="s">
        <v>8229</v>
      </c>
      <c r="I2574" s="25" t="s">
        <v>24070</v>
      </c>
      <c r="J2574" s="19">
        <v>44781</v>
      </c>
      <c r="K2574" s="19"/>
      <c r="L2574" s="54">
        <v>7825.01</v>
      </c>
      <c r="M2574" s="25" t="s">
        <v>7230</v>
      </c>
      <c r="N2574" s="25" t="s">
        <v>24060</v>
      </c>
      <c r="O2574" s="25"/>
      <c r="P2574" s="25" t="s">
        <v>29368</v>
      </c>
    </row>
    <row r="2575" spans="1:16" ht="15">
      <c r="A2575" s="25" t="s">
        <v>29369</v>
      </c>
      <c r="B2575" s="25" t="s">
        <v>29369</v>
      </c>
      <c r="C2575"/>
      <c r="D2575" s="25" t="s">
        <v>7530</v>
      </c>
      <c r="E2575" s="25"/>
      <c r="F2575" s="25" t="s">
        <v>7288</v>
      </c>
      <c r="G2575" s="25" t="s">
        <v>24057</v>
      </c>
      <c r="H2575" s="25" t="s">
        <v>7533</v>
      </c>
      <c r="I2575" s="25" t="s">
        <v>24082</v>
      </c>
      <c r="J2575" s="19">
        <v>44781</v>
      </c>
      <c r="K2575" s="19"/>
      <c r="L2575" s="54">
        <v>1615</v>
      </c>
      <c r="M2575" s="25" t="s">
        <v>7230</v>
      </c>
      <c r="N2575" s="25" t="s">
        <v>24060</v>
      </c>
      <c r="O2575" s="25"/>
      <c r="P2575" s="25" t="s">
        <v>29370</v>
      </c>
    </row>
    <row r="2576" spans="1:16" ht="15">
      <c r="A2576" s="25" t="s">
        <v>29371</v>
      </c>
      <c r="B2576" s="25" t="s">
        <v>29371</v>
      </c>
      <c r="C2576"/>
      <c r="D2576" s="25" t="s">
        <v>7530</v>
      </c>
      <c r="E2576" s="25"/>
      <c r="F2576" s="25" t="s">
        <v>7288</v>
      </c>
      <c r="G2576" s="25" t="s">
        <v>24057</v>
      </c>
      <c r="H2576" s="25" t="s">
        <v>7533</v>
      </c>
      <c r="I2576" s="25" t="s">
        <v>24082</v>
      </c>
      <c r="J2576" s="19">
        <v>44781</v>
      </c>
      <c r="K2576" s="19"/>
      <c r="L2576" s="54">
        <v>1615</v>
      </c>
      <c r="M2576" s="25" t="s">
        <v>7230</v>
      </c>
      <c r="N2576" s="25" t="s">
        <v>24060</v>
      </c>
      <c r="O2576" s="25"/>
      <c r="P2576" s="25" t="s">
        <v>29372</v>
      </c>
    </row>
    <row r="2577" spans="1:16" ht="15">
      <c r="A2577" s="25" t="s">
        <v>29373</v>
      </c>
      <c r="B2577" s="25" t="s">
        <v>29373</v>
      </c>
      <c r="C2577"/>
      <c r="D2577" s="25" t="s">
        <v>7261</v>
      </c>
      <c r="E2577" s="25"/>
      <c r="F2577" s="25" t="s">
        <v>7288</v>
      </c>
      <c r="G2577" s="25" t="s">
        <v>24057</v>
      </c>
      <c r="H2577" s="25" t="s">
        <v>9352</v>
      </c>
      <c r="I2577" s="25" t="s">
        <v>24773</v>
      </c>
      <c r="J2577" s="19">
        <v>44781</v>
      </c>
      <c r="K2577" s="19"/>
      <c r="L2577" s="54">
        <v>5876.16</v>
      </c>
      <c r="M2577" s="25" t="s">
        <v>7230</v>
      </c>
      <c r="N2577" s="25" t="s">
        <v>24060</v>
      </c>
      <c r="O2577" s="25"/>
      <c r="P2577" s="25" t="s">
        <v>29374</v>
      </c>
    </row>
    <row r="2578" spans="1:16" ht="15">
      <c r="A2578" s="25" t="s">
        <v>29375</v>
      </c>
      <c r="B2578" s="25" t="s">
        <v>29375</v>
      </c>
      <c r="C2578"/>
      <c r="D2578" s="25" t="s">
        <v>7261</v>
      </c>
      <c r="E2578" s="25"/>
      <c r="F2578" s="25" t="s">
        <v>7288</v>
      </c>
      <c r="G2578" s="25" t="s">
        <v>24057</v>
      </c>
      <c r="H2578" s="25" t="s">
        <v>9339</v>
      </c>
      <c r="I2578" s="25" t="s">
        <v>24070</v>
      </c>
      <c r="J2578" s="19">
        <v>44781</v>
      </c>
      <c r="K2578" s="19"/>
      <c r="L2578" s="54">
        <v>6270.01</v>
      </c>
      <c r="M2578" s="25" t="s">
        <v>7230</v>
      </c>
      <c r="N2578" s="25" t="s">
        <v>24060</v>
      </c>
      <c r="O2578" s="25"/>
      <c r="P2578" s="25" t="s">
        <v>29376</v>
      </c>
    </row>
    <row r="2579" spans="1:16" ht="15">
      <c r="A2579" s="25" t="s">
        <v>29377</v>
      </c>
      <c r="B2579" s="25" t="s">
        <v>29377</v>
      </c>
      <c r="C2579"/>
      <c r="D2579" s="25" t="s">
        <v>8607</v>
      </c>
      <c r="E2579" s="25"/>
      <c r="F2579" s="25" t="s">
        <v>7288</v>
      </c>
      <c r="G2579" s="25" t="s">
        <v>24057</v>
      </c>
      <c r="H2579" s="25" t="s">
        <v>8991</v>
      </c>
      <c r="I2579" s="25" t="s">
        <v>24070</v>
      </c>
      <c r="J2579" s="19">
        <v>44782</v>
      </c>
      <c r="K2579" s="19"/>
      <c r="L2579" s="54">
        <v>2150</v>
      </c>
      <c r="M2579" s="25" t="s">
        <v>7230</v>
      </c>
      <c r="N2579" s="25" t="s">
        <v>24060</v>
      </c>
      <c r="O2579" s="25"/>
      <c r="P2579" s="25" t="s">
        <v>29378</v>
      </c>
    </row>
    <row r="2580" spans="1:16" ht="15">
      <c r="A2580" s="25" t="s">
        <v>29379</v>
      </c>
      <c r="B2580" s="25" t="s">
        <v>29379</v>
      </c>
      <c r="C2580"/>
      <c r="D2580" s="25" t="s">
        <v>7252</v>
      </c>
      <c r="E2580" s="25"/>
      <c r="F2580" s="25" t="s">
        <v>7288</v>
      </c>
      <c r="G2580" s="25" t="s">
        <v>24057</v>
      </c>
      <c r="H2580" s="25" t="s">
        <v>7500</v>
      </c>
      <c r="I2580" s="25" t="s">
        <v>29380</v>
      </c>
      <c r="J2580" s="19">
        <v>44782</v>
      </c>
      <c r="K2580" s="19"/>
      <c r="L2580" s="54">
        <v>11304.07</v>
      </c>
      <c r="M2580" s="25" t="s">
        <v>7230</v>
      </c>
      <c r="N2580" s="25" t="s">
        <v>24060</v>
      </c>
      <c r="O2580" s="25"/>
      <c r="P2580" s="25"/>
    </row>
    <row r="2581" spans="1:16" ht="15">
      <c r="A2581" s="25" t="s">
        <v>29381</v>
      </c>
      <c r="B2581" s="25" t="s">
        <v>29381</v>
      </c>
      <c r="C2581"/>
      <c r="D2581" s="25" t="s">
        <v>7252</v>
      </c>
      <c r="E2581" s="25"/>
      <c r="F2581" s="25" t="s">
        <v>7288</v>
      </c>
      <c r="G2581" s="25" t="s">
        <v>24057</v>
      </c>
      <c r="H2581" s="25" t="s">
        <v>7500</v>
      </c>
      <c r="I2581" s="25" t="s">
        <v>24282</v>
      </c>
      <c r="J2581" s="19">
        <v>44782</v>
      </c>
      <c r="K2581" s="19"/>
      <c r="L2581" s="54">
        <v>2600</v>
      </c>
      <c r="M2581" s="25" t="s">
        <v>7230</v>
      </c>
      <c r="N2581" s="25" t="s">
        <v>24060</v>
      </c>
      <c r="O2581" s="25"/>
      <c r="P2581" s="25" t="s">
        <v>29382</v>
      </c>
    </row>
    <row r="2582" spans="1:16" ht="15">
      <c r="A2582" s="25" t="s">
        <v>29383</v>
      </c>
      <c r="B2582" s="25" t="s">
        <v>29383</v>
      </c>
      <c r="C2582"/>
      <c r="D2582" s="25" t="s">
        <v>7261</v>
      </c>
      <c r="E2582" s="25"/>
      <c r="F2582" s="25" t="s">
        <v>7288</v>
      </c>
      <c r="G2582" s="25" t="s">
        <v>24057</v>
      </c>
      <c r="H2582" s="25" t="s">
        <v>7293</v>
      </c>
      <c r="I2582" s="25" t="s">
        <v>24063</v>
      </c>
      <c r="J2582" s="19">
        <v>44782</v>
      </c>
      <c r="K2582" s="19"/>
      <c r="L2582" s="54">
        <v>1470</v>
      </c>
      <c r="M2582" s="25" t="s">
        <v>7230</v>
      </c>
      <c r="N2582" s="25" t="s">
        <v>24060</v>
      </c>
      <c r="O2582" s="25"/>
      <c r="P2582" s="25" t="s">
        <v>29384</v>
      </c>
    </row>
    <row r="2583" spans="1:16" ht="15">
      <c r="A2583" s="25" t="s">
        <v>29385</v>
      </c>
      <c r="B2583" s="25" t="s">
        <v>29385</v>
      </c>
      <c r="C2583"/>
      <c r="D2583" s="25" t="s">
        <v>7261</v>
      </c>
      <c r="E2583" s="25"/>
      <c r="F2583" s="25" t="s">
        <v>7288</v>
      </c>
      <c r="G2583" s="25" t="s">
        <v>24057</v>
      </c>
      <c r="H2583" s="25" t="s">
        <v>7293</v>
      </c>
      <c r="I2583" s="25" t="s">
        <v>24063</v>
      </c>
      <c r="J2583" s="19">
        <v>44782</v>
      </c>
      <c r="K2583" s="19"/>
      <c r="L2583" s="54">
        <v>1695</v>
      </c>
      <c r="M2583" s="25" t="s">
        <v>7230</v>
      </c>
      <c r="N2583" s="25" t="s">
        <v>24060</v>
      </c>
      <c r="O2583" s="25"/>
      <c r="P2583" s="25" t="s">
        <v>29386</v>
      </c>
    </row>
    <row r="2584" spans="1:16" ht="15">
      <c r="A2584" s="25" t="s">
        <v>29387</v>
      </c>
      <c r="B2584" s="25" t="s">
        <v>29387</v>
      </c>
      <c r="C2584"/>
      <c r="D2584" s="25" t="s">
        <v>7261</v>
      </c>
      <c r="E2584" s="25"/>
      <c r="F2584" s="25" t="s">
        <v>7288</v>
      </c>
      <c r="G2584" s="25" t="s">
        <v>24057</v>
      </c>
      <c r="H2584" s="25" t="s">
        <v>8755</v>
      </c>
      <c r="I2584" s="25" t="s">
        <v>24082</v>
      </c>
      <c r="J2584" s="19">
        <v>44782</v>
      </c>
      <c r="K2584" s="19"/>
      <c r="L2584" s="54">
        <v>1633.04</v>
      </c>
      <c r="M2584" s="25" t="s">
        <v>7230</v>
      </c>
      <c r="N2584" s="25" t="s">
        <v>24060</v>
      </c>
      <c r="O2584" s="25"/>
      <c r="P2584" s="25" t="s">
        <v>29388</v>
      </c>
    </row>
    <row r="2585" spans="1:16" ht="15">
      <c r="A2585" s="25" t="s">
        <v>29389</v>
      </c>
      <c r="B2585" s="25" t="s">
        <v>29389</v>
      </c>
      <c r="C2585"/>
      <c r="D2585" s="25" t="s">
        <v>7261</v>
      </c>
      <c r="E2585" s="25"/>
      <c r="F2585" s="25" t="s">
        <v>7288</v>
      </c>
      <c r="G2585" s="25" t="s">
        <v>24057</v>
      </c>
      <c r="H2585" s="25" t="s">
        <v>8755</v>
      </c>
      <c r="I2585" s="25" t="s">
        <v>24082</v>
      </c>
      <c r="J2585" s="19">
        <v>44782</v>
      </c>
      <c r="K2585" s="19"/>
      <c r="L2585" s="54">
        <v>2718.41</v>
      </c>
      <c r="M2585" s="25" t="s">
        <v>7230</v>
      </c>
      <c r="N2585" s="25" t="s">
        <v>24060</v>
      </c>
      <c r="O2585" s="25"/>
      <c r="P2585" s="25" t="s">
        <v>29390</v>
      </c>
    </row>
    <row r="2586" spans="1:16" ht="15">
      <c r="A2586" s="25" t="s">
        <v>29391</v>
      </c>
      <c r="B2586" s="25" t="s">
        <v>29391</v>
      </c>
      <c r="C2586"/>
      <c r="D2586" s="25" t="s">
        <v>7425</v>
      </c>
      <c r="E2586" s="25"/>
      <c r="F2586" s="25" t="s">
        <v>7288</v>
      </c>
      <c r="G2586" s="25" t="s">
        <v>24057</v>
      </c>
      <c r="H2586" s="25" t="s">
        <v>15073</v>
      </c>
      <c r="I2586" s="25" t="s">
        <v>24122</v>
      </c>
      <c r="J2586" s="19">
        <v>44782</v>
      </c>
      <c r="K2586" s="19"/>
      <c r="L2586" s="54">
        <v>4330.63</v>
      </c>
      <c r="M2586" s="25" t="s">
        <v>7230</v>
      </c>
      <c r="N2586" s="25" t="s">
        <v>24060</v>
      </c>
      <c r="O2586" s="25"/>
      <c r="P2586" s="25" t="s">
        <v>29392</v>
      </c>
    </row>
    <row r="2587" spans="1:16" ht="15">
      <c r="A2587" s="25" t="s">
        <v>29393</v>
      </c>
      <c r="B2587" s="25" t="s">
        <v>29393</v>
      </c>
      <c r="C2587"/>
      <c r="D2587" s="25" t="s">
        <v>7425</v>
      </c>
      <c r="E2587" s="25"/>
      <c r="F2587" s="25" t="s">
        <v>7288</v>
      </c>
      <c r="G2587" s="25" t="s">
        <v>24057</v>
      </c>
      <c r="H2587" s="25" t="s">
        <v>15073</v>
      </c>
      <c r="I2587" s="25" t="s">
        <v>24122</v>
      </c>
      <c r="J2587" s="19">
        <v>44782</v>
      </c>
      <c r="K2587" s="19"/>
      <c r="L2587" s="54">
        <v>3656</v>
      </c>
      <c r="M2587" s="25" t="s">
        <v>7230</v>
      </c>
      <c r="N2587" s="25" t="s">
        <v>24060</v>
      </c>
      <c r="O2587" s="25"/>
      <c r="P2587" s="25" t="s">
        <v>29394</v>
      </c>
    </row>
    <row r="2588" spans="1:16" ht="15">
      <c r="A2588" s="25" t="s">
        <v>29395</v>
      </c>
      <c r="B2588" s="25" t="s">
        <v>29395</v>
      </c>
      <c r="C2588"/>
      <c r="D2588" s="25" t="s">
        <v>7425</v>
      </c>
      <c r="E2588" s="25"/>
      <c r="F2588" s="25" t="s">
        <v>7288</v>
      </c>
      <c r="G2588" s="25" t="s">
        <v>24057</v>
      </c>
      <c r="H2588" s="25" t="s">
        <v>15073</v>
      </c>
      <c r="I2588" s="25" t="s">
        <v>24122</v>
      </c>
      <c r="J2588" s="19">
        <v>44782</v>
      </c>
      <c r="K2588" s="19"/>
      <c r="L2588" s="54">
        <v>6692.46</v>
      </c>
      <c r="M2588" s="25" t="s">
        <v>7230</v>
      </c>
      <c r="N2588" s="25" t="s">
        <v>24060</v>
      </c>
      <c r="O2588" s="25"/>
      <c r="P2588" s="25" t="s">
        <v>29396</v>
      </c>
    </row>
    <row r="2589" spans="1:16" ht="15">
      <c r="A2589" s="25" t="s">
        <v>29397</v>
      </c>
      <c r="B2589" s="25" t="s">
        <v>29397</v>
      </c>
      <c r="C2589"/>
      <c r="D2589" s="25" t="s">
        <v>7261</v>
      </c>
      <c r="E2589" s="25"/>
      <c r="F2589" s="25" t="s">
        <v>7288</v>
      </c>
      <c r="G2589" s="25" t="s">
        <v>24057</v>
      </c>
      <c r="H2589" s="25" t="s">
        <v>7386</v>
      </c>
      <c r="I2589" s="25" t="s">
        <v>24082</v>
      </c>
      <c r="J2589" s="19">
        <v>44782</v>
      </c>
      <c r="K2589" s="19"/>
      <c r="L2589" s="54">
        <v>3982.32</v>
      </c>
      <c r="M2589" s="25" t="s">
        <v>7230</v>
      </c>
      <c r="N2589" s="25" t="s">
        <v>24060</v>
      </c>
      <c r="O2589" s="25"/>
      <c r="P2589" s="25" t="s">
        <v>29398</v>
      </c>
    </row>
    <row r="2590" spans="1:16" ht="15">
      <c r="A2590" s="25" t="s">
        <v>29399</v>
      </c>
      <c r="B2590" s="25" t="s">
        <v>29399</v>
      </c>
      <c r="C2590"/>
      <c r="D2590" s="25" t="s">
        <v>7425</v>
      </c>
      <c r="E2590" s="25"/>
      <c r="F2590" s="25" t="s">
        <v>7288</v>
      </c>
      <c r="G2590" s="25" t="s">
        <v>24057</v>
      </c>
      <c r="H2590" s="25" t="s">
        <v>15073</v>
      </c>
      <c r="I2590" s="25" t="s">
        <v>24122</v>
      </c>
      <c r="J2590" s="19">
        <v>44782</v>
      </c>
      <c r="K2590" s="19"/>
      <c r="L2590" s="54">
        <v>3970.63</v>
      </c>
      <c r="M2590" s="25" t="s">
        <v>7230</v>
      </c>
      <c r="N2590" s="25" t="s">
        <v>24060</v>
      </c>
      <c r="O2590" s="25"/>
      <c r="P2590" s="25" t="s">
        <v>29400</v>
      </c>
    </row>
    <row r="2591" spans="1:16" ht="15">
      <c r="A2591" s="25" t="s">
        <v>29401</v>
      </c>
      <c r="B2591" s="25" t="s">
        <v>29401</v>
      </c>
      <c r="C2591"/>
      <c r="D2591" s="25" t="s">
        <v>7261</v>
      </c>
      <c r="E2591" s="25"/>
      <c r="F2591" s="25" t="s">
        <v>7288</v>
      </c>
      <c r="G2591" s="25" t="s">
        <v>24057</v>
      </c>
      <c r="H2591" s="25" t="s">
        <v>7419</v>
      </c>
      <c r="I2591" s="25" t="s">
        <v>24070</v>
      </c>
      <c r="J2591" s="19">
        <v>44782</v>
      </c>
      <c r="K2591" s="19"/>
      <c r="L2591" s="54">
        <v>6806.75</v>
      </c>
      <c r="M2591" s="25" t="s">
        <v>7230</v>
      </c>
      <c r="N2591" s="25" t="s">
        <v>24060</v>
      </c>
      <c r="O2591" s="25"/>
      <c r="P2591" s="25" t="s">
        <v>29402</v>
      </c>
    </row>
    <row r="2592" spans="1:16" ht="15">
      <c r="A2592" s="25" t="s">
        <v>29403</v>
      </c>
      <c r="B2592" s="25" t="s">
        <v>29403</v>
      </c>
      <c r="C2592"/>
      <c r="D2592" s="25" t="s">
        <v>7478</v>
      </c>
      <c r="E2592" s="25"/>
      <c r="F2592" s="25" t="s">
        <v>7288</v>
      </c>
      <c r="G2592" s="25" t="s">
        <v>24057</v>
      </c>
      <c r="H2592" s="25" t="s">
        <v>8577</v>
      </c>
      <c r="I2592" s="25" t="s">
        <v>25617</v>
      </c>
      <c r="J2592" s="19">
        <v>44782</v>
      </c>
      <c r="K2592" s="19"/>
      <c r="L2592" s="54">
        <v>15840</v>
      </c>
      <c r="M2592" s="25" t="s">
        <v>7230</v>
      </c>
      <c r="N2592" s="25" t="s">
        <v>24060</v>
      </c>
      <c r="O2592" s="25"/>
      <c r="P2592" s="25" t="s">
        <v>29404</v>
      </c>
    </row>
    <row r="2593" spans="1:16" ht="15">
      <c r="A2593" s="25" t="s">
        <v>29405</v>
      </c>
      <c r="B2593" s="25" t="s">
        <v>29405</v>
      </c>
      <c r="C2593"/>
      <c r="D2593" s="25" t="s">
        <v>7478</v>
      </c>
      <c r="E2593" s="25"/>
      <c r="F2593" s="25" t="s">
        <v>7288</v>
      </c>
      <c r="G2593" s="25" t="s">
        <v>24057</v>
      </c>
      <c r="H2593" s="25" t="s">
        <v>8577</v>
      </c>
      <c r="I2593" s="25" t="s">
        <v>24484</v>
      </c>
      <c r="J2593" s="19">
        <v>44782</v>
      </c>
      <c r="K2593" s="19"/>
      <c r="L2593" s="54">
        <v>23000</v>
      </c>
      <c r="M2593" s="25" t="s">
        <v>7230</v>
      </c>
      <c r="N2593" s="25" t="s">
        <v>24060</v>
      </c>
      <c r="O2593" s="25"/>
      <c r="P2593" s="25"/>
    </row>
    <row r="2594" spans="1:16" ht="15">
      <c r="A2594" s="25" t="s">
        <v>29406</v>
      </c>
      <c r="B2594" s="25" t="s">
        <v>29406</v>
      </c>
      <c r="C2594"/>
      <c r="D2594" s="25" t="s">
        <v>7252</v>
      </c>
      <c r="E2594" s="25"/>
      <c r="F2594" s="25" t="s">
        <v>7288</v>
      </c>
      <c r="G2594" s="25" t="s">
        <v>24057</v>
      </c>
      <c r="H2594" s="25" t="s">
        <v>14618</v>
      </c>
      <c r="I2594" s="25" t="s">
        <v>24224</v>
      </c>
      <c r="J2594" s="19">
        <v>44782</v>
      </c>
      <c r="K2594" s="19"/>
      <c r="L2594" s="54">
        <v>4295.5</v>
      </c>
      <c r="M2594" s="25" t="s">
        <v>7230</v>
      </c>
      <c r="N2594" s="25" t="s">
        <v>24060</v>
      </c>
      <c r="O2594" s="25"/>
      <c r="P2594" s="25" t="s">
        <v>29407</v>
      </c>
    </row>
    <row r="2595" spans="1:16" ht="15">
      <c r="A2595" s="25" t="s">
        <v>29408</v>
      </c>
      <c r="B2595" s="25" t="s">
        <v>29408</v>
      </c>
      <c r="C2595"/>
      <c r="D2595" s="25" t="s">
        <v>7530</v>
      </c>
      <c r="E2595" s="25"/>
      <c r="F2595" s="25" t="s">
        <v>7288</v>
      </c>
      <c r="G2595" s="25" t="s">
        <v>24057</v>
      </c>
      <c r="H2595" s="25" t="s">
        <v>7533</v>
      </c>
      <c r="I2595" s="25" t="s">
        <v>24082</v>
      </c>
      <c r="J2595" s="19">
        <v>44782</v>
      </c>
      <c r="K2595" s="19"/>
      <c r="L2595" s="54">
        <v>800</v>
      </c>
      <c r="M2595" s="25" t="s">
        <v>7230</v>
      </c>
      <c r="N2595" s="25" t="s">
        <v>24060</v>
      </c>
      <c r="O2595" s="25"/>
      <c r="P2595" s="25" t="s">
        <v>29409</v>
      </c>
    </row>
    <row r="2596" spans="1:16" ht="15">
      <c r="A2596" s="25" t="s">
        <v>29410</v>
      </c>
      <c r="B2596" s="25" t="s">
        <v>29410</v>
      </c>
      <c r="C2596"/>
      <c r="D2596" s="25" t="s">
        <v>7261</v>
      </c>
      <c r="E2596" s="25"/>
      <c r="F2596" s="25" t="s">
        <v>7288</v>
      </c>
      <c r="G2596" s="25" t="s">
        <v>24057</v>
      </c>
      <c r="H2596" s="25" t="s">
        <v>9816</v>
      </c>
      <c r="I2596" s="25" t="s">
        <v>27468</v>
      </c>
      <c r="J2596" s="19">
        <v>44782</v>
      </c>
      <c r="K2596" s="19"/>
      <c r="L2596" s="54">
        <v>1018.32</v>
      </c>
      <c r="M2596" s="25" t="s">
        <v>7230</v>
      </c>
      <c r="N2596" s="25" t="s">
        <v>24060</v>
      </c>
      <c r="O2596" s="25"/>
      <c r="P2596" s="25" t="s">
        <v>29411</v>
      </c>
    </row>
    <row r="2597" spans="1:16" ht="15">
      <c r="A2597" s="25" t="s">
        <v>29412</v>
      </c>
      <c r="B2597" s="25" t="s">
        <v>29412</v>
      </c>
      <c r="C2597"/>
      <c r="D2597" s="25" t="s">
        <v>7261</v>
      </c>
      <c r="E2597" s="25"/>
      <c r="F2597" s="25" t="s">
        <v>7288</v>
      </c>
      <c r="G2597" s="25" t="s">
        <v>24057</v>
      </c>
      <c r="H2597" s="25" t="s">
        <v>7273</v>
      </c>
      <c r="I2597" s="25" t="s">
        <v>24454</v>
      </c>
      <c r="J2597" s="19">
        <v>44783</v>
      </c>
      <c r="K2597" s="19"/>
      <c r="L2597" s="54">
        <v>5000</v>
      </c>
      <c r="M2597" s="25" t="s">
        <v>7230</v>
      </c>
      <c r="N2597" s="25" t="s">
        <v>24060</v>
      </c>
      <c r="O2597" s="25"/>
      <c r="P2597" s="25" t="s">
        <v>29413</v>
      </c>
    </row>
    <row r="2598" spans="1:16" ht="15">
      <c r="A2598" s="25" t="s">
        <v>29414</v>
      </c>
      <c r="B2598" s="25" t="s">
        <v>29414</v>
      </c>
      <c r="C2598"/>
      <c r="D2598" s="25" t="s">
        <v>7261</v>
      </c>
      <c r="E2598" s="25"/>
      <c r="F2598" s="25" t="s">
        <v>7288</v>
      </c>
      <c r="G2598" s="25" t="s">
        <v>24057</v>
      </c>
      <c r="H2598" s="25" t="s">
        <v>9816</v>
      </c>
      <c r="I2598" s="25" t="s">
        <v>27468</v>
      </c>
      <c r="J2598" s="19">
        <v>44782</v>
      </c>
      <c r="K2598" s="19"/>
      <c r="L2598" s="54">
        <v>988.84</v>
      </c>
      <c r="M2598" s="25" t="s">
        <v>7230</v>
      </c>
      <c r="N2598" s="25" t="s">
        <v>24060</v>
      </c>
      <c r="O2598" s="25"/>
      <c r="P2598" s="25" t="s">
        <v>29415</v>
      </c>
    </row>
    <row r="2599" spans="1:16" ht="15">
      <c r="A2599" s="25" t="s">
        <v>29416</v>
      </c>
      <c r="B2599" s="25" t="s">
        <v>29416</v>
      </c>
      <c r="C2599"/>
      <c r="D2599" s="25" t="s">
        <v>8840</v>
      </c>
      <c r="E2599" s="25"/>
      <c r="F2599" s="25" t="s">
        <v>7288</v>
      </c>
      <c r="G2599" s="25" t="s">
        <v>24057</v>
      </c>
      <c r="H2599" s="25" t="s">
        <v>7273</v>
      </c>
      <c r="I2599" s="25" t="s">
        <v>24205</v>
      </c>
      <c r="J2599" s="19">
        <v>44782</v>
      </c>
      <c r="K2599" s="19"/>
      <c r="L2599" s="54">
        <v>1735</v>
      </c>
      <c r="M2599" s="25" t="s">
        <v>7230</v>
      </c>
      <c r="N2599" s="25" t="s">
        <v>24060</v>
      </c>
      <c r="O2599" s="25"/>
      <c r="P2599" s="25" t="s">
        <v>29417</v>
      </c>
    </row>
    <row r="2600" spans="1:16" ht="15">
      <c r="A2600" s="25" t="s">
        <v>29418</v>
      </c>
      <c r="B2600" s="25" t="s">
        <v>29418</v>
      </c>
      <c r="C2600"/>
      <c r="D2600" s="25" t="s">
        <v>7261</v>
      </c>
      <c r="E2600" s="25"/>
      <c r="F2600" s="25" t="s">
        <v>7288</v>
      </c>
      <c r="G2600" s="25" t="s">
        <v>24057</v>
      </c>
      <c r="H2600" s="25" t="s">
        <v>8135</v>
      </c>
      <c r="I2600" s="25" t="s">
        <v>24603</v>
      </c>
      <c r="J2600" s="19">
        <v>44783</v>
      </c>
      <c r="K2600" s="19"/>
      <c r="L2600" s="54">
        <v>4585.1000000000004</v>
      </c>
      <c r="M2600" s="25" t="s">
        <v>7230</v>
      </c>
      <c r="N2600" s="25" t="s">
        <v>24060</v>
      </c>
      <c r="O2600" s="25"/>
      <c r="P2600" s="25" t="s">
        <v>29419</v>
      </c>
    </row>
    <row r="2601" spans="1:16" ht="15">
      <c r="A2601" s="25" t="s">
        <v>29420</v>
      </c>
      <c r="B2601" s="25" t="s">
        <v>29420</v>
      </c>
      <c r="C2601"/>
      <c r="D2601" s="25" t="s">
        <v>7261</v>
      </c>
      <c r="E2601" s="25"/>
      <c r="F2601" s="25" t="s">
        <v>7288</v>
      </c>
      <c r="G2601" s="25" t="s">
        <v>24057</v>
      </c>
      <c r="H2601" s="25" t="s">
        <v>8750</v>
      </c>
      <c r="I2601" s="25" t="s">
        <v>24070</v>
      </c>
      <c r="J2601" s="19">
        <v>44783</v>
      </c>
      <c r="K2601" s="19"/>
      <c r="L2601" s="54">
        <v>8446.24</v>
      </c>
      <c r="M2601" s="25" t="s">
        <v>7230</v>
      </c>
      <c r="N2601" s="25" t="s">
        <v>24060</v>
      </c>
      <c r="O2601" s="25"/>
      <c r="P2601" s="25" t="s">
        <v>29421</v>
      </c>
    </row>
    <row r="2602" spans="1:16" ht="15">
      <c r="A2602" s="25" t="s">
        <v>29422</v>
      </c>
      <c r="B2602" s="25" t="s">
        <v>29422</v>
      </c>
      <c r="C2602"/>
      <c r="D2602" s="25" t="s">
        <v>7261</v>
      </c>
      <c r="E2602" s="25"/>
      <c r="F2602" s="25" t="s">
        <v>7288</v>
      </c>
      <c r="G2602" s="25" t="s">
        <v>24057</v>
      </c>
      <c r="H2602" s="25" t="s">
        <v>8750</v>
      </c>
      <c r="I2602" s="25" t="s">
        <v>24070</v>
      </c>
      <c r="J2602" s="19">
        <v>44783</v>
      </c>
      <c r="K2602" s="19"/>
      <c r="L2602" s="54">
        <v>8446.24</v>
      </c>
      <c r="M2602" s="25" t="s">
        <v>7230</v>
      </c>
      <c r="N2602" s="25" t="s">
        <v>24060</v>
      </c>
      <c r="O2602" s="25"/>
      <c r="P2602" s="25" t="s">
        <v>29423</v>
      </c>
    </row>
    <row r="2603" spans="1:16" ht="15">
      <c r="A2603" s="25" t="s">
        <v>29424</v>
      </c>
      <c r="B2603" s="25" t="s">
        <v>29424</v>
      </c>
      <c r="C2603"/>
      <c r="D2603" s="25" t="s">
        <v>7261</v>
      </c>
      <c r="E2603" s="25"/>
      <c r="F2603" s="25" t="s">
        <v>7288</v>
      </c>
      <c r="G2603" s="25" t="s">
        <v>24057</v>
      </c>
      <c r="H2603" s="25" t="s">
        <v>8755</v>
      </c>
      <c r="I2603" s="25" t="s">
        <v>24224</v>
      </c>
      <c r="J2603" s="19">
        <v>44783</v>
      </c>
      <c r="K2603" s="19"/>
      <c r="L2603" s="54">
        <v>4812.63</v>
      </c>
      <c r="M2603" s="25" t="s">
        <v>7230</v>
      </c>
      <c r="N2603" s="25" t="s">
        <v>24060</v>
      </c>
      <c r="O2603" s="25"/>
      <c r="P2603" s="25" t="s">
        <v>29425</v>
      </c>
    </row>
    <row r="2604" spans="1:16" ht="15">
      <c r="A2604" s="25" t="s">
        <v>29426</v>
      </c>
      <c r="B2604" s="25" t="s">
        <v>29426</v>
      </c>
      <c r="C2604"/>
      <c r="D2604" s="25" t="s">
        <v>7261</v>
      </c>
      <c r="E2604" s="25"/>
      <c r="F2604" s="25" t="s">
        <v>7288</v>
      </c>
      <c r="G2604" s="25" t="s">
        <v>24057</v>
      </c>
      <c r="H2604" s="25" t="s">
        <v>8755</v>
      </c>
      <c r="I2604" s="25" t="s">
        <v>24082</v>
      </c>
      <c r="J2604" s="19">
        <v>44783</v>
      </c>
      <c r="K2604" s="19"/>
      <c r="L2604" s="54">
        <v>7634.64</v>
      </c>
      <c r="M2604" s="25" t="s">
        <v>7230</v>
      </c>
      <c r="N2604" s="25" t="s">
        <v>24060</v>
      </c>
      <c r="O2604" s="25"/>
      <c r="P2604" s="25"/>
    </row>
    <row r="2605" spans="1:16" ht="15">
      <c r="A2605" s="25" t="s">
        <v>29427</v>
      </c>
      <c r="B2605" s="25" t="s">
        <v>29427</v>
      </c>
      <c r="C2605"/>
      <c r="D2605" s="25" t="s">
        <v>7261</v>
      </c>
      <c r="E2605" s="25"/>
      <c r="F2605" s="25" t="s">
        <v>7288</v>
      </c>
      <c r="G2605" s="25" t="s">
        <v>24057</v>
      </c>
      <c r="H2605" s="25" t="s">
        <v>8755</v>
      </c>
      <c r="I2605" s="25" t="s">
        <v>24224</v>
      </c>
      <c r="J2605" s="19">
        <v>44783</v>
      </c>
      <c r="K2605" s="19"/>
      <c r="L2605" s="54">
        <v>7885.94</v>
      </c>
      <c r="M2605" s="25" t="s">
        <v>7230</v>
      </c>
      <c r="N2605" s="25" t="s">
        <v>24060</v>
      </c>
      <c r="O2605" s="25"/>
      <c r="P2605" s="25" t="s">
        <v>29428</v>
      </c>
    </row>
    <row r="2606" spans="1:16" ht="15">
      <c r="A2606" s="25" t="s">
        <v>29429</v>
      </c>
      <c r="B2606" s="25" t="s">
        <v>29429</v>
      </c>
      <c r="C2606" s="22">
        <v>1</v>
      </c>
      <c r="D2606" s="25" t="s">
        <v>7252</v>
      </c>
      <c r="E2606" s="25"/>
      <c r="F2606" s="25" t="s">
        <v>7288</v>
      </c>
      <c r="G2606" s="25" t="s">
        <v>24057</v>
      </c>
      <c r="H2606" s="25" t="s">
        <v>7500</v>
      </c>
      <c r="I2606" s="25" t="s">
        <v>24169</v>
      </c>
      <c r="J2606" s="19">
        <v>44784</v>
      </c>
      <c r="K2606" s="19"/>
      <c r="L2606" s="54">
        <v>10300</v>
      </c>
      <c r="M2606" s="25" t="s">
        <v>7230</v>
      </c>
      <c r="N2606" s="25" t="s">
        <v>24060</v>
      </c>
      <c r="O2606" s="25"/>
      <c r="P2606" s="25" t="s">
        <v>29430</v>
      </c>
    </row>
    <row r="2607" spans="1:16" ht="15">
      <c r="A2607" s="25" t="s">
        <v>29431</v>
      </c>
      <c r="B2607" s="25" t="s">
        <v>29431</v>
      </c>
      <c r="C2607"/>
      <c r="D2607" s="25" t="s">
        <v>7478</v>
      </c>
      <c r="E2607" s="25"/>
      <c r="F2607" s="25" t="s">
        <v>7288</v>
      </c>
      <c r="G2607" s="25" t="s">
        <v>24057</v>
      </c>
      <c r="H2607" s="25" t="s">
        <v>7492</v>
      </c>
      <c r="I2607" s="25" t="s">
        <v>24287</v>
      </c>
      <c r="J2607" s="19">
        <v>44784</v>
      </c>
      <c r="K2607" s="19"/>
      <c r="L2607" s="54">
        <v>4850</v>
      </c>
      <c r="M2607" s="25" t="s">
        <v>7230</v>
      </c>
      <c r="N2607" s="25" t="s">
        <v>24060</v>
      </c>
      <c r="O2607" s="25"/>
      <c r="P2607" s="25" t="s">
        <v>29432</v>
      </c>
    </row>
    <row r="2608" spans="1:16" ht="15">
      <c r="A2608" s="25" t="s">
        <v>29433</v>
      </c>
      <c r="B2608" s="25" t="s">
        <v>29433</v>
      </c>
      <c r="C2608"/>
      <c r="D2608" s="25" t="s">
        <v>7261</v>
      </c>
      <c r="E2608" s="25"/>
      <c r="F2608" s="25" t="s">
        <v>7288</v>
      </c>
      <c r="G2608" s="25" t="s">
        <v>24057</v>
      </c>
      <c r="H2608" s="25" t="s">
        <v>7500</v>
      </c>
      <c r="I2608" s="25" t="s">
        <v>29434</v>
      </c>
      <c r="J2608" s="19">
        <v>44785</v>
      </c>
      <c r="K2608" s="19"/>
      <c r="L2608" s="54">
        <v>8563.94</v>
      </c>
      <c r="M2608" s="25" t="s">
        <v>7230</v>
      </c>
      <c r="N2608" s="25" t="s">
        <v>24060</v>
      </c>
      <c r="O2608" s="25"/>
      <c r="P2608" s="25"/>
    </row>
    <row r="2609" spans="1:16" ht="15">
      <c r="A2609" s="25" t="s">
        <v>29435</v>
      </c>
      <c r="B2609" s="25" t="s">
        <v>29435</v>
      </c>
      <c r="C2609"/>
      <c r="D2609" s="25" t="s">
        <v>7261</v>
      </c>
      <c r="E2609" s="25"/>
      <c r="F2609" s="25" t="s">
        <v>7288</v>
      </c>
      <c r="G2609" s="25" t="s">
        <v>24057</v>
      </c>
      <c r="H2609" s="25" t="s">
        <v>8135</v>
      </c>
      <c r="I2609" s="25" t="s">
        <v>24603</v>
      </c>
      <c r="J2609" s="19">
        <v>44785</v>
      </c>
      <c r="K2609" s="19"/>
      <c r="L2609" s="54">
        <v>5333.8</v>
      </c>
      <c r="M2609" s="25" t="s">
        <v>7230</v>
      </c>
      <c r="N2609" s="25" t="s">
        <v>24060</v>
      </c>
      <c r="O2609" s="25"/>
      <c r="P2609" s="25" t="s">
        <v>29436</v>
      </c>
    </row>
    <row r="2610" spans="1:16" ht="15">
      <c r="A2610" s="25" t="s">
        <v>29437</v>
      </c>
      <c r="B2610" s="25" t="s">
        <v>29437</v>
      </c>
      <c r="C2610"/>
      <c r="D2610" s="25" t="s">
        <v>7261</v>
      </c>
      <c r="E2610" s="25"/>
      <c r="F2610" s="25" t="s">
        <v>7288</v>
      </c>
      <c r="G2610" s="25" t="s">
        <v>24868</v>
      </c>
      <c r="H2610" s="25" t="s">
        <v>8577</v>
      </c>
      <c r="I2610" s="25" t="s">
        <v>24869</v>
      </c>
      <c r="J2610" s="19">
        <v>44785</v>
      </c>
      <c r="K2610" s="19"/>
      <c r="L2610" s="54">
        <v>5910.16</v>
      </c>
      <c r="M2610" s="25" t="s">
        <v>7230</v>
      </c>
      <c r="N2610" s="25" t="s">
        <v>24060</v>
      </c>
      <c r="O2610" s="25"/>
      <c r="P2610" s="25"/>
    </row>
    <row r="2611" spans="1:16" ht="15">
      <c r="A2611" s="25" t="s">
        <v>29438</v>
      </c>
      <c r="B2611" s="25" t="s">
        <v>29438</v>
      </c>
      <c r="C2611"/>
      <c r="D2611" s="25" t="s">
        <v>7261</v>
      </c>
      <c r="E2611" s="25"/>
      <c r="F2611" s="25" t="s">
        <v>7288</v>
      </c>
      <c r="G2611" s="25" t="s">
        <v>24057</v>
      </c>
      <c r="H2611" s="25" t="s">
        <v>7500</v>
      </c>
      <c r="I2611" s="25" t="s">
        <v>24075</v>
      </c>
      <c r="J2611" s="19">
        <v>44785</v>
      </c>
      <c r="K2611" s="19"/>
      <c r="L2611" s="54">
        <v>2675</v>
      </c>
      <c r="M2611" s="25" t="s">
        <v>7230</v>
      </c>
      <c r="N2611" s="25" t="s">
        <v>24060</v>
      </c>
      <c r="O2611" s="25"/>
      <c r="P2611" s="25" t="s">
        <v>29439</v>
      </c>
    </row>
    <row r="2612" spans="1:16" ht="15">
      <c r="A2612" s="25" t="s">
        <v>29440</v>
      </c>
      <c r="B2612" s="25" t="s">
        <v>29440</v>
      </c>
      <c r="C2612"/>
      <c r="D2612" s="25" t="s">
        <v>16547</v>
      </c>
      <c r="E2612" s="25"/>
      <c r="F2612" s="25" t="s">
        <v>7288</v>
      </c>
      <c r="G2612" s="25" t="s">
        <v>24057</v>
      </c>
      <c r="H2612" s="25" t="s">
        <v>7500</v>
      </c>
      <c r="I2612" s="25" t="s">
        <v>24205</v>
      </c>
      <c r="J2612" s="19">
        <v>44785</v>
      </c>
      <c r="K2612" s="19"/>
      <c r="L2612" s="54">
        <v>9085.43</v>
      </c>
      <c r="M2612" s="25" t="s">
        <v>7230</v>
      </c>
      <c r="N2612" s="25" t="s">
        <v>24060</v>
      </c>
      <c r="O2612" s="25"/>
      <c r="P2612" s="25" t="s">
        <v>29441</v>
      </c>
    </row>
    <row r="2613" spans="1:16" ht="15">
      <c r="A2613" s="25" t="s">
        <v>29442</v>
      </c>
      <c r="B2613" s="25" t="s">
        <v>29442</v>
      </c>
      <c r="C2613"/>
      <c r="D2613" s="25" t="s">
        <v>7269</v>
      </c>
      <c r="E2613" s="25"/>
      <c r="F2613" s="25" t="s">
        <v>7288</v>
      </c>
      <c r="G2613" s="25" t="s">
        <v>24057</v>
      </c>
      <c r="H2613" s="25" t="s">
        <v>7492</v>
      </c>
      <c r="I2613" s="25" t="s">
        <v>25144</v>
      </c>
      <c r="J2613" s="19">
        <v>44785</v>
      </c>
      <c r="K2613" s="19"/>
      <c r="L2613" s="54">
        <v>9021.5</v>
      </c>
      <c r="M2613" s="25" t="s">
        <v>7230</v>
      </c>
      <c r="N2613" s="25" t="s">
        <v>24060</v>
      </c>
      <c r="O2613" s="25"/>
      <c r="P2613" s="25" t="s">
        <v>29443</v>
      </c>
    </row>
    <row r="2614" spans="1:16" ht="15">
      <c r="A2614" s="25" t="s">
        <v>29444</v>
      </c>
      <c r="B2614" s="25" t="s">
        <v>29444</v>
      </c>
      <c r="C2614"/>
      <c r="D2614" s="25" t="s">
        <v>7261</v>
      </c>
      <c r="E2614" s="25"/>
      <c r="F2614" s="25" t="s">
        <v>7288</v>
      </c>
      <c r="G2614" s="25" t="s">
        <v>24057</v>
      </c>
      <c r="H2614" s="25" t="s">
        <v>10979</v>
      </c>
      <c r="I2614" s="25" t="s">
        <v>24070</v>
      </c>
      <c r="J2614" s="19">
        <v>44785</v>
      </c>
      <c r="K2614" s="19"/>
      <c r="L2614" s="54">
        <v>5387.44</v>
      </c>
      <c r="M2614" s="25" t="s">
        <v>7230</v>
      </c>
      <c r="N2614" s="25" t="s">
        <v>24060</v>
      </c>
      <c r="O2614" s="25"/>
      <c r="P2614" s="25" t="s">
        <v>29445</v>
      </c>
    </row>
    <row r="2615" spans="1:16" ht="15">
      <c r="A2615" s="25" t="s">
        <v>29446</v>
      </c>
      <c r="B2615" s="25" t="s">
        <v>29446</v>
      </c>
      <c r="C2615"/>
      <c r="D2615" s="25" t="s">
        <v>7261</v>
      </c>
      <c r="E2615" s="25"/>
      <c r="F2615" s="25" t="s">
        <v>7288</v>
      </c>
      <c r="G2615" s="25" t="s">
        <v>24057</v>
      </c>
      <c r="H2615" s="25" t="s">
        <v>7543</v>
      </c>
      <c r="I2615" s="25" t="s">
        <v>24896</v>
      </c>
      <c r="J2615" s="19">
        <v>44785</v>
      </c>
      <c r="K2615" s="19"/>
      <c r="L2615" s="54">
        <v>1938</v>
      </c>
      <c r="M2615" s="25" t="s">
        <v>7230</v>
      </c>
      <c r="N2615" s="25" t="s">
        <v>24060</v>
      </c>
      <c r="O2615" s="25"/>
      <c r="P2615" s="25" t="s">
        <v>29447</v>
      </c>
    </row>
    <row r="2616" spans="1:16" ht="15">
      <c r="A2616" s="25" t="s">
        <v>29448</v>
      </c>
      <c r="B2616" s="25" t="s">
        <v>29448</v>
      </c>
      <c r="C2616"/>
      <c r="D2616" s="25" t="s">
        <v>7261</v>
      </c>
      <c r="E2616" s="25"/>
      <c r="F2616" s="25" t="s">
        <v>7288</v>
      </c>
      <c r="G2616" s="25" t="s">
        <v>24057</v>
      </c>
      <c r="H2616" s="25" t="s">
        <v>14900</v>
      </c>
      <c r="I2616" s="25" t="s">
        <v>24454</v>
      </c>
      <c r="J2616" s="19">
        <v>44785</v>
      </c>
      <c r="K2616" s="19"/>
      <c r="L2616" s="54">
        <v>10703.91</v>
      </c>
      <c r="M2616" s="25" t="s">
        <v>7230</v>
      </c>
      <c r="N2616" s="25" t="s">
        <v>24060</v>
      </c>
      <c r="O2616" s="25"/>
      <c r="P2616" s="25" t="s">
        <v>29449</v>
      </c>
    </row>
    <row r="2617" spans="1:16" ht="15">
      <c r="A2617" s="25" t="s">
        <v>29450</v>
      </c>
      <c r="B2617" s="25" t="s">
        <v>29450</v>
      </c>
      <c r="C2617"/>
      <c r="D2617" s="25" t="s">
        <v>7261</v>
      </c>
      <c r="E2617" s="25"/>
      <c r="F2617" s="25" t="s">
        <v>7288</v>
      </c>
      <c r="G2617" s="25" t="s">
        <v>24057</v>
      </c>
      <c r="H2617" s="25" t="s">
        <v>10979</v>
      </c>
      <c r="I2617" s="25" t="s">
        <v>24070</v>
      </c>
      <c r="J2617" s="19">
        <v>44785</v>
      </c>
      <c r="K2617" s="19"/>
      <c r="L2617" s="54">
        <v>5387.44</v>
      </c>
      <c r="M2617" s="25" t="s">
        <v>7230</v>
      </c>
      <c r="N2617" s="25" t="s">
        <v>24060</v>
      </c>
      <c r="O2617" s="25"/>
      <c r="P2617" s="25" t="s">
        <v>29451</v>
      </c>
    </row>
    <row r="2618" spans="1:16" ht="15">
      <c r="A2618" s="25" t="s">
        <v>29452</v>
      </c>
      <c r="B2618" s="25" t="s">
        <v>29452</v>
      </c>
      <c r="C2618"/>
      <c r="D2618" s="25" t="s">
        <v>7261</v>
      </c>
      <c r="E2618" s="25"/>
      <c r="F2618" s="25" t="s">
        <v>7288</v>
      </c>
      <c r="G2618" s="25" t="s">
        <v>24057</v>
      </c>
      <c r="H2618" s="25" t="s">
        <v>9816</v>
      </c>
      <c r="I2618" s="25" t="s">
        <v>27468</v>
      </c>
      <c r="J2618" s="19">
        <v>44785</v>
      </c>
      <c r="K2618" s="19"/>
      <c r="L2618" s="54">
        <v>3025</v>
      </c>
      <c r="M2618" s="25" t="s">
        <v>7230</v>
      </c>
      <c r="N2618" s="25" t="s">
        <v>24060</v>
      </c>
      <c r="O2618" s="25"/>
      <c r="P2618" s="25" t="s">
        <v>29453</v>
      </c>
    </row>
    <row r="2619" spans="1:16" ht="15">
      <c r="A2619" s="25" t="s">
        <v>29454</v>
      </c>
      <c r="B2619" s="25" t="s">
        <v>29454</v>
      </c>
      <c r="C2619"/>
      <c r="D2619" s="25" t="s">
        <v>7261</v>
      </c>
      <c r="E2619" s="25"/>
      <c r="F2619" s="25" t="s">
        <v>7288</v>
      </c>
      <c r="G2619" s="25" t="s">
        <v>24057</v>
      </c>
      <c r="H2619" s="25" t="s">
        <v>8188</v>
      </c>
      <c r="I2619" s="25" t="s">
        <v>24275</v>
      </c>
      <c r="J2619" s="19">
        <v>44785</v>
      </c>
      <c r="K2619" s="19"/>
      <c r="L2619" s="54">
        <v>7112.77</v>
      </c>
      <c r="M2619" s="25" t="s">
        <v>7230</v>
      </c>
      <c r="N2619" s="25" t="s">
        <v>24060</v>
      </c>
      <c r="O2619" s="25"/>
      <c r="P2619" s="25" t="s">
        <v>29455</v>
      </c>
    </row>
    <row r="2620" spans="1:16" ht="15">
      <c r="A2620" s="25" t="s">
        <v>29456</v>
      </c>
      <c r="B2620" s="25" t="s">
        <v>29456</v>
      </c>
      <c r="C2620"/>
      <c r="D2620" s="25" t="s">
        <v>7261</v>
      </c>
      <c r="E2620" s="25"/>
      <c r="F2620" s="25" t="s">
        <v>7288</v>
      </c>
      <c r="G2620" s="25" t="s">
        <v>24057</v>
      </c>
      <c r="H2620" s="25" t="s">
        <v>8135</v>
      </c>
      <c r="I2620" s="25" t="s">
        <v>24603</v>
      </c>
      <c r="J2620" s="19">
        <v>44785</v>
      </c>
      <c r="K2620" s="19"/>
      <c r="L2620" s="54">
        <v>5372.15</v>
      </c>
      <c r="M2620" s="25" t="s">
        <v>7230</v>
      </c>
      <c r="N2620" s="25" t="s">
        <v>24060</v>
      </c>
      <c r="O2620" s="25"/>
      <c r="P2620" s="25" t="s">
        <v>29457</v>
      </c>
    </row>
    <row r="2621" spans="1:16" ht="15">
      <c r="A2621" s="25" t="s">
        <v>29458</v>
      </c>
      <c r="B2621" s="25" t="s">
        <v>29458</v>
      </c>
      <c r="C2621"/>
      <c r="D2621" s="25" t="s">
        <v>7425</v>
      </c>
      <c r="E2621" s="25"/>
      <c r="F2621" s="25" t="s">
        <v>7288</v>
      </c>
      <c r="G2621" s="25" t="s">
        <v>24630</v>
      </c>
      <c r="H2621" s="25" t="s">
        <v>8591</v>
      </c>
      <c r="I2621" s="25" t="s">
        <v>24631</v>
      </c>
      <c r="J2621" s="19">
        <v>44786</v>
      </c>
      <c r="K2621" s="19"/>
      <c r="L2621" s="54">
        <v>1183.95</v>
      </c>
      <c r="M2621" s="25" t="s">
        <v>7230</v>
      </c>
      <c r="N2621" s="25" t="s">
        <v>24060</v>
      </c>
      <c r="O2621" s="25"/>
      <c r="P2621" s="25" t="s">
        <v>29459</v>
      </c>
    </row>
    <row r="2622" spans="1:16" ht="15">
      <c r="A2622" s="25" t="s">
        <v>29460</v>
      </c>
      <c r="B2622" s="25" t="s">
        <v>29460</v>
      </c>
      <c r="C2622"/>
      <c r="D2622" s="25" t="s">
        <v>7261</v>
      </c>
      <c r="E2622" s="25"/>
      <c r="F2622" s="25" t="s">
        <v>7288</v>
      </c>
      <c r="G2622" s="25" t="s">
        <v>24057</v>
      </c>
      <c r="H2622" s="25" t="s">
        <v>7419</v>
      </c>
      <c r="I2622" s="25" t="s">
        <v>24070</v>
      </c>
      <c r="J2622" s="19">
        <v>44787</v>
      </c>
      <c r="K2622" s="19"/>
      <c r="L2622" s="54">
        <v>10732.22</v>
      </c>
      <c r="M2622" s="25" t="s">
        <v>7230</v>
      </c>
      <c r="N2622" s="25" t="s">
        <v>24060</v>
      </c>
      <c r="O2622" s="25"/>
      <c r="P2622" s="25" t="s">
        <v>29461</v>
      </c>
    </row>
    <row r="2623" spans="1:16" ht="15">
      <c r="A2623" s="25" t="s">
        <v>29462</v>
      </c>
      <c r="B2623" s="25" t="s">
        <v>29462</v>
      </c>
      <c r="C2623"/>
      <c r="D2623" s="25" t="s">
        <v>7261</v>
      </c>
      <c r="E2623" s="25"/>
      <c r="F2623" s="25" t="s">
        <v>7288</v>
      </c>
      <c r="G2623" s="25" t="s">
        <v>24057</v>
      </c>
      <c r="H2623" s="25" t="s">
        <v>7293</v>
      </c>
      <c r="I2623" s="25" t="s">
        <v>24063</v>
      </c>
      <c r="J2623" s="19">
        <v>44788</v>
      </c>
      <c r="K2623" s="19"/>
      <c r="L2623" s="54">
        <v>10266.700000000001</v>
      </c>
      <c r="M2623" s="25" t="s">
        <v>7230</v>
      </c>
      <c r="N2623" s="25" t="s">
        <v>24060</v>
      </c>
      <c r="O2623" s="25"/>
      <c r="P2623" s="25" t="s">
        <v>29463</v>
      </c>
    </row>
    <row r="2624" spans="1:16" ht="15">
      <c r="A2624" s="25" t="s">
        <v>29464</v>
      </c>
      <c r="B2624" s="25" t="s">
        <v>29464</v>
      </c>
      <c r="C2624"/>
      <c r="D2624" s="25" t="s">
        <v>7252</v>
      </c>
      <c r="E2624" s="25"/>
      <c r="F2624" s="25" t="s">
        <v>7288</v>
      </c>
      <c r="G2624" s="25" t="s">
        <v>24057</v>
      </c>
      <c r="H2624" s="25" t="s">
        <v>11209</v>
      </c>
      <c r="I2624" s="25" t="s">
        <v>24075</v>
      </c>
      <c r="J2624" s="19">
        <v>44788</v>
      </c>
      <c r="K2624" s="19"/>
      <c r="L2624" s="54">
        <v>4342.99</v>
      </c>
      <c r="M2624" s="25" t="s">
        <v>7230</v>
      </c>
      <c r="N2624" s="25" t="s">
        <v>24060</v>
      </c>
      <c r="O2624" s="25"/>
      <c r="P2624" s="25" t="s">
        <v>29465</v>
      </c>
    </row>
    <row r="2625" spans="1:16" ht="15">
      <c r="A2625" s="25" t="s">
        <v>29466</v>
      </c>
      <c r="B2625" s="25" t="s">
        <v>29466</v>
      </c>
      <c r="C2625"/>
      <c r="D2625" s="25" t="s">
        <v>7261</v>
      </c>
      <c r="E2625" s="25"/>
      <c r="F2625" s="25" t="s">
        <v>7288</v>
      </c>
      <c r="G2625" s="25" t="s">
        <v>24057</v>
      </c>
      <c r="H2625" s="25" t="s">
        <v>7500</v>
      </c>
      <c r="I2625" s="25" t="s">
        <v>24301</v>
      </c>
      <c r="J2625" s="19">
        <v>44788</v>
      </c>
      <c r="K2625" s="19"/>
      <c r="L2625" s="54">
        <v>1769.26</v>
      </c>
      <c r="M2625" s="25" t="s">
        <v>7230</v>
      </c>
      <c r="N2625" s="25" t="s">
        <v>24060</v>
      </c>
      <c r="O2625" s="25"/>
      <c r="P2625" s="25"/>
    </row>
    <row r="2626" spans="1:16" ht="15">
      <c r="A2626" s="25" t="s">
        <v>29467</v>
      </c>
      <c r="B2626" s="25" t="s">
        <v>29467</v>
      </c>
      <c r="C2626"/>
      <c r="D2626" s="25" t="s">
        <v>10550</v>
      </c>
      <c r="E2626" s="25"/>
      <c r="F2626" s="25" t="s">
        <v>7288</v>
      </c>
      <c r="G2626" s="25" t="s">
        <v>24057</v>
      </c>
      <c r="H2626" s="25" t="s">
        <v>16389</v>
      </c>
      <c r="I2626" s="25" t="s">
        <v>24205</v>
      </c>
      <c r="J2626" s="19">
        <v>44786</v>
      </c>
      <c r="K2626" s="19"/>
      <c r="L2626" s="54">
        <v>828.39</v>
      </c>
      <c r="M2626" s="25" t="s">
        <v>7230</v>
      </c>
      <c r="N2626" s="25" t="s">
        <v>24060</v>
      </c>
      <c r="O2626" s="25"/>
      <c r="P2626" s="25" t="s">
        <v>29468</v>
      </c>
    </row>
    <row r="2627" spans="1:16" ht="15">
      <c r="A2627" s="25" t="s">
        <v>29469</v>
      </c>
      <c r="B2627" s="25" t="s">
        <v>29469</v>
      </c>
      <c r="C2627"/>
      <c r="D2627" s="25" t="s">
        <v>7269</v>
      </c>
      <c r="E2627" s="25"/>
      <c r="F2627" s="25" t="s">
        <v>7288</v>
      </c>
      <c r="G2627" s="25" t="s">
        <v>24057</v>
      </c>
      <c r="H2627" s="25" t="s">
        <v>7500</v>
      </c>
      <c r="I2627" s="25" t="s">
        <v>24181</v>
      </c>
      <c r="J2627" s="19">
        <v>44788</v>
      </c>
      <c r="K2627" s="19"/>
      <c r="L2627" s="54">
        <v>4860</v>
      </c>
      <c r="M2627" s="25" t="s">
        <v>7230</v>
      </c>
      <c r="N2627" s="25" t="s">
        <v>24060</v>
      </c>
      <c r="O2627" s="25"/>
      <c r="P2627" s="25" t="s">
        <v>29470</v>
      </c>
    </row>
    <row r="2628" spans="1:16" ht="15">
      <c r="A2628" s="25" t="s">
        <v>29471</v>
      </c>
      <c r="B2628" s="25" t="s">
        <v>29471</v>
      </c>
      <c r="C2628"/>
      <c r="D2628" s="25" t="s">
        <v>7261</v>
      </c>
      <c r="E2628" s="25"/>
      <c r="F2628" s="25" t="s">
        <v>7288</v>
      </c>
      <c r="G2628" s="25" t="s">
        <v>24057</v>
      </c>
      <c r="H2628" s="25" t="s">
        <v>7543</v>
      </c>
      <c r="I2628" s="25" t="s">
        <v>24896</v>
      </c>
      <c r="J2628" s="19">
        <v>44788</v>
      </c>
      <c r="K2628" s="19"/>
      <c r="L2628" s="54">
        <v>10457.43</v>
      </c>
      <c r="M2628" s="25" t="s">
        <v>7230</v>
      </c>
      <c r="N2628" s="25" t="s">
        <v>24060</v>
      </c>
      <c r="O2628" s="25"/>
      <c r="P2628" s="25" t="s">
        <v>29472</v>
      </c>
    </row>
    <row r="2629" spans="1:16" ht="15">
      <c r="A2629" s="25" t="s">
        <v>29473</v>
      </c>
      <c r="B2629" s="25" t="s">
        <v>29473</v>
      </c>
      <c r="C2629"/>
      <c r="D2629" s="25" t="s">
        <v>7261</v>
      </c>
      <c r="E2629" s="25"/>
      <c r="F2629" s="25" t="s">
        <v>7288</v>
      </c>
      <c r="G2629" s="25" t="s">
        <v>24057</v>
      </c>
      <c r="H2629" s="25" t="s">
        <v>7543</v>
      </c>
      <c r="I2629" s="25" t="s">
        <v>24896</v>
      </c>
      <c r="J2629" s="19">
        <v>44788</v>
      </c>
      <c r="K2629" s="19"/>
      <c r="L2629" s="54">
        <v>7202.85</v>
      </c>
      <c r="M2629" s="25" t="s">
        <v>7230</v>
      </c>
      <c r="N2629" s="25" t="s">
        <v>24060</v>
      </c>
      <c r="O2629" s="25"/>
      <c r="P2629" s="25" t="s">
        <v>29474</v>
      </c>
    </row>
    <row r="2630" spans="1:16" ht="15">
      <c r="A2630" s="25" t="s">
        <v>29475</v>
      </c>
      <c r="B2630" s="25" t="s">
        <v>29475</v>
      </c>
      <c r="C2630"/>
      <c r="D2630" s="25" t="s">
        <v>16532</v>
      </c>
      <c r="E2630" s="25"/>
      <c r="F2630" s="25" t="s">
        <v>7288</v>
      </c>
      <c r="G2630" s="25" t="s">
        <v>24057</v>
      </c>
      <c r="H2630" s="25" t="s">
        <v>7543</v>
      </c>
      <c r="I2630" s="25" t="s">
        <v>24205</v>
      </c>
      <c r="J2630" s="19">
        <v>44788</v>
      </c>
      <c r="K2630" s="19"/>
      <c r="L2630" s="54">
        <v>2271</v>
      </c>
      <c r="M2630" s="25" t="s">
        <v>7230</v>
      </c>
      <c r="N2630" s="25" t="s">
        <v>24060</v>
      </c>
      <c r="O2630" s="25"/>
      <c r="P2630" s="25" t="s">
        <v>29476</v>
      </c>
    </row>
    <row r="2631" spans="1:16" ht="15">
      <c r="A2631" s="25" t="s">
        <v>29477</v>
      </c>
      <c r="B2631" s="25" t="s">
        <v>29477</v>
      </c>
      <c r="C2631"/>
      <c r="D2631" s="25" t="s">
        <v>7261</v>
      </c>
      <c r="E2631" s="25"/>
      <c r="F2631" s="25" t="s">
        <v>7288</v>
      </c>
      <c r="G2631" s="25" t="s">
        <v>24057</v>
      </c>
      <c r="H2631" s="25" t="s">
        <v>7543</v>
      </c>
      <c r="I2631" s="25" t="s">
        <v>24896</v>
      </c>
      <c r="J2631" s="19">
        <v>44788</v>
      </c>
      <c r="K2631" s="19"/>
      <c r="L2631" s="54">
        <v>6637.26</v>
      </c>
      <c r="M2631" s="25" t="s">
        <v>7230</v>
      </c>
      <c r="N2631" s="25" t="s">
        <v>24060</v>
      </c>
      <c r="O2631" s="25"/>
      <c r="P2631" s="25" t="s">
        <v>29478</v>
      </c>
    </row>
    <row r="2632" spans="1:16" ht="15">
      <c r="A2632" s="25" t="s">
        <v>29479</v>
      </c>
      <c r="B2632" s="25" t="s">
        <v>29479</v>
      </c>
      <c r="C2632"/>
      <c r="D2632" s="25" t="s">
        <v>7261</v>
      </c>
      <c r="E2632" s="25"/>
      <c r="F2632" s="25" t="s">
        <v>7288</v>
      </c>
      <c r="G2632" s="25" t="s">
        <v>24057</v>
      </c>
      <c r="H2632" s="25" t="s">
        <v>7543</v>
      </c>
      <c r="I2632" s="25" t="s">
        <v>24896</v>
      </c>
      <c r="J2632" s="19">
        <v>44788</v>
      </c>
      <c r="K2632" s="19"/>
      <c r="L2632" s="54">
        <v>7091.63</v>
      </c>
      <c r="M2632" s="25" t="s">
        <v>7230</v>
      </c>
      <c r="N2632" s="25" t="s">
        <v>24060</v>
      </c>
      <c r="O2632" s="25"/>
      <c r="P2632" s="25" t="s">
        <v>29480</v>
      </c>
    </row>
    <row r="2633" spans="1:16" ht="15">
      <c r="A2633" s="25" t="s">
        <v>29481</v>
      </c>
      <c r="B2633" s="25" t="s">
        <v>29481</v>
      </c>
      <c r="C2633"/>
      <c r="D2633" s="25" t="s">
        <v>7261</v>
      </c>
      <c r="E2633" s="25"/>
      <c r="F2633" s="25" t="s">
        <v>7288</v>
      </c>
      <c r="G2633" s="25" t="s">
        <v>24057</v>
      </c>
      <c r="H2633" s="25" t="s">
        <v>12040</v>
      </c>
      <c r="I2633" s="25" t="s">
        <v>24558</v>
      </c>
      <c r="J2633" s="19">
        <v>44788</v>
      </c>
      <c r="K2633" s="19"/>
      <c r="L2633" s="54">
        <v>4047.43</v>
      </c>
      <c r="M2633" s="25" t="s">
        <v>7230</v>
      </c>
      <c r="N2633" s="25" t="s">
        <v>24060</v>
      </c>
      <c r="O2633" s="25"/>
      <c r="P2633" s="25" t="s">
        <v>29482</v>
      </c>
    </row>
    <row r="2634" spans="1:16" ht="15">
      <c r="A2634" s="25" t="s">
        <v>29483</v>
      </c>
      <c r="B2634" s="25" t="s">
        <v>29483</v>
      </c>
      <c r="C2634"/>
      <c r="D2634" s="25" t="s">
        <v>7478</v>
      </c>
      <c r="E2634" s="25"/>
      <c r="F2634" s="25" t="s">
        <v>7288</v>
      </c>
      <c r="G2634" s="25" t="s">
        <v>24057</v>
      </c>
      <c r="H2634" s="25" t="s">
        <v>7492</v>
      </c>
      <c r="I2634" s="25" t="s">
        <v>24287</v>
      </c>
      <c r="J2634" s="19">
        <v>44788</v>
      </c>
      <c r="K2634" s="19"/>
      <c r="L2634" s="54">
        <v>19780</v>
      </c>
      <c r="M2634" s="25" t="s">
        <v>7230</v>
      </c>
      <c r="N2634" s="25" t="s">
        <v>24060</v>
      </c>
      <c r="O2634" s="25"/>
      <c r="P2634" s="25" t="s">
        <v>29484</v>
      </c>
    </row>
    <row r="2635" spans="1:16" ht="15">
      <c r="A2635" s="25" t="s">
        <v>29485</v>
      </c>
      <c r="B2635" s="25" t="s">
        <v>29485</v>
      </c>
      <c r="C2635"/>
      <c r="D2635" s="25" t="s">
        <v>7478</v>
      </c>
      <c r="E2635" s="25"/>
      <c r="F2635" s="25" t="s">
        <v>7288</v>
      </c>
      <c r="G2635" s="25" t="s">
        <v>24057</v>
      </c>
      <c r="H2635" s="25" t="s">
        <v>7492</v>
      </c>
      <c r="I2635" s="25" t="s">
        <v>24287</v>
      </c>
      <c r="J2635" s="19">
        <v>44789</v>
      </c>
      <c r="K2635" s="19"/>
      <c r="L2635" s="54">
        <v>34560</v>
      </c>
      <c r="M2635" s="25" t="s">
        <v>7230</v>
      </c>
      <c r="N2635" s="25" t="s">
        <v>24060</v>
      </c>
      <c r="O2635" s="25"/>
      <c r="P2635" s="25" t="s">
        <v>29486</v>
      </c>
    </row>
    <row r="2636" spans="1:16" ht="15">
      <c r="A2636" s="25" t="s">
        <v>29487</v>
      </c>
      <c r="B2636" s="25" t="s">
        <v>29487</v>
      </c>
      <c r="C2636"/>
      <c r="D2636" s="25" t="s">
        <v>7269</v>
      </c>
      <c r="E2636" s="25"/>
      <c r="F2636" s="25" t="s">
        <v>7288</v>
      </c>
      <c r="G2636" s="25" t="s">
        <v>24057</v>
      </c>
      <c r="H2636" s="25" t="s">
        <v>7492</v>
      </c>
      <c r="I2636" s="25" t="s">
        <v>24287</v>
      </c>
      <c r="J2636" s="19">
        <v>44789</v>
      </c>
      <c r="K2636" s="19"/>
      <c r="L2636" s="54">
        <v>33270</v>
      </c>
      <c r="M2636" s="25" t="s">
        <v>7230</v>
      </c>
      <c r="N2636" s="25" t="s">
        <v>24060</v>
      </c>
      <c r="O2636" s="25"/>
      <c r="P2636" s="25" t="s">
        <v>29488</v>
      </c>
    </row>
    <row r="2637" spans="1:16" ht="15">
      <c r="A2637" s="25" t="s">
        <v>29489</v>
      </c>
      <c r="B2637" s="25" t="s">
        <v>29489</v>
      </c>
      <c r="C2637"/>
      <c r="D2637" s="25" t="s">
        <v>7478</v>
      </c>
      <c r="E2637" s="25"/>
      <c r="F2637" s="25" t="s">
        <v>7288</v>
      </c>
      <c r="G2637" s="25" t="s">
        <v>24057</v>
      </c>
      <c r="H2637" s="25" t="s">
        <v>7492</v>
      </c>
      <c r="I2637" s="25" t="s">
        <v>24287</v>
      </c>
      <c r="J2637" s="19">
        <v>44789</v>
      </c>
      <c r="K2637" s="19"/>
      <c r="L2637" s="54">
        <v>44430</v>
      </c>
      <c r="M2637" s="25" t="s">
        <v>7230</v>
      </c>
      <c r="N2637" s="25" t="s">
        <v>24060</v>
      </c>
      <c r="O2637" s="25"/>
      <c r="P2637" s="25" t="s">
        <v>29490</v>
      </c>
    </row>
    <row r="2638" spans="1:16" ht="15">
      <c r="A2638" s="25" t="s">
        <v>29491</v>
      </c>
      <c r="B2638" s="25" t="s">
        <v>29491</v>
      </c>
      <c r="C2638"/>
      <c r="D2638" s="25" t="s">
        <v>7269</v>
      </c>
      <c r="E2638" s="25"/>
      <c r="F2638" s="25" t="s">
        <v>7288</v>
      </c>
      <c r="G2638" s="25" t="s">
        <v>24057</v>
      </c>
      <c r="H2638" s="25" t="s">
        <v>7500</v>
      </c>
      <c r="I2638" s="25" t="s">
        <v>24301</v>
      </c>
      <c r="J2638" s="19">
        <v>44789</v>
      </c>
      <c r="K2638" s="19"/>
      <c r="L2638" s="54">
        <v>2583.25</v>
      </c>
      <c r="M2638" s="25" t="s">
        <v>7230</v>
      </c>
      <c r="N2638" s="25" t="s">
        <v>24060</v>
      </c>
      <c r="O2638" s="25"/>
      <c r="P2638" s="25" t="s">
        <v>29492</v>
      </c>
    </row>
    <row r="2639" spans="1:16" ht="15">
      <c r="A2639" s="25" t="s">
        <v>29493</v>
      </c>
      <c r="B2639" s="25" t="s">
        <v>29493</v>
      </c>
      <c r="C2639"/>
      <c r="D2639" s="25" t="s">
        <v>15934</v>
      </c>
      <c r="E2639" s="25"/>
      <c r="F2639" s="25" t="s">
        <v>7288</v>
      </c>
      <c r="G2639" s="25" t="s">
        <v>24057</v>
      </c>
      <c r="H2639" s="25" t="s">
        <v>9607</v>
      </c>
      <c r="I2639" s="25" t="s">
        <v>25309</v>
      </c>
      <c r="J2639" s="19">
        <v>44789</v>
      </c>
      <c r="K2639" s="19"/>
      <c r="L2639" s="54">
        <v>1246.25</v>
      </c>
      <c r="M2639" s="25" t="s">
        <v>7230</v>
      </c>
      <c r="N2639" s="25" t="s">
        <v>24060</v>
      </c>
      <c r="O2639" s="25"/>
      <c r="P2639" s="25" t="s">
        <v>29494</v>
      </c>
    </row>
    <row r="2640" spans="1:16" ht="15">
      <c r="A2640" s="25" t="s">
        <v>29495</v>
      </c>
      <c r="B2640" s="25" t="s">
        <v>29495</v>
      </c>
      <c r="C2640"/>
      <c r="D2640" s="25" t="s">
        <v>7252</v>
      </c>
      <c r="E2640" s="25"/>
      <c r="F2640" s="25" t="s">
        <v>7288</v>
      </c>
      <c r="G2640" s="25" t="s">
        <v>24057</v>
      </c>
      <c r="H2640" s="25" t="s">
        <v>10398</v>
      </c>
      <c r="I2640" s="25" t="s">
        <v>25678</v>
      </c>
      <c r="J2640" s="19">
        <v>44789</v>
      </c>
      <c r="K2640" s="19"/>
      <c r="L2640" s="54">
        <v>165044.25</v>
      </c>
      <c r="M2640" s="25" t="s">
        <v>7230</v>
      </c>
      <c r="N2640" s="25" t="s">
        <v>24060</v>
      </c>
      <c r="O2640" s="25"/>
      <c r="P2640" s="25"/>
    </row>
    <row r="2641" spans="1:16" ht="15">
      <c r="A2641" s="25" t="s">
        <v>29496</v>
      </c>
      <c r="B2641" s="25" t="s">
        <v>29496</v>
      </c>
      <c r="C2641"/>
      <c r="D2641" s="25" t="s">
        <v>7261</v>
      </c>
      <c r="E2641" s="25"/>
      <c r="F2641" s="25" t="s">
        <v>7288</v>
      </c>
      <c r="G2641" s="25" t="s">
        <v>24057</v>
      </c>
      <c r="H2641" s="25" t="s">
        <v>8755</v>
      </c>
      <c r="I2641" s="25" t="s">
        <v>24224</v>
      </c>
      <c r="J2641" s="19">
        <v>44789</v>
      </c>
      <c r="K2641" s="19"/>
      <c r="L2641" s="54">
        <v>5885.13</v>
      </c>
      <c r="M2641" s="25" t="s">
        <v>7230</v>
      </c>
      <c r="N2641" s="25" t="s">
        <v>24060</v>
      </c>
      <c r="O2641" s="25"/>
      <c r="P2641" s="25" t="s">
        <v>29497</v>
      </c>
    </row>
    <row r="2642" spans="1:16" ht="15">
      <c r="A2642" s="25" t="s">
        <v>29498</v>
      </c>
      <c r="B2642" s="25" t="s">
        <v>29498</v>
      </c>
      <c r="C2642"/>
      <c r="D2642" s="25" t="s">
        <v>7261</v>
      </c>
      <c r="E2642" s="25"/>
      <c r="F2642" s="25" t="s">
        <v>7288</v>
      </c>
      <c r="G2642" s="25" t="s">
        <v>24057</v>
      </c>
      <c r="H2642" s="25" t="s">
        <v>8443</v>
      </c>
      <c r="I2642" s="25" t="s">
        <v>29499</v>
      </c>
      <c r="J2642" s="19">
        <v>44789</v>
      </c>
      <c r="K2642" s="19"/>
      <c r="L2642" s="54">
        <v>800</v>
      </c>
      <c r="M2642" s="25" t="s">
        <v>7230</v>
      </c>
      <c r="N2642" s="25" t="s">
        <v>24060</v>
      </c>
      <c r="O2642" s="25"/>
      <c r="P2642" s="25"/>
    </row>
    <row r="2643" spans="1:16" ht="15">
      <c r="A2643" s="25" t="s">
        <v>29500</v>
      </c>
      <c r="B2643" s="25" t="s">
        <v>29500</v>
      </c>
      <c r="C2643"/>
      <c r="D2643" s="25" t="s">
        <v>7545</v>
      </c>
      <c r="E2643" s="25"/>
      <c r="F2643" s="25" t="s">
        <v>7288</v>
      </c>
      <c r="G2643" s="25" t="s">
        <v>24057</v>
      </c>
      <c r="H2643" s="25" t="s">
        <v>7500</v>
      </c>
      <c r="I2643" s="25" t="s">
        <v>24588</v>
      </c>
      <c r="J2643" s="19">
        <v>44789</v>
      </c>
      <c r="K2643" s="19"/>
      <c r="L2643" s="54">
        <v>1784</v>
      </c>
      <c r="M2643" s="25" t="s">
        <v>7230</v>
      </c>
      <c r="N2643" s="25" t="s">
        <v>24060</v>
      </c>
      <c r="O2643" s="25"/>
      <c r="P2643" s="25" t="s">
        <v>29501</v>
      </c>
    </row>
    <row r="2644" spans="1:16" ht="15">
      <c r="A2644" s="25" t="s">
        <v>29502</v>
      </c>
      <c r="B2644" s="25" t="s">
        <v>29502</v>
      </c>
      <c r="C2644"/>
      <c r="D2644" s="25" t="s">
        <v>7261</v>
      </c>
      <c r="E2644" s="25"/>
      <c r="F2644" s="25" t="s">
        <v>7288</v>
      </c>
      <c r="G2644" s="25" t="s">
        <v>24057</v>
      </c>
      <c r="H2644" s="25" t="s">
        <v>8755</v>
      </c>
      <c r="I2644" s="25" t="s">
        <v>24224</v>
      </c>
      <c r="J2644" s="19">
        <v>44789</v>
      </c>
      <c r="K2644" s="19"/>
      <c r="L2644" s="54">
        <v>9401.85</v>
      </c>
      <c r="M2644" s="25" t="s">
        <v>7230</v>
      </c>
      <c r="N2644" s="25" t="s">
        <v>24060</v>
      </c>
      <c r="O2644" s="25"/>
      <c r="P2644" s="25" t="s">
        <v>29503</v>
      </c>
    </row>
    <row r="2645" spans="1:16" ht="15">
      <c r="A2645" s="25" t="s">
        <v>29504</v>
      </c>
      <c r="B2645" s="25" t="s">
        <v>29504</v>
      </c>
      <c r="C2645"/>
      <c r="D2645" s="25" t="s">
        <v>7269</v>
      </c>
      <c r="E2645" s="25"/>
      <c r="F2645" s="25" t="s">
        <v>7288</v>
      </c>
      <c r="G2645" s="25" t="s">
        <v>24057</v>
      </c>
      <c r="H2645" s="25" t="s">
        <v>8140</v>
      </c>
      <c r="I2645" s="25" t="s">
        <v>29505</v>
      </c>
      <c r="J2645" s="19">
        <v>44790</v>
      </c>
      <c r="K2645" s="19"/>
      <c r="L2645" s="54">
        <v>88260.57</v>
      </c>
      <c r="M2645" s="25" t="s">
        <v>7230</v>
      </c>
      <c r="N2645" s="25" t="s">
        <v>24060</v>
      </c>
      <c r="O2645" s="25"/>
      <c r="P2645" s="25" t="s">
        <v>29506</v>
      </c>
    </row>
    <row r="2646" spans="1:16" ht="15">
      <c r="A2646" s="25" t="s">
        <v>29507</v>
      </c>
      <c r="B2646" s="25" t="s">
        <v>29507</v>
      </c>
      <c r="C2646"/>
      <c r="D2646" s="25" t="s">
        <v>7261</v>
      </c>
      <c r="E2646" s="25"/>
      <c r="F2646" s="25" t="s">
        <v>7288</v>
      </c>
      <c r="G2646" s="25" t="s">
        <v>24057</v>
      </c>
      <c r="H2646" s="25" t="s">
        <v>14980</v>
      </c>
      <c r="I2646" s="25" t="s">
        <v>24075</v>
      </c>
      <c r="J2646" s="19">
        <v>44790</v>
      </c>
      <c r="K2646" s="19"/>
      <c r="L2646" s="54">
        <v>1310</v>
      </c>
      <c r="M2646" s="25" t="s">
        <v>7230</v>
      </c>
      <c r="N2646" s="25" t="s">
        <v>24060</v>
      </c>
      <c r="O2646" s="25"/>
      <c r="P2646" s="25" t="s">
        <v>29508</v>
      </c>
    </row>
    <row r="2647" spans="1:16" ht="15">
      <c r="A2647" s="25" t="s">
        <v>29509</v>
      </c>
      <c r="B2647" s="25" t="s">
        <v>29509</v>
      </c>
      <c r="C2647"/>
      <c r="D2647" s="25" t="s">
        <v>7261</v>
      </c>
      <c r="E2647" s="25"/>
      <c r="F2647" s="25" t="s">
        <v>7288</v>
      </c>
      <c r="G2647" s="25" t="s">
        <v>24057</v>
      </c>
      <c r="H2647" s="25" t="s">
        <v>7500</v>
      </c>
      <c r="I2647" s="25" t="s">
        <v>26861</v>
      </c>
      <c r="J2647" s="19">
        <v>44790</v>
      </c>
      <c r="K2647" s="19"/>
      <c r="L2647" s="54">
        <v>2300</v>
      </c>
      <c r="M2647" s="25" t="s">
        <v>7230</v>
      </c>
      <c r="N2647" s="25" t="s">
        <v>24060</v>
      </c>
      <c r="O2647" s="25"/>
      <c r="P2647" s="25" t="s">
        <v>29510</v>
      </c>
    </row>
    <row r="2648" spans="1:16" ht="15">
      <c r="A2648" s="25" t="s">
        <v>29511</v>
      </c>
      <c r="B2648" s="25" t="s">
        <v>29511</v>
      </c>
      <c r="C2648"/>
      <c r="D2648" s="25" t="s">
        <v>7269</v>
      </c>
      <c r="E2648" s="25"/>
      <c r="F2648" s="25" t="s">
        <v>7288</v>
      </c>
      <c r="G2648" s="25" t="s">
        <v>24057</v>
      </c>
      <c r="H2648" s="25" t="s">
        <v>14048</v>
      </c>
      <c r="I2648" s="25" t="s">
        <v>29512</v>
      </c>
      <c r="J2648" s="19">
        <v>44790</v>
      </c>
      <c r="K2648" s="19"/>
      <c r="L2648" s="54">
        <v>9122.6299999999992</v>
      </c>
      <c r="M2648" s="25" t="s">
        <v>7230</v>
      </c>
      <c r="N2648" s="25" t="s">
        <v>24060</v>
      </c>
      <c r="O2648" s="25"/>
      <c r="P2648" s="25" t="s">
        <v>29513</v>
      </c>
    </row>
    <row r="2649" spans="1:16" ht="15">
      <c r="A2649" s="25" t="s">
        <v>29514</v>
      </c>
      <c r="B2649" s="25" t="s">
        <v>29514</v>
      </c>
      <c r="C2649"/>
      <c r="D2649" s="25" t="s">
        <v>7261</v>
      </c>
      <c r="E2649" s="25"/>
      <c r="F2649" s="25" t="s">
        <v>7288</v>
      </c>
      <c r="G2649" s="25" t="s">
        <v>24057</v>
      </c>
      <c r="H2649" s="25" t="s">
        <v>14980</v>
      </c>
      <c r="I2649" s="25" t="s">
        <v>24075</v>
      </c>
      <c r="J2649" s="19">
        <v>44790</v>
      </c>
      <c r="K2649" s="19"/>
      <c r="L2649" s="54">
        <v>3021.5</v>
      </c>
      <c r="M2649" s="25" t="s">
        <v>7230</v>
      </c>
      <c r="N2649" s="25" t="s">
        <v>24060</v>
      </c>
      <c r="O2649" s="25"/>
      <c r="P2649" s="25" t="s">
        <v>29515</v>
      </c>
    </row>
    <row r="2650" spans="1:16" ht="15">
      <c r="A2650" s="25" t="s">
        <v>29516</v>
      </c>
      <c r="B2650" s="25" t="s">
        <v>29516</v>
      </c>
      <c r="C2650"/>
      <c r="D2650" s="25" t="s">
        <v>7261</v>
      </c>
      <c r="E2650" s="25"/>
      <c r="F2650" s="25" t="s">
        <v>7288</v>
      </c>
      <c r="G2650" s="25" t="s">
        <v>24057</v>
      </c>
      <c r="H2650" s="25" t="s">
        <v>8135</v>
      </c>
      <c r="I2650" s="25" t="s">
        <v>24603</v>
      </c>
      <c r="J2650" s="19">
        <v>44790</v>
      </c>
      <c r="K2650" s="19"/>
      <c r="L2650" s="54">
        <v>5757.09</v>
      </c>
      <c r="M2650" s="25" t="s">
        <v>7230</v>
      </c>
      <c r="N2650" s="25" t="s">
        <v>24060</v>
      </c>
      <c r="O2650" s="25"/>
      <c r="P2650" s="25" t="s">
        <v>29517</v>
      </c>
    </row>
    <row r="2651" spans="1:16" ht="15">
      <c r="A2651" s="25" t="s">
        <v>29518</v>
      </c>
      <c r="B2651" s="25" t="s">
        <v>29518</v>
      </c>
      <c r="C2651"/>
      <c r="D2651" s="25" t="s">
        <v>8607</v>
      </c>
      <c r="E2651" s="25"/>
      <c r="F2651" s="25" t="s">
        <v>7288</v>
      </c>
      <c r="G2651" s="25" t="s">
        <v>24057</v>
      </c>
      <c r="H2651" s="25" t="s">
        <v>9046</v>
      </c>
      <c r="I2651" s="25" t="s">
        <v>24070</v>
      </c>
      <c r="J2651" s="19">
        <v>44790</v>
      </c>
      <c r="K2651" s="19"/>
      <c r="L2651" s="54">
        <v>3959.77</v>
      </c>
      <c r="M2651" s="25" t="s">
        <v>7230</v>
      </c>
      <c r="N2651" s="25" t="s">
        <v>24060</v>
      </c>
      <c r="O2651" s="25"/>
      <c r="P2651" s="25" t="s">
        <v>29519</v>
      </c>
    </row>
    <row r="2652" spans="1:16" ht="15">
      <c r="A2652" s="25" t="s">
        <v>29520</v>
      </c>
      <c r="B2652" s="25" t="s">
        <v>29520</v>
      </c>
      <c r="C2652"/>
      <c r="D2652" s="25" t="s">
        <v>8607</v>
      </c>
      <c r="E2652" s="25"/>
      <c r="F2652" s="25" t="s">
        <v>7288</v>
      </c>
      <c r="G2652" s="25" t="s">
        <v>24057</v>
      </c>
      <c r="H2652" s="25" t="s">
        <v>9046</v>
      </c>
      <c r="I2652" s="25" t="s">
        <v>24070</v>
      </c>
      <c r="J2652" s="19">
        <v>44790</v>
      </c>
      <c r="K2652" s="19"/>
      <c r="L2652" s="54">
        <v>4671.97</v>
      </c>
      <c r="M2652" s="25" t="s">
        <v>7230</v>
      </c>
      <c r="N2652" s="25" t="s">
        <v>24060</v>
      </c>
      <c r="O2652" s="25"/>
      <c r="P2652" s="25" t="s">
        <v>29521</v>
      </c>
    </row>
    <row r="2653" spans="1:16" ht="15">
      <c r="A2653" s="25" t="s">
        <v>29522</v>
      </c>
      <c r="B2653" s="25" t="s">
        <v>29522</v>
      </c>
      <c r="C2653"/>
      <c r="D2653" s="25" t="s">
        <v>8607</v>
      </c>
      <c r="E2653" s="25"/>
      <c r="F2653" s="25" t="s">
        <v>7288</v>
      </c>
      <c r="G2653" s="25" t="s">
        <v>24057</v>
      </c>
      <c r="H2653" s="25" t="s">
        <v>9046</v>
      </c>
      <c r="I2653" s="25" t="s">
        <v>24070</v>
      </c>
      <c r="J2653" s="19">
        <v>44790</v>
      </c>
      <c r="K2653" s="19"/>
      <c r="L2653" s="54">
        <v>2150</v>
      </c>
      <c r="M2653" s="25" t="s">
        <v>7230</v>
      </c>
      <c r="N2653" s="25" t="s">
        <v>24060</v>
      </c>
      <c r="O2653" s="25"/>
      <c r="P2653" s="25" t="s">
        <v>29523</v>
      </c>
    </row>
    <row r="2654" spans="1:16" ht="15">
      <c r="A2654" s="25" t="s">
        <v>29524</v>
      </c>
      <c r="B2654" s="25" t="s">
        <v>29524</v>
      </c>
      <c r="C2654"/>
      <c r="D2654" s="25" t="s">
        <v>7261</v>
      </c>
      <c r="E2654" s="25"/>
      <c r="F2654" s="25" t="s">
        <v>7288</v>
      </c>
      <c r="G2654" s="25" t="s">
        <v>24057</v>
      </c>
      <c r="H2654" s="25" t="s">
        <v>8135</v>
      </c>
      <c r="I2654" s="25" t="s">
        <v>24603</v>
      </c>
      <c r="J2654" s="19">
        <v>44790</v>
      </c>
      <c r="K2654" s="19"/>
      <c r="L2654" s="54">
        <v>5594.17</v>
      </c>
      <c r="M2654" s="25" t="s">
        <v>7230</v>
      </c>
      <c r="N2654" s="25" t="s">
        <v>24060</v>
      </c>
      <c r="O2654" s="25"/>
      <c r="P2654" s="25" t="s">
        <v>29525</v>
      </c>
    </row>
    <row r="2655" spans="1:16" ht="15">
      <c r="A2655" s="25" t="s">
        <v>29526</v>
      </c>
      <c r="B2655" s="25" t="s">
        <v>29526</v>
      </c>
      <c r="C2655"/>
      <c r="D2655" s="25" t="s">
        <v>7261</v>
      </c>
      <c r="E2655" s="25"/>
      <c r="F2655" s="25" t="s">
        <v>7288</v>
      </c>
      <c r="G2655" s="25" t="s">
        <v>24057</v>
      </c>
      <c r="H2655" s="25" t="s">
        <v>8135</v>
      </c>
      <c r="I2655" s="25" t="s">
        <v>24603</v>
      </c>
      <c r="J2655" s="19">
        <v>44790</v>
      </c>
      <c r="K2655" s="19"/>
      <c r="L2655" s="54">
        <v>5036.46</v>
      </c>
      <c r="M2655" s="25" t="s">
        <v>7230</v>
      </c>
      <c r="N2655" s="25" t="s">
        <v>24060</v>
      </c>
      <c r="O2655" s="25"/>
      <c r="P2655" s="25" t="s">
        <v>29527</v>
      </c>
    </row>
    <row r="2656" spans="1:16" ht="15">
      <c r="A2656" s="25" t="s">
        <v>29528</v>
      </c>
      <c r="B2656" s="25" t="s">
        <v>29528</v>
      </c>
      <c r="C2656"/>
      <c r="D2656" s="25" t="s">
        <v>7269</v>
      </c>
      <c r="E2656" s="25"/>
      <c r="F2656" s="25" t="s">
        <v>7288</v>
      </c>
      <c r="G2656" s="25" t="s">
        <v>24057</v>
      </c>
      <c r="H2656" s="25" t="s">
        <v>7492</v>
      </c>
      <c r="I2656" s="25" t="s">
        <v>24948</v>
      </c>
      <c r="J2656" s="19">
        <v>44791</v>
      </c>
      <c r="K2656" s="19"/>
      <c r="L2656" s="54">
        <v>3169</v>
      </c>
      <c r="M2656" s="25" t="s">
        <v>7230</v>
      </c>
      <c r="N2656" s="25" t="s">
        <v>24060</v>
      </c>
      <c r="O2656" s="25"/>
      <c r="P2656" s="25" t="s">
        <v>29529</v>
      </c>
    </row>
    <row r="2657" spans="1:16" ht="15">
      <c r="A2657" s="25" t="s">
        <v>29530</v>
      </c>
      <c r="B2657" s="25" t="s">
        <v>29530</v>
      </c>
      <c r="C2657"/>
      <c r="D2657" s="25" t="s">
        <v>7261</v>
      </c>
      <c r="E2657" s="25"/>
      <c r="F2657" s="25" t="s">
        <v>7288</v>
      </c>
      <c r="G2657" s="25" t="s">
        <v>24057</v>
      </c>
      <c r="H2657" s="25" t="s">
        <v>7357</v>
      </c>
      <c r="I2657" s="25" t="s">
        <v>24070</v>
      </c>
      <c r="J2657" s="19">
        <v>44791</v>
      </c>
      <c r="K2657" s="19"/>
      <c r="L2657" s="54">
        <v>11833.23</v>
      </c>
      <c r="M2657" s="25" t="s">
        <v>7230</v>
      </c>
      <c r="N2657" s="25" t="s">
        <v>24060</v>
      </c>
      <c r="O2657" s="25"/>
      <c r="P2657" s="25" t="s">
        <v>29531</v>
      </c>
    </row>
    <row r="2658" spans="1:16" ht="15">
      <c r="A2658" s="25" t="s">
        <v>29532</v>
      </c>
      <c r="B2658" s="25" t="s">
        <v>29532</v>
      </c>
      <c r="C2658"/>
      <c r="D2658" s="25" t="s">
        <v>7261</v>
      </c>
      <c r="E2658" s="25"/>
      <c r="F2658" s="25" t="s">
        <v>7288</v>
      </c>
      <c r="G2658" s="25" t="s">
        <v>24057</v>
      </c>
      <c r="H2658" s="25" t="s">
        <v>9729</v>
      </c>
      <c r="I2658" s="25" t="s">
        <v>24150</v>
      </c>
      <c r="J2658" s="19">
        <v>44791</v>
      </c>
      <c r="K2658" s="19"/>
      <c r="L2658" s="54">
        <v>1963.95</v>
      </c>
      <c r="M2658" s="25" t="s">
        <v>7230</v>
      </c>
      <c r="N2658" s="25" t="s">
        <v>24060</v>
      </c>
      <c r="O2658" s="25"/>
      <c r="P2658" s="25" t="s">
        <v>29533</v>
      </c>
    </row>
    <row r="2659" spans="1:16" ht="15">
      <c r="A2659" s="25" t="s">
        <v>29534</v>
      </c>
      <c r="B2659" s="25" t="s">
        <v>29534</v>
      </c>
      <c r="C2659"/>
      <c r="D2659" s="25" t="s">
        <v>7261</v>
      </c>
      <c r="E2659" s="25"/>
      <c r="F2659" s="25" t="s">
        <v>7288</v>
      </c>
      <c r="G2659" s="25" t="s">
        <v>24057</v>
      </c>
      <c r="H2659" s="25" t="s">
        <v>8533</v>
      </c>
      <c r="I2659" s="25" t="s">
        <v>24070</v>
      </c>
      <c r="J2659" s="19">
        <v>44791</v>
      </c>
      <c r="K2659" s="19"/>
      <c r="L2659" s="54">
        <v>5148.03</v>
      </c>
      <c r="M2659" s="25" t="s">
        <v>7230</v>
      </c>
      <c r="N2659" s="25" t="s">
        <v>24060</v>
      </c>
      <c r="O2659" s="25"/>
      <c r="P2659" s="25" t="s">
        <v>29535</v>
      </c>
    </row>
    <row r="2660" spans="1:16" ht="15">
      <c r="A2660" s="25" t="s">
        <v>29536</v>
      </c>
      <c r="B2660" s="25" t="s">
        <v>29536</v>
      </c>
      <c r="C2660"/>
      <c r="D2660" s="25" t="s">
        <v>7261</v>
      </c>
      <c r="E2660" s="25"/>
      <c r="F2660" s="25" t="s">
        <v>7288</v>
      </c>
      <c r="G2660" s="25" t="s">
        <v>24057</v>
      </c>
      <c r="H2660" s="25" t="s">
        <v>7481</v>
      </c>
      <c r="I2660" s="25" t="s">
        <v>24070</v>
      </c>
      <c r="J2660" s="19">
        <v>44791</v>
      </c>
      <c r="K2660" s="19"/>
      <c r="L2660" s="54">
        <v>6613.48</v>
      </c>
      <c r="M2660" s="25" t="s">
        <v>7230</v>
      </c>
      <c r="N2660" s="25" t="s">
        <v>24060</v>
      </c>
      <c r="O2660" s="25"/>
      <c r="P2660" s="25"/>
    </row>
    <row r="2661" spans="1:16" ht="15">
      <c r="A2661" s="25" t="s">
        <v>29537</v>
      </c>
      <c r="B2661" s="25" t="s">
        <v>29537</v>
      </c>
      <c r="C2661"/>
      <c r="D2661" s="25" t="s">
        <v>7269</v>
      </c>
      <c r="E2661" s="25"/>
      <c r="F2661" s="25" t="s">
        <v>7288</v>
      </c>
      <c r="G2661" s="25" t="s">
        <v>24057</v>
      </c>
      <c r="H2661" s="25" t="s">
        <v>7273</v>
      </c>
      <c r="I2661" s="25" t="s">
        <v>26708</v>
      </c>
      <c r="J2661" s="19">
        <v>44791</v>
      </c>
      <c r="K2661" s="19"/>
      <c r="L2661" s="54">
        <v>20428.8</v>
      </c>
      <c r="M2661" s="25" t="s">
        <v>7230</v>
      </c>
      <c r="N2661" s="25" t="s">
        <v>24060</v>
      </c>
      <c r="O2661" s="25"/>
      <c r="P2661" s="25" t="s">
        <v>29538</v>
      </c>
    </row>
    <row r="2662" spans="1:16" ht="15">
      <c r="A2662" s="25" t="s">
        <v>29539</v>
      </c>
      <c r="B2662" s="25" t="s">
        <v>29539</v>
      </c>
      <c r="C2662"/>
      <c r="D2662" s="25" t="s">
        <v>7252</v>
      </c>
      <c r="E2662" s="25"/>
      <c r="F2662" s="25" t="s">
        <v>24833</v>
      </c>
      <c r="G2662" s="25" t="s">
        <v>24057</v>
      </c>
      <c r="H2662" s="25" t="s">
        <v>15107</v>
      </c>
      <c r="I2662" s="25" t="s">
        <v>29540</v>
      </c>
      <c r="J2662" s="19">
        <v>44791</v>
      </c>
      <c r="K2662" s="19"/>
      <c r="L2662" s="54">
        <v>24300</v>
      </c>
      <c r="M2662" s="25" t="s">
        <v>7230</v>
      </c>
      <c r="N2662" s="25" t="s">
        <v>24060</v>
      </c>
      <c r="O2662" s="25"/>
      <c r="P2662" s="25"/>
    </row>
    <row r="2663" spans="1:16" ht="15">
      <c r="A2663" s="25" t="s">
        <v>29541</v>
      </c>
      <c r="B2663" s="25" t="s">
        <v>29541</v>
      </c>
      <c r="C2663"/>
      <c r="D2663" s="25" t="s">
        <v>7261</v>
      </c>
      <c r="E2663" s="25"/>
      <c r="F2663" s="25" t="s">
        <v>7288</v>
      </c>
      <c r="G2663" s="25" t="s">
        <v>24057</v>
      </c>
      <c r="H2663" s="25" t="s">
        <v>9339</v>
      </c>
      <c r="I2663" s="25" t="s">
        <v>24070</v>
      </c>
      <c r="J2663" s="19">
        <v>44791</v>
      </c>
      <c r="K2663" s="19"/>
      <c r="L2663" s="54">
        <v>1680</v>
      </c>
      <c r="M2663" s="25" t="s">
        <v>7230</v>
      </c>
      <c r="N2663" s="25" t="s">
        <v>24060</v>
      </c>
      <c r="O2663" s="25"/>
      <c r="P2663" s="25" t="s">
        <v>29542</v>
      </c>
    </row>
    <row r="2664" spans="1:16" ht="15">
      <c r="A2664" s="25" t="s">
        <v>29543</v>
      </c>
      <c r="B2664" s="25" t="s">
        <v>29543</v>
      </c>
      <c r="C2664"/>
      <c r="D2664" s="25" t="s">
        <v>7261</v>
      </c>
      <c r="E2664" s="25"/>
      <c r="F2664" s="25" t="s">
        <v>7288</v>
      </c>
      <c r="G2664" s="25" t="s">
        <v>24057</v>
      </c>
      <c r="H2664" s="25" t="s">
        <v>7462</v>
      </c>
      <c r="I2664" s="25" t="s">
        <v>27004</v>
      </c>
      <c r="J2664" s="19">
        <v>44791</v>
      </c>
      <c r="K2664" s="19"/>
      <c r="L2664" s="54">
        <v>3175</v>
      </c>
      <c r="M2664" s="25" t="s">
        <v>7230</v>
      </c>
      <c r="N2664" s="25" t="s">
        <v>24060</v>
      </c>
      <c r="O2664" s="25"/>
      <c r="P2664" s="25"/>
    </row>
    <row r="2665" spans="1:16" ht="15">
      <c r="A2665" s="25" t="s">
        <v>29544</v>
      </c>
      <c r="B2665" s="25" t="s">
        <v>29544</v>
      </c>
      <c r="C2665"/>
      <c r="D2665" s="25" t="s">
        <v>10327</v>
      </c>
      <c r="E2665" s="25"/>
      <c r="F2665" s="25" t="s">
        <v>16714</v>
      </c>
      <c r="G2665" s="25" t="s">
        <v>24057</v>
      </c>
      <c r="H2665" s="25" t="s">
        <v>9607</v>
      </c>
      <c r="I2665" s="25" t="s">
        <v>25196</v>
      </c>
      <c r="J2665" s="19">
        <v>44791</v>
      </c>
      <c r="K2665" s="19"/>
      <c r="L2665" s="54">
        <v>6275</v>
      </c>
      <c r="M2665" s="25" t="s">
        <v>7230</v>
      </c>
      <c r="N2665" s="25" t="s">
        <v>24060</v>
      </c>
      <c r="O2665" s="25"/>
      <c r="P2665" s="25"/>
    </row>
    <row r="2666" spans="1:16" ht="15">
      <c r="A2666" s="25" t="s">
        <v>29545</v>
      </c>
      <c r="B2666" s="25" t="s">
        <v>29545</v>
      </c>
      <c r="C2666"/>
      <c r="D2666" s="25" t="s">
        <v>11215</v>
      </c>
      <c r="E2666" s="25"/>
      <c r="F2666" s="25" t="s">
        <v>7288</v>
      </c>
      <c r="G2666" s="25" t="s">
        <v>24057</v>
      </c>
      <c r="H2666" s="25" t="s">
        <v>7500</v>
      </c>
      <c r="I2666" s="25" t="s">
        <v>25923</v>
      </c>
      <c r="J2666" s="19">
        <v>44791</v>
      </c>
      <c r="K2666" s="19"/>
      <c r="L2666" s="54">
        <v>765</v>
      </c>
      <c r="M2666" s="25" t="s">
        <v>7230</v>
      </c>
      <c r="N2666" s="25" t="s">
        <v>24060</v>
      </c>
      <c r="O2666" s="25"/>
      <c r="P2666" s="25"/>
    </row>
    <row r="2667" spans="1:16" ht="15">
      <c r="A2667" s="25" t="s">
        <v>29546</v>
      </c>
      <c r="B2667" s="25" t="s">
        <v>29546</v>
      </c>
      <c r="C2667"/>
      <c r="D2667" s="25" t="s">
        <v>8607</v>
      </c>
      <c r="E2667" s="25"/>
      <c r="F2667" s="25" t="s">
        <v>7288</v>
      </c>
      <c r="G2667" s="25" t="s">
        <v>24057</v>
      </c>
      <c r="H2667" s="25" t="s">
        <v>9046</v>
      </c>
      <c r="I2667" s="25" t="s">
        <v>24070</v>
      </c>
      <c r="J2667" s="19">
        <v>44792</v>
      </c>
      <c r="K2667" s="19"/>
      <c r="L2667" s="54">
        <v>4615.54</v>
      </c>
      <c r="M2667" s="25" t="s">
        <v>7230</v>
      </c>
      <c r="N2667" s="25" t="s">
        <v>24060</v>
      </c>
      <c r="O2667" s="25"/>
      <c r="P2667" s="25" t="s">
        <v>29547</v>
      </c>
    </row>
    <row r="2668" spans="1:16" ht="15">
      <c r="A2668" s="25" t="s">
        <v>29548</v>
      </c>
      <c r="B2668" s="25" t="s">
        <v>29548</v>
      </c>
      <c r="C2668"/>
      <c r="D2668" s="25" t="s">
        <v>7478</v>
      </c>
      <c r="E2668" s="25"/>
      <c r="F2668" s="25" t="s">
        <v>7288</v>
      </c>
      <c r="G2668" s="25" t="s">
        <v>24057</v>
      </c>
      <c r="H2668" s="25" t="s">
        <v>7492</v>
      </c>
      <c r="I2668" s="25" t="s">
        <v>24287</v>
      </c>
      <c r="J2668" s="19">
        <v>44792</v>
      </c>
      <c r="K2668" s="19"/>
      <c r="L2668" s="54">
        <v>26650</v>
      </c>
      <c r="M2668" s="25" t="s">
        <v>7230</v>
      </c>
      <c r="N2668" s="25" t="s">
        <v>24060</v>
      </c>
      <c r="O2668" s="25"/>
      <c r="P2668" s="25" t="s">
        <v>29549</v>
      </c>
    </row>
    <row r="2669" spans="1:16" ht="15">
      <c r="A2669" s="25" t="s">
        <v>29550</v>
      </c>
      <c r="B2669" s="25" t="s">
        <v>29550</v>
      </c>
      <c r="C2669"/>
      <c r="D2669" s="25" t="s">
        <v>7252</v>
      </c>
      <c r="E2669" s="25"/>
      <c r="F2669" s="25" t="s">
        <v>7288</v>
      </c>
      <c r="G2669" s="25" t="s">
        <v>24057</v>
      </c>
      <c r="H2669" s="25" t="s">
        <v>8443</v>
      </c>
      <c r="I2669" s="25" t="s">
        <v>26551</v>
      </c>
      <c r="J2669" s="19">
        <v>44792</v>
      </c>
      <c r="K2669" s="19"/>
      <c r="L2669" s="54">
        <v>3846.29</v>
      </c>
      <c r="M2669" s="25" t="s">
        <v>7230</v>
      </c>
      <c r="N2669" s="25" t="s">
        <v>24060</v>
      </c>
      <c r="O2669" s="25"/>
      <c r="P2669" s="25" t="s">
        <v>29551</v>
      </c>
    </row>
    <row r="2670" spans="1:16" ht="15">
      <c r="A2670" s="25" t="s">
        <v>29552</v>
      </c>
      <c r="B2670" s="25" t="s">
        <v>29552</v>
      </c>
      <c r="C2670"/>
      <c r="D2670" s="25" t="s">
        <v>7261</v>
      </c>
      <c r="E2670" s="25"/>
      <c r="F2670" s="25" t="s">
        <v>7288</v>
      </c>
      <c r="G2670" s="25" t="s">
        <v>24630</v>
      </c>
      <c r="H2670" s="25" t="s">
        <v>8591</v>
      </c>
      <c r="I2670" s="25" t="s">
        <v>24631</v>
      </c>
      <c r="J2670" s="19">
        <v>44792</v>
      </c>
      <c r="K2670" s="19"/>
      <c r="L2670" s="54">
        <v>10200</v>
      </c>
      <c r="M2670" s="25" t="s">
        <v>7230</v>
      </c>
      <c r="N2670" s="25" t="s">
        <v>24060</v>
      </c>
      <c r="O2670" s="25"/>
      <c r="P2670" s="25"/>
    </row>
    <row r="2671" spans="1:16" ht="15">
      <c r="A2671" s="25" t="s">
        <v>29553</v>
      </c>
      <c r="B2671" s="25" t="s">
        <v>29553</v>
      </c>
      <c r="C2671"/>
      <c r="D2671" s="25" t="s">
        <v>7261</v>
      </c>
      <c r="E2671" s="25"/>
      <c r="F2671" s="25" t="s">
        <v>7288</v>
      </c>
      <c r="G2671" s="25" t="s">
        <v>24057</v>
      </c>
      <c r="H2671" s="25" t="s">
        <v>8591</v>
      </c>
      <c r="I2671" s="25" t="s">
        <v>28132</v>
      </c>
      <c r="J2671" s="19">
        <v>44792</v>
      </c>
      <c r="K2671" s="19"/>
      <c r="L2671" s="54">
        <v>1140</v>
      </c>
      <c r="M2671" s="25" t="s">
        <v>7230</v>
      </c>
      <c r="N2671" s="25" t="s">
        <v>24060</v>
      </c>
      <c r="O2671" s="25"/>
      <c r="P2671" s="25" t="s">
        <v>29554</v>
      </c>
    </row>
    <row r="2672" spans="1:16" ht="15">
      <c r="A2672" s="25" t="s">
        <v>29555</v>
      </c>
      <c r="B2672" s="25" t="s">
        <v>29555</v>
      </c>
      <c r="C2672" s="22">
        <v>1</v>
      </c>
      <c r="D2672" s="25" t="s">
        <v>7261</v>
      </c>
      <c r="E2672" s="25"/>
      <c r="F2672" s="25" t="s">
        <v>7288</v>
      </c>
      <c r="G2672" s="25" t="s">
        <v>24057</v>
      </c>
      <c r="H2672" s="25" t="s">
        <v>16289</v>
      </c>
      <c r="I2672" s="25" t="s">
        <v>24143</v>
      </c>
      <c r="J2672" s="19">
        <v>44794</v>
      </c>
      <c r="K2672" s="19"/>
      <c r="L2672" s="54">
        <v>31576.17</v>
      </c>
      <c r="M2672" s="25" t="s">
        <v>7230</v>
      </c>
      <c r="N2672" s="25" t="s">
        <v>24060</v>
      </c>
      <c r="O2672" s="25"/>
      <c r="P2672" s="25" t="s">
        <v>29556</v>
      </c>
    </row>
    <row r="2673" spans="1:16" ht="15">
      <c r="A2673" s="25" t="s">
        <v>29557</v>
      </c>
      <c r="B2673" s="25" t="s">
        <v>29557</v>
      </c>
      <c r="C2673"/>
      <c r="D2673" s="25" t="s">
        <v>7261</v>
      </c>
      <c r="E2673" s="25"/>
      <c r="F2673" s="25" t="s">
        <v>7288</v>
      </c>
      <c r="G2673" s="25" t="s">
        <v>24057</v>
      </c>
      <c r="H2673" s="25" t="s">
        <v>7273</v>
      </c>
      <c r="I2673" s="25" t="s">
        <v>24082</v>
      </c>
      <c r="J2673" s="19">
        <v>44794</v>
      </c>
      <c r="K2673" s="19"/>
      <c r="L2673" s="54">
        <v>6096</v>
      </c>
      <c r="M2673" s="25" t="s">
        <v>7230</v>
      </c>
      <c r="N2673" s="25" t="s">
        <v>24060</v>
      </c>
      <c r="O2673" s="25"/>
      <c r="P2673" s="25" t="s">
        <v>29558</v>
      </c>
    </row>
    <row r="2674" spans="1:16" ht="15">
      <c r="A2674" s="25" t="s">
        <v>29559</v>
      </c>
      <c r="B2674" s="25" t="s">
        <v>29559</v>
      </c>
      <c r="C2674"/>
      <c r="D2674" s="25" t="s">
        <v>7261</v>
      </c>
      <c r="E2674" s="25"/>
      <c r="F2674" s="25" t="s">
        <v>7288</v>
      </c>
      <c r="G2674" s="25" t="s">
        <v>24057</v>
      </c>
      <c r="H2674" s="25" t="s">
        <v>10140</v>
      </c>
      <c r="I2674" s="25" t="s">
        <v>24143</v>
      </c>
      <c r="J2674" s="19">
        <v>44795</v>
      </c>
      <c r="K2674" s="19"/>
      <c r="L2674" s="54">
        <v>4200.1899999999996</v>
      </c>
      <c r="M2674" s="25" t="s">
        <v>7230</v>
      </c>
      <c r="N2674" s="25" t="s">
        <v>24060</v>
      </c>
      <c r="O2674" s="25"/>
      <c r="P2674" s="25" t="s">
        <v>29560</v>
      </c>
    </row>
    <row r="2675" spans="1:16" ht="15">
      <c r="A2675" s="25" t="s">
        <v>29561</v>
      </c>
      <c r="B2675" s="25" t="s">
        <v>29561</v>
      </c>
      <c r="C2675"/>
      <c r="D2675" s="25" t="s">
        <v>7478</v>
      </c>
      <c r="E2675" s="25"/>
      <c r="F2675" s="25" t="s">
        <v>7288</v>
      </c>
      <c r="G2675" s="25" t="s">
        <v>24057</v>
      </c>
      <c r="H2675" s="25" t="s">
        <v>7492</v>
      </c>
      <c r="I2675" s="25" t="s">
        <v>25542</v>
      </c>
      <c r="J2675" s="19">
        <v>44795</v>
      </c>
      <c r="K2675" s="19"/>
      <c r="L2675" s="54">
        <v>26650</v>
      </c>
      <c r="M2675" s="25" t="s">
        <v>7230</v>
      </c>
      <c r="N2675" s="25" t="s">
        <v>24060</v>
      </c>
      <c r="O2675" s="25"/>
      <c r="P2675" s="25" t="s">
        <v>29562</v>
      </c>
    </row>
    <row r="2676" spans="1:16" ht="15">
      <c r="A2676" s="25" t="s">
        <v>29563</v>
      </c>
      <c r="B2676" s="25" t="s">
        <v>29563</v>
      </c>
      <c r="C2676"/>
      <c r="D2676" s="25" t="s">
        <v>7261</v>
      </c>
      <c r="E2676" s="25"/>
      <c r="F2676" s="25" t="s">
        <v>7288</v>
      </c>
      <c r="G2676" s="25" t="s">
        <v>24057</v>
      </c>
      <c r="H2676" s="25" t="s">
        <v>8188</v>
      </c>
      <c r="I2676" s="25" t="s">
        <v>24275</v>
      </c>
      <c r="J2676" s="19">
        <v>44794</v>
      </c>
      <c r="K2676" s="19"/>
      <c r="L2676" s="54">
        <v>2119</v>
      </c>
      <c r="M2676" s="25" t="s">
        <v>7230</v>
      </c>
      <c r="N2676" s="25" t="s">
        <v>24060</v>
      </c>
      <c r="O2676" s="25"/>
      <c r="P2676" s="25" t="s">
        <v>29564</v>
      </c>
    </row>
    <row r="2677" spans="1:16" ht="15">
      <c r="A2677" s="25" t="s">
        <v>29565</v>
      </c>
      <c r="B2677" s="25" t="s">
        <v>29565</v>
      </c>
      <c r="C2677"/>
      <c r="D2677" s="25" t="s">
        <v>7261</v>
      </c>
      <c r="E2677" s="25"/>
      <c r="F2677" s="25" t="s">
        <v>7288</v>
      </c>
      <c r="G2677" s="25" t="s">
        <v>24057</v>
      </c>
      <c r="H2677" s="25" t="s">
        <v>7273</v>
      </c>
      <c r="I2677" s="25" t="s">
        <v>24082</v>
      </c>
      <c r="J2677" s="19">
        <v>44794</v>
      </c>
      <c r="K2677" s="19"/>
      <c r="L2677" s="54">
        <v>17150</v>
      </c>
      <c r="M2677" s="25" t="s">
        <v>7230</v>
      </c>
      <c r="N2677" s="25" t="s">
        <v>24060</v>
      </c>
      <c r="O2677" s="25"/>
      <c r="P2677" s="25" t="s">
        <v>29566</v>
      </c>
    </row>
    <row r="2678" spans="1:16" ht="15">
      <c r="A2678" s="25" t="s">
        <v>29567</v>
      </c>
      <c r="B2678" s="25" t="s">
        <v>29567</v>
      </c>
      <c r="C2678"/>
      <c r="D2678" s="25" t="s">
        <v>7261</v>
      </c>
      <c r="E2678" s="25"/>
      <c r="F2678" s="25" t="s">
        <v>7288</v>
      </c>
      <c r="G2678" s="25" t="s">
        <v>24057</v>
      </c>
      <c r="H2678" s="25" t="s">
        <v>10140</v>
      </c>
      <c r="I2678" s="25" t="s">
        <v>24143</v>
      </c>
      <c r="J2678" s="19">
        <v>44795</v>
      </c>
      <c r="K2678" s="19"/>
      <c r="L2678" s="54">
        <v>950</v>
      </c>
      <c r="M2678" s="25" t="s">
        <v>7230</v>
      </c>
      <c r="N2678" s="25" t="s">
        <v>24060</v>
      </c>
      <c r="O2678" s="25"/>
      <c r="P2678" s="25" t="s">
        <v>29568</v>
      </c>
    </row>
    <row r="2679" spans="1:16" ht="15">
      <c r="A2679" s="25" t="s">
        <v>29569</v>
      </c>
      <c r="B2679" s="25" t="s">
        <v>29569</v>
      </c>
      <c r="C2679"/>
      <c r="D2679" s="25" t="s">
        <v>7261</v>
      </c>
      <c r="E2679" s="25"/>
      <c r="F2679" s="25" t="s">
        <v>7288</v>
      </c>
      <c r="G2679" s="25" t="s">
        <v>24057</v>
      </c>
      <c r="H2679" s="25" t="s">
        <v>10140</v>
      </c>
      <c r="I2679" s="25" t="s">
        <v>24143</v>
      </c>
      <c r="J2679" s="19">
        <v>44795</v>
      </c>
      <c r="K2679" s="19"/>
      <c r="L2679" s="54">
        <v>1325</v>
      </c>
      <c r="M2679" s="25" t="s">
        <v>7230</v>
      </c>
      <c r="N2679" s="25" t="s">
        <v>24060</v>
      </c>
      <c r="O2679" s="25"/>
      <c r="P2679" s="25" t="s">
        <v>29570</v>
      </c>
    </row>
    <row r="2680" spans="1:16" ht="15">
      <c r="A2680" s="25" t="s">
        <v>29571</v>
      </c>
      <c r="B2680" s="25" t="s">
        <v>29571</v>
      </c>
      <c r="C2680"/>
      <c r="D2680" s="25" t="s">
        <v>7425</v>
      </c>
      <c r="E2680" s="25"/>
      <c r="F2680" s="25" t="s">
        <v>7288</v>
      </c>
      <c r="G2680" s="25" t="s">
        <v>24057</v>
      </c>
      <c r="H2680" s="25" t="s">
        <v>15073</v>
      </c>
      <c r="I2680" s="25" t="s">
        <v>24122</v>
      </c>
      <c r="J2680" s="19">
        <v>44795</v>
      </c>
      <c r="K2680" s="19"/>
      <c r="L2680" s="54">
        <v>8525.7000000000007</v>
      </c>
      <c r="M2680" s="25" t="s">
        <v>7230</v>
      </c>
      <c r="N2680" s="25" t="s">
        <v>24060</v>
      </c>
      <c r="O2680" s="25"/>
      <c r="P2680" s="25" t="s">
        <v>29572</v>
      </c>
    </row>
    <row r="2681" spans="1:16" ht="15">
      <c r="A2681" s="25" t="s">
        <v>29573</v>
      </c>
      <c r="B2681" s="25" t="s">
        <v>29573</v>
      </c>
      <c r="C2681"/>
      <c r="D2681" s="25" t="s">
        <v>7261</v>
      </c>
      <c r="E2681" s="25"/>
      <c r="F2681" s="25" t="s">
        <v>7288</v>
      </c>
      <c r="G2681" s="25" t="s">
        <v>24057</v>
      </c>
      <c r="H2681" s="25" t="s">
        <v>8443</v>
      </c>
      <c r="I2681" s="25" t="s">
        <v>29574</v>
      </c>
      <c r="J2681" s="19">
        <v>44795</v>
      </c>
      <c r="K2681" s="19"/>
      <c r="L2681" s="54">
        <v>3994</v>
      </c>
      <c r="M2681" s="25" t="s">
        <v>7230</v>
      </c>
      <c r="N2681" s="25" t="s">
        <v>24060</v>
      </c>
      <c r="O2681" s="25"/>
      <c r="P2681" s="25" t="s">
        <v>29575</v>
      </c>
    </row>
    <row r="2682" spans="1:16" ht="15">
      <c r="A2682" s="25" t="s">
        <v>29576</v>
      </c>
      <c r="B2682" s="25" t="s">
        <v>29576</v>
      </c>
      <c r="C2682"/>
      <c r="D2682" s="25" t="s">
        <v>10120</v>
      </c>
      <c r="E2682" s="25"/>
      <c r="F2682" s="25" t="s">
        <v>7288</v>
      </c>
      <c r="G2682" s="25" t="s">
        <v>24057</v>
      </c>
      <c r="H2682" s="25" t="s">
        <v>10122</v>
      </c>
      <c r="I2682" s="25" t="s">
        <v>26361</v>
      </c>
      <c r="J2682" s="19">
        <v>44795</v>
      </c>
      <c r="K2682" s="19"/>
      <c r="L2682" s="54">
        <v>17854.04</v>
      </c>
      <c r="M2682" s="25" t="s">
        <v>7230</v>
      </c>
      <c r="N2682" s="25" t="s">
        <v>24060</v>
      </c>
      <c r="O2682" s="25"/>
      <c r="P2682" s="25"/>
    </row>
    <row r="2683" spans="1:16" ht="15">
      <c r="A2683" s="25" t="s">
        <v>29577</v>
      </c>
      <c r="B2683" s="25" t="s">
        <v>29577</v>
      </c>
      <c r="C2683"/>
      <c r="D2683" s="25" t="s">
        <v>10120</v>
      </c>
      <c r="E2683" s="25"/>
      <c r="F2683" s="25" t="s">
        <v>7288</v>
      </c>
      <c r="G2683" s="25" t="s">
        <v>24630</v>
      </c>
      <c r="H2683" s="25" t="s">
        <v>10122</v>
      </c>
      <c r="I2683" s="25" t="s">
        <v>24631</v>
      </c>
      <c r="J2683" s="19">
        <v>44795</v>
      </c>
      <c r="K2683" s="19"/>
      <c r="L2683" s="54">
        <v>57198.47</v>
      </c>
      <c r="M2683" s="25" t="s">
        <v>7230</v>
      </c>
      <c r="N2683" s="25" t="s">
        <v>24060</v>
      </c>
      <c r="O2683" s="25"/>
      <c r="P2683" s="25" t="s">
        <v>29578</v>
      </c>
    </row>
    <row r="2684" spans="1:16" ht="15">
      <c r="A2684" s="25" t="s">
        <v>29579</v>
      </c>
      <c r="B2684" s="25" t="s">
        <v>29579</v>
      </c>
      <c r="C2684"/>
      <c r="D2684" s="25" t="s">
        <v>7261</v>
      </c>
      <c r="E2684" s="25"/>
      <c r="F2684" s="25" t="s">
        <v>7288</v>
      </c>
      <c r="G2684" s="25" t="s">
        <v>24057</v>
      </c>
      <c r="H2684" s="25" t="s">
        <v>8443</v>
      </c>
      <c r="I2684" s="25" t="s">
        <v>29116</v>
      </c>
      <c r="J2684" s="19">
        <v>44795</v>
      </c>
      <c r="K2684" s="19"/>
      <c r="L2684" s="54">
        <v>2430</v>
      </c>
      <c r="M2684" s="25" t="s">
        <v>7230</v>
      </c>
      <c r="N2684" s="25" t="s">
        <v>24060</v>
      </c>
      <c r="O2684" s="25"/>
      <c r="P2684" s="25" t="s">
        <v>29580</v>
      </c>
    </row>
    <row r="2685" spans="1:16" ht="15">
      <c r="A2685" s="25" t="s">
        <v>29581</v>
      </c>
      <c r="B2685" s="25" t="s">
        <v>29581</v>
      </c>
      <c r="C2685"/>
      <c r="D2685" s="25" t="s">
        <v>7261</v>
      </c>
      <c r="E2685" s="25"/>
      <c r="F2685" s="25" t="s">
        <v>7288</v>
      </c>
      <c r="G2685" s="25" t="s">
        <v>24057</v>
      </c>
      <c r="H2685" s="25" t="s">
        <v>8443</v>
      </c>
      <c r="I2685" s="25" t="s">
        <v>29582</v>
      </c>
      <c r="J2685" s="19">
        <v>44795</v>
      </c>
      <c r="K2685" s="19"/>
      <c r="L2685" s="54">
        <v>3203.7</v>
      </c>
      <c r="M2685" s="25" t="s">
        <v>7230</v>
      </c>
      <c r="N2685" s="25" t="s">
        <v>24060</v>
      </c>
      <c r="O2685" s="25"/>
      <c r="P2685" s="25"/>
    </row>
    <row r="2686" spans="1:16" ht="15">
      <c r="A2686" s="25" t="s">
        <v>29583</v>
      </c>
      <c r="B2686" s="25" t="s">
        <v>29583</v>
      </c>
      <c r="C2686"/>
      <c r="D2686" s="25" t="s">
        <v>7261</v>
      </c>
      <c r="E2686" s="25"/>
      <c r="F2686" s="25" t="s">
        <v>7288</v>
      </c>
      <c r="G2686" s="25" t="s">
        <v>24057</v>
      </c>
      <c r="H2686" s="25" t="s">
        <v>8443</v>
      </c>
      <c r="I2686" s="25" t="s">
        <v>29584</v>
      </c>
      <c r="J2686" s="19">
        <v>44795</v>
      </c>
      <c r="K2686" s="19"/>
      <c r="L2686" s="54">
        <v>770</v>
      </c>
      <c r="M2686" s="25" t="s">
        <v>7230</v>
      </c>
      <c r="N2686" s="25" t="s">
        <v>24060</v>
      </c>
      <c r="O2686" s="25"/>
      <c r="P2686" s="25"/>
    </row>
    <row r="2687" spans="1:16" ht="15">
      <c r="A2687" s="25" t="s">
        <v>29585</v>
      </c>
      <c r="B2687" s="25" t="s">
        <v>29585</v>
      </c>
      <c r="C2687"/>
      <c r="D2687" s="25" t="s">
        <v>7269</v>
      </c>
      <c r="E2687" s="25"/>
      <c r="F2687" s="25" t="s">
        <v>7288</v>
      </c>
      <c r="G2687" s="25" t="s">
        <v>24057</v>
      </c>
      <c r="H2687" s="25" t="s">
        <v>7500</v>
      </c>
      <c r="I2687" s="25" t="s">
        <v>24181</v>
      </c>
      <c r="J2687" s="19">
        <v>44795</v>
      </c>
      <c r="K2687" s="19"/>
      <c r="L2687" s="54">
        <v>1222</v>
      </c>
      <c r="M2687" s="25" t="s">
        <v>7230</v>
      </c>
      <c r="N2687" s="25" t="s">
        <v>24060</v>
      </c>
      <c r="O2687" s="25"/>
      <c r="P2687" s="25" t="s">
        <v>29586</v>
      </c>
    </row>
    <row r="2688" spans="1:16" ht="15">
      <c r="A2688" s="25" t="s">
        <v>29587</v>
      </c>
      <c r="B2688" s="25" t="s">
        <v>29587</v>
      </c>
      <c r="C2688"/>
      <c r="D2688" s="25" t="s">
        <v>7261</v>
      </c>
      <c r="E2688" s="25"/>
      <c r="F2688" s="25" t="s">
        <v>7288</v>
      </c>
      <c r="G2688" s="25" t="s">
        <v>24057</v>
      </c>
      <c r="H2688" s="25" t="s">
        <v>7284</v>
      </c>
      <c r="I2688" s="25" t="s">
        <v>24070</v>
      </c>
      <c r="J2688" s="19">
        <v>44796</v>
      </c>
      <c r="K2688" s="19"/>
      <c r="L2688" s="54">
        <v>5074.18</v>
      </c>
      <c r="M2688" s="25" t="s">
        <v>7230</v>
      </c>
      <c r="N2688" s="25" t="s">
        <v>24060</v>
      </c>
      <c r="O2688" s="25"/>
      <c r="P2688" s="25" t="s">
        <v>29588</v>
      </c>
    </row>
    <row r="2689" spans="1:16" ht="15">
      <c r="A2689" s="25" t="s">
        <v>29589</v>
      </c>
      <c r="B2689" s="25" t="s">
        <v>29589</v>
      </c>
      <c r="C2689"/>
      <c r="D2689" s="25" t="s">
        <v>7261</v>
      </c>
      <c r="E2689" s="25"/>
      <c r="F2689" s="25" t="s">
        <v>7288</v>
      </c>
      <c r="G2689" s="25" t="s">
        <v>24057</v>
      </c>
      <c r="H2689" s="25" t="s">
        <v>7284</v>
      </c>
      <c r="I2689" s="25" t="s">
        <v>24070</v>
      </c>
      <c r="J2689" s="19">
        <v>44796</v>
      </c>
      <c r="K2689" s="19"/>
      <c r="L2689" s="54">
        <v>6201.52</v>
      </c>
      <c r="M2689" s="25" t="s">
        <v>7230</v>
      </c>
      <c r="N2689" s="25" t="s">
        <v>24060</v>
      </c>
      <c r="O2689" s="25"/>
      <c r="P2689" s="25" t="s">
        <v>29590</v>
      </c>
    </row>
    <row r="2690" spans="1:16" ht="15">
      <c r="A2690" s="25" t="s">
        <v>29591</v>
      </c>
      <c r="B2690" s="25" t="s">
        <v>29591</v>
      </c>
      <c r="C2690"/>
      <c r="D2690" s="25" t="s">
        <v>7261</v>
      </c>
      <c r="E2690" s="25"/>
      <c r="F2690" s="25" t="s">
        <v>7288</v>
      </c>
      <c r="G2690" s="25" t="s">
        <v>24057</v>
      </c>
      <c r="H2690" s="25" t="s">
        <v>7284</v>
      </c>
      <c r="I2690" s="25" t="s">
        <v>24070</v>
      </c>
      <c r="J2690" s="19">
        <v>44796</v>
      </c>
      <c r="K2690" s="19"/>
      <c r="L2690" s="54">
        <v>2546.12</v>
      </c>
      <c r="M2690" s="25" t="s">
        <v>7230</v>
      </c>
      <c r="N2690" s="25" t="s">
        <v>24060</v>
      </c>
      <c r="O2690" s="25"/>
      <c r="P2690" s="25" t="s">
        <v>29592</v>
      </c>
    </row>
    <row r="2691" spans="1:16" ht="15">
      <c r="A2691" s="25" t="s">
        <v>29593</v>
      </c>
      <c r="B2691" s="25" t="s">
        <v>29593</v>
      </c>
      <c r="C2691"/>
      <c r="D2691" s="25" t="s">
        <v>7261</v>
      </c>
      <c r="E2691" s="25"/>
      <c r="F2691" s="25" t="s">
        <v>7288</v>
      </c>
      <c r="G2691" s="25" t="s">
        <v>24057</v>
      </c>
      <c r="H2691" s="25" t="s">
        <v>9378</v>
      </c>
      <c r="I2691" s="25" t="s">
        <v>24082</v>
      </c>
      <c r="J2691" s="19">
        <v>44796</v>
      </c>
      <c r="K2691" s="19"/>
      <c r="L2691" s="54">
        <v>5200.04</v>
      </c>
      <c r="M2691" s="25" t="s">
        <v>7230</v>
      </c>
      <c r="N2691" s="25" t="s">
        <v>24060</v>
      </c>
      <c r="O2691" s="25"/>
      <c r="P2691" s="25" t="s">
        <v>29594</v>
      </c>
    </row>
    <row r="2692" spans="1:16" ht="15">
      <c r="A2692" s="25" t="s">
        <v>29595</v>
      </c>
      <c r="B2692" s="25" t="s">
        <v>29595</v>
      </c>
      <c r="C2692"/>
      <c r="D2692" s="25" t="s">
        <v>7261</v>
      </c>
      <c r="E2692" s="25"/>
      <c r="F2692" s="25" t="s">
        <v>7288</v>
      </c>
      <c r="G2692" s="25" t="s">
        <v>24057</v>
      </c>
      <c r="H2692" s="25" t="s">
        <v>8533</v>
      </c>
      <c r="I2692" s="25" t="s">
        <v>24070</v>
      </c>
      <c r="J2692" s="19">
        <v>44796</v>
      </c>
      <c r="K2692" s="19"/>
      <c r="L2692" s="54">
        <v>5487.7</v>
      </c>
      <c r="M2692" s="25" t="s">
        <v>7230</v>
      </c>
      <c r="N2692" s="25" t="s">
        <v>24060</v>
      </c>
      <c r="O2692" s="25"/>
      <c r="P2692" s="25" t="s">
        <v>29596</v>
      </c>
    </row>
    <row r="2693" spans="1:16" ht="15">
      <c r="A2693" s="25" t="s">
        <v>29597</v>
      </c>
      <c r="B2693" s="25" t="s">
        <v>29597</v>
      </c>
      <c r="C2693"/>
      <c r="D2693" s="25" t="s">
        <v>7261</v>
      </c>
      <c r="E2693" s="25"/>
      <c r="F2693" s="25" t="s">
        <v>7288</v>
      </c>
      <c r="G2693" s="25" t="s">
        <v>24057</v>
      </c>
      <c r="H2693" s="25" t="s">
        <v>7284</v>
      </c>
      <c r="I2693" s="25" t="s">
        <v>24070</v>
      </c>
      <c r="J2693" s="19">
        <v>44796</v>
      </c>
      <c r="K2693" s="19"/>
      <c r="L2693" s="54">
        <v>4751</v>
      </c>
      <c r="M2693" s="25" t="s">
        <v>7230</v>
      </c>
      <c r="N2693" s="25" t="s">
        <v>24060</v>
      </c>
      <c r="O2693" s="25"/>
      <c r="P2693" s="25" t="s">
        <v>29598</v>
      </c>
    </row>
    <row r="2694" spans="1:16" ht="15">
      <c r="A2694" s="25" t="s">
        <v>29599</v>
      </c>
      <c r="B2694" s="25" t="s">
        <v>29599</v>
      </c>
      <c r="C2694"/>
      <c r="D2694" s="25" t="s">
        <v>16628</v>
      </c>
      <c r="E2694" s="25"/>
      <c r="F2694" s="25" t="s">
        <v>7288</v>
      </c>
      <c r="G2694" s="25" t="s">
        <v>24057</v>
      </c>
      <c r="H2694" s="25" t="s">
        <v>7284</v>
      </c>
      <c r="I2694" s="25" t="s">
        <v>24205</v>
      </c>
      <c r="J2694" s="19">
        <v>44796</v>
      </c>
      <c r="K2694" s="19"/>
      <c r="L2694" s="54">
        <v>1702.26</v>
      </c>
      <c r="M2694" s="25" t="s">
        <v>7230</v>
      </c>
      <c r="N2694" s="25" t="s">
        <v>24060</v>
      </c>
      <c r="O2694" s="25"/>
      <c r="P2694" s="25" t="s">
        <v>29600</v>
      </c>
    </row>
    <row r="2695" spans="1:16" ht="15">
      <c r="A2695" s="25" t="s">
        <v>29601</v>
      </c>
      <c r="B2695" s="25" t="s">
        <v>29601</v>
      </c>
      <c r="C2695"/>
      <c r="D2695" s="25" t="s">
        <v>7261</v>
      </c>
      <c r="E2695" s="25"/>
      <c r="F2695" s="25" t="s">
        <v>7288</v>
      </c>
      <c r="G2695" s="25" t="s">
        <v>24057</v>
      </c>
      <c r="H2695" s="25" t="s">
        <v>10537</v>
      </c>
      <c r="I2695" s="25" t="s">
        <v>24169</v>
      </c>
      <c r="J2695" s="19">
        <v>44796</v>
      </c>
      <c r="K2695" s="19"/>
      <c r="L2695" s="54">
        <v>11492.05</v>
      </c>
      <c r="M2695" s="25" t="s">
        <v>7230</v>
      </c>
      <c r="N2695" s="25" t="s">
        <v>24060</v>
      </c>
      <c r="O2695" s="25"/>
      <c r="P2695" s="25" t="s">
        <v>29602</v>
      </c>
    </row>
    <row r="2696" spans="1:16" ht="15">
      <c r="A2696" s="25" t="s">
        <v>29603</v>
      </c>
      <c r="B2696" s="25" t="s">
        <v>29603</v>
      </c>
      <c r="C2696"/>
      <c r="D2696" s="25" t="s">
        <v>7261</v>
      </c>
      <c r="E2696" s="25"/>
      <c r="F2696" s="25" t="s">
        <v>7288</v>
      </c>
      <c r="G2696" s="25" t="s">
        <v>24057</v>
      </c>
      <c r="H2696" s="25" t="s">
        <v>10537</v>
      </c>
      <c r="I2696" s="25" t="s">
        <v>25689</v>
      </c>
      <c r="J2696" s="19">
        <v>44796</v>
      </c>
      <c r="K2696" s="19"/>
      <c r="L2696" s="54">
        <v>975</v>
      </c>
      <c r="M2696" s="25" t="s">
        <v>7230</v>
      </c>
      <c r="N2696" s="25" t="s">
        <v>24060</v>
      </c>
      <c r="O2696" s="25"/>
      <c r="P2696" s="25" t="s">
        <v>29604</v>
      </c>
    </row>
    <row r="2697" spans="1:16" ht="15">
      <c r="A2697" s="25" t="s">
        <v>29605</v>
      </c>
      <c r="B2697" s="25" t="s">
        <v>29605</v>
      </c>
      <c r="C2697"/>
      <c r="D2697" s="25" t="s">
        <v>7261</v>
      </c>
      <c r="E2697" s="25"/>
      <c r="F2697" s="25" t="s">
        <v>7288</v>
      </c>
      <c r="G2697" s="25" t="s">
        <v>24057</v>
      </c>
      <c r="H2697" s="25" t="s">
        <v>7500</v>
      </c>
      <c r="I2697" s="25" t="s">
        <v>24301</v>
      </c>
      <c r="J2697" s="19">
        <v>44796</v>
      </c>
      <c r="K2697" s="19"/>
      <c r="L2697" s="54">
        <v>3208.21</v>
      </c>
      <c r="M2697" s="25" t="s">
        <v>7230</v>
      </c>
      <c r="N2697" s="25" t="s">
        <v>24060</v>
      </c>
      <c r="O2697" s="25"/>
      <c r="P2697" s="25" t="s">
        <v>29606</v>
      </c>
    </row>
    <row r="2698" spans="1:16" ht="15">
      <c r="A2698" s="25" t="s">
        <v>29607</v>
      </c>
      <c r="B2698" s="25" t="s">
        <v>29607</v>
      </c>
      <c r="C2698"/>
      <c r="D2698" s="25" t="s">
        <v>10327</v>
      </c>
      <c r="E2698" s="25"/>
      <c r="F2698" s="25" t="s">
        <v>7288</v>
      </c>
      <c r="G2698" s="25" t="s">
        <v>24057</v>
      </c>
      <c r="H2698" s="25" t="s">
        <v>9607</v>
      </c>
      <c r="I2698" s="25" t="s">
        <v>25196</v>
      </c>
      <c r="J2698" s="19">
        <v>44796</v>
      </c>
      <c r="K2698" s="19"/>
      <c r="L2698" s="54">
        <v>12130</v>
      </c>
      <c r="M2698" s="25" t="s">
        <v>7230</v>
      </c>
      <c r="N2698" s="25" t="s">
        <v>24060</v>
      </c>
      <c r="O2698" s="25"/>
      <c r="P2698" s="25" t="s">
        <v>29608</v>
      </c>
    </row>
    <row r="2699" spans="1:16" ht="15">
      <c r="A2699" s="25" t="s">
        <v>29609</v>
      </c>
      <c r="B2699" s="25" t="s">
        <v>29609</v>
      </c>
      <c r="C2699"/>
      <c r="D2699" s="25" t="s">
        <v>7261</v>
      </c>
      <c r="E2699" s="25"/>
      <c r="F2699" s="25" t="s">
        <v>7288</v>
      </c>
      <c r="G2699" s="25" t="s">
        <v>24057</v>
      </c>
      <c r="H2699" s="25" t="s">
        <v>10537</v>
      </c>
      <c r="I2699" s="25" t="s">
        <v>25689</v>
      </c>
      <c r="J2699" s="19">
        <v>44796</v>
      </c>
      <c r="K2699" s="19"/>
      <c r="L2699" s="54">
        <v>325</v>
      </c>
      <c r="M2699" s="25" t="s">
        <v>7230</v>
      </c>
      <c r="N2699" s="25" t="s">
        <v>24060</v>
      </c>
      <c r="O2699" s="25"/>
      <c r="P2699" s="25" t="s">
        <v>29610</v>
      </c>
    </row>
    <row r="2700" spans="1:16" ht="15">
      <c r="A2700" s="25" t="s">
        <v>29611</v>
      </c>
      <c r="B2700" s="25" t="s">
        <v>29611</v>
      </c>
      <c r="C2700"/>
      <c r="D2700" s="25" t="s">
        <v>7261</v>
      </c>
      <c r="E2700" s="25"/>
      <c r="F2700" s="25" t="s">
        <v>7288</v>
      </c>
      <c r="G2700" s="25" t="s">
        <v>24057</v>
      </c>
      <c r="H2700" s="25" t="s">
        <v>10537</v>
      </c>
      <c r="I2700" s="25" t="s">
        <v>24169</v>
      </c>
      <c r="J2700" s="19">
        <v>44796</v>
      </c>
      <c r="K2700" s="19"/>
      <c r="L2700" s="54">
        <v>11734.12</v>
      </c>
      <c r="M2700" s="25" t="s">
        <v>7230</v>
      </c>
      <c r="N2700" s="25" t="s">
        <v>24060</v>
      </c>
      <c r="O2700" s="25"/>
      <c r="P2700" s="25" t="s">
        <v>29612</v>
      </c>
    </row>
    <row r="2701" spans="1:16" ht="15">
      <c r="A2701" s="25" t="s">
        <v>29613</v>
      </c>
      <c r="B2701" s="25" t="s">
        <v>29613</v>
      </c>
      <c r="C2701"/>
      <c r="D2701" s="25" t="s">
        <v>7261</v>
      </c>
      <c r="E2701" s="25"/>
      <c r="F2701" s="25" t="s">
        <v>7288</v>
      </c>
      <c r="G2701" s="25" t="s">
        <v>24057</v>
      </c>
      <c r="H2701" s="25" t="s">
        <v>10537</v>
      </c>
      <c r="I2701" s="25" t="s">
        <v>24169</v>
      </c>
      <c r="J2701" s="19">
        <v>44796</v>
      </c>
      <c r="K2701" s="19"/>
      <c r="L2701" s="54">
        <v>10252.24</v>
      </c>
      <c r="M2701" s="25" t="s">
        <v>7230</v>
      </c>
      <c r="N2701" s="25" t="s">
        <v>24060</v>
      </c>
      <c r="O2701" s="25"/>
      <c r="P2701" s="25" t="s">
        <v>29614</v>
      </c>
    </row>
    <row r="2702" spans="1:16" ht="15">
      <c r="A2702" s="25" t="s">
        <v>29615</v>
      </c>
      <c r="B2702" s="25" t="s">
        <v>29615</v>
      </c>
      <c r="C2702"/>
      <c r="D2702" s="25" t="s">
        <v>7261</v>
      </c>
      <c r="E2702" s="25"/>
      <c r="F2702" s="25" t="s">
        <v>7288</v>
      </c>
      <c r="G2702" s="25" t="s">
        <v>24057</v>
      </c>
      <c r="H2702" s="25" t="s">
        <v>10537</v>
      </c>
      <c r="I2702" s="25" t="s">
        <v>25689</v>
      </c>
      <c r="J2702" s="19">
        <v>44796</v>
      </c>
      <c r="K2702" s="19"/>
      <c r="L2702" s="54">
        <v>325</v>
      </c>
      <c r="M2702" s="25" t="s">
        <v>7230</v>
      </c>
      <c r="N2702" s="25" t="s">
        <v>24060</v>
      </c>
      <c r="O2702" s="25"/>
      <c r="P2702" s="25" t="s">
        <v>29616</v>
      </c>
    </row>
    <row r="2703" spans="1:16" ht="15">
      <c r="A2703" s="25" t="s">
        <v>29617</v>
      </c>
      <c r="B2703" s="25" t="s">
        <v>29617</v>
      </c>
      <c r="C2703"/>
      <c r="D2703" s="25" t="s">
        <v>8476</v>
      </c>
      <c r="E2703" s="25"/>
      <c r="F2703" s="25" t="s">
        <v>7288</v>
      </c>
      <c r="G2703" s="25" t="s">
        <v>24057</v>
      </c>
      <c r="H2703" s="25" t="s">
        <v>8140</v>
      </c>
      <c r="I2703" s="25" t="s">
        <v>24588</v>
      </c>
      <c r="J2703" s="19">
        <v>44796</v>
      </c>
      <c r="K2703" s="19"/>
      <c r="L2703" s="54">
        <v>5222</v>
      </c>
      <c r="M2703" s="25" t="s">
        <v>7230</v>
      </c>
      <c r="N2703" s="25" t="s">
        <v>24060</v>
      </c>
      <c r="O2703" s="25"/>
      <c r="P2703" s="25" t="s">
        <v>29618</v>
      </c>
    </row>
    <row r="2704" spans="1:16" ht="15">
      <c r="A2704" s="25" t="s">
        <v>29619</v>
      </c>
      <c r="B2704" s="25" t="s">
        <v>29619</v>
      </c>
      <c r="C2704"/>
      <c r="D2704" s="25" t="s">
        <v>8476</v>
      </c>
      <c r="E2704" s="25"/>
      <c r="F2704" s="25" t="s">
        <v>7288</v>
      </c>
      <c r="G2704" s="25" t="s">
        <v>24057</v>
      </c>
      <c r="H2704" s="25" t="s">
        <v>8140</v>
      </c>
      <c r="I2704" s="25" t="s">
        <v>24181</v>
      </c>
      <c r="J2704" s="19">
        <v>44796</v>
      </c>
      <c r="K2704" s="19"/>
      <c r="L2704" s="54">
        <v>2650</v>
      </c>
      <c r="M2704" s="25" t="s">
        <v>7230</v>
      </c>
      <c r="N2704" s="25" t="s">
        <v>24060</v>
      </c>
      <c r="O2704" s="25"/>
      <c r="P2704" s="25" t="s">
        <v>29620</v>
      </c>
    </row>
    <row r="2705" spans="1:16" ht="15">
      <c r="A2705" s="25" t="s">
        <v>29621</v>
      </c>
      <c r="B2705" s="25" t="s">
        <v>29621</v>
      </c>
      <c r="C2705"/>
      <c r="D2705" s="25" t="s">
        <v>8476</v>
      </c>
      <c r="E2705" s="25"/>
      <c r="F2705" s="25" t="s">
        <v>7288</v>
      </c>
      <c r="G2705" s="25" t="s">
        <v>24057</v>
      </c>
      <c r="H2705" s="25" t="s">
        <v>8140</v>
      </c>
      <c r="I2705" s="25" t="s">
        <v>24218</v>
      </c>
      <c r="J2705" s="19">
        <v>44796</v>
      </c>
      <c r="K2705" s="19"/>
      <c r="L2705" s="54">
        <v>13609</v>
      </c>
      <c r="M2705" s="25" t="s">
        <v>7230</v>
      </c>
      <c r="N2705" s="25" t="s">
        <v>24060</v>
      </c>
      <c r="O2705" s="25"/>
      <c r="P2705" s="25" t="s">
        <v>29622</v>
      </c>
    </row>
    <row r="2706" spans="1:16" ht="15">
      <c r="A2706" s="25" t="s">
        <v>29623</v>
      </c>
      <c r="B2706" s="25" t="s">
        <v>29623</v>
      </c>
      <c r="C2706"/>
      <c r="D2706" s="25" t="s">
        <v>7261</v>
      </c>
      <c r="E2706" s="25"/>
      <c r="F2706" s="25" t="s">
        <v>7288</v>
      </c>
      <c r="G2706" s="25" t="s">
        <v>24057</v>
      </c>
      <c r="H2706" s="25" t="s">
        <v>7500</v>
      </c>
      <c r="I2706" s="25" t="s">
        <v>24301</v>
      </c>
      <c r="J2706" s="19">
        <v>44796</v>
      </c>
      <c r="K2706" s="19"/>
      <c r="L2706" s="54">
        <v>1514</v>
      </c>
      <c r="M2706" s="25" t="s">
        <v>7230</v>
      </c>
      <c r="N2706" s="25" t="s">
        <v>24060</v>
      </c>
      <c r="O2706" s="25"/>
      <c r="P2706" s="25" t="s">
        <v>29624</v>
      </c>
    </row>
    <row r="2707" spans="1:16" ht="15">
      <c r="A2707" s="25" t="s">
        <v>29625</v>
      </c>
      <c r="B2707" s="25" t="s">
        <v>29625</v>
      </c>
      <c r="C2707"/>
      <c r="D2707" s="25" t="s">
        <v>16795</v>
      </c>
      <c r="E2707" s="25"/>
      <c r="F2707" s="25" t="s">
        <v>7288</v>
      </c>
      <c r="G2707" s="25" t="s">
        <v>24057</v>
      </c>
      <c r="H2707" s="25" t="s">
        <v>8140</v>
      </c>
      <c r="I2707" s="25" t="s">
        <v>24591</v>
      </c>
      <c r="J2707" s="19">
        <v>44796</v>
      </c>
      <c r="K2707" s="19"/>
      <c r="L2707" s="54">
        <v>6384.14</v>
      </c>
      <c r="M2707" s="25" t="s">
        <v>7230</v>
      </c>
      <c r="N2707" s="25" t="s">
        <v>24060</v>
      </c>
      <c r="O2707" s="25"/>
      <c r="P2707" s="25" t="s">
        <v>29626</v>
      </c>
    </row>
    <row r="2708" spans="1:16" ht="15">
      <c r="A2708" s="25" t="s">
        <v>29627</v>
      </c>
      <c r="B2708" s="25" t="s">
        <v>29627</v>
      </c>
      <c r="C2708"/>
      <c r="D2708" s="25" t="s">
        <v>7252</v>
      </c>
      <c r="E2708" s="25"/>
      <c r="F2708" s="25" t="s">
        <v>7288</v>
      </c>
      <c r="G2708" s="25" t="s">
        <v>24057</v>
      </c>
      <c r="H2708" s="25" t="s">
        <v>8140</v>
      </c>
      <c r="I2708" s="25" t="s">
        <v>25199</v>
      </c>
      <c r="J2708" s="19">
        <v>44796</v>
      </c>
      <c r="K2708" s="19"/>
      <c r="L2708" s="54">
        <v>7190</v>
      </c>
      <c r="M2708" s="25" t="s">
        <v>7230</v>
      </c>
      <c r="N2708" s="25" t="s">
        <v>24060</v>
      </c>
      <c r="O2708" s="25"/>
      <c r="P2708" s="25" t="s">
        <v>29628</v>
      </c>
    </row>
    <row r="2709" spans="1:16" ht="15">
      <c r="A2709" s="25" t="s">
        <v>29629</v>
      </c>
      <c r="B2709" s="25" t="s">
        <v>29629</v>
      </c>
      <c r="C2709"/>
      <c r="D2709" s="25" t="s">
        <v>7261</v>
      </c>
      <c r="E2709" s="25"/>
      <c r="F2709" s="25" t="s">
        <v>7288</v>
      </c>
      <c r="G2709" s="25" t="s">
        <v>24057</v>
      </c>
      <c r="H2709" s="25" t="s">
        <v>8140</v>
      </c>
      <c r="I2709" s="25" t="s">
        <v>27043</v>
      </c>
      <c r="J2709" s="19">
        <v>44796</v>
      </c>
      <c r="K2709" s="19"/>
      <c r="L2709" s="54">
        <v>8066</v>
      </c>
      <c r="M2709" s="25" t="s">
        <v>7230</v>
      </c>
      <c r="N2709" s="25" t="s">
        <v>24060</v>
      </c>
      <c r="O2709" s="25"/>
      <c r="P2709" s="25" t="s">
        <v>29630</v>
      </c>
    </row>
    <row r="2710" spans="1:16" ht="15">
      <c r="A2710" s="25" t="s">
        <v>29631</v>
      </c>
      <c r="B2710" s="25" t="s">
        <v>29631</v>
      </c>
      <c r="C2710"/>
      <c r="D2710" s="25" t="s">
        <v>7261</v>
      </c>
      <c r="E2710" s="25"/>
      <c r="F2710" s="25" t="s">
        <v>7288</v>
      </c>
      <c r="G2710" s="25" t="s">
        <v>24057</v>
      </c>
      <c r="H2710" s="25" t="s">
        <v>8140</v>
      </c>
      <c r="I2710" s="25" t="s">
        <v>25650</v>
      </c>
      <c r="J2710" s="19">
        <v>44796</v>
      </c>
      <c r="K2710" s="19"/>
      <c r="L2710" s="54">
        <v>12802</v>
      </c>
      <c r="M2710" s="25" t="s">
        <v>7230</v>
      </c>
      <c r="N2710" s="25" t="s">
        <v>24060</v>
      </c>
      <c r="O2710" s="25"/>
      <c r="P2710" s="25" t="s">
        <v>29632</v>
      </c>
    </row>
    <row r="2711" spans="1:16" ht="15">
      <c r="A2711" s="25" t="s">
        <v>29633</v>
      </c>
      <c r="B2711" s="25" t="s">
        <v>29633</v>
      </c>
      <c r="C2711"/>
      <c r="D2711" s="25" t="s">
        <v>7261</v>
      </c>
      <c r="E2711" s="25"/>
      <c r="F2711" s="25" t="s">
        <v>7288</v>
      </c>
      <c r="G2711" s="25" t="s">
        <v>24057</v>
      </c>
      <c r="H2711" s="25" t="s">
        <v>8750</v>
      </c>
      <c r="I2711" s="25" t="s">
        <v>24070</v>
      </c>
      <c r="J2711" s="19">
        <v>44796</v>
      </c>
      <c r="K2711" s="19"/>
      <c r="L2711" s="54">
        <v>8493.89</v>
      </c>
      <c r="M2711" s="25" t="s">
        <v>7230</v>
      </c>
      <c r="N2711" s="25" t="s">
        <v>24060</v>
      </c>
      <c r="O2711" s="25"/>
      <c r="P2711" s="25" t="s">
        <v>29634</v>
      </c>
    </row>
    <row r="2712" spans="1:16" ht="15">
      <c r="A2712" s="25" t="s">
        <v>29635</v>
      </c>
      <c r="B2712" s="25" t="s">
        <v>29635</v>
      </c>
      <c r="C2712"/>
      <c r="D2712" s="25" t="s">
        <v>7261</v>
      </c>
      <c r="E2712" s="25"/>
      <c r="F2712" s="25" t="s">
        <v>7288</v>
      </c>
      <c r="G2712" s="25" t="s">
        <v>24057</v>
      </c>
      <c r="H2712" s="25" t="s">
        <v>15936</v>
      </c>
      <c r="I2712" s="25" t="s">
        <v>24454</v>
      </c>
      <c r="J2712" s="19">
        <v>44796</v>
      </c>
      <c r="K2712" s="19"/>
      <c r="L2712" s="54">
        <v>6983.43</v>
      </c>
      <c r="M2712" s="25" t="s">
        <v>7230</v>
      </c>
      <c r="N2712" s="25" t="s">
        <v>24060</v>
      </c>
      <c r="O2712" s="25"/>
      <c r="P2712" s="25" t="s">
        <v>29636</v>
      </c>
    </row>
    <row r="2713" spans="1:16" ht="15">
      <c r="A2713" s="25" t="s">
        <v>29637</v>
      </c>
      <c r="B2713" s="25" t="s">
        <v>29637</v>
      </c>
      <c r="C2713"/>
      <c r="D2713" s="25" t="s">
        <v>7261</v>
      </c>
      <c r="E2713" s="25"/>
      <c r="F2713" s="25" t="s">
        <v>7288</v>
      </c>
      <c r="G2713" s="25" t="s">
        <v>24057</v>
      </c>
      <c r="H2713" s="25" t="s">
        <v>10140</v>
      </c>
      <c r="I2713" s="25" t="s">
        <v>24143</v>
      </c>
      <c r="J2713" s="19">
        <v>44796</v>
      </c>
      <c r="K2713" s="19"/>
      <c r="L2713" s="54">
        <v>5221.6499999999996</v>
      </c>
      <c r="M2713" s="25" t="s">
        <v>7230</v>
      </c>
      <c r="N2713" s="25" t="s">
        <v>24060</v>
      </c>
      <c r="O2713" s="25"/>
      <c r="P2713" s="25" t="s">
        <v>29638</v>
      </c>
    </row>
    <row r="2714" spans="1:16" ht="15">
      <c r="A2714" s="25" t="s">
        <v>29639</v>
      </c>
      <c r="B2714" s="25" t="s">
        <v>29639</v>
      </c>
      <c r="C2714"/>
      <c r="D2714" s="25" t="s">
        <v>7573</v>
      </c>
      <c r="E2714" s="25"/>
      <c r="F2714" s="25" t="s">
        <v>7288</v>
      </c>
      <c r="G2714" s="25" t="s">
        <v>24057</v>
      </c>
      <c r="H2714" s="25" t="s">
        <v>7576</v>
      </c>
      <c r="I2714" s="25" t="s">
        <v>24205</v>
      </c>
      <c r="J2714" s="19">
        <v>44796</v>
      </c>
      <c r="K2714" s="19"/>
      <c r="L2714" s="54">
        <v>22751.37</v>
      </c>
      <c r="M2714" s="25" t="s">
        <v>7230</v>
      </c>
      <c r="N2714" s="25" t="s">
        <v>24060</v>
      </c>
      <c r="O2714" s="25"/>
      <c r="P2714" s="25" t="s">
        <v>29640</v>
      </c>
    </row>
    <row r="2715" spans="1:16" ht="15">
      <c r="A2715" s="25" t="s">
        <v>29641</v>
      </c>
      <c r="B2715" s="25" t="s">
        <v>29641</v>
      </c>
      <c r="C2715"/>
      <c r="D2715" s="25" t="s">
        <v>7269</v>
      </c>
      <c r="E2715" s="25"/>
      <c r="F2715" s="25" t="s">
        <v>7288</v>
      </c>
      <c r="G2715" s="25" t="s">
        <v>24057</v>
      </c>
      <c r="H2715" s="25" t="s">
        <v>7492</v>
      </c>
      <c r="I2715" s="25" t="s">
        <v>24181</v>
      </c>
      <c r="J2715" s="19">
        <v>44796</v>
      </c>
      <c r="K2715" s="19"/>
      <c r="L2715" s="54">
        <v>1129</v>
      </c>
      <c r="M2715" s="25" t="s">
        <v>7230</v>
      </c>
      <c r="N2715" s="25" t="s">
        <v>24060</v>
      </c>
      <c r="O2715" s="25"/>
      <c r="P2715" s="25" t="s">
        <v>29642</v>
      </c>
    </row>
    <row r="2716" spans="1:16" ht="15">
      <c r="A2716" s="25" t="s">
        <v>29643</v>
      </c>
      <c r="B2716" s="25" t="s">
        <v>29643</v>
      </c>
      <c r="C2716"/>
      <c r="D2716" s="25" t="s">
        <v>7261</v>
      </c>
      <c r="E2716" s="25"/>
      <c r="F2716" s="25" t="s">
        <v>7288</v>
      </c>
      <c r="G2716" s="25" t="s">
        <v>24057</v>
      </c>
      <c r="H2716" s="25" t="s">
        <v>8140</v>
      </c>
      <c r="I2716" s="25" t="s">
        <v>24070</v>
      </c>
      <c r="J2716" s="19">
        <v>44796</v>
      </c>
      <c r="K2716" s="19"/>
      <c r="L2716" s="54">
        <v>15300</v>
      </c>
      <c r="M2716" s="25" t="s">
        <v>7230</v>
      </c>
      <c r="N2716" s="25" t="s">
        <v>24060</v>
      </c>
      <c r="O2716" s="25"/>
      <c r="P2716" s="25" t="s">
        <v>29644</v>
      </c>
    </row>
    <row r="2717" spans="1:16" ht="15">
      <c r="A2717" s="25" t="s">
        <v>29645</v>
      </c>
      <c r="B2717" s="25" t="s">
        <v>29645</v>
      </c>
      <c r="C2717"/>
      <c r="D2717" s="25" t="s">
        <v>7261</v>
      </c>
      <c r="E2717" s="25"/>
      <c r="F2717" s="25" t="s">
        <v>7288</v>
      </c>
      <c r="G2717" s="25" t="s">
        <v>24057</v>
      </c>
      <c r="H2717" s="25" t="s">
        <v>9816</v>
      </c>
      <c r="I2717" s="25" t="s">
        <v>27468</v>
      </c>
      <c r="J2717" s="19">
        <v>44796</v>
      </c>
      <c r="K2717" s="19"/>
      <c r="L2717" s="54">
        <v>1000</v>
      </c>
      <c r="M2717" s="25" t="s">
        <v>7230</v>
      </c>
      <c r="N2717" s="25" t="s">
        <v>24060</v>
      </c>
      <c r="O2717" s="25"/>
      <c r="P2717" s="25"/>
    </row>
    <row r="2718" spans="1:16" ht="15">
      <c r="A2718" s="25" t="s">
        <v>29646</v>
      </c>
      <c r="B2718" s="25" t="s">
        <v>29646</v>
      </c>
      <c r="C2718"/>
      <c r="D2718" s="25" t="s">
        <v>7261</v>
      </c>
      <c r="E2718" s="25"/>
      <c r="F2718" s="25" t="s">
        <v>7288</v>
      </c>
      <c r="G2718" s="25" t="s">
        <v>24057</v>
      </c>
      <c r="H2718" s="25" t="s">
        <v>8140</v>
      </c>
      <c r="I2718" s="25" t="s">
        <v>27043</v>
      </c>
      <c r="J2718" s="19">
        <v>44796</v>
      </c>
      <c r="K2718" s="19"/>
      <c r="L2718" s="54">
        <v>2862.6</v>
      </c>
      <c r="M2718" s="25" t="s">
        <v>7230</v>
      </c>
      <c r="N2718" s="25" t="s">
        <v>24060</v>
      </c>
      <c r="O2718" s="25"/>
      <c r="P2718" s="25" t="s">
        <v>29647</v>
      </c>
    </row>
    <row r="2719" spans="1:16" ht="15">
      <c r="A2719" s="25" t="s">
        <v>29648</v>
      </c>
      <c r="B2719" s="25" t="s">
        <v>29648</v>
      </c>
      <c r="C2719"/>
      <c r="D2719" s="25" t="s">
        <v>7261</v>
      </c>
      <c r="E2719" s="25"/>
      <c r="F2719" s="25" t="s">
        <v>7288</v>
      </c>
      <c r="G2719" s="25" t="s">
        <v>24057</v>
      </c>
      <c r="H2719" s="25" t="s">
        <v>8140</v>
      </c>
      <c r="I2719" s="25" t="s">
        <v>24948</v>
      </c>
      <c r="J2719" s="19">
        <v>44796</v>
      </c>
      <c r="K2719" s="19"/>
      <c r="L2719" s="54">
        <v>2487</v>
      </c>
      <c r="M2719" s="25" t="s">
        <v>7230</v>
      </c>
      <c r="N2719" s="25" t="s">
        <v>24060</v>
      </c>
      <c r="O2719" s="25"/>
      <c r="P2719" s="25" t="s">
        <v>29649</v>
      </c>
    </row>
    <row r="2720" spans="1:16" ht="15">
      <c r="A2720" s="25" t="s">
        <v>29650</v>
      </c>
      <c r="B2720" s="25" t="s">
        <v>29650</v>
      </c>
      <c r="C2720"/>
      <c r="D2720" s="25" t="s">
        <v>7478</v>
      </c>
      <c r="E2720" s="25"/>
      <c r="F2720" s="25" t="s">
        <v>7288</v>
      </c>
      <c r="G2720" s="25" t="s">
        <v>24057</v>
      </c>
      <c r="H2720" s="25" t="s">
        <v>7500</v>
      </c>
      <c r="I2720" s="25" t="s">
        <v>24301</v>
      </c>
      <c r="J2720" s="19">
        <v>44796</v>
      </c>
      <c r="K2720" s="19"/>
      <c r="L2720" s="54">
        <v>13144.51</v>
      </c>
      <c r="M2720" s="25" t="s">
        <v>7230</v>
      </c>
      <c r="N2720" s="25" t="s">
        <v>24060</v>
      </c>
      <c r="O2720" s="25"/>
      <c r="P2720" s="25"/>
    </row>
    <row r="2721" spans="1:16" ht="15">
      <c r="A2721" s="25" t="s">
        <v>29651</v>
      </c>
      <c r="B2721" s="25" t="s">
        <v>29651</v>
      </c>
      <c r="C2721"/>
      <c r="D2721" s="25" t="s">
        <v>7261</v>
      </c>
      <c r="E2721" s="25"/>
      <c r="F2721" s="25" t="s">
        <v>7288</v>
      </c>
      <c r="G2721" s="25" t="s">
        <v>24057</v>
      </c>
      <c r="H2721" s="25" t="s">
        <v>9816</v>
      </c>
      <c r="I2721" s="25" t="s">
        <v>27468</v>
      </c>
      <c r="J2721" s="19">
        <v>44796</v>
      </c>
      <c r="K2721" s="19"/>
      <c r="L2721" s="54">
        <v>1900</v>
      </c>
      <c r="M2721" s="25" t="s">
        <v>7230</v>
      </c>
      <c r="N2721" s="25" t="s">
        <v>24060</v>
      </c>
      <c r="O2721" s="25"/>
      <c r="P2721" s="25"/>
    </row>
    <row r="2722" spans="1:16" ht="15">
      <c r="A2722" s="25" t="s">
        <v>29652</v>
      </c>
      <c r="B2722" s="25" t="s">
        <v>29652</v>
      </c>
      <c r="C2722"/>
      <c r="D2722" s="25" t="s">
        <v>7261</v>
      </c>
      <c r="E2722" s="25"/>
      <c r="F2722" s="25" t="s">
        <v>7288</v>
      </c>
      <c r="G2722" s="25" t="s">
        <v>24057</v>
      </c>
      <c r="H2722" s="25" t="s">
        <v>8140</v>
      </c>
      <c r="I2722" s="25" t="s">
        <v>24181</v>
      </c>
      <c r="J2722" s="19">
        <v>44797</v>
      </c>
      <c r="K2722" s="19"/>
      <c r="L2722" s="54">
        <v>1549</v>
      </c>
      <c r="M2722" s="25" t="s">
        <v>7230</v>
      </c>
      <c r="N2722" s="25" t="s">
        <v>24060</v>
      </c>
      <c r="O2722" s="25"/>
      <c r="P2722" s="25" t="s">
        <v>29653</v>
      </c>
    </row>
    <row r="2723" spans="1:16" ht="15">
      <c r="A2723" s="25" t="s">
        <v>29654</v>
      </c>
      <c r="B2723" s="25" t="s">
        <v>29654</v>
      </c>
      <c r="C2723"/>
      <c r="D2723" s="25" t="s">
        <v>7252</v>
      </c>
      <c r="E2723" s="25"/>
      <c r="F2723" s="25" t="s">
        <v>7288</v>
      </c>
      <c r="G2723" s="25" t="s">
        <v>24057</v>
      </c>
      <c r="H2723" s="25" t="s">
        <v>8140</v>
      </c>
      <c r="I2723" s="25" t="s">
        <v>26886</v>
      </c>
      <c r="J2723" s="19">
        <v>44797</v>
      </c>
      <c r="K2723" s="19"/>
      <c r="L2723" s="54">
        <v>12303.14</v>
      </c>
      <c r="M2723" s="25" t="s">
        <v>7230</v>
      </c>
      <c r="N2723" s="25" t="s">
        <v>24060</v>
      </c>
      <c r="O2723" s="25"/>
      <c r="P2723" s="25" t="s">
        <v>29655</v>
      </c>
    </row>
    <row r="2724" spans="1:16" ht="15">
      <c r="A2724" s="25" t="s">
        <v>29656</v>
      </c>
      <c r="B2724" s="25" t="s">
        <v>29656</v>
      </c>
      <c r="C2724"/>
      <c r="D2724" s="25" t="s">
        <v>7261</v>
      </c>
      <c r="E2724" s="25"/>
      <c r="F2724" s="25" t="s">
        <v>7288</v>
      </c>
      <c r="G2724" s="25" t="s">
        <v>24057</v>
      </c>
      <c r="H2724" s="25" t="s">
        <v>8140</v>
      </c>
      <c r="I2724" s="25" t="s">
        <v>24367</v>
      </c>
      <c r="J2724" s="19">
        <v>44797</v>
      </c>
      <c r="K2724" s="19"/>
      <c r="L2724" s="54">
        <v>7111</v>
      </c>
      <c r="M2724" s="25" t="s">
        <v>7230</v>
      </c>
      <c r="N2724" s="25" t="s">
        <v>24060</v>
      </c>
      <c r="O2724" s="25"/>
      <c r="P2724" s="25" t="s">
        <v>29657</v>
      </c>
    </row>
    <row r="2725" spans="1:16" ht="15">
      <c r="A2725" s="25" t="s">
        <v>29658</v>
      </c>
      <c r="B2725" s="25" t="s">
        <v>29658</v>
      </c>
      <c r="C2725"/>
      <c r="D2725" s="25" t="s">
        <v>7261</v>
      </c>
      <c r="E2725" s="25"/>
      <c r="F2725" s="25" t="s">
        <v>7288</v>
      </c>
      <c r="G2725" s="25" t="s">
        <v>24057</v>
      </c>
      <c r="H2725" s="25" t="s">
        <v>8140</v>
      </c>
      <c r="I2725" s="25" t="s">
        <v>24918</v>
      </c>
      <c r="J2725" s="19">
        <v>44797</v>
      </c>
      <c r="K2725" s="19"/>
      <c r="L2725" s="54">
        <v>4887</v>
      </c>
      <c r="M2725" s="25" t="s">
        <v>7230</v>
      </c>
      <c r="N2725" s="25" t="s">
        <v>24060</v>
      </c>
      <c r="O2725" s="25"/>
      <c r="P2725" s="25" t="s">
        <v>29659</v>
      </c>
    </row>
    <row r="2726" spans="1:16" ht="15">
      <c r="A2726" s="25" t="s">
        <v>29660</v>
      </c>
      <c r="B2726" s="25" t="s">
        <v>29660</v>
      </c>
      <c r="C2726"/>
      <c r="D2726" s="25" t="s">
        <v>7261</v>
      </c>
      <c r="E2726" s="25"/>
      <c r="F2726" s="25" t="s">
        <v>7288</v>
      </c>
      <c r="G2726" s="25" t="s">
        <v>24057</v>
      </c>
      <c r="H2726" s="25" t="s">
        <v>7500</v>
      </c>
      <c r="I2726" s="25" t="s">
        <v>24301</v>
      </c>
      <c r="J2726" s="19">
        <v>44798</v>
      </c>
      <c r="K2726" s="19"/>
      <c r="L2726" s="54">
        <v>2520</v>
      </c>
      <c r="M2726" s="25" t="s">
        <v>7230</v>
      </c>
      <c r="N2726" s="25" t="s">
        <v>24060</v>
      </c>
      <c r="O2726" s="25"/>
      <c r="P2726" s="25" t="s">
        <v>29661</v>
      </c>
    </row>
    <row r="2727" spans="1:16" ht="15">
      <c r="A2727" s="25" t="s">
        <v>29662</v>
      </c>
      <c r="B2727" s="25" t="s">
        <v>29662</v>
      </c>
      <c r="C2727"/>
      <c r="D2727" s="25" t="s">
        <v>7425</v>
      </c>
      <c r="E2727" s="25"/>
      <c r="F2727" s="25" t="s">
        <v>7288</v>
      </c>
      <c r="G2727" s="25" t="s">
        <v>24057</v>
      </c>
      <c r="H2727" s="25" t="s">
        <v>15073</v>
      </c>
      <c r="I2727" s="25" t="s">
        <v>24122</v>
      </c>
      <c r="J2727" s="19">
        <v>44798</v>
      </c>
      <c r="K2727" s="19"/>
      <c r="L2727" s="54">
        <v>7439.75</v>
      </c>
      <c r="M2727" s="25" t="s">
        <v>7230</v>
      </c>
      <c r="N2727" s="25" t="s">
        <v>24060</v>
      </c>
      <c r="O2727" s="25"/>
      <c r="P2727" s="25" t="s">
        <v>29663</v>
      </c>
    </row>
    <row r="2728" spans="1:16" ht="15">
      <c r="A2728" s="25" t="s">
        <v>29664</v>
      </c>
      <c r="B2728" s="25" t="s">
        <v>29664</v>
      </c>
      <c r="C2728"/>
      <c r="D2728" s="25" t="s">
        <v>7252</v>
      </c>
      <c r="E2728" s="25"/>
      <c r="F2728" s="25" t="s">
        <v>24833</v>
      </c>
      <c r="G2728" s="25" t="s">
        <v>24057</v>
      </c>
      <c r="H2728" s="25" t="s">
        <v>7500</v>
      </c>
      <c r="I2728" s="25" t="s">
        <v>25923</v>
      </c>
      <c r="J2728" s="19">
        <v>44798</v>
      </c>
      <c r="K2728" s="19"/>
      <c r="L2728" s="54">
        <v>547.5</v>
      </c>
      <c r="M2728" s="25" t="s">
        <v>7230</v>
      </c>
      <c r="N2728" s="25" t="s">
        <v>24060</v>
      </c>
      <c r="O2728" s="25"/>
      <c r="P2728" s="25"/>
    </row>
    <row r="2729" spans="1:16" ht="15">
      <c r="A2729" s="25" t="s">
        <v>29665</v>
      </c>
      <c r="B2729" s="25" t="s">
        <v>29665</v>
      </c>
      <c r="C2729"/>
      <c r="D2729" s="25" t="s">
        <v>8607</v>
      </c>
      <c r="E2729" s="25"/>
      <c r="F2729" s="25" t="s">
        <v>7288</v>
      </c>
      <c r="G2729" s="25" t="s">
        <v>24057</v>
      </c>
      <c r="H2729" s="25" t="s">
        <v>10746</v>
      </c>
      <c r="I2729" s="25" t="s">
        <v>24070</v>
      </c>
      <c r="J2729" s="19">
        <v>44799</v>
      </c>
      <c r="K2729" s="19"/>
      <c r="L2729" s="54">
        <v>3234.96</v>
      </c>
      <c r="M2729" s="25" t="s">
        <v>7230</v>
      </c>
      <c r="N2729" s="25" t="s">
        <v>24060</v>
      </c>
      <c r="O2729" s="25"/>
      <c r="P2729" s="25" t="s">
        <v>29666</v>
      </c>
    </row>
    <row r="2730" spans="1:16" ht="15">
      <c r="A2730" s="25" t="s">
        <v>29667</v>
      </c>
      <c r="B2730" s="25" t="s">
        <v>29667</v>
      </c>
      <c r="C2730"/>
      <c r="D2730" s="25" t="s">
        <v>10120</v>
      </c>
      <c r="E2730" s="25"/>
      <c r="F2730" s="25" t="s">
        <v>7288</v>
      </c>
      <c r="G2730" s="25" t="s">
        <v>24057</v>
      </c>
      <c r="H2730" s="25" t="s">
        <v>10122</v>
      </c>
      <c r="I2730" s="25" t="s">
        <v>29668</v>
      </c>
      <c r="J2730" s="19">
        <v>44799</v>
      </c>
      <c r="K2730" s="19"/>
      <c r="L2730" s="54">
        <v>3750</v>
      </c>
      <c r="M2730" s="25" t="s">
        <v>7230</v>
      </c>
      <c r="N2730" s="25" t="s">
        <v>24060</v>
      </c>
      <c r="O2730" s="25"/>
      <c r="P2730" s="25" t="s">
        <v>29669</v>
      </c>
    </row>
    <row r="2731" spans="1:16" ht="15">
      <c r="A2731" s="25" t="s">
        <v>29670</v>
      </c>
      <c r="B2731" s="25" t="s">
        <v>29670</v>
      </c>
      <c r="C2731"/>
      <c r="D2731" s="25" t="s">
        <v>7313</v>
      </c>
      <c r="E2731" s="25"/>
      <c r="F2731" s="25" t="s">
        <v>7288</v>
      </c>
      <c r="G2731" s="25" t="s">
        <v>24057</v>
      </c>
      <c r="H2731" s="25" t="s">
        <v>7492</v>
      </c>
      <c r="I2731" s="25" t="s">
        <v>24205</v>
      </c>
      <c r="J2731" s="19">
        <v>44799</v>
      </c>
      <c r="K2731" s="19"/>
      <c r="L2731" s="54">
        <v>19875.96</v>
      </c>
      <c r="M2731" s="25" t="s">
        <v>7230</v>
      </c>
      <c r="N2731" s="25" t="s">
        <v>24060</v>
      </c>
      <c r="O2731" s="25"/>
      <c r="P2731" s="25" t="s">
        <v>29671</v>
      </c>
    </row>
    <row r="2732" spans="1:16" ht="15">
      <c r="A2732" s="25" t="s">
        <v>29672</v>
      </c>
      <c r="B2732" s="25" t="s">
        <v>29672</v>
      </c>
      <c r="C2732"/>
      <c r="D2732" s="25" t="s">
        <v>7425</v>
      </c>
      <c r="E2732" s="25"/>
      <c r="F2732" s="25" t="s">
        <v>7288</v>
      </c>
      <c r="G2732" s="25" t="s">
        <v>24057</v>
      </c>
      <c r="H2732" s="25" t="s">
        <v>14048</v>
      </c>
      <c r="I2732" s="25" t="s">
        <v>25670</v>
      </c>
      <c r="J2732" s="19">
        <v>44799</v>
      </c>
      <c r="K2732" s="19"/>
      <c r="L2732" s="54">
        <v>1124.99</v>
      </c>
      <c r="M2732" s="25" t="s">
        <v>7230</v>
      </c>
      <c r="N2732" s="25" t="s">
        <v>24060</v>
      </c>
      <c r="O2732" s="25"/>
      <c r="P2732" s="25" t="s">
        <v>29673</v>
      </c>
    </row>
    <row r="2733" spans="1:16" ht="15">
      <c r="A2733" s="25" t="s">
        <v>29674</v>
      </c>
      <c r="B2733" s="25" t="s">
        <v>29674</v>
      </c>
      <c r="C2733"/>
      <c r="D2733" s="25" t="s">
        <v>7261</v>
      </c>
      <c r="E2733" s="25"/>
      <c r="F2733" s="25" t="s">
        <v>7288</v>
      </c>
      <c r="G2733" s="25" t="s">
        <v>24057</v>
      </c>
      <c r="H2733" s="25" t="s">
        <v>7602</v>
      </c>
      <c r="I2733" s="25" t="s">
        <v>24075</v>
      </c>
      <c r="J2733" s="19">
        <v>44799</v>
      </c>
      <c r="K2733" s="19"/>
      <c r="L2733" s="54">
        <v>3884</v>
      </c>
      <c r="M2733" s="25" t="s">
        <v>7230</v>
      </c>
      <c r="N2733" s="25" t="s">
        <v>24060</v>
      </c>
      <c r="O2733" s="25"/>
      <c r="P2733" s="25" t="s">
        <v>29675</v>
      </c>
    </row>
    <row r="2734" spans="1:16" ht="15">
      <c r="A2734" s="25" t="s">
        <v>29676</v>
      </c>
      <c r="B2734" s="25" t="s">
        <v>29676</v>
      </c>
      <c r="C2734"/>
      <c r="D2734" s="25" t="s">
        <v>7261</v>
      </c>
      <c r="E2734" s="25"/>
      <c r="F2734" s="25" t="s">
        <v>7288</v>
      </c>
      <c r="G2734" s="25" t="s">
        <v>24057</v>
      </c>
      <c r="H2734" s="25" t="s">
        <v>14416</v>
      </c>
      <c r="I2734" s="25" t="s">
        <v>24773</v>
      </c>
      <c r="J2734" s="19">
        <v>44799</v>
      </c>
      <c r="K2734" s="19"/>
      <c r="L2734" s="54">
        <v>2746.6</v>
      </c>
      <c r="M2734" s="25" t="s">
        <v>7230</v>
      </c>
      <c r="N2734" s="25" t="s">
        <v>24060</v>
      </c>
      <c r="O2734" s="25"/>
      <c r="P2734" s="25" t="s">
        <v>29677</v>
      </c>
    </row>
    <row r="2735" spans="1:16" ht="15">
      <c r="A2735" s="25" t="s">
        <v>29678</v>
      </c>
      <c r="B2735" s="25" t="s">
        <v>29678</v>
      </c>
      <c r="C2735"/>
      <c r="D2735" s="25" t="s">
        <v>7261</v>
      </c>
      <c r="E2735" s="25"/>
      <c r="F2735" s="25" t="s">
        <v>7288</v>
      </c>
      <c r="G2735" s="25" t="s">
        <v>24057</v>
      </c>
      <c r="H2735" s="25" t="s">
        <v>9816</v>
      </c>
      <c r="I2735" s="25" t="s">
        <v>25241</v>
      </c>
      <c r="J2735" s="19">
        <v>44799</v>
      </c>
      <c r="K2735" s="19"/>
      <c r="L2735" s="54">
        <v>198018.69</v>
      </c>
      <c r="M2735" s="25" t="s">
        <v>7230</v>
      </c>
      <c r="N2735" s="25" t="s">
        <v>24060</v>
      </c>
      <c r="O2735" s="25"/>
      <c r="P2735" s="25" t="s">
        <v>29679</v>
      </c>
    </row>
    <row r="2736" spans="1:16" ht="15">
      <c r="A2736" s="25" t="s">
        <v>29680</v>
      </c>
      <c r="B2736" s="25" t="s">
        <v>29680</v>
      </c>
      <c r="C2736"/>
      <c r="D2736" s="25" t="s">
        <v>7261</v>
      </c>
      <c r="E2736" s="25"/>
      <c r="F2736" s="25" t="s">
        <v>7288</v>
      </c>
      <c r="G2736" s="25" t="s">
        <v>24057</v>
      </c>
      <c r="H2736" s="25" t="s">
        <v>8140</v>
      </c>
      <c r="I2736" s="25" t="s">
        <v>27043</v>
      </c>
      <c r="J2736" s="19">
        <v>44799</v>
      </c>
      <c r="K2736" s="19"/>
      <c r="L2736" s="54">
        <v>51184.5</v>
      </c>
      <c r="M2736" s="25" t="s">
        <v>7230</v>
      </c>
      <c r="N2736" s="25" t="s">
        <v>24060</v>
      </c>
      <c r="O2736" s="25"/>
      <c r="P2736" s="25" t="s">
        <v>29681</v>
      </c>
    </row>
    <row r="2737" spans="1:16" ht="15">
      <c r="A2737" s="25" t="s">
        <v>29682</v>
      </c>
      <c r="B2737" s="25" t="s">
        <v>29682</v>
      </c>
      <c r="C2737"/>
      <c r="D2737" s="25" t="s">
        <v>7261</v>
      </c>
      <c r="E2737" s="25"/>
      <c r="F2737" s="25" t="s">
        <v>7288</v>
      </c>
      <c r="G2737" s="25" t="s">
        <v>24057</v>
      </c>
      <c r="H2737" s="25" t="s">
        <v>7386</v>
      </c>
      <c r="I2737" s="25" t="s">
        <v>24082</v>
      </c>
      <c r="J2737" s="19">
        <v>44801</v>
      </c>
      <c r="K2737" s="19"/>
      <c r="L2737" s="54">
        <v>5485.08</v>
      </c>
      <c r="M2737" s="25" t="s">
        <v>7230</v>
      </c>
      <c r="N2737" s="25" t="s">
        <v>24060</v>
      </c>
      <c r="O2737" s="25"/>
      <c r="P2737" s="25" t="s">
        <v>29683</v>
      </c>
    </row>
    <row r="2738" spans="1:16" ht="15">
      <c r="A2738" s="25" t="s">
        <v>29684</v>
      </c>
      <c r="B2738" s="25" t="s">
        <v>29684</v>
      </c>
      <c r="C2738"/>
      <c r="D2738" s="25" t="s">
        <v>7252</v>
      </c>
      <c r="E2738" s="25"/>
      <c r="F2738" s="25" t="s">
        <v>7288</v>
      </c>
      <c r="G2738" s="25" t="s">
        <v>24057</v>
      </c>
      <c r="H2738" s="25" t="s">
        <v>7500</v>
      </c>
      <c r="I2738" s="25" t="s">
        <v>24301</v>
      </c>
      <c r="J2738" s="19">
        <v>44802</v>
      </c>
      <c r="K2738" s="19"/>
      <c r="L2738" s="54">
        <v>4215.88</v>
      </c>
      <c r="M2738" s="25" t="s">
        <v>7230</v>
      </c>
      <c r="N2738" s="25" t="s">
        <v>24060</v>
      </c>
      <c r="O2738" s="25"/>
      <c r="P2738" s="25"/>
    </row>
    <row r="2739" spans="1:16" ht="15">
      <c r="A2739" s="25" t="s">
        <v>29685</v>
      </c>
      <c r="B2739" s="25" t="s">
        <v>29685</v>
      </c>
      <c r="C2739"/>
      <c r="D2739" s="25" t="s">
        <v>7261</v>
      </c>
      <c r="E2739" s="25"/>
      <c r="F2739" s="25" t="s">
        <v>7288</v>
      </c>
      <c r="G2739" s="25" t="s">
        <v>24057</v>
      </c>
      <c r="H2739" s="25" t="s">
        <v>10329</v>
      </c>
      <c r="I2739" s="25" t="s">
        <v>29686</v>
      </c>
      <c r="J2739" s="19">
        <v>44802</v>
      </c>
      <c r="K2739" s="19"/>
      <c r="L2739" s="54">
        <v>4221</v>
      </c>
      <c r="M2739" s="25" t="s">
        <v>7230</v>
      </c>
      <c r="N2739" s="25" t="s">
        <v>24060</v>
      </c>
      <c r="O2739" s="25"/>
      <c r="P2739" s="25" t="s">
        <v>29687</v>
      </c>
    </row>
    <row r="2740" spans="1:16" ht="15">
      <c r="A2740" s="25" t="s">
        <v>29688</v>
      </c>
      <c r="B2740" s="25" t="s">
        <v>29688</v>
      </c>
      <c r="C2740"/>
      <c r="D2740" s="25" t="s">
        <v>7269</v>
      </c>
      <c r="E2740" s="25"/>
      <c r="F2740" s="25" t="s">
        <v>7288</v>
      </c>
      <c r="G2740" s="25" t="s">
        <v>24057</v>
      </c>
      <c r="H2740" s="25" t="s">
        <v>7492</v>
      </c>
      <c r="I2740" s="25" t="s">
        <v>24948</v>
      </c>
      <c r="J2740" s="19">
        <v>44802</v>
      </c>
      <c r="K2740" s="19"/>
      <c r="L2740" s="54">
        <v>383</v>
      </c>
      <c r="M2740" s="25" t="s">
        <v>7230</v>
      </c>
      <c r="N2740" s="25" t="s">
        <v>24060</v>
      </c>
      <c r="O2740" s="25"/>
      <c r="P2740" s="25" t="s">
        <v>29689</v>
      </c>
    </row>
    <row r="2741" spans="1:16" ht="15">
      <c r="A2741" s="25" t="s">
        <v>29690</v>
      </c>
      <c r="B2741" s="25" t="s">
        <v>29690</v>
      </c>
      <c r="C2741"/>
      <c r="D2741" s="25" t="s">
        <v>7252</v>
      </c>
      <c r="E2741" s="25"/>
      <c r="F2741" s="25" t="s">
        <v>7288</v>
      </c>
      <c r="G2741" s="25" t="s">
        <v>24057</v>
      </c>
      <c r="H2741" s="25" t="s">
        <v>8553</v>
      </c>
      <c r="I2741" s="25" t="s">
        <v>24070</v>
      </c>
      <c r="J2741" s="19">
        <v>44802</v>
      </c>
      <c r="K2741" s="19"/>
      <c r="L2741" s="54">
        <v>13355.27</v>
      </c>
      <c r="M2741" s="25" t="s">
        <v>7230</v>
      </c>
      <c r="N2741" s="25" t="s">
        <v>24060</v>
      </c>
      <c r="O2741" s="25"/>
      <c r="P2741" s="25" t="s">
        <v>29691</v>
      </c>
    </row>
    <row r="2742" spans="1:16" ht="15">
      <c r="A2742" s="25" t="s">
        <v>29692</v>
      </c>
      <c r="B2742" s="25" t="s">
        <v>29692</v>
      </c>
      <c r="C2742"/>
      <c r="D2742" s="25" t="s">
        <v>7313</v>
      </c>
      <c r="E2742" s="25"/>
      <c r="F2742" s="25" t="s">
        <v>7288</v>
      </c>
      <c r="G2742" s="25" t="s">
        <v>24057</v>
      </c>
      <c r="H2742" s="25" t="s">
        <v>8577</v>
      </c>
      <c r="I2742" s="25" t="s">
        <v>24205</v>
      </c>
      <c r="J2742" s="19">
        <v>44802</v>
      </c>
      <c r="K2742" s="19"/>
      <c r="L2742" s="54">
        <v>8098</v>
      </c>
      <c r="M2742" s="25" t="s">
        <v>7230</v>
      </c>
      <c r="N2742" s="25" t="s">
        <v>24060</v>
      </c>
      <c r="O2742" s="25"/>
      <c r="P2742" s="25"/>
    </row>
    <row r="2743" spans="1:16" ht="15">
      <c r="A2743" s="25" t="s">
        <v>29693</v>
      </c>
      <c r="B2743" s="25" t="s">
        <v>29693</v>
      </c>
      <c r="C2743"/>
      <c r="D2743" s="25" t="s">
        <v>7269</v>
      </c>
      <c r="E2743" s="25"/>
      <c r="F2743" s="25" t="s">
        <v>7288</v>
      </c>
      <c r="G2743" s="25" t="s">
        <v>24057</v>
      </c>
      <c r="H2743" s="25" t="s">
        <v>10122</v>
      </c>
      <c r="I2743" s="25" t="s">
        <v>29694</v>
      </c>
      <c r="J2743" s="19">
        <v>44803</v>
      </c>
      <c r="K2743" s="19"/>
      <c r="L2743" s="54">
        <v>5625</v>
      </c>
      <c r="M2743" s="25" t="s">
        <v>7230</v>
      </c>
      <c r="N2743" s="25" t="s">
        <v>24060</v>
      </c>
      <c r="O2743" s="25"/>
      <c r="P2743" s="25" t="s">
        <v>29695</v>
      </c>
    </row>
    <row r="2744" spans="1:16" ht="15">
      <c r="A2744" s="25" t="s">
        <v>29696</v>
      </c>
      <c r="B2744" s="25" t="s">
        <v>29696</v>
      </c>
      <c r="C2744"/>
      <c r="D2744" s="25" t="s">
        <v>8451</v>
      </c>
      <c r="E2744" s="25"/>
      <c r="F2744" s="25" t="s">
        <v>7288</v>
      </c>
      <c r="G2744" s="25" t="s">
        <v>24057</v>
      </c>
      <c r="H2744" s="25" t="s">
        <v>7500</v>
      </c>
      <c r="I2744" s="25" t="s">
        <v>24591</v>
      </c>
      <c r="J2744" s="19">
        <v>44803</v>
      </c>
      <c r="K2744" s="19"/>
      <c r="L2744" s="54">
        <v>1852.16</v>
      </c>
      <c r="M2744" s="25" t="s">
        <v>7230</v>
      </c>
      <c r="N2744" s="25" t="s">
        <v>24060</v>
      </c>
      <c r="O2744" s="25"/>
      <c r="P2744" s="25"/>
    </row>
    <row r="2745" spans="1:16" ht="15">
      <c r="A2745" s="25" t="s">
        <v>29697</v>
      </c>
      <c r="B2745" s="25" t="s">
        <v>29697</v>
      </c>
      <c r="C2745" s="22">
        <v>1</v>
      </c>
      <c r="D2745" s="25" t="s">
        <v>7425</v>
      </c>
      <c r="E2745" s="25"/>
      <c r="F2745" s="25" t="s">
        <v>7288</v>
      </c>
      <c r="G2745" s="25" t="s">
        <v>24057</v>
      </c>
      <c r="H2745" s="25" t="s">
        <v>8577</v>
      </c>
      <c r="I2745" s="25" t="s">
        <v>24205</v>
      </c>
      <c r="J2745" s="19">
        <v>44803</v>
      </c>
      <c r="K2745" s="19"/>
      <c r="L2745" s="54">
        <v>34282.519999999997</v>
      </c>
      <c r="M2745" s="25" t="s">
        <v>7230</v>
      </c>
      <c r="N2745" s="25" t="s">
        <v>24060</v>
      </c>
      <c r="O2745" s="25"/>
      <c r="P2745" s="25" t="s">
        <v>29698</v>
      </c>
    </row>
    <row r="2746" spans="1:16" ht="15">
      <c r="A2746" s="25" t="s">
        <v>29699</v>
      </c>
      <c r="B2746" s="25" t="s">
        <v>29699</v>
      </c>
      <c r="C2746"/>
      <c r="D2746" s="25" t="s">
        <v>7261</v>
      </c>
      <c r="E2746" s="25"/>
      <c r="F2746" s="25" t="s">
        <v>7288</v>
      </c>
      <c r="G2746" s="25" t="s">
        <v>24057</v>
      </c>
      <c r="H2746" s="25" t="s">
        <v>8140</v>
      </c>
      <c r="I2746" s="25" t="s">
        <v>24181</v>
      </c>
      <c r="J2746" s="19">
        <v>44803</v>
      </c>
      <c r="K2746" s="19"/>
      <c r="L2746" s="54">
        <v>23425</v>
      </c>
      <c r="M2746" s="25" t="s">
        <v>7230</v>
      </c>
      <c r="N2746" s="25" t="s">
        <v>24060</v>
      </c>
      <c r="O2746" s="25"/>
      <c r="P2746" s="25" t="s">
        <v>29700</v>
      </c>
    </row>
    <row r="2747" spans="1:16" ht="15">
      <c r="A2747" s="25" t="s">
        <v>29701</v>
      </c>
      <c r="B2747" s="25" t="s">
        <v>29701</v>
      </c>
      <c r="C2747"/>
      <c r="D2747" s="25" t="s">
        <v>7269</v>
      </c>
      <c r="E2747" s="25"/>
      <c r="F2747" s="25" t="s">
        <v>7288</v>
      </c>
      <c r="G2747" s="25" t="s">
        <v>24057</v>
      </c>
      <c r="H2747" s="25" t="s">
        <v>14048</v>
      </c>
      <c r="I2747" s="25" t="s">
        <v>25421</v>
      </c>
      <c r="J2747" s="19">
        <v>44803</v>
      </c>
      <c r="K2747" s="19"/>
      <c r="L2747" s="54">
        <v>8510</v>
      </c>
      <c r="M2747" s="25" t="s">
        <v>7230</v>
      </c>
      <c r="N2747" s="25" t="s">
        <v>24060</v>
      </c>
      <c r="O2747" s="25"/>
      <c r="P2747" s="25" t="s">
        <v>29702</v>
      </c>
    </row>
    <row r="2748" spans="1:16" ht="15">
      <c r="A2748" s="25" t="s">
        <v>29703</v>
      </c>
      <c r="B2748" s="25" t="s">
        <v>29703</v>
      </c>
      <c r="C2748"/>
      <c r="D2748" s="25" t="s">
        <v>7261</v>
      </c>
      <c r="E2748" s="25"/>
      <c r="F2748" s="25" t="s">
        <v>7288</v>
      </c>
      <c r="G2748" s="25" t="s">
        <v>24057</v>
      </c>
      <c r="H2748" s="25" t="s">
        <v>7273</v>
      </c>
      <c r="I2748" s="25" t="s">
        <v>29704</v>
      </c>
      <c r="J2748" s="19">
        <v>44804</v>
      </c>
      <c r="K2748" s="19"/>
      <c r="L2748" s="54">
        <v>22000</v>
      </c>
      <c r="M2748" s="25" t="s">
        <v>7230</v>
      </c>
      <c r="N2748" s="25" t="s">
        <v>24060</v>
      </c>
      <c r="O2748" s="25"/>
      <c r="P2748" s="25" t="s">
        <v>29705</v>
      </c>
    </row>
    <row r="2749" spans="1:16" ht="15">
      <c r="A2749" s="25" t="s">
        <v>29706</v>
      </c>
      <c r="B2749" s="25" t="s">
        <v>29706</v>
      </c>
      <c r="C2749"/>
      <c r="D2749" s="25" t="s">
        <v>7261</v>
      </c>
      <c r="E2749" s="25"/>
      <c r="F2749" s="25" t="s">
        <v>7288</v>
      </c>
      <c r="G2749" s="25" t="s">
        <v>24057</v>
      </c>
      <c r="H2749" s="25" t="s">
        <v>7576</v>
      </c>
      <c r="I2749" s="25" t="s">
        <v>29707</v>
      </c>
      <c r="J2749" s="19">
        <v>44804</v>
      </c>
      <c r="K2749" s="19"/>
      <c r="L2749" s="54">
        <v>60314.76</v>
      </c>
      <c r="M2749" s="25" t="s">
        <v>7230</v>
      </c>
      <c r="N2749" s="25" t="s">
        <v>24060</v>
      </c>
      <c r="O2749" s="25"/>
      <c r="P2749" s="25" t="s">
        <v>29708</v>
      </c>
    </row>
    <row r="2750" spans="1:16" ht="15">
      <c r="A2750" s="25" t="s">
        <v>29709</v>
      </c>
      <c r="B2750" s="25" t="s">
        <v>29709</v>
      </c>
      <c r="C2750"/>
      <c r="D2750" s="25" t="s">
        <v>7261</v>
      </c>
      <c r="E2750" s="25"/>
      <c r="F2750" s="25" t="s">
        <v>7288</v>
      </c>
      <c r="G2750" s="25" t="s">
        <v>24057</v>
      </c>
      <c r="H2750" s="25" t="s">
        <v>7703</v>
      </c>
      <c r="I2750" s="25" t="s">
        <v>24143</v>
      </c>
      <c r="J2750" s="19">
        <v>44804</v>
      </c>
      <c r="K2750" s="19"/>
      <c r="L2750" s="54">
        <v>31133.15</v>
      </c>
      <c r="M2750" s="25" t="s">
        <v>7230</v>
      </c>
      <c r="N2750" s="25" t="s">
        <v>24060</v>
      </c>
      <c r="O2750" s="25"/>
      <c r="P2750" s="25" t="s">
        <v>29710</v>
      </c>
    </row>
    <row r="2751" spans="1:16" ht="15">
      <c r="A2751" s="25" t="s">
        <v>29711</v>
      </c>
      <c r="B2751" s="25" t="s">
        <v>29711</v>
      </c>
      <c r="C2751"/>
      <c r="D2751" s="25" t="s">
        <v>7252</v>
      </c>
      <c r="E2751" s="25"/>
      <c r="F2751" s="25" t="s">
        <v>7288</v>
      </c>
      <c r="G2751" s="25" t="s">
        <v>24057</v>
      </c>
      <c r="H2751" s="25" t="s">
        <v>7500</v>
      </c>
      <c r="I2751" s="25" t="s">
        <v>24301</v>
      </c>
      <c r="J2751" s="19">
        <v>44804</v>
      </c>
      <c r="K2751" s="19"/>
      <c r="L2751" s="54">
        <v>12819.35</v>
      </c>
      <c r="M2751" s="25" t="s">
        <v>7230</v>
      </c>
      <c r="N2751" s="25" t="s">
        <v>24060</v>
      </c>
      <c r="O2751" s="25"/>
      <c r="P2751" s="25" t="s">
        <v>29712</v>
      </c>
    </row>
    <row r="2752" spans="1:16" ht="15">
      <c r="A2752" s="25" t="s">
        <v>29713</v>
      </c>
      <c r="B2752" s="25" t="s">
        <v>29713</v>
      </c>
      <c r="C2752"/>
      <c r="D2752" s="25" t="s">
        <v>7252</v>
      </c>
      <c r="E2752" s="25"/>
      <c r="F2752" s="25" t="s">
        <v>7288</v>
      </c>
      <c r="G2752" s="25" t="s">
        <v>24057</v>
      </c>
      <c r="H2752" s="25" t="s">
        <v>7548</v>
      </c>
      <c r="I2752" s="25" t="s">
        <v>24122</v>
      </c>
      <c r="J2752" s="19">
        <v>44804</v>
      </c>
      <c r="K2752" s="19"/>
      <c r="L2752" s="54">
        <v>14343.31</v>
      </c>
      <c r="M2752" s="25" t="s">
        <v>7230</v>
      </c>
      <c r="N2752" s="25" t="s">
        <v>24060</v>
      </c>
      <c r="O2752" s="25"/>
      <c r="P2752" s="25" t="s">
        <v>29714</v>
      </c>
    </row>
    <row r="2753" spans="1:16" ht="15">
      <c r="A2753" s="25" t="s">
        <v>29715</v>
      </c>
      <c r="B2753" s="25" t="s">
        <v>29715</v>
      </c>
      <c r="C2753"/>
      <c r="D2753" s="25" t="s">
        <v>7269</v>
      </c>
      <c r="E2753" s="25"/>
      <c r="F2753" s="25" t="s">
        <v>7288</v>
      </c>
      <c r="G2753" s="25" t="s">
        <v>24057</v>
      </c>
      <c r="H2753" s="25" t="s">
        <v>11163</v>
      </c>
      <c r="I2753" s="25" t="s">
        <v>24454</v>
      </c>
      <c r="J2753" s="19">
        <v>44804</v>
      </c>
      <c r="K2753" s="19"/>
      <c r="L2753" s="54">
        <v>998</v>
      </c>
      <c r="M2753" s="25" t="s">
        <v>7230</v>
      </c>
      <c r="N2753" s="25" t="s">
        <v>24060</v>
      </c>
      <c r="O2753" s="25"/>
      <c r="P2753" s="25" t="s">
        <v>29716</v>
      </c>
    </row>
    <row r="2754" spans="1:16" ht="15">
      <c r="A2754" s="25" t="s">
        <v>29717</v>
      </c>
      <c r="B2754" s="25" t="s">
        <v>29717</v>
      </c>
      <c r="C2754"/>
      <c r="D2754" s="25" t="s">
        <v>7261</v>
      </c>
      <c r="E2754" s="25"/>
      <c r="F2754" s="25" t="s">
        <v>7288</v>
      </c>
      <c r="G2754" s="25" t="s">
        <v>24057</v>
      </c>
      <c r="H2754" s="25" t="s">
        <v>14865</v>
      </c>
      <c r="I2754" s="25" t="s">
        <v>24082</v>
      </c>
      <c r="J2754" s="19">
        <v>44804</v>
      </c>
      <c r="K2754" s="19"/>
      <c r="L2754" s="54">
        <v>1370</v>
      </c>
      <c r="M2754" s="25" t="s">
        <v>7230</v>
      </c>
      <c r="N2754" s="25" t="s">
        <v>24060</v>
      </c>
      <c r="O2754" s="25"/>
      <c r="P2754" s="25" t="s">
        <v>29718</v>
      </c>
    </row>
    <row r="2755" spans="1:16" ht="15">
      <c r="A2755" s="25" t="s">
        <v>29719</v>
      </c>
      <c r="B2755" s="25" t="s">
        <v>29719</v>
      </c>
      <c r="C2755"/>
      <c r="D2755" s="25" t="s">
        <v>9810</v>
      </c>
      <c r="E2755" s="25"/>
      <c r="F2755" s="25" t="s">
        <v>7288</v>
      </c>
      <c r="G2755" s="25" t="s">
        <v>24057</v>
      </c>
      <c r="H2755" s="25" t="s">
        <v>8140</v>
      </c>
      <c r="I2755" s="25" t="s">
        <v>24588</v>
      </c>
      <c r="J2755" s="19">
        <v>44805</v>
      </c>
      <c r="K2755" s="19"/>
      <c r="L2755" s="54">
        <v>1740</v>
      </c>
      <c r="M2755" s="25" t="s">
        <v>7230</v>
      </c>
      <c r="N2755" s="25" t="s">
        <v>24060</v>
      </c>
      <c r="O2755" s="25"/>
      <c r="P2755" s="25" t="s">
        <v>29720</v>
      </c>
    </row>
    <row r="2756" spans="1:16" ht="15">
      <c r="A2756" s="25" t="s">
        <v>29721</v>
      </c>
      <c r="B2756" s="25" t="s">
        <v>29721</v>
      </c>
      <c r="C2756"/>
      <c r="D2756" s="25" t="s">
        <v>8607</v>
      </c>
      <c r="E2756" s="25"/>
      <c r="F2756" s="25" t="s">
        <v>7288</v>
      </c>
      <c r="G2756" s="25" t="s">
        <v>24057</v>
      </c>
      <c r="H2756" s="25" t="s">
        <v>8140</v>
      </c>
      <c r="I2756" s="25" t="s">
        <v>27465</v>
      </c>
      <c r="J2756" s="19">
        <v>44805</v>
      </c>
      <c r="K2756" s="19"/>
      <c r="L2756" s="54">
        <v>2647.59</v>
      </c>
      <c r="M2756" s="25" t="s">
        <v>7230</v>
      </c>
      <c r="N2756" s="25" t="s">
        <v>24060</v>
      </c>
      <c r="O2756" s="25"/>
      <c r="P2756" s="25" t="s">
        <v>29722</v>
      </c>
    </row>
    <row r="2757" spans="1:16" ht="15">
      <c r="A2757" s="25" t="s">
        <v>29723</v>
      </c>
      <c r="B2757" s="25" t="s">
        <v>29723</v>
      </c>
      <c r="C2757"/>
      <c r="D2757" s="25" t="s">
        <v>8607</v>
      </c>
      <c r="E2757" s="25"/>
      <c r="F2757" s="25" t="s">
        <v>7288</v>
      </c>
      <c r="G2757" s="25" t="s">
        <v>24057</v>
      </c>
      <c r="H2757" s="25" t="s">
        <v>8140</v>
      </c>
      <c r="I2757" s="25" t="s">
        <v>26886</v>
      </c>
      <c r="J2757" s="19">
        <v>44805</v>
      </c>
      <c r="K2757" s="19"/>
      <c r="L2757" s="54">
        <v>5223.3500000000004</v>
      </c>
      <c r="M2757" s="25" t="s">
        <v>7230</v>
      </c>
      <c r="N2757" s="25" t="s">
        <v>24060</v>
      </c>
      <c r="O2757" s="25"/>
      <c r="P2757" s="25" t="s">
        <v>29724</v>
      </c>
    </row>
    <row r="2758" spans="1:16" ht="15">
      <c r="A2758" s="25" t="s">
        <v>29725</v>
      </c>
      <c r="B2758" s="25" t="s">
        <v>29725</v>
      </c>
      <c r="C2758"/>
      <c r="D2758" s="25" t="s">
        <v>8607</v>
      </c>
      <c r="E2758" s="25"/>
      <c r="F2758" s="25" t="s">
        <v>7288</v>
      </c>
      <c r="G2758" s="25" t="s">
        <v>24057</v>
      </c>
      <c r="H2758" s="25" t="s">
        <v>8140</v>
      </c>
      <c r="I2758" s="25" t="s">
        <v>24746</v>
      </c>
      <c r="J2758" s="19">
        <v>44805</v>
      </c>
      <c r="K2758" s="19"/>
      <c r="L2758" s="54">
        <v>11750</v>
      </c>
      <c r="M2758" s="25" t="s">
        <v>7230</v>
      </c>
      <c r="N2758" s="25" t="s">
        <v>24060</v>
      </c>
      <c r="O2758" s="25"/>
      <c r="P2758" s="25" t="s">
        <v>29726</v>
      </c>
    </row>
    <row r="2759" spans="1:16" ht="15">
      <c r="A2759" s="25" t="s">
        <v>29727</v>
      </c>
      <c r="B2759" s="25" t="s">
        <v>29727</v>
      </c>
      <c r="C2759"/>
      <c r="D2759" s="25" t="s">
        <v>8607</v>
      </c>
      <c r="E2759" s="25"/>
      <c r="F2759" s="25" t="s">
        <v>7288</v>
      </c>
      <c r="G2759" s="25" t="s">
        <v>24057</v>
      </c>
      <c r="H2759" s="25" t="s">
        <v>8140</v>
      </c>
      <c r="I2759" s="25" t="s">
        <v>24909</v>
      </c>
      <c r="J2759" s="19">
        <v>44805</v>
      </c>
      <c r="K2759" s="19"/>
      <c r="L2759" s="54">
        <v>13800</v>
      </c>
      <c r="M2759" s="25" t="s">
        <v>7230</v>
      </c>
      <c r="N2759" s="25" t="s">
        <v>24060</v>
      </c>
      <c r="O2759" s="25"/>
      <c r="P2759" s="25" t="s">
        <v>29728</v>
      </c>
    </row>
    <row r="2760" spans="1:16" ht="15">
      <c r="A2760" s="25" t="s">
        <v>29729</v>
      </c>
      <c r="B2760" s="25" t="s">
        <v>29729</v>
      </c>
      <c r="C2760"/>
      <c r="D2760" s="25" t="s">
        <v>8607</v>
      </c>
      <c r="E2760" s="25"/>
      <c r="F2760" s="25" t="s">
        <v>7288</v>
      </c>
      <c r="G2760" s="25" t="s">
        <v>24057</v>
      </c>
      <c r="H2760" s="25" t="s">
        <v>8140</v>
      </c>
      <c r="I2760" s="25" t="s">
        <v>29730</v>
      </c>
      <c r="J2760" s="19">
        <v>44805</v>
      </c>
      <c r="K2760" s="19"/>
      <c r="L2760" s="54">
        <v>7414</v>
      </c>
      <c r="M2760" s="25" t="s">
        <v>7230</v>
      </c>
      <c r="N2760" s="25" t="s">
        <v>24060</v>
      </c>
      <c r="O2760" s="25"/>
      <c r="P2760" s="25" t="s">
        <v>29731</v>
      </c>
    </row>
    <row r="2761" spans="1:16" ht="15">
      <c r="A2761" s="25" t="s">
        <v>29732</v>
      </c>
      <c r="B2761" s="25" t="s">
        <v>29732</v>
      </c>
      <c r="C2761"/>
      <c r="D2761" s="25" t="s">
        <v>9810</v>
      </c>
      <c r="E2761" s="25"/>
      <c r="F2761" s="25" t="s">
        <v>7288</v>
      </c>
      <c r="G2761" s="25" t="s">
        <v>24057</v>
      </c>
      <c r="H2761" s="25" t="s">
        <v>8140</v>
      </c>
      <c r="I2761" s="25" t="s">
        <v>24205</v>
      </c>
      <c r="J2761" s="19">
        <v>44805</v>
      </c>
      <c r="K2761" s="19"/>
      <c r="L2761" s="54">
        <v>12948.03</v>
      </c>
      <c r="M2761" s="25" t="s">
        <v>7230</v>
      </c>
      <c r="N2761" s="25" t="s">
        <v>24060</v>
      </c>
      <c r="O2761" s="25"/>
      <c r="P2761" s="25" t="s">
        <v>29733</v>
      </c>
    </row>
    <row r="2762" spans="1:16" ht="15">
      <c r="A2762" s="25" t="s">
        <v>29734</v>
      </c>
      <c r="B2762" s="25" t="s">
        <v>29734</v>
      </c>
      <c r="C2762"/>
      <c r="D2762" s="25" t="s">
        <v>7252</v>
      </c>
      <c r="E2762" s="25"/>
      <c r="F2762" s="25" t="s">
        <v>7288</v>
      </c>
      <c r="G2762" s="25" t="s">
        <v>24057</v>
      </c>
      <c r="H2762" s="25" t="s">
        <v>11639</v>
      </c>
      <c r="I2762" s="25" t="s">
        <v>24122</v>
      </c>
      <c r="J2762" s="19">
        <v>44805</v>
      </c>
      <c r="K2762" s="19"/>
      <c r="L2762" s="54">
        <v>3978.86</v>
      </c>
      <c r="M2762" s="25" t="s">
        <v>7230</v>
      </c>
      <c r="N2762" s="25" t="s">
        <v>24060</v>
      </c>
      <c r="O2762" s="25"/>
      <c r="P2762" s="25" t="s">
        <v>29735</v>
      </c>
    </row>
    <row r="2763" spans="1:16" ht="15">
      <c r="A2763" s="25" t="s">
        <v>29736</v>
      </c>
      <c r="B2763" s="25" t="s">
        <v>29736</v>
      </c>
      <c r="C2763"/>
      <c r="D2763" s="25" t="s">
        <v>7269</v>
      </c>
      <c r="E2763" s="25"/>
      <c r="F2763" s="25" t="s">
        <v>7288</v>
      </c>
      <c r="G2763" s="25" t="s">
        <v>24057</v>
      </c>
      <c r="H2763" s="25" t="s">
        <v>11163</v>
      </c>
      <c r="I2763" s="25" t="s">
        <v>24454</v>
      </c>
      <c r="J2763" s="19">
        <v>44805</v>
      </c>
      <c r="K2763" s="19"/>
      <c r="L2763" s="54">
        <v>998</v>
      </c>
      <c r="M2763" s="25" t="s">
        <v>7230</v>
      </c>
      <c r="N2763" s="25" t="s">
        <v>24060</v>
      </c>
      <c r="O2763" s="25"/>
      <c r="P2763" s="25" t="s">
        <v>29737</v>
      </c>
    </row>
    <row r="2764" spans="1:16" ht="15">
      <c r="A2764" s="25" t="s">
        <v>29738</v>
      </c>
      <c r="B2764" s="25" t="s">
        <v>29738</v>
      </c>
      <c r="C2764"/>
      <c r="D2764" s="25" t="s">
        <v>7261</v>
      </c>
      <c r="E2764" s="25"/>
      <c r="F2764" s="25" t="s">
        <v>7288</v>
      </c>
      <c r="G2764" s="25" t="s">
        <v>24057</v>
      </c>
      <c r="H2764" s="25" t="s">
        <v>7386</v>
      </c>
      <c r="I2764" s="25" t="s">
        <v>24082</v>
      </c>
      <c r="J2764" s="19">
        <v>44805</v>
      </c>
      <c r="K2764" s="19"/>
      <c r="L2764" s="54">
        <v>5577.05</v>
      </c>
      <c r="M2764" s="25" t="s">
        <v>7230</v>
      </c>
      <c r="N2764" s="25" t="s">
        <v>24060</v>
      </c>
      <c r="O2764" s="25"/>
      <c r="P2764" s="25" t="s">
        <v>29739</v>
      </c>
    </row>
    <row r="2765" spans="1:16" ht="15">
      <c r="A2765" s="25" t="s">
        <v>29740</v>
      </c>
      <c r="B2765" s="25" t="s">
        <v>29740</v>
      </c>
      <c r="C2765"/>
      <c r="D2765" s="25" t="s">
        <v>7269</v>
      </c>
      <c r="E2765" s="25"/>
      <c r="F2765" s="25" t="s">
        <v>7288</v>
      </c>
      <c r="G2765" s="25" t="s">
        <v>24057</v>
      </c>
      <c r="H2765" s="25" t="s">
        <v>11163</v>
      </c>
      <c r="I2765" s="25" t="s">
        <v>24454</v>
      </c>
      <c r="J2765" s="19">
        <v>44805</v>
      </c>
      <c r="K2765" s="19"/>
      <c r="L2765" s="54">
        <v>6874.89</v>
      </c>
      <c r="M2765" s="25" t="s">
        <v>7230</v>
      </c>
      <c r="N2765" s="25" t="s">
        <v>24060</v>
      </c>
      <c r="O2765" s="25"/>
      <c r="P2765" s="25" t="s">
        <v>29741</v>
      </c>
    </row>
    <row r="2766" spans="1:16" ht="15">
      <c r="A2766" s="25" t="s">
        <v>29742</v>
      </c>
      <c r="B2766" s="25" t="s">
        <v>29742</v>
      </c>
      <c r="C2766"/>
      <c r="D2766" s="25" t="s">
        <v>7261</v>
      </c>
      <c r="E2766" s="25"/>
      <c r="F2766" s="25" t="s">
        <v>7288</v>
      </c>
      <c r="G2766" s="25" t="s">
        <v>24057</v>
      </c>
      <c r="H2766" s="25" t="s">
        <v>8110</v>
      </c>
      <c r="I2766" s="25" t="s">
        <v>24075</v>
      </c>
      <c r="J2766" s="19">
        <v>44805</v>
      </c>
      <c r="K2766" s="19"/>
      <c r="L2766" s="54">
        <v>2350</v>
      </c>
      <c r="M2766" s="25" t="s">
        <v>7230</v>
      </c>
      <c r="N2766" s="25" t="s">
        <v>24060</v>
      </c>
      <c r="O2766" s="25"/>
      <c r="P2766" s="25" t="s">
        <v>29743</v>
      </c>
    </row>
    <row r="2767" spans="1:16" ht="15">
      <c r="A2767" s="25" t="s">
        <v>29744</v>
      </c>
      <c r="B2767" s="25" t="s">
        <v>29744</v>
      </c>
      <c r="C2767"/>
      <c r="D2767" s="25" t="s">
        <v>7261</v>
      </c>
      <c r="E2767" s="25"/>
      <c r="F2767" s="25" t="s">
        <v>7288</v>
      </c>
      <c r="G2767" s="25" t="s">
        <v>24057</v>
      </c>
      <c r="H2767" s="25" t="s">
        <v>8110</v>
      </c>
      <c r="I2767" s="25" t="s">
        <v>24075</v>
      </c>
      <c r="J2767" s="19">
        <v>44805</v>
      </c>
      <c r="K2767" s="19"/>
      <c r="L2767" s="54">
        <v>4471.2700000000004</v>
      </c>
      <c r="M2767" s="25" t="s">
        <v>7230</v>
      </c>
      <c r="N2767" s="25" t="s">
        <v>24060</v>
      </c>
      <c r="O2767" s="25"/>
      <c r="P2767" s="25"/>
    </row>
    <row r="2768" spans="1:16" ht="15">
      <c r="A2768" s="25" t="s">
        <v>29745</v>
      </c>
      <c r="B2768" s="25" t="s">
        <v>29745</v>
      </c>
      <c r="C2768"/>
      <c r="D2768" s="25" t="s">
        <v>7261</v>
      </c>
      <c r="E2768" s="25"/>
      <c r="F2768" s="25" t="s">
        <v>7288</v>
      </c>
      <c r="G2768" s="25" t="s">
        <v>24057</v>
      </c>
      <c r="H2768" s="25" t="s">
        <v>8423</v>
      </c>
      <c r="I2768" s="25" t="s">
        <v>24561</v>
      </c>
      <c r="J2768" s="19">
        <v>44805</v>
      </c>
      <c r="K2768" s="19"/>
      <c r="L2768" s="54">
        <v>690</v>
      </c>
      <c r="M2768" s="25" t="s">
        <v>7230</v>
      </c>
      <c r="N2768" s="25" t="s">
        <v>24060</v>
      </c>
      <c r="O2768" s="25"/>
      <c r="P2768" s="25" t="s">
        <v>29746</v>
      </c>
    </row>
    <row r="2769" spans="1:16" ht="15">
      <c r="A2769" s="25" t="s">
        <v>29747</v>
      </c>
      <c r="B2769" s="25" t="s">
        <v>29747</v>
      </c>
      <c r="C2769"/>
      <c r="D2769" s="25" t="s">
        <v>7261</v>
      </c>
      <c r="E2769" s="25"/>
      <c r="F2769" s="25" t="s">
        <v>7288</v>
      </c>
      <c r="G2769" s="25" t="s">
        <v>24057</v>
      </c>
      <c r="H2769" s="25" t="s">
        <v>7474</v>
      </c>
      <c r="I2769" s="25" t="s">
        <v>24082</v>
      </c>
      <c r="J2769" s="19">
        <v>44805</v>
      </c>
      <c r="K2769" s="19"/>
      <c r="L2769" s="54">
        <v>2825.84</v>
      </c>
      <c r="M2769" s="25" t="s">
        <v>7230</v>
      </c>
      <c r="N2769" s="25" t="s">
        <v>24060</v>
      </c>
      <c r="O2769" s="25"/>
      <c r="P2769" s="25" t="s">
        <v>29748</v>
      </c>
    </row>
    <row r="2770" spans="1:16" ht="15">
      <c r="A2770" s="25" t="s">
        <v>29749</v>
      </c>
      <c r="B2770" s="25" t="s">
        <v>29749</v>
      </c>
      <c r="C2770"/>
      <c r="D2770" s="25" t="s">
        <v>7261</v>
      </c>
      <c r="E2770" s="25"/>
      <c r="F2770" s="25" t="s">
        <v>7288</v>
      </c>
      <c r="G2770" s="25" t="s">
        <v>24057</v>
      </c>
      <c r="H2770" s="25" t="s">
        <v>8533</v>
      </c>
      <c r="I2770" s="25" t="s">
        <v>24070</v>
      </c>
      <c r="J2770" s="19">
        <v>44805</v>
      </c>
      <c r="K2770" s="19"/>
      <c r="L2770" s="54">
        <v>7100.32</v>
      </c>
      <c r="M2770" s="25" t="s">
        <v>7230</v>
      </c>
      <c r="N2770" s="25" t="s">
        <v>24060</v>
      </c>
      <c r="O2770" s="25"/>
      <c r="P2770" s="25"/>
    </row>
    <row r="2771" spans="1:16" ht="15">
      <c r="A2771" s="25" t="s">
        <v>29750</v>
      </c>
      <c r="B2771" s="25" t="s">
        <v>29750</v>
      </c>
      <c r="C2771"/>
      <c r="D2771" s="25" t="s">
        <v>7252</v>
      </c>
      <c r="E2771" s="25"/>
      <c r="F2771" s="25" t="s">
        <v>7288</v>
      </c>
      <c r="G2771" s="25" t="s">
        <v>24057</v>
      </c>
      <c r="H2771" s="25" t="s">
        <v>11639</v>
      </c>
      <c r="I2771" s="25" t="s">
        <v>24122</v>
      </c>
      <c r="J2771" s="19">
        <v>44805</v>
      </c>
      <c r="K2771" s="19"/>
      <c r="L2771" s="54">
        <v>6803.51</v>
      </c>
      <c r="M2771" s="25" t="s">
        <v>7230</v>
      </c>
      <c r="N2771" s="25" t="s">
        <v>24060</v>
      </c>
      <c r="O2771" s="25"/>
      <c r="P2771" s="25" t="s">
        <v>29751</v>
      </c>
    </row>
    <row r="2772" spans="1:16" ht="15">
      <c r="A2772" s="25" t="s">
        <v>29752</v>
      </c>
      <c r="B2772" s="25" t="s">
        <v>29752</v>
      </c>
      <c r="C2772"/>
      <c r="D2772" s="25" t="s">
        <v>7252</v>
      </c>
      <c r="E2772" s="25"/>
      <c r="F2772" s="25" t="s">
        <v>7288</v>
      </c>
      <c r="G2772" s="25" t="s">
        <v>24057</v>
      </c>
      <c r="H2772" s="25" t="s">
        <v>11639</v>
      </c>
      <c r="I2772" s="25" t="s">
        <v>24122</v>
      </c>
      <c r="J2772" s="19">
        <v>44805</v>
      </c>
      <c r="K2772" s="19"/>
      <c r="L2772" s="54">
        <v>9830.0499999999993</v>
      </c>
      <c r="M2772" s="25" t="s">
        <v>7230</v>
      </c>
      <c r="N2772" s="25" t="s">
        <v>24060</v>
      </c>
      <c r="O2772" s="25"/>
      <c r="P2772" s="25" t="s">
        <v>29753</v>
      </c>
    </row>
    <row r="2773" spans="1:16" ht="15">
      <c r="A2773" s="25" t="s">
        <v>29754</v>
      </c>
      <c r="B2773" s="25" t="s">
        <v>29754</v>
      </c>
      <c r="C2773"/>
      <c r="D2773" s="25" t="s">
        <v>7261</v>
      </c>
      <c r="E2773" s="25"/>
      <c r="F2773" s="25" t="s">
        <v>7288</v>
      </c>
      <c r="G2773" s="25" t="s">
        <v>24057</v>
      </c>
      <c r="H2773" s="25" t="s">
        <v>12040</v>
      </c>
      <c r="I2773" s="25" t="s">
        <v>24558</v>
      </c>
      <c r="J2773" s="19">
        <v>44805</v>
      </c>
      <c r="K2773" s="19"/>
      <c r="L2773" s="54">
        <v>12136.4</v>
      </c>
      <c r="M2773" s="25" t="s">
        <v>7230</v>
      </c>
      <c r="N2773" s="25" t="s">
        <v>24060</v>
      </c>
      <c r="O2773" s="25"/>
      <c r="P2773" s="25" t="s">
        <v>29755</v>
      </c>
    </row>
    <row r="2774" spans="1:16" ht="15">
      <c r="A2774" s="25" t="s">
        <v>29756</v>
      </c>
      <c r="B2774" s="25" t="s">
        <v>29756</v>
      </c>
      <c r="C2774"/>
      <c r="D2774" s="25" t="s">
        <v>7261</v>
      </c>
      <c r="E2774" s="25"/>
      <c r="F2774" s="25" t="s">
        <v>7288</v>
      </c>
      <c r="G2774" s="25" t="s">
        <v>24057</v>
      </c>
      <c r="H2774" s="25" t="s">
        <v>15383</v>
      </c>
      <c r="I2774" s="25" t="s">
        <v>24070</v>
      </c>
      <c r="J2774" s="19">
        <v>44805</v>
      </c>
      <c r="K2774" s="19"/>
      <c r="L2774" s="54">
        <v>4499.62</v>
      </c>
      <c r="M2774" s="25" t="s">
        <v>7230</v>
      </c>
      <c r="N2774" s="25" t="s">
        <v>24060</v>
      </c>
      <c r="O2774" s="25"/>
      <c r="P2774" s="25" t="s">
        <v>29757</v>
      </c>
    </row>
    <row r="2775" spans="1:16" ht="15">
      <c r="A2775" s="25" t="s">
        <v>29758</v>
      </c>
      <c r="B2775" s="25" t="s">
        <v>29758</v>
      </c>
      <c r="C2775"/>
      <c r="D2775" s="25" t="s">
        <v>7261</v>
      </c>
      <c r="E2775" s="25"/>
      <c r="F2775" s="25" t="s">
        <v>7288</v>
      </c>
      <c r="G2775" s="25" t="s">
        <v>24057</v>
      </c>
      <c r="H2775" s="25" t="s">
        <v>8533</v>
      </c>
      <c r="I2775" s="25" t="s">
        <v>24070</v>
      </c>
      <c r="J2775" s="19">
        <v>44805</v>
      </c>
      <c r="K2775" s="19"/>
      <c r="L2775" s="54">
        <v>1474</v>
      </c>
      <c r="M2775" s="25" t="s">
        <v>7230</v>
      </c>
      <c r="N2775" s="25" t="s">
        <v>24060</v>
      </c>
      <c r="O2775" s="25"/>
      <c r="P2775" s="25"/>
    </row>
    <row r="2776" spans="1:16" ht="15">
      <c r="A2776" s="25" t="s">
        <v>29759</v>
      </c>
      <c r="B2776" s="25" t="s">
        <v>29759</v>
      </c>
      <c r="C2776"/>
      <c r="D2776" s="25" t="s">
        <v>7261</v>
      </c>
      <c r="E2776" s="25"/>
      <c r="F2776" s="25" t="s">
        <v>7288</v>
      </c>
      <c r="G2776" s="25" t="s">
        <v>24057</v>
      </c>
      <c r="H2776" s="25" t="s">
        <v>8229</v>
      </c>
      <c r="I2776" s="25" t="s">
        <v>24070</v>
      </c>
      <c r="J2776" s="19">
        <v>44805</v>
      </c>
      <c r="K2776" s="19"/>
      <c r="L2776" s="54">
        <v>5543.16</v>
      </c>
      <c r="M2776" s="25" t="s">
        <v>7230</v>
      </c>
      <c r="N2776" s="25" t="s">
        <v>24060</v>
      </c>
      <c r="O2776" s="25"/>
      <c r="P2776" s="25"/>
    </row>
    <row r="2777" spans="1:16" ht="15">
      <c r="A2777" s="25" t="s">
        <v>29760</v>
      </c>
      <c r="B2777" s="25" t="s">
        <v>29760</v>
      </c>
      <c r="C2777"/>
      <c r="D2777" s="25" t="s">
        <v>7261</v>
      </c>
      <c r="E2777" s="25"/>
      <c r="F2777" s="25" t="s">
        <v>7288</v>
      </c>
      <c r="G2777" s="25" t="s">
        <v>24057</v>
      </c>
      <c r="H2777" s="25" t="s">
        <v>8596</v>
      </c>
      <c r="I2777" s="25" t="s">
        <v>24143</v>
      </c>
      <c r="J2777" s="19">
        <v>44805</v>
      </c>
      <c r="K2777" s="19"/>
      <c r="L2777" s="54">
        <v>1375</v>
      </c>
      <c r="M2777" s="25" t="s">
        <v>7230</v>
      </c>
      <c r="N2777" s="25" t="s">
        <v>24060</v>
      </c>
      <c r="O2777" s="25"/>
      <c r="P2777" s="25" t="s">
        <v>29761</v>
      </c>
    </row>
    <row r="2778" spans="1:16" ht="15">
      <c r="A2778" s="25" t="s">
        <v>29762</v>
      </c>
      <c r="B2778" s="25" t="s">
        <v>29762</v>
      </c>
      <c r="C2778"/>
      <c r="D2778" s="25" t="s">
        <v>7261</v>
      </c>
      <c r="E2778" s="25"/>
      <c r="F2778" s="25" t="s">
        <v>7288</v>
      </c>
      <c r="G2778" s="25" t="s">
        <v>24057</v>
      </c>
      <c r="H2778" s="25" t="s">
        <v>14900</v>
      </c>
      <c r="I2778" s="25" t="s">
        <v>24454</v>
      </c>
      <c r="J2778" s="19">
        <v>44805</v>
      </c>
      <c r="K2778" s="19"/>
      <c r="L2778" s="54">
        <v>5335.28</v>
      </c>
      <c r="M2778" s="25" t="s">
        <v>7230</v>
      </c>
      <c r="N2778" s="25" t="s">
        <v>24060</v>
      </c>
      <c r="O2778" s="25"/>
      <c r="P2778" s="25"/>
    </row>
    <row r="2779" spans="1:16" ht="15">
      <c r="A2779" s="25" t="s">
        <v>29763</v>
      </c>
      <c r="B2779" s="25" t="s">
        <v>29763</v>
      </c>
      <c r="C2779"/>
      <c r="D2779" s="25" t="s">
        <v>7261</v>
      </c>
      <c r="E2779" s="25"/>
      <c r="F2779" s="25" t="s">
        <v>7288</v>
      </c>
      <c r="G2779" s="25" t="s">
        <v>24057</v>
      </c>
      <c r="H2779" s="25" t="s">
        <v>7543</v>
      </c>
      <c r="I2779" s="25" t="s">
        <v>24896</v>
      </c>
      <c r="J2779" s="19">
        <v>44805</v>
      </c>
      <c r="K2779" s="19"/>
      <c r="L2779" s="54">
        <v>3227.8</v>
      </c>
      <c r="M2779" s="25" t="s">
        <v>7230</v>
      </c>
      <c r="N2779" s="25" t="s">
        <v>24060</v>
      </c>
      <c r="O2779" s="25"/>
      <c r="P2779" s="25" t="s">
        <v>29764</v>
      </c>
    </row>
    <row r="2780" spans="1:16" ht="15">
      <c r="A2780" s="25" t="s">
        <v>29765</v>
      </c>
      <c r="B2780" s="25" t="s">
        <v>29765</v>
      </c>
      <c r="C2780"/>
      <c r="D2780" s="25" t="s">
        <v>7261</v>
      </c>
      <c r="E2780" s="25"/>
      <c r="F2780" s="25" t="s">
        <v>7288</v>
      </c>
      <c r="G2780" s="25" t="s">
        <v>24057</v>
      </c>
      <c r="H2780" s="25" t="s">
        <v>10212</v>
      </c>
      <c r="I2780" s="25" t="s">
        <v>24224</v>
      </c>
      <c r="J2780" s="19">
        <v>44805</v>
      </c>
      <c r="K2780" s="19"/>
      <c r="L2780" s="54">
        <v>5308.23</v>
      </c>
      <c r="M2780" s="25" t="s">
        <v>7230</v>
      </c>
      <c r="N2780" s="25" t="s">
        <v>24060</v>
      </c>
      <c r="O2780" s="25"/>
      <c r="P2780" s="25" t="s">
        <v>29766</v>
      </c>
    </row>
    <row r="2781" spans="1:16" ht="15">
      <c r="A2781" s="25" t="s">
        <v>29767</v>
      </c>
      <c r="B2781" s="25" t="s">
        <v>29767</v>
      </c>
      <c r="C2781"/>
      <c r="D2781" s="25" t="s">
        <v>7261</v>
      </c>
      <c r="E2781" s="25"/>
      <c r="F2781" s="25" t="s">
        <v>7288</v>
      </c>
      <c r="G2781" s="25" t="s">
        <v>24057</v>
      </c>
      <c r="H2781" s="25" t="s">
        <v>10212</v>
      </c>
      <c r="I2781" s="25" t="s">
        <v>24224</v>
      </c>
      <c r="J2781" s="19">
        <v>44805</v>
      </c>
      <c r="K2781" s="19"/>
      <c r="L2781" s="54">
        <v>5497.48</v>
      </c>
      <c r="M2781" s="25" t="s">
        <v>7230</v>
      </c>
      <c r="N2781" s="25" t="s">
        <v>24060</v>
      </c>
      <c r="O2781" s="25"/>
      <c r="P2781" s="25" t="s">
        <v>29768</v>
      </c>
    </row>
    <row r="2782" spans="1:16" ht="15">
      <c r="A2782" s="25" t="s">
        <v>29769</v>
      </c>
      <c r="B2782" s="25" t="s">
        <v>29769</v>
      </c>
      <c r="C2782"/>
      <c r="D2782" s="25" t="s">
        <v>7261</v>
      </c>
      <c r="E2782" s="25"/>
      <c r="F2782" s="25" t="s">
        <v>7288</v>
      </c>
      <c r="G2782" s="25" t="s">
        <v>24057</v>
      </c>
      <c r="H2782" s="25" t="s">
        <v>11710</v>
      </c>
      <c r="I2782" s="25" t="s">
        <v>24224</v>
      </c>
      <c r="J2782" s="19">
        <v>44805</v>
      </c>
      <c r="K2782" s="19"/>
      <c r="L2782" s="54">
        <v>1527.5</v>
      </c>
      <c r="M2782" s="25" t="s">
        <v>7230</v>
      </c>
      <c r="N2782" s="25" t="s">
        <v>24060</v>
      </c>
      <c r="O2782" s="25"/>
      <c r="P2782" s="25" t="s">
        <v>29770</v>
      </c>
    </row>
    <row r="2783" spans="1:16" ht="15">
      <c r="A2783" s="25" t="s">
        <v>29771</v>
      </c>
      <c r="B2783" s="25" t="s">
        <v>29771</v>
      </c>
      <c r="C2783"/>
      <c r="D2783" s="25" t="s">
        <v>7261</v>
      </c>
      <c r="E2783" s="25"/>
      <c r="F2783" s="25" t="s">
        <v>7288</v>
      </c>
      <c r="G2783" s="25" t="s">
        <v>24057</v>
      </c>
      <c r="H2783" s="25" t="s">
        <v>10979</v>
      </c>
      <c r="I2783" s="25" t="s">
        <v>27468</v>
      </c>
      <c r="J2783" s="19">
        <v>44806</v>
      </c>
      <c r="K2783" s="19"/>
      <c r="L2783" s="54">
        <v>950</v>
      </c>
      <c r="M2783" s="25" t="s">
        <v>7230</v>
      </c>
      <c r="N2783" s="25" t="s">
        <v>24060</v>
      </c>
      <c r="O2783" s="25"/>
      <c r="P2783" s="25"/>
    </row>
    <row r="2784" spans="1:16" ht="15">
      <c r="A2784" s="25" t="s">
        <v>29772</v>
      </c>
      <c r="B2784" s="25" t="s">
        <v>29772</v>
      </c>
      <c r="C2784"/>
      <c r="D2784" s="25" t="s">
        <v>8607</v>
      </c>
      <c r="E2784" s="25"/>
      <c r="F2784" s="25" t="s">
        <v>7288</v>
      </c>
      <c r="G2784" s="25" t="s">
        <v>24057</v>
      </c>
      <c r="H2784" s="25" t="s">
        <v>8140</v>
      </c>
      <c r="I2784" s="25" t="s">
        <v>24070</v>
      </c>
      <c r="J2784" s="19">
        <v>44806</v>
      </c>
      <c r="K2784" s="19"/>
      <c r="L2784" s="54">
        <v>56710</v>
      </c>
      <c r="M2784" s="25" t="s">
        <v>7230</v>
      </c>
      <c r="N2784" s="25" t="s">
        <v>24060</v>
      </c>
      <c r="O2784" s="25"/>
      <c r="P2784" s="25" t="s">
        <v>29773</v>
      </c>
    </row>
    <row r="2785" spans="1:16" ht="15">
      <c r="A2785" s="25" t="s">
        <v>29774</v>
      </c>
      <c r="B2785" s="25" t="s">
        <v>29774</v>
      </c>
      <c r="C2785"/>
      <c r="D2785" s="25" t="s">
        <v>7261</v>
      </c>
      <c r="E2785" s="25"/>
      <c r="F2785" s="25" t="s">
        <v>7288</v>
      </c>
      <c r="G2785" s="25" t="s">
        <v>24057</v>
      </c>
      <c r="H2785" s="25" t="s">
        <v>9391</v>
      </c>
      <c r="I2785" s="25" t="s">
        <v>24224</v>
      </c>
      <c r="J2785" s="19">
        <v>44806</v>
      </c>
      <c r="K2785" s="19"/>
      <c r="L2785" s="54">
        <v>3670</v>
      </c>
      <c r="M2785" s="25" t="s">
        <v>7230</v>
      </c>
      <c r="N2785" s="25" t="s">
        <v>24060</v>
      </c>
      <c r="O2785" s="25"/>
      <c r="P2785" s="25" t="s">
        <v>29775</v>
      </c>
    </row>
    <row r="2786" spans="1:16" ht="15">
      <c r="A2786" s="25" t="s">
        <v>29776</v>
      </c>
      <c r="B2786" s="25" t="s">
        <v>29776</v>
      </c>
      <c r="C2786"/>
      <c r="D2786" s="25" t="s">
        <v>16845</v>
      </c>
      <c r="E2786" s="25"/>
      <c r="F2786" s="25" t="s">
        <v>7288</v>
      </c>
      <c r="G2786" s="25" t="s">
        <v>24057</v>
      </c>
      <c r="H2786" s="25" t="s">
        <v>8140</v>
      </c>
      <c r="I2786" s="25" t="s">
        <v>24591</v>
      </c>
      <c r="J2786" s="19">
        <v>44806</v>
      </c>
      <c r="K2786" s="19"/>
      <c r="L2786" s="54">
        <v>15089.57</v>
      </c>
      <c r="M2786" s="25" t="s">
        <v>7230</v>
      </c>
      <c r="N2786" s="25" t="s">
        <v>24060</v>
      </c>
      <c r="O2786" s="25"/>
      <c r="P2786" s="25" t="s">
        <v>29777</v>
      </c>
    </row>
    <row r="2787" spans="1:16" ht="15">
      <c r="A2787" s="25" t="s">
        <v>29778</v>
      </c>
      <c r="B2787" s="25" t="s">
        <v>29778</v>
      </c>
      <c r="C2787"/>
      <c r="D2787" s="25" t="s">
        <v>7261</v>
      </c>
      <c r="E2787" s="25"/>
      <c r="F2787" s="25" t="s">
        <v>7288</v>
      </c>
      <c r="G2787" s="25" t="s">
        <v>24057</v>
      </c>
      <c r="H2787" s="25" t="s">
        <v>7293</v>
      </c>
      <c r="I2787" s="25" t="s">
        <v>24063</v>
      </c>
      <c r="J2787" s="19">
        <v>44806</v>
      </c>
      <c r="K2787" s="19"/>
      <c r="L2787" s="54">
        <v>7731.91</v>
      </c>
      <c r="M2787" s="25" t="s">
        <v>7230</v>
      </c>
      <c r="N2787" s="25" t="s">
        <v>24060</v>
      </c>
      <c r="O2787" s="25"/>
      <c r="P2787" s="25" t="s">
        <v>29779</v>
      </c>
    </row>
    <row r="2788" spans="1:16" ht="15">
      <c r="A2788" s="25" t="s">
        <v>29780</v>
      </c>
      <c r="B2788" s="25" t="s">
        <v>29780</v>
      </c>
      <c r="C2788"/>
      <c r="D2788" s="25" t="s">
        <v>8607</v>
      </c>
      <c r="E2788" s="25"/>
      <c r="F2788" s="25" t="s">
        <v>7288</v>
      </c>
      <c r="G2788" s="25" t="s">
        <v>24057</v>
      </c>
      <c r="H2788" s="25" t="s">
        <v>9046</v>
      </c>
      <c r="I2788" s="25" t="s">
        <v>24070</v>
      </c>
      <c r="J2788" s="19">
        <v>44806</v>
      </c>
      <c r="K2788" s="19"/>
      <c r="L2788" s="54">
        <v>3732.17</v>
      </c>
      <c r="M2788" s="25" t="s">
        <v>7230</v>
      </c>
      <c r="N2788" s="25" t="s">
        <v>24060</v>
      </c>
      <c r="O2788" s="25"/>
      <c r="P2788" s="25" t="s">
        <v>29781</v>
      </c>
    </row>
    <row r="2789" spans="1:16" ht="15">
      <c r="A2789" s="25" t="s">
        <v>29782</v>
      </c>
      <c r="B2789" s="25" t="s">
        <v>29782</v>
      </c>
      <c r="C2789"/>
      <c r="D2789" s="25" t="s">
        <v>7252</v>
      </c>
      <c r="E2789" s="25"/>
      <c r="F2789" s="25" t="s">
        <v>7288</v>
      </c>
      <c r="G2789" s="25" t="s">
        <v>24057</v>
      </c>
      <c r="H2789" s="25" t="s">
        <v>10329</v>
      </c>
      <c r="I2789" s="25" t="s">
        <v>25596</v>
      </c>
      <c r="J2789" s="19">
        <v>44806</v>
      </c>
      <c r="K2789" s="19"/>
      <c r="L2789" s="54">
        <v>16131.37</v>
      </c>
      <c r="M2789" s="25" t="s">
        <v>7230</v>
      </c>
      <c r="N2789" s="25" t="s">
        <v>24060</v>
      </c>
      <c r="O2789" s="25"/>
      <c r="P2789" s="25" t="s">
        <v>29783</v>
      </c>
    </row>
    <row r="2790" spans="1:16" ht="15">
      <c r="A2790" s="25" t="s">
        <v>29784</v>
      </c>
      <c r="B2790" s="25" t="s">
        <v>29784</v>
      </c>
      <c r="C2790"/>
      <c r="D2790" s="25" t="s">
        <v>7252</v>
      </c>
      <c r="E2790" s="25"/>
      <c r="F2790" s="25" t="s">
        <v>7288</v>
      </c>
      <c r="G2790" s="25" t="s">
        <v>24057</v>
      </c>
      <c r="H2790" s="25" t="s">
        <v>10329</v>
      </c>
      <c r="I2790" s="25" t="s">
        <v>25596</v>
      </c>
      <c r="J2790" s="19">
        <v>44806</v>
      </c>
      <c r="K2790" s="19"/>
      <c r="L2790" s="54">
        <v>14744.11</v>
      </c>
      <c r="M2790" s="25" t="s">
        <v>7230</v>
      </c>
      <c r="N2790" s="25" t="s">
        <v>24060</v>
      </c>
      <c r="O2790" s="25"/>
      <c r="P2790" s="25" t="s">
        <v>29785</v>
      </c>
    </row>
    <row r="2791" spans="1:16" ht="15">
      <c r="A2791" s="25" t="s">
        <v>29786</v>
      </c>
      <c r="B2791" s="25" t="s">
        <v>29786</v>
      </c>
      <c r="C2791"/>
      <c r="D2791" s="25" t="s">
        <v>7261</v>
      </c>
      <c r="E2791" s="25"/>
      <c r="F2791" s="25" t="s">
        <v>7288</v>
      </c>
      <c r="G2791" s="25" t="s">
        <v>24057</v>
      </c>
      <c r="H2791" s="25" t="s">
        <v>8596</v>
      </c>
      <c r="I2791" s="25" t="s">
        <v>24143</v>
      </c>
      <c r="J2791" s="19">
        <v>44806</v>
      </c>
      <c r="K2791" s="19"/>
      <c r="L2791" s="54">
        <v>4305.46</v>
      </c>
      <c r="M2791" s="25" t="s">
        <v>7230</v>
      </c>
      <c r="N2791" s="25" t="s">
        <v>24060</v>
      </c>
      <c r="O2791" s="25"/>
      <c r="P2791" s="25" t="s">
        <v>29787</v>
      </c>
    </row>
    <row r="2792" spans="1:16" ht="15">
      <c r="A2792" s="25" t="s">
        <v>29788</v>
      </c>
      <c r="B2792" s="25" t="s">
        <v>29788</v>
      </c>
      <c r="C2792"/>
      <c r="D2792" s="25" t="s">
        <v>7261</v>
      </c>
      <c r="E2792" s="25"/>
      <c r="F2792" s="25" t="s">
        <v>7288</v>
      </c>
      <c r="G2792" s="25" t="s">
        <v>24057</v>
      </c>
      <c r="H2792" s="25" t="s">
        <v>7386</v>
      </c>
      <c r="I2792" s="25" t="s">
        <v>24082</v>
      </c>
      <c r="J2792" s="19">
        <v>44806</v>
      </c>
      <c r="K2792" s="19"/>
      <c r="L2792" s="54">
        <v>3987.76</v>
      </c>
      <c r="M2792" s="25" t="s">
        <v>7230</v>
      </c>
      <c r="N2792" s="25" t="s">
        <v>24060</v>
      </c>
      <c r="O2792" s="25"/>
      <c r="P2792" s="25" t="s">
        <v>29789</v>
      </c>
    </row>
    <row r="2793" spans="1:16" ht="15">
      <c r="A2793" s="25" t="s">
        <v>29790</v>
      </c>
      <c r="B2793" s="25" t="s">
        <v>29790</v>
      </c>
      <c r="C2793"/>
      <c r="D2793" s="25" t="s">
        <v>7252</v>
      </c>
      <c r="E2793" s="25"/>
      <c r="F2793" s="25" t="s">
        <v>7288</v>
      </c>
      <c r="G2793" s="25" t="s">
        <v>24057</v>
      </c>
      <c r="H2793" s="25" t="s">
        <v>10329</v>
      </c>
      <c r="I2793" s="25" t="s">
        <v>25596</v>
      </c>
      <c r="J2793" s="19">
        <v>44807</v>
      </c>
      <c r="K2793" s="19"/>
      <c r="L2793" s="54">
        <v>22664.9</v>
      </c>
      <c r="M2793" s="25" t="s">
        <v>7230</v>
      </c>
      <c r="N2793" s="25" t="s">
        <v>24060</v>
      </c>
      <c r="O2793" s="25"/>
      <c r="P2793" s="25" t="s">
        <v>29791</v>
      </c>
    </row>
    <row r="2794" spans="1:16" ht="15">
      <c r="A2794" s="25" t="s">
        <v>29792</v>
      </c>
      <c r="B2794" s="25" t="s">
        <v>29792</v>
      </c>
      <c r="C2794"/>
      <c r="D2794" s="25" t="s">
        <v>7252</v>
      </c>
      <c r="E2794" s="25"/>
      <c r="F2794" s="25" t="s">
        <v>7288</v>
      </c>
      <c r="G2794" s="25" t="s">
        <v>24057</v>
      </c>
      <c r="H2794" s="25" t="s">
        <v>10329</v>
      </c>
      <c r="I2794" s="25" t="s">
        <v>25596</v>
      </c>
      <c r="J2794" s="19">
        <v>44807</v>
      </c>
      <c r="K2794" s="19"/>
      <c r="L2794" s="54">
        <v>22684.37</v>
      </c>
      <c r="M2794" s="25" t="s">
        <v>7230</v>
      </c>
      <c r="N2794" s="25" t="s">
        <v>24060</v>
      </c>
      <c r="O2794" s="25"/>
      <c r="P2794" s="25" t="s">
        <v>29793</v>
      </c>
    </row>
    <row r="2795" spans="1:16" ht="15">
      <c r="A2795" s="25" t="s">
        <v>29794</v>
      </c>
      <c r="B2795" s="25" t="s">
        <v>29794</v>
      </c>
      <c r="C2795"/>
      <c r="D2795" s="25" t="s">
        <v>7425</v>
      </c>
      <c r="E2795" s="25"/>
      <c r="F2795" s="25" t="s">
        <v>7288</v>
      </c>
      <c r="G2795" s="25" t="s">
        <v>24630</v>
      </c>
      <c r="H2795" s="25" t="s">
        <v>8577</v>
      </c>
      <c r="I2795" s="25" t="s">
        <v>24631</v>
      </c>
      <c r="J2795" s="19">
        <v>44809</v>
      </c>
      <c r="K2795" s="19"/>
      <c r="L2795" s="54">
        <v>38473.269999999997</v>
      </c>
      <c r="M2795" s="25" t="s">
        <v>7230</v>
      </c>
      <c r="N2795" s="25" t="s">
        <v>24060</v>
      </c>
      <c r="O2795" s="25"/>
      <c r="P2795" s="25" t="s">
        <v>29795</v>
      </c>
    </row>
    <row r="2796" spans="1:16" ht="15">
      <c r="A2796" s="25" t="s">
        <v>29796</v>
      </c>
      <c r="B2796" s="25" t="s">
        <v>29796</v>
      </c>
      <c r="C2796"/>
      <c r="D2796" s="25" t="s">
        <v>7252</v>
      </c>
      <c r="E2796" s="25"/>
      <c r="F2796" s="25" t="s">
        <v>7288</v>
      </c>
      <c r="G2796" s="25" t="s">
        <v>24057</v>
      </c>
      <c r="H2796" s="25" t="s">
        <v>10329</v>
      </c>
      <c r="I2796" s="25" t="s">
        <v>25596</v>
      </c>
      <c r="J2796" s="19">
        <v>44807</v>
      </c>
      <c r="K2796" s="19"/>
      <c r="L2796" s="54">
        <v>23457.87</v>
      </c>
      <c r="M2796" s="25" t="s">
        <v>7230</v>
      </c>
      <c r="N2796" s="25" t="s">
        <v>24060</v>
      </c>
      <c r="O2796" s="25"/>
      <c r="P2796" s="25" t="s">
        <v>29797</v>
      </c>
    </row>
    <row r="2797" spans="1:16" ht="15">
      <c r="A2797" s="25" t="s">
        <v>29798</v>
      </c>
      <c r="B2797" s="25" t="s">
        <v>29798</v>
      </c>
      <c r="C2797"/>
      <c r="D2797" s="25" t="s">
        <v>7261</v>
      </c>
      <c r="E2797" s="25"/>
      <c r="F2797" s="25" t="s">
        <v>7288</v>
      </c>
      <c r="G2797" s="25" t="s">
        <v>24057</v>
      </c>
      <c r="H2797" s="25" t="s">
        <v>7293</v>
      </c>
      <c r="I2797" s="25" t="s">
        <v>24063</v>
      </c>
      <c r="J2797" s="19">
        <v>44810</v>
      </c>
      <c r="K2797" s="19"/>
      <c r="L2797" s="54">
        <v>950</v>
      </c>
      <c r="M2797" s="25" t="s">
        <v>7230</v>
      </c>
      <c r="N2797" s="25" t="s">
        <v>24060</v>
      </c>
      <c r="O2797" s="25"/>
      <c r="P2797" s="25" t="s">
        <v>29799</v>
      </c>
    </row>
    <row r="2798" spans="1:16" ht="15">
      <c r="A2798" s="25" t="s">
        <v>29800</v>
      </c>
      <c r="B2798" s="25" t="s">
        <v>29800</v>
      </c>
      <c r="C2798"/>
      <c r="D2798" s="25" t="s">
        <v>7261</v>
      </c>
      <c r="E2798" s="25"/>
      <c r="F2798" s="25" t="s">
        <v>7288</v>
      </c>
      <c r="G2798" s="25" t="s">
        <v>24057</v>
      </c>
      <c r="H2798" s="25" t="s">
        <v>12723</v>
      </c>
      <c r="I2798" s="25" t="s">
        <v>24143</v>
      </c>
      <c r="J2798" s="19">
        <v>44810</v>
      </c>
      <c r="K2798" s="19"/>
      <c r="L2798" s="54">
        <v>12516.41</v>
      </c>
      <c r="M2798" s="25" t="s">
        <v>7230</v>
      </c>
      <c r="N2798" s="25" t="s">
        <v>24060</v>
      </c>
      <c r="O2798" s="25"/>
      <c r="P2798" s="25" t="s">
        <v>29801</v>
      </c>
    </row>
    <row r="2799" spans="1:16" ht="15">
      <c r="A2799" s="25" t="s">
        <v>29802</v>
      </c>
      <c r="B2799" s="25" t="s">
        <v>29802</v>
      </c>
      <c r="C2799"/>
      <c r="D2799" s="25" t="s">
        <v>7261</v>
      </c>
      <c r="E2799" s="25"/>
      <c r="F2799" s="25" t="s">
        <v>7288</v>
      </c>
      <c r="G2799" s="25" t="s">
        <v>24057</v>
      </c>
      <c r="H2799" s="25" t="s">
        <v>7386</v>
      </c>
      <c r="I2799" s="25" t="s">
        <v>24082</v>
      </c>
      <c r="J2799" s="19">
        <v>44810</v>
      </c>
      <c r="K2799" s="19"/>
      <c r="L2799" s="54">
        <v>1150</v>
      </c>
      <c r="M2799" s="25" t="s">
        <v>7230</v>
      </c>
      <c r="N2799" s="25" t="s">
        <v>24060</v>
      </c>
      <c r="O2799" s="25"/>
      <c r="P2799" s="25" t="s">
        <v>29803</v>
      </c>
    </row>
    <row r="2800" spans="1:16" ht="15">
      <c r="A2800" s="25" t="s">
        <v>29804</v>
      </c>
      <c r="B2800" s="25" t="s">
        <v>29804</v>
      </c>
      <c r="C2800"/>
      <c r="D2800" s="25" t="s">
        <v>7261</v>
      </c>
      <c r="E2800" s="25"/>
      <c r="F2800" s="25" t="s">
        <v>7288</v>
      </c>
      <c r="G2800" s="25" t="s">
        <v>24057</v>
      </c>
      <c r="H2800" s="25" t="s">
        <v>7602</v>
      </c>
      <c r="I2800" s="25" t="s">
        <v>24075</v>
      </c>
      <c r="J2800" s="19">
        <v>44810</v>
      </c>
      <c r="K2800" s="19"/>
      <c r="L2800" s="54">
        <v>4005.19</v>
      </c>
      <c r="M2800" s="25" t="s">
        <v>7230</v>
      </c>
      <c r="N2800" s="25" t="s">
        <v>24060</v>
      </c>
      <c r="O2800" s="25"/>
      <c r="P2800" s="25" t="s">
        <v>29805</v>
      </c>
    </row>
    <row r="2801" spans="1:16" ht="15">
      <c r="A2801" s="25" t="s">
        <v>29806</v>
      </c>
      <c r="B2801" s="25" t="s">
        <v>29806</v>
      </c>
      <c r="C2801"/>
      <c r="D2801" s="25" t="s">
        <v>7252</v>
      </c>
      <c r="E2801" s="25"/>
      <c r="F2801" s="25" t="s">
        <v>7288</v>
      </c>
      <c r="G2801" s="25" t="s">
        <v>24057</v>
      </c>
      <c r="H2801" s="25" t="s">
        <v>7526</v>
      </c>
      <c r="I2801" s="25" t="s">
        <v>24075</v>
      </c>
      <c r="J2801" s="19">
        <v>44810</v>
      </c>
      <c r="K2801" s="19"/>
      <c r="L2801" s="54">
        <v>8315.4500000000007</v>
      </c>
      <c r="M2801" s="25" t="s">
        <v>7230</v>
      </c>
      <c r="N2801" s="25" t="s">
        <v>24060</v>
      </c>
      <c r="O2801" s="25"/>
      <c r="P2801" s="25" t="s">
        <v>29807</v>
      </c>
    </row>
    <row r="2802" spans="1:16" ht="15">
      <c r="A2802" s="25" t="s">
        <v>29808</v>
      </c>
      <c r="B2802" s="25" t="s">
        <v>29808</v>
      </c>
      <c r="C2802"/>
      <c r="D2802" s="25" t="s">
        <v>7261</v>
      </c>
      <c r="E2802" s="25"/>
      <c r="F2802" s="25" t="s">
        <v>7288</v>
      </c>
      <c r="G2802" s="25" t="s">
        <v>24057</v>
      </c>
      <c r="H2802" s="25" t="s">
        <v>12723</v>
      </c>
      <c r="I2802" s="25" t="s">
        <v>24561</v>
      </c>
      <c r="J2802" s="19">
        <v>44810</v>
      </c>
      <c r="K2802" s="19"/>
      <c r="L2802" s="54">
        <v>1350</v>
      </c>
      <c r="M2802" s="25" t="s">
        <v>7230</v>
      </c>
      <c r="N2802" s="25" t="s">
        <v>24060</v>
      </c>
      <c r="O2802" s="25"/>
      <c r="P2802" s="25"/>
    </row>
    <row r="2803" spans="1:16" ht="15">
      <c r="A2803" s="25" t="s">
        <v>29809</v>
      </c>
      <c r="B2803" s="25" t="s">
        <v>29809</v>
      </c>
      <c r="C2803"/>
      <c r="D2803" s="25" t="s">
        <v>7261</v>
      </c>
      <c r="E2803" s="25"/>
      <c r="F2803" s="25" t="s">
        <v>7288</v>
      </c>
      <c r="G2803" s="25" t="s">
        <v>24057</v>
      </c>
      <c r="H2803" s="25" t="s">
        <v>12723</v>
      </c>
      <c r="I2803" s="25" t="s">
        <v>24561</v>
      </c>
      <c r="J2803" s="19">
        <v>44810</v>
      </c>
      <c r="K2803" s="19"/>
      <c r="L2803" s="54">
        <v>890</v>
      </c>
      <c r="M2803" s="25" t="s">
        <v>7230</v>
      </c>
      <c r="N2803" s="25" t="s">
        <v>24060</v>
      </c>
      <c r="O2803" s="25"/>
      <c r="P2803" s="25"/>
    </row>
    <row r="2804" spans="1:16" ht="15">
      <c r="A2804" s="25" t="s">
        <v>29810</v>
      </c>
      <c r="B2804" s="25" t="s">
        <v>29810</v>
      </c>
      <c r="C2804"/>
      <c r="D2804" s="25" t="s">
        <v>7425</v>
      </c>
      <c r="E2804" s="25"/>
      <c r="F2804" s="25" t="s">
        <v>7288</v>
      </c>
      <c r="G2804" s="25" t="s">
        <v>24057</v>
      </c>
      <c r="H2804" s="25" t="s">
        <v>10018</v>
      </c>
      <c r="I2804" s="25" t="s">
        <v>24122</v>
      </c>
      <c r="J2804" s="19">
        <v>44811</v>
      </c>
      <c r="K2804" s="19"/>
      <c r="L2804" s="54">
        <v>1250</v>
      </c>
      <c r="M2804" s="25" t="s">
        <v>7230</v>
      </c>
      <c r="N2804" s="25" t="s">
        <v>24060</v>
      </c>
      <c r="O2804" s="25"/>
      <c r="P2804" s="25" t="s">
        <v>29811</v>
      </c>
    </row>
    <row r="2805" spans="1:16" ht="15">
      <c r="A2805" s="25" t="s">
        <v>29812</v>
      </c>
      <c r="B2805" s="25" t="s">
        <v>29812</v>
      </c>
      <c r="C2805" s="22">
        <v>1</v>
      </c>
      <c r="D2805" s="25" t="s">
        <v>7261</v>
      </c>
      <c r="E2805" s="25"/>
      <c r="F2805" s="25" t="s">
        <v>7288</v>
      </c>
      <c r="G2805" s="25" t="s">
        <v>24057</v>
      </c>
      <c r="H2805" s="25" t="s">
        <v>10329</v>
      </c>
      <c r="I2805" s="25" t="s">
        <v>25596</v>
      </c>
      <c r="J2805" s="19">
        <v>44811</v>
      </c>
      <c r="K2805" s="19"/>
      <c r="L2805" s="54">
        <v>14303.48</v>
      </c>
      <c r="M2805" s="25" t="s">
        <v>7230</v>
      </c>
      <c r="N2805" s="25" t="s">
        <v>24060</v>
      </c>
      <c r="O2805" s="25"/>
      <c r="P2805" s="25" t="s">
        <v>29813</v>
      </c>
    </row>
    <row r="2806" spans="1:16" ht="15">
      <c r="A2806" s="25" t="s">
        <v>29814</v>
      </c>
      <c r="B2806" s="25" t="s">
        <v>29814</v>
      </c>
      <c r="C2806"/>
      <c r="D2806" s="25" t="s">
        <v>7261</v>
      </c>
      <c r="E2806" s="25"/>
      <c r="F2806" s="25" t="s">
        <v>7288</v>
      </c>
      <c r="G2806" s="25" t="s">
        <v>24057</v>
      </c>
      <c r="H2806" s="25" t="s">
        <v>10329</v>
      </c>
      <c r="I2806" s="25" t="s">
        <v>25596</v>
      </c>
      <c r="J2806" s="19">
        <v>44811</v>
      </c>
      <c r="K2806" s="19"/>
      <c r="L2806" s="54">
        <v>18033.689999999999</v>
      </c>
      <c r="M2806" s="25" t="s">
        <v>7230</v>
      </c>
      <c r="N2806" s="25" t="s">
        <v>24060</v>
      </c>
      <c r="O2806" s="25"/>
      <c r="P2806" s="25" t="s">
        <v>29815</v>
      </c>
    </row>
    <row r="2807" spans="1:16" ht="15">
      <c r="A2807" s="25" t="s">
        <v>29816</v>
      </c>
      <c r="B2807" s="25" t="s">
        <v>29816</v>
      </c>
      <c r="C2807"/>
      <c r="D2807" s="25" t="s">
        <v>7261</v>
      </c>
      <c r="E2807" s="25"/>
      <c r="F2807" s="25" t="s">
        <v>7288</v>
      </c>
      <c r="G2807" s="25" t="s">
        <v>24057</v>
      </c>
      <c r="H2807" s="25" t="s">
        <v>10329</v>
      </c>
      <c r="I2807" s="25" t="s">
        <v>25596</v>
      </c>
      <c r="J2807" s="19">
        <v>44811</v>
      </c>
      <c r="K2807" s="19"/>
      <c r="L2807" s="54">
        <v>15993.06</v>
      </c>
      <c r="M2807" s="25" t="s">
        <v>7230</v>
      </c>
      <c r="N2807" s="25" t="s">
        <v>24060</v>
      </c>
      <c r="O2807" s="25"/>
      <c r="P2807" s="25" t="s">
        <v>29817</v>
      </c>
    </row>
    <row r="2808" spans="1:16" ht="15">
      <c r="A2808" s="25" t="s">
        <v>29818</v>
      </c>
      <c r="B2808" s="25" t="s">
        <v>29818</v>
      </c>
      <c r="C2808"/>
      <c r="D2808" s="25" t="s">
        <v>7261</v>
      </c>
      <c r="E2808" s="25"/>
      <c r="F2808" s="25" t="s">
        <v>7288</v>
      </c>
      <c r="G2808" s="25" t="s">
        <v>24057</v>
      </c>
      <c r="H2808" s="25" t="s">
        <v>10329</v>
      </c>
      <c r="I2808" s="25" t="s">
        <v>25596</v>
      </c>
      <c r="J2808" s="19">
        <v>44811</v>
      </c>
      <c r="K2808" s="19"/>
      <c r="L2808" s="54">
        <v>21234.720000000001</v>
      </c>
      <c r="M2808" s="25" t="s">
        <v>7230</v>
      </c>
      <c r="N2808" s="25" t="s">
        <v>24060</v>
      </c>
      <c r="O2808" s="25"/>
      <c r="P2808" s="25" t="s">
        <v>29819</v>
      </c>
    </row>
    <row r="2809" spans="1:16" ht="15">
      <c r="A2809" s="25" t="s">
        <v>29820</v>
      </c>
      <c r="B2809" s="25" t="s">
        <v>29820</v>
      </c>
      <c r="C2809"/>
      <c r="D2809" s="25" t="s">
        <v>7261</v>
      </c>
      <c r="E2809" s="25"/>
      <c r="F2809" s="25" t="s">
        <v>7288</v>
      </c>
      <c r="G2809" s="25" t="s">
        <v>24057</v>
      </c>
      <c r="H2809" s="25" t="s">
        <v>10329</v>
      </c>
      <c r="I2809" s="25" t="s">
        <v>25596</v>
      </c>
      <c r="J2809" s="19">
        <v>44811</v>
      </c>
      <c r="K2809" s="19"/>
      <c r="L2809" s="54">
        <v>17008.21</v>
      </c>
      <c r="M2809" s="25" t="s">
        <v>7230</v>
      </c>
      <c r="N2809" s="25" t="s">
        <v>24060</v>
      </c>
      <c r="O2809" s="25"/>
      <c r="P2809" s="25" t="s">
        <v>29821</v>
      </c>
    </row>
    <row r="2810" spans="1:16" ht="15">
      <c r="A2810" s="25" t="s">
        <v>29822</v>
      </c>
      <c r="B2810" s="25" t="s">
        <v>29822</v>
      </c>
      <c r="C2810"/>
      <c r="D2810" s="25" t="s">
        <v>7261</v>
      </c>
      <c r="E2810" s="25"/>
      <c r="F2810" s="25" t="s">
        <v>7288</v>
      </c>
      <c r="G2810" s="25" t="s">
        <v>24057</v>
      </c>
      <c r="H2810" s="25" t="s">
        <v>10329</v>
      </c>
      <c r="I2810" s="25" t="s">
        <v>25596</v>
      </c>
      <c r="J2810" s="19">
        <v>44811</v>
      </c>
      <c r="K2810" s="19"/>
      <c r="L2810" s="54">
        <v>16765.5</v>
      </c>
      <c r="M2810" s="25" t="s">
        <v>7230</v>
      </c>
      <c r="N2810" s="25" t="s">
        <v>24060</v>
      </c>
      <c r="O2810" s="25"/>
      <c r="P2810" s="25" t="s">
        <v>29823</v>
      </c>
    </row>
    <row r="2811" spans="1:16" ht="15">
      <c r="A2811" s="25" t="s">
        <v>29824</v>
      </c>
      <c r="B2811" s="25" t="s">
        <v>29824</v>
      </c>
      <c r="C2811"/>
      <c r="D2811" s="25" t="s">
        <v>7261</v>
      </c>
      <c r="E2811" s="25"/>
      <c r="F2811" s="25" t="s">
        <v>7288</v>
      </c>
      <c r="G2811" s="25" t="s">
        <v>24057</v>
      </c>
      <c r="H2811" s="25" t="s">
        <v>10329</v>
      </c>
      <c r="I2811" s="25" t="s">
        <v>25596</v>
      </c>
      <c r="J2811" s="19">
        <v>44811</v>
      </c>
      <c r="K2811" s="19"/>
      <c r="L2811" s="54">
        <v>17131.689999999999</v>
      </c>
      <c r="M2811" s="25" t="s">
        <v>7230</v>
      </c>
      <c r="N2811" s="25" t="s">
        <v>24060</v>
      </c>
      <c r="O2811" s="25"/>
      <c r="P2811" s="25" t="s">
        <v>29825</v>
      </c>
    </row>
    <row r="2812" spans="1:16" ht="15">
      <c r="A2812" s="25" t="s">
        <v>29826</v>
      </c>
      <c r="B2812" s="25" t="s">
        <v>29826</v>
      </c>
      <c r="C2812"/>
      <c r="D2812" s="25" t="s">
        <v>7261</v>
      </c>
      <c r="E2812" s="25"/>
      <c r="F2812" s="25" t="s">
        <v>7288</v>
      </c>
      <c r="G2812" s="25" t="s">
        <v>24057</v>
      </c>
      <c r="H2812" s="25" t="s">
        <v>10329</v>
      </c>
      <c r="I2812" s="25" t="s">
        <v>25596</v>
      </c>
      <c r="J2812" s="19">
        <v>44811</v>
      </c>
      <c r="K2812" s="19"/>
      <c r="L2812" s="54">
        <v>20831</v>
      </c>
      <c r="M2812" s="25" t="s">
        <v>7230</v>
      </c>
      <c r="N2812" s="25" t="s">
        <v>24060</v>
      </c>
      <c r="O2812" s="25"/>
      <c r="P2812" s="25" t="s">
        <v>29827</v>
      </c>
    </row>
    <row r="2813" spans="1:16" ht="15">
      <c r="A2813" s="25" t="s">
        <v>29828</v>
      </c>
      <c r="B2813" s="25" t="s">
        <v>29828</v>
      </c>
      <c r="C2813"/>
      <c r="D2813" s="25" t="s">
        <v>7261</v>
      </c>
      <c r="E2813" s="25"/>
      <c r="F2813" s="25" t="s">
        <v>7288</v>
      </c>
      <c r="G2813" s="25" t="s">
        <v>24057</v>
      </c>
      <c r="H2813" s="25" t="s">
        <v>10329</v>
      </c>
      <c r="I2813" s="25" t="s">
        <v>25596</v>
      </c>
      <c r="J2813" s="19">
        <v>44811</v>
      </c>
      <c r="K2813" s="19"/>
      <c r="L2813" s="54">
        <v>20831</v>
      </c>
      <c r="M2813" s="25" t="s">
        <v>7230</v>
      </c>
      <c r="N2813" s="25" t="s">
        <v>24060</v>
      </c>
      <c r="O2813" s="25"/>
      <c r="P2813" s="25" t="s">
        <v>29829</v>
      </c>
    </row>
    <row r="2814" spans="1:16" ht="15">
      <c r="A2814" s="25" t="s">
        <v>29830</v>
      </c>
      <c r="B2814" s="25" t="s">
        <v>29830</v>
      </c>
      <c r="C2814" s="22">
        <v>1</v>
      </c>
      <c r="D2814" s="25" t="s">
        <v>7313</v>
      </c>
      <c r="E2814" s="25"/>
      <c r="F2814" s="25" t="s">
        <v>7288</v>
      </c>
      <c r="G2814" s="25" t="s">
        <v>24057</v>
      </c>
      <c r="H2814" s="25" t="s">
        <v>10329</v>
      </c>
      <c r="I2814" s="25" t="s">
        <v>29831</v>
      </c>
      <c r="J2814" s="19">
        <v>44811</v>
      </c>
      <c r="K2814" s="19"/>
      <c r="L2814" s="54">
        <v>6029.99</v>
      </c>
      <c r="M2814" s="25" t="s">
        <v>7230</v>
      </c>
      <c r="N2814" s="25" t="s">
        <v>24060</v>
      </c>
      <c r="O2814" s="25"/>
      <c r="P2814" s="25" t="s">
        <v>29832</v>
      </c>
    </row>
    <row r="2815" spans="1:16" ht="15">
      <c r="A2815" s="25" t="s">
        <v>29833</v>
      </c>
      <c r="B2815" s="25" t="s">
        <v>29833</v>
      </c>
      <c r="C2815"/>
      <c r="D2815" s="25" t="s">
        <v>7261</v>
      </c>
      <c r="E2815" s="25"/>
      <c r="F2815" s="25" t="s">
        <v>7288</v>
      </c>
      <c r="G2815" s="25" t="s">
        <v>24057</v>
      </c>
      <c r="H2815" s="25" t="s">
        <v>8591</v>
      </c>
      <c r="I2815" s="25" t="s">
        <v>28132</v>
      </c>
      <c r="J2815" s="19">
        <v>44811</v>
      </c>
      <c r="K2815" s="19"/>
      <c r="L2815" s="54">
        <v>332.5</v>
      </c>
      <c r="M2815" s="25" t="s">
        <v>7230</v>
      </c>
      <c r="N2815" s="25" t="s">
        <v>24060</v>
      </c>
      <c r="O2815" s="25"/>
      <c r="P2815" s="25"/>
    </row>
    <row r="2816" spans="1:16" ht="15">
      <c r="A2816" s="25" t="s">
        <v>29834</v>
      </c>
      <c r="B2816" s="25" t="s">
        <v>29834</v>
      </c>
      <c r="C2816"/>
      <c r="D2816" s="25" t="s">
        <v>7261</v>
      </c>
      <c r="E2816" s="25"/>
      <c r="F2816" s="25" t="s">
        <v>7288</v>
      </c>
      <c r="G2816" s="25" t="s">
        <v>24057</v>
      </c>
      <c r="H2816" s="25" t="s">
        <v>8591</v>
      </c>
      <c r="I2816" s="25" t="s">
        <v>28132</v>
      </c>
      <c r="J2816" s="19">
        <v>44811</v>
      </c>
      <c r="K2816" s="19"/>
      <c r="L2816" s="54">
        <v>260</v>
      </c>
      <c r="M2816" s="25" t="s">
        <v>7230</v>
      </c>
      <c r="N2816" s="25" t="s">
        <v>24060</v>
      </c>
      <c r="O2816" s="25"/>
      <c r="P2816" s="25"/>
    </row>
    <row r="2817" spans="1:16" ht="15">
      <c r="A2817" s="25" t="s">
        <v>29835</v>
      </c>
      <c r="B2817" s="25" t="s">
        <v>29835</v>
      </c>
      <c r="C2817"/>
      <c r="D2817" s="25" t="s">
        <v>7269</v>
      </c>
      <c r="E2817" s="25"/>
      <c r="F2817" s="25" t="s">
        <v>7288</v>
      </c>
      <c r="G2817" s="25" t="s">
        <v>24057</v>
      </c>
      <c r="H2817" s="25" t="s">
        <v>10122</v>
      </c>
      <c r="I2817" s="25" t="s">
        <v>25003</v>
      </c>
      <c r="J2817" s="19">
        <v>44811</v>
      </c>
      <c r="K2817" s="19"/>
      <c r="L2817" s="54">
        <v>1446.76</v>
      </c>
      <c r="M2817" s="25" t="s">
        <v>7230</v>
      </c>
      <c r="N2817" s="25" t="s">
        <v>24060</v>
      </c>
      <c r="O2817" s="25"/>
      <c r="P2817" s="25" t="s">
        <v>29836</v>
      </c>
    </row>
    <row r="2818" spans="1:16" ht="15">
      <c r="A2818" s="25" t="s">
        <v>29837</v>
      </c>
      <c r="B2818" s="25" t="s">
        <v>29837</v>
      </c>
      <c r="C2818"/>
      <c r="D2818" s="25" t="s">
        <v>8607</v>
      </c>
      <c r="E2818" s="25"/>
      <c r="F2818" s="25" t="s">
        <v>7288</v>
      </c>
      <c r="G2818" s="25" t="s">
        <v>24057</v>
      </c>
      <c r="H2818" s="25" t="s">
        <v>8140</v>
      </c>
      <c r="I2818" s="25" t="s">
        <v>24205</v>
      </c>
      <c r="J2818" s="19">
        <v>44812</v>
      </c>
      <c r="K2818" s="19"/>
      <c r="L2818" s="54">
        <v>16013.73</v>
      </c>
      <c r="M2818" s="25" t="s">
        <v>7230</v>
      </c>
      <c r="N2818" s="25" t="s">
        <v>24060</v>
      </c>
      <c r="O2818" s="25"/>
      <c r="P2818" s="25" t="s">
        <v>29838</v>
      </c>
    </row>
    <row r="2819" spans="1:16" ht="15">
      <c r="A2819" s="25" t="s">
        <v>29839</v>
      </c>
      <c r="B2819" s="25" t="s">
        <v>29839</v>
      </c>
      <c r="C2819"/>
      <c r="D2819" s="25" t="s">
        <v>7261</v>
      </c>
      <c r="E2819" s="25"/>
      <c r="F2819" s="25" t="s">
        <v>7288</v>
      </c>
      <c r="G2819" s="25" t="s">
        <v>24057</v>
      </c>
      <c r="H2819" s="25" t="s">
        <v>8200</v>
      </c>
      <c r="I2819" s="25" t="s">
        <v>24075</v>
      </c>
      <c r="J2819" s="19">
        <v>44811</v>
      </c>
      <c r="K2819" s="19"/>
      <c r="L2819" s="54">
        <v>1330</v>
      </c>
      <c r="M2819" s="25" t="s">
        <v>7230</v>
      </c>
      <c r="N2819" s="25" t="s">
        <v>24060</v>
      </c>
      <c r="O2819" s="25"/>
      <c r="P2819" s="25" t="s">
        <v>29840</v>
      </c>
    </row>
    <row r="2820" spans="1:16" ht="15">
      <c r="A2820" s="25" t="s">
        <v>29841</v>
      </c>
      <c r="B2820" s="25" t="s">
        <v>29841</v>
      </c>
      <c r="C2820"/>
      <c r="D2820" s="25" t="s">
        <v>11828</v>
      </c>
      <c r="E2820" s="25"/>
      <c r="F2820" s="25" t="s">
        <v>7288</v>
      </c>
      <c r="G2820" s="25" t="s">
        <v>24057</v>
      </c>
      <c r="H2820" s="25" t="s">
        <v>8443</v>
      </c>
      <c r="I2820" s="25" t="s">
        <v>29842</v>
      </c>
      <c r="J2820" s="19">
        <v>44811</v>
      </c>
      <c r="K2820" s="19"/>
      <c r="L2820" s="54">
        <v>5965</v>
      </c>
      <c r="M2820" s="25" t="s">
        <v>7230</v>
      </c>
      <c r="N2820" s="25" t="s">
        <v>24060</v>
      </c>
      <c r="O2820" s="25"/>
      <c r="P2820" s="25" t="s">
        <v>29843</v>
      </c>
    </row>
    <row r="2821" spans="1:16" ht="15">
      <c r="A2821" s="25" t="s">
        <v>29844</v>
      </c>
      <c r="B2821" s="25" t="s">
        <v>29844</v>
      </c>
      <c r="C2821"/>
      <c r="D2821" s="25" t="s">
        <v>7269</v>
      </c>
      <c r="E2821" s="25"/>
      <c r="F2821" s="25" t="s">
        <v>7288</v>
      </c>
      <c r="G2821" s="25" t="s">
        <v>24057</v>
      </c>
      <c r="H2821" s="25" t="s">
        <v>17154</v>
      </c>
      <c r="I2821" s="25" t="s">
        <v>29845</v>
      </c>
      <c r="J2821" s="19">
        <v>44812</v>
      </c>
      <c r="K2821" s="19"/>
      <c r="L2821" s="54">
        <v>25000</v>
      </c>
      <c r="M2821" s="25" t="s">
        <v>7230</v>
      </c>
      <c r="N2821" s="25" t="s">
        <v>24060</v>
      </c>
      <c r="O2821" s="25"/>
      <c r="P2821" s="25" t="s">
        <v>29846</v>
      </c>
    </row>
    <row r="2822" spans="1:16" ht="15">
      <c r="A2822" s="25" t="s">
        <v>29847</v>
      </c>
      <c r="B2822" s="25" t="s">
        <v>29847</v>
      </c>
      <c r="C2822"/>
      <c r="D2822" s="25" t="s">
        <v>7269</v>
      </c>
      <c r="E2822" s="25"/>
      <c r="F2822" s="25" t="s">
        <v>7288</v>
      </c>
      <c r="G2822" s="25" t="s">
        <v>24057</v>
      </c>
      <c r="H2822" s="25" t="s">
        <v>17154</v>
      </c>
      <c r="I2822" s="25" t="s">
        <v>29848</v>
      </c>
      <c r="J2822" s="19">
        <v>44812</v>
      </c>
      <c r="K2822" s="19"/>
      <c r="L2822" s="54">
        <v>50000</v>
      </c>
      <c r="M2822" s="25" t="s">
        <v>7230</v>
      </c>
      <c r="N2822" s="25" t="s">
        <v>24060</v>
      </c>
      <c r="O2822" s="25"/>
      <c r="P2822" s="25" t="s">
        <v>29849</v>
      </c>
    </row>
    <row r="2823" spans="1:16" ht="15">
      <c r="A2823" s="25" t="s">
        <v>29850</v>
      </c>
      <c r="B2823" s="25" t="s">
        <v>29850</v>
      </c>
      <c r="C2823"/>
      <c r="D2823" s="25" t="s">
        <v>7252</v>
      </c>
      <c r="E2823" s="25"/>
      <c r="F2823" s="25" t="s">
        <v>7288</v>
      </c>
      <c r="G2823" s="25" t="s">
        <v>24057</v>
      </c>
      <c r="H2823" s="25" t="s">
        <v>7500</v>
      </c>
      <c r="I2823" s="25" t="s">
        <v>28847</v>
      </c>
      <c r="J2823" s="19">
        <v>44812</v>
      </c>
      <c r="K2823" s="19"/>
      <c r="L2823" s="54">
        <v>13225</v>
      </c>
      <c r="M2823" s="25" t="s">
        <v>7230</v>
      </c>
      <c r="N2823" s="25" t="s">
        <v>24060</v>
      </c>
      <c r="O2823" s="25"/>
      <c r="P2823" s="25" t="s">
        <v>29851</v>
      </c>
    </row>
    <row r="2824" spans="1:16" ht="15">
      <c r="A2824" s="25" t="s">
        <v>29852</v>
      </c>
      <c r="B2824" s="25" t="s">
        <v>29852</v>
      </c>
      <c r="C2824"/>
      <c r="D2824" s="25" t="s">
        <v>7252</v>
      </c>
      <c r="E2824" s="25"/>
      <c r="F2824" s="25" t="s">
        <v>7288</v>
      </c>
      <c r="G2824" s="25" t="s">
        <v>24057</v>
      </c>
      <c r="H2824" s="25" t="s">
        <v>8140</v>
      </c>
      <c r="I2824" s="25" t="s">
        <v>26886</v>
      </c>
      <c r="J2824" s="19">
        <v>44812</v>
      </c>
      <c r="K2824" s="19"/>
      <c r="L2824" s="54">
        <v>87500</v>
      </c>
      <c r="M2824" s="25" t="s">
        <v>7230</v>
      </c>
      <c r="N2824" s="25" t="s">
        <v>24060</v>
      </c>
      <c r="O2824" s="25"/>
      <c r="P2824" s="25" t="s">
        <v>29853</v>
      </c>
    </row>
    <row r="2825" spans="1:16" ht="15">
      <c r="A2825" s="25" t="s">
        <v>29854</v>
      </c>
      <c r="B2825" s="25" t="s">
        <v>29854</v>
      </c>
      <c r="C2825"/>
      <c r="D2825" s="25" t="s">
        <v>10912</v>
      </c>
      <c r="E2825" s="25"/>
      <c r="F2825" s="25" t="s">
        <v>7288</v>
      </c>
      <c r="G2825" s="25" t="s">
        <v>24057</v>
      </c>
      <c r="H2825" s="25" t="s">
        <v>8443</v>
      </c>
      <c r="I2825" s="25" t="s">
        <v>24205</v>
      </c>
      <c r="J2825" s="19">
        <v>44812</v>
      </c>
      <c r="K2825" s="19"/>
      <c r="L2825" s="54">
        <v>784.9</v>
      </c>
      <c r="M2825" s="25" t="s">
        <v>7230</v>
      </c>
      <c r="N2825" s="25" t="s">
        <v>24060</v>
      </c>
      <c r="O2825" s="25"/>
      <c r="P2825" s="25" t="s">
        <v>29855</v>
      </c>
    </row>
    <row r="2826" spans="1:16" ht="15">
      <c r="A2826" s="25" t="s">
        <v>29856</v>
      </c>
      <c r="B2826" s="25" t="s">
        <v>29856</v>
      </c>
      <c r="C2826"/>
      <c r="D2826" s="25" t="s">
        <v>7261</v>
      </c>
      <c r="E2826" s="25"/>
      <c r="F2826" s="25" t="s">
        <v>7288</v>
      </c>
      <c r="G2826" s="25" t="s">
        <v>24057</v>
      </c>
      <c r="H2826" s="25" t="s">
        <v>7500</v>
      </c>
      <c r="I2826" s="25" t="s">
        <v>24301</v>
      </c>
      <c r="J2826" s="19">
        <v>44812</v>
      </c>
      <c r="K2826" s="19"/>
      <c r="L2826" s="54">
        <v>907.13</v>
      </c>
      <c r="M2826" s="25" t="s">
        <v>7230</v>
      </c>
      <c r="N2826" s="25" t="s">
        <v>24060</v>
      </c>
      <c r="O2826" s="25"/>
      <c r="P2826" s="25" t="s">
        <v>29857</v>
      </c>
    </row>
    <row r="2827" spans="1:16" ht="15">
      <c r="A2827" s="25" t="s">
        <v>29858</v>
      </c>
      <c r="B2827" s="25" t="s">
        <v>29858</v>
      </c>
      <c r="C2827"/>
      <c r="D2827" s="25" t="s">
        <v>14916</v>
      </c>
      <c r="E2827" s="25"/>
      <c r="F2827" s="25" t="s">
        <v>7288</v>
      </c>
      <c r="G2827" s="25" t="s">
        <v>24057</v>
      </c>
      <c r="H2827" s="25" t="s">
        <v>9607</v>
      </c>
      <c r="I2827" s="25" t="s">
        <v>25196</v>
      </c>
      <c r="J2827" s="19">
        <v>44812</v>
      </c>
      <c r="K2827" s="19"/>
      <c r="L2827" s="54">
        <v>10826</v>
      </c>
      <c r="M2827" s="25" t="s">
        <v>7230</v>
      </c>
      <c r="N2827" s="25" t="s">
        <v>24060</v>
      </c>
      <c r="O2827" s="25"/>
      <c r="P2827" s="25" t="s">
        <v>29859</v>
      </c>
    </row>
    <row r="2828" spans="1:16" ht="15">
      <c r="A2828" s="25" t="s">
        <v>29860</v>
      </c>
      <c r="B2828" s="25" t="s">
        <v>29860</v>
      </c>
      <c r="C2828"/>
      <c r="D2828" s="25" t="s">
        <v>8607</v>
      </c>
      <c r="E2828" s="25"/>
      <c r="F2828" s="25" t="s">
        <v>7288</v>
      </c>
      <c r="G2828" s="25" t="s">
        <v>24057</v>
      </c>
      <c r="H2828" s="25" t="s">
        <v>8140</v>
      </c>
      <c r="I2828" s="25" t="s">
        <v>24181</v>
      </c>
      <c r="J2828" s="19">
        <v>44813</v>
      </c>
      <c r="K2828" s="19"/>
      <c r="L2828" s="54">
        <v>8925</v>
      </c>
      <c r="M2828" s="25" t="s">
        <v>7230</v>
      </c>
      <c r="N2828" s="25" t="s">
        <v>24060</v>
      </c>
      <c r="O2828" s="25"/>
      <c r="P2828" s="25" t="s">
        <v>29861</v>
      </c>
    </row>
    <row r="2829" spans="1:16" ht="15">
      <c r="A2829" s="25" t="s">
        <v>29862</v>
      </c>
      <c r="B2829" s="25" t="s">
        <v>29862</v>
      </c>
      <c r="C2829"/>
      <c r="D2829" s="25" t="s">
        <v>7425</v>
      </c>
      <c r="E2829" s="25"/>
      <c r="F2829" s="25" t="s">
        <v>7288</v>
      </c>
      <c r="G2829" s="25" t="s">
        <v>24057</v>
      </c>
      <c r="H2829" s="25" t="s">
        <v>14048</v>
      </c>
      <c r="I2829" s="25" t="s">
        <v>24205</v>
      </c>
      <c r="J2829" s="19">
        <v>44813</v>
      </c>
      <c r="K2829" s="19"/>
      <c r="L2829" s="54">
        <v>4715</v>
      </c>
      <c r="M2829" s="25" t="s">
        <v>7230</v>
      </c>
      <c r="N2829" s="25" t="s">
        <v>24060</v>
      </c>
      <c r="O2829" s="25"/>
      <c r="P2829" s="25" t="s">
        <v>29863</v>
      </c>
    </row>
    <row r="2830" spans="1:16" ht="15">
      <c r="A2830" s="25" t="s">
        <v>29864</v>
      </c>
      <c r="B2830" s="25" t="s">
        <v>29864</v>
      </c>
      <c r="C2830"/>
      <c r="D2830" s="25" t="s">
        <v>7252</v>
      </c>
      <c r="E2830" s="25"/>
      <c r="F2830" s="25" t="s">
        <v>7288</v>
      </c>
      <c r="G2830" s="25" t="s">
        <v>24057</v>
      </c>
      <c r="H2830" s="25" t="s">
        <v>7500</v>
      </c>
      <c r="I2830" s="25" t="s">
        <v>24075</v>
      </c>
      <c r="J2830" s="19">
        <v>44813</v>
      </c>
      <c r="K2830" s="19"/>
      <c r="L2830" s="54">
        <v>2300</v>
      </c>
      <c r="M2830" s="25" t="s">
        <v>7230</v>
      </c>
      <c r="N2830" s="25" t="s">
        <v>24060</v>
      </c>
      <c r="O2830" s="25"/>
      <c r="P2830" s="25" t="s">
        <v>29865</v>
      </c>
    </row>
    <row r="2831" spans="1:16" ht="15">
      <c r="A2831" s="25" t="s">
        <v>29866</v>
      </c>
      <c r="B2831" s="25" t="s">
        <v>29866</v>
      </c>
      <c r="C2831"/>
      <c r="D2831" s="25" t="s">
        <v>7425</v>
      </c>
      <c r="E2831" s="25"/>
      <c r="F2831" s="25" t="s">
        <v>7288</v>
      </c>
      <c r="G2831" s="25" t="s">
        <v>24057</v>
      </c>
      <c r="H2831" s="25" t="s">
        <v>14048</v>
      </c>
      <c r="I2831" s="25" t="s">
        <v>24438</v>
      </c>
      <c r="J2831" s="19">
        <v>44813</v>
      </c>
      <c r="K2831" s="19"/>
      <c r="L2831" s="54">
        <v>3230.09</v>
      </c>
      <c r="M2831" s="25" t="s">
        <v>7230</v>
      </c>
      <c r="N2831" s="25" t="s">
        <v>24060</v>
      </c>
      <c r="O2831" s="25"/>
      <c r="P2831" s="25" t="s">
        <v>29867</v>
      </c>
    </row>
    <row r="2832" spans="1:16" ht="15">
      <c r="A2832" s="25" t="s">
        <v>29868</v>
      </c>
      <c r="B2832" s="25" t="s">
        <v>29868</v>
      </c>
      <c r="C2832"/>
      <c r="D2832" s="25" t="s">
        <v>7269</v>
      </c>
      <c r="E2832" s="25"/>
      <c r="F2832" s="25" t="s">
        <v>7288</v>
      </c>
      <c r="G2832" s="25" t="s">
        <v>24057</v>
      </c>
      <c r="H2832" s="25" t="s">
        <v>14048</v>
      </c>
      <c r="I2832" s="25" t="s">
        <v>29869</v>
      </c>
      <c r="J2832" s="19">
        <v>44813</v>
      </c>
      <c r="K2832" s="19"/>
      <c r="L2832" s="54">
        <v>20598</v>
      </c>
      <c r="M2832" s="25" t="s">
        <v>7230</v>
      </c>
      <c r="N2832" s="25" t="s">
        <v>24060</v>
      </c>
      <c r="O2832" s="25"/>
      <c r="P2832" s="25" t="s">
        <v>29870</v>
      </c>
    </row>
    <row r="2833" spans="1:16" ht="15">
      <c r="A2833" s="25" t="s">
        <v>29871</v>
      </c>
      <c r="B2833" s="25" t="s">
        <v>29871</v>
      </c>
      <c r="C2833"/>
      <c r="D2833" s="25" t="s">
        <v>7269</v>
      </c>
      <c r="E2833" s="25"/>
      <c r="F2833" s="25" t="s">
        <v>7288</v>
      </c>
      <c r="G2833" s="25" t="s">
        <v>24057</v>
      </c>
      <c r="H2833" s="25" t="s">
        <v>14048</v>
      </c>
      <c r="I2833" s="25" t="s">
        <v>29872</v>
      </c>
      <c r="J2833" s="19">
        <v>44814</v>
      </c>
      <c r="K2833" s="19"/>
      <c r="L2833" s="54">
        <v>1991.74</v>
      </c>
      <c r="M2833" s="25" t="s">
        <v>7230</v>
      </c>
      <c r="N2833" s="25" t="s">
        <v>24060</v>
      </c>
      <c r="O2833" s="25"/>
      <c r="P2833" s="25" t="s">
        <v>29873</v>
      </c>
    </row>
    <row r="2834" spans="1:16" ht="15">
      <c r="A2834" s="25" t="s">
        <v>29874</v>
      </c>
      <c r="B2834" s="25" t="s">
        <v>29874</v>
      </c>
      <c r="C2834"/>
      <c r="D2834" s="25" t="s">
        <v>7261</v>
      </c>
      <c r="E2834" s="25"/>
      <c r="F2834" s="25" t="s">
        <v>7288</v>
      </c>
      <c r="G2834" s="25" t="s">
        <v>24057</v>
      </c>
      <c r="H2834" s="25" t="s">
        <v>10979</v>
      </c>
      <c r="I2834" s="25" t="s">
        <v>24070</v>
      </c>
      <c r="J2834" s="19">
        <v>44814</v>
      </c>
      <c r="K2834" s="19"/>
      <c r="L2834" s="54">
        <v>5383.54</v>
      </c>
      <c r="M2834" s="25" t="s">
        <v>7230</v>
      </c>
      <c r="N2834" s="25" t="s">
        <v>24060</v>
      </c>
      <c r="O2834" s="25"/>
      <c r="P2834" s="25" t="s">
        <v>29875</v>
      </c>
    </row>
    <row r="2835" spans="1:16" ht="15">
      <c r="A2835" s="25" t="s">
        <v>29876</v>
      </c>
      <c r="B2835" s="25" t="s">
        <v>29876</v>
      </c>
      <c r="C2835"/>
      <c r="D2835" s="25" t="s">
        <v>7261</v>
      </c>
      <c r="E2835" s="25"/>
      <c r="F2835" s="25" t="s">
        <v>7288</v>
      </c>
      <c r="G2835" s="25" t="s">
        <v>24057</v>
      </c>
      <c r="H2835" s="25" t="s">
        <v>8229</v>
      </c>
      <c r="I2835" s="25" t="s">
        <v>24070</v>
      </c>
      <c r="J2835" s="19">
        <v>44814</v>
      </c>
      <c r="K2835" s="19"/>
      <c r="L2835" s="54">
        <v>6944.95</v>
      </c>
      <c r="M2835" s="25" t="s">
        <v>7230</v>
      </c>
      <c r="N2835" s="25" t="s">
        <v>24060</v>
      </c>
      <c r="O2835" s="25"/>
      <c r="P2835" s="25" t="s">
        <v>29877</v>
      </c>
    </row>
    <row r="2836" spans="1:16" ht="15">
      <c r="A2836" s="25" t="s">
        <v>29878</v>
      </c>
      <c r="B2836" s="25" t="s">
        <v>29878</v>
      </c>
      <c r="C2836"/>
      <c r="D2836" s="25" t="s">
        <v>7261</v>
      </c>
      <c r="E2836" s="25"/>
      <c r="F2836" s="25" t="s">
        <v>7288</v>
      </c>
      <c r="G2836" s="25" t="s">
        <v>24057</v>
      </c>
      <c r="H2836" s="25" t="s">
        <v>10979</v>
      </c>
      <c r="I2836" s="25" t="s">
        <v>24070</v>
      </c>
      <c r="J2836" s="19">
        <v>44814</v>
      </c>
      <c r="K2836" s="19"/>
      <c r="L2836" s="54">
        <v>5549.74</v>
      </c>
      <c r="M2836" s="25" t="s">
        <v>7230</v>
      </c>
      <c r="N2836" s="25" t="s">
        <v>24060</v>
      </c>
      <c r="O2836" s="25"/>
      <c r="P2836" s="25"/>
    </row>
    <row r="2837" spans="1:16" ht="15">
      <c r="A2837" s="25" t="s">
        <v>29879</v>
      </c>
      <c r="B2837" s="25" t="s">
        <v>29879</v>
      </c>
      <c r="C2837"/>
      <c r="D2837" s="25" t="s">
        <v>7261</v>
      </c>
      <c r="E2837" s="25"/>
      <c r="F2837" s="25" t="s">
        <v>7288</v>
      </c>
      <c r="G2837" s="25" t="s">
        <v>24057</v>
      </c>
      <c r="H2837" s="25" t="s">
        <v>14865</v>
      </c>
      <c r="I2837" s="25" t="s">
        <v>24082</v>
      </c>
      <c r="J2837" s="19">
        <v>44814</v>
      </c>
      <c r="K2837" s="19"/>
      <c r="L2837" s="54">
        <v>1988.32</v>
      </c>
      <c r="M2837" s="25" t="s">
        <v>7230</v>
      </c>
      <c r="N2837" s="25" t="s">
        <v>24060</v>
      </c>
      <c r="O2837" s="25"/>
      <c r="P2837" s="25" t="s">
        <v>29880</v>
      </c>
    </row>
    <row r="2838" spans="1:16" ht="15">
      <c r="A2838" s="25" t="s">
        <v>29881</v>
      </c>
      <c r="B2838" s="25" t="s">
        <v>29881</v>
      </c>
      <c r="C2838"/>
      <c r="D2838" s="25" t="s">
        <v>7313</v>
      </c>
      <c r="E2838" s="25"/>
      <c r="F2838" s="25" t="s">
        <v>7288</v>
      </c>
      <c r="G2838" s="25" t="s">
        <v>24630</v>
      </c>
      <c r="H2838" s="25" t="s">
        <v>8591</v>
      </c>
      <c r="I2838" s="25" t="s">
        <v>24631</v>
      </c>
      <c r="J2838" s="19">
        <v>44816</v>
      </c>
      <c r="K2838" s="19"/>
      <c r="L2838" s="54">
        <v>1183.95</v>
      </c>
      <c r="M2838" s="25" t="s">
        <v>7230</v>
      </c>
      <c r="N2838" s="25" t="s">
        <v>24060</v>
      </c>
      <c r="O2838" s="25"/>
      <c r="P2838" s="25" t="s">
        <v>29882</v>
      </c>
    </row>
    <row r="2839" spans="1:16" ht="15">
      <c r="A2839" s="25" t="s">
        <v>29883</v>
      </c>
      <c r="B2839" s="25" t="s">
        <v>29883</v>
      </c>
      <c r="C2839"/>
      <c r="D2839" s="25" t="s">
        <v>7261</v>
      </c>
      <c r="E2839" s="25"/>
      <c r="F2839" s="25" t="s">
        <v>7288</v>
      </c>
      <c r="G2839" s="25" t="s">
        <v>24057</v>
      </c>
      <c r="H2839" s="25" t="s">
        <v>14416</v>
      </c>
      <c r="I2839" s="25" t="s">
        <v>24773</v>
      </c>
      <c r="J2839" s="19">
        <v>44816</v>
      </c>
      <c r="K2839" s="19"/>
      <c r="L2839" s="54">
        <v>11053.18</v>
      </c>
      <c r="M2839" s="25" t="s">
        <v>7230</v>
      </c>
      <c r="N2839" s="25" t="s">
        <v>24060</v>
      </c>
      <c r="O2839" s="25"/>
      <c r="P2839" s="25" t="s">
        <v>29884</v>
      </c>
    </row>
    <row r="2840" spans="1:16" ht="15">
      <c r="A2840" s="25" t="s">
        <v>29885</v>
      </c>
      <c r="B2840" s="25" t="s">
        <v>29885</v>
      </c>
      <c r="C2840"/>
      <c r="D2840" s="25" t="s">
        <v>7261</v>
      </c>
      <c r="E2840" s="25"/>
      <c r="F2840" s="25" t="s">
        <v>7288</v>
      </c>
      <c r="G2840" s="25" t="s">
        <v>24057</v>
      </c>
      <c r="H2840" s="25" t="s">
        <v>8188</v>
      </c>
      <c r="I2840" s="25" t="s">
        <v>24275</v>
      </c>
      <c r="J2840" s="19">
        <v>44816</v>
      </c>
      <c r="K2840" s="19"/>
      <c r="L2840" s="54">
        <v>6315.74</v>
      </c>
      <c r="M2840" s="25" t="s">
        <v>7230</v>
      </c>
      <c r="N2840" s="25" t="s">
        <v>24060</v>
      </c>
      <c r="O2840" s="25"/>
      <c r="P2840" s="25" t="s">
        <v>29886</v>
      </c>
    </row>
    <row r="2841" spans="1:16" ht="15">
      <c r="A2841" s="25" t="s">
        <v>29887</v>
      </c>
      <c r="B2841" s="25" t="s">
        <v>29887</v>
      </c>
      <c r="C2841"/>
      <c r="D2841" s="25" t="s">
        <v>7269</v>
      </c>
      <c r="E2841" s="25"/>
      <c r="F2841" s="25" t="s">
        <v>7288</v>
      </c>
      <c r="G2841" s="25" t="s">
        <v>24057</v>
      </c>
      <c r="H2841" s="25" t="s">
        <v>14048</v>
      </c>
      <c r="I2841" s="25" t="s">
        <v>24484</v>
      </c>
      <c r="J2841" s="19">
        <v>44816</v>
      </c>
      <c r="K2841" s="19"/>
      <c r="L2841" s="54">
        <v>2978</v>
      </c>
      <c r="M2841" s="25" t="s">
        <v>7230</v>
      </c>
      <c r="N2841" s="25" t="s">
        <v>24060</v>
      </c>
      <c r="O2841" s="25"/>
      <c r="P2841" s="25" t="s">
        <v>29888</v>
      </c>
    </row>
    <row r="2842" spans="1:16" ht="15">
      <c r="A2842" s="25" t="s">
        <v>29889</v>
      </c>
      <c r="B2842" s="25" t="s">
        <v>29889</v>
      </c>
      <c r="C2842"/>
      <c r="D2842" s="25" t="s">
        <v>7269</v>
      </c>
      <c r="E2842" s="25"/>
      <c r="F2842" s="25" t="s">
        <v>7288</v>
      </c>
      <c r="G2842" s="25" t="s">
        <v>24057</v>
      </c>
      <c r="H2842" s="25" t="s">
        <v>7500</v>
      </c>
      <c r="I2842" s="25" t="s">
        <v>24181</v>
      </c>
      <c r="J2842" s="19">
        <v>44816</v>
      </c>
      <c r="K2842" s="19"/>
      <c r="L2842" s="54">
        <v>2685</v>
      </c>
      <c r="M2842" s="25" t="s">
        <v>7230</v>
      </c>
      <c r="N2842" s="25" t="s">
        <v>24060</v>
      </c>
      <c r="O2842" s="25"/>
      <c r="P2842" s="25" t="s">
        <v>29890</v>
      </c>
    </row>
    <row r="2843" spans="1:16" ht="15">
      <c r="A2843" s="25" t="s">
        <v>29891</v>
      </c>
      <c r="B2843" s="25" t="s">
        <v>29891</v>
      </c>
      <c r="C2843"/>
      <c r="D2843" s="25" t="s">
        <v>7252</v>
      </c>
      <c r="E2843" s="25"/>
      <c r="F2843" s="25" t="s">
        <v>7288</v>
      </c>
      <c r="G2843" s="25" t="s">
        <v>24057</v>
      </c>
      <c r="H2843" s="25" t="s">
        <v>7548</v>
      </c>
      <c r="I2843" s="25" t="s">
        <v>24122</v>
      </c>
      <c r="J2843" s="19">
        <v>44816</v>
      </c>
      <c r="K2843" s="19"/>
      <c r="L2843" s="54">
        <v>12357.91</v>
      </c>
      <c r="M2843" s="25" t="s">
        <v>7230</v>
      </c>
      <c r="N2843" s="25" t="s">
        <v>24060</v>
      </c>
      <c r="O2843" s="25"/>
      <c r="P2843" s="25" t="s">
        <v>29892</v>
      </c>
    </row>
    <row r="2844" spans="1:16" ht="15">
      <c r="A2844" s="25" t="s">
        <v>29893</v>
      </c>
      <c r="B2844" s="25" t="s">
        <v>29893</v>
      </c>
      <c r="C2844"/>
      <c r="D2844" s="25" t="s">
        <v>7269</v>
      </c>
      <c r="E2844" s="25"/>
      <c r="F2844" s="25" t="s">
        <v>7288</v>
      </c>
      <c r="G2844" s="25" t="s">
        <v>24868</v>
      </c>
      <c r="H2844" s="25" t="s">
        <v>12150</v>
      </c>
      <c r="I2844" s="25" t="s">
        <v>29894</v>
      </c>
      <c r="J2844" s="19">
        <v>44816</v>
      </c>
      <c r="K2844" s="19"/>
      <c r="L2844" s="54">
        <v>59182</v>
      </c>
      <c r="M2844" s="25" t="s">
        <v>7230</v>
      </c>
      <c r="N2844" s="25" t="s">
        <v>24060</v>
      </c>
      <c r="O2844" s="25"/>
      <c r="P2844" s="25"/>
    </row>
    <row r="2845" spans="1:16" ht="15">
      <c r="A2845" s="25" t="s">
        <v>29895</v>
      </c>
      <c r="B2845" s="25" t="s">
        <v>29895</v>
      </c>
      <c r="C2845"/>
      <c r="D2845" s="25" t="s">
        <v>7252</v>
      </c>
      <c r="E2845" s="25"/>
      <c r="F2845" s="25" t="s">
        <v>7288</v>
      </c>
      <c r="G2845" s="25" t="s">
        <v>24057</v>
      </c>
      <c r="H2845" s="25" t="s">
        <v>8140</v>
      </c>
      <c r="I2845" s="25" t="s">
        <v>24367</v>
      </c>
      <c r="J2845" s="19">
        <v>44816</v>
      </c>
      <c r="K2845" s="19"/>
      <c r="L2845" s="54">
        <v>6945</v>
      </c>
      <c r="M2845" s="25" t="s">
        <v>7230</v>
      </c>
      <c r="N2845" s="25" t="s">
        <v>24060</v>
      </c>
      <c r="O2845" s="25"/>
      <c r="P2845" s="25" t="s">
        <v>29896</v>
      </c>
    </row>
    <row r="2846" spans="1:16" ht="15">
      <c r="A2846" s="25" t="s">
        <v>29897</v>
      </c>
      <c r="B2846" s="25" t="s">
        <v>29897</v>
      </c>
      <c r="C2846"/>
      <c r="D2846" s="25" t="s">
        <v>7269</v>
      </c>
      <c r="E2846" s="25"/>
      <c r="F2846" s="25" t="s">
        <v>7288</v>
      </c>
      <c r="G2846" s="25" t="s">
        <v>24057</v>
      </c>
      <c r="H2846" s="25" t="s">
        <v>12150</v>
      </c>
      <c r="I2846" s="25" t="s">
        <v>25823</v>
      </c>
      <c r="J2846" s="19">
        <v>44816</v>
      </c>
      <c r="K2846" s="19"/>
      <c r="L2846" s="54">
        <v>17000</v>
      </c>
      <c r="M2846" s="25" t="s">
        <v>7230</v>
      </c>
      <c r="N2846" s="25" t="s">
        <v>24060</v>
      </c>
      <c r="O2846" s="25"/>
      <c r="P2846" s="25" t="s">
        <v>29898</v>
      </c>
    </row>
    <row r="2847" spans="1:16" ht="15">
      <c r="A2847" s="25" t="s">
        <v>29899</v>
      </c>
      <c r="B2847" s="25" t="s">
        <v>29899</v>
      </c>
      <c r="C2847"/>
      <c r="D2847" s="25" t="s">
        <v>7425</v>
      </c>
      <c r="E2847" s="25"/>
      <c r="F2847" s="25" t="s">
        <v>7288</v>
      </c>
      <c r="G2847" s="25" t="s">
        <v>24057</v>
      </c>
      <c r="H2847" s="25" t="s">
        <v>10018</v>
      </c>
      <c r="I2847" s="25" t="s">
        <v>24122</v>
      </c>
      <c r="J2847" s="19">
        <v>44816</v>
      </c>
      <c r="K2847" s="19"/>
      <c r="L2847" s="54">
        <v>3024.37</v>
      </c>
      <c r="M2847" s="25" t="s">
        <v>7230</v>
      </c>
      <c r="N2847" s="25" t="s">
        <v>24060</v>
      </c>
      <c r="O2847" s="25"/>
      <c r="P2847" s="25" t="s">
        <v>29900</v>
      </c>
    </row>
    <row r="2848" spans="1:16" ht="15">
      <c r="A2848" s="25" t="s">
        <v>29901</v>
      </c>
      <c r="B2848" s="25" t="s">
        <v>29901</v>
      </c>
      <c r="C2848"/>
      <c r="D2848" s="25" t="s">
        <v>7261</v>
      </c>
      <c r="E2848" s="25"/>
      <c r="F2848" s="25" t="s">
        <v>7288</v>
      </c>
      <c r="G2848" s="25" t="s">
        <v>24057</v>
      </c>
      <c r="H2848" s="25" t="s">
        <v>17226</v>
      </c>
      <c r="I2848" s="25" t="s">
        <v>25596</v>
      </c>
      <c r="J2848" s="19">
        <v>44816</v>
      </c>
      <c r="K2848" s="19"/>
      <c r="L2848" s="54">
        <v>18031.79</v>
      </c>
      <c r="M2848" s="25" t="s">
        <v>7230</v>
      </c>
      <c r="N2848" s="25" t="s">
        <v>24060</v>
      </c>
      <c r="O2848" s="25"/>
      <c r="P2848" s="25" t="s">
        <v>29902</v>
      </c>
    </row>
    <row r="2849" spans="1:16" ht="15">
      <c r="A2849" s="25" t="s">
        <v>29903</v>
      </c>
      <c r="B2849" s="25" t="s">
        <v>29903</v>
      </c>
      <c r="C2849"/>
      <c r="D2849" s="25" t="s">
        <v>7261</v>
      </c>
      <c r="E2849" s="25"/>
      <c r="F2849" s="25" t="s">
        <v>7288</v>
      </c>
      <c r="G2849" s="25" t="s">
        <v>24057</v>
      </c>
      <c r="H2849" s="25" t="s">
        <v>10329</v>
      </c>
      <c r="I2849" s="25" t="s">
        <v>25596</v>
      </c>
      <c r="J2849" s="19">
        <v>44816</v>
      </c>
      <c r="K2849" s="19"/>
      <c r="L2849" s="54">
        <v>21335.88</v>
      </c>
      <c r="M2849" s="25" t="s">
        <v>7230</v>
      </c>
      <c r="N2849" s="25" t="s">
        <v>24060</v>
      </c>
      <c r="O2849" s="25"/>
      <c r="P2849" s="25" t="s">
        <v>29904</v>
      </c>
    </row>
    <row r="2850" spans="1:16" ht="15">
      <c r="A2850" s="25" t="s">
        <v>29905</v>
      </c>
      <c r="B2850" s="25" t="s">
        <v>29905</v>
      </c>
      <c r="C2850"/>
      <c r="D2850" s="25" t="s">
        <v>7261</v>
      </c>
      <c r="E2850" s="25"/>
      <c r="F2850" s="25" t="s">
        <v>7288</v>
      </c>
      <c r="G2850" s="25" t="s">
        <v>24057</v>
      </c>
      <c r="H2850" s="25" t="s">
        <v>7273</v>
      </c>
      <c r="I2850" s="25" t="s">
        <v>24082</v>
      </c>
      <c r="J2850" s="19">
        <v>44816</v>
      </c>
      <c r="K2850" s="19"/>
      <c r="L2850" s="54">
        <v>19358</v>
      </c>
      <c r="M2850" s="25" t="s">
        <v>7230</v>
      </c>
      <c r="N2850" s="25" t="s">
        <v>24060</v>
      </c>
      <c r="O2850" s="25"/>
      <c r="P2850" s="25" t="s">
        <v>29906</v>
      </c>
    </row>
    <row r="2851" spans="1:16" ht="15">
      <c r="A2851" s="25" t="s">
        <v>29907</v>
      </c>
      <c r="B2851" s="25" t="s">
        <v>29907</v>
      </c>
      <c r="C2851"/>
      <c r="D2851" s="25" t="s">
        <v>7252</v>
      </c>
      <c r="E2851" s="25"/>
      <c r="F2851" s="25" t="s">
        <v>7288</v>
      </c>
      <c r="G2851" s="25" t="s">
        <v>24057</v>
      </c>
      <c r="H2851" s="25" t="s">
        <v>7526</v>
      </c>
      <c r="I2851" s="25" t="s">
        <v>24075</v>
      </c>
      <c r="J2851" s="19">
        <v>44816</v>
      </c>
      <c r="K2851" s="19"/>
      <c r="L2851" s="54">
        <v>2500</v>
      </c>
      <c r="M2851" s="25" t="s">
        <v>7230</v>
      </c>
      <c r="N2851" s="25" t="s">
        <v>24060</v>
      </c>
      <c r="O2851" s="25"/>
      <c r="P2851" s="25" t="s">
        <v>29908</v>
      </c>
    </row>
    <row r="2852" spans="1:16" ht="15">
      <c r="A2852" s="25" t="s">
        <v>29909</v>
      </c>
      <c r="B2852" s="25" t="s">
        <v>29909</v>
      </c>
      <c r="C2852"/>
      <c r="D2852" s="25" t="s">
        <v>7261</v>
      </c>
      <c r="E2852" s="25"/>
      <c r="F2852" s="25" t="s">
        <v>7288</v>
      </c>
      <c r="G2852" s="25" t="s">
        <v>24057</v>
      </c>
      <c r="H2852" s="25" t="s">
        <v>12833</v>
      </c>
      <c r="I2852" s="25" t="s">
        <v>24275</v>
      </c>
      <c r="J2852" s="19">
        <v>44816</v>
      </c>
      <c r="K2852" s="19"/>
      <c r="L2852" s="54">
        <v>6607.55</v>
      </c>
      <c r="M2852" s="25" t="s">
        <v>7230</v>
      </c>
      <c r="N2852" s="25" t="s">
        <v>24060</v>
      </c>
      <c r="O2852" s="25"/>
      <c r="P2852" s="25" t="s">
        <v>29910</v>
      </c>
    </row>
    <row r="2853" spans="1:16" ht="15">
      <c r="A2853" s="25" t="s">
        <v>29911</v>
      </c>
      <c r="B2853" s="25" t="s">
        <v>29911</v>
      </c>
      <c r="C2853"/>
      <c r="D2853" s="25" t="s">
        <v>7252</v>
      </c>
      <c r="E2853" s="25"/>
      <c r="F2853" s="25" t="s">
        <v>7288</v>
      </c>
      <c r="G2853" s="25" t="s">
        <v>24057</v>
      </c>
      <c r="H2853" s="25" t="s">
        <v>8649</v>
      </c>
      <c r="I2853" s="25" t="s">
        <v>24075</v>
      </c>
      <c r="J2853" s="19">
        <v>44816</v>
      </c>
      <c r="K2853" s="19"/>
      <c r="L2853" s="54">
        <v>4540</v>
      </c>
      <c r="M2853" s="25" t="s">
        <v>7230</v>
      </c>
      <c r="N2853" s="25" t="s">
        <v>24060</v>
      </c>
      <c r="O2853" s="25"/>
      <c r="P2853" s="25" t="s">
        <v>29912</v>
      </c>
    </row>
    <row r="2854" spans="1:16" ht="15">
      <c r="A2854" s="25" t="s">
        <v>29913</v>
      </c>
      <c r="B2854" s="25" t="s">
        <v>29913</v>
      </c>
      <c r="C2854"/>
      <c r="D2854" s="25" t="s">
        <v>7252</v>
      </c>
      <c r="E2854" s="25"/>
      <c r="F2854" s="25" t="s">
        <v>7288</v>
      </c>
      <c r="G2854" s="25" t="s">
        <v>24057</v>
      </c>
      <c r="H2854" s="25" t="s">
        <v>8649</v>
      </c>
      <c r="I2854" s="25" t="s">
        <v>24075</v>
      </c>
      <c r="J2854" s="19">
        <v>44816</v>
      </c>
      <c r="K2854" s="19"/>
      <c r="L2854" s="54">
        <v>2810</v>
      </c>
      <c r="M2854" s="25" t="s">
        <v>7230</v>
      </c>
      <c r="N2854" s="25" t="s">
        <v>24060</v>
      </c>
      <c r="O2854" s="25"/>
      <c r="P2854" s="25" t="s">
        <v>29914</v>
      </c>
    </row>
    <row r="2855" spans="1:16" ht="15">
      <c r="A2855" s="25" t="s">
        <v>29915</v>
      </c>
      <c r="B2855" s="25" t="s">
        <v>29915</v>
      </c>
      <c r="C2855"/>
      <c r="D2855" s="25" t="s">
        <v>7261</v>
      </c>
      <c r="E2855" s="25"/>
      <c r="F2855" s="25" t="s">
        <v>7288</v>
      </c>
      <c r="G2855" s="25" t="s">
        <v>24057</v>
      </c>
      <c r="H2855" s="25" t="s">
        <v>7386</v>
      </c>
      <c r="I2855" s="25" t="s">
        <v>24082</v>
      </c>
      <c r="J2855" s="19">
        <v>44816</v>
      </c>
      <c r="K2855" s="19"/>
      <c r="L2855" s="54">
        <v>2478</v>
      </c>
      <c r="M2855" s="25" t="s">
        <v>7230</v>
      </c>
      <c r="N2855" s="25" t="s">
        <v>24060</v>
      </c>
      <c r="O2855" s="25"/>
      <c r="P2855" s="25" t="s">
        <v>29916</v>
      </c>
    </row>
    <row r="2856" spans="1:16" ht="15">
      <c r="A2856" s="25" t="s">
        <v>29917</v>
      </c>
      <c r="B2856" s="25" t="s">
        <v>29917</v>
      </c>
      <c r="C2856"/>
      <c r="D2856" s="25" t="s">
        <v>7252</v>
      </c>
      <c r="E2856" s="25"/>
      <c r="F2856" s="25" t="s">
        <v>7288</v>
      </c>
      <c r="G2856" s="25" t="s">
        <v>24057</v>
      </c>
      <c r="H2856" s="25" t="s">
        <v>8649</v>
      </c>
      <c r="I2856" s="25" t="s">
        <v>24075</v>
      </c>
      <c r="J2856" s="19">
        <v>44816</v>
      </c>
      <c r="K2856" s="19"/>
      <c r="L2856" s="54">
        <v>2810</v>
      </c>
      <c r="M2856" s="25" t="s">
        <v>7230</v>
      </c>
      <c r="N2856" s="25" t="s">
        <v>24060</v>
      </c>
      <c r="O2856" s="25"/>
      <c r="P2856" s="25"/>
    </row>
    <row r="2857" spans="1:16" ht="15">
      <c r="A2857" s="25" t="s">
        <v>29918</v>
      </c>
      <c r="B2857" s="25" t="s">
        <v>29918</v>
      </c>
      <c r="C2857"/>
      <c r="D2857" s="25" t="s">
        <v>7252</v>
      </c>
      <c r="E2857" s="25"/>
      <c r="F2857" s="25" t="s">
        <v>7288</v>
      </c>
      <c r="G2857" s="25" t="s">
        <v>24057</v>
      </c>
      <c r="H2857" s="25" t="s">
        <v>8649</v>
      </c>
      <c r="I2857" s="25" t="s">
        <v>24075</v>
      </c>
      <c r="J2857" s="19">
        <v>44816</v>
      </c>
      <c r="K2857" s="19"/>
      <c r="L2857" s="54">
        <v>3270</v>
      </c>
      <c r="M2857" s="25" t="s">
        <v>7230</v>
      </c>
      <c r="N2857" s="25" t="s">
        <v>24060</v>
      </c>
      <c r="O2857" s="25"/>
      <c r="P2857" s="25" t="s">
        <v>29919</v>
      </c>
    </row>
    <row r="2858" spans="1:16" ht="15">
      <c r="A2858" s="25" t="s">
        <v>29920</v>
      </c>
      <c r="B2858" s="25" t="s">
        <v>29920</v>
      </c>
      <c r="C2858"/>
      <c r="D2858" s="25" t="s">
        <v>7252</v>
      </c>
      <c r="E2858" s="25"/>
      <c r="F2858" s="25" t="s">
        <v>7288</v>
      </c>
      <c r="G2858" s="25" t="s">
        <v>24057</v>
      </c>
      <c r="H2858" s="25" t="s">
        <v>8649</v>
      </c>
      <c r="I2858" s="25" t="s">
        <v>24075</v>
      </c>
      <c r="J2858" s="19">
        <v>44816</v>
      </c>
      <c r="K2858" s="19"/>
      <c r="L2858" s="54">
        <v>3355</v>
      </c>
      <c r="M2858" s="25" t="s">
        <v>7230</v>
      </c>
      <c r="N2858" s="25" t="s">
        <v>24060</v>
      </c>
      <c r="O2858" s="25"/>
      <c r="P2858" s="25" t="s">
        <v>29921</v>
      </c>
    </row>
    <row r="2859" spans="1:16" ht="15">
      <c r="A2859" s="25" t="s">
        <v>29922</v>
      </c>
      <c r="B2859" s="25" t="s">
        <v>29922</v>
      </c>
      <c r="C2859"/>
      <c r="D2859" s="25" t="s">
        <v>7252</v>
      </c>
      <c r="E2859" s="25"/>
      <c r="F2859" s="25" t="s">
        <v>7288</v>
      </c>
      <c r="G2859" s="25" t="s">
        <v>24057</v>
      </c>
      <c r="H2859" s="25" t="s">
        <v>8649</v>
      </c>
      <c r="I2859" s="25" t="s">
        <v>24075</v>
      </c>
      <c r="J2859" s="19">
        <v>44816</v>
      </c>
      <c r="K2859" s="19"/>
      <c r="L2859" s="54">
        <v>2585</v>
      </c>
      <c r="M2859" s="25" t="s">
        <v>7230</v>
      </c>
      <c r="N2859" s="25" t="s">
        <v>24060</v>
      </c>
      <c r="O2859" s="25"/>
      <c r="P2859" s="25" t="s">
        <v>29923</v>
      </c>
    </row>
    <row r="2860" spans="1:16" ht="15">
      <c r="A2860" s="25" t="s">
        <v>29924</v>
      </c>
      <c r="B2860" s="25" t="s">
        <v>29924</v>
      </c>
      <c r="C2860"/>
      <c r="D2860" s="25" t="s">
        <v>7261</v>
      </c>
      <c r="E2860" s="25"/>
      <c r="F2860" s="25" t="s">
        <v>7288</v>
      </c>
      <c r="G2860" s="25" t="s">
        <v>24057</v>
      </c>
      <c r="H2860" s="25" t="s">
        <v>12833</v>
      </c>
      <c r="I2860" s="25" t="s">
        <v>24275</v>
      </c>
      <c r="J2860" s="19">
        <v>44816</v>
      </c>
      <c r="K2860" s="19"/>
      <c r="L2860" s="54">
        <v>4088.1</v>
      </c>
      <c r="M2860" s="25" t="s">
        <v>7230</v>
      </c>
      <c r="N2860" s="25" t="s">
        <v>24060</v>
      </c>
      <c r="O2860" s="25"/>
      <c r="P2860" s="25" t="s">
        <v>29925</v>
      </c>
    </row>
    <row r="2861" spans="1:16" ht="15">
      <c r="A2861" s="25" t="s">
        <v>29926</v>
      </c>
      <c r="B2861" s="25" t="s">
        <v>29926</v>
      </c>
      <c r="C2861"/>
      <c r="D2861" s="25" t="s">
        <v>7252</v>
      </c>
      <c r="E2861" s="25"/>
      <c r="F2861" s="25" t="s">
        <v>7288</v>
      </c>
      <c r="G2861" s="25" t="s">
        <v>24057</v>
      </c>
      <c r="H2861" s="25" t="s">
        <v>16389</v>
      </c>
      <c r="I2861" s="25" t="s">
        <v>24070</v>
      </c>
      <c r="J2861" s="19">
        <v>44816</v>
      </c>
      <c r="K2861" s="19"/>
      <c r="L2861" s="54">
        <v>7513.34</v>
      </c>
      <c r="M2861" s="25" t="s">
        <v>7230</v>
      </c>
      <c r="N2861" s="25" t="s">
        <v>24060</v>
      </c>
      <c r="O2861" s="25"/>
      <c r="P2861" s="25" t="s">
        <v>29927</v>
      </c>
    </row>
    <row r="2862" spans="1:16" ht="15">
      <c r="A2862" s="25" t="s">
        <v>29928</v>
      </c>
      <c r="B2862" s="25" t="s">
        <v>29928</v>
      </c>
      <c r="C2862"/>
      <c r="D2862" s="25" t="s">
        <v>7530</v>
      </c>
      <c r="E2862" s="25"/>
      <c r="F2862" s="25" t="s">
        <v>7288</v>
      </c>
      <c r="G2862" s="25" t="s">
        <v>24057</v>
      </c>
      <c r="H2862" s="25" t="s">
        <v>7533</v>
      </c>
      <c r="I2862" s="25" t="s">
        <v>24082</v>
      </c>
      <c r="J2862" s="19">
        <v>44816</v>
      </c>
      <c r="K2862" s="19"/>
      <c r="L2862" s="54">
        <v>970</v>
      </c>
      <c r="M2862" s="25" t="s">
        <v>7230</v>
      </c>
      <c r="N2862" s="25" t="s">
        <v>24060</v>
      </c>
      <c r="O2862" s="25"/>
      <c r="P2862" s="25" t="s">
        <v>29929</v>
      </c>
    </row>
    <row r="2863" spans="1:16" ht="15">
      <c r="A2863" s="25" t="s">
        <v>29930</v>
      </c>
      <c r="B2863" s="25" t="s">
        <v>29930</v>
      </c>
      <c r="C2863"/>
      <c r="D2863" s="25" t="s">
        <v>7261</v>
      </c>
      <c r="E2863" s="25"/>
      <c r="F2863" s="25" t="s">
        <v>7288</v>
      </c>
      <c r="G2863" s="25" t="s">
        <v>24057</v>
      </c>
      <c r="H2863" s="25" t="s">
        <v>7386</v>
      </c>
      <c r="I2863" s="25" t="s">
        <v>24082</v>
      </c>
      <c r="J2863" s="19">
        <v>44816</v>
      </c>
      <c r="K2863" s="19"/>
      <c r="L2863" s="54">
        <v>1426.45</v>
      </c>
      <c r="M2863" s="25" t="s">
        <v>7230</v>
      </c>
      <c r="N2863" s="25" t="s">
        <v>24060</v>
      </c>
      <c r="O2863" s="25"/>
      <c r="P2863" s="25" t="s">
        <v>29931</v>
      </c>
    </row>
    <row r="2864" spans="1:16" ht="15">
      <c r="A2864" s="25" t="s">
        <v>29932</v>
      </c>
      <c r="B2864" s="25" t="s">
        <v>29932</v>
      </c>
      <c r="C2864"/>
      <c r="D2864" s="25" t="s">
        <v>7261</v>
      </c>
      <c r="E2864" s="25"/>
      <c r="F2864" s="25" t="s">
        <v>7288</v>
      </c>
      <c r="G2864" s="25" t="s">
        <v>24057</v>
      </c>
      <c r="H2864" s="25" t="s">
        <v>12833</v>
      </c>
      <c r="I2864" s="25" t="s">
        <v>24275</v>
      </c>
      <c r="J2864" s="19">
        <v>44816</v>
      </c>
      <c r="K2864" s="19"/>
      <c r="L2864" s="54">
        <v>1650</v>
      </c>
      <c r="M2864" s="25" t="s">
        <v>7230</v>
      </c>
      <c r="N2864" s="25" t="s">
        <v>24060</v>
      </c>
      <c r="O2864" s="25"/>
      <c r="P2864" s="25" t="s">
        <v>29933</v>
      </c>
    </row>
    <row r="2865" spans="1:16" ht="15">
      <c r="A2865" s="25" t="s">
        <v>29934</v>
      </c>
      <c r="B2865" s="25" t="s">
        <v>29934</v>
      </c>
      <c r="C2865"/>
      <c r="D2865" s="25" t="s">
        <v>7261</v>
      </c>
      <c r="E2865" s="25"/>
      <c r="F2865" s="25" t="s">
        <v>7288</v>
      </c>
      <c r="G2865" s="25" t="s">
        <v>24057</v>
      </c>
      <c r="H2865" s="25" t="s">
        <v>10140</v>
      </c>
      <c r="I2865" s="25" t="s">
        <v>24143</v>
      </c>
      <c r="J2865" s="19">
        <v>44817</v>
      </c>
      <c r="K2865" s="19"/>
      <c r="L2865" s="54">
        <v>1353.57</v>
      </c>
      <c r="M2865" s="25" t="s">
        <v>7230</v>
      </c>
      <c r="N2865" s="25" t="s">
        <v>24060</v>
      </c>
      <c r="O2865" s="25"/>
      <c r="P2865" s="25" t="s">
        <v>29935</v>
      </c>
    </row>
    <row r="2866" spans="1:16" ht="15">
      <c r="A2866" s="25" t="s">
        <v>29936</v>
      </c>
      <c r="B2866" s="25" t="s">
        <v>29936</v>
      </c>
      <c r="C2866"/>
      <c r="D2866" s="25" t="s">
        <v>7425</v>
      </c>
      <c r="E2866" s="25"/>
      <c r="F2866" s="25" t="s">
        <v>7288</v>
      </c>
      <c r="G2866" s="25" t="s">
        <v>24057</v>
      </c>
      <c r="H2866" s="25" t="s">
        <v>10018</v>
      </c>
      <c r="I2866" s="25" t="s">
        <v>24122</v>
      </c>
      <c r="J2866" s="19">
        <v>44817</v>
      </c>
      <c r="K2866" s="19"/>
      <c r="L2866" s="54">
        <v>1250</v>
      </c>
      <c r="M2866" s="25" t="s">
        <v>7230</v>
      </c>
      <c r="N2866" s="25" t="s">
        <v>24060</v>
      </c>
      <c r="O2866" s="25"/>
      <c r="P2866" s="25" t="s">
        <v>29937</v>
      </c>
    </row>
    <row r="2867" spans="1:16" ht="15">
      <c r="A2867" s="25" t="s">
        <v>29938</v>
      </c>
      <c r="B2867" s="25" t="s">
        <v>29938</v>
      </c>
      <c r="C2867"/>
      <c r="D2867" s="25" t="s">
        <v>7261</v>
      </c>
      <c r="E2867" s="25"/>
      <c r="F2867" s="25" t="s">
        <v>7288</v>
      </c>
      <c r="G2867" s="25" t="s">
        <v>24057</v>
      </c>
      <c r="H2867" s="25" t="s">
        <v>12833</v>
      </c>
      <c r="I2867" s="25" t="s">
        <v>24275</v>
      </c>
      <c r="J2867" s="19">
        <v>44817</v>
      </c>
      <c r="K2867" s="19"/>
      <c r="L2867" s="54">
        <v>3260</v>
      </c>
      <c r="M2867" s="25" t="s">
        <v>7230</v>
      </c>
      <c r="N2867" s="25" t="s">
        <v>24060</v>
      </c>
      <c r="O2867" s="25"/>
      <c r="P2867" s="25" t="s">
        <v>29939</v>
      </c>
    </row>
    <row r="2868" spans="1:16" ht="15">
      <c r="A2868" s="25" t="s">
        <v>29940</v>
      </c>
      <c r="B2868" s="25" t="s">
        <v>29940</v>
      </c>
      <c r="C2868"/>
      <c r="D2868" s="25" t="s">
        <v>7261</v>
      </c>
      <c r="E2868" s="25"/>
      <c r="F2868" s="25" t="s">
        <v>7288</v>
      </c>
      <c r="G2868" s="25" t="s">
        <v>24057</v>
      </c>
      <c r="H2868" s="25" t="s">
        <v>8188</v>
      </c>
      <c r="I2868" s="25" t="s">
        <v>24275</v>
      </c>
      <c r="J2868" s="19">
        <v>44817</v>
      </c>
      <c r="K2868" s="19"/>
      <c r="L2868" s="54">
        <v>4061.68</v>
      </c>
      <c r="M2868" s="25" t="s">
        <v>7230</v>
      </c>
      <c r="N2868" s="25" t="s">
        <v>24060</v>
      </c>
      <c r="O2868" s="25"/>
      <c r="P2868" s="25" t="s">
        <v>29941</v>
      </c>
    </row>
    <row r="2869" spans="1:16" ht="15">
      <c r="A2869" s="25" t="s">
        <v>29942</v>
      </c>
      <c r="B2869" s="25" t="s">
        <v>29942</v>
      </c>
      <c r="C2869"/>
      <c r="D2869" s="25" t="s">
        <v>8607</v>
      </c>
      <c r="E2869" s="25"/>
      <c r="F2869" s="25" t="s">
        <v>7288</v>
      </c>
      <c r="G2869" s="25" t="s">
        <v>24057</v>
      </c>
      <c r="H2869" s="25" t="s">
        <v>8140</v>
      </c>
      <c r="I2869" s="25" t="s">
        <v>27350</v>
      </c>
      <c r="J2869" s="19">
        <v>44817</v>
      </c>
      <c r="K2869" s="19"/>
      <c r="L2869" s="54">
        <v>9814.9500000000007</v>
      </c>
      <c r="M2869" s="25" t="s">
        <v>7230</v>
      </c>
      <c r="N2869" s="25" t="s">
        <v>24060</v>
      </c>
      <c r="O2869" s="25"/>
      <c r="P2869" s="25" t="s">
        <v>29943</v>
      </c>
    </row>
    <row r="2870" spans="1:16" ht="15">
      <c r="A2870" s="25" t="s">
        <v>29944</v>
      </c>
      <c r="B2870" s="25" t="s">
        <v>29944</v>
      </c>
      <c r="C2870"/>
      <c r="D2870" s="25" t="s">
        <v>7261</v>
      </c>
      <c r="E2870" s="25"/>
      <c r="F2870" s="25" t="s">
        <v>7288</v>
      </c>
      <c r="G2870" s="25" t="s">
        <v>24057</v>
      </c>
      <c r="H2870" s="25" t="s">
        <v>8200</v>
      </c>
      <c r="I2870" s="25" t="s">
        <v>24075</v>
      </c>
      <c r="J2870" s="19">
        <v>44817</v>
      </c>
      <c r="K2870" s="19"/>
      <c r="L2870" s="54">
        <v>1335</v>
      </c>
      <c r="M2870" s="25" t="s">
        <v>7230</v>
      </c>
      <c r="N2870" s="25" t="s">
        <v>24060</v>
      </c>
      <c r="O2870" s="25"/>
      <c r="P2870" s="25"/>
    </row>
    <row r="2871" spans="1:16" ht="15">
      <c r="A2871" s="25" t="s">
        <v>29945</v>
      </c>
      <c r="B2871" s="25" t="s">
        <v>29945</v>
      </c>
      <c r="C2871"/>
      <c r="D2871" s="25" t="s">
        <v>7261</v>
      </c>
      <c r="E2871" s="25"/>
      <c r="F2871" s="25" t="s">
        <v>7288</v>
      </c>
      <c r="G2871" s="25" t="s">
        <v>24057</v>
      </c>
      <c r="H2871" s="25" t="s">
        <v>7273</v>
      </c>
      <c r="I2871" s="25" t="s">
        <v>24190</v>
      </c>
      <c r="J2871" s="19">
        <v>44817</v>
      </c>
      <c r="K2871" s="19"/>
      <c r="L2871" s="54">
        <v>17229</v>
      </c>
      <c r="M2871" s="25" t="s">
        <v>7230</v>
      </c>
      <c r="N2871" s="25" t="s">
        <v>24060</v>
      </c>
      <c r="O2871" s="25"/>
      <c r="P2871" s="25" t="s">
        <v>29946</v>
      </c>
    </row>
    <row r="2872" spans="1:16" ht="15">
      <c r="A2872" s="25" t="s">
        <v>29947</v>
      </c>
      <c r="B2872" s="25" t="s">
        <v>29947</v>
      </c>
      <c r="C2872" s="22">
        <v>1</v>
      </c>
      <c r="D2872" s="25" t="s">
        <v>7252</v>
      </c>
      <c r="E2872" s="25"/>
      <c r="F2872" s="25" t="s">
        <v>7288</v>
      </c>
      <c r="G2872" s="25" t="s">
        <v>24057</v>
      </c>
      <c r="H2872" s="25" t="s">
        <v>16389</v>
      </c>
      <c r="I2872" s="25" t="s">
        <v>24070</v>
      </c>
      <c r="J2872" s="19">
        <v>44817</v>
      </c>
      <c r="K2872" s="19"/>
      <c r="L2872" s="54">
        <v>13980.99</v>
      </c>
      <c r="M2872" s="25" t="s">
        <v>7230</v>
      </c>
      <c r="N2872" s="25" t="s">
        <v>24060</v>
      </c>
      <c r="O2872" s="25"/>
      <c r="P2872" s="25" t="s">
        <v>29948</v>
      </c>
    </row>
    <row r="2873" spans="1:16" ht="15">
      <c r="A2873" s="25" t="s">
        <v>29949</v>
      </c>
      <c r="B2873" s="25" t="s">
        <v>29949</v>
      </c>
      <c r="C2873"/>
      <c r="D2873" s="25" t="s">
        <v>7252</v>
      </c>
      <c r="E2873" s="25"/>
      <c r="F2873" s="25" t="s">
        <v>7288</v>
      </c>
      <c r="G2873" s="25" t="s">
        <v>24057</v>
      </c>
      <c r="H2873" s="25" t="s">
        <v>16389</v>
      </c>
      <c r="I2873" s="25" t="s">
        <v>24070</v>
      </c>
      <c r="J2873" s="19">
        <v>44817</v>
      </c>
      <c r="K2873" s="19"/>
      <c r="L2873" s="54">
        <v>7463.09</v>
      </c>
      <c r="M2873" s="25" t="s">
        <v>7230</v>
      </c>
      <c r="N2873" s="25" t="s">
        <v>24060</v>
      </c>
      <c r="O2873" s="25"/>
      <c r="P2873" s="25" t="s">
        <v>29950</v>
      </c>
    </row>
    <row r="2874" spans="1:16" ht="15">
      <c r="A2874" s="25" t="s">
        <v>29951</v>
      </c>
      <c r="B2874" s="25" t="s">
        <v>29951</v>
      </c>
      <c r="C2874"/>
      <c r="D2874" s="25" t="s">
        <v>8607</v>
      </c>
      <c r="E2874" s="25"/>
      <c r="F2874" s="25" t="s">
        <v>7288</v>
      </c>
      <c r="G2874" s="25" t="s">
        <v>24057</v>
      </c>
      <c r="H2874" s="25" t="s">
        <v>8140</v>
      </c>
      <c r="I2874" s="25" t="s">
        <v>24484</v>
      </c>
      <c r="J2874" s="19">
        <v>44817</v>
      </c>
      <c r="K2874" s="19"/>
      <c r="L2874" s="54">
        <v>4575</v>
      </c>
      <c r="M2874" s="25" t="s">
        <v>7230</v>
      </c>
      <c r="N2874" s="25" t="s">
        <v>24060</v>
      </c>
      <c r="O2874" s="25"/>
      <c r="P2874" s="25" t="s">
        <v>29952</v>
      </c>
    </row>
    <row r="2875" spans="1:16" ht="15">
      <c r="A2875" s="25" t="s">
        <v>29953</v>
      </c>
      <c r="B2875" s="25" t="s">
        <v>29953</v>
      </c>
      <c r="C2875"/>
      <c r="D2875" s="25" t="s">
        <v>8607</v>
      </c>
      <c r="E2875" s="25"/>
      <c r="F2875" s="25" t="s">
        <v>7288</v>
      </c>
      <c r="G2875" s="25" t="s">
        <v>24057</v>
      </c>
      <c r="H2875" s="25" t="s">
        <v>8140</v>
      </c>
      <c r="I2875" s="25" t="s">
        <v>27475</v>
      </c>
      <c r="J2875" s="19">
        <v>44817</v>
      </c>
      <c r="K2875" s="19"/>
      <c r="L2875" s="54">
        <v>10421.27</v>
      </c>
      <c r="M2875" s="25" t="s">
        <v>7230</v>
      </c>
      <c r="N2875" s="25" t="s">
        <v>24060</v>
      </c>
      <c r="O2875" s="25"/>
      <c r="P2875" s="25" t="s">
        <v>29954</v>
      </c>
    </row>
    <row r="2876" spans="1:16" ht="15">
      <c r="A2876" s="25" t="s">
        <v>29955</v>
      </c>
      <c r="B2876" s="25" t="s">
        <v>29955</v>
      </c>
      <c r="C2876"/>
      <c r="D2876" s="25" t="s">
        <v>7261</v>
      </c>
      <c r="E2876" s="25"/>
      <c r="F2876" s="25" t="s">
        <v>7288</v>
      </c>
      <c r="G2876" s="25" t="s">
        <v>24057</v>
      </c>
      <c r="H2876" s="25" t="s">
        <v>7273</v>
      </c>
      <c r="I2876" s="25" t="s">
        <v>24397</v>
      </c>
      <c r="J2876" s="19">
        <v>44818</v>
      </c>
      <c r="K2876" s="19"/>
      <c r="L2876" s="54">
        <v>17895.63</v>
      </c>
      <c r="M2876" s="25" t="s">
        <v>7230</v>
      </c>
      <c r="N2876" s="25" t="s">
        <v>24060</v>
      </c>
      <c r="O2876" s="25"/>
      <c r="P2876" s="25" t="s">
        <v>29956</v>
      </c>
    </row>
    <row r="2877" spans="1:16" ht="15">
      <c r="A2877" s="25" t="s">
        <v>29957</v>
      </c>
      <c r="B2877" s="25" t="s">
        <v>29957</v>
      </c>
      <c r="C2877"/>
      <c r="D2877" s="25" t="s">
        <v>12781</v>
      </c>
      <c r="E2877" s="25"/>
      <c r="F2877" s="25" t="s">
        <v>7288</v>
      </c>
      <c r="G2877" s="25" t="s">
        <v>24057</v>
      </c>
      <c r="H2877" s="25" t="s">
        <v>11079</v>
      </c>
      <c r="I2877" s="25" t="s">
        <v>24205</v>
      </c>
      <c r="J2877" s="19">
        <v>44818</v>
      </c>
      <c r="K2877" s="19"/>
      <c r="L2877" s="54">
        <v>8073.14</v>
      </c>
      <c r="M2877" s="25" t="s">
        <v>7230</v>
      </c>
      <c r="N2877" s="25" t="s">
        <v>24060</v>
      </c>
      <c r="O2877" s="25"/>
      <c r="P2877" s="25" t="s">
        <v>29958</v>
      </c>
    </row>
    <row r="2878" spans="1:16" ht="15">
      <c r="A2878" s="25" t="s">
        <v>29959</v>
      </c>
      <c r="B2878" s="25" t="s">
        <v>29959</v>
      </c>
      <c r="C2878"/>
      <c r="D2878" s="25" t="s">
        <v>10104</v>
      </c>
      <c r="E2878" s="25"/>
      <c r="F2878" s="25" t="s">
        <v>7288</v>
      </c>
      <c r="G2878" s="25" t="s">
        <v>24057</v>
      </c>
      <c r="H2878" s="25" t="s">
        <v>14048</v>
      </c>
      <c r="I2878" s="25" t="s">
        <v>24175</v>
      </c>
      <c r="J2878" s="19">
        <v>44818</v>
      </c>
      <c r="K2878" s="19"/>
      <c r="L2878" s="54">
        <v>1380.48</v>
      </c>
      <c r="M2878" s="25" t="s">
        <v>7230</v>
      </c>
      <c r="N2878" s="25" t="s">
        <v>24060</v>
      </c>
      <c r="O2878" s="25"/>
      <c r="P2878" s="25" t="s">
        <v>29960</v>
      </c>
    </row>
    <row r="2879" spans="1:16" ht="15">
      <c r="A2879" s="25" t="s">
        <v>29961</v>
      </c>
      <c r="B2879" s="25" t="s">
        <v>29961</v>
      </c>
      <c r="C2879"/>
      <c r="D2879" s="25" t="s">
        <v>7261</v>
      </c>
      <c r="E2879" s="25"/>
      <c r="F2879" s="25" t="s">
        <v>7288</v>
      </c>
      <c r="G2879" s="25" t="s">
        <v>24057</v>
      </c>
      <c r="H2879" s="25" t="s">
        <v>8229</v>
      </c>
      <c r="I2879" s="25" t="s">
        <v>24070</v>
      </c>
      <c r="J2879" s="19">
        <v>44818</v>
      </c>
      <c r="K2879" s="19"/>
      <c r="L2879" s="54">
        <v>5705.06</v>
      </c>
      <c r="M2879" s="25" t="s">
        <v>7230</v>
      </c>
      <c r="N2879" s="25" t="s">
        <v>24060</v>
      </c>
      <c r="O2879" s="25"/>
      <c r="P2879" s="25" t="s">
        <v>29962</v>
      </c>
    </row>
    <row r="2880" spans="1:16" ht="15">
      <c r="A2880" s="25" t="s">
        <v>29963</v>
      </c>
      <c r="B2880" s="25" t="s">
        <v>29963</v>
      </c>
      <c r="C2880"/>
      <c r="D2880" s="25" t="s">
        <v>7261</v>
      </c>
      <c r="E2880" s="25"/>
      <c r="F2880" s="25" t="s">
        <v>7288</v>
      </c>
      <c r="G2880" s="25" t="s">
        <v>24057</v>
      </c>
      <c r="H2880" s="25" t="s">
        <v>8135</v>
      </c>
      <c r="I2880" s="25" t="s">
        <v>24603</v>
      </c>
      <c r="J2880" s="19">
        <v>44818</v>
      </c>
      <c r="K2880" s="19"/>
      <c r="L2880" s="54">
        <v>3292.09</v>
      </c>
      <c r="M2880" s="25" t="s">
        <v>7230</v>
      </c>
      <c r="N2880" s="25" t="s">
        <v>24060</v>
      </c>
      <c r="O2880" s="25"/>
      <c r="P2880" s="25" t="s">
        <v>29964</v>
      </c>
    </row>
    <row r="2881" spans="1:16" ht="15">
      <c r="A2881" s="25" t="s">
        <v>29965</v>
      </c>
      <c r="B2881" s="25" t="s">
        <v>29965</v>
      </c>
      <c r="C2881"/>
      <c r="D2881" s="25" t="s">
        <v>7261</v>
      </c>
      <c r="E2881" s="25"/>
      <c r="F2881" s="25" t="s">
        <v>7288</v>
      </c>
      <c r="G2881" s="25" t="s">
        <v>24057</v>
      </c>
      <c r="H2881" s="25" t="s">
        <v>8229</v>
      </c>
      <c r="I2881" s="25" t="s">
        <v>24070</v>
      </c>
      <c r="J2881" s="19">
        <v>44818</v>
      </c>
      <c r="K2881" s="19"/>
      <c r="L2881" s="54">
        <v>13036.96</v>
      </c>
      <c r="M2881" s="25" t="s">
        <v>7230</v>
      </c>
      <c r="N2881" s="25" t="s">
        <v>24060</v>
      </c>
      <c r="O2881" s="25"/>
      <c r="P2881" s="25" t="s">
        <v>29966</v>
      </c>
    </row>
    <row r="2882" spans="1:16" ht="15">
      <c r="A2882" s="25" t="s">
        <v>29967</v>
      </c>
      <c r="B2882" s="25" t="s">
        <v>29967</v>
      </c>
      <c r="C2882"/>
      <c r="D2882" s="25" t="s">
        <v>7261</v>
      </c>
      <c r="E2882" s="25"/>
      <c r="F2882" s="25" t="s">
        <v>7288</v>
      </c>
      <c r="G2882" s="25" t="s">
        <v>24057</v>
      </c>
      <c r="H2882" s="25" t="s">
        <v>7500</v>
      </c>
      <c r="I2882" s="25" t="s">
        <v>29968</v>
      </c>
      <c r="J2882" s="19">
        <v>44818</v>
      </c>
      <c r="K2882" s="19"/>
      <c r="L2882" s="54">
        <v>519650</v>
      </c>
      <c r="M2882" s="25" t="s">
        <v>7230</v>
      </c>
      <c r="N2882" s="25" t="s">
        <v>24060</v>
      </c>
      <c r="O2882" s="25"/>
      <c r="P2882" s="25" t="s">
        <v>29969</v>
      </c>
    </row>
    <row r="2883" spans="1:16" ht="15">
      <c r="A2883" s="25" t="s">
        <v>29970</v>
      </c>
      <c r="B2883" s="25" t="s">
        <v>29970</v>
      </c>
      <c r="C2883"/>
      <c r="D2883" s="25" t="s">
        <v>7269</v>
      </c>
      <c r="E2883" s="25"/>
      <c r="F2883" s="25" t="s">
        <v>7288</v>
      </c>
      <c r="G2883" s="25" t="s">
        <v>24057</v>
      </c>
      <c r="H2883" s="25" t="s">
        <v>14048</v>
      </c>
      <c r="I2883" s="25" t="s">
        <v>26071</v>
      </c>
      <c r="J2883" s="19">
        <v>44818</v>
      </c>
      <c r="K2883" s="19"/>
      <c r="L2883" s="54">
        <v>6820</v>
      </c>
      <c r="M2883" s="25" t="s">
        <v>7230</v>
      </c>
      <c r="N2883" s="25" t="s">
        <v>24060</v>
      </c>
      <c r="O2883" s="25"/>
      <c r="P2883" s="25" t="s">
        <v>29971</v>
      </c>
    </row>
    <row r="2884" spans="1:16" ht="15">
      <c r="A2884" s="25" t="s">
        <v>29972</v>
      </c>
      <c r="B2884" s="25" t="s">
        <v>29972</v>
      </c>
      <c r="C2884"/>
      <c r="D2884" s="25" t="s">
        <v>7269</v>
      </c>
      <c r="E2884" s="25"/>
      <c r="F2884" s="25" t="s">
        <v>7288</v>
      </c>
      <c r="G2884" s="25" t="s">
        <v>24057</v>
      </c>
      <c r="H2884" s="25" t="s">
        <v>14048</v>
      </c>
      <c r="I2884" s="25" t="s">
        <v>29973</v>
      </c>
      <c r="J2884" s="19">
        <v>44818</v>
      </c>
      <c r="K2884" s="19"/>
      <c r="L2884" s="54">
        <v>3900</v>
      </c>
      <c r="M2884" s="25" t="s">
        <v>7230</v>
      </c>
      <c r="N2884" s="25" t="s">
        <v>24060</v>
      </c>
      <c r="O2884" s="25"/>
      <c r="P2884" s="25" t="s">
        <v>29974</v>
      </c>
    </row>
    <row r="2885" spans="1:16" ht="15">
      <c r="A2885" s="25" t="s">
        <v>29975</v>
      </c>
      <c r="B2885" s="25" t="s">
        <v>29975</v>
      </c>
      <c r="C2885"/>
      <c r="D2885" s="25" t="s">
        <v>7261</v>
      </c>
      <c r="E2885" s="25"/>
      <c r="F2885" s="25" t="s">
        <v>7288</v>
      </c>
      <c r="G2885" s="25" t="s">
        <v>24057</v>
      </c>
      <c r="H2885" s="25" t="s">
        <v>10398</v>
      </c>
      <c r="I2885" s="25" t="s">
        <v>29976</v>
      </c>
      <c r="J2885" s="19">
        <v>44818</v>
      </c>
      <c r="K2885" s="19"/>
      <c r="L2885" s="54">
        <v>5490</v>
      </c>
      <c r="M2885" s="25" t="s">
        <v>7230</v>
      </c>
      <c r="N2885" s="25" t="s">
        <v>24060</v>
      </c>
      <c r="O2885" s="25"/>
      <c r="P2885" s="25"/>
    </row>
    <row r="2886" spans="1:16" ht="15">
      <c r="A2886" s="25" t="s">
        <v>29977</v>
      </c>
      <c r="B2886" s="25" t="s">
        <v>29977</v>
      </c>
      <c r="C2886"/>
      <c r="D2886" s="25" t="s">
        <v>7261</v>
      </c>
      <c r="E2886" s="25"/>
      <c r="F2886" s="25" t="s">
        <v>7288</v>
      </c>
      <c r="G2886" s="25" t="s">
        <v>24057</v>
      </c>
      <c r="H2886" s="25" t="s">
        <v>10398</v>
      </c>
      <c r="I2886" s="25" t="s">
        <v>29976</v>
      </c>
      <c r="J2886" s="19">
        <v>44818</v>
      </c>
      <c r="K2886" s="19"/>
      <c r="L2886" s="54">
        <v>14927</v>
      </c>
      <c r="M2886" s="25" t="s">
        <v>7230</v>
      </c>
      <c r="N2886" s="25" t="s">
        <v>24060</v>
      </c>
      <c r="O2886" s="25"/>
      <c r="P2886" s="25"/>
    </row>
    <row r="2887" spans="1:16" ht="15">
      <c r="A2887" s="25" t="s">
        <v>29978</v>
      </c>
      <c r="B2887" s="25" t="s">
        <v>29978</v>
      </c>
      <c r="C2887"/>
      <c r="D2887" s="25" t="s">
        <v>7269</v>
      </c>
      <c r="E2887" s="25"/>
      <c r="F2887" s="25" t="s">
        <v>7288</v>
      </c>
      <c r="G2887" s="25" t="s">
        <v>24057</v>
      </c>
      <c r="H2887" s="25" t="s">
        <v>10122</v>
      </c>
      <c r="I2887" s="25" t="s">
        <v>29979</v>
      </c>
      <c r="J2887" s="19">
        <v>44819</v>
      </c>
      <c r="K2887" s="19"/>
      <c r="L2887" s="54">
        <v>12915</v>
      </c>
      <c r="M2887" s="25" t="s">
        <v>7230</v>
      </c>
      <c r="N2887" s="25" t="s">
        <v>24060</v>
      </c>
      <c r="O2887" s="25"/>
      <c r="P2887" s="25" t="s">
        <v>29980</v>
      </c>
    </row>
    <row r="2888" spans="1:16" ht="15">
      <c r="A2888" s="25" t="s">
        <v>29981</v>
      </c>
      <c r="B2888" s="25" t="s">
        <v>29981</v>
      </c>
      <c r="C2888"/>
      <c r="D2888" s="25" t="s">
        <v>7261</v>
      </c>
      <c r="E2888" s="25"/>
      <c r="F2888" s="25" t="s">
        <v>7288</v>
      </c>
      <c r="G2888" s="25" t="s">
        <v>24057</v>
      </c>
      <c r="H2888" s="25" t="s">
        <v>14416</v>
      </c>
      <c r="I2888" s="25" t="s">
        <v>24773</v>
      </c>
      <c r="J2888" s="19">
        <v>44819</v>
      </c>
      <c r="K2888" s="19"/>
      <c r="L2888" s="54">
        <v>11526.99</v>
      </c>
      <c r="M2888" s="25" t="s">
        <v>7230</v>
      </c>
      <c r="N2888" s="25" t="s">
        <v>24060</v>
      </c>
      <c r="O2888" s="25"/>
      <c r="P2888" s="25" t="s">
        <v>29982</v>
      </c>
    </row>
    <row r="2889" spans="1:16" ht="15">
      <c r="A2889" s="25" t="s">
        <v>29983</v>
      </c>
      <c r="B2889" s="25" t="s">
        <v>29983</v>
      </c>
      <c r="C2889"/>
      <c r="D2889" s="25" t="s">
        <v>7252</v>
      </c>
      <c r="E2889" s="25"/>
      <c r="F2889" s="25" t="s">
        <v>7288</v>
      </c>
      <c r="G2889" s="25" t="s">
        <v>24057</v>
      </c>
      <c r="H2889" s="25" t="s">
        <v>8110</v>
      </c>
      <c r="I2889" s="25" t="s">
        <v>24150</v>
      </c>
      <c r="J2889" s="19">
        <v>44819</v>
      </c>
      <c r="K2889" s="19"/>
      <c r="L2889" s="54">
        <v>9651.67</v>
      </c>
      <c r="M2889" s="25" t="s">
        <v>7230</v>
      </c>
      <c r="N2889" s="25" t="s">
        <v>24060</v>
      </c>
      <c r="O2889" s="25"/>
      <c r="P2889" s="25" t="s">
        <v>29984</v>
      </c>
    </row>
    <row r="2890" spans="1:16" ht="15">
      <c r="A2890" s="25" t="s">
        <v>29985</v>
      </c>
      <c r="B2890" s="25" t="s">
        <v>29985</v>
      </c>
      <c r="C2890"/>
      <c r="D2890" s="25" t="s">
        <v>7261</v>
      </c>
      <c r="E2890" s="25"/>
      <c r="F2890" s="25" t="s">
        <v>7288</v>
      </c>
      <c r="G2890" s="25" t="s">
        <v>24057</v>
      </c>
      <c r="H2890" s="25" t="s">
        <v>8140</v>
      </c>
      <c r="I2890" s="25" t="s">
        <v>24181</v>
      </c>
      <c r="J2890" s="19">
        <v>44818</v>
      </c>
      <c r="K2890" s="19"/>
      <c r="L2890" s="54">
        <v>1937</v>
      </c>
      <c r="M2890" s="25" t="s">
        <v>7230</v>
      </c>
      <c r="N2890" s="25" t="s">
        <v>24060</v>
      </c>
      <c r="O2890" s="25"/>
      <c r="P2890" s="25" t="s">
        <v>29986</v>
      </c>
    </row>
    <row r="2891" spans="1:16" ht="15">
      <c r="A2891" s="25" t="s">
        <v>29987</v>
      </c>
      <c r="B2891" s="25" t="s">
        <v>29987</v>
      </c>
      <c r="C2891"/>
      <c r="D2891" s="25" t="s">
        <v>7269</v>
      </c>
      <c r="E2891" s="25"/>
      <c r="F2891" s="25" t="s">
        <v>7288</v>
      </c>
      <c r="G2891" s="25" t="s">
        <v>24057</v>
      </c>
      <c r="H2891" s="25" t="s">
        <v>10122</v>
      </c>
      <c r="I2891" s="25" t="s">
        <v>29668</v>
      </c>
      <c r="J2891" s="19">
        <v>44819</v>
      </c>
      <c r="K2891" s="19"/>
      <c r="L2891" s="54">
        <v>2137.5</v>
      </c>
      <c r="M2891" s="25" t="s">
        <v>7230</v>
      </c>
      <c r="N2891" s="25" t="s">
        <v>24060</v>
      </c>
      <c r="O2891" s="25"/>
      <c r="P2891" s="25" t="s">
        <v>29988</v>
      </c>
    </row>
    <row r="2892" spans="1:16" ht="15">
      <c r="A2892" s="25" t="s">
        <v>29989</v>
      </c>
      <c r="B2892" s="25" t="s">
        <v>29989</v>
      </c>
      <c r="C2892"/>
      <c r="D2892" s="25" t="s">
        <v>7261</v>
      </c>
      <c r="E2892" s="25"/>
      <c r="F2892" s="25" t="s">
        <v>7288</v>
      </c>
      <c r="G2892" s="25" t="s">
        <v>24057</v>
      </c>
      <c r="H2892" s="25" t="s">
        <v>8110</v>
      </c>
      <c r="I2892" s="25" t="s">
        <v>24075</v>
      </c>
      <c r="J2892" s="19">
        <v>44819</v>
      </c>
      <c r="K2892" s="19"/>
      <c r="L2892" s="54">
        <v>13046.78</v>
      </c>
      <c r="M2892" s="25" t="s">
        <v>7230</v>
      </c>
      <c r="N2892" s="25" t="s">
        <v>24060</v>
      </c>
      <c r="O2892" s="25"/>
      <c r="P2892" s="25" t="s">
        <v>29990</v>
      </c>
    </row>
    <row r="2893" spans="1:16" ht="15">
      <c r="A2893" s="25" t="s">
        <v>29991</v>
      </c>
      <c r="B2893" s="25" t="s">
        <v>29991</v>
      </c>
      <c r="C2893"/>
      <c r="D2893" s="25" t="s">
        <v>7261</v>
      </c>
      <c r="E2893" s="25"/>
      <c r="F2893" s="25" t="s">
        <v>7288</v>
      </c>
      <c r="G2893" s="25" t="s">
        <v>24057</v>
      </c>
      <c r="H2893" s="25" t="s">
        <v>8110</v>
      </c>
      <c r="I2893" s="25" t="s">
        <v>24075</v>
      </c>
      <c r="J2893" s="19">
        <v>44819</v>
      </c>
      <c r="K2893" s="19"/>
      <c r="L2893" s="54">
        <v>2120</v>
      </c>
      <c r="M2893" s="25" t="s">
        <v>7230</v>
      </c>
      <c r="N2893" s="25" t="s">
        <v>24060</v>
      </c>
      <c r="O2893" s="25"/>
      <c r="P2893" s="25" t="s">
        <v>29992</v>
      </c>
    </row>
    <row r="2894" spans="1:16" ht="15">
      <c r="A2894" s="25" t="s">
        <v>29993</v>
      </c>
      <c r="B2894" s="25" t="s">
        <v>29993</v>
      </c>
      <c r="C2894"/>
      <c r="D2894" s="25" t="s">
        <v>7261</v>
      </c>
      <c r="E2894" s="25"/>
      <c r="F2894" s="25" t="s">
        <v>7288</v>
      </c>
      <c r="G2894" s="25" t="s">
        <v>24057</v>
      </c>
      <c r="H2894" s="25" t="s">
        <v>7500</v>
      </c>
      <c r="I2894" s="25" t="s">
        <v>24301</v>
      </c>
      <c r="J2894" s="19">
        <v>44819</v>
      </c>
      <c r="K2894" s="19"/>
      <c r="L2894" s="54">
        <v>1667.14</v>
      </c>
      <c r="M2894" s="25" t="s">
        <v>7230</v>
      </c>
      <c r="N2894" s="25" t="s">
        <v>24060</v>
      </c>
      <c r="O2894" s="25"/>
      <c r="P2894" s="25" t="s">
        <v>29994</v>
      </c>
    </row>
    <row r="2895" spans="1:16" ht="15">
      <c r="A2895" s="25" t="s">
        <v>29995</v>
      </c>
      <c r="B2895" s="25" t="s">
        <v>29995</v>
      </c>
      <c r="C2895"/>
      <c r="D2895" s="25" t="s">
        <v>7261</v>
      </c>
      <c r="E2895" s="25"/>
      <c r="F2895" s="25" t="s">
        <v>7288</v>
      </c>
      <c r="G2895" s="25" t="s">
        <v>24057</v>
      </c>
      <c r="H2895" s="25" t="s">
        <v>8110</v>
      </c>
      <c r="I2895" s="25" t="s">
        <v>24075</v>
      </c>
      <c r="J2895" s="19">
        <v>44819</v>
      </c>
      <c r="K2895" s="19"/>
      <c r="L2895" s="54">
        <v>1470</v>
      </c>
      <c r="M2895" s="25" t="s">
        <v>7230</v>
      </c>
      <c r="N2895" s="25" t="s">
        <v>24060</v>
      </c>
      <c r="O2895" s="25"/>
      <c r="P2895" s="25" t="s">
        <v>29996</v>
      </c>
    </row>
    <row r="2896" spans="1:16" ht="15">
      <c r="A2896" s="25" t="s">
        <v>29997</v>
      </c>
      <c r="B2896" s="25" t="s">
        <v>29997</v>
      </c>
      <c r="C2896"/>
      <c r="D2896" s="25" t="s">
        <v>13331</v>
      </c>
      <c r="E2896" s="25"/>
      <c r="F2896" s="25" t="s">
        <v>7288</v>
      </c>
      <c r="G2896" s="25" t="s">
        <v>24057</v>
      </c>
      <c r="H2896" s="25" t="s">
        <v>8140</v>
      </c>
      <c r="I2896" s="25" t="s">
        <v>24588</v>
      </c>
      <c r="J2896" s="19">
        <v>44819</v>
      </c>
      <c r="K2896" s="19"/>
      <c r="L2896" s="54">
        <v>15000</v>
      </c>
      <c r="M2896" s="25" t="s">
        <v>7230</v>
      </c>
      <c r="N2896" s="25" t="s">
        <v>24060</v>
      </c>
      <c r="O2896" s="25"/>
      <c r="P2896" s="25" t="s">
        <v>29998</v>
      </c>
    </row>
    <row r="2897" spans="1:16" ht="15">
      <c r="A2897" s="25" t="s">
        <v>29999</v>
      </c>
      <c r="B2897" s="25" t="s">
        <v>29999</v>
      </c>
      <c r="C2897"/>
      <c r="D2897" s="25" t="s">
        <v>7261</v>
      </c>
      <c r="E2897" s="25"/>
      <c r="F2897" s="25" t="s">
        <v>7288</v>
      </c>
      <c r="G2897" s="25" t="s">
        <v>24057</v>
      </c>
      <c r="H2897" s="25" t="s">
        <v>8140</v>
      </c>
      <c r="I2897" s="25" t="s">
        <v>27043</v>
      </c>
      <c r="J2897" s="19">
        <v>44819</v>
      </c>
      <c r="K2897" s="19"/>
      <c r="L2897" s="54">
        <v>6742.03</v>
      </c>
      <c r="M2897" s="25" t="s">
        <v>7230</v>
      </c>
      <c r="N2897" s="25" t="s">
        <v>24060</v>
      </c>
      <c r="O2897" s="25"/>
      <c r="P2897" s="25" t="s">
        <v>30000</v>
      </c>
    </row>
    <row r="2898" spans="1:16" ht="15">
      <c r="A2898" s="25" t="s">
        <v>30001</v>
      </c>
      <c r="B2898" s="25" t="s">
        <v>30001</v>
      </c>
      <c r="C2898"/>
      <c r="D2898" s="25" t="s">
        <v>7252</v>
      </c>
      <c r="E2898" s="25"/>
      <c r="F2898" s="25" t="s">
        <v>7288</v>
      </c>
      <c r="G2898" s="25" t="s">
        <v>24057</v>
      </c>
      <c r="H2898" s="25" t="s">
        <v>8140</v>
      </c>
      <c r="I2898" s="25" t="s">
        <v>24181</v>
      </c>
      <c r="J2898" s="19">
        <v>44819</v>
      </c>
      <c r="K2898" s="19"/>
      <c r="L2898" s="54">
        <v>6383</v>
      </c>
      <c r="M2898" s="25" t="s">
        <v>7230</v>
      </c>
      <c r="N2898" s="25" t="s">
        <v>24060</v>
      </c>
      <c r="O2898" s="25"/>
      <c r="P2898" s="25" t="s">
        <v>30002</v>
      </c>
    </row>
    <row r="2899" spans="1:16" ht="15">
      <c r="A2899" s="25" t="s">
        <v>30003</v>
      </c>
      <c r="B2899" s="25" t="s">
        <v>30003</v>
      </c>
      <c r="C2899"/>
      <c r="D2899" s="25" t="s">
        <v>7365</v>
      </c>
      <c r="E2899" s="25"/>
      <c r="F2899" s="25" t="s">
        <v>7288</v>
      </c>
      <c r="G2899" s="25" t="s">
        <v>24057</v>
      </c>
      <c r="H2899" s="25" t="s">
        <v>8808</v>
      </c>
      <c r="I2899" s="25" t="s">
        <v>24578</v>
      </c>
      <c r="J2899" s="19">
        <v>44819</v>
      </c>
      <c r="K2899" s="19"/>
      <c r="L2899" s="54">
        <v>2680</v>
      </c>
      <c r="M2899" s="25" t="s">
        <v>7230</v>
      </c>
      <c r="N2899" s="25" t="s">
        <v>24060</v>
      </c>
      <c r="O2899" s="25"/>
      <c r="P2899" s="25" t="s">
        <v>30004</v>
      </c>
    </row>
    <row r="2900" spans="1:16" ht="15">
      <c r="A2900" s="25" t="s">
        <v>30005</v>
      </c>
      <c r="B2900" s="25" t="s">
        <v>30005</v>
      </c>
      <c r="C2900"/>
      <c r="D2900" s="25" t="s">
        <v>7261</v>
      </c>
      <c r="E2900" s="25"/>
      <c r="F2900" s="25" t="s">
        <v>7288</v>
      </c>
      <c r="G2900" s="25" t="s">
        <v>24057</v>
      </c>
      <c r="H2900" s="25" t="s">
        <v>8140</v>
      </c>
      <c r="I2900" s="25" t="s">
        <v>27043</v>
      </c>
      <c r="J2900" s="19">
        <v>44819</v>
      </c>
      <c r="K2900" s="19"/>
      <c r="L2900" s="54">
        <v>6862.3</v>
      </c>
      <c r="M2900" s="25" t="s">
        <v>7230</v>
      </c>
      <c r="N2900" s="25" t="s">
        <v>24060</v>
      </c>
      <c r="O2900" s="25"/>
      <c r="P2900" s="25" t="s">
        <v>30006</v>
      </c>
    </row>
    <row r="2901" spans="1:16" ht="15">
      <c r="A2901" s="25" t="s">
        <v>30007</v>
      </c>
      <c r="B2901" s="25" t="s">
        <v>30007</v>
      </c>
      <c r="C2901"/>
      <c r="D2901" s="25" t="s">
        <v>7261</v>
      </c>
      <c r="E2901" s="25"/>
      <c r="F2901" s="25" t="s">
        <v>7288</v>
      </c>
      <c r="G2901" s="25" t="s">
        <v>24057</v>
      </c>
      <c r="H2901" s="25" t="s">
        <v>17283</v>
      </c>
      <c r="I2901" s="25" t="s">
        <v>24275</v>
      </c>
      <c r="J2901" s="19">
        <v>44819</v>
      </c>
      <c r="K2901" s="19"/>
      <c r="L2901" s="54">
        <v>6152.8</v>
      </c>
      <c r="M2901" s="25" t="s">
        <v>7230</v>
      </c>
      <c r="N2901" s="25" t="s">
        <v>24060</v>
      </c>
      <c r="O2901" s="25"/>
      <c r="P2901" s="25" t="s">
        <v>30008</v>
      </c>
    </row>
    <row r="2902" spans="1:16" ht="15">
      <c r="A2902" s="25" t="s">
        <v>30009</v>
      </c>
      <c r="B2902" s="25" t="s">
        <v>30009</v>
      </c>
      <c r="C2902"/>
      <c r="D2902" s="25" t="s">
        <v>7261</v>
      </c>
      <c r="E2902" s="25"/>
      <c r="F2902" s="25" t="s">
        <v>7288</v>
      </c>
      <c r="G2902" s="25" t="s">
        <v>24057</v>
      </c>
      <c r="H2902" s="25" t="s">
        <v>7576</v>
      </c>
      <c r="I2902" s="25" t="s">
        <v>24070</v>
      </c>
      <c r="J2902" s="19">
        <v>44820</v>
      </c>
      <c r="K2902" s="19"/>
      <c r="L2902" s="54">
        <v>21360</v>
      </c>
      <c r="M2902" s="25" t="s">
        <v>7230</v>
      </c>
      <c r="N2902" s="25" t="s">
        <v>24060</v>
      </c>
      <c r="O2902" s="25"/>
      <c r="P2902" s="25" t="s">
        <v>30010</v>
      </c>
    </row>
    <row r="2903" spans="1:16" ht="15">
      <c r="A2903" s="25" t="s">
        <v>30011</v>
      </c>
      <c r="B2903" s="25" t="s">
        <v>30011</v>
      </c>
      <c r="C2903"/>
      <c r="D2903" s="25" t="s">
        <v>7261</v>
      </c>
      <c r="E2903" s="25"/>
      <c r="F2903" s="25" t="s">
        <v>7288</v>
      </c>
      <c r="G2903" s="25" t="s">
        <v>24057</v>
      </c>
      <c r="H2903" s="25" t="s">
        <v>7386</v>
      </c>
      <c r="I2903" s="25" t="s">
        <v>24082</v>
      </c>
      <c r="J2903" s="19">
        <v>44820</v>
      </c>
      <c r="K2903" s="19"/>
      <c r="L2903" s="54">
        <v>975.16</v>
      </c>
      <c r="M2903" s="25" t="s">
        <v>7230</v>
      </c>
      <c r="N2903" s="25" t="s">
        <v>24060</v>
      </c>
      <c r="O2903" s="25"/>
      <c r="P2903" s="25" t="s">
        <v>30012</v>
      </c>
    </row>
    <row r="2904" spans="1:16" ht="15">
      <c r="A2904" s="25" t="s">
        <v>30013</v>
      </c>
      <c r="B2904" s="25" t="s">
        <v>30013</v>
      </c>
      <c r="C2904"/>
      <c r="D2904" s="25" t="s">
        <v>7261</v>
      </c>
      <c r="E2904" s="25"/>
      <c r="F2904" s="25" t="s">
        <v>7288</v>
      </c>
      <c r="G2904" s="25" t="s">
        <v>24057</v>
      </c>
      <c r="H2904" s="25" t="s">
        <v>7386</v>
      </c>
      <c r="I2904" s="25" t="s">
        <v>24082</v>
      </c>
      <c r="J2904" s="19">
        <v>44820</v>
      </c>
      <c r="K2904" s="19"/>
      <c r="L2904" s="54">
        <v>3875.45</v>
      </c>
      <c r="M2904" s="25" t="s">
        <v>7230</v>
      </c>
      <c r="N2904" s="25" t="s">
        <v>24060</v>
      </c>
      <c r="O2904" s="25"/>
      <c r="P2904" s="25" t="s">
        <v>30014</v>
      </c>
    </row>
    <row r="2905" spans="1:16" ht="15">
      <c r="A2905" s="25" t="s">
        <v>30015</v>
      </c>
      <c r="B2905" s="25" t="s">
        <v>30015</v>
      </c>
      <c r="C2905"/>
      <c r="D2905" s="25" t="s">
        <v>7269</v>
      </c>
      <c r="E2905" s="25"/>
      <c r="F2905" s="25" t="s">
        <v>7288</v>
      </c>
      <c r="G2905" s="25" t="s">
        <v>24057</v>
      </c>
      <c r="H2905" s="25" t="s">
        <v>7273</v>
      </c>
      <c r="I2905" s="25" t="s">
        <v>26708</v>
      </c>
      <c r="J2905" s="19">
        <v>44819</v>
      </c>
      <c r="K2905" s="19"/>
      <c r="L2905" s="54">
        <v>20815.2</v>
      </c>
      <c r="M2905" s="25" t="s">
        <v>7230</v>
      </c>
      <c r="N2905" s="25" t="s">
        <v>24060</v>
      </c>
      <c r="O2905" s="25"/>
      <c r="P2905" s="25"/>
    </row>
    <row r="2906" spans="1:16" ht="15">
      <c r="A2906" s="25" t="s">
        <v>30016</v>
      </c>
      <c r="B2906" s="25" t="s">
        <v>30016</v>
      </c>
      <c r="C2906"/>
      <c r="D2906" s="25" t="s">
        <v>7425</v>
      </c>
      <c r="E2906" s="25"/>
      <c r="F2906" s="25" t="s">
        <v>7288</v>
      </c>
      <c r="G2906" s="25" t="s">
        <v>24057</v>
      </c>
      <c r="H2906" s="25" t="s">
        <v>14048</v>
      </c>
      <c r="I2906" s="25" t="s">
        <v>26723</v>
      </c>
      <c r="J2906" s="19">
        <v>44819</v>
      </c>
      <c r="K2906" s="19"/>
      <c r="L2906" s="54">
        <v>5125</v>
      </c>
      <c r="M2906" s="25" t="s">
        <v>7230</v>
      </c>
      <c r="N2906" s="25" t="s">
        <v>24060</v>
      </c>
      <c r="O2906" s="25"/>
      <c r="P2906" s="25" t="s">
        <v>30017</v>
      </c>
    </row>
    <row r="2907" spans="1:16" ht="15">
      <c r="A2907" s="25" t="s">
        <v>30018</v>
      </c>
      <c r="B2907" s="25" t="s">
        <v>30018</v>
      </c>
      <c r="C2907"/>
      <c r="D2907" s="25" t="s">
        <v>7269</v>
      </c>
      <c r="E2907" s="25"/>
      <c r="F2907" s="25" t="s">
        <v>7288</v>
      </c>
      <c r="G2907" s="25" t="s">
        <v>27937</v>
      </c>
      <c r="H2907" s="25" t="s">
        <v>7500</v>
      </c>
      <c r="I2907" s="25" t="s">
        <v>30019</v>
      </c>
      <c r="J2907" s="19">
        <v>44820</v>
      </c>
      <c r="K2907" s="19"/>
      <c r="L2907" s="54">
        <v>6800</v>
      </c>
      <c r="M2907" s="25" t="s">
        <v>7230</v>
      </c>
      <c r="N2907" s="25" t="s">
        <v>24060</v>
      </c>
      <c r="O2907" s="25"/>
      <c r="P2907" s="25" t="s">
        <v>30020</v>
      </c>
    </row>
    <row r="2908" spans="1:16" ht="15">
      <c r="A2908" s="25" t="s">
        <v>30021</v>
      </c>
      <c r="B2908" s="25" t="s">
        <v>30021</v>
      </c>
      <c r="C2908"/>
      <c r="D2908" s="25" t="s">
        <v>7252</v>
      </c>
      <c r="E2908" s="25"/>
      <c r="F2908" s="25" t="s">
        <v>7288</v>
      </c>
      <c r="G2908" s="25" t="s">
        <v>24057</v>
      </c>
      <c r="H2908" s="25" t="s">
        <v>9406</v>
      </c>
      <c r="I2908" s="25" t="s">
        <v>24075</v>
      </c>
      <c r="J2908" s="19">
        <v>44820</v>
      </c>
      <c r="K2908" s="19"/>
      <c r="L2908" s="54">
        <v>839.15</v>
      </c>
      <c r="M2908" s="25" t="s">
        <v>7230</v>
      </c>
      <c r="N2908" s="25" t="s">
        <v>24060</v>
      </c>
      <c r="O2908" s="25"/>
      <c r="P2908" s="25" t="s">
        <v>30022</v>
      </c>
    </row>
    <row r="2909" spans="1:16" ht="15">
      <c r="A2909" s="25" t="s">
        <v>30023</v>
      </c>
      <c r="B2909" s="25" t="s">
        <v>30023</v>
      </c>
      <c r="C2909"/>
      <c r="D2909" s="25" t="s">
        <v>7261</v>
      </c>
      <c r="E2909" s="25"/>
      <c r="F2909" s="25" t="s">
        <v>7288</v>
      </c>
      <c r="G2909" s="25" t="s">
        <v>24057</v>
      </c>
      <c r="H2909" s="25" t="s">
        <v>9378</v>
      </c>
      <c r="I2909" s="25" t="s">
        <v>24082</v>
      </c>
      <c r="J2909" s="19">
        <v>44820</v>
      </c>
      <c r="K2909" s="19"/>
      <c r="L2909" s="54">
        <v>5702.43</v>
      </c>
      <c r="M2909" s="25" t="s">
        <v>7230</v>
      </c>
      <c r="N2909" s="25" t="s">
        <v>24060</v>
      </c>
      <c r="O2909" s="25"/>
      <c r="P2909" s="25" t="s">
        <v>30024</v>
      </c>
    </row>
    <row r="2910" spans="1:16" ht="15">
      <c r="A2910" s="25" t="s">
        <v>30025</v>
      </c>
      <c r="B2910" s="25" t="s">
        <v>30025</v>
      </c>
      <c r="C2910"/>
      <c r="D2910" s="25" t="s">
        <v>7261</v>
      </c>
      <c r="E2910" s="25"/>
      <c r="F2910" s="25" t="s">
        <v>7288</v>
      </c>
      <c r="G2910" s="25" t="s">
        <v>24057</v>
      </c>
      <c r="H2910" s="25" t="s">
        <v>9378</v>
      </c>
      <c r="I2910" s="25" t="s">
        <v>24082</v>
      </c>
      <c r="J2910" s="19">
        <v>44820</v>
      </c>
      <c r="K2910" s="19"/>
      <c r="L2910" s="54">
        <v>3404.68</v>
      </c>
      <c r="M2910" s="25" t="s">
        <v>7230</v>
      </c>
      <c r="N2910" s="25" t="s">
        <v>24060</v>
      </c>
      <c r="O2910" s="25"/>
      <c r="P2910" s="25" t="s">
        <v>30026</v>
      </c>
    </row>
    <row r="2911" spans="1:16" ht="15">
      <c r="A2911" s="25" t="s">
        <v>30027</v>
      </c>
      <c r="B2911" s="25" t="s">
        <v>30027</v>
      </c>
      <c r="C2911"/>
      <c r="D2911" s="25" t="s">
        <v>7261</v>
      </c>
      <c r="E2911" s="25"/>
      <c r="F2911" s="25" t="s">
        <v>7288</v>
      </c>
      <c r="G2911" s="25" t="s">
        <v>24057</v>
      </c>
      <c r="H2911" s="25" t="s">
        <v>7386</v>
      </c>
      <c r="I2911" s="25" t="s">
        <v>24082</v>
      </c>
      <c r="J2911" s="19">
        <v>44820</v>
      </c>
      <c r="K2911" s="19"/>
      <c r="L2911" s="54">
        <v>3875.45</v>
      </c>
      <c r="M2911" s="25" t="s">
        <v>7230</v>
      </c>
      <c r="N2911" s="25" t="s">
        <v>24060</v>
      </c>
      <c r="O2911" s="25"/>
      <c r="P2911" s="25" t="s">
        <v>30028</v>
      </c>
    </row>
    <row r="2912" spans="1:16" ht="15">
      <c r="A2912" s="25" t="s">
        <v>30029</v>
      </c>
      <c r="B2912" s="25" t="s">
        <v>30029</v>
      </c>
      <c r="C2912"/>
      <c r="D2912" s="25" t="s">
        <v>7261</v>
      </c>
      <c r="E2912" s="25"/>
      <c r="F2912" s="25" t="s">
        <v>7288</v>
      </c>
      <c r="G2912" s="25" t="s">
        <v>24057</v>
      </c>
      <c r="H2912" s="25" t="s">
        <v>16702</v>
      </c>
      <c r="I2912" s="25" t="s">
        <v>24070</v>
      </c>
      <c r="J2912" s="19">
        <v>44820</v>
      </c>
      <c r="K2912" s="19"/>
      <c r="L2912" s="54">
        <v>7998.73</v>
      </c>
      <c r="M2912" s="25" t="s">
        <v>7230</v>
      </c>
      <c r="N2912" s="25" t="s">
        <v>24060</v>
      </c>
      <c r="O2912" s="25"/>
      <c r="P2912" s="25" t="s">
        <v>30030</v>
      </c>
    </row>
    <row r="2913" spans="1:16" ht="15">
      <c r="A2913" s="25" t="s">
        <v>30031</v>
      </c>
      <c r="B2913" s="25" t="s">
        <v>30031</v>
      </c>
      <c r="C2913"/>
      <c r="D2913" s="25" t="s">
        <v>7261</v>
      </c>
      <c r="E2913" s="25"/>
      <c r="F2913" s="25" t="s">
        <v>7288</v>
      </c>
      <c r="G2913" s="25" t="s">
        <v>24057</v>
      </c>
      <c r="H2913" s="25" t="s">
        <v>16702</v>
      </c>
      <c r="I2913" s="25" t="s">
        <v>24070</v>
      </c>
      <c r="J2913" s="19">
        <v>44820</v>
      </c>
      <c r="K2913" s="19"/>
      <c r="L2913" s="54">
        <v>8749.6200000000008</v>
      </c>
      <c r="M2913" s="25" t="s">
        <v>7230</v>
      </c>
      <c r="N2913" s="25" t="s">
        <v>24060</v>
      </c>
      <c r="O2913" s="25"/>
      <c r="P2913" s="25" t="s">
        <v>30032</v>
      </c>
    </row>
    <row r="2914" spans="1:16" ht="15">
      <c r="A2914" s="25" t="s">
        <v>30033</v>
      </c>
      <c r="B2914" s="25" t="s">
        <v>30033</v>
      </c>
      <c r="C2914"/>
      <c r="D2914" s="25" t="s">
        <v>8607</v>
      </c>
      <c r="E2914" s="25"/>
      <c r="F2914" s="25" t="s">
        <v>11313</v>
      </c>
      <c r="G2914" s="25" t="s">
        <v>24057</v>
      </c>
      <c r="H2914" s="25" t="s">
        <v>10398</v>
      </c>
      <c r="I2914" s="25" t="s">
        <v>29976</v>
      </c>
      <c r="J2914" s="19">
        <v>44820</v>
      </c>
      <c r="K2914" s="19"/>
      <c r="L2914" s="54">
        <v>10250</v>
      </c>
      <c r="M2914" s="25" t="s">
        <v>7230</v>
      </c>
      <c r="N2914" s="25" t="s">
        <v>24060</v>
      </c>
      <c r="O2914" s="25"/>
      <c r="P2914" s="25"/>
    </row>
    <row r="2915" spans="1:16" ht="15">
      <c r="A2915" s="25" t="s">
        <v>30034</v>
      </c>
      <c r="B2915" s="25" t="s">
        <v>30034</v>
      </c>
      <c r="C2915"/>
      <c r="D2915" s="25" t="s">
        <v>7252</v>
      </c>
      <c r="E2915" s="25"/>
      <c r="F2915" s="25" t="s">
        <v>7288</v>
      </c>
      <c r="G2915" s="25" t="s">
        <v>24057</v>
      </c>
      <c r="H2915" s="25" t="s">
        <v>8110</v>
      </c>
      <c r="I2915" s="25" t="s">
        <v>24150</v>
      </c>
      <c r="J2915" s="19">
        <v>44820</v>
      </c>
      <c r="K2915" s="19"/>
      <c r="L2915" s="54">
        <v>4651.29</v>
      </c>
      <c r="M2915" s="25" t="s">
        <v>7230</v>
      </c>
      <c r="N2915" s="25" t="s">
        <v>24060</v>
      </c>
      <c r="O2915" s="25"/>
      <c r="P2915" s="25" t="s">
        <v>30035</v>
      </c>
    </row>
    <row r="2916" spans="1:16" ht="15">
      <c r="A2916" s="25" t="s">
        <v>30036</v>
      </c>
      <c r="B2916" s="25" t="s">
        <v>30036</v>
      </c>
      <c r="C2916"/>
      <c r="D2916" s="25" t="s">
        <v>8607</v>
      </c>
      <c r="E2916" s="25"/>
      <c r="F2916" s="25" t="s">
        <v>7288</v>
      </c>
      <c r="G2916" s="25" t="s">
        <v>24057</v>
      </c>
      <c r="H2916" s="25" t="s">
        <v>9046</v>
      </c>
      <c r="I2916" s="25" t="s">
        <v>24070</v>
      </c>
      <c r="J2916" s="19">
        <v>44820</v>
      </c>
      <c r="K2916" s="19"/>
      <c r="L2916" s="54">
        <v>2920.46</v>
      </c>
      <c r="M2916" s="25" t="s">
        <v>7230</v>
      </c>
      <c r="N2916" s="25" t="s">
        <v>24060</v>
      </c>
      <c r="O2916" s="25"/>
      <c r="P2916" s="25" t="s">
        <v>30037</v>
      </c>
    </row>
    <row r="2917" spans="1:16" ht="15">
      <c r="A2917" s="25" t="s">
        <v>30038</v>
      </c>
      <c r="B2917" s="25" t="s">
        <v>30038</v>
      </c>
      <c r="C2917"/>
      <c r="D2917" s="25" t="s">
        <v>8607</v>
      </c>
      <c r="E2917" s="25"/>
      <c r="F2917" s="25" t="s">
        <v>7288</v>
      </c>
      <c r="G2917" s="25" t="s">
        <v>24057</v>
      </c>
      <c r="H2917" s="25" t="s">
        <v>9046</v>
      </c>
      <c r="I2917" s="25" t="s">
        <v>24070</v>
      </c>
      <c r="J2917" s="19">
        <v>44820</v>
      </c>
      <c r="K2917" s="19"/>
      <c r="L2917" s="54">
        <v>2150</v>
      </c>
      <c r="M2917" s="25" t="s">
        <v>7230</v>
      </c>
      <c r="N2917" s="25" t="s">
        <v>24060</v>
      </c>
      <c r="O2917" s="25"/>
      <c r="P2917" s="25" t="s">
        <v>30039</v>
      </c>
    </row>
    <row r="2918" spans="1:16" ht="15">
      <c r="A2918" s="25" t="s">
        <v>30040</v>
      </c>
      <c r="B2918" s="25" t="s">
        <v>30040</v>
      </c>
      <c r="C2918"/>
      <c r="D2918" s="25" t="s">
        <v>7261</v>
      </c>
      <c r="E2918" s="25"/>
      <c r="F2918" s="25" t="s">
        <v>7288</v>
      </c>
      <c r="G2918" s="25" t="s">
        <v>24057</v>
      </c>
      <c r="H2918" s="25" t="s">
        <v>7273</v>
      </c>
      <c r="I2918" s="25" t="s">
        <v>24190</v>
      </c>
      <c r="J2918" s="19">
        <v>44820</v>
      </c>
      <c r="K2918" s="19"/>
      <c r="L2918" s="54">
        <v>38300</v>
      </c>
      <c r="M2918" s="25" t="s">
        <v>7230</v>
      </c>
      <c r="N2918" s="25" t="s">
        <v>24060</v>
      </c>
      <c r="O2918" s="25"/>
      <c r="P2918" s="25" t="s">
        <v>30041</v>
      </c>
    </row>
    <row r="2919" spans="1:16" ht="15">
      <c r="A2919" s="25" t="s">
        <v>30042</v>
      </c>
      <c r="B2919" s="25" t="s">
        <v>30042</v>
      </c>
      <c r="C2919"/>
      <c r="D2919" s="25" t="s">
        <v>7252</v>
      </c>
      <c r="E2919" s="25"/>
      <c r="F2919" s="25" t="s">
        <v>7288</v>
      </c>
      <c r="G2919" s="25" t="s">
        <v>24057</v>
      </c>
      <c r="H2919" s="25" t="s">
        <v>9406</v>
      </c>
      <c r="I2919" s="25" t="s">
        <v>24075</v>
      </c>
      <c r="J2919" s="19">
        <v>44820</v>
      </c>
      <c r="K2919" s="19"/>
      <c r="L2919" s="54">
        <v>2129.75</v>
      </c>
      <c r="M2919" s="25" t="s">
        <v>7230</v>
      </c>
      <c r="N2919" s="25" t="s">
        <v>24060</v>
      </c>
      <c r="O2919" s="25"/>
      <c r="P2919" s="25" t="s">
        <v>30043</v>
      </c>
    </row>
    <row r="2920" spans="1:16" ht="15">
      <c r="A2920" s="25" t="s">
        <v>30044</v>
      </c>
      <c r="B2920" s="25" t="s">
        <v>30044</v>
      </c>
      <c r="C2920"/>
      <c r="D2920" s="25" t="s">
        <v>7252</v>
      </c>
      <c r="E2920" s="25"/>
      <c r="F2920" s="25" t="s">
        <v>7288</v>
      </c>
      <c r="G2920" s="25" t="s">
        <v>24057</v>
      </c>
      <c r="H2920" s="25" t="s">
        <v>9406</v>
      </c>
      <c r="I2920" s="25" t="s">
        <v>24075</v>
      </c>
      <c r="J2920" s="19">
        <v>44820</v>
      </c>
      <c r="K2920" s="19"/>
      <c r="L2920" s="54">
        <v>10115.35</v>
      </c>
      <c r="M2920" s="25" t="s">
        <v>7230</v>
      </c>
      <c r="N2920" s="25" t="s">
        <v>24060</v>
      </c>
      <c r="O2920" s="25"/>
      <c r="P2920" s="25" t="s">
        <v>30045</v>
      </c>
    </row>
    <row r="2921" spans="1:16" ht="15">
      <c r="A2921" s="25" t="s">
        <v>30046</v>
      </c>
      <c r="B2921" s="25" t="s">
        <v>30046</v>
      </c>
      <c r="C2921"/>
      <c r="D2921" s="25" t="s">
        <v>7252</v>
      </c>
      <c r="E2921" s="25"/>
      <c r="F2921" s="25" t="s">
        <v>7288</v>
      </c>
      <c r="G2921" s="25" t="s">
        <v>24057</v>
      </c>
      <c r="H2921" s="25" t="s">
        <v>9406</v>
      </c>
      <c r="I2921" s="25" t="s">
        <v>24075</v>
      </c>
      <c r="J2921" s="19">
        <v>44820</v>
      </c>
      <c r="K2921" s="19"/>
      <c r="L2921" s="54">
        <v>15383.14</v>
      </c>
      <c r="M2921" s="25" t="s">
        <v>7230</v>
      </c>
      <c r="N2921" s="25" t="s">
        <v>24060</v>
      </c>
      <c r="O2921" s="25"/>
      <c r="P2921" s="25" t="s">
        <v>30047</v>
      </c>
    </row>
    <row r="2922" spans="1:16" ht="15">
      <c r="A2922" s="25" t="s">
        <v>30048</v>
      </c>
      <c r="B2922" s="25" t="s">
        <v>30048</v>
      </c>
      <c r="C2922"/>
      <c r="D2922" s="25" t="s">
        <v>7261</v>
      </c>
      <c r="E2922" s="25"/>
      <c r="F2922" s="25" t="s">
        <v>7288</v>
      </c>
      <c r="G2922" s="25" t="s">
        <v>24057</v>
      </c>
      <c r="H2922" s="25" t="s">
        <v>7266</v>
      </c>
      <c r="I2922" s="25" t="s">
        <v>24070</v>
      </c>
      <c r="J2922" s="19">
        <v>44820</v>
      </c>
      <c r="K2922" s="19"/>
      <c r="L2922" s="54">
        <v>5273.46</v>
      </c>
      <c r="M2922" s="25" t="s">
        <v>7230</v>
      </c>
      <c r="N2922" s="25" t="s">
        <v>24060</v>
      </c>
      <c r="O2922" s="25"/>
      <c r="P2922" s="25" t="s">
        <v>30049</v>
      </c>
    </row>
    <row r="2923" spans="1:16" ht="15">
      <c r="A2923" s="25" t="s">
        <v>30050</v>
      </c>
      <c r="B2923" s="25" t="s">
        <v>30050</v>
      </c>
      <c r="C2923"/>
      <c r="D2923" s="25" t="s">
        <v>7261</v>
      </c>
      <c r="E2923" s="25"/>
      <c r="F2923" s="25" t="s">
        <v>7288</v>
      </c>
      <c r="G2923" s="25" t="s">
        <v>24057</v>
      </c>
      <c r="H2923" s="25" t="s">
        <v>15383</v>
      </c>
      <c r="I2923" s="25" t="s">
        <v>24070</v>
      </c>
      <c r="J2923" s="19">
        <v>44820</v>
      </c>
      <c r="K2923" s="19"/>
      <c r="L2923" s="54">
        <v>5445.92</v>
      </c>
      <c r="M2923" s="25" t="s">
        <v>7230</v>
      </c>
      <c r="N2923" s="25" t="s">
        <v>24060</v>
      </c>
      <c r="O2923" s="25"/>
      <c r="P2923" s="25" t="s">
        <v>30051</v>
      </c>
    </row>
    <row r="2924" spans="1:16" ht="15">
      <c r="A2924" s="25" t="s">
        <v>30052</v>
      </c>
      <c r="B2924" s="25" t="s">
        <v>30052</v>
      </c>
      <c r="C2924"/>
      <c r="D2924" s="25" t="s">
        <v>7261</v>
      </c>
      <c r="E2924" s="25"/>
      <c r="F2924" s="25" t="s">
        <v>7288</v>
      </c>
      <c r="G2924" s="25" t="s">
        <v>24057</v>
      </c>
      <c r="H2924" s="25" t="s">
        <v>12040</v>
      </c>
      <c r="I2924" s="25" t="s">
        <v>24558</v>
      </c>
      <c r="J2924" s="19">
        <v>44820</v>
      </c>
      <c r="K2924" s="19"/>
      <c r="L2924" s="54">
        <v>2834.19</v>
      </c>
      <c r="M2924" s="25" t="s">
        <v>7230</v>
      </c>
      <c r="N2924" s="25" t="s">
        <v>24060</v>
      </c>
      <c r="O2924" s="25"/>
      <c r="P2924" s="25" t="s">
        <v>30053</v>
      </c>
    </row>
    <row r="2925" spans="1:16" ht="15">
      <c r="A2925" s="25" t="s">
        <v>30054</v>
      </c>
      <c r="B2925" s="25" t="s">
        <v>30054</v>
      </c>
      <c r="C2925"/>
      <c r="D2925" s="25" t="s">
        <v>7269</v>
      </c>
      <c r="E2925" s="25"/>
      <c r="F2925" s="25" t="s">
        <v>7288</v>
      </c>
      <c r="G2925" s="25" t="s">
        <v>24630</v>
      </c>
      <c r="H2925" s="25" t="s">
        <v>8591</v>
      </c>
      <c r="I2925" s="25" t="s">
        <v>24631</v>
      </c>
      <c r="J2925" s="19">
        <v>44822</v>
      </c>
      <c r="K2925" s="19"/>
      <c r="L2925" s="54">
        <v>2203.94</v>
      </c>
      <c r="M2925" s="25" t="s">
        <v>7230</v>
      </c>
      <c r="N2925" s="25" t="s">
        <v>24060</v>
      </c>
      <c r="O2925" s="25"/>
      <c r="P2925" s="25" t="s">
        <v>30055</v>
      </c>
    </row>
    <row r="2926" spans="1:16" ht="15">
      <c r="A2926" s="25" t="s">
        <v>30056</v>
      </c>
      <c r="B2926" s="25" t="s">
        <v>30056</v>
      </c>
      <c r="C2926"/>
      <c r="D2926" s="25" t="s">
        <v>7261</v>
      </c>
      <c r="E2926" s="25"/>
      <c r="F2926" s="25" t="s">
        <v>7288</v>
      </c>
      <c r="G2926" s="25" t="s">
        <v>24057</v>
      </c>
      <c r="H2926" s="25" t="s">
        <v>7273</v>
      </c>
      <c r="I2926" s="25" t="s">
        <v>24082</v>
      </c>
      <c r="J2926" s="19">
        <v>44822</v>
      </c>
      <c r="K2926" s="19"/>
      <c r="L2926" s="54">
        <v>23415</v>
      </c>
      <c r="M2926" s="25" t="s">
        <v>7230</v>
      </c>
      <c r="N2926" s="25" t="s">
        <v>24060</v>
      </c>
      <c r="O2926" s="25"/>
      <c r="P2926" s="25" t="s">
        <v>30057</v>
      </c>
    </row>
    <row r="2927" spans="1:16" ht="15">
      <c r="A2927" s="25" t="s">
        <v>30058</v>
      </c>
      <c r="B2927" s="25" t="s">
        <v>30058</v>
      </c>
      <c r="C2927"/>
      <c r="D2927" s="25" t="s">
        <v>7261</v>
      </c>
      <c r="E2927" s="25"/>
      <c r="F2927" s="25" t="s">
        <v>7288</v>
      </c>
      <c r="G2927" s="25" t="s">
        <v>24057</v>
      </c>
      <c r="H2927" s="25" t="s">
        <v>15383</v>
      </c>
      <c r="I2927" s="25" t="s">
        <v>24070</v>
      </c>
      <c r="J2927" s="19">
        <v>44823</v>
      </c>
      <c r="K2927" s="19"/>
      <c r="L2927" s="54">
        <v>7102.25</v>
      </c>
      <c r="M2927" s="25" t="s">
        <v>7230</v>
      </c>
      <c r="N2927" s="25" t="s">
        <v>24060</v>
      </c>
      <c r="O2927" s="25"/>
      <c r="P2927" s="25" t="s">
        <v>30059</v>
      </c>
    </row>
    <row r="2928" spans="1:16" ht="15">
      <c r="A2928" s="25" t="s">
        <v>30060</v>
      </c>
      <c r="B2928" s="25" t="s">
        <v>30060</v>
      </c>
      <c r="C2928"/>
      <c r="D2928" s="25" t="s">
        <v>9810</v>
      </c>
      <c r="E2928" s="25"/>
      <c r="F2928" s="25" t="s">
        <v>7288</v>
      </c>
      <c r="G2928" s="25" t="s">
        <v>24057</v>
      </c>
      <c r="H2928" s="25" t="s">
        <v>8140</v>
      </c>
      <c r="I2928" s="25" t="s">
        <v>24948</v>
      </c>
      <c r="J2928" s="19">
        <v>44823</v>
      </c>
      <c r="K2928" s="19"/>
      <c r="L2928" s="54">
        <v>2487</v>
      </c>
      <c r="M2928" s="25" t="s">
        <v>7230</v>
      </c>
      <c r="N2928" s="25" t="s">
        <v>24060</v>
      </c>
      <c r="O2928" s="25"/>
      <c r="P2928" s="25" t="s">
        <v>30061</v>
      </c>
    </row>
    <row r="2929" spans="1:16" ht="15">
      <c r="A2929" s="25" t="s">
        <v>30062</v>
      </c>
      <c r="B2929" s="25" t="s">
        <v>30062</v>
      </c>
      <c r="C2929"/>
      <c r="D2929" s="25" t="s">
        <v>7261</v>
      </c>
      <c r="E2929" s="25"/>
      <c r="F2929" s="25" t="s">
        <v>7288</v>
      </c>
      <c r="G2929" s="25" t="s">
        <v>24057</v>
      </c>
      <c r="H2929" s="25" t="s">
        <v>7273</v>
      </c>
      <c r="I2929" s="25" t="s">
        <v>24082</v>
      </c>
      <c r="J2929" s="19">
        <v>44822</v>
      </c>
      <c r="K2929" s="19"/>
      <c r="L2929" s="54">
        <v>7883</v>
      </c>
      <c r="M2929" s="25" t="s">
        <v>7230</v>
      </c>
      <c r="N2929" s="25" t="s">
        <v>24060</v>
      </c>
      <c r="O2929" s="25"/>
      <c r="P2929" s="25" t="s">
        <v>30063</v>
      </c>
    </row>
    <row r="2930" spans="1:16" ht="15">
      <c r="A2930" s="25" t="s">
        <v>30064</v>
      </c>
      <c r="B2930" s="25" t="s">
        <v>30064</v>
      </c>
      <c r="C2930"/>
      <c r="D2930" s="25" t="s">
        <v>7261</v>
      </c>
      <c r="E2930" s="25"/>
      <c r="F2930" s="25" t="s">
        <v>7288</v>
      </c>
      <c r="G2930" s="25" t="s">
        <v>24057</v>
      </c>
      <c r="H2930" s="25" t="s">
        <v>15383</v>
      </c>
      <c r="I2930" s="25" t="s">
        <v>24070</v>
      </c>
      <c r="J2930" s="19">
        <v>44823</v>
      </c>
      <c r="K2930" s="19"/>
      <c r="L2930" s="54">
        <v>7641.49</v>
      </c>
      <c r="M2930" s="25" t="s">
        <v>7230</v>
      </c>
      <c r="N2930" s="25" t="s">
        <v>24060</v>
      </c>
      <c r="O2930" s="25"/>
      <c r="P2930" s="25" t="s">
        <v>30065</v>
      </c>
    </row>
    <row r="2931" spans="1:16" ht="15">
      <c r="A2931" s="25" t="s">
        <v>30066</v>
      </c>
      <c r="B2931" s="25" t="s">
        <v>30066</v>
      </c>
      <c r="C2931"/>
      <c r="D2931" s="25" t="s">
        <v>7252</v>
      </c>
      <c r="E2931" s="25"/>
      <c r="F2931" s="25" t="s">
        <v>7288</v>
      </c>
      <c r="G2931" s="25" t="s">
        <v>24057</v>
      </c>
      <c r="H2931" s="25" t="s">
        <v>11209</v>
      </c>
      <c r="I2931" s="25" t="s">
        <v>24075</v>
      </c>
      <c r="J2931" s="19">
        <v>44823</v>
      </c>
      <c r="K2931" s="19"/>
      <c r="L2931" s="54">
        <v>9938.2000000000007</v>
      </c>
      <c r="M2931" s="25" t="s">
        <v>7230</v>
      </c>
      <c r="N2931" s="25" t="s">
        <v>24060</v>
      </c>
      <c r="O2931" s="25"/>
      <c r="P2931" s="25" t="s">
        <v>30067</v>
      </c>
    </row>
    <row r="2932" spans="1:16" ht="15">
      <c r="A2932" s="25" t="s">
        <v>30068</v>
      </c>
      <c r="B2932" s="25" t="s">
        <v>30068</v>
      </c>
      <c r="C2932"/>
      <c r="D2932" s="25" t="s">
        <v>7425</v>
      </c>
      <c r="E2932" s="25"/>
      <c r="F2932" s="25" t="s">
        <v>7288</v>
      </c>
      <c r="G2932" s="25" t="s">
        <v>24057</v>
      </c>
      <c r="H2932" s="25" t="s">
        <v>14048</v>
      </c>
      <c r="I2932" s="25" t="s">
        <v>24205</v>
      </c>
      <c r="J2932" s="19">
        <v>44823</v>
      </c>
      <c r="K2932" s="19"/>
      <c r="L2932" s="54">
        <v>4720</v>
      </c>
      <c r="M2932" s="25" t="s">
        <v>7230</v>
      </c>
      <c r="N2932" s="25" t="s">
        <v>24060</v>
      </c>
      <c r="O2932" s="25"/>
      <c r="P2932" s="25" t="s">
        <v>30069</v>
      </c>
    </row>
    <row r="2933" spans="1:16" ht="15">
      <c r="A2933" s="25" t="s">
        <v>30070</v>
      </c>
      <c r="B2933" s="25" t="s">
        <v>30070</v>
      </c>
      <c r="C2933"/>
      <c r="D2933" s="25" t="s">
        <v>7261</v>
      </c>
      <c r="E2933" s="25"/>
      <c r="F2933" s="25" t="s">
        <v>7288</v>
      </c>
      <c r="G2933" s="25" t="s">
        <v>24057</v>
      </c>
      <c r="H2933" s="25" t="s">
        <v>8200</v>
      </c>
      <c r="I2933" s="25" t="s">
        <v>24075</v>
      </c>
      <c r="J2933" s="19">
        <v>44823</v>
      </c>
      <c r="K2933" s="19"/>
      <c r="L2933" s="54">
        <v>1250</v>
      </c>
      <c r="M2933" s="25" t="s">
        <v>7230</v>
      </c>
      <c r="N2933" s="25" t="s">
        <v>24060</v>
      </c>
      <c r="O2933" s="25"/>
      <c r="P2933" s="25" t="s">
        <v>30071</v>
      </c>
    </row>
    <row r="2934" spans="1:16" ht="15">
      <c r="A2934" s="25" t="s">
        <v>30072</v>
      </c>
      <c r="B2934" s="25" t="s">
        <v>30072</v>
      </c>
      <c r="C2934"/>
      <c r="D2934" s="25" t="s">
        <v>7252</v>
      </c>
      <c r="E2934" s="25"/>
      <c r="F2934" s="25" t="s">
        <v>7288</v>
      </c>
      <c r="G2934" s="25" t="s">
        <v>24057</v>
      </c>
      <c r="H2934" s="25" t="s">
        <v>7500</v>
      </c>
      <c r="I2934" s="25" t="s">
        <v>24558</v>
      </c>
      <c r="J2934" s="19">
        <v>44823</v>
      </c>
      <c r="K2934" s="19"/>
      <c r="L2934" s="54">
        <v>5100</v>
      </c>
      <c r="M2934" s="25" t="s">
        <v>7230</v>
      </c>
      <c r="N2934" s="25" t="s">
        <v>24060</v>
      </c>
      <c r="O2934" s="25"/>
      <c r="P2934" s="25"/>
    </row>
    <row r="2935" spans="1:16" ht="15">
      <c r="A2935" s="25" t="s">
        <v>30073</v>
      </c>
      <c r="B2935" s="25" t="s">
        <v>30073</v>
      </c>
      <c r="C2935"/>
      <c r="D2935" s="25" t="s">
        <v>7252</v>
      </c>
      <c r="E2935" s="25"/>
      <c r="F2935" s="25" t="s">
        <v>7288</v>
      </c>
      <c r="G2935" s="25" t="s">
        <v>24057</v>
      </c>
      <c r="H2935" s="25" t="s">
        <v>8110</v>
      </c>
      <c r="I2935" s="25" t="s">
        <v>24150</v>
      </c>
      <c r="J2935" s="19">
        <v>44823</v>
      </c>
      <c r="K2935" s="19"/>
      <c r="L2935" s="54">
        <v>9651.9699999999993</v>
      </c>
      <c r="M2935" s="25" t="s">
        <v>7230</v>
      </c>
      <c r="N2935" s="25" t="s">
        <v>24060</v>
      </c>
      <c r="O2935" s="25"/>
      <c r="P2935" s="25" t="s">
        <v>30074</v>
      </c>
    </row>
    <row r="2936" spans="1:16" ht="15">
      <c r="A2936" s="25" t="s">
        <v>30075</v>
      </c>
      <c r="B2936" s="25" t="s">
        <v>30075</v>
      </c>
      <c r="C2936"/>
      <c r="D2936" s="25" t="s">
        <v>7261</v>
      </c>
      <c r="E2936" s="25"/>
      <c r="F2936" s="25" t="s">
        <v>7288</v>
      </c>
      <c r="G2936" s="25" t="s">
        <v>24057</v>
      </c>
      <c r="H2936" s="25" t="s">
        <v>8140</v>
      </c>
      <c r="I2936" s="25" t="s">
        <v>24181</v>
      </c>
      <c r="J2936" s="19">
        <v>44823</v>
      </c>
      <c r="K2936" s="19"/>
      <c r="L2936" s="54">
        <v>4900</v>
      </c>
      <c r="M2936" s="25" t="s">
        <v>7230</v>
      </c>
      <c r="N2936" s="25" t="s">
        <v>24060</v>
      </c>
      <c r="O2936" s="25"/>
      <c r="P2936" s="25" t="s">
        <v>30076</v>
      </c>
    </row>
    <row r="2937" spans="1:16" ht="15">
      <c r="A2937" s="25" t="s">
        <v>30077</v>
      </c>
      <c r="B2937" s="25" t="s">
        <v>30077</v>
      </c>
      <c r="C2937"/>
      <c r="D2937" s="25" t="s">
        <v>7269</v>
      </c>
      <c r="E2937" s="25"/>
      <c r="F2937" s="25" t="s">
        <v>7288</v>
      </c>
      <c r="G2937" s="25" t="s">
        <v>24057</v>
      </c>
      <c r="H2937" s="25" t="s">
        <v>14048</v>
      </c>
      <c r="I2937" s="25" t="s">
        <v>27340</v>
      </c>
      <c r="J2937" s="19">
        <v>44823</v>
      </c>
      <c r="K2937" s="19"/>
      <c r="L2937" s="54">
        <v>1957.01</v>
      </c>
      <c r="M2937" s="25" t="s">
        <v>7230</v>
      </c>
      <c r="N2937" s="25" t="s">
        <v>24060</v>
      </c>
      <c r="O2937" s="25"/>
      <c r="P2937" s="25" t="s">
        <v>30078</v>
      </c>
    </row>
    <row r="2938" spans="1:16" ht="15">
      <c r="A2938" s="25" t="s">
        <v>30079</v>
      </c>
      <c r="B2938" s="25" t="s">
        <v>30079</v>
      </c>
      <c r="C2938"/>
      <c r="D2938" s="25" t="s">
        <v>10104</v>
      </c>
      <c r="E2938" s="25"/>
      <c r="F2938" s="25" t="s">
        <v>7288</v>
      </c>
      <c r="G2938" s="25" t="s">
        <v>24057</v>
      </c>
      <c r="H2938" s="25" t="s">
        <v>14048</v>
      </c>
      <c r="I2938" s="25" t="s">
        <v>24175</v>
      </c>
      <c r="J2938" s="19">
        <v>44823</v>
      </c>
      <c r="K2938" s="19"/>
      <c r="L2938" s="54">
        <v>1380.48</v>
      </c>
      <c r="M2938" s="25" t="s">
        <v>7230</v>
      </c>
      <c r="N2938" s="25" t="s">
        <v>24060</v>
      </c>
      <c r="O2938" s="25"/>
      <c r="P2938" s="25" t="s">
        <v>30080</v>
      </c>
    </row>
    <row r="2939" spans="1:16" ht="15">
      <c r="A2939" s="25" t="s">
        <v>30081</v>
      </c>
      <c r="B2939" s="25" t="s">
        <v>30081</v>
      </c>
      <c r="C2939"/>
      <c r="D2939" s="25" t="s">
        <v>7425</v>
      </c>
      <c r="E2939" s="25"/>
      <c r="F2939" s="25" t="s">
        <v>7288</v>
      </c>
      <c r="G2939" s="25" t="s">
        <v>24057</v>
      </c>
      <c r="H2939" s="25" t="s">
        <v>14048</v>
      </c>
      <c r="I2939" s="25" t="s">
        <v>30082</v>
      </c>
      <c r="J2939" s="19">
        <v>44823</v>
      </c>
      <c r="K2939" s="19"/>
      <c r="L2939" s="54">
        <v>16561</v>
      </c>
      <c r="M2939" s="25" t="s">
        <v>7230</v>
      </c>
      <c r="N2939" s="25" t="s">
        <v>24060</v>
      </c>
      <c r="O2939" s="25"/>
      <c r="P2939" s="25" t="s">
        <v>30083</v>
      </c>
    </row>
    <row r="2940" spans="1:16" ht="15">
      <c r="A2940" s="25" t="s">
        <v>30084</v>
      </c>
      <c r="B2940" s="25" t="s">
        <v>30084</v>
      </c>
      <c r="C2940"/>
      <c r="D2940" s="25" t="s">
        <v>7269</v>
      </c>
      <c r="E2940" s="25"/>
      <c r="F2940" s="25" t="s">
        <v>7288</v>
      </c>
      <c r="G2940" s="25" t="s">
        <v>24057</v>
      </c>
      <c r="H2940" s="25" t="s">
        <v>14048</v>
      </c>
      <c r="I2940" s="25" t="s">
        <v>24122</v>
      </c>
      <c r="J2940" s="19">
        <v>44823</v>
      </c>
      <c r="K2940" s="19"/>
      <c r="L2940" s="54">
        <v>1000</v>
      </c>
      <c r="M2940" s="25" t="s">
        <v>7230</v>
      </c>
      <c r="N2940" s="25" t="s">
        <v>24060</v>
      </c>
      <c r="O2940" s="25"/>
      <c r="P2940" s="25" t="s">
        <v>30085</v>
      </c>
    </row>
    <row r="2941" spans="1:16" ht="15">
      <c r="A2941" s="25" t="s">
        <v>30086</v>
      </c>
      <c r="B2941" s="25" t="s">
        <v>30086</v>
      </c>
      <c r="C2941"/>
      <c r="D2941" s="25" t="s">
        <v>7269</v>
      </c>
      <c r="E2941" s="25"/>
      <c r="F2941" s="25" t="s">
        <v>7288</v>
      </c>
      <c r="G2941" s="25" t="s">
        <v>24057</v>
      </c>
      <c r="H2941" s="25" t="s">
        <v>14048</v>
      </c>
      <c r="I2941" s="25" t="s">
        <v>24484</v>
      </c>
      <c r="J2941" s="19">
        <v>44823</v>
      </c>
      <c r="K2941" s="19"/>
      <c r="L2941" s="54">
        <v>4514.99</v>
      </c>
      <c r="M2941" s="25" t="s">
        <v>7230</v>
      </c>
      <c r="N2941" s="25" t="s">
        <v>24060</v>
      </c>
      <c r="O2941" s="25"/>
      <c r="P2941" s="25" t="s">
        <v>30087</v>
      </c>
    </row>
    <row r="2942" spans="1:16" ht="15">
      <c r="A2942" s="25" t="s">
        <v>30088</v>
      </c>
      <c r="B2942" s="25" t="s">
        <v>30088</v>
      </c>
      <c r="C2942"/>
      <c r="D2942" s="25" t="s">
        <v>7261</v>
      </c>
      <c r="E2942" s="25"/>
      <c r="F2942" s="25" t="s">
        <v>7288</v>
      </c>
      <c r="G2942" s="25" t="s">
        <v>24057</v>
      </c>
      <c r="H2942" s="25" t="s">
        <v>7500</v>
      </c>
      <c r="I2942" s="25" t="s">
        <v>24301</v>
      </c>
      <c r="J2942" s="19">
        <v>44823</v>
      </c>
      <c r="K2942" s="19"/>
      <c r="L2942" s="54">
        <v>1589</v>
      </c>
      <c r="M2942" s="25" t="s">
        <v>7230</v>
      </c>
      <c r="N2942" s="25" t="s">
        <v>24060</v>
      </c>
      <c r="O2942" s="25"/>
      <c r="P2942" s="25" t="s">
        <v>30089</v>
      </c>
    </row>
    <row r="2943" spans="1:16" ht="15">
      <c r="A2943" s="25" t="s">
        <v>30090</v>
      </c>
      <c r="B2943" s="25" t="s">
        <v>30090</v>
      </c>
      <c r="C2943"/>
      <c r="D2943" s="25" t="s">
        <v>7261</v>
      </c>
      <c r="E2943" s="25"/>
      <c r="F2943" s="25" t="s">
        <v>7288</v>
      </c>
      <c r="G2943" s="25" t="s">
        <v>24057</v>
      </c>
      <c r="H2943" s="25" t="s">
        <v>7576</v>
      </c>
      <c r="I2943" s="25" t="s">
        <v>30091</v>
      </c>
      <c r="J2943" s="19">
        <v>44823</v>
      </c>
      <c r="K2943" s="19"/>
      <c r="L2943" s="54">
        <v>7500</v>
      </c>
      <c r="M2943" s="25" t="s">
        <v>7230</v>
      </c>
      <c r="N2943" s="25" t="s">
        <v>24060</v>
      </c>
      <c r="O2943" s="25"/>
      <c r="P2943" s="25" t="s">
        <v>30092</v>
      </c>
    </row>
    <row r="2944" spans="1:16" ht="15">
      <c r="A2944" s="25" t="s">
        <v>30093</v>
      </c>
      <c r="B2944" s="25" t="s">
        <v>30093</v>
      </c>
      <c r="C2944"/>
      <c r="D2944" s="25" t="s">
        <v>7261</v>
      </c>
      <c r="E2944" s="25"/>
      <c r="F2944" s="25" t="s">
        <v>7288</v>
      </c>
      <c r="G2944" s="25" t="s">
        <v>24057</v>
      </c>
      <c r="H2944" s="25" t="s">
        <v>7419</v>
      </c>
      <c r="I2944" s="25" t="s">
        <v>24070</v>
      </c>
      <c r="J2944" s="19">
        <v>44824</v>
      </c>
      <c r="K2944" s="19"/>
      <c r="L2944" s="54">
        <v>1340</v>
      </c>
      <c r="M2944" s="25" t="s">
        <v>7230</v>
      </c>
      <c r="N2944" s="25" t="s">
        <v>24060</v>
      </c>
      <c r="O2944" s="25"/>
      <c r="P2944" s="25" t="s">
        <v>30094</v>
      </c>
    </row>
    <row r="2945" spans="1:16" ht="15">
      <c r="A2945" s="25" t="s">
        <v>30095</v>
      </c>
      <c r="B2945" s="25" t="s">
        <v>30095</v>
      </c>
      <c r="C2945"/>
      <c r="D2945" s="25" t="s">
        <v>7269</v>
      </c>
      <c r="E2945" s="25"/>
      <c r="F2945" s="25" t="s">
        <v>7288</v>
      </c>
      <c r="G2945" s="25" t="s">
        <v>24057</v>
      </c>
      <c r="H2945" s="25" t="s">
        <v>10122</v>
      </c>
      <c r="I2945" s="25" t="s">
        <v>30096</v>
      </c>
      <c r="J2945" s="19">
        <v>44824</v>
      </c>
      <c r="K2945" s="19"/>
      <c r="L2945" s="54">
        <v>23075</v>
      </c>
      <c r="M2945" s="25" t="s">
        <v>7230</v>
      </c>
      <c r="N2945" s="25" t="s">
        <v>24060</v>
      </c>
      <c r="O2945" s="25"/>
      <c r="P2945" s="25" t="s">
        <v>30097</v>
      </c>
    </row>
    <row r="2946" spans="1:16" ht="15">
      <c r="A2946" s="25" t="s">
        <v>30098</v>
      </c>
      <c r="B2946" s="25" t="s">
        <v>30098</v>
      </c>
      <c r="C2946" s="22">
        <v>1</v>
      </c>
      <c r="D2946" s="25" t="s">
        <v>7261</v>
      </c>
      <c r="E2946" s="25"/>
      <c r="F2946" s="25" t="s">
        <v>7288</v>
      </c>
      <c r="G2946" s="25" t="s">
        <v>24057</v>
      </c>
      <c r="H2946" s="25" t="s">
        <v>14900</v>
      </c>
      <c r="I2946" s="25" t="s">
        <v>24454</v>
      </c>
      <c r="J2946" s="19">
        <v>44824</v>
      </c>
      <c r="K2946" s="19"/>
      <c r="L2946" s="54">
        <v>17448.740000000002</v>
      </c>
      <c r="M2946" s="25" t="s">
        <v>7230</v>
      </c>
      <c r="N2946" s="25" t="s">
        <v>24060</v>
      </c>
      <c r="O2946" s="25"/>
      <c r="P2946" s="25" t="s">
        <v>30099</v>
      </c>
    </row>
    <row r="2947" spans="1:16" ht="15">
      <c r="A2947" s="25" t="s">
        <v>30100</v>
      </c>
      <c r="B2947" s="25" t="s">
        <v>30100</v>
      </c>
      <c r="C2947"/>
      <c r="D2947" s="25" t="s">
        <v>7261</v>
      </c>
      <c r="E2947" s="25"/>
      <c r="F2947" s="25" t="s">
        <v>7288</v>
      </c>
      <c r="G2947" s="25" t="s">
        <v>24057</v>
      </c>
      <c r="H2947" s="25" t="s">
        <v>7410</v>
      </c>
      <c r="I2947" s="25" t="s">
        <v>24070</v>
      </c>
      <c r="J2947" s="19">
        <v>44824</v>
      </c>
      <c r="K2947" s="19"/>
      <c r="L2947" s="54">
        <v>1250</v>
      </c>
      <c r="M2947" s="25" t="s">
        <v>7230</v>
      </c>
      <c r="N2947" s="25" t="s">
        <v>24060</v>
      </c>
      <c r="O2947" s="25"/>
      <c r="P2947" s="25" t="s">
        <v>30101</v>
      </c>
    </row>
    <row r="2948" spans="1:16" ht="15">
      <c r="A2948" s="25" t="s">
        <v>30102</v>
      </c>
      <c r="B2948" s="25" t="s">
        <v>30102</v>
      </c>
      <c r="C2948"/>
      <c r="D2948" s="25" t="s">
        <v>7269</v>
      </c>
      <c r="E2948" s="25"/>
      <c r="F2948" s="25" t="s">
        <v>7288</v>
      </c>
      <c r="G2948" s="25" t="s">
        <v>24057</v>
      </c>
      <c r="H2948" s="25" t="s">
        <v>7273</v>
      </c>
      <c r="I2948" s="25" t="s">
        <v>25995</v>
      </c>
      <c r="J2948" s="19">
        <v>44824</v>
      </c>
      <c r="K2948" s="19"/>
      <c r="L2948" s="54">
        <v>67955</v>
      </c>
      <c r="M2948" s="25" t="s">
        <v>7230</v>
      </c>
      <c r="N2948" s="25" t="s">
        <v>24060</v>
      </c>
      <c r="O2948" s="25"/>
      <c r="P2948" s="25" t="s">
        <v>30103</v>
      </c>
    </row>
    <row r="2949" spans="1:16" ht="15">
      <c r="A2949" s="25" t="s">
        <v>30104</v>
      </c>
      <c r="B2949" s="25" t="s">
        <v>30104</v>
      </c>
      <c r="C2949"/>
      <c r="D2949" s="25" t="s">
        <v>7261</v>
      </c>
      <c r="E2949" s="25"/>
      <c r="F2949" s="25" t="s">
        <v>7288</v>
      </c>
      <c r="G2949" s="25" t="s">
        <v>24057</v>
      </c>
      <c r="H2949" s="25" t="s">
        <v>8423</v>
      </c>
      <c r="I2949" s="25" t="s">
        <v>24561</v>
      </c>
      <c r="J2949" s="19">
        <v>44824</v>
      </c>
      <c r="K2949" s="19"/>
      <c r="L2949" s="54">
        <v>690</v>
      </c>
      <c r="M2949" s="25" t="s">
        <v>7230</v>
      </c>
      <c r="N2949" s="25" t="s">
        <v>24060</v>
      </c>
      <c r="O2949" s="25"/>
      <c r="P2949" s="25" t="s">
        <v>30105</v>
      </c>
    </row>
    <row r="2950" spans="1:16" ht="15">
      <c r="A2950" s="25" t="s">
        <v>30106</v>
      </c>
      <c r="B2950" s="25" t="s">
        <v>30106</v>
      </c>
      <c r="C2950"/>
      <c r="D2950" s="25" t="s">
        <v>8607</v>
      </c>
      <c r="E2950" s="25"/>
      <c r="F2950" s="25" t="s">
        <v>7288</v>
      </c>
      <c r="G2950" s="25" t="s">
        <v>24057</v>
      </c>
      <c r="H2950" s="25" t="s">
        <v>8868</v>
      </c>
      <c r="I2950" s="25" t="s">
        <v>24070</v>
      </c>
      <c r="J2950" s="19">
        <v>44824</v>
      </c>
      <c r="K2950" s="19"/>
      <c r="L2950" s="54">
        <v>2150</v>
      </c>
      <c r="M2950" s="25" t="s">
        <v>7230</v>
      </c>
      <c r="N2950" s="25" t="s">
        <v>24060</v>
      </c>
      <c r="O2950" s="25"/>
      <c r="P2950" s="25" t="s">
        <v>30107</v>
      </c>
    </row>
    <row r="2951" spans="1:16" ht="15">
      <c r="A2951" s="25" t="s">
        <v>30108</v>
      </c>
      <c r="B2951" s="25" t="s">
        <v>30108</v>
      </c>
      <c r="C2951"/>
      <c r="D2951" s="25" t="s">
        <v>8607</v>
      </c>
      <c r="E2951" s="25"/>
      <c r="F2951" s="25" t="s">
        <v>7288</v>
      </c>
      <c r="G2951" s="25" t="s">
        <v>24057</v>
      </c>
      <c r="H2951" s="25" t="s">
        <v>8868</v>
      </c>
      <c r="I2951" s="25" t="s">
        <v>24070</v>
      </c>
      <c r="J2951" s="19">
        <v>44824</v>
      </c>
      <c r="K2951" s="19"/>
      <c r="L2951" s="54">
        <v>3195.26</v>
      </c>
      <c r="M2951" s="25" t="s">
        <v>7230</v>
      </c>
      <c r="N2951" s="25" t="s">
        <v>24060</v>
      </c>
      <c r="O2951" s="25"/>
      <c r="P2951" s="25" t="s">
        <v>30109</v>
      </c>
    </row>
    <row r="2952" spans="1:16" ht="15">
      <c r="A2952" s="25" t="s">
        <v>30110</v>
      </c>
      <c r="B2952" s="25" t="s">
        <v>30110</v>
      </c>
      <c r="C2952"/>
      <c r="D2952" s="25" t="s">
        <v>7425</v>
      </c>
      <c r="E2952" s="25"/>
      <c r="F2952" s="25" t="s">
        <v>7288</v>
      </c>
      <c r="G2952" s="25" t="s">
        <v>24057</v>
      </c>
      <c r="H2952" s="25" t="s">
        <v>10329</v>
      </c>
      <c r="I2952" s="25" t="s">
        <v>26592</v>
      </c>
      <c r="J2952" s="19">
        <v>44824</v>
      </c>
      <c r="K2952" s="19"/>
      <c r="L2952" s="54">
        <v>7794</v>
      </c>
      <c r="M2952" s="25" t="s">
        <v>7230</v>
      </c>
      <c r="N2952" s="25" t="s">
        <v>24060</v>
      </c>
      <c r="O2952" s="25"/>
      <c r="P2952" s="25" t="s">
        <v>30111</v>
      </c>
    </row>
    <row r="2953" spans="1:16" ht="15">
      <c r="A2953" s="25" t="s">
        <v>30112</v>
      </c>
      <c r="B2953" s="25" t="s">
        <v>30112</v>
      </c>
      <c r="C2953"/>
      <c r="D2953" s="25" t="s">
        <v>7269</v>
      </c>
      <c r="E2953" s="25"/>
      <c r="F2953" s="25" t="s">
        <v>7288</v>
      </c>
      <c r="G2953" s="25" t="s">
        <v>24057</v>
      </c>
      <c r="H2953" s="25" t="s">
        <v>14048</v>
      </c>
      <c r="I2953" s="25" t="s">
        <v>25593</v>
      </c>
      <c r="J2953" s="19">
        <v>44824</v>
      </c>
      <c r="K2953" s="19"/>
      <c r="L2953" s="54">
        <v>2850</v>
      </c>
      <c r="M2953" s="25" t="s">
        <v>7230</v>
      </c>
      <c r="N2953" s="25" t="s">
        <v>24060</v>
      </c>
      <c r="O2953" s="25"/>
      <c r="P2953" s="25" t="s">
        <v>30113</v>
      </c>
    </row>
    <row r="2954" spans="1:16" ht="15">
      <c r="A2954" s="25" t="s">
        <v>30114</v>
      </c>
      <c r="B2954" s="25" t="s">
        <v>30114</v>
      </c>
      <c r="C2954"/>
      <c r="D2954" s="25" t="s">
        <v>9660</v>
      </c>
      <c r="E2954" s="25"/>
      <c r="F2954" s="25" t="s">
        <v>7288</v>
      </c>
      <c r="G2954" s="25" t="s">
        <v>24057</v>
      </c>
      <c r="H2954" s="25" t="s">
        <v>7576</v>
      </c>
      <c r="I2954" s="25" t="s">
        <v>24591</v>
      </c>
      <c r="J2954" s="19">
        <v>44824</v>
      </c>
      <c r="K2954" s="19"/>
      <c r="L2954" s="54">
        <v>872.9</v>
      </c>
      <c r="M2954" s="25" t="s">
        <v>7230</v>
      </c>
      <c r="N2954" s="25" t="s">
        <v>24060</v>
      </c>
      <c r="O2954" s="25"/>
      <c r="P2954" s="25"/>
    </row>
    <row r="2955" spans="1:16" ht="15">
      <c r="A2955" s="25" t="s">
        <v>30115</v>
      </c>
      <c r="B2955" s="25" t="s">
        <v>30115</v>
      </c>
      <c r="C2955"/>
      <c r="D2955" s="25" t="s">
        <v>7261</v>
      </c>
      <c r="E2955" s="25"/>
      <c r="F2955" s="25" t="s">
        <v>7288</v>
      </c>
      <c r="G2955" s="25" t="s">
        <v>24057</v>
      </c>
      <c r="H2955" s="25" t="s">
        <v>8140</v>
      </c>
      <c r="I2955" s="25" t="s">
        <v>24181</v>
      </c>
      <c r="J2955" s="19">
        <v>44824</v>
      </c>
      <c r="K2955" s="19"/>
      <c r="L2955" s="54">
        <v>5142</v>
      </c>
      <c r="M2955" s="25" t="s">
        <v>7230</v>
      </c>
      <c r="N2955" s="25" t="s">
        <v>24060</v>
      </c>
      <c r="O2955" s="25"/>
      <c r="P2955" s="25" t="s">
        <v>30116</v>
      </c>
    </row>
    <row r="2956" spans="1:16" ht="15">
      <c r="A2956" s="25" t="s">
        <v>30117</v>
      </c>
      <c r="B2956" s="25" t="s">
        <v>30117</v>
      </c>
      <c r="C2956"/>
      <c r="D2956" s="25" t="s">
        <v>8607</v>
      </c>
      <c r="E2956" s="25"/>
      <c r="F2956" s="25" t="s">
        <v>7288</v>
      </c>
      <c r="G2956" s="25" t="s">
        <v>24057</v>
      </c>
      <c r="H2956" s="25" t="s">
        <v>8658</v>
      </c>
      <c r="I2956" s="25" t="s">
        <v>24070</v>
      </c>
      <c r="J2956" s="19">
        <v>44824</v>
      </c>
      <c r="K2956" s="19"/>
      <c r="L2956" s="54">
        <v>1250</v>
      </c>
      <c r="M2956" s="25" t="s">
        <v>7230</v>
      </c>
      <c r="N2956" s="25" t="s">
        <v>24060</v>
      </c>
      <c r="O2956" s="25"/>
      <c r="P2956" s="25" t="s">
        <v>30118</v>
      </c>
    </row>
    <row r="2957" spans="1:16" ht="15">
      <c r="A2957" s="25" t="s">
        <v>30119</v>
      </c>
      <c r="B2957" s="25" t="s">
        <v>30119</v>
      </c>
      <c r="C2957"/>
      <c r="D2957" s="25" t="s">
        <v>7269</v>
      </c>
      <c r="E2957" s="25"/>
      <c r="F2957" s="25" t="s">
        <v>7288</v>
      </c>
      <c r="G2957" s="25" t="s">
        <v>24057</v>
      </c>
      <c r="H2957" s="25" t="s">
        <v>14048</v>
      </c>
      <c r="I2957" s="25" t="s">
        <v>30120</v>
      </c>
      <c r="J2957" s="19">
        <v>44825</v>
      </c>
      <c r="K2957" s="19"/>
      <c r="L2957" s="54">
        <v>6860</v>
      </c>
      <c r="M2957" s="25" t="s">
        <v>7230</v>
      </c>
      <c r="N2957" s="25" t="s">
        <v>24060</v>
      </c>
      <c r="O2957" s="25"/>
      <c r="P2957" s="25" t="s">
        <v>30121</v>
      </c>
    </row>
    <row r="2958" spans="1:16" ht="15">
      <c r="A2958" s="25" t="s">
        <v>30122</v>
      </c>
      <c r="B2958" s="25" t="s">
        <v>30122</v>
      </c>
      <c r="C2958"/>
      <c r="D2958" s="25" t="s">
        <v>10550</v>
      </c>
      <c r="E2958" s="25"/>
      <c r="F2958" s="25" t="s">
        <v>7288</v>
      </c>
      <c r="G2958" s="25" t="s">
        <v>24057</v>
      </c>
      <c r="H2958" s="25" t="s">
        <v>8140</v>
      </c>
      <c r="I2958" s="25" t="s">
        <v>24588</v>
      </c>
      <c r="J2958" s="19">
        <v>44825</v>
      </c>
      <c r="K2958" s="19"/>
      <c r="L2958" s="54">
        <v>10516</v>
      </c>
      <c r="M2958" s="25" t="s">
        <v>7230</v>
      </c>
      <c r="N2958" s="25" t="s">
        <v>24060</v>
      </c>
      <c r="O2958" s="25"/>
      <c r="P2958" s="25" t="s">
        <v>30123</v>
      </c>
    </row>
    <row r="2959" spans="1:16" ht="15">
      <c r="A2959" s="25" t="s">
        <v>30124</v>
      </c>
      <c r="B2959" s="25" t="s">
        <v>30124</v>
      </c>
      <c r="C2959"/>
      <c r="D2959" s="25" t="s">
        <v>7261</v>
      </c>
      <c r="E2959" s="25"/>
      <c r="F2959" s="25" t="s">
        <v>7288</v>
      </c>
      <c r="G2959" s="25" t="s">
        <v>24057</v>
      </c>
      <c r="H2959" s="25" t="s">
        <v>8140</v>
      </c>
      <c r="I2959" s="25" t="s">
        <v>27043</v>
      </c>
      <c r="J2959" s="19">
        <v>44825</v>
      </c>
      <c r="K2959" s="19"/>
      <c r="L2959" s="54">
        <v>4050</v>
      </c>
      <c r="M2959" s="25" t="s">
        <v>7230</v>
      </c>
      <c r="N2959" s="25" t="s">
        <v>24060</v>
      </c>
      <c r="O2959" s="25"/>
      <c r="P2959" s="25" t="s">
        <v>30125</v>
      </c>
    </row>
    <row r="2960" spans="1:16" ht="15">
      <c r="A2960" s="25" t="s">
        <v>30126</v>
      </c>
      <c r="B2960" s="25" t="s">
        <v>30126</v>
      </c>
      <c r="C2960"/>
      <c r="D2960" s="25" t="s">
        <v>7261</v>
      </c>
      <c r="E2960" s="25"/>
      <c r="F2960" s="25" t="s">
        <v>7288</v>
      </c>
      <c r="G2960" s="25" t="s">
        <v>24057</v>
      </c>
      <c r="H2960" s="25" t="s">
        <v>8140</v>
      </c>
      <c r="I2960" s="25" t="s">
        <v>24918</v>
      </c>
      <c r="J2960" s="19">
        <v>44825</v>
      </c>
      <c r="K2960" s="19"/>
      <c r="L2960" s="54">
        <v>16291.61</v>
      </c>
      <c r="M2960" s="25" t="s">
        <v>7230</v>
      </c>
      <c r="N2960" s="25" t="s">
        <v>24060</v>
      </c>
      <c r="O2960" s="25"/>
      <c r="P2960" s="25" t="s">
        <v>30127</v>
      </c>
    </row>
    <row r="2961" spans="1:16" ht="15">
      <c r="A2961" s="25" t="s">
        <v>30128</v>
      </c>
      <c r="B2961" s="25" t="s">
        <v>30128</v>
      </c>
      <c r="C2961"/>
      <c r="D2961" s="25" t="s">
        <v>7252</v>
      </c>
      <c r="E2961" s="25"/>
      <c r="F2961" s="25" t="s">
        <v>7288</v>
      </c>
      <c r="G2961" s="25" t="s">
        <v>24057</v>
      </c>
      <c r="H2961" s="25" t="s">
        <v>8443</v>
      </c>
      <c r="I2961" s="25" t="s">
        <v>26747</v>
      </c>
      <c r="J2961" s="19">
        <v>44825</v>
      </c>
      <c r="K2961" s="19"/>
      <c r="L2961" s="54">
        <v>72190</v>
      </c>
      <c r="M2961" s="25" t="s">
        <v>7230</v>
      </c>
      <c r="N2961" s="25" t="s">
        <v>24060</v>
      </c>
      <c r="O2961" s="25"/>
      <c r="P2961" s="25" t="s">
        <v>30129</v>
      </c>
    </row>
    <row r="2962" spans="1:16" ht="15">
      <c r="A2962" s="25" t="s">
        <v>30130</v>
      </c>
      <c r="B2962" s="25" t="s">
        <v>30130</v>
      </c>
      <c r="C2962"/>
      <c r="D2962" s="25" t="s">
        <v>7261</v>
      </c>
      <c r="E2962" s="25"/>
      <c r="F2962" s="25" t="s">
        <v>7288</v>
      </c>
      <c r="G2962" s="25" t="s">
        <v>24057</v>
      </c>
      <c r="H2962" s="25" t="s">
        <v>7273</v>
      </c>
      <c r="I2962" s="25" t="s">
        <v>24298</v>
      </c>
      <c r="J2962" s="19">
        <v>44825</v>
      </c>
      <c r="K2962" s="19"/>
      <c r="L2962" s="54">
        <v>56890</v>
      </c>
      <c r="M2962" s="25" t="s">
        <v>7230</v>
      </c>
      <c r="N2962" s="25" t="s">
        <v>24060</v>
      </c>
      <c r="O2962" s="25"/>
      <c r="P2962" s="25" t="s">
        <v>30131</v>
      </c>
    </row>
    <row r="2963" spans="1:16" ht="15">
      <c r="A2963" s="25" t="s">
        <v>30132</v>
      </c>
      <c r="B2963" s="25" t="s">
        <v>30132</v>
      </c>
      <c r="C2963"/>
      <c r="D2963" s="25" t="s">
        <v>8723</v>
      </c>
      <c r="E2963" s="25"/>
      <c r="F2963" s="25" t="s">
        <v>7288</v>
      </c>
      <c r="G2963" s="25" t="s">
        <v>24057</v>
      </c>
      <c r="H2963" s="25" t="s">
        <v>8140</v>
      </c>
      <c r="I2963" s="25" t="s">
        <v>24588</v>
      </c>
      <c r="J2963" s="19">
        <v>44825</v>
      </c>
      <c r="K2963" s="19"/>
      <c r="L2963" s="54">
        <v>1189</v>
      </c>
      <c r="M2963" s="25" t="s">
        <v>7230</v>
      </c>
      <c r="N2963" s="25" t="s">
        <v>24060</v>
      </c>
      <c r="O2963" s="25"/>
      <c r="P2963" s="25" t="s">
        <v>30133</v>
      </c>
    </row>
    <row r="2964" spans="1:16" ht="15">
      <c r="A2964" s="25" t="s">
        <v>30134</v>
      </c>
      <c r="B2964" s="25" t="s">
        <v>30134</v>
      </c>
      <c r="C2964"/>
      <c r="D2964" s="25" t="s">
        <v>17568</v>
      </c>
      <c r="E2964" s="25"/>
      <c r="F2964" s="25" t="s">
        <v>7288</v>
      </c>
      <c r="G2964" s="25" t="s">
        <v>24057</v>
      </c>
      <c r="H2964" s="25" t="s">
        <v>7266</v>
      </c>
      <c r="I2964" s="25" t="s">
        <v>24205</v>
      </c>
      <c r="J2964" s="19">
        <v>44826</v>
      </c>
      <c r="K2964" s="19"/>
      <c r="L2964" s="54">
        <v>661.5</v>
      </c>
      <c r="M2964" s="25" t="s">
        <v>7230</v>
      </c>
      <c r="N2964" s="25" t="s">
        <v>24060</v>
      </c>
      <c r="O2964" s="25"/>
      <c r="P2964" s="25" t="s">
        <v>30135</v>
      </c>
    </row>
    <row r="2965" spans="1:16" ht="15">
      <c r="A2965" s="25" t="s">
        <v>30136</v>
      </c>
      <c r="B2965" s="25" t="s">
        <v>30136</v>
      </c>
      <c r="C2965"/>
      <c r="D2965" s="25" t="s">
        <v>7261</v>
      </c>
      <c r="E2965" s="25"/>
      <c r="F2965" s="25" t="s">
        <v>7288</v>
      </c>
      <c r="G2965" s="25" t="s">
        <v>24057</v>
      </c>
      <c r="H2965" s="25" t="s">
        <v>17615</v>
      </c>
      <c r="I2965" s="25" t="s">
        <v>24224</v>
      </c>
      <c r="J2965" s="19">
        <v>44826</v>
      </c>
      <c r="K2965" s="19"/>
      <c r="L2965" s="54">
        <v>2100</v>
      </c>
      <c r="M2965" s="25" t="s">
        <v>7230</v>
      </c>
      <c r="N2965" s="25" t="s">
        <v>24060</v>
      </c>
      <c r="O2965" s="25"/>
      <c r="P2965" s="25" t="s">
        <v>30137</v>
      </c>
    </row>
    <row r="2966" spans="1:16" ht="15">
      <c r="A2966" s="25" t="s">
        <v>30138</v>
      </c>
      <c r="B2966" s="25" t="s">
        <v>30138</v>
      </c>
      <c r="C2966"/>
      <c r="D2966" s="25" t="s">
        <v>7252</v>
      </c>
      <c r="E2966" s="25"/>
      <c r="F2966" s="25" t="s">
        <v>7288</v>
      </c>
      <c r="G2966" s="25" t="s">
        <v>24057</v>
      </c>
      <c r="H2966" s="25" t="s">
        <v>7500</v>
      </c>
      <c r="I2966" s="25" t="s">
        <v>30139</v>
      </c>
      <c r="J2966" s="19">
        <v>44826</v>
      </c>
      <c r="K2966" s="19"/>
      <c r="L2966" s="54">
        <v>2382.15</v>
      </c>
      <c r="M2966" s="25" t="s">
        <v>7230</v>
      </c>
      <c r="N2966" s="25" t="s">
        <v>24060</v>
      </c>
      <c r="O2966" s="25"/>
      <c r="P2966" s="25" t="s">
        <v>30140</v>
      </c>
    </row>
    <row r="2967" spans="1:16" ht="15">
      <c r="A2967" s="25" t="s">
        <v>30141</v>
      </c>
      <c r="B2967" s="25" t="s">
        <v>30141</v>
      </c>
      <c r="C2967"/>
      <c r="D2967" s="25" t="s">
        <v>7252</v>
      </c>
      <c r="E2967" s="25"/>
      <c r="F2967" s="25" t="s">
        <v>7288</v>
      </c>
      <c r="G2967" s="25" t="s">
        <v>24057</v>
      </c>
      <c r="H2967" s="25" t="s">
        <v>7500</v>
      </c>
      <c r="I2967" s="25" t="s">
        <v>25596</v>
      </c>
      <c r="J2967" s="19">
        <v>44826</v>
      </c>
      <c r="K2967" s="19"/>
      <c r="L2967" s="54">
        <v>3202.5</v>
      </c>
      <c r="M2967" s="25" t="s">
        <v>7230</v>
      </c>
      <c r="N2967" s="25" t="s">
        <v>24060</v>
      </c>
      <c r="O2967" s="25"/>
      <c r="P2967" s="25" t="s">
        <v>30142</v>
      </c>
    </row>
    <row r="2968" spans="1:16" ht="15">
      <c r="A2968" s="25" t="s">
        <v>30143</v>
      </c>
      <c r="B2968" s="25" t="s">
        <v>30143</v>
      </c>
      <c r="C2968"/>
      <c r="D2968" s="25" t="s">
        <v>7261</v>
      </c>
      <c r="E2968" s="25"/>
      <c r="F2968" s="25" t="s">
        <v>7288</v>
      </c>
      <c r="G2968" s="25" t="s">
        <v>24057</v>
      </c>
      <c r="H2968" s="25" t="s">
        <v>8140</v>
      </c>
      <c r="I2968" s="25" t="s">
        <v>24481</v>
      </c>
      <c r="J2968" s="19">
        <v>44826</v>
      </c>
      <c r="K2968" s="19"/>
      <c r="L2968" s="54">
        <v>2600</v>
      </c>
      <c r="M2968" s="25" t="s">
        <v>7230</v>
      </c>
      <c r="N2968" s="25" t="s">
        <v>24060</v>
      </c>
      <c r="O2968" s="25"/>
      <c r="P2968" s="25" t="s">
        <v>30144</v>
      </c>
    </row>
    <row r="2969" spans="1:16" ht="15">
      <c r="A2969" s="25" t="s">
        <v>30145</v>
      </c>
      <c r="B2969" s="25" t="s">
        <v>30145</v>
      </c>
      <c r="C2969" s="22">
        <v>1</v>
      </c>
      <c r="D2969" s="25" t="s">
        <v>7252</v>
      </c>
      <c r="E2969" s="25"/>
      <c r="F2969" s="25" t="s">
        <v>16714</v>
      </c>
      <c r="G2969" s="25" t="s">
        <v>24057</v>
      </c>
      <c r="H2969" s="25" t="s">
        <v>8443</v>
      </c>
      <c r="I2969" s="25" t="s">
        <v>30146</v>
      </c>
      <c r="J2969" s="19">
        <v>44827</v>
      </c>
      <c r="K2969" s="19"/>
      <c r="L2969" s="54">
        <v>20813</v>
      </c>
      <c r="M2969" s="25" t="s">
        <v>7230</v>
      </c>
      <c r="N2969" s="25" t="s">
        <v>24060</v>
      </c>
      <c r="O2969" s="25"/>
      <c r="P2969" s="25"/>
    </row>
    <row r="2970" spans="1:16" ht="15">
      <c r="A2970" s="25" t="s">
        <v>30147</v>
      </c>
      <c r="B2970" s="25" t="s">
        <v>30147</v>
      </c>
      <c r="C2970"/>
      <c r="D2970" s="25" t="s">
        <v>7261</v>
      </c>
      <c r="E2970" s="25"/>
      <c r="F2970" s="25" t="s">
        <v>7288</v>
      </c>
      <c r="G2970" s="25" t="s">
        <v>24057</v>
      </c>
      <c r="H2970" s="25" t="s">
        <v>7576</v>
      </c>
      <c r="I2970" s="25" t="s">
        <v>24172</v>
      </c>
      <c r="J2970" s="19">
        <v>44827</v>
      </c>
      <c r="K2970" s="19"/>
      <c r="L2970" s="54">
        <v>29100</v>
      </c>
      <c r="M2970" s="25" t="s">
        <v>7230</v>
      </c>
      <c r="N2970" s="25" t="s">
        <v>24060</v>
      </c>
      <c r="O2970" s="25"/>
      <c r="P2970" s="25"/>
    </row>
    <row r="2971" spans="1:16" ht="15">
      <c r="A2971" s="25" t="s">
        <v>30148</v>
      </c>
      <c r="B2971" s="25" t="s">
        <v>30148</v>
      </c>
      <c r="C2971"/>
      <c r="D2971" s="25" t="s">
        <v>7261</v>
      </c>
      <c r="E2971" s="25"/>
      <c r="F2971" s="25" t="s">
        <v>7288</v>
      </c>
      <c r="G2971" s="25" t="s">
        <v>24057</v>
      </c>
      <c r="H2971" s="25" t="s">
        <v>10979</v>
      </c>
      <c r="I2971" s="25" t="s">
        <v>24070</v>
      </c>
      <c r="J2971" s="19">
        <v>44827</v>
      </c>
      <c r="K2971" s="19"/>
      <c r="L2971" s="54">
        <v>6763.74</v>
      </c>
      <c r="M2971" s="25" t="s">
        <v>7230</v>
      </c>
      <c r="N2971" s="25" t="s">
        <v>24060</v>
      </c>
      <c r="O2971" s="25"/>
      <c r="P2971" s="25" t="s">
        <v>30149</v>
      </c>
    </row>
    <row r="2972" spans="1:16" ht="15">
      <c r="A2972" s="25" t="s">
        <v>30150</v>
      </c>
      <c r="B2972" s="25" t="s">
        <v>30150</v>
      </c>
      <c r="C2972"/>
      <c r="D2972" s="25" t="s">
        <v>17528</v>
      </c>
      <c r="E2972" s="25"/>
      <c r="F2972" s="25" t="s">
        <v>7288</v>
      </c>
      <c r="G2972" s="25" t="s">
        <v>24057</v>
      </c>
      <c r="H2972" s="25" t="s">
        <v>8140</v>
      </c>
      <c r="I2972" s="25" t="s">
        <v>24588</v>
      </c>
      <c r="J2972" s="19">
        <v>44827</v>
      </c>
      <c r="K2972" s="19"/>
      <c r="L2972" s="54">
        <v>18106</v>
      </c>
      <c r="M2972" s="25" t="s">
        <v>7230</v>
      </c>
      <c r="N2972" s="25" t="s">
        <v>24060</v>
      </c>
      <c r="O2972" s="25"/>
      <c r="P2972" s="25" t="s">
        <v>30151</v>
      </c>
    </row>
    <row r="2973" spans="1:16" ht="15">
      <c r="A2973" s="25" t="s">
        <v>30152</v>
      </c>
      <c r="B2973" s="25" t="s">
        <v>30152</v>
      </c>
      <c r="C2973"/>
      <c r="D2973" s="25" t="s">
        <v>7261</v>
      </c>
      <c r="E2973" s="25"/>
      <c r="F2973" s="25" t="s">
        <v>7288</v>
      </c>
      <c r="G2973" s="25" t="s">
        <v>24057</v>
      </c>
      <c r="H2973" s="25" t="s">
        <v>8423</v>
      </c>
      <c r="I2973" s="25" t="s">
        <v>24143</v>
      </c>
      <c r="J2973" s="19">
        <v>44827</v>
      </c>
      <c r="K2973" s="19"/>
      <c r="L2973" s="54">
        <v>5037.6000000000004</v>
      </c>
      <c r="M2973" s="25" t="s">
        <v>7230</v>
      </c>
      <c r="N2973" s="25" t="s">
        <v>24060</v>
      </c>
      <c r="O2973" s="25"/>
      <c r="P2973" s="25" t="s">
        <v>30153</v>
      </c>
    </row>
    <row r="2974" spans="1:16" ht="15">
      <c r="A2974" s="25" t="s">
        <v>30154</v>
      </c>
      <c r="B2974" s="25" t="s">
        <v>30154</v>
      </c>
      <c r="C2974"/>
      <c r="D2974" s="25" t="s">
        <v>7261</v>
      </c>
      <c r="E2974" s="25"/>
      <c r="F2974" s="25" t="s">
        <v>7288</v>
      </c>
      <c r="G2974" s="25" t="s">
        <v>24057</v>
      </c>
      <c r="H2974" s="25" t="s">
        <v>8423</v>
      </c>
      <c r="I2974" s="25" t="s">
        <v>24143</v>
      </c>
      <c r="J2974" s="19">
        <v>44827</v>
      </c>
      <c r="K2974" s="19"/>
      <c r="L2974" s="54">
        <v>5545.38</v>
      </c>
      <c r="M2974" s="25" t="s">
        <v>7230</v>
      </c>
      <c r="N2974" s="25" t="s">
        <v>24060</v>
      </c>
      <c r="O2974" s="25"/>
      <c r="P2974" s="25" t="s">
        <v>30155</v>
      </c>
    </row>
    <row r="2975" spans="1:16" ht="15">
      <c r="A2975" s="25" t="s">
        <v>30156</v>
      </c>
      <c r="B2975" s="25" t="s">
        <v>30156</v>
      </c>
      <c r="C2975"/>
      <c r="D2975" s="25" t="s">
        <v>7252</v>
      </c>
      <c r="E2975" s="25"/>
      <c r="F2975" s="25" t="s">
        <v>7288</v>
      </c>
      <c r="G2975" s="25" t="s">
        <v>24057</v>
      </c>
      <c r="H2975" s="25" t="s">
        <v>7400</v>
      </c>
      <c r="I2975" s="25" t="s">
        <v>24070</v>
      </c>
      <c r="J2975" s="19">
        <v>44827</v>
      </c>
      <c r="K2975" s="19"/>
      <c r="L2975" s="54">
        <v>7755.76</v>
      </c>
      <c r="M2975" s="25" t="s">
        <v>7230</v>
      </c>
      <c r="N2975" s="25" t="s">
        <v>24060</v>
      </c>
      <c r="O2975" s="25"/>
      <c r="P2975" s="25" t="s">
        <v>30157</v>
      </c>
    </row>
    <row r="2976" spans="1:16" ht="15">
      <c r="A2976" s="25" t="s">
        <v>30158</v>
      </c>
      <c r="B2976" s="25" t="s">
        <v>30158</v>
      </c>
      <c r="C2976"/>
      <c r="D2976" s="25" t="s">
        <v>7261</v>
      </c>
      <c r="E2976" s="25"/>
      <c r="F2976" s="25" t="s">
        <v>7288</v>
      </c>
      <c r="G2976" s="25" t="s">
        <v>24057</v>
      </c>
      <c r="H2976" s="25" t="s">
        <v>10212</v>
      </c>
      <c r="I2976" s="25" t="s">
        <v>24082</v>
      </c>
      <c r="J2976" s="19">
        <v>44827</v>
      </c>
      <c r="K2976" s="19"/>
      <c r="L2976" s="54">
        <v>7642.76</v>
      </c>
      <c r="M2976" s="25" t="s">
        <v>7230</v>
      </c>
      <c r="N2976" s="25" t="s">
        <v>24060</v>
      </c>
      <c r="O2976" s="25"/>
      <c r="P2976" s="25"/>
    </row>
    <row r="2977" spans="1:16" ht="15">
      <c r="A2977" s="25" t="s">
        <v>30159</v>
      </c>
      <c r="B2977" s="25" t="s">
        <v>30159</v>
      </c>
      <c r="C2977"/>
      <c r="D2977" s="25" t="s">
        <v>7261</v>
      </c>
      <c r="E2977" s="25"/>
      <c r="F2977" s="25" t="s">
        <v>7288</v>
      </c>
      <c r="G2977" s="25" t="s">
        <v>24057</v>
      </c>
      <c r="H2977" s="25" t="s">
        <v>11079</v>
      </c>
      <c r="I2977" s="25" t="s">
        <v>24275</v>
      </c>
      <c r="J2977" s="19">
        <v>44827</v>
      </c>
      <c r="K2977" s="19"/>
      <c r="L2977" s="54">
        <v>7804.2</v>
      </c>
      <c r="M2977" s="25" t="s">
        <v>7230</v>
      </c>
      <c r="N2977" s="25" t="s">
        <v>24060</v>
      </c>
      <c r="O2977" s="25"/>
      <c r="P2977" s="25" t="s">
        <v>30160</v>
      </c>
    </row>
    <row r="2978" spans="1:16" ht="15">
      <c r="A2978" s="25" t="s">
        <v>30161</v>
      </c>
      <c r="B2978" s="25" t="s">
        <v>30161</v>
      </c>
      <c r="C2978"/>
      <c r="D2978" s="25" t="s">
        <v>7261</v>
      </c>
      <c r="E2978" s="25"/>
      <c r="F2978" s="25" t="s">
        <v>7288</v>
      </c>
      <c r="G2978" s="25" t="s">
        <v>24057</v>
      </c>
      <c r="H2978" s="25" t="s">
        <v>7410</v>
      </c>
      <c r="I2978" s="25" t="s">
        <v>24070</v>
      </c>
      <c r="J2978" s="19">
        <v>44827</v>
      </c>
      <c r="K2978" s="19"/>
      <c r="L2978" s="54">
        <v>7696.31</v>
      </c>
      <c r="M2978" s="25" t="s">
        <v>7230</v>
      </c>
      <c r="N2978" s="25" t="s">
        <v>24060</v>
      </c>
      <c r="O2978" s="25"/>
      <c r="P2978" s="25" t="s">
        <v>30162</v>
      </c>
    </row>
    <row r="2979" spans="1:16" ht="15">
      <c r="A2979" s="25" t="s">
        <v>30163</v>
      </c>
      <c r="B2979" s="25" t="s">
        <v>30163</v>
      </c>
      <c r="C2979"/>
      <c r="D2979" s="25" t="s">
        <v>7261</v>
      </c>
      <c r="E2979" s="25"/>
      <c r="F2979" s="25" t="s">
        <v>7288</v>
      </c>
      <c r="G2979" s="25" t="s">
        <v>24057</v>
      </c>
      <c r="H2979" s="25" t="s">
        <v>7576</v>
      </c>
      <c r="I2979" s="25" t="s">
        <v>24070</v>
      </c>
      <c r="J2979" s="19">
        <v>44827</v>
      </c>
      <c r="K2979" s="19"/>
      <c r="L2979" s="54">
        <v>210164.75</v>
      </c>
      <c r="M2979" s="25" t="s">
        <v>7230</v>
      </c>
      <c r="N2979" s="25" t="s">
        <v>24060</v>
      </c>
      <c r="O2979" s="25"/>
      <c r="P2979" s="25"/>
    </row>
    <row r="2980" spans="1:16" ht="15">
      <c r="A2980" s="25" t="s">
        <v>30164</v>
      </c>
      <c r="B2980" s="25" t="s">
        <v>30164</v>
      </c>
      <c r="C2980"/>
      <c r="D2980" s="25" t="s">
        <v>7261</v>
      </c>
      <c r="E2980" s="25"/>
      <c r="F2980" s="25" t="s">
        <v>7288</v>
      </c>
      <c r="G2980" s="25" t="s">
        <v>24057</v>
      </c>
      <c r="H2980" s="25" t="s">
        <v>9729</v>
      </c>
      <c r="I2980" s="25" t="s">
        <v>24070</v>
      </c>
      <c r="J2980" s="19">
        <v>44827</v>
      </c>
      <c r="K2980" s="19"/>
      <c r="L2980" s="54">
        <v>5643.74</v>
      </c>
      <c r="M2980" s="25" t="s">
        <v>7230</v>
      </c>
      <c r="N2980" s="25" t="s">
        <v>24060</v>
      </c>
      <c r="O2980" s="25"/>
      <c r="P2980" s="25" t="s">
        <v>30165</v>
      </c>
    </row>
    <row r="2981" spans="1:16" ht="15">
      <c r="A2981" s="25" t="s">
        <v>30166</v>
      </c>
      <c r="B2981" s="25" t="s">
        <v>30166</v>
      </c>
      <c r="C2981"/>
      <c r="D2981" s="25" t="s">
        <v>7261</v>
      </c>
      <c r="E2981" s="25"/>
      <c r="F2981" s="25" t="s">
        <v>7288</v>
      </c>
      <c r="G2981" s="25" t="s">
        <v>24057</v>
      </c>
      <c r="H2981" s="25" t="s">
        <v>7345</v>
      </c>
      <c r="I2981" s="25" t="s">
        <v>24122</v>
      </c>
      <c r="J2981" s="19">
        <v>44827</v>
      </c>
      <c r="K2981" s="19"/>
      <c r="L2981" s="54">
        <v>3661.42</v>
      </c>
      <c r="M2981" s="25" t="s">
        <v>7230</v>
      </c>
      <c r="N2981" s="25" t="s">
        <v>24060</v>
      </c>
      <c r="O2981" s="25"/>
      <c r="P2981" s="25" t="s">
        <v>30167</v>
      </c>
    </row>
    <row r="2982" spans="1:16" ht="15">
      <c r="A2982" s="25" t="s">
        <v>30168</v>
      </c>
      <c r="B2982" s="25" t="s">
        <v>30168</v>
      </c>
      <c r="C2982"/>
      <c r="D2982" s="25" t="s">
        <v>7261</v>
      </c>
      <c r="E2982" s="25"/>
      <c r="F2982" s="25" t="s">
        <v>7288</v>
      </c>
      <c r="G2982" s="25" t="s">
        <v>24057</v>
      </c>
      <c r="H2982" s="25" t="s">
        <v>7345</v>
      </c>
      <c r="I2982" s="25" t="s">
        <v>24122</v>
      </c>
      <c r="J2982" s="19">
        <v>44827</v>
      </c>
      <c r="K2982" s="19"/>
      <c r="L2982" s="54">
        <v>3895</v>
      </c>
      <c r="M2982" s="25" t="s">
        <v>7230</v>
      </c>
      <c r="N2982" s="25" t="s">
        <v>24060</v>
      </c>
      <c r="O2982" s="25"/>
      <c r="P2982" s="25" t="s">
        <v>30169</v>
      </c>
    </row>
    <row r="2983" spans="1:16" ht="15">
      <c r="A2983" s="25" t="s">
        <v>30170</v>
      </c>
      <c r="B2983" s="25" t="s">
        <v>30170</v>
      </c>
      <c r="C2983"/>
      <c r="D2983" s="25" t="s">
        <v>7261</v>
      </c>
      <c r="E2983" s="25"/>
      <c r="F2983" s="25" t="s">
        <v>7288</v>
      </c>
      <c r="G2983" s="25" t="s">
        <v>24057</v>
      </c>
      <c r="H2983" s="25" t="s">
        <v>7386</v>
      </c>
      <c r="I2983" s="25" t="s">
        <v>24082</v>
      </c>
      <c r="J2983" s="19">
        <v>44827</v>
      </c>
      <c r="K2983" s="19"/>
      <c r="L2983" s="54">
        <v>2454.46</v>
      </c>
      <c r="M2983" s="25" t="s">
        <v>7230</v>
      </c>
      <c r="N2983" s="25" t="s">
        <v>24060</v>
      </c>
      <c r="O2983" s="25"/>
      <c r="P2983" s="25" t="s">
        <v>30171</v>
      </c>
    </row>
    <row r="2984" spans="1:16" ht="15">
      <c r="A2984" s="25" t="s">
        <v>30172</v>
      </c>
      <c r="B2984" s="25" t="s">
        <v>30172</v>
      </c>
      <c r="C2984"/>
      <c r="D2984" s="25" t="s">
        <v>7261</v>
      </c>
      <c r="E2984" s="25"/>
      <c r="F2984" s="25" t="s">
        <v>7288</v>
      </c>
      <c r="G2984" s="25" t="s">
        <v>24057</v>
      </c>
      <c r="H2984" s="25" t="s">
        <v>8423</v>
      </c>
      <c r="I2984" s="25" t="s">
        <v>24561</v>
      </c>
      <c r="J2984" s="19">
        <v>44827</v>
      </c>
      <c r="K2984" s="19"/>
      <c r="L2984" s="54">
        <v>1050</v>
      </c>
      <c r="M2984" s="25" t="s">
        <v>7230</v>
      </c>
      <c r="N2984" s="25" t="s">
        <v>24060</v>
      </c>
      <c r="O2984" s="25"/>
      <c r="P2984" s="25" t="s">
        <v>30173</v>
      </c>
    </row>
    <row r="2985" spans="1:16" ht="15">
      <c r="A2985" s="25" t="s">
        <v>30174</v>
      </c>
      <c r="B2985" s="25" t="s">
        <v>30174</v>
      </c>
      <c r="C2985"/>
      <c r="D2985" s="25" t="s">
        <v>7261</v>
      </c>
      <c r="E2985" s="25"/>
      <c r="F2985" s="25" t="s">
        <v>7288</v>
      </c>
      <c r="G2985" s="25" t="s">
        <v>24057</v>
      </c>
      <c r="H2985" s="25" t="s">
        <v>8750</v>
      </c>
      <c r="I2985" s="25" t="s">
        <v>24070</v>
      </c>
      <c r="J2985" s="19">
        <v>44827</v>
      </c>
      <c r="K2985" s="19"/>
      <c r="L2985" s="54">
        <v>9914.23</v>
      </c>
      <c r="M2985" s="25" t="s">
        <v>7230</v>
      </c>
      <c r="N2985" s="25" t="s">
        <v>24060</v>
      </c>
      <c r="O2985" s="25"/>
      <c r="P2985" s="25" t="s">
        <v>30175</v>
      </c>
    </row>
    <row r="2986" spans="1:16" ht="15">
      <c r="A2986" s="25" t="s">
        <v>30176</v>
      </c>
      <c r="B2986" s="25" t="s">
        <v>30176</v>
      </c>
      <c r="C2986"/>
      <c r="D2986" s="25" t="s">
        <v>7252</v>
      </c>
      <c r="E2986" s="25"/>
      <c r="F2986" s="25" t="s">
        <v>7288</v>
      </c>
      <c r="G2986" s="25" t="s">
        <v>24057</v>
      </c>
      <c r="H2986" s="25" t="s">
        <v>8553</v>
      </c>
      <c r="I2986" s="25" t="s">
        <v>24070</v>
      </c>
      <c r="J2986" s="19">
        <v>44827</v>
      </c>
      <c r="K2986" s="19"/>
      <c r="L2986" s="54">
        <v>2960.07</v>
      </c>
      <c r="M2986" s="25" t="s">
        <v>7230</v>
      </c>
      <c r="N2986" s="25" t="s">
        <v>24060</v>
      </c>
      <c r="O2986" s="25"/>
      <c r="P2986" s="25" t="s">
        <v>30177</v>
      </c>
    </row>
    <row r="2987" spans="1:16" ht="15">
      <c r="A2987" s="25" t="s">
        <v>30178</v>
      </c>
      <c r="B2987" s="25" t="s">
        <v>30178</v>
      </c>
      <c r="C2987"/>
      <c r="D2987" s="25" t="s">
        <v>7261</v>
      </c>
      <c r="E2987" s="25"/>
      <c r="F2987" s="25" t="s">
        <v>24833</v>
      </c>
      <c r="G2987" s="25" t="s">
        <v>24057</v>
      </c>
      <c r="H2987" s="25" t="s">
        <v>7543</v>
      </c>
      <c r="I2987" s="25" t="s">
        <v>24896</v>
      </c>
      <c r="J2987" s="19">
        <v>44827</v>
      </c>
      <c r="K2987" s="19"/>
      <c r="L2987" s="54">
        <v>2338</v>
      </c>
      <c r="M2987" s="25" t="s">
        <v>7230</v>
      </c>
      <c r="N2987" s="25" t="s">
        <v>24060</v>
      </c>
      <c r="O2987" s="25"/>
      <c r="P2987" s="25"/>
    </row>
    <row r="2988" spans="1:16" ht="15">
      <c r="A2988" s="25" t="s">
        <v>30179</v>
      </c>
      <c r="B2988" s="25" t="s">
        <v>30179</v>
      </c>
      <c r="C2988"/>
      <c r="D2988" s="25" t="s">
        <v>8607</v>
      </c>
      <c r="E2988" s="25"/>
      <c r="F2988" s="25" t="s">
        <v>7288</v>
      </c>
      <c r="G2988" s="25" t="s">
        <v>24057</v>
      </c>
      <c r="H2988" s="25" t="s">
        <v>9046</v>
      </c>
      <c r="I2988" s="25" t="s">
        <v>24070</v>
      </c>
      <c r="J2988" s="19">
        <v>44827</v>
      </c>
      <c r="K2988" s="19"/>
      <c r="L2988" s="54">
        <v>11307.09</v>
      </c>
      <c r="M2988" s="25" t="s">
        <v>7230</v>
      </c>
      <c r="N2988" s="25" t="s">
        <v>24060</v>
      </c>
      <c r="O2988" s="25"/>
      <c r="P2988" s="25" t="s">
        <v>30180</v>
      </c>
    </row>
    <row r="2989" spans="1:16" ht="15">
      <c r="A2989" s="25" t="s">
        <v>30181</v>
      </c>
      <c r="B2989" s="25" t="s">
        <v>30181</v>
      </c>
      <c r="C2989"/>
      <c r="D2989" s="25" t="s">
        <v>7252</v>
      </c>
      <c r="E2989" s="25"/>
      <c r="F2989" s="25" t="s">
        <v>7288</v>
      </c>
      <c r="G2989" s="25" t="s">
        <v>24057</v>
      </c>
      <c r="H2989" s="25" t="s">
        <v>16389</v>
      </c>
      <c r="I2989" s="25" t="s">
        <v>24070</v>
      </c>
      <c r="J2989" s="19">
        <v>44827</v>
      </c>
      <c r="K2989" s="19"/>
      <c r="L2989" s="54">
        <v>3856.06</v>
      </c>
      <c r="M2989" s="25" t="s">
        <v>7230</v>
      </c>
      <c r="N2989" s="25" t="s">
        <v>24060</v>
      </c>
      <c r="O2989" s="25"/>
      <c r="P2989" s="25" t="s">
        <v>30182</v>
      </c>
    </row>
    <row r="2990" spans="1:16" ht="15">
      <c r="A2990" s="25" t="s">
        <v>30183</v>
      </c>
      <c r="B2990" s="25" t="s">
        <v>30183</v>
      </c>
      <c r="C2990"/>
      <c r="D2990" s="25" t="s">
        <v>7261</v>
      </c>
      <c r="E2990" s="25"/>
      <c r="F2990" s="25" t="s">
        <v>7288</v>
      </c>
      <c r="G2990" s="25" t="s">
        <v>24057</v>
      </c>
      <c r="H2990" s="25" t="s">
        <v>8140</v>
      </c>
      <c r="I2990" s="25" t="s">
        <v>24484</v>
      </c>
      <c r="J2990" s="19">
        <v>44827</v>
      </c>
      <c r="K2990" s="19"/>
      <c r="L2990" s="54">
        <v>13219.11</v>
      </c>
      <c r="M2990" s="25" t="s">
        <v>7230</v>
      </c>
      <c r="N2990" s="25" t="s">
        <v>24060</v>
      </c>
      <c r="O2990" s="25"/>
      <c r="P2990" s="25" t="s">
        <v>30184</v>
      </c>
    </row>
    <row r="2991" spans="1:16" ht="15">
      <c r="A2991" s="25" t="s">
        <v>30185</v>
      </c>
      <c r="B2991" s="25" t="s">
        <v>30185</v>
      </c>
      <c r="C2991"/>
      <c r="D2991" s="25" t="s">
        <v>7261</v>
      </c>
      <c r="E2991" s="25"/>
      <c r="F2991" s="25" t="s">
        <v>7288</v>
      </c>
      <c r="G2991" s="25" t="s">
        <v>24057</v>
      </c>
      <c r="H2991" s="25" t="s">
        <v>8140</v>
      </c>
      <c r="I2991" s="25" t="s">
        <v>24484</v>
      </c>
      <c r="J2991" s="19">
        <v>44827</v>
      </c>
      <c r="K2991" s="19"/>
      <c r="L2991" s="54">
        <v>7119.31</v>
      </c>
      <c r="M2991" s="25" t="s">
        <v>7230</v>
      </c>
      <c r="N2991" s="25" t="s">
        <v>24060</v>
      </c>
      <c r="O2991" s="25"/>
      <c r="P2991" s="25" t="s">
        <v>30186</v>
      </c>
    </row>
    <row r="2992" spans="1:16" ht="15">
      <c r="A2992" s="25" t="s">
        <v>30187</v>
      </c>
      <c r="B2992" s="25" t="s">
        <v>30187</v>
      </c>
      <c r="C2992"/>
      <c r="D2992" s="25" t="s">
        <v>7261</v>
      </c>
      <c r="E2992" s="25"/>
      <c r="F2992" s="25" t="s">
        <v>7288</v>
      </c>
      <c r="G2992" s="25" t="s">
        <v>24057</v>
      </c>
      <c r="H2992" s="25" t="s">
        <v>8140</v>
      </c>
      <c r="I2992" s="25" t="s">
        <v>27049</v>
      </c>
      <c r="J2992" s="19">
        <v>44827</v>
      </c>
      <c r="K2992" s="19"/>
      <c r="L2992" s="54">
        <v>7099.7</v>
      </c>
      <c r="M2992" s="25" t="s">
        <v>7230</v>
      </c>
      <c r="N2992" s="25" t="s">
        <v>24060</v>
      </c>
      <c r="O2992" s="25"/>
      <c r="P2992" s="25" t="s">
        <v>30188</v>
      </c>
    </row>
    <row r="2993" spans="1:16" ht="15">
      <c r="A2993" s="25" t="s">
        <v>30189</v>
      </c>
      <c r="B2993" s="25" t="s">
        <v>30189</v>
      </c>
      <c r="C2993"/>
      <c r="D2993" s="25" t="s">
        <v>7261</v>
      </c>
      <c r="E2993" s="25"/>
      <c r="F2993" s="25" t="s">
        <v>7288</v>
      </c>
      <c r="G2993" s="25" t="s">
        <v>24057</v>
      </c>
      <c r="H2993" s="25" t="s">
        <v>8140</v>
      </c>
      <c r="I2993" s="25" t="s">
        <v>24181</v>
      </c>
      <c r="J2993" s="19">
        <v>44827</v>
      </c>
      <c r="K2993" s="19"/>
      <c r="L2993" s="54">
        <v>13125</v>
      </c>
      <c r="M2993" s="25" t="s">
        <v>7230</v>
      </c>
      <c r="N2993" s="25" t="s">
        <v>24060</v>
      </c>
      <c r="O2993" s="25"/>
      <c r="P2993" s="25" t="s">
        <v>30190</v>
      </c>
    </row>
    <row r="2994" spans="1:16" ht="15">
      <c r="A2994" s="25" t="s">
        <v>30191</v>
      </c>
      <c r="B2994" s="25" t="s">
        <v>30191</v>
      </c>
      <c r="C2994"/>
      <c r="D2994" s="25" t="s">
        <v>10550</v>
      </c>
      <c r="E2994" s="25"/>
      <c r="F2994" s="25" t="s">
        <v>7288</v>
      </c>
      <c r="G2994" s="25" t="s">
        <v>24057</v>
      </c>
      <c r="H2994" s="25" t="s">
        <v>8140</v>
      </c>
      <c r="I2994" s="25" t="s">
        <v>24948</v>
      </c>
      <c r="J2994" s="19">
        <v>44827</v>
      </c>
      <c r="K2994" s="19"/>
      <c r="L2994" s="54">
        <v>5800</v>
      </c>
      <c r="M2994" s="25" t="s">
        <v>7230</v>
      </c>
      <c r="N2994" s="25" t="s">
        <v>24060</v>
      </c>
      <c r="O2994" s="25"/>
      <c r="P2994" s="25" t="s">
        <v>30192</v>
      </c>
    </row>
    <row r="2995" spans="1:16" ht="15">
      <c r="A2995" s="25" t="s">
        <v>30193</v>
      </c>
      <c r="B2995" s="25" t="s">
        <v>30193</v>
      </c>
      <c r="C2995"/>
      <c r="D2995" s="25" t="s">
        <v>7261</v>
      </c>
      <c r="E2995" s="25"/>
      <c r="F2995" s="25" t="s">
        <v>7288</v>
      </c>
      <c r="G2995" s="25" t="s">
        <v>24057</v>
      </c>
      <c r="H2995" s="25" t="s">
        <v>8443</v>
      </c>
      <c r="I2995" s="25" t="s">
        <v>30194</v>
      </c>
      <c r="J2995" s="19">
        <v>44827</v>
      </c>
      <c r="K2995" s="19"/>
      <c r="L2995" s="54">
        <v>13523.5</v>
      </c>
      <c r="M2995" s="25" t="s">
        <v>7230</v>
      </c>
      <c r="N2995" s="25" t="s">
        <v>24060</v>
      </c>
      <c r="O2995" s="25"/>
      <c r="P2995" s="25" t="s">
        <v>30195</v>
      </c>
    </row>
    <row r="2996" spans="1:16" ht="15">
      <c r="A2996" s="25" t="s">
        <v>30196</v>
      </c>
      <c r="B2996" s="25" t="s">
        <v>30196</v>
      </c>
      <c r="C2996"/>
      <c r="D2996" s="25" t="s">
        <v>7252</v>
      </c>
      <c r="E2996" s="25"/>
      <c r="F2996" s="25" t="s">
        <v>7288</v>
      </c>
      <c r="G2996" s="25" t="s">
        <v>24057</v>
      </c>
      <c r="H2996" s="25" t="s">
        <v>7576</v>
      </c>
      <c r="I2996" s="25" t="s">
        <v>25823</v>
      </c>
      <c r="J2996" s="19">
        <v>44827</v>
      </c>
      <c r="K2996" s="19"/>
      <c r="L2996" s="54">
        <v>25332.29</v>
      </c>
      <c r="M2996" s="25" t="s">
        <v>7230</v>
      </c>
      <c r="N2996" s="25" t="s">
        <v>24060</v>
      </c>
      <c r="O2996" s="25"/>
      <c r="P2996" s="25" t="s">
        <v>30197</v>
      </c>
    </row>
    <row r="2997" spans="1:16" ht="15">
      <c r="A2997" s="25" t="s">
        <v>30198</v>
      </c>
      <c r="B2997" s="25" t="s">
        <v>30198</v>
      </c>
      <c r="C2997"/>
      <c r="D2997" s="25" t="s">
        <v>7261</v>
      </c>
      <c r="E2997" s="25"/>
      <c r="F2997" s="25" t="s">
        <v>7288</v>
      </c>
      <c r="G2997" s="25" t="s">
        <v>24057</v>
      </c>
      <c r="H2997" s="25" t="s">
        <v>7419</v>
      </c>
      <c r="I2997" s="25" t="s">
        <v>24070</v>
      </c>
      <c r="J2997" s="19">
        <v>44827</v>
      </c>
      <c r="K2997" s="19"/>
      <c r="L2997" s="54">
        <v>5175.68</v>
      </c>
      <c r="M2997" s="25" t="s">
        <v>7230</v>
      </c>
      <c r="N2997" s="25" t="s">
        <v>24060</v>
      </c>
      <c r="O2997" s="25"/>
      <c r="P2997" s="25" t="s">
        <v>30199</v>
      </c>
    </row>
    <row r="2998" spans="1:16" ht="15">
      <c r="A2998" s="25" t="s">
        <v>30200</v>
      </c>
      <c r="B2998" s="25" t="s">
        <v>30200</v>
      </c>
      <c r="C2998"/>
      <c r="D2998" s="25" t="s">
        <v>7261</v>
      </c>
      <c r="E2998" s="25"/>
      <c r="F2998" s="25" t="s">
        <v>7288</v>
      </c>
      <c r="G2998" s="25" t="s">
        <v>24057</v>
      </c>
      <c r="H2998" s="25" t="s">
        <v>8110</v>
      </c>
      <c r="I2998" s="25" t="s">
        <v>24075</v>
      </c>
      <c r="J2998" s="19">
        <v>44827</v>
      </c>
      <c r="K2998" s="19"/>
      <c r="L2998" s="54">
        <v>3517</v>
      </c>
      <c r="M2998" s="25" t="s">
        <v>7230</v>
      </c>
      <c r="N2998" s="25" t="s">
        <v>24060</v>
      </c>
      <c r="O2998" s="25"/>
      <c r="P2998" s="25" t="s">
        <v>30201</v>
      </c>
    </row>
    <row r="2999" spans="1:16" ht="15">
      <c r="A2999" s="25" t="s">
        <v>30202</v>
      </c>
      <c r="B2999" s="25" t="s">
        <v>30202</v>
      </c>
      <c r="C2999"/>
      <c r="D2999" s="25" t="s">
        <v>7261</v>
      </c>
      <c r="E2999" s="25"/>
      <c r="F2999" s="25" t="s">
        <v>7288</v>
      </c>
      <c r="G2999" s="25" t="s">
        <v>24057</v>
      </c>
      <c r="H2999" s="25" t="s">
        <v>8140</v>
      </c>
      <c r="I2999" s="25" t="s">
        <v>24181</v>
      </c>
      <c r="J2999" s="19">
        <v>44828</v>
      </c>
      <c r="K2999" s="19"/>
      <c r="L2999" s="54">
        <v>5229.88</v>
      </c>
      <c r="M2999" s="25" t="s">
        <v>7230</v>
      </c>
      <c r="N2999" s="25" t="s">
        <v>24060</v>
      </c>
      <c r="O2999" s="25"/>
      <c r="P2999" s="25" t="s">
        <v>30203</v>
      </c>
    </row>
    <row r="3000" spans="1:16" ht="15">
      <c r="A3000" s="25" t="s">
        <v>30204</v>
      </c>
      <c r="B3000" s="25" t="s">
        <v>30204</v>
      </c>
      <c r="C3000"/>
      <c r="D3000" s="25" t="s">
        <v>7261</v>
      </c>
      <c r="E3000" s="25"/>
      <c r="F3000" s="25" t="s">
        <v>7288</v>
      </c>
      <c r="G3000" s="25" t="s">
        <v>24057</v>
      </c>
      <c r="H3000" s="25" t="s">
        <v>12040</v>
      </c>
      <c r="I3000" s="25" t="s">
        <v>24558</v>
      </c>
      <c r="J3000" s="19">
        <v>44829</v>
      </c>
      <c r="K3000" s="19"/>
      <c r="L3000" s="54">
        <v>1215</v>
      </c>
      <c r="M3000" s="25" t="s">
        <v>7230</v>
      </c>
      <c r="N3000" s="25" t="s">
        <v>24060</v>
      </c>
      <c r="O3000" s="25"/>
      <c r="P3000" s="25" t="s">
        <v>30205</v>
      </c>
    </row>
    <row r="3001" spans="1:16" ht="15">
      <c r="A3001" s="25" t="s">
        <v>30206</v>
      </c>
      <c r="B3001" s="25" t="s">
        <v>30206</v>
      </c>
      <c r="C3001"/>
      <c r="D3001" s="25" t="s">
        <v>7252</v>
      </c>
      <c r="E3001" s="25"/>
      <c r="F3001" s="25" t="s">
        <v>7288</v>
      </c>
      <c r="G3001" s="25" t="s">
        <v>24057</v>
      </c>
      <c r="H3001" s="25" t="s">
        <v>9406</v>
      </c>
      <c r="I3001" s="25" t="s">
        <v>24075</v>
      </c>
      <c r="J3001" s="19">
        <v>44830</v>
      </c>
      <c r="K3001" s="19"/>
      <c r="L3001" s="54">
        <v>903.7</v>
      </c>
      <c r="M3001" s="25" t="s">
        <v>7230</v>
      </c>
      <c r="N3001" s="25" t="s">
        <v>24060</v>
      </c>
      <c r="O3001" s="25"/>
      <c r="P3001" s="25" t="s">
        <v>30207</v>
      </c>
    </row>
    <row r="3002" spans="1:16" ht="15">
      <c r="A3002" s="25" t="s">
        <v>30208</v>
      </c>
      <c r="B3002" s="25" t="s">
        <v>30208</v>
      </c>
      <c r="C3002"/>
      <c r="D3002" s="25" t="s">
        <v>7261</v>
      </c>
      <c r="E3002" s="25"/>
      <c r="F3002" s="25" t="s">
        <v>7288</v>
      </c>
      <c r="G3002" s="25" t="s">
        <v>24057</v>
      </c>
      <c r="H3002" s="25" t="s">
        <v>8110</v>
      </c>
      <c r="I3002" s="25" t="s">
        <v>24075</v>
      </c>
      <c r="J3002" s="19">
        <v>44830</v>
      </c>
      <c r="K3002" s="19"/>
      <c r="L3002" s="54">
        <v>3550</v>
      </c>
      <c r="M3002" s="25" t="s">
        <v>7230</v>
      </c>
      <c r="N3002" s="25" t="s">
        <v>24060</v>
      </c>
      <c r="O3002" s="25"/>
      <c r="P3002" s="25" t="s">
        <v>30209</v>
      </c>
    </row>
    <row r="3003" spans="1:16" ht="15">
      <c r="A3003" s="25" t="s">
        <v>30210</v>
      </c>
      <c r="B3003" s="25" t="s">
        <v>30210</v>
      </c>
      <c r="C3003"/>
      <c r="D3003" s="25" t="s">
        <v>8607</v>
      </c>
      <c r="E3003" s="25"/>
      <c r="F3003" s="25" t="s">
        <v>7288</v>
      </c>
      <c r="G3003" s="25" t="s">
        <v>24057</v>
      </c>
      <c r="H3003" s="25" t="s">
        <v>8140</v>
      </c>
      <c r="I3003" s="25" t="s">
        <v>27465</v>
      </c>
      <c r="J3003" s="19">
        <v>44830</v>
      </c>
      <c r="K3003" s="19"/>
      <c r="L3003" s="54">
        <v>5238</v>
      </c>
      <c r="M3003" s="25" t="s">
        <v>7230</v>
      </c>
      <c r="N3003" s="25" t="s">
        <v>24060</v>
      </c>
      <c r="O3003" s="25"/>
      <c r="P3003" s="25" t="s">
        <v>30211</v>
      </c>
    </row>
    <row r="3004" spans="1:16" ht="15">
      <c r="A3004" s="25" t="s">
        <v>30212</v>
      </c>
      <c r="B3004" s="25" t="s">
        <v>30212</v>
      </c>
      <c r="C3004"/>
      <c r="D3004" s="25" t="s">
        <v>8607</v>
      </c>
      <c r="E3004" s="25"/>
      <c r="F3004" s="25" t="s">
        <v>7288</v>
      </c>
      <c r="G3004" s="25" t="s">
        <v>24057</v>
      </c>
      <c r="H3004" s="25" t="s">
        <v>8140</v>
      </c>
      <c r="I3004" s="25" t="s">
        <v>27350</v>
      </c>
      <c r="J3004" s="19">
        <v>44830</v>
      </c>
      <c r="K3004" s="19"/>
      <c r="L3004" s="54">
        <v>19977.38</v>
      </c>
      <c r="M3004" s="25" t="s">
        <v>7230</v>
      </c>
      <c r="N3004" s="25" t="s">
        <v>24060</v>
      </c>
      <c r="O3004" s="25"/>
      <c r="P3004" s="25" t="s">
        <v>30213</v>
      </c>
    </row>
    <row r="3005" spans="1:16" ht="15">
      <c r="A3005" s="25" t="s">
        <v>30214</v>
      </c>
      <c r="B3005" s="25" t="s">
        <v>30214</v>
      </c>
      <c r="C3005"/>
      <c r="D3005" s="25" t="s">
        <v>8607</v>
      </c>
      <c r="E3005" s="25"/>
      <c r="F3005" s="25" t="s">
        <v>7288</v>
      </c>
      <c r="G3005" s="25" t="s">
        <v>24057</v>
      </c>
      <c r="H3005" s="25" t="s">
        <v>8658</v>
      </c>
      <c r="I3005" s="25" t="s">
        <v>24070</v>
      </c>
      <c r="J3005" s="19">
        <v>44830</v>
      </c>
      <c r="K3005" s="19"/>
      <c r="L3005" s="54">
        <v>4898.67</v>
      </c>
      <c r="M3005" s="25" t="s">
        <v>7230</v>
      </c>
      <c r="N3005" s="25" t="s">
        <v>24060</v>
      </c>
      <c r="O3005" s="25"/>
      <c r="P3005" s="25" t="s">
        <v>30215</v>
      </c>
    </row>
    <row r="3006" spans="1:16" ht="15">
      <c r="A3006" s="25" t="s">
        <v>30216</v>
      </c>
      <c r="B3006" s="25" t="s">
        <v>30216</v>
      </c>
      <c r="C3006"/>
      <c r="D3006" s="25" t="s">
        <v>7765</v>
      </c>
      <c r="E3006" s="25"/>
      <c r="F3006" s="25" t="s">
        <v>7288</v>
      </c>
      <c r="G3006" s="25" t="s">
        <v>24057</v>
      </c>
      <c r="H3006" s="25" t="s">
        <v>7500</v>
      </c>
      <c r="I3006" s="25" t="s">
        <v>24588</v>
      </c>
      <c r="J3006" s="19">
        <v>44828</v>
      </c>
      <c r="K3006" s="19"/>
      <c r="L3006" s="54">
        <v>3873</v>
      </c>
      <c r="M3006" s="25" t="s">
        <v>7230</v>
      </c>
      <c r="N3006" s="25" t="s">
        <v>24060</v>
      </c>
      <c r="O3006" s="25"/>
      <c r="P3006" s="25" t="s">
        <v>30217</v>
      </c>
    </row>
    <row r="3007" spans="1:16" ht="15">
      <c r="A3007" s="25" t="s">
        <v>30218</v>
      </c>
      <c r="B3007" s="25" t="s">
        <v>30218</v>
      </c>
      <c r="C3007"/>
      <c r="D3007" s="25" t="s">
        <v>7261</v>
      </c>
      <c r="E3007" s="25"/>
      <c r="F3007" s="25" t="s">
        <v>7288</v>
      </c>
      <c r="G3007" s="25" t="s">
        <v>24057</v>
      </c>
      <c r="H3007" s="25" t="s">
        <v>8755</v>
      </c>
      <c r="I3007" s="25" t="s">
        <v>24082</v>
      </c>
      <c r="J3007" s="19">
        <v>44829</v>
      </c>
      <c r="K3007" s="19"/>
      <c r="L3007" s="54">
        <v>14371.88</v>
      </c>
      <c r="M3007" s="25" t="s">
        <v>7230</v>
      </c>
      <c r="N3007" s="25" t="s">
        <v>24060</v>
      </c>
      <c r="O3007" s="25"/>
      <c r="P3007" s="25" t="s">
        <v>30219</v>
      </c>
    </row>
    <row r="3008" spans="1:16" ht="15">
      <c r="A3008" s="25" t="s">
        <v>30220</v>
      </c>
      <c r="B3008" s="25" t="s">
        <v>30220</v>
      </c>
      <c r="C3008"/>
      <c r="D3008" s="25" t="s">
        <v>7261</v>
      </c>
      <c r="E3008" s="25"/>
      <c r="F3008" s="25" t="s">
        <v>7288</v>
      </c>
      <c r="G3008" s="25" t="s">
        <v>24057</v>
      </c>
      <c r="H3008" s="25" t="s">
        <v>12040</v>
      </c>
      <c r="I3008" s="25" t="s">
        <v>24558</v>
      </c>
      <c r="J3008" s="19">
        <v>44829</v>
      </c>
      <c r="K3008" s="19"/>
      <c r="L3008" s="54">
        <v>1215</v>
      </c>
      <c r="M3008" s="25" t="s">
        <v>7230</v>
      </c>
      <c r="N3008" s="25" t="s">
        <v>24060</v>
      </c>
      <c r="O3008" s="25"/>
      <c r="P3008" s="25" t="s">
        <v>30221</v>
      </c>
    </row>
    <row r="3009" spans="1:16" ht="15">
      <c r="A3009" s="25" t="s">
        <v>30222</v>
      </c>
      <c r="B3009" s="25" t="s">
        <v>30222</v>
      </c>
      <c r="C3009"/>
      <c r="D3009" s="25" t="s">
        <v>8607</v>
      </c>
      <c r="E3009" s="25"/>
      <c r="F3009" s="25" t="s">
        <v>7288</v>
      </c>
      <c r="G3009" s="25" t="s">
        <v>24057</v>
      </c>
      <c r="H3009" s="25" t="s">
        <v>9046</v>
      </c>
      <c r="I3009" s="25" t="s">
        <v>24070</v>
      </c>
      <c r="J3009" s="19">
        <v>44830</v>
      </c>
      <c r="K3009" s="19"/>
      <c r="L3009" s="54">
        <v>4278.5200000000004</v>
      </c>
      <c r="M3009" s="25" t="s">
        <v>7230</v>
      </c>
      <c r="N3009" s="25" t="s">
        <v>24060</v>
      </c>
      <c r="O3009" s="25"/>
      <c r="P3009" s="25" t="s">
        <v>30223</v>
      </c>
    </row>
    <row r="3010" spans="1:16" ht="15">
      <c r="A3010" s="25" t="s">
        <v>30224</v>
      </c>
      <c r="B3010" s="25" t="s">
        <v>30224</v>
      </c>
      <c r="C3010"/>
      <c r="D3010" s="25" t="s">
        <v>7252</v>
      </c>
      <c r="E3010" s="25"/>
      <c r="F3010" s="25" t="s">
        <v>7288</v>
      </c>
      <c r="G3010" s="25" t="s">
        <v>24057</v>
      </c>
      <c r="H3010" s="25" t="s">
        <v>7500</v>
      </c>
      <c r="I3010" s="25" t="s">
        <v>24746</v>
      </c>
      <c r="J3010" s="19">
        <v>44830</v>
      </c>
      <c r="K3010" s="19"/>
      <c r="L3010" s="54">
        <v>4450</v>
      </c>
      <c r="M3010" s="25" t="s">
        <v>7230</v>
      </c>
      <c r="N3010" s="25" t="s">
        <v>24060</v>
      </c>
      <c r="O3010" s="25"/>
      <c r="P3010" s="25"/>
    </row>
    <row r="3011" spans="1:16" ht="15">
      <c r="A3011" s="25" t="s">
        <v>30225</v>
      </c>
      <c r="B3011" s="25" t="s">
        <v>30225</v>
      </c>
      <c r="C3011"/>
      <c r="D3011" s="25" t="s">
        <v>13962</v>
      </c>
      <c r="E3011" s="25"/>
      <c r="F3011" s="25" t="s">
        <v>7288</v>
      </c>
      <c r="G3011" s="25" t="s">
        <v>24057</v>
      </c>
      <c r="H3011" s="25" t="s">
        <v>7500</v>
      </c>
      <c r="I3011" s="25" t="s">
        <v>24588</v>
      </c>
      <c r="J3011" s="19">
        <v>44830</v>
      </c>
      <c r="K3011" s="19"/>
      <c r="L3011" s="54">
        <v>9946</v>
      </c>
      <c r="M3011" s="25" t="s">
        <v>7230</v>
      </c>
      <c r="N3011" s="25" t="s">
        <v>24060</v>
      </c>
      <c r="O3011" s="25"/>
      <c r="P3011" s="25"/>
    </row>
    <row r="3012" spans="1:16" ht="15">
      <c r="A3012" s="25" t="s">
        <v>30226</v>
      </c>
      <c r="B3012" s="25" t="s">
        <v>30226</v>
      </c>
      <c r="C3012"/>
      <c r="D3012" s="25" t="s">
        <v>7261</v>
      </c>
      <c r="E3012" s="25"/>
      <c r="F3012" s="25" t="s">
        <v>7288</v>
      </c>
      <c r="G3012" s="25" t="s">
        <v>24057</v>
      </c>
      <c r="H3012" s="25" t="s">
        <v>7266</v>
      </c>
      <c r="I3012" s="25" t="s">
        <v>24070</v>
      </c>
      <c r="J3012" s="19">
        <v>44830</v>
      </c>
      <c r="K3012" s="19"/>
      <c r="L3012" s="54">
        <v>4042.31</v>
      </c>
      <c r="M3012" s="25" t="s">
        <v>7230</v>
      </c>
      <c r="N3012" s="25" t="s">
        <v>24060</v>
      </c>
      <c r="O3012" s="25"/>
      <c r="P3012" s="25" t="s">
        <v>30227</v>
      </c>
    </row>
    <row r="3013" spans="1:16" ht="15">
      <c r="A3013" s="25" t="s">
        <v>30228</v>
      </c>
      <c r="B3013" s="25" t="s">
        <v>30228</v>
      </c>
      <c r="C3013"/>
      <c r="D3013" s="25" t="s">
        <v>7261</v>
      </c>
      <c r="E3013" s="25"/>
      <c r="F3013" s="25" t="s">
        <v>7288</v>
      </c>
      <c r="G3013" s="25" t="s">
        <v>24057</v>
      </c>
      <c r="H3013" s="25" t="s">
        <v>12040</v>
      </c>
      <c r="I3013" s="25" t="s">
        <v>24558</v>
      </c>
      <c r="J3013" s="19">
        <v>44830</v>
      </c>
      <c r="K3013" s="19"/>
      <c r="L3013" s="54">
        <v>6042.22</v>
      </c>
      <c r="M3013" s="25" t="s">
        <v>7230</v>
      </c>
      <c r="N3013" s="25" t="s">
        <v>24060</v>
      </c>
      <c r="O3013" s="25"/>
      <c r="P3013" s="25" t="s">
        <v>30229</v>
      </c>
    </row>
    <row r="3014" spans="1:16" ht="15">
      <c r="A3014" s="25" t="s">
        <v>30230</v>
      </c>
      <c r="B3014" s="25" t="s">
        <v>30230</v>
      </c>
      <c r="C3014"/>
      <c r="D3014" s="25" t="s">
        <v>7261</v>
      </c>
      <c r="E3014" s="25"/>
      <c r="F3014" s="25" t="s">
        <v>7288</v>
      </c>
      <c r="G3014" s="25" t="s">
        <v>24057</v>
      </c>
      <c r="H3014" s="25" t="s">
        <v>12040</v>
      </c>
      <c r="I3014" s="25" t="s">
        <v>24558</v>
      </c>
      <c r="J3014" s="19">
        <v>44830</v>
      </c>
      <c r="K3014" s="19"/>
      <c r="L3014" s="54">
        <v>4940.99</v>
      </c>
      <c r="M3014" s="25" t="s">
        <v>7230</v>
      </c>
      <c r="N3014" s="25" t="s">
        <v>24060</v>
      </c>
      <c r="O3014" s="25"/>
      <c r="P3014" s="25" t="s">
        <v>30231</v>
      </c>
    </row>
    <row r="3015" spans="1:16" ht="15">
      <c r="A3015" s="25" t="s">
        <v>30232</v>
      </c>
      <c r="B3015" s="25" t="s">
        <v>30232</v>
      </c>
      <c r="C3015"/>
      <c r="D3015" s="25" t="s">
        <v>7252</v>
      </c>
      <c r="E3015" s="25"/>
      <c r="F3015" s="25" t="s">
        <v>7288</v>
      </c>
      <c r="G3015" s="25" t="s">
        <v>24057</v>
      </c>
      <c r="H3015" s="25" t="s">
        <v>7576</v>
      </c>
      <c r="I3015" s="25" t="s">
        <v>24841</v>
      </c>
      <c r="J3015" s="19">
        <v>44830</v>
      </c>
      <c r="K3015" s="19"/>
      <c r="L3015" s="54">
        <v>152000</v>
      </c>
      <c r="M3015" s="25" t="s">
        <v>7230</v>
      </c>
      <c r="N3015" s="25" t="s">
        <v>24060</v>
      </c>
      <c r="O3015" s="25"/>
      <c r="P3015" s="25" t="s">
        <v>30233</v>
      </c>
    </row>
    <row r="3016" spans="1:16" ht="15">
      <c r="A3016" s="25" t="s">
        <v>30234</v>
      </c>
      <c r="B3016" s="25" t="s">
        <v>30234</v>
      </c>
      <c r="C3016"/>
      <c r="D3016" s="25" t="s">
        <v>7252</v>
      </c>
      <c r="E3016" s="25"/>
      <c r="F3016" s="25" t="s">
        <v>7288</v>
      </c>
      <c r="G3016" s="25" t="s">
        <v>24057</v>
      </c>
      <c r="H3016" s="25" t="s">
        <v>7576</v>
      </c>
      <c r="I3016" s="25" t="s">
        <v>30235</v>
      </c>
      <c r="J3016" s="19">
        <v>44830</v>
      </c>
      <c r="K3016" s="19"/>
      <c r="L3016" s="54">
        <v>144764</v>
      </c>
      <c r="M3016" s="25" t="s">
        <v>7230</v>
      </c>
      <c r="N3016" s="25" t="s">
        <v>24060</v>
      </c>
      <c r="O3016" s="25"/>
      <c r="P3016" s="25"/>
    </row>
    <row r="3017" spans="1:16" ht="15">
      <c r="A3017" s="25" t="s">
        <v>30236</v>
      </c>
      <c r="B3017" s="25" t="s">
        <v>30236</v>
      </c>
      <c r="C3017"/>
      <c r="D3017" s="25" t="s">
        <v>7252</v>
      </c>
      <c r="E3017" s="25"/>
      <c r="F3017" s="25" t="s">
        <v>7288</v>
      </c>
      <c r="G3017" s="25" t="s">
        <v>24057</v>
      </c>
      <c r="H3017" s="25" t="s">
        <v>7526</v>
      </c>
      <c r="I3017" s="25" t="s">
        <v>24075</v>
      </c>
      <c r="J3017" s="19">
        <v>44830</v>
      </c>
      <c r="K3017" s="19"/>
      <c r="L3017" s="54">
        <v>2500</v>
      </c>
      <c r="M3017" s="25" t="s">
        <v>7230</v>
      </c>
      <c r="N3017" s="25" t="s">
        <v>24060</v>
      </c>
      <c r="O3017" s="25"/>
      <c r="P3017" s="25" t="s">
        <v>30237</v>
      </c>
    </row>
    <row r="3018" spans="1:16" ht="15">
      <c r="A3018" s="25" t="s">
        <v>30238</v>
      </c>
      <c r="B3018" s="25" t="s">
        <v>30238</v>
      </c>
      <c r="C3018"/>
      <c r="D3018" s="25" t="s">
        <v>7252</v>
      </c>
      <c r="E3018" s="25"/>
      <c r="F3018" s="25" t="s">
        <v>7288</v>
      </c>
      <c r="G3018" s="25" t="s">
        <v>24057</v>
      </c>
      <c r="H3018" s="25" t="s">
        <v>8110</v>
      </c>
      <c r="I3018" s="25" t="s">
        <v>24150</v>
      </c>
      <c r="J3018" s="19">
        <v>44830</v>
      </c>
      <c r="K3018" s="19"/>
      <c r="L3018" s="54">
        <v>6746.22</v>
      </c>
      <c r="M3018" s="25" t="s">
        <v>7230</v>
      </c>
      <c r="N3018" s="25" t="s">
        <v>24060</v>
      </c>
      <c r="O3018" s="25"/>
      <c r="P3018" s="25"/>
    </row>
    <row r="3019" spans="1:16" ht="15">
      <c r="A3019" s="25" t="s">
        <v>30239</v>
      </c>
      <c r="B3019" s="25" t="s">
        <v>30239</v>
      </c>
      <c r="C3019"/>
      <c r="D3019" s="25" t="s">
        <v>7252</v>
      </c>
      <c r="E3019" s="25"/>
      <c r="F3019" s="25" t="s">
        <v>7288</v>
      </c>
      <c r="G3019" s="25" t="s">
        <v>24057</v>
      </c>
      <c r="H3019" s="25" t="s">
        <v>8110</v>
      </c>
      <c r="I3019" s="25" t="s">
        <v>24150</v>
      </c>
      <c r="J3019" s="19">
        <v>44830</v>
      </c>
      <c r="K3019" s="19"/>
      <c r="L3019" s="54">
        <v>2627.07</v>
      </c>
      <c r="M3019" s="25" t="s">
        <v>7230</v>
      </c>
      <c r="N3019" s="25" t="s">
        <v>24060</v>
      </c>
      <c r="O3019" s="25"/>
      <c r="P3019" s="25" t="s">
        <v>30240</v>
      </c>
    </row>
    <row r="3020" spans="1:16" ht="15">
      <c r="A3020" s="25" t="s">
        <v>30241</v>
      </c>
      <c r="B3020" s="25" t="s">
        <v>30241</v>
      </c>
      <c r="C3020"/>
      <c r="D3020" s="25" t="s">
        <v>7252</v>
      </c>
      <c r="E3020" s="25"/>
      <c r="F3020" s="25" t="s">
        <v>7288</v>
      </c>
      <c r="G3020" s="25" t="s">
        <v>24057</v>
      </c>
      <c r="H3020" s="25" t="s">
        <v>8110</v>
      </c>
      <c r="I3020" s="25" t="s">
        <v>24150</v>
      </c>
      <c r="J3020" s="19">
        <v>44830</v>
      </c>
      <c r="K3020" s="19"/>
      <c r="L3020" s="54">
        <v>6868.25</v>
      </c>
      <c r="M3020" s="25" t="s">
        <v>7230</v>
      </c>
      <c r="N3020" s="25" t="s">
        <v>24060</v>
      </c>
      <c r="O3020" s="25"/>
      <c r="P3020" s="25" t="s">
        <v>30242</v>
      </c>
    </row>
    <row r="3021" spans="1:16" ht="15">
      <c r="A3021" s="25" t="s">
        <v>30243</v>
      </c>
      <c r="B3021" s="25" t="s">
        <v>30243</v>
      </c>
      <c r="C3021"/>
      <c r="D3021" s="25" t="s">
        <v>7261</v>
      </c>
      <c r="E3021" s="25"/>
      <c r="F3021" s="25" t="s">
        <v>7288</v>
      </c>
      <c r="G3021" s="25" t="s">
        <v>24057</v>
      </c>
      <c r="H3021" s="25" t="s">
        <v>11710</v>
      </c>
      <c r="I3021" s="25" t="s">
        <v>24224</v>
      </c>
      <c r="J3021" s="19">
        <v>44831</v>
      </c>
      <c r="K3021" s="19"/>
      <c r="L3021" s="54">
        <v>3001.93</v>
      </c>
      <c r="M3021" s="25" t="s">
        <v>7230</v>
      </c>
      <c r="N3021" s="25" t="s">
        <v>24060</v>
      </c>
      <c r="O3021" s="25"/>
      <c r="P3021" s="25" t="s">
        <v>30244</v>
      </c>
    </row>
    <row r="3022" spans="1:16" ht="15">
      <c r="A3022" s="25" t="s">
        <v>30245</v>
      </c>
      <c r="B3022" s="25" t="s">
        <v>30245</v>
      </c>
      <c r="C3022"/>
      <c r="D3022" s="25" t="s">
        <v>7261</v>
      </c>
      <c r="E3022" s="25"/>
      <c r="F3022" s="25" t="s">
        <v>7288</v>
      </c>
      <c r="G3022" s="25" t="s">
        <v>24057</v>
      </c>
      <c r="H3022" s="25" t="s">
        <v>7386</v>
      </c>
      <c r="I3022" s="25" t="s">
        <v>24082</v>
      </c>
      <c r="J3022" s="19">
        <v>44831</v>
      </c>
      <c r="K3022" s="19"/>
      <c r="L3022" s="54">
        <v>3928.2</v>
      </c>
      <c r="M3022" s="25" t="s">
        <v>7230</v>
      </c>
      <c r="N3022" s="25" t="s">
        <v>24060</v>
      </c>
      <c r="O3022" s="25"/>
      <c r="P3022" s="25" t="s">
        <v>30246</v>
      </c>
    </row>
    <row r="3023" spans="1:16" ht="15">
      <c r="A3023" s="25" t="s">
        <v>30247</v>
      </c>
      <c r="B3023" s="25" t="s">
        <v>30247</v>
      </c>
      <c r="C3023"/>
      <c r="D3023" s="25" t="s">
        <v>7252</v>
      </c>
      <c r="E3023" s="25"/>
      <c r="F3023" s="25" t="s">
        <v>7288</v>
      </c>
      <c r="G3023" s="25" t="s">
        <v>24057</v>
      </c>
      <c r="H3023" s="25" t="s">
        <v>7526</v>
      </c>
      <c r="I3023" s="25" t="s">
        <v>24075</v>
      </c>
      <c r="J3023" s="19">
        <v>44831</v>
      </c>
      <c r="K3023" s="19"/>
      <c r="L3023" s="54">
        <v>1400</v>
      </c>
      <c r="M3023" s="25" t="s">
        <v>7230</v>
      </c>
      <c r="N3023" s="25" t="s">
        <v>24060</v>
      </c>
      <c r="O3023" s="25"/>
      <c r="P3023" s="25" t="s">
        <v>30248</v>
      </c>
    </row>
    <row r="3024" spans="1:16" ht="15">
      <c r="A3024" s="25" t="s">
        <v>30249</v>
      </c>
      <c r="B3024" s="25" t="s">
        <v>30249</v>
      </c>
      <c r="C3024"/>
      <c r="D3024" s="25" t="s">
        <v>7261</v>
      </c>
      <c r="E3024" s="25"/>
      <c r="F3024" s="25" t="s">
        <v>7288</v>
      </c>
      <c r="G3024" s="25" t="s">
        <v>24057</v>
      </c>
      <c r="H3024" s="25" t="s">
        <v>7345</v>
      </c>
      <c r="I3024" s="25" t="s">
        <v>24122</v>
      </c>
      <c r="J3024" s="19">
        <v>44831</v>
      </c>
      <c r="K3024" s="19"/>
      <c r="L3024" s="54">
        <v>6189.67</v>
      </c>
      <c r="M3024" s="25" t="s">
        <v>7230</v>
      </c>
      <c r="N3024" s="25" t="s">
        <v>24060</v>
      </c>
      <c r="O3024" s="25"/>
      <c r="P3024" s="25" t="s">
        <v>30250</v>
      </c>
    </row>
    <row r="3025" spans="1:16" ht="15">
      <c r="A3025" s="25" t="s">
        <v>30251</v>
      </c>
      <c r="B3025" s="25" t="s">
        <v>30251</v>
      </c>
      <c r="C3025"/>
      <c r="D3025" s="25" t="s">
        <v>7252</v>
      </c>
      <c r="E3025" s="25"/>
      <c r="F3025" s="25" t="s">
        <v>7288</v>
      </c>
      <c r="G3025" s="25" t="s">
        <v>24057</v>
      </c>
      <c r="H3025" s="25" t="s">
        <v>9406</v>
      </c>
      <c r="I3025" s="25" t="s">
        <v>24075</v>
      </c>
      <c r="J3025" s="19">
        <v>44831</v>
      </c>
      <c r="K3025" s="19"/>
      <c r="L3025" s="54">
        <v>2652.63</v>
      </c>
      <c r="M3025" s="25" t="s">
        <v>7230</v>
      </c>
      <c r="N3025" s="25" t="s">
        <v>24060</v>
      </c>
      <c r="O3025" s="25"/>
      <c r="P3025" s="25" t="s">
        <v>30252</v>
      </c>
    </row>
    <row r="3026" spans="1:16" ht="15">
      <c r="A3026" s="25" t="s">
        <v>30253</v>
      </c>
      <c r="B3026" s="25" t="s">
        <v>30253</v>
      </c>
      <c r="C3026"/>
      <c r="D3026" s="25" t="s">
        <v>7261</v>
      </c>
      <c r="E3026" s="25"/>
      <c r="F3026" s="25" t="s">
        <v>7288</v>
      </c>
      <c r="G3026" s="25" t="s">
        <v>24057</v>
      </c>
      <c r="H3026" s="25" t="s">
        <v>17627</v>
      </c>
      <c r="I3026" s="25" t="s">
        <v>24096</v>
      </c>
      <c r="J3026" s="19">
        <v>44831</v>
      </c>
      <c r="K3026" s="19"/>
      <c r="L3026" s="54">
        <v>2960.32</v>
      </c>
      <c r="M3026" s="25" t="s">
        <v>7230</v>
      </c>
      <c r="N3026" s="25" t="s">
        <v>24060</v>
      </c>
      <c r="O3026" s="25"/>
      <c r="P3026" s="25"/>
    </row>
    <row r="3027" spans="1:16" ht="15">
      <c r="A3027" s="25" t="s">
        <v>30254</v>
      </c>
      <c r="B3027" s="25" t="s">
        <v>30254</v>
      </c>
      <c r="C3027"/>
      <c r="D3027" s="25" t="s">
        <v>7261</v>
      </c>
      <c r="E3027" s="25"/>
      <c r="F3027" s="25" t="s">
        <v>24833</v>
      </c>
      <c r="G3027" s="25" t="s">
        <v>24057</v>
      </c>
      <c r="H3027" s="25" t="s">
        <v>7543</v>
      </c>
      <c r="I3027" s="25" t="s">
        <v>24896</v>
      </c>
      <c r="J3027" s="19">
        <v>44831</v>
      </c>
      <c r="K3027" s="19"/>
      <c r="L3027" s="54">
        <v>2138</v>
      </c>
      <c r="M3027" s="25" t="s">
        <v>7230</v>
      </c>
      <c r="N3027" s="25" t="s">
        <v>24060</v>
      </c>
      <c r="O3027" s="25"/>
      <c r="P3027" s="25"/>
    </row>
    <row r="3028" spans="1:16" ht="15">
      <c r="A3028" s="25" t="s">
        <v>30255</v>
      </c>
      <c r="B3028" s="25" t="s">
        <v>30255</v>
      </c>
      <c r="C3028"/>
      <c r="D3028" s="25" t="s">
        <v>7261</v>
      </c>
      <c r="E3028" s="25"/>
      <c r="F3028" s="25" t="s">
        <v>7288</v>
      </c>
      <c r="G3028" s="25" t="s">
        <v>24057</v>
      </c>
      <c r="H3028" s="25" t="s">
        <v>7576</v>
      </c>
      <c r="I3028" s="25" t="s">
        <v>24705</v>
      </c>
      <c r="J3028" s="19">
        <v>44831</v>
      </c>
      <c r="K3028" s="19"/>
      <c r="L3028" s="54">
        <v>1225.28</v>
      </c>
      <c r="M3028" s="25" t="s">
        <v>7230</v>
      </c>
      <c r="N3028" s="25" t="s">
        <v>24060</v>
      </c>
      <c r="O3028" s="25"/>
      <c r="P3028" s="25"/>
    </row>
    <row r="3029" spans="1:16" ht="15">
      <c r="A3029" s="25" t="s">
        <v>30256</v>
      </c>
      <c r="B3029" s="25" t="s">
        <v>30256</v>
      </c>
      <c r="C3029"/>
      <c r="D3029" s="25" t="s">
        <v>7269</v>
      </c>
      <c r="E3029" s="25"/>
      <c r="F3029" s="25" t="s">
        <v>7288</v>
      </c>
      <c r="G3029" s="25" t="s">
        <v>24057</v>
      </c>
      <c r="H3029" s="25" t="s">
        <v>8591</v>
      </c>
      <c r="I3029" s="25" t="s">
        <v>26307</v>
      </c>
      <c r="J3029" s="19">
        <v>44831</v>
      </c>
      <c r="K3029" s="19"/>
      <c r="L3029" s="54">
        <v>393.5</v>
      </c>
      <c r="M3029" s="25" t="s">
        <v>7230</v>
      </c>
      <c r="N3029" s="25" t="s">
        <v>24060</v>
      </c>
      <c r="O3029" s="25"/>
      <c r="P3029" s="25" t="s">
        <v>30257</v>
      </c>
    </row>
    <row r="3030" spans="1:16" ht="15">
      <c r="A3030" s="25" t="s">
        <v>30258</v>
      </c>
      <c r="B3030" s="25" t="s">
        <v>30258</v>
      </c>
      <c r="C3030"/>
      <c r="D3030" s="25" t="s">
        <v>11120</v>
      </c>
      <c r="E3030" s="25"/>
      <c r="F3030" s="25" t="s">
        <v>7288</v>
      </c>
      <c r="G3030" s="25" t="s">
        <v>24057</v>
      </c>
      <c r="H3030" s="25" t="s">
        <v>9607</v>
      </c>
      <c r="I3030" s="25" t="s">
        <v>25309</v>
      </c>
      <c r="J3030" s="19">
        <v>44831</v>
      </c>
      <c r="K3030" s="19"/>
      <c r="L3030" s="54">
        <v>26606.6</v>
      </c>
      <c r="M3030" s="25" t="s">
        <v>7230</v>
      </c>
      <c r="N3030" s="25" t="s">
        <v>24060</v>
      </c>
      <c r="O3030" s="25"/>
      <c r="P3030" s="25" t="s">
        <v>30259</v>
      </c>
    </row>
    <row r="3031" spans="1:16" ht="15">
      <c r="A3031" s="25" t="s">
        <v>30260</v>
      </c>
      <c r="B3031" s="25" t="s">
        <v>30260</v>
      </c>
      <c r="C3031"/>
      <c r="D3031" s="25" t="s">
        <v>7261</v>
      </c>
      <c r="E3031" s="25"/>
      <c r="F3031" s="25" t="s">
        <v>7288</v>
      </c>
      <c r="G3031" s="25" t="s">
        <v>24057</v>
      </c>
      <c r="H3031" s="25" t="s">
        <v>7543</v>
      </c>
      <c r="I3031" s="25" t="s">
        <v>24896</v>
      </c>
      <c r="J3031" s="19">
        <v>44831</v>
      </c>
      <c r="K3031" s="19"/>
      <c r="L3031" s="54">
        <v>6170.05</v>
      </c>
      <c r="M3031" s="25" t="s">
        <v>7230</v>
      </c>
      <c r="N3031" s="25" t="s">
        <v>24060</v>
      </c>
      <c r="O3031" s="25"/>
      <c r="P3031" s="25" t="s">
        <v>30261</v>
      </c>
    </row>
    <row r="3032" spans="1:16" ht="15">
      <c r="A3032" s="25" t="s">
        <v>30262</v>
      </c>
      <c r="B3032" s="25" t="s">
        <v>30262</v>
      </c>
      <c r="C3032"/>
      <c r="D3032" s="25" t="s">
        <v>7261</v>
      </c>
      <c r="E3032" s="25"/>
      <c r="F3032" s="25" t="s">
        <v>7288</v>
      </c>
      <c r="G3032" s="25" t="s">
        <v>24057</v>
      </c>
      <c r="H3032" s="25" t="s">
        <v>8591</v>
      </c>
      <c r="I3032" s="25" t="s">
        <v>26307</v>
      </c>
      <c r="J3032" s="19">
        <v>44831</v>
      </c>
      <c r="K3032" s="19"/>
      <c r="L3032" s="54">
        <v>2754.5</v>
      </c>
      <c r="M3032" s="25" t="s">
        <v>7230</v>
      </c>
      <c r="N3032" s="25" t="s">
        <v>24060</v>
      </c>
      <c r="O3032" s="25"/>
      <c r="P3032" s="25" t="s">
        <v>30263</v>
      </c>
    </row>
    <row r="3033" spans="1:16" ht="15">
      <c r="A3033" s="25" t="s">
        <v>30264</v>
      </c>
      <c r="B3033" s="25" t="s">
        <v>30264</v>
      </c>
      <c r="C3033"/>
      <c r="D3033" s="25" t="s">
        <v>7261</v>
      </c>
      <c r="E3033" s="25"/>
      <c r="F3033" s="25" t="s">
        <v>7288</v>
      </c>
      <c r="G3033" s="25" t="s">
        <v>24057</v>
      </c>
      <c r="H3033" s="25" t="s">
        <v>9391</v>
      </c>
      <c r="I3033" s="25" t="s">
        <v>24224</v>
      </c>
      <c r="J3033" s="19">
        <v>44831</v>
      </c>
      <c r="K3033" s="19"/>
      <c r="L3033" s="54">
        <v>6496.38</v>
      </c>
      <c r="M3033" s="25" t="s">
        <v>7230</v>
      </c>
      <c r="N3033" s="25" t="s">
        <v>24060</v>
      </c>
      <c r="O3033" s="25"/>
      <c r="P3033" s="25"/>
    </row>
    <row r="3034" spans="1:16" ht="15">
      <c r="A3034" s="25" t="s">
        <v>30265</v>
      </c>
      <c r="B3034" s="25" t="s">
        <v>30265</v>
      </c>
      <c r="C3034"/>
      <c r="D3034" s="25" t="s">
        <v>7261</v>
      </c>
      <c r="E3034" s="25"/>
      <c r="F3034" s="25" t="s">
        <v>7288</v>
      </c>
      <c r="G3034" s="25" t="s">
        <v>24057</v>
      </c>
      <c r="H3034" s="25" t="s">
        <v>10739</v>
      </c>
      <c r="I3034" s="25" t="s">
        <v>24454</v>
      </c>
      <c r="J3034" s="19">
        <v>44831</v>
      </c>
      <c r="K3034" s="19"/>
      <c r="L3034" s="54">
        <v>6419.46</v>
      </c>
      <c r="M3034" s="25" t="s">
        <v>7230</v>
      </c>
      <c r="N3034" s="25" t="s">
        <v>24060</v>
      </c>
      <c r="O3034" s="25"/>
      <c r="P3034" s="25" t="s">
        <v>30266</v>
      </c>
    </row>
    <row r="3035" spans="1:16" ht="15">
      <c r="A3035" s="25" t="s">
        <v>30267</v>
      </c>
      <c r="B3035" s="25" t="s">
        <v>30267</v>
      </c>
      <c r="C3035"/>
      <c r="D3035" s="25" t="s">
        <v>7313</v>
      </c>
      <c r="E3035" s="25"/>
      <c r="F3035" s="25" t="s">
        <v>7288</v>
      </c>
      <c r="G3035" s="25" t="s">
        <v>24630</v>
      </c>
      <c r="H3035" s="25" t="s">
        <v>8591</v>
      </c>
      <c r="I3035" s="25" t="s">
        <v>24631</v>
      </c>
      <c r="J3035" s="19">
        <v>44831</v>
      </c>
      <c r="K3035" s="19"/>
      <c r="L3035" s="54">
        <v>23.96</v>
      </c>
      <c r="M3035" s="25" t="s">
        <v>7230</v>
      </c>
      <c r="N3035" s="25" t="s">
        <v>24060</v>
      </c>
      <c r="O3035" s="25"/>
      <c r="P3035" s="25" t="s">
        <v>30268</v>
      </c>
    </row>
    <row r="3036" spans="1:16" ht="15">
      <c r="A3036" s="25" t="s">
        <v>30269</v>
      </c>
      <c r="B3036" s="25" t="s">
        <v>30269</v>
      </c>
      <c r="C3036"/>
      <c r="D3036" s="25" t="s">
        <v>7261</v>
      </c>
      <c r="E3036" s="25"/>
      <c r="F3036" s="25" t="s">
        <v>7288</v>
      </c>
      <c r="G3036" s="25" t="s">
        <v>24630</v>
      </c>
      <c r="H3036" s="25" t="s">
        <v>10329</v>
      </c>
      <c r="I3036" s="25" t="s">
        <v>24631</v>
      </c>
      <c r="J3036" s="19">
        <v>44832</v>
      </c>
      <c r="K3036" s="19"/>
      <c r="L3036" s="54">
        <v>11269.5</v>
      </c>
      <c r="M3036" s="25" t="s">
        <v>7230</v>
      </c>
      <c r="N3036" s="25" t="s">
        <v>24060</v>
      </c>
      <c r="O3036" s="25"/>
      <c r="P3036" s="25" t="s">
        <v>30270</v>
      </c>
    </row>
    <row r="3037" spans="1:16" ht="15">
      <c r="A3037" s="25" t="s">
        <v>30271</v>
      </c>
      <c r="B3037" s="25" t="s">
        <v>30271</v>
      </c>
      <c r="C3037"/>
      <c r="D3037" s="25" t="s">
        <v>7261</v>
      </c>
      <c r="E3037" s="25"/>
      <c r="F3037" s="25" t="s">
        <v>7288</v>
      </c>
      <c r="G3037" s="25" t="s">
        <v>24630</v>
      </c>
      <c r="H3037" s="25" t="s">
        <v>10329</v>
      </c>
      <c r="I3037" s="25" t="s">
        <v>24631</v>
      </c>
      <c r="J3037" s="19">
        <v>44832</v>
      </c>
      <c r="K3037" s="19"/>
      <c r="L3037" s="54">
        <v>3756.5</v>
      </c>
      <c r="M3037" s="25" t="s">
        <v>7230</v>
      </c>
      <c r="N3037" s="25" t="s">
        <v>24060</v>
      </c>
      <c r="O3037" s="25"/>
      <c r="P3037" s="25" t="s">
        <v>30272</v>
      </c>
    </row>
    <row r="3038" spans="1:16" ht="15">
      <c r="A3038" s="25" t="s">
        <v>30273</v>
      </c>
      <c r="B3038" s="25" t="s">
        <v>30273</v>
      </c>
      <c r="C3038"/>
      <c r="D3038" s="25" t="s">
        <v>8607</v>
      </c>
      <c r="E3038" s="25"/>
      <c r="F3038" s="25" t="s">
        <v>7288</v>
      </c>
      <c r="G3038" s="25" t="s">
        <v>24057</v>
      </c>
      <c r="H3038" s="25" t="s">
        <v>9046</v>
      </c>
      <c r="I3038" s="25" t="s">
        <v>24070</v>
      </c>
      <c r="J3038" s="19">
        <v>44831</v>
      </c>
      <c r="K3038" s="19"/>
      <c r="L3038" s="54">
        <v>1850</v>
      </c>
      <c r="M3038" s="25" t="s">
        <v>7230</v>
      </c>
      <c r="N3038" s="25" t="s">
        <v>24060</v>
      </c>
      <c r="O3038" s="25"/>
      <c r="P3038" s="25" t="s">
        <v>30274</v>
      </c>
    </row>
    <row r="3039" spans="1:16" ht="15">
      <c r="A3039" s="25" t="s">
        <v>30275</v>
      </c>
      <c r="B3039" s="25" t="s">
        <v>30275</v>
      </c>
      <c r="C3039"/>
      <c r="D3039" s="25" t="s">
        <v>7269</v>
      </c>
      <c r="E3039" s="25"/>
      <c r="F3039" s="25" t="s">
        <v>7288</v>
      </c>
      <c r="G3039" s="25" t="s">
        <v>24057</v>
      </c>
      <c r="H3039" s="25" t="s">
        <v>7500</v>
      </c>
      <c r="I3039" s="25" t="s">
        <v>24332</v>
      </c>
      <c r="J3039" s="19">
        <v>44832</v>
      </c>
      <c r="K3039" s="19"/>
      <c r="L3039" s="54">
        <v>36937.9</v>
      </c>
      <c r="M3039" s="25" t="s">
        <v>7230</v>
      </c>
      <c r="N3039" s="25" t="s">
        <v>24060</v>
      </c>
      <c r="O3039" s="25"/>
      <c r="P3039" s="25"/>
    </row>
    <row r="3040" spans="1:16" ht="15">
      <c r="A3040" s="25" t="s">
        <v>30276</v>
      </c>
      <c r="B3040" s="25" t="s">
        <v>30276</v>
      </c>
      <c r="C3040"/>
      <c r="D3040" s="25" t="s">
        <v>7261</v>
      </c>
      <c r="E3040" s="25"/>
      <c r="F3040" s="25" t="s">
        <v>7288</v>
      </c>
      <c r="G3040" s="25" t="s">
        <v>24057</v>
      </c>
      <c r="H3040" s="25" t="s">
        <v>14900</v>
      </c>
      <c r="I3040" s="25" t="s">
        <v>24454</v>
      </c>
      <c r="J3040" s="19">
        <v>44832</v>
      </c>
      <c r="K3040" s="19"/>
      <c r="L3040" s="54">
        <v>8522.8799999999992</v>
      </c>
      <c r="M3040" s="25" t="s">
        <v>7230</v>
      </c>
      <c r="N3040" s="25" t="s">
        <v>24060</v>
      </c>
      <c r="O3040" s="25"/>
      <c r="P3040" s="25" t="s">
        <v>30277</v>
      </c>
    </row>
    <row r="3041" spans="1:16" ht="15">
      <c r="A3041" s="25" t="s">
        <v>30278</v>
      </c>
      <c r="B3041" s="25" t="s">
        <v>30278</v>
      </c>
      <c r="C3041"/>
      <c r="D3041" s="25" t="s">
        <v>7261</v>
      </c>
      <c r="E3041" s="25"/>
      <c r="F3041" s="25" t="s">
        <v>7288</v>
      </c>
      <c r="G3041" s="25" t="s">
        <v>24057</v>
      </c>
      <c r="H3041" s="25" t="s">
        <v>14900</v>
      </c>
      <c r="I3041" s="25" t="s">
        <v>24454</v>
      </c>
      <c r="J3041" s="19">
        <v>44832</v>
      </c>
      <c r="K3041" s="19"/>
      <c r="L3041" s="54">
        <v>9818.52</v>
      </c>
      <c r="M3041" s="25" t="s">
        <v>7230</v>
      </c>
      <c r="N3041" s="25" t="s">
        <v>24060</v>
      </c>
      <c r="O3041" s="25"/>
      <c r="P3041" s="25" t="s">
        <v>30279</v>
      </c>
    </row>
    <row r="3042" spans="1:16" ht="15">
      <c r="A3042" s="25" t="s">
        <v>30280</v>
      </c>
      <c r="B3042" s="25" t="s">
        <v>30280</v>
      </c>
      <c r="C3042"/>
      <c r="D3042" s="25" t="s">
        <v>7261</v>
      </c>
      <c r="E3042" s="25"/>
      <c r="F3042" s="25" t="s">
        <v>7288</v>
      </c>
      <c r="G3042" s="25" t="s">
        <v>24057</v>
      </c>
      <c r="H3042" s="25" t="s">
        <v>7576</v>
      </c>
      <c r="I3042" s="25" t="s">
        <v>24705</v>
      </c>
      <c r="J3042" s="19">
        <v>44832</v>
      </c>
      <c r="K3042" s="19"/>
      <c r="L3042" s="54">
        <v>5373.19</v>
      </c>
      <c r="M3042" s="25" t="s">
        <v>7230</v>
      </c>
      <c r="N3042" s="25" t="s">
        <v>24060</v>
      </c>
      <c r="O3042" s="25"/>
      <c r="P3042" s="25"/>
    </row>
    <row r="3043" spans="1:16" ht="15">
      <c r="A3043" s="25" t="s">
        <v>30281</v>
      </c>
      <c r="B3043" s="25" t="s">
        <v>30281</v>
      </c>
      <c r="C3043"/>
      <c r="D3043" s="25" t="s">
        <v>7261</v>
      </c>
      <c r="E3043" s="25"/>
      <c r="F3043" s="25" t="s">
        <v>7288</v>
      </c>
      <c r="G3043" s="25" t="s">
        <v>24057</v>
      </c>
      <c r="H3043" s="25" t="s">
        <v>8443</v>
      </c>
      <c r="I3043" s="25" t="s">
        <v>28686</v>
      </c>
      <c r="J3043" s="19">
        <v>44832</v>
      </c>
      <c r="K3043" s="19"/>
      <c r="L3043" s="54">
        <v>8850.9500000000007</v>
      </c>
      <c r="M3043" s="25" t="s">
        <v>7230</v>
      </c>
      <c r="N3043" s="25" t="s">
        <v>24060</v>
      </c>
      <c r="O3043" s="25"/>
      <c r="P3043" s="25" t="s">
        <v>30282</v>
      </c>
    </row>
    <row r="3044" spans="1:16" ht="15">
      <c r="A3044" s="25" t="s">
        <v>30283</v>
      </c>
      <c r="B3044" s="25" t="s">
        <v>30283</v>
      </c>
      <c r="C3044"/>
      <c r="D3044" s="25" t="s">
        <v>7425</v>
      </c>
      <c r="E3044" s="25"/>
      <c r="F3044" s="25" t="s">
        <v>7288</v>
      </c>
      <c r="G3044" s="25" t="s">
        <v>24057</v>
      </c>
      <c r="H3044" s="25" t="s">
        <v>7576</v>
      </c>
      <c r="I3044" s="25" t="s">
        <v>24301</v>
      </c>
      <c r="J3044" s="19">
        <v>44832</v>
      </c>
      <c r="K3044" s="19"/>
      <c r="L3044" s="54">
        <v>10962.16</v>
      </c>
      <c r="M3044" s="25" t="s">
        <v>7230</v>
      </c>
      <c r="N3044" s="25" t="s">
        <v>24060</v>
      </c>
      <c r="O3044" s="25"/>
      <c r="P3044" s="25" t="s">
        <v>30284</v>
      </c>
    </row>
    <row r="3045" spans="1:16" ht="15">
      <c r="A3045" s="25" t="s">
        <v>30285</v>
      </c>
      <c r="B3045" s="25" t="s">
        <v>30285</v>
      </c>
      <c r="C3045"/>
      <c r="D3045" s="25" t="s">
        <v>7261</v>
      </c>
      <c r="E3045" s="25"/>
      <c r="F3045" s="25" t="s">
        <v>7288</v>
      </c>
      <c r="G3045" s="25" t="s">
        <v>24057</v>
      </c>
      <c r="H3045" s="25" t="s">
        <v>8140</v>
      </c>
      <c r="I3045" s="25" t="s">
        <v>24484</v>
      </c>
      <c r="J3045" s="19">
        <v>44832</v>
      </c>
      <c r="K3045" s="19"/>
      <c r="L3045" s="54">
        <v>27145</v>
      </c>
      <c r="M3045" s="25" t="s">
        <v>7230</v>
      </c>
      <c r="N3045" s="25" t="s">
        <v>24060</v>
      </c>
      <c r="O3045" s="25"/>
      <c r="P3045" s="25" t="s">
        <v>30286</v>
      </c>
    </row>
    <row r="3046" spans="1:16" ht="15">
      <c r="A3046" s="25" t="s">
        <v>30287</v>
      </c>
      <c r="B3046" s="25" t="s">
        <v>30287</v>
      </c>
      <c r="C3046"/>
      <c r="D3046" s="25" t="s">
        <v>7261</v>
      </c>
      <c r="E3046" s="25"/>
      <c r="F3046" s="25" t="s">
        <v>7288</v>
      </c>
      <c r="G3046" s="25" t="s">
        <v>24057</v>
      </c>
      <c r="H3046" s="25" t="s">
        <v>7576</v>
      </c>
      <c r="I3046" s="25" t="s">
        <v>24172</v>
      </c>
      <c r="J3046" s="19">
        <v>44832</v>
      </c>
      <c r="K3046" s="19"/>
      <c r="L3046" s="54">
        <v>10300</v>
      </c>
      <c r="M3046" s="25" t="s">
        <v>7230</v>
      </c>
      <c r="N3046" s="25" t="s">
        <v>24060</v>
      </c>
      <c r="O3046" s="25"/>
      <c r="P3046" s="25"/>
    </row>
    <row r="3047" spans="1:16" ht="15">
      <c r="A3047" s="25" t="s">
        <v>30288</v>
      </c>
      <c r="B3047" s="25" t="s">
        <v>30288</v>
      </c>
      <c r="C3047"/>
      <c r="D3047" s="25" t="s">
        <v>7261</v>
      </c>
      <c r="E3047" s="25"/>
      <c r="F3047" s="25" t="s">
        <v>7288</v>
      </c>
      <c r="G3047" s="25" t="s">
        <v>24057</v>
      </c>
      <c r="H3047" s="25" t="s">
        <v>7576</v>
      </c>
      <c r="I3047" s="25" t="s">
        <v>24705</v>
      </c>
      <c r="J3047" s="19">
        <v>44832</v>
      </c>
      <c r="K3047" s="19"/>
      <c r="L3047" s="54">
        <v>16883.82</v>
      </c>
      <c r="M3047" s="25" t="s">
        <v>7230</v>
      </c>
      <c r="N3047" s="25" t="s">
        <v>24060</v>
      </c>
      <c r="O3047" s="25"/>
      <c r="P3047" s="25" t="s">
        <v>30289</v>
      </c>
    </row>
    <row r="3048" spans="1:16" ht="15">
      <c r="A3048" s="25" t="s">
        <v>30290</v>
      </c>
      <c r="B3048" s="25" t="s">
        <v>30290</v>
      </c>
      <c r="C3048"/>
      <c r="D3048" s="25" t="s">
        <v>7261</v>
      </c>
      <c r="E3048" s="25"/>
      <c r="F3048" s="25" t="s">
        <v>7288</v>
      </c>
      <c r="G3048" s="25" t="s">
        <v>24057</v>
      </c>
      <c r="H3048" s="25" t="s">
        <v>7576</v>
      </c>
      <c r="I3048" s="25" t="s">
        <v>28835</v>
      </c>
      <c r="J3048" s="19">
        <v>44832</v>
      </c>
      <c r="K3048" s="19"/>
      <c r="L3048" s="54">
        <v>9500</v>
      </c>
      <c r="M3048" s="25" t="s">
        <v>7230</v>
      </c>
      <c r="N3048" s="25" t="s">
        <v>24060</v>
      </c>
      <c r="O3048" s="25"/>
      <c r="P3048" s="25"/>
    </row>
    <row r="3049" spans="1:16" ht="15">
      <c r="A3049" s="25" t="s">
        <v>30291</v>
      </c>
      <c r="B3049" s="25" t="s">
        <v>30291</v>
      </c>
      <c r="C3049"/>
      <c r="D3049" s="25" t="s">
        <v>7261</v>
      </c>
      <c r="E3049" s="25"/>
      <c r="F3049" s="25" t="s">
        <v>7288</v>
      </c>
      <c r="G3049" s="25" t="s">
        <v>24057</v>
      </c>
      <c r="H3049" s="25" t="s">
        <v>15383</v>
      </c>
      <c r="I3049" s="25" t="s">
        <v>24070</v>
      </c>
      <c r="J3049" s="19">
        <v>44832</v>
      </c>
      <c r="K3049" s="19"/>
      <c r="L3049" s="54">
        <v>4705.75</v>
      </c>
      <c r="M3049" s="25" t="s">
        <v>7230</v>
      </c>
      <c r="N3049" s="25" t="s">
        <v>24060</v>
      </c>
      <c r="O3049" s="25"/>
      <c r="P3049" s="25" t="s">
        <v>30292</v>
      </c>
    </row>
    <row r="3050" spans="1:16" ht="15">
      <c r="A3050" s="25" t="s">
        <v>30293</v>
      </c>
      <c r="B3050" s="25" t="s">
        <v>30293</v>
      </c>
      <c r="C3050"/>
      <c r="D3050" s="25" t="s">
        <v>7269</v>
      </c>
      <c r="E3050" s="25"/>
      <c r="F3050" s="25" t="s">
        <v>7288</v>
      </c>
      <c r="G3050" s="25" t="s">
        <v>24057</v>
      </c>
      <c r="H3050" s="25" t="s">
        <v>8591</v>
      </c>
      <c r="I3050" s="25" t="s">
        <v>26307</v>
      </c>
      <c r="J3050" s="19">
        <v>44832</v>
      </c>
      <c r="K3050" s="19"/>
      <c r="L3050" s="54">
        <v>787</v>
      </c>
      <c r="M3050" s="25" t="s">
        <v>7230</v>
      </c>
      <c r="N3050" s="25" t="s">
        <v>24060</v>
      </c>
      <c r="O3050" s="25"/>
      <c r="P3050" s="25" t="s">
        <v>30294</v>
      </c>
    </row>
    <row r="3051" spans="1:16" ht="15">
      <c r="A3051" s="25" t="s">
        <v>30295</v>
      </c>
      <c r="B3051" s="25" t="s">
        <v>30295</v>
      </c>
      <c r="C3051"/>
      <c r="D3051" s="25" t="s">
        <v>7261</v>
      </c>
      <c r="E3051" s="25"/>
      <c r="F3051" s="25" t="s">
        <v>7288</v>
      </c>
      <c r="G3051" s="25" t="s">
        <v>24057</v>
      </c>
      <c r="H3051" s="25" t="s">
        <v>7500</v>
      </c>
      <c r="I3051" s="25" t="s">
        <v>29968</v>
      </c>
      <c r="J3051" s="19">
        <v>44832</v>
      </c>
      <c r="K3051" s="19"/>
      <c r="L3051" s="54">
        <v>7500</v>
      </c>
      <c r="M3051" s="25" t="s">
        <v>7230</v>
      </c>
      <c r="N3051" s="25" t="s">
        <v>24060</v>
      </c>
      <c r="O3051" s="25"/>
      <c r="P3051" s="25"/>
    </row>
    <row r="3052" spans="1:16" ht="15">
      <c r="A3052" s="25" t="s">
        <v>30296</v>
      </c>
      <c r="B3052" s="25" t="s">
        <v>30296</v>
      </c>
      <c r="C3052"/>
      <c r="D3052" s="25" t="s">
        <v>7261</v>
      </c>
      <c r="E3052" s="25"/>
      <c r="F3052" s="25" t="s">
        <v>7288</v>
      </c>
      <c r="G3052" s="25" t="s">
        <v>24057</v>
      </c>
      <c r="H3052" s="25" t="s">
        <v>7500</v>
      </c>
      <c r="I3052" s="25" t="s">
        <v>24301</v>
      </c>
      <c r="J3052" s="19">
        <v>44832</v>
      </c>
      <c r="K3052" s="19"/>
      <c r="L3052" s="54">
        <v>4163.7299999999996</v>
      </c>
      <c r="M3052" s="25" t="s">
        <v>7230</v>
      </c>
      <c r="N3052" s="25" t="s">
        <v>24060</v>
      </c>
      <c r="O3052" s="25"/>
      <c r="P3052" s="25"/>
    </row>
    <row r="3053" spans="1:16" ht="15">
      <c r="A3053" s="25" t="s">
        <v>30297</v>
      </c>
      <c r="B3053" s="25" t="s">
        <v>30297</v>
      </c>
      <c r="C3053"/>
      <c r="D3053" s="25" t="s">
        <v>7261</v>
      </c>
      <c r="E3053" s="25"/>
      <c r="F3053" s="25" t="s">
        <v>7288</v>
      </c>
      <c r="G3053" s="25" t="s">
        <v>24057</v>
      </c>
      <c r="H3053" s="25" t="s">
        <v>7576</v>
      </c>
      <c r="I3053" s="25" t="s">
        <v>24172</v>
      </c>
      <c r="J3053" s="19">
        <v>44832</v>
      </c>
      <c r="K3053" s="19"/>
      <c r="L3053" s="54">
        <v>4731</v>
      </c>
      <c r="M3053" s="25" t="s">
        <v>7230</v>
      </c>
      <c r="N3053" s="25" t="s">
        <v>24060</v>
      </c>
      <c r="O3053" s="25"/>
      <c r="P3053" s="25"/>
    </row>
    <row r="3054" spans="1:16" ht="15">
      <c r="A3054" s="25" t="s">
        <v>30298</v>
      </c>
      <c r="B3054" s="25" t="s">
        <v>30298</v>
      </c>
      <c r="C3054"/>
      <c r="D3054" s="25" t="s">
        <v>7261</v>
      </c>
      <c r="E3054" s="25"/>
      <c r="F3054" s="25" t="s">
        <v>7288</v>
      </c>
      <c r="G3054" s="25" t="s">
        <v>24057</v>
      </c>
      <c r="H3054" s="25" t="s">
        <v>12040</v>
      </c>
      <c r="I3054" s="25" t="s">
        <v>24558</v>
      </c>
      <c r="J3054" s="19">
        <v>44832</v>
      </c>
      <c r="K3054" s="19"/>
      <c r="L3054" s="54">
        <v>4574.33</v>
      </c>
      <c r="M3054" s="25" t="s">
        <v>7230</v>
      </c>
      <c r="N3054" s="25" t="s">
        <v>24060</v>
      </c>
      <c r="O3054" s="25"/>
      <c r="P3054" s="25" t="s">
        <v>30299</v>
      </c>
    </row>
    <row r="3055" spans="1:16" ht="15">
      <c r="A3055" s="25" t="s">
        <v>30300</v>
      </c>
      <c r="B3055" s="25" t="s">
        <v>30300</v>
      </c>
      <c r="C3055"/>
      <c r="D3055" s="25" t="s">
        <v>7252</v>
      </c>
      <c r="E3055" s="25"/>
      <c r="F3055" s="25" t="s">
        <v>7288</v>
      </c>
      <c r="G3055" s="25" t="s">
        <v>24057</v>
      </c>
      <c r="H3055" s="25" t="s">
        <v>11666</v>
      </c>
      <c r="I3055" s="25" t="s">
        <v>24075</v>
      </c>
      <c r="J3055" s="19">
        <v>44832</v>
      </c>
      <c r="K3055" s="19"/>
      <c r="L3055" s="54">
        <v>9498.84</v>
      </c>
      <c r="M3055" s="25" t="s">
        <v>7230</v>
      </c>
      <c r="N3055" s="25" t="s">
        <v>24060</v>
      </c>
      <c r="O3055" s="25"/>
      <c r="P3055" s="25" t="s">
        <v>30301</v>
      </c>
    </row>
    <row r="3056" spans="1:16" ht="15">
      <c r="A3056" s="25" t="s">
        <v>30302</v>
      </c>
      <c r="B3056" s="25" t="s">
        <v>30302</v>
      </c>
      <c r="C3056"/>
      <c r="D3056" s="25" t="s">
        <v>7269</v>
      </c>
      <c r="E3056" s="25"/>
      <c r="F3056" s="25" t="s">
        <v>7288</v>
      </c>
      <c r="G3056" s="25" t="s">
        <v>24057</v>
      </c>
      <c r="H3056" s="25" t="s">
        <v>8591</v>
      </c>
      <c r="I3056" s="25" t="s">
        <v>25003</v>
      </c>
      <c r="J3056" s="19">
        <v>44832</v>
      </c>
      <c r="K3056" s="19"/>
      <c r="L3056" s="54">
        <v>51844</v>
      </c>
      <c r="M3056" s="25" t="s">
        <v>7230</v>
      </c>
      <c r="N3056" s="25" t="s">
        <v>24060</v>
      </c>
      <c r="O3056" s="25"/>
      <c r="P3056" s="25"/>
    </row>
    <row r="3057" spans="1:16" ht="15">
      <c r="A3057" s="25" t="s">
        <v>30303</v>
      </c>
      <c r="B3057" s="25" t="s">
        <v>30303</v>
      </c>
      <c r="C3057"/>
      <c r="D3057" s="25" t="s">
        <v>7261</v>
      </c>
      <c r="E3057" s="25"/>
      <c r="F3057" s="25" t="s">
        <v>7288</v>
      </c>
      <c r="G3057" s="25" t="s">
        <v>24057</v>
      </c>
      <c r="H3057" s="25" t="s">
        <v>7576</v>
      </c>
      <c r="I3057" s="25" t="s">
        <v>24484</v>
      </c>
      <c r="J3057" s="19">
        <v>44832</v>
      </c>
      <c r="K3057" s="19"/>
      <c r="L3057" s="54">
        <v>4428</v>
      </c>
      <c r="M3057" s="25" t="s">
        <v>7230</v>
      </c>
      <c r="N3057" s="25" t="s">
        <v>24060</v>
      </c>
      <c r="O3057" s="25"/>
      <c r="P3057" s="25"/>
    </row>
    <row r="3058" spans="1:16" ht="15">
      <c r="A3058" s="25" t="s">
        <v>30304</v>
      </c>
      <c r="B3058" s="25" t="s">
        <v>30304</v>
      </c>
      <c r="C3058"/>
      <c r="D3058" s="25" t="s">
        <v>7478</v>
      </c>
      <c r="E3058" s="25"/>
      <c r="F3058" s="25" t="s">
        <v>7288</v>
      </c>
      <c r="G3058" s="25" t="s">
        <v>24057</v>
      </c>
      <c r="H3058" s="25" t="s">
        <v>8577</v>
      </c>
      <c r="I3058" s="25" t="s">
        <v>29206</v>
      </c>
      <c r="J3058" s="19">
        <v>44833</v>
      </c>
      <c r="K3058" s="19"/>
      <c r="L3058" s="54">
        <v>62966</v>
      </c>
      <c r="M3058" s="25" t="s">
        <v>7230</v>
      </c>
      <c r="N3058" s="25" t="s">
        <v>24060</v>
      </c>
      <c r="O3058" s="25"/>
      <c r="P3058" s="25" t="s">
        <v>30305</v>
      </c>
    </row>
    <row r="3059" spans="1:16" ht="15">
      <c r="A3059" s="25" t="s">
        <v>30306</v>
      </c>
      <c r="B3059" s="25" t="s">
        <v>30306</v>
      </c>
      <c r="C3059"/>
      <c r="D3059" s="25" t="s">
        <v>7261</v>
      </c>
      <c r="E3059" s="25"/>
      <c r="F3059" s="25" t="s">
        <v>7288</v>
      </c>
      <c r="G3059" s="25" t="s">
        <v>24057</v>
      </c>
      <c r="H3059" s="25" t="s">
        <v>7500</v>
      </c>
      <c r="I3059" s="25" t="s">
        <v>25819</v>
      </c>
      <c r="J3059" s="19">
        <v>44833</v>
      </c>
      <c r="K3059" s="19"/>
      <c r="L3059" s="54">
        <v>3060</v>
      </c>
      <c r="M3059" s="25" t="s">
        <v>7230</v>
      </c>
      <c r="N3059" s="25" t="s">
        <v>24060</v>
      </c>
      <c r="O3059" s="25"/>
      <c r="P3059" s="25" t="s">
        <v>30307</v>
      </c>
    </row>
    <row r="3060" spans="1:16" ht="15">
      <c r="A3060" s="25" t="s">
        <v>30308</v>
      </c>
      <c r="B3060" s="25" t="s">
        <v>30308</v>
      </c>
      <c r="C3060"/>
      <c r="D3060" s="25" t="s">
        <v>7261</v>
      </c>
      <c r="E3060" s="25"/>
      <c r="F3060" s="25" t="s">
        <v>7288</v>
      </c>
      <c r="G3060" s="25" t="s">
        <v>24630</v>
      </c>
      <c r="H3060" s="25" t="s">
        <v>8591</v>
      </c>
      <c r="I3060" s="25" t="s">
        <v>24631</v>
      </c>
      <c r="J3060" s="19">
        <v>44834</v>
      </c>
      <c r="K3060" s="19"/>
      <c r="L3060" s="54">
        <v>2940</v>
      </c>
      <c r="M3060" s="25" t="s">
        <v>7230</v>
      </c>
      <c r="N3060" s="25" t="s">
        <v>24060</v>
      </c>
      <c r="O3060" s="25"/>
      <c r="P3060" s="25" t="s">
        <v>30309</v>
      </c>
    </row>
    <row r="3061" spans="1:16" ht="15">
      <c r="A3061" s="25" t="s">
        <v>30310</v>
      </c>
      <c r="B3061" s="25" t="s">
        <v>30310</v>
      </c>
      <c r="C3061"/>
      <c r="D3061" s="25" t="s">
        <v>7261</v>
      </c>
      <c r="E3061" s="25"/>
      <c r="F3061" s="25" t="s">
        <v>7288</v>
      </c>
      <c r="G3061" s="25" t="s">
        <v>24057</v>
      </c>
      <c r="H3061" s="25" t="s">
        <v>9607</v>
      </c>
      <c r="I3061" s="25" t="s">
        <v>25196</v>
      </c>
      <c r="J3061" s="19">
        <v>44833</v>
      </c>
      <c r="K3061" s="19"/>
      <c r="L3061" s="54">
        <v>3270</v>
      </c>
      <c r="M3061" s="25" t="s">
        <v>7230</v>
      </c>
      <c r="N3061" s="25" t="s">
        <v>24060</v>
      </c>
      <c r="O3061" s="25"/>
      <c r="P3061" s="25" t="s">
        <v>30311</v>
      </c>
    </row>
    <row r="3062" spans="1:16" ht="15">
      <c r="A3062" s="25" t="s">
        <v>30312</v>
      </c>
      <c r="B3062" s="25" t="s">
        <v>30312</v>
      </c>
      <c r="C3062"/>
      <c r="D3062" s="25" t="s">
        <v>7261</v>
      </c>
      <c r="E3062" s="25"/>
      <c r="F3062" s="25" t="s">
        <v>7288</v>
      </c>
      <c r="G3062" s="25" t="s">
        <v>24057</v>
      </c>
      <c r="H3062" s="25" t="s">
        <v>7576</v>
      </c>
      <c r="I3062" s="25" t="s">
        <v>24181</v>
      </c>
      <c r="J3062" s="19">
        <v>44833</v>
      </c>
      <c r="K3062" s="19"/>
      <c r="L3062" s="54">
        <v>10020</v>
      </c>
      <c r="M3062" s="25" t="s">
        <v>7230</v>
      </c>
      <c r="N3062" s="25" t="s">
        <v>24060</v>
      </c>
      <c r="O3062" s="25"/>
      <c r="P3062" s="25"/>
    </row>
    <row r="3063" spans="1:16" ht="15">
      <c r="A3063" s="25" t="s">
        <v>30313</v>
      </c>
      <c r="B3063" s="25" t="s">
        <v>30313</v>
      </c>
      <c r="C3063"/>
      <c r="D3063" s="25" t="s">
        <v>7261</v>
      </c>
      <c r="E3063" s="25"/>
      <c r="F3063" s="25" t="s">
        <v>7288</v>
      </c>
      <c r="G3063" s="25" t="s">
        <v>24057</v>
      </c>
      <c r="H3063" s="25" t="s">
        <v>8140</v>
      </c>
      <c r="I3063" s="25" t="s">
        <v>24367</v>
      </c>
      <c r="J3063" s="19">
        <v>44833</v>
      </c>
      <c r="K3063" s="19"/>
      <c r="L3063" s="54">
        <v>5316</v>
      </c>
      <c r="M3063" s="25" t="s">
        <v>7230</v>
      </c>
      <c r="N3063" s="25" t="s">
        <v>24060</v>
      </c>
      <c r="O3063" s="25"/>
      <c r="P3063" s="25" t="s">
        <v>30314</v>
      </c>
    </row>
    <row r="3064" spans="1:16" ht="15">
      <c r="A3064" s="25" t="s">
        <v>30315</v>
      </c>
      <c r="B3064" s="25" t="s">
        <v>30315</v>
      </c>
      <c r="C3064"/>
      <c r="D3064" s="25" t="s">
        <v>7261</v>
      </c>
      <c r="E3064" s="25"/>
      <c r="F3064" s="25" t="s">
        <v>7288</v>
      </c>
      <c r="G3064" s="25" t="s">
        <v>24057</v>
      </c>
      <c r="H3064" s="25" t="s">
        <v>7576</v>
      </c>
      <c r="I3064" s="25" t="s">
        <v>30316</v>
      </c>
      <c r="J3064" s="19">
        <v>44833</v>
      </c>
      <c r="K3064" s="19"/>
      <c r="L3064" s="54">
        <v>12959.17</v>
      </c>
      <c r="M3064" s="25" t="s">
        <v>7230</v>
      </c>
      <c r="N3064" s="25" t="s">
        <v>24060</v>
      </c>
      <c r="O3064" s="25"/>
      <c r="P3064" s="25" t="s">
        <v>30317</v>
      </c>
    </row>
    <row r="3065" spans="1:16" ht="15">
      <c r="A3065" s="25" t="s">
        <v>30318</v>
      </c>
      <c r="B3065" s="25" t="s">
        <v>30318</v>
      </c>
      <c r="C3065"/>
      <c r="D3065" s="25" t="s">
        <v>7261</v>
      </c>
      <c r="E3065" s="25"/>
      <c r="F3065" s="25" t="s">
        <v>7288</v>
      </c>
      <c r="G3065" s="25" t="s">
        <v>24057</v>
      </c>
      <c r="H3065" s="25" t="s">
        <v>8140</v>
      </c>
      <c r="I3065" s="25" t="s">
        <v>24367</v>
      </c>
      <c r="J3065" s="19">
        <v>44833</v>
      </c>
      <c r="K3065" s="19"/>
      <c r="L3065" s="54">
        <v>14916</v>
      </c>
      <c r="M3065" s="25" t="s">
        <v>7230</v>
      </c>
      <c r="N3065" s="25" t="s">
        <v>24060</v>
      </c>
      <c r="O3065" s="25"/>
      <c r="P3065" s="25" t="s">
        <v>30319</v>
      </c>
    </row>
    <row r="3066" spans="1:16" ht="15">
      <c r="A3066" s="25" t="s">
        <v>30320</v>
      </c>
      <c r="B3066" s="25" t="s">
        <v>30320</v>
      </c>
      <c r="C3066"/>
      <c r="D3066" s="25" t="s">
        <v>7261</v>
      </c>
      <c r="E3066" s="25"/>
      <c r="F3066" s="25" t="s">
        <v>7288</v>
      </c>
      <c r="G3066" s="25" t="s">
        <v>24057</v>
      </c>
      <c r="H3066" s="25" t="s">
        <v>8140</v>
      </c>
      <c r="I3066" s="25" t="s">
        <v>24367</v>
      </c>
      <c r="J3066" s="19">
        <v>44833</v>
      </c>
      <c r="K3066" s="19"/>
      <c r="L3066" s="54">
        <v>6619</v>
      </c>
      <c r="M3066" s="25" t="s">
        <v>7230</v>
      </c>
      <c r="N3066" s="25" t="s">
        <v>24060</v>
      </c>
      <c r="O3066" s="25"/>
      <c r="P3066" s="25" t="s">
        <v>30321</v>
      </c>
    </row>
    <row r="3067" spans="1:16" ht="15">
      <c r="A3067" s="25" t="s">
        <v>30322</v>
      </c>
      <c r="B3067" s="25" t="s">
        <v>30322</v>
      </c>
      <c r="C3067"/>
      <c r="D3067" s="25" t="s">
        <v>7545</v>
      </c>
      <c r="E3067" s="25"/>
      <c r="F3067" s="25" t="s">
        <v>7288</v>
      </c>
      <c r="G3067" s="25" t="s">
        <v>24057</v>
      </c>
      <c r="H3067" s="25" t="s">
        <v>7500</v>
      </c>
      <c r="I3067" s="25" t="s">
        <v>24588</v>
      </c>
      <c r="J3067" s="19">
        <v>44833</v>
      </c>
      <c r="K3067" s="19"/>
      <c r="L3067" s="54">
        <v>3544</v>
      </c>
      <c r="M3067" s="25" t="s">
        <v>7230</v>
      </c>
      <c r="N3067" s="25" t="s">
        <v>24060</v>
      </c>
      <c r="O3067" s="25"/>
      <c r="P3067" s="25" t="s">
        <v>30323</v>
      </c>
    </row>
    <row r="3068" spans="1:16" ht="15">
      <c r="A3068" s="25" t="s">
        <v>30324</v>
      </c>
      <c r="B3068" s="25" t="s">
        <v>30324</v>
      </c>
      <c r="C3068"/>
      <c r="D3068" s="25" t="s">
        <v>7252</v>
      </c>
      <c r="E3068" s="25"/>
      <c r="F3068" s="25" t="s">
        <v>7288</v>
      </c>
      <c r="G3068" s="25" t="s">
        <v>24057</v>
      </c>
      <c r="H3068" s="25" t="s">
        <v>10329</v>
      </c>
      <c r="I3068" s="25" t="s">
        <v>30325</v>
      </c>
      <c r="J3068" s="19">
        <v>44833</v>
      </c>
      <c r="K3068" s="19"/>
      <c r="L3068" s="54">
        <v>2483.92</v>
      </c>
      <c r="M3068" s="25" t="s">
        <v>7230</v>
      </c>
      <c r="N3068" s="25" t="s">
        <v>24060</v>
      </c>
      <c r="O3068" s="25"/>
      <c r="P3068" s="25" t="s">
        <v>30326</v>
      </c>
    </row>
    <row r="3069" spans="1:16" ht="15">
      <c r="A3069" s="25" t="s">
        <v>30327</v>
      </c>
      <c r="B3069" s="25" t="s">
        <v>30327</v>
      </c>
      <c r="C3069"/>
      <c r="D3069" s="25" t="s">
        <v>7252</v>
      </c>
      <c r="E3069" s="25"/>
      <c r="F3069" s="25" t="s">
        <v>7288</v>
      </c>
      <c r="G3069" s="25" t="s">
        <v>24057</v>
      </c>
      <c r="H3069" s="25" t="s">
        <v>9607</v>
      </c>
      <c r="I3069" s="25" t="s">
        <v>25196</v>
      </c>
      <c r="J3069" s="19">
        <v>44833</v>
      </c>
      <c r="K3069" s="19"/>
      <c r="L3069" s="54">
        <v>4398</v>
      </c>
      <c r="M3069" s="25" t="s">
        <v>7230</v>
      </c>
      <c r="N3069" s="25" t="s">
        <v>24060</v>
      </c>
      <c r="O3069" s="25"/>
      <c r="P3069" s="25" t="s">
        <v>30328</v>
      </c>
    </row>
    <row r="3070" spans="1:16" ht="15">
      <c r="A3070" s="25" t="s">
        <v>30329</v>
      </c>
      <c r="B3070" s="25" t="s">
        <v>30329</v>
      </c>
      <c r="C3070"/>
      <c r="D3070" s="25" t="s">
        <v>7573</v>
      </c>
      <c r="E3070" s="25"/>
      <c r="F3070" s="25" t="s">
        <v>7288</v>
      </c>
      <c r="G3070" s="25" t="s">
        <v>24057</v>
      </c>
      <c r="H3070" s="25" t="s">
        <v>7500</v>
      </c>
      <c r="I3070" s="25" t="s">
        <v>24588</v>
      </c>
      <c r="J3070" s="19">
        <v>44833</v>
      </c>
      <c r="K3070" s="19"/>
      <c r="L3070" s="54">
        <v>1740</v>
      </c>
      <c r="M3070" s="25" t="s">
        <v>7230</v>
      </c>
      <c r="N3070" s="25" t="s">
        <v>24060</v>
      </c>
      <c r="O3070" s="25"/>
      <c r="P3070" s="25" t="s">
        <v>30330</v>
      </c>
    </row>
    <row r="3071" spans="1:16" ht="15">
      <c r="A3071" s="25" t="s">
        <v>30331</v>
      </c>
      <c r="B3071" s="25" t="s">
        <v>30331</v>
      </c>
      <c r="C3071"/>
      <c r="D3071" s="25" t="s">
        <v>7261</v>
      </c>
      <c r="E3071" s="25"/>
      <c r="F3071" s="25" t="s">
        <v>7288</v>
      </c>
      <c r="G3071" s="25" t="s">
        <v>24057</v>
      </c>
      <c r="H3071" s="25" t="s">
        <v>9607</v>
      </c>
      <c r="I3071" s="25" t="s">
        <v>25196</v>
      </c>
      <c r="J3071" s="19">
        <v>44833</v>
      </c>
      <c r="K3071" s="19"/>
      <c r="L3071" s="54">
        <v>8343</v>
      </c>
      <c r="M3071" s="25" t="s">
        <v>7230</v>
      </c>
      <c r="N3071" s="25" t="s">
        <v>24060</v>
      </c>
      <c r="O3071" s="25"/>
      <c r="P3071" s="25" t="s">
        <v>30332</v>
      </c>
    </row>
    <row r="3072" spans="1:16" ht="15">
      <c r="A3072" s="25" t="s">
        <v>30333</v>
      </c>
      <c r="B3072" s="25" t="s">
        <v>30333</v>
      </c>
      <c r="C3072"/>
      <c r="D3072" s="25" t="s">
        <v>17781</v>
      </c>
      <c r="E3072" s="25"/>
      <c r="F3072" s="25" t="s">
        <v>7288</v>
      </c>
      <c r="G3072" s="25" t="s">
        <v>24057</v>
      </c>
      <c r="H3072" s="25" t="s">
        <v>8140</v>
      </c>
      <c r="I3072" s="25" t="s">
        <v>24205</v>
      </c>
      <c r="J3072" s="19">
        <v>44833</v>
      </c>
      <c r="K3072" s="19"/>
      <c r="L3072" s="54">
        <v>19605.740000000002</v>
      </c>
      <c r="M3072" s="25" t="s">
        <v>7230</v>
      </c>
      <c r="N3072" s="25" t="s">
        <v>24060</v>
      </c>
      <c r="O3072" s="25"/>
      <c r="P3072" s="25" t="s">
        <v>30334</v>
      </c>
    </row>
    <row r="3073" spans="1:16" ht="15">
      <c r="A3073" s="25" t="s">
        <v>30335</v>
      </c>
      <c r="B3073" s="25" t="s">
        <v>30335</v>
      </c>
      <c r="C3073"/>
      <c r="D3073" s="25" t="s">
        <v>7261</v>
      </c>
      <c r="E3073" s="25"/>
      <c r="F3073" s="25" t="s">
        <v>7288</v>
      </c>
      <c r="G3073" s="25" t="s">
        <v>24057</v>
      </c>
      <c r="H3073" s="25" t="s">
        <v>15107</v>
      </c>
      <c r="I3073" s="25" t="s">
        <v>30336</v>
      </c>
      <c r="J3073" s="19">
        <v>44833</v>
      </c>
      <c r="K3073" s="19"/>
      <c r="L3073" s="54">
        <v>19665</v>
      </c>
      <c r="M3073" s="25" t="s">
        <v>7230</v>
      </c>
      <c r="N3073" s="25" t="s">
        <v>24060</v>
      </c>
      <c r="O3073" s="25"/>
      <c r="P3073" s="25"/>
    </row>
    <row r="3074" spans="1:16" ht="15">
      <c r="A3074" s="25" t="s">
        <v>30337</v>
      </c>
      <c r="B3074" s="25" t="s">
        <v>30337</v>
      </c>
      <c r="C3074"/>
      <c r="D3074" s="25" t="s">
        <v>10104</v>
      </c>
      <c r="E3074" s="25"/>
      <c r="F3074" s="25" t="s">
        <v>7288</v>
      </c>
      <c r="G3074" s="25" t="s">
        <v>24057</v>
      </c>
      <c r="H3074" s="25" t="s">
        <v>14048</v>
      </c>
      <c r="I3074" s="25" t="s">
        <v>24438</v>
      </c>
      <c r="J3074" s="19">
        <v>44833</v>
      </c>
      <c r="K3074" s="19"/>
      <c r="L3074" s="54">
        <v>1973.17</v>
      </c>
      <c r="M3074" s="25" t="s">
        <v>7230</v>
      </c>
      <c r="N3074" s="25" t="s">
        <v>24060</v>
      </c>
      <c r="O3074" s="25"/>
      <c r="P3074" s="25" t="s">
        <v>30338</v>
      </c>
    </row>
    <row r="3075" spans="1:16" ht="15">
      <c r="A3075" s="25" t="s">
        <v>30339</v>
      </c>
      <c r="B3075" s="25" t="s">
        <v>30339</v>
      </c>
      <c r="C3075"/>
      <c r="D3075" s="25" t="s">
        <v>7478</v>
      </c>
      <c r="E3075" s="25"/>
      <c r="F3075" s="25" t="s">
        <v>7288</v>
      </c>
      <c r="G3075" s="25" t="s">
        <v>24057</v>
      </c>
      <c r="H3075" s="25" t="s">
        <v>14048</v>
      </c>
      <c r="I3075" s="25" t="s">
        <v>24301</v>
      </c>
      <c r="J3075" s="19">
        <v>44833</v>
      </c>
      <c r="K3075" s="19"/>
      <c r="L3075" s="54">
        <v>12998.35</v>
      </c>
      <c r="M3075" s="25" t="s">
        <v>7230</v>
      </c>
      <c r="N3075" s="25" t="s">
        <v>24060</v>
      </c>
      <c r="O3075" s="25"/>
      <c r="P3075" s="25" t="s">
        <v>30340</v>
      </c>
    </row>
    <row r="3076" spans="1:16" ht="15">
      <c r="A3076" s="25" t="s">
        <v>30341</v>
      </c>
      <c r="B3076" s="25" t="s">
        <v>30341</v>
      </c>
      <c r="C3076"/>
      <c r="D3076" s="25" t="s">
        <v>7252</v>
      </c>
      <c r="E3076" s="25"/>
      <c r="F3076" s="25" t="s">
        <v>7288</v>
      </c>
      <c r="G3076" s="25" t="s">
        <v>24057</v>
      </c>
      <c r="H3076" s="25" t="s">
        <v>8140</v>
      </c>
      <c r="I3076" s="25" t="s">
        <v>24181</v>
      </c>
      <c r="J3076" s="19">
        <v>44833</v>
      </c>
      <c r="K3076" s="19"/>
      <c r="L3076" s="54">
        <v>3113</v>
      </c>
      <c r="M3076" s="25" t="s">
        <v>7230</v>
      </c>
      <c r="N3076" s="25" t="s">
        <v>24060</v>
      </c>
      <c r="O3076" s="25"/>
      <c r="P3076" s="25" t="s">
        <v>30342</v>
      </c>
    </row>
    <row r="3077" spans="1:16" ht="15">
      <c r="A3077" s="25" t="s">
        <v>30343</v>
      </c>
      <c r="B3077" s="25" t="s">
        <v>30343</v>
      </c>
      <c r="C3077"/>
      <c r="D3077" s="25" t="s">
        <v>7261</v>
      </c>
      <c r="E3077" s="25"/>
      <c r="F3077" s="25" t="s">
        <v>7288</v>
      </c>
      <c r="G3077" s="25" t="s">
        <v>24057</v>
      </c>
      <c r="H3077" s="25" t="s">
        <v>8140</v>
      </c>
      <c r="I3077" s="25" t="s">
        <v>24484</v>
      </c>
      <c r="J3077" s="19">
        <v>44834</v>
      </c>
      <c r="K3077" s="19"/>
      <c r="L3077" s="54">
        <v>6326.22</v>
      </c>
      <c r="M3077" s="25" t="s">
        <v>7230</v>
      </c>
      <c r="N3077" s="25" t="s">
        <v>24060</v>
      </c>
      <c r="O3077" s="25"/>
      <c r="P3077" s="25" t="s">
        <v>30344</v>
      </c>
    </row>
    <row r="3078" spans="1:16" ht="15">
      <c r="A3078" s="25" t="s">
        <v>30345</v>
      </c>
      <c r="B3078" s="25" t="s">
        <v>30345</v>
      </c>
      <c r="C3078"/>
      <c r="D3078" s="25" t="s">
        <v>7252</v>
      </c>
      <c r="E3078" s="25"/>
      <c r="F3078" s="25" t="s">
        <v>7288</v>
      </c>
      <c r="G3078" s="25" t="s">
        <v>24057</v>
      </c>
      <c r="H3078" s="25" t="s">
        <v>8140</v>
      </c>
      <c r="I3078" s="25" t="s">
        <v>24367</v>
      </c>
      <c r="J3078" s="19">
        <v>44834</v>
      </c>
      <c r="K3078" s="19"/>
      <c r="L3078" s="54">
        <v>5272</v>
      </c>
      <c r="M3078" s="25" t="s">
        <v>7230</v>
      </c>
      <c r="N3078" s="25" t="s">
        <v>24060</v>
      </c>
      <c r="O3078" s="25"/>
      <c r="P3078" s="25" t="s">
        <v>30346</v>
      </c>
    </row>
    <row r="3079" spans="1:16" ht="15">
      <c r="A3079" s="25" t="s">
        <v>30347</v>
      </c>
      <c r="B3079" s="25" t="s">
        <v>30347</v>
      </c>
      <c r="C3079"/>
      <c r="D3079" s="25" t="s">
        <v>7252</v>
      </c>
      <c r="E3079" s="25"/>
      <c r="F3079" s="25" t="s">
        <v>7288</v>
      </c>
      <c r="G3079" s="25" t="s">
        <v>24057</v>
      </c>
      <c r="H3079" s="25" t="s">
        <v>8140</v>
      </c>
      <c r="I3079" s="25" t="s">
        <v>30348</v>
      </c>
      <c r="J3079" s="19">
        <v>44834</v>
      </c>
      <c r="K3079" s="19"/>
      <c r="L3079" s="54">
        <v>7624.64</v>
      </c>
      <c r="M3079" s="25" t="s">
        <v>7230</v>
      </c>
      <c r="N3079" s="25" t="s">
        <v>24060</v>
      </c>
      <c r="O3079" s="25"/>
      <c r="P3079" s="25" t="s">
        <v>30349</v>
      </c>
    </row>
    <row r="3080" spans="1:16" ht="15">
      <c r="A3080" s="25" t="s">
        <v>30350</v>
      </c>
      <c r="B3080" s="25" t="s">
        <v>30350</v>
      </c>
      <c r="C3080"/>
      <c r="D3080" s="25" t="s">
        <v>7261</v>
      </c>
      <c r="E3080" s="25"/>
      <c r="F3080" s="25" t="s">
        <v>7288</v>
      </c>
      <c r="G3080" s="25" t="s">
        <v>24057</v>
      </c>
      <c r="H3080" s="25" t="s">
        <v>7576</v>
      </c>
      <c r="I3080" s="25" t="s">
        <v>24287</v>
      </c>
      <c r="J3080" s="19">
        <v>44834</v>
      </c>
      <c r="K3080" s="19"/>
      <c r="L3080" s="54">
        <v>2712.57</v>
      </c>
      <c r="M3080" s="25" t="s">
        <v>7230</v>
      </c>
      <c r="N3080" s="25" t="s">
        <v>24060</v>
      </c>
      <c r="O3080" s="25"/>
      <c r="P3080" s="25"/>
    </row>
    <row r="3081" spans="1:16" ht="15">
      <c r="A3081" s="25" t="s">
        <v>30351</v>
      </c>
      <c r="B3081" s="25" t="s">
        <v>30351</v>
      </c>
      <c r="C3081"/>
      <c r="D3081" s="25" t="s">
        <v>7261</v>
      </c>
      <c r="E3081" s="25"/>
      <c r="F3081" s="25" t="s">
        <v>7288</v>
      </c>
      <c r="G3081" s="25" t="s">
        <v>24057</v>
      </c>
      <c r="H3081" s="25" t="s">
        <v>17627</v>
      </c>
      <c r="I3081" s="25" t="s">
        <v>24082</v>
      </c>
      <c r="J3081" s="19">
        <v>44834</v>
      </c>
      <c r="K3081" s="19"/>
      <c r="L3081" s="54">
        <v>4604.78</v>
      </c>
      <c r="M3081" s="25" t="s">
        <v>7230</v>
      </c>
      <c r="N3081" s="25" t="s">
        <v>24060</v>
      </c>
      <c r="O3081" s="25"/>
      <c r="P3081" s="25" t="s">
        <v>30352</v>
      </c>
    </row>
    <row r="3082" spans="1:16" ht="15">
      <c r="A3082" s="25" t="s">
        <v>30353</v>
      </c>
      <c r="B3082" s="25" t="s">
        <v>30353</v>
      </c>
      <c r="C3082"/>
      <c r="D3082" s="25" t="s">
        <v>8607</v>
      </c>
      <c r="E3082" s="25"/>
      <c r="F3082" s="25" t="s">
        <v>7288</v>
      </c>
      <c r="G3082" s="25" t="s">
        <v>24057</v>
      </c>
      <c r="H3082" s="25" t="s">
        <v>9046</v>
      </c>
      <c r="I3082" s="25" t="s">
        <v>24070</v>
      </c>
      <c r="J3082" s="19">
        <v>44834</v>
      </c>
      <c r="K3082" s="19"/>
      <c r="L3082" s="54">
        <v>5029.4799999999996</v>
      </c>
      <c r="M3082" s="25" t="s">
        <v>7230</v>
      </c>
      <c r="N3082" s="25" t="s">
        <v>24060</v>
      </c>
      <c r="O3082" s="25"/>
      <c r="P3082" s="25" t="s">
        <v>30354</v>
      </c>
    </row>
    <row r="3083" spans="1:16" ht="15">
      <c r="A3083" s="25" t="s">
        <v>30355</v>
      </c>
      <c r="B3083" s="25" t="s">
        <v>30355</v>
      </c>
      <c r="C3083"/>
      <c r="D3083" s="25" t="s">
        <v>7478</v>
      </c>
      <c r="E3083" s="25"/>
      <c r="F3083" s="25" t="s">
        <v>7288</v>
      </c>
      <c r="G3083" s="25" t="s">
        <v>24057</v>
      </c>
      <c r="H3083" s="25" t="s">
        <v>14048</v>
      </c>
      <c r="I3083" s="25" t="s">
        <v>24484</v>
      </c>
      <c r="J3083" s="19">
        <v>44834</v>
      </c>
      <c r="K3083" s="19"/>
      <c r="L3083" s="54">
        <v>20910</v>
      </c>
      <c r="M3083" s="25" t="s">
        <v>7230</v>
      </c>
      <c r="N3083" s="25" t="s">
        <v>24060</v>
      </c>
      <c r="O3083" s="25"/>
      <c r="P3083" s="25" t="s">
        <v>30356</v>
      </c>
    </row>
    <row r="3084" spans="1:16" ht="15">
      <c r="A3084" s="25" t="s">
        <v>30357</v>
      </c>
      <c r="B3084" s="25" t="s">
        <v>30357</v>
      </c>
      <c r="C3084"/>
      <c r="D3084" s="25" t="s">
        <v>7269</v>
      </c>
      <c r="E3084" s="25"/>
      <c r="F3084" s="25" t="s">
        <v>7288</v>
      </c>
      <c r="G3084" s="25" t="s">
        <v>24057</v>
      </c>
      <c r="H3084" s="25" t="s">
        <v>14048</v>
      </c>
      <c r="I3084" s="25" t="s">
        <v>24390</v>
      </c>
      <c r="J3084" s="19">
        <v>44834</v>
      </c>
      <c r="K3084" s="19"/>
      <c r="L3084" s="54">
        <v>4080</v>
      </c>
      <c r="M3084" s="25" t="s">
        <v>7230</v>
      </c>
      <c r="N3084" s="25" t="s">
        <v>24060</v>
      </c>
      <c r="O3084" s="25"/>
      <c r="P3084" s="25" t="s">
        <v>30358</v>
      </c>
    </row>
    <row r="3085" spans="1:16" ht="15">
      <c r="A3085" s="25" t="s">
        <v>30359</v>
      </c>
      <c r="B3085" s="25" t="s">
        <v>30359</v>
      </c>
      <c r="C3085"/>
      <c r="D3085" s="25" t="s">
        <v>7261</v>
      </c>
      <c r="E3085" s="25"/>
      <c r="F3085" s="25" t="s">
        <v>7288</v>
      </c>
      <c r="G3085" s="25" t="s">
        <v>24057</v>
      </c>
      <c r="H3085" s="25" t="s">
        <v>7576</v>
      </c>
      <c r="I3085" s="25" t="s">
        <v>30360</v>
      </c>
      <c r="J3085" s="19">
        <v>44834</v>
      </c>
      <c r="K3085" s="19"/>
      <c r="L3085" s="54">
        <v>32610</v>
      </c>
      <c r="M3085" s="25" t="s">
        <v>7230</v>
      </c>
      <c r="N3085" s="25" t="s">
        <v>24060</v>
      </c>
      <c r="O3085" s="25"/>
      <c r="P3085" s="25"/>
    </row>
    <row r="3086" spans="1:16" ht="15">
      <c r="A3086" s="25" t="s">
        <v>30361</v>
      </c>
      <c r="B3086" s="25" t="s">
        <v>30361</v>
      </c>
      <c r="C3086"/>
      <c r="D3086" s="25" t="s">
        <v>7261</v>
      </c>
      <c r="E3086" s="25"/>
      <c r="F3086" s="25" t="s">
        <v>7288</v>
      </c>
      <c r="G3086" s="25" t="s">
        <v>24057</v>
      </c>
      <c r="H3086" s="25" t="s">
        <v>8443</v>
      </c>
      <c r="I3086" s="25" t="s">
        <v>30362</v>
      </c>
      <c r="J3086" s="19">
        <v>44835</v>
      </c>
      <c r="K3086" s="19"/>
      <c r="L3086" s="54">
        <v>5349.92</v>
      </c>
      <c r="M3086" s="25" t="s">
        <v>7230</v>
      </c>
      <c r="N3086" s="25" t="s">
        <v>24060</v>
      </c>
      <c r="O3086" s="25"/>
      <c r="P3086" s="25"/>
    </row>
    <row r="3087" spans="1:16" ht="15">
      <c r="A3087" s="25" t="s">
        <v>30363</v>
      </c>
      <c r="B3087" s="25" t="s">
        <v>30363</v>
      </c>
      <c r="C3087" s="22">
        <v>1</v>
      </c>
      <c r="D3087" s="25" t="s">
        <v>7269</v>
      </c>
      <c r="E3087" s="25"/>
      <c r="F3087" s="25" t="s">
        <v>7288</v>
      </c>
      <c r="G3087" s="25" t="s">
        <v>24057</v>
      </c>
      <c r="H3087" s="25" t="s">
        <v>14048</v>
      </c>
      <c r="I3087" s="25" t="s">
        <v>25342</v>
      </c>
      <c r="J3087" s="19">
        <v>44837</v>
      </c>
      <c r="K3087" s="19"/>
      <c r="L3087" s="54">
        <v>13000</v>
      </c>
      <c r="M3087" s="25" t="s">
        <v>7230</v>
      </c>
      <c r="N3087" s="25" t="s">
        <v>24060</v>
      </c>
      <c r="O3087" s="25"/>
      <c r="P3087" s="25" t="s">
        <v>30364</v>
      </c>
    </row>
    <row r="3088" spans="1:16" ht="15">
      <c r="A3088" s="25" t="s">
        <v>30365</v>
      </c>
      <c r="B3088" s="25" t="s">
        <v>30365</v>
      </c>
      <c r="C3088"/>
      <c r="D3088" s="25" t="s">
        <v>7425</v>
      </c>
      <c r="E3088" s="25"/>
      <c r="F3088" s="25" t="s">
        <v>7288</v>
      </c>
      <c r="G3088" s="25" t="s">
        <v>24057</v>
      </c>
      <c r="H3088" s="25" t="s">
        <v>14048</v>
      </c>
      <c r="I3088" s="25" t="s">
        <v>24205</v>
      </c>
      <c r="J3088" s="19">
        <v>44837</v>
      </c>
      <c r="K3088" s="19"/>
      <c r="L3088" s="54">
        <v>4681.04</v>
      </c>
      <c r="M3088" s="25" t="s">
        <v>7230</v>
      </c>
      <c r="N3088" s="25" t="s">
        <v>24060</v>
      </c>
      <c r="O3088" s="25"/>
      <c r="P3088" s="25" t="s">
        <v>30366</v>
      </c>
    </row>
    <row r="3089" spans="1:16" ht="15">
      <c r="A3089" s="25" t="s">
        <v>30367</v>
      </c>
      <c r="B3089" s="25" t="s">
        <v>30367</v>
      </c>
      <c r="C3089"/>
      <c r="D3089" s="25" t="s">
        <v>7261</v>
      </c>
      <c r="E3089" s="25"/>
      <c r="F3089" s="25" t="s">
        <v>7288</v>
      </c>
      <c r="G3089" s="25" t="s">
        <v>24057</v>
      </c>
      <c r="H3089" s="25" t="s">
        <v>7386</v>
      </c>
      <c r="I3089" s="25" t="s">
        <v>24082</v>
      </c>
      <c r="J3089" s="19">
        <v>44837</v>
      </c>
      <c r="K3089" s="19"/>
      <c r="L3089" s="54">
        <v>2675</v>
      </c>
      <c r="M3089" s="25" t="s">
        <v>7230</v>
      </c>
      <c r="N3089" s="25" t="s">
        <v>24060</v>
      </c>
      <c r="O3089" s="25"/>
      <c r="P3089" s="25" t="s">
        <v>30368</v>
      </c>
    </row>
    <row r="3090" spans="1:16" ht="15">
      <c r="A3090" s="25" t="s">
        <v>30369</v>
      </c>
      <c r="B3090" s="25" t="s">
        <v>30369</v>
      </c>
      <c r="C3090"/>
      <c r="D3090" s="25" t="s">
        <v>7261</v>
      </c>
      <c r="E3090" s="25"/>
      <c r="F3090" s="25" t="s">
        <v>7288</v>
      </c>
      <c r="G3090" s="25" t="s">
        <v>24630</v>
      </c>
      <c r="H3090" s="25" t="s">
        <v>8591</v>
      </c>
      <c r="I3090" s="25" t="s">
        <v>24631</v>
      </c>
      <c r="J3090" s="19">
        <v>44838</v>
      </c>
      <c r="K3090" s="19"/>
      <c r="L3090" s="54">
        <v>1183.96</v>
      </c>
      <c r="M3090" s="25" t="s">
        <v>7230</v>
      </c>
      <c r="N3090" s="25" t="s">
        <v>24060</v>
      </c>
      <c r="O3090" s="25"/>
      <c r="P3090" s="25" t="s">
        <v>30370</v>
      </c>
    </row>
    <row r="3091" spans="1:16" ht="15">
      <c r="A3091" s="25" t="s">
        <v>30371</v>
      </c>
      <c r="B3091" s="25" t="s">
        <v>30371</v>
      </c>
      <c r="C3091"/>
      <c r="D3091" s="25" t="s">
        <v>7252</v>
      </c>
      <c r="E3091" s="25"/>
      <c r="F3091" s="25" t="s">
        <v>7288</v>
      </c>
      <c r="G3091" s="25" t="s">
        <v>24057</v>
      </c>
      <c r="H3091" s="25" t="s">
        <v>16389</v>
      </c>
      <c r="I3091" s="25" t="s">
        <v>24070</v>
      </c>
      <c r="J3091" s="19">
        <v>44837</v>
      </c>
      <c r="K3091" s="19"/>
      <c r="L3091" s="54">
        <v>1550</v>
      </c>
      <c r="M3091" s="25" t="s">
        <v>7230</v>
      </c>
      <c r="N3091" s="25" t="s">
        <v>24060</v>
      </c>
      <c r="O3091" s="25"/>
      <c r="P3091" s="25" t="s">
        <v>30372</v>
      </c>
    </row>
    <row r="3092" spans="1:16" ht="15">
      <c r="A3092" s="25" t="s">
        <v>30373</v>
      </c>
      <c r="B3092" s="25" t="s">
        <v>30373</v>
      </c>
      <c r="C3092" s="22">
        <v>1</v>
      </c>
      <c r="D3092" s="25" t="s">
        <v>7252</v>
      </c>
      <c r="E3092" s="25"/>
      <c r="F3092" s="25" t="s">
        <v>7288</v>
      </c>
      <c r="G3092" s="25" t="s">
        <v>24057</v>
      </c>
      <c r="H3092" s="25" t="s">
        <v>16389</v>
      </c>
      <c r="I3092" s="25" t="s">
        <v>24070</v>
      </c>
      <c r="J3092" s="19">
        <v>44837</v>
      </c>
      <c r="K3092" s="19"/>
      <c r="L3092" s="54">
        <v>14587.77</v>
      </c>
      <c r="M3092" s="25" t="s">
        <v>7230</v>
      </c>
      <c r="N3092" s="25" t="s">
        <v>24060</v>
      </c>
      <c r="O3092" s="25"/>
      <c r="P3092" s="25" t="s">
        <v>30374</v>
      </c>
    </row>
    <row r="3093" spans="1:16" ht="15">
      <c r="A3093" s="25" t="s">
        <v>30375</v>
      </c>
      <c r="B3093" s="25" t="s">
        <v>30375</v>
      </c>
      <c r="C3093"/>
      <c r="D3093" s="25" t="s">
        <v>7261</v>
      </c>
      <c r="E3093" s="25"/>
      <c r="F3093" s="25" t="s">
        <v>7288</v>
      </c>
      <c r="G3093" s="25" t="s">
        <v>24057</v>
      </c>
      <c r="H3093" s="25" t="s">
        <v>11079</v>
      </c>
      <c r="I3093" s="25" t="s">
        <v>24275</v>
      </c>
      <c r="J3093" s="19">
        <v>44838</v>
      </c>
      <c r="K3093" s="19"/>
      <c r="L3093" s="54">
        <v>7776.24</v>
      </c>
      <c r="M3093" s="25" t="s">
        <v>7230</v>
      </c>
      <c r="N3093" s="25" t="s">
        <v>24060</v>
      </c>
      <c r="O3093" s="25"/>
      <c r="P3093" s="25" t="s">
        <v>30376</v>
      </c>
    </row>
    <row r="3094" spans="1:16" ht="15">
      <c r="A3094" s="25" t="s">
        <v>30377</v>
      </c>
      <c r="B3094" s="25" t="s">
        <v>30377</v>
      </c>
      <c r="C3094"/>
      <c r="D3094" s="25" t="s">
        <v>7261</v>
      </c>
      <c r="E3094" s="25"/>
      <c r="F3094" s="25" t="s">
        <v>7288</v>
      </c>
      <c r="G3094" s="25" t="s">
        <v>24057</v>
      </c>
      <c r="H3094" s="25" t="s">
        <v>7576</v>
      </c>
      <c r="I3094" s="25" t="s">
        <v>24301</v>
      </c>
      <c r="J3094" s="19">
        <v>44837</v>
      </c>
      <c r="K3094" s="19"/>
      <c r="L3094" s="54">
        <v>79519.87</v>
      </c>
      <c r="M3094" s="25" t="s">
        <v>7230</v>
      </c>
      <c r="N3094" s="25" t="s">
        <v>24060</v>
      </c>
      <c r="O3094" s="25"/>
      <c r="P3094" s="25"/>
    </row>
    <row r="3095" spans="1:16" ht="15">
      <c r="A3095" s="25" t="s">
        <v>30378</v>
      </c>
      <c r="B3095" s="25" t="s">
        <v>30378</v>
      </c>
      <c r="C3095"/>
      <c r="D3095" s="25" t="s">
        <v>7540</v>
      </c>
      <c r="E3095" s="25"/>
      <c r="F3095" s="25" t="s">
        <v>7288</v>
      </c>
      <c r="G3095" s="25" t="s">
        <v>24057</v>
      </c>
      <c r="H3095" s="25" t="s">
        <v>14900</v>
      </c>
      <c r="I3095" s="25" t="s">
        <v>24205</v>
      </c>
      <c r="J3095" s="19">
        <v>44837</v>
      </c>
      <c r="K3095" s="19"/>
      <c r="L3095" s="54">
        <v>1904.66</v>
      </c>
      <c r="M3095" s="25" t="s">
        <v>7230</v>
      </c>
      <c r="N3095" s="25" t="s">
        <v>24060</v>
      </c>
      <c r="O3095" s="25"/>
      <c r="P3095" s="25" t="s">
        <v>30379</v>
      </c>
    </row>
    <row r="3096" spans="1:16" ht="15">
      <c r="A3096" s="25" t="s">
        <v>30380</v>
      </c>
      <c r="B3096" s="25" t="s">
        <v>30380</v>
      </c>
      <c r="C3096"/>
      <c r="D3096" s="25" t="s">
        <v>7261</v>
      </c>
      <c r="E3096" s="25"/>
      <c r="F3096" s="25" t="s">
        <v>7288</v>
      </c>
      <c r="G3096" s="25" t="s">
        <v>24057</v>
      </c>
      <c r="H3096" s="25" t="s">
        <v>8229</v>
      </c>
      <c r="I3096" s="25" t="s">
        <v>24070</v>
      </c>
      <c r="J3096" s="19">
        <v>44838</v>
      </c>
      <c r="K3096" s="19"/>
      <c r="L3096" s="54">
        <v>2740</v>
      </c>
      <c r="M3096" s="25" t="s">
        <v>7230</v>
      </c>
      <c r="N3096" s="25" t="s">
        <v>24060</v>
      </c>
      <c r="O3096" s="25"/>
      <c r="P3096" s="25" t="s">
        <v>30381</v>
      </c>
    </row>
    <row r="3097" spans="1:16" ht="15">
      <c r="A3097" s="25" t="s">
        <v>30382</v>
      </c>
      <c r="B3097" s="25" t="s">
        <v>30382</v>
      </c>
      <c r="C3097"/>
      <c r="D3097" s="25" t="s">
        <v>7261</v>
      </c>
      <c r="E3097" s="25"/>
      <c r="F3097" s="25" t="s">
        <v>7288</v>
      </c>
      <c r="G3097" s="25" t="s">
        <v>24057</v>
      </c>
      <c r="H3097" s="25" t="s">
        <v>7576</v>
      </c>
      <c r="I3097" s="25" t="s">
        <v>30383</v>
      </c>
      <c r="J3097" s="19">
        <v>44838</v>
      </c>
      <c r="K3097" s="19"/>
      <c r="L3097" s="54">
        <v>8498.75</v>
      </c>
      <c r="M3097" s="25" t="s">
        <v>7230</v>
      </c>
      <c r="N3097" s="25" t="s">
        <v>24060</v>
      </c>
      <c r="O3097" s="25"/>
      <c r="P3097" s="25" t="s">
        <v>30384</v>
      </c>
    </row>
    <row r="3098" spans="1:16" ht="15">
      <c r="A3098" s="25" t="s">
        <v>30385</v>
      </c>
      <c r="B3098" s="25" t="s">
        <v>30385</v>
      </c>
      <c r="C3098"/>
      <c r="D3098" s="25" t="s">
        <v>7261</v>
      </c>
      <c r="E3098" s="25"/>
      <c r="F3098" s="25" t="s">
        <v>7288</v>
      </c>
      <c r="G3098" s="25" t="s">
        <v>24057</v>
      </c>
      <c r="H3098" s="25" t="s">
        <v>8110</v>
      </c>
      <c r="I3098" s="25" t="s">
        <v>24075</v>
      </c>
      <c r="J3098" s="19">
        <v>44838</v>
      </c>
      <c r="K3098" s="19"/>
      <c r="L3098" s="54">
        <v>13011.78</v>
      </c>
      <c r="M3098" s="25" t="s">
        <v>7230</v>
      </c>
      <c r="N3098" s="25" t="s">
        <v>24060</v>
      </c>
      <c r="O3098" s="25"/>
      <c r="P3098" s="25" t="s">
        <v>30386</v>
      </c>
    </row>
    <row r="3099" spans="1:16" ht="15">
      <c r="A3099" s="25" t="s">
        <v>30387</v>
      </c>
      <c r="B3099" s="25" t="s">
        <v>30387</v>
      </c>
      <c r="C3099"/>
      <c r="D3099" s="25" t="s">
        <v>7261</v>
      </c>
      <c r="E3099" s="25"/>
      <c r="F3099" s="25" t="s">
        <v>7288</v>
      </c>
      <c r="G3099" s="25" t="s">
        <v>24057</v>
      </c>
      <c r="H3099" s="25" t="s">
        <v>14900</v>
      </c>
      <c r="I3099" s="25" t="s">
        <v>24454</v>
      </c>
      <c r="J3099" s="19">
        <v>44838</v>
      </c>
      <c r="K3099" s="19"/>
      <c r="L3099" s="54">
        <v>2159.69</v>
      </c>
      <c r="M3099" s="25" t="s">
        <v>7230</v>
      </c>
      <c r="N3099" s="25" t="s">
        <v>24060</v>
      </c>
      <c r="O3099" s="25"/>
      <c r="P3099" s="25" t="s">
        <v>30388</v>
      </c>
    </row>
    <row r="3100" spans="1:16" ht="15">
      <c r="A3100" s="25" t="s">
        <v>30389</v>
      </c>
      <c r="B3100" s="25" t="s">
        <v>30389</v>
      </c>
      <c r="C3100"/>
      <c r="D3100" s="25" t="s">
        <v>7478</v>
      </c>
      <c r="E3100" s="25"/>
      <c r="F3100" s="25" t="s">
        <v>7288</v>
      </c>
      <c r="G3100" s="25" t="s">
        <v>24057</v>
      </c>
      <c r="H3100" s="25" t="s">
        <v>14048</v>
      </c>
      <c r="I3100" s="25" t="s">
        <v>24181</v>
      </c>
      <c r="J3100" s="19">
        <v>44838</v>
      </c>
      <c r="K3100" s="19"/>
      <c r="L3100" s="54">
        <v>3322</v>
      </c>
      <c r="M3100" s="25" t="s">
        <v>7230</v>
      </c>
      <c r="N3100" s="25" t="s">
        <v>24060</v>
      </c>
      <c r="O3100" s="25"/>
      <c r="P3100" s="25" t="s">
        <v>30390</v>
      </c>
    </row>
    <row r="3101" spans="1:16" ht="15">
      <c r="A3101" s="25" t="s">
        <v>30391</v>
      </c>
      <c r="B3101" s="25" t="s">
        <v>30391</v>
      </c>
      <c r="C3101"/>
      <c r="D3101" s="25" t="s">
        <v>7261</v>
      </c>
      <c r="E3101" s="25"/>
      <c r="F3101" s="25" t="s">
        <v>7288</v>
      </c>
      <c r="G3101" s="25" t="s">
        <v>24057</v>
      </c>
      <c r="H3101" s="25" t="s">
        <v>7462</v>
      </c>
      <c r="I3101" s="25" t="s">
        <v>24070</v>
      </c>
      <c r="J3101" s="19">
        <v>44838</v>
      </c>
      <c r="K3101" s="19"/>
      <c r="L3101" s="54">
        <v>6819.42</v>
      </c>
      <c r="M3101" s="25" t="s">
        <v>7230</v>
      </c>
      <c r="N3101" s="25" t="s">
        <v>24060</v>
      </c>
      <c r="O3101" s="25"/>
      <c r="P3101" s="25" t="s">
        <v>30392</v>
      </c>
    </row>
    <row r="3102" spans="1:16" ht="15">
      <c r="A3102" s="25" t="s">
        <v>30393</v>
      </c>
      <c r="B3102" s="25" t="s">
        <v>30393</v>
      </c>
      <c r="C3102" s="22">
        <v>1</v>
      </c>
      <c r="D3102" s="25" t="s">
        <v>7261</v>
      </c>
      <c r="E3102" s="25"/>
      <c r="F3102" s="25" t="s">
        <v>7288</v>
      </c>
      <c r="G3102" s="25" t="s">
        <v>24057</v>
      </c>
      <c r="H3102" s="25" t="s">
        <v>7273</v>
      </c>
      <c r="I3102" s="25" t="s">
        <v>29074</v>
      </c>
      <c r="J3102" s="19">
        <v>44838</v>
      </c>
      <c r="K3102" s="19"/>
      <c r="L3102" s="54">
        <v>9708.0300000000007</v>
      </c>
      <c r="M3102" s="25" t="s">
        <v>7230</v>
      </c>
      <c r="N3102" s="25" t="s">
        <v>24060</v>
      </c>
      <c r="O3102" s="25"/>
      <c r="P3102" s="25" t="s">
        <v>30394</v>
      </c>
    </row>
    <row r="3103" spans="1:16" ht="15">
      <c r="A3103" s="25" t="s">
        <v>30395</v>
      </c>
      <c r="B3103" s="25" t="s">
        <v>30395</v>
      </c>
      <c r="C3103"/>
      <c r="D3103" s="25" t="s">
        <v>7261</v>
      </c>
      <c r="E3103" s="25"/>
      <c r="F3103" s="25" t="s">
        <v>7288</v>
      </c>
      <c r="G3103" s="25" t="s">
        <v>24057</v>
      </c>
      <c r="H3103" s="25" t="s">
        <v>10140</v>
      </c>
      <c r="I3103" s="25" t="s">
        <v>24143</v>
      </c>
      <c r="J3103" s="19">
        <v>44838</v>
      </c>
      <c r="K3103" s="19"/>
      <c r="L3103" s="54">
        <v>4382.78</v>
      </c>
      <c r="M3103" s="25" t="s">
        <v>7230</v>
      </c>
      <c r="N3103" s="25" t="s">
        <v>24060</v>
      </c>
      <c r="O3103" s="25"/>
      <c r="P3103" s="25" t="s">
        <v>30396</v>
      </c>
    </row>
    <row r="3104" spans="1:16" ht="15">
      <c r="A3104" s="25" t="s">
        <v>30397</v>
      </c>
      <c r="B3104" s="25" t="s">
        <v>30397</v>
      </c>
      <c r="C3104"/>
      <c r="D3104" s="25" t="s">
        <v>7261</v>
      </c>
      <c r="E3104" s="25"/>
      <c r="F3104" s="25" t="s">
        <v>7288</v>
      </c>
      <c r="G3104" s="25" t="s">
        <v>24057</v>
      </c>
      <c r="H3104" s="25" t="s">
        <v>7576</v>
      </c>
      <c r="I3104" s="25" t="s">
        <v>24418</v>
      </c>
      <c r="J3104" s="19">
        <v>44838</v>
      </c>
      <c r="K3104" s="19"/>
      <c r="L3104" s="54">
        <v>950</v>
      </c>
      <c r="M3104" s="25" t="s">
        <v>7230</v>
      </c>
      <c r="N3104" s="25" t="s">
        <v>24060</v>
      </c>
      <c r="O3104" s="25"/>
      <c r="P3104" s="25" t="s">
        <v>30398</v>
      </c>
    </row>
    <row r="3105" spans="1:16" ht="15">
      <c r="A3105" s="25" t="s">
        <v>30399</v>
      </c>
      <c r="B3105" s="25" t="s">
        <v>30399</v>
      </c>
      <c r="C3105"/>
      <c r="D3105" s="25" t="s">
        <v>17883</v>
      </c>
      <c r="E3105" s="25"/>
      <c r="F3105" s="25" t="s">
        <v>7288</v>
      </c>
      <c r="G3105" s="25" t="s">
        <v>24057</v>
      </c>
      <c r="H3105" s="25" t="s">
        <v>17884</v>
      </c>
      <c r="I3105" s="25" t="s">
        <v>24205</v>
      </c>
      <c r="J3105" s="19">
        <v>44838</v>
      </c>
      <c r="K3105" s="19"/>
      <c r="L3105" s="54">
        <v>5984.45</v>
      </c>
      <c r="M3105" s="25" t="s">
        <v>7230</v>
      </c>
      <c r="N3105" s="25" t="s">
        <v>24060</v>
      </c>
      <c r="O3105" s="25"/>
      <c r="P3105" s="25" t="s">
        <v>30400</v>
      </c>
    </row>
    <row r="3106" spans="1:16" ht="15">
      <c r="A3106" s="25" t="s">
        <v>30401</v>
      </c>
      <c r="B3106" s="25" t="s">
        <v>30401</v>
      </c>
      <c r="C3106"/>
      <c r="D3106" s="25" t="s">
        <v>7261</v>
      </c>
      <c r="E3106" s="25"/>
      <c r="F3106" s="25" t="s">
        <v>7288</v>
      </c>
      <c r="G3106" s="25" t="s">
        <v>24057</v>
      </c>
      <c r="H3106" s="25" t="s">
        <v>10140</v>
      </c>
      <c r="I3106" s="25" t="s">
        <v>24143</v>
      </c>
      <c r="J3106" s="19">
        <v>44838</v>
      </c>
      <c r="K3106" s="19"/>
      <c r="L3106" s="54">
        <v>875</v>
      </c>
      <c r="M3106" s="25" t="s">
        <v>7230</v>
      </c>
      <c r="N3106" s="25" t="s">
        <v>24060</v>
      </c>
      <c r="O3106" s="25"/>
      <c r="P3106" s="25" t="s">
        <v>30402</v>
      </c>
    </row>
    <row r="3107" spans="1:16" ht="15">
      <c r="A3107" s="25" t="s">
        <v>30403</v>
      </c>
      <c r="B3107" s="25" t="s">
        <v>30403</v>
      </c>
      <c r="C3107"/>
      <c r="D3107" s="25" t="s">
        <v>7252</v>
      </c>
      <c r="E3107" s="25"/>
      <c r="F3107" s="25" t="s">
        <v>7288</v>
      </c>
      <c r="G3107" s="25" t="s">
        <v>24057</v>
      </c>
      <c r="H3107" s="25" t="s">
        <v>15107</v>
      </c>
      <c r="I3107" s="25" t="s">
        <v>30404</v>
      </c>
      <c r="J3107" s="19">
        <v>44838</v>
      </c>
      <c r="K3107" s="19"/>
      <c r="L3107" s="54">
        <v>24300</v>
      </c>
      <c r="M3107" s="25" t="s">
        <v>7230</v>
      </c>
      <c r="N3107" s="25" t="s">
        <v>24060</v>
      </c>
      <c r="O3107" s="25"/>
      <c r="P3107" s="25" t="s">
        <v>30405</v>
      </c>
    </row>
    <row r="3108" spans="1:16" ht="15">
      <c r="A3108" s="25" t="s">
        <v>30406</v>
      </c>
      <c r="B3108" s="25" t="s">
        <v>30406</v>
      </c>
      <c r="C3108"/>
      <c r="D3108" s="25" t="s">
        <v>8476</v>
      </c>
      <c r="E3108" s="25"/>
      <c r="F3108" s="25" t="s">
        <v>7288</v>
      </c>
      <c r="G3108" s="25" t="s">
        <v>24057</v>
      </c>
      <c r="H3108" s="25" t="s">
        <v>8140</v>
      </c>
      <c r="I3108" s="25" t="s">
        <v>24205</v>
      </c>
      <c r="J3108" s="19">
        <v>44838</v>
      </c>
      <c r="K3108" s="19"/>
      <c r="L3108" s="54">
        <v>1133.33</v>
      </c>
      <c r="M3108" s="25" t="s">
        <v>7230</v>
      </c>
      <c r="N3108" s="25" t="s">
        <v>24060</v>
      </c>
      <c r="O3108" s="25"/>
      <c r="P3108" s="25" t="s">
        <v>30407</v>
      </c>
    </row>
    <row r="3109" spans="1:16" ht="15">
      <c r="A3109" s="25" t="s">
        <v>30408</v>
      </c>
      <c r="B3109" s="25" t="s">
        <v>30408</v>
      </c>
      <c r="C3109"/>
      <c r="D3109" s="25" t="s">
        <v>7252</v>
      </c>
      <c r="E3109" s="25"/>
      <c r="F3109" s="25" t="s">
        <v>7288</v>
      </c>
      <c r="G3109" s="25" t="s">
        <v>24057</v>
      </c>
      <c r="H3109" s="25" t="s">
        <v>15107</v>
      </c>
      <c r="I3109" s="25" t="s">
        <v>29180</v>
      </c>
      <c r="J3109" s="19">
        <v>44838</v>
      </c>
      <c r="K3109" s="19"/>
      <c r="L3109" s="54">
        <v>65750</v>
      </c>
      <c r="M3109" s="25" t="s">
        <v>7230</v>
      </c>
      <c r="N3109" s="25" t="s">
        <v>24060</v>
      </c>
      <c r="O3109" s="25"/>
      <c r="P3109" s="25" t="s">
        <v>30409</v>
      </c>
    </row>
    <row r="3110" spans="1:16" ht="15">
      <c r="A3110" s="25" t="s">
        <v>30410</v>
      </c>
      <c r="B3110" s="25" t="s">
        <v>30410</v>
      </c>
      <c r="C3110" s="22">
        <v>1</v>
      </c>
      <c r="D3110" s="25" t="s">
        <v>7252</v>
      </c>
      <c r="E3110" s="25"/>
      <c r="F3110" s="25" t="s">
        <v>7288</v>
      </c>
      <c r="G3110" s="25" t="s">
        <v>24057</v>
      </c>
      <c r="H3110" s="25" t="s">
        <v>8649</v>
      </c>
      <c r="I3110" s="25" t="s">
        <v>24075</v>
      </c>
      <c r="J3110" s="19">
        <v>44838</v>
      </c>
      <c r="K3110" s="19"/>
      <c r="L3110" s="54">
        <v>2756</v>
      </c>
      <c r="M3110" s="25" t="s">
        <v>7230</v>
      </c>
      <c r="N3110" s="25" t="s">
        <v>24060</v>
      </c>
      <c r="O3110" s="25"/>
      <c r="P3110" s="25"/>
    </row>
    <row r="3111" spans="1:16" ht="15">
      <c r="A3111" s="25" t="s">
        <v>30411</v>
      </c>
      <c r="B3111" s="25" t="s">
        <v>30411</v>
      </c>
      <c r="C3111"/>
      <c r="D3111" s="25" t="s">
        <v>7252</v>
      </c>
      <c r="E3111" s="25"/>
      <c r="F3111" s="25" t="s">
        <v>7288</v>
      </c>
      <c r="G3111" s="25" t="s">
        <v>24057</v>
      </c>
      <c r="H3111" s="25" t="s">
        <v>11209</v>
      </c>
      <c r="I3111" s="25" t="s">
        <v>24075</v>
      </c>
      <c r="J3111" s="19">
        <v>44839</v>
      </c>
      <c r="K3111" s="19"/>
      <c r="L3111" s="54">
        <v>1250</v>
      </c>
      <c r="M3111" s="25" t="s">
        <v>7230</v>
      </c>
      <c r="N3111" s="25" t="s">
        <v>24060</v>
      </c>
      <c r="O3111" s="25"/>
      <c r="P3111" s="25" t="s">
        <v>30412</v>
      </c>
    </row>
    <row r="3112" spans="1:16" ht="15">
      <c r="A3112" s="25" t="s">
        <v>30413</v>
      </c>
      <c r="B3112" s="25" t="s">
        <v>30413</v>
      </c>
      <c r="C3112"/>
      <c r="D3112" s="25" t="s">
        <v>7478</v>
      </c>
      <c r="E3112" s="25"/>
      <c r="F3112" s="25" t="s">
        <v>7288</v>
      </c>
      <c r="G3112" s="25" t="s">
        <v>24057</v>
      </c>
      <c r="H3112" s="25" t="s">
        <v>8577</v>
      </c>
      <c r="I3112" s="25" t="s">
        <v>28588</v>
      </c>
      <c r="J3112" s="19">
        <v>44839</v>
      </c>
      <c r="K3112" s="19"/>
      <c r="L3112" s="54">
        <v>8684.2000000000007</v>
      </c>
      <c r="M3112" s="25" t="s">
        <v>7230</v>
      </c>
      <c r="N3112" s="25" t="s">
        <v>24060</v>
      </c>
      <c r="O3112" s="25"/>
      <c r="P3112" s="25"/>
    </row>
    <row r="3113" spans="1:16" ht="15">
      <c r="A3113" s="25" t="s">
        <v>30414</v>
      </c>
      <c r="B3113" s="25" t="s">
        <v>30414</v>
      </c>
      <c r="C3113"/>
      <c r="D3113" s="25" t="s">
        <v>7252</v>
      </c>
      <c r="E3113" s="25"/>
      <c r="F3113" s="25" t="s">
        <v>7288</v>
      </c>
      <c r="G3113" s="25" t="s">
        <v>24057</v>
      </c>
      <c r="H3113" s="25" t="s">
        <v>8649</v>
      </c>
      <c r="I3113" s="25" t="s">
        <v>24075</v>
      </c>
      <c r="J3113" s="19">
        <v>44839</v>
      </c>
      <c r="K3113" s="19"/>
      <c r="L3113" s="54">
        <v>2585</v>
      </c>
      <c r="M3113" s="25" t="s">
        <v>7230</v>
      </c>
      <c r="N3113" s="25" t="s">
        <v>24060</v>
      </c>
      <c r="O3113" s="25"/>
      <c r="P3113" s="25"/>
    </row>
    <row r="3114" spans="1:16" ht="15">
      <c r="A3114" s="25" t="s">
        <v>30415</v>
      </c>
      <c r="B3114" s="25" t="s">
        <v>30415</v>
      </c>
      <c r="C3114"/>
      <c r="D3114" s="25" t="s">
        <v>7261</v>
      </c>
      <c r="E3114" s="25"/>
      <c r="F3114" s="25" t="s">
        <v>7288</v>
      </c>
      <c r="G3114" s="25" t="s">
        <v>24057</v>
      </c>
      <c r="H3114" s="25" t="s">
        <v>8140</v>
      </c>
      <c r="I3114" s="25" t="s">
        <v>24484</v>
      </c>
      <c r="J3114" s="19">
        <v>44839</v>
      </c>
      <c r="K3114" s="19"/>
      <c r="L3114" s="54">
        <v>5722</v>
      </c>
      <c r="M3114" s="25" t="s">
        <v>7230</v>
      </c>
      <c r="N3114" s="25" t="s">
        <v>24060</v>
      </c>
      <c r="O3114" s="25"/>
      <c r="P3114" s="25" t="s">
        <v>30416</v>
      </c>
    </row>
    <row r="3115" spans="1:16" ht="15">
      <c r="A3115" s="25" t="s">
        <v>30417</v>
      </c>
      <c r="B3115" s="25" t="s">
        <v>30417</v>
      </c>
      <c r="C3115"/>
      <c r="D3115" s="25" t="s">
        <v>7252</v>
      </c>
      <c r="E3115" s="25"/>
      <c r="F3115" s="25" t="s">
        <v>7288</v>
      </c>
      <c r="G3115" s="25" t="s">
        <v>24057</v>
      </c>
      <c r="H3115" s="25" t="s">
        <v>7576</v>
      </c>
      <c r="I3115" s="25" t="s">
        <v>24075</v>
      </c>
      <c r="J3115" s="19">
        <v>44839</v>
      </c>
      <c r="K3115" s="19"/>
      <c r="L3115" s="54">
        <v>579.6</v>
      </c>
      <c r="M3115" s="25" t="s">
        <v>7230</v>
      </c>
      <c r="N3115" s="25" t="s">
        <v>24060</v>
      </c>
      <c r="O3115" s="25"/>
      <c r="P3115" s="25" t="s">
        <v>30418</v>
      </c>
    </row>
    <row r="3116" spans="1:16" ht="15">
      <c r="A3116" s="25" t="s">
        <v>30419</v>
      </c>
      <c r="B3116" s="25" t="s">
        <v>30419</v>
      </c>
      <c r="C3116"/>
      <c r="D3116" s="25" t="s">
        <v>10860</v>
      </c>
      <c r="E3116" s="25"/>
      <c r="F3116" s="25" t="s">
        <v>7288</v>
      </c>
      <c r="G3116" s="25" t="s">
        <v>24057</v>
      </c>
      <c r="H3116" s="25" t="s">
        <v>12660</v>
      </c>
      <c r="I3116" s="25" t="s">
        <v>30420</v>
      </c>
      <c r="J3116" s="19">
        <v>44839</v>
      </c>
      <c r="K3116" s="19"/>
      <c r="L3116" s="54">
        <v>13500.75</v>
      </c>
      <c r="M3116" s="25" t="s">
        <v>7230</v>
      </c>
      <c r="N3116" s="25" t="s">
        <v>24060</v>
      </c>
      <c r="O3116" s="25"/>
      <c r="P3116" s="25"/>
    </row>
    <row r="3117" spans="1:16" ht="15">
      <c r="A3117" s="25" t="s">
        <v>30421</v>
      </c>
      <c r="B3117" s="25" t="s">
        <v>30421</v>
      </c>
      <c r="C3117"/>
      <c r="D3117" s="25" t="s">
        <v>12770</v>
      </c>
      <c r="E3117" s="25"/>
      <c r="F3117" s="25" t="s">
        <v>7288</v>
      </c>
      <c r="G3117" s="25" t="s">
        <v>24057</v>
      </c>
      <c r="H3117" s="25" t="s">
        <v>15383</v>
      </c>
      <c r="I3117" s="25" t="s">
        <v>24205</v>
      </c>
      <c r="J3117" s="19">
        <v>44839</v>
      </c>
      <c r="K3117" s="19"/>
      <c r="L3117" s="54">
        <v>9588.5300000000007</v>
      </c>
      <c r="M3117" s="25" t="s">
        <v>7230</v>
      </c>
      <c r="N3117" s="25" t="s">
        <v>24060</v>
      </c>
      <c r="O3117" s="25"/>
      <c r="P3117" s="25"/>
    </row>
    <row r="3118" spans="1:16" ht="15">
      <c r="A3118" s="25" t="s">
        <v>30422</v>
      </c>
      <c r="B3118" s="25" t="s">
        <v>30422</v>
      </c>
      <c r="C3118"/>
      <c r="D3118" s="25" t="s">
        <v>7365</v>
      </c>
      <c r="E3118" s="25"/>
      <c r="F3118" s="25" t="s">
        <v>7288</v>
      </c>
      <c r="G3118" s="25" t="s">
        <v>24057</v>
      </c>
      <c r="H3118" s="25" t="s">
        <v>8808</v>
      </c>
      <c r="I3118" s="25" t="s">
        <v>24945</v>
      </c>
      <c r="J3118" s="19">
        <v>44840</v>
      </c>
      <c r="K3118" s="19"/>
      <c r="L3118" s="54">
        <v>12876</v>
      </c>
      <c r="M3118" s="25" t="s">
        <v>7230</v>
      </c>
      <c r="N3118" s="25" t="s">
        <v>24060</v>
      </c>
      <c r="O3118" s="25"/>
      <c r="P3118" s="25" t="s">
        <v>30423</v>
      </c>
    </row>
    <row r="3119" spans="1:16" ht="15">
      <c r="A3119" s="25" t="s">
        <v>30424</v>
      </c>
      <c r="B3119" s="25" t="s">
        <v>30424</v>
      </c>
      <c r="C3119"/>
      <c r="D3119" s="25" t="s">
        <v>7269</v>
      </c>
      <c r="E3119" s="25"/>
      <c r="F3119" s="25" t="s">
        <v>7288</v>
      </c>
      <c r="G3119" s="25" t="s">
        <v>24057</v>
      </c>
      <c r="H3119" s="25" t="s">
        <v>14048</v>
      </c>
      <c r="I3119" s="25" t="s">
        <v>28537</v>
      </c>
      <c r="J3119" s="19">
        <v>44840</v>
      </c>
      <c r="K3119" s="19"/>
      <c r="L3119" s="54">
        <v>5980</v>
      </c>
      <c r="M3119" s="25" t="s">
        <v>7230</v>
      </c>
      <c r="N3119" s="25" t="s">
        <v>24060</v>
      </c>
      <c r="O3119" s="25"/>
      <c r="P3119" s="25" t="s">
        <v>30425</v>
      </c>
    </row>
    <row r="3120" spans="1:16" ht="15">
      <c r="A3120" s="25" t="s">
        <v>30426</v>
      </c>
      <c r="B3120" s="25" t="s">
        <v>30426</v>
      </c>
      <c r="C3120"/>
      <c r="D3120" s="25" t="s">
        <v>7365</v>
      </c>
      <c r="E3120" s="25"/>
      <c r="F3120" s="25" t="s">
        <v>7288</v>
      </c>
      <c r="G3120" s="25" t="s">
        <v>24057</v>
      </c>
      <c r="H3120" s="25" t="s">
        <v>8808</v>
      </c>
      <c r="I3120" s="25" t="s">
        <v>24891</v>
      </c>
      <c r="J3120" s="19">
        <v>44840</v>
      </c>
      <c r="K3120" s="19"/>
      <c r="L3120" s="54">
        <v>12000</v>
      </c>
      <c r="M3120" s="25" t="s">
        <v>7230</v>
      </c>
      <c r="N3120" s="25" t="s">
        <v>24060</v>
      </c>
      <c r="O3120" s="25"/>
      <c r="P3120" s="25" t="s">
        <v>30427</v>
      </c>
    </row>
    <row r="3121" spans="1:16" ht="15">
      <c r="A3121" s="25" t="s">
        <v>30428</v>
      </c>
      <c r="B3121" s="25" t="s">
        <v>30428</v>
      </c>
      <c r="C3121"/>
      <c r="D3121" s="25" t="s">
        <v>7425</v>
      </c>
      <c r="E3121" s="25"/>
      <c r="F3121" s="25" t="s">
        <v>7288</v>
      </c>
      <c r="G3121" s="25" t="s">
        <v>24057</v>
      </c>
      <c r="H3121" s="25" t="s">
        <v>7576</v>
      </c>
      <c r="I3121" s="25" t="s">
        <v>24540</v>
      </c>
      <c r="J3121" s="19">
        <v>44840</v>
      </c>
      <c r="K3121" s="19"/>
      <c r="L3121" s="54">
        <v>2770</v>
      </c>
      <c r="M3121" s="25" t="s">
        <v>7230</v>
      </c>
      <c r="N3121" s="25" t="s">
        <v>24060</v>
      </c>
      <c r="O3121" s="25"/>
      <c r="P3121" s="25" t="s">
        <v>30429</v>
      </c>
    </row>
    <row r="3122" spans="1:16" ht="15">
      <c r="A3122" s="25" t="s">
        <v>30430</v>
      </c>
      <c r="B3122" s="25" t="s">
        <v>30430</v>
      </c>
      <c r="C3122"/>
      <c r="D3122" s="25" t="s">
        <v>7425</v>
      </c>
      <c r="E3122" s="25"/>
      <c r="F3122" s="25" t="s">
        <v>7288</v>
      </c>
      <c r="G3122" s="25" t="s">
        <v>24057</v>
      </c>
      <c r="H3122" s="25" t="s">
        <v>7576</v>
      </c>
      <c r="I3122" s="25" t="s">
        <v>24540</v>
      </c>
      <c r="J3122" s="19">
        <v>44840</v>
      </c>
      <c r="K3122" s="19"/>
      <c r="L3122" s="54">
        <v>4500</v>
      </c>
      <c r="M3122" s="25" t="s">
        <v>7230</v>
      </c>
      <c r="N3122" s="25" t="s">
        <v>24060</v>
      </c>
      <c r="O3122" s="25"/>
      <c r="P3122" s="25" t="s">
        <v>30431</v>
      </c>
    </row>
    <row r="3123" spans="1:16" ht="15">
      <c r="A3123" s="25" t="s">
        <v>30432</v>
      </c>
      <c r="B3123" s="25" t="s">
        <v>30432</v>
      </c>
      <c r="C3123"/>
      <c r="D3123" s="25" t="s">
        <v>7261</v>
      </c>
      <c r="E3123" s="25"/>
      <c r="F3123" s="25" t="s">
        <v>7288</v>
      </c>
      <c r="G3123" s="25" t="s">
        <v>24057</v>
      </c>
      <c r="H3123" s="25" t="s">
        <v>12833</v>
      </c>
      <c r="I3123" s="25" t="s">
        <v>24275</v>
      </c>
      <c r="J3123" s="19">
        <v>44841</v>
      </c>
      <c r="K3123" s="19"/>
      <c r="L3123" s="54">
        <v>1450</v>
      </c>
      <c r="M3123" s="25" t="s">
        <v>7230</v>
      </c>
      <c r="N3123" s="25" t="s">
        <v>24060</v>
      </c>
      <c r="O3123" s="25"/>
      <c r="P3123" s="25" t="s">
        <v>30433</v>
      </c>
    </row>
    <row r="3124" spans="1:16" ht="15">
      <c r="A3124" s="25" t="s">
        <v>30434</v>
      </c>
      <c r="B3124" s="25" t="s">
        <v>30434</v>
      </c>
      <c r="C3124"/>
      <c r="D3124" s="25" t="s">
        <v>7252</v>
      </c>
      <c r="E3124" s="25"/>
      <c r="F3124" s="25" t="s">
        <v>7288</v>
      </c>
      <c r="G3124" s="25" t="s">
        <v>24057</v>
      </c>
      <c r="H3124" s="25" t="s">
        <v>8110</v>
      </c>
      <c r="I3124" s="25" t="s">
        <v>24150</v>
      </c>
      <c r="J3124" s="19">
        <v>44841</v>
      </c>
      <c r="K3124" s="19"/>
      <c r="L3124" s="54">
        <v>6084.97</v>
      </c>
      <c r="M3124" s="25" t="s">
        <v>7230</v>
      </c>
      <c r="N3124" s="25" t="s">
        <v>24060</v>
      </c>
      <c r="O3124" s="25"/>
      <c r="P3124" s="25" t="s">
        <v>30435</v>
      </c>
    </row>
    <row r="3125" spans="1:16" ht="15">
      <c r="A3125" s="25" t="s">
        <v>30436</v>
      </c>
      <c r="B3125" s="25" t="s">
        <v>30436</v>
      </c>
      <c r="C3125"/>
      <c r="D3125" s="25" t="s">
        <v>7252</v>
      </c>
      <c r="E3125" s="25"/>
      <c r="F3125" s="25" t="s">
        <v>7288</v>
      </c>
      <c r="G3125" s="25" t="s">
        <v>24057</v>
      </c>
      <c r="H3125" s="25" t="s">
        <v>8110</v>
      </c>
      <c r="I3125" s="25" t="s">
        <v>24150</v>
      </c>
      <c r="J3125" s="19">
        <v>44841</v>
      </c>
      <c r="K3125" s="19"/>
      <c r="L3125" s="54">
        <v>9043.58</v>
      </c>
      <c r="M3125" s="25" t="s">
        <v>7230</v>
      </c>
      <c r="N3125" s="25" t="s">
        <v>24060</v>
      </c>
      <c r="O3125" s="25"/>
      <c r="P3125" s="25" t="s">
        <v>30437</v>
      </c>
    </row>
    <row r="3126" spans="1:16" ht="15">
      <c r="A3126" s="25" t="s">
        <v>30438</v>
      </c>
      <c r="B3126" s="25" t="s">
        <v>30438</v>
      </c>
      <c r="C3126"/>
      <c r="D3126" s="25" t="s">
        <v>7252</v>
      </c>
      <c r="E3126" s="25"/>
      <c r="F3126" s="25" t="s">
        <v>7288</v>
      </c>
      <c r="G3126" s="25" t="s">
        <v>24057</v>
      </c>
      <c r="H3126" s="25" t="s">
        <v>11209</v>
      </c>
      <c r="I3126" s="25" t="s">
        <v>24075</v>
      </c>
      <c r="J3126" s="19">
        <v>44840</v>
      </c>
      <c r="K3126" s="19"/>
      <c r="L3126" s="54">
        <v>1535</v>
      </c>
      <c r="M3126" s="25" t="s">
        <v>7230</v>
      </c>
      <c r="N3126" s="25" t="s">
        <v>24060</v>
      </c>
      <c r="O3126" s="25"/>
      <c r="P3126" s="25" t="s">
        <v>30439</v>
      </c>
    </row>
    <row r="3127" spans="1:16" ht="15">
      <c r="A3127" s="25" t="s">
        <v>30440</v>
      </c>
      <c r="B3127" s="25" t="s">
        <v>30440</v>
      </c>
      <c r="C3127"/>
      <c r="D3127" s="25" t="s">
        <v>12790</v>
      </c>
      <c r="E3127" s="25"/>
      <c r="F3127" s="25" t="s">
        <v>7288</v>
      </c>
      <c r="G3127" s="25" t="s">
        <v>24057</v>
      </c>
      <c r="H3127" s="25" t="s">
        <v>8443</v>
      </c>
      <c r="I3127" s="25" t="s">
        <v>24205</v>
      </c>
      <c r="J3127" s="19">
        <v>44840</v>
      </c>
      <c r="K3127" s="19"/>
      <c r="L3127" s="54">
        <v>42365.96</v>
      </c>
      <c r="M3127" s="25" t="s">
        <v>7230</v>
      </c>
      <c r="N3127" s="25" t="s">
        <v>24060</v>
      </c>
      <c r="O3127" s="25"/>
      <c r="P3127" s="25"/>
    </row>
    <row r="3128" spans="1:16" ht="15">
      <c r="A3128" s="25" t="s">
        <v>30441</v>
      </c>
      <c r="B3128" s="25" t="s">
        <v>30441</v>
      </c>
      <c r="C3128"/>
      <c r="D3128" s="25" t="s">
        <v>7261</v>
      </c>
      <c r="E3128" s="25"/>
      <c r="F3128" s="25" t="s">
        <v>7288</v>
      </c>
      <c r="G3128" s="25" t="s">
        <v>24057</v>
      </c>
      <c r="H3128" s="25" t="s">
        <v>7500</v>
      </c>
      <c r="I3128" s="25" t="s">
        <v>24301</v>
      </c>
      <c r="J3128" s="19">
        <v>44840</v>
      </c>
      <c r="K3128" s="19"/>
      <c r="L3128" s="54">
        <v>12085.82</v>
      </c>
      <c r="M3128" s="25" t="s">
        <v>7230</v>
      </c>
      <c r="N3128" s="25" t="s">
        <v>24060</v>
      </c>
      <c r="O3128" s="25"/>
      <c r="P3128" s="25" t="s">
        <v>30442</v>
      </c>
    </row>
    <row r="3129" spans="1:16" ht="15">
      <c r="A3129" s="25" t="s">
        <v>30443</v>
      </c>
      <c r="B3129" s="25" t="s">
        <v>30443</v>
      </c>
      <c r="C3129" s="22">
        <v>1</v>
      </c>
      <c r="D3129" s="25" t="s">
        <v>7478</v>
      </c>
      <c r="E3129" s="25"/>
      <c r="F3129" s="25" t="s">
        <v>7288</v>
      </c>
      <c r="G3129" s="25" t="s">
        <v>24057</v>
      </c>
      <c r="H3129" s="25" t="s">
        <v>14048</v>
      </c>
      <c r="I3129" s="25" t="s">
        <v>25622</v>
      </c>
      <c r="J3129" s="19">
        <v>44840</v>
      </c>
      <c r="K3129" s="19"/>
      <c r="L3129" s="54">
        <v>2900</v>
      </c>
      <c r="M3129" s="25" t="s">
        <v>7230</v>
      </c>
      <c r="N3129" s="25" t="s">
        <v>24060</v>
      </c>
      <c r="O3129" s="25"/>
      <c r="P3129" s="25" t="s">
        <v>30444</v>
      </c>
    </row>
    <row r="3130" spans="1:16" ht="15">
      <c r="A3130" s="25" t="s">
        <v>30445</v>
      </c>
      <c r="B3130" s="25" t="s">
        <v>30445</v>
      </c>
      <c r="C3130"/>
      <c r="D3130" s="25" t="s">
        <v>7261</v>
      </c>
      <c r="E3130" s="25"/>
      <c r="F3130" s="25" t="s">
        <v>7288</v>
      </c>
      <c r="G3130" s="25" t="s">
        <v>24057</v>
      </c>
      <c r="H3130" s="25" t="s">
        <v>7576</v>
      </c>
      <c r="I3130" s="25" t="s">
        <v>25823</v>
      </c>
      <c r="J3130" s="19">
        <v>44841</v>
      </c>
      <c r="K3130" s="19"/>
      <c r="L3130" s="54">
        <v>34780</v>
      </c>
      <c r="M3130" s="25" t="s">
        <v>7230</v>
      </c>
      <c r="N3130" s="25" t="s">
        <v>24060</v>
      </c>
      <c r="O3130" s="25"/>
      <c r="P3130" s="25" t="s">
        <v>30446</v>
      </c>
    </row>
    <row r="3131" spans="1:16" ht="15">
      <c r="A3131" s="25" t="s">
        <v>30447</v>
      </c>
      <c r="B3131" s="25" t="s">
        <v>30447</v>
      </c>
      <c r="C3131"/>
      <c r="D3131" s="25" t="s">
        <v>7261</v>
      </c>
      <c r="E3131" s="25"/>
      <c r="F3131" s="25" t="s">
        <v>7288</v>
      </c>
      <c r="G3131" s="25" t="s">
        <v>24057</v>
      </c>
      <c r="H3131" s="25" t="s">
        <v>12833</v>
      </c>
      <c r="I3131" s="25" t="s">
        <v>24275</v>
      </c>
      <c r="J3131" s="19">
        <v>44841</v>
      </c>
      <c r="K3131" s="19"/>
      <c r="L3131" s="54">
        <v>1560</v>
      </c>
      <c r="M3131" s="25" t="s">
        <v>7230</v>
      </c>
      <c r="N3131" s="25" t="s">
        <v>24060</v>
      </c>
      <c r="O3131" s="25"/>
      <c r="P3131" s="25" t="s">
        <v>30448</v>
      </c>
    </row>
    <row r="3132" spans="1:16" ht="15">
      <c r="A3132" s="25" t="s">
        <v>30449</v>
      </c>
      <c r="B3132" s="25" t="s">
        <v>30449</v>
      </c>
      <c r="C3132"/>
      <c r="D3132" s="25" t="s">
        <v>7252</v>
      </c>
      <c r="E3132" s="25"/>
      <c r="F3132" s="25" t="s">
        <v>7288</v>
      </c>
      <c r="G3132" s="25" t="s">
        <v>24057</v>
      </c>
      <c r="H3132" s="25" t="s">
        <v>8110</v>
      </c>
      <c r="I3132" s="25" t="s">
        <v>24150</v>
      </c>
      <c r="J3132" s="19">
        <v>44841</v>
      </c>
      <c r="K3132" s="19"/>
      <c r="L3132" s="54">
        <v>7125.95</v>
      </c>
      <c r="M3132" s="25" t="s">
        <v>7230</v>
      </c>
      <c r="N3132" s="25" t="s">
        <v>24060</v>
      </c>
      <c r="O3132" s="25"/>
      <c r="P3132" s="25" t="s">
        <v>30450</v>
      </c>
    </row>
    <row r="3133" spans="1:16" ht="15">
      <c r="A3133" s="25" t="s">
        <v>30451</v>
      </c>
      <c r="B3133" s="25" t="s">
        <v>30451</v>
      </c>
      <c r="C3133"/>
      <c r="D3133" s="25" t="s">
        <v>7252</v>
      </c>
      <c r="E3133" s="25"/>
      <c r="F3133" s="25" t="s">
        <v>7288</v>
      </c>
      <c r="G3133" s="25" t="s">
        <v>24057</v>
      </c>
      <c r="H3133" s="25" t="s">
        <v>8110</v>
      </c>
      <c r="I3133" s="25" t="s">
        <v>24150</v>
      </c>
      <c r="J3133" s="19">
        <v>44841</v>
      </c>
      <c r="K3133" s="19"/>
      <c r="L3133" s="54">
        <v>3350.58</v>
      </c>
      <c r="M3133" s="25" t="s">
        <v>7230</v>
      </c>
      <c r="N3133" s="25" t="s">
        <v>24060</v>
      </c>
      <c r="O3133" s="25"/>
      <c r="P3133" s="25"/>
    </row>
    <row r="3134" spans="1:16" ht="15">
      <c r="A3134" s="25" t="s">
        <v>30452</v>
      </c>
      <c r="B3134" s="25" t="s">
        <v>30452</v>
      </c>
      <c r="C3134"/>
      <c r="D3134" s="25" t="s">
        <v>7252</v>
      </c>
      <c r="E3134" s="25"/>
      <c r="F3134" s="25" t="s">
        <v>7288</v>
      </c>
      <c r="G3134" s="25" t="s">
        <v>24057</v>
      </c>
      <c r="H3134" s="25" t="s">
        <v>8110</v>
      </c>
      <c r="I3134" s="25" t="s">
        <v>24150</v>
      </c>
      <c r="J3134" s="19">
        <v>44841</v>
      </c>
      <c r="K3134" s="19"/>
      <c r="L3134" s="54">
        <v>6186.22</v>
      </c>
      <c r="M3134" s="25" t="s">
        <v>7230</v>
      </c>
      <c r="N3134" s="25" t="s">
        <v>24060</v>
      </c>
      <c r="O3134" s="25"/>
      <c r="P3134" s="25"/>
    </row>
    <row r="3135" spans="1:16" ht="15">
      <c r="A3135" s="25" t="s">
        <v>30453</v>
      </c>
      <c r="B3135" s="25" t="s">
        <v>30453</v>
      </c>
      <c r="C3135"/>
      <c r="D3135" s="25" t="s">
        <v>7252</v>
      </c>
      <c r="E3135" s="25"/>
      <c r="F3135" s="25" t="s">
        <v>7288</v>
      </c>
      <c r="G3135" s="25" t="s">
        <v>24057</v>
      </c>
      <c r="H3135" s="25" t="s">
        <v>8110</v>
      </c>
      <c r="I3135" s="25" t="s">
        <v>24150</v>
      </c>
      <c r="J3135" s="19">
        <v>44841</v>
      </c>
      <c r="K3135" s="19"/>
      <c r="L3135" s="54">
        <v>6416.22</v>
      </c>
      <c r="M3135" s="25" t="s">
        <v>7230</v>
      </c>
      <c r="N3135" s="25" t="s">
        <v>24060</v>
      </c>
      <c r="O3135" s="25"/>
      <c r="P3135" s="25" t="s">
        <v>30454</v>
      </c>
    </row>
    <row r="3136" spans="1:16" ht="15">
      <c r="A3136" s="25" t="s">
        <v>30455</v>
      </c>
      <c r="B3136" s="25" t="s">
        <v>30455</v>
      </c>
      <c r="C3136"/>
      <c r="D3136" s="25" t="s">
        <v>7252</v>
      </c>
      <c r="E3136" s="25"/>
      <c r="F3136" s="25" t="s">
        <v>7288</v>
      </c>
      <c r="G3136" s="25" t="s">
        <v>24057</v>
      </c>
      <c r="H3136" s="25" t="s">
        <v>8110</v>
      </c>
      <c r="I3136" s="25" t="s">
        <v>24150</v>
      </c>
      <c r="J3136" s="19">
        <v>44841</v>
      </c>
      <c r="K3136" s="19"/>
      <c r="L3136" s="54">
        <v>6186.22</v>
      </c>
      <c r="M3136" s="25" t="s">
        <v>7230</v>
      </c>
      <c r="N3136" s="25" t="s">
        <v>24060</v>
      </c>
      <c r="O3136" s="25"/>
      <c r="P3136" s="25" t="s">
        <v>30456</v>
      </c>
    </row>
    <row r="3137" spans="1:16" ht="15">
      <c r="A3137" s="25" t="s">
        <v>30457</v>
      </c>
      <c r="B3137" s="25" t="s">
        <v>30457</v>
      </c>
      <c r="C3137"/>
      <c r="D3137" s="25" t="s">
        <v>7252</v>
      </c>
      <c r="E3137" s="25"/>
      <c r="F3137" s="25" t="s">
        <v>7288</v>
      </c>
      <c r="G3137" s="25" t="s">
        <v>24057</v>
      </c>
      <c r="H3137" s="25" t="s">
        <v>8140</v>
      </c>
      <c r="I3137" s="25" t="s">
        <v>24367</v>
      </c>
      <c r="J3137" s="19">
        <v>44841</v>
      </c>
      <c r="K3137" s="19"/>
      <c r="L3137" s="54">
        <v>8383</v>
      </c>
      <c r="M3137" s="25" t="s">
        <v>7230</v>
      </c>
      <c r="N3137" s="25" t="s">
        <v>24060</v>
      </c>
      <c r="O3137" s="25"/>
      <c r="P3137" s="25" t="s">
        <v>30458</v>
      </c>
    </row>
    <row r="3138" spans="1:16" ht="15">
      <c r="A3138" s="25" t="s">
        <v>30459</v>
      </c>
      <c r="B3138" s="25" t="s">
        <v>30459</v>
      </c>
      <c r="C3138"/>
      <c r="D3138" s="25" t="s">
        <v>7261</v>
      </c>
      <c r="E3138" s="25"/>
      <c r="F3138" s="25" t="s">
        <v>7288</v>
      </c>
      <c r="G3138" s="25" t="s">
        <v>24057</v>
      </c>
      <c r="H3138" s="25" t="s">
        <v>10739</v>
      </c>
      <c r="I3138" s="25" t="s">
        <v>24454</v>
      </c>
      <c r="J3138" s="19">
        <v>44841</v>
      </c>
      <c r="K3138" s="19"/>
      <c r="L3138" s="54">
        <v>1733</v>
      </c>
      <c r="M3138" s="25" t="s">
        <v>7230</v>
      </c>
      <c r="N3138" s="25" t="s">
        <v>24060</v>
      </c>
      <c r="O3138" s="25"/>
      <c r="P3138" s="25" t="s">
        <v>30460</v>
      </c>
    </row>
    <row r="3139" spans="1:16" ht="15">
      <c r="A3139" s="25" t="s">
        <v>30461</v>
      </c>
      <c r="B3139" s="25" t="s">
        <v>30461</v>
      </c>
      <c r="C3139"/>
      <c r="D3139" s="25" t="s">
        <v>7261</v>
      </c>
      <c r="E3139" s="25"/>
      <c r="F3139" s="25" t="s">
        <v>7288</v>
      </c>
      <c r="G3139" s="25" t="s">
        <v>24057</v>
      </c>
      <c r="H3139" s="25" t="s">
        <v>12833</v>
      </c>
      <c r="I3139" s="25" t="s">
        <v>24275</v>
      </c>
      <c r="J3139" s="19">
        <v>44841</v>
      </c>
      <c r="K3139" s="19"/>
      <c r="L3139" s="54">
        <v>1450</v>
      </c>
      <c r="M3139" s="25" t="s">
        <v>7230</v>
      </c>
      <c r="N3139" s="25" t="s">
        <v>24060</v>
      </c>
      <c r="O3139" s="25"/>
      <c r="P3139" s="25" t="s">
        <v>30462</v>
      </c>
    </row>
    <row r="3140" spans="1:16" ht="15">
      <c r="A3140" s="25" t="s">
        <v>30463</v>
      </c>
      <c r="B3140" s="25" t="s">
        <v>30463</v>
      </c>
      <c r="C3140"/>
      <c r="D3140" s="25" t="s">
        <v>7261</v>
      </c>
      <c r="E3140" s="25"/>
      <c r="F3140" s="25" t="s">
        <v>7288</v>
      </c>
      <c r="G3140" s="25" t="s">
        <v>24057</v>
      </c>
      <c r="H3140" s="25" t="s">
        <v>7500</v>
      </c>
      <c r="I3140" s="25" t="s">
        <v>24301</v>
      </c>
      <c r="J3140" s="19">
        <v>44841</v>
      </c>
      <c r="K3140" s="19"/>
      <c r="L3140" s="54">
        <v>2290.44</v>
      </c>
      <c r="M3140" s="25" t="s">
        <v>7230</v>
      </c>
      <c r="N3140" s="25" t="s">
        <v>24060</v>
      </c>
      <c r="O3140" s="25"/>
      <c r="P3140" s="25" t="s">
        <v>30464</v>
      </c>
    </row>
    <row r="3141" spans="1:16" ht="15">
      <c r="A3141" s="25" t="s">
        <v>30465</v>
      </c>
      <c r="B3141" s="25" t="s">
        <v>30465</v>
      </c>
      <c r="C3141"/>
      <c r="D3141" s="25" t="s">
        <v>7261</v>
      </c>
      <c r="E3141" s="25"/>
      <c r="F3141" s="25" t="s">
        <v>7288</v>
      </c>
      <c r="G3141" s="25" t="s">
        <v>24057</v>
      </c>
      <c r="H3141" s="25" t="s">
        <v>10739</v>
      </c>
      <c r="I3141" s="25" t="s">
        <v>24454</v>
      </c>
      <c r="J3141" s="19">
        <v>44841</v>
      </c>
      <c r="K3141" s="19"/>
      <c r="L3141" s="54">
        <v>1102</v>
      </c>
      <c r="M3141" s="25" t="s">
        <v>7230</v>
      </c>
      <c r="N3141" s="25" t="s">
        <v>24060</v>
      </c>
      <c r="O3141" s="25"/>
      <c r="P3141" s="25" t="s">
        <v>30466</v>
      </c>
    </row>
    <row r="3142" spans="1:16" ht="15">
      <c r="A3142" s="25" t="s">
        <v>30467</v>
      </c>
      <c r="B3142" s="25" t="s">
        <v>30467</v>
      </c>
      <c r="C3142"/>
      <c r="D3142" s="25" t="s">
        <v>7252</v>
      </c>
      <c r="E3142" s="25"/>
      <c r="F3142" s="25" t="s">
        <v>7288</v>
      </c>
      <c r="G3142" s="25" t="s">
        <v>24057</v>
      </c>
      <c r="H3142" s="25" t="s">
        <v>7400</v>
      </c>
      <c r="I3142" s="25" t="s">
        <v>24070</v>
      </c>
      <c r="J3142" s="19">
        <v>44844</v>
      </c>
      <c r="K3142" s="19"/>
      <c r="L3142" s="54">
        <v>1749.76</v>
      </c>
      <c r="M3142" s="25" t="s">
        <v>7230</v>
      </c>
      <c r="N3142" s="25" t="s">
        <v>24060</v>
      </c>
      <c r="O3142" s="25"/>
      <c r="P3142" s="25"/>
    </row>
    <row r="3143" spans="1:16" ht="15">
      <c r="A3143" s="25" t="s">
        <v>30468</v>
      </c>
      <c r="B3143" s="25" t="s">
        <v>30468</v>
      </c>
      <c r="C3143"/>
      <c r="D3143" s="25" t="s">
        <v>7252</v>
      </c>
      <c r="E3143" s="25"/>
      <c r="F3143" s="25" t="s">
        <v>7288</v>
      </c>
      <c r="G3143" s="25" t="s">
        <v>24057</v>
      </c>
      <c r="H3143" s="25" t="s">
        <v>7526</v>
      </c>
      <c r="I3143" s="25" t="s">
        <v>24075</v>
      </c>
      <c r="J3143" s="19">
        <v>44844</v>
      </c>
      <c r="K3143" s="19"/>
      <c r="L3143" s="54">
        <v>3820.45</v>
      </c>
      <c r="M3143" s="25" t="s">
        <v>7230</v>
      </c>
      <c r="N3143" s="25" t="s">
        <v>24060</v>
      </c>
      <c r="O3143" s="25"/>
      <c r="P3143" s="25" t="s">
        <v>30469</v>
      </c>
    </row>
    <row r="3144" spans="1:16" ht="15">
      <c r="A3144" s="25" t="s">
        <v>30470</v>
      </c>
      <c r="B3144" s="25" t="s">
        <v>30470</v>
      </c>
      <c r="C3144"/>
      <c r="D3144" s="25" t="s">
        <v>7252</v>
      </c>
      <c r="E3144" s="25"/>
      <c r="F3144" s="25" t="s">
        <v>7288</v>
      </c>
      <c r="G3144" s="25" t="s">
        <v>24057</v>
      </c>
      <c r="H3144" s="25" t="s">
        <v>8110</v>
      </c>
      <c r="I3144" s="25" t="s">
        <v>24150</v>
      </c>
      <c r="J3144" s="19">
        <v>44845</v>
      </c>
      <c r="K3144" s="19"/>
      <c r="L3144" s="54">
        <v>2659.45</v>
      </c>
      <c r="M3144" s="25" t="s">
        <v>7230</v>
      </c>
      <c r="N3144" s="25" t="s">
        <v>24060</v>
      </c>
      <c r="O3144" s="25"/>
      <c r="P3144" s="25" t="s">
        <v>30471</v>
      </c>
    </row>
    <row r="3145" spans="1:16" ht="15">
      <c r="A3145" s="25" t="s">
        <v>30472</v>
      </c>
      <c r="B3145" s="25" t="s">
        <v>30472</v>
      </c>
      <c r="C3145"/>
      <c r="D3145" s="25" t="s">
        <v>7252</v>
      </c>
      <c r="E3145" s="25"/>
      <c r="F3145" s="25" t="s">
        <v>7288</v>
      </c>
      <c r="G3145" s="25" t="s">
        <v>24057</v>
      </c>
      <c r="H3145" s="25" t="s">
        <v>8110</v>
      </c>
      <c r="I3145" s="25" t="s">
        <v>24150</v>
      </c>
      <c r="J3145" s="19">
        <v>44845</v>
      </c>
      <c r="K3145" s="19"/>
      <c r="L3145" s="54">
        <v>2330.71</v>
      </c>
      <c r="M3145" s="25" t="s">
        <v>7230</v>
      </c>
      <c r="N3145" s="25" t="s">
        <v>24060</v>
      </c>
      <c r="O3145" s="25"/>
      <c r="P3145" s="25" t="s">
        <v>30473</v>
      </c>
    </row>
    <row r="3146" spans="1:16" ht="15">
      <c r="A3146" s="25" t="s">
        <v>30474</v>
      </c>
      <c r="B3146" s="25" t="s">
        <v>30474</v>
      </c>
      <c r="C3146"/>
      <c r="D3146" s="25" t="s">
        <v>7252</v>
      </c>
      <c r="E3146" s="25"/>
      <c r="F3146" s="25" t="s">
        <v>7288</v>
      </c>
      <c r="G3146" s="25" t="s">
        <v>24057</v>
      </c>
      <c r="H3146" s="25" t="s">
        <v>8110</v>
      </c>
      <c r="I3146" s="25" t="s">
        <v>24150</v>
      </c>
      <c r="J3146" s="19">
        <v>44845</v>
      </c>
      <c r="K3146" s="19"/>
      <c r="L3146" s="54">
        <v>1900.82</v>
      </c>
      <c r="M3146" s="25" t="s">
        <v>7230</v>
      </c>
      <c r="N3146" s="25" t="s">
        <v>24060</v>
      </c>
      <c r="O3146" s="25"/>
      <c r="P3146" s="25" t="s">
        <v>30475</v>
      </c>
    </row>
    <row r="3147" spans="1:16" ht="15">
      <c r="A3147" s="25" t="s">
        <v>30476</v>
      </c>
      <c r="B3147" s="25" t="s">
        <v>30476</v>
      </c>
      <c r="C3147"/>
      <c r="D3147" s="25" t="s">
        <v>7269</v>
      </c>
      <c r="E3147" s="25"/>
      <c r="F3147" s="25" t="s">
        <v>7288</v>
      </c>
      <c r="G3147" s="25" t="s">
        <v>24057</v>
      </c>
      <c r="H3147" s="25" t="s">
        <v>8577</v>
      </c>
      <c r="I3147" s="25" t="s">
        <v>24484</v>
      </c>
      <c r="J3147" s="19">
        <v>44845</v>
      </c>
      <c r="K3147" s="19"/>
      <c r="L3147" s="54">
        <v>620</v>
      </c>
      <c r="M3147" s="25" t="s">
        <v>7230</v>
      </c>
      <c r="N3147" s="25" t="s">
        <v>24060</v>
      </c>
      <c r="O3147" s="25"/>
      <c r="P3147" s="25"/>
    </row>
    <row r="3148" spans="1:16" ht="15">
      <c r="A3148" s="25" t="s">
        <v>30477</v>
      </c>
      <c r="B3148" s="25" t="s">
        <v>30477</v>
      </c>
      <c r="C3148"/>
      <c r="D3148" s="25" t="s">
        <v>7261</v>
      </c>
      <c r="E3148" s="25"/>
      <c r="F3148" s="25" t="s">
        <v>7288</v>
      </c>
      <c r="G3148" s="25" t="s">
        <v>24057</v>
      </c>
      <c r="H3148" s="25" t="s">
        <v>17627</v>
      </c>
      <c r="I3148" s="25" t="s">
        <v>24082</v>
      </c>
      <c r="J3148" s="19">
        <v>44845</v>
      </c>
      <c r="K3148" s="19"/>
      <c r="L3148" s="54">
        <v>3848.29</v>
      </c>
      <c r="M3148" s="25" t="s">
        <v>7230</v>
      </c>
      <c r="N3148" s="25" t="s">
        <v>24060</v>
      </c>
      <c r="O3148" s="25"/>
      <c r="P3148" s="25" t="s">
        <v>30478</v>
      </c>
    </row>
    <row r="3149" spans="1:16" ht="15">
      <c r="A3149" s="25" t="s">
        <v>30479</v>
      </c>
      <c r="B3149" s="25" t="s">
        <v>30479</v>
      </c>
      <c r="C3149"/>
      <c r="D3149" s="25" t="s">
        <v>7425</v>
      </c>
      <c r="E3149" s="25"/>
      <c r="F3149" s="25" t="s">
        <v>7288</v>
      </c>
      <c r="G3149" s="25" t="s">
        <v>24057</v>
      </c>
      <c r="H3149" s="25" t="s">
        <v>14048</v>
      </c>
      <c r="I3149" s="25" t="s">
        <v>24205</v>
      </c>
      <c r="J3149" s="19">
        <v>44845</v>
      </c>
      <c r="K3149" s="19"/>
      <c r="L3149" s="54">
        <v>5427.63</v>
      </c>
      <c r="M3149" s="25" t="s">
        <v>7230</v>
      </c>
      <c r="N3149" s="25" t="s">
        <v>24060</v>
      </c>
      <c r="O3149" s="25"/>
      <c r="P3149" s="25" t="s">
        <v>30480</v>
      </c>
    </row>
    <row r="3150" spans="1:16" ht="15">
      <c r="A3150" s="25" t="s">
        <v>30481</v>
      </c>
      <c r="B3150" s="25" t="s">
        <v>30481</v>
      </c>
      <c r="C3150"/>
      <c r="D3150" s="25" t="s">
        <v>17568</v>
      </c>
      <c r="E3150" s="25"/>
      <c r="F3150" s="25" t="s">
        <v>7288</v>
      </c>
      <c r="G3150" s="25" t="s">
        <v>24057</v>
      </c>
      <c r="H3150" s="25" t="s">
        <v>7576</v>
      </c>
      <c r="I3150" s="25" t="s">
        <v>24591</v>
      </c>
      <c r="J3150" s="19">
        <v>44845</v>
      </c>
      <c r="K3150" s="19"/>
      <c r="L3150" s="54">
        <v>763.25</v>
      </c>
      <c r="M3150" s="25" t="s">
        <v>7230</v>
      </c>
      <c r="N3150" s="25" t="s">
        <v>24060</v>
      </c>
      <c r="O3150" s="25"/>
      <c r="P3150" s="25" t="s">
        <v>30482</v>
      </c>
    </row>
    <row r="3151" spans="1:16" ht="15">
      <c r="A3151" s="25" t="s">
        <v>30483</v>
      </c>
      <c r="B3151" s="25" t="s">
        <v>30483</v>
      </c>
      <c r="C3151"/>
      <c r="D3151" s="25" t="s">
        <v>7425</v>
      </c>
      <c r="E3151" s="25"/>
      <c r="F3151" s="25" t="s">
        <v>7288</v>
      </c>
      <c r="G3151" s="25" t="s">
        <v>24057</v>
      </c>
      <c r="H3151" s="25" t="s">
        <v>15073</v>
      </c>
      <c r="I3151" s="25" t="s">
        <v>24070</v>
      </c>
      <c r="J3151" s="19">
        <v>44845</v>
      </c>
      <c r="K3151" s="19"/>
      <c r="L3151" s="54">
        <v>2080</v>
      </c>
      <c r="M3151" s="25" t="s">
        <v>7230</v>
      </c>
      <c r="N3151" s="25" t="s">
        <v>24060</v>
      </c>
      <c r="O3151" s="25"/>
      <c r="P3151" s="25" t="s">
        <v>30484</v>
      </c>
    </row>
    <row r="3152" spans="1:16" ht="15">
      <c r="A3152" s="25" t="s">
        <v>30485</v>
      </c>
      <c r="B3152" s="25" t="s">
        <v>30485</v>
      </c>
      <c r="C3152"/>
      <c r="D3152" s="25" t="s">
        <v>7478</v>
      </c>
      <c r="E3152" s="25"/>
      <c r="F3152" s="25" t="s">
        <v>7288</v>
      </c>
      <c r="G3152" s="25" t="s">
        <v>24057</v>
      </c>
      <c r="H3152" s="25" t="s">
        <v>14048</v>
      </c>
      <c r="I3152" s="25" t="s">
        <v>30486</v>
      </c>
      <c r="J3152" s="19">
        <v>44845</v>
      </c>
      <c r="K3152" s="19"/>
      <c r="L3152" s="54">
        <v>20428.28</v>
      </c>
      <c r="M3152" s="25" t="s">
        <v>7230</v>
      </c>
      <c r="N3152" s="25" t="s">
        <v>24060</v>
      </c>
      <c r="O3152" s="25"/>
      <c r="P3152" s="25" t="s">
        <v>30487</v>
      </c>
    </row>
    <row r="3153" spans="1:16" ht="15">
      <c r="A3153" s="25" t="s">
        <v>30488</v>
      </c>
      <c r="B3153" s="25" t="s">
        <v>30488</v>
      </c>
      <c r="C3153"/>
      <c r="D3153" s="25" t="s">
        <v>7261</v>
      </c>
      <c r="E3153" s="25"/>
      <c r="F3153" s="25" t="s">
        <v>7288</v>
      </c>
      <c r="G3153" s="25" t="s">
        <v>24057</v>
      </c>
      <c r="H3153" s="25" t="s">
        <v>8140</v>
      </c>
      <c r="I3153" s="25" t="s">
        <v>24367</v>
      </c>
      <c r="J3153" s="19">
        <v>44845</v>
      </c>
      <c r="K3153" s="19"/>
      <c r="L3153" s="54">
        <v>6018</v>
      </c>
      <c r="M3153" s="25" t="s">
        <v>7230</v>
      </c>
      <c r="N3153" s="25" t="s">
        <v>24060</v>
      </c>
      <c r="O3153" s="25"/>
      <c r="P3153" s="25" t="s">
        <v>30489</v>
      </c>
    </row>
    <row r="3154" spans="1:16" ht="15">
      <c r="A3154" s="25" t="s">
        <v>30490</v>
      </c>
      <c r="B3154" s="25" t="s">
        <v>30490</v>
      </c>
      <c r="C3154"/>
      <c r="D3154" s="25" t="s">
        <v>7269</v>
      </c>
      <c r="E3154" s="25"/>
      <c r="F3154" s="25" t="s">
        <v>7288</v>
      </c>
      <c r="G3154" s="25" t="s">
        <v>24057</v>
      </c>
      <c r="H3154" s="25" t="s">
        <v>14048</v>
      </c>
      <c r="I3154" s="25" t="s">
        <v>30491</v>
      </c>
      <c r="J3154" s="19">
        <v>44845</v>
      </c>
      <c r="K3154" s="19"/>
      <c r="L3154" s="54">
        <v>27986.6</v>
      </c>
      <c r="M3154" s="25" t="s">
        <v>7230</v>
      </c>
      <c r="N3154" s="25" t="s">
        <v>24060</v>
      </c>
      <c r="O3154" s="25"/>
      <c r="P3154" s="25" t="s">
        <v>30492</v>
      </c>
    </row>
    <row r="3155" spans="1:16" ht="15">
      <c r="A3155" s="25" t="s">
        <v>30493</v>
      </c>
      <c r="B3155" s="25" t="s">
        <v>30493</v>
      </c>
      <c r="C3155"/>
      <c r="D3155" s="25" t="s">
        <v>10632</v>
      </c>
      <c r="E3155" s="25"/>
      <c r="F3155" s="25" t="s">
        <v>7288</v>
      </c>
      <c r="G3155" s="25" t="s">
        <v>24057</v>
      </c>
      <c r="H3155" s="25" t="s">
        <v>14048</v>
      </c>
      <c r="I3155" s="25" t="s">
        <v>24205</v>
      </c>
      <c r="J3155" s="19">
        <v>44845</v>
      </c>
      <c r="K3155" s="19"/>
      <c r="L3155" s="54">
        <v>1449</v>
      </c>
      <c r="M3155" s="25" t="s">
        <v>7230</v>
      </c>
      <c r="N3155" s="25" t="s">
        <v>24060</v>
      </c>
      <c r="O3155" s="25"/>
      <c r="P3155" s="25" t="s">
        <v>30494</v>
      </c>
    </row>
    <row r="3156" spans="1:16" ht="15">
      <c r="A3156" s="25" t="s">
        <v>30495</v>
      </c>
      <c r="B3156" s="25" t="s">
        <v>30495</v>
      </c>
      <c r="C3156"/>
      <c r="D3156" s="25" t="s">
        <v>7261</v>
      </c>
      <c r="E3156" s="25"/>
      <c r="F3156" s="25" t="s">
        <v>7288</v>
      </c>
      <c r="G3156" s="25" t="s">
        <v>24057</v>
      </c>
      <c r="H3156" s="25" t="s">
        <v>9248</v>
      </c>
      <c r="I3156" s="25" t="s">
        <v>24070</v>
      </c>
      <c r="J3156" s="19">
        <v>44845</v>
      </c>
      <c r="K3156" s="19"/>
      <c r="L3156" s="54">
        <v>8270.06</v>
      </c>
      <c r="M3156" s="25" t="s">
        <v>7230</v>
      </c>
      <c r="N3156" s="25" t="s">
        <v>24060</v>
      </c>
      <c r="O3156" s="25"/>
      <c r="P3156" s="25" t="s">
        <v>30496</v>
      </c>
    </row>
    <row r="3157" spans="1:16" ht="15">
      <c r="A3157" s="25" t="s">
        <v>30497</v>
      </c>
      <c r="B3157" s="25" t="s">
        <v>30497</v>
      </c>
      <c r="C3157"/>
      <c r="D3157" s="25" t="s">
        <v>7478</v>
      </c>
      <c r="E3157" s="25"/>
      <c r="F3157" s="25" t="s">
        <v>7288</v>
      </c>
      <c r="G3157" s="25" t="s">
        <v>24057</v>
      </c>
      <c r="H3157" s="25" t="s">
        <v>14048</v>
      </c>
      <c r="I3157" s="25" t="s">
        <v>30498</v>
      </c>
      <c r="J3157" s="19">
        <v>44845</v>
      </c>
      <c r="K3157" s="19"/>
      <c r="L3157" s="54">
        <v>1500</v>
      </c>
      <c r="M3157" s="25" t="s">
        <v>7230</v>
      </c>
      <c r="N3157" s="25" t="s">
        <v>24060</v>
      </c>
      <c r="O3157" s="25"/>
      <c r="P3157" s="25" t="s">
        <v>30499</v>
      </c>
    </row>
    <row r="3158" spans="1:16" ht="15">
      <c r="A3158" s="25" t="s">
        <v>30500</v>
      </c>
      <c r="B3158" s="25" t="s">
        <v>30500</v>
      </c>
      <c r="C3158"/>
      <c r="D3158" s="25" t="s">
        <v>7478</v>
      </c>
      <c r="E3158" s="25"/>
      <c r="F3158" s="25" t="s">
        <v>7288</v>
      </c>
      <c r="G3158" s="25" t="s">
        <v>24057</v>
      </c>
      <c r="H3158" s="25" t="s">
        <v>14048</v>
      </c>
      <c r="I3158" s="25" t="s">
        <v>30501</v>
      </c>
      <c r="J3158" s="19">
        <v>44845</v>
      </c>
      <c r="K3158" s="19"/>
      <c r="L3158" s="54">
        <v>17074.45</v>
      </c>
      <c r="M3158" s="25" t="s">
        <v>7230</v>
      </c>
      <c r="N3158" s="25" t="s">
        <v>24060</v>
      </c>
      <c r="O3158" s="25"/>
      <c r="P3158" s="25" t="s">
        <v>30502</v>
      </c>
    </row>
    <row r="3159" spans="1:16" ht="15">
      <c r="A3159" s="25" t="s">
        <v>30503</v>
      </c>
      <c r="B3159" s="25" t="s">
        <v>30503</v>
      </c>
      <c r="C3159"/>
      <c r="D3159" s="25" t="s">
        <v>7261</v>
      </c>
      <c r="E3159" s="25"/>
      <c r="F3159" s="25" t="s">
        <v>7288</v>
      </c>
      <c r="G3159" s="25" t="s">
        <v>24057</v>
      </c>
      <c r="H3159" s="25" t="s">
        <v>7481</v>
      </c>
      <c r="I3159" s="25" t="s">
        <v>24070</v>
      </c>
      <c r="J3159" s="19">
        <v>44845</v>
      </c>
      <c r="K3159" s="19"/>
      <c r="L3159" s="54">
        <v>8128.58</v>
      </c>
      <c r="M3159" s="25" t="s">
        <v>7230</v>
      </c>
      <c r="N3159" s="25" t="s">
        <v>24060</v>
      </c>
      <c r="O3159" s="25"/>
      <c r="P3159" s="25" t="s">
        <v>30504</v>
      </c>
    </row>
    <row r="3160" spans="1:16" ht="15">
      <c r="A3160" s="25" t="s">
        <v>30505</v>
      </c>
      <c r="B3160" s="25" t="s">
        <v>30505</v>
      </c>
      <c r="C3160"/>
      <c r="D3160" s="25" t="s">
        <v>7261</v>
      </c>
      <c r="E3160" s="25"/>
      <c r="F3160" s="25" t="s">
        <v>7288</v>
      </c>
      <c r="G3160" s="25" t="s">
        <v>24057</v>
      </c>
      <c r="H3160" s="25" t="s">
        <v>9729</v>
      </c>
      <c r="I3160" s="25" t="s">
        <v>24070</v>
      </c>
      <c r="J3160" s="19">
        <v>44845</v>
      </c>
      <c r="K3160" s="19"/>
      <c r="L3160" s="54">
        <v>5289.77</v>
      </c>
      <c r="M3160" s="25" t="s">
        <v>7230</v>
      </c>
      <c r="N3160" s="25" t="s">
        <v>24060</v>
      </c>
      <c r="O3160" s="25"/>
      <c r="P3160" s="25" t="s">
        <v>30506</v>
      </c>
    </row>
    <row r="3161" spans="1:16" ht="15">
      <c r="A3161" s="25" t="s">
        <v>30507</v>
      </c>
      <c r="B3161" s="25" t="s">
        <v>30507</v>
      </c>
      <c r="C3161"/>
      <c r="D3161" s="25" t="s">
        <v>7261</v>
      </c>
      <c r="E3161" s="25"/>
      <c r="F3161" s="25" t="s">
        <v>7288</v>
      </c>
      <c r="G3161" s="25" t="s">
        <v>24057</v>
      </c>
      <c r="H3161" s="25" t="s">
        <v>9248</v>
      </c>
      <c r="I3161" s="25" t="s">
        <v>24070</v>
      </c>
      <c r="J3161" s="19">
        <v>44845</v>
      </c>
      <c r="K3161" s="19"/>
      <c r="L3161" s="54">
        <v>7779.33</v>
      </c>
      <c r="M3161" s="25" t="s">
        <v>7230</v>
      </c>
      <c r="N3161" s="25" t="s">
        <v>24060</v>
      </c>
      <c r="O3161" s="25"/>
      <c r="P3161" s="25" t="s">
        <v>30508</v>
      </c>
    </row>
    <row r="3162" spans="1:16" ht="15">
      <c r="A3162" s="25" t="s">
        <v>30509</v>
      </c>
      <c r="B3162" s="25" t="s">
        <v>30509</v>
      </c>
      <c r="C3162"/>
      <c r="D3162" s="25" t="s">
        <v>7261</v>
      </c>
      <c r="E3162" s="25"/>
      <c r="F3162" s="25" t="s">
        <v>7288</v>
      </c>
      <c r="G3162" s="25" t="s">
        <v>24057</v>
      </c>
      <c r="H3162" s="25" t="s">
        <v>11710</v>
      </c>
      <c r="I3162" s="25" t="s">
        <v>24224</v>
      </c>
      <c r="J3162" s="19">
        <v>44845</v>
      </c>
      <c r="K3162" s="19"/>
      <c r="L3162" s="54">
        <v>5058.68</v>
      </c>
      <c r="M3162" s="25" t="s">
        <v>7230</v>
      </c>
      <c r="N3162" s="25" t="s">
        <v>24060</v>
      </c>
      <c r="O3162" s="25"/>
      <c r="P3162" s="25" t="s">
        <v>30510</v>
      </c>
    </row>
    <row r="3163" spans="1:16" ht="15">
      <c r="A3163" s="25" t="s">
        <v>30511</v>
      </c>
      <c r="B3163" s="25" t="s">
        <v>30511</v>
      </c>
      <c r="C3163"/>
      <c r="D3163" s="25" t="s">
        <v>7261</v>
      </c>
      <c r="E3163" s="25"/>
      <c r="F3163" s="25" t="s">
        <v>7288</v>
      </c>
      <c r="G3163" s="25" t="s">
        <v>24057</v>
      </c>
      <c r="H3163" s="25" t="s">
        <v>12833</v>
      </c>
      <c r="I3163" s="25" t="s">
        <v>24275</v>
      </c>
      <c r="J3163" s="19">
        <v>44845</v>
      </c>
      <c r="K3163" s="19"/>
      <c r="L3163" s="54">
        <v>7043.9</v>
      </c>
      <c r="M3163" s="25" t="s">
        <v>7230</v>
      </c>
      <c r="N3163" s="25" t="s">
        <v>24060</v>
      </c>
      <c r="O3163" s="25"/>
      <c r="P3163" s="25" t="s">
        <v>30512</v>
      </c>
    </row>
    <row r="3164" spans="1:16" ht="15">
      <c r="A3164" s="25" t="s">
        <v>30513</v>
      </c>
      <c r="B3164" s="25" t="s">
        <v>30513</v>
      </c>
      <c r="C3164"/>
      <c r="D3164" s="25" t="s">
        <v>7261</v>
      </c>
      <c r="E3164" s="25"/>
      <c r="F3164" s="25" t="s">
        <v>7288</v>
      </c>
      <c r="G3164" s="25" t="s">
        <v>24057</v>
      </c>
      <c r="H3164" s="25" t="s">
        <v>12833</v>
      </c>
      <c r="I3164" s="25" t="s">
        <v>24275</v>
      </c>
      <c r="J3164" s="19">
        <v>44845</v>
      </c>
      <c r="K3164" s="19"/>
      <c r="L3164" s="54">
        <v>7569.2</v>
      </c>
      <c r="M3164" s="25" t="s">
        <v>7230</v>
      </c>
      <c r="N3164" s="25" t="s">
        <v>24060</v>
      </c>
      <c r="O3164" s="25"/>
      <c r="P3164" s="25" t="s">
        <v>30514</v>
      </c>
    </row>
    <row r="3165" spans="1:16" ht="15">
      <c r="A3165" s="25" t="s">
        <v>30515</v>
      </c>
      <c r="B3165" s="25" t="s">
        <v>30515</v>
      </c>
      <c r="C3165"/>
      <c r="D3165" s="25" t="s">
        <v>7252</v>
      </c>
      <c r="E3165" s="25"/>
      <c r="F3165" s="25" t="s">
        <v>7288</v>
      </c>
      <c r="G3165" s="25" t="s">
        <v>24057</v>
      </c>
      <c r="H3165" s="25" t="s">
        <v>8649</v>
      </c>
      <c r="I3165" s="25" t="s">
        <v>24075</v>
      </c>
      <c r="J3165" s="19">
        <v>44845</v>
      </c>
      <c r="K3165" s="19"/>
      <c r="L3165" s="54">
        <v>8988.75</v>
      </c>
      <c r="M3165" s="25" t="s">
        <v>7230</v>
      </c>
      <c r="N3165" s="25" t="s">
        <v>24060</v>
      </c>
      <c r="O3165" s="25"/>
      <c r="P3165" s="25" t="s">
        <v>30516</v>
      </c>
    </row>
    <row r="3166" spans="1:16" ht="15">
      <c r="A3166" s="25" t="s">
        <v>30517</v>
      </c>
      <c r="B3166" s="25" t="s">
        <v>30517</v>
      </c>
      <c r="C3166"/>
      <c r="D3166" s="25" t="s">
        <v>7269</v>
      </c>
      <c r="E3166" s="25"/>
      <c r="F3166" s="25" t="s">
        <v>7288</v>
      </c>
      <c r="G3166" s="25" t="s">
        <v>24057</v>
      </c>
      <c r="H3166" s="25" t="s">
        <v>8591</v>
      </c>
      <c r="I3166" s="25" t="s">
        <v>26687</v>
      </c>
      <c r="J3166" s="19">
        <v>44846</v>
      </c>
      <c r="K3166" s="19"/>
      <c r="L3166" s="54">
        <v>182.89</v>
      </c>
      <c r="M3166" s="25" t="s">
        <v>24232</v>
      </c>
      <c r="N3166" s="25" t="s">
        <v>24060</v>
      </c>
      <c r="O3166" s="25"/>
      <c r="P3166" s="25" t="s">
        <v>30518</v>
      </c>
    </row>
    <row r="3167" spans="1:16" ht="15">
      <c r="A3167" s="25" t="s">
        <v>30519</v>
      </c>
      <c r="B3167" s="25" t="s">
        <v>30519</v>
      </c>
      <c r="C3167"/>
      <c r="D3167" s="25" t="s">
        <v>7261</v>
      </c>
      <c r="E3167" s="25"/>
      <c r="F3167" s="25" t="s">
        <v>7288</v>
      </c>
      <c r="G3167" s="25" t="s">
        <v>24057</v>
      </c>
      <c r="H3167" s="25" t="s">
        <v>9339</v>
      </c>
      <c r="I3167" s="25" t="s">
        <v>24070</v>
      </c>
      <c r="J3167" s="19">
        <v>44845</v>
      </c>
      <c r="K3167" s="19"/>
      <c r="L3167" s="54">
        <v>2384.11</v>
      </c>
      <c r="M3167" s="25" t="s">
        <v>7230</v>
      </c>
      <c r="N3167" s="25" t="s">
        <v>24060</v>
      </c>
      <c r="O3167" s="25"/>
      <c r="P3167" s="25" t="s">
        <v>30520</v>
      </c>
    </row>
    <row r="3168" spans="1:16" ht="15">
      <c r="A3168" s="25" t="s">
        <v>30521</v>
      </c>
      <c r="B3168" s="25" t="s">
        <v>30521</v>
      </c>
      <c r="C3168"/>
      <c r="D3168" s="25" t="s">
        <v>7261</v>
      </c>
      <c r="E3168" s="25"/>
      <c r="F3168" s="25" t="s">
        <v>7288</v>
      </c>
      <c r="G3168" s="25" t="s">
        <v>24057</v>
      </c>
      <c r="H3168" s="25" t="s">
        <v>9339</v>
      </c>
      <c r="I3168" s="25" t="s">
        <v>24070</v>
      </c>
      <c r="J3168" s="19">
        <v>44845</v>
      </c>
      <c r="K3168" s="19"/>
      <c r="L3168" s="54">
        <v>2651.7</v>
      </c>
      <c r="M3168" s="25" t="s">
        <v>7230</v>
      </c>
      <c r="N3168" s="25" t="s">
        <v>24060</v>
      </c>
      <c r="O3168" s="25"/>
      <c r="P3168" s="25" t="s">
        <v>30522</v>
      </c>
    </row>
    <row r="3169" spans="1:16" ht="15">
      <c r="A3169" s="25" t="s">
        <v>30523</v>
      </c>
      <c r="B3169" s="25" t="s">
        <v>30523</v>
      </c>
      <c r="C3169"/>
      <c r="D3169" s="25" t="s">
        <v>7261</v>
      </c>
      <c r="E3169" s="25"/>
      <c r="F3169" s="25" t="s">
        <v>7288</v>
      </c>
      <c r="G3169" s="25" t="s">
        <v>24057</v>
      </c>
      <c r="H3169" s="25" t="s">
        <v>7481</v>
      </c>
      <c r="I3169" s="25" t="s">
        <v>24070</v>
      </c>
      <c r="J3169" s="19">
        <v>44845</v>
      </c>
      <c r="K3169" s="19"/>
      <c r="L3169" s="54">
        <v>4101.55</v>
      </c>
      <c r="M3169" s="25" t="s">
        <v>7230</v>
      </c>
      <c r="N3169" s="25" t="s">
        <v>24060</v>
      </c>
      <c r="O3169" s="25"/>
      <c r="P3169" s="25" t="s">
        <v>30524</v>
      </c>
    </row>
    <row r="3170" spans="1:16" ht="15">
      <c r="A3170" s="25" t="s">
        <v>30525</v>
      </c>
      <c r="B3170" s="25" t="s">
        <v>30525</v>
      </c>
      <c r="C3170"/>
      <c r="D3170" s="25" t="s">
        <v>7261</v>
      </c>
      <c r="E3170" s="25"/>
      <c r="F3170" s="25" t="s">
        <v>7288</v>
      </c>
      <c r="G3170" s="25" t="s">
        <v>24057</v>
      </c>
      <c r="H3170" s="25" t="s">
        <v>9339</v>
      </c>
      <c r="I3170" s="25" t="s">
        <v>24070</v>
      </c>
      <c r="J3170" s="19">
        <v>44845</v>
      </c>
      <c r="K3170" s="19"/>
      <c r="L3170" s="54">
        <v>2813.72</v>
      </c>
      <c r="M3170" s="25" t="s">
        <v>7230</v>
      </c>
      <c r="N3170" s="25" t="s">
        <v>24060</v>
      </c>
      <c r="O3170" s="25"/>
      <c r="P3170" s="25" t="s">
        <v>30526</v>
      </c>
    </row>
    <row r="3171" spans="1:16" ht="15">
      <c r="A3171" s="25" t="s">
        <v>30527</v>
      </c>
      <c r="B3171" s="25" t="s">
        <v>30527</v>
      </c>
      <c r="C3171"/>
      <c r="D3171" s="25" t="s">
        <v>7261</v>
      </c>
      <c r="E3171" s="25"/>
      <c r="F3171" s="25" t="s">
        <v>7288</v>
      </c>
      <c r="G3171" s="25" t="s">
        <v>24057</v>
      </c>
      <c r="H3171" s="25" t="s">
        <v>8533</v>
      </c>
      <c r="I3171" s="25" t="s">
        <v>24070</v>
      </c>
      <c r="J3171" s="19">
        <v>44845</v>
      </c>
      <c r="K3171" s="19"/>
      <c r="L3171" s="54">
        <v>8600.66</v>
      </c>
      <c r="M3171" s="25" t="s">
        <v>7230</v>
      </c>
      <c r="N3171" s="25" t="s">
        <v>24060</v>
      </c>
      <c r="O3171" s="25"/>
      <c r="P3171" s="25" t="s">
        <v>30528</v>
      </c>
    </row>
    <row r="3172" spans="1:16" ht="15">
      <c r="A3172" s="25" t="s">
        <v>30529</v>
      </c>
      <c r="B3172" s="25" t="s">
        <v>30529</v>
      </c>
      <c r="C3172"/>
      <c r="D3172" s="25" t="s">
        <v>7261</v>
      </c>
      <c r="E3172" s="25"/>
      <c r="F3172" s="25" t="s">
        <v>7288</v>
      </c>
      <c r="G3172" s="25" t="s">
        <v>24057</v>
      </c>
      <c r="H3172" s="25" t="s">
        <v>8533</v>
      </c>
      <c r="I3172" s="25" t="s">
        <v>24070</v>
      </c>
      <c r="J3172" s="19">
        <v>44845</v>
      </c>
      <c r="K3172" s="19"/>
      <c r="L3172" s="54">
        <v>8269.2999999999993</v>
      </c>
      <c r="M3172" s="25" t="s">
        <v>7230</v>
      </c>
      <c r="N3172" s="25" t="s">
        <v>24060</v>
      </c>
      <c r="O3172" s="25"/>
      <c r="P3172" s="25" t="s">
        <v>30530</v>
      </c>
    </row>
    <row r="3173" spans="1:16" ht="15">
      <c r="A3173" s="25" t="s">
        <v>30531</v>
      </c>
      <c r="B3173" s="25" t="s">
        <v>30531</v>
      </c>
      <c r="C3173"/>
      <c r="D3173" s="25" t="s">
        <v>7252</v>
      </c>
      <c r="E3173" s="25"/>
      <c r="F3173" s="25" t="s">
        <v>7288</v>
      </c>
      <c r="G3173" s="25" t="s">
        <v>24057</v>
      </c>
      <c r="H3173" s="25" t="s">
        <v>8110</v>
      </c>
      <c r="I3173" s="25" t="s">
        <v>24150</v>
      </c>
      <c r="J3173" s="19">
        <v>44846</v>
      </c>
      <c r="K3173" s="19"/>
      <c r="L3173" s="54">
        <v>8957.35</v>
      </c>
      <c r="M3173" s="25" t="s">
        <v>7230</v>
      </c>
      <c r="N3173" s="25" t="s">
        <v>24060</v>
      </c>
      <c r="O3173" s="25"/>
      <c r="P3173" s="25"/>
    </row>
    <row r="3174" spans="1:16" ht="15">
      <c r="A3174" s="25" t="s">
        <v>30532</v>
      </c>
      <c r="B3174" s="25" t="s">
        <v>30532</v>
      </c>
      <c r="C3174"/>
      <c r="D3174" s="25" t="s">
        <v>7252</v>
      </c>
      <c r="E3174" s="25"/>
      <c r="F3174" s="25" t="s">
        <v>7288</v>
      </c>
      <c r="G3174" s="25" t="s">
        <v>24057</v>
      </c>
      <c r="H3174" s="25" t="s">
        <v>8110</v>
      </c>
      <c r="I3174" s="25" t="s">
        <v>24150</v>
      </c>
      <c r="J3174" s="19">
        <v>44846</v>
      </c>
      <c r="K3174" s="19"/>
      <c r="L3174" s="54">
        <v>1975.77</v>
      </c>
      <c r="M3174" s="25" t="s">
        <v>7230</v>
      </c>
      <c r="N3174" s="25" t="s">
        <v>24060</v>
      </c>
      <c r="O3174" s="25"/>
      <c r="P3174" s="25"/>
    </row>
    <row r="3175" spans="1:16" ht="15">
      <c r="A3175" s="25" t="s">
        <v>30533</v>
      </c>
      <c r="B3175" s="25" t="s">
        <v>30533</v>
      </c>
      <c r="C3175"/>
      <c r="D3175" s="25" t="s">
        <v>7261</v>
      </c>
      <c r="E3175" s="25"/>
      <c r="F3175" s="25" t="s">
        <v>7288</v>
      </c>
      <c r="G3175" s="25" t="s">
        <v>24057</v>
      </c>
      <c r="H3175" s="25" t="s">
        <v>8140</v>
      </c>
      <c r="I3175" s="25" t="s">
        <v>24181</v>
      </c>
      <c r="J3175" s="19">
        <v>44846</v>
      </c>
      <c r="K3175" s="19"/>
      <c r="L3175" s="54">
        <v>2434</v>
      </c>
      <c r="M3175" s="25" t="s">
        <v>7230</v>
      </c>
      <c r="N3175" s="25" t="s">
        <v>24060</v>
      </c>
      <c r="O3175" s="25"/>
      <c r="P3175" s="25" t="s">
        <v>30534</v>
      </c>
    </row>
    <row r="3176" spans="1:16" ht="15">
      <c r="A3176" s="25" t="s">
        <v>30535</v>
      </c>
      <c r="B3176" s="25" t="s">
        <v>30535</v>
      </c>
      <c r="C3176"/>
      <c r="D3176" s="25" t="s">
        <v>7261</v>
      </c>
      <c r="E3176" s="25"/>
      <c r="F3176" s="25" t="s">
        <v>7288</v>
      </c>
      <c r="G3176" s="25" t="s">
        <v>24057</v>
      </c>
      <c r="H3176" s="25" t="s">
        <v>8423</v>
      </c>
      <c r="I3176" s="25" t="s">
        <v>24561</v>
      </c>
      <c r="J3176" s="19">
        <v>44846</v>
      </c>
      <c r="K3176" s="19"/>
      <c r="L3176" s="54">
        <v>840</v>
      </c>
      <c r="M3176" s="25" t="s">
        <v>7230</v>
      </c>
      <c r="N3176" s="25" t="s">
        <v>24060</v>
      </c>
      <c r="O3176" s="25"/>
      <c r="P3176" s="25" t="s">
        <v>30536</v>
      </c>
    </row>
    <row r="3177" spans="1:16" ht="15">
      <c r="A3177" s="25" t="s">
        <v>30537</v>
      </c>
      <c r="B3177" s="25" t="s">
        <v>30537</v>
      </c>
      <c r="C3177"/>
      <c r="D3177" s="25" t="s">
        <v>18047</v>
      </c>
      <c r="E3177" s="25"/>
      <c r="F3177" s="25" t="s">
        <v>7288</v>
      </c>
      <c r="G3177" s="25" t="s">
        <v>24057</v>
      </c>
      <c r="H3177" s="25" t="s">
        <v>8443</v>
      </c>
      <c r="I3177" s="25" t="s">
        <v>24143</v>
      </c>
      <c r="J3177" s="19">
        <v>44846</v>
      </c>
      <c r="K3177" s="19"/>
      <c r="L3177" s="54">
        <v>10485</v>
      </c>
      <c r="M3177" s="25" t="s">
        <v>7230</v>
      </c>
      <c r="N3177" s="25" t="s">
        <v>24060</v>
      </c>
      <c r="O3177" s="25"/>
      <c r="P3177" s="25" t="s">
        <v>30538</v>
      </c>
    </row>
    <row r="3178" spans="1:16" ht="15">
      <c r="A3178" s="25" t="s">
        <v>30539</v>
      </c>
      <c r="B3178" s="25" t="s">
        <v>30539</v>
      </c>
      <c r="C3178"/>
      <c r="D3178" s="25" t="s">
        <v>7261</v>
      </c>
      <c r="E3178" s="25"/>
      <c r="F3178" s="25" t="s">
        <v>7288</v>
      </c>
      <c r="G3178" s="25" t="s">
        <v>24057</v>
      </c>
      <c r="H3178" s="25" t="s">
        <v>8596</v>
      </c>
      <c r="I3178" s="25" t="s">
        <v>24143</v>
      </c>
      <c r="J3178" s="19">
        <v>44846</v>
      </c>
      <c r="K3178" s="19"/>
      <c r="L3178" s="54">
        <v>1075</v>
      </c>
      <c r="M3178" s="25" t="s">
        <v>7230</v>
      </c>
      <c r="N3178" s="25" t="s">
        <v>24060</v>
      </c>
      <c r="O3178" s="25"/>
      <c r="P3178" s="25" t="s">
        <v>30540</v>
      </c>
    </row>
    <row r="3179" spans="1:16" ht="15">
      <c r="A3179" s="25" t="s">
        <v>30541</v>
      </c>
      <c r="B3179" s="25" t="s">
        <v>30541</v>
      </c>
      <c r="C3179"/>
      <c r="D3179" s="25" t="s">
        <v>7261</v>
      </c>
      <c r="E3179" s="25"/>
      <c r="F3179" s="25" t="s">
        <v>7288</v>
      </c>
      <c r="G3179" s="25" t="s">
        <v>24057</v>
      </c>
      <c r="H3179" s="25" t="s">
        <v>8443</v>
      </c>
      <c r="I3179" s="25" t="s">
        <v>24896</v>
      </c>
      <c r="J3179" s="19">
        <v>44846</v>
      </c>
      <c r="K3179" s="19"/>
      <c r="L3179" s="54">
        <v>1958.19</v>
      </c>
      <c r="M3179" s="25" t="s">
        <v>7230</v>
      </c>
      <c r="N3179" s="25" t="s">
        <v>24060</v>
      </c>
      <c r="O3179" s="25"/>
      <c r="P3179" s="25" t="s">
        <v>30542</v>
      </c>
    </row>
    <row r="3180" spans="1:16" ht="15">
      <c r="A3180" s="25" t="s">
        <v>30543</v>
      </c>
      <c r="B3180" s="25" t="s">
        <v>30543</v>
      </c>
      <c r="C3180"/>
      <c r="D3180" s="25" t="s">
        <v>7261</v>
      </c>
      <c r="E3180" s="25"/>
      <c r="F3180" s="25" t="s">
        <v>7288</v>
      </c>
      <c r="G3180" s="25" t="s">
        <v>24057</v>
      </c>
      <c r="H3180" s="25" t="s">
        <v>8443</v>
      </c>
      <c r="I3180" s="25" t="s">
        <v>30544</v>
      </c>
      <c r="J3180" s="19">
        <v>44846</v>
      </c>
      <c r="K3180" s="19"/>
      <c r="L3180" s="54">
        <v>2477.5300000000002</v>
      </c>
      <c r="M3180" s="25" t="s">
        <v>7230</v>
      </c>
      <c r="N3180" s="25" t="s">
        <v>24060</v>
      </c>
      <c r="O3180" s="25"/>
      <c r="P3180" s="25"/>
    </row>
    <row r="3181" spans="1:16" ht="15">
      <c r="A3181" s="25" t="s">
        <v>30545</v>
      </c>
      <c r="B3181" s="25" t="s">
        <v>30545</v>
      </c>
      <c r="C3181"/>
      <c r="D3181" s="25" t="s">
        <v>7425</v>
      </c>
      <c r="E3181" s="25"/>
      <c r="F3181" s="25" t="s">
        <v>7288</v>
      </c>
      <c r="G3181" s="25" t="s">
        <v>24057</v>
      </c>
      <c r="H3181" s="25" t="s">
        <v>18145</v>
      </c>
      <c r="I3181" s="25" t="s">
        <v>24175</v>
      </c>
      <c r="J3181" s="19">
        <v>44846</v>
      </c>
      <c r="K3181" s="19"/>
      <c r="L3181" s="54">
        <v>51495.839999999997</v>
      </c>
      <c r="M3181" s="25" t="s">
        <v>7230</v>
      </c>
      <c r="N3181" s="25" t="s">
        <v>24060</v>
      </c>
      <c r="O3181" s="25"/>
      <c r="P3181" s="25" t="s">
        <v>30546</v>
      </c>
    </row>
    <row r="3182" spans="1:16" ht="15">
      <c r="A3182" s="25" t="s">
        <v>30547</v>
      </c>
      <c r="B3182" s="25" t="s">
        <v>30547</v>
      </c>
      <c r="C3182"/>
      <c r="D3182" s="25" t="s">
        <v>7261</v>
      </c>
      <c r="E3182" s="25"/>
      <c r="F3182" s="25" t="s">
        <v>7288</v>
      </c>
      <c r="G3182" s="25" t="s">
        <v>24057</v>
      </c>
      <c r="H3182" s="25" t="s">
        <v>7419</v>
      </c>
      <c r="I3182" s="25" t="s">
        <v>24070</v>
      </c>
      <c r="J3182" s="19">
        <v>44846</v>
      </c>
      <c r="K3182" s="19"/>
      <c r="L3182" s="54">
        <v>1550</v>
      </c>
      <c r="M3182" s="25" t="s">
        <v>7230</v>
      </c>
      <c r="N3182" s="25" t="s">
        <v>24060</v>
      </c>
      <c r="O3182" s="25"/>
      <c r="P3182" s="25" t="s">
        <v>30548</v>
      </c>
    </row>
    <row r="3183" spans="1:16" ht="15">
      <c r="A3183" s="25" t="s">
        <v>30549</v>
      </c>
      <c r="B3183" s="25" t="s">
        <v>30549</v>
      </c>
      <c r="C3183"/>
      <c r="D3183" s="25" t="s">
        <v>7261</v>
      </c>
      <c r="E3183" s="25"/>
      <c r="F3183" s="25" t="s">
        <v>7288</v>
      </c>
      <c r="G3183" s="25" t="s">
        <v>24057</v>
      </c>
      <c r="H3183" s="25" t="s">
        <v>8140</v>
      </c>
      <c r="I3183" s="25" t="s">
        <v>30550</v>
      </c>
      <c r="J3183" s="19">
        <v>44846</v>
      </c>
      <c r="K3183" s="19"/>
      <c r="L3183" s="54">
        <v>11203.8</v>
      </c>
      <c r="M3183" s="25" t="s">
        <v>7230</v>
      </c>
      <c r="N3183" s="25" t="s">
        <v>24060</v>
      </c>
      <c r="O3183" s="25"/>
      <c r="P3183" s="25" t="s">
        <v>30551</v>
      </c>
    </row>
    <row r="3184" spans="1:16" ht="15">
      <c r="A3184" s="25" t="s">
        <v>30552</v>
      </c>
      <c r="B3184" s="25" t="s">
        <v>30552</v>
      </c>
      <c r="C3184"/>
      <c r="D3184" s="25" t="s">
        <v>7261</v>
      </c>
      <c r="E3184" s="25"/>
      <c r="F3184" s="25" t="s">
        <v>7288</v>
      </c>
      <c r="G3184" s="25" t="s">
        <v>24057</v>
      </c>
      <c r="H3184" s="25" t="s">
        <v>8140</v>
      </c>
      <c r="I3184" s="25" t="s">
        <v>30550</v>
      </c>
      <c r="J3184" s="19">
        <v>44846</v>
      </c>
      <c r="K3184" s="19"/>
      <c r="L3184" s="54">
        <v>5168.3500000000004</v>
      </c>
      <c r="M3184" s="25" t="s">
        <v>7230</v>
      </c>
      <c r="N3184" s="25" t="s">
        <v>24060</v>
      </c>
      <c r="O3184" s="25"/>
      <c r="P3184" s="25" t="s">
        <v>30553</v>
      </c>
    </row>
    <row r="3185" spans="1:16" ht="15">
      <c r="A3185" s="25" t="s">
        <v>30554</v>
      </c>
      <c r="B3185" s="25" t="s">
        <v>30554</v>
      </c>
      <c r="C3185"/>
      <c r="D3185" s="25" t="s">
        <v>7252</v>
      </c>
      <c r="E3185" s="25"/>
      <c r="F3185" s="25" t="s">
        <v>7288</v>
      </c>
      <c r="G3185" s="25" t="s">
        <v>24057</v>
      </c>
      <c r="H3185" s="25" t="s">
        <v>7500</v>
      </c>
      <c r="I3185" s="25" t="s">
        <v>30555</v>
      </c>
      <c r="J3185" s="19">
        <v>44846</v>
      </c>
      <c r="K3185" s="19"/>
      <c r="L3185" s="54">
        <v>41950</v>
      </c>
      <c r="M3185" s="25" t="s">
        <v>7230</v>
      </c>
      <c r="N3185" s="25" t="s">
        <v>24060</v>
      </c>
      <c r="O3185" s="25"/>
      <c r="P3185" s="25" t="s">
        <v>30556</v>
      </c>
    </row>
    <row r="3186" spans="1:16" ht="15">
      <c r="A3186" s="25" t="s">
        <v>30557</v>
      </c>
      <c r="B3186" s="25" t="s">
        <v>30557</v>
      </c>
      <c r="C3186"/>
      <c r="D3186" s="25" t="s">
        <v>7261</v>
      </c>
      <c r="E3186" s="25"/>
      <c r="F3186" s="25" t="s">
        <v>7288</v>
      </c>
      <c r="G3186" s="25" t="s">
        <v>24057</v>
      </c>
      <c r="H3186" s="25" t="s">
        <v>7419</v>
      </c>
      <c r="I3186" s="25" t="s">
        <v>24070</v>
      </c>
      <c r="J3186" s="19">
        <v>44846</v>
      </c>
      <c r="K3186" s="19"/>
      <c r="L3186" s="54">
        <v>1550</v>
      </c>
      <c r="M3186" s="25" t="s">
        <v>7230</v>
      </c>
      <c r="N3186" s="25" t="s">
        <v>24060</v>
      </c>
      <c r="O3186" s="25"/>
      <c r="P3186" s="25" t="s">
        <v>30558</v>
      </c>
    </row>
    <row r="3187" spans="1:16" ht="15">
      <c r="A3187" s="25" t="s">
        <v>30559</v>
      </c>
      <c r="B3187" s="25" t="s">
        <v>30559</v>
      </c>
      <c r="C3187"/>
      <c r="D3187" s="25" t="s">
        <v>7261</v>
      </c>
      <c r="E3187" s="25"/>
      <c r="F3187" s="25" t="s">
        <v>7288</v>
      </c>
      <c r="G3187" s="25" t="s">
        <v>24057</v>
      </c>
      <c r="H3187" s="25" t="s">
        <v>8596</v>
      </c>
      <c r="I3187" s="25" t="s">
        <v>24143</v>
      </c>
      <c r="J3187" s="19">
        <v>44846</v>
      </c>
      <c r="K3187" s="19"/>
      <c r="L3187" s="54">
        <v>5698.28</v>
      </c>
      <c r="M3187" s="25" t="s">
        <v>7230</v>
      </c>
      <c r="N3187" s="25" t="s">
        <v>24060</v>
      </c>
      <c r="O3187" s="25"/>
      <c r="P3187" s="25" t="s">
        <v>30560</v>
      </c>
    </row>
    <row r="3188" spans="1:16" ht="15">
      <c r="A3188" s="25" t="s">
        <v>30561</v>
      </c>
      <c r="B3188" s="25" t="s">
        <v>30561</v>
      </c>
      <c r="C3188"/>
      <c r="D3188" s="25" t="s">
        <v>7252</v>
      </c>
      <c r="E3188" s="25"/>
      <c r="F3188" s="25" t="s">
        <v>7288</v>
      </c>
      <c r="G3188" s="25" t="s">
        <v>24057</v>
      </c>
      <c r="H3188" s="25" t="s">
        <v>8553</v>
      </c>
      <c r="I3188" s="25" t="s">
        <v>24070</v>
      </c>
      <c r="J3188" s="19">
        <v>44846</v>
      </c>
      <c r="K3188" s="19"/>
      <c r="L3188" s="54">
        <v>8657.5499999999993</v>
      </c>
      <c r="M3188" s="25" t="s">
        <v>7230</v>
      </c>
      <c r="N3188" s="25" t="s">
        <v>24060</v>
      </c>
      <c r="O3188" s="25"/>
      <c r="P3188" s="25" t="s">
        <v>30562</v>
      </c>
    </row>
    <row r="3189" spans="1:16" ht="15">
      <c r="A3189" s="25" t="s">
        <v>30563</v>
      </c>
      <c r="B3189" s="25" t="s">
        <v>30563</v>
      </c>
      <c r="C3189"/>
      <c r="D3189" s="25" t="s">
        <v>7261</v>
      </c>
      <c r="E3189" s="25"/>
      <c r="F3189" s="25" t="s">
        <v>7288</v>
      </c>
      <c r="G3189" s="25" t="s">
        <v>24057</v>
      </c>
      <c r="H3189" s="25" t="s">
        <v>8750</v>
      </c>
      <c r="I3189" s="25" t="s">
        <v>24070</v>
      </c>
      <c r="J3189" s="19">
        <v>44847</v>
      </c>
      <c r="K3189" s="19"/>
      <c r="L3189" s="54">
        <v>2268.21</v>
      </c>
      <c r="M3189" s="25" t="s">
        <v>7230</v>
      </c>
      <c r="N3189" s="25" t="s">
        <v>24060</v>
      </c>
      <c r="O3189" s="25"/>
      <c r="P3189" s="25" t="s">
        <v>30564</v>
      </c>
    </row>
    <row r="3190" spans="1:16" ht="15">
      <c r="A3190" s="25" t="s">
        <v>30565</v>
      </c>
      <c r="B3190" s="25" t="s">
        <v>30565</v>
      </c>
      <c r="C3190"/>
      <c r="D3190" s="25" t="s">
        <v>7252</v>
      </c>
      <c r="E3190" s="25"/>
      <c r="F3190" s="25" t="s">
        <v>7288</v>
      </c>
      <c r="G3190" s="25" t="s">
        <v>24057</v>
      </c>
      <c r="H3190" s="25" t="s">
        <v>8140</v>
      </c>
      <c r="I3190" s="25" t="s">
        <v>27059</v>
      </c>
      <c r="J3190" s="19">
        <v>44847</v>
      </c>
      <c r="K3190" s="19"/>
      <c r="L3190" s="54">
        <v>27150</v>
      </c>
      <c r="M3190" s="25" t="s">
        <v>7230</v>
      </c>
      <c r="N3190" s="25" t="s">
        <v>24060</v>
      </c>
      <c r="O3190" s="25"/>
      <c r="P3190" s="25" t="s">
        <v>30566</v>
      </c>
    </row>
    <row r="3191" spans="1:16" ht="15">
      <c r="A3191" s="25" t="s">
        <v>30567</v>
      </c>
      <c r="B3191" s="25" t="s">
        <v>30567</v>
      </c>
      <c r="C3191"/>
      <c r="D3191" s="25" t="s">
        <v>7313</v>
      </c>
      <c r="E3191" s="25"/>
      <c r="F3191" s="25" t="s">
        <v>7288</v>
      </c>
      <c r="G3191" s="25" t="s">
        <v>24057</v>
      </c>
      <c r="H3191" s="25" t="s">
        <v>8591</v>
      </c>
      <c r="I3191" s="25" t="s">
        <v>30568</v>
      </c>
      <c r="J3191" s="19">
        <v>44847</v>
      </c>
      <c r="K3191" s="19"/>
      <c r="L3191" s="54">
        <v>5403</v>
      </c>
      <c r="M3191" s="25" t="s">
        <v>7230</v>
      </c>
      <c r="N3191" s="25" t="s">
        <v>24060</v>
      </c>
      <c r="O3191" s="25"/>
      <c r="P3191" s="25" t="s">
        <v>30569</v>
      </c>
    </row>
    <row r="3192" spans="1:16" ht="15">
      <c r="A3192" s="25" t="s">
        <v>30570</v>
      </c>
      <c r="B3192" s="25" t="s">
        <v>30570</v>
      </c>
      <c r="C3192"/>
      <c r="D3192" s="25" t="s">
        <v>7313</v>
      </c>
      <c r="E3192" s="25"/>
      <c r="F3192" s="25" t="s">
        <v>7288</v>
      </c>
      <c r="G3192" s="25" t="s">
        <v>24057</v>
      </c>
      <c r="H3192" s="25" t="s">
        <v>8591</v>
      </c>
      <c r="I3192" s="25" t="s">
        <v>30568</v>
      </c>
      <c r="J3192" s="19">
        <v>44847</v>
      </c>
      <c r="K3192" s="19"/>
      <c r="L3192" s="54">
        <v>4096</v>
      </c>
      <c r="M3192" s="25" t="s">
        <v>7230</v>
      </c>
      <c r="N3192" s="25" t="s">
        <v>24060</v>
      </c>
      <c r="O3192" s="25"/>
      <c r="P3192" s="25" t="s">
        <v>30571</v>
      </c>
    </row>
    <row r="3193" spans="1:16" ht="15">
      <c r="A3193" s="25" t="s">
        <v>30572</v>
      </c>
      <c r="B3193" s="25" t="s">
        <v>30572</v>
      </c>
      <c r="C3193"/>
      <c r="D3193" s="25" t="s">
        <v>7261</v>
      </c>
      <c r="E3193" s="25"/>
      <c r="F3193" s="25" t="s">
        <v>7288</v>
      </c>
      <c r="G3193" s="25" t="s">
        <v>24057</v>
      </c>
      <c r="H3193" s="25" t="s">
        <v>7345</v>
      </c>
      <c r="I3193" s="25" t="s">
        <v>24122</v>
      </c>
      <c r="J3193" s="19">
        <v>44847</v>
      </c>
      <c r="K3193" s="19"/>
      <c r="L3193" s="54">
        <v>2300</v>
      </c>
      <c r="M3193" s="25" t="s">
        <v>7230</v>
      </c>
      <c r="N3193" s="25" t="s">
        <v>24060</v>
      </c>
      <c r="O3193" s="25"/>
      <c r="P3193" s="25" t="s">
        <v>30573</v>
      </c>
    </row>
    <row r="3194" spans="1:16" ht="15">
      <c r="A3194" s="25" t="s">
        <v>30574</v>
      </c>
      <c r="B3194" s="25" t="s">
        <v>30574</v>
      </c>
      <c r="C3194"/>
      <c r="D3194" s="25" t="s">
        <v>7261</v>
      </c>
      <c r="E3194" s="25"/>
      <c r="F3194" s="25" t="s">
        <v>7288</v>
      </c>
      <c r="G3194" s="25" t="s">
        <v>24057</v>
      </c>
      <c r="H3194" s="25" t="s">
        <v>8309</v>
      </c>
      <c r="I3194" s="25" t="s">
        <v>24082</v>
      </c>
      <c r="J3194" s="19">
        <v>44846</v>
      </c>
      <c r="K3194" s="19"/>
      <c r="L3194" s="54">
        <v>4985.42</v>
      </c>
      <c r="M3194" s="25" t="s">
        <v>7230</v>
      </c>
      <c r="N3194" s="25" t="s">
        <v>24060</v>
      </c>
      <c r="O3194" s="25"/>
      <c r="P3194" s="25" t="s">
        <v>30575</v>
      </c>
    </row>
    <row r="3195" spans="1:16" ht="15">
      <c r="A3195" s="25" t="s">
        <v>30576</v>
      </c>
      <c r="B3195" s="25" t="s">
        <v>30576</v>
      </c>
      <c r="C3195"/>
      <c r="D3195" s="25" t="s">
        <v>7261</v>
      </c>
      <c r="E3195" s="25"/>
      <c r="F3195" s="25" t="s">
        <v>7288</v>
      </c>
      <c r="G3195" s="25" t="s">
        <v>24057</v>
      </c>
      <c r="H3195" s="25" t="s">
        <v>8443</v>
      </c>
      <c r="I3195" s="25" t="s">
        <v>29074</v>
      </c>
      <c r="J3195" s="19">
        <v>44846</v>
      </c>
      <c r="K3195" s="19"/>
      <c r="L3195" s="54">
        <v>3688</v>
      </c>
      <c r="M3195" s="25" t="s">
        <v>7230</v>
      </c>
      <c r="N3195" s="25" t="s">
        <v>24060</v>
      </c>
      <c r="O3195" s="25"/>
      <c r="P3195" s="25"/>
    </row>
    <row r="3196" spans="1:16" ht="15">
      <c r="A3196" s="25" t="s">
        <v>30577</v>
      </c>
      <c r="B3196" s="25" t="s">
        <v>30577</v>
      </c>
      <c r="C3196"/>
      <c r="D3196" s="25" t="s">
        <v>7252</v>
      </c>
      <c r="E3196" s="25"/>
      <c r="F3196" s="25" t="s">
        <v>7288</v>
      </c>
      <c r="G3196" s="25" t="s">
        <v>24057</v>
      </c>
      <c r="H3196" s="25" t="s">
        <v>8553</v>
      </c>
      <c r="I3196" s="25" t="s">
        <v>24070</v>
      </c>
      <c r="J3196" s="19">
        <v>44847</v>
      </c>
      <c r="K3196" s="19"/>
      <c r="L3196" s="54">
        <v>2577.67</v>
      </c>
      <c r="M3196" s="25" t="s">
        <v>7230</v>
      </c>
      <c r="N3196" s="25" t="s">
        <v>24060</v>
      </c>
      <c r="O3196" s="25"/>
      <c r="P3196" s="25" t="s">
        <v>30578</v>
      </c>
    </row>
    <row r="3197" spans="1:16" ht="15">
      <c r="A3197" s="25" t="s">
        <v>30579</v>
      </c>
      <c r="B3197" s="25" t="s">
        <v>30579</v>
      </c>
      <c r="C3197"/>
      <c r="D3197" s="25" t="s">
        <v>7252</v>
      </c>
      <c r="E3197" s="25"/>
      <c r="F3197" s="25" t="s">
        <v>7288</v>
      </c>
      <c r="G3197" s="25" t="s">
        <v>24057</v>
      </c>
      <c r="H3197" s="25" t="s">
        <v>8553</v>
      </c>
      <c r="I3197" s="25" t="s">
        <v>24070</v>
      </c>
      <c r="J3197" s="19">
        <v>44847</v>
      </c>
      <c r="K3197" s="19"/>
      <c r="L3197" s="54">
        <v>5258.39</v>
      </c>
      <c r="M3197" s="25" t="s">
        <v>7230</v>
      </c>
      <c r="N3197" s="25" t="s">
        <v>24060</v>
      </c>
      <c r="O3197" s="25"/>
      <c r="P3197" s="25" t="s">
        <v>30580</v>
      </c>
    </row>
    <row r="3198" spans="1:16" ht="15">
      <c r="A3198" s="25" t="s">
        <v>30581</v>
      </c>
      <c r="B3198" s="25" t="s">
        <v>30581</v>
      </c>
      <c r="C3198"/>
      <c r="D3198" s="25" t="s">
        <v>7425</v>
      </c>
      <c r="E3198" s="25"/>
      <c r="F3198" s="25" t="s">
        <v>7288</v>
      </c>
      <c r="G3198" s="25" t="s">
        <v>24057</v>
      </c>
      <c r="H3198" s="25" t="s">
        <v>8591</v>
      </c>
      <c r="I3198" s="25" t="s">
        <v>30568</v>
      </c>
      <c r="J3198" s="19">
        <v>44847</v>
      </c>
      <c r="K3198" s="19"/>
      <c r="L3198" s="54">
        <v>8717</v>
      </c>
      <c r="M3198" s="25" t="s">
        <v>7230</v>
      </c>
      <c r="N3198" s="25" t="s">
        <v>24060</v>
      </c>
      <c r="O3198" s="25"/>
      <c r="P3198" s="25" t="s">
        <v>30582</v>
      </c>
    </row>
    <row r="3199" spans="1:16" ht="15">
      <c r="A3199" s="25" t="s">
        <v>30583</v>
      </c>
      <c r="B3199" s="25" t="s">
        <v>30583</v>
      </c>
      <c r="C3199"/>
      <c r="D3199" s="25" t="s">
        <v>7313</v>
      </c>
      <c r="E3199" s="25"/>
      <c r="F3199" s="25" t="s">
        <v>7288</v>
      </c>
      <c r="G3199" s="25" t="s">
        <v>24057</v>
      </c>
      <c r="H3199" s="25" t="s">
        <v>8591</v>
      </c>
      <c r="I3199" s="25" t="s">
        <v>30568</v>
      </c>
      <c r="J3199" s="19">
        <v>44847</v>
      </c>
      <c r="K3199" s="19"/>
      <c r="L3199" s="54">
        <v>5403</v>
      </c>
      <c r="M3199" s="25" t="s">
        <v>7230</v>
      </c>
      <c r="N3199" s="25" t="s">
        <v>24060</v>
      </c>
      <c r="O3199" s="25"/>
      <c r="P3199" s="25" t="s">
        <v>30584</v>
      </c>
    </row>
    <row r="3200" spans="1:16" ht="15">
      <c r="A3200" s="25" t="s">
        <v>30585</v>
      </c>
      <c r="B3200" s="25" t="s">
        <v>30585</v>
      </c>
      <c r="C3200"/>
      <c r="D3200" s="25" t="s">
        <v>7620</v>
      </c>
      <c r="E3200" s="25"/>
      <c r="F3200" s="25" t="s">
        <v>7288</v>
      </c>
      <c r="G3200" s="25" t="s">
        <v>24057</v>
      </c>
      <c r="H3200" s="25" t="s">
        <v>14048</v>
      </c>
      <c r="I3200" s="25" t="s">
        <v>24591</v>
      </c>
      <c r="J3200" s="19">
        <v>44847</v>
      </c>
      <c r="K3200" s="19"/>
      <c r="L3200" s="54">
        <v>2713.4</v>
      </c>
      <c r="M3200" s="25" t="s">
        <v>7230</v>
      </c>
      <c r="N3200" s="25" t="s">
        <v>24060</v>
      </c>
      <c r="O3200" s="25"/>
      <c r="P3200" s="25" t="s">
        <v>30586</v>
      </c>
    </row>
    <row r="3201" spans="1:16" ht="15">
      <c r="A3201" s="25" t="s">
        <v>30587</v>
      </c>
      <c r="B3201" s="25" t="s">
        <v>30587</v>
      </c>
      <c r="C3201"/>
      <c r="D3201" s="25" t="s">
        <v>10104</v>
      </c>
      <c r="E3201" s="25"/>
      <c r="F3201" s="25" t="s">
        <v>7288</v>
      </c>
      <c r="G3201" s="25" t="s">
        <v>24057</v>
      </c>
      <c r="H3201" s="25" t="s">
        <v>14048</v>
      </c>
      <c r="I3201" s="25" t="s">
        <v>24107</v>
      </c>
      <c r="J3201" s="19">
        <v>44847</v>
      </c>
      <c r="K3201" s="19"/>
      <c r="L3201" s="54">
        <v>7479.4</v>
      </c>
      <c r="M3201" s="25" t="s">
        <v>7230</v>
      </c>
      <c r="N3201" s="25" t="s">
        <v>24060</v>
      </c>
      <c r="O3201" s="25"/>
      <c r="P3201" s="25" t="s">
        <v>30588</v>
      </c>
    </row>
    <row r="3202" spans="1:16" ht="15">
      <c r="A3202" s="25" t="s">
        <v>30589</v>
      </c>
      <c r="B3202" s="25" t="s">
        <v>30589</v>
      </c>
      <c r="C3202"/>
      <c r="D3202" s="25" t="s">
        <v>7365</v>
      </c>
      <c r="E3202" s="25"/>
      <c r="F3202" s="25" t="s">
        <v>7288</v>
      </c>
      <c r="G3202" s="25" t="s">
        <v>24057</v>
      </c>
      <c r="H3202" s="25" t="s">
        <v>8808</v>
      </c>
      <c r="I3202" s="25" t="s">
        <v>24578</v>
      </c>
      <c r="J3202" s="19">
        <v>44847</v>
      </c>
      <c r="K3202" s="19"/>
      <c r="L3202" s="54">
        <v>5561</v>
      </c>
      <c r="M3202" s="25" t="s">
        <v>7230</v>
      </c>
      <c r="N3202" s="25" t="s">
        <v>24060</v>
      </c>
      <c r="O3202" s="25"/>
      <c r="P3202" s="25" t="s">
        <v>30590</v>
      </c>
    </row>
    <row r="3203" spans="1:16" ht="15">
      <c r="A3203" s="25" t="s">
        <v>30591</v>
      </c>
      <c r="B3203" s="25" t="s">
        <v>30591</v>
      </c>
      <c r="C3203"/>
      <c r="D3203" s="25" t="s">
        <v>7365</v>
      </c>
      <c r="E3203" s="25"/>
      <c r="F3203" s="25" t="s">
        <v>7288</v>
      </c>
      <c r="G3203" s="25" t="s">
        <v>24057</v>
      </c>
      <c r="H3203" s="25" t="s">
        <v>8808</v>
      </c>
      <c r="I3203" s="25" t="s">
        <v>24945</v>
      </c>
      <c r="J3203" s="19">
        <v>44847</v>
      </c>
      <c r="K3203" s="19"/>
      <c r="L3203" s="54">
        <v>17210</v>
      </c>
      <c r="M3203" s="25" t="s">
        <v>7230</v>
      </c>
      <c r="N3203" s="25" t="s">
        <v>24060</v>
      </c>
      <c r="O3203" s="25"/>
      <c r="P3203" s="25" t="s">
        <v>30592</v>
      </c>
    </row>
    <row r="3204" spans="1:16" ht="15">
      <c r="A3204" s="25" t="s">
        <v>30593</v>
      </c>
      <c r="B3204" s="25" t="s">
        <v>30593</v>
      </c>
      <c r="C3204"/>
      <c r="D3204" s="25" t="s">
        <v>7269</v>
      </c>
      <c r="E3204" s="25"/>
      <c r="F3204" s="25" t="s">
        <v>7288</v>
      </c>
      <c r="G3204" s="25" t="s">
        <v>24057</v>
      </c>
      <c r="H3204" s="25" t="s">
        <v>8577</v>
      </c>
      <c r="I3204" s="25" t="s">
        <v>28591</v>
      </c>
      <c r="J3204" s="19">
        <v>44847</v>
      </c>
      <c r="K3204" s="19"/>
      <c r="L3204" s="54">
        <v>18742</v>
      </c>
      <c r="M3204" s="25" t="s">
        <v>7230</v>
      </c>
      <c r="N3204" s="25" t="s">
        <v>24060</v>
      </c>
      <c r="O3204" s="25"/>
      <c r="P3204" s="25" t="s">
        <v>30594</v>
      </c>
    </row>
    <row r="3205" spans="1:16" ht="15">
      <c r="A3205" s="25" t="s">
        <v>30595</v>
      </c>
      <c r="B3205" s="25" t="s">
        <v>30595</v>
      </c>
      <c r="C3205"/>
      <c r="D3205" s="25" t="s">
        <v>7261</v>
      </c>
      <c r="E3205" s="25"/>
      <c r="F3205" s="25" t="s">
        <v>7288</v>
      </c>
      <c r="G3205" s="25" t="s">
        <v>24057</v>
      </c>
      <c r="H3205" s="25" t="s">
        <v>8200</v>
      </c>
      <c r="I3205" s="25" t="s">
        <v>24075</v>
      </c>
      <c r="J3205" s="19">
        <v>44847</v>
      </c>
      <c r="K3205" s="19"/>
      <c r="L3205" s="54">
        <v>5707.13</v>
      </c>
      <c r="M3205" s="25" t="s">
        <v>7230</v>
      </c>
      <c r="N3205" s="25" t="s">
        <v>24060</v>
      </c>
      <c r="O3205" s="25"/>
      <c r="P3205" s="25" t="s">
        <v>30596</v>
      </c>
    </row>
    <row r="3206" spans="1:16" ht="15">
      <c r="A3206" s="25" t="s">
        <v>30597</v>
      </c>
      <c r="B3206" s="25" t="s">
        <v>30597</v>
      </c>
      <c r="C3206"/>
      <c r="D3206" s="25" t="s">
        <v>7269</v>
      </c>
      <c r="E3206" s="25"/>
      <c r="F3206" s="25" t="s">
        <v>7288</v>
      </c>
      <c r="G3206" s="25" t="s">
        <v>24057</v>
      </c>
      <c r="H3206" s="25" t="s">
        <v>14048</v>
      </c>
      <c r="I3206" s="25" t="s">
        <v>25421</v>
      </c>
      <c r="J3206" s="19">
        <v>44847</v>
      </c>
      <c r="K3206" s="19"/>
      <c r="L3206" s="54">
        <v>4991</v>
      </c>
      <c r="M3206" s="25" t="s">
        <v>7230</v>
      </c>
      <c r="N3206" s="25" t="s">
        <v>24060</v>
      </c>
      <c r="O3206" s="25"/>
      <c r="P3206" s="25" t="s">
        <v>30598</v>
      </c>
    </row>
    <row r="3207" spans="1:16" ht="15">
      <c r="A3207" s="25" t="s">
        <v>30599</v>
      </c>
      <c r="B3207" s="25" t="s">
        <v>30599</v>
      </c>
      <c r="C3207"/>
      <c r="D3207" s="25" t="s">
        <v>10104</v>
      </c>
      <c r="E3207" s="25"/>
      <c r="F3207" s="25" t="s">
        <v>7288</v>
      </c>
      <c r="G3207" s="25" t="s">
        <v>24057</v>
      </c>
      <c r="H3207" s="25" t="s">
        <v>14048</v>
      </c>
      <c r="I3207" s="25" t="s">
        <v>24205</v>
      </c>
      <c r="J3207" s="19">
        <v>44848</v>
      </c>
      <c r="K3207" s="19"/>
      <c r="L3207" s="54">
        <v>2698.28</v>
      </c>
      <c r="M3207" s="25" t="s">
        <v>7230</v>
      </c>
      <c r="N3207" s="25" t="s">
        <v>24060</v>
      </c>
      <c r="O3207" s="25"/>
      <c r="P3207" s="25" t="s">
        <v>30600</v>
      </c>
    </row>
    <row r="3208" spans="1:16" ht="15">
      <c r="A3208" s="25" t="s">
        <v>30601</v>
      </c>
      <c r="B3208" s="25" t="s">
        <v>30601</v>
      </c>
      <c r="C3208"/>
      <c r="D3208" s="25" t="s">
        <v>8607</v>
      </c>
      <c r="E3208" s="25"/>
      <c r="F3208" s="25" t="s">
        <v>7288</v>
      </c>
      <c r="G3208" s="25" t="s">
        <v>24057</v>
      </c>
      <c r="H3208" s="25" t="s">
        <v>10746</v>
      </c>
      <c r="I3208" s="25" t="s">
        <v>24070</v>
      </c>
      <c r="J3208" s="19">
        <v>44848</v>
      </c>
      <c r="K3208" s="19"/>
      <c r="L3208" s="54">
        <v>10138.129999999999</v>
      </c>
      <c r="M3208" s="25" t="s">
        <v>7230</v>
      </c>
      <c r="N3208" s="25" t="s">
        <v>24060</v>
      </c>
      <c r="O3208" s="25"/>
      <c r="P3208" s="25" t="s">
        <v>30602</v>
      </c>
    </row>
    <row r="3209" spans="1:16" ht="15">
      <c r="A3209" s="25" t="s">
        <v>30603</v>
      </c>
      <c r="B3209" s="25" t="s">
        <v>30603</v>
      </c>
      <c r="C3209"/>
      <c r="D3209" s="25" t="s">
        <v>7425</v>
      </c>
      <c r="E3209" s="25"/>
      <c r="F3209" s="25" t="s">
        <v>7288</v>
      </c>
      <c r="G3209" s="25" t="s">
        <v>24057</v>
      </c>
      <c r="H3209" s="25" t="s">
        <v>15073</v>
      </c>
      <c r="I3209" s="25" t="s">
        <v>24070</v>
      </c>
      <c r="J3209" s="19">
        <v>44848</v>
      </c>
      <c r="K3209" s="19"/>
      <c r="L3209" s="54">
        <v>10451.51</v>
      </c>
      <c r="M3209" s="25" t="s">
        <v>7230</v>
      </c>
      <c r="N3209" s="25" t="s">
        <v>24060</v>
      </c>
      <c r="O3209" s="25"/>
      <c r="P3209" s="25" t="s">
        <v>30604</v>
      </c>
    </row>
    <row r="3210" spans="1:16" ht="15">
      <c r="A3210" s="25" t="s">
        <v>30605</v>
      </c>
      <c r="B3210" s="25" t="s">
        <v>30605</v>
      </c>
      <c r="C3210"/>
      <c r="D3210" s="25" t="s">
        <v>7261</v>
      </c>
      <c r="E3210" s="25"/>
      <c r="F3210" s="25" t="s">
        <v>7288</v>
      </c>
      <c r="G3210" s="25" t="s">
        <v>24057</v>
      </c>
      <c r="H3210" s="25" t="s">
        <v>8110</v>
      </c>
      <c r="I3210" s="25" t="s">
        <v>24075</v>
      </c>
      <c r="J3210" s="19">
        <v>44848</v>
      </c>
      <c r="K3210" s="19"/>
      <c r="L3210" s="54">
        <v>12908.78</v>
      </c>
      <c r="M3210" s="25" t="s">
        <v>7230</v>
      </c>
      <c r="N3210" s="25" t="s">
        <v>24060</v>
      </c>
      <c r="O3210" s="25"/>
      <c r="P3210" s="25" t="s">
        <v>30606</v>
      </c>
    </row>
    <row r="3211" spans="1:16" ht="15">
      <c r="A3211" s="25" t="s">
        <v>30607</v>
      </c>
      <c r="B3211" s="25" t="s">
        <v>30607</v>
      </c>
      <c r="C3211"/>
      <c r="D3211" s="25" t="s">
        <v>7365</v>
      </c>
      <c r="E3211" s="25"/>
      <c r="F3211" s="25" t="s">
        <v>7288</v>
      </c>
      <c r="G3211" s="25" t="s">
        <v>24057</v>
      </c>
      <c r="H3211" s="25" t="s">
        <v>8808</v>
      </c>
      <c r="I3211" s="25" t="s">
        <v>30608</v>
      </c>
      <c r="J3211" s="19">
        <v>44848</v>
      </c>
      <c r="K3211" s="19"/>
      <c r="L3211" s="54">
        <v>21692</v>
      </c>
      <c r="M3211" s="25" t="s">
        <v>7230</v>
      </c>
      <c r="N3211" s="25" t="s">
        <v>24060</v>
      </c>
      <c r="O3211" s="25"/>
      <c r="P3211" s="25"/>
    </row>
    <row r="3212" spans="1:16" ht="15">
      <c r="A3212" s="25" t="s">
        <v>30609</v>
      </c>
      <c r="B3212" s="25" t="s">
        <v>30609</v>
      </c>
      <c r="C3212"/>
      <c r="D3212" s="25" t="s">
        <v>7774</v>
      </c>
      <c r="E3212" s="25"/>
      <c r="F3212" s="25" t="s">
        <v>7288</v>
      </c>
      <c r="G3212" s="25" t="s">
        <v>24057</v>
      </c>
      <c r="H3212" s="25" t="s">
        <v>8140</v>
      </c>
      <c r="I3212" s="25" t="s">
        <v>24218</v>
      </c>
      <c r="J3212" s="19">
        <v>44848</v>
      </c>
      <c r="K3212" s="19"/>
      <c r="L3212" s="54">
        <v>3329</v>
      </c>
      <c r="M3212" s="25" t="s">
        <v>7230</v>
      </c>
      <c r="N3212" s="25" t="s">
        <v>24060</v>
      </c>
      <c r="O3212" s="25"/>
      <c r="P3212" s="25" t="s">
        <v>30610</v>
      </c>
    </row>
    <row r="3213" spans="1:16" ht="15">
      <c r="A3213" s="25" t="s">
        <v>30611</v>
      </c>
      <c r="B3213" s="25" t="s">
        <v>30611</v>
      </c>
      <c r="C3213"/>
      <c r="D3213" s="25" t="s">
        <v>7261</v>
      </c>
      <c r="E3213" s="25"/>
      <c r="F3213" s="25" t="s">
        <v>7288</v>
      </c>
      <c r="G3213" s="25" t="s">
        <v>24057</v>
      </c>
      <c r="H3213" s="25" t="s">
        <v>14900</v>
      </c>
      <c r="I3213" s="25" t="s">
        <v>24454</v>
      </c>
      <c r="J3213" s="19">
        <v>44848</v>
      </c>
      <c r="K3213" s="19"/>
      <c r="L3213" s="54">
        <v>4950.34</v>
      </c>
      <c r="M3213" s="25" t="s">
        <v>7230</v>
      </c>
      <c r="N3213" s="25" t="s">
        <v>24060</v>
      </c>
      <c r="O3213" s="25"/>
      <c r="P3213" s="25" t="s">
        <v>30612</v>
      </c>
    </row>
    <row r="3214" spans="1:16" ht="15">
      <c r="A3214" s="25" t="s">
        <v>30613</v>
      </c>
      <c r="B3214" s="25" t="s">
        <v>30613</v>
      </c>
      <c r="C3214"/>
      <c r="D3214" s="25" t="s">
        <v>7261</v>
      </c>
      <c r="E3214" s="25"/>
      <c r="F3214" s="25" t="s">
        <v>7288</v>
      </c>
      <c r="G3214" s="25" t="s">
        <v>24057</v>
      </c>
      <c r="H3214" s="25" t="s">
        <v>8188</v>
      </c>
      <c r="I3214" s="25" t="s">
        <v>24275</v>
      </c>
      <c r="J3214" s="19">
        <v>44848</v>
      </c>
      <c r="K3214" s="19"/>
      <c r="L3214" s="54">
        <v>4755.68</v>
      </c>
      <c r="M3214" s="25" t="s">
        <v>7230</v>
      </c>
      <c r="N3214" s="25" t="s">
        <v>24060</v>
      </c>
      <c r="O3214" s="25"/>
      <c r="P3214" s="25" t="s">
        <v>30614</v>
      </c>
    </row>
    <row r="3215" spans="1:16" ht="15">
      <c r="A3215" s="25" t="s">
        <v>30615</v>
      </c>
      <c r="B3215" s="25" t="s">
        <v>30615</v>
      </c>
      <c r="C3215"/>
      <c r="D3215" s="25" t="s">
        <v>7252</v>
      </c>
      <c r="E3215" s="25"/>
      <c r="F3215" s="25" t="s">
        <v>7288</v>
      </c>
      <c r="G3215" s="25" t="s">
        <v>24057</v>
      </c>
      <c r="H3215" s="25" t="s">
        <v>8140</v>
      </c>
      <c r="I3215" s="25" t="s">
        <v>24181</v>
      </c>
      <c r="J3215" s="19">
        <v>44848</v>
      </c>
      <c r="K3215" s="19"/>
      <c r="L3215" s="54">
        <v>7985</v>
      </c>
      <c r="M3215" s="25" t="s">
        <v>7230</v>
      </c>
      <c r="N3215" s="25" t="s">
        <v>24060</v>
      </c>
      <c r="O3215" s="25"/>
      <c r="P3215" s="25" t="s">
        <v>30616</v>
      </c>
    </row>
    <row r="3216" spans="1:16" ht="15">
      <c r="A3216" s="25" t="s">
        <v>30617</v>
      </c>
      <c r="B3216" s="25" t="s">
        <v>30617</v>
      </c>
      <c r="C3216"/>
      <c r="D3216" s="25" t="s">
        <v>7261</v>
      </c>
      <c r="E3216" s="25"/>
      <c r="F3216" s="25" t="s">
        <v>7288</v>
      </c>
      <c r="G3216" s="25" t="s">
        <v>24057</v>
      </c>
      <c r="H3216" s="25" t="s">
        <v>7273</v>
      </c>
      <c r="I3216" s="25" t="s">
        <v>24082</v>
      </c>
      <c r="J3216" s="19">
        <v>44848</v>
      </c>
      <c r="K3216" s="19"/>
      <c r="L3216" s="54">
        <v>18916.25</v>
      </c>
      <c r="M3216" s="25" t="s">
        <v>7230</v>
      </c>
      <c r="N3216" s="25" t="s">
        <v>24060</v>
      </c>
      <c r="O3216" s="25"/>
      <c r="P3216" s="25"/>
    </row>
    <row r="3217" spans="1:16" ht="15">
      <c r="A3217" s="25" t="s">
        <v>30618</v>
      </c>
      <c r="B3217" s="25" t="s">
        <v>30618</v>
      </c>
      <c r="C3217"/>
      <c r="D3217" s="25" t="s">
        <v>7261</v>
      </c>
      <c r="E3217" s="25"/>
      <c r="F3217" s="25" t="s">
        <v>7288</v>
      </c>
      <c r="G3217" s="25" t="s">
        <v>24057</v>
      </c>
      <c r="H3217" s="25" t="s">
        <v>14900</v>
      </c>
      <c r="I3217" s="25" t="s">
        <v>24082</v>
      </c>
      <c r="J3217" s="19">
        <v>44848</v>
      </c>
      <c r="K3217" s="19"/>
      <c r="L3217" s="54">
        <v>3480.78</v>
      </c>
      <c r="M3217" s="25" t="s">
        <v>7230</v>
      </c>
      <c r="N3217" s="25" t="s">
        <v>24060</v>
      </c>
      <c r="O3217" s="25"/>
      <c r="P3217" s="25" t="s">
        <v>30619</v>
      </c>
    </row>
    <row r="3218" spans="1:16" ht="15">
      <c r="A3218" s="25" t="s">
        <v>30620</v>
      </c>
      <c r="B3218" s="25" t="s">
        <v>30620</v>
      </c>
      <c r="C3218"/>
      <c r="D3218" s="25" t="s">
        <v>7261</v>
      </c>
      <c r="E3218" s="25"/>
      <c r="F3218" s="25" t="s">
        <v>7288</v>
      </c>
      <c r="G3218" s="25" t="s">
        <v>24057</v>
      </c>
      <c r="H3218" s="25" t="s">
        <v>7386</v>
      </c>
      <c r="I3218" s="25" t="s">
        <v>24082</v>
      </c>
      <c r="J3218" s="19">
        <v>44848</v>
      </c>
      <c r="K3218" s="19"/>
      <c r="L3218" s="54">
        <v>1865</v>
      </c>
      <c r="M3218" s="25" t="s">
        <v>7230</v>
      </c>
      <c r="N3218" s="25" t="s">
        <v>24060</v>
      </c>
      <c r="O3218" s="25"/>
      <c r="P3218" s="25" t="s">
        <v>30621</v>
      </c>
    </row>
    <row r="3219" spans="1:16" ht="15">
      <c r="A3219" s="25" t="s">
        <v>30622</v>
      </c>
      <c r="B3219" s="25" t="s">
        <v>30622</v>
      </c>
      <c r="C3219"/>
      <c r="D3219" s="25" t="s">
        <v>7261</v>
      </c>
      <c r="E3219" s="25"/>
      <c r="F3219" s="25" t="s">
        <v>7288</v>
      </c>
      <c r="G3219" s="25" t="s">
        <v>24057</v>
      </c>
      <c r="H3219" s="25" t="s">
        <v>8140</v>
      </c>
      <c r="I3219" s="25" t="s">
        <v>30623</v>
      </c>
      <c r="J3219" s="19">
        <v>44848</v>
      </c>
      <c r="K3219" s="19"/>
      <c r="L3219" s="54">
        <v>13400</v>
      </c>
      <c r="M3219" s="25" t="s">
        <v>7230</v>
      </c>
      <c r="N3219" s="25" t="s">
        <v>24060</v>
      </c>
      <c r="O3219" s="25"/>
      <c r="P3219" s="25" t="s">
        <v>30624</v>
      </c>
    </row>
    <row r="3220" spans="1:16" ht="15">
      <c r="A3220" s="25" t="s">
        <v>30625</v>
      </c>
      <c r="B3220" s="25" t="s">
        <v>30625</v>
      </c>
      <c r="C3220"/>
      <c r="D3220" s="25" t="s">
        <v>7261</v>
      </c>
      <c r="E3220" s="25"/>
      <c r="F3220" s="25" t="s">
        <v>7288</v>
      </c>
      <c r="G3220" s="25" t="s">
        <v>24057</v>
      </c>
      <c r="H3220" s="25" t="s">
        <v>8188</v>
      </c>
      <c r="I3220" s="25" t="s">
        <v>24275</v>
      </c>
      <c r="J3220" s="19">
        <v>44848</v>
      </c>
      <c r="K3220" s="19"/>
      <c r="L3220" s="54">
        <v>5738.6</v>
      </c>
      <c r="M3220" s="25" t="s">
        <v>7230</v>
      </c>
      <c r="N3220" s="25" t="s">
        <v>24060</v>
      </c>
      <c r="O3220" s="25"/>
      <c r="P3220" s="25" t="s">
        <v>30626</v>
      </c>
    </row>
    <row r="3221" spans="1:16" ht="15">
      <c r="A3221" s="25" t="s">
        <v>30627</v>
      </c>
      <c r="B3221" s="25" t="s">
        <v>30627</v>
      </c>
      <c r="C3221"/>
      <c r="D3221" s="25" t="s">
        <v>7261</v>
      </c>
      <c r="E3221" s="25"/>
      <c r="F3221" s="25" t="s">
        <v>7288</v>
      </c>
      <c r="G3221" s="25" t="s">
        <v>24057</v>
      </c>
      <c r="H3221" s="25" t="s">
        <v>8140</v>
      </c>
      <c r="I3221" s="25" t="s">
        <v>24181</v>
      </c>
      <c r="J3221" s="19">
        <v>44848</v>
      </c>
      <c r="K3221" s="19"/>
      <c r="L3221" s="54">
        <v>6184</v>
      </c>
      <c r="M3221" s="25" t="s">
        <v>7230</v>
      </c>
      <c r="N3221" s="25" t="s">
        <v>24060</v>
      </c>
      <c r="O3221" s="25"/>
      <c r="P3221" s="25" t="s">
        <v>30628</v>
      </c>
    </row>
    <row r="3222" spans="1:16" ht="15">
      <c r="A3222" s="25" t="s">
        <v>30629</v>
      </c>
      <c r="B3222" s="25" t="s">
        <v>30629</v>
      </c>
      <c r="C3222"/>
      <c r="D3222" s="25" t="s">
        <v>7261</v>
      </c>
      <c r="E3222" s="25"/>
      <c r="F3222" s="25" t="s">
        <v>7288</v>
      </c>
      <c r="G3222" s="25" t="s">
        <v>24057</v>
      </c>
      <c r="H3222" s="25" t="s">
        <v>17283</v>
      </c>
      <c r="I3222" s="25" t="s">
        <v>24275</v>
      </c>
      <c r="J3222" s="19">
        <v>44848</v>
      </c>
      <c r="K3222" s="19"/>
      <c r="L3222" s="54">
        <v>6417.38</v>
      </c>
      <c r="M3222" s="25" t="s">
        <v>7230</v>
      </c>
      <c r="N3222" s="25" t="s">
        <v>24060</v>
      </c>
      <c r="O3222" s="25"/>
      <c r="P3222" s="25" t="s">
        <v>30630</v>
      </c>
    </row>
    <row r="3223" spans="1:16" ht="15">
      <c r="A3223" s="25" t="s">
        <v>30631</v>
      </c>
      <c r="B3223" s="25" t="s">
        <v>30631</v>
      </c>
      <c r="C3223"/>
      <c r="D3223" s="25" t="s">
        <v>7261</v>
      </c>
      <c r="E3223" s="25"/>
      <c r="F3223" s="25" t="s">
        <v>7288</v>
      </c>
      <c r="G3223" s="25" t="s">
        <v>24057</v>
      </c>
      <c r="H3223" s="25" t="s">
        <v>18145</v>
      </c>
      <c r="I3223" s="25" t="s">
        <v>24876</v>
      </c>
      <c r="J3223" s="19">
        <v>44851</v>
      </c>
      <c r="K3223" s="19"/>
      <c r="L3223" s="54">
        <v>4201.34</v>
      </c>
      <c r="M3223" s="25" t="s">
        <v>7230</v>
      </c>
      <c r="N3223" s="25" t="s">
        <v>24060</v>
      </c>
      <c r="O3223" s="25"/>
      <c r="P3223" s="25" t="s">
        <v>30632</v>
      </c>
    </row>
    <row r="3224" spans="1:16" ht="15">
      <c r="A3224" s="25" t="s">
        <v>30633</v>
      </c>
      <c r="B3224" s="25" t="s">
        <v>30633</v>
      </c>
      <c r="C3224"/>
      <c r="D3224" s="25" t="s">
        <v>7261</v>
      </c>
      <c r="E3224" s="25"/>
      <c r="F3224" s="25" t="s">
        <v>7288</v>
      </c>
      <c r="G3224" s="25" t="s">
        <v>24057</v>
      </c>
      <c r="H3224" s="25" t="s">
        <v>7293</v>
      </c>
      <c r="I3224" s="25" t="s">
        <v>24063</v>
      </c>
      <c r="J3224" s="19">
        <v>44849</v>
      </c>
      <c r="K3224" s="19"/>
      <c r="L3224" s="54">
        <v>950</v>
      </c>
      <c r="M3224" s="25" t="s">
        <v>7230</v>
      </c>
      <c r="N3224" s="25" t="s">
        <v>24060</v>
      </c>
      <c r="O3224" s="25"/>
      <c r="P3224" s="25" t="s">
        <v>30634</v>
      </c>
    </row>
    <row r="3225" spans="1:16" ht="15">
      <c r="A3225" s="25" t="s">
        <v>30635</v>
      </c>
      <c r="B3225" s="25" t="s">
        <v>30635</v>
      </c>
      <c r="C3225"/>
      <c r="D3225" s="25" t="s">
        <v>8607</v>
      </c>
      <c r="E3225" s="25"/>
      <c r="F3225" s="25" t="s">
        <v>7288</v>
      </c>
      <c r="G3225" s="25" t="s">
        <v>24057</v>
      </c>
      <c r="H3225" s="25" t="s">
        <v>10746</v>
      </c>
      <c r="I3225" s="25" t="s">
        <v>24070</v>
      </c>
      <c r="J3225" s="19">
        <v>44850</v>
      </c>
      <c r="K3225" s="19"/>
      <c r="L3225" s="54">
        <v>6084.95</v>
      </c>
      <c r="M3225" s="25" t="s">
        <v>7230</v>
      </c>
      <c r="N3225" s="25" t="s">
        <v>24060</v>
      </c>
      <c r="O3225" s="25"/>
      <c r="P3225" s="25" t="s">
        <v>30636</v>
      </c>
    </row>
    <row r="3226" spans="1:16" ht="15">
      <c r="A3226" s="25" t="s">
        <v>30637</v>
      </c>
      <c r="B3226" s="25" t="s">
        <v>30637</v>
      </c>
      <c r="C3226"/>
      <c r="D3226" s="25" t="s">
        <v>7269</v>
      </c>
      <c r="E3226" s="25"/>
      <c r="F3226" s="25" t="s">
        <v>7288</v>
      </c>
      <c r="G3226" s="25" t="s">
        <v>24057</v>
      </c>
      <c r="H3226" s="25" t="s">
        <v>14048</v>
      </c>
      <c r="I3226" s="25" t="s">
        <v>24181</v>
      </c>
      <c r="J3226" s="19">
        <v>44851</v>
      </c>
      <c r="K3226" s="19"/>
      <c r="L3226" s="54">
        <v>7295</v>
      </c>
      <c r="M3226" s="25" t="s">
        <v>7230</v>
      </c>
      <c r="N3226" s="25" t="s">
        <v>24060</v>
      </c>
      <c r="O3226" s="25"/>
      <c r="P3226" s="25" t="s">
        <v>30638</v>
      </c>
    </row>
    <row r="3227" spans="1:16" ht="15">
      <c r="A3227" s="25" t="s">
        <v>30639</v>
      </c>
      <c r="B3227" s="25" t="s">
        <v>30639</v>
      </c>
      <c r="C3227"/>
      <c r="D3227" s="25" t="s">
        <v>7252</v>
      </c>
      <c r="E3227" s="25"/>
      <c r="F3227" s="25" t="s">
        <v>7288</v>
      </c>
      <c r="G3227" s="25" t="s">
        <v>24057</v>
      </c>
      <c r="H3227" s="25" t="s">
        <v>14618</v>
      </c>
      <c r="I3227" s="25" t="s">
        <v>24224</v>
      </c>
      <c r="J3227" s="19">
        <v>44851</v>
      </c>
      <c r="K3227" s="19"/>
      <c r="L3227" s="54">
        <v>3485.7</v>
      </c>
      <c r="M3227" s="25" t="s">
        <v>7230</v>
      </c>
      <c r="N3227" s="25" t="s">
        <v>24060</v>
      </c>
      <c r="O3227" s="25"/>
      <c r="P3227" s="25" t="s">
        <v>30640</v>
      </c>
    </row>
    <row r="3228" spans="1:16" ht="15">
      <c r="A3228" s="25" t="s">
        <v>30641</v>
      </c>
      <c r="B3228" s="25" t="s">
        <v>30641</v>
      </c>
      <c r="C3228"/>
      <c r="D3228" s="25" t="s">
        <v>7261</v>
      </c>
      <c r="E3228" s="25"/>
      <c r="F3228" s="25" t="s">
        <v>7288</v>
      </c>
      <c r="G3228" s="25" t="s">
        <v>24057</v>
      </c>
      <c r="H3228" s="25" t="s">
        <v>7576</v>
      </c>
      <c r="I3228" s="25" t="s">
        <v>24746</v>
      </c>
      <c r="J3228" s="19">
        <v>44851</v>
      </c>
      <c r="K3228" s="19"/>
      <c r="L3228" s="54">
        <v>7221.2</v>
      </c>
      <c r="M3228" s="25" t="s">
        <v>7230</v>
      </c>
      <c r="N3228" s="25" t="s">
        <v>24060</v>
      </c>
      <c r="O3228" s="25"/>
      <c r="P3228" s="25"/>
    </row>
    <row r="3229" spans="1:16" ht="15">
      <c r="A3229" s="25" t="s">
        <v>30642</v>
      </c>
      <c r="B3229" s="25" t="s">
        <v>30642</v>
      </c>
      <c r="C3229"/>
      <c r="D3229" s="25" t="s">
        <v>7269</v>
      </c>
      <c r="E3229" s="25"/>
      <c r="F3229" s="25" t="s">
        <v>7288</v>
      </c>
      <c r="G3229" s="25" t="s">
        <v>24057</v>
      </c>
      <c r="H3229" s="25" t="s">
        <v>8577</v>
      </c>
      <c r="I3229" s="25" t="s">
        <v>30643</v>
      </c>
      <c r="J3229" s="19">
        <v>44851</v>
      </c>
      <c r="K3229" s="19"/>
      <c r="L3229" s="54">
        <v>79638</v>
      </c>
      <c r="M3229" s="25" t="s">
        <v>7230</v>
      </c>
      <c r="N3229" s="25" t="s">
        <v>24060</v>
      </c>
      <c r="O3229" s="25"/>
      <c r="P3229" s="25" t="s">
        <v>30644</v>
      </c>
    </row>
    <row r="3230" spans="1:16" ht="15">
      <c r="A3230" s="25" t="s">
        <v>30645</v>
      </c>
      <c r="B3230" s="25" t="s">
        <v>30645</v>
      </c>
      <c r="C3230"/>
      <c r="D3230" s="25" t="s">
        <v>7261</v>
      </c>
      <c r="E3230" s="25"/>
      <c r="F3230" s="25" t="s">
        <v>7288</v>
      </c>
      <c r="G3230" s="25" t="s">
        <v>24057</v>
      </c>
      <c r="H3230" s="25" t="s">
        <v>17811</v>
      </c>
      <c r="I3230" s="25" t="s">
        <v>24070</v>
      </c>
      <c r="J3230" s="19">
        <v>44851</v>
      </c>
      <c r="K3230" s="19"/>
      <c r="L3230" s="54">
        <v>1550</v>
      </c>
      <c r="M3230" s="25" t="s">
        <v>7230</v>
      </c>
      <c r="N3230" s="25" t="s">
        <v>24060</v>
      </c>
      <c r="O3230" s="25"/>
      <c r="P3230" s="25" t="s">
        <v>30646</v>
      </c>
    </row>
    <row r="3231" spans="1:16" ht="15">
      <c r="A3231" s="25" t="s">
        <v>30647</v>
      </c>
      <c r="B3231" s="25" t="s">
        <v>30647</v>
      </c>
      <c r="C3231"/>
      <c r="D3231" s="25" t="s">
        <v>7261</v>
      </c>
      <c r="E3231" s="25"/>
      <c r="F3231" s="25" t="s">
        <v>7288</v>
      </c>
      <c r="G3231" s="25" t="s">
        <v>24057</v>
      </c>
      <c r="H3231" s="25" t="s">
        <v>17811</v>
      </c>
      <c r="I3231" s="25" t="s">
        <v>24070</v>
      </c>
      <c r="J3231" s="19">
        <v>44851</v>
      </c>
      <c r="K3231" s="19"/>
      <c r="L3231" s="54">
        <v>1710</v>
      </c>
      <c r="M3231" s="25" t="s">
        <v>7230</v>
      </c>
      <c r="N3231" s="25" t="s">
        <v>24060</v>
      </c>
      <c r="O3231" s="25"/>
      <c r="P3231" s="25" t="s">
        <v>30648</v>
      </c>
    </row>
    <row r="3232" spans="1:16" ht="15">
      <c r="A3232" s="25" t="s">
        <v>30649</v>
      </c>
      <c r="B3232" s="25" t="s">
        <v>30649</v>
      </c>
      <c r="C3232"/>
      <c r="D3232" s="25" t="s">
        <v>7425</v>
      </c>
      <c r="E3232" s="25"/>
      <c r="F3232" s="25" t="s">
        <v>7288</v>
      </c>
      <c r="G3232" s="25" t="s">
        <v>24057</v>
      </c>
      <c r="H3232" s="25" t="s">
        <v>14048</v>
      </c>
      <c r="I3232" s="25" t="s">
        <v>24205</v>
      </c>
      <c r="J3232" s="19">
        <v>44851</v>
      </c>
      <c r="K3232" s="19"/>
      <c r="L3232" s="54">
        <v>2212</v>
      </c>
      <c r="M3232" s="25" t="s">
        <v>7230</v>
      </c>
      <c r="N3232" s="25" t="s">
        <v>24060</v>
      </c>
      <c r="O3232" s="25"/>
      <c r="P3232" s="25" t="s">
        <v>30650</v>
      </c>
    </row>
    <row r="3233" spans="1:16" ht="15">
      <c r="A3233" s="25" t="s">
        <v>30651</v>
      </c>
      <c r="B3233" s="25" t="s">
        <v>30651</v>
      </c>
      <c r="C3233"/>
      <c r="D3233" s="25" t="s">
        <v>7261</v>
      </c>
      <c r="E3233" s="25"/>
      <c r="F3233" s="25" t="s">
        <v>7288</v>
      </c>
      <c r="G3233" s="25" t="s">
        <v>24057</v>
      </c>
      <c r="H3233" s="25" t="s">
        <v>7273</v>
      </c>
      <c r="I3233" s="25" t="s">
        <v>24603</v>
      </c>
      <c r="J3233" s="19">
        <v>44851</v>
      </c>
      <c r="K3233" s="19"/>
      <c r="L3233" s="54">
        <v>12987.73</v>
      </c>
      <c r="M3233" s="25" t="s">
        <v>7230</v>
      </c>
      <c r="N3233" s="25" t="s">
        <v>24060</v>
      </c>
      <c r="O3233" s="25"/>
      <c r="P3233" s="25"/>
    </row>
    <row r="3234" spans="1:16" ht="15">
      <c r="A3234" s="25" t="s">
        <v>30652</v>
      </c>
      <c r="B3234" s="25" t="s">
        <v>30652</v>
      </c>
      <c r="C3234"/>
      <c r="D3234" s="25" t="s">
        <v>7261</v>
      </c>
      <c r="E3234" s="25"/>
      <c r="F3234" s="25" t="s">
        <v>7288</v>
      </c>
      <c r="G3234" s="25" t="s">
        <v>24057</v>
      </c>
      <c r="H3234" s="25" t="s">
        <v>10739</v>
      </c>
      <c r="I3234" s="25" t="s">
        <v>24454</v>
      </c>
      <c r="J3234" s="19">
        <v>44851</v>
      </c>
      <c r="K3234" s="19"/>
      <c r="L3234" s="54">
        <v>5631.19</v>
      </c>
      <c r="M3234" s="25" t="s">
        <v>7230</v>
      </c>
      <c r="N3234" s="25" t="s">
        <v>24060</v>
      </c>
      <c r="O3234" s="25"/>
      <c r="P3234" s="25" t="s">
        <v>30653</v>
      </c>
    </row>
    <row r="3235" spans="1:16" ht="15">
      <c r="A3235" s="25" t="s">
        <v>30654</v>
      </c>
      <c r="B3235" s="25" t="s">
        <v>30654</v>
      </c>
      <c r="C3235"/>
      <c r="D3235" s="25" t="s">
        <v>7261</v>
      </c>
      <c r="E3235" s="25"/>
      <c r="F3235" s="25" t="s">
        <v>7288</v>
      </c>
      <c r="G3235" s="25" t="s">
        <v>24057</v>
      </c>
      <c r="H3235" s="25" t="s">
        <v>8140</v>
      </c>
      <c r="I3235" s="25" t="s">
        <v>24484</v>
      </c>
      <c r="J3235" s="19">
        <v>44851</v>
      </c>
      <c r="K3235" s="19"/>
      <c r="L3235" s="54">
        <v>1178</v>
      </c>
      <c r="M3235" s="25" t="s">
        <v>7230</v>
      </c>
      <c r="N3235" s="25" t="s">
        <v>24060</v>
      </c>
      <c r="O3235" s="25"/>
      <c r="P3235" s="25" t="s">
        <v>30655</v>
      </c>
    </row>
    <row r="3236" spans="1:16" ht="15">
      <c r="A3236" s="25" t="s">
        <v>30656</v>
      </c>
      <c r="B3236" s="25" t="s">
        <v>30656</v>
      </c>
      <c r="C3236"/>
      <c r="D3236" s="25" t="s">
        <v>7269</v>
      </c>
      <c r="E3236" s="25"/>
      <c r="F3236" s="25" t="s">
        <v>7288</v>
      </c>
      <c r="G3236" s="25" t="s">
        <v>24057</v>
      </c>
      <c r="H3236" s="25" t="s">
        <v>7492</v>
      </c>
      <c r="I3236" s="25" t="s">
        <v>24410</v>
      </c>
      <c r="J3236" s="19">
        <v>44852</v>
      </c>
      <c r="K3236" s="19"/>
      <c r="L3236" s="54">
        <v>1810</v>
      </c>
      <c r="M3236" s="25" t="s">
        <v>7230</v>
      </c>
      <c r="N3236" s="25" t="s">
        <v>24060</v>
      </c>
      <c r="O3236" s="25"/>
      <c r="P3236" s="25" t="s">
        <v>30657</v>
      </c>
    </row>
    <row r="3237" spans="1:16" ht="15">
      <c r="A3237" s="25" t="s">
        <v>30658</v>
      </c>
      <c r="B3237" s="25" t="s">
        <v>30658</v>
      </c>
      <c r="C3237"/>
      <c r="D3237" s="25" t="s">
        <v>8607</v>
      </c>
      <c r="E3237" s="25"/>
      <c r="F3237" s="25" t="s">
        <v>7288</v>
      </c>
      <c r="G3237" s="25" t="s">
        <v>24057</v>
      </c>
      <c r="H3237" s="25" t="s">
        <v>10746</v>
      </c>
      <c r="I3237" s="25" t="s">
        <v>24070</v>
      </c>
      <c r="J3237" s="19">
        <v>44852</v>
      </c>
      <c r="K3237" s="19"/>
      <c r="L3237" s="54">
        <v>5595.88</v>
      </c>
      <c r="M3237" s="25" t="s">
        <v>7230</v>
      </c>
      <c r="N3237" s="25" t="s">
        <v>24060</v>
      </c>
      <c r="O3237" s="25"/>
      <c r="P3237" s="25" t="s">
        <v>30659</v>
      </c>
    </row>
    <row r="3238" spans="1:16" ht="15">
      <c r="A3238" s="25" t="s">
        <v>30660</v>
      </c>
      <c r="B3238" s="25" t="s">
        <v>30660</v>
      </c>
      <c r="C3238"/>
      <c r="D3238" s="25" t="s">
        <v>7261</v>
      </c>
      <c r="E3238" s="25"/>
      <c r="F3238" s="25" t="s">
        <v>7288</v>
      </c>
      <c r="G3238" s="25" t="s">
        <v>24057</v>
      </c>
      <c r="H3238" s="25" t="s">
        <v>8140</v>
      </c>
      <c r="I3238" s="25" t="s">
        <v>28957</v>
      </c>
      <c r="J3238" s="19">
        <v>44852</v>
      </c>
      <c r="K3238" s="19"/>
      <c r="L3238" s="54">
        <v>10465</v>
      </c>
      <c r="M3238" s="25" t="s">
        <v>7230</v>
      </c>
      <c r="N3238" s="25" t="s">
        <v>24060</v>
      </c>
      <c r="O3238" s="25"/>
      <c r="P3238" s="25" t="s">
        <v>30661</v>
      </c>
    </row>
    <row r="3239" spans="1:16" ht="15">
      <c r="A3239" s="25" t="s">
        <v>30662</v>
      </c>
      <c r="B3239" s="25" t="s">
        <v>30662</v>
      </c>
      <c r="C3239"/>
      <c r="D3239" s="25" t="s">
        <v>7261</v>
      </c>
      <c r="E3239" s="25"/>
      <c r="F3239" s="25" t="s">
        <v>7288</v>
      </c>
      <c r="G3239" s="25" t="s">
        <v>24057</v>
      </c>
      <c r="H3239" s="25" t="s">
        <v>17811</v>
      </c>
      <c r="I3239" s="25" t="s">
        <v>24070</v>
      </c>
      <c r="J3239" s="19">
        <v>44852</v>
      </c>
      <c r="K3239" s="19"/>
      <c r="L3239" s="54">
        <v>2405.5</v>
      </c>
      <c r="M3239" s="25" t="s">
        <v>7230</v>
      </c>
      <c r="N3239" s="25" t="s">
        <v>24060</v>
      </c>
      <c r="O3239" s="25"/>
      <c r="P3239" s="25" t="s">
        <v>30663</v>
      </c>
    </row>
    <row r="3240" spans="1:16" ht="15">
      <c r="A3240" s="25" t="s">
        <v>30664</v>
      </c>
      <c r="B3240" s="25" t="s">
        <v>30664</v>
      </c>
      <c r="C3240"/>
      <c r="D3240" s="25" t="s">
        <v>7261</v>
      </c>
      <c r="E3240" s="25"/>
      <c r="F3240" s="25" t="s">
        <v>7288</v>
      </c>
      <c r="G3240" s="25" t="s">
        <v>24057</v>
      </c>
      <c r="H3240" s="25" t="s">
        <v>7293</v>
      </c>
      <c r="I3240" s="25" t="s">
        <v>24063</v>
      </c>
      <c r="J3240" s="19">
        <v>44852</v>
      </c>
      <c r="K3240" s="19"/>
      <c r="L3240" s="54">
        <v>1175</v>
      </c>
      <c r="M3240" s="25" t="s">
        <v>7230</v>
      </c>
      <c r="N3240" s="25" t="s">
        <v>24060</v>
      </c>
      <c r="O3240" s="25"/>
      <c r="P3240" s="25" t="s">
        <v>30665</v>
      </c>
    </row>
    <row r="3241" spans="1:16" ht="15">
      <c r="A3241" s="25" t="s">
        <v>30666</v>
      </c>
      <c r="B3241" s="25" t="s">
        <v>30666</v>
      </c>
      <c r="C3241"/>
      <c r="D3241" s="25" t="s">
        <v>7261</v>
      </c>
      <c r="E3241" s="25"/>
      <c r="F3241" s="25" t="s">
        <v>7288</v>
      </c>
      <c r="G3241" s="25" t="s">
        <v>24057</v>
      </c>
      <c r="H3241" s="25" t="s">
        <v>7293</v>
      </c>
      <c r="I3241" s="25" t="s">
        <v>24063</v>
      </c>
      <c r="J3241" s="19">
        <v>44852</v>
      </c>
      <c r="K3241" s="19"/>
      <c r="L3241" s="54">
        <v>1175</v>
      </c>
      <c r="M3241" s="25" t="s">
        <v>7230</v>
      </c>
      <c r="N3241" s="25" t="s">
        <v>24060</v>
      </c>
      <c r="O3241" s="25"/>
      <c r="P3241" s="25" t="s">
        <v>30667</v>
      </c>
    </row>
    <row r="3242" spans="1:16" ht="15">
      <c r="A3242" s="25" t="s">
        <v>30668</v>
      </c>
      <c r="B3242" s="25" t="s">
        <v>30668</v>
      </c>
      <c r="C3242"/>
      <c r="D3242" s="25" t="s">
        <v>7261</v>
      </c>
      <c r="E3242" s="25"/>
      <c r="F3242" s="25" t="s">
        <v>7288</v>
      </c>
      <c r="G3242" s="25" t="s">
        <v>24057</v>
      </c>
      <c r="H3242" s="25" t="s">
        <v>17627</v>
      </c>
      <c r="I3242" s="25" t="s">
        <v>24082</v>
      </c>
      <c r="J3242" s="19">
        <v>44852</v>
      </c>
      <c r="K3242" s="19"/>
      <c r="L3242" s="54">
        <v>4750.45</v>
      </c>
      <c r="M3242" s="25" t="s">
        <v>7230</v>
      </c>
      <c r="N3242" s="25" t="s">
        <v>24060</v>
      </c>
      <c r="O3242" s="25"/>
      <c r="P3242" s="25" t="s">
        <v>30669</v>
      </c>
    </row>
    <row r="3243" spans="1:16" ht="15">
      <c r="A3243" s="25" t="s">
        <v>30670</v>
      </c>
      <c r="B3243" s="25" t="s">
        <v>30670</v>
      </c>
      <c r="C3243"/>
      <c r="D3243" s="25" t="s">
        <v>7261</v>
      </c>
      <c r="E3243" s="25"/>
      <c r="F3243" s="25" t="s">
        <v>7288</v>
      </c>
      <c r="G3243" s="25" t="s">
        <v>24057</v>
      </c>
      <c r="H3243" s="25" t="s">
        <v>7293</v>
      </c>
      <c r="I3243" s="25" t="s">
        <v>24063</v>
      </c>
      <c r="J3243" s="19">
        <v>44852</v>
      </c>
      <c r="K3243" s="19"/>
      <c r="L3243" s="54">
        <v>950</v>
      </c>
      <c r="M3243" s="25" t="s">
        <v>7230</v>
      </c>
      <c r="N3243" s="25" t="s">
        <v>24060</v>
      </c>
      <c r="O3243" s="25"/>
      <c r="P3243" s="25" t="s">
        <v>30671</v>
      </c>
    </row>
    <row r="3244" spans="1:16" ht="15">
      <c r="A3244" s="25" t="s">
        <v>30672</v>
      </c>
      <c r="B3244" s="25" t="s">
        <v>30672</v>
      </c>
      <c r="C3244"/>
      <c r="D3244" s="25" t="s">
        <v>7261</v>
      </c>
      <c r="E3244" s="25"/>
      <c r="F3244" s="25" t="s">
        <v>7288</v>
      </c>
      <c r="G3244" s="25" t="s">
        <v>24057</v>
      </c>
      <c r="H3244" s="25" t="s">
        <v>7293</v>
      </c>
      <c r="I3244" s="25" t="s">
        <v>24063</v>
      </c>
      <c r="J3244" s="19">
        <v>44852</v>
      </c>
      <c r="K3244" s="19"/>
      <c r="L3244" s="54">
        <v>800</v>
      </c>
      <c r="M3244" s="25" t="s">
        <v>7230</v>
      </c>
      <c r="N3244" s="25" t="s">
        <v>24060</v>
      </c>
      <c r="O3244" s="25"/>
      <c r="P3244" s="25" t="s">
        <v>30673</v>
      </c>
    </row>
    <row r="3245" spans="1:16" ht="15">
      <c r="A3245" s="25" t="s">
        <v>30674</v>
      </c>
      <c r="B3245" s="25" t="s">
        <v>30674</v>
      </c>
      <c r="C3245"/>
      <c r="D3245" s="25" t="s">
        <v>7261</v>
      </c>
      <c r="E3245" s="25"/>
      <c r="F3245" s="25" t="s">
        <v>7288</v>
      </c>
      <c r="G3245" s="25" t="s">
        <v>24057</v>
      </c>
      <c r="H3245" s="25" t="s">
        <v>7273</v>
      </c>
      <c r="I3245" s="25" t="s">
        <v>24397</v>
      </c>
      <c r="J3245" s="19">
        <v>44852</v>
      </c>
      <c r="K3245" s="19"/>
      <c r="L3245" s="54">
        <v>8151.97</v>
      </c>
      <c r="M3245" s="25" t="s">
        <v>7230</v>
      </c>
      <c r="N3245" s="25" t="s">
        <v>24060</v>
      </c>
      <c r="O3245" s="25"/>
      <c r="P3245" s="25" t="s">
        <v>30675</v>
      </c>
    </row>
    <row r="3246" spans="1:16" ht="15">
      <c r="A3246" s="25" t="s">
        <v>30676</v>
      </c>
      <c r="B3246" s="25" t="s">
        <v>30676</v>
      </c>
      <c r="C3246"/>
      <c r="D3246" s="25" t="s">
        <v>7261</v>
      </c>
      <c r="E3246" s="25"/>
      <c r="F3246" s="25" t="s">
        <v>7288</v>
      </c>
      <c r="G3246" s="25" t="s">
        <v>24057</v>
      </c>
      <c r="H3246" s="25" t="s">
        <v>8110</v>
      </c>
      <c r="I3246" s="25" t="s">
        <v>24075</v>
      </c>
      <c r="J3246" s="19">
        <v>44852</v>
      </c>
      <c r="K3246" s="19"/>
      <c r="L3246" s="54">
        <v>4163.78</v>
      </c>
      <c r="M3246" s="25" t="s">
        <v>7230</v>
      </c>
      <c r="N3246" s="25" t="s">
        <v>24060</v>
      </c>
      <c r="O3246" s="25"/>
      <c r="P3246" s="25" t="s">
        <v>30677</v>
      </c>
    </row>
    <row r="3247" spans="1:16" ht="15">
      <c r="A3247" s="25" t="s">
        <v>30678</v>
      </c>
      <c r="B3247" s="25" t="s">
        <v>30678</v>
      </c>
      <c r="C3247"/>
      <c r="D3247" s="25" t="s">
        <v>7313</v>
      </c>
      <c r="E3247" s="25"/>
      <c r="F3247" s="25" t="s">
        <v>7288</v>
      </c>
      <c r="G3247" s="25" t="s">
        <v>24057</v>
      </c>
      <c r="H3247" s="25" t="s">
        <v>14048</v>
      </c>
      <c r="I3247" s="25" t="s">
        <v>24205</v>
      </c>
      <c r="J3247" s="19">
        <v>44852</v>
      </c>
      <c r="K3247" s="19"/>
      <c r="L3247" s="54">
        <v>5354.4</v>
      </c>
      <c r="M3247" s="25" t="s">
        <v>7230</v>
      </c>
      <c r="N3247" s="25" t="s">
        <v>24060</v>
      </c>
      <c r="O3247" s="25"/>
      <c r="P3247" s="25" t="s">
        <v>30679</v>
      </c>
    </row>
    <row r="3248" spans="1:16" ht="15">
      <c r="A3248" s="25" t="s">
        <v>30680</v>
      </c>
      <c r="B3248" s="25" t="s">
        <v>30680</v>
      </c>
      <c r="C3248"/>
      <c r="D3248" s="25" t="s">
        <v>7252</v>
      </c>
      <c r="E3248" s="25"/>
      <c r="F3248" s="25" t="s">
        <v>7288</v>
      </c>
      <c r="G3248" s="25" t="s">
        <v>24057</v>
      </c>
      <c r="H3248" s="25" t="s">
        <v>7500</v>
      </c>
      <c r="I3248" s="25" t="s">
        <v>30139</v>
      </c>
      <c r="J3248" s="19">
        <v>44852</v>
      </c>
      <c r="K3248" s="19"/>
      <c r="L3248" s="54">
        <v>1735.95</v>
      </c>
      <c r="M3248" s="25" t="s">
        <v>7230</v>
      </c>
      <c r="N3248" s="25" t="s">
        <v>24060</v>
      </c>
      <c r="O3248" s="25"/>
      <c r="P3248" s="25" t="s">
        <v>30681</v>
      </c>
    </row>
    <row r="3249" spans="1:16" ht="15">
      <c r="A3249" s="25" t="s">
        <v>30682</v>
      </c>
      <c r="B3249" s="25" t="s">
        <v>30682</v>
      </c>
      <c r="C3249"/>
      <c r="D3249" s="25" t="s">
        <v>7261</v>
      </c>
      <c r="E3249" s="25"/>
      <c r="F3249" s="25" t="s">
        <v>7288</v>
      </c>
      <c r="G3249" s="25" t="s">
        <v>24057</v>
      </c>
      <c r="H3249" s="25" t="s">
        <v>8200</v>
      </c>
      <c r="I3249" s="25" t="s">
        <v>24075</v>
      </c>
      <c r="J3249" s="19">
        <v>44852</v>
      </c>
      <c r="K3249" s="19"/>
      <c r="L3249" s="54">
        <v>3112.8</v>
      </c>
      <c r="M3249" s="25" t="s">
        <v>7230</v>
      </c>
      <c r="N3249" s="25" t="s">
        <v>24060</v>
      </c>
      <c r="O3249" s="25"/>
      <c r="P3249" s="25"/>
    </row>
    <row r="3250" spans="1:16" ht="15">
      <c r="A3250" s="25" t="s">
        <v>30683</v>
      </c>
      <c r="B3250" s="25" t="s">
        <v>30683</v>
      </c>
      <c r="C3250"/>
      <c r="D3250" s="25" t="s">
        <v>7261</v>
      </c>
      <c r="E3250" s="25"/>
      <c r="F3250" s="25" t="s">
        <v>7288</v>
      </c>
      <c r="G3250" s="25" t="s">
        <v>24057</v>
      </c>
      <c r="H3250" s="25" t="s">
        <v>8200</v>
      </c>
      <c r="I3250" s="25" t="s">
        <v>24075</v>
      </c>
      <c r="J3250" s="19">
        <v>44852</v>
      </c>
      <c r="K3250" s="19"/>
      <c r="L3250" s="54">
        <v>3230</v>
      </c>
      <c r="M3250" s="25" t="s">
        <v>7230</v>
      </c>
      <c r="N3250" s="25" t="s">
        <v>24060</v>
      </c>
      <c r="O3250" s="25"/>
      <c r="P3250" s="25" t="s">
        <v>30684</v>
      </c>
    </row>
    <row r="3251" spans="1:16" ht="15">
      <c r="A3251" s="25" t="s">
        <v>30685</v>
      </c>
      <c r="B3251" s="25" t="s">
        <v>30685</v>
      </c>
      <c r="C3251"/>
      <c r="D3251" s="25" t="s">
        <v>7261</v>
      </c>
      <c r="E3251" s="25"/>
      <c r="F3251" s="25" t="s">
        <v>7288</v>
      </c>
      <c r="G3251" s="25" t="s">
        <v>24057</v>
      </c>
      <c r="H3251" s="25" t="s">
        <v>8200</v>
      </c>
      <c r="I3251" s="25" t="s">
        <v>24075</v>
      </c>
      <c r="J3251" s="19">
        <v>44852</v>
      </c>
      <c r="K3251" s="19"/>
      <c r="L3251" s="54">
        <v>3520.38</v>
      </c>
      <c r="M3251" s="25" t="s">
        <v>7230</v>
      </c>
      <c r="N3251" s="25" t="s">
        <v>24060</v>
      </c>
      <c r="O3251" s="25"/>
      <c r="P3251" s="25" t="s">
        <v>30686</v>
      </c>
    </row>
    <row r="3252" spans="1:16" ht="15">
      <c r="A3252" s="25" t="s">
        <v>30687</v>
      </c>
      <c r="B3252" s="25" t="s">
        <v>30687</v>
      </c>
      <c r="C3252"/>
      <c r="D3252" s="25" t="s">
        <v>7269</v>
      </c>
      <c r="E3252" s="25"/>
      <c r="F3252" s="25" t="s">
        <v>7288</v>
      </c>
      <c r="G3252" s="25" t="s">
        <v>24057</v>
      </c>
      <c r="H3252" s="25" t="s">
        <v>12150</v>
      </c>
      <c r="I3252" s="25" t="s">
        <v>30688</v>
      </c>
      <c r="J3252" s="19">
        <v>44852</v>
      </c>
      <c r="K3252" s="19"/>
      <c r="L3252" s="54">
        <v>9450</v>
      </c>
      <c r="M3252" s="25" t="s">
        <v>7230</v>
      </c>
      <c r="N3252" s="25" t="s">
        <v>24060</v>
      </c>
      <c r="O3252" s="25"/>
      <c r="P3252" s="25"/>
    </row>
    <row r="3253" spans="1:16" ht="15">
      <c r="A3253" s="25" t="s">
        <v>30689</v>
      </c>
      <c r="B3253" s="25" t="s">
        <v>30689</v>
      </c>
      <c r="C3253"/>
      <c r="D3253" s="25" t="s">
        <v>7261</v>
      </c>
      <c r="E3253" s="25"/>
      <c r="F3253" s="25" t="s">
        <v>7288</v>
      </c>
      <c r="G3253" s="25" t="s">
        <v>24057</v>
      </c>
      <c r="H3253" s="25" t="s">
        <v>7273</v>
      </c>
      <c r="I3253" s="25" t="s">
        <v>24686</v>
      </c>
      <c r="J3253" s="19">
        <v>44852</v>
      </c>
      <c r="K3253" s="19"/>
      <c r="L3253" s="54">
        <v>9395</v>
      </c>
      <c r="M3253" s="25" t="s">
        <v>7230</v>
      </c>
      <c r="N3253" s="25" t="s">
        <v>24060</v>
      </c>
      <c r="O3253" s="25"/>
      <c r="P3253" s="25" t="s">
        <v>30690</v>
      </c>
    </row>
    <row r="3254" spans="1:16" ht="15">
      <c r="A3254" s="25" t="s">
        <v>30691</v>
      </c>
      <c r="B3254" s="25" t="s">
        <v>30691</v>
      </c>
      <c r="C3254"/>
      <c r="D3254" s="25" t="s">
        <v>7261</v>
      </c>
      <c r="E3254" s="25"/>
      <c r="F3254" s="25" t="s">
        <v>7288</v>
      </c>
      <c r="G3254" s="25" t="s">
        <v>24057</v>
      </c>
      <c r="H3254" s="25" t="s">
        <v>8140</v>
      </c>
      <c r="I3254" s="25" t="s">
        <v>24181</v>
      </c>
      <c r="J3254" s="19">
        <v>44853</v>
      </c>
      <c r="K3254" s="19"/>
      <c r="L3254" s="54">
        <v>11785</v>
      </c>
      <c r="M3254" s="25" t="s">
        <v>7230</v>
      </c>
      <c r="N3254" s="25" t="s">
        <v>24060</v>
      </c>
      <c r="O3254" s="25"/>
      <c r="P3254" s="25" t="s">
        <v>30692</v>
      </c>
    </row>
    <row r="3255" spans="1:16" ht="15">
      <c r="A3255" s="25" t="s">
        <v>30693</v>
      </c>
      <c r="B3255" s="25" t="s">
        <v>30693</v>
      </c>
      <c r="C3255"/>
      <c r="D3255" s="25" t="s">
        <v>7269</v>
      </c>
      <c r="E3255" s="25"/>
      <c r="F3255" s="25" t="s">
        <v>7288</v>
      </c>
      <c r="G3255" s="25" t="s">
        <v>24057</v>
      </c>
      <c r="H3255" s="25" t="s">
        <v>10122</v>
      </c>
      <c r="I3255" s="25" t="s">
        <v>29979</v>
      </c>
      <c r="J3255" s="19">
        <v>44853</v>
      </c>
      <c r="K3255" s="19"/>
      <c r="L3255" s="54">
        <v>15575</v>
      </c>
      <c r="M3255" s="25" t="s">
        <v>7230</v>
      </c>
      <c r="N3255" s="25" t="s">
        <v>24060</v>
      </c>
      <c r="O3255" s="25"/>
      <c r="P3255" s="25" t="s">
        <v>30694</v>
      </c>
    </row>
    <row r="3256" spans="1:16" ht="15">
      <c r="A3256" s="25" t="s">
        <v>30695</v>
      </c>
      <c r="B3256" s="25" t="s">
        <v>30695</v>
      </c>
      <c r="C3256"/>
      <c r="D3256" s="25" t="s">
        <v>7261</v>
      </c>
      <c r="E3256" s="25"/>
      <c r="F3256" s="25" t="s">
        <v>7288</v>
      </c>
      <c r="G3256" s="25" t="s">
        <v>24057</v>
      </c>
      <c r="H3256" s="25" t="s">
        <v>7500</v>
      </c>
      <c r="I3256" s="25" t="s">
        <v>24072</v>
      </c>
      <c r="J3256" s="19">
        <v>44853</v>
      </c>
      <c r="K3256" s="19"/>
      <c r="L3256" s="54">
        <v>702.46</v>
      </c>
      <c r="M3256" s="25" t="s">
        <v>7230</v>
      </c>
      <c r="N3256" s="25" t="s">
        <v>24060</v>
      </c>
      <c r="O3256" s="25"/>
      <c r="P3256" s="25" t="s">
        <v>30696</v>
      </c>
    </row>
    <row r="3257" spans="1:16" ht="15">
      <c r="A3257" s="25" t="s">
        <v>30697</v>
      </c>
      <c r="B3257" s="25" t="s">
        <v>30697</v>
      </c>
      <c r="C3257"/>
      <c r="D3257" s="25" t="s">
        <v>7261</v>
      </c>
      <c r="E3257" s="25"/>
      <c r="F3257" s="25" t="s">
        <v>7288</v>
      </c>
      <c r="G3257" s="25" t="s">
        <v>24057</v>
      </c>
      <c r="H3257" s="25" t="s">
        <v>7273</v>
      </c>
      <c r="I3257" s="25" t="s">
        <v>24397</v>
      </c>
      <c r="J3257" s="19">
        <v>44853</v>
      </c>
      <c r="K3257" s="19"/>
      <c r="L3257" s="54">
        <v>20350</v>
      </c>
      <c r="M3257" s="25" t="s">
        <v>7230</v>
      </c>
      <c r="N3257" s="25" t="s">
        <v>24060</v>
      </c>
      <c r="O3257" s="25"/>
      <c r="P3257" s="25" t="s">
        <v>30698</v>
      </c>
    </row>
    <row r="3258" spans="1:16" ht="15">
      <c r="A3258" s="25" t="s">
        <v>30699</v>
      </c>
      <c r="B3258" s="25" t="s">
        <v>30699</v>
      </c>
      <c r="C3258"/>
      <c r="D3258" s="25" t="s">
        <v>7261</v>
      </c>
      <c r="E3258" s="25"/>
      <c r="F3258" s="25" t="s">
        <v>7288</v>
      </c>
      <c r="G3258" s="25" t="s">
        <v>24057</v>
      </c>
      <c r="H3258" s="25" t="s">
        <v>7500</v>
      </c>
      <c r="I3258" s="25" t="s">
        <v>24072</v>
      </c>
      <c r="J3258" s="19">
        <v>44853</v>
      </c>
      <c r="K3258" s="19"/>
      <c r="L3258" s="54">
        <v>730.75</v>
      </c>
      <c r="M3258" s="25" t="s">
        <v>7230</v>
      </c>
      <c r="N3258" s="25" t="s">
        <v>24060</v>
      </c>
      <c r="O3258" s="25"/>
      <c r="P3258" s="25" t="s">
        <v>30700</v>
      </c>
    </row>
    <row r="3259" spans="1:16" ht="15">
      <c r="A3259" s="25" t="s">
        <v>30701</v>
      </c>
      <c r="B3259" s="25" t="s">
        <v>30701</v>
      </c>
      <c r="C3259"/>
      <c r="D3259" s="25" t="s">
        <v>7269</v>
      </c>
      <c r="E3259" s="25"/>
      <c r="F3259" s="25" t="s">
        <v>7288</v>
      </c>
      <c r="G3259" s="25" t="s">
        <v>24057</v>
      </c>
      <c r="H3259" s="25" t="s">
        <v>14048</v>
      </c>
      <c r="I3259" s="25" t="s">
        <v>25342</v>
      </c>
      <c r="J3259" s="19">
        <v>44853</v>
      </c>
      <c r="K3259" s="19"/>
      <c r="L3259" s="54">
        <v>7500</v>
      </c>
      <c r="M3259" s="25" t="s">
        <v>7230</v>
      </c>
      <c r="N3259" s="25" t="s">
        <v>24060</v>
      </c>
      <c r="O3259" s="25"/>
      <c r="P3259" s="25" t="s">
        <v>30702</v>
      </c>
    </row>
    <row r="3260" spans="1:16" ht="15">
      <c r="A3260" s="25" t="s">
        <v>30703</v>
      </c>
      <c r="B3260" s="25" t="s">
        <v>30703</v>
      </c>
      <c r="C3260"/>
      <c r="D3260" s="25" t="s">
        <v>7252</v>
      </c>
      <c r="E3260" s="25"/>
      <c r="F3260" s="25" t="s">
        <v>7288</v>
      </c>
      <c r="G3260" s="25" t="s">
        <v>24630</v>
      </c>
      <c r="H3260" s="25" t="s">
        <v>10329</v>
      </c>
      <c r="I3260" s="25" t="s">
        <v>24631</v>
      </c>
      <c r="J3260" s="19">
        <v>44855</v>
      </c>
      <c r="K3260" s="19"/>
      <c r="L3260" s="54">
        <v>330</v>
      </c>
      <c r="M3260" s="25" t="s">
        <v>7230</v>
      </c>
      <c r="N3260" s="25" t="s">
        <v>24060</v>
      </c>
      <c r="O3260" s="25"/>
      <c r="P3260" s="25" t="s">
        <v>30704</v>
      </c>
    </row>
    <row r="3261" spans="1:16" ht="15">
      <c r="A3261" s="25" t="s">
        <v>30705</v>
      </c>
      <c r="B3261" s="25" t="s">
        <v>30705</v>
      </c>
      <c r="C3261"/>
      <c r="D3261" s="25" t="s">
        <v>7252</v>
      </c>
      <c r="E3261" s="25"/>
      <c r="F3261" s="25" t="s">
        <v>7288</v>
      </c>
      <c r="G3261" s="25" t="s">
        <v>24630</v>
      </c>
      <c r="H3261" s="25" t="s">
        <v>10329</v>
      </c>
      <c r="I3261" s="25" t="s">
        <v>24631</v>
      </c>
      <c r="J3261" s="19">
        <v>44855</v>
      </c>
      <c r="K3261" s="19"/>
      <c r="L3261" s="54">
        <v>160</v>
      </c>
      <c r="M3261" s="25" t="s">
        <v>7230</v>
      </c>
      <c r="N3261" s="25" t="s">
        <v>24060</v>
      </c>
      <c r="O3261" s="25"/>
      <c r="P3261" s="25" t="s">
        <v>30706</v>
      </c>
    </row>
    <row r="3262" spans="1:16" ht="15">
      <c r="A3262" s="25" t="s">
        <v>30707</v>
      </c>
      <c r="B3262" s="25" t="s">
        <v>30707</v>
      </c>
      <c r="C3262"/>
      <c r="D3262" s="25" t="s">
        <v>7261</v>
      </c>
      <c r="E3262" s="25"/>
      <c r="F3262" s="25" t="s">
        <v>7288</v>
      </c>
      <c r="G3262" s="25" t="s">
        <v>24868</v>
      </c>
      <c r="H3262" s="25" t="s">
        <v>7273</v>
      </c>
      <c r="I3262" s="25" t="s">
        <v>24869</v>
      </c>
      <c r="J3262" s="19">
        <v>44853</v>
      </c>
      <c r="K3262" s="19"/>
      <c r="L3262" s="54">
        <v>6282</v>
      </c>
      <c r="M3262" s="25" t="s">
        <v>7230</v>
      </c>
      <c r="N3262" s="25" t="s">
        <v>24060</v>
      </c>
      <c r="O3262" s="25"/>
      <c r="P3262" s="25" t="s">
        <v>30708</v>
      </c>
    </row>
    <row r="3263" spans="1:16" ht="15">
      <c r="A3263" s="25" t="s">
        <v>30709</v>
      </c>
      <c r="B3263" s="25" t="s">
        <v>30709</v>
      </c>
      <c r="C3263"/>
      <c r="D3263" s="25" t="s">
        <v>7425</v>
      </c>
      <c r="E3263" s="25"/>
      <c r="F3263" s="25" t="s">
        <v>7288</v>
      </c>
      <c r="G3263" s="25" t="s">
        <v>24057</v>
      </c>
      <c r="H3263" s="25" t="s">
        <v>7492</v>
      </c>
      <c r="I3263" s="25" t="s">
        <v>24673</v>
      </c>
      <c r="J3263" s="19">
        <v>44854</v>
      </c>
      <c r="K3263" s="19"/>
      <c r="L3263" s="54">
        <v>4400</v>
      </c>
      <c r="M3263" s="25" t="s">
        <v>7230</v>
      </c>
      <c r="N3263" s="25" t="s">
        <v>24060</v>
      </c>
      <c r="O3263" s="25"/>
      <c r="P3263" s="25" t="s">
        <v>30710</v>
      </c>
    </row>
    <row r="3264" spans="1:16" ht="15">
      <c r="A3264" s="25" t="s">
        <v>30711</v>
      </c>
      <c r="B3264" s="25" t="s">
        <v>30711</v>
      </c>
      <c r="C3264"/>
      <c r="D3264" s="25" t="s">
        <v>7261</v>
      </c>
      <c r="E3264" s="25"/>
      <c r="F3264" s="25" t="s">
        <v>7288</v>
      </c>
      <c r="G3264" s="25" t="s">
        <v>24057</v>
      </c>
      <c r="H3264" s="25" t="s">
        <v>10329</v>
      </c>
      <c r="I3264" s="25" t="s">
        <v>26361</v>
      </c>
      <c r="J3264" s="19">
        <v>44854</v>
      </c>
      <c r="K3264" s="19"/>
      <c r="L3264" s="54">
        <v>892</v>
      </c>
      <c r="M3264" s="25" t="s">
        <v>7230</v>
      </c>
      <c r="N3264" s="25" t="s">
        <v>24060</v>
      </c>
      <c r="O3264" s="25"/>
      <c r="P3264" s="25"/>
    </row>
    <row r="3265" spans="1:16" ht="15">
      <c r="A3265" s="25" t="s">
        <v>30712</v>
      </c>
      <c r="B3265" s="25" t="s">
        <v>30712</v>
      </c>
      <c r="C3265"/>
      <c r="D3265" s="25" t="s">
        <v>7261</v>
      </c>
      <c r="E3265" s="25"/>
      <c r="F3265" s="25" t="s">
        <v>7288</v>
      </c>
      <c r="G3265" s="25" t="s">
        <v>24057</v>
      </c>
      <c r="H3265" s="25" t="s">
        <v>8750</v>
      </c>
      <c r="I3265" s="25" t="s">
        <v>24070</v>
      </c>
      <c r="J3265" s="19">
        <v>44854</v>
      </c>
      <c r="K3265" s="19"/>
      <c r="L3265" s="54">
        <v>7039.04</v>
      </c>
      <c r="M3265" s="25" t="s">
        <v>7230</v>
      </c>
      <c r="N3265" s="25" t="s">
        <v>24060</v>
      </c>
      <c r="O3265" s="25"/>
      <c r="P3265" s="25" t="s">
        <v>30713</v>
      </c>
    </row>
    <row r="3266" spans="1:16" ht="15">
      <c r="A3266" s="25" t="s">
        <v>30714</v>
      </c>
      <c r="B3266" s="25" t="s">
        <v>30714</v>
      </c>
      <c r="C3266"/>
      <c r="D3266" s="25" t="s">
        <v>7261</v>
      </c>
      <c r="E3266" s="25"/>
      <c r="F3266" s="25" t="s">
        <v>7288</v>
      </c>
      <c r="G3266" s="25" t="s">
        <v>24057</v>
      </c>
      <c r="H3266" s="25" t="s">
        <v>9248</v>
      </c>
      <c r="I3266" s="25" t="s">
        <v>24070</v>
      </c>
      <c r="J3266" s="19">
        <v>44854</v>
      </c>
      <c r="K3266" s="19"/>
      <c r="L3266" s="54">
        <v>6771.47</v>
      </c>
      <c r="M3266" s="25" t="s">
        <v>7230</v>
      </c>
      <c r="N3266" s="25" t="s">
        <v>24060</v>
      </c>
      <c r="O3266" s="25"/>
      <c r="P3266" s="25" t="s">
        <v>30715</v>
      </c>
    </row>
    <row r="3267" spans="1:16" ht="15">
      <c r="A3267" s="25" t="s">
        <v>30716</v>
      </c>
      <c r="B3267" s="25" t="s">
        <v>30716</v>
      </c>
      <c r="C3267"/>
      <c r="D3267" s="25" t="s">
        <v>7261</v>
      </c>
      <c r="E3267" s="25"/>
      <c r="F3267" s="25" t="s">
        <v>7288</v>
      </c>
      <c r="G3267" s="25" t="s">
        <v>24057</v>
      </c>
      <c r="H3267" s="25" t="s">
        <v>7293</v>
      </c>
      <c r="I3267" s="25" t="s">
        <v>24063</v>
      </c>
      <c r="J3267" s="19">
        <v>44854</v>
      </c>
      <c r="K3267" s="19"/>
      <c r="L3267" s="54">
        <v>7163.54</v>
      </c>
      <c r="M3267" s="25" t="s">
        <v>7230</v>
      </c>
      <c r="N3267" s="25" t="s">
        <v>24060</v>
      </c>
      <c r="O3267" s="25"/>
      <c r="P3267" s="25" t="s">
        <v>30717</v>
      </c>
    </row>
    <row r="3268" spans="1:16" ht="15">
      <c r="A3268" s="25" t="s">
        <v>30718</v>
      </c>
      <c r="B3268" s="25" t="s">
        <v>30718</v>
      </c>
      <c r="C3268"/>
      <c r="D3268" s="25" t="s">
        <v>7261</v>
      </c>
      <c r="E3268" s="25"/>
      <c r="F3268" s="25" t="s">
        <v>7288</v>
      </c>
      <c r="G3268" s="25" t="s">
        <v>24057</v>
      </c>
      <c r="H3268" s="25" t="s">
        <v>7345</v>
      </c>
      <c r="I3268" s="25" t="s">
        <v>24122</v>
      </c>
      <c r="J3268" s="19">
        <v>44854</v>
      </c>
      <c r="K3268" s="19"/>
      <c r="L3268" s="54">
        <v>8982.3799999999992</v>
      </c>
      <c r="M3268" s="25" t="s">
        <v>7230</v>
      </c>
      <c r="N3268" s="25" t="s">
        <v>24060</v>
      </c>
      <c r="O3268" s="25"/>
      <c r="P3268" s="25" t="s">
        <v>30719</v>
      </c>
    </row>
    <row r="3269" spans="1:16" ht="15">
      <c r="A3269" s="25" t="s">
        <v>30720</v>
      </c>
      <c r="B3269" s="25" t="s">
        <v>30720</v>
      </c>
      <c r="C3269"/>
      <c r="D3269" s="25" t="s">
        <v>7261</v>
      </c>
      <c r="E3269" s="25"/>
      <c r="F3269" s="25" t="s">
        <v>7288</v>
      </c>
      <c r="G3269" s="25" t="s">
        <v>24057</v>
      </c>
      <c r="H3269" s="25" t="s">
        <v>8188</v>
      </c>
      <c r="I3269" s="25" t="s">
        <v>24275</v>
      </c>
      <c r="J3269" s="19">
        <v>44854</v>
      </c>
      <c r="K3269" s="19"/>
      <c r="L3269" s="54">
        <v>6859.19</v>
      </c>
      <c r="M3269" s="25" t="s">
        <v>7230</v>
      </c>
      <c r="N3269" s="25" t="s">
        <v>24060</v>
      </c>
      <c r="O3269" s="25"/>
      <c r="P3269" s="25" t="s">
        <v>30721</v>
      </c>
    </row>
    <row r="3270" spans="1:16" ht="15">
      <c r="A3270" s="25" t="s">
        <v>30722</v>
      </c>
      <c r="B3270" s="25" t="s">
        <v>30722</v>
      </c>
      <c r="C3270"/>
      <c r="D3270" s="25" t="s">
        <v>10283</v>
      </c>
      <c r="E3270" s="25"/>
      <c r="F3270" s="25" t="s">
        <v>7288</v>
      </c>
      <c r="G3270" s="25" t="s">
        <v>24057</v>
      </c>
      <c r="H3270" s="25" t="s">
        <v>18317</v>
      </c>
      <c r="I3270" s="25" t="s">
        <v>24205</v>
      </c>
      <c r="J3270" s="19">
        <v>44854</v>
      </c>
      <c r="K3270" s="19"/>
      <c r="L3270" s="54">
        <v>2140.5700000000002</v>
      </c>
      <c r="M3270" s="25" t="s">
        <v>7230</v>
      </c>
      <c r="N3270" s="25" t="s">
        <v>24060</v>
      </c>
      <c r="O3270" s="25"/>
      <c r="P3270" s="25" t="s">
        <v>30723</v>
      </c>
    </row>
    <row r="3271" spans="1:16" ht="15">
      <c r="A3271" s="25" t="s">
        <v>30724</v>
      </c>
      <c r="B3271" s="25" t="s">
        <v>30724</v>
      </c>
      <c r="C3271"/>
      <c r="D3271" s="25" t="s">
        <v>7261</v>
      </c>
      <c r="E3271" s="25"/>
      <c r="F3271" s="25" t="s">
        <v>7288</v>
      </c>
      <c r="G3271" s="25" t="s">
        <v>24057</v>
      </c>
      <c r="H3271" s="25" t="s">
        <v>7357</v>
      </c>
      <c r="I3271" s="25" t="s">
        <v>24070</v>
      </c>
      <c r="J3271" s="19">
        <v>44854</v>
      </c>
      <c r="K3271" s="19"/>
      <c r="L3271" s="54">
        <v>7660.57</v>
      </c>
      <c r="M3271" s="25" t="s">
        <v>7230</v>
      </c>
      <c r="N3271" s="25" t="s">
        <v>24060</v>
      </c>
      <c r="O3271" s="25"/>
      <c r="P3271" s="25" t="s">
        <v>30725</v>
      </c>
    </row>
    <row r="3272" spans="1:16" ht="15">
      <c r="A3272" s="25" t="s">
        <v>30726</v>
      </c>
      <c r="B3272" s="25" t="s">
        <v>30726</v>
      </c>
      <c r="C3272"/>
      <c r="D3272" s="25" t="s">
        <v>7261</v>
      </c>
      <c r="E3272" s="25"/>
      <c r="F3272" s="25" t="s">
        <v>7288</v>
      </c>
      <c r="G3272" s="25" t="s">
        <v>24057</v>
      </c>
      <c r="H3272" s="25" t="s">
        <v>8750</v>
      </c>
      <c r="I3272" s="25" t="s">
        <v>24070</v>
      </c>
      <c r="J3272" s="19">
        <v>44854</v>
      </c>
      <c r="K3272" s="19"/>
      <c r="L3272" s="54">
        <v>6377.29</v>
      </c>
      <c r="M3272" s="25" t="s">
        <v>7230</v>
      </c>
      <c r="N3272" s="25" t="s">
        <v>24060</v>
      </c>
      <c r="O3272" s="25"/>
      <c r="P3272" s="25" t="s">
        <v>30727</v>
      </c>
    </row>
    <row r="3273" spans="1:16" ht="15">
      <c r="A3273" s="25" t="s">
        <v>30728</v>
      </c>
      <c r="B3273" s="25" t="s">
        <v>30728</v>
      </c>
      <c r="C3273"/>
      <c r="D3273" s="25" t="s">
        <v>7261</v>
      </c>
      <c r="E3273" s="25"/>
      <c r="F3273" s="25" t="s">
        <v>7288</v>
      </c>
      <c r="G3273" s="25" t="s">
        <v>24057</v>
      </c>
      <c r="H3273" s="25" t="s">
        <v>7410</v>
      </c>
      <c r="I3273" s="25" t="s">
        <v>24070</v>
      </c>
      <c r="J3273" s="19">
        <v>44854</v>
      </c>
      <c r="K3273" s="19"/>
      <c r="L3273" s="54">
        <v>7875.26</v>
      </c>
      <c r="M3273" s="25" t="s">
        <v>7230</v>
      </c>
      <c r="N3273" s="25" t="s">
        <v>24060</v>
      </c>
      <c r="O3273" s="25"/>
      <c r="P3273" s="25" t="s">
        <v>30729</v>
      </c>
    </row>
    <row r="3274" spans="1:16" ht="15">
      <c r="A3274" s="25" t="s">
        <v>30730</v>
      </c>
      <c r="B3274" s="25" t="s">
        <v>30730</v>
      </c>
      <c r="C3274"/>
      <c r="D3274" s="25" t="s">
        <v>7261</v>
      </c>
      <c r="E3274" s="25"/>
      <c r="F3274" s="25" t="s">
        <v>7288</v>
      </c>
      <c r="G3274" s="25" t="s">
        <v>24057</v>
      </c>
      <c r="H3274" s="25" t="s">
        <v>7345</v>
      </c>
      <c r="I3274" s="25" t="s">
        <v>24122</v>
      </c>
      <c r="J3274" s="19">
        <v>44854</v>
      </c>
      <c r="K3274" s="19"/>
      <c r="L3274" s="54">
        <v>6983.63</v>
      </c>
      <c r="M3274" s="25" t="s">
        <v>7230</v>
      </c>
      <c r="N3274" s="25" t="s">
        <v>24060</v>
      </c>
      <c r="O3274" s="25"/>
      <c r="P3274" s="25" t="s">
        <v>30731</v>
      </c>
    </row>
    <row r="3275" spans="1:16" ht="15">
      <c r="A3275" s="25" t="s">
        <v>30732</v>
      </c>
      <c r="B3275" s="25" t="s">
        <v>30732</v>
      </c>
      <c r="C3275"/>
      <c r="D3275" s="25" t="s">
        <v>7261</v>
      </c>
      <c r="E3275" s="25"/>
      <c r="F3275" s="25" t="s">
        <v>7288</v>
      </c>
      <c r="G3275" s="25" t="s">
        <v>24057</v>
      </c>
      <c r="H3275" s="25" t="s">
        <v>7357</v>
      </c>
      <c r="I3275" s="25" t="s">
        <v>24070</v>
      </c>
      <c r="J3275" s="19">
        <v>44854</v>
      </c>
      <c r="K3275" s="19"/>
      <c r="L3275" s="54">
        <v>7660.57</v>
      </c>
      <c r="M3275" s="25" t="s">
        <v>7230</v>
      </c>
      <c r="N3275" s="25" t="s">
        <v>24060</v>
      </c>
      <c r="O3275" s="25"/>
      <c r="P3275" s="25" t="s">
        <v>30733</v>
      </c>
    </row>
    <row r="3276" spans="1:16" ht="15">
      <c r="A3276" s="25" t="s">
        <v>30734</v>
      </c>
      <c r="B3276" s="25" t="s">
        <v>30734</v>
      </c>
      <c r="C3276"/>
      <c r="D3276" s="25" t="s">
        <v>7261</v>
      </c>
      <c r="E3276" s="25"/>
      <c r="F3276" s="25" t="s">
        <v>7288</v>
      </c>
      <c r="G3276" s="25" t="s">
        <v>24057</v>
      </c>
      <c r="H3276" s="25" t="s">
        <v>8750</v>
      </c>
      <c r="I3276" s="25" t="s">
        <v>24070</v>
      </c>
      <c r="J3276" s="19">
        <v>44854</v>
      </c>
      <c r="K3276" s="19"/>
      <c r="L3276" s="54">
        <v>7391.12</v>
      </c>
      <c r="M3276" s="25" t="s">
        <v>7230</v>
      </c>
      <c r="N3276" s="25" t="s">
        <v>24060</v>
      </c>
      <c r="O3276" s="25"/>
      <c r="P3276" s="25" t="s">
        <v>30735</v>
      </c>
    </row>
    <row r="3277" spans="1:16" ht="15">
      <c r="A3277" s="25" t="s">
        <v>30736</v>
      </c>
      <c r="B3277" s="25" t="s">
        <v>30736</v>
      </c>
      <c r="C3277"/>
      <c r="D3277" s="25" t="s">
        <v>7261</v>
      </c>
      <c r="E3277" s="25"/>
      <c r="F3277" s="25" t="s">
        <v>7288</v>
      </c>
      <c r="G3277" s="25" t="s">
        <v>24057</v>
      </c>
      <c r="H3277" s="25" t="s">
        <v>8596</v>
      </c>
      <c r="I3277" s="25" t="s">
        <v>24143</v>
      </c>
      <c r="J3277" s="19">
        <v>44854</v>
      </c>
      <c r="K3277" s="19"/>
      <c r="L3277" s="54">
        <v>7375.65</v>
      </c>
      <c r="M3277" s="25" t="s">
        <v>7230</v>
      </c>
      <c r="N3277" s="25" t="s">
        <v>24060</v>
      </c>
      <c r="O3277" s="25"/>
      <c r="P3277" s="25" t="s">
        <v>30737</v>
      </c>
    </row>
    <row r="3278" spans="1:16" ht="15">
      <c r="A3278" s="25" t="s">
        <v>30738</v>
      </c>
      <c r="B3278" s="25" t="s">
        <v>30738</v>
      </c>
      <c r="C3278"/>
      <c r="D3278" s="25" t="s">
        <v>7261</v>
      </c>
      <c r="E3278" s="25"/>
      <c r="F3278" s="25" t="s">
        <v>7288</v>
      </c>
      <c r="G3278" s="25" t="s">
        <v>24057</v>
      </c>
      <c r="H3278" s="25" t="s">
        <v>8750</v>
      </c>
      <c r="I3278" s="25" t="s">
        <v>24070</v>
      </c>
      <c r="J3278" s="19">
        <v>44854</v>
      </c>
      <c r="K3278" s="19"/>
      <c r="L3278" s="54">
        <v>6113.42</v>
      </c>
      <c r="M3278" s="25" t="s">
        <v>7230</v>
      </c>
      <c r="N3278" s="25" t="s">
        <v>24060</v>
      </c>
      <c r="O3278" s="25"/>
      <c r="P3278" s="25" t="s">
        <v>30739</v>
      </c>
    </row>
    <row r="3279" spans="1:16" ht="15">
      <c r="A3279" s="25" t="s">
        <v>30740</v>
      </c>
      <c r="B3279" s="25" t="s">
        <v>30740</v>
      </c>
      <c r="C3279"/>
      <c r="D3279" s="25" t="s">
        <v>7261</v>
      </c>
      <c r="E3279" s="25"/>
      <c r="F3279" s="25" t="s">
        <v>7288</v>
      </c>
      <c r="G3279" s="25" t="s">
        <v>24057</v>
      </c>
      <c r="H3279" s="25" t="s">
        <v>7293</v>
      </c>
      <c r="I3279" s="25" t="s">
        <v>24063</v>
      </c>
      <c r="J3279" s="19">
        <v>44854</v>
      </c>
      <c r="K3279" s="19"/>
      <c r="L3279" s="54">
        <v>6114.62</v>
      </c>
      <c r="M3279" s="25" t="s">
        <v>7230</v>
      </c>
      <c r="N3279" s="25" t="s">
        <v>24060</v>
      </c>
      <c r="O3279" s="25"/>
      <c r="P3279" s="25" t="s">
        <v>30741</v>
      </c>
    </row>
    <row r="3280" spans="1:16" ht="15">
      <c r="A3280" s="25" t="s">
        <v>30742</v>
      </c>
      <c r="B3280" s="25" t="s">
        <v>30742</v>
      </c>
      <c r="C3280"/>
      <c r="D3280" s="25" t="s">
        <v>7261</v>
      </c>
      <c r="E3280" s="25"/>
      <c r="F3280" s="25" t="s">
        <v>7288</v>
      </c>
      <c r="G3280" s="25" t="s">
        <v>24057</v>
      </c>
      <c r="H3280" s="25" t="s">
        <v>17627</v>
      </c>
      <c r="I3280" s="25" t="s">
        <v>24082</v>
      </c>
      <c r="J3280" s="19">
        <v>44854</v>
      </c>
      <c r="K3280" s="19"/>
      <c r="L3280" s="54">
        <v>5661.09</v>
      </c>
      <c r="M3280" s="25" t="s">
        <v>7230</v>
      </c>
      <c r="N3280" s="25" t="s">
        <v>24060</v>
      </c>
      <c r="O3280" s="25"/>
      <c r="P3280" s="25" t="s">
        <v>30743</v>
      </c>
    </row>
    <row r="3281" spans="1:16" ht="15">
      <c r="A3281" s="25" t="s">
        <v>30744</v>
      </c>
      <c r="B3281" s="25" t="s">
        <v>30744</v>
      </c>
      <c r="C3281"/>
      <c r="D3281" s="25" t="s">
        <v>7252</v>
      </c>
      <c r="E3281" s="25"/>
      <c r="F3281" s="25" t="s">
        <v>7288</v>
      </c>
      <c r="G3281" s="25" t="s">
        <v>24057</v>
      </c>
      <c r="H3281" s="25" t="s">
        <v>16389</v>
      </c>
      <c r="I3281" s="25" t="s">
        <v>24070</v>
      </c>
      <c r="J3281" s="19">
        <v>44854</v>
      </c>
      <c r="K3281" s="19"/>
      <c r="L3281" s="54">
        <v>7033.92</v>
      </c>
      <c r="M3281" s="25" t="s">
        <v>7230</v>
      </c>
      <c r="N3281" s="25" t="s">
        <v>24060</v>
      </c>
      <c r="O3281" s="25"/>
      <c r="P3281" s="25" t="s">
        <v>30745</v>
      </c>
    </row>
    <row r="3282" spans="1:16" ht="15">
      <c r="A3282" s="25" t="s">
        <v>30746</v>
      </c>
      <c r="B3282" s="25" t="s">
        <v>30746</v>
      </c>
      <c r="C3282"/>
      <c r="D3282" s="25" t="s">
        <v>7252</v>
      </c>
      <c r="E3282" s="25"/>
      <c r="F3282" s="25" t="s">
        <v>7288</v>
      </c>
      <c r="G3282" s="25" t="s">
        <v>24057</v>
      </c>
      <c r="H3282" s="25" t="s">
        <v>9406</v>
      </c>
      <c r="I3282" s="25" t="s">
        <v>24075</v>
      </c>
      <c r="J3282" s="19">
        <v>44854</v>
      </c>
      <c r="K3282" s="19"/>
      <c r="L3282" s="54">
        <v>1250</v>
      </c>
      <c r="M3282" s="25" t="s">
        <v>7230</v>
      </c>
      <c r="N3282" s="25" t="s">
        <v>24060</v>
      </c>
      <c r="O3282" s="25"/>
      <c r="P3282" s="25" t="s">
        <v>30747</v>
      </c>
    </row>
    <row r="3283" spans="1:16" ht="15">
      <c r="A3283" s="25" t="s">
        <v>30748</v>
      </c>
      <c r="B3283" s="25" t="s">
        <v>30748</v>
      </c>
      <c r="C3283"/>
      <c r="D3283" s="25" t="s">
        <v>7252</v>
      </c>
      <c r="E3283" s="25"/>
      <c r="F3283" s="25" t="s">
        <v>7288</v>
      </c>
      <c r="G3283" s="25" t="s">
        <v>24057</v>
      </c>
      <c r="H3283" s="25" t="s">
        <v>11209</v>
      </c>
      <c r="I3283" s="25" t="s">
        <v>24558</v>
      </c>
      <c r="J3283" s="19">
        <v>44854</v>
      </c>
      <c r="K3283" s="19"/>
      <c r="L3283" s="54">
        <v>775</v>
      </c>
      <c r="M3283" s="25" t="s">
        <v>7230</v>
      </c>
      <c r="N3283" s="25" t="s">
        <v>24060</v>
      </c>
      <c r="O3283" s="25"/>
      <c r="P3283" s="25"/>
    </row>
    <row r="3284" spans="1:16" ht="15">
      <c r="A3284" s="25" t="s">
        <v>30749</v>
      </c>
      <c r="B3284" s="25" t="s">
        <v>30749</v>
      </c>
      <c r="C3284"/>
      <c r="D3284" s="25" t="s">
        <v>7252</v>
      </c>
      <c r="E3284" s="25"/>
      <c r="F3284" s="25" t="s">
        <v>7288</v>
      </c>
      <c r="G3284" s="25" t="s">
        <v>24057</v>
      </c>
      <c r="H3284" s="25" t="s">
        <v>9406</v>
      </c>
      <c r="I3284" s="25" t="s">
        <v>24075</v>
      </c>
      <c r="J3284" s="19">
        <v>44854</v>
      </c>
      <c r="K3284" s="19"/>
      <c r="L3284" s="54">
        <v>1250</v>
      </c>
      <c r="M3284" s="25" t="s">
        <v>7230</v>
      </c>
      <c r="N3284" s="25" t="s">
        <v>24060</v>
      </c>
      <c r="O3284" s="25"/>
      <c r="P3284" s="25" t="s">
        <v>30750</v>
      </c>
    </row>
    <row r="3285" spans="1:16" ht="15">
      <c r="A3285" s="25" t="s">
        <v>30751</v>
      </c>
      <c r="B3285" s="25" t="s">
        <v>30751</v>
      </c>
      <c r="C3285"/>
      <c r="D3285" s="25" t="s">
        <v>7252</v>
      </c>
      <c r="E3285" s="25"/>
      <c r="F3285" s="25" t="s">
        <v>7288</v>
      </c>
      <c r="G3285" s="25" t="s">
        <v>24057</v>
      </c>
      <c r="H3285" s="25" t="s">
        <v>11209</v>
      </c>
      <c r="I3285" s="25" t="s">
        <v>24558</v>
      </c>
      <c r="J3285" s="19">
        <v>44854</v>
      </c>
      <c r="K3285" s="19"/>
      <c r="L3285" s="54">
        <v>775</v>
      </c>
      <c r="M3285" s="25" t="s">
        <v>7230</v>
      </c>
      <c r="N3285" s="25" t="s">
        <v>24060</v>
      </c>
      <c r="O3285" s="25"/>
      <c r="P3285" s="25"/>
    </row>
    <row r="3286" spans="1:16" ht="15">
      <c r="A3286" s="25" t="s">
        <v>30752</v>
      </c>
      <c r="B3286" s="25" t="s">
        <v>30752</v>
      </c>
      <c r="C3286"/>
      <c r="D3286" s="25" t="s">
        <v>7261</v>
      </c>
      <c r="E3286" s="25"/>
      <c r="F3286" s="25" t="s">
        <v>7288</v>
      </c>
      <c r="G3286" s="25" t="s">
        <v>24057</v>
      </c>
      <c r="H3286" s="25" t="s">
        <v>11079</v>
      </c>
      <c r="I3286" s="25" t="s">
        <v>24275</v>
      </c>
      <c r="J3286" s="19">
        <v>44854</v>
      </c>
      <c r="K3286" s="19"/>
      <c r="L3286" s="54">
        <v>4450.43</v>
      </c>
      <c r="M3286" s="25" t="s">
        <v>7230</v>
      </c>
      <c r="N3286" s="25" t="s">
        <v>24060</v>
      </c>
      <c r="O3286" s="25"/>
      <c r="P3286" s="25" t="s">
        <v>30753</v>
      </c>
    </row>
    <row r="3287" spans="1:16" ht="15">
      <c r="A3287" s="25" t="s">
        <v>30754</v>
      </c>
      <c r="B3287" s="25" t="s">
        <v>30754</v>
      </c>
      <c r="C3287"/>
      <c r="D3287" s="25" t="s">
        <v>7252</v>
      </c>
      <c r="E3287" s="25"/>
      <c r="F3287" s="25" t="s">
        <v>7288</v>
      </c>
      <c r="G3287" s="25" t="s">
        <v>24057</v>
      </c>
      <c r="H3287" s="25" t="s">
        <v>8140</v>
      </c>
      <c r="I3287" s="25" t="s">
        <v>24367</v>
      </c>
      <c r="J3287" s="19">
        <v>44854</v>
      </c>
      <c r="K3287" s="19"/>
      <c r="L3287" s="54">
        <v>7238</v>
      </c>
      <c r="M3287" s="25" t="s">
        <v>7230</v>
      </c>
      <c r="N3287" s="25" t="s">
        <v>24060</v>
      </c>
      <c r="O3287" s="25"/>
      <c r="P3287" s="25" t="s">
        <v>30755</v>
      </c>
    </row>
    <row r="3288" spans="1:16" ht="15">
      <c r="A3288" s="25" t="s">
        <v>30756</v>
      </c>
      <c r="B3288" s="25" t="s">
        <v>30756</v>
      </c>
      <c r="C3288"/>
      <c r="D3288" s="25" t="s">
        <v>7261</v>
      </c>
      <c r="E3288" s="25"/>
      <c r="F3288" s="25" t="s">
        <v>7288</v>
      </c>
      <c r="G3288" s="25" t="s">
        <v>24057</v>
      </c>
      <c r="H3288" s="25" t="s">
        <v>14900</v>
      </c>
      <c r="I3288" s="25" t="s">
        <v>24454</v>
      </c>
      <c r="J3288" s="19">
        <v>44855</v>
      </c>
      <c r="K3288" s="19"/>
      <c r="L3288" s="54">
        <v>9640.76</v>
      </c>
      <c r="M3288" s="25" t="s">
        <v>7230</v>
      </c>
      <c r="N3288" s="25" t="s">
        <v>24060</v>
      </c>
      <c r="O3288" s="25"/>
      <c r="P3288" s="25" t="s">
        <v>30757</v>
      </c>
    </row>
    <row r="3289" spans="1:16" ht="15">
      <c r="A3289" s="25" t="s">
        <v>30758</v>
      </c>
      <c r="B3289" s="25" t="s">
        <v>30758</v>
      </c>
      <c r="C3289"/>
      <c r="D3289" s="25" t="s">
        <v>7252</v>
      </c>
      <c r="E3289" s="25"/>
      <c r="F3289" s="25" t="s">
        <v>7288</v>
      </c>
      <c r="G3289" s="25" t="s">
        <v>24057</v>
      </c>
      <c r="H3289" s="25" t="s">
        <v>7500</v>
      </c>
      <c r="I3289" s="25" t="s">
        <v>24301</v>
      </c>
      <c r="J3289" s="19">
        <v>44855</v>
      </c>
      <c r="K3289" s="19"/>
      <c r="L3289" s="54">
        <v>29994</v>
      </c>
      <c r="M3289" s="25" t="s">
        <v>7230</v>
      </c>
      <c r="N3289" s="25" t="s">
        <v>24060</v>
      </c>
      <c r="O3289" s="25"/>
      <c r="P3289" s="25"/>
    </row>
    <row r="3290" spans="1:16" ht="15">
      <c r="A3290" s="25" t="s">
        <v>30759</v>
      </c>
      <c r="B3290" s="25" t="s">
        <v>30759</v>
      </c>
      <c r="C3290"/>
      <c r="D3290" s="25" t="s">
        <v>8607</v>
      </c>
      <c r="E3290" s="25"/>
      <c r="F3290" s="25" t="s">
        <v>7288</v>
      </c>
      <c r="G3290" s="25" t="s">
        <v>24057</v>
      </c>
      <c r="H3290" s="25" t="s">
        <v>8868</v>
      </c>
      <c r="I3290" s="25" t="s">
        <v>24070</v>
      </c>
      <c r="J3290" s="19">
        <v>44855</v>
      </c>
      <c r="K3290" s="19"/>
      <c r="L3290" s="54">
        <v>2895.27</v>
      </c>
      <c r="M3290" s="25" t="s">
        <v>7230</v>
      </c>
      <c r="N3290" s="25" t="s">
        <v>24060</v>
      </c>
      <c r="O3290" s="25"/>
      <c r="P3290" s="25" t="s">
        <v>30760</v>
      </c>
    </row>
    <row r="3291" spans="1:16" ht="15">
      <c r="A3291" s="25" t="s">
        <v>30761</v>
      </c>
      <c r="B3291" s="25" t="s">
        <v>30761</v>
      </c>
      <c r="C3291"/>
      <c r="D3291" s="25" t="s">
        <v>8607</v>
      </c>
      <c r="E3291" s="25"/>
      <c r="F3291" s="25" t="s">
        <v>7288</v>
      </c>
      <c r="G3291" s="25" t="s">
        <v>24057</v>
      </c>
      <c r="H3291" s="25" t="s">
        <v>8868</v>
      </c>
      <c r="I3291" s="25" t="s">
        <v>24070</v>
      </c>
      <c r="J3291" s="19">
        <v>44855</v>
      </c>
      <c r="K3291" s="19"/>
      <c r="L3291" s="54">
        <v>2960.08</v>
      </c>
      <c r="M3291" s="25" t="s">
        <v>7230</v>
      </c>
      <c r="N3291" s="25" t="s">
        <v>24060</v>
      </c>
      <c r="O3291" s="25"/>
      <c r="P3291" s="25" t="s">
        <v>30762</v>
      </c>
    </row>
    <row r="3292" spans="1:16" ht="15">
      <c r="A3292" s="25" t="s">
        <v>30763</v>
      </c>
      <c r="B3292" s="25" t="s">
        <v>30763</v>
      </c>
      <c r="C3292"/>
      <c r="D3292" s="25" t="s">
        <v>7261</v>
      </c>
      <c r="E3292" s="25"/>
      <c r="F3292" s="25" t="s">
        <v>7288</v>
      </c>
      <c r="G3292" s="25" t="s">
        <v>24057</v>
      </c>
      <c r="H3292" s="25" t="s">
        <v>7410</v>
      </c>
      <c r="I3292" s="25" t="s">
        <v>24070</v>
      </c>
      <c r="J3292" s="19">
        <v>44855</v>
      </c>
      <c r="K3292" s="19"/>
      <c r="L3292" s="54">
        <v>1835.51</v>
      </c>
      <c r="M3292" s="25" t="s">
        <v>7230</v>
      </c>
      <c r="N3292" s="25" t="s">
        <v>24060</v>
      </c>
      <c r="O3292" s="25"/>
      <c r="P3292" s="25" t="s">
        <v>30764</v>
      </c>
    </row>
    <row r="3293" spans="1:16" ht="15">
      <c r="A3293" s="25" t="s">
        <v>30765</v>
      </c>
      <c r="B3293" s="25" t="s">
        <v>30765</v>
      </c>
      <c r="C3293"/>
      <c r="D3293" s="25" t="s">
        <v>7261</v>
      </c>
      <c r="E3293" s="25"/>
      <c r="F3293" s="25" t="s">
        <v>7288</v>
      </c>
      <c r="G3293" s="25" t="s">
        <v>24057</v>
      </c>
      <c r="H3293" s="25" t="s">
        <v>8755</v>
      </c>
      <c r="I3293" s="25" t="s">
        <v>24082</v>
      </c>
      <c r="J3293" s="19">
        <v>44855</v>
      </c>
      <c r="K3293" s="19"/>
      <c r="L3293" s="54">
        <v>10545.83</v>
      </c>
      <c r="M3293" s="25" t="s">
        <v>7230</v>
      </c>
      <c r="N3293" s="25" t="s">
        <v>24060</v>
      </c>
      <c r="O3293" s="25"/>
      <c r="P3293" s="25" t="s">
        <v>30766</v>
      </c>
    </row>
    <row r="3294" spans="1:16" ht="15">
      <c r="A3294" s="25" t="s">
        <v>30767</v>
      </c>
      <c r="B3294" s="25" t="s">
        <v>30767</v>
      </c>
      <c r="C3294"/>
      <c r="D3294" s="25" t="s">
        <v>7261</v>
      </c>
      <c r="E3294" s="25"/>
      <c r="F3294" s="25" t="s">
        <v>7288</v>
      </c>
      <c r="G3294" s="25" t="s">
        <v>24057</v>
      </c>
      <c r="H3294" s="25" t="s">
        <v>8591</v>
      </c>
      <c r="I3294" s="25" t="s">
        <v>25003</v>
      </c>
      <c r="J3294" s="19">
        <v>44855</v>
      </c>
      <c r="K3294" s="19"/>
      <c r="L3294" s="54">
        <v>2429.5</v>
      </c>
      <c r="M3294" s="25" t="s">
        <v>7230</v>
      </c>
      <c r="N3294" s="25" t="s">
        <v>24060</v>
      </c>
      <c r="O3294" s="25"/>
      <c r="P3294" s="25" t="s">
        <v>30768</v>
      </c>
    </row>
    <row r="3295" spans="1:16" ht="15">
      <c r="A3295" s="25" t="s">
        <v>30769</v>
      </c>
      <c r="B3295" s="25" t="s">
        <v>30769</v>
      </c>
      <c r="C3295"/>
      <c r="D3295" s="25" t="s">
        <v>7261</v>
      </c>
      <c r="E3295" s="25"/>
      <c r="F3295" s="25" t="s">
        <v>7288</v>
      </c>
      <c r="G3295" s="25" t="s">
        <v>24057</v>
      </c>
      <c r="H3295" s="25" t="s">
        <v>10979</v>
      </c>
      <c r="I3295" s="25" t="s">
        <v>24070</v>
      </c>
      <c r="J3295" s="19">
        <v>44855</v>
      </c>
      <c r="K3295" s="19"/>
      <c r="L3295" s="54">
        <v>7108.54</v>
      </c>
      <c r="M3295" s="25" t="s">
        <v>7230</v>
      </c>
      <c r="N3295" s="25" t="s">
        <v>24060</v>
      </c>
      <c r="O3295" s="25"/>
      <c r="P3295" s="25" t="s">
        <v>30770</v>
      </c>
    </row>
    <row r="3296" spans="1:16" ht="15">
      <c r="A3296" s="25" t="s">
        <v>30771</v>
      </c>
      <c r="B3296" s="25" t="s">
        <v>30771</v>
      </c>
      <c r="C3296"/>
      <c r="D3296" s="25" t="s">
        <v>7261</v>
      </c>
      <c r="E3296" s="25"/>
      <c r="F3296" s="25" t="s">
        <v>7288</v>
      </c>
      <c r="G3296" s="25" t="s">
        <v>24057</v>
      </c>
      <c r="H3296" s="25" t="s">
        <v>16289</v>
      </c>
      <c r="I3296" s="25" t="s">
        <v>24143</v>
      </c>
      <c r="J3296" s="19">
        <v>44855</v>
      </c>
      <c r="K3296" s="19"/>
      <c r="L3296" s="54">
        <v>2234.9899999999998</v>
      </c>
      <c r="M3296" s="25" t="s">
        <v>7230</v>
      </c>
      <c r="N3296" s="25" t="s">
        <v>24060</v>
      </c>
      <c r="O3296" s="25"/>
      <c r="P3296" s="25" t="s">
        <v>30772</v>
      </c>
    </row>
    <row r="3297" spans="1:16" ht="15">
      <c r="A3297" s="25" t="s">
        <v>30773</v>
      </c>
      <c r="B3297" s="25" t="s">
        <v>30773</v>
      </c>
      <c r="C3297"/>
      <c r="D3297" s="25" t="s">
        <v>7252</v>
      </c>
      <c r="E3297" s="25"/>
      <c r="F3297" s="25" t="s">
        <v>7288</v>
      </c>
      <c r="G3297" s="25" t="s">
        <v>24057</v>
      </c>
      <c r="H3297" s="25" t="s">
        <v>14618</v>
      </c>
      <c r="I3297" s="25" t="s">
        <v>24224</v>
      </c>
      <c r="J3297" s="19">
        <v>44855</v>
      </c>
      <c r="K3297" s="19"/>
      <c r="L3297" s="54">
        <v>6316.29</v>
      </c>
      <c r="M3297" s="25" t="s">
        <v>7230</v>
      </c>
      <c r="N3297" s="25" t="s">
        <v>24060</v>
      </c>
      <c r="O3297" s="25"/>
      <c r="P3297" s="25" t="s">
        <v>30774</v>
      </c>
    </row>
    <row r="3298" spans="1:16" ht="15">
      <c r="A3298" s="25" t="s">
        <v>30775</v>
      </c>
      <c r="B3298" s="25" t="s">
        <v>30775</v>
      </c>
      <c r="C3298"/>
      <c r="D3298" s="25" t="s">
        <v>7252</v>
      </c>
      <c r="E3298" s="25"/>
      <c r="F3298" s="25" t="s">
        <v>7288</v>
      </c>
      <c r="G3298" s="25" t="s">
        <v>24057</v>
      </c>
      <c r="H3298" s="25" t="s">
        <v>14618</v>
      </c>
      <c r="I3298" s="25" t="s">
        <v>24224</v>
      </c>
      <c r="J3298" s="19">
        <v>44855</v>
      </c>
      <c r="K3298" s="19"/>
      <c r="L3298" s="54">
        <v>7474.96</v>
      </c>
      <c r="M3298" s="25" t="s">
        <v>7230</v>
      </c>
      <c r="N3298" s="25" t="s">
        <v>24060</v>
      </c>
      <c r="O3298" s="25"/>
      <c r="P3298" s="25" t="s">
        <v>30776</v>
      </c>
    </row>
    <row r="3299" spans="1:16" ht="15">
      <c r="A3299" s="25" t="s">
        <v>30777</v>
      </c>
      <c r="B3299" s="25" t="s">
        <v>30777</v>
      </c>
      <c r="C3299"/>
      <c r="D3299" s="25" t="s">
        <v>7252</v>
      </c>
      <c r="E3299" s="25"/>
      <c r="F3299" s="25" t="s">
        <v>7288</v>
      </c>
      <c r="G3299" s="25" t="s">
        <v>24057</v>
      </c>
      <c r="H3299" s="25" t="s">
        <v>11209</v>
      </c>
      <c r="I3299" s="25" t="s">
        <v>24075</v>
      </c>
      <c r="J3299" s="19">
        <v>44855</v>
      </c>
      <c r="K3299" s="19"/>
      <c r="L3299" s="54">
        <v>1250</v>
      </c>
      <c r="M3299" s="25" t="s">
        <v>7230</v>
      </c>
      <c r="N3299" s="25" t="s">
        <v>24060</v>
      </c>
      <c r="O3299" s="25"/>
      <c r="P3299" s="25" t="s">
        <v>30778</v>
      </c>
    </row>
    <row r="3300" spans="1:16" ht="15">
      <c r="A3300" s="25" t="s">
        <v>30779</v>
      </c>
      <c r="B3300" s="25" t="s">
        <v>30779</v>
      </c>
      <c r="C3300"/>
      <c r="D3300" s="25" t="s">
        <v>7261</v>
      </c>
      <c r="E3300" s="25"/>
      <c r="F3300" s="25" t="s">
        <v>7288</v>
      </c>
      <c r="G3300" s="25" t="s">
        <v>24630</v>
      </c>
      <c r="H3300" s="25" t="s">
        <v>10329</v>
      </c>
      <c r="I3300" s="25" t="s">
        <v>24631</v>
      </c>
      <c r="J3300" s="19">
        <v>44855</v>
      </c>
      <c r="K3300" s="19"/>
      <c r="L3300" s="54">
        <v>110</v>
      </c>
      <c r="M3300" s="25" t="s">
        <v>7230</v>
      </c>
      <c r="N3300" s="25" t="s">
        <v>24060</v>
      </c>
      <c r="O3300" s="25"/>
      <c r="P3300" s="25" t="s">
        <v>30780</v>
      </c>
    </row>
    <row r="3301" spans="1:16" ht="15">
      <c r="A3301" s="25" t="s">
        <v>30781</v>
      </c>
      <c r="B3301" s="25" t="s">
        <v>30781</v>
      </c>
      <c r="C3301"/>
      <c r="D3301" s="25" t="s">
        <v>7261</v>
      </c>
      <c r="E3301" s="25"/>
      <c r="F3301" s="25" t="s">
        <v>7288</v>
      </c>
      <c r="G3301" s="25" t="s">
        <v>24057</v>
      </c>
      <c r="H3301" s="25" t="s">
        <v>10537</v>
      </c>
      <c r="I3301" s="25" t="s">
        <v>24169</v>
      </c>
      <c r="J3301" s="19">
        <v>44855</v>
      </c>
      <c r="K3301" s="19"/>
      <c r="L3301" s="54">
        <v>9109.7000000000007</v>
      </c>
      <c r="M3301" s="25" t="s">
        <v>7230</v>
      </c>
      <c r="N3301" s="25" t="s">
        <v>24060</v>
      </c>
      <c r="O3301" s="25"/>
      <c r="P3301" s="25" t="s">
        <v>30782</v>
      </c>
    </row>
    <row r="3302" spans="1:16" ht="15">
      <c r="A3302" s="25" t="s">
        <v>30783</v>
      </c>
      <c r="B3302" s="25" t="s">
        <v>30783</v>
      </c>
      <c r="C3302"/>
      <c r="D3302" s="25" t="s">
        <v>7261</v>
      </c>
      <c r="E3302" s="25"/>
      <c r="F3302" s="25" t="s">
        <v>7288</v>
      </c>
      <c r="G3302" s="25" t="s">
        <v>24057</v>
      </c>
      <c r="H3302" s="25" t="s">
        <v>10537</v>
      </c>
      <c r="I3302" s="25" t="s">
        <v>25689</v>
      </c>
      <c r="J3302" s="19">
        <v>44855</v>
      </c>
      <c r="K3302" s="19"/>
      <c r="L3302" s="54">
        <v>325</v>
      </c>
      <c r="M3302" s="25" t="s">
        <v>7230</v>
      </c>
      <c r="N3302" s="25" t="s">
        <v>24060</v>
      </c>
      <c r="O3302" s="25"/>
      <c r="P3302" s="25"/>
    </row>
    <row r="3303" spans="1:16" ht="15">
      <c r="A3303" s="25" t="s">
        <v>30784</v>
      </c>
      <c r="B3303" s="25" t="s">
        <v>30784</v>
      </c>
      <c r="C3303"/>
      <c r="D3303" s="25" t="s">
        <v>9632</v>
      </c>
      <c r="E3303" s="25"/>
      <c r="F3303" s="25" t="s">
        <v>7288</v>
      </c>
      <c r="G3303" s="25" t="s">
        <v>24057</v>
      </c>
      <c r="H3303" s="25" t="s">
        <v>8423</v>
      </c>
      <c r="I3303" s="25" t="s">
        <v>27004</v>
      </c>
      <c r="J3303" s="19">
        <v>44855</v>
      </c>
      <c r="K3303" s="19"/>
      <c r="L3303" s="54">
        <v>2900</v>
      </c>
      <c r="M3303" s="25" t="s">
        <v>7230</v>
      </c>
      <c r="N3303" s="25" t="s">
        <v>24060</v>
      </c>
      <c r="O3303" s="25"/>
      <c r="P3303" s="25" t="s">
        <v>30785</v>
      </c>
    </row>
    <row r="3304" spans="1:16" ht="15">
      <c r="A3304" s="25" t="s">
        <v>30786</v>
      </c>
      <c r="B3304" s="25" t="s">
        <v>30786</v>
      </c>
      <c r="C3304"/>
      <c r="D3304" s="25" t="s">
        <v>7261</v>
      </c>
      <c r="E3304" s="25"/>
      <c r="F3304" s="25" t="s">
        <v>7288</v>
      </c>
      <c r="G3304" s="25" t="s">
        <v>24057</v>
      </c>
      <c r="H3304" s="25" t="s">
        <v>8443</v>
      </c>
      <c r="I3304" s="25" t="s">
        <v>30787</v>
      </c>
      <c r="J3304" s="19">
        <v>44855</v>
      </c>
      <c r="K3304" s="19"/>
      <c r="L3304" s="54">
        <v>2472.2199999999998</v>
      </c>
      <c r="M3304" s="25" t="s">
        <v>7230</v>
      </c>
      <c r="N3304" s="25" t="s">
        <v>24060</v>
      </c>
      <c r="O3304" s="25"/>
      <c r="P3304" s="25"/>
    </row>
    <row r="3305" spans="1:16" ht="15">
      <c r="A3305" s="25" t="s">
        <v>30788</v>
      </c>
      <c r="B3305" s="25" t="s">
        <v>30788</v>
      </c>
      <c r="C3305"/>
      <c r="D3305" s="25" t="s">
        <v>7261</v>
      </c>
      <c r="E3305" s="25"/>
      <c r="F3305" s="25" t="s">
        <v>7288</v>
      </c>
      <c r="G3305" s="25" t="s">
        <v>24057</v>
      </c>
      <c r="H3305" s="25" t="s">
        <v>10537</v>
      </c>
      <c r="I3305" s="25" t="s">
        <v>24169</v>
      </c>
      <c r="J3305" s="19">
        <v>44855</v>
      </c>
      <c r="K3305" s="19"/>
      <c r="L3305" s="54">
        <v>9340.2000000000007</v>
      </c>
      <c r="M3305" s="25" t="s">
        <v>7230</v>
      </c>
      <c r="N3305" s="25" t="s">
        <v>24060</v>
      </c>
      <c r="O3305" s="25"/>
      <c r="P3305" s="25" t="s">
        <v>30789</v>
      </c>
    </row>
    <row r="3306" spans="1:16" ht="15">
      <c r="A3306" s="25" t="s">
        <v>30790</v>
      </c>
      <c r="B3306" s="25" t="s">
        <v>30790</v>
      </c>
      <c r="C3306"/>
      <c r="D3306" s="25" t="s">
        <v>7261</v>
      </c>
      <c r="E3306" s="25"/>
      <c r="F3306" s="25" t="s">
        <v>7288</v>
      </c>
      <c r="G3306" s="25" t="s">
        <v>24057</v>
      </c>
      <c r="H3306" s="25" t="s">
        <v>10537</v>
      </c>
      <c r="I3306" s="25" t="s">
        <v>25689</v>
      </c>
      <c r="J3306" s="19">
        <v>44855</v>
      </c>
      <c r="K3306" s="19"/>
      <c r="L3306" s="54">
        <v>325</v>
      </c>
      <c r="M3306" s="25" t="s">
        <v>7230</v>
      </c>
      <c r="N3306" s="25" t="s">
        <v>24060</v>
      </c>
      <c r="O3306" s="25"/>
      <c r="P3306" s="25"/>
    </row>
    <row r="3307" spans="1:16" ht="15">
      <c r="A3307" s="25" t="s">
        <v>30791</v>
      </c>
      <c r="B3307" s="25" t="s">
        <v>30791</v>
      </c>
      <c r="C3307"/>
      <c r="D3307" s="25" t="s">
        <v>7261</v>
      </c>
      <c r="E3307" s="25"/>
      <c r="F3307" s="25" t="s">
        <v>7288</v>
      </c>
      <c r="G3307" s="25" t="s">
        <v>24057</v>
      </c>
      <c r="H3307" s="25" t="s">
        <v>18581</v>
      </c>
      <c r="I3307" s="25" t="s">
        <v>30792</v>
      </c>
      <c r="J3307" s="19">
        <v>44856</v>
      </c>
      <c r="K3307" s="19"/>
      <c r="L3307" s="54">
        <v>3953.04</v>
      </c>
      <c r="M3307" s="25" t="s">
        <v>7230</v>
      </c>
      <c r="N3307" s="25" t="s">
        <v>24060</v>
      </c>
      <c r="O3307" s="25"/>
      <c r="P3307" s="25" t="s">
        <v>30793</v>
      </c>
    </row>
    <row r="3308" spans="1:16" ht="15">
      <c r="A3308" s="25" t="s">
        <v>30794</v>
      </c>
      <c r="B3308" s="25" t="s">
        <v>30794</v>
      </c>
      <c r="C3308"/>
      <c r="D3308" s="25" t="s">
        <v>7261</v>
      </c>
      <c r="E3308" s="25"/>
      <c r="F3308" s="25" t="s">
        <v>7288</v>
      </c>
      <c r="G3308" s="25" t="s">
        <v>24057</v>
      </c>
      <c r="H3308" s="25" t="s">
        <v>7474</v>
      </c>
      <c r="I3308" s="25" t="s">
        <v>24082</v>
      </c>
      <c r="J3308" s="19">
        <v>44856</v>
      </c>
      <c r="K3308" s="19"/>
      <c r="L3308" s="54">
        <v>5226.58</v>
      </c>
      <c r="M3308" s="25" t="s">
        <v>7230</v>
      </c>
      <c r="N3308" s="25" t="s">
        <v>24060</v>
      </c>
      <c r="O3308" s="25"/>
      <c r="P3308" s="25" t="s">
        <v>30795</v>
      </c>
    </row>
    <row r="3309" spans="1:16" ht="15">
      <c r="A3309" s="25" t="s">
        <v>30796</v>
      </c>
      <c r="B3309" s="25" t="s">
        <v>30796</v>
      </c>
      <c r="C3309"/>
      <c r="D3309" s="25" t="s">
        <v>10104</v>
      </c>
      <c r="E3309" s="25"/>
      <c r="F3309" s="25" t="s">
        <v>7288</v>
      </c>
      <c r="G3309" s="25" t="s">
        <v>24057</v>
      </c>
      <c r="H3309" s="25" t="s">
        <v>10105</v>
      </c>
      <c r="I3309" s="25" t="s">
        <v>24122</v>
      </c>
      <c r="J3309" s="19">
        <v>44858</v>
      </c>
      <c r="K3309" s="19"/>
      <c r="L3309" s="54">
        <v>31469.74</v>
      </c>
      <c r="M3309" s="25" t="s">
        <v>7230</v>
      </c>
      <c r="N3309" s="25" t="s">
        <v>24060</v>
      </c>
      <c r="O3309" s="25"/>
      <c r="P3309" s="25"/>
    </row>
    <row r="3310" spans="1:16" ht="15">
      <c r="A3310" s="25" t="s">
        <v>30797</v>
      </c>
      <c r="B3310" s="25" t="s">
        <v>30797</v>
      </c>
      <c r="C3310"/>
      <c r="D3310" s="25" t="s">
        <v>8607</v>
      </c>
      <c r="E3310" s="25"/>
      <c r="F3310" s="25" t="s">
        <v>7288</v>
      </c>
      <c r="G3310" s="25" t="s">
        <v>24057</v>
      </c>
      <c r="H3310" s="25" t="s">
        <v>8868</v>
      </c>
      <c r="I3310" s="25" t="s">
        <v>24070</v>
      </c>
      <c r="J3310" s="19">
        <v>44858</v>
      </c>
      <c r="K3310" s="19"/>
      <c r="L3310" s="54">
        <v>2295.27</v>
      </c>
      <c r="M3310" s="25" t="s">
        <v>7230</v>
      </c>
      <c r="N3310" s="25" t="s">
        <v>24060</v>
      </c>
      <c r="O3310" s="25"/>
      <c r="P3310" s="25" t="s">
        <v>30798</v>
      </c>
    </row>
    <row r="3311" spans="1:16" ht="15">
      <c r="A3311" s="25" t="s">
        <v>30799</v>
      </c>
      <c r="B3311" s="25" t="s">
        <v>30799</v>
      </c>
      <c r="C3311"/>
      <c r="D3311" s="25" t="s">
        <v>7261</v>
      </c>
      <c r="E3311" s="25"/>
      <c r="F3311" s="25" t="s">
        <v>7288</v>
      </c>
      <c r="G3311" s="25" t="s">
        <v>24057</v>
      </c>
      <c r="H3311" s="25" t="s">
        <v>17811</v>
      </c>
      <c r="I3311" s="25" t="s">
        <v>30800</v>
      </c>
      <c r="J3311" s="19">
        <v>44858</v>
      </c>
      <c r="K3311" s="19"/>
      <c r="L3311" s="54">
        <v>15761.98</v>
      </c>
      <c r="M3311" s="25" t="s">
        <v>7230</v>
      </c>
      <c r="N3311" s="25" t="s">
        <v>24060</v>
      </c>
      <c r="O3311" s="25"/>
      <c r="P3311" s="25"/>
    </row>
    <row r="3312" spans="1:16" ht="15">
      <c r="A3312" s="25" t="s">
        <v>30801</v>
      </c>
      <c r="B3312" s="25" t="s">
        <v>30801</v>
      </c>
      <c r="C3312"/>
      <c r="D3312" s="25" t="s">
        <v>7261</v>
      </c>
      <c r="E3312" s="25"/>
      <c r="F3312" s="25" t="s">
        <v>7288</v>
      </c>
      <c r="G3312" s="25" t="s">
        <v>24057</v>
      </c>
      <c r="H3312" s="25" t="s">
        <v>17811</v>
      </c>
      <c r="I3312" s="25" t="s">
        <v>30800</v>
      </c>
      <c r="J3312" s="19">
        <v>44858</v>
      </c>
      <c r="K3312" s="19"/>
      <c r="L3312" s="54">
        <v>2431</v>
      </c>
      <c r="M3312" s="25" t="s">
        <v>7230</v>
      </c>
      <c r="N3312" s="25" t="s">
        <v>24060</v>
      </c>
      <c r="O3312" s="25"/>
      <c r="P3312" s="25"/>
    </row>
    <row r="3313" spans="1:16" ht="15">
      <c r="A3313" s="25" t="s">
        <v>30802</v>
      </c>
      <c r="B3313" s="25" t="s">
        <v>30802</v>
      </c>
      <c r="C3313"/>
      <c r="D3313" s="25" t="s">
        <v>7261</v>
      </c>
      <c r="E3313" s="25"/>
      <c r="F3313" s="25" t="s">
        <v>7288</v>
      </c>
      <c r="G3313" s="25" t="s">
        <v>24057</v>
      </c>
      <c r="H3313" s="25" t="s">
        <v>8284</v>
      </c>
      <c r="I3313" s="25" t="s">
        <v>24070</v>
      </c>
      <c r="J3313" s="19">
        <v>44858</v>
      </c>
      <c r="K3313" s="19"/>
      <c r="L3313" s="54">
        <v>6055.65</v>
      </c>
      <c r="M3313" s="25" t="s">
        <v>7230</v>
      </c>
      <c r="N3313" s="25" t="s">
        <v>24060</v>
      </c>
      <c r="O3313" s="25"/>
      <c r="P3313" s="25" t="s">
        <v>30803</v>
      </c>
    </row>
    <row r="3314" spans="1:16" ht="15">
      <c r="A3314" s="25" t="s">
        <v>30804</v>
      </c>
      <c r="B3314" s="25" t="s">
        <v>30804</v>
      </c>
      <c r="C3314"/>
      <c r="D3314" s="25" t="s">
        <v>7261</v>
      </c>
      <c r="E3314" s="25"/>
      <c r="F3314" s="25" t="s">
        <v>7288</v>
      </c>
      <c r="G3314" s="25" t="s">
        <v>24057</v>
      </c>
      <c r="H3314" s="25" t="s">
        <v>8284</v>
      </c>
      <c r="I3314" s="25" t="s">
        <v>24070</v>
      </c>
      <c r="J3314" s="19">
        <v>44858</v>
      </c>
      <c r="K3314" s="19"/>
      <c r="L3314" s="54">
        <v>5800.77</v>
      </c>
      <c r="M3314" s="25" t="s">
        <v>7230</v>
      </c>
      <c r="N3314" s="25" t="s">
        <v>24060</v>
      </c>
      <c r="O3314" s="25"/>
      <c r="P3314" s="25" t="s">
        <v>30805</v>
      </c>
    </row>
    <row r="3315" spans="1:16" ht="15">
      <c r="A3315" s="25" t="s">
        <v>30806</v>
      </c>
      <c r="B3315" s="25" t="s">
        <v>30806</v>
      </c>
      <c r="C3315"/>
      <c r="D3315" s="25" t="s">
        <v>7261</v>
      </c>
      <c r="E3315" s="25"/>
      <c r="F3315" s="25" t="s">
        <v>7288</v>
      </c>
      <c r="G3315" s="25" t="s">
        <v>24057</v>
      </c>
      <c r="H3315" s="25" t="s">
        <v>8284</v>
      </c>
      <c r="I3315" s="25" t="s">
        <v>24070</v>
      </c>
      <c r="J3315" s="19">
        <v>44858</v>
      </c>
      <c r="K3315" s="19"/>
      <c r="L3315" s="54">
        <v>5865.57</v>
      </c>
      <c r="M3315" s="25" t="s">
        <v>7230</v>
      </c>
      <c r="N3315" s="25" t="s">
        <v>24060</v>
      </c>
      <c r="O3315" s="25"/>
      <c r="P3315" s="25" t="s">
        <v>30807</v>
      </c>
    </row>
    <row r="3316" spans="1:16" ht="15">
      <c r="A3316" s="25" t="s">
        <v>30808</v>
      </c>
      <c r="B3316" s="25" t="s">
        <v>30808</v>
      </c>
      <c r="C3316"/>
      <c r="D3316" s="25" t="s">
        <v>7261</v>
      </c>
      <c r="E3316" s="25"/>
      <c r="F3316" s="25" t="s">
        <v>7288</v>
      </c>
      <c r="G3316" s="25" t="s">
        <v>24057</v>
      </c>
      <c r="H3316" s="25" t="s">
        <v>9378</v>
      </c>
      <c r="I3316" s="25" t="s">
        <v>24082</v>
      </c>
      <c r="J3316" s="19">
        <v>44858</v>
      </c>
      <c r="K3316" s="19"/>
      <c r="L3316" s="54">
        <v>6797.42</v>
      </c>
      <c r="M3316" s="25" t="s">
        <v>7230</v>
      </c>
      <c r="N3316" s="25" t="s">
        <v>24060</v>
      </c>
      <c r="O3316" s="25"/>
      <c r="P3316" s="25" t="s">
        <v>30809</v>
      </c>
    </row>
    <row r="3317" spans="1:16" ht="15">
      <c r="A3317" s="25" t="s">
        <v>30810</v>
      </c>
      <c r="B3317" s="25" t="s">
        <v>30810</v>
      </c>
      <c r="C3317"/>
      <c r="D3317" s="25" t="s">
        <v>7252</v>
      </c>
      <c r="E3317" s="25"/>
      <c r="F3317" s="25" t="s">
        <v>7288</v>
      </c>
      <c r="G3317" s="25" t="s">
        <v>24057</v>
      </c>
      <c r="H3317" s="25" t="s">
        <v>11209</v>
      </c>
      <c r="I3317" s="25" t="s">
        <v>24075</v>
      </c>
      <c r="J3317" s="19">
        <v>44858</v>
      </c>
      <c r="K3317" s="19"/>
      <c r="L3317" s="54">
        <v>3518</v>
      </c>
      <c r="M3317" s="25" t="s">
        <v>7230</v>
      </c>
      <c r="N3317" s="25" t="s">
        <v>24060</v>
      </c>
      <c r="O3317" s="25"/>
      <c r="P3317" s="25" t="s">
        <v>30811</v>
      </c>
    </row>
    <row r="3318" spans="1:16" ht="15">
      <c r="A3318" s="25" t="s">
        <v>30812</v>
      </c>
      <c r="B3318" s="25" t="s">
        <v>30812</v>
      </c>
      <c r="C3318"/>
      <c r="D3318" s="25" t="s">
        <v>7252</v>
      </c>
      <c r="E3318" s="25"/>
      <c r="F3318" s="25" t="s">
        <v>7288</v>
      </c>
      <c r="G3318" s="25" t="s">
        <v>24057</v>
      </c>
      <c r="H3318" s="25" t="s">
        <v>8649</v>
      </c>
      <c r="I3318" s="25" t="s">
        <v>24075</v>
      </c>
      <c r="J3318" s="19">
        <v>44858</v>
      </c>
      <c r="K3318" s="19"/>
      <c r="L3318" s="54">
        <v>3056</v>
      </c>
      <c r="M3318" s="25" t="s">
        <v>7230</v>
      </c>
      <c r="N3318" s="25" t="s">
        <v>24060</v>
      </c>
      <c r="O3318" s="25"/>
      <c r="P3318" s="25" t="s">
        <v>30813</v>
      </c>
    </row>
    <row r="3319" spans="1:16" ht="15">
      <c r="A3319" s="25" t="s">
        <v>30814</v>
      </c>
      <c r="B3319" s="25" t="s">
        <v>30814</v>
      </c>
      <c r="C3319"/>
      <c r="D3319" s="25" t="s">
        <v>7261</v>
      </c>
      <c r="E3319" s="25"/>
      <c r="F3319" s="25" t="s">
        <v>7288</v>
      </c>
      <c r="G3319" s="25" t="s">
        <v>24057</v>
      </c>
      <c r="H3319" s="25" t="s">
        <v>18145</v>
      </c>
      <c r="I3319" s="25" t="s">
        <v>30815</v>
      </c>
      <c r="J3319" s="19">
        <v>44858</v>
      </c>
      <c r="K3319" s="19"/>
      <c r="L3319" s="54">
        <v>72682.48</v>
      </c>
      <c r="M3319" s="25" t="s">
        <v>7230</v>
      </c>
      <c r="N3319" s="25" t="s">
        <v>24060</v>
      </c>
      <c r="O3319" s="25"/>
      <c r="P3319" s="25" t="s">
        <v>30816</v>
      </c>
    </row>
    <row r="3320" spans="1:16" ht="15">
      <c r="A3320" s="25" t="s">
        <v>30817</v>
      </c>
      <c r="B3320" s="25" t="s">
        <v>30817</v>
      </c>
      <c r="C3320"/>
      <c r="D3320" s="25" t="s">
        <v>7261</v>
      </c>
      <c r="E3320" s="25"/>
      <c r="F3320" s="25" t="s">
        <v>7288</v>
      </c>
      <c r="G3320" s="25" t="s">
        <v>24057</v>
      </c>
      <c r="H3320" s="25" t="s">
        <v>18145</v>
      </c>
      <c r="I3320" s="25" t="s">
        <v>29707</v>
      </c>
      <c r="J3320" s="19">
        <v>44858</v>
      </c>
      <c r="K3320" s="19"/>
      <c r="L3320" s="54">
        <v>20537.009999999998</v>
      </c>
      <c r="M3320" s="25" t="s">
        <v>7230</v>
      </c>
      <c r="N3320" s="25" t="s">
        <v>24060</v>
      </c>
      <c r="O3320" s="25"/>
      <c r="P3320" s="25" t="s">
        <v>30818</v>
      </c>
    </row>
    <row r="3321" spans="1:16" ht="15">
      <c r="A3321" s="25" t="s">
        <v>30819</v>
      </c>
      <c r="B3321" s="25" t="s">
        <v>30819</v>
      </c>
      <c r="C3321"/>
      <c r="D3321" s="25" t="s">
        <v>7478</v>
      </c>
      <c r="E3321" s="25"/>
      <c r="F3321" s="25" t="s">
        <v>7288</v>
      </c>
      <c r="G3321" s="25" t="s">
        <v>24057</v>
      </c>
      <c r="H3321" s="25" t="s">
        <v>7500</v>
      </c>
      <c r="I3321" s="25" t="s">
        <v>24181</v>
      </c>
      <c r="J3321" s="19">
        <v>44858</v>
      </c>
      <c r="K3321" s="19"/>
      <c r="L3321" s="54">
        <v>19255.919999999998</v>
      </c>
      <c r="M3321" s="25" t="s">
        <v>7230</v>
      </c>
      <c r="N3321" s="25" t="s">
        <v>24060</v>
      </c>
      <c r="O3321" s="25"/>
      <c r="P3321" s="25" t="s">
        <v>30820</v>
      </c>
    </row>
    <row r="3322" spans="1:16" ht="15">
      <c r="A3322" s="25" t="s">
        <v>30821</v>
      </c>
      <c r="B3322" s="25" t="s">
        <v>30821</v>
      </c>
      <c r="C3322"/>
      <c r="D3322" s="25" t="s">
        <v>7478</v>
      </c>
      <c r="E3322" s="25"/>
      <c r="F3322" s="25" t="s">
        <v>7288</v>
      </c>
      <c r="G3322" s="25" t="s">
        <v>24057</v>
      </c>
      <c r="H3322" s="25" t="s">
        <v>7500</v>
      </c>
      <c r="I3322" s="25" t="s">
        <v>27097</v>
      </c>
      <c r="J3322" s="19">
        <v>44858</v>
      </c>
      <c r="K3322" s="19"/>
      <c r="L3322" s="54">
        <v>16850.57</v>
      </c>
      <c r="M3322" s="25" t="s">
        <v>7230</v>
      </c>
      <c r="N3322" s="25" t="s">
        <v>24060</v>
      </c>
      <c r="O3322" s="25"/>
      <c r="P3322" s="25" t="s">
        <v>30822</v>
      </c>
    </row>
    <row r="3323" spans="1:16" ht="15">
      <c r="A3323" s="25" t="s">
        <v>30823</v>
      </c>
      <c r="B3323" s="25" t="s">
        <v>30823</v>
      </c>
      <c r="C3323"/>
      <c r="D3323" s="25" t="s">
        <v>7261</v>
      </c>
      <c r="E3323" s="25"/>
      <c r="F3323" s="25" t="s">
        <v>7288</v>
      </c>
      <c r="G3323" s="25" t="s">
        <v>24057</v>
      </c>
      <c r="H3323" s="25" t="s">
        <v>14900</v>
      </c>
      <c r="I3323" s="25" t="s">
        <v>24082</v>
      </c>
      <c r="J3323" s="19">
        <v>44859</v>
      </c>
      <c r="K3323" s="19"/>
      <c r="L3323" s="54">
        <v>3241.64</v>
      </c>
      <c r="M3323" s="25" t="s">
        <v>7230</v>
      </c>
      <c r="N3323" s="25" t="s">
        <v>24060</v>
      </c>
      <c r="O3323" s="25"/>
      <c r="P3323" s="25" t="s">
        <v>30824</v>
      </c>
    </row>
    <row r="3324" spans="1:16" ht="15">
      <c r="A3324" s="25" t="s">
        <v>30825</v>
      </c>
      <c r="B3324" s="25" t="s">
        <v>30825</v>
      </c>
      <c r="C3324"/>
      <c r="D3324" s="25" t="s">
        <v>7261</v>
      </c>
      <c r="E3324" s="25"/>
      <c r="F3324" s="25" t="s">
        <v>7288</v>
      </c>
      <c r="G3324" s="25" t="s">
        <v>24057</v>
      </c>
      <c r="H3324" s="25" t="s">
        <v>8443</v>
      </c>
      <c r="I3324" s="25" t="s">
        <v>24143</v>
      </c>
      <c r="J3324" s="19">
        <v>44859</v>
      </c>
      <c r="K3324" s="19"/>
      <c r="L3324" s="54">
        <v>9465</v>
      </c>
      <c r="M3324" s="25" t="s">
        <v>7230</v>
      </c>
      <c r="N3324" s="25" t="s">
        <v>24060</v>
      </c>
      <c r="O3324" s="25"/>
      <c r="P3324" s="25" t="s">
        <v>30826</v>
      </c>
    </row>
    <row r="3325" spans="1:16" ht="15">
      <c r="A3325" s="25" t="s">
        <v>30827</v>
      </c>
      <c r="B3325" s="25" t="s">
        <v>30827</v>
      </c>
      <c r="C3325"/>
      <c r="D3325" s="25" t="s">
        <v>7261</v>
      </c>
      <c r="E3325" s="25"/>
      <c r="F3325" s="25" t="s">
        <v>7288</v>
      </c>
      <c r="G3325" s="25" t="s">
        <v>24057</v>
      </c>
      <c r="H3325" s="25" t="s">
        <v>8423</v>
      </c>
      <c r="I3325" s="25" t="s">
        <v>24561</v>
      </c>
      <c r="J3325" s="19">
        <v>44859</v>
      </c>
      <c r="K3325" s="19"/>
      <c r="L3325" s="54">
        <v>1050</v>
      </c>
      <c r="M3325" s="25" t="s">
        <v>7230</v>
      </c>
      <c r="N3325" s="25" t="s">
        <v>24060</v>
      </c>
      <c r="O3325" s="25"/>
      <c r="P3325" s="25" t="s">
        <v>30828</v>
      </c>
    </row>
    <row r="3326" spans="1:16" ht="15">
      <c r="A3326" s="25" t="s">
        <v>30829</v>
      </c>
      <c r="B3326" s="25" t="s">
        <v>30829</v>
      </c>
      <c r="C3326"/>
      <c r="D3326" s="25" t="s">
        <v>7261</v>
      </c>
      <c r="E3326" s="25"/>
      <c r="F3326" s="25" t="s">
        <v>7288</v>
      </c>
      <c r="G3326" s="25" t="s">
        <v>24057</v>
      </c>
      <c r="H3326" s="25" t="s">
        <v>8423</v>
      </c>
      <c r="I3326" s="25" t="s">
        <v>24561</v>
      </c>
      <c r="J3326" s="19">
        <v>44859</v>
      </c>
      <c r="K3326" s="19"/>
      <c r="L3326" s="54">
        <v>840</v>
      </c>
      <c r="M3326" s="25" t="s">
        <v>7230</v>
      </c>
      <c r="N3326" s="25" t="s">
        <v>24060</v>
      </c>
      <c r="O3326" s="25"/>
      <c r="P3326" s="25" t="s">
        <v>30830</v>
      </c>
    </row>
    <row r="3327" spans="1:16" ht="15">
      <c r="A3327" s="25" t="s">
        <v>30831</v>
      </c>
      <c r="B3327" s="25" t="s">
        <v>30831</v>
      </c>
      <c r="C3327"/>
      <c r="D3327" s="25" t="s">
        <v>7261</v>
      </c>
      <c r="E3327" s="25"/>
      <c r="F3327" s="25" t="s">
        <v>7288</v>
      </c>
      <c r="G3327" s="25" t="s">
        <v>24057</v>
      </c>
      <c r="H3327" s="25" t="s">
        <v>8423</v>
      </c>
      <c r="I3327" s="25" t="s">
        <v>24561</v>
      </c>
      <c r="J3327" s="19">
        <v>44859</v>
      </c>
      <c r="K3327" s="19"/>
      <c r="L3327" s="54">
        <v>1250</v>
      </c>
      <c r="M3327" s="25" t="s">
        <v>7230</v>
      </c>
      <c r="N3327" s="25" t="s">
        <v>24060</v>
      </c>
      <c r="O3327" s="25"/>
      <c r="P3327" s="25" t="s">
        <v>30832</v>
      </c>
    </row>
    <row r="3328" spans="1:16" ht="15">
      <c r="A3328" s="25" t="s">
        <v>30833</v>
      </c>
      <c r="B3328" s="25" t="s">
        <v>30833</v>
      </c>
      <c r="C3328"/>
      <c r="D3328" s="25" t="s">
        <v>7261</v>
      </c>
      <c r="E3328" s="25"/>
      <c r="F3328" s="25" t="s">
        <v>7288</v>
      </c>
      <c r="G3328" s="25" t="s">
        <v>24057</v>
      </c>
      <c r="H3328" s="25" t="s">
        <v>7500</v>
      </c>
      <c r="I3328" s="25" t="s">
        <v>24301</v>
      </c>
      <c r="J3328" s="19">
        <v>44859</v>
      </c>
      <c r="K3328" s="19"/>
      <c r="L3328" s="54">
        <v>4769.3</v>
      </c>
      <c r="M3328" s="25" t="s">
        <v>7230</v>
      </c>
      <c r="N3328" s="25" t="s">
        <v>24060</v>
      </c>
      <c r="O3328" s="25"/>
      <c r="P3328" s="25" t="s">
        <v>30834</v>
      </c>
    </row>
    <row r="3329" spans="1:16" ht="15">
      <c r="A3329" s="25" t="s">
        <v>30835</v>
      </c>
      <c r="B3329" s="25" t="s">
        <v>30835</v>
      </c>
      <c r="C3329"/>
      <c r="D3329" s="25" t="s">
        <v>7261</v>
      </c>
      <c r="E3329" s="25"/>
      <c r="F3329" s="25" t="s">
        <v>7288</v>
      </c>
      <c r="G3329" s="25" t="s">
        <v>24057</v>
      </c>
      <c r="H3329" s="25" t="s">
        <v>8755</v>
      </c>
      <c r="I3329" s="25" t="s">
        <v>24082</v>
      </c>
      <c r="J3329" s="19">
        <v>44859</v>
      </c>
      <c r="K3329" s="19"/>
      <c r="L3329" s="54">
        <v>6444.47</v>
      </c>
      <c r="M3329" s="25" t="s">
        <v>7230</v>
      </c>
      <c r="N3329" s="25" t="s">
        <v>24060</v>
      </c>
      <c r="O3329" s="25"/>
      <c r="P3329" s="25" t="s">
        <v>30836</v>
      </c>
    </row>
    <row r="3330" spans="1:16" ht="15">
      <c r="A3330" s="25" t="s">
        <v>30837</v>
      </c>
      <c r="B3330" s="25" t="s">
        <v>30837</v>
      </c>
      <c r="C3330"/>
      <c r="D3330" s="25" t="s">
        <v>7269</v>
      </c>
      <c r="E3330" s="25"/>
      <c r="F3330" s="25" t="s">
        <v>7288</v>
      </c>
      <c r="G3330" s="25" t="s">
        <v>24057</v>
      </c>
      <c r="H3330" s="25" t="s">
        <v>7273</v>
      </c>
      <c r="I3330" s="25" t="s">
        <v>24096</v>
      </c>
      <c r="J3330" s="19">
        <v>44859</v>
      </c>
      <c r="K3330" s="19"/>
      <c r="L3330" s="54">
        <v>6672.01</v>
      </c>
      <c r="M3330" s="25" t="s">
        <v>7230</v>
      </c>
      <c r="N3330" s="25" t="s">
        <v>24060</v>
      </c>
      <c r="O3330" s="25"/>
      <c r="P3330" s="25" t="s">
        <v>30838</v>
      </c>
    </row>
    <row r="3331" spans="1:16" ht="15">
      <c r="A3331" s="25" t="s">
        <v>30839</v>
      </c>
      <c r="B3331" s="25" t="s">
        <v>30839</v>
      </c>
      <c r="C3331"/>
      <c r="D3331" s="25" t="s">
        <v>7261</v>
      </c>
      <c r="E3331" s="25"/>
      <c r="F3331" s="25" t="s">
        <v>7288</v>
      </c>
      <c r="G3331" s="25" t="s">
        <v>24057</v>
      </c>
      <c r="H3331" s="25" t="s">
        <v>8591</v>
      </c>
      <c r="I3331" s="25" t="s">
        <v>28132</v>
      </c>
      <c r="J3331" s="19">
        <v>44860</v>
      </c>
      <c r="K3331" s="19"/>
      <c r="L3331" s="54">
        <v>2492</v>
      </c>
      <c r="M3331" s="25" t="s">
        <v>7230</v>
      </c>
      <c r="N3331" s="25" t="s">
        <v>24060</v>
      </c>
      <c r="O3331" s="25"/>
      <c r="P3331" s="25"/>
    </row>
    <row r="3332" spans="1:16" ht="15">
      <c r="A3332" s="25" t="s">
        <v>30840</v>
      </c>
      <c r="B3332" s="25" t="s">
        <v>30840</v>
      </c>
      <c r="C3332"/>
      <c r="D3332" s="25" t="s">
        <v>7252</v>
      </c>
      <c r="E3332" s="25"/>
      <c r="F3332" s="25" t="s">
        <v>7288</v>
      </c>
      <c r="G3332" s="25" t="s">
        <v>24057</v>
      </c>
      <c r="H3332" s="25" t="s">
        <v>7500</v>
      </c>
      <c r="I3332" s="25" t="s">
        <v>24169</v>
      </c>
      <c r="J3332" s="19">
        <v>44860</v>
      </c>
      <c r="K3332" s="19"/>
      <c r="L3332" s="54">
        <v>41450</v>
      </c>
      <c r="M3332" s="25" t="s">
        <v>7230</v>
      </c>
      <c r="N3332" s="25" t="s">
        <v>24060</v>
      </c>
      <c r="O3332" s="25"/>
      <c r="P3332" s="25" t="s">
        <v>30841</v>
      </c>
    </row>
    <row r="3333" spans="1:16" ht="15">
      <c r="A3333" s="25" t="s">
        <v>30842</v>
      </c>
      <c r="B3333" s="25" t="s">
        <v>30842</v>
      </c>
      <c r="C3333"/>
      <c r="D3333" s="25" t="s">
        <v>7425</v>
      </c>
      <c r="E3333" s="25"/>
      <c r="F3333" s="25" t="s">
        <v>7288</v>
      </c>
      <c r="G3333" s="25" t="s">
        <v>24630</v>
      </c>
      <c r="H3333" s="25" t="s">
        <v>8591</v>
      </c>
      <c r="I3333" s="25" t="s">
        <v>24631</v>
      </c>
      <c r="J3333" s="19">
        <v>44860</v>
      </c>
      <c r="K3333" s="19"/>
      <c r="L3333" s="54">
        <v>561.78</v>
      </c>
      <c r="M3333" s="25" t="s">
        <v>7230</v>
      </c>
      <c r="N3333" s="25" t="s">
        <v>24060</v>
      </c>
      <c r="O3333" s="25"/>
      <c r="P3333" s="25" t="s">
        <v>30843</v>
      </c>
    </row>
    <row r="3334" spans="1:16" ht="15">
      <c r="A3334" s="25" t="s">
        <v>30844</v>
      </c>
      <c r="B3334" s="25" t="s">
        <v>30844</v>
      </c>
      <c r="C3334"/>
      <c r="D3334" s="25" t="s">
        <v>7269</v>
      </c>
      <c r="E3334" s="25"/>
      <c r="F3334" s="25" t="s">
        <v>7288</v>
      </c>
      <c r="G3334" s="25" t="s">
        <v>24057</v>
      </c>
      <c r="H3334" s="25" t="s">
        <v>7273</v>
      </c>
      <c r="I3334" s="25" t="s">
        <v>24082</v>
      </c>
      <c r="J3334" s="19">
        <v>44860</v>
      </c>
      <c r="K3334" s="19"/>
      <c r="L3334" s="54">
        <v>7600</v>
      </c>
      <c r="M3334" s="25" t="s">
        <v>7230</v>
      </c>
      <c r="N3334" s="25" t="s">
        <v>24060</v>
      </c>
      <c r="O3334" s="25"/>
      <c r="P3334" s="25" t="s">
        <v>30845</v>
      </c>
    </row>
    <row r="3335" spans="1:16" ht="15">
      <c r="A3335" s="25" t="s">
        <v>30846</v>
      </c>
      <c r="B3335" s="25" t="s">
        <v>30846</v>
      </c>
      <c r="C3335"/>
      <c r="D3335" s="25" t="s">
        <v>7261</v>
      </c>
      <c r="E3335" s="25"/>
      <c r="F3335" s="25" t="s">
        <v>7288</v>
      </c>
      <c r="G3335" s="25" t="s">
        <v>24057</v>
      </c>
      <c r="H3335" s="25" t="s">
        <v>8200</v>
      </c>
      <c r="I3335" s="25" t="s">
        <v>24075</v>
      </c>
      <c r="J3335" s="19">
        <v>44860</v>
      </c>
      <c r="K3335" s="19"/>
      <c r="L3335" s="54">
        <v>1400</v>
      </c>
      <c r="M3335" s="25" t="s">
        <v>7230</v>
      </c>
      <c r="N3335" s="25" t="s">
        <v>24060</v>
      </c>
      <c r="O3335" s="25"/>
      <c r="P3335" s="25" t="s">
        <v>30847</v>
      </c>
    </row>
    <row r="3336" spans="1:16" ht="15">
      <c r="A3336" s="25" t="s">
        <v>30848</v>
      </c>
      <c r="B3336" s="25" t="s">
        <v>30848</v>
      </c>
      <c r="C3336"/>
      <c r="D3336" s="25" t="s">
        <v>7261</v>
      </c>
      <c r="E3336" s="25"/>
      <c r="F3336" s="25" t="s">
        <v>7288</v>
      </c>
      <c r="G3336" s="25" t="s">
        <v>24057</v>
      </c>
      <c r="H3336" s="25" t="s">
        <v>7500</v>
      </c>
      <c r="I3336" s="25" t="s">
        <v>30849</v>
      </c>
      <c r="J3336" s="19">
        <v>44860</v>
      </c>
      <c r="K3336" s="19"/>
      <c r="L3336" s="54">
        <v>1068.3699999999999</v>
      </c>
      <c r="M3336" s="25" t="s">
        <v>7230</v>
      </c>
      <c r="N3336" s="25" t="s">
        <v>24060</v>
      </c>
      <c r="O3336" s="25"/>
      <c r="P3336" s="25"/>
    </row>
    <row r="3337" spans="1:16" ht="15">
      <c r="A3337" s="25" t="s">
        <v>30850</v>
      </c>
      <c r="B3337" s="25" t="s">
        <v>30850</v>
      </c>
      <c r="C3337"/>
      <c r="D3337" s="25" t="s">
        <v>7261</v>
      </c>
      <c r="E3337" s="25"/>
      <c r="F3337" s="25" t="s">
        <v>7288</v>
      </c>
      <c r="G3337" s="25" t="s">
        <v>24057</v>
      </c>
      <c r="H3337" s="25" t="s">
        <v>9391</v>
      </c>
      <c r="I3337" s="25" t="s">
        <v>24224</v>
      </c>
      <c r="J3337" s="19">
        <v>44860</v>
      </c>
      <c r="K3337" s="19"/>
      <c r="L3337" s="54">
        <v>5616.04</v>
      </c>
      <c r="M3337" s="25" t="s">
        <v>7230</v>
      </c>
      <c r="N3337" s="25" t="s">
        <v>24060</v>
      </c>
      <c r="O3337" s="25"/>
      <c r="P3337" s="25" t="s">
        <v>30851</v>
      </c>
    </row>
    <row r="3338" spans="1:16" ht="15">
      <c r="A3338" s="25" t="s">
        <v>30852</v>
      </c>
      <c r="B3338" s="25" t="s">
        <v>30852</v>
      </c>
      <c r="C3338"/>
      <c r="D3338" s="25" t="s">
        <v>7261</v>
      </c>
      <c r="E3338" s="25"/>
      <c r="F3338" s="25" t="s">
        <v>7288</v>
      </c>
      <c r="G3338" s="25" t="s">
        <v>24057</v>
      </c>
      <c r="H3338" s="25" t="s">
        <v>9391</v>
      </c>
      <c r="I3338" s="25" t="s">
        <v>24224</v>
      </c>
      <c r="J3338" s="19">
        <v>44860</v>
      </c>
      <c r="K3338" s="19"/>
      <c r="L3338" s="54">
        <v>5313.13</v>
      </c>
      <c r="M3338" s="25" t="s">
        <v>7230</v>
      </c>
      <c r="N3338" s="25" t="s">
        <v>24060</v>
      </c>
      <c r="O3338" s="25"/>
      <c r="P3338" s="25" t="s">
        <v>30853</v>
      </c>
    </row>
    <row r="3339" spans="1:16" ht="15">
      <c r="A3339" s="25" t="s">
        <v>30854</v>
      </c>
      <c r="B3339" s="25" t="s">
        <v>30854</v>
      </c>
      <c r="C3339"/>
      <c r="D3339" s="25" t="s">
        <v>7252</v>
      </c>
      <c r="E3339" s="25"/>
      <c r="F3339" s="25" t="s">
        <v>7288</v>
      </c>
      <c r="G3339" s="25" t="s">
        <v>24057</v>
      </c>
      <c r="H3339" s="25" t="s">
        <v>7500</v>
      </c>
      <c r="I3339" s="25" t="s">
        <v>24558</v>
      </c>
      <c r="J3339" s="19">
        <v>44860</v>
      </c>
      <c r="K3339" s="19"/>
      <c r="L3339" s="54">
        <v>2100</v>
      </c>
      <c r="M3339" s="25" t="s">
        <v>7230</v>
      </c>
      <c r="N3339" s="25" t="s">
        <v>24060</v>
      </c>
      <c r="O3339" s="25"/>
      <c r="P3339" s="25" t="s">
        <v>30855</v>
      </c>
    </row>
    <row r="3340" spans="1:16" ht="15">
      <c r="A3340" s="25" t="s">
        <v>30856</v>
      </c>
      <c r="B3340" s="25" t="s">
        <v>30856</v>
      </c>
      <c r="C3340"/>
      <c r="D3340" s="25" t="s">
        <v>7252</v>
      </c>
      <c r="E3340" s="25"/>
      <c r="F3340" s="25" t="s">
        <v>7288</v>
      </c>
      <c r="G3340" s="25" t="s">
        <v>24057</v>
      </c>
      <c r="H3340" s="25" t="s">
        <v>7500</v>
      </c>
      <c r="I3340" s="25" t="s">
        <v>24072</v>
      </c>
      <c r="J3340" s="19">
        <v>44860</v>
      </c>
      <c r="K3340" s="19"/>
      <c r="L3340" s="54">
        <v>623.25</v>
      </c>
      <c r="M3340" s="25" t="s">
        <v>7230</v>
      </c>
      <c r="N3340" s="25" t="s">
        <v>24060</v>
      </c>
      <c r="O3340" s="25"/>
      <c r="P3340" s="25"/>
    </row>
    <row r="3341" spans="1:16" ht="15">
      <c r="A3341" s="25" t="s">
        <v>30857</v>
      </c>
      <c r="B3341" s="25" t="s">
        <v>30857</v>
      </c>
      <c r="C3341"/>
      <c r="D3341" s="25" t="s">
        <v>7252</v>
      </c>
      <c r="E3341" s="25"/>
      <c r="F3341" s="25" t="s">
        <v>7288</v>
      </c>
      <c r="G3341" s="25" t="s">
        <v>24057</v>
      </c>
      <c r="H3341" s="25" t="s">
        <v>7500</v>
      </c>
      <c r="I3341" s="25" t="s">
        <v>24072</v>
      </c>
      <c r="J3341" s="19">
        <v>44860</v>
      </c>
      <c r="K3341" s="19"/>
      <c r="L3341" s="54">
        <v>983.8</v>
      </c>
      <c r="M3341" s="25" t="s">
        <v>7230</v>
      </c>
      <c r="N3341" s="25" t="s">
        <v>24060</v>
      </c>
      <c r="O3341" s="25"/>
      <c r="P3341" s="25"/>
    </row>
    <row r="3342" spans="1:16" ht="15">
      <c r="A3342" s="25" t="s">
        <v>30858</v>
      </c>
      <c r="B3342" s="25" t="s">
        <v>30858</v>
      </c>
      <c r="C3342"/>
      <c r="D3342" s="25" t="s">
        <v>7261</v>
      </c>
      <c r="E3342" s="25"/>
      <c r="F3342" s="25" t="s">
        <v>7288</v>
      </c>
      <c r="G3342" s="25" t="s">
        <v>24057</v>
      </c>
      <c r="H3342" s="25" t="s">
        <v>8140</v>
      </c>
      <c r="I3342" s="25" t="s">
        <v>30348</v>
      </c>
      <c r="J3342" s="19">
        <v>44860</v>
      </c>
      <c r="K3342" s="19"/>
      <c r="L3342" s="54">
        <v>1983.22</v>
      </c>
      <c r="M3342" s="25" t="s">
        <v>7230</v>
      </c>
      <c r="N3342" s="25" t="s">
        <v>24060</v>
      </c>
      <c r="O3342" s="25"/>
      <c r="P3342" s="25" t="s">
        <v>30859</v>
      </c>
    </row>
    <row r="3343" spans="1:16" ht="15">
      <c r="A3343" s="25" t="s">
        <v>30860</v>
      </c>
      <c r="B3343" s="25" t="s">
        <v>30860</v>
      </c>
      <c r="C3343"/>
      <c r="D3343" s="25" t="s">
        <v>7261</v>
      </c>
      <c r="E3343" s="25"/>
      <c r="F3343" s="25" t="s">
        <v>7288</v>
      </c>
      <c r="G3343" s="25" t="s">
        <v>24057</v>
      </c>
      <c r="H3343" s="25" t="s">
        <v>8140</v>
      </c>
      <c r="I3343" s="25" t="s">
        <v>24181</v>
      </c>
      <c r="J3343" s="19">
        <v>44860</v>
      </c>
      <c r="K3343" s="19"/>
      <c r="L3343" s="54">
        <v>8015</v>
      </c>
      <c r="M3343" s="25" t="s">
        <v>7230</v>
      </c>
      <c r="N3343" s="25" t="s">
        <v>24060</v>
      </c>
      <c r="O3343" s="25"/>
      <c r="P3343" s="25" t="s">
        <v>30861</v>
      </c>
    </row>
    <row r="3344" spans="1:16" ht="15">
      <c r="A3344" s="25" t="s">
        <v>30862</v>
      </c>
      <c r="B3344" s="25" t="s">
        <v>30862</v>
      </c>
      <c r="C3344"/>
      <c r="D3344" s="25" t="s">
        <v>7261</v>
      </c>
      <c r="E3344" s="25"/>
      <c r="F3344" s="25" t="s">
        <v>7288</v>
      </c>
      <c r="G3344" s="25" t="s">
        <v>24057</v>
      </c>
      <c r="H3344" s="25" t="s">
        <v>9391</v>
      </c>
      <c r="I3344" s="25" t="s">
        <v>24224</v>
      </c>
      <c r="J3344" s="19">
        <v>44860</v>
      </c>
      <c r="K3344" s="19"/>
      <c r="L3344" s="54">
        <v>5860.4</v>
      </c>
      <c r="M3344" s="25" t="s">
        <v>7230</v>
      </c>
      <c r="N3344" s="25" t="s">
        <v>24060</v>
      </c>
      <c r="O3344" s="25"/>
      <c r="P3344" s="25" t="s">
        <v>30863</v>
      </c>
    </row>
    <row r="3345" spans="1:16" ht="15">
      <c r="A3345" s="25" t="s">
        <v>30864</v>
      </c>
      <c r="B3345" s="25" t="s">
        <v>30864</v>
      </c>
      <c r="C3345"/>
      <c r="D3345" s="25" t="s">
        <v>7261</v>
      </c>
      <c r="E3345" s="25"/>
      <c r="F3345" s="25" t="s">
        <v>7983</v>
      </c>
      <c r="G3345" s="25" t="s">
        <v>24057</v>
      </c>
      <c r="H3345" s="25" t="s">
        <v>8140</v>
      </c>
      <c r="I3345" s="25" t="s">
        <v>24181</v>
      </c>
      <c r="J3345" s="19">
        <v>44860</v>
      </c>
      <c r="K3345" s="19"/>
      <c r="L3345" s="54">
        <v>1148</v>
      </c>
      <c r="M3345" s="25" t="s">
        <v>7230</v>
      </c>
      <c r="N3345" s="25" t="s">
        <v>24060</v>
      </c>
      <c r="O3345" s="25"/>
      <c r="P3345" s="25" t="s">
        <v>30865</v>
      </c>
    </row>
    <row r="3346" spans="1:16" ht="15">
      <c r="A3346" s="25" t="s">
        <v>30866</v>
      </c>
      <c r="B3346" s="25" t="s">
        <v>30866</v>
      </c>
      <c r="C3346"/>
      <c r="D3346" s="25" t="s">
        <v>7252</v>
      </c>
      <c r="E3346" s="25"/>
      <c r="F3346" s="25" t="s">
        <v>7288</v>
      </c>
      <c r="G3346" s="25" t="s">
        <v>24057</v>
      </c>
      <c r="H3346" s="25" t="s">
        <v>7500</v>
      </c>
      <c r="I3346" s="25" t="s">
        <v>24072</v>
      </c>
      <c r="J3346" s="19">
        <v>44860</v>
      </c>
      <c r="K3346" s="19"/>
      <c r="L3346" s="54">
        <v>874.8</v>
      </c>
      <c r="M3346" s="25" t="s">
        <v>7230</v>
      </c>
      <c r="N3346" s="25" t="s">
        <v>24060</v>
      </c>
      <c r="O3346" s="25"/>
      <c r="P3346" s="25"/>
    </row>
    <row r="3347" spans="1:16" ht="15">
      <c r="A3347" s="25" t="s">
        <v>30867</v>
      </c>
      <c r="B3347" s="25" t="s">
        <v>30867</v>
      </c>
      <c r="C3347"/>
      <c r="D3347" s="25" t="s">
        <v>7252</v>
      </c>
      <c r="E3347" s="25"/>
      <c r="F3347" s="25" t="s">
        <v>7288</v>
      </c>
      <c r="G3347" s="25" t="s">
        <v>24057</v>
      </c>
      <c r="H3347" s="25" t="s">
        <v>7500</v>
      </c>
      <c r="I3347" s="25" t="s">
        <v>24072</v>
      </c>
      <c r="J3347" s="19">
        <v>44860</v>
      </c>
      <c r="K3347" s="19"/>
      <c r="L3347" s="54">
        <v>1735.4</v>
      </c>
      <c r="M3347" s="25" t="s">
        <v>7230</v>
      </c>
      <c r="N3347" s="25" t="s">
        <v>24060</v>
      </c>
      <c r="O3347" s="25"/>
      <c r="P3347" s="25"/>
    </row>
    <row r="3348" spans="1:16" ht="15">
      <c r="A3348" s="25" t="s">
        <v>30868</v>
      </c>
      <c r="B3348" s="25" t="s">
        <v>30868</v>
      </c>
      <c r="C3348"/>
      <c r="D3348" s="25" t="s">
        <v>7252</v>
      </c>
      <c r="E3348" s="25"/>
      <c r="F3348" s="25" t="s">
        <v>7288</v>
      </c>
      <c r="G3348" s="25" t="s">
        <v>24057</v>
      </c>
      <c r="H3348" s="25" t="s">
        <v>7526</v>
      </c>
      <c r="I3348" s="25" t="s">
        <v>24075</v>
      </c>
      <c r="J3348" s="19">
        <v>44860</v>
      </c>
      <c r="K3348" s="19"/>
      <c r="L3348" s="54">
        <v>880</v>
      </c>
      <c r="M3348" s="25" t="s">
        <v>7230</v>
      </c>
      <c r="N3348" s="25" t="s">
        <v>24060</v>
      </c>
      <c r="O3348" s="25"/>
      <c r="P3348" s="25"/>
    </row>
    <row r="3349" spans="1:16" ht="15">
      <c r="A3349" s="25" t="s">
        <v>30869</v>
      </c>
      <c r="B3349" s="25" t="s">
        <v>30869</v>
      </c>
      <c r="C3349"/>
      <c r="D3349" s="25" t="s">
        <v>7261</v>
      </c>
      <c r="E3349" s="25"/>
      <c r="F3349" s="25" t="s">
        <v>7288</v>
      </c>
      <c r="G3349" s="25" t="s">
        <v>24057</v>
      </c>
      <c r="H3349" s="25" t="s">
        <v>8140</v>
      </c>
      <c r="I3349" s="25" t="s">
        <v>24181</v>
      </c>
      <c r="J3349" s="19">
        <v>44860</v>
      </c>
      <c r="K3349" s="19"/>
      <c r="L3349" s="54">
        <v>1101.98</v>
      </c>
      <c r="M3349" s="25" t="s">
        <v>7230</v>
      </c>
      <c r="N3349" s="25" t="s">
        <v>24060</v>
      </c>
      <c r="O3349" s="25"/>
      <c r="P3349" s="25" t="s">
        <v>30870</v>
      </c>
    </row>
    <row r="3350" spans="1:16" ht="15">
      <c r="A3350" s="25" t="s">
        <v>30871</v>
      </c>
      <c r="B3350" s="25" t="s">
        <v>30871</v>
      </c>
      <c r="C3350"/>
      <c r="D3350" s="25" t="s">
        <v>7261</v>
      </c>
      <c r="E3350" s="25"/>
      <c r="F3350" s="25" t="s">
        <v>7288</v>
      </c>
      <c r="G3350" s="25" t="s">
        <v>24057</v>
      </c>
      <c r="H3350" s="25" t="s">
        <v>7273</v>
      </c>
      <c r="I3350" s="25" t="s">
        <v>24082</v>
      </c>
      <c r="J3350" s="19">
        <v>44860</v>
      </c>
      <c r="K3350" s="19"/>
      <c r="L3350" s="54">
        <v>29826</v>
      </c>
      <c r="M3350" s="25" t="s">
        <v>7230</v>
      </c>
      <c r="N3350" s="25" t="s">
        <v>24060</v>
      </c>
      <c r="O3350" s="25"/>
      <c r="P3350" s="25"/>
    </row>
    <row r="3351" spans="1:16" ht="15">
      <c r="A3351" s="25" t="s">
        <v>30872</v>
      </c>
      <c r="B3351" s="25" t="s">
        <v>30872</v>
      </c>
      <c r="C3351"/>
      <c r="D3351" s="25" t="s">
        <v>7269</v>
      </c>
      <c r="E3351" s="25"/>
      <c r="F3351" s="25" t="s">
        <v>7288</v>
      </c>
      <c r="G3351" s="25" t="s">
        <v>24868</v>
      </c>
      <c r="H3351" s="25" t="s">
        <v>7273</v>
      </c>
      <c r="I3351" s="25" t="s">
        <v>24869</v>
      </c>
      <c r="J3351" s="19">
        <v>44860</v>
      </c>
      <c r="K3351" s="19"/>
      <c r="L3351" s="54">
        <v>2332</v>
      </c>
      <c r="M3351" s="25" t="s">
        <v>7230</v>
      </c>
      <c r="N3351" s="25" t="s">
        <v>24060</v>
      </c>
      <c r="O3351" s="25"/>
      <c r="P3351" s="25" t="s">
        <v>30873</v>
      </c>
    </row>
    <row r="3352" spans="1:16" ht="15">
      <c r="A3352" s="25" t="s">
        <v>30874</v>
      </c>
      <c r="B3352" s="25" t="s">
        <v>30874</v>
      </c>
      <c r="C3352"/>
      <c r="D3352" s="25" t="s">
        <v>7269</v>
      </c>
      <c r="E3352" s="25"/>
      <c r="F3352" s="25" t="s">
        <v>7288</v>
      </c>
      <c r="G3352" s="25" t="s">
        <v>24057</v>
      </c>
      <c r="H3352" s="25" t="s">
        <v>7273</v>
      </c>
      <c r="I3352" s="25" t="s">
        <v>30875</v>
      </c>
      <c r="J3352" s="19">
        <v>44860</v>
      </c>
      <c r="K3352" s="19"/>
      <c r="L3352" s="54">
        <v>30107</v>
      </c>
      <c r="M3352" s="25" t="s">
        <v>7230</v>
      </c>
      <c r="N3352" s="25" t="s">
        <v>24060</v>
      </c>
      <c r="O3352" s="25"/>
      <c r="P3352" s="25" t="s">
        <v>30876</v>
      </c>
    </row>
    <row r="3353" spans="1:16" ht="15">
      <c r="A3353" s="25" t="s">
        <v>30877</v>
      </c>
      <c r="B3353" s="25" t="s">
        <v>30877</v>
      </c>
      <c r="C3353"/>
      <c r="D3353" s="25" t="s">
        <v>8585</v>
      </c>
      <c r="E3353" s="25"/>
      <c r="F3353" s="25" t="s">
        <v>7288</v>
      </c>
      <c r="G3353" s="25" t="s">
        <v>24057</v>
      </c>
      <c r="H3353" s="25" t="s">
        <v>7273</v>
      </c>
      <c r="I3353" s="25" t="s">
        <v>24585</v>
      </c>
      <c r="J3353" s="19">
        <v>44860</v>
      </c>
      <c r="K3353" s="19"/>
      <c r="L3353" s="54">
        <v>5849.78</v>
      </c>
      <c r="M3353" s="25" t="s">
        <v>7230</v>
      </c>
      <c r="N3353" s="25" t="s">
        <v>24060</v>
      </c>
      <c r="O3353" s="25"/>
      <c r="P3353" s="25" t="s">
        <v>30878</v>
      </c>
    </row>
    <row r="3354" spans="1:16" ht="15">
      <c r="A3354" s="25" t="s">
        <v>30879</v>
      </c>
      <c r="B3354" s="25" t="s">
        <v>30879</v>
      </c>
      <c r="C3354"/>
      <c r="D3354" s="25" t="s">
        <v>7261</v>
      </c>
      <c r="E3354" s="25"/>
      <c r="F3354" s="25" t="s">
        <v>7288</v>
      </c>
      <c r="G3354" s="25" t="s">
        <v>24057</v>
      </c>
      <c r="H3354" s="25" t="s">
        <v>7273</v>
      </c>
      <c r="I3354" s="25" t="s">
        <v>30880</v>
      </c>
      <c r="J3354" s="19">
        <v>44860</v>
      </c>
      <c r="K3354" s="19"/>
      <c r="L3354" s="54">
        <v>6990</v>
      </c>
      <c r="M3354" s="25" t="s">
        <v>7230</v>
      </c>
      <c r="N3354" s="25" t="s">
        <v>24060</v>
      </c>
      <c r="O3354" s="25"/>
      <c r="P3354" s="25" t="s">
        <v>30881</v>
      </c>
    </row>
    <row r="3355" spans="1:16" ht="15">
      <c r="A3355" s="25" t="s">
        <v>30882</v>
      </c>
      <c r="B3355" s="25" t="s">
        <v>30882</v>
      </c>
      <c r="C3355" s="22">
        <v>1</v>
      </c>
      <c r="D3355" s="25" t="s">
        <v>7261</v>
      </c>
      <c r="E3355" s="25"/>
      <c r="F3355" s="25" t="s">
        <v>7288</v>
      </c>
      <c r="G3355" s="25" t="s">
        <v>24057</v>
      </c>
      <c r="H3355" s="25" t="s">
        <v>7273</v>
      </c>
      <c r="I3355" s="25" t="s">
        <v>25518</v>
      </c>
      <c r="J3355" s="19">
        <v>44860</v>
      </c>
      <c r="K3355" s="19"/>
      <c r="L3355" s="54">
        <v>4685</v>
      </c>
      <c r="M3355" s="25" t="s">
        <v>7230</v>
      </c>
      <c r="N3355" s="25" t="s">
        <v>24060</v>
      </c>
      <c r="O3355" s="25"/>
      <c r="P3355" s="25" t="s">
        <v>30883</v>
      </c>
    </row>
    <row r="3356" spans="1:16" ht="15">
      <c r="A3356" s="25" t="s">
        <v>30884</v>
      </c>
      <c r="B3356" s="25" t="s">
        <v>30884</v>
      </c>
      <c r="C3356"/>
      <c r="D3356" s="25" t="s">
        <v>7252</v>
      </c>
      <c r="E3356" s="25"/>
      <c r="F3356" s="25" t="s">
        <v>7288</v>
      </c>
      <c r="G3356" s="25" t="s">
        <v>24057</v>
      </c>
      <c r="H3356" s="25" t="s">
        <v>7500</v>
      </c>
      <c r="I3356" s="25" t="s">
        <v>24301</v>
      </c>
      <c r="J3356" s="19">
        <v>44861</v>
      </c>
      <c r="K3356" s="19"/>
      <c r="L3356" s="54">
        <v>3118.58</v>
      </c>
      <c r="M3356" s="25" t="s">
        <v>7230</v>
      </c>
      <c r="N3356" s="25" t="s">
        <v>24060</v>
      </c>
      <c r="O3356" s="25"/>
      <c r="P3356" s="25"/>
    </row>
    <row r="3357" spans="1:16" ht="15">
      <c r="A3357" s="25" t="s">
        <v>30885</v>
      </c>
      <c r="B3357" s="25" t="s">
        <v>30885</v>
      </c>
      <c r="C3357"/>
      <c r="D3357" s="25" t="s">
        <v>7269</v>
      </c>
      <c r="E3357" s="25"/>
      <c r="F3357" s="25" t="s">
        <v>7288</v>
      </c>
      <c r="G3357" s="25" t="s">
        <v>24057</v>
      </c>
      <c r="H3357" s="25" t="s">
        <v>14048</v>
      </c>
      <c r="I3357" s="25" t="s">
        <v>30886</v>
      </c>
      <c r="J3357" s="19">
        <v>44861</v>
      </c>
      <c r="K3357" s="19"/>
      <c r="L3357" s="54">
        <v>4176.84</v>
      </c>
      <c r="M3357" s="25" t="s">
        <v>7230</v>
      </c>
      <c r="N3357" s="25" t="s">
        <v>24060</v>
      </c>
      <c r="O3357" s="25"/>
      <c r="P3357" s="25" t="s">
        <v>30887</v>
      </c>
    </row>
    <row r="3358" spans="1:16" ht="15">
      <c r="A3358" s="25" t="s">
        <v>30888</v>
      </c>
      <c r="B3358" s="25" t="s">
        <v>30888</v>
      </c>
      <c r="C3358"/>
      <c r="D3358" s="25" t="s">
        <v>7261</v>
      </c>
      <c r="E3358" s="25"/>
      <c r="F3358" s="25" t="s">
        <v>7288</v>
      </c>
      <c r="G3358" s="25" t="s">
        <v>24057</v>
      </c>
      <c r="H3358" s="25" t="s">
        <v>7273</v>
      </c>
      <c r="I3358" s="25" t="s">
        <v>24860</v>
      </c>
      <c r="J3358" s="19">
        <v>44861</v>
      </c>
      <c r="K3358" s="19"/>
      <c r="L3358" s="54">
        <v>7934.37</v>
      </c>
      <c r="M3358" s="25" t="s">
        <v>7230</v>
      </c>
      <c r="N3358" s="25" t="s">
        <v>24060</v>
      </c>
      <c r="O3358" s="25"/>
      <c r="P3358" s="25"/>
    </row>
    <row r="3359" spans="1:16" ht="15">
      <c r="A3359" s="25" t="s">
        <v>30889</v>
      </c>
      <c r="B3359" s="25" t="s">
        <v>30889</v>
      </c>
      <c r="C3359"/>
      <c r="D3359" s="25" t="s">
        <v>7261</v>
      </c>
      <c r="E3359" s="25"/>
      <c r="F3359" s="25" t="s">
        <v>7288</v>
      </c>
      <c r="G3359" s="25" t="s">
        <v>24057</v>
      </c>
      <c r="H3359" s="25" t="s">
        <v>7273</v>
      </c>
      <c r="I3359" s="25" t="s">
        <v>24621</v>
      </c>
      <c r="J3359" s="19">
        <v>44861</v>
      </c>
      <c r="K3359" s="19"/>
      <c r="L3359" s="54">
        <v>2464.96</v>
      </c>
      <c r="M3359" s="25" t="s">
        <v>7230</v>
      </c>
      <c r="N3359" s="25" t="s">
        <v>24060</v>
      </c>
      <c r="O3359" s="25"/>
      <c r="P3359" s="25" t="s">
        <v>30890</v>
      </c>
    </row>
    <row r="3360" spans="1:16" ht="15">
      <c r="A3360" s="25" t="s">
        <v>30891</v>
      </c>
      <c r="B3360" s="25" t="s">
        <v>30891</v>
      </c>
      <c r="C3360"/>
      <c r="D3360" s="25" t="s">
        <v>7261</v>
      </c>
      <c r="E3360" s="25"/>
      <c r="F3360" s="25" t="s">
        <v>7288</v>
      </c>
      <c r="G3360" s="25" t="s">
        <v>24057</v>
      </c>
      <c r="H3360" s="25" t="s">
        <v>8140</v>
      </c>
      <c r="I3360" s="25" t="s">
        <v>24181</v>
      </c>
      <c r="J3360" s="19">
        <v>44861</v>
      </c>
      <c r="K3360" s="19"/>
      <c r="L3360" s="54">
        <v>12975</v>
      </c>
      <c r="M3360" s="25" t="s">
        <v>7230</v>
      </c>
      <c r="N3360" s="25" t="s">
        <v>24060</v>
      </c>
      <c r="O3360" s="25"/>
      <c r="P3360" s="25" t="s">
        <v>30892</v>
      </c>
    </row>
    <row r="3361" spans="1:16" ht="15">
      <c r="A3361" s="25" t="s">
        <v>30893</v>
      </c>
      <c r="B3361" s="25" t="s">
        <v>30893</v>
      </c>
      <c r="C3361"/>
      <c r="D3361" s="25" t="s">
        <v>7261</v>
      </c>
      <c r="E3361" s="25"/>
      <c r="F3361" s="25" t="s">
        <v>7288</v>
      </c>
      <c r="G3361" s="25" t="s">
        <v>24057</v>
      </c>
      <c r="H3361" s="25" t="s">
        <v>8140</v>
      </c>
      <c r="I3361" s="25" t="s">
        <v>24705</v>
      </c>
      <c r="J3361" s="19">
        <v>44861</v>
      </c>
      <c r="K3361" s="19"/>
      <c r="L3361" s="54">
        <v>11025.12</v>
      </c>
      <c r="M3361" s="25" t="s">
        <v>7230</v>
      </c>
      <c r="N3361" s="25" t="s">
        <v>24060</v>
      </c>
      <c r="O3361" s="25"/>
      <c r="P3361" s="25" t="s">
        <v>30894</v>
      </c>
    </row>
    <row r="3362" spans="1:16" ht="15">
      <c r="A3362" s="25" t="s">
        <v>30895</v>
      </c>
      <c r="B3362" s="25" t="s">
        <v>30895</v>
      </c>
      <c r="C3362"/>
      <c r="D3362" s="25" t="s">
        <v>7261</v>
      </c>
      <c r="E3362" s="25"/>
      <c r="F3362" s="25" t="s">
        <v>7288</v>
      </c>
      <c r="G3362" s="25" t="s">
        <v>24057</v>
      </c>
      <c r="H3362" s="25" t="s">
        <v>8443</v>
      </c>
      <c r="I3362" s="25" t="s">
        <v>25281</v>
      </c>
      <c r="J3362" s="19">
        <v>44861</v>
      </c>
      <c r="K3362" s="19"/>
      <c r="L3362" s="54">
        <v>3295</v>
      </c>
      <c r="M3362" s="25" t="s">
        <v>7230</v>
      </c>
      <c r="N3362" s="25" t="s">
        <v>24060</v>
      </c>
      <c r="O3362" s="25"/>
      <c r="P3362" s="25"/>
    </row>
    <row r="3363" spans="1:16" ht="15">
      <c r="A3363" s="25" t="s">
        <v>30896</v>
      </c>
      <c r="B3363" s="25" t="s">
        <v>30896</v>
      </c>
      <c r="C3363"/>
      <c r="D3363" s="25" t="s">
        <v>7425</v>
      </c>
      <c r="E3363" s="25"/>
      <c r="F3363" s="25" t="s">
        <v>7288</v>
      </c>
      <c r="G3363" s="25" t="s">
        <v>24057</v>
      </c>
      <c r="H3363" s="25" t="s">
        <v>7428</v>
      </c>
      <c r="I3363" s="25" t="s">
        <v>24122</v>
      </c>
      <c r="J3363" s="19">
        <v>44861</v>
      </c>
      <c r="K3363" s="19"/>
      <c r="L3363" s="54">
        <v>9788.75</v>
      </c>
      <c r="M3363" s="25" t="s">
        <v>7230</v>
      </c>
      <c r="N3363" s="25" t="s">
        <v>24060</v>
      </c>
      <c r="O3363" s="25"/>
      <c r="P3363" s="25"/>
    </row>
    <row r="3364" spans="1:16" ht="15">
      <c r="A3364" s="25" t="s">
        <v>30897</v>
      </c>
      <c r="B3364" s="25" t="s">
        <v>30897</v>
      </c>
      <c r="C3364"/>
      <c r="D3364" s="25" t="s">
        <v>7269</v>
      </c>
      <c r="E3364" s="25"/>
      <c r="F3364" s="25" t="s">
        <v>7288</v>
      </c>
      <c r="G3364" s="25" t="s">
        <v>24057</v>
      </c>
      <c r="H3364" s="25" t="s">
        <v>14048</v>
      </c>
      <c r="I3364" s="25" t="s">
        <v>30898</v>
      </c>
      <c r="J3364" s="19">
        <v>44861</v>
      </c>
      <c r="K3364" s="19"/>
      <c r="L3364" s="54">
        <v>10257.299999999999</v>
      </c>
      <c r="M3364" s="25" t="s">
        <v>7230</v>
      </c>
      <c r="N3364" s="25" t="s">
        <v>24060</v>
      </c>
      <c r="O3364" s="25"/>
      <c r="P3364" s="25" t="s">
        <v>30899</v>
      </c>
    </row>
    <row r="3365" spans="1:16" ht="15">
      <c r="A3365" s="25" t="s">
        <v>30900</v>
      </c>
      <c r="B3365" s="25" t="s">
        <v>30900</v>
      </c>
      <c r="C3365"/>
      <c r="D3365" s="25" t="s">
        <v>7261</v>
      </c>
      <c r="E3365" s="25"/>
      <c r="F3365" s="25" t="s">
        <v>7288</v>
      </c>
      <c r="G3365" s="25" t="s">
        <v>24057</v>
      </c>
      <c r="H3365" s="25" t="s">
        <v>8140</v>
      </c>
      <c r="I3365" s="25" t="s">
        <v>25638</v>
      </c>
      <c r="J3365" s="19">
        <v>44861</v>
      </c>
      <c r="K3365" s="19"/>
      <c r="L3365" s="54">
        <v>18900</v>
      </c>
      <c r="M3365" s="25" t="s">
        <v>7230</v>
      </c>
      <c r="N3365" s="25" t="s">
        <v>24060</v>
      </c>
      <c r="O3365" s="25"/>
      <c r="P3365" s="25" t="s">
        <v>30901</v>
      </c>
    </row>
    <row r="3366" spans="1:16" ht="15">
      <c r="A3366" s="25" t="s">
        <v>30902</v>
      </c>
      <c r="B3366" s="25" t="s">
        <v>30902</v>
      </c>
      <c r="C3366"/>
      <c r="D3366" s="25" t="s">
        <v>7269</v>
      </c>
      <c r="E3366" s="25"/>
      <c r="F3366" s="25" t="s">
        <v>7288</v>
      </c>
      <c r="G3366" s="25" t="s">
        <v>24057</v>
      </c>
      <c r="H3366" s="25" t="s">
        <v>14048</v>
      </c>
      <c r="I3366" s="25" t="s">
        <v>24705</v>
      </c>
      <c r="J3366" s="19">
        <v>44861</v>
      </c>
      <c r="K3366" s="19"/>
      <c r="L3366" s="54">
        <v>4937.03</v>
      </c>
      <c r="M3366" s="25" t="s">
        <v>7230</v>
      </c>
      <c r="N3366" s="25" t="s">
        <v>24060</v>
      </c>
      <c r="O3366" s="25"/>
      <c r="P3366" s="25" t="s">
        <v>30903</v>
      </c>
    </row>
    <row r="3367" spans="1:16" ht="15">
      <c r="A3367" s="25" t="s">
        <v>30904</v>
      </c>
      <c r="B3367" s="25" t="s">
        <v>30904</v>
      </c>
      <c r="C3367"/>
      <c r="D3367" s="25" t="s">
        <v>7261</v>
      </c>
      <c r="E3367" s="25"/>
      <c r="F3367" s="25" t="s">
        <v>7288</v>
      </c>
      <c r="G3367" s="25" t="s">
        <v>24057</v>
      </c>
      <c r="H3367" s="25" t="s">
        <v>14416</v>
      </c>
      <c r="I3367" s="25" t="s">
        <v>24773</v>
      </c>
      <c r="J3367" s="19">
        <v>44861</v>
      </c>
      <c r="K3367" s="19"/>
      <c r="L3367" s="54">
        <v>8527.56</v>
      </c>
      <c r="M3367" s="25" t="s">
        <v>7230</v>
      </c>
      <c r="N3367" s="25" t="s">
        <v>24060</v>
      </c>
      <c r="O3367" s="25"/>
      <c r="P3367" s="25" t="s">
        <v>30905</v>
      </c>
    </row>
    <row r="3368" spans="1:16" ht="15">
      <c r="A3368" s="25" t="s">
        <v>30906</v>
      </c>
      <c r="B3368" s="25" t="s">
        <v>30906</v>
      </c>
      <c r="C3368"/>
      <c r="D3368" s="25" t="s">
        <v>7261</v>
      </c>
      <c r="E3368" s="25"/>
      <c r="F3368" s="25" t="s">
        <v>7288</v>
      </c>
      <c r="G3368" s="25" t="s">
        <v>24057</v>
      </c>
      <c r="H3368" s="25" t="s">
        <v>12796</v>
      </c>
      <c r="I3368" s="25" t="s">
        <v>24075</v>
      </c>
      <c r="J3368" s="19">
        <v>44861</v>
      </c>
      <c r="K3368" s="19"/>
      <c r="L3368" s="54">
        <v>5563.45</v>
      </c>
      <c r="M3368" s="25" t="s">
        <v>7230</v>
      </c>
      <c r="N3368" s="25" t="s">
        <v>24060</v>
      </c>
      <c r="O3368" s="25"/>
      <c r="P3368" s="25" t="s">
        <v>30907</v>
      </c>
    </row>
    <row r="3369" spans="1:16" ht="15">
      <c r="A3369" s="25" t="s">
        <v>30908</v>
      </c>
      <c r="B3369" s="25" t="s">
        <v>30908</v>
      </c>
      <c r="C3369"/>
      <c r="D3369" s="25" t="s">
        <v>7261</v>
      </c>
      <c r="E3369" s="25"/>
      <c r="F3369" s="25" t="s">
        <v>7288</v>
      </c>
      <c r="G3369" s="25" t="s">
        <v>24057</v>
      </c>
      <c r="H3369" s="25" t="s">
        <v>7345</v>
      </c>
      <c r="I3369" s="25" t="s">
        <v>24122</v>
      </c>
      <c r="J3369" s="19">
        <v>44861</v>
      </c>
      <c r="K3369" s="19"/>
      <c r="L3369" s="54">
        <v>3563.28</v>
      </c>
      <c r="M3369" s="25" t="s">
        <v>7230</v>
      </c>
      <c r="N3369" s="25" t="s">
        <v>24060</v>
      </c>
      <c r="O3369" s="25"/>
      <c r="P3369" s="25" t="s">
        <v>30909</v>
      </c>
    </row>
    <row r="3370" spans="1:16" ht="15">
      <c r="A3370" s="25" t="s">
        <v>30910</v>
      </c>
      <c r="B3370" s="25" t="s">
        <v>30910</v>
      </c>
      <c r="C3370"/>
      <c r="D3370" s="25" t="s">
        <v>7261</v>
      </c>
      <c r="E3370" s="25"/>
      <c r="F3370" s="25" t="s">
        <v>7288</v>
      </c>
      <c r="G3370" s="25" t="s">
        <v>24057</v>
      </c>
      <c r="H3370" s="25" t="s">
        <v>14416</v>
      </c>
      <c r="I3370" s="25" t="s">
        <v>24773</v>
      </c>
      <c r="J3370" s="19">
        <v>44861</v>
      </c>
      <c r="K3370" s="19"/>
      <c r="L3370" s="54">
        <v>9655.09</v>
      </c>
      <c r="M3370" s="25" t="s">
        <v>7230</v>
      </c>
      <c r="N3370" s="25" t="s">
        <v>24060</v>
      </c>
      <c r="O3370" s="25"/>
      <c r="P3370" s="25" t="s">
        <v>30911</v>
      </c>
    </row>
    <row r="3371" spans="1:16" ht="15">
      <c r="A3371" s="25" t="s">
        <v>30912</v>
      </c>
      <c r="B3371" s="25" t="s">
        <v>30912</v>
      </c>
      <c r="C3371"/>
      <c r="D3371" s="25" t="s">
        <v>7261</v>
      </c>
      <c r="E3371" s="25"/>
      <c r="F3371" s="25" t="s">
        <v>7288</v>
      </c>
      <c r="G3371" s="25" t="s">
        <v>24057</v>
      </c>
      <c r="H3371" s="25" t="s">
        <v>14416</v>
      </c>
      <c r="I3371" s="25" t="s">
        <v>24773</v>
      </c>
      <c r="J3371" s="19">
        <v>44861</v>
      </c>
      <c r="K3371" s="19"/>
      <c r="L3371" s="54">
        <v>12242.32</v>
      </c>
      <c r="M3371" s="25" t="s">
        <v>7230</v>
      </c>
      <c r="N3371" s="25" t="s">
        <v>24060</v>
      </c>
      <c r="O3371" s="25"/>
      <c r="P3371" s="25" t="s">
        <v>30913</v>
      </c>
    </row>
    <row r="3372" spans="1:16" ht="15">
      <c r="A3372" s="25" t="s">
        <v>30914</v>
      </c>
      <c r="B3372" s="25" t="s">
        <v>30914</v>
      </c>
      <c r="C3372"/>
      <c r="D3372" s="25" t="s">
        <v>7261</v>
      </c>
      <c r="E3372" s="25"/>
      <c r="F3372" s="25" t="s">
        <v>7288</v>
      </c>
      <c r="G3372" s="25" t="s">
        <v>24057</v>
      </c>
      <c r="H3372" s="25" t="s">
        <v>14416</v>
      </c>
      <c r="I3372" s="25" t="s">
        <v>24773</v>
      </c>
      <c r="J3372" s="19">
        <v>44861</v>
      </c>
      <c r="K3372" s="19"/>
      <c r="L3372" s="54">
        <v>9155.07</v>
      </c>
      <c r="M3372" s="25" t="s">
        <v>7230</v>
      </c>
      <c r="N3372" s="25" t="s">
        <v>24060</v>
      </c>
      <c r="O3372" s="25"/>
      <c r="P3372" s="25" t="s">
        <v>30915</v>
      </c>
    </row>
    <row r="3373" spans="1:16" ht="15">
      <c r="A3373" s="25" t="s">
        <v>30916</v>
      </c>
      <c r="B3373" s="25" t="s">
        <v>30916</v>
      </c>
      <c r="C3373"/>
      <c r="D3373" s="25" t="s">
        <v>7261</v>
      </c>
      <c r="E3373" s="25"/>
      <c r="F3373" s="25" t="s">
        <v>7288</v>
      </c>
      <c r="G3373" s="25" t="s">
        <v>24057</v>
      </c>
      <c r="H3373" s="25" t="s">
        <v>14416</v>
      </c>
      <c r="I3373" s="25" t="s">
        <v>24773</v>
      </c>
      <c r="J3373" s="19">
        <v>44861</v>
      </c>
      <c r="K3373" s="19"/>
      <c r="L3373" s="54">
        <v>1879.55</v>
      </c>
      <c r="M3373" s="25" t="s">
        <v>7230</v>
      </c>
      <c r="N3373" s="25" t="s">
        <v>24060</v>
      </c>
      <c r="O3373" s="25"/>
      <c r="P3373" s="25" t="s">
        <v>30917</v>
      </c>
    </row>
    <row r="3374" spans="1:16" ht="15">
      <c r="A3374" s="25" t="s">
        <v>30918</v>
      </c>
      <c r="B3374" s="25" t="s">
        <v>30918</v>
      </c>
      <c r="C3374"/>
      <c r="D3374" s="25" t="s">
        <v>7252</v>
      </c>
      <c r="E3374" s="25"/>
      <c r="F3374" s="25" t="s">
        <v>7288</v>
      </c>
      <c r="G3374" s="25" t="s">
        <v>24057</v>
      </c>
      <c r="H3374" s="25" t="s">
        <v>8649</v>
      </c>
      <c r="I3374" s="25" t="s">
        <v>24075</v>
      </c>
      <c r="J3374" s="19">
        <v>44861</v>
      </c>
      <c r="K3374" s="19"/>
      <c r="L3374" s="54">
        <v>8671.69</v>
      </c>
      <c r="M3374" s="25" t="s">
        <v>7230</v>
      </c>
      <c r="N3374" s="25" t="s">
        <v>24060</v>
      </c>
      <c r="O3374" s="25"/>
      <c r="P3374" s="25" t="s">
        <v>30919</v>
      </c>
    </row>
    <row r="3375" spans="1:16" ht="15">
      <c r="A3375" s="25" t="s">
        <v>30920</v>
      </c>
      <c r="B3375" s="25" t="s">
        <v>30920</v>
      </c>
      <c r="C3375"/>
      <c r="D3375" s="25" t="s">
        <v>7252</v>
      </c>
      <c r="E3375" s="25"/>
      <c r="F3375" s="25" t="s">
        <v>7288</v>
      </c>
      <c r="G3375" s="25" t="s">
        <v>24057</v>
      </c>
      <c r="H3375" s="25" t="s">
        <v>8649</v>
      </c>
      <c r="I3375" s="25" t="s">
        <v>24075</v>
      </c>
      <c r="J3375" s="19">
        <v>44861</v>
      </c>
      <c r="K3375" s="19"/>
      <c r="L3375" s="54">
        <v>8671.69</v>
      </c>
      <c r="M3375" s="25" t="s">
        <v>7230</v>
      </c>
      <c r="N3375" s="25" t="s">
        <v>24060</v>
      </c>
      <c r="O3375" s="25"/>
      <c r="P3375" s="25" t="s">
        <v>30921</v>
      </c>
    </row>
    <row r="3376" spans="1:16" ht="15">
      <c r="A3376" s="25" t="s">
        <v>30922</v>
      </c>
      <c r="B3376" s="25" t="s">
        <v>30922</v>
      </c>
      <c r="C3376"/>
      <c r="D3376" s="25" t="s">
        <v>7269</v>
      </c>
      <c r="E3376" s="25"/>
      <c r="F3376" s="25" t="s">
        <v>7288</v>
      </c>
      <c r="G3376" s="25" t="s">
        <v>24057</v>
      </c>
      <c r="H3376" s="25" t="s">
        <v>14048</v>
      </c>
      <c r="I3376" s="25" t="s">
        <v>30923</v>
      </c>
      <c r="J3376" s="19">
        <v>44862</v>
      </c>
      <c r="K3376" s="19"/>
      <c r="L3376" s="54">
        <v>8475</v>
      </c>
      <c r="M3376" s="25" t="s">
        <v>7230</v>
      </c>
      <c r="N3376" s="25" t="s">
        <v>24060</v>
      </c>
      <c r="O3376" s="25"/>
      <c r="P3376" s="25" t="s">
        <v>30924</v>
      </c>
    </row>
    <row r="3377" spans="1:16" ht="15">
      <c r="A3377" s="25" t="s">
        <v>30925</v>
      </c>
      <c r="B3377" s="25" t="s">
        <v>30925</v>
      </c>
      <c r="C3377"/>
      <c r="D3377" s="25" t="s">
        <v>7261</v>
      </c>
      <c r="E3377" s="25"/>
      <c r="F3377" s="25" t="s">
        <v>7288</v>
      </c>
      <c r="G3377" s="25" t="s">
        <v>24057</v>
      </c>
      <c r="H3377" s="25" t="s">
        <v>7293</v>
      </c>
      <c r="I3377" s="25" t="s">
        <v>24063</v>
      </c>
      <c r="J3377" s="19">
        <v>44862</v>
      </c>
      <c r="K3377" s="19"/>
      <c r="L3377" s="54">
        <v>1100</v>
      </c>
      <c r="M3377" s="25" t="s">
        <v>7230</v>
      </c>
      <c r="N3377" s="25" t="s">
        <v>24060</v>
      </c>
      <c r="O3377" s="25"/>
      <c r="P3377" s="25" t="s">
        <v>30926</v>
      </c>
    </row>
    <row r="3378" spans="1:16" ht="15">
      <c r="A3378" s="25" t="s">
        <v>30927</v>
      </c>
      <c r="B3378" s="25" t="s">
        <v>30927</v>
      </c>
      <c r="C3378"/>
      <c r="D3378" s="25" t="s">
        <v>7261</v>
      </c>
      <c r="E3378" s="25"/>
      <c r="F3378" s="25" t="s">
        <v>7288</v>
      </c>
      <c r="G3378" s="25" t="s">
        <v>24057</v>
      </c>
      <c r="H3378" s="25" t="s">
        <v>7293</v>
      </c>
      <c r="I3378" s="25" t="s">
        <v>24063</v>
      </c>
      <c r="J3378" s="19">
        <v>44862</v>
      </c>
      <c r="K3378" s="19"/>
      <c r="L3378" s="54">
        <v>6414.62</v>
      </c>
      <c r="M3378" s="25" t="s">
        <v>7230</v>
      </c>
      <c r="N3378" s="25" t="s">
        <v>24060</v>
      </c>
      <c r="O3378" s="25"/>
      <c r="P3378" s="25" t="s">
        <v>30928</v>
      </c>
    </row>
    <row r="3379" spans="1:16" ht="15">
      <c r="A3379" s="25" t="s">
        <v>30929</v>
      </c>
      <c r="B3379" s="25" t="s">
        <v>30929</v>
      </c>
      <c r="C3379"/>
      <c r="D3379" s="25" t="s">
        <v>7261</v>
      </c>
      <c r="E3379" s="25"/>
      <c r="F3379" s="25" t="s">
        <v>7288</v>
      </c>
      <c r="G3379" s="25" t="s">
        <v>24057</v>
      </c>
      <c r="H3379" s="25" t="s">
        <v>8200</v>
      </c>
      <c r="I3379" s="25" t="s">
        <v>24075</v>
      </c>
      <c r="J3379" s="19">
        <v>44862</v>
      </c>
      <c r="K3379" s="19"/>
      <c r="L3379" s="54">
        <v>1920</v>
      </c>
      <c r="M3379" s="25" t="s">
        <v>7230</v>
      </c>
      <c r="N3379" s="25" t="s">
        <v>24060</v>
      </c>
      <c r="O3379" s="25"/>
      <c r="P3379" s="25" t="s">
        <v>30930</v>
      </c>
    </row>
    <row r="3380" spans="1:16" ht="15">
      <c r="A3380" s="25" t="s">
        <v>30931</v>
      </c>
      <c r="B3380" s="25" t="s">
        <v>30931</v>
      </c>
      <c r="C3380"/>
      <c r="D3380" s="25" t="s">
        <v>7261</v>
      </c>
      <c r="E3380" s="25"/>
      <c r="F3380" s="25" t="s">
        <v>7288</v>
      </c>
      <c r="G3380" s="25" t="s">
        <v>24057</v>
      </c>
      <c r="H3380" s="25" t="s">
        <v>8200</v>
      </c>
      <c r="I3380" s="25" t="s">
        <v>24075</v>
      </c>
      <c r="J3380" s="19">
        <v>44862</v>
      </c>
      <c r="K3380" s="19"/>
      <c r="L3380" s="54">
        <v>1250</v>
      </c>
      <c r="M3380" s="25" t="s">
        <v>7230</v>
      </c>
      <c r="N3380" s="25" t="s">
        <v>24060</v>
      </c>
      <c r="O3380" s="25"/>
      <c r="P3380" s="25" t="s">
        <v>30932</v>
      </c>
    </row>
    <row r="3381" spans="1:16" ht="15">
      <c r="A3381" s="25" t="s">
        <v>30933</v>
      </c>
      <c r="B3381" s="25" t="s">
        <v>30933</v>
      </c>
      <c r="C3381"/>
      <c r="D3381" s="25" t="s">
        <v>7261</v>
      </c>
      <c r="E3381" s="25"/>
      <c r="F3381" s="25" t="s">
        <v>7288</v>
      </c>
      <c r="G3381" s="25" t="s">
        <v>24057</v>
      </c>
      <c r="H3381" s="25" t="s">
        <v>8200</v>
      </c>
      <c r="I3381" s="25" t="s">
        <v>24075</v>
      </c>
      <c r="J3381" s="19">
        <v>44862</v>
      </c>
      <c r="K3381" s="19"/>
      <c r="L3381" s="54">
        <v>1400</v>
      </c>
      <c r="M3381" s="25" t="s">
        <v>7230</v>
      </c>
      <c r="N3381" s="25" t="s">
        <v>24060</v>
      </c>
      <c r="O3381" s="25"/>
      <c r="P3381" s="25" t="s">
        <v>30934</v>
      </c>
    </row>
    <row r="3382" spans="1:16" ht="15">
      <c r="A3382" s="25" t="s">
        <v>30935</v>
      </c>
      <c r="B3382" s="25" t="s">
        <v>30935</v>
      </c>
      <c r="C3382"/>
      <c r="D3382" s="25" t="s">
        <v>7261</v>
      </c>
      <c r="E3382" s="25"/>
      <c r="F3382" s="25" t="s">
        <v>7288</v>
      </c>
      <c r="G3382" s="25" t="s">
        <v>24057</v>
      </c>
      <c r="H3382" s="25" t="s">
        <v>8200</v>
      </c>
      <c r="I3382" s="25" t="s">
        <v>24075</v>
      </c>
      <c r="J3382" s="19">
        <v>44862</v>
      </c>
      <c r="K3382" s="19"/>
      <c r="L3382" s="54">
        <v>1495</v>
      </c>
      <c r="M3382" s="25" t="s">
        <v>7230</v>
      </c>
      <c r="N3382" s="25" t="s">
        <v>24060</v>
      </c>
      <c r="O3382" s="25"/>
      <c r="P3382" s="25"/>
    </row>
    <row r="3383" spans="1:16" ht="15">
      <c r="A3383" s="25" t="s">
        <v>30936</v>
      </c>
      <c r="B3383" s="25" t="s">
        <v>30936</v>
      </c>
      <c r="C3383"/>
      <c r="D3383" s="25" t="s">
        <v>7261</v>
      </c>
      <c r="E3383" s="25"/>
      <c r="F3383" s="25" t="s">
        <v>7288</v>
      </c>
      <c r="G3383" s="25" t="s">
        <v>24057</v>
      </c>
      <c r="H3383" s="25" t="s">
        <v>7293</v>
      </c>
      <c r="I3383" s="25" t="s">
        <v>24063</v>
      </c>
      <c r="J3383" s="19">
        <v>44862</v>
      </c>
      <c r="K3383" s="19"/>
      <c r="L3383" s="54">
        <v>6634.62</v>
      </c>
      <c r="M3383" s="25" t="s">
        <v>7230</v>
      </c>
      <c r="N3383" s="25" t="s">
        <v>24060</v>
      </c>
      <c r="O3383" s="25"/>
      <c r="P3383" s="25"/>
    </row>
    <row r="3384" spans="1:16" ht="15">
      <c r="A3384" s="25" t="s">
        <v>30937</v>
      </c>
      <c r="B3384" s="25" t="s">
        <v>30937</v>
      </c>
      <c r="C3384"/>
      <c r="D3384" s="25" t="s">
        <v>7261</v>
      </c>
      <c r="E3384" s="25"/>
      <c r="F3384" s="25" t="s">
        <v>7288</v>
      </c>
      <c r="G3384" s="25" t="s">
        <v>24057</v>
      </c>
      <c r="H3384" s="25" t="s">
        <v>7293</v>
      </c>
      <c r="I3384" s="25" t="s">
        <v>24063</v>
      </c>
      <c r="J3384" s="19">
        <v>44862</v>
      </c>
      <c r="K3384" s="19"/>
      <c r="L3384" s="54">
        <v>5439.62</v>
      </c>
      <c r="M3384" s="25" t="s">
        <v>7230</v>
      </c>
      <c r="N3384" s="25" t="s">
        <v>24060</v>
      </c>
      <c r="O3384" s="25"/>
      <c r="P3384" s="25"/>
    </row>
    <row r="3385" spans="1:16" ht="15">
      <c r="A3385" s="25" t="s">
        <v>30938</v>
      </c>
      <c r="B3385" s="25" t="s">
        <v>30938</v>
      </c>
      <c r="C3385"/>
      <c r="D3385" s="25" t="s">
        <v>7261</v>
      </c>
      <c r="E3385" s="25"/>
      <c r="F3385" s="25" t="s">
        <v>7288</v>
      </c>
      <c r="G3385" s="25" t="s">
        <v>24057</v>
      </c>
      <c r="H3385" s="25" t="s">
        <v>8200</v>
      </c>
      <c r="I3385" s="25" t="s">
        <v>24075</v>
      </c>
      <c r="J3385" s="19">
        <v>44862</v>
      </c>
      <c r="K3385" s="19"/>
      <c r="L3385" s="54">
        <v>1535</v>
      </c>
      <c r="M3385" s="25" t="s">
        <v>7230</v>
      </c>
      <c r="N3385" s="25" t="s">
        <v>24060</v>
      </c>
      <c r="O3385" s="25"/>
      <c r="P3385" s="25" t="s">
        <v>30939</v>
      </c>
    </row>
    <row r="3386" spans="1:16" ht="15">
      <c r="A3386" s="25" t="s">
        <v>30940</v>
      </c>
      <c r="B3386" s="25" t="s">
        <v>30940</v>
      </c>
      <c r="C3386"/>
      <c r="D3386" s="25" t="s">
        <v>7261</v>
      </c>
      <c r="E3386" s="25"/>
      <c r="F3386" s="25" t="s">
        <v>7288</v>
      </c>
      <c r="G3386" s="25" t="s">
        <v>24057</v>
      </c>
      <c r="H3386" s="25" t="s">
        <v>8200</v>
      </c>
      <c r="I3386" s="25" t="s">
        <v>24075</v>
      </c>
      <c r="J3386" s="19">
        <v>44862</v>
      </c>
      <c r="K3386" s="19"/>
      <c r="L3386" s="54">
        <v>1250</v>
      </c>
      <c r="M3386" s="25" t="s">
        <v>7230</v>
      </c>
      <c r="N3386" s="25" t="s">
        <v>24060</v>
      </c>
      <c r="O3386" s="25"/>
      <c r="P3386" s="25" t="s">
        <v>30941</v>
      </c>
    </row>
    <row r="3387" spans="1:16" ht="15">
      <c r="A3387" s="25" t="s">
        <v>30942</v>
      </c>
      <c r="B3387" s="25" t="s">
        <v>30942</v>
      </c>
      <c r="C3387"/>
      <c r="D3387" s="25" t="s">
        <v>7261</v>
      </c>
      <c r="E3387" s="25"/>
      <c r="F3387" s="25" t="s">
        <v>7288</v>
      </c>
      <c r="G3387" s="25" t="s">
        <v>24057</v>
      </c>
      <c r="H3387" s="25" t="s">
        <v>8229</v>
      </c>
      <c r="I3387" s="25" t="s">
        <v>24070</v>
      </c>
      <c r="J3387" s="19">
        <v>44862</v>
      </c>
      <c r="K3387" s="19"/>
      <c r="L3387" s="54">
        <v>1950</v>
      </c>
      <c r="M3387" s="25" t="s">
        <v>7230</v>
      </c>
      <c r="N3387" s="25" t="s">
        <v>24060</v>
      </c>
      <c r="O3387" s="25"/>
      <c r="P3387" s="25"/>
    </row>
    <row r="3388" spans="1:16" ht="15">
      <c r="A3388" s="25" t="s">
        <v>30943</v>
      </c>
      <c r="B3388" s="25" t="s">
        <v>30943</v>
      </c>
      <c r="C3388"/>
      <c r="D3388" s="25" t="s">
        <v>7261</v>
      </c>
      <c r="E3388" s="25"/>
      <c r="F3388" s="25" t="s">
        <v>7288</v>
      </c>
      <c r="G3388" s="25" t="s">
        <v>24057</v>
      </c>
      <c r="H3388" s="25" t="s">
        <v>8229</v>
      </c>
      <c r="I3388" s="25" t="s">
        <v>24070</v>
      </c>
      <c r="J3388" s="19">
        <v>44862</v>
      </c>
      <c r="K3388" s="19"/>
      <c r="L3388" s="54">
        <v>10805.46</v>
      </c>
      <c r="M3388" s="25" t="s">
        <v>7230</v>
      </c>
      <c r="N3388" s="25" t="s">
        <v>24060</v>
      </c>
      <c r="O3388" s="25"/>
      <c r="P3388" s="25"/>
    </row>
    <row r="3389" spans="1:16" ht="15">
      <c r="A3389" s="25" t="s">
        <v>30944</v>
      </c>
      <c r="B3389" s="25" t="s">
        <v>30944</v>
      </c>
      <c r="C3389"/>
      <c r="D3389" s="25" t="s">
        <v>7261</v>
      </c>
      <c r="E3389" s="25"/>
      <c r="F3389" s="25" t="s">
        <v>7288</v>
      </c>
      <c r="G3389" s="25" t="s">
        <v>24057</v>
      </c>
      <c r="H3389" s="25" t="s">
        <v>8229</v>
      </c>
      <c r="I3389" s="25" t="s">
        <v>24070</v>
      </c>
      <c r="J3389" s="19">
        <v>44862</v>
      </c>
      <c r="K3389" s="19"/>
      <c r="L3389" s="54">
        <v>6235.36</v>
      </c>
      <c r="M3389" s="25" t="s">
        <v>7230</v>
      </c>
      <c r="N3389" s="25" t="s">
        <v>24060</v>
      </c>
      <c r="O3389" s="25"/>
      <c r="P3389" s="25"/>
    </row>
    <row r="3390" spans="1:16" ht="15">
      <c r="A3390" s="25" t="s">
        <v>30945</v>
      </c>
      <c r="B3390" s="25" t="s">
        <v>30945</v>
      </c>
      <c r="C3390"/>
      <c r="D3390" s="25" t="s">
        <v>7261</v>
      </c>
      <c r="E3390" s="25"/>
      <c r="F3390" s="25" t="s">
        <v>7288</v>
      </c>
      <c r="G3390" s="25" t="s">
        <v>24057</v>
      </c>
      <c r="H3390" s="25" t="s">
        <v>8229</v>
      </c>
      <c r="I3390" s="25" t="s">
        <v>24070</v>
      </c>
      <c r="J3390" s="19">
        <v>44862</v>
      </c>
      <c r="K3390" s="19"/>
      <c r="L3390" s="54">
        <v>15788.76</v>
      </c>
      <c r="M3390" s="25" t="s">
        <v>7230</v>
      </c>
      <c r="N3390" s="25" t="s">
        <v>24060</v>
      </c>
      <c r="O3390" s="25"/>
      <c r="P3390" s="25" t="s">
        <v>30946</v>
      </c>
    </row>
    <row r="3391" spans="1:16" ht="15">
      <c r="A3391" s="25" t="s">
        <v>30947</v>
      </c>
      <c r="B3391" s="25" t="s">
        <v>30947</v>
      </c>
      <c r="C3391"/>
      <c r="D3391" s="25" t="s">
        <v>7261</v>
      </c>
      <c r="E3391" s="25"/>
      <c r="F3391" s="25" t="s">
        <v>7288</v>
      </c>
      <c r="G3391" s="25" t="s">
        <v>24057</v>
      </c>
      <c r="H3391" s="25" t="s">
        <v>8229</v>
      </c>
      <c r="I3391" s="25" t="s">
        <v>24070</v>
      </c>
      <c r="J3391" s="19">
        <v>44862</v>
      </c>
      <c r="K3391" s="19"/>
      <c r="L3391" s="54">
        <v>1250</v>
      </c>
      <c r="M3391" s="25" t="s">
        <v>7230</v>
      </c>
      <c r="N3391" s="25" t="s">
        <v>24060</v>
      </c>
      <c r="O3391" s="25"/>
      <c r="P3391" s="25" t="s">
        <v>30948</v>
      </c>
    </row>
    <row r="3392" spans="1:16" ht="15">
      <c r="A3392" s="25" t="s">
        <v>30949</v>
      </c>
      <c r="B3392" s="25" t="s">
        <v>30949</v>
      </c>
      <c r="C3392"/>
      <c r="D3392" s="25" t="s">
        <v>7261</v>
      </c>
      <c r="E3392" s="25"/>
      <c r="F3392" s="25" t="s">
        <v>7288</v>
      </c>
      <c r="G3392" s="25" t="s">
        <v>24057</v>
      </c>
      <c r="H3392" s="25" t="s">
        <v>8229</v>
      </c>
      <c r="I3392" s="25" t="s">
        <v>24070</v>
      </c>
      <c r="J3392" s="19">
        <v>44862</v>
      </c>
      <c r="K3392" s="19"/>
      <c r="L3392" s="54">
        <v>8994.09</v>
      </c>
      <c r="M3392" s="25" t="s">
        <v>7230</v>
      </c>
      <c r="N3392" s="25" t="s">
        <v>24060</v>
      </c>
      <c r="O3392" s="25"/>
      <c r="P3392" s="25" t="s">
        <v>30950</v>
      </c>
    </row>
    <row r="3393" spans="1:16" ht="15">
      <c r="A3393" s="25" t="s">
        <v>30951</v>
      </c>
      <c r="B3393" s="25" t="s">
        <v>30951</v>
      </c>
      <c r="C3393"/>
      <c r="D3393" s="25" t="s">
        <v>7261</v>
      </c>
      <c r="E3393" s="25"/>
      <c r="F3393" s="25" t="s">
        <v>7288</v>
      </c>
      <c r="G3393" s="25" t="s">
        <v>24057</v>
      </c>
      <c r="H3393" s="25" t="s">
        <v>8229</v>
      </c>
      <c r="I3393" s="25" t="s">
        <v>24070</v>
      </c>
      <c r="J3393" s="19">
        <v>44862</v>
      </c>
      <c r="K3393" s="19"/>
      <c r="L3393" s="54">
        <v>6576.27</v>
      </c>
      <c r="M3393" s="25" t="s">
        <v>7230</v>
      </c>
      <c r="N3393" s="25" t="s">
        <v>24060</v>
      </c>
      <c r="O3393" s="25"/>
      <c r="P3393" s="25"/>
    </row>
    <row r="3394" spans="1:16" ht="15">
      <c r="A3394" s="25" t="s">
        <v>30952</v>
      </c>
      <c r="B3394" s="25" t="s">
        <v>30952</v>
      </c>
      <c r="C3394"/>
      <c r="D3394" s="25" t="s">
        <v>7261</v>
      </c>
      <c r="E3394" s="25"/>
      <c r="F3394" s="25" t="s">
        <v>7288</v>
      </c>
      <c r="G3394" s="25" t="s">
        <v>24057</v>
      </c>
      <c r="H3394" s="25" t="s">
        <v>15936</v>
      </c>
      <c r="I3394" s="25" t="s">
        <v>24082</v>
      </c>
      <c r="J3394" s="19">
        <v>44862</v>
      </c>
      <c r="K3394" s="19"/>
      <c r="L3394" s="54">
        <v>25000</v>
      </c>
      <c r="M3394" s="25" t="s">
        <v>7230</v>
      </c>
      <c r="N3394" s="25" t="s">
        <v>24060</v>
      </c>
      <c r="O3394" s="25"/>
      <c r="P3394" s="25"/>
    </row>
    <row r="3395" spans="1:16" ht="15">
      <c r="A3395" s="25" t="s">
        <v>30953</v>
      </c>
      <c r="B3395" s="25" t="s">
        <v>30953</v>
      </c>
      <c r="C3395"/>
      <c r="D3395" s="25" t="s">
        <v>7269</v>
      </c>
      <c r="E3395" s="25"/>
      <c r="F3395" s="25" t="s">
        <v>7288</v>
      </c>
      <c r="G3395" s="25" t="s">
        <v>24057</v>
      </c>
      <c r="H3395" s="25" t="s">
        <v>14048</v>
      </c>
      <c r="I3395" s="25" t="s">
        <v>24181</v>
      </c>
      <c r="J3395" s="19">
        <v>44862</v>
      </c>
      <c r="K3395" s="19"/>
      <c r="L3395" s="54">
        <v>5382</v>
      </c>
      <c r="M3395" s="25" t="s">
        <v>7230</v>
      </c>
      <c r="N3395" s="25" t="s">
        <v>24060</v>
      </c>
      <c r="O3395" s="25"/>
      <c r="P3395" s="25" t="s">
        <v>30954</v>
      </c>
    </row>
    <row r="3396" spans="1:16" ht="15">
      <c r="A3396" s="25" t="s">
        <v>30955</v>
      </c>
      <c r="B3396" s="25" t="s">
        <v>30955</v>
      </c>
      <c r="C3396"/>
      <c r="D3396" s="25" t="s">
        <v>7261</v>
      </c>
      <c r="E3396" s="25"/>
      <c r="F3396" s="25" t="s">
        <v>7288</v>
      </c>
      <c r="G3396" s="25" t="s">
        <v>24057</v>
      </c>
      <c r="H3396" s="25" t="s">
        <v>8229</v>
      </c>
      <c r="I3396" s="25" t="s">
        <v>24070</v>
      </c>
      <c r="J3396" s="19">
        <v>44862</v>
      </c>
      <c r="K3396" s="19"/>
      <c r="L3396" s="54">
        <v>9234.99</v>
      </c>
      <c r="M3396" s="25" t="s">
        <v>7230</v>
      </c>
      <c r="N3396" s="25" t="s">
        <v>24060</v>
      </c>
      <c r="O3396" s="25"/>
      <c r="P3396" s="25"/>
    </row>
    <row r="3397" spans="1:16" ht="15">
      <c r="A3397" s="25" t="s">
        <v>30956</v>
      </c>
      <c r="B3397" s="25" t="s">
        <v>30956</v>
      </c>
      <c r="C3397"/>
      <c r="D3397" s="25" t="s">
        <v>7261</v>
      </c>
      <c r="E3397" s="25"/>
      <c r="F3397" s="25" t="s">
        <v>7288</v>
      </c>
      <c r="G3397" s="25" t="s">
        <v>24057</v>
      </c>
      <c r="H3397" s="25" t="s">
        <v>15107</v>
      </c>
      <c r="I3397" s="25" t="s">
        <v>27468</v>
      </c>
      <c r="J3397" s="19">
        <v>44862</v>
      </c>
      <c r="K3397" s="19"/>
      <c r="L3397" s="54">
        <v>950</v>
      </c>
      <c r="M3397" s="25" t="s">
        <v>7230</v>
      </c>
      <c r="N3397" s="25" t="s">
        <v>24060</v>
      </c>
      <c r="O3397" s="25"/>
      <c r="P3397" s="25"/>
    </row>
    <row r="3398" spans="1:16" ht="15">
      <c r="A3398" s="25" t="s">
        <v>30957</v>
      </c>
      <c r="B3398" s="25" t="s">
        <v>30957</v>
      </c>
      <c r="C3398"/>
      <c r="D3398" s="25" t="s">
        <v>7261</v>
      </c>
      <c r="E3398" s="25"/>
      <c r="F3398" s="25" t="s">
        <v>7288</v>
      </c>
      <c r="G3398" s="25" t="s">
        <v>24057</v>
      </c>
      <c r="H3398" s="25" t="s">
        <v>15107</v>
      </c>
      <c r="I3398" s="25" t="s">
        <v>27468</v>
      </c>
      <c r="J3398" s="19">
        <v>44862</v>
      </c>
      <c r="K3398" s="19"/>
      <c r="L3398" s="54">
        <v>950</v>
      </c>
      <c r="M3398" s="25" t="s">
        <v>7230</v>
      </c>
      <c r="N3398" s="25" t="s">
        <v>24060</v>
      </c>
      <c r="O3398" s="25"/>
      <c r="P3398" s="25" t="s">
        <v>30958</v>
      </c>
    </row>
    <row r="3399" spans="1:16" ht="15">
      <c r="A3399" s="25" t="s">
        <v>30959</v>
      </c>
      <c r="B3399" s="25" t="s">
        <v>30959</v>
      </c>
      <c r="C3399"/>
      <c r="D3399" s="25" t="s">
        <v>7261</v>
      </c>
      <c r="E3399" s="25"/>
      <c r="F3399" s="25" t="s">
        <v>7288</v>
      </c>
      <c r="G3399" s="25" t="s">
        <v>24057</v>
      </c>
      <c r="H3399" s="25" t="s">
        <v>15107</v>
      </c>
      <c r="I3399" s="25" t="s">
        <v>27468</v>
      </c>
      <c r="J3399" s="19">
        <v>44862</v>
      </c>
      <c r="K3399" s="19"/>
      <c r="L3399" s="54">
        <v>950</v>
      </c>
      <c r="M3399" s="25" t="s">
        <v>7230</v>
      </c>
      <c r="N3399" s="25" t="s">
        <v>24060</v>
      </c>
      <c r="O3399" s="25"/>
      <c r="P3399" s="25" t="s">
        <v>30960</v>
      </c>
    </row>
    <row r="3400" spans="1:16" ht="15">
      <c r="A3400" s="25" t="s">
        <v>30961</v>
      </c>
      <c r="B3400" s="25" t="s">
        <v>30961</v>
      </c>
      <c r="C3400"/>
      <c r="D3400" s="25" t="s">
        <v>7261</v>
      </c>
      <c r="E3400" s="25"/>
      <c r="F3400" s="25" t="s">
        <v>7288</v>
      </c>
      <c r="G3400" s="25" t="s">
        <v>24057</v>
      </c>
      <c r="H3400" s="25" t="s">
        <v>15107</v>
      </c>
      <c r="I3400" s="25" t="s">
        <v>25823</v>
      </c>
      <c r="J3400" s="19">
        <v>44862</v>
      </c>
      <c r="K3400" s="19"/>
      <c r="L3400" s="54">
        <v>14700</v>
      </c>
      <c r="M3400" s="25" t="s">
        <v>7230</v>
      </c>
      <c r="N3400" s="25" t="s">
        <v>24060</v>
      </c>
      <c r="O3400" s="25"/>
      <c r="P3400" s="25"/>
    </row>
    <row r="3401" spans="1:16" ht="15">
      <c r="A3401" s="25" t="s">
        <v>30962</v>
      </c>
      <c r="B3401" s="25" t="s">
        <v>30962</v>
      </c>
      <c r="C3401"/>
      <c r="D3401" s="25" t="s">
        <v>7261</v>
      </c>
      <c r="E3401" s="25"/>
      <c r="F3401" s="25" t="s">
        <v>7288</v>
      </c>
      <c r="G3401" s="25" t="s">
        <v>24057</v>
      </c>
      <c r="H3401" s="25" t="s">
        <v>10537</v>
      </c>
      <c r="I3401" s="25" t="s">
        <v>24169</v>
      </c>
      <c r="J3401" s="19">
        <v>44862</v>
      </c>
      <c r="K3401" s="19"/>
      <c r="L3401" s="54">
        <v>12012.08</v>
      </c>
      <c r="M3401" s="25" t="s">
        <v>7230</v>
      </c>
      <c r="N3401" s="25" t="s">
        <v>24060</v>
      </c>
      <c r="O3401" s="25"/>
      <c r="P3401" s="25" t="s">
        <v>30963</v>
      </c>
    </row>
    <row r="3402" spans="1:16" ht="15">
      <c r="A3402" s="25" t="s">
        <v>30964</v>
      </c>
      <c r="B3402" s="25" t="s">
        <v>30964</v>
      </c>
      <c r="C3402"/>
      <c r="D3402" s="25" t="s">
        <v>7261</v>
      </c>
      <c r="E3402" s="25"/>
      <c r="F3402" s="25" t="s">
        <v>7288</v>
      </c>
      <c r="G3402" s="25" t="s">
        <v>24057</v>
      </c>
      <c r="H3402" s="25" t="s">
        <v>10537</v>
      </c>
      <c r="I3402" s="25" t="s">
        <v>25689</v>
      </c>
      <c r="J3402" s="19">
        <v>44862</v>
      </c>
      <c r="K3402" s="19"/>
      <c r="L3402" s="54">
        <v>1300</v>
      </c>
      <c r="M3402" s="25" t="s">
        <v>7230</v>
      </c>
      <c r="N3402" s="25" t="s">
        <v>24060</v>
      </c>
      <c r="O3402" s="25"/>
      <c r="P3402" s="25"/>
    </row>
    <row r="3403" spans="1:16" ht="15">
      <c r="A3403" s="25" t="s">
        <v>30965</v>
      </c>
      <c r="B3403" s="25" t="s">
        <v>30965</v>
      </c>
      <c r="C3403"/>
      <c r="D3403" s="25" t="s">
        <v>7261</v>
      </c>
      <c r="E3403" s="25"/>
      <c r="F3403" s="25" t="s">
        <v>7288</v>
      </c>
      <c r="G3403" s="25" t="s">
        <v>24057</v>
      </c>
      <c r="H3403" s="25" t="s">
        <v>17627</v>
      </c>
      <c r="I3403" s="25" t="s">
        <v>24082</v>
      </c>
      <c r="J3403" s="19">
        <v>44862</v>
      </c>
      <c r="K3403" s="19"/>
      <c r="L3403" s="54">
        <v>7419.58</v>
      </c>
      <c r="M3403" s="25" t="s">
        <v>7230</v>
      </c>
      <c r="N3403" s="25" t="s">
        <v>24060</v>
      </c>
      <c r="O3403" s="25"/>
      <c r="P3403" s="25" t="s">
        <v>30966</v>
      </c>
    </row>
    <row r="3404" spans="1:16" ht="15">
      <c r="A3404" s="25" t="s">
        <v>30967</v>
      </c>
      <c r="B3404" s="25" t="s">
        <v>30967</v>
      </c>
      <c r="C3404"/>
      <c r="D3404" s="25" t="s">
        <v>7261</v>
      </c>
      <c r="E3404" s="25"/>
      <c r="F3404" s="25" t="s">
        <v>7288</v>
      </c>
      <c r="G3404" s="25" t="s">
        <v>24057</v>
      </c>
      <c r="H3404" s="25" t="s">
        <v>10537</v>
      </c>
      <c r="I3404" s="25" t="s">
        <v>24169</v>
      </c>
      <c r="J3404" s="19">
        <v>44862</v>
      </c>
      <c r="K3404" s="19"/>
      <c r="L3404" s="54">
        <v>12323.31</v>
      </c>
      <c r="M3404" s="25" t="s">
        <v>7230</v>
      </c>
      <c r="N3404" s="25" t="s">
        <v>24060</v>
      </c>
      <c r="O3404" s="25"/>
      <c r="P3404" s="25" t="s">
        <v>30968</v>
      </c>
    </row>
    <row r="3405" spans="1:16" ht="15">
      <c r="A3405" s="25" t="s">
        <v>30969</v>
      </c>
      <c r="B3405" s="25" t="s">
        <v>30969</v>
      </c>
      <c r="C3405"/>
      <c r="D3405" s="25" t="s">
        <v>7261</v>
      </c>
      <c r="E3405" s="25"/>
      <c r="F3405" s="25" t="s">
        <v>7288</v>
      </c>
      <c r="G3405" s="25" t="s">
        <v>24057</v>
      </c>
      <c r="H3405" s="25" t="s">
        <v>10537</v>
      </c>
      <c r="I3405" s="25" t="s">
        <v>24169</v>
      </c>
      <c r="J3405" s="19">
        <v>44862</v>
      </c>
      <c r="K3405" s="19"/>
      <c r="L3405" s="54">
        <v>11306.72</v>
      </c>
      <c r="M3405" s="25" t="s">
        <v>7230</v>
      </c>
      <c r="N3405" s="25" t="s">
        <v>24060</v>
      </c>
      <c r="O3405" s="25"/>
      <c r="P3405" s="25" t="s">
        <v>30970</v>
      </c>
    </row>
    <row r="3406" spans="1:16" ht="15">
      <c r="A3406" s="25" t="s">
        <v>30971</v>
      </c>
      <c r="B3406" s="25" t="s">
        <v>30971</v>
      </c>
      <c r="C3406"/>
      <c r="D3406" s="25" t="s">
        <v>7261</v>
      </c>
      <c r="E3406" s="25"/>
      <c r="F3406" s="25" t="s">
        <v>7288</v>
      </c>
      <c r="G3406" s="25" t="s">
        <v>24057</v>
      </c>
      <c r="H3406" s="25" t="s">
        <v>10537</v>
      </c>
      <c r="I3406" s="25" t="s">
        <v>25689</v>
      </c>
      <c r="J3406" s="19">
        <v>44862</v>
      </c>
      <c r="K3406" s="19"/>
      <c r="L3406" s="54">
        <v>975</v>
      </c>
      <c r="M3406" s="25" t="s">
        <v>7230</v>
      </c>
      <c r="N3406" s="25" t="s">
        <v>24060</v>
      </c>
      <c r="O3406" s="25"/>
      <c r="P3406" s="25"/>
    </row>
    <row r="3407" spans="1:16" ht="15">
      <c r="A3407" s="25" t="s">
        <v>30972</v>
      </c>
      <c r="B3407" s="25" t="s">
        <v>30972</v>
      </c>
      <c r="C3407"/>
      <c r="D3407" s="25" t="s">
        <v>7252</v>
      </c>
      <c r="E3407" s="25"/>
      <c r="F3407" s="25" t="s">
        <v>7288</v>
      </c>
      <c r="G3407" s="25" t="s">
        <v>24057</v>
      </c>
      <c r="H3407" s="25" t="s">
        <v>7548</v>
      </c>
      <c r="I3407" s="25" t="s">
        <v>24122</v>
      </c>
      <c r="J3407" s="19">
        <v>44862</v>
      </c>
      <c r="K3407" s="19"/>
      <c r="L3407" s="54">
        <v>7306.5</v>
      </c>
      <c r="M3407" s="25" t="s">
        <v>7230</v>
      </c>
      <c r="N3407" s="25" t="s">
        <v>24060</v>
      </c>
      <c r="O3407" s="25"/>
      <c r="P3407" s="25"/>
    </row>
    <row r="3408" spans="1:16" ht="15">
      <c r="A3408" s="25" t="s">
        <v>30973</v>
      </c>
      <c r="B3408" s="25" t="s">
        <v>30973</v>
      </c>
      <c r="C3408"/>
      <c r="D3408" s="25" t="s">
        <v>7269</v>
      </c>
      <c r="E3408" s="25"/>
      <c r="F3408" s="25" t="s">
        <v>16714</v>
      </c>
      <c r="G3408" s="25" t="s">
        <v>24057</v>
      </c>
      <c r="H3408" s="25" t="s">
        <v>14048</v>
      </c>
      <c r="I3408" s="25" t="s">
        <v>24418</v>
      </c>
      <c r="J3408" s="19">
        <v>44863</v>
      </c>
      <c r="K3408" s="19"/>
      <c r="L3408" s="54">
        <v>500</v>
      </c>
      <c r="M3408" s="25" t="s">
        <v>7230</v>
      </c>
      <c r="N3408" s="25" t="s">
        <v>24060</v>
      </c>
      <c r="O3408" s="25"/>
      <c r="P3408" s="25" t="s">
        <v>30974</v>
      </c>
    </row>
    <row r="3409" spans="1:16" ht="15">
      <c r="A3409" s="25" t="s">
        <v>30975</v>
      </c>
      <c r="B3409" s="25" t="s">
        <v>30975</v>
      </c>
      <c r="C3409"/>
      <c r="D3409" s="25" t="s">
        <v>7261</v>
      </c>
      <c r="E3409" s="25"/>
      <c r="F3409" s="25" t="s">
        <v>7288</v>
      </c>
      <c r="G3409" s="25" t="s">
        <v>24057</v>
      </c>
      <c r="H3409" s="25" t="s">
        <v>15107</v>
      </c>
      <c r="I3409" s="25" t="s">
        <v>25309</v>
      </c>
      <c r="J3409" s="19">
        <v>44863</v>
      </c>
      <c r="K3409" s="19"/>
      <c r="L3409" s="54">
        <v>455</v>
      </c>
      <c r="M3409" s="25" t="s">
        <v>7230</v>
      </c>
      <c r="N3409" s="25" t="s">
        <v>24060</v>
      </c>
      <c r="O3409" s="25"/>
      <c r="P3409" s="25"/>
    </row>
    <row r="3410" spans="1:16" ht="15">
      <c r="A3410" s="25" t="s">
        <v>30976</v>
      </c>
      <c r="B3410" s="25" t="s">
        <v>30976</v>
      </c>
      <c r="C3410"/>
      <c r="D3410" s="25" t="s">
        <v>7261</v>
      </c>
      <c r="E3410" s="25"/>
      <c r="F3410" s="25" t="s">
        <v>7288</v>
      </c>
      <c r="G3410" s="25" t="s">
        <v>24057</v>
      </c>
      <c r="H3410" s="25" t="s">
        <v>15107</v>
      </c>
      <c r="I3410" s="25" t="s">
        <v>27468</v>
      </c>
      <c r="J3410" s="19">
        <v>44863</v>
      </c>
      <c r="K3410" s="19"/>
      <c r="L3410" s="54">
        <v>950</v>
      </c>
      <c r="M3410" s="25" t="s">
        <v>7230</v>
      </c>
      <c r="N3410" s="25" t="s">
        <v>24060</v>
      </c>
      <c r="O3410" s="25"/>
      <c r="P3410" s="25" t="s">
        <v>30977</v>
      </c>
    </row>
    <row r="3411" spans="1:16" ht="15">
      <c r="A3411" s="25" t="s">
        <v>30978</v>
      </c>
      <c r="B3411" s="25" t="s">
        <v>30978</v>
      </c>
      <c r="C3411"/>
      <c r="D3411" s="25" t="s">
        <v>7252</v>
      </c>
      <c r="E3411" s="25"/>
      <c r="F3411" s="25" t="s">
        <v>7288</v>
      </c>
      <c r="G3411" s="25" t="s">
        <v>24057</v>
      </c>
      <c r="H3411" s="25" t="s">
        <v>10329</v>
      </c>
      <c r="I3411" s="25" t="s">
        <v>25596</v>
      </c>
      <c r="J3411" s="19">
        <v>44864</v>
      </c>
      <c r="K3411" s="19"/>
      <c r="L3411" s="54">
        <v>495</v>
      </c>
      <c r="M3411" s="25" t="s">
        <v>7230</v>
      </c>
      <c r="N3411" s="25" t="s">
        <v>24060</v>
      </c>
      <c r="O3411" s="25"/>
      <c r="P3411" s="25"/>
    </row>
    <row r="3412" spans="1:16" ht="15">
      <c r="A3412" s="25" t="s">
        <v>30979</v>
      </c>
      <c r="B3412" s="25" t="s">
        <v>30979</v>
      </c>
      <c r="C3412"/>
      <c r="D3412" s="25" t="s">
        <v>7252</v>
      </c>
      <c r="E3412" s="25"/>
      <c r="F3412" s="25" t="s">
        <v>7288</v>
      </c>
      <c r="G3412" s="25" t="s">
        <v>24057</v>
      </c>
      <c r="H3412" s="25" t="s">
        <v>10329</v>
      </c>
      <c r="I3412" s="25" t="s">
        <v>25596</v>
      </c>
      <c r="J3412" s="19">
        <v>44864</v>
      </c>
      <c r="K3412" s="19"/>
      <c r="L3412" s="54">
        <v>6448.91</v>
      </c>
      <c r="M3412" s="25" t="s">
        <v>7230</v>
      </c>
      <c r="N3412" s="25" t="s">
        <v>24060</v>
      </c>
      <c r="O3412" s="25"/>
      <c r="P3412" s="25" t="s">
        <v>30980</v>
      </c>
    </row>
    <row r="3413" spans="1:16" ht="15">
      <c r="A3413" s="25" t="s">
        <v>30981</v>
      </c>
      <c r="B3413" s="25" t="s">
        <v>30981</v>
      </c>
      <c r="C3413"/>
      <c r="D3413" s="25" t="s">
        <v>7252</v>
      </c>
      <c r="E3413" s="25"/>
      <c r="F3413" s="25" t="s">
        <v>7288</v>
      </c>
      <c r="G3413" s="25" t="s">
        <v>24057</v>
      </c>
      <c r="H3413" s="25" t="s">
        <v>10329</v>
      </c>
      <c r="I3413" s="25" t="s">
        <v>25596</v>
      </c>
      <c r="J3413" s="19">
        <v>44864</v>
      </c>
      <c r="K3413" s="19"/>
      <c r="L3413" s="54">
        <v>5195.8599999999997</v>
      </c>
      <c r="M3413" s="25" t="s">
        <v>7230</v>
      </c>
      <c r="N3413" s="25" t="s">
        <v>24060</v>
      </c>
      <c r="O3413" s="25"/>
      <c r="P3413" s="25" t="s">
        <v>30982</v>
      </c>
    </row>
    <row r="3414" spans="1:16" ht="15">
      <c r="A3414" s="25" t="s">
        <v>30983</v>
      </c>
      <c r="B3414" s="25" t="s">
        <v>30983</v>
      </c>
      <c r="C3414"/>
      <c r="D3414" s="25" t="s">
        <v>7252</v>
      </c>
      <c r="E3414" s="25"/>
      <c r="F3414" s="25" t="s">
        <v>7288</v>
      </c>
      <c r="G3414" s="25" t="s">
        <v>24057</v>
      </c>
      <c r="H3414" s="25" t="s">
        <v>10329</v>
      </c>
      <c r="I3414" s="25" t="s">
        <v>25596</v>
      </c>
      <c r="J3414" s="19">
        <v>44864</v>
      </c>
      <c r="K3414" s="19"/>
      <c r="L3414" s="54">
        <v>9205.6200000000008</v>
      </c>
      <c r="M3414" s="25" t="s">
        <v>7230</v>
      </c>
      <c r="N3414" s="25" t="s">
        <v>24060</v>
      </c>
      <c r="O3414" s="25"/>
      <c r="P3414" s="25" t="s">
        <v>30984</v>
      </c>
    </row>
    <row r="3415" spans="1:16" ht="15">
      <c r="A3415" s="25" t="s">
        <v>30985</v>
      </c>
      <c r="B3415" s="25" t="s">
        <v>30985</v>
      </c>
      <c r="C3415"/>
      <c r="D3415" s="25" t="s">
        <v>7261</v>
      </c>
      <c r="E3415" s="25"/>
      <c r="F3415" s="25" t="s">
        <v>7288</v>
      </c>
      <c r="G3415" s="25" t="s">
        <v>24057</v>
      </c>
      <c r="H3415" s="25" t="s">
        <v>15107</v>
      </c>
      <c r="I3415" s="25" t="s">
        <v>27468</v>
      </c>
      <c r="J3415" s="19">
        <v>44864</v>
      </c>
      <c r="K3415" s="19"/>
      <c r="L3415" s="54">
        <v>950</v>
      </c>
      <c r="M3415" s="25" t="s">
        <v>7230</v>
      </c>
      <c r="N3415" s="25" t="s">
        <v>24060</v>
      </c>
      <c r="O3415" s="25"/>
      <c r="P3415" s="25" t="s">
        <v>30986</v>
      </c>
    </row>
    <row r="3416" spans="1:16" ht="15">
      <c r="A3416" s="25" t="s">
        <v>30987</v>
      </c>
      <c r="B3416" s="25" t="s">
        <v>30987</v>
      </c>
      <c r="C3416"/>
      <c r="D3416" s="25" t="s">
        <v>7261</v>
      </c>
      <c r="E3416" s="25"/>
      <c r="F3416" s="25" t="s">
        <v>7288</v>
      </c>
      <c r="G3416" s="25" t="s">
        <v>24057</v>
      </c>
      <c r="H3416" s="25" t="s">
        <v>15107</v>
      </c>
      <c r="I3416" s="25" t="s">
        <v>27468</v>
      </c>
      <c r="J3416" s="19">
        <v>44864</v>
      </c>
      <c r="K3416" s="19"/>
      <c r="L3416" s="54">
        <v>950</v>
      </c>
      <c r="M3416" s="25" t="s">
        <v>7230</v>
      </c>
      <c r="N3416" s="25" t="s">
        <v>24060</v>
      </c>
      <c r="O3416" s="25"/>
      <c r="P3416" s="25" t="s">
        <v>30988</v>
      </c>
    </row>
    <row r="3417" spans="1:16" ht="15">
      <c r="A3417" s="25" t="s">
        <v>30989</v>
      </c>
      <c r="B3417" s="25" t="s">
        <v>30989</v>
      </c>
      <c r="C3417"/>
      <c r="D3417" s="25" t="s">
        <v>7425</v>
      </c>
      <c r="E3417" s="25"/>
      <c r="F3417" s="25" t="s">
        <v>7288</v>
      </c>
      <c r="G3417" s="25" t="s">
        <v>24057</v>
      </c>
      <c r="H3417" s="25" t="s">
        <v>7428</v>
      </c>
      <c r="I3417" s="25" t="s">
        <v>24122</v>
      </c>
      <c r="J3417" s="19">
        <v>44864</v>
      </c>
      <c r="K3417" s="19"/>
      <c r="L3417" s="54">
        <v>4181.58</v>
      </c>
      <c r="M3417" s="25" t="s">
        <v>7230</v>
      </c>
      <c r="N3417" s="25" t="s">
        <v>24060</v>
      </c>
      <c r="O3417" s="25"/>
      <c r="P3417" s="25"/>
    </row>
    <row r="3418" spans="1:16" ht="15">
      <c r="A3418" s="25" t="s">
        <v>30990</v>
      </c>
      <c r="B3418" s="25" t="s">
        <v>30990</v>
      </c>
      <c r="C3418"/>
      <c r="D3418" s="25" t="s">
        <v>7425</v>
      </c>
      <c r="E3418" s="25"/>
      <c r="F3418" s="25" t="s">
        <v>7288</v>
      </c>
      <c r="G3418" s="25" t="s">
        <v>24057</v>
      </c>
      <c r="H3418" s="25" t="s">
        <v>14048</v>
      </c>
      <c r="I3418" s="25" t="s">
        <v>30991</v>
      </c>
      <c r="J3418" s="19">
        <v>44865</v>
      </c>
      <c r="K3418" s="19"/>
      <c r="L3418" s="54">
        <v>712.75</v>
      </c>
      <c r="M3418" s="25" t="s">
        <v>7230</v>
      </c>
      <c r="N3418" s="25" t="s">
        <v>24060</v>
      </c>
      <c r="O3418" s="25"/>
      <c r="P3418" s="25" t="s">
        <v>30992</v>
      </c>
    </row>
    <row r="3419" spans="1:16" ht="15">
      <c r="A3419" s="25" t="s">
        <v>30993</v>
      </c>
      <c r="B3419" s="25" t="s">
        <v>30993</v>
      </c>
      <c r="C3419"/>
      <c r="D3419" s="25" t="s">
        <v>7425</v>
      </c>
      <c r="E3419" s="25"/>
      <c r="F3419" s="25" t="s">
        <v>7288</v>
      </c>
      <c r="G3419" s="25" t="s">
        <v>24057</v>
      </c>
      <c r="H3419" s="25" t="s">
        <v>10018</v>
      </c>
      <c r="I3419" s="25" t="s">
        <v>24122</v>
      </c>
      <c r="J3419" s="19">
        <v>44865</v>
      </c>
      <c r="K3419" s="19"/>
      <c r="L3419" s="54">
        <v>16513.25</v>
      </c>
      <c r="M3419" s="25" t="s">
        <v>7230</v>
      </c>
      <c r="N3419" s="25" t="s">
        <v>24060</v>
      </c>
      <c r="O3419" s="25"/>
      <c r="P3419" s="25"/>
    </row>
    <row r="3420" spans="1:16" ht="15">
      <c r="A3420" s="25" t="s">
        <v>30994</v>
      </c>
      <c r="B3420" s="25" t="s">
        <v>30994</v>
      </c>
      <c r="C3420"/>
      <c r="D3420" s="25" t="s">
        <v>7425</v>
      </c>
      <c r="E3420" s="25"/>
      <c r="F3420" s="25" t="s">
        <v>7288</v>
      </c>
      <c r="G3420" s="25" t="s">
        <v>24057</v>
      </c>
      <c r="H3420" s="25" t="s">
        <v>7428</v>
      </c>
      <c r="I3420" s="25" t="s">
        <v>24122</v>
      </c>
      <c r="J3420" s="19">
        <v>44865</v>
      </c>
      <c r="K3420" s="19"/>
      <c r="L3420" s="54">
        <v>3545.63</v>
      </c>
      <c r="M3420" s="25" t="s">
        <v>7230</v>
      </c>
      <c r="N3420" s="25" t="s">
        <v>24060</v>
      </c>
      <c r="O3420" s="25"/>
      <c r="P3420" s="25" t="s">
        <v>30995</v>
      </c>
    </row>
    <row r="3421" spans="1:16" ht="15">
      <c r="A3421" s="25" t="s">
        <v>30996</v>
      </c>
      <c r="B3421" s="25" t="s">
        <v>30996</v>
      </c>
      <c r="C3421"/>
      <c r="D3421" s="25" t="s">
        <v>7261</v>
      </c>
      <c r="E3421" s="25"/>
      <c r="F3421" s="25" t="s">
        <v>7288</v>
      </c>
      <c r="G3421" s="25" t="s">
        <v>24057</v>
      </c>
      <c r="H3421" s="25" t="s">
        <v>10329</v>
      </c>
      <c r="I3421" s="25" t="s">
        <v>25596</v>
      </c>
      <c r="J3421" s="19">
        <v>44865</v>
      </c>
      <c r="K3421" s="19"/>
      <c r="L3421" s="54">
        <v>7952.57</v>
      </c>
      <c r="M3421" s="25" t="s">
        <v>7230</v>
      </c>
      <c r="N3421" s="25" t="s">
        <v>24060</v>
      </c>
      <c r="O3421" s="25"/>
      <c r="P3421" s="25" t="s">
        <v>30997</v>
      </c>
    </row>
    <row r="3422" spans="1:16" ht="15">
      <c r="A3422" s="25" t="s">
        <v>30998</v>
      </c>
      <c r="B3422" s="25" t="s">
        <v>30998</v>
      </c>
      <c r="C3422"/>
      <c r="D3422" s="25" t="s">
        <v>7261</v>
      </c>
      <c r="E3422" s="25"/>
      <c r="F3422" s="25" t="s">
        <v>7288</v>
      </c>
      <c r="G3422" s="25" t="s">
        <v>24057</v>
      </c>
      <c r="H3422" s="25" t="s">
        <v>10329</v>
      </c>
      <c r="I3422" s="25" t="s">
        <v>25596</v>
      </c>
      <c r="J3422" s="19">
        <v>44865</v>
      </c>
      <c r="K3422" s="19"/>
      <c r="L3422" s="54">
        <v>6699.52</v>
      </c>
      <c r="M3422" s="25" t="s">
        <v>7230</v>
      </c>
      <c r="N3422" s="25" t="s">
        <v>24060</v>
      </c>
      <c r="O3422" s="25"/>
      <c r="P3422" s="25" t="s">
        <v>30999</v>
      </c>
    </row>
    <row r="3423" spans="1:16" ht="15">
      <c r="A3423" s="25" t="s">
        <v>31000</v>
      </c>
      <c r="B3423" s="25" t="s">
        <v>31000</v>
      </c>
      <c r="C3423"/>
      <c r="D3423" s="25" t="s">
        <v>7261</v>
      </c>
      <c r="E3423" s="25"/>
      <c r="F3423" s="25" t="s">
        <v>7288</v>
      </c>
      <c r="G3423" s="25" t="s">
        <v>24057</v>
      </c>
      <c r="H3423" s="25" t="s">
        <v>10329</v>
      </c>
      <c r="I3423" s="25" t="s">
        <v>25596</v>
      </c>
      <c r="J3423" s="19">
        <v>44865</v>
      </c>
      <c r="K3423" s="19"/>
      <c r="L3423" s="54">
        <v>7200.74</v>
      </c>
      <c r="M3423" s="25" t="s">
        <v>7230</v>
      </c>
      <c r="N3423" s="25" t="s">
        <v>24060</v>
      </c>
      <c r="O3423" s="25"/>
      <c r="P3423" s="25" t="s">
        <v>31001</v>
      </c>
    </row>
    <row r="3424" spans="1:16" ht="15">
      <c r="A3424" s="25" t="s">
        <v>31002</v>
      </c>
      <c r="B3424" s="25" t="s">
        <v>31002</v>
      </c>
      <c r="C3424"/>
      <c r="D3424" s="25" t="s">
        <v>7261</v>
      </c>
      <c r="E3424" s="25"/>
      <c r="F3424" s="25" t="s">
        <v>7288</v>
      </c>
      <c r="G3424" s="25" t="s">
        <v>24057</v>
      </c>
      <c r="H3424" s="25" t="s">
        <v>10329</v>
      </c>
      <c r="I3424" s="25" t="s">
        <v>25596</v>
      </c>
      <c r="J3424" s="19">
        <v>44865</v>
      </c>
      <c r="K3424" s="19"/>
      <c r="L3424" s="54">
        <v>7701.96</v>
      </c>
      <c r="M3424" s="25" t="s">
        <v>7230</v>
      </c>
      <c r="N3424" s="25" t="s">
        <v>24060</v>
      </c>
      <c r="O3424" s="25"/>
      <c r="P3424" s="25" t="s">
        <v>31003</v>
      </c>
    </row>
    <row r="3425" spans="1:16" ht="15">
      <c r="A3425" s="25" t="s">
        <v>31004</v>
      </c>
      <c r="B3425" s="25" t="s">
        <v>31004</v>
      </c>
      <c r="C3425"/>
      <c r="D3425" s="25" t="s">
        <v>7261</v>
      </c>
      <c r="E3425" s="25"/>
      <c r="F3425" s="25" t="s">
        <v>7288</v>
      </c>
      <c r="G3425" s="25" t="s">
        <v>24057</v>
      </c>
      <c r="H3425" s="25" t="s">
        <v>10329</v>
      </c>
      <c r="I3425" s="25" t="s">
        <v>25596</v>
      </c>
      <c r="J3425" s="19">
        <v>44865</v>
      </c>
      <c r="K3425" s="19"/>
      <c r="L3425" s="54">
        <v>9913.27</v>
      </c>
      <c r="M3425" s="25" t="s">
        <v>7230</v>
      </c>
      <c r="N3425" s="25" t="s">
        <v>24060</v>
      </c>
      <c r="O3425" s="25"/>
      <c r="P3425" s="25" t="s">
        <v>31005</v>
      </c>
    </row>
    <row r="3426" spans="1:16" ht="15">
      <c r="A3426" s="25" t="s">
        <v>31006</v>
      </c>
      <c r="B3426" s="25" t="s">
        <v>31006</v>
      </c>
      <c r="C3426"/>
      <c r="D3426" s="25" t="s">
        <v>7261</v>
      </c>
      <c r="E3426" s="25"/>
      <c r="F3426" s="25" t="s">
        <v>7288</v>
      </c>
      <c r="G3426" s="25" t="s">
        <v>24057</v>
      </c>
      <c r="H3426" s="25" t="s">
        <v>10329</v>
      </c>
      <c r="I3426" s="25" t="s">
        <v>25596</v>
      </c>
      <c r="J3426" s="19">
        <v>44865</v>
      </c>
      <c r="K3426" s="19"/>
      <c r="L3426" s="54">
        <v>9456.23</v>
      </c>
      <c r="M3426" s="25" t="s">
        <v>7230</v>
      </c>
      <c r="N3426" s="25" t="s">
        <v>24060</v>
      </c>
      <c r="O3426" s="25"/>
      <c r="P3426" s="25" t="s">
        <v>31007</v>
      </c>
    </row>
    <row r="3427" spans="1:16" ht="15">
      <c r="A3427" s="25" t="s">
        <v>31008</v>
      </c>
      <c r="B3427" s="25" t="s">
        <v>31008</v>
      </c>
      <c r="C3427"/>
      <c r="D3427" s="25" t="s">
        <v>7261</v>
      </c>
      <c r="E3427" s="25"/>
      <c r="F3427" s="25" t="s">
        <v>7288</v>
      </c>
      <c r="G3427" s="25" t="s">
        <v>24057</v>
      </c>
      <c r="H3427" s="25" t="s">
        <v>10329</v>
      </c>
      <c r="I3427" s="25" t="s">
        <v>25596</v>
      </c>
      <c r="J3427" s="19">
        <v>44865</v>
      </c>
      <c r="K3427" s="19"/>
      <c r="L3427" s="54">
        <v>9706.84</v>
      </c>
      <c r="M3427" s="25" t="s">
        <v>7230</v>
      </c>
      <c r="N3427" s="25" t="s">
        <v>24060</v>
      </c>
      <c r="O3427" s="25"/>
      <c r="P3427" s="25" t="s">
        <v>31009</v>
      </c>
    </row>
    <row r="3428" spans="1:16" ht="15">
      <c r="A3428" s="25" t="s">
        <v>31010</v>
      </c>
      <c r="B3428" s="25" t="s">
        <v>31010</v>
      </c>
      <c r="C3428"/>
      <c r="D3428" s="25" t="s">
        <v>7261</v>
      </c>
      <c r="E3428" s="25"/>
      <c r="F3428" s="25" t="s">
        <v>7288</v>
      </c>
      <c r="G3428" s="25" t="s">
        <v>24057</v>
      </c>
      <c r="H3428" s="25" t="s">
        <v>10329</v>
      </c>
      <c r="I3428" s="25" t="s">
        <v>25596</v>
      </c>
      <c r="J3428" s="19">
        <v>44865</v>
      </c>
      <c r="K3428" s="19"/>
      <c r="L3428" s="54">
        <v>12714.16</v>
      </c>
      <c r="M3428" s="25" t="s">
        <v>7230</v>
      </c>
      <c r="N3428" s="25" t="s">
        <v>24060</v>
      </c>
      <c r="O3428" s="25"/>
      <c r="P3428" s="25" t="s">
        <v>31011</v>
      </c>
    </row>
    <row r="3429" spans="1:16" ht="15">
      <c r="A3429" s="25" t="s">
        <v>31012</v>
      </c>
      <c r="B3429" s="25" t="s">
        <v>31012</v>
      </c>
      <c r="C3429"/>
      <c r="D3429" s="25" t="s">
        <v>7261</v>
      </c>
      <c r="E3429" s="25"/>
      <c r="F3429" s="25" t="s">
        <v>7288</v>
      </c>
      <c r="G3429" s="25" t="s">
        <v>24057</v>
      </c>
      <c r="H3429" s="25" t="s">
        <v>10329</v>
      </c>
      <c r="I3429" s="25" t="s">
        <v>25596</v>
      </c>
      <c r="J3429" s="19">
        <v>44865</v>
      </c>
      <c r="K3429" s="19"/>
      <c r="L3429" s="54">
        <v>9456.23</v>
      </c>
      <c r="M3429" s="25" t="s">
        <v>7230</v>
      </c>
      <c r="N3429" s="25" t="s">
        <v>24060</v>
      </c>
      <c r="O3429" s="25"/>
      <c r="P3429" s="25" t="s">
        <v>31013</v>
      </c>
    </row>
    <row r="3430" spans="1:16" ht="15">
      <c r="A3430" s="25" t="s">
        <v>31014</v>
      </c>
      <c r="B3430" s="25" t="s">
        <v>31014</v>
      </c>
      <c r="C3430"/>
      <c r="D3430" s="25" t="s">
        <v>7261</v>
      </c>
      <c r="E3430" s="25"/>
      <c r="F3430" s="25" t="s">
        <v>7288</v>
      </c>
      <c r="G3430" s="25" t="s">
        <v>24057</v>
      </c>
      <c r="H3430" s="25" t="s">
        <v>10329</v>
      </c>
      <c r="I3430" s="25" t="s">
        <v>25596</v>
      </c>
      <c r="J3430" s="19">
        <v>44865</v>
      </c>
      <c r="K3430" s="19"/>
      <c r="L3430" s="54">
        <v>14217.82</v>
      </c>
      <c r="M3430" s="25" t="s">
        <v>7230</v>
      </c>
      <c r="N3430" s="25" t="s">
        <v>24060</v>
      </c>
      <c r="O3430" s="25"/>
      <c r="P3430" s="25" t="s">
        <v>31015</v>
      </c>
    </row>
    <row r="3431" spans="1:16" ht="15">
      <c r="A3431" s="25" t="s">
        <v>31016</v>
      </c>
      <c r="B3431" s="25" t="s">
        <v>31016</v>
      </c>
      <c r="C3431"/>
      <c r="D3431" s="25" t="s">
        <v>7261</v>
      </c>
      <c r="E3431" s="25"/>
      <c r="F3431" s="25" t="s">
        <v>7288</v>
      </c>
      <c r="G3431" s="25" t="s">
        <v>24057</v>
      </c>
      <c r="H3431" s="25" t="s">
        <v>10329</v>
      </c>
      <c r="I3431" s="25" t="s">
        <v>25596</v>
      </c>
      <c r="J3431" s="19">
        <v>44865</v>
      </c>
      <c r="K3431" s="19"/>
      <c r="L3431" s="54">
        <v>5697.08</v>
      </c>
      <c r="M3431" s="25" t="s">
        <v>7230</v>
      </c>
      <c r="N3431" s="25" t="s">
        <v>24060</v>
      </c>
      <c r="O3431" s="25"/>
      <c r="P3431" s="25" t="s">
        <v>31017</v>
      </c>
    </row>
    <row r="3432" spans="1:16" ht="15">
      <c r="A3432" s="25" t="s">
        <v>31018</v>
      </c>
      <c r="B3432" s="25" t="s">
        <v>31018</v>
      </c>
      <c r="C3432"/>
      <c r="D3432" s="25" t="s">
        <v>7261</v>
      </c>
      <c r="E3432" s="25"/>
      <c r="F3432" s="25" t="s">
        <v>7288</v>
      </c>
      <c r="G3432" s="25" t="s">
        <v>24057</v>
      </c>
      <c r="H3432" s="25" t="s">
        <v>10329</v>
      </c>
      <c r="I3432" s="25" t="s">
        <v>25596</v>
      </c>
      <c r="J3432" s="19">
        <v>44865</v>
      </c>
      <c r="K3432" s="19"/>
      <c r="L3432" s="54">
        <v>5947.69</v>
      </c>
      <c r="M3432" s="25" t="s">
        <v>7230</v>
      </c>
      <c r="N3432" s="25" t="s">
        <v>24060</v>
      </c>
      <c r="O3432" s="25"/>
      <c r="P3432" s="25" t="s">
        <v>31019</v>
      </c>
    </row>
    <row r="3433" spans="1:16" ht="15">
      <c r="A3433" s="25" t="s">
        <v>31020</v>
      </c>
      <c r="B3433" s="25" t="s">
        <v>31020</v>
      </c>
      <c r="C3433"/>
      <c r="D3433" s="25" t="s">
        <v>7261</v>
      </c>
      <c r="E3433" s="25"/>
      <c r="F3433" s="25" t="s">
        <v>16714</v>
      </c>
      <c r="G3433" s="25" t="s">
        <v>24057</v>
      </c>
      <c r="H3433" s="25" t="s">
        <v>10329</v>
      </c>
      <c r="I3433" s="25" t="s">
        <v>25596</v>
      </c>
      <c r="J3433" s="19">
        <v>44865</v>
      </c>
      <c r="K3433" s="19"/>
      <c r="L3433" s="54">
        <v>6699.52</v>
      </c>
      <c r="M3433" s="25" t="s">
        <v>7230</v>
      </c>
      <c r="N3433" s="25" t="s">
        <v>24060</v>
      </c>
      <c r="O3433" s="25"/>
      <c r="P3433" s="25" t="s">
        <v>31021</v>
      </c>
    </row>
    <row r="3434" spans="1:16" ht="15">
      <c r="A3434" s="25" t="s">
        <v>31022</v>
      </c>
      <c r="B3434" s="25" t="s">
        <v>31022</v>
      </c>
      <c r="C3434"/>
      <c r="D3434" s="25" t="s">
        <v>7261</v>
      </c>
      <c r="E3434" s="25"/>
      <c r="F3434" s="25" t="s">
        <v>7288</v>
      </c>
      <c r="G3434" s="25" t="s">
        <v>24057</v>
      </c>
      <c r="H3434" s="25" t="s">
        <v>10329</v>
      </c>
      <c r="I3434" s="25" t="s">
        <v>25596</v>
      </c>
      <c r="J3434" s="19">
        <v>44865</v>
      </c>
      <c r="K3434" s="19"/>
      <c r="L3434" s="54">
        <v>6448.91</v>
      </c>
      <c r="M3434" s="25" t="s">
        <v>7230</v>
      </c>
      <c r="N3434" s="25" t="s">
        <v>24060</v>
      </c>
      <c r="O3434" s="25"/>
      <c r="P3434" s="25" t="s">
        <v>31023</v>
      </c>
    </row>
    <row r="3435" spans="1:16" ht="15">
      <c r="A3435" s="25" t="s">
        <v>31024</v>
      </c>
      <c r="B3435" s="25" t="s">
        <v>31024</v>
      </c>
      <c r="C3435"/>
      <c r="D3435" s="25" t="s">
        <v>7261</v>
      </c>
      <c r="E3435" s="25"/>
      <c r="F3435" s="25" t="s">
        <v>7288</v>
      </c>
      <c r="G3435" s="25" t="s">
        <v>24057</v>
      </c>
      <c r="H3435" s="25" t="s">
        <v>10329</v>
      </c>
      <c r="I3435" s="25" t="s">
        <v>25596</v>
      </c>
      <c r="J3435" s="19">
        <v>44865</v>
      </c>
      <c r="K3435" s="19"/>
      <c r="L3435" s="54">
        <v>8203.18</v>
      </c>
      <c r="M3435" s="25" t="s">
        <v>7230</v>
      </c>
      <c r="N3435" s="25" t="s">
        <v>24060</v>
      </c>
      <c r="O3435" s="25"/>
      <c r="P3435" s="25" t="s">
        <v>31025</v>
      </c>
    </row>
    <row r="3436" spans="1:16" ht="15">
      <c r="A3436" s="25" t="s">
        <v>31026</v>
      </c>
      <c r="B3436" s="25" t="s">
        <v>31026</v>
      </c>
      <c r="C3436"/>
      <c r="D3436" s="25" t="s">
        <v>7261</v>
      </c>
      <c r="E3436" s="25"/>
      <c r="F3436" s="25" t="s">
        <v>7288</v>
      </c>
      <c r="G3436" s="25" t="s">
        <v>24057</v>
      </c>
      <c r="H3436" s="25" t="s">
        <v>10329</v>
      </c>
      <c r="I3436" s="25" t="s">
        <v>25596</v>
      </c>
      <c r="J3436" s="19">
        <v>44865</v>
      </c>
      <c r="K3436" s="19"/>
      <c r="L3436" s="54">
        <v>6699.52</v>
      </c>
      <c r="M3436" s="25" t="s">
        <v>7230</v>
      </c>
      <c r="N3436" s="25" t="s">
        <v>24060</v>
      </c>
      <c r="O3436" s="25"/>
      <c r="P3436" s="25" t="s">
        <v>31027</v>
      </c>
    </row>
    <row r="3437" spans="1:16" ht="15">
      <c r="A3437" s="25" t="s">
        <v>31028</v>
      </c>
      <c r="B3437" s="25" t="s">
        <v>31028</v>
      </c>
      <c r="C3437"/>
      <c r="D3437" s="25" t="s">
        <v>7261</v>
      </c>
      <c r="E3437" s="25"/>
      <c r="F3437" s="25" t="s">
        <v>7288</v>
      </c>
      <c r="G3437" s="25" t="s">
        <v>24057</v>
      </c>
      <c r="H3437" s="25" t="s">
        <v>10329</v>
      </c>
      <c r="I3437" s="25" t="s">
        <v>25596</v>
      </c>
      <c r="J3437" s="19">
        <v>44865</v>
      </c>
      <c r="K3437" s="19"/>
      <c r="L3437" s="54">
        <v>9205.6200000000008</v>
      </c>
      <c r="M3437" s="25" t="s">
        <v>7230</v>
      </c>
      <c r="N3437" s="25" t="s">
        <v>24060</v>
      </c>
      <c r="O3437" s="25"/>
      <c r="P3437" s="25" t="s">
        <v>31029</v>
      </c>
    </row>
    <row r="3438" spans="1:16" ht="15">
      <c r="A3438" s="25" t="s">
        <v>31030</v>
      </c>
      <c r="B3438" s="25" t="s">
        <v>31030</v>
      </c>
      <c r="C3438"/>
      <c r="D3438" s="25" t="s">
        <v>7261</v>
      </c>
      <c r="E3438" s="25"/>
      <c r="F3438" s="25" t="s">
        <v>7288</v>
      </c>
      <c r="G3438" s="25" t="s">
        <v>24057</v>
      </c>
      <c r="H3438" s="25" t="s">
        <v>10329</v>
      </c>
      <c r="I3438" s="25" t="s">
        <v>25596</v>
      </c>
      <c r="J3438" s="19">
        <v>44865</v>
      </c>
      <c r="K3438" s="19"/>
      <c r="L3438" s="54">
        <v>9456.23</v>
      </c>
      <c r="M3438" s="25" t="s">
        <v>7230</v>
      </c>
      <c r="N3438" s="25" t="s">
        <v>24060</v>
      </c>
      <c r="O3438" s="25"/>
      <c r="P3438" s="25" t="s">
        <v>31031</v>
      </c>
    </row>
    <row r="3439" spans="1:16" ht="15">
      <c r="A3439" s="25" t="s">
        <v>31032</v>
      </c>
      <c r="B3439" s="25" t="s">
        <v>31032</v>
      </c>
      <c r="C3439"/>
      <c r="D3439" s="25" t="s">
        <v>7261</v>
      </c>
      <c r="E3439" s="25"/>
      <c r="F3439" s="25" t="s">
        <v>7288</v>
      </c>
      <c r="G3439" s="25" t="s">
        <v>24057</v>
      </c>
      <c r="H3439" s="25" t="s">
        <v>10329</v>
      </c>
      <c r="I3439" s="25" t="s">
        <v>25596</v>
      </c>
      <c r="J3439" s="19">
        <v>44865</v>
      </c>
      <c r="K3439" s="19"/>
      <c r="L3439" s="54">
        <v>7451.35</v>
      </c>
      <c r="M3439" s="25" t="s">
        <v>7230</v>
      </c>
      <c r="N3439" s="25" t="s">
        <v>24060</v>
      </c>
      <c r="O3439" s="25"/>
      <c r="P3439" s="25" t="s">
        <v>31033</v>
      </c>
    </row>
    <row r="3440" spans="1:16" ht="15">
      <c r="A3440" s="25" t="s">
        <v>31034</v>
      </c>
      <c r="B3440" s="25" t="s">
        <v>31034</v>
      </c>
      <c r="C3440"/>
      <c r="D3440" s="25" t="s">
        <v>7261</v>
      </c>
      <c r="E3440" s="25"/>
      <c r="F3440" s="25" t="s">
        <v>7288</v>
      </c>
      <c r="G3440" s="25" t="s">
        <v>24057</v>
      </c>
      <c r="H3440" s="25" t="s">
        <v>10329</v>
      </c>
      <c r="I3440" s="25" t="s">
        <v>25596</v>
      </c>
      <c r="J3440" s="19">
        <v>44865</v>
      </c>
      <c r="K3440" s="19"/>
      <c r="L3440" s="54">
        <v>5947.69</v>
      </c>
      <c r="M3440" s="25" t="s">
        <v>7230</v>
      </c>
      <c r="N3440" s="25" t="s">
        <v>24060</v>
      </c>
      <c r="O3440" s="25"/>
      <c r="P3440" s="25" t="s">
        <v>31035</v>
      </c>
    </row>
    <row r="3441" spans="1:16" ht="15">
      <c r="A3441" s="25" t="s">
        <v>31036</v>
      </c>
      <c r="B3441" s="25" t="s">
        <v>31036</v>
      </c>
      <c r="C3441"/>
      <c r="D3441" s="25" t="s">
        <v>7261</v>
      </c>
      <c r="E3441" s="25"/>
      <c r="F3441" s="25" t="s">
        <v>7288</v>
      </c>
      <c r="G3441" s="25" t="s">
        <v>24057</v>
      </c>
      <c r="H3441" s="25" t="s">
        <v>10329</v>
      </c>
      <c r="I3441" s="25" t="s">
        <v>25596</v>
      </c>
      <c r="J3441" s="19">
        <v>44865</v>
      </c>
      <c r="K3441" s="19"/>
      <c r="L3441" s="54">
        <v>6198.3</v>
      </c>
      <c r="M3441" s="25" t="s">
        <v>7230</v>
      </c>
      <c r="N3441" s="25" t="s">
        <v>24060</v>
      </c>
      <c r="O3441" s="25"/>
      <c r="P3441" s="25" t="s">
        <v>31037</v>
      </c>
    </row>
    <row r="3442" spans="1:16" ht="15">
      <c r="A3442" s="25" t="s">
        <v>31038</v>
      </c>
      <c r="B3442" s="25" t="s">
        <v>31038</v>
      </c>
      <c r="C3442"/>
      <c r="D3442" s="25" t="s">
        <v>7261</v>
      </c>
      <c r="E3442" s="25"/>
      <c r="F3442" s="25" t="s">
        <v>7288</v>
      </c>
      <c r="G3442" s="25" t="s">
        <v>24057</v>
      </c>
      <c r="H3442" s="25" t="s">
        <v>10329</v>
      </c>
      <c r="I3442" s="25" t="s">
        <v>25596</v>
      </c>
      <c r="J3442" s="19">
        <v>44865</v>
      </c>
      <c r="K3442" s="19"/>
      <c r="L3442" s="54">
        <v>9205.6200000000008</v>
      </c>
      <c r="M3442" s="25" t="s">
        <v>7230</v>
      </c>
      <c r="N3442" s="25" t="s">
        <v>24060</v>
      </c>
      <c r="O3442" s="25"/>
      <c r="P3442" s="25" t="s">
        <v>31039</v>
      </c>
    </row>
    <row r="3443" spans="1:16" ht="15">
      <c r="A3443" s="25" t="s">
        <v>31040</v>
      </c>
      <c r="B3443" s="25" t="s">
        <v>31040</v>
      </c>
      <c r="C3443"/>
      <c r="D3443" s="25" t="s">
        <v>7261</v>
      </c>
      <c r="E3443" s="25"/>
      <c r="F3443" s="25" t="s">
        <v>7288</v>
      </c>
      <c r="G3443" s="25" t="s">
        <v>24057</v>
      </c>
      <c r="H3443" s="25" t="s">
        <v>10329</v>
      </c>
      <c r="I3443" s="25" t="s">
        <v>25596</v>
      </c>
      <c r="J3443" s="19">
        <v>44865</v>
      </c>
      <c r="K3443" s="19"/>
      <c r="L3443" s="54">
        <v>7701.96</v>
      </c>
      <c r="M3443" s="25" t="s">
        <v>7230</v>
      </c>
      <c r="N3443" s="25" t="s">
        <v>24060</v>
      </c>
      <c r="O3443" s="25"/>
      <c r="P3443" s="25" t="s">
        <v>31041</v>
      </c>
    </row>
    <row r="3444" spans="1:16" ht="15">
      <c r="A3444" s="25" t="s">
        <v>31042</v>
      </c>
      <c r="B3444" s="25" t="s">
        <v>31042</v>
      </c>
      <c r="C3444"/>
      <c r="D3444" s="25" t="s">
        <v>7261</v>
      </c>
      <c r="E3444" s="25"/>
      <c r="F3444" s="25" t="s">
        <v>7288</v>
      </c>
      <c r="G3444" s="25" t="s">
        <v>24057</v>
      </c>
      <c r="H3444" s="25" t="s">
        <v>10329</v>
      </c>
      <c r="I3444" s="25" t="s">
        <v>25596</v>
      </c>
      <c r="J3444" s="19">
        <v>44865</v>
      </c>
      <c r="K3444" s="19"/>
      <c r="L3444" s="54">
        <v>8955.01</v>
      </c>
      <c r="M3444" s="25" t="s">
        <v>7230</v>
      </c>
      <c r="N3444" s="25" t="s">
        <v>24060</v>
      </c>
      <c r="O3444" s="25"/>
      <c r="P3444" s="25" t="s">
        <v>31043</v>
      </c>
    </row>
    <row r="3445" spans="1:16" ht="15">
      <c r="A3445" s="25" t="s">
        <v>31044</v>
      </c>
      <c r="B3445" s="25" t="s">
        <v>31044</v>
      </c>
      <c r="C3445" s="22">
        <v>1</v>
      </c>
      <c r="D3445" s="25" t="s">
        <v>7261</v>
      </c>
      <c r="E3445" s="25"/>
      <c r="F3445" s="25" t="s">
        <v>7288</v>
      </c>
      <c r="G3445" s="25" t="s">
        <v>24057</v>
      </c>
      <c r="H3445" s="25" t="s">
        <v>10329</v>
      </c>
      <c r="I3445" s="25" t="s">
        <v>25596</v>
      </c>
      <c r="J3445" s="19">
        <v>44865</v>
      </c>
      <c r="K3445" s="19"/>
      <c r="L3445" s="54">
        <v>17494.52</v>
      </c>
      <c r="M3445" s="25" t="s">
        <v>7230</v>
      </c>
      <c r="N3445" s="25" t="s">
        <v>24060</v>
      </c>
      <c r="O3445" s="25"/>
      <c r="P3445" s="25" t="s">
        <v>31045</v>
      </c>
    </row>
    <row r="3446" spans="1:16" ht="15">
      <c r="A3446" s="25" t="s">
        <v>31046</v>
      </c>
      <c r="B3446" s="25" t="s">
        <v>31046</v>
      </c>
      <c r="C3446"/>
      <c r="D3446" s="25" t="s">
        <v>7261</v>
      </c>
      <c r="E3446" s="25"/>
      <c r="F3446" s="25" t="s">
        <v>7288</v>
      </c>
      <c r="G3446" s="25" t="s">
        <v>24057</v>
      </c>
      <c r="H3446" s="25" t="s">
        <v>10398</v>
      </c>
      <c r="I3446" s="25" t="s">
        <v>29976</v>
      </c>
      <c r="J3446" s="19">
        <v>44865</v>
      </c>
      <c r="K3446" s="19"/>
      <c r="L3446" s="54">
        <v>15146</v>
      </c>
      <c r="M3446" s="25" t="s">
        <v>7230</v>
      </c>
      <c r="N3446" s="25" t="s">
        <v>24060</v>
      </c>
      <c r="O3446" s="25"/>
      <c r="P3446" s="25"/>
    </row>
    <row r="3447" spans="1:16" ht="15">
      <c r="A3447" s="25" t="s">
        <v>31047</v>
      </c>
      <c r="B3447" s="25" t="s">
        <v>31047</v>
      </c>
      <c r="C3447"/>
      <c r="D3447" s="25" t="s">
        <v>7252</v>
      </c>
      <c r="E3447" s="25"/>
      <c r="F3447" s="25" t="s">
        <v>7288</v>
      </c>
      <c r="G3447" s="25" t="s">
        <v>24057</v>
      </c>
      <c r="H3447" s="25" t="s">
        <v>9406</v>
      </c>
      <c r="I3447" s="25" t="s">
        <v>24075</v>
      </c>
      <c r="J3447" s="19">
        <v>44865</v>
      </c>
      <c r="K3447" s="19"/>
      <c r="L3447" s="54">
        <v>20089.12</v>
      </c>
      <c r="M3447" s="25" t="s">
        <v>7230</v>
      </c>
      <c r="N3447" s="25" t="s">
        <v>24060</v>
      </c>
      <c r="O3447" s="25"/>
      <c r="P3447" s="25"/>
    </row>
    <row r="3448" spans="1:16" ht="15">
      <c r="A3448" s="25" t="s">
        <v>31048</v>
      </c>
      <c r="B3448" s="25" t="s">
        <v>31048</v>
      </c>
      <c r="C3448"/>
      <c r="D3448" s="25" t="s">
        <v>7252</v>
      </c>
      <c r="E3448" s="25"/>
      <c r="F3448" s="25" t="s">
        <v>7288</v>
      </c>
      <c r="G3448" s="25" t="s">
        <v>24057</v>
      </c>
      <c r="H3448" s="25" t="s">
        <v>18408</v>
      </c>
      <c r="I3448" s="25" t="s">
        <v>24075</v>
      </c>
      <c r="J3448" s="19">
        <v>44865</v>
      </c>
      <c r="K3448" s="19"/>
      <c r="L3448" s="54">
        <v>950</v>
      </c>
      <c r="M3448" s="25" t="s">
        <v>7230</v>
      </c>
      <c r="N3448" s="25" t="s">
        <v>24060</v>
      </c>
      <c r="O3448" s="25"/>
      <c r="P3448" s="25" t="s">
        <v>31049</v>
      </c>
    </row>
    <row r="3449" spans="1:16" ht="15">
      <c r="A3449" s="25" t="s">
        <v>31050</v>
      </c>
      <c r="B3449" s="25" t="s">
        <v>31050</v>
      </c>
      <c r="C3449"/>
      <c r="D3449" s="25" t="s">
        <v>7252</v>
      </c>
      <c r="E3449" s="25"/>
      <c r="F3449" s="25" t="s">
        <v>7288</v>
      </c>
      <c r="G3449" s="25" t="s">
        <v>24057</v>
      </c>
      <c r="H3449" s="25" t="s">
        <v>14618</v>
      </c>
      <c r="I3449" s="25" t="s">
        <v>24082</v>
      </c>
      <c r="J3449" s="19">
        <v>44865</v>
      </c>
      <c r="K3449" s="19"/>
      <c r="L3449" s="54">
        <v>1304.1600000000001</v>
      </c>
      <c r="M3449" s="25" t="s">
        <v>7230</v>
      </c>
      <c r="N3449" s="25" t="s">
        <v>24060</v>
      </c>
      <c r="O3449" s="25"/>
      <c r="P3449" s="25" t="s">
        <v>31051</v>
      </c>
    </row>
    <row r="3450" spans="1:16" ht="15">
      <c r="A3450" s="25" t="s">
        <v>31052</v>
      </c>
      <c r="B3450" s="25" t="s">
        <v>31052</v>
      </c>
      <c r="C3450"/>
      <c r="D3450" s="25" t="s">
        <v>7261</v>
      </c>
      <c r="E3450" s="25"/>
      <c r="F3450" s="25" t="s">
        <v>7288</v>
      </c>
      <c r="G3450" s="25" t="s">
        <v>24057</v>
      </c>
      <c r="H3450" s="25" t="s">
        <v>9391</v>
      </c>
      <c r="I3450" s="25" t="s">
        <v>24224</v>
      </c>
      <c r="J3450" s="19">
        <v>44865</v>
      </c>
      <c r="K3450" s="19"/>
      <c r="L3450" s="54">
        <v>3774</v>
      </c>
      <c r="M3450" s="25" t="s">
        <v>7230</v>
      </c>
      <c r="N3450" s="25" t="s">
        <v>24060</v>
      </c>
      <c r="O3450" s="25"/>
      <c r="P3450" s="25"/>
    </row>
    <row r="3451" spans="1:16" ht="15">
      <c r="A3451" s="25" t="s">
        <v>31053</v>
      </c>
      <c r="B3451" s="25" t="s">
        <v>31053</v>
      </c>
      <c r="C3451"/>
      <c r="D3451" s="25" t="s">
        <v>7425</v>
      </c>
      <c r="E3451" s="25"/>
      <c r="F3451" s="25" t="s">
        <v>7288</v>
      </c>
      <c r="G3451" s="25" t="s">
        <v>24057</v>
      </c>
      <c r="H3451" s="25" t="s">
        <v>18539</v>
      </c>
      <c r="I3451" s="25" t="s">
        <v>30082</v>
      </c>
      <c r="J3451" s="19">
        <v>44865</v>
      </c>
      <c r="K3451" s="19"/>
      <c r="L3451" s="54">
        <v>3477.5</v>
      </c>
      <c r="M3451" s="25" t="s">
        <v>7230</v>
      </c>
      <c r="N3451" s="25" t="s">
        <v>24060</v>
      </c>
      <c r="O3451" s="25"/>
      <c r="P3451" s="25" t="s">
        <v>31054</v>
      </c>
    </row>
    <row r="3452" spans="1:16" ht="15">
      <c r="A3452" s="25" t="s">
        <v>31055</v>
      </c>
      <c r="B3452" s="25" t="s">
        <v>31055</v>
      </c>
      <c r="C3452"/>
      <c r="D3452" s="25" t="s">
        <v>7261</v>
      </c>
      <c r="E3452" s="25"/>
      <c r="F3452" s="25" t="s">
        <v>7288</v>
      </c>
      <c r="G3452" s="25" t="s">
        <v>24057</v>
      </c>
      <c r="H3452" s="25" t="s">
        <v>12723</v>
      </c>
      <c r="I3452" s="25" t="s">
        <v>24143</v>
      </c>
      <c r="J3452" s="19">
        <v>44865</v>
      </c>
      <c r="K3452" s="19"/>
      <c r="L3452" s="54">
        <v>7362.28</v>
      </c>
      <c r="M3452" s="25" t="s">
        <v>7230</v>
      </c>
      <c r="N3452" s="25" t="s">
        <v>24060</v>
      </c>
      <c r="O3452" s="25"/>
      <c r="P3452" s="25" t="s">
        <v>31056</v>
      </c>
    </row>
    <row r="3453" spans="1:16" ht="15">
      <c r="A3453" s="25" t="s">
        <v>31057</v>
      </c>
      <c r="B3453" s="25" t="s">
        <v>31057</v>
      </c>
      <c r="C3453"/>
      <c r="D3453" s="25" t="s">
        <v>7261</v>
      </c>
      <c r="E3453" s="25"/>
      <c r="F3453" s="25" t="s">
        <v>7288</v>
      </c>
      <c r="G3453" s="25" t="s">
        <v>24057</v>
      </c>
      <c r="H3453" s="25" t="s">
        <v>12723</v>
      </c>
      <c r="I3453" s="25" t="s">
        <v>24143</v>
      </c>
      <c r="J3453" s="19">
        <v>44865</v>
      </c>
      <c r="K3453" s="19"/>
      <c r="L3453" s="54">
        <v>3606.35</v>
      </c>
      <c r="M3453" s="25" t="s">
        <v>7230</v>
      </c>
      <c r="N3453" s="25" t="s">
        <v>24060</v>
      </c>
      <c r="O3453" s="25"/>
      <c r="P3453" s="25" t="s">
        <v>31058</v>
      </c>
    </row>
    <row r="3454" spans="1:16" ht="15">
      <c r="A3454" s="25" t="s">
        <v>31059</v>
      </c>
      <c r="B3454" s="25" t="s">
        <v>31059</v>
      </c>
      <c r="C3454"/>
      <c r="D3454" s="25" t="s">
        <v>7425</v>
      </c>
      <c r="E3454" s="25"/>
      <c r="F3454" s="25" t="s">
        <v>7288</v>
      </c>
      <c r="G3454" s="25" t="s">
        <v>24057</v>
      </c>
      <c r="H3454" s="25" t="s">
        <v>18536</v>
      </c>
      <c r="I3454" s="25" t="s">
        <v>31060</v>
      </c>
      <c r="J3454" s="19">
        <v>44865</v>
      </c>
      <c r="K3454" s="19"/>
      <c r="L3454" s="54">
        <v>950</v>
      </c>
      <c r="M3454" s="25" t="s">
        <v>7230</v>
      </c>
      <c r="N3454" s="25" t="s">
        <v>24060</v>
      </c>
      <c r="O3454" s="25"/>
      <c r="P3454" s="25" t="s">
        <v>31061</v>
      </c>
    </row>
    <row r="3455" spans="1:16" ht="15">
      <c r="A3455" s="25" t="s">
        <v>31062</v>
      </c>
      <c r="B3455" s="25" t="s">
        <v>31062</v>
      </c>
      <c r="C3455"/>
      <c r="D3455" s="25" t="s">
        <v>7252</v>
      </c>
      <c r="E3455" s="25"/>
      <c r="F3455" s="25" t="s">
        <v>7288</v>
      </c>
      <c r="G3455" s="25" t="s">
        <v>24057</v>
      </c>
      <c r="H3455" s="25" t="s">
        <v>10329</v>
      </c>
      <c r="I3455" s="25" t="s">
        <v>25596</v>
      </c>
      <c r="J3455" s="19">
        <v>44865</v>
      </c>
      <c r="K3455" s="19"/>
      <c r="L3455" s="54">
        <v>210.24</v>
      </c>
      <c r="M3455" s="25" t="s">
        <v>7230</v>
      </c>
      <c r="N3455" s="25" t="s">
        <v>24060</v>
      </c>
      <c r="O3455" s="25"/>
      <c r="P3455" s="25"/>
    </row>
    <row r="3456" spans="1:16" ht="15">
      <c r="A3456" s="25" t="s">
        <v>31063</v>
      </c>
      <c r="B3456" s="25" t="s">
        <v>31063</v>
      </c>
      <c r="C3456"/>
      <c r="D3456" s="25" t="s">
        <v>7261</v>
      </c>
      <c r="E3456" s="25"/>
      <c r="F3456" s="25" t="s">
        <v>7288</v>
      </c>
      <c r="G3456" s="25" t="s">
        <v>24057</v>
      </c>
      <c r="H3456" s="25" t="s">
        <v>15107</v>
      </c>
      <c r="I3456" s="25" t="s">
        <v>25823</v>
      </c>
      <c r="J3456" s="19">
        <v>44865</v>
      </c>
      <c r="K3456" s="19"/>
      <c r="L3456" s="54">
        <v>3500</v>
      </c>
      <c r="M3456" s="25" t="s">
        <v>7230</v>
      </c>
      <c r="N3456" s="25" t="s">
        <v>24060</v>
      </c>
      <c r="O3456" s="25"/>
      <c r="P3456" s="25"/>
    </row>
    <row r="3457" spans="1:16" ht="15">
      <c r="A3457" s="25" t="s">
        <v>31064</v>
      </c>
      <c r="B3457" s="25" t="s">
        <v>31064</v>
      </c>
      <c r="C3457"/>
      <c r="D3457" s="25" t="s">
        <v>7365</v>
      </c>
      <c r="E3457" s="25"/>
      <c r="F3457" s="25" t="s">
        <v>7288</v>
      </c>
      <c r="G3457" s="25" t="s">
        <v>24057</v>
      </c>
      <c r="H3457" s="25" t="s">
        <v>8808</v>
      </c>
      <c r="I3457" s="25" t="s">
        <v>31065</v>
      </c>
      <c r="J3457" s="19">
        <v>44865</v>
      </c>
      <c r="K3457" s="19"/>
      <c r="L3457" s="54">
        <v>34880</v>
      </c>
      <c r="M3457" s="25" t="s">
        <v>7230</v>
      </c>
      <c r="N3457" s="25" t="s">
        <v>24060</v>
      </c>
      <c r="O3457" s="25"/>
      <c r="P3457" s="25" t="s">
        <v>31066</v>
      </c>
    </row>
    <row r="3458" spans="1:16" ht="15">
      <c r="A3458" s="25" t="s">
        <v>31067</v>
      </c>
      <c r="B3458" s="25" t="s">
        <v>31067</v>
      </c>
      <c r="C3458"/>
      <c r="D3458" s="25" t="s">
        <v>7252</v>
      </c>
      <c r="E3458" s="25"/>
      <c r="F3458" s="25" t="s">
        <v>7288</v>
      </c>
      <c r="G3458" s="25" t="s">
        <v>24057</v>
      </c>
      <c r="H3458" s="25" t="s">
        <v>7500</v>
      </c>
      <c r="I3458" s="25" t="s">
        <v>31068</v>
      </c>
      <c r="J3458" s="19">
        <v>44866</v>
      </c>
      <c r="K3458" s="19"/>
      <c r="L3458" s="54">
        <v>4695</v>
      </c>
      <c r="M3458" s="25" t="s">
        <v>7230</v>
      </c>
      <c r="N3458" s="25" t="s">
        <v>24060</v>
      </c>
      <c r="O3458" s="25"/>
      <c r="P3458" s="25"/>
    </row>
    <row r="3459" spans="1:16" ht="15">
      <c r="A3459" s="25" t="s">
        <v>31069</v>
      </c>
      <c r="B3459" s="25" t="s">
        <v>31069</v>
      </c>
      <c r="C3459"/>
      <c r="D3459" s="25" t="s">
        <v>7261</v>
      </c>
      <c r="E3459" s="25"/>
      <c r="F3459" s="25" t="s">
        <v>7288</v>
      </c>
      <c r="G3459" s="25" t="s">
        <v>24057</v>
      </c>
      <c r="H3459" s="25" t="s">
        <v>7500</v>
      </c>
      <c r="I3459" s="25" t="s">
        <v>24301</v>
      </c>
      <c r="J3459" s="19">
        <v>44866</v>
      </c>
      <c r="K3459" s="19"/>
      <c r="L3459" s="54">
        <v>4601.3900000000003</v>
      </c>
      <c r="M3459" s="25" t="s">
        <v>7230</v>
      </c>
      <c r="N3459" s="25" t="s">
        <v>24060</v>
      </c>
      <c r="O3459" s="25"/>
      <c r="P3459" s="25"/>
    </row>
    <row r="3460" spans="1:16" ht="15">
      <c r="A3460" s="25" t="s">
        <v>31070</v>
      </c>
      <c r="B3460" s="25" t="s">
        <v>31070</v>
      </c>
      <c r="C3460"/>
      <c r="D3460" s="25" t="s">
        <v>7425</v>
      </c>
      <c r="E3460" s="25"/>
      <c r="F3460" s="25" t="s">
        <v>7288</v>
      </c>
      <c r="G3460" s="25" t="s">
        <v>24057</v>
      </c>
      <c r="H3460" s="25" t="s">
        <v>7428</v>
      </c>
      <c r="I3460" s="25" t="s">
        <v>24122</v>
      </c>
      <c r="J3460" s="19">
        <v>44866</v>
      </c>
      <c r="K3460" s="19"/>
      <c r="L3460" s="54">
        <v>27400.44</v>
      </c>
      <c r="M3460" s="25" t="s">
        <v>7230</v>
      </c>
      <c r="N3460" s="25" t="s">
        <v>24060</v>
      </c>
      <c r="O3460" s="25"/>
      <c r="P3460" s="25"/>
    </row>
    <row r="3461" spans="1:16" ht="15">
      <c r="A3461" s="25" t="s">
        <v>31071</v>
      </c>
      <c r="B3461" s="25" t="s">
        <v>31071</v>
      </c>
      <c r="C3461"/>
      <c r="D3461" s="25" t="s">
        <v>7252</v>
      </c>
      <c r="E3461" s="25"/>
      <c r="F3461" s="25" t="s">
        <v>7288</v>
      </c>
      <c r="G3461" s="25" t="s">
        <v>24057</v>
      </c>
      <c r="H3461" s="25" t="s">
        <v>18408</v>
      </c>
      <c r="I3461" s="25" t="s">
        <v>24075</v>
      </c>
      <c r="J3461" s="19">
        <v>44866</v>
      </c>
      <c r="K3461" s="19"/>
      <c r="L3461" s="54">
        <v>950</v>
      </c>
      <c r="M3461" s="25" t="s">
        <v>7230</v>
      </c>
      <c r="N3461" s="25" t="s">
        <v>24060</v>
      </c>
      <c r="O3461" s="25"/>
      <c r="P3461" s="25" t="s">
        <v>31072</v>
      </c>
    </row>
    <row r="3462" spans="1:16" ht="15">
      <c r="A3462" s="25" t="s">
        <v>31073</v>
      </c>
      <c r="B3462" s="25" t="s">
        <v>31073</v>
      </c>
      <c r="C3462"/>
      <c r="D3462" s="25" t="s">
        <v>7261</v>
      </c>
      <c r="E3462" s="25"/>
      <c r="F3462" s="25" t="s">
        <v>7288</v>
      </c>
      <c r="G3462" s="25" t="s">
        <v>24057</v>
      </c>
      <c r="H3462" s="25" t="s">
        <v>7500</v>
      </c>
      <c r="I3462" s="25" t="s">
        <v>31074</v>
      </c>
      <c r="J3462" s="19">
        <v>44866</v>
      </c>
      <c r="K3462" s="19"/>
      <c r="L3462" s="54">
        <v>1170</v>
      </c>
      <c r="M3462" s="25" t="s">
        <v>7230</v>
      </c>
      <c r="N3462" s="25" t="s">
        <v>24060</v>
      </c>
      <c r="O3462" s="25"/>
      <c r="P3462" s="25"/>
    </row>
    <row r="3463" spans="1:16" ht="15">
      <c r="A3463" s="25" t="s">
        <v>31075</v>
      </c>
      <c r="B3463" s="25" t="s">
        <v>31075</v>
      </c>
      <c r="C3463"/>
      <c r="D3463" s="25" t="s">
        <v>7252</v>
      </c>
      <c r="E3463" s="25"/>
      <c r="F3463" s="25" t="s">
        <v>7288</v>
      </c>
      <c r="G3463" s="25" t="s">
        <v>24057</v>
      </c>
      <c r="H3463" s="25" t="s">
        <v>7500</v>
      </c>
      <c r="I3463" s="25" t="s">
        <v>24301</v>
      </c>
      <c r="J3463" s="19">
        <v>44866</v>
      </c>
      <c r="K3463" s="19"/>
      <c r="L3463" s="54">
        <v>962.98</v>
      </c>
      <c r="M3463" s="25" t="s">
        <v>7230</v>
      </c>
      <c r="N3463" s="25" t="s">
        <v>24060</v>
      </c>
      <c r="O3463" s="25"/>
      <c r="P3463" s="25" t="s">
        <v>31076</v>
      </c>
    </row>
    <row r="3464" spans="1:16" ht="15">
      <c r="A3464" s="25" t="s">
        <v>31077</v>
      </c>
      <c r="B3464" s="25" t="s">
        <v>31077</v>
      </c>
      <c r="C3464"/>
      <c r="D3464" s="25" t="s">
        <v>7269</v>
      </c>
      <c r="E3464" s="25"/>
      <c r="F3464" s="25" t="s">
        <v>7288</v>
      </c>
      <c r="G3464" s="25" t="s">
        <v>24057</v>
      </c>
      <c r="H3464" s="25" t="s">
        <v>14048</v>
      </c>
      <c r="I3464" s="25" t="s">
        <v>31078</v>
      </c>
      <c r="J3464" s="19">
        <v>44866</v>
      </c>
      <c r="K3464" s="19"/>
      <c r="L3464" s="54">
        <v>9277</v>
      </c>
      <c r="M3464" s="25" t="s">
        <v>7230</v>
      </c>
      <c r="N3464" s="25" t="s">
        <v>24060</v>
      </c>
      <c r="O3464" s="25"/>
      <c r="P3464" s="25" t="s">
        <v>31079</v>
      </c>
    </row>
    <row r="3465" spans="1:16" ht="15">
      <c r="A3465" s="25" t="s">
        <v>31080</v>
      </c>
      <c r="B3465" s="25" t="s">
        <v>31080</v>
      </c>
      <c r="C3465"/>
      <c r="D3465" s="25" t="s">
        <v>9367</v>
      </c>
      <c r="E3465" s="25"/>
      <c r="F3465" s="25" t="s">
        <v>7288</v>
      </c>
      <c r="G3465" s="25" t="s">
        <v>24057</v>
      </c>
      <c r="H3465" s="25" t="s">
        <v>8140</v>
      </c>
      <c r="I3465" s="25" t="s">
        <v>24205</v>
      </c>
      <c r="J3465" s="19">
        <v>44866</v>
      </c>
      <c r="K3465" s="19"/>
      <c r="L3465" s="54">
        <v>6118.33</v>
      </c>
      <c r="M3465" s="25" t="s">
        <v>7230</v>
      </c>
      <c r="N3465" s="25" t="s">
        <v>24060</v>
      </c>
      <c r="O3465" s="25"/>
      <c r="P3465" s="25" t="s">
        <v>31081</v>
      </c>
    </row>
    <row r="3466" spans="1:16" ht="15">
      <c r="A3466" s="25" t="s">
        <v>31082</v>
      </c>
      <c r="B3466" s="25" t="s">
        <v>31082</v>
      </c>
      <c r="C3466" s="22">
        <v>1</v>
      </c>
      <c r="D3466" s="25" t="s">
        <v>7269</v>
      </c>
      <c r="E3466" s="25"/>
      <c r="F3466" s="25" t="s">
        <v>7288</v>
      </c>
      <c r="G3466" s="25" t="s">
        <v>24057</v>
      </c>
      <c r="H3466" s="25" t="s">
        <v>7500</v>
      </c>
      <c r="I3466" s="25" t="s">
        <v>24673</v>
      </c>
      <c r="J3466" s="19">
        <v>44866</v>
      </c>
      <c r="K3466" s="19"/>
      <c r="L3466" s="54">
        <v>14810</v>
      </c>
      <c r="M3466" s="25" t="s">
        <v>7230</v>
      </c>
      <c r="N3466" s="25" t="s">
        <v>24060</v>
      </c>
      <c r="O3466" s="25"/>
      <c r="P3466" s="25" t="s">
        <v>31083</v>
      </c>
    </row>
    <row r="3467" spans="1:16" ht="15">
      <c r="A3467" s="25" t="s">
        <v>31084</v>
      </c>
      <c r="B3467" s="25" t="s">
        <v>31084</v>
      </c>
      <c r="C3467"/>
      <c r="D3467" s="25" t="s">
        <v>7425</v>
      </c>
      <c r="E3467" s="25"/>
      <c r="F3467" s="25" t="s">
        <v>7288</v>
      </c>
      <c r="G3467" s="25" t="s">
        <v>24057</v>
      </c>
      <c r="H3467" s="25" t="s">
        <v>18536</v>
      </c>
      <c r="I3467" s="25" t="s">
        <v>30082</v>
      </c>
      <c r="J3467" s="19">
        <v>44866</v>
      </c>
      <c r="K3467" s="19"/>
      <c r="L3467" s="54">
        <v>5095</v>
      </c>
      <c r="M3467" s="25" t="s">
        <v>7230</v>
      </c>
      <c r="N3467" s="25" t="s">
        <v>24060</v>
      </c>
      <c r="O3467" s="25"/>
      <c r="P3467" s="25" t="s">
        <v>31085</v>
      </c>
    </row>
    <row r="3468" spans="1:16" ht="15">
      <c r="A3468" s="25" t="s">
        <v>31086</v>
      </c>
      <c r="B3468" s="25" t="s">
        <v>31086</v>
      </c>
      <c r="C3468"/>
      <c r="D3468" s="25" t="s">
        <v>7252</v>
      </c>
      <c r="E3468" s="25"/>
      <c r="F3468" s="25" t="s">
        <v>7288</v>
      </c>
      <c r="G3468" s="25" t="s">
        <v>24057</v>
      </c>
      <c r="H3468" s="25" t="s">
        <v>11666</v>
      </c>
      <c r="I3468" s="25" t="s">
        <v>24075</v>
      </c>
      <c r="J3468" s="19">
        <v>44866</v>
      </c>
      <c r="K3468" s="19"/>
      <c r="L3468" s="54">
        <v>4096.37</v>
      </c>
      <c r="M3468" s="25" t="s">
        <v>7230</v>
      </c>
      <c r="N3468" s="25" t="s">
        <v>24060</v>
      </c>
      <c r="O3468" s="25"/>
      <c r="P3468" s="25" t="s">
        <v>31087</v>
      </c>
    </row>
    <row r="3469" spans="1:16" ht="15">
      <c r="A3469" s="25" t="s">
        <v>31088</v>
      </c>
      <c r="B3469" s="25" t="s">
        <v>31088</v>
      </c>
      <c r="C3469"/>
      <c r="D3469" s="25" t="s">
        <v>7261</v>
      </c>
      <c r="E3469" s="25"/>
      <c r="F3469" s="25" t="s">
        <v>7288</v>
      </c>
      <c r="G3469" s="25" t="s">
        <v>24057</v>
      </c>
      <c r="H3469" s="25" t="s">
        <v>7386</v>
      </c>
      <c r="I3469" s="25" t="s">
        <v>24082</v>
      </c>
      <c r="J3469" s="19">
        <v>44866</v>
      </c>
      <c r="K3469" s="19"/>
      <c r="L3469" s="54">
        <v>850</v>
      </c>
      <c r="M3469" s="25" t="s">
        <v>7230</v>
      </c>
      <c r="N3469" s="25" t="s">
        <v>24060</v>
      </c>
      <c r="O3469" s="25"/>
      <c r="P3469" s="25" t="s">
        <v>31089</v>
      </c>
    </row>
    <row r="3470" spans="1:16" ht="15">
      <c r="A3470" s="25" t="s">
        <v>31090</v>
      </c>
      <c r="B3470" s="25" t="s">
        <v>31090</v>
      </c>
      <c r="C3470"/>
      <c r="D3470" s="25" t="s">
        <v>7313</v>
      </c>
      <c r="E3470" s="25"/>
      <c r="F3470" s="25" t="s">
        <v>7288</v>
      </c>
      <c r="G3470" s="25" t="s">
        <v>24057</v>
      </c>
      <c r="H3470" s="25" t="s">
        <v>7492</v>
      </c>
      <c r="I3470" s="25" t="s">
        <v>24205</v>
      </c>
      <c r="J3470" s="19">
        <v>44867</v>
      </c>
      <c r="K3470" s="19"/>
      <c r="L3470" s="54">
        <v>1949</v>
      </c>
      <c r="M3470" s="25" t="s">
        <v>7230</v>
      </c>
      <c r="N3470" s="25" t="s">
        <v>24060</v>
      </c>
      <c r="O3470" s="25"/>
      <c r="P3470" s="25" t="s">
        <v>31091</v>
      </c>
    </row>
    <row r="3471" spans="1:16" ht="15">
      <c r="A3471" s="25" t="s">
        <v>31092</v>
      </c>
      <c r="B3471" s="25" t="s">
        <v>31092</v>
      </c>
      <c r="C3471"/>
      <c r="D3471" s="25" t="s">
        <v>7261</v>
      </c>
      <c r="E3471" s="25"/>
      <c r="F3471" s="25" t="s">
        <v>7288</v>
      </c>
      <c r="G3471" s="25" t="s">
        <v>24057</v>
      </c>
      <c r="H3471" s="25" t="s">
        <v>9378</v>
      </c>
      <c r="I3471" s="25" t="s">
        <v>24082</v>
      </c>
      <c r="J3471" s="19">
        <v>44867</v>
      </c>
      <c r="K3471" s="19"/>
      <c r="L3471" s="54">
        <v>6555.58</v>
      </c>
      <c r="M3471" s="25" t="s">
        <v>7230</v>
      </c>
      <c r="N3471" s="25" t="s">
        <v>24060</v>
      </c>
      <c r="O3471" s="25"/>
      <c r="P3471" s="25"/>
    </row>
    <row r="3472" spans="1:16" ht="15">
      <c r="A3472" s="25" t="s">
        <v>31093</v>
      </c>
      <c r="B3472" s="25" t="s">
        <v>31093</v>
      </c>
      <c r="C3472"/>
      <c r="D3472" s="25" t="s">
        <v>7252</v>
      </c>
      <c r="E3472" s="25"/>
      <c r="F3472" s="25" t="s">
        <v>7288</v>
      </c>
      <c r="G3472" s="25" t="s">
        <v>24630</v>
      </c>
      <c r="H3472" s="25" t="s">
        <v>10329</v>
      </c>
      <c r="I3472" s="25" t="s">
        <v>24631</v>
      </c>
      <c r="J3472" s="19">
        <v>44868</v>
      </c>
      <c r="K3472" s="19"/>
      <c r="L3472" s="54">
        <v>1279.6400000000001</v>
      </c>
      <c r="M3472" s="25" t="s">
        <v>7230</v>
      </c>
      <c r="N3472" s="25" t="s">
        <v>24060</v>
      </c>
      <c r="O3472" s="25"/>
      <c r="P3472" s="25" t="s">
        <v>31094</v>
      </c>
    </row>
    <row r="3473" spans="1:16" ht="15">
      <c r="A3473" s="25" t="s">
        <v>31095</v>
      </c>
      <c r="B3473" s="25" t="s">
        <v>31095</v>
      </c>
      <c r="C3473"/>
      <c r="D3473" s="25" t="s">
        <v>7261</v>
      </c>
      <c r="E3473" s="25"/>
      <c r="F3473" s="25" t="s">
        <v>7288</v>
      </c>
      <c r="G3473" s="25" t="s">
        <v>24630</v>
      </c>
      <c r="H3473" s="25" t="s">
        <v>8591</v>
      </c>
      <c r="I3473" s="25" t="s">
        <v>24631</v>
      </c>
      <c r="J3473" s="19">
        <v>44868</v>
      </c>
      <c r="K3473" s="19"/>
      <c r="L3473" s="54">
        <v>1155.95</v>
      </c>
      <c r="M3473" s="25" t="s">
        <v>7230</v>
      </c>
      <c r="N3473" s="25" t="s">
        <v>24060</v>
      </c>
      <c r="O3473" s="25"/>
      <c r="P3473" s="25" t="s">
        <v>31096</v>
      </c>
    </row>
    <row r="3474" spans="1:16" ht="15">
      <c r="A3474" s="25" t="s">
        <v>31097</v>
      </c>
      <c r="B3474" s="25" t="s">
        <v>31097</v>
      </c>
      <c r="C3474"/>
      <c r="D3474" s="25" t="s">
        <v>7261</v>
      </c>
      <c r="E3474" s="25"/>
      <c r="F3474" s="25" t="s">
        <v>7288</v>
      </c>
      <c r="G3474" s="25" t="s">
        <v>24057</v>
      </c>
      <c r="H3474" s="25" t="s">
        <v>7419</v>
      </c>
      <c r="I3474" s="25" t="s">
        <v>24070</v>
      </c>
      <c r="J3474" s="19">
        <v>44867</v>
      </c>
      <c r="K3474" s="19"/>
      <c r="L3474" s="54">
        <v>4473.33</v>
      </c>
      <c r="M3474" s="25" t="s">
        <v>7230</v>
      </c>
      <c r="N3474" s="25" t="s">
        <v>24060</v>
      </c>
      <c r="O3474" s="25"/>
      <c r="P3474" s="25" t="s">
        <v>31098</v>
      </c>
    </row>
    <row r="3475" spans="1:16" ht="15">
      <c r="A3475" s="25" t="s">
        <v>31099</v>
      </c>
      <c r="B3475" s="25" t="s">
        <v>31099</v>
      </c>
      <c r="C3475"/>
      <c r="D3475" s="25" t="s">
        <v>7261</v>
      </c>
      <c r="E3475" s="25"/>
      <c r="F3475" s="25" t="s">
        <v>7288</v>
      </c>
      <c r="G3475" s="25" t="s">
        <v>24057</v>
      </c>
      <c r="H3475" s="25" t="s">
        <v>7419</v>
      </c>
      <c r="I3475" s="25" t="s">
        <v>24070</v>
      </c>
      <c r="J3475" s="19">
        <v>44867</v>
      </c>
      <c r="K3475" s="19"/>
      <c r="L3475" s="54">
        <v>1749.76</v>
      </c>
      <c r="M3475" s="25" t="s">
        <v>7230</v>
      </c>
      <c r="N3475" s="25" t="s">
        <v>24060</v>
      </c>
      <c r="O3475" s="25"/>
      <c r="P3475" s="25" t="s">
        <v>31100</v>
      </c>
    </row>
    <row r="3476" spans="1:16" ht="15">
      <c r="A3476" s="25" t="s">
        <v>31101</v>
      </c>
      <c r="B3476" s="25" t="s">
        <v>31101</v>
      </c>
      <c r="C3476"/>
      <c r="D3476" s="25" t="s">
        <v>7261</v>
      </c>
      <c r="E3476" s="25"/>
      <c r="F3476" s="25" t="s">
        <v>7288</v>
      </c>
      <c r="G3476" s="25" t="s">
        <v>24057</v>
      </c>
      <c r="H3476" s="25" t="s">
        <v>8200</v>
      </c>
      <c r="I3476" s="25" t="s">
        <v>24075</v>
      </c>
      <c r="J3476" s="19">
        <v>44867</v>
      </c>
      <c r="K3476" s="19"/>
      <c r="L3476" s="54">
        <v>2540</v>
      </c>
      <c r="M3476" s="25" t="s">
        <v>7230</v>
      </c>
      <c r="N3476" s="25" t="s">
        <v>24060</v>
      </c>
      <c r="O3476" s="25"/>
      <c r="P3476" s="25" t="s">
        <v>31102</v>
      </c>
    </row>
    <row r="3477" spans="1:16" ht="15">
      <c r="A3477" s="25" t="s">
        <v>31103</v>
      </c>
      <c r="B3477" s="25" t="s">
        <v>31103</v>
      </c>
      <c r="C3477"/>
      <c r="D3477" s="25" t="s">
        <v>7261</v>
      </c>
      <c r="E3477" s="25"/>
      <c r="F3477" s="25" t="s">
        <v>7288</v>
      </c>
      <c r="G3477" s="25" t="s">
        <v>24057</v>
      </c>
      <c r="H3477" s="25" t="s">
        <v>8200</v>
      </c>
      <c r="I3477" s="25" t="s">
        <v>24075</v>
      </c>
      <c r="J3477" s="19">
        <v>44867</v>
      </c>
      <c r="K3477" s="19"/>
      <c r="L3477" s="54">
        <v>2090</v>
      </c>
      <c r="M3477" s="25" t="s">
        <v>7230</v>
      </c>
      <c r="N3477" s="25" t="s">
        <v>24060</v>
      </c>
      <c r="O3477" s="25"/>
      <c r="P3477" s="25" t="s">
        <v>31104</v>
      </c>
    </row>
    <row r="3478" spans="1:16" ht="15">
      <c r="A3478" s="25" t="s">
        <v>31105</v>
      </c>
      <c r="B3478" s="25" t="s">
        <v>31105</v>
      </c>
      <c r="C3478"/>
      <c r="D3478" s="25" t="s">
        <v>7252</v>
      </c>
      <c r="E3478" s="25"/>
      <c r="F3478" s="25" t="s">
        <v>7288</v>
      </c>
      <c r="G3478" s="25" t="s">
        <v>24057</v>
      </c>
      <c r="H3478" s="25" t="s">
        <v>8649</v>
      </c>
      <c r="I3478" s="25" t="s">
        <v>24075</v>
      </c>
      <c r="J3478" s="19">
        <v>44867</v>
      </c>
      <c r="K3478" s="19"/>
      <c r="L3478" s="54">
        <v>7965.13</v>
      </c>
      <c r="M3478" s="25" t="s">
        <v>7230</v>
      </c>
      <c r="N3478" s="25" t="s">
        <v>24060</v>
      </c>
      <c r="O3478" s="25"/>
      <c r="P3478" s="25"/>
    </row>
    <row r="3479" spans="1:16" ht="15">
      <c r="A3479" s="25" t="s">
        <v>31106</v>
      </c>
      <c r="B3479" s="25" t="s">
        <v>31106</v>
      </c>
      <c r="C3479"/>
      <c r="D3479" s="25" t="s">
        <v>7261</v>
      </c>
      <c r="E3479" s="25"/>
      <c r="F3479" s="25" t="s">
        <v>7288</v>
      </c>
      <c r="G3479" s="25" t="s">
        <v>24057</v>
      </c>
      <c r="H3479" s="25" t="s">
        <v>8140</v>
      </c>
      <c r="I3479" s="25" t="s">
        <v>24181</v>
      </c>
      <c r="J3479" s="19">
        <v>44867</v>
      </c>
      <c r="K3479" s="19"/>
      <c r="L3479" s="54">
        <v>1143.1099999999999</v>
      </c>
      <c r="M3479" s="25" t="s">
        <v>7230</v>
      </c>
      <c r="N3479" s="25" t="s">
        <v>24060</v>
      </c>
      <c r="O3479" s="25"/>
      <c r="P3479" s="25" t="s">
        <v>31107</v>
      </c>
    </row>
    <row r="3480" spans="1:16" ht="15">
      <c r="A3480" s="25" t="s">
        <v>31108</v>
      </c>
      <c r="B3480" s="25" t="s">
        <v>31108</v>
      </c>
      <c r="C3480"/>
      <c r="D3480" s="25" t="s">
        <v>7261</v>
      </c>
      <c r="E3480" s="25"/>
      <c r="F3480" s="25" t="s">
        <v>7288</v>
      </c>
      <c r="G3480" s="25" t="s">
        <v>24057</v>
      </c>
      <c r="H3480" s="25" t="s">
        <v>8140</v>
      </c>
      <c r="I3480" s="25" t="s">
        <v>24181</v>
      </c>
      <c r="J3480" s="19">
        <v>44867</v>
      </c>
      <c r="K3480" s="19"/>
      <c r="L3480" s="54">
        <v>1411.05</v>
      </c>
      <c r="M3480" s="25" t="s">
        <v>7230</v>
      </c>
      <c r="N3480" s="25" t="s">
        <v>24060</v>
      </c>
      <c r="O3480" s="25"/>
      <c r="P3480" s="25" t="s">
        <v>31109</v>
      </c>
    </row>
    <row r="3481" spans="1:16" ht="15">
      <c r="A3481" s="25" t="s">
        <v>31110</v>
      </c>
      <c r="B3481" s="25" t="s">
        <v>31110</v>
      </c>
      <c r="C3481"/>
      <c r="D3481" s="25" t="s">
        <v>7261</v>
      </c>
      <c r="E3481" s="25"/>
      <c r="F3481" s="25" t="s">
        <v>7288</v>
      </c>
      <c r="G3481" s="25" t="s">
        <v>24057</v>
      </c>
      <c r="H3481" s="25" t="s">
        <v>8140</v>
      </c>
      <c r="I3481" s="25" t="s">
        <v>24181</v>
      </c>
      <c r="J3481" s="19">
        <v>44867</v>
      </c>
      <c r="K3481" s="19"/>
      <c r="L3481" s="54">
        <v>913.26</v>
      </c>
      <c r="M3481" s="25" t="s">
        <v>7230</v>
      </c>
      <c r="N3481" s="25" t="s">
        <v>24060</v>
      </c>
      <c r="O3481" s="25"/>
      <c r="P3481" s="25" t="s">
        <v>31111</v>
      </c>
    </row>
    <row r="3482" spans="1:16" ht="15">
      <c r="A3482" s="25" t="s">
        <v>31112</v>
      </c>
      <c r="B3482" s="25" t="s">
        <v>31112</v>
      </c>
      <c r="C3482"/>
      <c r="D3482" s="25" t="s">
        <v>7425</v>
      </c>
      <c r="E3482" s="25"/>
      <c r="F3482" s="25" t="s">
        <v>7288</v>
      </c>
      <c r="G3482" s="25" t="s">
        <v>24057</v>
      </c>
      <c r="H3482" s="25" t="s">
        <v>7500</v>
      </c>
      <c r="I3482" s="25" t="s">
        <v>24169</v>
      </c>
      <c r="J3482" s="19">
        <v>44867</v>
      </c>
      <c r="K3482" s="19"/>
      <c r="L3482" s="54">
        <v>7275</v>
      </c>
      <c r="M3482" s="25" t="s">
        <v>7230</v>
      </c>
      <c r="N3482" s="25" t="s">
        <v>24060</v>
      </c>
      <c r="O3482" s="25"/>
      <c r="P3482" s="25" t="s">
        <v>31113</v>
      </c>
    </row>
    <row r="3483" spans="1:16" ht="15">
      <c r="A3483" s="25" t="s">
        <v>31114</v>
      </c>
      <c r="B3483" s="25" t="s">
        <v>31114</v>
      </c>
      <c r="C3483"/>
      <c r="D3483" s="25" t="s">
        <v>7252</v>
      </c>
      <c r="E3483" s="25"/>
      <c r="F3483" s="25" t="s">
        <v>7288</v>
      </c>
      <c r="G3483" s="25" t="s">
        <v>24057</v>
      </c>
      <c r="H3483" s="25" t="s">
        <v>10329</v>
      </c>
      <c r="I3483" s="25" t="s">
        <v>25596</v>
      </c>
      <c r="J3483" s="19">
        <v>44868</v>
      </c>
      <c r="K3483" s="19"/>
      <c r="L3483" s="54">
        <v>351.9</v>
      </c>
      <c r="M3483" s="25" t="s">
        <v>7230</v>
      </c>
      <c r="N3483" s="25" t="s">
        <v>24060</v>
      </c>
      <c r="O3483" s="25"/>
      <c r="P3483" s="25"/>
    </row>
    <row r="3484" spans="1:16" ht="15">
      <c r="A3484" s="25" t="s">
        <v>31115</v>
      </c>
      <c r="B3484" s="25" t="s">
        <v>31115</v>
      </c>
      <c r="C3484"/>
      <c r="D3484" s="25" t="s">
        <v>7252</v>
      </c>
      <c r="E3484" s="25"/>
      <c r="F3484" s="25" t="s">
        <v>7288</v>
      </c>
      <c r="G3484" s="25" t="s">
        <v>24057</v>
      </c>
      <c r="H3484" s="25" t="s">
        <v>7526</v>
      </c>
      <c r="I3484" s="25" t="s">
        <v>24075</v>
      </c>
      <c r="J3484" s="19">
        <v>44867</v>
      </c>
      <c r="K3484" s="19"/>
      <c r="L3484" s="54">
        <v>1280</v>
      </c>
      <c r="M3484" s="25" t="s">
        <v>7230</v>
      </c>
      <c r="N3484" s="25" t="s">
        <v>24060</v>
      </c>
      <c r="O3484" s="25"/>
      <c r="P3484" s="25" t="s">
        <v>31116</v>
      </c>
    </row>
    <row r="3485" spans="1:16" ht="15">
      <c r="A3485" s="25" t="s">
        <v>31117</v>
      </c>
      <c r="B3485" s="25" t="s">
        <v>31117</v>
      </c>
      <c r="C3485"/>
      <c r="D3485" s="25" t="s">
        <v>7252</v>
      </c>
      <c r="E3485" s="25"/>
      <c r="F3485" s="25" t="s">
        <v>7288</v>
      </c>
      <c r="G3485" s="25" t="s">
        <v>24057</v>
      </c>
      <c r="H3485" s="25" t="s">
        <v>7526</v>
      </c>
      <c r="I3485" s="25" t="s">
        <v>24075</v>
      </c>
      <c r="J3485" s="19">
        <v>44867</v>
      </c>
      <c r="K3485" s="19"/>
      <c r="L3485" s="54">
        <v>1355</v>
      </c>
      <c r="M3485" s="25" t="s">
        <v>7230</v>
      </c>
      <c r="N3485" s="25" t="s">
        <v>24060</v>
      </c>
      <c r="O3485" s="25"/>
      <c r="P3485" s="25" t="s">
        <v>31118</v>
      </c>
    </row>
    <row r="3486" spans="1:16" ht="15">
      <c r="A3486" s="25" t="s">
        <v>31119</v>
      </c>
      <c r="B3486" s="25" t="s">
        <v>31119</v>
      </c>
      <c r="C3486"/>
      <c r="D3486" s="25" t="s">
        <v>7252</v>
      </c>
      <c r="E3486" s="25"/>
      <c r="F3486" s="25" t="s">
        <v>7288</v>
      </c>
      <c r="G3486" s="25" t="s">
        <v>24057</v>
      </c>
      <c r="H3486" s="25" t="s">
        <v>10329</v>
      </c>
      <c r="I3486" s="25" t="s">
        <v>25596</v>
      </c>
      <c r="J3486" s="19">
        <v>44868</v>
      </c>
      <c r="K3486" s="19"/>
      <c r="L3486" s="54">
        <v>414</v>
      </c>
      <c r="M3486" s="25" t="s">
        <v>7230</v>
      </c>
      <c r="N3486" s="25" t="s">
        <v>24060</v>
      </c>
      <c r="O3486" s="25"/>
      <c r="P3486" s="25"/>
    </row>
    <row r="3487" spans="1:16" ht="15">
      <c r="A3487" s="25" t="s">
        <v>31120</v>
      </c>
      <c r="B3487" s="25" t="s">
        <v>31120</v>
      </c>
      <c r="C3487"/>
      <c r="D3487" s="25" t="s">
        <v>7252</v>
      </c>
      <c r="E3487" s="25"/>
      <c r="F3487" s="25" t="s">
        <v>7288</v>
      </c>
      <c r="G3487" s="25" t="s">
        <v>24057</v>
      </c>
      <c r="H3487" s="25" t="s">
        <v>10329</v>
      </c>
      <c r="I3487" s="25" t="s">
        <v>25596</v>
      </c>
      <c r="J3487" s="19">
        <v>44868</v>
      </c>
      <c r="K3487" s="19"/>
      <c r="L3487" s="54">
        <v>703.8</v>
      </c>
      <c r="M3487" s="25" t="s">
        <v>7230</v>
      </c>
      <c r="N3487" s="25" t="s">
        <v>24060</v>
      </c>
      <c r="O3487" s="25"/>
      <c r="P3487" s="25"/>
    </row>
    <row r="3488" spans="1:16" ht="15">
      <c r="A3488" s="25" t="s">
        <v>31121</v>
      </c>
      <c r="B3488" s="25" t="s">
        <v>31121</v>
      </c>
      <c r="C3488"/>
      <c r="D3488" s="25" t="s">
        <v>7252</v>
      </c>
      <c r="E3488" s="25"/>
      <c r="F3488" s="25" t="s">
        <v>7288</v>
      </c>
      <c r="G3488" s="25" t="s">
        <v>24057</v>
      </c>
      <c r="H3488" s="25" t="s">
        <v>10329</v>
      </c>
      <c r="I3488" s="25" t="s">
        <v>25596</v>
      </c>
      <c r="J3488" s="19">
        <v>44868</v>
      </c>
      <c r="K3488" s="19"/>
      <c r="L3488" s="54">
        <v>227.7</v>
      </c>
      <c r="M3488" s="25" t="s">
        <v>7230</v>
      </c>
      <c r="N3488" s="25" t="s">
        <v>24060</v>
      </c>
      <c r="O3488" s="25"/>
      <c r="P3488" s="25"/>
    </row>
    <row r="3489" spans="1:16" ht="15">
      <c r="A3489" s="25" t="s">
        <v>31122</v>
      </c>
      <c r="B3489" s="25" t="s">
        <v>31122</v>
      </c>
      <c r="C3489"/>
      <c r="D3489" s="25" t="s">
        <v>7252</v>
      </c>
      <c r="E3489" s="25"/>
      <c r="F3489" s="25" t="s">
        <v>7288</v>
      </c>
      <c r="G3489" s="25" t="s">
        <v>24057</v>
      </c>
      <c r="H3489" s="25" t="s">
        <v>10329</v>
      </c>
      <c r="I3489" s="25" t="s">
        <v>25596</v>
      </c>
      <c r="J3489" s="19">
        <v>44868</v>
      </c>
      <c r="K3489" s="19"/>
      <c r="L3489" s="54">
        <v>351.9</v>
      </c>
      <c r="M3489" s="25" t="s">
        <v>7230</v>
      </c>
      <c r="N3489" s="25" t="s">
        <v>24060</v>
      </c>
      <c r="O3489" s="25"/>
      <c r="P3489" s="25"/>
    </row>
    <row r="3490" spans="1:16" ht="15">
      <c r="A3490" s="25" t="s">
        <v>31123</v>
      </c>
      <c r="B3490" s="25" t="s">
        <v>31123</v>
      </c>
      <c r="C3490"/>
      <c r="D3490" s="25" t="s">
        <v>7261</v>
      </c>
      <c r="E3490" s="25"/>
      <c r="F3490" s="25" t="s">
        <v>7288</v>
      </c>
      <c r="G3490" s="25" t="s">
        <v>24057</v>
      </c>
      <c r="H3490" s="25" t="s">
        <v>8591</v>
      </c>
      <c r="I3490" s="25" t="s">
        <v>31124</v>
      </c>
      <c r="J3490" s="19">
        <v>44868</v>
      </c>
      <c r="K3490" s="19"/>
      <c r="L3490" s="54">
        <v>1750</v>
      </c>
      <c r="M3490" s="25" t="s">
        <v>7230</v>
      </c>
      <c r="N3490" s="25" t="s">
        <v>24060</v>
      </c>
      <c r="O3490" s="25"/>
      <c r="P3490" s="25" t="s">
        <v>31125</v>
      </c>
    </row>
    <row r="3491" spans="1:16" ht="15">
      <c r="A3491" s="25" t="s">
        <v>31126</v>
      </c>
      <c r="B3491" s="25" t="s">
        <v>31126</v>
      </c>
      <c r="C3491"/>
      <c r="D3491" s="25" t="s">
        <v>7261</v>
      </c>
      <c r="E3491" s="25"/>
      <c r="F3491" s="25" t="s">
        <v>7288</v>
      </c>
      <c r="G3491" s="25" t="s">
        <v>24057</v>
      </c>
      <c r="H3491" s="25" t="s">
        <v>8140</v>
      </c>
      <c r="I3491" s="25" t="s">
        <v>27071</v>
      </c>
      <c r="J3491" s="19">
        <v>44868</v>
      </c>
      <c r="K3491" s="19"/>
      <c r="L3491" s="54">
        <v>2459.8000000000002</v>
      </c>
      <c r="M3491" s="25" t="s">
        <v>7230</v>
      </c>
      <c r="N3491" s="25" t="s">
        <v>24060</v>
      </c>
      <c r="O3491" s="25"/>
      <c r="P3491" s="25" t="s">
        <v>31127</v>
      </c>
    </row>
    <row r="3492" spans="1:16" ht="15">
      <c r="A3492" s="25" t="s">
        <v>31128</v>
      </c>
      <c r="B3492" s="25" t="s">
        <v>31128</v>
      </c>
      <c r="C3492"/>
      <c r="D3492" s="25" t="s">
        <v>7425</v>
      </c>
      <c r="E3492" s="25"/>
      <c r="F3492" s="25" t="s">
        <v>7288</v>
      </c>
      <c r="G3492" s="25" t="s">
        <v>24057</v>
      </c>
      <c r="H3492" s="25" t="s">
        <v>14048</v>
      </c>
      <c r="I3492" s="25" t="s">
        <v>31129</v>
      </c>
      <c r="J3492" s="19">
        <v>44868</v>
      </c>
      <c r="K3492" s="19"/>
      <c r="L3492" s="54">
        <v>2622.59</v>
      </c>
      <c r="M3492" s="25" t="s">
        <v>7230</v>
      </c>
      <c r="N3492" s="25" t="s">
        <v>24060</v>
      </c>
      <c r="O3492" s="25"/>
      <c r="P3492" s="25" t="s">
        <v>31130</v>
      </c>
    </row>
    <row r="3493" spans="1:16" ht="15">
      <c r="A3493" s="25" t="s">
        <v>31131</v>
      </c>
      <c r="B3493" s="25" t="s">
        <v>31131</v>
      </c>
      <c r="C3493"/>
      <c r="D3493" s="25" t="s">
        <v>7261</v>
      </c>
      <c r="E3493" s="25"/>
      <c r="F3493" s="25" t="s">
        <v>7288</v>
      </c>
      <c r="G3493" s="25" t="s">
        <v>24057</v>
      </c>
      <c r="H3493" s="25" t="s">
        <v>17627</v>
      </c>
      <c r="I3493" s="25" t="s">
        <v>24082</v>
      </c>
      <c r="J3493" s="19">
        <v>44868</v>
      </c>
      <c r="K3493" s="19"/>
      <c r="L3493" s="54">
        <v>3800.45</v>
      </c>
      <c r="M3493" s="25" t="s">
        <v>7230</v>
      </c>
      <c r="N3493" s="25" t="s">
        <v>24060</v>
      </c>
      <c r="O3493" s="25"/>
      <c r="P3493" s="25" t="s">
        <v>31132</v>
      </c>
    </row>
    <row r="3494" spans="1:16" ht="15">
      <c r="A3494" s="25" t="s">
        <v>31133</v>
      </c>
      <c r="B3494" s="25" t="s">
        <v>31133</v>
      </c>
      <c r="C3494"/>
      <c r="D3494" s="25" t="s">
        <v>7261</v>
      </c>
      <c r="E3494" s="25"/>
      <c r="F3494" s="25" t="s">
        <v>7288</v>
      </c>
      <c r="G3494" s="25" t="s">
        <v>24057</v>
      </c>
      <c r="H3494" s="25" t="s">
        <v>10739</v>
      </c>
      <c r="I3494" s="25" t="s">
        <v>24454</v>
      </c>
      <c r="J3494" s="19">
        <v>44868</v>
      </c>
      <c r="K3494" s="19"/>
      <c r="L3494" s="54">
        <v>6803.2</v>
      </c>
      <c r="M3494" s="25" t="s">
        <v>7230</v>
      </c>
      <c r="N3494" s="25" t="s">
        <v>24060</v>
      </c>
      <c r="O3494" s="25"/>
      <c r="P3494" s="25" t="s">
        <v>31134</v>
      </c>
    </row>
    <row r="3495" spans="1:16" ht="15">
      <c r="A3495" s="25" t="s">
        <v>31135</v>
      </c>
      <c r="B3495" s="25" t="s">
        <v>31135</v>
      </c>
      <c r="C3495"/>
      <c r="D3495" s="25" t="s">
        <v>7261</v>
      </c>
      <c r="E3495" s="25"/>
      <c r="F3495" s="25" t="s">
        <v>7288</v>
      </c>
      <c r="G3495" s="25" t="s">
        <v>24057</v>
      </c>
      <c r="H3495" s="25" t="s">
        <v>8750</v>
      </c>
      <c r="I3495" s="25" t="s">
        <v>24070</v>
      </c>
      <c r="J3495" s="19">
        <v>44868</v>
      </c>
      <c r="K3495" s="19"/>
      <c r="L3495" s="54">
        <v>2480.5</v>
      </c>
      <c r="M3495" s="25" t="s">
        <v>7230</v>
      </c>
      <c r="N3495" s="25" t="s">
        <v>24060</v>
      </c>
      <c r="O3495" s="25"/>
      <c r="P3495" s="25"/>
    </row>
    <row r="3496" spans="1:16" ht="15">
      <c r="A3496" s="25" t="s">
        <v>31136</v>
      </c>
      <c r="B3496" s="25" t="s">
        <v>31136</v>
      </c>
      <c r="C3496"/>
      <c r="D3496" s="25" t="s">
        <v>7261</v>
      </c>
      <c r="E3496" s="25"/>
      <c r="F3496" s="25" t="s">
        <v>7288</v>
      </c>
      <c r="G3496" s="25" t="s">
        <v>24057</v>
      </c>
      <c r="H3496" s="25" t="s">
        <v>8140</v>
      </c>
      <c r="I3496" s="25" t="s">
        <v>31137</v>
      </c>
      <c r="J3496" s="19">
        <v>44868</v>
      </c>
      <c r="K3496" s="19"/>
      <c r="L3496" s="54">
        <v>6014.95</v>
      </c>
      <c r="M3496" s="25" t="s">
        <v>7230</v>
      </c>
      <c r="N3496" s="25" t="s">
        <v>24060</v>
      </c>
      <c r="O3496" s="25"/>
      <c r="P3496" s="25" t="s">
        <v>31138</v>
      </c>
    </row>
    <row r="3497" spans="1:16" ht="15">
      <c r="A3497" s="25" t="s">
        <v>31139</v>
      </c>
      <c r="B3497" s="25" t="s">
        <v>31139</v>
      </c>
      <c r="C3497"/>
      <c r="D3497" s="25" t="s">
        <v>7261</v>
      </c>
      <c r="E3497" s="25"/>
      <c r="F3497" s="25" t="s">
        <v>7288</v>
      </c>
      <c r="G3497" s="25" t="s">
        <v>24057</v>
      </c>
      <c r="H3497" s="25" t="s">
        <v>17627</v>
      </c>
      <c r="I3497" s="25" t="s">
        <v>24082</v>
      </c>
      <c r="J3497" s="19">
        <v>44868</v>
      </c>
      <c r="K3497" s="19"/>
      <c r="L3497" s="54">
        <v>3733.45</v>
      </c>
      <c r="M3497" s="25" t="s">
        <v>7230</v>
      </c>
      <c r="N3497" s="25" t="s">
        <v>24060</v>
      </c>
      <c r="O3497" s="25"/>
      <c r="P3497" s="25" t="s">
        <v>31140</v>
      </c>
    </row>
    <row r="3498" spans="1:16" ht="15">
      <c r="A3498" s="25" t="s">
        <v>31141</v>
      </c>
      <c r="B3498" s="25" t="s">
        <v>31141</v>
      </c>
      <c r="C3498"/>
      <c r="D3498" s="25" t="s">
        <v>7252</v>
      </c>
      <c r="E3498" s="25"/>
      <c r="F3498" s="25" t="s">
        <v>7288</v>
      </c>
      <c r="G3498" s="25" t="s">
        <v>24057</v>
      </c>
      <c r="H3498" s="25" t="s">
        <v>11209</v>
      </c>
      <c r="I3498" s="25" t="s">
        <v>24075</v>
      </c>
      <c r="J3498" s="19">
        <v>44868</v>
      </c>
      <c r="K3498" s="19"/>
      <c r="L3498" s="54">
        <v>3136.25</v>
      </c>
      <c r="M3498" s="25" t="s">
        <v>7230</v>
      </c>
      <c r="N3498" s="25" t="s">
        <v>24060</v>
      </c>
      <c r="O3498" s="25"/>
      <c r="P3498" s="25"/>
    </row>
    <row r="3499" spans="1:16" ht="15">
      <c r="A3499" s="25" t="s">
        <v>31142</v>
      </c>
      <c r="B3499" s="25" t="s">
        <v>31142</v>
      </c>
      <c r="C3499"/>
      <c r="D3499" s="25" t="s">
        <v>7252</v>
      </c>
      <c r="E3499" s="25"/>
      <c r="F3499" s="25" t="s">
        <v>7288</v>
      </c>
      <c r="G3499" s="25" t="s">
        <v>24057</v>
      </c>
      <c r="H3499" s="25" t="s">
        <v>11209</v>
      </c>
      <c r="I3499" s="25" t="s">
        <v>24075</v>
      </c>
      <c r="J3499" s="19">
        <v>44868</v>
      </c>
      <c r="K3499" s="19"/>
      <c r="L3499" s="54">
        <v>5233.6000000000004</v>
      </c>
      <c r="M3499" s="25" t="s">
        <v>7230</v>
      </c>
      <c r="N3499" s="25" t="s">
        <v>24060</v>
      </c>
      <c r="O3499" s="25"/>
      <c r="P3499" s="25"/>
    </row>
    <row r="3500" spans="1:16" ht="15">
      <c r="A3500" s="25" t="s">
        <v>31143</v>
      </c>
      <c r="B3500" s="25" t="s">
        <v>31143</v>
      </c>
      <c r="C3500"/>
      <c r="D3500" s="25" t="s">
        <v>7252</v>
      </c>
      <c r="E3500" s="25"/>
      <c r="F3500" s="25" t="s">
        <v>7288</v>
      </c>
      <c r="G3500" s="25" t="s">
        <v>24057</v>
      </c>
      <c r="H3500" s="25" t="s">
        <v>7548</v>
      </c>
      <c r="I3500" s="25" t="s">
        <v>24122</v>
      </c>
      <c r="J3500" s="19">
        <v>44868</v>
      </c>
      <c r="K3500" s="19"/>
      <c r="L3500" s="54">
        <v>3905.8</v>
      </c>
      <c r="M3500" s="25" t="s">
        <v>7230</v>
      </c>
      <c r="N3500" s="25" t="s">
        <v>24060</v>
      </c>
      <c r="O3500" s="25"/>
      <c r="P3500" s="25"/>
    </row>
    <row r="3501" spans="1:16" ht="15">
      <c r="A3501" s="25" t="s">
        <v>31144</v>
      </c>
      <c r="B3501" s="25" t="s">
        <v>31144</v>
      </c>
      <c r="C3501"/>
      <c r="D3501" s="25" t="s">
        <v>7261</v>
      </c>
      <c r="E3501" s="25"/>
      <c r="F3501" s="25" t="s">
        <v>7288</v>
      </c>
      <c r="G3501" s="25" t="s">
        <v>24057</v>
      </c>
      <c r="H3501" s="25" t="s">
        <v>7273</v>
      </c>
      <c r="I3501" s="25" t="s">
        <v>26361</v>
      </c>
      <c r="J3501" s="19">
        <v>44868</v>
      </c>
      <c r="K3501" s="19"/>
      <c r="L3501" s="54">
        <v>3159</v>
      </c>
      <c r="M3501" s="25" t="s">
        <v>7230</v>
      </c>
      <c r="N3501" s="25" t="s">
        <v>24060</v>
      </c>
      <c r="O3501" s="25"/>
      <c r="P3501" s="25"/>
    </row>
    <row r="3502" spans="1:16" ht="15">
      <c r="A3502" s="25" t="s">
        <v>31145</v>
      </c>
      <c r="B3502" s="25" t="s">
        <v>31145</v>
      </c>
      <c r="C3502"/>
      <c r="D3502" s="25" t="s">
        <v>7261</v>
      </c>
      <c r="E3502" s="25"/>
      <c r="F3502" s="25" t="s">
        <v>7288</v>
      </c>
      <c r="G3502" s="25" t="s">
        <v>24057</v>
      </c>
      <c r="H3502" s="25" t="s">
        <v>11710</v>
      </c>
      <c r="I3502" s="25" t="s">
        <v>24224</v>
      </c>
      <c r="J3502" s="19">
        <v>44868</v>
      </c>
      <c r="K3502" s="19"/>
      <c r="L3502" s="54">
        <v>3185.95</v>
      </c>
      <c r="M3502" s="25" t="s">
        <v>7230</v>
      </c>
      <c r="N3502" s="25" t="s">
        <v>24060</v>
      </c>
      <c r="O3502" s="25"/>
      <c r="P3502" s="25" t="s">
        <v>31146</v>
      </c>
    </row>
    <row r="3503" spans="1:16" ht="15">
      <c r="A3503" s="25" t="s">
        <v>31147</v>
      </c>
      <c r="B3503" s="25" t="s">
        <v>31147</v>
      </c>
      <c r="C3503"/>
      <c r="D3503" s="25" t="s">
        <v>7261</v>
      </c>
      <c r="E3503" s="25"/>
      <c r="F3503" s="25" t="s">
        <v>7288</v>
      </c>
      <c r="G3503" s="25" t="s">
        <v>24057</v>
      </c>
      <c r="H3503" s="25" t="s">
        <v>11710</v>
      </c>
      <c r="I3503" s="25" t="s">
        <v>24224</v>
      </c>
      <c r="J3503" s="19">
        <v>44868</v>
      </c>
      <c r="K3503" s="19"/>
      <c r="L3503" s="54">
        <v>2850.88</v>
      </c>
      <c r="M3503" s="25" t="s">
        <v>7230</v>
      </c>
      <c r="N3503" s="25" t="s">
        <v>24060</v>
      </c>
      <c r="O3503" s="25"/>
      <c r="P3503" s="25" t="s">
        <v>31148</v>
      </c>
    </row>
    <row r="3504" spans="1:16" ht="15">
      <c r="A3504" s="25" t="s">
        <v>31149</v>
      </c>
      <c r="B3504" s="25" t="s">
        <v>31149</v>
      </c>
      <c r="C3504"/>
      <c r="D3504" s="25" t="s">
        <v>7261</v>
      </c>
      <c r="E3504" s="25"/>
      <c r="F3504" s="25" t="s">
        <v>7288</v>
      </c>
      <c r="G3504" s="25" t="s">
        <v>24057</v>
      </c>
      <c r="H3504" s="25" t="s">
        <v>10329</v>
      </c>
      <c r="I3504" s="25" t="s">
        <v>25596</v>
      </c>
      <c r="J3504" s="19">
        <v>44868</v>
      </c>
      <c r="K3504" s="19"/>
      <c r="L3504" s="54">
        <v>186.3</v>
      </c>
      <c r="M3504" s="25" t="s">
        <v>7230</v>
      </c>
      <c r="N3504" s="25" t="s">
        <v>24060</v>
      </c>
      <c r="O3504" s="25"/>
      <c r="P3504" s="25"/>
    </row>
    <row r="3505" spans="1:16" ht="15">
      <c r="A3505" s="25" t="s">
        <v>31150</v>
      </c>
      <c r="B3505" s="25" t="s">
        <v>31150</v>
      </c>
      <c r="C3505"/>
      <c r="D3505" s="25" t="s">
        <v>7261</v>
      </c>
      <c r="E3505" s="25"/>
      <c r="F3505" s="25" t="s">
        <v>7288</v>
      </c>
      <c r="G3505" s="25" t="s">
        <v>24057</v>
      </c>
      <c r="H3505" s="25" t="s">
        <v>10329</v>
      </c>
      <c r="I3505" s="25" t="s">
        <v>25596</v>
      </c>
      <c r="J3505" s="19">
        <v>44868</v>
      </c>
      <c r="K3505" s="19"/>
      <c r="L3505" s="54">
        <v>414</v>
      </c>
      <c r="M3505" s="25" t="s">
        <v>7230</v>
      </c>
      <c r="N3505" s="25" t="s">
        <v>24060</v>
      </c>
      <c r="O3505" s="25"/>
      <c r="P3505" s="25"/>
    </row>
    <row r="3506" spans="1:16" ht="15">
      <c r="A3506" s="25" t="s">
        <v>31151</v>
      </c>
      <c r="B3506" s="25" t="s">
        <v>31151</v>
      </c>
      <c r="C3506"/>
      <c r="D3506" s="25" t="s">
        <v>7261</v>
      </c>
      <c r="E3506" s="25"/>
      <c r="F3506" s="25" t="s">
        <v>7288</v>
      </c>
      <c r="G3506" s="25" t="s">
        <v>24057</v>
      </c>
      <c r="H3506" s="25" t="s">
        <v>10329</v>
      </c>
      <c r="I3506" s="25" t="s">
        <v>25596</v>
      </c>
      <c r="J3506" s="19">
        <v>44868</v>
      </c>
      <c r="K3506" s="19"/>
      <c r="L3506" s="54">
        <v>165.6</v>
      </c>
      <c r="M3506" s="25" t="s">
        <v>7230</v>
      </c>
      <c r="N3506" s="25" t="s">
        <v>24060</v>
      </c>
      <c r="O3506" s="25"/>
      <c r="P3506" s="25"/>
    </row>
    <row r="3507" spans="1:16" ht="15">
      <c r="A3507" s="25" t="s">
        <v>31152</v>
      </c>
      <c r="B3507" s="25" t="s">
        <v>31152</v>
      </c>
      <c r="C3507"/>
      <c r="D3507" s="25" t="s">
        <v>7261</v>
      </c>
      <c r="E3507" s="25"/>
      <c r="F3507" s="25" t="s">
        <v>7288</v>
      </c>
      <c r="G3507" s="25" t="s">
        <v>24057</v>
      </c>
      <c r="H3507" s="25" t="s">
        <v>11710</v>
      </c>
      <c r="I3507" s="25" t="s">
        <v>24224</v>
      </c>
      <c r="J3507" s="19">
        <v>44868</v>
      </c>
      <c r="K3507" s="19"/>
      <c r="L3507" s="54">
        <v>1410</v>
      </c>
      <c r="M3507" s="25" t="s">
        <v>7230</v>
      </c>
      <c r="N3507" s="25" t="s">
        <v>24060</v>
      </c>
      <c r="O3507" s="25"/>
      <c r="P3507" s="25" t="s">
        <v>31153</v>
      </c>
    </row>
    <row r="3508" spans="1:16" ht="15">
      <c r="A3508" s="25" t="s">
        <v>31154</v>
      </c>
      <c r="B3508" s="25" t="s">
        <v>31154</v>
      </c>
      <c r="C3508"/>
      <c r="D3508" s="25" t="s">
        <v>7261</v>
      </c>
      <c r="E3508" s="25"/>
      <c r="F3508" s="25" t="s">
        <v>7288</v>
      </c>
      <c r="G3508" s="25" t="s">
        <v>24057</v>
      </c>
      <c r="H3508" s="25" t="s">
        <v>10329</v>
      </c>
      <c r="I3508" s="25" t="s">
        <v>25596</v>
      </c>
      <c r="J3508" s="19">
        <v>44868</v>
      </c>
      <c r="K3508" s="19"/>
      <c r="L3508" s="54">
        <v>186.03</v>
      </c>
      <c r="M3508" s="25" t="s">
        <v>7230</v>
      </c>
      <c r="N3508" s="25" t="s">
        <v>24060</v>
      </c>
      <c r="O3508" s="25"/>
      <c r="P3508" s="25"/>
    </row>
    <row r="3509" spans="1:16" ht="15">
      <c r="A3509" s="25" t="s">
        <v>31155</v>
      </c>
      <c r="B3509" s="25" t="s">
        <v>31155</v>
      </c>
      <c r="C3509"/>
      <c r="D3509" s="25" t="s">
        <v>7261</v>
      </c>
      <c r="E3509" s="25"/>
      <c r="F3509" s="25" t="s">
        <v>7288</v>
      </c>
      <c r="G3509" s="25" t="s">
        <v>24057</v>
      </c>
      <c r="H3509" s="25" t="s">
        <v>10329</v>
      </c>
      <c r="I3509" s="25" t="s">
        <v>25596</v>
      </c>
      <c r="J3509" s="19">
        <v>44868</v>
      </c>
      <c r="K3509" s="19"/>
      <c r="L3509" s="54">
        <v>124.2</v>
      </c>
      <c r="M3509" s="25" t="s">
        <v>7230</v>
      </c>
      <c r="N3509" s="25" t="s">
        <v>24060</v>
      </c>
      <c r="O3509" s="25"/>
      <c r="P3509" s="25"/>
    </row>
    <row r="3510" spans="1:16" ht="15">
      <c r="A3510" s="25" t="s">
        <v>31156</v>
      </c>
      <c r="B3510" s="25" t="s">
        <v>31156</v>
      </c>
      <c r="C3510"/>
      <c r="D3510" s="25" t="s">
        <v>7261</v>
      </c>
      <c r="E3510" s="25"/>
      <c r="F3510" s="25" t="s">
        <v>7288</v>
      </c>
      <c r="G3510" s="25" t="s">
        <v>24057</v>
      </c>
      <c r="H3510" s="25" t="s">
        <v>10329</v>
      </c>
      <c r="I3510" s="25" t="s">
        <v>25596</v>
      </c>
      <c r="J3510" s="19">
        <v>44868</v>
      </c>
      <c r="K3510" s="19"/>
      <c r="L3510" s="54">
        <v>434.7</v>
      </c>
      <c r="M3510" s="25" t="s">
        <v>7230</v>
      </c>
      <c r="N3510" s="25" t="s">
        <v>24060</v>
      </c>
      <c r="O3510" s="25"/>
      <c r="P3510" s="25"/>
    </row>
    <row r="3511" spans="1:16" ht="15">
      <c r="A3511" s="25" t="s">
        <v>31157</v>
      </c>
      <c r="B3511" s="25" t="s">
        <v>31157</v>
      </c>
      <c r="C3511"/>
      <c r="D3511" s="25" t="s">
        <v>7261</v>
      </c>
      <c r="E3511" s="25"/>
      <c r="F3511" s="25" t="s">
        <v>7288</v>
      </c>
      <c r="G3511" s="25" t="s">
        <v>24057</v>
      </c>
      <c r="H3511" s="25" t="s">
        <v>10329</v>
      </c>
      <c r="I3511" s="25" t="s">
        <v>25596</v>
      </c>
      <c r="J3511" s="19">
        <v>44868</v>
      </c>
      <c r="K3511" s="19"/>
      <c r="L3511" s="54">
        <v>207</v>
      </c>
      <c r="M3511" s="25" t="s">
        <v>7230</v>
      </c>
      <c r="N3511" s="25" t="s">
        <v>24060</v>
      </c>
      <c r="O3511" s="25"/>
      <c r="P3511" s="25"/>
    </row>
    <row r="3512" spans="1:16" ht="15">
      <c r="A3512" s="25" t="s">
        <v>31158</v>
      </c>
      <c r="B3512" s="25" t="s">
        <v>31158</v>
      </c>
      <c r="C3512"/>
      <c r="D3512" s="25" t="s">
        <v>7261</v>
      </c>
      <c r="E3512" s="25"/>
      <c r="F3512" s="25" t="s">
        <v>7288</v>
      </c>
      <c r="G3512" s="25" t="s">
        <v>24057</v>
      </c>
      <c r="H3512" s="25" t="s">
        <v>10329</v>
      </c>
      <c r="I3512" s="25" t="s">
        <v>25596</v>
      </c>
      <c r="J3512" s="19">
        <v>44868</v>
      </c>
      <c r="K3512" s="19"/>
      <c r="L3512" s="54">
        <v>393.3</v>
      </c>
      <c r="M3512" s="25" t="s">
        <v>7230</v>
      </c>
      <c r="N3512" s="25" t="s">
        <v>24060</v>
      </c>
      <c r="O3512" s="25"/>
      <c r="P3512" s="25"/>
    </row>
    <row r="3513" spans="1:16" ht="15">
      <c r="A3513" s="25" t="s">
        <v>31159</v>
      </c>
      <c r="B3513" s="25" t="s">
        <v>31159</v>
      </c>
      <c r="C3513"/>
      <c r="D3513" s="25" t="s">
        <v>7261</v>
      </c>
      <c r="E3513" s="25"/>
      <c r="F3513" s="25" t="s">
        <v>7288</v>
      </c>
      <c r="G3513" s="25" t="s">
        <v>24057</v>
      </c>
      <c r="H3513" s="25" t="s">
        <v>10329</v>
      </c>
      <c r="I3513" s="25" t="s">
        <v>25596</v>
      </c>
      <c r="J3513" s="19">
        <v>44868</v>
      </c>
      <c r="K3513" s="19"/>
      <c r="L3513" s="54">
        <v>538.20000000000005</v>
      </c>
      <c r="M3513" s="25" t="s">
        <v>7230</v>
      </c>
      <c r="N3513" s="25" t="s">
        <v>24060</v>
      </c>
      <c r="O3513" s="25"/>
      <c r="P3513" s="25"/>
    </row>
    <row r="3514" spans="1:16" ht="15">
      <c r="A3514" s="25" t="s">
        <v>31160</v>
      </c>
      <c r="B3514" s="25" t="s">
        <v>31160</v>
      </c>
      <c r="C3514"/>
      <c r="D3514" s="25" t="s">
        <v>7269</v>
      </c>
      <c r="E3514" s="25"/>
      <c r="F3514" s="25" t="s">
        <v>7288</v>
      </c>
      <c r="G3514" s="25" t="s">
        <v>24057</v>
      </c>
      <c r="H3514" s="25" t="s">
        <v>7273</v>
      </c>
      <c r="I3514" s="25" t="s">
        <v>26708</v>
      </c>
      <c r="J3514" s="19">
        <v>44868</v>
      </c>
      <c r="K3514" s="19"/>
      <c r="L3514" s="54">
        <v>20428.8</v>
      </c>
      <c r="M3514" s="25" t="s">
        <v>7230</v>
      </c>
      <c r="N3514" s="25" t="s">
        <v>24060</v>
      </c>
      <c r="O3514" s="25"/>
      <c r="P3514" s="25"/>
    </row>
    <row r="3515" spans="1:16" ht="15">
      <c r="A3515" s="25" t="s">
        <v>31161</v>
      </c>
      <c r="B3515" s="25" t="s">
        <v>31161</v>
      </c>
      <c r="C3515"/>
      <c r="D3515" s="25" t="s">
        <v>7261</v>
      </c>
      <c r="E3515" s="25"/>
      <c r="F3515" s="25" t="s">
        <v>7288</v>
      </c>
      <c r="G3515" s="25" t="s">
        <v>24057</v>
      </c>
      <c r="H3515" s="25" t="s">
        <v>7273</v>
      </c>
      <c r="I3515" s="25" t="s">
        <v>29206</v>
      </c>
      <c r="J3515" s="19">
        <v>44868</v>
      </c>
      <c r="K3515" s="19"/>
      <c r="L3515" s="54">
        <v>21623.31</v>
      </c>
      <c r="M3515" s="25" t="s">
        <v>7230</v>
      </c>
      <c r="N3515" s="25" t="s">
        <v>24060</v>
      </c>
      <c r="O3515" s="25"/>
      <c r="P3515" s="25" t="s">
        <v>31162</v>
      </c>
    </row>
    <row r="3516" spans="1:16" ht="15">
      <c r="A3516" s="25" t="s">
        <v>31163</v>
      </c>
      <c r="B3516" s="25" t="s">
        <v>31163</v>
      </c>
      <c r="C3516"/>
      <c r="D3516" s="25" t="s">
        <v>7261</v>
      </c>
      <c r="E3516" s="25"/>
      <c r="F3516" s="25" t="s">
        <v>24833</v>
      </c>
      <c r="G3516" s="25" t="s">
        <v>24057</v>
      </c>
      <c r="H3516" s="25" t="s">
        <v>7273</v>
      </c>
      <c r="I3516" s="25" t="s">
        <v>31164</v>
      </c>
      <c r="J3516" s="19">
        <v>44868</v>
      </c>
      <c r="K3516" s="19"/>
      <c r="L3516" s="54">
        <v>3880</v>
      </c>
      <c r="M3516" s="25" t="s">
        <v>7230</v>
      </c>
      <c r="N3516" s="25" t="s">
        <v>24060</v>
      </c>
      <c r="O3516" s="25"/>
      <c r="P3516" s="25"/>
    </row>
    <row r="3517" spans="1:16" ht="15">
      <c r="A3517" s="25" t="s">
        <v>31165</v>
      </c>
      <c r="B3517" s="25" t="s">
        <v>31165</v>
      </c>
      <c r="C3517"/>
      <c r="D3517" s="25" t="s">
        <v>7261</v>
      </c>
      <c r="E3517" s="25"/>
      <c r="F3517" s="25" t="s">
        <v>7288</v>
      </c>
      <c r="G3517" s="25" t="s">
        <v>24057</v>
      </c>
      <c r="H3517" s="25" t="s">
        <v>7273</v>
      </c>
      <c r="I3517" s="25" t="s">
        <v>24686</v>
      </c>
      <c r="J3517" s="19">
        <v>44868</v>
      </c>
      <c r="K3517" s="19"/>
      <c r="L3517" s="54">
        <v>9395</v>
      </c>
      <c r="M3517" s="25" t="s">
        <v>7230</v>
      </c>
      <c r="N3517" s="25" t="s">
        <v>24060</v>
      </c>
      <c r="O3517" s="25"/>
      <c r="P3517" s="25"/>
    </row>
    <row r="3518" spans="1:16" ht="15">
      <c r="A3518" s="25" t="s">
        <v>31166</v>
      </c>
      <c r="B3518" s="25" t="s">
        <v>31166</v>
      </c>
      <c r="C3518"/>
      <c r="D3518" s="25" t="s">
        <v>7261</v>
      </c>
      <c r="E3518" s="25"/>
      <c r="F3518" s="25" t="s">
        <v>7288</v>
      </c>
      <c r="G3518" s="25" t="s">
        <v>24057</v>
      </c>
      <c r="H3518" s="25" t="s">
        <v>7273</v>
      </c>
      <c r="I3518" s="25" t="s">
        <v>24621</v>
      </c>
      <c r="J3518" s="19">
        <v>44868</v>
      </c>
      <c r="K3518" s="19"/>
      <c r="L3518" s="54">
        <v>3643.87</v>
      </c>
      <c r="M3518" s="25" t="s">
        <v>7230</v>
      </c>
      <c r="N3518" s="25" t="s">
        <v>24060</v>
      </c>
      <c r="O3518" s="25"/>
      <c r="P3518" s="25"/>
    </row>
    <row r="3519" spans="1:16" ht="15">
      <c r="A3519" s="25" t="s">
        <v>31167</v>
      </c>
      <c r="B3519" s="25" t="s">
        <v>31167</v>
      </c>
      <c r="C3519"/>
      <c r="D3519" s="25" t="s">
        <v>7269</v>
      </c>
      <c r="E3519" s="25"/>
      <c r="F3519" s="25" t="s">
        <v>7288</v>
      </c>
      <c r="G3519" s="25" t="s">
        <v>24057</v>
      </c>
      <c r="H3519" s="25" t="s">
        <v>14048</v>
      </c>
      <c r="I3519" s="25" t="s">
        <v>24948</v>
      </c>
      <c r="J3519" s="19">
        <v>44868</v>
      </c>
      <c r="K3519" s="19"/>
      <c r="L3519" s="54">
        <v>3540</v>
      </c>
      <c r="M3519" s="25" t="s">
        <v>7230</v>
      </c>
      <c r="N3519" s="25" t="s">
        <v>24060</v>
      </c>
      <c r="O3519" s="25"/>
      <c r="P3519" s="25" t="s">
        <v>31168</v>
      </c>
    </row>
    <row r="3520" spans="1:16" ht="15">
      <c r="A3520" s="25" t="s">
        <v>31169</v>
      </c>
      <c r="B3520" s="25" t="s">
        <v>31169</v>
      </c>
      <c r="C3520"/>
      <c r="D3520" s="25" t="s">
        <v>7261</v>
      </c>
      <c r="E3520" s="25"/>
      <c r="F3520" s="25" t="s">
        <v>7288</v>
      </c>
      <c r="G3520" s="25" t="s">
        <v>24057</v>
      </c>
      <c r="H3520" s="25" t="s">
        <v>17627</v>
      </c>
      <c r="I3520" s="25" t="s">
        <v>24082</v>
      </c>
      <c r="J3520" s="19">
        <v>44868</v>
      </c>
      <c r="K3520" s="19"/>
      <c r="L3520" s="54">
        <v>3419.3</v>
      </c>
      <c r="M3520" s="25" t="s">
        <v>7230</v>
      </c>
      <c r="N3520" s="25" t="s">
        <v>24060</v>
      </c>
      <c r="O3520" s="25"/>
      <c r="P3520" s="25" t="s">
        <v>31170</v>
      </c>
    </row>
    <row r="3521" spans="1:16" ht="15">
      <c r="A3521" s="25" t="s">
        <v>31171</v>
      </c>
      <c r="B3521" s="25" t="s">
        <v>31171</v>
      </c>
      <c r="C3521"/>
      <c r="D3521" s="25" t="s">
        <v>7261</v>
      </c>
      <c r="E3521" s="25"/>
      <c r="F3521" s="25" t="s">
        <v>7288</v>
      </c>
      <c r="G3521" s="25" t="s">
        <v>24057</v>
      </c>
      <c r="H3521" s="25" t="s">
        <v>8140</v>
      </c>
      <c r="I3521" s="25" t="s">
        <v>24181</v>
      </c>
      <c r="J3521" s="19">
        <v>44868</v>
      </c>
      <c r="K3521" s="19"/>
      <c r="L3521" s="54">
        <v>984</v>
      </c>
      <c r="M3521" s="25" t="s">
        <v>7230</v>
      </c>
      <c r="N3521" s="25" t="s">
        <v>24060</v>
      </c>
      <c r="O3521" s="25"/>
      <c r="P3521" s="25" t="s">
        <v>31172</v>
      </c>
    </row>
    <row r="3522" spans="1:16" ht="15">
      <c r="A3522" s="25" t="s">
        <v>31173</v>
      </c>
      <c r="B3522" s="25" t="s">
        <v>31173</v>
      </c>
      <c r="C3522"/>
      <c r="D3522" s="25" t="s">
        <v>7261</v>
      </c>
      <c r="E3522" s="25"/>
      <c r="F3522" s="25" t="s">
        <v>7288</v>
      </c>
      <c r="G3522" s="25" t="s">
        <v>24057</v>
      </c>
      <c r="H3522" s="25" t="s">
        <v>8140</v>
      </c>
      <c r="I3522" s="25" t="s">
        <v>31174</v>
      </c>
      <c r="J3522" s="19">
        <v>44868</v>
      </c>
      <c r="K3522" s="19"/>
      <c r="L3522" s="54">
        <v>3640</v>
      </c>
      <c r="M3522" s="25" t="s">
        <v>7230</v>
      </c>
      <c r="N3522" s="25" t="s">
        <v>24060</v>
      </c>
      <c r="O3522" s="25"/>
      <c r="P3522" s="25" t="s">
        <v>31175</v>
      </c>
    </row>
    <row r="3523" spans="1:16" ht="15">
      <c r="A3523" s="25" t="s">
        <v>31176</v>
      </c>
      <c r="B3523" s="25" t="s">
        <v>31176</v>
      </c>
      <c r="C3523"/>
      <c r="D3523" s="25" t="s">
        <v>7261</v>
      </c>
      <c r="E3523" s="25"/>
      <c r="F3523" s="25" t="s">
        <v>7288</v>
      </c>
      <c r="G3523" s="25" t="s">
        <v>24057</v>
      </c>
      <c r="H3523" s="25" t="s">
        <v>8200</v>
      </c>
      <c r="I3523" s="25" t="s">
        <v>24075</v>
      </c>
      <c r="J3523" s="19">
        <v>44868</v>
      </c>
      <c r="K3523" s="19"/>
      <c r="L3523" s="54">
        <v>10014.08</v>
      </c>
      <c r="M3523" s="25" t="s">
        <v>7230</v>
      </c>
      <c r="N3523" s="25" t="s">
        <v>24060</v>
      </c>
      <c r="O3523" s="25"/>
      <c r="P3523" s="25"/>
    </row>
    <row r="3524" spans="1:16" ht="15">
      <c r="A3524" s="25" t="s">
        <v>31177</v>
      </c>
      <c r="B3524" s="25" t="s">
        <v>31177</v>
      </c>
      <c r="C3524"/>
      <c r="D3524" s="25" t="s">
        <v>7261</v>
      </c>
      <c r="E3524" s="25"/>
      <c r="F3524" s="25" t="s">
        <v>7288</v>
      </c>
      <c r="G3524" s="25" t="s">
        <v>24057</v>
      </c>
      <c r="H3524" s="25" t="s">
        <v>8140</v>
      </c>
      <c r="I3524" s="25" t="s">
        <v>24181</v>
      </c>
      <c r="J3524" s="19">
        <v>44868</v>
      </c>
      <c r="K3524" s="19"/>
      <c r="L3524" s="54">
        <v>1232</v>
      </c>
      <c r="M3524" s="25" t="s">
        <v>7230</v>
      </c>
      <c r="N3524" s="25" t="s">
        <v>24060</v>
      </c>
      <c r="O3524" s="25"/>
      <c r="P3524" s="25" t="s">
        <v>31178</v>
      </c>
    </row>
    <row r="3525" spans="1:16" ht="15">
      <c r="A3525" s="25" t="s">
        <v>31179</v>
      </c>
      <c r="B3525" s="25" t="s">
        <v>31179</v>
      </c>
      <c r="C3525"/>
      <c r="D3525" s="25" t="s">
        <v>7261</v>
      </c>
      <c r="E3525" s="25"/>
      <c r="F3525" s="25" t="s">
        <v>7288</v>
      </c>
      <c r="G3525" s="25" t="s">
        <v>24057</v>
      </c>
      <c r="H3525" s="25" t="s">
        <v>8140</v>
      </c>
      <c r="I3525" s="25" t="s">
        <v>24181</v>
      </c>
      <c r="J3525" s="19">
        <v>44868</v>
      </c>
      <c r="K3525" s="19"/>
      <c r="L3525" s="54">
        <v>1895.51</v>
      </c>
      <c r="M3525" s="25" t="s">
        <v>7230</v>
      </c>
      <c r="N3525" s="25" t="s">
        <v>24060</v>
      </c>
      <c r="O3525" s="25"/>
      <c r="P3525" s="25" t="s">
        <v>31180</v>
      </c>
    </row>
    <row r="3526" spans="1:16" ht="15">
      <c r="A3526" s="25" t="s">
        <v>31181</v>
      </c>
      <c r="B3526" s="25" t="s">
        <v>31181</v>
      </c>
      <c r="C3526"/>
      <c r="D3526" s="25" t="s">
        <v>7261</v>
      </c>
      <c r="E3526" s="25"/>
      <c r="F3526" s="25" t="s">
        <v>7288</v>
      </c>
      <c r="G3526" s="25" t="s">
        <v>24057</v>
      </c>
      <c r="H3526" s="25" t="s">
        <v>8140</v>
      </c>
      <c r="I3526" s="25" t="s">
        <v>24181</v>
      </c>
      <c r="J3526" s="19">
        <v>44868</v>
      </c>
      <c r="K3526" s="19"/>
      <c r="L3526" s="54">
        <v>984.95</v>
      </c>
      <c r="M3526" s="25" t="s">
        <v>7230</v>
      </c>
      <c r="N3526" s="25" t="s">
        <v>24060</v>
      </c>
      <c r="O3526" s="25"/>
      <c r="P3526" s="25" t="s">
        <v>31182</v>
      </c>
    </row>
    <row r="3527" spans="1:16" ht="15">
      <c r="A3527" s="25" t="s">
        <v>31183</v>
      </c>
      <c r="B3527" s="25" t="s">
        <v>31183</v>
      </c>
      <c r="C3527"/>
      <c r="D3527" s="25" t="s">
        <v>7425</v>
      </c>
      <c r="E3527" s="25"/>
      <c r="F3527" s="25" t="s">
        <v>7288</v>
      </c>
      <c r="G3527" s="25" t="s">
        <v>24057</v>
      </c>
      <c r="H3527" s="25" t="s">
        <v>14048</v>
      </c>
      <c r="I3527" s="25" t="s">
        <v>24205</v>
      </c>
      <c r="J3527" s="19">
        <v>44868</v>
      </c>
      <c r="K3527" s="19"/>
      <c r="L3527" s="54">
        <v>3219.87</v>
      </c>
      <c r="M3527" s="25" t="s">
        <v>7230</v>
      </c>
      <c r="N3527" s="25" t="s">
        <v>24060</v>
      </c>
      <c r="O3527" s="25"/>
      <c r="P3527" s="25" t="s">
        <v>31184</v>
      </c>
    </row>
    <row r="3528" spans="1:16" ht="15">
      <c r="A3528" s="25" t="s">
        <v>31185</v>
      </c>
      <c r="B3528" s="25" t="s">
        <v>31185</v>
      </c>
      <c r="C3528"/>
      <c r="D3528" s="25" t="s">
        <v>7261</v>
      </c>
      <c r="E3528" s="25"/>
      <c r="F3528" s="25" t="s">
        <v>7288</v>
      </c>
      <c r="G3528" s="25" t="s">
        <v>24057</v>
      </c>
      <c r="H3528" s="25" t="s">
        <v>7273</v>
      </c>
      <c r="I3528" s="25" t="s">
        <v>31186</v>
      </c>
      <c r="J3528" s="19">
        <v>44868</v>
      </c>
      <c r="K3528" s="19"/>
      <c r="L3528" s="54">
        <v>4755.9399999999996</v>
      </c>
      <c r="M3528" s="25" t="s">
        <v>7230</v>
      </c>
      <c r="N3528" s="25" t="s">
        <v>24060</v>
      </c>
      <c r="O3528" s="25"/>
      <c r="P3528" s="25"/>
    </row>
    <row r="3529" spans="1:16" ht="15">
      <c r="A3529" s="25" t="s">
        <v>31187</v>
      </c>
      <c r="B3529" s="25" t="s">
        <v>31187</v>
      </c>
      <c r="C3529"/>
      <c r="D3529" s="25" t="s">
        <v>7261</v>
      </c>
      <c r="E3529" s="25"/>
      <c r="F3529" s="25" t="s">
        <v>7288</v>
      </c>
      <c r="G3529" s="25" t="s">
        <v>24057</v>
      </c>
      <c r="H3529" s="25" t="s">
        <v>8140</v>
      </c>
      <c r="I3529" s="25" t="s">
        <v>24181</v>
      </c>
      <c r="J3529" s="19">
        <v>44868</v>
      </c>
      <c r="K3529" s="19"/>
      <c r="L3529" s="54">
        <v>14985</v>
      </c>
      <c r="M3529" s="25" t="s">
        <v>7230</v>
      </c>
      <c r="N3529" s="25" t="s">
        <v>24060</v>
      </c>
      <c r="O3529" s="25"/>
      <c r="P3529" s="25" t="s">
        <v>31188</v>
      </c>
    </row>
    <row r="3530" spans="1:16" ht="15">
      <c r="A3530" s="25" t="s">
        <v>31189</v>
      </c>
      <c r="B3530" s="25" t="s">
        <v>31189</v>
      </c>
      <c r="C3530"/>
      <c r="D3530" s="25" t="s">
        <v>7261</v>
      </c>
      <c r="E3530" s="25"/>
      <c r="F3530" s="25" t="s">
        <v>7288</v>
      </c>
      <c r="G3530" s="25" t="s">
        <v>24057</v>
      </c>
      <c r="H3530" s="25" t="s">
        <v>8140</v>
      </c>
      <c r="I3530" s="25" t="s">
        <v>24181</v>
      </c>
      <c r="J3530" s="19">
        <v>44868</v>
      </c>
      <c r="K3530" s="19"/>
      <c r="L3530" s="54">
        <v>12423.93</v>
      </c>
      <c r="M3530" s="25" t="s">
        <v>7230</v>
      </c>
      <c r="N3530" s="25" t="s">
        <v>24060</v>
      </c>
      <c r="O3530" s="25"/>
      <c r="P3530" s="25" t="s">
        <v>31190</v>
      </c>
    </row>
    <row r="3531" spans="1:16" ht="15">
      <c r="A3531" s="25" t="s">
        <v>31191</v>
      </c>
      <c r="B3531" s="25" t="s">
        <v>31191</v>
      </c>
      <c r="C3531"/>
      <c r="D3531" s="25" t="s">
        <v>7425</v>
      </c>
      <c r="E3531" s="25"/>
      <c r="F3531" s="25" t="s">
        <v>7288</v>
      </c>
      <c r="G3531" s="25" t="s">
        <v>24057</v>
      </c>
      <c r="H3531" s="25" t="s">
        <v>7500</v>
      </c>
      <c r="I3531" s="25" t="s">
        <v>31074</v>
      </c>
      <c r="J3531" s="19">
        <v>44868</v>
      </c>
      <c r="K3531" s="19"/>
      <c r="L3531" s="54">
        <v>4500</v>
      </c>
      <c r="M3531" s="25" t="s">
        <v>7230</v>
      </c>
      <c r="N3531" s="25" t="s">
        <v>24060</v>
      </c>
      <c r="O3531" s="25"/>
      <c r="P3531" s="25"/>
    </row>
    <row r="3532" spans="1:16" ht="15">
      <c r="A3532" s="25" t="s">
        <v>31192</v>
      </c>
      <c r="B3532" s="25" t="s">
        <v>31192</v>
      </c>
      <c r="C3532"/>
      <c r="D3532" s="25" t="s">
        <v>7261</v>
      </c>
      <c r="E3532" s="25"/>
      <c r="F3532" s="25" t="s">
        <v>7288</v>
      </c>
      <c r="G3532" s="25" t="s">
        <v>24057</v>
      </c>
      <c r="H3532" s="25" t="s">
        <v>9607</v>
      </c>
      <c r="I3532" s="25" t="s">
        <v>25196</v>
      </c>
      <c r="J3532" s="19">
        <v>44868</v>
      </c>
      <c r="K3532" s="19"/>
      <c r="L3532" s="54">
        <v>23790</v>
      </c>
      <c r="M3532" s="25" t="s">
        <v>7230</v>
      </c>
      <c r="N3532" s="25" t="s">
        <v>24060</v>
      </c>
      <c r="O3532" s="25"/>
      <c r="P3532" s="25" t="s">
        <v>31193</v>
      </c>
    </row>
    <row r="3533" spans="1:16" ht="15">
      <c r="A3533" s="25" t="s">
        <v>31194</v>
      </c>
      <c r="B3533" s="25" t="s">
        <v>31194</v>
      </c>
      <c r="C3533"/>
      <c r="D3533" s="25" t="s">
        <v>7425</v>
      </c>
      <c r="E3533" s="25"/>
      <c r="F3533" s="25" t="s">
        <v>7288</v>
      </c>
      <c r="G3533" s="25" t="s">
        <v>24057</v>
      </c>
      <c r="H3533" s="25" t="s">
        <v>8591</v>
      </c>
      <c r="I3533" s="25" t="s">
        <v>25003</v>
      </c>
      <c r="J3533" s="19">
        <v>44869</v>
      </c>
      <c r="K3533" s="19"/>
      <c r="L3533" s="54">
        <v>357</v>
      </c>
      <c r="M3533" s="25" t="s">
        <v>7230</v>
      </c>
      <c r="N3533" s="25" t="s">
        <v>24060</v>
      </c>
      <c r="O3533" s="25"/>
      <c r="P3533" s="25"/>
    </row>
    <row r="3534" spans="1:16" ht="15">
      <c r="A3534" s="25" t="s">
        <v>31195</v>
      </c>
      <c r="B3534" s="25" t="s">
        <v>31195</v>
      </c>
      <c r="C3534"/>
      <c r="D3534" s="25" t="s">
        <v>7261</v>
      </c>
      <c r="E3534" s="25"/>
      <c r="F3534" s="25" t="s">
        <v>7288</v>
      </c>
      <c r="G3534" s="25" t="s">
        <v>24057</v>
      </c>
      <c r="H3534" s="25" t="s">
        <v>8140</v>
      </c>
      <c r="I3534" s="25" t="s">
        <v>24181</v>
      </c>
      <c r="J3534" s="19">
        <v>44869</v>
      </c>
      <c r="K3534" s="19"/>
      <c r="L3534" s="54">
        <v>9495</v>
      </c>
      <c r="M3534" s="25" t="s">
        <v>7230</v>
      </c>
      <c r="N3534" s="25" t="s">
        <v>24060</v>
      </c>
      <c r="O3534" s="25"/>
      <c r="P3534" s="25" t="s">
        <v>31196</v>
      </c>
    </row>
    <row r="3535" spans="1:16" ht="15">
      <c r="A3535" s="25" t="s">
        <v>31197</v>
      </c>
      <c r="B3535" s="25" t="s">
        <v>31197</v>
      </c>
      <c r="C3535"/>
      <c r="D3535" s="25" t="s">
        <v>7261</v>
      </c>
      <c r="E3535" s="25"/>
      <c r="F3535" s="25" t="s">
        <v>7288</v>
      </c>
      <c r="G3535" s="25" t="s">
        <v>24057</v>
      </c>
      <c r="H3535" s="25" t="s">
        <v>8200</v>
      </c>
      <c r="I3535" s="25" t="s">
        <v>24075</v>
      </c>
      <c r="J3535" s="19">
        <v>44869</v>
      </c>
      <c r="K3535" s="19"/>
      <c r="L3535" s="54">
        <v>5278.5</v>
      </c>
      <c r="M3535" s="25" t="s">
        <v>7230</v>
      </c>
      <c r="N3535" s="25" t="s">
        <v>24060</v>
      </c>
      <c r="O3535" s="25"/>
      <c r="P3535" s="25"/>
    </row>
    <row r="3536" spans="1:16" ht="15">
      <c r="A3536" s="25" t="s">
        <v>31198</v>
      </c>
      <c r="B3536" s="25" t="s">
        <v>31198</v>
      </c>
      <c r="C3536"/>
      <c r="D3536" s="25" t="s">
        <v>7252</v>
      </c>
      <c r="E3536" s="25"/>
      <c r="F3536" s="25" t="s">
        <v>7288</v>
      </c>
      <c r="G3536" s="25" t="s">
        <v>24057</v>
      </c>
      <c r="H3536" s="25" t="s">
        <v>8140</v>
      </c>
      <c r="I3536" s="25" t="s">
        <v>27656</v>
      </c>
      <c r="J3536" s="19">
        <v>44869</v>
      </c>
      <c r="K3536" s="19"/>
      <c r="L3536" s="54">
        <v>2289.64</v>
      </c>
      <c r="M3536" s="25" t="s">
        <v>7230</v>
      </c>
      <c r="N3536" s="25" t="s">
        <v>24060</v>
      </c>
      <c r="O3536" s="25"/>
      <c r="P3536" s="25" t="s">
        <v>31199</v>
      </c>
    </row>
    <row r="3537" spans="1:16" ht="15">
      <c r="A3537" s="25" t="s">
        <v>31200</v>
      </c>
      <c r="B3537" s="25" t="s">
        <v>31200</v>
      </c>
      <c r="C3537"/>
      <c r="D3537" s="25" t="s">
        <v>7261</v>
      </c>
      <c r="E3537" s="25"/>
      <c r="F3537" s="25" t="s">
        <v>7288</v>
      </c>
      <c r="G3537" s="25" t="s">
        <v>24057</v>
      </c>
      <c r="H3537" s="25" t="s">
        <v>10329</v>
      </c>
      <c r="I3537" s="25" t="s">
        <v>25596</v>
      </c>
      <c r="J3537" s="19">
        <v>44869</v>
      </c>
      <c r="K3537" s="19"/>
      <c r="L3537" s="54">
        <v>621</v>
      </c>
      <c r="M3537" s="25" t="s">
        <v>7230</v>
      </c>
      <c r="N3537" s="25" t="s">
        <v>24060</v>
      </c>
      <c r="O3537" s="25"/>
      <c r="P3537" s="25"/>
    </row>
    <row r="3538" spans="1:16" ht="15">
      <c r="A3538" s="25" t="s">
        <v>31201</v>
      </c>
      <c r="B3538" s="25" t="s">
        <v>31201</v>
      </c>
      <c r="C3538"/>
      <c r="D3538" s="25" t="s">
        <v>7261</v>
      </c>
      <c r="E3538" s="25"/>
      <c r="F3538" s="25" t="s">
        <v>7288</v>
      </c>
      <c r="G3538" s="25" t="s">
        <v>24057</v>
      </c>
      <c r="H3538" s="25" t="s">
        <v>10329</v>
      </c>
      <c r="I3538" s="25" t="s">
        <v>28132</v>
      </c>
      <c r="J3538" s="19">
        <v>44869</v>
      </c>
      <c r="K3538" s="19"/>
      <c r="L3538" s="54">
        <v>1878</v>
      </c>
      <c r="M3538" s="25" t="s">
        <v>7230</v>
      </c>
      <c r="N3538" s="25" t="s">
        <v>24060</v>
      </c>
      <c r="O3538" s="25"/>
      <c r="P3538" s="25" t="s">
        <v>31202</v>
      </c>
    </row>
    <row r="3539" spans="1:16" ht="15">
      <c r="A3539" s="25" t="s">
        <v>31203</v>
      </c>
      <c r="B3539" s="25" t="s">
        <v>31203</v>
      </c>
      <c r="C3539"/>
      <c r="D3539" s="25" t="s">
        <v>7261</v>
      </c>
      <c r="E3539" s="25"/>
      <c r="F3539" s="25" t="s">
        <v>7288</v>
      </c>
      <c r="G3539" s="25" t="s">
        <v>24057</v>
      </c>
      <c r="H3539" s="25" t="s">
        <v>10329</v>
      </c>
      <c r="I3539" s="25" t="s">
        <v>28132</v>
      </c>
      <c r="J3539" s="19">
        <v>44869</v>
      </c>
      <c r="K3539" s="19"/>
      <c r="L3539" s="54">
        <v>165</v>
      </c>
      <c r="M3539" s="25" t="s">
        <v>7230</v>
      </c>
      <c r="N3539" s="25" t="s">
        <v>24060</v>
      </c>
      <c r="O3539" s="25"/>
      <c r="P3539" s="25" t="s">
        <v>31204</v>
      </c>
    </row>
    <row r="3540" spans="1:16" ht="15">
      <c r="A3540" s="25" t="s">
        <v>31205</v>
      </c>
      <c r="B3540" s="25" t="s">
        <v>31205</v>
      </c>
      <c r="C3540"/>
      <c r="D3540" s="25" t="s">
        <v>7261</v>
      </c>
      <c r="E3540" s="25"/>
      <c r="F3540" s="25" t="s">
        <v>7288</v>
      </c>
      <c r="G3540" s="25" t="s">
        <v>24057</v>
      </c>
      <c r="H3540" s="25" t="s">
        <v>7543</v>
      </c>
      <c r="I3540" s="25" t="s">
        <v>24896</v>
      </c>
      <c r="J3540" s="19">
        <v>44870</v>
      </c>
      <c r="K3540" s="19"/>
      <c r="L3540" s="54">
        <v>6942.45</v>
      </c>
      <c r="M3540" s="25" t="s">
        <v>7230</v>
      </c>
      <c r="N3540" s="25" t="s">
        <v>24060</v>
      </c>
      <c r="O3540" s="25"/>
      <c r="P3540" s="25"/>
    </row>
    <row r="3541" spans="1:16" ht="15">
      <c r="A3541" s="25" t="s">
        <v>31206</v>
      </c>
      <c r="B3541" s="25" t="s">
        <v>31206</v>
      </c>
      <c r="C3541"/>
      <c r="D3541" s="25" t="s">
        <v>7261</v>
      </c>
      <c r="E3541" s="25"/>
      <c r="F3541" s="25" t="s">
        <v>7288</v>
      </c>
      <c r="G3541" s="25" t="s">
        <v>24057</v>
      </c>
      <c r="H3541" s="25" t="s">
        <v>8229</v>
      </c>
      <c r="I3541" s="25" t="s">
        <v>24070</v>
      </c>
      <c r="J3541" s="19">
        <v>44870</v>
      </c>
      <c r="K3541" s="19"/>
      <c r="L3541" s="54">
        <v>3365.74</v>
      </c>
      <c r="M3541" s="25" t="s">
        <v>7230</v>
      </c>
      <c r="N3541" s="25" t="s">
        <v>24060</v>
      </c>
      <c r="O3541" s="25"/>
      <c r="P3541" s="25" t="s">
        <v>31207</v>
      </c>
    </row>
    <row r="3542" spans="1:16" ht="15">
      <c r="A3542" s="25" t="s">
        <v>31208</v>
      </c>
      <c r="B3542" s="25" t="s">
        <v>31208</v>
      </c>
      <c r="C3542"/>
      <c r="D3542" s="25" t="s">
        <v>10912</v>
      </c>
      <c r="E3542" s="25"/>
      <c r="F3542" s="25" t="s">
        <v>7288</v>
      </c>
      <c r="G3542" s="25" t="s">
        <v>24057</v>
      </c>
      <c r="H3542" s="25" t="s">
        <v>8443</v>
      </c>
      <c r="I3542" s="25" t="s">
        <v>24221</v>
      </c>
      <c r="J3542" s="19">
        <v>44871</v>
      </c>
      <c r="K3542" s="19"/>
      <c r="L3542" s="54">
        <v>3279</v>
      </c>
      <c r="M3542" s="25" t="s">
        <v>7230</v>
      </c>
      <c r="N3542" s="25" t="s">
        <v>24060</v>
      </c>
      <c r="O3542" s="25"/>
      <c r="P3542" s="25"/>
    </row>
    <row r="3543" spans="1:16" ht="15">
      <c r="A3543" s="25" t="s">
        <v>31209</v>
      </c>
      <c r="B3543" s="25" t="s">
        <v>31209</v>
      </c>
      <c r="C3543"/>
      <c r="D3543" s="25" t="s">
        <v>7425</v>
      </c>
      <c r="E3543" s="25"/>
      <c r="F3543" s="25" t="s">
        <v>7288</v>
      </c>
      <c r="G3543" s="25" t="s">
        <v>24057</v>
      </c>
      <c r="H3543" s="25" t="s">
        <v>7492</v>
      </c>
      <c r="I3543" s="25" t="s">
        <v>24153</v>
      </c>
      <c r="J3543" s="19">
        <v>44871</v>
      </c>
      <c r="K3543" s="19"/>
      <c r="L3543" s="54">
        <v>4435</v>
      </c>
      <c r="M3543" s="25" t="s">
        <v>7230</v>
      </c>
      <c r="N3543" s="25" t="s">
        <v>24060</v>
      </c>
      <c r="O3543" s="25"/>
      <c r="P3543" s="25" t="s">
        <v>31210</v>
      </c>
    </row>
    <row r="3544" spans="1:16" ht="15">
      <c r="A3544" s="25" t="s">
        <v>31211</v>
      </c>
      <c r="B3544" s="25" t="s">
        <v>31211</v>
      </c>
      <c r="C3544"/>
      <c r="D3544" s="25" t="s">
        <v>7365</v>
      </c>
      <c r="E3544" s="25"/>
      <c r="F3544" s="25" t="s">
        <v>7288</v>
      </c>
      <c r="G3544" s="25" t="s">
        <v>24057</v>
      </c>
      <c r="H3544" s="25" t="s">
        <v>8808</v>
      </c>
      <c r="I3544" s="25" t="s">
        <v>26823</v>
      </c>
      <c r="J3544" s="19">
        <v>44871</v>
      </c>
      <c r="K3544" s="19"/>
      <c r="L3544" s="54">
        <v>2235.73</v>
      </c>
      <c r="M3544" s="25" t="s">
        <v>7230</v>
      </c>
      <c r="N3544" s="25" t="s">
        <v>24060</v>
      </c>
      <c r="O3544" s="25"/>
      <c r="P3544" s="25" t="s">
        <v>31212</v>
      </c>
    </row>
    <row r="3545" spans="1:16" ht="15">
      <c r="A3545" s="25" t="s">
        <v>31213</v>
      </c>
      <c r="B3545" s="25" t="s">
        <v>31213</v>
      </c>
      <c r="C3545"/>
      <c r="D3545" s="25" t="s">
        <v>7269</v>
      </c>
      <c r="E3545" s="25"/>
      <c r="F3545" s="25" t="s">
        <v>7288</v>
      </c>
      <c r="G3545" s="25" t="s">
        <v>24057</v>
      </c>
      <c r="H3545" s="25" t="s">
        <v>7492</v>
      </c>
      <c r="I3545" s="25" t="s">
        <v>30898</v>
      </c>
      <c r="J3545" s="19">
        <v>44871</v>
      </c>
      <c r="K3545" s="19"/>
      <c r="L3545" s="54">
        <v>6702.91</v>
      </c>
      <c r="M3545" s="25" t="s">
        <v>7230</v>
      </c>
      <c r="N3545" s="25" t="s">
        <v>24060</v>
      </c>
      <c r="O3545" s="25"/>
      <c r="P3545" s="25" t="s">
        <v>31214</v>
      </c>
    </row>
    <row r="3546" spans="1:16" ht="15">
      <c r="A3546" s="25" t="s">
        <v>31215</v>
      </c>
      <c r="B3546" s="25" t="s">
        <v>31215</v>
      </c>
      <c r="C3546"/>
      <c r="D3546" s="25" t="s">
        <v>7261</v>
      </c>
      <c r="E3546" s="25"/>
      <c r="F3546" s="25" t="s">
        <v>7288</v>
      </c>
      <c r="G3546" s="25" t="s">
        <v>24057</v>
      </c>
      <c r="H3546" s="25" t="s">
        <v>11892</v>
      </c>
      <c r="I3546" s="25" t="s">
        <v>24558</v>
      </c>
      <c r="J3546" s="19">
        <v>44872</v>
      </c>
      <c r="K3546" s="19"/>
      <c r="L3546" s="54">
        <v>2252.5</v>
      </c>
      <c r="M3546" s="25" t="s">
        <v>7230</v>
      </c>
      <c r="N3546" s="25" t="s">
        <v>24060</v>
      </c>
      <c r="O3546" s="25"/>
      <c r="P3546" s="25" t="s">
        <v>31216</v>
      </c>
    </row>
    <row r="3547" spans="1:16" ht="15">
      <c r="A3547" s="25" t="s">
        <v>31217</v>
      </c>
      <c r="B3547" s="25" t="s">
        <v>31217</v>
      </c>
      <c r="C3547"/>
      <c r="D3547" s="25" t="s">
        <v>7269</v>
      </c>
      <c r="E3547" s="25"/>
      <c r="F3547" s="25" t="s">
        <v>7288</v>
      </c>
      <c r="G3547" s="25" t="s">
        <v>24057</v>
      </c>
      <c r="H3547" s="25" t="s">
        <v>7492</v>
      </c>
      <c r="I3547" s="25" t="s">
        <v>24399</v>
      </c>
      <c r="J3547" s="19">
        <v>44871</v>
      </c>
      <c r="K3547" s="19"/>
      <c r="L3547" s="54">
        <v>4658.29</v>
      </c>
      <c r="M3547" s="25" t="s">
        <v>7230</v>
      </c>
      <c r="N3547" s="25" t="s">
        <v>24060</v>
      </c>
      <c r="O3547" s="25"/>
      <c r="P3547" s="25" t="s">
        <v>31218</v>
      </c>
    </row>
    <row r="3548" spans="1:16" ht="15">
      <c r="A3548" s="25" t="s">
        <v>31219</v>
      </c>
      <c r="B3548" s="25" t="s">
        <v>31219</v>
      </c>
      <c r="C3548"/>
      <c r="D3548" s="25" t="s">
        <v>10104</v>
      </c>
      <c r="E3548" s="25"/>
      <c r="F3548" s="25" t="s">
        <v>7288</v>
      </c>
      <c r="G3548" s="25" t="s">
        <v>24057</v>
      </c>
      <c r="H3548" s="25" t="s">
        <v>10105</v>
      </c>
      <c r="I3548" s="25" t="s">
        <v>24122</v>
      </c>
      <c r="J3548" s="19">
        <v>44871</v>
      </c>
      <c r="K3548" s="19"/>
      <c r="L3548" s="54">
        <v>9806.36</v>
      </c>
      <c r="M3548" s="25" t="s">
        <v>7230</v>
      </c>
      <c r="N3548" s="25" t="s">
        <v>24060</v>
      </c>
      <c r="O3548" s="25"/>
      <c r="P3548" s="25" t="s">
        <v>31220</v>
      </c>
    </row>
    <row r="3549" spans="1:16" ht="15">
      <c r="A3549" s="25" t="s">
        <v>31221</v>
      </c>
      <c r="B3549" s="25" t="s">
        <v>31221</v>
      </c>
      <c r="C3549"/>
      <c r="D3549" s="25" t="s">
        <v>7425</v>
      </c>
      <c r="E3549" s="25"/>
      <c r="F3549" s="25" t="s">
        <v>7288</v>
      </c>
      <c r="G3549" s="25" t="s">
        <v>24057</v>
      </c>
      <c r="H3549" s="25" t="s">
        <v>9280</v>
      </c>
      <c r="I3549" s="25" t="s">
        <v>24070</v>
      </c>
      <c r="J3549" s="19">
        <v>44871</v>
      </c>
      <c r="K3549" s="19"/>
      <c r="L3549" s="54">
        <v>15603.88</v>
      </c>
      <c r="M3549" s="25" t="s">
        <v>7230</v>
      </c>
      <c r="N3549" s="25" t="s">
        <v>24060</v>
      </c>
      <c r="O3549" s="25"/>
      <c r="P3549" s="25"/>
    </row>
    <row r="3550" spans="1:16" ht="15">
      <c r="A3550" s="25" t="s">
        <v>31222</v>
      </c>
      <c r="B3550" s="25" t="s">
        <v>31222</v>
      </c>
      <c r="C3550"/>
      <c r="D3550" s="25" t="s">
        <v>7269</v>
      </c>
      <c r="E3550" s="25"/>
      <c r="F3550" s="25" t="s">
        <v>7288</v>
      </c>
      <c r="G3550" s="25" t="s">
        <v>24057</v>
      </c>
      <c r="H3550" s="25" t="s">
        <v>7492</v>
      </c>
      <c r="I3550" s="25" t="s">
        <v>30898</v>
      </c>
      <c r="J3550" s="19">
        <v>44871</v>
      </c>
      <c r="K3550" s="19"/>
      <c r="L3550" s="54">
        <v>14347.7</v>
      </c>
      <c r="M3550" s="25" t="s">
        <v>7230</v>
      </c>
      <c r="N3550" s="25" t="s">
        <v>24060</v>
      </c>
      <c r="O3550" s="25"/>
      <c r="P3550" s="25" t="s">
        <v>31223</v>
      </c>
    </row>
    <row r="3551" spans="1:16" ht="15">
      <c r="A3551" s="25" t="s">
        <v>31224</v>
      </c>
      <c r="B3551" s="25" t="s">
        <v>31224</v>
      </c>
      <c r="C3551"/>
      <c r="D3551" s="25" t="s">
        <v>7261</v>
      </c>
      <c r="E3551" s="25"/>
      <c r="F3551" s="25" t="s">
        <v>7288</v>
      </c>
      <c r="G3551" s="25" t="s">
        <v>24057</v>
      </c>
      <c r="H3551" s="25" t="s">
        <v>7410</v>
      </c>
      <c r="I3551" s="25" t="s">
        <v>24070</v>
      </c>
      <c r="J3551" s="19">
        <v>44872</v>
      </c>
      <c r="K3551" s="19"/>
      <c r="L3551" s="54">
        <v>2254.5</v>
      </c>
      <c r="M3551" s="25" t="s">
        <v>7230</v>
      </c>
      <c r="N3551" s="25" t="s">
        <v>24060</v>
      </c>
      <c r="O3551" s="25"/>
      <c r="P3551" s="25" t="s">
        <v>31225</v>
      </c>
    </row>
    <row r="3552" spans="1:16" ht="15">
      <c r="A3552" s="25" t="s">
        <v>31226</v>
      </c>
      <c r="B3552" s="25" t="s">
        <v>31226</v>
      </c>
      <c r="C3552"/>
      <c r="D3552" s="25" t="s">
        <v>7261</v>
      </c>
      <c r="E3552" s="25"/>
      <c r="F3552" s="25" t="s">
        <v>7288</v>
      </c>
      <c r="G3552" s="25" t="s">
        <v>24057</v>
      </c>
      <c r="H3552" s="25" t="s">
        <v>7293</v>
      </c>
      <c r="I3552" s="25" t="s">
        <v>24063</v>
      </c>
      <c r="J3552" s="19">
        <v>44872</v>
      </c>
      <c r="K3552" s="19"/>
      <c r="L3552" s="54">
        <v>950</v>
      </c>
      <c r="M3552" s="25" t="s">
        <v>7230</v>
      </c>
      <c r="N3552" s="25" t="s">
        <v>24060</v>
      </c>
      <c r="O3552" s="25"/>
      <c r="P3552" s="25" t="s">
        <v>31227</v>
      </c>
    </row>
    <row r="3553" spans="1:16" ht="15">
      <c r="A3553" s="25" t="s">
        <v>31228</v>
      </c>
      <c r="B3553" s="25" t="s">
        <v>31228</v>
      </c>
      <c r="C3553"/>
      <c r="D3553" s="25" t="s">
        <v>7252</v>
      </c>
      <c r="E3553" s="25"/>
      <c r="F3553" s="25" t="s">
        <v>7288</v>
      </c>
      <c r="G3553" s="25" t="s">
        <v>24057</v>
      </c>
      <c r="H3553" s="25" t="s">
        <v>7526</v>
      </c>
      <c r="I3553" s="25" t="s">
        <v>24075</v>
      </c>
      <c r="J3553" s="19">
        <v>44872</v>
      </c>
      <c r="K3553" s="19"/>
      <c r="L3553" s="54">
        <v>3181.9</v>
      </c>
      <c r="M3553" s="25" t="s">
        <v>7230</v>
      </c>
      <c r="N3553" s="25" t="s">
        <v>24060</v>
      </c>
      <c r="O3553" s="25"/>
      <c r="P3553" s="25"/>
    </row>
    <row r="3554" spans="1:16" ht="15">
      <c r="A3554" s="25" t="s">
        <v>31229</v>
      </c>
      <c r="B3554" s="25" t="s">
        <v>31229</v>
      </c>
      <c r="C3554"/>
      <c r="D3554" s="25" t="s">
        <v>7269</v>
      </c>
      <c r="E3554" s="25"/>
      <c r="F3554" s="25" t="s">
        <v>7288</v>
      </c>
      <c r="G3554" s="25" t="s">
        <v>24057</v>
      </c>
      <c r="H3554" s="25" t="s">
        <v>7492</v>
      </c>
      <c r="I3554" s="25" t="s">
        <v>26723</v>
      </c>
      <c r="J3554" s="19">
        <v>44872</v>
      </c>
      <c r="K3554" s="19"/>
      <c r="L3554" s="54">
        <v>1375</v>
      </c>
      <c r="M3554" s="25" t="s">
        <v>7230</v>
      </c>
      <c r="N3554" s="25" t="s">
        <v>24060</v>
      </c>
      <c r="O3554" s="25"/>
      <c r="P3554" s="25" t="s">
        <v>31230</v>
      </c>
    </row>
    <row r="3555" spans="1:16" ht="15">
      <c r="A3555" s="25" t="s">
        <v>31231</v>
      </c>
      <c r="B3555" s="25" t="s">
        <v>31231</v>
      </c>
      <c r="C3555"/>
      <c r="D3555" s="25" t="s">
        <v>7269</v>
      </c>
      <c r="E3555" s="25"/>
      <c r="F3555" s="25" t="s">
        <v>7288</v>
      </c>
      <c r="G3555" s="25" t="s">
        <v>24057</v>
      </c>
      <c r="H3555" s="25" t="s">
        <v>7492</v>
      </c>
      <c r="I3555" s="25" t="s">
        <v>26723</v>
      </c>
      <c r="J3555" s="19">
        <v>44872</v>
      </c>
      <c r="K3555" s="19"/>
      <c r="L3555" s="54">
        <v>1350</v>
      </c>
      <c r="M3555" s="25" t="s">
        <v>7230</v>
      </c>
      <c r="N3555" s="25" t="s">
        <v>24060</v>
      </c>
      <c r="O3555" s="25"/>
      <c r="P3555" s="25" t="s">
        <v>31232</v>
      </c>
    </row>
    <row r="3556" spans="1:16" ht="15">
      <c r="A3556" s="25" t="s">
        <v>31233</v>
      </c>
      <c r="B3556" s="25" t="s">
        <v>31233</v>
      </c>
      <c r="C3556"/>
      <c r="D3556" s="25" t="s">
        <v>7261</v>
      </c>
      <c r="E3556" s="25"/>
      <c r="F3556" s="25" t="s">
        <v>7288</v>
      </c>
      <c r="G3556" s="25" t="s">
        <v>24057</v>
      </c>
      <c r="H3556" s="25" t="s">
        <v>8443</v>
      </c>
      <c r="I3556" s="25" t="s">
        <v>26339</v>
      </c>
      <c r="J3556" s="19">
        <v>44872</v>
      </c>
      <c r="K3556" s="19"/>
      <c r="L3556" s="54">
        <v>2959.52</v>
      </c>
      <c r="M3556" s="25" t="s">
        <v>7230</v>
      </c>
      <c r="N3556" s="25" t="s">
        <v>24060</v>
      </c>
      <c r="O3556" s="25"/>
      <c r="P3556" s="25" t="s">
        <v>31234</v>
      </c>
    </row>
    <row r="3557" spans="1:16" ht="15">
      <c r="A3557" s="25" t="s">
        <v>31235</v>
      </c>
      <c r="B3557" s="25" t="s">
        <v>31235</v>
      </c>
      <c r="C3557"/>
      <c r="D3557" s="25" t="s">
        <v>7261</v>
      </c>
      <c r="E3557" s="25"/>
      <c r="F3557" s="25" t="s">
        <v>7288</v>
      </c>
      <c r="G3557" s="25" t="s">
        <v>24057</v>
      </c>
      <c r="H3557" s="25" t="s">
        <v>7410</v>
      </c>
      <c r="I3557" s="25" t="s">
        <v>24070</v>
      </c>
      <c r="J3557" s="19">
        <v>44872</v>
      </c>
      <c r="K3557" s="19"/>
      <c r="L3557" s="54">
        <v>2254.4899999999998</v>
      </c>
      <c r="M3557" s="25" t="s">
        <v>7230</v>
      </c>
      <c r="N3557" s="25" t="s">
        <v>24060</v>
      </c>
      <c r="O3557" s="25"/>
      <c r="P3557" s="25" t="s">
        <v>31236</v>
      </c>
    </row>
    <row r="3558" spans="1:16" ht="15">
      <c r="A3558" s="25" t="s">
        <v>31237</v>
      </c>
      <c r="B3558" s="25" t="s">
        <v>31237</v>
      </c>
      <c r="C3558"/>
      <c r="D3558" s="25" t="s">
        <v>7269</v>
      </c>
      <c r="E3558" s="25"/>
      <c r="F3558" s="25" t="s">
        <v>7288</v>
      </c>
      <c r="G3558" s="25" t="s">
        <v>24057</v>
      </c>
      <c r="H3558" s="25" t="s">
        <v>10122</v>
      </c>
      <c r="I3558" s="25" t="s">
        <v>31238</v>
      </c>
      <c r="J3558" s="19">
        <v>44872</v>
      </c>
      <c r="K3558" s="19"/>
      <c r="L3558" s="54">
        <v>3976</v>
      </c>
      <c r="M3558" s="25" t="s">
        <v>7230</v>
      </c>
      <c r="N3558" s="25" t="s">
        <v>24060</v>
      </c>
      <c r="O3558" s="25"/>
      <c r="P3558" s="25" t="s">
        <v>31239</v>
      </c>
    </row>
    <row r="3559" spans="1:16" ht="15">
      <c r="A3559" s="25" t="s">
        <v>31240</v>
      </c>
      <c r="B3559" s="25" t="s">
        <v>31240</v>
      </c>
      <c r="C3559"/>
      <c r="D3559" s="25" t="s">
        <v>7425</v>
      </c>
      <c r="E3559" s="25"/>
      <c r="F3559" s="25" t="s">
        <v>7288</v>
      </c>
      <c r="G3559" s="25" t="s">
        <v>24057</v>
      </c>
      <c r="H3559" s="25" t="s">
        <v>7492</v>
      </c>
      <c r="I3559" s="25" t="s">
        <v>24205</v>
      </c>
      <c r="J3559" s="19">
        <v>44872</v>
      </c>
      <c r="K3559" s="19"/>
      <c r="L3559" s="54">
        <v>3979.37</v>
      </c>
      <c r="M3559" s="25" t="s">
        <v>7230</v>
      </c>
      <c r="N3559" s="25" t="s">
        <v>24060</v>
      </c>
      <c r="O3559" s="25"/>
      <c r="P3559" s="25" t="s">
        <v>31241</v>
      </c>
    </row>
    <row r="3560" spans="1:16" ht="15">
      <c r="A3560" s="25" t="s">
        <v>31242</v>
      </c>
      <c r="B3560" s="25" t="s">
        <v>31242</v>
      </c>
      <c r="C3560"/>
      <c r="D3560" s="25" t="s">
        <v>7269</v>
      </c>
      <c r="E3560" s="25"/>
      <c r="F3560" s="25" t="s">
        <v>7288</v>
      </c>
      <c r="G3560" s="25" t="s">
        <v>24057</v>
      </c>
      <c r="H3560" s="25" t="s">
        <v>7500</v>
      </c>
      <c r="I3560" s="25" t="s">
        <v>31243</v>
      </c>
      <c r="J3560" s="19">
        <v>44872</v>
      </c>
      <c r="K3560" s="19"/>
      <c r="L3560" s="54">
        <v>2169.65</v>
      </c>
      <c r="M3560" s="25" t="s">
        <v>7230</v>
      </c>
      <c r="N3560" s="25" t="s">
        <v>24060</v>
      </c>
      <c r="O3560" s="25"/>
      <c r="P3560" s="25"/>
    </row>
    <row r="3561" spans="1:16" ht="15">
      <c r="A3561" s="25" t="s">
        <v>31244</v>
      </c>
      <c r="B3561" s="25" t="s">
        <v>31244</v>
      </c>
      <c r="C3561"/>
      <c r="D3561" s="25" t="s">
        <v>19122</v>
      </c>
      <c r="E3561" s="25"/>
      <c r="F3561" s="25" t="s">
        <v>7288</v>
      </c>
      <c r="G3561" s="25" t="s">
        <v>24057</v>
      </c>
      <c r="H3561" s="25" t="s">
        <v>7492</v>
      </c>
      <c r="I3561" s="25" t="s">
        <v>24205</v>
      </c>
      <c r="J3561" s="19">
        <v>44872</v>
      </c>
      <c r="K3561" s="19"/>
      <c r="L3561" s="54">
        <v>2396.2800000000002</v>
      </c>
      <c r="M3561" s="25" t="s">
        <v>7230</v>
      </c>
      <c r="N3561" s="25" t="s">
        <v>24060</v>
      </c>
      <c r="O3561" s="25"/>
      <c r="P3561" s="25" t="s">
        <v>31245</v>
      </c>
    </row>
    <row r="3562" spans="1:16" ht="15">
      <c r="A3562" s="25" t="s">
        <v>31246</v>
      </c>
      <c r="B3562" s="25" t="s">
        <v>31246</v>
      </c>
      <c r="C3562"/>
      <c r="D3562" s="25" t="s">
        <v>8607</v>
      </c>
      <c r="E3562" s="25"/>
      <c r="F3562" s="25" t="s">
        <v>11313</v>
      </c>
      <c r="G3562" s="25" t="s">
        <v>24057</v>
      </c>
      <c r="H3562" s="25" t="s">
        <v>10746</v>
      </c>
      <c r="I3562" s="25" t="s">
        <v>24070</v>
      </c>
      <c r="J3562" s="19">
        <v>44872</v>
      </c>
      <c r="K3562" s="19"/>
      <c r="L3562" s="54">
        <v>4580.22</v>
      </c>
      <c r="M3562" s="25" t="s">
        <v>7230</v>
      </c>
      <c r="N3562" s="25" t="s">
        <v>24060</v>
      </c>
      <c r="O3562" s="25"/>
      <c r="P3562" s="25"/>
    </row>
    <row r="3563" spans="1:16" ht="15">
      <c r="A3563" s="25" t="s">
        <v>31247</v>
      </c>
      <c r="B3563" s="25" t="s">
        <v>31247</v>
      </c>
      <c r="C3563"/>
      <c r="D3563" s="25" t="s">
        <v>8607</v>
      </c>
      <c r="E3563" s="25"/>
      <c r="F3563" s="25" t="s">
        <v>11313</v>
      </c>
      <c r="G3563" s="25" t="s">
        <v>24057</v>
      </c>
      <c r="H3563" s="25" t="s">
        <v>10746</v>
      </c>
      <c r="I3563" s="25" t="s">
        <v>24070</v>
      </c>
      <c r="J3563" s="19">
        <v>44872</v>
      </c>
      <c r="K3563" s="19"/>
      <c r="L3563" s="54">
        <v>1500</v>
      </c>
      <c r="M3563" s="25" t="s">
        <v>7230</v>
      </c>
      <c r="N3563" s="25" t="s">
        <v>24060</v>
      </c>
      <c r="O3563" s="25"/>
      <c r="P3563" s="25"/>
    </row>
    <row r="3564" spans="1:16" ht="15">
      <c r="A3564" s="25" t="s">
        <v>31248</v>
      </c>
      <c r="B3564" s="25" t="s">
        <v>31248</v>
      </c>
      <c r="C3564"/>
      <c r="D3564" s="25" t="s">
        <v>7261</v>
      </c>
      <c r="E3564" s="25"/>
      <c r="F3564" s="25" t="s">
        <v>7288</v>
      </c>
      <c r="G3564" s="25" t="s">
        <v>24057</v>
      </c>
      <c r="H3564" s="25" t="s">
        <v>8443</v>
      </c>
      <c r="I3564" s="25" t="s">
        <v>25670</v>
      </c>
      <c r="J3564" s="19">
        <v>44872</v>
      </c>
      <c r="K3564" s="19"/>
      <c r="L3564" s="54">
        <v>3509.07</v>
      </c>
      <c r="M3564" s="25" t="s">
        <v>7230</v>
      </c>
      <c r="N3564" s="25" t="s">
        <v>24060</v>
      </c>
      <c r="O3564" s="25"/>
      <c r="P3564" s="25" t="s">
        <v>31249</v>
      </c>
    </row>
    <row r="3565" spans="1:16" ht="15">
      <c r="A3565" s="25" t="s">
        <v>31250</v>
      </c>
      <c r="B3565" s="25" t="s">
        <v>31250</v>
      </c>
      <c r="C3565"/>
      <c r="D3565" s="25" t="s">
        <v>7269</v>
      </c>
      <c r="E3565" s="25"/>
      <c r="F3565" s="25" t="s">
        <v>7288</v>
      </c>
      <c r="G3565" s="25" t="s">
        <v>24057</v>
      </c>
      <c r="H3565" s="25" t="s">
        <v>7492</v>
      </c>
      <c r="I3565" s="25" t="s">
        <v>26263</v>
      </c>
      <c r="J3565" s="19">
        <v>44872</v>
      </c>
      <c r="K3565" s="19"/>
      <c r="L3565" s="54">
        <v>19036.3</v>
      </c>
      <c r="M3565" s="25" t="s">
        <v>7230</v>
      </c>
      <c r="N3565" s="25" t="s">
        <v>24060</v>
      </c>
      <c r="O3565" s="25"/>
      <c r="P3565" s="25" t="s">
        <v>31251</v>
      </c>
    </row>
    <row r="3566" spans="1:16" ht="15">
      <c r="A3566" s="25" t="s">
        <v>31252</v>
      </c>
      <c r="B3566" s="25" t="s">
        <v>31252</v>
      </c>
      <c r="C3566"/>
      <c r="D3566" s="25" t="s">
        <v>8607</v>
      </c>
      <c r="E3566" s="25"/>
      <c r="F3566" s="25" t="s">
        <v>11313</v>
      </c>
      <c r="G3566" s="25" t="s">
        <v>24057</v>
      </c>
      <c r="H3566" s="25" t="s">
        <v>10746</v>
      </c>
      <c r="I3566" s="25" t="s">
        <v>24070</v>
      </c>
      <c r="J3566" s="19">
        <v>44872</v>
      </c>
      <c r="K3566" s="19"/>
      <c r="L3566" s="54">
        <v>6156.95</v>
      </c>
      <c r="M3566" s="25" t="s">
        <v>7230</v>
      </c>
      <c r="N3566" s="25" t="s">
        <v>24060</v>
      </c>
      <c r="O3566" s="25"/>
      <c r="P3566" s="25"/>
    </row>
    <row r="3567" spans="1:16" ht="15">
      <c r="A3567" s="25" t="s">
        <v>31253</v>
      </c>
      <c r="B3567" s="25" t="s">
        <v>31253</v>
      </c>
      <c r="C3567"/>
      <c r="D3567" s="25" t="s">
        <v>8607</v>
      </c>
      <c r="E3567" s="25"/>
      <c r="F3567" s="25" t="s">
        <v>11313</v>
      </c>
      <c r="G3567" s="25" t="s">
        <v>24057</v>
      </c>
      <c r="H3567" s="25" t="s">
        <v>10746</v>
      </c>
      <c r="I3567" s="25" t="s">
        <v>24070</v>
      </c>
      <c r="J3567" s="19">
        <v>44872</v>
      </c>
      <c r="K3567" s="19"/>
      <c r="L3567" s="54">
        <v>3932.17</v>
      </c>
      <c r="M3567" s="25" t="s">
        <v>7230</v>
      </c>
      <c r="N3567" s="25" t="s">
        <v>24060</v>
      </c>
      <c r="O3567" s="25"/>
      <c r="P3567" s="25"/>
    </row>
    <row r="3568" spans="1:16" ht="15">
      <c r="A3568" s="25" t="s">
        <v>31254</v>
      </c>
      <c r="B3568" s="25" t="s">
        <v>31254</v>
      </c>
      <c r="C3568"/>
      <c r="D3568" s="25" t="s">
        <v>7261</v>
      </c>
      <c r="E3568" s="25"/>
      <c r="F3568" s="25" t="s">
        <v>7288</v>
      </c>
      <c r="G3568" s="25" t="s">
        <v>24057</v>
      </c>
      <c r="H3568" s="25" t="s">
        <v>7386</v>
      </c>
      <c r="I3568" s="25" t="s">
        <v>24082</v>
      </c>
      <c r="J3568" s="19">
        <v>44872</v>
      </c>
      <c r="K3568" s="19"/>
      <c r="L3568" s="54">
        <v>5148.71</v>
      </c>
      <c r="M3568" s="25" t="s">
        <v>7230</v>
      </c>
      <c r="N3568" s="25" t="s">
        <v>24060</v>
      </c>
      <c r="O3568" s="25"/>
      <c r="P3568" s="25" t="s">
        <v>31255</v>
      </c>
    </row>
    <row r="3569" spans="1:16" ht="15">
      <c r="A3569" s="25" t="s">
        <v>31256</v>
      </c>
      <c r="B3569" s="25" t="s">
        <v>31256</v>
      </c>
      <c r="C3569"/>
      <c r="D3569" s="25" t="s">
        <v>7261</v>
      </c>
      <c r="E3569" s="25"/>
      <c r="F3569" s="25" t="s">
        <v>7288</v>
      </c>
      <c r="G3569" s="25" t="s">
        <v>24057</v>
      </c>
      <c r="H3569" s="25" t="s">
        <v>7386</v>
      </c>
      <c r="I3569" s="25" t="s">
        <v>24082</v>
      </c>
      <c r="J3569" s="19">
        <v>44872</v>
      </c>
      <c r="K3569" s="19"/>
      <c r="L3569" s="54">
        <v>1740</v>
      </c>
      <c r="M3569" s="25" t="s">
        <v>7230</v>
      </c>
      <c r="N3569" s="25" t="s">
        <v>24060</v>
      </c>
      <c r="O3569" s="25"/>
      <c r="P3569" s="25" t="s">
        <v>31257</v>
      </c>
    </row>
    <row r="3570" spans="1:16" ht="15">
      <c r="A3570" s="25" t="s">
        <v>31258</v>
      </c>
      <c r="B3570" s="25" t="s">
        <v>31258</v>
      </c>
      <c r="C3570"/>
      <c r="D3570" s="25" t="s">
        <v>7261</v>
      </c>
      <c r="E3570" s="25"/>
      <c r="F3570" s="25" t="s">
        <v>7288</v>
      </c>
      <c r="G3570" s="25" t="s">
        <v>24057</v>
      </c>
      <c r="H3570" s="25" t="s">
        <v>7543</v>
      </c>
      <c r="I3570" s="25" t="s">
        <v>24896</v>
      </c>
      <c r="J3570" s="19">
        <v>44872</v>
      </c>
      <c r="K3570" s="19"/>
      <c r="L3570" s="54">
        <v>1618</v>
      </c>
      <c r="M3570" s="25" t="s">
        <v>7230</v>
      </c>
      <c r="N3570" s="25" t="s">
        <v>24060</v>
      </c>
      <c r="O3570" s="25"/>
      <c r="P3570" s="25" t="s">
        <v>31259</v>
      </c>
    </row>
    <row r="3571" spans="1:16" ht="15">
      <c r="A3571" s="25" t="s">
        <v>31260</v>
      </c>
      <c r="B3571" s="25" t="s">
        <v>31260</v>
      </c>
      <c r="C3571"/>
      <c r="D3571" s="25" t="s">
        <v>7269</v>
      </c>
      <c r="E3571" s="25"/>
      <c r="F3571" s="25" t="s">
        <v>7288</v>
      </c>
      <c r="G3571" s="25" t="s">
        <v>24057</v>
      </c>
      <c r="H3571" s="25" t="s">
        <v>11163</v>
      </c>
      <c r="I3571" s="25" t="s">
        <v>24454</v>
      </c>
      <c r="J3571" s="19">
        <v>44872</v>
      </c>
      <c r="K3571" s="19"/>
      <c r="L3571" s="54">
        <v>2048</v>
      </c>
      <c r="M3571" s="25" t="s">
        <v>7230</v>
      </c>
      <c r="N3571" s="25" t="s">
        <v>24060</v>
      </c>
      <c r="O3571" s="25"/>
      <c r="P3571" s="25"/>
    </row>
    <row r="3572" spans="1:16" ht="15">
      <c r="A3572" s="25" t="s">
        <v>31261</v>
      </c>
      <c r="B3572" s="25" t="s">
        <v>31261</v>
      </c>
      <c r="C3572"/>
      <c r="D3572" s="25" t="s">
        <v>7269</v>
      </c>
      <c r="E3572" s="25"/>
      <c r="F3572" s="25" t="s">
        <v>7288</v>
      </c>
      <c r="G3572" s="25" t="s">
        <v>24057</v>
      </c>
      <c r="H3572" s="25" t="s">
        <v>7273</v>
      </c>
      <c r="I3572" s="25" t="s">
        <v>26708</v>
      </c>
      <c r="J3572" s="19">
        <v>44872</v>
      </c>
      <c r="K3572" s="19"/>
      <c r="L3572" s="54">
        <v>20563.2</v>
      </c>
      <c r="M3572" s="25" t="s">
        <v>7230</v>
      </c>
      <c r="N3572" s="25" t="s">
        <v>24060</v>
      </c>
      <c r="O3572" s="25"/>
      <c r="P3572" s="25"/>
    </row>
    <row r="3573" spans="1:16" ht="15">
      <c r="A3573" s="25" t="s">
        <v>31262</v>
      </c>
      <c r="B3573" s="25" t="s">
        <v>31262</v>
      </c>
      <c r="C3573"/>
      <c r="D3573" s="25" t="s">
        <v>7261</v>
      </c>
      <c r="E3573" s="25"/>
      <c r="F3573" s="25" t="s">
        <v>7288</v>
      </c>
      <c r="G3573" s="25" t="s">
        <v>24057</v>
      </c>
      <c r="H3573" s="25" t="s">
        <v>9607</v>
      </c>
      <c r="I3573" s="25" t="s">
        <v>25836</v>
      </c>
      <c r="J3573" s="19">
        <v>44872</v>
      </c>
      <c r="K3573" s="19"/>
      <c r="L3573" s="54">
        <v>505.2</v>
      </c>
      <c r="M3573" s="25" t="s">
        <v>7230</v>
      </c>
      <c r="N3573" s="25" t="s">
        <v>24060</v>
      </c>
      <c r="O3573" s="25"/>
      <c r="P3573" s="25" t="s">
        <v>31263</v>
      </c>
    </row>
    <row r="3574" spans="1:16" ht="15">
      <c r="A3574" s="25" t="s">
        <v>31264</v>
      </c>
      <c r="B3574" s="25" t="s">
        <v>31264</v>
      </c>
      <c r="C3574"/>
      <c r="D3574" s="25" t="s">
        <v>7269</v>
      </c>
      <c r="E3574" s="25"/>
      <c r="F3574" s="25" t="s">
        <v>7288</v>
      </c>
      <c r="G3574" s="25" t="s">
        <v>24057</v>
      </c>
      <c r="H3574" s="25" t="s">
        <v>7273</v>
      </c>
      <c r="I3574" s="25" t="s">
        <v>26708</v>
      </c>
      <c r="J3574" s="19">
        <v>44872</v>
      </c>
      <c r="K3574" s="19"/>
      <c r="L3574" s="54">
        <v>19152</v>
      </c>
      <c r="M3574" s="25" t="s">
        <v>7230</v>
      </c>
      <c r="N3574" s="25" t="s">
        <v>24060</v>
      </c>
      <c r="O3574" s="25"/>
      <c r="P3574" s="25"/>
    </row>
    <row r="3575" spans="1:16" ht="15">
      <c r="A3575" s="25" t="s">
        <v>31265</v>
      </c>
      <c r="B3575" s="25" t="s">
        <v>31265</v>
      </c>
      <c r="C3575"/>
      <c r="D3575" s="25" t="s">
        <v>7269</v>
      </c>
      <c r="E3575" s="25"/>
      <c r="F3575" s="25" t="s">
        <v>24833</v>
      </c>
      <c r="G3575" s="25" t="s">
        <v>24057</v>
      </c>
      <c r="H3575" s="25" t="s">
        <v>7273</v>
      </c>
      <c r="I3575" s="25" t="s">
        <v>26708</v>
      </c>
      <c r="J3575" s="19">
        <v>44872</v>
      </c>
      <c r="K3575" s="19"/>
      <c r="L3575" s="54">
        <v>19152</v>
      </c>
      <c r="M3575" s="25" t="s">
        <v>7230</v>
      </c>
      <c r="N3575" s="25" t="s">
        <v>24060</v>
      </c>
      <c r="O3575" s="25"/>
      <c r="P3575" s="25"/>
    </row>
    <row r="3576" spans="1:16" ht="15">
      <c r="A3576" s="25" t="s">
        <v>31266</v>
      </c>
      <c r="B3576" s="25" t="s">
        <v>31266</v>
      </c>
      <c r="C3576"/>
      <c r="D3576" s="25" t="s">
        <v>7261</v>
      </c>
      <c r="E3576" s="25"/>
      <c r="F3576" s="25" t="s">
        <v>7288</v>
      </c>
      <c r="G3576" s="25" t="s">
        <v>24057</v>
      </c>
      <c r="H3576" s="25" t="s">
        <v>14416</v>
      </c>
      <c r="I3576" s="25" t="s">
        <v>24773</v>
      </c>
      <c r="J3576" s="19">
        <v>44873</v>
      </c>
      <c r="K3576" s="19"/>
      <c r="L3576" s="54">
        <v>9108.7199999999993</v>
      </c>
      <c r="M3576" s="25" t="s">
        <v>7230</v>
      </c>
      <c r="N3576" s="25" t="s">
        <v>24060</v>
      </c>
      <c r="O3576" s="25"/>
      <c r="P3576" s="25"/>
    </row>
    <row r="3577" spans="1:16" ht="15">
      <c r="A3577" s="25" t="s">
        <v>31267</v>
      </c>
      <c r="B3577" s="25" t="s">
        <v>31267</v>
      </c>
      <c r="C3577"/>
      <c r="D3577" s="25" t="s">
        <v>7261</v>
      </c>
      <c r="E3577" s="25"/>
      <c r="F3577" s="25" t="s">
        <v>7288</v>
      </c>
      <c r="G3577" s="25" t="s">
        <v>24057</v>
      </c>
      <c r="H3577" s="25" t="s">
        <v>14416</v>
      </c>
      <c r="I3577" s="25" t="s">
        <v>24773</v>
      </c>
      <c r="J3577" s="19">
        <v>44873</v>
      </c>
      <c r="K3577" s="19"/>
      <c r="L3577" s="54">
        <v>9299.25</v>
      </c>
      <c r="M3577" s="25" t="s">
        <v>7230</v>
      </c>
      <c r="N3577" s="25" t="s">
        <v>24060</v>
      </c>
      <c r="O3577" s="25"/>
      <c r="P3577" s="25"/>
    </row>
    <row r="3578" spans="1:16" ht="15">
      <c r="A3578" s="25" t="s">
        <v>31268</v>
      </c>
      <c r="B3578" s="25" t="s">
        <v>31268</v>
      </c>
      <c r="C3578"/>
      <c r="D3578" s="25" t="s">
        <v>7269</v>
      </c>
      <c r="E3578" s="25"/>
      <c r="F3578" s="25" t="s">
        <v>7288</v>
      </c>
      <c r="G3578" s="25" t="s">
        <v>24057</v>
      </c>
      <c r="H3578" s="25" t="s">
        <v>7273</v>
      </c>
      <c r="I3578" s="25" t="s">
        <v>27483</v>
      </c>
      <c r="J3578" s="19">
        <v>44873</v>
      </c>
      <c r="K3578" s="19"/>
      <c r="L3578" s="54">
        <v>5358</v>
      </c>
      <c r="M3578" s="25" t="s">
        <v>7230</v>
      </c>
      <c r="N3578" s="25" t="s">
        <v>24060</v>
      </c>
      <c r="O3578" s="25"/>
      <c r="P3578" s="25" t="s">
        <v>31269</v>
      </c>
    </row>
    <row r="3579" spans="1:16" ht="15">
      <c r="A3579" s="25" t="s">
        <v>31270</v>
      </c>
      <c r="B3579" s="25" t="s">
        <v>31270</v>
      </c>
      <c r="C3579"/>
      <c r="D3579" s="25" t="s">
        <v>7261</v>
      </c>
      <c r="E3579" s="25"/>
      <c r="F3579" s="25" t="s">
        <v>7288</v>
      </c>
      <c r="G3579" s="25" t="s">
        <v>24057</v>
      </c>
      <c r="H3579" s="25" t="s">
        <v>14416</v>
      </c>
      <c r="I3579" s="25" t="s">
        <v>24773</v>
      </c>
      <c r="J3579" s="19">
        <v>44873</v>
      </c>
      <c r="K3579" s="19"/>
      <c r="L3579" s="54">
        <v>10921.87</v>
      </c>
      <c r="M3579" s="25" t="s">
        <v>7230</v>
      </c>
      <c r="N3579" s="25" t="s">
        <v>24060</v>
      </c>
      <c r="O3579" s="25"/>
      <c r="P3579" s="25"/>
    </row>
    <row r="3580" spans="1:16" ht="15">
      <c r="A3580" s="25" t="s">
        <v>31271</v>
      </c>
      <c r="B3580" s="25" t="s">
        <v>31271</v>
      </c>
      <c r="C3580"/>
      <c r="D3580" s="25" t="s">
        <v>7261</v>
      </c>
      <c r="E3580" s="25"/>
      <c r="F3580" s="25" t="s">
        <v>7288</v>
      </c>
      <c r="G3580" s="25" t="s">
        <v>24057</v>
      </c>
      <c r="H3580" s="25" t="s">
        <v>14416</v>
      </c>
      <c r="I3580" s="25" t="s">
        <v>24773</v>
      </c>
      <c r="J3580" s="19">
        <v>44873</v>
      </c>
      <c r="K3580" s="19"/>
      <c r="L3580" s="54">
        <v>8851.02</v>
      </c>
      <c r="M3580" s="25" t="s">
        <v>7230</v>
      </c>
      <c r="N3580" s="25" t="s">
        <v>24060</v>
      </c>
      <c r="O3580" s="25"/>
      <c r="P3580" s="25"/>
    </row>
    <row r="3581" spans="1:16" ht="15">
      <c r="A3581" s="25" t="s">
        <v>31272</v>
      </c>
      <c r="B3581" s="25" t="s">
        <v>31272</v>
      </c>
      <c r="C3581"/>
      <c r="D3581" s="25" t="s">
        <v>7261</v>
      </c>
      <c r="E3581" s="25"/>
      <c r="F3581" s="25" t="s">
        <v>7288</v>
      </c>
      <c r="G3581" s="25" t="s">
        <v>24057</v>
      </c>
      <c r="H3581" s="25" t="s">
        <v>14416</v>
      </c>
      <c r="I3581" s="25" t="s">
        <v>24773</v>
      </c>
      <c r="J3581" s="19">
        <v>44873</v>
      </c>
      <c r="K3581" s="19"/>
      <c r="L3581" s="54">
        <v>8979.94</v>
      </c>
      <c r="M3581" s="25" t="s">
        <v>7230</v>
      </c>
      <c r="N3581" s="25" t="s">
        <v>24060</v>
      </c>
      <c r="O3581" s="25"/>
      <c r="P3581" s="25"/>
    </row>
    <row r="3582" spans="1:16" ht="15">
      <c r="A3582" s="25" t="s">
        <v>31273</v>
      </c>
      <c r="B3582" s="25" t="s">
        <v>31273</v>
      </c>
      <c r="C3582"/>
      <c r="D3582" s="25" t="s">
        <v>7261</v>
      </c>
      <c r="E3582" s="25"/>
      <c r="F3582" s="25" t="s">
        <v>7288</v>
      </c>
      <c r="G3582" s="25" t="s">
        <v>24057</v>
      </c>
      <c r="H3582" s="25" t="s">
        <v>17627</v>
      </c>
      <c r="I3582" s="25" t="s">
        <v>24082</v>
      </c>
      <c r="J3582" s="19">
        <v>44873</v>
      </c>
      <c r="K3582" s="19"/>
      <c r="L3582" s="54">
        <v>4929.25</v>
      </c>
      <c r="M3582" s="25" t="s">
        <v>7230</v>
      </c>
      <c r="N3582" s="25" t="s">
        <v>24060</v>
      </c>
      <c r="O3582" s="25"/>
      <c r="P3582" s="25" t="s">
        <v>31274</v>
      </c>
    </row>
    <row r="3583" spans="1:16" ht="15">
      <c r="A3583" s="25" t="s">
        <v>31275</v>
      </c>
      <c r="B3583" s="25" t="s">
        <v>31275</v>
      </c>
      <c r="C3583"/>
      <c r="D3583" s="25" t="s">
        <v>7269</v>
      </c>
      <c r="E3583" s="25"/>
      <c r="F3583" s="25" t="s">
        <v>7288</v>
      </c>
      <c r="G3583" s="25" t="s">
        <v>24057</v>
      </c>
      <c r="H3583" s="25" t="s">
        <v>11163</v>
      </c>
      <c r="I3583" s="25" t="s">
        <v>24454</v>
      </c>
      <c r="J3583" s="19">
        <v>44873</v>
      </c>
      <c r="K3583" s="19"/>
      <c r="L3583" s="54">
        <v>2048</v>
      </c>
      <c r="M3583" s="25" t="s">
        <v>7230</v>
      </c>
      <c r="N3583" s="25" t="s">
        <v>24060</v>
      </c>
      <c r="O3583" s="25"/>
      <c r="P3583" s="25" t="s">
        <v>31276</v>
      </c>
    </row>
    <row r="3584" spans="1:16" ht="15">
      <c r="A3584" s="25" t="s">
        <v>31277</v>
      </c>
      <c r="B3584" s="25" t="s">
        <v>31277</v>
      </c>
      <c r="C3584"/>
      <c r="D3584" s="25" t="s">
        <v>7261</v>
      </c>
      <c r="E3584" s="25"/>
      <c r="F3584" s="25" t="s">
        <v>7288</v>
      </c>
      <c r="G3584" s="25" t="s">
        <v>24057</v>
      </c>
      <c r="H3584" s="25" t="s">
        <v>15107</v>
      </c>
      <c r="I3584" s="25" t="s">
        <v>31278</v>
      </c>
      <c r="J3584" s="19">
        <v>44873</v>
      </c>
      <c r="K3584" s="19"/>
      <c r="L3584" s="54">
        <v>950</v>
      </c>
      <c r="M3584" s="25" t="s">
        <v>7230</v>
      </c>
      <c r="N3584" s="25" t="s">
        <v>24060</v>
      </c>
      <c r="O3584" s="25"/>
      <c r="P3584" s="25" t="s">
        <v>31279</v>
      </c>
    </row>
    <row r="3585" spans="1:16" ht="15">
      <c r="A3585" s="25" t="s">
        <v>31280</v>
      </c>
      <c r="B3585" s="25" t="s">
        <v>31280</v>
      </c>
      <c r="C3585"/>
      <c r="D3585" s="25" t="s">
        <v>7269</v>
      </c>
      <c r="E3585" s="25"/>
      <c r="F3585" s="25" t="s">
        <v>7288</v>
      </c>
      <c r="G3585" s="25" t="s">
        <v>24057</v>
      </c>
      <c r="H3585" s="25" t="s">
        <v>7273</v>
      </c>
      <c r="I3585" s="25" t="s">
        <v>26708</v>
      </c>
      <c r="J3585" s="19">
        <v>44873</v>
      </c>
      <c r="K3585" s="19"/>
      <c r="L3585" s="54">
        <v>20815.2</v>
      </c>
      <c r="M3585" s="25" t="s">
        <v>7230</v>
      </c>
      <c r="N3585" s="25" t="s">
        <v>24060</v>
      </c>
      <c r="O3585" s="25"/>
      <c r="P3585" s="25"/>
    </row>
    <row r="3586" spans="1:16" ht="15">
      <c r="A3586" s="25" t="s">
        <v>31281</v>
      </c>
      <c r="B3586" s="25" t="s">
        <v>31281</v>
      </c>
      <c r="C3586"/>
      <c r="D3586" s="25" t="s">
        <v>10796</v>
      </c>
      <c r="E3586" s="25"/>
      <c r="F3586" s="25" t="s">
        <v>7288</v>
      </c>
      <c r="G3586" s="25" t="s">
        <v>24057</v>
      </c>
      <c r="H3586" s="25" t="s">
        <v>12723</v>
      </c>
      <c r="I3586" s="25" t="s">
        <v>31282</v>
      </c>
      <c r="J3586" s="19">
        <v>44873</v>
      </c>
      <c r="K3586" s="19"/>
      <c r="L3586" s="54">
        <v>3000</v>
      </c>
      <c r="M3586" s="25" t="s">
        <v>7230</v>
      </c>
      <c r="N3586" s="25" t="s">
        <v>24060</v>
      </c>
      <c r="O3586" s="25"/>
      <c r="P3586" s="25" t="s">
        <v>31283</v>
      </c>
    </row>
    <row r="3587" spans="1:16" ht="15">
      <c r="A3587" s="25" t="s">
        <v>31284</v>
      </c>
      <c r="B3587" s="25" t="s">
        <v>31284</v>
      </c>
      <c r="C3587"/>
      <c r="D3587" s="25" t="s">
        <v>7261</v>
      </c>
      <c r="E3587" s="25"/>
      <c r="F3587" s="25" t="s">
        <v>7288</v>
      </c>
      <c r="G3587" s="25" t="s">
        <v>24057</v>
      </c>
      <c r="H3587" s="25" t="s">
        <v>8591</v>
      </c>
      <c r="I3587" s="25" t="s">
        <v>28132</v>
      </c>
      <c r="J3587" s="19">
        <v>44873</v>
      </c>
      <c r="K3587" s="19"/>
      <c r="L3587" s="54">
        <v>332.5</v>
      </c>
      <c r="M3587" s="25" t="s">
        <v>7230</v>
      </c>
      <c r="N3587" s="25" t="s">
        <v>24060</v>
      </c>
      <c r="O3587" s="25"/>
      <c r="P3587" s="25" t="s">
        <v>31285</v>
      </c>
    </row>
    <row r="3588" spans="1:16" ht="15">
      <c r="A3588" s="25" t="s">
        <v>31286</v>
      </c>
      <c r="B3588" s="25" t="s">
        <v>31286</v>
      </c>
      <c r="C3588"/>
      <c r="D3588" s="25" t="s">
        <v>7261</v>
      </c>
      <c r="E3588" s="25"/>
      <c r="F3588" s="25" t="s">
        <v>7288</v>
      </c>
      <c r="G3588" s="25" t="s">
        <v>24057</v>
      </c>
      <c r="H3588" s="25" t="s">
        <v>8591</v>
      </c>
      <c r="I3588" s="25" t="s">
        <v>28132</v>
      </c>
      <c r="J3588" s="19">
        <v>44873</v>
      </c>
      <c r="K3588" s="19"/>
      <c r="L3588" s="54">
        <v>260</v>
      </c>
      <c r="M3588" s="25" t="s">
        <v>7230</v>
      </c>
      <c r="N3588" s="25" t="s">
        <v>24060</v>
      </c>
      <c r="O3588" s="25"/>
      <c r="P3588" s="25" t="s">
        <v>31287</v>
      </c>
    </row>
    <row r="3589" spans="1:16" ht="15">
      <c r="A3589" s="25" t="s">
        <v>31288</v>
      </c>
      <c r="B3589" s="25" t="s">
        <v>31288</v>
      </c>
      <c r="C3589"/>
      <c r="D3589" s="25" t="s">
        <v>8607</v>
      </c>
      <c r="E3589" s="25"/>
      <c r="F3589" s="25" t="s">
        <v>7288</v>
      </c>
      <c r="G3589" s="25" t="s">
        <v>24057</v>
      </c>
      <c r="H3589" s="25" t="s">
        <v>9046</v>
      </c>
      <c r="I3589" s="25" t="s">
        <v>24070</v>
      </c>
      <c r="J3589" s="19">
        <v>44873</v>
      </c>
      <c r="K3589" s="19"/>
      <c r="L3589" s="54">
        <v>2100</v>
      </c>
      <c r="M3589" s="25" t="s">
        <v>7230</v>
      </c>
      <c r="N3589" s="25" t="s">
        <v>24060</v>
      </c>
      <c r="O3589" s="25"/>
      <c r="P3589" s="25"/>
    </row>
    <row r="3590" spans="1:16" ht="15">
      <c r="A3590" s="25" t="s">
        <v>31289</v>
      </c>
      <c r="B3590" s="25" t="s">
        <v>31289</v>
      </c>
      <c r="C3590"/>
      <c r="D3590" s="25" t="s">
        <v>7252</v>
      </c>
      <c r="E3590" s="25"/>
      <c r="F3590" s="25" t="s">
        <v>7288</v>
      </c>
      <c r="G3590" s="25" t="s">
        <v>24057</v>
      </c>
      <c r="H3590" s="25" t="s">
        <v>7526</v>
      </c>
      <c r="I3590" s="25" t="s">
        <v>24075</v>
      </c>
      <c r="J3590" s="19">
        <v>44873</v>
      </c>
      <c r="K3590" s="19"/>
      <c r="L3590" s="54">
        <v>5368.57</v>
      </c>
      <c r="M3590" s="25" t="s">
        <v>7230</v>
      </c>
      <c r="N3590" s="25" t="s">
        <v>24060</v>
      </c>
      <c r="O3590" s="25"/>
      <c r="P3590" s="25"/>
    </row>
    <row r="3591" spans="1:16" ht="15">
      <c r="A3591" s="25" t="s">
        <v>31290</v>
      </c>
      <c r="B3591" s="25" t="s">
        <v>31290</v>
      </c>
      <c r="C3591"/>
      <c r="D3591" s="25" t="s">
        <v>11215</v>
      </c>
      <c r="E3591" s="25"/>
      <c r="F3591" s="25" t="s">
        <v>7288</v>
      </c>
      <c r="G3591" s="25" t="s">
        <v>24057</v>
      </c>
      <c r="H3591" s="25" t="s">
        <v>11209</v>
      </c>
      <c r="I3591" s="25" t="s">
        <v>24205</v>
      </c>
      <c r="J3591" s="19">
        <v>44874</v>
      </c>
      <c r="K3591" s="19"/>
      <c r="L3591" s="54">
        <v>747.89</v>
      </c>
      <c r="M3591" s="25" t="s">
        <v>7230</v>
      </c>
      <c r="N3591" s="25" t="s">
        <v>24060</v>
      </c>
      <c r="O3591" s="25"/>
      <c r="P3591" s="25" t="s">
        <v>31291</v>
      </c>
    </row>
    <row r="3592" spans="1:16" ht="15">
      <c r="A3592" s="25" t="s">
        <v>31292</v>
      </c>
      <c r="B3592" s="25" t="s">
        <v>31292</v>
      </c>
      <c r="C3592"/>
      <c r="D3592" s="25" t="s">
        <v>7425</v>
      </c>
      <c r="E3592" s="25"/>
      <c r="F3592" s="25" t="s">
        <v>7288</v>
      </c>
      <c r="G3592" s="25" t="s">
        <v>24057</v>
      </c>
      <c r="H3592" s="25" t="s">
        <v>7492</v>
      </c>
      <c r="I3592" s="25" t="s">
        <v>30336</v>
      </c>
      <c r="J3592" s="19">
        <v>44874</v>
      </c>
      <c r="K3592" s="19"/>
      <c r="L3592" s="54">
        <v>6083.92</v>
      </c>
      <c r="M3592" s="25" t="s">
        <v>7230</v>
      </c>
      <c r="N3592" s="25" t="s">
        <v>24060</v>
      </c>
      <c r="O3592" s="25"/>
      <c r="P3592" s="25" t="s">
        <v>31293</v>
      </c>
    </row>
    <row r="3593" spans="1:16" ht="15">
      <c r="A3593" s="25" t="s">
        <v>31294</v>
      </c>
      <c r="B3593" s="25" t="s">
        <v>31294</v>
      </c>
      <c r="C3593"/>
      <c r="D3593" s="25" t="s">
        <v>7261</v>
      </c>
      <c r="E3593" s="25"/>
      <c r="F3593" s="25" t="s">
        <v>7288</v>
      </c>
      <c r="G3593" s="25" t="s">
        <v>24057</v>
      </c>
      <c r="H3593" s="25" t="s">
        <v>9729</v>
      </c>
      <c r="I3593" s="25" t="s">
        <v>24070</v>
      </c>
      <c r="J3593" s="19">
        <v>44874</v>
      </c>
      <c r="K3593" s="19"/>
      <c r="L3593" s="54">
        <v>3948.31</v>
      </c>
      <c r="M3593" s="25" t="s">
        <v>7230</v>
      </c>
      <c r="N3593" s="25" t="s">
        <v>24060</v>
      </c>
      <c r="O3593" s="25"/>
      <c r="P3593" s="25"/>
    </row>
    <row r="3594" spans="1:16" ht="15">
      <c r="A3594" s="25" t="s">
        <v>31295</v>
      </c>
      <c r="B3594" s="25" t="s">
        <v>31295</v>
      </c>
      <c r="C3594"/>
      <c r="D3594" s="25" t="s">
        <v>7261</v>
      </c>
      <c r="E3594" s="25"/>
      <c r="F3594" s="25" t="s">
        <v>7288</v>
      </c>
      <c r="G3594" s="25" t="s">
        <v>24057</v>
      </c>
      <c r="H3594" s="25" t="s">
        <v>7481</v>
      </c>
      <c r="I3594" s="25" t="s">
        <v>24070</v>
      </c>
      <c r="J3594" s="19">
        <v>44874</v>
      </c>
      <c r="K3594" s="19"/>
      <c r="L3594" s="54">
        <v>7788.89</v>
      </c>
      <c r="M3594" s="25" t="s">
        <v>7230</v>
      </c>
      <c r="N3594" s="25" t="s">
        <v>24060</v>
      </c>
      <c r="O3594" s="25"/>
      <c r="P3594" s="25" t="s">
        <v>31296</v>
      </c>
    </row>
    <row r="3595" spans="1:16" ht="15">
      <c r="A3595" s="25" t="s">
        <v>31297</v>
      </c>
      <c r="B3595" s="25" t="s">
        <v>31297</v>
      </c>
      <c r="C3595"/>
      <c r="D3595" s="25" t="s">
        <v>7261</v>
      </c>
      <c r="E3595" s="25"/>
      <c r="F3595" s="25" t="s">
        <v>7288</v>
      </c>
      <c r="G3595" s="25" t="s">
        <v>24057</v>
      </c>
      <c r="H3595" s="25" t="s">
        <v>14392</v>
      </c>
      <c r="I3595" s="25" t="s">
        <v>24070</v>
      </c>
      <c r="J3595" s="19">
        <v>44875</v>
      </c>
      <c r="K3595" s="19"/>
      <c r="L3595" s="54">
        <v>5399.39</v>
      </c>
      <c r="M3595" s="25" t="s">
        <v>7230</v>
      </c>
      <c r="N3595" s="25" t="s">
        <v>24060</v>
      </c>
      <c r="O3595" s="25"/>
      <c r="P3595" s="25"/>
    </row>
    <row r="3596" spans="1:16" ht="15">
      <c r="A3596" s="25" t="s">
        <v>31298</v>
      </c>
      <c r="B3596" s="25" t="s">
        <v>31298</v>
      </c>
      <c r="C3596"/>
      <c r="D3596" s="25" t="s">
        <v>7261</v>
      </c>
      <c r="E3596" s="25"/>
      <c r="F3596" s="25" t="s">
        <v>7288</v>
      </c>
      <c r="G3596" s="25" t="s">
        <v>24057</v>
      </c>
      <c r="H3596" s="25" t="s">
        <v>9248</v>
      </c>
      <c r="I3596" s="25" t="s">
        <v>24070</v>
      </c>
      <c r="J3596" s="19">
        <v>44875</v>
      </c>
      <c r="K3596" s="19"/>
      <c r="L3596" s="54">
        <v>6122.88</v>
      </c>
      <c r="M3596" s="25" t="s">
        <v>7230</v>
      </c>
      <c r="N3596" s="25" t="s">
        <v>24060</v>
      </c>
      <c r="O3596" s="25"/>
      <c r="P3596" s="25" t="s">
        <v>31299</v>
      </c>
    </row>
    <row r="3597" spans="1:16" ht="15">
      <c r="A3597" s="25" t="s">
        <v>31300</v>
      </c>
      <c r="B3597" s="25" t="s">
        <v>31300</v>
      </c>
      <c r="C3597"/>
      <c r="D3597" s="25" t="s">
        <v>7261</v>
      </c>
      <c r="E3597" s="25"/>
      <c r="F3597" s="25" t="s">
        <v>7288</v>
      </c>
      <c r="G3597" s="25" t="s">
        <v>24057</v>
      </c>
      <c r="H3597" s="25" t="s">
        <v>17627</v>
      </c>
      <c r="I3597" s="25" t="s">
        <v>24082</v>
      </c>
      <c r="J3597" s="19">
        <v>44875</v>
      </c>
      <c r="K3597" s="19"/>
      <c r="L3597" s="54">
        <v>1615</v>
      </c>
      <c r="M3597" s="25" t="s">
        <v>7230</v>
      </c>
      <c r="N3597" s="25" t="s">
        <v>24060</v>
      </c>
      <c r="O3597" s="25"/>
      <c r="P3597" s="25" t="s">
        <v>31301</v>
      </c>
    </row>
    <row r="3598" spans="1:16" ht="15">
      <c r="A3598" s="25" t="s">
        <v>31302</v>
      </c>
      <c r="B3598" s="25" t="s">
        <v>31302</v>
      </c>
      <c r="C3598"/>
      <c r="D3598" s="25" t="s">
        <v>7261</v>
      </c>
      <c r="E3598" s="25"/>
      <c r="F3598" s="25" t="s">
        <v>7288</v>
      </c>
      <c r="G3598" s="25" t="s">
        <v>24057</v>
      </c>
      <c r="H3598" s="25" t="s">
        <v>7345</v>
      </c>
      <c r="I3598" s="25" t="s">
        <v>24122</v>
      </c>
      <c r="J3598" s="19">
        <v>44875</v>
      </c>
      <c r="K3598" s="19"/>
      <c r="L3598" s="54">
        <v>2612.88</v>
      </c>
      <c r="M3598" s="25" t="s">
        <v>7230</v>
      </c>
      <c r="N3598" s="25" t="s">
        <v>24060</v>
      </c>
      <c r="O3598" s="25"/>
      <c r="P3598" s="25" t="s">
        <v>31303</v>
      </c>
    </row>
    <row r="3599" spans="1:16" ht="15">
      <c r="A3599" s="25" t="s">
        <v>31304</v>
      </c>
      <c r="B3599" s="25" t="s">
        <v>31304</v>
      </c>
      <c r="C3599"/>
      <c r="D3599" s="25" t="s">
        <v>7261</v>
      </c>
      <c r="E3599" s="25"/>
      <c r="F3599" s="25" t="s">
        <v>7288</v>
      </c>
      <c r="G3599" s="25" t="s">
        <v>24057</v>
      </c>
      <c r="H3599" s="25" t="s">
        <v>12833</v>
      </c>
      <c r="I3599" s="25" t="s">
        <v>24275</v>
      </c>
      <c r="J3599" s="19">
        <v>44875</v>
      </c>
      <c r="K3599" s="19"/>
      <c r="L3599" s="54">
        <v>4869</v>
      </c>
      <c r="M3599" s="25" t="s">
        <v>7230</v>
      </c>
      <c r="N3599" s="25" t="s">
        <v>24060</v>
      </c>
      <c r="O3599" s="25"/>
      <c r="P3599" s="25" t="s">
        <v>31305</v>
      </c>
    </row>
    <row r="3600" spans="1:16" ht="15">
      <c r="A3600" s="25" t="s">
        <v>31306</v>
      </c>
      <c r="B3600" s="25" t="s">
        <v>31306</v>
      </c>
      <c r="C3600"/>
      <c r="D3600" s="25" t="s">
        <v>7261</v>
      </c>
      <c r="E3600" s="25"/>
      <c r="F3600" s="25" t="s">
        <v>7288</v>
      </c>
      <c r="G3600" s="25" t="s">
        <v>24057</v>
      </c>
      <c r="H3600" s="25" t="s">
        <v>10979</v>
      </c>
      <c r="I3600" s="25" t="s">
        <v>24070</v>
      </c>
      <c r="J3600" s="19">
        <v>44875</v>
      </c>
      <c r="K3600" s="19"/>
      <c r="L3600" s="54">
        <v>7763.4</v>
      </c>
      <c r="M3600" s="25" t="s">
        <v>7230</v>
      </c>
      <c r="N3600" s="25" t="s">
        <v>24060</v>
      </c>
      <c r="O3600" s="25"/>
      <c r="P3600" s="25" t="s">
        <v>31307</v>
      </c>
    </row>
    <row r="3601" spans="1:16" ht="15">
      <c r="A3601" s="25" t="s">
        <v>31308</v>
      </c>
      <c r="B3601" s="25" t="s">
        <v>31308</v>
      </c>
      <c r="C3601"/>
      <c r="D3601" s="25" t="s">
        <v>7261</v>
      </c>
      <c r="E3601" s="25"/>
      <c r="F3601" s="25" t="s">
        <v>7288</v>
      </c>
      <c r="G3601" s="25" t="s">
        <v>24057</v>
      </c>
      <c r="H3601" s="25" t="s">
        <v>10979</v>
      </c>
      <c r="I3601" s="25" t="s">
        <v>24070</v>
      </c>
      <c r="J3601" s="19">
        <v>44875</v>
      </c>
      <c r="K3601" s="19"/>
      <c r="L3601" s="54">
        <v>5868.9</v>
      </c>
      <c r="M3601" s="25" t="s">
        <v>7230</v>
      </c>
      <c r="N3601" s="25" t="s">
        <v>24060</v>
      </c>
      <c r="O3601" s="25"/>
      <c r="P3601" s="25" t="s">
        <v>31309</v>
      </c>
    </row>
    <row r="3602" spans="1:16" ht="15">
      <c r="A3602" s="25" t="s">
        <v>31310</v>
      </c>
      <c r="B3602" s="25" t="s">
        <v>31310</v>
      </c>
      <c r="C3602"/>
      <c r="D3602" s="25" t="s">
        <v>7261</v>
      </c>
      <c r="E3602" s="25"/>
      <c r="F3602" s="25" t="s">
        <v>7288</v>
      </c>
      <c r="G3602" s="25" t="s">
        <v>24057</v>
      </c>
      <c r="H3602" s="25" t="s">
        <v>10979</v>
      </c>
      <c r="I3602" s="25" t="s">
        <v>24070</v>
      </c>
      <c r="J3602" s="19">
        <v>44875</v>
      </c>
      <c r="K3602" s="19"/>
      <c r="L3602" s="54">
        <v>6145.98</v>
      </c>
      <c r="M3602" s="25" t="s">
        <v>7230</v>
      </c>
      <c r="N3602" s="25" t="s">
        <v>24060</v>
      </c>
      <c r="O3602" s="25"/>
      <c r="P3602" s="25" t="s">
        <v>31311</v>
      </c>
    </row>
    <row r="3603" spans="1:16" ht="15">
      <c r="A3603" s="25" t="s">
        <v>31312</v>
      </c>
      <c r="B3603" s="25" t="s">
        <v>31312</v>
      </c>
      <c r="C3603"/>
      <c r="D3603" s="25" t="s">
        <v>7425</v>
      </c>
      <c r="E3603" s="25"/>
      <c r="F3603" s="25" t="s">
        <v>7288</v>
      </c>
      <c r="G3603" s="25" t="s">
        <v>24057</v>
      </c>
      <c r="H3603" s="25" t="s">
        <v>9280</v>
      </c>
      <c r="I3603" s="25" t="s">
        <v>24070</v>
      </c>
      <c r="J3603" s="19">
        <v>44875</v>
      </c>
      <c r="K3603" s="19"/>
      <c r="L3603" s="54">
        <v>1550</v>
      </c>
      <c r="M3603" s="25" t="s">
        <v>7230</v>
      </c>
      <c r="N3603" s="25" t="s">
        <v>24060</v>
      </c>
      <c r="O3603" s="25"/>
      <c r="P3603" s="25"/>
    </row>
    <row r="3604" spans="1:16" ht="15">
      <c r="A3604" s="25" t="s">
        <v>31313</v>
      </c>
      <c r="B3604" s="25" t="s">
        <v>31313</v>
      </c>
      <c r="C3604"/>
      <c r="D3604" s="25" t="s">
        <v>7365</v>
      </c>
      <c r="E3604" s="25"/>
      <c r="F3604" s="25" t="s">
        <v>7288</v>
      </c>
      <c r="G3604" s="25" t="s">
        <v>24057</v>
      </c>
      <c r="H3604" s="25" t="s">
        <v>8808</v>
      </c>
      <c r="I3604" s="25" t="s">
        <v>31314</v>
      </c>
      <c r="J3604" s="19">
        <v>44875</v>
      </c>
      <c r="K3604" s="19"/>
      <c r="L3604" s="54">
        <v>22360</v>
      </c>
      <c r="M3604" s="25" t="s">
        <v>7230</v>
      </c>
      <c r="N3604" s="25" t="s">
        <v>24060</v>
      </c>
      <c r="O3604" s="25"/>
      <c r="P3604" s="25"/>
    </row>
    <row r="3605" spans="1:16" ht="15">
      <c r="A3605" s="25" t="s">
        <v>31315</v>
      </c>
      <c r="B3605" s="25" t="s">
        <v>31315</v>
      </c>
      <c r="C3605"/>
      <c r="D3605" s="25" t="s">
        <v>7425</v>
      </c>
      <c r="E3605" s="25"/>
      <c r="F3605" s="25" t="s">
        <v>7288</v>
      </c>
      <c r="G3605" s="25" t="s">
        <v>24057</v>
      </c>
      <c r="H3605" s="25" t="s">
        <v>18536</v>
      </c>
      <c r="I3605" s="25" t="s">
        <v>31060</v>
      </c>
      <c r="J3605" s="19">
        <v>44875</v>
      </c>
      <c r="K3605" s="19"/>
      <c r="L3605" s="54">
        <v>1650</v>
      </c>
      <c r="M3605" s="25" t="s">
        <v>7230</v>
      </c>
      <c r="N3605" s="25" t="s">
        <v>24060</v>
      </c>
      <c r="O3605" s="25"/>
      <c r="P3605" s="25" t="s">
        <v>31316</v>
      </c>
    </row>
    <row r="3606" spans="1:16" ht="15">
      <c r="A3606" s="25" t="s">
        <v>31317</v>
      </c>
      <c r="B3606" s="25" t="s">
        <v>31317</v>
      </c>
      <c r="C3606"/>
      <c r="D3606" s="25" t="s">
        <v>7425</v>
      </c>
      <c r="E3606" s="25"/>
      <c r="F3606" s="25" t="s">
        <v>7288</v>
      </c>
      <c r="G3606" s="25" t="s">
        <v>24057</v>
      </c>
      <c r="H3606" s="25" t="s">
        <v>9280</v>
      </c>
      <c r="I3606" s="25" t="s">
        <v>24070</v>
      </c>
      <c r="J3606" s="19">
        <v>44875</v>
      </c>
      <c r="K3606" s="19"/>
      <c r="L3606" s="54">
        <v>10749.25</v>
      </c>
      <c r="M3606" s="25" t="s">
        <v>7230</v>
      </c>
      <c r="N3606" s="25" t="s">
        <v>24060</v>
      </c>
      <c r="O3606" s="25"/>
      <c r="P3606" s="25"/>
    </row>
    <row r="3607" spans="1:16" ht="15">
      <c r="A3607" s="25" t="s">
        <v>31318</v>
      </c>
      <c r="B3607" s="25" t="s">
        <v>31318</v>
      </c>
      <c r="C3607"/>
      <c r="D3607" s="25" t="s">
        <v>7261</v>
      </c>
      <c r="E3607" s="25"/>
      <c r="F3607" s="25" t="s">
        <v>7288</v>
      </c>
      <c r="G3607" s="25" t="s">
        <v>24057</v>
      </c>
      <c r="H3607" s="25" t="s">
        <v>12833</v>
      </c>
      <c r="I3607" s="25" t="s">
        <v>24275</v>
      </c>
      <c r="J3607" s="19">
        <v>44875</v>
      </c>
      <c r="K3607" s="19"/>
      <c r="L3607" s="54">
        <v>8893.9699999999993</v>
      </c>
      <c r="M3607" s="25" t="s">
        <v>7230</v>
      </c>
      <c r="N3607" s="25" t="s">
        <v>24060</v>
      </c>
      <c r="O3607" s="25"/>
      <c r="P3607" s="25" t="s">
        <v>31319</v>
      </c>
    </row>
    <row r="3608" spans="1:16" ht="15">
      <c r="A3608" s="25" t="s">
        <v>31320</v>
      </c>
      <c r="B3608" s="25" t="s">
        <v>31320</v>
      </c>
      <c r="C3608"/>
      <c r="D3608" s="25" t="s">
        <v>7261</v>
      </c>
      <c r="E3608" s="25"/>
      <c r="F3608" s="25" t="s">
        <v>7288</v>
      </c>
      <c r="G3608" s="25" t="s">
        <v>24057</v>
      </c>
      <c r="H3608" s="25" t="s">
        <v>7481</v>
      </c>
      <c r="I3608" s="25" t="s">
        <v>24070</v>
      </c>
      <c r="J3608" s="19">
        <v>44875</v>
      </c>
      <c r="K3608" s="19"/>
      <c r="L3608" s="54">
        <v>6943.73</v>
      </c>
      <c r="M3608" s="25" t="s">
        <v>7230</v>
      </c>
      <c r="N3608" s="25" t="s">
        <v>24060</v>
      </c>
      <c r="O3608" s="25"/>
      <c r="P3608" s="25"/>
    </row>
    <row r="3609" spans="1:16" ht="15">
      <c r="A3609" s="25" t="s">
        <v>31321</v>
      </c>
      <c r="B3609" s="25" t="s">
        <v>31321</v>
      </c>
      <c r="C3609"/>
      <c r="D3609" s="25" t="s">
        <v>7425</v>
      </c>
      <c r="E3609" s="25"/>
      <c r="F3609" s="25" t="s">
        <v>7288</v>
      </c>
      <c r="G3609" s="25" t="s">
        <v>24057</v>
      </c>
      <c r="H3609" s="25" t="s">
        <v>9280</v>
      </c>
      <c r="I3609" s="25" t="s">
        <v>24070</v>
      </c>
      <c r="J3609" s="19">
        <v>44875</v>
      </c>
      <c r="K3609" s="19"/>
      <c r="L3609" s="54">
        <v>6788.74</v>
      </c>
      <c r="M3609" s="25" t="s">
        <v>7230</v>
      </c>
      <c r="N3609" s="25" t="s">
        <v>24060</v>
      </c>
      <c r="O3609" s="25"/>
      <c r="P3609" s="25"/>
    </row>
    <row r="3610" spans="1:16" ht="15">
      <c r="A3610" s="25" t="s">
        <v>31322</v>
      </c>
      <c r="B3610" s="25" t="s">
        <v>31322</v>
      </c>
      <c r="C3610"/>
      <c r="D3610" s="25" t="s">
        <v>7261</v>
      </c>
      <c r="E3610" s="25"/>
      <c r="F3610" s="25" t="s">
        <v>7288</v>
      </c>
      <c r="G3610" s="25" t="s">
        <v>24057</v>
      </c>
      <c r="H3610" s="25" t="s">
        <v>7481</v>
      </c>
      <c r="I3610" s="25" t="s">
        <v>24070</v>
      </c>
      <c r="J3610" s="19">
        <v>44875</v>
      </c>
      <c r="K3610" s="19"/>
      <c r="L3610" s="54">
        <v>6885.2</v>
      </c>
      <c r="M3610" s="25" t="s">
        <v>7230</v>
      </c>
      <c r="N3610" s="25" t="s">
        <v>24060</v>
      </c>
      <c r="O3610" s="25"/>
      <c r="P3610" s="25"/>
    </row>
    <row r="3611" spans="1:16" ht="15">
      <c r="A3611" s="25" t="s">
        <v>31323</v>
      </c>
      <c r="B3611" s="25" t="s">
        <v>31323</v>
      </c>
      <c r="C3611"/>
      <c r="D3611" s="25" t="s">
        <v>7261</v>
      </c>
      <c r="E3611" s="25"/>
      <c r="F3611" s="25" t="s">
        <v>7288</v>
      </c>
      <c r="G3611" s="25" t="s">
        <v>24057</v>
      </c>
      <c r="H3611" s="25" t="s">
        <v>7273</v>
      </c>
      <c r="I3611" s="25" t="s">
        <v>31324</v>
      </c>
      <c r="J3611" s="19">
        <v>44875</v>
      </c>
      <c r="K3611" s="19"/>
      <c r="L3611" s="54">
        <v>6677.06</v>
      </c>
      <c r="M3611" s="25" t="s">
        <v>7230</v>
      </c>
      <c r="N3611" s="25" t="s">
        <v>24060</v>
      </c>
      <c r="O3611" s="25"/>
      <c r="P3611" s="25" t="s">
        <v>31325</v>
      </c>
    </row>
    <row r="3612" spans="1:16" ht="15">
      <c r="A3612" s="25" t="s">
        <v>31326</v>
      </c>
      <c r="B3612" s="25" t="s">
        <v>31326</v>
      </c>
      <c r="C3612"/>
      <c r="D3612" s="25" t="s">
        <v>7261</v>
      </c>
      <c r="E3612" s="25"/>
      <c r="F3612" s="25" t="s">
        <v>7288</v>
      </c>
      <c r="G3612" s="25" t="s">
        <v>24057</v>
      </c>
      <c r="H3612" s="25" t="s">
        <v>7273</v>
      </c>
      <c r="I3612" s="25" t="s">
        <v>24896</v>
      </c>
      <c r="J3612" s="19">
        <v>44875</v>
      </c>
      <c r="K3612" s="19"/>
      <c r="L3612" s="54">
        <v>4489.21</v>
      </c>
      <c r="M3612" s="25" t="s">
        <v>7230</v>
      </c>
      <c r="N3612" s="25" t="s">
        <v>24060</v>
      </c>
      <c r="O3612" s="25"/>
      <c r="P3612" s="25" t="s">
        <v>31327</v>
      </c>
    </row>
    <row r="3613" spans="1:16" ht="15">
      <c r="A3613" s="25" t="s">
        <v>31328</v>
      </c>
      <c r="B3613" s="25" t="s">
        <v>31328</v>
      </c>
      <c r="C3613"/>
      <c r="D3613" s="25" t="s">
        <v>7261</v>
      </c>
      <c r="E3613" s="25"/>
      <c r="F3613" s="25" t="s">
        <v>7288</v>
      </c>
      <c r="G3613" s="25" t="s">
        <v>24057</v>
      </c>
      <c r="H3613" s="25" t="s">
        <v>7273</v>
      </c>
      <c r="I3613" s="25" t="s">
        <v>31329</v>
      </c>
      <c r="J3613" s="19">
        <v>44875</v>
      </c>
      <c r="K3613" s="19"/>
      <c r="L3613" s="54">
        <v>3113.38</v>
      </c>
      <c r="M3613" s="25" t="s">
        <v>7230</v>
      </c>
      <c r="N3613" s="25" t="s">
        <v>24060</v>
      </c>
      <c r="O3613" s="25"/>
      <c r="P3613" s="25" t="s">
        <v>31330</v>
      </c>
    </row>
    <row r="3614" spans="1:16" ht="15">
      <c r="A3614" s="25" t="s">
        <v>31331</v>
      </c>
      <c r="B3614" s="25" t="s">
        <v>31331</v>
      </c>
      <c r="C3614"/>
      <c r="D3614" s="25" t="s">
        <v>7261</v>
      </c>
      <c r="E3614" s="25"/>
      <c r="F3614" s="25" t="s">
        <v>7288</v>
      </c>
      <c r="G3614" s="25" t="s">
        <v>24057</v>
      </c>
      <c r="H3614" s="25" t="s">
        <v>7273</v>
      </c>
      <c r="I3614" s="25" t="s">
        <v>31324</v>
      </c>
      <c r="J3614" s="19">
        <v>44875</v>
      </c>
      <c r="K3614" s="19"/>
      <c r="L3614" s="54">
        <v>6170.72</v>
      </c>
      <c r="M3614" s="25" t="s">
        <v>7230</v>
      </c>
      <c r="N3614" s="25" t="s">
        <v>24060</v>
      </c>
      <c r="O3614" s="25"/>
      <c r="P3614" s="25" t="s">
        <v>31332</v>
      </c>
    </row>
    <row r="3615" spans="1:16" ht="15">
      <c r="A3615" s="25" t="s">
        <v>31333</v>
      </c>
      <c r="B3615" s="25" t="s">
        <v>31333</v>
      </c>
      <c r="C3615"/>
      <c r="D3615" s="25" t="s">
        <v>7261</v>
      </c>
      <c r="E3615" s="25"/>
      <c r="F3615" s="25" t="s">
        <v>7288</v>
      </c>
      <c r="G3615" s="25" t="s">
        <v>24057</v>
      </c>
      <c r="H3615" s="25" t="s">
        <v>7273</v>
      </c>
      <c r="I3615" s="25" t="s">
        <v>24096</v>
      </c>
      <c r="J3615" s="19">
        <v>44875</v>
      </c>
      <c r="K3615" s="19"/>
      <c r="L3615" s="54">
        <v>6216.76</v>
      </c>
      <c r="M3615" s="25" t="s">
        <v>7230</v>
      </c>
      <c r="N3615" s="25" t="s">
        <v>24060</v>
      </c>
      <c r="O3615" s="25"/>
      <c r="P3615" s="25" t="s">
        <v>31334</v>
      </c>
    </row>
    <row r="3616" spans="1:16" ht="15">
      <c r="A3616" s="25" t="s">
        <v>31335</v>
      </c>
      <c r="B3616" s="25" t="s">
        <v>31335</v>
      </c>
      <c r="C3616"/>
      <c r="D3616" s="25" t="s">
        <v>7261</v>
      </c>
      <c r="E3616" s="25"/>
      <c r="F3616" s="25" t="s">
        <v>7288</v>
      </c>
      <c r="G3616" s="25" t="s">
        <v>24057</v>
      </c>
      <c r="H3616" s="25" t="s">
        <v>8309</v>
      </c>
      <c r="I3616" s="25" t="s">
        <v>24082</v>
      </c>
      <c r="J3616" s="19">
        <v>44875</v>
      </c>
      <c r="K3616" s="19"/>
      <c r="L3616" s="54">
        <v>2079.7399999999998</v>
      </c>
      <c r="M3616" s="25" t="s">
        <v>7230</v>
      </c>
      <c r="N3616" s="25" t="s">
        <v>24060</v>
      </c>
      <c r="O3616" s="25"/>
      <c r="P3616" s="25" t="s">
        <v>31336</v>
      </c>
    </row>
    <row r="3617" spans="1:16" ht="15">
      <c r="A3617" s="25" t="s">
        <v>31337</v>
      </c>
      <c r="B3617" s="25" t="s">
        <v>31337</v>
      </c>
      <c r="C3617"/>
      <c r="D3617" s="25" t="s">
        <v>7269</v>
      </c>
      <c r="E3617" s="25"/>
      <c r="F3617" s="25" t="s">
        <v>7288</v>
      </c>
      <c r="G3617" s="25" t="s">
        <v>24057</v>
      </c>
      <c r="H3617" s="25" t="s">
        <v>7492</v>
      </c>
      <c r="I3617" s="25" t="s">
        <v>24287</v>
      </c>
      <c r="J3617" s="19">
        <v>44875</v>
      </c>
      <c r="K3617" s="19"/>
      <c r="L3617" s="54">
        <v>1000</v>
      </c>
      <c r="M3617" s="25" t="s">
        <v>7230</v>
      </c>
      <c r="N3617" s="25" t="s">
        <v>24060</v>
      </c>
      <c r="O3617" s="25"/>
      <c r="P3617" s="25" t="s">
        <v>31338</v>
      </c>
    </row>
    <row r="3618" spans="1:16" ht="15">
      <c r="A3618" s="25" t="s">
        <v>31339</v>
      </c>
      <c r="B3618" s="25" t="s">
        <v>31339</v>
      </c>
      <c r="C3618"/>
      <c r="D3618" s="25" t="s">
        <v>7269</v>
      </c>
      <c r="E3618" s="25"/>
      <c r="F3618" s="25" t="s">
        <v>7288</v>
      </c>
      <c r="G3618" s="25" t="s">
        <v>24057</v>
      </c>
      <c r="H3618" s="25" t="s">
        <v>7500</v>
      </c>
      <c r="I3618" s="25" t="s">
        <v>28081</v>
      </c>
      <c r="J3618" s="19">
        <v>44876</v>
      </c>
      <c r="K3618" s="19"/>
      <c r="L3618" s="54">
        <v>959.74</v>
      </c>
      <c r="M3618" s="25" t="s">
        <v>7230</v>
      </c>
      <c r="N3618" s="25" t="s">
        <v>24060</v>
      </c>
      <c r="O3618" s="25"/>
      <c r="P3618" s="25" t="s">
        <v>31340</v>
      </c>
    </row>
    <row r="3619" spans="1:16" ht="15">
      <c r="A3619" s="25" t="s">
        <v>31341</v>
      </c>
      <c r="B3619" s="25" t="s">
        <v>31341</v>
      </c>
      <c r="C3619"/>
      <c r="D3619" s="25" t="s">
        <v>7261</v>
      </c>
      <c r="E3619" s="25"/>
      <c r="F3619" s="25" t="s">
        <v>7288</v>
      </c>
      <c r="G3619" s="25" t="s">
        <v>24630</v>
      </c>
      <c r="H3619" s="25" t="s">
        <v>8591</v>
      </c>
      <c r="I3619" s="25" t="s">
        <v>24631</v>
      </c>
      <c r="J3619" s="19">
        <v>44875</v>
      </c>
      <c r="K3619" s="19"/>
      <c r="L3619" s="54">
        <v>224</v>
      </c>
      <c r="M3619" s="25" t="s">
        <v>7230</v>
      </c>
      <c r="N3619" s="25" t="s">
        <v>24060</v>
      </c>
      <c r="O3619" s="25"/>
      <c r="P3619" s="25" t="s">
        <v>31342</v>
      </c>
    </row>
    <row r="3620" spans="1:16" ht="15">
      <c r="A3620" s="25" t="s">
        <v>31343</v>
      </c>
      <c r="B3620" s="25" t="s">
        <v>31343</v>
      </c>
      <c r="C3620"/>
      <c r="D3620" s="25" t="s">
        <v>7252</v>
      </c>
      <c r="E3620" s="25"/>
      <c r="F3620" s="25" t="s">
        <v>7288</v>
      </c>
      <c r="G3620" s="25" t="s">
        <v>24057</v>
      </c>
      <c r="H3620" s="25" t="s">
        <v>7500</v>
      </c>
      <c r="I3620" s="25" t="s">
        <v>24301</v>
      </c>
      <c r="J3620" s="19">
        <v>44876</v>
      </c>
      <c r="K3620" s="19"/>
      <c r="L3620" s="54">
        <v>2353.62</v>
      </c>
      <c r="M3620" s="25" t="s">
        <v>7230</v>
      </c>
      <c r="N3620" s="25" t="s">
        <v>24060</v>
      </c>
      <c r="O3620" s="25"/>
      <c r="P3620" s="25"/>
    </row>
    <row r="3621" spans="1:16" ht="15">
      <c r="A3621" s="25" t="s">
        <v>31344</v>
      </c>
      <c r="B3621" s="25" t="s">
        <v>31344</v>
      </c>
      <c r="C3621"/>
      <c r="D3621" s="25" t="s">
        <v>7269</v>
      </c>
      <c r="E3621" s="25"/>
      <c r="F3621" s="25" t="s">
        <v>7288</v>
      </c>
      <c r="G3621" s="25" t="s">
        <v>24057</v>
      </c>
      <c r="H3621" s="25" t="s">
        <v>7500</v>
      </c>
      <c r="I3621" s="25" t="s">
        <v>26886</v>
      </c>
      <c r="J3621" s="19">
        <v>44876</v>
      </c>
      <c r="K3621" s="19"/>
      <c r="L3621" s="54">
        <v>1934.04</v>
      </c>
      <c r="M3621" s="25" t="s">
        <v>7230</v>
      </c>
      <c r="N3621" s="25" t="s">
        <v>24060</v>
      </c>
      <c r="O3621" s="25"/>
      <c r="P3621" s="25"/>
    </row>
    <row r="3622" spans="1:16" ht="15">
      <c r="A3622" s="25" t="s">
        <v>31345</v>
      </c>
      <c r="B3622" s="25" t="s">
        <v>31345</v>
      </c>
      <c r="C3622"/>
      <c r="D3622" s="25" t="s">
        <v>7261</v>
      </c>
      <c r="E3622" s="25"/>
      <c r="F3622" s="25" t="s">
        <v>7288</v>
      </c>
      <c r="G3622" s="25" t="s">
        <v>24057</v>
      </c>
      <c r="H3622" s="25" t="s">
        <v>7481</v>
      </c>
      <c r="I3622" s="25" t="s">
        <v>24070</v>
      </c>
      <c r="J3622" s="19">
        <v>44876</v>
      </c>
      <c r="K3622" s="19"/>
      <c r="L3622" s="54">
        <v>1860.04</v>
      </c>
      <c r="M3622" s="25" t="s">
        <v>7230</v>
      </c>
      <c r="N3622" s="25" t="s">
        <v>24060</v>
      </c>
      <c r="O3622" s="25"/>
      <c r="P3622" s="25"/>
    </row>
    <row r="3623" spans="1:16" ht="15">
      <c r="A3623" s="25" t="s">
        <v>31346</v>
      </c>
      <c r="B3623" s="25" t="s">
        <v>31346</v>
      </c>
      <c r="C3623"/>
      <c r="D3623" s="25" t="s">
        <v>7261</v>
      </c>
      <c r="E3623" s="25"/>
      <c r="F3623" s="25" t="s">
        <v>7288</v>
      </c>
      <c r="G3623" s="25" t="s">
        <v>24057</v>
      </c>
      <c r="H3623" s="25" t="s">
        <v>8443</v>
      </c>
      <c r="I3623" s="25" t="s">
        <v>24951</v>
      </c>
      <c r="J3623" s="19">
        <v>44876</v>
      </c>
      <c r="K3623" s="19"/>
      <c r="L3623" s="54">
        <v>20001.29</v>
      </c>
      <c r="M3623" s="25" t="s">
        <v>7230</v>
      </c>
      <c r="N3623" s="25" t="s">
        <v>24060</v>
      </c>
      <c r="O3623" s="25"/>
      <c r="P3623" s="25"/>
    </row>
    <row r="3624" spans="1:16" ht="15">
      <c r="A3624" s="25" t="s">
        <v>31347</v>
      </c>
      <c r="B3624" s="25" t="s">
        <v>31347</v>
      </c>
      <c r="C3624"/>
      <c r="D3624" s="25" t="s">
        <v>7425</v>
      </c>
      <c r="E3624" s="25"/>
      <c r="F3624" s="25" t="s">
        <v>7288</v>
      </c>
      <c r="G3624" s="25" t="s">
        <v>24057</v>
      </c>
      <c r="H3624" s="25" t="s">
        <v>7500</v>
      </c>
      <c r="I3624" s="25" t="s">
        <v>24169</v>
      </c>
      <c r="J3624" s="19">
        <v>44876</v>
      </c>
      <c r="K3624" s="19"/>
      <c r="L3624" s="54">
        <v>845</v>
      </c>
      <c r="M3624" s="25" t="s">
        <v>7230</v>
      </c>
      <c r="N3624" s="25" t="s">
        <v>24060</v>
      </c>
      <c r="O3624" s="25"/>
      <c r="P3624" s="25" t="s">
        <v>31348</v>
      </c>
    </row>
    <row r="3625" spans="1:16" ht="15">
      <c r="A3625" s="25" t="s">
        <v>31349</v>
      </c>
      <c r="B3625" s="25" t="s">
        <v>31349</v>
      </c>
      <c r="C3625"/>
      <c r="D3625" s="25" t="s">
        <v>7252</v>
      </c>
      <c r="E3625" s="25"/>
      <c r="F3625" s="25" t="s">
        <v>7288</v>
      </c>
      <c r="G3625" s="25" t="s">
        <v>24057</v>
      </c>
      <c r="H3625" s="25" t="s">
        <v>11666</v>
      </c>
      <c r="I3625" s="25" t="s">
        <v>24075</v>
      </c>
      <c r="J3625" s="19">
        <v>44876</v>
      </c>
      <c r="K3625" s="19"/>
      <c r="L3625" s="54">
        <v>4798.95</v>
      </c>
      <c r="M3625" s="25" t="s">
        <v>7230</v>
      </c>
      <c r="N3625" s="25" t="s">
        <v>24060</v>
      </c>
      <c r="O3625" s="25"/>
      <c r="P3625" s="25"/>
    </row>
    <row r="3626" spans="1:16" ht="15">
      <c r="A3626" s="25" t="s">
        <v>31350</v>
      </c>
      <c r="B3626" s="25" t="s">
        <v>31350</v>
      </c>
      <c r="C3626"/>
      <c r="D3626" s="25" t="s">
        <v>7261</v>
      </c>
      <c r="E3626" s="25"/>
      <c r="F3626" s="25" t="s">
        <v>7288</v>
      </c>
      <c r="G3626" s="25" t="s">
        <v>24057</v>
      </c>
      <c r="H3626" s="25" t="s">
        <v>8750</v>
      </c>
      <c r="I3626" s="25" t="s">
        <v>24070</v>
      </c>
      <c r="J3626" s="19">
        <v>44876</v>
      </c>
      <c r="K3626" s="19"/>
      <c r="L3626" s="54">
        <v>12708.96</v>
      </c>
      <c r="M3626" s="25" t="s">
        <v>7230</v>
      </c>
      <c r="N3626" s="25" t="s">
        <v>24060</v>
      </c>
      <c r="O3626" s="25"/>
      <c r="P3626" s="25" t="s">
        <v>31351</v>
      </c>
    </row>
    <row r="3627" spans="1:16" ht="15">
      <c r="A3627" s="25" t="s">
        <v>31352</v>
      </c>
      <c r="B3627" s="25" t="s">
        <v>31352</v>
      </c>
      <c r="C3627"/>
      <c r="D3627" s="25" t="s">
        <v>7261</v>
      </c>
      <c r="E3627" s="25"/>
      <c r="F3627" s="25" t="s">
        <v>7288</v>
      </c>
      <c r="G3627" s="25" t="s">
        <v>24057</v>
      </c>
      <c r="H3627" s="25" t="s">
        <v>8750</v>
      </c>
      <c r="I3627" s="25" t="s">
        <v>24070</v>
      </c>
      <c r="J3627" s="19">
        <v>44876</v>
      </c>
      <c r="K3627" s="19"/>
      <c r="L3627" s="54">
        <v>8021.31</v>
      </c>
      <c r="M3627" s="25" t="s">
        <v>7230</v>
      </c>
      <c r="N3627" s="25" t="s">
        <v>24060</v>
      </c>
      <c r="O3627" s="25"/>
      <c r="P3627" s="25"/>
    </row>
    <row r="3628" spans="1:16" ht="15">
      <c r="A3628" s="25" t="s">
        <v>31353</v>
      </c>
      <c r="B3628" s="25" t="s">
        <v>31353</v>
      </c>
      <c r="C3628"/>
      <c r="D3628" s="25" t="s">
        <v>10974</v>
      </c>
      <c r="E3628" s="25"/>
      <c r="F3628" s="25" t="s">
        <v>7288</v>
      </c>
      <c r="G3628" s="25" t="s">
        <v>24057</v>
      </c>
      <c r="H3628" s="25" t="s">
        <v>7500</v>
      </c>
      <c r="I3628" s="25" t="s">
        <v>31354</v>
      </c>
      <c r="J3628" s="19">
        <v>44876</v>
      </c>
      <c r="K3628" s="19"/>
      <c r="L3628" s="54">
        <v>7985.88</v>
      </c>
      <c r="M3628" s="25" t="s">
        <v>7230</v>
      </c>
      <c r="N3628" s="25" t="s">
        <v>24060</v>
      </c>
      <c r="O3628" s="25"/>
      <c r="P3628" s="25"/>
    </row>
    <row r="3629" spans="1:16" ht="15">
      <c r="A3629" s="25" t="s">
        <v>31355</v>
      </c>
      <c r="B3629" s="25" t="s">
        <v>31355</v>
      </c>
      <c r="C3629"/>
      <c r="D3629" s="25" t="s">
        <v>7261</v>
      </c>
      <c r="E3629" s="25"/>
      <c r="F3629" s="25" t="s">
        <v>7288</v>
      </c>
      <c r="G3629" s="25" t="s">
        <v>24057</v>
      </c>
      <c r="H3629" s="25" t="s">
        <v>8229</v>
      </c>
      <c r="I3629" s="25" t="s">
        <v>24070</v>
      </c>
      <c r="J3629" s="19">
        <v>44876</v>
      </c>
      <c r="K3629" s="19"/>
      <c r="L3629" s="54">
        <v>12220.56</v>
      </c>
      <c r="M3629" s="25" t="s">
        <v>7230</v>
      </c>
      <c r="N3629" s="25" t="s">
        <v>24060</v>
      </c>
      <c r="O3629" s="25"/>
      <c r="P3629" s="25" t="s">
        <v>31356</v>
      </c>
    </row>
    <row r="3630" spans="1:16" ht="15">
      <c r="A3630" s="25" t="s">
        <v>31357</v>
      </c>
      <c r="B3630" s="25" t="s">
        <v>31357</v>
      </c>
      <c r="C3630"/>
      <c r="D3630" s="25" t="s">
        <v>7261</v>
      </c>
      <c r="E3630" s="25"/>
      <c r="F3630" s="25" t="s">
        <v>7288</v>
      </c>
      <c r="G3630" s="25" t="s">
        <v>24057</v>
      </c>
      <c r="H3630" s="25" t="s">
        <v>8533</v>
      </c>
      <c r="I3630" s="25" t="s">
        <v>24070</v>
      </c>
      <c r="J3630" s="19">
        <v>44876</v>
      </c>
      <c r="K3630" s="19"/>
      <c r="L3630" s="54">
        <v>7185.43</v>
      </c>
      <c r="M3630" s="25" t="s">
        <v>7230</v>
      </c>
      <c r="N3630" s="25" t="s">
        <v>24060</v>
      </c>
      <c r="O3630" s="25"/>
      <c r="P3630" s="25"/>
    </row>
    <row r="3631" spans="1:16" ht="15">
      <c r="A3631" s="25" t="s">
        <v>31358</v>
      </c>
      <c r="B3631" s="25" t="s">
        <v>31358</v>
      </c>
      <c r="C3631"/>
      <c r="D3631" s="25" t="s">
        <v>7261</v>
      </c>
      <c r="E3631" s="25"/>
      <c r="F3631" s="25" t="s">
        <v>7288</v>
      </c>
      <c r="G3631" s="25" t="s">
        <v>24057</v>
      </c>
      <c r="H3631" s="25" t="s">
        <v>8533</v>
      </c>
      <c r="I3631" s="25" t="s">
        <v>24070</v>
      </c>
      <c r="J3631" s="19">
        <v>44876</v>
      </c>
      <c r="K3631" s="19"/>
      <c r="L3631" s="54">
        <v>5032.96</v>
      </c>
      <c r="M3631" s="25" t="s">
        <v>7230</v>
      </c>
      <c r="N3631" s="25" t="s">
        <v>24060</v>
      </c>
      <c r="O3631" s="25"/>
      <c r="P3631" s="25"/>
    </row>
    <row r="3632" spans="1:16" ht="15">
      <c r="A3632" s="25" t="s">
        <v>31359</v>
      </c>
      <c r="B3632" s="25" t="s">
        <v>31359</v>
      </c>
      <c r="C3632"/>
      <c r="D3632" s="25" t="s">
        <v>7261</v>
      </c>
      <c r="E3632" s="25"/>
      <c r="F3632" s="25" t="s">
        <v>7288</v>
      </c>
      <c r="G3632" s="25" t="s">
        <v>24057</v>
      </c>
      <c r="H3632" s="25" t="s">
        <v>8533</v>
      </c>
      <c r="I3632" s="25" t="s">
        <v>24070</v>
      </c>
      <c r="J3632" s="19">
        <v>44876</v>
      </c>
      <c r="K3632" s="19"/>
      <c r="L3632" s="54">
        <v>9745.9</v>
      </c>
      <c r="M3632" s="25" t="s">
        <v>7230</v>
      </c>
      <c r="N3632" s="25" t="s">
        <v>24060</v>
      </c>
      <c r="O3632" s="25"/>
      <c r="P3632" s="25"/>
    </row>
    <row r="3633" spans="1:16" ht="15">
      <c r="A3633" s="25" t="s">
        <v>31360</v>
      </c>
      <c r="B3633" s="25" t="s">
        <v>31360</v>
      </c>
      <c r="C3633"/>
      <c r="D3633" s="25" t="s">
        <v>7261</v>
      </c>
      <c r="E3633" s="25"/>
      <c r="F3633" s="25" t="s">
        <v>7288</v>
      </c>
      <c r="G3633" s="25" t="s">
        <v>24057</v>
      </c>
      <c r="H3633" s="25" t="s">
        <v>8533</v>
      </c>
      <c r="I3633" s="25" t="s">
        <v>24070</v>
      </c>
      <c r="J3633" s="19">
        <v>44876</v>
      </c>
      <c r="K3633" s="19"/>
      <c r="L3633" s="54">
        <v>7274.36</v>
      </c>
      <c r="M3633" s="25" t="s">
        <v>7230</v>
      </c>
      <c r="N3633" s="25" t="s">
        <v>24060</v>
      </c>
      <c r="O3633" s="25"/>
      <c r="P3633" s="25"/>
    </row>
    <row r="3634" spans="1:16" ht="15">
      <c r="A3634" s="25" t="s">
        <v>31361</v>
      </c>
      <c r="B3634" s="25" t="s">
        <v>31361</v>
      </c>
      <c r="C3634"/>
      <c r="D3634" s="25" t="s">
        <v>7261</v>
      </c>
      <c r="E3634" s="25"/>
      <c r="F3634" s="25" t="s">
        <v>7288</v>
      </c>
      <c r="G3634" s="25" t="s">
        <v>24057</v>
      </c>
      <c r="H3634" s="25" t="s">
        <v>8533</v>
      </c>
      <c r="I3634" s="25" t="s">
        <v>24070</v>
      </c>
      <c r="J3634" s="19">
        <v>44876</v>
      </c>
      <c r="K3634" s="19"/>
      <c r="L3634" s="54">
        <v>6438.8</v>
      </c>
      <c r="M3634" s="25" t="s">
        <v>7230</v>
      </c>
      <c r="N3634" s="25" t="s">
        <v>24060</v>
      </c>
      <c r="O3634" s="25"/>
      <c r="P3634" s="25"/>
    </row>
    <row r="3635" spans="1:16" ht="15">
      <c r="A3635" s="25" t="s">
        <v>31362</v>
      </c>
      <c r="B3635" s="25" t="s">
        <v>31362</v>
      </c>
      <c r="C3635"/>
      <c r="D3635" s="25" t="s">
        <v>7261</v>
      </c>
      <c r="E3635" s="25"/>
      <c r="F3635" s="25" t="s">
        <v>7288</v>
      </c>
      <c r="G3635" s="25" t="s">
        <v>24057</v>
      </c>
      <c r="H3635" s="25" t="s">
        <v>8229</v>
      </c>
      <c r="I3635" s="25" t="s">
        <v>24070</v>
      </c>
      <c r="J3635" s="19">
        <v>44876</v>
      </c>
      <c r="K3635" s="19"/>
      <c r="L3635" s="54">
        <v>12262.04</v>
      </c>
      <c r="M3635" s="25" t="s">
        <v>7230</v>
      </c>
      <c r="N3635" s="25" t="s">
        <v>24060</v>
      </c>
      <c r="O3635" s="25"/>
      <c r="P3635" s="25" t="s">
        <v>31363</v>
      </c>
    </row>
    <row r="3636" spans="1:16" ht="15">
      <c r="A3636" s="25" t="s">
        <v>31364</v>
      </c>
      <c r="B3636" s="25" t="s">
        <v>31364</v>
      </c>
      <c r="C3636"/>
      <c r="D3636" s="25" t="s">
        <v>7261</v>
      </c>
      <c r="E3636" s="25"/>
      <c r="F3636" s="25" t="s">
        <v>7288</v>
      </c>
      <c r="G3636" s="25" t="s">
        <v>24057</v>
      </c>
      <c r="H3636" s="25" t="s">
        <v>8229</v>
      </c>
      <c r="I3636" s="25" t="s">
        <v>24070</v>
      </c>
      <c r="J3636" s="19">
        <v>44876</v>
      </c>
      <c r="K3636" s="19"/>
      <c r="L3636" s="54">
        <v>8148.85</v>
      </c>
      <c r="M3636" s="25" t="s">
        <v>7230</v>
      </c>
      <c r="N3636" s="25" t="s">
        <v>24060</v>
      </c>
      <c r="O3636" s="25"/>
      <c r="P3636" s="25" t="s">
        <v>31365</v>
      </c>
    </row>
    <row r="3637" spans="1:16" ht="15">
      <c r="A3637" s="25" t="s">
        <v>31366</v>
      </c>
      <c r="B3637" s="25" t="s">
        <v>31366</v>
      </c>
      <c r="C3637"/>
      <c r="D3637" s="25" t="s">
        <v>7261</v>
      </c>
      <c r="E3637" s="25"/>
      <c r="F3637" s="25" t="s">
        <v>7288</v>
      </c>
      <c r="G3637" s="25" t="s">
        <v>24057</v>
      </c>
      <c r="H3637" s="25" t="s">
        <v>8229</v>
      </c>
      <c r="I3637" s="25" t="s">
        <v>24070</v>
      </c>
      <c r="J3637" s="19">
        <v>44876</v>
      </c>
      <c r="K3637" s="19"/>
      <c r="L3637" s="54">
        <v>11267.3</v>
      </c>
      <c r="M3637" s="25" t="s">
        <v>7230</v>
      </c>
      <c r="N3637" s="25" t="s">
        <v>24060</v>
      </c>
      <c r="O3637" s="25"/>
      <c r="P3637" s="25" t="s">
        <v>31367</v>
      </c>
    </row>
    <row r="3638" spans="1:16" ht="15">
      <c r="A3638" s="25" t="s">
        <v>31368</v>
      </c>
      <c r="B3638" s="25" t="s">
        <v>31368</v>
      </c>
      <c r="C3638"/>
      <c r="D3638" s="25" t="s">
        <v>7269</v>
      </c>
      <c r="E3638" s="25"/>
      <c r="F3638" s="25" t="s">
        <v>7288</v>
      </c>
      <c r="G3638" s="25" t="s">
        <v>24057</v>
      </c>
      <c r="H3638" s="25" t="s">
        <v>7492</v>
      </c>
      <c r="I3638" s="25" t="s">
        <v>24266</v>
      </c>
      <c r="J3638" s="19">
        <v>44876</v>
      </c>
      <c r="K3638" s="19"/>
      <c r="L3638" s="54">
        <v>450</v>
      </c>
      <c r="M3638" s="25" t="s">
        <v>7230</v>
      </c>
      <c r="N3638" s="25" t="s">
        <v>24060</v>
      </c>
      <c r="O3638" s="25"/>
      <c r="P3638" s="25" t="s">
        <v>31369</v>
      </c>
    </row>
    <row r="3639" spans="1:16" ht="15">
      <c r="A3639" s="25" t="s">
        <v>31370</v>
      </c>
      <c r="B3639" s="25" t="s">
        <v>31370</v>
      </c>
      <c r="C3639"/>
      <c r="D3639" s="25" t="s">
        <v>7261</v>
      </c>
      <c r="E3639" s="25"/>
      <c r="F3639" s="25" t="s">
        <v>7288</v>
      </c>
      <c r="G3639" s="25" t="s">
        <v>24057</v>
      </c>
      <c r="H3639" s="25" t="s">
        <v>19520</v>
      </c>
      <c r="I3639" s="25" t="s">
        <v>24360</v>
      </c>
      <c r="J3639" s="19">
        <v>44876</v>
      </c>
      <c r="K3639" s="19"/>
      <c r="L3639" s="54">
        <v>4803.3100000000004</v>
      </c>
      <c r="M3639" s="25" t="s">
        <v>7230</v>
      </c>
      <c r="N3639" s="25" t="s">
        <v>24060</v>
      </c>
      <c r="O3639" s="25"/>
      <c r="P3639" s="25" t="s">
        <v>31371</v>
      </c>
    </row>
    <row r="3640" spans="1:16" ht="15">
      <c r="A3640" s="25" t="s">
        <v>31372</v>
      </c>
      <c r="B3640" s="25" t="s">
        <v>31372</v>
      </c>
      <c r="C3640"/>
      <c r="D3640" s="25" t="s">
        <v>7261</v>
      </c>
      <c r="E3640" s="25"/>
      <c r="F3640" s="25" t="s">
        <v>7288</v>
      </c>
      <c r="G3640" s="25" t="s">
        <v>24057</v>
      </c>
      <c r="H3640" s="25" t="s">
        <v>18145</v>
      </c>
      <c r="I3640" s="25" t="s">
        <v>26411</v>
      </c>
      <c r="J3640" s="19">
        <v>44876</v>
      </c>
      <c r="K3640" s="19"/>
      <c r="L3640" s="54">
        <v>6593.75</v>
      </c>
      <c r="M3640" s="25" t="s">
        <v>7230</v>
      </c>
      <c r="N3640" s="25" t="s">
        <v>24060</v>
      </c>
      <c r="O3640" s="25"/>
      <c r="P3640" s="25"/>
    </row>
    <row r="3641" spans="1:16" ht="15">
      <c r="A3641" s="25" t="s">
        <v>31373</v>
      </c>
      <c r="B3641" s="25" t="s">
        <v>31373</v>
      </c>
      <c r="C3641"/>
      <c r="D3641" s="25" t="s">
        <v>7261</v>
      </c>
      <c r="E3641" s="25"/>
      <c r="F3641" s="25" t="s">
        <v>7288</v>
      </c>
      <c r="G3641" s="25" t="s">
        <v>24630</v>
      </c>
      <c r="H3641" s="25" t="s">
        <v>10329</v>
      </c>
      <c r="I3641" s="25" t="s">
        <v>24631</v>
      </c>
      <c r="J3641" s="19">
        <v>44879</v>
      </c>
      <c r="K3641" s="19"/>
      <c r="L3641" s="54">
        <v>690</v>
      </c>
      <c r="M3641" s="25" t="s">
        <v>7230</v>
      </c>
      <c r="N3641" s="25" t="s">
        <v>24060</v>
      </c>
      <c r="O3641" s="25"/>
      <c r="P3641" s="25" t="s">
        <v>31374</v>
      </c>
    </row>
    <row r="3642" spans="1:16" ht="15">
      <c r="A3642" s="25" t="s">
        <v>31375</v>
      </c>
      <c r="B3642" s="25" t="s">
        <v>31375</v>
      </c>
      <c r="C3642"/>
      <c r="D3642" s="25" t="s">
        <v>7261</v>
      </c>
      <c r="E3642" s="25"/>
      <c r="F3642" s="25" t="s">
        <v>7288</v>
      </c>
      <c r="G3642" s="25" t="s">
        <v>24868</v>
      </c>
      <c r="H3642" s="25" t="s">
        <v>7273</v>
      </c>
      <c r="I3642" s="25" t="s">
        <v>31376</v>
      </c>
      <c r="J3642" s="19">
        <v>44879</v>
      </c>
      <c r="K3642" s="19"/>
      <c r="L3642" s="54">
        <v>2437.81</v>
      </c>
      <c r="M3642" s="25" t="s">
        <v>7230</v>
      </c>
      <c r="N3642" s="25" t="s">
        <v>24060</v>
      </c>
      <c r="O3642" s="25"/>
      <c r="P3642" s="25"/>
    </row>
    <row r="3643" spans="1:16" ht="15">
      <c r="A3643" s="25" t="s">
        <v>31377</v>
      </c>
      <c r="B3643" s="25" t="s">
        <v>31377</v>
      </c>
      <c r="C3643"/>
      <c r="D3643" s="25" t="s">
        <v>7261</v>
      </c>
      <c r="E3643" s="25"/>
      <c r="F3643" s="25" t="s">
        <v>7288</v>
      </c>
      <c r="G3643" s="25" t="s">
        <v>24057</v>
      </c>
      <c r="H3643" s="25" t="s">
        <v>7273</v>
      </c>
      <c r="I3643" s="25" t="s">
        <v>24224</v>
      </c>
      <c r="J3643" s="19">
        <v>44879</v>
      </c>
      <c r="K3643" s="19"/>
      <c r="L3643" s="54">
        <v>2132</v>
      </c>
      <c r="M3643" s="25" t="s">
        <v>7230</v>
      </c>
      <c r="N3643" s="25" t="s">
        <v>24060</v>
      </c>
      <c r="O3643" s="25"/>
      <c r="P3643" s="25"/>
    </row>
    <row r="3644" spans="1:16" ht="15">
      <c r="A3644" s="25" t="s">
        <v>31378</v>
      </c>
      <c r="B3644" s="25" t="s">
        <v>31378</v>
      </c>
      <c r="C3644"/>
      <c r="D3644" s="25" t="s">
        <v>8685</v>
      </c>
      <c r="E3644" s="25"/>
      <c r="F3644" s="25" t="s">
        <v>7288</v>
      </c>
      <c r="G3644" s="25" t="s">
        <v>24868</v>
      </c>
      <c r="H3644" s="25" t="s">
        <v>7273</v>
      </c>
      <c r="I3644" s="25" t="s">
        <v>31379</v>
      </c>
      <c r="J3644" s="19">
        <v>44879</v>
      </c>
      <c r="K3644" s="19"/>
      <c r="L3644" s="54">
        <v>2450</v>
      </c>
      <c r="M3644" s="25" t="s">
        <v>7230</v>
      </c>
      <c r="N3644" s="25" t="s">
        <v>24060</v>
      </c>
      <c r="O3644" s="25"/>
      <c r="P3644" s="25"/>
    </row>
    <row r="3645" spans="1:16" ht="15">
      <c r="A3645" s="25" t="s">
        <v>31380</v>
      </c>
      <c r="B3645" s="25" t="s">
        <v>31380</v>
      </c>
      <c r="C3645"/>
      <c r="D3645" s="25" t="s">
        <v>8685</v>
      </c>
      <c r="E3645" s="25"/>
      <c r="F3645" s="25" t="s">
        <v>7288</v>
      </c>
      <c r="G3645" s="25" t="s">
        <v>24057</v>
      </c>
      <c r="H3645" s="25" t="s">
        <v>7273</v>
      </c>
      <c r="I3645" s="25" t="s">
        <v>24588</v>
      </c>
      <c r="J3645" s="19">
        <v>44879</v>
      </c>
      <c r="K3645" s="19"/>
      <c r="L3645" s="54">
        <v>8886</v>
      </c>
      <c r="M3645" s="25" t="s">
        <v>7230</v>
      </c>
      <c r="N3645" s="25" t="s">
        <v>24060</v>
      </c>
      <c r="O3645" s="25"/>
      <c r="P3645" s="25"/>
    </row>
    <row r="3646" spans="1:16" ht="15">
      <c r="A3646" s="25" t="s">
        <v>31381</v>
      </c>
      <c r="B3646" s="25" t="s">
        <v>31381</v>
      </c>
      <c r="C3646"/>
      <c r="D3646" s="25" t="s">
        <v>7261</v>
      </c>
      <c r="E3646" s="25"/>
      <c r="F3646" s="25" t="s">
        <v>7288</v>
      </c>
      <c r="G3646" s="25" t="s">
        <v>24057</v>
      </c>
      <c r="H3646" s="25" t="s">
        <v>19520</v>
      </c>
      <c r="I3646" s="25" t="s">
        <v>31382</v>
      </c>
      <c r="J3646" s="19">
        <v>44879</v>
      </c>
      <c r="K3646" s="19"/>
      <c r="L3646" s="54">
        <v>2185</v>
      </c>
      <c r="M3646" s="25" t="s">
        <v>7230</v>
      </c>
      <c r="N3646" s="25" t="s">
        <v>24060</v>
      </c>
      <c r="O3646" s="25"/>
      <c r="P3646" s="25" t="s">
        <v>31383</v>
      </c>
    </row>
    <row r="3647" spans="1:16" ht="15">
      <c r="A3647" s="25" t="s">
        <v>31384</v>
      </c>
      <c r="B3647" s="25" t="s">
        <v>31384</v>
      </c>
      <c r="C3647"/>
      <c r="D3647" s="25" t="s">
        <v>7269</v>
      </c>
      <c r="E3647" s="25"/>
      <c r="F3647" s="25" t="s">
        <v>7288</v>
      </c>
      <c r="G3647" s="25" t="s">
        <v>24057</v>
      </c>
      <c r="H3647" s="25" t="s">
        <v>18536</v>
      </c>
      <c r="I3647" s="25" t="s">
        <v>30082</v>
      </c>
      <c r="J3647" s="19">
        <v>44879</v>
      </c>
      <c r="K3647" s="19"/>
      <c r="L3647" s="54">
        <v>16561</v>
      </c>
      <c r="M3647" s="25" t="s">
        <v>7230</v>
      </c>
      <c r="N3647" s="25" t="s">
        <v>24060</v>
      </c>
      <c r="O3647" s="25"/>
      <c r="P3647" s="25"/>
    </row>
    <row r="3648" spans="1:16" ht="15">
      <c r="A3648" s="25" t="s">
        <v>31385</v>
      </c>
      <c r="B3648" s="25" t="s">
        <v>31385</v>
      </c>
      <c r="C3648"/>
      <c r="D3648" s="25" t="s">
        <v>7261</v>
      </c>
      <c r="E3648" s="25"/>
      <c r="F3648" s="25" t="s">
        <v>7288</v>
      </c>
      <c r="G3648" s="25" t="s">
        <v>24057</v>
      </c>
      <c r="H3648" s="25" t="s">
        <v>15107</v>
      </c>
      <c r="I3648" s="25" t="s">
        <v>28599</v>
      </c>
      <c r="J3648" s="19">
        <v>44879</v>
      </c>
      <c r="K3648" s="19"/>
      <c r="L3648" s="54">
        <v>720</v>
      </c>
      <c r="M3648" s="25" t="s">
        <v>7230</v>
      </c>
      <c r="N3648" s="25" t="s">
        <v>24060</v>
      </c>
      <c r="O3648" s="25"/>
      <c r="P3648" s="25" t="s">
        <v>31386</v>
      </c>
    </row>
    <row r="3649" spans="1:16" ht="15">
      <c r="A3649" s="25" t="s">
        <v>31387</v>
      </c>
      <c r="B3649" s="25" t="s">
        <v>31387</v>
      </c>
      <c r="C3649"/>
      <c r="D3649" s="25" t="s">
        <v>7261</v>
      </c>
      <c r="E3649" s="25"/>
      <c r="F3649" s="25" t="s">
        <v>7288</v>
      </c>
      <c r="G3649" s="25" t="s">
        <v>24057</v>
      </c>
      <c r="H3649" s="25" t="s">
        <v>19520</v>
      </c>
      <c r="I3649" s="25" t="s">
        <v>24484</v>
      </c>
      <c r="J3649" s="19">
        <v>44879</v>
      </c>
      <c r="K3649" s="19"/>
      <c r="L3649" s="54">
        <v>5478.31</v>
      </c>
      <c r="M3649" s="25" t="s">
        <v>7230</v>
      </c>
      <c r="N3649" s="25" t="s">
        <v>24060</v>
      </c>
      <c r="O3649" s="25"/>
      <c r="P3649" s="25" t="s">
        <v>31388</v>
      </c>
    </row>
    <row r="3650" spans="1:16" ht="15">
      <c r="A3650" s="25" t="s">
        <v>31389</v>
      </c>
      <c r="B3650" s="25" t="s">
        <v>31389</v>
      </c>
      <c r="C3650"/>
      <c r="D3650" s="25" t="s">
        <v>7261</v>
      </c>
      <c r="E3650" s="25"/>
      <c r="F3650" s="25" t="s">
        <v>7288</v>
      </c>
      <c r="G3650" s="25" t="s">
        <v>24057</v>
      </c>
      <c r="H3650" s="25" t="s">
        <v>19520</v>
      </c>
      <c r="I3650" s="25" t="s">
        <v>31390</v>
      </c>
      <c r="J3650" s="19">
        <v>44879</v>
      </c>
      <c r="K3650" s="19"/>
      <c r="L3650" s="54">
        <v>3389.4</v>
      </c>
      <c r="M3650" s="25" t="s">
        <v>7230</v>
      </c>
      <c r="N3650" s="25" t="s">
        <v>24060</v>
      </c>
      <c r="O3650" s="25"/>
      <c r="P3650" s="25" t="s">
        <v>31391</v>
      </c>
    </row>
    <row r="3651" spans="1:16" ht="15">
      <c r="A3651" s="25" t="s">
        <v>31392</v>
      </c>
      <c r="B3651" s="25" t="s">
        <v>31392</v>
      </c>
      <c r="C3651"/>
      <c r="D3651" s="25" t="s">
        <v>7261</v>
      </c>
      <c r="E3651" s="25"/>
      <c r="F3651" s="25" t="s">
        <v>7288</v>
      </c>
      <c r="G3651" s="25" t="s">
        <v>24057</v>
      </c>
      <c r="H3651" s="25" t="s">
        <v>7293</v>
      </c>
      <c r="I3651" s="25" t="s">
        <v>24063</v>
      </c>
      <c r="J3651" s="19">
        <v>44879</v>
      </c>
      <c r="K3651" s="19"/>
      <c r="L3651" s="54">
        <v>1175</v>
      </c>
      <c r="M3651" s="25" t="s">
        <v>7230</v>
      </c>
      <c r="N3651" s="25" t="s">
        <v>24060</v>
      </c>
      <c r="O3651" s="25"/>
      <c r="P3651" s="25" t="s">
        <v>31393</v>
      </c>
    </row>
    <row r="3652" spans="1:16" ht="15">
      <c r="A3652" s="25" t="s">
        <v>31394</v>
      </c>
      <c r="B3652" s="25" t="s">
        <v>31394</v>
      </c>
      <c r="C3652"/>
      <c r="D3652" s="25" t="s">
        <v>7261</v>
      </c>
      <c r="E3652" s="25"/>
      <c r="F3652" s="25" t="s">
        <v>7288</v>
      </c>
      <c r="G3652" s="25" t="s">
        <v>24057</v>
      </c>
      <c r="H3652" s="25" t="s">
        <v>7293</v>
      </c>
      <c r="I3652" s="25" t="s">
        <v>24063</v>
      </c>
      <c r="J3652" s="19">
        <v>44879</v>
      </c>
      <c r="K3652" s="19"/>
      <c r="L3652" s="54">
        <v>950</v>
      </c>
      <c r="M3652" s="25" t="s">
        <v>7230</v>
      </c>
      <c r="N3652" s="25" t="s">
        <v>24060</v>
      </c>
      <c r="O3652" s="25"/>
      <c r="P3652" s="25" t="s">
        <v>31395</v>
      </c>
    </row>
    <row r="3653" spans="1:16" ht="15">
      <c r="A3653" s="25" t="s">
        <v>31396</v>
      </c>
      <c r="B3653" s="25" t="s">
        <v>31396</v>
      </c>
      <c r="C3653"/>
      <c r="D3653" s="25" t="s">
        <v>7478</v>
      </c>
      <c r="E3653" s="25"/>
      <c r="F3653" s="25" t="s">
        <v>7288</v>
      </c>
      <c r="G3653" s="25" t="s">
        <v>24057</v>
      </c>
      <c r="H3653" s="25" t="s">
        <v>7492</v>
      </c>
      <c r="I3653" s="25" t="s">
        <v>25650</v>
      </c>
      <c r="J3653" s="19">
        <v>44879</v>
      </c>
      <c r="K3653" s="19"/>
      <c r="L3653" s="54">
        <v>9019.66</v>
      </c>
      <c r="M3653" s="25" t="s">
        <v>7230</v>
      </c>
      <c r="N3653" s="25" t="s">
        <v>24060</v>
      </c>
      <c r="O3653" s="25"/>
      <c r="P3653" s="25" t="s">
        <v>31397</v>
      </c>
    </row>
    <row r="3654" spans="1:16" ht="15">
      <c r="A3654" s="25" t="s">
        <v>31398</v>
      </c>
      <c r="B3654" s="25" t="s">
        <v>31398</v>
      </c>
      <c r="C3654"/>
      <c r="D3654" s="25" t="s">
        <v>7261</v>
      </c>
      <c r="E3654" s="25"/>
      <c r="F3654" s="25" t="s">
        <v>7288</v>
      </c>
      <c r="G3654" s="25" t="s">
        <v>24057</v>
      </c>
      <c r="H3654" s="25" t="s">
        <v>7293</v>
      </c>
      <c r="I3654" s="25" t="s">
        <v>24063</v>
      </c>
      <c r="J3654" s="19">
        <v>44879</v>
      </c>
      <c r="K3654" s="19"/>
      <c r="L3654" s="54">
        <v>800</v>
      </c>
      <c r="M3654" s="25" t="s">
        <v>7230</v>
      </c>
      <c r="N3654" s="25" t="s">
        <v>24060</v>
      </c>
      <c r="O3654" s="25"/>
      <c r="P3654" s="25" t="s">
        <v>31399</v>
      </c>
    </row>
    <row r="3655" spans="1:16" ht="15">
      <c r="A3655" s="25" t="s">
        <v>31400</v>
      </c>
      <c r="B3655" s="25" t="s">
        <v>31400</v>
      </c>
      <c r="C3655"/>
      <c r="D3655" s="25" t="s">
        <v>7261</v>
      </c>
      <c r="E3655" s="25"/>
      <c r="F3655" s="25" t="s">
        <v>7288</v>
      </c>
      <c r="G3655" s="25" t="s">
        <v>24057</v>
      </c>
      <c r="H3655" s="25" t="s">
        <v>7293</v>
      </c>
      <c r="I3655" s="25" t="s">
        <v>24063</v>
      </c>
      <c r="J3655" s="19">
        <v>44879</v>
      </c>
      <c r="K3655" s="19"/>
      <c r="L3655" s="54">
        <v>950</v>
      </c>
      <c r="M3655" s="25" t="s">
        <v>7230</v>
      </c>
      <c r="N3655" s="25" t="s">
        <v>24060</v>
      </c>
      <c r="O3655" s="25"/>
      <c r="P3655" s="25" t="s">
        <v>31401</v>
      </c>
    </row>
    <row r="3656" spans="1:16" ht="15">
      <c r="A3656" s="25" t="s">
        <v>31402</v>
      </c>
      <c r="B3656" s="25" t="s">
        <v>31402</v>
      </c>
      <c r="C3656"/>
      <c r="D3656" s="25" t="s">
        <v>7261</v>
      </c>
      <c r="E3656" s="25"/>
      <c r="F3656" s="25" t="s">
        <v>7288</v>
      </c>
      <c r="G3656" s="25" t="s">
        <v>24057</v>
      </c>
      <c r="H3656" s="25" t="s">
        <v>7293</v>
      </c>
      <c r="I3656" s="25" t="s">
        <v>24063</v>
      </c>
      <c r="J3656" s="19">
        <v>44879</v>
      </c>
      <c r="K3656" s="19"/>
      <c r="L3656" s="54">
        <v>950</v>
      </c>
      <c r="M3656" s="25" t="s">
        <v>7230</v>
      </c>
      <c r="N3656" s="25" t="s">
        <v>24060</v>
      </c>
      <c r="O3656" s="25"/>
      <c r="P3656" s="25"/>
    </row>
    <row r="3657" spans="1:16" ht="15">
      <c r="A3657" s="25" t="s">
        <v>31403</v>
      </c>
      <c r="B3657" s="25" t="s">
        <v>31403</v>
      </c>
      <c r="C3657"/>
      <c r="D3657" s="25" t="s">
        <v>8451</v>
      </c>
      <c r="E3657" s="25"/>
      <c r="F3657" s="25" t="s">
        <v>7288</v>
      </c>
      <c r="G3657" s="25" t="s">
        <v>24057</v>
      </c>
      <c r="H3657" s="25" t="s">
        <v>7500</v>
      </c>
      <c r="I3657" s="25" t="s">
        <v>26861</v>
      </c>
      <c r="J3657" s="19">
        <v>44879</v>
      </c>
      <c r="K3657" s="19"/>
      <c r="L3657" s="54">
        <v>19850</v>
      </c>
      <c r="M3657" s="25" t="s">
        <v>7230</v>
      </c>
      <c r="N3657" s="25" t="s">
        <v>24060</v>
      </c>
      <c r="O3657" s="25"/>
      <c r="P3657" s="25"/>
    </row>
    <row r="3658" spans="1:16" ht="15">
      <c r="A3658" s="25" t="s">
        <v>31404</v>
      </c>
      <c r="B3658" s="25" t="s">
        <v>31404</v>
      </c>
      <c r="C3658"/>
      <c r="D3658" s="25" t="s">
        <v>7261</v>
      </c>
      <c r="E3658" s="25"/>
      <c r="F3658" s="25" t="s">
        <v>7288</v>
      </c>
      <c r="G3658" s="25" t="s">
        <v>24057</v>
      </c>
      <c r="H3658" s="25" t="s">
        <v>7293</v>
      </c>
      <c r="I3658" s="25" t="s">
        <v>24063</v>
      </c>
      <c r="J3658" s="19">
        <v>44879</v>
      </c>
      <c r="K3658" s="19"/>
      <c r="L3658" s="54">
        <v>950</v>
      </c>
      <c r="M3658" s="25" t="s">
        <v>7230</v>
      </c>
      <c r="N3658" s="25" t="s">
        <v>24060</v>
      </c>
      <c r="O3658" s="25"/>
      <c r="P3658" s="25" t="s">
        <v>31405</v>
      </c>
    </row>
    <row r="3659" spans="1:16" ht="15">
      <c r="A3659" s="25" t="s">
        <v>31406</v>
      </c>
      <c r="B3659" s="25" t="s">
        <v>31406</v>
      </c>
      <c r="C3659"/>
      <c r="D3659" s="25" t="s">
        <v>7261</v>
      </c>
      <c r="E3659" s="25"/>
      <c r="F3659" s="25" t="s">
        <v>7288</v>
      </c>
      <c r="G3659" s="25" t="s">
        <v>24057</v>
      </c>
      <c r="H3659" s="25" t="s">
        <v>7293</v>
      </c>
      <c r="I3659" s="25" t="s">
        <v>24063</v>
      </c>
      <c r="J3659" s="19">
        <v>44879</v>
      </c>
      <c r="K3659" s="19"/>
      <c r="L3659" s="54">
        <v>800</v>
      </c>
      <c r="M3659" s="25" t="s">
        <v>7230</v>
      </c>
      <c r="N3659" s="25" t="s">
        <v>24060</v>
      </c>
      <c r="O3659" s="25"/>
      <c r="P3659" s="25" t="s">
        <v>31407</v>
      </c>
    </row>
    <row r="3660" spans="1:16" ht="15">
      <c r="A3660" s="25" t="s">
        <v>31408</v>
      </c>
      <c r="B3660" s="25" t="s">
        <v>31408</v>
      </c>
      <c r="C3660"/>
      <c r="D3660" s="25" t="s">
        <v>7261</v>
      </c>
      <c r="E3660" s="25"/>
      <c r="F3660" s="25" t="s">
        <v>7288</v>
      </c>
      <c r="G3660" s="25" t="s">
        <v>24057</v>
      </c>
      <c r="H3660" s="25" t="s">
        <v>9391</v>
      </c>
      <c r="I3660" s="25" t="s">
        <v>24224</v>
      </c>
      <c r="J3660" s="19">
        <v>44879</v>
      </c>
      <c r="K3660" s="19"/>
      <c r="L3660" s="54">
        <v>2875</v>
      </c>
      <c r="M3660" s="25" t="s">
        <v>7230</v>
      </c>
      <c r="N3660" s="25" t="s">
        <v>24060</v>
      </c>
      <c r="O3660" s="25"/>
      <c r="P3660" s="25"/>
    </row>
    <row r="3661" spans="1:16" ht="15">
      <c r="A3661" s="25" t="s">
        <v>31409</v>
      </c>
      <c r="B3661" s="25" t="s">
        <v>31409</v>
      </c>
      <c r="C3661" s="22">
        <v>1</v>
      </c>
      <c r="D3661" s="25" t="s">
        <v>7252</v>
      </c>
      <c r="E3661" s="25"/>
      <c r="F3661" s="25" t="s">
        <v>7288</v>
      </c>
      <c r="G3661" s="25" t="s">
        <v>24057</v>
      </c>
      <c r="H3661" s="25" t="s">
        <v>14618</v>
      </c>
      <c r="I3661" s="25" t="s">
        <v>24224</v>
      </c>
      <c r="J3661" s="19">
        <v>44879</v>
      </c>
      <c r="K3661" s="19"/>
      <c r="L3661" s="54">
        <v>5686.25</v>
      </c>
      <c r="M3661" s="25" t="s">
        <v>7230</v>
      </c>
      <c r="N3661" s="25" t="s">
        <v>24060</v>
      </c>
      <c r="O3661" s="25"/>
      <c r="P3661" s="25"/>
    </row>
    <row r="3662" spans="1:16" ht="15">
      <c r="A3662" s="25" t="s">
        <v>31410</v>
      </c>
      <c r="B3662" s="25" t="s">
        <v>31410</v>
      </c>
      <c r="C3662"/>
      <c r="D3662" s="25" t="s">
        <v>7261</v>
      </c>
      <c r="E3662" s="25"/>
      <c r="F3662" s="25" t="s">
        <v>7288</v>
      </c>
      <c r="G3662" s="25" t="s">
        <v>24057</v>
      </c>
      <c r="H3662" s="25" t="s">
        <v>10329</v>
      </c>
      <c r="I3662" s="25" t="s">
        <v>26592</v>
      </c>
      <c r="J3662" s="19">
        <v>44879</v>
      </c>
      <c r="K3662" s="19"/>
      <c r="L3662" s="54">
        <v>46660</v>
      </c>
      <c r="M3662" s="25" t="s">
        <v>7230</v>
      </c>
      <c r="N3662" s="25" t="s">
        <v>24060</v>
      </c>
      <c r="O3662" s="25"/>
      <c r="P3662" s="25"/>
    </row>
    <row r="3663" spans="1:16" ht="15">
      <c r="A3663" s="25" t="s">
        <v>31411</v>
      </c>
      <c r="B3663" s="25" t="s">
        <v>31411</v>
      </c>
      <c r="C3663"/>
      <c r="D3663" s="25" t="s">
        <v>7269</v>
      </c>
      <c r="E3663" s="25"/>
      <c r="F3663" s="25" t="s">
        <v>7288</v>
      </c>
      <c r="G3663" s="25" t="s">
        <v>24057</v>
      </c>
      <c r="H3663" s="25" t="s">
        <v>7492</v>
      </c>
      <c r="I3663" s="25" t="s">
        <v>31412</v>
      </c>
      <c r="J3663" s="19">
        <v>44879</v>
      </c>
      <c r="K3663" s="19"/>
      <c r="L3663" s="54">
        <v>5208.8</v>
      </c>
      <c r="M3663" s="25" t="s">
        <v>7230</v>
      </c>
      <c r="N3663" s="25" t="s">
        <v>24060</v>
      </c>
      <c r="O3663" s="25"/>
      <c r="P3663" s="25" t="s">
        <v>31413</v>
      </c>
    </row>
    <row r="3664" spans="1:16" ht="15">
      <c r="A3664" s="25" t="s">
        <v>31414</v>
      </c>
      <c r="B3664" s="25" t="s">
        <v>31414</v>
      </c>
      <c r="C3664"/>
      <c r="D3664" s="25" t="s">
        <v>7425</v>
      </c>
      <c r="E3664" s="25"/>
      <c r="F3664" s="25" t="s">
        <v>7288</v>
      </c>
      <c r="G3664" s="25" t="s">
        <v>24057</v>
      </c>
      <c r="H3664" s="25" t="s">
        <v>9280</v>
      </c>
      <c r="I3664" s="25" t="s">
        <v>24070</v>
      </c>
      <c r="J3664" s="19">
        <v>44879</v>
      </c>
      <c r="K3664" s="19"/>
      <c r="L3664" s="54">
        <v>16671.77</v>
      </c>
      <c r="M3664" s="25" t="s">
        <v>7230</v>
      </c>
      <c r="N3664" s="25" t="s">
        <v>24060</v>
      </c>
      <c r="O3664" s="25"/>
      <c r="P3664" s="25"/>
    </row>
    <row r="3665" spans="1:16" ht="15">
      <c r="A3665" s="25" t="s">
        <v>31415</v>
      </c>
      <c r="B3665" s="25" t="s">
        <v>31415</v>
      </c>
      <c r="C3665"/>
      <c r="D3665" s="25" t="s">
        <v>7425</v>
      </c>
      <c r="E3665" s="25"/>
      <c r="F3665" s="25" t="s">
        <v>7288</v>
      </c>
      <c r="G3665" s="25" t="s">
        <v>24057</v>
      </c>
      <c r="H3665" s="25" t="s">
        <v>9280</v>
      </c>
      <c r="I3665" s="25" t="s">
        <v>24070</v>
      </c>
      <c r="J3665" s="19">
        <v>44879</v>
      </c>
      <c r="K3665" s="19"/>
      <c r="L3665" s="54">
        <v>1250</v>
      </c>
      <c r="M3665" s="25" t="s">
        <v>7230</v>
      </c>
      <c r="N3665" s="25" t="s">
        <v>24060</v>
      </c>
      <c r="O3665" s="25"/>
      <c r="P3665" s="25"/>
    </row>
    <row r="3666" spans="1:16" ht="15">
      <c r="A3666" s="25" t="s">
        <v>31416</v>
      </c>
      <c r="B3666" s="25" t="s">
        <v>31416</v>
      </c>
      <c r="C3666"/>
      <c r="D3666" s="25" t="s">
        <v>7261</v>
      </c>
      <c r="E3666" s="25"/>
      <c r="F3666" s="25" t="s">
        <v>7288</v>
      </c>
      <c r="G3666" s="25" t="s">
        <v>24057</v>
      </c>
      <c r="H3666" s="25" t="s">
        <v>10329</v>
      </c>
      <c r="I3666" s="25" t="s">
        <v>26592</v>
      </c>
      <c r="J3666" s="19">
        <v>44879</v>
      </c>
      <c r="K3666" s="19"/>
      <c r="L3666" s="54">
        <v>35892</v>
      </c>
      <c r="M3666" s="25" t="s">
        <v>7230</v>
      </c>
      <c r="N3666" s="25" t="s">
        <v>24060</v>
      </c>
      <c r="O3666" s="25"/>
      <c r="P3666" s="25" t="s">
        <v>31417</v>
      </c>
    </row>
    <row r="3667" spans="1:16" ht="15">
      <c r="A3667" s="25" t="s">
        <v>31418</v>
      </c>
      <c r="B3667" s="25" t="s">
        <v>31418</v>
      </c>
      <c r="C3667"/>
      <c r="D3667" s="25" t="s">
        <v>7261</v>
      </c>
      <c r="E3667" s="25"/>
      <c r="F3667" s="25" t="s">
        <v>7288</v>
      </c>
      <c r="G3667" s="25" t="s">
        <v>24057</v>
      </c>
      <c r="H3667" s="25" t="s">
        <v>10329</v>
      </c>
      <c r="I3667" s="25" t="s">
        <v>26592</v>
      </c>
      <c r="J3667" s="19">
        <v>44879</v>
      </c>
      <c r="K3667" s="19"/>
      <c r="L3667" s="54">
        <v>39481</v>
      </c>
      <c r="M3667" s="25" t="s">
        <v>7230</v>
      </c>
      <c r="N3667" s="25" t="s">
        <v>24060</v>
      </c>
      <c r="O3667" s="25"/>
      <c r="P3667" s="25" t="s">
        <v>31419</v>
      </c>
    </row>
    <row r="3668" spans="1:16" ht="15">
      <c r="A3668" s="25" t="s">
        <v>31420</v>
      </c>
      <c r="B3668" s="25" t="s">
        <v>31420</v>
      </c>
      <c r="C3668"/>
      <c r="D3668" s="25" t="s">
        <v>7261</v>
      </c>
      <c r="E3668" s="25"/>
      <c r="F3668" s="25" t="s">
        <v>7288</v>
      </c>
      <c r="G3668" s="25" t="s">
        <v>24057</v>
      </c>
      <c r="H3668" s="25" t="s">
        <v>10329</v>
      </c>
      <c r="I3668" s="25" t="s">
        <v>26592</v>
      </c>
      <c r="J3668" s="19">
        <v>44879</v>
      </c>
      <c r="K3668" s="19"/>
      <c r="L3668" s="54">
        <v>44506</v>
      </c>
      <c r="M3668" s="25" t="s">
        <v>7230</v>
      </c>
      <c r="N3668" s="25" t="s">
        <v>24060</v>
      </c>
      <c r="O3668" s="25"/>
      <c r="P3668" s="25" t="s">
        <v>31421</v>
      </c>
    </row>
    <row r="3669" spans="1:16" ht="15">
      <c r="A3669" s="25" t="s">
        <v>31422</v>
      </c>
      <c r="B3669" s="25" t="s">
        <v>31422</v>
      </c>
      <c r="C3669"/>
      <c r="D3669" s="25" t="s">
        <v>7261</v>
      </c>
      <c r="E3669" s="25"/>
      <c r="F3669" s="25" t="s">
        <v>7288</v>
      </c>
      <c r="G3669" s="25" t="s">
        <v>24057</v>
      </c>
      <c r="H3669" s="25" t="s">
        <v>10329</v>
      </c>
      <c r="I3669" s="25" t="s">
        <v>26592</v>
      </c>
      <c r="J3669" s="19">
        <v>44879</v>
      </c>
      <c r="K3669" s="19"/>
      <c r="L3669" s="54">
        <v>40199</v>
      </c>
      <c r="M3669" s="25" t="s">
        <v>7230</v>
      </c>
      <c r="N3669" s="25" t="s">
        <v>24060</v>
      </c>
      <c r="O3669" s="25"/>
      <c r="P3669" s="25" t="s">
        <v>31423</v>
      </c>
    </row>
    <row r="3670" spans="1:16" ht="15">
      <c r="A3670" s="25" t="s">
        <v>31424</v>
      </c>
      <c r="B3670" s="25" t="s">
        <v>31424</v>
      </c>
      <c r="C3670"/>
      <c r="D3670" s="25" t="s">
        <v>7261</v>
      </c>
      <c r="E3670" s="25"/>
      <c r="F3670" s="25" t="s">
        <v>7288</v>
      </c>
      <c r="G3670" s="25" t="s">
        <v>24057</v>
      </c>
      <c r="H3670" s="25" t="s">
        <v>10329</v>
      </c>
      <c r="I3670" s="25" t="s">
        <v>26592</v>
      </c>
      <c r="J3670" s="19">
        <v>44879</v>
      </c>
      <c r="K3670" s="19"/>
      <c r="L3670" s="54">
        <v>68913</v>
      </c>
      <c r="M3670" s="25" t="s">
        <v>7230</v>
      </c>
      <c r="N3670" s="25" t="s">
        <v>24060</v>
      </c>
      <c r="O3670" s="25"/>
      <c r="P3670" s="25" t="s">
        <v>31425</v>
      </c>
    </row>
    <row r="3671" spans="1:16" ht="15">
      <c r="A3671" s="25" t="s">
        <v>31426</v>
      </c>
      <c r="B3671" s="25" t="s">
        <v>31426</v>
      </c>
      <c r="C3671"/>
      <c r="D3671" s="25" t="s">
        <v>7261</v>
      </c>
      <c r="E3671" s="25"/>
      <c r="F3671" s="25" t="s">
        <v>7288</v>
      </c>
      <c r="G3671" s="25" t="s">
        <v>24057</v>
      </c>
      <c r="H3671" s="25" t="s">
        <v>10329</v>
      </c>
      <c r="I3671" s="25" t="s">
        <v>26592</v>
      </c>
      <c r="J3671" s="19">
        <v>44879</v>
      </c>
      <c r="K3671" s="19"/>
      <c r="L3671" s="54">
        <v>79681</v>
      </c>
      <c r="M3671" s="25" t="s">
        <v>7230</v>
      </c>
      <c r="N3671" s="25" t="s">
        <v>24060</v>
      </c>
      <c r="O3671" s="25"/>
      <c r="P3671" s="25" t="s">
        <v>31427</v>
      </c>
    </row>
    <row r="3672" spans="1:16" ht="15">
      <c r="A3672" s="25" t="s">
        <v>31428</v>
      </c>
      <c r="B3672" s="25" t="s">
        <v>31428</v>
      </c>
      <c r="C3672"/>
      <c r="D3672" s="25" t="s">
        <v>7261</v>
      </c>
      <c r="E3672" s="25"/>
      <c r="F3672" s="25" t="s">
        <v>7288</v>
      </c>
      <c r="G3672" s="25" t="s">
        <v>24057</v>
      </c>
      <c r="H3672" s="25" t="s">
        <v>19520</v>
      </c>
      <c r="I3672" s="25" t="s">
        <v>24181</v>
      </c>
      <c r="J3672" s="19">
        <v>44879</v>
      </c>
      <c r="K3672" s="19"/>
      <c r="L3672" s="54">
        <v>1607</v>
      </c>
      <c r="M3672" s="25" t="s">
        <v>7230</v>
      </c>
      <c r="N3672" s="25" t="s">
        <v>24060</v>
      </c>
      <c r="O3672" s="25"/>
      <c r="P3672" s="25" t="s">
        <v>31429</v>
      </c>
    </row>
    <row r="3673" spans="1:16" ht="15">
      <c r="A3673" s="25" t="s">
        <v>31430</v>
      </c>
      <c r="B3673" s="25" t="s">
        <v>31430</v>
      </c>
      <c r="C3673"/>
      <c r="D3673" s="25" t="s">
        <v>7425</v>
      </c>
      <c r="E3673" s="25"/>
      <c r="F3673" s="25" t="s">
        <v>7288</v>
      </c>
      <c r="G3673" s="25" t="s">
        <v>24057</v>
      </c>
      <c r="H3673" s="25" t="s">
        <v>7428</v>
      </c>
      <c r="I3673" s="25" t="s">
        <v>24122</v>
      </c>
      <c r="J3673" s="19">
        <v>44879</v>
      </c>
      <c r="K3673" s="19"/>
      <c r="L3673" s="54">
        <v>18064.810000000001</v>
      </c>
      <c r="M3673" s="25" t="s">
        <v>7230</v>
      </c>
      <c r="N3673" s="25" t="s">
        <v>24060</v>
      </c>
      <c r="O3673" s="25"/>
      <c r="P3673" s="25"/>
    </row>
    <row r="3674" spans="1:16" ht="15">
      <c r="A3674" s="25" t="s">
        <v>31431</v>
      </c>
      <c r="B3674" s="25" t="s">
        <v>31431</v>
      </c>
      <c r="C3674"/>
      <c r="D3674" s="25" t="s">
        <v>7313</v>
      </c>
      <c r="E3674" s="25"/>
      <c r="F3674" s="25" t="s">
        <v>7288</v>
      </c>
      <c r="G3674" s="25" t="s">
        <v>24057</v>
      </c>
      <c r="H3674" s="25" t="s">
        <v>7492</v>
      </c>
      <c r="I3674" s="25" t="s">
        <v>24205</v>
      </c>
      <c r="J3674" s="19">
        <v>44880</v>
      </c>
      <c r="K3674" s="19"/>
      <c r="L3674" s="54">
        <v>5625.06</v>
      </c>
      <c r="M3674" s="25" t="s">
        <v>7230</v>
      </c>
      <c r="N3674" s="25" t="s">
        <v>24060</v>
      </c>
      <c r="O3674" s="25"/>
      <c r="P3674" s="25" t="s">
        <v>31432</v>
      </c>
    </row>
    <row r="3675" spans="1:16" ht="15">
      <c r="A3675" s="25" t="s">
        <v>31433</v>
      </c>
      <c r="B3675" s="25" t="s">
        <v>31433</v>
      </c>
      <c r="C3675"/>
      <c r="D3675" s="25" t="s">
        <v>7478</v>
      </c>
      <c r="E3675" s="25"/>
      <c r="F3675" s="25" t="s">
        <v>7288</v>
      </c>
      <c r="G3675" s="25" t="s">
        <v>24057</v>
      </c>
      <c r="H3675" s="25" t="s">
        <v>7492</v>
      </c>
      <c r="I3675" s="25" t="s">
        <v>25650</v>
      </c>
      <c r="J3675" s="19">
        <v>44880</v>
      </c>
      <c r="K3675" s="19"/>
      <c r="L3675" s="54">
        <v>6002</v>
      </c>
      <c r="M3675" s="25" t="s">
        <v>7230</v>
      </c>
      <c r="N3675" s="25" t="s">
        <v>24060</v>
      </c>
      <c r="O3675" s="25"/>
      <c r="P3675" s="25" t="s">
        <v>31434</v>
      </c>
    </row>
    <row r="3676" spans="1:16" ht="15">
      <c r="A3676" s="25" t="s">
        <v>31435</v>
      </c>
      <c r="B3676" s="25" t="s">
        <v>31435</v>
      </c>
      <c r="C3676"/>
      <c r="D3676" s="25" t="s">
        <v>7261</v>
      </c>
      <c r="E3676" s="25"/>
      <c r="F3676" s="25" t="s">
        <v>7288</v>
      </c>
      <c r="G3676" s="25" t="s">
        <v>24057</v>
      </c>
      <c r="H3676" s="25" t="s">
        <v>8750</v>
      </c>
      <c r="I3676" s="25" t="s">
        <v>24070</v>
      </c>
      <c r="J3676" s="19">
        <v>44880</v>
      </c>
      <c r="K3676" s="19"/>
      <c r="L3676" s="54">
        <v>8252.7199999999993</v>
      </c>
      <c r="M3676" s="25" t="s">
        <v>7230</v>
      </c>
      <c r="N3676" s="25" t="s">
        <v>24060</v>
      </c>
      <c r="O3676" s="25"/>
      <c r="P3676" s="25" t="s">
        <v>31436</v>
      </c>
    </row>
    <row r="3677" spans="1:16" ht="15">
      <c r="A3677" s="25" t="s">
        <v>31437</v>
      </c>
      <c r="B3677" s="25" t="s">
        <v>31437</v>
      </c>
      <c r="C3677"/>
      <c r="D3677" s="25" t="s">
        <v>7478</v>
      </c>
      <c r="E3677" s="25"/>
      <c r="F3677" s="25" t="s">
        <v>7288</v>
      </c>
      <c r="G3677" s="25" t="s">
        <v>24057</v>
      </c>
      <c r="H3677" s="25" t="s">
        <v>7492</v>
      </c>
      <c r="I3677" s="25" t="s">
        <v>24484</v>
      </c>
      <c r="J3677" s="19">
        <v>44880</v>
      </c>
      <c r="K3677" s="19"/>
      <c r="L3677" s="54">
        <v>5507.04</v>
      </c>
      <c r="M3677" s="25" t="s">
        <v>7230</v>
      </c>
      <c r="N3677" s="25" t="s">
        <v>24060</v>
      </c>
      <c r="O3677" s="25"/>
      <c r="P3677" s="25" t="s">
        <v>31438</v>
      </c>
    </row>
    <row r="3678" spans="1:16" ht="15">
      <c r="A3678" s="25" t="s">
        <v>31439</v>
      </c>
      <c r="B3678" s="25" t="s">
        <v>31439</v>
      </c>
      <c r="C3678"/>
      <c r="D3678" s="25" t="s">
        <v>19443</v>
      </c>
      <c r="E3678" s="25"/>
      <c r="F3678" s="25" t="s">
        <v>7288</v>
      </c>
      <c r="G3678" s="25" t="s">
        <v>24057</v>
      </c>
      <c r="H3678" s="25" t="s">
        <v>7273</v>
      </c>
      <c r="I3678" s="25" t="s">
        <v>27483</v>
      </c>
      <c r="J3678" s="19">
        <v>44880</v>
      </c>
      <c r="K3678" s="19"/>
      <c r="L3678" s="54">
        <v>7816.3</v>
      </c>
      <c r="M3678" s="25" t="s">
        <v>7230</v>
      </c>
      <c r="N3678" s="25" t="s">
        <v>24060</v>
      </c>
      <c r="O3678" s="25"/>
      <c r="P3678" s="25" t="s">
        <v>31440</v>
      </c>
    </row>
    <row r="3679" spans="1:16" ht="15">
      <c r="A3679" s="25" t="s">
        <v>31441</v>
      </c>
      <c r="B3679" s="25" t="s">
        <v>31441</v>
      </c>
      <c r="C3679"/>
      <c r="D3679" s="25" t="s">
        <v>7261</v>
      </c>
      <c r="E3679" s="25"/>
      <c r="F3679" s="25" t="s">
        <v>7288</v>
      </c>
      <c r="G3679" s="25" t="s">
        <v>24057</v>
      </c>
      <c r="H3679" s="25" t="s">
        <v>12833</v>
      </c>
      <c r="I3679" s="25" t="s">
        <v>24275</v>
      </c>
      <c r="J3679" s="19">
        <v>44880</v>
      </c>
      <c r="K3679" s="19"/>
      <c r="L3679" s="54">
        <v>5474.95</v>
      </c>
      <c r="M3679" s="25" t="s">
        <v>7230</v>
      </c>
      <c r="N3679" s="25" t="s">
        <v>24060</v>
      </c>
      <c r="O3679" s="25"/>
      <c r="P3679" s="25" t="s">
        <v>31442</v>
      </c>
    </row>
    <row r="3680" spans="1:16" ht="15">
      <c r="A3680" s="25" t="s">
        <v>31443</v>
      </c>
      <c r="B3680" s="25" t="s">
        <v>31443</v>
      </c>
      <c r="C3680"/>
      <c r="D3680" s="25" t="s">
        <v>7478</v>
      </c>
      <c r="E3680" s="25"/>
      <c r="F3680" s="25" t="s">
        <v>7288</v>
      </c>
      <c r="G3680" s="25" t="s">
        <v>24057</v>
      </c>
      <c r="H3680" s="25" t="s">
        <v>7492</v>
      </c>
      <c r="I3680" s="25" t="s">
        <v>24399</v>
      </c>
      <c r="J3680" s="19">
        <v>44880</v>
      </c>
      <c r="K3680" s="19"/>
      <c r="L3680" s="54">
        <v>8371.5</v>
      </c>
      <c r="M3680" s="25" t="s">
        <v>7230</v>
      </c>
      <c r="N3680" s="25" t="s">
        <v>24060</v>
      </c>
      <c r="O3680" s="25"/>
      <c r="P3680" s="25" t="s">
        <v>31444</v>
      </c>
    </row>
    <row r="3681" spans="1:16" ht="15">
      <c r="A3681" s="25" t="s">
        <v>31445</v>
      </c>
      <c r="B3681" s="25" t="s">
        <v>31445</v>
      </c>
      <c r="C3681"/>
      <c r="D3681" s="25" t="s">
        <v>7261</v>
      </c>
      <c r="E3681" s="25"/>
      <c r="F3681" s="25" t="s">
        <v>7288</v>
      </c>
      <c r="G3681" s="25" t="s">
        <v>24057</v>
      </c>
      <c r="H3681" s="25" t="s">
        <v>12833</v>
      </c>
      <c r="I3681" s="25" t="s">
        <v>24275</v>
      </c>
      <c r="J3681" s="19">
        <v>44880</v>
      </c>
      <c r="K3681" s="19"/>
      <c r="L3681" s="54">
        <v>6368.48</v>
      </c>
      <c r="M3681" s="25" t="s">
        <v>7230</v>
      </c>
      <c r="N3681" s="25" t="s">
        <v>24060</v>
      </c>
      <c r="O3681" s="25"/>
      <c r="P3681" s="25" t="s">
        <v>31446</v>
      </c>
    </row>
    <row r="3682" spans="1:16" ht="15">
      <c r="A3682" s="25" t="s">
        <v>31447</v>
      </c>
      <c r="B3682" s="25" t="s">
        <v>31447</v>
      </c>
      <c r="C3682"/>
      <c r="D3682" s="25" t="s">
        <v>7478</v>
      </c>
      <c r="E3682" s="25"/>
      <c r="F3682" s="25" t="s">
        <v>7288</v>
      </c>
      <c r="G3682" s="25" t="s">
        <v>24057</v>
      </c>
      <c r="H3682" s="25" t="s">
        <v>7492</v>
      </c>
      <c r="I3682" s="25" t="s">
        <v>24484</v>
      </c>
      <c r="J3682" s="19">
        <v>44880</v>
      </c>
      <c r="K3682" s="19"/>
      <c r="L3682" s="54">
        <v>22558</v>
      </c>
      <c r="M3682" s="25" t="s">
        <v>7230</v>
      </c>
      <c r="N3682" s="25" t="s">
        <v>24060</v>
      </c>
      <c r="O3682" s="25"/>
      <c r="P3682" s="25" t="s">
        <v>31448</v>
      </c>
    </row>
    <row r="3683" spans="1:16" ht="15">
      <c r="A3683" s="25" t="s">
        <v>31449</v>
      </c>
      <c r="B3683" s="25" t="s">
        <v>31449</v>
      </c>
      <c r="C3683"/>
      <c r="D3683" s="25" t="s">
        <v>7478</v>
      </c>
      <c r="E3683" s="25"/>
      <c r="F3683" s="25" t="s">
        <v>7288</v>
      </c>
      <c r="G3683" s="25" t="s">
        <v>24057</v>
      </c>
      <c r="H3683" s="25" t="s">
        <v>7492</v>
      </c>
      <c r="I3683" s="25" t="s">
        <v>24181</v>
      </c>
      <c r="J3683" s="19">
        <v>44880</v>
      </c>
      <c r="K3683" s="19"/>
      <c r="L3683" s="54">
        <v>13727.24</v>
      </c>
      <c r="M3683" s="25" t="s">
        <v>7230</v>
      </c>
      <c r="N3683" s="25" t="s">
        <v>24060</v>
      </c>
      <c r="O3683" s="25"/>
      <c r="P3683" s="25" t="s">
        <v>31450</v>
      </c>
    </row>
    <row r="3684" spans="1:16" ht="15">
      <c r="A3684" s="25" t="s">
        <v>31451</v>
      </c>
      <c r="B3684" s="25" t="s">
        <v>31451</v>
      </c>
      <c r="C3684"/>
      <c r="D3684" s="25" t="s">
        <v>7313</v>
      </c>
      <c r="E3684" s="25"/>
      <c r="F3684" s="25" t="s">
        <v>7288</v>
      </c>
      <c r="G3684" s="25" t="s">
        <v>24057</v>
      </c>
      <c r="H3684" s="25" t="s">
        <v>7492</v>
      </c>
      <c r="I3684" s="25" t="s">
        <v>24205</v>
      </c>
      <c r="J3684" s="19">
        <v>44880</v>
      </c>
      <c r="K3684" s="19"/>
      <c r="L3684" s="54">
        <v>5981</v>
      </c>
      <c r="M3684" s="25" t="s">
        <v>7230</v>
      </c>
      <c r="N3684" s="25" t="s">
        <v>24060</v>
      </c>
      <c r="O3684" s="25"/>
      <c r="P3684" s="25" t="s">
        <v>31452</v>
      </c>
    </row>
    <row r="3685" spans="1:16" ht="15">
      <c r="A3685" s="25" t="s">
        <v>31453</v>
      </c>
      <c r="B3685" s="25" t="s">
        <v>31453</v>
      </c>
      <c r="C3685"/>
      <c r="D3685" s="25" t="s">
        <v>7313</v>
      </c>
      <c r="E3685" s="25"/>
      <c r="F3685" s="25" t="s">
        <v>7288</v>
      </c>
      <c r="G3685" s="25" t="s">
        <v>24057</v>
      </c>
      <c r="H3685" s="25" t="s">
        <v>7492</v>
      </c>
      <c r="I3685" s="25" t="s">
        <v>24205</v>
      </c>
      <c r="J3685" s="19">
        <v>44880</v>
      </c>
      <c r="K3685" s="19"/>
      <c r="L3685" s="54">
        <v>9433</v>
      </c>
      <c r="M3685" s="25" t="s">
        <v>7230</v>
      </c>
      <c r="N3685" s="25" t="s">
        <v>24060</v>
      </c>
      <c r="O3685" s="25"/>
      <c r="P3685" s="25" t="s">
        <v>31454</v>
      </c>
    </row>
    <row r="3686" spans="1:16" ht="15">
      <c r="A3686" s="25" t="s">
        <v>31455</v>
      </c>
      <c r="B3686" s="25" t="s">
        <v>31455</v>
      </c>
      <c r="C3686"/>
      <c r="D3686" s="25" t="s">
        <v>7269</v>
      </c>
      <c r="E3686" s="25"/>
      <c r="F3686" s="25" t="s">
        <v>7288</v>
      </c>
      <c r="G3686" s="25" t="s">
        <v>24057</v>
      </c>
      <c r="H3686" s="25" t="s">
        <v>7492</v>
      </c>
      <c r="I3686" s="25" t="s">
        <v>31412</v>
      </c>
      <c r="J3686" s="19">
        <v>44880</v>
      </c>
      <c r="K3686" s="19"/>
      <c r="L3686" s="54">
        <v>3488.92</v>
      </c>
      <c r="M3686" s="25" t="s">
        <v>7230</v>
      </c>
      <c r="N3686" s="25" t="s">
        <v>24060</v>
      </c>
      <c r="O3686" s="25"/>
      <c r="P3686" s="25" t="s">
        <v>31456</v>
      </c>
    </row>
    <row r="3687" spans="1:16" ht="15">
      <c r="A3687" s="25" t="s">
        <v>31457</v>
      </c>
      <c r="B3687" s="25" t="s">
        <v>31457</v>
      </c>
      <c r="C3687"/>
      <c r="D3687" s="25" t="s">
        <v>7261</v>
      </c>
      <c r="E3687" s="25"/>
      <c r="F3687" s="25" t="s">
        <v>7288</v>
      </c>
      <c r="G3687" s="25" t="s">
        <v>24057</v>
      </c>
      <c r="H3687" s="25" t="s">
        <v>7273</v>
      </c>
      <c r="I3687" s="25" t="s">
        <v>24621</v>
      </c>
      <c r="J3687" s="19">
        <v>44880</v>
      </c>
      <c r="K3687" s="19"/>
      <c r="L3687" s="54">
        <v>48860.5</v>
      </c>
      <c r="M3687" s="25" t="s">
        <v>7230</v>
      </c>
      <c r="N3687" s="25" t="s">
        <v>24060</v>
      </c>
      <c r="O3687" s="25"/>
      <c r="P3687" s="25"/>
    </row>
    <row r="3688" spans="1:16" ht="15">
      <c r="A3688" s="25" t="s">
        <v>31458</v>
      </c>
      <c r="B3688" s="25" t="s">
        <v>31458</v>
      </c>
      <c r="C3688"/>
      <c r="D3688" s="25" t="s">
        <v>7261</v>
      </c>
      <c r="E3688" s="25"/>
      <c r="F3688" s="25" t="s">
        <v>7288</v>
      </c>
      <c r="G3688" s="25" t="s">
        <v>24057</v>
      </c>
      <c r="H3688" s="25" t="s">
        <v>12833</v>
      </c>
      <c r="I3688" s="25" t="s">
        <v>24275</v>
      </c>
      <c r="J3688" s="19">
        <v>44880</v>
      </c>
      <c r="K3688" s="19"/>
      <c r="L3688" s="54">
        <v>8804.4500000000007</v>
      </c>
      <c r="M3688" s="25" t="s">
        <v>7230</v>
      </c>
      <c r="N3688" s="25" t="s">
        <v>24060</v>
      </c>
      <c r="O3688" s="25"/>
      <c r="P3688" s="25" t="s">
        <v>31459</v>
      </c>
    </row>
    <row r="3689" spans="1:16" ht="15">
      <c r="A3689" s="25" t="s">
        <v>31460</v>
      </c>
      <c r="B3689" s="25" t="s">
        <v>31460</v>
      </c>
      <c r="C3689"/>
      <c r="D3689" s="25" t="s">
        <v>7261</v>
      </c>
      <c r="E3689" s="25"/>
      <c r="F3689" s="25" t="s">
        <v>7288</v>
      </c>
      <c r="G3689" s="25" t="s">
        <v>24057</v>
      </c>
      <c r="H3689" s="25" t="s">
        <v>7474</v>
      </c>
      <c r="I3689" s="25" t="s">
        <v>24082</v>
      </c>
      <c r="J3689" s="19">
        <v>44880</v>
      </c>
      <c r="K3689" s="19"/>
      <c r="L3689" s="54">
        <v>5824.58</v>
      </c>
      <c r="M3689" s="25" t="s">
        <v>7230</v>
      </c>
      <c r="N3689" s="25" t="s">
        <v>24060</v>
      </c>
      <c r="O3689" s="25"/>
      <c r="P3689" s="25"/>
    </row>
    <row r="3690" spans="1:16" ht="15">
      <c r="A3690" s="25" t="s">
        <v>31461</v>
      </c>
      <c r="B3690" s="25" t="s">
        <v>31461</v>
      </c>
      <c r="C3690"/>
      <c r="D3690" s="25" t="s">
        <v>7261</v>
      </c>
      <c r="E3690" s="25"/>
      <c r="F3690" s="25" t="s">
        <v>7288</v>
      </c>
      <c r="G3690" s="25" t="s">
        <v>24057</v>
      </c>
      <c r="H3690" s="25" t="s">
        <v>7273</v>
      </c>
      <c r="I3690" s="25" t="s">
        <v>24454</v>
      </c>
      <c r="J3690" s="19">
        <v>44880</v>
      </c>
      <c r="K3690" s="19"/>
      <c r="L3690" s="54">
        <v>280636</v>
      </c>
      <c r="M3690" s="25" t="s">
        <v>7230</v>
      </c>
      <c r="N3690" s="25" t="s">
        <v>24060</v>
      </c>
      <c r="O3690" s="25"/>
      <c r="P3690" s="25" t="s">
        <v>31462</v>
      </c>
    </row>
    <row r="3691" spans="1:16" ht="15">
      <c r="A3691" s="25" t="s">
        <v>31463</v>
      </c>
      <c r="B3691" s="25" t="s">
        <v>31463</v>
      </c>
      <c r="C3691"/>
      <c r="D3691" s="25" t="s">
        <v>7261</v>
      </c>
      <c r="E3691" s="25"/>
      <c r="F3691" s="25" t="s">
        <v>7288</v>
      </c>
      <c r="G3691" s="25" t="s">
        <v>24057</v>
      </c>
      <c r="H3691" s="25" t="s">
        <v>7266</v>
      </c>
      <c r="I3691" s="25" t="s">
        <v>24070</v>
      </c>
      <c r="J3691" s="19">
        <v>44880</v>
      </c>
      <c r="K3691" s="19"/>
      <c r="L3691" s="54">
        <v>7547</v>
      </c>
      <c r="M3691" s="25" t="s">
        <v>7230</v>
      </c>
      <c r="N3691" s="25" t="s">
        <v>24060</v>
      </c>
      <c r="O3691" s="25"/>
      <c r="P3691" s="25"/>
    </row>
    <row r="3692" spans="1:16" ht="15">
      <c r="A3692" s="25" t="s">
        <v>31464</v>
      </c>
      <c r="B3692" s="25" t="s">
        <v>31464</v>
      </c>
      <c r="C3692"/>
      <c r="D3692" s="25" t="s">
        <v>7478</v>
      </c>
      <c r="E3692" s="25"/>
      <c r="F3692" s="25" t="s">
        <v>7288</v>
      </c>
      <c r="G3692" s="25" t="s">
        <v>24057</v>
      </c>
      <c r="H3692" s="25" t="s">
        <v>7492</v>
      </c>
      <c r="I3692" s="25" t="s">
        <v>30501</v>
      </c>
      <c r="J3692" s="19">
        <v>44880</v>
      </c>
      <c r="K3692" s="19"/>
      <c r="L3692" s="54">
        <v>6652.55</v>
      </c>
      <c r="M3692" s="25" t="s">
        <v>7230</v>
      </c>
      <c r="N3692" s="25" t="s">
        <v>24060</v>
      </c>
      <c r="O3692" s="25"/>
      <c r="P3692" s="25" t="s">
        <v>31465</v>
      </c>
    </row>
    <row r="3693" spans="1:16" ht="15">
      <c r="A3693" s="25" t="s">
        <v>31466</v>
      </c>
      <c r="B3693" s="25" t="s">
        <v>31466</v>
      </c>
      <c r="C3693"/>
      <c r="D3693" s="25" t="s">
        <v>7261</v>
      </c>
      <c r="E3693" s="25"/>
      <c r="F3693" s="25" t="s">
        <v>7288</v>
      </c>
      <c r="G3693" s="25" t="s">
        <v>24057</v>
      </c>
      <c r="H3693" s="25" t="s">
        <v>8591</v>
      </c>
      <c r="I3693" s="25" t="s">
        <v>28132</v>
      </c>
      <c r="J3693" s="19">
        <v>44880</v>
      </c>
      <c r="K3693" s="19"/>
      <c r="L3693" s="54">
        <v>525</v>
      </c>
      <c r="M3693" s="25" t="s">
        <v>7230</v>
      </c>
      <c r="N3693" s="25" t="s">
        <v>24060</v>
      </c>
      <c r="O3693" s="25"/>
      <c r="P3693" s="25"/>
    </row>
    <row r="3694" spans="1:16" ht="15">
      <c r="A3694" s="25" t="s">
        <v>31467</v>
      </c>
      <c r="B3694" s="25" t="s">
        <v>31467</v>
      </c>
      <c r="C3694"/>
      <c r="D3694" s="25" t="s">
        <v>7261</v>
      </c>
      <c r="E3694" s="25"/>
      <c r="F3694" s="25" t="s">
        <v>7288</v>
      </c>
      <c r="G3694" s="25" t="s">
        <v>24057</v>
      </c>
      <c r="H3694" s="25" t="s">
        <v>8591</v>
      </c>
      <c r="I3694" s="25" t="s">
        <v>28132</v>
      </c>
      <c r="J3694" s="19">
        <v>44880</v>
      </c>
      <c r="K3694" s="19"/>
      <c r="L3694" s="54">
        <v>525</v>
      </c>
      <c r="M3694" s="25" t="s">
        <v>7230</v>
      </c>
      <c r="N3694" s="25" t="s">
        <v>24060</v>
      </c>
      <c r="O3694" s="25"/>
      <c r="P3694" s="25"/>
    </row>
    <row r="3695" spans="1:16" ht="15">
      <c r="A3695" s="25" t="s">
        <v>31468</v>
      </c>
      <c r="B3695" s="25" t="s">
        <v>31468</v>
      </c>
      <c r="C3695"/>
      <c r="D3695" s="25" t="s">
        <v>7261</v>
      </c>
      <c r="E3695" s="25"/>
      <c r="F3695" s="25" t="s">
        <v>7288</v>
      </c>
      <c r="G3695" s="25" t="s">
        <v>24057</v>
      </c>
      <c r="H3695" s="25" t="s">
        <v>8591</v>
      </c>
      <c r="I3695" s="25" t="s">
        <v>28132</v>
      </c>
      <c r="J3695" s="19">
        <v>44880</v>
      </c>
      <c r="K3695" s="19"/>
      <c r="L3695" s="54">
        <v>380</v>
      </c>
      <c r="M3695" s="25" t="s">
        <v>7230</v>
      </c>
      <c r="N3695" s="25" t="s">
        <v>24060</v>
      </c>
      <c r="O3695" s="25"/>
      <c r="P3695" s="25"/>
    </row>
    <row r="3696" spans="1:16" ht="15">
      <c r="A3696" s="25" t="s">
        <v>31469</v>
      </c>
      <c r="B3696" s="25" t="s">
        <v>31469</v>
      </c>
      <c r="C3696"/>
      <c r="D3696" s="25" t="s">
        <v>7478</v>
      </c>
      <c r="E3696" s="25"/>
      <c r="F3696" s="25" t="s">
        <v>7288</v>
      </c>
      <c r="G3696" s="25" t="s">
        <v>24057</v>
      </c>
      <c r="H3696" s="25" t="s">
        <v>7492</v>
      </c>
      <c r="I3696" s="25" t="s">
        <v>30501</v>
      </c>
      <c r="J3696" s="19">
        <v>44880</v>
      </c>
      <c r="K3696" s="19"/>
      <c r="L3696" s="54">
        <v>3116.27</v>
      </c>
      <c r="M3696" s="25" t="s">
        <v>7230</v>
      </c>
      <c r="N3696" s="25" t="s">
        <v>24060</v>
      </c>
      <c r="O3696" s="25"/>
      <c r="P3696" s="25" t="s">
        <v>31470</v>
      </c>
    </row>
    <row r="3697" spans="1:16" ht="15">
      <c r="A3697" s="25" t="s">
        <v>31471</v>
      </c>
      <c r="B3697" s="25" t="s">
        <v>31471</v>
      </c>
      <c r="C3697"/>
      <c r="D3697" s="25" t="s">
        <v>7261</v>
      </c>
      <c r="E3697" s="25"/>
      <c r="F3697" s="25" t="s">
        <v>7288</v>
      </c>
      <c r="G3697" s="25" t="s">
        <v>24057</v>
      </c>
      <c r="H3697" s="25" t="s">
        <v>12833</v>
      </c>
      <c r="I3697" s="25" t="s">
        <v>24275</v>
      </c>
      <c r="J3697" s="19">
        <v>44880</v>
      </c>
      <c r="K3697" s="19"/>
      <c r="L3697" s="54">
        <v>5849</v>
      </c>
      <c r="M3697" s="25" t="s">
        <v>7230</v>
      </c>
      <c r="N3697" s="25" t="s">
        <v>24060</v>
      </c>
      <c r="O3697" s="25"/>
      <c r="P3697" s="25" t="s">
        <v>31472</v>
      </c>
    </row>
    <row r="3698" spans="1:16" ht="15">
      <c r="A3698" s="25" t="s">
        <v>31473</v>
      </c>
      <c r="B3698" s="25" t="s">
        <v>31473</v>
      </c>
      <c r="C3698" s="22">
        <v>1</v>
      </c>
      <c r="D3698" s="25" t="s">
        <v>7313</v>
      </c>
      <c r="E3698" s="25"/>
      <c r="F3698" s="25" t="s">
        <v>7288</v>
      </c>
      <c r="G3698" s="25" t="s">
        <v>24057</v>
      </c>
      <c r="H3698" s="25" t="s">
        <v>7500</v>
      </c>
      <c r="I3698" s="25" t="s">
        <v>24438</v>
      </c>
      <c r="J3698" s="19">
        <v>44881</v>
      </c>
      <c r="K3698" s="19"/>
      <c r="L3698" s="54">
        <v>5047.09</v>
      </c>
      <c r="M3698" s="25" t="s">
        <v>7230</v>
      </c>
      <c r="N3698" s="25" t="s">
        <v>24060</v>
      </c>
      <c r="O3698" s="25"/>
      <c r="P3698" s="25"/>
    </row>
    <row r="3699" spans="1:16" ht="15">
      <c r="A3699" s="25" t="s">
        <v>31474</v>
      </c>
      <c r="B3699" s="25" t="s">
        <v>31474</v>
      </c>
      <c r="C3699"/>
      <c r="D3699" s="25" t="s">
        <v>8451</v>
      </c>
      <c r="E3699" s="25"/>
      <c r="F3699" s="25" t="s">
        <v>7288</v>
      </c>
      <c r="G3699" s="25" t="s">
        <v>24057</v>
      </c>
      <c r="H3699" s="25" t="s">
        <v>7500</v>
      </c>
      <c r="I3699" s="25" t="s">
        <v>25923</v>
      </c>
      <c r="J3699" s="19">
        <v>44881</v>
      </c>
      <c r="K3699" s="19"/>
      <c r="L3699" s="54">
        <v>672.5</v>
      </c>
      <c r="M3699" s="25" t="s">
        <v>7230</v>
      </c>
      <c r="N3699" s="25" t="s">
        <v>24060</v>
      </c>
      <c r="O3699" s="25"/>
      <c r="P3699" s="25" t="s">
        <v>31475</v>
      </c>
    </row>
    <row r="3700" spans="1:16" ht="15">
      <c r="A3700" s="25" t="s">
        <v>31476</v>
      </c>
      <c r="B3700" s="25" t="s">
        <v>31476</v>
      </c>
      <c r="C3700"/>
      <c r="D3700" s="25" t="s">
        <v>7269</v>
      </c>
      <c r="E3700" s="25"/>
      <c r="F3700" s="25" t="s">
        <v>7288</v>
      </c>
      <c r="G3700" s="25" t="s">
        <v>24057</v>
      </c>
      <c r="H3700" s="25" t="s">
        <v>7273</v>
      </c>
      <c r="I3700" s="25" t="s">
        <v>27733</v>
      </c>
      <c r="J3700" s="19">
        <v>44881</v>
      </c>
      <c r="K3700" s="19"/>
      <c r="L3700" s="54">
        <v>4687.38</v>
      </c>
      <c r="M3700" s="25" t="s">
        <v>7230</v>
      </c>
      <c r="N3700" s="25" t="s">
        <v>24060</v>
      </c>
      <c r="O3700" s="25"/>
      <c r="P3700" s="25" t="s">
        <v>31477</v>
      </c>
    </row>
    <row r="3701" spans="1:16" ht="15">
      <c r="A3701" s="25" t="s">
        <v>31478</v>
      </c>
      <c r="B3701" s="25" t="s">
        <v>31478</v>
      </c>
      <c r="C3701"/>
      <c r="D3701" s="25" t="s">
        <v>7425</v>
      </c>
      <c r="E3701" s="25"/>
      <c r="F3701" s="25" t="s">
        <v>7288</v>
      </c>
      <c r="G3701" s="25" t="s">
        <v>24057</v>
      </c>
      <c r="H3701" s="25" t="s">
        <v>7500</v>
      </c>
      <c r="I3701" s="25" t="s">
        <v>27483</v>
      </c>
      <c r="J3701" s="19">
        <v>44881</v>
      </c>
      <c r="K3701" s="19"/>
      <c r="L3701" s="54">
        <v>884.76</v>
      </c>
      <c r="M3701" s="25" t="s">
        <v>7230</v>
      </c>
      <c r="N3701" s="25" t="s">
        <v>24060</v>
      </c>
      <c r="O3701" s="25"/>
      <c r="P3701" s="25"/>
    </row>
    <row r="3702" spans="1:16" ht="15">
      <c r="A3702" s="25" t="s">
        <v>31479</v>
      </c>
      <c r="B3702" s="25" t="s">
        <v>31479</v>
      </c>
      <c r="C3702"/>
      <c r="D3702" s="25" t="s">
        <v>7425</v>
      </c>
      <c r="E3702" s="25"/>
      <c r="F3702" s="25" t="s">
        <v>7288</v>
      </c>
      <c r="G3702" s="25" t="s">
        <v>24057</v>
      </c>
      <c r="H3702" s="25" t="s">
        <v>7500</v>
      </c>
      <c r="I3702" s="25" t="s">
        <v>27483</v>
      </c>
      <c r="J3702" s="19">
        <v>44881</v>
      </c>
      <c r="K3702" s="19"/>
      <c r="L3702" s="54">
        <v>1286.3800000000001</v>
      </c>
      <c r="M3702" s="25" t="s">
        <v>7230</v>
      </c>
      <c r="N3702" s="25" t="s">
        <v>24060</v>
      </c>
      <c r="O3702" s="25"/>
      <c r="P3702" s="25"/>
    </row>
    <row r="3703" spans="1:16" ht="15">
      <c r="A3703" s="25" t="s">
        <v>31480</v>
      </c>
      <c r="B3703" s="25" t="s">
        <v>31480</v>
      </c>
      <c r="C3703"/>
      <c r="D3703" s="25" t="s">
        <v>7261</v>
      </c>
      <c r="E3703" s="25"/>
      <c r="F3703" s="25" t="s">
        <v>7288</v>
      </c>
      <c r="G3703" s="25" t="s">
        <v>24057</v>
      </c>
      <c r="H3703" s="25" t="s">
        <v>8140</v>
      </c>
      <c r="I3703" s="25" t="s">
        <v>24181</v>
      </c>
      <c r="J3703" s="19">
        <v>44881</v>
      </c>
      <c r="K3703" s="19"/>
      <c r="L3703" s="54">
        <v>10656</v>
      </c>
      <c r="M3703" s="25" t="s">
        <v>7230</v>
      </c>
      <c r="N3703" s="25" t="s">
        <v>24060</v>
      </c>
      <c r="O3703" s="25"/>
      <c r="P3703" s="25" t="s">
        <v>31481</v>
      </c>
    </row>
    <row r="3704" spans="1:16" ht="15">
      <c r="A3704" s="25" t="s">
        <v>31482</v>
      </c>
      <c r="B3704" s="25" t="s">
        <v>31482</v>
      </c>
      <c r="C3704"/>
      <c r="D3704" s="25" t="s">
        <v>7269</v>
      </c>
      <c r="E3704" s="25"/>
      <c r="F3704" s="25" t="s">
        <v>7288</v>
      </c>
      <c r="G3704" s="25" t="s">
        <v>24057</v>
      </c>
      <c r="H3704" s="25" t="s">
        <v>7500</v>
      </c>
      <c r="I3704" s="25" t="s">
        <v>24181</v>
      </c>
      <c r="J3704" s="19">
        <v>44881</v>
      </c>
      <c r="K3704" s="19"/>
      <c r="L3704" s="54">
        <v>2789.95</v>
      </c>
      <c r="M3704" s="25" t="s">
        <v>7230</v>
      </c>
      <c r="N3704" s="25" t="s">
        <v>24060</v>
      </c>
      <c r="O3704" s="25"/>
      <c r="P3704" s="25"/>
    </row>
    <row r="3705" spans="1:16" ht="15">
      <c r="A3705" s="25" t="s">
        <v>31483</v>
      </c>
      <c r="B3705" s="25" t="s">
        <v>31483</v>
      </c>
      <c r="C3705"/>
      <c r="D3705" s="25" t="s">
        <v>7261</v>
      </c>
      <c r="E3705" s="25"/>
      <c r="F3705" s="25" t="s">
        <v>7288</v>
      </c>
      <c r="G3705" s="25" t="s">
        <v>24057</v>
      </c>
      <c r="H3705" s="25" t="s">
        <v>7345</v>
      </c>
      <c r="I3705" s="25" t="s">
        <v>24122</v>
      </c>
      <c r="J3705" s="19">
        <v>44881</v>
      </c>
      <c r="K3705" s="19"/>
      <c r="L3705" s="54">
        <v>2397.5</v>
      </c>
      <c r="M3705" s="25" t="s">
        <v>7230</v>
      </c>
      <c r="N3705" s="25" t="s">
        <v>24060</v>
      </c>
      <c r="O3705" s="25"/>
      <c r="P3705" s="25" t="s">
        <v>31484</v>
      </c>
    </row>
    <row r="3706" spans="1:16" ht="15">
      <c r="A3706" s="25" t="s">
        <v>31485</v>
      </c>
      <c r="B3706" s="25" t="s">
        <v>31485</v>
      </c>
      <c r="C3706"/>
      <c r="D3706" s="25" t="s">
        <v>7252</v>
      </c>
      <c r="E3706" s="25"/>
      <c r="F3706" s="25" t="s">
        <v>7288</v>
      </c>
      <c r="G3706" s="25" t="s">
        <v>24057</v>
      </c>
      <c r="H3706" s="25" t="s">
        <v>7500</v>
      </c>
      <c r="I3706" s="25" t="s">
        <v>24072</v>
      </c>
      <c r="J3706" s="19">
        <v>44881</v>
      </c>
      <c r="K3706" s="19"/>
      <c r="L3706" s="54">
        <v>856.01</v>
      </c>
      <c r="M3706" s="25" t="s">
        <v>7230</v>
      </c>
      <c r="N3706" s="25" t="s">
        <v>24060</v>
      </c>
      <c r="O3706" s="25"/>
      <c r="P3706" s="25"/>
    </row>
    <row r="3707" spans="1:16" ht="15">
      <c r="A3707" s="25" t="s">
        <v>31486</v>
      </c>
      <c r="B3707" s="25" t="s">
        <v>31486</v>
      </c>
      <c r="C3707"/>
      <c r="D3707" s="25" t="s">
        <v>7261</v>
      </c>
      <c r="E3707" s="25"/>
      <c r="F3707" s="25" t="s">
        <v>7288</v>
      </c>
      <c r="G3707" s="25" t="s">
        <v>24057</v>
      </c>
      <c r="H3707" s="25" t="s">
        <v>8443</v>
      </c>
      <c r="I3707" s="25" t="s">
        <v>26339</v>
      </c>
      <c r="J3707" s="19">
        <v>44881</v>
      </c>
      <c r="K3707" s="19"/>
      <c r="L3707" s="54">
        <v>5825.2</v>
      </c>
      <c r="M3707" s="25" t="s">
        <v>7230</v>
      </c>
      <c r="N3707" s="25" t="s">
        <v>24060</v>
      </c>
      <c r="O3707" s="25"/>
      <c r="P3707" s="25" t="s">
        <v>31487</v>
      </c>
    </row>
    <row r="3708" spans="1:16" ht="15">
      <c r="A3708" s="25" t="s">
        <v>31488</v>
      </c>
      <c r="B3708" s="25" t="s">
        <v>31488</v>
      </c>
      <c r="C3708"/>
      <c r="D3708" s="25" t="s">
        <v>7261</v>
      </c>
      <c r="E3708" s="25"/>
      <c r="F3708" s="25" t="s">
        <v>7288</v>
      </c>
      <c r="G3708" s="25" t="s">
        <v>24057</v>
      </c>
      <c r="H3708" s="25" t="s">
        <v>10140</v>
      </c>
      <c r="I3708" s="25" t="s">
        <v>24143</v>
      </c>
      <c r="J3708" s="19">
        <v>44881</v>
      </c>
      <c r="K3708" s="19"/>
      <c r="L3708" s="54">
        <v>1075</v>
      </c>
      <c r="M3708" s="25" t="s">
        <v>7230</v>
      </c>
      <c r="N3708" s="25" t="s">
        <v>24060</v>
      </c>
      <c r="O3708" s="25"/>
      <c r="P3708" s="25" t="s">
        <v>31489</v>
      </c>
    </row>
    <row r="3709" spans="1:16" ht="15">
      <c r="A3709" s="25" t="s">
        <v>31490</v>
      </c>
      <c r="B3709" s="25" t="s">
        <v>31490</v>
      </c>
      <c r="C3709"/>
      <c r="D3709" s="25" t="s">
        <v>15934</v>
      </c>
      <c r="E3709" s="25"/>
      <c r="F3709" s="25" t="s">
        <v>7288</v>
      </c>
      <c r="G3709" s="25" t="s">
        <v>24057</v>
      </c>
      <c r="H3709" s="25" t="s">
        <v>18145</v>
      </c>
      <c r="I3709" s="25" t="s">
        <v>24205</v>
      </c>
      <c r="J3709" s="19">
        <v>44881</v>
      </c>
      <c r="K3709" s="19"/>
      <c r="L3709" s="54">
        <v>26223.69</v>
      </c>
      <c r="M3709" s="25" t="s">
        <v>7230</v>
      </c>
      <c r="N3709" s="25" t="s">
        <v>24060</v>
      </c>
      <c r="O3709" s="25"/>
      <c r="P3709" s="25"/>
    </row>
    <row r="3710" spans="1:16" ht="15">
      <c r="A3710" s="25" t="s">
        <v>31491</v>
      </c>
      <c r="B3710" s="25" t="s">
        <v>31491</v>
      </c>
      <c r="C3710"/>
      <c r="D3710" s="25" t="s">
        <v>7620</v>
      </c>
      <c r="E3710" s="25"/>
      <c r="F3710" s="25" t="s">
        <v>7288</v>
      </c>
      <c r="G3710" s="25" t="s">
        <v>24057</v>
      </c>
      <c r="H3710" s="25" t="s">
        <v>7500</v>
      </c>
      <c r="I3710" s="25" t="s">
        <v>24205</v>
      </c>
      <c r="J3710" s="19">
        <v>44881</v>
      </c>
      <c r="K3710" s="19"/>
      <c r="L3710" s="54">
        <v>2393.21</v>
      </c>
      <c r="M3710" s="25" t="s">
        <v>7230</v>
      </c>
      <c r="N3710" s="25" t="s">
        <v>24060</v>
      </c>
      <c r="O3710" s="25"/>
      <c r="P3710" s="25" t="s">
        <v>31492</v>
      </c>
    </row>
    <row r="3711" spans="1:16" ht="15">
      <c r="A3711" s="25" t="s">
        <v>31493</v>
      </c>
      <c r="B3711" s="25" t="s">
        <v>31493</v>
      </c>
      <c r="C3711"/>
      <c r="D3711" s="25" t="s">
        <v>7261</v>
      </c>
      <c r="E3711" s="25"/>
      <c r="F3711" s="25" t="s">
        <v>7288</v>
      </c>
      <c r="G3711" s="25" t="s">
        <v>24057</v>
      </c>
      <c r="H3711" s="25" t="s">
        <v>18513</v>
      </c>
      <c r="I3711" s="25" t="s">
        <v>31494</v>
      </c>
      <c r="J3711" s="19">
        <v>44881</v>
      </c>
      <c r="K3711" s="19"/>
      <c r="L3711" s="54">
        <v>24690.27</v>
      </c>
      <c r="M3711" s="25" t="s">
        <v>24232</v>
      </c>
      <c r="N3711" s="25" t="s">
        <v>24060</v>
      </c>
      <c r="O3711" s="25"/>
      <c r="P3711" s="25"/>
    </row>
    <row r="3712" spans="1:16" ht="15">
      <c r="A3712" s="25" t="s">
        <v>31495</v>
      </c>
      <c r="B3712" s="25" t="s">
        <v>31495</v>
      </c>
      <c r="C3712"/>
      <c r="D3712" s="25" t="s">
        <v>7252</v>
      </c>
      <c r="E3712" s="25"/>
      <c r="F3712" s="25" t="s">
        <v>7288</v>
      </c>
      <c r="G3712" s="25" t="s">
        <v>24057</v>
      </c>
      <c r="H3712" s="25" t="s">
        <v>11209</v>
      </c>
      <c r="I3712" s="25" t="s">
        <v>24558</v>
      </c>
      <c r="J3712" s="19">
        <v>44882</v>
      </c>
      <c r="K3712" s="19"/>
      <c r="L3712" s="54">
        <v>1712.7</v>
      </c>
      <c r="M3712" s="25" t="s">
        <v>7230</v>
      </c>
      <c r="N3712" s="25" t="s">
        <v>24060</v>
      </c>
      <c r="O3712" s="25"/>
      <c r="P3712" s="25" t="s">
        <v>31496</v>
      </c>
    </row>
    <row r="3713" spans="1:16" ht="15">
      <c r="A3713" s="25" t="s">
        <v>31497</v>
      </c>
      <c r="B3713" s="25" t="s">
        <v>31497</v>
      </c>
      <c r="C3713"/>
      <c r="D3713" s="25" t="s">
        <v>7252</v>
      </c>
      <c r="E3713" s="25"/>
      <c r="F3713" s="25" t="s">
        <v>7288</v>
      </c>
      <c r="G3713" s="25" t="s">
        <v>24057</v>
      </c>
      <c r="H3713" s="25" t="s">
        <v>7500</v>
      </c>
      <c r="I3713" s="25" t="s">
        <v>24301</v>
      </c>
      <c r="J3713" s="19">
        <v>44882</v>
      </c>
      <c r="K3713" s="19"/>
      <c r="L3713" s="54">
        <v>10307.26</v>
      </c>
      <c r="M3713" s="25" t="s">
        <v>7230</v>
      </c>
      <c r="N3713" s="25" t="s">
        <v>24060</v>
      </c>
      <c r="O3713" s="25"/>
      <c r="P3713" s="25"/>
    </row>
    <row r="3714" spans="1:16" ht="15">
      <c r="A3714" s="25" t="s">
        <v>31498</v>
      </c>
      <c r="B3714" s="25" t="s">
        <v>31498</v>
      </c>
      <c r="C3714"/>
      <c r="D3714" s="25" t="s">
        <v>7261</v>
      </c>
      <c r="E3714" s="25"/>
      <c r="F3714" s="25" t="s">
        <v>7288</v>
      </c>
      <c r="G3714" s="25" t="s">
        <v>24057</v>
      </c>
      <c r="H3714" s="25" t="s">
        <v>7345</v>
      </c>
      <c r="I3714" s="25" t="s">
        <v>24122</v>
      </c>
      <c r="J3714" s="19">
        <v>44881</v>
      </c>
      <c r="K3714" s="19"/>
      <c r="L3714" s="54">
        <v>1860</v>
      </c>
      <c r="M3714" s="25" t="s">
        <v>7230</v>
      </c>
      <c r="N3714" s="25" t="s">
        <v>24060</v>
      </c>
      <c r="O3714" s="25"/>
      <c r="P3714" s="25" t="s">
        <v>31499</v>
      </c>
    </row>
    <row r="3715" spans="1:16" ht="15">
      <c r="A3715" s="25" t="s">
        <v>31500</v>
      </c>
      <c r="B3715" s="25" t="s">
        <v>31500</v>
      </c>
      <c r="C3715"/>
      <c r="D3715" s="25" t="s">
        <v>7478</v>
      </c>
      <c r="E3715" s="25"/>
      <c r="F3715" s="25" t="s">
        <v>7288</v>
      </c>
      <c r="G3715" s="25" t="s">
        <v>24057</v>
      </c>
      <c r="H3715" s="25" t="s">
        <v>7492</v>
      </c>
      <c r="I3715" s="25" t="s">
        <v>25622</v>
      </c>
      <c r="J3715" s="19">
        <v>44881</v>
      </c>
      <c r="K3715" s="19"/>
      <c r="L3715" s="54">
        <v>7252.2</v>
      </c>
      <c r="M3715" s="25" t="s">
        <v>7230</v>
      </c>
      <c r="N3715" s="25" t="s">
        <v>24060</v>
      </c>
      <c r="O3715" s="25"/>
      <c r="P3715" s="25" t="s">
        <v>31501</v>
      </c>
    </row>
    <row r="3716" spans="1:16" ht="15">
      <c r="A3716" s="25" t="s">
        <v>31502</v>
      </c>
      <c r="B3716" s="25" t="s">
        <v>31502</v>
      </c>
      <c r="C3716"/>
      <c r="D3716" s="25" t="s">
        <v>7313</v>
      </c>
      <c r="E3716" s="25"/>
      <c r="F3716" s="25" t="s">
        <v>7288</v>
      </c>
      <c r="G3716" s="25" t="s">
        <v>24630</v>
      </c>
      <c r="H3716" s="25" t="s">
        <v>8591</v>
      </c>
      <c r="I3716" s="25" t="s">
        <v>24631</v>
      </c>
      <c r="J3716" s="19">
        <v>44882</v>
      </c>
      <c r="K3716" s="19"/>
      <c r="L3716" s="54">
        <v>1893.75</v>
      </c>
      <c r="M3716" s="25" t="s">
        <v>7230</v>
      </c>
      <c r="N3716" s="25" t="s">
        <v>24060</v>
      </c>
      <c r="O3716" s="25"/>
      <c r="P3716" s="25" t="s">
        <v>31503</v>
      </c>
    </row>
    <row r="3717" spans="1:16" ht="15">
      <c r="A3717" s="25" t="s">
        <v>31504</v>
      </c>
      <c r="B3717" s="25" t="s">
        <v>31504</v>
      </c>
      <c r="C3717"/>
      <c r="D3717" s="25" t="s">
        <v>7261</v>
      </c>
      <c r="E3717" s="25"/>
      <c r="F3717" s="25" t="s">
        <v>7288</v>
      </c>
      <c r="G3717" s="25" t="s">
        <v>24057</v>
      </c>
      <c r="H3717" s="25" t="s">
        <v>10329</v>
      </c>
      <c r="I3717" s="25" t="s">
        <v>26592</v>
      </c>
      <c r="J3717" s="19">
        <v>44882</v>
      </c>
      <c r="K3717" s="19"/>
      <c r="L3717" s="54">
        <v>3831.29</v>
      </c>
      <c r="M3717" s="25" t="s">
        <v>7230</v>
      </c>
      <c r="N3717" s="25" t="s">
        <v>24060</v>
      </c>
      <c r="O3717" s="25"/>
      <c r="P3717" s="25" t="s">
        <v>31505</v>
      </c>
    </row>
    <row r="3718" spans="1:16" ht="15">
      <c r="A3718" s="25" t="s">
        <v>31506</v>
      </c>
      <c r="B3718" s="25" t="s">
        <v>31506</v>
      </c>
      <c r="C3718"/>
      <c r="D3718" s="25" t="s">
        <v>7478</v>
      </c>
      <c r="E3718" s="25"/>
      <c r="F3718" s="25" t="s">
        <v>7288</v>
      </c>
      <c r="G3718" s="25" t="s">
        <v>24057</v>
      </c>
      <c r="H3718" s="25" t="s">
        <v>8577</v>
      </c>
      <c r="I3718" s="25" t="s">
        <v>28588</v>
      </c>
      <c r="J3718" s="19">
        <v>44882</v>
      </c>
      <c r="K3718" s="19"/>
      <c r="L3718" s="54">
        <v>5324.28</v>
      </c>
      <c r="M3718" s="25" t="s">
        <v>7230</v>
      </c>
      <c r="N3718" s="25" t="s">
        <v>24060</v>
      </c>
      <c r="O3718" s="25"/>
      <c r="P3718" s="25"/>
    </row>
    <row r="3719" spans="1:16" ht="15">
      <c r="A3719" s="25" t="s">
        <v>31507</v>
      </c>
      <c r="B3719" s="25" t="s">
        <v>31507</v>
      </c>
      <c r="C3719"/>
      <c r="D3719" s="25" t="s">
        <v>7313</v>
      </c>
      <c r="E3719" s="25"/>
      <c r="F3719" s="25" t="s">
        <v>7288</v>
      </c>
      <c r="G3719" s="25" t="s">
        <v>24057</v>
      </c>
      <c r="H3719" s="25" t="s">
        <v>7500</v>
      </c>
      <c r="I3719" s="25" t="s">
        <v>24205</v>
      </c>
      <c r="J3719" s="19">
        <v>44882</v>
      </c>
      <c r="K3719" s="19"/>
      <c r="L3719" s="54">
        <v>12859</v>
      </c>
      <c r="M3719" s="25" t="s">
        <v>7230</v>
      </c>
      <c r="N3719" s="25" t="s">
        <v>24060</v>
      </c>
      <c r="O3719" s="25"/>
      <c r="P3719" s="25"/>
    </row>
    <row r="3720" spans="1:16" ht="15">
      <c r="A3720" s="25" t="s">
        <v>31508</v>
      </c>
      <c r="B3720" s="25" t="s">
        <v>31508</v>
      </c>
      <c r="C3720"/>
      <c r="D3720" s="25" t="s">
        <v>7478</v>
      </c>
      <c r="E3720" s="25"/>
      <c r="F3720" s="25" t="s">
        <v>7288</v>
      </c>
      <c r="G3720" s="25" t="s">
        <v>24057</v>
      </c>
      <c r="H3720" s="25" t="s">
        <v>7500</v>
      </c>
      <c r="I3720" s="25" t="s">
        <v>24181</v>
      </c>
      <c r="J3720" s="19">
        <v>44882</v>
      </c>
      <c r="K3720" s="19"/>
      <c r="L3720" s="54">
        <v>5285</v>
      </c>
      <c r="M3720" s="25" t="s">
        <v>7230</v>
      </c>
      <c r="N3720" s="25" t="s">
        <v>24060</v>
      </c>
      <c r="O3720" s="25"/>
      <c r="P3720" s="25"/>
    </row>
    <row r="3721" spans="1:16" ht="15">
      <c r="A3721" s="25" t="s">
        <v>31509</v>
      </c>
      <c r="B3721" s="25" t="s">
        <v>31509</v>
      </c>
      <c r="C3721"/>
      <c r="D3721" s="25" t="s">
        <v>7269</v>
      </c>
      <c r="E3721" s="25"/>
      <c r="F3721" s="25" t="s">
        <v>7288</v>
      </c>
      <c r="G3721" s="25" t="s">
        <v>24057</v>
      </c>
      <c r="H3721" s="25" t="s">
        <v>7492</v>
      </c>
      <c r="I3721" s="25" t="s">
        <v>24399</v>
      </c>
      <c r="J3721" s="19">
        <v>44882</v>
      </c>
      <c r="K3721" s="19"/>
      <c r="L3721" s="54">
        <v>8989.99</v>
      </c>
      <c r="M3721" s="25" t="s">
        <v>7230</v>
      </c>
      <c r="N3721" s="25" t="s">
        <v>24060</v>
      </c>
      <c r="O3721" s="25"/>
      <c r="P3721" s="25" t="s">
        <v>31510</v>
      </c>
    </row>
    <row r="3722" spans="1:16" ht="15">
      <c r="A3722" s="25" t="s">
        <v>31511</v>
      </c>
      <c r="B3722" s="25" t="s">
        <v>31511</v>
      </c>
      <c r="C3722"/>
      <c r="D3722" s="25" t="s">
        <v>7313</v>
      </c>
      <c r="E3722" s="25"/>
      <c r="F3722" s="25" t="s">
        <v>7288</v>
      </c>
      <c r="G3722" s="25" t="s">
        <v>24057</v>
      </c>
      <c r="H3722" s="25" t="s">
        <v>7492</v>
      </c>
      <c r="I3722" s="25" t="s">
        <v>24205</v>
      </c>
      <c r="J3722" s="19">
        <v>44882</v>
      </c>
      <c r="K3722" s="19"/>
      <c r="L3722" s="54">
        <v>990</v>
      </c>
      <c r="M3722" s="25" t="s">
        <v>7230</v>
      </c>
      <c r="N3722" s="25" t="s">
        <v>24060</v>
      </c>
      <c r="O3722" s="25"/>
      <c r="P3722" s="25" t="s">
        <v>31512</v>
      </c>
    </row>
    <row r="3723" spans="1:16" ht="15">
      <c r="A3723" s="25" t="s">
        <v>31513</v>
      </c>
      <c r="B3723" s="25" t="s">
        <v>31513</v>
      </c>
      <c r="C3723"/>
      <c r="D3723" s="25" t="s">
        <v>7252</v>
      </c>
      <c r="E3723" s="25"/>
      <c r="F3723" s="25" t="s">
        <v>7288</v>
      </c>
      <c r="G3723" s="25" t="s">
        <v>24057</v>
      </c>
      <c r="H3723" s="25" t="s">
        <v>7500</v>
      </c>
      <c r="I3723" s="25" t="s">
        <v>30849</v>
      </c>
      <c r="J3723" s="19">
        <v>44882</v>
      </c>
      <c r="K3723" s="19"/>
      <c r="L3723" s="54">
        <v>1350.03</v>
      </c>
      <c r="M3723" s="25" t="s">
        <v>7230</v>
      </c>
      <c r="N3723" s="25" t="s">
        <v>24060</v>
      </c>
      <c r="O3723" s="25"/>
      <c r="P3723" s="25" t="s">
        <v>31514</v>
      </c>
    </row>
    <row r="3724" spans="1:16" ht="15">
      <c r="A3724" s="25" t="s">
        <v>31515</v>
      </c>
      <c r="B3724" s="25" t="s">
        <v>31515</v>
      </c>
      <c r="C3724"/>
      <c r="D3724" s="25" t="s">
        <v>7269</v>
      </c>
      <c r="E3724" s="25"/>
      <c r="F3724" s="25" t="s">
        <v>7288</v>
      </c>
      <c r="G3724" s="25" t="s">
        <v>24057</v>
      </c>
      <c r="H3724" s="25" t="s">
        <v>7492</v>
      </c>
      <c r="I3724" s="25" t="s">
        <v>26723</v>
      </c>
      <c r="J3724" s="19">
        <v>44882</v>
      </c>
      <c r="K3724" s="19"/>
      <c r="L3724" s="54">
        <v>7515</v>
      </c>
      <c r="M3724" s="25" t="s">
        <v>7230</v>
      </c>
      <c r="N3724" s="25" t="s">
        <v>24060</v>
      </c>
      <c r="O3724" s="25"/>
      <c r="P3724" s="25" t="s">
        <v>31516</v>
      </c>
    </row>
    <row r="3725" spans="1:16" ht="15">
      <c r="A3725" s="25" t="s">
        <v>31517</v>
      </c>
      <c r="B3725" s="25" t="s">
        <v>31517</v>
      </c>
      <c r="C3725"/>
      <c r="D3725" s="25" t="s">
        <v>7252</v>
      </c>
      <c r="E3725" s="25"/>
      <c r="F3725" s="25" t="s">
        <v>7288</v>
      </c>
      <c r="G3725" s="25" t="s">
        <v>24057</v>
      </c>
      <c r="H3725" s="25" t="s">
        <v>7500</v>
      </c>
      <c r="I3725" s="25" t="s">
        <v>24301</v>
      </c>
      <c r="J3725" s="19">
        <v>44882</v>
      </c>
      <c r="K3725" s="19"/>
      <c r="L3725" s="54">
        <v>620.70000000000005</v>
      </c>
      <c r="M3725" s="25" t="s">
        <v>7230</v>
      </c>
      <c r="N3725" s="25" t="s">
        <v>24060</v>
      </c>
      <c r="O3725" s="25"/>
      <c r="P3725" s="25" t="s">
        <v>31518</v>
      </c>
    </row>
    <row r="3726" spans="1:16" ht="15">
      <c r="A3726" s="25" t="s">
        <v>31519</v>
      </c>
      <c r="B3726" s="25" t="s">
        <v>31519</v>
      </c>
      <c r="C3726"/>
      <c r="D3726" s="25" t="s">
        <v>7313</v>
      </c>
      <c r="E3726" s="25"/>
      <c r="F3726" s="25" t="s">
        <v>7288</v>
      </c>
      <c r="G3726" s="25" t="s">
        <v>24057</v>
      </c>
      <c r="H3726" s="25" t="s">
        <v>7492</v>
      </c>
      <c r="I3726" s="25" t="s">
        <v>24205</v>
      </c>
      <c r="J3726" s="19">
        <v>44882</v>
      </c>
      <c r="K3726" s="19"/>
      <c r="L3726" s="54">
        <v>8436.52</v>
      </c>
      <c r="M3726" s="25" t="s">
        <v>7230</v>
      </c>
      <c r="N3726" s="25" t="s">
        <v>24060</v>
      </c>
      <c r="O3726" s="25"/>
      <c r="P3726" s="25" t="s">
        <v>31520</v>
      </c>
    </row>
    <row r="3727" spans="1:16" ht="15">
      <c r="A3727" s="25" t="s">
        <v>31521</v>
      </c>
      <c r="B3727" s="25" t="s">
        <v>31521</v>
      </c>
      <c r="C3727"/>
      <c r="D3727" s="25" t="s">
        <v>7269</v>
      </c>
      <c r="E3727" s="25"/>
      <c r="F3727" s="25" t="s">
        <v>7288</v>
      </c>
      <c r="G3727" s="25" t="s">
        <v>24057</v>
      </c>
      <c r="H3727" s="25" t="s">
        <v>7492</v>
      </c>
      <c r="I3727" s="25" t="s">
        <v>24181</v>
      </c>
      <c r="J3727" s="19">
        <v>44882</v>
      </c>
      <c r="K3727" s="19"/>
      <c r="L3727" s="54">
        <v>4974</v>
      </c>
      <c r="M3727" s="25" t="s">
        <v>7230</v>
      </c>
      <c r="N3727" s="25" t="s">
        <v>24060</v>
      </c>
      <c r="O3727" s="25"/>
      <c r="P3727" s="25" t="s">
        <v>31522</v>
      </c>
    </row>
    <row r="3728" spans="1:16" ht="15">
      <c r="A3728" s="25" t="s">
        <v>31523</v>
      </c>
      <c r="B3728" s="25" t="s">
        <v>31523</v>
      </c>
      <c r="C3728"/>
      <c r="D3728" s="25" t="s">
        <v>7261</v>
      </c>
      <c r="E3728" s="25"/>
      <c r="F3728" s="25" t="s">
        <v>7288</v>
      </c>
      <c r="G3728" s="25" t="s">
        <v>24057</v>
      </c>
      <c r="H3728" s="25" t="s">
        <v>8309</v>
      </c>
      <c r="I3728" s="25" t="s">
        <v>24082</v>
      </c>
      <c r="J3728" s="19">
        <v>44882</v>
      </c>
      <c r="K3728" s="19"/>
      <c r="L3728" s="54">
        <v>8173.91</v>
      </c>
      <c r="M3728" s="25" t="s">
        <v>7230</v>
      </c>
      <c r="N3728" s="25" t="s">
        <v>24060</v>
      </c>
      <c r="O3728" s="25"/>
      <c r="P3728" s="25"/>
    </row>
    <row r="3729" spans="1:16" ht="15">
      <c r="A3729" s="25" t="s">
        <v>31524</v>
      </c>
      <c r="B3729" s="25" t="s">
        <v>31524</v>
      </c>
      <c r="C3729"/>
      <c r="D3729" s="25" t="s">
        <v>7425</v>
      </c>
      <c r="E3729" s="25"/>
      <c r="F3729" s="25" t="s">
        <v>7288</v>
      </c>
      <c r="G3729" s="25" t="s">
        <v>24057</v>
      </c>
      <c r="H3729" s="25" t="s">
        <v>7500</v>
      </c>
      <c r="I3729" s="25" t="s">
        <v>24540</v>
      </c>
      <c r="J3729" s="19">
        <v>44882</v>
      </c>
      <c r="K3729" s="19"/>
      <c r="L3729" s="54">
        <v>12396</v>
      </c>
      <c r="M3729" s="25" t="s">
        <v>7230</v>
      </c>
      <c r="N3729" s="25" t="s">
        <v>24060</v>
      </c>
      <c r="O3729" s="25"/>
      <c r="P3729" s="25" t="s">
        <v>31525</v>
      </c>
    </row>
    <row r="3730" spans="1:16" ht="15">
      <c r="A3730" s="25" t="s">
        <v>31526</v>
      </c>
      <c r="B3730" s="25" t="s">
        <v>31526</v>
      </c>
      <c r="C3730"/>
      <c r="D3730" s="25" t="s">
        <v>7261</v>
      </c>
      <c r="E3730" s="25"/>
      <c r="F3730" s="25" t="s">
        <v>7288</v>
      </c>
      <c r="G3730" s="25" t="s">
        <v>24057</v>
      </c>
      <c r="H3730" s="25" t="s">
        <v>8140</v>
      </c>
      <c r="I3730" s="25" t="s">
        <v>24181</v>
      </c>
      <c r="J3730" s="19">
        <v>44883</v>
      </c>
      <c r="K3730" s="19"/>
      <c r="L3730" s="54">
        <v>783</v>
      </c>
      <c r="M3730" s="25" t="s">
        <v>7230</v>
      </c>
      <c r="N3730" s="25" t="s">
        <v>24060</v>
      </c>
      <c r="O3730" s="25"/>
      <c r="P3730" s="25" t="s">
        <v>31527</v>
      </c>
    </row>
    <row r="3731" spans="1:16" ht="15">
      <c r="A3731" s="25" t="s">
        <v>31528</v>
      </c>
      <c r="B3731" s="25" t="s">
        <v>31528</v>
      </c>
      <c r="C3731"/>
      <c r="D3731" s="25" t="s">
        <v>7478</v>
      </c>
      <c r="E3731" s="25"/>
      <c r="F3731" s="25" t="s">
        <v>7288</v>
      </c>
      <c r="G3731" s="25" t="s">
        <v>24057</v>
      </c>
      <c r="H3731" s="25" t="s">
        <v>7492</v>
      </c>
      <c r="I3731" s="25" t="s">
        <v>24181</v>
      </c>
      <c r="J3731" s="19">
        <v>44883</v>
      </c>
      <c r="K3731" s="19"/>
      <c r="L3731" s="54">
        <v>39700</v>
      </c>
      <c r="M3731" s="25" t="s">
        <v>7230</v>
      </c>
      <c r="N3731" s="25" t="s">
        <v>24060</v>
      </c>
      <c r="O3731" s="25"/>
      <c r="P3731" s="25" t="s">
        <v>31529</v>
      </c>
    </row>
    <row r="3732" spans="1:16" ht="15">
      <c r="A3732" s="25" t="s">
        <v>31530</v>
      </c>
      <c r="B3732" s="25" t="s">
        <v>31530</v>
      </c>
      <c r="C3732"/>
      <c r="D3732" s="25" t="s">
        <v>7269</v>
      </c>
      <c r="E3732" s="25"/>
      <c r="F3732" s="25" t="s">
        <v>7288</v>
      </c>
      <c r="G3732" s="25" t="s">
        <v>24057</v>
      </c>
      <c r="H3732" s="25" t="s">
        <v>7492</v>
      </c>
      <c r="I3732" s="25" t="s">
        <v>31531</v>
      </c>
      <c r="J3732" s="19">
        <v>44883</v>
      </c>
      <c r="K3732" s="19"/>
      <c r="L3732" s="54">
        <v>1270</v>
      </c>
      <c r="M3732" s="25" t="s">
        <v>7230</v>
      </c>
      <c r="N3732" s="25" t="s">
        <v>24060</v>
      </c>
      <c r="O3732" s="25"/>
      <c r="P3732" s="25" t="s">
        <v>31532</v>
      </c>
    </row>
    <row r="3733" spans="1:16" ht="15">
      <c r="A3733" s="25" t="s">
        <v>31533</v>
      </c>
      <c r="B3733" s="25" t="s">
        <v>31533</v>
      </c>
      <c r="C3733"/>
      <c r="D3733" s="25" t="s">
        <v>7252</v>
      </c>
      <c r="E3733" s="25"/>
      <c r="F3733" s="25" t="s">
        <v>7288</v>
      </c>
      <c r="G3733" s="25" t="s">
        <v>24057</v>
      </c>
      <c r="H3733" s="25" t="s">
        <v>7500</v>
      </c>
      <c r="I3733" s="25" t="s">
        <v>24301</v>
      </c>
      <c r="J3733" s="19">
        <v>44883</v>
      </c>
      <c r="K3733" s="19"/>
      <c r="L3733" s="54">
        <v>2890.78</v>
      </c>
      <c r="M3733" s="25" t="s">
        <v>7230</v>
      </c>
      <c r="N3733" s="25" t="s">
        <v>24060</v>
      </c>
      <c r="O3733" s="25"/>
      <c r="P3733" s="25"/>
    </row>
    <row r="3734" spans="1:16" ht="15">
      <c r="A3734" s="25" t="s">
        <v>31534</v>
      </c>
      <c r="B3734" s="25" t="s">
        <v>31534</v>
      </c>
      <c r="C3734"/>
      <c r="D3734" s="25" t="s">
        <v>7261</v>
      </c>
      <c r="E3734" s="25"/>
      <c r="F3734" s="25" t="s">
        <v>7288</v>
      </c>
      <c r="G3734" s="25" t="s">
        <v>24057</v>
      </c>
      <c r="H3734" s="25" t="s">
        <v>8200</v>
      </c>
      <c r="I3734" s="25" t="s">
        <v>24075</v>
      </c>
      <c r="J3734" s="19">
        <v>44883</v>
      </c>
      <c r="K3734" s="19"/>
      <c r="L3734" s="54">
        <v>29204.35</v>
      </c>
      <c r="M3734" s="25" t="s">
        <v>7230</v>
      </c>
      <c r="N3734" s="25" t="s">
        <v>24060</v>
      </c>
      <c r="O3734" s="25"/>
      <c r="P3734" s="25"/>
    </row>
    <row r="3735" spans="1:16" ht="15">
      <c r="A3735" s="25" t="s">
        <v>31535</v>
      </c>
      <c r="B3735" s="25" t="s">
        <v>31535</v>
      </c>
      <c r="C3735"/>
      <c r="D3735" s="25" t="s">
        <v>7252</v>
      </c>
      <c r="E3735" s="25"/>
      <c r="F3735" s="25" t="s">
        <v>7288</v>
      </c>
      <c r="G3735" s="25" t="s">
        <v>24057</v>
      </c>
      <c r="H3735" s="25" t="s">
        <v>8140</v>
      </c>
      <c r="I3735" s="25" t="s">
        <v>25678</v>
      </c>
      <c r="J3735" s="19">
        <v>44883</v>
      </c>
      <c r="K3735" s="19"/>
      <c r="L3735" s="54">
        <v>15750</v>
      </c>
      <c r="M3735" s="25" t="s">
        <v>24232</v>
      </c>
      <c r="N3735" s="25" t="s">
        <v>24060</v>
      </c>
      <c r="O3735" s="25"/>
      <c r="P3735" s="25" t="s">
        <v>31536</v>
      </c>
    </row>
    <row r="3736" spans="1:16" ht="15">
      <c r="A3736" s="25" t="s">
        <v>31537</v>
      </c>
      <c r="B3736" s="25" t="s">
        <v>31537</v>
      </c>
      <c r="C3736"/>
      <c r="D3736" s="25" t="s">
        <v>7261</v>
      </c>
      <c r="E3736" s="25"/>
      <c r="F3736" s="25" t="s">
        <v>7288</v>
      </c>
      <c r="G3736" s="25" t="s">
        <v>24057</v>
      </c>
      <c r="H3736" s="25" t="s">
        <v>8140</v>
      </c>
      <c r="I3736" s="25" t="s">
        <v>24181</v>
      </c>
      <c r="J3736" s="19">
        <v>44883</v>
      </c>
      <c r="K3736" s="19"/>
      <c r="L3736" s="54">
        <v>750</v>
      </c>
      <c r="M3736" s="25" t="s">
        <v>7230</v>
      </c>
      <c r="N3736" s="25" t="s">
        <v>24060</v>
      </c>
      <c r="O3736" s="25"/>
      <c r="P3736" s="25" t="s">
        <v>31538</v>
      </c>
    </row>
    <row r="3737" spans="1:16" ht="15">
      <c r="A3737" s="25" t="s">
        <v>31539</v>
      </c>
      <c r="B3737" s="25" t="s">
        <v>31539</v>
      </c>
      <c r="C3737"/>
      <c r="D3737" s="25" t="s">
        <v>7261</v>
      </c>
      <c r="E3737" s="25"/>
      <c r="F3737" s="25" t="s">
        <v>7288</v>
      </c>
      <c r="G3737" s="25" t="s">
        <v>24057</v>
      </c>
      <c r="H3737" s="25" t="s">
        <v>8140</v>
      </c>
      <c r="I3737" s="25" t="s">
        <v>31540</v>
      </c>
      <c r="J3737" s="19">
        <v>44883</v>
      </c>
      <c r="K3737" s="19"/>
      <c r="L3737" s="54">
        <v>14936.02</v>
      </c>
      <c r="M3737" s="25" t="s">
        <v>7230</v>
      </c>
      <c r="N3737" s="25" t="s">
        <v>24060</v>
      </c>
      <c r="O3737" s="25"/>
      <c r="P3737" s="25" t="s">
        <v>31541</v>
      </c>
    </row>
    <row r="3738" spans="1:16" ht="15">
      <c r="A3738" s="25" t="s">
        <v>31542</v>
      </c>
      <c r="B3738" s="25" t="s">
        <v>31542</v>
      </c>
      <c r="C3738"/>
      <c r="D3738" s="25" t="s">
        <v>7261</v>
      </c>
      <c r="E3738" s="25"/>
      <c r="F3738" s="25" t="s">
        <v>7288</v>
      </c>
      <c r="G3738" s="25" t="s">
        <v>24057</v>
      </c>
      <c r="H3738" s="25" t="s">
        <v>8140</v>
      </c>
      <c r="I3738" s="25" t="s">
        <v>24360</v>
      </c>
      <c r="J3738" s="19">
        <v>44883</v>
      </c>
      <c r="K3738" s="19"/>
      <c r="L3738" s="54">
        <v>3832.75</v>
      </c>
      <c r="M3738" s="25" t="s">
        <v>7230</v>
      </c>
      <c r="N3738" s="25" t="s">
        <v>24060</v>
      </c>
      <c r="O3738" s="25"/>
      <c r="P3738" s="25" t="s">
        <v>31543</v>
      </c>
    </row>
    <row r="3739" spans="1:16" ht="15">
      <c r="A3739" s="25" t="s">
        <v>31544</v>
      </c>
      <c r="B3739" s="25" t="s">
        <v>31544</v>
      </c>
      <c r="C3739"/>
      <c r="D3739" s="25" t="s">
        <v>7261</v>
      </c>
      <c r="E3739" s="25"/>
      <c r="F3739" s="25" t="s">
        <v>7288</v>
      </c>
      <c r="G3739" s="25" t="s">
        <v>24057</v>
      </c>
      <c r="H3739" s="25" t="s">
        <v>8140</v>
      </c>
      <c r="I3739" s="25" t="s">
        <v>24181</v>
      </c>
      <c r="J3739" s="19">
        <v>44883</v>
      </c>
      <c r="K3739" s="19"/>
      <c r="L3739" s="54">
        <v>675</v>
      </c>
      <c r="M3739" s="25" t="s">
        <v>7230</v>
      </c>
      <c r="N3739" s="25" t="s">
        <v>24060</v>
      </c>
      <c r="O3739" s="25"/>
      <c r="P3739" s="25" t="s">
        <v>31545</v>
      </c>
    </row>
    <row r="3740" spans="1:16" ht="15">
      <c r="A3740" s="25" t="s">
        <v>31546</v>
      </c>
      <c r="B3740" s="25" t="s">
        <v>31546</v>
      </c>
      <c r="C3740"/>
      <c r="D3740" s="25" t="s">
        <v>7261</v>
      </c>
      <c r="E3740" s="25"/>
      <c r="F3740" s="25" t="s">
        <v>7288</v>
      </c>
      <c r="G3740" s="25" t="s">
        <v>24057</v>
      </c>
      <c r="H3740" s="25" t="s">
        <v>7500</v>
      </c>
      <c r="I3740" s="25" t="s">
        <v>24301</v>
      </c>
      <c r="J3740" s="19">
        <v>44883</v>
      </c>
      <c r="K3740" s="19"/>
      <c r="L3740" s="54">
        <v>744.26</v>
      </c>
      <c r="M3740" s="25" t="s">
        <v>7230</v>
      </c>
      <c r="N3740" s="25" t="s">
        <v>24060</v>
      </c>
      <c r="O3740" s="25"/>
      <c r="P3740" s="25"/>
    </row>
    <row r="3741" spans="1:16" ht="15">
      <c r="A3741" s="25" t="s">
        <v>31547</v>
      </c>
      <c r="B3741" s="25" t="s">
        <v>31547</v>
      </c>
      <c r="C3741"/>
      <c r="D3741" s="25" t="s">
        <v>7313</v>
      </c>
      <c r="E3741" s="25"/>
      <c r="F3741" s="25" t="s">
        <v>7288</v>
      </c>
      <c r="G3741" s="25" t="s">
        <v>24057</v>
      </c>
      <c r="H3741" s="25" t="s">
        <v>7500</v>
      </c>
      <c r="I3741" s="25" t="s">
        <v>24218</v>
      </c>
      <c r="J3741" s="19">
        <v>44883</v>
      </c>
      <c r="K3741" s="19"/>
      <c r="L3741" s="54">
        <v>1802</v>
      </c>
      <c r="M3741" s="25" t="s">
        <v>7230</v>
      </c>
      <c r="N3741" s="25" t="s">
        <v>24060</v>
      </c>
      <c r="O3741" s="25"/>
      <c r="P3741" s="25" t="s">
        <v>31548</v>
      </c>
    </row>
    <row r="3742" spans="1:16" ht="15">
      <c r="A3742" s="25" t="s">
        <v>31549</v>
      </c>
      <c r="B3742" s="25" t="s">
        <v>31549</v>
      </c>
      <c r="C3742"/>
      <c r="D3742" s="25" t="s">
        <v>7261</v>
      </c>
      <c r="E3742" s="25"/>
      <c r="F3742" s="25" t="s">
        <v>7288</v>
      </c>
      <c r="G3742" s="25" t="s">
        <v>24057</v>
      </c>
      <c r="H3742" s="25" t="s">
        <v>19520</v>
      </c>
      <c r="I3742" s="25" t="s">
        <v>24181</v>
      </c>
      <c r="J3742" s="19">
        <v>44883</v>
      </c>
      <c r="K3742" s="19"/>
      <c r="L3742" s="54">
        <v>14625</v>
      </c>
      <c r="M3742" s="25" t="s">
        <v>7230</v>
      </c>
      <c r="N3742" s="25" t="s">
        <v>24060</v>
      </c>
      <c r="O3742" s="25"/>
      <c r="P3742" s="25" t="s">
        <v>31550</v>
      </c>
    </row>
    <row r="3743" spans="1:16" ht="15">
      <c r="A3743" s="25" t="s">
        <v>31551</v>
      </c>
      <c r="B3743" s="25" t="s">
        <v>31551</v>
      </c>
      <c r="C3743"/>
      <c r="D3743" s="25" t="s">
        <v>7313</v>
      </c>
      <c r="E3743" s="25"/>
      <c r="F3743" s="25" t="s">
        <v>7288</v>
      </c>
      <c r="G3743" s="25" t="s">
        <v>24057</v>
      </c>
      <c r="H3743" s="25" t="s">
        <v>7500</v>
      </c>
      <c r="I3743" s="25" t="s">
        <v>24591</v>
      </c>
      <c r="J3743" s="19">
        <v>44883</v>
      </c>
      <c r="K3743" s="19"/>
      <c r="L3743" s="54">
        <v>1870.05</v>
      </c>
      <c r="M3743" s="25" t="s">
        <v>7230</v>
      </c>
      <c r="N3743" s="25" t="s">
        <v>24060</v>
      </c>
      <c r="O3743" s="25"/>
      <c r="P3743" s="25"/>
    </row>
    <row r="3744" spans="1:16" ht="15">
      <c r="A3744" s="25" t="s">
        <v>31552</v>
      </c>
      <c r="B3744" s="25" t="s">
        <v>31552</v>
      </c>
      <c r="C3744"/>
      <c r="D3744" s="25" t="s">
        <v>7261</v>
      </c>
      <c r="E3744" s="25"/>
      <c r="F3744" s="25" t="s">
        <v>7288</v>
      </c>
      <c r="G3744" s="25" t="s">
        <v>24057</v>
      </c>
      <c r="H3744" s="25" t="s">
        <v>7500</v>
      </c>
      <c r="I3744" s="25" t="s">
        <v>24673</v>
      </c>
      <c r="J3744" s="19">
        <v>44883</v>
      </c>
      <c r="K3744" s="19"/>
      <c r="L3744" s="54">
        <v>6675</v>
      </c>
      <c r="M3744" s="25" t="s">
        <v>7230</v>
      </c>
      <c r="N3744" s="25" t="s">
        <v>24060</v>
      </c>
      <c r="O3744" s="25"/>
      <c r="P3744" s="25"/>
    </row>
    <row r="3745" spans="1:16" ht="15">
      <c r="A3745" s="25" t="s">
        <v>31553</v>
      </c>
      <c r="B3745" s="25" t="s">
        <v>31553</v>
      </c>
      <c r="C3745"/>
      <c r="D3745" s="25" t="s">
        <v>7313</v>
      </c>
      <c r="E3745" s="25"/>
      <c r="F3745" s="25" t="s">
        <v>7288</v>
      </c>
      <c r="G3745" s="25" t="s">
        <v>24057</v>
      </c>
      <c r="H3745" s="25" t="s">
        <v>7492</v>
      </c>
      <c r="I3745" s="25" t="s">
        <v>24205</v>
      </c>
      <c r="J3745" s="19">
        <v>44883</v>
      </c>
      <c r="K3745" s="19"/>
      <c r="L3745" s="54">
        <v>5371.99</v>
      </c>
      <c r="M3745" s="25" t="s">
        <v>7230</v>
      </c>
      <c r="N3745" s="25" t="s">
        <v>24060</v>
      </c>
      <c r="O3745" s="25"/>
      <c r="P3745" s="25" t="s">
        <v>31554</v>
      </c>
    </row>
    <row r="3746" spans="1:16" ht="15">
      <c r="A3746" s="25" t="s">
        <v>31555</v>
      </c>
      <c r="B3746" s="25" t="s">
        <v>31555</v>
      </c>
      <c r="C3746"/>
      <c r="D3746" s="25" t="s">
        <v>7252</v>
      </c>
      <c r="E3746" s="25"/>
      <c r="F3746" s="25" t="s">
        <v>7288</v>
      </c>
      <c r="G3746" s="25" t="s">
        <v>24057</v>
      </c>
      <c r="H3746" s="25" t="s">
        <v>18145</v>
      </c>
      <c r="I3746" s="25" t="s">
        <v>29088</v>
      </c>
      <c r="J3746" s="19">
        <v>44884</v>
      </c>
      <c r="K3746" s="19"/>
      <c r="L3746" s="54">
        <v>650</v>
      </c>
      <c r="M3746" s="25" t="s">
        <v>7230</v>
      </c>
      <c r="N3746" s="25" t="s">
        <v>24060</v>
      </c>
      <c r="O3746" s="25"/>
      <c r="P3746" s="25" t="s">
        <v>31556</v>
      </c>
    </row>
    <row r="3747" spans="1:16" ht="15">
      <c r="A3747" s="25" t="s">
        <v>31557</v>
      </c>
      <c r="B3747" s="25" t="s">
        <v>31557</v>
      </c>
      <c r="C3747"/>
      <c r="D3747" s="25" t="s">
        <v>7252</v>
      </c>
      <c r="E3747" s="25"/>
      <c r="F3747" s="25" t="s">
        <v>7288</v>
      </c>
      <c r="G3747" s="25" t="s">
        <v>24057</v>
      </c>
      <c r="H3747" s="25" t="s">
        <v>7500</v>
      </c>
      <c r="I3747" s="25" t="s">
        <v>24301</v>
      </c>
      <c r="J3747" s="19">
        <v>44884</v>
      </c>
      <c r="K3747" s="19"/>
      <c r="L3747" s="54">
        <v>478</v>
      </c>
      <c r="M3747" s="25" t="s">
        <v>7230</v>
      </c>
      <c r="N3747" s="25" t="s">
        <v>24060</v>
      </c>
      <c r="O3747" s="25"/>
      <c r="P3747" s="25" t="s">
        <v>31558</v>
      </c>
    </row>
    <row r="3748" spans="1:16" ht="15">
      <c r="A3748" s="25" t="s">
        <v>31559</v>
      </c>
      <c r="B3748" s="25" t="s">
        <v>31559</v>
      </c>
      <c r="C3748"/>
      <c r="D3748" s="25" t="s">
        <v>7478</v>
      </c>
      <c r="E3748" s="25"/>
      <c r="F3748" s="25" t="s">
        <v>7288</v>
      </c>
      <c r="G3748" s="25" t="s">
        <v>24057</v>
      </c>
      <c r="H3748" s="25" t="s">
        <v>7492</v>
      </c>
      <c r="I3748" s="25" t="s">
        <v>24410</v>
      </c>
      <c r="J3748" s="19">
        <v>44884</v>
      </c>
      <c r="K3748" s="19"/>
      <c r="L3748" s="54">
        <v>10667</v>
      </c>
      <c r="M3748" s="25" t="s">
        <v>7230</v>
      </c>
      <c r="N3748" s="25" t="s">
        <v>24060</v>
      </c>
      <c r="O3748" s="25"/>
      <c r="P3748" s="25" t="s">
        <v>31560</v>
      </c>
    </row>
    <row r="3749" spans="1:16" ht="15">
      <c r="A3749" s="25" t="s">
        <v>31561</v>
      </c>
      <c r="B3749" s="25" t="s">
        <v>31561</v>
      </c>
      <c r="C3749"/>
      <c r="D3749" s="25" t="s">
        <v>7478</v>
      </c>
      <c r="E3749" s="25"/>
      <c r="F3749" s="25" t="s">
        <v>7288</v>
      </c>
      <c r="G3749" s="25" t="s">
        <v>24057</v>
      </c>
      <c r="H3749" s="25" t="s">
        <v>7492</v>
      </c>
      <c r="I3749" s="25" t="s">
        <v>26329</v>
      </c>
      <c r="J3749" s="19">
        <v>44884</v>
      </c>
      <c r="K3749" s="19"/>
      <c r="L3749" s="54">
        <v>4970</v>
      </c>
      <c r="M3749" s="25" t="s">
        <v>7230</v>
      </c>
      <c r="N3749" s="25" t="s">
        <v>24060</v>
      </c>
      <c r="O3749" s="25"/>
      <c r="P3749" s="25" t="s">
        <v>31562</v>
      </c>
    </row>
    <row r="3750" spans="1:16" ht="15">
      <c r="A3750" s="25" t="s">
        <v>31563</v>
      </c>
      <c r="B3750" s="25" t="s">
        <v>31563</v>
      </c>
      <c r="C3750"/>
      <c r="D3750" s="25" t="s">
        <v>7425</v>
      </c>
      <c r="E3750" s="25"/>
      <c r="F3750" s="25" t="s">
        <v>7288</v>
      </c>
      <c r="G3750" s="25" t="s">
        <v>24057</v>
      </c>
      <c r="H3750" s="25" t="s">
        <v>7428</v>
      </c>
      <c r="I3750" s="25" t="s">
        <v>24122</v>
      </c>
      <c r="J3750" s="19">
        <v>44884</v>
      </c>
      <c r="K3750" s="19"/>
      <c r="L3750" s="54">
        <v>7645.15</v>
      </c>
      <c r="M3750" s="25" t="s">
        <v>7230</v>
      </c>
      <c r="N3750" s="25" t="s">
        <v>24060</v>
      </c>
      <c r="O3750" s="25"/>
      <c r="P3750" s="25"/>
    </row>
    <row r="3751" spans="1:16" ht="15">
      <c r="A3751" s="25" t="s">
        <v>31564</v>
      </c>
      <c r="B3751" s="25" t="s">
        <v>31564</v>
      </c>
      <c r="C3751"/>
      <c r="D3751" s="25" t="s">
        <v>7252</v>
      </c>
      <c r="E3751" s="25"/>
      <c r="F3751" s="25" t="s">
        <v>7288</v>
      </c>
      <c r="G3751" s="25" t="s">
        <v>24057</v>
      </c>
      <c r="H3751" s="25" t="s">
        <v>18145</v>
      </c>
      <c r="I3751" s="25" t="s">
        <v>31565</v>
      </c>
      <c r="J3751" s="19">
        <v>44885</v>
      </c>
      <c r="K3751" s="19"/>
      <c r="L3751" s="54">
        <v>800.25</v>
      </c>
      <c r="M3751" s="25" t="s">
        <v>7230</v>
      </c>
      <c r="N3751" s="25" t="s">
        <v>24060</v>
      </c>
      <c r="O3751" s="25"/>
      <c r="P3751" s="25" t="s">
        <v>31566</v>
      </c>
    </row>
    <row r="3752" spans="1:16" ht="15">
      <c r="A3752" s="25" t="s">
        <v>31567</v>
      </c>
      <c r="B3752" s="25" t="s">
        <v>31567</v>
      </c>
      <c r="C3752"/>
      <c r="D3752" s="25" t="s">
        <v>7252</v>
      </c>
      <c r="E3752" s="25"/>
      <c r="F3752" s="25" t="s">
        <v>7288</v>
      </c>
      <c r="G3752" s="25" t="s">
        <v>24057</v>
      </c>
      <c r="H3752" s="25" t="s">
        <v>7500</v>
      </c>
      <c r="I3752" s="25" t="s">
        <v>24301</v>
      </c>
      <c r="J3752" s="19">
        <v>44884</v>
      </c>
      <c r="K3752" s="19"/>
      <c r="L3752" s="54">
        <v>2834</v>
      </c>
      <c r="M3752" s="25" t="s">
        <v>7230</v>
      </c>
      <c r="N3752" s="25" t="s">
        <v>24060</v>
      </c>
      <c r="O3752" s="25"/>
      <c r="P3752" s="25" t="s">
        <v>31568</v>
      </c>
    </row>
    <row r="3753" spans="1:16" ht="15">
      <c r="A3753" s="25" t="s">
        <v>31569</v>
      </c>
      <c r="B3753" s="25" t="s">
        <v>31569</v>
      </c>
      <c r="C3753"/>
      <c r="D3753" s="25" t="s">
        <v>7252</v>
      </c>
      <c r="E3753" s="25"/>
      <c r="F3753" s="25" t="s">
        <v>7288</v>
      </c>
      <c r="G3753" s="25" t="s">
        <v>24057</v>
      </c>
      <c r="H3753" s="25" t="s">
        <v>7500</v>
      </c>
      <c r="I3753" s="25" t="s">
        <v>24301</v>
      </c>
      <c r="J3753" s="19">
        <v>44884</v>
      </c>
      <c r="K3753" s="19"/>
      <c r="L3753" s="54">
        <v>1206.32</v>
      </c>
      <c r="M3753" s="25" t="s">
        <v>7230</v>
      </c>
      <c r="N3753" s="25" t="s">
        <v>24060</v>
      </c>
      <c r="O3753" s="25"/>
      <c r="P3753" s="25" t="s">
        <v>31570</v>
      </c>
    </row>
    <row r="3754" spans="1:16" ht="15">
      <c r="A3754" s="25" t="s">
        <v>31571</v>
      </c>
      <c r="B3754" s="25" t="s">
        <v>31571</v>
      </c>
      <c r="C3754"/>
      <c r="D3754" s="25" t="s">
        <v>7478</v>
      </c>
      <c r="E3754" s="25"/>
      <c r="F3754" s="25" t="s">
        <v>24833</v>
      </c>
      <c r="G3754" s="25" t="s">
        <v>24057</v>
      </c>
      <c r="H3754" s="25" t="s">
        <v>7492</v>
      </c>
      <c r="I3754" s="25" t="s">
        <v>25421</v>
      </c>
      <c r="J3754" s="19">
        <v>44886</v>
      </c>
      <c r="K3754" s="19"/>
      <c r="L3754" s="54">
        <v>3510</v>
      </c>
      <c r="M3754" s="25" t="s">
        <v>7230</v>
      </c>
      <c r="N3754" s="25" t="s">
        <v>24060</v>
      </c>
      <c r="O3754" s="25"/>
      <c r="P3754" s="25"/>
    </row>
    <row r="3755" spans="1:16" ht="15">
      <c r="A3755" s="25" t="s">
        <v>31572</v>
      </c>
      <c r="B3755" s="25" t="s">
        <v>31572</v>
      </c>
      <c r="C3755"/>
      <c r="D3755" s="25" t="s">
        <v>7261</v>
      </c>
      <c r="E3755" s="25"/>
      <c r="F3755" s="25" t="s">
        <v>7288</v>
      </c>
      <c r="G3755" s="25" t="s">
        <v>24057</v>
      </c>
      <c r="H3755" s="25" t="s">
        <v>8140</v>
      </c>
      <c r="I3755" s="25" t="s">
        <v>24181</v>
      </c>
      <c r="J3755" s="19">
        <v>44886</v>
      </c>
      <c r="K3755" s="19"/>
      <c r="L3755" s="54">
        <v>1992</v>
      </c>
      <c r="M3755" s="25" t="s">
        <v>7230</v>
      </c>
      <c r="N3755" s="25" t="s">
        <v>24060</v>
      </c>
      <c r="O3755" s="25"/>
      <c r="P3755" s="25" t="s">
        <v>31573</v>
      </c>
    </row>
    <row r="3756" spans="1:16" ht="15">
      <c r="A3756" s="25" t="s">
        <v>31574</v>
      </c>
      <c r="B3756" s="25" t="s">
        <v>31574</v>
      </c>
      <c r="C3756"/>
      <c r="D3756" s="25" t="s">
        <v>7261</v>
      </c>
      <c r="E3756" s="25"/>
      <c r="F3756" s="25" t="s">
        <v>7288</v>
      </c>
      <c r="G3756" s="25" t="s">
        <v>24057</v>
      </c>
      <c r="H3756" s="25" t="s">
        <v>8140</v>
      </c>
      <c r="I3756" s="25" t="s">
        <v>24360</v>
      </c>
      <c r="J3756" s="19">
        <v>44886</v>
      </c>
      <c r="K3756" s="19"/>
      <c r="L3756" s="54">
        <v>3817.75</v>
      </c>
      <c r="M3756" s="25" t="s">
        <v>7230</v>
      </c>
      <c r="N3756" s="25" t="s">
        <v>24060</v>
      </c>
      <c r="O3756" s="25"/>
      <c r="P3756" s="25" t="s">
        <v>31575</v>
      </c>
    </row>
    <row r="3757" spans="1:16" ht="15">
      <c r="A3757" s="25" t="s">
        <v>31576</v>
      </c>
      <c r="B3757" s="25" t="s">
        <v>31576</v>
      </c>
      <c r="C3757"/>
      <c r="D3757" s="25" t="s">
        <v>7269</v>
      </c>
      <c r="E3757" s="25"/>
      <c r="F3757" s="25" t="s">
        <v>7288</v>
      </c>
      <c r="G3757" s="25" t="s">
        <v>24057</v>
      </c>
      <c r="H3757" s="25" t="s">
        <v>7273</v>
      </c>
      <c r="I3757" s="25" t="s">
        <v>27733</v>
      </c>
      <c r="J3757" s="19">
        <v>44886</v>
      </c>
      <c r="K3757" s="19"/>
      <c r="L3757" s="54">
        <v>22055.29</v>
      </c>
      <c r="M3757" s="25" t="s">
        <v>7230</v>
      </c>
      <c r="N3757" s="25" t="s">
        <v>24060</v>
      </c>
      <c r="O3757" s="25"/>
      <c r="P3757" s="25" t="s">
        <v>31577</v>
      </c>
    </row>
    <row r="3758" spans="1:16" ht="15">
      <c r="A3758" s="25" t="s">
        <v>31578</v>
      </c>
      <c r="B3758" s="25" t="s">
        <v>31578</v>
      </c>
      <c r="C3758"/>
      <c r="D3758" s="25" t="s">
        <v>7261</v>
      </c>
      <c r="E3758" s="25"/>
      <c r="F3758" s="25" t="s">
        <v>7288</v>
      </c>
      <c r="G3758" s="25" t="s">
        <v>24057</v>
      </c>
      <c r="H3758" s="25" t="s">
        <v>18145</v>
      </c>
      <c r="I3758" s="25" t="s">
        <v>24301</v>
      </c>
      <c r="J3758" s="19">
        <v>44886</v>
      </c>
      <c r="K3758" s="19"/>
      <c r="L3758" s="54">
        <v>1458.28</v>
      </c>
      <c r="M3758" s="25" t="s">
        <v>7230</v>
      </c>
      <c r="N3758" s="25" t="s">
        <v>24060</v>
      </c>
      <c r="O3758" s="25"/>
      <c r="P3758" s="25" t="s">
        <v>31579</v>
      </c>
    </row>
    <row r="3759" spans="1:16" ht="15">
      <c r="A3759" s="25" t="s">
        <v>31580</v>
      </c>
      <c r="B3759" s="25" t="s">
        <v>31580</v>
      </c>
      <c r="C3759"/>
      <c r="D3759" s="25" t="s">
        <v>7261</v>
      </c>
      <c r="E3759" s="25"/>
      <c r="F3759" s="25" t="s">
        <v>7288</v>
      </c>
      <c r="G3759" s="25" t="s">
        <v>24057</v>
      </c>
      <c r="H3759" s="25" t="s">
        <v>19520</v>
      </c>
      <c r="I3759" s="25" t="s">
        <v>25487</v>
      </c>
      <c r="J3759" s="19">
        <v>44886</v>
      </c>
      <c r="K3759" s="19"/>
      <c r="L3759" s="54">
        <v>9220.84</v>
      </c>
      <c r="M3759" s="25" t="s">
        <v>7230</v>
      </c>
      <c r="N3759" s="25" t="s">
        <v>24060</v>
      </c>
      <c r="O3759" s="25"/>
      <c r="P3759" s="25" t="s">
        <v>31581</v>
      </c>
    </row>
    <row r="3760" spans="1:16" ht="15">
      <c r="A3760" s="25" t="s">
        <v>31582</v>
      </c>
      <c r="B3760" s="25" t="s">
        <v>31582</v>
      </c>
      <c r="C3760"/>
      <c r="D3760" s="25" t="s">
        <v>7261</v>
      </c>
      <c r="E3760" s="25"/>
      <c r="F3760" s="25" t="s">
        <v>7288</v>
      </c>
      <c r="G3760" s="25" t="s">
        <v>24057</v>
      </c>
      <c r="H3760" s="25" t="s">
        <v>10329</v>
      </c>
      <c r="I3760" s="25" t="s">
        <v>25596</v>
      </c>
      <c r="J3760" s="19">
        <v>44886</v>
      </c>
      <c r="K3760" s="19"/>
      <c r="L3760" s="54">
        <v>52500</v>
      </c>
      <c r="M3760" s="25" t="s">
        <v>7230</v>
      </c>
      <c r="N3760" s="25" t="s">
        <v>24060</v>
      </c>
      <c r="O3760" s="25"/>
      <c r="P3760" s="25"/>
    </row>
    <row r="3761" spans="1:16" ht="15">
      <c r="A3761" s="25" t="s">
        <v>31583</v>
      </c>
      <c r="B3761" s="25" t="s">
        <v>31583</v>
      </c>
      <c r="C3761"/>
      <c r="D3761" s="25" t="s">
        <v>7269</v>
      </c>
      <c r="E3761" s="25"/>
      <c r="F3761" s="25" t="s">
        <v>7288</v>
      </c>
      <c r="G3761" s="25" t="s">
        <v>24057</v>
      </c>
      <c r="H3761" s="25" t="s">
        <v>7500</v>
      </c>
      <c r="I3761" s="25" t="s">
        <v>24169</v>
      </c>
      <c r="J3761" s="19">
        <v>44886</v>
      </c>
      <c r="K3761" s="19"/>
      <c r="L3761" s="54">
        <v>13475</v>
      </c>
      <c r="M3761" s="25" t="s">
        <v>7230</v>
      </c>
      <c r="N3761" s="25" t="s">
        <v>24060</v>
      </c>
      <c r="O3761" s="25"/>
      <c r="P3761" s="25"/>
    </row>
    <row r="3762" spans="1:16" ht="15">
      <c r="A3762" s="25" t="s">
        <v>31584</v>
      </c>
      <c r="B3762" s="25" t="s">
        <v>31584</v>
      </c>
      <c r="C3762"/>
      <c r="D3762" s="25" t="s">
        <v>7269</v>
      </c>
      <c r="E3762" s="25"/>
      <c r="F3762" s="25" t="s">
        <v>7288</v>
      </c>
      <c r="G3762" s="25" t="s">
        <v>24057</v>
      </c>
      <c r="H3762" s="25" t="s">
        <v>7492</v>
      </c>
      <c r="I3762" s="25" t="s">
        <v>24181</v>
      </c>
      <c r="J3762" s="19">
        <v>44886</v>
      </c>
      <c r="K3762" s="19"/>
      <c r="L3762" s="54">
        <v>2393</v>
      </c>
      <c r="M3762" s="25" t="s">
        <v>7230</v>
      </c>
      <c r="N3762" s="25" t="s">
        <v>24060</v>
      </c>
      <c r="O3762" s="25"/>
      <c r="P3762" s="25" t="s">
        <v>31585</v>
      </c>
    </row>
    <row r="3763" spans="1:16" ht="15">
      <c r="A3763" s="25" t="s">
        <v>31586</v>
      </c>
      <c r="B3763" s="25" t="s">
        <v>31586</v>
      </c>
      <c r="C3763"/>
      <c r="D3763" s="25" t="s">
        <v>7261</v>
      </c>
      <c r="E3763" s="25"/>
      <c r="F3763" s="25" t="s">
        <v>7288</v>
      </c>
      <c r="G3763" s="25" t="s">
        <v>24057</v>
      </c>
      <c r="H3763" s="25" t="s">
        <v>8188</v>
      </c>
      <c r="I3763" s="25" t="s">
        <v>24275</v>
      </c>
      <c r="J3763" s="19">
        <v>44887</v>
      </c>
      <c r="K3763" s="19"/>
      <c r="L3763" s="54">
        <v>6573.49</v>
      </c>
      <c r="M3763" s="25" t="s">
        <v>7230</v>
      </c>
      <c r="N3763" s="25" t="s">
        <v>24060</v>
      </c>
      <c r="O3763" s="25"/>
      <c r="P3763" s="25" t="s">
        <v>31587</v>
      </c>
    </row>
    <row r="3764" spans="1:16" ht="15">
      <c r="A3764" s="25" t="s">
        <v>31588</v>
      </c>
      <c r="B3764" s="25" t="s">
        <v>31588</v>
      </c>
      <c r="C3764"/>
      <c r="D3764" s="25" t="s">
        <v>7261</v>
      </c>
      <c r="E3764" s="25"/>
      <c r="F3764" s="25" t="s">
        <v>7288</v>
      </c>
      <c r="G3764" s="25" t="s">
        <v>24057</v>
      </c>
      <c r="H3764" s="25" t="s">
        <v>7273</v>
      </c>
      <c r="I3764" s="25" t="s">
        <v>24621</v>
      </c>
      <c r="J3764" s="19">
        <v>44886</v>
      </c>
      <c r="K3764" s="19"/>
      <c r="L3764" s="54">
        <v>3663.5</v>
      </c>
      <c r="M3764" s="25" t="s">
        <v>7230</v>
      </c>
      <c r="N3764" s="25" t="s">
        <v>24060</v>
      </c>
      <c r="O3764" s="25"/>
      <c r="P3764" s="25"/>
    </row>
    <row r="3765" spans="1:16" ht="15">
      <c r="A3765" s="25" t="s">
        <v>31589</v>
      </c>
      <c r="B3765" s="25" t="s">
        <v>31589</v>
      </c>
      <c r="C3765"/>
      <c r="D3765" s="25" t="s">
        <v>7261</v>
      </c>
      <c r="E3765" s="25"/>
      <c r="F3765" s="25" t="s">
        <v>7288</v>
      </c>
      <c r="G3765" s="25" t="s">
        <v>24057</v>
      </c>
      <c r="H3765" s="25" t="s">
        <v>7273</v>
      </c>
      <c r="I3765" s="25" t="s">
        <v>25794</v>
      </c>
      <c r="J3765" s="19">
        <v>44886</v>
      </c>
      <c r="K3765" s="19"/>
      <c r="L3765" s="54">
        <v>9972</v>
      </c>
      <c r="M3765" s="25" t="s">
        <v>7230</v>
      </c>
      <c r="N3765" s="25" t="s">
        <v>24060</v>
      </c>
      <c r="O3765" s="25"/>
      <c r="P3765" s="25" t="s">
        <v>31590</v>
      </c>
    </row>
    <row r="3766" spans="1:16" ht="15">
      <c r="A3766" s="25" t="s">
        <v>31591</v>
      </c>
      <c r="B3766" s="25" t="s">
        <v>31591</v>
      </c>
      <c r="C3766"/>
      <c r="D3766" s="25" t="s">
        <v>7261</v>
      </c>
      <c r="E3766" s="25"/>
      <c r="F3766" s="25" t="s">
        <v>7288</v>
      </c>
      <c r="G3766" s="25" t="s">
        <v>24057</v>
      </c>
      <c r="H3766" s="25" t="s">
        <v>7273</v>
      </c>
      <c r="I3766" s="25" t="s">
        <v>28132</v>
      </c>
      <c r="J3766" s="19">
        <v>44886</v>
      </c>
      <c r="K3766" s="19"/>
      <c r="L3766" s="54">
        <v>609</v>
      </c>
      <c r="M3766" s="25" t="s">
        <v>7230</v>
      </c>
      <c r="N3766" s="25" t="s">
        <v>24060</v>
      </c>
      <c r="O3766" s="25"/>
      <c r="P3766" s="25" t="s">
        <v>31592</v>
      </c>
    </row>
    <row r="3767" spans="1:16" ht="15">
      <c r="A3767" s="25" t="s">
        <v>31593</v>
      </c>
      <c r="B3767" s="25" t="s">
        <v>31593</v>
      </c>
      <c r="C3767"/>
      <c r="D3767" s="25" t="s">
        <v>7425</v>
      </c>
      <c r="E3767" s="25"/>
      <c r="F3767" s="25" t="s">
        <v>7288</v>
      </c>
      <c r="G3767" s="25" t="s">
        <v>24057</v>
      </c>
      <c r="H3767" s="25" t="s">
        <v>8591</v>
      </c>
      <c r="I3767" s="25" t="s">
        <v>28132</v>
      </c>
      <c r="J3767" s="19">
        <v>44887</v>
      </c>
      <c r="K3767" s="19"/>
      <c r="L3767" s="54">
        <v>12780.49</v>
      </c>
      <c r="M3767" s="25" t="s">
        <v>7230</v>
      </c>
      <c r="N3767" s="25" t="s">
        <v>24060</v>
      </c>
      <c r="O3767" s="25"/>
      <c r="P3767" s="25" t="s">
        <v>31594</v>
      </c>
    </row>
    <row r="3768" spans="1:16" ht="15">
      <c r="A3768" s="25" t="s">
        <v>31595</v>
      </c>
      <c r="B3768" s="25" t="s">
        <v>31595</v>
      </c>
      <c r="C3768"/>
      <c r="D3768" s="25" t="s">
        <v>7478</v>
      </c>
      <c r="E3768" s="25"/>
      <c r="F3768" s="25" t="s">
        <v>7288</v>
      </c>
      <c r="G3768" s="25" t="s">
        <v>24057</v>
      </c>
      <c r="H3768" s="25" t="s">
        <v>7500</v>
      </c>
      <c r="I3768" s="25" t="s">
        <v>24301</v>
      </c>
      <c r="J3768" s="19">
        <v>44887</v>
      </c>
      <c r="K3768" s="19"/>
      <c r="L3768" s="54">
        <v>1603.24</v>
      </c>
      <c r="M3768" s="25" t="s">
        <v>7230</v>
      </c>
      <c r="N3768" s="25" t="s">
        <v>24060</v>
      </c>
      <c r="O3768" s="25"/>
      <c r="P3768" s="25"/>
    </row>
    <row r="3769" spans="1:16" ht="15">
      <c r="A3769" s="25" t="s">
        <v>31596</v>
      </c>
      <c r="B3769" s="25" t="s">
        <v>31596</v>
      </c>
      <c r="C3769"/>
      <c r="D3769" s="25" t="s">
        <v>7530</v>
      </c>
      <c r="E3769" s="25"/>
      <c r="F3769" s="25" t="s">
        <v>7288</v>
      </c>
      <c r="G3769" s="25" t="s">
        <v>24057</v>
      </c>
      <c r="H3769" s="25" t="s">
        <v>7533</v>
      </c>
      <c r="I3769" s="25" t="s">
        <v>24082</v>
      </c>
      <c r="J3769" s="19">
        <v>44887</v>
      </c>
      <c r="K3769" s="19"/>
      <c r="L3769" s="54">
        <v>1025</v>
      </c>
      <c r="M3769" s="25" t="s">
        <v>7230</v>
      </c>
      <c r="N3769" s="25" t="s">
        <v>24060</v>
      </c>
      <c r="O3769" s="25"/>
      <c r="P3769" s="25" t="s">
        <v>31597</v>
      </c>
    </row>
    <row r="3770" spans="1:16" ht="15">
      <c r="A3770" s="25" t="s">
        <v>31598</v>
      </c>
      <c r="B3770" s="25" t="s">
        <v>31598</v>
      </c>
      <c r="C3770"/>
      <c r="D3770" s="25" t="s">
        <v>7261</v>
      </c>
      <c r="E3770" s="25"/>
      <c r="F3770" s="25" t="s">
        <v>7288</v>
      </c>
      <c r="G3770" s="25" t="s">
        <v>24057</v>
      </c>
      <c r="H3770" s="25" t="s">
        <v>11079</v>
      </c>
      <c r="I3770" s="25" t="s">
        <v>24275</v>
      </c>
      <c r="J3770" s="19">
        <v>44887</v>
      </c>
      <c r="K3770" s="19"/>
      <c r="L3770" s="54">
        <v>6952.5</v>
      </c>
      <c r="M3770" s="25" t="s">
        <v>7230</v>
      </c>
      <c r="N3770" s="25" t="s">
        <v>24060</v>
      </c>
      <c r="O3770" s="25"/>
      <c r="P3770" s="25"/>
    </row>
    <row r="3771" spans="1:16" ht="15">
      <c r="A3771" s="25" t="s">
        <v>31599</v>
      </c>
      <c r="B3771" s="25" t="s">
        <v>31599</v>
      </c>
      <c r="C3771"/>
      <c r="D3771" s="25" t="s">
        <v>7261</v>
      </c>
      <c r="E3771" s="25"/>
      <c r="F3771" s="25" t="s">
        <v>7288</v>
      </c>
      <c r="G3771" s="25" t="s">
        <v>24057</v>
      </c>
      <c r="H3771" s="25" t="s">
        <v>11079</v>
      </c>
      <c r="I3771" s="25" t="s">
        <v>24275</v>
      </c>
      <c r="J3771" s="19">
        <v>44887</v>
      </c>
      <c r="K3771" s="19"/>
      <c r="L3771" s="54">
        <v>5752.69</v>
      </c>
      <c r="M3771" s="25" t="s">
        <v>7230</v>
      </c>
      <c r="N3771" s="25" t="s">
        <v>24060</v>
      </c>
      <c r="O3771" s="25"/>
      <c r="P3771" s="25"/>
    </row>
    <row r="3772" spans="1:16" ht="15">
      <c r="A3772" s="25" t="s">
        <v>31600</v>
      </c>
      <c r="B3772" s="25" t="s">
        <v>31600</v>
      </c>
      <c r="C3772"/>
      <c r="D3772" s="25" t="s">
        <v>7261</v>
      </c>
      <c r="E3772" s="25"/>
      <c r="F3772" s="25" t="s">
        <v>7288</v>
      </c>
      <c r="G3772" s="25" t="s">
        <v>24057</v>
      </c>
      <c r="H3772" s="25" t="s">
        <v>10739</v>
      </c>
      <c r="I3772" s="25" t="s">
        <v>24454</v>
      </c>
      <c r="J3772" s="19">
        <v>44887</v>
      </c>
      <c r="K3772" s="19"/>
      <c r="L3772" s="54">
        <v>3065.49</v>
      </c>
      <c r="M3772" s="25" t="s">
        <v>7230</v>
      </c>
      <c r="N3772" s="25" t="s">
        <v>24060</v>
      </c>
      <c r="O3772" s="25"/>
      <c r="P3772" s="25"/>
    </row>
    <row r="3773" spans="1:16" ht="15">
      <c r="A3773" s="25" t="s">
        <v>31601</v>
      </c>
      <c r="B3773" s="25" t="s">
        <v>31601</v>
      </c>
      <c r="C3773"/>
      <c r="D3773" s="25" t="s">
        <v>7261</v>
      </c>
      <c r="E3773" s="25"/>
      <c r="F3773" s="25" t="s">
        <v>7288</v>
      </c>
      <c r="G3773" s="25" t="s">
        <v>24057</v>
      </c>
      <c r="H3773" s="25" t="s">
        <v>11892</v>
      </c>
      <c r="I3773" s="25" t="s">
        <v>24558</v>
      </c>
      <c r="J3773" s="19">
        <v>44887</v>
      </c>
      <c r="K3773" s="19"/>
      <c r="L3773" s="54">
        <v>9680.18</v>
      </c>
      <c r="M3773" s="25" t="s">
        <v>7230</v>
      </c>
      <c r="N3773" s="25" t="s">
        <v>24060</v>
      </c>
      <c r="O3773" s="25"/>
      <c r="P3773" s="25"/>
    </row>
    <row r="3774" spans="1:16" ht="15">
      <c r="A3774" s="25" t="s">
        <v>31602</v>
      </c>
      <c r="B3774" s="25" t="s">
        <v>31602</v>
      </c>
      <c r="C3774"/>
      <c r="D3774" s="25" t="s">
        <v>7261</v>
      </c>
      <c r="E3774" s="25"/>
      <c r="F3774" s="25" t="s">
        <v>7288</v>
      </c>
      <c r="G3774" s="25" t="s">
        <v>24057</v>
      </c>
      <c r="H3774" s="25" t="s">
        <v>7293</v>
      </c>
      <c r="I3774" s="25" t="s">
        <v>24063</v>
      </c>
      <c r="J3774" s="19">
        <v>44887</v>
      </c>
      <c r="K3774" s="19"/>
      <c r="L3774" s="54">
        <v>7036.91</v>
      </c>
      <c r="M3774" s="25" t="s">
        <v>7230</v>
      </c>
      <c r="N3774" s="25" t="s">
        <v>24060</v>
      </c>
      <c r="O3774" s="25"/>
      <c r="P3774" s="25"/>
    </row>
    <row r="3775" spans="1:16" ht="15">
      <c r="A3775" s="25" t="s">
        <v>31603</v>
      </c>
      <c r="B3775" s="25" t="s">
        <v>31603</v>
      </c>
      <c r="C3775"/>
      <c r="D3775" s="25" t="s">
        <v>7261</v>
      </c>
      <c r="E3775" s="25"/>
      <c r="F3775" s="25" t="s">
        <v>7288</v>
      </c>
      <c r="G3775" s="25" t="s">
        <v>24057</v>
      </c>
      <c r="H3775" s="25" t="s">
        <v>11079</v>
      </c>
      <c r="I3775" s="25" t="s">
        <v>24275</v>
      </c>
      <c r="J3775" s="19">
        <v>44887</v>
      </c>
      <c r="K3775" s="19"/>
      <c r="L3775" s="54">
        <v>7406</v>
      </c>
      <c r="M3775" s="25" t="s">
        <v>7230</v>
      </c>
      <c r="N3775" s="25" t="s">
        <v>24060</v>
      </c>
      <c r="O3775" s="25"/>
      <c r="P3775" s="25"/>
    </row>
    <row r="3776" spans="1:16" ht="15">
      <c r="A3776" s="25" t="s">
        <v>31604</v>
      </c>
      <c r="B3776" s="25" t="s">
        <v>31604</v>
      </c>
      <c r="C3776"/>
      <c r="D3776" s="25" t="s">
        <v>7261</v>
      </c>
      <c r="E3776" s="25"/>
      <c r="F3776" s="25" t="s">
        <v>7288</v>
      </c>
      <c r="G3776" s="25" t="s">
        <v>24057</v>
      </c>
      <c r="H3776" s="25" t="s">
        <v>11710</v>
      </c>
      <c r="I3776" s="25" t="s">
        <v>24224</v>
      </c>
      <c r="J3776" s="19">
        <v>44887</v>
      </c>
      <c r="K3776" s="19"/>
      <c r="L3776" s="54">
        <v>3682.58</v>
      </c>
      <c r="M3776" s="25" t="s">
        <v>7230</v>
      </c>
      <c r="N3776" s="25" t="s">
        <v>24060</v>
      </c>
      <c r="O3776" s="25"/>
      <c r="P3776" s="25" t="s">
        <v>31605</v>
      </c>
    </row>
    <row r="3777" spans="1:16" ht="15">
      <c r="A3777" s="25" t="s">
        <v>31606</v>
      </c>
      <c r="B3777" s="25" t="s">
        <v>31606</v>
      </c>
      <c r="C3777"/>
      <c r="D3777" s="25" t="s">
        <v>7261</v>
      </c>
      <c r="E3777" s="25"/>
      <c r="F3777" s="25" t="s">
        <v>7288</v>
      </c>
      <c r="G3777" s="25" t="s">
        <v>24057</v>
      </c>
      <c r="H3777" s="25" t="s">
        <v>11892</v>
      </c>
      <c r="I3777" s="25" t="s">
        <v>24558</v>
      </c>
      <c r="J3777" s="19">
        <v>44887</v>
      </c>
      <c r="K3777" s="19"/>
      <c r="L3777" s="54">
        <v>8624.7000000000007</v>
      </c>
      <c r="M3777" s="25" t="s">
        <v>7230</v>
      </c>
      <c r="N3777" s="25" t="s">
        <v>24060</v>
      </c>
      <c r="O3777" s="25"/>
      <c r="P3777" s="25"/>
    </row>
    <row r="3778" spans="1:16" ht="15">
      <c r="A3778" s="25" t="s">
        <v>31607</v>
      </c>
      <c r="B3778" s="25" t="s">
        <v>31607</v>
      </c>
      <c r="C3778"/>
      <c r="D3778" s="25" t="s">
        <v>7478</v>
      </c>
      <c r="E3778" s="25"/>
      <c r="F3778" s="25" t="s">
        <v>7288</v>
      </c>
      <c r="G3778" s="25" t="s">
        <v>24057</v>
      </c>
      <c r="H3778" s="25" t="s">
        <v>18145</v>
      </c>
      <c r="I3778" s="25" t="s">
        <v>24367</v>
      </c>
      <c r="J3778" s="19">
        <v>44887</v>
      </c>
      <c r="K3778" s="19"/>
      <c r="L3778" s="54">
        <v>5025</v>
      </c>
      <c r="M3778" s="25" t="s">
        <v>7230</v>
      </c>
      <c r="N3778" s="25" t="s">
        <v>24060</v>
      </c>
      <c r="O3778" s="25"/>
      <c r="P3778" s="25"/>
    </row>
    <row r="3779" spans="1:16" ht="15">
      <c r="A3779" s="25" t="s">
        <v>31608</v>
      </c>
      <c r="B3779" s="25" t="s">
        <v>31608</v>
      </c>
      <c r="C3779"/>
      <c r="D3779" s="25" t="s">
        <v>7478</v>
      </c>
      <c r="E3779" s="25"/>
      <c r="F3779" s="25" t="s">
        <v>7288</v>
      </c>
      <c r="G3779" s="25" t="s">
        <v>24057</v>
      </c>
      <c r="H3779" s="25" t="s">
        <v>18145</v>
      </c>
      <c r="I3779" s="25" t="s">
        <v>24860</v>
      </c>
      <c r="J3779" s="19">
        <v>44887</v>
      </c>
      <c r="K3779" s="19"/>
      <c r="L3779" s="54">
        <v>5947.33</v>
      </c>
      <c r="M3779" s="25" t="s">
        <v>7230</v>
      </c>
      <c r="N3779" s="25" t="s">
        <v>24060</v>
      </c>
      <c r="O3779" s="25"/>
      <c r="P3779" s="25"/>
    </row>
    <row r="3780" spans="1:16" ht="15">
      <c r="A3780" s="25" t="s">
        <v>31609</v>
      </c>
      <c r="B3780" s="25" t="s">
        <v>31609</v>
      </c>
      <c r="C3780"/>
      <c r="D3780" s="25" t="s">
        <v>7478</v>
      </c>
      <c r="E3780" s="25"/>
      <c r="F3780" s="25" t="s">
        <v>7288</v>
      </c>
      <c r="G3780" s="25" t="s">
        <v>24057</v>
      </c>
      <c r="H3780" s="25" t="s">
        <v>18145</v>
      </c>
      <c r="I3780" s="25" t="s">
        <v>30491</v>
      </c>
      <c r="J3780" s="19">
        <v>44887</v>
      </c>
      <c r="K3780" s="19"/>
      <c r="L3780" s="54">
        <v>3260</v>
      </c>
      <c r="M3780" s="25" t="s">
        <v>7230</v>
      </c>
      <c r="N3780" s="25" t="s">
        <v>24060</v>
      </c>
      <c r="O3780" s="25"/>
      <c r="P3780" s="25"/>
    </row>
    <row r="3781" spans="1:16" ht="15">
      <c r="A3781" s="25" t="s">
        <v>31610</v>
      </c>
      <c r="B3781" s="25" t="s">
        <v>31610</v>
      </c>
      <c r="C3781"/>
      <c r="D3781" s="25" t="s">
        <v>7478</v>
      </c>
      <c r="E3781" s="25"/>
      <c r="F3781" s="25" t="s">
        <v>7288</v>
      </c>
      <c r="G3781" s="25" t="s">
        <v>24057</v>
      </c>
      <c r="H3781" s="25" t="s">
        <v>18145</v>
      </c>
      <c r="I3781" s="25" t="s">
        <v>31611</v>
      </c>
      <c r="J3781" s="19">
        <v>44887</v>
      </c>
      <c r="K3781" s="19"/>
      <c r="L3781" s="54">
        <v>1866.7</v>
      </c>
      <c r="M3781" s="25" t="s">
        <v>7230</v>
      </c>
      <c r="N3781" s="25" t="s">
        <v>24060</v>
      </c>
      <c r="O3781" s="25"/>
      <c r="P3781" s="25"/>
    </row>
    <row r="3782" spans="1:16" ht="15">
      <c r="A3782" s="25" t="s">
        <v>31612</v>
      </c>
      <c r="B3782" s="25" t="s">
        <v>31612</v>
      </c>
      <c r="C3782"/>
      <c r="D3782" s="25" t="s">
        <v>7269</v>
      </c>
      <c r="E3782" s="25"/>
      <c r="F3782" s="25" t="s">
        <v>7288</v>
      </c>
      <c r="G3782" s="25" t="s">
        <v>24057</v>
      </c>
      <c r="H3782" s="25" t="s">
        <v>7273</v>
      </c>
      <c r="I3782" s="25" t="s">
        <v>26708</v>
      </c>
      <c r="J3782" s="19">
        <v>44887</v>
      </c>
      <c r="K3782" s="19"/>
      <c r="L3782" s="54">
        <v>20428.8</v>
      </c>
      <c r="M3782" s="25" t="s">
        <v>7230</v>
      </c>
      <c r="N3782" s="25" t="s">
        <v>24060</v>
      </c>
      <c r="O3782" s="25"/>
      <c r="P3782" s="25"/>
    </row>
    <row r="3783" spans="1:16" ht="15">
      <c r="A3783" s="25" t="s">
        <v>31613</v>
      </c>
      <c r="B3783" s="25" t="s">
        <v>31613</v>
      </c>
      <c r="C3783"/>
      <c r="D3783" s="25" t="s">
        <v>8607</v>
      </c>
      <c r="E3783" s="25"/>
      <c r="F3783" s="25" t="s">
        <v>11313</v>
      </c>
      <c r="G3783" s="25" t="s">
        <v>24057</v>
      </c>
      <c r="H3783" s="25" t="s">
        <v>19991</v>
      </c>
      <c r="I3783" s="25" t="s">
        <v>24070</v>
      </c>
      <c r="J3783" s="19">
        <v>44887</v>
      </c>
      <c r="K3783" s="19"/>
      <c r="L3783" s="54">
        <v>4223.79</v>
      </c>
      <c r="M3783" s="25" t="s">
        <v>7230</v>
      </c>
      <c r="N3783" s="25" t="s">
        <v>24060</v>
      </c>
      <c r="O3783" s="25"/>
      <c r="P3783" s="25"/>
    </row>
    <row r="3784" spans="1:16" ht="15">
      <c r="A3784" s="25" t="s">
        <v>31614</v>
      </c>
      <c r="B3784" s="25" t="s">
        <v>31614</v>
      </c>
      <c r="C3784"/>
      <c r="D3784" s="25" t="s">
        <v>7425</v>
      </c>
      <c r="E3784" s="25"/>
      <c r="F3784" s="25" t="s">
        <v>7288</v>
      </c>
      <c r="G3784" s="25" t="s">
        <v>24057</v>
      </c>
      <c r="H3784" s="25" t="s">
        <v>10018</v>
      </c>
      <c r="I3784" s="25" t="s">
        <v>24122</v>
      </c>
      <c r="J3784" s="19">
        <v>44887</v>
      </c>
      <c r="K3784" s="19"/>
      <c r="L3784" s="54">
        <v>10427.81</v>
      </c>
      <c r="M3784" s="25" t="s">
        <v>7230</v>
      </c>
      <c r="N3784" s="25" t="s">
        <v>24060</v>
      </c>
      <c r="O3784" s="25"/>
      <c r="P3784" s="25"/>
    </row>
    <row r="3785" spans="1:16" ht="15">
      <c r="A3785" s="25" t="s">
        <v>31615</v>
      </c>
      <c r="B3785" s="25" t="s">
        <v>31615</v>
      </c>
      <c r="C3785"/>
      <c r="D3785" s="25" t="s">
        <v>7425</v>
      </c>
      <c r="E3785" s="25"/>
      <c r="F3785" s="25" t="s">
        <v>7288</v>
      </c>
      <c r="G3785" s="25" t="s">
        <v>24057</v>
      </c>
      <c r="H3785" s="25" t="s">
        <v>9280</v>
      </c>
      <c r="I3785" s="25" t="s">
        <v>24070</v>
      </c>
      <c r="J3785" s="19">
        <v>44887</v>
      </c>
      <c r="K3785" s="19"/>
      <c r="L3785" s="54">
        <v>6035.54</v>
      </c>
      <c r="M3785" s="25" t="s">
        <v>7230</v>
      </c>
      <c r="N3785" s="25" t="s">
        <v>24060</v>
      </c>
      <c r="O3785" s="25"/>
      <c r="P3785" s="25"/>
    </row>
    <row r="3786" spans="1:16" ht="15">
      <c r="A3786" s="25" t="s">
        <v>31616</v>
      </c>
      <c r="B3786" s="25" t="s">
        <v>31616</v>
      </c>
      <c r="C3786"/>
      <c r="D3786" s="25" t="s">
        <v>7425</v>
      </c>
      <c r="E3786" s="25"/>
      <c r="F3786" s="25" t="s">
        <v>7288</v>
      </c>
      <c r="G3786" s="25" t="s">
        <v>24057</v>
      </c>
      <c r="H3786" s="25" t="s">
        <v>18536</v>
      </c>
      <c r="I3786" s="25" t="s">
        <v>31617</v>
      </c>
      <c r="J3786" s="19">
        <v>44887</v>
      </c>
      <c r="K3786" s="19"/>
      <c r="L3786" s="54">
        <v>318</v>
      </c>
      <c r="M3786" s="25" t="s">
        <v>7230</v>
      </c>
      <c r="N3786" s="25" t="s">
        <v>24060</v>
      </c>
      <c r="O3786" s="25"/>
      <c r="P3786" s="25" t="s">
        <v>31618</v>
      </c>
    </row>
    <row r="3787" spans="1:16" ht="15">
      <c r="A3787" s="25" t="s">
        <v>31619</v>
      </c>
      <c r="B3787" s="25" t="s">
        <v>31619</v>
      </c>
      <c r="C3787"/>
      <c r="D3787" s="25" t="s">
        <v>7425</v>
      </c>
      <c r="E3787" s="25"/>
      <c r="F3787" s="25" t="s">
        <v>7288</v>
      </c>
      <c r="G3787" s="25" t="s">
        <v>24057</v>
      </c>
      <c r="H3787" s="25" t="s">
        <v>18536</v>
      </c>
      <c r="I3787" s="25" t="s">
        <v>30082</v>
      </c>
      <c r="J3787" s="19">
        <v>44887</v>
      </c>
      <c r="K3787" s="19"/>
      <c r="L3787" s="54">
        <v>4457.5</v>
      </c>
      <c r="M3787" s="25" t="s">
        <v>7230</v>
      </c>
      <c r="N3787" s="25" t="s">
        <v>24060</v>
      </c>
      <c r="O3787" s="25"/>
      <c r="P3787" s="25" t="s">
        <v>31620</v>
      </c>
    </row>
    <row r="3788" spans="1:16" ht="15">
      <c r="A3788" s="25" t="s">
        <v>31621</v>
      </c>
      <c r="B3788" s="25" t="s">
        <v>31621</v>
      </c>
      <c r="C3788"/>
      <c r="D3788" s="25" t="s">
        <v>7425</v>
      </c>
      <c r="E3788" s="25"/>
      <c r="F3788" s="25" t="s">
        <v>7288</v>
      </c>
      <c r="G3788" s="25" t="s">
        <v>24057</v>
      </c>
      <c r="H3788" s="25" t="s">
        <v>18536</v>
      </c>
      <c r="I3788" s="25" t="s">
        <v>31060</v>
      </c>
      <c r="J3788" s="19">
        <v>44887</v>
      </c>
      <c r="K3788" s="19"/>
      <c r="L3788" s="54">
        <v>1650</v>
      </c>
      <c r="M3788" s="25" t="s">
        <v>7230</v>
      </c>
      <c r="N3788" s="25" t="s">
        <v>24060</v>
      </c>
      <c r="O3788" s="25"/>
      <c r="P3788" s="25" t="s">
        <v>31622</v>
      </c>
    </row>
    <row r="3789" spans="1:16" ht="15">
      <c r="A3789" s="25" t="s">
        <v>31623</v>
      </c>
      <c r="B3789" s="25" t="s">
        <v>31623</v>
      </c>
      <c r="C3789"/>
      <c r="D3789" s="25" t="s">
        <v>7252</v>
      </c>
      <c r="E3789" s="25"/>
      <c r="F3789" s="25" t="s">
        <v>7288</v>
      </c>
      <c r="G3789" s="25" t="s">
        <v>24057</v>
      </c>
      <c r="H3789" s="25" t="s">
        <v>7500</v>
      </c>
      <c r="I3789" s="25" t="s">
        <v>24075</v>
      </c>
      <c r="J3789" s="19">
        <v>44887</v>
      </c>
      <c r="K3789" s="19"/>
      <c r="L3789" s="54">
        <v>6192.4</v>
      </c>
      <c r="M3789" s="25" t="s">
        <v>7230</v>
      </c>
      <c r="N3789" s="25" t="s">
        <v>24060</v>
      </c>
      <c r="O3789" s="25"/>
      <c r="P3789" s="25" t="s">
        <v>31624</v>
      </c>
    </row>
    <row r="3790" spans="1:16" ht="15">
      <c r="A3790" s="25" t="s">
        <v>31625</v>
      </c>
      <c r="B3790" s="25" t="s">
        <v>31625</v>
      </c>
      <c r="C3790"/>
      <c r="D3790" s="25" t="s">
        <v>7252</v>
      </c>
      <c r="E3790" s="25"/>
      <c r="F3790" s="25" t="s">
        <v>7288</v>
      </c>
      <c r="G3790" s="25" t="s">
        <v>24057</v>
      </c>
      <c r="H3790" s="25" t="s">
        <v>8649</v>
      </c>
      <c r="I3790" s="25" t="s">
        <v>24075</v>
      </c>
      <c r="J3790" s="19">
        <v>44887</v>
      </c>
      <c r="K3790" s="19"/>
      <c r="L3790" s="54">
        <v>1881</v>
      </c>
      <c r="M3790" s="25" t="s">
        <v>7230</v>
      </c>
      <c r="N3790" s="25" t="s">
        <v>24060</v>
      </c>
      <c r="O3790" s="25"/>
      <c r="P3790" s="25" t="s">
        <v>31626</v>
      </c>
    </row>
    <row r="3791" spans="1:16" ht="15">
      <c r="A3791" s="25" t="s">
        <v>31627</v>
      </c>
      <c r="B3791" s="25" t="s">
        <v>31627</v>
      </c>
      <c r="C3791"/>
      <c r="D3791" s="25" t="s">
        <v>7261</v>
      </c>
      <c r="E3791" s="25"/>
      <c r="F3791" s="25" t="s">
        <v>7288</v>
      </c>
      <c r="G3791" s="25" t="s">
        <v>24057</v>
      </c>
      <c r="H3791" s="25" t="s">
        <v>8188</v>
      </c>
      <c r="I3791" s="25" t="s">
        <v>24275</v>
      </c>
      <c r="J3791" s="19">
        <v>44887</v>
      </c>
      <c r="K3791" s="19"/>
      <c r="L3791" s="54">
        <v>4061.68</v>
      </c>
      <c r="M3791" s="25" t="s">
        <v>7230</v>
      </c>
      <c r="N3791" s="25" t="s">
        <v>24060</v>
      </c>
      <c r="O3791" s="25"/>
      <c r="P3791" s="25" t="s">
        <v>31628</v>
      </c>
    </row>
    <row r="3792" spans="1:16" ht="15">
      <c r="A3792" s="25" t="s">
        <v>31629</v>
      </c>
      <c r="B3792" s="25" t="s">
        <v>31629</v>
      </c>
      <c r="C3792"/>
      <c r="D3792" s="25" t="s">
        <v>7261</v>
      </c>
      <c r="E3792" s="25"/>
      <c r="F3792" s="25" t="s">
        <v>7288</v>
      </c>
      <c r="G3792" s="25" t="s">
        <v>24057</v>
      </c>
      <c r="H3792" s="25" t="s">
        <v>17627</v>
      </c>
      <c r="I3792" s="25" t="s">
        <v>24082</v>
      </c>
      <c r="J3792" s="19">
        <v>44887</v>
      </c>
      <c r="K3792" s="19"/>
      <c r="L3792" s="54">
        <v>3920.85</v>
      </c>
      <c r="M3792" s="25" t="s">
        <v>7230</v>
      </c>
      <c r="N3792" s="25" t="s">
        <v>24060</v>
      </c>
      <c r="O3792" s="25"/>
      <c r="P3792" s="25"/>
    </row>
    <row r="3793" spans="1:16" ht="15">
      <c r="A3793" s="25" t="s">
        <v>31630</v>
      </c>
      <c r="B3793" s="25" t="s">
        <v>31630</v>
      </c>
      <c r="C3793"/>
      <c r="D3793" s="25" t="s">
        <v>7425</v>
      </c>
      <c r="E3793" s="25"/>
      <c r="F3793" s="25" t="s">
        <v>7288</v>
      </c>
      <c r="G3793" s="25" t="s">
        <v>24057</v>
      </c>
      <c r="H3793" s="25" t="s">
        <v>7500</v>
      </c>
      <c r="I3793" s="25" t="s">
        <v>25593</v>
      </c>
      <c r="J3793" s="19">
        <v>44888</v>
      </c>
      <c r="K3793" s="19"/>
      <c r="L3793" s="54">
        <v>270</v>
      </c>
      <c r="M3793" s="25" t="s">
        <v>7230</v>
      </c>
      <c r="N3793" s="25" t="s">
        <v>24060</v>
      </c>
      <c r="O3793" s="25"/>
      <c r="P3793" s="25" t="s">
        <v>31631</v>
      </c>
    </row>
    <row r="3794" spans="1:16" ht="15">
      <c r="A3794" s="25" t="s">
        <v>31632</v>
      </c>
      <c r="B3794" s="25" t="s">
        <v>31632</v>
      </c>
      <c r="C3794"/>
      <c r="D3794" s="25" t="s">
        <v>7425</v>
      </c>
      <c r="E3794" s="25"/>
      <c r="F3794" s="25" t="s">
        <v>7288</v>
      </c>
      <c r="G3794" s="25" t="s">
        <v>24057</v>
      </c>
      <c r="H3794" s="25" t="s">
        <v>7500</v>
      </c>
      <c r="I3794" s="25" t="s">
        <v>24205</v>
      </c>
      <c r="J3794" s="19">
        <v>44888</v>
      </c>
      <c r="K3794" s="19"/>
      <c r="L3794" s="54">
        <v>659.5</v>
      </c>
      <c r="M3794" s="25" t="s">
        <v>7230</v>
      </c>
      <c r="N3794" s="25" t="s">
        <v>24060</v>
      </c>
      <c r="O3794" s="25"/>
      <c r="P3794" s="25" t="s">
        <v>31633</v>
      </c>
    </row>
    <row r="3795" spans="1:16" ht="15">
      <c r="A3795" s="25" t="s">
        <v>31634</v>
      </c>
      <c r="B3795" s="25" t="s">
        <v>31634</v>
      </c>
      <c r="C3795"/>
      <c r="D3795" s="25" t="s">
        <v>7269</v>
      </c>
      <c r="E3795" s="25"/>
      <c r="F3795" s="25" t="s">
        <v>7288</v>
      </c>
      <c r="G3795" s="25" t="s">
        <v>24057</v>
      </c>
      <c r="H3795" s="25" t="s">
        <v>7492</v>
      </c>
      <c r="I3795" s="25" t="s">
        <v>31635</v>
      </c>
      <c r="J3795" s="19">
        <v>44888</v>
      </c>
      <c r="K3795" s="19"/>
      <c r="L3795" s="54">
        <v>11175.76</v>
      </c>
      <c r="M3795" s="25" t="s">
        <v>7230</v>
      </c>
      <c r="N3795" s="25" t="s">
        <v>24060</v>
      </c>
      <c r="O3795" s="25"/>
      <c r="P3795" s="25" t="s">
        <v>31636</v>
      </c>
    </row>
    <row r="3796" spans="1:16" ht="15">
      <c r="A3796" s="25" t="s">
        <v>31637</v>
      </c>
      <c r="B3796" s="25" t="s">
        <v>31637</v>
      </c>
      <c r="C3796"/>
      <c r="D3796" s="25" t="s">
        <v>7269</v>
      </c>
      <c r="E3796" s="25"/>
      <c r="F3796" s="25" t="s">
        <v>7288</v>
      </c>
      <c r="G3796" s="25" t="s">
        <v>24057</v>
      </c>
      <c r="H3796" s="25" t="s">
        <v>7492</v>
      </c>
      <c r="I3796" s="25" t="s">
        <v>31412</v>
      </c>
      <c r="J3796" s="19">
        <v>44888</v>
      </c>
      <c r="K3796" s="19"/>
      <c r="L3796" s="54">
        <v>5902.32</v>
      </c>
      <c r="M3796" s="25" t="s">
        <v>7230</v>
      </c>
      <c r="N3796" s="25" t="s">
        <v>24060</v>
      </c>
      <c r="O3796" s="25"/>
      <c r="P3796" s="25" t="s">
        <v>31638</v>
      </c>
    </row>
    <row r="3797" spans="1:16" ht="15">
      <c r="A3797" s="25" t="s">
        <v>31639</v>
      </c>
      <c r="B3797" s="25" t="s">
        <v>31639</v>
      </c>
      <c r="C3797"/>
      <c r="D3797" s="25" t="s">
        <v>7269</v>
      </c>
      <c r="E3797" s="25"/>
      <c r="F3797" s="25" t="s">
        <v>7288</v>
      </c>
      <c r="G3797" s="25" t="s">
        <v>24057</v>
      </c>
      <c r="H3797" s="25" t="s">
        <v>7492</v>
      </c>
      <c r="I3797" s="25" t="s">
        <v>31412</v>
      </c>
      <c r="J3797" s="19">
        <v>44888</v>
      </c>
      <c r="K3797" s="19"/>
      <c r="L3797" s="54">
        <v>2412.94</v>
      </c>
      <c r="M3797" s="25" t="s">
        <v>7230</v>
      </c>
      <c r="N3797" s="25" t="s">
        <v>24060</v>
      </c>
      <c r="O3797" s="25"/>
      <c r="P3797" s="25" t="s">
        <v>31640</v>
      </c>
    </row>
    <row r="3798" spans="1:16" ht="15">
      <c r="A3798" s="25" t="s">
        <v>31641</v>
      </c>
      <c r="B3798" s="25" t="s">
        <v>31641</v>
      </c>
      <c r="C3798"/>
      <c r="D3798" s="25" t="s">
        <v>7269</v>
      </c>
      <c r="E3798" s="25"/>
      <c r="F3798" s="25" t="s">
        <v>7288</v>
      </c>
      <c r="G3798" s="25" t="s">
        <v>24057</v>
      </c>
      <c r="H3798" s="25" t="s">
        <v>7492</v>
      </c>
      <c r="I3798" s="25" t="s">
        <v>31412</v>
      </c>
      <c r="J3798" s="19">
        <v>44888</v>
      </c>
      <c r="K3798" s="19"/>
      <c r="L3798" s="54">
        <v>3157.48</v>
      </c>
      <c r="M3798" s="25" t="s">
        <v>7230</v>
      </c>
      <c r="N3798" s="25" t="s">
        <v>24060</v>
      </c>
      <c r="O3798" s="25"/>
      <c r="P3798" s="25" t="s">
        <v>31642</v>
      </c>
    </row>
    <row r="3799" spans="1:16" ht="15">
      <c r="A3799" s="25" t="s">
        <v>31643</v>
      </c>
      <c r="B3799" s="25" t="s">
        <v>31643</v>
      </c>
      <c r="C3799"/>
      <c r="D3799" s="25" t="s">
        <v>7261</v>
      </c>
      <c r="E3799" s="25"/>
      <c r="F3799" s="25" t="s">
        <v>7288</v>
      </c>
      <c r="G3799" s="25" t="s">
        <v>24057</v>
      </c>
      <c r="H3799" s="25" t="s">
        <v>10329</v>
      </c>
      <c r="I3799" s="25" t="s">
        <v>30325</v>
      </c>
      <c r="J3799" s="19">
        <v>44888</v>
      </c>
      <c r="K3799" s="19"/>
      <c r="L3799" s="54">
        <v>310.49</v>
      </c>
      <c r="M3799" s="25" t="s">
        <v>7230</v>
      </c>
      <c r="N3799" s="25" t="s">
        <v>24060</v>
      </c>
      <c r="O3799" s="25"/>
      <c r="P3799" s="25" t="s">
        <v>31644</v>
      </c>
    </row>
    <row r="3800" spans="1:16" ht="15">
      <c r="A3800" s="25" t="s">
        <v>31645</v>
      </c>
      <c r="B3800" s="25" t="s">
        <v>31645</v>
      </c>
      <c r="C3800"/>
      <c r="D3800" s="25" t="s">
        <v>7478</v>
      </c>
      <c r="E3800" s="25"/>
      <c r="F3800" s="25" t="s">
        <v>7288</v>
      </c>
      <c r="G3800" s="25" t="s">
        <v>24057</v>
      </c>
      <c r="H3800" s="25" t="s">
        <v>18145</v>
      </c>
      <c r="I3800" s="25" t="s">
        <v>26071</v>
      </c>
      <c r="J3800" s="19">
        <v>44888</v>
      </c>
      <c r="K3800" s="19"/>
      <c r="L3800" s="54">
        <v>8924.74</v>
      </c>
      <c r="M3800" s="25" t="s">
        <v>7230</v>
      </c>
      <c r="N3800" s="25" t="s">
        <v>24060</v>
      </c>
      <c r="O3800" s="25"/>
      <c r="P3800" s="25"/>
    </row>
    <row r="3801" spans="1:16" ht="15">
      <c r="A3801" s="25" t="s">
        <v>31646</v>
      </c>
      <c r="B3801" s="25" t="s">
        <v>31646</v>
      </c>
      <c r="C3801"/>
      <c r="D3801" s="25" t="s">
        <v>7478</v>
      </c>
      <c r="E3801" s="25"/>
      <c r="F3801" s="25" t="s">
        <v>7288</v>
      </c>
      <c r="G3801" s="25" t="s">
        <v>24057</v>
      </c>
      <c r="H3801" s="25" t="s">
        <v>18145</v>
      </c>
      <c r="I3801" s="25" t="s">
        <v>24181</v>
      </c>
      <c r="J3801" s="19">
        <v>44888</v>
      </c>
      <c r="K3801" s="19"/>
      <c r="L3801" s="54">
        <v>8620.84</v>
      </c>
      <c r="M3801" s="25" t="s">
        <v>7230</v>
      </c>
      <c r="N3801" s="25" t="s">
        <v>24060</v>
      </c>
      <c r="O3801" s="25"/>
      <c r="P3801" s="25"/>
    </row>
    <row r="3802" spans="1:16" ht="15">
      <c r="A3802" s="25" t="s">
        <v>31647</v>
      </c>
      <c r="B3802" s="25" t="s">
        <v>31647</v>
      </c>
      <c r="C3802"/>
      <c r="D3802" s="25" t="s">
        <v>7478</v>
      </c>
      <c r="E3802" s="25"/>
      <c r="F3802" s="25" t="s">
        <v>7288</v>
      </c>
      <c r="G3802" s="25" t="s">
        <v>24057</v>
      </c>
      <c r="H3802" s="25" t="s">
        <v>18145</v>
      </c>
      <c r="I3802" s="25" t="s">
        <v>31648</v>
      </c>
      <c r="J3802" s="19">
        <v>44888</v>
      </c>
      <c r="K3802" s="19"/>
      <c r="L3802" s="54">
        <v>8137.13</v>
      </c>
      <c r="M3802" s="25" t="s">
        <v>7230</v>
      </c>
      <c r="N3802" s="25" t="s">
        <v>24060</v>
      </c>
      <c r="O3802" s="25"/>
      <c r="P3802" s="25"/>
    </row>
    <row r="3803" spans="1:16" ht="15">
      <c r="A3803" s="25" t="s">
        <v>31649</v>
      </c>
      <c r="B3803" s="25" t="s">
        <v>31649</v>
      </c>
      <c r="C3803"/>
      <c r="D3803" s="25" t="s">
        <v>10120</v>
      </c>
      <c r="E3803" s="25"/>
      <c r="F3803" s="25" t="s">
        <v>7288</v>
      </c>
      <c r="G3803" s="25" t="s">
        <v>24057</v>
      </c>
      <c r="H3803" s="25" t="s">
        <v>10122</v>
      </c>
      <c r="I3803" s="25" t="s">
        <v>26361</v>
      </c>
      <c r="J3803" s="19">
        <v>44888</v>
      </c>
      <c r="K3803" s="19"/>
      <c r="L3803" s="54">
        <v>20627.07</v>
      </c>
      <c r="M3803" s="25" t="s">
        <v>7230</v>
      </c>
      <c r="N3803" s="25" t="s">
        <v>24060</v>
      </c>
      <c r="O3803" s="25"/>
      <c r="P3803" s="25"/>
    </row>
    <row r="3804" spans="1:16" ht="15">
      <c r="A3804" s="25" t="s">
        <v>31650</v>
      </c>
      <c r="B3804" s="25" t="s">
        <v>31650</v>
      </c>
      <c r="C3804"/>
      <c r="D3804" s="25" t="s">
        <v>7252</v>
      </c>
      <c r="E3804" s="25"/>
      <c r="F3804" s="25" t="s">
        <v>7288</v>
      </c>
      <c r="G3804" s="25" t="s">
        <v>24630</v>
      </c>
      <c r="H3804" s="25" t="s">
        <v>10329</v>
      </c>
      <c r="I3804" s="25" t="s">
        <v>24631</v>
      </c>
      <c r="J3804" s="19">
        <v>44888</v>
      </c>
      <c r="K3804" s="19"/>
      <c r="L3804" s="54">
        <v>690</v>
      </c>
      <c r="M3804" s="25" t="s">
        <v>7230</v>
      </c>
      <c r="N3804" s="25" t="s">
        <v>24060</v>
      </c>
      <c r="O3804" s="25"/>
      <c r="P3804" s="25" t="s">
        <v>31651</v>
      </c>
    </row>
    <row r="3805" spans="1:16" ht="15">
      <c r="A3805" s="25" t="s">
        <v>31652</v>
      </c>
      <c r="B3805" s="25" t="s">
        <v>31652</v>
      </c>
      <c r="C3805"/>
      <c r="D3805" s="25" t="s">
        <v>10120</v>
      </c>
      <c r="E3805" s="25"/>
      <c r="F3805" s="25" t="s">
        <v>7288</v>
      </c>
      <c r="G3805" s="25" t="s">
        <v>24630</v>
      </c>
      <c r="H3805" s="25" t="s">
        <v>10122</v>
      </c>
      <c r="I3805" s="25" t="s">
        <v>24631</v>
      </c>
      <c r="J3805" s="19">
        <v>44888</v>
      </c>
      <c r="K3805" s="19"/>
      <c r="L3805" s="54">
        <v>3841.44</v>
      </c>
      <c r="M3805" s="25" t="s">
        <v>7230</v>
      </c>
      <c r="N3805" s="25" t="s">
        <v>24060</v>
      </c>
      <c r="O3805" s="25"/>
      <c r="P3805" s="25" t="s">
        <v>31653</v>
      </c>
    </row>
    <row r="3806" spans="1:16" ht="15">
      <c r="A3806" s="25" t="s">
        <v>31654</v>
      </c>
      <c r="B3806" s="25" t="s">
        <v>31654</v>
      </c>
      <c r="C3806"/>
      <c r="D3806" s="25" t="s">
        <v>7261</v>
      </c>
      <c r="E3806" s="25"/>
      <c r="F3806" s="25" t="s">
        <v>7288</v>
      </c>
      <c r="G3806" s="25" t="s">
        <v>24057</v>
      </c>
      <c r="H3806" s="25" t="s">
        <v>10329</v>
      </c>
      <c r="I3806" s="25" t="s">
        <v>29686</v>
      </c>
      <c r="J3806" s="19">
        <v>44888</v>
      </c>
      <c r="K3806" s="19"/>
      <c r="L3806" s="54">
        <v>1245.8499999999999</v>
      </c>
      <c r="M3806" s="25" t="s">
        <v>7230</v>
      </c>
      <c r="N3806" s="25" t="s">
        <v>24060</v>
      </c>
      <c r="O3806" s="25"/>
      <c r="P3806" s="25"/>
    </row>
    <row r="3807" spans="1:16" ht="15">
      <c r="A3807" s="25" t="s">
        <v>31655</v>
      </c>
      <c r="B3807" s="25" t="s">
        <v>31655</v>
      </c>
      <c r="C3807"/>
      <c r="D3807" s="25" t="s">
        <v>7261</v>
      </c>
      <c r="E3807" s="25"/>
      <c r="F3807" s="25" t="s">
        <v>7288</v>
      </c>
      <c r="G3807" s="25" t="s">
        <v>24057</v>
      </c>
      <c r="H3807" s="25" t="s">
        <v>18145</v>
      </c>
      <c r="I3807" s="25" t="s">
        <v>24070</v>
      </c>
      <c r="J3807" s="19">
        <v>44888</v>
      </c>
      <c r="K3807" s="19"/>
      <c r="L3807" s="54">
        <v>1600</v>
      </c>
      <c r="M3807" s="25" t="s">
        <v>7230</v>
      </c>
      <c r="N3807" s="25" t="s">
        <v>24060</v>
      </c>
      <c r="O3807" s="25"/>
      <c r="P3807" s="25" t="s">
        <v>31656</v>
      </c>
    </row>
    <row r="3808" spans="1:16" ht="15">
      <c r="A3808" s="25" t="s">
        <v>31657</v>
      </c>
      <c r="B3808" s="25" t="s">
        <v>31657</v>
      </c>
      <c r="C3808"/>
      <c r="D3808" s="25" t="s">
        <v>7261</v>
      </c>
      <c r="E3808" s="25"/>
      <c r="F3808" s="25" t="s">
        <v>7288</v>
      </c>
      <c r="G3808" s="25" t="s">
        <v>24057</v>
      </c>
      <c r="H3808" s="25" t="s">
        <v>19520</v>
      </c>
      <c r="I3808" s="25" t="s">
        <v>24705</v>
      </c>
      <c r="J3808" s="19">
        <v>44888</v>
      </c>
      <c r="K3808" s="19"/>
      <c r="L3808" s="54">
        <v>8913.81</v>
      </c>
      <c r="M3808" s="25" t="s">
        <v>7230</v>
      </c>
      <c r="N3808" s="25" t="s">
        <v>24060</v>
      </c>
      <c r="O3808" s="25"/>
      <c r="P3808" s="25"/>
    </row>
    <row r="3809" spans="1:16" ht="15">
      <c r="A3809" s="25" t="s">
        <v>31658</v>
      </c>
      <c r="B3809" s="25" t="s">
        <v>31658</v>
      </c>
      <c r="C3809"/>
      <c r="D3809" s="25" t="s">
        <v>7261</v>
      </c>
      <c r="E3809" s="25"/>
      <c r="F3809" s="25" t="s">
        <v>7288</v>
      </c>
      <c r="G3809" s="25" t="s">
        <v>24057</v>
      </c>
      <c r="H3809" s="25" t="s">
        <v>19520</v>
      </c>
      <c r="I3809" s="25" t="s">
        <v>24181</v>
      </c>
      <c r="J3809" s="19">
        <v>44888</v>
      </c>
      <c r="K3809" s="19"/>
      <c r="L3809" s="54">
        <v>11495</v>
      </c>
      <c r="M3809" s="25" t="s">
        <v>7230</v>
      </c>
      <c r="N3809" s="25" t="s">
        <v>24060</v>
      </c>
      <c r="O3809" s="25"/>
      <c r="P3809" s="25"/>
    </row>
    <row r="3810" spans="1:16" ht="15">
      <c r="A3810" s="25" t="s">
        <v>31659</v>
      </c>
      <c r="B3810" s="25" t="s">
        <v>31659</v>
      </c>
      <c r="C3810"/>
      <c r="D3810" s="25" t="s">
        <v>7269</v>
      </c>
      <c r="E3810" s="25"/>
      <c r="F3810" s="25" t="s">
        <v>7288</v>
      </c>
      <c r="G3810" s="25" t="s">
        <v>24057</v>
      </c>
      <c r="H3810" s="25" t="s">
        <v>7492</v>
      </c>
      <c r="I3810" s="25" t="s">
        <v>24399</v>
      </c>
      <c r="J3810" s="19">
        <v>44888</v>
      </c>
      <c r="K3810" s="19"/>
      <c r="L3810" s="54">
        <v>6334.39</v>
      </c>
      <c r="M3810" s="25" t="s">
        <v>7230</v>
      </c>
      <c r="N3810" s="25" t="s">
        <v>24060</v>
      </c>
      <c r="O3810" s="25"/>
      <c r="P3810" s="25" t="s">
        <v>31660</v>
      </c>
    </row>
    <row r="3811" spans="1:16" ht="15">
      <c r="A3811" s="25" t="s">
        <v>31661</v>
      </c>
      <c r="B3811" s="25" t="s">
        <v>31661</v>
      </c>
      <c r="C3811"/>
      <c r="D3811" s="25" t="s">
        <v>7425</v>
      </c>
      <c r="E3811" s="25"/>
      <c r="F3811" s="25" t="s">
        <v>7288</v>
      </c>
      <c r="G3811" s="25" t="s">
        <v>24057</v>
      </c>
      <c r="H3811" s="25" t="s">
        <v>8591</v>
      </c>
      <c r="I3811" s="25" t="s">
        <v>25003</v>
      </c>
      <c r="J3811" s="19">
        <v>44889</v>
      </c>
      <c r="K3811" s="19"/>
      <c r="L3811" s="54">
        <v>420</v>
      </c>
      <c r="M3811" s="25" t="s">
        <v>7230</v>
      </c>
      <c r="N3811" s="25" t="s">
        <v>24060</v>
      </c>
      <c r="O3811" s="25"/>
      <c r="P3811" s="25" t="s">
        <v>31662</v>
      </c>
    </row>
    <row r="3812" spans="1:16" ht="15">
      <c r="A3812" s="25" t="s">
        <v>31663</v>
      </c>
      <c r="B3812" s="25" t="s">
        <v>31663</v>
      </c>
      <c r="C3812"/>
      <c r="D3812" s="25" t="s">
        <v>8607</v>
      </c>
      <c r="E3812" s="25"/>
      <c r="F3812" s="25" t="s">
        <v>11313</v>
      </c>
      <c r="G3812" s="25" t="s">
        <v>24057</v>
      </c>
      <c r="H3812" s="25" t="s">
        <v>19991</v>
      </c>
      <c r="I3812" s="25" t="s">
        <v>24070</v>
      </c>
      <c r="J3812" s="19">
        <v>44888</v>
      </c>
      <c r="K3812" s="19"/>
      <c r="L3812" s="54">
        <v>2150</v>
      </c>
      <c r="M3812" s="25" t="s">
        <v>7230</v>
      </c>
      <c r="N3812" s="25" t="s">
        <v>24060</v>
      </c>
      <c r="O3812" s="25"/>
      <c r="P3812" s="25"/>
    </row>
    <row r="3813" spans="1:16" ht="15">
      <c r="A3813" s="25" t="s">
        <v>31664</v>
      </c>
      <c r="B3813" s="25" t="s">
        <v>31664</v>
      </c>
      <c r="C3813"/>
      <c r="D3813" s="25" t="s">
        <v>7261</v>
      </c>
      <c r="E3813" s="25"/>
      <c r="F3813" s="25" t="s">
        <v>7288</v>
      </c>
      <c r="G3813" s="25" t="s">
        <v>24057</v>
      </c>
      <c r="H3813" s="25" t="s">
        <v>18145</v>
      </c>
      <c r="I3813" s="25" t="s">
        <v>31565</v>
      </c>
      <c r="J3813" s="19">
        <v>44888</v>
      </c>
      <c r="K3813" s="19"/>
      <c r="L3813" s="54">
        <v>2165</v>
      </c>
      <c r="M3813" s="25" t="s">
        <v>7230</v>
      </c>
      <c r="N3813" s="25" t="s">
        <v>24060</v>
      </c>
      <c r="O3813" s="25"/>
      <c r="P3813" s="25" t="s">
        <v>31665</v>
      </c>
    </row>
    <row r="3814" spans="1:16" ht="15">
      <c r="A3814" s="25" t="s">
        <v>31666</v>
      </c>
      <c r="B3814" s="25" t="s">
        <v>31666</v>
      </c>
      <c r="C3814"/>
      <c r="D3814" s="25" t="s">
        <v>7261</v>
      </c>
      <c r="E3814" s="25"/>
      <c r="F3814" s="25" t="s">
        <v>7288</v>
      </c>
      <c r="G3814" s="25" t="s">
        <v>24057</v>
      </c>
      <c r="H3814" s="25" t="s">
        <v>19520</v>
      </c>
      <c r="I3814" s="25" t="s">
        <v>31667</v>
      </c>
      <c r="J3814" s="19">
        <v>44888</v>
      </c>
      <c r="K3814" s="19"/>
      <c r="L3814" s="54">
        <v>10198.26</v>
      </c>
      <c r="M3814" s="25" t="s">
        <v>7230</v>
      </c>
      <c r="N3814" s="25" t="s">
        <v>24060</v>
      </c>
      <c r="O3814" s="25"/>
      <c r="P3814" s="25"/>
    </row>
    <row r="3815" spans="1:16" ht="15">
      <c r="A3815" s="25" t="s">
        <v>31668</v>
      </c>
      <c r="B3815" s="25" t="s">
        <v>31668</v>
      </c>
      <c r="C3815"/>
      <c r="D3815" s="25" t="s">
        <v>7261</v>
      </c>
      <c r="E3815" s="25"/>
      <c r="F3815" s="25" t="s">
        <v>7288</v>
      </c>
      <c r="G3815" s="25" t="s">
        <v>24057</v>
      </c>
      <c r="H3815" s="25" t="s">
        <v>18145</v>
      </c>
      <c r="I3815" s="25" t="s">
        <v>25622</v>
      </c>
      <c r="J3815" s="19">
        <v>44888</v>
      </c>
      <c r="K3815" s="19"/>
      <c r="L3815" s="54">
        <v>1695.12</v>
      </c>
      <c r="M3815" s="25" t="s">
        <v>7230</v>
      </c>
      <c r="N3815" s="25" t="s">
        <v>24060</v>
      </c>
      <c r="O3815" s="25"/>
      <c r="P3815" s="25" t="s">
        <v>31669</v>
      </c>
    </row>
    <row r="3816" spans="1:16" ht="15">
      <c r="A3816" s="25" t="s">
        <v>31670</v>
      </c>
      <c r="B3816" s="25" t="s">
        <v>31670</v>
      </c>
      <c r="C3816"/>
      <c r="D3816" s="25" t="s">
        <v>7261</v>
      </c>
      <c r="E3816" s="25"/>
      <c r="F3816" s="25" t="s">
        <v>7288</v>
      </c>
      <c r="G3816" s="25" t="s">
        <v>24057</v>
      </c>
      <c r="H3816" s="25" t="s">
        <v>19520</v>
      </c>
      <c r="I3816" s="25" t="s">
        <v>24150</v>
      </c>
      <c r="J3816" s="19">
        <v>44889</v>
      </c>
      <c r="K3816" s="19"/>
      <c r="L3816" s="54">
        <v>4125</v>
      </c>
      <c r="M3816" s="25" t="s">
        <v>7230</v>
      </c>
      <c r="N3816" s="25" t="s">
        <v>24060</v>
      </c>
      <c r="O3816" s="25"/>
      <c r="P3816" s="25"/>
    </row>
    <row r="3817" spans="1:16" ht="15">
      <c r="A3817" s="25" t="s">
        <v>31671</v>
      </c>
      <c r="B3817" s="25" t="s">
        <v>31671</v>
      </c>
      <c r="C3817"/>
      <c r="D3817" s="25" t="s">
        <v>7261</v>
      </c>
      <c r="E3817" s="25"/>
      <c r="F3817" s="25" t="s">
        <v>7288</v>
      </c>
      <c r="G3817" s="25" t="s">
        <v>24057</v>
      </c>
      <c r="H3817" s="25" t="s">
        <v>19520</v>
      </c>
      <c r="I3817" s="25" t="s">
        <v>26411</v>
      </c>
      <c r="J3817" s="19">
        <v>44889</v>
      </c>
      <c r="K3817" s="19"/>
      <c r="L3817" s="54">
        <v>5411.13</v>
      </c>
      <c r="M3817" s="25" t="s">
        <v>7230</v>
      </c>
      <c r="N3817" s="25" t="s">
        <v>24060</v>
      </c>
      <c r="O3817" s="25"/>
      <c r="P3817" s="25"/>
    </row>
    <row r="3818" spans="1:16" ht="15">
      <c r="A3818" s="25" t="s">
        <v>31672</v>
      </c>
      <c r="B3818" s="25" t="s">
        <v>31672</v>
      </c>
      <c r="C3818"/>
      <c r="D3818" s="25" t="s">
        <v>11215</v>
      </c>
      <c r="E3818" s="25"/>
      <c r="F3818" s="25" t="s">
        <v>7288</v>
      </c>
      <c r="G3818" s="25" t="s">
        <v>24057</v>
      </c>
      <c r="H3818" s="25" t="s">
        <v>7500</v>
      </c>
      <c r="I3818" s="25" t="s">
        <v>24235</v>
      </c>
      <c r="J3818" s="19">
        <v>44889</v>
      </c>
      <c r="K3818" s="19"/>
      <c r="L3818" s="54">
        <v>4782</v>
      </c>
      <c r="M3818" s="25" t="s">
        <v>7230</v>
      </c>
      <c r="N3818" s="25" t="s">
        <v>24060</v>
      </c>
      <c r="O3818" s="25"/>
      <c r="P3818" s="25"/>
    </row>
    <row r="3819" spans="1:16" ht="15">
      <c r="A3819" s="25" t="s">
        <v>31673</v>
      </c>
      <c r="B3819" s="25" t="s">
        <v>31673</v>
      </c>
      <c r="C3819"/>
      <c r="D3819" s="25" t="s">
        <v>7261</v>
      </c>
      <c r="E3819" s="25"/>
      <c r="F3819" s="25" t="s">
        <v>7288</v>
      </c>
      <c r="G3819" s="25" t="s">
        <v>24057</v>
      </c>
      <c r="H3819" s="25" t="s">
        <v>15107</v>
      </c>
      <c r="I3819" s="25" t="s">
        <v>27468</v>
      </c>
      <c r="J3819" s="19">
        <v>44889</v>
      </c>
      <c r="K3819" s="19"/>
      <c r="L3819" s="54">
        <v>950</v>
      </c>
      <c r="M3819" s="25" t="s">
        <v>7230</v>
      </c>
      <c r="N3819" s="25" t="s">
        <v>24060</v>
      </c>
      <c r="O3819" s="25"/>
      <c r="P3819" s="25" t="s">
        <v>31674</v>
      </c>
    </row>
    <row r="3820" spans="1:16" ht="15">
      <c r="A3820" s="25" t="s">
        <v>31675</v>
      </c>
      <c r="B3820" s="25" t="s">
        <v>31675</v>
      </c>
      <c r="C3820"/>
      <c r="D3820" s="25" t="s">
        <v>7261</v>
      </c>
      <c r="E3820" s="25"/>
      <c r="F3820" s="25" t="s">
        <v>7288</v>
      </c>
      <c r="G3820" s="25" t="s">
        <v>24057</v>
      </c>
      <c r="H3820" s="25" t="s">
        <v>15107</v>
      </c>
      <c r="I3820" s="25" t="s">
        <v>24948</v>
      </c>
      <c r="J3820" s="19">
        <v>44889</v>
      </c>
      <c r="K3820" s="19"/>
      <c r="L3820" s="54">
        <v>657.66</v>
      </c>
      <c r="M3820" s="25" t="s">
        <v>7230</v>
      </c>
      <c r="N3820" s="25" t="s">
        <v>24060</v>
      </c>
      <c r="O3820" s="25"/>
      <c r="P3820" s="25"/>
    </row>
    <row r="3821" spans="1:16" ht="15">
      <c r="A3821" s="25" t="s">
        <v>31676</v>
      </c>
      <c r="B3821" s="25" t="s">
        <v>31676</v>
      </c>
      <c r="C3821"/>
      <c r="D3821" s="25" t="s">
        <v>7478</v>
      </c>
      <c r="E3821" s="25"/>
      <c r="F3821" s="25" t="s">
        <v>7288</v>
      </c>
      <c r="G3821" s="25" t="s">
        <v>24057</v>
      </c>
      <c r="H3821" s="25" t="s">
        <v>18145</v>
      </c>
      <c r="I3821" s="25" t="s">
        <v>24301</v>
      </c>
      <c r="J3821" s="19">
        <v>44889</v>
      </c>
      <c r="K3821" s="19"/>
      <c r="L3821" s="54">
        <v>3328.63</v>
      </c>
      <c r="M3821" s="25" t="s">
        <v>7230</v>
      </c>
      <c r="N3821" s="25" t="s">
        <v>24060</v>
      </c>
      <c r="O3821" s="25"/>
      <c r="P3821" s="25"/>
    </row>
    <row r="3822" spans="1:16" ht="15">
      <c r="A3822" s="25" t="s">
        <v>31677</v>
      </c>
      <c r="B3822" s="25" t="s">
        <v>31677</v>
      </c>
      <c r="C3822"/>
      <c r="D3822" s="25" t="s">
        <v>7478</v>
      </c>
      <c r="E3822" s="25"/>
      <c r="F3822" s="25" t="s">
        <v>7288</v>
      </c>
      <c r="G3822" s="25" t="s">
        <v>24057</v>
      </c>
      <c r="H3822" s="25" t="s">
        <v>18145</v>
      </c>
      <c r="I3822" s="25" t="s">
        <v>26720</v>
      </c>
      <c r="J3822" s="19">
        <v>44889</v>
      </c>
      <c r="K3822" s="19"/>
      <c r="L3822" s="54">
        <v>2321.23</v>
      </c>
      <c r="M3822" s="25" t="s">
        <v>7230</v>
      </c>
      <c r="N3822" s="25" t="s">
        <v>24060</v>
      </c>
      <c r="O3822" s="25"/>
      <c r="P3822" s="25"/>
    </row>
    <row r="3823" spans="1:16" ht="15">
      <c r="A3823" s="25" t="s">
        <v>31678</v>
      </c>
      <c r="B3823" s="25" t="s">
        <v>31678</v>
      </c>
      <c r="C3823"/>
      <c r="D3823" s="25" t="s">
        <v>7252</v>
      </c>
      <c r="E3823" s="25"/>
      <c r="F3823" s="25" t="s">
        <v>7288</v>
      </c>
      <c r="G3823" s="25" t="s">
        <v>24057</v>
      </c>
      <c r="H3823" s="25" t="s">
        <v>18145</v>
      </c>
      <c r="I3823" s="25" t="s">
        <v>24844</v>
      </c>
      <c r="J3823" s="19">
        <v>44889</v>
      </c>
      <c r="K3823" s="19"/>
      <c r="L3823" s="54">
        <v>2885.27</v>
      </c>
      <c r="M3823" s="25" t="s">
        <v>7230</v>
      </c>
      <c r="N3823" s="25" t="s">
        <v>24060</v>
      </c>
      <c r="O3823" s="25"/>
      <c r="P3823" s="25" t="s">
        <v>31679</v>
      </c>
    </row>
    <row r="3824" spans="1:16" ht="15">
      <c r="A3824" s="25" t="s">
        <v>31680</v>
      </c>
      <c r="B3824" s="25" t="s">
        <v>31680</v>
      </c>
      <c r="C3824"/>
      <c r="D3824" s="25" t="s">
        <v>7252</v>
      </c>
      <c r="E3824" s="25"/>
      <c r="F3824" s="25" t="s">
        <v>7288</v>
      </c>
      <c r="G3824" s="25" t="s">
        <v>24057</v>
      </c>
      <c r="H3824" s="25" t="s">
        <v>18145</v>
      </c>
      <c r="I3824" s="25" t="s">
        <v>25823</v>
      </c>
      <c r="J3824" s="19">
        <v>44889</v>
      </c>
      <c r="K3824" s="19"/>
      <c r="L3824" s="54">
        <v>3895.33</v>
      </c>
      <c r="M3824" s="25" t="s">
        <v>7230</v>
      </c>
      <c r="N3824" s="25" t="s">
        <v>24060</v>
      </c>
      <c r="O3824" s="25"/>
      <c r="P3824" s="25" t="s">
        <v>31681</v>
      </c>
    </row>
    <row r="3825" spans="1:16" ht="15">
      <c r="A3825" s="25" t="s">
        <v>31682</v>
      </c>
      <c r="B3825" s="25" t="s">
        <v>31682</v>
      </c>
      <c r="C3825"/>
      <c r="D3825" s="25" t="s">
        <v>10912</v>
      </c>
      <c r="E3825" s="25"/>
      <c r="F3825" s="25" t="s">
        <v>7288</v>
      </c>
      <c r="G3825" s="25" t="s">
        <v>24057</v>
      </c>
      <c r="H3825" s="25" t="s">
        <v>8443</v>
      </c>
      <c r="I3825" s="25" t="s">
        <v>31683</v>
      </c>
      <c r="J3825" s="19">
        <v>44889</v>
      </c>
      <c r="K3825" s="19"/>
      <c r="L3825" s="54">
        <v>14058.25</v>
      </c>
      <c r="M3825" s="25" t="s">
        <v>7230</v>
      </c>
      <c r="N3825" s="25" t="s">
        <v>24060</v>
      </c>
      <c r="O3825" s="25"/>
      <c r="P3825" s="25"/>
    </row>
    <row r="3826" spans="1:16" ht="15">
      <c r="A3826" s="25" t="s">
        <v>31684</v>
      </c>
      <c r="B3826" s="25" t="s">
        <v>31684</v>
      </c>
      <c r="C3826"/>
      <c r="D3826" s="25" t="s">
        <v>7261</v>
      </c>
      <c r="E3826" s="25"/>
      <c r="F3826" s="25" t="s">
        <v>7288</v>
      </c>
      <c r="G3826" s="25" t="s">
        <v>24057</v>
      </c>
      <c r="H3826" s="25" t="s">
        <v>7419</v>
      </c>
      <c r="I3826" s="25" t="s">
        <v>24070</v>
      </c>
      <c r="J3826" s="19">
        <v>44889</v>
      </c>
      <c r="K3826" s="19"/>
      <c r="L3826" s="54">
        <v>7011.99</v>
      </c>
      <c r="M3826" s="25" t="s">
        <v>7230</v>
      </c>
      <c r="N3826" s="25" t="s">
        <v>24060</v>
      </c>
      <c r="O3826" s="25"/>
      <c r="P3826" s="25"/>
    </row>
    <row r="3827" spans="1:16" ht="15">
      <c r="A3827" s="25" t="s">
        <v>31685</v>
      </c>
      <c r="B3827" s="25" t="s">
        <v>31685</v>
      </c>
      <c r="C3827"/>
      <c r="D3827" s="25" t="s">
        <v>7478</v>
      </c>
      <c r="E3827" s="25"/>
      <c r="F3827" s="25" t="s">
        <v>7288</v>
      </c>
      <c r="G3827" s="25" t="s">
        <v>24057</v>
      </c>
      <c r="H3827" s="25" t="s">
        <v>7500</v>
      </c>
      <c r="I3827" s="25" t="s">
        <v>24301</v>
      </c>
      <c r="J3827" s="19">
        <v>44889</v>
      </c>
      <c r="K3827" s="19"/>
      <c r="L3827" s="54">
        <v>2860.02</v>
      </c>
      <c r="M3827" s="25" t="s">
        <v>7230</v>
      </c>
      <c r="N3827" s="25" t="s">
        <v>24060</v>
      </c>
      <c r="O3827" s="25"/>
      <c r="P3827" s="25" t="s">
        <v>31686</v>
      </c>
    </row>
    <row r="3828" spans="1:16" ht="15">
      <c r="A3828" s="25" t="s">
        <v>31687</v>
      </c>
      <c r="B3828" s="25" t="s">
        <v>31687</v>
      </c>
      <c r="C3828"/>
      <c r="D3828" s="25" t="s">
        <v>7261</v>
      </c>
      <c r="E3828" s="25"/>
      <c r="F3828" s="25" t="s">
        <v>7288</v>
      </c>
      <c r="G3828" s="25" t="s">
        <v>24057</v>
      </c>
      <c r="H3828" s="25" t="s">
        <v>7543</v>
      </c>
      <c r="I3828" s="25" t="s">
        <v>24896</v>
      </c>
      <c r="J3828" s="19">
        <v>44889</v>
      </c>
      <c r="K3828" s="19"/>
      <c r="L3828" s="54">
        <v>3227.8</v>
      </c>
      <c r="M3828" s="25" t="s">
        <v>7230</v>
      </c>
      <c r="N3828" s="25" t="s">
        <v>24060</v>
      </c>
      <c r="O3828" s="25"/>
      <c r="P3828" s="25" t="s">
        <v>31688</v>
      </c>
    </row>
    <row r="3829" spans="1:16" ht="15">
      <c r="A3829" s="25" t="s">
        <v>31689</v>
      </c>
      <c r="B3829" s="25" t="s">
        <v>31689</v>
      </c>
      <c r="C3829"/>
      <c r="D3829" s="25" t="s">
        <v>7261</v>
      </c>
      <c r="E3829" s="25"/>
      <c r="F3829" s="25" t="s">
        <v>7288</v>
      </c>
      <c r="G3829" s="25" t="s">
        <v>24057</v>
      </c>
      <c r="H3829" s="25" t="s">
        <v>8200</v>
      </c>
      <c r="I3829" s="25" t="s">
        <v>24075</v>
      </c>
      <c r="J3829" s="19">
        <v>44889</v>
      </c>
      <c r="K3829" s="19"/>
      <c r="L3829" s="54">
        <v>1650</v>
      </c>
      <c r="M3829" s="25" t="s">
        <v>7230</v>
      </c>
      <c r="N3829" s="25" t="s">
        <v>24060</v>
      </c>
      <c r="O3829" s="25"/>
      <c r="P3829" s="25"/>
    </row>
    <row r="3830" spans="1:16" ht="15">
      <c r="A3830" s="25" t="s">
        <v>31690</v>
      </c>
      <c r="B3830" s="25" t="s">
        <v>31690</v>
      </c>
      <c r="C3830"/>
      <c r="D3830" s="25" t="s">
        <v>7261</v>
      </c>
      <c r="E3830" s="25"/>
      <c r="F3830" s="25" t="s">
        <v>7288</v>
      </c>
      <c r="G3830" s="25" t="s">
        <v>24057</v>
      </c>
      <c r="H3830" s="25" t="s">
        <v>8200</v>
      </c>
      <c r="I3830" s="25" t="s">
        <v>24075</v>
      </c>
      <c r="J3830" s="19">
        <v>44889</v>
      </c>
      <c r="K3830" s="19"/>
      <c r="L3830" s="54">
        <v>3278</v>
      </c>
      <c r="M3830" s="25" t="s">
        <v>7230</v>
      </c>
      <c r="N3830" s="25" t="s">
        <v>24060</v>
      </c>
      <c r="O3830" s="25"/>
      <c r="P3830" s="25"/>
    </row>
    <row r="3831" spans="1:16" ht="15">
      <c r="A3831" s="25" t="s">
        <v>31691</v>
      </c>
      <c r="B3831" s="25" t="s">
        <v>31691</v>
      </c>
      <c r="C3831"/>
      <c r="D3831" s="25" t="s">
        <v>7261</v>
      </c>
      <c r="E3831" s="25"/>
      <c r="F3831" s="25" t="s">
        <v>7288</v>
      </c>
      <c r="G3831" s="25" t="s">
        <v>24057</v>
      </c>
      <c r="H3831" s="25" t="s">
        <v>8200</v>
      </c>
      <c r="I3831" s="25" t="s">
        <v>24075</v>
      </c>
      <c r="J3831" s="19">
        <v>44889</v>
      </c>
      <c r="K3831" s="19"/>
      <c r="L3831" s="54">
        <v>5948.5</v>
      </c>
      <c r="M3831" s="25" t="s">
        <v>7230</v>
      </c>
      <c r="N3831" s="25" t="s">
        <v>24060</v>
      </c>
      <c r="O3831" s="25"/>
      <c r="P3831" s="25"/>
    </row>
    <row r="3832" spans="1:16" ht="15">
      <c r="A3832" s="25" t="s">
        <v>31692</v>
      </c>
      <c r="B3832" s="25" t="s">
        <v>31692</v>
      </c>
      <c r="C3832"/>
      <c r="D3832" s="25" t="s">
        <v>7261</v>
      </c>
      <c r="E3832" s="25"/>
      <c r="F3832" s="25" t="s">
        <v>7288</v>
      </c>
      <c r="G3832" s="25" t="s">
        <v>24057</v>
      </c>
      <c r="H3832" s="25" t="s">
        <v>8200</v>
      </c>
      <c r="I3832" s="25" t="s">
        <v>24075</v>
      </c>
      <c r="J3832" s="19">
        <v>44889</v>
      </c>
      <c r="K3832" s="19"/>
      <c r="L3832" s="54">
        <v>2540</v>
      </c>
      <c r="M3832" s="25" t="s">
        <v>7230</v>
      </c>
      <c r="N3832" s="25" t="s">
        <v>24060</v>
      </c>
      <c r="O3832" s="25"/>
      <c r="P3832" s="25"/>
    </row>
    <row r="3833" spans="1:16" ht="15">
      <c r="A3833" s="25" t="s">
        <v>31693</v>
      </c>
      <c r="B3833" s="25" t="s">
        <v>31693</v>
      </c>
      <c r="C3833"/>
      <c r="D3833" s="25" t="s">
        <v>7261</v>
      </c>
      <c r="E3833" s="25"/>
      <c r="F3833" s="25" t="s">
        <v>7288</v>
      </c>
      <c r="G3833" s="25" t="s">
        <v>24057</v>
      </c>
      <c r="H3833" s="25" t="s">
        <v>8200</v>
      </c>
      <c r="I3833" s="25" t="s">
        <v>24075</v>
      </c>
      <c r="J3833" s="19">
        <v>44889</v>
      </c>
      <c r="K3833" s="19"/>
      <c r="L3833" s="54">
        <v>3278</v>
      </c>
      <c r="M3833" s="25" t="s">
        <v>7230</v>
      </c>
      <c r="N3833" s="25" t="s">
        <v>24060</v>
      </c>
      <c r="O3833" s="25"/>
      <c r="P3833" s="25"/>
    </row>
    <row r="3834" spans="1:16" ht="15">
      <c r="A3834" s="25" t="s">
        <v>31694</v>
      </c>
      <c r="B3834" s="25" t="s">
        <v>31694</v>
      </c>
      <c r="C3834"/>
      <c r="D3834" s="25" t="s">
        <v>7261</v>
      </c>
      <c r="E3834" s="25"/>
      <c r="F3834" s="25" t="s">
        <v>7288</v>
      </c>
      <c r="G3834" s="25" t="s">
        <v>24057</v>
      </c>
      <c r="H3834" s="25" t="s">
        <v>20006</v>
      </c>
      <c r="I3834" s="25" t="s">
        <v>24082</v>
      </c>
      <c r="J3834" s="19">
        <v>44889</v>
      </c>
      <c r="K3834" s="19"/>
      <c r="L3834" s="54">
        <v>1687.48</v>
      </c>
      <c r="M3834" s="25" t="s">
        <v>7230</v>
      </c>
      <c r="N3834" s="25" t="s">
        <v>24060</v>
      </c>
      <c r="O3834" s="25"/>
      <c r="P3834" s="25"/>
    </row>
    <row r="3835" spans="1:16" ht="15">
      <c r="A3835" s="25" t="s">
        <v>31695</v>
      </c>
      <c r="B3835" s="25" t="s">
        <v>31695</v>
      </c>
      <c r="C3835"/>
      <c r="D3835" s="25" t="s">
        <v>7313</v>
      </c>
      <c r="E3835" s="25"/>
      <c r="F3835" s="25" t="s">
        <v>7288</v>
      </c>
      <c r="G3835" s="25" t="s">
        <v>24057</v>
      </c>
      <c r="H3835" s="25" t="s">
        <v>7492</v>
      </c>
      <c r="I3835" s="25" t="s">
        <v>24591</v>
      </c>
      <c r="J3835" s="19">
        <v>44889</v>
      </c>
      <c r="K3835" s="19"/>
      <c r="L3835" s="54">
        <v>6590.35</v>
      </c>
      <c r="M3835" s="25" t="s">
        <v>7230</v>
      </c>
      <c r="N3835" s="25" t="s">
        <v>24060</v>
      </c>
      <c r="O3835" s="25"/>
      <c r="P3835" s="25" t="s">
        <v>31696</v>
      </c>
    </row>
    <row r="3836" spans="1:16" ht="15">
      <c r="A3836" s="25" t="s">
        <v>31697</v>
      </c>
      <c r="B3836" s="25" t="s">
        <v>31697</v>
      </c>
      <c r="C3836"/>
      <c r="D3836" s="25" t="s">
        <v>7261</v>
      </c>
      <c r="E3836" s="25"/>
      <c r="F3836" s="25" t="s">
        <v>7288</v>
      </c>
      <c r="G3836" s="25" t="s">
        <v>24057</v>
      </c>
      <c r="H3836" s="25" t="s">
        <v>20006</v>
      </c>
      <c r="I3836" s="25" t="s">
        <v>24082</v>
      </c>
      <c r="J3836" s="19">
        <v>44889</v>
      </c>
      <c r="K3836" s="19"/>
      <c r="L3836" s="54">
        <v>10122.16</v>
      </c>
      <c r="M3836" s="25" t="s">
        <v>7230</v>
      </c>
      <c r="N3836" s="25" t="s">
        <v>24060</v>
      </c>
      <c r="O3836" s="25"/>
      <c r="P3836" s="25"/>
    </row>
    <row r="3837" spans="1:16" ht="15">
      <c r="A3837" s="25" t="s">
        <v>31698</v>
      </c>
      <c r="B3837" s="25" t="s">
        <v>31698</v>
      </c>
      <c r="C3837"/>
      <c r="D3837" s="25" t="s">
        <v>7519</v>
      </c>
      <c r="E3837" s="25"/>
      <c r="F3837" s="25" t="s">
        <v>7288</v>
      </c>
      <c r="G3837" s="25" t="s">
        <v>24057</v>
      </c>
      <c r="H3837" s="25" t="s">
        <v>7500</v>
      </c>
      <c r="I3837" s="25" t="s">
        <v>25689</v>
      </c>
      <c r="J3837" s="19">
        <v>44889</v>
      </c>
      <c r="K3837" s="19"/>
      <c r="L3837" s="54">
        <v>3900</v>
      </c>
      <c r="M3837" s="25" t="s">
        <v>7230</v>
      </c>
      <c r="N3837" s="25" t="s">
        <v>24060</v>
      </c>
      <c r="O3837" s="25"/>
      <c r="P3837" s="25" t="s">
        <v>31699</v>
      </c>
    </row>
    <row r="3838" spans="1:16" ht="15">
      <c r="A3838" s="25" t="s">
        <v>31700</v>
      </c>
      <c r="B3838" s="25" t="s">
        <v>31700</v>
      </c>
      <c r="C3838"/>
      <c r="D3838" s="25" t="s">
        <v>7261</v>
      </c>
      <c r="E3838" s="25"/>
      <c r="F3838" s="25" t="s">
        <v>7288</v>
      </c>
      <c r="G3838" s="25" t="s">
        <v>24057</v>
      </c>
      <c r="H3838" s="25" t="s">
        <v>15867</v>
      </c>
      <c r="I3838" s="25" t="s">
        <v>24150</v>
      </c>
      <c r="J3838" s="19">
        <v>44889</v>
      </c>
      <c r="K3838" s="19"/>
      <c r="L3838" s="54">
        <v>4188.5</v>
      </c>
      <c r="M3838" s="25" t="s">
        <v>7230</v>
      </c>
      <c r="N3838" s="25" t="s">
        <v>24060</v>
      </c>
      <c r="O3838" s="25"/>
      <c r="P3838" s="25"/>
    </row>
    <row r="3839" spans="1:16" ht="15">
      <c r="A3839" s="25" t="s">
        <v>31701</v>
      </c>
      <c r="B3839" s="25" t="s">
        <v>31701</v>
      </c>
      <c r="C3839"/>
      <c r="D3839" s="25" t="s">
        <v>7478</v>
      </c>
      <c r="E3839" s="25"/>
      <c r="F3839" s="25" t="s">
        <v>7288</v>
      </c>
      <c r="G3839" s="25" t="s">
        <v>24057</v>
      </c>
      <c r="H3839" s="25" t="s">
        <v>7492</v>
      </c>
      <c r="I3839" s="25" t="s">
        <v>26071</v>
      </c>
      <c r="J3839" s="19">
        <v>44889</v>
      </c>
      <c r="K3839" s="19"/>
      <c r="L3839" s="54">
        <v>24910.85</v>
      </c>
      <c r="M3839" s="25" t="s">
        <v>7230</v>
      </c>
      <c r="N3839" s="25" t="s">
        <v>24060</v>
      </c>
      <c r="O3839" s="25"/>
      <c r="P3839" s="25" t="s">
        <v>31702</v>
      </c>
    </row>
    <row r="3840" spans="1:16" ht="15">
      <c r="A3840" s="25" t="s">
        <v>31703</v>
      </c>
      <c r="B3840" s="25" t="s">
        <v>31703</v>
      </c>
      <c r="C3840"/>
      <c r="D3840" s="25" t="s">
        <v>7478</v>
      </c>
      <c r="E3840" s="25"/>
      <c r="F3840" s="25" t="s">
        <v>7288</v>
      </c>
      <c r="G3840" s="25" t="s">
        <v>24057</v>
      </c>
      <c r="H3840" s="25" t="s">
        <v>7492</v>
      </c>
      <c r="I3840" s="25" t="s">
        <v>31704</v>
      </c>
      <c r="J3840" s="19">
        <v>44889</v>
      </c>
      <c r="K3840" s="19"/>
      <c r="L3840" s="54">
        <v>4350.5</v>
      </c>
      <c r="M3840" s="25" t="s">
        <v>7230</v>
      </c>
      <c r="N3840" s="25" t="s">
        <v>24060</v>
      </c>
      <c r="O3840" s="25"/>
      <c r="P3840" s="25" t="s">
        <v>31705</v>
      </c>
    </row>
    <row r="3841" spans="1:16" ht="15">
      <c r="A3841" s="25" t="s">
        <v>31706</v>
      </c>
      <c r="B3841" s="25" t="s">
        <v>31706</v>
      </c>
      <c r="C3841"/>
      <c r="D3841" s="25" t="s">
        <v>7261</v>
      </c>
      <c r="E3841" s="25"/>
      <c r="F3841" s="25" t="s">
        <v>7288</v>
      </c>
      <c r="G3841" s="25" t="s">
        <v>24057</v>
      </c>
      <c r="H3841" s="25" t="s">
        <v>8443</v>
      </c>
      <c r="I3841" s="25" t="s">
        <v>24172</v>
      </c>
      <c r="J3841" s="19">
        <v>44889</v>
      </c>
      <c r="K3841" s="19"/>
      <c r="L3841" s="54">
        <v>3000</v>
      </c>
      <c r="M3841" s="25" t="s">
        <v>7230</v>
      </c>
      <c r="N3841" s="25" t="s">
        <v>24060</v>
      </c>
      <c r="O3841" s="25"/>
      <c r="P3841" s="25"/>
    </row>
    <row r="3842" spans="1:16" ht="15">
      <c r="A3842" s="25" t="s">
        <v>31707</v>
      </c>
      <c r="B3842" s="25" t="s">
        <v>31707</v>
      </c>
      <c r="C3842"/>
      <c r="D3842" s="25" t="s">
        <v>7261</v>
      </c>
      <c r="E3842" s="25"/>
      <c r="F3842" s="25" t="s">
        <v>7288</v>
      </c>
      <c r="G3842" s="25" t="s">
        <v>24057</v>
      </c>
      <c r="H3842" s="25" t="s">
        <v>12040</v>
      </c>
      <c r="I3842" s="25" t="s">
        <v>24558</v>
      </c>
      <c r="J3842" s="19">
        <v>44889</v>
      </c>
      <c r="K3842" s="19"/>
      <c r="L3842" s="54">
        <v>1557.5</v>
      </c>
      <c r="M3842" s="25" t="s">
        <v>7230</v>
      </c>
      <c r="N3842" s="25" t="s">
        <v>24060</v>
      </c>
      <c r="O3842" s="25"/>
      <c r="P3842" s="25" t="s">
        <v>31708</v>
      </c>
    </row>
    <row r="3843" spans="1:16" ht="15">
      <c r="A3843" s="25" t="s">
        <v>31709</v>
      </c>
      <c r="B3843" s="25" t="s">
        <v>31709</v>
      </c>
      <c r="C3843"/>
      <c r="D3843" s="25" t="s">
        <v>7261</v>
      </c>
      <c r="E3843" s="25"/>
      <c r="F3843" s="25" t="s">
        <v>7288</v>
      </c>
      <c r="G3843" s="25" t="s">
        <v>24057</v>
      </c>
      <c r="H3843" s="25" t="s">
        <v>18145</v>
      </c>
      <c r="I3843" s="25" t="s">
        <v>26325</v>
      </c>
      <c r="J3843" s="19">
        <v>44889</v>
      </c>
      <c r="K3843" s="19"/>
      <c r="L3843" s="54">
        <v>5923.5</v>
      </c>
      <c r="M3843" s="25" t="s">
        <v>7230</v>
      </c>
      <c r="N3843" s="25" t="s">
        <v>24060</v>
      </c>
      <c r="O3843" s="25"/>
      <c r="P3843" s="25" t="s">
        <v>31710</v>
      </c>
    </row>
    <row r="3844" spans="1:16" ht="15">
      <c r="A3844" s="25" t="s">
        <v>31711</v>
      </c>
      <c r="B3844" s="25" t="s">
        <v>31711</v>
      </c>
      <c r="C3844"/>
      <c r="D3844" s="25" t="s">
        <v>7261</v>
      </c>
      <c r="E3844" s="25"/>
      <c r="F3844" s="25" t="s">
        <v>7288</v>
      </c>
      <c r="G3844" s="25" t="s">
        <v>24057</v>
      </c>
      <c r="H3844" s="25" t="s">
        <v>14865</v>
      </c>
      <c r="I3844" s="25" t="s">
        <v>24082</v>
      </c>
      <c r="J3844" s="19">
        <v>44889</v>
      </c>
      <c r="K3844" s="19"/>
      <c r="L3844" s="54">
        <v>10967.06</v>
      </c>
      <c r="M3844" s="25" t="s">
        <v>7230</v>
      </c>
      <c r="N3844" s="25" t="s">
        <v>24060</v>
      </c>
      <c r="O3844" s="25"/>
      <c r="P3844" s="25"/>
    </row>
    <row r="3845" spans="1:16" ht="15">
      <c r="A3845" s="25" t="s">
        <v>31712</v>
      </c>
      <c r="B3845" s="25" t="s">
        <v>31712</v>
      </c>
      <c r="C3845"/>
      <c r="D3845" s="25" t="s">
        <v>7425</v>
      </c>
      <c r="E3845" s="25"/>
      <c r="F3845" s="25" t="s">
        <v>7288</v>
      </c>
      <c r="G3845" s="25" t="s">
        <v>24057</v>
      </c>
      <c r="H3845" s="25" t="s">
        <v>18145</v>
      </c>
      <c r="I3845" s="25" t="s">
        <v>24301</v>
      </c>
      <c r="J3845" s="19">
        <v>44889</v>
      </c>
      <c r="K3845" s="19"/>
      <c r="L3845" s="54">
        <v>2917.1</v>
      </c>
      <c r="M3845" s="25" t="s">
        <v>7230</v>
      </c>
      <c r="N3845" s="25" t="s">
        <v>24060</v>
      </c>
      <c r="O3845" s="25"/>
      <c r="P3845" s="25"/>
    </row>
    <row r="3846" spans="1:16" ht="15">
      <c r="A3846" s="25" t="s">
        <v>31713</v>
      </c>
      <c r="B3846" s="25" t="s">
        <v>31713</v>
      </c>
      <c r="C3846"/>
      <c r="D3846" s="25" t="s">
        <v>7269</v>
      </c>
      <c r="E3846" s="25"/>
      <c r="F3846" s="25" t="s">
        <v>7288</v>
      </c>
      <c r="G3846" s="25" t="s">
        <v>24057</v>
      </c>
      <c r="H3846" s="25" t="s">
        <v>7492</v>
      </c>
      <c r="I3846" s="25" t="s">
        <v>25421</v>
      </c>
      <c r="J3846" s="19">
        <v>44889</v>
      </c>
      <c r="K3846" s="19"/>
      <c r="L3846" s="54">
        <v>17054</v>
      </c>
      <c r="M3846" s="25" t="s">
        <v>7230</v>
      </c>
      <c r="N3846" s="25" t="s">
        <v>24060</v>
      </c>
      <c r="O3846" s="25"/>
      <c r="P3846" s="25" t="s">
        <v>31714</v>
      </c>
    </row>
    <row r="3847" spans="1:16" ht="15">
      <c r="A3847" s="25" t="s">
        <v>31715</v>
      </c>
      <c r="B3847" s="25" t="s">
        <v>31715</v>
      </c>
      <c r="C3847"/>
      <c r="D3847" s="25" t="s">
        <v>7425</v>
      </c>
      <c r="E3847" s="25"/>
      <c r="F3847" s="25" t="s">
        <v>7288</v>
      </c>
      <c r="G3847" s="25" t="s">
        <v>24057</v>
      </c>
      <c r="H3847" s="25" t="s">
        <v>7500</v>
      </c>
      <c r="I3847" s="25" t="s">
        <v>24205</v>
      </c>
      <c r="J3847" s="19">
        <v>44889</v>
      </c>
      <c r="K3847" s="19"/>
      <c r="L3847" s="54">
        <v>4590</v>
      </c>
      <c r="M3847" s="25" t="s">
        <v>7230</v>
      </c>
      <c r="N3847" s="25" t="s">
        <v>24060</v>
      </c>
      <c r="O3847" s="25"/>
      <c r="P3847" s="25"/>
    </row>
    <row r="3848" spans="1:16" ht="15">
      <c r="A3848" s="25" t="s">
        <v>31716</v>
      </c>
      <c r="B3848" s="25" t="s">
        <v>31716</v>
      </c>
      <c r="C3848"/>
      <c r="D3848" s="25" t="s">
        <v>7261</v>
      </c>
      <c r="E3848" s="25"/>
      <c r="F3848" s="25" t="s">
        <v>7288</v>
      </c>
      <c r="G3848" s="25" t="s">
        <v>24057</v>
      </c>
      <c r="H3848" s="25" t="s">
        <v>19520</v>
      </c>
      <c r="I3848" s="25" t="s">
        <v>24287</v>
      </c>
      <c r="J3848" s="19">
        <v>44890</v>
      </c>
      <c r="K3848" s="19"/>
      <c r="L3848" s="54">
        <v>76625.37</v>
      </c>
      <c r="M3848" s="25" t="s">
        <v>7230</v>
      </c>
      <c r="N3848" s="25" t="s">
        <v>24060</v>
      </c>
      <c r="O3848" s="25"/>
      <c r="P3848" s="25"/>
    </row>
    <row r="3849" spans="1:16" ht="15">
      <c r="A3849" s="25" t="s">
        <v>31717</v>
      </c>
      <c r="B3849" s="25" t="s">
        <v>31717</v>
      </c>
      <c r="C3849"/>
      <c r="D3849" s="25" t="s">
        <v>7261</v>
      </c>
      <c r="E3849" s="25"/>
      <c r="F3849" s="25" t="s">
        <v>7288</v>
      </c>
      <c r="G3849" s="25" t="s">
        <v>24057</v>
      </c>
      <c r="H3849" s="25" t="s">
        <v>12040</v>
      </c>
      <c r="I3849" s="25" t="s">
        <v>24558</v>
      </c>
      <c r="J3849" s="19">
        <v>44890</v>
      </c>
      <c r="K3849" s="19"/>
      <c r="L3849" s="54">
        <v>1275</v>
      </c>
      <c r="M3849" s="25" t="s">
        <v>7230</v>
      </c>
      <c r="N3849" s="25" t="s">
        <v>24060</v>
      </c>
      <c r="O3849" s="25"/>
      <c r="P3849" s="25"/>
    </row>
    <row r="3850" spans="1:16" ht="15">
      <c r="A3850" s="25" t="s">
        <v>31718</v>
      </c>
      <c r="B3850" s="25" t="s">
        <v>31718</v>
      </c>
      <c r="C3850"/>
      <c r="D3850" s="25" t="s">
        <v>7261</v>
      </c>
      <c r="E3850" s="25"/>
      <c r="F3850" s="25" t="s">
        <v>7288</v>
      </c>
      <c r="G3850" s="25" t="s">
        <v>24057</v>
      </c>
      <c r="H3850" s="25" t="s">
        <v>18145</v>
      </c>
      <c r="I3850" s="25" t="s">
        <v>24172</v>
      </c>
      <c r="J3850" s="19">
        <v>44890</v>
      </c>
      <c r="K3850" s="19"/>
      <c r="L3850" s="54">
        <v>315.35000000000002</v>
      </c>
      <c r="M3850" s="25" t="s">
        <v>7230</v>
      </c>
      <c r="N3850" s="25" t="s">
        <v>24060</v>
      </c>
      <c r="O3850" s="25"/>
      <c r="P3850" s="25" t="s">
        <v>31719</v>
      </c>
    </row>
    <row r="3851" spans="1:16" ht="15">
      <c r="A3851" s="25" t="s">
        <v>31720</v>
      </c>
      <c r="B3851" s="25" t="s">
        <v>31720</v>
      </c>
      <c r="C3851"/>
      <c r="D3851" s="25" t="s">
        <v>7478</v>
      </c>
      <c r="E3851" s="25"/>
      <c r="F3851" s="25" t="s">
        <v>7288</v>
      </c>
      <c r="G3851" s="25" t="s">
        <v>24057</v>
      </c>
      <c r="H3851" s="25" t="s">
        <v>7492</v>
      </c>
      <c r="I3851" s="25" t="s">
        <v>26071</v>
      </c>
      <c r="J3851" s="19">
        <v>44890</v>
      </c>
      <c r="K3851" s="19"/>
      <c r="L3851" s="54">
        <v>3592</v>
      </c>
      <c r="M3851" s="25" t="s">
        <v>7230</v>
      </c>
      <c r="N3851" s="25" t="s">
        <v>24060</v>
      </c>
      <c r="O3851" s="25"/>
      <c r="P3851" s="25" t="s">
        <v>31721</v>
      </c>
    </row>
    <row r="3852" spans="1:16" ht="15">
      <c r="A3852" s="25" t="s">
        <v>31722</v>
      </c>
      <c r="B3852" s="25" t="s">
        <v>31722</v>
      </c>
      <c r="C3852"/>
      <c r="D3852" s="25" t="s">
        <v>7252</v>
      </c>
      <c r="E3852" s="25"/>
      <c r="F3852" s="25" t="s">
        <v>7288</v>
      </c>
      <c r="G3852" s="25" t="s">
        <v>24057</v>
      </c>
      <c r="H3852" s="25" t="s">
        <v>7500</v>
      </c>
      <c r="I3852" s="25" t="s">
        <v>28081</v>
      </c>
      <c r="J3852" s="19">
        <v>44890</v>
      </c>
      <c r="K3852" s="19"/>
      <c r="L3852" s="54">
        <v>1774.56</v>
      </c>
      <c r="M3852" s="25" t="s">
        <v>7230</v>
      </c>
      <c r="N3852" s="25" t="s">
        <v>24060</v>
      </c>
      <c r="O3852" s="25"/>
      <c r="P3852" s="25" t="s">
        <v>31723</v>
      </c>
    </row>
    <row r="3853" spans="1:16" ht="15">
      <c r="A3853" s="25" t="s">
        <v>31724</v>
      </c>
      <c r="B3853" s="25" t="s">
        <v>31724</v>
      </c>
      <c r="C3853"/>
      <c r="D3853" s="25" t="s">
        <v>7261</v>
      </c>
      <c r="E3853" s="25"/>
      <c r="F3853" s="25" t="s">
        <v>7288</v>
      </c>
      <c r="G3853" s="25" t="s">
        <v>24057</v>
      </c>
      <c r="H3853" s="25" t="s">
        <v>19520</v>
      </c>
      <c r="I3853" s="25" t="s">
        <v>24181</v>
      </c>
      <c r="J3853" s="19">
        <v>44890</v>
      </c>
      <c r="K3853" s="19"/>
      <c r="L3853" s="54">
        <v>8860</v>
      </c>
      <c r="M3853" s="25" t="s">
        <v>7230</v>
      </c>
      <c r="N3853" s="25" t="s">
        <v>24060</v>
      </c>
      <c r="O3853" s="25"/>
      <c r="P3853" s="25"/>
    </row>
    <row r="3854" spans="1:16" ht="15">
      <c r="A3854" s="25" t="s">
        <v>31725</v>
      </c>
      <c r="B3854" s="25" t="s">
        <v>31725</v>
      </c>
      <c r="C3854"/>
      <c r="D3854" s="25" t="s">
        <v>7261</v>
      </c>
      <c r="E3854" s="25"/>
      <c r="F3854" s="25" t="s">
        <v>7288</v>
      </c>
      <c r="G3854" s="25" t="s">
        <v>24057</v>
      </c>
      <c r="H3854" s="25" t="s">
        <v>12040</v>
      </c>
      <c r="I3854" s="25" t="s">
        <v>24558</v>
      </c>
      <c r="J3854" s="19">
        <v>44890</v>
      </c>
      <c r="K3854" s="19"/>
      <c r="L3854" s="54">
        <v>1275</v>
      </c>
      <c r="M3854" s="25" t="s">
        <v>7230</v>
      </c>
      <c r="N3854" s="25" t="s">
        <v>24060</v>
      </c>
      <c r="O3854" s="25"/>
      <c r="P3854" s="25"/>
    </row>
    <row r="3855" spans="1:16" ht="15">
      <c r="A3855" s="25" t="s">
        <v>31726</v>
      </c>
      <c r="B3855" s="25" t="s">
        <v>31726</v>
      </c>
      <c r="C3855"/>
      <c r="D3855" s="25" t="s">
        <v>7261</v>
      </c>
      <c r="E3855" s="25"/>
      <c r="F3855" s="25" t="s">
        <v>7288</v>
      </c>
      <c r="G3855" s="25" t="s">
        <v>24630</v>
      </c>
      <c r="H3855" s="25" t="s">
        <v>10329</v>
      </c>
      <c r="I3855" s="25" t="s">
        <v>24631</v>
      </c>
      <c r="J3855" s="19">
        <v>44894</v>
      </c>
      <c r="K3855" s="19"/>
      <c r="L3855" s="54">
        <v>145310</v>
      </c>
      <c r="M3855" s="25" t="s">
        <v>7230</v>
      </c>
      <c r="N3855" s="25" t="s">
        <v>24060</v>
      </c>
      <c r="O3855" s="25"/>
      <c r="P3855" s="25"/>
    </row>
    <row r="3856" spans="1:16" ht="15">
      <c r="A3856" s="25" t="s">
        <v>31727</v>
      </c>
      <c r="B3856" s="25" t="s">
        <v>31727</v>
      </c>
      <c r="C3856"/>
      <c r="D3856" s="25" t="s">
        <v>7425</v>
      </c>
      <c r="E3856" s="25"/>
      <c r="F3856" s="25" t="s">
        <v>7288</v>
      </c>
      <c r="G3856" s="25" t="s">
        <v>24057</v>
      </c>
      <c r="H3856" s="25" t="s">
        <v>7492</v>
      </c>
      <c r="I3856" s="25" t="s">
        <v>24205</v>
      </c>
      <c r="J3856" s="19">
        <v>44892</v>
      </c>
      <c r="K3856" s="19"/>
      <c r="L3856" s="54">
        <v>32644.97</v>
      </c>
      <c r="M3856" s="25" t="s">
        <v>7230</v>
      </c>
      <c r="N3856" s="25" t="s">
        <v>24060</v>
      </c>
      <c r="O3856" s="25"/>
      <c r="P3856" s="25" t="s">
        <v>31728</v>
      </c>
    </row>
    <row r="3857" spans="1:16" ht="15">
      <c r="A3857" s="25" t="s">
        <v>31729</v>
      </c>
      <c r="B3857" s="25" t="s">
        <v>31729</v>
      </c>
      <c r="C3857"/>
      <c r="D3857" s="25" t="s">
        <v>7269</v>
      </c>
      <c r="E3857" s="25"/>
      <c r="F3857" s="25" t="s">
        <v>7288</v>
      </c>
      <c r="G3857" s="25" t="s">
        <v>24057</v>
      </c>
      <c r="H3857" s="25" t="s">
        <v>7492</v>
      </c>
      <c r="I3857" s="25" t="s">
        <v>31730</v>
      </c>
      <c r="J3857" s="19">
        <v>44893</v>
      </c>
      <c r="K3857" s="19"/>
      <c r="L3857" s="54">
        <v>11175.7</v>
      </c>
      <c r="M3857" s="25" t="s">
        <v>7230</v>
      </c>
      <c r="N3857" s="25" t="s">
        <v>24060</v>
      </c>
      <c r="O3857" s="25"/>
      <c r="P3857" s="25" t="s">
        <v>31731</v>
      </c>
    </row>
    <row r="3858" spans="1:16" ht="15">
      <c r="A3858" s="25" t="s">
        <v>31732</v>
      </c>
      <c r="B3858" s="25" t="s">
        <v>31732</v>
      </c>
      <c r="C3858"/>
      <c r="D3858" s="25" t="s">
        <v>7425</v>
      </c>
      <c r="E3858" s="25"/>
      <c r="F3858" s="25" t="s">
        <v>7288</v>
      </c>
      <c r="G3858" s="25" t="s">
        <v>24057</v>
      </c>
      <c r="H3858" s="25" t="s">
        <v>9280</v>
      </c>
      <c r="I3858" s="25" t="s">
        <v>24070</v>
      </c>
      <c r="J3858" s="19">
        <v>44893</v>
      </c>
      <c r="K3858" s="19"/>
      <c r="L3858" s="54">
        <v>1550</v>
      </c>
      <c r="M3858" s="25" t="s">
        <v>7230</v>
      </c>
      <c r="N3858" s="25" t="s">
        <v>24060</v>
      </c>
      <c r="O3858" s="25"/>
      <c r="P3858" s="25"/>
    </row>
    <row r="3859" spans="1:16" ht="15">
      <c r="A3859" s="25" t="s">
        <v>31733</v>
      </c>
      <c r="B3859" s="25" t="s">
        <v>31733</v>
      </c>
      <c r="C3859"/>
      <c r="D3859" s="25" t="s">
        <v>7269</v>
      </c>
      <c r="E3859" s="25"/>
      <c r="F3859" s="25" t="s">
        <v>7288</v>
      </c>
      <c r="G3859" s="25" t="s">
        <v>24057</v>
      </c>
      <c r="H3859" s="25" t="s">
        <v>7492</v>
      </c>
      <c r="I3859" s="25" t="s">
        <v>25421</v>
      </c>
      <c r="J3859" s="19">
        <v>44892</v>
      </c>
      <c r="K3859" s="19"/>
      <c r="L3859" s="54">
        <v>5929</v>
      </c>
      <c r="M3859" s="25" t="s">
        <v>7230</v>
      </c>
      <c r="N3859" s="25" t="s">
        <v>24060</v>
      </c>
      <c r="O3859" s="25"/>
      <c r="P3859" s="25" t="s">
        <v>31734</v>
      </c>
    </row>
    <row r="3860" spans="1:16" ht="15">
      <c r="A3860" s="25" t="s">
        <v>31735</v>
      </c>
      <c r="B3860" s="25" t="s">
        <v>31735</v>
      </c>
      <c r="C3860"/>
      <c r="D3860" s="25" t="s">
        <v>7269</v>
      </c>
      <c r="E3860" s="25"/>
      <c r="F3860" s="25" t="s">
        <v>7288</v>
      </c>
      <c r="G3860" s="25" t="s">
        <v>24057</v>
      </c>
      <c r="H3860" s="25" t="s">
        <v>7492</v>
      </c>
      <c r="I3860" s="25" t="s">
        <v>24367</v>
      </c>
      <c r="J3860" s="19">
        <v>44893</v>
      </c>
      <c r="K3860" s="19"/>
      <c r="L3860" s="54">
        <v>5711</v>
      </c>
      <c r="M3860" s="25" t="s">
        <v>7230</v>
      </c>
      <c r="N3860" s="25" t="s">
        <v>24060</v>
      </c>
      <c r="O3860" s="25"/>
      <c r="P3860" s="25" t="s">
        <v>31736</v>
      </c>
    </row>
    <row r="3861" spans="1:16" ht="15">
      <c r="A3861" s="25" t="s">
        <v>31737</v>
      </c>
      <c r="B3861" s="25" t="s">
        <v>31737</v>
      </c>
      <c r="C3861"/>
      <c r="D3861" s="25" t="s">
        <v>7269</v>
      </c>
      <c r="E3861" s="25"/>
      <c r="F3861" s="25" t="s">
        <v>7288</v>
      </c>
      <c r="G3861" s="25" t="s">
        <v>24057</v>
      </c>
      <c r="H3861" s="25" t="s">
        <v>7492</v>
      </c>
      <c r="I3861" s="25" t="s">
        <v>24399</v>
      </c>
      <c r="J3861" s="19">
        <v>44893</v>
      </c>
      <c r="K3861" s="19"/>
      <c r="L3861" s="54">
        <v>5467.76</v>
      </c>
      <c r="M3861" s="25" t="s">
        <v>7230</v>
      </c>
      <c r="N3861" s="25" t="s">
        <v>24060</v>
      </c>
      <c r="O3861" s="25"/>
      <c r="P3861" s="25" t="s">
        <v>31738</v>
      </c>
    </row>
    <row r="3862" spans="1:16" ht="15">
      <c r="A3862" s="25" t="s">
        <v>31739</v>
      </c>
      <c r="B3862" s="25" t="s">
        <v>31739</v>
      </c>
      <c r="C3862"/>
      <c r="D3862" s="25" t="s">
        <v>7425</v>
      </c>
      <c r="E3862" s="25"/>
      <c r="F3862" s="25" t="s">
        <v>7288</v>
      </c>
      <c r="G3862" s="25" t="s">
        <v>24057</v>
      </c>
      <c r="H3862" s="25" t="s">
        <v>7492</v>
      </c>
      <c r="I3862" s="25" t="s">
        <v>24205</v>
      </c>
      <c r="J3862" s="19">
        <v>44893</v>
      </c>
      <c r="K3862" s="19"/>
      <c r="L3862" s="54">
        <v>25306</v>
      </c>
      <c r="M3862" s="25" t="s">
        <v>7230</v>
      </c>
      <c r="N3862" s="25" t="s">
        <v>24060</v>
      </c>
      <c r="O3862" s="25"/>
      <c r="P3862" s="25" t="s">
        <v>31740</v>
      </c>
    </row>
    <row r="3863" spans="1:16" ht="15">
      <c r="A3863" s="25" t="s">
        <v>31741</v>
      </c>
      <c r="B3863" s="25" t="s">
        <v>31741</v>
      </c>
      <c r="C3863"/>
      <c r="D3863" s="25" t="s">
        <v>7261</v>
      </c>
      <c r="E3863" s="25"/>
      <c r="F3863" s="25" t="s">
        <v>7288</v>
      </c>
      <c r="G3863" s="25" t="s">
        <v>24057</v>
      </c>
      <c r="H3863" s="25" t="s">
        <v>19520</v>
      </c>
      <c r="I3863" s="25" t="s">
        <v>31742</v>
      </c>
      <c r="J3863" s="19">
        <v>44893</v>
      </c>
      <c r="K3863" s="19"/>
      <c r="L3863" s="54">
        <v>7035</v>
      </c>
      <c r="M3863" s="25" t="s">
        <v>7230</v>
      </c>
      <c r="N3863" s="25" t="s">
        <v>24060</v>
      </c>
      <c r="O3863" s="25"/>
      <c r="P3863" s="25"/>
    </row>
    <row r="3864" spans="1:16" ht="15">
      <c r="A3864" s="25" t="s">
        <v>31743</v>
      </c>
      <c r="B3864" s="25" t="s">
        <v>31743</v>
      </c>
      <c r="C3864"/>
      <c r="D3864" s="25" t="s">
        <v>7365</v>
      </c>
      <c r="E3864" s="25"/>
      <c r="F3864" s="25" t="s">
        <v>7288</v>
      </c>
      <c r="G3864" s="25" t="s">
        <v>24057</v>
      </c>
      <c r="H3864" s="25" t="s">
        <v>8808</v>
      </c>
      <c r="I3864" s="25" t="s">
        <v>24578</v>
      </c>
      <c r="J3864" s="19">
        <v>44893</v>
      </c>
      <c r="K3864" s="19"/>
      <c r="L3864" s="54">
        <v>4500</v>
      </c>
      <c r="M3864" s="25" t="s">
        <v>7230</v>
      </c>
      <c r="N3864" s="25" t="s">
        <v>24060</v>
      </c>
      <c r="O3864" s="25"/>
      <c r="P3864" s="25" t="s">
        <v>31744</v>
      </c>
    </row>
    <row r="3865" spans="1:16" ht="15">
      <c r="A3865" s="25" t="s">
        <v>31745</v>
      </c>
      <c r="B3865" s="25" t="s">
        <v>31745</v>
      </c>
      <c r="C3865"/>
      <c r="D3865" s="25" t="s">
        <v>7261</v>
      </c>
      <c r="E3865" s="25"/>
      <c r="F3865" s="25" t="s">
        <v>7288</v>
      </c>
      <c r="G3865" s="25" t="s">
        <v>24057</v>
      </c>
      <c r="H3865" s="25" t="s">
        <v>19520</v>
      </c>
      <c r="I3865" s="25" t="s">
        <v>31742</v>
      </c>
      <c r="J3865" s="19">
        <v>44893</v>
      </c>
      <c r="K3865" s="19"/>
      <c r="L3865" s="54">
        <v>5140</v>
      </c>
      <c r="M3865" s="25" t="s">
        <v>7230</v>
      </c>
      <c r="N3865" s="25" t="s">
        <v>24060</v>
      </c>
      <c r="O3865" s="25"/>
      <c r="P3865" s="25"/>
    </row>
    <row r="3866" spans="1:16" ht="15">
      <c r="A3866" s="25" t="s">
        <v>31746</v>
      </c>
      <c r="B3866" s="25" t="s">
        <v>31746</v>
      </c>
      <c r="C3866"/>
      <c r="D3866" s="25" t="s">
        <v>7365</v>
      </c>
      <c r="E3866" s="25"/>
      <c r="F3866" s="25" t="s">
        <v>7288</v>
      </c>
      <c r="G3866" s="25" t="s">
        <v>24057</v>
      </c>
      <c r="H3866" s="25" t="s">
        <v>8808</v>
      </c>
      <c r="I3866" s="25" t="s">
        <v>24107</v>
      </c>
      <c r="J3866" s="19">
        <v>44893</v>
      </c>
      <c r="K3866" s="19"/>
      <c r="L3866" s="54">
        <v>11920</v>
      </c>
      <c r="M3866" s="25" t="s">
        <v>7230</v>
      </c>
      <c r="N3866" s="25" t="s">
        <v>24060</v>
      </c>
      <c r="O3866" s="25"/>
      <c r="P3866" s="25"/>
    </row>
    <row r="3867" spans="1:16" ht="15">
      <c r="A3867" s="25" t="s">
        <v>31747</v>
      </c>
      <c r="B3867" s="25" t="s">
        <v>31747</v>
      </c>
      <c r="C3867"/>
      <c r="D3867" s="25" t="s">
        <v>7269</v>
      </c>
      <c r="E3867" s="25"/>
      <c r="F3867" s="25" t="s">
        <v>7288</v>
      </c>
      <c r="G3867" s="25" t="s">
        <v>24057</v>
      </c>
      <c r="H3867" s="25" t="s">
        <v>18145</v>
      </c>
      <c r="I3867" s="25" t="s">
        <v>31635</v>
      </c>
      <c r="J3867" s="19">
        <v>44893</v>
      </c>
      <c r="K3867" s="19"/>
      <c r="L3867" s="54">
        <v>11175.76</v>
      </c>
      <c r="M3867" s="25" t="s">
        <v>7230</v>
      </c>
      <c r="N3867" s="25" t="s">
        <v>24060</v>
      </c>
      <c r="O3867" s="25"/>
      <c r="P3867" s="25"/>
    </row>
    <row r="3868" spans="1:16" ht="15">
      <c r="A3868" s="25" t="s">
        <v>31748</v>
      </c>
      <c r="B3868" s="25" t="s">
        <v>31748</v>
      </c>
      <c r="C3868"/>
      <c r="D3868" s="25" t="s">
        <v>7269</v>
      </c>
      <c r="E3868" s="25"/>
      <c r="F3868" s="25" t="s">
        <v>7288</v>
      </c>
      <c r="G3868" s="25" t="s">
        <v>24057</v>
      </c>
      <c r="H3868" s="25" t="s">
        <v>18145</v>
      </c>
      <c r="I3868" s="25" t="s">
        <v>24205</v>
      </c>
      <c r="J3868" s="19">
        <v>44893</v>
      </c>
      <c r="K3868" s="19"/>
      <c r="L3868" s="54">
        <v>1637.37</v>
      </c>
      <c r="M3868" s="25" t="s">
        <v>7230</v>
      </c>
      <c r="N3868" s="25" t="s">
        <v>24060</v>
      </c>
      <c r="O3868" s="25"/>
      <c r="P3868" s="25"/>
    </row>
    <row r="3869" spans="1:16" ht="15">
      <c r="A3869" s="25" t="s">
        <v>31749</v>
      </c>
      <c r="B3869" s="25" t="s">
        <v>31749</v>
      </c>
      <c r="C3869"/>
      <c r="D3869" s="25" t="s">
        <v>7269</v>
      </c>
      <c r="E3869" s="25"/>
      <c r="F3869" s="25" t="s">
        <v>7288</v>
      </c>
      <c r="G3869" s="25" t="s">
        <v>24057</v>
      </c>
      <c r="H3869" s="25" t="s">
        <v>18145</v>
      </c>
      <c r="I3869" s="25" t="s">
        <v>24972</v>
      </c>
      <c r="J3869" s="19">
        <v>44893</v>
      </c>
      <c r="K3869" s="19"/>
      <c r="L3869" s="54">
        <v>24720</v>
      </c>
      <c r="M3869" s="25" t="s">
        <v>7230</v>
      </c>
      <c r="N3869" s="25" t="s">
        <v>24060</v>
      </c>
      <c r="O3869" s="25"/>
      <c r="P3869" s="25"/>
    </row>
    <row r="3870" spans="1:16" ht="15">
      <c r="A3870" s="25" t="s">
        <v>31750</v>
      </c>
      <c r="B3870" s="25" t="s">
        <v>31750</v>
      </c>
      <c r="C3870"/>
      <c r="D3870" s="25" t="s">
        <v>7269</v>
      </c>
      <c r="E3870" s="25"/>
      <c r="F3870" s="25" t="s">
        <v>7288</v>
      </c>
      <c r="G3870" s="25" t="s">
        <v>24057</v>
      </c>
      <c r="H3870" s="25" t="s">
        <v>18145</v>
      </c>
      <c r="I3870" s="25" t="s">
        <v>31412</v>
      </c>
      <c r="J3870" s="19">
        <v>44893</v>
      </c>
      <c r="K3870" s="19"/>
      <c r="L3870" s="54">
        <v>34960.19</v>
      </c>
      <c r="M3870" s="25" t="s">
        <v>7230</v>
      </c>
      <c r="N3870" s="25" t="s">
        <v>24060</v>
      </c>
      <c r="O3870" s="25"/>
      <c r="P3870" s="25"/>
    </row>
    <row r="3871" spans="1:16" ht="15">
      <c r="A3871" s="25" t="s">
        <v>31751</v>
      </c>
      <c r="B3871" s="25" t="s">
        <v>31751</v>
      </c>
      <c r="C3871"/>
      <c r="D3871" s="25" t="s">
        <v>7269</v>
      </c>
      <c r="E3871" s="25"/>
      <c r="F3871" s="25" t="s">
        <v>7288</v>
      </c>
      <c r="G3871" s="25" t="s">
        <v>24057</v>
      </c>
      <c r="H3871" s="25" t="s">
        <v>18145</v>
      </c>
      <c r="I3871" s="25" t="s">
        <v>24918</v>
      </c>
      <c r="J3871" s="19">
        <v>44893</v>
      </c>
      <c r="K3871" s="19"/>
      <c r="L3871" s="54">
        <v>4919.88</v>
      </c>
      <c r="M3871" s="25" t="s">
        <v>7230</v>
      </c>
      <c r="N3871" s="25" t="s">
        <v>24060</v>
      </c>
      <c r="O3871" s="25"/>
      <c r="P3871" s="25"/>
    </row>
    <row r="3872" spans="1:16" ht="15">
      <c r="A3872" s="25" t="s">
        <v>31752</v>
      </c>
      <c r="B3872" s="25" t="s">
        <v>31752</v>
      </c>
      <c r="C3872"/>
      <c r="D3872" s="25" t="s">
        <v>7269</v>
      </c>
      <c r="E3872" s="25"/>
      <c r="F3872" s="25" t="s">
        <v>7288</v>
      </c>
      <c r="G3872" s="25" t="s">
        <v>24057</v>
      </c>
      <c r="H3872" s="25" t="s">
        <v>18145</v>
      </c>
      <c r="I3872" s="25" t="s">
        <v>24218</v>
      </c>
      <c r="J3872" s="19">
        <v>44893</v>
      </c>
      <c r="K3872" s="19"/>
      <c r="L3872" s="54">
        <v>8537.15</v>
      </c>
      <c r="M3872" s="25" t="s">
        <v>7230</v>
      </c>
      <c r="N3872" s="25" t="s">
        <v>24060</v>
      </c>
      <c r="O3872" s="25"/>
      <c r="P3872" s="25"/>
    </row>
    <row r="3873" spans="1:16" ht="15">
      <c r="A3873" s="25" t="s">
        <v>31753</v>
      </c>
      <c r="B3873" s="25" t="s">
        <v>31753</v>
      </c>
      <c r="C3873"/>
      <c r="D3873" s="25" t="s">
        <v>7365</v>
      </c>
      <c r="E3873" s="25"/>
      <c r="F3873" s="25" t="s">
        <v>7288</v>
      </c>
      <c r="G3873" s="25" t="s">
        <v>24057</v>
      </c>
      <c r="H3873" s="25" t="s">
        <v>8808</v>
      </c>
      <c r="I3873" s="25" t="s">
        <v>24438</v>
      </c>
      <c r="J3873" s="19">
        <v>44893</v>
      </c>
      <c r="K3873" s="19"/>
      <c r="L3873" s="54">
        <v>2435.5</v>
      </c>
      <c r="M3873" s="25" t="s">
        <v>7230</v>
      </c>
      <c r="N3873" s="25" t="s">
        <v>24060</v>
      </c>
      <c r="O3873" s="25"/>
      <c r="P3873" s="25"/>
    </row>
    <row r="3874" spans="1:16" ht="15">
      <c r="A3874" s="25" t="s">
        <v>31754</v>
      </c>
      <c r="B3874" s="25" t="s">
        <v>31754</v>
      </c>
      <c r="C3874"/>
      <c r="D3874" s="25" t="s">
        <v>7261</v>
      </c>
      <c r="E3874" s="25"/>
      <c r="F3874" s="25" t="s">
        <v>7288</v>
      </c>
      <c r="G3874" s="25" t="s">
        <v>24057</v>
      </c>
      <c r="H3874" s="25" t="s">
        <v>8591</v>
      </c>
      <c r="I3874" s="25" t="s">
        <v>31124</v>
      </c>
      <c r="J3874" s="19">
        <v>44893</v>
      </c>
      <c r="K3874" s="19"/>
      <c r="L3874" s="54">
        <v>1500</v>
      </c>
      <c r="M3874" s="25" t="s">
        <v>7230</v>
      </c>
      <c r="N3874" s="25" t="s">
        <v>24060</v>
      </c>
      <c r="O3874" s="25"/>
      <c r="P3874" s="25" t="s">
        <v>31755</v>
      </c>
    </row>
    <row r="3875" spans="1:16" ht="15">
      <c r="A3875" s="25" t="s">
        <v>31756</v>
      </c>
      <c r="B3875" s="25" t="s">
        <v>31756</v>
      </c>
      <c r="C3875"/>
      <c r="D3875" s="25" t="s">
        <v>7261</v>
      </c>
      <c r="E3875" s="25"/>
      <c r="F3875" s="25" t="s">
        <v>7288</v>
      </c>
      <c r="G3875" s="25" t="s">
        <v>24057</v>
      </c>
      <c r="H3875" s="25" t="s">
        <v>8596</v>
      </c>
      <c r="I3875" s="25" t="s">
        <v>24143</v>
      </c>
      <c r="J3875" s="19">
        <v>44893</v>
      </c>
      <c r="K3875" s="19"/>
      <c r="L3875" s="54">
        <v>5692.45</v>
      </c>
      <c r="M3875" s="25" t="s">
        <v>7230</v>
      </c>
      <c r="N3875" s="25" t="s">
        <v>24060</v>
      </c>
      <c r="O3875" s="25"/>
      <c r="P3875" s="25" t="s">
        <v>31757</v>
      </c>
    </row>
    <row r="3876" spans="1:16" ht="15">
      <c r="A3876" s="25" t="s">
        <v>31758</v>
      </c>
      <c r="B3876" s="25" t="s">
        <v>31758</v>
      </c>
      <c r="C3876"/>
      <c r="D3876" s="25" t="s">
        <v>7261</v>
      </c>
      <c r="E3876" s="25"/>
      <c r="F3876" s="25" t="s">
        <v>7288</v>
      </c>
      <c r="G3876" s="25" t="s">
        <v>24057</v>
      </c>
      <c r="H3876" s="25" t="s">
        <v>8596</v>
      </c>
      <c r="I3876" s="25" t="s">
        <v>24143</v>
      </c>
      <c r="J3876" s="19">
        <v>44893</v>
      </c>
      <c r="K3876" s="19"/>
      <c r="L3876" s="54">
        <v>8546.19</v>
      </c>
      <c r="M3876" s="25" t="s">
        <v>7230</v>
      </c>
      <c r="N3876" s="25" t="s">
        <v>24060</v>
      </c>
      <c r="O3876" s="25"/>
      <c r="P3876" s="25" t="s">
        <v>31759</v>
      </c>
    </row>
    <row r="3877" spans="1:16" ht="15">
      <c r="A3877" s="25" t="s">
        <v>31760</v>
      </c>
      <c r="B3877" s="25" t="s">
        <v>31760</v>
      </c>
      <c r="C3877"/>
      <c r="D3877" s="25" t="s">
        <v>7261</v>
      </c>
      <c r="E3877" s="25"/>
      <c r="F3877" s="25" t="s">
        <v>7288</v>
      </c>
      <c r="G3877" s="25" t="s">
        <v>24057</v>
      </c>
      <c r="H3877" s="25" t="s">
        <v>8596</v>
      </c>
      <c r="I3877" s="25" t="s">
        <v>24143</v>
      </c>
      <c r="J3877" s="19">
        <v>44893</v>
      </c>
      <c r="K3877" s="19"/>
      <c r="L3877" s="54">
        <v>5477.35</v>
      </c>
      <c r="M3877" s="25" t="s">
        <v>7230</v>
      </c>
      <c r="N3877" s="25" t="s">
        <v>24060</v>
      </c>
      <c r="O3877" s="25"/>
      <c r="P3877" s="25" t="s">
        <v>31761</v>
      </c>
    </row>
    <row r="3878" spans="1:16" ht="15">
      <c r="A3878" s="25" t="s">
        <v>31762</v>
      </c>
      <c r="B3878" s="25" t="s">
        <v>31762</v>
      </c>
      <c r="C3878" s="22">
        <v>1</v>
      </c>
      <c r="D3878" s="25" t="s">
        <v>7261</v>
      </c>
      <c r="E3878" s="25"/>
      <c r="F3878" s="25" t="s">
        <v>7288</v>
      </c>
      <c r="G3878" s="25" t="s">
        <v>24057</v>
      </c>
      <c r="H3878" s="25" t="s">
        <v>10329</v>
      </c>
      <c r="I3878" s="25" t="s">
        <v>31763</v>
      </c>
      <c r="J3878" s="19">
        <v>44894</v>
      </c>
      <c r="K3878" s="19"/>
      <c r="L3878" s="54">
        <v>2440</v>
      </c>
      <c r="M3878" s="25" t="s">
        <v>7230</v>
      </c>
      <c r="N3878" s="25" t="s">
        <v>24060</v>
      </c>
      <c r="O3878" s="25"/>
      <c r="P3878" s="25" t="s">
        <v>31764</v>
      </c>
    </row>
    <row r="3879" spans="1:16" ht="15">
      <c r="A3879" s="25" t="s">
        <v>31765</v>
      </c>
      <c r="B3879" s="25" t="s">
        <v>31765</v>
      </c>
      <c r="C3879"/>
      <c r="D3879" s="25" t="s">
        <v>7261</v>
      </c>
      <c r="E3879" s="25"/>
      <c r="F3879" s="25" t="s">
        <v>7288</v>
      </c>
      <c r="G3879" s="25" t="s">
        <v>24057</v>
      </c>
      <c r="H3879" s="25" t="s">
        <v>8200</v>
      </c>
      <c r="I3879" s="25" t="s">
        <v>24075</v>
      </c>
      <c r="J3879" s="19">
        <v>44893</v>
      </c>
      <c r="K3879" s="19"/>
      <c r="L3879" s="54">
        <v>2100</v>
      </c>
      <c r="M3879" s="25" t="s">
        <v>7230</v>
      </c>
      <c r="N3879" s="25" t="s">
        <v>24060</v>
      </c>
      <c r="O3879" s="25"/>
      <c r="P3879" s="25"/>
    </row>
    <row r="3880" spans="1:16" ht="15">
      <c r="A3880" s="25" t="s">
        <v>31766</v>
      </c>
      <c r="B3880" s="25" t="s">
        <v>31766</v>
      </c>
      <c r="C3880"/>
      <c r="D3880" s="25" t="s">
        <v>7269</v>
      </c>
      <c r="E3880" s="25"/>
      <c r="F3880" s="25" t="s">
        <v>7288</v>
      </c>
      <c r="G3880" s="25" t="s">
        <v>24057</v>
      </c>
      <c r="H3880" s="25" t="s">
        <v>7492</v>
      </c>
      <c r="I3880" s="25" t="s">
        <v>24484</v>
      </c>
      <c r="J3880" s="19">
        <v>44893</v>
      </c>
      <c r="K3880" s="19"/>
      <c r="L3880" s="54">
        <v>46528</v>
      </c>
      <c r="M3880" s="25" t="s">
        <v>7230</v>
      </c>
      <c r="N3880" s="25" t="s">
        <v>24060</v>
      </c>
      <c r="O3880" s="25"/>
      <c r="P3880" s="25" t="s">
        <v>31767</v>
      </c>
    </row>
    <row r="3881" spans="1:16" ht="15">
      <c r="A3881" s="25" t="s">
        <v>31768</v>
      </c>
      <c r="B3881" s="25" t="s">
        <v>31768</v>
      </c>
      <c r="C3881"/>
      <c r="D3881" s="25" t="s">
        <v>7425</v>
      </c>
      <c r="E3881" s="25"/>
      <c r="F3881" s="25" t="s">
        <v>7288</v>
      </c>
      <c r="G3881" s="25" t="s">
        <v>24057</v>
      </c>
      <c r="H3881" s="25" t="s">
        <v>10122</v>
      </c>
      <c r="I3881" s="25" t="s">
        <v>30568</v>
      </c>
      <c r="J3881" s="19">
        <v>44894</v>
      </c>
      <c r="K3881" s="19"/>
      <c r="L3881" s="54">
        <v>89128.8</v>
      </c>
      <c r="M3881" s="25" t="s">
        <v>7230</v>
      </c>
      <c r="N3881" s="25" t="s">
        <v>24060</v>
      </c>
      <c r="O3881" s="25"/>
      <c r="P3881" s="25" t="s">
        <v>31769</v>
      </c>
    </row>
    <row r="3882" spans="1:16" ht="15">
      <c r="A3882" s="25" t="s">
        <v>31770</v>
      </c>
      <c r="B3882" s="25" t="s">
        <v>31770</v>
      </c>
      <c r="C3882"/>
      <c r="D3882" s="25" t="s">
        <v>7261</v>
      </c>
      <c r="E3882" s="25"/>
      <c r="F3882" s="25" t="s">
        <v>7288</v>
      </c>
      <c r="G3882" s="25" t="s">
        <v>24057</v>
      </c>
      <c r="H3882" s="25" t="s">
        <v>15107</v>
      </c>
      <c r="I3882" s="25" t="s">
        <v>31771</v>
      </c>
      <c r="J3882" s="19">
        <v>44894</v>
      </c>
      <c r="K3882" s="19"/>
      <c r="L3882" s="54">
        <v>5368.37</v>
      </c>
      <c r="M3882" s="25" t="s">
        <v>7230</v>
      </c>
      <c r="N3882" s="25" t="s">
        <v>24060</v>
      </c>
      <c r="O3882" s="25"/>
      <c r="P3882" s="25" t="s">
        <v>31772</v>
      </c>
    </row>
    <row r="3883" spans="1:16" ht="15">
      <c r="A3883" s="25" t="s">
        <v>31773</v>
      </c>
      <c r="B3883" s="25" t="s">
        <v>31773</v>
      </c>
      <c r="C3883"/>
      <c r="D3883" s="25" t="s">
        <v>7252</v>
      </c>
      <c r="E3883" s="25"/>
      <c r="F3883" s="25" t="s">
        <v>7288</v>
      </c>
      <c r="G3883" s="25" t="s">
        <v>24057</v>
      </c>
      <c r="H3883" s="25" t="s">
        <v>18145</v>
      </c>
      <c r="I3883" s="25" t="s">
        <v>25823</v>
      </c>
      <c r="J3883" s="19">
        <v>44894</v>
      </c>
      <c r="K3883" s="19"/>
      <c r="L3883" s="54">
        <v>1755</v>
      </c>
      <c r="M3883" s="25" t="s">
        <v>7230</v>
      </c>
      <c r="N3883" s="25" t="s">
        <v>24060</v>
      </c>
      <c r="O3883" s="25"/>
      <c r="P3883" s="25" t="s">
        <v>31774</v>
      </c>
    </row>
    <row r="3884" spans="1:16" ht="15">
      <c r="A3884" s="25" t="s">
        <v>31775</v>
      </c>
      <c r="B3884" s="25" t="s">
        <v>31775</v>
      </c>
      <c r="C3884"/>
      <c r="D3884" s="25" t="s">
        <v>7252</v>
      </c>
      <c r="E3884" s="25"/>
      <c r="F3884" s="25" t="s">
        <v>7288</v>
      </c>
      <c r="G3884" s="25" t="s">
        <v>24057</v>
      </c>
      <c r="H3884" s="25" t="s">
        <v>18145</v>
      </c>
      <c r="I3884" s="25" t="s">
        <v>24172</v>
      </c>
      <c r="J3884" s="19">
        <v>44894</v>
      </c>
      <c r="K3884" s="19"/>
      <c r="L3884" s="54">
        <v>2600</v>
      </c>
      <c r="M3884" s="25" t="s">
        <v>7230</v>
      </c>
      <c r="N3884" s="25" t="s">
        <v>24060</v>
      </c>
      <c r="O3884" s="25"/>
      <c r="P3884" s="25" t="s">
        <v>31776</v>
      </c>
    </row>
    <row r="3885" spans="1:16" ht="15">
      <c r="A3885" s="25" t="s">
        <v>31777</v>
      </c>
      <c r="B3885" s="25" t="s">
        <v>31777</v>
      </c>
      <c r="C3885"/>
      <c r="D3885" s="25" t="s">
        <v>7261</v>
      </c>
      <c r="E3885" s="25"/>
      <c r="F3885" s="25" t="s">
        <v>7288</v>
      </c>
      <c r="G3885" s="25" t="s">
        <v>24057</v>
      </c>
      <c r="H3885" s="25" t="s">
        <v>15107</v>
      </c>
      <c r="I3885" s="25" t="s">
        <v>25003</v>
      </c>
      <c r="J3885" s="19">
        <v>44894</v>
      </c>
      <c r="K3885" s="19"/>
      <c r="L3885" s="54">
        <v>2565</v>
      </c>
      <c r="M3885" s="25" t="s">
        <v>7230</v>
      </c>
      <c r="N3885" s="25" t="s">
        <v>24060</v>
      </c>
      <c r="O3885" s="25"/>
      <c r="P3885" s="25"/>
    </row>
    <row r="3886" spans="1:16" ht="15">
      <c r="A3886" s="25" t="s">
        <v>31778</v>
      </c>
      <c r="B3886" s="25" t="s">
        <v>31778</v>
      </c>
      <c r="C3886"/>
      <c r="D3886" s="25" t="s">
        <v>7252</v>
      </c>
      <c r="E3886" s="25"/>
      <c r="F3886" s="25" t="s">
        <v>7288</v>
      </c>
      <c r="G3886" s="25" t="s">
        <v>24057</v>
      </c>
      <c r="H3886" s="25" t="s">
        <v>8649</v>
      </c>
      <c r="I3886" s="25" t="s">
        <v>24075</v>
      </c>
      <c r="J3886" s="19">
        <v>44894</v>
      </c>
      <c r="K3886" s="19"/>
      <c r="L3886" s="54">
        <v>3762</v>
      </c>
      <c r="M3886" s="25" t="s">
        <v>7230</v>
      </c>
      <c r="N3886" s="25" t="s">
        <v>24060</v>
      </c>
      <c r="O3886" s="25"/>
      <c r="P3886" s="25"/>
    </row>
    <row r="3887" spans="1:16" ht="15">
      <c r="A3887" s="25" t="s">
        <v>31779</v>
      </c>
      <c r="B3887" s="25" t="s">
        <v>31779</v>
      </c>
      <c r="C3887"/>
      <c r="D3887" s="25" t="s">
        <v>7252</v>
      </c>
      <c r="E3887" s="25"/>
      <c r="F3887" s="25" t="s">
        <v>7288</v>
      </c>
      <c r="G3887" s="25" t="s">
        <v>24057</v>
      </c>
      <c r="H3887" s="25" t="s">
        <v>8649</v>
      </c>
      <c r="I3887" s="25" t="s">
        <v>24075</v>
      </c>
      <c r="J3887" s="19">
        <v>44894</v>
      </c>
      <c r="K3887" s="19"/>
      <c r="L3887" s="54">
        <v>3501</v>
      </c>
      <c r="M3887" s="25" t="s">
        <v>7230</v>
      </c>
      <c r="N3887" s="25" t="s">
        <v>24060</v>
      </c>
      <c r="O3887" s="25"/>
      <c r="P3887" s="25"/>
    </row>
    <row r="3888" spans="1:16" ht="15">
      <c r="A3888" s="25" t="s">
        <v>31780</v>
      </c>
      <c r="B3888" s="25" t="s">
        <v>31780</v>
      </c>
      <c r="C3888"/>
      <c r="D3888" s="25" t="s">
        <v>7252</v>
      </c>
      <c r="E3888" s="25"/>
      <c r="F3888" s="25" t="s">
        <v>7288</v>
      </c>
      <c r="G3888" s="25" t="s">
        <v>24057</v>
      </c>
      <c r="H3888" s="25" t="s">
        <v>7500</v>
      </c>
      <c r="I3888" s="25" t="s">
        <v>25977</v>
      </c>
      <c r="J3888" s="19">
        <v>44894</v>
      </c>
      <c r="K3888" s="19"/>
      <c r="L3888" s="54">
        <v>580</v>
      </c>
      <c r="M3888" s="25" t="s">
        <v>7230</v>
      </c>
      <c r="N3888" s="25" t="s">
        <v>24060</v>
      </c>
      <c r="O3888" s="25"/>
      <c r="P3888" s="25"/>
    </row>
    <row r="3889" spans="1:16" ht="15">
      <c r="A3889" s="25" t="s">
        <v>31781</v>
      </c>
      <c r="B3889" s="25" t="s">
        <v>31781</v>
      </c>
      <c r="C3889"/>
      <c r="D3889" s="25" t="s">
        <v>7261</v>
      </c>
      <c r="E3889" s="25"/>
      <c r="F3889" s="25" t="s">
        <v>7288</v>
      </c>
      <c r="G3889" s="25" t="s">
        <v>24057</v>
      </c>
      <c r="H3889" s="25" t="s">
        <v>8596</v>
      </c>
      <c r="I3889" s="25" t="s">
        <v>24143</v>
      </c>
      <c r="J3889" s="19">
        <v>44894</v>
      </c>
      <c r="K3889" s="19"/>
      <c r="L3889" s="54">
        <v>11014.42</v>
      </c>
      <c r="M3889" s="25" t="s">
        <v>7230</v>
      </c>
      <c r="N3889" s="25" t="s">
        <v>24060</v>
      </c>
      <c r="O3889" s="25"/>
      <c r="P3889" s="25" t="s">
        <v>31782</v>
      </c>
    </row>
    <row r="3890" spans="1:16" ht="15">
      <c r="A3890" s="25" t="s">
        <v>31783</v>
      </c>
      <c r="B3890" s="25" t="s">
        <v>31783</v>
      </c>
      <c r="C3890"/>
      <c r="D3890" s="25" t="s">
        <v>7252</v>
      </c>
      <c r="E3890" s="25"/>
      <c r="F3890" s="25" t="s">
        <v>7288</v>
      </c>
      <c r="G3890" s="25" t="s">
        <v>24057</v>
      </c>
      <c r="H3890" s="25" t="s">
        <v>11209</v>
      </c>
      <c r="I3890" s="25" t="s">
        <v>24075</v>
      </c>
      <c r="J3890" s="19">
        <v>44894</v>
      </c>
      <c r="K3890" s="19"/>
      <c r="L3890" s="54">
        <v>4495.6000000000004</v>
      </c>
      <c r="M3890" s="25" t="s">
        <v>7230</v>
      </c>
      <c r="N3890" s="25" t="s">
        <v>24060</v>
      </c>
      <c r="O3890" s="25"/>
      <c r="P3890" s="25"/>
    </row>
    <row r="3891" spans="1:16" ht="15">
      <c r="A3891" s="25" t="s">
        <v>31784</v>
      </c>
      <c r="B3891" s="25" t="s">
        <v>31784</v>
      </c>
      <c r="C3891"/>
      <c r="D3891" s="25" t="s">
        <v>7261</v>
      </c>
      <c r="E3891" s="25"/>
      <c r="F3891" s="25" t="s">
        <v>7288</v>
      </c>
      <c r="G3891" s="25" t="s">
        <v>24057</v>
      </c>
      <c r="H3891" s="25" t="s">
        <v>8596</v>
      </c>
      <c r="I3891" s="25" t="s">
        <v>24143</v>
      </c>
      <c r="J3891" s="19">
        <v>44894</v>
      </c>
      <c r="K3891" s="19"/>
      <c r="L3891" s="54">
        <v>7768.07</v>
      </c>
      <c r="M3891" s="25" t="s">
        <v>7230</v>
      </c>
      <c r="N3891" s="25" t="s">
        <v>24060</v>
      </c>
      <c r="O3891" s="25"/>
      <c r="P3891" s="25" t="s">
        <v>31785</v>
      </c>
    </row>
    <row r="3892" spans="1:16" ht="15">
      <c r="A3892" s="25" t="s">
        <v>31786</v>
      </c>
      <c r="B3892" s="25" t="s">
        <v>31786</v>
      </c>
      <c r="C3892"/>
      <c r="D3892" s="25" t="s">
        <v>7313</v>
      </c>
      <c r="E3892" s="25"/>
      <c r="F3892" s="25" t="s">
        <v>7288</v>
      </c>
      <c r="G3892" s="25" t="s">
        <v>24057</v>
      </c>
      <c r="H3892" s="25" t="s">
        <v>8591</v>
      </c>
      <c r="I3892" s="25" t="s">
        <v>31124</v>
      </c>
      <c r="J3892" s="19">
        <v>44895</v>
      </c>
      <c r="K3892" s="19"/>
      <c r="L3892" s="54">
        <v>335</v>
      </c>
      <c r="M3892" s="25" t="s">
        <v>7230</v>
      </c>
      <c r="N3892" s="25" t="s">
        <v>24060</v>
      </c>
      <c r="O3892" s="25"/>
      <c r="P3892" s="25" t="s">
        <v>31787</v>
      </c>
    </row>
    <row r="3893" spans="1:16" ht="15">
      <c r="A3893" s="25" t="s">
        <v>31788</v>
      </c>
      <c r="B3893" s="25" t="s">
        <v>31788</v>
      </c>
      <c r="C3893"/>
      <c r="D3893" s="25" t="s">
        <v>7261</v>
      </c>
      <c r="E3893" s="25"/>
      <c r="F3893" s="25" t="s">
        <v>7288</v>
      </c>
      <c r="G3893" s="25" t="s">
        <v>24630</v>
      </c>
      <c r="H3893" s="25" t="s">
        <v>10329</v>
      </c>
      <c r="I3893" s="25" t="s">
        <v>24631</v>
      </c>
      <c r="J3893" s="19">
        <v>44894</v>
      </c>
      <c r="K3893" s="19"/>
      <c r="L3893" s="54">
        <v>220295</v>
      </c>
      <c r="M3893" s="25" t="s">
        <v>7230</v>
      </c>
      <c r="N3893" s="25" t="s">
        <v>24060</v>
      </c>
      <c r="O3893" s="25"/>
      <c r="P3893" s="25"/>
    </row>
    <row r="3894" spans="1:16" ht="15">
      <c r="A3894" s="25" t="s">
        <v>31789</v>
      </c>
      <c r="B3894" s="25" t="s">
        <v>31789</v>
      </c>
      <c r="C3894"/>
      <c r="D3894" s="25" t="s">
        <v>7261</v>
      </c>
      <c r="E3894" s="25"/>
      <c r="F3894" s="25" t="s">
        <v>7288</v>
      </c>
      <c r="G3894" s="25" t="s">
        <v>24630</v>
      </c>
      <c r="H3894" s="25" t="s">
        <v>10329</v>
      </c>
      <c r="I3894" s="25" t="s">
        <v>24631</v>
      </c>
      <c r="J3894" s="19">
        <v>44894</v>
      </c>
      <c r="K3894" s="19"/>
      <c r="L3894" s="54">
        <v>143406.20000000001</v>
      </c>
      <c r="M3894" s="25" t="s">
        <v>7230</v>
      </c>
      <c r="N3894" s="25" t="s">
        <v>24060</v>
      </c>
      <c r="O3894" s="25"/>
      <c r="P3894" s="25"/>
    </row>
    <row r="3895" spans="1:16" ht="15">
      <c r="A3895" s="25" t="s">
        <v>31790</v>
      </c>
      <c r="B3895" s="25" t="s">
        <v>31790</v>
      </c>
      <c r="C3895"/>
      <c r="D3895" s="25" t="s">
        <v>7261</v>
      </c>
      <c r="E3895" s="25"/>
      <c r="F3895" s="25" t="s">
        <v>7288</v>
      </c>
      <c r="G3895" s="25" t="s">
        <v>24630</v>
      </c>
      <c r="H3895" s="25" t="s">
        <v>10329</v>
      </c>
      <c r="I3895" s="25" t="s">
        <v>24631</v>
      </c>
      <c r="J3895" s="19">
        <v>44894</v>
      </c>
      <c r="K3895" s="19"/>
      <c r="L3895" s="54">
        <v>128503.95</v>
      </c>
      <c r="M3895" s="25" t="s">
        <v>7230</v>
      </c>
      <c r="N3895" s="25" t="s">
        <v>24060</v>
      </c>
      <c r="O3895" s="25"/>
      <c r="P3895" s="25"/>
    </row>
    <row r="3896" spans="1:16" ht="15">
      <c r="A3896" s="25" t="s">
        <v>31791</v>
      </c>
      <c r="B3896" s="25" t="s">
        <v>31791</v>
      </c>
      <c r="C3896"/>
      <c r="D3896" s="25" t="s">
        <v>7261</v>
      </c>
      <c r="E3896" s="25"/>
      <c r="F3896" s="25" t="s">
        <v>7288</v>
      </c>
      <c r="G3896" s="25" t="s">
        <v>24630</v>
      </c>
      <c r="H3896" s="25" t="s">
        <v>10329</v>
      </c>
      <c r="I3896" s="25" t="s">
        <v>24631</v>
      </c>
      <c r="J3896" s="19">
        <v>44894</v>
      </c>
      <c r="K3896" s="19"/>
      <c r="L3896" s="54">
        <v>70852.95</v>
      </c>
      <c r="M3896" s="25" t="s">
        <v>7230</v>
      </c>
      <c r="N3896" s="25" t="s">
        <v>24060</v>
      </c>
      <c r="O3896" s="25"/>
      <c r="P3896" s="25"/>
    </row>
    <row r="3897" spans="1:16" ht="15">
      <c r="A3897" s="25" t="s">
        <v>31792</v>
      </c>
      <c r="B3897" s="25" t="s">
        <v>31792</v>
      </c>
      <c r="C3897"/>
      <c r="D3897" s="25" t="s">
        <v>7261</v>
      </c>
      <c r="E3897" s="25"/>
      <c r="F3897" s="25" t="s">
        <v>7288</v>
      </c>
      <c r="G3897" s="25" t="s">
        <v>24630</v>
      </c>
      <c r="H3897" s="25" t="s">
        <v>10329</v>
      </c>
      <c r="I3897" s="25" t="s">
        <v>24631</v>
      </c>
      <c r="J3897" s="19">
        <v>44894</v>
      </c>
      <c r="K3897" s="19"/>
      <c r="L3897" s="54">
        <v>209282.05</v>
      </c>
      <c r="M3897" s="25" t="s">
        <v>7230</v>
      </c>
      <c r="N3897" s="25" t="s">
        <v>24060</v>
      </c>
      <c r="O3897" s="25"/>
      <c r="P3897" s="25"/>
    </row>
    <row r="3898" spans="1:16" ht="15">
      <c r="A3898" s="25" t="s">
        <v>31793</v>
      </c>
      <c r="B3898" s="25" t="s">
        <v>31793</v>
      </c>
      <c r="C3898"/>
      <c r="D3898" s="25" t="s">
        <v>7261</v>
      </c>
      <c r="E3898" s="25"/>
      <c r="F3898" s="25" t="s">
        <v>7288</v>
      </c>
      <c r="G3898" s="25" t="s">
        <v>24630</v>
      </c>
      <c r="H3898" s="25" t="s">
        <v>10329</v>
      </c>
      <c r="I3898" s="25" t="s">
        <v>24631</v>
      </c>
      <c r="J3898" s="19">
        <v>44894</v>
      </c>
      <c r="K3898" s="19"/>
      <c r="L3898" s="54">
        <v>118811</v>
      </c>
      <c r="M3898" s="25" t="s">
        <v>7230</v>
      </c>
      <c r="N3898" s="25" t="s">
        <v>24060</v>
      </c>
      <c r="O3898" s="25"/>
      <c r="P3898" s="25"/>
    </row>
    <row r="3899" spans="1:16" ht="15">
      <c r="A3899" s="25" t="s">
        <v>31794</v>
      </c>
      <c r="B3899" s="25" t="s">
        <v>31794</v>
      </c>
      <c r="C3899"/>
      <c r="D3899" s="25" t="s">
        <v>7261</v>
      </c>
      <c r="E3899" s="25"/>
      <c r="F3899" s="25" t="s">
        <v>7288</v>
      </c>
      <c r="G3899" s="25" t="s">
        <v>24057</v>
      </c>
      <c r="H3899" s="25" t="s">
        <v>9391</v>
      </c>
      <c r="I3899" s="25" t="s">
        <v>24224</v>
      </c>
      <c r="J3899" s="19">
        <v>44895</v>
      </c>
      <c r="K3899" s="19"/>
      <c r="L3899" s="54">
        <v>5524.56</v>
      </c>
      <c r="M3899" s="25" t="s">
        <v>7230</v>
      </c>
      <c r="N3899" s="25" t="s">
        <v>24060</v>
      </c>
      <c r="O3899" s="25"/>
      <c r="P3899" s="25"/>
    </row>
    <row r="3900" spans="1:16" ht="15">
      <c r="A3900" s="25" t="s">
        <v>31795</v>
      </c>
      <c r="B3900" s="25" t="s">
        <v>31795</v>
      </c>
      <c r="C3900"/>
      <c r="D3900" s="25" t="s">
        <v>7269</v>
      </c>
      <c r="E3900" s="25"/>
      <c r="F3900" s="25" t="s">
        <v>7288</v>
      </c>
      <c r="G3900" s="25" t="s">
        <v>24057</v>
      </c>
      <c r="H3900" s="25" t="s">
        <v>18145</v>
      </c>
      <c r="I3900" s="25" t="s">
        <v>24269</v>
      </c>
      <c r="J3900" s="19">
        <v>44895</v>
      </c>
      <c r="K3900" s="19"/>
      <c r="L3900" s="54">
        <v>11152.81</v>
      </c>
      <c r="M3900" s="25" t="s">
        <v>7230</v>
      </c>
      <c r="N3900" s="25" t="s">
        <v>24060</v>
      </c>
      <c r="O3900" s="25"/>
      <c r="P3900" s="25"/>
    </row>
    <row r="3901" spans="1:16" ht="15">
      <c r="A3901" s="25" t="s">
        <v>31796</v>
      </c>
      <c r="B3901" s="25" t="s">
        <v>31796</v>
      </c>
      <c r="C3901"/>
      <c r="D3901" s="25" t="s">
        <v>7269</v>
      </c>
      <c r="E3901" s="25"/>
      <c r="F3901" s="25" t="s">
        <v>7288</v>
      </c>
      <c r="G3901" s="25" t="s">
        <v>24057</v>
      </c>
      <c r="H3901" s="25" t="s">
        <v>18145</v>
      </c>
      <c r="I3901" s="25" t="s">
        <v>25421</v>
      </c>
      <c r="J3901" s="19">
        <v>44895</v>
      </c>
      <c r="K3901" s="19"/>
      <c r="L3901" s="54">
        <v>1382.23</v>
      </c>
      <c r="M3901" s="25" t="s">
        <v>7230</v>
      </c>
      <c r="N3901" s="25" t="s">
        <v>24060</v>
      </c>
      <c r="O3901" s="25"/>
      <c r="P3901" s="25"/>
    </row>
    <row r="3902" spans="1:16" ht="15">
      <c r="A3902" s="25" t="s">
        <v>31797</v>
      </c>
      <c r="B3902" s="25" t="s">
        <v>31797</v>
      </c>
      <c r="C3902"/>
      <c r="D3902" s="25" t="s">
        <v>7269</v>
      </c>
      <c r="E3902" s="25"/>
      <c r="F3902" s="25" t="s">
        <v>7288</v>
      </c>
      <c r="G3902" s="25" t="s">
        <v>24057</v>
      </c>
      <c r="H3902" s="25" t="s">
        <v>18145</v>
      </c>
      <c r="I3902" s="25" t="s">
        <v>24181</v>
      </c>
      <c r="J3902" s="19">
        <v>44895</v>
      </c>
      <c r="K3902" s="19"/>
      <c r="L3902" s="54">
        <v>1956.27</v>
      </c>
      <c r="M3902" s="25" t="s">
        <v>7230</v>
      </c>
      <c r="N3902" s="25" t="s">
        <v>24060</v>
      </c>
      <c r="O3902" s="25"/>
      <c r="P3902" s="25"/>
    </row>
    <row r="3903" spans="1:16" ht="15">
      <c r="A3903" s="25" t="s">
        <v>31798</v>
      </c>
      <c r="B3903" s="25" t="s">
        <v>31798</v>
      </c>
      <c r="C3903"/>
      <c r="D3903" s="25" t="s">
        <v>7425</v>
      </c>
      <c r="E3903" s="25"/>
      <c r="F3903" s="25" t="s">
        <v>7288</v>
      </c>
      <c r="G3903" s="25" t="s">
        <v>24057</v>
      </c>
      <c r="H3903" s="25" t="s">
        <v>18145</v>
      </c>
      <c r="I3903" s="25" t="s">
        <v>26861</v>
      </c>
      <c r="J3903" s="19">
        <v>44895</v>
      </c>
      <c r="K3903" s="19"/>
      <c r="L3903" s="54">
        <v>993.93</v>
      </c>
      <c r="M3903" s="25" t="s">
        <v>7230</v>
      </c>
      <c r="N3903" s="25" t="s">
        <v>24060</v>
      </c>
      <c r="O3903" s="25"/>
      <c r="P3903" s="25"/>
    </row>
    <row r="3904" spans="1:16" ht="15">
      <c r="A3904" s="25" t="s">
        <v>31799</v>
      </c>
      <c r="B3904" s="25" t="s">
        <v>31799</v>
      </c>
      <c r="C3904"/>
      <c r="D3904" s="25" t="s">
        <v>7425</v>
      </c>
      <c r="E3904" s="25"/>
      <c r="F3904" s="25" t="s">
        <v>7288</v>
      </c>
      <c r="G3904" s="25" t="s">
        <v>24057</v>
      </c>
      <c r="H3904" s="25" t="s">
        <v>18145</v>
      </c>
      <c r="I3904" s="25" t="s">
        <v>24301</v>
      </c>
      <c r="J3904" s="19">
        <v>44895</v>
      </c>
      <c r="K3904" s="19"/>
      <c r="L3904" s="54">
        <v>2053.2399999999998</v>
      </c>
      <c r="M3904" s="25" t="s">
        <v>7230</v>
      </c>
      <c r="N3904" s="25" t="s">
        <v>24060</v>
      </c>
      <c r="O3904" s="25"/>
      <c r="P3904" s="25"/>
    </row>
    <row r="3905" spans="1:16" ht="15">
      <c r="A3905" s="25" t="s">
        <v>31800</v>
      </c>
      <c r="B3905" s="25" t="s">
        <v>31800</v>
      </c>
      <c r="C3905"/>
      <c r="D3905" s="25" t="s">
        <v>7269</v>
      </c>
      <c r="E3905" s="25"/>
      <c r="F3905" s="25" t="s">
        <v>7288</v>
      </c>
      <c r="G3905" s="25" t="s">
        <v>24057</v>
      </c>
      <c r="H3905" s="25" t="s">
        <v>7500</v>
      </c>
      <c r="I3905" s="25" t="s">
        <v>24301</v>
      </c>
      <c r="J3905" s="19">
        <v>44895</v>
      </c>
      <c r="K3905" s="19"/>
      <c r="L3905" s="54">
        <v>1669.98</v>
      </c>
      <c r="M3905" s="25" t="s">
        <v>7230</v>
      </c>
      <c r="N3905" s="25" t="s">
        <v>24060</v>
      </c>
      <c r="O3905" s="25"/>
      <c r="P3905" s="25"/>
    </row>
    <row r="3906" spans="1:16" ht="15">
      <c r="A3906" s="25" t="s">
        <v>31801</v>
      </c>
      <c r="B3906" s="25" t="s">
        <v>31801</v>
      </c>
      <c r="C3906"/>
      <c r="D3906" s="25" t="s">
        <v>7252</v>
      </c>
      <c r="E3906" s="25"/>
      <c r="F3906" s="25" t="s">
        <v>7288</v>
      </c>
      <c r="G3906" s="25" t="s">
        <v>24057</v>
      </c>
      <c r="H3906" s="25" t="s">
        <v>20305</v>
      </c>
      <c r="I3906" s="25" t="s">
        <v>24070</v>
      </c>
      <c r="J3906" s="19">
        <v>44895</v>
      </c>
      <c r="K3906" s="19"/>
      <c r="L3906" s="54">
        <v>6826.34</v>
      </c>
      <c r="M3906" s="25" t="s">
        <v>7230</v>
      </c>
      <c r="N3906" s="25" t="s">
        <v>24060</v>
      </c>
      <c r="O3906" s="25"/>
      <c r="P3906" s="25"/>
    </row>
    <row r="3907" spans="1:16" ht="15">
      <c r="A3907" s="25" t="s">
        <v>31802</v>
      </c>
      <c r="B3907" s="25" t="s">
        <v>31802</v>
      </c>
      <c r="C3907"/>
      <c r="D3907" s="25" t="s">
        <v>8607</v>
      </c>
      <c r="E3907" s="25"/>
      <c r="F3907" s="25" t="s">
        <v>11313</v>
      </c>
      <c r="G3907" s="25" t="s">
        <v>24057</v>
      </c>
      <c r="H3907" s="25" t="s">
        <v>10746</v>
      </c>
      <c r="I3907" s="25" t="s">
        <v>24070</v>
      </c>
      <c r="J3907" s="19">
        <v>44895</v>
      </c>
      <c r="K3907" s="19"/>
      <c r="L3907" s="54">
        <v>6025.49</v>
      </c>
      <c r="M3907" s="25" t="s">
        <v>7230</v>
      </c>
      <c r="N3907" s="25" t="s">
        <v>24060</v>
      </c>
      <c r="O3907" s="25"/>
      <c r="P3907" s="25"/>
    </row>
    <row r="3908" spans="1:16" ht="15">
      <c r="A3908" s="25" t="s">
        <v>31803</v>
      </c>
      <c r="B3908" s="25" t="s">
        <v>31803</v>
      </c>
      <c r="C3908"/>
      <c r="D3908" s="25" t="s">
        <v>7313</v>
      </c>
      <c r="E3908" s="25"/>
      <c r="F3908" s="25" t="s">
        <v>7288</v>
      </c>
      <c r="G3908" s="25" t="s">
        <v>24057</v>
      </c>
      <c r="H3908" s="25" t="s">
        <v>7500</v>
      </c>
      <c r="I3908" s="25" t="s">
        <v>24571</v>
      </c>
      <c r="J3908" s="19">
        <v>44895</v>
      </c>
      <c r="K3908" s="19"/>
      <c r="L3908" s="54">
        <v>26534.27</v>
      </c>
      <c r="M3908" s="25" t="s">
        <v>7230</v>
      </c>
      <c r="N3908" s="25" t="s">
        <v>24060</v>
      </c>
      <c r="O3908" s="25"/>
      <c r="P3908" s="25" t="s">
        <v>31804</v>
      </c>
    </row>
    <row r="3909" spans="1:16" ht="15">
      <c r="A3909" s="25" t="s">
        <v>31805</v>
      </c>
      <c r="B3909" s="25" t="s">
        <v>31805</v>
      </c>
      <c r="C3909"/>
      <c r="D3909" s="25" t="s">
        <v>7313</v>
      </c>
      <c r="E3909" s="25"/>
      <c r="F3909" s="25" t="s">
        <v>7288</v>
      </c>
      <c r="G3909" s="25" t="s">
        <v>24057</v>
      </c>
      <c r="H3909" s="25" t="s">
        <v>7500</v>
      </c>
      <c r="I3909" s="25" t="s">
        <v>26736</v>
      </c>
      <c r="J3909" s="19">
        <v>44895</v>
      </c>
      <c r="K3909" s="19"/>
      <c r="L3909" s="54">
        <v>1046.17</v>
      </c>
      <c r="M3909" s="25" t="s">
        <v>7230</v>
      </c>
      <c r="N3909" s="25" t="s">
        <v>24060</v>
      </c>
      <c r="O3909" s="25"/>
      <c r="P3909" s="25"/>
    </row>
    <row r="3910" spans="1:16" ht="15">
      <c r="A3910" s="25" t="s">
        <v>31806</v>
      </c>
      <c r="B3910" s="25" t="s">
        <v>31806</v>
      </c>
      <c r="C3910"/>
      <c r="D3910" s="25" t="s">
        <v>7425</v>
      </c>
      <c r="E3910" s="25"/>
      <c r="F3910" s="25" t="s">
        <v>7288</v>
      </c>
      <c r="G3910" s="25" t="s">
        <v>24057</v>
      </c>
      <c r="H3910" s="25" t="s">
        <v>18145</v>
      </c>
      <c r="I3910" s="25" t="s">
        <v>26861</v>
      </c>
      <c r="J3910" s="19">
        <v>44895</v>
      </c>
      <c r="K3910" s="19"/>
      <c r="L3910" s="54">
        <v>1272.8399999999999</v>
      </c>
      <c r="M3910" s="25" t="s">
        <v>7230</v>
      </c>
      <c r="N3910" s="25" t="s">
        <v>24060</v>
      </c>
      <c r="O3910" s="25"/>
      <c r="P3910" s="25"/>
    </row>
    <row r="3911" spans="1:16" ht="15">
      <c r="A3911" s="25" t="s">
        <v>31807</v>
      </c>
      <c r="B3911" s="25" t="s">
        <v>31807</v>
      </c>
      <c r="C3911"/>
      <c r="D3911" s="25" t="s">
        <v>7425</v>
      </c>
      <c r="E3911" s="25"/>
      <c r="F3911" s="25" t="s">
        <v>7288</v>
      </c>
      <c r="G3911" s="25" t="s">
        <v>24057</v>
      </c>
      <c r="H3911" s="25" t="s">
        <v>18145</v>
      </c>
      <c r="I3911" s="25" t="s">
        <v>27435</v>
      </c>
      <c r="J3911" s="19">
        <v>44895</v>
      </c>
      <c r="K3911" s="19"/>
      <c r="L3911" s="54">
        <v>2144.63</v>
      </c>
      <c r="M3911" s="25" t="s">
        <v>7230</v>
      </c>
      <c r="N3911" s="25" t="s">
        <v>24060</v>
      </c>
      <c r="O3911" s="25"/>
      <c r="P3911" s="25"/>
    </row>
    <row r="3912" spans="1:16" ht="15">
      <c r="A3912" s="25" t="s">
        <v>31808</v>
      </c>
      <c r="B3912" s="25" t="s">
        <v>31808</v>
      </c>
      <c r="C3912"/>
      <c r="D3912" s="25" t="s">
        <v>7425</v>
      </c>
      <c r="E3912" s="25"/>
      <c r="F3912" s="25" t="s">
        <v>7288</v>
      </c>
      <c r="G3912" s="25" t="s">
        <v>24057</v>
      </c>
      <c r="H3912" s="25" t="s">
        <v>18145</v>
      </c>
      <c r="I3912" s="25" t="s">
        <v>24269</v>
      </c>
      <c r="J3912" s="19">
        <v>44895</v>
      </c>
      <c r="K3912" s="19"/>
      <c r="L3912" s="54">
        <v>1502.9</v>
      </c>
      <c r="M3912" s="25" t="s">
        <v>7230</v>
      </c>
      <c r="N3912" s="25" t="s">
        <v>24060</v>
      </c>
      <c r="O3912" s="25"/>
      <c r="P3912" s="25"/>
    </row>
    <row r="3913" spans="1:16" ht="15">
      <c r="A3913" s="25" t="s">
        <v>31809</v>
      </c>
      <c r="B3913" s="25" t="s">
        <v>31809</v>
      </c>
      <c r="C3913"/>
      <c r="D3913" s="25" t="s">
        <v>7425</v>
      </c>
      <c r="E3913" s="25"/>
      <c r="F3913" s="25" t="s">
        <v>7288</v>
      </c>
      <c r="G3913" s="25" t="s">
        <v>24057</v>
      </c>
      <c r="H3913" s="25" t="s">
        <v>18145</v>
      </c>
      <c r="I3913" s="25" t="s">
        <v>27435</v>
      </c>
      <c r="J3913" s="19">
        <v>44895</v>
      </c>
      <c r="K3913" s="19"/>
      <c r="L3913" s="54">
        <v>3581.08</v>
      </c>
      <c r="M3913" s="25" t="s">
        <v>7230</v>
      </c>
      <c r="N3913" s="25" t="s">
        <v>24060</v>
      </c>
      <c r="O3913" s="25"/>
      <c r="P3913" s="25"/>
    </row>
    <row r="3914" spans="1:16" ht="15">
      <c r="A3914" s="25" t="s">
        <v>31810</v>
      </c>
      <c r="B3914" s="25" t="s">
        <v>31810</v>
      </c>
      <c r="C3914"/>
      <c r="D3914" s="25" t="s">
        <v>7269</v>
      </c>
      <c r="E3914" s="25"/>
      <c r="F3914" s="25" t="s">
        <v>7288</v>
      </c>
      <c r="G3914" s="25" t="s">
        <v>24057</v>
      </c>
      <c r="H3914" s="25" t="s">
        <v>7500</v>
      </c>
      <c r="I3914" s="25" t="s">
        <v>24301</v>
      </c>
      <c r="J3914" s="19">
        <v>44895</v>
      </c>
      <c r="K3914" s="19"/>
      <c r="L3914" s="54">
        <v>6882.95</v>
      </c>
      <c r="M3914" s="25" t="s">
        <v>7230</v>
      </c>
      <c r="N3914" s="25" t="s">
        <v>24060</v>
      </c>
      <c r="O3914" s="25"/>
      <c r="P3914" s="25"/>
    </row>
    <row r="3915" spans="1:16" ht="15">
      <c r="A3915" s="25" t="s">
        <v>31811</v>
      </c>
      <c r="B3915" s="25" t="s">
        <v>31811</v>
      </c>
      <c r="C3915"/>
      <c r="D3915" s="25" t="s">
        <v>7269</v>
      </c>
      <c r="E3915" s="25"/>
      <c r="F3915" s="25" t="s">
        <v>7288</v>
      </c>
      <c r="G3915" s="25" t="s">
        <v>24057</v>
      </c>
      <c r="H3915" s="25" t="s">
        <v>7500</v>
      </c>
      <c r="I3915" s="25" t="s">
        <v>24301</v>
      </c>
      <c r="J3915" s="19">
        <v>44895</v>
      </c>
      <c r="K3915" s="19"/>
      <c r="L3915" s="54">
        <v>7835.39</v>
      </c>
      <c r="M3915" s="25" t="s">
        <v>7230</v>
      </c>
      <c r="N3915" s="25" t="s">
        <v>24060</v>
      </c>
      <c r="O3915" s="25"/>
      <c r="P3915" s="25"/>
    </row>
    <row r="3916" spans="1:16" ht="15">
      <c r="A3916" s="25" t="s">
        <v>31812</v>
      </c>
      <c r="B3916" s="25" t="s">
        <v>31812</v>
      </c>
      <c r="C3916"/>
      <c r="D3916" s="25" t="s">
        <v>7269</v>
      </c>
      <c r="E3916" s="25"/>
      <c r="F3916" s="25" t="s">
        <v>7288</v>
      </c>
      <c r="G3916" s="25" t="s">
        <v>24057</v>
      </c>
      <c r="H3916" s="25" t="s">
        <v>18145</v>
      </c>
      <c r="I3916" s="25" t="s">
        <v>24301</v>
      </c>
      <c r="J3916" s="19">
        <v>44895</v>
      </c>
      <c r="K3916" s="19"/>
      <c r="L3916" s="54">
        <v>3172.18</v>
      </c>
      <c r="M3916" s="25" t="s">
        <v>7230</v>
      </c>
      <c r="N3916" s="25" t="s">
        <v>24060</v>
      </c>
      <c r="O3916" s="25"/>
      <c r="P3916" s="25"/>
    </row>
    <row r="3917" spans="1:16" ht="15">
      <c r="A3917" s="25" t="s">
        <v>31813</v>
      </c>
      <c r="B3917" s="25" t="s">
        <v>31813</v>
      </c>
      <c r="C3917"/>
      <c r="D3917" s="25" t="s">
        <v>7269</v>
      </c>
      <c r="E3917" s="25"/>
      <c r="F3917" s="25" t="s">
        <v>7288</v>
      </c>
      <c r="G3917" s="25" t="s">
        <v>24057</v>
      </c>
      <c r="H3917" s="25" t="s">
        <v>7492</v>
      </c>
      <c r="I3917" s="25" t="s">
        <v>27049</v>
      </c>
      <c r="J3917" s="19">
        <v>44895</v>
      </c>
      <c r="K3917" s="19"/>
      <c r="L3917" s="54">
        <v>16194.79</v>
      </c>
      <c r="M3917" s="25" t="s">
        <v>7230</v>
      </c>
      <c r="N3917" s="25" t="s">
        <v>24060</v>
      </c>
      <c r="O3917" s="25"/>
      <c r="P3917" s="25"/>
    </row>
    <row r="3918" spans="1:16" ht="15">
      <c r="A3918" s="25" t="s">
        <v>31814</v>
      </c>
      <c r="B3918" s="25" t="s">
        <v>31814</v>
      </c>
      <c r="C3918"/>
      <c r="D3918" s="25" t="s">
        <v>7269</v>
      </c>
      <c r="E3918" s="25"/>
      <c r="F3918" s="25" t="s">
        <v>7288</v>
      </c>
      <c r="G3918" s="25" t="s">
        <v>24057</v>
      </c>
      <c r="H3918" s="25" t="s">
        <v>7492</v>
      </c>
      <c r="I3918" s="25" t="s">
        <v>24705</v>
      </c>
      <c r="J3918" s="19">
        <v>44895</v>
      </c>
      <c r="K3918" s="19"/>
      <c r="L3918" s="54">
        <v>7070.85</v>
      </c>
      <c r="M3918" s="25" t="s">
        <v>7230</v>
      </c>
      <c r="N3918" s="25" t="s">
        <v>24060</v>
      </c>
      <c r="O3918" s="25"/>
      <c r="P3918" s="25"/>
    </row>
    <row r="3919" spans="1:16" ht="15">
      <c r="A3919" s="25" t="s">
        <v>31815</v>
      </c>
      <c r="B3919" s="25" t="s">
        <v>31815</v>
      </c>
      <c r="C3919"/>
      <c r="D3919" s="25" t="s">
        <v>7261</v>
      </c>
      <c r="E3919" s="25"/>
      <c r="F3919" s="25" t="s">
        <v>7288</v>
      </c>
      <c r="G3919" s="25" t="s">
        <v>24057</v>
      </c>
      <c r="H3919" s="25" t="s">
        <v>11079</v>
      </c>
      <c r="I3919" s="25" t="s">
        <v>24275</v>
      </c>
      <c r="J3919" s="19">
        <v>44895</v>
      </c>
      <c r="K3919" s="19"/>
      <c r="L3919" s="54">
        <v>9487.75</v>
      </c>
      <c r="M3919" s="25" t="s">
        <v>7230</v>
      </c>
      <c r="N3919" s="25" t="s">
        <v>24060</v>
      </c>
      <c r="O3919" s="25"/>
      <c r="P3919" s="25" t="s">
        <v>31816</v>
      </c>
    </row>
    <row r="3920" spans="1:16" ht="15">
      <c r="A3920" s="25" t="s">
        <v>31817</v>
      </c>
      <c r="B3920" s="25" t="s">
        <v>31817</v>
      </c>
      <c r="C3920"/>
      <c r="D3920" s="25" t="s">
        <v>7261</v>
      </c>
      <c r="E3920" s="25"/>
      <c r="F3920" s="25" t="s">
        <v>7288</v>
      </c>
      <c r="G3920" s="25" t="s">
        <v>24057</v>
      </c>
      <c r="H3920" s="25" t="s">
        <v>14865</v>
      </c>
      <c r="I3920" s="25" t="s">
        <v>24082</v>
      </c>
      <c r="J3920" s="19">
        <v>44895</v>
      </c>
      <c r="K3920" s="19"/>
      <c r="L3920" s="54">
        <v>2143.3200000000002</v>
      </c>
      <c r="M3920" s="25" t="s">
        <v>7230</v>
      </c>
      <c r="N3920" s="25" t="s">
        <v>24060</v>
      </c>
      <c r="O3920" s="25"/>
      <c r="P3920" s="25"/>
    </row>
    <row r="3921" spans="1:16" ht="15">
      <c r="A3921" s="25" t="s">
        <v>31818</v>
      </c>
      <c r="B3921" s="25" t="s">
        <v>31818</v>
      </c>
      <c r="C3921"/>
      <c r="D3921" s="25" t="s">
        <v>8607</v>
      </c>
      <c r="E3921" s="25"/>
      <c r="F3921" s="25" t="s">
        <v>11313</v>
      </c>
      <c r="G3921" s="25" t="s">
        <v>24057</v>
      </c>
      <c r="H3921" s="25" t="s">
        <v>10746</v>
      </c>
      <c r="I3921" s="25" t="s">
        <v>24070</v>
      </c>
      <c r="J3921" s="19">
        <v>44895</v>
      </c>
      <c r="K3921" s="19"/>
      <c r="L3921" s="54">
        <v>4547.82</v>
      </c>
      <c r="M3921" s="25" t="s">
        <v>7230</v>
      </c>
      <c r="N3921" s="25" t="s">
        <v>24060</v>
      </c>
      <c r="O3921" s="25"/>
      <c r="P3921" s="25"/>
    </row>
    <row r="3922" spans="1:16" ht="15">
      <c r="A3922" s="25" t="s">
        <v>31819</v>
      </c>
      <c r="B3922" s="25" t="s">
        <v>31819</v>
      </c>
      <c r="C3922"/>
      <c r="D3922" s="25" t="s">
        <v>7252</v>
      </c>
      <c r="E3922" s="25"/>
      <c r="F3922" s="25" t="s">
        <v>7288</v>
      </c>
      <c r="G3922" s="25" t="s">
        <v>24057</v>
      </c>
      <c r="H3922" s="25" t="s">
        <v>11209</v>
      </c>
      <c r="I3922" s="25" t="s">
        <v>24075</v>
      </c>
      <c r="J3922" s="19">
        <v>44895</v>
      </c>
      <c r="K3922" s="19"/>
      <c r="L3922" s="54">
        <v>7397.19</v>
      </c>
      <c r="M3922" s="25" t="s">
        <v>7230</v>
      </c>
      <c r="N3922" s="25" t="s">
        <v>24060</v>
      </c>
      <c r="O3922" s="25"/>
      <c r="P3922" s="25"/>
    </row>
    <row r="3923" spans="1:16" ht="15">
      <c r="A3923" s="25" t="s">
        <v>31820</v>
      </c>
      <c r="B3923" s="25" t="s">
        <v>31820</v>
      </c>
      <c r="C3923"/>
      <c r="D3923" s="25" t="s">
        <v>7261</v>
      </c>
      <c r="E3923" s="25"/>
      <c r="F3923" s="25" t="s">
        <v>7288</v>
      </c>
      <c r="G3923" s="25" t="s">
        <v>24057</v>
      </c>
      <c r="H3923" s="25" t="s">
        <v>12040</v>
      </c>
      <c r="I3923" s="25" t="s">
        <v>24558</v>
      </c>
      <c r="J3923" s="19">
        <v>44895</v>
      </c>
      <c r="K3923" s="19"/>
      <c r="L3923" s="54">
        <v>3601.19</v>
      </c>
      <c r="M3923" s="25" t="s">
        <v>7230</v>
      </c>
      <c r="N3923" s="25" t="s">
        <v>24060</v>
      </c>
      <c r="O3923" s="25"/>
      <c r="P3923" s="25"/>
    </row>
    <row r="3924" spans="1:16" ht="15">
      <c r="A3924" s="25" t="s">
        <v>31821</v>
      </c>
      <c r="B3924" s="25" t="s">
        <v>31821</v>
      </c>
      <c r="C3924"/>
      <c r="D3924" s="25" t="s">
        <v>7252</v>
      </c>
      <c r="E3924" s="25"/>
      <c r="F3924" s="25" t="s">
        <v>7288</v>
      </c>
      <c r="G3924" s="25" t="s">
        <v>24057</v>
      </c>
      <c r="H3924" s="25" t="s">
        <v>7526</v>
      </c>
      <c r="I3924" s="25" t="s">
        <v>24075</v>
      </c>
      <c r="J3924" s="19">
        <v>44895</v>
      </c>
      <c r="K3924" s="19"/>
      <c r="L3924" s="54">
        <v>1845</v>
      </c>
      <c r="M3924" s="25" t="s">
        <v>7230</v>
      </c>
      <c r="N3924" s="25" t="s">
        <v>24060</v>
      </c>
      <c r="O3924" s="25"/>
      <c r="P3924" s="25"/>
    </row>
    <row r="3925" spans="1:16" ht="15">
      <c r="A3925" s="25" t="s">
        <v>31822</v>
      </c>
      <c r="B3925" s="25" t="s">
        <v>31822</v>
      </c>
      <c r="C3925"/>
      <c r="D3925" s="25" t="s">
        <v>13962</v>
      </c>
      <c r="E3925" s="25"/>
      <c r="F3925" s="25" t="s">
        <v>7288</v>
      </c>
      <c r="G3925" s="25" t="s">
        <v>24057</v>
      </c>
      <c r="H3925" s="25" t="s">
        <v>7500</v>
      </c>
      <c r="I3925" s="25" t="s">
        <v>26861</v>
      </c>
      <c r="J3925" s="19">
        <v>44895</v>
      </c>
      <c r="K3925" s="19"/>
      <c r="L3925" s="54">
        <v>3100</v>
      </c>
      <c r="M3925" s="25" t="s">
        <v>7230</v>
      </c>
      <c r="N3925" s="25" t="s">
        <v>24060</v>
      </c>
      <c r="O3925" s="25"/>
      <c r="P3925" s="25"/>
    </row>
    <row r="3926" spans="1:16" ht="15">
      <c r="A3926" s="25" t="s">
        <v>31823</v>
      </c>
      <c r="B3926" s="25" t="s">
        <v>31823</v>
      </c>
      <c r="C3926"/>
      <c r="D3926" s="25" t="s">
        <v>9632</v>
      </c>
      <c r="E3926" s="25"/>
      <c r="F3926" s="25" t="s">
        <v>7288</v>
      </c>
      <c r="G3926" s="25" t="s">
        <v>24057</v>
      </c>
      <c r="H3926" s="25" t="s">
        <v>8423</v>
      </c>
      <c r="I3926" s="25" t="s">
        <v>31824</v>
      </c>
      <c r="J3926" s="19">
        <v>44895</v>
      </c>
      <c r="K3926" s="19"/>
      <c r="L3926" s="54">
        <v>3200</v>
      </c>
      <c r="M3926" s="25" t="s">
        <v>7230</v>
      </c>
      <c r="N3926" s="25" t="s">
        <v>24060</v>
      </c>
      <c r="O3926" s="25"/>
      <c r="P3926" s="25"/>
    </row>
    <row r="3927" spans="1:16" ht="15">
      <c r="A3927" s="25" t="s">
        <v>31825</v>
      </c>
      <c r="B3927" s="25" t="s">
        <v>31825</v>
      </c>
      <c r="C3927"/>
      <c r="D3927" s="25" t="s">
        <v>7252</v>
      </c>
      <c r="E3927" s="25"/>
      <c r="F3927" s="25" t="s">
        <v>7288</v>
      </c>
      <c r="G3927" s="25" t="s">
        <v>24057</v>
      </c>
      <c r="H3927" s="25" t="s">
        <v>7500</v>
      </c>
      <c r="I3927" s="25" t="s">
        <v>24301</v>
      </c>
      <c r="J3927" s="19">
        <v>44895</v>
      </c>
      <c r="K3927" s="19"/>
      <c r="L3927" s="54">
        <v>6992.79</v>
      </c>
      <c r="M3927" s="25" t="s">
        <v>7230</v>
      </c>
      <c r="N3927" s="25" t="s">
        <v>24060</v>
      </c>
      <c r="O3927" s="25"/>
      <c r="P3927" s="25"/>
    </row>
    <row r="3928" spans="1:16" ht="15">
      <c r="A3928" s="25" t="s">
        <v>31826</v>
      </c>
      <c r="B3928" s="25" t="s">
        <v>31826</v>
      </c>
      <c r="C3928"/>
      <c r="D3928" s="25" t="s">
        <v>7261</v>
      </c>
      <c r="E3928" s="25"/>
      <c r="F3928" s="25" t="s">
        <v>7288</v>
      </c>
      <c r="G3928" s="25" t="s">
        <v>24057</v>
      </c>
      <c r="H3928" s="25" t="s">
        <v>8423</v>
      </c>
      <c r="I3928" s="25" t="s">
        <v>24143</v>
      </c>
      <c r="J3928" s="19">
        <v>44895</v>
      </c>
      <c r="K3928" s="19"/>
      <c r="L3928" s="54">
        <v>3656.02</v>
      </c>
      <c r="M3928" s="25" t="s">
        <v>7230</v>
      </c>
      <c r="N3928" s="25" t="s">
        <v>24060</v>
      </c>
      <c r="O3928" s="25"/>
      <c r="P3928" s="25"/>
    </row>
    <row r="3929" spans="1:16" ht="15">
      <c r="A3929" s="25" t="s">
        <v>31827</v>
      </c>
      <c r="B3929" s="25" t="s">
        <v>31827</v>
      </c>
      <c r="C3929"/>
      <c r="D3929" s="25" t="s">
        <v>7269</v>
      </c>
      <c r="E3929" s="25"/>
      <c r="F3929" s="25" t="s">
        <v>7288</v>
      </c>
      <c r="G3929" s="25" t="s">
        <v>24057</v>
      </c>
      <c r="H3929" s="25" t="s">
        <v>7492</v>
      </c>
      <c r="I3929" s="25" t="s">
        <v>24972</v>
      </c>
      <c r="J3929" s="19">
        <v>44895</v>
      </c>
      <c r="K3929" s="19"/>
      <c r="L3929" s="54">
        <v>7000</v>
      </c>
      <c r="M3929" s="25" t="s">
        <v>7230</v>
      </c>
      <c r="N3929" s="25" t="s">
        <v>24060</v>
      </c>
      <c r="O3929" s="25"/>
      <c r="P3929" s="25"/>
    </row>
    <row r="3930" spans="1:16" ht="15">
      <c r="A3930" s="25" t="s">
        <v>31828</v>
      </c>
      <c r="B3930" s="25" t="s">
        <v>31828</v>
      </c>
      <c r="C3930"/>
      <c r="D3930" s="25" t="s">
        <v>7269</v>
      </c>
      <c r="E3930" s="25"/>
      <c r="F3930" s="25" t="s">
        <v>7288</v>
      </c>
      <c r="G3930" s="25" t="s">
        <v>24057</v>
      </c>
      <c r="H3930" s="25" t="s">
        <v>7492</v>
      </c>
      <c r="I3930" s="25" t="s">
        <v>31412</v>
      </c>
      <c r="J3930" s="19">
        <v>44895</v>
      </c>
      <c r="K3930" s="19"/>
      <c r="L3930" s="54">
        <v>4629.49</v>
      </c>
      <c r="M3930" s="25" t="s">
        <v>7230</v>
      </c>
      <c r="N3930" s="25" t="s">
        <v>24060</v>
      </c>
      <c r="O3930" s="25"/>
      <c r="P3930" s="25"/>
    </row>
  </sheetData>
  <autoFilter ref="A2:P1360" xr:uid="{B9C59F53-107B-4A05-932D-93A520CCE70B}"/>
  <pageMargins left="0.75" right="0.75" top="1" bottom="1" header="0.5" footer="0.5"/>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E46A0-114C-472E-BDF4-3A28CB0BC2DA}">
  <sheetPr codeName="Sheet16"/>
  <dimension ref="A1"/>
  <sheetViews>
    <sheetView workbookViewId="0">
      <selection activeCell="I25" sqref="I25"/>
    </sheetView>
  </sheetViews>
  <sheetFormatPr defaultRowHeight="1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6E21B-EF91-49B8-B52F-3D2B66EAE71B}">
  <dimension ref="A1:C29"/>
  <sheetViews>
    <sheetView workbookViewId="0"/>
  </sheetViews>
  <sheetFormatPr defaultRowHeight="15"/>
  <cols>
    <col min="1" max="1" width="15.85546875" bestFit="1" customWidth="1"/>
    <col min="2" max="2" width="15.42578125" bestFit="1" customWidth="1"/>
    <col min="3" max="3" width="19.28515625" bestFit="1" customWidth="1"/>
  </cols>
  <sheetData>
    <row r="1" spans="1:3" s="1" customFormat="1">
      <c r="A1" s="1" t="s">
        <v>980</v>
      </c>
      <c r="B1" s="1" t="s">
        <v>31829</v>
      </c>
      <c r="C1" s="1" t="s">
        <v>31830</v>
      </c>
    </row>
    <row r="2" spans="1:3">
      <c r="A2" t="s">
        <v>7104</v>
      </c>
      <c r="B2" t="s">
        <v>31831</v>
      </c>
      <c r="C2" t="str">
        <f>IFERROR(VLOOKUP(A2,'Capital spend Nov 30'!D:G,3,FALSE),"Not Approved")</f>
        <v>P22-022053 - Line 2</v>
      </c>
    </row>
    <row r="3" spans="1:3">
      <c r="A3" t="s">
        <v>7104</v>
      </c>
      <c r="B3" t="s">
        <v>31832</v>
      </c>
      <c r="C3" t="str">
        <f>IFERROR(VLOOKUP(A3,'Capital spend Nov 30'!D:G,3,FALSE),"Not Approved")</f>
        <v>P22-022053 - Line 2</v>
      </c>
    </row>
    <row r="4" spans="1:3">
      <c r="A4" t="s">
        <v>7104</v>
      </c>
      <c r="B4" t="s">
        <v>31833</v>
      </c>
      <c r="C4" t="str">
        <f>IFERROR(VLOOKUP(A4,'Capital spend Nov 30'!D:G,3,FALSE),"Not Approved")</f>
        <v>P22-022053 - Line 2</v>
      </c>
    </row>
    <row r="5" spans="1:3">
      <c r="A5" t="s">
        <v>7104</v>
      </c>
      <c r="B5" t="s">
        <v>31834</v>
      </c>
      <c r="C5" t="str">
        <f>IFERROR(VLOOKUP(A5,'Capital spend Nov 30'!D:G,3,FALSE),"Not Approved")</f>
        <v>P22-022053 - Line 2</v>
      </c>
    </row>
    <row r="6" spans="1:3">
      <c r="A6" t="s">
        <v>7104</v>
      </c>
      <c r="B6" t="s">
        <v>31835</v>
      </c>
      <c r="C6" t="str">
        <f>IFERROR(VLOOKUP(A6,'Capital spend Nov 30'!D:G,3,FALSE),"Not Approved")</f>
        <v>P22-022053 - Line 2</v>
      </c>
    </row>
    <row r="7" spans="1:3">
      <c r="A7" t="s">
        <v>7104</v>
      </c>
      <c r="B7" t="s">
        <v>31836</v>
      </c>
      <c r="C7" t="str">
        <f>IFERROR(VLOOKUP(A7,'Capital spend Nov 30'!D:G,3,FALSE),"Not Approved")</f>
        <v>P22-022053 - Line 2</v>
      </c>
    </row>
    <row r="8" spans="1:3">
      <c r="A8" t="s">
        <v>7105</v>
      </c>
      <c r="B8" t="s">
        <v>31837</v>
      </c>
      <c r="C8" t="str">
        <f>IFERROR(VLOOKUP(A8,'Capital spend Nov 30'!D:G,3,FALSE),"Not Approved")</f>
        <v>P22-022209 - Line 1</v>
      </c>
    </row>
    <row r="9" spans="1:3">
      <c r="C9" t="str">
        <f>IFERROR(VLOOKUP(A9,'Capital spend Nov 30'!D:G,3,FALSE),"Not Approved")</f>
        <v>Not Approved</v>
      </c>
    </row>
    <row r="10" spans="1:3">
      <c r="C10" t="str">
        <f>IFERROR(VLOOKUP(A10,'Capital spend Nov 30'!D:G,3,FALSE),"Not Approved")</f>
        <v>Not Approved</v>
      </c>
    </row>
    <row r="11" spans="1:3">
      <c r="C11" t="str">
        <f>IFERROR(VLOOKUP(A11,'Capital spend Nov 30'!D:G,3,FALSE),"Not Approved")</f>
        <v>Not Approved</v>
      </c>
    </row>
    <row r="12" spans="1:3">
      <c r="C12" t="str">
        <f>IFERROR(VLOOKUP(A12,'Capital spend Nov 30'!D:G,3,FALSE),"Not Approved")</f>
        <v>Not Approved</v>
      </c>
    </row>
    <row r="13" spans="1:3">
      <c r="C13" t="str">
        <f>IFERROR(VLOOKUP(A13,'Capital spend Nov 30'!D:G,3,FALSE),"Not Approved")</f>
        <v>Not Approved</v>
      </c>
    </row>
    <row r="14" spans="1:3">
      <c r="C14" t="str">
        <f>IFERROR(VLOOKUP(A14,'Capital spend Nov 30'!D:G,3,FALSE),"Not Approved")</f>
        <v>Not Approved</v>
      </c>
    </row>
    <row r="15" spans="1:3">
      <c r="C15" t="str">
        <f>IFERROR(VLOOKUP(A15,'Capital spend Nov 30'!D:G,3,FALSE),"Not Approved")</f>
        <v>Not Approved</v>
      </c>
    </row>
    <row r="16" spans="1:3">
      <c r="C16" t="str">
        <f>IFERROR(VLOOKUP(A16,'Capital spend Nov 30'!D:G,3,FALSE),"Not Approved")</f>
        <v>Not Approved</v>
      </c>
    </row>
    <row r="17" spans="3:3">
      <c r="C17" t="str">
        <f>IFERROR(VLOOKUP(A17,'Capital spend Nov 30'!D:G,3,FALSE),"Not Approved")</f>
        <v>Not Approved</v>
      </c>
    </row>
    <row r="18" spans="3:3">
      <c r="C18" t="str">
        <f>IFERROR(VLOOKUP(A18,'Capital spend Nov 30'!D:G,3,FALSE),"Not Approved")</f>
        <v>Not Approved</v>
      </c>
    </row>
    <row r="19" spans="3:3">
      <c r="C19" t="str">
        <f>IFERROR(VLOOKUP(A19,'Capital spend Nov 30'!D:G,3,FALSE),"Not Approved")</f>
        <v>Not Approved</v>
      </c>
    </row>
    <row r="20" spans="3:3">
      <c r="C20" t="str">
        <f>IFERROR(VLOOKUP(A20,'Capital spend Nov 30'!D:G,3,FALSE),"Not Approved")</f>
        <v>Not Approved</v>
      </c>
    </row>
    <row r="21" spans="3:3">
      <c r="C21" t="str">
        <f>IFERROR(VLOOKUP(A21,'Capital spend Nov 30'!D:G,3,FALSE),"Not Approved")</f>
        <v>Not Approved</v>
      </c>
    </row>
    <row r="22" spans="3:3">
      <c r="C22" t="str">
        <f>IFERROR(VLOOKUP(A22,'Capital spend Nov 30'!D:G,3,FALSE),"Not Approved")</f>
        <v>Not Approved</v>
      </c>
    </row>
    <row r="23" spans="3:3">
      <c r="C23" t="str">
        <f>IFERROR(VLOOKUP(A23,'Capital spend Nov 30'!D:G,3,FALSE),"Not Approved")</f>
        <v>Not Approved</v>
      </c>
    </row>
    <row r="24" spans="3:3">
      <c r="C24" t="str">
        <f>IFERROR(VLOOKUP(A24,'Capital spend Nov 30'!D:G,3,FALSE),"Not Approved")</f>
        <v>Not Approved</v>
      </c>
    </row>
    <row r="25" spans="3:3">
      <c r="C25" t="str">
        <f>IFERROR(VLOOKUP(A25,'Capital spend Nov 30'!D:G,3,FALSE),"Not Approved")</f>
        <v>Not Approved</v>
      </c>
    </row>
    <row r="26" spans="3:3">
      <c r="C26" t="str">
        <f>IFERROR(VLOOKUP(A26,'Capital spend Nov 30'!D:G,3,FALSE),"Not Approved")</f>
        <v>Not Approved</v>
      </c>
    </row>
    <row r="27" spans="3:3">
      <c r="C27" t="str">
        <f>IFERROR(VLOOKUP(A27,'Capital spend Nov 30'!D:G,3,FALSE),"Not Approved")</f>
        <v>Not Approved</v>
      </c>
    </row>
    <row r="28" spans="3:3">
      <c r="C28" t="str">
        <f>IFERROR(VLOOKUP(A28,'Capital spend Nov 30'!D:G,3,FALSE),"Not Approved")</f>
        <v>Not Approved</v>
      </c>
    </row>
    <row r="29" spans="3:3">
      <c r="C29" t="str">
        <f>IFERROR(VLOOKUP(A29,'Capital spend Nov 30'!D:G,3,FALSE),"Not Approved")</f>
        <v>Not Approved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A1:E1048571"/>
  <sheetViews>
    <sheetView workbookViewId="0">
      <pane ySplit="1" topLeftCell="A345" activePane="bottomLeft" state="frozen"/>
      <selection pane="bottomLeft" activeCell="E368" sqref="E368"/>
    </sheetView>
  </sheetViews>
  <sheetFormatPr defaultRowHeight="15"/>
  <cols>
    <col min="1" max="1" width="7.85546875" bestFit="1" customWidth="1"/>
    <col min="2" max="2" width="21" customWidth="1"/>
    <col min="3" max="3" width="23.28515625" customWidth="1"/>
    <col min="4" max="4" width="17.28515625" customWidth="1"/>
    <col min="5" max="5" width="121" bestFit="1" customWidth="1"/>
  </cols>
  <sheetData>
    <row r="1" spans="1:5" ht="23.25">
      <c r="A1" s="16" t="s">
        <v>5135</v>
      </c>
      <c r="B1" s="16" t="s">
        <v>31838</v>
      </c>
      <c r="C1" s="16" t="s">
        <v>31839</v>
      </c>
      <c r="D1" s="16" t="s">
        <v>1864</v>
      </c>
      <c r="E1" s="16" t="s">
        <v>31840</v>
      </c>
    </row>
    <row r="2" spans="1:5">
      <c r="A2" s="17" t="s">
        <v>822</v>
      </c>
      <c r="B2" s="17" t="s">
        <v>31841</v>
      </c>
      <c r="C2" s="18" t="s">
        <v>31842</v>
      </c>
      <c r="D2" s="17" t="s">
        <v>31843</v>
      </c>
      <c r="E2" t="s">
        <v>31844</v>
      </c>
    </row>
    <row r="3" spans="1:5">
      <c r="A3" s="17" t="s">
        <v>39</v>
      </c>
      <c r="B3" s="17" t="s">
        <v>31845</v>
      </c>
      <c r="C3" s="18" t="s">
        <v>31842</v>
      </c>
      <c r="D3" s="17" t="s">
        <v>31843</v>
      </c>
      <c r="E3" s="17" t="s">
        <v>31846</v>
      </c>
    </row>
    <row r="4" spans="1:5">
      <c r="A4" s="17" t="s">
        <v>302</v>
      </c>
      <c r="B4" s="17" t="s">
        <v>31847</v>
      </c>
      <c r="C4" s="18" t="s">
        <v>31842</v>
      </c>
      <c r="D4" s="17" t="s">
        <v>31843</v>
      </c>
      <c r="E4" s="17" t="s">
        <v>31848</v>
      </c>
    </row>
    <row r="5" spans="1:5">
      <c r="A5" s="23" t="s">
        <v>317</v>
      </c>
      <c r="B5" s="23" t="s">
        <v>31849</v>
      </c>
      <c r="C5" s="24" t="s">
        <v>31842</v>
      </c>
      <c r="D5" s="23" t="s">
        <v>31843</v>
      </c>
      <c r="E5" s="23" t="s">
        <v>31850</v>
      </c>
    </row>
    <row r="6" spans="1:5">
      <c r="A6" s="17" t="s">
        <v>302</v>
      </c>
      <c r="B6" s="17" t="s">
        <v>31851</v>
      </c>
      <c r="C6" s="18" t="s">
        <v>31842</v>
      </c>
      <c r="D6" s="17" t="s">
        <v>31843</v>
      </c>
      <c r="E6" s="17" t="s">
        <v>31852</v>
      </c>
    </row>
    <row r="7" spans="1:5">
      <c r="A7" s="17" t="s">
        <v>135</v>
      </c>
      <c r="B7" s="17" t="s">
        <v>31853</v>
      </c>
      <c r="C7" s="18" t="s">
        <v>31842</v>
      </c>
      <c r="D7" s="17" t="s">
        <v>31843</v>
      </c>
      <c r="E7" s="17" t="s">
        <v>31854</v>
      </c>
    </row>
    <row r="8" spans="1:5">
      <c r="A8" s="17" t="s">
        <v>269</v>
      </c>
      <c r="B8" s="17" t="s">
        <v>31855</v>
      </c>
      <c r="C8" s="18" t="s">
        <v>31842</v>
      </c>
      <c r="D8" s="17" t="s">
        <v>31843</v>
      </c>
      <c r="E8" s="17" t="s">
        <v>31856</v>
      </c>
    </row>
    <row r="9" spans="1:5">
      <c r="A9" s="17" t="s">
        <v>967</v>
      </c>
      <c r="B9" s="17" t="s">
        <v>31857</v>
      </c>
      <c r="C9" s="18" t="s">
        <v>31842</v>
      </c>
      <c r="D9" s="17" t="s">
        <v>31843</v>
      </c>
      <c r="E9" s="17" t="s">
        <v>31858</v>
      </c>
    </row>
    <row r="10" spans="1:5">
      <c r="A10" s="17" t="s">
        <v>967</v>
      </c>
      <c r="B10" s="17" t="s">
        <v>31859</v>
      </c>
      <c r="C10" s="18" t="s">
        <v>31842</v>
      </c>
      <c r="D10" s="17" t="s">
        <v>31843</v>
      </c>
      <c r="E10" s="17" t="s">
        <v>31860</v>
      </c>
    </row>
    <row r="11" spans="1:5">
      <c r="A11" s="17"/>
      <c r="B11" s="17" t="s">
        <v>31861</v>
      </c>
      <c r="C11" s="26">
        <v>44239.439583333333</v>
      </c>
      <c r="D11" s="17" t="s">
        <v>977</v>
      </c>
      <c r="E11" s="17" t="s">
        <v>31862</v>
      </c>
    </row>
    <row r="12" spans="1:5">
      <c r="A12" s="17"/>
      <c r="B12" s="17" t="s">
        <v>31863</v>
      </c>
      <c r="C12" s="26">
        <v>44243.438888888886</v>
      </c>
      <c r="D12" s="17" t="s">
        <v>977</v>
      </c>
      <c r="E12" s="17" t="s">
        <v>31864</v>
      </c>
    </row>
    <row r="13" spans="1:5">
      <c r="A13" s="17"/>
      <c r="B13" s="17" t="s">
        <v>31865</v>
      </c>
      <c r="C13" s="26">
        <v>44239.439583333333</v>
      </c>
      <c r="D13" s="17" t="s">
        <v>977</v>
      </c>
      <c r="E13" s="17" t="s">
        <v>31866</v>
      </c>
    </row>
    <row r="14" spans="1:5">
      <c r="A14" s="17"/>
      <c r="B14" s="17" t="s">
        <v>31867</v>
      </c>
      <c r="C14" s="26">
        <v>44239.439583333333</v>
      </c>
      <c r="D14" s="17" t="s">
        <v>977</v>
      </c>
      <c r="E14" s="17" t="s">
        <v>31868</v>
      </c>
    </row>
    <row r="15" spans="1:5">
      <c r="A15" s="17"/>
      <c r="B15" t="s">
        <v>31869</v>
      </c>
      <c r="C15" s="26">
        <v>44239.439583333333</v>
      </c>
      <c r="D15" s="17" t="s">
        <v>977</v>
      </c>
      <c r="E15" s="17" t="s">
        <v>31870</v>
      </c>
    </row>
    <row r="16" spans="1:5">
      <c r="A16" s="17"/>
      <c r="B16" t="s">
        <v>31871</v>
      </c>
      <c r="C16" s="26">
        <v>44243.438888888886</v>
      </c>
      <c r="D16" s="17" t="s">
        <v>977</v>
      </c>
      <c r="E16" s="17" t="s">
        <v>31872</v>
      </c>
    </row>
    <row r="17" spans="1:5">
      <c r="A17" s="17"/>
      <c r="B17" s="17" t="s">
        <v>31873</v>
      </c>
      <c r="C17" s="26"/>
      <c r="D17" s="17" t="s">
        <v>978</v>
      </c>
      <c r="E17" s="17" t="s">
        <v>31874</v>
      </c>
    </row>
    <row r="18" spans="1:5">
      <c r="A18" s="17"/>
      <c r="B18" s="17" t="s">
        <v>31875</v>
      </c>
      <c r="C18" s="26"/>
      <c r="D18" s="17" t="s">
        <v>978</v>
      </c>
    </row>
    <row r="19" spans="1:5">
      <c r="A19" s="17"/>
      <c r="B19" s="17" t="s">
        <v>31876</v>
      </c>
      <c r="C19" s="26"/>
      <c r="D19" s="17" t="s">
        <v>978</v>
      </c>
    </row>
    <row r="20" spans="1:5">
      <c r="A20" s="17"/>
      <c r="B20" s="17" t="s">
        <v>31877</v>
      </c>
      <c r="C20" s="26"/>
      <c r="D20" s="17" t="s">
        <v>978</v>
      </c>
    </row>
    <row r="21" spans="1:5">
      <c r="A21" s="17"/>
      <c r="B21" s="17" t="s">
        <v>31878</v>
      </c>
      <c r="C21" s="18"/>
      <c r="D21" s="17" t="s">
        <v>978</v>
      </c>
      <c r="E21" s="17" t="s">
        <v>31879</v>
      </c>
    </row>
    <row r="22" spans="1:5">
      <c r="A22" s="17" t="s">
        <v>31880</v>
      </c>
      <c r="B22" s="17" t="s">
        <v>31881</v>
      </c>
      <c r="C22" s="17"/>
      <c r="D22" s="17" t="s">
        <v>977</v>
      </c>
    </row>
    <row r="23" spans="1:5">
      <c r="A23" s="17"/>
      <c r="B23" s="17" t="s">
        <v>31882</v>
      </c>
      <c r="C23" s="29">
        <v>44244.699305555558</v>
      </c>
      <c r="D23" s="17" t="s">
        <v>977</v>
      </c>
      <c r="E23" s="17" t="s">
        <v>31883</v>
      </c>
    </row>
    <row r="24" spans="1:5">
      <c r="A24" s="17"/>
      <c r="B24" s="17" t="s">
        <v>31884</v>
      </c>
      <c r="C24" s="29">
        <v>44244.722222222219</v>
      </c>
      <c r="D24" s="17" t="s">
        <v>977</v>
      </c>
      <c r="E24" s="17" t="s">
        <v>31885</v>
      </c>
    </row>
    <row r="25" spans="1:5">
      <c r="A25" s="17"/>
      <c r="B25" s="27" t="s">
        <v>31886</v>
      </c>
      <c r="C25" s="29">
        <v>44244.722222222219</v>
      </c>
      <c r="D25" s="17" t="s">
        <v>977</v>
      </c>
      <c r="E25" s="17" t="s">
        <v>31885</v>
      </c>
    </row>
    <row r="26" spans="1:5">
      <c r="A26" s="17"/>
      <c r="B26" s="17" t="s">
        <v>31887</v>
      </c>
      <c r="C26" s="29">
        <v>44244.722222222219</v>
      </c>
      <c r="D26" s="17" t="s">
        <v>995</v>
      </c>
      <c r="E26" s="17" t="s">
        <v>31888</v>
      </c>
    </row>
    <row r="27" spans="1:5" ht="12" customHeight="1">
      <c r="A27" s="17"/>
      <c r="B27" s="30" t="s">
        <v>31889</v>
      </c>
      <c r="C27" s="29">
        <v>44243.651388888888</v>
      </c>
      <c r="D27" s="17" t="s">
        <v>977</v>
      </c>
      <c r="E27" s="28" t="s">
        <v>31890</v>
      </c>
    </row>
    <row r="28" spans="1:5" ht="12" customHeight="1">
      <c r="A28" s="17"/>
      <c r="B28" s="27" t="s">
        <v>31891</v>
      </c>
      <c r="C28" s="17" t="s">
        <v>31892</v>
      </c>
      <c r="D28" s="17" t="s">
        <v>977</v>
      </c>
      <c r="E28" s="17" t="s">
        <v>31893</v>
      </c>
    </row>
    <row r="29" spans="1:5" ht="12" customHeight="1">
      <c r="A29" s="17"/>
      <c r="B29" s="32" t="s">
        <v>31894</v>
      </c>
      <c r="C29" s="18">
        <v>44260</v>
      </c>
      <c r="D29" s="17" t="s">
        <v>977</v>
      </c>
      <c r="E29" s="17" t="s">
        <v>31895</v>
      </c>
    </row>
    <row r="30" spans="1:5" ht="12" customHeight="1">
      <c r="A30" s="17"/>
      <c r="B30" s="27"/>
      <c r="C30" s="17"/>
      <c r="D30" s="17"/>
    </row>
    <row r="31" spans="1:5" ht="12" customHeight="1">
      <c r="A31" s="17"/>
      <c r="B31" s="27" t="s">
        <v>31896</v>
      </c>
      <c r="C31" s="18">
        <v>44264</v>
      </c>
      <c r="D31" s="17" t="s">
        <v>977</v>
      </c>
      <c r="E31" s="17" t="s">
        <v>31897</v>
      </c>
    </row>
    <row r="32" spans="1:5" ht="12" customHeight="1">
      <c r="A32" s="17"/>
      <c r="B32" s="31" t="s">
        <v>31898</v>
      </c>
      <c r="C32" s="18">
        <v>44270</v>
      </c>
      <c r="D32" s="17" t="s">
        <v>978</v>
      </c>
      <c r="E32" s="17" t="s">
        <v>31899</v>
      </c>
    </row>
    <row r="33" spans="1:5" ht="12" customHeight="1">
      <c r="A33" s="17"/>
      <c r="B33" s="17" t="s">
        <v>31900</v>
      </c>
      <c r="C33" s="18">
        <v>44270</v>
      </c>
      <c r="D33" s="17" t="s">
        <v>978</v>
      </c>
      <c r="E33" s="17" t="s">
        <v>31901</v>
      </c>
    </row>
    <row r="34" spans="1:5" ht="12" customHeight="1">
      <c r="A34" s="17"/>
      <c r="B34" s="17" t="s">
        <v>31902</v>
      </c>
      <c r="C34" s="18">
        <v>44270</v>
      </c>
      <c r="D34" s="17" t="s">
        <v>978</v>
      </c>
      <c r="E34" s="17" t="s">
        <v>31901</v>
      </c>
    </row>
    <row r="35" spans="1:5" ht="12" customHeight="1">
      <c r="A35" s="17"/>
      <c r="B35" s="17" t="s">
        <v>31903</v>
      </c>
      <c r="C35" s="18">
        <v>44270</v>
      </c>
      <c r="D35" s="17" t="s">
        <v>978</v>
      </c>
      <c r="E35" s="17" t="s">
        <v>31901</v>
      </c>
    </row>
    <row r="36" spans="1:5" ht="12" customHeight="1">
      <c r="A36" s="17"/>
      <c r="B36" s="17" t="s">
        <v>31904</v>
      </c>
      <c r="C36" s="18">
        <v>44270</v>
      </c>
      <c r="D36" s="17" t="s">
        <v>978</v>
      </c>
      <c r="E36" s="17" t="s">
        <v>31901</v>
      </c>
    </row>
    <row r="37" spans="1:5" ht="12" customHeight="1">
      <c r="A37" s="17"/>
      <c r="B37" s="17" t="s">
        <v>31905</v>
      </c>
      <c r="C37" s="18">
        <v>44279</v>
      </c>
      <c r="D37" s="17" t="s">
        <v>978</v>
      </c>
      <c r="E37" s="17" t="s">
        <v>31906</v>
      </c>
    </row>
    <row r="38" spans="1:5" ht="12" customHeight="1">
      <c r="A38" s="17"/>
      <c r="B38" s="17" t="s">
        <v>31907</v>
      </c>
      <c r="C38" s="18">
        <v>44279</v>
      </c>
      <c r="D38" s="17" t="s">
        <v>978</v>
      </c>
      <c r="E38" s="17" t="s">
        <v>31906</v>
      </c>
    </row>
    <row r="39" spans="1:5" ht="12" customHeight="1">
      <c r="A39" s="17"/>
      <c r="B39" s="17" t="s">
        <v>31908</v>
      </c>
      <c r="C39" s="18">
        <v>44280</v>
      </c>
      <c r="D39" s="17" t="s">
        <v>978</v>
      </c>
      <c r="E39" s="17" t="s">
        <v>31906</v>
      </c>
    </row>
    <row r="40" spans="1:5" ht="12" customHeight="1">
      <c r="A40" s="17"/>
      <c r="B40" s="27" t="s">
        <v>31909</v>
      </c>
      <c r="C40" s="18">
        <v>44287</v>
      </c>
      <c r="D40" s="17" t="s">
        <v>978</v>
      </c>
      <c r="E40" s="17" t="s">
        <v>31910</v>
      </c>
    </row>
    <row r="41" spans="1:5" ht="12" customHeight="1">
      <c r="A41" s="17"/>
      <c r="B41" s="17" t="s">
        <v>31911</v>
      </c>
      <c r="C41" s="18">
        <v>44287</v>
      </c>
      <c r="D41" s="17" t="s">
        <v>978</v>
      </c>
      <c r="E41" s="17" t="s">
        <v>31912</v>
      </c>
    </row>
    <row r="42" spans="1:5">
      <c r="A42" s="17"/>
      <c r="B42" s="17" t="s">
        <v>31913</v>
      </c>
      <c r="C42" s="18">
        <v>44287</v>
      </c>
      <c r="D42" s="17" t="s">
        <v>978</v>
      </c>
      <c r="E42" s="17" t="s">
        <v>31912</v>
      </c>
    </row>
    <row r="43" spans="1:5">
      <c r="A43" s="17"/>
      <c r="B43" s="17" t="s">
        <v>31914</v>
      </c>
      <c r="C43" s="18">
        <v>44287</v>
      </c>
      <c r="D43" s="17" t="s">
        <v>978</v>
      </c>
      <c r="E43" s="17" t="s">
        <v>31912</v>
      </c>
    </row>
    <row r="44" spans="1:5">
      <c r="A44" s="17"/>
      <c r="B44" s="17" t="s">
        <v>31915</v>
      </c>
      <c r="C44" s="18">
        <v>44287</v>
      </c>
      <c r="D44" s="17" t="s">
        <v>978</v>
      </c>
      <c r="E44" s="17" t="s">
        <v>31916</v>
      </c>
    </row>
    <row r="45" spans="1:5">
      <c r="A45" s="17"/>
      <c r="B45" s="17" t="s">
        <v>31917</v>
      </c>
      <c r="C45" s="18">
        <v>44287</v>
      </c>
      <c r="D45" s="17" t="s">
        <v>978</v>
      </c>
      <c r="E45" s="17" t="s">
        <v>31906</v>
      </c>
    </row>
    <row r="46" spans="1:5">
      <c r="A46" s="17"/>
      <c r="B46" s="17" t="s">
        <v>31918</v>
      </c>
      <c r="C46" s="18">
        <v>44287</v>
      </c>
      <c r="D46" s="17" t="s">
        <v>978</v>
      </c>
      <c r="E46" s="17" t="s">
        <v>31912</v>
      </c>
    </row>
    <row r="47" spans="1:5">
      <c r="A47" s="17"/>
      <c r="B47" s="17" t="s">
        <v>31919</v>
      </c>
      <c r="C47" s="18">
        <v>44287</v>
      </c>
      <c r="D47" s="17" t="s">
        <v>978</v>
      </c>
      <c r="E47" s="17" t="s">
        <v>31912</v>
      </c>
    </row>
    <row r="48" spans="1:5">
      <c r="A48" s="17"/>
      <c r="B48" s="17" t="s">
        <v>31920</v>
      </c>
      <c r="C48" s="18">
        <v>44287</v>
      </c>
      <c r="D48" s="17" t="s">
        <v>978</v>
      </c>
      <c r="E48" s="17" t="s">
        <v>31906</v>
      </c>
    </row>
    <row r="49" spans="1:5">
      <c r="A49" s="17"/>
      <c r="B49" s="17" t="s">
        <v>31921</v>
      </c>
      <c r="C49" s="18">
        <v>44287</v>
      </c>
      <c r="D49" s="17" t="s">
        <v>978</v>
      </c>
      <c r="E49" s="17" t="s">
        <v>31912</v>
      </c>
    </row>
    <row r="50" spans="1:5">
      <c r="A50" s="17"/>
      <c r="B50" s="17" t="s">
        <v>31922</v>
      </c>
      <c r="C50" s="18">
        <v>44287</v>
      </c>
      <c r="D50" s="17" t="s">
        <v>978</v>
      </c>
      <c r="E50" s="17" t="s">
        <v>31912</v>
      </c>
    </row>
    <row r="51" spans="1:5">
      <c r="A51" s="17"/>
      <c r="B51" s="17" t="s">
        <v>31923</v>
      </c>
      <c r="C51" s="18">
        <v>44287</v>
      </c>
      <c r="D51" s="17" t="s">
        <v>978</v>
      </c>
      <c r="E51" s="17" t="s">
        <v>31912</v>
      </c>
    </row>
    <row r="52" spans="1:5">
      <c r="A52" s="17"/>
      <c r="B52" s="17" t="s">
        <v>31924</v>
      </c>
      <c r="C52" s="18">
        <v>44287</v>
      </c>
      <c r="D52" s="17" t="s">
        <v>978</v>
      </c>
      <c r="E52" s="17" t="s">
        <v>31912</v>
      </c>
    </row>
    <row r="53" spans="1:5">
      <c r="A53" s="17"/>
      <c r="B53" s="17" t="s">
        <v>31925</v>
      </c>
      <c r="C53" s="18">
        <v>44287</v>
      </c>
      <c r="D53" s="17" t="s">
        <v>978</v>
      </c>
      <c r="E53" s="17" t="s">
        <v>31912</v>
      </c>
    </row>
    <row r="54" spans="1:5">
      <c r="A54" s="17"/>
      <c r="B54" s="17" t="s">
        <v>31926</v>
      </c>
      <c r="C54" s="18">
        <v>44287</v>
      </c>
      <c r="D54" s="17" t="s">
        <v>978</v>
      </c>
      <c r="E54" s="17" t="s">
        <v>31927</v>
      </c>
    </row>
    <row r="55" spans="1:5">
      <c r="A55" s="17"/>
      <c r="B55" s="17" t="s">
        <v>31928</v>
      </c>
      <c r="C55" s="18">
        <v>44294</v>
      </c>
      <c r="D55" s="17" t="s">
        <v>978</v>
      </c>
      <c r="E55" s="17" t="s">
        <v>31912</v>
      </c>
    </row>
    <row r="56" spans="1:5">
      <c r="A56" s="17"/>
      <c r="B56" s="17" t="s">
        <v>31929</v>
      </c>
      <c r="C56" s="18">
        <v>44294</v>
      </c>
      <c r="D56" s="17" t="s">
        <v>978</v>
      </c>
      <c r="E56" s="17" t="s">
        <v>31906</v>
      </c>
    </row>
    <row r="57" spans="1:5">
      <c r="A57" s="17"/>
      <c r="B57" s="17" t="s">
        <v>31930</v>
      </c>
      <c r="C57" s="18">
        <v>44295</v>
      </c>
      <c r="D57" s="17" t="s">
        <v>978</v>
      </c>
      <c r="E57" s="17" t="s">
        <v>31931</v>
      </c>
    </row>
    <row r="58" spans="1:5">
      <c r="A58" s="17"/>
      <c r="B58" s="17" t="s">
        <v>31932</v>
      </c>
      <c r="C58" s="18">
        <v>44315</v>
      </c>
      <c r="D58" s="17" t="s">
        <v>978</v>
      </c>
      <c r="E58" s="17" t="s">
        <v>31933</v>
      </c>
    </row>
    <row r="59" spans="1:5">
      <c r="A59" s="17"/>
      <c r="B59" s="17" t="s">
        <v>31934</v>
      </c>
      <c r="C59" s="18">
        <v>44316</v>
      </c>
      <c r="D59" s="17" t="s">
        <v>978</v>
      </c>
      <c r="E59" s="17" t="s">
        <v>31935</v>
      </c>
    </row>
    <row r="60" spans="1:5">
      <c r="A60" s="17"/>
      <c r="B60" s="17" t="s">
        <v>31936</v>
      </c>
      <c r="C60" s="18">
        <v>44329</v>
      </c>
      <c r="D60" s="17" t="s">
        <v>978</v>
      </c>
      <c r="E60" s="17" t="s">
        <v>31937</v>
      </c>
    </row>
    <row r="61" spans="1:5">
      <c r="A61" s="17"/>
      <c r="B61" s="17" t="s">
        <v>31938</v>
      </c>
      <c r="C61" s="18">
        <v>44329</v>
      </c>
      <c r="D61" s="17" t="s">
        <v>978</v>
      </c>
      <c r="E61" s="17" t="s">
        <v>31937</v>
      </c>
    </row>
    <row r="62" spans="1:5">
      <c r="A62" s="17"/>
      <c r="B62" s="17" t="s">
        <v>31939</v>
      </c>
      <c r="C62" s="18">
        <v>44329</v>
      </c>
      <c r="D62" s="17" t="s">
        <v>978</v>
      </c>
      <c r="E62" s="17" t="s">
        <v>31937</v>
      </c>
    </row>
    <row r="63" spans="1:5">
      <c r="A63" s="17"/>
      <c r="B63" s="17" t="s">
        <v>31940</v>
      </c>
      <c r="C63" s="18">
        <v>44329</v>
      </c>
      <c r="D63" s="17" t="s">
        <v>978</v>
      </c>
      <c r="E63" s="17" t="s">
        <v>31941</v>
      </c>
    </row>
    <row r="64" spans="1:5">
      <c r="A64" s="17"/>
      <c r="B64" s="17" t="s">
        <v>31942</v>
      </c>
      <c r="C64" s="18">
        <v>44343</v>
      </c>
      <c r="D64" s="17" t="s">
        <v>995</v>
      </c>
      <c r="E64" s="17" t="s">
        <v>31943</v>
      </c>
    </row>
    <row r="65" spans="1:5">
      <c r="A65" s="17"/>
      <c r="B65" s="17" t="s">
        <v>31944</v>
      </c>
      <c r="C65" s="18">
        <v>44343</v>
      </c>
      <c r="D65" s="17" t="s">
        <v>995</v>
      </c>
      <c r="E65" s="17" t="s">
        <v>31945</v>
      </c>
    </row>
    <row r="66" spans="1:5">
      <c r="A66" s="17"/>
      <c r="B66" s="17" t="s">
        <v>31946</v>
      </c>
      <c r="C66" s="18">
        <v>44343</v>
      </c>
      <c r="D66" s="17" t="s">
        <v>978</v>
      </c>
      <c r="E66" s="17" t="s">
        <v>31947</v>
      </c>
    </row>
    <row r="67" spans="1:5">
      <c r="A67" s="17"/>
      <c r="B67" s="17" t="s">
        <v>31948</v>
      </c>
      <c r="C67" s="18">
        <v>44343</v>
      </c>
      <c r="D67" s="17" t="s">
        <v>31949</v>
      </c>
      <c r="E67" s="17" t="s">
        <v>31950</v>
      </c>
    </row>
    <row r="68" spans="1:5">
      <c r="A68" s="17"/>
      <c r="B68" s="17" t="s">
        <v>31951</v>
      </c>
      <c r="C68" s="18">
        <v>44343</v>
      </c>
      <c r="D68" s="17" t="s">
        <v>995</v>
      </c>
      <c r="E68" s="17" t="s">
        <v>31945</v>
      </c>
    </row>
    <row r="69" spans="1:5">
      <c r="A69" s="17"/>
      <c r="B69" s="17" t="s">
        <v>31952</v>
      </c>
      <c r="C69" s="18">
        <v>44343</v>
      </c>
      <c r="D69" s="17" t="s">
        <v>995</v>
      </c>
      <c r="E69" s="17" t="s">
        <v>31888</v>
      </c>
    </row>
    <row r="70" spans="1:5">
      <c r="A70" s="17"/>
      <c r="B70" s="17" t="s">
        <v>31953</v>
      </c>
      <c r="C70" s="18">
        <v>44350</v>
      </c>
      <c r="D70" s="17" t="s">
        <v>978</v>
      </c>
      <c r="E70" s="17" t="s">
        <v>31954</v>
      </c>
    </row>
    <row r="71" spans="1:5">
      <c r="A71" s="17"/>
      <c r="B71" s="17" t="s">
        <v>31955</v>
      </c>
      <c r="C71" s="18">
        <v>44350</v>
      </c>
      <c r="D71" s="17" t="s">
        <v>978</v>
      </c>
      <c r="E71" s="17" t="s">
        <v>31956</v>
      </c>
    </row>
    <row r="72" spans="1:5">
      <c r="A72" s="17"/>
      <c r="B72" s="17" t="s">
        <v>31957</v>
      </c>
      <c r="C72" s="18">
        <v>44357</v>
      </c>
      <c r="D72" s="17" t="s">
        <v>978</v>
      </c>
      <c r="E72" s="17" t="s">
        <v>31958</v>
      </c>
    </row>
    <row r="73" spans="1:5">
      <c r="A73" s="17"/>
      <c r="B73" s="17" t="s">
        <v>31959</v>
      </c>
      <c r="C73" s="18">
        <v>44364</v>
      </c>
      <c r="D73" s="17" t="s">
        <v>31949</v>
      </c>
      <c r="E73" s="17" t="s">
        <v>31960</v>
      </c>
    </row>
    <row r="74" spans="1:5">
      <c r="A74" s="17"/>
      <c r="B74" s="17" t="s">
        <v>31961</v>
      </c>
      <c r="C74" s="18">
        <v>44371</v>
      </c>
      <c r="D74" s="17" t="s">
        <v>978</v>
      </c>
      <c r="E74" s="17" t="s">
        <v>31962</v>
      </c>
    </row>
    <row r="75" spans="1:5">
      <c r="A75" s="17"/>
      <c r="B75" s="17" t="s">
        <v>31963</v>
      </c>
      <c r="C75" s="18">
        <v>44371</v>
      </c>
      <c r="D75" s="17" t="s">
        <v>978</v>
      </c>
      <c r="E75" s="17" t="s">
        <v>31962</v>
      </c>
    </row>
    <row r="76" spans="1:5">
      <c r="A76" s="17"/>
      <c r="B76" s="17" t="s">
        <v>31964</v>
      </c>
      <c r="C76" s="18">
        <v>44396</v>
      </c>
      <c r="D76" s="17" t="s">
        <v>978</v>
      </c>
      <c r="E76" s="17" t="s">
        <v>31906</v>
      </c>
    </row>
    <row r="77" spans="1:5">
      <c r="A77" s="17"/>
      <c r="B77" s="17" t="s">
        <v>31965</v>
      </c>
      <c r="C77" s="18">
        <v>44396</v>
      </c>
      <c r="D77" s="17" t="s">
        <v>978</v>
      </c>
      <c r="E77" s="17" t="s">
        <v>31906</v>
      </c>
    </row>
    <row r="78" spans="1:5">
      <c r="A78" s="17"/>
      <c r="B78" s="17" t="s">
        <v>31966</v>
      </c>
      <c r="C78" s="18">
        <v>44396</v>
      </c>
      <c r="D78" s="17" t="s">
        <v>978</v>
      </c>
      <c r="E78" s="17" t="s">
        <v>31906</v>
      </c>
    </row>
    <row r="79" spans="1:5">
      <c r="A79" s="17"/>
      <c r="B79" s="17" t="s">
        <v>31967</v>
      </c>
      <c r="C79" s="18">
        <v>44396</v>
      </c>
      <c r="D79" s="17" t="s">
        <v>978</v>
      </c>
      <c r="E79" s="17" t="s">
        <v>31968</v>
      </c>
    </row>
    <row r="80" spans="1:5">
      <c r="A80" s="17"/>
      <c r="B80" s="17" t="s">
        <v>31969</v>
      </c>
      <c r="C80" s="18">
        <v>44396</v>
      </c>
      <c r="D80" s="17" t="s">
        <v>978</v>
      </c>
      <c r="E80" s="17" t="s">
        <v>31968</v>
      </c>
    </row>
    <row r="81" spans="1:5">
      <c r="A81" s="17"/>
      <c r="B81" s="17" t="s">
        <v>31970</v>
      </c>
      <c r="C81" s="18">
        <v>44396</v>
      </c>
      <c r="D81" s="17" t="s">
        <v>978</v>
      </c>
      <c r="E81" s="17" t="s">
        <v>31906</v>
      </c>
    </row>
    <row r="82" spans="1:5">
      <c r="A82" s="17"/>
      <c r="B82" s="17" t="s">
        <v>31971</v>
      </c>
      <c r="C82" s="18">
        <v>44396</v>
      </c>
      <c r="D82" s="17" t="s">
        <v>978</v>
      </c>
      <c r="E82" s="17" t="s">
        <v>31906</v>
      </c>
    </row>
    <row r="83" spans="1:5">
      <c r="A83" s="17"/>
      <c r="B83" s="17" t="s">
        <v>31972</v>
      </c>
      <c r="C83" s="18">
        <v>44397</v>
      </c>
      <c r="D83" s="17" t="s">
        <v>978</v>
      </c>
      <c r="E83" s="17" t="s">
        <v>31973</v>
      </c>
    </row>
    <row r="84" spans="1:5">
      <c r="A84" s="17"/>
      <c r="B84" s="17" t="s">
        <v>31974</v>
      </c>
      <c r="C84" s="18">
        <v>44397</v>
      </c>
      <c r="D84" s="17" t="s">
        <v>978</v>
      </c>
      <c r="E84" s="17" t="s">
        <v>31975</v>
      </c>
    </row>
    <row r="85" spans="1:5">
      <c r="A85" s="17"/>
      <c r="B85" s="17" t="s">
        <v>31976</v>
      </c>
      <c r="C85" s="18">
        <v>44397</v>
      </c>
      <c r="D85" s="17" t="s">
        <v>978</v>
      </c>
      <c r="E85" s="17" t="s">
        <v>31977</v>
      </c>
    </row>
    <row r="86" spans="1:5">
      <c r="A86" s="17"/>
      <c r="B86" s="17" t="s">
        <v>31978</v>
      </c>
      <c r="C86" s="18">
        <v>44397</v>
      </c>
      <c r="D86" s="17" t="s">
        <v>978</v>
      </c>
      <c r="E86" s="17" t="s">
        <v>31977</v>
      </c>
    </row>
    <row r="87" spans="1:5">
      <c r="A87" s="17"/>
      <c r="B87" s="17" t="s">
        <v>31979</v>
      </c>
      <c r="C87" s="18">
        <v>44397</v>
      </c>
      <c r="D87" s="17" t="s">
        <v>978</v>
      </c>
      <c r="E87" s="17" t="s">
        <v>31980</v>
      </c>
    </row>
    <row r="88" spans="1:5">
      <c r="A88" s="17"/>
      <c r="B88" s="17" t="s">
        <v>31981</v>
      </c>
      <c r="C88" s="18">
        <v>44397</v>
      </c>
      <c r="D88" s="17" t="s">
        <v>978</v>
      </c>
      <c r="E88" s="17" t="s">
        <v>31977</v>
      </c>
    </row>
    <row r="89" spans="1:5">
      <c r="A89" s="17"/>
      <c r="B89" s="17" t="s">
        <v>31982</v>
      </c>
      <c r="C89" s="18">
        <v>44405</v>
      </c>
      <c r="D89" s="17" t="s">
        <v>978</v>
      </c>
      <c r="E89" s="17" t="s">
        <v>31977</v>
      </c>
    </row>
    <row r="90" spans="1:5">
      <c r="A90" s="17"/>
      <c r="B90" s="17" t="s">
        <v>31983</v>
      </c>
      <c r="C90" s="18">
        <v>44405</v>
      </c>
      <c r="D90" s="17" t="s">
        <v>978</v>
      </c>
      <c r="E90" s="17" t="s">
        <v>31975</v>
      </c>
    </row>
    <row r="91" spans="1:5">
      <c r="A91" s="17"/>
      <c r="B91" s="17" t="s">
        <v>31984</v>
      </c>
      <c r="C91" s="18">
        <v>44405</v>
      </c>
      <c r="D91" s="17" t="s">
        <v>978</v>
      </c>
      <c r="E91" s="17" t="s">
        <v>31985</v>
      </c>
    </row>
    <row r="92" spans="1:5">
      <c r="A92" s="17"/>
      <c r="B92" s="17" t="s">
        <v>31986</v>
      </c>
      <c r="C92" s="18">
        <v>44405</v>
      </c>
      <c r="D92" s="17" t="s">
        <v>978</v>
      </c>
      <c r="E92" s="17" t="s">
        <v>31987</v>
      </c>
    </row>
    <row r="93" spans="1:5">
      <c r="A93" s="17"/>
      <c r="B93" s="17" t="s">
        <v>31988</v>
      </c>
      <c r="C93" s="18">
        <v>44441</v>
      </c>
      <c r="D93" s="17" t="s">
        <v>978</v>
      </c>
      <c r="E93" s="17" t="s">
        <v>31989</v>
      </c>
    </row>
    <row r="94" spans="1:5">
      <c r="A94" s="17"/>
      <c r="B94" s="17" t="s">
        <v>31990</v>
      </c>
      <c r="C94" s="18">
        <v>44453</v>
      </c>
      <c r="D94" s="17" t="s">
        <v>978</v>
      </c>
      <c r="E94" s="17" t="s">
        <v>31991</v>
      </c>
    </row>
    <row r="95" spans="1:5">
      <c r="A95" s="17"/>
      <c r="B95" s="17" t="s">
        <v>31992</v>
      </c>
      <c r="C95" s="18">
        <v>44453</v>
      </c>
      <c r="D95" s="17" t="s">
        <v>978</v>
      </c>
      <c r="E95" s="17" t="s">
        <v>31993</v>
      </c>
    </row>
    <row r="96" spans="1:5">
      <c r="A96" s="17"/>
      <c r="B96" s="17" t="s">
        <v>31994</v>
      </c>
      <c r="C96" s="18">
        <v>44453</v>
      </c>
      <c r="D96" s="17" t="s">
        <v>978</v>
      </c>
      <c r="E96" s="17" t="s">
        <v>31995</v>
      </c>
    </row>
    <row r="97" spans="1:5">
      <c r="A97" s="17"/>
      <c r="B97" s="17" t="s">
        <v>31996</v>
      </c>
      <c r="C97" s="18">
        <v>44453</v>
      </c>
      <c r="D97" s="17" t="s">
        <v>978</v>
      </c>
      <c r="E97" s="17" t="s">
        <v>31997</v>
      </c>
    </row>
    <row r="98" spans="1:5">
      <c r="A98" s="17"/>
      <c r="B98" s="17" t="s">
        <v>31998</v>
      </c>
      <c r="C98" s="18">
        <v>44453</v>
      </c>
      <c r="D98" s="17" t="s">
        <v>978</v>
      </c>
      <c r="E98" s="17" t="s">
        <v>31975</v>
      </c>
    </row>
    <row r="99" spans="1:5">
      <c r="A99" s="17"/>
      <c r="B99" s="17" t="s">
        <v>31999</v>
      </c>
      <c r="C99" s="18">
        <v>44453</v>
      </c>
      <c r="D99" s="17" t="s">
        <v>978</v>
      </c>
      <c r="E99" s="17" t="s">
        <v>32000</v>
      </c>
    </row>
    <row r="100" spans="1:5">
      <c r="A100" s="17"/>
      <c r="B100" s="17" t="s">
        <v>32001</v>
      </c>
      <c r="C100" s="18">
        <v>44453</v>
      </c>
      <c r="D100" s="17" t="s">
        <v>978</v>
      </c>
      <c r="E100" s="17" t="s">
        <v>31968</v>
      </c>
    </row>
    <row r="101" spans="1:5">
      <c r="A101" s="17"/>
      <c r="B101" s="17" t="s">
        <v>32002</v>
      </c>
      <c r="C101" s="18">
        <v>44468</v>
      </c>
      <c r="D101" s="17" t="s">
        <v>31949</v>
      </c>
      <c r="E101" s="17" t="s">
        <v>31968</v>
      </c>
    </row>
    <row r="102" spans="1:5">
      <c r="A102" s="17"/>
      <c r="B102" s="17" t="s">
        <v>32003</v>
      </c>
      <c r="C102" s="18">
        <v>44468</v>
      </c>
      <c r="D102" s="17" t="s">
        <v>31949</v>
      </c>
      <c r="E102" s="17" t="s">
        <v>31968</v>
      </c>
    </row>
    <row r="103" spans="1:5">
      <c r="A103" s="17"/>
      <c r="B103" s="17" t="s">
        <v>32004</v>
      </c>
      <c r="C103" s="18">
        <v>44474</v>
      </c>
      <c r="D103" s="17" t="s">
        <v>31949</v>
      </c>
      <c r="E103" s="17" t="s">
        <v>31968</v>
      </c>
    </row>
    <row r="104" spans="1:5">
      <c r="A104" s="17"/>
      <c r="B104" s="17" t="s">
        <v>32005</v>
      </c>
      <c r="C104" s="18">
        <v>44474</v>
      </c>
      <c r="D104" s="17" t="s">
        <v>31949</v>
      </c>
      <c r="E104" s="17" t="s">
        <v>31968</v>
      </c>
    </row>
    <row r="105" spans="1:5">
      <c r="A105" s="17"/>
      <c r="B105" s="17" t="s">
        <v>32006</v>
      </c>
      <c r="C105" s="18">
        <v>44474</v>
      </c>
      <c r="D105" s="17" t="s">
        <v>31949</v>
      </c>
      <c r="E105" s="17" t="s">
        <v>31968</v>
      </c>
    </row>
    <row r="106" spans="1:5">
      <c r="A106" s="17"/>
      <c r="B106" s="17" t="s">
        <v>32007</v>
      </c>
      <c r="C106" s="18">
        <v>44482</v>
      </c>
      <c r="D106" s="17" t="s">
        <v>31949</v>
      </c>
      <c r="E106" s="17" t="s">
        <v>32008</v>
      </c>
    </row>
    <row r="107" spans="1:5">
      <c r="A107" s="17"/>
      <c r="B107" s="17" t="s">
        <v>32009</v>
      </c>
      <c r="C107" s="18">
        <v>44482</v>
      </c>
      <c r="D107" s="17" t="s">
        <v>31949</v>
      </c>
      <c r="E107" s="17" t="s">
        <v>32008</v>
      </c>
    </row>
    <row r="108" spans="1:5">
      <c r="A108" s="17"/>
      <c r="B108" s="17" t="s">
        <v>32010</v>
      </c>
      <c r="C108" s="18">
        <v>44491</v>
      </c>
      <c r="D108" s="17" t="s">
        <v>978</v>
      </c>
      <c r="E108" s="17" t="s">
        <v>32011</v>
      </c>
    </row>
    <row r="109" spans="1:5">
      <c r="A109" s="17"/>
      <c r="B109" s="17" t="s">
        <v>32012</v>
      </c>
      <c r="C109" s="18">
        <v>44491</v>
      </c>
      <c r="D109" s="17" t="s">
        <v>978</v>
      </c>
      <c r="E109" s="17" t="s">
        <v>32013</v>
      </c>
    </row>
    <row r="110" spans="1:5">
      <c r="A110" s="17"/>
      <c r="B110" s="17" t="s">
        <v>32014</v>
      </c>
      <c r="C110" s="18">
        <v>44491</v>
      </c>
      <c r="D110" s="17" t="s">
        <v>978</v>
      </c>
      <c r="E110" s="17" t="s">
        <v>32015</v>
      </c>
    </row>
    <row r="111" spans="1:5">
      <c r="A111" s="17"/>
      <c r="B111" s="17" t="s">
        <v>32016</v>
      </c>
      <c r="C111" s="18">
        <v>44491</v>
      </c>
      <c r="D111" s="17" t="s">
        <v>978</v>
      </c>
      <c r="E111" s="17" t="s">
        <v>32017</v>
      </c>
    </row>
    <row r="112" spans="1:5">
      <c r="A112" s="17"/>
      <c r="B112" s="17" t="s">
        <v>32018</v>
      </c>
      <c r="C112" s="18">
        <v>44495</v>
      </c>
      <c r="D112" s="17" t="s">
        <v>31949</v>
      </c>
      <c r="E112" s="17" t="s">
        <v>32019</v>
      </c>
    </row>
    <row r="113" spans="1:5">
      <c r="A113" s="17"/>
      <c r="B113" s="17" t="s">
        <v>32020</v>
      </c>
      <c r="C113" s="18">
        <v>44495</v>
      </c>
      <c r="D113" s="17" t="s">
        <v>31949</v>
      </c>
      <c r="E113" s="17" t="s">
        <v>32019</v>
      </c>
    </row>
    <row r="114" spans="1:5">
      <c r="A114" s="17"/>
      <c r="B114" s="17" t="s">
        <v>32021</v>
      </c>
      <c r="C114" s="18">
        <v>44495</v>
      </c>
      <c r="D114" s="17" t="s">
        <v>31949</v>
      </c>
      <c r="E114" s="17" t="s">
        <v>32022</v>
      </c>
    </row>
    <row r="115" spans="1:5">
      <c r="A115" s="17"/>
      <c r="B115" s="17" t="s">
        <v>32023</v>
      </c>
      <c r="C115" s="18">
        <v>44495</v>
      </c>
      <c r="D115" s="17" t="s">
        <v>31949</v>
      </c>
      <c r="E115" s="17" t="s">
        <v>32024</v>
      </c>
    </row>
    <row r="116" spans="1:5">
      <c r="A116" s="17"/>
      <c r="B116" s="17" t="s">
        <v>32025</v>
      </c>
      <c r="C116" s="18">
        <v>44497</v>
      </c>
      <c r="D116" s="17" t="s">
        <v>978</v>
      </c>
      <c r="E116" s="17" t="s">
        <v>32026</v>
      </c>
    </row>
    <row r="117" spans="1:5">
      <c r="A117" s="17"/>
      <c r="B117" s="17" t="s">
        <v>32027</v>
      </c>
      <c r="C117" s="18">
        <v>44497</v>
      </c>
      <c r="D117" s="17" t="s">
        <v>978</v>
      </c>
      <c r="E117" s="17" t="s">
        <v>32028</v>
      </c>
    </row>
    <row r="118" spans="1:5">
      <c r="A118" s="17"/>
      <c r="B118" s="17" t="s">
        <v>32029</v>
      </c>
      <c r="C118" s="18">
        <v>44497</v>
      </c>
      <c r="D118" s="17" t="s">
        <v>978</v>
      </c>
    </row>
    <row r="119" spans="1:5">
      <c r="A119" s="17"/>
      <c r="B119" s="17" t="s">
        <v>32030</v>
      </c>
      <c r="C119" s="18">
        <v>44503</v>
      </c>
      <c r="D119" s="17" t="s">
        <v>31949</v>
      </c>
      <c r="E119" s="17" t="s">
        <v>32031</v>
      </c>
    </row>
    <row r="120" spans="1:5">
      <c r="A120" s="17"/>
      <c r="B120" s="17" t="s">
        <v>32032</v>
      </c>
      <c r="C120" s="18">
        <v>44511</v>
      </c>
      <c r="D120" s="17" t="s">
        <v>978</v>
      </c>
      <c r="E120" s="17" t="s">
        <v>32033</v>
      </c>
    </row>
    <row r="121" spans="1:5">
      <c r="A121" s="17"/>
      <c r="B121" s="17" t="s">
        <v>32034</v>
      </c>
      <c r="C121" s="18">
        <v>44511</v>
      </c>
      <c r="D121" s="17" t="s">
        <v>978</v>
      </c>
      <c r="E121" s="17" t="s">
        <v>32033</v>
      </c>
    </row>
    <row r="122" spans="1:5">
      <c r="A122" s="17"/>
      <c r="B122" s="17" t="s">
        <v>32035</v>
      </c>
      <c r="C122" s="18">
        <v>44519</v>
      </c>
      <c r="D122" s="17" t="s">
        <v>31949</v>
      </c>
      <c r="E122" s="17" t="s">
        <v>32036</v>
      </c>
    </row>
    <row r="123" spans="1:5">
      <c r="A123" s="17"/>
      <c r="B123" s="17" t="s">
        <v>32037</v>
      </c>
      <c r="C123" s="18">
        <v>44519</v>
      </c>
      <c r="D123" s="17" t="s">
        <v>31949</v>
      </c>
      <c r="E123" s="17" t="s">
        <v>32038</v>
      </c>
    </row>
    <row r="124" spans="1:5">
      <c r="A124" s="17"/>
      <c r="B124" s="17" t="s">
        <v>32039</v>
      </c>
      <c r="C124" s="18">
        <v>44519</v>
      </c>
      <c r="D124" s="17" t="s">
        <v>31949</v>
      </c>
      <c r="E124" s="17" t="s">
        <v>32040</v>
      </c>
    </row>
    <row r="125" spans="1:5">
      <c r="A125" s="17"/>
      <c r="B125" s="17" t="s">
        <v>32041</v>
      </c>
      <c r="C125" s="18">
        <v>44519</v>
      </c>
      <c r="D125" s="17" t="s">
        <v>31949</v>
      </c>
      <c r="E125" s="17" t="s">
        <v>32040</v>
      </c>
    </row>
    <row r="126" spans="1:5">
      <c r="A126" s="17"/>
      <c r="B126" s="17" t="s">
        <v>32042</v>
      </c>
      <c r="C126" s="18">
        <v>44519</v>
      </c>
      <c r="D126" s="17" t="s">
        <v>31949</v>
      </c>
      <c r="E126" s="17" t="s">
        <v>32040</v>
      </c>
    </row>
    <row r="127" spans="1:5">
      <c r="A127" s="17"/>
      <c r="B127" s="17" t="s">
        <v>32043</v>
      </c>
      <c r="C127" s="18">
        <v>44531</v>
      </c>
      <c r="D127" s="17" t="s">
        <v>31949</v>
      </c>
      <c r="E127" s="17" t="s">
        <v>32044</v>
      </c>
    </row>
    <row r="128" spans="1:5">
      <c r="A128" s="17"/>
      <c r="B128" s="17" t="s">
        <v>32045</v>
      </c>
      <c r="C128" s="18">
        <v>44531</v>
      </c>
      <c r="D128" s="17" t="s">
        <v>31949</v>
      </c>
      <c r="E128" s="17" t="s">
        <v>32044</v>
      </c>
    </row>
    <row r="129" spans="2:5">
      <c r="B129" t="s">
        <v>32046</v>
      </c>
      <c r="C129" s="18">
        <v>44531</v>
      </c>
      <c r="D129" s="17" t="s">
        <v>31949</v>
      </c>
      <c r="E129" s="17" t="s">
        <v>32044</v>
      </c>
    </row>
    <row r="130" spans="2:5">
      <c r="B130" t="s">
        <v>32047</v>
      </c>
      <c r="C130" s="18">
        <v>44531</v>
      </c>
      <c r="D130" s="17" t="s">
        <v>31949</v>
      </c>
      <c r="E130" s="17" t="s">
        <v>32044</v>
      </c>
    </row>
    <row r="131" spans="2:5">
      <c r="B131" t="s">
        <v>32048</v>
      </c>
      <c r="C131" s="2">
        <v>44543</v>
      </c>
      <c r="D131" s="17" t="s">
        <v>978</v>
      </c>
      <c r="E131" s="17" t="s">
        <v>32049</v>
      </c>
    </row>
    <row r="132" spans="2:5">
      <c r="B132" t="s">
        <v>32050</v>
      </c>
      <c r="C132" s="2">
        <v>44553</v>
      </c>
      <c r="D132" s="17" t="s">
        <v>978</v>
      </c>
      <c r="E132" s="17" t="s">
        <v>32051</v>
      </c>
    </row>
    <row r="133" spans="2:5">
      <c r="B133" t="s">
        <v>32052</v>
      </c>
      <c r="C133" s="2">
        <v>44553</v>
      </c>
      <c r="D133" s="17" t="s">
        <v>978</v>
      </c>
      <c r="E133" s="17" t="s">
        <v>32051</v>
      </c>
    </row>
    <row r="134" spans="2:5">
      <c r="B134" t="s">
        <v>32053</v>
      </c>
      <c r="C134" s="2">
        <v>44553</v>
      </c>
      <c r="D134" s="17" t="s">
        <v>978</v>
      </c>
      <c r="E134" s="17" t="s">
        <v>32051</v>
      </c>
    </row>
    <row r="135" spans="2:5">
      <c r="B135" t="s">
        <v>32054</v>
      </c>
      <c r="C135" s="2">
        <v>44553</v>
      </c>
      <c r="D135" s="17" t="s">
        <v>978</v>
      </c>
      <c r="E135" s="17" t="s">
        <v>32051</v>
      </c>
    </row>
    <row r="136" spans="2:5">
      <c r="B136" t="s">
        <v>32055</v>
      </c>
      <c r="C136" s="2">
        <v>44553</v>
      </c>
      <c r="D136" s="17" t="s">
        <v>978</v>
      </c>
      <c r="E136" s="17" t="s">
        <v>32051</v>
      </c>
    </row>
    <row r="137" spans="2:5">
      <c r="B137" t="s">
        <v>32056</v>
      </c>
      <c r="C137" s="2">
        <v>44553</v>
      </c>
      <c r="D137" s="17" t="s">
        <v>31949</v>
      </c>
      <c r="E137" s="17" t="s">
        <v>32057</v>
      </c>
    </row>
    <row r="138" spans="2:5">
      <c r="B138" t="s">
        <v>32058</v>
      </c>
      <c r="C138" s="2">
        <v>44559</v>
      </c>
      <c r="D138" s="17" t="s">
        <v>31949</v>
      </c>
      <c r="E138" s="17" t="s">
        <v>32059</v>
      </c>
    </row>
    <row r="139" spans="2:5">
      <c r="B139" t="s">
        <v>32060</v>
      </c>
      <c r="C139" s="2">
        <v>44559</v>
      </c>
      <c r="D139" s="17" t="s">
        <v>31949</v>
      </c>
      <c r="E139" s="17" t="s">
        <v>32061</v>
      </c>
    </row>
    <row r="140" spans="2:5">
      <c r="B140" t="s">
        <v>32062</v>
      </c>
      <c r="C140" s="2">
        <v>44559</v>
      </c>
      <c r="D140" s="17" t="s">
        <v>31949</v>
      </c>
      <c r="E140" s="17" t="s">
        <v>32061</v>
      </c>
    </row>
    <row r="141" spans="2:5">
      <c r="B141" t="s">
        <v>32063</v>
      </c>
      <c r="C141" s="2">
        <v>44559</v>
      </c>
      <c r="D141" s="17" t="s">
        <v>31949</v>
      </c>
      <c r="E141" s="17" t="s">
        <v>32061</v>
      </c>
    </row>
    <row r="142" spans="2:5">
      <c r="B142" t="s">
        <v>32064</v>
      </c>
      <c r="C142" s="2">
        <v>44561</v>
      </c>
      <c r="D142" s="17" t="s">
        <v>31949</v>
      </c>
      <c r="E142" s="17" t="s">
        <v>32065</v>
      </c>
    </row>
    <row r="143" spans="2:5">
      <c r="B143" t="s">
        <v>32066</v>
      </c>
      <c r="C143" s="2">
        <v>44561</v>
      </c>
      <c r="D143" s="17" t="s">
        <v>31949</v>
      </c>
      <c r="E143" s="17" t="s">
        <v>32067</v>
      </c>
    </row>
    <row r="144" spans="2:5">
      <c r="B144" t="s">
        <v>32068</v>
      </c>
      <c r="C144" s="42">
        <v>44602</v>
      </c>
      <c r="D144" s="17" t="s">
        <v>979</v>
      </c>
      <c r="E144" s="17" t="s">
        <v>32069</v>
      </c>
    </row>
    <row r="145" spans="2:5">
      <c r="B145" t="s">
        <v>32070</v>
      </c>
      <c r="C145" s="42">
        <v>44602</v>
      </c>
      <c r="D145" s="17" t="s">
        <v>979</v>
      </c>
      <c r="E145" s="17" t="s">
        <v>32071</v>
      </c>
    </row>
    <row r="146" spans="2:5">
      <c r="B146" t="s">
        <v>32072</v>
      </c>
      <c r="C146" s="42">
        <v>44602</v>
      </c>
      <c r="D146" s="17" t="s">
        <v>979</v>
      </c>
      <c r="E146" s="17" t="s">
        <v>32071</v>
      </c>
    </row>
    <row r="147" spans="2:5">
      <c r="B147" t="s">
        <v>32073</v>
      </c>
      <c r="C147" s="42">
        <v>44602</v>
      </c>
      <c r="D147" s="17" t="s">
        <v>979</v>
      </c>
      <c r="E147" s="17" t="s">
        <v>32074</v>
      </c>
    </row>
    <row r="148" spans="2:5">
      <c r="B148" t="s">
        <v>32075</v>
      </c>
      <c r="C148" s="42">
        <v>44602</v>
      </c>
      <c r="D148" s="17" t="s">
        <v>979</v>
      </c>
      <c r="E148" s="17" t="s">
        <v>32074</v>
      </c>
    </row>
    <row r="149" spans="2:5">
      <c r="B149" t="s">
        <v>32076</v>
      </c>
      <c r="C149" s="42">
        <v>44602</v>
      </c>
      <c r="D149" s="17" t="s">
        <v>979</v>
      </c>
      <c r="E149" s="17" t="s">
        <v>32077</v>
      </c>
    </row>
    <row r="150" spans="2:5">
      <c r="B150" t="s">
        <v>32078</v>
      </c>
      <c r="C150" s="42">
        <v>44602</v>
      </c>
      <c r="D150" s="17" t="s">
        <v>979</v>
      </c>
      <c r="E150" s="17" t="s">
        <v>32074</v>
      </c>
    </row>
    <row r="151" spans="2:5">
      <c r="B151" t="s">
        <v>32079</v>
      </c>
      <c r="C151" s="42">
        <v>44602</v>
      </c>
      <c r="D151" s="17" t="s">
        <v>979</v>
      </c>
      <c r="E151" s="17" t="s">
        <v>32074</v>
      </c>
    </row>
    <row r="152" spans="2:5">
      <c r="B152" t="s">
        <v>32080</v>
      </c>
      <c r="C152" s="42">
        <v>44602</v>
      </c>
      <c r="D152" s="17" t="s">
        <v>979</v>
      </c>
      <c r="E152" s="28" t="s">
        <v>32081</v>
      </c>
    </row>
    <row r="153" spans="2:5">
      <c r="B153" t="s">
        <v>32082</v>
      </c>
      <c r="C153" s="42">
        <v>44602</v>
      </c>
      <c r="D153" s="17" t="s">
        <v>979</v>
      </c>
      <c r="E153" s="28" t="s">
        <v>32083</v>
      </c>
    </row>
    <row r="154" spans="2:5">
      <c r="B154" t="s">
        <v>32084</v>
      </c>
      <c r="C154" s="42">
        <v>44602</v>
      </c>
      <c r="D154" s="17" t="s">
        <v>979</v>
      </c>
      <c r="E154" s="28" t="s">
        <v>32085</v>
      </c>
    </row>
    <row r="155" spans="2:5">
      <c r="B155" t="s">
        <v>32086</v>
      </c>
      <c r="C155" s="42">
        <v>44602</v>
      </c>
      <c r="D155" s="17" t="s">
        <v>979</v>
      </c>
      <c r="E155" s="17" t="s">
        <v>32074</v>
      </c>
    </row>
    <row r="156" spans="2:5">
      <c r="B156" t="s">
        <v>32087</v>
      </c>
      <c r="C156" s="42">
        <v>44602</v>
      </c>
      <c r="D156" s="17" t="s">
        <v>979</v>
      </c>
      <c r="E156" s="17" t="s">
        <v>32074</v>
      </c>
    </row>
    <row r="157" spans="2:5">
      <c r="B157" t="s">
        <v>32088</v>
      </c>
      <c r="C157" s="42">
        <v>44602</v>
      </c>
      <c r="D157" s="17" t="s">
        <v>979</v>
      </c>
      <c r="E157" s="17" t="s">
        <v>32074</v>
      </c>
    </row>
    <row r="158" spans="2:5">
      <c r="B158" t="s">
        <v>32089</v>
      </c>
      <c r="C158" s="42">
        <v>44602</v>
      </c>
      <c r="D158" s="17" t="s">
        <v>979</v>
      </c>
      <c r="E158" s="17" t="s">
        <v>32074</v>
      </c>
    </row>
    <row r="159" spans="2:5">
      <c r="B159" t="s">
        <v>32090</v>
      </c>
      <c r="C159" s="42">
        <v>44602</v>
      </c>
      <c r="D159" s="17" t="s">
        <v>979</v>
      </c>
      <c r="E159" s="17" t="s">
        <v>32074</v>
      </c>
    </row>
    <row r="160" spans="2:5">
      <c r="B160" t="s">
        <v>32091</v>
      </c>
      <c r="C160" s="42">
        <v>44602</v>
      </c>
      <c r="D160" s="17" t="s">
        <v>979</v>
      </c>
      <c r="E160" s="17" t="s">
        <v>32074</v>
      </c>
    </row>
    <row r="161" spans="2:5">
      <c r="B161" t="s">
        <v>32092</v>
      </c>
      <c r="C161" s="42">
        <v>44602</v>
      </c>
      <c r="D161" s="17" t="s">
        <v>979</v>
      </c>
      <c r="E161" s="28" t="s">
        <v>32093</v>
      </c>
    </row>
    <row r="162" spans="2:5">
      <c r="B162" t="s">
        <v>32094</v>
      </c>
      <c r="C162" s="42">
        <v>44602</v>
      </c>
      <c r="D162" s="17" t="s">
        <v>979</v>
      </c>
      <c r="E162" s="28" t="s">
        <v>32095</v>
      </c>
    </row>
    <row r="163" spans="2:5">
      <c r="B163" t="s">
        <v>32096</v>
      </c>
      <c r="C163" s="42">
        <v>44602</v>
      </c>
      <c r="D163" s="17" t="s">
        <v>979</v>
      </c>
      <c r="E163" s="28" t="s">
        <v>32097</v>
      </c>
    </row>
    <row r="164" spans="2:5">
      <c r="B164" t="s">
        <v>32098</v>
      </c>
      <c r="C164" s="42">
        <v>44602</v>
      </c>
      <c r="D164" s="17" t="s">
        <v>979</v>
      </c>
      <c r="E164" s="17" t="s">
        <v>32099</v>
      </c>
    </row>
    <row r="165" spans="2:5">
      <c r="B165" t="s">
        <v>32100</v>
      </c>
      <c r="C165" s="42">
        <v>44602</v>
      </c>
      <c r="D165" s="17" t="s">
        <v>979</v>
      </c>
      <c r="E165" s="17" t="s">
        <v>32099</v>
      </c>
    </row>
    <row r="166" spans="2:5">
      <c r="B166" t="s">
        <v>32101</v>
      </c>
      <c r="C166" s="42">
        <v>44602</v>
      </c>
      <c r="D166" s="17" t="s">
        <v>979</v>
      </c>
      <c r="E166" s="17" t="s">
        <v>32099</v>
      </c>
    </row>
    <row r="167" spans="2:5">
      <c r="B167" t="s">
        <v>32102</v>
      </c>
      <c r="C167" s="42">
        <v>44602</v>
      </c>
      <c r="D167" s="17" t="s">
        <v>979</v>
      </c>
      <c r="E167" s="28" t="s">
        <v>32103</v>
      </c>
    </row>
    <row r="168" spans="2:5">
      <c r="B168" t="s">
        <v>32104</v>
      </c>
      <c r="C168" s="42">
        <v>44602</v>
      </c>
      <c r="D168" s="17" t="s">
        <v>979</v>
      </c>
      <c r="E168" s="28" t="s">
        <v>32105</v>
      </c>
    </row>
    <row r="169" spans="2:5">
      <c r="B169" t="s">
        <v>32106</v>
      </c>
      <c r="C169" s="42">
        <v>44602</v>
      </c>
      <c r="D169" s="17" t="s">
        <v>979</v>
      </c>
      <c r="E169" s="17" t="s">
        <v>32107</v>
      </c>
    </row>
    <row r="170" spans="2:5">
      <c r="B170" t="s">
        <v>32108</v>
      </c>
      <c r="C170" s="42">
        <v>44602</v>
      </c>
      <c r="D170" s="17" t="s">
        <v>979</v>
      </c>
      <c r="E170" s="17" t="s">
        <v>32107</v>
      </c>
    </row>
    <row r="171" spans="2:5">
      <c r="B171" t="s">
        <v>32109</v>
      </c>
      <c r="C171" s="42">
        <v>44602</v>
      </c>
      <c r="D171" s="17" t="s">
        <v>979</v>
      </c>
      <c r="E171" s="17" t="s">
        <v>32107</v>
      </c>
    </row>
    <row r="172" spans="2:5">
      <c r="B172" t="s">
        <v>32110</v>
      </c>
      <c r="C172" s="42">
        <v>44602</v>
      </c>
      <c r="D172" s="17" t="s">
        <v>979</v>
      </c>
      <c r="E172" s="17" t="s">
        <v>32107</v>
      </c>
    </row>
    <row r="173" spans="2:5">
      <c r="B173" t="s">
        <v>32111</v>
      </c>
      <c r="C173" s="42">
        <v>44602</v>
      </c>
      <c r="D173" s="17" t="s">
        <v>979</v>
      </c>
      <c r="E173" s="17" t="s">
        <v>32107</v>
      </c>
    </row>
    <row r="174" spans="2:5">
      <c r="B174" t="s">
        <v>32112</v>
      </c>
      <c r="C174" s="42">
        <v>44602</v>
      </c>
      <c r="D174" s="17" t="s">
        <v>979</v>
      </c>
      <c r="E174" s="17" t="s">
        <v>32107</v>
      </c>
    </row>
    <row r="175" spans="2:5">
      <c r="B175" t="s">
        <v>32113</v>
      </c>
      <c r="C175" s="42">
        <v>44602</v>
      </c>
      <c r="D175" s="17" t="s">
        <v>979</v>
      </c>
      <c r="E175" s="17" t="s">
        <v>32107</v>
      </c>
    </row>
    <row r="176" spans="2:5">
      <c r="B176" t="s">
        <v>32114</v>
      </c>
      <c r="C176" s="42">
        <v>44602</v>
      </c>
      <c r="D176" s="17" t="s">
        <v>979</v>
      </c>
      <c r="E176" s="17" t="s">
        <v>32107</v>
      </c>
    </row>
    <row r="177" spans="2:5">
      <c r="B177" t="s">
        <v>32115</v>
      </c>
      <c r="C177" s="42">
        <v>44602</v>
      </c>
      <c r="D177" s="17" t="s">
        <v>979</v>
      </c>
      <c r="E177" s="17" t="s">
        <v>32107</v>
      </c>
    </row>
    <row r="178" spans="2:5">
      <c r="B178" t="s">
        <v>32116</v>
      </c>
      <c r="C178" s="42">
        <v>44602</v>
      </c>
      <c r="D178" s="17" t="s">
        <v>979</v>
      </c>
      <c r="E178" s="17" t="s">
        <v>32107</v>
      </c>
    </row>
    <row r="179" spans="2:5">
      <c r="B179" t="s">
        <v>32117</v>
      </c>
      <c r="C179" s="42">
        <v>44602</v>
      </c>
      <c r="D179" s="17" t="s">
        <v>979</v>
      </c>
      <c r="E179" s="17" t="s">
        <v>32107</v>
      </c>
    </row>
    <row r="180" spans="2:5">
      <c r="B180" t="s">
        <v>32118</v>
      </c>
      <c r="C180" s="42">
        <v>44602</v>
      </c>
      <c r="D180" s="17" t="s">
        <v>979</v>
      </c>
      <c r="E180" s="17" t="s">
        <v>32107</v>
      </c>
    </row>
    <row r="181" spans="2:5">
      <c r="B181" t="s">
        <v>32119</v>
      </c>
      <c r="C181" s="42">
        <v>44602</v>
      </c>
      <c r="D181" s="17" t="s">
        <v>979</v>
      </c>
      <c r="E181" s="17" t="s">
        <v>32107</v>
      </c>
    </row>
    <row r="182" spans="2:5">
      <c r="B182" t="s">
        <v>32120</v>
      </c>
      <c r="C182" s="42">
        <v>44602</v>
      </c>
      <c r="D182" s="17" t="s">
        <v>979</v>
      </c>
      <c r="E182" s="17" t="s">
        <v>32107</v>
      </c>
    </row>
    <row r="183" spans="2:5">
      <c r="B183" t="s">
        <v>32121</v>
      </c>
      <c r="C183" s="42">
        <v>44602</v>
      </c>
      <c r="D183" s="17" t="s">
        <v>979</v>
      </c>
      <c r="E183" s="17" t="s">
        <v>32107</v>
      </c>
    </row>
    <row r="184" spans="2:5">
      <c r="B184" t="s">
        <v>32122</v>
      </c>
      <c r="C184" s="42">
        <v>44602</v>
      </c>
      <c r="D184" s="17" t="s">
        <v>979</v>
      </c>
      <c r="E184" s="17" t="s">
        <v>32107</v>
      </c>
    </row>
    <row r="185" spans="2:5">
      <c r="B185" t="s">
        <v>32123</v>
      </c>
      <c r="C185" s="42">
        <v>44606</v>
      </c>
      <c r="D185" s="17" t="s">
        <v>979</v>
      </c>
      <c r="E185" s="17" t="s">
        <v>32074</v>
      </c>
    </row>
    <row r="186" spans="2:5">
      <c r="B186" t="s">
        <v>32124</v>
      </c>
      <c r="C186" s="42">
        <v>44606</v>
      </c>
      <c r="D186" s="17" t="s">
        <v>979</v>
      </c>
      <c r="E186" s="17" t="s">
        <v>32107</v>
      </c>
    </row>
    <row r="187" spans="2:5">
      <c r="B187" t="s">
        <v>32125</v>
      </c>
      <c r="C187" s="42">
        <v>44606</v>
      </c>
      <c r="D187" s="17" t="s">
        <v>979</v>
      </c>
      <c r="E187" s="28" t="s">
        <v>32126</v>
      </c>
    </row>
    <row r="188" spans="2:5">
      <c r="B188" t="s">
        <v>32127</v>
      </c>
      <c r="C188" s="42">
        <v>44606</v>
      </c>
      <c r="D188" s="17" t="s">
        <v>979</v>
      </c>
      <c r="E188" s="17" t="s">
        <v>32128</v>
      </c>
    </row>
    <row r="189" spans="2:5">
      <c r="B189" t="s">
        <v>32129</v>
      </c>
      <c r="C189" s="42">
        <v>44606</v>
      </c>
      <c r="D189" s="17" t="s">
        <v>979</v>
      </c>
      <c r="E189" s="17" t="s">
        <v>32128</v>
      </c>
    </row>
    <row r="190" spans="2:5">
      <c r="B190" t="s">
        <v>32130</v>
      </c>
      <c r="C190" s="42">
        <v>44606</v>
      </c>
      <c r="D190" s="17" t="s">
        <v>979</v>
      </c>
      <c r="E190" s="17" t="s">
        <v>32128</v>
      </c>
    </row>
    <row r="191" spans="2:5">
      <c r="B191" t="s">
        <v>32131</v>
      </c>
      <c r="C191" s="42">
        <v>44606</v>
      </c>
      <c r="D191" s="17" t="s">
        <v>979</v>
      </c>
      <c r="E191" s="17" t="s">
        <v>32128</v>
      </c>
    </row>
    <row r="192" spans="2:5">
      <c r="B192" t="s">
        <v>32132</v>
      </c>
      <c r="C192" s="42">
        <v>44606</v>
      </c>
      <c r="D192" s="17" t="s">
        <v>979</v>
      </c>
      <c r="E192" s="17" t="s">
        <v>32128</v>
      </c>
    </row>
    <row r="193" spans="2:5">
      <c r="B193" t="s">
        <v>32133</v>
      </c>
      <c r="C193" s="42">
        <v>44606</v>
      </c>
      <c r="D193" s="17" t="s">
        <v>979</v>
      </c>
      <c r="E193" s="17" t="s">
        <v>32128</v>
      </c>
    </row>
    <row r="194" spans="2:5">
      <c r="B194" t="s">
        <v>32134</v>
      </c>
      <c r="C194" s="42">
        <v>44606</v>
      </c>
      <c r="D194" s="17" t="s">
        <v>979</v>
      </c>
      <c r="E194" s="17" t="s">
        <v>32128</v>
      </c>
    </row>
    <row r="195" spans="2:5">
      <c r="B195" t="s">
        <v>32135</v>
      </c>
      <c r="C195" s="42">
        <v>44606</v>
      </c>
      <c r="D195" s="17" t="s">
        <v>979</v>
      </c>
      <c r="E195" s="17" t="s">
        <v>32128</v>
      </c>
    </row>
    <row r="196" spans="2:5">
      <c r="B196" t="s">
        <v>32136</v>
      </c>
      <c r="C196" s="2">
        <v>44608</v>
      </c>
      <c r="D196" s="17" t="s">
        <v>979</v>
      </c>
      <c r="E196" s="28" t="s">
        <v>32137</v>
      </c>
    </row>
    <row r="197" spans="2:5">
      <c r="B197" t="s">
        <v>32138</v>
      </c>
      <c r="C197" s="2">
        <v>44608</v>
      </c>
      <c r="D197" s="17" t="s">
        <v>979</v>
      </c>
      <c r="E197" s="17" t="s">
        <v>32139</v>
      </c>
    </row>
    <row r="198" spans="2:5">
      <c r="B198" t="s">
        <v>32140</v>
      </c>
      <c r="C198" s="2">
        <v>44608</v>
      </c>
      <c r="D198" s="17" t="s">
        <v>979</v>
      </c>
      <c r="E198" s="17" t="s">
        <v>32139</v>
      </c>
    </row>
    <row r="199" spans="2:5">
      <c r="B199" t="s">
        <v>32141</v>
      </c>
      <c r="C199" s="2">
        <v>44608</v>
      </c>
      <c r="D199" s="17" t="s">
        <v>979</v>
      </c>
      <c r="E199" s="17" t="s">
        <v>32139</v>
      </c>
    </row>
    <row r="200" spans="2:5">
      <c r="B200" t="s">
        <v>32142</v>
      </c>
      <c r="C200" s="2">
        <v>44608</v>
      </c>
      <c r="D200" s="17" t="s">
        <v>979</v>
      </c>
      <c r="E200" s="17" t="s">
        <v>32139</v>
      </c>
    </row>
    <row r="201" spans="2:5">
      <c r="B201" t="s">
        <v>32143</v>
      </c>
      <c r="C201" s="2">
        <v>44608</v>
      </c>
      <c r="D201" s="17" t="s">
        <v>979</v>
      </c>
      <c r="E201" s="17" t="s">
        <v>32144</v>
      </c>
    </row>
    <row r="202" spans="2:5">
      <c r="B202" t="s">
        <v>32145</v>
      </c>
      <c r="C202" s="2">
        <v>44608</v>
      </c>
      <c r="D202" s="17" t="s">
        <v>979</v>
      </c>
      <c r="E202" s="17" t="s">
        <v>32146</v>
      </c>
    </row>
    <row r="203" spans="2:5">
      <c r="B203" t="s">
        <v>32147</v>
      </c>
      <c r="C203" s="2">
        <v>44608</v>
      </c>
      <c r="D203" s="17" t="s">
        <v>979</v>
      </c>
      <c r="E203" s="17" t="s">
        <v>32148</v>
      </c>
    </row>
    <row r="204" spans="2:5">
      <c r="B204" t="s">
        <v>32149</v>
      </c>
      <c r="C204" s="2">
        <v>44608</v>
      </c>
      <c r="D204" s="17" t="s">
        <v>979</v>
      </c>
      <c r="E204" s="17" t="s">
        <v>32150</v>
      </c>
    </row>
    <row r="205" spans="2:5">
      <c r="B205" t="s">
        <v>32151</v>
      </c>
      <c r="C205" s="2">
        <v>44608</v>
      </c>
      <c r="D205" s="17" t="s">
        <v>979</v>
      </c>
      <c r="E205" s="17" t="s">
        <v>32152</v>
      </c>
    </row>
    <row r="206" spans="2:5">
      <c r="B206" t="s">
        <v>32153</v>
      </c>
      <c r="C206" s="2">
        <v>44608</v>
      </c>
      <c r="D206" s="17" t="s">
        <v>979</v>
      </c>
      <c r="E206" s="17" t="s">
        <v>32152</v>
      </c>
    </row>
    <row r="207" spans="2:5">
      <c r="B207" t="s">
        <v>32154</v>
      </c>
      <c r="C207" s="2">
        <v>44608</v>
      </c>
      <c r="D207" s="17" t="s">
        <v>979</v>
      </c>
      <c r="E207" s="17" t="s">
        <v>32155</v>
      </c>
    </row>
    <row r="208" spans="2:5">
      <c r="B208" t="s">
        <v>32156</v>
      </c>
      <c r="C208" s="2">
        <v>44608</v>
      </c>
      <c r="D208" s="17" t="s">
        <v>979</v>
      </c>
      <c r="E208" s="17" t="s">
        <v>32157</v>
      </c>
    </row>
    <row r="209" spans="2:5">
      <c r="B209" t="s">
        <v>32158</v>
      </c>
      <c r="C209" s="2">
        <v>44608</v>
      </c>
      <c r="D209" s="17" t="s">
        <v>979</v>
      </c>
      <c r="E209" s="17" t="s">
        <v>32157</v>
      </c>
    </row>
    <row r="210" spans="2:5">
      <c r="B210" t="s">
        <v>32159</v>
      </c>
      <c r="C210" s="2">
        <v>44608</v>
      </c>
      <c r="D210" s="17" t="s">
        <v>979</v>
      </c>
      <c r="E210" s="17" t="s">
        <v>32157</v>
      </c>
    </row>
    <row r="211" spans="2:5">
      <c r="B211" t="s">
        <v>32160</v>
      </c>
      <c r="C211" s="2">
        <v>44608</v>
      </c>
      <c r="D211" s="17" t="s">
        <v>979</v>
      </c>
      <c r="E211" s="17" t="s">
        <v>32157</v>
      </c>
    </row>
    <row r="212" spans="2:5">
      <c r="B212" t="s">
        <v>32161</v>
      </c>
      <c r="C212" s="2">
        <v>44608</v>
      </c>
      <c r="D212" s="17" t="s">
        <v>979</v>
      </c>
      <c r="E212" s="17" t="s">
        <v>32157</v>
      </c>
    </row>
    <row r="213" spans="2:5">
      <c r="B213" t="s">
        <v>32162</v>
      </c>
      <c r="C213" s="2">
        <v>44608</v>
      </c>
      <c r="D213" s="17" t="s">
        <v>979</v>
      </c>
      <c r="E213" s="17" t="s">
        <v>32157</v>
      </c>
    </row>
    <row r="214" spans="2:5">
      <c r="B214" t="s">
        <v>32163</v>
      </c>
      <c r="C214" s="2">
        <v>44608</v>
      </c>
      <c r="D214" s="17" t="s">
        <v>979</v>
      </c>
      <c r="E214" s="17" t="s">
        <v>32157</v>
      </c>
    </row>
    <row r="215" spans="2:5">
      <c r="B215" t="s">
        <v>32164</v>
      </c>
      <c r="C215" s="2">
        <v>44608</v>
      </c>
      <c r="D215" s="17" t="s">
        <v>979</v>
      </c>
      <c r="E215" s="17" t="s">
        <v>32157</v>
      </c>
    </row>
    <row r="216" spans="2:5">
      <c r="B216" t="s">
        <v>32165</v>
      </c>
      <c r="C216" s="2">
        <v>44608</v>
      </c>
      <c r="D216" s="17" t="s">
        <v>979</v>
      </c>
      <c r="E216" s="17" t="s">
        <v>32157</v>
      </c>
    </row>
    <row r="217" spans="2:5">
      <c r="B217" t="s">
        <v>32166</v>
      </c>
      <c r="C217" s="2">
        <v>44608</v>
      </c>
      <c r="D217" s="17" t="s">
        <v>979</v>
      </c>
      <c r="E217" s="17" t="s">
        <v>32157</v>
      </c>
    </row>
    <row r="218" spans="2:5">
      <c r="B218" t="s">
        <v>32167</v>
      </c>
      <c r="C218" s="2">
        <v>44608</v>
      </c>
      <c r="D218" s="17" t="s">
        <v>979</v>
      </c>
      <c r="E218" s="17" t="s">
        <v>32157</v>
      </c>
    </row>
    <row r="219" spans="2:5">
      <c r="B219" t="s">
        <v>32168</v>
      </c>
      <c r="C219" s="2">
        <v>44608</v>
      </c>
      <c r="D219" s="17" t="s">
        <v>979</v>
      </c>
      <c r="E219" s="17" t="s">
        <v>32157</v>
      </c>
    </row>
    <row r="220" spans="2:5">
      <c r="B220" t="s">
        <v>32169</v>
      </c>
      <c r="C220" s="2">
        <v>44608</v>
      </c>
      <c r="D220" s="17" t="s">
        <v>979</v>
      </c>
      <c r="E220" s="17" t="s">
        <v>32157</v>
      </c>
    </row>
    <row r="221" spans="2:5">
      <c r="B221" t="s">
        <v>32170</v>
      </c>
      <c r="C221" s="2">
        <v>44608</v>
      </c>
      <c r="D221" s="17" t="s">
        <v>979</v>
      </c>
      <c r="E221" s="17" t="s">
        <v>32157</v>
      </c>
    </row>
    <row r="222" spans="2:5">
      <c r="B222" t="s">
        <v>32171</v>
      </c>
      <c r="C222" s="2">
        <v>44608</v>
      </c>
      <c r="D222" s="17" t="s">
        <v>979</v>
      </c>
      <c r="E222" s="17" t="s">
        <v>32157</v>
      </c>
    </row>
    <row r="223" spans="2:5">
      <c r="B223" t="s">
        <v>32172</v>
      </c>
      <c r="C223" s="2">
        <v>44608</v>
      </c>
      <c r="D223" s="17" t="s">
        <v>979</v>
      </c>
      <c r="E223" s="17" t="s">
        <v>32157</v>
      </c>
    </row>
    <row r="224" spans="2:5">
      <c r="B224" t="s">
        <v>32173</v>
      </c>
      <c r="C224" s="2">
        <v>44608</v>
      </c>
      <c r="D224" s="17" t="s">
        <v>979</v>
      </c>
      <c r="E224" s="17" t="s">
        <v>32157</v>
      </c>
    </row>
    <row r="225" spans="2:5">
      <c r="B225" t="s">
        <v>32174</v>
      </c>
      <c r="C225" s="2">
        <v>44608</v>
      </c>
      <c r="D225" s="17" t="s">
        <v>979</v>
      </c>
      <c r="E225" s="17" t="s">
        <v>32157</v>
      </c>
    </row>
    <row r="226" spans="2:5">
      <c r="B226" t="s">
        <v>32175</v>
      </c>
      <c r="C226" s="2">
        <v>44608</v>
      </c>
      <c r="D226" s="17" t="s">
        <v>979</v>
      </c>
      <c r="E226" s="17" t="s">
        <v>32157</v>
      </c>
    </row>
    <row r="227" spans="2:5">
      <c r="B227" t="s">
        <v>32176</v>
      </c>
      <c r="C227" s="2">
        <v>44608</v>
      </c>
      <c r="D227" s="17" t="s">
        <v>979</v>
      </c>
      <c r="E227" s="17" t="s">
        <v>32157</v>
      </c>
    </row>
    <row r="228" spans="2:5">
      <c r="B228" t="s">
        <v>32177</v>
      </c>
      <c r="C228" s="2">
        <v>44610</v>
      </c>
      <c r="D228" s="17" t="s">
        <v>978</v>
      </c>
      <c r="E228" s="17" t="s">
        <v>32178</v>
      </c>
    </row>
    <row r="229" spans="2:5">
      <c r="B229" t="s">
        <v>32179</v>
      </c>
      <c r="C229" s="2">
        <v>44636</v>
      </c>
      <c r="D229" s="17" t="s">
        <v>979</v>
      </c>
      <c r="E229" s="17" t="s">
        <v>32180</v>
      </c>
    </row>
    <row r="230" spans="2:5">
      <c r="B230" t="s">
        <v>32181</v>
      </c>
      <c r="C230" s="2">
        <v>44636</v>
      </c>
      <c r="D230" s="17" t="s">
        <v>979</v>
      </c>
      <c r="E230" s="17" t="s">
        <v>32074</v>
      </c>
    </row>
    <row r="231" spans="2:5">
      <c r="B231" t="s">
        <v>32182</v>
      </c>
      <c r="C231" s="2">
        <v>44636</v>
      </c>
      <c r="D231" s="17" t="s">
        <v>979</v>
      </c>
      <c r="E231" s="17" t="s">
        <v>32183</v>
      </c>
    </row>
    <row r="232" spans="2:5">
      <c r="B232" t="s">
        <v>32184</v>
      </c>
      <c r="C232" s="2">
        <v>44636</v>
      </c>
      <c r="D232" s="17" t="s">
        <v>979</v>
      </c>
      <c r="E232" s="17" t="s">
        <v>32185</v>
      </c>
    </row>
    <row r="233" spans="2:5">
      <c r="B233" t="s">
        <v>32186</v>
      </c>
      <c r="C233" s="2">
        <v>44636</v>
      </c>
      <c r="D233" s="17" t="s">
        <v>979</v>
      </c>
      <c r="E233" s="17" t="s">
        <v>32074</v>
      </c>
    </row>
    <row r="234" spans="2:5">
      <c r="B234" t="s">
        <v>32187</v>
      </c>
      <c r="C234" s="2">
        <v>44636</v>
      </c>
      <c r="D234" s="17" t="s">
        <v>979</v>
      </c>
      <c r="E234" s="17" t="s">
        <v>32074</v>
      </c>
    </row>
    <row r="235" spans="2:5">
      <c r="B235" t="s">
        <v>32188</v>
      </c>
      <c r="C235" s="2">
        <v>44636</v>
      </c>
      <c r="D235" s="17" t="s">
        <v>979</v>
      </c>
      <c r="E235" s="17" t="s">
        <v>32074</v>
      </c>
    </row>
    <row r="236" spans="2:5">
      <c r="B236" t="s">
        <v>32189</v>
      </c>
      <c r="C236" s="2">
        <v>44636</v>
      </c>
      <c r="D236" s="17" t="s">
        <v>979</v>
      </c>
      <c r="E236" s="17" t="s">
        <v>32190</v>
      </c>
    </row>
    <row r="237" spans="2:5">
      <c r="B237" t="s">
        <v>32191</v>
      </c>
      <c r="C237" s="2">
        <v>44636</v>
      </c>
      <c r="D237" s="17" t="s">
        <v>979</v>
      </c>
      <c r="E237" s="17" t="s">
        <v>32074</v>
      </c>
    </row>
    <row r="238" spans="2:5">
      <c r="B238" t="s">
        <v>32192</v>
      </c>
      <c r="C238" s="2">
        <v>44636</v>
      </c>
      <c r="D238" s="17" t="s">
        <v>979</v>
      </c>
      <c r="E238" s="17" t="s">
        <v>32193</v>
      </c>
    </row>
    <row r="239" spans="2:5">
      <c r="B239" t="s">
        <v>32194</v>
      </c>
      <c r="C239" s="2">
        <v>44636</v>
      </c>
      <c r="D239" s="17" t="s">
        <v>979</v>
      </c>
      <c r="E239" s="17" t="s">
        <v>32074</v>
      </c>
    </row>
    <row r="240" spans="2:5">
      <c r="B240" t="s">
        <v>32195</v>
      </c>
      <c r="C240" s="2">
        <v>44636</v>
      </c>
      <c r="D240" s="17" t="s">
        <v>979</v>
      </c>
      <c r="E240" s="17" t="s">
        <v>32196</v>
      </c>
    </row>
    <row r="241" spans="2:5">
      <c r="B241" t="s">
        <v>32197</v>
      </c>
      <c r="C241" s="2">
        <v>44636</v>
      </c>
      <c r="D241" s="17" t="s">
        <v>979</v>
      </c>
      <c r="E241" s="17" t="s">
        <v>32196</v>
      </c>
    </row>
    <row r="242" spans="2:5">
      <c r="B242" t="s">
        <v>32198</v>
      </c>
      <c r="C242" s="2">
        <v>44636</v>
      </c>
      <c r="D242" s="17" t="s">
        <v>979</v>
      </c>
      <c r="E242" s="17" t="s">
        <v>32074</v>
      </c>
    </row>
    <row r="243" spans="2:5">
      <c r="B243" t="s">
        <v>32199</v>
      </c>
      <c r="C243" s="2">
        <v>44636</v>
      </c>
      <c r="D243" s="17" t="s">
        <v>979</v>
      </c>
      <c r="E243" s="17" t="s">
        <v>32074</v>
      </c>
    </row>
    <row r="244" spans="2:5">
      <c r="B244" t="s">
        <v>32200</v>
      </c>
      <c r="C244" s="2">
        <v>44636</v>
      </c>
      <c r="D244" s="17" t="s">
        <v>979</v>
      </c>
      <c r="E244" s="17" t="s">
        <v>32074</v>
      </c>
    </row>
    <row r="245" spans="2:5">
      <c r="B245" t="s">
        <v>32201</v>
      </c>
      <c r="C245" s="2">
        <v>44636</v>
      </c>
      <c r="D245" s="17" t="s">
        <v>979</v>
      </c>
      <c r="E245" s="17" t="s">
        <v>32202</v>
      </c>
    </row>
    <row r="246" spans="2:5">
      <c r="B246" t="s">
        <v>32203</v>
      </c>
      <c r="C246" s="2">
        <v>44636</v>
      </c>
      <c r="D246" s="17" t="s">
        <v>979</v>
      </c>
      <c r="E246" s="17" t="s">
        <v>32204</v>
      </c>
    </row>
    <row r="247" spans="2:5">
      <c r="B247" t="s">
        <v>32205</v>
      </c>
      <c r="C247" s="2">
        <v>44636</v>
      </c>
      <c r="D247" s="17" t="s">
        <v>979</v>
      </c>
      <c r="E247" s="17" t="s">
        <v>32074</v>
      </c>
    </row>
    <row r="248" spans="2:5">
      <c r="B248" t="s">
        <v>32206</v>
      </c>
      <c r="C248" s="2">
        <v>44636</v>
      </c>
      <c r="D248" s="17" t="s">
        <v>979</v>
      </c>
      <c r="E248" s="17" t="s">
        <v>32074</v>
      </c>
    </row>
    <row r="249" spans="2:5">
      <c r="B249" t="s">
        <v>32207</v>
      </c>
      <c r="C249" s="2">
        <v>44636</v>
      </c>
      <c r="D249" s="17" t="s">
        <v>979</v>
      </c>
      <c r="E249" s="17" t="s">
        <v>32208</v>
      </c>
    </row>
    <row r="250" spans="2:5">
      <c r="B250" t="s">
        <v>32209</v>
      </c>
      <c r="C250" s="2">
        <v>44636</v>
      </c>
      <c r="D250" s="17" t="s">
        <v>979</v>
      </c>
      <c r="E250" s="17" t="s">
        <v>32074</v>
      </c>
    </row>
    <row r="251" spans="2:5">
      <c r="B251" t="s">
        <v>32210</v>
      </c>
      <c r="C251" s="2">
        <v>44664</v>
      </c>
      <c r="D251" s="17" t="s">
        <v>979</v>
      </c>
      <c r="E251" s="17" t="s">
        <v>32211</v>
      </c>
    </row>
    <row r="252" spans="2:5">
      <c r="B252" t="s">
        <v>32212</v>
      </c>
      <c r="C252" s="2">
        <v>44664</v>
      </c>
      <c r="D252" s="17" t="s">
        <v>979</v>
      </c>
      <c r="E252" s="17" t="s">
        <v>32107</v>
      </c>
    </row>
    <row r="253" spans="2:5">
      <c r="B253" t="s">
        <v>32213</v>
      </c>
      <c r="C253" s="2">
        <v>44664</v>
      </c>
      <c r="D253" s="17" t="s">
        <v>979</v>
      </c>
      <c r="E253" s="17" t="s">
        <v>32214</v>
      </c>
    </row>
    <row r="254" spans="2:5">
      <c r="B254" t="s">
        <v>32215</v>
      </c>
      <c r="C254" s="2">
        <v>44664</v>
      </c>
      <c r="D254" s="17" t="s">
        <v>979</v>
      </c>
      <c r="E254" s="17" t="s">
        <v>32211</v>
      </c>
    </row>
    <row r="255" spans="2:5">
      <c r="B255" t="s">
        <v>32216</v>
      </c>
      <c r="C255" s="2">
        <v>44664</v>
      </c>
      <c r="D255" s="17" t="s">
        <v>979</v>
      </c>
      <c r="E255" s="17" t="s">
        <v>32211</v>
      </c>
    </row>
    <row r="256" spans="2:5">
      <c r="B256" t="s">
        <v>32217</v>
      </c>
      <c r="C256" s="2">
        <v>44664</v>
      </c>
      <c r="D256" s="17" t="s">
        <v>979</v>
      </c>
      <c r="E256" s="17" t="s">
        <v>32218</v>
      </c>
    </row>
    <row r="257" spans="2:5">
      <c r="B257" t="s">
        <v>32219</v>
      </c>
      <c r="C257" s="2">
        <v>44677</v>
      </c>
      <c r="D257" s="17" t="s">
        <v>979</v>
      </c>
      <c r="E257" s="17" t="s">
        <v>32211</v>
      </c>
    </row>
    <row r="258" spans="2:5">
      <c r="B258" t="s">
        <v>32220</v>
      </c>
      <c r="C258" s="2">
        <v>44677</v>
      </c>
      <c r="D258" s="17" t="s">
        <v>979</v>
      </c>
      <c r="E258" s="17" t="s">
        <v>32211</v>
      </c>
    </row>
    <row r="259" spans="2:5">
      <c r="B259" t="s">
        <v>32221</v>
      </c>
      <c r="C259" s="2">
        <v>44677</v>
      </c>
      <c r="D259" s="17" t="s">
        <v>979</v>
      </c>
      <c r="E259" s="17" t="s">
        <v>32211</v>
      </c>
    </row>
    <row r="260" spans="2:5">
      <c r="B260" t="s">
        <v>32222</v>
      </c>
      <c r="C260" s="2">
        <v>44677</v>
      </c>
      <c r="D260" s="17" t="s">
        <v>979</v>
      </c>
      <c r="E260" s="17" t="s">
        <v>32211</v>
      </c>
    </row>
    <row r="261" spans="2:5">
      <c r="B261" t="s">
        <v>32223</v>
      </c>
      <c r="C261" s="2">
        <v>44677</v>
      </c>
      <c r="D261" s="17" t="s">
        <v>979</v>
      </c>
      <c r="E261" s="17" t="s">
        <v>32211</v>
      </c>
    </row>
    <row r="262" spans="2:5">
      <c r="B262" t="s">
        <v>32224</v>
      </c>
      <c r="C262" s="2">
        <v>44677</v>
      </c>
      <c r="D262" s="17" t="s">
        <v>979</v>
      </c>
      <c r="E262" s="17" t="s">
        <v>32225</v>
      </c>
    </row>
    <row r="263" spans="2:5">
      <c r="B263" t="s">
        <v>32226</v>
      </c>
      <c r="C263" s="2">
        <v>44692</v>
      </c>
      <c r="D263" s="17" t="s">
        <v>979</v>
      </c>
      <c r="E263" s="17" t="s">
        <v>32211</v>
      </c>
    </row>
    <row r="264" spans="2:5">
      <c r="B264" t="s">
        <v>32227</v>
      </c>
      <c r="C264" s="2">
        <v>44692</v>
      </c>
      <c r="D264" s="17" t="s">
        <v>979</v>
      </c>
      <c r="E264" s="17" t="s">
        <v>32211</v>
      </c>
    </row>
    <row r="265" spans="2:5">
      <c r="B265" t="s">
        <v>32228</v>
      </c>
      <c r="C265" s="2">
        <v>44692</v>
      </c>
      <c r="D265" s="17" t="s">
        <v>979</v>
      </c>
      <c r="E265" s="17" t="s">
        <v>32211</v>
      </c>
    </row>
    <row r="266" spans="2:5">
      <c r="B266" t="s">
        <v>32229</v>
      </c>
      <c r="C266" s="2">
        <v>44692</v>
      </c>
      <c r="D266" s="17" t="s">
        <v>979</v>
      </c>
      <c r="E266" s="17" t="s">
        <v>32211</v>
      </c>
    </row>
    <row r="267" spans="2:5">
      <c r="B267" t="s">
        <v>32230</v>
      </c>
      <c r="C267" s="2">
        <v>44685</v>
      </c>
      <c r="D267" s="17" t="s">
        <v>31949</v>
      </c>
      <c r="E267" s="17" t="s">
        <v>32231</v>
      </c>
    </row>
    <row r="268" spans="2:5">
      <c r="B268" t="s">
        <v>32232</v>
      </c>
      <c r="C268" s="2">
        <v>44685</v>
      </c>
      <c r="D268" s="17" t="s">
        <v>31949</v>
      </c>
      <c r="E268" s="17" t="s">
        <v>32231</v>
      </c>
    </row>
    <row r="269" spans="2:5">
      <c r="B269" t="s">
        <v>32233</v>
      </c>
      <c r="C269" s="2">
        <v>44685</v>
      </c>
      <c r="D269" s="17" t="s">
        <v>31949</v>
      </c>
      <c r="E269" s="17" t="s">
        <v>32231</v>
      </c>
    </row>
    <row r="270" spans="2:5">
      <c r="B270" t="s">
        <v>32234</v>
      </c>
      <c r="C270" s="2">
        <v>44685</v>
      </c>
      <c r="D270" s="17" t="s">
        <v>31949</v>
      </c>
      <c r="E270" s="17" t="s">
        <v>32235</v>
      </c>
    </row>
    <row r="271" spans="2:5">
      <c r="B271" t="s">
        <v>32236</v>
      </c>
      <c r="C271" s="2">
        <v>44685</v>
      </c>
      <c r="D271" s="17" t="s">
        <v>31949</v>
      </c>
      <c r="E271" s="17" t="s">
        <v>32237</v>
      </c>
    </row>
    <row r="272" spans="2:5">
      <c r="B272" t="s">
        <v>32238</v>
      </c>
      <c r="C272" s="2">
        <v>44692</v>
      </c>
      <c r="D272" s="17" t="s">
        <v>979</v>
      </c>
      <c r="E272" s="17" t="s">
        <v>32237</v>
      </c>
    </row>
    <row r="273" spans="2:5">
      <c r="B273" t="s">
        <v>32239</v>
      </c>
      <c r="C273" s="2">
        <v>44692</v>
      </c>
      <c r="D273" s="17" t="s">
        <v>979</v>
      </c>
      <c r="E273" s="17" t="s">
        <v>32231</v>
      </c>
    </row>
    <row r="274" spans="2:5">
      <c r="B274" t="s">
        <v>32240</v>
      </c>
      <c r="C274" s="2">
        <v>44692</v>
      </c>
      <c r="D274" s="17" t="s">
        <v>979</v>
      </c>
      <c r="E274" s="17" t="s">
        <v>32231</v>
      </c>
    </row>
    <row r="275" spans="2:5">
      <c r="B275" t="s">
        <v>32241</v>
      </c>
      <c r="C275" s="2">
        <v>44692</v>
      </c>
      <c r="D275" s="17" t="s">
        <v>979</v>
      </c>
      <c r="E275" s="17" t="s">
        <v>32231</v>
      </c>
    </row>
    <row r="276" spans="2:5">
      <c r="B276" t="s">
        <v>32242</v>
      </c>
      <c r="C276" s="2">
        <v>44692</v>
      </c>
      <c r="D276" s="17" t="s">
        <v>979</v>
      </c>
      <c r="E276" s="17" t="s">
        <v>32231</v>
      </c>
    </row>
    <row r="277" spans="2:5">
      <c r="B277" t="s">
        <v>32243</v>
      </c>
      <c r="C277" s="2">
        <v>44692</v>
      </c>
      <c r="D277" s="17" t="s">
        <v>979</v>
      </c>
      <c r="E277" s="17" t="s">
        <v>32231</v>
      </c>
    </row>
    <row r="278" spans="2:5">
      <c r="B278" t="s">
        <v>32244</v>
      </c>
      <c r="C278" s="2">
        <v>44700</v>
      </c>
      <c r="D278" s="17" t="s">
        <v>979</v>
      </c>
      <c r="E278" s="17" t="s">
        <v>32245</v>
      </c>
    </row>
    <row r="279" spans="2:5">
      <c r="B279" t="s">
        <v>32246</v>
      </c>
      <c r="C279" s="2">
        <v>44700</v>
      </c>
      <c r="D279" s="17" t="s">
        <v>979</v>
      </c>
      <c r="E279" s="17" t="s">
        <v>32231</v>
      </c>
    </row>
    <row r="280" spans="2:5">
      <c r="B280" t="s">
        <v>32247</v>
      </c>
      <c r="C280" s="2">
        <v>44714</v>
      </c>
      <c r="D280" s="17" t="s">
        <v>31949</v>
      </c>
      <c r="E280" s="17" t="s">
        <v>32248</v>
      </c>
    </row>
    <row r="281" spans="2:5">
      <c r="B281" t="s">
        <v>32249</v>
      </c>
      <c r="C281" s="2">
        <v>44756</v>
      </c>
      <c r="D281" s="17" t="s">
        <v>979</v>
      </c>
      <c r="E281" s="17" t="s">
        <v>32231</v>
      </c>
    </row>
    <row r="282" spans="2:5">
      <c r="B282" t="s">
        <v>32250</v>
      </c>
      <c r="C282" s="2">
        <v>44726</v>
      </c>
      <c r="D282" s="17" t="s">
        <v>31949</v>
      </c>
      <c r="E282" s="17" t="s">
        <v>32251</v>
      </c>
    </row>
    <row r="283" spans="2:5">
      <c r="B283" t="s">
        <v>32252</v>
      </c>
      <c r="C283" s="2">
        <v>44726</v>
      </c>
      <c r="D283" s="17" t="s">
        <v>31949</v>
      </c>
      <c r="E283" s="17" t="s">
        <v>32231</v>
      </c>
    </row>
    <row r="284" spans="2:5">
      <c r="B284" t="s">
        <v>32253</v>
      </c>
      <c r="C284" s="2">
        <v>44726</v>
      </c>
      <c r="D284" s="17" t="s">
        <v>978</v>
      </c>
      <c r="E284" s="17" t="s">
        <v>32254</v>
      </c>
    </row>
    <row r="285" spans="2:5">
      <c r="B285" t="s">
        <v>32255</v>
      </c>
      <c r="C285" s="2">
        <v>44735</v>
      </c>
      <c r="D285" s="17" t="s">
        <v>978</v>
      </c>
      <c r="E285" s="17" t="s">
        <v>32254</v>
      </c>
    </row>
    <row r="286" spans="2:5">
      <c r="B286" t="s">
        <v>32256</v>
      </c>
      <c r="C286" s="2">
        <v>44735</v>
      </c>
      <c r="D286" s="17" t="s">
        <v>978</v>
      </c>
      <c r="E286" s="17" t="s">
        <v>32231</v>
      </c>
    </row>
    <row r="287" spans="2:5">
      <c r="B287" s="87" t="s">
        <v>32257</v>
      </c>
      <c r="C287" s="2">
        <v>44735</v>
      </c>
      <c r="D287" s="17" t="s">
        <v>978</v>
      </c>
      <c r="E287" s="17" t="s">
        <v>32254</v>
      </c>
    </row>
    <row r="288" spans="2:5">
      <c r="B288" t="s">
        <v>32258</v>
      </c>
      <c r="C288" s="2">
        <v>44735</v>
      </c>
      <c r="D288" s="17" t="s">
        <v>978</v>
      </c>
      <c r="E288" s="17" t="s">
        <v>32254</v>
      </c>
    </row>
    <row r="289" spans="2:5">
      <c r="B289" t="s">
        <v>32259</v>
      </c>
      <c r="C289" s="2">
        <v>44735</v>
      </c>
      <c r="D289" s="17" t="s">
        <v>978</v>
      </c>
      <c r="E289" s="17" t="s">
        <v>32254</v>
      </c>
    </row>
    <row r="290" spans="2:5">
      <c r="B290" t="s">
        <v>32260</v>
      </c>
      <c r="C290" s="2">
        <v>44747</v>
      </c>
      <c r="D290" s="17" t="s">
        <v>31949</v>
      </c>
      <c r="E290" s="17" t="s">
        <v>32251</v>
      </c>
    </row>
    <row r="291" spans="2:5">
      <c r="B291" t="s">
        <v>32261</v>
      </c>
      <c r="C291" s="2">
        <v>44747</v>
      </c>
      <c r="D291" s="17" t="s">
        <v>31949</v>
      </c>
      <c r="E291" s="17" t="s">
        <v>32251</v>
      </c>
    </row>
    <row r="292" spans="2:5">
      <c r="B292" t="s">
        <v>32262</v>
      </c>
      <c r="C292" s="2">
        <v>44747</v>
      </c>
      <c r="D292" s="17" t="s">
        <v>31949</v>
      </c>
      <c r="E292" s="17" t="s">
        <v>32254</v>
      </c>
    </row>
    <row r="293" spans="2:5">
      <c r="B293" t="s">
        <v>32263</v>
      </c>
      <c r="C293" s="2">
        <v>44747</v>
      </c>
      <c r="D293" s="17" t="s">
        <v>31949</v>
      </c>
      <c r="E293" s="17" t="s">
        <v>32231</v>
      </c>
    </row>
    <row r="294" spans="2:5">
      <c r="B294" t="s">
        <v>32264</v>
      </c>
      <c r="C294" s="2">
        <v>44747</v>
      </c>
      <c r="D294" s="17" t="s">
        <v>31949</v>
      </c>
      <c r="E294" s="17" t="s">
        <v>32254</v>
      </c>
    </row>
    <row r="295" spans="2:5">
      <c r="B295" t="s">
        <v>32265</v>
      </c>
      <c r="C295" s="2">
        <v>44747</v>
      </c>
      <c r="D295" s="17" t="s">
        <v>31949</v>
      </c>
      <c r="E295" s="17" t="s">
        <v>32254</v>
      </c>
    </row>
    <row r="296" spans="2:5">
      <c r="B296" t="s">
        <v>32266</v>
      </c>
      <c r="C296" s="2">
        <v>44747</v>
      </c>
      <c r="D296" s="17" t="s">
        <v>31949</v>
      </c>
      <c r="E296" s="17" t="s">
        <v>32254</v>
      </c>
    </row>
    <row r="297" spans="2:5">
      <c r="B297" t="s">
        <v>32267</v>
      </c>
      <c r="C297" s="2">
        <v>44756</v>
      </c>
      <c r="D297" s="17" t="s">
        <v>979</v>
      </c>
      <c r="E297" s="17" t="s">
        <v>32231</v>
      </c>
    </row>
    <row r="298" spans="2:5">
      <c r="B298" t="s">
        <v>32268</v>
      </c>
      <c r="C298" s="2">
        <v>44756</v>
      </c>
      <c r="D298" s="17" t="s">
        <v>979</v>
      </c>
      <c r="E298" s="17" t="s">
        <v>32231</v>
      </c>
    </row>
    <row r="299" spans="2:5">
      <c r="B299" t="s">
        <v>32269</v>
      </c>
      <c r="C299" s="2">
        <v>44756</v>
      </c>
      <c r="D299" s="17" t="s">
        <v>979</v>
      </c>
      <c r="E299" s="17" t="s">
        <v>32231</v>
      </c>
    </row>
    <row r="300" spans="2:5">
      <c r="B300" t="s">
        <v>32270</v>
      </c>
      <c r="C300" s="2">
        <v>44756</v>
      </c>
      <c r="D300" s="17" t="s">
        <v>979</v>
      </c>
      <c r="E300" s="17" t="s">
        <v>32237</v>
      </c>
    </row>
    <row r="301" spans="2:5">
      <c r="B301" t="s">
        <v>32271</v>
      </c>
      <c r="C301" s="2">
        <v>44770</v>
      </c>
      <c r="D301" s="17" t="s">
        <v>979</v>
      </c>
      <c r="E301" s="17" t="s">
        <v>32231</v>
      </c>
    </row>
    <row r="302" spans="2:5">
      <c r="B302" t="s">
        <v>32272</v>
      </c>
      <c r="C302" s="2">
        <v>44770</v>
      </c>
      <c r="D302" s="17" t="s">
        <v>979</v>
      </c>
      <c r="E302" s="17" t="s">
        <v>32273</v>
      </c>
    </row>
    <row r="303" spans="2:5">
      <c r="B303" t="s">
        <v>32274</v>
      </c>
      <c r="C303" s="2">
        <v>44776</v>
      </c>
      <c r="D303" s="17" t="s">
        <v>979</v>
      </c>
      <c r="E303" s="17" t="s">
        <v>32275</v>
      </c>
    </row>
    <row r="304" spans="2:5">
      <c r="B304" t="s">
        <v>32276</v>
      </c>
      <c r="C304" s="2">
        <v>44776</v>
      </c>
      <c r="D304" s="17" t="s">
        <v>979</v>
      </c>
      <c r="E304" s="17" t="s">
        <v>32277</v>
      </c>
    </row>
    <row r="305" spans="2:5">
      <c r="B305" t="s">
        <v>32278</v>
      </c>
      <c r="C305" s="2">
        <v>44777</v>
      </c>
      <c r="D305" s="17" t="s">
        <v>978</v>
      </c>
      <c r="E305" s="17" t="s">
        <v>32279</v>
      </c>
    </row>
    <row r="306" spans="2:5">
      <c r="B306" t="s">
        <v>32280</v>
      </c>
      <c r="C306" s="2">
        <v>44778</v>
      </c>
      <c r="D306" s="17" t="s">
        <v>978</v>
      </c>
      <c r="E306" s="17" t="s">
        <v>31985</v>
      </c>
    </row>
    <row r="307" spans="2:5">
      <c r="B307" t="s">
        <v>32281</v>
      </c>
      <c r="C307" s="2">
        <v>44778</v>
      </c>
      <c r="D307" s="17" t="s">
        <v>978</v>
      </c>
      <c r="E307" s="17" t="s">
        <v>31985</v>
      </c>
    </row>
    <row r="308" spans="2:5">
      <c r="B308" t="s">
        <v>32276</v>
      </c>
      <c r="C308" s="2">
        <v>44778</v>
      </c>
      <c r="D308" s="17" t="s">
        <v>978</v>
      </c>
      <c r="E308" s="17" t="s">
        <v>31985</v>
      </c>
    </row>
    <row r="309" spans="2:5">
      <c r="B309" t="s">
        <v>32272</v>
      </c>
      <c r="C309" s="2">
        <v>44784</v>
      </c>
      <c r="D309" s="17" t="s">
        <v>979</v>
      </c>
      <c r="E309" s="17" t="s">
        <v>32282</v>
      </c>
    </row>
    <row r="310" spans="2:5">
      <c r="B310" t="s">
        <v>32283</v>
      </c>
      <c r="C310" s="2">
        <v>44784</v>
      </c>
      <c r="D310" s="17" t="s">
        <v>979</v>
      </c>
      <c r="E310" s="17" t="s">
        <v>31985</v>
      </c>
    </row>
    <row r="311" spans="2:5">
      <c r="B311" t="s">
        <v>32284</v>
      </c>
      <c r="C311" s="2">
        <v>44784</v>
      </c>
      <c r="D311" s="17" t="s">
        <v>979</v>
      </c>
      <c r="E311" s="17" t="s">
        <v>31985</v>
      </c>
    </row>
    <row r="312" spans="2:5">
      <c r="B312" t="s">
        <v>32285</v>
      </c>
      <c r="C312" s="2">
        <v>44784</v>
      </c>
      <c r="D312" s="17" t="s">
        <v>979</v>
      </c>
      <c r="E312" s="17" t="s">
        <v>31985</v>
      </c>
    </row>
    <row r="313" spans="2:5">
      <c r="B313" t="s">
        <v>32286</v>
      </c>
      <c r="C313" s="2">
        <v>44784</v>
      </c>
      <c r="D313" s="17" t="s">
        <v>979</v>
      </c>
      <c r="E313" s="17" t="s">
        <v>31985</v>
      </c>
    </row>
    <row r="314" spans="2:5">
      <c r="B314" t="s">
        <v>32287</v>
      </c>
      <c r="C314" s="2">
        <v>44785</v>
      </c>
      <c r="D314" s="17" t="s">
        <v>977</v>
      </c>
      <c r="E314" t="s">
        <v>32288</v>
      </c>
    </row>
    <row r="315" spans="2:5">
      <c r="B315" t="s">
        <v>32289</v>
      </c>
      <c r="C315" s="2">
        <v>44785</v>
      </c>
      <c r="D315" s="17" t="s">
        <v>977</v>
      </c>
      <c r="E315" t="s">
        <v>32288</v>
      </c>
    </row>
    <row r="316" spans="2:5">
      <c r="B316" t="s">
        <v>32290</v>
      </c>
      <c r="C316" s="2">
        <v>44789</v>
      </c>
      <c r="D316" s="17" t="s">
        <v>979</v>
      </c>
      <c r="E316" s="17" t="s">
        <v>32279</v>
      </c>
    </row>
    <row r="317" spans="2:5">
      <c r="B317" t="s">
        <v>32291</v>
      </c>
      <c r="C317" s="2">
        <v>44790</v>
      </c>
      <c r="D317" s="17" t="s">
        <v>979</v>
      </c>
      <c r="E317" s="17" t="s">
        <v>32279</v>
      </c>
    </row>
    <row r="318" spans="2:5">
      <c r="B318" t="s">
        <v>32292</v>
      </c>
      <c r="C318" s="2">
        <v>44802</v>
      </c>
      <c r="D318" s="17" t="s">
        <v>31949</v>
      </c>
      <c r="E318" s="17" t="s">
        <v>32293</v>
      </c>
    </row>
    <row r="319" spans="2:5">
      <c r="B319" t="s">
        <v>32294</v>
      </c>
      <c r="C319" s="2">
        <v>44802</v>
      </c>
      <c r="D319" s="17" t="s">
        <v>31949</v>
      </c>
      <c r="E319" s="17" t="s">
        <v>32293</v>
      </c>
    </row>
    <row r="320" spans="2:5">
      <c r="B320" t="s">
        <v>32295</v>
      </c>
      <c r="C320" s="2">
        <v>44802</v>
      </c>
      <c r="D320" s="17" t="s">
        <v>31949</v>
      </c>
      <c r="E320" s="17" t="s">
        <v>32293</v>
      </c>
    </row>
    <row r="321" spans="2:5">
      <c r="B321" t="s">
        <v>32296</v>
      </c>
      <c r="C321" s="2">
        <v>44802</v>
      </c>
      <c r="D321" s="17" t="s">
        <v>31949</v>
      </c>
      <c r="E321" s="17" t="s">
        <v>32293</v>
      </c>
    </row>
    <row r="322" spans="2:5">
      <c r="B322" t="s">
        <v>32297</v>
      </c>
      <c r="C322" s="2">
        <v>44816</v>
      </c>
      <c r="D322" s="17" t="s">
        <v>978</v>
      </c>
      <c r="E322" s="17" t="s">
        <v>32298</v>
      </c>
    </row>
    <row r="323" spans="2:5">
      <c r="B323" t="s">
        <v>32299</v>
      </c>
      <c r="C323" s="2">
        <v>44816</v>
      </c>
      <c r="D323" s="17" t="s">
        <v>978</v>
      </c>
      <c r="E323" s="17" t="s">
        <v>32293</v>
      </c>
    </row>
    <row r="324" spans="2:5">
      <c r="B324" t="s">
        <v>32300</v>
      </c>
      <c r="C324" s="2">
        <v>44816</v>
      </c>
      <c r="D324" s="17" t="s">
        <v>978</v>
      </c>
      <c r="E324" s="17" t="s">
        <v>32293</v>
      </c>
    </row>
    <row r="325" spans="2:5">
      <c r="B325" t="s">
        <v>32075</v>
      </c>
      <c r="C325" s="2">
        <v>44817</v>
      </c>
      <c r="D325" s="17" t="s">
        <v>978</v>
      </c>
      <c r="E325" s="17" t="s">
        <v>32301</v>
      </c>
    </row>
    <row r="326" spans="2:5">
      <c r="B326" t="s">
        <v>32101</v>
      </c>
      <c r="C326" s="2">
        <v>44817</v>
      </c>
      <c r="D326" s="17" t="s">
        <v>978</v>
      </c>
      <c r="E326" s="17" t="s">
        <v>32302</v>
      </c>
    </row>
    <row r="327" spans="2:5">
      <c r="B327" t="s">
        <v>32181</v>
      </c>
      <c r="C327" s="2">
        <v>44817</v>
      </c>
      <c r="D327" s="17" t="s">
        <v>978</v>
      </c>
      <c r="E327" s="17" t="s">
        <v>32303</v>
      </c>
    </row>
    <row r="328" spans="2:5">
      <c r="B328" t="s">
        <v>32199</v>
      </c>
      <c r="C328" s="2">
        <v>44817</v>
      </c>
      <c r="D328" s="17" t="s">
        <v>978</v>
      </c>
      <c r="E328" s="17" t="s">
        <v>32304</v>
      </c>
    </row>
    <row r="329" spans="2:5">
      <c r="B329" t="s">
        <v>32201</v>
      </c>
      <c r="C329" s="2">
        <v>44817</v>
      </c>
      <c r="D329" s="17" t="s">
        <v>978</v>
      </c>
      <c r="E329" s="17" t="s">
        <v>32305</v>
      </c>
    </row>
    <row r="330" spans="2:5">
      <c r="B330" t="s">
        <v>32266</v>
      </c>
      <c r="C330" s="2">
        <v>44817</v>
      </c>
      <c r="D330" s="17" t="s">
        <v>978</v>
      </c>
      <c r="E330" s="17" t="s">
        <v>32306</v>
      </c>
    </row>
    <row r="331" spans="2:5">
      <c r="B331" t="s">
        <v>32307</v>
      </c>
      <c r="C331" s="2">
        <v>44817</v>
      </c>
      <c r="D331" s="17" t="s">
        <v>978</v>
      </c>
      <c r="E331" s="17" t="s">
        <v>32304</v>
      </c>
    </row>
    <row r="332" spans="2:5">
      <c r="B332" t="s">
        <v>32284</v>
      </c>
      <c r="C332" s="2">
        <v>44817</v>
      </c>
      <c r="D332" s="17" t="s">
        <v>978</v>
      </c>
      <c r="E332" s="17" t="s">
        <v>32304</v>
      </c>
    </row>
    <row r="333" spans="2:5">
      <c r="B333" t="s">
        <v>32283</v>
      </c>
      <c r="C333" s="2">
        <v>44817</v>
      </c>
      <c r="D333" s="17" t="s">
        <v>978</v>
      </c>
      <c r="E333" s="17" t="s">
        <v>32304</v>
      </c>
    </row>
    <row r="334" spans="2:5">
      <c r="B334" t="s">
        <v>32295</v>
      </c>
      <c r="C334" s="2">
        <v>44830</v>
      </c>
      <c r="D334" s="17" t="s">
        <v>979</v>
      </c>
      <c r="E334" s="17" t="s">
        <v>32304</v>
      </c>
    </row>
    <row r="335" spans="2:5">
      <c r="B335" t="s">
        <v>32308</v>
      </c>
      <c r="C335" s="2">
        <v>44830</v>
      </c>
      <c r="D335" s="17" t="s">
        <v>979</v>
      </c>
      <c r="E335" s="17" t="s">
        <v>32304</v>
      </c>
    </row>
    <row r="336" spans="2:5">
      <c r="B336" t="s">
        <v>32309</v>
      </c>
      <c r="C336" s="2">
        <v>44830</v>
      </c>
      <c r="D336" s="17" t="s">
        <v>979</v>
      </c>
      <c r="E336" s="17" t="s">
        <v>32304</v>
      </c>
    </row>
    <row r="337" spans="2:5">
      <c r="B337" t="s">
        <v>32310</v>
      </c>
      <c r="C337" s="2">
        <v>44830</v>
      </c>
      <c r="D337" s="17" t="s">
        <v>979</v>
      </c>
      <c r="E337" s="17" t="s">
        <v>32304</v>
      </c>
    </row>
    <row r="338" spans="2:5">
      <c r="B338" t="s">
        <v>32311</v>
      </c>
      <c r="C338" s="2">
        <v>44833</v>
      </c>
      <c r="D338" s="17" t="s">
        <v>978</v>
      </c>
      <c r="E338" s="17" t="s">
        <v>32293</v>
      </c>
    </row>
    <row r="339" spans="2:5">
      <c r="B339" t="s">
        <v>32312</v>
      </c>
      <c r="C339" s="2">
        <v>44833</v>
      </c>
      <c r="D339" s="17" t="s">
        <v>978</v>
      </c>
      <c r="E339" s="17" t="s">
        <v>31985</v>
      </c>
    </row>
    <row r="340" spans="2:5">
      <c r="B340" t="s">
        <v>32313</v>
      </c>
      <c r="C340" s="2">
        <v>44833</v>
      </c>
      <c r="D340" s="17" t="s">
        <v>978</v>
      </c>
      <c r="E340" s="17" t="s">
        <v>31985</v>
      </c>
    </row>
    <row r="341" spans="2:5">
      <c r="B341" t="s">
        <v>32314</v>
      </c>
      <c r="C341" s="2">
        <v>44833</v>
      </c>
      <c r="D341" s="17" t="s">
        <v>978</v>
      </c>
      <c r="E341" s="17" t="s">
        <v>31985</v>
      </c>
    </row>
    <row r="342" spans="2:5">
      <c r="B342" t="s">
        <v>32315</v>
      </c>
      <c r="C342" s="2">
        <v>44853</v>
      </c>
      <c r="D342" s="17" t="s">
        <v>979</v>
      </c>
      <c r="E342" s="17" t="s">
        <v>31985</v>
      </c>
    </row>
    <row r="343" spans="2:5">
      <c r="B343" t="s">
        <v>32316</v>
      </c>
      <c r="C343" s="2">
        <v>44853</v>
      </c>
      <c r="D343" s="17" t="s">
        <v>979</v>
      </c>
      <c r="E343" s="17" t="s">
        <v>31985</v>
      </c>
    </row>
    <row r="344" spans="2:5">
      <c r="B344" t="s">
        <v>32317</v>
      </c>
      <c r="C344" s="2">
        <v>44853</v>
      </c>
      <c r="D344" s="17" t="s">
        <v>979</v>
      </c>
      <c r="E344" s="17" t="s">
        <v>32302</v>
      </c>
    </row>
    <row r="345" spans="2:5">
      <c r="B345" t="s">
        <v>32318</v>
      </c>
      <c r="C345" s="2">
        <v>44853</v>
      </c>
      <c r="D345" s="17" t="s">
        <v>979</v>
      </c>
      <c r="E345" s="17" t="s">
        <v>32319</v>
      </c>
    </row>
    <row r="346" spans="2:5">
      <c r="B346" t="s">
        <v>32320</v>
      </c>
      <c r="C346" s="2">
        <v>44853</v>
      </c>
      <c r="D346" s="17" t="s">
        <v>979</v>
      </c>
      <c r="E346" s="17" t="s">
        <v>32319</v>
      </c>
    </row>
    <row r="347" spans="2:5">
      <c r="B347" t="s">
        <v>32321</v>
      </c>
      <c r="C347" s="2">
        <v>44853</v>
      </c>
      <c r="D347" s="17" t="s">
        <v>979</v>
      </c>
      <c r="E347" s="17" t="s">
        <v>31985</v>
      </c>
    </row>
    <row r="348" spans="2:5">
      <c r="B348" t="s">
        <v>32322</v>
      </c>
      <c r="C348" s="2">
        <v>44853</v>
      </c>
      <c r="D348" s="17" t="s">
        <v>979</v>
      </c>
      <c r="E348" s="17" t="s">
        <v>31985</v>
      </c>
    </row>
    <row r="349" spans="2:5">
      <c r="B349" t="s">
        <v>32323</v>
      </c>
      <c r="C349" s="2">
        <v>44853</v>
      </c>
      <c r="D349" s="17" t="s">
        <v>979</v>
      </c>
      <c r="E349" s="17" t="s">
        <v>31985</v>
      </c>
    </row>
    <row r="350" spans="2:5">
      <c r="B350" t="s">
        <v>32324</v>
      </c>
      <c r="C350" s="2">
        <v>44853</v>
      </c>
      <c r="D350" s="17" t="s">
        <v>979</v>
      </c>
      <c r="E350" s="17" t="s">
        <v>31985</v>
      </c>
    </row>
    <row r="351" spans="2:5">
      <c r="B351" t="s">
        <v>32325</v>
      </c>
      <c r="C351" s="2">
        <v>44858</v>
      </c>
      <c r="D351" s="17" t="s">
        <v>978</v>
      </c>
      <c r="E351" s="17" t="s">
        <v>31985</v>
      </c>
    </row>
    <row r="352" spans="2:5">
      <c r="B352" t="s">
        <v>32326</v>
      </c>
      <c r="C352" s="2">
        <v>44858</v>
      </c>
      <c r="D352" s="17" t="s">
        <v>978</v>
      </c>
      <c r="E352" s="17" t="s">
        <v>31985</v>
      </c>
    </row>
    <row r="353" spans="2:5">
      <c r="B353" t="s">
        <v>32327</v>
      </c>
      <c r="C353" s="2">
        <v>44865</v>
      </c>
      <c r="D353" s="17" t="s">
        <v>31949</v>
      </c>
      <c r="E353" s="17" t="s">
        <v>31985</v>
      </c>
    </row>
    <row r="354" spans="2:5">
      <c r="B354" s="15" t="s">
        <v>32328</v>
      </c>
      <c r="C354" s="2">
        <v>44865</v>
      </c>
      <c r="D354" s="17" t="s">
        <v>31949</v>
      </c>
      <c r="E354" s="17" t="s">
        <v>31985</v>
      </c>
    </row>
    <row r="355" spans="2:5">
      <c r="B355" t="s">
        <v>32329</v>
      </c>
      <c r="C355" s="2">
        <v>44873</v>
      </c>
      <c r="D355" s="17" t="s">
        <v>979</v>
      </c>
      <c r="E355" s="17" t="s">
        <v>32330</v>
      </c>
    </row>
    <row r="356" spans="2:5">
      <c r="B356" t="s">
        <v>32331</v>
      </c>
      <c r="C356" s="2">
        <v>44873</v>
      </c>
      <c r="D356" s="17" t="s">
        <v>979</v>
      </c>
      <c r="E356" s="17" t="s">
        <v>32332</v>
      </c>
    </row>
    <row r="357" spans="2:5">
      <c r="B357" t="s">
        <v>32333</v>
      </c>
      <c r="C357" s="2">
        <v>44873</v>
      </c>
      <c r="D357" s="17" t="s">
        <v>979</v>
      </c>
      <c r="E357" s="17" t="s">
        <v>32319</v>
      </c>
    </row>
    <row r="358" spans="2:5">
      <c r="B358" t="s">
        <v>32334</v>
      </c>
      <c r="C358" s="2">
        <v>44873</v>
      </c>
      <c r="D358" s="17" t="s">
        <v>979</v>
      </c>
      <c r="E358" s="17" t="s">
        <v>32319</v>
      </c>
    </row>
    <row r="359" spans="2:5">
      <c r="B359" t="s">
        <v>32335</v>
      </c>
      <c r="C359" s="2">
        <v>44888</v>
      </c>
      <c r="D359" s="17" t="s">
        <v>978</v>
      </c>
      <c r="E359" s="17" t="s">
        <v>32336</v>
      </c>
    </row>
    <row r="360" spans="2:5">
      <c r="B360" t="s">
        <v>32337</v>
      </c>
      <c r="C360" s="2">
        <v>44888</v>
      </c>
      <c r="D360" s="17" t="s">
        <v>978</v>
      </c>
      <c r="E360" s="17" t="s">
        <v>32336</v>
      </c>
    </row>
    <row r="361" spans="2:5">
      <c r="B361" t="s">
        <v>32338</v>
      </c>
      <c r="C361" s="2">
        <v>44888</v>
      </c>
      <c r="D361" s="17" t="s">
        <v>978</v>
      </c>
      <c r="E361" s="17" t="s">
        <v>32336</v>
      </c>
    </row>
    <row r="362" spans="2:5">
      <c r="B362" t="s">
        <v>32339</v>
      </c>
      <c r="C362" s="2">
        <v>44888</v>
      </c>
      <c r="D362" s="17" t="s">
        <v>978</v>
      </c>
      <c r="E362" s="17" t="s">
        <v>32336</v>
      </c>
    </row>
    <row r="363" spans="2:5">
      <c r="B363" t="s">
        <v>32340</v>
      </c>
      <c r="C363" s="2">
        <v>44890</v>
      </c>
      <c r="D363" s="17" t="s">
        <v>979</v>
      </c>
      <c r="E363" s="17" t="s">
        <v>32319</v>
      </c>
    </row>
    <row r="364" spans="2:5">
      <c r="B364" t="s">
        <v>32341</v>
      </c>
      <c r="C364" s="2">
        <v>44890</v>
      </c>
      <c r="D364" s="17" t="s">
        <v>979</v>
      </c>
      <c r="E364" s="17" t="s">
        <v>32319</v>
      </c>
    </row>
    <row r="365" spans="2:5">
      <c r="B365" t="s">
        <v>32342</v>
      </c>
      <c r="C365" s="2">
        <v>44890</v>
      </c>
      <c r="D365" s="17" t="s">
        <v>979</v>
      </c>
      <c r="E365" s="17" t="s">
        <v>32319</v>
      </c>
    </row>
    <row r="366" spans="2:5">
      <c r="B366" t="s">
        <v>32343</v>
      </c>
      <c r="C366" s="2">
        <v>44890</v>
      </c>
      <c r="D366" s="17" t="s">
        <v>979</v>
      </c>
      <c r="E366" s="17" t="s">
        <v>32319</v>
      </c>
    </row>
    <row r="367" spans="2:5">
      <c r="B367" t="s">
        <v>32344</v>
      </c>
      <c r="C367" s="2">
        <v>44890</v>
      </c>
      <c r="D367" s="17" t="s">
        <v>979</v>
      </c>
      <c r="E367" s="17" t="s">
        <v>32319</v>
      </c>
    </row>
    <row r="368" spans="2:5">
      <c r="B368" t="s">
        <v>32345</v>
      </c>
      <c r="C368" s="2">
        <v>44895</v>
      </c>
      <c r="D368" s="17" t="s">
        <v>979</v>
      </c>
      <c r="E368" s="17" t="s">
        <v>32346</v>
      </c>
    </row>
    <row r="369" spans="2:5">
      <c r="B369" t="s">
        <v>32347</v>
      </c>
      <c r="C369" s="2">
        <v>44895</v>
      </c>
      <c r="D369" s="17" t="s">
        <v>979</v>
      </c>
      <c r="E369" s="17" t="s">
        <v>32348</v>
      </c>
    </row>
    <row r="370" spans="2:5">
      <c r="B370" t="s">
        <v>32349</v>
      </c>
      <c r="C370" s="2">
        <v>44895</v>
      </c>
      <c r="D370" s="17" t="s">
        <v>979</v>
      </c>
      <c r="E370" s="17" t="s">
        <v>32346</v>
      </c>
    </row>
    <row r="371" spans="2:5">
      <c r="B371" t="s">
        <v>32350</v>
      </c>
      <c r="C371" s="2">
        <v>44895</v>
      </c>
      <c r="D371" s="17" t="s">
        <v>979</v>
      </c>
      <c r="E371" s="17" t="s">
        <v>32330</v>
      </c>
    </row>
    <row r="372" spans="2:5">
      <c r="B372" t="s">
        <v>32351</v>
      </c>
      <c r="C372" s="2">
        <v>44895</v>
      </c>
      <c r="D372" s="17" t="s">
        <v>979</v>
      </c>
      <c r="E372" s="17" t="s">
        <v>32330</v>
      </c>
    </row>
    <row r="373" spans="2:5">
      <c r="B373" t="s">
        <v>32329</v>
      </c>
      <c r="C373" s="2">
        <v>44895</v>
      </c>
      <c r="D373" s="17" t="s">
        <v>979</v>
      </c>
      <c r="E373" s="17" t="s">
        <v>32352</v>
      </c>
    </row>
    <row r="374" spans="2:5">
      <c r="B374" t="s">
        <v>32353</v>
      </c>
      <c r="C374" s="2">
        <v>44895</v>
      </c>
      <c r="D374" s="17" t="s">
        <v>979</v>
      </c>
      <c r="E374" s="17" t="s">
        <v>32354</v>
      </c>
    </row>
    <row r="375" spans="2:5">
      <c r="B375" t="s">
        <v>32355</v>
      </c>
      <c r="C375" s="2">
        <v>44895</v>
      </c>
      <c r="D375" s="17" t="s">
        <v>979</v>
      </c>
      <c r="E375" s="17" t="s">
        <v>32330</v>
      </c>
    </row>
    <row r="376" spans="2:5">
      <c r="B376" t="s">
        <v>32356</v>
      </c>
      <c r="C376" s="2">
        <v>44895</v>
      </c>
      <c r="D376" s="17" t="s">
        <v>979</v>
      </c>
      <c r="E376" s="17" t="s">
        <v>32354</v>
      </c>
    </row>
    <row r="377" spans="2:5">
      <c r="B377" t="s">
        <v>32357</v>
      </c>
      <c r="C377" s="2">
        <v>44895</v>
      </c>
      <c r="D377" s="17" t="s">
        <v>979</v>
      </c>
      <c r="E377" s="17" t="s">
        <v>32346</v>
      </c>
    </row>
    <row r="378" spans="2:5">
      <c r="B378" t="s">
        <v>32358</v>
      </c>
      <c r="C378" s="2">
        <v>44895</v>
      </c>
      <c r="D378" s="17" t="s">
        <v>979</v>
      </c>
      <c r="E378" s="17" t="s">
        <v>32359</v>
      </c>
    </row>
    <row r="379" spans="2:5">
      <c r="B379" t="s">
        <v>32360</v>
      </c>
      <c r="C379" s="2">
        <v>44895</v>
      </c>
      <c r="D379" s="17" t="s">
        <v>979</v>
      </c>
      <c r="E379" s="17" t="s">
        <v>32330</v>
      </c>
    </row>
    <row r="1048571" spans="3:3">
      <c r="C1048571" s="2"/>
    </row>
  </sheetData>
  <autoFilter ref="B1:E250" xr:uid="{7F2929AE-FD9A-4321-975B-59190608F08A}"/>
  <conditionalFormatting sqref="B113">
    <cfRule type="duplicateValues" dxfId="83" priority="86"/>
  </conditionalFormatting>
  <conditionalFormatting sqref="B115">
    <cfRule type="duplicateValues" dxfId="82" priority="85"/>
  </conditionalFormatting>
  <conditionalFormatting sqref="B127">
    <cfRule type="duplicateValues" dxfId="81" priority="82"/>
  </conditionalFormatting>
  <conditionalFormatting sqref="B127">
    <cfRule type="duplicateValues" dxfId="80" priority="80"/>
    <cfRule type="duplicateValues" dxfId="79" priority="81"/>
  </conditionalFormatting>
  <conditionalFormatting sqref="B138">
    <cfRule type="duplicateValues" dxfId="78" priority="79"/>
  </conditionalFormatting>
  <conditionalFormatting sqref="B138">
    <cfRule type="duplicateValues" dxfId="77" priority="77"/>
    <cfRule type="duplicateValues" dxfId="76" priority="78"/>
  </conditionalFormatting>
  <conditionalFormatting sqref="B139:B141">
    <cfRule type="duplicateValues" dxfId="75" priority="76"/>
  </conditionalFormatting>
  <conditionalFormatting sqref="B139:B141">
    <cfRule type="duplicateValues" dxfId="74" priority="74"/>
    <cfRule type="duplicateValues" dxfId="73" priority="75"/>
  </conditionalFormatting>
  <conditionalFormatting sqref="B145">
    <cfRule type="duplicateValues" dxfId="72" priority="73"/>
  </conditionalFormatting>
  <conditionalFormatting sqref="B145">
    <cfRule type="duplicateValues" dxfId="71" priority="71"/>
    <cfRule type="duplicateValues" dxfId="70" priority="72"/>
  </conditionalFormatting>
  <conditionalFormatting sqref="B149">
    <cfRule type="duplicateValues" dxfId="69" priority="70"/>
  </conditionalFormatting>
  <conditionalFormatting sqref="B149">
    <cfRule type="duplicateValues" dxfId="68" priority="68"/>
    <cfRule type="duplicateValues" dxfId="67" priority="69"/>
  </conditionalFormatting>
  <conditionalFormatting sqref="B150">
    <cfRule type="duplicateValues" dxfId="66" priority="67"/>
  </conditionalFormatting>
  <conditionalFormatting sqref="B150">
    <cfRule type="duplicateValues" dxfId="65" priority="65"/>
    <cfRule type="duplicateValues" dxfId="64" priority="66"/>
  </conditionalFormatting>
  <conditionalFormatting sqref="B156">
    <cfRule type="duplicateValues" dxfId="63" priority="64"/>
  </conditionalFormatting>
  <conditionalFormatting sqref="B156">
    <cfRule type="duplicateValues" dxfId="62" priority="62"/>
    <cfRule type="duplicateValues" dxfId="61" priority="63"/>
  </conditionalFormatting>
  <conditionalFormatting sqref="B157">
    <cfRule type="duplicateValues" dxfId="60" priority="61"/>
  </conditionalFormatting>
  <conditionalFormatting sqref="B157">
    <cfRule type="duplicateValues" dxfId="59" priority="59"/>
    <cfRule type="duplicateValues" dxfId="58" priority="60"/>
  </conditionalFormatting>
  <conditionalFormatting sqref="B158">
    <cfRule type="duplicateValues" dxfId="57" priority="58"/>
  </conditionalFormatting>
  <conditionalFormatting sqref="B158">
    <cfRule type="duplicateValues" dxfId="56" priority="56"/>
    <cfRule type="duplicateValues" dxfId="55" priority="57"/>
  </conditionalFormatting>
  <conditionalFormatting sqref="B166:B170">
    <cfRule type="duplicateValues" dxfId="54" priority="55"/>
  </conditionalFormatting>
  <conditionalFormatting sqref="B166:B170">
    <cfRule type="duplicateValues" dxfId="53" priority="53"/>
    <cfRule type="duplicateValues" dxfId="52" priority="54"/>
  </conditionalFormatting>
  <conditionalFormatting sqref="B171:B178">
    <cfRule type="duplicateValues" dxfId="51" priority="52"/>
  </conditionalFormatting>
  <conditionalFormatting sqref="B171:B178">
    <cfRule type="duplicateValues" dxfId="50" priority="50"/>
    <cfRule type="duplicateValues" dxfId="49" priority="51"/>
  </conditionalFormatting>
  <conditionalFormatting sqref="B230">
    <cfRule type="duplicateValues" dxfId="48" priority="49"/>
  </conditionalFormatting>
  <conditionalFormatting sqref="B230">
    <cfRule type="duplicateValues" dxfId="47" priority="47"/>
    <cfRule type="duplicateValues" dxfId="46" priority="48"/>
  </conditionalFormatting>
  <conditionalFormatting sqref="B302:B306 B231:B262 B151:B155 B1:B112 B114 B116:B126 B128:B137 B142:B144 B146:B148 B159:B165 B179:B229 B264:B278 B281:B282 B284:B286 B288:B291 B293 B296:B300 B321:B346 B314:B319 B352:B353 B355:B1048576">
    <cfRule type="duplicateValues" dxfId="45" priority="88"/>
  </conditionalFormatting>
  <conditionalFormatting sqref="B302:B306 B231:B262 B151:B155 B1:B126 B128:B137 B142:B144 B146:B148 B159:B165 B179:B229 B264:B278 B281:B282 B284:B286 B288:B291 B293 B296:B300 B321:B346 B314:B319 B352:B353 B355:B1048576">
    <cfRule type="duplicateValues" dxfId="44" priority="99"/>
    <cfRule type="duplicateValues" dxfId="43" priority="100"/>
  </conditionalFormatting>
  <conditionalFormatting sqref="B263">
    <cfRule type="duplicateValues" dxfId="42" priority="41"/>
  </conditionalFormatting>
  <conditionalFormatting sqref="B263">
    <cfRule type="duplicateValues" dxfId="41" priority="42"/>
    <cfRule type="duplicateValues" dxfId="40" priority="43"/>
  </conditionalFormatting>
  <conditionalFormatting sqref="B279">
    <cfRule type="duplicateValues" dxfId="39" priority="38"/>
  </conditionalFormatting>
  <conditionalFormatting sqref="B279">
    <cfRule type="duplicateValues" dxfId="38" priority="39"/>
    <cfRule type="duplicateValues" dxfId="37" priority="40"/>
  </conditionalFormatting>
  <conditionalFormatting sqref="B283">
    <cfRule type="duplicateValues" dxfId="36" priority="35"/>
  </conditionalFormatting>
  <conditionalFormatting sqref="B283">
    <cfRule type="duplicateValues" dxfId="35" priority="36"/>
    <cfRule type="duplicateValues" dxfId="34" priority="37"/>
  </conditionalFormatting>
  <conditionalFormatting sqref="B302:B306 B1:B286 B288:B291 B293 B296:B300 B321:B346 B314:B319 B352:B353 B355:B1048576">
    <cfRule type="duplicateValues" dxfId="33" priority="34"/>
  </conditionalFormatting>
  <conditionalFormatting sqref="B292">
    <cfRule type="duplicateValues" dxfId="32" priority="31"/>
  </conditionalFormatting>
  <conditionalFormatting sqref="B292">
    <cfRule type="duplicateValues" dxfId="31" priority="32"/>
    <cfRule type="duplicateValues" dxfId="30" priority="33"/>
  </conditionalFormatting>
  <conditionalFormatting sqref="B292">
    <cfRule type="duplicateValues" dxfId="29" priority="30"/>
  </conditionalFormatting>
  <conditionalFormatting sqref="B294">
    <cfRule type="duplicateValues" dxfId="28" priority="27"/>
  </conditionalFormatting>
  <conditionalFormatting sqref="B294">
    <cfRule type="duplicateValues" dxfId="27" priority="28"/>
    <cfRule type="duplicateValues" dxfId="26" priority="29"/>
  </conditionalFormatting>
  <conditionalFormatting sqref="B294">
    <cfRule type="duplicateValues" dxfId="25" priority="26"/>
  </conditionalFormatting>
  <conditionalFormatting sqref="B295">
    <cfRule type="duplicateValues" dxfId="24" priority="23"/>
  </conditionalFormatting>
  <conditionalFormatting sqref="B295">
    <cfRule type="duplicateValues" dxfId="23" priority="24"/>
    <cfRule type="duplicateValues" dxfId="22" priority="25"/>
  </conditionalFormatting>
  <conditionalFormatting sqref="B295">
    <cfRule type="duplicateValues" dxfId="21" priority="22"/>
  </conditionalFormatting>
  <conditionalFormatting sqref="B301">
    <cfRule type="duplicateValues" dxfId="20" priority="19"/>
  </conditionalFormatting>
  <conditionalFormatting sqref="B301">
    <cfRule type="duplicateValues" dxfId="19" priority="20"/>
    <cfRule type="duplicateValues" dxfId="18" priority="21"/>
  </conditionalFormatting>
  <conditionalFormatting sqref="B301">
    <cfRule type="duplicateValues" dxfId="17" priority="18"/>
  </conditionalFormatting>
  <conditionalFormatting sqref="B1:B306 B321:B346 B314:B319 B352:B353 B355:B1048576">
    <cfRule type="duplicateValues" dxfId="16" priority="17"/>
  </conditionalFormatting>
  <conditionalFormatting sqref="B307:B313">
    <cfRule type="duplicateValues" dxfId="15" priority="14"/>
  </conditionalFormatting>
  <conditionalFormatting sqref="B307:B313">
    <cfRule type="duplicateValues" dxfId="14" priority="15"/>
    <cfRule type="duplicateValues" dxfId="13" priority="16"/>
  </conditionalFormatting>
  <conditionalFormatting sqref="B307:B313">
    <cfRule type="duplicateValues" dxfId="12" priority="13"/>
  </conditionalFormatting>
  <conditionalFormatting sqref="B307:B313">
    <cfRule type="duplicateValues" dxfId="11" priority="12"/>
  </conditionalFormatting>
  <conditionalFormatting sqref="B347:B350">
    <cfRule type="duplicateValues" dxfId="10" priority="9"/>
  </conditionalFormatting>
  <conditionalFormatting sqref="B347:B350">
    <cfRule type="duplicateValues" dxfId="9" priority="10"/>
    <cfRule type="duplicateValues" dxfId="8" priority="11"/>
  </conditionalFormatting>
  <conditionalFormatting sqref="B347:B350">
    <cfRule type="duplicateValues" dxfId="7" priority="8"/>
  </conditionalFormatting>
  <conditionalFormatting sqref="B347:B350">
    <cfRule type="duplicateValues" dxfId="6" priority="7"/>
  </conditionalFormatting>
  <conditionalFormatting sqref="B351">
    <cfRule type="duplicateValues" dxfId="5" priority="4"/>
  </conditionalFormatting>
  <conditionalFormatting sqref="B351">
    <cfRule type="duplicateValues" dxfId="4" priority="5"/>
    <cfRule type="duplicateValues" dxfId="3" priority="6"/>
  </conditionalFormatting>
  <conditionalFormatting sqref="B351">
    <cfRule type="duplicateValues" dxfId="2" priority="3"/>
  </conditionalFormatting>
  <conditionalFormatting sqref="B351">
    <cfRule type="duplicateValues" dxfId="1" priority="2"/>
  </conditionalFormatting>
  <conditionalFormatting sqref="B1:B1048576">
    <cfRule type="duplicateValues" dxfId="0" priority="1"/>
  </conditionalFormatting>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ct:contentTypeSchema xmlns:ct="http://schemas.microsoft.com/office/2006/metadata/contentType" xmlns:ma="http://schemas.microsoft.com/office/2006/metadata/properties/metaAttributes" ct:_="" ma:_="" ma:contentTypeName="Revera Document" ma:contentTypeID="0x01010005196F2CE084DD4D98E6C55B8105ECCA00B9EA695D0CF94A4CAE0F0AF851E73F86" ma:contentTypeVersion="23" ma:contentTypeDescription="" ma:contentTypeScope="" ma:versionID="49fc0225b367bd4457e363ba82c03c29">
  <xsd:schema xmlns:xsd="http://www.w3.org/2001/XMLSchema" xmlns:xs="http://www.w3.org/2001/XMLSchema" xmlns:p="http://schemas.microsoft.com/office/2006/metadata/properties" xmlns:ns1="http://schemas.microsoft.com/sharepoint/v3" xmlns:ns2="9ecf29fe-faca-4f00-9e1e-7873314a6b8b" xmlns:ns3="6d53fe89-81a5-450b-a082-6e33f4f3df1e" xmlns:ns4="459afe46-d36c-4230-a997-c7304d311006" xmlns:ns5="5213e497-def9-4c8f-a673-ef610aa65fe4" targetNamespace="http://schemas.microsoft.com/office/2006/metadata/properties" ma:root="true" ma:fieldsID="76f4c9167f56cd38aa1ad8079a1aab6b" ns1:_="" ns2:_="" ns3:_="" ns4:_="" ns5:_="">
    <xsd:import namespace="http://schemas.microsoft.com/sharepoint/v3"/>
    <xsd:import namespace="9ecf29fe-faca-4f00-9e1e-7873314a6b8b"/>
    <xsd:import namespace="6d53fe89-81a5-450b-a082-6e33f4f3df1e"/>
    <xsd:import namespace="459afe46-d36c-4230-a997-c7304d311006"/>
    <xsd:import namespace="5213e497-def9-4c8f-a673-ef610aa65fe4"/>
    <xsd:element name="properties">
      <xsd:complexType>
        <xsd:sequence>
          <xsd:element name="documentManagement">
            <xsd:complexType>
              <xsd:all>
                <xsd:element ref="ns2:d4df9934283647678a2a56ee449e2427" minOccurs="0"/>
                <xsd:element ref="ns3:TaxCatchAll" minOccurs="0"/>
                <xsd:element ref="ns3:TaxCatchAllLabel" minOccurs="0"/>
                <xsd:element ref="ns1:_dlc_ExpireDateSaved" minOccurs="0"/>
                <xsd:element ref="ns1:_dlc_ExpireDate" minOccurs="0"/>
                <xsd:element ref="ns3:SharedWithUsers" minOccurs="0"/>
                <xsd:element ref="ns4:SharedWithDetails" minOccurs="0"/>
                <xsd:element ref="ns5:MediaServiceMetadata" minOccurs="0"/>
                <xsd:element ref="ns5:MediaServiceFastMetadata" minOccurs="0"/>
                <xsd:element ref="ns5:MediaServiceDateTaken" minOccurs="0"/>
                <xsd:element ref="ns5:MediaServiceAutoTags" minOccurs="0"/>
                <xsd:element ref="ns5:MediaServiceOCR" minOccurs="0"/>
                <xsd:element ref="ns5:MediaServiceLocation" minOccurs="0"/>
                <xsd:element ref="ns5:MediaServiceEventHashCode" minOccurs="0"/>
                <xsd:element ref="ns5:MediaServiceGenerationTime" minOccurs="0"/>
                <xsd:element ref="ns1:_ip_UnifiedCompliancePolicyProperties" minOccurs="0"/>
                <xsd:element ref="ns1:_ip_UnifiedCompliancePolicyUIAction" minOccurs="0"/>
                <xsd:element ref="ns5:MediaServiceAutoKeyPoints" minOccurs="0"/>
                <xsd:element ref="ns5:MediaServiceKeyPoints" minOccurs="0"/>
                <xsd:element ref="ns5:MediaLengthInSeconds" minOccurs="0"/>
                <xsd:element ref="ns5: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pireDateSaved" ma:index="12" nillable="true" ma:displayName="Original Expiration Date" ma:description="" ma:hidden="true" ma:internalName="_dlc_ExpireDateSaved" ma:readOnly="true">
      <xsd:simpleType>
        <xsd:restriction base="dms:DateTime"/>
      </xsd:simpleType>
    </xsd:element>
    <xsd:element name="_dlc_ExpireDate" ma:index="13" nillable="true" ma:displayName="Expiration Date" ma:description="" ma:hidden="true" ma:indexed="true" ma:internalName="_dlc_ExpireDate" ma:readOnly="true">
      <xsd:simpleType>
        <xsd:restriction base="dms:DateTime"/>
      </xsd:simpleType>
    </xsd:element>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ecf29fe-faca-4f00-9e1e-7873314a6b8b" elementFormDefault="qualified">
    <xsd:import namespace="http://schemas.microsoft.com/office/2006/documentManagement/types"/>
    <xsd:import namespace="http://schemas.microsoft.com/office/infopath/2007/PartnerControls"/>
    <xsd:element name="d4df9934283647678a2a56ee449e2427" ma:index="8" nillable="true" ma:taxonomy="true" ma:internalName="d4df9934283647678a2a56ee449e2427" ma:taxonomyFieldName="ReveraDepartment" ma:displayName="Revera Department" ma:default="5;#Finance|0bb04c1d-7a64-4176-acc6-9eeb72dbb692" ma:fieldId="{d4df9934-2836-4767-8a2a-56ee449e2427}" ma:sspId="e3474b72-5f75-4fc5-ba20-3f285fd5d327" ma:termSetId="ba96fefc-80eb-475b-8550-60acfae899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d53fe89-81a5-450b-a082-6e33f4f3df1e" elementFormDefault="qualified">
    <xsd:import namespace="http://schemas.microsoft.com/office/2006/documentManagement/types"/>
    <xsd:import namespace="http://schemas.microsoft.com/office/infopath/2007/PartnerControls"/>
    <xsd:element name="TaxCatchAll" ma:index="9" nillable="true" ma:displayName="Taxonomy Catch All Column" ma:hidden="true" ma:list="{c56df53b-a596-41b6-828b-3c8d509ef7c0}" ma:internalName="TaxCatchAll" ma:showField="CatchAllData" ma:web="6d53fe89-81a5-450b-a082-6e33f4f3df1e">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c56df53b-a596-41b6-828b-3c8d509ef7c0}" ma:internalName="TaxCatchAllLabel" ma:readOnly="true" ma:showField="CatchAllDataLabel" ma:web="6d53fe89-81a5-450b-a082-6e33f4f3df1e">
      <xsd:complexType>
        <xsd:complexContent>
          <xsd:extension base="dms:MultiChoiceLookup">
            <xsd:sequence>
              <xsd:element name="Value" type="dms:Lookup" maxOccurs="unbounded" minOccurs="0" nillable="true"/>
            </xsd:sequence>
          </xsd:extension>
        </xsd:complexContent>
      </xsd:complexType>
    </xsd:element>
    <xsd:element name="SharedWithUsers" ma:index="14"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59afe46-d36c-4230-a997-c7304d311006" elementFormDefault="qualified">
    <xsd:import namespace="http://schemas.microsoft.com/office/2006/documentManagement/types"/>
    <xsd:import namespace="http://schemas.microsoft.com/office/infopath/2007/PartnerControls"/>
    <xsd:element name="SharedWithDetails" ma:index="15"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213e497-def9-4c8f-a673-ef610aa65fe4" elementFormDefault="qualified">
    <xsd:import namespace="http://schemas.microsoft.com/office/2006/documentManagement/types"/>
    <xsd:import namespace="http://schemas.microsoft.com/office/infopath/2007/PartnerControls"/>
    <xsd:element name="MediaServiceMetadata" ma:index="16" nillable="true" ma:displayName="MediaServiceMetadata" ma:description="" ma:hidden="true" ma:internalName="MediaServiceMetadata" ma:readOnly="true">
      <xsd:simpleType>
        <xsd:restriction base="dms:Note"/>
      </xsd:simpleType>
    </xsd:element>
    <xsd:element name="MediaServiceFastMetadata" ma:index="17" nillable="true" ma:displayName="MediaServiceFastMetadata" ma:description="" ma:hidden="true" ma:internalName="MediaServiceFastMetadata" ma:readOnly="true">
      <xsd:simpleType>
        <xsd:restriction base="dms:Note"/>
      </xsd:simpleType>
    </xsd:element>
    <xsd:element name="MediaServiceDateTaken" ma:index="18" nillable="true" ma:displayName="MediaServiceDateTaken" ma:description="" ma:hidden="true" ma:internalName="MediaServiceDateTaken" ma:readOnly="true">
      <xsd:simpleType>
        <xsd:restriction base="dms:Text"/>
      </xsd:simpleType>
    </xsd:element>
    <xsd:element name="MediaServiceAutoTags" ma:index="19" nillable="true" ma:displayName="MediaServiceAutoTags" ma:description="" ma:internalName="MediaServiceAutoTags" ma:readOnly="true">
      <xsd:simpleType>
        <xsd:restriction base="dms:Text"/>
      </xsd:simpleType>
    </xsd:element>
    <xsd:element name="MediaServiceOCR" ma:index="20" nillable="true" ma:displayName="MediaServiceOCR" ma:internalName="MediaServiceOCR" ma:readOnly="true">
      <xsd:simpleType>
        <xsd:restriction base="dms:Note">
          <xsd:maxLength value="255"/>
        </xsd:restriction>
      </xsd:simpleType>
    </xsd:element>
    <xsd:element name="MediaServiceLocation" ma:index="21" nillable="true" ma:displayName="MediaServiceLocation" ma:internalName="MediaServiceLocation"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AutoKeyPoints" ma:index="26" nillable="true" ma:displayName="MediaServiceAutoKeyPoints" ma:hidden="true" ma:internalName="MediaServiceAutoKeyPoints" ma:readOnly="true">
      <xsd:simpleType>
        <xsd:restriction base="dms:Note"/>
      </xsd:simpleType>
    </xsd:element>
    <xsd:element name="MediaServiceKeyPoints" ma:index="27" nillable="true" ma:displayName="KeyPoints" ma:internalName="MediaServiceKeyPoints" ma:readOnly="true">
      <xsd:simpleType>
        <xsd:restriction base="dms:Note">
          <xsd:maxLength value="255"/>
        </xsd:restriction>
      </xsd:simpleType>
    </xsd:element>
    <xsd:element name="MediaLengthInSeconds" ma:index="28" nillable="true" ma:displayName="MediaLengthInSeconds" ma:hidden="true" ma:internalName="MediaLengthInSeconds" ma:readOnly="true">
      <xsd:simpleType>
        <xsd:restriction base="dms:Unknown"/>
      </xsd:simpleType>
    </xsd:element>
    <xsd:element name="lcf76f155ced4ddcb4097134ff3c332f" ma:index="30" nillable="true" ma:taxonomy="true" ma:internalName="lcf76f155ced4ddcb4097134ff3c332f" ma:taxonomyFieldName="MediaServiceImageTags" ma:displayName="Image Tags" ma:readOnly="false" ma:fieldId="{5cf76f15-5ced-4ddc-b409-7134ff3c332f}" ma:taxonomyMulti="true" ma:sspId="e3474b72-5f75-4fc5-ba20-3f285fd5d327"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Policy Auditing</Name>
    <Synchronization>Synchronous</Synchronization>
    <Type>10001</Type>
    <SequenceNumber>1100</SequenceNumber>
    <Url/>
    <Assembly>Microsoft.Office.Policy, Version=16.0.0.0, Culture=neutral, PublicKeyToken=71e9bce111e9429c</Assembly>
    <Class>Microsoft.Office.RecordsManagement.Internal.AuditHandler</Class>
    <Data/>
    <Filter/>
  </Receiver>
  <Receiver>
    <Name>Policy Auditing</Name>
    <Synchronization>Synchronous</Synchronization>
    <Type>10002</Type>
    <SequenceNumber>1101</SequenceNumber>
    <Url/>
    <Assembly>Microsoft.Office.Policy, Version=16.0.0.0, Culture=neutral, PublicKeyToken=71e9bce111e9429c</Assembly>
    <Class>Microsoft.Office.RecordsManagement.Internal.AuditHandler</Class>
    <Data/>
    <Filter/>
  </Receiver>
  <Receiver>
    <Name>Policy Auditing</Name>
    <Synchronization>Synchronous</Synchronization>
    <Type>10004</Type>
    <SequenceNumber>1102</SequenceNumber>
    <Url/>
    <Assembly>Microsoft.Office.Policy, Version=16.0.0.0, Culture=neutral, PublicKeyToken=71e9bce111e9429c</Assembly>
    <Class>Microsoft.Office.RecordsManagement.Internal.AuditHandler</Class>
    <Data/>
    <Filter/>
  </Receiver>
  <Receiver>
    <Name>Policy Auditing</Name>
    <Synchronization>Synchronous</Synchronization>
    <Type>10006</Type>
    <SequenceNumber>1103</SequenceNumber>
    <Url/>
    <Assembly>Microsoft.Office.Policy, Version=16.0.0.0, Culture=neutral, PublicKeyToken=71e9bce111e9429c</Assembly>
    <Class>Microsoft.Office.RecordsManagement.Internal.AuditHandler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
</file>

<file path=customXml/item6.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4df9934283647678a2a56ee449e2427 xmlns="9ecf29fe-faca-4f00-9e1e-7873314a6b8b">
      <Terms xmlns="http://schemas.microsoft.com/office/infopath/2007/PartnerControls">
        <TermInfo xmlns="http://schemas.microsoft.com/office/infopath/2007/PartnerControls">
          <TermName xmlns="http://schemas.microsoft.com/office/infopath/2007/PartnerControls">Finance</TermName>
          <TermId xmlns="http://schemas.microsoft.com/office/infopath/2007/PartnerControls">0bb04c1d-7a64-4176-acc6-9eeb72dbb692</TermId>
        </TermInfo>
      </Terms>
    </d4df9934283647678a2a56ee449e2427>
    <TaxCatchAll xmlns="6d53fe89-81a5-450b-a082-6e33f4f3df1e">
      <Value>5</Value>
    </TaxCatchAll>
    <SharedWithUsers xmlns="6d53fe89-81a5-450b-a082-6e33f4f3df1e">
      <UserInfo>
        <DisplayName/>
        <AccountId xsi:nil="true"/>
        <AccountType/>
      </UserInfo>
    </SharedWithUsers>
    <lcf76f155ced4ddcb4097134ff3c332f xmlns="5213e497-def9-4c8f-a673-ef610aa65fe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B826DD4-D490-4F78-BD51-E5BB2D74BE40}">
  <ds:schemaRefs>
    <ds:schemaRef ds:uri="http://schemas.microsoft.com/office/2006/metadata/customXsn"/>
  </ds:schemaRefs>
</ds:datastoreItem>
</file>

<file path=customXml/itemProps2.xml><?xml version="1.0" encoding="utf-8"?>
<ds:datastoreItem xmlns:ds="http://schemas.openxmlformats.org/officeDocument/2006/customXml" ds:itemID="{D59A8A3A-A266-4B6D-AB67-F1FED20D4F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ecf29fe-faca-4f00-9e1e-7873314a6b8b"/>
    <ds:schemaRef ds:uri="6d53fe89-81a5-450b-a082-6e33f4f3df1e"/>
    <ds:schemaRef ds:uri="459afe46-d36c-4230-a997-c7304d311006"/>
    <ds:schemaRef ds:uri="5213e497-def9-4c8f-a673-ef610aa65fe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3CC19E2-1F64-4AD0-A99B-49C6E3A6D573}">
  <ds:schemaRefs>
    <ds:schemaRef ds:uri="http://schemas.microsoft.com/sharepoint/events"/>
  </ds:schemaRefs>
</ds:datastoreItem>
</file>

<file path=customXml/itemProps4.xml><?xml version="1.0" encoding="utf-8"?>
<ds:datastoreItem xmlns:ds="http://schemas.openxmlformats.org/officeDocument/2006/customXml" ds:itemID="{9DDFC73C-310E-4CA7-A444-B0B6183AC463}">
  <ds:schemaRefs>
    <ds:schemaRef ds:uri="http://schemas.microsoft.com/sharepoint/v3/contenttype/forms"/>
  </ds:schemaRefs>
</ds:datastoreItem>
</file>

<file path=customXml/itemProps5.xml><?xml version="1.0" encoding="utf-8"?>
<ds:datastoreItem xmlns:ds="http://schemas.openxmlformats.org/officeDocument/2006/customXml" ds:itemID="{41E4234A-9506-41A5-816D-F08D1E574AB7}">
  <ds:schemaRefs>
    <ds:schemaRef ds:uri="http://schemas.microsoft.com/DataMashup"/>
  </ds:schemaRefs>
</ds:datastoreItem>
</file>

<file path=customXml/itemProps6.xml><?xml version="1.0" encoding="utf-8"?>
<ds:datastoreItem xmlns:ds="http://schemas.openxmlformats.org/officeDocument/2006/customXml" ds:itemID="{5410C61F-9EEE-4841-A72B-3DAE3A4B210F}">
  <ds:schemaRefs>
    <ds:schemaRef ds:uri="http://schemas.microsoft.com/office/2006/metadata/properties"/>
    <ds:schemaRef ds:uri="http://schemas.microsoft.com/office/infopath/2007/PartnerControls"/>
    <ds:schemaRef ds:uri="http://schemas.microsoft.com/sharepoint/v3"/>
    <ds:schemaRef ds:uri="9ecf29fe-faca-4f00-9e1e-7873314a6b8b"/>
    <ds:schemaRef ds:uri="6d53fe89-81a5-450b-a082-6e33f4f3df1e"/>
    <ds:schemaRef ds:uri="5213e497-def9-4c8f-a673-ef610aa65fe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Check</vt:lpstr>
      <vt:lpstr>Data</vt:lpstr>
      <vt:lpstr>Dec 2021</vt:lpstr>
      <vt:lpstr>Jan 2022</vt:lpstr>
      <vt:lpstr>Feb 2022</vt:lpstr>
      <vt:lpstr>Mar 2022</vt:lpstr>
      <vt:lpstr>Apr 2022</vt:lpstr>
      <vt:lpstr>Sheet2</vt:lpstr>
      <vt:lpstr>May 2022</vt:lpstr>
      <vt:lpstr>June 2022</vt:lpstr>
      <vt:lpstr>July 2022</vt:lpstr>
      <vt:lpstr>Aug 2022</vt:lpstr>
      <vt:lpstr>Sep 2022</vt:lpstr>
      <vt:lpstr>Oct 2022</vt:lpstr>
      <vt:lpstr>Dec 2022</vt:lpstr>
      <vt:lpstr>Capital spend Nov 30</vt:lpstr>
      <vt:lpstr>Capital Lookup</vt:lpstr>
      <vt:lpstr>Sheet1</vt:lpstr>
      <vt:lpstr>Find Purchase Orders</vt:lpstr>
      <vt:lpstr>June Supplement </vt:lpstr>
      <vt:lpstr>Reclasses</vt:lpstr>
      <vt:lpstr>Supplier Inv issue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Imran Achchha - Capital Accountant</dc:creator>
  <cp:keywords/>
  <dc:description/>
  <cp:lastModifiedBy>Darrel Valdiviezo</cp:lastModifiedBy>
  <cp:revision/>
  <dcterms:created xsi:type="dcterms:W3CDTF">2019-09-04T14:34:56Z</dcterms:created>
  <dcterms:modified xsi:type="dcterms:W3CDTF">2022-12-15T02:21:46Z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0x01010005196F2CE084DD4D98E6C55B8105ECCA00B9EA695D0CF94A4CAE0F0AF851E73F86</vt:lpwstr>
  </property>
  <property fmtid="{D5CDD505-2E9C-101B-9397-08002B2CF9AE}" pid="3" name="_dlc_policyId">
    <vt:lpwstr/>
  </property>
  <property fmtid="{D5CDD505-2E9C-101B-9397-08002B2CF9AE}" pid="4" name="ItemRetentionFormula">
    <vt:lpwstr/>
  </property>
  <property fmtid="{D5CDD505-2E9C-101B-9397-08002B2CF9AE}" pid="5" name="ReveraDepartment">
    <vt:lpwstr>5;#Finance|0bb04c1d-7a64-4176-acc6-9eeb72dbb692</vt:lpwstr>
  </property>
  <property fmtid="{D5CDD505-2E9C-101B-9397-08002B2CF9AE}" pid="6" name="MediaServiceImageTags">
    <vt:lpwstr/>
  </property>
</Properties>
</file>